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quitaine\0 - ÉTUDES PROMOTIONNELLES\2026\_Recensement 1er semestre\Guichet vert\"/>
    </mc:Choice>
  </mc:AlternateContent>
  <xr:revisionPtr revIDLastSave="0" documentId="13_ncr:1_{D3759A00-A1FE-4906-961D-5EA232D5EED0}" xr6:coauthVersionLast="47" xr6:coauthVersionMax="47" xr10:uidLastSave="{00000000-0000-0000-0000-000000000000}"/>
  <bookViews>
    <workbookView xWindow="-120" yWindow="-120" windowWidth="29040" windowHeight="15840" tabRatio="833" xr2:uid="{00000000-000D-0000-FFFF-FFFF00000000}"/>
  </bookViews>
  <sheets>
    <sheet name="DAPEC" sheetId="4" r:id="rId1"/>
    <sheet name="CPF" sheetId="28" r:id="rId2"/>
    <sheet name="Déplacement Forfait" sheetId="40" r:id="rId3"/>
    <sheet name="Déplacement 2026" sheetId="7" r:id="rId4"/>
    <sheet name="Déplacement 2027" sheetId="44" r:id="rId5"/>
    <sheet name="Déplacement 2028" sheetId="46" r:id="rId6"/>
    <sheet name="Déplacement 2029" sheetId="47" r:id="rId7"/>
    <sheet name="Traitement" sheetId="30" r:id="rId8"/>
    <sheet name="Enseignement" sheetId="16" r:id="rId9"/>
    <sheet name="Répartition financière" sheetId="21" r:id="rId10"/>
    <sheet name="Politique" sheetId="6" r:id="rId11"/>
    <sheet name="Diplômes" sheetId="42" state="hidden" r:id="rId12"/>
    <sheet name="Organismes" sheetId="43" state="hidden" r:id="rId13"/>
  </sheets>
  <definedNames>
    <definedName name="_125___EHPAD_SALIES_DE_BEARN" localSheetId="1">#REF!</definedName>
    <definedName name="_125___EHPAD_SALIES_DE_BEARN" localSheetId="2">#REF!</definedName>
    <definedName name="_125___EHPAD_SALIES_DE_BEARN" localSheetId="7">#REF!</definedName>
    <definedName name="_125___EHPAD_SALIES_DE_BEARN">#REF!</definedName>
    <definedName name="_xlnm._FilterDatabase" localSheetId="2" hidden="1">'Déplacement Forfait'!$B$40:$AB$75</definedName>
    <definedName name="_xlnm._FilterDatabase" localSheetId="11" hidden="1">Diplômes!$A$1:$I$34</definedName>
    <definedName name="Priorité" localSheetId="1">CPF!$F$1</definedName>
    <definedName name="Priorité">DAPEC!$E$2</definedName>
    <definedName name="SELECTIONNER_VOTRE_ETABLISSEMENT_DANS_LA_LISTE" localSheetId="1">CPF!#REF!</definedName>
    <definedName name="SELECTIONNER_VOTRE_ETABLISSEMENT_DANS_LA_LISTE">DAPEC!$A$3</definedName>
    <definedName name="_xlnm.Print_Area" localSheetId="1">CPF!$A$1:$F$39</definedName>
    <definedName name="_xlnm.Print_Area" localSheetId="0">DAPEC!$A$1:$F$33</definedName>
    <definedName name="_xlnm.Print_Area" localSheetId="3">'Déplacement 2026'!$A$1:$P$40</definedName>
    <definedName name="_xlnm.Print_Area" localSheetId="4">'Déplacement 2027'!$A$1:$P$40</definedName>
    <definedName name="_xlnm.Print_Area" localSheetId="5">'Déplacement 2028'!$A$1:$P$40</definedName>
    <definedName name="_xlnm.Print_Area" localSheetId="6">'Déplacement 2029'!$A$1:$P$40</definedName>
    <definedName name="_xlnm.Print_Area" localSheetId="2">'Déplacement Forfait'!$A$1:$M$31</definedName>
    <definedName name="_xlnm.Print_Area" localSheetId="8">Enseignement!$A$1:$F$31</definedName>
    <definedName name="_xlnm.Print_Area" localSheetId="10">Politique!$A$1:$D$66</definedName>
    <definedName name="_xlnm.Print_Area" localSheetId="9">'Répartition financière'!$A$1:$F$45</definedName>
    <definedName name="_xlnm.Print_Area" localSheetId="7">Traitement!$A$1:$K$28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40" l="1"/>
  <c r="B20" i="28"/>
  <c r="B19" i="28"/>
  <c r="F24" i="4" l="1"/>
  <c r="E29" i="21"/>
  <c r="D29" i="21"/>
  <c r="C29" i="21"/>
  <c r="C27" i="21"/>
  <c r="D27" i="21"/>
  <c r="E27" i="21"/>
  <c r="G17" i="21"/>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E16" i="4"/>
  <c r="A4" i="40" s="1"/>
  <c r="G16" i="21"/>
  <c r="G15" i="21"/>
  <c r="G14" i="21"/>
  <c r="G11" i="21"/>
  <c r="G13" i="21"/>
  <c r="G12" i="21"/>
  <c r="G10" i="21"/>
  <c r="G9" i="21"/>
  <c r="G8" i="21"/>
  <c r="G7" i="21"/>
  <c r="B7" i="42"/>
  <c r="A20" i="40" l="1"/>
  <c r="A19" i="40"/>
  <c r="A4" i="21"/>
  <c r="A3" i="21"/>
  <c r="A3" i="16"/>
  <c r="A7" i="30"/>
  <c r="F5" i="30"/>
  <c r="A5" i="30"/>
  <c r="A5" i="16"/>
  <c r="B43" i="21"/>
  <c r="B31" i="4"/>
  <c r="B42" i="21"/>
  <c r="B28" i="40"/>
  <c r="N71" i="30"/>
  <c r="X71" i="40"/>
  <c r="X62" i="40"/>
  <c r="M69" i="40"/>
  <c r="D2" i="42" l="1"/>
  <c r="X53" i="40" l="1"/>
  <c r="X51" i="40"/>
  <c r="X52" i="40"/>
  <c r="X46" i="40"/>
  <c r="X48" i="40"/>
  <c r="X42" i="40"/>
  <c r="N92" i="30"/>
  <c r="X68" i="40" l="1"/>
  <c r="S68" i="40"/>
  <c r="X57" i="40"/>
  <c r="X70" i="40" l="1"/>
  <c r="X69" i="40"/>
  <c r="X72" i="40"/>
  <c r="X61" i="40"/>
  <c r="X47" i="40"/>
  <c r="L69" i="30"/>
  <c r="M51" i="40"/>
  <c r="E7" i="4"/>
  <c r="X49" i="40"/>
  <c r="G25" i="30"/>
  <c r="B25" i="30"/>
  <c r="B24" i="30"/>
  <c r="X50" i="40"/>
  <c r="H34" i="44"/>
  <c r="H33" i="44"/>
  <c r="H32" i="44"/>
  <c r="O33" i="44"/>
  <c r="N33" i="44"/>
  <c r="H29" i="40"/>
  <c r="B29" i="40"/>
  <c r="D39" i="47" l="1"/>
  <c r="K39" i="47" s="1"/>
  <c r="J38" i="47"/>
  <c r="E38" i="47"/>
  <c r="G38" i="47" s="1"/>
  <c r="D38" i="47"/>
  <c r="H34" i="47"/>
  <c r="J34" i="47" s="1"/>
  <c r="E34" i="47"/>
  <c r="G34" i="47" s="1"/>
  <c r="K34" i="47" s="1"/>
  <c r="H33" i="47"/>
  <c r="J33" i="47" s="1"/>
  <c r="E33" i="47"/>
  <c r="G33" i="47" s="1"/>
  <c r="K33" i="47" s="1"/>
  <c r="H32" i="47"/>
  <c r="J32" i="47" s="1"/>
  <c r="E32" i="47"/>
  <c r="G32" i="47" s="1"/>
  <c r="K32" i="47" s="1"/>
  <c r="J31" i="47"/>
  <c r="E31" i="47"/>
  <c r="G31" i="47" s="1"/>
  <c r="K31" i="47" s="1"/>
  <c r="K35" i="47" s="1"/>
  <c r="K25" i="47"/>
  <c r="K26" i="47" s="1"/>
  <c r="C14" i="47"/>
  <c r="P13" i="47"/>
  <c r="J13" i="47"/>
  <c r="D13" i="47"/>
  <c r="P12" i="47"/>
  <c r="N19" i="47" s="1"/>
  <c r="O19" i="47" s="1"/>
  <c r="J12" i="47"/>
  <c r="D12" i="47"/>
  <c r="J7" i="47"/>
  <c r="G7" i="47"/>
  <c r="K7" i="47" s="1"/>
  <c r="J6" i="47"/>
  <c r="G6" i="47"/>
  <c r="I3" i="47"/>
  <c r="A3" i="47"/>
  <c r="D39" i="46"/>
  <c r="K39" i="46" s="1"/>
  <c r="J38" i="46"/>
  <c r="E38" i="46"/>
  <c r="G38" i="46" s="1"/>
  <c r="D38" i="46"/>
  <c r="H34" i="46"/>
  <c r="J34" i="46" s="1"/>
  <c r="E34" i="46"/>
  <c r="G34" i="46" s="1"/>
  <c r="K34" i="46" s="1"/>
  <c r="H33" i="46"/>
  <c r="J33" i="46" s="1"/>
  <c r="E33" i="46"/>
  <c r="G33" i="46" s="1"/>
  <c r="K33" i="46" s="1"/>
  <c r="H32" i="46"/>
  <c r="J32" i="46" s="1"/>
  <c r="E32" i="46"/>
  <c r="G32" i="46" s="1"/>
  <c r="K32" i="46" s="1"/>
  <c r="J31" i="46"/>
  <c r="E31" i="46"/>
  <c r="G31" i="46" s="1"/>
  <c r="K31" i="46" s="1"/>
  <c r="K35" i="46" s="1"/>
  <c r="K25" i="46"/>
  <c r="K26" i="46" s="1"/>
  <c r="C14" i="46"/>
  <c r="P13" i="46"/>
  <c r="J13" i="46"/>
  <c r="D13" i="46"/>
  <c r="P12" i="46"/>
  <c r="N19" i="46" s="1"/>
  <c r="O19" i="46" s="1"/>
  <c r="J12" i="46"/>
  <c r="D12" i="46"/>
  <c r="J7" i="46"/>
  <c r="G7" i="46"/>
  <c r="K7" i="46" s="1"/>
  <c r="J6" i="46"/>
  <c r="G6" i="46"/>
  <c r="I3" i="46"/>
  <c r="A3" i="46"/>
  <c r="C14" i="44"/>
  <c r="P13" i="44"/>
  <c r="J13" i="44"/>
  <c r="D13" i="44"/>
  <c r="D12" i="44"/>
  <c r="P12" i="44"/>
  <c r="J12" i="44"/>
  <c r="P34" i="7"/>
  <c r="P33" i="44"/>
  <c r="P34" i="44" s="1"/>
  <c r="P33" i="46" s="1"/>
  <c r="P34" i="46" s="1"/>
  <c r="P33" i="47" s="1"/>
  <c r="P34" i="47" s="1"/>
  <c r="D39" i="44"/>
  <c r="K39" i="44" s="1"/>
  <c r="J38" i="44"/>
  <c r="E38" i="44"/>
  <c r="G38" i="44" s="1"/>
  <c r="D38" i="44"/>
  <c r="J34" i="44"/>
  <c r="E34" i="44"/>
  <c r="G34" i="44" s="1"/>
  <c r="J33" i="44"/>
  <c r="E33" i="44"/>
  <c r="G33" i="44" s="1"/>
  <c r="J32" i="44"/>
  <c r="E32" i="44"/>
  <c r="G32" i="44" s="1"/>
  <c r="J31" i="44"/>
  <c r="E31" i="44"/>
  <c r="G31" i="44" s="1"/>
  <c r="K25" i="44"/>
  <c r="K26" i="44" s="1"/>
  <c r="N19" i="44"/>
  <c r="O19" i="44" s="1"/>
  <c r="I19" i="44"/>
  <c r="J19" i="44" s="1"/>
  <c r="F19" i="44"/>
  <c r="G19" i="44" s="1"/>
  <c r="C19" i="44"/>
  <c r="D19" i="44" s="1"/>
  <c r="I18" i="44"/>
  <c r="J18" i="44" s="1"/>
  <c r="F18" i="44"/>
  <c r="G18" i="44" s="1"/>
  <c r="C18" i="44"/>
  <c r="D18" i="44" s="1"/>
  <c r="S16" i="44"/>
  <c r="I17" i="44" s="1"/>
  <c r="J17" i="44" s="1"/>
  <c r="Q16" i="44"/>
  <c r="J7" i="44"/>
  <c r="G7" i="44"/>
  <c r="K7" i="44" s="1"/>
  <c r="J6" i="44"/>
  <c r="G6" i="44"/>
  <c r="I3" i="44"/>
  <c r="A3" i="44"/>
  <c r="A8" i="40" l="1"/>
  <c r="J8" i="30"/>
  <c r="C8" i="30"/>
  <c r="K31" i="44"/>
  <c r="K32" i="44"/>
  <c r="K33" i="44"/>
  <c r="K34" i="44"/>
  <c r="R16" i="44"/>
  <c r="F17" i="44" s="1"/>
  <c r="G17" i="44" s="1"/>
  <c r="C17" i="44"/>
  <c r="D17" i="44" s="1"/>
  <c r="K6" i="47"/>
  <c r="K8" i="47" s="1"/>
  <c r="S16" i="47"/>
  <c r="Q16" i="47"/>
  <c r="R16" i="47" s="1"/>
  <c r="I19" i="47"/>
  <c r="J19" i="47" s="1"/>
  <c r="F19" i="47"/>
  <c r="G19" i="47" s="1"/>
  <c r="C19" i="47"/>
  <c r="D19" i="47" s="1"/>
  <c r="I18" i="47"/>
  <c r="J18" i="47" s="1"/>
  <c r="F18" i="47"/>
  <c r="G18" i="47" s="1"/>
  <c r="C18" i="47"/>
  <c r="D18" i="47" s="1"/>
  <c r="I17" i="47"/>
  <c r="J17" i="47" s="1"/>
  <c r="F17" i="47"/>
  <c r="G17" i="47" s="1"/>
  <c r="C17" i="47"/>
  <c r="D17" i="47" s="1"/>
  <c r="K38" i="47"/>
  <c r="K40" i="47" s="1"/>
  <c r="K6" i="46"/>
  <c r="K8" i="46" s="1"/>
  <c r="S16" i="46"/>
  <c r="Q16" i="46"/>
  <c r="R16" i="46" s="1"/>
  <c r="I19" i="46"/>
  <c r="J19" i="46" s="1"/>
  <c r="F19" i="46"/>
  <c r="G19" i="46" s="1"/>
  <c r="C19" i="46"/>
  <c r="D19" i="46" s="1"/>
  <c r="I18" i="46"/>
  <c r="J18" i="46" s="1"/>
  <c r="F18" i="46"/>
  <c r="G18" i="46" s="1"/>
  <c r="C18" i="46"/>
  <c r="D18" i="46" s="1"/>
  <c r="I17" i="46"/>
  <c r="J17" i="46" s="1"/>
  <c r="F17" i="46"/>
  <c r="G17" i="46" s="1"/>
  <c r="C17" i="46"/>
  <c r="D17" i="46" s="1"/>
  <c r="K38" i="46"/>
  <c r="K40" i="46" s="1"/>
  <c r="K6" i="44"/>
  <c r="K8" i="44" s="1"/>
  <c r="K17" i="44"/>
  <c r="K18" i="44"/>
  <c r="K19" i="44"/>
  <c r="K38" i="44"/>
  <c r="K40" i="44" s="1"/>
  <c r="L87" i="30"/>
  <c r="A17" i="30" l="1"/>
  <c r="A14" i="30"/>
  <c r="K35" i="44"/>
  <c r="K17" i="47"/>
  <c r="K18" i="47"/>
  <c r="K19" i="47"/>
  <c r="K17" i="46"/>
  <c r="K18" i="46"/>
  <c r="K19" i="46"/>
  <c r="K20" i="44"/>
  <c r="M39" i="44"/>
  <c r="K20" i="47" l="1"/>
  <c r="M39" i="47" s="1"/>
  <c r="K20" i="46"/>
  <c r="M39" i="46" s="1"/>
  <c r="G18" i="21" l="1"/>
  <c r="G18" i="4" l="1"/>
  <c r="B18" i="4"/>
  <c r="E2" i="43"/>
  <c r="E3" i="43"/>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1790" i="43"/>
  <c r="E1791" i="43"/>
  <c r="E1792" i="43"/>
  <c r="E1793" i="43"/>
  <c r="E1794" i="43"/>
  <c r="E1795" i="43"/>
  <c r="E1796" i="43"/>
  <c r="E1797" i="43"/>
  <c r="E1798" i="43"/>
  <c r="E1799" i="43"/>
  <c r="E1800" i="43"/>
  <c r="E1801" i="43"/>
  <c r="E1802" i="43"/>
  <c r="E1803" i="43"/>
  <c r="E1804" i="43"/>
  <c r="E1805" i="43"/>
  <c r="E1806" i="43"/>
  <c r="E1807" i="43"/>
  <c r="E1808" i="43"/>
  <c r="E1809" i="43"/>
  <c r="E1810" i="43"/>
  <c r="E1811" i="43"/>
  <c r="E1812" i="43"/>
  <c r="E1813" i="43"/>
  <c r="E1814" i="43"/>
  <c r="E1815" i="43"/>
  <c r="E1816" i="43"/>
  <c r="E1817" i="43"/>
  <c r="E1818" i="43"/>
  <c r="E1819" i="43"/>
  <c r="E1820" i="43"/>
  <c r="E1821" i="43"/>
  <c r="E1822" i="43"/>
  <c r="E1823" i="43"/>
  <c r="E1824" i="43"/>
  <c r="E1825" i="43"/>
  <c r="E1826" i="43"/>
  <c r="E1827" i="43"/>
  <c r="E1828" i="43"/>
  <c r="E1829" i="43"/>
  <c r="E1830" i="43"/>
  <c r="E1831" i="43"/>
  <c r="E1832" i="43"/>
  <c r="E1833" i="43"/>
  <c r="E1834" i="43"/>
  <c r="E1835" i="43"/>
  <c r="E1836" i="43"/>
  <c r="E1837" i="43"/>
  <c r="E1838" i="43"/>
  <c r="E1839" i="43"/>
  <c r="E1840" i="43"/>
  <c r="E1841" i="43"/>
  <c r="E1842" i="43"/>
  <c r="E1843" i="43"/>
  <c r="E1844" i="43"/>
  <c r="E1845" i="43"/>
  <c r="E1846" i="43"/>
  <c r="E1847" i="43"/>
  <c r="E1848" i="43"/>
  <c r="E1849" i="43"/>
  <c r="E1850" i="43"/>
  <c r="E1851" i="43"/>
  <c r="E1852" i="43"/>
  <c r="E1853" i="43"/>
  <c r="E1854" i="43"/>
  <c r="E1855" i="43"/>
  <c r="E1856" i="43"/>
  <c r="E1857" i="43"/>
  <c r="E1858" i="43"/>
  <c r="E1859" i="43"/>
  <c r="E1860" i="43"/>
  <c r="E1861" i="43"/>
  <c r="E1862" i="43"/>
  <c r="E1863" i="43"/>
  <c r="E1864" i="43"/>
  <c r="E1865" i="43"/>
  <c r="E1866" i="43"/>
  <c r="E1867" i="43"/>
  <c r="E1868" i="43"/>
  <c r="E1869" i="43"/>
  <c r="E1870" i="43"/>
  <c r="E1871" i="43"/>
  <c r="E1872" i="43"/>
  <c r="E1873" i="43"/>
  <c r="E1874" i="43"/>
  <c r="E1875" i="43"/>
  <c r="E1876" i="43"/>
  <c r="E1877" i="43"/>
  <c r="E1878" i="43"/>
  <c r="E1879" i="43"/>
  <c r="E1880" i="43"/>
  <c r="E1881" i="43"/>
  <c r="E1882" i="43"/>
  <c r="E1883" i="43"/>
  <c r="E1884" i="43"/>
  <c r="E1885" i="43"/>
  <c r="E1886" i="43"/>
  <c r="E1887" i="43"/>
  <c r="E1888" i="43"/>
  <c r="E1889" i="43"/>
  <c r="E1890" i="43"/>
  <c r="E1891" i="43"/>
  <c r="E1892" i="43"/>
  <c r="E1893" i="43"/>
  <c r="E1894" i="43"/>
  <c r="E1895" i="43"/>
  <c r="E1896" i="43"/>
  <c r="E1897" i="43"/>
  <c r="E1898" i="43"/>
  <c r="E1899" i="43"/>
  <c r="E1900" i="43"/>
  <c r="E1901" i="43"/>
  <c r="E1902" i="43"/>
  <c r="E1903" i="43"/>
  <c r="E1904" i="43"/>
  <c r="E1905" i="43"/>
  <c r="E1906" i="43"/>
  <c r="E1907" i="43"/>
  <c r="E1908" i="43"/>
  <c r="E1909" i="43"/>
  <c r="E1910" i="43"/>
  <c r="E1911" i="43"/>
  <c r="E1912" i="43"/>
  <c r="E1913" i="43"/>
  <c r="E1914" i="43"/>
  <c r="E1915" i="43"/>
  <c r="E1916" i="43"/>
  <c r="E1917" i="43"/>
  <c r="E1918" i="43"/>
  <c r="E1919" i="43"/>
  <c r="E1920" i="43"/>
  <c r="E1921" i="43"/>
  <c r="E1922" i="43"/>
  <c r="E1923" i="43"/>
  <c r="E1924" i="43"/>
  <c r="E1925" i="43"/>
  <c r="E1926" i="43"/>
  <c r="E1927" i="43"/>
  <c r="E1928" i="43"/>
  <c r="E1929" i="43"/>
  <c r="E1930" i="43"/>
  <c r="E1931" i="43"/>
  <c r="E1932" i="43"/>
  <c r="E1933" i="43"/>
  <c r="E1934" i="43"/>
  <c r="E1935" i="43"/>
  <c r="E1936" i="43"/>
  <c r="E1937" i="43"/>
  <c r="E1938" i="43"/>
  <c r="E1939" i="43"/>
  <c r="E1940" i="43"/>
  <c r="E1941" i="43"/>
  <c r="E1942" i="43"/>
  <c r="E1943" i="43"/>
  <c r="E1944" i="43"/>
  <c r="E1945" i="43"/>
  <c r="E1946" i="43"/>
  <c r="E1947" i="43"/>
  <c r="E1948" i="43"/>
  <c r="E1949" i="43"/>
  <c r="E1950" i="43"/>
  <c r="E1951" i="43"/>
  <c r="E1952" i="43"/>
  <c r="E1953" i="43"/>
  <c r="E1954" i="43"/>
  <c r="E1955" i="43"/>
  <c r="E1956" i="43"/>
  <c r="E1957" i="43"/>
  <c r="E1958" i="43"/>
  <c r="E1959" i="43"/>
  <c r="E1960" i="43"/>
  <c r="E1961" i="43"/>
  <c r="E1962" i="43"/>
  <c r="E1963" i="43"/>
  <c r="E1964" i="43"/>
  <c r="E1965" i="43"/>
  <c r="E1966" i="43"/>
  <c r="E1967" i="43"/>
  <c r="E1968" i="43"/>
  <c r="E1969" i="43"/>
  <c r="E1970" i="43"/>
  <c r="E1971" i="43"/>
  <c r="E1972" i="43"/>
  <c r="E1973" i="43"/>
  <c r="E1974" i="43"/>
  <c r="E1975" i="43"/>
  <c r="E1976" i="43"/>
  <c r="E1977" i="43"/>
  <c r="E1978" i="43"/>
  <c r="E1979" i="43"/>
  <c r="E1980" i="43"/>
  <c r="E1981" i="43"/>
  <c r="E1982" i="43"/>
  <c r="E1983" i="43"/>
  <c r="E1984" i="43"/>
  <c r="E1985" i="43"/>
  <c r="E1986" i="43"/>
  <c r="E1987" i="43"/>
  <c r="E1988" i="43"/>
  <c r="E1989" i="43"/>
  <c r="E1990" i="43"/>
  <c r="E1991" i="43"/>
  <c r="E1992" i="43"/>
  <c r="E1993" i="43"/>
  <c r="E1994" i="43"/>
  <c r="E1995" i="43"/>
  <c r="E1996" i="43"/>
  <c r="E1997" i="43"/>
  <c r="E1998" i="43"/>
  <c r="E1999" i="43"/>
  <c r="E2000" i="43"/>
  <c r="E2001" i="43"/>
  <c r="E2002" i="43"/>
  <c r="E2003" i="43"/>
  <c r="E2004" i="43"/>
  <c r="E2005" i="43"/>
  <c r="E2006" i="43"/>
  <c r="E2007" i="43"/>
  <c r="E2008" i="43"/>
  <c r="E2009" i="43"/>
  <c r="E2010" i="43"/>
  <c r="E2011" i="43"/>
  <c r="E2012" i="43"/>
  <c r="E2013" i="43"/>
  <c r="E2014" i="43"/>
  <c r="E2015" i="43"/>
  <c r="E2016" i="43"/>
  <c r="E2017" i="43"/>
  <c r="E2018" i="43"/>
  <c r="E2019" i="43"/>
  <c r="E2020" i="43"/>
  <c r="E2021" i="43"/>
  <c r="E2022" i="43"/>
  <c r="E2023" i="43"/>
  <c r="E2024" i="43"/>
  <c r="E2025" i="43"/>
  <c r="E2026" i="43"/>
  <c r="E2027" i="43"/>
  <c r="E2028" i="43"/>
  <c r="E2029" i="43"/>
  <c r="E2030" i="43"/>
  <c r="E2031" i="43"/>
  <c r="E2032" i="43"/>
  <c r="E2033" i="43"/>
  <c r="E2034" i="43"/>
  <c r="E2035" i="43"/>
  <c r="E2036" i="43"/>
  <c r="E2037" i="43"/>
  <c r="E2038" i="43"/>
  <c r="E2039" i="43"/>
  <c r="E2040" i="43"/>
  <c r="E2041" i="43"/>
  <c r="E2042" i="43"/>
  <c r="E2043" i="43"/>
  <c r="E2044" i="43"/>
  <c r="E2045" i="43"/>
  <c r="E2046" i="43"/>
  <c r="E2047" i="43"/>
  <c r="E2048" i="43"/>
  <c r="E2049" i="43"/>
  <c r="E2050" i="43"/>
  <c r="E2051" i="43"/>
  <c r="E2052" i="43"/>
  <c r="E2053" i="43"/>
  <c r="E2054" i="43"/>
  <c r="E2055" i="43"/>
  <c r="E2056" i="43"/>
  <c r="E2057" i="43"/>
  <c r="E2058" i="43"/>
  <c r="E2059" i="43"/>
  <c r="E2060" i="43"/>
  <c r="E2061" i="43"/>
  <c r="E2062" i="43"/>
  <c r="E2063" i="43"/>
  <c r="E2064" i="43"/>
  <c r="E2065" i="43"/>
  <c r="E2066" i="43"/>
  <c r="E2067" i="43"/>
  <c r="E2068" i="43"/>
  <c r="E2069" i="43"/>
  <c r="E2070" i="43"/>
  <c r="E2071" i="43"/>
  <c r="E2072" i="43"/>
  <c r="E2073" i="43"/>
  <c r="E2074" i="43"/>
  <c r="E2075" i="43"/>
  <c r="E2076" i="43"/>
  <c r="E2077" i="43"/>
  <c r="E2078" i="43"/>
  <c r="E2079" i="43"/>
  <c r="E2080" i="43"/>
  <c r="E2081" i="43"/>
  <c r="E2082" i="43"/>
  <c r="E2083" i="43"/>
  <c r="E2084" i="43"/>
  <c r="E2085" i="43"/>
  <c r="E2086" i="43"/>
  <c r="E2087" i="43"/>
  <c r="E2088" i="43"/>
  <c r="E2089" i="43"/>
  <c r="E2090" i="43"/>
  <c r="E2091" i="43"/>
  <c r="E2092" i="43"/>
  <c r="E2093" i="43"/>
  <c r="E2094" i="43"/>
  <c r="E2095" i="43"/>
  <c r="E2096" i="43"/>
  <c r="E2097" i="43"/>
  <c r="E2098" i="43"/>
  <c r="E2099" i="43"/>
  <c r="E2100" i="43"/>
  <c r="E2101" i="43"/>
  <c r="E2102" i="43"/>
  <c r="E2103" i="43"/>
  <c r="E2104" i="43"/>
  <c r="E2105" i="43"/>
  <c r="E2106" i="43"/>
  <c r="E2107" i="43"/>
  <c r="E2108" i="43"/>
  <c r="E2109" i="43"/>
  <c r="E2110" i="43"/>
  <c r="E2111" i="43"/>
  <c r="E2112" i="43"/>
  <c r="E2113" i="43"/>
  <c r="E2114" i="43"/>
  <c r="E2115" i="43"/>
  <c r="E2116" i="43"/>
  <c r="E2117" i="43"/>
  <c r="E2118" i="43"/>
  <c r="E2119" i="43"/>
  <c r="E2120" i="43"/>
  <c r="E2121" i="43"/>
  <c r="E2122" i="43"/>
  <c r="E2123" i="43"/>
  <c r="E2124" i="43"/>
  <c r="E2125" i="43"/>
  <c r="E2126" i="43"/>
  <c r="E2127" i="43"/>
  <c r="E2128" i="43"/>
  <c r="E2129" i="43"/>
  <c r="E2130" i="43"/>
  <c r="E2131" i="43"/>
  <c r="E2132" i="43"/>
  <c r="E2133" i="43"/>
  <c r="E2134" i="43"/>
  <c r="E2135" i="43"/>
  <c r="E2136" i="43"/>
  <c r="E2137" i="43"/>
  <c r="E2138" i="43"/>
  <c r="E2139" i="43"/>
  <c r="E2140" i="43"/>
  <c r="E2141" i="43"/>
  <c r="E2142" i="43"/>
  <c r="E2143" i="43"/>
  <c r="E2144" i="43"/>
  <c r="E2145" i="43"/>
  <c r="E2146" i="43"/>
  <c r="E2147" i="43"/>
  <c r="E2148" i="43"/>
  <c r="E2149" i="43"/>
  <c r="E2150" i="43"/>
  <c r="E2151" i="43"/>
  <c r="E2152" i="43"/>
  <c r="E2153" i="43"/>
  <c r="E2154" i="43"/>
  <c r="E2155" i="43"/>
  <c r="E2156" i="43"/>
  <c r="E2157" i="43"/>
  <c r="E2158" i="43"/>
  <c r="E2159" i="43"/>
  <c r="E2160" i="43"/>
  <c r="E2161" i="43"/>
  <c r="E2162" i="43"/>
  <c r="E2163" i="43"/>
  <c r="E2164" i="43"/>
  <c r="E2165" i="43"/>
  <c r="E2166" i="43"/>
  <c r="E2167" i="43"/>
  <c r="E2168" i="43"/>
  <c r="E2169" i="43"/>
  <c r="E2170" i="43"/>
  <c r="E2171" i="43"/>
  <c r="E2172" i="43"/>
  <c r="E2173" i="43"/>
  <c r="E2174" i="43"/>
  <c r="E2175" i="43"/>
  <c r="E2176" i="43"/>
  <c r="E2177" i="43"/>
  <c r="E2178" i="43"/>
  <c r="E2179" i="43"/>
  <c r="E2180" i="43"/>
  <c r="E2181" i="43"/>
  <c r="E2182" i="43"/>
  <c r="E2183" i="43"/>
  <c r="E2184" i="43"/>
  <c r="E2185" i="43"/>
  <c r="E2186" i="43"/>
  <c r="E2187" i="43"/>
  <c r="E2188" i="43"/>
  <c r="E2189" i="43"/>
  <c r="E2190" i="43"/>
  <c r="E2191" i="43"/>
  <c r="E2192" i="43"/>
  <c r="E2193" i="43"/>
  <c r="E2194" i="43"/>
  <c r="E2195" i="43"/>
  <c r="E2196" i="43"/>
  <c r="E2197" i="43"/>
  <c r="E2198" i="43"/>
  <c r="E2199" i="43"/>
  <c r="E2200" i="43"/>
  <c r="E2201" i="43"/>
  <c r="E2202" i="43"/>
  <c r="E2203" i="43"/>
  <c r="E2204" i="43"/>
  <c r="E2205" i="43"/>
  <c r="E2206" i="43"/>
  <c r="E2207" i="43"/>
  <c r="E2208" i="43"/>
  <c r="E2209" i="43"/>
  <c r="E2210" i="43"/>
  <c r="E2211" i="43"/>
  <c r="E2212" i="43"/>
  <c r="E2213" i="43"/>
  <c r="E2214" i="43"/>
  <c r="E2215" i="43"/>
  <c r="E2216" i="43"/>
  <c r="E2217" i="43"/>
  <c r="E2218" i="43"/>
  <c r="E2219" i="43"/>
  <c r="E2220" i="43"/>
  <c r="E2221" i="43"/>
  <c r="E2222" i="43"/>
  <c r="E2223" i="43"/>
  <c r="E2224" i="43"/>
  <c r="E2225" i="43"/>
  <c r="E2226" i="43"/>
  <c r="E2227" i="43"/>
  <c r="E2228" i="43"/>
  <c r="E2229" i="43"/>
  <c r="E2230" i="43"/>
  <c r="E2231" i="43"/>
  <c r="E2232" i="43"/>
  <c r="E2233" i="43"/>
  <c r="E2234" i="43"/>
  <c r="E2235" i="43"/>
  <c r="E2236" i="43"/>
  <c r="E2237" i="43"/>
  <c r="E2238" i="43"/>
  <c r="E2239" i="43"/>
  <c r="E2240" i="43"/>
  <c r="E2241" i="43"/>
  <c r="E2242" i="43"/>
  <c r="E2243" i="43"/>
  <c r="E2244" i="43"/>
  <c r="E2245" i="43"/>
  <c r="E2246" i="43"/>
  <c r="E2247" i="43"/>
  <c r="E2248" i="43"/>
  <c r="E2249" i="43"/>
  <c r="E2250" i="43"/>
  <c r="E2251" i="43"/>
  <c r="E2252" i="43"/>
  <c r="E2253" i="43"/>
  <c r="E2254" i="43"/>
  <c r="E2255" i="43"/>
  <c r="E2256" i="43"/>
  <c r="E2257" i="43"/>
  <c r="E2258" i="43"/>
  <c r="E2259" i="43"/>
  <c r="E2260" i="43"/>
  <c r="E2261" i="43"/>
  <c r="E2262" i="43"/>
  <c r="E2263" i="43"/>
  <c r="E2264" i="43"/>
  <c r="E2265" i="43"/>
  <c r="E2266" i="43"/>
  <c r="E2267" i="43"/>
  <c r="E2268" i="43"/>
  <c r="E2269" i="43"/>
  <c r="E2270" i="43"/>
  <c r="E2271" i="43"/>
  <c r="E2272" i="43"/>
  <c r="E2273" i="43"/>
  <c r="E2274" i="43"/>
  <c r="E2275" i="43"/>
  <c r="E2276" i="43"/>
  <c r="E2277" i="43"/>
  <c r="E2278" i="43"/>
  <c r="E2279" i="43"/>
  <c r="E2280" i="43"/>
  <c r="E2281" i="43"/>
  <c r="E2282" i="43"/>
  <c r="E2283" i="43"/>
  <c r="E2284" i="43"/>
  <c r="E2285" i="43"/>
  <c r="E2286" i="43"/>
  <c r="E2287" i="43"/>
  <c r="E2288" i="43"/>
  <c r="E2289" i="43"/>
  <c r="E2290" i="43"/>
  <c r="E2291" i="43"/>
  <c r="E2292" i="43"/>
  <c r="E2293" i="43"/>
  <c r="E2294" i="43"/>
  <c r="E2295" i="43"/>
  <c r="E2296" i="43"/>
  <c r="E2297" i="43"/>
  <c r="E2298" i="43"/>
  <c r="E2299" i="43"/>
  <c r="E2300" i="43"/>
  <c r="E2301" i="43"/>
  <c r="E2302" i="43"/>
  <c r="E2303" i="43"/>
  <c r="E2304" i="43"/>
  <c r="E2305" i="43"/>
  <c r="E2306" i="43"/>
  <c r="E2307" i="43"/>
  <c r="E2308" i="43"/>
  <c r="E2309" i="43"/>
  <c r="E2310" i="43"/>
  <c r="E2311" i="43"/>
  <c r="E2312" i="43"/>
  <c r="E2313" i="43"/>
  <c r="E2314" i="43"/>
  <c r="E2315" i="43"/>
  <c r="E2316" i="43"/>
  <c r="E2317" i="43"/>
  <c r="E2318" i="43"/>
  <c r="E2319" i="43"/>
  <c r="E2320" i="43"/>
  <c r="E2321" i="43"/>
  <c r="E2322" i="43"/>
  <c r="E2323" i="43"/>
  <c r="E2324" i="43"/>
  <c r="E2325" i="43"/>
  <c r="E2326" i="43"/>
  <c r="E2327" i="43"/>
  <c r="E2328" i="43"/>
  <c r="E2329" i="43"/>
  <c r="E2330" i="43"/>
  <c r="E2331" i="43"/>
  <c r="E2332" i="43"/>
  <c r="E2333" i="43"/>
  <c r="E2334" i="43"/>
  <c r="E2335" i="43"/>
  <c r="E2336" i="43"/>
  <c r="E2337" i="43"/>
  <c r="E2338" i="43"/>
  <c r="E2339" i="43"/>
  <c r="E2340" i="43"/>
  <c r="E2341" i="43"/>
  <c r="E2342" i="43"/>
  <c r="E2343" i="43"/>
  <c r="E2344" i="43"/>
  <c r="E2345" i="43"/>
  <c r="E2346" i="43"/>
  <c r="E2347" i="43"/>
  <c r="E2348" i="43"/>
  <c r="E2349" i="43"/>
  <c r="E2350" i="43"/>
  <c r="E2351" i="43"/>
  <c r="E2352" i="43"/>
  <c r="E2353" i="43"/>
  <c r="E2354" i="43"/>
  <c r="E2355" i="43"/>
  <c r="E2356" i="43"/>
  <c r="E2357" i="43"/>
  <c r="E2358" i="43"/>
  <c r="E2359" i="43"/>
  <c r="E2360" i="43"/>
  <c r="E2361" i="43"/>
  <c r="E2362" i="43"/>
  <c r="E2363" i="43"/>
  <c r="E2364" i="43"/>
  <c r="E2365" i="43"/>
  <c r="E2366" i="43"/>
  <c r="E2367" i="43"/>
  <c r="E2368" i="43"/>
  <c r="E2369" i="43"/>
  <c r="E2370" i="43"/>
  <c r="E2371" i="43"/>
  <c r="E2372" i="43"/>
  <c r="E2373" i="43"/>
  <c r="E2374" i="43"/>
  <c r="E2375" i="43"/>
  <c r="E2376" i="43"/>
  <c r="E2377" i="43"/>
  <c r="E2378" i="43"/>
  <c r="E2379" i="43"/>
  <c r="E2380" i="43"/>
  <c r="E2381" i="43"/>
  <c r="E2382" i="43"/>
  <c r="E2383" i="43"/>
  <c r="E2384" i="43"/>
  <c r="E2385" i="43"/>
  <c r="E2386" i="43"/>
  <c r="E2387" i="43"/>
  <c r="E2388" i="43"/>
  <c r="E2389" i="43"/>
  <c r="E2390" i="43"/>
  <c r="E2391" i="43"/>
  <c r="E2392" i="43"/>
  <c r="E2393" i="43"/>
  <c r="E2394" i="43"/>
  <c r="E2395" i="43"/>
  <c r="E2396" i="43"/>
  <c r="E2397" i="43"/>
  <c r="E2398" i="43"/>
  <c r="E2399" i="43"/>
  <c r="E2400" i="43"/>
  <c r="E2401" i="43"/>
  <c r="E2402" i="43"/>
  <c r="E2403" i="43"/>
  <c r="E2404" i="43"/>
  <c r="E2405" i="43"/>
  <c r="E2406" i="43"/>
  <c r="E2407" i="43"/>
  <c r="E2408" i="43"/>
  <c r="E2409" i="43"/>
  <c r="E2410" i="43"/>
  <c r="E2411" i="43"/>
  <c r="E2412" i="43"/>
  <c r="E2413" i="43"/>
  <c r="E2414" i="43"/>
  <c r="E2415" i="43"/>
  <c r="E2416" i="43"/>
  <c r="E2417" i="43"/>
  <c r="E2418" i="43"/>
  <c r="E2419" i="43"/>
  <c r="E2420" i="43"/>
  <c r="E2421" i="43"/>
  <c r="E2422" i="43"/>
  <c r="E2423" i="43"/>
  <c r="E2424" i="43"/>
  <c r="E2425" i="43"/>
  <c r="E2426" i="43"/>
  <c r="E2427" i="43"/>
  <c r="E2428" i="43"/>
  <c r="E2429" i="43"/>
  <c r="E2430" i="43"/>
  <c r="E2431" i="43"/>
  <c r="E2432" i="43"/>
  <c r="E2433" i="43"/>
  <c r="E2434" i="43"/>
  <c r="E2435" i="43"/>
  <c r="E2436" i="43"/>
  <c r="E2437" i="43"/>
  <c r="E2438" i="43"/>
  <c r="E2439" i="43"/>
  <c r="E2440" i="43"/>
  <c r="E2441" i="43"/>
  <c r="E2442" i="43"/>
  <c r="E2443" i="43"/>
  <c r="E2444" i="43"/>
  <c r="E2445" i="43"/>
  <c r="E2446" i="43"/>
  <c r="E2447" i="43"/>
  <c r="E2448" i="43"/>
  <c r="E2449" i="43"/>
  <c r="E2450" i="43"/>
  <c r="E2451" i="43"/>
  <c r="E2452" i="43"/>
  <c r="E2453" i="43"/>
  <c r="E2454" i="43"/>
  <c r="E2455" i="43"/>
  <c r="E2456" i="43"/>
  <c r="E2457" i="43"/>
  <c r="E2458" i="43"/>
  <c r="E2459" i="43"/>
  <c r="E2460" i="43"/>
  <c r="E2461" i="43"/>
  <c r="E2462" i="43"/>
  <c r="E2463" i="43"/>
  <c r="E2464" i="43"/>
  <c r="E2465" i="43"/>
  <c r="E2466" i="43"/>
  <c r="E2467" i="43"/>
  <c r="E2468" i="43"/>
  <c r="E2469" i="43"/>
  <c r="E2470" i="43"/>
  <c r="E2471" i="43"/>
  <c r="E2472" i="43"/>
  <c r="E2473" i="43"/>
  <c r="E2474" i="43"/>
  <c r="E2475" i="43"/>
  <c r="E2476" i="43"/>
  <c r="E2477" i="43"/>
  <c r="E2478" i="43"/>
  <c r="E2479" i="43"/>
  <c r="E2480" i="43"/>
  <c r="E2481" i="43"/>
  <c r="E2482" i="43"/>
  <c r="E2483" i="43"/>
  <c r="E2484" i="43"/>
  <c r="E2485" i="43"/>
  <c r="E2486" i="43"/>
  <c r="E2487" i="43"/>
  <c r="E2488" i="43"/>
  <c r="E2489" i="43"/>
  <c r="E2490" i="43"/>
  <c r="E2491" i="43"/>
  <c r="E2492" i="43"/>
  <c r="E2493" i="43"/>
  <c r="E2494" i="43"/>
  <c r="E2495" i="43"/>
  <c r="E2496" i="43"/>
  <c r="E2497" i="43"/>
  <c r="E2498" i="43"/>
  <c r="E2499" i="43"/>
  <c r="E2500" i="43"/>
  <c r="E2501" i="43"/>
  <c r="E2502" i="43"/>
  <c r="E2503" i="43"/>
  <c r="E2504" i="43"/>
  <c r="E2505" i="43"/>
  <c r="E2506" i="43"/>
  <c r="E2507" i="43"/>
  <c r="E2508" i="43"/>
  <c r="E2509" i="43"/>
  <c r="E2510" i="43"/>
  <c r="E2511" i="43"/>
  <c r="E2512" i="43"/>
  <c r="E2513" i="43"/>
  <c r="E2514" i="43"/>
  <c r="E2515" i="43"/>
  <c r="E2516" i="43"/>
  <c r="E2517" i="43"/>
  <c r="E2518" i="43"/>
  <c r="E2519" i="43"/>
  <c r="E2520" i="43"/>
  <c r="E2521" i="43"/>
  <c r="E2522" i="43"/>
  <c r="E2523" i="43"/>
  <c r="E2524" i="43"/>
  <c r="E2525" i="43"/>
  <c r="E2526" i="43"/>
  <c r="E2527" i="43"/>
  <c r="E2528" i="43"/>
  <c r="E2529" i="43"/>
  <c r="E2530" i="43"/>
  <c r="E2531" i="43"/>
  <c r="E2532" i="43"/>
  <c r="E2533" i="43"/>
  <c r="E2534" i="43"/>
  <c r="E2535" i="43"/>
  <c r="E2536" i="43"/>
  <c r="E2537" i="43"/>
  <c r="E2538" i="43"/>
  <c r="E2539" i="43"/>
  <c r="E2540" i="43"/>
  <c r="E2541" i="43"/>
  <c r="E2542" i="43"/>
  <c r="E2543" i="43"/>
  <c r="E2544" i="43"/>
  <c r="E2545" i="43"/>
  <c r="E2546" i="43"/>
  <c r="E2547" i="43"/>
  <c r="E2548" i="43"/>
  <c r="E2549" i="43"/>
  <c r="E2550" i="43"/>
  <c r="E2551" i="43"/>
  <c r="E2552" i="43"/>
  <c r="E2553" i="43"/>
  <c r="E2554" i="43"/>
  <c r="E2555" i="43"/>
  <c r="E2556" i="43"/>
  <c r="E2557" i="43"/>
  <c r="E2558" i="43"/>
  <c r="E2559" i="43"/>
  <c r="E2560" i="43"/>
  <c r="E2561" i="43"/>
  <c r="E2562" i="43"/>
  <c r="E2563" i="43"/>
  <c r="E2564" i="43"/>
  <c r="E2565" i="43"/>
  <c r="E2566" i="43"/>
  <c r="E2567" i="43"/>
  <c r="E2568" i="43"/>
  <c r="E2569" i="43"/>
  <c r="E2570" i="43"/>
  <c r="E2571" i="43"/>
  <c r="E2572" i="43"/>
  <c r="E2573" i="43"/>
  <c r="E2574" i="43"/>
  <c r="E2575" i="43"/>
  <c r="E2576" i="43"/>
  <c r="E2577" i="43"/>
  <c r="E2578" i="43"/>
  <c r="E2579" i="43"/>
  <c r="E2580" i="43"/>
  <c r="E2581" i="43"/>
  <c r="E2582" i="43"/>
  <c r="E2583" i="43"/>
  <c r="E2584" i="43"/>
  <c r="E2585" i="43"/>
  <c r="E2586" i="43"/>
  <c r="E2587" i="43"/>
  <c r="E2588" i="43"/>
  <c r="E2589" i="43"/>
  <c r="E2590" i="43"/>
  <c r="E2591" i="43"/>
  <c r="E2592" i="43"/>
  <c r="E2593" i="43"/>
  <c r="E2594" i="43"/>
  <c r="E2595" i="43"/>
  <c r="E2596" i="43"/>
  <c r="E2597" i="43"/>
  <c r="E2598" i="43"/>
  <c r="E2599" i="43"/>
  <c r="E2600" i="43"/>
  <c r="E2601" i="43"/>
  <c r="E2602" i="43"/>
  <c r="E2603" i="43"/>
  <c r="E2604" i="43"/>
  <c r="E2605" i="43"/>
  <c r="E2606" i="43"/>
  <c r="E2607" i="43"/>
  <c r="E2608" i="43"/>
  <c r="E2609" i="43"/>
  <c r="E2610" i="43"/>
  <c r="E2611" i="43"/>
  <c r="E2612" i="43"/>
  <c r="E2613" i="43"/>
  <c r="E2614" i="43"/>
  <c r="E2615" i="43"/>
  <c r="E2616" i="43"/>
  <c r="E2617" i="43"/>
  <c r="E2618" i="43"/>
  <c r="E2619" i="43"/>
  <c r="E2620" i="43"/>
  <c r="E2621" i="43"/>
  <c r="E2622" i="43"/>
  <c r="E2623" i="43"/>
  <c r="E2624" i="43"/>
  <c r="E2625" i="43"/>
  <c r="E2626" i="43"/>
  <c r="E2627" i="43"/>
  <c r="E2628" i="43"/>
  <c r="E2629" i="43"/>
  <c r="E2630" i="43"/>
  <c r="E2631" i="43"/>
  <c r="E2632" i="43"/>
  <c r="E2633" i="43"/>
  <c r="E2634" i="43"/>
  <c r="E2635" i="43"/>
  <c r="E2636" i="43"/>
  <c r="E2637" i="43"/>
  <c r="E2638" i="43"/>
  <c r="E2639" i="43"/>
  <c r="E2640" i="43"/>
  <c r="E2641" i="43"/>
  <c r="E2642" i="43"/>
  <c r="E2643" i="43"/>
  <c r="E2644" i="43"/>
  <c r="E2645" i="43"/>
  <c r="E2646" i="43"/>
  <c r="E2647" i="43"/>
  <c r="E2648" i="43"/>
  <c r="E2649" i="43"/>
  <c r="E2650" i="43"/>
  <c r="E2651" i="43"/>
  <c r="E2652" i="43"/>
  <c r="E2653" i="43"/>
  <c r="E2654" i="43"/>
  <c r="E2655" i="43"/>
  <c r="E2656" i="43"/>
  <c r="E2657" i="43"/>
  <c r="E2658" i="43"/>
  <c r="E2659" i="43"/>
  <c r="E2660" i="43"/>
  <c r="E2661" i="43"/>
  <c r="E2662" i="43"/>
  <c r="E2663" i="43"/>
  <c r="E2664" i="43"/>
  <c r="E2665" i="43"/>
  <c r="E2666" i="43"/>
  <c r="E2667" i="43"/>
  <c r="E2668" i="43"/>
  <c r="E2669" i="43"/>
  <c r="E2670" i="43"/>
  <c r="E2671" i="43"/>
  <c r="E2672" i="43"/>
  <c r="E2673" i="43"/>
  <c r="E2674" i="43"/>
  <c r="E2675" i="43"/>
  <c r="E2676" i="43"/>
  <c r="E2677" i="43"/>
  <c r="E2678" i="43"/>
  <c r="E2679" i="43"/>
  <c r="E2680" i="43"/>
  <c r="E2681" i="43"/>
  <c r="E2682" i="43"/>
  <c r="E2683" i="43"/>
  <c r="E2684" i="43"/>
  <c r="E2685" i="43"/>
  <c r="E2686" i="43"/>
  <c r="E2687" i="43"/>
  <c r="E2688" i="43"/>
  <c r="E2689" i="43"/>
  <c r="E2690" i="43"/>
  <c r="E2691" i="43"/>
  <c r="E2692" i="43"/>
  <c r="E2693" i="43"/>
  <c r="E2694" i="43"/>
  <c r="E2695" i="43"/>
  <c r="E2696" i="43"/>
  <c r="E2697" i="43"/>
  <c r="E2698" i="43"/>
  <c r="E2699" i="43"/>
  <c r="E2700" i="43"/>
  <c r="E2701" i="43"/>
  <c r="E2702" i="43"/>
  <c r="E2703" i="43"/>
  <c r="E2704" i="43"/>
  <c r="E2705" i="43"/>
  <c r="E2706" i="43"/>
  <c r="E2707" i="43"/>
  <c r="E2708" i="43"/>
  <c r="E2709" i="43"/>
  <c r="E2710" i="43"/>
  <c r="E2711" i="43"/>
  <c r="E2712" i="43"/>
  <c r="E2713" i="43"/>
  <c r="E2714" i="43"/>
  <c r="E2715" i="43"/>
  <c r="E2716" i="43"/>
  <c r="E2717" i="43"/>
  <c r="E2718" i="43"/>
  <c r="E2719" i="43"/>
  <c r="E2720" i="43"/>
  <c r="E2721" i="43"/>
  <c r="E2722" i="43"/>
  <c r="E2723" i="43"/>
  <c r="E2724" i="43"/>
  <c r="E2725" i="43"/>
  <c r="E2726" i="43"/>
  <c r="E2727" i="43"/>
  <c r="E2728" i="43"/>
  <c r="E2729" i="43"/>
  <c r="E2730" i="43"/>
  <c r="E2731" i="43"/>
  <c r="E2732" i="43"/>
  <c r="E2733" i="43"/>
  <c r="E2734" i="43"/>
  <c r="E2735" i="43"/>
  <c r="E2736" i="43"/>
  <c r="E2737" i="43"/>
  <c r="E2738" i="43"/>
  <c r="E2739" i="43"/>
  <c r="E2740" i="43"/>
  <c r="E2741" i="43"/>
  <c r="E2742" i="43"/>
  <c r="E2743" i="43"/>
  <c r="E2744" i="43"/>
  <c r="E2745" i="43"/>
  <c r="E2746" i="43"/>
  <c r="E2747" i="43"/>
  <c r="E2748" i="43"/>
  <c r="E2749" i="43"/>
  <c r="E2750" i="43"/>
  <c r="E2751" i="43"/>
  <c r="E2752" i="43"/>
  <c r="E2753" i="43"/>
  <c r="E2754" i="43"/>
  <c r="E2755" i="43"/>
  <c r="E2756" i="43"/>
  <c r="E2757" i="43"/>
  <c r="E2758" i="43"/>
  <c r="E2759" i="43"/>
  <c r="E2760" i="43"/>
  <c r="E2761" i="43"/>
  <c r="E2762" i="43"/>
  <c r="E2763" i="43"/>
  <c r="E2764" i="43"/>
  <c r="E2765" i="43"/>
  <c r="E2766" i="43"/>
  <c r="E2767" i="43"/>
  <c r="E2768" i="43"/>
  <c r="E2769" i="43"/>
  <c r="E2770" i="43"/>
  <c r="E2771" i="43"/>
  <c r="E2772" i="43"/>
  <c r="E2773" i="43"/>
  <c r="E2774" i="43"/>
  <c r="E2775" i="43"/>
  <c r="E2776" i="43"/>
  <c r="E2777" i="43"/>
  <c r="E2778" i="43"/>
  <c r="E2779" i="43"/>
  <c r="E2780" i="43"/>
  <c r="E2781" i="43"/>
  <c r="E2782" i="43"/>
  <c r="E2783" i="43"/>
  <c r="E2784" i="43"/>
  <c r="E2785" i="43"/>
  <c r="E2786" i="43"/>
  <c r="E2787" i="43"/>
  <c r="E2788" i="43"/>
  <c r="E2789" i="43"/>
  <c r="E2790" i="43"/>
  <c r="E2791" i="43"/>
  <c r="E2792" i="43"/>
  <c r="E2793" i="43"/>
  <c r="E2794" i="43"/>
  <c r="E2795" i="43"/>
  <c r="E2796" i="43"/>
  <c r="E2797" i="43"/>
  <c r="E2798" i="43"/>
  <c r="E2799" i="43"/>
  <c r="E2800" i="43"/>
  <c r="E2801" i="43"/>
  <c r="E2802" i="43"/>
  <c r="E2803" i="43"/>
  <c r="E2804" i="43"/>
  <c r="E2805" i="43"/>
  <c r="E2806" i="43"/>
  <c r="E2807" i="43"/>
  <c r="E2808" i="43"/>
  <c r="E2809" i="43"/>
  <c r="E2810" i="43"/>
  <c r="E2811" i="43"/>
  <c r="E2812" i="43"/>
  <c r="E2813" i="43"/>
  <c r="E2814" i="43"/>
  <c r="E2815" i="43"/>
  <c r="E2816" i="43"/>
  <c r="E2817" i="43"/>
  <c r="E2818" i="43"/>
  <c r="E2819" i="43"/>
  <c r="E2820" i="43"/>
  <c r="E2821" i="43"/>
  <c r="E2822" i="43"/>
  <c r="E2823" i="43"/>
  <c r="E2824" i="43"/>
  <c r="E2825" i="43"/>
  <c r="E2826" i="43"/>
  <c r="E2827" i="43"/>
  <c r="E2828" i="43"/>
  <c r="E2829" i="43"/>
  <c r="E2830" i="43"/>
  <c r="E2831" i="43"/>
  <c r="E2832" i="43"/>
  <c r="E2833" i="43"/>
  <c r="E2834" i="43"/>
  <c r="E2835" i="43"/>
  <c r="E2836" i="43"/>
  <c r="E2837" i="43"/>
  <c r="E2838" i="43"/>
  <c r="E2839" i="43"/>
  <c r="E2840" i="43"/>
  <c r="E2841" i="43"/>
  <c r="E2842" i="43"/>
  <c r="E2843" i="43"/>
  <c r="E2844" i="43"/>
  <c r="E2845" i="43"/>
  <c r="E2846" i="43"/>
  <c r="E2847" i="43"/>
  <c r="E2848" i="43"/>
  <c r="E2849" i="43"/>
  <c r="E2850" i="43"/>
  <c r="E2851" i="43"/>
  <c r="E2852" i="43"/>
  <c r="E2853" i="43"/>
  <c r="E2854" i="43"/>
  <c r="E2855" i="43"/>
  <c r="E2856" i="43"/>
  <c r="E2857" i="43"/>
  <c r="E2858" i="43"/>
  <c r="E2859" i="43"/>
  <c r="E2860" i="43"/>
  <c r="E2861" i="43"/>
  <c r="E2862" i="43"/>
  <c r="E2863" i="43"/>
  <c r="E2864" i="43"/>
  <c r="E2865" i="43"/>
  <c r="E2866" i="43"/>
  <c r="E2867" i="43"/>
  <c r="E2868" i="43"/>
  <c r="E2869" i="43"/>
  <c r="E2870" i="43"/>
  <c r="E2871" i="43"/>
  <c r="E2872" i="43"/>
  <c r="E2873" i="43"/>
  <c r="E2874" i="43"/>
  <c r="E2875" i="43"/>
  <c r="E2876" i="43"/>
  <c r="E2877" i="43"/>
  <c r="E2878" i="43"/>
  <c r="E2879" i="43"/>
  <c r="E2880" i="43"/>
  <c r="E2881" i="43"/>
  <c r="E2882" i="43"/>
  <c r="E2883" i="43"/>
  <c r="E2884" i="43"/>
  <c r="E2885" i="43"/>
  <c r="E2886" i="43"/>
  <c r="E2887" i="43"/>
  <c r="E2888" i="43"/>
  <c r="E2889" i="43"/>
  <c r="E2890" i="43"/>
  <c r="E2891" i="43"/>
  <c r="E2892" i="43"/>
  <c r="E2893" i="43"/>
  <c r="E2894" i="43"/>
  <c r="E2895" i="43"/>
  <c r="E2896" i="43"/>
  <c r="E2897" i="43"/>
  <c r="E2898" i="43"/>
  <c r="E2899" i="43"/>
  <c r="E2900" i="43"/>
  <c r="E2901" i="43"/>
  <c r="E2902" i="43"/>
  <c r="E2903" i="43"/>
  <c r="E2904" i="43"/>
  <c r="E2905" i="43"/>
  <c r="E2906" i="43"/>
  <c r="E2907" i="43"/>
  <c r="E2908" i="43"/>
  <c r="E2909" i="43"/>
  <c r="E2910" i="43"/>
  <c r="E2911" i="43"/>
  <c r="E2912" i="43"/>
  <c r="E2913" i="43"/>
  <c r="E2914" i="43"/>
  <c r="E2915" i="43"/>
  <c r="E2916" i="43"/>
  <c r="E2917" i="43"/>
  <c r="E2918" i="43"/>
  <c r="E2919" i="43"/>
  <c r="E2920" i="43"/>
  <c r="E2921" i="43"/>
  <c r="E2922" i="43"/>
  <c r="E2923" i="43"/>
  <c r="E2924" i="43"/>
  <c r="E2925" i="43"/>
  <c r="E2926" i="43"/>
  <c r="E2927" i="43"/>
  <c r="E2928" i="43"/>
  <c r="E2929" i="43"/>
  <c r="E2930" i="43"/>
  <c r="E2931" i="43"/>
  <c r="E2932" i="43"/>
  <c r="E2933" i="43"/>
  <c r="E2934" i="43"/>
  <c r="E2935" i="43"/>
  <c r="E2936" i="43"/>
  <c r="E2937" i="43"/>
  <c r="E2938" i="43"/>
  <c r="E2939" i="43"/>
  <c r="E2940" i="43"/>
  <c r="E2941" i="43"/>
  <c r="E2942" i="43"/>
  <c r="E2943" i="43"/>
  <c r="E2944" i="43"/>
  <c r="E2945" i="43"/>
  <c r="E2946" i="43"/>
  <c r="E2947" i="43"/>
  <c r="E2948" i="43"/>
  <c r="E2949" i="43"/>
  <c r="E2950" i="43"/>
  <c r="E2951" i="43"/>
  <c r="E2952" i="43"/>
  <c r="E2953" i="43"/>
  <c r="E2954" i="43"/>
  <c r="E2955" i="43"/>
  <c r="E2956" i="43"/>
  <c r="E2957" i="43"/>
  <c r="E2958" i="43"/>
  <c r="E2959" i="43"/>
  <c r="E2960" i="43"/>
  <c r="E2961" i="43"/>
  <c r="E2962" i="43"/>
  <c r="E2963" i="43"/>
  <c r="E2964" i="43"/>
  <c r="E2965" i="43"/>
  <c r="E2966" i="43"/>
  <c r="E2967" i="43"/>
  <c r="E2968" i="43"/>
  <c r="E2969" i="43"/>
  <c r="E2970" i="43"/>
  <c r="E2971" i="43"/>
  <c r="E2972" i="43"/>
  <c r="E2973" i="43"/>
  <c r="E2974" i="43"/>
  <c r="E2975" i="43"/>
  <c r="E2976" i="43"/>
  <c r="E2977" i="43"/>
  <c r="E2978" i="43"/>
  <c r="E2979" i="43"/>
  <c r="E2980" i="43"/>
  <c r="E2981" i="43"/>
  <c r="E2982" i="43"/>
  <c r="E2983" i="43"/>
  <c r="E2984" i="43"/>
  <c r="E2985" i="43"/>
  <c r="E2986" i="43"/>
  <c r="E2987" i="43"/>
  <c r="E2988" i="43"/>
  <c r="E2989" i="43"/>
  <c r="E2990" i="43"/>
  <c r="E2991" i="43"/>
  <c r="E2992" i="43"/>
  <c r="E2993" i="43"/>
  <c r="E2994" i="43"/>
  <c r="E2995" i="43"/>
  <c r="E2996" i="43"/>
  <c r="E2997" i="43"/>
  <c r="E2998" i="43"/>
  <c r="E2999" i="43"/>
  <c r="E3000" i="43"/>
  <c r="E3001" i="43"/>
  <c r="E3002" i="43"/>
  <c r="E3003" i="43"/>
  <c r="E3004" i="43"/>
  <c r="E3005" i="43"/>
  <c r="E3006" i="43"/>
  <c r="E3007" i="43"/>
  <c r="E3008" i="43"/>
  <c r="E3009" i="43"/>
  <c r="E3010" i="43"/>
  <c r="E3011" i="43"/>
  <c r="E3012" i="43"/>
  <c r="E3013" i="43"/>
  <c r="E3014" i="43"/>
  <c r="E3015" i="43"/>
  <c r="E3016" i="43"/>
  <c r="E3017" i="43"/>
  <c r="E3018" i="43"/>
  <c r="E3019" i="43"/>
  <c r="E3020" i="43"/>
  <c r="E3021" i="43"/>
  <c r="E3022" i="43"/>
  <c r="E3023" i="43"/>
  <c r="E3024" i="43"/>
  <c r="E3025" i="43"/>
  <c r="E3026" i="43"/>
  <c r="E3027" i="43"/>
  <c r="E3028" i="43"/>
  <c r="E3029" i="43"/>
  <c r="E3030" i="43"/>
  <c r="E3031" i="43"/>
  <c r="E3032" i="43"/>
  <c r="E3033" i="43"/>
  <c r="E3034" i="43"/>
  <c r="E3035" i="43"/>
  <c r="E3036" i="43"/>
  <c r="E3037" i="43"/>
  <c r="E3038" i="43"/>
  <c r="E3039" i="43"/>
  <c r="E3040" i="43"/>
  <c r="E3041" i="43"/>
  <c r="E3042" i="43"/>
  <c r="E3043" i="43"/>
  <c r="E3044" i="43"/>
  <c r="E3045" i="43"/>
  <c r="E3046" i="43"/>
  <c r="E3047" i="43"/>
  <c r="E3048" i="43"/>
  <c r="E3049" i="43"/>
  <c r="E3050" i="43"/>
  <c r="E3051" i="43"/>
  <c r="E3052" i="43"/>
  <c r="E3053" i="43"/>
  <c r="E3054" i="43"/>
  <c r="E3055" i="43"/>
  <c r="E3056" i="43"/>
  <c r="E3057" i="43"/>
  <c r="E3058" i="43"/>
  <c r="E3059" i="43"/>
  <c r="E3060" i="43"/>
  <c r="E3061" i="43"/>
  <c r="E3062" i="43"/>
  <c r="E3063" i="43"/>
  <c r="E3064" i="43"/>
  <c r="E3065" i="43"/>
  <c r="E3066" i="43"/>
  <c r="E3067" i="43"/>
  <c r="E3068" i="43"/>
  <c r="E3069" i="43"/>
  <c r="E3070" i="43"/>
  <c r="E3071" i="43"/>
  <c r="E3072" i="43"/>
  <c r="E3073" i="43"/>
  <c r="E3074" i="43"/>
  <c r="E3075" i="43"/>
  <c r="E3076" i="43"/>
  <c r="E3077" i="43"/>
  <c r="E3078" i="43"/>
  <c r="E3079" i="43"/>
  <c r="E3080" i="43"/>
  <c r="E3081" i="43"/>
  <c r="E3082" i="43"/>
  <c r="E3083" i="43"/>
  <c r="E3084" i="43"/>
  <c r="E3085" i="43"/>
  <c r="E3086" i="43"/>
  <c r="E3087" i="43"/>
  <c r="E3088" i="43"/>
  <c r="E3089" i="43"/>
  <c r="E3090" i="43"/>
  <c r="E3091" i="43"/>
  <c r="E3092" i="43"/>
  <c r="E3093" i="43"/>
  <c r="E3094" i="43"/>
  <c r="E3095" i="43"/>
  <c r="E3096" i="43"/>
  <c r="E3097" i="43"/>
  <c r="E3098" i="43"/>
  <c r="E3099" i="43"/>
  <c r="E3100" i="43"/>
  <c r="E3101" i="43"/>
  <c r="E3102" i="43"/>
  <c r="E3103" i="43"/>
  <c r="E3104" i="43"/>
  <c r="E3105" i="43"/>
  <c r="E3106" i="43"/>
  <c r="E3107" i="43"/>
  <c r="E3108" i="43"/>
  <c r="E3109" i="43"/>
  <c r="E3110" i="43"/>
  <c r="E3111" i="43"/>
  <c r="E3112" i="43"/>
  <c r="E3113" i="43"/>
  <c r="E3114" i="43"/>
  <c r="E3115" i="43"/>
  <c r="E3116" i="43"/>
  <c r="E3117" i="43"/>
  <c r="E3118" i="43"/>
  <c r="E3119" i="43"/>
  <c r="E3120" i="43"/>
  <c r="E3121" i="43"/>
  <c r="E3122" i="43"/>
  <c r="E3123" i="43"/>
  <c r="E3124" i="43"/>
  <c r="E3125" i="43"/>
  <c r="E3126" i="43"/>
  <c r="E3127" i="43"/>
  <c r="E3128" i="43"/>
  <c r="E3129" i="43"/>
  <c r="E3130" i="43"/>
  <c r="E3131" i="43"/>
  <c r="E3132" i="43"/>
  <c r="E3133" i="43"/>
  <c r="E3134" i="43"/>
  <c r="E3135" i="43"/>
  <c r="E3136" i="43"/>
  <c r="E3137" i="43"/>
  <c r="E3138" i="43"/>
  <c r="E3139" i="43"/>
  <c r="E3140" i="43"/>
  <c r="E3141" i="43"/>
  <c r="E3142" i="43"/>
  <c r="E3143" i="43"/>
  <c r="E3144" i="43"/>
  <c r="E3145" i="43"/>
  <c r="E3146" i="43"/>
  <c r="E3147" i="43"/>
  <c r="E3148" i="43"/>
  <c r="E3149" i="43"/>
  <c r="E3150" i="43"/>
  <c r="E3151" i="43"/>
  <c r="E3152" i="43"/>
  <c r="E3153" i="43"/>
  <c r="E3154" i="43"/>
  <c r="E3155" i="43"/>
  <c r="E3156" i="43"/>
  <c r="E3157" i="43"/>
  <c r="E3158" i="43"/>
  <c r="E3159" i="43"/>
  <c r="E3160" i="43"/>
  <c r="E3161" i="43"/>
  <c r="E3162" i="43"/>
  <c r="E3163" i="43"/>
  <c r="E3164" i="43"/>
  <c r="E3165" i="43"/>
  <c r="E3166" i="43"/>
  <c r="E3167" i="43"/>
  <c r="E3168" i="43"/>
  <c r="E3169" i="43"/>
  <c r="E3170" i="43"/>
  <c r="E3171" i="43"/>
  <c r="E3172" i="43"/>
  <c r="E3173" i="43"/>
  <c r="E3174" i="43"/>
  <c r="E3175" i="43"/>
  <c r="E3176" i="43"/>
  <c r="E3177" i="43"/>
  <c r="E3178" i="43"/>
  <c r="E3179" i="43"/>
  <c r="E3180" i="43"/>
  <c r="E3181" i="43"/>
  <c r="E3182" i="43"/>
  <c r="E3183" i="43"/>
  <c r="E3184" i="43"/>
  <c r="E3185" i="43"/>
  <c r="E3186" i="43"/>
  <c r="E3187" i="43"/>
  <c r="E3188" i="43"/>
  <c r="E3189" i="43"/>
  <c r="E3190" i="43"/>
  <c r="E3191" i="43"/>
  <c r="E3192" i="43"/>
  <c r="E3193" i="43"/>
  <c r="E3194" i="43"/>
  <c r="E3195" i="43"/>
  <c r="E3196" i="43"/>
  <c r="E3197" i="43"/>
  <c r="E3198" i="43"/>
  <c r="E3199" i="43"/>
  <c r="E3200" i="43"/>
  <c r="E3201" i="43"/>
  <c r="E3202" i="43"/>
  <c r="E3203" i="43"/>
  <c r="E3204" i="43"/>
  <c r="E3205" i="43"/>
  <c r="E3206" i="43"/>
  <c r="E3207" i="43"/>
  <c r="E3208" i="43"/>
  <c r="E3209" i="43"/>
  <c r="E3210" i="43"/>
  <c r="E3211" i="43"/>
  <c r="E3212" i="43"/>
  <c r="E3213" i="43"/>
  <c r="E3214" i="43"/>
  <c r="E3215" i="43"/>
  <c r="E3216" i="43"/>
  <c r="E3217" i="43"/>
  <c r="E3218" i="43"/>
  <c r="E3219" i="43"/>
  <c r="E3220" i="43"/>
  <c r="E3221" i="43"/>
  <c r="E3222" i="43"/>
  <c r="E3223" i="43"/>
  <c r="E3224" i="43"/>
  <c r="E3225" i="43"/>
  <c r="E3226" i="43"/>
  <c r="E3227" i="43"/>
  <c r="E3228" i="43"/>
  <c r="E3229" i="43"/>
  <c r="E3230" i="43"/>
  <c r="E3231" i="43"/>
  <c r="E3232" i="43"/>
  <c r="E3233" i="43"/>
  <c r="E3234" i="43"/>
  <c r="E3235" i="43"/>
  <c r="E3236" i="43"/>
  <c r="E3237" i="43"/>
  <c r="E3238" i="43"/>
  <c r="E3239" i="43"/>
  <c r="E3240" i="43"/>
  <c r="E3241" i="43"/>
  <c r="E3242" i="43"/>
  <c r="E3243" i="43"/>
  <c r="E3244" i="43"/>
  <c r="E3245" i="43"/>
  <c r="E3246" i="43"/>
  <c r="E3247" i="43"/>
  <c r="E3248" i="43"/>
  <c r="E3249" i="43"/>
  <c r="E3250" i="43"/>
  <c r="E3251" i="43"/>
  <c r="E3252" i="43"/>
  <c r="E3253" i="43"/>
  <c r="E3254" i="43"/>
  <c r="E3255" i="43"/>
  <c r="E3256" i="43"/>
  <c r="E3257" i="43"/>
  <c r="E3258" i="43"/>
  <c r="E3259" i="43"/>
  <c r="E3260" i="43"/>
  <c r="E3261" i="43"/>
  <c r="E3262" i="43"/>
  <c r="E3263" i="43"/>
  <c r="E3264" i="43"/>
  <c r="E3265" i="43"/>
  <c r="E3266" i="43"/>
  <c r="E3267" i="43"/>
  <c r="E3268" i="43"/>
  <c r="E3269" i="43"/>
  <c r="E3270" i="43"/>
  <c r="E3271" i="43"/>
  <c r="E3272" i="43"/>
  <c r="E3273" i="43"/>
  <c r="E3274" i="43"/>
  <c r="E3275" i="43"/>
  <c r="E3276" i="43"/>
  <c r="E3277" i="43"/>
  <c r="E3278" i="43"/>
  <c r="E3279" i="43"/>
  <c r="E3280" i="43"/>
  <c r="E3281" i="43"/>
  <c r="E3282" i="43"/>
  <c r="E3283" i="43"/>
  <c r="E3284" i="43"/>
  <c r="E3285" i="43"/>
  <c r="E3286" i="43"/>
  <c r="E3287" i="43"/>
  <c r="E3288" i="43"/>
  <c r="E3289" i="43"/>
  <c r="E3290" i="43"/>
  <c r="E3291" i="43"/>
  <c r="E3292" i="43"/>
  <c r="E3293" i="43"/>
  <c r="E3294" i="43"/>
  <c r="E3295" i="43"/>
  <c r="E3296" i="43"/>
  <c r="E3297" i="43"/>
  <c r="E3298" i="43"/>
  <c r="E3299" i="43"/>
  <c r="E3300" i="43"/>
  <c r="E3301" i="43"/>
  <c r="E3302" i="43"/>
  <c r="E3303" i="43"/>
  <c r="E3304" i="43"/>
  <c r="E3305" i="43"/>
  <c r="E3306" i="43"/>
  <c r="E3307" i="43"/>
  <c r="E3308" i="43"/>
  <c r="E3309" i="43"/>
  <c r="E3310" i="43"/>
  <c r="E3311" i="43"/>
  <c r="E3312" i="43"/>
  <c r="E3313" i="43"/>
  <c r="E3314" i="43"/>
  <c r="E3315" i="43"/>
  <c r="E3316" i="43"/>
  <c r="E3317" i="43"/>
  <c r="E3318" i="43"/>
  <c r="E3319" i="43"/>
  <c r="E3320" i="43"/>
  <c r="E3321" i="43"/>
  <c r="E3322" i="43"/>
  <c r="E3323" i="43"/>
  <c r="E3324" i="43"/>
  <c r="E3325" i="43"/>
  <c r="E3326" i="43"/>
  <c r="E3327" i="43"/>
  <c r="E3328" i="43"/>
  <c r="E3329" i="43"/>
  <c r="E3330" i="43"/>
  <c r="E3331" i="43"/>
  <c r="E3332" i="43"/>
  <c r="E3333" i="43"/>
  <c r="E3334" i="43"/>
  <c r="E3335" i="43"/>
  <c r="E3336" i="43"/>
  <c r="E3337" i="43"/>
  <c r="E3338" i="43"/>
  <c r="E3339" i="43"/>
  <c r="E3340" i="43"/>
  <c r="E3341" i="43"/>
  <c r="E3342" i="43"/>
  <c r="E3343" i="43"/>
  <c r="E3344" i="43"/>
  <c r="E3345" i="43"/>
  <c r="E3346" i="43"/>
  <c r="E3347" i="43"/>
  <c r="E3348" i="43"/>
  <c r="E3349" i="43"/>
  <c r="E3350" i="43"/>
  <c r="E3351" i="43"/>
  <c r="E3352" i="43"/>
  <c r="E3353" i="43"/>
  <c r="E3354" i="43"/>
  <c r="E3355" i="43"/>
  <c r="E3356" i="43"/>
  <c r="E3357" i="43"/>
  <c r="E3358" i="43"/>
  <c r="E3359" i="43"/>
  <c r="E3360" i="43"/>
  <c r="E3361" i="43"/>
  <c r="E3362" i="43"/>
  <c r="E3363" i="43"/>
  <c r="E3364" i="43"/>
  <c r="E3365" i="43"/>
  <c r="E3366" i="43"/>
  <c r="E3367" i="43"/>
  <c r="E3368" i="43"/>
  <c r="E3369" i="43"/>
  <c r="E3370" i="43"/>
  <c r="E3371" i="43"/>
  <c r="E3372" i="43"/>
  <c r="E3373" i="43"/>
  <c r="E3374" i="43"/>
  <c r="E3375" i="43"/>
  <c r="E3376" i="43"/>
  <c r="E3377" i="43"/>
  <c r="E3378" i="43"/>
  <c r="E3379" i="43"/>
  <c r="E3380" i="43"/>
  <c r="E3381" i="43"/>
  <c r="E3382" i="43"/>
  <c r="E3383" i="43"/>
  <c r="E3384" i="43"/>
  <c r="E3385" i="43"/>
  <c r="E3386" i="43"/>
  <c r="E3387" i="43"/>
  <c r="E3388" i="43"/>
  <c r="E3389" i="43"/>
  <c r="E3390" i="43"/>
  <c r="E3391" i="43"/>
  <c r="E3392" i="43"/>
  <c r="E3393" i="43"/>
  <c r="E3394" i="43"/>
  <c r="E3395" i="43"/>
  <c r="E3396" i="43"/>
  <c r="E3397" i="43"/>
  <c r="E3398" i="43"/>
  <c r="E3399" i="43"/>
  <c r="E3400" i="43"/>
  <c r="E3401" i="43"/>
  <c r="E3402" i="43"/>
  <c r="E3403" i="43"/>
  <c r="E3404" i="43"/>
  <c r="E3405" i="43"/>
  <c r="E3406" i="43"/>
  <c r="E3407" i="43"/>
  <c r="E3408" i="43"/>
  <c r="E3409" i="43"/>
  <c r="E3410" i="43"/>
  <c r="E3411" i="43"/>
  <c r="E3412" i="43"/>
  <c r="E3413" i="43"/>
  <c r="E3414" i="43"/>
  <c r="E3415" i="43"/>
  <c r="E3416" i="43"/>
  <c r="E3417" i="43"/>
  <c r="E3418" i="43"/>
  <c r="E3419" i="43"/>
  <c r="E3420" i="43"/>
  <c r="E3421" i="43"/>
  <c r="E3422" i="43"/>
  <c r="E3423" i="43"/>
  <c r="E3424" i="43"/>
  <c r="E3425" i="43"/>
  <c r="E3426" i="43"/>
  <c r="E3427" i="43"/>
  <c r="E3428" i="43"/>
  <c r="E3429" i="43"/>
  <c r="E3430" i="43"/>
  <c r="E3431" i="43"/>
  <c r="E3432" i="43"/>
  <c r="E3433" i="43"/>
  <c r="E3434" i="43"/>
  <c r="E3435" i="43"/>
  <c r="E3436" i="43"/>
  <c r="E3437" i="43"/>
  <c r="E3438" i="43"/>
  <c r="E3439" i="43"/>
  <c r="E3440" i="43"/>
  <c r="E3441" i="43"/>
  <c r="E3442" i="43"/>
  <c r="E3443" i="43"/>
  <c r="E3444" i="43"/>
  <c r="E3445" i="43"/>
  <c r="E3446" i="43"/>
  <c r="E3447" i="43"/>
  <c r="E3448" i="43"/>
  <c r="E3449" i="43"/>
  <c r="E3450" i="43"/>
  <c r="E3451" i="43"/>
  <c r="E3452" i="43"/>
  <c r="E3453" i="43"/>
  <c r="E3454" i="43"/>
  <c r="E3455" i="43"/>
  <c r="E3456" i="43"/>
  <c r="E3457" i="43"/>
  <c r="E3458" i="43"/>
  <c r="E3459" i="43"/>
  <c r="E3460" i="43"/>
  <c r="E3461" i="43"/>
  <c r="E3462" i="43"/>
  <c r="E3463" i="43"/>
  <c r="E3464" i="43"/>
  <c r="E3465" i="43"/>
  <c r="E3466" i="43"/>
  <c r="E3467" i="43"/>
  <c r="E3468" i="43"/>
  <c r="E3469" i="43"/>
  <c r="E3470" i="43"/>
  <c r="E3471" i="43"/>
  <c r="E3472" i="43"/>
  <c r="E3473" i="43"/>
  <c r="E3474" i="43"/>
  <c r="E3475" i="43"/>
  <c r="E3476" i="43"/>
  <c r="E3477" i="43"/>
  <c r="E3478" i="43"/>
  <c r="E3479" i="43"/>
  <c r="E3480" i="43"/>
  <c r="E3481" i="43"/>
  <c r="E3482" i="43"/>
  <c r="E3483" i="43"/>
  <c r="E3484" i="43"/>
  <c r="E3485" i="43"/>
  <c r="E3486" i="43"/>
  <c r="E3487" i="43"/>
  <c r="E3488" i="43"/>
  <c r="E3489" i="43"/>
  <c r="E3490" i="43"/>
  <c r="E3491" i="43"/>
  <c r="E3492" i="43"/>
  <c r="E3493" i="43"/>
  <c r="E3494" i="43"/>
  <c r="E3495" i="43"/>
  <c r="E3496" i="43"/>
  <c r="E3497" i="43"/>
  <c r="E3498" i="43"/>
  <c r="E3499" i="43"/>
  <c r="E3500" i="43"/>
  <c r="E3501" i="43"/>
  <c r="E3502" i="43"/>
  <c r="E3503" i="43"/>
  <c r="E3504" i="43"/>
  <c r="E3505" i="43"/>
  <c r="E3506" i="43"/>
  <c r="E3507" i="43"/>
  <c r="E3508" i="43"/>
  <c r="E3509" i="43"/>
  <c r="E3510" i="43"/>
  <c r="E3511" i="43"/>
  <c r="E3512" i="43"/>
  <c r="E3513" i="43"/>
  <c r="E3514" i="43"/>
  <c r="E3515" i="43"/>
  <c r="E3516" i="43"/>
  <c r="E3517" i="43"/>
  <c r="E3518" i="43"/>
  <c r="E3519" i="43"/>
  <c r="E3520" i="43"/>
  <c r="E3521" i="43"/>
  <c r="E3522" i="43"/>
  <c r="E3523" i="43"/>
  <c r="E3524" i="43"/>
  <c r="E3525" i="43"/>
  <c r="E3526" i="43"/>
  <c r="E3527" i="43"/>
  <c r="E3528" i="43"/>
  <c r="E3529" i="43"/>
  <c r="E3530" i="43"/>
  <c r="E3531" i="43"/>
  <c r="E3532" i="43"/>
  <c r="E3533" i="43"/>
  <c r="E3534" i="43"/>
  <c r="E3535" i="43"/>
  <c r="E3536" i="43"/>
  <c r="E3537" i="43"/>
  <c r="E3538" i="43"/>
  <c r="E3539" i="43"/>
  <c r="E3540" i="43"/>
  <c r="E3541" i="43"/>
  <c r="E3542" i="43"/>
  <c r="E3543" i="43"/>
  <c r="E3544" i="43"/>
  <c r="E3545" i="43"/>
  <c r="E3546" i="43"/>
  <c r="E3547" i="43"/>
  <c r="E3548" i="43"/>
  <c r="E3549" i="43"/>
  <c r="E3550" i="43"/>
  <c r="E3551" i="43"/>
  <c r="E3552" i="43"/>
  <c r="E3553" i="43"/>
  <c r="E3554" i="43"/>
  <c r="E3555" i="43"/>
  <c r="E3556" i="43"/>
  <c r="E3557" i="43"/>
  <c r="E3558" i="43"/>
  <c r="E3559" i="43"/>
  <c r="E3560" i="43"/>
  <c r="E3561" i="43"/>
  <c r="E3562" i="43"/>
  <c r="E3563" i="43"/>
  <c r="E3564" i="43"/>
  <c r="E3565" i="43"/>
  <c r="E3566" i="43"/>
  <c r="E3567" i="43"/>
  <c r="E3568" i="43"/>
  <c r="E3569" i="43"/>
  <c r="E3570" i="43"/>
  <c r="E3571" i="43"/>
  <c r="E3572" i="43"/>
  <c r="E3573" i="43"/>
  <c r="E3574" i="43"/>
  <c r="E3575" i="43"/>
  <c r="E3576" i="43"/>
  <c r="E3577" i="43"/>
  <c r="E3578" i="43"/>
  <c r="E3579" i="43"/>
  <c r="E3580" i="43"/>
  <c r="E3581" i="43"/>
  <c r="E3582" i="43"/>
  <c r="E3583" i="43"/>
  <c r="E3584" i="43"/>
  <c r="E3585" i="43"/>
  <c r="E3586" i="43"/>
  <c r="E3587" i="43"/>
  <c r="E3588" i="43"/>
  <c r="E3589" i="43"/>
  <c r="E3590" i="43"/>
  <c r="E3591" i="43"/>
  <c r="E3592" i="43"/>
  <c r="E3593" i="43"/>
  <c r="E3594" i="43"/>
  <c r="E3595" i="43"/>
  <c r="E3596" i="43"/>
  <c r="E3597" i="43"/>
  <c r="E3598" i="43"/>
  <c r="E3599" i="43"/>
  <c r="E3600" i="43"/>
  <c r="E3601" i="43"/>
  <c r="E3602" i="43"/>
  <c r="E3603" i="43"/>
  <c r="E3604" i="43"/>
  <c r="E3605" i="43"/>
  <c r="E3606" i="43"/>
  <c r="E3607" i="43"/>
  <c r="E3608" i="43"/>
  <c r="E3609" i="43"/>
  <c r="E3610" i="43"/>
  <c r="E3611" i="43"/>
  <c r="E3612" i="43"/>
  <c r="E3613" i="43"/>
  <c r="E3614" i="43"/>
  <c r="E3615" i="43"/>
  <c r="E3616" i="43"/>
  <c r="E3617" i="43"/>
  <c r="E3618" i="43"/>
  <c r="E3619" i="43"/>
  <c r="E3620" i="43"/>
  <c r="E3621" i="43"/>
  <c r="E3622" i="43"/>
  <c r="E3623" i="43"/>
  <c r="E3624" i="43"/>
  <c r="E3625" i="43"/>
  <c r="E3626" i="43"/>
  <c r="E3627" i="43"/>
  <c r="E3628" i="43"/>
  <c r="E3629" i="43"/>
  <c r="E3630" i="43"/>
  <c r="E3631" i="43"/>
  <c r="E3632" i="43"/>
  <c r="E3633" i="43"/>
  <c r="E3634" i="43"/>
  <c r="E3635" i="43"/>
  <c r="E3636" i="43"/>
  <c r="E3637" i="43"/>
  <c r="E3638" i="43"/>
  <c r="E3639" i="43"/>
  <c r="E3640" i="43"/>
  <c r="E3641" i="43"/>
  <c r="E3642" i="43"/>
  <c r="E3643" i="43"/>
  <c r="E3644" i="43"/>
  <c r="E3645" i="43"/>
  <c r="E3646" i="43"/>
  <c r="E3647" i="43"/>
  <c r="E3648" i="43"/>
  <c r="E3649" i="43"/>
  <c r="E3650" i="43"/>
  <c r="E3651" i="43"/>
  <c r="E3652" i="43"/>
  <c r="E3653" i="43"/>
  <c r="E3654" i="43"/>
  <c r="E3655" i="43"/>
  <c r="E3656" i="43"/>
  <c r="E3657" i="43"/>
  <c r="E3658" i="43"/>
  <c r="E3659" i="43"/>
  <c r="E3660" i="43"/>
  <c r="E3661" i="43"/>
  <c r="E3662" i="43"/>
  <c r="E3663" i="43"/>
  <c r="E3664" i="43"/>
  <c r="E3665" i="43"/>
  <c r="E3666" i="43"/>
  <c r="E3667" i="43"/>
  <c r="E3668" i="43"/>
  <c r="E3669" i="43"/>
  <c r="E3670" i="43"/>
  <c r="E3671" i="43"/>
  <c r="E3672" i="43"/>
  <c r="E3673" i="43"/>
  <c r="E3674" i="43"/>
  <c r="E3675" i="43"/>
  <c r="E3676" i="43"/>
  <c r="E3677" i="43"/>
  <c r="E3678" i="43"/>
  <c r="E3679" i="43"/>
  <c r="E3680" i="43"/>
  <c r="E3681" i="43"/>
  <c r="E3682" i="43"/>
  <c r="E3683" i="43"/>
  <c r="E3684" i="43"/>
  <c r="E3685" i="43"/>
  <c r="E3686" i="43"/>
  <c r="E3687" i="43"/>
  <c r="E3688" i="43"/>
  <c r="E3689" i="43"/>
  <c r="E3690" i="43"/>
  <c r="E3691" i="43"/>
  <c r="E3692" i="43"/>
  <c r="E3693" i="43"/>
  <c r="E3694" i="43"/>
  <c r="E3695" i="43"/>
  <c r="E3696" i="43"/>
  <c r="E3697" i="43"/>
  <c r="E3698" i="43"/>
  <c r="E3699" i="43"/>
  <c r="E3700" i="43"/>
  <c r="E3701" i="43"/>
  <c r="E3702" i="43"/>
  <c r="E3703" i="43"/>
  <c r="E3704" i="43"/>
  <c r="E3705" i="43"/>
  <c r="E3706" i="43"/>
  <c r="E3707" i="43"/>
  <c r="E3708" i="43"/>
  <c r="E3709" i="43"/>
  <c r="E3710" i="43"/>
  <c r="E3711" i="43"/>
  <c r="E3712" i="43"/>
  <c r="E3713" i="43"/>
  <c r="E3714" i="43"/>
  <c r="E3715" i="43"/>
  <c r="E3716" i="43"/>
  <c r="E3717" i="43"/>
  <c r="E3718" i="43"/>
  <c r="E3719" i="43"/>
  <c r="E3720" i="43"/>
  <c r="E3721" i="43"/>
  <c r="E3722" i="43"/>
  <c r="E3723" i="43"/>
  <c r="E3724" i="43"/>
  <c r="E3725" i="43"/>
  <c r="E3726" i="43"/>
  <c r="E3727" i="43"/>
  <c r="E3728" i="43"/>
  <c r="E3729" i="43"/>
  <c r="E3730" i="43"/>
  <c r="E3731" i="43"/>
  <c r="E3732" i="43"/>
  <c r="E3733" i="43"/>
  <c r="E3734" i="43"/>
  <c r="E3735" i="43"/>
  <c r="E3736" i="43"/>
  <c r="E3737" i="43"/>
  <c r="E3738" i="43"/>
  <c r="E3739" i="43"/>
  <c r="E3740" i="43"/>
  <c r="E3741" i="43"/>
  <c r="E3742" i="43"/>
  <c r="E3743" i="43"/>
  <c r="E3744" i="43"/>
  <c r="E3745" i="43"/>
  <c r="E3746" i="43"/>
  <c r="E3747" i="43"/>
  <c r="E3748" i="43"/>
  <c r="E3749" i="43"/>
  <c r="E3750" i="43"/>
  <c r="E3751" i="43"/>
  <c r="E3752" i="43"/>
  <c r="E3753" i="43"/>
  <c r="E3754" i="43"/>
  <c r="E3755" i="43"/>
  <c r="E3756" i="43"/>
  <c r="E3757" i="43"/>
  <c r="E3758" i="43"/>
  <c r="E3759" i="43"/>
  <c r="E3760" i="43"/>
  <c r="E3761" i="43"/>
  <c r="E3762" i="43"/>
  <c r="E3763" i="43"/>
  <c r="E3764" i="43"/>
  <c r="E3765" i="43"/>
  <c r="E3766" i="43"/>
  <c r="E3767" i="43"/>
  <c r="E3768" i="43"/>
  <c r="E3769" i="43"/>
  <c r="E3770" i="43"/>
  <c r="E3771" i="43"/>
  <c r="E3772" i="43"/>
  <c r="E3773" i="43"/>
  <c r="E3774" i="43"/>
  <c r="E3775" i="43"/>
  <c r="E3776" i="43"/>
  <c r="E3777" i="43"/>
  <c r="E3778" i="43"/>
  <c r="E3779" i="43"/>
  <c r="E3780" i="43"/>
  <c r="E3781" i="43"/>
  <c r="E3782" i="43"/>
  <c r="E3783" i="43"/>
  <c r="E3784" i="43"/>
  <c r="E3785" i="43"/>
  <c r="E3786" i="43"/>
  <c r="E3787" i="43"/>
  <c r="E3788" i="43"/>
  <c r="E3789" i="43"/>
  <c r="E3790" i="43"/>
  <c r="E3791" i="43"/>
  <c r="E3792" i="43"/>
  <c r="E3793" i="43"/>
  <c r="E3794" i="43"/>
  <c r="E3795" i="43"/>
  <c r="E3796" i="43"/>
  <c r="E3797" i="43"/>
  <c r="E3798" i="43"/>
  <c r="E3799" i="43"/>
  <c r="E3800" i="43"/>
  <c r="E3801" i="43"/>
  <c r="E3802" i="43"/>
  <c r="E3803" i="43"/>
  <c r="E3804" i="43"/>
  <c r="E3805" i="43"/>
  <c r="E3806" i="43"/>
  <c r="E3807" i="43"/>
  <c r="E3808" i="43"/>
  <c r="E3809" i="43"/>
  <c r="E3810" i="43"/>
  <c r="E3811" i="43"/>
  <c r="E3812" i="43"/>
  <c r="E3813" i="43"/>
  <c r="E3814" i="43"/>
  <c r="E3815" i="43"/>
  <c r="E3816" i="43"/>
  <c r="E3817" i="43"/>
  <c r="E3818" i="43"/>
  <c r="E3819" i="43"/>
  <c r="E3820" i="43"/>
  <c r="E3821" i="43"/>
  <c r="E3822" i="43"/>
  <c r="E3823" i="43"/>
  <c r="E3824" i="43"/>
  <c r="E3825" i="43"/>
  <c r="E3826" i="43"/>
  <c r="E3827" i="43"/>
  <c r="E3828" i="43"/>
  <c r="E3829" i="43"/>
  <c r="E3830" i="43"/>
  <c r="E3831" i="43"/>
  <c r="E3832" i="43"/>
  <c r="E3833" i="43"/>
  <c r="E3834" i="43"/>
  <c r="E3835" i="43"/>
  <c r="E3836" i="43"/>
  <c r="E3837" i="43"/>
  <c r="E3838" i="43"/>
  <c r="E3839" i="43"/>
  <c r="E3840" i="43"/>
  <c r="E3841" i="43"/>
  <c r="E3842" i="43"/>
  <c r="E3843" i="43"/>
  <c r="E3844" i="43"/>
  <c r="E3845" i="43"/>
  <c r="E3846" i="43"/>
  <c r="E3847" i="43"/>
  <c r="E3848" i="43"/>
  <c r="E3849" i="43"/>
  <c r="E3850" i="43"/>
  <c r="E3851" i="43"/>
  <c r="E3852" i="43"/>
  <c r="E3853" i="43"/>
  <c r="E3854" i="43"/>
  <c r="E3855" i="43"/>
  <c r="E3856" i="43"/>
  <c r="E3857" i="43"/>
  <c r="E3858" i="43"/>
  <c r="E3859" i="43"/>
  <c r="E3860" i="43"/>
  <c r="E3861" i="43"/>
  <c r="E3862" i="43"/>
  <c r="E3863" i="43"/>
  <c r="E3864" i="43"/>
  <c r="E3865" i="43"/>
  <c r="E3866" i="43"/>
  <c r="E3867" i="43"/>
  <c r="E3868" i="43"/>
  <c r="E3869" i="43"/>
  <c r="E3870" i="43"/>
  <c r="E3871" i="43"/>
  <c r="E3872" i="43"/>
  <c r="E3873" i="43"/>
  <c r="E3874" i="43"/>
  <c r="E3875" i="43"/>
  <c r="E3876" i="43"/>
  <c r="E3877" i="43"/>
  <c r="E3878" i="43"/>
  <c r="E3879" i="43"/>
  <c r="E3880" i="43"/>
  <c r="E3881" i="43"/>
  <c r="E3882" i="43"/>
  <c r="E3883" i="43"/>
  <c r="E3884" i="43"/>
  <c r="E3885" i="43"/>
  <c r="E3886" i="43"/>
  <c r="E3887" i="43"/>
  <c r="E3888" i="43"/>
  <c r="E3889" i="43"/>
  <c r="E3890" i="43"/>
  <c r="E3891" i="43"/>
  <c r="E3892" i="43"/>
  <c r="E3893" i="43"/>
  <c r="E3894" i="43"/>
  <c r="E3895" i="43"/>
  <c r="E3896" i="43"/>
  <c r="E3897" i="43"/>
  <c r="E3898" i="43"/>
  <c r="E3899" i="43"/>
  <c r="E3900" i="43"/>
  <c r="E3901" i="43"/>
  <c r="E3902" i="43"/>
  <c r="E3903" i="43"/>
  <c r="E3904" i="43"/>
  <c r="E3905" i="43"/>
  <c r="E3906" i="43"/>
  <c r="E3907" i="43"/>
  <c r="E3908" i="43"/>
  <c r="E3909" i="43"/>
  <c r="E3910" i="43"/>
  <c r="E3911" i="43"/>
  <c r="E3912" i="43"/>
  <c r="E3913" i="43"/>
  <c r="E3914" i="43"/>
  <c r="E3915" i="43"/>
  <c r="E3916" i="43"/>
  <c r="E3917" i="43"/>
  <c r="E3918" i="43"/>
  <c r="E3919" i="43"/>
  <c r="E3920" i="43"/>
  <c r="E3921" i="43"/>
  <c r="E3922" i="43"/>
  <c r="E3923" i="43"/>
  <c r="E3924" i="43"/>
  <c r="E3925" i="43"/>
  <c r="E3926" i="43"/>
  <c r="E3927" i="43"/>
  <c r="E3928" i="43"/>
  <c r="E3929" i="43"/>
  <c r="E3930" i="43"/>
  <c r="E3931" i="43"/>
  <c r="E3932" i="43"/>
  <c r="E3933" i="43"/>
  <c r="E3934" i="43"/>
  <c r="E3935" i="43"/>
  <c r="E3936" i="43"/>
  <c r="E3937" i="43"/>
  <c r="E3938" i="43"/>
  <c r="E3939" i="43"/>
  <c r="E3940" i="43"/>
  <c r="E3941" i="43"/>
  <c r="E3942" i="43"/>
  <c r="E3943" i="43"/>
  <c r="E3944" i="43"/>
  <c r="E3945" i="43"/>
  <c r="E3946" i="43"/>
  <c r="E3947" i="43"/>
  <c r="E3948" i="43"/>
  <c r="E3949" i="43"/>
  <c r="E3950" i="43"/>
  <c r="E3951" i="43"/>
  <c r="E3952" i="43"/>
  <c r="E3953" i="43"/>
  <c r="E3954" i="43"/>
  <c r="E3955" i="43"/>
  <c r="E3956" i="43"/>
  <c r="E3957" i="43"/>
  <c r="E3958" i="43"/>
  <c r="E3959" i="43"/>
  <c r="E3960" i="43"/>
  <c r="E3961" i="43"/>
  <c r="E3962" i="43"/>
  <c r="E3963" i="43"/>
  <c r="E3964" i="43"/>
  <c r="E3965" i="43"/>
  <c r="E3966" i="43"/>
  <c r="E3967" i="43"/>
  <c r="E3968" i="43"/>
  <c r="E3969" i="43"/>
  <c r="E3970" i="43"/>
  <c r="E3971" i="43"/>
  <c r="E3972" i="43"/>
  <c r="E3973" i="43"/>
  <c r="E3974" i="43"/>
  <c r="E3975" i="43"/>
  <c r="E3976" i="43"/>
  <c r="E3977" i="43"/>
  <c r="E3978" i="43"/>
  <c r="E3979" i="43"/>
  <c r="E3980" i="43"/>
  <c r="E3981" i="43"/>
  <c r="E3982" i="43"/>
  <c r="E3983" i="43"/>
  <c r="E3984" i="43"/>
  <c r="E3985" i="43"/>
  <c r="E3986" i="43"/>
  <c r="E3987" i="43"/>
  <c r="E3988" i="43"/>
  <c r="E3989" i="43"/>
  <c r="E3990" i="43"/>
  <c r="E3991" i="43"/>
  <c r="E3992" i="43"/>
  <c r="E3993" i="43"/>
  <c r="E3994" i="43"/>
  <c r="E3995" i="43"/>
  <c r="E3996" i="43"/>
  <c r="E3997" i="43"/>
  <c r="E3998" i="43"/>
  <c r="E3999" i="43"/>
  <c r="E4000" i="43"/>
  <c r="E4001" i="43"/>
  <c r="E4002" i="43"/>
  <c r="E4003" i="43"/>
  <c r="E4004" i="43"/>
  <c r="E4005" i="43"/>
  <c r="E4006" i="43"/>
  <c r="E4007" i="43"/>
  <c r="E4008" i="43"/>
  <c r="E4009" i="43"/>
  <c r="E4010" i="43"/>
  <c r="E4011" i="43"/>
  <c r="E4012" i="43"/>
  <c r="E4013" i="43"/>
  <c r="E4014" i="43"/>
  <c r="E4015" i="43"/>
  <c r="E4016" i="43"/>
  <c r="E4017" i="43"/>
  <c r="E4018" i="43"/>
  <c r="E4019" i="43"/>
  <c r="E4020" i="43"/>
  <c r="E4021" i="43"/>
  <c r="E4022" i="43"/>
  <c r="E4023" i="43"/>
  <c r="E4024" i="43"/>
  <c r="E4025" i="43"/>
  <c r="E4026" i="43"/>
  <c r="E4027" i="43"/>
  <c r="E4028" i="43"/>
  <c r="E4029" i="43"/>
  <c r="E4030" i="43"/>
  <c r="E4031" i="43"/>
  <c r="E4032" i="43"/>
  <c r="E4033" i="43"/>
  <c r="E4034" i="43"/>
  <c r="E4035" i="43"/>
  <c r="E4036" i="43"/>
  <c r="E4037" i="43"/>
  <c r="E4038" i="43"/>
  <c r="E4039" i="43"/>
  <c r="E4040" i="43"/>
  <c r="E4041" i="43"/>
  <c r="E4042" i="43"/>
  <c r="E4043" i="43"/>
  <c r="E4044" i="43"/>
  <c r="E4045" i="43"/>
  <c r="E4046" i="43"/>
  <c r="E4047" i="43"/>
  <c r="E4048" i="43"/>
  <c r="E4049" i="43"/>
  <c r="E4050" i="43"/>
  <c r="E4051" i="43"/>
  <c r="E4052" i="43"/>
  <c r="E4053" i="43"/>
  <c r="E4054" i="43"/>
  <c r="E4055" i="43"/>
  <c r="E4056" i="43"/>
  <c r="E4057" i="43"/>
  <c r="E4058" i="43"/>
  <c r="E4059" i="43"/>
  <c r="E4060" i="43"/>
  <c r="E4061" i="43"/>
  <c r="E4062" i="43"/>
  <c r="E4063" i="43"/>
  <c r="E4064" i="43"/>
  <c r="E4065" i="43"/>
  <c r="E4066" i="43"/>
  <c r="E4067" i="43"/>
  <c r="E4068" i="43"/>
  <c r="E4069" i="43"/>
  <c r="E4070" i="43"/>
  <c r="E4071" i="43"/>
  <c r="E4072" i="43"/>
  <c r="E4073" i="43"/>
  <c r="E4074" i="43"/>
  <c r="E4075" i="43"/>
  <c r="E4076" i="43"/>
  <c r="E4077" i="43"/>
  <c r="E4078" i="43"/>
  <c r="E4079" i="43"/>
  <c r="E4080" i="43"/>
  <c r="E4081" i="43"/>
  <c r="E4082" i="43"/>
  <c r="E4083" i="43"/>
  <c r="E4084" i="43"/>
  <c r="E4085" i="43"/>
  <c r="E4086" i="43"/>
  <c r="E4087" i="43"/>
  <c r="E4088" i="43"/>
  <c r="E4089" i="43"/>
  <c r="E4090" i="43"/>
  <c r="E4091" i="43"/>
  <c r="E4092" i="43"/>
  <c r="E4093" i="43"/>
  <c r="E4094" i="43"/>
  <c r="E4095" i="43"/>
  <c r="E4096" i="43"/>
  <c r="E4097" i="43"/>
  <c r="E4098" i="43"/>
  <c r="E4099" i="43"/>
  <c r="E4100" i="43"/>
  <c r="E4101" i="43"/>
  <c r="E4102" i="43"/>
  <c r="E4103" i="43"/>
  <c r="E4104" i="43"/>
  <c r="E4105" i="43"/>
  <c r="E4106" i="43"/>
  <c r="E4107" i="43"/>
  <c r="E4108" i="43"/>
  <c r="E4109" i="43"/>
  <c r="E4110" i="43"/>
  <c r="E4111" i="43"/>
  <c r="E4112" i="43"/>
  <c r="E4113" i="43"/>
  <c r="E4114" i="43"/>
  <c r="E4115" i="43"/>
  <c r="E4116" i="43"/>
  <c r="E4117" i="43"/>
  <c r="E4118" i="43"/>
  <c r="E4119" i="43"/>
  <c r="E4120" i="43"/>
  <c r="E4121" i="43"/>
  <c r="E4122" i="43"/>
  <c r="E4123" i="43"/>
  <c r="E4124" i="43"/>
  <c r="E4125" i="43"/>
  <c r="E4126" i="43"/>
  <c r="E4127" i="43"/>
  <c r="E4128" i="43"/>
  <c r="E4129" i="43"/>
  <c r="E4130" i="43"/>
  <c r="E4131" i="43"/>
  <c r="E4132" i="43"/>
  <c r="E4133" i="43"/>
  <c r="E4134" i="43"/>
  <c r="E4135" i="43"/>
  <c r="E4136" i="43"/>
  <c r="E4137" i="43"/>
  <c r="E4138" i="43"/>
  <c r="E4139" i="43"/>
  <c r="E4140" i="43"/>
  <c r="E4141" i="43"/>
  <c r="E4142" i="43"/>
  <c r="E4143" i="43"/>
  <c r="E4144" i="43"/>
  <c r="E4145" i="43"/>
  <c r="E4146" i="43"/>
  <c r="E4147" i="43"/>
  <c r="E4148" i="43"/>
  <c r="E4149" i="43"/>
  <c r="E4150" i="43"/>
  <c r="E4151" i="43"/>
  <c r="E4152" i="43"/>
  <c r="E4153" i="43"/>
  <c r="E4154" i="43"/>
  <c r="E4155" i="43"/>
  <c r="E4156" i="43"/>
  <c r="E4157" i="43"/>
  <c r="E4158" i="43"/>
  <c r="E4159" i="43"/>
  <c r="E4160" i="43"/>
  <c r="E4161" i="43"/>
  <c r="E4162" i="43"/>
  <c r="E4163" i="43"/>
  <c r="E4164" i="43"/>
  <c r="E4165" i="43"/>
  <c r="E4166" i="43"/>
  <c r="E4167" i="43"/>
  <c r="E4168" i="43"/>
  <c r="E4169" i="43"/>
  <c r="E4170" i="43"/>
  <c r="E4171" i="43"/>
  <c r="E4172" i="43"/>
  <c r="E4173" i="43"/>
  <c r="E4174" i="43"/>
  <c r="E4175" i="43"/>
  <c r="E4176" i="43"/>
  <c r="E4177" i="43"/>
  <c r="E4178" i="43"/>
  <c r="E4179" i="43"/>
  <c r="E4180" i="43"/>
  <c r="E4181" i="43"/>
  <c r="E4182" i="43"/>
  <c r="E4183" i="43"/>
  <c r="E4184" i="43"/>
  <c r="E4185" i="43"/>
  <c r="E4186" i="43"/>
  <c r="E4187" i="43"/>
  <c r="E4188" i="43"/>
  <c r="E4189" i="43"/>
  <c r="E4190" i="43"/>
  <c r="E4191" i="43"/>
  <c r="E4192" i="43"/>
  <c r="E4193" i="43"/>
  <c r="E4194" i="43"/>
  <c r="E4195" i="43"/>
  <c r="E4196" i="43"/>
  <c r="E4197" i="43"/>
  <c r="E4198" i="43"/>
  <c r="E4199" i="43"/>
  <c r="E4200" i="43"/>
  <c r="E4201" i="43"/>
  <c r="E4202" i="43"/>
  <c r="E4203" i="43"/>
  <c r="E4204" i="43"/>
  <c r="E4205" i="43"/>
  <c r="E4206" i="43"/>
  <c r="E4207" i="43"/>
  <c r="E4208" i="43"/>
  <c r="E4209" i="43"/>
  <c r="E4210" i="43"/>
  <c r="E4211" i="43"/>
  <c r="E4212" i="43"/>
  <c r="E4213" i="43"/>
  <c r="E4214" i="43"/>
  <c r="E4215" i="43"/>
  <c r="E4216" i="43"/>
  <c r="E4217" i="43"/>
  <c r="E4218" i="43"/>
  <c r="E4219" i="43"/>
  <c r="E4220" i="43"/>
  <c r="E4221" i="43"/>
  <c r="E4222" i="43"/>
  <c r="E4223" i="43"/>
  <c r="E4224" i="43"/>
  <c r="E4225" i="43"/>
  <c r="E4226" i="43"/>
  <c r="E4227" i="43"/>
  <c r="E4228" i="43"/>
  <c r="E4229" i="43"/>
  <c r="E4230" i="43"/>
  <c r="E4231" i="43"/>
  <c r="E4232" i="43"/>
  <c r="E4233" i="43"/>
  <c r="E4234" i="43"/>
  <c r="E4235" i="43"/>
  <c r="E4236" i="43"/>
  <c r="E4237" i="43"/>
  <c r="E4238" i="43"/>
  <c r="E4239" i="43"/>
  <c r="E4240" i="43"/>
  <c r="E4241" i="43"/>
  <c r="E4242" i="43"/>
  <c r="E4243" i="43"/>
  <c r="E4244" i="43"/>
  <c r="E4245" i="43"/>
  <c r="E4246" i="43"/>
  <c r="E4247" i="43"/>
  <c r="E4248" i="43"/>
  <c r="E4249" i="43"/>
  <c r="E4250" i="43"/>
  <c r="E4251" i="43"/>
  <c r="E4252" i="43"/>
  <c r="E4253" i="43"/>
  <c r="E4254" i="43"/>
  <c r="E4255" i="43"/>
  <c r="E4256" i="43"/>
  <c r="E4257" i="43"/>
  <c r="E4258" i="43"/>
  <c r="E4259" i="43"/>
  <c r="E4260" i="43"/>
  <c r="E4261" i="43"/>
  <c r="E4262" i="43"/>
  <c r="E4263" i="43"/>
  <c r="E4264" i="43"/>
  <c r="E4265" i="43"/>
  <c r="E4266" i="43"/>
  <c r="E4267" i="43"/>
  <c r="E4268" i="43"/>
  <c r="E4269" i="43"/>
  <c r="E4270" i="43"/>
  <c r="E4271" i="43"/>
  <c r="E4272" i="43"/>
  <c r="E4273" i="43"/>
  <c r="E4274" i="43"/>
  <c r="E4275" i="43"/>
  <c r="E4276" i="43"/>
  <c r="E4277" i="43"/>
  <c r="E4278" i="43"/>
  <c r="E4279" i="43"/>
  <c r="E4280" i="43"/>
  <c r="E4281" i="43"/>
  <c r="E4282" i="43"/>
  <c r="E4283" i="43"/>
  <c r="E4284" i="43"/>
  <c r="E4285" i="43"/>
  <c r="E4286" i="43"/>
  <c r="E4287" i="43"/>
  <c r="E4288" i="43"/>
  <c r="E4289" i="43"/>
  <c r="E4290" i="43"/>
  <c r="E4291" i="43"/>
  <c r="E4292" i="43"/>
  <c r="E4293" i="43"/>
  <c r="E4294" i="43"/>
  <c r="E4295" i="43"/>
  <c r="E4296" i="43"/>
  <c r="E4297" i="43"/>
  <c r="E4298" i="43"/>
  <c r="E4299" i="43"/>
  <c r="E4300" i="43"/>
  <c r="E4301" i="43"/>
  <c r="E4302" i="43"/>
  <c r="E4303" i="43"/>
  <c r="E4304" i="43"/>
  <c r="E4305" i="43"/>
  <c r="E4306" i="43"/>
  <c r="E4307" i="43"/>
  <c r="E4308" i="43"/>
  <c r="E4309" i="43"/>
  <c r="E4310" i="43"/>
  <c r="E4311" i="43"/>
  <c r="E4312" i="43"/>
  <c r="E4313" i="43"/>
  <c r="E4314" i="43"/>
  <c r="E4315" i="43"/>
  <c r="E4316" i="43"/>
  <c r="E4317" i="43"/>
  <c r="E4318" i="43"/>
  <c r="E4319" i="43"/>
  <c r="E4320" i="43"/>
  <c r="E4321" i="43"/>
  <c r="E4322" i="43"/>
  <c r="E4323" i="43"/>
  <c r="E4324" i="43"/>
  <c r="E4325" i="43"/>
  <c r="E4326" i="43"/>
  <c r="E4327" i="43"/>
  <c r="E4328" i="43"/>
  <c r="E4329" i="43"/>
  <c r="E4330" i="43"/>
  <c r="E4331" i="43"/>
  <c r="E4332" i="43"/>
  <c r="E4333" i="43"/>
  <c r="E4334" i="43"/>
  <c r="E4335" i="43"/>
  <c r="E4336" i="43"/>
  <c r="E4337" i="43"/>
  <c r="E4338" i="43"/>
  <c r="E4339" i="43"/>
  <c r="E4340" i="43"/>
  <c r="E4341" i="43"/>
  <c r="E4342" i="43"/>
  <c r="E4343" i="43"/>
  <c r="E4344" i="43"/>
  <c r="E4345" i="43"/>
  <c r="E4346" i="43"/>
  <c r="E4347" i="43"/>
  <c r="E4348" i="43"/>
  <c r="E4349" i="43"/>
  <c r="E4350" i="43"/>
  <c r="E4351" i="43"/>
  <c r="E4352" i="43"/>
  <c r="E4353" i="43"/>
  <c r="E4354" i="43"/>
  <c r="E4355" i="43"/>
  <c r="E4356" i="43"/>
  <c r="E4357" i="43"/>
  <c r="E4358" i="43"/>
  <c r="E4359" i="43"/>
  <c r="E4360" i="43"/>
  <c r="E4361" i="43"/>
  <c r="E4362" i="43"/>
  <c r="E4363" i="43"/>
  <c r="E4364" i="43"/>
  <c r="E4365" i="43"/>
  <c r="E4366" i="43"/>
  <c r="E4367" i="43"/>
  <c r="E4368" i="43"/>
  <c r="E4369" i="43"/>
  <c r="E4370" i="43"/>
  <c r="E4371" i="43"/>
  <c r="E4372" i="43"/>
  <c r="E4373" i="43"/>
  <c r="E4374" i="43"/>
  <c r="E4375" i="43"/>
  <c r="E4376" i="43"/>
  <c r="E4377" i="43"/>
  <c r="E4378" i="43"/>
  <c r="E4379" i="43"/>
  <c r="E4380" i="43"/>
  <c r="E4381" i="43"/>
  <c r="E4382" i="43"/>
  <c r="E4383" i="43"/>
  <c r="E4384" i="43"/>
  <c r="E4385" i="43"/>
  <c r="E4386" i="43"/>
  <c r="E4387" i="43"/>
  <c r="E4388" i="43"/>
  <c r="E4389" i="43"/>
  <c r="E4390" i="43"/>
  <c r="E4391" i="43"/>
  <c r="E4392" i="43"/>
  <c r="E4393" i="43"/>
  <c r="E4394" i="43"/>
  <c r="E4395" i="43"/>
  <c r="E4396" i="43"/>
  <c r="E4397" i="43"/>
  <c r="E4398" i="43"/>
  <c r="E4399" i="43"/>
  <c r="E4400" i="43"/>
  <c r="E4401" i="43"/>
  <c r="E4402" i="43"/>
  <c r="E4403" i="43"/>
  <c r="E4404" i="43"/>
  <c r="E4405" i="43"/>
  <c r="E4406" i="43"/>
  <c r="E4407" i="43"/>
  <c r="E4408" i="43"/>
  <c r="E4409" i="43"/>
  <c r="E4410" i="43"/>
  <c r="E4411" i="43"/>
  <c r="E4412" i="43"/>
  <c r="E4413" i="43"/>
  <c r="E4414" i="43"/>
  <c r="E4415" i="43"/>
  <c r="E4416" i="43"/>
  <c r="E4417" i="43"/>
  <c r="E4418" i="43"/>
  <c r="E4419" i="43"/>
  <c r="E4420" i="43"/>
  <c r="E4421" i="43"/>
  <c r="E4422" i="43"/>
  <c r="E4423" i="43"/>
  <c r="E4424" i="43"/>
  <c r="E4425" i="43"/>
  <c r="E4426" i="43"/>
  <c r="E4427" i="43"/>
  <c r="E4428" i="43"/>
  <c r="E4429" i="43"/>
  <c r="E4430" i="43"/>
  <c r="E4431" i="43"/>
  <c r="E4432" i="43"/>
  <c r="E4433" i="43"/>
  <c r="E4434" i="43"/>
  <c r="E4435" i="43"/>
  <c r="E4436" i="43"/>
  <c r="E4437" i="43"/>
  <c r="E4438" i="43"/>
  <c r="E4439" i="43"/>
  <c r="E4440" i="43"/>
  <c r="E4441" i="43"/>
  <c r="E4442" i="43"/>
  <c r="E4443" i="43"/>
  <c r="E4444" i="43"/>
  <c r="E4445" i="43"/>
  <c r="E4446" i="43"/>
  <c r="E4447" i="43"/>
  <c r="E4448" i="43"/>
  <c r="E4449" i="43"/>
  <c r="E4450" i="43"/>
  <c r="E4451" i="43"/>
  <c r="E4452" i="43"/>
  <c r="E4453" i="43"/>
  <c r="E4454" i="43"/>
  <c r="E4455" i="43"/>
  <c r="E4456" i="43"/>
  <c r="E4457" i="43"/>
  <c r="E4458" i="43"/>
  <c r="E4459" i="43"/>
  <c r="E4460" i="43"/>
  <c r="E4461" i="43"/>
  <c r="E4462" i="43"/>
  <c r="E4463" i="43"/>
  <c r="E4464" i="43"/>
  <c r="E4465" i="43"/>
  <c r="E4466" i="43"/>
  <c r="E4467" i="43"/>
  <c r="E4468" i="43"/>
  <c r="E4469" i="43"/>
  <c r="E4470" i="43"/>
  <c r="E4471" i="43"/>
  <c r="E4472" i="43"/>
  <c r="E4473" i="43"/>
  <c r="E4474" i="43"/>
  <c r="E4475" i="43"/>
  <c r="E4476" i="43"/>
  <c r="E4477" i="43"/>
  <c r="E4478" i="43"/>
  <c r="E4479" i="43"/>
  <c r="E4480" i="43"/>
  <c r="E4481" i="43"/>
  <c r="E4482" i="43"/>
  <c r="E4483" i="43"/>
  <c r="E4484" i="43"/>
  <c r="E4485" i="43"/>
  <c r="E4486" i="43"/>
  <c r="E4487" i="43"/>
  <c r="E4488" i="43"/>
  <c r="E4489" i="43"/>
  <c r="E4490" i="43"/>
  <c r="E4491" i="43"/>
  <c r="E4492" i="43"/>
  <c r="E4493" i="43"/>
  <c r="E4494" i="43"/>
  <c r="E4495" i="43"/>
  <c r="E4496" i="43"/>
  <c r="E4497" i="43"/>
  <c r="E4498" i="43"/>
  <c r="E4499" i="43"/>
  <c r="E4500" i="43"/>
  <c r="E4501" i="43"/>
  <c r="E4502" i="43"/>
  <c r="E4503" i="43"/>
  <c r="E4504" i="43"/>
  <c r="E4505" i="43"/>
  <c r="E4506" i="43"/>
  <c r="E4507" i="43"/>
  <c r="E4508" i="43"/>
  <c r="E4509" i="43"/>
  <c r="E4510" i="43"/>
  <c r="E4511" i="43"/>
  <c r="E4512" i="43"/>
  <c r="E4513" i="43"/>
  <c r="E4514" i="43"/>
  <c r="E4515" i="43"/>
  <c r="E4516" i="43"/>
  <c r="E4517" i="43"/>
  <c r="E4518" i="43"/>
  <c r="E4519" i="43"/>
  <c r="E4520" i="43"/>
  <c r="E4521" i="43"/>
  <c r="E4522" i="43"/>
  <c r="E4523" i="43"/>
  <c r="E4524" i="43"/>
  <c r="E4525" i="43"/>
  <c r="E4526" i="43"/>
  <c r="E4527" i="43"/>
  <c r="E4528" i="43"/>
  <c r="E4529" i="43"/>
  <c r="E4530" i="43"/>
  <c r="E4531" i="43"/>
  <c r="E4532" i="43"/>
  <c r="E4533" i="43"/>
  <c r="E4534" i="43"/>
  <c r="E4535" i="43"/>
  <c r="E4536" i="43"/>
  <c r="E4537" i="43"/>
  <c r="E4538" i="43"/>
  <c r="E4539" i="43"/>
  <c r="E4540" i="43"/>
  <c r="E4541" i="43"/>
  <c r="E4542" i="43"/>
  <c r="E4543" i="43"/>
  <c r="E4544" i="43"/>
  <c r="E4545" i="43"/>
  <c r="E4546" i="43"/>
  <c r="E4547" i="43"/>
  <c r="E4548" i="43"/>
  <c r="E4549" i="43"/>
  <c r="E4550" i="43"/>
  <c r="E4551" i="43"/>
  <c r="E4552" i="43"/>
  <c r="E4553" i="43"/>
  <c r="E4554" i="43"/>
  <c r="E4555" i="43"/>
  <c r="E4556" i="43"/>
  <c r="E4557" i="43"/>
  <c r="E4558" i="43"/>
  <c r="E4559" i="43"/>
  <c r="E4560" i="43"/>
  <c r="E4561" i="43"/>
  <c r="E4562" i="43"/>
  <c r="E4563" i="43"/>
  <c r="E4564" i="43"/>
  <c r="E4565" i="43"/>
  <c r="E4566" i="43"/>
  <c r="E4567" i="43"/>
  <c r="E4568" i="43"/>
  <c r="E4569" i="43"/>
  <c r="E4570" i="43"/>
  <c r="E4571" i="43"/>
  <c r="E4572" i="43"/>
  <c r="E4573" i="43"/>
  <c r="E4574" i="43"/>
  <c r="E4575" i="43"/>
  <c r="E4576" i="43"/>
  <c r="E4577" i="43"/>
  <c r="E4578" i="43"/>
  <c r="E4579" i="43"/>
  <c r="E4580" i="43"/>
  <c r="E4581" i="43"/>
  <c r="E4582" i="43"/>
  <c r="E4583" i="43"/>
  <c r="E4584" i="43"/>
  <c r="E4585" i="43"/>
  <c r="E4586" i="43"/>
  <c r="E4587" i="43"/>
  <c r="E4588" i="43"/>
  <c r="E4589" i="43"/>
  <c r="E4590" i="43"/>
  <c r="E4591" i="43"/>
  <c r="E4592" i="43"/>
  <c r="E4593" i="43"/>
  <c r="E4594" i="43"/>
  <c r="E4595" i="43"/>
  <c r="E4596" i="43"/>
  <c r="E4597" i="43"/>
  <c r="E4598" i="43"/>
  <c r="E4599" i="43"/>
  <c r="E4600" i="43"/>
  <c r="E4601" i="43"/>
  <c r="E4602" i="43"/>
  <c r="E4603" i="43"/>
  <c r="E4604" i="43"/>
  <c r="E4605" i="43"/>
  <c r="E4606" i="43"/>
  <c r="E4607" i="43"/>
  <c r="E4608" i="43"/>
  <c r="E4609" i="43"/>
  <c r="E4610" i="43"/>
  <c r="E4611" i="43"/>
  <c r="E4612" i="43"/>
  <c r="E4613" i="43"/>
  <c r="E4614" i="43"/>
  <c r="E4615" i="43"/>
  <c r="E4616" i="43"/>
  <c r="E4617" i="43"/>
  <c r="E4618" i="43"/>
  <c r="E4619" i="43"/>
  <c r="E4620" i="43"/>
  <c r="E4621" i="43"/>
  <c r="E4622" i="43"/>
  <c r="E4623" i="43"/>
  <c r="E4624" i="43"/>
  <c r="E4625" i="43"/>
  <c r="E4626" i="43"/>
  <c r="E4627" i="43"/>
  <c r="E4628" i="43"/>
  <c r="E4629" i="43"/>
  <c r="E4630" i="43"/>
  <c r="E4631" i="43"/>
  <c r="E4632" i="43"/>
  <c r="E4633" i="43"/>
  <c r="E4634" i="43"/>
  <c r="E4635" i="43"/>
  <c r="E4636" i="43"/>
  <c r="E4637" i="43"/>
  <c r="E4638" i="43"/>
  <c r="E4639" i="43"/>
  <c r="E4640" i="43"/>
  <c r="E4641" i="43"/>
  <c r="E4642" i="43"/>
  <c r="E4643" i="43"/>
  <c r="E4644" i="43"/>
  <c r="E4645" i="43"/>
  <c r="E4646" i="43"/>
  <c r="E4647" i="43"/>
  <c r="E4648" i="43"/>
  <c r="E4649" i="43"/>
  <c r="E4650" i="43"/>
  <c r="E4651" i="43"/>
  <c r="E4652" i="43"/>
  <c r="E4653" i="43"/>
  <c r="E4654" i="43"/>
  <c r="E4655" i="43"/>
  <c r="E4656" i="43"/>
  <c r="E4657" i="43"/>
  <c r="E4658" i="43"/>
  <c r="E4659" i="43"/>
  <c r="E4660" i="43"/>
  <c r="E4661" i="43"/>
  <c r="E4662" i="43"/>
  <c r="E4663" i="43"/>
  <c r="E4664" i="43"/>
  <c r="E4665" i="43"/>
  <c r="E4666" i="43"/>
  <c r="E4667" i="43"/>
  <c r="E4668" i="43"/>
  <c r="E4669" i="43"/>
  <c r="E4670" i="43"/>
  <c r="E4671" i="43"/>
  <c r="E4672" i="43"/>
  <c r="E4673" i="43"/>
  <c r="E4674" i="43"/>
  <c r="E4675" i="43"/>
  <c r="E4676" i="43"/>
  <c r="E4677" i="43"/>
  <c r="E4678" i="43"/>
  <c r="E4679" i="43"/>
  <c r="E4680" i="43"/>
  <c r="E4681" i="43"/>
  <c r="E4682" i="43"/>
  <c r="E4683" i="43"/>
  <c r="E4684" i="43"/>
  <c r="E4685" i="43"/>
  <c r="E4686" i="43"/>
  <c r="E4687" i="43"/>
  <c r="E4688" i="43"/>
  <c r="E4689" i="43"/>
  <c r="E4690" i="43"/>
  <c r="E4691" i="43"/>
  <c r="E4692" i="43"/>
  <c r="E4693" i="43"/>
  <c r="E4694" i="43"/>
  <c r="E4695" i="43"/>
  <c r="E4696" i="43"/>
  <c r="E4697" i="43"/>
  <c r="E4698" i="43"/>
  <c r="E4699" i="43"/>
  <c r="E4700" i="43"/>
  <c r="E4701" i="43"/>
  <c r="E4702" i="43"/>
  <c r="E4703" i="43"/>
  <c r="E4704" i="43"/>
  <c r="E4705" i="43"/>
  <c r="E4706" i="43"/>
  <c r="E4707" i="43"/>
  <c r="E4708" i="43"/>
  <c r="E4709" i="43"/>
  <c r="E4710" i="43"/>
  <c r="E4711" i="43"/>
  <c r="E4712" i="43"/>
  <c r="E4713" i="43"/>
  <c r="E4714" i="43"/>
  <c r="E4715" i="43"/>
  <c r="E4716" i="43"/>
  <c r="E4717" i="43"/>
  <c r="E4718" i="43"/>
  <c r="E4719" i="43"/>
  <c r="E4720" i="43"/>
  <c r="E4721" i="43"/>
  <c r="E4722" i="43"/>
  <c r="E4723" i="43"/>
  <c r="E4724" i="43"/>
  <c r="E4725" i="43"/>
  <c r="E4726" i="43"/>
  <c r="E4727" i="43"/>
  <c r="E4728" i="43"/>
  <c r="E4729" i="43"/>
  <c r="E4730" i="43"/>
  <c r="E4731" i="43"/>
  <c r="E4732" i="43"/>
  <c r="E4733" i="43"/>
  <c r="E4734" i="43"/>
  <c r="E4735" i="43"/>
  <c r="E4736" i="43"/>
  <c r="E4737" i="43"/>
  <c r="E4738" i="43"/>
  <c r="E4739" i="43"/>
  <c r="E4740" i="43"/>
  <c r="E4741" i="43"/>
  <c r="E4742" i="43"/>
  <c r="E4743" i="43"/>
  <c r="E4744" i="43"/>
  <c r="E4745" i="43"/>
  <c r="E4746" i="43"/>
  <c r="E4747" i="43"/>
  <c r="E4748" i="43"/>
  <c r="E4749" i="43"/>
  <c r="E4750" i="43"/>
  <c r="E4751" i="43"/>
  <c r="E4752" i="43"/>
  <c r="E4753" i="43"/>
  <c r="E4754" i="43"/>
  <c r="E4755" i="43"/>
  <c r="E4756" i="43"/>
  <c r="E4757" i="43"/>
  <c r="E4758" i="43"/>
  <c r="E4759" i="43"/>
  <c r="E4760" i="43"/>
  <c r="E4761" i="43"/>
  <c r="E4762" i="43"/>
  <c r="E4763" i="43"/>
  <c r="E4764" i="43"/>
  <c r="E4765" i="43"/>
  <c r="E4766" i="43"/>
  <c r="E4767" i="43"/>
  <c r="E4768" i="43"/>
  <c r="E4769" i="43"/>
  <c r="E4770" i="43"/>
  <c r="E4771" i="43"/>
  <c r="E4772" i="43"/>
  <c r="E4773" i="43"/>
  <c r="E4774" i="43"/>
  <c r="E4775" i="43"/>
  <c r="E4776" i="43"/>
  <c r="E4777" i="43"/>
  <c r="E4778" i="43"/>
  <c r="E4779" i="43"/>
  <c r="E4780" i="43"/>
  <c r="E4781" i="43"/>
  <c r="E4782" i="43"/>
  <c r="E4783" i="43"/>
  <c r="E4784" i="43"/>
  <c r="E4785" i="43"/>
  <c r="E4786" i="43"/>
  <c r="E4787" i="43"/>
  <c r="E4788" i="43"/>
  <c r="E4789" i="43"/>
  <c r="E4790" i="43"/>
  <c r="E4791" i="43"/>
  <c r="E4792" i="43"/>
  <c r="E4793" i="43"/>
  <c r="E4794" i="43"/>
  <c r="E4795" i="43"/>
  <c r="E4796" i="43"/>
  <c r="E4797" i="43"/>
  <c r="E4798" i="43"/>
  <c r="E4799" i="43"/>
  <c r="E4800" i="43"/>
  <c r="E4801" i="43"/>
  <c r="E4802" i="43"/>
  <c r="E4803" i="43"/>
  <c r="E4804" i="43"/>
  <c r="E4805" i="43"/>
  <c r="E4806" i="43"/>
  <c r="E4807" i="43"/>
  <c r="E4808" i="43"/>
  <c r="E4809" i="43"/>
  <c r="E4810" i="43"/>
  <c r="E4811" i="43"/>
  <c r="E4812" i="43"/>
  <c r="E4813" i="43"/>
  <c r="E4814" i="43"/>
  <c r="E4815" i="43"/>
  <c r="E4816" i="43"/>
  <c r="E4817" i="43"/>
  <c r="E4818" i="43"/>
  <c r="E4819" i="43"/>
  <c r="E4820" i="43"/>
  <c r="E4821" i="43"/>
  <c r="E4822" i="43"/>
  <c r="E4823" i="43"/>
  <c r="E4824" i="43"/>
  <c r="E4825" i="43"/>
  <c r="E4826" i="43"/>
  <c r="E4827" i="43"/>
  <c r="E4828" i="43"/>
  <c r="E4829" i="43"/>
  <c r="E4830" i="43"/>
  <c r="E4831" i="43"/>
  <c r="E4832" i="43"/>
  <c r="E4833" i="43"/>
  <c r="E4834" i="43"/>
  <c r="E4835" i="43"/>
  <c r="E4836" i="43"/>
  <c r="E4837" i="43"/>
  <c r="E4838" i="43"/>
  <c r="E4839" i="43"/>
  <c r="E4840" i="43"/>
  <c r="E4841" i="43"/>
  <c r="E4842" i="43"/>
  <c r="E4843" i="43"/>
  <c r="E4844" i="43"/>
  <c r="E4845" i="43"/>
  <c r="E4846" i="43"/>
  <c r="E4847" i="43"/>
  <c r="E4848" i="43"/>
  <c r="E4849" i="43"/>
  <c r="E4850" i="43"/>
  <c r="E4851" i="43"/>
  <c r="E4852" i="43"/>
  <c r="E4853" i="43"/>
  <c r="E4854" i="43"/>
  <c r="E4855" i="43"/>
  <c r="E4856" i="43"/>
  <c r="E4857" i="43"/>
  <c r="E4858" i="43"/>
  <c r="E4859" i="43"/>
  <c r="E4860" i="43"/>
  <c r="E4861" i="43"/>
  <c r="E4862" i="43"/>
  <c r="E4863" i="43"/>
  <c r="E4864" i="43"/>
  <c r="E4865" i="43"/>
  <c r="E4866" i="43"/>
  <c r="E4867" i="43"/>
  <c r="E4868" i="43"/>
  <c r="E4869" i="43"/>
  <c r="E4870" i="43"/>
  <c r="E4871" i="43"/>
  <c r="E4872" i="43"/>
  <c r="E4873" i="43"/>
  <c r="E4874" i="43"/>
  <c r="E4875" i="43"/>
  <c r="E4876" i="43"/>
  <c r="E4877" i="43"/>
  <c r="E4878" i="43"/>
  <c r="E4879" i="43"/>
  <c r="E4880" i="43"/>
  <c r="E4881" i="43"/>
  <c r="E4882" i="43"/>
  <c r="E4883" i="43"/>
  <c r="E4884" i="43"/>
  <c r="E4885" i="43"/>
  <c r="E4886" i="43"/>
  <c r="E4887" i="43"/>
  <c r="E4888" i="43"/>
  <c r="E4889" i="43"/>
  <c r="E4890" i="43"/>
  <c r="E4891" i="43"/>
  <c r="E4892" i="43"/>
  <c r="E4893" i="43"/>
  <c r="E4894" i="43"/>
  <c r="E4895" i="43"/>
  <c r="E4896" i="43"/>
  <c r="E4897" i="43"/>
  <c r="E4898" i="43"/>
  <c r="E4899" i="43"/>
  <c r="E4900" i="43"/>
  <c r="E4901" i="43"/>
  <c r="E4902" i="43"/>
  <c r="E4903" i="43"/>
  <c r="E4904" i="43"/>
  <c r="E4905" i="43"/>
  <c r="E4906" i="43"/>
  <c r="E4907" i="43"/>
  <c r="E4908" i="43"/>
  <c r="E4909" i="43"/>
  <c r="E4910" i="43"/>
  <c r="E4911" i="43"/>
  <c r="E4912" i="43"/>
  <c r="E4913" i="43"/>
  <c r="E4914" i="43"/>
  <c r="E4915" i="43"/>
  <c r="E4916" i="43"/>
  <c r="E4917" i="43"/>
  <c r="E4918" i="43"/>
  <c r="E4919" i="43"/>
  <c r="E4920" i="43"/>
  <c r="E4921" i="43"/>
  <c r="E4922" i="43"/>
  <c r="E4923" i="43"/>
  <c r="E4924" i="43"/>
  <c r="E4925" i="43"/>
  <c r="E4926" i="43"/>
  <c r="E4927" i="43"/>
  <c r="E4928" i="43"/>
  <c r="E4929" i="43"/>
  <c r="E4930" i="43"/>
  <c r="E4931" i="43"/>
  <c r="E4932" i="43"/>
  <c r="E4933" i="43"/>
  <c r="E4934" i="43"/>
  <c r="E4935" i="43"/>
  <c r="E4936" i="43"/>
  <c r="E4937" i="43"/>
  <c r="E4938" i="43"/>
  <c r="E4939" i="43"/>
  <c r="E4940" i="43"/>
  <c r="E4941" i="43"/>
  <c r="E4942" i="43"/>
  <c r="E4943" i="43"/>
  <c r="E4944" i="43"/>
  <c r="E4945" i="43"/>
  <c r="E4946" i="43"/>
  <c r="E4947" i="43"/>
  <c r="E4948" i="43"/>
  <c r="E4949" i="43"/>
  <c r="E4950" i="43"/>
  <c r="E4951" i="43"/>
  <c r="E4952" i="43"/>
  <c r="E4953" i="43"/>
  <c r="E4954" i="43"/>
  <c r="E4955" i="43"/>
  <c r="E4956" i="43"/>
  <c r="E4957" i="43"/>
  <c r="E4958" i="43"/>
  <c r="E4959" i="43"/>
  <c r="E4960" i="43"/>
  <c r="E4961" i="43"/>
  <c r="E4962" i="43"/>
  <c r="E4963" i="43"/>
  <c r="E4964" i="43"/>
  <c r="E4965" i="43"/>
  <c r="E4966" i="43"/>
  <c r="E4967" i="43"/>
  <c r="E4968" i="43"/>
  <c r="E4969" i="43"/>
  <c r="E4970" i="43"/>
  <c r="E4971" i="43"/>
  <c r="E4972" i="43"/>
  <c r="E4973" i="43"/>
  <c r="E4974" i="43"/>
  <c r="E4975" i="43"/>
  <c r="E4976" i="43"/>
  <c r="E4977" i="43"/>
  <c r="E4978" i="43"/>
  <c r="E4979" i="43"/>
  <c r="E4980" i="43"/>
  <c r="E4981" i="43"/>
  <c r="E4982" i="43"/>
  <c r="E4983" i="43"/>
  <c r="E4984" i="43"/>
  <c r="E4985" i="43"/>
  <c r="E4986" i="43"/>
  <c r="E4987" i="43"/>
  <c r="E4988" i="43"/>
  <c r="E4989" i="43"/>
  <c r="E4990" i="43"/>
  <c r="E4991" i="43"/>
  <c r="E4992" i="43"/>
  <c r="E4993" i="43"/>
  <c r="E4994" i="43"/>
  <c r="E4995" i="43"/>
  <c r="E4996" i="43"/>
  <c r="E4997" i="43"/>
  <c r="E4998" i="43"/>
  <c r="E4999" i="43"/>
  <c r="E5000" i="43"/>
  <c r="E5001" i="43"/>
  <c r="E5002" i="43"/>
  <c r="E5003" i="43"/>
  <c r="E5004" i="43"/>
  <c r="E5005" i="43"/>
  <c r="E5006" i="43"/>
  <c r="E5007" i="43"/>
  <c r="E5008" i="43"/>
  <c r="E5009" i="43"/>
  <c r="E5010" i="43"/>
  <c r="E5011" i="43"/>
  <c r="E5012" i="43"/>
  <c r="E5013" i="43"/>
  <c r="E5014" i="43"/>
  <c r="E5015" i="43"/>
  <c r="E5016" i="43"/>
  <c r="E5017" i="43"/>
  <c r="E5018" i="43"/>
  <c r="E5019" i="43"/>
  <c r="E5020" i="43"/>
  <c r="E5021" i="43"/>
  <c r="E5022" i="43"/>
  <c r="E5023" i="43"/>
  <c r="E5024" i="43"/>
  <c r="E5025" i="43"/>
  <c r="E5026" i="43"/>
  <c r="E5027" i="43"/>
  <c r="E5028" i="43"/>
  <c r="E5029" i="43"/>
  <c r="E5030" i="43"/>
  <c r="E5031" i="43"/>
  <c r="E5032" i="43"/>
  <c r="E5033" i="43"/>
  <c r="E5034" i="43"/>
  <c r="E5035" i="43"/>
  <c r="E5036" i="43"/>
  <c r="E5037" i="43"/>
  <c r="E5038" i="43"/>
  <c r="E5039" i="43"/>
  <c r="E5040" i="43"/>
  <c r="E5041" i="43"/>
  <c r="E5042" i="43"/>
  <c r="E5043" i="43"/>
  <c r="E5044" i="43"/>
  <c r="E5045" i="43"/>
  <c r="E5046" i="43"/>
  <c r="E5047" i="43"/>
  <c r="E5048" i="43"/>
  <c r="E5049" i="43"/>
  <c r="E5050" i="43"/>
  <c r="E5051" i="43"/>
  <c r="E5052" i="43"/>
  <c r="E5053" i="43"/>
  <c r="E5054" i="43"/>
  <c r="E5055" i="43"/>
  <c r="E5056" i="43"/>
  <c r="E5057" i="43"/>
  <c r="E5058" i="43"/>
  <c r="E5059" i="43"/>
  <c r="E5060" i="43"/>
  <c r="E5061" i="43"/>
  <c r="E5062" i="43"/>
  <c r="E5063" i="43"/>
  <c r="E5064" i="43"/>
  <c r="E5065" i="43"/>
  <c r="E5066" i="43"/>
  <c r="E5067" i="43"/>
  <c r="E5068" i="43"/>
  <c r="E5069" i="43"/>
  <c r="E5070" i="43"/>
  <c r="E5071" i="43"/>
  <c r="E5072" i="43"/>
  <c r="E5073" i="43"/>
  <c r="E5074" i="43"/>
  <c r="E5075" i="43"/>
  <c r="E5076" i="43"/>
  <c r="E5077" i="43"/>
  <c r="E5078" i="43"/>
  <c r="E5079" i="43"/>
  <c r="E5080" i="43"/>
  <c r="E5081" i="43"/>
  <c r="E5082" i="43"/>
  <c r="E5083" i="43"/>
  <c r="E5084" i="43"/>
  <c r="E5085" i="43"/>
  <c r="E5086" i="43"/>
  <c r="E5087" i="43"/>
  <c r="E5088" i="43"/>
  <c r="E5089" i="43"/>
  <c r="E5090" i="43"/>
  <c r="E5091" i="43"/>
  <c r="E5092" i="43"/>
  <c r="E5093" i="43"/>
  <c r="E5094" i="43"/>
  <c r="E5095" i="43"/>
  <c r="E5096" i="43"/>
  <c r="E5097" i="43"/>
  <c r="E5098" i="43"/>
  <c r="E5099" i="43"/>
  <c r="E5100" i="43"/>
  <c r="E5101" i="43"/>
  <c r="E5102" i="43"/>
  <c r="E5103" i="43"/>
  <c r="E5104" i="43"/>
  <c r="E5105" i="43"/>
  <c r="E5106" i="43"/>
  <c r="E5107" i="43"/>
  <c r="E5108" i="43"/>
  <c r="E5109" i="43"/>
  <c r="E5110" i="43"/>
  <c r="E5111" i="43"/>
  <c r="E5112" i="43"/>
  <c r="E5113" i="43"/>
  <c r="E5114" i="43"/>
  <c r="E5115" i="43"/>
  <c r="E5116" i="43"/>
  <c r="E5117" i="43"/>
  <c r="E5118" i="43"/>
  <c r="E5119" i="43"/>
  <c r="E5120" i="43"/>
  <c r="E5121" i="43"/>
  <c r="E5122" i="43"/>
  <c r="E5123" i="43"/>
  <c r="E5124" i="43"/>
  <c r="E5125" i="43"/>
  <c r="E5126" i="43"/>
  <c r="E5127" i="43"/>
  <c r="E5128" i="43"/>
  <c r="E5129" i="43"/>
  <c r="E5130" i="43"/>
  <c r="E5131" i="43"/>
  <c r="E5132" i="43"/>
  <c r="E5133" i="43"/>
  <c r="E5134" i="43"/>
  <c r="E5135" i="43"/>
  <c r="E5136" i="43"/>
  <c r="E5137" i="43"/>
  <c r="E5138" i="43"/>
  <c r="E5139" i="43"/>
  <c r="E5140" i="43"/>
  <c r="E5141" i="43"/>
  <c r="E5142" i="43"/>
  <c r="E5143" i="43"/>
  <c r="E5144" i="43"/>
  <c r="E5145" i="43"/>
  <c r="E5146" i="43"/>
  <c r="E5147" i="43"/>
  <c r="E5148" i="43"/>
  <c r="E5149" i="43"/>
  <c r="E5150" i="43"/>
  <c r="E5151" i="43"/>
  <c r="E5152" i="43"/>
  <c r="E5153" i="43"/>
  <c r="E5154" i="43"/>
  <c r="E5155" i="43"/>
  <c r="E5156" i="43"/>
  <c r="E5157" i="43"/>
  <c r="E5158" i="43"/>
  <c r="E5159" i="43"/>
  <c r="E5160" i="43"/>
  <c r="E5161" i="43"/>
  <c r="E5162" i="43"/>
  <c r="E5163" i="43"/>
  <c r="E5164" i="43"/>
  <c r="E5165" i="43"/>
  <c r="E5166" i="43"/>
  <c r="E5167" i="43"/>
  <c r="E5168" i="43"/>
  <c r="E5169" i="43"/>
  <c r="E5170" i="43"/>
  <c r="E5171" i="43"/>
  <c r="E5172" i="43"/>
  <c r="E5173" i="43"/>
  <c r="E5174" i="43"/>
  <c r="E5175" i="43"/>
  <c r="E5176" i="43"/>
  <c r="E5177" i="43"/>
  <c r="E5178" i="43"/>
  <c r="E5179" i="43"/>
  <c r="E5180" i="43"/>
  <c r="E5181" i="43"/>
  <c r="E5182" i="43"/>
  <c r="E5183" i="43"/>
  <c r="E5184" i="43"/>
  <c r="E5185" i="43"/>
  <c r="E5186" i="43"/>
  <c r="E5187" i="43"/>
  <c r="E5188" i="43"/>
  <c r="E5189" i="43"/>
  <c r="E5190" i="43"/>
  <c r="E5191" i="43"/>
  <c r="E5192" i="43"/>
  <c r="E5193" i="43"/>
  <c r="E5194" i="43"/>
  <c r="E5195" i="43"/>
  <c r="E5196" i="43"/>
  <c r="E5197" i="43"/>
  <c r="E5198" i="43"/>
  <c r="E5199" i="43"/>
  <c r="E5200" i="43"/>
  <c r="E5201" i="43"/>
  <c r="E5202" i="43"/>
  <c r="E5203" i="43"/>
  <c r="E5204" i="43"/>
  <c r="E5205" i="43"/>
  <c r="E5206" i="43"/>
  <c r="E5207" i="43"/>
  <c r="E5208" i="43"/>
  <c r="E5209" i="43"/>
  <c r="E5210" i="43"/>
  <c r="E5211" i="43"/>
  <c r="E5212" i="43"/>
  <c r="E5213" i="43"/>
  <c r="E5214" i="43"/>
  <c r="E5215" i="43"/>
  <c r="E5216" i="43"/>
  <c r="E5217" i="43"/>
  <c r="E5218" i="43"/>
  <c r="E5219" i="43"/>
  <c r="E5220" i="43"/>
  <c r="E5221" i="43"/>
  <c r="E5222" i="43"/>
  <c r="E5223" i="43"/>
  <c r="E5224" i="43"/>
  <c r="E5225" i="43"/>
  <c r="E5226" i="43"/>
  <c r="E5227" i="43"/>
  <c r="E5228" i="43"/>
  <c r="E5229" i="43"/>
  <c r="E5230" i="43"/>
  <c r="E5231" i="43"/>
  <c r="E5232" i="43"/>
  <c r="E5233" i="43"/>
  <c r="E5234" i="43"/>
  <c r="E5235" i="43"/>
  <c r="E5236" i="43"/>
  <c r="E5237" i="43"/>
  <c r="E5238" i="43"/>
  <c r="E5239" i="43"/>
  <c r="E5240" i="43"/>
  <c r="E5241" i="43"/>
  <c r="E5242" i="43"/>
  <c r="E5243" i="43"/>
  <c r="E5244" i="43"/>
  <c r="E5245" i="43"/>
  <c r="E5246" i="43"/>
  <c r="E5247" i="43"/>
  <c r="E5248" i="43"/>
  <c r="E5249" i="43"/>
  <c r="E5250" i="43"/>
  <c r="E5251" i="43"/>
  <c r="E5252" i="43"/>
  <c r="E5253" i="43"/>
  <c r="E5254" i="43"/>
  <c r="E5255" i="43"/>
  <c r="E5256" i="43"/>
  <c r="E5257" i="43"/>
  <c r="E5258" i="43"/>
  <c r="E5259" i="43"/>
  <c r="E5260" i="43"/>
  <c r="E5261" i="43"/>
  <c r="E5262" i="43"/>
  <c r="E5263" i="43"/>
  <c r="E5264" i="43"/>
  <c r="E5265" i="43"/>
  <c r="E5266" i="43"/>
  <c r="E5267" i="43"/>
  <c r="E5268" i="43"/>
  <c r="E5269" i="43"/>
  <c r="E5270" i="43"/>
  <c r="E5271" i="43"/>
  <c r="E5272" i="43"/>
  <c r="E5273" i="43"/>
  <c r="E5274" i="43"/>
  <c r="E5275" i="43"/>
  <c r="E5276" i="43"/>
  <c r="E5277" i="43"/>
  <c r="E5278" i="43"/>
  <c r="E5279" i="43"/>
  <c r="E5280" i="43"/>
  <c r="E5281" i="43"/>
  <c r="E5282" i="43"/>
  <c r="E5283" i="43"/>
  <c r="E5284" i="43"/>
  <c r="E5285" i="43"/>
  <c r="E5286" i="43"/>
  <c r="E5287" i="43"/>
  <c r="E5288" i="43"/>
  <c r="E5289" i="43"/>
  <c r="E5290" i="43"/>
  <c r="E5291" i="43"/>
  <c r="E5292" i="43"/>
  <c r="E5293" i="43"/>
  <c r="E5294" i="43"/>
  <c r="E5295" i="43"/>
  <c r="E5296" i="43"/>
  <c r="E5297" i="43"/>
  <c r="E5298" i="43"/>
  <c r="E5299" i="43"/>
  <c r="E5300" i="43"/>
  <c r="E5301" i="43"/>
  <c r="E5302" i="43"/>
  <c r="E5303" i="43"/>
  <c r="E5304" i="43"/>
  <c r="E5305" i="43"/>
  <c r="E5306" i="43"/>
  <c r="E5307" i="43"/>
  <c r="E5308" i="43"/>
  <c r="E5309" i="43"/>
  <c r="E5310" i="43"/>
  <c r="E5311" i="43"/>
  <c r="E5312" i="43"/>
  <c r="E5313" i="43"/>
  <c r="E5314" i="43"/>
  <c r="E5315" i="43"/>
  <c r="E5316" i="43"/>
  <c r="E5317" i="43"/>
  <c r="E5318" i="43"/>
  <c r="E5319" i="43"/>
  <c r="E5320" i="43"/>
  <c r="E5321" i="43"/>
  <c r="E5322" i="43"/>
  <c r="E5323" i="43"/>
  <c r="E5324" i="43"/>
  <c r="E5325" i="43"/>
  <c r="E5326" i="43"/>
  <c r="E5327" i="43"/>
  <c r="E5328" i="43"/>
  <c r="E5329" i="43"/>
  <c r="E5330" i="43"/>
  <c r="E5331" i="43"/>
  <c r="E5332" i="43"/>
  <c r="E5333" i="43"/>
  <c r="E5334" i="43"/>
  <c r="E5335" i="43"/>
  <c r="E5336" i="43"/>
  <c r="E5337" i="43"/>
  <c r="E5338" i="43"/>
  <c r="E5339" i="43"/>
  <c r="E5340" i="43"/>
  <c r="E5341" i="43"/>
  <c r="E5342" i="43"/>
  <c r="E5343" i="43"/>
  <c r="E5344" i="43"/>
  <c r="E5345" i="43"/>
  <c r="E5346" i="43"/>
  <c r="E5347" i="43"/>
  <c r="E5348" i="43"/>
  <c r="E5349" i="43"/>
  <c r="E5350" i="43"/>
  <c r="E5351" i="43"/>
  <c r="E5352" i="43"/>
  <c r="E5353" i="43"/>
  <c r="E5354" i="43"/>
  <c r="E5355" i="43"/>
  <c r="E5356" i="43"/>
  <c r="E5357" i="43"/>
  <c r="E5358" i="43"/>
  <c r="E5359" i="43"/>
  <c r="E5360" i="43"/>
  <c r="E5361" i="43"/>
  <c r="E5362" i="43"/>
  <c r="E5363" i="43"/>
  <c r="E5364" i="43"/>
  <c r="E5365" i="43"/>
  <c r="E5366" i="43"/>
  <c r="E5367" i="43"/>
  <c r="E5368" i="43"/>
  <c r="E5369" i="43"/>
  <c r="E5370" i="43"/>
  <c r="E5371" i="43"/>
  <c r="E5372" i="43"/>
  <c r="E5373" i="43"/>
  <c r="E5374" i="43"/>
  <c r="E5375" i="43"/>
  <c r="E5376" i="43"/>
  <c r="E5377" i="43"/>
  <c r="E5378" i="43"/>
  <c r="E5379" i="43"/>
  <c r="E5380" i="43"/>
  <c r="E5381" i="43"/>
  <c r="E5382" i="43"/>
  <c r="E5383" i="43"/>
  <c r="E5384" i="43"/>
  <c r="E5385" i="43"/>
  <c r="E5386" i="43"/>
  <c r="E5387" i="43"/>
  <c r="E5388" i="43"/>
  <c r="E5389" i="43"/>
  <c r="E5390" i="43"/>
  <c r="E5391" i="43"/>
  <c r="E5392" i="43"/>
  <c r="E5393" i="43"/>
  <c r="E5394" i="43"/>
  <c r="E5395" i="43"/>
  <c r="E5396" i="43"/>
  <c r="E5397" i="43"/>
  <c r="E5398" i="43"/>
  <c r="E5399" i="43"/>
  <c r="E5400" i="43"/>
  <c r="E5401" i="43"/>
  <c r="E5402" i="43"/>
  <c r="E5403" i="43"/>
  <c r="E5404" i="43"/>
  <c r="E5405" i="43"/>
  <c r="E5406" i="43"/>
  <c r="E5407" i="43"/>
  <c r="E5408" i="43"/>
  <c r="E5409" i="43"/>
  <c r="E5410" i="43"/>
  <c r="E5411" i="43"/>
  <c r="E5412" i="43"/>
  <c r="E5413" i="43"/>
  <c r="E5414" i="43"/>
  <c r="E5415" i="43"/>
  <c r="E5416" i="43"/>
  <c r="E5417" i="43"/>
  <c r="E5418" i="43"/>
  <c r="E5419" i="43"/>
  <c r="E5420" i="43"/>
  <c r="E5421" i="43"/>
  <c r="E5422" i="43"/>
  <c r="E5423" i="43"/>
  <c r="E5424" i="43"/>
  <c r="E5425" i="43"/>
  <c r="E5426" i="43"/>
  <c r="E5427" i="43"/>
  <c r="E5428" i="43"/>
  <c r="E5429" i="43"/>
  <c r="E5430" i="43"/>
  <c r="E5431" i="43"/>
  <c r="E5432" i="43"/>
  <c r="E5433" i="43"/>
  <c r="E5434" i="43"/>
  <c r="E5435" i="43"/>
  <c r="E5436" i="43"/>
  <c r="E5437" i="43"/>
  <c r="E5438" i="43"/>
  <c r="E5439" i="43"/>
  <c r="E5440" i="43"/>
  <c r="E5441" i="43"/>
  <c r="E5442" i="43"/>
  <c r="E5443" i="43"/>
  <c r="E5444" i="43"/>
  <c r="E5445" i="43"/>
  <c r="E5446" i="43"/>
  <c r="E5447" i="43"/>
  <c r="E5448" i="43"/>
  <c r="E5449" i="43"/>
  <c r="E5450" i="43"/>
  <c r="E5451" i="43"/>
  <c r="E5452" i="43"/>
  <c r="E5453" i="43"/>
  <c r="E5454" i="43"/>
  <c r="E5455" i="43"/>
  <c r="E5456" i="43"/>
  <c r="E5457" i="43"/>
  <c r="E5458" i="43"/>
  <c r="E5459" i="43"/>
  <c r="E5460" i="43"/>
  <c r="E5461" i="43"/>
  <c r="E5462" i="43"/>
  <c r="E5463" i="43"/>
  <c r="E5464" i="43"/>
  <c r="E5465" i="43"/>
  <c r="E5466" i="43"/>
  <c r="E5467" i="43"/>
  <c r="E5468" i="43"/>
  <c r="E5469" i="43"/>
  <c r="E5470" i="43"/>
  <c r="E5471" i="43"/>
  <c r="E5472" i="43"/>
  <c r="E5473" i="43"/>
  <c r="E5474" i="43"/>
  <c r="E5475" i="43"/>
  <c r="E5476" i="43"/>
  <c r="E5477" i="43"/>
  <c r="E5478" i="43"/>
  <c r="E5479" i="43"/>
  <c r="E5480" i="43"/>
  <c r="E5481" i="43"/>
  <c r="E5482" i="43"/>
  <c r="E5483" i="43"/>
  <c r="E5484" i="43"/>
  <c r="E5485" i="43"/>
  <c r="E5486" i="43"/>
  <c r="E5487" i="43"/>
  <c r="E5488" i="43"/>
  <c r="E5489" i="43"/>
  <c r="E5490" i="43"/>
  <c r="E5491" i="43"/>
  <c r="E5492" i="43"/>
  <c r="E5493" i="43"/>
  <c r="E5494" i="43"/>
  <c r="E5495" i="43"/>
  <c r="E5496" i="43"/>
  <c r="E5497" i="43"/>
  <c r="E5498" i="43"/>
  <c r="E5499" i="43"/>
  <c r="E5500" i="43"/>
  <c r="E5501" i="43"/>
  <c r="E5502" i="43"/>
  <c r="E5503" i="43"/>
  <c r="E5504" i="43"/>
  <c r="E5505" i="43"/>
  <c r="E5506" i="43"/>
  <c r="E5507" i="43"/>
  <c r="E5508" i="43"/>
  <c r="E5509" i="43"/>
  <c r="E5510" i="43"/>
  <c r="E5511" i="43"/>
  <c r="E5512" i="43"/>
  <c r="E5513" i="43"/>
  <c r="E5514" i="43"/>
  <c r="E5515" i="43"/>
  <c r="E5516" i="43"/>
  <c r="E5517" i="43"/>
  <c r="E5518" i="43"/>
  <c r="E5519" i="43"/>
  <c r="E5520" i="43"/>
  <c r="E5521" i="43"/>
  <c r="E5522" i="43"/>
  <c r="E5523" i="43"/>
  <c r="E5524" i="43"/>
  <c r="E5525" i="43"/>
  <c r="E5526" i="43"/>
  <c r="E5527" i="43"/>
  <c r="E5528" i="43"/>
  <c r="E5529" i="43"/>
  <c r="E5530" i="43"/>
  <c r="E5531" i="43"/>
  <c r="E5532" i="43"/>
  <c r="E5533" i="43"/>
  <c r="E5534" i="43"/>
  <c r="E5535" i="43"/>
  <c r="E5536" i="43"/>
  <c r="E5537" i="43"/>
  <c r="E5538" i="43"/>
  <c r="E5539" i="43"/>
  <c r="E5540" i="43"/>
  <c r="E5541" i="43"/>
  <c r="E5542" i="43"/>
  <c r="E5543" i="43"/>
  <c r="E5544" i="43"/>
  <c r="E5545" i="43"/>
  <c r="E5546" i="43"/>
  <c r="E5547" i="43"/>
  <c r="E5548" i="43"/>
  <c r="E5549" i="43"/>
  <c r="E5550" i="43"/>
  <c r="E5551" i="43"/>
  <c r="E5552" i="43"/>
  <c r="E5553" i="43"/>
  <c r="E5554" i="43"/>
  <c r="E5555" i="43"/>
  <c r="E5556" i="43"/>
  <c r="E5557" i="43"/>
  <c r="E5558" i="43"/>
  <c r="E5559" i="43"/>
  <c r="E5560" i="43"/>
  <c r="E5561" i="43"/>
  <c r="E5562" i="43"/>
  <c r="E5563" i="43"/>
  <c r="E5564" i="43"/>
  <c r="E5565" i="43"/>
  <c r="E5566" i="43"/>
  <c r="E5567" i="43"/>
  <c r="E5568" i="43"/>
  <c r="E5569" i="43"/>
  <c r="E5570" i="43"/>
  <c r="E5571" i="43"/>
  <c r="E5572" i="43"/>
  <c r="E5573" i="43"/>
  <c r="E5574" i="43"/>
  <c r="E5575" i="43"/>
  <c r="E5576" i="43"/>
  <c r="E5577" i="43"/>
  <c r="E5578" i="43"/>
  <c r="E5579" i="43"/>
  <c r="E5580" i="43"/>
  <c r="E5581" i="43"/>
  <c r="E5582" i="43"/>
  <c r="E5583" i="43"/>
  <c r="E5584" i="43"/>
  <c r="E5585" i="43"/>
  <c r="E5586" i="43"/>
  <c r="E5587" i="43"/>
  <c r="E5588" i="43"/>
  <c r="E5589" i="43"/>
  <c r="E5590" i="43"/>
  <c r="E5591" i="43"/>
  <c r="E5592" i="43"/>
  <c r="E5593" i="43"/>
  <c r="E5594" i="43"/>
  <c r="E5595" i="43"/>
  <c r="E5596" i="43"/>
  <c r="E5597" i="43"/>
  <c r="E5598" i="43"/>
  <c r="E5599" i="43"/>
  <c r="E5600" i="43"/>
  <c r="E5601" i="43"/>
  <c r="E5602" i="43"/>
  <c r="E5603" i="43"/>
  <c r="E5604" i="43"/>
  <c r="E5605" i="43"/>
  <c r="E5606" i="43"/>
  <c r="E5607" i="43"/>
  <c r="E5608" i="43"/>
  <c r="E5609" i="43"/>
  <c r="E5610" i="43"/>
  <c r="E5611" i="43"/>
  <c r="E5612" i="43"/>
  <c r="E5613" i="43"/>
  <c r="E5614" i="43"/>
  <c r="E5615" i="43"/>
  <c r="E5616" i="43"/>
  <c r="E5617" i="43"/>
  <c r="E5618" i="43"/>
  <c r="E5619" i="43"/>
  <c r="E5620" i="43"/>
  <c r="E5621" i="43"/>
  <c r="E5622" i="43"/>
  <c r="E5623" i="43"/>
  <c r="E5624" i="43"/>
  <c r="E5625" i="43"/>
  <c r="E5626" i="43"/>
  <c r="E5627" i="43"/>
  <c r="E5628" i="43"/>
  <c r="E5629" i="43"/>
  <c r="E5630" i="43"/>
  <c r="E5631" i="43"/>
  <c r="E5632" i="43"/>
  <c r="E5633" i="43"/>
  <c r="E5634" i="43"/>
  <c r="E5635" i="43"/>
  <c r="E5636" i="43"/>
  <c r="E5637" i="43"/>
  <c r="E5638" i="43"/>
  <c r="E5639" i="43"/>
  <c r="E5640" i="43"/>
  <c r="E5641" i="43"/>
  <c r="E5642" i="43"/>
  <c r="E5643" i="43"/>
  <c r="E5644" i="43"/>
  <c r="E5645" i="43"/>
  <c r="E5646" i="43"/>
  <c r="E5647" i="43"/>
  <c r="E5648" i="43"/>
  <c r="E5649" i="43"/>
  <c r="E5650" i="43"/>
  <c r="E5651" i="43"/>
  <c r="E5652" i="43"/>
  <c r="E5653" i="43"/>
  <c r="E5654" i="43"/>
  <c r="E5655" i="43"/>
  <c r="E5656" i="43"/>
  <c r="E5657" i="43"/>
  <c r="E5658" i="43"/>
  <c r="E5659" i="43"/>
  <c r="E5660" i="43"/>
  <c r="E5661" i="43"/>
  <c r="E5662" i="43"/>
  <c r="E5663" i="43"/>
  <c r="E5664" i="43"/>
  <c r="E5665" i="43"/>
  <c r="E5666" i="43"/>
  <c r="E5667" i="43"/>
  <c r="E5668" i="43"/>
  <c r="E5669" i="43"/>
  <c r="E5670" i="43"/>
  <c r="E5671" i="43"/>
  <c r="E5672" i="43"/>
  <c r="E5673" i="43"/>
  <c r="E5674" i="43"/>
  <c r="E5675" i="43"/>
  <c r="E5676" i="43"/>
  <c r="E5677" i="43"/>
  <c r="E5678" i="43"/>
  <c r="E5679" i="43"/>
  <c r="E5680" i="43"/>
  <c r="E5681" i="43"/>
  <c r="E5682" i="43"/>
  <c r="E5683" i="43"/>
  <c r="E5684" i="43"/>
  <c r="E5685" i="43"/>
  <c r="E5686" i="43"/>
  <c r="E5687" i="43"/>
  <c r="E5688" i="43"/>
  <c r="E5689" i="43"/>
  <c r="E5690" i="43"/>
  <c r="E5691" i="43"/>
  <c r="E5692" i="43"/>
  <c r="E5693" i="43"/>
  <c r="E5694" i="43"/>
  <c r="E5695" i="43"/>
  <c r="E5696" i="43"/>
  <c r="E5697" i="43"/>
  <c r="E5698" i="43"/>
  <c r="E5699" i="43"/>
  <c r="E5700" i="43"/>
  <c r="E5701" i="43"/>
  <c r="E5702" i="43"/>
  <c r="E5703" i="43"/>
  <c r="E5704" i="43"/>
  <c r="E5705" i="43"/>
  <c r="E5706" i="43"/>
  <c r="E5707" i="43"/>
  <c r="E5708" i="43"/>
  <c r="E5709" i="43"/>
  <c r="E5710" i="43"/>
  <c r="E5711" i="43"/>
  <c r="E5712" i="43"/>
  <c r="E5713" i="43"/>
  <c r="E5714" i="43"/>
  <c r="E5715" i="43"/>
  <c r="E5716" i="43"/>
  <c r="E5717" i="43"/>
  <c r="E5718" i="43"/>
  <c r="E5719" i="43"/>
  <c r="E5720" i="43"/>
  <c r="E5721" i="43"/>
  <c r="E5722" i="43"/>
  <c r="E5723" i="43"/>
  <c r="E5724" i="43"/>
  <c r="E5725" i="43"/>
  <c r="E5726" i="43"/>
  <c r="E5727" i="43"/>
  <c r="E5728" i="43"/>
  <c r="E5729" i="43"/>
  <c r="E5730" i="43"/>
  <c r="E5731" i="43"/>
  <c r="E5732" i="43"/>
  <c r="E5733" i="43"/>
  <c r="E5734" i="43"/>
  <c r="E5735" i="43"/>
  <c r="E5736" i="43"/>
  <c r="E5737" i="43"/>
  <c r="E5738" i="43"/>
  <c r="E5739" i="43"/>
  <c r="E5740" i="43"/>
  <c r="E5741" i="43"/>
  <c r="E5742" i="43"/>
  <c r="E5743" i="43"/>
  <c r="E5744" i="43"/>
  <c r="E5745" i="43"/>
  <c r="E5746" i="43"/>
  <c r="E5747" i="43"/>
  <c r="E5748" i="43"/>
  <c r="E5749" i="43"/>
  <c r="E5750" i="43"/>
  <c r="E5751" i="43"/>
  <c r="E5752" i="43"/>
  <c r="E5753" i="43"/>
  <c r="E5754" i="43"/>
  <c r="E5755" i="43"/>
  <c r="E5756" i="43"/>
  <c r="E5757" i="43"/>
  <c r="E5758" i="43"/>
  <c r="E5759" i="43"/>
  <c r="E5760" i="43"/>
  <c r="E5761" i="43"/>
  <c r="E5762" i="43"/>
  <c r="E5763" i="43"/>
  <c r="E5764" i="43"/>
  <c r="E5765" i="43"/>
  <c r="E5766" i="43"/>
  <c r="E5767" i="43"/>
  <c r="E5768" i="43"/>
  <c r="E5769" i="43"/>
  <c r="E5770" i="43"/>
  <c r="E5771" i="43"/>
  <c r="E5772" i="43"/>
  <c r="E5773" i="43"/>
  <c r="E5774" i="43"/>
  <c r="E5775" i="43"/>
  <c r="E5776" i="43"/>
  <c r="E5777" i="43"/>
  <c r="E5778" i="43"/>
  <c r="E5779" i="43"/>
  <c r="E5780" i="43"/>
  <c r="E5781" i="43"/>
  <c r="E5782" i="43"/>
  <c r="E5783" i="43"/>
  <c r="E5784" i="43"/>
  <c r="E5785" i="43"/>
  <c r="E5786" i="43"/>
  <c r="E5787" i="43"/>
  <c r="E5788" i="43"/>
  <c r="E5789" i="43"/>
  <c r="E5790" i="43"/>
  <c r="E5791" i="43"/>
  <c r="E5792" i="43"/>
  <c r="E5793" i="43"/>
  <c r="E5794" i="43"/>
  <c r="E5795" i="43"/>
  <c r="E5796" i="43"/>
  <c r="E5797" i="43"/>
  <c r="E5798" i="43"/>
  <c r="E5799" i="43"/>
  <c r="E5800" i="43"/>
  <c r="E5801" i="43"/>
  <c r="E5802" i="43"/>
  <c r="E5803" i="43"/>
  <c r="E5804" i="43"/>
  <c r="E5805" i="43"/>
  <c r="E5806" i="43"/>
  <c r="E5807" i="43"/>
  <c r="E5808" i="43"/>
  <c r="E5809" i="43"/>
  <c r="E5810" i="43"/>
  <c r="E5811" i="43"/>
  <c r="E5812" i="43"/>
  <c r="E5813" i="43"/>
  <c r="E5814" i="43"/>
  <c r="E5815" i="43"/>
  <c r="E5816" i="43"/>
  <c r="E5817" i="43"/>
  <c r="E5818" i="43"/>
  <c r="E5819" i="43"/>
  <c r="E5820" i="43"/>
  <c r="E5821" i="43"/>
  <c r="E5822" i="43"/>
  <c r="E5823" i="43"/>
  <c r="E5824" i="43"/>
  <c r="E5825" i="43"/>
  <c r="E5826" i="43"/>
  <c r="E5827" i="43"/>
  <c r="E5828" i="43"/>
  <c r="E5829" i="43"/>
  <c r="E5830" i="43"/>
  <c r="E5831" i="43"/>
  <c r="E5832" i="43"/>
  <c r="E5833" i="43"/>
  <c r="E5834" i="43"/>
  <c r="E5835" i="43"/>
  <c r="E5836" i="43"/>
  <c r="E5837" i="43"/>
  <c r="E5838" i="43"/>
  <c r="E5839" i="43"/>
  <c r="E5840" i="43"/>
  <c r="E5841" i="43"/>
  <c r="E5842" i="43"/>
  <c r="E5843" i="43"/>
  <c r="E5844" i="43"/>
  <c r="E5845" i="43"/>
  <c r="E5846" i="43"/>
  <c r="E5847" i="43"/>
  <c r="E5848" i="43"/>
  <c r="E5849" i="43"/>
  <c r="E5850" i="43"/>
  <c r="E5851" i="43"/>
  <c r="E5852" i="43"/>
  <c r="E5853" i="43"/>
  <c r="E5854" i="43"/>
  <c r="E5855" i="43"/>
  <c r="E5856" i="43"/>
  <c r="E5857" i="43"/>
  <c r="E5858" i="43"/>
  <c r="E5859" i="43"/>
  <c r="E5860" i="43"/>
  <c r="E5861" i="43"/>
  <c r="E5862" i="43"/>
  <c r="E5863" i="43"/>
  <c r="E5864" i="43"/>
  <c r="E5865" i="43"/>
  <c r="E5866" i="43"/>
  <c r="E5867" i="43"/>
  <c r="E5868" i="43"/>
  <c r="E5869" i="43"/>
  <c r="E5870" i="43"/>
  <c r="E5871" i="43"/>
  <c r="E5872" i="43"/>
  <c r="E5873" i="43"/>
  <c r="E5874" i="43"/>
  <c r="E5875" i="43"/>
  <c r="E5876" i="43"/>
  <c r="E5877" i="43"/>
  <c r="E5878" i="43"/>
  <c r="E5879" i="43"/>
  <c r="E5880" i="43"/>
  <c r="E5881" i="43"/>
  <c r="E5882" i="43"/>
  <c r="E5883" i="43"/>
  <c r="E5884" i="43"/>
  <c r="E5885" i="43"/>
  <c r="E5886" i="43"/>
  <c r="E5887" i="43"/>
  <c r="E5888" i="43"/>
  <c r="E5889" i="43"/>
  <c r="E5890" i="43"/>
  <c r="E5891" i="43"/>
  <c r="E5892" i="43"/>
  <c r="E5893" i="43"/>
  <c r="E5894" i="43"/>
  <c r="E5895" i="43"/>
  <c r="E5896" i="43"/>
  <c r="E5897" i="43"/>
  <c r="E5898" i="43"/>
  <c r="E5899" i="43"/>
  <c r="E5900" i="43"/>
  <c r="E5901" i="43"/>
  <c r="E5902" i="43"/>
  <c r="E5903" i="43"/>
  <c r="E5904" i="43"/>
  <c r="E5905" i="43"/>
  <c r="E5906" i="43"/>
  <c r="E5907" i="43"/>
  <c r="E5908" i="43"/>
  <c r="E5909" i="43"/>
  <c r="E5910" i="43"/>
  <c r="E5911" i="43"/>
  <c r="E5912" i="43"/>
  <c r="E5913" i="43"/>
  <c r="E5914" i="43"/>
  <c r="E5915" i="43"/>
  <c r="E5916" i="43"/>
  <c r="E5917" i="43"/>
  <c r="E5918" i="43"/>
  <c r="E5919" i="43"/>
  <c r="E5920" i="43"/>
  <c r="E5921" i="43"/>
  <c r="E5922" i="43"/>
  <c r="E5923" i="43"/>
  <c r="E5924" i="43"/>
  <c r="E5925" i="43"/>
  <c r="E5926" i="43"/>
  <c r="E5927" i="43"/>
  <c r="E5928" i="43"/>
  <c r="E5929" i="43"/>
  <c r="E5930" i="43"/>
  <c r="E5931" i="43"/>
  <c r="E5932" i="43"/>
  <c r="E5933" i="43"/>
  <c r="E5934" i="43"/>
  <c r="E5935" i="43"/>
  <c r="E5936" i="43"/>
  <c r="E5937" i="43"/>
  <c r="E5938" i="43"/>
  <c r="E5939" i="43"/>
  <c r="E5940" i="43"/>
  <c r="E5941" i="43"/>
  <c r="E5942" i="43"/>
  <c r="E5943" i="43"/>
  <c r="E5944" i="43"/>
  <c r="E5945" i="43"/>
  <c r="E5946" i="43"/>
  <c r="E5947" i="43"/>
  <c r="E5948" i="43"/>
  <c r="E5949" i="43"/>
  <c r="E5950" i="43"/>
  <c r="E5951" i="43"/>
  <c r="E5952" i="43"/>
  <c r="E5953" i="43"/>
  <c r="E5954" i="43"/>
  <c r="E5955" i="43"/>
  <c r="E5956" i="43"/>
  <c r="E5957" i="43"/>
  <c r="E5958" i="43"/>
  <c r="E5959" i="43"/>
  <c r="E5960" i="43"/>
  <c r="E5961" i="43"/>
  <c r="E5962" i="43"/>
  <c r="E5963" i="43"/>
  <c r="E5964" i="43"/>
  <c r="E5965" i="43"/>
  <c r="E5966" i="43"/>
  <c r="E5967" i="43"/>
  <c r="E5968" i="43"/>
  <c r="E5969" i="43"/>
  <c r="E5970" i="43"/>
  <c r="E5971" i="43"/>
  <c r="E5972" i="43"/>
  <c r="E5973" i="43"/>
  <c r="E5974" i="43"/>
  <c r="E5975" i="43"/>
  <c r="E5976" i="43"/>
  <c r="E5977" i="43"/>
  <c r="E5978" i="43"/>
  <c r="E5979" i="43"/>
  <c r="E5980" i="43"/>
  <c r="E5981" i="43"/>
  <c r="E5982" i="43"/>
  <c r="E5983" i="43"/>
  <c r="E5984" i="43"/>
  <c r="E5985" i="43"/>
  <c r="E5986" i="43"/>
  <c r="E5987" i="43"/>
  <c r="E5988" i="43"/>
  <c r="E5989" i="43"/>
  <c r="E5990" i="43"/>
  <c r="E5991" i="43"/>
  <c r="E5992" i="43"/>
  <c r="E5993" i="43"/>
  <c r="E5994" i="43"/>
  <c r="E5995" i="43"/>
  <c r="E5996" i="43"/>
  <c r="E5997" i="43"/>
  <c r="E5998" i="43"/>
  <c r="E5999" i="43"/>
  <c r="E6000" i="43"/>
  <c r="E6001" i="43"/>
  <c r="E6002" i="43"/>
  <c r="E6003" i="43"/>
  <c r="E6004" i="43"/>
  <c r="E6005" i="43"/>
  <c r="E6006" i="43"/>
  <c r="E6007" i="43"/>
  <c r="E6008" i="43"/>
  <c r="E6009" i="43"/>
  <c r="E6010" i="43"/>
  <c r="E6011" i="43"/>
  <c r="E6012" i="43"/>
  <c r="E6013" i="43"/>
  <c r="E6014" i="43"/>
  <c r="E6015" i="43"/>
  <c r="E6016" i="43"/>
  <c r="E6017" i="43"/>
  <c r="E6018" i="43"/>
  <c r="E6019" i="43"/>
  <c r="E6020" i="43"/>
  <c r="E6021" i="43"/>
  <c r="E6022" i="43"/>
  <c r="E6023" i="43"/>
  <c r="E6024" i="43"/>
  <c r="E6025" i="43"/>
  <c r="E6026" i="43"/>
  <c r="E6027" i="43"/>
  <c r="E6028" i="43"/>
  <c r="E6029" i="43"/>
  <c r="E6030" i="43"/>
  <c r="E6031" i="43"/>
  <c r="E6032" i="43"/>
  <c r="E6033" i="43"/>
  <c r="E6034" i="43"/>
  <c r="E6035" i="43"/>
  <c r="E6036" i="43"/>
  <c r="E6037" i="43"/>
  <c r="E6038" i="43"/>
  <c r="E6039" i="43"/>
  <c r="E6040" i="43"/>
  <c r="E6041" i="43"/>
  <c r="E6042" i="43"/>
  <c r="E6043" i="43"/>
  <c r="E6044" i="43"/>
  <c r="E6045" i="43"/>
  <c r="E6046" i="43"/>
  <c r="E6047" i="43"/>
  <c r="E6048" i="43"/>
  <c r="E6049" i="43"/>
  <c r="E6050" i="43"/>
  <c r="E6051" i="43"/>
  <c r="E6052" i="43"/>
  <c r="E6053" i="43"/>
  <c r="E6054" i="43"/>
  <c r="E6055" i="43"/>
  <c r="E6056" i="43"/>
  <c r="E6057" i="43"/>
  <c r="E6058" i="43"/>
  <c r="E6059" i="43"/>
  <c r="E6060" i="43"/>
  <c r="E6061" i="43"/>
  <c r="E6062" i="43"/>
  <c r="E6063" i="43"/>
  <c r="E6064" i="43"/>
  <c r="E6065" i="43"/>
  <c r="E6066" i="43"/>
  <c r="E6067" i="43"/>
  <c r="E6068" i="43"/>
  <c r="E6069" i="43"/>
  <c r="E6070" i="43"/>
  <c r="E6071" i="43"/>
  <c r="E6072" i="43"/>
  <c r="E6073" i="43"/>
  <c r="E6074" i="43"/>
  <c r="E6075" i="43"/>
  <c r="E6076" i="43"/>
  <c r="E6077" i="43"/>
  <c r="E6078" i="43"/>
  <c r="E6079" i="43"/>
  <c r="E6080" i="43"/>
  <c r="E6081" i="43"/>
  <c r="E6082" i="43"/>
  <c r="E6083" i="43"/>
  <c r="E6084" i="43"/>
  <c r="E6085" i="43"/>
  <c r="E6086" i="43"/>
  <c r="E6087" i="43"/>
  <c r="E6088" i="43"/>
  <c r="E6089" i="43"/>
  <c r="E6090" i="43"/>
  <c r="E6091" i="43"/>
  <c r="E6092" i="43"/>
  <c r="E6093" i="43"/>
  <c r="E6094" i="43"/>
  <c r="E6095" i="43"/>
  <c r="E6096" i="43"/>
  <c r="E6097" i="43"/>
  <c r="E6098" i="43"/>
  <c r="E6099" i="43"/>
  <c r="E6100" i="43"/>
  <c r="E6101" i="43"/>
  <c r="E6102" i="43"/>
  <c r="E6103" i="43"/>
  <c r="E6104" i="43"/>
  <c r="E6105" i="43"/>
  <c r="E6106" i="43"/>
  <c r="E6107" i="43"/>
  <c r="E6108" i="43"/>
  <c r="E6109" i="43"/>
  <c r="E6110" i="43"/>
  <c r="E6111" i="43"/>
  <c r="E6112" i="43"/>
  <c r="E6113" i="43"/>
  <c r="E6114" i="43"/>
  <c r="E6115" i="43"/>
  <c r="E6116" i="43"/>
  <c r="E6117" i="43"/>
  <c r="E6118" i="43"/>
  <c r="E6119" i="43"/>
  <c r="E6120" i="43"/>
  <c r="E6121" i="43"/>
  <c r="E6122" i="43"/>
  <c r="E6123" i="43"/>
  <c r="E6124" i="43"/>
  <c r="E6125" i="43"/>
  <c r="E6126" i="43"/>
  <c r="E6127" i="43"/>
  <c r="E6128" i="43"/>
  <c r="E6129" i="43"/>
  <c r="E6130" i="43"/>
  <c r="E6131" i="43"/>
  <c r="E6132" i="43"/>
  <c r="E6133" i="43"/>
  <c r="E6134" i="43"/>
  <c r="E6135" i="43"/>
  <c r="E6136" i="43"/>
  <c r="E6137" i="43"/>
  <c r="E6138" i="43"/>
  <c r="E6139" i="43"/>
  <c r="E6140" i="43"/>
  <c r="E6141" i="43"/>
  <c r="E6142" i="43"/>
  <c r="E6143" i="43"/>
  <c r="E6144" i="43"/>
  <c r="E6145" i="43"/>
  <c r="E6146" i="43"/>
  <c r="E6147" i="43"/>
  <c r="E6148" i="43"/>
  <c r="E6149" i="43"/>
  <c r="E6150" i="43"/>
  <c r="E6151" i="43"/>
  <c r="E6152" i="43"/>
  <c r="E6153" i="43"/>
  <c r="E6154" i="43"/>
  <c r="E6155" i="43"/>
  <c r="E6156" i="43"/>
  <c r="E6157" i="43"/>
  <c r="E6158" i="43"/>
  <c r="E6159" i="43"/>
  <c r="E6160" i="43"/>
  <c r="E6161" i="43"/>
  <c r="E6162" i="43"/>
  <c r="E6163" i="43"/>
  <c r="E6164" i="43"/>
  <c r="E6165" i="43"/>
  <c r="E6166" i="43"/>
  <c r="E6167" i="43"/>
  <c r="E6168" i="43"/>
  <c r="E6169" i="43"/>
  <c r="E6170" i="43"/>
  <c r="E6171" i="43"/>
  <c r="E6172" i="43"/>
  <c r="E6173" i="43"/>
  <c r="E6174" i="43"/>
  <c r="E6175" i="43"/>
  <c r="E6176" i="43"/>
  <c r="E6177" i="43"/>
  <c r="E6178" i="43"/>
  <c r="E6179" i="43"/>
  <c r="E6180" i="43"/>
  <c r="E6181" i="43"/>
  <c r="E6182" i="43"/>
  <c r="E6183" i="43"/>
  <c r="E6184" i="43"/>
  <c r="E6185" i="43"/>
  <c r="E6186" i="43"/>
  <c r="E6187" i="43"/>
  <c r="E6188" i="43"/>
  <c r="E6189" i="43"/>
  <c r="E6190" i="43"/>
  <c r="E6191" i="43"/>
  <c r="E6192" i="43"/>
  <c r="E6193" i="43"/>
  <c r="E6194" i="43"/>
  <c r="E6195" i="43"/>
  <c r="E6196" i="43"/>
  <c r="E6197" i="43"/>
  <c r="E6198" i="43"/>
  <c r="E6199" i="43"/>
  <c r="E6200" i="43"/>
  <c r="E6201" i="43"/>
  <c r="E6202" i="43"/>
  <c r="E6203" i="43"/>
  <c r="E6204" i="43"/>
  <c r="E6205" i="43"/>
  <c r="E6206" i="43"/>
  <c r="E6207" i="43"/>
  <c r="E6208" i="43"/>
  <c r="E6209" i="43"/>
  <c r="E6210" i="43"/>
  <c r="E6211" i="43"/>
  <c r="E6212" i="43"/>
  <c r="E6213" i="43"/>
  <c r="E6214" i="43"/>
  <c r="E6215" i="43"/>
  <c r="E6216" i="43"/>
  <c r="E6217" i="43"/>
  <c r="E6218" i="43"/>
  <c r="E6219" i="43"/>
  <c r="E6220" i="43"/>
  <c r="E6221" i="43"/>
  <c r="E6222" i="43"/>
  <c r="E6223" i="43"/>
  <c r="E6224" i="43"/>
  <c r="E6225" i="43"/>
  <c r="E6226" i="43"/>
  <c r="E6227" i="43"/>
  <c r="E6228" i="43"/>
  <c r="E6229" i="43"/>
  <c r="E6230" i="43"/>
  <c r="E6231" i="43"/>
  <c r="E6232" i="43"/>
  <c r="E6233" i="43"/>
  <c r="E6234" i="43"/>
  <c r="E6235" i="43"/>
  <c r="E6236" i="43"/>
  <c r="E6237" i="43"/>
  <c r="E6238" i="43"/>
  <c r="E6239" i="43"/>
  <c r="E6240" i="43"/>
  <c r="E6241" i="43"/>
  <c r="E6242" i="43"/>
  <c r="E6243" i="43"/>
  <c r="E6244" i="43"/>
  <c r="E6245" i="43"/>
  <c r="E6246" i="43"/>
  <c r="E6247" i="43"/>
  <c r="E6248" i="43"/>
  <c r="E6249" i="43"/>
  <c r="E6250" i="43"/>
  <c r="E6251" i="43"/>
  <c r="E6252" i="43"/>
  <c r="E6253" i="43"/>
  <c r="E6254" i="43"/>
  <c r="E6255" i="43"/>
  <c r="E6256" i="43"/>
  <c r="E6257" i="43"/>
  <c r="E6258" i="43"/>
  <c r="E6259" i="43"/>
  <c r="E6260" i="43"/>
  <c r="E6261" i="43"/>
  <c r="E6262" i="43"/>
  <c r="E6263" i="43"/>
  <c r="E6264" i="43"/>
  <c r="E6265" i="43"/>
  <c r="E6266" i="43"/>
  <c r="E6267" i="43"/>
  <c r="E6268" i="43"/>
  <c r="E6269" i="43"/>
  <c r="E6270" i="43"/>
  <c r="E6271" i="43"/>
  <c r="E6272" i="43"/>
  <c r="E6273" i="43"/>
  <c r="E6274" i="43"/>
  <c r="E6275" i="43"/>
  <c r="E6276" i="43"/>
  <c r="E6277" i="43"/>
  <c r="E6278" i="43"/>
  <c r="E6279" i="43"/>
  <c r="E6280" i="43"/>
  <c r="E6281" i="43"/>
  <c r="E6282" i="43"/>
  <c r="E6283" i="43"/>
  <c r="E6284" i="43"/>
  <c r="E6285" i="43"/>
  <c r="E6286" i="43"/>
  <c r="E6287" i="43"/>
  <c r="E6288" i="43"/>
  <c r="E6289" i="43"/>
  <c r="E6290" i="43"/>
  <c r="E6291" i="43"/>
  <c r="E6292" i="43"/>
  <c r="E6293" i="43"/>
  <c r="E6294" i="43"/>
  <c r="E6295" i="43"/>
  <c r="E6296" i="43"/>
  <c r="E6297" i="43"/>
  <c r="E6298" i="43"/>
  <c r="E6299" i="43"/>
  <c r="E6300" i="43"/>
  <c r="E6301" i="43"/>
  <c r="E6302" i="43"/>
  <c r="E6303" i="43"/>
  <c r="E6304" i="43"/>
  <c r="E6305" i="43"/>
  <c r="E6306" i="43"/>
  <c r="E6307" i="43"/>
  <c r="E6308" i="43"/>
  <c r="E6309" i="43"/>
  <c r="E6310" i="43"/>
  <c r="E6311" i="43"/>
  <c r="E6312" i="43"/>
  <c r="E6313" i="43"/>
  <c r="E6314" i="43"/>
  <c r="E6315" i="43"/>
  <c r="E6316" i="43"/>
  <c r="E6317" i="43"/>
  <c r="E6318" i="43"/>
  <c r="E6319" i="43"/>
  <c r="E6320" i="43"/>
  <c r="E6321" i="43"/>
  <c r="E6322" i="43"/>
  <c r="E6323" i="43"/>
  <c r="E6324" i="43"/>
  <c r="E6325" i="43"/>
  <c r="E6326" i="43"/>
  <c r="E6327" i="43"/>
  <c r="E6328" i="43"/>
  <c r="E6329" i="43"/>
  <c r="E6330" i="43"/>
  <c r="E6331" i="43"/>
  <c r="E6332" i="43"/>
  <c r="E6333" i="43"/>
  <c r="E6334" i="43"/>
  <c r="E6335" i="43"/>
  <c r="E6336" i="43"/>
  <c r="E6337" i="43"/>
  <c r="E6338" i="43"/>
  <c r="E6339" i="43"/>
  <c r="E6340" i="43"/>
  <c r="E6341" i="43"/>
  <c r="E6342" i="43"/>
  <c r="E6343" i="43"/>
  <c r="E6344" i="43"/>
  <c r="E6345" i="43"/>
  <c r="E6346" i="43"/>
  <c r="E6347" i="43"/>
  <c r="E6348" i="43"/>
  <c r="E6349" i="43"/>
  <c r="E6350" i="43"/>
  <c r="E6351" i="43"/>
  <c r="E6352" i="43"/>
  <c r="E6353" i="43"/>
  <c r="E6354" i="43"/>
  <c r="E6355" i="43"/>
  <c r="E6356" i="43"/>
  <c r="E6357" i="43"/>
  <c r="E6358" i="43"/>
  <c r="E6359" i="43"/>
  <c r="E6360" i="43"/>
  <c r="E6361" i="43"/>
  <c r="E6362" i="43"/>
  <c r="E6363" i="43"/>
  <c r="E6364" i="43"/>
  <c r="E6365" i="43"/>
  <c r="E6366" i="43"/>
  <c r="E6367" i="43"/>
  <c r="E6368" i="43"/>
  <c r="E6369" i="43"/>
  <c r="E6370" i="43"/>
  <c r="E6371" i="43"/>
  <c r="E6372" i="43"/>
  <c r="E6373" i="43"/>
  <c r="E6374" i="43"/>
  <c r="E6375" i="43"/>
  <c r="E6376" i="43"/>
  <c r="E6377" i="43"/>
  <c r="E6378" i="43"/>
  <c r="E6379" i="43"/>
  <c r="E6380" i="43"/>
  <c r="E6381" i="43"/>
  <c r="E6382" i="43"/>
  <c r="E6383" i="43"/>
  <c r="E6384" i="43"/>
  <c r="E6385" i="43"/>
  <c r="E6386" i="43"/>
  <c r="E6387" i="43"/>
  <c r="E6388" i="43"/>
  <c r="E6389" i="43"/>
  <c r="E6390" i="43"/>
  <c r="E6391" i="43"/>
  <c r="E6392" i="43"/>
  <c r="E6393" i="43"/>
  <c r="E6394" i="43"/>
  <c r="E6395" i="43"/>
  <c r="E6396" i="43"/>
  <c r="E6397" i="43"/>
  <c r="E6398" i="43"/>
  <c r="E6399" i="43"/>
  <c r="E6400" i="43"/>
  <c r="E6401" i="43"/>
  <c r="E6402" i="43"/>
  <c r="E6403" i="43"/>
  <c r="E6404" i="43"/>
  <c r="E6405" i="43"/>
  <c r="E6406" i="43"/>
  <c r="E6407" i="43"/>
  <c r="E6408" i="43"/>
  <c r="E6409" i="43"/>
  <c r="E6410" i="43"/>
  <c r="E6411" i="43"/>
  <c r="E6412" i="43"/>
  <c r="E6413" i="43"/>
  <c r="E6414" i="43"/>
  <c r="E6415" i="43"/>
  <c r="E6416" i="43"/>
  <c r="E6417" i="43"/>
  <c r="E6418" i="43"/>
  <c r="E6419" i="43"/>
  <c r="E6420" i="43"/>
  <c r="E6421" i="43"/>
  <c r="E6422" i="43"/>
  <c r="E6423" i="43"/>
  <c r="E6424" i="43"/>
  <c r="E6425" i="43"/>
  <c r="E6426" i="43"/>
  <c r="E6427" i="43"/>
  <c r="E6428" i="43"/>
  <c r="E6429" i="43"/>
  <c r="E6430" i="43"/>
  <c r="E6431" i="43"/>
  <c r="E6432" i="43"/>
  <c r="E6433" i="43"/>
  <c r="E6434" i="43"/>
  <c r="E6435" i="43"/>
  <c r="E6436" i="43"/>
  <c r="E6437" i="43"/>
  <c r="E6438" i="43"/>
  <c r="E6439" i="43"/>
  <c r="E6440" i="43"/>
  <c r="E6441" i="43"/>
  <c r="E6442" i="43"/>
  <c r="E6443" i="43"/>
  <c r="E6444" i="43"/>
  <c r="E6445" i="43"/>
  <c r="E6446" i="43"/>
  <c r="E6447" i="43"/>
  <c r="E6448" i="43"/>
  <c r="E6449" i="43"/>
  <c r="E6450" i="43"/>
  <c r="E6451" i="43"/>
  <c r="E6452" i="43"/>
  <c r="E6453" i="43"/>
  <c r="E6454" i="43"/>
  <c r="E6455" i="43"/>
  <c r="E6456" i="43"/>
  <c r="E6457" i="43"/>
  <c r="E6458" i="43"/>
  <c r="E6459" i="43"/>
  <c r="E6460" i="43"/>
  <c r="E6461" i="43"/>
  <c r="E6462" i="43"/>
  <c r="E6463" i="43"/>
  <c r="E6464" i="43"/>
  <c r="E6465" i="43"/>
  <c r="E6466" i="43"/>
  <c r="E6467" i="43"/>
  <c r="E6468" i="43"/>
  <c r="E6469" i="43"/>
  <c r="E6470" i="43"/>
  <c r="E6471" i="43"/>
  <c r="E6472" i="43"/>
  <c r="E6473" i="43"/>
  <c r="E6474" i="43"/>
  <c r="E6475" i="43"/>
  <c r="E6476" i="43"/>
  <c r="E6477" i="43"/>
  <c r="E6478" i="43"/>
  <c r="E6479" i="43"/>
  <c r="E6480" i="43"/>
  <c r="E6481" i="43"/>
  <c r="E6482" i="43"/>
  <c r="E6483" i="43"/>
  <c r="E6484" i="43"/>
  <c r="E6485" i="43"/>
  <c r="E6486" i="43"/>
  <c r="E6487" i="43"/>
  <c r="E6488" i="43"/>
  <c r="E6489" i="43"/>
  <c r="E6490" i="43"/>
  <c r="E6491" i="43"/>
  <c r="E6492" i="43"/>
  <c r="E6493" i="43"/>
  <c r="E6494" i="43"/>
  <c r="E6495" i="43"/>
  <c r="E6496" i="43"/>
  <c r="E6497" i="43"/>
  <c r="E6498" i="43"/>
  <c r="E6499" i="43"/>
  <c r="E6500" i="43"/>
  <c r="E6501" i="43"/>
  <c r="E6502" i="43"/>
  <c r="E6503" i="43"/>
  <c r="E6504" i="43"/>
  <c r="E6505" i="43"/>
  <c r="E6506" i="43"/>
  <c r="E6507" i="43"/>
  <c r="E6508" i="43"/>
  <c r="E6509" i="43"/>
  <c r="E6510" i="43"/>
  <c r="E6511" i="43"/>
  <c r="E6512" i="43"/>
  <c r="E6513" i="43"/>
  <c r="E6514" i="43"/>
  <c r="E6515" i="43"/>
  <c r="E6516" i="43"/>
  <c r="E6517" i="43"/>
  <c r="E6518" i="43"/>
  <c r="E6519" i="43"/>
  <c r="E6520" i="43"/>
  <c r="E6521" i="43"/>
  <c r="E6522" i="43"/>
  <c r="E6523" i="43"/>
  <c r="E6524" i="43"/>
  <c r="E6525" i="43"/>
  <c r="E6526" i="43"/>
  <c r="E6527" i="43"/>
  <c r="E6528" i="43"/>
  <c r="E6529" i="43"/>
  <c r="E6530" i="43"/>
  <c r="E6531" i="43"/>
  <c r="E6532" i="43"/>
  <c r="E6533" i="43"/>
  <c r="E6534" i="43"/>
  <c r="E6535" i="43"/>
  <c r="E6536" i="43"/>
  <c r="E6537" i="43"/>
  <c r="E6538" i="43"/>
  <c r="E6539" i="43"/>
  <c r="E6540" i="43"/>
  <c r="E6541" i="43"/>
  <c r="E6542" i="43"/>
  <c r="E6543" i="43"/>
  <c r="E6544" i="43"/>
  <c r="E6545" i="43"/>
  <c r="E6546" i="43"/>
  <c r="E6547" i="43"/>
  <c r="E6548" i="43"/>
  <c r="E6549" i="43"/>
  <c r="E6550" i="43"/>
  <c r="E6551" i="43"/>
  <c r="E6552" i="43"/>
  <c r="E6553" i="43"/>
  <c r="E6554" i="43"/>
  <c r="E6555" i="43"/>
  <c r="E6556" i="43"/>
  <c r="E6557" i="43"/>
  <c r="E6558" i="43"/>
  <c r="E6559" i="43"/>
  <c r="E6560" i="43"/>
  <c r="E6561" i="43"/>
  <c r="E6562" i="43"/>
  <c r="E6563" i="43"/>
  <c r="E6564" i="43"/>
  <c r="E6565" i="43"/>
  <c r="E6566" i="43"/>
  <c r="E6567" i="43"/>
  <c r="E6568" i="43"/>
  <c r="E6569" i="43"/>
  <c r="E6570" i="43"/>
  <c r="E6571" i="43"/>
  <c r="E6572" i="43"/>
  <c r="E6573" i="43"/>
  <c r="E6574" i="43"/>
  <c r="E6575" i="43"/>
  <c r="E6576" i="43"/>
  <c r="E6577" i="43"/>
  <c r="E6578" i="43"/>
  <c r="E6579" i="43"/>
  <c r="E6580" i="43"/>
  <c r="E6581" i="43"/>
  <c r="E6582" i="43"/>
  <c r="E6583" i="43"/>
  <c r="E6584" i="43"/>
  <c r="E6585" i="43"/>
  <c r="E6586" i="43"/>
  <c r="E6587" i="43"/>
  <c r="E6588" i="43"/>
  <c r="E6589" i="43"/>
  <c r="E6590" i="43"/>
  <c r="E6591" i="43"/>
  <c r="E6592" i="43"/>
  <c r="E6593" i="43"/>
  <c r="E6594" i="43"/>
  <c r="E6595" i="43"/>
  <c r="E6596" i="43"/>
  <c r="E6597" i="43"/>
  <c r="E6598" i="43"/>
  <c r="E6599" i="43"/>
  <c r="E6600" i="43"/>
  <c r="E6601" i="43"/>
  <c r="E6602" i="43"/>
  <c r="E6603" i="43"/>
  <c r="E6604" i="43"/>
  <c r="E6605" i="43"/>
  <c r="E6606" i="43"/>
  <c r="E6607" i="43"/>
  <c r="E6608" i="43"/>
  <c r="E6609" i="43"/>
  <c r="E6610" i="43"/>
  <c r="E6611" i="43"/>
  <c r="E6612" i="43"/>
  <c r="E6613" i="43"/>
  <c r="E6614" i="43"/>
  <c r="E6615" i="43"/>
  <c r="E6616" i="43"/>
  <c r="E6617" i="43"/>
  <c r="E6618" i="43"/>
  <c r="E6619" i="43"/>
  <c r="E6620" i="43"/>
  <c r="E6621" i="43"/>
  <c r="E6622" i="43"/>
  <c r="E6623" i="43"/>
  <c r="E6624" i="43"/>
  <c r="E6625" i="43"/>
  <c r="E6626" i="43"/>
  <c r="E6627" i="43"/>
  <c r="E6628" i="43"/>
  <c r="E6629" i="43"/>
  <c r="E6630" i="43"/>
  <c r="E6631" i="43"/>
  <c r="E6632" i="43"/>
  <c r="E6633" i="43"/>
  <c r="E6634" i="43"/>
  <c r="E6635" i="43"/>
  <c r="E6636" i="43"/>
  <c r="E6637" i="43"/>
  <c r="E6638" i="43"/>
  <c r="E6639" i="43"/>
  <c r="E6640" i="43"/>
  <c r="E6641" i="43"/>
  <c r="E6642" i="43"/>
  <c r="E6643" i="43"/>
  <c r="E6644" i="43"/>
  <c r="E6645" i="43"/>
  <c r="E6646" i="43"/>
  <c r="E6647" i="43"/>
  <c r="E6648" i="43"/>
  <c r="E6649" i="43"/>
  <c r="E6650" i="43"/>
  <c r="E6651" i="43"/>
  <c r="E6652" i="43"/>
  <c r="E6653" i="43"/>
  <c r="E6654" i="43"/>
  <c r="E6655" i="43"/>
  <c r="E6656" i="43"/>
  <c r="E6657" i="43"/>
  <c r="E6658" i="43"/>
  <c r="E6659" i="43"/>
  <c r="E6660" i="43"/>
  <c r="E6661" i="43"/>
  <c r="E6662" i="43"/>
  <c r="E6663" i="43"/>
  <c r="E6664" i="43"/>
  <c r="E6665" i="43"/>
  <c r="E6666" i="43"/>
  <c r="E6667" i="43"/>
  <c r="E6668" i="43"/>
  <c r="E6669" i="43"/>
  <c r="E6670" i="43"/>
  <c r="E6671" i="43"/>
  <c r="E6672" i="43"/>
  <c r="E6673" i="43"/>
  <c r="E6674" i="43"/>
  <c r="E6675" i="43"/>
  <c r="E6676" i="43"/>
  <c r="E6677" i="43"/>
  <c r="E6678" i="43"/>
  <c r="E6679" i="43"/>
  <c r="E6680" i="43"/>
  <c r="E6681" i="43"/>
  <c r="E6682" i="43"/>
  <c r="E6683" i="43"/>
  <c r="E6684" i="43"/>
  <c r="E6685" i="43"/>
  <c r="E6686" i="43"/>
  <c r="E6687" i="43"/>
  <c r="E6688" i="43"/>
  <c r="E6689" i="43"/>
  <c r="E6690" i="43"/>
  <c r="E6691" i="43"/>
  <c r="E6692" i="43"/>
  <c r="E6693" i="43"/>
  <c r="E6694" i="43"/>
  <c r="E6695" i="43"/>
  <c r="E6696" i="43"/>
  <c r="E6697" i="43"/>
  <c r="E6698" i="43"/>
  <c r="E6699" i="43"/>
  <c r="E6700" i="43"/>
  <c r="E6701" i="43"/>
  <c r="E6702" i="43"/>
  <c r="E6703" i="43"/>
  <c r="E6704" i="43"/>
  <c r="E6705" i="43"/>
  <c r="E6706" i="43"/>
  <c r="E6707" i="43"/>
  <c r="E6708" i="43"/>
  <c r="E6709" i="43"/>
  <c r="E6710" i="43"/>
  <c r="E6711" i="43"/>
  <c r="E6712" i="43"/>
  <c r="E6713" i="43"/>
  <c r="E6714" i="43"/>
  <c r="E6715" i="43"/>
  <c r="E6716" i="43"/>
  <c r="E6717" i="43"/>
  <c r="E6718" i="43"/>
  <c r="E6719" i="43"/>
  <c r="E6720" i="43"/>
  <c r="E6721" i="43"/>
  <c r="E6722" i="43"/>
  <c r="E6723" i="43"/>
  <c r="E6724" i="43"/>
  <c r="E6725" i="43"/>
  <c r="E6726" i="43"/>
  <c r="E6727" i="43"/>
  <c r="E6728" i="43"/>
  <c r="E6729" i="43"/>
  <c r="E6730" i="43"/>
  <c r="E6731" i="43"/>
  <c r="E6732" i="43"/>
  <c r="E6733" i="43"/>
  <c r="E6734" i="43"/>
  <c r="E6735" i="43"/>
  <c r="E6736" i="43"/>
  <c r="E6737" i="43"/>
  <c r="E6738" i="43"/>
  <c r="E6739" i="43"/>
  <c r="E6740" i="43"/>
  <c r="E6741" i="43"/>
  <c r="E6742" i="43"/>
  <c r="E6743" i="43"/>
  <c r="E6744" i="43"/>
  <c r="E6745" i="43"/>
  <c r="E6746" i="43"/>
  <c r="E6747" i="43"/>
  <c r="E6748" i="43"/>
  <c r="E6749" i="43"/>
  <c r="E6750" i="43"/>
  <c r="E6751" i="43"/>
  <c r="E6752" i="43"/>
  <c r="E6753" i="43"/>
  <c r="E6754" i="43"/>
  <c r="E6755" i="43"/>
  <c r="E6756" i="43"/>
  <c r="E6757" i="43"/>
  <c r="E6758" i="43"/>
  <c r="E6759" i="43"/>
  <c r="E6760" i="43"/>
  <c r="E6761" i="43"/>
  <c r="E6762" i="43"/>
  <c r="E6763" i="43"/>
  <c r="E6764" i="43"/>
  <c r="E6765" i="43"/>
  <c r="E6766" i="43"/>
  <c r="E6767" i="43"/>
  <c r="E6768" i="43"/>
  <c r="E6769" i="43"/>
  <c r="E6770" i="43"/>
  <c r="E6771" i="43"/>
  <c r="E6772" i="43"/>
  <c r="E6773" i="43"/>
  <c r="E6774" i="43"/>
  <c r="E6775" i="43"/>
  <c r="E6776" i="43"/>
  <c r="E6777" i="43"/>
  <c r="E6778" i="43"/>
  <c r="E6779" i="43"/>
  <c r="E6780" i="43"/>
  <c r="E6781" i="43"/>
  <c r="E6782" i="43"/>
  <c r="E6783" i="43"/>
  <c r="E6784" i="43"/>
  <c r="E6785" i="43"/>
  <c r="E6786" i="43"/>
  <c r="E6787" i="43"/>
  <c r="E6788" i="43"/>
  <c r="E6789" i="43"/>
  <c r="E6790" i="43"/>
  <c r="E6791" i="43"/>
  <c r="E6792" i="43"/>
  <c r="E6793" i="43"/>
  <c r="E6794" i="43"/>
  <c r="E6795" i="43"/>
  <c r="E6796" i="43"/>
  <c r="E6797" i="43"/>
  <c r="E6798" i="43"/>
  <c r="E6799" i="43"/>
  <c r="E6800" i="43"/>
  <c r="E6801" i="43"/>
  <c r="E6802" i="43"/>
  <c r="E6803" i="43"/>
  <c r="E6804" i="43"/>
  <c r="E6805" i="43"/>
  <c r="E6806" i="43"/>
  <c r="E6807" i="43"/>
  <c r="E6808" i="43"/>
  <c r="E6809" i="43"/>
  <c r="E6810" i="43"/>
  <c r="E6811" i="43"/>
  <c r="E6812" i="43"/>
  <c r="E6813" i="43"/>
  <c r="E6814" i="43"/>
  <c r="E6815" i="43"/>
  <c r="E6816" i="43"/>
  <c r="E6817" i="43"/>
  <c r="E6818" i="43"/>
  <c r="E6819" i="43"/>
  <c r="E6820" i="43"/>
  <c r="E6821" i="43"/>
  <c r="E6822" i="43"/>
  <c r="E6823" i="43"/>
  <c r="E6824" i="43"/>
  <c r="E6825" i="43"/>
  <c r="E6826" i="43"/>
  <c r="E6827" i="43"/>
  <c r="E6828" i="43"/>
  <c r="E6829" i="43"/>
  <c r="E6830" i="43"/>
  <c r="E6831" i="43"/>
  <c r="E6832" i="43"/>
  <c r="E6833" i="43"/>
  <c r="E6834" i="43"/>
  <c r="E6835" i="43"/>
  <c r="E6836" i="43"/>
  <c r="E6837" i="43"/>
  <c r="E6838" i="43"/>
  <c r="E6839" i="43"/>
  <c r="E6840" i="43"/>
  <c r="E6841" i="43"/>
  <c r="E6842" i="43"/>
  <c r="E6843" i="43"/>
  <c r="E6844" i="43"/>
  <c r="E6845" i="43"/>
  <c r="E6846" i="43"/>
  <c r="E6847" i="43"/>
  <c r="E6848" i="43"/>
  <c r="E6849" i="43"/>
  <c r="E6850" i="43"/>
  <c r="E6851" i="43"/>
  <c r="E6852" i="43"/>
  <c r="E6853" i="43"/>
  <c r="E6854" i="43"/>
  <c r="E6855" i="43"/>
  <c r="E6856" i="43"/>
  <c r="E6857" i="43"/>
  <c r="E6858" i="43"/>
  <c r="E6859" i="43"/>
  <c r="E6860" i="43"/>
  <c r="E6861" i="43"/>
  <c r="E6862" i="43"/>
  <c r="E6863" i="43"/>
  <c r="E6864" i="43"/>
  <c r="E6865" i="43"/>
  <c r="E6866" i="43"/>
  <c r="E6867" i="43"/>
  <c r="E6868" i="43"/>
  <c r="E6869" i="43"/>
  <c r="E6870" i="43"/>
  <c r="E6871" i="43"/>
  <c r="E6872" i="43"/>
  <c r="E6873" i="43"/>
  <c r="E6874" i="43"/>
  <c r="E6875" i="43"/>
  <c r="E6876" i="43"/>
  <c r="E6877" i="43"/>
  <c r="E6878" i="43"/>
  <c r="E6879" i="43"/>
  <c r="E6880" i="43"/>
  <c r="E6881" i="43"/>
  <c r="E6882" i="43"/>
  <c r="E6883" i="43"/>
  <c r="E6884" i="43"/>
  <c r="E6885" i="43"/>
  <c r="E6886" i="43"/>
  <c r="E6887" i="43"/>
  <c r="E6888" i="43"/>
  <c r="E6889" i="43"/>
  <c r="E6890" i="43"/>
  <c r="E6891" i="43"/>
  <c r="E6892" i="43"/>
  <c r="E6893" i="43"/>
  <c r="E6894" i="43"/>
  <c r="E6895" i="43"/>
  <c r="E6896" i="43"/>
  <c r="E6897" i="43"/>
  <c r="E6898" i="43"/>
  <c r="E6899" i="43"/>
  <c r="E6900" i="43"/>
  <c r="E6901" i="43"/>
  <c r="E6902" i="43"/>
  <c r="E6903" i="43"/>
  <c r="E6904" i="43"/>
  <c r="E6905" i="43"/>
  <c r="E6906" i="43"/>
  <c r="E6907" i="43"/>
  <c r="E6908" i="43"/>
  <c r="E6909" i="43"/>
  <c r="E6910" i="43"/>
  <c r="E6911" i="43"/>
  <c r="E6912" i="43"/>
  <c r="E6913" i="43"/>
  <c r="E6914" i="43"/>
  <c r="E6915" i="43"/>
  <c r="E6916" i="43"/>
  <c r="E6917" i="43"/>
  <c r="E6918" i="43"/>
  <c r="E6919" i="43"/>
  <c r="E6920" i="43"/>
  <c r="E6921" i="43"/>
  <c r="E6922" i="43"/>
  <c r="E6923" i="43"/>
  <c r="E6924" i="43"/>
  <c r="E6925" i="43"/>
  <c r="E6926" i="43"/>
  <c r="E6927" i="43"/>
  <c r="E6928" i="43"/>
  <c r="E6929" i="43"/>
  <c r="E6930" i="43"/>
  <c r="E6931" i="43"/>
  <c r="E6932" i="43"/>
  <c r="E6933" i="43"/>
  <c r="E6934" i="43"/>
  <c r="E6935" i="43"/>
  <c r="E6936" i="43"/>
  <c r="E6937" i="43"/>
  <c r="E6938" i="43"/>
  <c r="E6939" i="43"/>
  <c r="E6940" i="43"/>
  <c r="E6941" i="43"/>
  <c r="E6942" i="43"/>
  <c r="E6943" i="43"/>
  <c r="E6944" i="43"/>
  <c r="E6945" i="43"/>
  <c r="E6946" i="43"/>
  <c r="E6947" i="43"/>
  <c r="E6948" i="43"/>
  <c r="E6949" i="43"/>
  <c r="E6950" i="43"/>
  <c r="E6951" i="43"/>
  <c r="E6952" i="43"/>
  <c r="E6953" i="43"/>
  <c r="E6954" i="43"/>
  <c r="E6955" i="43"/>
  <c r="E6956" i="43"/>
  <c r="E6957" i="43"/>
  <c r="E6958" i="43"/>
  <c r="E6959" i="43"/>
  <c r="E6960" i="43"/>
  <c r="E6961" i="43"/>
  <c r="E6962" i="43"/>
  <c r="E6963" i="43"/>
  <c r="E6964" i="43"/>
  <c r="E6965" i="43"/>
  <c r="E6966" i="43"/>
  <c r="E6967" i="43"/>
  <c r="E6968" i="43"/>
  <c r="E6969" i="43"/>
  <c r="E6970" i="43"/>
  <c r="E6971" i="43"/>
  <c r="E6972" i="43"/>
  <c r="E6973" i="43"/>
  <c r="E6974" i="43"/>
  <c r="E6975" i="43"/>
  <c r="E6976" i="43"/>
  <c r="E6977" i="43"/>
  <c r="E6978" i="43"/>
  <c r="E6979" i="43"/>
  <c r="E6980" i="43"/>
  <c r="E6981" i="43"/>
  <c r="E6982" i="43"/>
  <c r="E6983" i="43"/>
  <c r="E6984" i="43"/>
  <c r="E6985" i="43"/>
  <c r="E6986" i="43"/>
  <c r="E6987" i="43"/>
  <c r="E6988" i="43"/>
  <c r="E6989" i="43"/>
  <c r="E6990" i="43"/>
  <c r="E6991" i="43"/>
  <c r="E6992" i="43"/>
  <c r="E6993" i="43"/>
  <c r="E6994" i="43"/>
  <c r="E6995" i="43"/>
  <c r="E6996" i="43"/>
  <c r="E6997" i="43"/>
  <c r="E6998" i="43"/>
  <c r="E6999" i="43"/>
  <c r="E7000" i="43"/>
  <c r="E7001" i="43"/>
  <c r="E7002" i="43"/>
  <c r="E7003" i="43"/>
  <c r="E7004" i="43"/>
  <c r="E7005" i="43"/>
  <c r="E7006" i="43"/>
  <c r="E7007" i="43"/>
  <c r="E7008" i="43"/>
  <c r="E7009" i="43"/>
  <c r="E7010" i="43"/>
  <c r="E7011" i="43"/>
  <c r="E7012" i="43"/>
  <c r="E7013" i="43"/>
  <c r="E7014" i="43"/>
  <c r="E7015" i="43"/>
  <c r="E7016" i="43"/>
  <c r="E7017" i="43"/>
  <c r="E7018" i="43"/>
  <c r="E7019" i="43"/>
  <c r="E7020" i="43"/>
  <c r="E7021" i="43"/>
  <c r="E7022" i="43"/>
  <c r="E7023" i="43"/>
  <c r="E7024" i="43"/>
  <c r="E7025" i="43"/>
  <c r="E7026" i="43"/>
  <c r="E7027" i="43"/>
  <c r="E7028" i="43"/>
  <c r="E7029" i="43"/>
  <c r="E7030" i="43"/>
  <c r="E7031" i="43"/>
  <c r="E7032" i="43"/>
  <c r="E7033" i="43"/>
  <c r="E7034" i="43"/>
  <c r="E7035" i="43"/>
  <c r="E7036" i="43"/>
  <c r="E7037" i="43"/>
  <c r="E7038" i="43"/>
  <c r="E7039" i="43"/>
  <c r="E7040" i="43"/>
  <c r="E7041" i="43"/>
  <c r="E7042" i="43"/>
  <c r="E7043" i="43"/>
  <c r="E7044" i="43"/>
  <c r="E7045" i="43"/>
  <c r="E7046" i="43"/>
  <c r="E7047" i="43"/>
  <c r="E7048" i="43"/>
  <c r="E7049" i="43"/>
  <c r="E7050" i="43"/>
  <c r="E7051" i="43"/>
  <c r="E7052" i="43"/>
  <c r="E7053" i="43"/>
  <c r="E7054" i="43"/>
  <c r="E7055" i="43"/>
  <c r="E7056" i="43"/>
  <c r="E7057" i="43"/>
  <c r="E7058" i="43"/>
  <c r="E7059" i="43"/>
  <c r="E7060" i="43"/>
  <c r="E7061" i="43"/>
  <c r="E7062" i="43"/>
  <c r="E7063" i="43"/>
  <c r="E7064" i="43"/>
  <c r="E7065" i="43"/>
  <c r="E7066" i="43"/>
  <c r="E7067" i="43"/>
  <c r="E7068" i="43"/>
  <c r="E7069" i="43"/>
  <c r="E7070" i="43"/>
  <c r="E7071" i="43"/>
  <c r="E7072" i="43"/>
  <c r="E7073" i="43"/>
  <c r="E7074" i="43"/>
  <c r="E7075" i="43"/>
  <c r="E7076" i="43"/>
  <c r="E7077" i="43"/>
  <c r="E7078" i="43"/>
  <c r="E7079" i="43"/>
  <c r="E7080" i="43"/>
  <c r="E7081" i="43"/>
  <c r="E7082" i="43"/>
  <c r="E7083" i="43"/>
  <c r="E7084" i="43"/>
  <c r="E7085" i="43"/>
  <c r="E7086" i="43"/>
  <c r="E7087" i="43"/>
  <c r="E7088" i="43"/>
  <c r="E7089" i="43"/>
  <c r="E7090" i="43"/>
  <c r="E7091" i="43"/>
  <c r="E7092" i="43"/>
  <c r="E7093" i="43"/>
  <c r="E7094" i="43"/>
  <c r="E7095" i="43"/>
  <c r="E7096" i="43"/>
  <c r="E7097" i="43"/>
  <c r="E7098" i="43"/>
  <c r="E7099" i="43"/>
  <c r="E7100" i="43"/>
  <c r="E7101" i="43"/>
  <c r="E7102" i="43"/>
  <c r="E7103" i="43"/>
  <c r="E7104" i="43"/>
  <c r="E7105" i="43"/>
  <c r="E7106" i="43"/>
  <c r="E7107" i="43"/>
  <c r="E7108" i="43"/>
  <c r="E7109" i="43"/>
  <c r="E7110" i="43"/>
  <c r="E7111" i="43"/>
  <c r="E7112" i="43"/>
  <c r="E7113" i="43"/>
  <c r="E7114" i="43"/>
  <c r="E7115" i="43"/>
  <c r="E7116" i="43"/>
  <c r="E7117" i="43"/>
  <c r="E7118" i="43"/>
  <c r="E7119" i="43"/>
  <c r="E7120" i="43"/>
  <c r="E7121" i="43"/>
  <c r="E7122" i="43"/>
  <c r="E7123" i="43"/>
  <c r="E7124" i="43"/>
  <c r="E7125" i="43"/>
  <c r="E7126" i="43"/>
  <c r="E7127" i="43"/>
  <c r="E7128" i="43"/>
  <c r="E7129" i="43"/>
  <c r="E7130" i="43"/>
  <c r="E7131" i="43"/>
  <c r="E7132" i="43"/>
  <c r="E7133" i="43"/>
  <c r="E7134" i="43"/>
  <c r="E7135" i="43"/>
  <c r="E7136" i="43"/>
  <c r="E7137" i="43"/>
  <c r="E7138" i="43"/>
  <c r="E7139" i="43"/>
  <c r="E7140" i="43"/>
  <c r="E7141" i="43"/>
  <c r="E7142" i="43"/>
  <c r="E7143" i="43"/>
  <c r="E7144" i="43"/>
  <c r="E7145" i="43"/>
  <c r="E7146" i="43"/>
  <c r="E7147" i="43"/>
  <c r="E7148" i="43"/>
  <c r="E7149" i="43"/>
  <c r="E7150" i="43"/>
  <c r="E7151" i="43"/>
  <c r="E7152" i="43"/>
  <c r="E7153" i="43"/>
  <c r="E7154" i="43"/>
  <c r="E7155" i="43"/>
  <c r="E7156" i="43"/>
  <c r="E7157" i="43"/>
  <c r="E7158" i="43"/>
  <c r="E7159" i="43"/>
  <c r="E7160" i="43"/>
  <c r="E7161" i="43"/>
  <c r="E7162" i="43"/>
  <c r="E7163" i="43"/>
  <c r="E7164" i="43"/>
  <c r="E7165" i="43"/>
  <c r="E7166" i="43"/>
  <c r="E7167" i="43"/>
  <c r="E7168" i="43"/>
  <c r="E7169" i="43"/>
  <c r="E7170" i="43"/>
  <c r="E7171" i="43"/>
  <c r="E7172" i="43"/>
  <c r="E7173" i="43"/>
  <c r="E7174" i="43"/>
  <c r="E7175" i="43"/>
  <c r="E7176" i="43"/>
  <c r="E7177" i="43"/>
  <c r="E7178" i="43"/>
  <c r="E7179" i="43"/>
  <c r="E7180" i="43"/>
  <c r="E7181" i="43"/>
  <c r="E7182" i="43"/>
  <c r="E7183" i="43"/>
  <c r="E7184" i="43"/>
  <c r="E7185" i="43"/>
  <c r="E7186" i="43"/>
  <c r="E7187" i="43"/>
  <c r="E7188" i="43"/>
  <c r="E7189" i="43"/>
  <c r="E7190" i="43"/>
  <c r="E7191" i="43"/>
  <c r="E7192" i="43"/>
  <c r="E7193" i="43"/>
  <c r="E7194" i="43"/>
  <c r="E7195" i="43"/>
  <c r="E7196" i="43"/>
  <c r="E7197" i="43"/>
  <c r="E7198" i="43"/>
  <c r="E7199" i="43"/>
  <c r="E7200" i="43"/>
  <c r="E7201" i="43"/>
  <c r="E7202" i="43"/>
  <c r="E7203" i="43"/>
  <c r="E7204" i="43"/>
  <c r="E7205" i="43"/>
  <c r="E7206" i="43"/>
  <c r="E7207" i="43"/>
  <c r="E7208" i="43"/>
  <c r="E7209" i="43"/>
  <c r="E7210" i="43"/>
  <c r="E7211" i="43"/>
  <c r="E7212" i="43"/>
  <c r="E7213" i="43"/>
  <c r="E7214" i="43"/>
  <c r="E7215" i="43"/>
  <c r="E7216" i="43"/>
  <c r="E7217" i="43"/>
  <c r="E7218" i="43"/>
  <c r="E7219" i="43"/>
  <c r="E7220" i="43"/>
  <c r="E7221" i="43"/>
  <c r="E7222" i="43"/>
  <c r="E7223" i="43"/>
  <c r="E7224" i="43"/>
  <c r="E7225" i="43"/>
  <c r="E7226" i="43"/>
  <c r="E7227" i="43"/>
  <c r="E7228" i="43"/>
  <c r="E7229" i="43"/>
  <c r="E7230" i="43"/>
  <c r="E7231" i="43"/>
  <c r="E7232" i="43"/>
  <c r="E7233" i="43"/>
  <c r="E7234" i="43"/>
  <c r="E7235" i="43"/>
  <c r="E7236" i="43"/>
  <c r="E7237" i="43"/>
  <c r="E7238" i="43"/>
  <c r="E7239" i="43"/>
  <c r="E7240" i="43"/>
  <c r="E7241" i="43"/>
  <c r="E7242" i="43"/>
  <c r="E7243" i="43"/>
  <c r="E7244" i="43"/>
  <c r="E7245" i="43"/>
  <c r="E7246" i="43"/>
  <c r="E7247" i="43"/>
  <c r="E7248" i="43"/>
  <c r="E7249" i="43"/>
  <c r="E7250" i="43"/>
  <c r="E7251" i="43"/>
  <c r="E7252" i="43"/>
  <c r="E7253" i="43"/>
  <c r="E7254" i="43"/>
  <c r="E7255" i="43"/>
  <c r="E7256" i="43"/>
  <c r="E7257" i="43"/>
  <c r="E7258" i="43"/>
  <c r="E7259" i="43"/>
  <c r="E7260" i="43"/>
  <c r="E7261" i="43"/>
  <c r="E7262" i="43"/>
  <c r="E7263" i="43"/>
  <c r="E7264" i="43"/>
  <c r="E7265" i="43"/>
  <c r="E7266" i="43"/>
  <c r="E7267" i="43"/>
  <c r="E7268" i="43"/>
  <c r="E7269" i="43"/>
  <c r="E7270" i="43"/>
  <c r="E7271" i="43"/>
  <c r="E7272" i="43"/>
  <c r="E7273" i="43"/>
  <c r="E7274" i="43"/>
  <c r="E7275" i="43"/>
  <c r="E7276" i="43"/>
  <c r="E7277" i="43"/>
  <c r="E7278" i="43"/>
  <c r="E7279" i="43"/>
  <c r="E7280" i="43"/>
  <c r="E7281" i="43"/>
  <c r="E7282" i="43"/>
  <c r="E7283" i="43"/>
  <c r="E7284" i="43"/>
  <c r="E7285" i="43"/>
  <c r="E7286" i="43"/>
  <c r="E7287" i="43"/>
  <c r="E7288" i="43"/>
  <c r="E7289" i="43"/>
  <c r="E7290" i="43"/>
  <c r="E7291" i="43"/>
  <c r="E7292" i="43"/>
  <c r="E7293" i="43"/>
  <c r="E7294" i="43"/>
  <c r="E7295" i="43"/>
  <c r="E7296" i="43"/>
  <c r="E7297" i="43"/>
  <c r="E7298" i="43"/>
  <c r="E7299" i="43"/>
  <c r="E7300" i="43"/>
  <c r="E7301" i="43"/>
  <c r="E7302" i="43"/>
  <c r="E7303" i="43"/>
  <c r="E7304" i="43"/>
  <c r="E7305" i="43"/>
  <c r="E7306" i="43"/>
  <c r="E7307" i="43"/>
  <c r="E7308" i="43"/>
  <c r="E7309" i="43"/>
  <c r="E7310" i="43"/>
  <c r="E7311" i="43"/>
  <c r="E7312" i="43"/>
  <c r="E7313" i="43"/>
  <c r="E7314" i="43"/>
  <c r="E7315" i="43"/>
  <c r="E7316" i="43"/>
  <c r="E7317" i="43"/>
  <c r="E7318" i="43"/>
  <c r="E7319" i="43"/>
  <c r="E7320" i="43"/>
  <c r="E7321" i="43"/>
  <c r="E7322" i="43"/>
  <c r="E7323" i="43"/>
  <c r="E7324" i="43"/>
  <c r="E7325" i="43"/>
  <c r="E7326" i="43"/>
  <c r="E7327" i="43"/>
  <c r="E7328" i="43"/>
  <c r="E7329" i="43"/>
  <c r="E7330" i="43"/>
  <c r="E7331" i="43"/>
  <c r="E7332" i="43"/>
  <c r="E7333" i="43"/>
  <c r="E7334" i="43"/>
  <c r="E7335" i="43"/>
  <c r="E7336" i="43"/>
  <c r="E7337" i="43"/>
  <c r="E7338" i="43"/>
  <c r="E7339" i="43"/>
  <c r="E7340" i="43"/>
  <c r="E7341" i="43"/>
  <c r="E7342" i="43"/>
  <c r="E7343" i="43"/>
  <c r="E7344" i="43"/>
  <c r="E7345" i="43"/>
  <c r="E7346" i="43"/>
  <c r="E7347" i="43"/>
  <c r="E7348" i="43"/>
  <c r="E7349" i="43"/>
  <c r="E7350" i="43"/>
  <c r="E7351" i="43"/>
  <c r="E7352" i="43"/>
  <c r="E7353" i="43"/>
  <c r="E7354" i="43"/>
  <c r="E7355" i="43"/>
  <c r="E7356" i="43"/>
  <c r="E7357" i="43"/>
  <c r="E7358" i="43"/>
  <c r="E7359" i="43"/>
  <c r="E7360" i="43"/>
  <c r="E7361" i="43"/>
  <c r="E7362" i="43"/>
  <c r="E7363" i="43"/>
  <c r="E7364" i="43"/>
  <c r="E7365" i="43"/>
  <c r="E7366" i="43"/>
  <c r="E7367" i="43"/>
  <c r="E7368" i="43"/>
  <c r="E7369" i="43"/>
  <c r="E7370" i="43"/>
  <c r="E7371" i="43"/>
  <c r="E7372" i="43"/>
  <c r="E7373" i="43"/>
  <c r="E7374" i="43"/>
  <c r="E7375" i="43"/>
  <c r="E7376" i="43"/>
  <c r="E7377" i="43"/>
  <c r="E7378" i="43"/>
  <c r="E7379" i="43"/>
  <c r="E7380" i="43"/>
  <c r="E7381" i="43"/>
  <c r="E7382" i="43"/>
  <c r="E7383" i="43"/>
  <c r="E7384" i="43"/>
  <c r="E7385" i="43"/>
  <c r="E7386" i="43"/>
  <c r="E7387" i="43"/>
  <c r="E7388" i="43"/>
  <c r="E7389" i="43"/>
  <c r="E7390" i="43"/>
  <c r="E7391" i="43"/>
  <c r="E7392" i="43"/>
  <c r="E7393" i="43"/>
  <c r="E7394" i="43"/>
  <c r="E7395" i="43"/>
  <c r="E7396" i="43"/>
  <c r="E7397" i="43"/>
  <c r="E7398" i="43"/>
  <c r="E7399" i="43"/>
  <c r="E7400" i="43"/>
  <c r="E7401" i="43"/>
  <c r="E7402" i="43"/>
  <c r="E7403" i="43"/>
  <c r="E7404" i="43"/>
  <c r="E7405" i="43"/>
  <c r="E7406" i="43"/>
  <c r="E7407" i="43"/>
  <c r="E7408" i="43"/>
  <c r="E7409" i="43"/>
  <c r="E7410" i="43"/>
  <c r="E7411" i="43"/>
  <c r="E7412" i="43"/>
  <c r="E7413" i="43"/>
  <c r="E7414" i="43"/>
  <c r="E7415" i="43"/>
  <c r="E7416" i="43"/>
  <c r="E7417" i="43"/>
  <c r="E7418" i="43"/>
  <c r="E7419" i="43"/>
  <c r="E7420" i="43"/>
  <c r="E7421" i="43"/>
  <c r="E7422" i="43"/>
  <c r="E7423" i="43"/>
  <c r="E7424" i="43"/>
  <c r="E7425" i="43"/>
  <c r="E7426" i="43"/>
  <c r="E7427" i="43"/>
  <c r="E7428" i="43"/>
  <c r="E7429" i="43"/>
  <c r="E7430" i="43"/>
  <c r="E7431" i="43"/>
  <c r="E7432" i="43"/>
  <c r="E7433" i="43"/>
  <c r="E7434" i="43"/>
  <c r="E7435" i="43"/>
  <c r="E7436" i="43"/>
  <c r="E7437" i="43"/>
  <c r="E7438" i="43"/>
  <c r="E7439" i="43"/>
  <c r="E7440" i="43"/>
  <c r="E7441" i="43"/>
  <c r="E7442" i="43"/>
  <c r="E7443" i="43"/>
  <c r="E7444" i="43"/>
  <c r="E7445" i="43"/>
  <c r="E7446" i="43"/>
  <c r="E7447" i="43"/>
  <c r="E7448" i="43"/>
  <c r="E7449" i="43"/>
  <c r="E7450" i="43"/>
  <c r="E7451" i="43"/>
  <c r="E7452" i="43"/>
  <c r="E7453" i="43"/>
  <c r="E7454" i="43"/>
  <c r="E7455" i="43"/>
  <c r="E7456" i="43"/>
  <c r="E7457" i="43"/>
  <c r="E7458" i="43"/>
  <c r="E7459" i="43"/>
  <c r="E7460" i="43"/>
  <c r="E7461" i="43"/>
  <c r="E7462" i="43"/>
  <c r="E7463" i="43"/>
  <c r="E7464" i="43"/>
  <c r="E7465" i="43"/>
  <c r="E7466" i="43"/>
  <c r="E7467" i="43"/>
  <c r="E7468" i="43"/>
  <c r="E7469" i="43"/>
  <c r="E7470" i="43"/>
  <c r="E7471" i="43"/>
  <c r="E7472" i="43"/>
  <c r="E7473" i="43"/>
  <c r="E7474" i="43"/>
  <c r="E7475" i="43"/>
  <c r="E7476" i="43"/>
  <c r="E7477" i="43"/>
  <c r="E7478" i="43"/>
  <c r="E7479" i="43"/>
  <c r="E7480" i="43"/>
  <c r="E7481" i="43"/>
  <c r="E7482" i="43"/>
  <c r="E7483" i="43"/>
  <c r="E7484" i="43"/>
  <c r="E7485" i="43"/>
  <c r="E7486" i="43"/>
  <c r="E7487" i="43"/>
  <c r="E7488" i="43"/>
  <c r="E7489" i="43"/>
  <c r="E7490" i="43"/>
  <c r="E7491" i="43"/>
  <c r="E7492" i="43"/>
  <c r="E7493" i="43"/>
  <c r="E7494" i="43"/>
  <c r="E7495" i="43"/>
  <c r="E7496" i="43"/>
  <c r="E7497" i="43"/>
  <c r="E7498" i="43"/>
  <c r="E7499" i="43"/>
  <c r="E7500" i="43"/>
  <c r="E7501" i="43"/>
  <c r="E7502" i="43"/>
  <c r="E7503" i="43"/>
  <c r="E7504" i="43"/>
  <c r="E7505" i="43"/>
  <c r="E7506" i="43"/>
  <c r="E7507" i="43"/>
  <c r="E7508" i="43"/>
  <c r="E7509" i="43"/>
  <c r="E7510" i="43"/>
  <c r="E7511" i="43"/>
  <c r="E7512" i="43"/>
  <c r="E7513" i="43"/>
  <c r="E7514" i="43"/>
  <c r="E7515" i="43"/>
  <c r="E7516" i="43"/>
  <c r="E7517" i="43"/>
  <c r="E7518" i="43"/>
  <c r="E7519" i="43"/>
  <c r="E7520" i="43"/>
  <c r="E7521" i="43"/>
  <c r="E7522" i="43"/>
  <c r="E7523" i="43"/>
  <c r="E7524" i="43"/>
  <c r="E7525" i="43"/>
  <c r="E7526" i="43"/>
  <c r="E7527" i="43"/>
  <c r="E7528" i="43"/>
  <c r="E7529" i="43"/>
  <c r="E7530" i="43"/>
  <c r="E7531" i="43"/>
  <c r="E7532" i="43"/>
  <c r="E7533" i="43"/>
  <c r="E7534" i="43"/>
  <c r="E7535" i="43"/>
  <c r="E7536" i="43"/>
  <c r="E7537" i="43"/>
  <c r="E7538" i="43"/>
  <c r="E7539" i="43"/>
  <c r="E7540" i="43"/>
  <c r="E7541" i="43"/>
  <c r="E7542" i="43"/>
  <c r="E7543" i="43"/>
  <c r="E7544" i="43"/>
  <c r="E7545" i="43"/>
  <c r="E7546" i="43"/>
  <c r="E7547" i="43"/>
  <c r="E7548" i="43"/>
  <c r="E7549" i="43"/>
  <c r="E7550" i="43"/>
  <c r="E7551" i="43"/>
  <c r="E7552" i="43"/>
  <c r="E7553" i="43"/>
  <c r="E7554" i="43"/>
  <c r="E7555" i="43"/>
  <c r="E7556" i="43"/>
  <c r="E7557" i="43"/>
  <c r="E7558" i="43"/>
  <c r="E7559" i="43"/>
  <c r="E7560" i="43"/>
  <c r="E7561" i="43"/>
  <c r="E7562" i="43"/>
  <c r="E7563" i="43"/>
  <c r="E7564" i="43"/>
  <c r="E7565" i="43"/>
  <c r="E7566" i="43"/>
  <c r="E7567" i="43"/>
  <c r="E7568" i="43"/>
  <c r="E7569" i="43"/>
  <c r="E7570" i="43"/>
  <c r="E7571" i="43"/>
  <c r="E7572" i="43"/>
  <c r="E7573" i="43"/>
  <c r="E7574" i="43"/>
  <c r="E7575" i="43"/>
  <c r="E7576" i="43"/>
  <c r="E7577" i="43"/>
  <c r="E7578" i="43"/>
  <c r="E7579" i="43"/>
  <c r="E7580" i="43"/>
  <c r="E7581" i="43"/>
  <c r="E7582" i="43"/>
  <c r="E7583" i="43"/>
  <c r="E7584" i="43"/>
  <c r="E7585" i="43"/>
  <c r="E7586" i="43"/>
  <c r="E7587" i="43"/>
  <c r="E7588" i="43"/>
  <c r="E7589" i="43"/>
  <c r="E7590" i="43"/>
  <c r="E7591" i="43"/>
  <c r="E7592" i="43"/>
  <c r="E7593" i="43"/>
  <c r="E7594" i="43"/>
  <c r="E7595" i="43"/>
  <c r="E7596" i="43"/>
  <c r="E7597" i="43"/>
  <c r="E7598" i="43"/>
  <c r="E7599" i="43"/>
  <c r="E7600" i="43"/>
  <c r="E7601" i="43"/>
  <c r="E7602" i="43"/>
  <c r="E7603" i="43"/>
  <c r="E7604" i="43"/>
  <c r="E7605" i="43"/>
  <c r="E7606" i="43"/>
  <c r="E7607" i="43"/>
  <c r="E7608" i="43"/>
  <c r="E7609" i="43"/>
  <c r="E7610" i="43"/>
  <c r="E7611" i="43"/>
  <c r="E7612" i="43"/>
  <c r="E7613" i="43"/>
  <c r="E7614" i="43"/>
  <c r="E7615" i="43"/>
  <c r="E7616" i="43"/>
  <c r="E7617" i="43"/>
  <c r="E7618" i="43"/>
  <c r="E7619" i="43"/>
  <c r="E7620" i="43"/>
  <c r="E7621" i="43"/>
  <c r="E7622" i="43"/>
  <c r="E7623" i="43"/>
  <c r="E7624" i="43"/>
  <c r="E7625" i="43"/>
  <c r="E7626" i="43"/>
  <c r="E7627" i="43"/>
  <c r="E7628" i="43"/>
  <c r="E7629" i="43"/>
  <c r="E7630" i="43"/>
  <c r="E7631" i="43"/>
  <c r="E7632" i="43"/>
  <c r="E7633" i="43"/>
  <c r="E7634" i="43"/>
  <c r="E7635" i="43"/>
  <c r="E7636" i="43"/>
  <c r="E7637" i="43"/>
  <c r="E7638" i="43"/>
  <c r="E7639" i="43"/>
  <c r="E7640" i="43"/>
  <c r="E7641" i="43"/>
  <c r="E7642" i="43"/>
  <c r="E7643" i="43"/>
  <c r="E7644" i="43"/>
  <c r="E7645" i="43"/>
  <c r="E7646" i="43"/>
  <c r="E7647" i="43"/>
  <c r="E7648" i="43"/>
  <c r="E7649" i="43"/>
  <c r="E7650" i="43"/>
  <c r="E7651" i="43"/>
  <c r="E7652" i="43"/>
  <c r="E7653" i="43"/>
  <c r="E7654" i="43"/>
  <c r="E7655" i="43"/>
  <c r="E7656" i="43"/>
  <c r="E7657" i="43"/>
  <c r="E7658" i="43"/>
  <c r="E7659" i="43"/>
  <c r="E7660" i="43"/>
  <c r="E7661" i="43"/>
  <c r="E7662" i="43"/>
  <c r="E7663" i="43"/>
  <c r="E7664" i="43"/>
  <c r="E7665" i="43"/>
  <c r="E7666" i="43"/>
  <c r="E7667" i="43"/>
  <c r="E7668" i="43"/>
  <c r="E7669" i="43"/>
  <c r="E7670" i="43"/>
  <c r="E7671" i="43"/>
  <c r="E7672" i="43"/>
  <c r="E7673" i="43"/>
  <c r="E7674" i="43"/>
  <c r="E7675" i="43"/>
  <c r="E7676" i="43"/>
  <c r="E7677" i="43"/>
  <c r="E7678" i="43"/>
  <c r="E7679" i="43"/>
  <c r="E7680" i="43"/>
  <c r="E7681" i="43"/>
  <c r="E7682" i="43"/>
  <c r="E7683" i="43"/>
  <c r="E7684" i="43"/>
  <c r="E7685" i="43"/>
  <c r="E7686" i="43"/>
  <c r="E7687" i="43"/>
  <c r="E7688" i="43"/>
  <c r="E7689" i="43"/>
  <c r="E7690" i="43"/>
  <c r="E7691" i="43"/>
  <c r="E7692" i="43"/>
  <c r="E7693" i="43"/>
  <c r="E7694" i="43"/>
  <c r="E7695" i="43"/>
  <c r="E7696" i="43"/>
  <c r="E7697" i="43"/>
  <c r="E7698" i="43"/>
  <c r="E7699" i="43"/>
  <c r="E7700" i="43"/>
  <c r="E7701" i="43"/>
  <c r="E7702" i="43"/>
  <c r="E7703" i="43"/>
  <c r="E7704" i="43"/>
  <c r="E7705" i="43"/>
  <c r="E7706" i="43"/>
  <c r="E7707" i="43"/>
  <c r="E7708" i="43"/>
  <c r="E7709" i="43"/>
  <c r="E7710" i="43"/>
  <c r="E7711" i="43"/>
  <c r="E7712" i="43"/>
  <c r="E7713" i="43"/>
  <c r="E7714" i="43"/>
  <c r="E7715" i="43"/>
  <c r="E7716" i="43"/>
  <c r="E7717" i="43"/>
  <c r="E7718" i="43"/>
  <c r="E7719" i="43"/>
  <c r="E7720" i="43"/>
  <c r="E7721" i="43"/>
  <c r="E7722" i="43"/>
  <c r="E7723" i="43"/>
  <c r="E7724" i="43"/>
  <c r="E7725" i="43"/>
  <c r="E7726" i="43"/>
  <c r="E7727" i="43"/>
  <c r="E7728" i="43"/>
  <c r="E7729" i="43"/>
  <c r="E7730" i="43"/>
  <c r="E7731" i="43"/>
  <c r="E7732" i="43"/>
  <c r="E7733" i="43"/>
  <c r="E7734" i="43"/>
  <c r="E7735" i="43"/>
  <c r="E7736" i="43"/>
  <c r="E7737" i="43"/>
  <c r="E7738" i="43"/>
  <c r="E7739" i="43"/>
  <c r="E7740" i="43"/>
  <c r="E7741" i="43"/>
  <c r="E7742" i="43"/>
  <c r="E7743" i="43"/>
  <c r="E7744" i="43"/>
  <c r="E7745" i="43"/>
  <c r="E7746" i="43"/>
  <c r="E7747" i="43"/>
  <c r="E7748" i="43"/>
  <c r="E7749" i="43"/>
  <c r="E7750" i="43"/>
  <c r="E7751" i="43"/>
  <c r="E7752" i="43"/>
  <c r="E7753" i="43"/>
  <c r="E7754" i="43"/>
  <c r="E7755" i="43"/>
  <c r="E7756" i="43"/>
  <c r="E7757" i="43"/>
  <c r="E7758" i="43"/>
  <c r="E7759" i="43"/>
  <c r="E7760" i="43"/>
  <c r="E7761" i="43"/>
  <c r="E7762" i="43"/>
  <c r="E7763" i="43"/>
  <c r="E7764" i="43"/>
  <c r="E7765" i="43"/>
  <c r="E7766" i="43"/>
  <c r="E7767" i="43"/>
  <c r="E7768" i="43"/>
  <c r="E7769" i="43"/>
  <c r="E7770" i="43"/>
  <c r="E7771" i="43"/>
  <c r="E7772" i="43"/>
  <c r="E7773" i="43"/>
  <c r="E7774" i="43"/>
  <c r="E7775" i="43"/>
  <c r="E7776" i="43"/>
  <c r="E7777" i="43"/>
  <c r="E7778" i="43"/>
  <c r="E7779" i="43"/>
  <c r="E7780" i="43"/>
  <c r="E7781" i="43"/>
  <c r="E7782" i="43"/>
  <c r="E7783" i="43"/>
  <c r="E7784" i="43"/>
  <c r="E7785" i="43"/>
  <c r="E7786" i="43"/>
  <c r="E7787" i="43"/>
  <c r="E7788" i="43"/>
  <c r="E7789" i="43"/>
  <c r="E7790" i="43"/>
  <c r="E7791" i="43"/>
  <c r="E7792" i="43"/>
  <c r="E7793" i="43"/>
  <c r="E7794" i="43"/>
  <c r="E7795" i="43"/>
  <c r="E7796" i="43"/>
  <c r="E7797" i="43"/>
  <c r="E7798" i="43"/>
  <c r="E7799" i="43"/>
  <c r="E7800" i="43"/>
  <c r="E7801" i="43"/>
  <c r="E7802" i="43"/>
  <c r="E7803" i="43"/>
  <c r="E7804" i="43"/>
  <c r="E7805" i="43"/>
  <c r="E7806" i="43"/>
  <c r="E7807" i="43"/>
  <c r="E7808" i="43"/>
  <c r="E7809" i="43"/>
  <c r="E7810" i="43"/>
  <c r="E7811" i="43"/>
  <c r="E7812" i="43"/>
  <c r="E7813" i="43"/>
  <c r="E7814" i="43"/>
  <c r="E7815" i="43"/>
  <c r="E7816" i="43"/>
  <c r="E7817" i="43"/>
  <c r="E7818" i="43"/>
  <c r="E7819" i="43"/>
  <c r="E7820" i="43"/>
  <c r="E7821" i="43"/>
  <c r="E7822" i="43"/>
  <c r="E7823" i="43"/>
  <c r="E7824" i="43"/>
  <c r="E7825" i="43"/>
  <c r="E7826" i="43"/>
  <c r="E7827" i="43"/>
  <c r="E7828" i="43"/>
  <c r="E7829" i="43"/>
  <c r="E7830" i="43"/>
  <c r="E7831" i="43"/>
  <c r="E7832" i="43"/>
  <c r="E7833" i="43"/>
  <c r="E7834" i="43"/>
  <c r="E7835" i="43"/>
  <c r="E7836" i="43"/>
  <c r="E7837" i="43"/>
  <c r="E7838" i="43"/>
  <c r="E7839" i="43"/>
  <c r="E7840" i="43"/>
  <c r="E7841" i="43"/>
  <c r="E7842" i="43"/>
  <c r="E7843" i="43"/>
  <c r="E7844" i="43"/>
  <c r="E7845" i="43"/>
  <c r="E7846" i="43"/>
  <c r="E7847" i="43"/>
  <c r="E7848" i="43"/>
  <c r="E7849" i="43"/>
  <c r="E7850" i="43"/>
  <c r="E7851" i="43"/>
  <c r="E7852" i="43"/>
  <c r="E7853" i="43"/>
  <c r="E7854" i="43"/>
  <c r="E7855" i="43"/>
  <c r="E7856" i="43"/>
  <c r="E7857" i="43"/>
  <c r="E7858" i="43"/>
  <c r="E7859" i="43"/>
  <c r="E7860" i="43"/>
  <c r="E7861" i="43"/>
  <c r="E7862" i="43"/>
  <c r="E7863" i="43"/>
  <c r="E7864" i="43"/>
  <c r="E7865" i="43"/>
  <c r="E7866" i="43"/>
  <c r="E7867" i="43"/>
  <c r="E7868" i="43"/>
  <c r="E7869" i="43"/>
  <c r="E7870" i="43"/>
  <c r="E7871" i="43"/>
  <c r="E7872" i="43"/>
  <c r="E7873" i="43"/>
  <c r="E7874" i="43"/>
  <c r="E7875" i="43"/>
  <c r="E7876" i="43"/>
  <c r="E7877" i="43"/>
  <c r="E7878" i="43"/>
  <c r="E7879" i="43"/>
  <c r="E7880" i="43"/>
  <c r="E7881" i="43"/>
  <c r="E7882" i="43"/>
  <c r="E7883" i="43"/>
  <c r="E7884" i="43"/>
  <c r="E7885" i="43"/>
  <c r="E7886" i="43"/>
  <c r="E7887" i="43"/>
  <c r="E7888" i="43"/>
  <c r="E7889" i="43"/>
  <c r="E7890" i="43"/>
  <c r="E7891" i="43"/>
  <c r="E7892" i="43"/>
  <c r="E7893" i="43"/>
  <c r="E7894" i="43"/>
  <c r="E7895" i="43"/>
  <c r="E7896" i="43"/>
  <c r="E7897" i="43"/>
  <c r="E7898" i="43"/>
  <c r="E7899" i="43"/>
  <c r="E7900" i="43"/>
  <c r="E7901" i="43"/>
  <c r="E7902" i="43"/>
  <c r="E7903" i="43"/>
  <c r="E7904" i="43"/>
  <c r="E7905" i="43"/>
  <c r="E7906" i="43"/>
  <c r="E7907" i="43"/>
  <c r="E7908" i="43"/>
  <c r="E7909" i="43"/>
  <c r="E7910" i="43"/>
  <c r="E7911" i="43"/>
  <c r="E7912" i="43"/>
  <c r="E7913" i="43"/>
  <c r="E7914" i="43"/>
  <c r="E7915" i="43"/>
  <c r="E7916" i="43"/>
  <c r="E7917" i="43"/>
  <c r="E7918" i="43"/>
  <c r="E7919" i="43"/>
  <c r="E7920" i="43"/>
  <c r="E7921" i="43"/>
  <c r="E7922" i="43"/>
  <c r="E7923" i="43"/>
  <c r="E7924" i="43"/>
  <c r="E7925" i="43"/>
  <c r="E7926" i="43"/>
  <c r="E7927" i="43"/>
  <c r="E7928" i="43"/>
  <c r="E7929" i="43"/>
  <c r="E7930" i="43"/>
  <c r="E7931" i="43"/>
  <c r="E7932" i="43"/>
  <c r="E7933" i="43"/>
  <c r="E7934" i="43"/>
  <c r="E7935" i="43"/>
  <c r="E7936" i="43"/>
  <c r="E7937" i="43"/>
  <c r="E7938" i="43"/>
  <c r="E7939" i="43"/>
  <c r="E7940" i="43"/>
  <c r="E7941" i="43"/>
  <c r="E7942" i="43"/>
  <c r="E7943" i="43"/>
  <c r="E7944" i="43"/>
  <c r="E7945" i="43"/>
  <c r="E7946" i="43"/>
  <c r="E7947" i="43"/>
  <c r="E7948" i="43"/>
  <c r="E7949" i="43"/>
  <c r="E7950" i="43"/>
  <c r="E7951" i="43"/>
  <c r="E7952" i="43"/>
  <c r="E7953" i="43"/>
  <c r="E7954" i="43"/>
  <c r="E7955" i="43"/>
  <c r="E7956" i="43"/>
  <c r="E7957" i="43"/>
  <c r="E7958" i="43"/>
  <c r="E7959" i="43"/>
  <c r="E7960" i="43"/>
  <c r="E7961" i="43"/>
  <c r="E7962" i="43"/>
  <c r="E7963" i="43"/>
  <c r="E7964" i="43"/>
  <c r="E7965" i="43"/>
  <c r="E7966" i="43"/>
  <c r="E7967" i="43"/>
  <c r="E7968" i="43"/>
  <c r="E7969" i="43"/>
  <c r="E7970" i="43"/>
  <c r="E7971" i="43"/>
  <c r="E7972" i="43"/>
  <c r="E7973" i="43"/>
  <c r="E7974" i="43"/>
  <c r="E7975" i="43"/>
  <c r="E7976" i="43"/>
  <c r="E7977" i="43"/>
  <c r="E7978" i="43"/>
  <c r="E7979" i="43"/>
  <c r="E7980" i="43"/>
  <c r="E7981" i="43"/>
  <c r="E7982" i="43"/>
  <c r="E7983" i="43"/>
  <c r="E7984" i="43"/>
  <c r="E7985" i="43"/>
  <c r="E7986" i="43"/>
  <c r="E7987" i="43"/>
  <c r="E7988" i="43"/>
  <c r="E7989" i="43"/>
  <c r="E7990" i="43"/>
  <c r="E7991" i="43"/>
  <c r="E7992" i="43"/>
  <c r="E7993" i="43"/>
  <c r="E7994" i="43"/>
  <c r="E7995" i="43"/>
  <c r="E7996" i="43"/>
  <c r="E7997" i="43"/>
  <c r="E7998" i="43"/>
  <c r="E7999" i="43"/>
  <c r="E8000" i="43"/>
  <c r="E8001" i="43"/>
  <c r="E8002" i="43"/>
  <c r="E8003" i="43"/>
  <c r="E8004" i="43"/>
  <c r="E8005" i="43"/>
  <c r="E8006" i="43"/>
  <c r="E8007" i="43"/>
  <c r="E8008" i="43"/>
  <c r="E8009" i="43"/>
  <c r="E8010" i="43"/>
  <c r="E8011" i="43"/>
  <c r="E8012" i="43"/>
  <c r="E8013" i="43"/>
  <c r="E8014" i="43"/>
  <c r="E8015" i="43"/>
  <c r="E8016" i="43"/>
  <c r="E8017" i="43"/>
  <c r="E8018" i="43"/>
  <c r="E8019" i="43"/>
  <c r="E8020" i="43"/>
  <c r="E8021" i="43"/>
  <c r="E8022" i="43"/>
  <c r="E8023" i="43"/>
  <c r="E8024" i="43"/>
  <c r="E8025" i="43"/>
  <c r="E8026" i="43"/>
  <c r="E8027" i="43"/>
  <c r="E8028" i="43"/>
  <c r="E8029" i="43"/>
  <c r="E8030" i="43"/>
  <c r="E8031" i="43"/>
  <c r="E8032" i="43"/>
  <c r="E8033" i="43"/>
  <c r="E8034" i="43"/>
  <c r="E8035" i="43"/>
  <c r="E8036" i="43"/>
  <c r="E8037" i="43"/>
  <c r="E8038" i="43"/>
  <c r="E8039" i="43"/>
  <c r="E8040" i="43"/>
  <c r="E8041" i="43"/>
  <c r="E8042" i="43"/>
  <c r="E8043" i="43"/>
  <c r="E8044" i="43"/>
  <c r="E8045" i="43"/>
  <c r="E8046" i="43"/>
  <c r="E8047" i="43"/>
  <c r="E8048" i="43"/>
  <c r="E8049" i="43"/>
  <c r="E8050" i="43"/>
  <c r="E8051" i="43"/>
  <c r="E8052" i="43"/>
  <c r="E8053" i="43"/>
  <c r="E8054" i="43"/>
  <c r="E8055" i="43"/>
  <c r="E8056" i="43"/>
  <c r="E8057" i="43"/>
  <c r="E8058" i="43"/>
  <c r="E8059" i="43"/>
  <c r="E8060" i="43"/>
  <c r="E8061" i="43"/>
  <c r="E8062" i="43"/>
  <c r="E8063" i="43"/>
  <c r="E8064" i="43"/>
  <c r="E8065" i="43"/>
  <c r="E8066" i="43"/>
  <c r="E8067" i="43"/>
  <c r="E8068" i="43"/>
  <c r="E8069" i="43"/>
  <c r="E8070" i="43"/>
  <c r="E8071" i="43"/>
  <c r="E8072" i="43"/>
  <c r="E8073" i="43"/>
  <c r="E8074" i="43"/>
  <c r="E8075" i="43"/>
  <c r="E8076" i="43"/>
  <c r="E8077" i="43"/>
  <c r="E8078" i="43"/>
  <c r="E8079" i="43"/>
  <c r="E8080" i="43"/>
  <c r="E8081" i="43"/>
  <c r="E8082" i="43"/>
  <c r="E8083" i="43"/>
  <c r="E8084" i="43"/>
  <c r="E8085" i="43"/>
  <c r="E8086" i="43"/>
  <c r="E8087" i="43"/>
  <c r="E8088" i="43"/>
  <c r="E8089" i="43"/>
  <c r="E8090" i="43"/>
  <c r="E8091" i="43"/>
  <c r="E8092" i="43"/>
  <c r="E8093" i="43"/>
  <c r="E8094" i="43"/>
  <c r="E8095" i="43"/>
  <c r="E8096" i="43"/>
  <c r="E8097" i="43"/>
  <c r="E8098" i="43"/>
  <c r="E8099" i="43"/>
  <c r="E8100" i="43"/>
  <c r="E8101" i="43"/>
  <c r="E8102" i="43"/>
  <c r="E8103" i="43"/>
  <c r="E8104" i="43"/>
  <c r="E8105" i="43"/>
  <c r="E8106" i="43"/>
  <c r="E8107" i="43"/>
  <c r="E8108" i="43"/>
  <c r="E8109" i="43"/>
  <c r="E8110" i="43"/>
  <c r="E8111" i="43"/>
  <c r="E8112" i="43"/>
  <c r="E8113" i="43"/>
  <c r="E8114" i="43"/>
  <c r="E8115" i="43"/>
  <c r="E8116" i="43"/>
  <c r="E8117" i="43"/>
  <c r="E8118" i="43"/>
  <c r="E8119" i="43"/>
  <c r="E8120" i="43"/>
  <c r="E8121" i="43"/>
  <c r="E8122" i="43"/>
  <c r="E8123" i="43"/>
  <c r="E8124" i="43"/>
  <c r="E8125" i="43"/>
  <c r="E8126" i="43"/>
  <c r="E8127" i="43"/>
  <c r="E8128" i="43"/>
  <c r="E8129" i="43"/>
  <c r="E8130" i="43"/>
  <c r="E8131" i="43"/>
  <c r="E8132" i="43"/>
  <c r="E8133" i="43"/>
  <c r="E8134" i="43"/>
  <c r="E8135" i="43"/>
  <c r="E8136" i="43"/>
  <c r="E8137" i="43"/>
  <c r="E8138" i="43"/>
  <c r="E8139" i="43"/>
  <c r="E8140" i="43"/>
  <c r="E8141" i="43"/>
  <c r="E8142" i="43"/>
  <c r="E8143" i="43"/>
  <c r="E8144" i="43"/>
  <c r="E8145" i="43"/>
  <c r="E8146" i="43"/>
  <c r="E8147" i="43"/>
  <c r="E8148" i="43"/>
  <c r="E8149" i="43"/>
  <c r="E8150" i="43"/>
  <c r="E8151" i="43"/>
  <c r="E8152" i="43"/>
  <c r="E8153" i="43"/>
  <c r="E8154" i="43"/>
  <c r="E8155" i="43"/>
  <c r="E8156" i="43"/>
  <c r="E8157" i="43"/>
  <c r="E8158" i="43"/>
  <c r="E8159" i="43"/>
  <c r="E8160" i="43"/>
  <c r="E8161" i="43"/>
  <c r="E8162" i="43"/>
  <c r="E8163" i="43"/>
  <c r="E8164" i="43"/>
  <c r="E8165" i="43"/>
  <c r="E8166" i="43"/>
  <c r="E8167" i="43"/>
  <c r="E8168" i="43"/>
  <c r="E8169" i="43"/>
  <c r="E8170" i="43"/>
  <c r="E8171" i="43"/>
  <c r="E8172" i="43"/>
  <c r="E8173" i="43"/>
  <c r="E8174" i="43"/>
  <c r="E8175" i="43"/>
  <c r="E8176" i="43"/>
  <c r="E8177" i="43"/>
  <c r="E8178" i="43"/>
  <c r="E8179" i="43"/>
  <c r="E8180" i="43"/>
  <c r="E8181" i="43"/>
  <c r="E8182" i="43"/>
  <c r="E8183" i="43"/>
  <c r="E8184" i="43"/>
  <c r="E8185" i="43"/>
  <c r="E8186" i="43"/>
  <c r="E8187" i="43"/>
  <c r="E8188" i="43"/>
  <c r="E8189" i="43"/>
  <c r="E8190" i="43"/>
  <c r="E8191" i="43"/>
  <c r="E8192" i="43"/>
  <c r="E8193" i="43"/>
  <c r="E8194" i="43"/>
  <c r="E8195" i="43"/>
  <c r="E8196" i="43"/>
  <c r="E8197" i="43"/>
  <c r="E8198" i="43"/>
  <c r="E8199" i="43"/>
  <c r="E8200" i="43"/>
  <c r="E8201" i="43"/>
  <c r="E8202" i="43"/>
  <c r="E8203" i="43"/>
  <c r="E8204" i="43"/>
  <c r="E8205" i="43"/>
  <c r="E8206" i="43"/>
  <c r="E8207" i="43"/>
  <c r="E8208" i="43"/>
  <c r="E8209" i="43"/>
  <c r="E8210" i="43"/>
  <c r="E8211" i="43"/>
  <c r="E8212" i="43"/>
  <c r="E8213" i="43"/>
  <c r="E8214" i="43"/>
  <c r="E8215" i="43"/>
  <c r="E8216" i="43"/>
  <c r="E8217" i="43"/>
  <c r="E8218" i="43"/>
  <c r="E8219" i="43"/>
  <c r="E8220" i="43"/>
  <c r="E8221" i="43"/>
  <c r="E8222" i="43"/>
  <c r="E8223" i="43"/>
  <c r="E8224" i="43"/>
  <c r="E8225" i="43"/>
  <c r="E8226" i="43"/>
  <c r="E8227" i="43"/>
  <c r="E8228" i="43"/>
  <c r="E8229" i="43"/>
  <c r="E8230" i="43"/>
  <c r="E8231" i="43"/>
  <c r="E8232" i="43"/>
  <c r="E8233" i="43"/>
  <c r="E8234" i="43"/>
  <c r="E8235" i="43"/>
  <c r="E8236" i="43"/>
  <c r="E8237" i="43"/>
  <c r="E8238" i="43"/>
  <c r="E8239" i="43"/>
  <c r="E8240" i="43"/>
  <c r="E8241" i="43"/>
  <c r="E8242" i="43"/>
  <c r="E8243" i="43"/>
  <c r="E8244" i="43"/>
  <c r="E8245" i="43"/>
  <c r="E8246" i="43"/>
  <c r="E8247" i="43"/>
  <c r="E8248" i="43"/>
  <c r="E8249" i="43"/>
  <c r="E8250" i="43"/>
  <c r="E8251" i="43"/>
  <c r="E8252" i="43"/>
  <c r="E8253" i="43"/>
  <c r="E8254" i="43"/>
  <c r="E8255" i="43"/>
  <c r="E8256" i="43"/>
  <c r="E8257" i="43"/>
  <c r="E8258" i="43"/>
  <c r="E8259" i="43"/>
  <c r="E8260" i="43"/>
  <c r="E8261" i="43"/>
  <c r="E8262" i="43"/>
  <c r="E8263" i="43"/>
  <c r="E8264" i="43"/>
  <c r="E8265" i="43"/>
  <c r="E8266" i="43"/>
  <c r="E8267" i="43"/>
  <c r="E8268" i="43"/>
  <c r="E8269" i="43"/>
  <c r="E8270" i="43"/>
  <c r="E8271" i="43"/>
  <c r="E8272" i="43"/>
  <c r="E8273" i="43"/>
  <c r="E8274" i="43"/>
  <c r="E8275" i="43"/>
  <c r="E8276" i="43"/>
  <c r="E8277" i="43"/>
  <c r="E8278" i="43"/>
  <c r="E8279" i="43"/>
  <c r="E8280" i="43"/>
  <c r="E8281" i="43"/>
  <c r="E8282" i="43"/>
  <c r="E8283" i="43"/>
  <c r="E8284" i="43"/>
  <c r="E8285" i="43"/>
  <c r="E8286" i="43"/>
  <c r="E8287" i="43"/>
  <c r="E8288" i="43"/>
  <c r="E8289" i="43"/>
  <c r="E8290" i="43"/>
  <c r="E8291" i="43"/>
  <c r="E8292" i="43"/>
  <c r="E8293" i="43"/>
  <c r="E8294" i="43"/>
  <c r="E8295" i="43"/>
  <c r="E8296" i="43"/>
  <c r="E8297" i="43"/>
  <c r="E8298" i="43"/>
  <c r="E8299" i="43"/>
  <c r="E8300" i="43"/>
  <c r="E8301" i="43"/>
  <c r="E8302" i="43"/>
  <c r="E8303" i="43"/>
  <c r="E8304" i="43"/>
  <c r="E8305" i="43"/>
  <c r="E8306" i="43"/>
  <c r="E8307" i="43"/>
  <c r="E8308" i="43"/>
  <c r="E8309" i="43"/>
  <c r="E8310" i="43"/>
  <c r="E8311" i="43"/>
  <c r="E8312" i="43"/>
  <c r="E8313" i="43"/>
  <c r="E8314" i="43"/>
  <c r="E8315" i="43"/>
  <c r="E8316" i="43"/>
  <c r="E8317" i="43"/>
  <c r="E8318" i="43"/>
  <c r="E8319" i="43"/>
  <c r="E8320" i="43"/>
  <c r="E8321" i="43"/>
  <c r="E8322" i="43"/>
  <c r="E8323" i="43"/>
  <c r="E8324" i="43"/>
  <c r="E8325" i="43"/>
  <c r="E8326" i="43"/>
  <c r="E8327" i="43"/>
  <c r="E8328" i="43"/>
  <c r="E8329" i="43"/>
  <c r="E8330" i="43"/>
  <c r="E8331" i="43"/>
  <c r="E8332" i="43"/>
  <c r="E8333" i="43"/>
  <c r="E8334" i="43"/>
  <c r="E8335" i="43"/>
  <c r="E8336" i="43"/>
  <c r="E8337" i="43"/>
  <c r="E8338" i="43"/>
  <c r="E8339" i="43"/>
  <c r="E8340" i="43"/>
  <c r="E8341" i="43"/>
  <c r="E8342" i="43"/>
  <c r="E8343" i="43"/>
  <c r="E8344" i="43"/>
  <c r="E8345" i="43"/>
  <c r="E8346" i="43"/>
  <c r="E8347" i="43"/>
  <c r="E8348" i="43"/>
  <c r="E8349" i="43"/>
  <c r="E8350" i="43"/>
  <c r="E8351" i="43"/>
  <c r="E8352" i="43"/>
  <c r="E8353" i="43"/>
  <c r="E8354" i="43"/>
  <c r="E8355" i="43"/>
  <c r="E8356" i="43"/>
  <c r="E8357" i="43"/>
  <c r="E8358" i="43"/>
  <c r="E8359" i="43"/>
  <c r="E8360" i="43"/>
  <c r="E8361" i="43"/>
  <c r="E8362" i="43"/>
  <c r="E8363" i="43"/>
  <c r="E8364" i="43"/>
  <c r="E8365" i="43"/>
  <c r="E8366" i="43"/>
  <c r="E8367" i="43"/>
  <c r="E8368" i="43"/>
  <c r="E8369" i="43"/>
  <c r="E8370" i="43"/>
  <c r="E8371" i="43"/>
  <c r="E8372" i="43"/>
  <c r="E8373" i="43"/>
  <c r="E8374" i="43"/>
  <c r="E8375" i="43"/>
  <c r="E8376" i="43"/>
  <c r="E8377" i="43"/>
  <c r="E8378" i="43"/>
  <c r="E8379" i="43"/>
  <c r="E8380" i="43"/>
  <c r="E8381" i="43"/>
  <c r="E8382" i="43"/>
  <c r="E8383" i="43"/>
  <c r="E8384" i="43"/>
  <c r="E8385" i="43"/>
  <c r="E8386" i="43"/>
  <c r="E8387" i="43"/>
  <c r="E8388" i="43"/>
  <c r="E8389" i="43"/>
  <c r="E8390" i="43"/>
  <c r="E8391" i="43"/>
  <c r="E8392" i="43"/>
  <c r="E8393" i="43"/>
  <c r="E8394" i="43"/>
  <c r="E8395" i="43"/>
  <c r="E8396" i="43"/>
  <c r="E8397" i="43"/>
  <c r="E8398" i="43"/>
  <c r="E8399" i="43"/>
  <c r="E8400" i="43"/>
  <c r="E8401" i="43"/>
  <c r="E8402" i="43"/>
  <c r="E8403" i="43"/>
  <c r="E8404" i="43"/>
  <c r="E8405" i="43"/>
  <c r="E8406" i="43"/>
  <c r="E8407" i="43"/>
  <c r="E8408" i="43"/>
  <c r="E8409" i="43"/>
  <c r="E8410" i="43"/>
  <c r="E8411" i="43"/>
  <c r="E8412" i="43"/>
  <c r="E8413" i="43"/>
  <c r="E8414" i="43"/>
  <c r="E8415" i="43"/>
  <c r="E8416" i="43"/>
  <c r="E8417" i="43"/>
  <c r="E8418" i="43"/>
  <c r="E8419" i="43"/>
  <c r="E8420" i="43"/>
  <c r="E8421" i="43"/>
  <c r="E8422" i="43"/>
  <c r="E8423" i="43"/>
  <c r="E8424" i="43"/>
  <c r="E8425" i="43"/>
  <c r="E8426" i="43"/>
  <c r="E8427" i="43"/>
  <c r="E8428" i="43"/>
  <c r="E8429" i="43"/>
  <c r="E8430" i="43"/>
  <c r="E8431" i="43"/>
  <c r="E8432" i="43"/>
  <c r="E8433" i="43"/>
  <c r="E8434" i="43"/>
  <c r="E8435" i="43"/>
  <c r="E8436" i="43"/>
  <c r="E8437" i="43"/>
  <c r="E8438" i="43"/>
  <c r="E8439" i="43"/>
  <c r="E8440" i="43"/>
  <c r="E8441" i="43"/>
  <c r="E8442" i="43"/>
  <c r="E8443" i="43"/>
  <c r="E8444" i="43"/>
  <c r="E8445" i="43"/>
  <c r="E8446" i="43"/>
  <c r="E8447" i="43"/>
  <c r="E8448" i="43"/>
  <c r="E8449" i="43"/>
  <c r="E8450" i="43"/>
  <c r="E8451" i="43"/>
  <c r="E8452" i="43"/>
  <c r="E8453" i="43"/>
  <c r="E8454" i="43"/>
  <c r="E8455" i="43"/>
  <c r="E8456" i="43"/>
  <c r="E8457" i="43"/>
  <c r="E8458" i="43"/>
  <c r="E8459" i="43"/>
  <c r="E8460" i="43"/>
  <c r="E8461" i="43"/>
  <c r="E8462" i="43"/>
  <c r="E8463" i="43"/>
  <c r="E8464" i="43"/>
  <c r="E8465" i="43"/>
  <c r="E8466" i="43"/>
  <c r="E8467" i="43"/>
  <c r="E8468" i="43"/>
  <c r="E8469" i="43"/>
  <c r="E8470" i="43"/>
  <c r="E8471" i="43"/>
  <c r="E8472" i="43"/>
  <c r="E8473" i="43"/>
  <c r="E8474" i="43"/>
  <c r="E8475" i="43"/>
  <c r="E8476" i="43"/>
  <c r="E8477" i="43"/>
  <c r="E8478" i="43"/>
  <c r="E8479" i="43"/>
  <c r="E8480" i="43"/>
  <c r="E8481" i="43"/>
  <c r="E8482" i="43"/>
  <c r="E8483" i="43"/>
  <c r="E8484" i="43"/>
  <c r="E8485" i="43"/>
  <c r="E8486" i="43"/>
  <c r="E8487" i="43"/>
  <c r="E8488" i="43"/>
  <c r="E8489" i="43"/>
  <c r="E8490" i="43"/>
  <c r="E8491" i="43"/>
  <c r="E8492" i="43"/>
  <c r="E8493" i="43"/>
  <c r="E8494" i="43"/>
  <c r="E8495" i="43"/>
  <c r="E8496" i="43"/>
  <c r="E8497" i="43"/>
  <c r="E8498" i="43"/>
  <c r="E8499" i="43"/>
  <c r="E8500" i="43"/>
  <c r="E8501" i="43"/>
  <c r="E8502" i="43"/>
  <c r="E8503" i="43"/>
  <c r="E8504" i="43"/>
  <c r="E8505" i="43"/>
  <c r="E8506" i="43"/>
  <c r="E8507" i="43"/>
  <c r="E8508" i="43"/>
  <c r="E8509" i="43"/>
  <c r="E8510" i="43"/>
  <c r="E8511" i="43"/>
  <c r="E8512" i="43"/>
  <c r="E8513" i="43"/>
  <c r="E8514" i="43"/>
  <c r="E8515" i="43"/>
  <c r="E8516" i="43"/>
  <c r="E8517" i="43"/>
  <c r="E8518" i="43"/>
  <c r="E8519" i="43"/>
  <c r="E8520" i="43"/>
  <c r="E8521" i="43"/>
  <c r="E8522" i="43"/>
  <c r="E8523" i="43"/>
  <c r="E8524" i="43"/>
  <c r="E8525" i="43"/>
  <c r="E8526" i="43"/>
  <c r="E8527" i="43"/>
  <c r="E8528" i="43"/>
  <c r="E8529" i="43"/>
  <c r="E8530" i="43"/>
  <c r="E8531" i="43"/>
  <c r="E8532" i="43"/>
  <c r="E8533" i="43"/>
  <c r="E8534" i="43"/>
  <c r="E8535" i="43"/>
  <c r="E8536" i="43"/>
  <c r="E8537" i="43"/>
  <c r="E8538" i="43"/>
  <c r="E8539" i="43"/>
  <c r="E8540" i="43"/>
  <c r="E8541" i="43"/>
  <c r="E8542" i="43"/>
  <c r="E8543" i="43"/>
  <c r="E8544" i="43"/>
  <c r="E8545" i="43"/>
  <c r="E8546" i="43"/>
  <c r="E8547" i="43"/>
  <c r="E8548" i="43"/>
  <c r="E8549" i="43"/>
  <c r="E8550" i="43"/>
  <c r="E8551" i="43"/>
  <c r="E8552" i="43"/>
  <c r="E8553" i="43"/>
  <c r="E8554" i="43"/>
  <c r="E8555" i="43"/>
  <c r="E8556" i="43"/>
  <c r="E8557" i="43"/>
  <c r="E8558" i="43"/>
  <c r="E8559" i="43"/>
  <c r="E8560" i="43"/>
  <c r="E8561" i="43"/>
  <c r="E8562" i="43"/>
  <c r="E8563" i="43"/>
  <c r="E8564" i="43"/>
  <c r="E8565" i="43"/>
  <c r="E8566" i="43"/>
  <c r="E8567" i="43"/>
  <c r="E8568" i="43"/>
  <c r="E8569" i="43"/>
  <c r="E8570" i="43"/>
  <c r="E8571" i="43"/>
  <c r="E8572" i="43"/>
  <c r="E8573" i="43"/>
  <c r="E8574" i="43"/>
  <c r="E8575" i="43"/>
  <c r="E8576" i="43"/>
  <c r="E8577" i="43"/>
  <c r="E8578" i="43"/>
  <c r="E8579" i="43"/>
  <c r="E8580" i="43"/>
  <c r="E8581" i="43"/>
  <c r="E8582" i="43"/>
  <c r="E8583" i="43"/>
  <c r="E8584" i="43"/>
  <c r="E8585" i="43"/>
  <c r="E8586" i="43"/>
  <c r="E8587" i="43"/>
  <c r="E8588" i="43"/>
  <c r="E8589" i="43"/>
  <c r="E8590" i="43"/>
  <c r="E8591" i="43"/>
  <c r="E8592" i="43"/>
  <c r="E8593" i="43"/>
  <c r="E8594" i="43"/>
  <c r="E8595" i="43"/>
  <c r="E8596" i="43"/>
  <c r="E8597" i="43"/>
  <c r="E8598" i="43"/>
  <c r="E8599" i="43"/>
  <c r="E8600" i="43"/>
  <c r="E8601" i="43"/>
  <c r="E8602" i="43"/>
  <c r="E8603" i="43"/>
  <c r="E8604" i="43"/>
  <c r="E8605" i="43"/>
  <c r="E8606" i="43"/>
  <c r="E8607" i="43"/>
  <c r="E8608" i="43"/>
  <c r="E8609" i="43"/>
  <c r="E8610" i="43"/>
  <c r="E8611" i="43"/>
  <c r="E8612" i="43"/>
  <c r="E8613" i="43"/>
  <c r="E8614" i="43"/>
  <c r="E8615" i="43"/>
  <c r="E8616" i="43"/>
  <c r="E8617" i="43"/>
  <c r="E8618" i="43"/>
  <c r="E8619" i="43"/>
  <c r="E8620" i="43"/>
  <c r="E8621" i="43"/>
  <c r="E8622" i="43"/>
  <c r="E8623" i="43"/>
  <c r="E8624" i="43"/>
  <c r="E8625" i="43"/>
  <c r="E8626" i="43"/>
  <c r="E8627" i="43"/>
  <c r="E8628" i="43"/>
  <c r="E8629" i="43"/>
  <c r="E8630" i="43"/>
  <c r="E8631" i="43"/>
  <c r="E8632" i="43"/>
  <c r="E8633" i="43"/>
  <c r="E8634" i="43"/>
  <c r="E8635" i="43"/>
  <c r="E8636" i="43"/>
  <c r="E8637" i="43"/>
  <c r="E8638" i="43"/>
  <c r="E8639" i="43"/>
  <c r="E8640" i="43"/>
  <c r="E8641" i="43"/>
  <c r="E8642" i="43"/>
  <c r="E8643" i="43"/>
  <c r="E8644" i="43"/>
  <c r="E8645" i="43"/>
  <c r="E8646" i="43"/>
  <c r="E8647" i="43"/>
  <c r="E8648" i="43"/>
  <c r="E8649" i="43"/>
  <c r="E8650" i="43"/>
  <c r="E8651" i="43"/>
  <c r="E8652" i="43"/>
  <c r="E8653" i="43"/>
  <c r="E8654" i="43"/>
  <c r="E8655" i="43"/>
  <c r="E8656" i="43"/>
  <c r="E8657" i="43"/>
  <c r="E8658" i="43"/>
  <c r="E8659" i="43"/>
  <c r="E8660" i="43"/>
  <c r="E8661" i="43"/>
  <c r="E8662" i="43"/>
  <c r="E8663" i="43"/>
  <c r="E8664" i="43"/>
  <c r="E8665" i="43"/>
  <c r="E8666" i="43"/>
  <c r="E8667" i="43"/>
  <c r="E8668" i="43"/>
  <c r="E8669" i="43"/>
  <c r="E8670" i="43"/>
  <c r="E8671" i="43"/>
  <c r="E8672" i="43"/>
  <c r="E8673" i="43"/>
  <c r="E8674" i="43"/>
  <c r="E8675" i="43"/>
  <c r="E8676" i="43"/>
  <c r="E8677" i="43"/>
  <c r="E8678" i="43"/>
  <c r="E8679" i="43"/>
  <c r="E8680" i="43"/>
  <c r="E8681" i="43"/>
  <c r="E8682" i="43"/>
  <c r="E8683" i="43"/>
  <c r="E8684" i="43"/>
  <c r="E8685" i="43"/>
  <c r="E8686" i="43"/>
  <c r="E8687" i="43"/>
  <c r="E8688" i="43"/>
  <c r="E8689" i="43"/>
  <c r="E8690" i="43"/>
  <c r="E8691" i="43"/>
  <c r="E8692" i="43"/>
  <c r="E8693" i="43"/>
  <c r="E8694" i="43"/>
  <c r="E8695" i="43"/>
  <c r="E8696" i="43"/>
  <c r="E8697" i="43"/>
  <c r="E8698" i="43"/>
  <c r="E8699" i="43"/>
  <c r="E8700" i="43"/>
  <c r="E8701" i="43"/>
  <c r="E8702" i="43"/>
  <c r="E8703" i="43"/>
  <c r="E8704" i="43"/>
  <c r="E8705" i="43"/>
  <c r="E8706" i="43"/>
  <c r="E8707" i="43"/>
  <c r="E8708" i="43"/>
  <c r="E8709" i="43"/>
  <c r="E8710" i="43"/>
  <c r="E8711" i="43"/>
  <c r="E8712" i="43"/>
  <c r="E8713" i="43"/>
  <c r="E8714" i="43"/>
  <c r="E8715" i="43"/>
  <c r="E8716" i="43"/>
  <c r="E8717" i="43"/>
  <c r="E8718" i="43"/>
  <c r="E8719" i="43"/>
  <c r="E8720" i="43"/>
  <c r="E8721" i="43"/>
  <c r="E8722" i="43"/>
  <c r="E8723" i="43"/>
  <c r="E8724" i="43"/>
  <c r="E8725" i="43"/>
  <c r="E8726" i="43"/>
  <c r="E8727" i="43"/>
  <c r="E8728" i="43"/>
  <c r="E8729" i="43"/>
  <c r="E8730" i="43"/>
  <c r="E8731" i="43"/>
  <c r="E8732" i="43"/>
  <c r="E8733" i="43"/>
  <c r="E8734" i="43"/>
  <c r="E8735" i="43"/>
  <c r="E8736" i="43"/>
  <c r="E8737" i="43"/>
  <c r="E8738" i="43"/>
  <c r="E8739" i="43"/>
  <c r="E8740" i="43"/>
  <c r="E8741" i="43"/>
  <c r="E8742" i="43"/>
  <c r="E8743" i="43"/>
  <c r="E8744" i="43"/>
  <c r="E8745" i="43"/>
  <c r="E8746" i="43"/>
  <c r="E8747" i="43"/>
  <c r="E8748" i="43"/>
  <c r="E8749" i="43"/>
  <c r="E8750" i="43"/>
  <c r="E8751" i="43"/>
  <c r="E8752" i="43"/>
  <c r="E8753" i="43"/>
  <c r="E8754" i="43"/>
  <c r="E8755" i="43"/>
  <c r="E8756" i="43"/>
  <c r="E8757" i="43"/>
  <c r="E8758" i="43"/>
  <c r="E8759" i="43"/>
  <c r="E8760" i="43"/>
  <c r="E8761" i="43"/>
  <c r="E8762" i="43"/>
  <c r="E8763" i="43"/>
  <c r="E8764" i="43"/>
  <c r="E8765" i="43"/>
  <c r="E8766" i="43"/>
  <c r="E8767" i="43"/>
  <c r="E8768" i="43"/>
  <c r="E8769" i="43"/>
  <c r="E8770" i="43"/>
  <c r="E8771" i="43"/>
  <c r="E8772" i="43"/>
  <c r="E8773" i="43"/>
  <c r="E8774" i="43"/>
  <c r="E8775" i="43"/>
  <c r="E8776" i="43"/>
  <c r="E8777" i="43"/>
  <c r="E8778" i="43"/>
  <c r="E8779" i="43"/>
  <c r="E8780" i="43"/>
  <c r="E8781" i="43"/>
  <c r="E8782" i="43"/>
  <c r="E8783" i="43"/>
  <c r="E8784" i="43"/>
  <c r="E8785" i="43"/>
  <c r="E8786" i="43"/>
  <c r="E8787" i="43"/>
  <c r="E8788" i="43"/>
  <c r="E8789" i="43"/>
  <c r="E8790" i="43"/>
  <c r="E8791" i="43"/>
  <c r="E8792" i="43"/>
  <c r="E8793" i="43"/>
  <c r="E8794" i="43"/>
  <c r="E8795" i="43"/>
  <c r="E8796" i="43"/>
  <c r="E8797" i="43"/>
  <c r="E8798" i="43"/>
  <c r="E8799" i="43"/>
  <c r="E8800" i="43"/>
  <c r="E8801" i="43"/>
  <c r="E8802" i="43"/>
  <c r="E8803" i="43"/>
  <c r="E8804" i="43"/>
  <c r="E8805" i="43"/>
  <c r="E8806" i="43"/>
  <c r="E8807" i="43"/>
  <c r="E8808" i="43"/>
  <c r="E8809" i="43"/>
  <c r="E8810" i="43"/>
  <c r="E8811" i="43"/>
  <c r="E8812" i="43"/>
  <c r="E8813" i="43"/>
  <c r="E8814" i="43"/>
  <c r="E8815" i="43"/>
  <c r="E8816" i="43"/>
  <c r="E8817" i="43"/>
  <c r="E8818" i="43"/>
  <c r="E8819" i="43"/>
  <c r="E8820" i="43"/>
  <c r="E8821" i="43"/>
  <c r="E8822" i="43"/>
  <c r="E8823" i="43"/>
  <c r="E8824" i="43"/>
  <c r="E8825" i="43"/>
  <c r="E8826" i="43"/>
  <c r="E8827" i="43"/>
  <c r="E8828" i="43"/>
  <c r="E8829" i="43"/>
  <c r="E8830" i="43"/>
  <c r="E8831" i="43"/>
  <c r="E8832" i="43"/>
  <c r="E8833" i="43"/>
  <c r="E8834" i="43"/>
  <c r="E8835" i="43"/>
  <c r="E8836" i="43"/>
  <c r="E8837" i="43"/>
  <c r="E8838" i="43"/>
  <c r="E8839" i="43"/>
  <c r="E8840" i="43"/>
  <c r="E8841" i="43"/>
  <c r="E8842" i="43"/>
  <c r="E8843" i="43"/>
  <c r="E8844" i="43"/>
  <c r="E8845" i="43"/>
  <c r="E8846" i="43"/>
  <c r="E8847" i="43"/>
  <c r="E8848" i="43"/>
  <c r="E8849" i="43"/>
  <c r="E8850" i="43"/>
  <c r="E8851" i="43"/>
  <c r="E8852" i="43"/>
  <c r="E8853" i="43"/>
  <c r="E8854" i="43"/>
  <c r="E8855" i="43"/>
  <c r="E8856" i="43"/>
  <c r="E8857" i="43"/>
  <c r="E8858" i="43"/>
  <c r="E8859" i="43"/>
  <c r="E8860" i="43"/>
  <c r="E8861" i="43"/>
  <c r="E8862" i="43"/>
  <c r="E8863" i="43"/>
  <c r="E8864" i="43"/>
  <c r="E8865" i="43"/>
  <c r="E8866" i="43"/>
  <c r="E8867" i="43"/>
  <c r="E8868" i="43"/>
  <c r="E8869" i="43"/>
  <c r="E8870" i="43"/>
  <c r="E8871" i="43"/>
  <c r="E8872" i="43"/>
  <c r="E8873" i="43"/>
  <c r="E8874" i="43"/>
  <c r="E8875" i="43"/>
  <c r="E8876" i="43"/>
  <c r="E8877" i="43"/>
  <c r="E8878" i="43"/>
  <c r="E8879" i="43"/>
  <c r="E8880" i="43"/>
  <c r="E8881" i="43"/>
  <c r="E8882" i="43"/>
  <c r="E8883" i="43"/>
  <c r="E8884" i="43"/>
  <c r="E8885" i="43"/>
  <c r="E8886" i="43"/>
  <c r="E8887" i="43"/>
  <c r="E8888" i="43"/>
  <c r="E8889" i="43"/>
  <c r="E8890" i="43"/>
  <c r="E8891" i="43"/>
  <c r="E8892" i="43"/>
  <c r="E8893" i="43"/>
  <c r="E8894" i="43"/>
  <c r="E8895" i="43"/>
  <c r="E8896" i="43"/>
  <c r="E8897" i="43"/>
  <c r="E8898" i="43"/>
  <c r="E8899" i="43"/>
  <c r="E8900" i="43"/>
  <c r="E8901" i="43"/>
  <c r="E8902" i="43"/>
  <c r="E8903" i="43"/>
  <c r="E8904" i="43"/>
  <c r="E8905" i="43"/>
  <c r="E8906" i="43"/>
  <c r="E8907" i="43"/>
  <c r="E8908" i="43"/>
  <c r="E8909" i="43"/>
  <c r="E8910" i="43"/>
  <c r="E8911" i="43"/>
  <c r="E8912" i="43"/>
  <c r="E8913" i="43"/>
  <c r="E8914" i="43"/>
  <c r="E8915" i="43"/>
  <c r="E8916" i="43"/>
  <c r="E8917" i="43"/>
  <c r="E8918" i="43"/>
  <c r="E8919" i="43"/>
  <c r="E8920" i="43"/>
  <c r="E8921" i="43"/>
  <c r="E8922" i="43"/>
  <c r="E8923" i="43"/>
  <c r="E8924" i="43"/>
  <c r="E8925" i="43"/>
  <c r="E8926" i="43"/>
  <c r="E8927" i="43"/>
  <c r="E8928" i="43"/>
  <c r="E8929" i="43"/>
  <c r="E8930" i="43"/>
  <c r="E8931" i="43"/>
  <c r="E8932" i="43"/>
  <c r="E8933" i="43"/>
  <c r="E8934" i="43"/>
  <c r="E8935" i="43"/>
  <c r="E8936" i="43"/>
  <c r="E8937" i="43"/>
  <c r="E8938" i="43"/>
  <c r="E8939" i="43"/>
  <c r="E8940" i="43"/>
  <c r="E8941" i="43"/>
  <c r="E8942" i="43"/>
  <c r="E8943" i="43"/>
  <c r="E8944" i="43"/>
  <c r="E8945" i="43"/>
  <c r="E8946" i="43"/>
  <c r="E8947" i="43"/>
  <c r="E8948" i="43"/>
  <c r="E8949" i="43"/>
  <c r="E8950" i="43"/>
  <c r="E8951" i="43"/>
  <c r="E8952" i="43"/>
  <c r="E8953" i="43"/>
  <c r="E8954" i="43"/>
  <c r="E8955" i="43"/>
  <c r="E8956" i="43"/>
  <c r="E8957" i="43"/>
  <c r="E8958" i="43"/>
  <c r="E8959" i="43"/>
  <c r="E8960" i="43"/>
  <c r="E8961" i="43"/>
  <c r="E8962" i="43"/>
  <c r="E8963" i="43"/>
  <c r="E8964" i="43"/>
  <c r="E8965" i="43"/>
  <c r="E8966" i="43"/>
  <c r="E8967" i="43"/>
  <c r="E8968" i="43"/>
  <c r="E8969" i="43"/>
  <c r="E8970" i="43"/>
  <c r="E8971" i="43"/>
  <c r="E8972" i="43"/>
  <c r="E8973" i="43"/>
  <c r="E8974" i="43"/>
  <c r="E8975" i="43"/>
  <c r="E8976" i="43"/>
  <c r="E8977" i="43"/>
  <c r="E8978" i="43"/>
  <c r="E8979" i="43"/>
  <c r="E8980" i="43"/>
  <c r="E8981" i="43"/>
  <c r="E8982" i="43"/>
  <c r="E8983" i="43"/>
  <c r="E8984" i="43"/>
  <c r="E8985" i="43"/>
  <c r="E8986" i="43"/>
  <c r="E8987" i="43"/>
  <c r="E8988" i="43"/>
  <c r="E8989" i="43"/>
  <c r="E8990" i="43"/>
  <c r="E8991" i="43"/>
  <c r="E8992" i="43"/>
  <c r="E8993" i="43"/>
  <c r="E8994" i="43"/>
  <c r="E8995" i="43"/>
  <c r="E8996" i="43"/>
  <c r="E8997" i="43"/>
  <c r="E8998" i="43"/>
  <c r="E8999" i="43"/>
  <c r="E9000" i="43"/>
  <c r="E9001" i="43"/>
  <c r="E9002" i="43"/>
  <c r="E9003" i="43"/>
  <c r="E9004" i="43"/>
  <c r="E9005" i="43"/>
  <c r="E9006" i="43"/>
  <c r="E9007" i="43"/>
  <c r="E9008" i="43"/>
  <c r="E9009" i="43"/>
  <c r="E9010" i="43"/>
  <c r="E9011" i="43"/>
  <c r="E9012" i="43"/>
  <c r="E9013" i="43"/>
  <c r="E9014" i="43"/>
  <c r="E9015" i="43"/>
  <c r="E9016" i="43"/>
  <c r="E9017" i="43"/>
  <c r="E9018" i="43"/>
  <c r="E9019" i="43"/>
  <c r="E9020" i="43"/>
  <c r="E9021" i="43"/>
  <c r="E9022" i="43"/>
  <c r="E9023" i="43"/>
  <c r="E9024" i="43"/>
  <c r="E9025" i="43"/>
  <c r="E9026" i="43"/>
  <c r="E9027" i="43"/>
  <c r="E9028" i="43"/>
  <c r="E9029" i="43"/>
  <c r="E9030" i="43"/>
  <c r="E9031" i="43"/>
  <c r="E9032" i="43"/>
  <c r="E9033" i="43"/>
  <c r="E9034" i="43"/>
  <c r="E9035" i="43"/>
  <c r="E9036" i="43"/>
  <c r="E9037" i="43"/>
  <c r="E9038" i="43"/>
  <c r="E9039" i="43"/>
  <c r="E9040" i="43"/>
  <c r="E9041" i="43"/>
  <c r="E9042" i="43"/>
  <c r="E9043" i="43"/>
  <c r="E9044" i="43"/>
  <c r="E9045" i="43"/>
  <c r="E9046" i="43"/>
  <c r="E9047" i="43"/>
  <c r="E9048" i="43"/>
  <c r="E9049" i="43"/>
  <c r="E9050" i="43"/>
  <c r="E9051" i="43"/>
  <c r="E9052" i="43"/>
  <c r="E9053" i="43"/>
  <c r="E9054" i="43"/>
  <c r="E9055" i="43"/>
  <c r="E9056" i="43"/>
  <c r="E9057" i="43"/>
  <c r="E9058" i="43"/>
  <c r="E9059" i="43"/>
  <c r="E9060" i="43"/>
  <c r="E9061" i="43"/>
  <c r="E9062" i="43"/>
  <c r="E9063" i="43"/>
  <c r="E9064" i="43"/>
  <c r="E9065" i="43"/>
  <c r="E9066" i="43"/>
  <c r="E9067" i="43"/>
  <c r="E9068" i="43"/>
  <c r="E9069" i="43"/>
  <c r="E9070" i="43"/>
  <c r="E9071" i="43"/>
  <c r="E9072" i="43"/>
  <c r="E9073" i="43"/>
  <c r="E9074" i="43"/>
  <c r="E9075" i="43"/>
  <c r="E9076" i="43"/>
  <c r="E9077" i="43"/>
  <c r="E9078" i="43"/>
  <c r="E9079" i="43"/>
  <c r="E9080" i="43"/>
  <c r="E9081" i="43"/>
  <c r="E9082" i="43"/>
  <c r="E9083" i="43"/>
  <c r="E9084" i="43"/>
  <c r="E9085" i="43"/>
  <c r="E9086" i="43"/>
  <c r="E9087" i="43"/>
  <c r="E9088" i="43"/>
  <c r="E9089" i="43"/>
  <c r="E9090" i="43"/>
  <c r="E9091" i="43"/>
  <c r="E9092" i="43"/>
  <c r="E9093" i="43"/>
  <c r="E9094" i="43"/>
  <c r="E9095" i="43"/>
  <c r="E9096" i="43"/>
  <c r="E9097" i="43"/>
  <c r="E9098" i="43"/>
  <c r="E9099" i="43"/>
  <c r="E9100" i="43"/>
  <c r="E9101" i="43"/>
  <c r="E9102" i="43"/>
  <c r="E9103" i="43"/>
  <c r="E9104" i="43"/>
  <c r="E9105" i="43"/>
  <c r="E9106" i="43"/>
  <c r="E9107" i="43"/>
  <c r="E9108" i="43"/>
  <c r="E9109" i="43"/>
  <c r="E9110" i="43"/>
  <c r="E9111" i="43"/>
  <c r="E9112" i="43"/>
  <c r="E9113" i="43"/>
  <c r="E9114" i="43"/>
  <c r="E9115" i="43"/>
  <c r="E9116" i="43"/>
  <c r="E9117" i="43"/>
  <c r="E9118" i="43"/>
  <c r="E9119" i="43"/>
  <c r="E9120" i="43"/>
  <c r="E9121" i="43"/>
  <c r="E9122" i="43"/>
  <c r="E9123" i="43"/>
  <c r="E9124" i="43"/>
  <c r="E9125" i="43"/>
  <c r="E9126" i="43"/>
  <c r="E9127" i="43"/>
  <c r="E9128" i="43"/>
  <c r="E9129" i="43"/>
  <c r="E9130" i="43"/>
  <c r="E9131" i="43"/>
  <c r="E9132" i="43"/>
  <c r="E9133" i="43"/>
  <c r="E9134" i="43"/>
  <c r="E9135" i="43"/>
  <c r="E9136" i="43"/>
  <c r="E9137" i="43"/>
  <c r="E9138" i="43"/>
  <c r="E9139" i="43"/>
  <c r="E9140" i="43"/>
  <c r="E9141" i="43"/>
  <c r="E9142" i="43"/>
  <c r="E9143" i="43"/>
  <c r="E9144" i="43"/>
  <c r="E9145" i="43"/>
  <c r="E9146" i="43"/>
  <c r="E9147" i="43"/>
  <c r="E9148" i="43"/>
  <c r="E9149" i="43"/>
  <c r="E9150" i="43"/>
  <c r="E9151" i="43"/>
  <c r="E9152" i="43"/>
  <c r="E9153" i="43"/>
  <c r="E9154" i="43"/>
  <c r="E9155" i="43"/>
  <c r="E9156" i="43"/>
  <c r="E9157" i="43"/>
  <c r="E9158" i="43"/>
  <c r="E9159" i="43"/>
  <c r="E9160" i="43"/>
  <c r="E9161" i="43"/>
  <c r="E9162" i="43"/>
  <c r="E9163" i="43"/>
  <c r="E9164" i="43"/>
  <c r="E9165" i="43"/>
  <c r="E9166" i="43"/>
  <c r="E9167" i="43"/>
  <c r="E9168" i="43"/>
  <c r="E9169" i="43"/>
  <c r="E9170" i="43"/>
  <c r="E9171" i="43"/>
  <c r="E9172" i="43"/>
  <c r="E9173" i="43"/>
  <c r="E9174" i="43"/>
  <c r="E9175" i="43"/>
  <c r="E9176" i="43"/>
  <c r="E9177" i="43"/>
  <c r="E9178" i="43"/>
  <c r="E9179" i="43"/>
  <c r="E9180" i="43"/>
  <c r="E9181" i="43"/>
  <c r="E9182" i="43"/>
  <c r="E9183" i="43"/>
  <c r="E9184" i="43"/>
  <c r="E9185" i="43"/>
  <c r="E9186" i="43"/>
  <c r="E9187" i="43"/>
  <c r="E9188" i="43"/>
  <c r="E9189" i="43"/>
  <c r="E9190" i="43"/>
  <c r="E9191" i="43"/>
  <c r="E9192" i="43"/>
  <c r="E9193" i="43"/>
  <c r="E9194" i="43"/>
  <c r="E9195" i="43"/>
  <c r="E9196" i="43"/>
  <c r="E9197" i="43"/>
  <c r="E9198" i="43"/>
  <c r="E9199" i="43"/>
  <c r="E9200" i="43"/>
  <c r="E9201" i="43"/>
  <c r="E9202" i="43"/>
  <c r="E9203" i="43"/>
  <c r="E9204" i="43"/>
  <c r="E9205" i="43"/>
  <c r="E9206" i="43"/>
  <c r="E9207" i="43"/>
  <c r="E9208" i="43"/>
  <c r="E9209" i="43"/>
  <c r="E9210" i="43"/>
  <c r="E9211" i="43"/>
  <c r="E9212" i="43"/>
  <c r="E9213" i="43"/>
  <c r="E9214" i="43"/>
  <c r="E9215" i="43"/>
  <c r="E9216" i="43"/>
  <c r="E9217" i="43"/>
  <c r="E9218" i="43"/>
  <c r="E9219" i="43"/>
  <c r="E9220" i="43"/>
  <c r="E9221" i="43"/>
  <c r="E9222" i="43"/>
  <c r="E9223" i="43"/>
  <c r="E9224" i="43"/>
  <c r="E9225" i="43"/>
  <c r="E9226" i="43"/>
  <c r="E9227" i="43"/>
  <c r="E9228" i="43"/>
  <c r="E9229" i="43"/>
  <c r="E9230" i="43"/>
  <c r="E9231" i="43"/>
  <c r="E9232" i="43"/>
  <c r="E9233" i="43"/>
  <c r="E9234" i="43"/>
  <c r="E9235" i="43"/>
  <c r="E9236" i="43"/>
  <c r="E9237" i="43"/>
  <c r="E9238" i="43"/>
  <c r="E9239" i="43"/>
  <c r="E9240" i="43"/>
  <c r="E9241" i="43"/>
  <c r="E9242" i="43"/>
  <c r="E9243" i="43"/>
  <c r="E9244" i="43"/>
  <c r="E9245" i="43"/>
  <c r="E9246" i="43"/>
  <c r="E9247" i="43"/>
  <c r="E9248" i="43"/>
  <c r="E9249" i="43"/>
  <c r="E9250" i="43"/>
  <c r="E9251" i="43"/>
  <c r="E9252" i="43"/>
  <c r="E9253" i="43"/>
  <c r="E9254" i="43"/>
  <c r="E9255" i="43"/>
  <c r="E9256" i="43"/>
  <c r="E9257" i="43"/>
  <c r="E9258" i="43"/>
  <c r="E9259" i="43"/>
  <c r="E9260" i="43"/>
  <c r="E9261" i="43"/>
  <c r="E9262" i="43"/>
  <c r="E9263" i="43"/>
  <c r="E9264" i="43"/>
  <c r="E9265" i="43"/>
  <c r="E9266" i="43"/>
  <c r="E9267" i="43"/>
  <c r="E9268" i="43"/>
  <c r="E9269" i="43"/>
  <c r="E9270" i="43"/>
  <c r="E9271" i="43"/>
  <c r="E9272" i="43"/>
  <c r="E9273" i="43"/>
  <c r="E9274" i="43"/>
  <c r="E9275" i="43"/>
  <c r="E9276" i="43"/>
  <c r="E9277" i="43"/>
  <c r="E9278" i="43"/>
  <c r="E9279" i="43"/>
  <c r="E9280" i="43"/>
  <c r="E9281" i="43"/>
  <c r="E9282" i="43"/>
  <c r="E9283" i="43"/>
  <c r="E9284" i="43"/>
  <c r="E9285" i="43"/>
  <c r="E9286" i="43"/>
  <c r="E9287" i="43"/>
  <c r="E9288" i="43"/>
  <c r="E9289" i="43"/>
  <c r="E9290" i="43"/>
  <c r="E9291" i="43"/>
  <c r="E9292" i="43"/>
  <c r="E9293" i="43"/>
  <c r="E9294" i="43"/>
  <c r="E9295" i="43"/>
  <c r="E9296" i="43"/>
  <c r="E9297" i="43"/>
  <c r="E9298" i="43"/>
  <c r="E9299" i="43"/>
  <c r="E9300" i="43"/>
  <c r="E9301" i="43"/>
  <c r="E9302" i="43"/>
  <c r="E9303" i="43"/>
  <c r="E9304" i="43"/>
  <c r="E9305" i="43"/>
  <c r="E9306" i="43"/>
  <c r="E9307" i="43"/>
  <c r="E9308" i="43"/>
  <c r="E9309" i="43"/>
  <c r="E9310" i="43"/>
  <c r="E9311" i="43"/>
  <c r="E9312" i="43"/>
  <c r="E9313" i="43"/>
  <c r="E9314" i="43"/>
  <c r="E9315" i="43"/>
  <c r="E9316" i="43"/>
  <c r="E9317" i="43"/>
  <c r="E9318" i="43"/>
  <c r="E9319" i="43"/>
  <c r="E9320" i="43"/>
  <c r="E9321" i="43"/>
  <c r="E9322" i="43"/>
  <c r="E9323" i="43"/>
  <c r="E9324" i="43"/>
  <c r="E9325" i="43"/>
  <c r="E9326" i="43"/>
  <c r="E9327" i="43"/>
  <c r="E9328" i="43"/>
  <c r="E9329" i="43"/>
  <c r="E9330" i="43"/>
  <c r="E9331" i="43"/>
  <c r="E9332" i="43"/>
  <c r="E9333" i="43"/>
  <c r="E9334" i="43"/>
  <c r="E9335" i="43"/>
  <c r="E9336" i="43"/>
  <c r="E9337" i="43"/>
  <c r="E9338" i="43"/>
  <c r="E9339" i="43"/>
  <c r="E9340" i="43"/>
  <c r="E9341" i="43"/>
  <c r="E9342" i="43"/>
  <c r="E9343" i="43"/>
  <c r="E9344" i="43"/>
  <c r="E9345" i="43"/>
  <c r="E9346" i="43"/>
  <c r="E9347" i="43"/>
  <c r="E9348" i="43"/>
  <c r="E9349" i="43"/>
  <c r="E9350" i="43"/>
  <c r="E9351" i="43"/>
  <c r="E9352" i="43"/>
  <c r="E9353" i="43"/>
  <c r="E9354" i="43"/>
  <c r="E9355" i="43"/>
  <c r="E9356" i="43"/>
  <c r="E9357" i="43"/>
  <c r="E9358" i="43"/>
  <c r="E9359" i="43"/>
  <c r="E9360" i="43"/>
  <c r="E9361" i="43"/>
  <c r="E9362" i="43"/>
  <c r="E9363" i="43"/>
  <c r="E9364" i="43"/>
  <c r="E9365" i="43"/>
  <c r="E9366" i="43"/>
  <c r="E9367" i="43"/>
  <c r="E9368" i="43"/>
  <c r="E9369" i="43"/>
  <c r="E9370" i="43"/>
  <c r="E9371" i="43"/>
  <c r="E9372" i="43"/>
  <c r="E9373" i="43"/>
  <c r="E9374" i="43"/>
  <c r="E9375" i="43"/>
  <c r="E9376" i="43"/>
  <c r="E9377" i="43"/>
  <c r="E9378" i="43"/>
  <c r="E9379" i="43"/>
  <c r="E9380" i="43"/>
  <c r="E9381" i="43"/>
  <c r="E9382" i="43"/>
  <c r="E9383" i="43"/>
  <c r="E9384" i="43"/>
  <c r="E9385" i="43"/>
  <c r="E9386" i="43"/>
  <c r="E9387" i="43"/>
  <c r="E9388" i="43"/>
  <c r="E9389" i="43"/>
  <c r="E9390" i="43"/>
  <c r="E9391" i="43"/>
  <c r="E9392" i="43"/>
  <c r="E9393" i="43"/>
  <c r="E9394" i="43"/>
  <c r="E9395" i="43"/>
  <c r="E9396" i="43"/>
  <c r="E9397" i="43"/>
  <c r="E9398" i="43"/>
  <c r="E9399" i="43"/>
  <c r="E9400" i="43"/>
  <c r="E9401" i="43"/>
  <c r="E9402" i="43"/>
  <c r="E9403" i="43"/>
  <c r="E9404" i="43"/>
  <c r="E9405" i="43"/>
  <c r="E9406" i="43"/>
  <c r="E9407" i="43"/>
  <c r="E9408" i="43"/>
  <c r="E9409" i="43"/>
  <c r="E9410" i="43"/>
  <c r="E9411" i="43"/>
  <c r="E9412" i="43"/>
  <c r="E9413" i="43"/>
  <c r="E9414" i="43"/>
  <c r="E9415" i="43"/>
  <c r="E9416" i="43"/>
  <c r="E9417" i="43"/>
  <c r="E9418" i="43"/>
  <c r="E9419" i="43"/>
  <c r="E9420" i="43"/>
  <c r="E9421" i="43"/>
  <c r="E9422" i="43"/>
  <c r="E9423" i="43"/>
  <c r="E9424" i="43"/>
  <c r="E9425" i="43"/>
  <c r="E9426" i="43"/>
  <c r="E9427" i="43"/>
  <c r="E9428" i="43"/>
  <c r="E9429" i="43"/>
  <c r="E9430" i="43"/>
  <c r="E9431" i="43"/>
  <c r="E9432" i="43"/>
  <c r="E9433" i="43"/>
  <c r="E9434" i="43"/>
  <c r="E9435" i="43"/>
  <c r="E9436" i="43"/>
  <c r="E9437" i="43"/>
  <c r="E9438" i="43"/>
  <c r="E9439" i="43"/>
  <c r="E9440" i="43"/>
  <c r="E9441" i="43"/>
  <c r="E9442" i="43"/>
  <c r="E9443" i="43"/>
  <c r="E9444" i="43"/>
  <c r="E9445" i="43"/>
  <c r="E9446" i="43"/>
  <c r="E9447" i="43"/>
  <c r="E9448" i="43"/>
  <c r="E9449" i="43"/>
  <c r="E9450" i="43"/>
  <c r="E9451" i="43"/>
  <c r="E9452" i="43"/>
  <c r="E9453" i="43"/>
  <c r="E9454" i="43"/>
  <c r="E9455" i="43"/>
  <c r="E9456" i="43"/>
  <c r="E9457" i="43"/>
  <c r="E9458" i="43"/>
  <c r="E9459" i="43"/>
  <c r="E9460" i="43"/>
  <c r="E9461" i="43"/>
  <c r="E9462" i="43"/>
  <c r="E9463" i="43"/>
  <c r="E9464" i="43"/>
  <c r="E9465" i="43"/>
  <c r="E9466" i="43"/>
  <c r="E9467" i="43"/>
  <c r="E9468" i="43"/>
  <c r="E9469" i="43"/>
  <c r="E9470" i="43"/>
  <c r="E9471" i="43"/>
  <c r="E9472" i="43"/>
  <c r="E9473" i="43"/>
  <c r="E9474" i="43"/>
  <c r="E9475" i="43"/>
  <c r="E9476" i="43"/>
  <c r="E9477" i="43"/>
  <c r="E9478" i="43"/>
  <c r="E9479" i="43"/>
  <c r="E9480" i="43"/>
  <c r="E9481" i="43"/>
  <c r="E9482" i="43"/>
  <c r="E9483" i="43"/>
  <c r="E9484" i="43"/>
  <c r="E9485" i="43"/>
  <c r="E9486" i="43"/>
  <c r="E9487" i="43"/>
  <c r="E9488" i="43"/>
  <c r="E9489" i="43"/>
  <c r="E9490" i="43"/>
  <c r="E9491" i="43"/>
  <c r="E9492" i="43"/>
  <c r="E9493" i="43"/>
  <c r="E9494" i="43"/>
  <c r="E9495" i="43"/>
  <c r="E9496" i="43"/>
  <c r="E9497" i="43"/>
  <c r="E9498" i="43"/>
  <c r="E9499" i="43"/>
  <c r="E9500" i="43"/>
  <c r="E9501" i="43"/>
  <c r="E9502" i="43"/>
  <c r="E9503" i="43"/>
  <c r="E9504" i="43"/>
  <c r="E9505" i="43"/>
  <c r="E9506" i="43"/>
  <c r="E9507" i="43"/>
  <c r="E9508" i="43"/>
  <c r="E9509" i="43"/>
  <c r="E9510" i="43"/>
  <c r="E9511" i="43"/>
  <c r="E9512" i="43"/>
  <c r="E9513" i="43"/>
  <c r="E9514" i="43"/>
  <c r="E9515" i="43"/>
  <c r="E9516" i="43"/>
  <c r="E9517" i="43"/>
  <c r="E9518" i="43"/>
  <c r="E9519" i="43"/>
  <c r="E9520" i="43"/>
  <c r="E9521" i="43"/>
  <c r="E9522" i="43"/>
  <c r="E9523" i="43"/>
  <c r="E9524" i="43"/>
  <c r="E9525" i="43"/>
  <c r="E9526" i="43"/>
  <c r="E9527" i="43"/>
  <c r="E9528" i="43"/>
  <c r="E9529" i="43"/>
  <c r="E9530" i="43"/>
  <c r="E9531" i="43"/>
  <c r="E9532" i="43"/>
  <c r="E9533" i="43"/>
  <c r="E9534" i="43"/>
  <c r="E9535" i="43"/>
  <c r="E9536" i="43"/>
  <c r="E9537" i="43"/>
  <c r="E9538" i="43"/>
  <c r="E9539" i="43"/>
  <c r="E9540" i="43"/>
  <c r="E9541" i="43"/>
  <c r="E9542" i="43"/>
  <c r="E9543" i="43"/>
  <c r="E9544" i="43"/>
  <c r="E9545" i="43"/>
  <c r="E9546" i="43"/>
  <c r="E9547" i="43"/>
  <c r="E9548" i="43"/>
  <c r="E9549" i="43"/>
  <c r="E9550" i="43"/>
  <c r="E9551" i="43"/>
  <c r="E9552" i="43"/>
  <c r="E9553" i="43"/>
  <c r="E9554" i="43"/>
  <c r="E9555" i="43"/>
  <c r="E9556" i="43"/>
  <c r="E9557" i="43"/>
  <c r="E9558" i="43"/>
  <c r="E9559" i="43"/>
  <c r="E9560" i="43"/>
  <c r="E9561" i="43"/>
  <c r="E9562" i="43"/>
  <c r="E9563" i="43"/>
  <c r="E9564" i="43"/>
  <c r="E9565" i="43"/>
  <c r="E9566" i="43"/>
  <c r="E9567" i="43"/>
  <c r="E9568" i="43"/>
  <c r="E9569" i="43"/>
  <c r="E9570" i="43"/>
  <c r="E9571" i="43"/>
  <c r="E9572" i="43"/>
  <c r="E9573" i="43"/>
  <c r="E9574" i="43"/>
  <c r="E9575" i="43"/>
  <c r="E9576" i="43"/>
  <c r="E9577" i="43"/>
  <c r="E9578" i="43"/>
  <c r="E9579" i="43"/>
  <c r="E9580" i="43"/>
  <c r="E9581" i="43"/>
  <c r="E9582" i="43"/>
  <c r="E9583" i="43"/>
  <c r="E9584" i="43"/>
  <c r="E9585" i="43"/>
  <c r="E9586" i="43"/>
  <c r="E9587" i="43"/>
  <c r="E9588" i="43"/>
  <c r="E9589" i="43"/>
  <c r="E9590" i="43"/>
  <c r="E9591" i="43"/>
  <c r="E9592" i="43"/>
  <c r="E9593" i="43"/>
  <c r="E9594" i="43"/>
  <c r="E9595" i="43"/>
  <c r="E9596" i="43"/>
  <c r="E9597" i="43"/>
  <c r="E9598" i="43"/>
  <c r="E9599" i="43"/>
  <c r="E9600" i="43"/>
  <c r="E9601" i="43"/>
  <c r="E9602" i="43"/>
  <c r="E9603" i="43"/>
  <c r="E9604" i="43"/>
  <c r="E9605" i="43"/>
  <c r="E9606" i="43"/>
  <c r="E9607" i="43"/>
  <c r="E9608" i="43"/>
  <c r="E9609" i="43"/>
  <c r="E9610" i="43"/>
  <c r="E9611" i="43"/>
  <c r="E9612" i="43"/>
  <c r="E9613" i="43"/>
  <c r="E9614" i="43"/>
  <c r="E9615" i="43"/>
  <c r="E9616" i="43"/>
  <c r="E9617" i="43"/>
  <c r="E9618" i="43"/>
  <c r="E9619" i="43"/>
  <c r="E9620" i="43"/>
  <c r="E9621" i="43"/>
  <c r="E9622" i="43"/>
  <c r="E9623" i="43"/>
  <c r="E9624" i="43"/>
  <c r="E9625" i="43"/>
  <c r="E9626" i="43"/>
  <c r="E9627" i="43"/>
  <c r="E9628" i="43"/>
  <c r="E9629" i="43"/>
  <c r="E9630" i="43"/>
  <c r="E9631" i="43"/>
  <c r="E9632" i="43"/>
  <c r="E9633" i="43"/>
  <c r="E9634" i="43"/>
  <c r="E9635" i="43"/>
  <c r="E9636" i="43"/>
  <c r="E9637" i="43"/>
  <c r="E9638" i="43"/>
  <c r="E9639" i="43"/>
  <c r="E9640" i="43"/>
  <c r="E9641" i="43"/>
  <c r="E9642" i="43"/>
  <c r="E9643" i="43"/>
  <c r="E9644" i="43"/>
  <c r="E9645" i="43"/>
  <c r="E9646" i="43"/>
  <c r="E9647" i="43"/>
  <c r="E9648" i="43"/>
  <c r="E9649" i="43"/>
  <c r="E9650" i="43"/>
  <c r="E9651" i="43"/>
  <c r="E9652" i="43"/>
  <c r="E9653" i="43"/>
  <c r="E9654" i="43"/>
  <c r="E9655" i="43"/>
  <c r="E9656" i="43"/>
  <c r="E9657" i="43"/>
  <c r="E9658" i="43"/>
  <c r="E9659" i="43"/>
  <c r="E9660" i="43"/>
  <c r="E9661" i="43"/>
  <c r="E9662" i="43"/>
  <c r="E9663" i="43"/>
  <c r="E9664" i="43"/>
  <c r="E9665" i="43"/>
  <c r="E9666" i="43"/>
  <c r="E9667" i="43"/>
  <c r="E9668" i="43"/>
  <c r="E9669" i="43"/>
  <c r="E9670" i="43"/>
  <c r="E9671" i="43"/>
  <c r="E9672" i="43"/>
  <c r="E9673" i="43"/>
  <c r="E9674" i="43"/>
  <c r="E9675" i="43"/>
  <c r="E9676" i="43"/>
  <c r="E9677" i="43"/>
  <c r="E9678" i="43"/>
  <c r="E9679" i="43"/>
  <c r="E9680" i="43"/>
  <c r="E9681" i="43"/>
  <c r="E9682" i="43"/>
  <c r="E9683" i="43"/>
  <c r="E9684" i="43"/>
  <c r="E9685" i="43"/>
  <c r="E9686" i="43"/>
  <c r="E9687" i="43"/>
  <c r="E9688" i="43"/>
  <c r="E9689" i="43"/>
  <c r="E9690" i="43"/>
  <c r="E9691" i="43"/>
  <c r="E9692" i="43"/>
  <c r="E9693" i="43"/>
  <c r="E9694" i="43"/>
  <c r="E9695" i="43"/>
  <c r="E9696" i="43"/>
  <c r="E9697" i="43"/>
  <c r="E9698" i="43"/>
  <c r="E9699" i="43"/>
  <c r="E9700" i="43"/>
  <c r="E9701" i="43"/>
  <c r="E9702" i="43"/>
  <c r="E9703" i="43"/>
  <c r="E9704" i="43"/>
  <c r="E9705" i="43"/>
  <c r="E9706" i="43"/>
  <c r="E9707" i="43"/>
  <c r="E9708" i="43"/>
  <c r="E9709" i="43"/>
  <c r="E9710" i="43"/>
  <c r="E9711" i="43"/>
  <c r="E9712" i="43"/>
  <c r="E9713" i="43"/>
  <c r="E9714" i="43"/>
  <c r="E9715" i="43"/>
  <c r="E9716" i="43"/>
  <c r="E9717" i="43"/>
  <c r="E9718" i="43"/>
  <c r="E9719" i="43"/>
  <c r="E9720" i="43"/>
  <c r="E9721" i="43"/>
  <c r="E9722" i="43"/>
  <c r="E9723" i="43"/>
  <c r="E9724" i="43"/>
  <c r="E9725" i="43"/>
  <c r="E9726" i="43"/>
  <c r="E9727" i="43"/>
  <c r="E9728" i="43"/>
  <c r="E9729" i="43"/>
  <c r="E9730" i="43"/>
  <c r="E9731" i="43"/>
  <c r="E9732" i="43"/>
  <c r="E9733" i="43"/>
  <c r="E9734" i="43"/>
  <c r="E9735" i="43"/>
  <c r="E9736" i="43"/>
  <c r="E9737" i="43"/>
  <c r="E9738" i="43"/>
  <c r="E9739" i="43"/>
  <c r="E9740" i="43"/>
  <c r="E9741" i="43"/>
  <c r="E9742" i="43"/>
  <c r="E9743" i="43"/>
  <c r="E9744" i="43"/>
  <c r="E9745" i="43"/>
  <c r="E9746" i="43"/>
  <c r="E9747" i="43"/>
  <c r="E9748" i="43"/>
  <c r="E9749" i="43"/>
  <c r="E9750" i="43"/>
  <c r="E9751" i="43"/>
  <c r="E9752" i="43"/>
  <c r="E9753" i="43"/>
  <c r="E9754" i="43"/>
  <c r="E9755" i="43"/>
  <c r="E9756" i="43"/>
  <c r="E9757" i="43"/>
  <c r="E9758" i="43"/>
  <c r="E9759" i="43"/>
  <c r="E9760" i="43"/>
  <c r="E9761" i="43"/>
  <c r="E9762" i="43"/>
  <c r="E9763" i="43"/>
  <c r="E9764" i="43"/>
  <c r="E9765" i="43"/>
  <c r="E9766" i="43"/>
  <c r="E9767" i="43"/>
  <c r="E9768" i="43"/>
  <c r="E9769" i="43"/>
  <c r="E9770" i="43"/>
  <c r="E9771" i="43"/>
  <c r="E9772" i="43"/>
  <c r="E9773" i="43"/>
  <c r="E9774" i="43"/>
  <c r="E9775" i="43"/>
  <c r="E9776" i="43"/>
  <c r="E9777" i="43"/>
  <c r="E9778" i="43"/>
  <c r="E9779" i="43"/>
  <c r="E9780" i="43"/>
  <c r="E9781" i="43"/>
  <c r="E9782" i="43"/>
  <c r="E9783" i="43"/>
  <c r="E9784" i="43"/>
  <c r="E9785" i="43"/>
  <c r="E9786" i="43"/>
  <c r="E9787" i="43"/>
  <c r="E9788" i="43"/>
  <c r="E9789" i="43"/>
  <c r="E9790" i="43"/>
  <c r="E9791" i="43"/>
  <c r="E9792" i="43"/>
  <c r="E9793" i="43"/>
  <c r="E9794" i="43"/>
  <c r="E9795" i="43"/>
  <c r="E9796" i="43"/>
  <c r="E9797" i="43"/>
  <c r="E9798" i="43"/>
  <c r="E9799" i="43"/>
  <c r="E9800" i="43"/>
  <c r="E9801" i="43"/>
  <c r="E9802" i="43"/>
  <c r="E9803" i="43"/>
  <c r="E9804" i="43"/>
  <c r="E9805" i="43"/>
  <c r="E9806" i="43"/>
  <c r="E9807" i="43"/>
  <c r="E9808" i="43"/>
  <c r="E9809" i="43"/>
  <c r="E9810" i="43"/>
  <c r="E9811" i="43"/>
  <c r="E9812" i="43"/>
  <c r="E9813" i="43"/>
  <c r="E9814" i="43"/>
  <c r="E9815" i="43"/>
  <c r="E9816" i="43"/>
  <c r="E9817" i="43"/>
  <c r="E9818" i="43"/>
  <c r="E9819" i="43"/>
  <c r="E9820" i="43"/>
  <c r="E9821" i="43"/>
  <c r="E9822" i="43"/>
  <c r="E9823" i="43"/>
  <c r="E9824" i="43"/>
  <c r="E9825" i="43"/>
  <c r="E9826" i="43"/>
  <c r="E9827" i="43"/>
  <c r="E9828" i="43"/>
  <c r="E9829" i="43"/>
  <c r="E9830" i="43"/>
  <c r="E9831" i="43"/>
  <c r="E9832" i="43"/>
  <c r="E9833" i="43"/>
  <c r="E9834" i="43"/>
  <c r="E9835" i="43"/>
  <c r="E9836" i="43"/>
  <c r="E9837" i="43"/>
  <c r="E9838" i="43"/>
  <c r="E9839" i="43"/>
  <c r="E9840" i="43"/>
  <c r="E9841" i="43"/>
  <c r="E9842" i="43"/>
  <c r="E9843" i="43"/>
  <c r="E9844" i="43"/>
  <c r="E9845" i="43"/>
  <c r="E9846" i="43"/>
  <c r="E9847" i="43"/>
  <c r="E9848" i="43"/>
  <c r="E9849" i="43"/>
  <c r="E9850" i="43"/>
  <c r="E9851" i="43"/>
  <c r="E9852" i="43"/>
  <c r="E9853" i="43"/>
  <c r="E9854" i="43"/>
  <c r="E9855" i="43"/>
  <c r="E9856" i="43"/>
  <c r="E9857" i="43"/>
  <c r="E9858" i="43"/>
  <c r="E9859" i="43"/>
  <c r="E9860" i="43"/>
  <c r="E9861" i="43"/>
  <c r="E9862" i="43"/>
  <c r="E9863" i="43"/>
  <c r="E9864" i="43"/>
  <c r="E9865" i="43"/>
  <c r="E9866" i="43"/>
  <c r="E9867" i="43"/>
  <c r="E9868" i="43"/>
  <c r="E9869" i="43"/>
  <c r="E9870" i="43"/>
  <c r="E9871" i="43"/>
  <c r="E9872" i="43"/>
  <c r="E9873" i="43"/>
  <c r="E9874" i="43"/>
  <c r="E9875" i="43"/>
  <c r="E9876" i="43"/>
  <c r="E9877" i="43"/>
  <c r="E9878" i="43"/>
  <c r="E9879" i="43"/>
  <c r="E9880" i="43"/>
  <c r="E9881" i="43"/>
  <c r="E9882" i="43"/>
  <c r="E9883" i="43"/>
  <c r="E9884" i="43"/>
  <c r="E9885" i="43"/>
  <c r="E9886" i="43"/>
  <c r="E9887" i="43"/>
  <c r="E9888" i="43"/>
  <c r="E9889" i="43"/>
  <c r="E9890" i="43"/>
  <c r="E9891" i="43"/>
  <c r="E9892" i="43"/>
  <c r="E9893" i="43"/>
  <c r="E9894" i="43"/>
  <c r="E9895" i="43"/>
  <c r="E9896" i="43"/>
  <c r="E9897" i="43"/>
  <c r="E9898" i="43"/>
  <c r="E9899" i="43"/>
  <c r="E9900" i="43"/>
  <c r="E9901" i="43"/>
  <c r="E9902" i="43"/>
  <c r="E9903" i="43"/>
  <c r="E9904" i="43"/>
  <c r="E9905" i="43"/>
  <c r="E9906" i="43"/>
  <c r="E9907" i="43"/>
  <c r="E9908" i="43"/>
  <c r="E9909" i="43"/>
  <c r="E9910" i="43"/>
  <c r="E9911" i="43"/>
  <c r="E9912" i="43"/>
  <c r="E9913" i="43"/>
  <c r="E9914" i="43"/>
  <c r="E9915" i="43"/>
  <c r="E9916" i="43"/>
  <c r="E9917" i="43"/>
  <c r="E9918" i="43"/>
  <c r="E9919" i="43"/>
  <c r="E9920" i="43"/>
  <c r="E9921" i="43"/>
  <c r="E9922" i="43"/>
  <c r="E9923" i="43"/>
  <c r="E9924" i="43"/>
  <c r="E9925" i="43"/>
  <c r="E9926" i="43"/>
  <c r="E9927" i="43"/>
  <c r="E9928" i="43"/>
  <c r="E9929" i="43"/>
  <c r="E9930" i="43"/>
  <c r="E9931" i="43"/>
  <c r="E9932" i="43"/>
  <c r="E9933" i="43"/>
  <c r="E9934" i="43"/>
  <c r="E9935" i="43"/>
  <c r="E9936" i="43"/>
  <c r="E9937" i="43"/>
  <c r="E9938" i="43"/>
  <c r="E9939" i="43"/>
  <c r="E9940" i="43"/>
  <c r="E9941" i="43"/>
  <c r="E9942" i="43"/>
  <c r="E9943" i="43"/>
  <c r="E9944" i="43"/>
  <c r="E9945" i="43"/>
  <c r="E9946" i="43"/>
  <c r="E9947" i="43"/>
  <c r="E9948" i="43"/>
  <c r="E9949" i="43"/>
  <c r="E9950" i="43"/>
  <c r="E9951" i="43"/>
  <c r="E9952" i="43"/>
  <c r="E9953" i="43"/>
  <c r="E9954" i="43"/>
  <c r="E9955" i="43"/>
  <c r="E9956" i="43"/>
  <c r="E9957" i="43"/>
  <c r="E9958" i="43"/>
  <c r="E9959" i="43"/>
  <c r="E9960" i="43"/>
  <c r="E9961" i="43"/>
  <c r="E9962" i="43"/>
  <c r="E9963" i="43"/>
  <c r="E9964" i="43"/>
  <c r="E9965" i="43"/>
  <c r="E9966" i="43"/>
  <c r="E9967" i="43"/>
  <c r="E9968" i="43"/>
  <c r="E9969" i="43"/>
  <c r="E9970" i="43"/>
  <c r="E9971" i="43"/>
  <c r="E9972" i="43"/>
  <c r="E9973" i="43"/>
  <c r="E9974" i="43"/>
  <c r="E9975" i="43"/>
  <c r="E9976" i="43"/>
  <c r="E9977" i="43"/>
  <c r="E9978" i="43"/>
  <c r="E9979" i="43"/>
  <c r="E9980" i="43"/>
  <c r="E9981" i="43"/>
  <c r="E9982" i="43"/>
  <c r="E9983" i="43"/>
  <c r="E9984" i="43"/>
  <c r="E9985" i="43"/>
  <c r="E9986" i="43"/>
  <c r="E9987" i="43"/>
  <c r="E9988" i="43"/>
  <c r="E9989" i="43"/>
  <c r="E9990" i="43"/>
  <c r="E9991" i="43"/>
  <c r="E9992" i="43"/>
  <c r="E9993" i="43"/>
  <c r="E9994" i="43"/>
  <c r="E9995" i="43"/>
  <c r="E9996" i="43"/>
  <c r="E9997" i="43"/>
  <c r="E9998" i="43"/>
  <c r="E9999" i="43"/>
  <c r="E10000" i="43"/>
  <c r="E10001" i="43"/>
  <c r="E10002" i="43"/>
  <c r="E10003" i="43"/>
  <c r="E10004" i="43"/>
  <c r="E10005" i="43"/>
  <c r="E10006" i="43"/>
  <c r="E10007" i="43"/>
  <c r="E10008" i="43"/>
  <c r="E10009" i="43"/>
  <c r="E10010" i="43"/>
  <c r="E10011" i="43"/>
  <c r="E10012" i="43"/>
  <c r="E10013" i="43"/>
  <c r="E10014" i="43"/>
  <c r="E10015" i="43"/>
  <c r="E10016" i="43"/>
  <c r="E10017" i="43"/>
  <c r="E10018" i="43"/>
  <c r="E10019" i="43"/>
  <c r="E10020" i="43"/>
  <c r="E10021" i="43"/>
  <c r="E10022" i="43"/>
  <c r="E10023" i="43"/>
  <c r="E10024" i="43"/>
  <c r="E10025" i="43"/>
  <c r="E10026" i="43"/>
  <c r="E10027" i="43"/>
  <c r="E10028" i="43"/>
  <c r="E10029" i="43"/>
  <c r="E10030" i="43"/>
  <c r="E10031" i="43"/>
  <c r="E10032" i="43"/>
  <c r="E10033" i="43"/>
  <c r="E10034" i="43"/>
  <c r="E10035" i="43"/>
  <c r="E10036" i="43"/>
  <c r="E10037" i="43"/>
  <c r="E10038" i="43"/>
  <c r="E10039" i="43"/>
  <c r="E10040" i="43"/>
  <c r="E10041" i="43"/>
  <c r="E10042" i="43"/>
  <c r="E10043" i="43"/>
  <c r="E10044" i="43"/>
  <c r="E10045" i="43"/>
  <c r="E10046" i="43"/>
  <c r="E10047" i="43"/>
  <c r="E10048" i="43"/>
  <c r="E10049" i="43"/>
  <c r="E10050" i="43"/>
  <c r="E10051" i="43"/>
  <c r="E10052" i="43"/>
  <c r="E10053" i="43"/>
  <c r="E10054" i="43"/>
  <c r="E10055" i="43"/>
  <c r="E10056" i="43"/>
  <c r="E10057" i="43"/>
  <c r="E10058" i="43"/>
  <c r="E10059" i="43"/>
  <c r="E10060" i="43"/>
  <c r="E10061" i="43"/>
  <c r="E10062" i="43"/>
  <c r="E10063" i="43"/>
  <c r="E10064" i="43"/>
  <c r="E10065" i="43"/>
  <c r="E10066" i="43"/>
  <c r="E10067" i="43"/>
  <c r="E10068" i="43"/>
  <c r="E10069" i="43"/>
  <c r="E10070" i="43"/>
  <c r="E10071" i="43"/>
  <c r="E10072" i="43"/>
  <c r="E10073" i="43"/>
  <c r="E10074" i="43"/>
  <c r="E10075" i="43"/>
  <c r="E10076" i="43"/>
  <c r="E10077" i="43"/>
  <c r="E10078" i="43"/>
  <c r="E10079" i="43"/>
  <c r="E10080" i="43"/>
  <c r="E10081" i="43"/>
  <c r="E10082" i="43"/>
  <c r="E10083" i="43"/>
  <c r="E10084" i="43"/>
  <c r="E10085" i="43"/>
  <c r="E10086" i="43"/>
  <c r="E10087" i="43"/>
  <c r="E10088" i="43"/>
  <c r="E10089" i="43"/>
  <c r="E10090" i="43"/>
  <c r="E10091" i="43"/>
  <c r="E10092" i="43"/>
  <c r="E10093" i="43"/>
  <c r="E10094" i="43"/>
  <c r="E10095" i="43"/>
  <c r="E10096" i="43"/>
  <c r="E10097" i="43"/>
  <c r="E10098" i="43"/>
  <c r="E10099" i="43"/>
  <c r="E10100" i="43"/>
  <c r="E10101" i="43"/>
  <c r="E10102" i="43"/>
  <c r="E10103" i="43"/>
  <c r="E10104" i="43"/>
  <c r="E10105" i="43"/>
  <c r="E10106" i="43"/>
  <c r="E10107" i="43"/>
  <c r="E10108" i="43"/>
  <c r="E10109" i="43"/>
  <c r="E10110" i="43"/>
  <c r="E10111" i="43"/>
  <c r="E10112" i="43"/>
  <c r="E10113" i="43"/>
  <c r="E10114" i="43"/>
  <c r="E10115" i="43"/>
  <c r="E10116" i="43"/>
  <c r="E10117" i="43"/>
  <c r="E10118" i="43"/>
  <c r="E10119" i="43"/>
  <c r="E10120" i="43"/>
  <c r="E10121" i="43"/>
  <c r="E10122" i="43"/>
  <c r="E10123" i="43"/>
  <c r="E10124" i="43"/>
  <c r="E10125" i="43"/>
  <c r="E10126" i="43"/>
  <c r="E10127" i="43"/>
  <c r="E10128" i="43"/>
  <c r="E10129" i="43"/>
  <c r="E10130" i="43"/>
  <c r="E10131" i="43"/>
  <c r="E10132" i="43"/>
  <c r="E10133" i="43"/>
  <c r="E10134" i="43"/>
  <c r="E10135" i="43"/>
  <c r="E10136" i="43"/>
  <c r="E10137" i="43"/>
  <c r="E10138" i="43"/>
  <c r="E10139" i="43"/>
  <c r="E10140" i="43"/>
  <c r="E10141" i="43"/>
  <c r="E10142" i="43"/>
  <c r="E10143" i="43"/>
  <c r="E10144" i="43"/>
  <c r="E10145" i="43"/>
  <c r="E10146" i="43"/>
  <c r="E10147" i="43"/>
  <c r="E10148" i="43"/>
  <c r="E10149" i="43"/>
  <c r="E10150" i="43"/>
  <c r="E10151" i="43"/>
  <c r="E10152" i="43"/>
  <c r="E10153" i="43"/>
  <c r="E10154" i="43"/>
  <c r="E10155" i="43"/>
  <c r="E10156" i="43"/>
  <c r="E10157" i="43"/>
  <c r="E10158" i="43"/>
  <c r="E10159" i="43"/>
  <c r="E10160" i="43"/>
  <c r="E10161" i="43"/>
  <c r="E10162" i="43"/>
  <c r="E10163" i="43"/>
  <c r="E10164" i="43"/>
  <c r="E10165" i="43"/>
  <c r="E10166" i="43"/>
  <c r="E10167" i="43"/>
  <c r="E10168" i="43"/>
  <c r="E10169" i="43"/>
  <c r="E10170" i="43"/>
  <c r="E10171" i="43"/>
  <c r="E10172" i="43"/>
  <c r="E10173" i="43"/>
  <c r="E10174" i="43"/>
  <c r="E10175" i="43"/>
  <c r="E10176" i="43"/>
  <c r="E10177" i="43"/>
  <c r="E10178" i="43"/>
  <c r="E10179" i="43"/>
  <c r="E10180" i="43"/>
  <c r="E10181" i="43"/>
  <c r="E10182" i="43"/>
  <c r="E10183" i="43"/>
  <c r="E10184" i="43"/>
  <c r="E10185" i="43"/>
  <c r="E10186" i="43"/>
  <c r="E10187" i="43"/>
  <c r="E10188" i="43"/>
  <c r="E10189" i="43"/>
  <c r="E10190" i="43"/>
  <c r="E10191" i="43"/>
  <c r="E10192" i="43"/>
  <c r="E10193" i="43"/>
  <c r="E10194" i="43"/>
  <c r="E10195" i="43"/>
  <c r="E10196" i="43"/>
  <c r="E10197" i="43"/>
  <c r="E10198" i="43"/>
  <c r="E10199" i="43"/>
  <c r="E10200" i="43"/>
  <c r="E10201" i="43"/>
  <c r="E10202" i="43"/>
  <c r="E10203" i="43"/>
  <c r="E10204" i="43"/>
  <c r="E10205" i="43"/>
  <c r="E10206" i="43"/>
  <c r="E10207" i="43"/>
  <c r="E10208" i="43"/>
  <c r="E10209" i="43"/>
  <c r="E10210" i="43"/>
  <c r="E10211" i="43"/>
  <c r="E10212" i="43"/>
  <c r="E10213" i="43"/>
  <c r="E10214" i="43"/>
  <c r="E10215" i="43"/>
  <c r="E10216" i="43"/>
  <c r="E10217" i="43"/>
  <c r="E10218" i="43"/>
  <c r="E10219" i="43"/>
  <c r="E10220" i="43"/>
  <c r="E10221" i="43"/>
  <c r="E10222" i="43"/>
  <c r="E10223" i="43"/>
  <c r="E10224" i="43"/>
  <c r="E10225" i="43"/>
  <c r="E10226" i="43"/>
  <c r="E10227" i="43"/>
  <c r="E10228" i="43"/>
  <c r="E10229" i="43"/>
  <c r="E10230" i="43"/>
  <c r="E10231" i="43"/>
  <c r="E10232" i="43"/>
  <c r="E10233" i="43"/>
  <c r="E10234" i="43"/>
  <c r="E10235" i="43"/>
  <c r="E10236" i="43"/>
  <c r="E10237" i="43"/>
  <c r="E10238" i="43"/>
  <c r="E10239" i="43"/>
  <c r="E10240" i="43"/>
  <c r="E10241" i="43"/>
  <c r="E10242" i="43"/>
  <c r="E10243" i="43"/>
  <c r="E10244" i="43"/>
  <c r="E10245" i="43"/>
  <c r="E10246" i="43"/>
  <c r="E10247" i="43"/>
  <c r="E10248" i="43"/>
  <c r="E10249" i="43"/>
  <c r="E10250" i="43"/>
  <c r="E10251" i="43"/>
  <c r="E10252" i="43"/>
  <c r="E10253" i="43"/>
  <c r="E10254" i="43"/>
  <c r="E10255" i="43"/>
  <c r="E10256" i="43"/>
  <c r="E10257" i="43"/>
  <c r="E10258" i="43"/>
  <c r="E10259" i="43"/>
  <c r="E10260" i="43"/>
  <c r="E10261" i="43"/>
  <c r="E10262" i="43"/>
  <c r="E10263" i="43"/>
  <c r="E10264" i="43"/>
  <c r="E10265" i="43"/>
  <c r="E10266" i="43"/>
  <c r="E10267" i="43"/>
  <c r="E10268" i="43"/>
  <c r="E10269" i="43"/>
  <c r="E10270" i="43"/>
  <c r="E10271" i="43"/>
  <c r="E10272" i="43"/>
  <c r="E10273" i="43"/>
  <c r="E10274" i="43"/>
  <c r="E10275" i="43"/>
  <c r="E10276" i="43"/>
  <c r="E10277" i="43"/>
  <c r="E10278" i="43"/>
  <c r="E10279" i="43"/>
  <c r="E10280" i="43"/>
  <c r="E10281" i="43"/>
  <c r="E10282" i="43"/>
  <c r="E10283" i="43"/>
  <c r="E10284" i="43"/>
  <c r="E10285" i="43"/>
  <c r="E10286" i="43"/>
  <c r="E10287" i="43"/>
  <c r="E10288" i="43"/>
  <c r="E10289" i="43"/>
  <c r="E10290" i="43"/>
  <c r="E10291" i="43"/>
  <c r="E10292" i="43"/>
  <c r="E10293" i="43"/>
  <c r="E10294" i="43"/>
  <c r="E10295" i="43"/>
  <c r="E10296" i="43"/>
  <c r="E10297" i="43"/>
  <c r="E10298" i="43"/>
  <c r="E10299" i="43"/>
  <c r="E10300" i="43"/>
  <c r="E10301" i="43"/>
  <c r="E10302" i="43"/>
  <c r="E10303" i="43"/>
  <c r="E10304" i="43"/>
  <c r="E10305" i="43"/>
  <c r="E10306" i="43"/>
  <c r="E10307" i="43"/>
  <c r="E10308" i="43"/>
  <c r="E10309" i="43"/>
  <c r="E10310" i="43"/>
  <c r="E10311" i="43"/>
  <c r="E10312" i="43"/>
  <c r="E10313" i="43"/>
  <c r="E10314" i="43"/>
  <c r="E10315" i="43"/>
  <c r="E10316" i="43"/>
  <c r="E10317" i="43"/>
  <c r="E10318" i="43"/>
  <c r="E10319" i="43"/>
  <c r="E10320" i="43"/>
  <c r="E10321" i="43"/>
  <c r="E10322" i="43"/>
  <c r="E10323" i="43"/>
  <c r="E10324" i="43"/>
  <c r="E10325" i="43"/>
  <c r="E10326" i="43"/>
  <c r="E10327" i="43"/>
  <c r="E10328" i="43"/>
  <c r="E10329" i="43"/>
  <c r="E10330" i="43"/>
  <c r="E10331" i="43"/>
  <c r="E10332" i="43"/>
  <c r="E10333" i="43"/>
  <c r="E10334" i="43"/>
  <c r="E10335" i="43"/>
  <c r="E10336" i="43"/>
  <c r="E10337" i="43"/>
  <c r="E10338" i="43"/>
  <c r="E10339" i="43"/>
  <c r="E10340" i="43"/>
  <c r="E10341" i="43"/>
  <c r="E10342" i="43"/>
  <c r="E10343" i="43"/>
  <c r="E10344" i="43"/>
  <c r="E10345" i="43"/>
  <c r="E10346" i="43"/>
  <c r="E10347" i="43"/>
  <c r="E10348" i="43"/>
  <c r="E10349" i="43"/>
  <c r="E10350" i="43"/>
  <c r="E10351" i="43"/>
  <c r="E10352" i="43"/>
  <c r="E10353" i="43"/>
  <c r="E10354" i="43"/>
  <c r="E10355" i="43"/>
  <c r="E10356" i="43"/>
  <c r="E10357" i="43"/>
  <c r="E10358" i="43"/>
  <c r="E10359" i="43"/>
  <c r="E10360" i="43"/>
  <c r="E10361" i="43"/>
  <c r="E10362" i="43"/>
  <c r="E10363" i="43"/>
  <c r="E10364" i="43"/>
  <c r="E10365" i="43"/>
  <c r="E10366" i="43"/>
  <c r="E10367" i="43"/>
  <c r="E10368" i="43"/>
  <c r="E10369" i="43"/>
  <c r="E10370" i="43"/>
  <c r="E10371" i="43"/>
  <c r="E10372" i="43"/>
  <c r="E10373" i="43"/>
  <c r="E10374" i="43"/>
  <c r="E10375" i="43"/>
  <c r="E10376" i="43"/>
  <c r="E10377" i="43"/>
  <c r="E10378" i="43"/>
  <c r="E10379" i="43"/>
  <c r="E10380" i="43"/>
  <c r="E10381" i="43"/>
  <c r="E10382" i="43"/>
  <c r="E10383" i="43"/>
  <c r="E10384" i="43"/>
  <c r="E10385" i="43"/>
  <c r="E10386" i="43"/>
  <c r="E10387" i="43"/>
  <c r="E10388" i="43"/>
  <c r="E10389" i="43"/>
  <c r="E10390" i="43"/>
  <c r="E10391" i="43"/>
  <c r="E10392" i="43"/>
  <c r="E10393" i="43"/>
  <c r="E10394" i="43"/>
  <c r="E10395" i="43"/>
  <c r="E10396" i="43"/>
  <c r="E10397" i="43"/>
  <c r="E10398" i="43"/>
  <c r="E10399" i="43"/>
  <c r="E10400" i="43"/>
  <c r="E10401" i="43"/>
  <c r="E10402" i="43"/>
  <c r="E10403" i="43"/>
  <c r="E10404" i="43"/>
  <c r="E10405" i="43"/>
  <c r="E10406" i="43"/>
  <c r="E10407" i="43"/>
  <c r="E10408" i="43"/>
  <c r="E10409" i="43"/>
  <c r="E10410" i="43"/>
  <c r="E10411" i="43"/>
  <c r="E10412" i="43"/>
  <c r="E10413" i="43"/>
  <c r="E10414" i="43"/>
  <c r="E10415" i="43"/>
  <c r="E10416" i="43"/>
  <c r="E10417" i="43"/>
  <c r="E10418" i="43"/>
  <c r="E10419" i="43"/>
  <c r="E10420" i="43"/>
  <c r="E10421" i="43"/>
  <c r="E10422" i="43"/>
  <c r="E10423" i="43"/>
  <c r="E10424" i="43"/>
  <c r="E10425" i="43"/>
  <c r="E10426" i="43"/>
  <c r="E10427" i="43"/>
  <c r="E10428" i="43"/>
  <c r="E10429" i="43"/>
  <c r="E10430" i="43"/>
  <c r="E10431" i="43"/>
  <c r="E10432" i="43"/>
  <c r="E10433" i="43"/>
  <c r="E10434" i="43"/>
  <c r="E10435" i="43"/>
  <c r="E10436" i="43"/>
  <c r="E10437" i="43"/>
  <c r="E10438" i="43"/>
  <c r="E10439" i="43"/>
  <c r="E10440" i="43"/>
  <c r="E10441" i="43"/>
  <c r="E10442" i="43"/>
  <c r="E10443" i="43"/>
  <c r="E10444" i="43"/>
  <c r="E10445" i="43"/>
  <c r="E10446" i="43"/>
  <c r="E10447" i="43"/>
  <c r="E10448" i="43"/>
  <c r="E10449" i="43"/>
  <c r="E10450" i="43"/>
  <c r="E10451" i="43"/>
  <c r="E10452" i="43"/>
  <c r="E10453" i="43"/>
  <c r="E10454" i="43"/>
  <c r="E10455" i="43"/>
  <c r="E10456" i="43"/>
  <c r="E10457" i="43"/>
  <c r="E10458" i="43"/>
  <c r="E10459" i="43"/>
  <c r="E10460" i="43"/>
  <c r="E10461" i="43"/>
  <c r="E10462" i="43"/>
  <c r="E10463" i="43"/>
  <c r="E10464" i="43"/>
  <c r="E10465" i="43"/>
  <c r="E10466" i="43"/>
  <c r="E10467" i="43"/>
  <c r="E10468" i="43"/>
  <c r="E10469" i="43"/>
  <c r="E10470" i="43"/>
  <c r="E10471" i="43"/>
  <c r="E10472" i="43"/>
  <c r="E10473" i="43"/>
  <c r="E10474" i="43"/>
  <c r="E10475" i="43"/>
  <c r="E10476" i="43"/>
  <c r="E10477" i="43"/>
  <c r="E10478" i="43"/>
  <c r="E10479" i="43"/>
  <c r="E10480" i="43"/>
  <c r="E10481" i="43"/>
  <c r="E10482" i="43"/>
  <c r="E10483" i="43"/>
  <c r="E10484" i="43"/>
  <c r="E10485" i="43"/>
  <c r="E10486" i="43"/>
  <c r="E10487" i="43"/>
  <c r="E10488" i="43"/>
  <c r="E10489" i="43"/>
  <c r="E10490" i="43"/>
  <c r="E10491" i="43"/>
  <c r="E10492" i="43"/>
  <c r="E10493" i="43"/>
  <c r="E10494" i="43"/>
  <c r="E10495" i="43"/>
  <c r="E10496" i="43"/>
  <c r="E10497" i="43"/>
  <c r="E10498" i="43"/>
  <c r="E10499" i="43"/>
  <c r="E10500" i="43"/>
  <c r="E10501" i="43"/>
  <c r="E10502" i="43"/>
  <c r="E10503" i="43"/>
  <c r="E10504" i="43"/>
  <c r="E10505" i="43"/>
  <c r="E10506" i="43"/>
  <c r="E10507" i="43"/>
  <c r="E10508" i="43"/>
  <c r="E10509" i="43"/>
  <c r="E10510" i="43"/>
  <c r="E10511" i="43"/>
  <c r="E10512" i="43"/>
  <c r="E10513" i="43"/>
  <c r="E10514" i="43"/>
  <c r="E10515" i="43"/>
  <c r="E10516" i="43"/>
  <c r="E10517" i="43"/>
  <c r="E10518" i="43"/>
  <c r="E10519" i="43"/>
  <c r="E10520" i="43"/>
  <c r="E10521" i="43"/>
  <c r="E10522" i="43"/>
  <c r="E10523" i="43"/>
  <c r="E10524" i="43"/>
  <c r="E10525" i="43"/>
  <c r="E10526" i="43"/>
  <c r="E10527" i="43"/>
  <c r="E10528" i="43"/>
  <c r="E10529" i="43"/>
  <c r="E10530" i="43"/>
  <c r="E10531" i="43"/>
  <c r="E10532" i="43"/>
  <c r="E10533" i="43"/>
  <c r="E10534" i="43"/>
  <c r="E10535" i="43"/>
  <c r="E10536" i="43"/>
  <c r="E10537" i="43"/>
  <c r="E10538" i="43"/>
  <c r="E10539" i="43"/>
  <c r="E10540" i="43"/>
  <c r="E10541" i="43"/>
  <c r="E10542" i="43"/>
  <c r="E10543" i="43"/>
  <c r="E10544" i="43"/>
  <c r="E10545" i="43"/>
  <c r="E10546" i="43"/>
  <c r="E10547" i="43"/>
  <c r="E10548" i="43"/>
  <c r="E10549" i="43"/>
  <c r="E10550" i="43"/>
  <c r="E10551" i="43"/>
  <c r="E10552" i="43"/>
  <c r="E10553" i="43"/>
  <c r="E10554" i="43"/>
  <c r="E10555" i="43"/>
  <c r="E10556" i="43"/>
  <c r="E10557" i="43"/>
  <c r="E10558" i="43"/>
  <c r="E10559" i="43"/>
  <c r="E10560" i="43"/>
  <c r="E10561" i="43"/>
  <c r="E10562" i="43"/>
  <c r="E10563" i="43"/>
  <c r="E10564" i="43"/>
  <c r="E10565" i="43"/>
  <c r="E10566" i="43"/>
  <c r="E10567" i="43"/>
  <c r="E10568" i="43"/>
  <c r="E10569" i="43"/>
  <c r="E10570" i="43"/>
  <c r="E10571" i="43"/>
  <c r="E10572" i="43"/>
  <c r="E10573" i="43"/>
  <c r="E10574" i="43"/>
  <c r="E10575" i="43"/>
  <c r="E10576" i="43"/>
  <c r="E10577" i="43"/>
  <c r="E10578" i="43"/>
  <c r="E10579" i="43"/>
  <c r="E10580" i="43"/>
  <c r="E10581" i="43"/>
  <c r="E10582" i="43"/>
  <c r="E10583" i="43"/>
  <c r="E10584" i="43"/>
  <c r="E10585" i="43"/>
  <c r="E10586" i="43"/>
  <c r="E10587" i="43"/>
  <c r="E10588" i="43"/>
  <c r="E10589" i="43"/>
  <c r="E10590" i="43"/>
  <c r="E10591" i="43"/>
  <c r="E10592" i="43"/>
  <c r="E10593" i="43"/>
  <c r="E10594" i="43"/>
  <c r="E10595" i="43"/>
  <c r="E10596" i="43"/>
  <c r="E10597" i="43"/>
  <c r="E10598" i="43"/>
  <c r="E10599" i="43"/>
  <c r="E10600" i="43"/>
  <c r="E10601" i="43"/>
  <c r="E10602" i="43"/>
  <c r="E10603" i="43"/>
  <c r="E10604" i="43"/>
  <c r="E10605" i="43"/>
  <c r="E10606" i="43"/>
  <c r="E10607" i="43"/>
  <c r="E10608" i="43"/>
  <c r="E10609" i="43"/>
  <c r="E10610" i="43"/>
  <c r="E10611" i="43"/>
  <c r="E10612" i="43"/>
  <c r="E10613" i="43"/>
  <c r="E10614" i="43"/>
  <c r="E10615" i="43"/>
  <c r="E10616" i="43"/>
  <c r="E10617" i="43"/>
  <c r="E10618" i="43"/>
  <c r="E10619" i="43"/>
  <c r="E10620" i="43"/>
  <c r="E10621" i="43"/>
  <c r="E10622" i="43"/>
  <c r="E10623" i="43"/>
  <c r="E10624" i="43"/>
  <c r="E10625" i="43"/>
  <c r="E10626" i="43"/>
  <c r="E10627" i="43"/>
  <c r="E10628" i="43"/>
  <c r="E10629" i="43"/>
  <c r="E10630" i="43"/>
  <c r="E10631" i="43"/>
  <c r="E10632" i="43"/>
  <c r="E10633" i="43"/>
  <c r="E10634" i="43"/>
  <c r="E10635" i="43"/>
  <c r="E10636" i="43"/>
  <c r="E10637" i="43"/>
  <c r="E10638" i="43"/>
  <c r="E10639" i="43"/>
  <c r="E10640" i="43"/>
  <c r="E10641" i="43"/>
  <c r="E10642" i="43"/>
  <c r="E10643" i="43"/>
  <c r="E10644" i="43"/>
  <c r="E10645" i="43"/>
  <c r="E10646" i="43"/>
  <c r="E10647" i="43"/>
  <c r="E10648" i="43"/>
  <c r="E10649" i="43"/>
  <c r="E10650" i="43"/>
  <c r="E10651" i="43"/>
  <c r="E10652" i="43"/>
  <c r="E10653" i="43"/>
  <c r="E10654" i="43"/>
  <c r="E10655" i="43"/>
  <c r="E10656" i="43"/>
  <c r="E10657" i="43"/>
  <c r="E10658" i="43"/>
  <c r="E10659" i="43"/>
  <c r="E10660" i="43"/>
  <c r="E10661" i="43"/>
  <c r="E10662" i="43"/>
  <c r="E10663" i="43"/>
  <c r="E10664" i="43"/>
  <c r="E10665" i="43"/>
  <c r="E10666" i="43"/>
  <c r="E10667" i="43"/>
  <c r="E10668" i="43"/>
  <c r="E10669" i="43"/>
  <c r="E10670" i="43"/>
  <c r="E10671" i="43"/>
  <c r="E10672" i="43"/>
  <c r="E10673" i="43"/>
  <c r="E10674" i="43"/>
  <c r="E10675" i="43"/>
  <c r="E10676" i="43"/>
  <c r="E10677" i="43"/>
  <c r="E10678" i="43"/>
  <c r="E10679" i="43"/>
  <c r="E10680" i="43"/>
  <c r="E10681" i="43"/>
  <c r="E10682" i="43"/>
  <c r="E10683" i="43"/>
  <c r="E10684" i="43"/>
  <c r="E10685" i="43"/>
  <c r="E10686" i="43"/>
  <c r="E10687" i="43"/>
  <c r="E10688" i="43"/>
  <c r="E10689" i="43"/>
  <c r="E10690" i="43"/>
  <c r="E10691" i="43"/>
  <c r="E10692" i="43"/>
  <c r="E10693" i="43"/>
  <c r="E10694" i="43"/>
  <c r="E10695" i="43"/>
  <c r="E10696" i="43"/>
  <c r="E10697" i="43"/>
  <c r="E10698" i="43"/>
  <c r="E10699" i="43"/>
  <c r="E10700" i="43"/>
  <c r="E10701" i="43"/>
  <c r="E10702" i="43"/>
  <c r="E10703" i="43"/>
  <c r="E10704" i="43"/>
  <c r="E10705" i="43"/>
  <c r="E10706" i="43"/>
  <c r="E10707" i="43"/>
  <c r="E10708" i="43"/>
  <c r="E10709" i="43"/>
  <c r="E10710" i="43"/>
  <c r="E10711" i="43"/>
  <c r="E10712" i="43"/>
  <c r="E10713" i="43"/>
  <c r="E10714" i="43"/>
  <c r="E10715" i="43"/>
  <c r="E10716" i="43"/>
  <c r="E10717" i="43"/>
  <c r="E10718" i="43"/>
  <c r="E10719" i="43"/>
  <c r="E10720" i="43"/>
  <c r="E10721" i="43"/>
  <c r="E10722" i="43"/>
  <c r="E10723" i="43"/>
  <c r="E10724" i="43"/>
  <c r="E10725" i="43"/>
  <c r="E10726" i="43"/>
  <c r="E10727" i="43"/>
  <c r="E10728" i="43"/>
  <c r="E10729" i="43"/>
  <c r="E10730" i="43"/>
  <c r="E10731" i="43"/>
  <c r="E10732" i="43"/>
  <c r="E10733" i="43"/>
  <c r="E10734" i="43"/>
  <c r="E10735" i="43"/>
  <c r="E10736" i="43"/>
  <c r="E10737" i="43"/>
  <c r="E10738" i="43"/>
  <c r="E10739" i="43"/>
  <c r="E10740" i="43"/>
  <c r="E10741" i="43"/>
  <c r="E10742" i="43"/>
  <c r="E10743" i="43"/>
  <c r="E10744" i="43"/>
  <c r="E10745" i="43"/>
  <c r="E10746" i="43"/>
  <c r="E10747" i="43"/>
  <c r="E10748" i="43"/>
  <c r="E10749" i="43"/>
  <c r="E10750" i="43"/>
  <c r="E10751" i="43"/>
  <c r="E10752" i="43"/>
  <c r="E10753" i="43"/>
  <c r="E10754" i="43"/>
  <c r="E10755" i="43"/>
  <c r="E10756" i="43"/>
  <c r="E10757" i="43"/>
  <c r="E10758" i="43"/>
  <c r="E10759" i="43"/>
  <c r="E10760" i="43"/>
  <c r="E10761" i="43"/>
  <c r="E10762" i="43"/>
  <c r="E10763" i="43"/>
  <c r="E10764" i="43"/>
  <c r="E10765" i="43"/>
  <c r="E10766" i="43"/>
  <c r="E10767" i="43"/>
  <c r="E10768" i="43"/>
  <c r="E10769" i="43"/>
  <c r="E10770" i="43"/>
  <c r="E10771" i="43"/>
  <c r="E10772" i="43"/>
  <c r="E10773" i="43"/>
  <c r="E10774" i="43"/>
  <c r="E10775" i="43"/>
  <c r="E10776" i="43"/>
  <c r="E10777" i="43"/>
  <c r="E10778" i="43"/>
  <c r="E10779" i="43"/>
  <c r="E10780" i="43"/>
  <c r="E10781" i="43"/>
  <c r="E10782" i="43"/>
  <c r="E10783" i="43"/>
  <c r="E10784" i="43"/>
  <c r="E10785" i="43"/>
  <c r="E10786" i="43"/>
  <c r="E10787" i="43"/>
  <c r="E10788" i="43"/>
  <c r="E10789" i="43"/>
  <c r="E10790" i="43"/>
  <c r="E10791" i="43"/>
  <c r="E10792" i="43"/>
  <c r="E10793" i="43"/>
  <c r="E10794" i="43"/>
  <c r="E10795" i="43"/>
  <c r="E10796" i="43"/>
  <c r="E10797" i="43"/>
  <c r="E10798" i="43"/>
  <c r="E10799" i="43"/>
  <c r="E10800" i="43"/>
  <c r="E10801" i="43"/>
  <c r="E10802" i="43"/>
  <c r="E10803" i="43"/>
  <c r="E10804" i="43"/>
  <c r="E10805" i="43"/>
  <c r="E10806" i="43"/>
  <c r="E10807" i="43"/>
  <c r="E10808" i="43"/>
  <c r="E10809" i="43"/>
  <c r="E10810" i="43"/>
  <c r="E10811" i="43"/>
  <c r="E10812" i="43"/>
  <c r="E10813" i="43"/>
  <c r="E10814" i="43"/>
  <c r="E10815" i="43"/>
  <c r="E10816" i="43"/>
  <c r="E10817" i="43"/>
  <c r="E10818" i="43"/>
  <c r="E10819" i="43"/>
  <c r="E10820" i="43"/>
  <c r="E10821" i="43"/>
  <c r="E10822" i="43"/>
  <c r="E10823" i="43"/>
  <c r="E10824" i="43"/>
  <c r="E10825" i="43"/>
  <c r="E10826" i="43"/>
  <c r="E10827" i="43"/>
  <c r="E10828" i="43"/>
  <c r="E10829" i="43"/>
  <c r="E10830" i="43"/>
  <c r="E10831" i="43"/>
  <c r="E10832" i="43"/>
  <c r="E10833" i="43"/>
  <c r="E10834" i="43"/>
  <c r="E10835" i="43"/>
  <c r="E10836" i="43"/>
  <c r="E10837" i="43"/>
  <c r="E10838" i="43"/>
  <c r="E10839" i="43"/>
  <c r="E10840" i="43"/>
  <c r="E10841" i="43"/>
  <c r="E10842" i="43"/>
  <c r="E10843" i="43"/>
  <c r="E10844" i="43"/>
  <c r="E10845" i="43"/>
  <c r="E10846" i="43"/>
  <c r="E10847" i="43"/>
  <c r="E10848" i="43"/>
  <c r="E10849" i="43"/>
  <c r="E10850" i="43"/>
  <c r="E10851" i="43"/>
  <c r="E10852" i="43"/>
  <c r="E10853" i="43"/>
  <c r="E10854" i="43"/>
  <c r="E10855" i="43"/>
  <c r="E10856" i="43"/>
  <c r="E10857" i="43"/>
  <c r="E10858" i="43"/>
  <c r="E10859" i="43"/>
  <c r="E10860" i="43"/>
  <c r="E10861" i="43"/>
  <c r="E10862" i="43"/>
  <c r="E10863" i="43"/>
  <c r="E10864" i="43"/>
  <c r="E10865" i="43"/>
  <c r="E10866" i="43"/>
  <c r="E10867" i="43"/>
  <c r="E10868" i="43"/>
  <c r="E10869" i="43"/>
  <c r="E10870" i="43"/>
  <c r="E10871" i="43"/>
  <c r="E10872" i="43"/>
  <c r="E10873" i="43"/>
  <c r="E10874" i="43"/>
  <c r="E10875" i="43"/>
  <c r="E10876" i="43"/>
  <c r="E10877" i="43"/>
  <c r="E10878" i="43"/>
  <c r="E10879" i="43"/>
  <c r="E10880" i="43"/>
  <c r="E10881" i="43"/>
  <c r="E10882" i="43"/>
  <c r="E10883" i="43"/>
  <c r="E10884" i="43"/>
  <c r="E10885" i="43"/>
  <c r="E10886" i="43"/>
  <c r="E10887" i="43"/>
  <c r="E10888" i="43"/>
  <c r="E10889" i="43"/>
  <c r="E10890" i="43"/>
  <c r="E10891" i="43"/>
  <c r="E10892" i="43"/>
  <c r="E10893" i="43"/>
  <c r="E10894" i="43"/>
  <c r="E10895" i="43"/>
  <c r="E10896" i="43"/>
  <c r="E10897" i="43"/>
  <c r="E10898" i="43"/>
  <c r="E10899" i="43"/>
  <c r="E10900" i="43"/>
  <c r="E10901" i="43"/>
  <c r="E10902" i="43"/>
  <c r="E10903" i="43"/>
  <c r="E10904" i="43"/>
  <c r="E10905" i="43"/>
  <c r="E10906" i="43"/>
  <c r="E10907" i="43"/>
  <c r="E10908" i="43"/>
  <c r="E10909" i="43"/>
  <c r="E10910" i="43"/>
  <c r="E10911" i="43"/>
  <c r="E10912" i="43"/>
  <c r="E10913" i="43"/>
  <c r="E10914" i="43"/>
  <c r="E10915" i="43"/>
  <c r="E10916" i="43"/>
  <c r="E10917" i="43"/>
  <c r="E10918" i="43"/>
  <c r="E10919" i="43"/>
  <c r="E10920" i="43"/>
  <c r="E10921" i="43"/>
  <c r="E10922" i="43"/>
  <c r="E10923" i="43"/>
  <c r="E10924" i="43"/>
  <c r="E10925" i="43"/>
  <c r="E10926" i="43"/>
  <c r="E10927" i="43"/>
  <c r="E10928" i="43"/>
  <c r="E10929" i="43"/>
  <c r="E10930" i="43"/>
  <c r="E10931" i="43"/>
  <c r="E10932" i="43"/>
  <c r="E10933" i="43"/>
  <c r="E10934" i="43"/>
  <c r="E10935" i="43"/>
  <c r="E10936" i="43"/>
  <c r="E10937" i="43"/>
  <c r="E10938" i="43"/>
  <c r="E10939" i="43"/>
  <c r="E10940" i="43"/>
  <c r="E10941" i="43"/>
  <c r="E10942" i="43"/>
  <c r="E10943" i="43"/>
  <c r="E10944" i="43"/>
  <c r="E10945" i="43"/>
  <c r="E10946" i="43"/>
  <c r="E10947" i="43"/>
  <c r="E10948" i="43"/>
  <c r="E10949" i="43"/>
  <c r="E10950" i="43"/>
  <c r="E10951" i="43"/>
  <c r="E10952" i="43"/>
  <c r="E10953" i="43"/>
  <c r="E10954" i="43"/>
  <c r="E10955" i="43"/>
  <c r="E10956" i="43"/>
  <c r="E10957" i="43"/>
  <c r="E10958" i="43"/>
  <c r="E10959" i="43"/>
  <c r="E10960" i="43"/>
  <c r="E10961" i="43"/>
  <c r="E10962" i="43"/>
  <c r="E10963" i="43"/>
  <c r="E10964" i="43"/>
  <c r="E10965" i="43"/>
  <c r="E10966" i="43"/>
  <c r="E10967" i="43"/>
  <c r="E10968" i="43"/>
  <c r="E10969" i="43"/>
  <c r="E10970" i="43"/>
  <c r="E10971" i="43"/>
  <c r="E10972" i="43"/>
  <c r="E10973" i="43"/>
  <c r="E10974" i="43"/>
  <c r="E10975" i="43"/>
  <c r="E10976" i="43"/>
  <c r="E10977" i="43"/>
  <c r="E10978" i="43"/>
  <c r="E10979" i="43"/>
  <c r="E10980" i="43"/>
  <c r="E10981" i="43"/>
  <c r="E10982" i="43"/>
  <c r="E10983" i="43"/>
  <c r="E10984" i="43"/>
  <c r="E10985" i="43"/>
  <c r="E10986" i="43"/>
  <c r="E10987" i="43"/>
  <c r="E10988" i="43"/>
  <c r="E10989" i="43"/>
  <c r="E10990" i="43"/>
  <c r="E10991" i="43"/>
  <c r="E10992" i="43"/>
  <c r="E10993" i="43"/>
  <c r="E10994" i="43"/>
  <c r="E10995" i="43"/>
  <c r="E10996" i="43"/>
  <c r="E10997" i="43"/>
  <c r="E10998" i="43"/>
  <c r="E10999" i="43"/>
  <c r="E11000" i="43"/>
  <c r="E11001" i="43"/>
  <c r="E11002" i="43"/>
  <c r="E11003" i="43"/>
  <c r="E11004" i="43"/>
  <c r="E11005" i="43"/>
  <c r="E11006" i="43"/>
  <c r="E11007" i="43"/>
  <c r="E11008" i="43"/>
  <c r="E11009" i="43"/>
  <c r="E11010" i="43"/>
  <c r="E11011" i="43"/>
  <c r="E11012" i="43"/>
  <c r="E11013" i="43"/>
  <c r="E11014" i="43"/>
  <c r="E11015" i="43"/>
  <c r="E11016" i="43"/>
  <c r="E11017" i="43"/>
  <c r="E11018" i="43"/>
  <c r="E11019" i="43"/>
  <c r="E11020" i="43"/>
  <c r="E11021" i="43"/>
  <c r="E11022" i="43"/>
  <c r="E11023" i="43"/>
  <c r="E11024" i="43"/>
  <c r="E11025" i="43"/>
  <c r="E11026" i="43"/>
  <c r="E11027" i="43"/>
  <c r="E11028" i="43"/>
  <c r="E11029" i="43"/>
  <c r="E11030" i="43"/>
  <c r="E11031" i="43"/>
  <c r="E11032" i="43"/>
  <c r="E11033" i="43"/>
  <c r="E11034" i="43"/>
  <c r="E11035" i="43"/>
  <c r="E11036" i="43"/>
  <c r="E11037" i="43"/>
  <c r="E11038" i="43"/>
  <c r="E11039" i="43"/>
  <c r="E11040" i="43"/>
  <c r="E11041" i="43"/>
  <c r="E11042" i="43"/>
  <c r="E11043" i="43"/>
  <c r="E11044" i="43"/>
  <c r="E11045" i="43"/>
  <c r="E11046" i="43"/>
  <c r="E11047" i="43"/>
  <c r="E11048" i="43"/>
  <c r="E11049" i="43"/>
  <c r="E11050" i="43"/>
  <c r="E11051" i="43"/>
  <c r="E11052" i="43"/>
  <c r="E11053" i="43"/>
  <c r="E11054" i="43"/>
  <c r="E11055" i="43"/>
  <c r="E11056" i="43"/>
  <c r="E11057" i="43"/>
  <c r="E11058" i="43"/>
  <c r="E11059" i="43"/>
  <c r="E11060" i="43"/>
  <c r="E11061" i="43"/>
  <c r="E11062" i="43"/>
  <c r="E11063" i="43"/>
  <c r="E11064" i="43"/>
  <c r="E11065" i="43"/>
  <c r="E11066" i="43"/>
  <c r="E11067" i="43"/>
  <c r="E11068" i="43"/>
  <c r="E11069" i="43"/>
  <c r="E11070" i="43"/>
  <c r="E11071" i="43"/>
  <c r="E11072" i="43"/>
  <c r="E11073" i="43"/>
  <c r="E11074" i="43"/>
  <c r="E11075" i="43"/>
  <c r="E11076" i="43"/>
  <c r="E11077" i="43"/>
  <c r="E11078" i="43"/>
  <c r="E11079" i="43"/>
  <c r="E11080" i="43"/>
  <c r="E11081" i="43"/>
  <c r="E11082" i="43"/>
  <c r="E11083" i="43"/>
  <c r="E11084" i="43"/>
  <c r="E11085" i="43"/>
  <c r="E11086" i="43"/>
  <c r="E11087" i="43"/>
  <c r="E11088" i="43"/>
  <c r="E11089" i="43"/>
  <c r="E11090" i="43"/>
  <c r="E11091" i="43"/>
  <c r="E11092" i="43"/>
  <c r="E11093" i="43"/>
  <c r="E11094" i="43"/>
  <c r="E11095" i="43"/>
  <c r="E11096" i="43"/>
  <c r="E11097" i="43"/>
  <c r="E11098" i="43"/>
  <c r="E11099" i="43"/>
  <c r="E11100" i="43"/>
  <c r="E11101" i="43"/>
  <c r="E11102" i="43"/>
  <c r="E11103" i="43"/>
  <c r="E11104" i="43"/>
  <c r="E11105" i="43"/>
  <c r="E11106" i="43"/>
  <c r="E11107" i="43"/>
  <c r="E11108" i="43"/>
  <c r="E11109" i="43"/>
  <c r="E11110" i="43"/>
  <c r="E11111" i="43"/>
  <c r="E11112" i="43"/>
  <c r="E11113" i="43"/>
  <c r="E11114" i="43"/>
  <c r="E11115" i="43"/>
  <c r="E11116" i="43"/>
  <c r="E11117" i="43"/>
  <c r="E11118" i="43"/>
  <c r="E11119" i="43"/>
  <c r="E11120" i="43"/>
  <c r="E11121" i="43"/>
  <c r="E11122" i="43"/>
  <c r="E11123" i="43"/>
  <c r="E11124" i="43"/>
  <c r="E11125" i="43"/>
  <c r="E11126" i="43"/>
  <c r="E11127" i="43"/>
  <c r="E11128" i="43"/>
  <c r="E11129" i="43"/>
  <c r="E11130" i="43"/>
  <c r="E11131" i="43"/>
  <c r="E11132" i="43"/>
  <c r="E11133" i="43"/>
  <c r="E11134" i="43"/>
  <c r="E11135" i="43"/>
  <c r="E11136" i="43"/>
  <c r="E11137" i="43"/>
  <c r="E11138" i="43"/>
  <c r="E11139" i="43"/>
  <c r="E11140" i="43"/>
  <c r="E11141" i="43"/>
  <c r="E11142" i="43"/>
  <c r="E11143" i="43"/>
  <c r="E11144" i="43"/>
  <c r="E11145" i="43"/>
  <c r="E11146" i="43"/>
  <c r="E11147" i="43"/>
  <c r="E11148" i="43"/>
  <c r="E11149" i="43"/>
  <c r="E11150" i="43"/>
  <c r="E11151" i="43"/>
  <c r="E11152" i="43"/>
  <c r="E11153" i="43"/>
  <c r="E11154" i="43"/>
  <c r="E11155" i="43"/>
  <c r="E11156" i="43"/>
  <c r="E11157" i="43"/>
  <c r="E11158" i="43"/>
  <c r="E11159" i="43"/>
  <c r="E11160" i="43"/>
  <c r="E11161" i="43"/>
  <c r="E11162" i="43"/>
  <c r="E11163" i="43"/>
  <c r="E11164" i="43"/>
  <c r="E11165" i="43"/>
  <c r="E11166" i="43"/>
  <c r="E11167" i="43"/>
  <c r="E11168" i="43"/>
  <c r="E11169" i="43"/>
  <c r="E11170" i="43"/>
  <c r="E11171" i="43"/>
  <c r="E11172" i="43"/>
  <c r="E11173" i="43"/>
  <c r="E11174" i="43"/>
  <c r="E11175" i="43"/>
  <c r="E11176" i="43"/>
  <c r="E11177" i="43"/>
  <c r="E11178" i="43"/>
  <c r="E11179" i="43"/>
  <c r="E11180" i="43"/>
  <c r="E11181" i="43"/>
  <c r="E11182" i="43"/>
  <c r="E11183" i="43"/>
  <c r="E11184" i="43"/>
  <c r="E11185" i="43"/>
  <c r="E11186" i="43"/>
  <c r="E11187" i="43"/>
  <c r="E11188" i="43"/>
  <c r="E11189" i="43"/>
  <c r="E11190" i="43"/>
  <c r="E11191" i="43"/>
  <c r="E11192" i="43"/>
  <c r="E11193" i="43"/>
  <c r="E11194" i="43"/>
  <c r="E11195" i="43"/>
  <c r="E11196" i="43"/>
  <c r="E11197" i="43"/>
  <c r="E11198" i="43"/>
  <c r="E11199" i="43"/>
  <c r="E11200" i="43"/>
  <c r="E11201" i="43"/>
  <c r="E11202" i="43"/>
  <c r="E11203" i="43"/>
  <c r="E11204" i="43"/>
  <c r="E11205" i="43"/>
  <c r="E11206" i="43"/>
  <c r="E11207" i="43"/>
  <c r="E11208" i="43"/>
  <c r="E11209" i="43"/>
  <c r="E11210" i="43"/>
  <c r="E11211" i="43"/>
  <c r="E11212" i="43"/>
  <c r="E11213" i="43"/>
  <c r="E11214" i="43"/>
  <c r="E11215" i="43"/>
  <c r="E11216" i="43"/>
  <c r="E11217" i="43"/>
  <c r="E11218" i="43"/>
  <c r="E11219" i="43"/>
  <c r="E11220" i="43"/>
  <c r="E11221" i="43"/>
  <c r="E11222" i="43"/>
  <c r="E11223" i="43"/>
  <c r="E11224" i="43"/>
  <c r="E11225" i="43"/>
  <c r="E11226" i="43"/>
  <c r="E11227" i="43"/>
  <c r="E11228" i="43"/>
  <c r="E11229" i="43"/>
  <c r="E11230" i="43"/>
  <c r="E11231" i="43"/>
  <c r="E11232" i="43"/>
  <c r="E11233" i="43"/>
  <c r="E11234" i="43"/>
  <c r="E11235" i="43"/>
  <c r="E11236" i="43"/>
  <c r="E11237" i="43"/>
  <c r="E11238" i="43"/>
  <c r="E11239" i="43"/>
  <c r="E11240" i="43"/>
  <c r="E11241" i="43"/>
  <c r="E11242" i="43"/>
  <c r="E11243" i="43"/>
  <c r="E11244" i="43"/>
  <c r="E11245" i="43"/>
  <c r="E11246" i="43"/>
  <c r="E11247" i="43"/>
  <c r="E11248" i="43"/>
  <c r="E11249" i="43"/>
  <c r="E11250" i="43"/>
  <c r="E11251" i="43"/>
  <c r="E11252" i="43"/>
  <c r="E11253" i="43"/>
  <c r="E11254" i="43"/>
  <c r="E11255" i="43"/>
  <c r="E11256" i="43"/>
  <c r="E11257" i="43"/>
  <c r="E11258" i="43"/>
  <c r="E11259" i="43"/>
  <c r="E11260" i="43"/>
  <c r="E11261" i="43"/>
  <c r="E11262" i="43"/>
  <c r="E11263" i="43"/>
  <c r="E11264" i="43"/>
  <c r="E11265" i="43"/>
  <c r="E11266" i="43"/>
  <c r="E11267" i="43"/>
  <c r="E11268" i="43"/>
  <c r="E11269" i="43"/>
  <c r="E11270" i="43"/>
  <c r="E11271" i="43"/>
  <c r="E11272" i="43"/>
  <c r="E11273" i="43"/>
  <c r="E11274" i="43"/>
  <c r="E11275" i="43"/>
  <c r="E11276" i="43"/>
  <c r="E11277" i="43"/>
  <c r="E11278" i="43"/>
  <c r="E11279" i="43"/>
  <c r="E11280" i="43"/>
  <c r="E11281" i="43"/>
  <c r="E11282" i="43"/>
  <c r="E11283" i="43"/>
  <c r="E11284" i="43"/>
  <c r="E11285" i="43"/>
  <c r="E11286" i="43"/>
  <c r="E11287" i="43"/>
  <c r="E11288" i="43"/>
  <c r="E11289" i="43"/>
  <c r="E11290" i="43"/>
  <c r="E11291" i="43"/>
  <c r="E11292" i="43"/>
  <c r="E11293" i="43"/>
  <c r="E11294" i="43"/>
  <c r="E11295" i="43"/>
  <c r="E11296" i="43"/>
  <c r="E11297" i="43"/>
  <c r="E11298" i="43"/>
  <c r="E11299" i="43"/>
  <c r="E11300" i="43"/>
  <c r="E11301" i="43"/>
  <c r="E11302" i="43"/>
  <c r="E11303" i="43"/>
  <c r="E11304" i="43"/>
  <c r="E11305" i="43"/>
  <c r="E11306" i="43"/>
  <c r="E11307" i="43"/>
  <c r="E11308" i="43"/>
  <c r="E11309" i="43"/>
  <c r="E11310" i="43"/>
  <c r="E11311" i="43"/>
  <c r="E11312" i="43"/>
  <c r="E11313" i="43"/>
  <c r="E11314" i="43"/>
  <c r="E11315" i="43"/>
  <c r="E11316" i="43"/>
  <c r="E11317" i="43"/>
  <c r="E11318" i="43"/>
  <c r="E11319" i="43"/>
  <c r="E11320" i="43"/>
  <c r="E11321" i="43"/>
  <c r="E11322" i="43"/>
  <c r="E11323" i="43"/>
  <c r="E11324" i="43"/>
  <c r="E11325" i="43"/>
  <c r="E11326" i="43"/>
  <c r="E11327" i="43"/>
  <c r="E11328" i="43"/>
  <c r="E11329" i="43"/>
  <c r="E11330" i="43"/>
  <c r="E11331" i="43"/>
  <c r="E11332" i="43"/>
  <c r="E11333" i="43"/>
  <c r="E11334" i="43"/>
  <c r="E11335" i="43"/>
  <c r="E11336" i="43"/>
  <c r="E11337" i="43"/>
  <c r="E11338" i="43"/>
  <c r="E11339" i="43"/>
  <c r="E11340" i="43"/>
  <c r="E11341" i="43"/>
  <c r="E11342" i="43"/>
  <c r="E11343" i="43"/>
  <c r="E11344" i="43"/>
  <c r="E11345" i="43"/>
  <c r="E11346" i="43"/>
  <c r="E11347" i="43"/>
  <c r="E11348" i="43"/>
  <c r="E11349" i="43"/>
  <c r="E11350" i="43"/>
  <c r="E11351" i="43"/>
  <c r="E11352" i="43"/>
  <c r="E11353" i="43"/>
  <c r="E11354" i="43"/>
  <c r="E11355" i="43"/>
  <c r="E11356" i="43"/>
  <c r="E11357" i="43"/>
  <c r="E11358" i="43"/>
  <c r="E11359" i="43"/>
  <c r="E11360" i="43"/>
  <c r="E11361" i="43"/>
  <c r="E11362" i="43"/>
  <c r="E11363" i="43"/>
  <c r="E11364" i="43"/>
  <c r="E11365" i="43"/>
  <c r="E11366" i="43"/>
  <c r="E11367" i="43"/>
  <c r="E11368" i="43"/>
  <c r="E11369" i="43"/>
  <c r="E11370" i="43"/>
  <c r="E11371" i="43"/>
  <c r="E11372" i="43"/>
  <c r="E11373" i="43"/>
  <c r="E11374" i="43"/>
  <c r="E11375" i="43"/>
  <c r="E11376" i="43"/>
  <c r="E11377" i="43"/>
  <c r="E11378" i="43"/>
  <c r="E11379" i="43"/>
  <c r="E11380" i="43"/>
  <c r="E11381" i="43"/>
  <c r="E11382" i="43"/>
  <c r="E11383" i="43"/>
  <c r="E11384" i="43"/>
  <c r="E11385" i="43"/>
  <c r="E11386" i="43"/>
  <c r="E11387" i="43"/>
  <c r="E11388" i="43"/>
  <c r="E11389" i="43"/>
  <c r="E11390" i="43"/>
  <c r="E11391" i="43"/>
  <c r="E11392" i="43"/>
  <c r="E11393" i="43"/>
  <c r="E11394" i="43"/>
  <c r="E11395" i="43"/>
  <c r="E11396" i="43"/>
  <c r="E11397" i="43"/>
  <c r="E11398" i="43"/>
  <c r="E11399" i="43"/>
  <c r="E11400" i="43"/>
  <c r="E11401" i="43"/>
  <c r="E11402" i="43"/>
  <c r="E11403" i="43"/>
  <c r="E11404" i="43"/>
  <c r="E11405" i="43"/>
  <c r="E11406" i="43"/>
  <c r="E11407" i="43"/>
  <c r="E11408" i="43"/>
  <c r="E11409" i="43"/>
  <c r="E11410" i="43"/>
  <c r="E11411" i="43"/>
  <c r="E11412" i="43"/>
  <c r="E11413" i="43"/>
  <c r="E11414" i="43"/>
  <c r="E11415" i="43"/>
  <c r="E11416" i="43"/>
  <c r="E11417" i="43"/>
  <c r="E11418" i="43"/>
  <c r="E11419" i="43"/>
  <c r="E11420" i="43"/>
  <c r="E11421" i="43"/>
  <c r="E11422" i="43"/>
  <c r="E11423" i="43"/>
  <c r="E11424" i="43"/>
  <c r="E11425" i="43"/>
  <c r="E11426" i="43"/>
  <c r="E11427" i="43"/>
  <c r="E11428" i="43"/>
  <c r="E11429" i="43"/>
  <c r="E11430" i="43"/>
  <c r="E11431" i="43"/>
  <c r="E11432" i="43"/>
  <c r="E11433" i="43"/>
  <c r="E11434" i="43"/>
  <c r="E11435" i="43"/>
  <c r="E11436" i="43"/>
  <c r="E11437" i="43"/>
  <c r="E11438" i="43"/>
  <c r="E11439" i="43"/>
  <c r="E11440" i="43"/>
  <c r="E11441" i="43"/>
  <c r="E11442" i="43"/>
  <c r="E11443" i="43"/>
  <c r="E11444" i="43"/>
  <c r="E11445" i="43"/>
  <c r="E11446" i="43"/>
  <c r="E11447" i="43"/>
  <c r="E11448" i="43"/>
  <c r="E11449" i="43"/>
  <c r="E11450" i="43"/>
  <c r="E11451" i="43"/>
  <c r="E11452" i="43"/>
  <c r="E11453" i="43"/>
  <c r="E11454" i="43"/>
  <c r="E11455" i="43"/>
  <c r="E11456" i="43"/>
  <c r="E11457" i="43"/>
  <c r="E11458" i="43"/>
  <c r="E11459" i="43"/>
  <c r="E11460" i="43"/>
  <c r="E11461" i="43"/>
  <c r="E11462" i="43"/>
  <c r="E11463" i="43"/>
  <c r="E11464" i="43"/>
  <c r="E11465" i="43"/>
  <c r="E11466" i="43"/>
  <c r="E11467" i="43"/>
  <c r="E11468" i="43"/>
  <c r="E11469" i="43"/>
  <c r="E11470" i="43"/>
  <c r="E11471" i="43"/>
  <c r="E11472" i="43"/>
  <c r="E11473" i="43"/>
  <c r="E11474" i="43"/>
  <c r="E11475" i="43"/>
  <c r="E11476" i="43"/>
  <c r="E11477" i="43"/>
  <c r="E11478" i="43"/>
  <c r="E11479" i="43"/>
  <c r="E11480" i="43"/>
  <c r="E11481" i="43"/>
  <c r="E11482" i="43"/>
  <c r="E11483" i="43"/>
  <c r="E11484" i="43"/>
  <c r="E11485" i="43"/>
  <c r="E11486" i="43"/>
  <c r="E11487" i="43"/>
  <c r="E11488" i="43"/>
  <c r="E11489" i="43"/>
  <c r="E11490" i="43"/>
  <c r="E11491" i="43"/>
  <c r="E11492" i="43"/>
  <c r="E11493" i="43"/>
  <c r="E11494" i="43"/>
  <c r="E11495" i="43"/>
  <c r="E11496" i="43"/>
  <c r="E11497" i="43"/>
  <c r="E11498" i="43"/>
  <c r="E11499" i="43"/>
  <c r="E11500" i="43"/>
  <c r="E11501" i="43"/>
  <c r="E11502" i="43"/>
  <c r="E11503" i="43"/>
  <c r="E11504" i="43"/>
  <c r="E11505" i="43"/>
  <c r="E11506" i="43"/>
  <c r="E11507" i="43"/>
  <c r="E11508" i="43"/>
  <c r="E11509" i="43"/>
  <c r="E11510" i="43"/>
  <c r="E11511" i="43"/>
  <c r="E11512" i="43"/>
  <c r="E11513" i="43"/>
  <c r="E11514" i="43"/>
  <c r="E11515" i="43"/>
  <c r="E11516" i="43"/>
  <c r="E11517" i="43"/>
  <c r="E11518" i="43"/>
  <c r="E11519" i="43"/>
  <c r="E11520" i="43"/>
  <c r="E11521" i="43"/>
  <c r="E11522" i="43"/>
  <c r="E11523" i="43"/>
  <c r="E11524" i="43"/>
  <c r="E11525" i="43"/>
  <c r="E11526" i="43"/>
  <c r="E11527" i="43"/>
  <c r="E11528" i="43"/>
  <c r="E11529" i="43"/>
  <c r="E11530" i="43"/>
  <c r="E11531" i="43"/>
  <c r="E11532" i="43"/>
  <c r="E11533" i="43"/>
  <c r="E11534" i="43"/>
  <c r="E11535" i="43"/>
  <c r="E11536" i="43"/>
  <c r="E11537" i="43"/>
  <c r="E11538" i="43"/>
  <c r="E11539" i="43"/>
  <c r="E11540" i="43"/>
  <c r="E11541" i="43"/>
  <c r="E11542" i="43"/>
  <c r="E11543" i="43"/>
  <c r="E11544" i="43"/>
  <c r="E11545" i="43"/>
  <c r="E11546" i="43"/>
  <c r="E11547" i="43"/>
  <c r="E11548" i="43"/>
  <c r="E11549" i="43"/>
  <c r="E11550" i="43"/>
  <c r="E11551" i="43"/>
  <c r="E11552" i="43"/>
  <c r="E11553" i="43"/>
  <c r="E11554" i="43"/>
  <c r="E11555" i="43"/>
  <c r="E11556" i="43"/>
  <c r="E11557" i="43"/>
  <c r="E11558" i="43"/>
  <c r="E11559" i="43"/>
  <c r="E11560" i="43"/>
  <c r="E11561" i="43"/>
  <c r="E11562" i="43"/>
  <c r="E11563" i="43"/>
  <c r="E11564" i="43"/>
  <c r="E11565" i="43"/>
  <c r="E11566" i="43"/>
  <c r="E11567" i="43"/>
  <c r="E11568" i="43"/>
  <c r="E11569" i="43"/>
  <c r="E11570" i="43"/>
  <c r="E11571" i="43"/>
  <c r="E11572" i="43"/>
  <c r="E11573" i="43"/>
  <c r="E11574" i="43"/>
  <c r="E11575" i="43"/>
  <c r="E11576" i="43"/>
  <c r="E11577" i="43"/>
  <c r="E11578" i="43"/>
  <c r="E11579" i="43"/>
  <c r="E11580" i="43"/>
  <c r="E11581" i="43"/>
  <c r="E11582" i="43"/>
  <c r="E11583" i="43"/>
  <c r="E11584" i="43"/>
  <c r="E11585" i="43"/>
  <c r="E11586" i="43"/>
  <c r="E11587" i="43"/>
  <c r="E11588" i="43"/>
  <c r="E11589" i="43"/>
  <c r="E11590" i="43"/>
  <c r="E11591" i="43"/>
  <c r="E11592" i="43"/>
  <c r="E11593" i="43"/>
  <c r="E11594" i="43"/>
  <c r="E11595" i="43"/>
  <c r="E11596" i="43"/>
  <c r="E11597" i="43"/>
  <c r="E11598" i="43"/>
  <c r="E11599" i="43"/>
  <c r="E11600" i="43"/>
  <c r="E11601" i="43"/>
  <c r="E11602" i="43"/>
  <c r="E11603" i="43"/>
  <c r="E11604" i="43"/>
  <c r="E11605" i="43"/>
  <c r="E11606" i="43"/>
  <c r="E11607" i="43"/>
  <c r="E11608" i="43"/>
  <c r="E11609" i="43"/>
  <c r="E11610" i="43"/>
  <c r="E11611" i="43"/>
  <c r="E11612" i="43"/>
  <c r="E11613" i="43"/>
  <c r="E11614" i="43"/>
  <c r="E11615" i="43"/>
  <c r="E11616" i="43"/>
  <c r="E11617" i="43"/>
  <c r="E11618" i="43"/>
  <c r="E11619" i="43"/>
  <c r="E11620" i="43"/>
  <c r="E11621" i="43"/>
  <c r="E11622" i="43"/>
  <c r="E11623" i="43"/>
  <c r="E11624" i="43"/>
  <c r="E11625" i="43"/>
  <c r="E11626" i="43"/>
  <c r="E11627" i="43"/>
  <c r="E11628" i="43"/>
  <c r="E11629" i="43"/>
  <c r="E11630" i="43"/>
  <c r="E11631" i="43"/>
  <c r="E11632" i="43"/>
  <c r="E11633" i="43"/>
  <c r="E11634" i="43"/>
  <c r="E11635" i="43"/>
  <c r="E11636" i="43"/>
  <c r="E11637" i="43"/>
  <c r="E11638" i="43"/>
  <c r="E11639" i="43"/>
  <c r="E11640" i="43"/>
  <c r="E11641" i="43"/>
  <c r="E11642" i="43"/>
  <c r="E11643" i="43"/>
  <c r="E11644" i="43"/>
  <c r="E11645" i="43"/>
  <c r="E11646" i="43"/>
  <c r="E11647" i="43"/>
  <c r="E11648" i="43"/>
  <c r="E11649" i="43"/>
  <c r="E11650" i="43"/>
  <c r="E11651" i="43"/>
  <c r="E11652" i="43"/>
  <c r="E11653" i="43"/>
  <c r="E11654" i="43"/>
  <c r="E11655" i="43"/>
  <c r="E11656" i="43"/>
  <c r="E11657" i="43"/>
  <c r="E11658" i="43"/>
  <c r="E11659" i="43"/>
  <c r="E11660" i="43"/>
  <c r="E11661" i="43"/>
  <c r="E11662" i="43"/>
  <c r="E11663" i="43"/>
  <c r="E11664" i="43"/>
  <c r="E11665" i="43"/>
  <c r="E11666" i="43"/>
  <c r="E11667" i="43"/>
  <c r="E11668" i="43"/>
  <c r="E11669" i="43"/>
  <c r="E11670" i="43"/>
  <c r="E11671" i="43"/>
  <c r="E11672" i="43"/>
  <c r="E11673" i="43"/>
  <c r="E11674" i="43"/>
  <c r="E11675" i="43"/>
  <c r="E11676" i="43"/>
  <c r="E11677" i="43"/>
  <c r="E11678" i="43"/>
  <c r="E11679" i="43"/>
  <c r="E11680" i="43"/>
  <c r="E11681" i="43"/>
  <c r="E11682" i="43"/>
  <c r="E11683" i="43"/>
  <c r="E11684" i="43"/>
  <c r="E11685" i="43"/>
  <c r="E11686" i="43"/>
  <c r="E11687" i="43"/>
  <c r="E11688" i="43"/>
  <c r="E11689" i="43"/>
  <c r="E11690" i="43"/>
  <c r="E11691" i="43"/>
  <c r="E11692" i="43"/>
  <c r="E11693" i="43"/>
  <c r="E11694" i="43"/>
  <c r="E11695" i="43"/>
  <c r="E11696" i="43"/>
  <c r="E11697" i="43"/>
  <c r="E11698" i="43"/>
  <c r="E11699" i="43"/>
  <c r="E11700" i="43"/>
  <c r="E11701" i="43"/>
  <c r="E11702" i="43"/>
  <c r="E11703" i="43"/>
  <c r="E11704" i="43"/>
  <c r="E11705" i="43"/>
  <c r="E11706" i="43"/>
  <c r="E11707" i="43"/>
  <c r="E11708" i="43"/>
  <c r="E11709" i="43"/>
  <c r="E11710" i="43"/>
  <c r="E11711" i="43"/>
  <c r="E11712" i="43"/>
  <c r="E11713" i="43"/>
  <c r="E11714" i="43"/>
  <c r="E11715" i="43"/>
  <c r="E11716" i="43"/>
  <c r="E11717" i="43"/>
  <c r="E11718" i="43"/>
  <c r="E11719" i="43"/>
  <c r="E11720" i="43"/>
  <c r="E11721" i="43"/>
  <c r="E11722" i="43"/>
  <c r="E11723" i="43"/>
  <c r="E11724" i="43"/>
  <c r="E11725" i="43"/>
  <c r="E11726" i="43"/>
  <c r="E11727" i="43"/>
  <c r="E11728" i="43"/>
  <c r="E11729" i="43"/>
  <c r="E11730" i="43"/>
  <c r="E11731" i="43"/>
  <c r="E11732" i="43"/>
  <c r="E11733" i="43"/>
  <c r="E11734" i="43"/>
  <c r="E11735" i="43"/>
  <c r="E11736" i="43"/>
  <c r="E11737" i="43"/>
  <c r="E11738" i="43"/>
  <c r="E11739" i="43"/>
  <c r="E11740" i="43"/>
  <c r="E11741" i="43"/>
  <c r="E11742" i="43"/>
  <c r="E11743" i="43"/>
  <c r="E11744" i="43"/>
  <c r="E11745" i="43"/>
  <c r="E11746" i="43"/>
  <c r="E11747" i="43"/>
  <c r="E11748" i="43"/>
  <c r="E11749" i="43"/>
  <c r="E11750" i="43"/>
  <c r="E11751" i="43"/>
  <c r="E11752" i="43"/>
  <c r="E11753" i="43"/>
  <c r="E11754" i="43"/>
  <c r="E11755" i="43"/>
  <c r="E11756" i="43"/>
  <c r="E11757" i="43"/>
  <c r="E11758" i="43"/>
  <c r="E11759" i="43"/>
  <c r="E11760" i="43"/>
  <c r="E11761" i="43"/>
  <c r="E11762" i="43"/>
  <c r="E11763" i="43"/>
  <c r="E11764" i="43"/>
  <c r="E11765" i="43"/>
  <c r="E11766" i="43"/>
  <c r="E11767" i="43"/>
  <c r="E11768" i="43"/>
  <c r="E11769" i="43"/>
  <c r="E11770" i="43"/>
  <c r="E11771" i="43"/>
  <c r="E11772" i="43"/>
  <c r="E11773" i="43"/>
  <c r="E11774" i="43"/>
  <c r="E11775" i="43"/>
  <c r="E11776" i="43"/>
  <c r="E11777" i="43"/>
  <c r="E11778" i="43"/>
  <c r="E11779" i="43"/>
  <c r="E11780" i="43"/>
  <c r="E11781" i="43"/>
  <c r="E11782" i="43"/>
  <c r="E11783" i="43"/>
  <c r="E11784" i="43"/>
  <c r="E11785" i="43"/>
  <c r="E11786" i="43"/>
  <c r="E11787" i="43"/>
  <c r="E11788" i="43"/>
  <c r="E11789" i="43"/>
  <c r="E11790" i="43"/>
  <c r="E11791" i="43"/>
  <c r="E11792" i="43"/>
  <c r="E11793" i="43"/>
  <c r="E11794" i="43"/>
  <c r="E11795" i="43"/>
  <c r="E11796" i="43"/>
  <c r="E11797" i="43"/>
  <c r="E11798" i="43"/>
  <c r="E11799" i="43"/>
  <c r="E11800" i="43"/>
  <c r="E11801" i="43"/>
  <c r="E11802" i="43"/>
  <c r="E11803" i="43"/>
  <c r="E11804" i="43"/>
  <c r="E11805" i="43"/>
  <c r="E11806" i="43"/>
  <c r="E11807" i="43"/>
  <c r="E11808" i="43"/>
  <c r="E11809" i="43"/>
  <c r="E11810" i="43"/>
  <c r="E11811" i="43"/>
  <c r="E11812" i="43"/>
  <c r="E11813" i="43"/>
  <c r="E11814" i="43"/>
  <c r="E11815" i="43"/>
  <c r="E11816" i="43"/>
  <c r="E11817" i="43"/>
  <c r="E11818" i="43"/>
  <c r="E11819" i="43"/>
  <c r="E11820" i="43"/>
  <c r="E11821" i="43"/>
  <c r="E11822" i="43"/>
  <c r="E11823" i="43"/>
  <c r="E11824" i="43"/>
  <c r="E11825" i="43"/>
  <c r="E11826" i="43"/>
  <c r="E11827" i="43"/>
  <c r="E11828" i="43"/>
  <c r="E11829" i="43"/>
  <c r="E11830" i="43"/>
  <c r="E11831" i="43"/>
  <c r="E11832" i="43"/>
  <c r="E11833" i="43"/>
  <c r="E11834" i="43"/>
  <c r="E11835" i="43"/>
  <c r="E11836" i="43"/>
  <c r="E11837" i="43"/>
  <c r="E11838" i="43"/>
  <c r="E11839" i="43"/>
  <c r="E11840" i="43"/>
  <c r="E11841" i="43"/>
  <c r="E11842" i="43"/>
  <c r="E11843" i="43"/>
  <c r="E11844" i="43"/>
  <c r="E11845" i="43"/>
  <c r="E11846" i="43"/>
  <c r="E11847" i="43"/>
  <c r="E11848" i="43"/>
  <c r="E11849" i="43"/>
  <c r="E11850" i="43"/>
  <c r="E11851" i="43"/>
  <c r="E11852" i="43"/>
  <c r="E11853" i="43"/>
  <c r="E11854" i="43"/>
  <c r="E11855" i="43"/>
  <c r="E11856" i="43"/>
  <c r="E11857" i="43"/>
  <c r="E11858" i="43"/>
  <c r="E11859" i="43"/>
  <c r="E11860" i="43"/>
  <c r="E11861" i="43"/>
  <c r="E11862" i="43"/>
  <c r="E11863" i="43"/>
  <c r="E11864" i="43"/>
  <c r="E11865" i="43"/>
  <c r="E11866" i="43"/>
  <c r="E11867" i="43"/>
  <c r="E11868" i="43"/>
  <c r="E11869" i="43"/>
  <c r="E11870" i="43"/>
  <c r="E11871" i="43"/>
  <c r="E11872" i="43"/>
  <c r="E11873" i="43"/>
  <c r="E11874" i="43"/>
  <c r="E11875" i="43"/>
  <c r="E11876" i="43"/>
  <c r="E11877" i="43"/>
  <c r="E11878" i="43"/>
  <c r="E11879" i="43"/>
  <c r="E11880" i="43"/>
  <c r="E11881" i="43"/>
  <c r="E11882" i="43"/>
  <c r="E11883" i="43"/>
  <c r="E11884" i="43"/>
  <c r="E11885" i="43"/>
  <c r="E11886" i="43"/>
  <c r="E11887" i="43"/>
  <c r="E11888" i="43"/>
  <c r="E11889" i="43"/>
  <c r="E11890" i="43"/>
  <c r="E11891" i="43"/>
  <c r="E11892" i="43"/>
  <c r="E11893" i="43"/>
  <c r="E11894" i="43"/>
  <c r="E11895" i="43"/>
  <c r="E11896" i="43"/>
  <c r="E11897" i="43"/>
  <c r="E11898" i="43"/>
  <c r="E11899" i="43"/>
  <c r="E11900" i="43"/>
  <c r="E11901" i="43"/>
  <c r="E11902" i="43"/>
  <c r="E11903" i="43"/>
  <c r="E11904" i="43"/>
  <c r="E11905" i="43"/>
  <c r="E11906" i="43"/>
  <c r="E11907" i="43"/>
  <c r="E11908" i="43"/>
  <c r="E11909" i="43"/>
  <c r="E11910" i="43"/>
  <c r="E11911" i="43"/>
  <c r="E11912" i="43"/>
  <c r="E11913" i="43"/>
  <c r="E11914" i="43"/>
  <c r="E11915" i="43"/>
  <c r="E11916" i="43"/>
  <c r="E11917" i="43"/>
  <c r="E11918" i="43"/>
  <c r="E11919" i="43"/>
  <c r="E11920" i="43"/>
  <c r="E11921" i="43"/>
  <c r="E11922" i="43"/>
  <c r="E11923" i="43"/>
  <c r="E11924" i="43"/>
  <c r="E11925" i="43"/>
  <c r="E11926" i="43"/>
  <c r="E11927" i="43"/>
  <c r="E11928" i="43"/>
  <c r="E11929" i="43"/>
  <c r="E11930" i="43"/>
  <c r="E11931" i="43"/>
  <c r="E11932" i="43"/>
  <c r="E11933" i="43"/>
  <c r="E11934" i="43"/>
  <c r="E11935" i="43"/>
  <c r="E11936" i="43"/>
  <c r="E11937" i="43"/>
  <c r="E11938" i="43"/>
  <c r="E11939" i="43"/>
  <c r="E11940" i="43"/>
  <c r="E11941" i="43"/>
  <c r="E11942" i="43"/>
  <c r="E11943" i="43"/>
  <c r="E11944" i="43"/>
  <c r="E11945" i="43"/>
  <c r="E11946" i="43"/>
  <c r="E11947" i="43"/>
  <c r="E11948" i="43"/>
  <c r="E11949" i="43"/>
  <c r="E11950" i="43"/>
  <c r="E11951" i="43"/>
  <c r="E11952" i="43"/>
  <c r="E11953" i="43"/>
  <c r="E11954" i="43"/>
  <c r="E11955" i="43"/>
  <c r="E11956" i="43"/>
  <c r="E11957" i="43"/>
  <c r="E11958" i="43"/>
  <c r="E11959" i="43"/>
  <c r="E11960" i="43"/>
  <c r="E11961" i="43"/>
  <c r="E11962" i="43"/>
  <c r="E11963" i="43"/>
  <c r="E11964" i="43"/>
  <c r="E11965" i="43"/>
  <c r="E11966" i="43"/>
  <c r="E11967" i="43"/>
  <c r="E11968" i="43"/>
  <c r="E11969" i="43"/>
  <c r="E11970" i="43"/>
  <c r="E11971" i="43"/>
  <c r="E11972" i="43"/>
  <c r="E11973" i="43"/>
  <c r="E11974" i="43"/>
  <c r="E11975" i="43"/>
  <c r="E11976" i="43"/>
  <c r="E11977" i="43"/>
  <c r="E11978" i="43"/>
  <c r="E11979" i="43"/>
  <c r="E11980" i="43"/>
  <c r="E11981" i="43"/>
  <c r="E11982" i="43"/>
  <c r="E11983" i="43"/>
  <c r="E11984" i="43"/>
  <c r="E11985" i="43"/>
  <c r="E11986" i="43"/>
  <c r="E11987" i="43"/>
  <c r="E11988" i="43"/>
  <c r="E11989" i="43"/>
  <c r="E11990" i="43"/>
  <c r="E11991" i="43"/>
  <c r="E11992" i="43"/>
  <c r="E11993" i="43"/>
  <c r="E11994" i="43"/>
  <c r="E11995" i="43"/>
  <c r="E11996" i="43"/>
  <c r="E11997" i="43"/>
  <c r="E11998" i="43"/>
  <c r="E11999" i="43"/>
  <c r="E12000" i="43"/>
  <c r="E12001" i="43"/>
  <c r="E12002" i="43"/>
  <c r="E12003" i="43"/>
  <c r="E12004" i="43"/>
  <c r="E12005" i="43"/>
  <c r="E12006" i="43"/>
  <c r="E12007" i="43"/>
  <c r="E12008" i="43"/>
  <c r="E12009" i="43"/>
  <c r="E12010" i="43"/>
  <c r="E12011" i="43"/>
  <c r="E12012" i="43"/>
  <c r="E12013" i="43"/>
  <c r="E12014" i="43"/>
  <c r="E12015" i="43"/>
  <c r="E12016" i="43"/>
  <c r="E12017" i="43"/>
  <c r="E12018" i="43"/>
  <c r="E12019" i="43"/>
  <c r="E12020" i="43"/>
  <c r="E12021" i="43"/>
  <c r="E12022" i="43"/>
  <c r="E12023" i="43"/>
  <c r="E12024" i="43"/>
  <c r="E12025" i="43"/>
  <c r="E12026" i="43"/>
  <c r="E12027" i="43"/>
  <c r="E12028" i="43"/>
  <c r="E12029" i="43"/>
  <c r="E12030" i="43"/>
  <c r="E12031" i="43"/>
  <c r="E12032" i="43"/>
  <c r="E12033" i="43"/>
  <c r="E12034" i="43"/>
  <c r="E12035" i="43"/>
  <c r="E12036" i="43"/>
  <c r="E12037" i="43"/>
  <c r="E12038" i="43"/>
  <c r="E12039" i="43"/>
  <c r="E12040" i="43"/>
  <c r="E12041" i="43"/>
  <c r="E12042" i="43"/>
  <c r="E12043" i="43"/>
  <c r="E12044" i="43"/>
  <c r="E12045" i="43"/>
  <c r="E12046" i="43"/>
  <c r="E12047" i="43"/>
  <c r="E12048" i="43"/>
  <c r="E12049" i="43"/>
  <c r="E12050" i="43"/>
  <c r="E12051" i="43"/>
  <c r="E12052" i="43"/>
  <c r="E12053" i="43"/>
  <c r="E12054" i="43"/>
  <c r="E12055" i="43"/>
  <c r="E12056" i="43"/>
  <c r="E12057" i="43"/>
  <c r="E12058" i="43"/>
  <c r="E12059" i="43"/>
  <c r="E12060" i="43"/>
  <c r="E12061" i="43"/>
  <c r="E12062" i="43"/>
  <c r="E12063" i="43"/>
  <c r="E12064" i="43"/>
  <c r="E12065" i="43"/>
  <c r="E12066" i="43"/>
  <c r="E12067" i="43"/>
  <c r="E12068" i="43"/>
  <c r="E12069" i="43"/>
  <c r="E12070" i="43"/>
  <c r="E12071" i="43"/>
  <c r="E12072" i="43"/>
  <c r="E12073" i="43"/>
  <c r="E12074" i="43"/>
  <c r="E12075" i="43"/>
  <c r="E12076" i="43"/>
  <c r="E12077" i="43"/>
  <c r="E12078" i="43"/>
  <c r="E12079" i="43"/>
  <c r="E12080" i="43"/>
  <c r="E12081" i="43"/>
  <c r="E12082" i="43"/>
  <c r="E12083" i="43"/>
  <c r="E12084" i="43"/>
  <c r="E12085" i="43"/>
  <c r="E12086" i="43"/>
  <c r="E12087" i="43"/>
  <c r="E12088" i="43"/>
  <c r="E12089" i="43"/>
  <c r="E12090" i="43"/>
  <c r="E12091" i="43"/>
  <c r="E12092" i="43"/>
  <c r="E12093" i="43"/>
  <c r="E12094" i="43"/>
  <c r="E12095" i="43"/>
  <c r="E12096" i="43"/>
  <c r="E12097" i="43"/>
  <c r="E12098" i="43"/>
  <c r="E12099" i="43"/>
  <c r="E12100" i="43"/>
  <c r="E12101" i="43"/>
  <c r="E12102" i="43"/>
  <c r="E12103" i="43"/>
  <c r="E12104" i="43"/>
  <c r="E12105" i="43"/>
  <c r="E12106" i="43"/>
  <c r="E12107" i="43"/>
  <c r="E12108" i="43"/>
  <c r="E12109" i="43"/>
  <c r="E12110" i="43"/>
  <c r="E12111" i="43"/>
  <c r="E12112" i="43"/>
  <c r="E12113" i="43"/>
  <c r="E12114" i="43"/>
  <c r="E12115" i="43"/>
  <c r="E12116" i="43"/>
  <c r="E12117" i="43"/>
  <c r="E12118" i="43"/>
  <c r="E12119" i="43"/>
  <c r="E12120" i="43"/>
  <c r="E12121" i="43"/>
  <c r="E12122" i="43"/>
  <c r="E12123" i="43"/>
  <c r="E12124" i="43"/>
  <c r="E12125" i="43"/>
  <c r="E12126" i="43"/>
  <c r="E12127" i="43"/>
  <c r="E12128" i="43"/>
  <c r="E12129" i="43"/>
  <c r="E12130" i="43"/>
  <c r="E12131" i="43"/>
  <c r="E12132" i="43"/>
  <c r="E12133" i="43"/>
  <c r="E12134" i="43"/>
  <c r="E12135" i="43"/>
  <c r="E12136" i="43"/>
  <c r="E12137" i="43"/>
  <c r="E12138" i="43"/>
  <c r="E12139" i="43"/>
  <c r="E12140" i="43"/>
  <c r="E12141" i="43"/>
  <c r="E12142" i="43"/>
  <c r="E12143" i="43"/>
  <c r="E12144" i="43"/>
  <c r="E12145" i="43"/>
  <c r="E12146" i="43"/>
  <c r="E12147" i="43"/>
  <c r="E12148" i="43"/>
  <c r="E12149" i="43"/>
  <c r="E12150" i="43"/>
  <c r="E12151" i="43"/>
  <c r="E12152" i="43"/>
  <c r="E12153" i="43"/>
  <c r="E12154" i="43"/>
  <c r="E12155" i="43"/>
  <c r="E12156" i="43"/>
  <c r="E12157" i="43"/>
  <c r="E12158" i="43"/>
  <c r="E12159" i="43"/>
  <c r="E12160" i="43"/>
  <c r="E12161" i="43"/>
  <c r="E12162" i="43"/>
  <c r="E12163" i="43"/>
  <c r="E12164" i="43"/>
  <c r="E12165" i="43"/>
  <c r="E12166" i="43"/>
  <c r="E12167" i="43"/>
  <c r="E12168" i="43"/>
  <c r="E12169" i="43"/>
  <c r="E12170" i="43"/>
  <c r="E12171" i="43"/>
  <c r="E12172" i="43"/>
  <c r="E12173" i="43"/>
  <c r="E12174" i="43"/>
  <c r="E12175" i="43"/>
  <c r="E12176" i="43"/>
  <c r="E12177" i="43"/>
  <c r="E12178" i="43"/>
  <c r="E12179" i="43"/>
  <c r="E12180" i="43"/>
  <c r="E12181" i="43"/>
  <c r="E12182" i="43"/>
  <c r="E12183" i="43"/>
  <c r="E12184" i="43"/>
  <c r="E12185" i="43"/>
  <c r="E12186" i="43"/>
  <c r="E12187" i="43"/>
  <c r="E12188" i="43"/>
  <c r="E12189" i="43"/>
  <c r="E12190" i="43"/>
  <c r="E12191" i="43"/>
  <c r="E12192" i="43"/>
  <c r="E12193" i="43"/>
  <c r="E12194" i="43"/>
  <c r="E12195" i="43"/>
  <c r="E12196" i="43"/>
  <c r="E12197" i="43"/>
  <c r="E12198" i="43"/>
  <c r="E12199" i="43"/>
  <c r="E12200" i="43"/>
  <c r="E12201" i="43"/>
  <c r="E12202" i="43"/>
  <c r="E12203" i="43"/>
  <c r="E12204" i="43"/>
  <c r="E12205" i="43"/>
  <c r="E12206" i="43"/>
  <c r="E12207" i="43"/>
  <c r="E12208" i="43"/>
  <c r="E12209" i="43"/>
  <c r="E12210" i="43"/>
  <c r="E12211" i="43"/>
  <c r="E12212" i="43"/>
  <c r="E12213" i="43"/>
  <c r="E12214" i="43"/>
  <c r="E12215" i="43"/>
  <c r="E12216" i="43"/>
  <c r="E12217" i="43"/>
  <c r="E12218" i="43"/>
  <c r="E12219" i="43"/>
  <c r="E12220" i="43"/>
  <c r="E12221" i="43"/>
  <c r="E12222" i="43"/>
  <c r="E12223" i="43"/>
  <c r="E12224" i="43"/>
  <c r="E12225" i="43"/>
  <c r="E12226" i="43"/>
  <c r="E12227" i="43"/>
  <c r="E12228" i="43"/>
  <c r="E12229" i="43"/>
  <c r="E12230" i="43"/>
  <c r="E12231" i="43"/>
  <c r="E12232" i="43"/>
  <c r="E12233" i="43"/>
  <c r="E12234" i="43"/>
  <c r="E12235" i="43"/>
  <c r="E12236" i="43"/>
  <c r="E12237" i="43"/>
  <c r="E12238" i="43"/>
  <c r="E12239" i="43"/>
  <c r="E12240" i="43"/>
  <c r="E12241" i="43"/>
  <c r="E12242" i="43"/>
  <c r="E12243" i="43"/>
  <c r="E12244" i="43"/>
  <c r="E12245" i="43"/>
  <c r="E12246" i="43"/>
  <c r="E12247" i="43"/>
  <c r="E12248" i="43"/>
  <c r="E12249" i="43"/>
  <c r="E12250" i="43"/>
  <c r="E12251" i="43"/>
  <c r="E12252" i="43"/>
  <c r="E12253" i="43"/>
  <c r="E12254" i="43"/>
  <c r="E12255" i="43"/>
  <c r="E12256" i="43"/>
  <c r="E12257" i="43"/>
  <c r="E12258" i="43"/>
  <c r="E12259" i="43"/>
  <c r="E12260" i="43"/>
  <c r="E12261" i="43"/>
  <c r="E12262" i="43"/>
  <c r="E12263" i="43"/>
  <c r="E12264" i="43"/>
  <c r="E12265" i="43"/>
  <c r="E12266" i="43"/>
  <c r="E12267" i="43"/>
  <c r="E12268" i="43"/>
  <c r="E12269" i="43"/>
  <c r="E12270" i="43"/>
  <c r="E12271" i="43"/>
  <c r="E12272" i="43"/>
  <c r="E12273" i="43"/>
  <c r="E12274" i="43"/>
  <c r="E12275" i="43"/>
  <c r="E12276" i="43"/>
  <c r="E12277" i="43"/>
  <c r="E12278" i="43"/>
  <c r="E12279" i="43"/>
  <c r="E12280" i="43"/>
  <c r="E12281" i="43"/>
  <c r="E12282" i="43"/>
  <c r="E12283" i="43"/>
  <c r="E12284" i="43"/>
  <c r="E12285" i="43"/>
  <c r="E12286" i="43"/>
  <c r="E12287" i="43"/>
  <c r="E12288" i="43"/>
  <c r="E12289" i="43"/>
  <c r="E12290" i="43"/>
  <c r="E12291" i="43"/>
  <c r="E12292" i="43"/>
  <c r="E12293" i="43"/>
  <c r="E12294" i="43"/>
  <c r="E12295" i="43"/>
  <c r="E12296" i="43"/>
  <c r="E12297" i="43"/>
  <c r="E12298" i="43"/>
  <c r="E12299" i="43"/>
  <c r="E12300" i="43"/>
  <c r="E12301" i="43"/>
  <c r="E12302" i="43"/>
  <c r="E12303" i="43"/>
  <c r="E12304" i="43"/>
  <c r="E12305" i="43"/>
  <c r="E12306" i="43"/>
  <c r="E12307" i="43"/>
  <c r="E12308" i="43"/>
  <c r="E12309" i="43"/>
  <c r="E12310" i="43"/>
  <c r="E12311" i="43"/>
  <c r="E12312" i="43"/>
  <c r="E12313" i="43"/>
  <c r="E12314" i="43"/>
  <c r="E12315" i="43"/>
  <c r="E12316" i="43"/>
  <c r="E12317" i="43"/>
  <c r="E12318" i="43"/>
  <c r="E12319" i="43"/>
  <c r="E12320" i="43"/>
  <c r="E12321" i="43"/>
  <c r="E12322" i="43"/>
  <c r="E12323" i="43"/>
  <c r="E12324" i="43"/>
  <c r="E12325" i="43"/>
  <c r="E12326" i="43"/>
  <c r="E12327" i="43"/>
  <c r="E12328" i="43"/>
  <c r="E12329" i="43"/>
  <c r="E12330" i="43"/>
  <c r="E12331" i="43"/>
  <c r="E12332" i="43"/>
  <c r="E12333" i="43"/>
  <c r="E12334" i="43"/>
  <c r="E12335" i="43"/>
  <c r="E12336" i="43"/>
  <c r="E12337" i="43"/>
  <c r="E12338" i="43"/>
  <c r="E12339" i="43"/>
  <c r="E12340" i="43"/>
  <c r="E12341" i="43"/>
  <c r="E12342" i="43"/>
  <c r="E12343" i="43"/>
  <c r="E12344" i="43"/>
  <c r="E12345" i="43"/>
  <c r="E12346" i="43"/>
  <c r="E12347" i="43"/>
  <c r="E12348" i="43"/>
  <c r="E12349" i="43"/>
  <c r="E12350" i="43"/>
  <c r="E12351" i="43"/>
  <c r="E12352" i="43"/>
  <c r="E12353" i="43"/>
  <c r="E12354" i="43"/>
  <c r="E12355" i="43"/>
  <c r="E12356" i="43"/>
  <c r="E12357" i="43"/>
  <c r="E12358" i="43"/>
  <c r="E12359" i="43"/>
  <c r="E12360" i="43"/>
  <c r="E12361" i="43"/>
  <c r="E12362" i="43"/>
  <c r="E12363" i="43"/>
  <c r="E12364" i="43"/>
  <c r="E12365" i="43"/>
  <c r="E12366" i="43"/>
  <c r="E12367" i="43"/>
  <c r="E12368" i="43"/>
  <c r="E12369" i="43"/>
  <c r="E12370" i="43"/>
  <c r="E12371" i="43"/>
  <c r="E12372" i="43"/>
  <c r="E12373" i="43"/>
  <c r="E12374" i="43"/>
  <c r="E12375" i="43"/>
  <c r="E12376" i="43"/>
  <c r="E12377" i="43"/>
  <c r="E12378" i="43"/>
  <c r="E12379" i="43"/>
  <c r="E12380" i="43"/>
  <c r="E12381" i="43"/>
  <c r="E12382" i="43"/>
  <c r="E12383" i="43"/>
  <c r="E12384" i="43"/>
  <c r="E12385" i="43"/>
  <c r="E12386" i="43"/>
  <c r="E12387" i="43"/>
  <c r="E12388" i="43"/>
  <c r="E12389" i="43"/>
  <c r="E12390" i="43"/>
  <c r="E12391" i="43"/>
  <c r="E12392" i="43"/>
  <c r="E12393" i="43"/>
  <c r="E12394" i="43"/>
  <c r="E12395" i="43"/>
  <c r="E12396" i="43"/>
  <c r="E12397" i="43"/>
  <c r="E12398" i="43"/>
  <c r="E12399" i="43"/>
  <c r="E12400" i="43"/>
  <c r="E12401" i="43"/>
  <c r="E12402" i="43"/>
  <c r="E12403" i="43"/>
  <c r="E12404" i="43"/>
  <c r="E12405" i="43"/>
  <c r="E12406" i="43"/>
  <c r="E12407" i="43"/>
  <c r="E12408" i="43"/>
  <c r="E12409" i="43"/>
  <c r="E12410" i="43"/>
  <c r="E12411" i="43"/>
  <c r="E12412" i="43"/>
  <c r="E12413" i="43"/>
  <c r="E12414" i="43"/>
  <c r="E12415" i="43"/>
  <c r="E12416" i="43"/>
  <c r="E12417" i="43"/>
  <c r="E12418" i="43"/>
  <c r="E12419" i="43"/>
  <c r="E12420" i="43"/>
  <c r="E12421" i="43"/>
  <c r="E12422" i="43"/>
  <c r="E12423" i="43"/>
  <c r="E12424" i="43"/>
  <c r="E12425" i="43"/>
  <c r="E12426" i="43"/>
  <c r="E12427" i="43"/>
  <c r="E12428" i="43"/>
  <c r="E12429" i="43"/>
  <c r="E12430" i="43"/>
  <c r="E12431" i="43"/>
  <c r="E12432" i="43"/>
  <c r="E12433" i="43"/>
  <c r="E12434" i="43"/>
  <c r="E12435" i="43"/>
  <c r="E12436" i="43"/>
  <c r="E12437" i="43"/>
  <c r="E12438" i="43"/>
  <c r="E12439" i="43"/>
  <c r="E12440" i="43"/>
  <c r="E12441" i="43"/>
  <c r="E12442" i="43"/>
  <c r="E12443" i="43"/>
  <c r="E12444" i="43"/>
  <c r="E12445" i="43"/>
  <c r="E12446" i="43"/>
  <c r="E12447" i="43"/>
  <c r="E12448" i="43"/>
  <c r="E12449" i="43"/>
  <c r="E12450" i="43"/>
  <c r="E12451" i="43"/>
  <c r="E12452" i="43"/>
  <c r="E12453" i="43"/>
  <c r="E12454" i="43"/>
  <c r="E12455" i="43"/>
  <c r="E12456" i="43"/>
  <c r="E12457" i="43"/>
  <c r="E12458" i="43"/>
  <c r="E12459" i="43"/>
  <c r="E12460" i="43"/>
  <c r="E12461" i="43"/>
  <c r="E12462" i="43"/>
  <c r="E12463" i="43"/>
  <c r="E12464" i="43"/>
  <c r="E12465" i="43"/>
  <c r="E12466" i="43"/>
  <c r="E12467" i="43"/>
  <c r="E12468" i="43"/>
  <c r="E12469" i="43"/>
  <c r="E12470" i="43"/>
  <c r="E12471" i="43"/>
  <c r="E12472" i="43"/>
  <c r="E12473" i="43"/>
  <c r="E12474" i="43"/>
  <c r="E12475" i="43"/>
  <c r="E12476" i="43"/>
  <c r="E12477" i="43"/>
  <c r="E12478" i="43"/>
  <c r="E12479" i="43"/>
  <c r="E12480" i="43"/>
  <c r="E12481" i="43"/>
  <c r="E12482" i="43"/>
  <c r="E12483" i="43"/>
  <c r="E12484" i="43"/>
  <c r="E12485" i="43"/>
  <c r="E12486" i="43"/>
  <c r="E12487" i="43"/>
  <c r="E12488" i="43"/>
  <c r="E12489" i="43"/>
  <c r="E12490" i="43"/>
  <c r="E12491" i="43"/>
  <c r="E12492" i="43"/>
  <c r="E12493" i="43"/>
  <c r="E12494" i="43"/>
  <c r="E12495" i="43"/>
  <c r="E12496" i="43"/>
  <c r="E12497" i="43"/>
  <c r="E12498" i="43"/>
  <c r="E12499" i="43"/>
  <c r="E12500" i="43"/>
  <c r="E12501" i="43"/>
  <c r="E12502" i="43"/>
  <c r="E12503" i="43"/>
  <c r="E12504" i="43"/>
  <c r="E12505" i="43"/>
  <c r="E12506" i="43"/>
  <c r="E12507" i="43"/>
  <c r="E12508" i="43"/>
  <c r="E12509" i="43"/>
  <c r="E12510" i="43"/>
  <c r="E12511" i="43"/>
  <c r="E12512" i="43"/>
  <c r="E12513" i="43"/>
  <c r="E12514" i="43"/>
  <c r="E12515" i="43"/>
  <c r="E12516" i="43"/>
  <c r="E12517" i="43"/>
  <c r="E12518" i="43"/>
  <c r="E12519" i="43"/>
  <c r="E12520" i="43"/>
  <c r="E12521" i="43"/>
  <c r="E12522" i="43"/>
  <c r="E12523" i="43"/>
  <c r="E12524" i="43"/>
  <c r="E12525" i="43"/>
  <c r="E12526" i="43"/>
  <c r="E12527" i="43"/>
  <c r="E12528" i="43"/>
  <c r="E12529" i="43"/>
  <c r="E12530" i="43"/>
  <c r="E12531" i="43"/>
  <c r="E12532" i="43"/>
  <c r="E12533" i="43"/>
  <c r="E12534" i="43"/>
  <c r="E12535" i="43"/>
  <c r="E12536" i="43"/>
  <c r="E12537" i="43"/>
  <c r="E12538" i="43"/>
  <c r="E12539" i="43"/>
  <c r="E12540" i="43"/>
  <c r="E12541" i="43"/>
  <c r="E12542" i="43"/>
  <c r="E12543" i="43"/>
  <c r="E12544" i="43"/>
  <c r="E12545" i="43"/>
  <c r="E12546" i="43"/>
  <c r="E12547" i="43"/>
  <c r="E12548" i="43"/>
  <c r="E12549" i="43"/>
  <c r="E12550" i="43"/>
  <c r="E12551" i="43"/>
  <c r="E12552" i="43"/>
  <c r="E12553" i="43"/>
  <c r="E12554" i="43"/>
  <c r="E12555" i="43"/>
  <c r="E12556" i="43"/>
  <c r="E12557" i="43"/>
  <c r="E12558" i="43"/>
  <c r="E12559" i="43"/>
  <c r="E12560" i="43"/>
  <c r="E12561" i="43"/>
  <c r="E12562" i="43"/>
  <c r="E12563" i="43"/>
  <c r="E12564" i="43"/>
  <c r="E12565" i="43"/>
  <c r="E12566" i="43"/>
  <c r="E12567" i="43"/>
  <c r="E12568" i="43"/>
  <c r="E12569" i="43"/>
  <c r="E12570" i="43"/>
  <c r="E12571" i="43"/>
  <c r="E12572" i="43"/>
  <c r="E12573" i="43"/>
  <c r="E12574" i="43"/>
  <c r="E12575" i="43"/>
  <c r="E12576" i="43"/>
  <c r="E12577" i="43"/>
  <c r="E12578" i="43"/>
  <c r="E12579" i="43"/>
  <c r="E12580" i="43"/>
  <c r="E12581" i="43"/>
  <c r="E12582" i="43"/>
  <c r="E12583" i="43"/>
  <c r="E12584" i="43"/>
  <c r="E12585" i="43"/>
  <c r="E12586" i="43"/>
  <c r="E12587" i="43"/>
  <c r="E12588" i="43"/>
  <c r="E12589" i="43"/>
  <c r="E12590" i="43"/>
  <c r="E12591" i="43"/>
  <c r="E12592" i="43"/>
  <c r="E12593" i="43"/>
  <c r="E12594" i="43"/>
  <c r="E12595" i="43"/>
  <c r="E12596" i="43"/>
  <c r="E12597" i="43"/>
  <c r="E12598" i="43"/>
  <c r="E12599" i="43"/>
  <c r="E12600" i="43"/>
  <c r="E12601" i="43"/>
  <c r="E12602" i="43"/>
  <c r="E12603" i="43"/>
  <c r="E12604" i="43"/>
  <c r="E12605" i="43"/>
  <c r="E12606" i="43"/>
  <c r="E12607" i="43"/>
  <c r="E12608" i="43"/>
  <c r="E12609" i="43"/>
  <c r="E12610" i="43"/>
  <c r="E12611" i="43"/>
  <c r="E12612" i="43"/>
  <c r="E12613" i="43"/>
  <c r="E12614" i="43"/>
  <c r="E12615" i="43"/>
  <c r="E12616" i="43"/>
  <c r="E12617" i="43"/>
  <c r="E12618" i="43"/>
  <c r="E12619" i="43"/>
  <c r="E12620" i="43"/>
  <c r="E12621" i="43"/>
  <c r="E12622" i="43"/>
  <c r="E12623" i="43"/>
  <c r="E12624" i="43"/>
  <c r="E12625" i="43"/>
  <c r="E12626" i="43"/>
  <c r="E12627" i="43"/>
  <c r="E12628" i="43"/>
  <c r="E12629" i="43"/>
  <c r="E12630" i="43"/>
  <c r="E12631" i="43"/>
  <c r="E12632" i="43"/>
  <c r="E12633" i="43"/>
  <c r="E12634" i="43"/>
  <c r="E12635" i="43"/>
  <c r="E12636" i="43"/>
  <c r="E12637" i="43"/>
  <c r="E12638" i="43"/>
  <c r="E12639" i="43"/>
  <c r="E12640" i="43"/>
  <c r="E12641" i="43"/>
  <c r="E12642" i="43"/>
  <c r="E12643" i="43"/>
  <c r="E12644" i="43"/>
  <c r="E12645" i="43"/>
  <c r="E12646" i="43"/>
  <c r="E12647" i="43"/>
  <c r="E12648" i="43"/>
  <c r="E12649" i="43"/>
  <c r="E12650" i="43"/>
  <c r="E12651" i="43"/>
  <c r="E12652" i="43"/>
  <c r="E12653" i="43"/>
  <c r="E12654" i="43"/>
  <c r="E12655" i="43"/>
  <c r="E12656" i="43"/>
  <c r="E12657" i="43"/>
  <c r="E12658" i="43"/>
  <c r="E12659" i="43"/>
  <c r="E12660" i="43"/>
  <c r="E12661" i="43"/>
  <c r="E12662" i="43"/>
  <c r="E12663" i="43"/>
  <c r="E12664" i="43"/>
  <c r="E12665" i="43"/>
  <c r="E12666" i="43"/>
  <c r="E12667" i="43"/>
  <c r="E12668" i="43"/>
  <c r="E12669" i="43"/>
  <c r="E12670" i="43"/>
  <c r="E12671" i="43"/>
  <c r="E12672" i="43"/>
  <c r="E12673" i="43"/>
  <c r="E12674" i="43"/>
  <c r="E12675" i="43"/>
  <c r="E12676" i="43"/>
  <c r="E12677" i="43"/>
  <c r="E12678" i="43"/>
  <c r="E12679" i="43"/>
  <c r="E12680" i="43"/>
  <c r="E12681" i="43"/>
  <c r="E12682" i="43"/>
  <c r="E12683" i="43"/>
  <c r="E12684" i="43"/>
  <c r="E12685" i="43"/>
  <c r="E12686" i="43"/>
  <c r="E12687" i="43"/>
  <c r="E12688" i="43"/>
  <c r="E12689" i="43"/>
  <c r="E12690" i="43"/>
  <c r="E12691" i="43"/>
  <c r="E12692" i="43"/>
  <c r="E12693" i="43"/>
  <c r="E12694" i="43"/>
  <c r="E12695" i="43"/>
  <c r="E12696" i="43"/>
  <c r="E12697" i="43"/>
  <c r="E12698" i="43"/>
  <c r="E12699" i="43"/>
  <c r="E12700" i="43"/>
  <c r="E12701" i="43"/>
  <c r="E12702" i="43"/>
  <c r="E12703" i="43"/>
  <c r="E12704" i="43"/>
  <c r="E12705" i="43"/>
  <c r="E12706" i="43"/>
  <c r="E12707" i="43"/>
  <c r="E12708" i="43"/>
  <c r="E12709" i="43"/>
  <c r="E12710" i="43"/>
  <c r="E12711" i="43"/>
  <c r="E12712" i="43"/>
  <c r="E12713" i="43"/>
  <c r="E12714" i="43"/>
  <c r="E12715" i="43"/>
  <c r="E12716" i="43"/>
  <c r="E12717" i="43"/>
  <c r="E12718" i="43"/>
  <c r="E12719" i="43"/>
  <c r="E12720" i="43"/>
  <c r="E12721" i="43"/>
  <c r="E12722" i="43"/>
  <c r="E12723" i="43"/>
  <c r="E12724" i="43"/>
  <c r="E12725" i="43"/>
  <c r="E12726" i="43"/>
  <c r="E12727" i="43"/>
  <c r="E12728" i="43"/>
  <c r="E12729" i="43"/>
  <c r="E12730" i="43"/>
  <c r="E12731" i="43"/>
  <c r="E12732" i="43"/>
  <c r="E12733" i="43"/>
  <c r="E12734" i="43"/>
  <c r="E12735" i="43"/>
  <c r="E12736" i="43"/>
  <c r="E12737" i="43"/>
  <c r="E12738" i="43"/>
  <c r="E12739" i="43"/>
  <c r="E12740" i="43"/>
  <c r="E12741" i="43"/>
  <c r="E12742" i="43"/>
  <c r="E12743" i="43"/>
  <c r="E12744" i="43"/>
  <c r="E12745" i="43"/>
  <c r="E12746" i="43"/>
  <c r="E12747" i="43"/>
  <c r="E12748" i="43"/>
  <c r="E12749" i="43"/>
  <c r="E12750" i="43"/>
  <c r="E12751" i="43"/>
  <c r="E12752" i="43"/>
  <c r="E12753" i="43"/>
  <c r="E12754" i="43"/>
  <c r="E12755" i="43"/>
  <c r="E12756" i="43"/>
  <c r="E12757" i="43"/>
  <c r="E12758" i="43"/>
  <c r="E12759" i="43"/>
  <c r="E12760" i="43"/>
  <c r="E12761" i="43"/>
  <c r="E12762" i="43"/>
  <c r="E12763" i="43"/>
  <c r="E12764" i="43"/>
  <c r="E12765" i="43"/>
  <c r="E12766" i="43"/>
  <c r="E12767" i="43"/>
  <c r="E12768" i="43"/>
  <c r="E12769" i="43"/>
  <c r="E12770" i="43"/>
  <c r="E12771" i="43"/>
  <c r="E12772" i="43"/>
  <c r="E12773" i="43"/>
  <c r="E12774" i="43"/>
  <c r="E12775" i="43"/>
  <c r="E12776" i="43"/>
  <c r="E12777" i="43"/>
  <c r="E12778" i="43"/>
  <c r="E12779" i="43"/>
  <c r="E12780" i="43"/>
  <c r="E12781" i="43"/>
  <c r="E12782" i="43"/>
  <c r="E12783" i="43"/>
  <c r="E12784" i="43"/>
  <c r="E12785" i="43"/>
  <c r="E12786" i="43"/>
  <c r="E12787" i="43"/>
  <c r="E12788" i="43"/>
  <c r="E12789" i="43"/>
  <c r="E12790" i="43"/>
  <c r="E12791" i="43"/>
  <c r="E12792" i="43"/>
  <c r="E12793" i="43"/>
  <c r="E12794" i="43"/>
  <c r="E12795" i="43"/>
  <c r="E12796" i="43"/>
  <c r="E12797" i="43"/>
  <c r="E12798" i="43"/>
  <c r="E12799" i="43"/>
  <c r="E12800" i="43"/>
  <c r="E12801" i="43"/>
  <c r="E12802" i="43"/>
  <c r="E12803" i="43"/>
  <c r="E12804" i="43"/>
  <c r="E12805" i="43"/>
  <c r="E12806" i="43"/>
  <c r="E12807" i="43"/>
  <c r="E12808" i="43"/>
  <c r="E12809" i="43"/>
  <c r="E12810" i="43"/>
  <c r="E12811" i="43"/>
  <c r="E12812" i="43"/>
  <c r="E12813" i="43"/>
  <c r="E12814" i="43"/>
  <c r="E12815" i="43"/>
  <c r="E12816" i="43"/>
  <c r="E12817" i="43"/>
  <c r="E12818" i="43"/>
  <c r="E12819" i="43"/>
  <c r="E12820" i="43"/>
  <c r="E12821" i="43"/>
  <c r="E12822" i="43"/>
  <c r="E12823" i="43"/>
  <c r="E12824" i="43"/>
  <c r="E12825" i="43"/>
  <c r="E12826" i="43"/>
  <c r="E12827" i="43"/>
  <c r="E12828" i="43"/>
  <c r="E12829" i="43"/>
  <c r="E12830" i="43"/>
  <c r="E12831" i="43"/>
  <c r="E12832" i="43"/>
  <c r="E12833" i="43"/>
  <c r="E12834" i="43"/>
  <c r="E12835" i="43"/>
  <c r="E12836" i="43"/>
  <c r="E12837" i="43"/>
  <c r="E12838" i="43"/>
  <c r="E12839" i="43"/>
  <c r="E12840" i="43"/>
  <c r="E12841" i="43"/>
  <c r="E12842" i="43"/>
  <c r="E12843" i="43"/>
  <c r="E12844" i="43"/>
  <c r="E12845" i="43"/>
  <c r="E12846" i="43"/>
  <c r="E12847" i="43"/>
  <c r="E12848" i="43"/>
  <c r="E12849" i="43"/>
  <c r="E12850" i="43"/>
  <c r="E12851" i="43"/>
  <c r="E12852" i="43"/>
  <c r="E12853" i="43"/>
  <c r="E12854" i="43"/>
  <c r="E12855" i="43"/>
  <c r="E12856" i="43"/>
  <c r="E12857" i="43"/>
  <c r="E12858" i="43"/>
  <c r="E12859" i="43"/>
  <c r="E12860" i="43"/>
  <c r="E12861" i="43"/>
  <c r="E12862" i="43"/>
  <c r="E12863" i="43"/>
  <c r="E12864" i="43"/>
  <c r="E12865" i="43"/>
  <c r="E12866" i="43"/>
  <c r="E12867" i="43"/>
  <c r="E12868" i="43"/>
  <c r="E12869" i="43"/>
  <c r="E12870" i="43"/>
  <c r="E12871" i="43"/>
  <c r="E12872" i="43"/>
  <c r="E12873" i="43"/>
  <c r="E12874" i="43"/>
  <c r="E12875" i="43"/>
  <c r="E12876" i="43"/>
  <c r="E12877" i="43"/>
  <c r="E12878" i="43"/>
  <c r="E12879" i="43"/>
  <c r="E12880" i="43"/>
  <c r="E12881" i="43"/>
  <c r="E12882" i="43"/>
  <c r="E12883" i="43"/>
  <c r="E12884" i="43"/>
  <c r="E12885" i="43"/>
  <c r="E12886" i="43"/>
  <c r="E12887" i="43"/>
  <c r="E12888" i="43"/>
  <c r="E12889" i="43"/>
  <c r="E12890" i="43"/>
  <c r="E12891" i="43"/>
  <c r="E12892" i="43"/>
  <c r="E12893" i="43"/>
  <c r="E12894" i="43"/>
  <c r="E12895" i="43"/>
  <c r="E12896" i="43"/>
  <c r="E12897" i="43"/>
  <c r="E12898" i="43"/>
  <c r="E12899" i="43"/>
  <c r="E12900" i="43"/>
  <c r="E12901" i="43"/>
  <c r="E12902" i="43"/>
  <c r="E12903" i="43"/>
  <c r="E12904" i="43"/>
  <c r="E12905" i="43"/>
  <c r="E12906" i="43"/>
  <c r="E12907" i="43"/>
  <c r="E12908" i="43"/>
  <c r="E12909" i="43"/>
  <c r="E12910" i="43"/>
  <c r="E12911" i="43"/>
  <c r="E12912" i="43"/>
  <c r="E12913" i="43"/>
  <c r="E12914" i="43"/>
  <c r="E12915" i="43"/>
  <c r="E12916" i="43"/>
  <c r="E12917" i="43"/>
  <c r="E12918" i="43"/>
  <c r="E12919" i="43"/>
  <c r="E12920" i="43"/>
  <c r="E12921" i="43"/>
  <c r="E12922" i="43"/>
  <c r="E12923" i="43"/>
  <c r="E12924" i="43"/>
  <c r="E12925" i="43"/>
  <c r="E12926" i="43"/>
  <c r="E12927" i="43"/>
  <c r="E12928" i="43"/>
  <c r="E12929" i="43"/>
  <c r="E12930" i="43"/>
  <c r="E12931" i="43"/>
  <c r="E12932" i="43"/>
  <c r="E12933" i="43"/>
  <c r="E12934" i="43"/>
  <c r="E12935" i="43"/>
  <c r="E12936" i="43"/>
  <c r="E12937" i="43"/>
  <c r="E12938" i="43"/>
  <c r="E12939" i="43"/>
  <c r="E12940" i="43"/>
  <c r="E12941" i="43"/>
  <c r="E12942" i="43"/>
  <c r="E12943" i="43"/>
  <c r="E12944" i="43"/>
  <c r="E12945" i="43"/>
  <c r="E12946" i="43"/>
  <c r="E12947" i="43"/>
  <c r="E12948" i="43"/>
  <c r="E12949" i="43"/>
  <c r="E12950" i="43"/>
  <c r="E12951" i="43"/>
  <c r="E12952" i="43"/>
  <c r="E12953" i="43"/>
  <c r="E12954" i="43"/>
  <c r="E12955" i="43"/>
  <c r="E12956" i="43"/>
  <c r="E12957" i="43"/>
  <c r="E12958" i="43"/>
  <c r="E12959" i="43"/>
  <c r="E12960" i="43"/>
  <c r="E12961" i="43"/>
  <c r="E12962" i="43"/>
  <c r="E12963" i="43"/>
  <c r="E12964" i="43"/>
  <c r="E12965" i="43"/>
  <c r="E12966" i="43"/>
  <c r="E12967" i="43"/>
  <c r="E12968" i="43"/>
  <c r="E12969" i="43"/>
  <c r="E12970" i="43"/>
  <c r="E12971" i="43"/>
  <c r="E12972" i="43"/>
  <c r="E12973" i="43"/>
  <c r="E12974" i="43"/>
  <c r="E12975" i="43"/>
  <c r="E12976" i="43"/>
  <c r="E12977" i="43"/>
  <c r="E12978" i="43"/>
  <c r="E12979" i="43"/>
  <c r="E12980" i="43"/>
  <c r="E12981" i="43"/>
  <c r="E12982" i="43"/>
  <c r="E12983" i="43"/>
  <c r="E12984" i="43"/>
  <c r="E12985" i="43"/>
  <c r="E12986" i="43"/>
  <c r="E12987" i="43"/>
  <c r="E12988" i="43"/>
  <c r="E12989" i="43"/>
  <c r="E12990" i="43"/>
  <c r="E12991" i="43"/>
  <c r="E12992" i="43"/>
  <c r="E12993" i="43"/>
  <c r="E12994" i="43"/>
  <c r="E12995" i="43"/>
  <c r="E12996" i="43"/>
  <c r="E12997" i="43"/>
  <c r="E12998" i="43"/>
  <c r="E12999" i="43"/>
  <c r="E13000" i="43"/>
  <c r="E13001" i="43"/>
  <c r="E13002" i="43"/>
  <c r="E13003" i="43"/>
  <c r="E13004" i="43"/>
  <c r="E13005" i="43"/>
  <c r="E13006" i="43"/>
  <c r="E13007" i="43"/>
  <c r="E13008" i="43"/>
  <c r="E13009" i="43"/>
  <c r="E13010" i="43"/>
  <c r="E13011" i="43"/>
  <c r="E13012" i="43"/>
  <c r="E13013" i="43"/>
  <c r="E13014" i="43"/>
  <c r="E13015" i="43"/>
  <c r="E13016" i="43"/>
  <c r="E13017" i="43"/>
  <c r="E13018" i="43"/>
  <c r="E13019" i="43"/>
  <c r="E13020" i="43"/>
  <c r="E13021" i="43"/>
  <c r="E13022" i="43"/>
  <c r="E13023" i="43"/>
  <c r="E13024" i="43"/>
  <c r="E13025" i="43"/>
  <c r="E13026" i="43"/>
  <c r="E13027" i="43"/>
  <c r="E13028" i="43"/>
  <c r="E13029" i="43"/>
  <c r="E13030" i="43"/>
  <c r="E13031" i="43"/>
  <c r="E13032" i="43"/>
  <c r="E13033" i="43"/>
  <c r="E13034" i="43"/>
  <c r="E13035" i="43"/>
  <c r="E13036" i="43"/>
  <c r="E13037" i="43"/>
  <c r="E13038" i="43"/>
  <c r="E13039" i="43"/>
  <c r="E13040" i="43"/>
  <c r="E13041" i="43"/>
  <c r="E13042" i="43"/>
  <c r="E13043" i="43"/>
  <c r="E13044" i="43"/>
  <c r="E13045" i="43"/>
  <c r="E13046" i="43"/>
  <c r="E13047" i="43"/>
  <c r="E13048" i="43"/>
  <c r="E13049" i="43"/>
  <c r="E13050" i="43"/>
  <c r="E13051" i="43"/>
  <c r="E13052" i="43"/>
  <c r="E13053" i="43"/>
  <c r="E13054" i="43"/>
  <c r="E13055" i="43"/>
  <c r="E13056" i="43"/>
  <c r="E13057" i="43"/>
  <c r="E13058" i="43"/>
  <c r="E13059" i="43"/>
  <c r="E13060" i="43"/>
  <c r="E13061" i="43"/>
  <c r="E13062" i="43"/>
  <c r="E13063" i="43"/>
  <c r="E13064" i="43"/>
  <c r="E13065" i="43"/>
  <c r="E13066" i="43"/>
  <c r="E13067" i="43"/>
  <c r="E13068" i="43"/>
  <c r="E13069" i="43"/>
  <c r="E13070" i="43"/>
  <c r="E13071" i="43"/>
  <c r="E13072" i="43"/>
  <c r="E13073" i="43"/>
  <c r="E13074" i="43"/>
  <c r="E13075" i="43"/>
  <c r="E13076" i="43"/>
  <c r="E13077" i="43"/>
  <c r="E13078" i="43"/>
  <c r="E13079" i="43"/>
  <c r="E13080" i="43"/>
  <c r="E13081" i="43"/>
  <c r="E13082" i="43"/>
  <c r="E13083" i="43"/>
  <c r="E13084" i="43"/>
  <c r="E13085" i="43"/>
  <c r="E13086" i="43"/>
  <c r="E13087" i="43"/>
  <c r="E13088" i="43"/>
  <c r="E13089" i="43"/>
  <c r="E13090" i="43"/>
  <c r="E13091" i="43"/>
  <c r="E13092" i="43"/>
  <c r="E13093" i="43"/>
  <c r="E13094" i="43"/>
  <c r="E13095" i="43"/>
  <c r="E13096" i="43"/>
  <c r="E13097" i="43"/>
  <c r="E13098" i="43"/>
  <c r="E13099" i="43"/>
  <c r="E13100" i="43"/>
  <c r="E13101" i="43"/>
  <c r="E13102" i="43"/>
  <c r="E13103" i="43"/>
  <c r="E13104" i="43"/>
  <c r="E13105" i="43"/>
  <c r="E13106" i="43"/>
  <c r="E13107" i="43"/>
  <c r="E13108" i="43"/>
  <c r="E13109" i="43"/>
  <c r="E13110" i="43"/>
  <c r="E13111" i="43"/>
  <c r="E13112" i="43"/>
  <c r="E13113" i="43"/>
  <c r="E13114" i="43"/>
  <c r="E13115" i="43"/>
  <c r="E13116" i="43"/>
  <c r="E13117" i="43"/>
  <c r="E13118" i="43"/>
  <c r="E13119" i="43"/>
  <c r="E13120" i="43"/>
  <c r="E13121" i="43"/>
  <c r="E13122" i="43"/>
  <c r="E13123" i="43"/>
  <c r="E13124" i="43"/>
  <c r="E13125" i="43"/>
  <c r="E13126" i="43"/>
  <c r="E13127" i="43"/>
  <c r="E13128" i="43"/>
  <c r="E13129" i="43"/>
  <c r="E13130" i="43"/>
  <c r="E13131" i="43"/>
  <c r="E13132" i="43"/>
  <c r="E13133" i="43"/>
  <c r="E13134" i="43"/>
  <c r="E13135" i="43"/>
  <c r="E13136" i="43"/>
  <c r="E13137" i="43"/>
  <c r="E13138" i="43"/>
  <c r="E13139" i="43"/>
  <c r="E13140" i="43"/>
  <c r="E13141" i="43"/>
  <c r="E13142" i="43"/>
  <c r="E13143" i="43"/>
  <c r="E13144" i="43"/>
  <c r="E13145" i="43"/>
  <c r="E13146" i="43"/>
  <c r="E13147" i="43"/>
  <c r="E13148" i="43"/>
  <c r="E13149" i="43"/>
  <c r="E13150" i="43"/>
  <c r="E13151" i="43"/>
  <c r="E13152" i="43"/>
  <c r="E13153" i="43"/>
  <c r="E13154" i="43"/>
  <c r="E13155" i="43"/>
  <c r="E13156" i="43"/>
  <c r="E13157" i="43"/>
  <c r="E13158" i="43"/>
  <c r="E13159" i="43"/>
  <c r="E13160" i="43"/>
  <c r="E13161" i="43"/>
  <c r="E13162" i="43"/>
  <c r="E13163" i="43"/>
  <c r="E13164" i="43"/>
  <c r="E13165" i="43"/>
  <c r="E13166" i="43"/>
  <c r="E13167" i="43"/>
  <c r="E13168" i="43"/>
  <c r="E13169" i="43"/>
  <c r="E13170" i="43"/>
  <c r="E13171" i="43"/>
  <c r="E13172" i="43"/>
  <c r="E13173" i="43"/>
  <c r="E13174" i="43"/>
  <c r="E13175" i="43"/>
  <c r="E13176" i="43"/>
  <c r="E13177" i="43"/>
  <c r="E13178" i="43"/>
  <c r="E13179" i="43"/>
  <c r="E13180" i="43"/>
  <c r="E13181" i="43"/>
  <c r="E13182" i="43"/>
  <c r="E13183" i="43"/>
  <c r="E13184" i="43"/>
  <c r="E13185" i="43"/>
  <c r="E13186" i="43"/>
  <c r="E13187" i="43"/>
  <c r="E13188" i="43"/>
  <c r="E13189" i="43"/>
  <c r="E13190" i="43"/>
  <c r="E13191" i="43"/>
  <c r="E13192" i="43"/>
  <c r="E13193" i="43"/>
  <c r="E13194" i="43"/>
  <c r="E13195" i="43"/>
  <c r="E13196" i="43"/>
  <c r="E13197" i="43"/>
  <c r="E13198" i="43"/>
  <c r="E13199" i="43"/>
  <c r="E13200" i="43"/>
  <c r="E13201" i="43"/>
  <c r="E13202" i="43"/>
  <c r="E13203" i="43"/>
  <c r="E13204" i="43"/>
  <c r="E13205" i="43"/>
  <c r="E13206" i="43"/>
  <c r="E13207" i="43"/>
  <c r="E13208" i="43"/>
  <c r="E13209" i="43"/>
  <c r="E13210" i="43"/>
  <c r="E13211" i="43"/>
  <c r="E13212" i="43"/>
  <c r="E13213" i="43"/>
  <c r="E13214" i="43"/>
  <c r="E13215" i="43"/>
  <c r="E13216" i="43"/>
  <c r="E13217" i="43"/>
  <c r="E13218" i="43"/>
  <c r="E13219" i="43"/>
  <c r="E13220" i="43"/>
  <c r="E13221" i="43"/>
  <c r="E13222" i="43"/>
  <c r="E13223" i="43"/>
  <c r="E13224" i="43"/>
  <c r="E13225" i="43"/>
  <c r="E13226" i="43"/>
  <c r="E13227" i="43"/>
  <c r="E13228" i="43"/>
  <c r="E13229" i="43"/>
  <c r="E13230" i="43"/>
  <c r="E13231" i="43"/>
  <c r="E13232" i="43"/>
  <c r="E13233" i="43"/>
  <c r="E13234" i="43"/>
  <c r="E13235" i="43"/>
  <c r="E13236" i="43"/>
  <c r="E13237" i="43"/>
  <c r="E13238" i="43"/>
  <c r="E13239" i="43"/>
  <c r="E13240" i="43"/>
  <c r="E13241" i="43"/>
  <c r="E13242" i="43"/>
  <c r="E13243" i="43"/>
  <c r="E13244" i="43"/>
  <c r="E13245" i="43"/>
  <c r="E13246" i="43"/>
  <c r="E13247" i="43"/>
  <c r="E13248" i="43"/>
  <c r="E13249" i="43"/>
  <c r="E13250" i="43"/>
  <c r="E13251" i="43"/>
  <c r="E13252" i="43"/>
  <c r="E13253" i="43"/>
  <c r="E13254" i="43"/>
  <c r="E13255" i="43"/>
  <c r="E13256" i="43"/>
  <c r="E13257" i="43"/>
  <c r="E13258" i="43"/>
  <c r="E13259" i="43"/>
  <c r="E13260" i="43"/>
  <c r="E13261" i="43"/>
  <c r="E13262" i="43"/>
  <c r="E13263" i="43"/>
  <c r="E13264" i="43"/>
  <c r="E13265" i="43"/>
  <c r="E13266" i="43"/>
  <c r="E13267" i="43"/>
  <c r="E13268" i="43"/>
  <c r="E13269" i="43"/>
  <c r="E13270" i="43"/>
  <c r="E13271" i="43"/>
  <c r="E13272" i="43"/>
  <c r="E13273" i="43"/>
  <c r="E13274" i="43"/>
  <c r="E13275" i="43"/>
  <c r="E13276" i="43"/>
  <c r="E13277" i="43"/>
  <c r="E13278" i="43"/>
  <c r="E13279" i="43"/>
  <c r="E13280" i="43"/>
  <c r="E13281" i="43"/>
  <c r="E13282" i="43"/>
  <c r="E13283" i="43"/>
  <c r="E13284" i="43"/>
  <c r="E13285" i="43"/>
  <c r="E13286" i="43"/>
  <c r="E13287" i="43"/>
  <c r="E13288" i="43"/>
  <c r="E13289" i="43"/>
  <c r="E13290" i="43"/>
  <c r="E13291" i="43"/>
  <c r="E13292" i="43"/>
  <c r="E13293" i="43"/>
  <c r="E13294" i="43"/>
  <c r="E13295" i="43"/>
  <c r="E13296" i="43"/>
  <c r="E13297" i="43"/>
  <c r="E13298" i="43"/>
  <c r="E13299" i="43"/>
  <c r="E13300" i="43"/>
  <c r="E13301" i="43"/>
  <c r="E13302" i="43"/>
  <c r="E13303" i="43"/>
  <c r="E13304" i="43"/>
  <c r="E13305" i="43"/>
  <c r="E13306" i="43"/>
  <c r="E13307" i="43"/>
  <c r="E13308" i="43"/>
  <c r="E13309" i="43"/>
  <c r="E13310" i="43"/>
  <c r="E13311" i="43"/>
  <c r="E13312" i="43"/>
  <c r="E13313" i="43"/>
  <c r="E13314" i="43"/>
  <c r="E13315" i="43"/>
  <c r="E13316" i="43"/>
  <c r="E13317" i="43"/>
  <c r="E13318" i="43"/>
  <c r="E13319" i="43"/>
  <c r="E13320" i="43"/>
  <c r="E13321" i="43"/>
  <c r="E13322" i="43"/>
  <c r="E13323" i="43"/>
  <c r="E13324" i="43"/>
  <c r="E13325" i="43"/>
  <c r="E13326" i="43"/>
  <c r="E13327" i="43"/>
  <c r="E13328" i="43"/>
  <c r="E13329" i="43"/>
  <c r="E13330" i="43"/>
  <c r="E13331" i="43"/>
  <c r="E13332" i="43"/>
  <c r="E13333" i="43"/>
  <c r="E13334" i="43"/>
  <c r="E13335" i="43"/>
  <c r="E13336" i="43"/>
  <c r="E13337" i="43"/>
  <c r="E13338" i="43"/>
  <c r="E13339" i="43"/>
  <c r="E13340" i="43"/>
  <c r="E13341" i="43"/>
  <c r="E13342" i="43"/>
  <c r="E13343" i="43"/>
  <c r="E13344" i="43"/>
  <c r="E13345" i="43"/>
  <c r="E13346" i="43"/>
  <c r="E13347" i="43"/>
  <c r="E13348" i="43"/>
  <c r="E13349" i="43"/>
  <c r="E13350" i="43"/>
  <c r="E13351" i="43"/>
  <c r="E13352" i="43"/>
  <c r="E13353" i="43"/>
  <c r="E13354" i="43"/>
  <c r="E13355" i="43"/>
  <c r="E13356" i="43"/>
  <c r="E13357" i="43"/>
  <c r="E13358" i="43"/>
  <c r="E13359" i="43"/>
  <c r="E13360" i="43"/>
  <c r="E13361" i="43"/>
  <c r="E13362" i="43"/>
  <c r="E13363" i="43"/>
  <c r="E13364" i="43"/>
  <c r="E13365" i="43"/>
  <c r="E13366" i="43"/>
  <c r="E13367" i="43"/>
  <c r="E13368" i="43"/>
  <c r="E13369" i="43"/>
  <c r="E13370" i="43"/>
  <c r="E13371" i="43"/>
  <c r="E13372" i="43"/>
  <c r="E13373" i="43"/>
  <c r="E13374" i="43"/>
  <c r="E13375" i="43"/>
  <c r="E13376" i="43"/>
  <c r="E13377" i="43"/>
  <c r="E13378" i="43"/>
  <c r="E13379" i="43"/>
  <c r="E13380" i="43"/>
  <c r="E13381" i="43"/>
  <c r="E13382" i="43"/>
  <c r="E13383" i="43"/>
  <c r="E13384" i="43"/>
  <c r="E13385" i="43"/>
  <c r="E13386" i="43"/>
  <c r="E13387" i="43"/>
  <c r="E13388" i="43"/>
  <c r="E13389" i="43"/>
  <c r="E13390" i="43"/>
  <c r="E13391" i="43"/>
  <c r="E13392" i="43"/>
  <c r="E13393" i="43"/>
  <c r="E13394" i="43"/>
  <c r="E13395" i="43"/>
  <c r="E13396" i="43"/>
  <c r="E13397" i="43"/>
  <c r="E13398" i="43"/>
  <c r="E13399" i="43"/>
  <c r="E13400" i="43"/>
  <c r="E13401" i="43"/>
  <c r="E13402" i="43"/>
  <c r="E13403" i="43"/>
  <c r="E13404" i="43"/>
  <c r="E13405" i="43"/>
  <c r="E13406" i="43"/>
  <c r="E13407" i="43"/>
  <c r="E13408" i="43"/>
  <c r="E13409" i="43"/>
  <c r="E13410" i="43"/>
  <c r="E13411" i="43"/>
  <c r="E13412" i="43"/>
  <c r="E13413" i="43"/>
  <c r="E13414" i="43"/>
  <c r="E13415" i="43"/>
  <c r="E13416" i="43"/>
  <c r="E13417" i="43"/>
  <c r="E13418" i="43"/>
  <c r="E13419" i="43"/>
  <c r="E13420" i="43"/>
  <c r="E13421" i="43"/>
  <c r="E13422" i="43"/>
  <c r="E13423" i="43"/>
  <c r="E13424" i="43"/>
  <c r="E13425" i="43"/>
  <c r="E13426" i="43"/>
  <c r="E13427" i="43"/>
  <c r="E13428" i="43"/>
  <c r="E13429" i="43"/>
  <c r="E13430" i="43"/>
  <c r="E13431" i="43"/>
  <c r="E13432" i="43"/>
  <c r="E13433" i="43"/>
  <c r="E13434" i="43"/>
  <c r="E13435" i="43"/>
  <c r="E13436" i="43"/>
  <c r="E13437" i="43"/>
  <c r="E13438" i="43"/>
  <c r="E13439" i="43"/>
  <c r="E13440" i="43"/>
  <c r="E13441" i="43"/>
  <c r="E13442" i="43"/>
  <c r="E13443" i="43"/>
  <c r="E13444" i="43"/>
  <c r="E13445" i="43"/>
  <c r="E13446" i="43"/>
  <c r="E13447" i="43"/>
  <c r="E13448" i="43"/>
  <c r="E13449" i="43"/>
  <c r="E13450" i="43"/>
  <c r="E13451" i="43"/>
  <c r="E13452" i="43"/>
  <c r="E13453" i="43"/>
  <c r="E13454" i="43"/>
  <c r="E13455" i="43"/>
  <c r="E13456" i="43"/>
  <c r="E13457" i="43"/>
  <c r="E13458" i="43"/>
  <c r="E13459" i="43"/>
  <c r="E13460" i="43"/>
  <c r="E13461" i="43"/>
  <c r="E13462" i="43"/>
  <c r="E13463" i="43"/>
  <c r="E13464" i="43"/>
  <c r="E13465" i="43"/>
  <c r="E13466" i="43"/>
  <c r="E13467" i="43"/>
  <c r="E13468" i="43"/>
  <c r="E13469" i="43"/>
  <c r="E13470" i="43"/>
  <c r="E13471" i="43"/>
  <c r="E13472" i="43"/>
  <c r="E13473" i="43"/>
  <c r="E13474" i="43"/>
  <c r="E13475" i="43"/>
  <c r="E13476" i="43"/>
  <c r="E13477" i="43"/>
  <c r="E13478" i="43"/>
  <c r="E13479" i="43"/>
  <c r="E13480" i="43"/>
  <c r="E13481" i="43"/>
  <c r="E13482" i="43"/>
  <c r="E13483" i="43"/>
  <c r="E13484" i="43"/>
  <c r="E13485" i="43"/>
  <c r="E13486" i="43"/>
  <c r="E13487" i="43"/>
  <c r="E13488" i="43"/>
  <c r="E13489" i="43"/>
  <c r="E13490" i="43"/>
  <c r="E13491" i="43"/>
  <c r="E13492" i="43"/>
  <c r="E13493" i="43"/>
  <c r="E13494" i="43"/>
  <c r="E13495" i="43"/>
  <c r="E13496" i="43"/>
  <c r="E13497" i="43"/>
  <c r="E13498" i="43"/>
  <c r="E13499" i="43"/>
  <c r="E13500" i="43"/>
  <c r="E13501" i="43"/>
  <c r="E13502" i="43"/>
  <c r="E13503" i="43"/>
  <c r="E13504" i="43"/>
  <c r="E13505" i="43"/>
  <c r="E13506" i="43"/>
  <c r="E13507" i="43"/>
  <c r="E13508" i="43"/>
  <c r="E13509" i="43"/>
  <c r="E13510" i="43"/>
  <c r="E13511" i="43"/>
  <c r="E13512" i="43"/>
  <c r="E13513" i="43"/>
  <c r="E13514" i="43"/>
  <c r="E13515" i="43"/>
  <c r="E13516" i="43"/>
  <c r="E13517" i="43"/>
  <c r="E13518" i="43"/>
  <c r="E13519" i="43"/>
  <c r="E13520" i="43"/>
  <c r="E13521" i="43"/>
  <c r="E13522" i="43"/>
  <c r="E13523" i="43"/>
  <c r="E13524" i="43"/>
  <c r="E13525" i="43"/>
  <c r="E13526" i="43"/>
  <c r="E13527" i="43"/>
  <c r="E13528" i="43"/>
  <c r="E13529" i="43"/>
  <c r="E13530" i="43"/>
  <c r="E13531" i="43"/>
  <c r="E13532" i="43"/>
  <c r="E13533" i="43"/>
  <c r="E13534" i="43"/>
  <c r="E13535" i="43"/>
  <c r="E13536" i="43"/>
  <c r="E13537" i="43"/>
  <c r="E13538" i="43"/>
  <c r="E13539" i="43"/>
  <c r="E13540" i="43"/>
  <c r="E13541" i="43"/>
  <c r="E13542" i="43"/>
  <c r="E13543" i="43"/>
  <c r="E13544" i="43"/>
  <c r="E13545" i="43"/>
  <c r="E13546" i="43"/>
  <c r="E13547" i="43"/>
  <c r="E13548" i="43"/>
  <c r="E13549" i="43"/>
  <c r="E13550" i="43"/>
  <c r="E13551" i="43"/>
  <c r="E13552" i="43"/>
  <c r="E13553" i="43"/>
  <c r="E13554" i="43"/>
  <c r="E13555" i="43"/>
  <c r="E13556" i="43"/>
  <c r="E13557" i="43"/>
  <c r="E13558" i="43"/>
  <c r="E13559" i="43"/>
  <c r="E13560" i="43"/>
  <c r="E13561" i="43"/>
  <c r="E13562" i="43"/>
  <c r="E13563" i="43"/>
  <c r="E13564" i="43"/>
  <c r="E13565" i="43"/>
  <c r="E13566" i="43"/>
  <c r="E13567" i="43"/>
  <c r="E13568" i="43"/>
  <c r="E13569" i="43"/>
  <c r="E13570" i="43"/>
  <c r="E13571" i="43"/>
  <c r="E13572" i="43"/>
  <c r="E13573" i="43"/>
  <c r="E13574" i="43"/>
  <c r="E13575" i="43"/>
  <c r="E13576" i="43"/>
  <c r="E13577" i="43"/>
  <c r="E13578" i="43"/>
  <c r="E13579" i="43"/>
  <c r="E13580" i="43"/>
  <c r="E13581" i="43"/>
  <c r="E13582" i="43"/>
  <c r="E13583" i="43"/>
  <c r="E13584" i="43"/>
  <c r="E13585" i="43"/>
  <c r="E13586" i="43"/>
  <c r="E13587" i="43"/>
  <c r="E13588" i="43"/>
  <c r="E13589" i="43"/>
  <c r="E13590" i="43"/>
  <c r="E13591" i="43"/>
  <c r="E13592" i="43"/>
  <c r="E13593" i="43"/>
  <c r="E13594" i="43"/>
  <c r="E13595" i="43"/>
  <c r="E13596" i="43"/>
  <c r="E13597" i="43"/>
  <c r="E13598" i="43"/>
  <c r="E13599" i="43"/>
  <c r="E13600" i="43"/>
  <c r="E13601" i="43"/>
  <c r="E13602" i="43"/>
  <c r="E13603" i="43"/>
  <c r="E13604" i="43"/>
  <c r="E13605" i="43"/>
  <c r="E13606" i="43"/>
  <c r="E13607" i="43"/>
  <c r="E13608" i="43"/>
  <c r="E13609" i="43"/>
  <c r="E13610" i="43"/>
  <c r="E13611" i="43"/>
  <c r="E13612" i="43"/>
  <c r="E13613" i="43"/>
  <c r="E13614" i="43"/>
  <c r="E13615" i="43"/>
  <c r="E13616" i="43"/>
  <c r="E13617" i="43"/>
  <c r="E13618" i="43"/>
  <c r="E13619" i="43"/>
  <c r="E13620" i="43"/>
  <c r="E13621" i="43"/>
  <c r="E13622" i="43"/>
  <c r="E13623" i="43"/>
  <c r="E13624" i="43"/>
  <c r="E13625" i="43"/>
  <c r="E13626" i="43"/>
  <c r="E13627" i="43"/>
  <c r="E13628" i="43"/>
  <c r="E13629" i="43"/>
  <c r="E13630" i="43"/>
  <c r="E13631" i="43"/>
  <c r="E13632" i="43"/>
  <c r="E13633" i="43"/>
  <c r="E13634" i="43"/>
  <c r="E13635" i="43"/>
  <c r="E13636" i="43"/>
  <c r="E13637" i="43"/>
  <c r="E13638" i="43"/>
  <c r="E13639" i="43"/>
  <c r="E13640" i="43"/>
  <c r="E13641" i="43"/>
  <c r="E13642" i="43"/>
  <c r="E13643" i="43"/>
  <c r="E13644" i="43"/>
  <c r="E13645" i="43"/>
  <c r="E13646" i="43"/>
  <c r="E13647" i="43"/>
  <c r="E13648" i="43"/>
  <c r="E13649" i="43"/>
  <c r="E13650" i="43"/>
  <c r="E13651" i="43"/>
  <c r="E13652" i="43"/>
  <c r="E13653" i="43"/>
  <c r="E13654" i="43"/>
  <c r="E13655" i="43"/>
  <c r="E13656" i="43"/>
  <c r="E13657" i="43"/>
  <c r="E13658" i="43"/>
  <c r="E13659" i="43"/>
  <c r="E13660" i="43"/>
  <c r="E13661" i="43"/>
  <c r="E13662" i="43"/>
  <c r="E13663" i="43"/>
  <c r="E13664" i="43"/>
  <c r="E13665" i="43"/>
  <c r="E13666" i="43"/>
  <c r="E13667" i="43"/>
  <c r="E13668" i="43"/>
  <c r="E13669" i="43"/>
  <c r="E13670" i="43"/>
  <c r="E13671" i="43"/>
  <c r="E13672" i="43"/>
  <c r="E13673" i="43"/>
  <c r="E13674" i="43"/>
  <c r="E13675" i="43"/>
  <c r="E13676" i="43"/>
  <c r="E13677" i="43"/>
  <c r="E13678" i="43"/>
  <c r="E13679" i="43"/>
  <c r="E13680" i="43"/>
  <c r="E13681" i="43"/>
  <c r="E13682" i="43"/>
  <c r="E13683" i="43"/>
  <c r="E13684" i="43"/>
  <c r="E13685" i="43"/>
  <c r="E13686" i="43"/>
  <c r="E13687" i="43"/>
  <c r="E13688" i="43"/>
  <c r="E13689" i="43"/>
  <c r="E13690" i="43"/>
  <c r="E13691" i="43"/>
  <c r="E13692" i="43"/>
  <c r="E13693" i="43"/>
  <c r="E13694" i="43"/>
  <c r="E13695" i="43"/>
  <c r="E13696" i="43"/>
  <c r="E13697" i="43"/>
  <c r="E13698" i="43"/>
  <c r="E13699" i="43"/>
  <c r="E13700" i="43"/>
  <c r="E13701" i="43"/>
  <c r="E13702" i="43"/>
  <c r="E13703" i="43"/>
  <c r="E13704" i="43"/>
  <c r="E13705" i="43"/>
  <c r="E13706" i="43"/>
  <c r="E13707" i="43"/>
  <c r="E13708" i="43"/>
  <c r="E13709" i="43"/>
  <c r="E13710" i="43"/>
  <c r="E13711" i="43"/>
  <c r="E13712" i="43"/>
  <c r="E13713" i="43"/>
  <c r="E13714" i="43"/>
  <c r="E13715" i="43"/>
  <c r="E13716" i="43"/>
  <c r="E13717" i="43"/>
  <c r="E13718" i="43"/>
  <c r="E13719" i="43"/>
  <c r="E13720" i="43"/>
  <c r="E13721" i="43"/>
  <c r="E13722" i="43"/>
  <c r="E13723" i="43"/>
  <c r="E13724" i="43"/>
  <c r="E13725" i="43"/>
  <c r="E13726" i="43"/>
  <c r="E13727" i="43"/>
  <c r="E13728" i="43"/>
  <c r="E13729" i="43"/>
  <c r="E13730" i="43"/>
  <c r="E13731" i="43"/>
  <c r="E13732" i="43"/>
  <c r="E13733" i="43"/>
  <c r="E13734" i="43"/>
  <c r="E13735" i="43"/>
  <c r="E13736" i="43"/>
  <c r="E13737" i="43"/>
  <c r="E13738" i="43"/>
  <c r="E13739" i="43"/>
  <c r="E13740" i="43"/>
  <c r="E13741" i="43"/>
  <c r="E13742" i="43"/>
  <c r="E13743" i="43"/>
  <c r="E13744" i="43"/>
  <c r="E13745" i="43"/>
  <c r="E13746" i="43"/>
  <c r="E13747" i="43"/>
  <c r="E13748" i="43"/>
  <c r="E13749" i="43"/>
  <c r="E13750" i="43"/>
  <c r="E13751" i="43"/>
  <c r="E13752" i="43"/>
  <c r="E13753" i="43"/>
  <c r="E13754" i="43"/>
  <c r="E13755" i="43"/>
  <c r="E13756" i="43"/>
  <c r="E13757" i="43"/>
  <c r="E13758" i="43"/>
  <c r="E13759" i="43"/>
  <c r="E13760" i="43"/>
  <c r="E13761" i="43"/>
  <c r="E13762" i="43"/>
  <c r="E13763" i="43"/>
  <c r="E13764" i="43"/>
  <c r="E13765" i="43"/>
  <c r="E13766" i="43"/>
  <c r="E13767" i="43"/>
  <c r="E13768" i="43"/>
  <c r="E13769" i="43"/>
  <c r="E13770" i="43"/>
  <c r="E13771" i="43"/>
  <c r="E13772" i="43"/>
  <c r="E13773" i="43"/>
  <c r="E13774" i="43"/>
  <c r="E13775" i="43"/>
  <c r="E13776" i="43"/>
  <c r="E13777" i="43"/>
  <c r="E13778" i="43"/>
  <c r="E13779" i="43"/>
  <c r="E13780" i="43"/>
  <c r="E13781" i="43"/>
  <c r="E13782" i="43"/>
  <c r="E13783" i="43"/>
  <c r="E13784" i="43"/>
  <c r="E13785" i="43"/>
  <c r="E13786" i="43"/>
  <c r="E13787" i="43"/>
  <c r="E13788" i="43"/>
  <c r="E13789" i="43"/>
  <c r="E13790" i="43"/>
  <c r="E13791" i="43"/>
  <c r="E13792" i="43"/>
  <c r="E13793" i="43"/>
  <c r="E13794" i="43"/>
  <c r="E13795" i="43"/>
  <c r="E13796" i="43"/>
  <c r="E13797" i="43"/>
  <c r="E13798" i="43"/>
  <c r="E13799" i="43"/>
  <c r="E13800" i="43"/>
  <c r="E13801" i="43"/>
  <c r="E13802" i="43"/>
  <c r="E13803" i="43"/>
  <c r="E13804" i="43"/>
  <c r="E13805" i="43"/>
  <c r="E13806" i="43"/>
  <c r="E13807" i="43"/>
  <c r="E13808" i="43"/>
  <c r="E13809" i="43"/>
  <c r="E13810" i="43"/>
  <c r="E13811" i="43"/>
  <c r="E13812" i="43"/>
  <c r="E13813" i="43"/>
  <c r="E13814" i="43"/>
  <c r="E13815" i="43"/>
  <c r="E13816" i="43"/>
  <c r="E13817" i="43"/>
  <c r="E13818" i="43"/>
  <c r="E13819" i="43"/>
  <c r="E13820" i="43"/>
  <c r="E13821" i="43"/>
  <c r="E13822" i="43"/>
  <c r="E13823" i="43"/>
  <c r="E13824" i="43"/>
  <c r="E13825" i="43"/>
  <c r="E13826" i="43"/>
  <c r="E13827" i="43"/>
  <c r="E13828" i="43"/>
  <c r="E13829" i="43"/>
  <c r="E13830" i="43"/>
  <c r="E13831" i="43"/>
  <c r="E13832" i="43"/>
  <c r="E13833" i="43"/>
  <c r="E13834" i="43"/>
  <c r="E13835" i="43"/>
  <c r="E13836" i="43"/>
  <c r="E13837" i="43"/>
  <c r="E13838" i="43"/>
  <c r="E13839" i="43"/>
  <c r="E13840" i="43"/>
  <c r="E13841" i="43"/>
  <c r="E13842" i="43"/>
  <c r="E13843" i="43"/>
  <c r="E13844" i="43"/>
  <c r="E13845" i="43"/>
  <c r="E13846" i="43"/>
  <c r="E13847" i="43"/>
  <c r="E13848" i="43"/>
  <c r="E13849" i="43"/>
  <c r="E13850" i="43"/>
  <c r="E13851" i="43"/>
  <c r="E13852" i="43"/>
  <c r="E13853" i="43"/>
  <c r="E13854" i="43"/>
  <c r="E13855" i="43"/>
  <c r="E13856" i="43"/>
  <c r="E13857" i="43"/>
  <c r="E13858" i="43"/>
  <c r="E13859" i="43"/>
  <c r="E13860" i="43"/>
  <c r="E13861" i="43"/>
  <c r="E13862" i="43"/>
  <c r="E13863" i="43"/>
  <c r="E13864" i="43"/>
  <c r="E13865" i="43"/>
  <c r="E13866" i="43"/>
  <c r="E13867" i="43"/>
  <c r="E13868" i="43"/>
  <c r="E13869" i="43"/>
  <c r="E13870" i="43"/>
  <c r="E13871" i="43"/>
  <c r="E13872" i="43"/>
  <c r="E13873" i="43"/>
  <c r="E13874" i="43"/>
  <c r="E13875" i="43"/>
  <c r="E13876" i="43"/>
  <c r="E13877" i="43"/>
  <c r="E13878" i="43"/>
  <c r="E13879" i="43"/>
  <c r="E13880" i="43"/>
  <c r="E13881" i="43"/>
  <c r="E13882" i="43"/>
  <c r="E13883" i="43"/>
  <c r="E13884" i="43"/>
  <c r="E13885" i="43"/>
  <c r="E13886" i="43"/>
  <c r="E13887" i="43"/>
  <c r="E13888" i="43"/>
  <c r="E13889" i="43"/>
  <c r="E13890" i="43"/>
  <c r="E13891" i="43"/>
  <c r="E13892" i="43"/>
  <c r="E13893" i="43"/>
  <c r="E13894" i="43"/>
  <c r="E13895" i="43"/>
  <c r="E13896" i="43"/>
  <c r="E13897" i="43"/>
  <c r="E13898" i="43"/>
  <c r="E13899" i="43"/>
  <c r="E13900" i="43"/>
  <c r="E13901" i="43"/>
  <c r="E13902" i="43"/>
  <c r="E13903" i="43"/>
  <c r="E13904" i="43"/>
  <c r="E13905" i="43"/>
  <c r="E13906" i="43"/>
  <c r="E13907" i="43"/>
  <c r="E13908" i="43"/>
  <c r="E13909" i="43"/>
  <c r="E13910" i="43"/>
  <c r="E13911" i="43"/>
  <c r="E13912" i="43"/>
  <c r="E13913" i="43"/>
  <c r="E13914" i="43"/>
  <c r="E13915" i="43"/>
  <c r="E13916" i="43"/>
  <c r="E13917" i="43"/>
  <c r="E13918" i="43"/>
  <c r="E13919" i="43"/>
  <c r="E13920" i="43"/>
  <c r="E13921" i="43"/>
  <c r="E13922" i="43"/>
  <c r="E13923" i="43"/>
  <c r="E13924" i="43"/>
  <c r="E13925" i="43"/>
  <c r="E13926" i="43"/>
  <c r="E13927" i="43"/>
  <c r="E13928" i="43"/>
  <c r="E13929" i="43"/>
  <c r="E13930" i="43"/>
  <c r="E13931" i="43"/>
  <c r="E13932" i="43"/>
  <c r="E13933" i="43"/>
  <c r="E13934" i="43"/>
  <c r="E13935" i="43"/>
  <c r="E13936" i="43"/>
  <c r="E13937" i="43"/>
  <c r="E13938" i="43"/>
  <c r="E13939" i="43"/>
  <c r="E13940" i="43"/>
  <c r="E13941" i="43"/>
  <c r="E13942" i="43"/>
  <c r="E13943" i="43"/>
  <c r="E13944" i="43"/>
  <c r="E13945" i="43"/>
  <c r="E13946" i="43"/>
  <c r="E13947" i="43"/>
  <c r="E13948" i="43"/>
  <c r="E13949" i="43"/>
  <c r="E13950" i="43"/>
  <c r="E13951" i="43"/>
  <c r="E13952" i="43"/>
  <c r="E13953" i="43"/>
  <c r="E13954" i="43"/>
  <c r="E13955" i="43"/>
  <c r="E13956" i="43"/>
  <c r="E13957" i="43"/>
  <c r="E13958" i="43"/>
  <c r="E13959" i="43"/>
  <c r="E13960" i="43"/>
  <c r="E13961" i="43"/>
  <c r="E13962" i="43"/>
  <c r="E13963" i="43"/>
  <c r="E13964" i="43"/>
  <c r="E13965" i="43"/>
  <c r="E13966" i="43"/>
  <c r="E13967" i="43"/>
  <c r="E13968" i="43"/>
  <c r="E13969" i="43"/>
  <c r="E13970" i="43"/>
  <c r="E13971" i="43"/>
  <c r="E13972" i="43"/>
  <c r="E13973" i="43"/>
  <c r="E13974" i="43"/>
  <c r="E13975" i="43"/>
  <c r="E13976" i="43"/>
  <c r="E13977" i="43"/>
  <c r="E13978" i="43"/>
  <c r="E13979" i="43"/>
  <c r="E13980" i="43"/>
  <c r="E13981" i="43"/>
  <c r="E13982" i="43"/>
  <c r="E13983" i="43"/>
  <c r="E13984" i="43"/>
  <c r="E13985" i="43"/>
  <c r="E13986" i="43"/>
  <c r="E13987" i="43"/>
  <c r="E13988" i="43"/>
  <c r="E13989" i="43"/>
  <c r="E13990" i="43"/>
  <c r="E13991" i="43"/>
  <c r="E13992" i="43"/>
  <c r="E13993" i="43"/>
  <c r="E13994" i="43"/>
  <c r="E13995" i="43"/>
  <c r="E13996" i="43"/>
  <c r="E13997" i="43"/>
  <c r="E13998" i="43"/>
  <c r="E13999" i="43"/>
  <c r="E14000" i="43"/>
  <c r="E14001" i="43"/>
  <c r="E14002" i="43"/>
  <c r="E14003" i="43"/>
  <c r="E14004" i="43"/>
  <c r="E14005" i="43"/>
  <c r="E14006" i="43"/>
  <c r="E14007" i="43"/>
  <c r="E14008" i="43"/>
  <c r="E14009" i="43"/>
  <c r="E14010" i="43"/>
  <c r="E14011" i="43"/>
  <c r="E14012" i="43"/>
  <c r="E14013" i="43"/>
  <c r="E14014" i="43"/>
  <c r="E14015" i="43"/>
  <c r="E14016" i="43"/>
  <c r="E14017" i="43"/>
  <c r="E14018" i="43"/>
  <c r="E14019" i="43"/>
  <c r="E14020" i="43"/>
  <c r="E14021" i="43"/>
  <c r="E14022" i="43"/>
  <c r="E14023" i="43"/>
  <c r="E14024" i="43"/>
  <c r="E14025" i="43"/>
  <c r="E14026" i="43"/>
  <c r="E14027" i="43"/>
  <c r="E14028" i="43"/>
  <c r="E14029" i="43"/>
  <c r="E14030" i="43"/>
  <c r="E14031" i="43"/>
  <c r="E14032" i="43"/>
  <c r="E14033" i="43"/>
  <c r="E14034" i="43"/>
  <c r="E14035" i="43"/>
  <c r="E14036" i="43"/>
  <c r="E14037" i="43"/>
  <c r="E14038" i="43"/>
  <c r="E14039" i="43"/>
  <c r="E14040" i="43"/>
  <c r="E14041" i="43"/>
  <c r="E14042" i="43"/>
  <c r="E14043" i="43"/>
  <c r="E14044" i="43"/>
  <c r="E14045" i="43"/>
  <c r="E14046" i="43"/>
  <c r="E14047" i="43"/>
  <c r="E14048" i="43"/>
  <c r="E14049" i="43"/>
  <c r="E14050" i="43"/>
  <c r="E14051" i="43"/>
  <c r="E14052" i="43"/>
  <c r="E14053" i="43"/>
  <c r="E14054" i="43"/>
  <c r="E14055" i="43"/>
  <c r="E14056" i="43"/>
  <c r="E14057" i="43"/>
  <c r="E14058" i="43"/>
  <c r="E14059" i="43"/>
  <c r="E14060" i="43"/>
  <c r="E14061" i="43"/>
  <c r="E14062" i="43"/>
  <c r="E14063" i="43"/>
  <c r="E14064" i="43"/>
  <c r="E14065" i="43"/>
  <c r="E14066" i="43"/>
  <c r="E14067" i="43"/>
  <c r="E14068" i="43"/>
  <c r="E14069" i="43"/>
  <c r="E14070" i="43"/>
  <c r="E14071" i="43"/>
  <c r="E14072" i="43"/>
  <c r="E14073" i="43"/>
  <c r="E14074" i="43"/>
  <c r="E14075" i="43"/>
  <c r="E14076" i="43"/>
  <c r="E14077" i="43"/>
  <c r="E14078" i="43"/>
  <c r="E14079" i="43"/>
  <c r="E14080" i="43"/>
  <c r="E14081" i="43"/>
  <c r="E14082" i="43"/>
  <c r="E14083" i="43"/>
  <c r="E14084" i="43"/>
  <c r="E14085" i="43"/>
  <c r="E14086" i="43"/>
  <c r="E14087" i="43"/>
  <c r="E14088" i="43"/>
  <c r="E14089" i="43"/>
  <c r="E14090" i="43"/>
  <c r="E14091" i="43"/>
  <c r="E14092" i="43"/>
  <c r="E14093" i="43"/>
  <c r="E14094" i="43"/>
  <c r="E14095" i="43"/>
  <c r="E14096" i="43"/>
  <c r="E14097" i="43"/>
  <c r="E14098" i="43"/>
  <c r="E14099" i="43"/>
  <c r="E14100" i="43"/>
  <c r="E14101" i="43"/>
  <c r="E14102" i="43"/>
  <c r="E14103" i="43"/>
  <c r="E14104" i="43"/>
  <c r="E14105" i="43"/>
  <c r="E14106" i="43"/>
  <c r="E14107" i="43"/>
  <c r="E14108" i="43"/>
  <c r="E14109" i="43"/>
  <c r="E14110" i="43"/>
  <c r="E14111" i="43"/>
  <c r="E14112" i="43"/>
  <c r="E14113" i="43"/>
  <c r="E14114" i="43"/>
  <c r="E14115" i="43"/>
  <c r="E14116" i="43"/>
  <c r="E14117" i="43"/>
  <c r="E14118" i="43"/>
  <c r="E14119" i="43"/>
  <c r="E14120" i="43"/>
  <c r="E14121" i="43"/>
  <c r="E14122" i="43"/>
  <c r="E14123" i="43"/>
  <c r="E14124" i="43"/>
  <c r="E14125" i="43"/>
  <c r="E14126" i="43"/>
  <c r="E14127" i="43"/>
  <c r="E14128" i="43"/>
  <c r="E14129" i="43"/>
  <c r="E14130" i="43"/>
  <c r="E14131" i="43"/>
  <c r="E14132" i="43"/>
  <c r="E14133" i="43"/>
  <c r="E14134" i="43"/>
  <c r="E14135" i="43"/>
  <c r="E14136" i="43"/>
  <c r="E14137" i="43"/>
  <c r="E14138" i="43"/>
  <c r="E14139" i="43"/>
  <c r="E14140" i="43"/>
  <c r="E14141" i="43"/>
  <c r="E14142" i="43"/>
  <c r="E14143" i="43"/>
  <c r="E14144" i="43"/>
  <c r="E14145" i="43"/>
  <c r="E14146" i="43"/>
  <c r="E14147" i="43"/>
  <c r="E14148" i="43"/>
  <c r="E14149" i="43"/>
  <c r="E14150" i="43"/>
  <c r="E14151" i="43"/>
  <c r="E14152" i="43"/>
  <c r="E14153" i="43"/>
  <c r="E14154" i="43"/>
  <c r="E14155" i="43"/>
  <c r="E14156" i="43"/>
  <c r="E14157" i="43"/>
  <c r="E14158" i="43"/>
  <c r="E14159" i="43"/>
  <c r="E14160" i="43"/>
  <c r="E14161" i="43"/>
  <c r="E14162" i="43"/>
  <c r="E14163" i="43"/>
  <c r="E14164" i="43"/>
  <c r="E14165" i="43"/>
  <c r="E14166" i="43"/>
  <c r="E14167" i="43"/>
  <c r="E14168" i="43"/>
  <c r="E14169" i="43"/>
  <c r="E14170" i="43"/>
  <c r="E14171" i="43"/>
  <c r="E14172" i="43"/>
  <c r="E14173" i="43"/>
  <c r="E14174" i="43"/>
  <c r="E14175" i="43"/>
  <c r="E14176" i="43"/>
  <c r="E14177" i="43"/>
  <c r="E14178" i="43"/>
  <c r="E14179" i="43"/>
  <c r="E14180" i="43"/>
  <c r="E14181" i="43"/>
  <c r="E14182" i="43"/>
  <c r="E14183" i="43"/>
  <c r="E14184" i="43"/>
  <c r="E14185" i="43"/>
  <c r="E14186" i="43"/>
  <c r="E14187" i="43"/>
  <c r="E14188" i="43"/>
  <c r="E14189" i="43"/>
  <c r="E14190" i="43"/>
  <c r="E14191" i="43"/>
  <c r="E14192" i="43"/>
  <c r="E14193" i="43"/>
  <c r="E14194" i="43"/>
  <c r="E14195" i="43"/>
  <c r="E14196" i="43"/>
  <c r="E14197" i="43"/>
  <c r="E14198" i="43"/>
  <c r="E14199" i="43"/>
  <c r="E14200" i="43"/>
  <c r="E14201" i="43"/>
  <c r="E14202" i="43"/>
  <c r="E14203" i="43"/>
  <c r="E14204" i="43"/>
  <c r="E14205" i="43"/>
  <c r="E14206" i="43"/>
  <c r="E14207" i="43"/>
  <c r="E14208" i="43"/>
  <c r="E14209" i="43"/>
  <c r="E14210" i="43"/>
  <c r="E14211" i="43"/>
  <c r="E14212" i="43"/>
  <c r="E14213" i="43"/>
  <c r="E14214" i="43"/>
  <c r="E14215" i="43"/>
  <c r="E14216" i="43"/>
  <c r="E14217" i="43"/>
  <c r="E14218" i="43"/>
  <c r="E14219" i="43"/>
  <c r="E14220" i="43"/>
  <c r="E14221" i="43"/>
  <c r="E14222" i="43"/>
  <c r="E14223" i="43"/>
  <c r="E14224" i="43"/>
  <c r="E14225" i="43"/>
  <c r="E14226" i="43"/>
  <c r="E14227" i="43"/>
  <c r="E14228" i="43"/>
  <c r="E14229" i="43"/>
  <c r="E14230" i="43"/>
  <c r="E14231" i="43"/>
  <c r="E14232" i="43"/>
  <c r="E14233" i="43"/>
  <c r="E14234" i="43"/>
  <c r="E14235" i="43"/>
  <c r="E14236" i="43"/>
  <c r="E14237" i="43"/>
  <c r="E14238" i="43"/>
  <c r="E14239" i="43"/>
  <c r="E14240" i="43"/>
  <c r="E14241" i="43"/>
  <c r="E14242" i="43"/>
  <c r="E14243" i="43"/>
  <c r="E14244" i="43"/>
  <c r="E14245" i="43"/>
  <c r="E14246" i="43"/>
  <c r="E14247" i="43"/>
  <c r="E14248" i="43"/>
  <c r="E14249" i="43"/>
  <c r="E14250" i="43"/>
  <c r="E14251" i="43"/>
  <c r="E14252" i="43"/>
  <c r="E14253" i="43"/>
  <c r="E14254" i="43"/>
  <c r="E14255" i="43"/>
  <c r="E14256" i="43"/>
  <c r="E14257" i="43"/>
  <c r="E14258" i="43"/>
  <c r="E14259" i="43"/>
  <c r="E14260" i="43"/>
  <c r="E14261" i="43"/>
  <c r="E14262" i="43"/>
  <c r="E14263" i="43"/>
  <c r="E14264" i="43"/>
  <c r="E14265" i="43"/>
  <c r="E14266" i="43"/>
  <c r="E14267" i="43"/>
  <c r="E14268" i="43"/>
  <c r="E14269" i="43"/>
  <c r="E14270" i="43"/>
  <c r="E14271" i="43"/>
  <c r="E14272" i="43"/>
  <c r="E14273" i="43"/>
  <c r="E14274" i="43"/>
  <c r="E14275" i="43"/>
  <c r="E14276" i="43"/>
  <c r="E14277" i="43"/>
  <c r="E14278" i="43"/>
  <c r="E14279" i="43"/>
  <c r="E14280" i="43"/>
  <c r="E14281" i="43"/>
  <c r="E14282" i="43"/>
  <c r="E14283" i="43"/>
  <c r="E14284" i="43"/>
  <c r="E14285" i="43"/>
  <c r="E14286" i="43"/>
  <c r="E14287" i="43"/>
  <c r="E14288" i="43"/>
  <c r="E14289" i="43"/>
  <c r="E14290" i="43"/>
  <c r="E14291" i="43"/>
  <c r="E14292" i="43"/>
  <c r="E14293" i="43"/>
  <c r="E14294" i="43"/>
  <c r="E14295" i="43"/>
  <c r="E14296" i="43"/>
  <c r="E14297" i="43"/>
  <c r="E14298" i="43"/>
  <c r="E14299" i="43"/>
  <c r="E14300" i="43"/>
  <c r="E14301" i="43"/>
  <c r="E14302" i="43"/>
  <c r="E14303" i="43"/>
  <c r="E14304" i="43"/>
  <c r="E14305" i="43"/>
  <c r="E14306" i="43"/>
  <c r="E14307" i="43"/>
  <c r="E14308" i="43"/>
  <c r="E14309" i="43"/>
  <c r="E14310" i="43"/>
  <c r="E14311" i="43"/>
  <c r="E14312" i="43"/>
  <c r="E14313" i="43"/>
  <c r="E14314" i="43"/>
  <c r="E14315" i="43"/>
  <c r="E14316" i="43"/>
  <c r="E14317" i="43"/>
  <c r="E14318" i="43"/>
  <c r="E14319" i="43"/>
  <c r="E14320" i="43"/>
  <c r="E14321" i="43"/>
  <c r="E14322" i="43"/>
  <c r="E14323" i="43"/>
  <c r="E14324" i="43"/>
  <c r="E14325" i="43"/>
  <c r="E14326" i="43"/>
  <c r="E14327" i="43"/>
  <c r="E14328" i="43"/>
  <c r="E14329" i="43"/>
  <c r="E14330" i="43"/>
  <c r="E14331" i="43"/>
  <c r="E14332" i="43"/>
  <c r="E14333" i="43"/>
  <c r="E14334" i="43"/>
  <c r="E14335" i="43"/>
  <c r="E14336" i="43"/>
  <c r="E14337" i="43"/>
  <c r="E14338" i="43"/>
  <c r="E14339" i="43"/>
  <c r="E14340" i="43"/>
  <c r="E14341" i="43"/>
  <c r="E14342" i="43"/>
  <c r="E14343" i="43"/>
  <c r="E14344" i="43"/>
  <c r="E14345" i="43"/>
  <c r="E14346" i="43"/>
  <c r="E14347" i="43"/>
  <c r="E14348" i="43"/>
  <c r="E14349" i="43"/>
  <c r="E14350" i="43"/>
  <c r="E14351" i="43"/>
  <c r="E14352" i="43"/>
  <c r="E14353" i="43"/>
  <c r="E14354" i="43"/>
  <c r="E14355" i="43"/>
  <c r="E14356" i="43"/>
  <c r="E14357" i="43"/>
  <c r="E14358" i="43"/>
  <c r="E14359" i="43"/>
  <c r="E14360" i="43"/>
  <c r="E14361" i="43"/>
  <c r="E14362" i="43"/>
  <c r="E14363" i="43"/>
  <c r="E14364" i="43"/>
  <c r="E14365" i="43"/>
  <c r="E14366" i="43"/>
  <c r="E14367" i="43"/>
  <c r="E14368" i="43"/>
  <c r="E14369" i="43"/>
  <c r="E14370" i="43"/>
  <c r="E14371" i="43"/>
  <c r="E14372" i="43"/>
  <c r="E14373" i="43"/>
  <c r="E14374" i="43"/>
  <c r="E14375" i="43"/>
  <c r="E14376" i="43"/>
  <c r="E14377" i="43"/>
  <c r="E14378" i="43"/>
  <c r="E14379" i="43"/>
  <c r="E14380" i="43"/>
  <c r="E14381" i="43"/>
  <c r="E14382" i="43"/>
  <c r="E14383" i="43"/>
  <c r="E14384" i="43"/>
  <c r="E14385" i="43"/>
  <c r="E14386" i="43"/>
  <c r="E14387" i="43"/>
  <c r="E14388" i="43"/>
  <c r="E14389" i="43"/>
  <c r="E14390" i="43"/>
  <c r="E14391" i="43"/>
  <c r="E14392" i="43"/>
  <c r="E14393" i="43"/>
  <c r="E14394" i="43"/>
  <c r="E14395" i="43"/>
  <c r="E14396" i="43"/>
  <c r="E14397" i="43"/>
  <c r="E14398" i="43"/>
  <c r="E14399" i="43"/>
  <c r="E14400" i="43"/>
  <c r="E14401" i="43"/>
  <c r="E14402" i="43"/>
  <c r="E14403" i="43"/>
  <c r="E14404" i="43"/>
  <c r="E14405" i="43"/>
  <c r="E14406" i="43"/>
  <c r="E14407" i="43"/>
  <c r="E14408" i="43"/>
  <c r="E14409" i="43"/>
  <c r="E14410" i="43"/>
  <c r="E14411" i="43"/>
  <c r="E14412" i="43"/>
  <c r="E14413" i="43"/>
  <c r="E14414" i="43"/>
  <c r="E14415" i="43"/>
  <c r="E14416" i="43"/>
  <c r="E14417" i="43"/>
  <c r="E14418" i="43"/>
  <c r="E14419" i="43"/>
  <c r="E14420" i="43"/>
  <c r="E14421" i="43"/>
  <c r="E14422" i="43"/>
  <c r="E14423" i="43"/>
  <c r="E14424" i="43"/>
  <c r="E14425" i="43"/>
  <c r="E14426" i="43"/>
  <c r="E14427" i="43"/>
  <c r="E14428" i="43"/>
  <c r="E14429" i="43"/>
  <c r="E14430" i="43"/>
  <c r="E14431" i="43"/>
  <c r="E14432" i="43"/>
  <c r="E14433" i="43"/>
  <c r="E14434" i="43"/>
  <c r="E14435" i="43"/>
  <c r="E14436" i="43"/>
  <c r="E14437" i="43"/>
  <c r="E14438" i="43"/>
  <c r="E14439" i="43"/>
  <c r="E14440" i="43"/>
  <c r="E14441" i="43"/>
  <c r="E14442" i="43"/>
  <c r="E14443" i="43"/>
  <c r="E14444" i="43"/>
  <c r="E14445" i="43"/>
  <c r="E14446" i="43"/>
  <c r="E14447" i="43"/>
  <c r="E14448" i="43"/>
  <c r="E14449" i="43"/>
  <c r="E14450" i="43"/>
  <c r="E14451" i="43"/>
  <c r="E14452" i="43"/>
  <c r="E14453" i="43"/>
  <c r="E14454" i="43"/>
  <c r="E14455" i="43"/>
  <c r="E14456" i="43"/>
  <c r="E14457" i="43"/>
  <c r="E14458" i="43"/>
  <c r="E14459" i="43"/>
  <c r="E14460" i="43"/>
  <c r="E14461" i="43"/>
  <c r="E14462" i="43"/>
  <c r="E14463" i="43"/>
  <c r="E14464" i="43"/>
  <c r="E14465" i="43"/>
  <c r="E14466" i="43"/>
  <c r="E14467" i="43"/>
  <c r="E14468" i="43"/>
  <c r="E14469" i="43"/>
  <c r="E14470" i="43"/>
  <c r="E14471" i="43"/>
  <c r="E14472" i="43"/>
  <c r="E14473" i="43"/>
  <c r="E14474" i="43"/>
  <c r="E14475" i="43"/>
  <c r="E14476" i="43"/>
  <c r="E14477" i="43"/>
  <c r="E14478" i="43"/>
  <c r="E14479" i="43"/>
  <c r="E14480" i="43"/>
  <c r="E14481" i="43"/>
  <c r="E14482" i="43"/>
  <c r="E14483" i="43"/>
  <c r="E14484" i="43"/>
  <c r="E14485" i="43"/>
  <c r="E14486" i="43"/>
  <c r="E14487" i="43"/>
  <c r="E14488" i="43"/>
  <c r="E14489" i="43"/>
  <c r="E14490" i="43"/>
  <c r="E14491" i="43"/>
  <c r="E14492" i="43"/>
  <c r="E14493" i="43"/>
  <c r="E14494" i="43"/>
  <c r="E14495" i="43"/>
  <c r="E14496" i="43"/>
  <c r="E14497" i="43"/>
  <c r="E14498" i="43"/>
  <c r="E14499" i="43"/>
  <c r="E14500" i="43"/>
  <c r="E14501" i="43"/>
  <c r="E14502" i="43"/>
  <c r="E14503" i="43"/>
  <c r="E14504" i="43"/>
  <c r="E14505" i="43"/>
  <c r="E14506" i="43"/>
  <c r="E14507" i="43"/>
  <c r="E14508" i="43"/>
  <c r="E14509" i="43"/>
  <c r="E14510" i="43"/>
  <c r="E14511" i="43"/>
  <c r="E14512" i="43"/>
  <c r="E14513" i="43"/>
  <c r="E14514" i="43"/>
  <c r="E14515" i="43"/>
  <c r="E14516" i="43"/>
  <c r="E14517" i="43"/>
  <c r="E14518" i="43"/>
  <c r="E14519" i="43"/>
  <c r="E14520" i="43"/>
  <c r="E14521" i="43"/>
  <c r="E14522" i="43"/>
  <c r="E14523" i="43"/>
  <c r="E14524" i="43"/>
  <c r="E14525" i="43"/>
  <c r="E14526" i="43"/>
  <c r="E14527" i="43"/>
  <c r="E14528" i="43"/>
  <c r="E14529" i="43"/>
  <c r="E14530" i="43"/>
  <c r="E14531" i="43"/>
  <c r="E14532" i="43"/>
  <c r="E14533" i="43"/>
  <c r="E14534" i="43"/>
  <c r="E14535" i="43"/>
  <c r="E14536" i="43"/>
  <c r="E14537" i="43"/>
  <c r="E14538" i="43"/>
  <c r="E14539" i="43"/>
  <c r="E14540" i="43"/>
  <c r="E14541" i="43"/>
  <c r="E14542" i="43"/>
  <c r="E14543" i="43"/>
  <c r="E14544" i="43"/>
  <c r="E14545" i="43"/>
  <c r="E14546" i="43"/>
  <c r="E14547" i="43"/>
  <c r="E14548" i="43"/>
  <c r="E14549" i="43"/>
  <c r="E14550" i="43"/>
  <c r="E14551" i="43"/>
  <c r="E14552" i="43"/>
  <c r="E14553" i="43"/>
  <c r="E14554" i="43"/>
  <c r="E14555" i="43"/>
  <c r="E14556" i="43"/>
  <c r="E14557" i="43"/>
  <c r="E14558" i="43"/>
  <c r="E14559" i="43"/>
  <c r="E14560" i="43"/>
  <c r="E14561" i="43"/>
  <c r="E14562" i="43"/>
  <c r="E14563" i="43"/>
  <c r="E14564" i="43"/>
  <c r="E14565" i="43"/>
  <c r="E14566" i="43"/>
  <c r="E14567" i="43"/>
  <c r="E14568" i="43"/>
  <c r="E14569" i="43"/>
  <c r="E14570" i="43"/>
  <c r="E14571" i="43"/>
  <c r="E14572" i="43"/>
  <c r="E14573" i="43"/>
  <c r="E14574" i="43"/>
  <c r="E14575" i="43"/>
  <c r="E14576" i="43"/>
  <c r="E14577" i="43"/>
  <c r="E14578" i="43"/>
  <c r="E14579" i="43"/>
  <c r="E14580" i="43"/>
  <c r="E14581" i="43"/>
  <c r="E14582" i="43"/>
  <c r="E14583" i="43"/>
  <c r="E14584" i="43"/>
  <c r="E14585" i="43"/>
  <c r="E14586" i="43"/>
  <c r="E14587" i="43"/>
  <c r="E14588" i="43"/>
  <c r="E14589" i="43"/>
  <c r="E14590" i="43"/>
  <c r="E14591" i="43"/>
  <c r="E14592" i="43"/>
  <c r="E14593" i="43"/>
  <c r="E14594" i="43"/>
  <c r="E14595" i="43"/>
  <c r="E14596" i="43"/>
  <c r="E14597" i="43"/>
  <c r="E14598" i="43"/>
  <c r="E14599" i="43"/>
  <c r="E14600" i="43"/>
  <c r="E14601" i="43"/>
  <c r="E14602" i="43"/>
  <c r="E14603" i="43"/>
  <c r="E14604" i="43"/>
  <c r="E14605" i="43"/>
  <c r="E14606" i="43"/>
  <c r="E14607" i="43"/>
  <c r="E14608" i="43"/>
  <c r="E14609" i="43"/>
  <c r="E14610" i="43"/>
  <c r="E14611" i="43"/>
  <c r="E14612" i="43"/>
  <c r="E14613" i="43"/>
  <c r="E14614" i="43"/>
  <c r="E14615" i="43"/>
  <c r="E14616" i="43"/>
  <c r="E14617" i="43"/>
  <c r="E14618" i="43"/>
  <c r="E14619" i="43"/>
  <c r="E14620" i="43"/>
  <c r="E14621" i="43"/>
  <c r="E14622" i="43"/>
  <c r="E14623" i="43"/>
  <c r="E14624" i="43"/>
  <c r="E14625" i="43"/>
  <c r="E14626" i="43"/>
  <c r="E14627" i="43"/>
  <c r="E14628" i="43"/>
  <c r="E14629" i="43"/>
  <c r="E14630" i="43"/>
  <c r="E14631" i="43"/>
  <c r="E14632" i="43"/>
  <c r="E14633" i="43"/>
  <c r="E14634" i="43"/>
  <c r="E14635" i="43"/>
  <c r="E14636" i="43"/>
  <c r="E14637" i="43"/>
  <c r="E14638" i="43"/>
  <c r="E14639" i="43"/>
  <c r="E14640" i="43"/>
  <c r="E14641" i="43"/>
  <c r="E14642" i="43"/>
  <c r="E14643" i="43"/>
  <c r="E14644" i="43"/>
  <c r="E14645" i="43"/>
  <c r="E14646" i="43"/>
  <c r="E14647" i="43"/>
  <c r="E14648" i="43"/>
  <c r="E14649" i="43"/>
  <c r="E14650" i="43"/>
  <c r="E14651" i="43"/>
  <c r="E14652" i="43"/>
  <c r="E14653" i="43"/>
  <c r="E14654" i="43"/>
  <c r="E14655" i="43"/>
  <c r="E14656" i="43"/>
  <c r="E14657" i="43"/>
  <c r="E14658" i="43"/>
  <c r="E14659" i="43"/>
  <c r="E14660" i="43"/>
  <c r="E14661" i="43"/>
  <c r="E14662" i="43"/>
  <c r="E14663" i="43"/>
  <c r="E14664" i="43"/>
  <c r="E14665" i="43"/>
  <c r="E14666" i="43"/>
  <c r="E14667" i="43"/>
  <c r="E14668" i="43"/>
  <c r="E14669" i="43"/>
  <c r="E14670" i="43"/>
  <c r="E14671" i="43"/>
  <c r="E14672" i="43"/>
  <c r="E14673" i="43"/>
  <c r="E14674" i="43"/>
  <c r="E14675" i="43"/>
  <c r="E14676" i="43"/>
  <c r="E14677" i="43"/>
  <c r="E14678" i="43"/>
  <c r="E14679" i="43"/>
  <c r="E14680" i="43"/>
  <c r="E14681" i="43"/>
  <c r="E14682" i="43"/>
  <c r="E14683" i="43"/>
  <c r="E14684" i="43"/>
  <c r="E14685" i="43"/>
  <c r="E14686" i="43"/>
  <c r="E14687" i="43"/>
  <c r="E14688" i="43"/>
  <c r="E14689" i="43"/>
  <c r="E14690" i="43"/>
  <c r="E14691" i="43"/>
  <c r="E14692" i="43"/>
  <c r="E14693" i="43"/>
  <c r="E14694" i="43"/>
  <c r="E14695" i="43"/>
  <c r="E14696" i="43"/>
  <c r="E14697" i="43"/>
  <c r="E14698" i="43"/>
  <c r="E14699" i="43"/>
  <c r="E14700" i="43"/>
  <c r="E14701" i="43"/>
  <c r="E14702" i="43"/>
  <c r="E14703" i="43"/>
  <c r="E14704" i="43"/>
  <c r="E14705" i="43"/>
  <c r="E14706" i="43"/>
  <c r="E14707" i="43"/>
  <c r="E14708" i="43"/>
  <c r="E14709" i="43"/>
  <c r="E14710" i="43"/>
  <c r="E14711" i="43"/>
  <c r="E14712" i="43"/>
  <c r="E14713" i="43"/>
  <c r="E14714" i="43"/>
  <c r="E14715" i="43"/>
  <c r="E14716" i="43"/>
  <c r="E14717" i="43"/>
  <c r="E14718" i="43"/>
  <c r="E14719" i="43"/>
  <c r="E14720" i="43"/>
  <c r="E14721" i="43"/>
  <c r="E14722" i="43"/>
  <c r="E14723" i="43"/>
  <c r="E14724" i="43"/>
  <c r="E14725" i="43"/>
  <c r="E14726" i="43"/>
  <c r="E14727" i="43"/>
  <c r="E14728" i="43"/>
  <c r="E14729" i="43"/>
  <c r="E14730" i="43"/>
  <c r="E14731" i="43"/>
  <c r="E14732" i="43"/>
  <c r="E14733" i="43"/>
  <c r="E14734" i="43"/>
  <c r="E14735" i="43"/>
  <c r="E14736" i="43"/>
  <c r="E14737" i="43"/>
  <c r="E14738" i="43"/>
  <c r="E14739" i="43"/>
  <c r="E14740" i="43"/>
  <c r="E14741" i="43"/>
  <c r="E14742" i="43"/>
  <c r="E14743" i="43"/>
  <c r="E14744" i="43"/>
  <c r="E14745" i="43"/>
  <c r="E14746" i="43"/>
  <c r="E14747" i="43"/>
  <c r="E14748" i="43"/>
  <c r="E14749" i="43"/>
  <c r="E14750" i="43"/>
  <c r="E14751" i="43"/>
  <c r="E14752" i="43"/>
  <c r="E14753" i="43"/>
  <c r="E14754" i="43"/>
  <c r="E14755" i="43"/>
  <c r="E14756" i="43"/>
  <c r="E14757" i="43"/>
  <c r="E14758" i="43"/>
  <c r="E14759" i="43"/>
  <c r="E14760" i="43"/>
  <c r="E14761" i="43"/>
  <c r="E14762" i="43"/>
  <c r="E14763" i="43"/>
  <c r="E14764" i="43"/>
  <c r="E14765" i="43"/>
  <c r="E14766" i="43"/>
  <c r="E14767" i="43"/>
  <c r="E14768" i="43"/>
  <c r="E14769" i="43"/>
  <c r="E14770" i="43"/>
  <c r="E14771" i="43"/>
  <c r="E14772" i="43"/>
  <c r="E14773" i="43"/>
  <c r="E14774" i="43"/>
  <c r="E14775" i="43"/>
  <c r="E14776" i="43"/>
  <c r="E14777" i="43"/>
  <c r="E14778" i="43"/>
  <c r="E14779" i="43"/>
  <c r="E14780" i="43"/>
  <c r="E14781" i="43"/>
  <c r="E14782" i="43"/>
  <c r="E14783" i="43"/>
  <c r="E14784" i="43"/>
  <c r="E14785" i="43"/>
  <c r="E14786" i="43"/>
  <c r="E14787" i="43"/>
  <c r="E14788" i="43"/>
  <c r="E14789" i="43"/>
  <c r="E14790" i="43"/>
  <c r="E14791" i="43"/>
  <c r="E14792" i="43"/>
  <c r="E14793" i="43"/>
  <c r="E14794" i="43"/>
  <c r="E14795" i="43"/>
  <c r="E14796" i="43"/>
  <c r="E14797" i="43"/>
  <c r="E14798" i="43"/>
  <c r="E14799" i="43"/>
  <c r="E14800" i="43"/>
  <c r="E14801" i="43"/>
  <c r="E14802" i="43"/>
  <c r="E14803" i="43"/>
  <c r="E14804" i="43"/>
  <c r="E14805" i="43"/>
  <c r="E14806" i="43"/>
  <c r="E14807" i="43"/>
  <c r="E14808" i="43"/>
  <c r="E14809" i="43"/>
  <c r="E14810" i="43"/>
  <c r="E14811" i="43"/>
  <c r="E14812" i="43"/>
  <c r="E14813" i="43"/>
  <c r="E14814" i="43"/>
  <c r="E14815" i="43"/>
  <c r="E14816" i="43"/>
  <c r="E14817" i="43"/>
  <c r="E14818" i="43"/>
  <c r="E14819" i="43"/>
  <c r="E14820" i="43"/>
  <c r="E14821" i="43"/>
  <c r="E14822" i="43"/>
  <c r="E14823" i="43"/>
  <c r="E14824" i="43"/>
  <c r="E14825" i="43"/>
  <c r="E14826" i="43"/>
  <c r="E14827" i="43"/>
  <c r="E14828" i="43"/>
  <c r="E14829" i="43"/>
  <c r="E14830" i="43"/>
  <c r="E14831" i="43"/>
  <c r="E14832" i="43"/>
  <c r="E14833" i="43"/>
  <c r="E14834" i="43"/>
  <c r="E14835" i="43"/>
  <c r="E14836" i="43"/>
  <c r="E14837" i="43"/>
  <c r="E14838" i="43"/>
  <c r="E14839" i="43"/>
  <c r="E14840" i="43"/>
  <c r="E14841" i="43"/>
  <c r="E14842" i="43"/>
  <c r="E14843" i="43"/>
  <c r="E14844" i="43"/>
  <c r="E14845" i="43"/>
  <c r="E14846" i="43"/>
  <c r="E14847" i="43"/>
  <c r="E14848" i="43"/>
  <c r="E14849" i="43"/>
  <c r="E14850" i="43"/>
  <c r="E14851" i="43"/>
  <c r="E14852" i="43"/>
  <c r="E14853" i="43"/>
  <c r="E14854" i="43"/>
  <c r="E14855" i="43"/>
  <c r="E14856" i="43"/>
  <c r="E14857" i="43"/>
  <c r="E14858" i="43"/>
  <c r="E14859" i="43"/>
  <c r="E14860" i="43"/>
  <c r="E14861" i="43"/>
  <c r="E14862" i="43"/>
  <c r="E14863" i="43"/>
  <c r="E14864" i="43"/>
  <c r="E14865" i="43"/>
  <c r="E14866" i="43"/>
  <c r="E14867" i="43"/>
  <c r="E14868" i="43"/>
  <c r="E14869" i="43"/>
  <c r="E14870" i="43"/>
  <c r="E14871" i="43"/>
  <c r="E14872" i="43"/>
  <c r="E14873" i="43"/>
  <c r="E14874" i="43"/>
  <c r="E14875" i="43"/>
  <c r="E14876" i="43"/>
  <c r="E14877" i="43"/>
  <c r="E14878" i="43"/>
  <c r="E14879" i="43"/>
  <c r="E14880" i="43"/>
  <c r="E14881" i="43"/>
  <c r="E14882" i="43"/>
  <c r="E14883" i="43"/>
  <c r="E14884" i="43"/>
  <c r="E14885" i="43"/>
  <c r="E14886" i="43"/>
  <c r="E14887" i="43"/>
  <c r="E14888" i="43"/>
  <c r="E14889" i="43"/>
  <c r="E14890" i="43"/>
  <c r="E14891" i="43"/>
  <c r="E14892" i="43"/>
  <c r="E14893" i="43"/>
  <c r="E14894" i="43"/>
  <c r="E14895" i="43"/>
  <c r="E14896" i="43"/>
  <c r="E14897" i="43"/>
  <c r="E14898" i="43"/>
  <c r="E14899" i="43"/>
  <c r="E14900" i="43"/>
  <c r="E14901" i="43"/>
  <c r="E14902" i="43"/>
  <c r="E14903" i="43"/>
  <c r="E14904" i="43"/>
  <c r="E14905" i="43"/>
  <c r="E14906" i="43"/>
  <c r="E14907" i="43"/>
  <c r="E14908" i="43"/>
  <c r="E14909" i="43"/>
  <c r="E14910" i="43"/>
  <c r="E14911" i="43"/>
  <c r="E14912" i="43"/>
  <c r="E14913" i="43"/>
  <c r="E14914" i="43"/>
  <c r="E14915" i="43"/>
  <c r="E14916" i="43"/>
  <c r="E14917" i="43"/>
  <c r="E14918" i="43"/>
  <c r="E14919" i="43"/>
  <c r="E14920" i="43"/>
  <c r="E14921" i="43"/>
  <c r="E14922" i="43"/>
  <c r="E14923" i="43"/>
  <c r="E14924" i="43"/>
  <c r="E14925" i="43"/>
  <c r="E14926" i="43"/>
  <c r="E14927" i="43"/>
  <c r="E14928" i="43"/>
  <c r="E14929" i="43"/>
  <c r="E14930" i="43"/>
  <c r="E14931" i="43"/>
  <c r="E14932" i="43"/>
  <c r="E14933" i="43"/>
  <c r="E14934" i="43"/>
  <c r="E14935" i="43"/>
  <c r="E14936" i="43"/>
  <c r="E14937" i="43"/>
  <c r="E14938" i="43"/>
  <c r="E14939" i="43"/>
  <c r="E14940" i="43"/>
  <c r="E14941" i="43"/>
  <c r="E14942" i="43"/>
  <c r="E14943" i="43"/>
  <c r="E14944" i="43"/>
  <c r="E14945" i="43"/>
  <c r="E14946" i="43"/>
  <c r="E14947" i="43"/>
  <c r="E14948" i="43"/>
  <c r="E14949" i="43"/>
  <c r="E14950" i="43"/>
  <c r="E14951" i="43"/>
  <c r="E14952" i="43"/>
  <c r="E14953" i="43"/>
  <c r="E14954" i="43"/>
  <c r="E14955" i="43"/>
  <c r="E14956" i="43"/>
  <c r="E14957" i="43"/>
  <c r="E14958" i="43"/>
  <c r="E14959" i="43"/>
  <c r="E14960" i="43"/>
  <c r="E14961" i="43"/>
  <c r="E14962" i="43"/>
  <c r="E14963" i="43"/>
  <c r="E14964" i="43"/>
  <c r="E14965" i="43"/>
  <c r="E14966" i="43"/>
  <c r="E14967" i="43"/>
  <c r="E14968" i="43"/>
  <c r="E14969" i="43"/>
  <c r="E14970" i="43"/>
  <c r="E14971" i="43"/>
  <c r="E14972" i="43"/>
  <c r="E14973" i="43"/>
  <c r="E14974" i="43"/>
  <c r="E14975" i="43"/>
  <c r="E14976" i="43"/>
  <c r="E14977" i="43"/>
  <c r="E14978" i="43"/>
  <c r="E14979" i="43"/>
  <c r="E14980" i="43"/>
  <c r="E14981" i="43"/>
  <c r="E14982" i="43"/>
  <c r="E14983" i="43"/>
  <c r="E14984" i="43"/>
  <c r="E14985" i="43"/>
  <c r="E14986" i="43"/>
  <c r="E14987" i="43"/>
  <c r="E14988" i="43"/>
  <c r="E14989" i="43"/>
  <c r="E14990" i="43"/>
  <c r="E14991" i="43"/>
  <c r="E14992" i="43"/>
  <c r="E14993" i="43"/>
  <c r="E14994" i="43"/>
  <c r="E14995" i="43"/>
  <c r="E14996" i="43"/>
  <c r="E14997" i="43"/>
  <c r="E14998" i="43"/>
  <c r="E14999" i="43"/>
  <c r="E15000" i="43"/>
  <c r="E15001" i="43"/>
  <c r="E15002" i="43"/>
  <c r="E15003" i="43"/>
  <c r="E15004" i="43"/>
  <c r="E15005" i="43"/>
  <c r="E15006" i="43"/>
  <c r="E15007" i="43"/>
  <c r="E15008" i="43"/>
  <c r="E15009" i="43"/>
  <c r="E15010" i="43"/>
  <c r="E15011" i="43"/>
  <c r="E15012" i="43"/>
  <c r="E15013" i="43"/>
  <c r="E15014" i="43"/>
  <c r="E15015" i="43"/>
  <c r="E15016" i="43"/>
  <c r="E15017" i="43"/>
  <c r="E15018" i="43"/>
  <c r="E15019" i="43"/>
  <c r="E15020" i="43"/>
  <c r="E15021" i="43"/>
  <c r="E15022" i="43"/>
  <c r="E15023" i="43"/>
  <c r="E15024" i="43"/>
  <c r="E15025" i="43"/>
  <c r="E15026" i="43"/>
  <c r="E15027" i="43"/>
  <c r="E15028" i="43"/>
  <c r="E15029" i="43"/>
  <c r="E15030" i="43"/>
  <c r="E15031" i="43"/>
  <c r="E15032" i="43"/>
  <c r="E15033" i="43"/>
  <c r="E15034" i="43"/>
  <c r="E15035" i="43"/>
  <c r="E15036" i="43"/>
  <c r="E15037" i="43"/>
  <c r="E15038" i="43"/>
  <c r="E15039" i="43"/>
  <c r="E15040" i="43"/>
  <c r="E15041" i="43"/>
  <c r="E15042" i="43"/>
  <c r="E15043" i="43"/>
  <c r="E15044" i="43"/>
  <c r="E15045" i="43"/>
  <c r="E15046" i="43"/>
  <c r="E15047" i="43"/>
  <c r="E15048" i="43"/>
  <c r="E15049" i="43"/>
  <c r="E15050" i="43"/>
  <c r="E15051" i="43"/>
  <c r="E15052" i="43"/>
  <c r="E15053" i="43"/>
  <c r="E15054" i="43"/>
  <c r="E15055" i="43"/>
  <c r="E15056" i="43"/>
  <c r="E15057" i="43"/>
  <c r="E15058" i="43"/>
  <c r="E15059" i="43"/>
  <c r="E15060" i="43"/>
  <c r="E15061" i="43"/>
  <c r="E15062" i="43"/>
  <c r="E15063" i="43"/>
  <c r="E15064" i="43"/>
  <c r="E15065" i="43"/>
  <c r="E15066" i="43"/>
  <c r="E15067" i="43"/>
  <c r="E15068" i="43"/>
  <c r="E15069" i="43"/>
  <c r="E15070" i="43"/>
  <c r="E15071" i="43"/>
  <c r="E15072" i="43"/>
  <c r="E15073" i="43"/>
  <c r="E15074" i="43"/>
  <c r="E15075" i="43"/>
  <c r="E15076" i="43"/>
  <c r="E15077" i="43"/>
  <c r="E15078" i="43"/>
  <c r="E15079" i="43"/>
  <c r="E15080" i="43"/>
  <c r="E15081" i="43"/>
  <c r="E15082" i="43"/>
  <c r="E15083" i="43"/>
  <c r="E15084" i="43"/>
  <c r="E15085" i="43"/>
  <c r="E15086" i="43"/>
  <c r="E15087" i="43"/>
  <c r="E15088" i="43"/>
  <c r="E15089" i="43"/>
  <c r="E15090" i="43"/>
  <c r="E15091" i="43"/>
  <c r="E15092" i="43"/>
  <c r="E15093" i="43"/>
  <c r="E15094" i="43"/>
  <c r="E15095" i="43"/>
  <c r="E15096" i="43"/>
  <c r="E15097" i="43"/>
  <c r="E15098" i="43"/>
  <c r="E15099" i="43"/>
  <c r="E15100" i="43"/>
  <c r="E15101" i="43"/>
  <c r="E15102" i="43"/>
  <c r="E15103" i="43"/>
  <c r="E15104" i="43"/>
  <c r="E15105" i="43"/>
  <c r="E15106" i="43"/>
  <c r="E15107" i="43"/>
  <c r="E15108" i="43"/>
  <c r="E15109" i="43"/>
  <c r="E15110" i="43"/>
  <c r="E15111" i="43"/>
  <c r="E15112" i="43"/>
  <c r="E15113" i="43"/>
  <c r="E15114" i="43"/>
  <c r="E15115" i="43"/>
  <c r="E15116" i="43"/>
  <c r="E15117" i="43"/>
  <c r="E15118" i="43"/>
  <c r="E15119" i="43"/>
  <c r="E15120" i="43"/>
  <c r="E15121" i="43"/>
  <c r="E15122" i="43"/>
  <c r="E15123" i="43"/>
  <c r="E15124" i="43"/>
  <c r="E15125" i="43"/>
  <c r="E15126" i="43"/>
  <c r="E15127" i="43"/>
  <c r="E15128" i="43"/>
  <c r="E15129" i="43"/>
  <c r="E15130" i="43"/>
  <c r="E15131" i="43"/>
  <c r="E15132" i="43"/>
  <c r="E15133" i="43"/>
  <c r="E15134" i="43"/>
  <c r="E15135" i="43"/>
  <c r="E15136" i="43"/>
  <c r="E15137" i="43"/>
  <c r="E15138" i="43"/>
  <c r="E15139" i="43"/>
  <c r="E15140" i="43"/>
  <c r="E15141" i="43"/>
  <c r="E15142" i="43"/>
  <c r="E15143" i="43"/>
  <c r="E15144" i="43"/>
  <c r="E15145" i="43"/>
  <c r="E15146" i="43"/>
  <c r="E15147" i="43"/>
  <c r="E15148" i="43"/>
  <c r="E15149" i="43"/>
  <c r="E15150" i="43"/>
  <c r="E15151" i="43"/>
  <c r="E15152" i="43"/>
  <c r="E15153" i="43"/>
  <c r="E15154" i="43"/>
  <c r="E15155" i="43"/>
  <c r="E15156" i="43"/>
  <c r="E15157" i="43"/>
  <c r="E15158" i="43"/>
  <c r="E15159" i="43"/>
  <c r="E15160" i="43"/>
  <c r="E15161" i="43"/>
  <c r="E15162" i="43"/>
  <c r="E15163" i="43"/>
  <c r="E15164" i="43"/>
  <c r="E15165" i="43"/>
  <c r="E15166" i="43"/>
  <c r="E15167" i="43"/>
  <c r="E15168" i="43"/>
  <c r="E15169" i="43"/>
  <c r="E15170" i="43"/>
  <c r="E15171" i="43"/>
  <c r="E15172" i="43"/>
  <c r="E15173" i="43"/>
  <c r="E15174" i="43"/>
  <c r="E15175" i="43"/>
  <c r="E15176" i="43"/>
  <c r="E15177" i="43"/>
  <c r="E15178" i="43"/>
  <c r="E15179" i="43"/>
  <c r="E15180" i="43"/>
  <c r="E15181" i="43"/>
  <c r="E15182" i="43"/>
  <c r="E15183" i="43"/>
  <c r="E15184" i="43"/>
  <c r="E15185" i="43"/>
  <c r="E15186" i="43"/>
  <c r="E15187" i="43"/>
  <c r="E15188" i="43"/>
  <c r="E15189" i="43"/>
  <c r="E15190" i="43"/>
  <c r="E15191" i="43"/>
  <c r="E15192" i="43"/>
  <c r="E15193" i="43"/>
  <c r="E15194" i="43"/>
  <c r="E15195" i="43"/>
  <c r="E15196" i="43"/>
  <c r="E15197" i="43"/>
  <c r="E15198" i="43"/>
  <c r="E15199" i="43"/>
  <c r="E15200" i="43"/>
  <c r="E15201" i="43"/>
  <c r="E15202" i="43"/>
  <c r="E15203" i="43"/>
  <c r="E15204" i="43"/>
  <c r="E15205" i="43"/>
  <c r="E15206" i="43"/>
  <c r="E15207" i="43"/>
  <c r="E15208" i="43"/>
  <c r="E15209" i="43"/>
  <c r="E15210" i="43"/>
  <c r="E15211" i="43"/>
  <c r="E15212" i="43"/>
  <c r="E15213" i="43"/>
  <c r="E15214" i="43"/>
  <c r="E15215" i="43"/>
  <c r="E15216" i="43"/>
  <c r="E15217" i="43"/>
  <c r="E15218" i="43"/>
  <c r="E15219" i="43"/>
  <c r="E15220" i="43"/>
  <c r="E15221" i="43"/>
  <c r="E15222" i="43"/>
  <c r="E15223" i="43"/>
  <c r="E15224" i="43"/>
  <c r="E15225" i="43"/>
  <c r="E15226" i="43"/>
  <c r="E15227" i="43"/>
  <c r="E15228" i="43"/>
  <c r="E15229" i="43"/>
  <c r="E15230" i="43"/>
  <c r="E15231" i="43"/>
  <c r="E15232" i="43"/>
  <c r="E15233" i="43"/>
  <c r="E15234" i="43"/>
  <c r="E15235" i="43"/>
  <c r="E15236" i="43"/>
  <c r="E15237" i="43"/>
  <c r="E15238" i="43"/>
  <c r="E15239" i="43"/>
  <c r="E15240" i="43"/>
  <c r="E15241" i="43"/>
  <c r="E15242" i="43"/>
  <c r="E15243" i="43"/>
  <c r="E15244" i="43"/>
  <c r="E15245" i="43"/>
  <c r="E15246" i="43"/>
  <c r="E15247" i="43"/>
  <c r="E15248" i="43"/>
  <c r="E15249" i="43"/>
  <c r="E15250" i="43"/>
  <c r="E15251" i="43"/>
  <c r="E15252" i="43"/>
  <c r="E15253" i="43"/>
  <c r="E15254" i="43"/>
  <c r="E15255" i="43"/>
  <c r="E15256" i="43"/>
  <c r="E15257" i="43"/>
  <c r="E15258" i="43"/>
  <c r="E15259" i="43"/>
  <c r="E15260" i="43"/>
  <c r="E15261" i="43"/>
  <c r="E15262" i="43"/>
  <c r="E15263" i="43"/>
  <c r="E15264" i="43"/>
  <c r="E15265" i="43"/>
  <c r="E15266" i="43"/>
  <c r="E15267" i="43"/>
  <c r="E15268" i="43"/>
  <c r="E15269" i="43"/>
  <c r="E15270" i="43"/>
  <c r="E15271" i="43"/>
  <c r="E15272" i="43"/>
  <c r="E15273" i="43"/>
  <c r="E15274" i="43"/>
  <c r="E15275" i="43"/>
  <c r="E15276" i="43"/>
  <c r="E15277" i="43"/>
  <c r="E15278" i="43"/>
  <c r="E15279" i="43"/>
  <c r="E15280" i="43"/>
  <c r="E15281" i="43"/>
  <c r="E15282" i="43"/>
  <c r="E15283" i="43"/>
  <c r="E15284" i="43"/>
  <c r="E15285" i="43"/>
  <c r="E15286" i="43"/>
  <c r="E15287" i="43"/>
  <c r="E15288" i="43"/>
  <c r="E15289" i="43"/>
  <c r="E15290" i="43"/>
  <c r="E15291" i="43"/>
  <c r="E15292" i="43"/>
  <c r="E15293" i="43"/>
  <c r="E15294" i="43"/>
  <c r="E15295" i="43"/>
  <c r="E15296" i="43"/>
  <c r="E15297" i="43"/>
  <c r="E15298" i="43"/>
  <c r="E15299" i="43"/>
  <c r="E15300" i="43"/>
  <c r="E15301" i="43"/>
  <c r="E15302" i="43"/>
  <c r="E15303" i="43"/>
  <c r="E15304" i="43"/>
  <c r="E15305" i="43"/>
  <c r="E15306" i="43"/>
  <c r="E15307" i="43"/>
  <c r="E15308" i="43"/>
  <c r="E15309" i="43"/>
  <c r="E15310" i="43"/>
  <c r="E15311" i="43"/>
  <c r="E15312" i="43"/>
  <c r="E15313" i="43"/>
  <c r="E15314" i="43"/>
  <c r="E15315" i="43"/>
  <c r="E15316" i="43"/>
  <c r="E15317" i="43"/>
  <c r="E15318" i="43"/>
  <c r="E15319" i="43"/>
  <c r="E15320" i="43"/>
  <c r="E15321" i="43"/>
  <c r="E15322" i="43"/>
  <c r="E15323" i="43"/>
  <c r="E15324" i="43"/>
  <c r="E15325" i="43"/>
  <c r="E15326" i="43"/>
  <c r="E15327" i="43"/>
  <c r="E15328" i="43"/>
  <c r="E15329" i="43"/>
  <c r="E15330" i="43"/>
  <c r="E15331" i="43"/>
  <c r="E15332" i="43"/>
  <c r="E15333" i="43"/>
  <c r="E15334" i="43"/>
  <c r="E15335" i="43"/>
  <c r="E15336" i="43"/>
  <c r="E15337" i="43"/>
  <c r="E15338" i="43"/>
  <c r="E15339" i="43"/>
  <c r="E15340" i="43"/>
  <c r="E15341" i="43"/>
  <c r="E15342" i="43"/>
  <c r="E15343" i="43"/>
  <c r="E15344" i="43"/>
  <c r="E15345" i="43"/>
  <c r="E15346" i="43"/>
  <c r="E15347" i="43"/>
  <c r="E15348" i="43"/>
  <c r="E15349" i="43"/>
  <c r="E15350" i="43"/>
  <c r="E15351" i="43"/>
  <c r="E15352" i="43"/>
  <c r="E15353" i="43"/>
  <c r="E15354" i="43"/>
  <c r="E15355" i="43"/>
  <c r="E15356" i="43"/>
  <c r="E15357" i="43"/>
  <c r="E15358" i="43"/>
  <c r="E15359" i="43"/>
  <c r="E15360" i="43"/>
  <c r="E15361" i="43"/>
  <c r="E15362" i="43"/>
  <c r="E15363" i="43"/>
  <c r="E15364" i="43"/>
  <c r="E15365" i="43"/>
  <c r="E15366" i="43"/>
  <c r="E15367" i="43"/>
  <c r="E15368" i="43"/>
  <c r="E15369" i="43"/>
  <c r="E15370" i="43"/>
  <c r="E15371" i="43"/>
  <c r="E15372" i="43"/>
  <c r="E15373" i="43"/>
  <c r="E15374" i="43"/>
  <c r="E15375" i="43"/>
  <c r="E15376" i="43"/>
  <c r="E15377" i="43"/>
  <c r="E15378" i="43"/>
  <c r="E15379" i="43"/>
  <c r="E15380" i="43"/>
  <c r="E15381" i="43"/>
  <c r="E15382" i="43"/>
  <c r="E15383" i="43"/>
  <c r="E15384" i="43"/>
  <c r="E15385" i="43"/>
  <c r="E15386" i="43"/>
  <c r="E15387" i="43"/>
  <c r="E15388" i="43"/>
  <c r="E15389" i="43"/>
  <c r="E15390" i="43"/>
  <c r="E15391" i="43"/>
  <c r="E15392" i="43"/>
  <c r="E15393" i="43"/>
  <c r="E15394" i="43"/>
  <c r="E15395" i="43"/>
  <c r="E15396" i="43"/>
  <c r="E15397" i="43"/>
  <c r="E15398" i="43"/>
  <c r="E15399" i="43"/>
  <c r="E15400" i="43"/>
  <c r="E15401" i="43"/>
  <c r="E15402" i="43"/>
  <c r="E15403" i="43"/>
  <c r="E15404" i="43"/>
  <c r="E15405" i="43"/>
  <c r="E15406" i="43"/>
  <c r="E15407" i="43"/>
  <c r="E15408" i="43"/>
  <c r="E15409" i="43"/>
  <c r="E15410" i="43"/>
  <c r="E15411" i="43"/>
  <c r="E15412" i="43"/>
  <c r="E15413" i="43"/>
  <c r="E15414" i="43"/>
  <c r="E15415" i="43"/>
  <c r="E15416" i="43"/>
  <c r="E15417" i="43"/>
  <c r="E15418" i="43"/>
  <c r="E15419" i="43"/>
  <c r="E15420" i="43"/>
  <c r="E15421" i="43"/>
  <c r="E15422" i="43"/>
  <c r="E15423" i="43"/>
  <c r="E15424" i="43"/>
  <c r="E15425" i="43"/>
  <c r="E15426" i="43"/>
  <c r="E15427" i="43"/>
  <c r="E15428" i="43"/>
  <c r="E15429" i="43"/>
  <c r="E15430" i="43"/>
  <c r="E15431" i="43"/>
  <c r="E15432" i="43"/>
  <c r="E15433" i="43"/>
  <c r="E15434" i="43"/>
  <c r="E15435" i="43"/>
  <c r="E15436" i="43"/>
  <c r="E15437" i="43"/>
  <c r="E15438" i="43"/>
  <c r="E15439" i="43"/>
  <c r="E15440" i="43"/>
  <c r="E15441" i="43"/>
  <c r="E15442" i="43"/>
  <c r="E15443" i="43"/>
  <c r="E15444" i="43"/>
  <c r="E15445" i="43"/>
  <c r="E15446" i="43"/>
  <c r="E15447" i="43"/>
  <c r="E15448" i="43"/>
  <c r="E15449" i="43"/>
  <c r="E15450" i="43"/>
  <c r="E15451" i="43"/>
  <c r="E15452" i="43"/>
  <c r="E15453" i="43"/>
  <c r="E15454" i="43"/>
  <c r="E15455" i="43"/>
  <c r="E15456" i="43"/>
  <c r="E15457" i="43"/>
  <c r="E15458" i="43"/>
  <c r="E15459" i="43"/>
  <c r="E15460" i="43"/>
  <c r="E15461" i="43"/>
  <c r="E15462" i="43"/>
  <c r="E15463" i="43"/>
  <c r="E15464" i="43"/>
  <c r="E15465" i="43"/>
  <c r="E15466" i="43"/>
  <c r="E15467" i="43"/>
  <c r="E15468" i="43"/>
  <c r="E15469" i="43"/>
  <c r="E15470" i="43"/>
  <c r="E15471" i="43"/>
  <c r="E15472" i="43"/>
  <c r="E15473" i="43"/>
  <c r="E15474" i="43"/>
  <c r="E15475" i="43"/>
  <c r="E15476" i="43"/>
  <c r="E15477" i="43"/>
  <c r="E15478" i="43"/>
  <c r="E15479" i="43"/>
  <c r="E15480" i="43"/>
  <c r="E15481" i="43"/>
  <c r="E15482" i="43"/>
  <c r="E15483" i="43"/>
  <c r="E15484" i="43"/>
  <c r="E15485" i="43"/>
  <c r="E15486" i="43"/>
  <c r="E15487" i="43"/>
  <c r="E15488" i="43"/>
  <c r="E15489" i="43"/>
  <c r="E15490" i="43"/>
  <c r="E15491" i="43"/>
  <c r="E15492" i="43"/>
  <c r="E15493" i="43"/>
  <c r="E15494" i="43"/>
  <c r="E15495" i="43"/>
  <c r="E15496" i="43"/>
  <c r="E15497" i="43"/>
  <c r="E15498" i="43"/>
  <c r="E15499" i="43"/>
  <c r="E15500" i="43"/>
  <c r="E15501" i="43"/>
  <c r="E15502" i="43"/>
  <c r="E15503" i="43"/>
  <c r="E15504" i="43"/>
  <c r="E15505" i="43"/>
  <c r="E15506" i="43"/>
  <c r="E15507" i="43"/>
  <c r="E15508" i="43"/>
  <c r="E15509" i="43"/>
  <c r="E15510" i="43"/>
  <c r="E15511" i="43"/>
  <c r="E15512" i="43"/>
  <c r="E15513" i="43"/>
  <c r="E15514" i="43"/>
  <c r="E15515" i="43"/>
  <c r="E15516" i="43"/>
  <c r="E15517" i="43"/>
  <c r="E15518" i="43"/>
  <c r="E15519" i="43"/>
  <c r="E15520" i="43"/>
  <c r="E15521" i="43"/>
  <c r="E15522" i="43"/>
  <c r="E15523" i="43"/>
  <c r="E15524" i="43"/>
  <c r="E15525" i="43"/>
  <c r="E15526" i="43"/>
  <c r="E15527" i="43"/>
  <c r="E15528" i="43"/>
  <c r="E15529" i="43"/>
  <c r="E15530" i="43"/>
  <c r="E15531" i="43"/>
  <c r="E15532" i="43"/>
  <c r="E15533" i="43"/>
  <c r="E15534" i="43"/>
  <c r="E15535" i="43"/>
  <c r="E15536" i="43"/>
  <c r="E15537" i="43"/>
  <c r="E15538" i="43"/>
  <c r="E15539" i="43"/>
  <c r="E15540" i="43"/>
  <c r="E15541" i="43"/>
  <c r="E15542" i="43"/>
  <c r="E15543" i="43"/>
  <c r="E15544" i="43"/>
  <c r="E15545" i="43"/>
  <c r="E15546" i="43"/>
  <c r="E15547" i="43"/>
  <c r="E15548" i="43"/>
  <c r="E15549" i="43"/>
  <c r="E15550" i="43"/>
  <c r="E15551" i="43"/>
  <c r="E15552" i="43"/>
  <c r="E15553" i="43"/>
  <c r="E15554" i="43"/>
  <c r="E15555" i="43"/>
  <c r="E15556" i="43"/>
  <c r="E15557" i="43"/>
  <c r="E15558" i="43"/>
  <c r="E15559" i="43"/>
  <c r="E15560" i="43"/>
  <c r="E15561" i="43"/>
  <c r="E15562" i="43"/>
  <c r="E15563" i="43"/>
  <c r="E15564" i="43"/>
  <c r="E15565" i="43"/>
  <c r="E15566" i="43"/>
  <c r="E15567" i="43"/>
  <c r="E15568" i="43"/>
  <c r="E15569" i="43"/>
  <c r="E15570" i="43"/>
  <c r="E15571" i="43"/>
  <c r="E15572" i="43"/>
  <c r="E15573" i="43"/>
  <c r="E15574" i="43"/>
  <c r="E15575" i="43"/>
  <c r="E15576" i="43"/>
  <c r="E15577" i="43"/>
  <c r="E15578" i="43"/>
  <c r="E15579" i="43"/>
  <c r="E15580" i="43"/>
  <c r="E15581" i="43"/>
  <c r="E15582" i="43"/>
  <c r="E15583" i="43"/>
  <c r="E15584" i="43"/>
  <c r="E15585" i="43"/>
  <c r="E15586" i="43"/>
  <c r="E15587" i="43"/>
  <c r="E15588" i="43"/>
  <c r="E15589" i="43"/>
  <c r="E15590" i="43"/>
  <c r="E15591" i="43"/>
  <c r="E15592" i="43"/>
  <c r="E15593" i="43"/>
  <c r="E15594" i="43"/>
  <c r="E15595" i="43"/>
  <c r="E15596" i="43"/>
  <c r="E15597" i="43"/>
  <c r="E15598" i="43"/>
  <c r="E15599" i="43"/>
  <c r="E15600" i="43"/>
  <c r="E15601" i="43"/>
  <c r="E15602" i="43"/>
  <c r="E15603" i="43"/>
  <c r="E15604" i="43"/>
  <c r="E15605" i="43"/>
  <c r="E15606" i="43"/>
  <c r="E15607" i="43"/>
  <c r="E15608" i="43"/>
  <c r="E15609" i="43"/>
  <c r="E15610" i="43"/>
  <c r="E15611" i="43"/>
  <c r="E15612" i="43"/>
  <c r="E15613" i="43"/>
  <c r="E15614" i="43"/>
  <c r="E15615" i="43"/>
  <c r="E15616" i="43"/>
  <c r="E15617" i="43"/>
  <c r="E15618" i="43"/>
  <c r="E15619" i="43"/>
  <c r="E15620" i="43"/>
  <c r="E15621" i="43"/>
  <c r="E15622" i="43"/>
  <c r="E15623" i="43"/>
  <c r="E15624" i="43"/>
  <c r="E15625" i="43"/>
  <c r="E15626" i="43"/>
  <c r="E15627" i="43"/>
  <c r="E15628" i="43"/>
  <c r="E15629" i="43"/>
  <c r="E15630" i="43"/>
  <c r="E15631" i="43"/>
  <c r="E15632" i="43"/>
  <c r="E15633" i="43"/>
  <c r="E15634" i="43"/>
  <c r="E15635" i="43"/>
  <c r="E15636" i="43"/>
  <c r="E15637" i="43"/>
  <c r="E15638" i="43"/>
  <c r="E15639" i="43"/>
  <c r="E15640" i="43"/>
  <c r="E15641" i="43"/>
  <c r="E15642" i="43"/>
  <c r="E15643" i="43"/>
  <c r="E15644" i="43"/>
  <c r="E15645" i="43"/>
  <c r="E15646" i="43"/>
  <c r="E15647" i="43"/>
  <c r="E15648" i="43"/>
  <c r="E15649" i="43"/>
  <c r="E15650" i="43"/>
  <c r="E15651" i="43"/>
  <c r="E15652" i="43"/>
  <c r="E15653" i="43"/>
  <c r="E15654" i="43"/>
  <c r="E15655" i="43"/>
  <c r="E15656" i="43"/>
  <c r="E15657" i="43"/>
  <c r="E15658" i="43"/>
  <c r="E15659" i="43"/>
  <c r="E15660" i="43"/>
  <c r="E15661" i="43"/>
  <c r="E15662" i="43"/>
  <c r="E15663" i="43"/>
  <c r="E15664" i="43"/>
  <c r="E15665" i="43"/>
  <c r="E15666" i="43"/>
  <c r="E15667" i="43"/>
  <c r="E15668" i="43"/>
  <c r="E15669" i="43"/>
  <c r="E15670" i="43"/>
  <c r="E15671" i="43"/>
  <c r="E15672" i="43"/>
  <c r="E15673" i="43"/>
  <c r="E15674" i="43"/>
  <c r="E15675" i="43"/>
  <c r="E15676" i="43"/>
  <c r="E15677" i="43"/>
  <c r="E15678" i="43"/>
  <c r="E15679" i="43"/>
  <c r="E15680" i="43"/>
  <c r="E15681" i="43"/>
  <c r="E15682" i="43"/>
  <c r="E15683" i="43"/>
  <c r="E15684" i="43"/>
  <c r="E15685" i="43"/>
  <c r="E15686" i="43"/>
  <c r="E15687" i="43"/>
  <c r="E15688" i="43"/>
  <c r="E15689" i="43"/>
  <c r="E15690" i="43"/>
  <c r="E15691" i="43"/>
  <c r="E15692" i="43"/>
  <c r="E15693" i="43"/>
  <c r="E15694" i="43"/>
  <c r="E15695" i="43"/>
  <c r="E15696" i="43"/>
  <c r="E15697" i="43"/>
  <c r="E15698" i="43"/>
  <c r="E15699" i="43"/>
  <c r="E15700" i="43"/>
  <c r="E15701" i="43"/>
  <c r="E15702" i="43"/>
  <c r="E15703" i="43"/>
  <c r="E15704" i="43"/>
  <c r="E15705" i="43"/>
  <c r="E15706" i="43"/>
  <c r="E15707" i="43"/>
  <c r="E15708" i="43"/>
  <c r="E15709" i="43"/>
  <c r="E15710" i="43"/>
  <c r="E15711" i="43"/>
  <c r="E15712" i="43"/>
  <c r="E15713" i="43"/>
  <c r="E15714" i="43"/>
  <c r="E15715" i="43"/>
  <c r="E15716" i="43"/>
  <c r="E15717" i="43"/>
  <c r="E15718" i="43"/>
  <c r="E15719" i="43"/>
  <c r="E15720" i="43"/>
  <c r="E15721" i="43"/>
  <c r="E15722" i="43"/>
  <c r="E15723" i="43"/>
  <c r="E15724" i="43"/>
  <c r="E15725" i="43"/>
  <c r="E15726" i="43"/>
  <c r="E15727" i="43"/>
  <c r="E15728" i="43"/>
  <c r="E15729" i="43"/>
  <c r="E15730" i="43"/>
  <c r="E15731" i="43"/>
  <c r="E15732" i="43"/>
  <c r="E15733" i="43"/>
  <c r="E15734" i="43"/>
  <c r="E15735" i="43"/>
  <c r="E15736" i="43"/>
  <c r="E15737" i="43"/>
  <c r="E15738" i="43"/>
  <c r="E15739" i="43"/>
  <c r="E15740" i="43"/>
  <c r="E15741" i="43"/>
  <c r="E15742" i="43"/>
  <c r="E15743" i="43"/>
  <c r="E15744" i="43"/>
  <c r="E15745" i="43"/>
  <c r="E15746" i="43"/>
  <c r="E15747" i="43"/>
  <c r="E15748" i="43"/>
  <c r="E15749" i="43"/>
  <c r="E15750" i="43"/>
  <c r="E15751" i="43"/>
  <c r="E15752" i="43"/>
  <c r="E15753" i="43"/>
  <c r="E15754" i="43"/>
  <c r="E15755" i="43"/>
  <c r="E15756" i="43"/>
  <c r="E15757" i="43"/>
  <c r="E15758" i="43"/>
  <c r="E15759" i="43"/>
  <c r="E15760" i="43"/>
  <c r="E15761" i="43"/>
  <c r="E15762" i="43"/>
  <c r="E15763" i="43"/>
  <c r="E15764" i="43"/>
  <c r="E15765" i="43"/>
  <c r="E15766" i="43"/>
  <c r="E15767" i="43"/>
  <c r="E15768" i="43"/>
  <c r="E15769" i="43"/>
  <c r="E15770" i="43"/>
  <c r="E15771" i="43"/>
  <c r="E15772" i="43"/>
  <c r="E15773" i="43"/>
  <c r="E15774" i="43"/>
  <c r="E15775" i="43"/>
  <c r="E15776" i="43"/>
  <c r="E15777" i="43"/>
  <c r="E15778" i="43"/>
  <c r="E15779" i="43"/>
  <c r="E15780" i="43"/>
  <c r="E15781" i="43"/>
  <c r="E15782" i="43"/>
  <c r="E15783" i="43"/>
  <c r="E15784" i="43"/>
  <c r="E15785" i="43"/>
  <c r="E15786" i="43"/>
  <c r="E15787" i="43"/>
  <c r="E15788" i="43"/>
  <c r="E15789" i="43"/>
  <c r="E15790" i="43"/>
  <c r="E15791" i="43"/>
  <c r="E15792" i="43"/>
  <c r="E15793" i="43"/>
  <c r="E15794" i="43"/>
  <c r="E15795" i="43"/>
  <c r="E15796" i="43"/>
  <c r="E15797" i="43"/>
  <c r="E15798" i="43"/>
  <c r="E15799" i="43"/>
  <c r="E15800" i="43"/>
  <c r="E15801" i="43"/>
  <c r="E15802" i="43"/>
  <c r="E15803" i="43"/>
  <c r="E15804" i="43"/>
  <c r="E15805" i="43"/>
  <c r="E15806" i="43"/>
  <c r="E15807" i="43"/>
  <c r="E15808" i="43"/>
  <c r="E15809" i="43"/>
  <c r="E15810" i="43"/>
  <c r="E15811" i="43"/>
  <c r="E15812" i="43"/>
  <c r="E15813" i="43"/>
  <c r="E15814" i="43"/>
  <c r="E15815" i="43"/>
  <c r="E15816" i="43"/>
  <c r="E15817" i="43"/>
  <c r="E15818" i="43"/>
  <c r="E15819" i="43"/>
  <c r="E15820" i="43"/>
  <c r="E15821" i="43"/>
  <c r="E15822" i="43"/>
  <c r="E15823" i="43"/>
  <c r="E15824" i="43"/>
  <c r="E15825" i="43"/>
  <c r="E15826" i="43"/>
  <c r="E15827" i="43"/>
  <c r="E15828" i="43"/>
  <c r="E15829" i="43"/>
  <c r="E15830" i="43"/>
  <c r="E15831" i="43"/>
  <c r="E15832" i="43"/>
  <c r="E15833" i="43"/>
  <c r="E15834" i="43"/>
  <c r="E15835" i="43"/>
  <c r="E15836" i="43"/>
  <c r="E15837" i="43"/>
  <c r="E15838" i="43"/>
  <c r="E15839" i="43"/>
  <c r="E15840" i="43"/>
  <c r="E15841" i="43"/>
  <c r="E15842" i="43"/>
  <c r="E15843" i="43"/>
  <c r="E15844" i="43"/>
  <c r="E15845" i="43"/>
  <c r="E15846" i="43"/>
  <c r="E15847" i="43"/>
  <c r="E15848" i="43"/>
  <c r="E15849" i="43"/>
  <c r="E15850" i="43"/>
  <c r="E15851" i="43"/>
  <c r="E15852" i="43"/>
  <c r="E15853" i="43"/>
  <c r="E15854" i="43"/>
  <c r="E15855" i="43"/>
  <c r="E15856" i="43"/>
  <c r="E15857" i="43"/>
  <c r="E15858" i="43"/>
  <c r="E15859" i="43"/>
  <c r="E15860" i="43"/>
  <c r="E15861" i="43"/>
  <c r="E15862" i="43"/>
  <c r="E15863" i="43"/>
  <c r="E15864" i="43"/>
  <c r="E15865" i="43"/>
  <c r="E15866" i="43"/>
  <c r="E15867" i="43"/>
  <c r="E15868" i="43"/>
  <c r="E15869" i="43"/>
  <c r="E15870" i="43"/>
  <c r="E15871" i="43"/>
  <c r="E15872" i="43"/>
  <c r="E15873" i="43"/>
  <c r="E15874" i="43"/>
  <c r="E15875" i="43"/>
  <c r="E15876" i="43"/>
  <c r="E15877" i="43"/>
  <c r="E15878" i="43"/>
  <c r="E15879" i="43"/>
  <c r="E15880" i="43"/>
  <c r="E15881" i="43"/>
  <c r="E15882" i="43"/>
  <c r="E15883" i="43"/>
  <c r="E15884" i="43"/>
  <c r="E15885" i="43"/>
  <c r="E15886" i="43"/>
  <c r="E15887" i="43"/>
  <c r="E15888" i="43"/>
  <c r="E15889" i="43"/>
  <c r="E15890" i="43"/>
  <c r="E15891" i="43"/>
  <c r="E15892" i="43"/>
  <c r="E15893" i="43"/>
  <c r="E15894" i="43"/>
  <c r="E15895" i="43"/>
  <c r="E15896" i="43"/>
  <c r="E15897" i="43"/>
  <c r="E15898" i="43"/>
  <c r="E15899" i="43"/>
  <c r="E15900" i="43"/>
  <c r="E15901" i="43"/>
  <c r="E15902" i="43"/>
  <c r="E15903" i="43"/>
  <c r="E15904" i="43"/>
  <c r="E15905" i="43"/>
  <c r="E15906" i="43"/>
  <c r="E15907" i="43"/>
  <c r="E15908" i="43"/>
  <c r="E15909" i="43"/>
  <c r="E15910" i="43"/>
  <c r="E15911" i="43"/>
  <c r="E15912" i="43"/>
  <c r="E15913" i="43"/>
  <c r="E15914" i="43"/>
  <c r="E15915" i="43"/>
  <c r="E15916" i="43"/>
  <c r="E15917" i="43"/>
  <c r="E15918" i="43"/>
  <c r="E15919" i="43"/>
  <c r="E15920" i="43"/>
  <c r="E15921" i="43"/>
  <c r="E15922" i="43"/>
  <c r="E15923" i="43"/>
  <c r="E15924" i="43"/>
  <c r="E15925" i="43"/>
  <c r="E15926" i="43"/>
  <c r="E15927" i="43"/>
  <c r="E15928" i="43"/>
  <c r="E15929" i="43"/>
  <c r="E15930" i="43"/>
  <c r="E15931" i="43"/>
  <c r="E15932" i="43"/>
  <c r="E15933" i="43"/>
  <c r="E15934" i="43"/>
  <c r="E15935" i="43"/>
  <c r="E15936" i="43"/>
  <c r="E15937" i="43"/>
  <c r="E15938" i="43"/>
  <c r="E15939" i="43"/>
  <c r="E15940" i="43"/>
  <c r="E15941" i="43"/>
  <c r="E15942" i="43"/>
  <c r="E15943" i="43"/>
  <c r="E15944" i="43"/>
  <c r="E15945" i="43"/>
  <c r="E15946" i="43"/>
  <c r="E15947" i="43"/>
  <c r="E15948" i="43"/>
  <c r="E15949" i="43"/>
  <c r="E15950" i="43"/>
  <c r="E15951" i="43"/>
  <c r="E15952" i="43"/>
  <c r="E15953" i="43"/>
  <c r="E15954" i="43"/>
  <c r="E15955" i="43"/>
  <c r="E15956" i="43"/>
  <c r="E15957" i="43"/>
  <c r="E15958" i="43"/>
  <c r="E15959" i="43"/>
  <c r="E15960" i="43"/>
  <c r="E15961" i="43"/>
  <c r="E15962" i="43"/>
  <c r="E15963" i="43"/>
  <c r="E15964" i="43"/>
  <c r="E15965" i="43"/>
  <c r="E15966" i="43"/>
  <c r="E15967" i="43"/>
  <c r="E15968" i="43"/>
  <c r="E15969" i="43"/>
  <c r="E15970" i="43"/>
  <c r="E15971" i="43"/>
  <c r="E15972" i="43"/>
  <c r="E15973" i="43"/>
  <c r="E15974" i="43"/>
  <c r="E15975" i="43"/>
  <c r="E15976" i="43"/>
  <c r="E15977" i="43"/>
  <c r="E15978" i="43"/>
  <c r="E15979" i="43"/>
  <c r="E15980" i="43"/>
  <c r="E15981" i="43"/>
  <c r="E15982" i="43"/>
  <c r="E15983" i="43"/>
  <c r="E15984" i="43"/>
  <c r="E15985" i="43"/>
  <c r="E15986" i="43"/>
  <c r="E15987" i="43"/>
  <c r="E15988" i="43"/>
  <c r="E15989" i="43"/>
  <c r="E15990" i="43"/>
  <c r="E15991" i="43"/>
  <c r="E15992" i="43"/>
  <c r="E15993" i="43"/>
  <c r="E15994" i="43"/>
  <c r="E15995" i="43"/>
  <c r="E15996" i="43"/>
  <c r="E15997" i="43"/>
  <c r="E15998" i="43"/>
  <c r="E15999" i="43"/>
  <c r="E16000" i="43"/>
  <c r="E16001" i="43"/>
  <c r="E16002" i="43"/>
  <c r="E16003" i="43"/>
  <c r="E16004" i="43"/>
  <c r="E16005" i="43"/>
  <c r="E16006" i="43"/>
  <c r="E16007" i="43"/>
  <c r="E16008" i="43"/>
  <c r="E16009" i="43"/>
  <c r="E16010" i="43"/>
  <c r="E16011" i="43"/>
  <c r="E16012" i="43"/>
  <c r="E16013" i="43"/>
  <c r="E16014" i="43"/>
  <c r="E16015" i="43"/>
  <c r="E16016" i="43"/>
  <c r="E16017" i="43"/>
  <c r="E16018" i="43"/>
  <c r="E16019" i="43"/>
  <c r="E16020" i="43"/>
  <c r="E16021" i="43"/>
  <c r="E16022" i="43"/>
  <c r="E16023" i="43"/>
  <c r="E16024" i="43"/>
  <c r="E16025" i="43"/>
  <c r="E16026" i="43"/>
  <c r="E16027" i="43"/>
  <c r="E16028" i="43"/>
  <c r="E16029" i="43"/>
  <c r="E16030" i="43"/>
  <c r="E16031" i="43"/>
  <c r="E16032" i="43"/>
  <c r="E16033" i="43"/>
  <c r="E16034" i="43"/>
  <c r="E16035" i="43"/>
  <c r="E16036" i="43"/>
  <c r="E16037" i="43"/>
  <c r="E16038" i="43"/>
  <c r="E16039" i="43"/>
  <c r="E16040" i="43"/>
  <c r="E16041" i="43"/>
  <c r="E16042" i="43"/>
  <c r="E16043" i="43"/>
  <c r="E16044" i="43"/>
  <c r="E16045" i="43"/>
  <c r="E16046" i="43"/>
  <c r="E16047" i="43"/>
  <c r="E16048" i="43"/>
  <c r="E16049" i="43"/>
  <c r="E16050" i="43"/>
  <c r="E16051" i="43"/>
  <c r="E16052" i="43"/>
  <c r="E16053" i="43"/>
  <c r="E16054" i="43"/>
  <c r="E16055" i="43"/>
  <c r="E16056" i="43"/>
  <c r="E16057" i="43"/>
  <c r="E16058" i="43"/>
  <c r="E16059" i="43"/>
  <c r="E16060" i="43"/>
  <c r="E16061" i="43"/>
  <c r="E16062" i="43"/>
  <c r="E16063" i="43"/>
  <c r="E16064" i="43"/>
  <c r="E16065" i="43"/>
  <c r="E16066" i="43"/>
  <c r="E16067" i="43"/>
  <c r="E16068" i="43"/>
  <c r="E16069" i="43"/>
  <c r="E16070" i="43"/>
  <c r="E16071" i="43"/>
  <c r="E16072" i="43"/>
  <c r="E16073" i="43"/>
  <c r="E16074" i="43"/>
  <c r="E16075" i="43"/>
  <c r="E16076" i="43"/>
  <c r="E16077" i="43"/>
  <c r="E16078" i="43"/>
  <c r="E16079" i="43"/>
  <c r="E16080" i="43"/>
  <c r="E16081" i="43"/>
  <c r="E16082" i="43"/>
  <c r="E16083" i="43"/>
  <c r="E16084" i="43"/>
  <c r="E16085" i="43"/>
  <c r="E16086" i="43"/>
  <c r="E16087" i="43"/>
  <c r="E16088" i="43"/>
  <c r="E16089" i="43"/>
  <c r="E16090" i="43"/>
  <c r="E16091" i="43"/>
  <c r="E16092" i="43"/>
  <c r="E16093" i="43"/>
  <c r="E16094" i="43"/>
  <c r="E16095" i="43"/>
  <c r="E16096" i="43"/>
  <c r="E16097" i="43"/>
  <c r="E16098" i="43"/>
  <c r="E16099" i="43"/>
  <c r="E16100" i="43"/>
  <c r="E16101" i="43"/>
  <c r="E16102" i="43"/>
  <c r="E16103" i="43"/>
  <c r="E16104" i="43"/>
  <c r="E16105" i="43"/>
  <c r="E16106" i="43"/>
  <c r="E16107" i="43"/>
  <c r="E16108" i="43"/>
  <c r="E16109" i="43"/>
  <c r="E16110" i="43"/>
  <c r="E16111" i="43"/>
  <c r="E16112" i="43"/>
  <c r="E16113" i="43"/>
  <c r="E16114" i="43"/>
  <c r="E16115" i="43"/>
  <c r="E16116" i="43"/>
  <c r="E16117" i="43"/>
  <c r="E16118" i="43"/>
  <c r="E16119" i="43"/>
  <c r="E16120" i="43"/>
  <c r="E16121" i="43"/>
  <c r="E16122" i="43"/>
  <c r="E16123" i="43"/>
  <c r="E16124" i="43"/>
  <c r="E16125" i="43"/>
  <c r="E16126" i="43"/>
  <c r="E16127" i="43"/>
  <c r="E16128" i="43"/>
  <c r="E16129" i="43"/>
  <c r="E16130" i="43"/>
  <c r="E16131" i="43"/>
  <c r="E16132" i="43"/>
  <c r="E16133" i="43"/>
  <c r="E16134" i="43"/>
  <c r="E16135" i="43"/>
  <c r="E16136" i="43"/>
  <c r="E16137" i="43"/>
  <c r="E16138" i="43"/>
  <c r="E16139" i="43"/>
  <c r="E16140" i="43"/>
  <c r="E16141" i="43"/>
  <c r="E16142" i="43"/>
  <c r="E16143" i="43"/>
  <c r="E16144" i="43"/>
  <c r="E16145" i="43"/>
  <c r="E16146" i="43"/>
  <c r="E16147" i="43"/>
  <c r="E16148" i="43"/>
  <c r="E16149" i="43"/>
  <c r="E16150" i="43"/>
  <c r="E16151" i="43"/>
  <c r="E16152" i="43"/>
  <c r="E16153" i="43"/>
  <c r="E16154" i="43"/>
  <c r="E16155" i="43"/>
  <c r="E16156" i="43"/>
  <c r="E16157" i="43"/>
  <c r="E16158" i="43"/>
  <c r="E16159" i="43"/>
  <c r="E16160" i="43"/>
  <c r="E16161" i="43"/>
  <c r="E16162" i="43"/>
  <c r="E16163" i="43"/>
  <c r="E16164" i="43"/>
  <c r="E16165" i="43"/>
  <c r="E16166" i="43"/>
  <c r="E16167" i="43"/>
  <c r="E16168" i="43"/>
  <c r="E16169" i="43"/>
  <c r="E16170" i="43"/>
  <c r="E16171" i="43"/>
  <c r="E16172" i="43"/>
  <c r="E16173" i="43"/>
  <c r="E16174" i="43"/>
  <c r="E16175" i="43"/>
  <c r="E16176" i="43"/>
  <c r="E16177" i="43"/>
  <c r="E16178" i="43"/>
  <c r="E16179" i="43"/>
  <c r="E16180" i="43"/>
  <c r="E16181" i="43"/>
  <c r="E16182" i="43"/>
  <c r="E16183" i="43"/>
  <c r="E16184" i="43"/>
  <c r="E16185" i="43"/>
  <c r="E16186" i="43"/>
  <c r="E16187" i="43"/>
  <c r="E16188" i="43"/>
  <c r="E16189" i="43"/>
  <c r="E16190" i="43"/>
  <c r="E16191" i="43"/>
  <c r="E16192" i="43"/>
  <c r="E16193" i="43"/>
  <c r="E16194" i="43"/>
  <c r="E16195" i="43"/>
  <c r="E16196" i="43"/>
  <c r="E16197" i="43"/>
  <c r="E16198" i="43"/>
  <c r="E16199" i="43"/>
  <c r="E16200" i="43"/>
  <c r="E16201" i="43"/>
  <c r="E16202" i="43"/>
  <c r="E16203" i="43"/>
  <c r="E16204" i="43"/>
  <c r="E16205" i="43"/>
  <c r="E16206" i="43"/>
  <c r="E16207" i="43"/>
  <c r="E16208" i="43"/>
  <c r="E16209" i="43"/>
  <c r="E16210" i="43"/>
  <c r="E16211" i="43"/>
  <c r="E16212" i="43"/>
  <c r="E16213" i="43"/>
  <c r="E16214" i="43"/>
  <c r="E16215" i="43"/>
  <c r="E16216" i="43"/>
  <c r="E16217" i="43"/>
  <c r="E16218" i="43"/>
  <c r="E16219" i="43"/>
  <c r="E16220" i="43"/>
  <c r="E16221" i="43"/>
  <c r="E16222" i="43"/>
  <c r="E16223" i="43"/>
  <c r="E16224" i="43"/>
  <c r="E16225" i="43"/>
  <c r="E16226" i="43"/>
  <c r="E16227" i="43"/>
  <c r="E16228" i="43"/>
  <c r="E16229" i="43"/>
  <c r="E16230" i="43"/>
  <c r="E16231" i="43"/>
  <c r="E16232" i="43"/>
  <c r="E16233" i="43"/>
  <c r="E16234" i="43"/>
  <c r="E16235" i="43"/>
  <c r="E16236" i="43"/>
  <c r="E16237" i="43"/>
  <c r="E16238" i="43"/>
  <c r="E16239" i="43"/>
  <c r="E16240" i="43"/>
  <c r="E16241" i="43"/>
  <c r="E16242" i="43"/>
  <c r="E16243" i="43"/>
  <c r="E16244" i="43"/>
  <c r="E16245" i="43"/>
  <c r="E16246" i="43"/>
  <c r="E16247" i="43"/>
  <c r="E16248" i="43"/>
  <c r="E16249" i="43"/>
  <c r="E16250" i="43"/>
  <c r="E16251" i="43"/>
  <c r="E16252" i="43"/>
  <c r="E16253" i="43"/>
  <c r="E16254" i="43"/>
  <c r="E16255" i="43"/>
  <c r="E16256" i="43"/>
  <c r="E16257" i="43"/>
  <c r="E16258" i="43"/>
  <c r="E16259" i="43"/>
  <c r="E16260" i="43"/>
  <c r="E16261" i="43"/>
  <c r="E16262" i="43"/>
  <c r="E16263" i="43"/>
  <c r="E16264" i="43"/>
  <c r="E16265" i="43"/>
  <c r="E16266" i="43"/>
  <c r="E16267" i="43"/>
  <c r="E16268" i="43"/>
  <c r="E16269" i="43"/>
  <c r="E16270" i="43"/>
  <c r="E16271" i="43"/>
  <c r="E16272" i="43"/>
  <c r="E16273" i="43"/>
  <c r="E16274" i="43"/>
  <c r="E16275" i="43"/>
  <c r="E16276" i="43"/>
  <c r="E16277" i="43"/>
  <c r="E16278" i="43"/>
  <c r="E16279" i="43"/>
  <c r="E16280" i="43"/>
  <c r="E16281" i="43"/>
  <c r="E16282" i="43"/>
  <c r="E16283" i="43"/>
  <c r="E16284" i="43"/>
  <c r="E16285" i="43"/>
  <c r="E16286" i="43"/>
  <c r="E16287" i="43"/>
  <c r="E16288" i="43"/>
  <c r="E16289" i="43"/>
  <c r="E16290" i="43"/>
  <c r="E16291" i="43"/>
  <c r="E16292" i="43"/>
  <c r="E16293" i="43"/>
  <c r="E16294" i="43"/>
  <c r="E16295" i="43"/>
  <c r="E16296" i="43"/>
  <c r="E16297" i="43"/>
  <c r="E16298" i="43"/>
  <c r="E16299" i="43"/>
  <c r="E16300" i="43"/>
  <c r="E16301" i="43"/>
  <c r="E16302" i="43"/>
  <c r="E16303" i="43"/>
  <c r="E16304" i="43"/>
  <c r="E16305" i="43"/>
  <c r="E16306" i="43"/>
  <c r="E16307" i="43"/>
  <c r="E16308" i="43"/>
  <c r="E16309" i="43"/>
  <c r="E16310" i="43"/>
  <c r="E16311" i="43"/>
  <c r="E16312" i="43"/>
  <c r="E16313" i="43"/>
  <c r="E16314" i="43"/>
  <c r="E16315" i="43"/>
  <c r="E16316" i="43"/>
  <c r="E16317" i="43"/>
  <c r="E16318" i="43"/>
  <c r="E16319" i="43"/>
  <c r="E16320" i="43"/>
  <c r="E16321" i="43"/>
  <c r="E16322" i="43"/>
  <c r="E16323" i="43"/>
  <c r="E16324" i="43"/>
  <c r="E16325" i="43"/>
  <c r="E16326" i="43"/>
  <c r="E16327" i="43"/>
  <c r="E16328" i="43"/>
  <c r="E16329" i="43"/>
  <c r="E16330" i="43"/>
  <c r="E16331" i="43"/>
  <c r="E16332" i="43"/>
  <c r="E16333" i="43"/>
  <c r="E16334" i="43"/>
  <c r="E16335" i="43"/>
  <c r="E16336" i="43"/>
  <c r="E16337" i="43"/>
  <c r="E16338" i="43"/>
  <c r="E16339" i="43"/>
  <c r="E16340" i="43"/>
  <c r="E16341" i="43"/>
  <c r="E16342" i="43"/>
  <c r="E16343" i="43"/>
  <c r="E16344" i="43"/>
  <c r="E16345" i="43"/>
  <c r="E16346" i="43"/>
  <c r="E16347" i="43"/>
  <c r="E16348" i="43"/>
  <c r="E16349" i="43"/>
  <c r="E16350" i="43"/>
  <c r="E16351" i="43"/>
  <c r="E16352" i="43"/>
  <c r="E16353" i="43"/>
  <c r="E16354" i="43"/>
  <c r="E16355" i="43"/>
  <c r="E16356" i="43"/>
  <c r="E16357" i="43"/>
  <c r="E16358" i="43"/>
  <c r="E16359" i="43"/>
  <c r="E16360" i="43"/>
  <c r="E16361" i="43"/>
  <c r="E16362" i="43"/>
  <c r="E16363" i="43"/>
  <c r="E16364" i="43"/>
  <c r="E16365" i="43"/>
  <c r="E16366" i="43"/>
  <c r="E16367" i="43"/>
  <c r="E16368" i="43"/>
  <c r="E16369" i="43"/>
  <c r="E16370" i="43"/>
  <c r="E16371" i="43"/>
  <c r="E16372" i="43"/>
  <c r="E16373" i="43"/>
  <c r="E16374" i="43"/>
  <c r="E16375" i="43"/>
  <c r="E16376" i="43"/>
  <c r="E16377" i="43"/>
  <c r="E16378" i="43"/>
  <c r="E16379" i="43"/>
  <c r="E16380" i="43"/>
  <c r="E16381" i="43"/>
  <c r="E16382" i="43"/>
  <c r="E16383" i="43"/>
  <c r="E16384" i="43"/>
  <c r="E16385" i="43"/>
  <c r="E16386" i="43"/>
  <c r="E16387" i="43"/>
  <c r="E16388" i="43"/>
  <c r="E16389" i="43"/>
  <c r="E16390" i="43"/>
  <c r="E16391" i="43"/>
  <c r="E16392" i="43"/>
  <c r="E16393" i="43"/>
  <c r="E16394" i="43"/>
  <c r="E16395" i="43"/>
  <c r="E16396" i="43"/>
  <c r="E16397" i="43"/>
  <c r="E16398" i="43"/>
  <c r="E16399" i="43"/>
  <c r="E16400" i="43"/>
  <c r="E16401" i="43"/>
  <c r="E16402" i="43"/>
  <c r="E16403" i="43"/>
  <c r="E16404" i="43"/>
  <c r="E16405" i="43"/>
  <c r="E16406" i="43"/>
  <c r="E16407" i="43"/>
  <c r="E16408" i="43"/>
  <c r="E16409" i="43"/>
  <c r="E16410" i="43"/>
  <c r="E16411" i="43"/>
  <c r="E16412" i="43"/>
  <c r="E16413" i="43"/>
  <c r="E16414" i="43"/>
  <c r="E16415" i="43"/>
  <c r="E16416" i="43"/>
  <c r="E16417" i="43"/>
  <c r="E16418" i="43"/>
  <c r="E16419" i="43"/>
  <c r="E16420" i="43"/>
  <c r="E16421" i="43"/>
  <c r="E16422" i="43"/>
  <c r="E16423" i="43"/>
  <c r="E16424" i="43"/>
  <c r="E16425" i="43"/>
  <c r="E16426" i="43"/>
  <c r="E16427" i="43"/>
  <c r="E16428" i="43"/>
  <c r="E16429" i="43"/>
  <c r="E16430" i="43"/>
  <c r="E16431" i="43"/>
  <c r="E16432" i="43"/>
  <c r="E16433" i="43"/>
  <c r="E16434" i="43"/>
  <c r="E16435" i="43"/>
  <c r="E16436" i="43"/>
  <c r="E16437" i="43"/>
  <c r="E16438" i="43"/>
  <c r="E16439" i="43"/>
  <c r="E16440" i="43"/>
  <c r="E16441" i="43"/>
  <c r="E16442" i="43"/>
  <c r="E16443" i="43"/>
  <c r="E16444" i="43"/>
  <c r="E16445" i="43"/>
  <c r="E16446" i="43"/>
  <c r="E16447" i="43"/>
  <c r="E16448" i="43"/>
  <c r="E16449" i="43"/>
  <c r="E16450" i="43"/>
  <c r="E16451" i="43"/>
  <c r="E16452" i="43"/>
  <c r="E16453" i="43"/>
  <c r="E16454" i="43"/>
  <c r="E16455" i="43"/>
  <c r="E16456" i="43"/>
  <c r="E16457" i="43"/>
  <c r="E16458" i="43"/>
  <c r="E16459" i="43"/>
  <c r="E16460" i="43"/>
  <c r="E16461" i="43"/>
  <c r="E16462" i="43"/>
  <c r="E16463" i="43"/>
  <c r="E16464" i="43"/>
  <c r="E16465" i="43"/>
  <c r="E16466" i="43"/>
  <c r="E16467" i="43"/>
  <c r="E16468" i="43"/>
  <c r="E16469" i="43"/>
  <c r="E16470" i="43"/>
  <c r="E16471" i="43"/>
  <c r="E16472" i="43"/>
  <c r="E16473" i="43"/>
  <c r="E16474" i="43"/>
  <c r="E16475" i="43"/>
  <c r="E16476" i="43"/>
  <c r="E16477" i="43"/>
  <c r="E16478" i="43"/>
  <c r="E16479" i="43"/>
  <c r="E16480" i="43"/>
  <c r="E16481" i="43"/>
  <c r="E16482" i="43"/>
  <c r="E16483" i="43"/>
  <c r="E16484" i="43"/>
  <c r="E16485" i="43"/>
  <c r="E16486" i="43"/>
  <c r="E16487" i="43"/>
  <c r="E16488" i="43"/>
  <c r="E16489" i="43"/>
  <c r="E16490" i="43"/>
  <c r="E16491" i="43"/>
  <c r="E16492" i="43"/>
  <c r="E16493" i="43"/>
  <c r="E16494" i="43"/>
  <c r="E16495" i="43"/>
  <c r="E16496" i="43"/>
  <c r="E16497" i="43"/>
  <c r="E16498" i="43"/>
  <c r="E16499" i="43"/>
  <c r="E16500" i="43"/>
  <c r="E16501" i="43"/>
  <c r="E16502" i="43"/>
  <c r="E16503" i="43"/>
  <c r="E16504" i="43"/>
  <c r="E16505" i="43"/>
  <c r="E16506" i="43"/>
  <c r="E16507" i="43"/>
  <c r="E16508" i="43"/>
  <c r="E16509" i="43"/>
  <c r="E16510" i="43"/>
  <c r="E16511" i="43"/>
  <c r="E16512" i="43"/>
  <c r="E16513" i="43"/>
  <c r="E16514" i="43"/>
  <c r="E16515" i="43"/>
  <c r="E16516" i="43"/>
  <c r="E16517" i="43"/>
  <c r="E16518" i="43"/>
  <c r="E16519" i="43"/>
  <c r="E16520" i="43"/>
  <c r="E16521" i="43"/>
  <c r="E16522" i="43"/>
  <c r="E16523" i="43"/>
  <c r="E16524" i="43"/>
  <c r="E16525" i="43"/>
  <c r="E16526" i="43"/>
  <c r="E16527" i="43"/>
  <c r="E16528" i="43"/>
  <c r="E16529" i="43"/>
  <c r="E16530" i="43"/>
  <c r="E16531" i="43"/>
  <c r="E16532" i="43"/>
  <c r="E16533" i="43"/>
  <c r="E16534" i="43"/>
  <c r="E16535" i="43"/>
  <c r="E16536" i="43"/>
  <c r="E16537" i="43"/>
  <c r="E16538" i="43"/>
  <c r="E16539" i="43"/>
  <c r="E16540" i="43"/>
  <c r="E16541" i="43"/>
  <c r="E16542" i="43"/>
  <c r="E16543" i="43"/>
  <c r="E16544" i="43"/>
  <c r="E16545" i="43"/>
  <c r="E16546" i="43"/>
  <c r="E16547" i="43"/>
  <c r="E16548" i="43"/>
  <c r="E16549" i="43"/>
  <c r="E16550" i="43"/>
  <c r="E16551" i="43"/>
  <c r="E16552" i="43"/>
  <c r="E16553" i="43"/>
  <c r="E16554" i="43"/>
  <c r="E16555" i="43"/>
  <c r="E16556" i="43"/>
  <c r="E16557" i="43"/>
  <c r="E16558" i="43"/>
  <c r="E16559" i="43"/>
  <c r="E16560" i="43"/>
  <c r="E16561" i="43"/>
  <c r="E16562" i="43"/>
  <c r="E16563" i="43"/>
  <c r="E16564" i="43"/>
  <c r="E16565" i="43"/>
  <c r="E16566" i="43"/>
  <c r="E16567" i="43"/>
  <c r="E16568" i="43"/>
  <c r="E16569" i="43"/>
  <c r="E16570" i="43"/>
  <c r="E16571" i="43"/>
  <c r="E16572" i="43"/>
  <c r="E16573" i="43"/>
  <c r="E16574" i="43"/>
  <c r="E16575" i="43"/>
  <c r="E16576" i="43"/>
  <c r="E16577" i="43"/>
  <c r="E16578" i="43"/>
  <c r="E16579" i="43"/>
  <c r="E16580" i="43"/>
  <c r="E16581" i="43"/>
  <c r="E16582" i="43"/>
  <c r="E16583" i="43"/>
  <c r="E16584" i="43"/>
  <c r="E16585" i="43"/>
  <c r="E16586" i="43"/>
  <c r="E16587" i="43"/>
  <c r="E16588" i="43"/>
  <c r="E16589" i="43"/>
  <c r="E16590" i="43"/>
  <c r="E16591" i="43"/>
  <c r="E16592" i="43"/>
  <c r="E16593" i="43"/>
  <c r="E16594" i="43"/>
  <c r="E16595" i="43"/>
  <c r="E16596" i="43"/>
  <c r="E16597" i="43"/>
  <c r="E16598" i="43"/>
  <c r="E16599" i="43"/>
  <c r="E16600" i="43"/>
  <c r="E16601" i="43"/>
  <c r="E16602" i="43"/>
  <c r="E16603" i="43"/>
  <c r="E16604" i="43"/>
  <c r="E16605" i="43"/>
  <c r="E16606" i="43"/>
  <c r="E16607" i="43"/>
  <c r="E16608" i="43"/>
  <c r="E16609" i="43"/>
  <c r="E16610" i="43"/>
  <c r="E16611" i="43"/>
  <c r="E16612" i="43"/>
  <c r="E16613" i="43"/>
  <c r="E16614" i="43"/>
  <c r="E16615" i="43"/>
  <c r="E16616" i="43"/>
  <c r="E16617" i="43"/>
  <c r="E16618" i="43"/>
  <c r="E16619" i="43"/>
  <c r="E16620" i="43"/>
  <c r="E16621" i="43"/>
  <c r="E16622" i="43"/>
  <c r="E16623" i="43"/>
  <c r="E16624" i="43"/>
  <c r="E16625" i="43"/>
  <c r="E16626" i="43"/>
  <c r="E16627" i="43"/>
  <c r="E16628" i="43"/>
  <c r="E16629" i="43"/>
  <c r="E16630" i="43"/>
  <c r="E16631" i="43"/>
  <c r="E16632" i="43"/>
  <c r="E16633" i="43"/>
  <c r="E16634" i="43"/>
  <c r="E16635" i="43"/>
  <c r="E16636" i="43"/>
  <c r="E16637" i="43"/>
  <c r="E16638" i="43"/>
  <c r="E16639" i="43"/>
  <c r="E16640" i="43"/>
  <c r="E16641" i="43"/>
  <c r="E16642" i="43"/>
  <c r="E16643" i="43"/>
  <c r="E16644" i="43"/>
  <c r="E16645" i="43"/>
  <c r="E16646" i="43"/>
  <c r="E16647" i="43"/>
  <c r="E16648" i="43"/>
  <c r="E16649" i="43"/>
  <c r="E16650" i="43"/>
  <c r="E16651" i="43"/>
  <c r="E16652" i="43"/>
  <c r="E16653" i="43"/>
  <c r="E16654" i="43"/>
  <c r="E16655" i="43"/>
  <c r="E16656" i="43"/>
  <c r="E16657" i="43"/>
  <c r="E16658" i="43"/>
  <c r="E16659" i="43"/>
  <c r="E16660" i="43"/>
  <c r="E16661" i="43"/>
  <c r="E16662" i="43"/>
  <c r="E16663" i="43"/>
  <c r="E16664" i="43"/>
  <c r="E16665" i="43"/>
  <c r="E16666" i="43"/>
  <c r="E16667" i="43"/>
  <c r="E16668" i="43"/>
  <c r="E16669" i="43"/>
  <c r="E16670" i="43"/>
  <c r="E16671" i="43"/>
  <c r="E16672" i="43"/>
  <c r="E16673" i="43"/>
  <c r="E16674" i="43"/>
  <c r="E16675" i="43"/>
  <c r="E16676" i="43"/>
  <c r="E16677" i="43"/>
  <c r="E16678" i="43"/>
  <c r="E16679" i="43"/>
  <c r="E16680" i="43"/>
  <c r="E16681" i="43"/>
  <c r="E16682" i="43"/>
  <c r="E16683" i="43"/>
  <c r="E16684" i="43"/>
  <c r="E16685" i="43"/>
  <c r="E16686" i="43"/>
  <c r="E16687" i="43"/>
  <c r="E16688" i="43"/>
  <c r="E16689" i="43"/>
  <c r="E16690" i="43"/>
  <c r="E16691" i="43"/>
  <c r="E16692" i="43"/>
  <c r="E16693" i="43"/>
  <c r="E16694" i="43"/>
  <c r="E16695" i="43"/>
  <c r="E16696" i="43"/>
  <c r="E16697" i="43"/>
  <c r="E16698" i="43"/>
  <c r="E16699" i="43"/>
  <c r="E16700" i="43"/>
  <c r="E16701" i="43"/>
  <c r="E16702" i="43"/>
  <c r="E16703" i="43"/>
  <c r="E16704" i="43"/>
  <c r="E16705" i="43"/>
  <c r="E16706" i="43"/>
  <c r="E16707" i="43"/>
  <c r="E16708" i="43"/>
  <c r="E16709" i="43"/>
  <c r="E16710" i="43"/>
  <c r="E16711" i="43"/>
  <c r="E16712" i="43"/>
  <c r="E16713" i="43"/>
  <c r="E16714" i="43"/>
  <c r="E16715" i="43"/>
  <c r="E16716" i="43"/>
  <c r="E16717" i="43"/>
  <c r="E16718" i="43"/>
  <c r="E16719" i="43"/>
  <c r="E16720" i="43"/>
  <c r="E16721" i="43"/>
  <c r="E16722" i="43"/>
  <c r="E16723" i="43"/>
  <c r="E16724" i="43"/>
  <c r="E16725" i="43"/>
  <c r="E16726" i="43"/>
  <c r="E16727" i="43"/>
  <c r="E16728" i="43"/>
  <c r="E16729" i="43"/>
  <c r="E16730" i="43"/>
  <c r="E16731" i="43"/>
  <c r="E16732" i="43"/>
  <c r="E16733" i="43"/>
  <c r="E16734" i="43"/>
  <c r="E16735" i="43"/>
  <c r="E16736" i="43"/>
  <c r="E16737" i="43"/>
  <c r="E16738" i="43"/>
  <c r="E16739" i="43"/>
  <c r="E16740" i="43"/>
  <c r="E16741" i="43"/>
  <c r="E16742" i="43"/>
  <c r="E16743" i="43"/>
  <c r="E16744" i="43"/>
  <c r="E16745" i="43"/>
  <c r="E16746" i="43"/>
  <c r="E16747" i="43"/>
  <c r="E16748" i="43"/>
  <c r="E16749" i="43"/>
  <c r="E16750" i="43"/>
  <c r="E16751" i="43"/>
  <c r="E16752" i="43"/>
  <c r="E16753" i="43"/>
  <c r="E16754" i="43"/>
  <c r="E16755" i="43"/>
  <c r="E16756" i="43"/>
  <c r="E16757" i="43"/>
  <c r="E16758" i="43"/>
  <c r="E16759" i="43"/>
  <c r="E16760" i="43"/>
  <c r="E16761" i="43"/>
  <c r="E16762" i="43"/>
  <c r="E16763" i="43"/>
  <c r="E16764" i="43"/>
  <c r="E16765" i="43"/>
  <c r="E16766" i="43"/>
  <c r="E16767" i="43"/>
  <c r="E16768" i="43"/>
  <c r="E16769" i="43"/>
  <c r="E16770" i="43"/>
  <c r="E16771" i="43"/>
  <c r="E16772" i="43"/>
  <c r="E16773" i="43"/>
  <c r="E16774" i="43"/>
  <c r="E16775" i="43"/>
  <c r="E16776" i="43"/>
  <c r="E16777" i="43"/>
  <c r="E16778" i="43"/>
  <c r="E16779" i="43"/>
  <c r="E16780" i="43"/>
  <c r="E16781" i="43"/>
  <c r="E16782" i="43"/>
  <c r="E16783" i="43"/>
  <c r="E16784" i="43"/>
  <c r="E16785" i="43"/>
  <c r="E16786" i="43"/>
  <c r="E16787" i="43"/>
  <c r="E16788" i="43"/>
  <c r="E16789" i="43"/>
  <c r="E16790" i="43"/>
  <c r="E16791" i="43"/>
  <c r="E16792" i="43"/>
  <c r="E16793" i="43"/>
  <c r="E16794" i="43"/>
  <c r="E16795" i="43"/>
  <c r="E16796" i="43"/>
  <c r="E16797" i="43"/>
  <c r="E16798" i="43"/>
  <c r="E16799" i="43"/>
  <c r="E16800" i="43"/>
  <c r="E16801" i="43"/>
  <c r="E16802" i="43"/>
  <c r="E16803" i="43"/>
  <c r="E16804" i="43"/>
  <c r="E16805" i="43"/>
  <c r="E16806" i="43"/>
  <c r="E16807" i="43"/>
  <c r="E16808" i="43"/>
  <c r="E16809" i="43"/>
  <c r="E16810" i="43"/>
  <c r="E16811" i="43"/>
  <c r="E16812" i="43"/>
  <c r="E16813" i="43"/>
  <c r="E16814" i="43"/>
  <c r="E16815" i="43"/>
  <c r="E16816" i="43"/>
  <c r="E16817" i="43"/>
  <c r="E16818" i="43"/>
  <c r="E16819" i="43"/>
  <c r="E16820" i="43"/>
  <c r="E16821" i="43"/>
  <c r="E16822" i="43"/>
  <c r="E16823" i="43"/>
  <c r="E16824" i="43"/>
  <c r="E16825" i="43"/>
  <c r="E16826" i="43"/>
  <c r="E16827" i="43"/>
  <c r="E16828" i="43"/>
  <c r="E16829" i="43"/>
  <c r="E16830" i="43"/>
  <c r="E16831" i="43"/>
  <c r="E16832" i="43"/>
  <c r="E16833" i="43"/>
  <c r="E16834" i="43"/>
  <c r="E16835" i="43"/>
  <c r="E16836" i="43"/>
  <c r="E16837" i="43"/>
  <c r="E16838" i="43"/>
  <c r="E16839" i="43"/>
  <c r="E16840" i="43"/>
  <c r="E16841" i="43"/>
  <c r="E16842" i="43"/>
  <c r="E16843" i="43"/>
  <c r="E16844" i="43"/>
  <c r="E16845" i="43"/>
  <c r="E16846" i="43"/>
  <c r="E16847" i="43"/>
  <c r="E16848" i="43"/>
  <c r="E16849" i="43"/>
  <c r="E16850" i="43"/>
  <c r="E16851" i="43"/>
  <c r="E16852" i="43"/>
  <c r="E16853" i="43"/>
  <c r="E16854" i="43"/>
  <c r="E16855" i="43"/>
  <c r="E16856" i="43"/>
  <c r="E16857" i="43"/>
  <c r="E16858" i="43"/>
  <c r="E16859" i="43"/>
  <c r="E16860" i="43"/>
  <c r="E16861" i="43"/>
  <c r="E16862" i="43"/>
  <c r="E16863" i="43"/>
  <c r="E16864" i="43"/>
  <c r="E16865" i="43"/>
  <c r="E16866" i="43"/>
  <c r="E16867" i="43"/>
  <c r="E16868" i="43"/>
  <c r="E16869" i="43"/>
  <c r="E16870" i="43"/>
  <c r="E16871" i="43"/>
  <c r="E16872" i="43"/>
  <c r="E16873" i="43"/>
  <c r="E16874" i="43"/>
  <c r="E16875" i="43"/>
  <c r="E16876" i="43"/>
  <c r="E16877" i="43"/>
  <c r="E16878" i="43"/>
  <c r="E16879" i="43"/>
  <c r="E16880" i="43"/>
  <c r="E16881" i="43"/>
  <c r="E16882" i="43"/>
  <c r="E16883" i="43"/>
  <c r="E16884" i="43"/>
  <c r="E16885" i="43"/>
  <c r="E16886" i="43"/>
  <c r="E16887" i="43"/>
  <c r="E16888" i="43"/>
  <c r="E16889" i="43"/>
  <c r="E16890" i="43"/>
  <c r="E16891" i="43"/>
  <c r="E16892" i="43"/>
  <c r="E16893" i="43"/>
  <c r="E16894" i="43"/>
  <c r="E16895" i="43"/>
  <c r="E16896" i="43"/>
  <c r="E16897" i="43"/>
  <c r="E16898" i="43"/>
  <c r="E16899" i="43"/>
  <c r="E16900" i="43"/>
  <c r="E16901" i="43"/>
  <c r="E16902" i="43"/>
  <c r="E16903" i="43"/>
  <c r="E16904" i="43"/>
  <c r="E16905" i="43"/>
  <c r="E16906" i="43"/>
  <c r="E16907" i="43"/>
  <c r="E16908" i="43"/>
  <c r="E16909" i="43"/>
  <c r="E16910" i="43"/>
  <c r="E16911" i="43"/>
  <c r="E16912" i="43"/>
  <c r="E16913" i="43"/>
  <c r="E16914" i="43"/>
  <c r="E16915" i="43"/>
  <c r="E16916" i="43"/>
  <c r="E16917" i="43"/>
  <c r="E16918" i="43"/>
  <c r="E16919" i="43"/>
  <c r="E16920" i="43"/>
  <c r="E16921" i="43"/>
  <c r="E16922" i="43"/>
  <c r="E16923" i="43"/>
  <c r="E16924" i="43"/>
  <c r="E16925" i="43"/>
  <c r="E16926" i="43"/>
  <c r="E16927" i="43"/>
  <c r="E16928" i="43"/>
  <c r="E16929" i="43"/>
  <c r="E16930" i="43"/>
  <c r="E16931" i="43"/>
  <c r="E16932" i="43"/>
  <c r="E16933" i="43"/>
  <c r="E16934" i="43"/>
  <c r="E16935" i="43"/>
  <c r="E16936" i="43"/>
  <c r="E16937" i="43"/>
  <c r="E16938" i="43"/>
  <c r="E16939" i="43"/>
  <c r="E16940" i="43"/>
  <c r="E16941" i="43"/>
  <c r="E16942" i="43"/>
  <c r="E16943" i="43"/>
  <c r="E16944" i="43"/>
  <c r="E16945" i="43"/>
  <c r="E16946" i="43"/>
  <c r="E16947" i="43"/>
  <c r="E16948" i="43"/>
  <c r="E16949" i="43"/>
  <c r="E16950" i="43"/>
  <c r="E16951" i="43"/>
  <c r="E16952" i="43"/>
  <c r="E16953" i="43"/>
  <c r="E16954" i="43"/>
  <c r="E16955" i="43"/>
  <c r="E16956" i="43"/>
  <c r="E16957" i="43"/>
  <c r="E16958" i="43"/>
  <c r="E16959" i="43"/>
  <c r="E16960" i="43"/>
  <c r="E16961" i="43"/>
  <c r="E16962" i="43"/>
  <c r="E16963" i="43"/>
  <c r="E16964" i="43"/>
  <c r="E16965" i="43"/>
  <c r="E16966" i="43"/>
  <c r="E16967" i="43"/>
  <c r="E16968" i="43"/>
  <c r="E16969" i="43"/>
  <c r="E16970" i="43"/>
  <c r="E16971" i="43"/>
  <c r="E16972" i="43"/>
  <c r="E16973" i="43"/>
  <c r="E16974" i="43"/>
  <c r="E16975" i="43"/>
  <c r="E16976" i="43"/>
  <c r="E16977" i="43"/>
  <c r="E16978" i="43"/>
  <c r="E16979" i="43"/>
  <c r="E16980" i="43"/>
  <c r="E16981" i="43"/>
  <c r="E16982" i="43"/>
  <c r="E16983" i="43"/>
  <c r="E16984" i="43"/>
  <c r="E16985" i="43"/>
  <c r="E16986" i="43"/>
  <c r="E16987" i="43"/>
  <c r="E16988" i="43"/>
  <c r="E16989" i="43"/>
  <c r="E16990" i="43"/>
  <c r="E16991" i="43"/>
  <c r="E16992" i="43"/>
  <c r="E16993" i="43"/>
  <c r="E16994" i="43"/>
  <c r="E16995" i="43"/>
  <c r="E16996" i="43"/>
  <c r="E16997" i="43"/>
  <c r="E16998" i="43"/>
  <c r="E16999" i="43"/>
  <c r="E17000" i="43"/>
  <c r="E17001" i="43"/>
  <c r="E17002" i="43"/>
  <c r="E17003" i="43"/>
  <c r="E17004" i="43"/>
  <c r="E17005" i="43"/>
  <c r="E17006" i="43"/>
  <c r="E17007" i="43"/>
  <c r="E17008" i="43"/>
  <c r="E17009" i="43"/>
  <c r="E17010" i="43"/>
  <c r="E17011" i="43"/>
  <c r="E17012" i="43"/>
  <c r="E17013" i="43"/>
  <c r="E17014" i="43"/>
  <c r="E17015" i="43"/>
  <c r="E17016" i="43"/>
  <c r="E17017" i="43"/>
  <c r="E17018" i="43"/>
  <c r="E17019" i="43"/>
  <c r="E17020" i="43"/>
  <c r="E17021" i="43"/>
  <c r="E17022" i="43"/>
  <c r="E17023" i="43"/>
  <c r="E17024" i="43"/>
  <c r="E17025" i="43"/>
  <c r="E17026" i="43"/>
  <c r="E17027" i="43"/>
  <c r="E17028" i="43"/>
  <c r="E17029" i="43"/>
  <c r="E17030" i="43"/>
  <c r="E17031" i="43"/>
  <c r="E17032" i="43"/>
  <c r="E17033" i="43"/>
  <c r="E17034" i="43"/>
  <c r="E17035" i="43"/>
  <c r="E17036" i="43"/>
  <c r="E17037" i="43"/>
  <c r="E17038" i="43"/>
  <c r="E17039" i="43"/>
  <c r="E17040" i="43"/>
  <c r="E17041" i="43"/>
  <c r="E17042" i="43"/>
  <c r="E17043" i="43"/>
  <c r="E17044" i="43"/>
  <c r="E17045" i="43"/>
  <c r="E17046" i="43"/>
  <c r="E17047" i="43"/>
  <c r="E17048" i="43"/>
  <c r="E17049" i="43"/>
  <c r="E17050" i="43"/>
  <c r="E17051" i="43"/>
  <c r="E17052" i="43"/>
  <c r="E17053" i="43"/>
  <c r="E17054" i="43"/>
  <c r="E17055" i="43"/>
  <c r="E17056" i="43"/>
  <c r="E17057" i="43"/>
  <c r="E17058" i="43"/>
  <c r="E17059" i="43"/>
  <c r="E17060" i="43"/>
  <c r="E17061" i="43"/>
  <c r="E17062" i="43"/>
  <c r="E17063" i="43"/>
  <c r="E17064" i="43"/>
  <c r="E17065" i="43"/>
  <c r="E17066" i="43"/>
  <c r="E17067" i="43"/>
  <c r="E17068" i="43"/>
  <c r="E17069" i="43"/>
  <c r="E17070" i="43"/>
  <c r="E17071" i="43"/>
  <c r="E17072" i="43"/>
  <c r="E17073" i="43"/>
  <c r="E17074" i="43"/>
  <c r="E17075" i="43"/>
  <c r="E17076" i="43"/>
  <c r="E17077" i="43"/>
  <c r="E17078" i="43"/>
  <c r="E17079" i="43"/>
  <c r="E17080" i="43"/>
  <c r="E17081" i="43"/>
  <c r="E17082" i="43"/>
  <c r="E17083" i="43"/>
  <c r="E17084" i="43"/>
  <c r="E17085" i="43"/>
  <c r="E17086" i="43"/>
  <c r="E17087" i="43"/>
  <c r="E17088" i="43"/>
  <c r="E17089" i="43"/>
  <c r="E17090" i="43"/>
  <c r="E17091" i="43"/>
  <c r="E17092" i="43"/>
  <c r="E17093" i="43"/>
  <c r="E17094" i="43"/>
  <c r="E17095" i="43"/>
  <c r="E17096" i="43"/>
  <c r="E17097" i="43"/>
  <c r="E17098" i="43"/>
  <c r="E17099" i="43"/>
  <c r="E17100" i="43"/>
  <c r="E17101" i="43"/>
  <c r="E17102" i="43"/>
  <c r="E17103" i="43"/>
  <c r="E17104" i="43"/>
  <c r="E17105" i="43"/>
  <c r="E17106" i="43"/>
  <c r="E17107" i="43"/>
  <c r="E17108" i="43"/>
  <c r="E17109" i="43"/>
  <c r="E17110" i="43"/>
  <c r="E17111" i="43"/>
  <c r="E17112" i="43"/>
  <c r="E17113" i="43"/>
  <c r="E17114" i="43"/>
  <c r="E17115" i="43"/>
  <c r="E17116" i="43"/>
  <c r="E17117" i="43"/>
  <c r="E17118" i="43"/>
  <c r="E17119" i="43"/>
  <c r="E17120" i="43"/>
  <c r="E17121" i="43"/>
  <c r="E17122" i="43"/>
  <c r="E17123" i="43"/>
  <c r="E17124" i="43"/>
  <c r="E17125" i="43"/>
  <c r="E17126" i="43"/>
  <c r="E17127" i="43"/>
  <c r="E17128" i="43"/>
  <c r="E17129" i="43"/>
  <c r="E17130" i="43"/>
  <c r="E17131" i="43"/>
  <c r="E17132" i="43"/>
  <c r="E17133" i="43"/>
  <c r="E17134" i="43"/>
  <c r="E17135" i="43"/>
  <c r="E17136" i="43"/>
  <c r="E17137" i="43"/>
  <c r="E17138" i="43"/>
  <c r="E17139" i="43"/>
  <c r="E17140" i="43"/>
  <c r="E17141" i="43"/>
  <c r="E17142" i="43"/>
  <c r="E17143" i="43"/>
  <c r="E17144" i="43"/>
  <c r="E17145" i="43"/>
  <c r="E17146" i="43"/>
  <c r="E17147" i="43"/>
  <c r="E17148" i="43"/>
  <c r="E17149" i="43"/>
  <c r="E17150" i="43"/>
  <c r="E17151" i="43"/>
  <c r="E17152" i="43"/>
  <c r="E17153" i="43"/>
  <c r="E17154" i="43"/>
  <c r="E17155" i="43"/>
  <c r="E17156" i="43"/>
  <c r="E17157" i="43"/>
  <c r="E17158" i="43"/>
  <c r="E17159" i="43"/>
  <c r="E17160" i="43"/>
  <c r="E17161" i="43"/>
  <c r="E17162" i="43"/>
  <c r="E17163" i="43"/>
  <c r="E17164" i="43"/>
  <c r="E17165" i="43"/>
  <c r="E17166" i="43"/>
  <c r="E17167" i="43"/>
  <c r="E17168" i="43"/>
  <c r="E17169" i="43"/>
  <c r="E17170" i="43"/>
  <c r="E17171" i="43"/>
  <c r="E17172" i="43"/>
  <c r="E17173" i="43"/>
  <c r="E17174" i="43"/>
  <c r="E17175" i="43"/>
  <c r="E17176" i="43"/>
  <c r="E17177" i="43"/>
  <c r="E17178" i="43"/>
  <c r="E17179" i="43"/>
  <c r="E17180" i="43"/>
  <c r="E17181" i="43"/>
  <c r="E17182" i="43"/>
  <c r="E17183" i="43"/>
  <c r="E17184" i="43"/>
  <c r="E17185" i="43"/>
  <c r="E17186" i="43"/>
  <c r="E17187" i="43"/>
  <c r="E17188" i="43"/>
  <c r="E17189" i="43"/>
  <c r="E17190" i="43"/>
  <c r="E17191" i="43"/>
  <c r="E17192" i="43"/>
  <c r="E17193" i="43"/>
  <c r="E17194" i="43"/>
  <c r="E17195" i="43"/>
  <c r="E17196" i="43"/>
  <c r="E17197" i="43"/>
  <c r="E17198" i="43"/>
  <c r="E17199" i="43"/>
  <c r="E17200" i="43"/>
  <c r="E17201" i="43"/>
  <c r="E17202" i="43"/>
  <c r="E17203" i="43"/>
  <c r="E17204" i="43"/>
  <c r="E17205" i="43"/>
  <c r="E17206" i="43"/>
  <c r="E17207" i="43"/>
  <c r="E17208" i="43"/>
  <c r="E17209" i="43"/>
  <c r="E17210" i="43"/>
  <c r="E17211" i="43"/>
  <c r="E17212" i="43"/>
  <c r="E17213" i="43"/>
  <c r="E17214" i="43"/>
  <c r="E17215" i="43"/>
  <c r="E17216" i="43"/>
  <c r="E17217" i="43"/>
  <c r="E17218" i="43"/>
  <c r="E17219" i="43"/>
  <c r="E17220" i="43"/>
  <c r="E17221" i="43"/>
  <c r="E17222" i="43"/>
  <c r="E17223" i="43"/>
  <c r="E17224" i="43"/>
  <c r="E17225" i="43"/>
  <c r="E17226" i="43"/>
  <c r="E17227" i="43"/>
  <c r="E17228" i="43"/>
  <c r="E17229" i="43"/>
  <c r="E17230" i="43"/>
  <c r="E17231" i="43"/>
  <c r="E17232" i="43"/>
  <c r="E17233" i="43"/>
  <c r="E17234" i="43"/>
  <c r="E17235" i="43"/>
  <c r="E17236" i="43"/>
  <c r="E17237" i="43"/>
  <c r="E17238" i="43"/>
  <c r="E17239" i="43"/>
  <c r="E17240" i="43"/>
  <c r="E17241" i="43"/>
  <c r="E17242" i="43"/>
  <c r="E17243" i="43"/>
  <c r="E17244" i="43"/>
  <c r="E17245" i="43"/>
  <c r="E17246" i="43"/>
  <c r="E17247" i="43"/>
  <c r="E17248" i="43"/>
  <c r="E17249" i="43"/>
  <c r="E17250" i="43"/>
  <c r="E17251" i="43"/>
  <c r="E17252" i="43"/>
  <c r="E17253" i="43"/>
  <c r="E17254" i="43"/>
  <c r="E17255" i="43"/>
  <c r="E17256" i="43"/>
  <c r="E17257" i="43"/>
  <c r="E17258" i="43"/>
  <c r="E17259" i="43"/>
  <c r="E17260" i="43"/>
  <c r="E17261" i="43"/>
  <c r="E17262" i="43"/>
  <c r="E17263" i="43"/>
  <c r="E17264" i="43"/>
  <c r="E17265" i="43"/>
  <c r="E17266" i="43"/>
  <c r="E17267" i="43"/>
  <c r="E17268" i="43"/>
  <c r="E17269" i="43"/>
  <c r="E17270" i="43"/>
  <c r="E17271" i="43"/>
  <c r="E17272" i="43"/>
  <c r="E17273" i="43"/>
  <c r="E17274" i="43"/>
  <c r="E17275" i="43"/>
  <c r="E17276" i="43"/>
  <c r="E17277" i="43"/>
  <c r="E17278" i="43"/>
  <c r="E17279" i="43"/>
  <c r="E17280" i="43"/>
  <c r="E17281" i="43"/>
  <c r="E17282" i="43"/>
  <c r="E17283" i="43"/>
  <c r="E17284" i="43"/>
  <c r="E17285" i="43"/>
  <c r="E17286" i="43"/>
  <c r="E17287" i="43"/>
  <c r="E17288" i="43"/>
  <c r="E17289" i="43"/>
  <c r="E17290" i="43"/>
  <c r="E17291" i="43"/>
  <c r="E17292" i="43"/>
  <c r="E17293" i="43"/>
  <c r="E17294" i="43"/>
  <c r="E17295" i="43"/>
  <c r="E17296" i="43"/>
  <c r="E17297" i="43"/>
  <c r="E17298" i="43"/>
  <c r="E17299" i="43"/>
  <c r="E17300" i="43"/>
  <c r="E17301" i="43"/>
  <c r="E17302" i="43"/>
  <c r="E17303" i="43"/>
  <c r="E17304" i="43"/>
  <c r="E17305" i="43"/>
  <c r="E17306" i="43"/>
  <c r="E17307" i="43"/>
  <c r="E17308" i="43"/>
  <c r="E17309" i="43"/>
  <c r="E17310" i="43"/>
  <c r="E17311" i="43"/>
  <c r="E17312" i="43"/>
  <c r="E17313" i="43"/>
  <c r="E17314" i="43"/>
  <c r="E17315" i="43"/>
  <c r="E17316" i="43"/>
  <c r="E17317" i="43"/>
  <c r="E17318" i="43"/>
  <c r="E17319" i="43"/>
  <c r="E17320" i="43"/>
  <c r="E17321" i="43"/>
  <c r="E17322" i="43"/>
  <c r="E17323" i="43"/>
  <c r="E17324" i="43"/>
  <c r="E17325" i="43"/>
  <c r="E17326" i="43"/>
  <c r="E17327" i="43"/>
  <c r="E17328" i="43"/>
  <c r="E17329" i="43"/>
  <c r="E17330" i="43"/>
  <c r="E17331" i="43"/>
  <c r="E17332" i="43"/>
  <c r="E17333" i="43"/>
  <c r="E17334" i="43"/>
  <c r="E17335" i="43"/>
  <c r="E17336" i="43"/>
  <c r="E17337" i="43"/>
  <c r="E17338" i="43"/>
  <c r="E17339" i="43"/>
  <c r="E17340" i="43"/>
  <c r="E17341" i="43"/>
  <c r="E17342" i="43"/>
  <c r="E17343" i="43"/>
  <c r="E17344" i="43"/>
  <c r="E17345" i="43"/>
  <c r="E17346" i="43"/>
  <c r="E17347" i="43"/>
  <c r="E17348" i="43"/>
  <c r="E17349" i="43"/>
  <c r="E17350" i="43"/>
  <c r="E17351" i="43"/>
  <c r="E17352" i="43"/>
  <c r="E17353" i="43"/>
  <c r="E17354" i="43"/>
  <c r="E17355" i="43"/>
  <c r="E17356" i="43"/>
  <c r="E17357" i="43"/>
  <c r="E17358" i="43"/>
  <c r="E17359" i="43"/>
  <c r="E17360" i="43"/>
  <c r="E17361" i="43"/>
  <c r="E17362" i="43"/>
  <c r="E17363" i="43"/>
  <c r="E17364" i="43"/>
  <c r="E17365" i="43"/>
  <c r="E17366" i="43"/>
  <c r="E17367" i="43"/>
  <c r="E17368" i="43"/>
  <c r="E17369" i="43"/>
  <c r="E17370" i="43"/>
  <c r="E17371" i="43"/>
  <c r="E17372" i="43"/>
  <c r="E17373" i="43"/>
  <c r="E17374" i="43"/>
  <c r="E17375" i="43"/>
  <c r="E17376" i="43"/>
  <c r="E17377" i="43"/>
  <c r="E17378" i="43"/>
  <c r="E17379" i="43"/>
  <c r="E17380" i="43"/>
  <c r="E17381" i="43"/>
  <c r="E17382" i="43"/>
  <c r="E17383" i="43"/>
  <c r="E17384" i="43"/>
  <c r="E17385" i="43"/>
  <c r="E17386" i="43"/>
  <c r="E17387" i="43"/>
  <c r="E17388" i="43"/>
  <c r="E17389" i="43"/>
  <c r="E17390" i="43"/>
  <c r="E17391" i="43"/>
  <c r="E17392" i="43"/>
  <c r="E17393" i="43"/>
  <c r="E17394" i="43"/>
  <c r="E17395" i="43"/>
  <c r="E17396" i="43"/>
  <c r="E17397" i="43"/>
  <c r="E17398" i="43"/>
  <c r="E17399" i="43"/>
  <c r="E17400" i="43"/>
  <c r="E17401" i="43"/>
  <c r="E17402" i="43"/>
  <c r="E17403" i="43"/>
  <c r="E17404" i="43"/>
  <c r="E17405" i="43"/>
  <c r="E17406" i="43"/>
  <c r="E17407" i="43"/>
  <c r="E17408" i="43"/>
  <c r="E17409" i="43"/>
  <c r="E17410" i="43"/>
  <c r="E17411" i="43"/>
  <c r="E17412" i="43"/>
  <c r="E17413" i="43"/>
  <c r="E17414" i="43"/>
  <c r="E17415" i="43"/>
  <c r="E17416" i="43"/>
  <c r="E17417" i="43"/>
  <c r="E17418" i="43"/>
  <c r="E17419" i="43"/>
  <c r="E17420" i="43"/>
  <c r="E17421" i="43"/>
  <c r="E17422" i="43"/>
  <c r="E17423" i="43"/>
  <c r="E17424" i="43"/>
  <c r="E17425" i="43"/>
  <c r="E17426" i="43"/>
  <c r="E17427" i="43"/>
  <c r="E17428" i="43"/>
  <c r="E17429" i="43"/>
  <c r="E17430" i="43"/>
  <c r="E17431" i="43"/>
  <c r="E17432" i="43"/>
  <c r="E17433" i="43"/>
  <c r="E17434" i="43"/>
  <c r="E17435" i="43"/>
  <c r="E17436" i="43"/>
  <c r="E17437" i="43"/>
  <c r="E17438" i="43"/>
  <c r="E17439" i="43"/>
  <c r="E17440" i="43"/>
  <c r="E17441" i="43"/>
  <c r="E17442" i="43"/>
  <c r="E17443" i="43"/>
  <c r="E17444" i="43"/>
  <c r="E17445" i="43"/>
  <c r="E17446" i="43"/>
  <c r="E17447" i="43"/>
  <c r="E17448" i="43"/>
  <c r="E17449" i="43"/>
  <c r="E17450" i="43"/>
  <c r="E17451" i="43"/>
  <c r="E17452" i="43"/>
  <c r="E17453" i="43"/>
  <c r="E17454" i="43"/>
  <c r="E17455" i="43"/>
  <c r="E17456" i="43"/>
  <c r="E17457" i="43"/>
  <c r="E17458" i="43"/>
  <c r="E17459" i="43"/>
  <c r="E17460" i="43"/>
  <c r="E17461" i="43"/>
  <c r="E17462" i="43"/>
  <c r="E17463" i="43"/>
  <c r="E17464" i="43"/>
  <c r="E17465" i="43"/>
  <c r="E17466" i="43"/>
  <c r="E17467" i="43"/>
  <c r="E17468" i="43"/>
  <c r="E17469" i="43"/>
  <c r="E17470" i="43"/>
  <c r="E17471" i="43"/>
  <c r="E17472" i="43"/>
  <c r="E17473" i="43"/>
  <c r="E17474" i="43"/>
  <c r="E17475" i="43"/>
  <c r="E17476" i="43"/>
  <c r="E17477" i="43"/>
  <c r="E17478" i="43"/>
  <c r="E17479" i="43"/>
  <c r="E17480" i="43"/>
  <c r="E17481" i="43"/>
  <c r="E17482" i="43"/>
  <c r="E17483" i="43"/>
  <c r="E17484" i="43"/>
  <c r="E17485" i="43"/>
  <c r="E17486" i="43"/>
  <c r="E17487" i="43"/>
  <c r="E17488" i="43"/>
  <c r="E17489" i="43"/>
  <c r="E17490" i="43"/>
  <c r="E17491" i="43"/>
  <c r="E17492" i="43"/>
  <c r="E17493" i="43"/>
  <c r="E17494" i="43"/>
  <c r="E17495" i="43"/>
  <c r="E17496" i="43"/>
  <c r="E17497" i="43"/>
  <c r="E17498" i="43"/>
  <c r="E17499" i="43"/>
  <c r="E17500" i="43"/>
  <c r="E17501" i="43"/>
  <c r="E17502" i="43"/>
  <c r="E17503" i="43"/>
  <c r="E17504" i="43"/>
  <c r="E17505" i="43"/>
  <c r="E17506" i="43"/>
  <c r="E17507" i="43"/>
  <c r="E17508" i="43"/>
  <c r="E17509" i="43"/>
  <c r="E17510" i="43"/>
  <c r="E17511" i="43"/>
  <c r="E17512" i="43"/>
  <c r="E17513" i="43"/>
  <c r="E17514" i="43"/>
  <c r="E17515" i="43"/>
  <c r="E17516" i="43"/>
  <c r="E17517" i="43"/>
  <c r="E17518" i="43"/>
  <c r="E17519" i="43"/>
  <c r="E17520" i="43"/>
  <c r="E17521" i="43"/>
  <c r="E17522" i="43"/>
  <c r="E17523" i="43"/>
  <c r="E17524" i="43"/>
  <c r="E17525" i="43"/>
  <c r="E17526" i="43"/>
  <c r="E17527" i="43"/>
  <c r="E17528" i="43"/>
  <c r="E17529" i="43"/>
  <c r="E17530" i="43"/>
  <c r="E17531" i="43"/>
  <c r="E17532" i="43"/>
  <c r="E17533" i="43"/>
  <c r="E17534" i="43"/>
  <c r="E17535" i="43"/>
  <c r="E17536" i="43"/>
  <c r="E17537" i="43"/>
  <c r="E17538" i="43"/>
  <c r="E17539" i="43"/>
  <c r="E17540" i="43"/>
  <c r="E17541" i="43"/>
  <c r="E17542" i="43"/>
  <c r="E17543" i="43"/>
  <c r="E17544" i="43"/>
  <c r="E17545" i="43"/>
  <c r="E17546" i="43"/>
  <c r="E17547" i="43"/>
  <c r="E17548" i="43"/>
  <c r="E17549" i="43"/>
  <c r="E17550" i="43"/>
  <c r="E17551" i="43"/>
  <c r="E17552" i="43"/>
  <c r="E17553" i="43"/>
  <c r="E17554" i="43"/>
  <c r="E17555" i="43"/>
  <c r="E17556" i="43"/>
  <c r="E17557" i="43"/>
  <c r="E17558" i="43"/>
  <c r="E17559" i="43"/>
  <c r="E17560" i="43"/>
  <c r="E17561" i="43"/>
  <c r="E17562" i="43"/>
  <c r="E17563" i="43"/>
  <c r="E17564" i="43"/>
  <c r="E17565" i="43"/>
  <c r="E17566" i="43"/>
  <c r="E17567" i="43"/>
  <c r="E17568" i="43"/>
  <c r="E17569" i="43"/>
  <c r="E17570" i="43"/>
  <c r="E17571" i="43"/>
  <c r="E17572" i="43"/>
  <c r="E17573" i="43"/>
  <c r="E17574" i="43"/>
  <c r="E17575" i="43"/>
  <c r="E17576" i="43"/>
  <c r="E17577" i="43"/>
  <c r="E17578" i="43"/>
  <c r="E17579" i="43"/>
  <c r="E17580" i="43"/>
  <c r="E17581" i="43"/>
  <c r="E17582" i="43"/>
  <c r="E17583" i="43"/>
  <c r="E17584" i="43"/>
  <c r="E17585" i="43"/>
  <c r="E17586" i="43"/>
  <c r="E17587" i="43"/>
  <c r="E17588" i="43"/>
  <c r="E17589" i="43"/>
  <c r="E17590" i="43"/>
  <c r="E17591" i="43"/>
  <c r="E17592" i="43"/>
  <c r="E17593" i="43"/>
  <c r="E17594" i="43"/>
  <c r="E17595" i="43"/>
  <c r="E17596" i="43"/>
  <c r="E17597" i="43"/>
  <c r="E17598" i="43"/>
  <c r="E17599" i="43"/>
  <c r="E17600" i="43"/>
  <c r="E17601" i="43"/>
  <c r="E17602" i="43"/>
  <c r="E17603" i="43"/>
  <c r="E17604" i="43"/>
  <c r="E17605" i="43"/>
  <c r="E17606" i="43"/>
  <c r="E17607" i="43"/>
  <c r="E17608" i="43"/>
  <c r="E17609" i="43"/>
  <c r="E17610" i="43"/>
  <c r="E17611" i="43"/>
  <c r="E17612" i="43"/>
  <c r="E17613" i="43"/>
  <c r="E17614" i="43"/>
  <c r="E17615" i="43"/>
  <c r="E17616" i="43"/>
  <c r="E17617" i="43"/>
  <c r="E17618" i="43"/>
  <c r="E17619" i="43"/>
  <c r="E17620" i="43"/>
  <c r="E17621" i="43"/>
  <c r="E17622" i="43"/>
  <c r="E17623" i="43"/>
  <c r="E17624" i="43"/>
  <c r="E17625" i="43"/>
  <c r="E17626" i="43"/>
  <c r="E17627" i="43"/>
  <c r="E17628" i="43"/>
  <c r="E17629" i="43"/>
  <c r="E17630" i="43"/>
  <c r="E17631" i="43"/>
  <c r="E17632" i="43"/>
  <c r="E17633" i="43"/>
  <c r="E17634" i="43"/>
  <c r="E17635" i="43"/>
  <c r="E17636" i="43"/>
  <c r="E17637" i="43"/>
  <c r="E17638" i="43"/>
  <c r="E17639" i="43"/>
  <c r="E17640" i="43"/>
  <c r="E17641" i="43"/>
  <c r="E17642" i="43"/>
  <c r="E17643" i="43"/>
  <c r="E17644" i="43"/>
  <c r="E17645" i="43"/>
  <c r="E17646" i="43"/>
  <c r="E17647" i="43"/>
  <c r="E17648" i="43"/>
  <c r="E17649" i="43"/>
  <c r="E17650" i="43"/>
  <c r="E17651" i="43"/>
  <c r="E17652" i="43"/>
  <c r="E17653" i="43"/>
  <c r="E17654" i="43"/>
  <c r="E17655" i="43"/>
  <c r="E17656" i="43"/>
  <c r="E17657" i="43"/>
  <c r="E17658" i="43"/>
  <c r="E17659" i="43"/>
  <c r="E17660" i="43"/>
  <c r="E17661" i="43"/>
  <c r="E17662" i="43"/>
  <c r="E17663" i="43"/>
  <c r="E17664" i="43"/>
  <c r="E17665" i="43"/>
  <c r="E17666" i="43"/>
  <c r="E17667" i="43"/>
  <c r="E17668" i="43"/>
  <c r="E17669" i="43"/>
  <c r="E17670" i="43"/>
  <c r="E17671" i="43"/>
  <c r="E17672" i="43"/>
  <c r="E17673" i="43"/>
  <c r="E17674" i="43"/>
  <c r="E17675" i="43"/>
  <c r="E17676" i="43"/>
  <c r="E17677" i="43"/>
  <c r="E17678" i="43"/>
  <c r="E17679" i="43"/>
  <c r="E17680" i="43"/>
  <c r="E17681" i="43"/>
  <c r="E17682" i="43"/>
  <c r="E17683" i="43"/>
  <c r="E17684" i="43"/>
  <c r="E17685" i="43"/>
  <c r="E17686" i="43"/>
  <c r="E17687" i="43"/>
  <c r="E17688" i="43"/>
  <c r="E17689" i="43"/>
  <c r="E17690" i="43"/>
  <c r="E17691" i="43"/>
  <c r="E17692" i="43"/>
  <c r="E17693" i="43"/>
  <c r="E17694" i="43"/>
  <c r="E17695" i="43"/>
  <c r="E17696" i="43"/>
  <c r="E17697" i="43"/>
  <c r="E17698" i="43"/>
  <c r="E17699" i="43"/>
  <c r="E17700" i="43"/>
  <c r="E17701" i="43"/>
  <c r="E17702" i="43"/>
  <c r="E17703" i="43"/>
  <c r="E17704" i="43"/>
  <c r="E17705" i="43"/>
  <c r="E17706" i="43"/>
  <c r="E17707" i="43"/>
  <c r="E17708" i="43"/>
  <c r="E17709" i="43"/>
  <c r="E17710" i="43"/>
  <c r="E17711" i="43"/>
  <c r="E17712" i="43"/>
  <c r="E17713" i="43"/>
  <c r="E17714" i="43"/>
  <c r="E17715" i="43"/>
  <c r="E17716" i="43"/>
  <c r="E17717" i="43"/>
  <c r="E17718" i="43"/>
  <c r="E17719" i="43"/>
  <c r="E17720" i="43"/>
  <c r="E17721" i="43"/>
  <c r="E17722" i="43"/>
  <c r="E17723" i="43"/>
  <c r="E17724" i="43"/>
  <c r="E17725" i="43"/>
  <c r="E17726" i="43"/>
  <c r="E17727" i="43"/>
  <c r="E17728" i="43"/>
  <c r="E17729" i="43"/>
  <c r="E17730" i="43"/>
  <c r="E17731" i="43"/>
  <c r="E17732" i="43"/>
  <c r="E17733" i="43"/>
  <c r="E17734" i="43"/>
  <c r="E17735" i="43"/>
  <c r="E17736" i="43"/>
  <c r="E17737" i="43"/>
  <c r="E17738" i="43"/>
  <c r="E17739" i="43"/>
  <c r="E17740" i="43"/>
  <c r="E17741" i="43"/>
  <c r="E17742" i="43"/>
  <c r="E17743" i="43"/>
  <c r="E17744" i="43"/>
  <c r="E17745" i="43"/>
  <c r="E17746" i="43"/>
  <c r="E17747" i="43"/>
  <c r="E17748" i="43"/>
  <c r="E17749" i="43"/>
  <c r="E17750" i="43"/>
  <c r="E17751" i="43"/>
  <c r="E17752" i="43"/>
  <c r="E17753" i="43"/>
  <c r="E17754" i="43"/>
  <c r="E17755" i="43"/>
  <c r="E17756" i="43"/>
  <c r="E17757" i="43"/>
  <c r="E17758" i="43"/>
  <c r="E17759" i="43"/>
  <c r="E17760" i="43"/>
  <c r="E17761" i="43"/>
  <c r="E17762" i="43"/>
  <c r="E17763" i="43"/>
  <c r="E17764" i="43"/>
  <c r="E17765" i="43"/>
  <c r="E17766" i="43"/>
  <c r="E17767" i="43"/>
  <c r="E17768" i="43"/>
  <c r="E17769" i="43"/>
  <c r="E17770" i="43"/>
  <c r="E17771" i="43"/>
  <c r="E17772" i="43"/>
  <c r="E17773" i="43"/>
  <c r="E17774" i="43"/>
  <c r="E17775" i="43"/>
  <c r="E17776" i="43"/>
  <c r="E17777" i="43"/>
  <c r="E17778" i="43"/>
  <c r="E17779" i="43"/>
  <c r="E17780" i="43"/>
  <c r="E17781" i="43"/>
  <c r="E17782" i="43"/>
  <c r="E17783" i="43"/>
  <c r="E17784" i="43"/>
  <c r="E17785" i="43"/>
  <c r="E17786" i="43"/>
  <c r="E17787" i="43"/>
  <c r="E17788" i="43"/>
  <c r="E17789" i="43"/>
  <c r="E17790" i="43"/>
  <c r="E17791" i="43"/>
  <c r="E17792" i="43"/>
  <c r="E17793" i="43"/>
  <c r="E17794" i="43"/>
  <c r="E17795" i="43"/>
  <c r="E17796" i="43"/>
  <c r="E17797" i="43"/>
  <c r="E17798" i="43"/>
  <c r="E17799" i="43"/>
  <c r="E17800" i="43"/>
  <c r="E17801" i="43"/>
  <c r="E17802" i="43"/>
  <c r="E17803" i="43"/>
  <c r="E17804" i="43"/>
  <c r="E17805" i="43"/>
  <c r="E17806" i="43"/>
  <c r="E17807" i="43"/>
  <c r="E17808" i="43"/>
  <c r="E17809" i="43"/>
  <c r="E17810" i="43"/>
  <c r="E17811" i="43"/>
  <c r="E17812" i="43"/>
  <c r="E17813" i="43"/>
  <c r="E17814" i="43"/>
  <c r="E17815" i="43"/>
  <c r="E17816" i="43"/>
  <c r="E17817" i="43"/>
  <c r="E17818" i="43"/>
  <c r="E17819" i="43"/>
  <c r="E17820" i="43"/>
  <c r="E17821" i="43"/>
  <c r="E17822" i="43"/>
  <c r="E17823" i="43"/>
  <c r="E17824" i="43"/>
  <c r="E17825" i="43"/>
  <c r="E17826" i="43"/>
  <c r="E17827" i="43"/>
  <c r="E17828" i="43"/>
  <c r="E17829" i="43"/>
  <c r="E17830" i="43"/>
  <c r="E17831" i="43"/>
  <c r="E17832" i="43"/>
  <c r="E17833" i="43"/>
  <c r="E17834" i="43"/>
  <c r="E17835" i="43"/>
  <c r="E17836" i="43"/>
  <c r="E17837" i="43"/>
  <c r="E17838" i="43"/>
  <c r="E17839" i="43"/>
  <c r="E17840" i="43"/>
  <c r="E17841" i="43"/>
  <c r="E17842" i="43"/>
  <c r="E17843" i="43"/>
  <c r="E17844" i="43"/>
  <c r="E17845" i="43"/>
  <c r="E17846" i="43"/>
  <c r="E17847" i="43"/>
  <c r="E17848" i="43"/>
  <c r="E17849" i="43"/>
  <c r="E17850" i="43"/>
  <c r="E17851" i="43"/>
  <c r="E17852" i="43"/>
  <c r="E17853" i="43"/>
  <c r="E17854" i="43"/>
  <c r="E17855" i="43"/>
  <c r="E17856" i="43"/>
  <c r="E17857" i="43"/>
  <c r="E17858" i="43"/>
  <c r="E17859" i="43"/>
  <c r="E17860" i="43"/>
  <c r="E17861" i="43"/>
  <c r="E17862" i="43"/>
  <c r="E17863" i="43"/>
  <c r="E17864" i="43"/>
  <c r="E17865" i="43"/>
  <c r="E17866" i="43"/>
  <c r="E17867" i="43"/>
  <c r="E17868" i="43"/>
  <c r="E17869" i="43"/>
  <c r="E17870" i="43"/>
  <c r="E17871" i="43"/>
  <c r="E17872" i="43"/>
  <c r="E17873" i="43"/>
  <c r="E17874" i="43"/>
  <c r="E17875" i="43"/>
  <c r="E17876" i="43"/>
  <c r="E17877" i="43"/>
  <c r="E17878" i="43"/>
  <c r="E17879" i="43"/>
  <c r="E17880" i="43"/>
  <c r="E17881" i="43"/>
  <c r="E17882" i="43"/>
  <c r="E17883" i="43"/>
  <c r="E17884" i="43"/>
  <c r="E17885" i="43"/>
  <c r="E17886" i="43"/>
  <c r="E17887" i="43"/>
  <c r="E17888" i="43"/>
  <c r="E17889" i="43"/>
  <c r="E17890" i="43"/>
  <c r="E17891" i="43"/>
  <c r="E17892" i="43"/>
  <c r="E17893" i="43"/>
  <c r="E17894" i="43"/>
  <c r="E17895" i="43"/>
  <c r="E17896" i="43"/>
  <c r="E17897" i="43"/>
  <c r="E17898" i="43"/>
  <c r="E17899" i="43"/>
  <c r="E17900" i="43"/>
  <c r="E17901" i="43"/>
  <c r="E17902" i="43"/>
  <c r="E17903" i="43"/>
  <c r="E17904" i="43"/>
  <c r="E17905" i="43"/>
  <c r="E17906" i="43"/>
  <c r="E17907" i="43"/>
  <c r="E17908" i="43"/>
  <c r="E17909" i="43"/>
  <c r="E17910" i="43"/>
  <c r="E17911" i="43"/>
  <c r="E17912" i="43"/>
  <c r="E17913" i="43"/>
  <c r="E17914" i="43"/>
  <c r="E17915" i="43"/>
  <c r="E17916" i="43"/>
  <c r="E17917" i="43"/>
  <c r="E17918" i="43"/>
  <c r="E17919" i="43"/>
  <c r="E17920" i="43"/>
  <c r="E17921" i="43"/>
  <c r="E17922" i="43"/>
  <c r="E17923" i="43"/>
  <c r="E17924" i="43"/>
  <c r="E17925" i="43"/>
  <c r="E17926" i="43"/>
  <c r="E17927" i="43"/>
  <c r="E17928" i="43"/>
  <c r="E17929" i="43"/>
  <c r="E17930" i="43"/>
  <c r="E17931" i="43"/>
  <c r="E17932" i="43"/>
  <c r="E17933" i="43"/>
  <c r="E17934" i="43"/>
  <c r="E17935" i="43"/>
  <c r="E17936" i="43"/>
  <c r="E17937" i="43"/>
  <c r="E17938" i="43"/>
  <c r="E17939" i="43"/>
  <c r="E17940" i="43"/>
  <c r="E17941" i="43"/>
  <c r="E17942" i="43"/>
  <c r="E17943" i="43"/>
  <c r="E17944" i="43"/>
  <c r="E17945" i="43"/>
  <c r="E17946" i="43"/>
  <c r="E17947" i="43"/>
  <c r="E17948" i="43"/>
  <c r="E17949" i="43"/>
  <c r="E17950" i="43"/>
  <c r="E17951" i="43"/>
  <c r="E17952" i="43"/>
  <c r="E17953" i="43"/>
  <c r="E17954" i="43"/>
  <c r="E17955" i="43"/>
  <c r="E17956" i="43"/>
  <c r="E17957" i="43"/>
  <c r="E17958" i="43"/>
  <c r="E17959" i="43"/>
  <c r="E17960" i="43"/>
  <c r="E17961" i="43"/>
  <c r="E17962" i="43"/>
  <c r="E17963" i="43"/>
  <c r="E17964" i="43"/>
  <c r="E17965" i="43"/>
  <c r="E17966" i="43"/>
  <c r="E17967" i="43"/>
  <c r="E17968" i="43"/>
  <c r="E17969" i="43"/>
  <c r="E17970" i="43"/>
  <c r="E17971" i="43"/>
  <c r="E17972" i="43"/>
  <c r="E17973" i="43"/>
  <c r="E17974" i="43"/>
  <c r="E17975" i="43"/>
  <c r="E17976" i="43"/>
  <c r="E17977" i="43"/>
  <c r="E17978" i="43"/>
  <c r="E17979" i="43"/>
  <c r="E17980" i="43"/>
  <c r="E17981" i="43"/>
  <c r="E17982" i="43"/>
  <c r="E17983" i="43"/>
  <c r="E17984" i="43"/>
  <c r="E17985" i="43"/>
  <c r="E17986" i="43"/>
  <c r="E17987" i="43"/>
  <c r="E17988" i="43"/>
  <c r="E17989" i="43"/>
  <c r="E17990" i="43"/>
  <c r="E17991" i="43"/>
  <c r="E17992" i="43"/>
  <c r="E17993" i="43"/>
  <c r="E17994" i="43"/>
  <c r="E17995" i="43"/>
  <c r="E17996" i="43"/>
  <c r="E17997" i="43"/>
  <c r="E17998" i="43"/>
  <c r="E17999" i="43"/>
  <c r="E18000" i="43"/>
  <c r="E18001" i="43"/>
  <c r="E18002" i="43"/>
  <c r="E18003" i="43"/>
  <c r="E18004" i="43"/>
  <c r="E18005" i="43"/>
  <c r="E18006" i="43"/>
  <c r="E18007" i="43"/>
  <c r="E18008" i="43"/>
  <c r="E18009" i="43"/>
  <c r="E18010" i="43"/>
  <c r="E18011" i="43"/>
  <c r="E18012" i="43"/>
  <c r="E18013" i="43"/>
  <c r="E18014" i="43"/>
  <c r="E18015" i="43"/>
  <c r="E18016" i="43"/>
  <c r="E18017" i="43"/>
  <c r="E18018" i="43"/>
  <c r="E18019" i="43"/>
  <c r="E18020" i="43"/>
  <c r="E18021" i="43"/>
  <c r="E18022" i="43"/>
  <c r="E18023" i="43"/>
  <c r="E18024" i="43"/>
  <c r="E18025" i="43"/>
  <c r="E18026" i="43"/>
  <c r="E18027" i="43"/>
  <c r="E18028" i="43"/>
  <c r="E18029" i="43"/>
  <c r="E18030" i="43"/>
  <c r="E18031" i="43"/>
  <c r="E18032" i="43"/>
  <c r="E18033" i="43"/>
  <c r="E18034" i="43"/>
  <c r="E18035" i="43"/>
  <c r="E18036" i="43"/>
  <c r="E18037" i="43"/>
  <c r="E18038" i="43"/>
  <c r="E18039" i="43"/>
  <c r="E18040" i="43"/>
  <c r="E18041" i="43"/>
  <c r="E18042" i="43"/>
  <c r="E18043" i="43"/>
  <c r="E18044" i="43"/>
  <c r="E18045" i="43"/>
  <c r="E18046" i="43"/>
  <c r="E18047" i="43"/>
  <c r="E18048" i="43"/>
  <c r="E18049" i="43"/>
  <c r="E18050" i="43"/>
  <c r="E18051" i="43"/>
  <c r="E18052" i="43"/>
  <c r="E18053" i="43"/>
  <c r="E18054" i="43"/>
  <c r="E18055" i="43"/>
  <c r="E18056" i="43"/>
  <c r="E18057" i="43"/>
  <c r="E18058" i="43"/>
  <c r="E18059" i="43"/>
  <c r="E18060" i="43"/>
  <c r="E18061" i="43"/>
  <c r="E18062" i="43"/>
  <c r="E18063" i="43"/>
  <c r="E18064" i="43"/>
  <c r="E18065" i="43"/>
  <c r="E18066" i="43"/>
  <c r="E18067" i="43"/>
  <c r="E18068" i="43"/>
  <c r="E18069" i="43"/>
  <c r="E18070" i="43"/>
  <c r="E18071" i="43"/>
  <c r="E18072" i="43"/>
  <c r="E18073" i="43"/>
  <c r="E18074" i="43"/>
  <c r="E18075" i="43"/>
  <c r="E18076" i="43"/>
  <c r="E18077" i="43"/>
  <c r="E18078" i="43"/>
  <c r="E18079" i="43"/>
  <c r="E18080" i="43"/>
  <c r="E18081" i="43"/>
  <c r="E18082" i="43"/>
  <c r="E18083" i="43"/>
  <c r="E18084" i="43"/>
  <c r="E18085" i="43"/>
  <c r="E18086" i="43"/>
  <c r="E18087" i="43"/>
  <c r="E18088" i="43"/>
  <c r="E18089" i="43"/>
  <c r="E18090" i="43"/>
  <c r="E18091" i="43"/>
  <c r="E18092" i="43"/>
  <c r="E18093" i="43"/>
  <c r="E18094" i="43"/>
  <c r="E18095" i="43"/>
  <c r="E18096" i="43"/>
  <c r="E18097" i="43"/>
  <c r="E18098" i="43"/>
  <c r="E18099" i="43"/>
  <c r="E18100" i="43"/>
  <c r="E18101" i="43"/>
  <c r="E18102" i="43"/>
  <c r="E18103" i="43"/>
  <c r="E18104" i="43"/>
  <c r="E18105" i="43"/>
  <c r="E18106" i="43"/>
  <c r="E18107" i="43"/>
  <c r="E18108" i="43"/>
  <c r="E18109" i="43"/>
  <c r="E18110" i="43"/>
  <c r="E18111" i="43"/>
  <c r="E18112" i="43"/>
  <c r="E18113" i="43"/>
  <c r="E18114" i="43"/>
  <c r="E18115" i="43"/>
  <c r="E18116" i="43"/>
  <c r="E18117" i="43"/>
  <c r="E18118" i="43"/>
  <c r="E18119" i="43"/>
  <c r="E18120" i="43"/>
  <c r="E18121" i="43"/>
  <c r="E18122" i="43"/>
  <c r="E18123" i="43"/>
  <c r="E18124" i="43"/>
  <c r="E18125" i="43"/>
  <c r="E18126" i="43"/>
  <c r="E18127" i="43"/>
  <c r="E18128" i="43"/>
  <c r="E18129" i="43"/>
  <c r="E18130" i="43"/>
  <c r="E18131" i="43"/>
  <c r="E18132" i="43"/>
  <c r="E18133" i="43"/>
  <c r="E18134" i="43"/>
  <c r="E18135" i="43"/>
  <c r="E18136" i="43"/>
  <c r="E18137" i="43"/>
  <c r="E18138" i="43"/>
  <c r="E18139" i="43"/>
  <c r="E18140" i="43"/>
  <c r="E18141" i="43"/>
  <c r="E18142" i="43"/>
  <c r="E18143" i="43"/>
  <c r="E18144" i="43"/>
  <c r="E18145" i="43"/>
  <c r="E18146" i="43"/>
  <c r="E18147" i="43"/>
  <c r="E18148" i="43"/>
  <c r="E18149" i="43"/>
  <c r="E18150" i="43"/>
  <c r="E18151" i="43"/>
  <c r="E18152" i="43"/>
  <c r="E18153" i="43"/>
  <c r="E18154" i="43"/>
  <c r="E18155" i="43"/>
  <c r="E18156" i="43"/>
  <c r="E18157" i="43"/>
  <c r="E18158" i="43"/>
  <c r="E18159" i="43"/>
  <c r="E18160" i="43"/>
  <c r="E18161" i="43"/>
  <c r="E18162" i="43"/>
  <c r="E18163" i="43"/>
  <c r="E18164" i="43"/>
  <c r="E18165" i="43"/>
  <c r="E18166" i="43"/>
  <c r="E18167" i="43"/>
  <c r="E18168" i="43"/>
  <c r="E18169" i="43"/>
  <c r="E18170" i="43"/>
  <c r="E18171" i="43"/>
  <c r="E18172" i="43"/>
  <c r="E18173" i="43"/>
  <c r="E18174" i="43"/>
  <c r="E18175" i="43"/>
  <c r="E18176" i="43"/>
  <c r="E18177" i="43"/>
  <c r="E18178" i="43"/>
  <c r="E18179" i="43"/>
  <c r="E18180" i="43"/>
  <c r="E18181" i="43"/>
  <c r="E18182" i="43"/>
  <c r="E18183" i="43"/>
  <c r="E18184" i="43"/>
  <c r="E18185" i="43"/>
  <c r="E18186" i="43"/>
  <c r="E18187" i="43"/>
  <c r="E18188" i="43"/>
  <c r="E18189" i="43"/>
  <c r="E18190" i="43"/>
  <c r="E18191" i="43"/>
  <c r="E18192" i="43"/>
  <c r="E18193" i="43"/>
  <c r="E18194" i="43"/>
  <c r="E18195" i="43"/>
  <c r="E18196" i="43"/>
  <c r="E18197" i="43"/>
  <c r="E18198" i="43"/>
  <c r="E18199" i="43"/>
  <c r="E18200" i="43"/>
  <c r="E18201" i="43"/>
  <c r="E18202" i="43"/>
  <c r="E18203" i="43"/>
  <c r="E18204" i="43"/>
  <c r="E18205" i="43"/>
  <c r="E18206" i="43"/>
  <c r="E18207" i="43"/>
  <c r="E18208" i="43"/>
  <c r="E18209" i="43"/>
  <c r="E18210" i="43"/>
  <c r="E18211" i="43"/>
  <c r="E18212" i="43"/>
  <c r="E18213" i="43"/>
  <c r="E18214" i="43"/>
  <c r="E18215" i="43"/>
  <c r="E18216" i="43"/>
  <c r="E18217" i="43"/>
  <c r="E18218" i="43"/>
  <c r="E18219" i="43"/>
  <c r="E18220" i="43"/>
  <c r="E18221" i="43"/>
  <c r="E18222" i="43"/>
  <c r="E18223" i="43"/>
  <c r="E18224" i="43"/>
  <c r="E18225" i="43"/>
  <c r="E18226" i="43"/>
  <c r="E18227" i="43"/>
  <c r="E18228" i="43"/>
  <c r="E18229" i="43"/>
  <c r="E18230" i="43"/>
  <c r="E18231" i="43"/>
  <c r="E18232" i="43"/>
  <c r="E18233" i="43"/>
  <c r="E18234" i="43"/>
  <c r="E18235" i="43"/>
  <c r="E18236" i="43"/>
  <c r="E18237" i="43"/>
  <c r="E18238" i="43"/>
  <c r="E18239" i="43"/>
  <c r="E18240" i="43"/>
  <c r="E18241" i="43"/>
  <c r="E18242" i="43"/>
  <c r="E18243" i="43"/>
  <c r="E18244" i="43"/>
  <c r="E18245" i="43"/>
  <c r="E18246" i="43"/>
  <c r="E18247" i="43"/>
  <c r="E18248" i="43"/>
  <c r="E18249" i="43"/>
  <c r="E18250" i="43"/>
  <c r="E18251" i="43"/>
  <c r="E18252" i="43"/>
  <c r="E18253" i="43"/>
  <c r="E18254" i="43"/>
  <c r="E18255" i="43"/>
  <c r="E18256" i="43"/>
  <c r="E18257" i="43"/>
  <c r="E18258" i="43"/>
  <c r="E18259" i="43"/>
  <c r="E18260" i="43"/>
  <c r="E18261" i="43"/>
  <c r="E18262" i="43"/>
  <c r="E18263" i="43"/>
  <c r="E18264" i="43"/>
  <c r="E18265" i="43"/>
  <c r="E18266" i="43"/>
  <c r="E18267" i="43"/>
  <c r="E18268" i="43"/>
  <c r="E18269" i="43"/>
  <c r="E18270" i="43"/>
  <c r="E18271" i="43"/>
  <c r="E18272" i="43"/>
  <c r="E18273" i="43"/>
  <c r="E18274" i="43"/>
  <c r="E18275" i="43"/>
  <c r="E18276" i="43"/>
  <c r="E18277" i="43"/>
  <c r="E18278" i="43"/>
  <c r="E18279" i="43"/>
  <c r="E18280" i="43"/>
  <c r="E18281" i="43"/>
  <c r="E18282" i="43"/>
  <c r="E18283" i="43"/>
  <c r="E18284" i="43"/>
  <c r="E18285" i="43"/>
  <c r="E18286" i="43"/>
  <c r="E18287" i="43"/>
  <c r="E18288" i="43"/>
  <c r="E18289" i="43"/>
  <c r="E18290" i="43"/>
  <c r="E18291" i="43"/>
  <c r="E18292" i="43"/>
  <c r="E18293" i="43"/>
  <c r="E18294" i="43"/>
  <c r="E18295" i="43"/>
  <c r="E18296" i="43"/>
  <c r="E18297" i="43"/>
  <c r="E18298" i="43"/>
  <c r="E18299" i="43"/>
  <c r="E18300" i="43"/>
  <c r="E18301" i="43"/>
  <c r="E18302" i="43"/>
  <c r="E18303" i="43"/>
  <c r="E18304" i="43"/>
  <c r="E18305" i="43"/>
  <c r="E18306" i="43"/>
  <c r="E18307" i="43"/>
  <c r="E18308" i="43"/>
  <c r="E18309" i="43"/>
  <c r="E18310" i="43"/>
  <c r="E18311" i="43"/>
  <c r="E18312" i="43"/>
  <c r="E18313" i="43"/>
  <c r="E18314" i="43"/>
  <c r="E18315" i="43"/>
  <c r="E18316" i="43"/>
  <c r="E18317" i="43"/>
  <c r="E18318" i="43"/>
  <c r="E18319" i="43"/>
  <c r="E18320" i="43"/>
  <c r="E18321" i="43"/>
  <c r="E18322" i="43"/>
  <c r="E18323" i="43"/>
  <c r="E18324" i="43"/>
  <c r="E18325" i="43"/>
  <c r="E18326" i="43"/>
  <c r="E18327" i="43"/>
  <c r="E18328" i="43"/>
  <c r="E18329" i="43"/>
  <c r="E18330" i="43"/>
  <c r="E18331" i="43"/>
  <c r="E18332" i="43"/>
  <c r="E18333" i="43"/>
  <c r="E18334" i="43"/>
  <c r="E18335" i="43"/>
  <c r="E18336" i="43"/>
  <c r="E18337" i="43"/>
  <c r="E18338" i="43"/>
  <c r="E18339" i="43"/>
  <c r="E18340" i="43"/>
  <c r="E18341" i="43"/>
  <c r="E18342" i="43"/>
  <c r="E18343" i="43"/>
  <c r="E18344" i="43"/>
  <c r="E18345" i="43"/>
  <c r="E18346" i="43"/>
  <c r="E18347" i="43"/>
  <c r="E18348" i="43"/>
  <c r="E18349" i="43"/>
  <c r="E18350" i="43"/>
  <c r="E18351" i="43"/>
  <c r="E18352" i="43"/>
  <c r="E18353" i="43"/>
  <c r="E18354" i="43"/>
  <c r="E18355" i="43"/>
  <c r="E18356" i="43"/>
  <c r="E18357" i="43"/>
  <c r="E18358" i="43"/>
  <c r="E18359" i="43"/>
  <c r="E18360" i="43"/>
  <c r="E18361" i="43"/>
  <c r="E18362" i="43"/>
  <c r="E18363" i="43"/>
  <c r="E18364" i="43"/>
  <c r="E18365" i="43"/>
  <c r="E18366" i="43"/>
  <c r="E18367" i="43"/>
  <c r="E18368" i="43"/>
  <c r="E18369" i="43"/>
  <c r="E18370" i="43"/>
  <c r="E18371" i="43"/>
  <c r="E18372" i="43"/>
  <c r="E18373" i="43"/>
  <c r="E18374" i="43"/>
  <c r="E18375" i="43"/>
  <c r="E18376" i="43"/>
  <c r="E18377" i="43"/>
  <c r="E18378" i="43"/>
  <c r="E18379" i="43"/>
  <c r="E18380" i="43"/>
  <c r="E18381" i="43"/>
  <c r="E18382" i="43"/>
  <c r="E18383" i="43"/>
  <c r="E18384" i="43"/>
  <c r="E18385" i="43"/>
  <c r="E18386" i="43"/>
  <c r="E18387" i="43"/>
  <c r="E18388" i="43"/>
  <c r="E18389" i="43"/>
  <c r="E18390" i="43"/>
  <c r="E18391" i="43"/>
  <c r="E18392" i="43"/>
  <c r="E18393" i="43"/>
  <c r="E18394" i="43"/>
  <c r="E18395" i="43"/>
  <c r="E18396" i="43"/>
  <c r="E18397" i="43"/>
  <c r="E18398" i="43"/>
  <c r="E18399" i="43"/>
  <c r="E18400" i="43"/>
  <c r="E18401" i="43"/>
  <c r="E18402" i="43"/>
  <c r="E18403" i="43"/>
  <c r="E18404" i="43"/>
  <c r="E18405" i="43"/>
  <c r="E18406" i="43"/>
  <c r="E18407" i="43"/>
  <c r="E18408" i="43"/>
  <c r="E18409" i="43"/>
  <c r="E18410" i="43"/>
  <c r="E18411" i="43"/>
  <c r="E18412" i="43"/>
  <c r="E18413" i="43"/>
  <c r="E18414" i="43"/>
  <c r="E18415" i="43"/>
  <c r="E18416" i="43"/>
  <c r="E18417" i="43"/>
  <c r="E18418" i="43"/>
  <c r="E18419" i="43"/>
  <c r="E18420" i="43"/>
  <c r="E18421" i="43"/>
  <c r="E18422" i="43"/>
  <c r="E18423" i="43"/>
  <c r="E18424" i="43"/>
  <c r="E18425" i="43"/>
  <c r="E18426" i="43"/>
  <c r="E18427" i="43"/>
  <c r="E18428" i="43"/>
  <c r="E18429" i="43"/>
  <c r="E18430" i="43"/>
  <c r="E18431" i="43"/>
  <c r="E18432" i="43"/>
  <c r="E18433" i="43"/>
  <c r="E18434" i="43"/>
  <c r="E18435" i="43"/>
  <c r="E18436" i="43"/>
  <c r="E18437" i="43"/>
  <c r="E18438" i="43"/>
  <c r="E18439" i="43"/>
  <c r="E18440" i="43"/>
  <c r="E18441" i="43"/>
  <c r="E18442" i="43"/>
  <c r="E18443" i="43"/>
  <c r="E18444" i="43"/>
  <c r="E18445" i="43"/>
  <c r="E18446" i="43"/>
  <c r="E18447" i="43"/>
  <c r="E18448" i="43"/>
  <c r="E18449" i="43"/>
  <c r="E18450" i="43"/>
  <c r="E18451" i="43"/>
  <c r="E18452" i="43"/>
  <c r="E18453" i="43"/>
  <c r="E18454" i="43"/>
  <c r="E18455" i="43"/>
  <c r="E18456" i="43"/>
  <c r="E18457" i="43"/>
  <c r="E18458" i="43"/>
  <c r="E18459" i="43"/>
  <c r="E18460" i="43"/>
  <c r="E18461" i="43"/>
  <c r="E18462" i="43"/>
  <c r="E18463" i="43"/>
  <c r="E18464" i="43"/>
  <c r="E18465" i="43"/>
  <c r="E18466" i="43"/>
  <c r="E18467" i="43"/>
  <c r="E18468" i="43"/>
  <c r="E18469" i="43"/>
  <c r="E18470" i="43"/>
  <c r="E18471" i="43"/>
  <c r="E18472" i="43"/>
  <c r="E18473" i="43"/>
  <c r="E18474" i="43"/>
  <c r="E18475" i="43"/>
  <c r="E18476" i="43"/>
  <c r="E18477" i="43"/>
  <c r="E18478" i="43"/>
  <c r="E18479" i="43"/>
  <c r="E18480" i="43"/>
  <c r="E18481" i="43"/>
  <c r="E18482" i="43"/>
  <c r="E18483" i="43"/>
  <c r="E18484" i="43"/>
  <c r="E18485" i="43"/>
  <c r="E18486" i="43"/>
  <c r="E18487" i="43"/>
  <c r="E18488" i="43"/>
  <c r="E18489" i="43"/>
  <c r="E18490" i="43"/>
  <c r="E18491" i="43"/>
  <c r="E18492" i="43"/>
  <c r="E18493" i="43"/>
  <c r="E18494" i="43"/>
  <c r="E18495" i="43"/>
  <c r="E18496" i="43"/>
  <c r="E18497" i="43"/>
  <c r="E18498" i="43"/>
  <c r="E18499" i="43"/>
  <c r="E18500" i="43"/>
  <c r="E18501" i="43"/>
  <c r="E18502" i="43"/>
  <c r="E18503" i="43"/>
  <c r="E18504" i="43"/>
  <c r="E18505" i="43"/>
  <c r="E18506" i="43"/>
  <c r="E18507" i="43"/>
  <c r="E18508" i="43"/>
  <c r="E18509" i="43"/>
  <c r="E18510" i="43"/>
  <c r="E18511" i="43"/>
  <c r="E18512" i="43"/>
  <c r="E18513" i="43"/>
  <c r="E18514" i="43"/>
  <c r="E18515" i="43"/>
  <c r="E18516" i="43"/>
  <c r="E18517" i="43"/>
  <c r="E18518" i="43"/>
  <c r="E18519" i="43"/>
  <c r="E18520" i="43"/>
  <c r="E18521" i="43"/>
  <c r="E18522" i="43"/>
  <c r="E18523" i="43"/>
  <c r="E18524" i="43"/>
  <c r="E18525" i="43"/>
  <c r="E18526" i="43"/>
  <c r="E18527" i="43"/>
  <c r="E18528" i="43"/>
  <c r="E18529" i="43"/>
  <c r="E18530" i="43"/>
  <c r="E18531" i="43"/>
  <c r="E18532" i="43"/>
  <c r="E18533" i="43"/>
  <c r="E18534" i="43"/>
  <c r="E18535" i="43"/>
  <c r="E18536" i="43"/>
  <c r="E18537" i="43"/>
  <c r="E18538" i="43"/>
  <c r="E18539" i="43"/>
  <c r="E18540" i="43"/>
  <c r="E18541" i="43"/>
  <c r="E18542" i="43"/>
  <c r="E18543" i="43"/>
  <c r="E18544" i="43"/>
  <c r="E18545" i="43"/>
  <c r="E18546" i="43"/>
  <c r="E18547" i="43"/>
  <c r="E18548" i="43"/>
  <c r="E18549" i="43"/>
  <c r="E18550" i="43"/>
  <c r="E18551" i="43"/>
  <c r="E18552" i="43"/>
  <c r="E18553" i="43"/>
  <c r="E18554" i="43"/>
  <c r="E18555" i="43"/>
  <c r="E18556" i="43"/>
  <c r="E18557" i="43"/>
  <c r="E18558" i="43"/>
  <c r="E18559" i="43"/>
  <c r="E18560" i="43"/>
  <c r="E18561" i="43"/>
  <c r="E18562" i="43"/>
  <c r="E18563" i="43"/>
  <c r="E18564" i="43"/>
  <c r="E18565" i="43"/>
  <c r="E18566" i="43"/>
  <c r="E18567" i="43"/>
  <c r="E18568" i="43"/>
  <c r="E18569" i="43"/>
  <c r="E18570" i="43"/>
  <c r="E18571" i="43"/>
  <c r="E18572" i="43"/>
  <c r="E18573" i="43"/>
  <c r="E18574" i="43"/>
  <c r="E18575" i="43"/>
  <c r="E18576" i="43"/>
  <c r="E18577" i="43"/>
  <c r="E18578" i="43"/>
  <c r="E18579" i="43"/>
  <c r="E18580" i="43"/>
  <c r="E18581" i="43"/>
  <c r="E18582" i="43"/>
  <c r="E18583" i="43"/>
  <c r="E18584" i="43"/>
  <c r="E18585" i="43"/>
  <c r="E18586" i="43"/>
  <c r="E18587" i="43"/>
  <c r="E18588" i="43"/>
  <c r="E18589" i="43"/>
  <c r="E18590" i="43"/>
  <c r="E18591" i="43"/>
  <c r="E18592" i="43"/>
  <c r="E18593" i="43"/>
  <c r="E18594" i="43"/>
  <c r="E18595" i="43"/>
  <c r="E18596" i="43"/>
  <c r="E18597" i="43"/>
  <c r="E18598" i="43"/>
  <c r="E18599" i="43"/>
  <c r="E18600" i="43"/>
  <c r="E18601" i="43"/>
  <c r="E18602" i="43"/>
  <c r="E18603" i="43"/>
  <c r="E18604" i="43"/>
  <c r="E18605" i="43"/>
  <c r="E18606" i="43"/>
  <c r="E18607" i="43"/>
  <c r="E18608" i="43"/>
  <c r="E18609" i="43"/>
  <c r="E18610" i="43"/>
  <c r="E18611" i="43"/>
  <c r="E18612" i="43"/>
  <c r="E18613" i="43"/>
  <c r="E18614" i="43"/>
  <c r="E18615" i="43"/>
  <c r="E18616" i="43"/>
  <c r="E18617" i="43"/>
  <c r="E18618" i="43"/>
  <c r="E18619" i="43"/>
  <c r="E18620" i="43"/>
  <c r="E18621" i="43"/>
  <c r="E18622" i="43"/>
  <c r="E18623" i="43"/>
  <c r="E18624" i="43"/>
  <c r="E18625" i="43"/>
  <c r="E18626" i="43"/>
  <c r="E18627" i="43"/>
  <c r="E18628" i="43"/>
  <c r="E18629" i="43"/>
  <c r="E18630" i="43"/>
  <c r="E18631" i="43"/>
  <c r="E18632" i="43"/>
  <c r="E18633" i="43"/>
  <c r="E18634" i="43"/>
  <c r="E18635" i="43"/>
  <c r="E18636" i="43"/>
  <c r="E18637" i="43"/>
  <c r="E18638" i="43"/>
  <c r="E18639" i="43"/>
  <c r="E18640" i="43"/>
  <c r="E18641" i="43"/>
  <c r="E18642" i="43"/>
  <c r="E18643" i="43"/>
  <c r="E18644" i="43"/>
  <c r="E18645" i="43"/>
  <c r="E18646" i="43"/>
  <c r="E18647" i="43"/>
  <c r="E18648" i="43"/>
  <c r="E18649" i="43"/>
  <c r="E18650" i="43"/>
  <c r="E18651" i="43"/>
  <c r="E18652" i="43"/>
  <c r="E18653" i="43"/>
  <c r="E18654" i="43"/>
  <c r="E18655" i="43"/>
  <c r="E18656" i="43"/>
  <c r="E18657" i="43"/>
  <c r="E18658" i="43"/>
  <c r="E18659" i="43"/>
  <c r="E18660" i="43"/>
  <c r="E18661" i="43"/>
  <c r="E18662" i="43"/>
  <c r="E18663" i="43"/>
  <c r="E18664" i="43"/>
  <c r="E18665" i="43"/>
  <c r="E18666" i="43"/>
  <c r="E18667" i="43"/>
  <c r="E18668" i="43"/>
  <c r="E18669" i="43"/>
  <c r="E18670" i="43"/>
  <c r="E18671" i="43"/>
  <c r="E18672" i="43"/>
  <c r="E18673" i="43"/>
  <c r="E18674" i="43"/>
  <c r="E18675" i="43"/>
  <c r="E18676" i="43"/>
  <c r="E18677" i="43"/>
  <c r="E18678" i="43"/>
  <c r="E18679" i="43"/>
  <c r="E18680" i="43"/>
  <c r="E18681" i="43"/>
  <c r="E18682" i="43"/>
  <c r="E18683" i="43"/>
  <c r="E18684" i="43"/>
  <c r="E18685" i="43"/>
  <c r="E18686" i="43"/>
  <c r="E18687" i="43"/>
  <c r="E18688" i="43"/>
  <c r="E18689" i="43"/>
  <c r="E18690" i="43"/>
  <c r="E18691" i="43"/>
  <c r="E18692" i="43"/>
  <c r="E18693" i="43"/>
  <c r="E18694" i="43"/>
  <c r="E18695" i="43"/>
  <c r="E18696" i="43"/>
  <c r="E18697" i="43"/>
  <c r="E18698" i="43"/>
  <c r="E18699" i="43"/>
  <c r="E18700" i="43"/>
  <c r="E18701" i="43"/>
  <c r="E18702" i="43"/>
  <c r="E18703" i="43"/>
  <c r="E18704" i="43"/>
  <c r="E18705" i="43"/>
  <c r="E18706" i="43"/>
  <c r="E18707" i="43"/>
  <c r="E18708" i="43"/>
  <c r="E18709" i="43"/>
  <c r="E18710" i="43"/>
  <c r="E18711" i="43"/>
  <c r="E18712" i="43"/>
  <c r="E18713" i="43"/>
  <c r="E18714" i="43"/>
  <c r="E18715" i="43"/>
  <c r="E18716" i="43"/>
  <c r="E18717" i="43"/>
  <c r="E18718" i="43"/>
  <c r="E18719" i="43"/>
  <c r="E18720" i="43"/>
  <c r="E18721" i="43"/>
  <c r="E18722" i="43"/>
  <c r="E18723" i="43"/>
  <c r="E18724" i="43"/>
  <c r="E18725" i="43"/>
  <c r="E18726" i="43"/>
  <c r="E18727" i="43"/>
  <c r="E18728" i="43"/>
  <c r="E18729" i="43"/>
  <c r="E18730" i="43"/>
  <c r="E18731" i="43"/>
  <c r="E18732" i="43"/>
  <c r="E18733" i="43"/>
  <c r="E18734" i="43"/>
  <c r="E18735" i="43"/>
  <c r="E18736" i="43"/>
  <c r="E18737" i="43"/>
  <c r="E18738" i="43"/>
  <c r="E18739" i="43"/>
  <c r="E18740" i="43"/>
  <c r="E18741" i="43"/>
  <c r="E18742" i="43"/>
  <c r="E18743" i="43"/>
  <c r="E18744" i="43"/>
  <c r="E18745" i="43"/>
  <c r="E18746" i="43"/>
  <c r="E18747" i="43"/>
  <c r="E18748" i="43"/>
  <c r="E18749" i="43"/>
  <c r="E18750" i="43"/>
  <c r="E18751" i="43"/>
  <c r="E18752" i="43"/>
  <c r="E18753" i="43"/>
  <c r="E18754" i="43"/>
  <c r="E18755" i="43"/>
  <c r="E18756" i="43"/>
  <c r="E18757" i="43"/>
  <c r="E18758" i="43"/>
  <c r="E18759" i="43"/>
  <c r="E18760" i="43"/>
  <c r="E18761" i="43"/>
  <c r="E18762" i="43"/>
  <c r="E18763" i="43"/>
  <c r="E18764" i="43"/>
  <c r="E18765" i="43"/>
  <c r="E18766" i="43"/>
  <c r="E18767" i="43"/>
  <c r="E18768" i="43"/>
  <c r="E18769" i="43"/>
  <c r="E18770" i="43"/>
  <c r="E18771" i="43"/>
  <c r="E18772" i="43"/>
  <c r="E18773" i="43"/>
  <c r="E18774" i="43"/>
  <c r="E18775" i="43"/>
  <c r="E18776" i="43"/>
  <c r="E18777" i="43"/>
  <c r="E18778" i="43"/>
  <c r="E18779" i="43"/>
  <c r="E18780" i="43"/>
  <c r="E18781" i="43"/>
  <c r="E18782" i="43"/>
  <c r="E18783" i="43"/>
  <c r="E18784" i="43"/>
  <c r="E18785" i="43"/>
  <c r="E18786" i="43"/>
  <c r="E18787" i="43"/>
  <c r="E18788" i="43"/>
  <c r="E18789" i="43"/>
  <c r="E18790" i="43"/>
  <c r="E18791" i="43"/>
  <c r="E18792" i="43"/>
  <c r="E18793" i="43"/>
  <c r="E18794" i="43"/>
  <c r="E18795" i="43"/>
  <c r="E18796" i="43"/>
  <c r="E18797" i="43"/>
  <c r="E18798" i="43"/>
  <c r="E18799" i="43"/>
  <c r="E18800" i="43"/>
  <c r="E18801" i="43"/>
  <c r="E18802" i="43"/>
  <c r="E18803" i="43"/>
  <c r="E18804" i="43"/>
  <c r="E18805" i="43"/>
  <c r="E18806" i="43"/>
  <c r="E18807" i="43"/>
  <c r="E18808" i="43"/>
  <c r="E18809" i="43"/>
  <c r="E18810" i="43"/>
  <c r="E18811" i="43"/>
  <c r="E18812" i="43"/>
  <c r="E18813" i="43"/>
  <c r="E18814" i="43"/>
  <c r="E18815" i="43"/>
  <c r="E18816" i="43"/>
  <c r="E18817" i="43"/>
  <c r="E18818" i="43"/>
  <c r="E18819" i="43"/>
  <c r="E18820" i="43"/>
  <c r="E18821" i="43"/>
  <c r="E18822" i="43"/>
  <c r="E18823" i="43"/>
  <c r="E18824" i="43"/>
  <c r="E18825" i="43"/>
  <c r="E18826" i="43"/>
  <c r="E18827" i="43"/>
  <c r="E18828" i="43"/>
  <c r="E18829" i="43"/>
  <c r="E18830" i="43"/>
  <c r="E18831" i="43"/>
  <c r="E18832" i="43"/>
  <c r="E18833" i="43"/>
  <c r="E18834" i="43"/>
  <c r="E18835" i="43"/>
  <c r="E18836" i="43"/>
  <c r="E18837" i="43"/>
  <c r="E18838" i="43"/>
  <c r="E18839" i="43"/>
  <c r="E18840" i="43"/>
  <c r="E18841" i="43"/>
  <c r="E18842" i="43"/>
  <c r="E18843" i="43"/>
  <c r="E18844" i="43"/>
  <c r="E18845" i="43"/>
  <c r="E18846" i="43"/>
  <c r="E18847" i="43"/>
  <c r="E18848" i="43"/>
  <c r="E18849" i="43"/>
  <c r="E18850" i="43"/>
  <c r="E18851" i="43"/>
  <c r="E18852" i="43"/>
  <c r="E18853" i="43"/>
  <c r="E18854" i="43"/>
  <c r="E18855" i="43"/>
  <c r="E18856" i="43"/>
  <c r="E18857" i="43"/>
  <c r="E18858" i="43"/>
  <c r="E18859" i="43"/>
  <c r="E18860" i="43"/>
  <c r="E18861" i="43"/>
  <c r="E18862" i="43"/>
  <c r="E18863" i="43"/>
  <c r="E18864" i="43"/>
  <c r="E18865" i="43"/>
  <c r="E18866" i="43"/>
  <c r="E18867" i="43"/>
  <c r="E18868" i="43"/>
  <c r="E18869" i="43"/>
  <c r="E18870" i="43"/>
  <c r="E18871" i="43"/>
  <c r="E18872" i="43"/>
  <c r="E18873" i="43"/>
  <c r="E18874" i="43"/>
  <c r="E18875" i="43"/>
  <c r="E18876" i="43"/>
  <c r="E18877" i="43"/>
  <c r="E18878" i="43"/>
  <c r="E18879" i="43"/>
  <c r="E18880" i="43"/>
  <c r="E18881" i="43"/>
  <c r="E18882" i="43"/>
  <c r="E18883" i="43"/>
  <c r="E18884" i="43"/>
  <c r="E18885" i="43"/>
  <c r="E18886" i="43"/>
  <c r="E18887" i="43"/>
  <c r="E18888" i="43"/>
  <c r="E18889" i="43"/>
  <c r="E18890" i="43"/>
  <c r="E18891" i="43"/>
  <c r="E18892" i="43"/>
  <c r="E18893" i="43"/>
  <c r="E18894" i="43"/>
  <c r="E18895" i="43"/>
  <c r="E18896" i="43"/>
  <c r="E18897" i="43"/>
  <c r="E18898" i="43"/>
  <c r="E18899" i="43"/>
  <c r="E18900" i="43"/>
  <c r="E18901" i="43"/>
  <c r="E18902" i="43"/>
  <c r="E18903" i="43"/>
  <c r="E18904" i="43"/>
  <c r="E18905" i="43"/>
  <c r="E18906" i="43"/>
  <c r="E18907" i="43"/>
  <c r="E18908" i="43"/>
  <c r="E18909" i="43"/>
  <c r="E18910" i="43"/>
  <c r="E18911" i="43"/>
  <c r="E18912" i="43"/>
  <c r="E18913" i="43"/>
  <c r="E18914" i="43"/>
  <c r="E18915" i="43"/>
  <c r="E18916" i="43"/>
  <c r="E18917" i="43"/>
  <c r="E18918" i="43"/>
  <c r="E18919" i="43"/>
  <c r="E18920" i="43"/>
  <c r="E18921" i="43"/>
  <c r="E18922" i="43"/>
  <c r="E18923" i="43"/>
  <c r="E18924" i="43"/>
  <c r="E18925" i="43"/>
  <c r="E18926" i="43"/>
  <c r="E18927" i="43"/>
  <c r="E18928" i="43"/>
  <c r="E18929" i="43"/>
  <c r="E18930" i="43"/>
  <c r="E18931" i="43"/>
  <c r="E18932" i="43"/>
  <c r="E18933" i="43"/>
  <c r="E18934" i="43"/>
  <c r="E18935" i="43"/>
  <c r="E18936" i="43"/>
  <c r="E18937" i="43"/>
  <c r="E18938" i="43"/>
  <c r="E18939" i="43"/>
  <c r="E18940" i="43"/>
  <c r="E18941" i="43"/>
  <c r="E18942" i="43"/>
  <c r="E18943" i="43"/>
  <c r="E18944" i="43"/>
  <c r="E18945" i="43"/>
  <c r="E18946" i="43"/>
  <c r="E18947" i="43"/>
  <c r="E18948" i="43"/>
  <c r="E18949" i="43"/>
  <c r="E18950" i="43"/>
  <c r="E18951" i="43"/>
  <c r="E18952" i="43"/>
  <c r="E18953" i="43"/>
  <c r="E18954" i="43"/>
  <c r="E18955" i="43"/>
  <c r="E18956" i="43"/>
  <c r="E18957" i="43"/>
  <c r="E18958" i="43"/>
  <c r="E18959" i="43"/>
  <c r="E18960" i="43"/>
  <c r="E18961" i="43"/>
  <c r="E18962" i="43"/>
  <c r="E18963" i="43"/>
  <c r="E18964" i="43"/>
  <c r="E18965" i="43"/>
  <c r="E18966" i="43"/>
  <c r="E18967" i="43"/>
  <c r="E18968" i="43"/>
  <c r="E18969" i="43"/>
  <c r="E18970" i="43"/>
  <c r="E18971" i="43"/>
  <c r="E18972" i="43"/>
  <c r="E18973" i="43"/>
  <c r="E18974" i="43"/>
  <c r="E18975" i="43"/>
  <c r="E18976" i="43"/>
  <c r="E18977" i="43"/>
  <c r="E18978" i="43"/>
  <c r="E18979" i="43"/>
  <c r="E18980" i="43"/>
  <c r="E18981" i="43"/>
  <c r="E18982" i="43"/>
  <c r="E18983" i="43"/>
  <c r="E18984" i="43"/>
  <c r="E18985" i="43"/>
  <c r="E18986" i="43"/>
  <c r="E18987" i="43"/>
  <c r="E18988" i="43"/>
  <c r="E18989" i="43"/>
  <c r="E18990" i="43"/>
  <c r="E18991" i="43"/>
  <c r="E18992" i="43"/>
  <c r="E18993" i="43"/>
  <c r="E18994" i="43"/>
  <c r="E18995" i="43"/>
  <c r="E18996" i="43"/>
  <c r="E18997" i="43"/>
  <c r="E18998" i="43"/>
  <c r="E18999" i="43"/>
  <c r="E19000" i="43"/>
  <c r="E19001" i="43"/>
  <c r="E19002" i="43"/>
  <c r="E19003" i="43"/>
  <c r="E19004" i="43"/>
  <c r="E19005" i="43"/>
  <c r="E19006" i="43"/>
  <c r="E19007" i="43"/>
  <c r="E19008" i="43"/>
  <c r="E19009" i="43"/>
  <c r="E19010" i="43"/>
  <c r="E19011" i="43"/>
  <c r="E19012" i="43"/>
  <c r="E19013" i="43"/>
  <c r="E19014" i="43"/>
  <c r="E19015" i="43"/>
  <c r="E19016" i="43"/>
  <c r="E19017" i="43"/>
  <c r="E19018" i="43"/>
  <c r="E19019" i="43"/>
  <c r="E19020" i="43"/>
  <c r="E19021" i="43"/>
  <c r="E19022" i="43"/>
  <c r="E19023" i="43"/>
  <c r="E19024" i="43"/>
  <c r="E19025" i="43"/>
  <c r="E19026" i="43"/>
  <c r="E19027" i="43"/>
  <c r="E19028" i="43"/>
  <c r="E19029" i="43"/>
  <c r="E19030" i="43"/>
  <c r="E19031" i="43"/>
  <c r="E19032" i="43"/>
  <c r="E19033" i="43"/>
  <c r="E19034" i="43"/>
  <c r="E19035" i="43"/>
  <c r="E19036" i="43"/>
  <c r="E19037" i="43"/>
  <c r="E19038" i="43"/>
  <c r="E19039" i="43"/>
  <c r="E19040" i="43"/>
  <c r="E19041" i="43"/>
  <c r="E19042" i="43"/>
  <c r="E19043" i="43"/>
  <c r="E19044" i="43"/>
  <c r="E19045" i="43"/>
  <c r="E19046" i="43"/>
  <c r="E19047" i="43"/>
  <c r="E19048" i="43"/>
  <c r="E19049" i="43"/>
  <c r="E19050" i="43"/>
  <c r="E19051" i="43"/>
  <c r="E19052" i="43"/>
  <c r="E19053" i="43"/>
  <c r="E19054" i="43"/>
  <c r="E19055" i="43"/>
  <c r="E19056" i="43"/>
  <c r="E19057" i="43"/>
  <c r="E19058" i="43"/>
  <c r="E19059" i="43"/>
  <c r="E19060" i="43"/>
  <c r="E19061" i="43"/>
  <c r="E19062" i="43"/>
  <c r="E19063" i="43"/>
  <c r="E19064" i="43"/>
  <c r="E19065" i="43"/>
  <c r="E19066" i="43"/>
  <c r="E19067" i="43"/>
  <c r="E19068" i="43"/>
  <c r="E19069" i="43"/>
  <c r="E19070" i="43"/>
  <c r="E19071" i="43"/>
  <c r="E19072" i="43"/>
  <c r="E19073" i="43"/>
  <c r="E19074" i="43"/>
  <c r="E19075" i="43"/>
  <c r="E19076" i="43"/>
  <c r="E19077" i="43"/>
  <c r="E19078" i="43"/>
  <c r="E19079" i="43"/>
  <c r="E19080" i="43"/>
  <c r="E19081" i="43"/>
  <c r="E19082" i="43"/>
  <c r="E19083" i="43"/>
  <c r="E19084" i="43"/>
  <c r="E19085" i="43"/>
  <c r="E19086" i="43"/>
  <c r="E19087" i="43"/>
  <c r="E19088" i="43"/>
  <c r="E19089" i="43"/>
  <c r="E19090" i="43"/>
  <c r="E19091" i="43"/>
  <c r="E19092" i="43"/>
  <c r="E19093" i="43"/>
  <c r="E19094" i="43"/>
  <c r="E19095" i="43"/>
  <c r="E19096" i="43"/>
  <c r="E19097" i="43"/>
  <c r="E19098" i="43"/>
  <c r="E19099" i="43"/>
  <c r="E19100" i="43"/>
  <c r="E19101" i="43"/>
  <c r="E19102" i="43"/>
  <c r="E19103" i="43"/>
  <c r="E19104" i="43"/>
  <c r="E19105" i="43"/>
  <c r="E19106" i="43"/>
  <c r="E19107" i="43"/>
  <c r="E19108" i="43"/>
  <c r="E19109" i="43"/>
  <c r="E19110" i="43"/>
  <c r="E19111" i="43"/>
  <c r="E19112" i="43"/>
  <c r="E19113" i="43"/>
  <c r="E19114" i="43"/>
  <c r="E19115" i="43"/>
  <c r="E19116" i="43"/>
  <c r="E19117" i="43"/>
  <c r="E19118" i="43"/>
  <c r="E19119" i="43"/>
  <c r="E19120" i="43"/>
  <c r="E19121" i="43"/>
  <c r="E19122" i="43"/>
  <c r="E19123" i="43"/>
  <c r="E19124" i="43"/>
  <c r="E19125" i="43"/>
  <c r="E19126" i="43"/>
  <c r="E19127" i="43"/>
  <c r="E19128" i="43"/>
  <c r="E19129" i="43"/>
  <c r="E19130" i="43"/>
  <c r="E19131" i="43"/>
  <c r="E19132" i="43"/>
  <c r="E19133" i="43"/>
  <c r="E19134" i="43"/>
  <c r="E19135" i="43"/>
  <c r="E19136" i="43"/>
  <c r="E19137" i="43"/>
  <c r="E19138" i="43"/>
  <c r="E19139" i="43"/>
  <c r="E19140" i="43"/>
  <c r="E19141" i="43"/>
  <c r="E19142" i="43"/>
  <c r="E19143" i="43"/>
  <c r="E19144" i="43"/>
  <c r="E19145" i="43"/>
  <c r="E19146" i="43"/>
  <c r="E19147" i="43"/>
  <c r="E19148" i="43"/>
  <c r="E19149" i="43"/>
  <c r="E19150" i="43"/>
  <c r="E19151" i="43"/>
  <c r="E19152" i="43"/>
  <c r="E19153" i="43"/>
  <c r="E19154" i="43"/>
  <c r="E19155" i="43"/>
  <c r="E19156" i="43"/>
  <c r="E19157" i="43"/>
  <c r="E19158" i="43"/>
  <c r="E19159" i="43"/>
  <c r="E19160" i="43"/>
  <c r="E19161" i="43"/>
  <c r="E19162" i="43"/>
  <c r="E19163" i="43"/>
  <c r="E19164" i="43"/>
  <c r="E19165" i="43"/>
  <c r="E19166" i="43"/>
  <c r="E19167" i="43"/>
  <c r="E19168" i="43"/>
  <c r="E19169" i="43"/>
  <c r="E19170" i="43"/>
  <c r="E19171" i="43"/>
  <c r="E19172" i="43"/>
  <c r="E19173" i="43"/>
  <c r="E19174" i="43"/>
  <c r="E19175" i="43"/>
  <c r="E19176" i="43"/>
  <c r="E19177" i="43"/>
  <c r="E19178" i="43"/>
  <c r="E19179" i="43"/>
  <c r="E19180" i="43"/>
  <c r="E19181" i="43"/>
  <c r="E19182" i="43"/>
  <c r="E19183" i="43"/>
  <c r="E19184" i="43"/>
  <c r="E19185" i="43"/>
  <c r="E19186" i="43"/>
  <c r="E19187" i="43"/>
  <c r="E19188" i="43"/>
  <c r="E19189" i="43"/>
  <c r="E19190" i="43"/>
  <c r="E19191" i="43"/>
  <c r="E19192" i="43"/>
  <c r="E19193" i="43"/>
  <c r="E19194" i="43"/>
  <c r="E19195" i="43"/>
  <c r="E19196" i="43"/>
  <c r="E19197" i="43"/>
  <c r="E19198" i="43"/>
  <c r="E19199" i="43"/>
  <c r="E19200" i="43"/>
  <c r="E19201" i="43"/>
  <c r="E19202" i="43"/>
  <c r="E19203" i="43"/>
  <c r="E19204" i="43"/>
  <c r="E19205" i="43"/>
  <c r="E19206" i="43"/>
  <c r="E19207" i="43"/>
  <c r="E19208" i="43"/>
  <c r="E19209" i="43"/>
  <c r="E19210" i="43"/>
  <c r="E19211" i="43"/>
  <c r="E19212" i="43"/>
  <c r="E19213" i="43"/>
  <c r="E19214" i="43"/>
  <c r="E19215" i="43"/>
  <c r="E19216" i="43"/>
  <c r="E19217" i="43"/>
  <c r="E19218" i="43"/>
  <c r="E19219" i="43"/>
  <c r="E19220" i="43"/>
  <c r="E19221" i="43"/>
  <c r="E19222" i="43"/>
  <c r="E19223" i="43"/>
  <c r="E19224" i="43"/>
  <c r="E19225" i="43"/>
  <c r="E19226" i="43"/>
  <c r="E19227" i="43"/>
  <c r="E19228" i="43"/>
  <c r="E19229" i="43"/>
  <c r="E19230" i="43"/>
  <c r="E19231" i="43"/>
  <c r="E19232" i="43"/>
  <c r="E19233" i="43"/>
  <c r="E19234" i="43"/>
  <c r="E19235" i="43"/>
  <c r="E19236" i="43"/>
  <c r="E19237" i="43"/>
  <c r="E19238" i="43"/>
  <c r="E19239" i="43"/>
  <c r="E19240" i="43"/>
  <c r="E19241" i="43"/>
  <c r="E19242" i="43"/>
  <c r="E19243" i="43"/>
  <c r="E19244" i="43"/>
  <c r="E19245" i="43"/>
  <c r="E19246" i="43"/>
  <c r="E19247" i="43"/>
  <c r="E19248" i="43"/>
  <c r="E19249" i="43"/>
  <c r="E19250" i="43"/>
  <c r="E19251" i="43"/>
  <c r="E19252" i="43"/>
  <c r="E19253" i="43"/>
  <c r="E19254" i="43"/>
  <c r="E19255" i="43"/>
  <c r="E19256" i="43"/>
  <c r="E19257" i="43"/>
  <c r="E19258" i="43"/>
  <c r="E19259" i="43"/>
  <c r="E19260" i="43"/>
  <c r="E19261" i="43"/>
  <c r="E19262" i="43"/>
  <c r="E19263" i="43"/>
  <c r="E19264" i="43"/>
  <c r="E19265" i="43"/>
  <c r="E19266" i="43"/>
  <c r="E19267" i="43"/>
  <c r="E19268" i="43"/>
  <c r="E19269" i="43"/>
  <c r="E19270" i="43"/>
  <c r="E19271" i="43"/>
  <c r="E19272" i="43"/>
  <c r="E19273" i="43"/>
  <c r="E19274" i="43"/>
  <c r="E19275" i="43"/>
  <c r="E19276" i="43"/>
  <c r="E19277" i="43"/>
  <c r="E19278" i="43"/>
  <c r="E19279" i="43"/>
  <c r="E19280" i="43"/>
  <c r="E19281" i="43"/>
  <c r="E19282" i="43"/>
  <c r="E19283" i="43"/>
  <c r="E19284" i="43"/>
  <c r="E19285" i="43"/>
  <c r="E19286" i="43"/>
  <c r="E19287" i="43"/>
  <c r="E19288" i="43"/>
  <c r="E19289" i="43"/>
  <c r="E19290" i="43"/>
  <c r="E19291" i="43"/>
  <c r="E19292" i="43"/>
  <c r="E19293" i="43"/>
  <c r="E19294" i="43"/>
  <c r="E19295" i="43"/>
  <c r="E19296" i="43"/>
  <c r="E19297" i="43"/>
  <c r="E19298" i="43"/>
  <c r="E19299" i="43"/>
  <c r="E19300" i="43"/>
  <c r="E19301" i="43"/>
  <c r="E19302" i="43"/>
  <c r="E19303" i="43"/>
  <c r="E19304" i="43"/>
  <c r="E19305" i="43"/>
  <c r="E19306" i="43"/>
  <c r="E19307" i="43"/>
  <c r="E19308" i="43"/>
  <c r="E19309" i="43"/>
  <c r="E19310" i="43"/>
  <c r="E19311" i="43"/>
  <c r="E19312" i="43"/>
  <c r="E19313" i="43"/>
  <c r="E19314" i="43"/>
  <c r="E19315" i="43"/>
  <c r="E19316" i="43"/>
  <c r="E19317" i="43"/>
  <c r="E19318" i="43"/>
  <c r="E19319" i="43"/>
  <c r="E19320" i="43"/>
  <c r="E19321" i="43"/>
  <c r="E19322" i="43"/>
  <c r="E19323" i="43"/>
  <c r="E19324" i="43"/>
  <c r="E19325" i="43"/>
  <c r="E19326" i="43"/>
  <c r="E19327" i="43"/>
  <c r="E19328" i="43"/>
  <c r="E19329" i="43"/>
  <c r="E19330" i="43"/>
  <c r="E19331" i="43"/>
  <c r="E19332" i="43"/>
  <c r="E19333" i="43"/>
  <c r="E19334" i="43"/>
  <c r="E19335" i="43"/>
  <c r="E19336" i="43"/>
  <c r="E19337" i="43"/>
  <c r="E19338" i="43"/>
  <c r="E19339" i="43"/>
  <c r="E19340" i="43"/>
  <c r="E19341" i="43"/>
  <c r="E19342" i="43"/>
  <c r="E19343" i="43"/>
  <c r="E19344" i="43"/>
  <c r="E19345" i="43"/>
  <c r="E19346" i="43"/>
  <c r="E19347" i="43"/>
  <c r="E19348" i="43"/>
  <c r="E19349" i="43"/>
  <c r="E19350" i="43"/>
  <c r="E19351" i="43"/>
  <c r="E19352" i="43"/>
  <c r="E19353" i="43"/>
  <c r="E19354" i="43"/>
  <c r="E19355" i="43"/>
  <c r="E19356" i="43"/>
  <c r="E19357" i="43"/>
  <c r="E19358" i="43"/>
  <c r="E19359" i="43"/>
  <c r="E19360" i="43"/>
  <c r="E19361" i="43"/>
  <c r="E19362" i="43"/>
  <c r="E19363" i="43"/>
  <c r="E19364" i="43"/>
  <c r="E19365" i="43"/>
  <c r="E19366" i="43"/>
  <c r="E19367" i="43"/>
  <c r="E19368" i="43"/>
  <c r="E19369" i="43"/>
  <c r="E19370" i="43"/>
  <c r="E19371" i="43"/>
  <c r="E19372" i="43"/>
  <c r="E19373" i="43"/>
  <c r="E19374" i="43"/>
  <c r="E19375" i="43"/>
  <c r="E19376" i="43"/>
  <c r="E19377" i="43"/>
  <c r="E19378" i="43"/>
  <c r="E19379" i="43"/>
  <c r="E19380" i="43"/>
  <c r="E19381" i="43"/>
  <c r="E19382" i="43"/>
  <c r="E19383" i="43"/>
  <c r="E19384" i="43"/>
  <c r="E19385" i="43"/>
  <c r="E19386" i="43"/>
  <c r="E19387" i="43"/>
  <c r="E19388" i="43"/>
  <c r="E19389" i="43"/>
  <c r="E19390" i="43"/>
  <c r="E19391" i="43"/>
  <c r="E19392" i="43"/>
  <c r="E19393" i="43"/>
  <c r="E19394" i="43"/>
  <c r="E19395" i="43"/>
  <c r="E19396" i="43"/>
  <c r="E19397" i="43"/>
  <c r="E19398" i="43"/>
  <c r="E19399" i="43"/>
  <c r="E19400" i="43"/>
  <c r="E19401" i="43"/>
  <c r="E19402" i="43"/>
  <c r="E19403" i="43"/>
  <c r="E19404" i="43"/>
  <c r="E19405" i="43"/>
  <c r="E19406" i="43"/>
  <c r="E19407" i="43"/>
  <c r="E19408" i="43"/>
  <c r="E19409" i="43"/>
  <c r="E19410" i="43"/>
  <c r="E19411" i="43"/>
  <c r="E19412" i="43"/>
  <c r="E19413" i="43"/>
  <c r="E19414" i="43"/>
  <c r="E19415" i="43"/>
  <c r="E19416" i="43"/>
  <c r="E19417" i="43"/>
  <c r="E19418" i="43"/>
  <c r="E19419" i="43"/>
  <c r="E19420" i="43"/>
  <c r="E19421" i="43"/>
  <c r="E19422" i="43"/>
  <c r="E19423" i="43"/>
  <c r="E19424" i="43"/>
  <c r="E19425" i="43"/>
  <c r="E19426" i="43"/>
  <c r="E19427" i="43"/>
  <c r="E19428" i="43"/>
  <c r="E19429" i="43"/>
  <c r="E19430" i="43"/>
  <c r="E19431" i="43"/>
  <c r="E19432" i="43"/>
  <c r="E19433" i="43"/>
  <c r="E19434" i="43"/>
  <c r="E19435" i="43"/>
  <c r="E19436" i="43"/>
  <c r="E19437" i="43"/>
  <c r="E19438" i="43"/>
  <c r="E19439" i="43"/>
  <c r="E19440" i="43"/>
  <c r="E19441" i="43"/>
  <c r="E19442" i="43"/>
  <c r="E19443" i="43"/>
  <c r="E19444" i="43"/>
  <c r="E19445" i="43"/>
  <c r="E19446" i="43"/>
  <c r="E19447" i="43"/>
  <c r="E19448" i="43"/>
  <c r="E19449" i="43"/>
  <c r="E19450" i="43"/>
  <c r="E19451" i="43"/>
  <c r="E19452" i="43"/>
  <c r="E19453" i="43"/>
  <c r="E19454" i="43"/>
  <c r="E19455" i="43"/>
  <c r="E19456" i="43"/>
  <c r="E19457" i="43"/>
  <c r="E19458" i="43"/>
  <c r="E19459" i="43"/>
  <c r="E19460" i="43"/>
  <c r="E19461" i="43"/>
  <c r="E19462" i="43"/>
  <c r="E19463" i="43"/>
  <c r="E19464" i="43"/>
  <c r="E19465" i="43"/>
  <c r="E19466" i="43"/>
  <c r="E19467" i="43"/>
  <c r="E19468" i="43"/>
  <c r="E19469" i="43"/>
  <c r="E19470" i="43"/>
  <c r="E19471" i="43"/>
  <c r="E19472" i="43"/>
  <c r="E19473" i="43"/>
  <c r="E19474" i="43"/>
  <c r="E19475" i="43"/>
  <c r="E19476" i="43"/>
  <c r="E19477" i="43"/>
  <c r="E19478" i="43"/>
  <c r="E19479" i="43"/>
  <c r="E19480" i="43"/>
  <c r="E19481" i="43"/>
  <c r="E19482" i="43"/>
  <c r="E19483" i="43"/>
  <c r="E19484" i="43"/>
  <c r="E19485" i="43"/>
  <c r="E19486" i="43"/>
  <c r="E19487" i="43"/>
  <c r="E19488" i="43"/>
  <c r="E19489" i="43"/>
  <c r="E19490" i="43"/>
  <c r="E19491" i="43"/>
  <c r="E19492" i="43"/>
  <c r="E19493" i="43"/>
  <c r="E19494" i="43"/>
  <c r="E19495" i="43"/>
  <c r="E19496" i="43"/>
  <c r="E19497" i="43"/>
  <c r="E19498" i="43"/>
  <c r="E19499" i="43"/>
  <c r="E19500" i="43"/>
  <c r="E19501" i="43"/>
  <c r="E19502" i="43"/>
  <c r="E19503" i="43"/>
  <c r="E19504" i="43"/>
  <c r="E19505" i="43"/>
  <c r="E19506" i="43"/>
  <c r="E19507" i="43"/>
  <c r="E19508" i="43"/>
  <c r="E19509" i="43"/>
  <c r="E19510" i="43"/>
  <c r="E19511" i="43"/>
  <c r="E19512" i="43"/>
  <c r="E19513" i="43"/>
  <c r="E19514" i="43"/>
  <c r="E19515" i="43"/>
  <c r="E19516" i="43"/>
  <c r="E19517" i="43"/>
  <c r="E19518" i="43"/>
  <c r="E19519" i="43"/>
  <c r="E19520" i="43"/>
  <c r="E19521" i="43"/>
  <c r="E19522" i="43"/>
  <c r="E19523" i="43"/>
  <c r="E19524" i="43"/>
  <c r="E19525" i="43"/>
  <c r="E19526" i="43"/>
  <c r="E19527" i="43"/>
  <c r="E19528" i="43"/>
  <c r="E19529" i="43"/>
  <c r="E19530" i="43"/>
  <c r="E19531" i="43"/>
  <c r="E19532" i="43"/>
  <c r="E19533" i="43"/>
  <c r="E19534" i="43"/>
  <c r="E19535" i="43"/>
  <c r="E19536" i="43"/>
  <c r="E19537" i="43"/>
  <c r="E19538" i="43"/>
  <c r="E19539" i="43"/>
  <c r="E19540" i="43"/>
  <c r="E19541" i="43"/>
  <c r="E19542" i="43"/>
  <c r="E19543" i="43"/>
  <c r="E19544" i="43"/>
  <c r="E19545" i="43"/>
  <c r="E19546" i="43"/>
  <c r="E19547" i="43"/>
  <c r="E19548" i="43"/>
  <c r="E19549" i="43"/>
  <c r="E19550" i="43"/>
  <c r="E19551" i="43"/>
  <c r="E19552" i="43"/>
  <c r="E19553" i="43"/>
  <c r="E19554" i="43"/>
  <c r="E19555" i="43"/>
  <c r="E19556" i="43"/>
  <c r="E19557" i="43"/>
  <c r="E19558" i="43"/>
  <c r="E19559" i="43"/>
  <c r="E19560" i="43"/>
  <c r="E19561" i="43"/>
  <c r="E19562" i="43"/>
  <c r="E19563" i="43"/>
  <c r="E19564" i="43"/>
  <c r="E19565" i="43"/>
  <c r="E19566" i="43"/>
  <c r="E19567" i="43"/>
  <c r="E19568" i="43"/>
  <c r="E19569" i="43"/>
  <c r="E19570" i="43"/>
  <c r="E19571" i="43"/>
  <c r="E19572" i="43"/>
  <c r="E19573" i="43"/>
  <c r="E19574" i="43"/>
  <c r="E19575" i="43"/>
  <c r="E19576" i="43"/>
  <c r="E19577" i="43"/>
  <c r="E19578" i="43"/>
  <c r="E19579" i="43"/>
  <c r="E19580" i="43"/>
  <c r="E19581" i="43"/>
  <c r="E19582" i="43"/>
  <c r="E19583" i="43"/>
  <c r="E19584" i="43"/>
  <c r="E19585" i="43"/>
  <c r="E19586" i="43"/>
  <c r="E19587" i="43"/>
  <c r="E19588" i="43"/>
  <c r="E19589" i="43"/>
  <c r="E19590" i="43"/>
  <c r="E19591" i="43"/>
  <c r="E19592" i="43"/>
  <c r="E19593" i="43"/>
  <c r="E19594" i="43"/>
  <c r="E19595" i="43"/>
  <c r="E19596" i="43"/>
  <c r="E19597" i="43"/>
  <c r="E19598" i="43"/>
  <c r="E19599" i="43"/>
  <c r="E19600" i="43"/>
  <c r="E19601" i="43"/>
  <c r="E19602" i="43"/>
  <c r="E19603" i="43"/>
  <c r="E19604" i="43"/>
  <c r="E19605" i="43"/>
  <c r="E19606" i="43"/>
  <c r="E19607" i="43"/>
  <c r="E19608" i="43"/>
  <c r="E19609" i="43"/>
  <c r="E19610" i="43"/>
  <c r="E19611" i="43"/>
  <c r="E19612" i="43"/>
  <c r="E19613" i="43"/>
  <c r="E19614" i="43"/>
  <c r="E19615" i="43"/>
  <c r="E19616" i="43"/>
  <c r="E19617" i="43"/>
  <c r="E19618" i="43"/>
  <c r="E19619" i="43"/>
  <c r="E19620" i="43"/>
  <c r="E19621" i="43"/>
  <c r="E19622" i="43"/>
  <c r="E19623" i="43"/>
  <c r="E19624" i="43"/>
  <c r="E19625" i="43"/>
  <c r="E19626" i="43"/>
  <c r="E19627" i="43"/>
  <c r="E19628" i="43"/>
  <c r="E19629" i="43"/>
  <c r="E19630" i="43"/>
  <c r="E19631" i="43"/>
  <c r="E19632" i="43"/>
  <c r="E19633" i="43"/>
  <c r="E19634" i="43"/>
  <c r="E19635" i="43"/>
  <c r="E19636" i="43"/>
  <c r="E19637" i="43"/>
  <c r="E19638" i="43"/>
  <c r="E19639" i="43"/>
  <c r="E19640" i="43"/>
  <c r="E19641" i="43"/>
  <c r="E19642" i="43"/>
  <c r="E19643" i="43"/>
  <c r="E19644" i="43"/>
  <c r="E19645" i="43"/>
  <c r="E19646" i="43"/>
  <c r="E19647" i="43"/>
  <c r="E19648" i="43"/>
  <c r="E19649" i="43"/>
  <c r="E19650" i="43"/>
  <c r="E19651" i="43"/>
  <c r="E19652" i="43"/>
  <c r="E19653" i="43"/>
  <c r="E19654" i="43"/>
  <c r="E19655" i="43"/>
  <c r="E19656" i="43"/>
  <c r="E19657" i="43"/>
  <c r="E19658" i="43"/>
  <c r="E19659" i="43"/>
  <c r="E19660" i="43"/>
  <c r="E19661" i="43"/>
  <c r="E19662" i="43"/>
  <c r="E19663" i="43"/>
  <c r="E19664" i="43"/>
  <c r="E19665" i="43"/>
  <c r="E19666" i="43"/>
  <c r="E19667" i="43"/>
  <c r="E19668" i="43"/>
  <c r="E19669" i="43"/>
  <c r="E19670" i="43"/>
  <c r="E19671" i="43"/>
  <c r="E19672" i="43"/>
  <c r="E19673" i="43"/>
  <c r="E19674" i="43"/>
  <c r="E19675" i="43"/>
  <c r="E19676" i="43"/>
  <c r="E19677" i="43"/>
  <c r="E19678" i="43"/>
  <c r="E19679" i="43"/>
  <c r="E19680" i="43"/>
  <c r="E19681" i="43"/>
  <c r="E19682" i="43"/>
  <c r="E19683" i="43"/>
  <c r="E19684" i="43"/>
  <c r="E19685" i="43"/>
  <c r="E19686" i="43"/>
  <c r="E19687" i="43"/>
  <c r="E19688" i="43"/>
  <c r="E19689" i="43"/>
  <c r="E19690" i="43"/>
  <c r="E19691" i="43"/>
  <c r="E19692" i="43"/>
  <c r="E19693" i="43"/>
  <c r="E19694" i="43"/>
  <c r="E19695" i="43"/>
  <c r="E19696" i="43"/>
  <c r="E19697" i="43"/>
  <c r="E19698" i="43"/>
  <c r="E19699" i="43"/>
  <c r="E19700" i="43"/>
  <c r="E19701" i="43"/>
  <c r="E19702" i="43"/>
  <c r="E19703" i="43"/>
  <c r="E19704" i="43"/>
  <c r="E19705" i="43"/>
  <c r="E19706" i="43"/>
  <c r="E19707" i="43"/>
  <c r="E19708" i="43"/>
  <c r="E19709" i="43"/>
  <c r="E19710" i="43"/>
  <c r="E19711" i="43"/>
  <c r="E19712" i="43"/>
  <c r="E19713" i="43"/>
  <c r="E19714" i="43"/>
  <c r="E19715" i="43"/>
  <c r="E19716" i="43"/>
  <c r="E19717" i="43"/>
  <c r="E19718" i="43"/>
  <c r="E19719" i="43"/>
  <c r="E19720" i="43"/>
  <c r="E19721" i="43"/>
  <c r="E19722" i="43"/>
  <c r="E19723" i="43"/>
  <c r="E19724" i="43"/>
  <c r="E19725" i="43"/>
  <c r="E19726" i="43"/>
  <c r="E19727" i="43"/>
  <c r="E19728" i="43"/>
  <c r="E19729" i="43"/>
  <c r="E19730" i="43"/>
  <c r="E19731" i="43"/>
  <c r="E19732" i="43"/>
  <c r="E19733" i="43"/>
  <c r="E19734" i="43"/>
  <c r="E19735" i="43"/>
  <c r="E19736" i="43"/>
  <c r="E19737" i="43"/>
  <c r="E19738" i="43"/>
  <c r="E19739" i="43"/>
  <c r="E19740" i="43"/>
  <c r="E19741" i="43"/>
  <c r="E19742" i="43"/>
  <c r="E19743" i="43"/>
  <c r="E19744" i="43"/>
  <c r="E19745" i="43"/>
  <c r="E19746" i="43"/>
  <c r="E19747" i="43"/>
  <c r="E19748" i="43"/>
  <c r="E19749" i="43"/>
  <c r="E19750" i="43"/>
  <c r="E19751" i="43"/>
  <c r="E19752" i="43"/>
  <c r="E19753" i="43"/>
  <c r="E19754" i="43"/>
  <c r="E19755" i="43"/>
  <c r="E19756" i="43"/>
  <c r="E19757" i="43"/>
  <c r="E19758" i="43"/>
  <c r="E19759" i="43"/>
  <c r="E19760" i="43"/>
  <c r="E19761" i="43"/>
  <c r="E19762" i="43"/>
  <c r="E19763" i="43"/>
  <c r="E19764" i="43"/>
  <c r="E19765" i="43"/>
  <c r="E19766" i="43"/>
  <c r="E19767" i="43"/>
  <c r="E19768" i="43"/>
  <c r="E19769" i="43"/>
  <c r="E19770" i="43"/>
  <c r="E19771" i="43"/>
  <c r="E19772" i="43"/>
  <c r="E19773" i="43"/>
  <c r="E19774" i="43"/>
  <c r="E19775" i="43"/>
  <c r="E19776" i="43"/>
  <c r="E19777" i="43"/>
  <c r="E19778" i="43"/>
  <c r="E19779" i="43"/>
  <c r="E19780" i="43"/>
  <c r="E19781" i="43"/>
  <c r="E19782" i="43"/>
  <c r="E19783" i="43"/>
  <c r="E19784" i="43"/>
  <c r="E19785" i="43"/>
  <c r="E19786" i="43"/>
  <c r="E19787" i="43"/>
  <c r="E19788" i="43"/>
  <c r="E19789" i="43"/>
  <c r="E19790" i="43"/>
  <c r="E19791" i="43"/>
  <c r="E19792" i="43"/>
  <c r="E19793" i="43"/>
  <c r="E19794" i="43"/>
  <c r="E19795" i="43"/>
  <c r="E19796" i="43"/>
  <c r="E19797" i="43"/>
  <c r="E19798" i="43"/>
  <c r="E19799" i="43"/>
  <c r="E19800" i="43"/>
  <c r="E19801" i="43"/>
  <c r="E19802" i="43"/>
  <c r="E19803" i="43"/>
  <c r="E19804" i="43"/>
  <c r="E19805" i="43"/>
  <c r="E19806" i="43"/>
  <c r="E19807" i="43"/>
  <c r="E19808" i="43"/>
  <c r="E19809" i="43"/>
  <c r="E19810" i="43"/>
  <c r="E19811" i="43"/>
  <c r="E19812" i="43"/>
  <c r="E19813" i="43"/>
  <c r="E19814" i="43"/>
  <c r="E19815" i="43"/>
  <c r="E19816" i="43"/>
  <c r="E19817" i="43"/>
  <c r="E19818" i="43"/>
  <c r="E19819" i="43"/>
  <c r="E19820" i="43"/>
  <c r="E19821" i="43"/>
  <c r="E19822" i="43"/>
  <c r="E19823" i="43"/>
  <c r="E19824" i="43"/>
  <c r="E19825" i="43"/>
  <c r="E19826" i="43"/>
  <c r="E19827" i="43"/>
  <c r="E19828" i="43"/>
  <c r="E19829" i="43"/>
  <c r="E19830" i="43"/>
  <c r="E19831" i="43"/>
  <c r="E19832" i="43"/>
  <c r="E19833" i="43"/>
  <c r="E19834" i="43"/>
  <c r="E19835" i="43"/>
  <c r="E19836" i="43"/>
  <c r="E19837" i="43"/>
  <c r="E19838" i="43"/>
  <c r="E19839" i="43"/>
  <c r="E19840" i="43"/>
  <c r="E19841" i="43"/>
  <c r="E19842" i="43"/>
  <c r="E19843" i="43"/>
  <c r="E19844" i="43"/>
  <c r="E19845" i="43"/>
  <c r="E19846" i="43"/>
  <c r="E19847" i="43"/>
  <c r="E19848" i="43"/>
  <c r="E19849" i="43"/>
  <c r="E19850" i="43"/>
  <c r="E19851" i="43"/>
  <c r="E19852" i="43"/>
  <c r="E19853" i="43"/>
  <c r="E19854" i="43"/>
  <c r="E19855" i="43"/>
  <c r="E19856" i="43"/>
  <c r="E19857" i="43"/>
  <c r="E19858" i="43"/>
  <c r="E19859" i="43"/>
  <c r="E19860" i="43"/>
  <c r="E19861" i="43"/>
  <c r="E19862" i="43"/>
  <c r="E19863" i="43"/>
  <c r="E19864" i="43"/>
  <c r="E19865" i="43"/>
  <c r="E19866" i="43"/>
  <c r="E19867" i="43"/>
  <c r="E19868" i="43"/>
  <c r="E19869" i="43"/>
  <c r="E19870" i="43"/>
  <c r="E19871" i="43"/>
  <c r="E19872" i="43"/>
  <c r="E19873" i="43"/>
  <c r="E19874" i="43"/>
  <c r="E19875" i="43"/>
  <c r="E19876" i="43"/>
  <c r="E19877" i="43"/>
  <c r="E19878" i="43"/>
  <c r="E19879" i="43"/>
  <c r="E19880" i="43"/>
  <c r="E19881" i="43"/>
  <c r="E19882" i="43"/>
  <c r="E19883" i="43"/>
  <c r="E19884" i="43"/>
  <c r="E19885" i="43"/>
  <c r="E19886" i="43"/>
  <c r="E19887" i="43"/>
  <c r="E19888" i="43"/>
  <c r="E19889" i="43"/>
  <c r="E19890" i="43"/>
  <c r="E19891" i="43"/>
  <c r="E19892" i="43"/>
  <c r="E19893" i="43"/>
  <c r="E19894" i="43"/>
  <c r="E19895" i="43"/>
  <c r="E19896" i="43"/>
  <c r="E19897" i="43"/>
  <c r="E19898" i="43"/>
  <c r="E19899" i="43"/>
  <c r="E19900" i="43"/>
  <c r="E19901" i="43"/>
  <c r="E19902" i="43"/>
  <c r="E19903" i="43"/>
  <c r="E19904" i="43"/>
  <c r="E19905" i="43"/>
  <c r="E19906" i="43"/>
  <c r="E19907" i="43"/>
  <c r="E19908" i="43"/>
  <c r="E19909" i="43"/>
  <c r="E19910" i="43"/>
  <c r="E19911" i="43"/>
  <c r="E19912" i="43"/>
  <c r="E19913" i="43"/>
  <c r="E19914" i="43"/>
  <c r="E19915" i="43"/>
  <c r="E19916" i="43"/>
  <c r="E19917" i="43"/>
  <c r="E19918" i="43"/>
  <c r="E19919" i="43"/>
  <c r="E19920" i="43"/>
  <c r="E19921" i="43"/>
  <c r="E19922" i="43"/>
  <c r="E19923" i="43"/>
  <c r="E19924" i="43"/>
  <c r="E19925" i="43"/>
  <c r="E19926" i="43"/>
  <c r="E19927" i="43"/>
  <c r="E19928" i="43"/>
  <c r="E19929" i="43"/>
  <c r="E19930" i="43"/>
  <c r="E19931" i="43"/>
  <c r="E19932" i="43"/>
  <c r="E19933" i="43"/>
  <c r="E19934" i="43"/>
  <c r="E19935" i="43"/>
  <c r="E19936" i="43"/>
  <c r="E19937" i="43"/>
  <c r="E19938" i="43"/>
  <c r="E19939" i="43"/>
  <c r="E19940" i="43"/>
  <c r="E19941" i="43"/>
  <c r="E19942" i="43"/>
  <c r="E19943" i="43"/>
  <c r="E19944" i="43"/>
  <c r="E19945" i="43"/>
  <c r="E19946" i="43"/>
  <c r="E19947" i="43"/>
  <c r="E19948" i="43"/>
  <c r="E19949" i="43"/>
  <c r="E19950" i="43"/>
  <c r="E19951" i="43"/>
  <c r="E19952" i="43"/>
  <c r="E19953" i="43"/>
  <c r="E19954" i="43"/>
  <c r="E19955" i="43"/>
  <c r="E19956" i="43"/>
  <c r="E19957" i="43"/>
  <c r="E19958" i="43"/>
  <c r="E19959" i="43"/>
  <c r="E19960" i="43"/>
  <c r="E19961" i="43"/>
  <c r="E19962" i="43"/>
  <c r="E19963" i="43"/>
  <c r="E19964" i="43"/>
  <c r="E19965" i="43"/>
  <c r="E19966" i="43"/>
  <c r="E19967" i="43"/>
  <c r="E19968" i="43"/>
  <c r="E19969" i="43"/>
  <c r="E19970" i="43"/>
  <c r="E19971" i="43"/>
  <c r="E19972" i="43"/>
  <c r="E19973" i="43"/>
  <c r="E19974" i="43"/>
  <c r="E19975" i="43"/>
  <c r="E19976" i="43"/>
  <c r="E19977" i="43"/>
  <c r="E19978" i="43"/>
  <c r="E19979" i="43"/>
  <c r="E19980" i="43"/>
  <c r="E19981" i="43"/>
  <c r="E19982" i="43"/>
  <c r="E19983" i="43"/>
  <c r="E19984" i="43"/>
  <c r="E19985" i="43"/>
  <c r="E19986" i="43"/>
  <c r="E19987" i="43"/>
  <c r="E19988" i="43"/>
  <c r="E19989" i="43"/>
  <c r="E19990" i="43"/>
  <c r="E19991" i="43"/>
  <c r="E19992" i="43"/>
  <c r="E19993" i="43"/>
  <c r="E19994" i="43"/>
  <c r="E19995" i="43"/>
  <c r="E19996" i="43"/>
  <c r="E19997" i="43"/>
  <c r="E19998" i="43"/>
  <c r="E19999" i="43"/>
  <c r="E20000" i="43"/>
  <c r="E20001" i="43"/>
  <c r="E20002" i="43"/>
  <c r="E20003" i="43"/>
  <c r="E20004" i="43"/>
  <c r="E20005" i="43"/>
  <c r="E20006" i="43"/>
  <c r="E20007" i="43"/>
  <c r="E20008" i="43"/>
  <c r="E20009" i="43"/>
  <c r="E20010" i="43"/>
  <c r="E20011" i="43"/>
  <c r="E20012" i="43"/>
  <c r="E20013" i="43"/>
  <c r="E20014" i="43"/>
  <c r="E20015" i="43"/>
  <c r="E20016" i="43"/>
  <c r="E20017" i="43"/>
  <c r="E20018" i="43"/>
  <c r="E20019" i="43"/>
  <c r="E20020" i="43"/>
  <c r="E20021" i="43"/>
  <c r="E20022" i="43"/>
  <c r="E20023" i="43"/>
  <c r="E20024" i="43"/>
  <c r="E20025" i="43"/>
  <c r="E20026" i="43"/>
  <c r="E20027" i="43"/>
  <c r="E20028" i="43"/>
  <c r="E20029" i="43"/>
  <c r="E20030" i="43"/>
  <c r="E20031" i="43"/>
  <c r="E20032" i="43"/>
  <c r="E20033" i="43"/>
  <c r="E20034" i="43"/>
  <c r="E20035" i="43"/>
  <c r="E20036" i="43"/>
  <c r="E20037" i="43"/>
  <c r="E20038" i="43"/>
  <c r="E20039" i="43"/>
  <c r="E20040" i="43"/>
  <c r="E20041" i="43"/>
  <c r="E20042" i="43"/>
  <c r="E20043" i="43"/>
  <c r="E20044" i="43"/>
  <c r="E20045" i="43"/>
  <c r="E20046" i="43"/>
  <c r="E20047" i="43"/>
  <c r="E20048" i="43"/>
  <c r="E20049" i="43"/>
  <c r="E20050" i="43"/>
  <c r="E20051" i="43"/>
  <c r="E20052" i="43"/>
  <c r="E20053" i="43"/>
  <c r="E20054" i="43"/>
  <c r="E20055" i="43"/>
  <c r="E20056" i="43"/>
  <c r="E20057" i="43"/>
  <c r="E20058" i="43"/>
  <c r="E20059" i="43"/>
  <c r="E20060" i="43"/>
  <c r="E20061" i="43"/>
  <c r="E20062" i="43"/>
  <c r="E20063" i="43"/>
  <c r="E20064" i="43"/>
  <c r="E20065" i="43"/>
  <c r="E20066" i="43"/>
  <c r="E20067" i="43"/>
  <c r="E20068" i="43"/>
  <c r="E20069" i="43"/>
  <c r="E20070" i="43"/>
  <c r="E20071" i="43"/>
  <c r="E20072" i="43"/>
  <c r="E20073" i="43"/>
  <c r="E20074" i="43"/>
  <c r="E20075" i="43"/>
  <c r="E20076" i="43"/>
  <c r="E20077" i="43"/>
  <c r="E20078" i="43"/>
  <c r="E20079" i="43"/>
  <c r="E20080" i="43"/>
  <c r="E20081" i="43"/>
  <c r="E20082" i="43"/>
  <c r="E20083" i="43"/>
  <c r="E20084" i="43"/>
  <c r="E20085" i="43"/>
  <c r="E20086" i="43"/>
  <c r="E20087" i="43"/>
  <c r="E20088" i="43"/>
  <c r="E20089" i="43"/>
  <c r="E20090" i="43"/>
  <c r="E20091" i="43"/>
  <c r="E20092" i="43"/>
  <c r="E20093" i="43"/>
  <c r="E20094" i="43"/>
  <c r="E20095" i="43"/>
  <c r="E20096" i="43"/>
  <c r="E20097" i="43"/>
  <c r="E20098" i="43"/>
  <c r="E20099" i="43"/>
  <c r="E20100" i="43"/>
  <c r="E20101" i="43"/>
  <c r="E20102" i="43"/>
  <c r="E20103" i="43"/>
  <c r="E20104" i="43"/>
  <c r="E20105" i="43"/>
  <c r="E20106" i="43"/>
  <c r="E20107" i="43"/>
  <c r="E20108" i="43"/>
  <c r="E20109" i="43"/>
  <c r="E20110" i="43"/>
  <c r="E20111" i="43"/>
  <c r="E20112" i="43"/>
  <c r="E20113" i="43"/>
  <c r="E20114" i="43"/>
  <c r="E20115" i="43"/>
  <c r="E20116" i="43"/>
  <c r="E20117" i="43"/>
  <c r="E20118" i="43"/>
  <c r="E20119" i="43"/>
  <c r="E20120" i="43"/>
  <c r="E20121" i="43"/>
  <c r="E20122" i="43"/>
  <c r="E20123" i="43"/>
  <c r="E20124" i="43"/>
  <c r="E20125" i="43"/>
  <c r="E20126" i="43"/>
  <c r="E20127" i="43"/>
  <c r="E20128" i="43"/>
  <c r="E20129" i="43"/>
  <c r="E20130" i="43"/>
  <c r="E20131" i="43"/>
  <c r="E20132" i="43"/>
  <c r="E20133" i="43"/>
  <c r="E20134" i="43"/>
  <c r="E20135" i="43"/>
  <c r="E20136" i="43"/>
  <c r="E20137" i="43"/>
  <c r="E20138" i="43"/>
  <c r="E20139" i="43"/>
  <c r="E20140" i="43"/>
  <c r="E20141" i="43"/>
  <c r="E20142" i="43"/>
  <c r="E20143" i="43"/>
  <c r="E20144" i="43"/>
  <c r="E20145" i="43"/>
  <c r="E20146" i="43"/>
  <c r="E20147" i="43"/>
  <c r="E20148" i="43"/>
  <c r="E20149" i="43"/>
  <c r="E20150" i="43"/>
  <c r="E20151" i="43"/>
  <c r="E20152" i="43"/>
  <c r="E20153" i="43"/>
  <c r="E20154" i="43"/>
  <c r="E20155" i="43"/>
  <c r="E20156" i="43"/>
  <c r="E20157" i="43"/>
  <c r="E20158" i="43"/>
  <c r="E20159" i="43"/>
  <c r="E20160" i="43"/>
  <c r="E20161" i="43"/>
  <c r="E20162" i="43"/>
  <c r="E20163" i="43"/>
  <c r="E20164" i="43"/>
  <c r="E20165" i="43"/>
  <c r="E20166" i="43"/>
  <c r="E20167" i="43"/>
  <c r="E20168" i="43"/>
  <c r="E20169" i="43"/>
  <c r="E20170" i="43"/>
  <c r="E20171" i="43"/>
  <c r="E20172" i="43"/>
  <c r="E20173" i="43"/>
  <c r="E20174" i="43"/>
  <c r="E20175" i="43"/>
  <c r="E20176" i="43"/>
  <c r="E20177" i="43"/>
  <c r="E20178" i="43"/>
  <c r="E20179" i="43"/>
  <c r="E20180" i="43"/>
  <c r="E20181" i="43"/>
  <c r="E20182" i="43"/>
  <c r="E20183" i="43"/>
  <c r="E20184" i="43"/>
  <c r="E20185" i="43"/>
  <c r="E20186" i="43"/>
  <c r="E20187" i="43"/>
  <c r="E20188" i="43"/>
  <c r="E20189" i="43"/>
  <c r="E20190" i="43"/>
  <c r="E20191" i="43"/>
  <c r="E20192" i="43"/>
  <c r="E20193" i="43"/>
  <c r="E20194" i="43"/>
  <c r="E20195" i="43"/>
  <c r="E20196" i="43"/>
  <c r="E20197" i="43"/>
  <c r="E20198" i="43"/>
  <c r="E20199" i="43"/>
  <c r="E20200" i="43"/>
  <c r="E20201" i="43"/>
  <c r="E20202" i="43"/>
  <c r="E20203" i="43"/>
  <c r="E20204" i="43"/>
  <c r="E20205" i="43"/>
  <c r="E20206" i="43"/>
  <c r="E20207" i="43"/>
  <c r="E20208" i="43"/>
  <c r="E20209" i="43"/>
  <c r="E20210" i="43"/>
  <c r="E20211" i="43"/>
  <c r="E20212" i="43"/>
  <c r="E20213" i="43"/>
  <c r="E20214" i="43"/>
  <c r="E20215" i="43"/>
  <c r="E20216" i="43"/>
  <c r="E20217" i="43"/>
  <c r="E20218" i="43"/>
  <c r="E20219" i="43"/>
  <c r="E20220" i="43"/>
  <c r="E20221" i="43"/>
  <c r="E20222" i="43"/>
  <c r="E20223" i="43"/>
  <c r="E20224" i="43"/>
  <c r="E20225" i="43"/>
  <c r="E20226" i="43"/>
  <c r="E20227" i="43"/>
  <c r="E20228" i="43"/>
  <c r="E20229" i="43"/>
  <c r="E20230" i="43"/>
  <c r="E20231" i="43"/>
  <c r="E20232" i="43"/>
  <c r="E20233" i="43"/>
  <c r="E20234" i="43"/>
  <c r="E20235" i="43"/>
  <c r="E20236" i="43"/>
  <c r="E20237" i="43"/>
  <c r="E20238" i="43"/>
  <c r="E20239" i="43"/>
  <c r="E20240" i="43"/>
  <c r="E20241" i="43"/>
  <c r="E20242" i="43"/>
  <c r="E20243" i="43"/>
  <c r="E20244" i="43"/>
  <c r="E20245" i="43"/>
  <c r="E20246" i="43"/>
  <c r="E20247" i="43"/>
  <c r="E20248" i="43"/>
  <c r="E20249" i="43"/>
  <c r="E20250" i="43"/>
  <c r="E20251" i="43"/>
  <c r="E20252" i="43"/>
  <c r="E20253" i="43"/>
  <c r="E20254" i="43"/>
  <c r="E20255" i="43"/>
  <c r="E20256" i="43"/>
  <c r="E20257" i="43"/>
  <c r="E20258" i="43"/>
  <c r="E20259" i="43"/>
  <c r="E20260" i="43"/>
  <c r="E20261" i="43"/>
  <c r="E20262" i="43"/>
  <c r="E20263" i="43"/>
  <c r="E20264" i="43"/>
  <c r="E20265" i="43"/>
  <c r="E20266" i="43"/>
  <c r="E20267" i="43"/>
  <c r="E20268" i="43"/>
  <c r="E20269" i="43"/>
  <c r="E20270" i="43"/>
  <c r="E20271" i="43"/>
  <c r="E20272" i="43"/>
  <c r="E20273" i="43"/>
  <c r="E20274" i="43"/>
  <c r="E20275" i="43"/>
  <c r="E20276" i="43"/>
  <c r="E20277" i="43"/>
  <c r="E20278" i="43"/>
  <c r="E20279" i="43"/>
  <c r="E20280" i="43"/>
  <c r="E20281" i="43"/>
  <c r="E20282" i="43"/>
  <c r="E20283" i="43"/>
  <c r="E20284" i="43"/>
  <c r="E20285" i="43"/>
  <c r="E20286" i="43"/>
  <c r="E20287" i="43"/>
  <c r="E20288" i="43"/>
  <c r="E20289" i="43"/>
  <c r="E20290" i="43"/>
  <c r="E20291" i="43"/>
  <c r="E20292" i="43"/>
  <c r="E20293" i="43"/>
  <c r="E20294" i="43"/>
  <c r="E20295" i="43"/>
  <c r="E20296" i="43"/>
  <c r="E20297" i="43"/>
  <c r="E20298" i="43"/>
  <c r="E20299" i="43"/>
  <c r="E20300" i="43"/>
  <c r="E20301" i="43"/>
  <c r="E20302" i="43"/>
  <c r="E20303" i="43"/>
  <c r="E20304" i="43"/>
  <c r="E20305" i="43"/>
  <c r="E20306" i="43"/>
  <c r="E20307" i="43"/>
  <c r="E20308" i="43"/>
  <c r="E20309" i="43"/>
  <c r="E20310" i="43"/>
  <c r="E20311" i="43"/>
  <c r="E20312" i="43"/>
  <c r="E20313" i="43"/>
  <c r="E20314" i="43"/>
  <c r="E20315" i="43"/>
  <c r="E20316" i="43"/>
  <c r="E20317" i="43"/>
  <c r="E20318" i="43"/>
  <c r="E20319" i="43"/>
  <c r="E20320" i="43"/>
  <c r="E20321" i="43"/>
  <c r="E20322" i="43"/>
  <c r="E20323" i="43"/>
  <c r="E20324" i="43"/>
  <c r="E20325" i="43"/>
  <c r="E20326" i="43"/>
  <c r="E20327" i="43"/>
  <c r="E20328" i="43"/>
  <c r="E20329" i="43"/>
  <c r="E20330" i="43"/>
  <c r="E20331" i="43"/>
  <c r="E20332" i="43"/>
  <c r="E20333" i="43"/>
  <c r="E20334" i="43"/>
  <c r="E20335" i="43"/>
  <c r="E20336" i="43"/>
  <c r="E20337" i="43"/>
  <c r="E20338" i="43"/>
  <c r="E20339" i="43"/>
  <c r="E20340" i="43"/>
  <c r="E20341" i="43"/>
  <c r="E1" i="43"/>
  <c r="E17" i="4" l="1"/>
  <c r="F7" i="4"/>
  <c r="A30" i="28"/>
  <c r="A3" i="30"/>
  <c r="X67" i="40"/>
  <c r="X59" i="40"/>
  <c r="X56" i="40"/>
  <c r="X45" i="40"/>
  <c r="D31" i="4"/>
  <c r="B4" i="42"/>
  <c r="G2" i="4"/>
  <c r="G11" i="4"/>
  <c r="G14" i="4"/>
  <c r="D43" i="21" l="1"/>
  <c r="I14" i="30"/>
  <c r="G14" i="30"/>
  <c r="E14" i="30"/>
  <c r="C14" i="30"/>
  <c r="N19" i="7"/>
  <c r="K25" i="7"/>
  <c r="K26" i="7"/>
  <c r="G5" i="21" l="1"/>
  <c r="I3" i="7"/>
  <c r="G1" i="4"/>
  <c r="B4" i="4"/>
  <c r="A21" i="21" s="1"/>
  <c r="G3" i="4" l="1"/>
  <c r="A11" i="40"/>
  <c r="A17" i="40"/>
  <c r="A18" i="40"/>
  <c r="A16" i="40"/>
  <c r="A5" i="40"/>
  <c r="B26" i="40"/>
  <c r="A22" i="40"/>
  <c r="K14" i="40"/>
  <c r="E14" i="40"/>
  <c r="C14" i="40"/>
  <c r="A14" i="40"/>
  <c r="J5" i="21"/>
  <c r="J7" i="21" s="1"/>
  <c r="I5" i="21"/>
  <c r="I16" i="21" s="1"/>
  <c r="H5" i="21"/>
  <c r="H16" i="21" s="1"/>
  <c r="A10" i="40"/>
  <c r="A7" i="40"/>
  <c r="H8" i="21" l="1"/>
  <c r="H7" i="21"/>
  <c r="I8" i="21"/>
  <c r="I7" i="21"/>
  <c r="J8" i="21"/>
  <c r="J16" i="21"/>
  <c r="J9" i="21"/>
  <c r="J10" i="21"/>
  <c r="J11" i="21"/>
  <c r="J12" i="21"/>
  <c r="J13" i="21"/>
  <c r="J14" i="21"/>
  <c r="J15" i="21"/>
  <c r="I26" i="40"/>
  <c r="E26" i="40"/>
  <c r="H15" i="21"/>
  <c r="F26" i="40"/>
  <c r="C16" i="21" l="1"/>
  <c r="C34" i="21" s="1"/>
  <c r="B10" i="21"/>
  <c r="C10" i="21"/>
  <c r="D10" i="21"/>
  <c r="F10" i="21" l="1"/>
  <c r="F10" i="16"/>
  <c r="N108" i="30" l="1"/>
  <c r="S50" i="40"/>
  <c r="K59" i="30" l="1"/>
  <c r="L40" i="40"/>
  <c r="O67" i="40" s="1"/>
  <c r="Q70" i="40"/>
  <c r="G26" i="40" s="1"/>
  <c r="O71" i="40"/>
  <c r="O70" i="40"/>
  <c r="C26" i="40" s="1"/>
  <c r="S61" i="40"/>
  <c r="S62" i="40"/>
  <c r="S59" i="40"/>
  <c r="S57" i="40"/>
  <c r="S56" i="40"/>
  <c r="S52" i="40"/>
  <c r="S53" i="40"/>
  <c r="D26" i="40" l="1"/>
  <c r="B16" i="21" s="1"/>
  <c r="R67" i="40"/>
  <c r="S70" i="40"/>
  <c r="Q71" i="40"/>
  <c r="P69" i="40"/>
  <c r="I17" i="21"/>
  <c r="S49" i="40"/>
  <c r="S47" i="40"/>
  <c r="S72" i="40"/>
  <c r="S48" i="40"/>
  <c r="S42" i="40"/>
  <c r="S67" i="40" l="1"/>
  <c r="S71" i="40"/>
  <c r="S69" i="40"/>
  <c r="H17" i="21"/>
  <c r="I15" i="21"/>
  <c r="I14" i="21"/>
  <c r="I12" i="21"/>
  <c r="I13" i="21"/>
  <c r="I11" i="21"/>
  <c r="H11" i="21"/>
  <c r="H14" i="21"/>
  <c r="H12" i="21"/>
  <c r="H13" i="21"/>
  <c r="I9" i="21"/>
  <c r="I10" i="21"/>
  <c r="H9" i="21"/>
  <c r="H10" i="21"/>
  <c r="H18" i="21"/>
  <c r="J18" i="21"/>
  <c r="S44" i="40"/>
  <c r="J14" i="40" s="1"/>
  <c r="S45" i="40"/>
  <c r="S46" i="40"/>
  <c r="I18" i="21" l="1"/>
  <c r="K26" i="40"/>
  <c r="J26" i="40"/>
  <c r="H26" i="40"/>
  <c r="B24" i="40"/>
  <c r="D16" i="21" l="1"/>
  <c r="D34" i="21" s="1"/>
  <c r="E16" i="21"/>
  <c r="E34" i="21" s="1"/>
  <c r="L26" i="40"/>
  <c r="G12" i="4" l="1"/>
  <c r="O19" i="7"/>
  <c r="Q16" i="7" l="1"/>
  <c r="J18" i="30"/>
  <c r="I19" i="30"/>
  <c r="I18" i="30"/>
  <c r="G18" i="30"/>
  <c r="F19" i="30"/>
  <c r="F18" i="30"/>
  <c r="D19" i="30"/>
  <c r="D18" i="30"/>
  <c r="C19" i="30"/>
  <c r="C18" i="30"/>
  <c r="A18" i="30"/>
  <c r="A19" i="30"/>
  <c r="G19" i="30"/>
  <c r="J19" i="30" s="1"/>
  <c r="A22" i="30"/>
  <c r="A10" i="30"/>
  <c r="F10" i="30"/>
  <c r="K8" i="30"/>
  <c r="D39" i="7"/>
  <c r="K39" i="7" s="1"/>
  <c r="J38" i="7"/>
  <c r="E38" i="7"/>
  <c r="G38" i="7" s="1"/>
  <c r="D38" i="7"/>
  <c r="H34" i="7"/>
  <c r="J34" i="7" s="1"/>
  <c r="E34" i="7"/>
  <c r="G34" i="7" s="1"/>
  <c r="K34" i="7" s="1"/>
  <c r="H33" i="7"/>
  <c r="J33" i="7" s="1"/>
  <c r="E33" i="7"/>
  <c r="G33" i="7" s="1"/>
  <c r="K33" i="7" s="1"/>
  <c r="H32" i="7"/>
  <c r="J32" i="7" s="1"/>
  <c r="E32" i="7"/>
  <c r="G32" i="7" s="1"/>
  <c r="K32" i="7" s="1"/>
  <c r="J31" i="7"/>
  <c r="E31" i="7"/>
  <c r="G31" i="7" s="1"/>
  <c r="K31" i="7" s="1"/>
  <c r="K35" i="7" s="1"/>
  <c r="A15" i="30" l="1"/>
  <c r="A23" i="30"/>
  <c r="R16" i="7"/>
  <c r="S16" i="7"/>
  <c r="D14" i="30"/>
  <c r="J22" i="30"/>
  <c r="H22" i="30"/>
  <c r="F22" i="30"/>
  <c r="D22" i="30"/>
  <c r="K22" i="30" s="1"/>
  <c r="J14" i="30"/>
  <c r="E17" i="21" s="1"/>
  <c r="E35" i="21" s="1"/>
  <c r="H14" i="30"/>
  <c r="D17" i="21" s="1"/>
  <c r="D35" i="21" s="1"/>
  <c r="F14" i="30"/>
  <c r="K38" i="7"/>
  <c r="K40" i="7" s="1"/>
  <c r="B17" i="21" l="1"/>
  <c r="B35" i="21" s="1"/>
  <c r="C17" i="21"/>
  <c r="C35" i="21" s="1"/>
  <c r="K14" i="30"/>
  <c r="E26" i="28" l="1"/>
  <c r="F22" i="28" s="1"/>
  <c r="A3" i="7" l="1"/>
  <c r="E19" i="4" l="1"/>
  <c r="D14" i="21" l="1"/>
  <c r="C14" i="21"/>
  <c r="B14" i="21"/>
  <c r="D13" i="21"/>
  <c r="C13" i="21"/>
  <c r="B13" i="21"/>
  <c r="F16" i="16"/>
  <c r="F15" i="16"/>
  <c r="F28" i="21" l="1"/>
  <c r="A2" i="21" l="1"/>
  <c r="D22" i="21" s="1"/>
  <c r="A22" i="21" l="1"/>
  <c r="B36" i="28"/>
  <c r="B35" i="28"/>
  <c r="D35" i="28" l="1"/>
  <c r="A2" i="16"/>
  <c r="B15" i="21" l="1"/>
  <c r="B27" i="21" s="1"/>
  <c r="D18" i="16"/>
  <c r="E18" i="16"/>
  <c r="C18" i="16"/>
  <c r="F14" i="16"/>
  <c r="F27" i="21" l="1"/>
  <c r="B29" i="21"/>
  <c r="F14" i="21"/>
  <c r="D15" i="21" l="1"/>
  <c r="C15" i="21"/>
  <c r="D9" i="21"/>
  <c r="C9" i="21"/>
  <c r="B9" i="21"/>
  <c r="F15" i="21" l="1"/>
  <c r="F12" i="16" l="1"/>
  <c r="F11" i="16"/>
  <c r="E12" i="21" l="1"/>
  <c r="D12" i="21"/>
  <c r="C12" i="21"/>
  <c r="B12" i="21"/>
  <c r="E11" i="21"/>
  <c r="D11" i="21"/>
  <c r="C11" i="21"/>
  <c r="B11" i="21"/>
  <c r="B8" i="21"/>
  <c r="B33" i="21" s="1"/>
  <c r="E8" i="21"/>
  <c r="E33" i="21" s="1"/>
  <c r="D8" i="21"/>
  <c r="D33" i="21" s="1"/>
  <c r="C8" i="21"/>
  <c r="C33" i="21" s="1"/>
  <c r="F13" i="21"/>
  <c r="F17" i="16"/>
  <c r="F9" i="16"/>
  <c r="J7" i="7"/>
  <c r="G7" i="7"/>
  <c r="J6" i="7"/>
  <c r="G6" i="7"/>
  <c r="C18" i="21" l="1"/>
  <c r="D18" i="21"/>
  <c r="E18" i="21"/>
  <c r="F12" i="21"/>
  <c r="F11" i="21"/>
  <c r="F18" i="16"/>
  <c r="K6" i="7"/>
  <c r="K7" i="7"/>
  <c r="K8" i="7" l="1"/>
  <c r="C19" i="7"/>
  <c r="D19" i="7" s="1"/>
  <c r="F18" i="7" l="1"/>
  <c r="G18" i="7" s="1"/>
  <c r="C18" i="7"/>
  <c r="D18" i="7" s="1"/>
  <c r="C17" i="7"/>
  <c r="D17" i="7" s="1"/>
  <c r="F19" i="7"/>
  <c r="G19" i="7" s="1"/>
  <c r="F17" i="7" l="1"/>
  <c r="G17" i="7" s="1"/>
  <c r="I19" i="7" l="1"/>
  <c r="J19" i="7" s="1"/>
  <c r="K19" i="7" s="1"/>
  <c r="I18" i="7"/>
  <c r="J18" i="7" s="1"/>
  <c r="K18" i="7" s="1"/>
  <c r="I17" i="7"/>
  <c r="J17" i="7" s="1"/>
  <c r="K17" i="7" s="1"/>
  <c r="K20" i="7" l="1"/>
  <c r="M39" i="7" s="1"/>
  <c r="F17" i="21"/>
  <c r="E23" i="4" l="1"/>
  <c r="E33" i="28" s="1"/>
  <c r="B34" i="21"/>
  <c r="B36" i="21" s="1"/>
  <c r="F8" i="21"/>
  <c r="C23" i="4" l="1"/>
  <c r="C33" i="28" s="1"/>
  <c r="B18" i="21"/>
  <c r="F18" i="21" s="1"/>
  <c r="F16" i="21"/>
  <c r="F9" i="21"/>
  <c r="C22" i="21" l="1"/>
  <c r="F22" i="21" s="1"/>
  <c r="F23" i="4"/>
  <c r="F33" i="28" s="1"/>
  <c r="D23" i="4"/>
  <c r="D33" i="28" s="1"/>
  <c r="A25" i="21" l="1"/>
  <c r="A24" i="21"/>
  <c r="F24" i="21"/>
  <c r="F34" i="21"/>
  <c r="F33" i="21"/>
  <c r="C25" i="4" l="1"/>
  <c r="C24" i="4"/>
  <c r="D25" i="4"/>
  <c r="D24" i="4"/>
  <c r="C36" i="21"/>
  <c r="C38" i="21" l="1"/>
  <c r="D36" i="21" l="1"/>
  <c r="D38" i="21" s="1"/>
  <c r="B38" i="21" l="1"/>
  <c r="F29" i="21" l="1"/>
  <c r="E36" i="21"/>
  <c r="F35" i="21"/>
  <c r="E25" i="4" l="1"/>
  <c r="E24" i="4"/>
  <c r="E38" i="21"/>
  <c r="F38" i="21" s="1"/>
  <c r="F36" i="21"/>
  <c r="F25" i="4" s="1"/>
</calcChain>
</file>

<file path=xl/sharedStrings.xml><?xml version="1.0" encoding="utf-8"?>
<sst xmlns="http://schemas.openxmlformats.org/spreadsheetml/2006/main" count="262591" uniqueCount="137278">
  <si>
    <t>Montant</t>
  </si>
  <si>
    <t xml:space="preserve">Certificat de capacité d'orthophoniste </t>
  </si>
  <si>
    <t xml:space="preserve">Certificat de capacité d'orthoptiste </t>
  </si>
  <si>
    <t>Diplôme d'État d'Ergothérapeute</t>
  </si>
  <si>
    <t>Brevet Professionnel de la Jeunesse, de l'Éducation Populaire et du Sport - BPJEPS</t>
  </si>
  <si>
    <t>Certificat d'Aptitude aux Fonctions d'Encadrement et de Responsable d'Unité d'Intervention Sociale - CAFERUIS</t>
  </si>
  <si>
    <t>Diplôme d'État d'Assistant de Service Social - DEASS</t>
  </si>
  <si>
    <t>Diplôme d'État d'Auxiliaire de Puériculture - DEAP</t>
  </si>
  <si>
    <t>Diplôme d'État d'Éducateur de Jeunes Enfants - DEEJE</t>
  </si>
  <si>
    <t>Diplôme d'État d'Éducateur Technique Spécialisé - DEETS</t>
  </si>
  <si>
    <t>Diplôme d'État d'Éducateur Spécialisé - DEES</t>
  </si>
  <si>
    <t>Diplôme d'État d'Infirmier Anesthésiste - IADE</t>
  </si>
  <si>
    <t>Diplôme d'État d'Infirmier de Bloc Opératoire - IBODE</t>
  </si>
  <si>
    <t>Diplôme d'État d'Infirmier - IDE</t>
  </si>
  <si>
    <t>Diplôme d'État de la Jeunesse, de l'Éducation Populaire et du Sport - DEJEPS</t>
  </si>
  <si>
    <t>Diplôme d'État de Manipulateur d'Électroradiologie médicale - DEMER</t>
  </si>
  <si>
    <t>Diplôme d'État de Moniteur Éducateur - DEME</t>
  </si>
  <si>
    <t>Diplôme d'État de Pédicure Podologue</t>
  </si>
  <si>
    <t>Diplôme d'État de Psychomotricien</t>
  </si>
  <si>
    <t>Diplôme d'État de Puéricultrice</t>
  </si>
  <si>
    <t>Diplôme d'État de Sage Femme</t>
  </si>
  <si>
    <t>Diplôme de Préparateur en Pharmacie Hospitalière</t>
  </si>
  <si>
    <t>Diplôme d'État de Masseur kinésithérapeute</t>
  </si>
  <si>
    <t>Diplôme de Cadre de Santé</t>
  </si>
  <si>
    <t>TOTAL</t>
  </si>
  <si>
    <t>Traitement</t>
  </si>
  <si>
    <t>Déplacement</t>
  </si>
  <si>
    <t>N° SIRET :</t>
  </si>
  <si>
    <t>de l'action de formation</t>
  </si>
  <si>
    <t>SELECTIONNER VOTRE ETABLISSEMENT DANS LA LISTE</t>
  </si>
  <si>
    <t>AQU003 - CH BELVES</t>
  </si>
  <si>
    <t>AQU004 - CH BERGERAC</t>
  </si>
  <si>
    <t>AQU005 - EPAC BOURDEILLES</t>
  </si>
  <si>
    <t>AQU006 - EHPAD BRANTOME</t>
  </si>
  <si>
    <t>AQU007 - EHPAD LE BUGUE</t>
  </si>
  <si>
    <t>AQU008 - EHPAD CADOUIN</t>
  </si>
  <si>
    <t>AQU009 - EHPAD CARSAC</t>
  </si>
  <si>
    <t>AQU010 - CH DOMME</t>
  </si>
  <si>
    <t>AQU011 - CH EXCIDEUIL</t>
  </si>
  <si>
    <t>AQU012 - EHPAD EYMET</t>
  </si>
  <si>
    <t>AQU013 - EHPAD HAUTEFORT</t>
  </si>
  <si>
    <t>AQU014 - EHPAD LA COQUILLE</t>
  </si>
  <si>
    <t>AQU015 - EHPAD LALINDE</t>
  </si>
  <si>
    <t>AQU016 - EHPAD MAREUIL SUR BELLE</t>
  </si>
  <si>
    <t>AQU018 - EHPAD MONPAZIER</t>
  </si>
  <si>
    <t>AQU019 - EHPAD MONTIGNAC</t>
  </si>
  <si>
    <t>AQU020 - CH VAUCLAIRE</t>
  </si>
  <si>
    <t>AQU021 - EHPAD MONTPON MENESTEROL</t>
  </si>
  <si>
    <t>AQU023 - EHPAD NEUVIC</t>
  </si>
  <si>
    <t>AQU024 - CH NONTRON</t>
  </si>
  <si>
    <t>AQU025 - CH PERIGUEUX</t>
  </si>
  <si>
    <t>AQU027 - EHPAD LA ROCHE CHALAIS</t>
  </si>
  <si>
    <t>AQU028 - CH SAINT ASTIER</t>
  </si>
  <si>
    <t>AQU030 - EHPAD SALIGNAC</t>
  </si>
  <si>
    <t>AQU031 - CH SARLAT</t>
  </si>
  <si>
    <t>AQU032 - EHPAD TERRASSON</t>
  </si>
  <si>
    <t>AQU033 - EHPAD THIVIERS</t>
  </si>
  <si>
    <t>AQU034 - FDE PERIGUEUX</t>
  </si>
  <si>
    <t>AQU035 - EHPAD AMBES</t>
  </si>
  <si>
    <t>AQU037 - CH BAZAS</t>
  </si>
  <si>
    <t>AQU038 - EHPAD BEGLES</t>
  </si>
  <si>
    <t>AQU039 - CH BLAYE</t>
  </si>
  <si>
    <t>AQU040 - CHU BORDEAUX</t>
  </si>
  <si>
    <t>AQU041 - CHS CHARLES PERRENS BORDEAUX</t>
  </si>
  <si>
    <t>AQU042 - EHPAD LE BOUSCAT</t>
  </si>
  <si>
    <t>AQU043 - CHS CADILLAC/GARONNE</t>
  </si>
  <si>
    <t>AQU044 - EHPAD CASTELNAU DE MEDOC</t>
  </si>
  <si>
    <t>AQU045 - EHPAD CASTILLON LA BATAILLE</t>
  </si>
  <si>
    <t>AQU046 - EHPAD CESTAS</t>
  </si>
  <si>
    <t>AQU047 - EHPAD COUTRAS</t>
  </si>
  <si>
    <t>AQU048 - EHPAD CREON</t>
  </si>
  <si>
    <t>AQU049 - CDEF EYSINES</t>
  </si>
  <si>
    <t>AQU050 - CHI SUD GIRONDE LA REOLE</t>
  </si>
  <si>
    <t>AQU051 - CH LIBOURNE</t>
  </si>
  <si>
    <t>AQU053 - EHPAD PESSAC</t>
  </si>
  <si>
    <t>AQU059 - EHPAD SOULAC SUR MER</t>
  </si>
  <si>
    <t>AQU060 - EHPAD TALENCE</t>
  </si>
  <si>
    <t>AQU061 - EHPAD VERTHEUIL MEDOC</t>
  </si>
  <si>
    <t>AQU063 - EHPAD BISCARROSSE</t>
  </si>
  <si>
    <t>AQU065 - EHPAD CAPBRETON</t>
  </si>
  <si>
    <t>AQU066 - CH DAX</t>
  </si>
  <si>
    <t>AQU067 - EHPAD GABARRET</t>
  </si>
  <si>
    <t>AQU068 - EHPAD GEAUNE</t>
  </si>
  <si>
    <t>AQU071 - EHPAD LUXEY</t>
  </si>
  <si>
    <t>AQU072 - CH MONT DE MARSAN</t>
  </si>
  <si>
    <t>AQU075 - EHPAD MUGRON</t>
  </si>
  <si>
    <t>AQU076 - EHPAD PEYREHORADE</t>
  </si>
  <si>
    <t>AQU077 - EHPAD PONTONX SUR ADOUR</t>
  </si>
  <si>
    <t>AQU083 - EHPAD TARTAS</t>
  </si>
  <si>
    <t>AQU084 - EHPAD VILLENEUVE DE MARSAN</t>
  </si>
  <si>
    <t>AQU087 - EHPAD AIGUILLON</t>
  </si>
  <si>
    <t>AQU088 - EHPAD CANCON</t>
  </si>
  <si>
    <t>AQU089 - EHPAD CASSENEUIL</t>
  </si>
  <si>
    <t>AQU090 - CH CASTELJALOUX</t>
  </si>
  <si>
    <t>AQU091 - EHPAD CASTELMORON SUR LOT</t>
  </si>
  <si>
    <t>AQU092 - EHPAD CASTILLONNES</t>
  </si>
  <si>
    <t>AQU093 - EHPAD CLAIRAC</t>
  </si>
  <si>
    <t>AQU094 - EHPAD DAMAZAN</t>
  </si>
  <si>
    <t>AQU095 - EHPAD FEUGAROLLES</t>
  </si>
  <si>
    <t>AQU096 - CH FUMEL</t>
  </si>
  <si>
    <t>AQU097 - CH MARMANDE</t>
  </si>
  <si>
    <t>AQU098 - EHPAD MAS D'AGENAIS</t>
  </si>
  <si>
    <t>AQU100 - EHPAD MEZIN</t>
  </si>
  <si>
    <t>AQU101 - EHPAD MIRAMONT DE GUYENNE</t>
  </si>
  <si>
    <t>AQU102 - FOYER MONCLAR D'AGENAIS</t>
  </si>
  <si>
    <t>AQU103 - EHPAD MONFLANQUIN</t>
  </si>
  <si>
    <t>AQU105 - CH PENNE D'AGENAIS</t>
  </si>
  <si>
    <t>AQU109 - EHPAD SOS EN ALBRET</t>
  </si>
  <si>
    <t>AQU111 - EHPAD VERTEUIL D'AGENAIS</t>
  </si>
  <si>
    <t>AQU112 - CH VILLENEUVE SUR LOT</t>
  </si>
  <si>
    <t>AQU113 - EHPAD VILLEREAL</t>
  </si>
  <si>
    <t>AQU114 - FDE PONT DU CASSE</t>
  </si>
  <si>
    <t>AQU115 - CH COTE BASQUE BAYONNE</t>
  </si>
  <si>
    <t>AQU116 - EHPAD GARLIN</t>
  </si>
  <si>
    <t>AQU117 - EHPAD HASPARREN</t>
  </si>
  <si>
    <t>AQU118 - CH MAULEON SOULE</t>
  </si>
  <si>
    <t>AQU119 - EHPAD MONEIN</t>
  </si>
  <si>
    <t>AQU120 - CH OLORON SAINTE MARIE</t>
  </si>
  <si>
    <t>AQU121 - CH ORTHEZ</t>
  </si>
  <si>
    <t>AQU122 - CH PAU</t>
  </si>
  <si>
    <t>AQU123 - CHS PYRENEES PAU</t>
  </si>
  <si>
    <t>AQU125 - EHPAD SALIES DE BEARN</t>
  </si>
  <si>
    <t>AQU126 - EHPAD SARE</t>
  </si>
  <si>
    <t>AQU127 - CDEF PAU</t>
  </si>
  <si>
    <t>AQU128 - MECS CASTILLON TARNOS</t>
  </si>
  <si>
    <t>AQU130 - IME COUTRAS</t>
  </si>
  <si>
    <t>AQU133 - FONDATION DE SELVES SARLAT</t>
  </si>
  <si>
    <t>AQU135 - CMPP MONT DE MARSAN</t>
  </si>
  <si>
    <t>AQU137 - MECS LIBOURNE</t>
  </si>
  <si>
    <t>AQU140 - IME MIMIZAN</t>
  </si>
  <si>
    <t>AQU141 - EHPAD PUYMIROL</t>
  </si>
  <si>
    <t>AQU142 - ITEP  AILHAUD-CASTELET BOULAZAC</t>
  </si>
  <si>
    <t>AQU145 - CCAS BORDEAUX</t>
  </si>
  <si>
    <t>AQU146 - EHPAD VILLEFRANCHE DU PERIGORD</t>
  </si>
  <si>
    <t>AQU147 - EHPAD TOURNON D'AGENAIS</t>
  </si>
  <si>
    <t>AQU148 - EHPAD PRECHAC</t>
  </si>
  <si>
    <t>AQU155 - EHPAD COULOUNIEIX-CHAMIERS</t>
  </si>
  <si>
    <t>AQU156 - EHPAD LANOUAILLE</t>
  </si>
  <si>
    <t>AQU157 - CH SAINT PALAIS</t>
  </si>
  <si>
    <t>Choisir</t>
  </si>
  <si>
    <t>Grade :</t>
  </si>
  <si>
    <t>ÉTABLISSEMENT</t>
  </si>
  <si>
    <t>AGENT</t>
  </si>
  <si>
    <t>SELECTIONNER L'ÉTUDE PROMOTIONNELLE DANS LA LISTE</t>
  </si>
  <si>
    <t>Coût et répartition :</t>
  </si>
  <si>
    <t>L'établissement atteste avoir pris connaissance des conditions de prise en charge de l'ANFH.</t>
  </si>
  <si>
    <t>Certifie l'exactitude des renseignements fournis et la conformité des documents joints.</t>
  </si>
  <si>
    <t xml:space="preserve">Fait à : </t>
  </si>
  <si>
    <t xml:space="preserve">le : </t>
  </si>
  <si>
    <t>Le directeur de l'établissement :</t>
  </si>
  <si>
    <t>Jusqu'à</t>
  </si>
  <si>
    <t>Nombre de</t>
  </si>
  <si>
    <t>de 2001</t>
  </si>
  <si>
    <t>au-delà</t>
  </si>
  <si>
    <t>Total</t>
  </si>
  <si>
    <t>Récapitulatif kilomètres parcourus</t>
  </si>
  <si>
    <t>2000 Km</t>
  </si>
  <si>
    <t>Kms</t>
  </si>
  <si>
    <t>total</t>
  </si>
  <si>
    <t>à 10.000 km</t>
  </si>
  <si>
    <t>de 10.000 km</t>
  </si>
  <si>
    <t>5Cv et moins</t>
  </si>
  <si>
    <t>Cumul</t>
  </si>
  <si>
    <t>6 et 7 Cv</t>
  </si>
  <si>
    <t>AR</t>
  </si>
  <si>
    <t>Km</t>
  </si>
  <si>
    <t>8Cv et plus</t>
  </si>
  <si>
    <t>Total véhicule personnelle :</t>
  </si>
  <si>
    <t>Prix Aller</t>
  </si>
  <si>
    <t>Nombre</t>
  </si>
  <si>
    <t>Prix Retour</t>
  </si>
  <si>
    <t>SNCF 2ème classe</t>
  </si>
  <si>
    <t>SNCF 1ère classe et/ou avion</t>
  </si>
  <si>
    <t>En centre d'hébergement</t>
  </si>
  <si>
    <t>A l'hôtel</t>
  </si>
  <si>
    <t>Tarif FPH</t>
  </si>
  <si>
    <t>Prix</t>
  </si>
  <si>
    <t>FRAIS DE RESTAURATION</t>
  </si>
  <si>
    <t>Repas</t>
  </si>
  <si>
    <t>Plein tarif</t>
  </si>
  <si>
    <t>Demi tarif</t>
  </si>
  <si>
    <t>Déjeuner</t>
  </si>
  <si>
    <t>Diner</t>
  </si>
  <si>
    <t>Total frais de restauration :</t>
  </si>
  <si>
    <t>Puissance</t>
  </si>
  <si>
    <t>Fiscale</t>
  </si>
  <si>
    <t>FRAIS DE DÉPLACEMENT (une feuille par année civile)</t>
  </si>
  <si>
    <t>Centre</t>
  </si>
  <si>
    <t>Droits d'inscription au concours</t>
  </si>
  <si>
    <t>Coût total estimé de l'Étude Promotionnelle</t>
  </si>
  <si>
    <t>BUDGET ÉTABLISSEMENT - PLAN DE FORMATION</t>
  </si>
  <si>
    <t>BUDGET ANFH "FONDS MUTUALISÉS EP - GUICHET UNIQUE"</t>
  </si>
  <si>
    <t>Frais annexes non financés - hors Études Promotionnelles</t>
  </si>
  <si>
    <t>Enseignement</t>
  </si>
  <si>
    <t>Choisir n°</t>
  </si>
  <si>
    <t>Favorable</t>
  </si>
  <si>
    <t>Défavorable</t>
  </si>
  <si>
    <t>AQU022 - EHPAD MUSSIDAN</t>
  </si>
  <si>
    <t>AQU078 - EHPAD ROQUEFORT LABASTIDE</t>
  </si>
  <si>
    <t>AQU158 - EHPAD LA BOURDETTE</t>
  </si>
  <si>
    <t>Direction Civilité Prénom NOM :</t>
  </si>
  <si>
    <t>Adjoint Administratif</t>
  </si>
  <si>
    <t>Agent d'Entretien Qualifié</t>
  </si>
  <si>
    <t>Aide-Soignant</t>
  </si>
  <si>
    <t>Auxiliaire Puériculture</t>
  </si>
  <si>
    <t>Agent Service Hospitalier Qualifié</t>
  </si>
  <si>
    <t>Sélectionner le grade dans la liste</t>
  </si>
  <si>
    <t>Oui</t>
  </si>
  <si>
    <t>Non</t>
  </si>
  <si>
    <t>Infirmier Bloc Opératoire</t>
  </si>
  <si>
    <t>Préparateur Pharmacie</t>
  </si>
  <si>
    <t xml:space="preserve"> </t>
  </si>
  <si>
    <t xml:space="preserve">Puissance fiscale : </t>
  </si>
  <si>
    <t>carte d'accès au self</t>
  </si>
  <si>
    <t>Frais d'enseignement ou frais pédagogique **</t>
  </si>
  <si>
    <t>n° EP 001</t>
  </si>
  <si>
    <t>n° EP 002</t>
  </si>
  <si>
    <t>n° EP 003</t>
  </si>
  <si>
    <t>n° EP 004</t>
  </si>
  <si>
    <t>n° EP 005</t>
  </si>
  <si>
    <t>n° EP 006</t>
  </si>
  <si>
    <t>n° EP 007</t>
  </si>
  <si>
    <t>n° EP 008</t>
  </si>
  <si>
    <t>n° EP 009</t>
  </si>
  <si>
    <t>n° EP 010</t>
  </si>
  <si>
    <t>n° EP 011</t>
  </si>
  <si>
    <t>n° EP 012</t>
  </si>
  <si>
    <t>n° EP 013</t>
  </si>
  <si>
    <t>n° EP 014</t>
  </si>
  <si>
    <t>n° EP 015</t>
  </si>
  <si>
    <t>n° EP 016</t>
  </si>
  <si>
    <t>n° EP 017</t>
  </si>
  <si>
    <t>n° EP 018</t>
  </si>
  <si>
    <t>n° EP 019</t>
  </si>
  <si>
    <t>n° EP 020</t>
  </si>
  <si>
    <t>n° EP 021</t>
  </si>
  <si>
    <t>n° EP 022</t>
  </si>
  <si>
    <t>n° EP 023</t>
  </si>
  <si>
    <t>n° EP 024</t>
  </si>
  <si>
    <t>n° EP 025</t>
  </si>
  <si>
    <t>n° EP 026</t>
  </si>
  <si>
    <t>n° EP 027</t>
  </si>
  <si>
    <t>n° EP 028</t>
  </si>
  <si>
    <t>n° EP 029</t>
  </si>
  <si>
    <t>n° EP 030</t>
  </si>
  <si>
    <t>n° EP 031</t>
  </si>
  <si>
    <t>n° EP 032</t>
  </si>
  <si>
    <t>n° EP 033</t>
  </si>
  <si>
    <t>n° EP 034</t>
  </si>
  <si>
    <t>n° EP 035</t>
  </si>
  <si>
    <t>n° EP 036</t>
  </si>
  <si>
    <t>n° EP 037</t>
  </si>
  <si>
    <t>n° EP 038</t>
  </si>
  <si>
    <t>n° EP 039</t>
  </si>
  <si>
    <t>n° EP 040</t>
  </si>
  <si>
    <t>n° EP 041</t>
  </si>
  <si>
    <t>n° EP 042</t>
  </si>
  <si>
    <t>n° EP 043</t>
  </si>
  <si>
    <t>n° EP 044</t>
  </si>
  <si>
    <t>n° EP 045</t>
  </si>
  <si>
    <t>n° EP 046</t>
  </si>
  <si>
    <t>n° EP 047</t>
  </si>
  <si>
    <t>n° EP 048</t>
  </si>
  <si>
    <t>n° EP 049</t>
  </si>
  <si>
    <t>n° EP 050</t>
  </si>
  <si>
    <t>Panel 1</t>
  </si>
  <si>
    <t>Panel 2</t>
  </si>
  <si>
    <t>Panel 3</t>
  </si>
  <si>
    <t>Diplôme d'État de Technicien en analyses biomédicales</t>
  </si>
  <si>
    <t>Diplôme d'État de Conseiller en Économie Sociale et Familiale - DECESF</t>
  </si>
  <si>
    <t>Diplôme d'Assistant de Régulation Médicale</t>
  </si>
  <si>
    <t>CAFERUIS</t>
  </si>
  <si>
    <t>Diplôme Préparateur Pharmacie Hosp.</t>
  </si>
  <si>
    <t>Diplôme d'État d'Infirmier Anesthésiste</t>
  </si>
  <si>
    <t>Diplôme d'État Infirmier Bloc Opératoire</t>
  </si>
  <si>
    <t>Diplôme d'État d'Infirmier</t>
  </si>
  <si>
    <t>Diplôme d'État d'Aide-Soignant</t>
  </si>
  <si>
    <t>CPF Mobilisation :</t>
  </si>
  <si>
    <t>A</t>
  </si>
  <si>
    <t>C</t>
  </si>
  <si>
    <t>B</t>
  </si>
  <si>
    <t>Prénom NOM :</t>
  </si>
  <si>
    <t>Détail de l'action demandée</t>
  </si>
  <si>
    <r>
      <t>du 1</t>
    </r>
    <r>
      <rPr>
        <vertAlign val="superscript"/>
        <sz val="8"/>
        <rFont val="Verdana"/>
        <family val="2"/>
      </rPr>
      <t>er</t>
    </r>
    <r>
      <rPr>
        <sz val="8"/>
        <rFont val="Verdana"/>
        <family val="2"/>
      </rPr>
      <t xml:space="preserve"> au 10</t>
    </r>
    <r>
      <rPr>
        <vertAlign val="superscript"/>
        <sz val="8"/>
        <rFont val="Verdana"/>
        <family val="2"/>
      </rPr>
      <t>ème</t>
    </r>
    <r>
      <rPr>
        <sz val="8"/>
        <rFont val="Verdana"/>
        <family val="2"/>
      </rPr>
      <t xml:space="preserve"> jour</t>
    </r>
  </si>
  <si>
    <r>
      <t>du 11</t>
    </r>
    <r>
      <rPr>
        <vertAlign val="superscript"/>
        <sz val="8"/>
        <rFont val="Verdana"/>
        <family val="2"/>
      </rPr>
      <t>ème</t>
    </r>
    <r>
      <rPr>
        <sz val="8"/>
        <rFont val="Verdana"/>
        <family val="2"/>
      </rPr>
      <t xml:space="preserve"> au 30</t>
    </r>
    <r>
      <rPr>
        <vertAlign val="superscript"/>
        <sz val="8"/>
        <rFont val="Verdana"/>
        <family val="2"/>
      </rPr>
      <t>ème</t>
    </r>
    <r>
      <rPr>
        <sz val="8"/>
        <rFont val="Verdana"/>
        <family val="2"/>
      </rPr>
      <t xml:space="preserve"> jour</t>
    </r>
  </si>
  <si>
    <r>
      <t>du 31</t>
    </r>
    <r>
      <rPr>
        <vertAlign val="superscript"/>
        <sz val="8"/>
        <rFont val="Verdana"/>
        <family val="2"/>
      </rPr>
      <t>ème</t>
    </r>
    <r>
      <rPr>
        <sz val="8"/>
        <rFont val="Verdana"/>
        <family val="2"/>
      </rPr>
      <t xml:space="preserve"> au 60</t>
    </r>
    <r>
      <rPr>
        <vertAlign val="superscript"/>
        <sz val="8"/>
        <rFont val="Verdana"/>
        <family val="2"/>
      </rPr>
      <t>ème</t>
    </r>
    <r>
      <rPr>
        <sz val="8"/>
        <rFont val="Verdana"/>
        <family val="2"/>
      </rPr>
      <t xml:space="preserve"> jour</t>
    </r>
  </si>
  <si>
    <r>
      <t>à partir du 61</t>
    </r>
    <r>
      <rPr>
        <vertAlign val="superscript"/>
        <sz val="8"/>
        <rFont val="Verdana"/>
        <family val="2"/>
      </rPr>
      <t>ème</t>
    </r>
    <r>
      <rPr>
        <sz val="8"/>
        <rFont val="Verdana"/>
        <family val="2"/>
      </rPr>
      <t xml:space="preserve"> jour</t>
    </r>
  </si>
  <si>
    <t>Adjoint administratif</t>
  </si>
  <si>
    <t>Agent d'entretien qualifié</t>
  </si>
  <si>
    <t>Ouvrier principal</t>
  </si>
  <si>
    <t>Assistant de service social</t>
  </si>
  <si>
    <t>Infirmier</t>
  </si>
  <si>
    <t>Nombre de mois</t>
  </si>
  <si>
    <t>Nombre d'heures</t>
  </si>
  <si>
    <t>En continu</t>
  </si>
  <si>
    <t>En discontinu</t>
  </si>
  <si>
    <t>Signature</t>
  </si>
  <si>
    <t>AQU159 - EHPAD ARTHEZ DE BEARN</t>
  </si>
  <si>
    <t>Brevet d'État d'Animateur Technicien de la jeunesse et de l’Éducation Populaire - BEATEP</t>
  </si>
  <si>
    <t>Diplôme d'État d'Infirmier en pratique avancée - IPA</t>
  </si>
  <si>
    <t xml:space="preserve">Le : </t>
  </si>
  <si>
    <t>NOM Prénom :</t>
  </si>
  <si>
    <t>Tous secteurs : diplômes de la rééducation</t>
  </si>
  <si>
    <t>Secteurs personnes âgées : DEAS / DEAES</t>
  </si>
  <si>
    <t>Secteur sanitaire : IBODE / IDE.</t>
  </si>
  <si>
    <t>Forfait mensuel</t>
  </si>
  <si>
    <t>Grades de l'agent parti en formation</t>
  </si>
  <si>
    <t>Agent des services hospitaliers qualifié</t>
  </si>
  <si>
    <t>Aide-soignant</t>
  </si>
  <si>
    <t>Aide médico-psychologique</t>
  </si>
  <si>
    <t>Auxilaire de puériculture</t>
  </si>
  <si>
    <t>Educateur spécialisé</t>
  </si>
  <si>
    <t>Préparateur en pharmacie hospitalière</t>
  </si>
  <si>
    <t>Infirmier de bloc opératoire</t>
  </si>
  <si>
    <t>Autres grade Catégorie A</t>
  </si>
  <si>
    <t>Autres grade Catégorie B</t>
  </si>
  <si>
    <t>Autres grade Catégorie C</t>
  </si>
  <si>
    <t>Priorité :</t>
  </si>
  <si>
    <t>Forfait des frais de traitement</t>
  </si>
  <si>
    <t>Recevabilité du dossier</t>
  </si>
  <si>
    <t xml:space="preserve">Cachet de l'établissement </t>
  </si>
  <si>
    <t>Cachet de l'établissement</t>
  </si>
  <si>
    <t>Les droits d’inscription sont annuels et fixés par le Ministère de l’Education, de l'Enseignement.</t>
  </si>
  <si>
    <r>
      <rPr>
        <b/>
        <u/>
        <sz val="11"/>
        <rFont val="Verdana"/>
        <family val="2"/>
      </rPr>
      <t>Frais d'enseignement ou frais pédagogique **</t>
    </r>
    <r>
      <rPr>
        <sz val="11"/>
        <rFont val="Verdana"/>
        <family val="2"/>
      </rPr>
      <t xml:space="preserve">  Révision annuelle par voie d'avenant</t>
    </r>
  </si>
  <si>
    <t>Achat des tenues de stage</t>
  </si>
  <si>
    <t>Achats des manuels scolaires</t>
  </si>
  <si>
    <t>Autres frais (annexes)</t>
  </si>
  <si>
    <t>AFGSU</t>
  </si>
  <si>
    <t>Tenues de stage  / manuels</t>
  </si>
  <si>
    <t>Frais dossier / Autres frais</t>
  </si>
  <si>
    <t>En attente de résultat</t>
  </si>
  <si>
    <t>Reçu sur liste complémentaire</t>
  </si>
  <si>
    <t>Report de scolarité</t>
  </si>
  <si>
    <t>Signature de l'agent</t>
  </si>
  <si>
    <t>Location (la double résidence doit être justifiée chaque année)</t>
  </si>
  <si>
    <t>Forfait</t>
  </si>
  <si>
    <t>Le CPF est alimenté à hauteur de 50 heures maximum par année civile, dans la limite</t>
  </si>
  <si>
    <t>d’un plafond de 400 heures.</t>
  </si>
  <si>
    <t>Pour justifier l’attribution de ce crédit d’heures supplémentaires, l’agent doit présenter</t>
  </si>
  <si>
    <t>un avis du médecin de prévention ou du médecin du travail, attestant que son état de</t>
  </si>
  <si>
    <t>santé l’expose, compte tenu de ses conditions de travail, à un risque d’inaptitude à</t>
  </si>
  <si>
    <t>l’exercice de ses fonctions.</t>
  </si>
  <si>
    <t>1) Le Compte Personnel de Formation est alimenté à hauteur de 25 heures maximum</t>
  </si>
  <si>
    <t>par année civile, dans la limite d’un plafond de 150 heures.</t>
  </si>
  <si>
    <t>2) Fonctionnaires de catégorie C ayant un niveau de formation inférieure au niveau 3 :</t>
  </si>
  <si>
    <t>3) Lorsque le projet d’évolution professionnelle vise à prévenir une situation</t>
  </si>
  <si>
    <t>d’inaptitude à l’exercice de ses fonctions : Le fonctionnaire peut bénéficier d’un crédit</t>
  </si>
  <si>
    <t>d’heures supplémentaires, dans la limite de 150 heures, en complément des droits</t>
  </si>
  <si>
    <t>acquis, sans préjudice des plafonds.</t>
  </si>
  <si>
    <t>Plafond</t>
  </si>
  <si>
    <t>Acquis</t>
  </si>
  <si>
    <r>
      <t>l</t>
    </r>
    <r>
      <rPr>
        <sz val="12"/>
        <rFont val="Verdana"/>
        <family val="2"/>
      </rPr>
      <t xml:space="preserve"> CPF alimenté à hauteur de 25 h :</t>
    </r>
  </si>
  <si>
    <r>
      <t>l</t>
    </r>
    <r>
      <rPr>
        <sz val="12"/>
        <rFont val="Verdana"/>
        <family val="2"/>
      </rPr>
      <t xml:space="preserve"> Fonctionnaire catégorie C :</t>
    </r>
  </si>
  <si>
    <r>
      <t>l</t>
    </r>
    <r>
      <rPr>
        <sz val="12"/>
        <rFont val="Verdana"/>
        <family val="2"/>
      </rPr>
      <t xml:space="preserve"> Situation d'inaptitude (à justifier) :</t>
    </r>
  </si>
  <si>
    <t>https://www.legifrance.gouv.fr/jorf/id/JORFTEXT000045352145</t>
  </si>
  <si>
    <t>Catégorie grade :</t>
  </si>
  <si>
    <t>Accompagnant Éducatif et Social</t>
  </si>
  <si>
    <t>Ouvrier Professionnel</t>
  </si>
  <si>
    <t>Assistant de Service Social</t>
  </si>
  <si>
    <t>Autres grades catégorie A</t>
  </si>
  <si>
    <t>Autres grades catégorie B</t>
  </si>
  <si>
    <t>Autres grades catégorie C</t>
  </si>
  <si>
    <t>MHS</t>
  </si>
  <si>
    <t>Conformément aux renseignements de l'onglet DAPEC, l'établissement :</t>
  </si>
  <si>
    <t>présente une demande de prise en charge pour le compte de l'agent :</t>
  </si>
  <si>
    <t>pour suivre la formation intitulée :</t>
  </si>
  <si>
    <t>Formation</t>
  </si>
  <si>
    <t>d'une durée légale de :</t>
  </si>
  <si>
    <t>Il en résulte que la demande de prise en charge correspond à :</t>
  </si>
  <si>
    <t>Agent service hospitalier qualifié</t>
  </si>
  <si>
    <t>Accompagnant éducatif et social</t>
  </si>
  <si>
    <t>Auxiliaire puériculture</t>
  </si>
  <si>
    <t>Ouvrier professionnel</t>
  </si>
  <si>
    <t>Infirmier bloc opératoire</t>
  </si>
  <si>
    <t>Préparateur pharmacie hospitalière</t>
  </si>
  <si>
    <t>Diplôme d’État d’Accompagnant Éducatif et Social - DEAES</t>
  </si>
  <si>
    <t>Choisir :</t>
  </si>
  <si>
    <t>Pour tous les autres diplômes</t>
  </si>
  <si>
    <t>Prise en charge plafonnée sur fonds mutualisés</t>
  </si>
  <si>
    <t>Établissement de moins de 300 agents</t>
  </si>
  <si>
    <t>Cofinancement obligatoire par dossier</t>
  </si>
  <si>
    <t>Offre de financement</t>
  </si>
  <si>
    <r>
      <rPr>
        <b/>
        <sz val="14"/>
        <color rgb="FF00B050"/>
        <rFont val="Wingdings"/>
        <charset val="2"/>
      </rPr>
      <t>ü</t>
    </r>
    <r>
      <rPr>
        <b/>
        <sz val="14"/>
        <color rgb="FF00B050"/>
        <rFont val="Verdana"/>
        <family val="2"/>
      </rPr>
      <t>   1</t>
    </r>
    <r>
      <rPr>
        <b/>
        <vertAlign val="superscript"/>
        <sz val="14"/>
        <color rgb="FF00B050"/>
        <rFont val="Verdana"/>
        <family val="2"/>
      </rPr>
      <t>ère</t>
    </r>
    <r>
      <rPr>
        <b/>
        <sz val="14"/>
        <color rgb="FF00B050"/>
        <rFont val="Verdana"/>
        <family val="2"/>
      </rPr>
      <t xml:space="preserve"> répartition :</t>
    </r>
  </si>
  <si>
    <t>2 000 € / année scolaire</t>
  </si>
  <si>
    <t>Heures de formation</t>
  </si>
  <si>
    <t>Durée en mois</t>
  </si>
  <si>
    <t>Diplôme d'État d'Aide-Soignant (1540 heures) - DEAS</t>
  </si>
  <si>
    <t>Diplôme d'État d'Aide-Soignant (1365 heures) - DEAS</t>
  </si>
  <si>
    <t>Examen des demandes</t>
  </si>
  <si>
    <t>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t>
  </si>
  <si>
    <t>* MHS : Métiers Hors Structure - Nous vous rappelons que vous pouvez présenter des dossiers d'agents reçus même si vous ne disposez pas dans votre structure, du grade ou de l'emploi correspondant au diplôme préparé. La volonté des instances de la région Nouvelle Aquitaine est de mutualiser les fonds dédiés aux études promotionnelles dans le cadre du principe d’unicité de la Fonction Publique Hospitalière. L’éventuel accord de prise en charge ne sera pas pris en compte ni dans le décompte du nombre de dossiers demandés ni dans le calcul des financements déjà obtenus.</t>
  </si>
  <si>
    <t>Droits Universitaires *</t>
  </si>
  <si>
    <t>Frais d'inscription</t>
  </si>
  <si>
    <t>Une formation est considéré comme étant « en discontinu » lorsque la formation est constituée de plusieurs sessions qui alternent avec des périodes de reprises de travail. Les périodes de stage au sein de l'établissement ne sont pas considérées comme des périodes de reprises de travail.</t>
  </si>
  <si>
    <r>
      <t xml:space="preserve">Note d'information interministerielle n° DGOS/RH1/ DGESIP/2018/225 du 28/09/2018
</t>
    </r>
    <r>
      <rPr>
        <b/>
        <sz val="12"/>
        <rFont val="Verdana"/>
        <family val="2"/>
      </rPr>
      <t>Les étudiants qui sont inscrits dans une formation prise en charge par un employeur (formation continue), qui sont inscrits dans le cadre d’une convention passée avec leur établissement d’origine, n’ont pas à s’acquitter de cette CVEC</t>
    </r>
    <r>
      <rPr>
        <sz val="12"/>
        <rFont val="Verdana"/>
        <family val="2"/>
      </rPr>
      <t>.</t>
    </r>
  </si>
  <si>
    <t>Droits universitaires</t>
  </si>
  <si>
    <t>https://www.legifrance.gouv.fr/jorf/id/JORFTEXT000048092179</t>
  </si>
  <si>
    <t>Educateur Spécialisé</t>
  </si>
  <si>
    <t>aquitaine@anfh.fr</t>
  </si>
  <si>
    <t>AQU001 - CH LANMARY</t>
  </si>
  <si>
    <t>AQU002 - EHPAD BEAUMONT / PERIGORD</t>
  </si>
  <si>
    <t>AQU036 - CH D'ARCACHON</t>
  </si>
  <si>
    <t>AQU052 - POLE PUBLIC MEDICO-SOCIAL MONSEGUR</t>
  </si>
  <si>
    <t>AQU054 - ESPASS - EHPAD PODENSAC</t>
  </si>
  <si>
    <t>AQU056 - EHPAD ST ANDRE DE CUBZAC</t>
  </si>
  <si>
    <t>AQU057 - CH STE FOY LA GRANDE</t>
  </si>
  <si>
    <t>AQU058 - ST MACAIRE</t>
  </si>
  <si>
    <t>AQU079 - EHPAD ST MARTIN DE SEIGNANX</t>
  </si>
  <si>
    <t>AQU080 - CH ST SEVER</t>
  </si>
  <si>
    <t>AQU085 - FDE MONT-DE-MARSAN</t>
  </si>
  <si>
    <t>AQU086 - CH AGEN-NERAC</t>
  </si>
  <si>
    <t>AQU106 - CHD LA CANDELIE</t>
  </si>
  <si>
    <t>AQU107 - EHPAD PORT STE MARIE</t>
  </si>
  <si>
    <t>AQU108 - EHPAD STE LIVRADE SUR LOT</t>
  </si>
  <si>
    <t>AQU136 - EPS GARAZI</t>
  </si>
  <si>
    <t>AQU138 - CENTRE FAMILIAL MONT-DE-MARSAN</t>
  </si>
  <si>
    <t>AQU139 - IME MONT-DE-MARSAN</t>
  </si>
  <si>
    <t>AQU144 - ETABLISSEMENT PUBLIC DPTAL CLAIRVIVRE</t>
  </si>
  <si>
    <t>AQU153 - EHPAD ST CYPRIEN</t>
  </si>
  <si>
    <t>AQU154 - MAS ST PAUL LES DAX</t>
  </si>
  <si>
    <t>AQU017 - CHIC RIBERAC DRONNE DOUBLE</t>
  </si>
  <si>
    <t>Oui, frais réels</t>
  </si>
  <si>
    <t>*</t>
  </si>
  <si>
    <t>Priorités ANFH (Métiers Hors Structure)</t>
  </si>
  <si>
    <t>Critères de priorités</t>
  </si>
  <si>
    <r>
      <rPr>
        <b/>
        <sz val="14"/>
        <color rgb="FF00B050"/>
        <rFont val="Wingdings"/>
        <charset val="2"/>
      </rPr>
      <t>ü</t>
    </r>
    <r>
      <rPr>
        <b/>
        <sz val="14"/>
        <color rgb="FF00B050"/>
        <rFont val="Verdana"/>
        <family val="2"/>
      </rPr>
      <t>   2</t>
    </r>
    <r>
      <rPr>
        <b/>
        <vertAlign val="superscript"/>
        <sz val="14"/>
        <color rgb="FF00B050"/>
        <rFont val="Verdana"/>
        <family val="2"/>
      </rPr>
      <t>ème</t>
    </r>
    <r>
      <rPr>
        <b/>
        <sz val="14"/>
        <color rgb="FF00B050"/>
        <rFont val="Verdana"/>
        <family val="2"/>
      </rPr>
      <t xml:space="preserve"> répartition</t>
    </r>
    <r>
      <rPr>
        <b/>
        <sz val="14"/>
        <color rgb="FF00B050"/>
        <rFont val="Verdana"/>
        <family val="2"/>
        <charset val="2"/>
      </rPr>
      <t xml:space="preserve"> :</t>
    </r>
  </si>
  <si>
    <t>Selon les diplômes régionaux prioritaires, qui sont :</t>
  </si>
  <si>
    <t>Priorités Établissements (selon les priorités définies par l'établissement)</t>
  </si>
  <si>
    <t>Panel 3 : Priorité 1 automatiquement accordée</t>
  </si>
  <si>
    <t>Secteur handicap/enfance/famille : DE Educ. Spéc. / DEAES.</t>
  </si>
  <si>
    <t>Taux horaire</t>
  </si>
  <si>
    <t>Dossiers avec mobilisation du CPF</t>
  </si>
  <si>
    <t>Les établissements du panel 1 bénéficient d'une prise en charge sur fonds mutualisés de 75% du coût total du dossier ;</t>
  </si>
  <si>
    <t>Les établissements du panel 2 bénéficient d'une prise en charge sur fonds mutualisés de 85% du coût total du dossier ;</t>
  </si>
  <si>
    <t>Les établissements du panel 3 doivent financer sur les crédits du plan l'étude promotionnelle à hauteur de 2.000 € par année scolaire.</t>
  </si>
  <si>
    <t>L'agent doit signer l'imprimé mobilisation des heures CPF (voir onglet CPF).</t>
  </si>
  <si>
    <t>Demande non prioritaire dès la deuxième répartition</t>
  </si>
  <si>
    <t>N° INSEE (Sécurité Sociale)</t>
  </si>
  <si>
    <r>
      <rPr>
        <b/>
        <sz val="14"/>
        <color rgb="FF00B050"/>
        <rFont val="Wingdings"/>
        <charset val="2"/>
      </rPr>
      <t>ü</t>
    </r>
    <r>
      <rPr>
        <b/>
        <sz val="14"/>
        <color rgb="FF00B050"/>
        <rFont val="Verdana"/>
        <family val="2"/>
      </rPr>
      <t>  A partir de la 2nde répartition, priorité donnée aux :</t>
    </r>
  </si>
  <si>
    <t>Éts Panel 1 &amp; 2 ayant le taux d’EP dans les plans N-1 inférieur ou égal à la moyenne nationale.</t>
  </si>
  <si>
    <t>Éts Panel 3 ayant les taux de traitement dans les plans (hors EP) N-1 inférieur ou égal à la moyenne nationale.</t>
  </si>
  <si>
    <t>Arrêté du 12/04/2021</t>
  </si>
  <si>
    <t>Mobilisation du CPF au titre de l'année 2026</t>
  </si>
  <si>
    <t>Nombre d'heures totales mobilisées au titre du CPF pour l'année 2026 :</t>
  </si>
  <si>
    <t>Transport en commun à privilégier</t>
  </si>
  <si>
    <t>L’établissement atteste du caractère le plus économique de la dépense.</t>
  </si>
  <si>
    <t>(Joindre la photocopie de la carte grise)</t>
  </si>
  <si>
    <r>
      <rPr>
        <b/>
        <sz val="10"/>
        <rFont val="Verdana"/>
        <family val="2"/>
      </rPr>
      <t xml:space="preserve">Ouverture des droits à la prise en charge des frais de déplacement :
</t>
    </r>
    <r>
      <rPr>
        <sz val="10"/>
        <rFont val="Verdana"/>
        <family val="2"/>
      </rPr>
      <t xml:space="preserve">
Les frais de déplacement des agents de la Fonction Publique Hospitalière sont pris en charge selon les modalités prévues par le décret n°92-566 du 25/06/1992, complété par l’arrêté du 3/07/2006 tel que modifié par l’arrêté du 20/09/2023 fixant :
- Les taux de remboursement des indemnités de mission : frais d’hébergement et de repas,
- Le taux de remboursement des indemnités kilométriques.
Quelle que soit la nature de dépenses, ces textes réglementaires demandent de privilégier l’option la plus économique.
Un justificatif de présence est à fournir dans tous les cas.
L’agent disposant d’un ordre de mission, appelé à se déplacer hors de sa résidence administrative et hors de sa résidence familiale pour suivre une action de formation peut prétendre à la prise en charge de ses frais de déplacement. Pour l’application de ces dispositions sont considérées comme constituant une seule et même commune, les communes faisant partie d’une même agglomération urbaine multi communale, délimitée lors du recensement de population le plus récent effectué par l’INSEE..
L’indemnité susceptible d’être allouée se décompose comme suit :
• Une indemnité de repas, lorsque l’agent se trouve en mission pendant la totalité de la période comprise entre 11 heures et 14 heures, pour le repas de midi ;
• Une indemnité de repas, lorsque l’agent se trouve en mission pendant la totalité de la période comprise entre 18 heures et 21 heures, pour le repas du soir ;
• Une indemnité de nuitée, lorsque l’agent se trouve en mission pendant la totalité de la période comprise entre 0 heure et 5 heures, pour la chambre et le petit déjeuner.
</t>
    </r>
    <r>
      <rPr>
        <b/>
        <sz val="10"/>
        <rFont val="Verdana"/>
        <family val="2"/>
      </rPr>
      <t xml:space="preserve">Les frais de repas :
</t>
    </r>
    <r>
      <rPr>
        <sz val="10"/>
        <rFont val="Verdana"/>
        <family val="2"/>
      </rPr>
      <t xml:space="preserve">Le taux de remboursement est fixé à 20,00 €. L’indemnité de repas est réduite de 50% lorsque les agents ont la possibilité de se rendre dans un restaurant administratif ou assimilé.
Simplification des procédures pour les formations longues lorsque l’agent opte pour un hébergement sous forme de location : Remboursement forfaitaire mensuel des frais de repas du midi et du soir sur une base de 320 € sans production de justificatifs. Paiement à concurrence de 11 mois par an maximum.
</t>
    </r>
    <r>
      <rPr>
        <b/>
        <sz val="10"/>
        <rFont val="Verdana"/>
        <family val="2"/>
      </rPr>
      <t xml:space="preserve">Les frais de transport :
</t>
    </r>
    <r>
      <rPr>
        <sz val="10"/>
        <rFont val="Verdana"/>
        <family val="2"/>
      </rPr>
      <t xml:space="preserve">Le remboursement des frais de transport porte sur un aller et un retour en début et fin de mission. Toutefois, dans le cas d’une mission supérieure à un jour, le remboursement des frais afférents à des transports quotidiens peut être envisagé si l’établissement atteste du caractère plus économique de la dépense, en comparaison avec les indemnités journalières de repas et découchés susceptibles d’être allouées.
Lors d’une formation longue, si la scolarité/le stage est fractionné ou qu’il y a changement de terrain de stage, les frais de transport peuvent être remboursés à raison d’un voyage aller-retour par session.
</t>
    </r>
    <r>
      <rPr>
        <b/>
        <sz val="10"/>
        <rFont val="Verdana"/>
        <family val="2"/>
      </rPr>
      <t xml:space="preserve">
Moyens de transport en commun à privilégier :
</t>
    </r>
    <r>
      <rPr>
        <sz val="10"/>
        <rFont val="Verdana"/>
        <family val="2"/>
      </rPr>
      <t xml:space="preserve">La prise en charge des frais de transport SNCF est effectuée sur la base du tarif de la 2ème classe. Toutefois, l’établissement peut autoriser cette prise en charge au tarif de la 1ère classe sous réserve de la production d’un justificatif. Le remboursement d’un supplément de prix est possible sur présentation de justificatif. Le remboursement des frais de transport en autocar, navette, ou tout autre moyen de transport collectif peut être effectué, sur présentation des pièces justificatives (à concurrence d’un aller-retour par jour de formation).
</t>
    </r>
    <r>
      <rPr>
        <b/>
        <sz val="10"/>
        <rFont val="Verdana"/>
        <family val="2"/>
      </rPr>
      <t xml:space="preserve">
Utilisation du véhicule personnel sous certaines conditions</t>
    </r>
    <r>
      <rPr>
        <sz val="10"/>
        <rFont val="Verdana"/>
        <family val="2"/>
      </rPr>
      <t xml:space="preserve"> :
Les agents peuvent utiliser leur véhicule personnel sur autorisation de l’établissement sous réserve que les intéressés souscrivent une police d’assurance garantissant d’une manière illimitée leurs responsabilités personnelles.
Les autorisations ne sont délivrées que si l’utilisation du véhicule personnel entraîne une économie ou un gain de temps, ou lorsqu’elle est rendue nécessaire soit par l’absence, permanente ou occasionnelle, de moyens de transport en commun, soit par l’obligation attestée de transporter du matériel fragile, lourd ou encombrant.
Les agents peuvent être remboursés de leurs frais de péage d’autoroute sur présentation des pièces justificatives et peuvent être indemnisés de leurs frais de transport sur la base des indemnités kilométriques en fonction du kilométrage parcouru entre le 1er janvier et le 31 décembre de chaque année et d’après un taux correspondant à la puissance fiscale de leur voiture.</t>
    </r>
    <r>
      <rPr>
        <b/>
        <sz val="10"/>
        <rFont val="Verdana"/>
        <family val="2"/>
      </rPr>
      <t xml:space="preserve">
Les frais d’hébergement :
</t>
    </r>
    <r>
      <rPr>
        <sz val="10"/>
        <rFont val="Verdana"/>
        <family val="2"/>
      </rPr>
      <t>Les taux applicables varient selon le lieu de la formation et selon la durée de la mission. Ils couvrent les nuitées, les petits déjeuners et taxes de séjour. La dégressivité s’applique sur l’ensemble de la formation, qu’elle soit annuelle ou pluriannuelle.
Prise en charge d’un loyer dans le cadre des formations longues. Le remboursement est possible si cette solution s’avère plus économique que l’hôtel. Il convient dans ce cas d’exiger une quittance de loyer comportant : • Le nom et l’adresse du bailleur ; • Le nom et l’adresse du locataire ; • Montant du loyer ; • Montant des charges ; • Période concernée par le paiement ; • Montant de la somme perçue ; • Signature du propriétaire.
La double résidence doit être justifié chaque année par la fourniture d’une facture (EDF par exemple) et du bail. Paiement à concurrence de 11 mois par an maximum.</t>
    </r>
  </si>
  <si>
    <t>jours</t>
  </si>
  <si>
    <t>Total km</t>
  </si>
  <si>
    <t>en 2026</t>
  </si>
  <si>
    <t>Résidence administrative :</t>
  </si>
  <si>
    <t>lieu de formation :</t>
  </si>
  <si>
    <t>et retour, kilomètres :</t>
  </si>
  <si>
    <t>Résidence familiale :</t>
  </si>
  <si>
    <t>Total transport</t>
  </si>
  <si>
    <t>Total transport en commun :</t>
  </si>
  <si>
    <t>Total location :</t>
  </si>
  <si>
    <t>Paiement à concurrence de 11 mois par an maximum. La double résidence doit être justifié chaque année par la fourniture d’une facture et du bail.</t>
  </si>
  <si>
    <t xml:space="preserve">FRAIS D'HEBERGEMENT </t>
  </si>
  <si>
    <t>ANNÉE CIVILE 2026</t>
  </si>
  <si>
    <r>
      <t xml:space="preserve">Véhicule personnel : </t>
    </r>
    <r>
      <rPr>
        <sz val="8"/>
        <rFont val="Verdana"/>
        <family val="2"/>
      </rPr>
      <t>Le directeur, signataire, certifie avoir autorisé exceptionnellement l'agent désigné ci-dessus, à utiliser son véhicule personnel dans les conditions prévues à</t>
    </r>
  </si>
  <si>
    <t>l'article 29 du Décret n°92-566 du 25 juin 1992.</t>
  </si>
  <si>
    <r>
      <t xml:space="preserve">Frais d'hébergement (location) : </t>
    </r>
    <r>
      <rPr>
        <sz val="8"/>
        <rFont val="Verdana"/>
        <family val="2"/>
      </rPr>
      <t>Prise en charge d’un loyer dans le cadre des formations longues. Il convient dans ce cas d’exiger une quittance de loyer.</t>
    </r>
  </si>
  <si>
    <t>Récapitulatif hébergement</t>
  </si>
  <si>
    <t>nuit</t>
  </si>
  <si>
    <t>En</t>
  </si>
  <si>
    <t>l'hotel</t>
  </si>
  <si>
    <t>Total frais d'hébergement :</t>
  </si>
  <si>
    <t>Total frais de déplacement</t>
  </si>
  <si>
    <t>Un dossier nominatif par mail comportant l'ensemble des pièces de la demande de prise en charge (demander un accusé de réception).
Pièces à joindre au dossier :
Attestation d'admission ; bulletin de paie ; carte grise du véhicule de l'agent (si demande IK) ; Calendrier et devis organisme.</t>
  </si>
  <si>
    <t xml:space="preserve">Panel 1 &amp; 2 : X dossiers à concurrence du 94,1% de la cotisation N-1 FMEP </t>
  </si>
  <si>
    <t>DIPLÔME</t>
  </si>
  <si>
    <t>non</t>
  </si>
  <si>
    <t>Educatifs et Sociaux</t>
  </si>
  <si>
    <t>oui</t>
  </si>
  <si>
    <t/>
  </si>
  <si>
    <t>DIPLOME D'ETAT D'EDUCATEUR DE JEUNES ENFANTS</t>
  </si>
  <si>
    <t>Médico-Techniques</t>
  </si>
  <si>
    <t>DIPLOME D'ETAT DE TECHNICIEN DE LABORATOIRE MEDICAL</t>
  </si>
  <si>
    <t>Services de Soins</t>
  </si>
  <si>
    <t>DIPLOME D'ETAT DE SAGE-FEMME</t>
  </si>
  <si>
    <t>DIPLOME D'ETAT DE PSYCHOMOTRICIEN</t>
  </si>
  <si>
    <t>DIPLOME D'ETAT DE PEDICURE PODOLOGUE</t>
  </si>
  <si>
    <t>DIPLOME D'ETAT DE MASSEUR KINESITHERAPEUTE</t>
  </si>
  <si>
    <t>DIPLOME D'ASSISTANT DE REGULATION MEDICALE</t>
  </si>
  <si>
    <t>CEFIRA</t>
  </si>
  <si>
    <t>17/03/2022</t>
  </si>
  <si>
    <t>AFNOR COMPETENCES</t>
  </si>
  <si>
    <t>31/12/2021</t>
  </si>
  <si>
    <t>21/04/2022</t>
  </si>
  <si>
    <t>01/07/2024</t>
  </si>
  <si>
    <t>LEARNINGSHELTER</t>
  </si>
  <si>
    <t>27/01/2025</t>
  </si>
  <si>
    <t>02/03/2020</t>
  </si>
  <si>
    <t>17/04/2023</t>
  </si>
  <si>
    <t>CROIX ROUGE FRANCAISE</t>
  </si>
  <si>
    <t>CEGOS</t>
  </si>
  <si>
    <t>23/07/2020</t>
  </si>
  <si>
    <t>HIPPOCRATUS</t>
  </si>
  <si>
    <t>UNIVERSITE DE LILLE</t>
  </si>
  <si>
    <t>ART ET THERAPIE - INECAT</t>
  </si>
  <si>
    <t>FORENTEM</t>
  </si>
  <si>
    <t>SIPCA</t>
  </si>
  <si>
    <t>EXCELLENS FORMATION</t>
  </si>
  <si>
    <t>ISFORM</t>
  </si>
  <si>
    <t>09/08/2019</t>
  </si>
  <si>
    <t>10/09/2024</t>
  </si>
  <si>
    <t>18/11/2022</t>
  </si>
  <si>
    <t>03/03/2022</t>
  </si>
  <si>
    <t>19/04/2023</t>
  </si>
  <si>
    <t>EVOLUTION ET PERSPECTIVES</t>
  </si>
  <si>
    <t>30/03/2021</t>
  </si>
  <si>
    <t>07/06/2021</t>
  </si>
  <si>
    <t>ESPACE SENTEIN</t>
  </si>
  <si>
    <t>CESI</t>
  </si>
  <si>
    <t>07/09/2021</t>
  </si>
  <si>
    <t>16/12/2024</t>
  </si>
  <si>
    <t>COLLEGE COOPERATIF EN BRETAGNE</t>
  </si>
  <si>
    <t>30/06/2025</t>
  </si>
  <si>
    <t>FORMATIVES</t>
  </si>
  <si>
    <t>CONSEIL FORMATION QUALIFICATION</t>
  </si>
  <si>
    <t>KAHLER COMMUNICATION FRANCE</t>
  </si>
  <si>
    <t>30/06/2021</t>
  </si>
  <si>
    <t>01/07/2025</t>
  </si>
  <si>
    <t>04/01/2023</t>
  </si>
  <si>
    <t>07/08/2023</t>
  </si>
  <si>
    <t>17/03/2021</t>
  </si>
  <si>
    <t>STEUM</t>
  </si>
  <si>
    <t>MANITUDE</t>
  </si>
  <si>
    <t>CERTIFICAT DE CAPACITE D'ORTHOPTISTE</t>
  </si>
  <si>
    <t>CERTIFICAT DE CAPACITE D'ORTHOPHONISTE</t>
  </si>
  <si>
    <t>DIPLOME D'ETAT D'ERGOTHERAPEUTE</t>
  </si>
  <si>
    <t>DIPLOME D'ETAT DE CONSEILLER EN ECONOMIE SOCIALE ET FAMILIALE</t>
  </si>
  <si>
    <t>DIPLOME D'ETAT DE MANIPULATEUR D'ELECTRORADIOLOGIE MEDICALE</t>
  </si>
  <si>
    <t>DIPLOME D'ETAT DE MONITEUR EDUCATEUR</t>
  </si>
  <si>
    <t>DIPLOME D'ETAT D'EDUCATEUR TECHNIQUE SPECIALISE</t>
  </si>
  <si>
    <t>DIPLOME D'ETAT D'ACCOMPAGNANT EDUCATIF ET SOCIAL</t>
  </si>
  <si>
    <t>DIPLOME D'ETAT PREPARATEUR EN PHARMACIE HOSPITALIERE</t>
  </si>
  <si>
    <t>DIPLOME D'ETAT D'ASSISTANT DE SERVICE SOCIAL</t>
  </si>
  <si>
    <t>01/03/2023</t>
  </si>
  <si>
    <t>03/01/2023</t>
  </si>
  <si>
    <t>DIPLOME D'ETAT DE PUERICULTRICE</t>
  </si>
  <si>
    <t>DIPLOME D'ETAT D'EDUCATEUR SPECIALISE</t>
  </si>
  <si>
    <t>CERTIFICAT D'APTITUDE AUX FONCTIONS D'ENCADREMENT ET DE RESPONSABLE D'UNITE D'INTERVENTION SOCIALE</t>
  </si>
  <si>
    <t>DIPLOME D'ETAT D'INFIRMIER ANESTHESISTE</t>
  </si>
  <si>
    <t>DIPLOME D'ETAT D'INFIRMIER EN PRATIQUE AVANCEE</t>
  </si>
  <si>
    <t>DIPLOME DE CADRE DE SANTE</t>
  </si>
  <si>
    <t>DIPLOME D'ETAT D'INFIRMIER</t>
  </si>
  <si>
    <t>Domaine informatique</t>
  </si>
  <si>
    <t>Filière professionnelle par défaut</t>
  </si>
  <si>
    <t>Profession réglementée</t>
  </si>
  <si>
    <t>Validation DFC</t>
  </si>
  <si>
    <t>Date de fin d'enregistrement au RNCP ou RSCH</t>
  </si>
  <si>
    <t>VAE</t>
  </si>
  <si>
    <t>Libellé</t>
  </si>
  <si>
    <t>Durée  :</t>
  </si>
  <si>
    <t>Date de début :</t>
  </si>
  <si>
    <t>Panel :</t>
  </si>
  <si>
    <t>Date de fin :</t>
  </si>
  <si>
    <t>Date &amp; avis du CSE :</t>
  </si>
  <si>
    <t>AQU124 - CENTRE GERONTOLOGIQUE DE PONTACQ</t>
  </si>
  <si>
    <t>AQU151 - GCS/SI DE LOT-ET-GARONNE</t>
  </si>
  <si>
    <t>BREVET PROFESSIONNEL DE LA JEUNESSE DE L'EDUCATION POPULAIRE ET DU SPORT</t>
  </si>
  <si>
    <t>DIPLOME D'ETAT DE LA JEUNESSE DE L'EDUCATION POPULAIRE ET DU SPORT</t>
  </si>
  <si>
    <t>DIPLOME D'ETAT D'AIDE SOIGNANT (1365 HEURES)</t>
  </si>
  <si>
    <t>DIPLOME D'ETAT D'AIDE SOIGNANT (PARCOURS PARTIEL)</t>
  </si>
  <si>
    <t>382760</t>
  </si>
  <si>
    <t>01 44 75 09 77</t>
  </si>
  <si>
    <t>92400 COURBEVOIE</t>
  </si>
  <si>
    <t>33 Place Des Corolles</t>
  </si>
  <si>
    <t>12/03/2024</t>
  </si>
  <si>
    <t>7 SPEAKING COURBEVOIE</t>
  </si>
  <si>
    <t>7SPEAKING</t>
  </si>
  <si>
    <t>11755136975</t>
  </si>
  <si>
    <t>43820773000054</t>
  </si>
  <si>
    <t>ERREUR NDA</t>
  </si>
  <si>
    <t>138289</t>
  </si>
  <si>
    <t>03 88 10 11 01</t>
  </si>
  <si>
    <t>67000 STRASBOURG</t>
  </si>
  <si>
    <t>5 Place DU CORBEAU</t>
  </si>
  <si>
    <t>28/03/2023</t>
  </si>
  <si>
    <t>67 STREET - WALL STREET STRASBOURG</t>
  </si>
  <si>
    <t>67 STREET - WALL STREET INSTITUTE</t>
  </si>
  <si>
    <t>42670404467</t>
  </si>
  <si>
    <t>50810258900019</t>
  </si>
  <si>
    <t>665770</t>
  </si>
  <si>
    <t>06 80 14 42 07</t>
  </si>
  <si>
    <t>07270 NOZIERES</t>
  </si>
  <si>
    <t>140 Route DE ST FELICIEN</t>
  </si>
  <si>
    <t>19/04/2024</t>
  </si>
  <si>
    <t>600 PHENIX</t>
  </si>
  <si>
    <t>84070127207</t>
  </si>
  <si>
    <t>82533230700024</t>
  </si>
  <si>
    <t>624380</t>
  </si>
  <si>
    <t>06 89 95 42 12</t>
  </si>
  <si>
    <t>13090 AIX EN PROVENCE</t>
  </si>
  <si>
    <t>50 Rue HENRI BESSEMER</t>
  </si>
  <si>
    <t>6EME SENS FORMATION</t>
  </si>
  <si>
    <t>93131423013</t>
  </si>
  <si>
    <t>53740120000010</t>
  </si>
  <si>
    <t>636496</t>
  </si>
  <si>
    <t>07 86 12 71 38</t>
  </si>
  <si>
    <t>31000 TOULOUSE</t>
  </si>
  <si>
    <t>2 Rue D Austerlitz Etincelle Coworking</t>
  </si>
  <si>
    <t>02/09/2022</t>
  </si>
  <si>
    <t>6CENT30SIX</t>
  </si>
  <si>
    <t>6CENT30SIX - AGENCE 636</t>
  </si>
  <si>
    <t>76310830931</t>
  </si>
  <si>
    <t>81834519100014</t>
  </si>
  <si>
    <t>665710</t>
  </si>
  <si>
    <t>06 48 28 26 67</t>
  </si>
  <si>
    <t>4 Quai KOCH</t>
  </si>
  <si>
    <t>23/01/2024</t>
  </si>
  <si>
    <t>5 SENS CONSEILS</t>
  </si>
  <si>
    <t>21510173151</t>
  </si>
  <si>
    <t>80245480100027</t>
  </si>
  <si>
    <t>637567</t>
  </si>
  <si>
    <t>06000 NICE</t>
  </si>
  <si>
    <t>61 Avenue SIMONE VEIL</t>
  </si>
  <si>
    <t>42 NICE</t>
  </si>
  <si>
    <t>42NICE</t>
  </si>
  <si>
    <t>93060893706</t>
  </si>
  <si>
    <t>88075159900015</t>
  </si>
  <si>
    <t>610069</t>
  </si>
  <si>
    <t>0783309536</t>
  </si>
  <si>
    <t>75000 PARIS</t>
  </si>
  <si>
    <t>96 Boulevard BESSIERES</t>
  </si>
  <si>
    <t>24/06/2020</t>
  </si>
  <si>
    <t>ASSOCIATION 42</t>
  </si>
  <si>
    <t>42</t>
  </si>
  <si>
    <t>11755023475</t>
  </si>
  <si>
    <t>79119919300016</t>
  </si>
  <si>
    <t>683127</t>
  </si>
  <si>
    <t>06 85 82 97 99</t>
  </si>
  <si>
    <t>31140 ST ALBAN</t>
  </si>
  <si>
    <t>1 Rue Des Alouettes</t>
  </si>
  <si>
    <t>02/04/2025</t>
  </si>
  <si>
    <t>40 POURCENT</t>
  </si>
  <si>
    <t>76311233531</t>
  </si>
  <si>
    <t>91860897700032</t>
  </si>
  <si>
    <t>583674</t>
  </si>
  <si>
    <t>04 78 00 58 85</t>
  </si>
  <si>
    <t>69800 ST PRIEST</t>
  </si>
  <si>
    <t>9 Rue du Progres</t>
  </si>
  <si>
    <t>4F COM</t>
  </si>
  <si>
    <t>82691194269</t>
  </si>
  <si>
    <t>52064459200054</t>
  </si>
  <si>
    <t>476717</t>
  </si>
  <si>
    <t>01 30 53 92 00</t>
  </si>
  <si>
    <t>78230 LE PECQ</t>
  </si>
  <si>
    <t>PARC LES ERABLES BATIMENT 4</t>
  </si>
  <si>
    <t>66 Route DE SARTROUVILLE</t>
  </si>
  <si>
    <t>4D</t>
  </si>
  <si>
    <t>11920790792</t>
  </si>
  <si>
    <t>31891885100169</t>
  </si>
  <si>
    <t>515085</t>
  </si>
  <si>
    <t>09 50 95 95 59</t>
  </si>
  <si>
    <t>94100 ST MAUR DES FOSSES</t>
  </si>
  <si>
    <t>69 Avenue DIDEROT</t>
  </si>
  <si>
    <t>14/02/2023</t>
  </si>
  <si>
    <t>4AS</t>
  </si>
  <si>
    <t>11940720994</t>
  </si>
  <si>
    <t>50133271200022</t>
  </si>
  <si>
    <t>551168</t>
  </si>
  <si>
    <t>09 82 40 75 04</t>
  </si>
  <si>
    <t>94240 L HAY LES ROSES</t>
  </si>
  <si>
    <t>28 Rue GUYNEMER</t>
  </si>
  <si>
    <t>10/10/2016</t>
  </si>
  <si>
    <t>4 PATTES TENDRESSE</t>
  </si>
  <si>
    <t>11940905294</t>
  </si>
  <si>
    <t>49515679600023</t>
  </si>
  <si>
    <t>449234</t>
  </si>
  <si>
    <t>05 62 79 17 67</t>
  </si>
  <si>
    <t>31240 ST JEAN</t>
  </si>
  <si>
    <t>1 Avenue DE FLOTIS</t>
  </si>
  <si>
    <t>4 AXES</t>
  </si>
  <si>
    <t>73310584531</t>
  </si>
  <si>
    <t>42363451800041</t>
  </si>
  <si>
    <t>448047</t>
  </si>
  <si>
    <t>0297476794</t>
  </si>
  <si>
    <t>56000 VANNES</t>
  </si>
  <si>
    <t>2 Rue Ella Maillart - PA Laroiseau</t>
  </si>
  <si>
    <t>01/09/2022</t>
  </si>
  <si>
    <t>360 RH</t>
  </si>
  <si>
    <t>360 RICHESSES HUMAINES</t>
  </si>
  <si>
    <t>53560854556</t>
  </si>
  <si>
    <t>52921716800010</t>
  </si>
  <si>
    <t>651436</t>
  </si>
  <si>
    <t>06 74 45 43 34</t>
  </si>
  <si>
    <t>77150 FEROLLES ATTILLY</t>
  </si>
  <si>
    <t>2 RLE BARROT</t>
  </si>
  <si>
    <t>06/02/2023</t>
  </si>
  <si>
    <t>360 DEGRES SECURITE</t>
  </si>
  <si>
    <t>11770566777</t>
  </si>
  <si>
    <t>80459979300028</t>
  </si>
  <si>
    <t>490933</t>
  </si>
  <si>
    <t>01 46 06 45 14</t>
  </si>
  <si>
    <t>46 Rue RENE CLAIR</t>
  </si>
  <si>
    <t>3WA</t>
  </si>
  <si>
    <t>3W ACADEMY</t>
  </si>
  <si>
    <t>11754910875</t>
  </si>
  <si>
    <t>75404770200024</t>
  </si>
  <si>
    <t>601743</t>
  </si>
  <si>
    <t>06 60 80 04 00</t>
  </si>
  <si>
    <t>54520 LAXOU</t>
  </si>
  <si>
    <t>1 Allée DU CENACLE</t>
  </si>
  <si>
    <t>29/04/2020</t>
  </si>
  <si>
    <t>3PA GYM SENIORS</t>
  </si>
  <si>
    <t>44540356454</t>
  </si>
  <si>
    <t>81400238200012</t>
  </si>
  <si>
    <t>631607</t>
  </si>
  <si>
    <t>04 44 44 98 62</t>
  </si>
  <si>
    <t>63110 BEAUMONT</t>
  </si>
  <si>
    <t>3 Rue DES ROCHES</t>
  </si>
  <si>
    <t>14/03/2023</t>
  </si>
  <si>
    <t>3PF</t>
  </si>
  <si>
    <t>3P FORMATIONS</t>
  </si>
  <si>
    <t>84630499563</t>
  </si>
  <si>
    <t>84086635400011</t>
  </si>
  <si>
    <t>681519</t>
  </si>
  <si>
    <t>09 67 32 46 25</t>
  </si>
  <si>
    <t>83470 ST MAXIMIN LA STE BAUME</t>
  </si>
  <si>
    <t>RESIDENCE COEUR ST MAX II</t>
  </si>
  <si>
    <t>141 Chemin DE LA GARE - BAT E APT E05</t>
  </si>
  <si>
    <t>25/02/2025</t>
  </si>
  <si>
    <t>3P DEVELOPPEMENT</t>
  </si>
  <si>
    <t>93830586183</t>
  </si>
  <si>
    <t>83866437300027</t>
  </si>
  <si>
    <t>666063</t>
  </si>
  <si>
    <t>06 14 28 03 50</t>
  </si>
  <si>
    <t>92230 GENNEVILLIERS</t>
  </si>
  <si>
    <t>9-11 Rue DES RAVERDIS</t>
  </si>
  <si>
    <t>01/02/2024</t>
  </si>
  <si>
    <t>3N FORMATION</t>
  </si>
  <si>
    <t>11930886493</t>
  </si>
  <si>
    <t>89742293700028</t>
  </si>
  <si>
    <t>501396</t>
  </si>
  <si>
    <t>01 30 31 82 52</t>
  </si>
  <si>
    <t>95250 BEAUCHAMP</t>
  </si>
  <si>
    <t>BP 100</t>
  </si>
  <si>
    <t>Boulevard DE L OISE</t>
  </si>
  <si>
    <t>08/07/2021</t>
  </si>
  <si>
    <t>3M FRANCE BEAUCHAMP</t>
  </si>
  <si>
    <t>3M FRANCE</t>
  </si>
  <si>
    <t>11950007795</t>
  </si>
  <si>
    <t>54207855500027</t>
  </si>
  <si>
    <t>470351</t>
  </si>
  <si>
    <t>05 57 22 42 42</t>
  </si>
  <si>
    <t>33000 BORDEAUX</t>
  </si>
  <si>
    <t>95 Rue Ernest Renan</t>
  </si>
  <si>
    <t>3IE - TM2S</t>
  </si>
  <si>
    <t>72330255133</t>
  </si>
  <si>
    <t>38876664400099</t>
  </si>
  <si>
    <t>643830</t>
  </si>
  <si>
    <t>07 82 52 98 14</t>
  </si>
  <si>
    <t>49 Rue DE PONTHIEU</t>
  </si>
  <si>
    <t>3I SCHOOL PARIS</t>
  </si>
  <si>
    <t>3I SCHOOL</t>
  </si>
  <si>
    <t>11756246475</t>
  </si>
  <si>
    <t>89787714800014</t>
  </si>
  <si>
    <t>232968</t>
  </si>
  <si>
    <t>05 57 26 91 92</t>
  </si>
  <si>
    <t>33600 PESSAC</t>
  </si>
  <si>
    <t>PARC INDUSTRIEL - ZI BERSOL 1</t>
  </si>
  <si>
    <t>206 Avenue DU HAUT-LEVEQUE</t>
  </si>
  <si>
    <t>3F FORMATION</t>
  </si>
  <si>
    <t>72330241833</t>
  </si>
  <si>
    <t>38785112400025</t>
  </si>
  <si>
    <t>651898</t>
  </si>
  <si>
    <t>03 87 17 82 60</t>
  </si>
  <si>
    <t>57000 METZ</t>
  </si>
  <si>
    <t>1 Avenue Foch</t>
  </si>
  <si>
    <t>23/08/2023</t>
  </si>
  <si>
    <t>3E ETUDES ET FORMATIONS</t>
  </si>
  <si>
    <t>44570426457</t>
  </si>
  <si>
    <t>90102379600013</t>
  </si>
  <si>
    <t>677954</t>
  </si>
  <si>
    <t>01 84 60 40 10</t>
  </si>
  <si>
    <t>91940 LES ULIS</t>
  </si>
  <si>
    <t>2 Avenue du Hoggar</t>
  </si>
  <si>
    <t>02/12/2024</t>
  </si>
  <si>
    <t>3D-EXPERTS</t>
  </si>
  <si>
    <t>3D-EXPERT.FR - EBC</t>
  </si>
  <si>
    <t>11910938291</t>
  </si>
  <si>
    <t>83219470800026</t>
  </si>
  <si>
    <t>602930</t>
  </si>
  <si>
    <t>01 60 92 31 50</t>
  </si>
  <si>
    <t>91120 PALAISEAU</t>
  </si>
  <si>
    <t>84-86 Rue LOUISE BRUNEAU</t>
  </si>
  <si>
    <t>3C AUTO ECOLE</t>
  </si>
  <si>
    <t>11910817391</t>
  </si>
  <si>
    <t>81534518600028</t>
  </si>
  <si>
    <t>666129</t>
  </si>
  <si>
    <t>06 10 65 41 01</t>
  </si>
  <si>
    <t>87000 LIMOGES</t>
  </si>
  <si>
    <t>267 Rue FRANCOIS PERRIN</t>
  </si>
  <si>
    <t>3AC CONSULTING</t>
  </si>
  <si>
    <t>75870187887</t>
  </si>
  <si>
    <t>85306950800010</t>
  </si>
  <si>
    <t>684302</t>
  </si>
  <si>
    <t>04 94 12 83 81</t>
  </si>
  <si>
    <t>69000 LYON</t>
  </si>
  <si>
    <t>45 Quai CHARLES DE GAULLE CHEZ BREMENS AVOCATS</t>
  </si>
  <si>
    <t>29/04/2025</t>
  </si>
  <si>
    <t>3A SANTE</t>
  </si>
  <si>
    <t>84692249469</t>
  </si>
  <si>
    <t>92340584900012</t>
  </si>
  <si>
    <t>NE POSSEDE PLUS DE NUMERO D ACTIVITE</t>
  </si>
  <si>
    <t>234813</t>
  </si>
  <si>
    <t>04 77 55 47 27</t>
  </si>
  <si>
    <t>42160 ANDREZIEUX BOUTHEON</t>
  </si>
  <si>
    <t>Rue Amélie Earhardt</t>
  </si>
  <si>
    <t>04/01/2024</t>
  </si>
  <si>
    <t>3A FORMATION 3A COMPETITION</t>
  </si>
  <si>
    <t>3A - ACTION POUR APPRENTISSAGE AUTOMOBILE</t>
  </si>
  <si>
    <t>82420258342</t>
  </si>
  <si>
    <t>50384844200011</t>
  </si>
  <si>
    <t>541667</t>
  </si>
  <si>
    <t>01 84 25 78 79</t>
  </si>
  <si>
    <t>75017 PARIS 17EME ARRONDISSEMENT</t>
  </si>
  <si>
    <t>58 Avenue DE WAGRAM</t>
  </si>
  <si>
    <t>3 W COMMUNICATION - ATRADUIRE.COM PARIS 17EME</t>
  </si>
  <si>
    <t>3 W COMMUNICATION - LANGUES ET SEJOUR.COM - ATRADUIRE.COM</t>
  </si>
  <si>
    <t>11755269775</t>
  </si>
  <si>
    <t>42914111200087</t>
  </si>
  <si>
    <t>527786</t>
  </si>
  <si>
    <t>06995</t>
  </si>
  <si>
    <t>05 47 56 02 83</t>
  </si>
  <si>
    <t>24100 BERGERAC</t>
  </si>
  <si>
    <t>12 Rue JEAN MENERET</t>
  </si>
  <si>
    <t>10/04/2020</t>
  </si>
  <si>
    <t>3 FORMATIONS</t>
  </si>
  <si>
    <t>81157992900019</t>
  </si>
  <si>
    <t>663682</t>
  </si>
  <si>
    <t>04 76 49 47 30</t>
  </si>
  <si>
    <t>38000 GRENOBLE</t>
  </si>
  <si>
    <t>88 Rue Anatole France</t>
  </si>
  <si>
    <t>07/12/2023</t>
  </si>
  <si>
    <t>3 BIS GRENOBLE</t>
  </si>
  <si>
    <t>3 BIS</t>
  </si>
  <si>
    <t>82380287538</t>
  </si>
  <si>
    <t>42404782700045</t>
  </si>
  <si>
    <t>612169</t>
  </si>
  <si>
    <t>06 95 71 22 77</t>
  </si>
  <si>
    <t>59200 TOURCOING</t>
  </si>
  <si>
    <t>53 Rue DE LILLE</t>
  </si>
  <si>
    <t>3 AXES INSTITUT</t>
  </si>
  <si>
    <t>32590928759</t>
  </si>
  <si>
    <t>53482938700016</t>
  </si>
  <si>
    <t>653858</t>
  </si>
  <si>
    <t>06 75 98 07 63</t>
  </si>
  <si>
    <t>91540 MENNECY</t>
  </si>
  <si>
    <t>3 Rue JEAN COCTEAU</t>
  </si>
  <si>
    <t>05/04/2023</t>
  </si>
  <si>
    <t>3 A DN</t>
  </si>
  <si>
    <t>11910952991</t>
  </si>
  <si>
    <t>91453392200011</t>
  </si>
  <si>
    <t>613964</t>
  </si>
  <si>
    <t>01 84 20 80 26</t>
  </si>
  <si>
    <t>92200 NEUILLY SUR SEINE</t>
  </si>
  <si>
    <t>FR76 1310 6005 0030 0287 4585 789</t>
  </si>
  <si>
    <t>17 Rue D ORLEANS</t>
  </si>
  <si>
    <t>26 ACADEMY</t>
  </si>
  <si>
    <t>11922180892</t>
  </si>
  <si>
    <t>83069794200027</t>
  </si>
  <si>
    <t>613915</t>
  </si>
  <si>
    <t>05 31 21 71 01</t>
  </si>
  <si>
    <t>12 Rue Henri Turner</t>
  </si>
  <si>
    <t>2T FORMATION</t>
  </si>
  <si>
    <t>76310879331</t>
  </si>
  <si>
    <t>81527468300037</t>
  </si>
  <si>
    <t>621043</t>
  </si>
  <si>
    <t>77410 CLAYE SOUILLY</t>
  </si>
  <si>
    <t>8 Rue De La Guette</t>
  </si>
  <si>
    <t>2PJ TAXI</t>
  </si>
  <si>
    <t>11930771193</t>
  </si>
  <si>
    <t>83827008000016</t>
  </si>
  <si>
    <t>640724</t>
  </si>
  <si>
    <t>02 98 71 79 96</t>
  </si>
  <si>
    <t>29930 PONT AVEN</t>
  </si>
  <si>
    <t>Hameau de Saint André</t>
  </si>
  <si>
    <t>01/06/2022</t>
  </si>
  <si>
    <t>2L-IPS</t>
  </si>
  <si>
    <t>53290882829</t>
  </si>
  <si>
    <t>80985981200012</t>
  </si>
  <si>
    <t>616436</t>
  </si>
  <si>
    <t>02 40 37 02 06</t>
  </si>
  <si>
    <t>44230 ST SEBASTIEN SUR LOIRE</t>
  </si>
  <si>
    <t>Bat A</t>
  </si>
  <si>
    <t>12 Avenue Jules Verne</t>
  </si>
  <si>
    <t>2I2L</t>
  </si>
  <si>
    <t>52440564844</t>
  </si>
  <si>
    <t>49948215600027</t>
  </si>
  <si>
    <t>445850</t>
  </si>
  <si>
    <t>95230 SOISY SOUS MONTMORENCY</t>
  </si>
  <si>
    <t>8 Chemin DU PARC</t>
  </si>
  <si>
    <t>2H FORMATION</t>
  </si>
  <si>
    <t>11950521895</t>
  </si>
  <si>
    <t>53963299200019</t>
  </si>
  <si>
    <t>652519</t>
  </si>
  <si>
    <t>06 43 33 86 51</t>
  </si>
  <si>
    <t>45190 BEAUGENCY</t>
  </si>
  <si>
    <t>158 Rue de Chateaudun</t>
  </si>
  <si>
    <t>02/03/2023</t>
  </si>
  <si>
    <t>2F CONSULTING</t>
  </si>
  <si>
    <t>24450405545</t>
  </si>
  <si>
    <t>91431196400011</t>
  </si>
  <si>
    <t>672051</t>
  </si>
  <si>
    <t>06 42 73 39 61</t>
  </si>
  <si>
    <t>35131 PONT PEAN</t>
  </si>
  <si>
    <t>2 Allée du Patio des Chênes</t>
  </si>
  <si>
    <t>24/06/2024</t>
  </si>
  <si>
    <t>2C FORMA</t>
  </si>
  <si>
    <t>53351040635</t>
  </si>
  <si>
    <t>81808725600025</t>
  </si>
  <si>
    <t>440243</t>
  </si>
  <si>
    <t>02843</t>
  </si>
  <si>
    <t>02 96 14 17 30</t>
  </si>
  <si>
    <t>22560 PLEUMEUR BODOU</t>
  </si>
  <si>
    <t>Pôle Phoenix - bâtiment A2</t>
  </si>
  <si>
    <t>Route du Radôme</t>
  </si>
  <si>
    <t>08/11/2021</t>
  </si>
  <si>
    <t>2B2S</t>
  </si>
  <si>
    <t>2B2S - BLB FORMATION</t>
  </si>
  <si>
    <t>53402920200015</t>
  </si>
  <si>
    <t>659332</t>
  </si>
  <si>
    <t>01 69 21 84 59</t>
  </si>
  <si>
    <t>91260 JUVISY SUR ORGE</t>
  </si>
  <si>
    <t>25 Rue Hoche</t>
  </si>
  <si>
    <t>04/09/2023</t>
  </si>
  <si>
    <t>2A3 SANTE SOCIAL</t>
  </si>
  <si>
    <t>11910846391</t>
  </si>
  <si>
    <t>85087074200010</t>
  </si>
  <si>
    <t>677802</t>
  </si>
  <si>
    <t>06 22 30 93 95</t>
  </si>
  <si>
    <t>68700 UFFHOLTZ</t>
  </si>
  <si>
    <t>8A Rue DU FOSSE</t>
  </si>
  <si>
    <t>27/11/2024</t>
  </si>
  <si>
    <t>2A BILAN CONSEILS</t>
  </si>
  <si>
    <t>44680331268</t>
  </si>
  <si>
    <t>91743753500011</t>
  </si>
  <si>
    <t>525601</t>
  </si>
  <si>
    <t>07706</t>
  </si>
  <si>
    <t>06 74 36 78 82</t>
  </si>
  <si>
    <t>BATIMENT B1</t>
  </si>
  <si>
    <t>20 Rue SAINT LEON</t>
  </si>
  <si>
    <t>2A ACCOMPAGNEMENT AUTREMENT SAS</t>
  </si>
  <si>
    <t>73310773931</t>
  </si>
  <si>
    <t>80917089700015</t>
  </si>
  <si>
    <t>671113</t>
  </si>
  <si>
    <t>52240 BREUVANNES EN BASSIGNY</t>
  </si>
  <si>
    <t>3 Rue de l'église Les Choiseu</t>
  </si>
  <si>
    <t>04/06/2024</t>
  </si>
  <si>
    <t>2A</t>
  </si>
  <si>
    <t>44520045952</t>
  </si>
  <si>
    <t>90463327800018</t>
  </si>
  <si>
    <t>616266</t>
  </si>
  <si>
    <t>04 77 35 41 41</t>
  </si>
  <si>
    <t>42000 ST ETIENNE</t>
  </si>
  <si>
    <t>46 Rue de la Télématique</t>
  </si>
  <si>
    <t>2 EASY GROUP</t>
  </si>
  <si>
    <t>2 EASY GROUP - LANGUAGE INSTITUTE</t>
  </si>
  <si>
    <t>82420212042</t>
  </si>
  <si>
    <t>51524381400016</t>
  </si>
  <si>
    <t>594350</t>
  </si>
  <si>
    <t>26000 VALENCE</t>
  </si>
  <si>
    <t>Z A BRIFFAUT</t>
  </si>
  <si>
    <t>34 Rue Henri Rey</t>
  </si>
  <si>
    <t>02/08/2022</t>
  </si>
  <si>
    <t>CFLD</t>
  </si>
  <si>
    <t>19 FORMATION</t>
  </si>
  <si>
    <t>82260030326</t>
  </si>
  <si>
    <t>34774502800022</t>
  </si>
  <si>
    <t>564886</t>
  </si>
  <si>
    <t>01 75 43 67 70</t>
  </si>
  <si>
    <t>8 Place Du Marche</t>
  </si>
  <si>
    <t>1762  CONSULTANTS</t>
  </si>
  <si>
    <t>11922002292</t>
  </si>
  <si>
    <t>52810743600032</t>
  </si>
  <si>
    <t>505857</t>
  </si>
  <si>
    <t>09 81 26 93 91</t>
  </si>
  <si>
    <t>30200 BAGNOLS SUR CEZE</t>
  </si>
  <si>
    <t>IMMEUBLE LE MUREL</t>
  </si>
  <si>
    <t>Rue 19 mars 1962</t>
  </si>
  <si>
    <t>24/11/2014</t>
  </si>
  <si>
    <t>16 30 FORMATION</t>
  </si>
  <si>
    <t>91300315630</t>
  </si>
  <si>
    <t>53060076600022</t>
  </si>
  <si>
    <t>559258</t>
  </si>
  <si>
    <t>06 06 57 77 28</t>
  </si>
  <si>
    <t>59300 VALENCIENNES</t>
  </si>
  <si>
    <t>5 Avenue Du Senateur Girard</t>
  </si>
  <si>
    <t>28/01/2022</t>
  </si>
  <si>
    <t>123 DIPLOME</t>
  </si>
  <si>
    <t>32590918359</t>
  </si>
  <si>
    <t>82171515800027</t>
  </si>
  <si>
    <t>530323</t>
  </si>
  <si>
    <t>06 43 84 76 70</t>
  </si>
  <si>
    <t>35 Rue P Et D Ponchardier</t>
  </si>
  <si>
    <t>123 CONSEIL</t>
  </si>
  <si>
    <t>82420212142</t>
  </si>
  <si>
    <t>51740180800046</t>
  </si>
  <si>
    <t>661971</t>
  </si>
  <si>
    <t>06 62 63 12 88</t>
  </si>
  <si>
    <t>94170 LE PERREUX SUR MARNE</t>
  </si>
  <si>
    <t>21 Rue DE LA MARNE</t>
  </si>
  <si>
    <t>26/10/2023</t>
  </si>
  <si>
    <t>11H11</t>
  </si>
  <si>
    <t>11940973494</t>
  </si>
  <si>
    <t>82944823200001</t>
  </si>
  <si>
    <t>678077</t>
  </si>
  <si>
    <t>07 61 22 20 14</t>
  </si>
  <si>
    <t>33380 BIGANOS</t>
  </si>
  <si>
    <t>2 Rue du Prieuré de Comprian</t>
  </si>
  <si>
    <t>04/12/2024</t>
  </si>
  <si>
    <t>1001 METIERS</t>
  </si>
  <si>
    <t>75331062433</t>
  </si>
  <si>
    <t>82236098800015</t>
  </si>
  <si>
    <t>640025</t>
  </si>
  <si>
    <t>71 Rue Maurice</t>
  </si>
  <si>
    <t>18/05/2022</t>
  </si>
  <si>
    <t>1VIE2YOGIS</t>
  </si>
  <si>
    <t>75331310733</t>
  </si>
  <si>
    <t>88806560400017</t>
  </si>
  <si>
    <t>632582</t>
  </si>
  <si>
    <t>02 76 51 51 51</t>
  </si>
  <si>
    <t>76420 BIHOREL</t>
  </si>
  <si>
    <t>Horizon 2000 - Mach 6</t>
  </si>
  <si>
    <t>65 Avenue DES HAUTS GRIGNEUX</t>
  </si>
  <si>
    <t>1TO1 CONSULTING</t>
  </si>
  <si>
    <t>28760571876</t>
  </si>
  <si>
    <t>52941724800026</t>
  </si>
  <si>
    <t>684697</t>
  </si>
  <si>
    <t>04 13 25 88 95</t>
  </si>
  <si>
    <t>13000 MARSEILLE</t>
  </si>
  <si>
    <t>10 Boulevard Ralli</t>
  </si>
  <si>
    <t>12/05/2025</t>
  </si>
  <si>
    <t>1MAIN FORMATION</t>
  </si>
  <si>
    <t>93132033913</t>
  </si>
  <si>
    <t>91473931300015</t>
  </si>
  <si>
    <t>609390</t>
  </si>
  <si>
    <t>92800 PUTEAUX</t>
  </si>
  <si>
    <t>11 Quai De Dion Bouton</t>
  </si>
  <si>
    <t>HEALTH INITIATIVE</t>
  </si>
  <si>
    <t>1HEALTHMEDIA - HEALTH INITIATIVE</t>
  </si>
  <si>
    <t>11922244792</t>
  </si>
  <si>
    <t>83804598700024</t>
  </si>
  <si>
    <t>428360</t>
  </si>
  <si>
    <t>01016</t>
  </si>
  <si>
    <t>01 43 68 07 87</t>
  </si>
  <si>
    <t>94700 MAISONS ALFORT</t>
  </si>
  <si>
    <t>2 Rue LOUIS PERGAUD</t>
  </si>
  <si>
    <t>04/09/2024</t>
  </si>
  <si>
    <t>1HEALTHFORMATION - SAUV'GARD MAISONS ALFORT</t>
  </si>
  <si>
    <t>1HEALTHFORMATION - SAUV'GARD</t>
  </si>
  <si>
    <t>11940792294</t>
  </si>
  <si>
    <t>48767192700035</t>
  </si>
  <si>
    <t>566690</t>
  </si>
  <si>
    <t>02 54 48 21 12</t>
  </si>
  <si>
    <t>36400 LA CHATRE</t>
  </si>
  <si>
    <t>BP339</t>
  </si>
  <si>
    <t>8 Rue Ajasson de Grandsagne</t>
  </si>
  <si>
    <t>1FOGENIE</t>
  </si>
  <si>
    <t>24360090236</t>
  </si>
  <si>
    <t>79090903000013</t>
  </si>
  <si>
    <t>668485</t>
  </si>
  <si>
    <t>01 34 09 07 50</t>
  </si>
  <si>
    <t>95270 BELLOY EN FRANCE</t>
  </si>
  <si>
    <t>9 Allée des champs</t>
  </si>
  <si>
    <t>02/04/2024</t>
  </si>
  <si>
    <t>1ER GEST</t>
  </si>
  <si>
    <t>11950518395</t>
  </si>
  <si>
    <t>53780378500030</t>
  </si>
  <si>
    <t>504282</t>
  </si>
  <si>
    <t>04 72 52 48 00</t>
  </si>
  <si>
    <t>260 Rue Renée Descartes</t>
  </si>
  <si>
    <t>23/04/2020</t>
  </si>
  <si>
    <t>01DB METRAVIB ACOEM AIX EN PROVENCE</t>
  </si>
  <si>
    <t>01DB METRAVIB ACOEM</t>
  </si>
  <si>
    <t>82690731469</t>
  </si>
  <si>
    <t>40986970800084</t>
  </si>
  <si>
    <t>610010</t>
  </si>
  <si>
    <t>05 55 25 83 24</t>
  </si>
  <si>
    <t>19130 OBJAT</t>
  </si>
  <si>
    <t>30 Avenue JEAN LASCAUX</t>
  </si>
  <si>
    <t>27/04/2020</t>
  </si>
  <si>
    <t>ZYTO LAURENT</t>
  </si>
  <si>
    <t>75190084019</t>
  </si>
  <si>
    <t>34983824300021</t>
  </si>
  <si>
    <t>550917</t>
  </si>
  <si>
    <t>02 40 09 50 00</t>
  </si>
  <si>
    <t>49270 LA VARENNE</t>
  </si>
  <si>
    <t>Zone artisanalede la Tancrère - ORÉE D'ANJOU</t>
  </si>
  <si>
    <t>11 Rue SAINT ELOI</t>
  </si>
  <si>
    <t>ZW FRANCE</t>
  </si>
  <si>
    <t>52490291549</t>
  </si>
  <si>
    <t>53187667000013</t>
  </si>
  <si>
    <t>485925</t>
  </si>
  <si>
    <t>PAYS-BAS - HEERLEN</t>
  </si>
  <si>
    <t>Nieuw Eyckholt 300</t>
  </si>
  <si>
    <t>16/04/2014</t>
  </si>
  <si>
    <t>ZUYD HOGESCHOOL</t>
  </si>
  <si>
    <t>598719</t>
  </si>
  <si>
    <t>01 64 82 09 34</t>
  </si>
  <si>
    <t>77120 COULOMMIERS</t>
  </si>
  <si>
    <t>21 Avenue VICTOR HUGO</t>
  </si>
  <si>
    <t>12/04/2019</t>
  </si>
  <si>
    <t>ZSL COULOMMIERS</t>
  </si>
  <si>
    <t>ZSL ECOLE DE CONDUITE AMERICO ET MICHELLE</t>
  </si>
  <si>
    <t>11770661177</t>
  </si>
  <si>
    <t>83753464300015</t>
  </si>
  <si>
    <t>628736</t>
  </si>
  <si>
    <t>02 40 75 03 74</t>
  </si>
  <si>
    <t>44400 REZE</t>
  </si>
  <si>
    <t>25 bis Rue du bas landreau</t>
  </si>
  <si>
    <t>29/09/2021</t>
  </si>
  <si>
    <t>ZOUAOUI SYBILLE</t>
  </si>
  <si>
    <t>52440631244</t>
  </si>
  <si>
    <t>47909693500016</t>
  </si>
  <si>
    <t>611803</t>
  </si>
  <si>
    <t>09 53 05 96 37</t>
  </si>
  <si>
    <t>83000 TOULON</t>
  </si>
  <si>
    <t>58 Avenue DU MARECHAL FOCH</t>
  </si>
  <si>
    <t>27/05/2025</t>
  </si>
  <si>
    <t>ZOOPRO TOULON</t>
  </si>
  <si>
    <t>ZOOPRO</t>
  </si>
  <si>
    <t>93830554383</t>
  </si>
  <si>
    <t>52832282900037</t>
  </si>
  <si>
    <t>474540</t>
  </si>
  <si>
    <t>0472107060</t>
  </si>
  <si>
    <t>69004 LYON 4EME ARRONDISSEMENT</t>
  </si>
  <si>
    <t>17 Quai JOSEPH GILLET</t>
  </si>
  <si>
    <t>23/10/2015</t>
  </si>
  <si>
    <t>ZOLPAN SAS</t>
  </si>
  <si>
    <t>82690126169</t>
  </si>
  <si>
    <t>97250338700078</t>
  </si>
  <si>
    <t>664534</t>
  </si>
  <si>
    <t>06 11 83 58 46</t>
  </si>
  <si>
    <t>06110 LE CANNET</t>
  </si>
  <si>
    <t>VILLA LOREDANE</t>
  </si>
  <si>
    <t>27 Route DES BREGUIERES</t>
  </si>
  <si>
    <t>22/12/2023</t>
  </si>
  <si>
    <t>ZOCCOLA VALERIE</t>
  </si>
  <si>
    <t>93060707106</t>
  </si>
  <si>
    <t>50968674700031</t>
  </si>
  <si>
    <t>676329</t>
  </si>
  <si>
    <t>06 46 70 45 00</t>
  </si>
  <si>
    <t>59491 VILLENEUVE D ASCQ</t>
  </si>
  <si>
    <t>PARC SCIENTIFIQUEDE LA HAUTE BORNE</t>
  </si>
  <si>
    <t>57 Allée DE L'HOSPITALITE</t>
  </si>
  <si>
    <t>27/10/2024</t>
  </si>
  <si>
    <t>ZLI ENGINEERING VILLENEUVE D ASCQ</t>
  </si>
  <si>
    <t>ZLI ENGINEERING</t>
  </si>
  <si>
    <t>32590926959</t>
  </si>
  <si>
    <t>79938326000012</t>
  </si>
  <si>
    <t>643269</t>
  </si>
  <si>
    <t>07 62 05 17 90</t>
  </si>
  <si>
    <t>71 Rue Ney</t>
  </si>
  <si>
    <t>12/07/2022</t>
  </si>
  <si>
    <t>ZINCK MARIE CLAIRE</t>
  </si>
  <si>
    <t>ZINCK MARIE CLAIRE - NOESIS.3</t>
  </si>
  <si>
    <t>84691447669</t>
  </si>
  <si>
    <t>43936060300021</t>
  </si>
  <si>
    <t>408025</t>
  </si>
  <si>
    <t>01 45 12 35 35</t>
  </si>
  <si>
    <t>94150 RUNGIS</t>
  </si>
  <si>
    <t>19 Rue D Arcueil</t>
  </si>
  <si>
    <t>ZIMMER DENTAL SAS</t>
  </si>
  <si>
    <t>11941187194</t>
  </si>
  <si>
    <t>40400021800051</t>
  </si>
  <si>
    <t>203210</t>
  </si>
  <si>
    <t>01 44 61 96 00</t>
  </si>
  <si>
    <t>32 Rue De Paradis</t>
  </si>
  <si>
    <t>14/08/2015</t>
  </si>
  <si>
    <t>ZIGGOURAT FORMATION</t>
  </si>
  <si>
    <t>11752861675</t>
  </si>
  <si>
    <t>41087543900045</t>
  </si>
  <si>
    <t>578575</t>
  </si>
  <si>
    <t>04 79 33 23 89</t>
  </si>
  <si>
    <t>73230 BARBY</t>
  </si>
  <si>
    <t>IMMEUBLE LE MARGERIAZ CLOS GAILLARD</t>
  </si>
  <si>
    <t>Rue DU CHEMIN NEUF</t>
  </si>
  <si>
    <t>26/12/2024</t>
  </si>
  <si>
    <t>ZEST FORMATION</t>
  </si>
  <si>
    <t>ZESTFORMATION</t>
  </si>
  <si>
    <t>84691547369</t>
  </si>
  <si>
    <t>83324342100025</t>
  </si>
  <si>
    <t>439472</t>
  </si>
  <si>
    <t>0556072103</t>
  </si>
  <si>
    <t>37 Avenue du Général Leclerc</t>
  </si>
  <si>
    <t>29/05/2020</t>
  </si>
  <si>
    <t>ZEPHIRIN LYDIE</t>
  </si>
  <si>
    <t>ZEPHIRIN BASQUE LYDIE - LB FORMATIONS ET CONSEILS</t>
  </si>
  <si>
    <t>72330677133</t>
  </si>
  <si>
    <t>44993478500022</t>
  </si>
  <si>
    <t>659617</t>
  </si>
  <si>
    <t>07 78 64 53 16</t>
  </si>
  <si>
    <t>95870 BEZONS</t>
  </si>
  <si>
    <t>50 Rue de PONTOISE</t>
  </si>
  <si>
    <t>06/09/2023</t>
  </si>
  <si>
    <t>ZENITH BEZONS</t>
  </si>
  <si>
    <t>ZENITH</t>
  </si>
  <si>
    <t>11950759295</t>
  </si>
  <si>
    <t>83256603800036</t>
  </si>
  <si>
    <t>459422</t>
  </si>
  <si>
    <t>01 45 26 19 15</t>
  </si>
  <si>
    <t>75009 PARIS 9EME ARRONDISSEMENT</t>
  </si>
  <si>
    <t>10 Rue DE MILAN</t>
  </si>
  <si>
    <t>ZENIKA</t>
  </si>
  <si>
    <t>11754075375</t>
  </si>
  <si>
    <t>48968200500041</t>
  </si>
  <si>
    <t>669386</t>
  </si>
  <si>
    <t>06 96 79 34 56</t>
  </si>
  <si>
    <t>97223 LE DIAMANT</t>
  </si>
  <si>
    <t>Quartier MARE POIRIER</t>
  </si>
  <si>
    <t>ZEN TOUCH</t>
  </si>
  <si>
    <t>02973272897</t>
  </si>
  <si>
    <t>88253731900015</t>
  </si>
  <si>
    <t>534470</t>
  </si>
  <si>
    <t>06 32 42 36 18</t>
  </si>
  <si>
    <t>32 Rue DE L AMIRAL HAMELIN</t>
  </si>
  <si>
    <t>21/09/2020</t>
  </si>
  <si>
    <t>ZEKRAOUI LEPINOY ISMAEL</t>
  </si>
  <si>
    <t>11755301275</t>
  </si>
  <si>
    <t>78924065200022</t>
  </si>
  <si>
    <t>497721</t>
  </si>
  <si>
    <t>0666993026</t>
  </si>
  <si>
    <t>29200 BREST</t>
  </si>
  <si>
    <t>4 Rue du Château</t>
  </si>
  <si>
    <t>ZEITLER ANDRE</t>
  </si>
  <si>
    <t>53560836156</t>
  </si>
  <si>
    <t>50362153400026</t>
  </si>
  <si>
    <t>660437</t>
  </si>
  <si>
    <t>5 Place jean deschamps</t>
  </si>
  <si>
    <t>04/02/2025</t>
  </si>
  <si>
    <t>ZEBRYS</t>
  </si>
  <si>
    <t>76311230431</t>
  </si>
  <si>
    <t>82137551600027</t>
  </si>
  <si>
    <t>612390</t>
  </si>
  <si>
    <t>02 54 49 69 64</t>
  </si>
  <si>
    <t>36100 ISSOUDUN</t>
  </si>
  <si>
    <t>95 Rue Pierre Brossolette</t>
  </si>
  <si>
    <t>02/06/2020</t>
  </si>
  <si>
    <t>ZEBRA FORMATION</t>
  </si>
  <si>
    <t>24360092336</t>
  </si>
  <si>
    <t>53240063700015</t>
  </si>
  <si>
    <t>646660</t>
  </si>
  <si>
    <t>13760 ST CANNAT</t>
  </si>
  <si>
    <t>44 Impasse DES MICOCOULIERS</t>
  </si>
  <si>
    <t>18/10/2022</t>
  </si>
  <si>
    <t>ZE CHANGE MAKERS ET CIE</t>
  </si>
  <si>
    <t>93131920313</t>
  </si>
  <si>
    <t>84471340400011</t>
  </si>
  <si>
    <t>387009</t>
  </si>
  <si>
    <t>02 33 65 50 17</t>
  </si>
  <si>
    <t>61100 FLERS</t>
  </si>
  <si>
    <t>16 Rue DE LA FONTAINE</t>
  </si>
  <si>
    <t>30/07/2020</t>
  </si>
  <si>
    <t>ZAYATZ MARY BETH - MB JEAN FORMATION EN LANGUES</t>
  </si>
  <si>
    <t>25610071561</t>
  </si>
  <si>
    <t>44337622300022</t>
  </si>
  <si>
    <t>443104</t>
  </si>
  <si>
    <t>94400 VITRY SUR SEINE</t>
  </si>
  <si>
    <t>45 Avenue DU COLONEL FABIEN</t>
  </si>
  <si>
    <t>10/05/2022</t>
  </si>
  <si>
    <t>ZAOUI ERIC</t>
  </si>
  <si>
    <t>ZAOUI ERIC - L'ELAN ACCOMPAGNE FORMATION CONSEIL</t>
  </si>
  <si>
    <t>11940808394</t>
  </si>
  <si>
    <t>53132278200016</t>
  </si>
  <si>
    <t>668977</t>
  </si>
  <si>
    <t>92500 RUEIL MALMAISON</t>
  </si>
  <si>
    <t>22 Rue DU DOCTEUR CHARCOT</t>
  </si>
  <si>
    <t>12/04/2024</t>
  </si>
  <si>
    <t>ZALEJSKI CHRISTINE</t>
  </si>
  <si>
    <t>ZALEJSKI CHRISTINE - CUBES ET PETITS POIS</t>
  </si>
  <si>
    <t>11922228092</t>
  </si>
  <si>
    <t>79281403000021</t>
  </si>
  <si>
    <t>626089</t>
  </si>
  <si>
    <t>84100 ORANGE</t>
  </si>
  <si>
    <t>137 Rue DES FAGACEES</t>
  </si>
  <si>
    <t>ZAKARIA ADIL</t>
  </si>
  <si>
    <t>93840438884</t>
  </si>
  <si>
    <t>75060523000036</t>
  </si>
  <si>
    <t>651564</t>
  </si>
  <si>
    <t>82000 MONTAUBAN</t>
  </si>
  <si>
    <t>1630 Avenue DE FONNEUVE</t>
  </si>
  <si>
    <t>09/02/2023</t>
  </si>
  <si>
    <t>ZAIA MARION</t>
  </si>
  <si>
    <t>76820104182</t>
  </si>
  <si>
    <t>90313849300015</t>
  </si>
  <si>
    <t>608660</t>
  </si>
  <si>
    <t>09 50 08 59 70</t>
  </si>
  <si>
    <t>11 Rue DU BEGUIN</t>
  </si>
  <si>
    <t>ZAHORSKI ALISON ANNE</t>
  </si>
  <si>
    <t>82691381469</t>
  </si>
  <si>
    <t>51103710300013</t>
  </si>
  <si>
    <t>643210</t>
  </si>
  <si>
    <t>83300 DRAGUIGNAN</t>
  </si>
  <si>
    <t>3 Boulevard GABRIEL PERI</t>
  </si>
  <si>
    <t>08/02/2023</t>
  </si>
  <si>
    <t>ZAFOSNIK LAURENT/HYPNO-RELAX.COM - LES ATELIERS ZEN</t>
  </si>
  <si>
    <t>93830602983</t>
  </si>
  <si>
    <t>51352143500034</t>
  </si>
  <si>
    <t>599190</t>
  </si>
  <si>
    <t>0676689151</t>
  </si>
  <si>
    <t>25 Rue Monge</t>
  </si>
  <si>
    <t>YUMAN</t>
  </si>
  <si>
    <t>11755741475</t>
  </si>
  <si>
    <t>83854753700012</t>
  </si>
  <si>
    <t>568510</t>
  </si>
  <si>
    <t>0325715374</t>
  </si>
  <si>
    <t>10000 TROYES</t>
  </si>
  <si>
    <t>CS81065</t>
  </si>
  <si>
    <t>18 Avenue des Lombards</t>
  </si>
  <si>
    <t>28/10/2021</t>
  </si>
  <si>
    <t>YSCHOOLS ADPS GROUPE TROYES</t>
  </si>
  <si>
    <t>21100001510</t>
  </si>
  <si>
    <t>78035020300011</t>
  </si>
  <si>
    <t>647305</t>
  </si>
  <si>
    <t>06 75 88 40 47</t>
  </si>
  <si>
    <t>30000 NIMES</t>
  </si>
  <si>
    <t>13 Rue AMPÈRE</t>
  </si>
  <si>
    <t>YP FORMA</t>
  </si>
  <si>
    <t>76300474630</t>
  </si>
  <si>
    <t>89427070100010</t>
  </si>
  <si>
    <t>604550</t>
  </si>
  <si>
    <t>72 Rue ABBE GREGOIRE</t>
  </si>
  <si>
    <t>09/04/2020</t>
  </si>
  <si>
    <t>YOUSTUDIO</t>
  </si>
  <si>
    <t>82380429338</t>
  </si>
  <si>
    <t>50363343000031</t>
  </si>
  <si>
    <t>532885</t>
  </si>
  <si>
    <t>01 71 18 23 97</t>
  </si>
  <si>
    <t>75003 PARIS 3EME ARRONDISSEMENT</t>
  </si>
  <si>
    <t>22 Rue Rene Boulanger</t>
  </si>
  <si>
    <t>05/01/2024</t>
  </si>
  <si>
    <t>YOUSCHOOL PARIS</t>
  </si>
  <si>
    <t>YOUSCHOOL</t>
  </si>
  <si>
    <t>11755293475</t>
  </si>
  <si>
    <t>80038554400096</t>
  </si>
  <si>
    <t>665174</t>
  </si>
  <si>
    <t>07 88 78 01 85</t>
  </si>
  <si>
    <t>57410 ROHRBACH LES BITCHE</t>
  </si>
  <si>
    <t>8 Place De La Gare</t>
  </si>
  <si>
    <t>11/01/2024</t>
  </si>
  <si>
    <t>YOURNAILS INTERNATIONAL</t>
  </si>
  <si>
    <t>44570400357</t>
  </si>
  <si>
    <t>84276351800011</t>
  </si>
  <si>
    <t>532502</t>
  </si>
  <si>
    <t>73100 TRESSERVE</t>
  </si>
  <si>
    <t>2 Chemin Des Liquines</t>
  </si>
  <si>
    <t>16/04/2020</t>
  </si>
  <si>
    <t>YOUR ENGLISH WORKSHOP TRESSERVE</t>
  </si>
  <si>
    <t>YOUR ENGLISH WORKSHOP</t>
  </si>
  <si>
    <t>82730150173</t>
  </si>
  <si>
    <t>75013421500011</t>
  </si>
  <si>
    <t>624056</t>
  </si>
  <si>
    <t>02 62 29 87 05</t>
  </si>
  <si>
    <t>97400 ST DENIS</t>
  </si>
  <si>
    <t>RESIDENCE PENTES DE LA SOURCE - LOCAL 1 BAT A</t>
  </si>
  <si>
    <t>Allée DES GIRASOLS</t>
  </si>
  <si>
    <t>20/05/2021</t>
  </si>
  <si>
    <t>YES ST DENIS</t>
  </si>
  <si>
    <t>YOUNG ENGLISH SPEAKERS</t>
  </si>
  <si>
    <t>04973088497</t>
  </si>
  <si>
    <t>49868398600018</t>
  </si>
  <si>
    <t>681866</t>
  </si>
  <si>
    <t>06 18 12 17 48</t>
  </si>
  <si>
    <t>65000 TARBES</t>
  </si>
  <si>
    <t>124 Avenue du régiment de Bigorre</t>
  </si>
  <si>
    <t>05/03/2025</t>
  </si>
  <si>
    <t>YOU FORMA</t>
  </si>
  <si>
    <t>76650111365</t>
  </si>
  <si>
    <t>93131389400012</t>
  </si>
  <si>
    <t>539776</t>
  </si>
  <si>
    <t>69160 TASSIN LA DEMI LUNE</t>
  </si>
  <si>
    <t>15 Chemin de la raude A</t>
  </si>
  <si>
    <t>30/01/2023</t>
  </si>
  <si>
    <t>YORDANOVA MARGARITA</t>
  </si>
  <si>
    <t>84691430069</t>
  </si>
  <si>
    <t>81847565900012</t>
  </si>
  <si>
    <t>682070</t>
  </si>
  <si>
    <t>06 16 79 59 44</t>
  </si>
  <si>
    <t>18 Rue DU GENERAL MALLETERRE</t>
  </si>
  <si>
    <t>10/03/2025</t>
  </si>
  <si>
    <t>YONGE CHARLOTTE</t>
  </si>
  <si>
    <t>11756026575</t>
  </si>
  <si>
    <t>52807319000027</t>
  </si>
  <si>
    <t>655636</t>
  </si>
  <si>
    <t>06 75 08 71 49</t>
  </si>
  <si>
    <t>92110 CLICHY</t>
  </si>
  <si>
    <t>10 Place DES MARTYRS DE L'OCCUPATION</t>
  </si>
  <si>
    <t>25/05/2023</t>
  </si>
  <si>
    <t>YOLO CONSEIL &amp; COACHING</t>
  </si>
  <si>
    <t>11922337092</t>
  </si>
  <si>
    <t>84510903200019</t>
  </si>
  <si>
    <t>641200</t>
  </si>
  <si>
    <t>01 43 41 99 64</t>
  </si>
  <si>
    <t>36 Boulevard de Picpus</t>
  </si>
  <si>
    <t>13/06/2022</t>
  </si>
  <si>
    <t>YOGSANSARA</t>
  </si>
  <si>
    <t>11755922175</t>
  </si>
  <si>
    <t>50072109700029</t>
  </si>
  <si>
    <t>564576</t>
  </si>
  <si>
    <t>06 76 52 42 04</t>
  </si>
  <si>
    <t>92100 BOULOGNE BILLANCOURT</t>
  </si>
  <si>
    <t>105 Rue de silly</t>
  </si>
  <si>
    <t>30/05/2017</t>
  </si>
  <si>
    <t>YOG'N MOVE</t>
  </si>
  <si>
    <t>11922137292</t>
  </si>
  <si>
    <t>81531079200016</t>
  </si>
  <si>
    <t>629583</t>
  </si>
  <si>
    <t>06 56 70 05 18</t>
  </si>
  <si>
    <t>58 Boulevard De Clichy</t>
  </si>
  <si>
    <t>18/10/2021</t>
  </si>
  <si>
    <t>YOGIST</t>
  </si>
  <si>
    <t>YOGIST BIEN AU BUREAU</t>
  </si>
  <si>
    <t>11755764475</t>
  </si>
  <si>
    <t>81365526300024</t>
  </si>
  <si>
    <t>585166</t>
  </si>
  <si>
    <t>0684308925</t>
  </si>
  <si>
    <t>29650 GUERLESQUIN</t>
  </si>
  <si>
    <t>Lieu-dit PONT AR MARC'HAD</t>
  </si>
  <si>
    <t>08/07/2020</t>
  </si>
  <si>
    <t>YOGAMRITA</t>
  </si>
  <si>
    <t>53290877529</t>
  </si>
  <si>
    <t>80367916600014</t>
  </si>
  <si>
    <t>535655</t>
  </si>
  <si>
    <t>0616655185</t>
  </si>
  <si>
    <t>67550 VENDENHEIM</t>
  </si>
  <si>
    <t>19 Rue DU COMMERCE</t>
  </si>
  <si>
    <t>YOGAMOVES VENDENHEIM</t>
  </si>
  <si>
    <t>YOGAMOVES</t>
  </si>
  <si>
    <t>42670499267</t>
  </si>
  <si>
    <t>53870087300010</t>
  </si>
  <si>
    <t>599098</t>
  </si>
  <si>
    <t>06 66 55 98 38</t>
  </si>
  <si>
    <t>66 Rue DE LA FONTAINE AU ROI</t>
  </si>
  <si>
    <t>YOGA VISION</t>
  </si>
  <si>
    <t>11755674875</t>
  </si>
  <si>
    <t>81291354900018</t>
  </si>
  <si>
    <t>655510</t>
  </si>
  <si>
    <t>5 Passage des Argentiers</t>
  </si>
  <si>
    <t>23/05/2023</t>
  </si>
  <si>
    <t>YOGA POP PRODUCTIONS</t>
  </si>
  <si>
    <t>75331176533</t>
  </si>
  <si>
    <t>83098128800012</t>
  </si>
  <si>
    <t>ERREUR SUR SIRET 40212951400012</t>
  </si>
  <si>
    <t>349690</t>
  </si>
  <si>
    <t>0476778133</t>
  </si>
  <si>
    <t>38880 AUTRANS</t>
  </si>
  <si>
    <t>38 Impasse Du Connetable</t>
  </si>
  <si>
    <t>YOGA GESTION</t>
  </si>
  <si>
    <t>84380660738</t>
  </si>
  <si>
    <t>40212951400046</t>
  </si>
  <si>
    <t>612418</t>
  </si>
  <si>
    <t>05 56 90 00 10</t>
  </si>
  <si>
    <t>88-89 Quai des Chartrons</t>
  </si>
  <si>
    <t>29/11/2021</t>
  </si>
  <si>
    <t>YNOV CAMPUS BORDEAUX</t>
  </si>
  <si>
    <t>YNOV CAMPUS</t>
  </si>
  <si>
    <t>72330846033</t>
  </si>
  <si>
    <t>53275739000010</t>
  </si>
  <si>
    <t>581483</t>
  </si>
  <si>
    <t>0800600633</t>
  </si>
  <si>
    <t>33700 MERIGNAC</t>
  </si>
  <si>
    <t>CS 90021</t>
  </si>
  <si>
    <t>3-5 Allée DES ACACIAS</t>
  </si>
  <si>
    <t>21/03/2024</t>
  </si>
  <si>
    <t>YNOV MERIGNAC</t>
  </si>
  <si>
    <t>YNOV</t>
  </si>
  <si>
    <t>75331070333</t>
  </si>
  <si>
    <t>53056211500101</t>
  </si>
  <si>
    <t>680114</t>
  </si>
  <si>
    <t>05 61 15 98 86</t>
  </si>
  <si>
    <t>31700 CORNEBARRIEU</t>
  </si>
  <si>
    <t>2 Rue Louis Breguet</t>
  </si>
  <si>
    <t>24/01/2025</t>
  </si>
  <si>
    <t>YMCA SERVICES OCCITANIE CORNEBARRIEU</t>
  </si>
  <si>
    <t>YMCA SERVICES OCCITANIE</t>
  </si>
  <si>
    <t>76311300731</t>
  </si>
  <si>
    <t>41907027100145</t>
  </si>
  <si>
    <t>592031</t>
  </si>
  <si>
    <t>05 61 15 98 98</t>
  </si>
  <si>
    <t>31770 COLOMIERS</t>
  </si>
  <si>
    <t>1 Allée DE LA PRADINE</t>
  </si>
  <si>
    <t>26/08/2021</t>
  </si>
  <si>
    <t>YMCA COLOMIERS</t>
  </si>
  <si>
    <t>YMCA COLOMIERS FOYER D'HEBERGEMENT COUDERC</t>
  </si>
  <si>
    <t>73310045031</t>
  </si>
  <si>
    <t>30335618200087</t>
  </si>
  <si>
    <t>457267</t>
  </si>
  <si>
    <t>01 53 82 22 03</t>
  </si>
  <si>
    <t>75015 PARIS 15EME ARRONDISSEMENT</t>
  </si>
  <si>
    <t>68 Rue de l'Eglise</t>
  </si>
  <si>
    <t>YMAGO CONSEIL</t>
  </si>
  <si>
    <t>11755413875</t>
  </si>
  <si>
    <t>74999685600029</t>
  </si>
  <si>
    <t>559672</t>
  </si>
  <si>
    <t>0380789900</t>
  </si>
  <si>
    <t>21000 DIJON</t>
  </si>
  <si>
    <t>Parc Valmy</t>
  </si>
  <si>
    <t>8 Rue Jeanne Barret</t>
  </si>
  <si>
    <t>24/11/2021</t>
  </si>
  <si>
    <t>YMAG DIJON</t>
  </si>
  <si>
    <t>YMAG</t>
  </si>
  <si>
    <t>26210262321</t>
  </si>
  <si>
    <t>31497933700081</t>
  </si>
  <si>
    <t>604914</t>
  </si>
  <si>
    <t>06 71 70 78 39</t>
  </si>
  <si>
    <t>78400 CHATOU</t>
  </si>
  <si>
    <t>1 Rue DE LA PAROISSE</t>
  </si>
  <si>
    <t>28/04/2020</t>
  </si>
  <si>
    <t>YLOS7</t>
  </si>
  <si>
    <t>11788082278</t>
  </si>
  <si>
    <t>50850876900025</t>
  </si>
  <si>
    <t>631905</t>
  </si>
  <si>
    <t>68280 ANDOLSHEIM</t>
  </si>
  <si>
    <t>9 Rue DE LA DIGUE</t>
  </si>
  <si>
    <t>01/12/2021</t>
  </si>
  <si>
    <t>YGGVAL</t>
  </si>
  <si>
    <t>42680180468</t>
  </si>
  <si>
    <t>49955847600044</t>
  </si>
  <si>
    <t>469336</t>
  </si>
  <si>
    <t>02 32 70 81 83</t>
  </si>
  <si>
    <t>76190 YVETOT</t>
  </si>
  <si>
    <t>27 Rue EDMOND LABBE</t>
  </si>
  <si>
    <t>07/05/2020</t>
  </si>
  <si>
    <t>YFISP PREVENTION</t>
  </si>
  <si>
    <t>YFISP</t>
  </si>
  <si>
    <t>23760487176</t>
  </si>
  <si>
    <t>75109818700030</t>
  </si>
  <si>
    <t>640475</t>
  </si>
  <si>
    <t>01 40 15 63 08</t>
  </si>
  <si>
    <t>29 Rue JOUBERT</t>
  </si>
  <si>
    <t>30/05/2022</t>
  </si>
  <si>
    <t>YESNYOU</t>
  </si>
  <si>
    <t>11755380575</t>
  </si>
  <si>
    <t>81244000600029</t>
  </si>
  <si>
    <t>675507</t>
  </si>
  <si>
    <t>06 75 12 31 25</t>
  </si>
  <si>
    <t>34000 MONTPELLIER</t>
  </si>
  <si>
    <t>CS 39521 Montpellier</t>
  </si>
  <si>
    <t>Rond-point Benjamin Franklin</t>
  </si>
  <si>
    <t>10/10/2024</t>
  </si>
  <si>
    <t>YES WE MOVE</t>
  </si>
  <si>
    <t>YES WE MOVE - YWM</t>
  </si>
  <si>
    <t>76341138034</t>
  </si>
  <si>
    <t>90279557400026</t>
  </si>
  <si>
    <t>420025</t>
  </si>
  <si>
    <t>05 34 35 00 00</t>
  </si>
  <si>
    <t>HELIOS 4 - CS 33582</t>
  </si>
  <si>
    <t>116 Route D ESPAGNE</t>
  </si>
  <si>
    <t>24/08/2021</t>
  </si>
  <si>
    <t>YES</t>
  </si>
  <si>
    <t>YES SARL</t>
  </si>
  <si>
    <t>73310580531</t>
  </si>
  <si>
    <t>38052200300066</t>
  </si>
  <si>
    <t>567097</t>
  </si>
  <si>
    <t>01 75 77 48 08</t>
  </si>
  <si>
    <t>40 ter Avenue DE SUFFREN</t>
  </si>
  <si>
    <t>11754465675</t>
  </si>
  <si>
    <t>50049221000108</t>
  </si>
  <si>
    <t>426271</t>
  </si>
  <si>
    <t>04 50 35 64 70</t>
  </si>
  <si>
    <t>74140 BALLAISON</t>
  </si>
  <si>
    <t>Domaine de Thénières</t>
  </si>
  <si>
    <t>20/04/2020</t>
  </si>
  <si>
    <t>YELEN</t>
  </si>
  <si>
    <t>82740121774</t>
  </si>
  <si>
    <t>41803319700017</t>
  </si>
  <si>
    <t>676238</t>
  </si>
  <si>
    <t>TURQUIE - ISTANBUL</t>
  </si>
  <si>
    <t>26 Inönü Kayisdagi Cad. 26 Atasehir</t>
  </si>
  <si>
    <t>29/10/2024</t>
  </si>
  <si>
    <t>YEDITEPE UNIVERSITESI HASTANESI</t>
  </si>
  <si>
    <t>650742</t>
  </si>
  <si>
    <t>07 66 34 88 30</t>
  </si>
  <si>
    <t>256 Rue de Bègles</t>
  </si>
  <si>
    <t>21/10/2024</t>
  </si>
  <si>
    <t>YMC</t>
  </si>
  <si>
    <t>YEC'HED MAT CONSEIL</t>
  </si>
  <si>
    <t>75331115433</t>
  </si>
  <si>
    <t>83517051500026</t>
  </si>
  <si>
    <t>675441</t>
  </si>
  <si>
    <t>05 31 61 41 72</t>
  </si>
  <si>
    <t>13 Rue SAINTE URSULE</t>
  </si>
  <si>
    <t>15/01/2025</t>
  </si>
  <si>
    <t>YCARE</t>
  </si>
  <si>
    <t>76311115631</t>
  </si>
  <si>
    <t>90932315600010</t>
  </si>
  <si>
    <t>550292</t>
  </si>
  <si>
    <t>34 bis Rue CLERISSEAU</t>
  </si>
  <si>
    <t>YB EDITIONS &amp; PROJETS CULTURELS</t>
  </si>
  <si>
    <t>YB EDITIONS ET PROJETS CULTURELS</t>
  </si>
  <si>
    <t>91300257130</t>
  </si>
  <si>
    <t>40009209400038</t>
  </si>
  <si>
    <t>400312</t>
  </si>
  <si>
    <t>0619024971</t>
  </si>
  <si>
    <t>43 Avenue DU PEINTRE GRAU</t>
  </si>
  <si>
    <t>20/07/2016</t>
  </si>
  <si>
    <t>YBC FORMATION</t>
  </si>
  <si>
    <t>YASMINA BERGDDI CAULLIEZ - YBC FORMATION</t>
  </si>
  <si>
    <t>31590701059</t>
  </si>
  <si>
    <t>50981845600014</t>
  </si>
  <si>
    <t>632387</t>
  </si>
  <si>
    <t>46240 COEUR DE CAUSSE</t>
  </si>
  <si>
    <t>LABASTIDE-MURAT</t>
  </si>
  <si>
    <t>5 Route Soulomès</t>
  </si>
  <si>
    <t>08/12/2021</t>
  </si>
  <si>
    <t>YAPLAY</t>
  </si>
  <si>
    <t>73460044946</t>
  </si>
  <si>
    <t>79420106100015</t>
  </si>
  <si>
    <t>528997</t>
  </si>
  <si>
    <t>04 70 59 18 11</t>
  </si>
  <si>
    <t>03200 VICHY</t>
  </si>
  <si>
    <t>1 Rue JEAN JAURES</t>
  </si>
  <si>
    <t>28/02/2023</t>
  </si>
  <si>
    <t>YANSIS MEDICAL</t>
  </si>
  <si>
    <t>83030350603</t>
  </si>
  <si>
    <t>48809239600024</t>
  </si>
  <si>
    <t>492255</t>
  </si>
  <si>
    <t>0680029702</t>
  </si>
  <si>
    <t>38790 CHARANTONNAY</t>
  </si>
  <si>
    <t>Chez M. SERRANO Antoine</t>
  </si>
  <si>
    <t>651 Avenue du Dauphiné</t>
  </si>
  <si>
    <t>YANG SHEN FA</t>
  </si>
  <si>
    <t>YANG SHEN FA - ECOLE DE MEDECINE TRADITIONNELLE CHINOISE</t>
  </si>
  <si>
    <t>82070082507</t>
  </si>
  <si>
    <t>75089667200011</t>
  </si>
  <si>
    <t>566883</t>
  </si>
  <si>
    <t>01 47 36 88 33</t>
  </si>
  <si>
    <t>92140 CLAMART</t>
  </si>
  <si>
    <t>223 Avenue VICTOR HUGO</t>
  </si>
  <si>
    <t>05/07/2017</t>
  </si>
  <si>
    <t>YAMINE ISABELLE</t>
  </si>
  <si>
    <t>11922160492</t>
  </si>
  <si>
    <t>79172322400014</t>
  </si>
  <si>
    <t>671605</t>
  </si>
  <si>
    <t>54 Rue du Génie</t>
  </si>
  <si>
    <t>13/06/2024</t>
  </si>
  <si>
    <t>YA+K</t>
  </si>
  <si>
    <t>11755965675</t>
  </si>
  <si>
    <t>82747003000020</t>
  </si>
  <si>
    <t>553610</t>
  </si>
  <si>
    <t>0241489219</t>
  </si>
  <si>
    <t>49000 ANGERS</t>
  </si>
  <si>
    <t>37 Rue Franklin</t>
  </si>
  <si>
    <t>25/11/2016</t>
  </si>
  <si>
    <t>YACGER MICHEL PAUL</t>
  </si>
  <si>
    <t>YACGER MICHEL PAUL - ACADEMIE DES PROJETS DE VIE</t>
  </si>
  <si>
    <t>52490193049</t>
  </si>
  <si>
    <t>32053756600137</t>
  </si>
  <si>
    <t>344175</t>
  </si>
  <si>
    <t>02 35 12 25 55</t>
  </si>
  <si>
    <t>76130 MONT ST AIGNAN</t>
  </si>
  <si>
    <t>PARC DE LA VATINE</t>
  </si>
  <si>
    <t>34 Rue RAYMOND ARON</t>
  </si>
  <si>
    <t>XXL FORMATION</t>
  </si>
  <si>
    <t>23760375276</t>
  </si>
  <si>
    <t>48505061100014</t>
  </si>
  <si>
    <t>618354</t>
  </si>
  <si>
    <t>01 45 42 40 90</t>
  </si>
  <si>
    <t>35/37 Rue BEAUBOURG</t>
  </si>
  <si>
    <t>08/12/2020</t>
  </si>
  <si>
    <t>XWIKI</t>
  </si>
  <si>
    <t>11755564875</t>
  </si>
  <si>
    <t>47786528100034</t>
  </si>
  <si>
    <t>605920</t>
  </si>
  <si>
    <t>06 31 98 47 77</t>
  </si>
  <si>
    <t>20 Boulevard EUGENE DERUELLE Le Britannia</t>
  </si>
  <si>
    <t>XTMELIA</t>
  </si>
  <si>
    <t>84691542169</t>
  </si>
  <si>
    <t>53046976600022</t>
  </si>
  <si>
    <t>654280</t>
  </si>
  <si>
    <t>099UH</t>
  </si>
  <si>
    <t>04 73 34 22 04</t>
  </si>
  <si>
    <t>63000 CLERMONT FERRAND</t>
  </si>
  <si>
    <t>38 Rue Georges Clémenceau</t>
  </si>
  <si>
    <t>18/04/2023</t>
  </si>
  <si>
    <t>X-RAY DENTAL FORMATION</t>
  </si>
  <si>
    <t>84630478963</t>
  </si>
  <si>
    <t>82507266300016</t>
  </si>
  <si>
    <t>349033</t>
  </si>
  <si>
    <t>05 57 26 96 88</t>
  </si>
  <si>
    <t>125 Rue GEORGES BONNAC</t>
  </si>
  <si>
    <t>31/05/2021</t>
  </si>
  <si>
    <t>XPERIS</t>
  </si>
  <si>
    <t>72330687633</t>
  </si>
  <si>
    <t>48421601500053</t>
  </si>
  <si>
    <t>470405</t>
  </si>
  <si>
    <t>01 84 16 17 79</t>
  </si>
  <si>
    <t>78670 VILLENNES SUR SEINE</t>
  </si>
  <si>
    <t>61 Place DE L'EGLISE</t>
  </si>
  <si>
    <t>XOS</t>
  </si>
  <si>
    <t>11755026775</t>
  </si>
  <si>
    <t>53330542100034</t>
  </si>
  <si>
    <t>658420</t>
  </si>
  <si>
    <t>06 68 23 64 13</t>
  </si>
  <si>
    <t>16100 COGNAC</t>
  </si>
  <si>
    <t>143 Rue MONTPLAISIR</t>
  </si>
  <si>
    <t>04/08/2023</t>
  </si>
  <si>
    <t>XO BEAUTY</t>
  </si>
  <si>
    <t>75160117216</t>
  </si>
  <si>
    <t>90420487200017</t>
  </si>
  <si>
    <t>185280</t>
  </si>
  <si>
    <t>04 76 61 34 00</t>
  </si>
  <si>
    <t>38330 MONTBONNOT ST MARTIN</t>
  </si>
  <si>
    <t>88 Allée Galilee</t>
  </si>
  <si>
    <t>21/04/2020</t>
  </si>
  <si>
    <t>XL SA</t>
  </si>
  <si>
    <t>XL SA - XL CONSULTANTS</t>
  </si>
  <si>
    <t>82380090938</t>
  </si>
  <si>
    <t>34794562800050</t>
  </si>
  <si>
    <t>673687</t>
  </si>
  <si>
    <t>06 77 38 99 12</t>
  </si>
  <si>
    <t>83870 SIGNES</t>
  </si>
  <si>
    <t>Parc D Activites De Signes</t>
  </si>
  <si>
    <t>557 Avenue DE BERLIN</t>
  </si>
  <si>
    <t>08/08/2024</t>
  </si>
  <si>
    <t>XILANDER SIGNES</t>
  </si>
  <si>
    <t>XILANDER - IMP FORMATION GTDRIVE</t>
  </si>
  <si>
    <t>93830560583</t>
  </si>
  <si>
    <t>45187624700078</t>
  </si>
  <si>
    <t>596875</t>
  </si>
  <si>
    <t>06 60 74 61 94</t>
  </si>
  <si>
    <t>68530 BUHL</t>
  </si>
  <si>
    <t>18 A Rue DE LA FORET</t>
  </si>
  <si>
    <t>23/06/2025</t>
  </si>
  <si>
    <t>XENNIAL RH</t>
  </si>
  <si>
    <t>44680286268</t>
  </si>
  <si>
    <t>84176882300020</t>
  </si>
  <si>
    <t>577560</t>
  </si>
  <si>
    <t>01 74 71 48 00</t>
  </si>
  <si>
    <t>92210 ST CLOUD</t>
  </si>
  <si>
    <t>Batiment C - Bureaux De La Coline - 11e étage</t>
  </si>
  <si>
    <t>174 Rue ROYALE</t>
  </si>
  <si>
    <t>22/01/2018</t>
  </si>
  <si>
    <t>XELYA</t>
  </si>
  <si>
    <t>11921548892</t>
  </si>
  <si>
    <t>48060789400031</t>
  </si>
  <si>
    <t>647494</t>
  </si>
  <si>
    <t>78000 VERSAILLES</t>
  </si>
  <si>
    <t>18 Rue ÉMILE DESCHAMPS</t>
  </si>
  <si>
    <t>03/11/2022</t>
  </si>
  <si>
    <t>@XE CONSEIL</t>
  </si>
  <si>
    <t>11788401478</t>
  </si>
  <si>
    <t>82344478100038</t>
  </si>
  <si>
    <t>681325</t>
  </si>
  <si>
    <t>01 83 81 90 00</t>
  </si>
  <si>
    <t>105 Rue Des Moines</t>
  </si>
  <si>
    <t>XAVIER COURT RESSOURCES</t>
  </si>
  <si>
    <t>11756194175</t>
  </si>
  <si>
    <t>53959736900021</t>
  </si>
  <si>
    <t>595019</t>
  </si>
  <si>
    <t>09 64 00 19 99</t>
  </si>
  <si>
    <t>30132 CAISSARGUES</t>
  </si>
  <si>
    <t>148 Rue DE L'ABRIVADO</t>
  </si>
  <si>
    <t>15/06/2020</t>
  </si>
  <si>
    <t>XANEX</t>
  </si>
  <si>
    <t>91300371230</t>
  </si>
  <si>
    <t>48366793700013</t>
  </si>
  <si>
    <t>577080</t>
  </si>
  <si>
    <t>03 80 74 06 13</t>
  </si>
  <si>
    <t>17 Avenue DE LA CONCORDE</t>
  </si>
  <si>
    <t>15/01/2018</t>
  </si>
  <si>
    <t>XAMBEU  VINCENT</t>
  </si>
  <si>
    <t>XAMBEU VICENT</t>
  </si>
  <si>
    <t>27210373121</t>
  </si>
  <si>
    <t>39303301400035</t>
  </si>
  <si>
    <t>315539</t>
  </si>
  <si>
    <t>01 55 80 50 60</t>
  </si>
  <si>
    <t>Route de Saclay</t>
  </si>
  <si>
    <t>12/04/2022</t>
  </si>
  <si>
    <t>X EXED</t>
  </si>
  <si>
    <t>X EXED ECOLE POLYTECHNIQUE EXECUTIVE EDUCATION</t>
  </si>
  <si>
    <t>11910780091</t>
  </si>
  <si>
    <t>42061943900045</t>
  </si>
  <si>
    <t>640852</t>
  </si>
  <si>
    <t>06 52 84 30 81</t>
  </si>
  <si>
    <t>14000 CAEN</t>
  </si>
  <si>
    <t>Accompagnement &amp; Conseil - Cabinet équilibre</t>
  </si>
  <si>
    <t>25 Boulevard RICHEMOND</t>
  </si>
  <si>
    <t>07/06/2022</t>
  </si>
  <si>
    <t>WYNNE FLORIAN</t>
  </si>
  <si>
    <t>28140367514</t>
  </si>
  <si>
    <t>75253285300039</t>
  </si>
  <si>
    <t>637452</t>
  </si>
  <si>
    <t>03 88 88 12 12</t>
  </si>
  <si>
    <t>67150 ERSTEIN</t>
  </si>
  <si>
    <t>Rue Georges Besse Zone Industrielle Ouest</t>
  </si>
  <si>
    <t>24/03/2022</t>
  </si>
  <si>
    <t>WURTH FRANCE ERSTEIN</t>
  </si>
  <si>
    <t>WURTH FRANCE</t>
  </si>
  <si>
    <t>44670615167</t>
  </si>
  <si>
    <t>66850296600041</t>
  </si>
  <si>
    <t>294925</t>
  </si>
  <si>
    <t>02 47 61 62 63</t>
  </si>
  <si>
    <t>37000 TOURS</t>
  </si>
  <si>
    <t>4 Rue Victor Hugo</t>
  </si>
  <si>
    <t>WSI TOURS</t>
  </si>
  <si>
    <t>24370200837</t>
  </si>
  <si>
    <t>43983139700039</t>
  </si>
  <si>
    <t>534134</t>
  </si>
  <si>
    <t>03 22 91 74 21</t>
  </si>
  <si>
    <t>80000 AMIENS</t>
  </si>
  <si>
    <t>6 Rue LAMARTINE</t>
  </si>
  <si>
    <t>20/05/2020</t>
  </si>
  <si>
    <t>WSI AB ET C WALL STREET ENGLISH AMIENS</t>
  </si>
  <si>
    <t>WSI AB ET C WALL STREET ENGLISH</t>
  </si>
  <si>
    <t>22800162380</t>
  </si>
  <si>
    <t>75280068000015</t>
  </si>
  <si>
    <t>589457</t>
  </si>
  <si>
    <t>59000 LILLE</t>
  </si>
  <si>
    <t>Ctre. De Commerces de Services et de loisirs</t>
  </si>
  <si>
    <t>100 CENTRE COMMERCIAL EURALILLE</t>
  </si>
  <si>
    <t>14/04/2020</t>
  </si>
  <si>
    <t>WSE - WALL STREET ENGLISH LILLE</t>
  </si>
  <si>
    <t>31590888259</t>
  </si>
  <si>
    <t>52748137800026</t>
  </si>
  <si>
    <t>568442</t>
  </si>
  <si>
    <t>0610142730</t>
  </si>
  <si>
    <t>21800 CHEVIGNY ST SAUVEUR</t>
  </si>
  <si>
    <t>5 Rue DES CYCLAMENS</t>
  </si>
  <si>
    <t>04/08/2017</t>
  </si>
  <si>
    <t>WROBEL SAMUEL AIME JOSEPH - CHOEUR DE METIERS FORMATION</t>
  </si>
  <si>
    <t>27210375321</t>
  </si>
  <si>
    <t>53279608300014</t>
  </si>
  <si>
    <t>464466</t>
  </si>
  <si>
    <t>01 49 59 62 62</t>
  </si>
  <si>
    <t>42 Boulevard SEBASTOPOL</t>
  </si>
  <si>
    <t>29/03/2022</t>
  </si>
  <si>
    <t>WRM LEARNPERFECT</t>
  </si>
  <si>
    <t>11753637175</t>
  </si>
  <si>
    <t>44067143600069</t>
  </si>
  <si>
    <t>559581</t>
  </si>
  <si>
    <t>44000 NANTES</t>
  </si>
  <si>
    <t>38 Rue DE LA VILLE EN BOIS</t>
  </si>
  <si>
    <t>09/03/2017</t>
  </si>
  <si>
    <t>WRIGHT ALLAN JASON</t>
  </si>
  <si>
    <t>52440615144</t>
  </si>
  <si>
    <t>48899662000032</t>
  </si>
  <si>
    <t>405048</t>
  </si>
  <si>
    <t>0442703815</t>
  </si>
  <si>
    <t>13400 AUBAGNE</t>
  </si>
  <si>
    <t>ZI DES PALUDS</t>
  </si>
  <si>
    <t>251 Avenue DES PALUDS</t>
  </si>
  <si>
    <t>17/04/2020</t>
  </si>
  <si>
    <t>WRAPTOR LABORATORIES</t>
  </si>
  <si>
    <t>93131332213</t>
  </si>
  <si>
    <t>41518515600031</t>
  </si>
  <si>
    <t>494409</t>
  </si>
  <si>
    <t>09 66 98 40 69</t>
  </si>
  <si>
    <t>28480 SAINTIGNY</t>
  </si>
  <si>
    <t>SAINTIGNY</t>
  </si>
  <si>
    <t>3 Avenue DE LA GARE</t>
  </si>
  <si>
    <t>07/04/2020</t>
  </si>
  <si>
    <t>WOTAN</t>
  </si>
  <si>
    <t>WOTAN SARL</t>
  </si>
  <si>
    <t>24280147628</t>
  </si>
  <si>
    <t>51887650300013</t>
  </si>
  <si>
    <t>587059</t>
  </si>
  <si>
    <t>39 3388560294</t>
  </si>
  <si>
    <t>ITALIE - BOLOGNA BO</t>
  </si>
  <si>
    <t>VIA CRACOVIA 23</t>
  </si>
  <si>
    <t>25/07/2018</t>
  </si>
  <si>
    <t>WSES</t>
  </si>
  <si>
    <t>WORLD SOCIETY OF EMERGENCY SURGERY</t>
  </si>
  <si>
    <t>570084</t>
  </si>
  <si>
    <t>CANADA - TORONTO</t>
  </si>
  <si>
    <t>c/o C. Hamani - Toronto Western Hospital Dpt of Neurosurgery West Wing 4-</t>
  </si>
  <si>
    <t>399 Bathurst Street</t>
  </si>
  <si>
    <t>13/09/2017</t>
  </si>
  <si>
    <t>WSSFN</t>
  </si>
  <si>
    <t>WORLD SOCIETY FOR STEREOTACTIC AND FUNCTIONAL NEUROSURGERY</t>
  </si>
  <si>
    <t>599920</t>
  </si>
  <si>
    <t>1 978 927 8330</t>
  </si>
  <si>
    <t>ETATS UNIS - BEVERLY</t>
  </si>
  <si>
    <t>Suite 4400</t>
  </si>
  <si>
    <t>500 Cummings Center</t>
  </si>
  <si>
    <t>15/05/2019</t>
  </si>
  <si>
    <t>WSRM</t>
  </si>
  <si>
    <t>WORLD SOCIETY FOR RECONSTRUCTIVE MICROSURGERY</t>
  </si>
  <si>
    <t>603016</t>
  </si>
  <si>
    <t>1 507 316 0084</t>
  </si>
  <si>
    <t>ETATS UNIS - ROCHESTER</t>
  </si>
  <si>
    <t>Suite 109</t>
  </si>
  <si>
    <t>3270 19th Street NW</t>
  </si>
  <si>
    <t>WORLD SLEEP SOCIETY</t>
  </si>
  <si>
    <t>556579</t>
  </si>
  <si>
    <t>41 22 305 57 37</t>
  </si>
  <si>
    <t>SUISSE - THONEX GENEVE</t>
  </si>
  <si>
    <t>Geneva University Psychiatric Hospital</t>
  </si>
  <si>
    <t>2 Chemin du Petit Bel Air</t>
  </si>
  <si>
    <t>13/01/2017</t>
  </si>
  <si>
    <t>WPA</t>
  </si>
  <si>
    <t>WORLD PSYCHIATRIC ASSOCIATION</t>
  </si>
  <si>
    <t>558746</t>
  </si>
  <si>
    <t>ETATS UNIS - EAST DUNDEE</t>
  </si>
  <si>
    <t>1061 E MAIN ST</t>
  </si>
  <si>
    <t>21/02/2017</t>
  </si>
  <si>
    <t>WPATH</t>
  </si>
  <si>
    <t>WORLD PROFESSIONAL ASSOCIATION FOR TRANSGENDER HEALTH</t>
  </si>
  <si>
    <t>597818</t>
  </si>
  <si>
    <t>0468347964</t>
  </si>
  <si>
    <t>66000 PERPIGNAN</t>
  </si>
  <si>
    <t>Espace polygone</t>
  </si>
  <si>
    <t>192 bis Rue LEON SERPOLET</t>
  </si>
  <si>
    <t>09/07/2020</t>
  </si>
  <si>
    <t>WORLD PRIVATE SECURITY TRAINING</t>
  </si>
  <si>
    <t>91660194066</t>
  </si>
  <si>
    <t>81016330300011</t>
  </si>
  <si>
    <t>650900</t>
  </si>
  <si>
    <t>CANADA - WINNIPEG</t>
  </si>
  <si>
    <t>C/O Yahya Ethawi</t>
  </si>
  <si>
    <t>6 EASTMOOR COVE</t>
  </si>
  <si>
    <t>27/01/2023</t>
  </si>
  <si>
    <t>WNA</t>
  </si>
  <si>
    <t>WORLD NEWBORN ASSOCIATION</t>
  </si>
  <si>
    <t>557882</t>
  </si>
  <si>
    <t>ROYAUME-UNI - LONDON</t>
  </si>
  <si>
    <t>08/02/2017</t>
  </si>
  <si>
    <t>WMS</t>
  </si>
  <si>
    <t>WORLD MUSCLE SOCIETY</t>
  </si>
  <si>
    <t>583790</t>
  </si>
  <si>
    <t>1 336 7602933</t>
  </si>
  <si>
    <t>ETATS UNIS - WINSTON-SALEM</t>
  </si>
  <si>
    <t>Suite 100-A</t>
  </si>
  <si>
    <t>150 Kimel Park Drive</t>
  </si>
  <si>
    <t>25/05/2018</t>
  </si>
  <si>
    <t>WIP</t>
  </si>
  <si>
    <t>WORLD INSTITUTE OF PAIN</t>
  </si>
  <si>
    <t>525327</t>
  </si>
  <si>
    <t>351936998935</t>
  </si>
  <si>
    <t>PORTUGAL - LISBOA</t>
  </si>
  <si>
    <t>1 Dto</t>
  </si>
  <si>
    <t>45 Rue TOMAS RIBEIRO</t>
  </si>
  <si>
    <t>04/08/2015</t>
  </si>
  <si>
    <t>WIARS</t>
  </si>
  <si>
    <t>WORLD INSTITUTE FOR ADVANCED RESEARCH AND SCIENCE</t>
  </si>
  <si>
    <t>668990</t>
  </si>
  <si>
    <t>41-22-7912111</t>
  </si>
  <si>
    <t>SUISSE - GENEVE</t>
  </si>
  <si>
    <t>20 Avenue Appia</t>
  </si>
  <si>
    <t>10/04/2024</t>
  </si>
  <si>
    <t>WHO - OMS</t>
  </si>
  <si>
    <t>WORLD HEALTH ORGANIZATION - ORGANISATION MONDIALE DE LA SANTE - ACAMEDIE DE L'OMS</t>
  </si>
  <si>
    <t>653548</t>
  </si>
  <si>
    <t>31 20 570 96 00</t>
  </si>
  <si>
    <t>PAYS-BAS - AMSTERDAM</t>
  </si>
  <si>
    <t>4 Schipluidenlaan</t>
  </si>
  <si>
    <t>27/03/2023</t>
  </si>
  <si>
    <t>WGA</t>
  </si>
  <si>
    <t>WORLD GLAUCOMA ASSOCIATION</t>
  </si>
  <si>
    <t>518566</t>
  </si>
  <si>
    <t>+494067088290</t>
  </si>
  <si>
    <t>ALLEMAGNE - BARSBUTTEL</t>
  </si>
  <si>
    <t>Zum Ehrenhain 34</t>
  </si>
  <si>
    <t>29/04/2015</t>
  </si>
  <si>
    <t>WFSBP</t>
  </si>
  <si>
    <t>WORLD FEDERATION OF SOCIETIES OF BIOLOGICAL PSYCHIATRY</t>
  </si>
  <si>
    <t>555320</t>
  </si>
  <si>
    <t>44 20 7631 8880</t>
  </si>
  <si>
    <t>21 PORTLAND PLACE</t>
  </si>
  <si>
    <t>23/12/2016</t>
  </si>
  <si>
    <t>WFSA</t>
  </si>
  <si>
    <t>WORLD FEDERATION OF SOCIETIES OF ANESTHESIOLOGISTS</t>
  </si>
  <si>
    <t>588027</t>
  </si>
  <si>
    <t>POLOGNE - WARSAW</t>
  </si>
  <si>
    <t>09/08/2018</t>
  </si>
  <si>
    <t>WFP</t>
  </si>
  <si>
    <t>WORLD FEDERATION OF PARASITOLOGISTS</t>
  </si>
  <si>
    <t>685392</t>
  </si>
  <si>
    <t>1 314 993 5040</t>
  </si>
  <si>
    <t>ETATS UNIS - SAINT LOUIS</t>
  </si>
  <si>
    <t>MO 63141-7816</t>
  </si>
  <si>
    <t>401 Boulevard NORTH LINDBERGH</t>
  </si>
  <si>
    <t>22/05/2025</t>
  </si>
  <si>
    <t>WFO</t>
  </si>
  <si>
    <t>WORLD FEDERATION OF ORTHODONTISTS</t>
  </si>
  <si>
    <t>637579</t>
  </si>
  <si>
    <t>PO Box 53187</t>
  </si>
  <si>
    <t>28/03/2022</t>
  </si>
  <si>
    <t>WFOT</t>
  </si>
  <si>
    <t>WORLD FEDERATION OF OCCUPATIONAL THERAPISTS</t>
  </si>
  <si>
    <t>588817</t>
  </si>
  <si>
    <t>43 18904427</t>
  </si>
  <si>
    <t>AUTRICHE - VIENNA</t>
  </si>
  <si>
    <t>Schmalzhofgasse 26</t>
  </si>
  <si>
    <t>27/08/2018</t>
  </si>
  <si>
    <t>WFNMB</t>
  </si>
  <si>
    <t>WORLD FEDERATION OF NUCLEAR MEDICINE AND BIOLOGY</t>
  </si>
  <si>
    <t>532113</t>
  </si>
  <si>
    <t>+41 22362 4352</t>
  </si>
  <si>
    <t>SUISSE - NYON</t>
  </si>
  <si>
    <t>5 Rue Marché</t>
  </si>
  <si>
    <t>23/11/2015</t>
  </si>
  <si>
    <t>WFNS</t>
  </si>
  <si>
    <t>WORLD FEDERATION OF NEUROSURGICAL SOCIETIES</t>
  </si>
  <si>
    <t>569008</t>
  </si>
  <si>
    <t>ETATS UNIS - HOUSTON</t>
  </si>
  <si>
    <t>PO Box 131401</t>
  </si>
  <si>
    <t>09/08/2017</t>
  </si>
  <si>
    <t>WFNOS</t>
  </si>
  <si>
    <t>WORLD FEDERATION OF NEURO-ONCOLOGY SOCIETIES</t>
  </si>
  <si>
    <t>615602</t>
  </si>
  <si>
    <t>44 191 259 5547</t>
  </si>
  <si>
    <t>ROYAUME-UNI - NORTH SHIELDS</t>
  </si>
  <si>
    <t>Rake Lane</t>
  </si>
  <si>
    <t>11 Rake House Farm</t>
  </si>
  <si>
    <t>28/09/2020</t>
  </si>
  <si>
    <t>WFNR</t>
  </si>
  <si>
    <t>WORLD FEDERATION FOR NEUROREHABILITATION</t>
  </si>
  <si>
    <t>569811</t>
  </si>
  <si>
    <t>SUISSE - LUZERN</t>
  </si>
  <si>
    <t>C/O GRAF UND PARTNER AG TRIBSCHENSTRASSE 7</t>
  </si>
  <si>
    <t>POSTFACH 3065</t>
  </si>
  <si>
    <t>05/09/2017</t>
  </si>
  <si>
    <t>WFHSS</t>
  </si>
  <si>
    <t>WORLD FEDERATION FOR HOSPITAL STERILIZATION SCIENCES</t>
  </si>
  <si>
    <t>590149</t>
  </si>
  <si>
    <t>44 1297 300503</t>
  </si>
  <si>
    <t>ROYAUME-UNI - AXMINSTER</t>
  </si>
  <si>
    <t>2nd Floor Thomas Whitty</t>
  </si>
  <si>
    <t>Silver Street</t>
  </si>
  <si>
    <t>01/10/2018</t>
  </si>
  <si>
    <t>WEM</t>
  </si>
  <si>
    <t>WORLD EXTREME MEDICINE</t>
  </si>
  <si>
    <t>669684</t>
  </si>
  <si>
    <t>49 - 89 - 24418529 - 0</t>
  </si>
  <si>
    <t>ALLEMAGNE - MUNICH</t>
  </si>
  <si>
    <t>5TH FLOOR</t>
  </si>
  <si>
    <t>29 OSKAR-VON-MILLER-RING</t>
  </si>
  <si>
    <t>30/04/2024</t>
  </si>
  <si>
    <t>WEO</t>
  </si>
  <si>
    <t>WORLD ENDOSCOPY ORGANIZATION</t>
  </si>
  <si>
    <t>662628</t>
  </si>
  <si>
    <t>CANADA - QUEBEC</t>
  </si>
  <si>
    <t>SUITE D1-719</t>
  </si>
  <si>
    <t>10 Rue DE L'ESPINAY</t>
  </si>
  <si>
    <t>15/05/2025</t>
  </si>
  <si>
    <t>WES</t>
  </si>
  <si>
    <t>WORLD ENDOMETRIOSIS SOCIETY</t>
  </si>
  <si>
    <t>563511</t>
  </si>
  <si>
    <t>44 77 1006 5164</t>
  </si>
  <si>
    <t>89 Southgate Road</t>
  </si>
  <si>
    <t>16/05/2017</t>
  </si>
  <si>
    <t>WERF</t>
  </si>
  <si>
    <t>WORLD ENDOMETRIOSIS RESEARCH FOUNDATION</t>
  </si>
  <si>
    <t>646908</t>
  </si>
  <si>
    <t>31 6 12 05 38 80</t>
  </si>
  <si>
    <t>PAYS-BAS - BILTHOVEN</t>
  </si>
  <si>
    <t>12 NIMRODLAAN</t>
  </si>
  <si>
    <t>17/10/2022</t>
  </si>
  <si>
    <t>WOCOVA</t>
  </si>
  <si>
    <t>WORLD CONGRESS ON VASCULAR ACCESS</t>
  </si>
  <si>
    <t>594740</t>
  </si>
  <si>
    <t>44 020 7931 6465</t>
  </si>
  <si>
    <t>Victoria Charity Centre</t>
  </si>
  <si>
    <t>11 Belgrave Road</t>
  </si>
  <si>
    <t>21/01/2019</t>
  </si>
  <si>
    <t>WCPT</t>
  </si>
  <si>
    <t>WORLD CONFEDERATION FOR PHYSICAL THERAPY</t>
  </si>
  <si>
    <t>561502</t>
  </si>
  <si>
    <t>34 91 3612600</t>
  </si>
  <si>
    <t>ESPAGNE - MADRID</t>
  </si>
  <si>
    <t>Avda. De la Institución Libre de Enseñanza, 2</t>
  </si>
  <si>
    <t>07/04/2017</t>
  </si>
  <si>
    <t>WADD</t>
  </si>
  <si>
    <t>WORLD ASSOCIATION OF DUAL DISORDERS</t>
  </si>
  <si>
    <t>644055</t>
  </si>
  <si>
    <t>PAYS-BAS - LEIDEN</t>
  </si>
  <si>
    <t>Van Oldenbarneveltstraat 38</t>
  </si>
  <si>
    <t>16/08/2022</t>
  </si>
  <si>
    <t>WACP</t>
  </si>
  <si>
    <t>WORLD ASSOCIATION OF CULTURAL PSYCHIATRY</t>
  </si>
  <si>
    <t>584575</t>
  </si>
  <si>
    <t>358 50 4627379</t>
  </si>
  <si>
    <t>FINLANDE - TAMPERE</t>
  </si>
  <si>
    <t>University of Tampere - Medical School</t>
  </si>
  <si>
    <t>Arvo Ylpön katu 34</t>
  </si>
  <si>
    <t>07/06/2018</t>
  </si>
  <si>
    <t>WAIMH</t>
  </si>
  <si>
    <t>WORLD ASSOCIATION FOR INFANT MENTAL HEALTH</t>
  </si>
  <si>
    <t>564527</t>
  </si>
  <si>
    <t>41 223055737</t>
  </si>
  <si>
    <t>SUISSE - CHENE BOURG GENEVE</t>
  </si>
  <si>
    <t>Hôpital Psychiatrique de l'Université Bât Les Voirons</t>
  </si>
  <si>
    <t>2 Chemin du Petit Bel-Air</t>
  </si>
  <si>
    <t>31/05/2017</t>
  </si>
  <si>
    <t>WADP</t>
  </si>
  <si>
    <t>WORLD ASSOCIATION FOR DYNAMIC PSYCHIATRY</t>
  </si>
  <si>
    <t>652040</t>
  </si>
  <si>
    <t>1 608 819 6604</t>
  </si>
  <si>
    <t>ETATS UNIS - MADISON</t>
  </si>
  <si>
    <t>3330 University Avenue, suite 130</t>
  </si>
  <si>
    <t>13/02/2023</t>
  </si>
  <si>
    <t>WADEM</t>
  </si>
  <si>
    <t>WORLD ASSOCIATION FOR DISASTER AND EMERGENCY MEDICINE</t>
  </si>
  <si>
    <t>642307</t>
  </si>
  <si>
    <t>JAPON - TOKYO</t>
  </si>
  <si>
    <t>1-1-39 HIROO , SHIBUYA</t>
  </si>
  <si>
    <t>EBISU PRIME SQUARE 1 F MBE 501</t>
  </si>
  <si>
    <t>04/07/2022</t>
  </si>
  <si>
    <t>WABIP</t>
  </si>
  <si>
    <t>WORLD ASSOCIATION FOR BRONCHOLOGY AND INTERVENTIONAL PULMONOLOGY</t>
  </si>
  <si>
    <t>681945</t>
  </si>
  <si>
    <t>1 414 276 1791</t>
  </si>
  <si>
    <t>ETATS UNIS - MILWAUKEE</t>
  </si>
  <si>
    <t>Suite 1100</t>
  </si>
  <si>
    <t>555 East Wells Street</t>
  </si>
  <si>
    <t>06/03/2025</t>
  </si>
  <si>
    <t>WAO</t>
  </si>
  <si>
    <t>WORLD ALLERGY ORGANIZATION</t>
  </si>
  <si>
    <t>574284</t>
  </si>
  <si>
    <t>ETATS UNIS - RIVERSIDE</t>
  </si>
  <si>
    <t>PO Box 982</t>
  </si>
  <si>
    <t>15/11/2017</t>
  </si>
  <si>
    <t>WASET</t>
  </si>
  <si>
    <t>WORLD ACADEMY OF SCIENCE ENGINEERING AND TECHNOLOGY</t>
  </si>
  <si>
    <t>622060</t>
  </si>
  <si>
    <t>04 34 28 51 02</t>
  </si>
  <si>
    <t>184 Rue PHILIPPE MAUPAS</t>
  </si>
  <si>
    <t>WORKSAFE FRANCE</t>
  </si>
  <si>
    <t>76300390330</t>
  </si>
  <si>
    <t>81925151300027</t>
  </si>
  <si>
    <t>609602</t>
  </si>
  <si>
    <t>06 17 19 33 77</t>
  </si>
  <si>
    <t>3 Allée Du Colvert</t>
  </si>
  <si>
    <t>24/07/2023</t>
  </si>
  <si>
    <t>WORKLAB</t>
  </si>
  <si>
    <t>52440760744</t>
  </si>
  <si>
    <t>80875526800048</t>
  </si>
  <si>
    <t>614713</t>
  </si>
  <si>
    <t>06 46 78 05 52</t>
  </si>
  <si>
    <t>Chez Make It Marseille</t>
  </si>
  <si>
    <t>108 Rue BRETEUIL</t>
  </si>
  <si>
    <t>19/01/2024</t>
  </si>
  <si>
    <t>WORKING FIRST X</t>
  </si>
  <si>
    <t>WORKING FIRST X - WFX</t>
  </si>
  <si>
    <t>93131772413</t>
  </si>
  <si>
    <t>84436110500019</t>
  </si>
  <si>
    <t>667821</t>
  </si>
  <si>
    <t>06 84 35 68 65</t>
  </si>
  <si>
    <t>40280 ST PIERRE DU MONT</t>
  </si>
  <si>
    <t>24 Rue MAURICE GENEVOIX</t>
  </si>
  <si>
    <t>13/03/2024</t>
  </si>
  <si>
    <t>WORK IN SPIRIT</t>
  </si>
  <si>
    <t>75400176640</t>
  </si>
  <si>
    <t>88823667600019</t>
  </si>
  <si>
    <t>656975</t>
  </si>
  <si>
    <t>06 70 34 60 37</t>
  </si>
  <si>
    <t>32000 AUCH</t>
  </si>
  <si>
    <t>12 Rue DU 8 MAI</t>
  </si>
  <si>
    <t>23/06/2023</t>
  </si>
  <si>
    <t>WORDK SAFETY</t>
  </si>
  <si>
    <t>76320085132</t>
  </si>
  <si>
    <t>94919265200012</t>
  </si>
  <si>
    <t>684510</t>
  </si>
  <si>
    <t>01 83 80 23 00</t>
  </si>
  <si>
    <t>60200 COMPIEGNE</t>
  </si>
  <si>
    <t>2 Rue Jean Monnet</t>
  </si>
  <si>
    <t>05/05/2025</t>
  </si>
  <si>
    <t>WOOSPEAK FRANCE COMPIEGNE</t>
  </si>
  <si>
    <t>WOOSPEAK FRANCE</t>
  </si>
  <si>
    <t>32600349260</t>
  </si>
  <si>
    <t>49449841300041</t>
  </si>
  <si>
    <t>671964</t>
  </si>
  <si>
    <t>Carrefour JEAN MONNET HOLDIPARC 2</t>
  </si>
  <si>
    <t>21/06/2024</t>
  </si>
  <si>
    <t>WOOSPEAK</t>
  </si>
  <si>
    <t>32600328160</t>
  </si>
  <si>
    <t>49117331600051</t>
  </si>
  <si>
    <t>440255</t>
  </si>
  <si>
    <t>04 69 64 70 50</t>
  </si>
  <si>
    <t>69009 LYON 9EME ARRONDISSEMENT</t>
  </si>
  <si>
    <t>1 Avenue Sidoine Apollinaire</t>
  </si>
  <si>
    <t>14/02/2025</t>
  </si>
  <si>
    <t>WOONOZ LYON</t>
  </si>
  <si>
    <t>WOONOZ SAS - PROJET VOLTAIRE</t>
  </si>
  <si>
    <t>82690981469</t>
  </si>
  <si>
    <t>48452879900030</t>
  </si>
  <si>
    <t>510658</t>
  </si>
  <si>
    <t>74100 ANNEMASSE</t>
  </si>
  <si>
    <t>CITE DE LA SOLIDARITE INTERNATIONALE</t>
  </si>
  <si>
    <t>13 Avenue EMILE ZOLA</t>
  </si>
  <si>
    <t>05/01/2025</t>
  </si>
  <si>
    <t>WECF FRANCE</t>
  </si>
  <si>
    <t>WOMEN ENGAGE FOR COMMON FUTURE FRANCE</t>
  </si>
  <si>
    <t>82740242974</t>
  </si>
  <si>
    <t>50457276900025</t>
  </si>
  <si>
    <t>512539</t>
  </si>
  <si>
    <t>09 69 32 35 99</t>
  </si>
  <si>
    <t>93400 ST OUEN SUR SEINE</t>
  </si>
  <si>
    <t>7 Rue EMMY NOETHER</t>
  </si>
  <si>
    <t>12/05/2022</t>
  </si>
  <si>
    <t>WKF LAMY- EDITION DALLIAN - GROUPE LIAISONS</t>
  </si>
  <si>
    <t>WOLTERS KLUWER FRANCE</t>
  </si>
  <si>
    <t>11755353175</t>
  </si>
  <si>
    <t>48008130600148</t>
  </si>
  <si>
    <t>624457</t>
  </si>
  <si>
    <t>01 30 36 20 11</t>
  </si>
  <si>
    <t>68 Boulevard DE PORT ROYAL</t>
  </si>
  <si>
    <t>WKT PHARMA</t>
  </si>
  <si>
    <t>11754483775</t>
  </si>
  <si>
    <t>51209920100018</t>
  </si>
  <si>
    <t>668400</t>
  </si>
  <si>
    <t>06 13 11 28 94</t>
  </si>
  <si>
    <t>49400 SAUMUR</t>
  </si>
  <si>
    <t>73 Rue Waldeck Rousseau</t>
  </si>
  <si>
    <t>29/03/2024</t>
  </si>
  <si>
    <t>WIZZ COACHING</t>
  </si>
  <si>
    <t>52490415649</t>
  </si>
  <si>
    <t>91460036600019</t>
  </si>
  <si>
    <t>591816</t>
  </si>
  <si>
    <t>06 51 05 55 81</t>
  </si>
  <si>
    <t>01090 MONTMERLE SUR SAONE</t>
  </si>
  <si>
    <t>556 Rue DES PERVENCHES</t>
  </si>
  <si>
    <t>17/01/2025</t>
  </si>
  <si>
    <t>WIZIOU - AXEAS CONSEIL</t>
  </si>
  <si>
    <t>84010196601</t>
  </si>
  <si>
    <t>81173759200014</t>
  </si>
  <si>
    <t>430730</t>
  </si>
  <si>
    <t>04 67 53 69 73</t>
  </si>
  <si>
    <t>34200 SETE</t>
  </si>
  <si>
    <t>5 Rue DU RESERVOIR</t>
  </si>
  <si>
    <t>02/05/2024</t>
  </si>
  <si>
    <t>WITTMANN ANDRE</t>
  </si>
  <si>
    <t>91340724634</t>
  </si>
  <si>
    <t>52081393200016</t>
  </si>
  <si>
    <t>186831</t>
  </si>
  <si>
    <t>04 93 19 37 37</t>
  </si>
  <si>
    <t>11</t>
  </si>
  <si>
    <t>7 Avenue RAYMOND FERAUD</t>
  </si>
  <si>
    <t>WIT</t>
  </si>
  <si>
    <t>93060084406</t>
  </si>
  <si>
    <t>32908707600041</t>
  </si>
  <si>
    <t>680369</t>
  </si>
  <si>
    <t>02 38 53 78 22</t>
  </si>
  <si>
    <t>45770 SARAN</t>
  </si>
  <si>
    <t>264 Rue Des Sables De Sary</t>
  </si>
  <si>
    <t>29/01/2025</t>
  </si>
  <si>
    <t>WISSEN SARAN</t>
  </si>
  <si>
    <t>WISSEN</t>
  </si>
  <si>
    <t>24450260245</t>
  </si>
  <si>
    <t>49321645100119</t>
  </si>
  <si>
    <t>638298</t>
  </si>
  <si>
    <t>05 57 30 85 15</t>
  </si>
  <si>
    <t>88 Quai de Paludate</t>
  </si>
  <si>
    <t>08/04/2022</t>
  </si>
  <si>
    <t>WISP</t>
  </si>
  <si>
    <t>72330840133</t>
  </si>
  <si>
    <t>53345988900036</t>
  </si>
  <si>
    <t>639813</t>
  </si>
  <si>
    <t>33185 LE HAILLAN</t>
  </si>
  <si>
    <t>10-12 Avenue des Satellites</t>
  </si>
  <si>
    <t>16/05/2022</t>
  </si>
  <si>
    <t>WIPNCO</t>
  </si>
  <si>
    <t>75331387633</t>
  </si>
  <si>
    <t>90784272800012</t>
  </si>
  <si>
    <t>680084</t>
  </si>
  <si>
    <t>34400 ST SERIES</t>
  </si>
  <si>
    <t>108 Rue du Moulin BES</t>
  </si>
  <si>
    <t>23/01/2025</t>
  </si>
  <si>
    <t>WIPEX ST SERIES</t>
  </si>
  <si>
    <t>WIPEX</t>
  </si>
  <si>
    <t>91340828834</t>
  </si>
  <si>
    <t>79966769600022</t>
  </si>
  <si>
    <t>548789</t>
  </si>
  <si>
    <t>04 81 76 76 00</t>
  </si>
  <si>
    <t>69630 CHAPONOST</t>
  </si>
  <si>
    <t>38/40 Route DE BRIGNAIS</t>
  </si>
  <si>
    <t>01/09/2016</t>
  </si>
  <si>
    <t>WINTERHALER FRANCE SAS</t>
  </si>
  <si>
    <t>82691285869</t>
  </si>
  <si>
    <t>34314790600048</t>
  </si>
  <si>
    <t>622849</t>
  </si>
  <si>
    <t>23 Rue DES BLANCS MANTEAUX</t>
  </si>
  <si>
    <t>20/04/2021</t>
  </si>
  <si>
    <t>WINGSANTE</t>
  </si>
  <si>
    <t>11755600975</t>
  </si>
  <si>
    <t>82394657900013</t>
  </si>
  <si>
    <t>619814</t>
  </si>
  <si>
    <t>06 03 98 33 90</t>
  </si>
  <si>
    <t>64600 ANGLET</t>
  </si>
  <si>
    <t>2 Rue du tilleult argente</t>
  </si>
  <si>
    <t>22/01/2021</t>
  </si>
  <si>
    <t>WING CONSULTING</t>
  </si>
  <si>
    <t>75640565764</t>
  </si>
  <si>
    <t>52338376800018</t>
  </si>
  <si>
    <t>523549</t>
  </si>
  <si>
    <t>CHEZ DR PHILIPPE PES</t>
  </si>
  <si>
    <t>4 Rue PERELLE</t>
  </si>
  <si>
    <t>13/09/2024</t>
  </si>
  <si>
    <t>WWF</t>
  </si>
  <si>
    <t>WINFOCUS FRANCE</t>
  </si>
  <si>
    <t>52440711844</t>
  </si>
  <si>
    <t>52844056300021</t>
  </si>
  <si>
    <t>623994</t>
  </si>
  <si>
    <t>02 44 10 16 77</t>
  </si>
  <si>
    <t>35760 ST GREGOIRE</t>
  </si>
  <si>
    <t>ESPACE PERFORMANCE III</t>
  </si>
  <si>
    <t>Rond-point D'ALPHASIS BÂTIMENT T</t>
  </si>
  <si>
    <t>19/05/2021</t>
  </si>
  <si>
    <t>WINBOUND</t>
  </si>
  <si>
    <t>53351031135</t>
  </si>
  <si>
    <t>82262776600030</t>
  </si>
  <si>
    <t>486292</t>
  </si>
  <si>
    <t>0801802802</t>
  </si>
  <si>
    <t>Espace Lumière Bat. 6</t>
  </si>
  <si>
    <t>53 Boulevard DE LA REPUBLIQUE</t>
  </si>
  <si>
    <t>WILO SALMSON FRANCE</t>
  </si>
  <si>
    <t>11930702793</t>
  </si>
  <si>
    <t>41061590000025</t>
  </si>
  <si>
    <t>637403</t>
  </si>
  <si>
    <t>06.24.75.44.80</t>
  </si>
  <si>
    <t>83400 HYERES</t>
  </si>
  <si>
    <t>14 LOT MONGE</t>
  </si>
  <si>
    <t>3 Avenue PIERRE DE COUBERTIN</t>
  </si>
  <si>
    <t>07/03/2023</t>
  </si>
  <si>
    <t>WILLY FORT WILLY</t>
  </si>
  <si>
    <t>WILLY FORT WILLY - PDF 83</t>
  </si>
  <si>
    <t>93830596983</t>
  </si>
  <si>
    <t>83359773500020</t>
  </si>
  <si>
    <t>650316</t>
  </si>
  <si>
    <t>09 71 00 54 54</t>
  </si>
  <si>
    <t>56/58 Rue ALSACE LORRAINE</t>
  </si>
  <si>
    <t>11/01/2023</t>
  </si>
  <si>
    <t>WILLING TOULOUSE</t>
  </si>
  <si>
    <t>WILLING</t>
  </si>
  <si>
    <t>76311110131</t>
  </si>
  <si>
    <t>82248251900029</t>
  </si>
  <si>
    <t>528286</t>
  </si>
  <si>
    <t>16260 CHASSENEUIL SUR BONNIEURE</t>
  </si>
  <si>
    <t>BOURGNEUF</t>
  </si>
  <si>
    <t>Route DU BALL TRAP</t>
  </si>
  <si>
    <t>23/09/2015</t>
  </si>
  <si>
    <t>WILLIAMS MEYNIER  DFIPRO</t>
  </si>
  <si>
    <t>54160083116</t>
  </si>
  <si>
    <t>43309035400039</t>
  </si>
  <si>
    <t>646258</t>
  </si>
  <si>
    <t>06 48 99 31 65</t>
  </si>
  <si>
    <t>26270 MIRMANDE</t>
  </si>
  <si>
    <t>LA COLLINE</t>
  </si>
  <si>
    <t>06/10/2022</t>
  </si>
  <si>
    <t>WILLEMAERS THIERRY</t>
  </si>
  <si>
    <t>82260229626</t>
  </si>
  <si>
    <t>79785834700025</t>
  </si>
  <si>
    <t>686920</t>
  </si>
  <si>
    <t>06 88 58 38 14</t>
  </si>
  <si>
    <t>37250 VEIGNE</t>
  </si>
  <si>
    <t>62 Rue de baigneux</t>
  </si>
  <si>
    <t>07/07/2025</t>
  </si>
  <si>
    <t>WILLARD DRANSARD CLAIRE</t>
  </si>
  <si>
    <t>WILLARD DRANSARD CLAIRE - HORIZON TALENTS CONSEIL</t>
  </si>
  <si>
    <t>24370331037</t>
  </si>
  <si>
    <t>39834811000030</t>
  </si>
  <si>
    <t>629431</t>
  </si>
  <si>
    <t>91450 ETIOLLES</t>
  </si>
  <si>
    <t>63 D Résidence les Bois du Cerf</t>
  </si>
  <si>
    <t>14/10/2021</t>
  </si>
  <si>
    <t>WILHELM ELODIE</t>
  </si>
  <si>
    <t>WILHELM ELODIE - ASTRIA DEFIBRILLATEURS ET FORMATION</t>
  </si>
  <si>
    <t>11910888891</t>
  </si>
  <si>
    <t>84895862500016</t>
  </si>
  <si>
    <t>668011</t>
  </si>
  <si>
    <t>06 70 96 68 86</t>
  </si>
  <si>
    <t>74310 LES HOUCHES</t>
  </si>
  <si>
    <t>200 Chemin du Pierrier de la Croix,</t>
  </si>
  <si>
    <t>20/03/2024</t>
  </si>
  <si>
    <t>WILD CHILD GROUP</t>
  </si>
  <si>
    <t>84740393974</t>
  </si>
  <si>
    <t>89196841400013</t>
  </si>
  <si>
    <t>680989</t>
  </si>
  <si>
    <t>02 47 48 07 04</t>
  </si>
  <si>
    <t>37170 CHAMBRAY LES TOURS</t>
  </si>
  <si>
    <t>19 Rue DE LA MAIRIE</t>
  </si>
  <si>
    <t>13/02/2025</t>
  </si>
  <si>
    <t>WIL AUTO ECOLE</t>
  </si>
  <si>
    <t>24370389937</t>
  </si>
  <si>
    <t>50993347900016</t>
  </si>
  <si>
    <t>656800</t>
  </si>
  <si>
    <t>POLOGNE - KRAKOW</t>
  </si>
  <si>
    <t>4/10 Ul. Mariana Markowskiego</t>
  </si>
  <si>
    <t>19/06/2023</t>
  </si>
  <si>
    <t>WIEDZA I ZDROWIE AB SZCZYGIEL S.C.</t>
  </si>
  <si>
    <t>637385</t>
  </si>
  <si>
    <t>09 60 02 14 21</t>
  </si>
  <si>
    <t>59500 DOUAI</t>
  </si>
  <si>
    <t>Résidence Turenne</t>
  </si>
  <si>
    <t>295B Quai Devigne</t>
  </si>
  <si>
    <t>WIBAULT ISABELLE ANNE</t>
  </si>
  <si>
    <t>WIBAULT ISABELLE ANNE  - IW PERSPECTIVES</t>
  </si>
  <si>
    <t>32591051459</t>
  </si>
  <si>
    <t>88819091500015</t>
  </si>
  <si>
    <t>564667</t>
  </si>
  <si>
    <t>01 60 08 43 85</t>
  </si>
  <si>
    <t>77400 LAGNY SUR MARNE</t>
  </si>
  <si>
    <t>24 Rue Gambetta</t>
  </si>
  <si>
    <t>WT</t>
  </si>
  <si>
    <t>WHITE TILLET CONSULTANTS EXPERTS</t>
  </si>
  <si>
    <t>11755548575</t>
  </si>
  <si>
    <t>39921951800038</t>
  </si>
  <si>
    <t>585634</t>
  </si>
  <si>
    <t>06 12 84 12 03</t>
  </si>
  <si>
    <t>60360 CREVECOEUR LE GRAND</t>
  </si>
  <si>
    <t>9 Rue DES ECOLES</t>
  </si>
  <si>
    <t>18/05/2020</t>
  </si>
  <si>
    <t>WHITE ROUSSEL KATHRYN - FLUENCY FORMATION</t>
  </si>
  <si>
    <t>22600214560</t>
  </si>
  <si>
    <t>43417735800026</t>
  </si>
  <si>
    <t>551776</t>
  </si>
  <si>
    <t>01 70 03 81 60</t>
  </si>
  <si>
    <t>93290 TREMBLAY EN FRANCE</t>
  </si>
  <si>
    <t>14 Rue De La Belle Borne</t>
  </si>
  <si>
    <t>03/06/2025</t>
  </si>
  <si>
    <t>WFS ACADEMY</t>
  </si>
  <si>
    <t>11930478493</t>
  </si>
  <si>
    <t>42976495400054</t>
  </si>
  <si>
    <t>574442</t>
  </si>
  <si>
    <t>02 40 63 88 42</t>
  </si>
  <si>
    <t>2 Rue Crucy</t>
  </si>
  <si>
    <t>WEYLAND KARINE</t>
  </si>
  <si>
    <t>WEYLAND KARINE - K PILATES</t>
  </si>
  <si>
    <t>52440759344</t>
  </si>
  <si>
    <t>50738490700055</t>
  </si>
  <si>
    <t>172674</t>
  </si>
  <si>
    <t>0676809852</t>
  </si>
  <si>
    <t>PAYS-BAS - GRAVE</t>
  </si>
  <si>
    <t>2B KORTE ROGSTRAAT</t>
  </si>
  <si>
    <t>WIH</t>
  </si>
  <si>
    <t>WETENSCHAPPELIJK INSTITUT VOOR HAPTONOMIE</t>
  </si>
  <si>
    <t>649181</t>
  </si>
  <si>
    <t>09 80 80 42 65</t>
  </si>
  <si>
    <t>94140 ALFORTVILLE</t>
  </si>
  <si>
    <t>71 Rue ETIENNE DOLET</t>
  </si>
  <si>
    <t>13/12/2022</t>
  </si>
  <si>
    <t>WESTMILL NEW</t>
  </si>
  <si>
    <t>11941065694</t>
  </si>
  <si>
    <t>89880747400017</t>
  </si>
  <si>
    <t>423233</t>
  </si>
  <si>
    <t>01 41 18 35 00</t>
  </si>
  <si>
    <t>92600 ASNIERES SUR SEINE</t>
  </si>
  <si>
    <t>14 Rue Sarah Bernhardt Immeuble Front Office</t>
  </si>
  <si>
    <t>WESTCON GROUP EUROPEAN OPERATIONS LIMITED ASNIERES SUR SEINE</t>
  </si>
  <si>
    <t>WESTCON GROUP EUROPEAN OPERATIONS LIMITED</t>
  </si>
  <si>
    <t>11921691792</t>
  </si>
  <si>
    <t>49295247800070</t>
  </si>
  <si>
    <t>638328</t>
  </si>
  <si>
    <t>02 51 06 07 17</t>
  </si>
  <si>
    <t>85600 MONTAIGU VENDEE</t>
  </si>
  <si>
    <t>19 Rue DU COLONEL TAYLOR</t>
  </si>
  <si>
    <t>17/02/2023</t>
  </si>
  <si>
    <t>WEST CONSEIL</t>
  </si>
  <si>
    <t>52850189385</t>
  </si>
  <si>
    <t>51472600900020</t>
  </si>
  <si>
    <t>652581</t>
  </si>
  <si>
    <t>03 79 52 19 69</t>
  </si>
  <si>
    <t>42 Cours de la liberté</t>
  </si>
  <si>
    <t>03/03/2023</t>
  </si>
  <si>
    <t>WESPEAK DIJON</t>
  </si>
  <si>
    <t>WESPEAK DIJON - MYES MY ENGLISH SCHOOL</t>
  </si>
  <si>
    <t>84691968469</t>
  </si>
  <si>
    <t>91130252900019</t>
  </si>
  <si>
    <t>673596</t>
  </si>
  <si>
    <t>06 46 45 64 60</t>
  </si>
  <si>
    <t>20 Avenue DAUMESNIL</t>
  </si>
  <si>
    <t>07/08/2024</t>
  </si>
  <si>
    <t>WERSUS</t>
  </si>
  <si>
    <t>11930802893</t>
  </si>
  <si>
    <t>85115180300026</t>
  </si>
  <si>
    <t>679148</t>
  </si>
  <si>
    <t>06 89 68 40 17</t>
  </si>
  <si>
    <t>51160 AY CHAMPAGNE</t>
  </si>
  <si>
    <t>6 Impasse d'Herbes</t>
  </si>
  <si>
    <t>02/01/2025</t>
  </si>
  <si>
    <t>WERNERT LAURENCE</t>
  </si>
  <si>
    <t>WERNERT LAURENCE - LWB CONSULTING</t>
  </si>
  <si>
    <t>44510239551</t>
  </si>
  <si>
    <t>91740419600011</t>
  </si>
  <si>
    <t>21374</t>
  </si>
  <si>
    <t>01 82 30 86 00</t>
  </si>
  <si>
    <t>93310 LE PRE ST GERVAIS</t>
  </si>
  <si>
    <t>IMMEUBLE YVOIRE</t>
  </si>
  <si>
    <t>88-94 Rue ANDRE JOINEAU</t>
  </si>
  <si>
    <t>02/09/2024</t>
  </si>
  <si>
    <t>WERFEN INSTRUMENTATION LABORATORY</t>
  </si>
  <si>
    <t>11930664993</t>
  </si>
  <si>
    <t>56201026400116</t>
  </si>
  <si>
    <t>655533</t>
  </si>
  <si>
    <t>06 52 09 37 69</t>
  </si>
  <si>
    <t>93110 ROSNY SOUS BOIS</t>
  </si>
  <si>
    <t>112 Avenue DU GENERAL DE GAULLE</t>
  </si>
  <si>
    <t>24/05/2023</t>
  </si>
  <si>
    <t>WENO IES</t>
  </si>
  <si>
    <t>11770737877</t>
  </si>
  <si>
    <t>90186017100023</t>
  </si>
  <si>
    <t>573012</t>
  </si>
  <si>
    <t>06 65 24 81 13</t>
  </si>
  <si>
    <t>33580 MONSEGUR</t>
  </si>
  <si>
    <t>24 bis Place ROBERT DARNICHE</t>
  </si>
  <si>
    <t>WELL DONE</t>
  </si>
  <si>
    <t>75331090533</t>
  </si>
  <si>
    <t>82745066900029</t>
  </si>
  <si>
    <t>592882</t>
  </si>
  <si>
    <t>02 51 80 05 33</t>
  </si>
  <si>
    <t>44800 ST HERBLAIN</t>
  </si>
  <si>
    <t>1 Impasse Serge Reggiani</t>
  </si>
  <si>
    <t>29/10/2020</t>
  </si>
  <si>
    <t>WELIOM ST HERBLAIN</t>
  </si>
  <si>
    <t>WELIOM</t>
  </si>
  <si>
    <t>52440790844</t>
  </si>
  <si>
    <t>53773448500049</t>
  </si>
  <si>
    <t>672580</t>
  </si>
  <si>
    <t>94200 IVRY SUR SEINE</t>
  </si>
  <si>
    <t>45 Boulevard Paul Vaillant Couturier</t>
  </si>
  <si>
    <t>10/07/2024</t>
  </si>
  <si>
    <t>WELIOM IVRY SUR SEINE</t>
  </si>
  <si>
    <t>53773448500072</t>
  </si>
  <si>
    <t>603569</t>
  </si>
  <si>
    <t>06 25 04 60 20</t>
  </si>
  <si>
    <t>38600 FONTAINE</t>
  </si>
  <si>
    <t>16 bis Rue JEAN PAIN</t>
  </si>
  <si>
    <t>08/04/2020</t>
  </si>
  <si>
    <t>WEL COM-HOM</t>
  </si>
  <si>
    <t>WEL COM HOM</t>
  </si>
  <si>
    <t>82380542738</t>
  </si>
  <si>
    <t>78953783400010</t>
  </si>
  <si>
    <t>116520</t>
  </si>
  <si>
    <t>03 89 20 50 50</t>
  </si>
  <si>
    <t>68000 COLMAR</t>
  </si>
  <si>
    <t>BP 31219</t>
  </si>
  <si>
    <t>21 Rue ANDRE KIENER</t>
  </si>
  <si>
    <t>10/07/2020</t>
  </si>
  <si>
    <t>WEISHAUPT SA COLMAR</t>
  </si>
  <si>
    <t>WEISHAUPT SA</t>
  </si>
  <si>
    <t>42680002268</t>
  </si>
  <si>
    <t>91652109900439</t>
  </si>
  <si>
    <t>587886</t>
  </si>
  <si>
    <t>1 646 962 7464</t>
  </si>
  <si>
    <t>ETATS UNIS - NEW YORK</t>
  </si>
  <si>
    <t>2nd floor</t>
  </si>
  <si>
    <t>240 East 59th Street</t>
  </si>
  <si>
    <t>30/07/2018</t>
  </si>
  <si>
    <t>WEILL CORNELL MEDICINE</t>
  </si>
  <si>
    <t>WEILL CORNELL MEDICINE - THE SEAN PARKER INSTITUTE FOR THE VOICE</t>
  </si>
  <si>
    <t>650717</t>
  </si>
  <si>
    <t>06 72 02 04 73</t>
  </si>
  <si>
    <t>67210 OBERNAI</t>
  </si>
  <si>
    <t>10 Rue schultz wettel</t>
  </si>
  <si>
    <t>20/01/2023</t>
  </si>
  <si>
    <t>WEILER SYLVIE</t>
  </si>
  <si>
    <t>44670651967</t>
  </si>
  <si>
    <t>88106667400014</t>
  </si>
  <si>
    <t>636733</t>
  </si>
  <si>
    <t>01 89 16 82 67</t>
  </si>
  <si>
    <t>168 Rue de la Convention</t>
  </si>
  <si>
    <t>11/03/2022</t>
  </si>
  <si>
    <t>WEFIT GROUP</t>
  </si>
  <si>
    <t>11754655675</t>
  </si>
  <si>
    <t>51068964900034</t>
  </si>
  <si>
    <t>524864</t>
  </si>
  <si>
    <t>0626960276</t>
  </si>
  <si>
    <t>LE COLBERT</t>
  </si>
  <si>
    <t>9 Rue D'ANTRECHAUS</t>
  </si>
  <si>
    <t>WEEZIU</t>
  </si>
  <si>
    <t>93830440783</t>
  </si>
  <si>
    <t>75204492500010</t>
  </si>
  <si>
    <t>578642</t>
  </si>
  <si>
    <t>01 76 42 00 81</t>
  </si>
  <si>
    <t>31 Rue d'Alger</t>
  </si>
  <si>
    <t>22/04/2020</t>
  </si>
  <si>
    <t>WEECAST</t>
  </si>
  <si>
    <t>WEECAST - TUTO.COM</t>
  </si>
  <si>
    <t>93830461883</t>
  </si>
  <si>
    <t>51750217500048</t>
  </si>
  <si>
    <t>631140</t>
  </si>
  <si>
    <t>06 67 93 45 87</t>
  </si>
  <si>
    <t>18 Rue de Saint Cyr</t>
  </si>
  <si>
    <t>18/11/2021</t>
  </si>
  <si>
    <t>WEDGE POLYTECHNIC INTERNATIONAL SCHOOL</t>
  </si>
  <si>
    <t>84691690969</t>
  </si>
  <si>
    <t>87806784200012</t>
  </si>
  <si>
    <t>647214</t>
  </si>
  <si>
    <t>01 83 84 44 71</t>
  </si>
  <si>
    <t>93330 NEUILLY SUR MARNE</t>
  </si>
  <si>
    <t>9 Rue Louis Vannini</t>
  </si>
  <si>
    <t>25/10/2022</t>
  </si>
  <si>
    <t>WEC NEUILLY SUR MARNE</t>
  </si>
  <si>
    <t>WEC</t>
  </si>
  <si>
    <t>11930672493</t>
  </si>
  <si>
    <t>75311164000011</t>
  </si>
  <si>
    <t>460710</t>
  </si>
  <si>
    <t>33500 LIBOURNE</t>
  </si>
  <si>
    <t>91 Rue THIERS</t>
  </si>
  <si>
    <t>WEBSET</t>
  </si>
  <si>
    <t>72330845233</t>
  </si>
  <si>
    <t>53446839200012</t>
  </si>
  <si>
    <t>671009</t>
  </si>
  <si>
    <t>01 88 40 35 40</t>
  </si>
  <si>
    <t>92380 GARCHES</t>
  </si>
  <si>
    <t>11 Rue de la porte jaune</t>
  </si>
  <si>
    <t>03/06/2024</t>
  </si>
  <si>
    <t>WEBMYDAY GARCHES</t>
  </si>
  <si>
    <t>WEBMYDAY</t>
  </si>
  <si>
    <t>11922340692</t>
  </si>
  <si>
    <t>88334770000014</t>
  </si>
  <si>
    <t>537093</t>
  </si>
  <si>
    <t>94130 NOGENT SUR MARNE</t>
  </si>
  <si>
    <t>118 Grande Rue Charles De Gaulle</t>
  </si>
  <si>
    <t>09/02/2016</t>
  </si>
  <si>
    <t>WEBMARKETING &amp; COM</t>
  </si>
  <si>
    <t>WEBMARKETING ET COM</t>
  </si>
  <si>
    <t>11940875994</t>
  </si>
  <si>
    <t>79015057700019</t>
  </si>
  <si>
    <t>667341</t>
  </si>
  <si>
    <t>09 88 28 88 28</t>
  </si>
  <si>
    <t>03200 ABREST</t>
  </si>
  <si>
    <t>6 Rue DES GRANDES CHAUMES</t>
  </si>
  <si>
    <t>22/08/2024</t>
  </si>
  <si>
    <t>WBS</t>
  </si>
  <si>
    <t>WEBILL SANTE</t>
  </si>
  <si>
    <t>84030390203</t>
  </si>
  <si>
    <t>94938541300016</t>
  </si>
  <si>
    <t>555800</t>
  </si>
  <si>
    <t>06 74 97 82 22</t>
  </si>
  <si>
    <t>75004 PARIS 4EME ARRONDISSEMENT</t>
  </si>
  <si>
    <t>18 Rue GEOFFROY L'ASNIER</t>
  </si>
  <si>
    <t>WEBFORCE3 PARIS</t>
  </si>
  <si>
    <t>WEBFORCE3</t>
  </si>
  <si>
    <t>11755451775</t>
  </si>
  <si>
    <t>81786764100026</t>
  </si>
  <si>
    <t>624792</t>
  </si>
  <si>
    <t>06 44 14 65 91</t>
  </si>
  <si>
    <t>59110 LA MADELEINE</t>
  </si>
  <si>
    <t>105 Avenue DE LA REPUBLIQUE</t>
  </si>
  <si>
    <t>08/06/2021</t>
  </si>
  <si>
    <t>WEBFORCE3 LA MADELEINE</t>
  </si>
  <si>
    <t>81786764100083</t>
  </si>
  <si>
    <t>657232</t>
  </si>
  <si>
    <t>07 61 81 76 70</t>
  </si>
  <si>
    <t>20200 BASTIA</t>
  </si>
  <si>
    <t>7 Place Dominique Vincetti</t>
  </si>
  <si>
    <t>06/07/2023</t>
  </si>
  <si>
    <t>WEBFORCE3 BASTIA</t>
  </si>
  <si>
    <t>81786764100216</t>
  </si>
  <si>
    <t>400233</t>
  </si>
  <si>
    <t>0381584268</t>
  </si>
  <si>
    <t>25320 CHEMAUDIN ET VAUX</t>
  </si>
  <si>
    <t>11 Rue Grande Rue</t>
  </si>
  <si>
    <t>04/05/2020</t>
  </si>
  <si>
    <t>WEBER PIERRE</t>
  </si>
  <si>
    <t>43250272025</t>
  </si>
  <si>
    <t>33772075900063</t>
  </si>
  <si>
    <t>628207</t>
  </si>
  <si>
    <t>03 87 02 80 66</t>
  </si>
  <si>
    <t>57980 METZING</t>
  </si>
  <si>
    <t>62 Rue PRINCIPALE</t>
  </si>
  <si>
    <t>14/09/2021</t>
  </si>
  <si>
    <t>WEBER NADINE</t>
  </si>
  <si>
    <t>41570345657</t>
  </si>
  <si>
    <t>50859706900014</t>
  </si>
  <si>
    <t>405577</t>
  </si>
  <si>
    <t>04014</t>
  </si>
  <si>
    <t>06 24 43 80 82</t>
  </si>
  <si>
    <t>25000 BESANCON</t>
  </si>
  <si>
    <t>32 Avenue du Commandant Marceau</t>
  </si>
  <si>
    <t>27/09/2023</t>
  </si>
  <si>
    <t>WEBER FRANCOISE</t>
  </si>
  <si>
    <t>WEBER FRANCOISE FORMATION ET ACCOMPAGNEMENT</t>
  </si>
  <si>
    <t>43250237425</t>
  </si>
  <si>
    <t>33942685000048</t>
  </si>
  <si>
    <t>640049</t>
  </si>
  <si>
    <t>8 Rue Camille Schlumberger</t>
  </si>
  <si>
    <t>WEBBER CHRISTINE</t>
  </si>
  <si>
    <t>44680302468</t>
  </si>
  <si>
    <t>34422492800038</t>
  </si>
  <si>
    <t>674254</t>
  </si>
  <si>
    <t>05 32 28 01 17</t>
  </si>
  <si>
    <t>35 Rue Fonbalquine</t>
  </si>
  <si>
    <t>LA WAB</t>
  </si>
  <si>
    <t>WEB ASSOCIATION BERGERAC - LA WAB</t>
  </si>
  <si>
    <t>75240181224</t>
  </si>
  <si>
    <t>81290071000029</t>
  </si>
  <si>
    <t>639382</t>
  </si>
  <si>
    <t>54320 MAXEVILLE</t>
  </si>
  <si>
    <t>10 Rue LANGEVIN</t>
  </si>
  <si>
    <t>04/05/2022</t>
  </si>
  <si>
    <t>WE UP</t>
  </si>
  <si>
    <t>44540387654</t>
  </si>
  <si>
    <t>88446555000017</t>
  </si>
  <si>
    <t>665083</t>
  </si>
  <si>
    <t>06 96 89 80 75</t>
  </si>
  <si>
    <t>97231 LE ROBERT</t>
  </si>
  <si>
    <t>QUARTIER GALETTE</t>
  </si>
  <si>
    <t>Route du Vert Pré</t>
  </si>
  <si>
    <t>09/01/2024</t>
  </si>
  <si>
    <t>WE PERFORM CONSULTING ET FORMATION</t>
  </si>
  <si>
    <t>02973471197</t>
  </si>
  <si>
    <t>95075886200011</t>
  </si>
  <si>
    <t>667997</t>
  </si>
  <si>
    <t>06 18 27 27 42</t>
  </si>
  <si>
    <t>51 Rue Yann Piat</t>
  </si>
  <si>
    <t>19/03/2024</t>
  </si>
  <si>
    <t>WE ARE ATHLETIC</t>
  </si>
  <si>
    <t>93830733583</t>
  </si>
  <si>
    <t>94920342600018</t>
  </si>
  <si>
    <t>624767</t>
  </si>
  <si>
    <t>06 22 09 00 90</t>
  </si>
  <si>
    <t>37 Rue des Mathurins</t>
  </si>
  <si>
    <t>WAYS AND LORE</t>
  </si>
  <si>
    <t>11995321575</t>
  </si>
  <si>
    <t>80776280200021</t>
  </si>
  <si>
    <t>577339</t>
  </si>
  <si>
    <t>06 14 23 62 21</t>
  </si>
  <si>
    <t>84170 MONTEUX</t>
  </si>
  <si>
    <t>383 Chemin De L Aligadou</t>
  </si>
  <si>
    <t>21/05/2025</t>
  </si>
  <si>
    <t>WAY INSIDE</t>
  </si>
  <si>
    <t>93840391584</t>
  </si>
  <si>
    <t>82907887200035</t>
  </si>
  <si>
    <t>618469</t>
  </si>
  <si>
    <t>31 bis Avenue DE LA REPUBLIQUE</t>
  </si>
  <si>
    <t>10/12/2020</t>
  </si>
  <si>
    <t>WAY FORMATION</t>
  </si>
  <si>
    <t>11755986975</t>
  </si>
  <si>
    <t>88026483300018</t>
  </si>
  <si>
    <t>497769</t>
  </si>
  <si>
    <t>01 49 03 20 00</t>
  </si>
  <si>
    <t>Tour Franklin</t>
  </si>
  <si>
    <t>100-101 TERRASSE BOIELDIEU</t>
  </si>
  <si>
    <t>12/08/2015</t>
  </si>
  <si>
    <t>WAVESTONE PUTEAUX</t>
  </si>
  <si>
    <t>WAVESTONE</t>
  </si>
  <si>
    <t>11921894292</t>
  </si>
  <si>
    <t>37755024900041</t>
  </si>
  <si>
    <t>619980</t>
  </si>
  <si>
    <t>02 62 02 90 29</t>
  </si>
  <si>
    <t>97410 ST PIERRE</t>
  </si>
  <si>
    <t>IMM ALPHA 1ER ETAGE</t>
  </si>
  <si>
    <t>27 Avenue DR JEAN MARIE DAMBREVILLE</t>
  </si>
  <si>
    <t>28/01/2021</t>
  </si>
  <si>
    <t>WATTIER BORIS</t>
  </si>
  <si>
    <t>WATTIER BORIS - PIXEL OI</t>
  </si>
  <si>
    <t>98970415697</t>
  </si>
  <si>
    <t>41495325700055</t>
  </si>
  <si>
    <t>146330</t>
  </si>
  <si>
    <t>0 820 885 885</t>
  </si>
  <si>
    <t>78280 GUYANCOURT</t>
  </si>
  <si>
    <t>ROND POINT DES SANGLIERS</t>
  </si>
  <si>
    <t>5 Rue JACQUES MONOD</t>
  </si>
  <si>
    <t>WATERS</t>
  </si>
  <si>
    <t>11780417778</t>
  </si>
  <si>
    <t>39468997000058</t>
  </si>
  <si>
    <t>573279</t>
  </si>
  <si>
    <t>03 81 90 56 56</t>
  </si>
  <si>
    <t>25200 MONTBELIARD</t>
  </si>
  <si>
    <t>19 Rue MAURICE RAVEL</t>
  </si>
  <si>
    <t>WATERFORM</t>
  </si>
  <si>
    <t>43250087825</t>
  </si>
  <si>
    <t>52187652400013</t>
  </si>
  <si>
    <t>653299</t>
  </si>
  <si>
    <t>59670 CASSEL</t>
  </si>
  <si>
    <t>50 GRAND PLACE</t>
  </si>
  <si>
    <t>20/03/2023</t>
  </si>
  <si>
    <t>WATELSE</t>
  </si>
  <si>
    <t>32620284862</t>
  </si>
  <si>
    <t>82138850100032</t>
  </si>
  <si>
    <t>649405</t>
  </si>
  <si>
    <t>11 Boulevard ROUX</t>
  </si>
  <si>
    <t>15/03/2023</t>
  </si>
  <si>
    <t>WASTCO</t>
  </si>
  <si>
    <t>93131907613</t>
  </si>
  <si>
    <t>89528998100014</t>
  </si>
  <si>
    <t>637397</t>
  </si>
  <si>
    <t>06 83 95 59 83</t>
  </si>
  <si>
    <t>62217 BEAURAINS</t>
  </si>
  <si>
    <t>5 Rue Nelson Mandela</t>
  </si>
  <si>
    <t>WASBAUER PHILIPPE</t>
  </si>
  <si>
    <t>31620253962</t>
  </si>
  <si>
    <t>75351238300021</t>
  </si>
  <si>
    <t>577236</t>
  </si>
  <si>
    <t>06 70 02 73 77</t>
  </si>
  <si>
    <t>76110 BEC DE MORTAGNE</t>
  </si>
  <si>
    <t>9 Route de la vallée</t>
  </si>
  <si>
    <t>WAROQUY ANTOINETTE</t>
  </si>
  <si>
    <t>28760564876</t>
  </si>
  <si>
    <t>51927495500029</t>
  </si>
  <si>
    <t>623441</t>
  </si>
  <si>
    <t>06 67 89 62 82</t>
  </si>
  <si>
    <t>59249 FROMELLES</t>
  </si>
  <si>
    <t>18 Rue DE L'EGLISE</t>
  </si>
  <si>
    <t>04/05/2021</t>
  </si>
  <si>
    <t>WARNIER BODIN HELENE DANIELE MARIE</t>
  </si>
  <si>
    <t>32591034759</t>
  </si>
  <si>
    <t>85320982300014</t>
  </si>
  <si>
    <t>425424</t>
  </si>
  <si>
    <t>06 98 93 13 18</t>
  </si>
  <si>
    <t>74320 SEVRIER</t>
  </si>
  <si>
    <t>83 Chemin du Brouillet</t>
  </si>
  <si>
    <t>13/03/2025</t>
  </si>
  <si>
    <t>WAREMBOURG SHEILA</t>
  </si>
  <si>
    <t>WAREMBOURG SHEILA SEXUAL UNDERSTANDING</t>
  </si>
  <si>
    <t>82740235474</t>
  </si>
  <si>
    <t>51744667000021</t>
  </si>
  <si>
    <t>671034</t>
  </si>
  <si>
    <t>03 26 35 06 61</t>
  </si>
  <si>
    <t>02200 VILLENEUVE ST GERMAIN</t>
  </si>
  <si>
    <t>Rue des moines</t>
  </si>
  <si>
    <t>WANNAKNOW</t>
  </si>
  <si>
    <t>22020087002</t>
  </si>
  <si>
    <t>40470554300043</t>
  </si>
  <si>
    <t>654085</t>
  </si>
  <si>
    <t>03 44 22 68 064</t>
  </si>
  <si>
    <t>645 Rue Mayor De Montricher</t>
  </si>
  <si>
    <t>12/04/2023</t>
  </si>
  <si>
    <t>WAM</t>
  </si>
  <si>
    <t>93131821113</t>
  </si>
  <si>
    <t>43323146100057</t>
  </si>
  <si>
    <t>408050</t>
  </si>
  <si>
    <t>0682793177</t>
  </si>
  <si>
    <t>2 Rue LEDRU ROLLIN</t>
  </si>
  <si>
    <t>WALTERSPIELER LINE</t>
  </si>
  <si>
    <t>WALTERSPIELER LINE DIVIO ETUDES</t>
  </si>
  <si>
    <t>26210145821</t>
  </si>
  <si>
    <t>40413157500015</t>
  </si>
  <si>
    <t>517641</t>
  </si>
  <si>
    <t>06 50 83 24 44</t>
  </si>
  <si>
    <t>33740 ARES</t>
  </si>
  <si>
    <t>1 Allée DES AMANDIERS</t>
  </si>
  <si>
    <t>WALTER JOHAN JACQUES ROLAND</t>
  </si>
  <si>
    <t>72330978033</t>
  </si>
  <si>
    <t>81025331000017</t>
  </si>
  <si>
    <t>534456</t>
  </si>
  <si>
    <t>07 70 97 14 76</t>
  </si>
  <si>
    <t>11 Rue BAILLET REVIRON</t>
  </si>
  <si>
    <t>WALTER CONSULTANTS</t>
  </si>
  <si>
    <t>11788218578</t>
  </si>
  <si>
    <t>79195657600015</t>
  </si>
  <si>
    <t>642186</t>
  </si>
  <si>
    <t>01 53 42 12 81</t>
  </si>
  <si>
    <t>250 bis Rue faubourg saint honoré</t>
  </si>
  <si>
    <t>30/06/2022</t>
  </si>
  <si>
    <t>WALLIX PARIS</t>
  </si>
  <si>
    <t>WALLIX</t>
  </si>
  <si>
    <t>11755153875</t>
  </si>
  <si>
    <t>45040115300058</t>
  </si>
  <si>
    <t>532514</t>
  </si>
  <si>
    <t>04 77 25 00 20</t>
  </si>
  <si>
    <t>3 Rue ROBERT</t>
  </si>
  <si>
    <t>12/06/2023</t>
  </si>
  <si>
    <t>WALL STREET ENGLISH STEPHAN LEARNING SAINT ETIENNE</t>
  </si>
  <si>
    <t>WALL STREET ENGLISH STEPHAN LEARNING</t>
  </si>
  <si>
    <t>82420145042</t>
  </si>
  <si>
    <t>43979560000014</t>
  </si>
  <si>
    <t>non inscrit au RCS infogreffe 28/04/2020</t>
  </si>
  <si>
    <t>515796</t>
  </si>
  <si>
    <t>06 81 55 03 03</t>
  </si>
  <si>
    <t>30650 ROCHEFORT DU GARD</t>
  </si>
  <si>
    <t>85 Impasse DES SANSONNETS</t>
  </si>
  <si>
    <t>20/10/2015</t>
  </si>
  <si>
    <t>WALINSKI ERIC PREVENTION FORMATIONS</t>
  </si>
  <si>
    <t>91300357930</t>
  </si>
  <si>
    <t>75167144700025</t>
  </si>
  <si>
    <t>511640</t>
  </si>
  <si>
    <t>01 48 17 25 90</t>
  </si>
  <si>
    <t>ZAC PARIS NORD II</t>
  </si>
  <si>
    <t>83 Rue DES CHARDONNERETS</t>
  </si>
  <si>
    <t>26/01/2015</t>
  </si>
  <si>
    <t>WAGO CONTACT</t>
  </si>
  <si>
    <t>11930471093</t>
  </si>
  <si>
    <t>71205891600040</t>
  </si>
  <si>
    <t>638894</t>
  </si>
  <si>
    <t>31 317 480 100</t>
  </si>
  <si>
    <t>PAYS-BAS - WAGENINGEN</t>
  </si>
  <si>
    <t>Postbus 9101</t>
  </si>
  <si>
    <t>19/04/2022</t>
  </si>
  <si>
    <t>WUR</t>
  </si>
  <si>
    <t>WAGENINGEN UNIVERSITY AND RESEARCH</t>
  </si>
  <si>
    <t>671459</t>
  </si>
  <si>
    <t>06 71 53 16 91</t>
  </si>
  <si>
    <t>CENTRE DE FORMATION</t>
  </si>
  <si>
    <t>67 Rue Des Ponts De Ce</t>
  </si>
  <si>
    <t>11/06/2024</t>
  </si>
  <si>
    <t>VYV3 PDL ANGERS</t>
  </si>
  <si>
    <t>VYV3 PAYS DE LA LOIRE ANGERS</t>
  </si>
  <si>
    <t>52490437949</t>
  </si>
  <si>
    <t>84487901502888</t>
  </si>
  <si>
    <t>555496</t>
  </si>
  <si>
    <t>01 40 44 39 00</t>
  </si>
  <si>
    <t>POLE ENSEIGNEMENT ET FORMATION</t>
  </si>
  <si>
    <t>26 Boulevard BRUNE</t>
  </si>
  <si>
    <t>28/08/2020</t>
  </si>
  <si>
    <t>VYV3 IDF PARIS 14EME</t>
  </si>
  <si>
    <t>VYV3 IDF ECOLE INSTITUT DE FORMATION PARIS</t>
  </si>
  <si>
    <t>11750080175</t>
  </si>
  <si>
    <t>48026601400129</t>
  </si>
  <si>
    <t>633185</t>
  </si>
  <si>
    <t>03 54 00 97 47</t>
  </si>
  <si>
    <t>54000 NANCY</t>
  </si>
  <si>
    <t>26 Rue DES CARMES</t>
  </si>
  <si>
    <t>21/12/2021</t>
  </si>
  <si>
    <t>VY FORMATION</t>
  </si>
  <si>
    <t>44540378654</t>
  </si>
  <si>
    <t>85167089300011</t>
  </si>
  <si>
    <t>74974</t>
  </si>
  <si>
    <t>01 45 14 85 00</t>
  </si>
  <si>
    <t>94120 FONTENAY SOUS BOIS</t>
  </si>
  <si>
    <t>LE PERIGARES BATIMENT B</t>
  </si>
  <si>
    <t>201 Rue CARNOT</t>
  </si>
  <si>
    <t>28/09/2021</t>
  </si>
  <si>
    <t>VWR INTERNATIONAL</t>
  </si>
  <si>
    <t>11940188994</t>
  </si>
  <si>
    <t>42128785500140</t>
  </si>
  <si>
    <t>383247</t>
  </si>
  <si>
    <t>06 10 07 36 77</t>
  </si>
  <si>
    <t>71000 MACON</t>
  </si>
  <si>
    <t>11 Rue Guichenon</t>
  </si>
  <si>
    <t>22/09/2021</t>
  </si>
  <si>
    <t>VUILLOD DOMINIQUE</t>
  </si>
  <si>
    <t>26710176871</t>
  </si>
  <si>
    <t>50037419400032</t>
  </si>
  <si>
    <t>131507</t>
  </si>
  <si>
    <t>04999</t>
  </si>
  <si>
    <t>03 84 32 42 07</t>
  </si>
  <si>
    <t>70700 OISELAY ET GRACHAUX</t>
  </si>
  <si>
    <t>5 Grande Rue</t>
  </si>
  <si>
    <t>22/05/2024</t>
  </si>
  <si>
    <t>VUGIER MARGUERITE</t>
  </si>
  <si>
    <t>43700026570</t>
  </si>
  <si>
    <t>33045278000019</t>
  </si>
  <si>
    <t>415777</t>
  </si>
  <si>
    <t>03950</t>
  </si>
  <si>
    <t>01 40 26 30 30</t>
  </si>
  <si>
    <t>2 Rue DES GRANDES TERRES</t>
  </si>
  <si>
    <t>24/02/2023</t>
  </si>
  <si>
    <t>VUEXPLORER INSTITUTE</t>
  </si>
  <si>
    <t>11921919792</t>
  </si>
  <si>
    <t>52305334600020</t>
  </si>
  <si>
    <t>261142</t>
  </si>
  <si>
    <t>03805</t>
  </si>
  <si>
    <t>05 62 88 07 04</t>
  </si>
  <si>
    <t>31320 AUZEVILLE TOLOSANE</t>
  </si>
  <si>
    <t>53 Chemin DE L EGLISE</t>
  </si>
  <si>
    <t>20/08/2021</t>
  </si>
  <si>
    <t>VR2 FORMATION</t>
  </si>
  <si>
    <t>73310349631</t>
  </si>
  <si>
    <t>43259466100030</t>
  </si>
  <si>
    <t>647925</t>
  </si>
  <si>
    <t>06 22 98 48 99</t>
  </si>
  <si>
    <t>59830 CYSOING</t>
  </si>
  <si>
    <t>311 Rue DEMESMAY</t>
  </si>
  <si>
    <t>16/11/2022</t>
  </si>
  <si>
    <t>VROMAN LEDOUX SERVANE</t>
  </si>
  <si>
    <t>32590921459</t>
  </si>
  <si>
    <t>80155173000022</t>
  </si>
  <si>
    <t>460217</t>
  </si>
  <si>
    <t>02 99 000 934</t>
  </si>
  <si>
    <t>35510 CESSON SEVIGNE</t>
  </si>
  <si>
    <t>11 Avenue DES PEUPLIERS</t>
  </si>
  <si>
    <t>14/05/2024</t>
  </si>
  <si>
    <t>VOYELLE</t>
  </si>
  <si>
    <t>53350924035</t>
  </si>
  <si>
    <t>75245848900040</t>
  </si>
  <si>
    <t>671794</t>
  </si>
  <si>
    <t>06 25 32 99 47</t>
  </si>
  <si>
    <t>45380 LA CHAPELLE ST MESMIN</t>
  </si>
  <si>
    <t>4 ter Rue De L Autruche 4</t>
  </si>
  <si>
    <t>17/06/2024</t>
  </si>
  <si>
    <t>VEF LA CHAPELLE ST MESMIN</t>
  </si>
  <si>
    <t>VOYAGE EN FORMATION - VEF</t>
  </si>
  <si>
    <t>24450372745</t>
  </si>
  <si>
    <t>88097205400014</t>
  </si>
  <si>
    <t>583169</t>
  </si>
  <si>
    <t>04 37 46 01 01</t>
  </si>
  <si>
    <t>69380 CHAZAY D AZERGUES</t>
  </si>
  <si>
    <t>2 Rue De La Roche</t>
  </si>
  <si>
    <t>VOX POPULI - L'ECOLE DE LA VOIX</t>
  </si>
  <si>
    <t>82691094369</t>
  </si>
  <si>
    <t>51844966500018</t>
  </si>
  <si>
    <t>482456</t>
  </si>
  <si>
    <t>0966411222</t>
  </si>
  <si>
    <t>67280 NIEDERHASLACH</t>
  </si>
  <si>
    <t>5A Rue DU CHEMIN NEUF</t>
  </si>
  <si>
    <t>23/09/2016</t>
  </si>
  <si>
    <t>VOX ANIMAE LAURENCE BRUDER SERGENT</t>
  </si>
  <si>
    <t>42670397067</t>
  </si>
  <si>
    <t>52934435000010</t>
  </si>
  <si>
    <t>626764</t>
  </si>
  <si>
    <t>0428350524</t>
  </si>
  <si>
    <t>38090 VILLEFONTAINE</t>
  </si>
  <si>
    <t>PLACE LEON BLUM - BP 3</t>
  </si>
  <si>
    <t>CENTRE SIMONE SIGNORET</t>
  </si>
  <si>
    <t>21/07/2021</t>
  </si>
  <si>
    <t>VOUSFORMEZ</t>
  </si>
  <si>
    <t>82691338069</t>
  </si>
  <si>
    <t>80253383600028</t>
  </si>
  <si>
    <t>560285</t>
  </si>
  <si>
    <t>71240 SENNECEY LE GRAND</t>
  </si>
  <si>
    <t>6 Route De Ruffey</t>
  </si>
  <si>
    <t>20/03/2017</t>
  </si>
  <si>
    <t>VOUILLOUX CLEMENT</t>
  </si>
  <si>
    <t>VOUILLOUX CLEMENT - LET'S TALK</t>
  </si>
  <si>
    <t>27710254971</t>
  </si>
  <si>
    <t>51775264800025</t>
  </si>
  <si>
    <t>685847</t>
  </si>
  <si>
    <t>20290 BORGO</t>
  </si>
  <si>
    <t>24 Allée Des Tulipes</t>
  </si>
  <si>
    <t>06/06/2025</t>
  </si>
  <si>
    <t>VOSTRA BORGO</t>
  </si>
  <si>
    <t>VOSTRA - SIEGE SOCIAL</t>
  </si>
  <si>
    <t>94202135620</t>
  </si>
  <si>
    <t>98475048900010</t>
  </si>
  <si>
    <t>571271</t>
  </si>
  <si>
    <t>03 66 72 58 00</t>
  </si>
  <si>
    <t>83500 LA SEYNE SUR MER</t>
  </si>
  <si>
    <t>424 Rue De Lisbonne</t>
  </si>
  <si>
    <t>FMP</t>
  </si>
  <si>
    <t>VOS FORMATIONS AUX MEILLEURS PRIX</t>
  </si>
  <si>
    <t>93830578883</t>
  </si>
  <si>
    <t>81128823200036</t>
  </si>
  <si>
    <t>618883</t>
  </si>
  <si>
    <t>06 76 28 68 54</t>
  </si>
  <si>
    <t>34880 LAVERUNE</t>
  </si>
  <si>
    <t>13 Avenue DES SERRES</t>
  </si>
  <si>
    <t>02/09/2021</t>
  </si>
  <si>
    <t>VORGY LISE</t>
  </si>
  <si>
    <t>76340915534</t>
  </si>
  <si>
    <t>80333903500013</t>
  </si>
  <si>
    <t>682597</t>
  </si>
  <si>
    <t>07 67 06 50 22</t>
  </si>
  <si>
    <t>33400 TALENCE</t>
  </si>
  <si>
    <t>4 Cours GAMBETTA</t>
  </si>
  <si>
    <t>21/03/2025</t>
  </si>
  <si>
    <t>VOLUME RUSSE</t>
  </si>
  <si>
    <t>VOLUME RUSSE - VOLUMER</t>
  </si>
  <si>
    <t>75331363233</t>
  </si>
  <si>
    <t>83989511700027</t>
  </si>
  <si>
    <t>655338</t>
  </si>
  <si>
    <t>02 40 30 00 70</t>
  </si>
  <si>
    <t>5 Rue Rose Dieng Kuntz</t>
  </si>
  <si>
    <t>22/05/2023</t>
  </si>
  <si>
    <t>VOLUBIS</t>
  </si>
  <si>
    <t>52440233344</t>
  </si>
  <si>
    <t>40025238300023</t>
  </si>
  <si>
    <t>638559</t>
  </si>
  <si>
    <t>09 84 56 60 41</t>
  </si>
  <si>
    <t>31850 MONTRABE</t>
  </si>
  <si>
    <t>38 Allée DU TERLON</t>
  </si>
  <si>
    <t>13/04/2022</t>
  </si>
  <si>
    <t>VOLTEE</t>
  </si>
  <si>
    <t>76310971031</t>
  </si>
  <si>
    <t>85180338700022</t>
  </si>
  <si>
    <t>641509</t>
  </si>
  <si>
    <t>04 50 20 68 71</t>
  </si>
  <si>
    <t>01210 FERNEY VOLTAIRE</t>
  </si>
  <si>
    <t>41 Avenue DU JURA</t>
  </si>
  <si>
    <t>16/06/2022</t>
  </si>
  <si>
    <t>VOLTAIRE BUSINESS SCHOOL</t>
  </si>
  <si>
    <t>84010197901</t>
  </si>
  <si>
    <t>83806328700018</t>
  </si>
  <si>
    <t>669696</t>
  </si>
  <si>
    <t>01 87 66 30 70</t>
  </si>
  <si>
    <t>122 Rue Amelot</t>
  </si>
  <si>
    <t>VOLT WORK</t>
  </si>
  <si>
    <t>11756717775</t>
  </si>
  <si>
    <t>89234796400025</t>
  </si>
  <si>
    <t>612972</t>
  </si>
  <si>
    <t>+33 (0)6 49 28 67 76</t>
  </si>
  <si>
    <t>39270 CHAVERIA</t>
  </si>
  <si>
    <t>10 lieu-dit sous le Diévant</t>
  </si>
  <si>
    <t>02/07/2025</t>
  </si>
  <si>
    <t>VOLODALEN</t>
  </si>
  <si>
    <t>43390086839</t>
  </si>
  <si>
    <t>44486424300027</t>
  </si>
  <si>
    <t>665344</t>
  </si>
  <si>
    <t>49 177  5785239</t>
  </si>
  <si>
    <t>ALLEMAGNE - REGENSBURG</t>
  </si>
  <si>
    <t>8a Kaulbachweg</t>
  </si>
  <si>
    <t>VOLKER HEROLD</t>
  </si>
  <si>
    <t>655971</t>
  </si>
  <si>
    <t>05 44 31 08 84</t>
  </si>
  <si>
    <t>24580 PLAZAC</t>
  </si>
  <si>
    <t>8 Route de Fanlac</t>
  </si>
  <si>
    <t>02/06/2023</t>
  </si>
  <si>
    <t>VOL GROUPE CONSEILS FORMATIONS PLAZAC</t>
  </si>
  <si>
    <t>VOL GROUPE CONSEILS FORMATIONS</t>
  </si>
  <si>
    <t>75240197624</t>
  </si>
  <si>
    <t>84823563600018</t>
  </si>
  <si>
    <t>667213</t>
  </si>
  <si>
    <t>06 11 75 90 97</t>
  </si>
  <si>
    <t>215 Chemin des plaines</t>
  </si>
  <si>
    <t>25/07/2024</t>
  </si>
  <si>
    <t>VOIX ET FORMATIONS</t>
  </si>
  <si>
    <t>93132026413</t>
  </si>
  <si>
    <t>91419616700011</t>
  </si>
  <si>
    <t>645783</t>
  </si>
  <si>
    <t>59100 ROUBAIX</t>
  </si>
  <si>
    <t>8 Rue Jean Goujon</t>
  </si>
  <si>
    <t>29/09/2022</t>
  </si>
  <si>
    <t>VOISIN NATHALIE</t>
  </si>
  <si>
    <t>32591045959</t>
  </si>
  <si>
    <t>84378542900013</t>
  </si>
  <si>
    <t>476882</t>
  </si>
  <si>
    <t>08 99 86 87 87</t>
  </si>
  <si>
    <t>24230 VELINES</t>
  </si>
  <si>
    <t>4 Chemin de la Chanelle</t>
  </si>
  <si>
    <t>VOISIN ANNE-CLAIRE</t>
  </si>
  <si>
    <t>72330915833</t>
  </si>
  <si>
    <t>79301877100022</t>
  </si>
  <si>
    <t>603375</t>
  </si>
  <si>
    <t>06 49 37 01 83</t>
  </si>
  <si>
    <t>11100 NARBONNE</t>
  </si>
  <si>
    <t>33 Avenue DES LILAS</t>
  </si>
  <si>
    <t>VOIRIN BEAUPLET ELISABETH</t>
  </si>
  <si>
    <t>91110114011</t>
  </si>
  <si>
    <t>52988801800015</t>
  </si>
  <si>
    <t>157995</t>
  </si>
  <si>
    <t>01 53 86 00 00</t>
  </si>
  <si>
    <t>75006 PARIS 6EME ARRONDISSEMENT</t>
  </si>
  <si>
    <t>15 Rue Mayet</t>
  </si>
  <si>
    <t>VOIR ENSEMBLE</t>
  </si>
  <si>
    <t>VOIR ENSEMBLE - REMORA CROISADE DES AVEUGLES</t>
  </si>
  <si>
    <t>31590455559</t>
  </si>
  <si>
    <t>77566441000013</t>
  </si>
  <si>
    <t>300329</t>
  </si>
  <si>
    <t>01316</t>
  </si>
  <si>
    <t>0556866070</t>
  </si>
  <si>
    <t>33790 SOUSSAC</t>
  </si>
  <si>
    <t>DOMAINE DE SARLANDIE</t>
  </si>
  <si>
    <t>30/04/2020</t>
  </si>
  <si>
    <t>CFER SANTE</t>
  </si>
  <si>
    <t>VOIR CODE 609778 CENTRE DE FORMATION D'ENSEIGNEMENT ET DE RECHERCHE POUR LA SANTE</t>
  </si>
  <si>
    <t>72330589033</t>
  </si>
  <si>
    <t>451010</t>
  </si>
  <si>
    <t>02324</t>
  </si>
  <si>
    <t>04 70 08 80 66</t>
  </si>
  <si>
    <t>75008 PARIS 8EME ARRONDISSEMENT</t>
  </si>
  <si>
    <t>58 bis Rue La Boétie</t>
  </si>
  <si>
    <t>07/06/2016</t>
  </si>
  <si>
    <t>UNIVERSITE ELSAN</t>
  </si>
  <si>
    <t>VOIR CODE 605610 UNIVERSITE ELSAN</t>
  </si>
  <si>
    <t>11755516975</t>
  </si>
  <si>
    <t>471872</t>
  </si>
  <si>
    <t>02443</t>
  </si>
  <si>
    <t>0472106202</t>
  </si>
  <si>
    <t>17 Avenue de la Liberté</t>
  </si>
  <si>
    <t>03/04/2018</t>
  </si>
  <si>
    <t>GECO FORMATION DA3P</t>
  </si>
  <si>
    <t>VOIR CODE 581082 GROUPE D EVALUATION MEDICO CHIRURGICALE ET DE FORMATION PROFESSIONNELLE - DEVT ACCOMPAGNEMENT PROF PERSONNEL ET EN PLATEAU TECHNIQUE</t>
  </si>
  <si>
    <t>42670399967</t>
  </si>
  <si>
    <t>263096</t>
  </si>
  <si>
    <t>04506</t>
  </si>
  <si>
    <t>05 34 51 49 80</t>
  </si>
  <si>
    <t>33 Route DE BAYONNE</t>
  </si>
  <si>
    <t>CTCB</t>
  </si>
  <si>
    <t>VOIR CODE 570692 CENTRE TOULOUSAIN POUR LE CONTROLE DE QUALITE EN BIOLOGIE CLINIQUE</t>
  </si>
  <si>
    <t>73310662531</t>
  </si>
  <si>
    <t>465185</t>
  </si>
  <si>
    <t>02284</t>
  </si>
  <si>
    <t>01 49 66 22 51</t>
  </si>
  <si>
    <t>78100 ST GERMAIN EN LAYE</t>
  </si>
  <si>
    <t>2 Rue JEAN JAURES</t>
  </si>
  <si>
    <t>EMS</t>
  </si>
  <si>
    <t>VOIR CODE 549319 EUROPE MANAGEMENT SANTE</t>
  </si>
  <si>
    <t>11788208378</t>
  </si>
  <si>
    <t>517380</t>
  </si>
  <si>
    <t>06679</t>
  </si>
  <si>
    <t>01 47 10 79 38</t>
  </si>
  <si>
    <t>FACULTE DE MEDECINE PIFO</t>
  </si>
  <si>
    <t>104 Boulevard RAYMOND POINCARE</t>
  </si>
  <si>
    <t>10/09/2015</t>
  </si>
  <si>
    <t>SFTA</t>
  </si>
  <si>
    <t>VOIR CODE 411930 SOCIETE FRANCAISE DE TOXICOLOGIE ANALYTIQUE</t>
  </si>
  <si>
    <t>577881</t>
  </si>
  <si>
    <t>06 81 67 49 78</t>
  </si>
  <si>
    <t>54600 VILLERS LES NANCY</t>
  </si>
  <si>
    <t>21 Rue des cottages</t>
  </si>
  <si>
    <t>VOIGNIER  BRIDET CELINE - TIKOALA</t>
  </si>
  <si>
    <t>41540319854</t>
  </si>
  <si>
    <t>52031874200019</t>
  </si>
  <si>
    <t>517872</t>
  </si>
  <si>
    <t>3 Rue du Golf</t>
  </si>
  <si>
    <t>28/10/2022</t>
  </si>
  <si>
    <t>VFFG</t>
  </si>
  <si>
    <t>VOCATION FORMATIONS FUNERAIRES ET GENERALISTES</t>
  </si>
  <si>
    <t>75331384133</t>
  </si>
  <si>
    <t>80899481800041</t>
  </si>
  <si>
    <t>442094</t>
  </si>
  <si>
    <t>06 21 36 62 07</t>
  </si>
  <si>
    <t>35134 COESMES</t>
  </si>
  <si>
    <t>LE MATZ</t>
  </si>
  <si>
    <t>04/04/2012</t>
  </si>
  <si>
    <t>VOBMANN MARIE THERESE</t>
  </si>
  <si>
    <t>VOBMANN MARIE THERESE - MTV FORMATION</t>
  </si>
  <si>
    <t>53350903535</t>
  </si>
  <si>
    <t>53887945300016</t>
  </si>
  <si>
    <t>575872</t>
  </si>
  <si>
    <t>32 9 244 66 11</t>
  </si>
  <si>
    <t>BELGIQUE - GENT</t>
  </si>
  <si>
    <t>Rijvisschestraat 120</t>
  </si>
  <si>
    <t>15/12/2017</t>
  </si>
  <si>
    <t>VIB</t>
  </si>
  <si>
    <t>VLAAMS INSTITUUT VOOR BIOTECHNOLOGIE</t>
  </si>
  <si>
    <t>589410</t>
  </si>
  <si>
    <t>32 9 332 07 75</t>
  </si>
  <si>
    <t>Corneel Heymanslaan 10 - Ingang 17</t>
  </si>
  <si>
    <t>Campus UZ Gent</t>
  </si>
  <si>
    <t>17/09/2018</t>
  </si>
  <si>
    <t>VLESP</t>
  </si>
  <si>
    <t>VLAAMS EXPERTISECENTRUM SUICIDEPREVENTIE</t>
  </si>
  <si>
    <t>299900</t>
  </si>
  <si>
    <t>03 20 88 73 46</t>
  </si>
  <si>
    <t>59120 LOOS</t>
  </si>
  <si>
    <t>1 Allée Glatigny</t>
  </si>
  <si>
    <t>VIVRE SON DEUIL NORD PAS DE CALAIS</t>
  </si>
  <si>
    <t>32591053359</t>
  </si>
  <si>
    <t>43487801300037</t>
  </si>
  <si>
    <t>674620</t>
  </si>
  <si>
    <t>06 42 72 66 19</t>
  </si>
  <si>
    <t>45160 ST HILAIRE ST MESMIN</t>
  </si>
  <si>
    <t>42 Rue de l'Archer</t>
  </si>
  <si>
    <t>17/09/2024</t>
  </si>
  <si>
    <t>VIVRE MA VIE</t>
  </si>
  <si>
    <t>24450429245</t>
  </si>
  <si>
    <t>92459353600015</t>
  </si>
  <si>
    <t>321011</t>
  </si>
  <si>
    <t>02 32 85 03 40</t>
  </si>
  <si>
    <t>76600 LE HAVRE</t>
  </si>
  <si>
    <t>15 Passage Arcade Noury</t>
  </si>
  <si>
    <t>VIVRE ET DEVENIR VILLEPINTE SAINT MICHEL LE HAVRE</t>
  </si>
  <si>
    <t>VIVRE ET DEVENIR VILLEPINTE SAINT MICHEL</t>
  </si>
  <si>
    <t>28760601476</t>
  </si>
  <si>
    <t>77567245400342</t>
  </si>
  <si>
    <t>561770</t>
  </si>
  <si>
    <t>04 94 06 67 34</t>
  </si>
  <si>
    <t>24 Rue BEAUSSIER</t>
  </si>
  <si>
    <t>03/03/2025</t>
  </si>
  <si>
    <t>AVEF</t>
  </si>
  <si>
    <t>VIVRE EN FAMILLE</t>
  </si>
  <si>
    <t>93830522183</t>
  </si>
  <si>
    <t>44935792000015</t>
  </si>
  <si>
    <t>305170</t>
  </si>
  <si>
    <t>03016</t>
  </si>
  <si>
    <t>03 44 22 36 69</t>
  </si>
  <si>
    <t>180 Rue LOUIS GIRARDIN</t>
  </si>
  <si>
    <t>03/04/2024</t>
  </si>
  <si>
    <t>VIVIEN ERIC</t>
  </si>
  <si>
    <t>VIVIEN ERIC - FORMEOR PUBLIC</t>
  </si>
  <si>
    <t>76341109734</t>
  </si>
  <si>
    <t>37987931500032</t>
  </si>
  <si>
    <t>219149</t>
  </si>
  <si>
    <t>03712</t>
  </si>
  <si>
    <t>0475071450</t>
  </si>
  <si>
    <t>07300 TOURNON SUR RHONE</t>
  </si>
  <si>
    <t>111 Avenue DU 8 MAI 1945</t>
  </si>
  <si>
    <t>VIVARAIS FORMATION</t>
  </si>
  <si>
    <t>82070016507</t>
  </si>
  <si>
    <t>38881118400026</t>
  </si>
  <si>
    <t>410275</t>
  </si>
  <si>
    <t>01 69 90 72 90</t>
  </si>
  <si>
    <t>91090 LISSES</t>
  </si>
  <si>
    <t>ZAC DU LONG RAYAGE</t>
  </si>
  <si>
    <t>3 Avenue Général de Gaulle</t>
  </si>
  <si>
    <t>VIVALIANS - IFFIS - SOLUSENS - ANAFI</t>
  </si>
  <si>
    <t>VIVALIANS</t>
  </si>
  <si>
    <t>11910546891</t>
  </si>
  <si>
    <t>45010303100073</t>
  </si>
  <si>
    <t>494483</t>
  </si>
  <si>
    <t>03 84 21 15 14</t>
  </si>
  <si>
    <t>90000 BELFORT</t>
  </si>
  <si>
    <t>Entree C</t>
  </si>
  <si>
    <t>Rue Du Rhone</t>
  </si>
  <si>
    <t>VITRUVE DEVELOPPEMENT KISEL FORMATION</t>
  </si>
  <si>
    <t>43900000390</t>
  </si>
  <si>
    <t>79767307600023</t>
  </si>
  <si>
    <t>558850</t>
  </si>
  <si>
    <t>05 63 38 63 01</t>
  </si>
  <si>
    <t>81990 LE SEQUESTRE</t>
  </si>
  <si>
    <t>12 Avenue DES MARRANES</t>
  </si>
  <si>
    <t>10/08/2021</t>
  </si>
  <si>
    <t>VITRIS ANNIE</t>
  </si>
  <si>
    <t>73810124781</t>
  </si>
  <si>
    <t>42330849300059</t>
  </si>
  <si>
    <t>475051</t>
  </si>
  <si>
    <t>04 86 11 97 07</t>
  </si>
  <si>
    <t>69290 ST GENIS LES OLLIERES</t>
  </si>
  <si>
    <t>82 MARCEL MERIEUX</t>
  </si>
  <si>
    <t>VITRAIL SAINT GEORGES</t>
  </si>
  <si>
    <t>82690748369</t>
  </si>
  <si>
    <t>33795152900037</t>
  </si>
  <si>
    <t>514652</t>
  </si>
  <si>
    <t>03 86 55 10 72</t>
  </si>
  <si>
    <t>89700 TONNERRE</t>
  </si>
  <si>
    <t>HAM VAULICHERES</t>
  </si>
  <si>
    <t>13 Rue JEHAN REGNIER</t>
  </si>
  <si>
    <t>01/10/2020</t>
  </si>
  <si>
    <t>VITIS VINI TERRA TONNERRE</t>
  </si>
  <si>
    <t>VITIS VINI TERRA</t>
  </si>
  <si>
    <t>26890095589</t>
  </si>
  <si>
    <t>50763641300019</t>
  </si>
  <si>
    <t>557894</t>
  </si>
  <si>
    <t>ETATS UNIS - RENSSELAER</t>
  </si>
  <si>
    <t>RIVERSIDE, 1 DISCOVERY DRIVE</t>
  </si>
  <si>
    <t>C/O UNIVERSITY OF CALIFORNIA</t>
  </si>
  <si>
    <t>VITAMIN D WORKSHOP</t>
  </si>
  <si>
    <t>610616</t>
  </si>
  <si>
    <t>44 784 165 0662</t>
  </si>
  <si>
    <t>27 MORTIMER STREET</t>
  </si>
  <si>
    <t>26/02/2020</t>
  </si>
  <si>
    <t>VITALITAS ACADEMY LIMITED</t>
  </si>
  <si>
    <t>654772</t>
  </si>
  <si>
    <t>97419 LA POSSESSION</t>
  </si>
  <si>
    <t>14 Rue des papangues</t>
  </si>
  <si>
    <t>02/05/2023</t>
  </si>
  <si>
    <t>VFC</t>
  </si>
  <si>
    <t>VITAL FORMATION CONSEIL</t>
  </si>
  <si>
    <t>04973270697</t>
  </si>
  <si>
    <t>88538944500010</t>
  </si>
  <si>
    <t>617738</t>
  </si>
  <si>
    <t>06 63 21 75 16</t>
  </si>
  <si>
    <t>83160 LA VALETTE DU VAR</t>
  </si>
  <si>
    <t>Avenue Du Docteur Eugene Blanc Espace Bale Nuee</t>
  </si>
  <si>
    <t>VITAESPHERE</t>
  </si>
  <si>
    <t>93830577883</t>
  </si>
  <si>
    <t>84502200300014</t>
  </si>
  <si>
    <t>372286</t>
  </si>
  <si>
    <t>04 78 72 75 29</t>
  </si>
  <si>
    <t>69007 LYON 7EME ARRONDISSEMENT</t>
  </si>
  <si>
    <t>ENTREE 6 CLEMENT MAROT</t>
  </si>
  <si>
    <t>181/203 Avenue JEAN JAURES</t>
  </si>
  <si>
    <t>16/09/2024</t>
  </si>
  <si>
    <t>VISUEL LSF 69</t>
  </si>
  <si>
    <t>82690907469</t>
  </si>
  <si>
    <t>49984806700017</t>
  </si>
  <si>
    <t>379876</t>
  </si>
  <si>
    <t>09 67 00 63 17</t>
  </si>
  <si>
    <t>115 Place Jacques Mirouze</t>
  </si>
  <si>
    <t>12/12/2022</t>
  </si>
  <si>
    <t>VISUEL LSF LR</t>
  </si>
  <si>
    <t>VISUEL LANGUE DES SIGNES FRANCAISES</t>
  </si>
  <si>
    <t>91340628634</t>
  </si>
  <si>
    <t>49420953900050</t>
  </si>
  <si>
    <t>337857</t>
  </si>
  <si>
    <t>0143150596</t>
  </si>
  <si>
    <t>75010 PARIS 10EME ARRONDISSEMENT</t>
  </si>
  <si>
    <t>13 Rue D HAUTEVILLE</t>
  </si>
  <si>
    <t>09/07/2015</t>
  </si>
  <si>
    <t>VISUEL LSF ILE DE FRANCE PARIS 10</t>
  </si>
  <si>
    <t>VISUEL LANGUE DES SIGNES FRANCAISE ILE DE FRANCE</t>
  </si>
  <si>
    <t>11754595875</t>
  </si>
  <si>
    <t>42216086100064</t>
  </si>
  <si>
    <t>499330</t>
  </si>
  <si>
    <t>02 38 54 28 33</t>
  </si>
  <si>
    <t>45000 ORLEANS</t>
  </si>
  <si>
    <t>4 Rue Henri Dunant</t>
  </si>
  <si>
    <t>17/07/2018</t>
  </si>
  <si>
    <t>VISUEL LSF CENTRE ORLEANS</t>
  </si>
  <si>
    <t>VISUEL LANGUE DES SIGNES FRANCAISE CENTRE</t>
  </si>
  <si>
    <t>24450255745</t>
  </si>
  <si>
    <t>50490730400027</t>
  </si>
  <si>
    <t>338461</t>
  </si>
  <si>
    <t>02 99 41 84 88</t>
  </si>
  <si>
    <t>35000 RENNES</t>
  </si>
  <si>
    <t>TOUR ALMA</t>
  </si>
  <si>
    <t>Rue DU BOSPHORE</t>
  </si>
  <si>
    <t>18/06/2020</t>
  </si>
  <si>
    <t>VISUEL LSF BRETAGNE RENNES</t>
  </si>
  <si>
    <t>VISUEL LANGUE DES SIGNES FRANCAISE BRETAGNE</t>
  </si>
  <si>
    <t>53350783035</t>
  </si>
  <si>
    <t>45125308200056</t>
  </si>
  <si>
    <t>231435</t>
  </si>
  <si>
    <t>03 80 67 19 76</t>
  </si>
  <si>
    <t>2 Avenue Raymond Poincaré</t>
  </si>
  <si>
    <t>VISUEL LSF BOURGOGNE DIJON</t>
  </si>
  <si>
    <t>VISUEL LANGUE DES SIGNES FRANCAISE BOURGOGNE</t>
  </si>
  <si>
    <t>26210252021</t>
  </si>
  <si>
    <t>39944212800068</t>
  </si>
  <si>
    <t>391797</t>
  </si>
  <si>
    <t>05 57 99 39 77</t>
  </si>
  <si>
    <t>33170 GRADIGNAN</t>
  </si>
  <si>
    <t>BAT O</t>
  </si>
  <si>
    <t>25 Cours GENERAL DE GAULLE</t>
  </si>
  <si>
    <t>27/05/2020</t>
  </si>
  <si>
    <t>VISUEL LSF AQUITAINE GRADIGNAN</t>
  </si>
  <si>
    <t>VISUEL LANGUE DES SIGNES FRANCAISE AQUITAINE</t>
  </si>
  <si>
    <t>72330717533</t>
  </si>
  <si>
    <t>49478723700028</t>
  </si>
  <si>
    <t>630822</t>
  </si>
  <si>
    <t>07 70 16 78 20</t>
  </si>
  <si>
    <t>7 Rue BOUCHE THOMAS</t>
  </si>
  <si>
    <t>10/11/2021</t>
  </si>
  <si>
    <t>VISUEL LSF PAYS DE LA LOIRE</t>
  </si>
  <si>
    <t>VISUEL LANGUE DES SIGNES FRANCAISE  PAYS DE LA LOIRE</t>
  </si>
  <si>
    <t>52490331849</t>
  </si>
  <si>
    <t>82179385800035</t>
  </si>
  <si>
    <t>445277</t>
  </si>
  <si>
    <t>05 61 23 36 47</t>
  </si>
  <si>
    <t>35 Rue LANCEFOC</t>
  </si>
  <si>
    <t>15/09/2022</t>
  </si>
  <si>
    <t>VISUEL LSF MIDI PYRENEES</t>
  </si>
  <si>
    <t>VISUEL LANGUE DES SIGNES FRANCAISE  MIDI PYRENEES</t>
  </si>
  <si>
    <t>73310589431</t>
  </si>
  <si>
    <t>52242717800036</t>
  </si>
  <si>
    <t>618056</t>
  </si>
  <si>
    <t>07 79 46 64 26</t>
  </si>
  <si>
    <t>13 Rue Berthelot</t>
  </si>
  <si>
    <t>27/11/2020</t>
  </si>
  <si>
    <t>VISUEL LSF - HAUTS DE FRANCE LILLE</t>
  </si>
  <si>
    <t>VISUEL LANGUE DES SIGNES FRANCAISE - HAUTS DE FRANCE</t>
  </si>
  <si>
    <t>32591026659</t>
  </si>
  <si>
    <t>88403035400028</t>
  </si>
  <si>
    <t>491718</t>
  </si>
  <si>
    <t>0474944230</t>
  </si>
  <si>
    <t>38290 FRONTONAS</t>
  </si>
  <si>
    <t>77 Impasse de Montmiral</t>
  </si>
  <si>
    <t>VISTA PARTNER'S</t>
  </si>
  <si>
    <t>82380450338</t>
  </si>
  <si>
    <t>49540627400011</t>
  </si>
  <si>
    <t>625103</t>
  </si>
  <si>
    <t>03 88 25 88 88</t>
  </si>
  <si>
    <t>6 Avenue DE LA LIBERTE</t>
  </si>
  <si>
    <t>23/12/2024</t>
  </si>
  <si>
    <t>VISOLOTTO</t>
  </si>
  <si>
    <t>VISOLOTTO - OMNIS</t>
  </si>
  <si>
    <t>42670274467</t>
  </si>
  <si>
    <t>42279962700019</t>
  </si>
  <si>
    <t>NUMERO ACTIVITE CADUQUE</t>
  </si>
  <si>
    <t>450923</t>
  </si>
  <si>
    <t>04 78 38 94 10</t>
  </si>
  <si>
    <t>69003 LYON 3EME ARRONDISSEMENT</t>
  </si>
  <si>
    <t>20 Boulevard Eugene Deruelle</t>
  </si>
  <si>
    <t>04/07/2025</t>
  </si>
  <si>
    <t>VISKALI ACC</t>
  </si>
  <si>
    <t>82691031369</t>
  </si>
  <si>
    <t>50925574100035</t>
  </si>
  <si>
    <t>428980</t>
  </si>
  <si>
    <t>06560 VALBONNE</t>
  </si>
  <si>
    <t>1300 Route DES CRETES</t>
  </si>
  <si>
    <t>VISIPLUS</t>
  </si>
  <si>
    <t>93060557706</t>
  </si>
  <si>
    <t>44321186700025</t>
  </si>
  <si>
    <t>678831</t>
  </si>
  <si>
    <t>Dove House</t>
  </si>
  <si>
    <t>Arcadia Avenue</t>
  </si>
  <si>
    <t>20/12/2024</t>
  </si>
  <si>
    <t>VISION RT</t>
  </si>
  <si>
    <t>VISION RT LTD</t>
  </si>
  <si>
    <t>645321</t>
  </si>
  <si>
    <t>07 71 26 39 15</t>
  </si>
  <si>
    <t>38550 CHEYSSIEU</t>
  </si>
  <si>
    <t>125 Rue DE LA BARONNIERE</t>
  </si>
  <si>
    <t>21/09/2022</t>
  </si>
  <si>
    <t>VISION MANAGER</t>
  </si>
  <si>
    <t>84380665638</t>
  </si>
  <si>
    <t>83119653000016</t>
  </si>
  <si>
    <t>292710</t>
  </si>
  <si>
    <t>04 78 87 33 00</t>
  </si>
  <si>
    <t>69260 CHARBONNIERES LES BAINS</t>
  </si>
  <si>
    <t>26 Rue BENOIT BENNIER</t>
  </si>
  <si>
    <t>VISIATIV SOFTWARE</t>
  </si>
  <si>
    <t>82690321269</t>
  </si>
  <si>
    <t>35369517400014</t>
  </si>
  <si>
    <t>682160</t>
  </si>
  <si>
    <t>02 32 97 47 00</t>
  </si>
  <si>
    <t>76340 BLANGY SUR BRESLE</t>
  </si>
  <si>
    <t>ZONE INDUSTRIELLE DES MARAIS</t>
  </si>
  <si>
    <t>11/03/2025</t>
  </si>
  <si>
    <t>VISEO EMPLOI FORMATION</t>
  </si>
  <si>
    <t>VISEO EMPLOI FORMATION - ICF</t>
  </si>
  <si>
    <t>23760000476</t>
  </si>
  <si>
    <t>78114688100045</t>
  </si>
  <si>
    <t>466554</t>
  </si>
  <si>
    <t>ZI des marais</t>
  </si>
  <si>
    <t>VISEO BLANGY SUR BRESLE</t>
  </si>
  <si>
    <t>VISEO</t>
  </si>
  <si>
    <t>23760207676</t>
  </si>
  <si>
    <t>39960118600030</t>
  </si>
  <si>
    <t>681489</t>
  </si>
  <si>
    <t>06 88 35 26 42</t>
  </si>
  <si>
    <t>03160 YGRANDE</t>
  </si>
  <si>
    <t>3 Rue DES ECOLES</t>
  </si>
  <si>
    <t>VISEDO STEPHANIE</t>
  </si>
  <si>
    <t>VISEDO STEPHANIE - NOD FORMATION</t>
  </si>
  <si>
    <t>84030398503</t>
  </si>
  <si>
    <t>98398949200019</t>
  </si>
  <si>
    <t>653720</t>
  </si>
  <si>
    <t>06 11 11 45 20</t>
  </si>
  <si>
    <t>28270 CRUCEY VILLAGES</t>
  </si>
  <si>
    <t>4 Route de Mainterne</t>
  </si>
  <si>
    <t>30/03/2023</t>
  </si>
  <si>
    <t>VIRGINIE VARROT CONSEIL EN IMAGE</t>
  </si>
  <si>
    <t>24280186628</t>
  </si>
  <si>
    <t>88050806400016</t>
  </si>
  <si>
    <t>495232</t>
  </si>
  <si>
    <t>06 23 27 83 31</t>
  </si>
  <si>
    <t>62 Rue TIQUETONNE</t>
  </si>
  <si>
    <t>21/08/2020</t>
  </si>
  <si>
    <t>VIRAGES FORMATIONS</t>
  </si>
  <si>
    <t>11755187575</t>
  </si>
  <si>
    <t>79892262100015</t>
  </si>
  <si>
    <t>589548</t>
  </si>
  <si>
    <t>0253551019</t>
  </si>
  <si>
    <t>6 Rue DEURBROUCQ</t>
  </si>
  <si>
    <t>05/09/2023</t>
  </si>
  <si>
    <t>VIRAGE GROUP</t>
  </si>
  <si>
    <t>52440531544</t>
  </si>
  <si>
    <t>43752832600097</t>
  </si>
  <si>
    <t>626831</t>
  </si>
  <si>
    <t>83130 LA GARDE</t>
  </si>
  <si>
    <t>centre d'affaires grand var bâtiment B</t>
  </si>
  <si>
    <t>1110 Chemin des plantades</t>
  </si>
  <si>
    <t>22/07/2021</t>
  </si>
  <si>
    <t>VIP&amp;CO</t>
  </si>
  <si>
    <t>93830446383</t>
  </si>
  <si>
    <t>75353047600039</t>
  </si>
  <si>
    <t>145841</t>
  </si>
  <si>
    <t>03 20 14 92 14</t>
  </si>
  <si>
    <t>17 Rue DU NOUVEAU SIECLE</t>
  </si>
  <si>
    <t>V.I.P EXCELANGUES</t>
  </si>
  <si>
    <t>31590210159</t>
  </si>
  <si>
    <t>35309605000045</t>
  </si>
  <si>
    <t>589160</t>
  </si>
  <si>
    <t>03 82 58 81 81</t>
  </si>
  <si>
    <t>57190 FLORANGE</t>
  </si>
  <si>
    <t>17 Rue des Vielles Vignes</t>
  </si>
  <si>
    <t>VIP CONCEPT</t>
  </si>
  <si>
    <t>41570065857</t>
  </si>
  <si>
    <t>35194803900026</t>
  </si>
  <si>
    <t>549526</t>
  </si>
  <si>
    <t>04 77 27 05 28</t>
  </si>
  <si>
    <t>42110 FEURS</t>
  </si>
  <si>
    <t>1 Rue DE BROSSE</t>
  </si>
  <si>
    <t>VIOU JEAN CLAUDE FORMATION</t>
  </si>
  <si>
    <t>82420119342</t>
  </si>
  <si>
    <t>42159091000020</t>
  </si>
  <si>
    <t>682871</t>
  </si>
  <si>
    <t>43 732 7677 4921</t>
  </si>
  <si>
    <t>AUTRICHE - LINZ</t>
  </si>
  <si>
    <t>12 HERRENSTRASSE</t>
  </si>
  <si>
    <t>27/03/2025</t>
  </si>
  <si>
    <t>VINZENZ PATHOLOGIEVERBUND GMBH</t>
  </si>
  <si>
    <t>595287</t>
  </si>
  <si>
    <t>0615158682</t>
  </si>
  <si>
    <t>10 Rue SAINT SEBASTIEN</t>
  </si>
  <si>
    <t>06/02/2019</t>
  </si>
  <si>
    <t>VINOTELO</t>
  </si>
  <si>
    <t>11755357675</t>
  </si>
  <si>
    <t>79788656100027</t>
  </si>
  <si>
    <t>669283</t>
  </si>
  <si>
    <t>140 Rue DE BELLEVILLE</t>
  </si>
  <si>
    <t>18/04/2024</t>
  </si>
  <si>
    <t>VINCULA</t>
  </si>
  <si>
    <t>11756736775</t>
  </si>
  <si>
    <t>95260219100019</t>
  </si>
  <si>
    <t>660127</t>
  </si>
  <si>
    <t>06 38 22 05 13</t>
  </si>
  <si>
    <t>17120 MEURSAC</t>
  </si>
  <si>
    <t>6 Route des mesliers</t>
  </si>
  <si>
    <t>18/09/2023</t>
  </si>
  <si>
    <t>VINCKIER MYLENE</t>
  </si>
  <si>
    <t>75170283317</t>
  </si>
  <si>
    <t>88009846200034</t>
  </si>
  <si>
    <t>684272</t>
  </si>
  <si>
    <t>07 69 59 65 24</t>
  </si>
  <si>
    <t>95240 CORMEILLES EN PARISIS</t>
  </si>
  <si>
    <t>BATIMENT 5</t>
  </si>
  <si>
    <t>7 Avenue LOUIS HAYET</t>
  </si>
  <si>
    <t>28/04/2025</t>
  </si>
  <si>
    <t>VINCIANE PENELOPE</t>
  </si>
  <si>
    <t>11950766095</t>
  </si>
  <si>
    <t>82809684200020</t>
  </si>
  <si>
    <t>542799</t>
  </si>
  <si>
    <t>06 73 28 06 49</t>
  </si>
  <si>
    <t>01000 BOURG EN BRESSE</t>
  </si>
  <si>
    <t>25 Rue CHARLES ROBIN</t>
  </si>
  <si>
    <t>VINCENT ROBERT CHRISTINE - ENERGIE ET REFLEXOLOGIE PLANTAIRE</t>
  </si>
  <si>
    <t>82010170801</t>
  </si>
  <si>
    <t>45000639000030</t>
  </si>
  <si>
    <t>637270</t>
  </si>
  <si>
    <t>07626</t>
  </si>
  <si>
    <t>04 99 52 86 63</t>
  </si>
  <si>
    <t>VILLA VERMENTINO</t>
  </si>
  <si>
    <t>84 Rue DES CETOINES</t>
  </si>
  <si>
    <t>VINCENT MARC</t>
  </si>
  <si>
    <t>VINCENT MARC - EOS FORMATION</t>
  </si>
  <si>
    <t>76340911134</t>
  </si>
  <si>
    <t>38818128100048</t>
  </si>
  <si>
    <t>436021</t>
  </si>
  <si>
    <t>04 76 55 75 74</t>
  </si>
  <si>
    <t>38430 MOIRANS</t>
  </si>
  <si>
    <t>Immeuble INOPOLIS A CENTR'ALP</t>
  </si>
  <si>
    <t>170 Rue Chatagnon</t>
  </si>
  <si>
    <t>VGF</t>
  </si>
  <si>
    <t>VINCENT GARCIA FORMATION</t>
  </si>
  <si>
    <t>82380220038</t>
  </si>
  <si>
    <t>47899493200042</t>
  </si>
  <si>
    <t>672117</t>
  </si>
  <si>
    <t>01 88 32 71 87</t>
  </si>
  <si>
    <t>60 Rue du chateau d'eau</t>
  </si>
  <si>
    <t>25/06/2024</t>
  </si>
  <si>
    <t>VINCENT DROMER</t>
  </si>
  <si>
    <t>VINCENT DROMER - KLAP</t>
  </si>
  <si>
    <t>11755645275</t>
  </si>
  <si>
    <t>80943934200027</t>
  </si>
  <si>
    <t>661030</t>
  </si>
  <si>
    <t>01 42 22 90 58</t>
  </si>
  <si>
    <t>67 Rue DES SEVRES</t>
  </si>
  <si>
    <t>09/10/2023</t>
  </si>
  <si>
    <t>VDP RESEAUX ET FORMATION</t>
  </si>
  <si>
    <t>VINCENT DE PAUL RESEAUX ET FORMATION - VDP R&amp;F</t>
  </si>
  <si>
    <t>11753137175</t>
  </si>
  <si>
    <t>42220211900018</t>
  </si>
  <si>
    <t>681106</t>
  </si>
  <si>
    <t>04 92 76 64 91</t>
  </si>
  <si>
    <t>04410 ST JURS</t>
  </si>
  <si>
    <t>NOTRE DAME</t>
  </si>
  <si>
    <t>Chemin des Merines</t>
  </si>
  <si>
    <t>17/02/2025</t>
  </si>
  <si>
    <t>VINATIER NATACHA</t>
  </si>
  <si>
    <t>VINATIER NATACHA - SANTE SECURITE PRO</t>
  </si>
  <si>
    <t>93040080704</t>
  </si>
  <si>
    <t>52462132300020</t>
  </si>
  <si>
    <t>638535</t>
  </si>
  <si>
    <t>06 15 16 39 27</t>
  </si>
  <si>
    <t>35430 ST SULIAC</t>
  </si>
  <si>
    <t>27 Rue du Champ Orain</t>
  </si>
  <si>
    <t>VIMEUX MELANIE</t>
  </si>
  <si>
    <t>53351101735</t>
  </si>
  <si>
    <t>81771953700026</t>
  </si>
  <si>
    <t>612431</t>
  </si>
  <si>
    <t>04 92 75 39 25</t>
  </si>
  <si>
    <t>04300 FORCALQUIER</t>
  </si>
  <si>
    <t>13 Boulevard DE LA TOURETTE</t>
  </si>
  <si>
    <t>24/08/2020</t>
  </si>
  <si>
    <t>VIMARD PHILIPPE - AUTO ECOLE CER CA ROULE</t>
  </si>
  <si>
    <t>93040087104</t>
  </si>
  <si>
    <t>40186935900067</t>
  </si>
  <si>
    <t>571430</t>
  </si>
  <si>
    <t>04 79 63 58 08</t>
  </si>
  <si>
    <t>73100 AIX LES BAINS</t>
  </si>
  <si>
    <t>12 Rue LES BAINS</t>
  </si>
  <si>
    <t>VILPERT SEGOLENE</t>
  </si>
  <si>
    <t>82730146973</t>
  </si>
  <si>
    <t>49274671400012</t>
  </si>
  <si>
    <t>420803</t>
  </si>
  <si>
    <t>06 74 52 27 07</t>
  </si>
  <si>
    <t>16 Rue RUE DU METZ</t>
  </si>
  <si>
    <t>VILLETTE STEPHANE VE STUDIO</t>
  </si>
  <si>
    <t>31590655059</t>
  </si>
  <si>
    <t>48450423800011</t>
  </si>
  <si>
    <t>521670</t>
  </si>
  <si>
    <t>06 28 33 56 93</t>
  </si>
  <si>
    <t>77210 AVON</t>
  </si>
  <si>
    <t>44 bis Rue REMY DUMONCEL</t>
  </si>
  <si>
    <t>01/09/2021</t>
  </si>
  <si>
    <t>VILLERETTE MATTHIEU</t>
  </si>
  <si>
    <t>11770496277</t>
  </si>
  <si>
    <t>51061379700016</t>
  </si>
  <si>
    <t>673912</t>
  </si>
  <si>
    <t>09 83 82 37 64</t>
  </si>
  <si>
    <t>93420 VILLEPINTE</t>
  </si>
  <si>
    <t>8 Avenue de Barbès</t>
  </si>
  <si>
    <t>VILLEPINTE AUTO ECOLE</t>
  </si>
  <si>
    <t>11930917593</t>
  </si>
  <si>
    <t>89281065600017</t>
  </si>
  <si>
    <t>574200</t>
  </si>
  <si>
    <t>0472708559</t>
  </si>
  <si>
    <t>103 Avenue Du Marechal De Saxe</t>
  </si>
  <si>
    <t>23/11/2017</t>
  </si>
  <si>
    <t>VAD</t>
  </si>
  <si>
    <t>VILLE ET AMENAGEMENT DURABLE ASSOCIATION</t>
  </si>
  <si>
    <t>82691299869</t>
  </si>
  <si>
    <t>44430665800030</t>
  </si>
  <si>
    <t>368349</t>
  </si>
  <si>
    <t>+32 475 94 13 40</t>
  </si>
  <si>
    <t>BELGIQUE - TOURNAI</t>
  </si>
  <si>
    <t>1 Rue LEFEBVRE CATERS</t>
  </si>
  <si>
    <t>VILLA FLORENCE</t>
  </si>
  <si>
    <t>489840</t>
  </si>
  <si>
    <t>05 61 99 95 02</t>
  </si>
  <si>
    <t>31240 L UNION</t>
  </si>
  <si>
    <t>3 Avenue DE CORNAUDRIC</t>
  </si>
  <si>
    <t>VILA SYLVIE</t>
  </si>
  <si>
    <t>73310668031</t>
  </si>
  <si>
    <t>53204839400011</t>
  </si>
  <si>
    <t>628025</t>
  </si>
  <si>
    <t>06610 LA GAUDE</t>
  </si>
  <si>
    <t>406 Chemin du Peymont N 78</t>
  </si>
  <si>
    <t>08/04/2024</t>
  </si>
  <si>
    <t>VIGNAUX MARIE ROSE</t>
  </si>
  <si>
    <t>VIGNAUX MARIE ROSE - M QUALITE</t>
  </si>
  <si>
    <t>93060668606</t>
  </si>
  <si>
    <t>52828333600022</t>
  </si>
  <si>
    <t>602670</t>
  </si>
  <si>
    <t>06545</t>
  </si>
  <si>
    <t>04 67 10 72 52</t>
  </si>
  <si>
    <t>5 enclos Tissié Sarrus</t>
  </si>
  <si>
    <t>10/12/2024</t>
  </si>
  <si>
    <t>VIGIPHARM</t>
  </si>
  <si>
    <t>91340791134</t>
  </si>
  <si>
    <t>52380942400048</t>
  </si>
  <si>
    <t>564242</t>
  </si>
  <si>
    <t>04 95 30 14 77</t>
  </si>
  <si>
    <t>IMMEUBLE SANTA MARIA LUPINO Batiment A</t>
  </si>
  <si>
    <t>VIGILAB</t>
  </si>
  <si>
    <t>VIGILAB SOCIETE D'HYGIENE ALIMENTAIRE ET MEDICALE SHAM</t>
  </si>
  <si>
    <t>94202038920</t>
  </si>
  <si>
    <t>42997680600027</t>
  </si>
  <si>
    <t>591634</t>
  </si>
  <si>
    <t>04 68 09 25 92</t>
  </si>
  <si>
    <t>22 Avenue DE L'ANCIEN CHAMP DE MARS</t>
  </si>
  <si>
    <t>VIGIFORMA</t>
  </si>
  <si>
    <t>76660219966</t>
  </si>
  <si>
    <t>84091511000018</t>
  </si>
  <si>
    <t>503587</t>
  </si>
  <si>
    <t>05 96 48 07 66</t>
  </si>
  <si>
    <t>97220 LA TRINITE</t>
  </si>
  <si>
    <t>59 Rue LAGROSILLIERE</t>
  </si>
  <si>
    <t>23/10/2014</t>
  </si>
  <si>
    <t>VIGANOTTI SCOLARI GHISLAINE</t>
  </si>
  <si>
    <t>VIGANOTTI GHISLAINE MURIELLE - CENTRE DE FORMATION GAIA</t>
  </si>
  <si>
    <t>97970162697</t>
  </si>
  <si>
    <t>45161622100029</t>
  </si>
  <si>
    <t>425590</t>
  </si>
  <si>
    <t>05 61 62 04 84</t>
  </si>
  <si>
    <t>43 Rue DE BAYARD</t>
  </si>
  <si>
    <t>VIFIA</t>
  </si>
  <si>
    <t>73310593731</t>
  </si>
  <si>
    <t>52968092800015</t>
  </si>
  <si>
    <t>587357</t>
  </si>
  <si>
    <t>04 78 85 76 47</t>
  </si>
  <si>
    <t>69100 VILLEURBANNE</t>
  </si>
  <si>
    <t>156 Cours Tolstoi</t>
  </si>
  <si>
    <t>07/02/2022</t>
  </si>
  <si>
    <t>VIFFIL SOS FEMMES</t>
  </si>
  <si>
    <t>84691587069</t>
  </si>
  <si>
    <t>31711894100028</t>
  </si>
  <si>
    <t>643580</t>
  </si>
  <si>
    <t>06 70 97 14 59</t>
  </si>
  <si>
    <t>05400 LA ROCHE DES ARNAUDS</t>
  </si>
  <si>
    <t>625 Chemin DES EAUX DOUCES</t>
  </si>
  <si>
    <t>03/08/2022</t>
  </si>
  <si>
    <t>VIEUX REGIS</t>
  </si>
  <si>
    <t>93050079505</t>
  </si>
  <si>
    <t>41479470100071</t>
  </si>
  <si>
    <t>572391</t>
  </si>
  <si>
    <t>VIETNAM - HANOI</t>
  </si>
  <si>
    <t>Salle 1802, étage 18, Maison Q</t>
  </si>
  <si>
    <t>Hôpital Bach Mai - Libération n ° 78, Dong Da</t>
  </si>
  <si>
    <t>27/10/2017</t>
  </si>
  <si>
    <t>VIETNAM RESPIRATORY SOCIETY</t>
  </si>
  <si>
    <t>487260</t>
  </si>
  <si>
    <t>03 87 29 17 00</t>
  </si>
  <si>
    <t>57380 FAULQUEMONT</t>
  </si>
  <si>
    <t>Avenue ANDRE GOUY</t>
  </si>
  <si>
    <t>VIESSMANN FRANCE FAULQUEMONT</t>
  </si>
  <si>
    <t>41570268157</t>
  </si>
  <si>
    <t>49339111400011</t>
  </si>
  <si>
    <t>593667</t>
  </si>
  <si>
    <t>43 1 405 13 83 0</t>
  </si>
  <si>
    <t>ALSER STRASSE 4</t>
  </si>
  <si>
    <t>13/12/2018</t>
  </si>
  <si>
    <t>VMA - WMA</t>
  </si>
  <si>
    <t>VIENNA MEDICAL ACADEMY - WIENER MEDIZINISCHE AKADEMIE</t>
  </si>
  <si>
    <t>224078</t>
  </si>
  <si>
    <t>04 66 52 73 73</t>
  </si>
  <si>
    <t>30140 ST JEAN DU PIN</t>
  </si>
  <si>
    <t>57 Chemin DES ROUVES</t>
  </si>
  <si>
    <t>24/01/2022</t>
  </si>
  <si>
    <t>VIELJUS VERONIQUE</t>
  </si>
  <si>
    <t>91300161930</t>
  </si>
  <si>
    <t>41852320500015</t>
  </si>
  <si>
    <t>635571</t>
  </si>
  <si>
    <t>06 68 80 52 36</t>
  </si>
  <si>
    <t>69600 OULLINS</t>
  </si>
  <si>
    <t>2 Boulevard KENNEDY</t>
  </si>
  <si>
    <t>14/02/2022</t>
  </si>
  <si>
    <t>VIEILLE CESSAY AGATHE</t>
  </si>
  <si>
    <t>VIEILLE CESSAY AGATHE - ACAPELA RH</t>
  </si>
  <si>
    <t>84691659869</t>
  </si>
  <si>
    <t>43404590200047</t>
  </si>
  <si>
    <t>417385</t>
  </si>
  <si>
    <t>06 20 61 84 53</t>
  </si>
  <si>
    <t>26 Avenue Foch</t>
  </si>
  <si>
    <t>09/02/2024</t>
  </si>
  <si>
    <t>VIDILI KALUZNY PATRICIA</t>
  </si>
  <si>
    <t>VIDILI KALUZNY PATRICIA - AET FORMATIONS</t>
  </si>
  <si>
    <t>44570375957</t>
  </si>
  <si>
    <t>33752298100162</t>
  </si>
  <si>
    <t>630986</t>
  </si>
  <si>
    <t>01 75 85 83 54</t>
  </si>
  <si>
    <t>92250 LA GARENNE COLOMBES</t>
  </si>
  <si>
    <t>14 Avenue DE CHARLEBOURG</t>
  </si>
  <si>
    <t>15/11/2021</t>
  </si>
  <si>
    <t>VIDEOTELLING</t>
  </si>
  <si>
    <t>11755776475</t>
  </si>
  <si>
    <t>79945667800033</t>
  </si>
  <si>
    <t>496777</t>
  </si>
  <si>
    <t>05 61 47 12 51</t>
  </si>
  <si>
    <t>BP 42328</t>
  </si>
  <si>
    <t>203 Avenue DES ETATS UNIS</t>
  </si>
  <si>
    <t>01/07/2021</t>
  </si>
  <si>
    <t>VIDEO 3/4</t>
  </si>
  <si>
    <t>VIDEO TROIS QUART</t>
  </si>
  <si>
    <t>73310052531</t>
  </si>
  <si>
    <t>33315919200058</t>
  </si>
  <si>
    <t>371180</t>
  </si>
  <si>
    <t>01 48 06 10 18</t>
  </si>
  <si>
    <t>11 Rue DESARGUES</t>
  </si>
  <si>
    <t>25/08/2020</t>
  </si>
  <si>
    <t>VIDEO DESIGN FORMATION</t>
  </si>
  <si>
    <t>11754096075</t>
  </si>
  <si>
    <t>48533338900016</t>
  </si>
  <si>
    <t>652570</t>
  </si>
  <si>
    <t>06 78 01 10 82</t>
  </si>
  <si>
    <t>104 Rue DU VAL SOLEIL</t>
  </si>
  <si>
    <t>VIDAL ROBIN</t>
  </si>
  <si>
    <t>VIDAL ROBIN - ALEXIO FORMATION SANTE</t>
  </si>
  <si>
    <t>93830688383</t>
  </si>
  <si>
    <t>90950780800014</t>
  </si>
  <si>
    <t>647056</t>
  </si>
  <si>
    <t>03 44 54 48 14</t>
  </si>
  <si>
    <t>60950 ERMENONVILLE</t>
  </si>
  <si>
    <t>4 Place DU CARREAU</t>
  </si>
  <si>
    <t>21/10/2022</t>
  </si>
  <si>
    <t>VICTOIRE  DEGEZ CONSEIL</t>
  </si>
  <si>
    <t>22600285460</t>
  </si>
  <si>
    <t>80117063000017</t>
  </si>
  <si>
    <t>501591</t>
  </si>
  <si>
    <t>0296263556</t>
  </si>
  <si>
    <t>22530 ST CONNEC</t>
  </si>
  <si>
    <t>23 Lieu-dit LANRIVAUX</t>
  </si>
  <si>
    <t>11/05/2020</t>
  </si>
  <si>
    <t>VICQ MICHELE</t>
  </si>
  <si>
    <t>VICQ MICHELE - ATELIER DE SCULPTURE ET PEINTURE</t>
  </si>
  <si>
    <t>53220838922</t>
  </si>
  <si>
    <t>39183555000032</t>
  </si>
  <si>
    <t>188311</t>
  </si>
  <si>
    <t>04 75 86 09 20</t>
  </si>
  <si>
    <t>ZA MOZART</t>
  </si>
  <si>
    <t>9 Rue GEORGE AURIC</t>
  </si>
  <si>
    <t>17/04/2025</t>
  </si>
  <si>
    <t>VICI</t>
  </si>
  <si>
    <t>VICI GESTION COMMERCE</t>
  </si>
  <si>
    <t>82260029526</t>
  </si>
  <si>
    <t>33806309200039</t>
  </si>
  <si>
    <t>612510</t>
  </si>
  <si>
    <t>04 92 74 19 76</t>
  </si>
  <si>
    <t>04100 MANOSQUE</t>
  </si>
  <si>
    <t>ZI ST JOSEPH</t>
  </si>
  <si>
    <t>Rue DES ENTREPRENEURS</t>
  </si>
  <si>
    <t>23/02/2022</t>
  </si>
  <si>
    <t>VICENTA FORMATION</t>
  </si>
  <si>
    <t>93040066504</t>
  </si>
  <si>
    <t>50241946800017</t>
  </si>
  <si>
    <t>619802</t>
  </si>
  <si>
    <t>09 87 71 50 79</t>
  </si>
  <si>
    <t>56 Rue JEANNE D'ARC</t>
  </si>
  <si>
    <t>VICARIANCE</t>
  </si>
  <si>
    <t>82691166569</t>
  </si>
  <si>
    <t>52996215100039</t>
  </si>
  <si>
    <t>662045</t>
  </si>
  <si>
    <t>06 63 78 42 20</t>
  </si>
  <si>
    <t>44570 TRIGNAC</t>
  </si>
  <si>
    <t>3 Avenue Barbara</t>
  </si>
  <si>
    <t>27/10/2023</t>
  </si>
  <si>
    <t>VIBRE</t>
  </si>
  <si>
    <t>52440938544</t>
  </si>
  <si>
    <t>90285053600019</t>
  </si>
  <si>
    <t>642952</t>
  </si>
  <si>
    <t>0661982844</t>
  </si>
  <si>
    <t>17620 ST AGNANT</t>
  </si>
  <si>
    <t>27 Allée BELLEVUE</t>
  </si>
  <si>
    <t>01/08/2022</t>
  </si>
  <si>
    <t>VIAVENIR SAS</t>
  </si>
  <si>
    <t>75170268117</t>
  </si>
  <si>
    <t>90404692700011</t>
  </si>
  <si>
    <t>645448</t>
  </si>
  <si>
    <t>06 76 21 05 56</t>
  </si>
  <si>
    <t>27 Allée SIMONE WEIL</t>
  </si>
  <si>
    <t>22/09/2022</t>
  </si>
  <si>
    <t>VIAUP</t>
  </si>
  <si>
    <t>53351083135</t>
  </si>
  <si>
    <t>83972961300019</t>
  </si>
  <si>
    <t>588167</t>
  </si>
  <si>
    <t>01 42 58 36 42</t>
  </si>
  <si>
    <t>16 Rue MARCADET</t>
  </si>
  <si>
    <t>19/08/2020</t>
  </si>
  <si>
    <t>VIAS</t>
  </si>
  <si>
    <t>11754100875</t>
  </si>
  <si>
    <t>49066230100020</t>
  </si>
  <si>
    <t>418304</t>
  </si>
  <si>
    <t>62000 ARRAS</t>
  </si>
  <si>
    <t>14 Rue GUINGATTE</t>
  </si>
  <si>
    <t>VIART ISABELLE</t>
  </si>
  <si>
    <t>31620224362</t>
  </si>
  <si>
    <t>52419024600016</t>
  </si>
  <si>
    <t>571234</t>
  </si>
  <si>
    <t>0671920048</t>
  </si>
  <si>
    <t>17 Avenue DES LAVANDES</t>
  </si>
  <si>
    <t>VIALARD GILLES</t>
  </si>
  <si>
    <t>93040069604</t>
  </si>
  <si>
    <t>41200913600026</t>
  </si>
  <si>
    <t>681799</t>
  </si>
  <si>
    <t>09 84 49 53 49</t>
  </si>
  <si>
    <t>59127 WALINCOURT SELVIGNY</t>
  </si>
  <si>
    <t>LE CHATEAU DE SORVAL</t>
  </si>
  <si>
    <t>04/03/2025</t>
  </si>
  <si>
    <t>VIAGISSE FORMATIONS</t>
  </si>
  <si>
    <t>32591009159</t>
  </si>
  <si>
    <t>87911887500027</t>
  </si>
  <si>
    <t>572410</t>
  </si>
  <si>
    <t>06 82 12 10 64</t>
  </si>
  <si>
    <t>5 Rue GENERAL CLERGERIE</t>
  </si>
  <si>
    <t>VIACORPO</t>
  </si>
  <si>
    <t>11755092775</t>
  </si>
  <si>
    <t>79105667400017</t>
  </si>
  <si>
    <t>656770</t>
  </si>
  <si>
    <t>01 71 19 70 30</t>
  </si>
  <si>
    <t>92000 NANTERRE</t>
  </si>
  <si>
    <t>205 Avenue Georges Clémenceau</t>
  </si>
  <si>
    <t>20/06/2023</t>
  </si>
  <si>
    <t>VIAADUC</t>
  </si>
  <si>
    <t>11921574892</t>
  </si>
  <si>
    <t>43210450300045</t>
  </si>
  <si>
    <t>477620</t>
  </si>
  <si>
    <t>02 43 75 65 85</t>
  </si>
  <si>
    <t>72000 LE MANS</t>
  </si>
  <si>
    <t>Zone D Amenagement Concerte Du Ribay</t>
  </si>
  <si>
    <t>Boulevard Louis Leprince Ringuet</t>
  </si>
  <si>
    <t>13/02/2014</t>
  </si>
  <si>
    <t>VIA FORMATION SIEGE</t>
  </si>
  <si>
    <t>52720055472</t>
  </si>
  <si>
    <t>39839792700102</t>
  </si>
  <si>
    <t>627963</t>
  </si>
  <si>
    <t>35770 VERN SUR SEICHE</t>
  </si>
  <si>
    <t>Le Plessis</t>
  </si>
  <si>
    <t>20/02/2024</t>
  </si>
  <si>
    <t>VIA FELICIA</t>
  </si>
  <si>
    <t>53560963656</t>
  </si>
  <si>
    <t>83884256500031</t>
  </si>
  <si>
    <t>638079</t>
  </si>
  <si>
    <t>10 Rue Dautancourt</t>
  </si>
  <si>
    <t>VI PUNCH</t>
  </si>
  <si>
    <t>11756421575</t>
  </si>
  <si>
    <t>84775732500018</t>
  </si>
  <si>
    <t>658182</t>
  </si>
  <si>
    <t>06 73 77 45 69</t>
  </si>
  <si>
    <t>6 Place Colbert</t>
  </si>
  <si>
    <t>28/07/2023</t>
  </si>
  <si>
    <t>VH FORMATIONS VALERIE HAIZE</t>
  </si>
  <si>
    <t>28760574676</t>
  </si>
  <si>
    <t>49050154100067</t>
  </si>
  <si>
    <t>558072</t>
  </si>
  <si>
    <t>09 82 49 68 98</t>
  </si>
  <si>
    <t>35220 CHATEAUBOURG</t>
  </si>
  <si>
    <t>ZI DU PLESSIS BEUSCHER</t>
  </si>
  <si>
    <t>VGP FORMATIONS</t>
  </si>
  <si>
    <t>53350868535</t>
  </si>
  <si>
    <t>49115955400014</t>
  </si>
  <si>
    <t>420736</t>
  </si>
  <si>
    <t>01 44 16 00 16</t>
  </si>
  <si>
    <t>15 Rue DAMESME</t>
  </si>
  <si>
    <t>27/08/2020</t>
  </si>
  <si>
    <t>VETHYQUA</t>
  </si>
  <si>
    <t>11754597575</t>
  </si>
  <si>
    <t>41246156800039</t>
  </si>
  <si>
    <t>518610</t>
  </si>
  <si>
    <t>04 78 87 25 25</t>
  </si>
  <si>
    <t>69280 MARCY L ETOILE</t>
  </si>
  <si>
    <t>1 Avenue BOURGELAT</t>
  </si>
  <si>
    <t>VET AGRO SUP INST ENSEIGN SUP RECH ALIM...   MARCY L ETOILE</t>
  </si>
  <si>
    <t>VET AGRO SUP INST ENSEIGN SUP RECHERCHE ALIMENTATION SANTE ANIMALE SCIENCES AGRONOMIQUES ET ENVIRONNEMENT</t>
  </si>
  <si>
    <t>82691118469</t>
  </si>
  <si>
    <t>13000858400018</t>
  </si>
  <si>
    <t>567504</t>
  </si>
  <si>
    <t>04 93 55 36 44</t>
  </si>
  <si>
    <t>11 Rue fodere</t>
  </si>
  <si>
    <t>22/04/2024</t>
  </si>
  <si>
    <t>VESCHI DIDIER JEAN LOUIS</t>
  </si>
  <si>
    <t>93060402506</t>
  </si>
  <si>
    <t>41094222100020</t>
  </si>
  <si>
    <t>580442</t>
  </si>
  <si>
    <t>9 Rue LAFAYETTE</t>
  </si>
  <si>
    <t>03/10/2022</t>
  </si>
  <si>
    <t>VERYLINK GROUP</t>
  </si>
  <si>
    <t>82380549538</t>
  </si>
  <si>
    <t>53277213400021</t>
  </si>
  <si>
    <t>473042</t>
  </si>
  <si>
    <t>06 20 60 62 47</t>
  </si>
  <si>
    <t>PARC BEEPOS</t>
  </si>
  <si>
    <t>14 bis Rue La Fayette</t>
  </si>
  <si>
    <t>VERWAERDE POUEYO ANNE</t>
  </si>
  <si>
    <t>VERWAERDE POUEYO ANNE RESOLIANCE</t>
  </si>
  <si>
    <t>43250276425</t>
  </si>
  <si>
    <t>53111013800132</t>
  </si>
  <si>
    <t>670390</t>
  </si>
  <si>
    <t>67115 PLOBSHEIM</t>
  </si>
  <si>
    <t>4 Impasse du renard</t>
  </si>
  <si>
    <t>VERTUS IMMOBILIER</t>
  </si>
  <si>
    <t>VERTUS IMMOBILIER - VERTUS FORMATION</t>
  </si>
  <si>
    <t>44670742967</t>
  </si>
  <si>
    <t>89781641900013</t>
  </si>
  <si>
    <t>334492</t>
  </si>
  <si>
    <t>0660931150</t>
  </si>
  <si>
    <t>06400 CANNES</t>
  </si>
  <si>
    <t>VILLA FRANCE</t>
  </si>
  <si>
    <t>30 Boulevard DE LA REPUBLIQUE</t>
  </si>
  <si>
    <t>22/10/2024</t>
  </si>
  <si>
    <t>VIRE</t>
  </si>
  <si>
    <t>VERTIGE INSTABILITE REEDUCATION ENSEIGNEMENT</t>
  </si>
  <si>
    <t>93060677206</t>
  </si>
  <si>
    <t>47878152900019</t>
  </si>
  <si>
    <t>638869</t>
  </si>
  <si>
    <t>06 02 13 19 57</t>
  </si>
  <si>
    <t>53000 LAVAL</t>
  </si>
  <si>
    <t>50 Chemin du Préfet</t>
  </si>
  <si>
    <t>25/04/2022</t>
  </si>
  <si>
    <t>VERTICAL FORMATION</t>
  </si>
  <si>
    <t>52530097153</t>
  </si>
  <si>
    <t>89085669300019</t>
  </si>
  <si>
    <t>553189</t>
  </si>
  <si>
    <t>02 54 85 19 66</t>
  </si>
  <si>
    <t>41800 MONTOIRE SUR LE LOIR</t>
  </si>
  <si>
    <t>11 Rue de la Pointe</t>
  </si>
  <si>
    <t>VERTHI'S</t>
  </si>
  <si>
    <t>VERTHI'S INTERNATIONAL</t>
  </si>
  <si>
    <t>24410066741</t>
  </si>
  <si>
    <t>43337335400011</t>
  </si>
  <si>
    <t>329563</t>
  </si>
  <si>
    <t>05 59 14 62 62</t>
  </si>
  <si>
    <t>64000 PAU</t>
  </si>
  <si>
    <t>HOTEL D ENTREPRISES LES ALLEES</t>
  </si>
  <si>
    <t>26 Avenue DES LILAS</t>
  </si>
  <si>
    <t>VERTEGO INFORMATIQUE</t>
  </si>
  <si>
    <t>72640242164</t>
  </si>
  <si>
    <t>47890019400018</t>
  </si>
  <si>
    <t>658480</t>
  </si>
  <si>
    <t>06 10 14 32 58</t>
  </si>
  <si>
    <t>63 Rue DU CHATEAU</t>
  </si>
  <si>
    <t>VERSIDIA</t>
  </si>
  <si>
    <t>11922221992</t>
  </si>
  <si>
    <t>80931026100031</t>
  </si>
  <si>
    <t>636563</t>
  </si>
  <si>
    <t>06 13 57 26 87</t>
  </si>
  <si>
    <t>06330 ROQUEFORT LES PINS</t>
  </si>
  <si>
    <t>295 Chemin DE LA GARRIGUE</t>
  </si>
  <si>
    <t>10/03/2022</t>
  </si>
  <si>
    <t>VERRANDO ANAIS</t>
  </si>
  <si>
    <t>VERRANDO ANAIS - AVANCER RH</t>
  </si>
  <si>
    <t>93060767006</t>
  </si>
  <si>
    <t>81343320800028</t>
  </si>
  <si>
    <t>494124</t>
  </si>
  <si>
    <t>04 66 86 60 59</t>
  </si>
  <si>
    <t>30100 ALES</t>
  </si>
  <si>
    <t>6 Avenue LATTRE DE TASSIGNY</t>
  </si>
  <si>
    <t>VERONIQUE LE LAN</t>
  </si>
  <si>
    <t>91300350830</t>
  </si>
  <si>
    <t>41174033500012</t>
  </si>
  <si>
    <t>529655</t>
  </si>
  <si>
    <t>0247527320</t>
  </si>
  <si>
    <t>37210 VOUVRAY</t>
  </si>
  <si>
    <t>14 bis Rue DU GRAND ORMEAU</t>
  </si>
  <si>
    <t>VERNISSE EVELYNE</t>
  </si>
  <si>
    <t>24370270037</t>
  </si>
  <si>
    <t>34113236300027</t>
  </si>
  <si>
    <t>685690</t>
  </si>
  <si>
    <t>06 86 33 26 40</t>
  </si>
  <si>
    <t>12850 ONET LE CHATEAU</t>
  </si>
  <si>
    <t>46 Rue SAINT FIRMIN</t>
  </si>
  <si>
    <t>VERNHES SABINE</t>
  </si>
  <si>
    <t>VERNHES SABINE - FREQUENCE CONSEIL</t>
  </si>
  <si>
    <t>73120067412</t>
  </si>
  <si>
    <t>53365435600039</t>
  </si>
  <si>
    <t>673948</t>
  </si>
  <si>
    <t>04 78 07 94 57</t>
  </si>
  <si>
    <t>69700 GIVORS</t>
  </si>
  <si>
    <t>3 Place Des Jouteurs</t>
  </si>
  <si>
    <t>28/08/2024</t>
  </si>
  <si>
    <t>VERNEIL FORMATION</t>
  </si>
  <si>
    <t>84691776569</t>
  </si>
  <si>
    <t>89016722400017</t>
  </si>
  <si>
    <t>670170</t>
  </si>
  <si>
    <t>06 70 64 93 66</t>
  </si>
  <si>
    <t>60 Rue ANATOLE LE BRAZ</t>
  </si>
  <si>
    <t>16/05/2024</t>
  </si>
  <si>
    <t>VERN'ECO</t>
  </si>
  <si>
    <t>53560976656</t>
  </si>
  <si>
    <t>89989085900015</t>
  </si>
  <si>
    <t>628062</t>
  </si>
  <si>
    <t>06 18 59 24 42</t>
  </si>
  <si>
    <t>81 Rue ABBE GREGOIRE</t>
  </si>
  <si>
    <t>10/09/2021</t>
  </si>
  <si>
    <t>VERNAY ISABELLE</t>
  </si>
  <si>
    <t>VERNAY ISABELLE - APPEL D'AIR BILAN DE COMPETENCES</t>
  </si>
  <si>
    <t>82380606138</t>
  </si>
  <si>
    <t>79297469300014</t>
  </si>
  <si>
    <t>611086</t>
  </si>
  <si>
    <t>06 85 80 19 98</t>
  </si>
  <si>
    <t>22400 LAMBALLE ARMOR</t>
  </si>
  <si>
    <t>LES AULNAIES</t>
  </si>
  <si>
    <t>VERLAGUET CHRISTOPHE</t>
  </si>
  <si>
    <t>53220882722</t>
  </si>
  <si>
    <t>48113284300048</t>
  </si>
  <si>
    <t>540626</t>
  </si>
  <si>
    <t>05249</t>
  </si>
  <si>
    <t>04 92 10 54 85</t>
  </si>
  <si>
    <t>06500 MENTON</t>
  </si>
  <si>
    <t>3 Rue MAX BAREL</t>
  </si>
  <si>
    <t>24/06/2025</t>
  </si>
  <si>
    <t>VFL</t>
  </si>
  <si>
    <t>VERITAS FACIT LEGEM</t>
  </si>
  <si>
    <t>93060663906</t>
  </si>
  <si>
    <t>51311493400013</t>
  </si>
  <si>
    <t>585464</t>
  </si>
  <si>
    <t>07 78 42 24 16</t>
  </si>
  <si>
    <t>34740 VENDARGUES</t>
  </si>
  <si>
    <t>20 Rue de la cave coopérative</t>
  </si>
  <si>
    <t>09/08/2024</t>
  </si>
  <si>
    <t>VERISAFE</t>
  </si>
  <si>
    <t>76340908334</t>
  </si>
  <si>
    <t>50972890300014</t>
  </si>
  <si>
    <t>565891</t>
  </si>
  <si>
    <t>03 28 64 77 88</t>
  </si>
  <si>
    <t>62100 CALAIS</t>
  </si>
  <si>
    <t>15 Rue GUSTAVE COURBET</t>
  </si>
  <si>
    <t>VERIN FORMATION</t>
  </si>
  <si>
    <t>31590791659</t>
  </si>
  <si>
    <t>74987925000019</t>
  </si>
  <si>
    <t>662665</t>
  </si>
  <si>
    <t>01 82 28 14 40</t>
  </si>
  <si>
    <t>77340 PONTAULT COMBAULT</t>
  </si>
  <si>
    <t>20 Rue Du Pre Des Aulnes</t>
  </si>
  <si>
    <t>14/11/2023</t>
  </si>
  <si>
    <t>VERIFRANCE</t>
  </si>
  <si>
    <t>11770730077</t>
  </si>
  <si>
    <t>83156972800031</t>
  </si>
  <si>
    <t>676822</t>
  </si>
  <si>
    <t>06 31 60 24 52</t>
  </si>
  <si>
    <t>39000 LONS LE SAUNIER</t>
  </si>
  <si>
    <t>CENTRE D'AFFAIRES LE THUREL</t>
  </si>
  <si>
    <t>9b-11 bis Avenue Thurel</t>
  </si>
  <si>
    <t>06/11/2024</t>
  </si>
  <si>
    <t>VERGEY ADELINE</t>
  </si>
  <si>
    <t>VERGEY ADELINE - REALIS'ACTION</t>
  </si>
  <si>
    <t>27390141939</t>
  </si>
  <si>
    <t>89488645600017</t>
  </si>
  <si>
    <t>680606</t>
  </si>
  <si>
    <t>ALLEMAGNE - FREIBERG AM NECKAR</t>
  </si>
  <si>
    <t>6 ZEISIGWEG</t>
  </si>
  <si>
    <t>03/02/2025</t>
  </si>
  <si>
    <t>VEREIN FUR MEDIZINISCHE WEITERBILDUNG</t>
  </si>
  <si>
    <t>560224</t>
  </si>
  <si>
    <t>49 23827601457</t>
  </si>
  <si>
    <t>ALLEMAGNE - AHLEN</t>
  </si>
  <si>
    <t>c/o Beate Buske-Kosel, M.A. – Kassenwart</t>
  </si>
  <si>
    <t>Am Webstuhl 5</t>
  </si>
  <si>
    <t>17/03/2017</t>
  </si>
  <si>
    <t>VLT</t>
  </si>
  <si>
    <t>VEREIN FUR LEUKAMIEFORSCHUNG UND -THERAPIE E.V.</t>
  </si>
  <si>
    <t>667584</t>
  </si>
  <si>
    <t>02 76 12 48 00</t>
  </si>
  <si>
    <t>27160 BRETEUIL</t>
  </si>
  <si>
    <t>13 Chemin des Peltier</t>
  </si>
  <si>
    <t>07/03/2024</t>
  </si>
  <si>
    <t>VER DE TERRE PRODUCTION</t>
  </si>
  <si>
    <t>28270207427</t>
  </si>
  <si>
    <t>82497837300010</t>
  </si>
  <si>
    <t>314912</t>
  </si>
  <si>
    <t>01 30 42 83 53</t>
  </si>
  <si>
    <t>78710 ROSNY SUR SEINE</t>
  </si>
  <si>
    <t>52 Chemin DES SIRETTES</t>
  </si>
  <si>
    <t>14/09/2022</t>
  </si>
  <si>
    <t>VENDOME BIARD CHANTAL THERESE GERMAINE CER ABC</t>
  </si>
  <si>
    <t>11780204078</t>
  </si>
  <si>
    <t>31997562900035</t>
  </si>
  <si>
    <t>668620</t>
  </si>
  <si>
    <t>01 87 44 69 70</t>
  </si>
  <si>
    <t>32 Rue de Ponthieu</t>
  </si>
  <si>
    <t>05/04/2024</t>
  </si>
  <si>
    <t>VELTYS PARIS</t>
  </si>
  <si>
    <t>VELTYS</t>
  </si>
  <si>
    <t>11756489175</t>
  </si>
  <si>
    <t>79160548800026</t>
  </si>
  <si>
    <t>683735</t>
  </si>
  <si>
    <t>06 19 34 02 63</t>
  </si>
  <si>
    <t>33410 BEGUEY</t>
  </si>
  <si>
    <t>17 Chemin DE LAROQUE</t>
  </si>
  <si>
    <t>11/04/2025</t>
  </si>
  <si>
    <t>VELSCH CAROLE</t>
  </si>
  <si>
    <t>75331323933</t>
  </si>
  <si>
    <t>88362768900010</t>
  </si>
  <si>
    <t>628967</t>
  </si>
  <si>
    <t>06 67 10 55 28</t>
  </si>
  <si>
    <t>95100 ARGENTEUIL</t>
  </si>
  <si>
    <t>16 bis Rue Kruger</t>
  </si>
  <si>
    <t>05/10/2021</t>
  </si>
  <si>
    <t>GROUPE VICRA</t>
  </si>
  <si>
    <t>VEILLE INSPECTION CONTROLE REGLEMENTAIRE AUDIT - GROUPE VICRA</t>
  </si>
  <si>
    <t>11950630695</t>
  </si>
  <si>
    <t>82080214800016</t>
  </si>
  <si>
    <t>650006</t>
  </si>
  <si>
    <t>07 60 30 57 62</t>
  </si>
  <si>
    <t>31410 NOE</t>
  </si>
  <si>
    <t>195 Chemin DE MORONCAZAL</t>
  </si>
  <si>
    <t>05/01/2023</t>
  </si>
  <si>
    <t>VEHA CONSEIL</t>
  </si>
  <si>
    <t>76310839831</t>
  </si>
  <si>
    <t>81799823000012</t>
  </si>
  <si>
    <t>678132</t>
  </si>
  <si>
    <t>03 29 55 39 40</t>
  </si>
  <si>
    <t>88100 ST DIE DES VOSGES</t>
  </si>
  <si>
    <t>15 Rue Du Petit St Die</t>
  </si>
  <si>
    <t>06/12/2024</t>
  </si>
  <si>
    <t>VEGA CONSULTANT</t>
  </si>
  <si>
    <t>41880056988</t>
  </si>
  <si>
    <t>37792977300044</t>
  </si>
  <si>
    <t>662379</t>
  </si>
  <si>
    <t>18000 BOURGES</t>
  </si>
  <si>
    <t>35 Rue fluton</t>
  </si>
  <si>
    <t>09/11/2023</t>
  </si>
  <si>
    <t>VECTORIS</t>
  </si>
  <si>
    <t>24180136218</t>
  </si>
  <si>
    <t>95124780800011</t>
  </si>
  <si>
    <t>490015</t>
  </si>
  <si>
    <t>03 28 25 46 27</t>
  </si>
  <si>
    <t>59140 DUNKERQUE</t>
  </si>
  <si>
    <t>8 Rue DES FUSILIERS MARINS</t>
  </si>
  <si>
    <t>VECTEUR</t>
  </si>
  <si>
    <t>VECTEUR ASSOCIATION</t>
  </si>
  <si>
    <t>31780177459</t>
  </si>
  <si>
    <t>34928432300038</t>
  </si>
  <si>
    <t>632296</t>
  </si>
  <si>
    <t>54300 LUNEVILLE</t>
  </si>
  <si>
    <t>02/12/2021</t>
  </si>
  <si>
    <t>VDT FORMATION</t>
  </si>
  <si>
    <t>41540326354</t>
  </si>
  <si>
    <t>80181541600038</t>
  </si>
  <si>
    <t>660504</t>
  </si>
  <si>
    <t>06 11 75 00 45</t>
  </si>
  <si>
    <t>44500 LA BAULE ESCOUBLAC</t>
  </si>
  <si>
    <t>27 Route du pourfouet</t>
  </si>
  <si>
    <t>26/09/2023</t>
  </si>
  <si>
    <t>VDC CONSULTANTS</t>
  </si>
  <si>
    <t>52440751744</t>
  </si>
  <si>
    <t>44503918300030</t>
  </si>
  <si>
    <t>626028</t>
  </si>
  <si>
    <t>03 83 89 22 13</t>
  </si>
  <si>
    <t>54710 LUDRES</t>
  </si>
  <si>
    <t>95 Impasse Henri Becquerel</t>
  </si>
  <si>
    <t>VB PREVENTION</t>
  </si>
  <si>
    <t>41540325454</t>
  </si>
  <si>
    <t>75321677900037</t>
  </si>
  <si>
    <t>649053</t>
  </si>
  <si>
    <t>07 82 84 98 17</t>
  </si>
  <si>
    <t>97460 ST PAUL</t>
  </si>
  <si>
    <t>97423 LE GUILLAUME SAINT PAUL</t>
  </si>
  <si>
    <t>162 Chemin BARRIERES</t>
  </si>
  <si>
    <t>VAUTEY STEPHANIE</t>
  </si>
  <si>
    <t>VAUTEY STEPHANIE - OJANZU ECOLE FRANCAISE DE JANZU</t>
  </si>
  <si>
    <t>04973148697</t>
  </si>
  <si>
    <t>50496164000035</t>
  </si>
  <si>
    <t>676809</t>
  </si>
  <si>
    <t>97212 ST JOSEPH</t>
  </si>
  <si>
    <t>APT M.7</t>
  </si>
  <si>
    <t>RES BORDS DE L'ETANG</t>
  </si>
  <si>
    <t>VATON CATHERINE DOMINIQUE MARIE</t>
  </si>
  <si>
    <t>VATON CATHERINE DOMINIQUE MARIE - DCYT-HIST</t>
  </si>
  <si>
    <t>02973509797</t>
  </si>
  <si>
    <t>89308304800015</t>
  </si>
  <si>
    <t>686566</t>
  </si>
  <si>
    <t>06 12 54 69 71</t>
  </si>
  <si>
    <t>65 Cours des Girondins</t>
  </si>
  <si>
    <t>25/06/2025</t>
  </si>
  <si>
    <t>VASTEL STANFORD  MARIE</t>
  </si>
  <si>
    <t>VASTEL STANFORD  MARIE - THE LITTLE SCHOOL OF ENGLISH</t>
  </si>
  <si>
    <t>75331431533</t>
  </si>
  <si>
    <t>82083503100023</t>
  </si>
  <si>
    <t>592407</t>
  </si>
  <si>
    <t>04 84 35 04 84</t>
  </si>
  <si>
    <t>13127 VITROLLES</t>
  </si>
  <si>
    <t>RELAIS DU GRIFFON</t>
  </si>
  <si>
    <t>439 Route DE LA SEDS</t>
  </si>
  <si>
    <t>VAST VITROLLES</t>
  </si>
  <si>
    <t>VAST</t>
  </si>
  <si>
    <t>93131693913</t>
  </si>
  <si>
    <t>83400902900036</t>
  </si>
  <si>
    <t>621225</t>
  </si>
  <si>
    <t>09 52 57 09 96</t>
  </si>
  <si>
    <t>916 LE VIEUX CHEMIN DE TOULON</t>
  </si>
  <si>
    <t>10/03/2021</t>
  </si>
  <si>
    <t>VASNIER PASCALE</t>
  </si>
  <si>
    <t>93830396883</t>
  </si>
  <si>
    <t>37962969400074</t>
  </si>
  <si>
    <t>329149</t>
  </si>
  <si>
    <t>01 40 92 89 12</t>
  </si>
  <si>
    <t>92240 MALAKOFF</t>
  </si>
  <si>
    <t>117 Boulevard GABRIEL PERI</t>
  </si>
  <si>
    <t>22/06/2016</t>
  </si>
  <si>
    <t>VARMA DJAYABALA - ISHC</t>
  </si>
  <si>
    <t>VARMA DJAYABALA - INSTITUT SAKTI HYPNOSE CLINIQUE</t>
  </si>
  <si>
    <t>11921358092</t>
  </si>
  <si>
    <t>34849115000051</t>
  </si>
  <si>
    <t>613540</t>
  </si>
  <si>
    <t>78 Rue de la fédération</t>
  </si>
  <si>
    <t>17/07/2020</t>
  </si>
  <si>
    <t>VARIATIONS INTERNATIONAL</t>
  </si>
  <si>
    <t>11755012975</t>
  </si>
  <si>
    <t>50965150100041</t>
  </si>
  <si>
    <t>679495</t>
  </si>
  <si>
    <t>35450 DOURDAIN</t>
  </si>
  <si>
    <t>9 Lieu-dit LA CADUAIS</t>
  </si>
  <si>
    <t>13/01/2025</t>
  </si>
  <si>
    <t>VARGA JOSIANE</t>
  </si>
  <si>
    <t>53351031835</t>
  </si>
  <si>
    <t>75150946400028</t>
  </si>
  <si>
    <t>648863</t>
  </si>
  <si>
    <t>06 18 02 25 36</t>
  </si>
  <si>
    <t>14 Rue Daru</t>
  </si>
  <si>
    <t>06/12/2022</t>
  </si>
  <si>
    <t>VARGA ISABELLE</t>
  </si>
  <si>
    <t>VARGA ISABELLE - ACTE II CARRIERE</t>
  </si>
  <si>
    <t>11756174775</t>
  </si>
  <si>
    <t>75072508700019</t>
  </si>
  <si>
    <t>149445</t>
  </si>
  <si>
    <t>01 53 24 24 26</t>
  </si>
  <si>
    <t>6 Cité DE PARADIS</t>
  </si>
  <si>
    <t>10/07/2023</t>
  </si>
  <si>
    <t>VARENNE ENTREPRISES - IMVE</t>
  </si>
  <si>
    <t>11755089275</t>
  </si>
  <si>
    <t>33945350800048</t>
  </si>
  <si>
    <t>585701</t>
  </si>
  <si>
    <t>06 61 47 31 89</t>
  </si>
  <si>
    <t>74150 VAL DE FIER</t>
  </si>
  <si>
    <t>122 Impasse DU BARON</t>
  </si>
  <si>
    <t>VARASSE DELIGNIERE SOPHIE - CABINET SOPHIE DEL VAL</t>
  </si>
  <si>
    <t>82740303474</t>
  </si>
  <si>
    <t>48449860500043</t>
  </si>
  <si>
    <t>620439</t>
  </si>
  <si>
    <t>06 31 86 67 82</t>
  </si>
  <si>
    <t>4 Rue Lafayette</t>
  </si>
  <si>
    <t>11/02/2021</t>
  </si>
  <si>
    <t>VARAP SCOP</t>
  </si>
  <si>
    <t>84380637438</t>
  </si>
  <si>
    <t>39273497600039</t>
  </si>
  <si>
    <t>511894</t>
  </si>
  <si>
    <t>05 34 14 69 32</t>
  </si>
  <si>
    <t>09100 PAMIERS</t>
  </si>
  <si>
    <t>45 Avenue De La Rijole</t>
  </si>
  <si>
    <t>VARA PRODUCTION</t>
  </si>
  <si>
    <t>73090050109</t>
  </si>
  <si>
    <t>80382380600036</t>
  </si>
  <si>
    <t>686499</t>
  </si>
  <si>
    <t>71230 ST VALLIER</t>
  </si>
  <si>
    <t>71 Rue JEAN DAMICHEL</t>
  </si>
  <si>
    <t>VAO TECH</t>
  </si>
  <si>
    <t>VAO TECHNOLOGIES - VAO TECH</t>
  </si>
  <si>
    <t>27710309471</t>
  </si>
  <si>
    <t>82314539600011</t>
  </si>
  <si>
    <t>671642</t>
  </si>
  <si>
    <t>4 bis Rue DE LA REDOUTE</t>
  </si>
  <si>
    <t>03/04/2025</t>
  </si>
  <si>
    <t>VANTIVE GUYANCOURT</t>
  </si>
  <si>
    <t>VANTIVE SAS</t>
  </si>
  <si>
    <t>11788667378</t>
  </si>
  <si>
    <t>97817958800014</t>
  </si>
  <si>
    <t>631220</t>
  </si>
  <si>
    <t>1251 Avenue AUGUSTE RENOIR</t>
  </si>
  <si>
    <t>VANHOUCKE ELODIE</t>
  </si>
  <si>
    <t>VANHOUCKE ELODIE - CLINIQUE EUROMED</t>
  </si>
  <si>
    <t>93830637483</t>
  </si>
  <si>
    <t>89877379100014</t>
  </si>
  <si>
    <t>656203</t>
  </si>
  <si>
    <t>06 20 96 48 61</t>
  </si>
  <si>
    <t>31 Rue de Cuire</t>
  </si>
  <si>
    <t>06/06/2023</t>
  </si>
  <si>
    <t>VANHOORDE ALEXANDRE</t>
  </si>
  <si>
    <t>84691451169</t>
  </si>
  <si>
    <t>52270700900059</t>
  </si>
  <si>
    <t>633689</t>
  </si>
  <si>
    <t>07 83 24 60 65</t>
  </si>
  <si>
    <t>63 Rue Royale</t>
  </si>
  <si>
    <t>04/01/2022</t>
  </si>
  <si>
    <t>VANHILLE MOHINI</t>
  </si>
  <si>
    <t>24450372145</t>
  </si>
  <si>
    <t>83475198400032</t>
  </si>
  <si>
    <t>282480</t>
  </si>
  <si>
    <t>0826381186</t>
  </si>
  <si>
    <t>97440 ST ANDRE</t>
  </si>
  <si>
    <t>LOT KARAMEL BLEU VILLA N 7</t>
  </si>
  <si>
    <t>662 Chemin BRUNET</t>
  </si>
  <si>
    <t>VANESSE STEEVE ENOS FORMATION</t>
  </si>
  <si>
    <t>98970259697</t>
  </si>
  <si>
    <t>43756105300046</t>
  </si>
  <si>
    <t>652349</t>
  </si>
  <si>
    <t>07 69 18 29 88</t>
  </si>
  <si>
    <t>1er étage</t>
  </si>
  <si>
    <t>24 Rue Ernest Macarez</t>
  </si>
  <si>
    <t>VANDOMME CHRISTINE</t>
  </si>
  <si>
    <t>VANDOMME CHRISTINE - CHRYSALID</t>
  </si>
  <si>
    <t>32591133259</t>
  </si>
  <si>
    <t>83134043500021</t>
  </si>
  <si>
    <t>659113</t>
  </si>
  <si>
    <t>06 61 06 45 85</t>
  </si>
  <si>
    <t>37380 MONNAIE</t>
  </si>
  <si>
    <t>13 Rue de la fontaine</t>
  </si>
  <si>
    <t>29/08/2023</t>
  </si>
  <si>
    <t>VANDEVILLE ELISE</t>
  </si>
  <si>
    <t>VANDEVILLE ELISE - SOL'AIR FORMATION</t>
  </si>
  <si>
    <t>24370463537</t>
  </si>
  <si>
    <t>91502311300011</t>
  </si>
  <si>
    <t>646880</t>
  </si>
  <si>
    <t>99 Rue MARECHAL DE LATTRE DE TASSIGNY</t>
  </si>
  <si>
    <t>VANDENBERGHE VIRGINIE</t>
  </si>
  <si>
    <t>VANDENBERGHE VIRGINIE - VDB CONSEIL</t>
  </si>
  <si>
    <t>31590876059</t>
  </si>
  <si>
    <t>80410235800012</t>
  </si>
  <si>
    <t>463528</t>
  </si>
  <si>
    <t>04 90 25 24 42</t>
  </si>
  <si>
    <t>37230 FONDETTES</t>
  </si>
  <si>
    <t>7 Rue Edouard Branly</t>
  </si>
  <si>
    <t>VANDA FORMATION</t>
  </si>
  <si>
    <t>24370349537</t>
  </si>
  <si>
    <t>78947415200038</t>
  </si>
  <si>
    <t>615493</t>
  </si>
  <si>
    <t>01 88 33 22 22</t>
  </si>
  <si>
    <t>73 Avenue DES VOSGES</t>
  </si>
  <si>
    <t>09/03/2021</t>
  </si>
  <si>
    <t>VANBERG PREVENTION</t>
  </si>
  <si>
    <t>44670645667</t>
  </si>
  <si>
    <t>87781782500012</t>
  </si>
  <si>
    <t>532666</t>
  </si>
  <si>
    <t>06789</t>
  </si>
  <si>
    <t>06 98 96 45 85</t>
  </si>
  <si>
    <t>30800 ST GILLES</t>
  </si>
  <si>
    <t>58 Rue DU MIDI</t>
  </si>
  <si>
    <t>17/02/2020</t>
  </si>
  <si>
    <t>VAN CELST NATHALIE - AMN CONSEIL ET FORMATION ST GILLES</t>
  </si>
  <si>
    <t>VAN CELST NATHALIE - AMN CONSEIL ET FORMATION</t>
  </si>
  <si>
    <t>91300372630</t>
  </si>
  <si>
    <t>51986531500039</t>
  </si>
  <si>
    <t>605293</t>
  </si>
  <si>
    <t>13200 ARLES</t>
  </si>
  <si>
    <t>19 Rue NICOLAS COPERNIC</t>
  </si>
  <si>
    <t>01/04/2022</t>
  </si>
  <si>
    <t>VAN CELST NATHALIE - AMN CONSEIL ET FORMATION ARLES</t>
  </si>
  <si>
    <t>51986531500047</t>
  </si>
  <si>
    <t>551740</t>
  </si>
  <si>
    <t>03 66 72 86 17</t>
  </si>
  <si>
    <t>59700 MARCQ EN BAROEUL</t>
  </si>
  <si>
    <t>236 Boulevard CLEMENCEAU</t>
  </si>
  <si>
    <t>VALUE LEARNING COMPETENCE - OMNEO SOLUTIONS</t>
  </si>
  <si>
    <t>31590781459</t>
  </si>
  <si>
    <t>53799241400038</t>
  </si>
  <si>
    <t>562762</t>
  </si>
  <si>
    <t>0984336628</t>
  </si>
  <si>
    <t>52190 LE MONTSAUGEONNAIS</t>
  </si>
  <si>
    <t>9 Impasse de la gare</t>
  </si>
  <si>
    <t>02/05/2017</t>
  </si>
  <si>
    <t>VALSON BERTHENET SYLVIE AUTO ECOLE  - ABS PRAUTHOY</t>
  </si>
  <si>
    <t>VALSON BERTHENET SYLVIE AUTO ECOLE</t>
  </si>
  <si>
    <t>44520037252</t>
  </si>
  <si>
    <t>51001529000024</t>
  </si>
  <si>
    <t>416423</t>
  </si>
  <si>
    <t>04 75 09 26 38</t>
  </si>
  <si>
    <t>26600 TAIN L HERMITAGE</t>
  </si>
  <si>
    <t>12 14 1618 Avenue DU PRÉSIDENT ROOSEVELT</t>
  </si>
  <si>
    <t>VALRHONA</t>
  </si>
  <si>
    <t>82750051826</t>
  </si>
  <si>
    <t>43548052000012</t>
  </si>
  <si>
    <t>662902</t>
  </si>
  <si>
    <t>03 73 73 95 27</t>
  </si>
  <si>
    <t>21700 VILLERS LA FAYE</t>
  </si>
  <si>
    <t>3 Route de Marey</t>
  </si>
  <si>
    <t>20/11/2023</t>
  </si>
  <si>
    <t>VALOT VALERIE</t>
  </si>
  <si>
    <t>VALOT VALERIE - FPA SAMS</t>
  </si>
  <si>
    <t>27210408521</t>
  </si>
  <si>
    <t>84965955200012</t>
  </si>
  <si>
    <t>672520</t>
  </si>
  <si>
    <t>09 70 44 53 22</t>
  </si>
  <si>
    <t>15 Rue DU PETIT SAINT DIE</t>
  </si>
  <si>
    <t>09/07/2024</t>
  </si>
  <si>
    <t>VALORIS CONSULTING</t>
  </si>
  <si>
    <t>41880113088</t>
  </si>
  <si>
    <t>53445967200018</t>
  </si>
  <si>
    <t>670856</t>
  </si>
  <si>
    <t>06 74 79 86 07</t>
  </si>
  <si>
    <t>6 Rue MARTHE AUREAU</t>
  </si>
  <si>
    <t>29/05/2024</t>
  </si>
  <si>
    <t>VALORESCENCE</t>
  </si>
  <si>
    <t>11770670177</t>
  </si>
  <si>
    <t>84535843100011</t>
  </si>
  <si>
    <t>677553</t>
  </si>
  <si>
    <t>76200 DIEPPE</t>
  </si>
  <si>
    <t>RESIDENCE LA LICORNE  BAT A   APPT 3</t>
  </si>
  <si>
    <t>77 GRANDE RUE</t>
  </si>
  <si>
    <t>25/11/2024</t>
  </si>
  <si>
    <t>VALLET FABIENNE</t>
  </si>
  <si>
    <t>VALLET FABIENNE - PAUSE CAFE</t>
  </si>
  <si>
    <t>28760644776</t>
  </si>
  <si>
    <t>90257363300010</t>
  </si>
  <si>
    <t>647974</t>
  </si>
  <si>
    <t>06 78 10 90 99</t>
  </si>
  <si>
    <t>GENERAL DE GAULLE - ALLEE C</t>
  </si>
  <si>
    <t>90 Cours LIBERATION</t>
  </si>
  <si>
    <t>17/11/2022</t>
  </si>
  <si>
    <t>VALLERIE BERNARD</t>
  </si>
  <si>
    <t>82380618138</t>
  </si>
  <si>
    <t>80814616100019</t>
  </si>
  <si>
    <t>571751</t>
  </si>
  <si>
    <t>34 934893000</t>
  </si>
  <si>
    <t>ESPAGNE - BARCELONA</t>
  </si>
  <si>
    <t>PASSEIG DE LA VALL D'HEBRON 119-129</t>
  </si>
  <si>
    <t>13/10/2017</t>
  </si>
  <si>
    <t>VALL D'HEBRON BARCELONA CAMPUS HOSPITALARI</t>
  </si>
  <si>
    <t>491974</t>
  </si>
  <si>
    <t>05 62 24 47 62</t>
  </si>
  <si>
    <t>BATIMENT E - TOUR TOULOUSE 2000</t>
  </si>
  <si>
    <t>2 Esplanade COMPANS CAFFARELLI</t>
  </si>
  <si>
    <t>25/08/2021</t>
  </si>
  <si>
    <t>VALIANTYS</t>
  </si>
  <si>
    <t>73310467731</t>
  </si>
  <si>
    <t>48987221800073</t>
  </si>
  <si>
    <t>311443</t>
  </si>
  <si>
    <t>04 42 03 82 13</t>
  </si>
  <si>
    <t>13011 MARSEILLE 11EME ARRONDISS</t>
  </si>
  <si>
    <t>CENTRE HOSPITALIER VALVERT</t>
  </si>
  <si>
    <t>78 Boulevard DES LIBERATEURS</t>
  </si>
  <si>
    <t>06/12/2023</t>
  </si>
  <si>
    <t>VALFOR</t>
  </si>
  <si>
    <t>93131098113</t>
  </si>
  <si>
    <t>44240085900017</t>
  </si>
  <si>
    <t>669350</t>
  </si>
  <si>
    <t>06 07 27 10 12</t>
  </si>
  <si>
    <t>VALEURS ET DEVELOPPEMENT</t>
  </si>
  <si>
    <t>11754817475</t>
  </si>
  <si>
    <t>53393127500051</t>
  </si>
  <si>
    <t>518657</t>
  </si>
  <si>
    <t>02 51 44 83 48</t>
  </si>
  <si>
    <t>85170 DOMPIERRE SUR YON</t>
  </si>
  <si>
    <t>50 Rue DU VIEUX BOURG</t>
  </si>
  <si>
    <t>VALEURS ET COMPETENCES</t>
  </si>
  <si>
    <t>52850172485</t>
  </si>
  <si>
    <t>79146042100021</t>
  </si>
  <si>
    <t>593060</t>
  </si>
  <si>
    <t>06 75 56 35 15</t>
  </si>
  <si>
    <t>84000 AVIGNON</t>
  </si>
  <si>
    <t>3 Avenue DE LA SYNAGOGUE</t>
  </si>
  <si>
    <t>ORIENT'ACTION AVIGNON</t>
  </si>
  <si>
    <t>VALERIE GUILLEMOT CONSEIL CARRIERE ET COMPETENCES</t>
  </si>
  <si>
    <t>93840391184</t>
  </si>
  <si>
    <t>83207643400022</t>
  </si>
  <si>
    <t>634475</t>
  </si>
  <si>
    <t>06 24 45 92 13</t>
  </si>
  <si>
    <t>12 Boulevard VICTOR HUGO</t>
  </si>
  <si>
    <t>26/01/2022</t>
  </si>
  <si>
    <t>VALEOWORK</t>
  </si>
  <si>
    <t>76341074634</t>
  </si>
  <si>
    <t>87823794000019</t>
  </si>
  <si>
    <t>662355</t>
  </si>
  <si>
    <t>06 69 97 99 57</t>
  </si>
  <si>
    <t>73410 LA BIOLLE</t>
  </si>
  <si>
    <t>151 Place de l'Eglise</t>
  </si>
  <si>
    <t>08/11/2023</t>
  </si>
  <si>
    <t>VALENTIN</t>
  </si>
  <si>
    <t>84730184073</t>
  </si>
  <si>
    <t>81861910800025</t>
  </si>
  <si>
    <t>593047</t>
  </si>
  <si>
    <t>06 22 12 66 14</t>
  </si>
  <si>
    <t>63730 LA SAUVETAT</t>
  </si>
  <si>
    <t>31 Rue DU STADE</t>
  </si>
  <si>
    <t>08/03/2023</t>
  </si>
  <si>
    <t>VALEIN PASCALE</t>
  </si>
  <si>
    <t>83630418263</t>
  </si>
  <si>
    <t>33983687600047</t>
  </si>
  <si>
    <t>435673</t>
  </si>
  <si>
    <t>02209</t>
  </si>
  <si>
    <t>09 50 63 80 23</t>
  </si>
  <si>
    <t>30730 PARIGNARGUES</t>
  </si>
  <si>
    <t>Rue du Château d'eau</t>
  </si>
  <si>
    <t>06/06/2024</t>
  </si>
  <si>
    <t>VALEA</t>
  </si>
  <si>
    <t>91300278430</t>
  </si>
  <si>
    <t>49942562700019</t>
  </si>
  <si>
    <t>658698</t>
  </si>
  <si>
    <t>06 77 22 84 14</t>
  </si>
  <si>
    <t>29480 LE RELECQ KERHUON</t>
  </si>
  <si>
    <t>23 bis Rue d'Estienne d'Orves</t>
  </si>
  <si>
    <t>16/08/2023</t>
  </si>
  <si>
    <t>VALAFENN CONSEILS</t>
  </si>
  <si>
    <t>53290958829</t>
  </si>
  <si>
    <t>90924273700015</t>
  </si>
  <si>
    <t>420104</t>
  </si>
  <si>
    <t>0468415044</t>
  </si>
  <si>
    <t>5 Rue du Vercors</t>
  </si>
  <si>
    <t>04/02/2022</t>
  </si>
  <si>
    <t>VAL SOLUTIONS</t>
  </si>
  <si>
    <t>82691127669</t>
  </si>
  <si>
    <t>52250192300059</t>
  </si>
  <si>
    <t>466372</t>
  </si>
  <si>
    <t>05 61 00 92 00</t>
  </si>
  <si>
    <t>31700 BLAGNAC</t>
  </si>
  <si>
    <t>BP 80040</t>
  </si>
  <si>
    <t>16 Avenue SALVADOR DALI</t>
  </si>
  <si>
    <t>VAL SOFTWARE</t>
  </si>
  <si>
    <t>VAL SOFTWARE - VAL INFORMATIQUE</t>
  </si>
  <si>
    <t>73310257531</t>
  </si>
  <si>
    <t>33469198700047</t>
  </si>
  <si>
    <t>670728</t>
  </si>
  <si>
    <t>03 27 29 82 29</t>
  </si>
  <si>
    <t>1 Avenue DU MARECHAL LECLERC</t>
  </si>
  <si>
    <t>28/05/2024</t>
  </si>
  <si>
    <t>VAL GARE VALENCIENNES</t>
  </si>
  <si>
    <t>VAL GARE</t>
  </si>
  <si>
    <t>32591186259</t>
  </si>
  <si>
    <t>50093632300012</t>
  </si>
  <si>
    <t>299110</t>
  </si>
  <si>
    <t>02 51 64 63 12</t>
  </si>
  <si>
    <t>85290 ST LAURENT SUR SEVRE</t>
  </si>
  <si>
    <t>3 haute grange</t>
  </si>
  <si>
    <t>02/12/2016</t>
  </si>
  <si>
    <t>VAL DE SEVRE FORMATION CFP DES MFR</t>
  </si>
  <si>
    <t>52850057485</t>
  </si>
  <si>
    <t>39815803000039</t>
  </si>
  <si>
    <t>583091</t>
  </si>
  <si>
    <t>06 64 69 31 93</t>
  </si>
  <si>
    <t>30 Grande Rue ANDRE THEURIET</t>
  </si>
  <si>
    <t>RH SOLUTIONS TOURS</t>
  </si>
  <si>
    <t>VAL DE LOIRE COMPETENCES - RH SOLUTIONS</t>
  </si>
  <si>
    <t>24370315837</t>
  </si>
  <si>
    <t>75394211900029</t>
  </si>
  <si>
    <t>653834</t>
  </si>
  <si>
    <t>01 43 39 19 69</t>
  </si>
  <si>
    <t>94000 CRETEIL</t>
  </si>
  <si>
    <t>57 Rue Auguste Perret</t>
  </si>
  <si>
    <t>04/04/2023</t>
  </si>
  <si>
    <t>VDL</t>
  </si>
  <si>
    <t>VAL DE LANGUES</t>
  </si>
  <si>
    <t>11940959894</t>
  </si>
  <si>
    <t>83179968900029</t>
  </si>
  <si>
    <t>614117</t>
  </si>
  <si>
    <t>02 32 10 59 20</t>
  </si>
  <si>
    <t>76000 ROUEN</t>
  </si>
  <si>
    <t>38 Rue Bouquet</t>
  </si>
  <si>
    <t>06/08/2020</t>
  </si>
  <si>
    <t>VAKOM RLH</t>
  </si>
  <si>
    <t>28760600276</t>
  </si>
  <si>
    <t>83423406400014</t>
  </si>
  <si>
    <t>497101</t>
  </si>
  <si>
    <t>0692095584</t>
  </si>
  <si>
    <t>ST GILLES LES HAUTS</t>
  </si>
  <si>
    <t>123 Route DE L'EPERON</t>
  </si>
  <si>
    <t>VAKOM REUNION</t>
  </si>
  <si>
    <t>98970404897</t>
  </si>
  <si>
    <t>79345810000013</t>
  </si>
  <si>
    <t>368489</t>
  </si>
  <si>
    <t>VAKOM ROUEN</t>
  </si>
  <si>
    <t>VAKOM</t>
  </si>
  <si>
    <t>23760364876</t>
  </si>
  <si>
    <t>43871525200013</t>
  </si>
  <si>
    <t>443372</t>
  </si>
  <si>
    <t>05 94 35 53 70</t>
  </si>
  <si>
    <t>97354 REMIRE MONTJOLY</t>
  </si>
  <si>
    <t>PK 7.5 ROUTE DE REMIRE IMMEUBLE POUPON</t>
  </si>
  <si>
    <t>VAITI STEPHANE</t>
  </si>
  <si>
    <t>96973046097</t>
  </si>
  <si>
    <t>53515120300010</t>
  </si>
  <si>
    <t>685306</t>
  </si>
  <si>
    <t>06 95 03 70 20</t>
  </si>
  <si>
    <t>67310 TRAENHEIM</t>
  </si>
  <si>
    <t>116 Rue LIELAND</t>
  </si>
  <si>
    <t>VAILLE PHILIPPE</t>
  </si>
  <si>
    <t>VAILLE PHILIPPE - UNE AUTRE FRANCE</t>
  </si>
  <si>
    <t>44670664267</t>
  </si>
  <si>
    <t>84763142100017</t>
  </si>
  <si>
    <t>437281</t>
  </si>
  <si>
    <t>04 78 25 58 57</t>
  </si>
  <si>
    <t>11 Rue DE LA CHAPELLE</t>
  </si>
  <si>
    <t>VAGINAY DENIS</t>
  </si>
  <si>
    <t>82690801969</t>
  </si>
  <si>
    <t>42480323700033</t>
  </si>
  <si>
    <t>652787</t>
  </si>
  <si>
    <t>06 77 30 87 20</t>
  </si>
  <si>
    <t>84360 PUGET</t>
  </si>
  <si>
    <t>25 LES BAUMES LUBERON</t>
  </si>
  <si>
    <t>09/03/2023</t>
  </si>
  <si>
    <t>VAFORM</t>
  </si>
  <si>
    <t>93840304084</t>
  </si>
  <si>
    <t>50882364800011</t>
  </si>
  <si>
    <t>87063</t>
  </si>
  <si>
    <t>05 16 50 80 00</t>
  </si>
  <si>
    <t>LE MEDOC</t>
  </si>
  <si>
    <t>61 Route JEAN BRIAUD</t>
  </si>
  <si>
    <t>18/03/2024</t>
  </si>
  <si>
    <t>VAELIA</t>
  </si>
  <si>
    <t>VAELIA - IFPA</t>
  </si>
  <si>
    <t>72330097433</t>
  </si>
  <si>
    <t>33960698000060</t>
  </si>
  <si>
    <t>526113</t>
  </si>
  <si>
    <t>01 83 92 83 09</t>
  </si>
  <si>
    <t>75014 PARIS 14EME ARRONDISSEMENT</t>
  </si>
  <si>
    <t>141-145 Rue Raymond Losserand</t>
  </si>
  <si>
    <t>22/06/2020</t>
  </si>
  <si>
    <t>VAE CONSEIL VALORISONS L'AVENIR ENSEMBLE</t>
  </si>
  <si>
    <t>11754225775</t>
  </si>
  <si>
    <t>51405189500027</t>
  </si>
  <si>
    <t>608737</t>
  </si>
  <si>
    <t>05 57 81 49 00</t>
  </si>
  <si>
    <t>204 Rue MOUNEYRA</t>
  </si>
  <si>
    <t>VALT33</t>
  </si>
  <si>
    <t>VACANCES ANIMATION LOISIRS TOURISME 33 - VALT33</t>
  </si>
  <si>
    <t>72330369133</t>
  </si>
  <si>
    <t>34027693000021</t>
  </si>
  <si>
    <t>634219</t>
  </si>
  <si>
    <t>1280 Avenue de Maurin</t>
  </si>
  <si>
    <t>14/01/2022</t>
  </si>
  <si>
    <t>UP ESI</t>
  </si>
  <si>
    <t>UTOPIC PROGRAM ESI</t>
  </si>
  <si>
    <t>76340989234</t>
  </si>
  <si>
    <t>83961953300012</t>
  </si>
  <si>
    <t>474990</t>
  </si>
  <si>
    <t>01039</t>
  </si>
  <si>
    <t>01 84 17 30 50</t>
  </si>
  <si>
    <t>31670 LABEGE</t>
  </si>
  <si>
    <t>45 Rue Du Colombier</t>
  </si>
  <si>
    <t>UTIP INNOVATIONS</t>
  </si>
  <si>
    <t>52934003600035</t>
  </si>
  <si>
    <t>653380</t>
  </si>
  <si>
    <t>17 Rue Sanlecque</t>
  </si>
  <si>
    <t>20/09/2024</t>
  </si>
  <si>
    <t>UTHELEME</t>
  </si>
  <si>
    <t>UTHELEME - UNIVERSITE THELEME</t>
  </si>
  <si>
    <t>52440919344</t>
  </si>
  <si>
    <t>89390204900020</t>
  </si>
  <si>
    <t>576610</t>
  </si>
  <si>
    <t>1 210 450 1000</t>
  </si>
  <si>
    <t>ETATS UNIS - SAN ANTONIO</t>
  </si>
  <si>
    <t>7979 Wurzbach Rd</t>
  </si>
  <si>
    <t>28/12/2017</t>
  </si>
  <si>
    <t>UT HEALTH CANCER CENTER</t>
  </si>
  <si>
    <t>642009</t>
  </si>
  <si>
    <t>01 47 05 00 80</t>
  </si>
  <si>
    <t>22 Rue DE MARIGNAN</t>
  </si>
  <si>
    <t>27/06/2022</t>
  </si>
  <si>
    <t>USIDE</t>
  </si>
  <si>
    <t>USIDE - SAVILLE CONSULTING FRANCE</t>
  </si>
  <si>
    <t>11752289475</t>
  </si>
  <si>
    <t>37898946100041</t>
  </si>
  <si>
    <t>571600</t>
  </si>
  <si>
    <t>04 68 61 60 91</t>
  </si>
  <si>
    <t>Hlm Clodion</t>
  </si>
  <si>
    <t>2 Place DE LA LENTILLA</t>
  </si>
  <si>
    <t>USAP FORMATION ASSOCIATION</t>
  </si>
  <si>
    <t>91660115866</t>
  </si>
  <si>
    <t>44984201200014</t>
  </si>
  <si>
    <t>452257</t>
  </si>
  <si>
    <t>09 81 60 07 05</t>
  </si>
  <si>
    <t>92120 MONTROUGE</t>
  </si>
  <si>
    <t>18 Rue De Saisset</t>
  </si>
  <si>
    <t>23/11/2012</t>
  </si>
  <si>
    <t>USABILIS</t>
  </si>
  <si>
    <t>11921524092</t>
  </si>
  <si>
    <t>49132552800041</t>
  </si>
  <si>
    <t>200104</t>
  </si>
  <si>
    <t>01446</t>
  </si>
  <si>
    <t>01 45 48 06 09</t>
  </si>
  <si>
    <t>MAISON DE L UROLOGIE</t>
  </si>
  <si>
    <t>11 Rue VIETE</t>
  </si>
  <si>
    <t>URO DIFFUSION</t>
  </si>
  <si>
    <t>11752566075</t>
  </si>
  <si>
    <t>52352681200020</t>
  </si>
  <si>
    <t>670807</t>
  </si>
  <si>
    <t>01 55 85 84 00</t>
  </si>
  <si>
    <t>95700 ROISSY EN FRANCE</t>
  </si>
  <si>
    <t>Zac Paris Nord 2</t>
  </si>
  <si>
    <t>94 Rue de la belle étoile</t>
  </si>
  <si>
    <t>URMET FRANCE ROISSY EN FRANCE</t>
  </si>
  <si>
    <t>URMET FRANCE</t>
  </si>
  <si>
    <t>11930519193</t>
  </si>
  <si>
    <t>32976759400057</t>
  </si>
  <si>
    <t>633458</t>
  </si>
  <si>
    <t>02 62 21 04 35</t>
  </si>
  <si>
    <t>BP 9</t>
  </si>
  <si>
    <t>1 Route DE L EPERON</t>
  </si>
  <si>
    <t>28/12/2021</t>
  </si>
  <si>
    <t>URMA - CTRE FORMATION DE ST GILLES LES HAUTS ST PAUL</t>
  </si>
  <si>
    <t>URMA - CENTRE DE FORMATION DE ST GILLES LES HAUTS DE LA CMA REUNION</t>
  </si>
  <si>
    <t>98970229897</t>
  </si>
  <si>
    <t>18974011100167</t>
  </si>
  <si>
    <t>601974</t>
  </si>
  <si>
    <t>05 56 04 16 09</t>
  </si>
  <si>
    <t>21 Avenue PYTHAGORE</t>
  </si>
  <si>
    <t>URIOPSS NOUVELLE AQUITAINE MERIGNAC</t>
  </si>
  <si>
    <t>URIOPSS NOUVELLE AQUITAINE</t>
  </si>
  <si>
    <t>75331165233</t>
  </si>
  <si>
    <t>84809721800012</t>
  </si>
  <si>
    <t>372559</t>
  </si>
  <si>
    <t>06 14 30 96 09</t>
  </si>
  <si>
    <t>59430 ST POL SUR MER</t>
  </si>
  <si>
    <t>27 Rue WATTEAU</t>
  </si>
  <si>
    <t>URGENTIS</t>
  </si>
  <si>
    <t>31590633559</t>
  </si>
  <si>
    <t>48373516300022</t>
  </si>
  <si>
    <t>607113</t>
  </si>
  <si>
    <t>09170</t>
  </si>
  <si>
    <t>06 25 51 35 00</t>
  </si>
  <si>
    <t>37600 LOCHES</t>
  </si>
  <si>
    <t>3 Place Du Grand Mail</t>
  </si>
  <si>
    <t>UES - URGENT E-SIM FORMATION</t>
  </si>
  <si>
    <t>URGENT E-SIM FORMATION</t>
  </si>
  <si>
    <t>24370381137</t>
  </si>
  <si>
    <t>84389810700019</t>
  </si>
  <si>
    <t>516399</t>
  </si>
  <si>
    <t>06429</t>
  </si>
  <si>
    <t>01 45 45 29 72</t>
  </si>
  <si>
    <t>103 Boulevard DE MAGENTA</t>
  </si>
  <si>
    <t>URGENCES DPC</t>
  </si>
  <si>
    <t>11755332675</t>
  </si>
  <si>
    <t>80468982600019</t>
  </si>
  <si>
    <t>520676</t>
  </si>
  <si>
    <t>01 45 86 05 55</t>
  </si>
  <si>
    <t>75013 PARIS 13EME ARRONDISSEMENT</t>
  </si>
  <si>
    <t>TOUR FERRARE</t>
  </si>
  <si>
    <t>100 Boulevard MASSENA</t>
  </si>
  <si>
    <t>UPSPC 75</t>
  </si>
  <si>
    <t>URGENCE PREMIERS SECOURS DE PROTECTION CIVILE DE PARIS</t>
  </si>
  <si>
    <t>11751010675</t>
  </si>
  <si>
    <t>33514853200039</t>
  </si>
  <si>
    <t>541140</t>
  </si>
  <si>
    <t>02 32 42 76 11</t>
  </si>
  <si>
    <t>27350 ROUTOT</t>
  </si>
  <si>
    <t>4 Allée BOURDON</t>
  </si>
  <si>
    <t>UST</t>
  </si>
  <si>
    <t>URGENCE ET SECURITE DU TRAVAIL</t>
  </si>
  <si>
    <t>23270135127</t>
  </si>
  <si>
    <t>31788794100050</t>
  </si>
  <si>
    <t>538796</t>
  </si>
  <si>
    <t>06 76 60 91 26</t>
  </si>
  <si>
    <t>67460 SOUFFELWEYERSHEIM</t>
  </si>
  <si>
    <t>4 Rue Mozart</t>
  </si>
  <si>
    <t>URBAN SACCUCCI LAURA</t>
  </si>
  <si>
    <t>URBAN SACCUCCI LAURA - SERENITUDE CONSEIL ET FORMATION</t>
  </si>
  <si>
    <t>42670388567</t>
  </si>
  <si>
    <t>45242104300046</t>
  </si>
  <si>
    <t>659812</t>
  </si>
  <si>
    <t>HONGRIE - BUDAPEST</t>
  </si>
  <si>
    <t>7 Pitypang utca</t>
  </si>
  <si>
    <t>URBAN REGENERATION INSTITUTE</t>
  </si>
  <si>
    <t>678144</t>
  </si>
  <si>
    <t>06 83 21 75 52</t>
  </si>
  <si>
    <t>68100 MULHOUSE</t>
  </si>
  <si>
    <t>14 Rue DE DELLE</t>
  </si>
  <si>
    <t>URBAJTEL REBECCA</t>
  </si>
  <si>
    <t>URBAJTEL REBECCA - REB'U</t>
  </si>
  <si>
    <t>44680287168</t>
  </si>
  <si>
    <t>81469457600012</t>
  </si>
  <si>
    <t>520081</t>
  </si>
  <si>
    <t>02335</t>
  </si>
  <si>
    <t>0240484723</t>
  </si>
  <si>
    <t>8 Rue DU CHERCHE MIDI</t>
  </si>
  <si>
    <t>URAFORMEC PAYS DE LA LOIRE</t>
  </si>
  <si>
    <t>52440421644</t>
  </si>
  <si>
    <t>38253613400028</t>
  </si>
  <si>
    <t>312186</t>
  </si>
  <si>
    <t>04 94 09 78 84</t>
  </si>
  <si>
    <t>BP 461</t>
  </si>
  <si>
    <t>237 Place DE LA LIBERTE</t>
  </si>
  <si>
    <t>19/06/2025</t>
  </si>
  <si>
    <t>UPV FORMATION DEVELOPPEMENT</t>
  </si>
  <si>
    <t>93830212783</t>
  </si>
  <si>
    <t>42185264100016</t>
  </si>
  <si>
    <t>556269</t>
  </si>
  <si>
    <t>1 781 392 2000</t>
  </si>
  <si>
    <t>ETATS UNIS - WALTHAM</t>
  </si>
  <si>
    <t>230 3rd Ave.</t>
  </si>
  <si>
    <t>230 CityPoint</t>
  </si>
  <si>
    <t>12/01/2017</t>
  </si>
  <si>
    <t>UPTODATE INC.</t>
  </si>
  <si>
    <t>647597</t>
  </si>
  <si>
    <t>06 45 97 08 59</t>
  </si>
  <si>
    <t>MINI PARC 3 - CS 67624</t>
  </si>
  <si>
    <t>478 DE LA DÉCOUVERTE</t>
  </si>
  <si>
    <t>UPTIMAL PERFORMANCE</t>
  </si>
  <si>
    <t>76310894931</t>
  </si>
  <si>
    <t>82766499600010</t>
  </si>
  <si>
    <t>560431</t>
  </si>
  <si>
    <t>04 50 10 51 10</t>
  </si>
  <si>
    <t>74370 PRINGY</t>
  </si>
  <si>
    <t>Metz Tessy</t>
  </si>
  <si>
    <t>Parc d'Activité Annecy La Ravoire</t>
  </si>
  <si>
    <t>UPSYS FORMATION</t>
  </si>
  <si>
    <t>82740260874</t>
  </si>
  <si>
    <t>51230248000029</t>
  </si>
  <si>
    <t>601512</t>
  </si>
  <si>
    <t>46 18  471 4105</t>
  </si>
  <si>
    <t>SUEDE - UPPSALA</t>
  </si>
  <si>
    <t>P.O. Box 256</t>
  </si>
  <si>
    <t>14/06/2019</t>
  </si>
  <si>
    <t>UPPSALA UNIVERSITY</t>
  </si>
  <si>
    <t>536945</t>
  </si>
  <si>
    <t>46 18 65 60 60</t>
  </si>
  <si>
    <t>BOX 1051</t>
  </si>
  <si>
    <t>7 BREDGRAND</t>
  </si>
  <si>
    <t>08/02/2016</t>
  </si>
  <si>
    <t>UMC</t>
  </si>
  <si>
    <t>UPPSALA MONITORING CENTRE</t>
  </si>
  <si>
    <t>640270</t>
  </si>
  <si>
    <t>01 81 80 07 70</t>
  </si>
  <si>
    <t>77185 LOGNES</t>
  </si>
  <si>
    <t>7 MAIL BARTHELEMY THIMONNIER</t>
  </si>
  <si>
    <t>UPPER LINK</t>
  </si>
  <si>
    <t>11770679777</t>
  </si>
  <si>
    <t>49514283800012</t>
  </si>
  <si>
    <t>661405</t>
  </si>
  <si>
    <t>09 85 08 94 55</t>
  </si>
  <si>
    <t>144 Rue PAUL BELLAMY</t>
  </si>
  <si>
    <t>21/05/2024</t>
  </si>
  <si>
    <t>UP&amp;KO</t>
  </si>
  <si>
    <t>52440914744</t>
  </si>
  <si>
    <t>89227376400019</t>
  </si>
  <si>
    <t>652532</t>
  </si>
  <si>
    <t>06 62 24 16 23</t>
  </si>
  <si>
    <t>77370 LA CROIX EN BRIE</t>
  </si>
  <si>
    <t>29 Hameau DE COURMERY</t>
  </si>
  <si>
    <t>UP TO YOU FORMATION COACHING CONSEIL</t>
  </si>
  <si>
    <t>11770701377</t>
  </si>
  <si>
    <t>88460963700019</t>
  </si>
  <si>
    <t>624550</t>
  </si>
  <si>
    <t>26300 CHATEAUNEUF SUR ISERE</t>
  </si>
  <si>
    <t>LES COMMUNAUX</t>
  </si>
  <si>
    <t>200 Impasse CHEYSSANS</t>
  </si>
  <si>
    <t>UP FORMATION</t>
  </si>
  <si>
    <t>82260215726</t>
  </si>
  <si>
    <t>79739333700028</t>
  </si>
  <si>
    <t>627070</t>
  </si>
  <si>
    <t>13 Rue des Franciscains</t>
  </si>
  <si>
    <t>UP COMPETENCES PLUS</t>
  </si>
  <si>
    <t>44680303568</t>
  </si>
  <si>
    <t>88414125000016</t>
  </si>
  <si>
    <t>682822</t>
  </si>
  <si>
    <t>06 49 79 25 27</t>
  </si>
  <si>
    <t>91560 CROSNE</t>
  </si>
  <si>
    <t>4 Rue DE LA GLACIERE</t>
  </si>
  <si>
    <t>26/03/2025</t>
  </si>
  <si>
    <t>UP CARRIERE</t>
  </si>
  <si>
    <t>11911025591</t>
  </si>
  <si>
    <t>98090975800016</t>
  </si>
  <si>
    <t>632570</t>
  </si>
  <si>
    <t>93100 MONTREUIL</t>
  </si>
  <si>
    <t>7 Allée Du Printemps</t>
  </si>
  <si>
    <t>UP</t>
  </si>
  <si>
    <t>UP ASSO</t>
  </si>
  <si>
    <t>11930891093</t>
  </si>
  <si>
    <t>89982583000016</t>
  </si>
  <si>
    <t>677619</t>
  </si>
  <si>
    <t>09 55 80 66 40</t>
  </si>
  <si>
    <t>104 Boulevard LOUIS ARMAND</t>
  </si>
  <si>
    <t>UNYSON NEUILLY SUR MARNE</t>
  </si>
  <si>
    <t>UNYSON</t>
  </si>
  <si>
    <t>11930806893</t>
  </si>
  <si>
    <t>85172077100027</t>
  </si>
  <si>
    <t>498804</t>
  </si>
  <si>
    <t>0143711358</t>
  </si>
  <si>
    <t>139 bis Rue des Pyrénées</t>
  </si>
  <si>
    <t>UNT FORMATION</t>
  </si>
  <si>
    <t>11754917275</t>
  </si>
  <si>
    <t>75407320300038</t>
  </si>
  <si>
    <t>608063</t>
  </si>
  <si>
    <t>34290 BASSAN</t>
  </si>
  <si>
    <t>19 Rue du carignan</t>
  </si>
  <si>
    <t>UNSALDI CORDIER INCI</t>
  </si>
  <si>
    <t>91340875434</t>
  </si>
  <si>
    <t>50815323600031</t>
  </si>
  <si>
    <t>543743</t>
  </si>
  <si>
    <t>01 85 08 92 75</t>
  </si>
  <si>
    <t>22 Rue Chapon</t>
  </si>
  <si>
    <t>15/07/2020</t>
  </si>
  <si>
    <t>UNOW</t>
  </si>
  <si>
    <t>11755326575</t>
  </si>
  <si>
    <t>79302506500020</t>
  </si>
  <si>
    <t>640268</t>
  </si>
  <si>
    <t>06 95 42 52 25</t>
  </si>
  <si>
    <t>06370 MOUANS SARTOUX</t>
  </si>
  <si>
    <t>23 Chemin des Plaines</t>
  </si>
  <si>
    <t>UNIYOGA</t>
  </si>
  <si>
    <t>93060893006</t>
  </si>
  <si>
    <t>88786622600012</t>
  </si>
  <si>
    <t>656215</t>
  </si>
  <si>
    <t>04 65 26 01 14</t>
  </si>
  <si>
    <t>260 Rue Denis Papin</t>
  </si>
  <si>
    <t>UNIV-LEARN</t>
  </si>
  <si>
    <t>93131859813</t>
  </si>
  <si>
    <t>88990956000019</t>
  </si>
  <si>
    <t>679458</t>
  </si>
  <si>
    <t>41 61 265 25 25</t>
  </si>
  <si>
    <t>SUISSE - BALE</t>
  </si>
  <si>
    <t>32 Hebelstrasse</t>
  </si>
  <si>
    <t>UNIVERTAETSSPITAL BASEL - HOPITAL UNIVERSITAIRE DE BALE</t>
  </si>
  <si>
    <t>633902</t>
  </si>
  <si>
    <t>1 608 263 4925</t>
  </si>
  <si>
    <t>Health Sciences Learning Center</t>
  </si>
  <si>
    <t>750 Highland Ave.</t>
  </si>
  <si>
    <t>10/01/2022</t>
  </si>
  <si>
    <t>UW SCHOOL OF MEDICINE AND PUBLIC HEALTH</t>
  </si>
  <si>
    <t>UNIVERSITY OF WISCONSIN-MADISON SCHOOL OF MEDICINE AND PUBLIC HEALTH</t>
  </si>
  <si>
    <t>619670</t>
  </si>
  <si>
    <t>1 206 543 1044</t>
  </si>
  <si>
    <t>ETATS UNIS - SEATTLE</t>
  </si>
  <si>
    <t>Hans Rosling Center for Population Health</t>
  </si>
  <si>
    <t>3980 15th Avenue NE, Box 351617</t>
  </si>
  <si>
    <t>20/01/2021</t>
  </si>
  <si>
    <t>UNIVERSITY OF WASHINGTON</t>
  </si>
  <si>
    <t>UNIVERSITY OF WASHINGTON - BIOSTATISTICS DEPARTMENT</t>
  </si>
  <si>
    <t>586109</t>
  </si>
  <si>
    <t>44 24 7652 3523</t>
  </si>
  <si>
    <t>ROYAUME-UNI - COVENTRY</t>
  </si>
  <si>
    <t>GIBBET HILL ROAD</t>
  </si>
  <si>
    <t>26/06/2018</t>
  </si>
  <si>
    <t>UNIVERSITY OF WARWICK</t>
  </si>
  <si>
    <t>548054</t>
  </si>
  <si>
    <t>02 333 51</t>
  </si>
  <si>
    <t>FINLANDE - TURKU</t>
  </si>
  <si>
    <t>20014 TURUN YLIOPISTO</t>
  </si>
  <si>
    <t>11/08/2016</t>
  </si>
  <si>
    <t>UNIVERSITY OF TURKU</t>
  </si>
  <si>
    <t>574508</t>
  </si>
  <si>
    <t>1 416 978 2011</t>
  </si>
  <si>
    <t>50 St Joseph Street, 2nd Floor</t>
  </si>
  <si>
    <t>30/11/2017</t>
  </si>
  <si>
    <t>UNIVERSITY OF TORONTO</t>
  </si>
  <si>
    <t>648814</t>
  </si>
  <si>
    <t>1 213-740-2311</t>
  </si>
  <si>
    <t>ETATS UNIS - LOS ANGELES</t>
  </si>
  <si>
    <t>UNIVERSITY PARK</t>
  </si>
  <si>
    <t>09/12/2022</t>
  </si>
  <si>
    <t>USC</t>
  </si>
  <si>
    <t>UNIVERSITY OF SOUTHERN CALIFORNIA</t>
  </si>
  <si>
    <t>575860</t>
  </si>
  <si>
    <t>1 412 624 4141</t>
  </si>
  <si>
    <t>ETATS UNIS - PITTSBURG</t>
  </si>
  <si>
    <t>4200 Fifth Avenue</t>
  </si>
  <si>
    <t>19/12/2017</t>
  </si>
  <si>
    <t>UNIVERSITY OF PITTSBURGH</t>
  </si>
  <si>
    <t>672543</t>
  </si>
  <si>
    <t>ETATS UNIS - PHILADELPHIA</t>
  </si>
  <si>
    <t>3451 Walnut Street</t>
  </si>
  <si>
    <t>UPENN</t>
  </si>
  <si>
    <t>UNIVERSITY OF PENNSYLVANIA</t>
  </si>
  <si>
    <t>569926</t>
  </si>
  <si>
    <t>44 1865 270000</t>
  </si>
  <si>
    <t>ROYAUME-UNI - OXFORD</t>
  </si>
  <si>
    <t>University Offices</t>
  </si>
  <si>
    <t>WELLINGTON SQUARE</t>
  </si>
  <si>
    <t>UNIVERSITY OF OXFORD</t>
  </si>
  <si>
    <t>638468</t>
  </si>
  <si>
    <t>44 115 951 5151</t>
  </si>
  <si>
    <t>ROYAUME-UNI - NOTTINGHAM</t>
  </si>
  <si>
    <t>University Park Campus</t>
  </si>
  <si>
    <t>UNIVERSITY OF NOTTINGHAM</t>
  </si>
  <si>
    <t>603752</t>
  </si>
  <si>
    <t>1 919 9622211</t>
  </si>
  <si>
    <t>ETATS UNIS - CHAPEL HILL</t>
  </si>
  <si>
    <t>29/07/2019</t>
  </si>
  <si>
    <t>UNC</t>
  </si>
  <si>
    <t>UNIVERSITY OF NORTH CAROLINA AT CHAPEL HILL</t>
  </si>
  <si>
    <t>595093</t>
  </si>
  <si>
    <t>1 573 882 4105</t>
  </si>
  <si>
    <t>ETATS UNIS - COLUMBIA</t>
  </si>
  <si>
    <t>DIVISION OF NEPHROLOGY</t>
  </si>
  <si>
    <t>Rm CE422</t>
  </si>
  <si>
    <t>01/02/2019</t>
  </si>
  <si>
    <t>UNIVERSITY OF MISSOURI SCHOOL OF MEDICINE</t>
  </si>
  <si>
    <t>UNIVERSITY OF MISSOURI - SCHOOL OF MEDICINE</t>
  </si>
  <si>
    <t>641730</t>
  </si>
  <si>
    <t>44 151 794 2000</t>
  </si>
  <si>
    <t>ROYAUME-UNI - LIVERPOOL</t>
  </si>
  <si>
    <t>Foundation Building</t>
  </si>
  <si>
    <t>Brownlow Hill</t>
  </si>
  <si>
    <t>24/06/2022</t>
  </si>
  <si>
    <t>UNIVERSITY OF LIVERPOOL</t>
  </si>
  <si>
    <t>600544</t>
  </si>
  <si>
    <t>44 116252 5858</t>
  </si>
  <si>
    <t>ROYAUME-UNI - LEICESTER</t>
  </si>
  <si>
    <t>University Road</t>
  </si>
  <si>
    <t>28/05/2019</t>
  </si>
  <si>
    <t>UNIVERSITY OF LEICESTER</t>
  </si>
  <si>
    <t>597399</t>
  </si>
  <si>
    <t>358 14 2601211</t>
  </si>
  <si>
    <t>FINLANDE - JYVASKYLA</t>
  </si>
  <si>
    <t>PO Box 35</t>
  </si>
  <si>
    <t>15 Seminaarinmäki</t>
  </si>
  <si>
    <t>14/03/2019</t>
  </si>
  <si>
    <t>UNIVERSITY OF JYVASKYLA</t>
  </si>
  <si>
    <t>570254</t>
  </si>
  <si>
    <t>46 31 786 00 00</t>
  </si>
  <si>
    <t>SUEDE - GOTHENBURG</t>
  </si>
  <si>
    <t>Box 100</t>
  </si>
  <si>
    <t>15/09/2017</t>
  </si>
  <si>
    <t>UNIVERSITY OF GOTHENBURG</t>
  </si>
  <si>
    <t>UNIVERSITY OF GOTHENBURG - GOTEBORGS UNIVERSITET</t>
  </si>
  <si>
    <t>541527</t>
  </si>
  <si>
    <t>+44 131 651 3083</t>
  </si>
  <si>
    <t>ROYAUME-UNI - EDINBURGH</t>
  </si>
  <si>
    <t>Dugald Stewart Building</t>
  </si>
  <si>
    <t>3 Charles Street</t>
  </si>
  <si>
    <t>15/04/2016</t>
  </si>
  <si>
    <t>UNIVERSITY OF EDINBURGH - PPLS</t>
  </si>
  <si>
    <t>UNIVERSITY OF EDINBURGH - SCHOOL OF PHILOSOPHY PSYCHOLOGY AND LANGUAGE SCIENCES</t>
  </si>
  <si>
    <t>567383</t>
  </si>
  <si>
    <t>1 513 558 1810</t>
  </si>
  <si>
    <t>ETATS UNIS - CINCINNATI</t>
  </si>
  <si>
    <t>Tangeman University Center</t>
  </si>
  <si>
    <t>2766 UC MainStreet</t>
  </si>
  <si>
    <t>17/07/2017</t>
  </si>
  <si>
    <t>UNIVERSITY OF CINCINNATI</t>
  </si>
  <si>
    <t>UNIVERSITY OF CINCINNATI - CONFERENCE &amp; EVENT SERVICES</t>
  </si>
  <si>
    <t>648656</t>
  </si>
  <si>
    <t>27 21 650 9111</t>
  </si>
  <si>
    <t>AFRIQUE DU SUD - CAPE TOWN</t>
  </si>
  <si>
    <t>RONDEBOSCH</t>
  </si>
  <si>
    <t>02/12/2022</t>
  </si>
  <si>
    <t>UCT</t>
  </si>
  <si>
    <t>UNIVERSITY OF CAPE TOWN</t>
  </si>
  <si>
    <t>583807</t>
  </si>
  <si>
    <t>44 1223 337733</t>
  </si>
  <si>
    <t>ROYAUME-UNI - CAMBRIDGE</t>
  </si>
  <si>
    <t>Trinity Lane</t>
  </si>
  <si>
    <t>The Old Schools</t>
  </si>
  <si>
    <t>23/05/2018</t>
  </si>
  <si>
    <t>UNIVERSITY OF CAMBRIDGE</t>
  </si>
  <si>
    <t>576025</t>
  </si>
  <si>
    <t>1 415 476 9000</t>
  </si>
  <si>
    <t>ETATS UNIS - SAN FRANCISCO</t>
  </si>
  <si>
    <t>Building 30, Room 3318</t>
  </si>
  <si>
    <t>1001 Potrero avenue</t>
  </si>
  <si>
    <t>UCSF - ZSFG</t>
  </si>
  <si>
    <t>UNIVERSITY OF CALIFORNIA SAN FRANCISCO - ZUCKERBERG SAN FRANCISCO GENERAL HOSPITAL</t>
  </si>
  <si>
    <t>568338</t>
  </si>
  <si>
    <t>1 604 822 2848</t>
  </si>
  <si>
    <t>CANADA - VANCOUVER</t>
  </si>
  <si>
    <t>170-6371 Crescent Road</t>
  </si>
  <si>
    <t>01/08/2017</t>
  </si>
  <si>
    <t>UBC</t>
  </si>
  <si>
    <t>UNIVERSITY OF BRITISH COLUMBIA</t>
  </si>
  <si>
    <t>458612</t>
  </si>
  <si>
    <t>44 121 414 3344</t>
  </si>
  <si>
    <t>ROYAUME-UNI - BIRMINGHAM</t>
  </si>
  <si>
    <t>Edgbaston</t>
  </si>
  <si>
    <t>UNIVERSITE OF BIRMINGHAM</t>
  </si>
  <si>
    <t>UNIVERSITY OF BIRMINGHAM</t>
  </si>
  <si>
    <t>572378</t>
  </si>
  <si>
    <t>31 20 525 9111</t>
  </si>
  <si>
    <t>Spui 21</t>
  </si>
  <si>
    <t>UVA</t>
  </si>
  <si>
    <t>UNIVERSITY OF AMSTERDAM</t>
  </si>
  <si>
    <t>560765</t>
  </si>
  <si>
    <t>+44 1224 272000</t>
  </si>
  <si>
    <t>ROYAUME-UNI - ABERDEEN</t>
  </si>
  <si>
    <t>King's College</t>
  </si>
  <si>
    <t>29/03/2017</t>
  </si>
  <si>
    <t>UNIVERSITY OF ABERDEEN</t>
  </si>
  <si>
    <t>520883</t>
  </si>
  <si>
    <t>PAYS-BAS - UTRECHT</t>
  </si>
  <si>
    <t>100 HEIDELBERGLAAN</t>
  </si>
  <si>
    <t>03/06/2015</t>
  </si>
  <si>
    <t>UNIVERSITY MEDICAL CENTER UTRECHT</t>
  </si>
  <si>
    <t>646969</t>
  </si>
  <si>
    <t>31 50 361 6161</t>
  </si>
  <si>
    <t>PAYS-BAS - GRONINGEN</t>
  </si>
  <si>
    <t>1 Hanzeplein</t>
  </si>
  <si>
    <t>24/10/2022</t>
  </si>
  <si>
    <t>UMCG</t>
  </si>
  <si>
    <t>UNIVERSITY MEDICAL CENTER GRONINGEN</t>
  </si>
  <si>
    <t>549873</t>
  </si>
  <si>
    <t>44 20 7679 2000</t>
  </si>
  <si>
    <t>GOWER STREET</t>
  </si>
  <si>
    <t>19/09/2016</t>
  </si>
  <si>
    <t>UNIVERSITY COLLEGE LONDON</t>
  </si>
  <si>
    <t>591208</t>
  </si>
  <si>
    <t>353 21 4904745</t>
  </si>
  <si>
    <t>IRLANDE - CORK</t>
  </si>
  <si>
    <t>Roseleigh, Western Road</t>
  </si>
  <si>
    <t>29/10/2018</t>
  </si>
  <si>
    <t>UCC</t>
  </si>
  <si>
    <t>UNIVERSITY COLLEGE CORK</t>
  </si>
  <si>
    <t>560583</t>
  </si>
  <si>
    <t>32 9 331 01 01</t>
  </si>
  <si>
    <t>Sint-Pietersnieuwstraat 25</t>
  </si>
  <si>
    <t>23/03/2017</t>
  </si>
  <si>
    <t>UNIVERSITEIT GENT</t>
  </si>
  <si>
    <t>501438</t>
  </si>
  <si>
    <t>32 03 265 41 11</t>
  </si>
  <si>
    <t>BELGIQUE - ANVERS</t>
  </si>
  <si>
    <t>DE MEERMINNE</t>
  </si>
  <si>
    <t>2 SINT-JACOBSSTRAAT</t>
  </si>
  <si>
    <t>29/09/2014</t>
  </si>
  <si>
    <t>UNIVERSITE ANVERS</t>
  </si>
  <si>
    <t>UNIVERSITEIT ANTWERPEN</t>
  </si>
  <si>
    <t>6798</t>
  </si>
  <si>
    <t>02255</t>
  </si>
  <si>
    <t>05 61 63 35 00</t>
  </si>
  <si>
    <t>2 Rue DU DOYEN GABRIEL MARTY</t>
  </si>
  <si>
    <t>UNIVERSITE TOULOUSE CAPITOLE</t>
  </si>
  <si>
    <t>76311201731</t>
  </si>
  <si>
    <t>13003061200019</t>
  </si>
  <si>
    <t>200839</t>
  </si>
  <si>
    <t>04 79 75 85 85</t>
  </si>
  <si>
    <t>73000 CHAMBERY</t>
  </si>
  <si>
    <t>BP 1104</t>
  </si>
  <si>
    <t>27 Rue MARCOZ</t>
  </si>
  <si>
    <t>22/01/2024</t>
  </si>
  <si>
    <t>USMB</t>
  </si>
  <si>
    <t>UNIVERSITE SAVOIE MONT BLANC</t>
  </si>
  <si>
    <t>8273P000273</t>
  </si>
  <si>
    <t>19730858800015</t>
  </si>
  <si>
    <t>559957</t>
  </si>
  <si>
    <t>961 1 421 000</t>
  </si>
  <si>
    <t>LIBAN - BEYROUTH</t>
  </si>
  <si>
    <t>BP 17-5208 - Mar Mikhaël</t>
  </si>
  <si>
    <t>Rue de Damas</t>
  </si>
  <si>
    <t>15/03/2017</t>
  </si>
  <si>
    <t>USJ</t>
  </si>
  <si>
    <t>UNIVERSITE SAINT-JOSEPH DE BEYROUTH</t>
  </si>
  <si>
    <t>287039</t>
  </si>
  <si>
    <t>02 99 14 10 00</t>
  </si>
  <si>
    <t>Campus de Villejean Bât. I</t>
  </si>
  <si>
    <t>Place du recteur Henri Le Moal</t>
  </si>
  <si>
    <t>UNIVERSITE RENNES II HAUTE BRETAGNE</t>
  </si>
  <si>
    <t>UNIVERSITE RENNES II HAUTE BRETAGNE SIEGE</t>
  </si>
  <si>
    <t>5335P002335</t>
  </si>
  <si>
    <t>19350937900015</t>
  </si>
  <si>
    <t>6749</t>
  </si>
  <si>
    <t>01078</t>
  </si>
  <si>
    <t>02 23 23 51 04</t>
  </si>
  <si>
    <t>Avenue Charles Et Raymonde Tillon Campus De La Harpe</t>
  </si>
  <si>
    <t>22/06/2022</t>
  </si>
  <si>
    <t>UNIVERSITE RENNES II HAUTE BRETAGNE SFCA</t>
  </si>
  <si>
    <t>UNIVERSITE RENNES II HAUTE BRETAGNE SERVICE FORMATION CONTINUE ALTERNANCE</t>
  </si>
  <si>
    <t>19350937900353</t>
  </si>
  <si>
    <t>222410</t>
  </si>
  <si>
    <t>05 63 38 13 95</t>
  </si>
  <si>
    <t>81000 ALBI</t>
  </si>
  <si>
    <t>CS 33222</t>
  </si>
  <si>
    <t>Place VERDUN</t>
  </si>
  <si>
    <t>UNIVERSITE POUR TOUS DU TARN</t>
  </si>
  <si>
    <t>73810034581</t>
  </si>
  <si>
    <t>38851956300042</t>
  </si>
  <si>
    <t>85972</t>
  </si>
  <si>
    <t>05 63 03 34 98</t>
  </si>
  <si>
    <t>1 bis Place DU 22 SEPTEMBRE</t>
  </si>
  <si>
    <t>UP MONTAUBAN</t>
  </si>
  <si>
    <t>UNIVERSITE POPULAIRE MONTAUBAN</t>
  </si>
  <si>
    <t>73820005182</t>
  </si>
  <si>
    <t>32914252500065</t>
  </si>
  <si>
    <t>517197</t>
  </si>
  <si>
    <t>06 60 19 79 68</t>
  </si>
  <si>
    <t>27 Rue Alfred Sancey</t>
  </si>
  <si>
    <t>UNIVERSITE POPULAIRE  DU TREFLE</t>
  </si>
  <si>
    <t>UNIVERSITE POPULAIRE DU TREFLE</t>
  </si>
  <si>
    <t>43250278225</t>
  </si>
  <si>
    <t>79260028000020</t>
  </si>
  <si>
    <t>369998</t>
  </si>
  <si>
    <t>04 66 22 47 02</t>
  </si>
  <si>
    <t>30700 UZES</t>
  </si>
  <si>
    <t>22 Avenue De La Gare</t>
  </si>
  <si>
    <t>UP UZES</t>
  </si>
  <si>
    <t>UNIVERSITE POPULAIRE DE L'UZEGE</t>
  </si>
  <si>
    <t>91300160430</t>
  </si>
  <si>
    <t>35082349800034</t>
  </si>
  <si>
    <t>329952</t>
  </si>
  <si>
    <t>03 27 51 12 34</t>
  </si>
  <si>
    <t>Campus Mont Houy</t>
  </si>
  <si>
    <t>UPHF</t>
  </si>
  <si>
    <t>UNIVERSITE POLYTECHNIQUE HAUTS DE FRANCE</t>
  </si>
  <si>
    <t>32591012359</t>
  </si>
  <si>
    <t>13002574500014</t>
  </si>
  <si>
    <t>466761</t>
  </si>
  <si>
    <t>02535</t>
  </si>
  <si>
    <t>05 62 88 90 00</t>
  </si>
  <si>
    <t>133 Route DE NARBONNE</t>
  </si>
  <si>
    <t>18/10/2024</t>
  </si>
  <si>
    <t>UNIVERSITE PAUL SABATIER TOULOUSE III</t>
  </si>
  <si>
    <t>UNIVERSITE PAUL SABATIER TOULOUSE III - UFR SCIENCES MEDICALES</t>
  </si>
  <si>
    <t>4960</t>
  </si>
  <si>
    <t>01486</t>
  </si>
  <si>
    <t>01 44 27 82 82</t>
  </si>
  <si>
    <t>75005 PARIS 5EME ARRONDISSEMENT</t>
  </si>
  <si>
    <t>4 Place JUSSIEU</t>
  </si>
  <si>
    <t>UPMC</t>
  </si>
  <si>
    <t>UNIVERSITE PARIS 6 PIERRE ET MARIE CURIE</t>
  </si>
  <si>
    <t>19751722000012</t>
  </si>
  <si>
    <t>5034</t>
  </si>
  <si>
    <t>02096</t>
  </si>
  <si>
    <t>01 49 40 30 00</t>
  </si>
  <si>
    <t>93430 VILLETANEUSE</t>
  </si>
  <si>
    <t>99 Avenue JEAN BAPTISTE CLEMENT</t>
  </si>
  <si>
    <t>25/01/2024</t>
  </si>
  <si>
    <t>UNIV PARIS XIII PARIS NORD VILLETANEUSE</t>
  </si>
  <si>
    <t>UNIVERSITE PARIS XIII PARIS NORD VILLETANEUSE SIEGE SOCIAL</t>
  </si>
  <si>
    <t>1193P000893</t>
  </si>
  <si>
    <t>19931238000017</t>
  </si>
  <si>
    <t>5022</t>
  </si>
  <si>
    <t>01299</t>
  </si>
  <si>
    <t>01 49 59 66 46</t>
  </si>
  <si>
    <t>91400 ORSAY</t>
  </si>
  <si>
    <t>63 Rue Gabriel péri</t>
  </si>
  <si>
    <t>UNIVERSITE PARIS SUD FACULTE DE MEDECINE</t>
  </si>
  <si>
    <t>19911101400015</t>
  </si>
  <si>
    <t>611608</t>
  </si>
  <si>
    <t>01 64 54 36 50</t>
  </si>
  <si>
    <t>91190 GIF SUR YVETTE</t>
  </si>
  <si>
    <t>3 Rue JOLIOT CURIE</t>
  </si>
  <si>
    <t>08/01/2025</t>
  </si>
  <si>
    <t>UNIVERSITE PARIS SACLAY GIF SUR YVETTE</t>
  </si>
  <si>
    <t>UNIVERSITE PARIS SACLAY</t>
  </si>
  <si>
    <t>11910861991</t>
  </si>
  <si>
    <t>13002602400054</t>
  </si>
  <si>
    <t>1417</t>
  </si>
  <si>
    <t>01 53 63 86 26</t>
  </si>
  <si>
    <t>12 Place Du Pantheon</t>
  </si>
  <si>
    <t>29/06/2023</t>
  </si>
  <si>
    <t>UNIVERSITE PARIS PANTHEON ASSAS</t>
  </si>
  <si>
    <t>11756460475</t>
  </si>
  <si>
    <t>13002995200012</t>
  </si>
  <si>
    <t>demande archivage pour le NDA CADUC</t>
  </si>
  <si>
    <t>399140</t>
  </si>
  <si>
    <t>01 40 97 70 70</t>
  </si>
  <si>
    <t>200 Avenue de la République</t>
  </si>
  <si>
    <t>16/01/2024</t>
  </si>
  <si>
    <t>UNIVERSITE PARIS NANTERRE</t>
  </si>
  <si>
    <t>1192P000192</t>
  </si>
  <si>
    <t>19921204400010</t>
  </si>
  <si>
    <t>584198</t>
  </si>
  <si>
    <t>01 45 87 40 00</t>
  </si>
  <si>
    <t>17 Rue DE LA SORBONNE</t>
  </si>
  <si>
    <t>19/01/2022</t>
  </si>
  <si>
    <t>UNIVERSITE PARIS III SORBONNE NOUVELLE SIEGE</t>
  </si>
  <si>
    <t>1175P000675</t>
  </si>
  <si>
    <t>19751719600014</t>
  </si>
  <si>
    <t>1466</t>
  </si>
  <si>
    <t>02199</t>
  </si>
  <si>
    <t>01 45 17 10 00</t>
  </si>
  <si>
    <t>61 Avenue DU GENERAL DE GAULLE</t>
  </si>
  <si>
    <t>17/03/2025</t>
  </si>
  <si>
    <t>UPEC</t>
  </si>
  <si>
    <t>UNIVERSITE PARIS EST CRETEIL VAL DE MARNE - SIEGE SOCIAL</t>
  </si>
  <si>
    <t>1194P000794</t>
  </si>
  <si>
    <t>19941111700013</t>
  </si>
  <si>
    <t>542386</t>
  </si>
  <si>
    <t>01 64 13 44 88</t>
  </si>
  <si>
    <t>77127 LIEUSAINT</t>
  </si>
  <si>
    <t>Avenue PIERRE POINT</t>
  </si>
  <si>
    <t>05/08/2021</t>
  </si>
  <si>
    <t>UPEC IUT MELUN SENART</t>
  </si>
  <si>
    <t>UNIVERSITE PARIS EST CRETEIL VAL DE MARNE -  IUT MELUN SENART</t>
  </si>
  <si>
    <t>19941111700203</t>
  </si>
  <si>
    <t>24</t>
  </si>
  <si>
    <t>01781</t>
  </si>
  <si>
    <t>01 57 27 57 27</t>
  </si>
  <si>
    <t>5 Rue THOMAS MANN</t>
  </si>
  <si>
    <t>09/01/2020</t>
  </si>
  <si>
    <t>UNIVERSITE PARIS 7</t>
  </si>
  <si>
    <t>UNIVERSITE PARIS DIDEROT</t>
  </si>
  <si>
    <t>19751723800659</t>
  </si>
  <si>
    <t>1442</t>
  </si>
  <si>
    <t>01 44 05 44 05</t>
  </si>
  <si>
    <t>75016 PARIS 16EME ARRONDISSEMENT</t>
  </si>
  <si>
    <t>Place du Maréchal de Lattre de Tassigny</t>
  </si>
  <si>
    <t>06/01/2023</t>
  </si>
  <si>
    <t>UNIVERSITE PARIS DAUPHINE</t>
  </si>
  <si>
    <t>1175P013675</t>
  </si>
  <si>
    <t>19754692200018</t>
  </si>
  <si>
    <t>566767</t>
  </si>
  <si>
    <t>+44 0141 330 4951</t>
  </si>
  <si>
    <t>ROYAUME-UNI - GLASGOW</t>
  </si>
  <si>
    <t>Child Health-School of Medicine-Queen Elizabeth University Hospital Campus</t>
  </si>
  <si>
    <t>Govan Road</t>
  </si>
  <si>
    <t>03/07/2017</t>
  </si>
  <si>
    <t>UNIVERSITE OF GLASGOW</t>
  </si>
  <si>
    <t>UNIVERSITE OF GLASGOW - I-DSD</t>
  </si>
  <si>
    <t>672622</t>
  </si>
  <si>
    <t>02 51 12 53 13</t>
  </si>
  <si>
    <t>BP 92208</t>
  </si>
  <si>
    <t>2 Rue de la Houssinière</t>
  </si>
  <si>
    <t>UNIVERSITE NANTES FACULTE SCIENCES ET TECHNIQUES</t>
  </si>
  <si>
    <t>UNIVERSITE NANTES FACULTE DES SCIENCES ET DES TECHNIQUES</t>
  </si>
  <si>
    <t>52440958244</t>
  </si>
  <si>
    <t>13002974700115</t>
  </si>
  <si>
    <t>6646</t>
  </si>
  <si>
    <t>04 67 14 20 00</t>
  </si>
  <si>
    <t>Route DE MENDE</t>
  </si>
  <si>
    <t>27/08/2024</t>
  </si>
  <si>
    <t>UNIVERSITE MONTPELLIER III PAUL VALERY</t>
  </si>
  <si>
    <t>UNIVERSITE MONTPELLIER III PAUL VALERY SIEGE</t>
  </si>
  <si>
    <t>9134P046334</t>
  </si>
  <si>
    <t>19341089100017</t>
  </si>
  <si>
    <t>422551</t>
  </si>
  <si>
    <t>05 57 12 44 44</t>
  </si>
  <si>
    <t>Domaine Universitaire</t>
  </si>
  <si>
    <t>08/01/2024</t>
  </si>
  <si>
    <t>UNIVERSITE BORDEAUX 3</t>
  </si>
  <si>
    <t>UNIVERSITE MICHEL DE MONTAIGNE BORDEAUX 3</t>
  </si>
  <si>
    <t>72330704833</t>
  </si>
  <si>
    <t>19331766600017</t>
  </si>
  <si>
    <t>467121</t>
  </si>
  <si>
    <t>1 514 398 1212</t>
  </si>
  <si>
    <t>CANADA - MONTREAL</t>
  </si>
  <si>
    <t>688 Rue SHERBROOKE OUEST BUREAU 1181</t>
  </si>
  <si>
    <t>UNIVERSITE MCGILL</t>
  </si>
  <si>
    <t>680023</t>
  </si>
  <si>
    <t>1 Rue Claude Goudimel</t>
  </si>
  <si>
    <t>UMLP BESANCON</t>
  </si>
  <si>
    <t>UNIVERSITE MARIE ET LOUIS PASTEUR - UMLP SIEGE</t>
  </si>
  <si>
    <t>27250387225</t>
  </si>
  <si>
    <t>93810656400017</t>
  </si>
  <si>
    <t>503990</t>
  </si>
  <si>
    <t>06889</t>
  </si>
  <si>
    <t>04 78 78 75 81</t>
  </si>
  <si>
    <t>CS 78242</t>
  </si>
  <si>
    <t>1C Avenue DES FRERES LUMIERES</t>
  </si>
  <si>
    <t>02/01/2024</t>
  </si>
  <si>
    <t>UNIVERSITE LYON 3 JEAN MOULIN</t>
  </si>
  <si>
    <t>UNIVERSITE LYON 3 JEAN MOULIN SIEGE</t>
  </si>
  <si>
    <t>8269P000669</t>
  </si>
  <si>
    <t>19692437700282</t>
  </si>
  <si>
    <t>477540</t>
  </si>
  <si>
    <t>0478787090</t>
  </si>
  <si>
    <t>74 Rue Pasteur</t>
  </si>
  <si>
    <t>30/06/2023</t>
  </si>
  <si>
    <t>UNIVERSITE LYON 3 JEAN MOULIN SCUFC</t>
  </si>
  <si>
    <t>19692437700191</t>
  </si>
  <si>
    <t>6592</t>
  </si>
  <si>
    <t>02116</t>
  </si>
  <si>
    <t>0478697000</t>
  </si>
  <si>
    <t>86 Rue PASTEUR</t>
  </si>
  <si>
    <t>UNIVERSITE LUMIERE LYON 2</t>
  </si>
  <si>
    <t>8269P001169</t>
  </si>
  <si>
    <t>19691775100014</t>
  </si>
  <si>
    <t>21908</t>
  </si>
  <si>
    <t>01 45 33 44 18</t>
  </si>
  <si>
    <t>92170 VANVES</t>
  </si>
  <si>
    <t>7 Avenue Marcel Martinie</t>
  </si>
  <si>
    <t>22/07/2016</t>
  </si>
  <si>
    <t>UNIVERSITE LIBRE POPULAIRE EUROPEENNE SCIENCES INFIRMIERES</t>
  </si>
  <si>
    <t>UNIVERSITE LIBRE ET POPULAIRE EUROPEENNE EN SCIENCES INFIRMIERES</t>
  </si>
  <si>
    <t>11921105992</t>
  </si>
  <si>
    <t>32408182700036</t>
  </si>
  <si>
    <t>507751</t>
  </si>
  <si>
    <t>32 2 650 21 11</t>
  </si>
  <si>
    <t>BELGIQUE - BRUXELLES</t>
  </si>
  <si>
    <t>50 Avenue Franklin Roosevelt</t>
  </si>
  <si>
    <t>09/12/2014</t>
  </si>
  <si>
    <t>ULB</t>
  </si>
  <si>
    <t>UNIVERSITE LIBRE DE BRUXELLES</t>
  </si>
  <si>
    <t>601469</t>
  </si>
  <si>
    <t>02 32 74 44 59</t>
  </si>
  <si>
    <t>25 Rue Philippe Lebon</t>
  </si>
  <si>
    <t>UNIVERSITE LE HAVRE NORMANDIE</t>
  </si>
  <si>
    <t>UNIVERSITE LE HAVRE NORMANDIE SIEGE</t>
  </si>
  <si>
    <t>2376P004176</t>
  </si>
  <si>
    <t>19762762300097</t>
  </si>
  <si>
    <t>514676</t>
  </si>
  <si>
    <t>1 418 656 2131</t>
  </si>
  <si>
    <t>2325 Rue DE L'UNIVERSITE</t>
  </si>
  <si>
    <t>09/03/2015</t>
  </si>
  <si>
    <t>UNIVERSITE LAVAL</t>
  </si>
  <si>
    <t>6762</t>
  </si>
  <si>
    <t>01257</t>
  </si>
  <si>
    <t>04 77 42 17 00</t>
  </si>
  <si>
    <t>10 Rue TREFILERIE</t>
  </si>
  <si>
    <t>20/05/2025</t>
  </si>
  <si>
    <t>UJM SIEGE</t>
  </si>
  <si>
    <t>UNIVERSITE JEAN MONNET SAINT ETIENNE</t>
  </si>
  <si>
    <t>8242P000242</t>
  </si>
  <si>
    <t>19421095100423</t>
  </si>
  <si>
    <t>607952</t>
  </si>
  <si>
    <t>04 77 43 79 30</t>
  </si>
  <si>
    <t>10 Rue Tréfilerie</t>
  </si>
  <si>
    <t>13/11/2024</t>
  </si>
  <si>
    <t>UJM - SUFC</t>
  </si>
  <si>
    <t>UNIVERSITE JEAN MONNET - SCE COMMUN UNIVERSITAIRE FORMATION CONTINUE</t>
  </si>
  <si>
    <t>19421095100431</t>
  </si>
  <si>
    <t>685653</t>
  </si>
  <si>
    <t>CS 82301</t>
  </si>
  <si>
    <t>02/06/2025</t>
  </si>
  <si>
    <t>EPSCP ST ETIENNE</t>
  </si>
  <si>
    <t>UNIVERSITE JEAN MONNET - EPSCP SIEGE SOCIAL</t>
  </si>
  <si>
    <t>84420455442</t>
  </si>
  <si>
    <t>93850168100010</t>
  </si>
  <si>
    <t>20266</t>
  </si>
  <si>
    <t>07211</t>
  </si>
  <si>
    <t>05 62 69 63 18</t>
  </si>
  <si>
    <t>32400 ST MONT</t>
  </si>
  <si>
    <t>150 Impasse DE CAZENAVE</t>
  </si>
  <si>
    <t>UIPTM</t>
  </si>
  <si>
    <t>UNIVERSITE INTERNATIONALE PERMANENTE DE THERAPIE MANUELLE</t>
  </si>
  <si>
    <t>73320020932</t>
  </si>
  <si>
    <t>32738968000023</t>
  </si>
  <si>
    <t>611396</t>
  </si>
  <si>
    <t>01 60 95 75 00</t>
  </si>
  <si>
    <t>77420 CHAMPS SUR MARNE</t>
  </si>
  <si>
    <t>5 Boulevard DESCARTES</t>
  </si>
  <si>
    <t>11/09/2024</t>
  </si>
  <si>
    <t>UNIVERSITE GUSTAVE EIFFEL</t>
  </si>
  <si>
    <t>11770688077</t>
  </si>
  <si>
    <t>13002612300013</t>
  </si>
  <si>
    <t>541620</t>
  </si>
  <si>
    <t>07835</t>
  </si>
  <si>
    <t>04 76 63 75 47</t>
  </si>
  <si>
    <t>38400 ST MARTIN D HERES</t>
  </si>
  <si>
    <t>621 Avenue Centrale</t>
  </si>
  <si>
    <t>11/06/2025</t>
  </si>
  <si>
    <t>UGA</t>
  </si>
  <si>
    <t>UNIVERSITE GRENOBLE ALPES</t>
  </si>
  <si>
    <t>84380736438</t>
  </si>
  <si>
    <t>13002608100013</t>
  </si>
  <si>
    <t>512035</t>
  </si>
  <si>
    <t>+221 33 9612360</t>
  </si>
  <si>
    <t>SENEGAL - SAINT-LOUIS</t>
  </si>
  <si>
    <t>BP 234</t>
  </si>
  <si>
    <t>29/01/2015</t>
  </si>
  <si>
    <t>UNIVERSITE GASTON BERGER DE SAINT-LOUIS</t>
  </si>
  <si>
    <t>6830</t>
  </si>
  <si>
    <t>01252</t>
  </si>
  <si>
    <t>02 47 36 81 34</t>
  </si>
  <si>
    <t>BP 12050</t>
  </si>
  <si>
    <t>60 Rue Du Plat d'Etain</t>
  </si>
  <si>
    <t>24/02/2025</t>
  </si>
  <si>
    <t>UNIVERSITE FRANCOIS RABELAIS</t>
  </si>
  <si>
    <t>UNIVERSITE FRANCOIS RABELAIS TOURS</t>
  </si>
  <si>
    <t>502789</t>
  </si>
  <si>
    <t>0247368141</t>
  </si>
  <si>
    <t>60 Rue DU PLAT D'ETAIN</t>
  </si>
  <si>
    <t>UNIVERSITE FRANCOIS RABELAIS CBC</t>
  </si>
  <si>
    <t>UNIVERSITE FRANCOIS RABELAIS CENTRE DE BILANS DE COMPETENCES</t>
  </si>
  <si>
    <t>532060</t>
  </si>
  <si>
    <t>0492725068</t>
  </si>
  <si>
    <t>COUVENT DES CORDELIERS</t>
  </si>
  <si>
    <t>13 Boulevard Des Martyrs</t>
  </si>
  <si>
    <t>16/02/2022</t>
  </si>
  <si>
    <t>UESS COUVENT DES CORDELIERS</t>
  </si>
  <si>
    <t>UNIVERSITE EUROPEENNE DES SENTEURS ET DES SAVEURS</t>
  </si>
  <si>
    <t>93040060104</t>
  </si>
  <si>
    <t>44269893200013</t>
  </si>
  <si>
    <t>554200</t>
  </si>
  <si>
    <t>04 92 51 57 97</t>
  </si>
  <si>
    <t>05000 GAP</t>
  </si>
  <si>
    <t>POLE UNIVERSITE DE GAP</t>
  </si>
  <si>
    <t>2 Rue BAYARD</t>
  </si>
  <si>
    <t>12/01/2023</t>
  </si>
  <si>
    <t>UELAS</t>
  </si>
  <si>
    <t>UNIVERSITE ETUDES LOISIRS ALPES DU SUD</t>
  </si>
  <si>
    <t>93050063005</t>
  </si>
  <si>
    <t>43493609200015</t>
  </si>
  <si>
    <t>605610</t>
  </si>
  <si>
    <t>08972</t>
  </si>
  <si>
    <t>01 58 56 16 80</t>
  </si>
  <si>
    <t>58 bis Rue LA BOETIE</t>
  </si>
  <si>
    <t>12/08/2022</t>
  </si>
  <si>
    <t>50169035800046</t>
  </si>
  <si>
    <t>486243</t>
  </si>
  <si>
    <t>04 75 97 21 30</t>
  </si>
  <si>
    <t>26790 SUZE LA ROUSSE</t>
  </si>
  <si>
    <t>Le Château</t>
  </si>
  <si>
    <t>UNIVERSITE DU VIN</t>
  </si>
  <si>
    <t>82260001226</t>
  </si>
  <si>
    <t>32424993700016</t>
  </si>
  <si>
    <t>6786</t>
  </si>
  <si>
    <t>04 94 14 26 22</t>
  </si>
  <si>
    <t>BP 20132</t>
  </si>
  <si>
    <t>Avenue de l'Université</t>
  </si>
  <si>
    <t>USTV FC</t>
  </si>
  <si>
    <t>UNIVERSITE DU SUD TOULON VAR FORMATION CONTINUE</t>
  </si>
  <si>
    <t>9383P002683</t>
  </si>
  <si>
    <t>19830766200108</t>
  </si>
  <si>
    <t>554947</t>
  </si>
  <si>
    <t>1 819 376 5011</t>
  </si>
  <si>
    <t>CANADA - TROIS-RIVIERES</t>
  </si>
  <si>
    <t>3351 Boulevard DES FORGES</t>
  </si>
  <si>
    <t>20/12/2016</t>
  </si>
  <si>
    <t>UNIVERSITE DU QUEBEC A TROIS RIVIERES</t>
  </si>
  <si>
    <t>671939</t>
  </si>
  <si>
    <t>1 514 987 3000</t>
  </si>
  <si>
    <t>Succursale Centre-ville</t>
  </si>
  <si>
    <t>Case postale 8888</t>
  </si>
  <si>
    <t>20/06/2024</t>
  </si>
  <si>
    <t>UQAM</t>
  </si>
  <si>
    <t>UNIVERSITE DU QUEBEC A MONTREAL</t>
  </si>
  <si>
    <t>625371</t>
  </si>
  <si>
    <t>418 657 3551</t>
  </si>
  <si>
    <t>475 Rue du Parvis</t>
  </si>
  <si>
    <t>21/06/2021</t>
  </si>
  <si>
    <t>UNIVERSITE DU QUEBEC</t>
  </si>
  <si>
    <t>399700</t>
  </si>
  <si>
    <t>02 43 83 30 70</t>
  </si>
  <si>
    <t>Boulevard Pythagore</t>
  </si>
  <si>
    <t>19/12/2016</t>
  </si>
  <si>
    <t>UM CUEP</t>
  </si>
  <si>
    <t>UNIVERSITE DU MANS CENTRE UNIVERSITAIRE D'EDUCATION PERMANENTE</t>
  </si>
  <si>
    <t>52720107272</t>
  </si>
  <si>
    <t>19720916600234</t>
  </si>
  <si>
    <t>564412</t>
  </si>
  <si>
    <t>02 43 83 30 00</t>
  </si>
  <si>
    <t>UNIVERSITE DU MANS SIEGE</t>
  </si>
  <si>
    <t>UNIVERSITE DU MANS</t>
  </si>
  <si>
    <t>19720916600010</t>
  </si>
  <si>
    <t>479378</t>
  </si>
  <si>
    <t>09193</t>
  </si>
  <si>
    <t>06 63 57 74 10</t>
  </si>
  <si>
    <t>1 Place de L'Yser</t>
  </si>
  <si>
    <t>29/12/2021</t>
  </si>
  <si>
    <t>ULCO SIEGE</t>
  </si>
  <si>
    <t>UNIVERSITE DU LITTORAL COTE D'OPALE</t>
  </si>
  <si>
    <t>3162P003062</t>
  </si>
  <si>
    <t>19594403800205</t>
  </si>
  <si>
    <t>78130</t>
  </si>
  <si>
    <t>02 32 74 44 50</t>
  </si>
  <si>
    <t>BP 1123</t>
  </si>
  <si>
    <t>UNIVERSITE DU HAVRE SERVICE FORMATION CONTINUE</t>
  </si>
  <si>
    <t>19762762300147</t>
  </si>
  <si>
    <t>630263</t>
  </si>
  <si>
    <t>1 613-562-5700</t>
  </si>
  <si>
    <t>CANADA - OTTAWA</t>
  </si>
  <si>
    <t>75 Laurier Ave. E,</t>
  </si>
  <si>
    <t>05/11/2021</t>
  </si>
  <si>
    <t>UNIVERSITE D'OTTAWA</t>
  </si>
  <si>
    <t>239902</t>
  </si>
  <si>
    <t>01791</t>
  </si>
  <si>
    <t>02 38 41 71 80</t>
  </si>
  <si>
    <t>IRD 2ème étage - BP 6749</t>
  </si>
  <si>
    <t>8 Rue du Carbone</t>
  </si>
  <si>
    <t>31/08/2015</t>
  </si>
  <si>
    <t>UNIVERSITE ORLEANS SEFCO</t>
  </si>
  <si>
    <t>UNIVERSITE D'ORLEANS SERVICE DE FORMATION CONTINUE ET D'APPRENTISSAGE</t>
  </si>
  <si>
    <t>2445P000445</t>
  </si>
  <si>
    <t>19450855200214</t>
  </si>
  <si>
    <t>4315</t>
  </si>
  <si>
    <t>01211</t>
  </si>
  <si>
    <t>03 80 39 51 80</t>
  </si>
  <si>
    <t>BP 27877</t>
  </si>
  <si>
    <t>Maison de l'université Esplanade Erasme</t>
  </si>
  <si>
    <t>26/07/2024</t>
  </si>
  <si>
    <t>UNIVERSITE BOURGOGNE</t>
  </si>
  <si>
    <t>UNIVERSITE DIJON BOURGOGNE SIEGE</t>
  </si>
  <si>
    <t>2621P001821</t>
  </si>
  <si>
    <t>19211237300019</t>
  </si>
  <si>
    <t>184020</t>
  </si>
  <si>
    <t>01 69 47 70 00</t>
  </si>
  <si>
    <t>91000 EVRY COURCOURONNES</t>
  </si>
  <si>
    <t>22 Allée JEAN ROSTAND</t>
  </si>
  <si>
    <t>22/04/2016</t>
  </si>
  <si>
    <t>UEVE</t>
  </si>
  <si>
    <t>UNIVERSITE D'EVRY VAL D'ESSONNE</t>
  </si>
  <si>
    <t>1191P002791</t>
  </si>
  <si>
    <t>19911975100014</t>
  </si>
  <si>
    <t>259639</t>
  </si>
  <si>
    <t>05 90 48 30 30</t>
  </si>
  <si>
    <t>97110 POINTE A PITRE</t>
  </si>
  <si>
    <t>BP 250</t>
  </si>
  <si>
    <t>Campus de Fouillole</t>
  </si>
  <si>
    <t>19/11/2024</t>
  </si>
  <si>
    <t>UNIVERSITE DES ANTILLES</t>
  </si>
  <si>
    <t>9597P000797</t>
  </si>
  <si>
    <t>19971585500011</t>
  </si>
  <si>
    <t>472864</t>
  </si>
  <si>
    <t>SUISSE - ZURICH</t>
  </si>
  <si>
    <t>Rämistrasse 71</t>
  </si>
  <si>
    <t>09/12/2013</t>
  </si>
  <si>
    <t>UNIVERSITE ZURICH</t>
  </si>
  <si>
    <t>UNIVERSITE DE ZURICH</t>
  </si>
  <si>
    <t>510786</t>
  </si>
  <si>
    <t>01 39 25 78 00</t>
  </si>
  <si>
    <t>55 Avenue DE PARIS</t>
  </si>
  <si>
    <t>13/11/2023</t>
  </si>
  <si>
    <t>UVSQ SIEGE</t>
  </si>
  <si>
    <t>UNIVERSITE DE VERSAILLES ST QUENTIN YVELINE</t>
  </si>
  <si>
    <t>1178P004378</t>
  </si>
  <si>
    <t>19781944400013</t>
  </si>
  <si>
    <t>137765</t>
  </si>
  <si>
    <t>01161</t>
  </si>
  <si>
    <t>01 39 25 46 25</t>
  </si>
  <si>
    <t>Bâtiment S. Germain</t>
  </si>
  <si>
    <t>45 Avenue DES ETATS UNIS</t>
  </si>
  <si>
    <t>UVSQ UFR DES SCIENCES DE LA SANTE VERSAILLES</t>
  </si>
  <si>
    <t>UNIVERSITE DE VERSAILLES ST QUENTIN EN YVELINES UFR SCIENCES SANTE SIMONE VEIL</t>
  </si>
  <si>
    <t>19781944400039</t>
  </si>
  <si>
    <t>550735</t>
  </si>
  <si>
    <t>01 39 25 46 56</t>
  </si>
  <si>
    <t>Bâtiment d'ALEMBERT</t>
  </si>
  <si>
    <t>5/7 Boulevard D'ALEMBERT</t>
  </si>
  <si>
    <t>23/04/2025</t>
  </si>
  <si>
    <t>UVSQ GUYANCOURT</t>
  </si>
  <si>
    <t>UNIVERSITE DE VERSAILLES ST QUENTIN EN YVELINES</t>
  </si>
  <si>
    <t>19781944400344</t>
  </si>
  <si>
    <t>498555</t>
  </si>
  <si>
    <t>05 61 50 40 69</t>
  </si>
  <si>
    <t>5 Allée ANTONIO MACHADO</t>
  </si>
  <si>
    <t>UNIVERSITE DE TOULOUSE II</t>
  </si>
  <si>
    <t>UNIVERSITE DE TOULOUSE II JEAN JAURES</t>
  </si>
  <si>
    <t>6804</t>
  </si>
  <si>
    <t>05 61 50 42 50</t>
  </si>
  <si>
    <t>SERVICE FORMATION CONTINUE</t>
  </si>
  <si>
    <t>26/02/2024</t>
  </si>
  <si>
    <t>681635</t>
  </si>
  <si>
    <t>05 61 14 80 10</t>
  </si>
  <si>
    <t>118 Route de Narbonne</t>
  </si>
  <si>
    <t>27/02/2025</t>
  </si>
  <si>
    <t>UNIVERSITE DE TOULOUSE</t>
  </si>
  <si>
    <t>UNIVERSITE DE TOULOUSE - SIEGE SOCIAL</t>
  </si>
  <si>
    <t>76311365631</t>
  </si>
  <si>
    <t>93827139200012</t>
  </si>
  <si>
    <t>527087</t>
  </si>
  <si>
    <t>04 94 14 20 00</t>
  </si>
  <si>
    <t>Avenue DE L'UNIVERSITE</t>
  </si>
  <si>
    <t>17/05/2024</t>
  </si>
  <si>
    <t>UNIVERSITE DE TOULON</t>
  </si>
  <si>
    <t>19830766200017</t>
  </si>
  <si>
    <t>525509</t>
  </si>
  <si>
    <t>03 25 71 76 00</t>
  </si>
  <si>
    <t>CS 42060</t>
  </si>
  <si>
    <t>12 Rue MARIE CURIE</t>
  </si>
  <si>
    <t>30/01/2024</t>
  </si>
  <si>
    <t>UTT</t>
  </si>
  <si>
    <t>UNIVERSITE DE TECHNOLOGIE DE TROYES</t>
  </si>
  <si>
    <t>2110P001410</t>
  </si>
  <si>
    <t>19101060200032</t>
  </si>
  <si>
    <t>263760</t>
  </si>
  <si>
    <t>03 84 58 30 00</t>
  </si>
  <si>
    <t>10 Rue CHATEAU</t>
  </si>
  <si>
    <t>UTBM</t>
  </si>
  <si>
    <t>UNIVERSITE DE TECHNOLOGIE DE BELFORT MONTBELIARD</t>
  </si>
  <si>
    <t>4390P001890</t>
  </si>
  <si>
    <t>19900356700013</t>
  </si>
  <si>
    <t>1168</t>
  </si>
  <si>
    <t>03 44 23 49 19</t>
  </si>
  <si>
    <t>CS 60319</t>
  </si>
  <si>
    <t>Rue du Dr Schweitzer</t>
  </si>
  <si>
    <t>09/05/2023</t>
  </si>
  <si>
    <t>UNIVERSITE DE TECHNOLOGIE COMPIEGNE - SFC</t>
  </si>
  <si>
    <t>UNIVERSITE DE TECHNOLOGIE COMPIEGNE SERVICE FORMATION CONTINUE</t>
  </si>
  <si>
    <t>395857</t>
  </si>
  <si>
    <t>02038</t>
  </si>
  <si>
    <t>0368854920</t>
  </si>
  <si>
    <t>19-21 Rue DU MARECHAL LEFEBVRE</t>
  </si>
  <si>
    <t>UNIVERSITE STRASBOURG SFC UNISTRA</t>
  </si>
  <si>
    <t>UNIVERSITE DE STRASBOURG FORMATION CONTINUE</t>
  </si>
  <si>
    <t>42670409067</t>
  </si>
  <si>
    <t>13000545700028</t>
  </si>
  <si>
    <t>526861</t>
  </si>
  <si>
    <t>03 68 85 00 00</t>
  </si>
  <si>
    <t>21 Rue Maréchal Lefebvre</t>
  </si>
  <si>
    <t>19/03/2025</t>
  </si>
  <si>
    <t>UNIVERSITE DE STRASBOURG</t>
  </si>
  <si>
    <t>13000545700010</t>
  </si>
  <si>
    <t>493843</t>
  </si>
  <si>
    <t>1 819 821 8000</t>
  </si>
  <si>
    <t>CANADA - SHERBROOKE</t>
  </si>
  <si>
    <t>2500 Boulevard DE L'UNIVERSITE</t>
  </si>
  <si>
    <t>13/06/2014</t>
  </si>
  <si>
    <t>UDS</t>
  </si>
  <si>
    <t>UNIVERSITE DE SHERBROOKE</t>
  </si>
  <si>
    <t>556026</t>
  </si>
  <si>
    <t>02 35 14 60 00</t>
  </si>
  <si>
    <t>BAT MICHEL SERRES</t>
  </si>
  <si>
    <t>Rue Thomas Becket</t>
  </si>
  <si>
    <t>UNIVERSITE DE ROUEN NORMANDIE</t>
  </si>
  <si>
    <t>2376P002876</t>
  </si>
  <si>
    <t>19761904200017</t>
  </si>
  <si>
    <t>4261</t>
  </si>
  <si>
    <t>01280</t>
  </si>
  <si>
    <t>0235146107</t>
  </si>
  <si>
    <t>17 Rue LAVOISIER</t>
  </si>
  <si>
    <t>17/03/2023</t>
  </si>
  <si>
    <t>UNIVERSITE ROUEN CFC</t>
  </si>
  <si>
    <t>UNIVERSITE DE ROUEN CENTRE DE FORMATION CONTINUE</t>
  </si>
  <si>
    <t>19761904200272</t>
  </si>
  <si>
    <t>477280</t>
  </si>
  <si>
    <t>02 23 23 35 35</t>
  </si>
  <si>
    <t>263 Avenue Général Leclerc</t>
  </si>
  <si>
    <t>UNIVERSITE DE RENNES</t>
  </si>
  <si>
    <t>UNIVERSITE DE RENNES SIEGE</t>
  </si>
  <si>
    <t>53351157535</t>
  </si>
  <si>
    <t>13003051300019</t>
  </si>
  <si>
    <t>468459</t>
  </si>
  <si>
    <t>01716</t>
  </si>
  <si>
    <t>0326913747</t>
  </si>
  <si>
    <t>51100 REIMS</t>
  </si>
  <si>
    <t>CS30018</t>
  </si>
  <si>
    <t>51 Rue Cognacq Jay</t>
  </si>
  <si>
    <t>03/07/2025</t>
  </si>
  <si>
    <t>URCA UFR DE MEDECINE</t>
  </si>
  <si>
    <t>UNIVERSITE DE REIMS CHAMPAGNE ARDENNE UNITE DE FORMATION ET DE RECHERCHE DE MEDECINE</t>
  </si>
  <si>
    <t>2151P001151</t>
  </si>
  <si>
    <t>19511296600104</t>
  </si>
  <si>
    <t>650754</t>
  </si>
  <si>
    <t>09843</t>
  </si>
  <si>
    <t>03 26 78 78 88</t>
  </si>
  <si>
    <t>2 Avenue Robert Schuman</t>
  </si>
  <si>
    <t>URCA REIMS</t>
  </si>
  <si>
    <t>UNIVERSITE DE REIMS CHAMPAGNE ARDENNE</t>
  </si>
  <si>
    <t>1480</t>
  </si>
  <si>
    <t>01645</t>
  </si>
  <si>
    <t>03 26 91 86 66</t>
  </si>
  <si>
    <t>13/06/2025</t>
  </si>
  <si>
    <t>19511296600799</t>
  </si>
  <si>
    <t>471173</t>
  </si>
  <si>
    <t>05 49 45 33 43</t>
  </si>
  <si>
    <t>86000 POITIERS</t>
  </si>
  <si>
    <t>8 Allée JEAN MONNET</t>
  </si>
  <si>
    <t>22/01/2020</t>
  </si>
  <si>
    <t>UNIVERSITE POITIERS UFR SCIENCES DU SPORT</t>
  </si>
  <si>
    <t>UNIVERSITE DE POITIERS UFR ACTIVITE PHYSIQUE ET SPORTIVE</t>
  </si>
  <si>
    <t>605529</t>
  </si>
  <si>
    <t>05 49 45 44 60</t>
  </si>
  <si>
    <t>TSA 91110</t>
  </si>
  <si>
    <t>2 Rue PIERRE BROUSSE BATIMENT B25</t>
  </si>
  <si>
    <t>14/12/2021</t>
  </si>
  <si>
    <t>UP &amp; PRO DE UNIVERSITE DE POITIERS</t>
  </si>
  <si>
    <t>UNIVERSITE DE POITIERS SERVICE COMMUN DE FORMATION CONTINUE UP &amp; PRO</t>
  </si>
  <si>
    <t>6737</t>
  </si>
  <si>
    <t>01758</t>
  </si>
  <si>
    <t>0549454343</t>
  </si>
  <si>
    <t>BP 199</t>
  </si>
  <si>
    <t>6 Rue de la Milétrie</t>
  </si>
  <si>
    <t>UFR MEDECINE ET PHARMACIE</t>
  </si>
  <si>
    <t>UNIVERSITE DE POITIERS FACULTE DE MEDECINE ET DE PHARMACIE</t>
  </si>
  <si>
    <t>473250</t>
  </si>
  <si>
    <t>05 49 45 30 00</t>
  </si>
  <si>
    <t>TSA 71117</t>
  </si>
  <si>
    <t>15 Rue DE L HOTEL DIEU</t>
  </si>
  <si>
    <t>07/02/2023</t>
  </si>
  <si>
    <t>UNIVERSITE DE POITIERS</t>
  </si>
  <si>
    <t>366353</t>
  </si>
  <si>
    <t>04 68 66 20 00</t>
  </si>
  <si>
    <t>52 Avenue Paul Alduy</t>
  </si>
  <si>
    <t>UPVD</t>
  </si>
  <si>
    <t>UNIVERSITE DE PERPIGNAN VIA DOMITIA SIEGE</t>
  </si>
  <si>
    <t>9166P083266</t>
  </si>
  <si>
    <t>19660437500010</t>
  </si>
  <si>
    <t>529370</t>
  </si>
  <si>
    <t>05 59 40 78 88</t>
  </si>
  <si>
    <t>Batiment d'Alembert</t>
  </si>
  <si>
    <t>Rue Jules Ferry</t>
  </si>
  <si>
    <t>UPPA FORCO</t>
  </si>
  <si>
    <t>UNIVERSITE DE PAU ET DES PAYS DE L'ADOUR - FORMATION CONTINUE</t>
  </si>
  <si>
    <t>6713</t>
  </si>
  <si>
    <t>06853</t>
  </si>
  <si>
    <t>05 59 40 70 00</t>
  </si>
  <si>
    <t>Collège A, Bâtiment A</t>
  </si>
  <si>
    <t>1 Avenue DE L'UNIVERSITE</t>
  </si>
  <si>
    <t>UPPA</t>
  </si>
  <si>
    <t>UNIVERSITE DE PAU ET DES PAYS DE L'ADOUR</t>
  </si>
  <si>
    <t>3359</t>
  </si>
  <si>
    <t>01065</t>
  </si>
  <si>
    <t>01 42 86 22 62</t>
  </si>
  <si>
    <t>12 Rue DE L ECOLE DE MEDECINE</t>
  </si>
  <si>
    <t>UPD - UNIVERSITE PARIS DESCARTES</t>
  </si>
  <si>
    <t>UNIVERSITE DE PARIS 5 RENE DESCARTES SIEGE</t>
  </si>
  <si>
    <t>19751721200019</t>
  </si>
  <si>
    <t>686426</t>
  </si>
  <si>
    <t>01 49 40 67 89</t>
  </si>
  <si>
    <t>93200 ST DENIS</t>
  </si>
  <si>
    <t>2 Rue De La Liberte</t>
  </si>
  <si>
    <t>UNIVERSITE DE PARIS VIII.PARIS VINCENNES</t>
  </si>
  <si>
    <t>UNIVERSITE DE PARIS VIII.PARIS VINCENNES - SIEGE SOCIAL</t>
  </si>
  <si>
    <t>1193P000793</t>
  </si>
  <si>
    <t>19931827000014</t>
  </si>
  <si>
    <t>422058</t>
  </si>
  <si>
    <t>0 825 314 116</t>
  </si>
  <si>
    <t>site de VAUBAN</t>
  </si>
  <si>
    <t>Rue du Docteur Georges Salan</t>
  </si>
  <si>
    <t>07/02/2025</t>
  </si>
  <si>
    <t>UNIMES</t>
  </si>
  <si>
    <t>UNIVERSITE DE NIMES</t>
  </si>
  <si>
    <t>91300298730</t>
  </si>
  <si>
    <t>13000375900011</t>
  </si>
  <si>
    <t>383820</t>
  </si>
  <si>
    <t>02786</t>
  </si>
  <si>
    <t>02 53 48 41 07</t>
  </si>
  <si>
    <t>BP 53508</t>
  </si>
  <si>
    <t>1 Rue GASTON VEIL</t>
  </si>
  <si>
    <t>06/01/2017</t>
  </si>
  <si>
    <t>UNIVERSITE NANTES UFR SCIENCES PHARMACEUTIQUES</t>
  </si>
  <si>
    <t>UNIVERSITE DE NANTES UFR DES SCIENCES PHARMACEUTIQUES ET BIOLOGIQUES</t>
  </si>
  <si>
    <t>52440438844</t>
  </si>
  <si>
    <t>19440984300472</t>
  </si>
  <si>
    <t>476572</t>
  </si>
  <si>
    <t>2 bis Boulevard Léon Bureau</t>
  </si>
  <si>
    <t>UNIVERSITE NANTES FORCO</t>
  </si>
  <si>
    <t>UNIVERSITE DE NANTES SERVICE FORMATION CONTINUE</t>
  </si>
  <si>
    <t>19440984300696</t>
  </si>
  <si>
    <t>642873</t>
  </si>
  <si>
    <t>32 81724111</t>
  </si>
  <si>
    <t>BELGIQUE - NAMUR</t>
  </si>
  <si>
    <t>61 Rue de Bruxelles</t>
  </si>
  <si>
    <t>25/07/2022</t>
  </si>
  <si>
    <t>UNIVERSITE DE NAMUR</t>
  </si>
  <si>
    <t>532605</t>
  </si>
  <si>
    <t>1 514 343 6111</t>
  </si>
  <si>
    <t>Boulevard Édouard-Montpetit</t>
  </si>
  <si>
    <t>27/11/2015</t>
  </si>
  <si>
    <t>UDEM</t>
  </si>
  <si>
    <t>UNIVERSITE DE MONTREAL</t>
  </si>
  <si>
    <t>686025</t>
  </si>
  <si>
    <t>UMPV</t>
  </si>
  <si>
    <t>UNIVERSITE DE MONTPELLIER PAUL VALERY - UMPV - SIEGE SOCIAL</t>
  </si>
  <si>
    <t>76341356134</t>
  </si>
  <si>
    <t>93249089900014</t>
  </si>
  <si>
    <t>6622</t>
  </si>
  <si>
    <t>01575</t>
  </si>
  <si>
    <t>04 34 43 21 21</t>
  </si>
  <si>
    <t>163 Rue Auguste Broussonnet</t>
  </si>
  <si>
    <t>05/02/2025</t>
  </si>
  <si>
    <t>UNIVERSITE DE MONTPELLIER</t>
  </si>
  <si>
    <t>76341153134</t>
  </si>
  <si>
    <t>13002979600013</t>
  </si>
  <si>
    <t>513490</t>
  </si>
  <si>
    <t>+3265373138</t>
  </si>
  <si>
    <t>BELGIQUE - MONS</t>
  </si>
  <si>
    <t>Formation Continue</t>
  </si>
  <si>
    <t>20 Place du Parc</t>
  </si>
  <si>
    <t>18/02/2015</t>
  </si>
  <si>
    <t>UNIVERSITE MONS</t>
  </si>
  <si>
    <t>UNIVERSITE DE MONS</t>
  </si>
  <si>
    <t>442586</t>
  </si>
  <si>
    <t>03103</t>
  </si>
  <si>
    <t>03 83 68 29 50</t>
  </si>
  <si>
    <t>ufr chirurgie dentaire BP 50208</t>
  </si>
  <si>
    <t>96 Avenue Du Maréchal De Lattre de Tassigny</t>
  </si>
  <si>
    <t>20/07/2022</t>
  </si>
  <si>
    <t>UNIVERSITE LORRAINE ODONTOLOGIE</t>
  </si>
  <si>
    <t>UNIVERSITE DE LORRAINE FACULTE D'ODONTOLOGIE</t>
  </si>
  <si>
    <t>41540301854</t>
  </si>
  <si>
    <t>13001550600822</t>
  </si>
  <si>
    <t>468551</t>
  </si>
  <si>
    <t>01989</t>
  </si>
  <si>
    <t>03 72 74 00 00</t>
  </si>
  <si>
    <t>CS 25233</t>
  </si>
  <si>
    <t>34 Cours LEOPOLD</t>
  </si>
  <si>
    <t>UNIVERSITE LORRAINE</t>
  </si>
  <si>
    <t>UNIVERSITE DE LORRAINE</t>
  </si>
  <si>
    <t>13001550600012</t>
  </si>
  <si>
    <t>467108</t>
  </si>
  <si>
    <t>02493</t>
  </si>
  <si>
    <t>05 55 53 58 00</t>
  </si>
  <si>
    <t>2 Rue du docteur Raymond Marcland</t>
  </si>
  <si>
    <t>18/01/2024</t>
  </si>
  <si>
    <t>UL FACULTE DE MEDECINE</t>
  </si>
  <si>
    <t>UNIVERSITE DE LIMOGES FACULTE DE MEDECINE</t>
  </si>
  <si>
    <t>6580</t>
  </si>
  <si>
    <t>02262</t>
  </si>
  <si>
    <t>05 87 50 68 50</t>
  </si>
  <si>
    <t>209 Boulevard de Vanteaux</t>
  </si>
  <si>
    <t>03/08/2021</t>
  </si>
  <si>
    <t>UL DFC</t>
  </si>
  <si>
    <t>UNIVERSITE DE LIMOGES - DIRECTION DE LA FORMATION CONTINUE</t>
  </si>
  <si>
    <t>525947</t>
  </si>
  <si>
    <t>05 55 14 91 00</t>
  </si>
  <si>
    <t>HOTEL DE L UNIVERSITE</t>
  </si>
  <si>
    <t>33 Rue FRANCOIS MITTERRAND</t>
  </si>
  <si>
    <t>26/02/2025</t>
  </si>
  <si>
    <t>UNILIM</t>
  </si>
  <si>
    <t>UNIVERSITE DE LIMOGES</t>
  </si>
  <si>
    <t>579324</t>
  </si>
  <si>
    <t>03 20 96 43 43</t>
  </si>
  <si>
    <t>42 Rue Paul Duez</t>
  </si>
  <si>
    <t>25/09/2024</t>
  </si>
  <si>
    <t>UNIVERSITE DE LILLE SIEGE</t>
  </si>
  <si>
    <t>32591104359</t>
  </si>
  <si>
    <t>13002975400012</t>
  </si>
  <si>
    <t>559970</t>
  </si>
  <si>
    <t>03 20 90 74 00</t>
  </si>
  <si>
    <t>1 Place DELIOT</t>
  </si>
  <si>
    <t>UNIVERSITE LILLE FAC SCIENCES JURIDIQUES POLITIQUES SOCIALES</t>
  </si>
  <si>
    <t>UNIVERSITE DE LILLE FACULTE SCIENCES JURIDIQUES POLITIQUES ET SOCIALES</t>
  </si>
  <si>
    <t>13002975400053</t>
  </si>
  <si>
    <t>6555</t>
  </si>
  <si>
    <t>03 20 43 43 43</t>
  </si>
  <si>
    <t>Cité Scientifique</t>
  </si>
  <si>
    <t>21 Rue ELISEE RECLUS</t>
  </si>
  <si>
    <t>29/08/2024</t>
  </si>
  <si>
    <t>UNIVERSITE DE LILLE FACULTE SCIENCES ET TECHNOLOGIES</t>
  </si>
  <si>
    <t>UNIVERSITE DE LILLE FACULTE DES SCIENCES ET TECHNOLOGIES</t>
  </si>
  <si>
    <t>13002975400129</t>
  </si>
  <si>
    <t>465860</t>
  </si>
  <si>
    <t>01466</t>
  </si>
  <si>
    <t>03 20 96 40 40</t>
  </si>
  <si>
    <t>BP 83</t>
  </si>
  <si>
    <t>3 Rue du Professeur Laguesse</t>
  </si>
  <si>
    <t>UNIVERSITE DE LILLE FACULTE DE PHARMACIE</t>
  </si>
  <si>
    <t>13002975400079</t>
  </si>
  <si>
    <t>465872</t>
  </si>
  <si>
    <t>01828</t>
  </si>
  <si>
    <t>03 20 16 79 83</t>
  </si>
  <si>
    <t>1 Place de Verdun</t>
  </si>
  <si>
    <t>25/07/2016</t>
  </si>
  <si>
    <t>UNIVERSITE DE LILLE FACULTE DE CHIRURGIE DENTAIRE</t>
  </si>
  <si>
    <t>13002975400038</t>
  </si>
  <si>
    <t>465859</t>
  </si>
  <si>
    <t>01404</t>
  </si>
  <si>
    <t>03 20 62 68 53</t>
  </si>
  <si>
    <t>SERVICE SCOLARITE</t>
  </si>
  <si>
    <t>POLE FORMATION</t>
  </si>
  <si>
    <t>23/09/2024</t>
  </si>
  <si>
    <t>UNIVERSITE DE LILLE FAC DE MEDECINE</t>
  </si>
  <si>
    <t>13002975400061</t>
  </si>
  <si>
    <t>507532</t>
  </si>
  <si>
    <t>32 4 366 52 76</t>
  </si>
  <si>
    <t>BELGIQUE - LIEGE</t>
  </si>
  <si>
    <t>7 Place DU VINGT AOUT</t>
  </si>
  <si>
    <t>UNIVERSITE LIEGE</t>
  </si>
  <si>
    <t>UNIVERSITE DE LIEGE</t>
  </si>
  <si>
    <t>493260</t>
  </si>
  <si>
    <t>41 21 692 11 11</t>
  </si>
  <si>
    <t>SUISSE - LAUSANNE</t>
  </si>
  <si>
    <t>Unicentre</t>
  </si>
  <si>
    <t>12/06/2014</t>
  </si>
  <si>
    <t>UNIVERSITE DE LAUSANNE</t>
  </si>
  <si>
    <t>454096</t>
  </si>
  <si>
    <t>0546459114</t>
  </si>
  <si>
    <t>17000 LA ROCHELLE</t>
  </si>
  <si>
    <t>Technoforum</t>
  </si>
  <si>
    <t>23 Avenue Albert Einstein</t>
  </si>
  <si>
    <t>UNIVERSITE DE LA ROCHELLE</t>
  </si>
  <si>
    <t>5417P001817</t>
  </si>
  <si>
    <t>19170032700015</t>
  </si>
  <si>
    <t>657104</t>
  </si>
  <si>
    <t>02 62 93 80 80</t>
  </si>
  <si>
    <t>77 Avenue Docteur Jean-Marie DAMBREVILLE</t>
  </si>
  <si>
    <t>28/06/2023</t>
  </si>
  <si>
    <t>UNIVERSITE REUNION - UFR SANTE</t>
  </si>
  <si>
    <t>UNIVERSITE DE LA REUNION - UFR SANTE</t>
  </si>
  <si>
    <t>98970410197</t>
  </si>
  <si>
    <t>19974478000263</t>
  </si>
  <si>
    <t>549320</t>
  </si>
  <si>
    <t>02 62 33 15 49</t>
  </si>
  <si>
    <t>BP 373</t>
  </si>
  <si>
    <t>40 Avenue de Soweto</t>
  </si>
  <si>
    <t>12/09/2016</t>
  </si>
  <si>
    <t>UNIVERSITE REUNION - IUT</t>
  </si>
  <si>
    <t>UNIVERSITE DE LA REUNION - INSTITUT UNIVERSITAIRE DE TECHNOLOGIE</t>
  </si>
  <si>
    <t>19974478000131</t>
  </si>
  <si>
    <t>541473</t>
  </si>
  <si>
    <t>02 62 21 16 26</t>
  </si>
  <si>
    <t>CS 92003</t>
  </si>
  <si>
    <t>26 Avenue DE LA VICTOIRE</t>
  </si>
  <si>
    <t>31/01/2022</t>
  </si>
  <si>
    <t>UNIVERSITE DE LA REUNION</t>
  </si>
  <si>
    <t>UNIVERSITE DE LA REUNION - INSTITUT D'ADMINISTRATION DES ENTREPRISE</t>
  </si>
  <si>
    <t>98970001797</t>
  </si>
  <si>
    <t>19974478000099</t>
  </si>
  <si>
    <t>6531</t>
  </si>
  <si>
    <t>2 Rue Joseph Wetzell</t>
  </si>
  <si>
    <t>UNIVERSITE LA REUNION</t>
  </si>
  <si>
    <t>UNIVERSITE DE LA REUNION - DIRECTION DE LA FORMATION TOUT AU LONG DE LA VIE</t>
  </si>
  <si>
    <t>98970083097</t>
  </si>
  <si>
    <t>19974478000321</t>
  </si>
  <si>
    <t>648670</t>
  </si>
  <si>
    <t>PARC TECHNO UNIV STE CLOTIDE</t>
  </si>
  <si>
    <t>2 Rue JOSEPH WETZELL</t>
  </si>
  <si>
    <t>05/12/2022</t>
  </si>
  <si>
    <t>CFAUR DE L'UNIVERSITE DE LA REUNION ST DENIS</t>
  </si>
  <si>
    <t>UNIVERSITE DE LA REUNION - CENTRE FORMATION APPRENTIS</t>
  </si>
  <si>
    <t>04973363097</t>
  </si>
  <si>
    <t>19974478000271</t>
  </si>
  <si>
    <t>NON TROUVE SUR DERNIER FICHIER DIRECCTE</t>
  </si>
  <si>
    <t>10649</t>
  </si>
  <si>
    <t>03 89 33 65 00</t>
  </si>
  <si>
    <t>8 Rue DES FRERES LUMIERE</t>
  </si>
  <si>
    <t>30/01/2025</t>
  </si>
  <si>
    <t>SERFA MULHOUSE</t>
  </si>
  <si>
    <t>UNIVERSITE DE HAUTE ALSACE SERFA</t>
  </si>
  <si>
    <t>4268P000368</t>
  </si>
  <si>
    <t>19681166500278</t>
  </si>
  <si>
    <t>540158</t>
  </si>
  <si>
    <t>97300 CAYENNE</t>
  </si>
  <si>
    <t>2091 Route de Baduel</t>
  </si>
  <si>
    <t>14/11/2022</t>
  </si>
  <si>
    <t>UNIVERSITE DE GUYANE</t>
  </si>
  <si>
    <t>96973072797</t>
  </si>
  <si>
    <t>13002059700014</t>
  </si>
  <si>
    <t>44040</t>
  </si>
  <si>
    <t>41 22  379 71 11</t>
  </si>
  <si>
    <t>24 Rue DU GENERAL DUFOUR</t>
  </si>
  <si>
    <t>UNIGE</t>
  </si>
  <si>
    <t>UNIVERSITE DE GENEVE</t>
  </si>
  <si>
    <t>515309</t>
  </si>
  <si>
    <t>0041263007701</t>
  </si>
  <si>
    <t>SUISSE - 1700 FRIBOURG</t>
  </si>
  <si>
    <t>20 Avenue DE L'EUROPE</t>
  </si>
  <si>
    <t>19/03/2015</t>
  </si>
  <si>
    <t>UNIVERSITE FRIBOURG</t>
  </si>
  <si>
    <t>UNIVERSITE DE FRIBOURG</t>
  </si>
  <si>
    <t>5903</t>
  </si>
  <si>
    <t>01273</t>
  </si>
  <si>
    <t>0381666121</t>
  </si>
  <si>
    <t>36 A Avenue de l'Observatoire</t>
  </si>
  <si>
    <t>UFC</t>
  </si>
  <si>
    <t>UNIVERSITE DE FRANCHE COMTE SERVICE FORMATION CONTINUE</t>
  </si>
  <si>
    <t>4325P000425</t>
  </si>
  <si>
    <t>19251215000447</t>
  </si>
  <si>
    <t>301220</t>
  </si>
  <si>
    <t>02 97 83 37 93</t>
  </si>
  <si>
    <t>56100 LORIENT</t>
  </si>
  <si>
    <t>BP 92116</t>
  </si>
  <si>
    <t>27 Rue ARMAND GUILLEMOT</t>
  </si>
  <si>
    <t>UBS</t>
  </si>
  <si>
    <t>UNIVERSITE DE BRETAGNE SUD</t>
  </si>
  <si>
    <t>5356P012256</t>
  </si>
  <si>
    <t>19561718800600</t>
  </si>
  <si>
    <t>5940</t>
  </si>
  <si>
    <t>01254</t>
  </si>
  <si>
    <t>0298016950</t>
  </si>
  <si>
    <t>20 Avenue Victor Le Gorgeu</t>
  </si>
  <si>
    <t>UBO</t>
  </si>
  <si>
    <t>UNIVERSITE DE BRETAGNE OCCIDENTALE POLE FORMATION MEDICALE CONTINUE</t>
  </si>
  <si>
    <t>5329P003029</t>
  </si>
  <si>
    <t>19290346600014</t>
  </si>
  <si>
    <t>684340</t>
  </si>
  <si>
    <t>3 Rue MATTHIEU GALLOU</t>
  </si>
  <si>
    <t>UNIVERSITE DE BREST</t>
  </si>
  <si>
    <t>UNIVERSITE DE BREST - SIEGE SOCIAL</t>
  </si>
  <si>
    <t>53291016929</t>
  </si>
  <si>
    <t>94129831700012</t>
  </si>
  <si>
    <t>482705</t>
  </si>
  <si>
    <t>03 80 58 98 50</t>
  </si>
  <si>
    <t>36 Rue CHABOT CHARNY</t>
  </si>
  <si>
    <t>UB OCIM</t>
  </si>
  <si>
    <t>UNIVERSITE DE BOURGOGNE OFFICE DE COOPERATION ET D'INFORMATION MUSEALES</t>
  </si>
  <si>
    <t>19211237300449</t>
  </si>
  <si>
    <t>513696</t>
  </si>
  <si>
    <t>05 53 02 58 58</t>
  </si>
  <si>
    <t>24000 PERIGUEUX</t>
  </si>
  <si>
    <t>RPT SUZANNE NOEL cs 21201</t>
  </si>
  <si>
    <t>Campus Périgord</t>
  </si>
  <si>
    <t>UNIVERSITE BORDEAUX IUT PERIGUEUX</t>
  </si>
  <si>
    <t>UNIVERSITE DE BORDEAUX IUT PERIGUEUX</t>
  </si>
  <si>
    <t>612133</t>
  </si>
  <si>
    <t>0556847995</t>
  </si>
  <si>
    <t>15 Rue Naudet</t>
  </si>
  <si>
    <t>19/05/2020</t>
  </si>
  <si>
    <t>UNIVERSITE DE BORDEAUX IUT GRADIGNAN</t>
  </si>
  <si>
    <t>515735</t>
  </si>
  <si>
    <t>05 56 12 67 00</t>
  </si>
  <si>
    <t>BP 90152</t>
  </si>
  <si>
    <t>160 Avenue DE VERDUN</t>
  </si>
  <si>
    <t>UNIVERSITE BORDEAUX ESPE AQUITAINE</t>
  </si>
  <si>
    <t>UNIVERSITE DE BORDEAUX ECOLE SUP PROFESSORAT EDUCATION</t>
  </si>
  <si>
    <t>510117</t>
  </si>
  <si>
    <t>05 40 00 27 88</t>
  </si>
  <si>
    <t>CS10004</t>
  </si>
  <si>
    <t>351 Cours de la Libération</t>
  </si>
  <si>
    <t>UNIVERSITE BORDEAUX COLLEGE SCIENCES ET TECHNOLOGIES</t>
  </si>
  <si>
    <t>UNIVERSITE DE BORDEAUX COLLEGE SCIENCES ET TECHNOLOGIES</t>
  </si>
  <si>
    <t>515188</t>
  </si>
  <si>
    <t>05 57 57 10 10</t>
  </si>
  <si>
    <t>CS 51282</t>
  </si>
  <si>
    <t>3 ter Place DE LA VICTOIRE</t>
  </si>
  <si>
    <t>UNIVERSITE BORDEAUX COLLEGE SCIENCES DE L'HOMME</t>
  </si>
  <si>
    <t>UNIVERSITE DE BORDEAUX COLLEGE SCIENCES DE L'HOMME</t>
  </si>
  <si>
    <t>5927</t>
  </si>
  <si>
    <t>01337</t>
  </si>
  <si>
    <t>05 57 57 17 99</t>
  </si>
  <si>
    <t>CASE 18 cs 61292</t>
  </si>
  <si>
    <t>146 Rue LEO SAIGNAT</t>
  </si>
  <si>
    <t>19/02/2025</t>
  </si>
  <si>
    <t>UNIVERSITE BORDEAUX COLLEGE SCIENCES DE LA SANTE</t>
  </si>
  <si>
    <t>UNIVERSITE DE BORDEAUX COLLEGE SCIENCES DE LA SANTE</t>
  </si>
  <si>
    <t>557547</t>
  </si>
  <si>
    <t>05 56 84 29 34</t>
  </si>
  <si>
    <t>JJ CS 61751</t>
  </si>
  <si>
    <t>15 Place Pey Berland</t>
  </si>
  <si>
    <t>UNIVERSITE BORDEAUX COLLEGE DSPEG</t>
  </si>
  <si>
    <t>UNIVERSITE DE BORDEAUX COLLEGE DROIT SCIENCE POLITIQUE ECONOMIE GESTION</t>
  </si>
  <si>
    <t>497708</t>
  </si>
  <si>
    <t>0556009569</t>
  </si>
  <si>
    <t>cs 51412</t>
  </si>
  <si>
    <t>35 Avenue Abadie</t>
  </si>
  <si>
    <t>UNIVERSITE DE BORDEAUX - IUT DE BORDEAUX</t>
  </si>
  <si>
    <t>480241</t>
  </si>
  <si>
    <t>05 40 00 60 00</t>
  </si>
  <si>
    <t>SERVICE FORMATION CONTINUE - PJJ</t>
  </si>
  <si>
    <t>35 Place PEY BERLAND - CS 61751</t>
  </si>
  <si>
    <t>01/08/2024</t>
  </si>
  <si>
    <t>UNIVERSITE BORDEAUX SIEGE</t>
  </si>
  <si>
    <t>UNIVERSITE DE BORDEAUX</t>
  </si>
  <si>
    <t>547724</t>
  </si>
  <si>
    <t>03 81 66 66 66</t>
  </si>
  <si>
    <t>1 Rue CLAUDE GOUDIMEL</t>
  </si>
  <si>
    <t>21/02/2022</t>
  </si>
  <si>
    <t>UNIVERSITE DE BESANCON</t>
  </si>
  <si>
    <t>UNIVERSITE DE BESANCON SIEGE SOCIAL</t>
  </si>
  <si>
    <t>19251215000363</t>
  </si>
  <si>
    <t>5897</t>
  </si>
  <si>
    <t>04 32 74 32 20</t>
  </si>
  <si>
    <t>SCUCF</t>
  </si>
  <si>
    <t>1 Avenue DE SAINT JEAN</t>
  </si>
  <si>
    <t>05/09/2024</t>
  </si>
  <si>
    <t>UNIVERSITE AVIGNON FORMATION CONTINUE - SCUFC</t>
  </si>
  <si>
    <t>UNIVERSITE D'AVIGNON - FORMATION CONTINUE</t>
  </si>
  <si>
    <t>9384P000984</t>
  </si>
  <si>
    <t>19840685200329</t>
  </si>
  <si>
    <t>240989</t>
  </si>
  <si>
    <t>03 21 60 37 00</t>
  </si>
  <si>
    <t>BP 10665</t>
  </si>
  <si>
    <t>9 Rue du Temple</t>
  </si>
  <si>
    <t>UNIVERSITE D'ARTOIS ARRAS</t>
  </si>
  <si>
    <t>UNIVERSITE D'ARTOIS SIEGE</t>
  </si>
  <si>
    <t>3162P003162</t>
  </si>
  <si>
    <t>19624401600016</t>
  </si>
  <si>
    <t>500136</t>
  </si>
  <si>
    <t>0321793232</t>
  </si>
  <si>
    <t>62300 LENS</t>
  </si>
  <si>
    <t>SEPIA BAT A</t>
  </si>
  <si>
    <t>Rue DE L'ARTISANAT</t>
  </si>
  <si>
    <t>UNIVERSITE ARTOIS SEPIA IUT DE LENS</t>
  </si>
  <si>
    <t>UNIVERSITE D'ARTOIS</t>
  </si>
  <si>
    <t>19624401600107</t>
  </si>
  <si>
    <t>399334</t>
  </si>
  <si>
    <t>01428</t>
  </si>
  <si>
    <t>0241735805</t>
  </si>
  <si>
    <t>28 Rue Roger Amsler</t>
  </si>
  <si>
    <t>UNIVERSITE ANGERS</t>
  </si>
  <si>
    <t>UNIVERSITE D'ANGERS FACULTE DE MEDECINE</t>
  </si>
  <si>
    <t>52490195049</t>
  </si>
  <si>
    <t>19490970100295</t>
  </si>
  <si>
    <t>478544</t>
  </si>
  <si>
    <t>02 44 68 86 84</t>
  </si>
  <si>
    <t>19 Rue RENE ROUCHY</t>
  </si>
  <si>
    <t>26/04/2023</t>
  </si>
  <si>
    <t>UNIVERSITE D'ANGERS DIRECTION DE LA FORMATION CONTINUE</t>
  </si>
  <si>
    <t>19490970100378</t>
  </si>
  <si>
    <t>520871</t>
  </si>
  <si>
    <t>0244688880</t>
  </si>
  <si>
    <t>Site de Belle-Beille</t>
  </si>
  <si>
    <t>4 Boulevard Lavoisier</t>
  </si>
  <si>
    <t>18/03/2022</t>
  </si>
  <si>
    <t>UNIVERSITE D'ANGERS - IUT ANGERS-CHOLET</t>
  </si>
  <si>
    <t>19490970100030</t>
  </si>
  <si>
    <t>485809</t>
  </si>
  <si>
    <t>01432</t>
  </si>
  <si>
    <t>02 41 96 23 23</t>
  </si>
  <si>
    <t>14/02/2024</t>
  </si>
  <si>
    <t>UNIVERSITE ANGERS SIEGE</t>
  </si>
  <si>
    <t>UNIVERSITE D'ANGERS</t>
  </si>
  <si>
    <t>19490970100303</t>
  </si>
  <si>
    <t>546719</t>
  </si>
  <si>
    <t>28 Avenue de Valombrose</t>
  </si>
  <si>
    <t>UNIVERSITE COTE D'AZUR</t>
  </si>
  <si>
    <t>93060877206</t>
  </si>
  <si>
    <t>13002566100013</t>
  </si>
  <si>
    <t>567814</t>
  </si>
  <si>
    <t>04 73 40 75 35</t>
  </si>
  <si>
    <t>63170 AUBIERE</t>
  </si>
  <si>
    <t>TSA 30104 - CS 60026</t>
  </si>
  <si>
    <t>3 Rue de la Chebarde</t>
  </si>
  <si>
    <t>UCA - UFR STAPS</t>
  </si>
  <si>
    <t>UNIVERSITE CLERMONT AUVERGNE - UFR STAPS</t>
  </si>
  <si>
    <t>567498</t>
  </si>
  <si>
    <t>04 73 34 65 88</t>
  </si>
  <si>
    <t>34 Avenue Carnot</t>
  </si>
  <si>
    <t>UCA - UFR  PSYCHO</t>
  </si>
  <si>
    <t>UNIVERSITE CLERMONT AUVERGNE - UFR PSYCHO</t>
  </si>
  <si>
    <t>573243</t>
  </si>
  <si>
    <t>04 73 17 79 00</t>
  </si>
  <si>
    <t>28 Place HENRI DUNANT</t>
  </si>
  <si>
    <t>UCA - UFR PHARMACIE</t>
  </si>
  <si>
    <t>UNIVERSITE CLERMONT AUVERGNE - UFR PHARMACIE</t>
  </si>
  <si>
    <t>585191</t>
  </si>
  <si>
    <t>0473177305</t>
  </si>
  <si>
    <t>2 Rue de Braga</t>
  </si>
  <si>
    <t>UNIVERSITE CLERMONT AUVERGNE - UFR ODONTOLOGIE</t>
  </si>
  <si>
    <t>563924</t>
  </si>
  <si>
    <t>04 73 17 74 00</t>
  </si>
  <si>
    <t>BP 38</t>
  </si>
  <si>
    <t>UCA - UFR DE MEDECINE</t>
  </si>
  <si>
    <t>UNIVERSITE CLERMONT AUVERGNE - UFR DE MEDECINE</t>
  </si>
  <si>
    <t>585208</t>
  </si>
  <si>
    <t>04 70 02 20 10</t>
  </si>
  <si>
    <t>03100 MONTLUCON</t>
  </si>
  <si>
    <t>CS 82235</t>
  </si>
  <si>
    <t>Avenue Aristide Briand</t>
  </si>
  <si>
    <t>UCA - IUT D'ALLIER MONTLUCON</t>
  </si>
  <si>
    <t>UNIVERSITE CLERMONT AUVERGNE - INSTITUT UNIVERSITAIRE DE TECHNOLOGIE</t>
  </si>
  <si>
    <t>492050</t>
  </si>
  <si>
    <t>04 73 17 70 01</t>
  </si>
  <si>
    <t>5 Avenue Blaise Pascal</t>
  </si>
  <si>
    <t>UCA - IUT AUBIERE</t>
  </si>
  <si>
    <t>563845</t>
  </si>
  <si>
    <t>04 73 17 77 67</t>
  </si>
  <si>
    <t>11 Boulevard CHARLES DE GAULLE</t>
  </si>
  <si>
    <t>UCA - IAE</t>
  </si>
  <si>
    <t>UNIVERSITE CLERMONT AUVERGNE - INSTITUT D ADMINISTRATION DES ENTREPRISES</t>
  </si>
  <si>
    <t>n'apparaît plus sur la liste fournie par la DIRECCTE le 28/04/17</t>
  </si>
  <si>
    <t>517379</t>
  </si>
  <si>
    <t>0473317150</t>
  </si>
  <si>
    <t>63400 CHAMALIERES</t>
  </si>
  <si>
    <t>CS 20001</t>
  </si>
  <si>
    <t>36 Avenue JEAN JAURES</t>
  </si>
  <si>
    <t>19/06/2024</t>
  </si>
  <si>
    <t>UCA - ESPE CLERMONT AUVERGNE</t>
  </si>
  <si>
    <t>UNIVERSITE CLERMONT AUVERGNE - ESPE CLERMONT AUVERGNE</t>
  </si>
  <si>
    <t>493545</t>
  </si>
  <si>
    <t>04 73 17 76 00</t>
  </si>
  <si>
    <t>BP 54</t>
  </si>
  <si>
    <t>41 Boulevard François Mitterrand</t>
  </si>
  <si>
    <t>UCA - ECOLE DE DROIT</t>
  </si>
  <si>
    <t>UNIVERSITE CLERMONT AUVERGNE - ECOLE DE DROIT</t>
  </si>
  <si>
    <t>559969</t>
  </si>
  <si>
    <t>08888</t>
  </si>
  <si>
    <t>04 73 17 75 59</t>
  </si>
  <si>
    <t>49 Boulevard FRANCOIS MITTERRAND</t>
  </si>
  <si>
    <t>17/06/2025</t>
  </si>
  <si>
    <t>UCA SIEGE</t>
  </si>
  <si>
    <t>UNIVERSITE CLERMONT AUVERGNE</t>
  </si>
  <si>
    <t>450</t>
  </si>
  <si>
    <t>01046</t>
  </si>
  <si>
    <t>04 72 44 80 00</t>
  </si>
  <si>
    <t>43 Boulevard DU 11 NOVEMBRE 1918</t>
  </si>
  <si>
    <t>UCLB LYON 1</t>
  </si>
  <si>
    <t>UNIVERSITE CLAUDE BERNARD LYON 1</t>
  </si>
  <si>
    <t>8269P000169</t>
  </si>
  <si>
    <t>19691774400019</t>
  </si>
  <si>
    <t>681507</t>
  </si>
  <si>
    <t>SENEGAL - DAKAR-FANN</t>
  </si>
  <si>
    <t>BP 5005</t>
  </si>
  <si>
    <t>UCAD</t>
  </si>
  <si>
    <t>UNIVERSITE CHEIKH ANTA DIOP</t>
  </si>
  <si>
    <t>30314</t>
  </si>
  <si>
    <t>32 10 47 2111</t>
  </si>
  <si>
    <t>BELGIQUE - LOUVAIN LA NEUVE</t>
  </si>
  <si>
    <t>1 Place DE L'UNIVERSITE</t>
  </si>
  <si>
    <t>UCL</t>
  </si>
  <si>
    <t>UNIVERSITE CATHOLIQUE DE LOUVAIN</t>
  </si>
  <si>
    <t>578630</t>
  </si>
  <si>
    <t>02 97 47 49 66</t>
  </si>
  <si>
    <t>56610 ARRADON</t>
  </si>
  <si>
    <t>CAMPUS DU VINCIN</t>
  </si>
  <si>
    <t>26/04/2021</t>
  </si>
  <si>
    <t>UCO BRETAGNE SUD ARRADON</t>
  </si>
  <si>
    <t>UNIVERSITE CATHOLIQUE DE L'OUEST BRETAGNE SUD</t>
  </si>
  <si>
    <t>53560577856</t>
  </si>
  <si>
    <t>40232332300012</t>
  </si>
  <si>
    <t>468162</t>
  </si>
  <si>
    <t>0296444646</t>
  </si>
  <si>
    <t>22200 GUINGAMP</t>
  </si>
  <si>
    <t>BP 90431</t>
  </si>
  <si>
    <t>Campus de La Tour d'Auvergne</t>
  </si>
  <si>
    <t>UCO BN</t>
  </si>
  <si>
    <t>UNIVERSITE CATHOLIQUE DE L'OUEST BRETAGNE NORD</t>
  </si>
  <si>
    <t>53220498822</t>
  </si>
  <si>
    <t>39326123500013</t>
  </si>
  <si>
    <t>14990</t>
  </si>
  <si>
    <t>02 41 81 66 00</t>
  </si>
  <si>
    <t>BP 10808</t>
  </si>
  <si>
    <t>3 Place André-Leroy</t>
  </si>
  <si>
    <t>20/09/2023</t>
  </si>
  <si>
    <t>UCO</t>
  </si>
  <si>
    <t>UNIVERSITE CATHOLIQUE DE L'OUEST</t>
  </si>
  <si>
    <t>5952</t>
  </si>
  <si>
    <t>01260</t>
  </si>
  <si>
    <t>02 31 56 58 12</t>
  </si>
  <si>
    <t>CS 14032  -  SUFCA</t>
  </si>
  <si>
    <t>Esplanade DE LA PAIX</t>
  </si>
  <si>
    <t>31/05/2023</t>
  </si>
  <si>
    <t>UNI CAEN</t>
  </si>
  <si>
    <t>UNIVERSITE CAEN NORMANDIE</t>
  </si>
  <si>
    <t>2514P600014</t>
  </si>
  <si>
    <t>19141408500016</t>
  </si>
  <si>
    <t>681386</t>
  </si>
  <si>
    <t>03 80 39 50 00</t>
  </si>
  <si>
    <t>MAISON DE L'UNIVERSITE - ESPLANADE ERASME</t>
  </si>
  <si>
    <t>UNIVERSITE BOURGOGNE EUROPE</t>
  </si>
  <si>
    <t>UNIVERSITE BOURGOGNE EUROPE - EBE</t>
  </si>
  <si>
    <t>27210481021</t>
  </si>
  <si>
    <t>93823061200013</t>
  </si>
  <si>
    <t>5861</t>
  </si>
  <si>
    <t>01826</t>
  </si>
  <si>
    <t>03 22 82 54 30</t>
  </si>
  <si>
    <t>10 Rue Frédéric Petit</t>
  </si>
  <si>
    <t>UPJV AMIENS</t>
  </si>
  <si>
    <t>UNIVERSITE AMIENS PICARDIE JULES VERNE</t>
  </si>
  <si>
    <t>2280P000880</t>
  </si>
  <si>
    <t>19801344300017</t>
  </si>
  <si>
    <t>624718</t>
  </si>
  <si>
    <t>227 20 31 55 31</t>
  </si>
  <si>
    <t>NIGER - NIAMEY</t>
  </si>
  <si>
    <t>B.P. 10896</t>
  </si>
  <si>
    <t>UNIVERSITE ABDOU MOUMOUNI</t>
  </si>
  <si>
    <t>610835</t>
  </si>
  <si>
    <t>CAMPUS SAINT GERMAIN DES PRES</t>
  </si>
  <si>
    <t>85 Boulevard SAINT GERMAIN</t>
  </si>
  <si>
    <t>UNIVERSITE  PARIS CITE</t>
  </si>
  <si>
    <t>11755988575</t>
  </si>
  <si>
    <t>13002573700011</t>
  </si>
  <si>
    <t>647135</t>
  </si>
  <si>
    <t>ALLEMAGNE - TUEBINGEN</t>
  </si>
  <si>
    <t>3 Geissweg</t>
  </si>
  <si>
    <t>09/11/2022</t>
  </si>
  <si>
    <t>UNIVERSITATSKLINIKUM TUEBINGEN</t>
  </si>
  <si>
    <t>527105</t>
  </si>
  <si>
    <t>+49 341 97 109</t>
  </si>
  <si>
    <t>ALLEMAGNE - LEIPZIG</t>
  </si>
  <si>
    <t>C/O UNIVERSITAT LEIPZIG - MEDIZINISCHEN FAKULTAT</t>
  </si>
  <si>
    <t>18 LIEBIGSTRASSE</t>
  </si>
  <si>
    <t>27/08/2015</t>
  </si>
  <si>
    <t>UNIVERSITATSKLINIKUM LEIPZIG</t>
  </si>
  <si>
    <t>549861</t>
  </si>
  <si>
    <t>49 6221 560</t>
  </si>
  <si>
    <t>ALLEMAGNE - HEIDELBERG</t>
  </si>
  <si>
    <t>672 Im Neuenheimer Feld</t>
  </si>
  <si>
    <t>UNIVERSITATSKLINIKUM HEIDELBERG</t>
  </si>
  <si>
    <t>639023</t>
  </si>
  <si>
    <t>49 40 7410 0</t>
  </si>
  <si>
    <t>ALLEMAGNE - HAMBURG</t>
  </si>
  <si>
    <t>MARTINISTRASSE 52</t>
  </si>
  <si>
    <t>28/04/2022</t>
  </si>
  <si>
    <t>UKE</t>
  </si>
  <si>
    <t>UNIVERSITATSKLINIKUM HAMBURG</t>
  </si>
  <si>
    <t>559477</t>
  </si>
  <si>
    <t>+49 9131 850</t>
  </si>
  <si>
    <t>ALLEMAGNE - ERLANGEN</t>
  </si>
  <si>
    <t>Postfach 2306</t>
  </si>
  <si>
    <t>UNIVERSITATSKLINIKUM ERLANGEN</t>
  </si>
  <si>
    <t>552756</t>
  </si>
  <si>
    <t>49 6841 16 0</t>
  </si>
  <si>
    <t>ALLEMAGNE - HOMBURG</t>
  </si>
  <si>
    <t>Kirrberger Straße 100</t>
  </si>
  <si>
    <t>17/11/2016</t>
  </si>
  <si>
    <t>UKS - SUMC</t>
  </si>
  <si>
    <t>UNIVERSITATSKLINIKUM DES SAARLANDES - SAARLAND UNIVERSITY MEDICAL CENTER</t>
  </si>
  <si>
    <t>470314</t>
  </si>
  <si>
    <t>+40232301618</t>
  </si>
  <si>
    <t>ROUMANIE - IASI</t>
  </si>
  <si>
    <t>STR. UNIVERSITATII NR.16</t>
  </si>
  <si>
    <t>05/11/2013</t>
  </si>
  <si>
    <t>UNIVERSITE IASI FACULTE DE MEDECINE DENTAIRE</t>
  </si>
  <si>
    <t>UNIVERSITATEA DE MEDICINA SI FARMACIE GRIGORE T. POPA - IASI</t>
  </si>
  <si>
    <t>556415</t>
  </si>
  <si>
    <t>43 1 42 770</t>
  </si>
  <si>
    <t>AUTRICHE - WIEN</t>
  </si>
  <si>
    <t>Universitätsring 1</t>
  </si>
  <si>
    <t>UNIVERSITAT WIEN</t>
  </si>
  <si>
    <t>509176</t>
  </si>
  <si>
    <t>497071290</t>
  </si>
  <si>
    <t>ALLEMAGNE - TUBINGEN</t>
  </si>
  <si>
    <t>NEUROWISSENSCHAFTEN</t>
  </si>
  <si>
    <t>GESCHWISTER SCHOLL PLATZ</t>
  </si>
  <si>
    <t>22/12/2014</t>
  </si>
  <si>
    <t>UNIVERSITAT TUBINGEN</t>
  </si>
  <si>
    <t>605670</t>
  </si>
  <si>
    <t>34 96 387 70 00</t>
  </si>
  <si>
    <t>ESPAGNE - VALENCIA</t>
  </si>
  <si>
    <t>CAMINO DE VERA S/N 9C</t>
  </si>
  <si>
    <t>11/10/2019</t>
  </si>
  <si>
    <t>UPV</t>
  </si>
  <si>
    <t>UNIVERSITAT POLITECNICA DE VALENCIA</t>
  </si>
  <si>
    <t>578253</t>
  </si>
  <si>
    <t>34 934 817 272</t>
  </si>
  <si>
    <t>156 RAMBLA DEL POBLENOU</t>
  </si>
  <si>
    <t>05/02/2018</t>
  </si>
  <si>
    <t>UOC</t>
  </si>
  <si>
    <t>UNIVERSITAT OBERTA DE CATALUNYA</t>
  </si>
  <si>
    <t>574107</t>
  </si>
  <si>
    <t>34 932 54 18 00</t>
  </si>
  <si>
    <t>CARRER DE LA IMMACULADA 22</t>
  </si>
  <si>
    <t>UIC BARCELONA</t>
  </si>
  <si>
    <t>UNIVERSITAT INTERNACIONAL DE CATALUNYA FUNDACIO PRIVADA</t>
  </si>
  <si>
    <t>562294</t>
  </si>
  <si>
    <t>34 963 86 41 00</t>
  </si>
  <si>
    <t>13 Avenue de Blasco Ibáñez</t>
  </si>
  <si>
    <t>20/04/2017</t>
  </si>
  <si>
    <t>UNIVERSITAT DE VALENCIA</t>
  </si>
  <si>
    <t>630615</t>
  </si>
  <si>
    <t>34 972 41 80 00</t>
  </si>
  <si>
    <t>ESPAGNE - GIRONA</t>
  </si>
  <si>
    <t>Edifici Les Àligues</t>
  </si>
  <si>
    <t>Plaça de Sant Domènec, 3</t>
  </si>
  <si>
    <t>09/11/2021</t>
  </si>
  <si>
    <t>UNIVERSITAT DE GIRONA</t>
  </si>
  <si>
    <t>637294</t>
  </si>
  <si>
    <t>34  93 403 96 96</t>
  </si>
  <si>
    <t>C / Ciutat de Granada, 131</t>
  </si>
  <si>
    <t>IL3-UB</t>
  </si>
  <si>
    <t>UNIVERSITAT DE BARCELONA - INSTITUT DE FORMACIO CONTINUA IL3</t>
  </si>
  <si>
    <t>664236</t>
  </si>
  <si>
    <t>34 934 02 11 00</t>
  </si>
  <si>
    <t>¿¿¿¿Gran Via de les Corts Catalanes, 585</t>
  </si>
  <si>
    <t>19/12/2023</t>
  </si>
  <si>
    <t>UB</t>
  </si>
  <si>
    <t>UNIVERSITAT DE BARCELONA</t>
  </si>
  <si>
    <t>646933</t>
  </si>
  <si>
    <t>41 31 684 81 11</t>
  </si>
  <si>
    <t>SUISSE - BERN</t>
  </si>
  <si>
    <t>Hochschulstrasse 6</t>
  </si>
  <si>
    <t>UNIBE</t>
  </si>
  <si>
    <t>UNIVERSITAT BERN - UNIVERSITE DE BERNE</t>
  </si>
  <si>
    <t>660670</t>
  </si>
  <si>
    <t>34 93 581 11 11</t>
  </si>
  <si>
    <t>ESPAGNE - 08193 BELLATERRA</t>
  </si>
  <si>
    <t>Plaza Cívica</t>
  </si>
  <si>
    <t>UAB</t>
  </si>
  <si>
    <t>UNIVERSITAT AUTONOMA DE BARCELONA</t>
  </si>
  <si>
    <t>595834</t>
  </si>
  <si>
    <t>62 21 786 7222</t>
  </si>
  <si>
    <t>INDONESIE - JAKARTA</t>
  </si>
  <si>
    <t>Jawa Barat</t>
  </si>
  <si>
    <t>Kampus Baru UI Depok</t>
  </si>
  <si>
    <t>19/02/2019</t>
  </si>
  <si>
    <t>UNIVERSITAS INDONESIA</t>
  </si>
  <si>
    <t>646957</t>
  </si>
  <si>
    <t>39 011 6706111</t>
  </si>
  <si>
    <t>ITALIE - TORINO</t>
  </si>
  <si>
    <t>8 VIA VERDI</t>
  </si>
  <si>
    <t>UNITO</t>
  </si>
  <si>
    <t>UNIVERSITA DI TORINO</t>
  </si>
  <si>
    <t>5988</t>
  </si>
  <si>
    <t>0495450000</t>
  </si>
  <si>
    <t>20250 CORTE</t>
  </si>
  <si>
    <t>BP 52</t>
  </si>
  <si>
    <t>Avenue Jean Nicoli</t>
  </si>
  <si>
    <t>09/02/2022</t>
  </si>
  <si>
    <t>UNIVERSITA DI CORSICA PASQUALE PAOLI</t>
  </si>
  <si>
    <t>9420P208520</t>
  </si>
  <si>
    <t>19202664900017</t>
  </si>
  <si>
    <t>593606</t>
  </si>
  <si>
    <t>39 1131710376</t>
  </si>
  <si>
    <t>ITALIE - BOLOGNA</t>
  </si>
  <si>
    <t>33 Via Zamboni</t>
  </si>
  <si>
    <t>17/12/2018</t>
  </si>
  <si>
    <t>UNIVERSITA DI BOLOGNA</t>
  </si>
  <si>
    <t>662148</t>
  </si>
  <si>
    <t>ITALIE - VERCELLI</t>
  </si>
  <si>
    <t>6 Via Duomo</t>
  </si>
  <si>
    <t>03/11/2023</t>
  </si>
  <si>
    <t>UPO</t>
  </si>
  <si>
    <t>UNIVERSITA DEL PIEMONTE ORIENTALE</t>
  </si>
  <si>
    <t>658870</t>
  </si>
  <si>
    <t>39 6 7259 3099</t>
  </si>
  <si>
    <t>ITALIE - ROMA</t>
  </si>
  <si>
    <t>50 Via Cracovia</t>
  </si>
  <si>
    <t>21/06/2023</t>
  </si>
  <si>
    <t>UNIROMA2</t>
  </si>
  <si>
    <t>UNIVERSITA DEGLI STUDI DI ROMA TOR VERGATA</t>
  </si>
  <si>
    <t>559465</t>
  </si>
  <si>
    <t>39 49 827 5111</t>
  </si>
  <si>
    <t>ITALIE - PADOVA</t>
  </si>
  <si>
    <t>2 Rue Via 8 Febbraio 1848</t>
  </si>
  <si>
    <t>UNIPD</t>
  </si>
  <si>
    <t>UNIVERSITA DEGLI STUDI DI PADOVA</t>
  </si>
  <si>
    <t>605001</t>
  </si>
  <si>
    <t>39 59 2056511</t>
  </si>
  <si>
    <t>ITALIE - MODENA</t>
  </si>
  <si>
    <t>Via Università 4</t>
  </si>
  <si>
    <t>20/09/2019</t>
  </si>
  <si>
    <t>UNIMORE</t>
  </si>
  <si>
    <t>UNIVERSITA DEGLI STUDI DI MODENA E REGGIO EMILIA</t>
  </si>
  <si>
    <t>586857</t>
  </si>
  <si>
    <t>39 2503 111</t>
  </si>
  <si>
    <t>ITALIE - MILANO</t>
  </si>
  <si>
    <t>VIA FESTA DEL PERDONO 7</t>
  </si>
  <si>
    <t>24/07/2018</t>
  </si>
  <si>
    <t>UNIMI</t>
  </si>
  <si>
    <t>UNIVERSITA DEGLI STUDI DI MILANO</t>
  </si>
  <si>
    <t>594131</t>
  </si>
  <si>
    <t>39 055 27571</t>
  </si>
  <si>
    <t>ITALIE - FIRENZE</t>
  </si>
  <si>
    <t>4 PIAZZA DI SAN MARCO</t>
  </si>
  <si>
    <t>04/01/2019</t>
  </si>
  <si>
    <t>UNIFI</t>
  </si>
  <si>
    <t>UNIVERSITA DEGLI STUDI DI FIRENZE</t>
  </si>
  <si>
    <t>624974</t>
  </si>
  <si>
    <t>39 02 7234 1</t>
  </si>
  <si>
    <t>Largo A. Gemelli 1</t>
  </si>
  <si>
    <t>10/06/2021</t>
  </si>
  <si>
    <t>UNICATT</t>
  </si>
  <si>
    <t>UNIVERSITA CATTOLICA DEL SACRO CUORE</t>
  </si>
  <si>
    <t>684363</t>
  </si>
  <si>
    <t>351 253 601 100</t>
  </si>
  <si>
    <t>PORTUGAL - BRAGA</t>
  </si>
  <si>
    <t>Largo do Paço</t>
  </si>
  <si>
    <t>30/04/2025</t>
  </si>
  <si>
    <t>UMINHO</t>
  </si>
  <si>
    <t>UNIVERSIDADE DO MINHO</t>
  </si>
  <si>
    <t>678790</t>
  </si>
  <si>
    <t>55 21 2334 0000</t>
  </si>
  <si>
    <t>BRESIL - RIO DE JANEIRO</t>
  </si>
  <si>
    <t>Maracanã</t>
  </si>
  <si>
    <t>524 Rua São Francisco Xavier</t>
  </si>
  <si>
    <t>19/12/2024</t>
  </si>
  <si>
    <t>UERJ</t>
  </si>
  <si>
    <t>UNIVERSIDADE DO ESTADO DO RIO DE JANEIRO</t>
  </si>
  <si>
    <t>667080</t>
  </si>
  <si>
    <t>34 941 210 211</t>
  </si>
  <si>
    <t>ESPAGNE - LOGRONO</t>
  </si>
  <si>
    <t>137 Avenda de la Paz</t>
  </si>
  <si>
    <t>UNIR</t>
  </si>
  <si>
    <t>UNIVERSIDAD INTERNACIONAL DE LA RIOJA</t>
  </si>
  <si>
    <t>650780</t>
  </si>
  <si>
    <t>55 16 3351 8111</t>
  </si>
  <si>
    <t>BRESIL - SAO CARLOS</t>
  </si>
  <si>
    <t>SP-310</t>
  </si>
  <si>
    <t>Rodovia Washington Luís Km 235</t>
  </si>
  <si>
    <t>25/01/2023</t>
  </si>
  <si>
    <t>UFSCAR</t>
  </si>
  <si>
    <t>UNIVERSIDAD FEDERAL DE SAO CARLOS</t>
  </si>
  <si>
    <t>607915</t>
  </si>
  <si>
    <t>34 983 00 1000</t>
  </si>
  <si>
    <t>ESPAGNE - VALLADOLID</t>
  </si>
  <si>
    <t>C/Padre Julio Chevalier, nº 2</t>
  </si>
  <si>
    <t>10/12/2019</t>
  </si>
  <si>
    <t>UEMC</t>
  </si>
  <si>
    <t>UNIVERSIDAD EUROPEA MIGUEL DE CERVANTES</t>
  </si>
  <si>
    <t>600234</t>
  </si>
  <si>
    <t>34 976 761 000</t>
  </si>
  <si>
    <t>ESPAGNE - ZARAGOZA</t>
  </si>
  <si>
    <t>12 CALLE PEDRO CERBUNA</t>
  </si>
  <si>
    <t>21/05/2019</t>
  </si>
  <si>
    <t>UZA</t>
  </si>
  <si>
    <t>UNIVERSIDAD DE ZARAGOZA</t>
  </si>
  <si>
    <t>565052</t>
  </si>
  <si>
    <t>53 7 8783231</t>
  </si>
  <si>
    <t>CUBA - LA HABANA</t>
  </si>
  <si>
    <t>Edificio Varona - Colina Universitaria</t>
  </si>
  <si>
    <t>San Lázaro y L. Municipio Plaza de la Revolución</t>
  </si>
  <si>
    <t>06/06/2017</t>
  </si>
  <si>
    <t>UNIVERSIDAD DE LA HABANA</t>
  </si>
  <si>
    <t>UNIVERSIDAD DE LA HABANA - DIRECCION DE EVENTOS Y SERVICIOS ACADEMICOS INTERNACIONALES-DESAI</t>
  </si>
  <si>
    <t>629157</t>
  </si>
  <si>
    <t>56 52 225 5000</t>
  </si>
  <si>
    <t>CHILI - COPIAPO</t>
  </si>
  <si>
    <t>Casilla 240</t>
  </si>
  <si>
    <t>Avenida Copayapu 485</t>
  </si>
  <si>
    <t>08/10/2021</t>
  </si>
  <si>
    <t>UDA</t>
  </si>
  <si>
    <t>UNIVERSIDAD DE ATACAMA</t>
  </si>
  <si>
    <t>641479</t>
  </si>
  <si>
    <t>+57 604 219 65 02</t>
  </si>
  <si>
    <t>COLOMBIE - MEDELIN</t>
  </si>
  <si>
    <t>Apartado aéreo 1226, Ciudad Universitaria</t>
  </si>
  <si>
    <t>Calle 67 No. 53-108</t>
  </si>
  <si>
    <t>17/06/2022</t>
  </si>
  <si>
    <t>UDEA</t>
  </si>
  <si>
    <t>UNIVERSIDAD DE ANTIOQUIA</t>
  </si>
  <si>
    <t>569902</t>
  </si>
  <si>
    <t>52 81 83294000</t>
  </si>
  <si>
    <t>MEXIQUE - SAN NICOLAS DE LOS GARZA</t>
  </si>
  <si>
    <t>PEDRO DE ALBA S/N CIUDAD UNIVERSITARIA</t>
  </si>
  <si>
    <t>UANL</t>
  </si>
  <si>
    <t>UNIVERSIDAD AUTONOMA DE NUEVO LEON</t>
  </si>
  <si>
    <t>640372</t>
  </si>
  <si>
    <t>06 52 73 38 04</t>
  </si>
  <si>
    <t>95150 TAVERNY</t>
  </si>
  <si>
    <t>171 Rue D'HERBLAY</t>
  </si>
  <si>
    <t>UNIVERSAL SYNERGY CONSULTING - USC</t>
  </si>
  <si>
    <t>11950623895</t>
  </si>
  <si>
    <t>82855316400017</t>
  </si>
  <si>
    <t>537380</t>
  </si>
  <si>
    <t>07120 RUOMS</t>
  </si>
  <si>
    <t>4 Place Général de Gaulle</t>
  </si>
  <si>
    <t>24/05/2022</t>
  </si>
  <si>
    <t>UNIVERSAL PEDAGOGIA UP ENGLISH SCHOOL</t>
  </si>
  <si>
    <t>82070097507</t>
  </si>
  <si>
    <t>81035044700027</t>
  </si>
  <si>
    <t>498180</t>
  </si>
  <si>
    <t>05 24 61 30 79</t>
  </si>
  <si>
    <t>43 Rue D'armagnac</t>
  </si>
  <si>
    <t>04/06/2025</t>
  </si>
  <si>
    <t>UNIVERS FORMATION</t>
  </si>
  <si>
    <t>72330932933</t>
  </si>
  <si>
    <t>80060011600027</t>
  </si>
  <si>
    <t>661508</t>
  </si>
  <si>
    <t>06 98 75 03 22</t>
  </si>
  <si>
    <t>63370 LEMPDES</t>
  </si>
  <si>
    <t>75 Rue de Dallet</t>
  </si>
  <si>
    <t>UNITY FORM</t>
  </si>
  <si>
    <t>84630574463</t>
  </si>
  <si>
    <t>91801152900016</t>
  </si>
  <si>
    <t>558655</t>
  </si>
  <si>
    <t>1 760 3276777</t>
  </si>
  <si>
    <t>ETATS UNIS - PALM SPRINGS</t>
  </si>
  <si>
    <t>SUITE 301</t>
  </si>
  <si>
    <t>201 N. PALM CANYON DRIVE</t>
  </si>
  <si>
    <t>31/03/2023</t>
  </si>
  <si>
    <t>USCAP</t>
  </si>
  <si>
    <t>UNITED STATES &amp; CANADIAN ACADEMY OF PATHOLOGY</t>
  </si>
  <si>
    <t>574028</t>
  </si>
  <si>
    <t>1 408 426 4832</t>
  </si>
  <si>
    <t>ETATS UNIS - PLANO</t>
  </si>
  <si>
    <t>8105 Suite 112, Rasor Blvd</t>
  </si>
  <si>
    <t>21/11/2017</t>
  </si>
  <si>
    <t>USG</t>
  </si>
  <si>
    <t>UNITED SCIENTIFIC GROUP</t>
  </si>
  <si>
    <t>630690</t>
  </si>
  <si>
    <t>41 21 634 70 70</t>
  </si>
  <si>
    <t>SUISSE - PULLY</t>
  </si>
  <si>
    <t>Avenue GENERAL GUISAN 60A</t>
  </si>
  <si>
    <t>17/11/2021</t>
  </si>
  <si>
    <t>UOC SUISSE</t>
  </si>
  <si>
    <t>UNITED ORTHOPEDIC CORPORATION SUISSE SA</t>
  </si>
  <si>
    <t>552331</t>
  </si>
  <si>
    <t>+4319971639</t>
  </si>
  <si>
    <t>Wickenburggasse 1</t>
  </si>
  <si>
    <t>04/11/2016</t>
  </si>
  <si>
    <t>UEG</t>
  </si>
  <si>
    <t>UNITED EUROPEAN GASTROENTEROLOGY</t>
  </si>
  <si>
    <t>628190</t>
  </si>
  <si>
    <t>05 46 38 49 51</t>
  </si>
  <si>
    <t>17100 SAINTES</t>
  </si>
  <si>
    <t>18 Boulevard GUILLET MAILLET</t>
  </si>
  <si>
    <t>UTEP DE SAINTONGE</t>
  </si>
  <si>
    <t>UNITE TRANSVERSALE ET TERRITORIALE D'EDUCATION DES PATIENTS DE SAINTONGE</t>
  </si>
  <si>
    <t>75170239217</t>
  </si>
  <si>
    <t>84875082400031</t>
  </si>
  <si>
    <t>445071</t>
  </si>
  <si>
    <t>05 56 085 222</t>
  </si>
  <si>
    <t>33110 LE BOUSCAT</t>
  </si>
  <si>
    <t>14 Rue BLANCHARD</t>
  </si>
  <si>
    <t>UDPS33</t>
  </si>
  <si>
    <t>UNITE DEVELOPPEMENT PREMIERS SECOURS DE LA GIRONDE</t>
  </si>
  <si>
    <t>72330624433</t>
  </si>
  <si>
    <t>44748645700016</t>
  </si>
  <si>
    <t>601883</t>
  </si>
  <si>
    <t>34500 BEZIERS</t>
  </si>
  <si>
    <t>1 Allée RENE DESCARTES</t>
  </si>
  <si>
    <t>12/01/2022</t>
  </si>
  <si>
    <t>UDPS 34 BEZIERS</t>
  </si>
  <si>
    <t>UNITE DEPARTEMENTALE DES PREMIERS SECOURS DE L'HERAULT</t>
  </si>
  <si>
    <t>91340865534</t>
  </si>
  <si>
    <t>80513763500027</t>
  </si>
  <si>
    <t>624615</t>
  </si>
  <si>
    <t>06 45 79 52 26</t>
  </si>
  <si>
    <t>78800 HOUILLES</t>
  </si>
  <si>
    <t>11 Rue De Locarno</t>
  </si>
  <si>
    <t>04/06/2021</t>
  </si>
  <si>
    <t>UFPS GROUP FRANCE</t>
  </si>
  <si>
    <t>UNITE DE FORMATION PROFESSIONNELLE DE LA SECURITE - UFPS</t>
  </si>
  <si>
    <t>11788281378</t>
  </si>
  <si>
    <t>80860682600028</t>
  </si>
  <si>
    <t>564448</t>
  </si>
  <si>
    <t>352 37 9191</t>
  </si>
  <si>
    <t>LUXEMBOURG - BETTANGE SUR MESS</t>
  </si>
  <si>
    <t>DOMAINE DU CHATEAU</t>
  </si>
  <si>
    <t>10 Rue DU CHATEAU</t>
  </si>
  <si>
    <t>UFEP</t>
  </si>
  <si>
    <t>UNITE DE FORMATION ET D'EDUCATION PERMANENTE</t>
  </si>
  <si>
    <t>641510</t>
  </si>
  <si>
    <t>04 37 22 04 14</t>
  </si>
  <si>
    <t>16 Rue de Montbrillant</t>
  </si>
  <si>
    <t>UDPS 69</t>
  </si>
  <si>
    <t>UNITE DE DEVELOPPEMENT DES PREMIERS SECOURS 69</t>
  </si>
  <si>
    <t>84691445369</t>
  </si>
  <si>
    <t>48539789700045</t>
  </si>
  <si>
    <t>596784</t>
  </si>
  <si>
    <t>03 89 79 12 72</t>
  </si>
  <si>
    <t>57 Rue DE LA CROIX BLANCHE</t>
  </si>
  <si>
    <t>20/07/2020</t>
  </si>
  <si>
    <t>UDPS 68</t>
  </si>
  <si>
    <t>UNITE DE DEVELOPPEMENT DES PREMIERS SECOURS DU HAUT-RHIN</t>
  </si>
  <si>
    <t>42680217768</t>
  </si>
  <si>
    <t>53232401900019</t>
  </si>
  <si>
    <t>434759</t>
  </si>
  <si>
    <t>07 82 29 43 23</t>
  </si>
  <si>
    <t>07130 TOULAUD</t>
  </si>
  <si>
    <t>60 Rue De La Chapelle De Lucquet</t>
  </si>
  <si>
    <t>UDPS 07 TOULAUD</t>
  </si>
  <si>
    <t>UNITE DE DEVELOPPEMENT DES PREMIERS SECOURS DE L'ARDECHE</t>
  </si>
  <si>
    <t>82070080107</t>
  </si>
  <si>
    <t>52202218500030</t>
  </si>
  <si>
    <t>450133</t>
  </si>
  <si>
    <t>07 86 87 47 07</t>
  </si>
  <si>
    <t>23000 GUERET</t>
  </si>
  <si>
    <t>6 Rue De Maindigour</t>
  </si>
  <si>
    <t>12/09/2022</t>
  </si>
  <si>
    <t>UDPS 23</t>
  </si>
  <si>
    <t>UNITE DE DEVELOPPEMENT DES PREMIERS SECOURS DE LA CREUSE</t>
  </si>
  <si>
    <t>75230029723</t>
  </si>
  <si>
    <t>51525166800031</t>
  </si>
  <si>
    <t>646738</t>
  </si>
  <si>
    <t>69400 VILLEFRANCHE SUR SAONE</t>
  </si>
  <si>
    <t>784 Rue Nationale</t>
  </si>
  <si>
    <t>19/10/2022</t>
  </si>
  <si>
    <t>UNISUN ACADEMY</t>
  </si>
  <si>
    <t>84691813569</t>
  </si>
  <si>
    <t>89335022300010</t>
  </si>
  <si>
    <t>470764</t>
  </si>
  <si>
    <t>02 31 56 61 49</t>
  </si>
  <si>
    <t>48 Rue Du Bengale</t>
  </si>
  <si>
    <t>30/10/2024</t>
  </si>
  <si>
    <t>UNI'SIGNES - VISUEL LSF NORMANDIE CAEN</t>
  </si>
  <si>
    <t>UNI'SIGNES - VISUEL LSF NORMANDIE</t>
  </si>
  <si>
    <t>25140248514</t>
  </si>
  <si>
    <t>52504749400048</t>
  </si>
  <si>
    <t>623520</t>
  </si>
  <si>
    <t>41 21 314 60 60</t>
  </si>
  <si>
    <t>44 Rue du Bugnon</t>
  </si>
  <si>
    <t>07/05/2021</t>
  </si>
  <si>
    <t>UNISANTE</t>
  </si>
  <si>
    <t>686864</t>
  </si>
  <si>
    <t>09 88 07 28 99</t>
  </si>
  <si>
    <t>184 Route DE REVEL</t>
  </si>
  <si>
    <t>UNIS VERS</t>
  </si>
  <si>
    <t>76311387831</t>
  </si>
  <si>
    <t>93956519800016</t>
  </si>
  <si>
    <t>615444</t>
  </si>
  <si>
    <t>04 72 27 82 17</t>
  </si>
  <si>
    <t>41 Rue BURDEAU</t>
  </si>
  <si>
    <t>UNIQUE EN SERIE</t>
  </si>
  <si>
    <t>82691228769</t>
  </si>
  <si>
    <t>52227196400010</t>
  </si>
  <si>
    <t>554625</t>
  </si>
  <si>
    <t>01 69 15 35 10</t>
  </si>
  <si>
    <t>8 Boulevard 8 BOULEVARD DUBREUIL</t>
  </si>
  <si>
    <t>UNION UNIVERSITE ECONOMIE</t>
  </si>
  <si>
    <t>UNION UNIVERSITE ECONOMIE - CFA UNION</t>
  </si>
  <si>
    <t>11910788191</t>
  </si>
  <si>
    <t>41197343100033</t>
  </si>
  <si>
    <t>PLUS DATADOCKé
CF MAIL JOSEPH LIBAI TITI OF INEXISTANT SUR PLATEFORME DATADOCK LE 27/05/2021 AUV NB</t>
  </si>
  <si>
    <t>319041</t>
  </si>
  <si>
    <t>03 83 92 67 91</t>
  </si>
  <si>
    <t>169 Rue DU CADUCEE</t>
  </si>
  <si>
    <t>URBH MONTPELLIER</t>
  </si>
  <si>
    <t>UNION RESPONSABLE BLANCHISSERIES HOSPITALIERES MONTPELLIER</t>
  </si>
  <si>
    <t>76341111434</t>
  </si>
  <si>
    <t>43021420500030</t>
  </si>
  <si>
    <t>537159</t>
  </si>
  <si>
    <t>0761218186</t>
  </si>
  <si>
    <t>35 Rue ST EXUPERY</t>
  </si>
  <si>
    <t>UNION REGIONALE SOLIDARITE FEMMES  ANGERS</t>
  </si>
  <si>
    <t>UNION REGIONALE SOLIDARITE FEMMES PAYS DE LA LOIRE</t>
  </si>
  <si>
    <t>52490284749</t>
  </si>
  <si>
    <t>52080827000018</t>
  </si>
  <si>
    <t>396175</t>
  </si>
  <si>
    <t>0381821813</t>
  </si>
  <si>
    <t>7 Rue Leonard De Vinci Maison Econ Sociale Solidaire</t>
  </si>
  <si>
    <t>URIOPSS BESANCON</t>
  </si>
  <si>
    <t>UNION REGIONALE INTERFEDERALE DES ORGANISMES PRIVES</t>
  </si>
  <si>
    <t>43250002125</t>
  </si>
  <si>
    <t>77829831500038</t>
  </si>
  <si>
    <t>172390</t>
  </si>
  <si>
    <t>04 67 52 51 29</t>
  </si>
  <si>
    <t>CS 19554</t>
  </si>
  <si>
    <t>420 Allée HENRI II DE MONTMORENCY</t>
  </si>
  <si>
    <t>URIOPSS MONTPELLIER</t>
  </si>
  <si>
    <t>UNION REGIONALE INTERFED ORGANISMES PRIVES SANITAIRE SOCIALES</t>
  </si>
  <si>
    <t>91340013934</t>
  </si>
  <si>
    <t>77606045100049</t>
  </si>
  <si>
    <t>517677</t>
  </si>
  <si>
    <t>05419</t>
  </si>
  <si>
    <t>02 38 62 34 39</t>
  </si>
  <si>
    <t>29 Boulevard ROCHEPLATTE</t>
  </si>
  <si>
    <t>24/06/2016</t>
  </si>
  <si>
    <t>URIOPSS CENTRE</t>
  </si>
  <si>
    <t>UNION REGIONALE INTER FEDERALE DES OEUVRES PRIVEES CENTRE</t>
  </si>
  <si>
    <t>24450013545</t>
  </si>
  <si>
    <t>37845680000028</t>
  </si>
  <si>
    <t>575288</t>
  </si>
  <si>
    <t>05 57 77 28 10</t>
  </si>
  <si>
    <t>44-50 Boulevard George V</t>
  </si>
  <si>
    <t>LES FRANCAS AQUITAINE</t>
  </si>
  <si>
    <t>UNION REGIONALE FRANCAS AQUITAINE</t>
  </si>
  <si>
    <t>624640</t>
  </si>
  <si>
    <t>04 72 65 33 34</t>
  </si>
  <si>
    <t>207 Rue francis de pressensé</t>
  </si>
  <si>
    <t>URDLA</t>
  </si>
  <si>
    <t>UNION REGIONALE DEVELOPPEMENT LITHO ART - URDLA</t>
  </si>
  <si>
    <t>84691634769</t>
  </si>
  <si>
    <t>31521235700026</t>
  </si>
  <si>
    <t>504452</t>
  </si>
  <si>
    <t>60000 BEAUVAIS</t>
  </si>
  <si>
    <t>17 Rue DU PRE MARTINET</t>
  </si>
  <si>
    <t>UNION REG DES FRANCAS DE PICARDIE BEAUVAIS</t>
  </si>
  <si>
    <t>UNION REGIONALE DES FRANCAS NORD PAS DE CALAIS PICARDIE</t>
  </si>
  <si>
    <t>22600243760</t>
  </si>
  <si>
    <t>40261973800055</t>
  </si>
  <si>
    <t>445630</t>
  </si>
  <si>
    <t>03 83 29 37 23</t>
  </si>
  <si>
    <t>54500 VANDOEUVRE LES NANCY</t>
  </si>
  <si>
    <t>8 Allée de Mondorf les Bains</t>
  </si>
  <si>
    <t>UR FRANCAS GE</t>
  </si>
  <si>
    <t>UNION REGIONALE DES FRANCAS DU GRAND EST</t>
  </si>
  <si>
    <t>41540241454</t>
  </si>
  <si>
    <t>31745237300051</t>
  </si>
  <si>
    <t>334340</t>
  </si>
  <si>
    <t>05 62 71 67 20</t>
  </si>
  <si>
    <t>4 Rue THERON DE MONTAUGE</t>
  </si>
  <si>
    <t>LES FRANCAS D'OCCITANIE</t>
  </si>
  <si>
    <t>UNION REGIONALE DES FRANCAS D'OCCITANIE</t>
  </si>
  <si>
    <t>73310046431</t>
  </si>
  <si>
    <t>77695115400090</t>
  </si>
  <si>
    <t>209508</t>
  </si>
  <si>
    <t>21800 QUETIGNY</t>
  </si>
  <si>
    <t>6 Rue DU GOLF</t>
  </si>
  <si>
    <t>05/08/2020</t>
  </si>
  <si>
    <t>URFFC</t>
  </si>
  <si>
    <t>UNION REGIONALE DES FRANCAS DE BOURGOGNE</t>
  </si>
  <si>
    <t>26210089321</t>
  </si>
  <si>
    <t>77859925800036</t>
  </si>
  <si>
    <t>497927</t>
  </si>
  <si>
    <t>03 83 20 60 90</t>
  </si>
  <si>
    <t>3 Rue DU BEAUJOLAIS</t>
  </si>
  <si>
    <t>UNION REGIONALE DES FOYERS RURAUX GRAND EST</t>
  </si>
  <si>
    <t>41540327554</t>
  </si>
  <si>
    <t>32868679500035</t>
  </si>
  <si>
    <t>572652</t>
  </si>
  <si>
    <t>04 78 98 89 81</t>
  </si>
  <si>
    <t>69300 CALUIRE ET CUIRE</t>
  </si>
  <si>
    <t>36 Avenue General De Gaulle</t>
  </si>
  <si>
    <t>URFOL 69 AUVERGNE RHONE ALPES CALUIRE ET CUIRE</t>
  </si>
  <si>
    <t>UNION REGIONALE DES FEDERATIONS DES OEUVRES LAIQUE AUVERGNE RHONE ALPES</t>
  </si>
  <si>
    <t>82691412869</t>
  </si>
  <si>
    <t>77967372200012</t>
  </si>
  <si>
    <t>549678</t>
  </si>
  <si>
    <t>0596504301</t>
  </si>
  <si>
    <t>97200 FORT DE FRANCE</t>
  </si>
  <si>
    <t>ESPACE PYTHAGORE</t>
  </si>
  <si>
    <t>1 Rue EUGENE EUCHARIS LOT DILLON STADE</t>
  </si>
  <si>
    <t>26/05/2020</t>
  </si>
  <si>
    <t>URASS SASLE DILLON FORT DE FRANCE</t>
  </si>
  <si>
    <t>UNION REGIONALE DES ASSOCIATIONS DU SECTEUR SOCIAL ET MEDICO SOCIAL</t>
  </si>
  <si>
    <t>97970131297</t>
  </si>
  <si>
    <t>38493818900055</t>
  </si>
  <si>
    <t>345301</t>
  </si>
  <si>
    <t>0596425656</t>
  </si>
  <si>
    <t>Rivière l Or</t>
  </si>
  <si>
    <t>URASS IFMES FORMATIONS INITIALES ST JOSEPH EN MARTINIQUE</t>
  </si>
  <si>
    <t>38493818900063</t>
  </si>
  <si>
    <t>220796</t>
  </si>
  <si>
    <t>05129</t>
  </si>
  <si>
    <t>03 83 37 31 75</t>
  </si>
  <si>
    <t>29 Rue Guilbert de Pixerécourt</t>
  </si>
  <si>
    <t>URAPEDA LORRAINE</t>
  </si>
  <si>
    <t>UNION REGIONALE DES ASSOCIATIONS DE PARENTS D'ENFANTS DEFICIENTS AUDITIFS</t>
  </si>
  <si>
    <t>41540136254</t>
  </si>
  <si>
    <t>37906463700034</t>
  </si>
  <si>
    <t>628153</t>
  </si>
  <si>
    <t>02 40 41 17 36</t>
  </si>
  <si>
    <t>2 Rue DE LA LOIRE</t>
  </si>
  <si>
    <t>13/09/2021</t>
  </si>
  <si>
    <t>URRAA PAYS DE LA LOIRE</t>
  </si>
  <si>
    <t>UNION REGIONALE DE RESEAUX ET D'ASSOCIATIONS EN ADDICTOLOGIE DES PAYS DE LA LOIRE</t>
  </si>
  <si>
    <t>52440881944</t>
  </si>
  <si>
    <t>47783520100039</t>
  </si>
  <si>
    <t>613903</t>
  </si>
  <si>
    <t>0148322593</t>
  </si>
  <si>
    <t>93500 PANTIN</t>
  </si>
  <si>
    <t>C/O CAUE 93</t>
  </si>
  <si>
    <t>153 Avenue Jean Lolive</t>
  </si>
  <si>
    <t>29/07/2020</t>
  </si>
  <si>
    <t>UNION REGION DES CAUE IDF</t>
  </si>
  <si>
    <t>UNION REGIONALE CONSEILS ARCHITECTURE URBANISME ENVIRONNEMENT IDF</t>
  </si>
  <si>
    <t>11921715992</t>
  </si>
  <si>
    <t>43873788400033</t>
  </si>
  <si>
    <t>163340</t>
  </si>
  <si>
    <t>03 22 33 22 99</t>
  </si>
  <si>
    <t>VILLAGE OASIS</t>
  </si>
  <si>
    <t>16 Allée DE LA PEPINIERE</t>
  </si>
  <si>
    <t>28/11/2022</t>
  </si>
  <si>
    <t>URAPEDA PCA</t>
  </si>
  <si>
    <t>UNION REGIONALE ASSOCIATION PARENTS ENFANTS DEFICIENTS GRAND EST</t>
  </si>
  <si>
    <t>32800248780</t>
  </si>
  <si>
    <t>39901436400042</t>
  </si>
  <si>
    <t>679276</t>
  </si>
  <si>
    <t>02 99 51 48 51</t>
  </si>
  <si>
    <t>187 Rue de Châtillon</t>
  </si>
  <si>
    <t>07/01/2025</t>
  </si>
  <si>
    <t>UNION REGION DES FRANCAS DE BRETAGNE</t>
  </si>
  <si>
    <t>53350366135</t>
  </si>
  <si>
    <t>32843929400021</t>
  </si>
  <si>
    <t>131295</t>
  </si>
  <si>
    <t>02 31 35 46 50</t>
  </si>
  <si>
    <t>14200 HEROUVILLE ST CLAIR</t>
  </si>
  <si>
    <t>3 Place De L Europe</t>
  </si>
  <si>
    <t>URIOPSS DE NORMANDIE HEROUVILLE ST CLAIR</t>
  </si>
  <si>
    <t>UNION REG INTERFEDERALE OEUVRES ET ORGANISMES PRIVES SANITAIRES SOCIAUX NORMANDIE</t>
  </si>
  <si>
    <t>28140321814</t>
  </si>
  <si>
    <t>83932680800012</t>
  </si>
  <si>
    <t>633756</t>
  </si>
  <si>
    <t>03 88 75 06 34</t>
  </si>
  <si>
    <t>80 Avenue DU NEUOF</t>
  </si>
  <si>
    <t>05/01/2022</t>
  </si>
  <si>
    <t>URIOPSS GD EST</t>
  </si>
  <si>
    <t>UNION REG INTERFEDERALE OEUVRES ET ORGANISMES PRIVES SANITAIRES SOCIAUX GRAND EST</t>
  </si>
  <si>
    <t>44670646867</t>
  </si>
  <si>
    <t>85251041100014</t>
  </si>
  <si>
    <t>109022</t>
  </si>
  <si>
    <t>05543</t>
  </si>
  <si>
    <t>03 20 12 83 43</t>
  </si>
  <si>
    <t>BATIMENT DOUAI CENTRE VAUBAN</t>
  </si>
  <si>
    <t>199 Rue COLBERT</t>
  </si>
  <si>
    <t>URIOPSS NPDC LILLE</t>
  </si>
  <si>
    <t>UNION REG INTERFED ORGANISMES PRIVES SANITAIRES SOCIAUX NORD PAS DE CALAIS</t>
  </si>
  <si>
    <t>31590078159</t>
  </si>
  <si>
    <t>78371241700055</t>
  </si>
  <si>
    <t>106800</t>
  </si>
  <si>
    <t>02 51 84 50 10</t>
  </si>
  <si>
    <t>4 Rue ARSENE LELOUP</t>
  </si>
  <si>
    <t>27/10/2016</t>
  </si>
  <si>
    <t>URIOPSS NANTES</t>
  </si>
  <si>
    <t>UNION REG INTERFED ORGANISMES PRIVES SANITAIRES SOCIAUX</t>
  </si>
  <si>
    <t>52440069144</t>
  </si>
  <si>
    <t>78835419900036</t>
  </si>
  <si>
    <t>110371</t>
  </si>
  <si>
    <t>05717</t>
  </si>
  <si>
    <t>04 72 84 78 10</t>
  </si>
  <si>
    <t>259 Rue DE CREQUI</t>
  </si>
  <si>
    <t>18/06/2024</t>
  </si>
  <si>
    <t>URIOPSS RA</t>
  </si>
  <si>
    <t>UNION REG INTERFED ORGANISMES PRIVES SANITAIRES SOC RHONE ALPES</t>
  </si>
  <si>
    <t>82690012269</t>
  </si>
  <si>
    <t>77984723500040</t>
  </si>
  <si>
    <t>124941</t>
  </si>
  <si>
    <t>04 96 11 02 20</t>
  </si>
  <si>
    <t>13006 MARSEILLE 6EME ARRONDISSE</t>
  </si>
  <si>
    <t>54 Rue PARADIS</t>
  </si>
  <si>
    <t>URIOPSS PACA</t>
  </si>
  <si>
    <t>UNION REG INTERFED ORGANISMES PRIVES SANITAIRES SOC PACA</t>
  </si>
  <si>
    <t>93130058113</t>
  </si>
  <si>
    <t>78288669100016</t>
  </si>
  <si>
    <t>555381</t>
  </si>
  <si>
    <t>203 Avenue du Général George S. Patton</t>
  </si>
  <si>
    <t>09/06/2020</t>
  </si>
  <si>
    <t>URIOPSS BRETAGNE</t>
  </si>
  <si>
    <t>UNION REG INTERF OEUVRES SANITA SOCIALES</t>
  </si>
  <si>
    <t>53350005535</t>
  </si>
  <si>
    <t>77774986200036</t>
  </si>
  <si>
    <t>571660</t>
  </si>
  <si>
    <t>04 86 13 21 00</t>
  </si>
  <si>
    <t>240 Rue Jean De Guiramand</t>
  </si>
  <si>
    <t>URAPEDA SUD AIX EN PROVENCE</t>
  </si>
  <si>
    <t>UNION REG DES ASS DES PARENTS D'ENFANTS DEFICIENTS AUDITIFS SUD - SIEGE</t>
  </si>
  <si>
    <t>93130789313</t>
  </si>
  <si>
    <t>41400323600257</t>
  </si>
  <si>
    <t>201078</t>
  </si>
  <si>
    <t>01 64 39 94 14</t>
  </si>
  <si>
    <t>77350 LE MEE SUR SEINE</t>
  </si>
  <si>
    <t>335 Rue DU BOIS GUYOT</t>
  </si>
  <si>
    <t>UPROMI 77</t>
  </si>
  <si>
    <t>UNION PROMO TRAVAIL MIGRANT SEINE MARNE</t>
  </si>
  <si>
    <t>11770000877</t>
  </si>
  <si>
    <t>30821966600119</t>
  </si>
  <si>
    <t>530463</t>
  </si>
  <si>
    <t>+32 473911494</t>
  </si>
  <si>
    <t>131-133 Avenue Sergent Vrithoff</t>
  </si>
  <si>
    <t>28/10/2015</t>
  </si>
  <si>
    <t>UPLF</t>
  </si>
  <si>
    <t>UNION PROFESSIONNELLE DES LOGOPEDES FRANCOPHONES</t>
  </si>
  <si>
    <t>525728</t>
  </si>
  <si>
    <t>01 44 52 40 60</t>
  </si>
  <si>
    <t>75019 PARIS 19EME ARRONDISSEMENT</t>
  </si>
  <si>
    <t>43 bis Rue D HAUTPOUL</t>
  </si>
  <si>
    <t>UNIRH 75</t>
  </si>
  <si>
    <t>UNION POUR L'INSERTION ET LA REINSERTION PROF DES PERSONNES HANDICAPEES</t>
  </si>
  <si>
    <t>11754029275</t>
  </si>
  <si>
    <t>34891497900045</t>
  </si>
  <si>
    <t>479706</t>
  </si>
  <si>
    <t>0240385959</t>
  </si>
  <si>
    <t>CSQ 40249</t>
  </si>
  <si>
    <t>31 Boulevard SALVADOR ALLENDE -CENTRE DE READAPTATION FONCTIONNELLE LA TOURMALINE</t>
  </si>
  <si>
    <t>02/02/2017</t>
  </si>
  <si>
    <t>UGECAM BRPL ST HERBLAIN</t>
  </si>
  <si>
    <t>UNION POUR LA GESTION DES ETS CAISSES ASSURANCE MALADIE BRETAGNE PAYS DE LA LOIRE ST HERBLAIN</t>
  </si>
  <si>
    <t>52440606444</t>
  </si>
  <si>
    <t>42869200800033</t>
  </si>
  <si>
    <t>324851</t>
  </si>
  <si>
    <t>69340 FRANCHEVILLE</t>
  </si>
  <si>
    <t>68-70 Avenue du Chater</t>
  </si>
  <si>
    <t>28/10/2024</t>
  </si>
  <si>
    <t>INSTITUT DE FORMATION LA MAISONNEE DE L'UGECAM FRANCHEVILLE</t>
  </si>
  <si>
    <t>UNION POUR LA GESTION DES ETABLISSEMENTS DES CAISSES D'ASSURANCE MALADIE RHONE ALPES</t>
  </si>
  <si>
    <t>84691431269</t>
  </si>
  <si>
    <t>42462022700159</t>
  </si>
  <si>
    <t>346366</t>
  </si>
  <si>
    <t>0557196510</t>
  </si>
  <si>
    <t>33520 BRUGES</t>
  </si>
  <si>
    <t>Rue De La Tour De Gassies</t>
  </si>
  <si>
    <t>UGECAM AQUITAINE</t>
  </si>
  <si>
    <t>UNION POUR LA GESTION DES ETABLISSEMENTS DES CAISSES D'ASSURANCE MALADIE D'AQUITAINE</t>
  </si>
  <si>
    <t>72330811733</t>
  </si>
  <si>
    <t>42349433500155</t>
  </si>
  <si>
    <t>13500</t>
  </si>
  <si>
    <t>09 62 04 94 82</t>
  </si>
  <si>
    <t>5 Boulevard Bourdon</t>
  </si>
  <si>
    <t>UFORCA PARIS ILE DE FRANCE</t>
  </si>
  <si>
    <t>UNION POUR LA FORMATION CONTINUE EN CLINIQUE ANALYTIQUE</t>
  </si>
  <si>
    <t>11752684275</t>
  </si>
  <si>
    <t>41486276300011</t>
  </si>
  <si>
    <t>206416</t>
  </si>
  <si>
    <t>04 93 88 85 16</t>
  </si>
  <si>
    <t>36 Rue VERDI</t>
  </si>
  <si>
    <t>29/07/2024</t>
  </si>
  <si>
    <t>UFORCA NICE</t>
  </si>
  <si>
    <t>93060573706</t>
  </si>
  <si>
    <t>41236799700019</t>
  </si>
  <si>
    <t>198195</t>
  </si>
  <si>
    <t>04 73 93 68 77</t>
  </si>
  <si>
    <t>32 Rue BLATIN</t>
  </si>
  <si>
    <t>UFORCA CLERMONT FORMATION</t>
  </si>
  <si>
    <t>83630196163</t>
  </si>
  <si>
    <t>52044316900013</t>
  </si>
  <si>
    <t>557456</t>
  </si>
  <si>
    <t>0556511625</t>
  </si>
  <si>
    <t>15 Place Charles Gruet</t>
  </si>
  <si>
    <t>UFORCA BORDEAUX</t>
  </si>
  <si>
    <t>41486276300037</t>
  </si>
  <si>
    <t>NDA INVALIDE</t>
  </si>
  <si>
    <t>119210</t>
  </si>
  <si>
    <t>02 41 88 27 43</t>
  </si>
  <si>
    <t>18 Rue Saint Nicolas</t>
  </si>
  <si>
    <t>UFORCA ANGERS</t>
  </si>
  <si>
    <t>52490320549</t>
  </si>
  <si>
    <t>38834852600012</t>
  </si>
  <si>
    <t>170975</t>
  </si>
  <si>
    <t>61 Boulevard PERIER</t>
  </si>
  <si>
    <t>08/04/2025</t>
  </si>
  <si>
    <t>UFORCA AIX MARSEILLE</t>
  </si>
  <si>
    <t>UNION POUR LA FORMATION CONTINUE  EN CLINIQUE ANALYTIQUE</t>
  </si>
  <si>
    <t>93130657813</t>
  </si>
  <si>
    <t>41767411600021</t>
  </si>
  <si>
    <t>619589</t>
  </si>
  <si>
    <t>39 02 3493 4404</t>
  </si>
  <si>
    <t>29 Via Bonaventura Zumbini</t>
  </si>
  <si>
    <t>19/01/2021</t>
  </si>
  <si>
    <t>UENPS</t>
  </si>
  <si>
    <t>UNION OF EUROPEAN NEONATAL &amp; PERINATAL SOCIETIES</t>
  </si>
  <si>
    <t>584393</t>
  </si>
  <si>
    <t>67330 BOUXWILLER</t>
  </si>
  <si>
    <t>CFP Nord Alsace</t>
  </si>
  <si>
    <t>88 Grande Rue Lycée Schattenmann</t>
  </si>
  <si>
    <t>UNION NATIONALE RURALE EDUCATION PROMOT EST</t>
  </si>
  <si>
    <t>44670604267</t>
  </si>
  <si>
    <t>40245838400011</t>
  </si>
  <si>
    <t>238387</t>
  </si>
  <si>
    <t>01 41 83 14 20</t>
  </si>
  <si>
    <t>94 Avenue DU GENERAL LECLERC</t>
  </si>
  <si>
    <t>UNREP</t>
  </si>
  <si>
    <t>UNION NATIONALE RURALE D'EDUCATION ET DE PROMOTION</t>
  </si>
  <si>
    <t>11930189393</t>
  </si>
  <si>
    <t>78441293400027</t>
  </si>
  <si>
    <t>605440</t>
  </si>
  <si>
    <t>08452</t>
  </si>
  <si>
    <t>10 Rue Montcalm</t>
  </si>
  <si>
    <t>UNOV</t>
  </si>
  <si>
    <t>UNION NATIONALE POUR L'ORTHOPTIE ET LA VISION</t>
  </si>
  <si>
    <t>11940952794</t>
  </si>
  <si>
    <t>83167625900029</t>
  </si>
  <si>
    <t>84852</t>
  </si>
  <si>
    <t>01497</t>
  </si>
  <si>
    <t>01 40 22 03 04</t>
  </si>
  <si>
    <t>22 Rue RICHER</t>
  </si>
  <si>
    <t>UNRIO</t>
  </si>
  <si>
    <t>UNION NATIONALE POUR LA RECHERCHE ET L'INFORMATION EN ORTHOPTIE</t>
  </si>
  <si>
    <t>11751488775</t>
  </si>
  <si>
    <t>34505401900020</t>
  </si>
  <si>
    <t>90141</t>
  </si>
  <si>
    <t>01 49 29 46 29</t>
  </si>
  <si>
    <t>75011 PARIS 11EME ARRONDISSEMENT</t>
  </si>
  <si>
    <t>80 Rue DE LA ROQUETTE</t>
  </si>
  <si>
    <t>UNPPD</t>
  </si>
  <si>
    <t>UNION NATIONALE PATRONALE DES PROTHESISTES DENTAIRES PARIS</t>
  </si>
  <si>
    <t>11750766775</t>
  </si>
  <si>
    <t>78422777900039</t>
  </si>
  <si>
    <t>652878</t>
  </si>
  <si>
    <t>137 Avenue JEAN JAURES</t>
  </si>
  <si>
    <t>11/02/2025</t>
  </si>
  <si>
    <t>UNICCT</t>
  </si>
  <si>
    <t>UNION NATIONALE INFIRMIERES EN CHIRURGIE CARDIAQUE ET THORACIQUE - UNICCT</t>
  </si>
  <si>
    <t>11922547092</t>
  </si>
  <si>
    <t>91115311200014</t>
  </si>
  <si>
    <t>465082</t>
  </si>
  <si>
    <t>03035</t>
  </si>
  <si>
    <t>02 43 92 04 06</t>
  </si>
  <si>
    <t>145 Boulevard De Magenta</t>
  </si>
  <si>
    <t>11/07/2018</t>
  </si>
  <si>
    <t>UNADREO</t>
  </si>
  <si>
    <t>UNION NATIONALE DEVELOPPEMENT RECHERCHE EVALUATION EN ORTHOPHONIE</t>
  </si>
  <si>
    <t>33141919200066</t>
  </si>
  <si>
    <t>618913</t>
  </si>
  <si>
    <t>04 72 23 34 06</t>
  </si>
  <si>
    <t>145 Boulevard DE MAGENTA</t>
  </si>
  <si>
    <t>UNADREO FORM</t>
  </si>
  <si>
    <t>UNION NATIONALE DEVELOPPEMENT RECHERCHE ET EVALUATION EN ORTHOPHONIE FORMATION</t>
  </si>
  <si>
    <t>11755998375</t>
  </si>
  <si>
    <t>88073619400015</t>
  </si>
  <si>
    <t>563018</t>
  </si>
  <si>
    <t>02 40 71 02 39</t>
  </si>
  <si>
    <t>Cfa De La Coiffure Et De L Esthetique</t>
  </si>
  <si>
    <t>3 Rue Vasco de Gama</t>
  </si>
  <si>
    <t>05/05/2017</t>
  </si>
  <si>
    <t>UNEC PAYS DE LA LOIRE</t>
  </si>
  <si>
    <t>UNION NATIONALE DES ENTREPRISES DE COIFFURE DES PAYS DE LA LOIRE</t>
  </si>
  <si>
    <t>52440150244</t>
  </si>
  <si>
    <t>37843887300051</t>
  </si>
  <si>
    <t>263801</t>
  </si>
  <si>
    <t>01 43 22 04 42</t>
  </si>
  <si>
    <t>UNEA</t>
  </si>
  <si>
    <t>UNION NATIONALE DES ENTREPRISES ADAPTEES - UNEA</t>
  </si>
  <si>
    <t>11753060575</t>
  </si>
  <si>
    <t>41181193800058</t>
  </si>
  <si>
    <t>470296</t>
  </si>
  <si>
    <t>01 45 63 30 41</t>
  </si>
  <si>
    <t>74 Rue de la Fédération</t>
  </si>
  <si>
    <t>UNTEC SERVICE</t>
  </si>
  <si>
    <t>UNION NATIONALE DES ECONOMISTES DE LA CONSTRUCTION SERVICE</t>
  </si>
  <si>
    <t>11755579675</t>
  </si>
  <si>
    <t>82333802500013</t>
  </si>
  <si>
    <t>470170</t>
  </si>
  <si>
    <t>01 53 19 85 50</t>
  </si>
  <si>
    <t>11 Rue Louise Thuliez</t>
  </si>
  <si>
    <t>UNCCAS</t>
  </si>
  <si>
    <t>UNION NATIONALE DES CENTRES COMMUNAUX D'ACTION SOCIALE</t>
  </si>
  <si>
    <t>11754441075</t>
  </si>
  <si>
    <t>78385279100061</t>
  </si>
  <si>
    <t>SIREN INVALIDE</t>
  </si>
  <si>
    <t>280902</t>
  </si>
  <si>
    <t>05 62 39 87 45</t>
  </si>
  <si>
    <t>65230 CASTELNAU MAGNOAC</t>
  </si>
  <si>
    <t>4 Route DE LA CASTAGNERE</t>
  </si>
  <si>
    <t>UNASSI</t>
  </si>
  <si>
    <t>UNION NATIONALE DES ASSOCIATIONS ET SERVICES DE SOINS INFIRMIERS</t>
  </si>
  <si>
    <t>73650034165</t>
  </si>
  <si>
    <t>35372057600050</t>
  </si>
  <si>
    <t>465057</t>
  </si>
  <si>
    <t>01819</t>
  </si>
  <si>
    <t>01 43 27 50 49</t>
  </si>
  <si>
    <t>ESCALIER F</t>
  </si>
  <si>
    <t>16 Rue DAGUERRE</t>
  </si>
  <si>
    <t>UNAIBODE</t>
  </si>
  <si>
    <t>UNION NATIONALE DES ASSOCIATIONS D'INFIRMIERS DE BLOC OPERATOIRE DIPLOMES D'ETAT</t>
  </si>
  <si>
    <t>11756918375</t>
  </si>
  <si>
    <t>40288078500017</t>
  </si>
  <si>
    <t>159414</t>
  </si>
  <si>
    <t>01 53 80 80 10</t>
  </si>
  <si>
    <t>75018 PARIS 18EME ARRONDISSEMENT</t>
  </si>
  <si>
    <t>91-93 Rue Damremont</t>
  </si>
  <si>
    <t>UNAFTC</t>
  </si>
  <si>
    <t>UNION NATIONALE DES ASSOCIATIONS DES FAMILLES DE TRAUMATISES CRANIENS</t>
  </si>
  <si>
    <t>11754310175</t>
  </si>
  <si>
    <t>38202401600067</t>
  </si>
  <si>
    <t>334790</t>
  </si>
  <si>
    <t>01 45 65 58 00</t>
  </si>
  <si>
    <t>13 Rue DE JAVEL</t>
  </si>
  <si>
    <t>05/06/2023</t>
  </si>
  <si>
    <t>UNASS FORMATION</t>
  </si>
  <si>
    <t>UNION NATIONALE DES ASSOCIATIONS DE SECOURISTES ET SAUVETEURS DES GROUPES DE LA POSTE ET TELECOM ORANGE</t>
  </si>
  <si>
    <t>11753938675</t>
  </si>
  <si>
    <t>43043919000025</t>
  </si>
  <si>
    <t>514986</t>
  </si>
  <si>
    <t>01 40 56 01 49</t>
  </si>
  <si>
    <t>75007 PARIS 7EME ARRONDISSEMENT</t>
  </si>
  <si>
    <t>10 Villa Bosquet</t>
  </si>
  <si>
    <t>05/05/2020</t>
  </si>
  <si>
    <t>UNAASS</t>
  </si>
  <si>
    <t>UNION NATIONALE DES ASSOCIATIONS AGREEES DU SYSTEME DE SANTE - UNAASS</t>
  </si>
  <si>
    <t>11754722175</t>
  </si>
  <si>
    <t>48137003900036</t>
  </si>
  <si>
    <t>470739</t>
  </si>
  <si>
    <t>17620 ECHILLAIS</t>
  </si>
  <si>
    <t>Le Bois Des Perrieres</t>
  </si>
  <si>
    <t>07/10/2016</t>
  </si>
  <si>
    <t>UNAFOS SERVICES</t>
  </si>
  <si>
    <t>UNION NATIONALE DES ACTEURS DE FORMATION EN SECURITE SERVICES</t>
  </si>
  <si>
    <t>75170210617</t>
  </si>
  <si>
    <t>50502950400022</t>
  </si>
  <si>
    <t>561484</t>
  </si>
  <si>
    <t>01122</t>
  </si>
  <si>
    <t>0145427419</t>
  </si>
  <si>
    <t>13 Rue NIEPCE</t>
  </si>
  <si>
    <t>UFCV</t>
  </si>
  <si>
    <t>UNION NATIONALE DE FORMATION CONTINUE ET D'EVALUATION EN MEDECINE CARDIO VASCULAIRE</t>
  </si>
  <si>
    <t>11751922375</t>
  </si>
  <si>
    <t>38292947900055</t>
  </si>
  <si>
    <t>1636</t>
  </si>
  <si>
    <t>01 53 36 35 00</t>
  </si>
  <si>
    <t>15-17 Rue ALBERT</t>
  </si>
  <si>
    <t>UNIOPSS</t>
  </si>
  <si>
    <t>UNION NAT INTERFED OEUVRES ET ORG PRIVES SANITAIRES ET SOCIAUX</t>
  </si>
  <si>
    <t>11750065975</t>
  </si>
  <si>
    <t>77567222300069</t>
  </si>
  <si>
    <t>34680</t>
  </si>
  <si>
    <t>01 44 85 50 50</t>
  </si>
  <si>
    <t>15 Rue COYSEVOX</t>
  </si>
  <si>
    <t>UNAPEI</t>
  </si>
  <si>
    <t>UNION NAT ASS PARENTS ET AMIS PERSONNES HANDICAPEES MENTALES</t>
  </si>
  <si>
    <t>11750598275</t>
  </si>
  <si>
    <t>78441221500021</t>
  </si>
  <si>
    <t>503666</t>
  </si>
  <si>
    <t>0142664447</t>
  </si>
  <si>
    <t>211 Rue de l'Université</t>
  </si>
  <si>
    <t>10/02/2025</t>
  </si>
  <si>
    <t>UMIH FORMATION</t>
  </si>
  <si>
    <t>UNION METIER INDUSTRIE DE L'HOTELLERIE FORMATION</t>
  </si>
  <si>
    <t>11753742275</t>
  </si>
  <si>
    <t>44403832700029</t>
  </si>
  <si>
    <t>452774</t>
  </si>
  <si>
    <t>02878</t>
  </si>
  <si>
    <t>04 67 33 10 33</t>
  </si>
  <si>
    <t>34170 CASTELNAU LE LEZ</t>
  </si>
  <si>
    <t>435 Avenue GEORGES FRECHE</t>
  </si>
  <si>
    <t>16/07/2024</t>
  </si>
  <si>
    <t>UGECAM OCCITANIE CASTELNAU LE LEZ</t>
  </si>
  <si>
    <t>UNION GESTION ETS CAISSE ASSUR MALADIE LR</t>
  </si>
  <si>
    <t>91340075134</t>
  </si>
  <si>
    <t>42459649200043</t>
  </si>
  <si>
    <t>582207</t>
  </si>
  <si>
    <t>01 42 36 05 84</t>
  </si>
  <si>
    <t>75002 PARIS 2EME ARRONDISSEMENT</t>
  </si>
  <si>
    <t>53 Rue REAUMUR</t>
  </si>
  <si>
    <t>UFSE PARIS</t>
  </si>
  <si>
    <t>UNION FRANCAISE SAUVETAGE ENFANCE</t>
  </si>
  <si>
    <t>11755050775</t>
  </si>
  <si>
    <t>77566005300015</t>
  </si>
  <si>
    <t>166431</t>
  </si>
  <si>
    <t>01300</t>
  </si>
  <si>
    <t>01 44 90 72 80</t>
  </si>
  <si>
    <t>7 Rue MARIOTTE</t>
  </si>
  <si>
    <t>UFSBD</t>
  </si>
  <si>
    <t>UNION FRANCAISE POUR LA SANTE BUCCO DENTAIRE</t>
  </si>
  <si>
    <t>11752372075</t>
  </si>
  <si>
    <t>78471924700057</t>
  </si>
  <si>
    <t>600076</t>
  </si>
  <si>
    <t>01 43 58 97 71</t>
  </si>
  <si>
    <t>3 Rue RECAMIER</t>
  </si>
  <si>
    <t>UFOLEP PARIS</t>
  </si>
  <si>
    <t>UNION FRANCAISE DES OEUVRES LAIQUES D'EDUCATION PHYSIQUE REGION IDF</t>
  </si>
  <si>
    <t>11755052675</t>
  </si>
  <si>
    <t>38755779600019</t>
  </si>
  <si>
    <t>627628</t>
  </si>
  <si>
    <t>05 59 32 00 66</t>
  </si>
  <si>
    <t>17 Rue DE BOYRIE</t>
  </si>
  <si>
    <t>23/08/2021</t>
  </si>
  <si>
    <t>UFOLEP PAU</t>
  </si>
  <si>
    <t>UNION FRANCAISE DES OEUVRES LAIQUES D'EDUCATION PHYSIQUE PYRENEES ATLANTIQUES</t>
  </si>
  <si>
    <t>75640566464</t>
  </si>
  <si>
    <t>41469366300018</t>
  </si>
  <si>
    <t>547943</t>
  </si>
  <si>
    <t>0626856785</t>
  </si>
  <si>
    <t>10 Rue Henri Dunant</t>
  </si>
  <si>
    <t>UFOLEP NIMES</t>
  </si>
  <si>
    <t>UNION FRANCAISE DES OEUVRES LAIQUES D'EDUCATION PHYSIQUE DU GARD</t>
  </si>
  <si>
    <t>91300371630</t>
  </si>
  <si>
    <t>44810588200030</t>
  </si>
  <si>
    <t>631097</t>
  </si>
  <si>
    <t>05 90 90 15 89</t>
  </si>
  <si>
    <t>BOULEVARD LEGITIMUS</t>
  </si>
  <si>
    <t>IMMEUBLE CRP / BTP ROND POINT MIQUEL</t>
  </si>
  <si>
    <t>UFOLEP GUADELOUPE POINTE A PITRE</t>
  </si>
  <si>
    <t>UNION FRANCAISE DES OEUVRES LAIQUES D'EDUCATION PHYSIQUE</t>
  </si>
  <si>
    <t>95970174097</t>
  </si>
  <si>
    <t>34798815600019</t>
  </si>
  <si>
    <t>479731</t>
  </si>
  <si>
    <t>03 88 15 52 20</t>
  </si>
  <si>
    <t>9 Rue Pierre Chalnot</t>
  </si>
  <si>
    <t>07/08/2015</t>
  </si>
  <si>
    <t>UFCV NANCY</t>
  </si>
  <si>
    <t>UNION FRANCAISE CENTRES VACANCES ET LOISIRS DE LORRAINE</t>
  </si>
  <si>
    <t>11750896975</t>
  </si>
  <si>
    <t>77568562101588</t>
  </si>
  <si>
    <t>121526</t>
  </si>
  <si>
    <t>03 81 52 56 60</t>
  </si>
  <si>
    <t>BP 66362</t>
  </si>
  <si>
    <t>6 Boulevard DIDEROT</t>
  </si>
  <si>
    <t>17/11/2020</t>
  </si>
  <si>
    <t>UFCV BESANCON</t>
  </si>
  <si>
    <t>UNION FRANCAISE CENTRES VACANCES ET LOISIRS DE FRANCHE COMTE</t>
  </si>
  <si>
    <t>77568562101208</t>
  </si>
  <si>
    <t>495396</t>
  </si>
  <si>
    <t>03 26 35 80 60</t>
  </si>
  <si>
    <t>7 Avenue Robert Schuman</t>
  </si>
  <si>
    <t>29/10/2015</t>
  </si>
  <si>
    <t>UFCV GRAND EST REIMS</t>
  </si>
  <si>
    <t>UNION FRANCAISE CENTRES DE VACANCES ET DE LOISIRS GRAND EST</t>
  </si>
  <si>
    <t>77568562100796</t>
  </si>
  <si>
    <t>504968</t>
  </si>
  <si>
    <t>0322336969</t>
  </si>
  <si>
    <t>80480 DURY</t>
  </si>
  <si>
    <t>660 B Route DE PARIS</t>
  </si>
  <si>
    <t>14/05/2020</t>
  </si>
  <si>
    <t>UFCV PICARDIE</t>
  </si>
  <si>
    <t>UNION FRANCAISE CENTRE VACANCES LOISIRS PICARDIE</t>
  </si>
  <si>
    <t>77568562101430</t>
  </si>
  <si>
    <t>151610</t>
  </si>
  <si>
    <t>02 40 71 60 30</t>
  </si>
  <si>
    <t>56 Rue Francois Bruneau</t>
  </si>
  <si>
    <t>03/09/2014</t>
  </si>
  <si>
    <t>UFCV NANTES</t>
  </si>
  <si>
    <t>UNION FRANCAISE CENTRE VACANCES LOISIRS PAYS DE LA LOIRE</t>
  </si>
  <si>
    <t>77568562101448</t>
  </si>
  <si>
    <t>16135</t>
  </si>
  <si>
    <t>01 44 72 14 14</t>
  </si>
  <si>
    <t>19 Rue Des Grands Champs</t>
  </si>
  <si>
    <t>UFCV FC PARIS</t>
  </si>
  <si>
    <t>UNION FRANCAISE CENTRE VACANCES LOISIRS PARIS FORMATION CONTINUE</t>
  </si>
  <si>
    <t>77568562101539</t>
  </si>
  <si>
    <t>140168</t>
  </si>
  <si>
    <t>04 92 00 55 00</t>
  </si>
  <si>
    <t>18 Rue CATHERINE SEGURANE</t>
  </si>
  <si>
    <t>08/03/2024</t>
  </si>
  <si>
    <t>UFCV NICE</t>
  </si>
  <si>
    <t>UNION FRANCAISE CENTRE VACANCES LOISIRS PACA</t>
  </si>
  <si>
    <t>77568562100812</t>
  </si>
  <si>
    <t>521565</t>
  </si>
  <si>
    <t>04 91 15 32 10</t>
  </si>
  <si>
    <t>13004 MARSEILLE 4EME ARRONDISSE</t>
  </si>
  <si>
    <t>2A Rue DU MONASTERE</t>
  </si>
  <si>
    <t>19/02/2024</t>
  </si>
  <si>
    <t>UFCV  MARSEILLE 4EME</t>
  </si>
  <si>
    <t>77568562101422</t>
  </si>
  <si>
    <t>530049</t>
  </si>
  <si>
    <t>02 31 86 66 08</t>
  </si>
  <si>
    <t>27 Avenue du 6 juin</t>
  </si>
  <si>
    <t>UFCV CAEN</t>
  </si>
  <si>
    <t>UNION FRANCAISE CENTRE VACANCES LOISIRS NORMANDIE</t>
  </si>
  <si>
    <t>77568562100655</t>
  </si>
  <si>
    <t>312198</t>
  </si>
  <si>
    <t>05 61 12 58 04</t>
  </si>
  <si>
    <t>CS 52454</t>
  </si>
  <si>
    <t>7 Rue CHABANON</t>
  </si>
  <si>
    <t>UFCV TOULOUSE</t>
  </si>
  <si>
    <t>UNION FRANCAISE CENTRE VACANCES LOISIRS MIDI PYRENEES</t>
  </si>
  <si>
    <t>77568562101133</t>
  </si>
  <si>
    <t>635947</t>
  </si>
  <si>
    <t>03 88 15 52 31</t>
  </si>
  <si>
    <t>1 Rue JOB</t>
  </si>
  <si>
    <t>28/02/2022</t>
  </si>
  <si>
    <t>UFCV STRASBOURG</t>
  </si>
  <si>
    <t>UNION FRANCAISE CENTRE VACANCES LOISIRS GRAND EST</t>
  </si>
  <si>
    <t>77568562101554</t>
  </si>
  <si>
    <t>641972</t>
  </si>
  <si>
    <t>02 38 56 87 87</t>
  </si>
  <si>
    <t>45650 ST JEAN LE BLANC</t>
  </si>
  <si>
    <t>57 Rue Général DE GAULLE</t>
  </si>
  <si>
    <t>UFCV CENTRE ST JEAN LE BLANC</t>
  </si>
  <si>
    <t>UNION FRANCAISE CENTRE VACANCES LOISIRS CENTRE VAL DE LOIRE</t>
  </si>
  <si>
    <t>77568562101174</t>
  </si>
  <si>
    <t>188736</t>
  </si>
  <si>
    <t>02 23 42 35 00</t>
  </si>
  <si>
    <t>IMMEUBLE LE QUADRI</t>
  </si>
  <si>
    <t>47 Avenue DES PAYS BAS</t>
  </si>
  <si>
    <t>UFCV RENNES</t>
  </si>
  <si>
    <t>UNION FRANCAISE CENTRE VACANCES LOISIRS BRETAGNE</t>
  </si>
  <si>
    <t>77568562101596</t>
  </si>
  <si>
    <t>664364</t>
  </si>
  <si>
    <t>11 Rue Montlosier</t>
  </si>
  <si>
    <t>20/12/2023</t>
  </si>
  <si>
    <t>UFCV CLERMONT FERRAND</t>
  </si>
  <si>
    <t>UNION FRANCAISE CENTRE VACANCES LOISIRS AUVERGNE RHONE ALPES</t>
  </si>
  <si>
    <t>77568562100499</t>
  </si>
  <si>
    <t>678399</t>
  </si>
  <si>
    <t>140 Avenue 140 Avenue Jean Lolive</t>
  </si>
  <si>
    <t>11/12/2024</t>
  </si>
  <si>
    <t>UFCV PANTIN</t>
  </si>
  <si>
    <t>UNION FRANCAISE CENTRE VACANCES LOISIRS - UFCV</t>
  </si>
  <si>
    <t>77568562101505</t>
  </si>
  <si>
    <t>661533</t>
  </si>
  <si>
    <t>04 67 87 80 00</t>
  </si>
  <si>
    <t>CS 24492</t>
  </si>
  <si>
    <t>85 Rue Lunaret</t>
  </si>
  <si>
    <t>18/10/2023</t>
  </si>
  <si>
    <t>UFCV MONTPELLIER</t>
  </si>
  <si>
    <t>UNION FRANCAISE CENTRE VACANCES ET LOISIRS OCCITANIE</t>
  </si>
  <si>
    <t>77568562101356</t>
  </si>
  <si>
    <t>523288</t>
  </si>
  <si>
    <t>01993</t>
  </si>
  <si>
    <t>09 53 63 78 47</t>
  </si>
  <si>
    <t>33 Rue DE TAMBOUR</t>
  </si>
  <si>
    <t>UNION FMC</t>
  </si>
  <si>
    <t>UNION FORMATION MEDICALE CONTINUE</t>
  </si>
  <si>
    <t>51339803200021</t>
  </si>
  <si>
    <t>547220</t>
  </si>
  <si>
    <t>41 22 809 1811</t>
  </si>
  <si>
    <t>62 Route DE FRONTENEX</t>
  </si>
  <si>
    <t>21/07/2016</t>
  </si>
  <si>
    <t>UICC</t>
  </si>
  <si>
    <t>UNION FOR INTERNATIONAL CANCER CONTROL</t>
  </si>
  <si>
    <t>497034</t>
  </si>
  <si>
    <t>0296271771</t>
  </si>
  <si>
    <t>22490 PLESLIN TRIGAVOU</t>
  </si>
  <si>
    <t>ZA de Beauséjour</t>
  </si>
  <si>
    <t>UDIFE</t>
  </si>
  <si>
    <t>UNION DIFFUSION INFORMATION FUNERAIRE EUROPEENNE</t>
  </si>
  <si>
    <t>53220566722</t>
  </si>
  <si>
    <t>38472161900060</t>
  </si>
  <si>
    <t>363236</t>
  </si>
  <si>
    <t>04 94 24 45 90</t>
  </si>
  <si>
    <t>363 Avenue COLONEL PICOT</t>
  </si>
  <si>
    <t>UDV</t>
  </si>
  <si>
    <t>UNION DIACONALE DU VAR</t>
  </si>
  <si>
    <t>93830338183</t>
  </si>
  <si>
    <t>35322903200043</t>
  </si>
  <si>
    <t>612923</t>
  </si>
  <si>
    <t>06 16 17 75 93</t>
  </si>
  <si>
    <t>33140 VILLENAVE D ORNON</t>
  </si>
  <si>
    <t>23 Rue DE LA PAIX</t>
  </si>
  <si>
    <t>USGRD</t>
  </si>
  <si>
    <t>UNION DES SAUVETEURS DE LA GIRONDE RIVE DROITE</t>
  </si>
  <si>
    <t>75331049733</t>
  </si>
  <si>
    <t>51966418900023</t>
  </si>
  <si>
    <t>642915</t>
  </si>
  <si>
    <t>LUXEMBOURG - BERTRANGE</t>
  </si>
  <si>
    <t>5 Rue DES MEROVINGIENS</t>
  </si>
  <si>
    <t>URSIL</t>
  </si>
  <si>
    <t>UNION DES RESPONSABLES DES SOINS INFIRMIERS DU LUXEMBOURG</t>
  </si>
  <si>
    <t>286552</t>
  </si>
  <si>
    <t>01 40 71 71 10</t>
  </si>
  <si>
    <t>29-31 Rue MICHEL ANGE</t>
  </si>
  <si>
    <t>UNAFO</t>
  </si>
  <si>
    <t>UNION DES PROFESSIONNELS DE L HEBERGEMENT SOCIAL</t>
  </si>
  <si>
    <t>11754145075</t>
  </si>
  <si>
    <t>32187790400045</t>
  </si>
  <si>
    <t>407732</t>
  </si>
  <si>
    <t>02 35 59 29 78</t>
  </si>
  <si>
    <t>bâtiment ANIDER - 4ème étage</t>
  </si>
  <si>
    <t>18 Rue Marie Curie</t>
  </si>
  <si>
    <t>25/10/2023</t>
  </si>
  <si>
    <t>UKR</t>
  </si>
  <si>
    <t>UNION DES KINESITHERAPEUTES RESPIRATOIRES</t>
  </si>
  <si>
    <t>23760448776</t>
  </si>
  <si>
    <t>44955508500033</t>
  </si>
  <si>
    <t>608919</t>
  </si>
  <si>
    <t>0596712626</t>
  </si>
  <si>
    <t>17 Rue LAMARTINE</t>
  </si>
  <si>
    <t>UNION DES FEMMES DE LA MARTINIQUE</t>
  </si>
  <si>
    <t>02973134997</t>
  </si>
  <si>
    <t>33488624900039</t>
  </si>
  <si>
    <t>412399</t>
  </si>
  <si>
    <t>02 38 78 18 18</t>
  </si>
  <si>
    <t>14 Boulevard Rocheplatte</t>
  </si>
  <si>
    <t>UDEL ENTREPRISE ET FORMATION</t>
  </si>
  <si>
    <t>UNION DES ENTREPRISES DU LOIRET</t>
  </si>
  <si>
    <t>24450246145</t>
  </si>
  <si>
    <t>77551305400038</t>
  </si>
  <si>
    <t>600957</t>
  </si>
  <si>
    <t>08 11 38 01 80</t>
  </si>
  <si>
    <t>80450 CAMON</t>
  </si>
  <si>
    <t>7 Square Youri Gagarine</t>
  </si>
  <si>
    <t>UDPS 80</t>
  </si>
  <si>
    <t>UNION DEPARTEMENTALEDES PREMIERS SECOURS DE LA SOMME</t>
  </si>
  <si>
    <t>32800193380</t>
  </si>
  <si>
    <t>83031638600010</t>
  </si>
  <si>
    <t>436409</t>
  </si>
  <si>
    <t>04 50 74 90 52</t>
  </si>
  <si>
    <t>74200 THONON LES BAINS</t>
  </si>
  <si>
    <t>1 BOIS DE THUE VERS VERSOIE</t>
  </si>
  <si>
    <t>24/04/2020</t>
  </si>
  <si>
    <t>UDSP 74</t>
  </si>
  <si>
    <t>UNION DEPARTEMENTALE SAPEURS-POMPIERS HAUTE-SAVOIE</t>
  </si>
  <si>
    <t>82740249274</t>
  </si>
  <si>
    <t>40481499800039</t>
  </si>
  <si>
    <t>383284</t>
  </si>
  <si>
    <t>06 89 18 02 53</t>
  </si>
  <si>
    <t>47510 FOULAYRONNES</t>
  </si>
  <si>
    <t>8 Rue MARCEL PAGNOL</t>
  </si>
  <si>
    <t>22/07/2020</t>
  </si>
  <si>
    <t>UDSP 47</t>
  </si>
  <si>
    <t>UNION DEPARTEMENTALE SAPEURS-POMPIERS DE LOT ET GARONNE</t>
  </si>
  <si>
    <t>72470093847</t>
  </si>
  <si>
    <t>48302055800027</t>
  </si>
  <si>
    <t>410548</t>
  </si>
  <si>
    <t>05 55 12 80 29</t>
  </si>
  <si>
    <t>2 Avenue DU PRÉSIDENT VINCENT AURIOL</t>
  </si>
  <si>
    <t>UDSP 87</t>
  </si>
  <si>
    <t>UNION DEPARTEMENTALE SAPEURS POMPIERS 87</t>
  </si>
  <si>
    <t>75870183987</t>
  </si>
  <si>
    <t>39900290600028</t>
  </si>
  <si>
    <t>523653</t>
  </si>
  <si>
    <t>04 79 60 74 25</t>
  </si>
  <si>
    <t>515 Avenue DE TURIN</t>
  </si>
  <si>
    <t>UDSP 73</t>
  </si>
  <si>
    <t>UNION DEPARTEMENTALE SAPEURS POMPIERS SAVOIE</t>
  </si>
  <si>
    <t>82730118873</t>
  </si>
  <si>
    <t>43448308700020</t>
  </si>
  <si>
    <t>613630</t>
  </si>
  <si>
    <t>05 62 07 94 83</t>
  </si>
  <si>
    <t>RESIDENCE STE BARBE</t>
  </si>
  <si>
    <t>59 Route DE PESSAN</t>
  </si>
  <si>
    <t>13/08/2021</t>
  </si>
  <si>
    <t>UNION DEPARTEMENTALE SAPEURS POMPIERS DU GERS</t>
  </si>
  <si>
    <t>76320060832</t>
  </si>
  <si>
    <t>45216871900014</t>
  </si>
  <si>
    <t>410342</t>
  </si>
  <si>
    <t>0558852864</t>
  </si>
  <si>
    <t>40000 MONT DE MARSAN</t>
  </si>
  <si>
    <t>ROCADE</t>
  </si>
  <si>
    <t>CD 932</t>
  </si>
  <si>
    <t>UDSP 40</t>
  </si>
  <si>
    <t>UNION DEPARTEMENTALE SAPEURS POMPIERS DES LANDES</t>
  </si>
  <si>
    <t>72400082340</t>
  </si>
  <si>
    <t>44236615900014</t>
  </si>
  <si>
    <t>297227</t>
  </si>
  <si>
    <t>02 33 81 35 00</t>
  </si>
  <si>
    <t>61000 ALENCON</t>
  </si>
  <si>
    <t>Rue PHILIPPE LEBON</t>
  </si>
  <si>
    <t>31/07/2020</t>
  </si>
  <si>
    <t>UDSP ORNE</t>
  </si>
  <si>
    <t>UNION DEPARTEMENTALE SAPEURS POMPIERS DE L'ORNE</t>
  </si>
  <si>
    <t>25610052561</t>
  </si>
  <si>
    <t>41090386800025</t>
  </si>
  <si>
    <t>350620</t>
  </si>
  <si>
    <t>0556998168</t>
  </si>
  <si>
    <t>22 Boulevard PIERRE 1ER</t>
  </si>
  <si>
    <t>UDSP GIRONDE</t>
  </si>
  <si>
    <t>UNION DEPARTEMENTALE SAPEURS POMPIERS DE LA GIRONDE</t>
  </si>
  <si>
    <t>72330520833</t>
  </si>
  <si>
    <t>41099793600027</t>
  </si>
  <si>
    <t>589251</t>
  </si>
  <si>
    <t>04 88 57 11 20</t>
  </si>
  <si>
    <t>13130 BERRE L ETANG</t>
  </si>
  <si>
    <t>SAPEURS POMPIERS BDR</t>
  </si>
  <si>
    <t>Place JEAN JAURES LOU GABIAN - BAT E</t>
  </si>
  <si>
    <t>UDSP13 BERRE L ETANG</t>
  </si>
  <si>
    <t>UNION DEPARTEMENTALE SAPEURS POMPIERS BDR</t>
  </si>
  <si>
    <t>93131201013</t>
  </si>
  <si>
    <t>34187517700030</t>
  </si>
  <si>
    <t>124450</t>
  </si>
  <si>
    <t>04 93 18 16 30</t>
  </si>
  <si>
    <t>LE BAOU</t>
  </si>
  <si>
    <t>262 A Avenue STE MARGUERITE</t>
  </si>
  <si>
    <t>UNION DEPARTEMENTALE SAPEURS POMPIERS 06</t>
  </si>
  <si>
    <t>UNION DEPARTEMENTALE SAPEURS POMPIERS ALPES MARITIMES</t>
  </si>
  <si>
    <t>93060225306</t>
  </si>
  <si>
    <t>42976141400029</t>
  </si>
  <si>
    <t>648309</t>
  </si>
  <si>
    <t>07 63 17 18 88</t>
  </si>
  <si>
    <t>64480 USTARITZ</t>
  </si>
  <si>
    <t>Rue Alzabea</t>
  </si>
  <si>
    <t>24/11/2022</t>
  </si>
  <si>
    <t>UDPS 64</t>
  </si>
  <si>
    <t>UNION DEPARTEMENTALE PREMIERS SECOURS PYRENEES ATLANTIQUES</t>
  </si>
  <si>
    <t>75640399764</t>
  </si>
  <si>
    <t>50315301700010</t>
  </si>
  <si>
    <t>317998</t>
  </si>
  <si>
    <t>05 55 29 64 52</t>
  </si>
  <si>
    <t>19000 TULLE</t>
  </si>
  <si>
    <t>Avenue EVARISTE GALOIS</t>
  </si>
  <si>
    <t>UDSP19</t>
  </si>
  <si>
    <t>UNION DEPARTEMENTALE DES SAPEURS-POMPIERS DE LA CORREZE</t>
  </si>
  <si>
    <t>75190107219</t>
  </si>
  <si>
    <t>39831413800023</t>
  </si>
  <si>
    <t>656045</t>
  </si>
  <si>
    <t>04 76 18 93 62</t>
  </si>
  <si>
    <t>38240 MEYLAN</t>
  </si>
  <si>
    <t>11 Avenue DU VERCORS</t>
  </si>
  <si>
    <t>UDSP 38 FORMATION</t>
  </si>
  <si>
    <t>UNION DEPARTEMENTALE DES SAPEURS POMPIERS 38 FORMATION</t>
  </si>
  <si>
    <t>84380777438</t>
  </si>
  <si>
    <t>43934961400016</t>
  </si>
  <si>
    <t>370782</t>
  </si>
  <si>
    <t>02 43 56 84 36</t>
  </si>
  <si>
    <t>53940 ST BERTHEVIN</t>
  </si>
  <si>
    <t>L Eglaniere</t>
  </si>
  <si>
    <t>UDSP 53</t>
  </si>
  <si>
    <t>UNION DEPARTEMENTALE DES SAPEURS POMPIERS MAYENNE</t>
  </si>
  <si>
    <t>52530075653</t>
  </si>
  <si>
    <t>40416170500037</t>
  </si>
  <si>
    <t>367722</t>
  </si>
  <si>
    <t>04 94 99 79 60</t>
  </si>
  <si>
    <t>83550 VIDAUBAN</t>
  </si>
  <si>
    <t>Chez Mr Pignol Remy</t>
  </si>
  <si>
    <t>6151 quartier Coualo</t>
  </si>
  <si>
    <t>05/03/2024</t>
  </si>
  <si>
    <t>UDSP 83</t>
  </si>
  <si>
    <t>UNION DEPARTEMENTALE DES SAPEURS POMPIERS DU VAR</t>
  </si>
  <si>
    <t>93830634583</t>
  </si>
  <si>
    <t>41929316200030</t>
  </si>
  <si>
    <t>310827</t>
  </si>
  <si>
    <t>04 73 98 80 54</t>
  </si>
  <si>
    <t>143 Avenue Du Brezet</t>
  </si>
  <si>
    <t>26/06/2025</t>
  </si>
  <si>
    <t>UDSP 63 CLERMONT FERRAND</t>
  </si>
  <si>
    <t>UNION DEPARTEMENTALE DES SAPEURS POMPIERS DU PUY DE DOME</t>
  </si>
  <si>
    <t>83630361363</t>
  </si>
  <si>
    <t>39267156600025</t>
  </si>
  <si>
    <t>526435</t>
  </si>
  <si>
    <t>03 84 33 04 26</t>
  </si>
  <si>
    <t>39400 MORBIER</t>
  </si>
  <si>
    <t>Rue DES HIRONDELLES</t>
  </si>
  <si>
    <t>01/04/2020</t>
  </si>
  <si>
    <t>UDSP JURA MORBIER</t>
  </si>
  <si>
    <t>UNION DEPARTEMENTALE DES SAPEURS POMPIERS DU JURA</t>
  </si>
  <si>
    <t>27390115139</t>
  </si>
  <si>
    <t>77840334500094</t>
  </si>
  <si>
    <t>666970</t>
  </si>
  <si>
    <t>03 89 43 20 27</t>
  </si>
  <si>
    <t>4 Boulevard DE LA MARSEILLAISE</t>
  </si>
  <si>
    <t>22/02/2024</t>
  </si>
  <si>
    <t>UDSP 68 MULHOUSE</t>
  </si>
  <si>
    <t>UNION DEPARTEMENTALE DES SAPEURS POMPIERS DU HAUT RHIN</t>
  </si>
  <si>
    <t>42680235068</t>
  </si>
  <si>
    <t>77895452900013</t>
  </si>
  <si>
    <t>219022</t>
  </si>
  <si>
    <t>02 98 29 15 39</t>
  </si>
  <si>
    <t>29000 QUIMPER</t>
  </si>
  <si>
    <t>CENTRE DE SECOURS</t>
  </si>
  <si>
    <t>Rue DE KERIVOAL</t>
  </si>
  <si>
    <t>UDSP 29</t>
  </si>
  <si>
    <t>UNION DEPARTEMENTALE DES SAPEURS POMPIERS DU FINISTERE</t>
  </si>
  <si>
    <t>53290584229</t>
  </si>
  <si>
    <t>40284933500011</t>
  </si>
  <si>
    <t>160520</t>
  </si>
  <si>
    <t>02 37 91 88 88</t>
  </si>
  <si>
    <t>28000 CHARTRES</t>
  </si>
  <si>
    <t>7 Rue Vincent Chevard</t>
  </si>
  <si>
    <t>UDSPEL 28</t>
  </si>
  <si>
    <t>UNION DEPARTEMENTALE DES SAPEURS POMPIERS DU CENTRE VAL DE LOIRE</t>
  </si>
  <si>
    <t>24280165528</t>
  </si>
  <si>
    <t>42340124900010</t>
  </si>
  <si>
    <t>305054</t>
  </si>
  <si>
    <t>04 71 48 82 83</t>
  </si>
  <si>
    <t>15000 AURILLAC</t>
  </si>
  <si>
    <t>86 Avenue DE CONTHE</t>
  </si>
  <si>
    <t>UDSP 15 AURILLAC</t>
  </si>
  <si>
    <t>UNION DEPARTEMENTALE DES SAPEURS POMPIERS DU CANTAL</t>
  </si>
  <si>
    <t>83150296415</t>
  </si>
  <si>
    <t>37894012600022</t>
  </si>
  <si>
    <t>456391</t>
  </si>
  <si>
    <t>PERICENTRE V 4EME ETAGE</t>
  </si>
  <si>
    <t>82 Avenue DE THIES</t>
  </si>
  <si>
    <t>24/07/2020</t>
  </si>
  <si>
    <t>UDSP 14</t>
  </si>
  <si>
    <t>UNION DEPARTEMENTALE DES SAPEURS POMPIERS DU CALVADOS</t>
  </si>
  <si>
    <t>25140258614</t>
  </si>
  <si>
    <t>41891184800038</t>
  </si>
  <si>
    <t>145385</t>
  </si>
  <si>
    <t>03 88 73 04 04</t>
  </si>
  <si>
    <t>67202 WOLFISHEIM</t>
  </si>
  <si>
    <t>4 Route de Paris</t>
  </si>
  <si>
    <t>UDSP 67</t>
  </si>
  <si>
    <t>UNION DEPARTEMENTALE DES SAPEURS POMPIERS DU BAS RHIN</t>
  </si>
  <si>
    <t>42670040867</t>
  </si>
  <si>
    <t>41498406200011</t>
  </si>
  <si>
    <t>447250</t>
  </si>
  <si>
    <t>0381853738</t>
  </si>
  <si>
    <t>10 Chemin DE LA CLAIRIERE</t>
  </si>
  <si>
    <t>UDSP 25</t>
  </si>
  <si>
    <t>UNION DEPARTEMENTALE DES SAPEURS POMPIERS DU  DOUBS</t>
  </si>
  <si>
    <t>43250247825</t>
  </si>
  <si>
    <t>33793913600038</t>
  </si>
  <si>
    <t>323561</t>
  </si>
  <si>
    <t>06 87 88 98 90</t>
  </si>
  <si>
    <t>35310 MORDELLES</t>
  </si>
  <si>
    <t>Rue DES PLATANES</t>
  </si>
  <si>
    <t>UDSP 35</t>
  </si>
  <si>
    <t>UNION DEPARTEMENTALE DES SAPEURS POMPIERS D'ILLE ET VILAINE</t>
  </si>
  <si>
    <t>53350767435</t>
  </si>
  <si>
    <t>34962399100024</t>
  </si>
  <si>
    <t>350746</t>
  </si>
  <si>
    <t>79180 CHAURAY</t>
  </si>
  <si>
    <t>BP 19</t>
  </si>
  <si>
    <t>100 Rue DE LA GARE</t>
  </si>
  <si>
    <t>27/09/2016</t>
  </si>
  <si>
    <t>UDSP 79</t>
  </si>
  <si>
    <t>UNION DEPARTEMENTALE DES SAPEURS POMPIERS DEUX SEVRES - SECTION SECOURISME</t>
  </si>
  <si>
    <t>54790076479</t>
  </si>
  <si>
    <t>42872807500030</t>
  </si>
  <si>
    <t>213482</t>
  </si>
  <si>
    <t>01 39 02 17 02</t>
  </si>
  <si>
    <t>4B Rue AVENUE DE PARIS</t>
  </si>
  <si>
    <t>UDSPY</t>
  </si>
  <si>
    <t>UNION DEPARTEMENTALE DES SAPEURS POMPIERS DES YVELINES</t>
  </si>
  <si>
    <t>11780493278</t>
  </si>
  <si>
    <t>40345671800028</t>
  </si>
  <si>
    <t>488732</t>
  </si>
  <si>
    <t>03 29 69 54 41</t>
  </si>
  <si>
    <t>88190 GOLBEY</t>
  </si>
  <si>
    <t>2 Voie HUSSON</t>
  </si>
  <si>
    <t>UDSP 88</t>
  </si>
  <si>
    <t>UNION DEPARTEMENTALE DES SAPEURS POMPIERS DES VOSGES</t>
  </si>
  <si>
    <t>41880112388</t>
  </si>
  <si>
    <t>40753703400016</t>
  </si>
  <si>
    <t>Non inscrit au RCS infogreffe du 28/04/2020</t>
  </si>
  <si>
    <t>477370</t>
  </si>
  <si>
    <t>04 68 63 78 18</t>
  </si>
  <si>
    <t>BP 69 003</t>
  </si>
  <si>
    <t>1 Rue LIEUTENANT GOURBAULT</t>
  </si>
  <si>
    <t>UDSPPO</t>
  </si>
  <si>
    <t>UNION DEPARTEMENTALE DES SAPEURS POMPIERS DES PYRENEES ORIENTALES</t>
  </si>
  <si>
    <t>91660136266</t>
  </si>
  <si>
    <t>39830163000016</t>
  </si>
  <si>
    <t>361677</t>
  </si>
  <si>
    <t>05 62 38 18 14</t>
  </si>
  <si>
    <t>65320 BORDERES SUR L ECHEZ</t>
  </si>
  <si>
    <t>Rue DE LA CONCORDE</t>
  </si>
  <si>
    <t>UDSP 65</t>
  </si>
  <si>
    <t>UNION DEPARTEMENTALE DES SAPEURS POMPIERS DES HAUTES PYRENEES</t>
  </si>
  <si>
    <t>73650046065</t>
  </si>
  <si>
    <t>43122553100018</t>
  </si>
  <si>
    <t>495414</t>
  </si>
  <si>
    <t>0492308915</t>
  </si>
  <si>
    <t>04000 DIGNE LES BAINS</t>
  </si>
  <si>
    <t>95 Avenue HENRI JAUBERT</t>
  </si>
  <si>
    <t>10/01/2025</t>
  </si>
  <si>
    <t>UDSP 04</t>
  </si>
  <si>
    <t>UNION DEPARTEMENTALE DES SAPEURS POMPIERS DES ALPES DE HAUTE PROVENCE</t>
  </si>
  <si>
    <t>93040073504</t>
  </si>
  <si>
    <t>43451276000019</t>
  </si>
  <si>
    <t>180968</t>
  </si>
  <si>
    <t>04 90 81 69 36</t>
  </si>
  <si>
    <t>Esplanade DE L'ARMEE D'AFRIQUE</t>
  </si>
  <si>
    <t>UDSP 84</t>
  </si>
  <si>
    <t>UNION DEPARTEMENTALE DES SAPEURS POMPIERS DE VAUCLUSE</t>
  </si>
  <si>
    <t>93840299584</t>
  </si>
  <si>
    <t>38934294000027</t>
  </si>
  <si>
    <t>682184</t>
  </si>
  <si>
    <t>06 18 12 82 32</t>
  </si>
  <si>
    <t>4 Rue ERNEST PECOU</t>
  </si>
  <si>
    <t>UDSP 82 MONTAUBAN</t>
  </si>
  <si>
    <t>UNION DEPARTEMENTALE DES SAPEURS POMPIERS DE TARN ET GARONNE</t>
  </si>
  <si>
    <t>76820124182</t>
  </si>
  <si>
    <t>75135259200016</t>
  </si>
  <si>
    <t>469257</t>
  </si>
  <si>
    <t>09 61 49 14 24</t>
  </si>
  <si>
    <t>71100 CHALON SUR SAONE</t>
  </si>
  <si>
    <t>4 Rue Raoul Ponchon Cis</t>
  </si>
  <si>
    <t>04/10/2021</t>
  </si>
  <si>
    <t>UDSP 71</t>
  </si>
  <si>
    <t>UNION DEPARTEMENTALE DES SAPEURS POMPIERS DE SAONE ET LOIRE</t>
  </si>
  <si>
    <t>27710279271</t>
  </si>
  <si>
    <t>42038132900044</t>
  </si>
  <si>
    <t>478763</t>
  </si>
  <si>
    <t>420 Avenue DE LA LIBERATION</t>
  </si>
  <si>
    <t>UDSP 54</t>
  </si>
  <si>
    <t>UNION DEPARTEMENTALE DES SAPEURS POMPIERS DE MEURTHE ET MOSELLE</t>
  </si>
  <si>
    <t>41540323454</t>
  </si>
  <si>
    <t>78332960000044</t>
  </si>
  <si>
    <t>505742</t>
  </si>
  <si>
    <t>0241332138</t>
  </si>
  <si>
    <t>49070 BEAUCOUZE</t>
  </si>
  <si>
    <t>6 Avenue du Grand Perigne</t>
  </si>
  <si>
    <t>31/01/2017</t>
  </si>
  <si>
    <t>UDSP MAINE ET LOIRE</t>
  </si>
  <si>
    <t>UNION DEPARTEMENTALE DES SAPEURS POMPIERS DE MAINE ET LOIRE</t>
  </si>
  <si>
    <t>52490277249</t>
  </si>
  <si>
    <t>40296334200025</t>
  </si>
  <si>
    <t>331703</t>
  </si>
  <si>
    <t>06 78 65 17 77</t>
  </si>
  <si>
    <t>89000 AUXERRE</t>
  </si>
  <si>
    <t>Allée Des Bourdillats</t>
  </si>
  <si>
    <t>UDSPY AUXERRE</t>
  </si>
  <si>
    <t>UNION DEPARTEMENTALE DES SAPEURS POMPIERS DE L'YONNE</t>
  </si>
  <si>
    <t>27890140089</t>
  </si>
  <si>
    <t>42115248900025</t>
  </si>
  <si>
    <t>402485</t>
  </si>
  <si>
    <t>04 67 90 35 67</t>
  </si>
  <si>
    <t>34420 VILLENEUVE LES BEZIERS</t>
  </si>
  <si>
    <t>ZI du capiscol</t>
  </si>
  <si>
    <t>10 Rue IRENE ET FREDERIC JOLIOT CURIE</t>
  </si>
  <si>
    <t>UDSPH</t>
  </si>
  <si>
    <t>UNION DEPARTEMENTALE DES SAPEURS POMPIERS DE L'HERAULT</t>
  </si>
  <si>
    <t>91340625834</t>
  </si>
  <si>
    <t>33007620900031</t>
  </si>
  <si>
    <t>316910</t>
  </si>
  <si>
    <t>02 32 62 26 62</t>
  </si>
  <si>
    <t>27000 EVREUX</t>
  </si>
  <si>
    <t>44 Rue DE VERNON</t>
  </si>
  <si>
    <t>UDSP 27 EVREUX</t>
  </si>
  <si>
    <t>UNION DEPARTEMENTALE DES SAPEURS POMPIERS DE L'EURE</t>
  </si>
  <si>
    <t>23270118127</t>
  </si>
  <si>
    <t>78078511900055</t>
  </si>
  <si>
    <t>343286</t>
  </si>
  <si>
    <t>05 65 77 12 08</t>
  </si>
  <si>
    <t>12000 RODEZ</t>
  </si>
  <si>
    <t>CS 53121</t>
  </si>
  <si>
    <t>17 Rue DE LA SAUVEGARDE</t>
  </si>
  <si>
    <t>08/07/2022</t>
  </si>
  <si>
    <t>UDSP 12 RODEZ</t>
  </si>
  <si>
    <t>UNION DEPARTEMENTALE DES SAPEURS POMPIERS DE L'AVEYRON</t>
  </si>
  <si>
    <t>73120046412</t>
  </si>
  <si>
    <t>38845412600029</t>
  </si>
  <si>
    <t>511286</t>
  </si>
  <si>
    <t>04 68 79 59 70</t>
  </si>
  <si>
    <t>11000 CARCASSONNE</t>
  </si>
  <si>
    <t>3 ZONE INDUST LA BOURIETTE - BP 1009</t>
  </si>
  <si>
    <t>Rue ARISTIDE BERGES</t>
  </si>
  <si>
    <t>UDSP 11 AUDE CARCASSONNE</t>
  </si>
  <si>
    <t>UNION DEPARTEMENTALE DES SAPEURS POMPIERS DE L'AUDE</t>
  </si>
  <si>
    <t>91110118511</t>
  </si>
  <si>
    <t>32639495400019</t>
  </si>
  <si>
    <t>306990</t>
  </si>
  <si>
    <t>07800 BEAUCHASTEL</t>
  </si>
  <si>
    <t>16 Route BASSE VILLE</t>
  </si>
  <si>
    <t>06/10/2021</t>
  </si>
  <si>
    <t>UDSP ARDECHE</t>
  </si>
  <si>
    <t>UNION DEPARTEMENTALE DES SAPEURS POMPIERS DE L'ARDECHE</t>
  </si>
  <si>
    <t>82070048907</t>
  </si>
  <si>
    <t>44218280400017</t>
  </si>
  <si>
    <t>352196</t>
  </si>
  <si>
    <t>04 70 35 89 27</t>
  </si>
  <si>
    <t>03400 YZEURE</t>
  </si>
  <si>
    <t>CS 10002</t>
  </si>
  <si>
    <t>5 Rue DE L'ARSENAL</t>
  </si>
  <si>
    <t>UDSP 03 YZEURE</t>
  </si>
  <si>
    <t>UNION DEPARTEMENTALE DES SAPEURS POMPIERS DE L'ALLIER</t>
  </si>
  <si>
    <t>83030329003</t>
  </si>
  <si>
    <t>49889530900033</t>
  </si>
  <si>
    <t>266553</t>
  </si>
  <si>
    <t>04 37 62 15 06</t>
  </si>
  <si>
    <t>BP 33</t>
  </si>
  <si>
    <t>200 Avenue DU CAPITAINE DHONNE</t>
  </si>
  <si>
    <t>UDSP 01 BOURG EN BRESSE</t>
  </si>
  <si>
    <t>UNION DEPARTEMENTALE DES SAPEURS POMPIERS DE L'AIN</t>
  </si>
  <si>
    <t>82010065301</t>
  </si>
  <si>
    <t>38027888700027</t>
  </si>
  <si>
    <t>NUMERO INVALIDE</t>
  </si>
  <si>
    <t>370617</t>
  </si>
  <si>
    <t>03 86 60 37 90</t>
  </si>
  <si>
    <t>58330 CRUX LA VILLE</t>
  </si>
  <si>
    <t>5 Rue Du Docteur Leveille</t>
  </si>
  <si>
    <t>10/09/2014</t>
  </si>
  <si>
    <t>UDSP 58 CRUX LA VILLE</t>
  </si>
  <si>
    <t>UNION DEPARTEMENTALE DES SAPEURS POMPIERS DE LA NIEVRE</t>
  </si>
  <si>
    <t>27580078358</t>
  </si>
  <si>
    <t>49386987900038</t>
  </si>
  <si>
    <t>504490</t>
  </si>
  <si>
    <t>03 26 97 76 88</t>
  </si>
  <si>
    <t>16 Rue LAURENT DERAMEZ</t>
  </si>
  <si>
    <t>07/11/2014</t>
  </si>
  <si>
    <t>UDPSM 51 REIMS</t>
  </si>
  <si>
    <t>UNION DEPARTEMENTALE DES SAPEURS POMPIERS DE LA MARNE</t>
  </si>
  <si>
    <t>21510122751</t>
  </si>
  <si>
    <t>38783761000030</t>
  </si>
  <si>
    <t>332550</t>
  </si>
  <si>
    <t>0233058390</t>
  </si>
  <si>
    <t>50000 ST LO</t>
  </si>
  <si>
    <t>4 Rue BELLE CROIX</t>
  </si>
  <si>
    <t>UDSP 50</t>
  </si>
  <si>
    <t>UNION DEPARTEMENTALE DES SAPEURS POMPIERS DE LA MANCHE</t>
  </si>
  <si>
    <t>25500084350</t>
  </si>
  <si>
    <t>41934263900038</t>
  </si>
  <si>
    <t>410032</t>
  </si>
  <si>
    <t>04 66 49 10 08</t>
  </si>
  <si>
    <t>48000 MENDE</t>
  </si>
  <si>
    <t>40 Allée Raymond Fages</t>
  </si>
  <si>
    <t>24/03/2025</t>
  </si>
  <si>
    <t>UDSP 48</t>
  </si>
  <si>
    <t>UNION DEPARTEMENTALE DES SAPEURS POMPIERS DE LA LOZERE</t>
  </si>
  <si>
    <t>91480023448</t>
  </si>
  <si>
    <t>44116296300017</t>
  </si>
  <si>
    <t>327542</t>
  </si>
  <si>
    <t>02 40 37 78 18</t>
  </si>
  <si>
    <t>44240 LA CHAPELLE SUR ERDRE</t>
  </si>
  <si>
    <t>12 Rue ARAGO</t>
  </si>
  <si>
    <t>UDSP 44</t>
  </si>
  <si>
    <t>UNION DEPARTEMENTALE DES SAPEURS POMPIERS DE LA LOIRE ATLANTIQUE</t>
  </si>
  <si>
    <t>52440426244</t>
  </si>
  <si>
    <t>38178696100015</t>
  </si>
  <si>
    <t>370599</t>
  </si>
  <si>
    <t>04 77 91 08 81</t>
  </si>
  <si>
    <t>8 Rue CHANOINE PLOTON</t>
  </si>
  <si>
    <t>UDSP 42</t>
  </si>
  <si>
    <t>UNION DEPARTEMENTALE DES SAPEURS POMPIERS DE LA LOIRE</t>
  </si>
  <si>
    <t>82420198142</t>
  </si>
  <si>
    <t>50173610200010</t>
  </si>
  <si>
    <t>310815</t>
  </si>
  <si>
    <t>04 71 05 23 00</t>
  </si>
  <si>
    <t>43000 LE PUY EN VELAY</t>
  </si>
  <si>
    <t>Zone Artisanale De Taulhac</t>
  </si>
  <si>
    <t>B bis Rue Hippolyte Malegue</t>
  </si>
  <si>
    <t>UDSP LE PUY EN VELAY</t>
  </si>
  <si>
    <t>UNION DEPARTEMENTALE DES SAPEURS POMPIERS DE LA HAUTE LOIRE</t>
  </si>
  <si>
    <t>83430298643</t>
  </si>
  <si>
    <t>32861970500028</t>
  </si>
  <si>
    <t>324267</t>
  </si>
  <si>
    <t>0475467828</t>
  </si>
  <si>
    <t>26220 DIEULEFIT</t>
  </si>
  <si>
    <t>CIS</t>
  </si>
  <si>
    <t>Quai MALEVAL</t>
  </si>
  <si>
    <t>UDSP26</t>
  </si>
  <si>
    <t>UNION DEPARTEMENTALE DES SAPEURS POMPIERS DE LA DROME</t>
  </si>
  <si>
    <t>82260132826</t>
  </si>
  <si>
    <t>40099925600037</t>
  </si>
  <si>
    <t>472724</t>
  </si>
  <si>
    <t>17180 PERIGNY</t>
  </si>
  <si>
    <t>ZI DES 4 CHEVALIERS</t>
  </si>
  <si>
    <t>1 Route de la République</t>
  </si>
  <si>
    <t>06/08/2015</t>
  </si>
  <si>
    <t>UDPS 17</t>
  </si>
  <si>
    <t>UNION DEPARTEMENTALE DES SAPEURS POMPIERS DE LA CHARENTE MARITIME</t>
  </si>
  <si>
    <t>54170128417</t>
  </si>
  <si>
    <t>49331629300023</t>
  </si>
  <si>
    <t>246890</t>
  </si>
  <si>
    <t>0545201842</t>
  </si>
  <si>
    <t>16340 L ISLE D ESPAGNAC</t>
  </si>
  <si>
    <t>9 Rue DENIS PAPIN</t>
  </si>
  <si>
    <t>10/08/2016</t>
  </si>
  <si>
    <t>UDSP16</t>
  </si>
  <si>
    <t>UNION DEPARTEMENTALE DES SAPEURS POMPIERS DE LA CHARENTE</t>
  </si>
  <si>
    <t>54160037316</t>
  </si>
  <si>
    <t>42152200400025</t>
  </si>
  <si>
    <t>298529</t>
  </si>
  <si>
    <t>0686584727</t>
  </si>
  <si>
    <t>24260 LE BUGUE</t>
  </si>
  <si>
    <t>LA MOUTHE SUD</t>
  </si>
  <si>
    <t>UDSP 24</t>
  </si>
  <si>
    <t>UNION DEPARTEMENTALE DES SAPEURS POMPIERS DE DORDOGNE</t>
  </si>
  <si>
    <t>72240080424</t>
  </si>
  <si>
    <t>41095750000029</t>
  </si>
  <si>
    <t>414566</t>
  </si>
  <si>
    <t>0296751118</t>
  </si>
  <si>
    <t>22000 ST BRIEUC</t>
  </si>
  <si>
    <t>13 Rue de Guernesey</t>
  </si>
  <si>
    <t>UDSP 22</t>
  </si>
  <si>
    <t>UNION DEPARTEMENTALE DES SAPEURS POMPIERS</t>
  </si>
  <si>
    <t>53220829122</t>
  </si>
  <si>
    <t>43393018700011</t>
  </si>
  <si>
    <t>482171</t>
  </si>
  <si>
    <t>06 46 12 27 53</t>
  </si>
  <si>
    <t>87430 VERNEUIL SUR VIENNE</t>
  </si>
  <si>
    <t>25 Route DE LA MERLIE</t>
  </si>
  <si>
    <t>UDPS 87</t>
  </si>
  <si>
    <t>UNION DEPARTEMENTALE DES PREMIERS SECOURS 87</t>
  </si>
  <si>
    <t>74870139587</t>
  </si>
  <si>
    <t>79077113300028</t>
  </si>
  <si>
    <t>539193</t>
  </si>
  <si>
    <t>02 40 06 94 68</t>
  </si>
  <si>
    <t>49450 ST ANDRE DE LA MARCHE</t>
  </si>
  <si>
    <t>3 Rue Des Genets</t>
  </si>
  <si>
    <t>10/03/2016</t>
  </si>
  <si>
    <t>UDPS 44 49 85</t>
  </si>
  <si>
    <t>UNION DEPARTEMENTALE DES PREMIERS SECOURS LOIRE ATLANTIQUE  VENDEE MAINE ET LOIRE</t>
  </si>
  <si>
    <t>52490245749</t>
  </si>
  <si>
    <t>50866540300020</t>
  </si>
  <si>
    <t>302302</t>
  </si>
  <si>
    <t>01 69 21 58 58</t>
  </si>
  <si>
    <t>91140 VILLEJUST</t>
  </si>
  <si>
    <t>Lotissement La Haute Poupardiere</t>
  </si>
  <si>
    <t>2 Route De Nozay</t>
  </si>
  <si>
    <t>04/10/2017</t>
  </si>
  <si>
    <t>UDPS 91 VILLEJUST</t>
  </si>
  <si>
    <t>UNION DEPARTEMENTALE DES PREMIERS SECOURS ESSONNE</t>
  </si>
  <si>
    <t>11910372891</t>
  </si>
  <si>
    <t>41973770500063</t>
  </si>
  <si>
    <t>685471</t>
  </si>
  <si>
    <t>06 60 80 38 43</t>
  </si>
  <si>
    <t>29510 BRIEC</t>
  </si>
  <si>
    <t>Centre Aquatique Aquacove &amp; Spa</t>
  </si>
  <si>
    <t>Rue DE LA BOISSIÈRE,</t>
  </si>
  <si>
    <t>26/05/2025</t>
  </si>
  <si>
    <t>UDPS 29 BRIEC</t>
  </si>
  <si>
    <t>UNION DEPARTEMENTALE DES PREMIERS SECOURS DU FINISTERE</t>
  </si>
  <si>
    <t>53290942329</t>
  </si>
  <si>
    <t>84956484400017</t>
  </si>
  <si>
    <t>483242</t>
  </si>
  <si>
    <t>0800860079</t>
  </si>
  <si>
    <t>79200 PARTHENAY</t>
  </si>
  <si>
    <t>19 Rue DE LA CITADELLE</t>
  </si>
  <si>
    <t>UDPS 79</t>
  </si>
  <si>
    <t>UNION DEPARTEMENTALE DES PREMIERS SECOURS DES DEUX SEVRES</t>
  </si>
  <si>
    <t>54790079779</t>
  </si>
  <si>
    <t>48260088900034</t>
  </si>
  <si>
    <t>645618</t>
  </si>
  <si>
    <t>06 49 95 00 21</t>
  </si>
  <si>
    <t>13600 LA CIOTAT</t>
  </si>
  <si>
    <t>4 Impasse DES EUCALYPTUS</t>
  </si>
  <si>
    <t>14/04/2025</t>
  </si>
  <si>
    <t>UDPS BDR 13</t>
  </si>
  <si>
    <t>UNION DEPARTEMENTALE DES PREMIERS SECOURS DES BOUCHES DU RHONE</t>
  </si>
  <si>
    <t>93131581913</t>
  </si>
  <si>
    <t>42226305300031</t>
  </si>
  <si>
    <t>DOUBLE EMPLOI AVEC CODE 327542</t>
  </si>
  <si>
    <t>313221</t>
  </si>
  <si>
    <t>44190 GORGES</t>
  </si>
  <si>
    <t>13 Montée DES BIGANNES</t>
  </si>
  <si>
    <t>UDPS 44</t>
  </si>
  <si>
    <t>UNION DEPARTEMENTALE DES PREMIERS SECOURS DE LOIRE ATLANTIQUE</t>
  </si>
  <si>
    <t>52440335544</t>
  </si>
  <si>
    <t>42187257300025</t>
  </si>
  <si>
    <t>422885</t>
  </si>
  <si>
    <t>0 811 38 01 80</t>
  </si>
  <si>
    <t>02200 SOISSONS</t>
  </si>
  <si>
    <t>6 ter RUE ANNE MORGAN</t>
  </si>
  <si>
    <t>UDPS 02</t>
  </si>
  <si>
    <t>UNION DEPARTEMENTALE DES PREMIERS SECOURS DE L'AISNE</t>
  </si>
  <si>
    <t>22020100202</t>
  </si>
  <si>
    <t>50955981100021</t>
  </si>
  <si>
    <t>361379</t>
  </si>
  <si>
    <t>06 17 10 67 28</t>
  </si>
  <si>
    <t>58300 DECIZE</t>
  </si>
  <si>
    <t>MAIRIE DE DECIZE</t>
  </si>
  <si>
    <t>32 Rue DE LA REPUBLIQUE</t>
  </si>
  <si>
    <t>UDPS 58</t>
  </si>
  <si>
    <t>UNION DEPARTEMENTALE DES PREMIERS SECOURS DE LA NIEVRE</t>
  </si>
  <si>
    <t>26580052158</t>
  </si>
  <si>
    <t>49428200700025</t>
  </si>
  <si>
    <t>473935</t>
  </si>
  <si>
    <t>06 68 07 37 84</t>
  </si>
  <si>
    <t>19240 ALLASSAC</t>
  </si>
  <si>
    <t>Champs de la côte</t>
  </si>
  <si>
    <t>UDPS 19</t>
  </si>
  <si>
    <t>UNION DEPARTEMENTALE DES PREMIERS SECOURS DE CORREZE</t>
  </si>
  <si>
    <t>74190067019</t>
  </si>
  <si>
    <t>53060386900013</t>
  </si>
  <si>
    <t>536738</t>
  </si>
  <si>
    <t>02 54 51 54 46</t>
  </si>
  <si>
    <t>41000 BLOIS</t>
  </si>
  <si>
    <t>13 Avenue GUTEMBERG</t>
  </si>
  <si>
    <t>UDSP 41</t>
  </si>
  <si>
    <t>UNION DEPARTEMENTALE DES POMPIERS DU LOIR ET CHER</t>
  </si>
  <si>
    <t>24410141941</t>
  </si>
  <si>
    <t>40499321400026</t>
  </si>
  <si>
    <t>324292</t>
  </si>
  <si>
    <t>02 51 44 37 00</t>
  </si>
  <si>
    <t>85000 LA ROCHE SUR YON</t>
  </si>
  <si>
    <t>BP 709</t>
  </si>
  <si>
    <t>119 Boulevard des Etats-Unis</t>
  </si>
  <si>
    <t>06/12/2016</t>
  </si>
  <si>
    <t>UDAF 85</t>
  </si>
  <si>
    <t>UNION DEPARTEMENTALE DES ASSOCIATIONS FAMILIALES DE LA VENDEE</t>
  </si>
  <si>
    <t>52850046285</t>
  </si>
  <si>
    <t>78644774800033</t>
  </si>
  <si>
    <t>533282</t>
  </si>
  <si>
    <t>04 50 46 55 69</t>
  </si>
  <si>
    <t>74000 ANNECY</t>
  </si>
  <si>
    <t>21 Avenue DES HIRONDELLES</t>
  </si>
  <si>
    <t>UDAPEI 74</t>
  </si>
  <si>
    <t>UNION DEPARTEMENTALE DES ASSOCIATIONS DES PARENTS DE PERSONNES HANDICAP</t>
  </si>
  <si>
    <t>82740311674</t>
  </si>
  <si>
    <t>41108985700048</t>
  </si>
  <si>
    <t>200578</t>
  </si>
  <si>
    <t>02 35 98 08 03</t>
  </si>
  <si>
    <t>1 Rue NICOLAS MENAGER</t>
  </si>
  <si>
    <t>UDPS 76</t>
  </si>
  <si>
    <t>UNION DEPARTEMENTALE DE PREMIER SECOURS DE SEINE MARITIME</t>
  </si>
  <si>
    <t>23760231476</t>
  </si>
  <si>
    <t>40979150600010</t>
  </si>
  <si>
    <t>505791</t>
  </si>
  <si>
    <t>05 49 04 76 76</t>
  </si>
  <si>
    <t>79000 NIORT</t>
  </si>
  <si>
    <t>CS 18519</t>
  </si>
  <si>
    <t>171 Avenue de Nantes</t>
  </si>
  <si>
    <t>25/09/2019</t>
  </si>
  <si>
    <t>UDAF 79</t>
  </si>
  <si>
    <t>UNION DEPARTEMENTALE  DES ASSOCIATIONS FAMILIALES DES DEUX SEVRES</t>
  </si>
  <si>
    <t>54790106779</t>
  </si>
  <si>
    <t>78145971400080</t>
  </si>
  <si>
    <t>186958</t>
  </si>
  <si>
    <t>06 12 91 60 41</t>
  </si>
  <si>
    <t>2 bis Rue DU COLONEL TRUPEL</t>
  </si>
  <si>
    <t>UDSP 76</t>
  </si>
  <si>
    <t>UNION DEPARTEMENTAL DES SAPEURS POMPIERS DE SEINE MARITIME</t>
  </si>
  <si>
    <t>23760260476</t>
  </si>
  <si>
    <t>78112440900025</t>
  </si>
  <si>
    <t>235994</t>
  </si>
  <si>
    <t>01 60 56 83 00</t>
  </si>
  <si>
    <t>77000 MELUN</t>
  </si>
  <si>
    <t>BP 109</t>
  </si>
  <si>
    <t>56 Route DE CORBEIL</t>
  </si>
  <si>
    <t>17/06/2020</t>
  </si>
  <si>
    <t>UDSP 77</t>
  </si>
  <si>
    <t>UNION DEPARTEMENTAL DES SAPEURS POMPIERS DE SEINE ET MARNE MELUN</t>
  </si>
  <si>
    <t>11770570477</t>
  </si>
  <si>
    <t>40172352300015</t>
  </si>
  <si>
    <t>663062</t>
  </si>
  <si>
    <t>02 43 54 67 39</t>
  </si>
  <si>
    <t>72190 COULAINES</t>
  </si>
  <si>
    <t>13 Boulevard Saint-Michel</t>
  </si>
  <si>
    <t>21/11/2023</t>
  </si>
  <si>
    <t>UDSP 72</t>
  </si>
  <si>
    <t>UNION DEPART SAPEURSPOMPIERS SARTHE</t>
  </si>
  <si>
    <t>52720193072</t>
  </si>
  <si>
    <t>40228014300015</t>
  </si>
  <si>
    <t>484740</t>
  </si>
  <si>
    <t>04 66 63 36 00</t>
  </si>
  <si>
    <t>42 Avenue VINCENT D'INDY</t>
  </si>
  <si>
    <t>08/01/2020</t>
  </si>
  <si>
    <t>UNION DEPART SAPEURS POMPIERS GARD</t>
  </si>
  <si>
    <t>76300443530</t>
  </si>
  <si>
    <t>38534714100033</t>
  </si>
  <si>
    <t>188177</t>
  </si>
  <si>
    <t>05 62 13 20 22</t>
  </si>
  <si>
    <t>BP 60327</t>
  </si>
  <si>
    <t>6 Boulevard DEODAT DE SEVERAC</t>
  </si>
  <si>
    <t>05/07/2021</t>
  </si>
  <si>
    <t>UDSP 31</t>
  </si>
  <si>
    <t>UNION DEPART SAPEURS POMPIERS DE HAUTE GARONNE</t>
  </si>
  <si>
    <t>73310177331</t>
  </si>
  <si>
    <t>38996699500059</t>
  </si>
  <si>
    <t>441272</t>
  </si>
  <si>
    <t>0248667652</t>
  </si>
  <si>
    <t>230 Rue Louis Mallet</t>
  </si>
  <si>
    <t>UDSP DU CHER</t>
  </si>
  <si>
    <t>UNION DEPARMENTALE DES SAPEURS-POMPIERS DU CHER - FORMATION</t>
  </si>
  <si>
    <t>24180085918</t>
  </si>
  <si>
    <t>49537730100017</t>
  </si>
  <si>
    <t>141872</t>
  </si>
  <si>
    <t>UDPS 75</t>
  </si>
  <si>
    <t>UNION DEP DES PREMIERS SECOURS DE PARIS</t>
  </si>
  <si>
    <t>11751211575</t>
  </si>
  <si>
    <t>35054476300021</t>
  </si>
  <si>
    <t>530712</t>
  </si>
  <si>
    <t>0148731160</t>
  </si>
  <si>
    <t>17 Boulevard HENRY RUEIL</t>
  </si>
  <si>
    <t>UDSM  FONTENAY SOUS BOIS</t>
  </si>
  <si>
    <t>UNION DEFENSE SANTE MENTALE REGION EST PARIS</t>
  </si>
  <si>
    <t>11940332894</t>
  </si>
  <si>
    <t>78570592200025</t>
  </si>
  <si>
    <t>504300</t>
  </si>
  <si>
    <t>05 62 14 95 00</t>
  </si>
  <si>
    <t>28 Rue DE L AIGUETTE</t>
  </si>
  <si>
    <t>16/07/2021</t>
  </si>
  <si>
    <t>UCRM</t>
  </si>
  <si>
    <t>UNION CEPIERE ROBERT MONNIER</t>
  </si>
  <si>
    <t>73310811431</t>
  </si>
  <si>
    <t>48162966500011</t>
  </si>
  <si>
    <t>589639</t>
  </si>
  <si>
    <t>09 62 06 50 52</t>
  </si>
  <si>
    <t>29400 LANDIVISIAU</t>
  </si>
  <si>
    <t>BP 10414</t>
  </si>
  <si>
    <t>UBAPAR</t>
  </si>
  <si>
    <t>UNION BRETONNE POUR L'ANIMATION DES PAYS RURAUX</t>
  </si>
  <si>
    <t>53290834629</t>
  </si>
  <si>
    <t>33781282000054</t>
  </si>
  <si>
    <t>641005</t>
  </si>
  <si>
    <t>67370 TRUCHTERSHEIM</t>
  </si>
  <si>
    <t>9 Rue du Sonnenberg</t>
  </si>
  <si>
    <t>09/06/2022</t>
  </si>
  <si>
    <t>UNION ALSACIENNE DE YOGA</t>
  </si>
  <si>
    <t>42670113467</t>
  </si>
  <si>
    <t>32471712300032</t>
  </si>
  <si>
    <t>679446</t>
  </si>
  <si>
    <t>49 221 478-0</t>
  </si>
  <si>
    <t>ALLEMAGNE - KOLN</t>
  </si>
  <si>
    <t>62 Kerpener Str.</t>
  </si>
  <si>
    <t>UNIKLINIK KOLN</t>
  </si>
  <si>
    <t>665423</t>
  </si>
  <si>
    <t>07 61 14 06 27</t>
  </si>
  <si>
    <t>101 Rue DE TOLBIAC</t>
  </si>
  <si>
    <t>15/04/2025</t>
  </si>
  <si>
    <t>UNICANCER</t>
  </si>
  <si>
    <t>11756058375</t>
  </si>
  <si>
    <t>53283409000013</t>
  </si>
  <si>
    <t>123213</t>
  </si>
  <si>
    <t>02 99 94 86 79</t>
  </si>
  <si>
    <t>35300 FOUGERES</t>
  </si>
  <si>
    <t>3 Boulevard St Germain</t>
  </si>
  <si>
    <t>UNIACCES - SURDICOM</t>
  </si>
  <si>
    <t>53350350435</t>
  </si>
  <si>
    <t>38454819400099</t>
  </si>
  <si>
    <t>209958</t>
  </si>
  <si>
    <t>04 78 60 52 59</t>
  </si>
  <si>
    <t>163 Boulevard DES ETATS UNIS</t>
  </si>
  <si>
    <t>25/03/2021</t>
  </si>
  <si>
    <t>UNE SOURIS VERTE HALTE GARDERIE</t>
  </si>
  <si>
    <t>82690579469</t>
  </si>
  <si>
    <t>38380647800079</t>
  </si>
  <si>
    <t>681295</t>
  </si>
  <si>
    <t>04 67 34 05 00</t>
  </si>
  <si>
    <t>496 Avenue DE LA POMPIGNANE</t>
  </si>
  <si>
    <t>20/02/2025</t>
  </si>
  <si>
    <t>UNE AUTRE LANGUE</t>
  </si>
  <si>
    <t>UNE AUTRE LANGUE MONTPELLIER</t>
  </si>
  <si>
    <t>76341102234</t>
  </si>
  <si>
    <t>89379170700019</t>
  </si>
  <si>
    <t>597168</t>
  </si>
  <si>
    <t>06 73 31 27 36</t>
  </si>
  <si>
    <t>7 ter Rue du Général de Larminat</t>
  </si>
  <si>
    <t>UNDICI</t>
  </si>
  <si>
    <t>11754817975</t>
  </si>
  <si>
    <t>49318176200037</t>
  </si>
  <si>
    <t>624664</t>
  </si>
  <si>
    <t>06 64 18 41 39</t>
  </si>
  <si>
    <t>69250 ALBIGNY SUR SAONE</t>
  </si>
  <si>
    <t>2 Quai du Général de Gaulle</t>
  </si>
  <si>
    <t>23/12/2021</t>
  </si>
  <si>
    <t>UNAMANO</t>
  </si>
  <si>
    <t>84691724869</t>
  </si>
  <si>
    <t>88216816400011</t>
  </si>
  <si>
    <t>534330</t>
  </si>
  <si>
    <t>02163</t>
  </si>
  <si>
    <t>01 71 19 99 68</t>
  </si>
  <si>
    <t>75012 PARIS 12EME ARRONDISSEMENT</t>
  </si>
  <si>
    <t>BATIMENT B 18</t>
  </si>
  <si>
    <t>18-20 Boulevard DE REUILLY</t>
  </si>
  <si>
    <t>UNAFORMEC IDF</t>
  </si>
  <si>
    <t>UNAFORMEC ILE DE FRANCE</t>
  </si>
  <si>
    <t>11755281275</t>
  </si>
  <si>
    <t>45134099600029</t>
  </si>
  <si>
    <t>505870</t>
  </si>
  <si>
    <t>01084</t>
  </si>
  <si>
    <t>01 71 19 99 67</t>
  </si>
  <si>
    <t>18/20 Boulevard DE REUILLY</t>
  </si>
  <si>
    <t>06/07/2021</t>
  </si>
  <si>
    <t>UNAFORMEC</t>
  </si>
  <si>
    <t>31782398700050</t>
  </si>
  <si>
    <t>230510</t>
  </si>
  <si>
    <t>01 49 95 36 97</t>
  </si>
  <si>
    <t>28 Place SAINT GEORGES</t>
  </si>
  <si>
    <t>UNAFOR</t>
  </si>
  <si>
    <t>11753061975</t>
  </si>
  <si>
    <t>41954901900018</t>
  </si>
  <si>
    <t>486000</t>
  </si>
  <si>
    <t>01 45 20 63 13</t>
  </si>
  <si>
    <t>101 Avenue DE CLICHY</t>
  </si>
  <si>
    <t>UNAFAM PARIS</t>
  </si>
  <si>
    <t>11754590275</t>
  </si>
  <si>
    <t>78436348300040</t>
  </si>
  <si>
    <t>632089</t>
  </si>
  <si>
    <t>02 99 53 88 93</t>
  </si>
  <si>
    <t>4 Avenue D Italie</t>
  </si>
  <si>
    <t>25/11/2021</t>
  </si>
  <si>
    <t>UNAFAM RENNES</t>
  </si>
  <si>
    <t>UNAFAM BRETAGNE</t>
  </si>
  <si>
    <t>78436348300545</t>
  </si>
  <si>
    <t>403647</t>
  </si>
  <si>
    <t>01 49 23 82 52</t>
  </si>
  <si>
    <t>14 Rue de la Tombe Issoire</t>
  </si>
  <si>
    <t>UNA FORMATION</t>
  </si>
  <si>
    <t>11754403375</t>
  </si>
  <si>
    <t>51035788200016</t>
  </si>
  <si>
    <t>515528</t>
  </si>
  <si>
    <t>06 61 05 44 00</t>
  </si>
  <si>
    <t>45 Boulevard Vincent Auriol</t>
  </si>
  <si>
    <t>14/10/2020</t>
  </si>
  <si>
    <t>UN ROLE A JOUER</t>
  </si>
  <si>
    <t>11755289775</t>
  </si>
  <si>
    <t>80785756000054</t>
  </si>
  <si>
    <t>560066</t>
  </si>
  <si>
    <t>LES MARRONIERS UN PAS VERS L'AUTRE 2</t>
  </si>
  <si>
    <t>VAL SAINT ANDRE</t>
  </si>
  <si>
    <t>UN PAS VERS L'AUTRE</t>
  </si>
  <si>
    <t>93131602913</t>
  </si>
  <si>
    <t>80536311600015</t>
  </si>
  <si>
    <t>653652</t>
  </si>
  <si>
    <t>08 06 70 07 01</t>
  </si>
  <si>
    <t>29/03/2023</t>
  </si>
  <si>
    <t>UMIH FORMATION SAS</t>
  </si>
  <si>
    <t>11756581875</t>
  </si>
  <si>
    <t>91850054700016</t>
  </si>
  <si>
    <t>527592</t>
  </si>
  <si>
    <t>01 30 27 30 00</t>
  </si>
  <si>
    <t>95710 BRAY ET LU</t>
  </si>
  <si>
    <t>2 Rue GRANDE RUE</t>
  </si>
  <si>
    <t>UMICORE  BRAY ET LU</t>
  </si>
  <si>
    <t>UMICORE BUILDING PRODUCTS FRANCE PRO ZINC</t>
  </si>
  <si>
    <t>11930712193</t>
  </si>
  <si>
    <t>50937838600023</t>
  </si>
  <si>
    <t>Aucune certification DATADOCK ou QUALIOPI (fichier du 10/01/2023).</t>
  </si>
  <si>
    <t>504646</t>
  </si>
  <si>
    <t>62220 CARVIN</t>
  </si>
  <si>
    <t>51 Rue EDOUARD PLACHEZ</t>
  </si>
  <si>
    <t>UMEO</t>
  </si>
  <si>
    <t>32620314862</t>
  </si>
  <si>
    <t>80153090800012</t>
  </si>
  <si>
    <t>444352</t>
  </si>
  <si>
    <t>02 43 61 08 47</t>
  </si>
  <si>
    <t>72650 LA CHAPELLE ST AUBIN</t>
  </si>
  <si>
    <t>Route De Palluau Les Sauges</t>
  </si>
  <si>
    <t>08/02/2024</t>
  </si>
  <si>
    <t>UMENIA</t>
  </si>
  <si>
    <t>52720164672</t>
  </si>
  <si>
    <t>81540490000020</t>
  </si>
  <si>
    <t>583911</t>
  </si>
  <si>
    <t>05 34 60 56 33</t>
  </si>
  <si>
    <t>11 Rue PIERRE LOTI</t>
  </si>
  <si>
    <t>UMANOVE</t>
  </si>
  <si>
    <t>73310351731</t>
  </si>
  <si>
    <t>43251864500028</t>
  </si>
  <si>
    <t>682135</t>
  </si>
  <si>
    <t>06 99 57 76 46</t>
  </si>
  <si>
    <t>35590 ST GILLES</t>
  </si>
  <si>
    <t>9 La Budorais</t>
  </si>
  <si>
    <t>UMANIMA FORMATION LED</t>
  </si>
  <si>
    <t>53351140435</t>
  </si>
  <si>
    <t>91439557900016</t>
  </si>
  <si>
    <t>639527</t>
  </si>
  <si>
    <t>01 83 56 67 54</t>
  </si>
  <si>
    <t>VILLA CORENTIN</t>
  </si>
  <si>
    <t>75 Rue PERE CORENTIN</t>
  </si>
  <si>
    <t>09/05/2022</t>
  </si>
  <si>
    <t>UMANEA</t>
  </si>
  <si>
    <t>11754785975</t>
  </si>
  <si>
    <t>53872133300028</t>
  </si>
  <si>
    <t>638341</t>
  </si>
  <si>
    <t>01 83 62 90 69</t>
  </si>
  <si>
    <t>10 Rue De Penthievre</t>
  </si>
  <si>
    <t>11/04/2022</t>
  </si>
  <si>
    <t>ULULE</t>
  </si>
  <si>
    <t>11756290875</t>
  </si>
  <si>
    <t>79471083000041</t>
  </si>
  <si>
    <t>520720</t>
  </si>
  <si>
    <t>06 84 55 23 32</t>
  </si>
  <si>
    <t>10 Rue ISABEY</t>
  </si>
  <si>
    <t>ULTREIA ET ASSOCIES</t>
  </si>
  <si>
    <t>41540311154</t>
  </si>
  <si>
    <t>75189700000012</t>
  </si>
  <si>
    <t>283472</t>
  </si>
  <si>
    <t>02 38 90 93 26</t>
  </si>
  <si>
    <t>45270 BELLEGARDE</t>
  </si>
  <si>
    <t>34 Avenue DU 21AOUT 1944</t>
  </si>
  <si>
    <t>21/08/2019</t>
  </si>
  <si>
    <t>UPS</t>
  </si>
  <si>
    <t>ULTRA PROPRETE SERVICES - UPS CONSULTANTS</t>
  </si>
  <si>
    <t>24450179345</t>
  </si>
  <si>
    <t>32813160200059</t>
  </si>
  <si>
    <t>672531</t>
  </si>
  <si>
    <t>03 89 64 05 12</t>
  </si>
  <si>
    <t>7 Avenue du Maréchal Foch</t>
  </si>
  <si>
    <t>UKOO PARTNERS</t>
  </si>
  <si>
    <t>44680338268</t>
  </si>
  <si>
    <t>91451863400011</t>
  </si>
  <si>
    <t>660577</t>
  </si>
  <si>
    <t>97228 STE LUCE</t>
  </si>
  <si>
    <t>7 Lotissement ANSE MABOUYAS</t>
  </si>
  <si>
    <t>28/09/2023</t>
  </si>
  <si>
    <t>UJAMAA CONSEIL</t>
  </si>
  <si>
    <t>02973225697</t>
  </si>
  <si>
    <t>81773292800020</t>
  </si>
  <si>
    <t>367254</t>
  </si>
  <si>
    <t>03 87 29 87 30</t>
  </si>
  <si>
    <t>57500 ST AVOLD</t>
  </si>
  <si>
    <t>ZONE INDUSTRIELLE EUROPORT</t>
  </si>
  <si>
    <t>UCFE  ST AVOLD</t>
  </si>
  <si>
    <t>UHLEN CONSEILS FORMATIONS ENVIRONNEMENT</t>
  </si>
  <si>
    <t>41570282757</t>
  </si>
  <si>
    <t>39808507600030</t>
  </si>
  <si>
    <t>361604</t>
  </si>
  <si>
    <t>04 90 67 93 87</t>
  </si>
  <si>
    <t>84210 PERNES LES FONTAINES</t>
  </si>
  <si>
    <t>1542 Route DU THOR</t>
  </si>
  <si>
    <t>26/02/2021</t>
  </si>
  <si>
    <t>UGOCOM</t>
  </si>
  <si>
    <t>93840248784</t>
  </si>
  <si>
    <t>44035207800016</t>
  </si>
  <si>
    <t>680187</t>
  </si>
  <si>
    <t>04 99 13 20 37</t>
  </si>
  <si>
    <t>435 Avenue Georges Freche</t>
  </si>
  <si>
    <t>UGECAM OCCITANIE</t>
  </si>
  <si>
    <t>42459649200050</t>
  </si>
  <si>
    <t>471331</t>
  </si>
  <si>
    <t>0328820220</t>
  </si>
  <si>
    <t>Cpam de Lille Douai</t>
  </si>
  <si>
    <t>2 bis Rue d'Iena</t>
  </si>
  <si>
    <t>UGECAM HAUTS-DE-FRANCE</t>
  </si>
  <si>
    <t>31590738359</t>
  </si>
  <si>
    <t>42362826200234</t>
  </si>
  <si>
    <t>326800</t>
  </si>
  <si>
    <t>03 89 23 65 65</t>
  </si>
  <si>
    <t>12 Rue DES METIERS</t>
  </si>
  <si>
    <t>06/10/2014</t>
  </si>
  <si>
    <t>UGA CTAI</t>
  </si>
  <si>
    <t>UGA UNION GROUPEMENTS ARTISANAUX - UGA CTAI</t>
  </si>
  <si>
    <t>42680024068</t>
  </si>
  <si>
    <t>77890458100031</t>
  </si>
  <si>
    <t>439903</t>
  </si>
  <si>
    <t>01296</t>
  </si>
  <si>
    <t>04 91 32 45 74</t>
  </si>
  <si>
    <t>27 Boulevard JEAN MOULIN</t>
  </si>
  <si>
    <t>UMFCS AMU</t>
  </si>
  <si>
    <t>UFR MEDECINE UNIVERSITE AIX MARSEILLE</t>
  </si>
  <si>
    <t>93131411013</t>
  </si>
  <si>
    <t>13001533200153</t>
  </si>
  <si>
    <t>133073</t>
  </si>
  <si>
    <t>02 35 89 77 23</t>
  </si>
  <si>
    <t>20 Rue VICTOR MORIN</t>
  </si>
  <si>
    <t>UFORCA ROUEN</t>
  </si>
  <si>
    <t>23760169976</t>
  </si>
  <si>
    <t>39270510900024</t>
  </si>
  <si>
    <t>155494</t>
  </si>
  <si>
    <t>02 99 79 72 36</t>
  </si>
  <si>
    <t>2 Rue VICTOR HUGO</t>
  </si>
  <si>
    <t>04/09/2015</t>
  </si>
  <si>
    <t>UFORCA RENNES</t>
  </si>
  <si>
    <t>53350792835</t>
  </si>
  <si>
    <t>40142766100020</t>
  </si>
  <si>
    <t>607095</t>
  </si>
  <si>
    <t>182 Rue GAULTHIER DE RUMILLY</t>
  </si>
  <si>
    <t>UFORCA PREMONTRE</t>
  </si>
  <si>
    <t>32800197680</t>
  </si>
  <si>
    <t>84818070900018</t>
  </si>
  <si>
    <t>175456</t>
  </si>
  <si>
    <t>0228240953</t>
  </si>
  <si>
    <t>1 Square Jean Heurtin</t>
  </si>
  <si>
    <t>02/11/2016</t>
  </si>
  <si>
    <t>UFORCA NANTES</t>
  </si>
  <si>
    <t>52440266544</t>
  </si>
  <si>
    <t>40821496300014</t>
  </si>
  <si>
    <t>207445</t>
  </si>
  <si>
    <t>4 Avenue BERTHELOT</t>
  </si>
  <si>
    <t>17/12/2021</t>
  </si>
  <si>
    <t>UFORCA LYON</t>
  </si>
  <si>
    <t>82690483469</t>
  </si>
  <si>
    <t>40216902300015</t>
  </si>
  <si>
    <t>161524</t>
  </si>
  <si>
    <t>0380769559</t>
  </si>
  <si>
    <t>19 Place DARCY</t>
  </si>
  <si>
    <t>UFORCA DIJON</t>
  </si>
  <si>
    <t>26210123321</t>
  </si>
  <si>
    <t>42747059600029</t>
  </si>
  <si>
    <t>355781</t>
  </si>
  <si>
    <t>7 Rue DE L ILE DE SEIN</t>
  </si>
  <si>
    <t>11/08/2021</t>
  </si>
  <si>
    <t>UFORCA BREST QUIMPER</t>
  </si>
  <si>
    <t>53290815329</t>
  </si>
  <si>
    <t>45098921500014</t>
  </si>
  <si>
    <t>665460</t>
  </si>
  <si>
    <t>09742</t>
  </si>
  <si>
    <t>06 26 13 03 31</t>
  </si>
  <si>
    <t>33 Rue De Tambour</t>
  </si>
  <si>
    <t>UFMC</t>
  </si>
  <si>
    <t>473224</t>
  </si>
  <si>
    <t>04 78 62 61 61</t>
  </si>
  <si>
    <t>11/13 Rue AUGUSTE LACROIX</t>
  </si>
  <si>
    <t>UFCS FR FORMATION INSERTION</t>
  </si>
  <si>
    <t>82691135169</t>
  </si>
  <si>
    <t>51040157300017</t>
  </si>
  <si>
    <t>577224</t>
  </si>
  <si>
    <t>ALLEMAGNE - FISCHBACHTAL</t>
  </si>
  <si>
    <t>18 Waldstraße</t>
  </si>
  <si>
    <t>SONOABCD</t>
  </si>
  <si>
    <t>UEC &amp; PARTNERS - MEDICAL EDUCATION GMBH - SONOABCD</t>
  </si>
  <si>
    <t>677425</t>
  </si>
  <si>
    <t>02 62 67 19 00</t>
  </si>
  <si>
    <t>46 Boulevard Notre Dame De La Trinite</t>
  </si>
  <si>
    <t>21/11/2024</t>
  </si>
  <si>
    <t>UCO LA REUNION</t>
  </si>
  <si>
    <t>UCO LA REUNION - ASS DE GESTION DU CAMPUS DE L'ENSEIGNEMENT CATHOLIQUE</t>
  </si>
  <si>
    <t>04973146497</t>
  </si>
  <si>
    <t>48170138100024</t>
  </si>
  <si>
    <t>588040</t>
  </si>
  <si>
    <t>44 20 7753 5800</t>
  </si>
  <si>
    <t>29-39 BRUNSWICK SQUARE</t>
  </si>
  <si>
    <t>20/08/2018</t>
  </si>
  <si>
    <t>UCL SCHOOL OF PHARMACY</t>
  </si>
  <si>
    <t>538656</t>
  </si>
  <si>
    <t>05 61 52 86 04</t>
  </si>
  <si>
    <t>41 Avenue ARISTIDE BRIAND</t>
  </si>
  <si>
    <t>UCERT</t>
  </si>
  <si>
    <t>73310498931</t>
  </si>
  <si>
    <t>49970147200015</t>
  </si>
  <si>
    <t>425059</t>
  </si>
  <si>
    <t>02910</t>
  </si>
  <si>
    <t>03 20 95 45 53  06 31 79 72 95</t>
  </si>
  <si>
    <t>59139 WATTIGNIES</t>
  </si>
  <si>
    <t>50 Rue Saint Exupéry</t>
  </si>
  <si>
    <t>UC FORMATIONS</t>
  </si>
  <si>
    <t>31590740559</t>
  </si>
  <si>
    <t>52205795900010</t>
  </si>
  <si>
    <t>686645</t>
  </si>
  <si>
    <t>06 50 41 08 16</t>
  </si>
  <si>
    <t>24 Avenue JEAN BAUDIN</t>
  </si>
  <si>
    <t>27/06/2025</t>
  </si>
  <si>
    <t>UBITECH PREVENTION</t>
  </si>
  <si>
    <t>93132359513</t>
  </si>
  <si>
    <t>93968891700011</t>
  </si>
  <si>
    <t>675532</t>
  </si>
  <si>
    <t>24 Boulevard Jean Baudin</t>
  </si>
  <si>
    <t>11/10/2024</t>
  </si>
  <si>
    <t>UBITECH</t>
  </si>
  <si>
    <t>93131555413</t>
  </si>
  <si>
    <t>80335356400021</t>
  </si>
  <si>
    <t>542568</t>
  </si>
  <si>
    <t>01 76 28 40 78</t>
  </si>
  <si>
    <t>78220 VIROFLAY</t>
  </si>
  <si>
    <t>10 Rue HIPPOLYTE MAZE</t>
  </si>
  <si>
    <t>UBIQUID</t>
  </si>
  <si>
    <t>11788299878</t>
  </si>
  <si>
    <t>79132220900010</t>
  </si>
  <si>
    <t>658054</t>
  </si>
  <si>
    <t>06 43 07 92 86</t>
  </si>
  <si>
    <t>33650 MARTILLAC</t>
  </si>
  <si>
    <t>3 Allée Isaac Newton</t>
  </si>
  <si>
    <t>26/07/2023</t>
  </si>
  <si>
    <t>UAD AEROSERVICES</t>
  </si>
  <si>
    <t>75331304033</t>
  </si>
  <si>
    <t>89332411100028</t>
  </si>
  <si>
    <t>680217</t>
  </si>
  <si>
    <t>06 88 48 14 85</t>
  </si>
  <si>
    <t>74960 CRAN GEVRIER</t>
  </si>
  <si>
    <t>2 Avenue DU PONT DE TASSET</t>
  </si>
  <si>
    <t>U MAN TRAINING</t>
  </si>
  <si>
    <t>84740428974</t>
  </si>
  <si>
    <t>91100301000012</t>
  </si>
  <si>
    <t>641856</t>
  </si>
  <si>
    <t>06 50 76 02 75</t>
  </si>
  <si>
    <t>56300 PONTIVY</t>
  </si>
  <si>
    <t>14 Rue DE LA PAIX</t>
  </si>
  <si>
    <t>TY MANAGERS</t>
  </si>
  <si>
    <t>53560969856</t>
  </si>
  <si>
    <t>89197334900014</t>
  </si>
  <si>
    <t>295826</t>
  </si>
  <si>
    <t>20 ter Rue De Bezons</t>
  </si>
  <si>
    <t>TUV RHEINLAND FRANCE COURBEVOIE</t>
  </si>
  <si>
    <t>TUV RHEINLAND FRANCE</t>
  </si>
  <si>
    <t>11921580692</t>
  </si>
  <si>
    <t>32437098000124</t>
  </si>
  <si>
    <t>533737</t>
  </si>
  <si>
    <t>0183646400</t>
  </si>
  <si>
    <t>La Défense 2</t>
  </si>
  <si>
    <t>Terrasse de l'Iris</t>
  </si>
  <si>
    <t>16/12/2015</t>
  </si>
  <si>
    <t>TUTELLE AU QUOTIDIEN</t>
  </si>
  <si>
    <t>11922031092</t>
  </si>
  <si>
    <t>50754108400038</t>
  </si>
  <si>
    <t>578812</t>
  </si>
  <si>
    <t>13420 GEMENOS</t>
  </si>
  <si>
    <t>LA NASQUEDE</t>
  </si>
  <si>
    <t>400 Chemin DU JAS DE LA LEBRE</t>
  </si>
  <si>
    <t>TURRON KETTY - ATELIER HERPA</t>
  </si>
  <si>
    <t>TURRON KETTY - ATELIER HEPTA</t>
  </si>
  <si>
    <t>93131527513</t>
  </si>
  <si>
    <t>43468797600028</t>
  </si>
  <si>
    <t>543240</t>
  </si>
  <si>
    <t>06 18 94 83 92</t>
  </si>
  <si>
    <t>48 Avenue De Rome</t>
  </si>
  <si>
    <t>03/03/2021</t>
  </si>
  <si>
    <t>TURQUOISE CONSULT</t>
  </si>
  <si>
    <t>91340730334</t>
  </si>
  <si>
    <t>52118055400045</t>
  </si>
  <si>
    <t>637993</t>
  </si>
  <si>
    <t>02 51 09 95 95</t>
  </si>
  <si>
    <t>85480 FOUGERE</t>
  </si>
  <si>
    <t>Le Four</t>
  </si>
  <si>
    <t>05/04/2022</t>
  </si>
  <si>
    <t>TURPEAU FORMATION FOUGERE</t>
  </si>
  <si>
    <t>TURPEAU FORMATION</t>
  </si>
  <si>
    <t>52850202085</t>
  </si>
  <si>
    <t>82523307500027</t>
  </si>
  <si>
    <t>580429</t>
  </si>
  <si>
    <t>01 71 97 51 10</t>
  </si>
  <si>
    <t>58 Rue PIERRE CHARRON</t>
  </si>
  <si>
    <t>TURNINGPOINT SAS</t>
  </si>
  <si>
    <t>11754343475</t>
  </si>
  <si>
    <t>50174602800031</t>
  </si>
  <si>
    <t>657931</t>
  </si>
  <si>
    <t>90 312 945 8763</t>
  </si>
  <si>
    <t>TURQUIE - CANKAYA</t>
  </si>
  <si>
    <t>Koç Kuleleri A Blok Kat: 0 No: 2 Daire No: 13</t>
  </si>
  <si>
    <t>Sögütözü Mahallesi Sögütözü Caddesi</t>
  </si>
  <si>
    <t>TCCD</t>
  </si>
  <si>
    <t>TURKISH ASSOCIATION OF PEDIATRIC SURGEONS - TURKIYE COCUK CERRAHISI DERNEGI</t>
  </si>
  <si>
    <t>581987</t>
  </si>
  <si>
    <t>06 64 97 97 64</t>
  </si>
  <si>
    <t>15 B Rue DES NOYERS</t>
  </si>
  <si>
    <t>TURC JORDI</t>
  </si>
  <si>
    <t>TURC JORDI - ACTIV PNL</t>
  </si>
  <si>
    <t>84691458369</t>
  </si>
  <si>
    <t>43454837600053</t>
  </si>
  <si>
    <t>682780</t>
  </si>
  <si>
    <t>05 65 60 40 65</t>
  </si>
  <si>
    <t>12100 MILLAU</t>
  </si>
  <si>
    <t>15 Avenue Jean Jaures</t>
  </si>
  <si>
    <t>25/03/2025</t>
  </si>
  <si>
    <t>TURBO 12 MILLAU</t>
  </si>
  <si>
    <t>TURBO 12</t>
  </si>
  <si>
    <t>76120101512</t>
  </si>
  <si>
    <t>89318269100012</t>
  </si>
  <si>
    <t>650195</t>
  </si>
  <si>
    <t>07 87 04 83 62</t>
  </si>
  <si>
    <t>67370 NEUGARTHEIM ITTLENHEIM</t>
  </si>
  <si>
    <t>19 Rue NEUGARTHEIM</t>
  </si>
  <si>
    <t>07/10/2024</t>
  </si>
  <si>
    <t>TUNES MARTINS MARIA DE FATIMA</t>
  </si>
  <si>
    <t>TUNES MARTINS MARIA DE FATIMA - FM CONSULT'TRAINING</t>
  </si>
  <si>
    <t>44670643367</t>
  </si>
  <si>
    <t>87747892500010</t>
  </si>
  <si>
    <t>662630</t>
  </si>
  <si>
    <t>1810 Fawn bluff</t>
  </si>
  <si>
    <t>16/11/2023</t>
  </si>
  <si>
    <t>TULISOC</t>
  </si>
  <si>
    <t>TULAREMIA INTERNATIONAL SOCIETY</t>
  </si>
  <si>
    <t>291122</t>
  </si>
  <si>
    <t>04 42 24 03 94</t>
  </si>
  <si>
    <t>13120 GARDANNE</t>
  </si>
  <si>
    <t>128 Chemin De Roman Quartier Valabre</t>
  </si>
  <si>
    <t>22/03/2022</t>
  </si>
  <si>
    <t>TR6</t>
  </si>
  <si>
    <t>93131699313</t>
  </si>
  <si>
    <t>43278101100023</t>
  </si>
  <si>
    <t>676767</t>
  </si>
  <si>
    <t>06 19 37 20 57</t>
  </si>
  <si>
    <t>37360 SEMBLANCAY</t>
  </si>
  <si>
    <t>LE MORTIER DE LA ROUE</t>
  </si>
  <si>
    <t>07/11/2024</t>
  </si>
  <si>
    <t>TRYSTRAM CECILE</t>
  </si>
  <si>
    <t>TRYSTRAM CECILE - CHRYSALIS</t>
  </si>
  <si>
    <t>24370446537</t>
  </si>
  <si>
    <t>89354742200012</t>
  </si>
  <si>
    <t>538322</t>
  </si>
  <si>
    <t>0388644380</t>
  </si>
  <si>
    <t>67114 ESCHAU</t>
  </si>
  <si>
    <t>8 Rue de l'Industrie</t>
  </si>
  <si>
    <t>TRYAD CONSEIL</t>
  </si>
  <si>
    <t>42670340967</t>
  </si>
  <si>
    <t>47796697200010</t>
  </si>
  <si>
    <t>619747</t>
  </si>
  <si>
    <t>03 83 26 30 08</t>
  </si>
  <si>
    <t>BATIMENT LES PINSONS</t>
  </si>
  <si>
    <t>2 Rue DE VENISE</t>
  </si>
  <si>
    <t>21/01/2021</t>
  </si>
  <si>
    <t>TRUSSARDI FRANCK</t>
  </si>
  <si>
    <t>TRUSSARDI FRANCK - FT CONSULTANTS</t>
  </si>
  <si>
    <t>41540223154</t>
  </si>
  <si>
    <t>44459421200011</t>
  </si>
  <si>
    <t>591440</t>
  </si>
  <si>
    <t>0685773100</t>
  </si>
  <si>
    <t>5 Rue LT BOISRAME</t>
  </si>
  <si>
    <t>30/09/2021</t>
  </si>
  <si>
    <t>TRUPHEME MARIE REINE</t>
  </si>
  <si>
    <t>93830535883</t>
  </si>
  <si>
    <t>80277506400032</t>
  </si>
  <si>
    <t>574016</t>
  </si>
  <si>
    <t>Fleurimont</t>
  </si>
  <si>
    <t>3 Impasse des Cerises</t>
  </si>
  <si>
    <t>15/04/2020</t>
  </si>
  <si>
    <t>TRUCCHI LODENS LAURENCE</t>
  </si>
  <si>
    <t>TRUCCHI LODENS LAURENCE - LTI CONSEIL</t>
  </si>
  <si>
    <t>98970313797</t>
  </si>
  <si>
    <t>49196267600053</t>
  </si>
  <si>
    <t>642198</t>
  </si>
  <si>
    <t>06 23 26 77 39</t>
  </si>
  <si>
    <t>211 Rue Daubenton</t>
  </si>
  <si>
    <t>TROTTIN SANDRINE</t>
  </si>
  <si>
    <t>31590878959</t>
  </si>
  <si>
    <t>43788982700048</t>
  </si>
  <si>
    <t>297501</t>
  </si>
  <si>
    <t>04 93 27 10 42</t>
  </si>
  <si>
    <t>31 Avenue JEAN MEDECIN</t>
  </si>
  <si>
    <t>14/06/2024</t>
  </si>
  <si>
    <t>TROIZAIRE</t>
  </si>
  <si>
    <t>93060797606</t>
  </si>
  <si>
    <t>39742394800041</t>
  </si>
  <si>
    <t>653974</t>
  </si>
  <si>
    <t>07 68 86 36 86</t>
  </si>
  <si>
    <t>87260 VICQ SUR BREUILH</t>
  </si>
  <si>
    <t>15 Puy Mory</t>
  </si>
  <si>
    <t>07/04/2023</t>
  </si>
  <si>
    <t>TROISIEME HEMISPHERE</t>
  </si>
  <si>
    <t>75870187187</t>
  </si>
  <si>
    <t>84891187100020</t>
  </si>
  <si>
    <t>640062</t>
  </si>
  <si>
    <t>06 81 40 63 77</t>
  </si>
  <si>
    <t>86300 CHAUVIGNY</t>
  </si>
  <si>
    <t>22 Impasse du Grelin</t>
  </si>
  <si>
    <t>17/05/2022</t>
  </si>
  <si>
    <t>TROIS DEUX UN 4 X 4</t>
  </si>
  <si>
    <t>TROIS DEUX UN 4 X 4 - ECOLE DE PILOTAGE</t>
  </si>
  <si>
    <t>54860125286</t>
  </si>
  <si>
    <t>50146236000022</t>
  </si>
  <si>
    <t>481658</t>
  </si>
  <si>
    <t>0344620010</t>
  </si>
  <si>
    <t>60500 CHANTILLY</t>
  </si>
  <si>
    <t>7 Rue DE CREIL</t>
  </si>
  <si>
    <t>TROCHERIS ALIETTE</t>
  </si>
  <si>
    <t>TROCHERIS ALIETTE COACH AND CO</t>
  </si>
  <si>
    <t>22600197960</t>
  </si>
  <si>
    <t>43906318100028</t>
  </si>
  <si>
    <t>509772</t>
  </si>
  <si>
    <t>05 61 24 91 47</t>
  </si>
  <si>
    <t>BP 95013</t>
  </si>
  <si>
    <t>88 bis Boulevard DELTOUR</t>
  </si>
  <si>
    <t>TRJ</t>
  </si>
  <si>
    <t>TRJ OPTIMIZE</t>
  </si>
  <si>
    <t>73310481331</t>
  </si>
  <si>
    <t>43307731000020</t>
  </si>
  <si>
    <t>527440</t>
  </si>
  <si>
    <t>0320200850</t>
  </si>
  <si>
    <t>59290 WASQUEHAL</t>
  </si>
  <si>
    <t>Centre d'Affaires du Molinel - Bât. A</t>
  </si>
  <si>
    <t>Avenue de la Marne</t>
  </si>
  <si>
    <t>12/02/2018</t>
  </si>
  <si>
    <t>TRIUMVIRAT HAUT DE FRANCE WASQUEHAL</t>
  </si>
  <si>
    <t>TRIUMVIRAT HAUT DE FRANCE</t>
  </si>
  <si>
    <t>31590574059</t>
  </si>
  <si>
    <t>44367699400025</t>
  </si>
  <si>
    <t>649193</t>
  </si>
  <si>
    <t>05 64 37 14 55</t>
  </si>
  <si>
    <t>24320 BERTRIC BUREE</t>
  </si>
  <si>
    <t>292 Impasse de la Pouyette</t>
  </si>
  <si>
    <t>11/07/2024</t>
  </si>
  <si>
    <t>TRISTAN FERRE</t>
  </si>
  <si>
    <t>TRISTAN FERRE - LES ENTREPRENEURS ANIMALIERS</t>
  </si>
  <si>
    <t>75331146233</t>
  </si>
  <si>
    <t>82769320100044</t>
  </si>
  <si>
    <t>567190</t>
  </si>
  <si>
    <t>31 503611485</t>
  </si>
  <si>
    <t>c/o University Medical Center Groningen - Peter Paul De Deyn</t>
  </si>
  <si>
    <t>Hanzeplein 1</t>
  </si>
  <si>
    <t>11/07/2017</t>
  </si>
  <si>
    <t>T21 RESEARCH SOCIETY</t>
  </si>
  <si>
    <t>TRISOMY 21 RESEARCH SOCIETY</t>
  </si>
  <si>
    <t>199898</t>
  </si>
  <si>
    <t>04 77 37 87 29</t>
  </si>
  <si>
    <t>3 Rue CLAUDE LEBOIS</t>
  </si>
  <si>
    <t>TRISOMIE 21 FRANCE ST ETIENNE</t>
  </si>
  <si>
    <t>TRISOMIE 21 FRANCE</t>
  </si>
  <si>
    <t>82420055542</t>
  </si>
  <si>
    <t>32770830100079</t>
  </si>
  <si>
    <t>655600</t>
  </si>
  <si>
    <t>06 26 94 14 19</t>
  </si>
  <si>
    <t>38160 CHATTE</t>
  </si>
  <si>
    <t>Chemin de Seillère</t>
  </si>
  <si>
    <t>TRIPTOP</t>
  </si>
  <si>
    <t>TRIPTOP SARL - AGENCE BOOSTACOM</t>
  </si>
  <si>
    <t>84380649538</t>
  </si>
  <si>
    <t>52958910300017</t>
  </si>
  <si>
    <t>650213</t>
  </si>
  <si>
    <t>01 71 27 71 02</t>
  </si>
  <si>
    <t>6-10 Rue GUILLAUME BERTRAND</t>
  </si>
  <si>
    <t>10/01/2023</t>
  </si>
  <si>
    <t>TRIPLE I</t>
  </si>
  <si>
    <t>TRIPLE I - LA BEER FABRIQUE</t>
  </si>
  <si>
    <t>11755682075</t>
  </si>
  <si>
    <t>82057427500021</t>
  </si>
  <si>
    <t>493820</t>
  </si>
  <si>
    <t>12 Avenue DE LA VIOLETTE</t>
  </si>
  <si>
    <t>TRINQUIER SYLVIE</t>
  </si>
  <si>
    <t>93840207384</t>
  </si>
  <si>
    <t>42311267100031</t>
  </si>
  <si>
    <t>622515</t>
  </si>
  <si>
    <t>06 60 67 09 45</t>
  </si>
  <si>
    <t>9 Rue GUYNEMER</t>
  </si>
  <si>
    <t>12/04/2021</t>
  </si>
  <si>
    <t>TRINQUESSE EMMANUEL</t>
  </si>
  <si>
    <t>TRINQUESSE EMMANUEL - CHANT VOIX ET CORPS</t>
  </si>
  <si>
    <t>91340875934</t>
  </si>
  <si>
    <t>41071688000043</t>
  </si>
  <si>
    <t>610100</t>
  </si>
  <si>
    <t>01 39 56 98 48</t>
  </si>
  <si>
    <t>78117 TOUSSUS LE NOBLE</t>
  </si>
  <si>
    <t>BÂTIMENT 311</t>
  </si>
  <si>
    <t>Aéroport de Toussus Le Noble</t>
  </si>
  <si>
    <t>TRIMAILLE AERO FORMATION</t>
  </si>
  <si>
    <t>11780135878</t>
  </si>
  <si>
    <t>33302042800038</t>
  </si>
  <si>
    <t>643671</t>
  </si>
  <si>
    <t>08898</t>
  </si>
  <si>
    <t>01 30 09 20 61</t>
  </si>
  <si>
    <t>78170 LA CELLE ST CLOUD</t>
  </si>
  <si>
    <t>31 Avenue Lucien Rene Duchesne</t>
  </si>
  <si>
    <t>TRILOGIE SANTE</t>
  </si>
  <si>
    <t>11788215778</t>
  </si>
  <si>
    <t>47985899500034</t>
  </si>
  <si>
    <t>537421</t>
  </si>
  <si>
    <t>02 47 98 14 14</t>
  </si>
  <si>
    <t>37420 AVOINE</t>
  </si>
  <si>
    <t>ZAC des Grands Clos</t>
  </si>
  <si>
    <t>TRIHOM AVOINE</t>
  </si>
  <si>
    <t>TRIHOM</t>
  </si>
  <si>
    <t>24370127337</t>
  </si>
  <si>
    <t>37864904000052</t>
  </si>
  <si>
    <t>605724</t>
  </si>
  <si>
    <t>07 81 44 19 40</t>
  </si>
  <si>
    <t>32 Allée DE BOUTAUT</t>
  </si>
  <si>
    <t>12/01/2024</t>
  </si>
  <si>
    <t>TRICKY</t>
  </si>
  <si>
    <t>75331182533</t>
  </si>
  <si>
    <t>83102344500032</t>
  </si>
  <si>
    <t>661466</t>
  </si>
  <si>
    <t>18 Boulevard WINSTON CHURCHILL</t>
  </si>
  <si>
    <t>17/10/2023</t>
  </si>
  <si>
    <t>TRIBOLET ROMAIN BESANCON</t>
  </si>
  <si>
    <t>TRIBOLET ROMAIN</t>
  </si>
  <si>
    <t>27250375525</t>
  </si>
  <si>
    <t>89091239700027</t>
  </si>
  <si>
    <t>655788</t>
  </si>
  <si>
    <t>25870 AUXON DESSOUS</t>
  </si>
  <si>
    <t>1 Rue Des Alisiers</t>
  </si>
  <si>
    <t>TRIBOLET ROMAIN AUXON DESSOUS</t>
  </si>
  <si>
    <t>89091239700019</t>
  </si>
  <si>
    <t>486309</t>
  </si>
  <si>
    <t>0546567575</t>
  </si>
  <si>
    <t>BP 40056</t>
  </si>
  <si>
    <t>40 Rue Jacques Vaucanson</t>
  </si>
  <si>
    <t>12/06/2020</t>
  </si>
  <si>
    <t>TRIBOFILM</t>
  </si>
  <si>
    <t>TRIBOFILM ARTELISOFT</t>
  </si>
  <si>
    <t>54170119317</t>
  </si>
  <si>
    <t>39097768400062</t>
  </si>
  <si>
    <t>547001</t>
  </si>
  <si>
    <t>0322269991</t>
  </si>
  <si>
    <t>80130 FRIVILLE ESCARBOTIN</t>
  </si>
  <si>
    <t>140 Rue ISAIE SELLIER</t>
  </si>
  <si>
    <t>TRIANGLE INCENDIE</t>
  </si>
  <si>
    <t>22800163380</t>
  </si>
  <si>
    <t>48775374100023</t>
  </si>
  <si>
    <t>679823</t>
  </si>
  <si>
    <t>06 12 80 74 24</t>
  </si>
  <si>
    <t>11 Rue Maurice Ravel</t>
  </si>
  <si>
    <t>21/01/2025</t>
  </si>
  <si>
    <t>TREVILLE NATHALIE</t>
  </si>
  <si>
    <t>TREVILLE NATHALIE - CENTRE DE FORMATION EN YOGA</t>
  </si>
  <si>
    <t>75331340933</t>
  </si>
  <si>
    <t>79527691400012</t>
  </si>
  <si>
    <t>616941</t>
  </si>
  <si>
    <t>5 Rue FELIX LE DANTEC</t>
  </si>
  <si>
    <t>TREVES ORGANISATION QUIMPER</t>
  </si>
  <si>
    <t>TREVES ORGANISATION</t>
  </si>
  <si>
    <t>53290927129</t>
  </si>
  <si>
    <t>48346682700043</t>
  </si>
  <si>
    <t>562191</t>
  </si>
  <si>
    <t>06 71 92 42 99</t>
  </si>
  <si>
    <t>86380 CHENECHE</t>
  </si>
  <si>
    <t>le moulin de Chénéché</t>
  </si>
  <si>
    <t>TRETSCH DELPHINE</t>
  </si>
  <si>
    <t>54860117186</t>
  </si>
  <si>
    <t>52804428200010</t>
  </si>
  <si>
    <t>685082</t>
  </si>
  <si>
    <t>06 24 38 06 62</t>
  </si>
  <si>
    <t>188 Avenue JEAN MERMOZ</t>
  </si>
  <si>
    <t>19/05/2025</t>
  </si>
  <si>
    <t>TRESOR DE POTENTIELS</t>
  </si>
  <si>
    <t>75640585964</t>
  </si>
  <si>
    <t>92532110100022</t>
  </si>
  <si>
    <t>419400</t>
  </si>
  <si>
    <t>01 84 04 95 00</t>
  </si>
  <si>
    <t>24 Rue De Villeneuve</t>
  </si>
  <si>
    <t>TRESCAL RUNGIS</t>
  </si>
  <si>
    <t>TRESCAL</t>
  </si>
  <si>
    <t>11940762194</t>
  </si>
  <si>
    <t>56204705000660</t>
  </si>
  <si>
    <t>570771</t>
  </si>
  <si>
    <t>04 90 03 27 90</t>
  </si>
  <si>
    <t>84130 LE PONTET</t>
  </si>
  <si>
    <t>813 Chemin DU PERIGORD</t>
  </si>
  <si>
    <t>TREMPLIN84 LE PONTET</t>
  </si>
  <si>
    <t>TREMPLIN84</t>
  </si>
  <si>
    <t>93840213484</t>
  </si>
  <si>
    <t>42416131300038</t>
  </si>
  <si>
    <t>482614</t>
  </si>
  <si>
    <t>01 43 43 45 10</t>
  </si>
  <si>
    <t>25 Rue VILLIOT</t>
  </si>
  <si>
    <t>TREMPLIN VAE</t>
  </si>
  <si>
    <t>11754934375</t>
  </si>
  <si>
    <t>78857571000025</t>
  </si>
  <si>
    <t>SIRET INVALIDE</t>
  </si>
  <si>
    <t>415248</t>
  </si>
  <si>
    <t>04 76 67 04 05</t>
  </si>
  <si>
    <t>38500 VOIRON</t>
  </si>
  <si>
    <t>Domaine De La Brunerie</t>
  </si>
  <si>
    <t>180 Boulevard DE CHARAVINES</t>
  </si>
  <si>
    <t>TSF</t>
  </si>
  <si>
    <t>TREMPLIN SPORT FORMATION</t>
  </si>
  <si>
    <t>82380477038</t>
  </si>
  <si>
    <t>52101850700017</t>
  </si>
  <si>
    <t>586651</t>
  </si>
  <si>
    <t>03 20 06 62 03</t>
  </si>
  <si>
    <t>6 bis Rue des Verts Près</t>
  </si>
  <si>
    <t>TREMPLIN RH  MARCQ EN BAROEUL</t>
  </si>
  <si>
    <t>TREMPLIN RH</t>
  </si>
  <si>
    <t>31590779359</t>
  </si>
  <si>
    <t>53423477800023</t>
  </si>
  <si>
    <t>662021</t>
  </si>
  <si>
    <t>09 81 71 61 11</t>
  </si>
  <si>
    <t>62400 BETHUNE</t>
  </si>
  <si>
    <t>493 Rue FRANKLIN DELANO ROOSEVELT</t>
  </si>
  <si>
    <t>TREMPLIN FORMATION</t>
  </si>
  <si>
    <t>32620341662</t>
  </si>
  <si>
    <t>88257260500013</t>
  </si>
  <si>
    <t>621092</t>
  </si>
  <si>
    <t>34270 ST MATHIEU DE TREVIERS</t>
  </si>
  <si>
    <t>34 Rue HECTOR BERLIOZ</t>
  </si>
  <si>
    <t>TREMINTIN MARION</t>
  </si>
  <si>
    <t>TREMINTIN MARION - EVOLUTIV RH</t>
  </si>
  <si>
    <t>91340703334</t>
  </si>
  <si>
    <t>51940305900040</t>
  </si>
  <si>
    <t>663864</t>
  </si>
  <si>
    <t>44120 VERTOU</t>
  </si>
  <si>
    <t>4 Rue du Tenant</t>
  </si>
  <si>
    <t>11/12/2023</t>
  </si>
  <si>
    <t>TREKKING RH</t>
  </si>
  <si>
    <t>52440996544</t>
  </si>
  <si>
    <t>91946640900019</t>
  </si>
  <si>
    <t>633938</t>
  </si>
  <si>
    <t>01 53 20 09 00</t>
  </si>
  <si>
    <t>17 Rue DE LA ROCHEFOUCAULD</t>
  </si>
  <si>
    <t>TREGER FORMATION</t>
  </si>
  <si>
    <t>TREGER FORMATION - ALFIMA FORMATION</t>
  </si>
  <si>
    <t>11755689175</t>
  </si>
  <si>
    <t>83246391300018</t>
  </si>
  <si>
    <t>538980</t>
  </si>
  <si>
    <t>44 1392 580484</t>
  </si>
  <si>
    <t>ROYAUME-UNI - BRIDPORT</t>
  </si>
  <si>
    <t>SALWAY ASH</t>
  </si>
  <si>
    <t>17BB PINEAPPLE BUSINESS PARK</t>
  </si>
  <si>
    <t>TREEAGE TRAINING LTD</t>
  </si>
  <si>
    <t>346664</t>
  </si>
  <si>
    <t>Beau Repos</t>
  </si>
  <si>
    <t>28 Avenue JEANNE D'ARC</t>
  </si>
  <si>
    <t>05/02/2020</t>
  </si>
  <si>
    <t>TRAVERSES EN PSYCHIATRIE</t>
  </si>
  <si>
    <t>TRAVERSES EN PSYCHIATRIE ET AUTRES LIEUX</t>
  </si>
  <si>
    <t>52490218749</t>
  </si>
  <si>
    <t>38253882500052</t>
  </si>
  <si>
    <t>637956</t>
  </si>
  <si>
    <t>07 82 88 74 79</t>
  </si>
  <si>
    <t>91430 VAUHALLAN</t>
  </si>
  <si>
    <t>4 Rue Des Arpentis</t>
  </si>
  <si>
    <t>04/04/2022</t>
  </si>
  <si>
    <t>TRAVAIL ET TRANSITIONS</t>
  </si>
  <si>
    <t>11910902791</t>
  </si>
  <si>
    <t>89742427100012</t>
  </si>
  <si>
    <t>475221</t>
  </si>
  <si>
    <t>05286</t>
  </si>
  <si>
    <t>06 83 03 78 49</t>
  </si>
  <si>
    <t>Centre Médical Citymed</t>
  </si>
  <si>
    <t>131 Avenue ECOLE AGRICULTURE G BUCHET</t>
  </si>
  <si>
    <t>TRAUCHESSEC JOFFREY</t>
  </si>
  <si>
    <t>TRAUCHESSEC JOFFREY - NEUROFORMATIONS</t>
  </si>
  <si>
    <t>91340803034</t>
  </si>
  <si>
    <t>43258280700074</t>
  </si>
  <si>
    <t>671587</t>
  </si>
  <si>
    <t>32 4 365 86 57</t>
  </si>
  <si>
    <t>BELGIQUE - ANS</t>
  </si>
  <si>
    <t>90 Rue Gilles Magnée</t>
  </si>
  <si>
    <t>10/06/2024</t>
  </si>
  <si>
    <t>TRASIS</t>
  </si>
  <si>
    <t>338333</t>
  </si>
  <si>
    <t>04 77 36 69 53</t>
  </si>
  <si>
    <t>10 Chemin Fournier Lefort</t>
  </si>
  <si>
    <t>TRAPEC EXPERTISE ORGANISATION</t>
  </si>
  <si>
    <t>82420162542</t>
  </si>
  <si>
    <t>45237412700051</t>
  </si>
  <si>
    <t>486590</t>
  </si>
  <si>
    <t>03 80 37 15 50</t>
  </si>
  <si>
    <t>21170 ST SYMPHORIEN SUR SAONE</t>
  </si>
  <si>
    <t>10 Rue au Loup</t>
  </si>
  <si>
    <t>03/08/2020</t>
  </si>
  <si>
    <t>TRANSVERS'AL FORMATIONS</t>
  </si>
  <si>
    <t>26210300121</t>
  </si>
  <si>
    <t>53816234800022</t>
  </si>
  <si>
    <t>537263</t>
  </si>
  <si>
    <t>06 51 75 06 60</t>
  </si>
  <si>
    <t>59170 CROIX</t>
  </si>
  <si>
    <t>18 Avenue GUSTAVE DELORY</t>
  </si>
  <si>
    <t>TRANSPORTAGE FORMATION</t>
  </si>
  <si>
    <t>31590886059</t>
  </si>
  <si>
    <t>80519935300014</t>
  </si>
  <si>
    <t>675520</t>
  </si>
  <si>
    <t>05 62 26 87 87</t>
  </si>
  <si>
    <t>19 Avenue de Toulouse</t>
  </si>
  <si>
    <t>TRANSITIONS</t>
  </si>
  <si>
    <t>76341092934</t>
  </si>
  <si>
    <t>89171779500019</t>
  </si>
  <si>
    <t>603715</t>
  </si>
  <si>
    <t>102 C Rue Amelot</t>
  </si>
  <si>
    <t>06/07/2022</t>
  </si>
  <si>
    <t>TRANSITION ECOLOGIQUE FRANCE</t>
  </si>
  <si>
    <t>TRANSITION ECOLOGIQUE FRANCE - GROUPE SOS TRANSITION ECOLOGIQUE FORMATION</t>
  </si>
  <si>
    <t>11756096475</t>
  </si>
  <si>
    <t>79740076900023</t>
  </si>
  <si>
    <t>168026</t>
  </si>
  <si>
    <t>01 43 59 18 34</t>
  </si>
  <si>
    <t>42 bis Rue du Père Corentin</t>
  </si>
  <si>
    <t>01/03/2022</t>
  </si>
  <si>
    <t>TRANSITION</t>
  </si>
  <si>
    <t>11752500575</t>
  </si>
  <si>
    <t>40220823500034</t>
  </si>
  <si>
    <t>433299</t>
  </si>
  <si>
    <t>01 53 82 60 00</t>
  </si>
  <si>
    <t>15 Rue BEAUJON</t>
  </si>
  <si>
    <t>TRANSFORMANCE PRO</t>
  </si>
  <si>
    <t>11754552475</t>
  </si>
  <si>
    <t>43951344100055</t>
  </si>
  <si>
    <t>683267</t>
  </si>
  <si>
    <t>09 72 54 12 30</t>
  </si>
  <si>
    <t>204 Rue DE CRIMEE</t>
  </si>
  <si>
    <t>04/04/2025</t>
  </si>
  <si>
    <t>TRANSFAIRH RESSOURCES HUMAINES</t>
  </si>
  <si>
    <t>11754309075</t>
  </si>
  <si>
    <t>50424597800029</t>
  </si>
  <si>
    <t>112290</t>
  </si>
  <si>
    <t>01841</t>
  </si>
  <si>
    <t>01 53 69 08 80</t>
  </si>
  <si>
    <t>9 Rue JEAN DAUDIN</t>
  </si>
  <si>
    <t>TRANSFAIRE</t>
  </si>
  <si>
    <t>11752548375</t>
  </si>
  <si>
    <t>35028360200042</t>
  </si>
  <si>
    <t>Ets fermé depuis le 15/10/2019</t>
  </si>
  <si>
    <t>485007</t>
  </si>
  <si>
    <t>34130 MAUGUIO</t>
  </si>
  <si>
    <t>763 763 Enclos Lavandes</t>
  </si>
  <si>
    <t>08/10/2015</t>
  </si>
  <si>
    <t>TRANSCEND</t>
  </si>
  <si>
    <t>91340815034</t>
  </si>
  <si>
    <t>75192760900022</t>
  </si>
  <si>
    <t>229349</t>
  </si>
  <si>
    <t>91370 VERRIERES LE BUISSON</t>
  </si>
  <si>
    <t>RESIDENCE LE VILLAGE</t>
  </si>
  <si>
    <t>1 Square DES POETES</t>
  </si>
  <si>
    <t>09/06/2021</t>
  </si>
  <si>
    <t>TRANS FORMATION</t>
  </si>
  <si>
    <t>11910707991</t>
  </si>
  <si>
    <t>42455601700020</t>
  </si>
  <si>
    <t>387400</t>
  </si>
  <si>
    <t>01 45 23 83 87</t>
  </si>
  <si>
    <t>18 Rue DU FAUBOURG POISSONNIERE</t>
  </si>
  <si>
    <t>10/11/2023</t>
  </si>
  <si>
    <t>TF FORMATION</t>
  </si>
  <si>
    <t>TRANS FAIRE FORMATION</t>
  </si>
  <si>
    <t>11752037075</t>
  </si>
  <si>
    <t>39000312700045</t>
  </si>
  <si>
    <t>637014</t>
  </si>
  <si>
    <t>01 46 99 14 55</t>
  </si>
  <si>
    <t>64 Rue DE MONCEAU</t>
  </si>
  <si>
    <t>TRANCELAB TRAINING INSTITUTE</t>
  </si>
  <si>
    <t>11756285175</t>
  </si>
  <si>
    <t>89265676000014</t>
  </si>
  <si>
    <t>509516</t>
  </si>
  <si>
    <t>05 96 71 86 82</t>
  </si>
  <si>
    <t>97232 LE LAMENTIN</t>
  </si>
  <si>
    <t>PLACE D'ARMES</t>
  </si>
  <si>
    <t>10 Rue JEANNE LERO</t>
  </si>
  <si>
    <t>TRAJETS DOM</t>
  </si>
  <si>
    <t>97970141997</t>
  </si>
  <si>
    <t>48800645300036</t>
  </si>
  <si>
    <t>432891</t>
  </si>
  <si>
    <t>02830</t>
  </si>
  <si>
    <t>05 65 58 81 53</t>
  </si>
  <si>
    <t>450 Impasse LOUISE WEISS</t>
  </si>
  <si>
    <t>18/08/2021</t>
  </si>
  <si>
    <t>TRAJET FORMATION</t>
  </si>
  <si>
    <t>73120057112</t>
  </si>
  <si>
    <t>38501909600036</t>
  </si>
  <si>
    <t>490350</t>
  </si>
  <si>
    <t>0231062450</t>
  </si>
  <si>
    <t>UNICITE - BATIMENT D</t>
  </si>
  <si>
    <t>4 Rue Alfred Kastler</t>
  </si>
  <si>
    <t>T2C</t>
  </si>
  <si>
    <t>TRAJECTOIRES CONSEILS ET CARRIERES</t>
  </si>
  <si>
    <t>25140249114</t>
  </si>
  <si>
    <t>53769138800012</t>
  </si>
  <si>
    <t>442276</t>
  </si>
  <si>
    <t>01295</t>
  </si>
  <si>
    <t>02 47 25 44 60</t>
  </si>
  <si>
    <t>24 Avenue Marcel Dassault</t>
  </si>
  <si>
    <t>07/09/2015</t>
  </si>
  <si>
    <t>TRAJECTOIRE SANTE</t>
  </si>
  <si>
    <t>53748463600015</t>
  </si>
  <si>
    <t>659320</t>
  </si>
  <si>
    <t>02 48 27 51 00</t>
  </si>
  <si>
    <t>"Technopôle Lahitolle"</t>
  </si>
  <si>
    <t>3-5-7 Rue Charles De Bange</t>
  </si>
  <si>
    <t>01/09/2023</t>
  </si>
  <si>
    <t>TRAJECTOIRE INDUSTRIE BOURGES</t>
  </si>
  <si>
    <t>TRAJECTOIRE INDUSTRIE</t>
  </si>
  <si>
    <t>24180125518</t>
  </si>
  <si>
    <t>88052539900015</t>
  </si>
  <si>
    <t>180750</t>
  </si>
  <si>
    <t>03 81 96 70 92</t>
  </si>
  <si>
    <t>Maison des Métiers de la Ville</t>
  </si>
  <si>
    <t>13 Avenue Léon Blum</t>
  </si>
  <si>
    <t>TRAJECTOIRE FORMATION</t>
  </si>
  <si>
    <t>43250108425</t>
  </si>
  <si>
    <t>39851188100029</t>
  </si>
  <si>
    <t>498282</t>
  </si>
  <si>
    <t>02 31 47 40 40</t>
  </si>
  <si>
    <t>52 Rue SAINT GABRIEL</t>
  </si>
  <si>
    <t>TRAJECTIO</t>
  </si>
  <si>
    <t>TRAJECTIO TRAVAILLER EN NORMANDIE</t>
  </si>
  <si>
    <t>25140032014</t>
  </si>
  <si>
    <t>33161658100079</t>
  </si>
  <si>
    <t>683840</t>
  </si>
  <si>
    <t>03 27 71 31 40</t>
  </si>
  <si>
    <t>105 Rue d artois</t>
  </si>
  <si>
    <t>TRAJECTIO FORMATION LILLE</t>
  </si>
  <si>
    <t>TRAJECTIO FORMATION</t>
  </si>
  <si>
    <t>32591285759</t>
  </si>
  <si>
    <t>93478023000017</t>
  </si>
  <si>
    <t>687054</t>
  </si>
  <si>
    <t>06 48 00 87 52</t>
  </si>
  <si>
    <t>660 bis Route d'AMIENS</t>
  </si>
  <si>
    <t>08/07/2025</t>
  </si>
  <si>
    <t>TRAINING 4 SUCCESS</t>
  </si>
  <si>
    <t>22800180280</t>
  </si>
  <si>
    <t>81119740900014</t>
  </si>
  <si>
    <t>643270</t>
  </si>
  <si>
    <t>06 78 79 47 46</t>
  </si>
  <si>
    <t>78150 LE CHESNAY ROCQUENCOURT</t>
  </si>
  <si>
    <t>LES CHENES 4</t>
  </si>
  <si>
    <t>PARC DE ROCQUENCOURT</t>
  </si>
  <si>
    <t>TRAINING IS ART</t>
  </si>
  <si>
    <t>11788508478</t>
  </si>
  <si>
    <t>90161114500011</t>
  </si>
  <si>
    <t>668904</t>
  </si>
  <si>
    <t>32 81 260 745</t>
  </si>
  <si>
    <t>6/002 Rue COURBEVOIE</t>
  </si>
  <si>
    <t>TIPH</t>
  </si>
  <si>
    <t>TRAINING INSTITUTE FOR PSYCHOLOGY AND HEALTH</t>
  </si>
  <si>
    <t>677097</t>
  </si>
  <si>
    <t>TECHNOPOLE DE CHATEAU-GOMBERT - ZAC DE LA BARONNE</t>
  </si>
  <si>
    <t>12 Rue MARC DONADILLE</t>
  </si>
  <si>
    <t>TRAINING</t>
  </si>
  <si>
    <t>93132204313</t>
  </si>
  <si>
    <t>97790136200011</t>
  </si>
  <si>
    <t>654875</t>
  </si>
  <si>
    <t>78 Avenue des Champs Elyses</t>
  </si>
  <si>
    <t>03/05/2023</t>
  </si>
  <si>
    <t>TRAININBLUE</t>
  </si>
  <si>
    <t>11756305875</t>
  </si>
  <si>
    <t>90238153200016</t>
  </si>
  <si>
    <t>565131</t>
  </si>
  <si>
    <t>05 61 59 02 71</t>
  </si>
  <si>
    <t>10 bis Route DE SAINT SIMON</t>
  </si>
  <si>
    <t>TRAINER CONCEPT</t>
  </si>
  <si>
    <t>73310725631</t>
  </si>
  <si>
    <t>80047875200010</t>
  </si>
  <si>
    <t>447055</t>
  </si>
  <si>
    <t>01 46 94 69 32</t>
  </si>
  <si>
    <t>32 Rue DU CAMBRAI</t>
  </si>
  <si>
    <t>TRAINED PEOPLE</t>
  </si>
  <si>
    <t>11754849075</t>
  </si>
  <si>
    <t>75203954500039</t>
  </si>
  <si>
    <t>372006</t>
  </si>
  <si>
    <t>02 32 79 44 24</t>
  </si>
  <si>
    <t>76430 ST ROMAIN DE COLBOSC</t>
  </si>
  <si>
    <t>PARC ECO NORMANDIE</t>
  </si>
  <si>
    <t>TRACE SOFTWARE INTERNATIONAL</t>
  </si>
  <si>
    <t>23760479176</t>
  </si>
  <si>
    <t>50770471600012</t>
  </si>
  <si>
    <t>592365</t>
  </si>
  <si>
    <t>03 83 29 99 85</t>
  </si>
  <si>
    <t>54250 CHAMPIGNEULLES</t>
  </si>
  <si>
    <t>5 Rue Philippe Martin</t>
  </si>
  <si>
    <t>TRABAC MURIELLE</t>
  </si>
  <si>
    <t>TRABAC MURIELLE - COEUR DE POIL</t>
  </si>
  <si>
    <t>41540312654</t>
  </si>
  <si>
    <t>51405956700016</t>
  </si>
  <si>
    <t>669040</t>
  </si>
  <si>
    <t>1 Rue DES PERTUISANES</t>
  </si>
  <si>
    <t>15/04/2024</t>
  </si>
  <si>
    <t>TPS FORMATIONS</t>
  </si>
  <si>
    <t>76341113734</t>
  </si>
  <si>
    <t>89526687200012</t>
  </si>
  <si>
    <t>329654</t>
  </si>
  <si>
    <t>01 69 44 53 70</t>
  </si>
  <si>
    <t>91600 SAVIGNY SUR ORGE</t>
  </si>
  <si>
    <t>40 Avenue SAINT JACQUES</t>
  </si>
  <si>
    <t>TPMA</t>
  </si>
  <si>
    <t>11910557591</t>
  </si>
  <si>
    <t>45008552700023</t>
  </si>
  <si>
    <t>337717</t>
  </si>
  <si>
    <t>01 64 77 85 18</t>
  </si>
  <si>
    <t>77600 BUSSY ST GEORGES</t>
  </si>
  <si>
    <t>4 Avenue de l'Europe</t>
  </si>
  <si>
    <t>TOYOTA MATERIAL HANDLING FRANCE</t>
  </si>
  <si>
    <t>11770458077</t>
  </si>
  <si>
    <t>30340961900226</t>
  </si>
  <si>
    <t>441442</t>
  </si>
  <si>
    <t>06203</t>
  </si>
  <si>
    <t>05 63 35 14 53</t>
  </si>
  <si>
    <t>81100 CASTRES</t>
  </si>
  <si>
    <t>39 Rue MAHUZIES</t>
  </si>
  <si>
    <t>TOUTUT JEAN PHILIPPE</t>
  </si>
  <si>
    <t>TOUTUT JEAN PHILIPPE CABINET JPT CONSULTANTS</t>
  </si>
  <si>
    <t>73810097881</t>
  </si>
  <si>
    <t>32466158600044</t>
  </si>
  <si>
    <t>656460</t>
  </si>
  <si>
    <t>05 90 98 26 06</t>
  </si>
  <si>
    <t>97122 BAIE MAHAULT</t>
  </si>
  <si>
    <t>ZI JARRY</t>
  </si>
  <si>
    <t>1691 Rue HENRI BECQUEREL</t>
  </si>
  <si>
    <t>TLF</t>
  </si>
  <si>
    <t>TOUTE LA FORMATION - TLF</t>
  </si>
  <si>
    <t>95970130997</t>
  </si>
  <si>
    <t>48261013600038</t>
  </si>
  <si>
    <t>679501</t>
  </si>
  <si>
    <t>09 54 03 49 68</t>
  </si>
  <si>
    <t>7 Rue ALSACE LORRAINE</t>
  </si>
  <si>
    <t>TOUT POUR LA COUTURE</t>
  </si>
  <si>
    <t>28760544476</t>
  </si>
  <si>
    <t>79847188400022</t>
  </si>
  <si>
    <t>647688</t>
  </si>
  <si>
    <t>09 54 73 77 50</t>
  </si>
  <si>
    <t>44 Rue Champion de Cicé</t>
  </si>
  <si>
    <t>08/11/2022</t>
  </si>
  <si>
    <t>TOUT ATOUT</t>
  </si>
  <si>
    <t>53351089035</t>
  </si>
  <si>
    <t>42326925700030</t>
  </si>
  <si>
    <t>610264</t>
  </si>
  <si>
    <t>47 Avenue PIERRE LAROUSSE</t>
  </si>
  <si>
    <t>13/02/2020</t>
  </si>
  <si>
    <t>TOUS ET CHACUN</t>
  </si>
  <si>
    <t>11922164292</t>
  </si>
  <si>
    <t>82814872600015</t>
  </si>
  <si>
    <t>496765</t>
  </si>
  <si>
    <t>0247418686</t>
  </si>
  <si>
    <t>56 Avenue de la Tranchée</t>
  </si>
  <si>
    <t>TOUS EN SCENE</t>
  </si>
  <si>
    <t>24370134537</t>
  </si>
  <si>
    <t>39793180900016</t>
  </si>
  <si>
    <t>652829</t>
  </si>
  <si>
    <t>02 47 66 01 00</t>
  </si>
  <si>
    <t>36 Rue BRICONNET</t>
  </si>
  <si>
    <t>TOURS LANGUES</t>
  </si>
  <si>
    <t>24370435537</t>
  </si>
  <si>
    <t>44029914700023</t>
  </si>
  <si>
    <t>380404</t>
  </si>
  <si>
    <t>03 81 82 83 63</t>
  </si>
  <si>
    <t>23 Rue DE LA RÉPUBLIQUE</t>
  </si>
  <si>
    <t>TOURNIER JEAN LUC</t>
  </si>
  <si>
    <t>43250100825</t>
  </si>
  <si>
    <t>39358035200028</t>
  </si>
  <si>
    <t>602085</t>
  </si>
  <si>
    <t>06 17 88 05 79</t>
  </si>
  <si>
    <t>84120 PERTUIS</t>
  </si>
  <si>
    <t>REDIDENCE LE MARCEAU</t>
  </si>
  <si>
    <t>120 Rue LOUIS TURCAN</t>
  </si>
  <si>
    <t>TOURNEMIRE FRANCK - Q2S</t>
  </si>
  <si>
    <t>93840397484</t>
  </si>
  <si>
    <t>48291210200027</t>
  </si>
  <si>
    <t>191206</t>
  </si>
  <si>
    <t>02819</t>
  </si>
  <si>
    <t>0553581772</t>
  </si>
  <si>
    <t>24130 PRIGONRIEUX</t>
  </si>
  <si>
    <t>53 Route du Pont Renon</t>
  </si>
  <si>
    <t>13/01/2021</t>
  </si>
  <si>
    <t>TOURNEBISE THIERRY</t>
  </si>
  <si>
    <t>72240021624</t>
  </si>
  <si>
    <t>34339240300022</t>
  </si>
  <si>
    <t>625590</t>
  </si>
  <si>
    <t>06 11 03 08 02</t>
  </si>
  <si>
    <t>4 bis Rue DE SCHOMBERG</t>
  </si>
  <si>
    <t>24/06/2021</t>
  </si>
  <si>
    <t>TOUPIE MAKEUP</t>
  </si>
  <si>
    <t>11754584075</t>
  </si>
  <si>
    <t>49257674900021</t>
  </si>
  <si>
    <t>618305</t>
  </si>
  <si>
    <t>05 82 95 10 48</t>
  </si>
  <si>
    <t>22 Impasse CHARLES FOURIER</t>
  </si>
  <si>
    <t>19/08/2022</t>
  </si>
  <si>
    <t>TOULOUSE YNOV CAMPUS</t>
  </si>
  <si>
    <t>73310622931</t>
  </si>
  <si>
    <t>53310463400027</t>
  </si>
  <si>
    <t>556920</t>
  </si>
  <si>
    <t>05 61 29 49 49</t>
  </si>
  <si>
    <t>CS 66810</t>
  </si>
  <si>
    <t>1 Place ALPHONSE JOURDAIN</t>
  </si>
  <si>
    <t>28/06/2022</t>
  </si>
  <si>
    <t>TBS</t>
  </si>
  <si>
    <t>TOULOUSE BUSINESS SCHOOL</t>
  </si>
  <si>
    <t>76310849231</t>
  </si>
  <si>
    <t>81751739400018</t>
  </si>
  <si>
    <t>446555</t>
  </si>
  <si>
    <t>05329</t>
  </si>
  <si>
    <t>06 70 89 14 67</t>
  </si>
  <si>
    <t>71200 ST SERNIN DU BOIS</t>
  </si>
  <si>
    <t>1 Route DE LA GRAVETIERE</t>
  </si>
  <si>
    <t>21/08/2023</t>
  </si>
  <si>
    <t>TOULON JANINE</t>
  </si>
  <si>
    <t>TOULON JANINE  ART - GYPSO</t>
  </si>
  <si>
    <t>26710214271</t>
  </si>
  <si>
    <t>53086092300016</t>
  </si>
  <si>
    <t>650523</t>
  </si>
  <si>
    <t>06 32 07 23 05</t>
  </si>
  <si>
    <t>26300 CHATUZANGE LE GOUBET</t>
  </si>
  <si>
    <t>140 Chemin De Rochas</t>
  </si>
  <si>
    <t>18/01/2023</t>
  </si>
  <si>
    <t>TOULINE</t>
  </si>
  <si>
    <t>82691333469</t>
  </si>
  <si>
    <t>79497043400021</t>
  </si>
  <si>
    <t>668643</t>
  </si>
  <si>
    <t>06 23 45 56 72</t>
  </si>
  <si>
    <t>3 Rue JEAN-JACQUES FENOT</t>
  </si>
  <si>
    <t>TOUKMIDINE CATHERINE</t>
  </si>
  <si>
    <t>TOUKMIDINE CATHERINE - CICERONE TALENTS</t>
  </si>
  <si>
    <t>32600339460</t>
  </si>
  <si>
    <t>82054814700025</t>
  </si>
  <si>
    <t>596085</t>
  </si>
  <si>
    <t>0625291465</t>
  </si>
  <si>
    <t>1 Rue des trois Maures</t>
  </si>
  <si>
    <t>TOUBERT CHRISTELLE</t>
  </si>
  <si>
    <t>91300315030</t>
  </si>
  <si>
    <t>51160871300018</t>
  </si>
  <si>
    <t>623386</t>
  </si>
  <si>
    <t>06 10 66 21 98</t>
  </si>
  <si>
    <t>35 Avenue des Peupliers</t>
  </si>
  <si>
    <t>03/05/2021</t>
  </si>
  <si>
    <t>TOTEM INITIAL</t>
  </si>
  <si>
    <t>53351053635</t>
  </si>
  <si>
    <t>75387607700029</t>
  </si>
  <si>
    <t>622310</t>
  </si>
  <si>
    <t>07 69 51 28 97</t>
  </si>
  <si>
    <t>99 Rue DU POINT DU JOUR</t>
  </si>
  <si>
    <t>TOTAL FREESTYLE EVENTS</t>
  </si>
  <si>
    <t>11755506375</t>
  </si>
  <si>
    <t>81173741000027</t>
  </si>
  <si>
    <t>646799</t>
  </si>
  <si>
    <t>2 Place Jean Millier</t>
  </si>
  <si>
    <t>TLS</t>
  </si>
  <si>
    <t>TOTAL ENERGIES LEARNING SOLUTIONS</t>
  </si>
  <si>
    <t>11922162892</t>
  </si>
  <si>
    <t>53861386000013</t>
  </si>
  <si>
    <t>686815</t>
  </si>
  <si>
    <t>06 11 22 55 09</t>
  </si>
  <si>
    <t>83390 PUGET VILLE</t>
  </si>
  <si>
    <t>481 Chemin du Gros Chêne</t>
  </si>
  <si>
    <t>TOTAIN SOPHIE</t>
  </si>
  <si>
    <t>TOTAIN SOPHIE - SO SAFE</t>
  </si>
  <si>
    <t>93830670783</t>
  </si>
  <si>
    <t>90480290700017</t>
  </si>
  <si>
    <t>631310</t>
  </si>
  <si>
    <t>03 88 13 43 30</t>
  </si>
  <si>
    <t>10 Rue DU HOHWALD</t>
  </si>
  <si>
    <t>22/11/2021</t>
  </si>
  <si>
    <t>TOT OU T'ART</t>
  </si>
  <si>
    <t>44670659267</t>
  </si>
  <si>
    <t>43958498800059</t>
  </si>
  <si>
    <t>546458</t>
  </si>
  <si>
    <t>05 57 81 83 77</t>
  </si>
  <si>
    <t>33850 LEOGNAN</t>
  </si>
  <si>
    <t>1 Allée DENISE LACHAUSSE</t>
  </si>
  <si>
    <t>09/08/2023</t>
  </si>
  <si>
    <t>TORTES SAINT JAMMES JULIANE</t>
  </si>
  <si>
    <t>72330933833</t>
  </si>
  <si>
    <t>48396624800039</t>
  </si>
  <si>
    <t>346767</t>
  </si>
  <si>
    <t>04 68 27 01 78</t>
  </si>
  <si>
    <t>11200 LEZIGNAN CORBIERES</t>
  </si>
  <si>
    <t>36 Rue DU LANGUEDOC</t>
  </si>
  <si>
    <t>TORT</t>
  </si>
  <si>
    <t>TORT HYGIENE</t>
  </si>
  <si>
    <t>91110094511</t>
  </si>
  <si>
    <t>78411916600030</t>
  </si>
  <si>
    <t>579002</t>
  </si>
  <si>
    <t>09680</t>
  </si>
  <si>
    <t>06 78 85 54 92</t>
  </si>
  <si>
    <t>74600 SEYNOD</t>
  </si>
  <si>
    <t>8 Avenue de champ fleuri</t>
  </si>
  <si>
    <t>TORRES LAURENT</t>
  </si>
  <si>
    <t>82740292374</t>
  </si>
  <si>
    <t>38887202000051</t>
  </si>
  <si>
    <t>387654</t>
  </si>
  <si>
    <t>06 81 20 36 04</t>
  </si>
  <si>
    <t>19 Rue de Sotteville</t>
  </si>
  <si>
    <t>TOROSSIAN PATRICIA</t>
  </si>
  <si>
    <t>TOROSSIAN PATRICIA - NORMANDIE PODOREFLEXOLOGIE</t>
  </si>
  <si>
    <t>23270145927</t>
  </si>
  <si>
    <t>39060832100068</t>
  </si>
  <si>
    <t>479858</t>
  </si>
  <si>
    <t>06 23 27 96 94</t>
  </si>
  <si>
    <t>67205 OBERHAUSBERGEN</t>
  </si>
  <si>
    <t>30A Rue DU MOULIN</t>
  </si>
  <si>
    <t>TORNICELLI GRAZIELLA ALSA COACHING &amp; CONSEIL</t>
  </si>
  <si>
    <t>42670356667</t>
  </si>
  <si>
    <t>45246590900011</t>
  </si>
  <si>
    <t>526680</t>
  </si>
  <si>
    <t>06 87 24 68 55</t>
  </si>
  <si>
    <t>10 Faubourg DES ANNONCIADES</t>
  </si>
  <si>
    <t>TORCHIA JEDREY NADINE</t>
  </si>
  <si>
    <t>TORCHIA JEDREY NADINE CENTRE DE REFLEXOLOGIE</t>
  </si>
  <si>
    <t>82740276074</t>
  </si>
  <si>
    <t>53492342000036</t>
  </si>
  <si>
    <t>543093</t>
  </si>
  <si>
    <t>03 84 22 99 10</t>
  </si>
  <si>
    <t>90300 VETRIGNE</t>
  </si>
  <si>
    <t>CS 30233</t>
  </si>
  <si>
    <t>30 GRANDE RUE</t>
  </si>
  <si>
    <t>TOPTECH</t>
  </si>
  <si>
    <t>43900035290</t>
  </si>
  <si>
    <t>43485725600037</t>
  </si>
  <si>
    <t>562427</t>
  </si>
  <si>
    <t>49 69  8477 2699</t>
  </si>
  <si>
    <t>ALLEMAGNE - FRANKFURT</t>
  </si>
  <si>
    <t>Kaiserstrasse 66</t>
  </si>
  <si>
    <t>25/04/2017</t>
  </si>
  <si>
    <t>TOP-PHYSIO FORTBILDUNGSZENTRUM GMBH</t>
  </si>
  <si>
    <t>182874</t>
  </si>
  <si>
    <t>04 76 05 59 29</t>
  </si>
  <si>
    <t>Bâtiment A</t>
  </si>
  <si>
    <t>235 Rue de Corporat</t>
  </si>
  <si>
    <t>TOPAS INFORMATIQUE</t>
  </si>
  <si>
    <t>82380206938</t>
  </si>
  <si>
    <t>40310405200044</t>
  </si>
  <si>
    <t>543731</t>
  </si>
  <si>
    <t>06 85 67 74 45</t>
  </si>
  <si>
    <t>52 Rue De Moscou</t>
  </si>
  <si>
    <t>TOPALIAN CHRISTOPHE</t>
  </si>
  <si>
    <t>11754999975</t>
  </si>
  <si>
    <t>44533682900038</t>
  </si>
  <si>
    <t>309552</t>
  </si>
  <si>
    <t>0442990900</t>
  </si>
  <si>
    <t>13100 LE THOLONET</t>
  </si>
  <si>
    <t>23 Avenue STE VICTOIRE</t>
  </si>
  <si>
    <t>21/02/2025</t>
  </si>
  <si>
    <t>TOP LEARNING WALL STREET INSTITUTE</t>
  </si>
  <si>
    <t>93131034313</t>
  </si>
  <si>
    <t>43829073600018</t>
  </si>
  <si>
    <t>667407</t>
  </si>
  <si>
    <t>06 68 30 11 46</t>
  </si>
  <si>
    <t>86 Boulevard MALESHERBES</t>
  </si>
  <si>
    <t>04/03/2024</t>
  </si>
  <si>
    <t>TOP FORM</t>
  </si>
  <si>
    <t>11755950175</t>
  </si>
  <si>
    <t>80503696900014</t>
  </si>
  <si>
    <t>607836</t>
  </si>
  <si>
    <t>06 78 20 56 21</t>
  </si>
  <si>
    <t>21120 LUX</t>
  </si>
  <si>
    <t>9 Rue De L Eglise</t>
  </si>
  <si>
    <t>03/09/2024</t>
  </si>
  <si>
    <t>TOP CONSULTING</t>
  </si>
  <si>
    <t>27210365721</t>
  </si>
  <si>
    <t>81497938100021</t>
  </si>
  <si>
    <t>635121</t>
  </si>
  <si>
    <t>06 09 77 91 01</t>
  </si>
  <si>
    <t>44450 ST JULIEN DE CONCELLES</t>
  </si>
  <si>
    <t>172 Route DES MEUNIERS</t>
  </si>
  <si>
    <t>02/02/2022</t>
  </si>
  <si>
    <t>TOP COMPETENCES</t>
  </si>
  <si>
    <t>52440918644</t>
  </si>
  <si>
    <t>89419230100014</t>
  </si>
  <si>
    <t>623702</t>
  </si>
  <si>
    <t>14 Rue LOUIS BERTRAND</t>
  </si>
  <si>
    <t>06/05/2021</t>
  </si>
  <si>
    <t>TONON EVELYNE</t>
  </si>
  <si>
    <t>TONON EVELYNE - FORM'ET</t>
  </si>
  <si>
    <t>41570354357</t>
  </si>
  <si>
    <t>44954936900048</t>
  </si>
  <si>
    <t>547864</t>
  </si>
  <si>
    <t>0559557161</t>
  </si>
  <si>
    <t>64100 BAYONNE</t>
  </si>
  <si>
    <t>18 Rue GLEIZE</t>
  </si>
  <si>
    <t>TONNERRE 511 DELTA</t>
  </si>
  <si>
    <t>72640298264</t>
  </si>
  <si>
    <t>50459095100027</t>
  </si>
  <si>
    <t>657440</t>
  </si>
  <si>
    <t>40220 TARNOS</t>
  </si>
  <si>
    <t>17 Rue Pierre SEMARD</t>
  </si>
  <si>
    <t>11/07/2023</t>
  </si>
  <si>
    <t>TONNERRE FORMATION</t>
  </si>
  <si>
    <t>TONNERRE FORMATION / TARNOS</t>
  </si>
  <si>
    <t>50459095100035</t>
  </si>
  <si>
    <t>301437</t>
  </si>
  <si>
    <t>01661</t>
  </si>
  <si>
    <t>01 42 52 17 17</t>
  </si>
  <si>
    <t>6 Rue SAINT PHILIPPE DU ROULE</t>
  </si>
  <si>
    <t>07/02/2024</t>
  </si>
  <si>
    <t>TONIC PLUS</t>
  </si>
  <si>
    <t>TONIC PLUS GROUPE SYNERGIE PRO</t>
  </si>
  <si>
    <t>11752996075</t>
  </si>
  <si>
    <t>41317698300034</t>
  </si>
  <si>
    <t>656872</t>
  </si>
  <si>
    <t>06 61 77 08 13</t>
  </si>
  <si>
    <t>62138 DOUVRIN</t>
  </si>
  <si>
    <t>64 Rue MARCEL CASIDDU</t>
  </si>
  <si>
    <t>TONAKLES</t>
  </si>
  <si>
    <t>32620323562</t>
  </si>
  <si>
    <t>89413961700019</t>
  </si>
  <si>
    <t>549708</t>
  </si>
  <si>
    <t>06 63 78 24 10</t>
  </si>
  <si>
    <t>57 Rue DAGUERRE</t>
  </si>
  <si>
    <t>TOMBA MANUELA</t>
  </si>
  <si>
    <t>11755420375</t>
  </si>
  <si>
    <t>43327191300066</t>
  </si>
  <si>
    <t>485421</t>
  </si>
  <si>
    <t>06 29 72 32 16</t>
  </si>
  <si>
    <t>2 Allée de la Margaudière</t>
  </si>
  <si>
    <t>TOLMAO</t>
  </si>
  <si>
    <t>24370359037</t>
  </si>
  <si>
    <t>82762375200017</t>
  </si>
  <si>
    <t>603272</t>
  </si>
  <si>
    <t>06 23 78 27 84</t>
  </si>
  <si>
    <t>93160 NOISY LE GRAND</t>
  </si>
  <si>
    <t>440 CLOS DE LA COURTINE</t>
  </si>
  <si>
    <t>TOLLAR NICOLAS DIDIER</t>
  </si>
  <si>
    <t>11930688593</t>
  </si>
  <si>
    <t>53007583700027</t>
  </si>
  <si>
    <t>627537</t>
  </si>
  <si>
    <t>06 35 17 19 25</t>
  </si>
  <si>
    <t>69410 CHAMPAGNE AU MONT D OR</t>
  </si>
  <si>
    <t>55 Rue DOMINIQUE VINCENT</t>
  </si>
  <si>
    <t>19/08/2021</t>
  </si>
  <si>
    <t>TOLEGANO JOURDREN</t>
  </si>
  <si>
    <t>TOLEGANO JOURDREN SANDRINE</t>
  </si>
  <si>
    <t>84691564469</t>
  </si>
  <si>
    <t>82417674700015</t>
  </si>
  <si>
    <t>596243</t>
  </si>
  <si>
    <t>BUKYO-KU</t>
  </si>
  <si>
    <t>1-5-45 YUSHIMA</t>
  </si>
  <si>
    <t>26/02/2019</t>
  </si>
  <si>
    <t>TMDU</t>
  </si>
  <si>
    <t>TOKYO MEDICAL AND DENTAL UNIVERSITY</t>
  </si>
  <si>
    <t>455180</t>
  </si>
  <si>
    <t>01 60 42 89 74</t>
  </si>
  <si>
    <t>77700 BAILLY ROMAINVILLIERS</t>
  </si>
  <si>
    <t>12 Boulevard 12 Boulevard Des Sports</t>
  </si>
  <si>
    <t>13/10/2023</t>
  </si>
  <si>
    <t>TBC</t>
  </si>
  <si>
    <t>TO BE CONTINUED</t>
  </si>
  <si>
    <t>11770489777</t>
  </si>
  <si>
    <t>51870186700039</t>
  </si>
  <si>
    <t>620180</t>
  </si>
  <si>
    <t>06 50 77 44 49</t>
  </si>
  <si>
    <t>33 Rue DE STRASBOURG</t>
  </si>
  <si>
    <t>03/02/2021</t>
  </si>
  <si>
    <t>TMSKINERGO</t>
  </si>
  <si>
    <t>75790120279</t>
  </si>
  <si>
    <t>82970786800024</t>
  </si>
  <si>
    <t>353826</t>
  </si>
  <si>
    <t>02776</t>
  </si>
  <si>
    <t>0546453134</t>
  </si>
  <si>
    <t>17138 PUILBOREAU</t>
  </si>
  <si>
    <t>11 bis Rue ROBERT NOUE</t>
  </si>
  <si>
    <t>13/01/2023</t>
  </si>
  <si>
    <t>TMJ FORMATIONS IGM CENTRE OUEST LAGORD</t>
  </si>
  <si>
    <t>TMJ FORMATIONS - INSTITUT GINESTE MARESCOTTI CENTRE OUEST</t>
  </si>
  <si>
    <t>54170177917</t>
  </si>
  <si>
    <t>50912868200044</t>
  </si>
  <si>
    <t>519753</t>
  </si>
  <si>
    <t>09 83 05 14 33</t>
  </si>
  <si>
    <t>63 Boulevard BERTHELOT</t>
  </si>
  <si>
    <t>TMG CONCEPT SAS</t>
  </si>
  <si>
    <t>83630452363</t>
  </si>
  <si>
    <t>80384812600022</t>
  </si>
  <si>
    <t>671551</t>
  </si>
  <si>
    <t>02 34 71 70 25</t>
  </si>
  <si>
    <t>28240 LA LOUPE</t>
  </si>
  <si>
    <t>4 Rue de l'abreuvoir</t>
  </si>
  <si>
    <t>12/06/2024</t>
  </si>
  <si>
    <t>TMD CONSEIL</t>
  </si>
  <si>
    <t>24280127628</t>
  </si>
  <si>
    <t>50372224100018</t>
  </si>
  <si>
    <t>416563</t>
  </si>
  <si>
    <t>01054</t>
  </si>
  <si>
    <t>05 55 76 75 11</t>
  </si>
  <si>
    <t>166 Avenue De Lodeve</t>
  </si>
  <si>
    <t>TM INSTITUTE</t>
  </si>
  <si>
    <t>76341205934</t>
  </si>
  <si>
    <t>52443638300037</t>
  </si>
  <si>
    <t>387344</t>
  </si>
  <si>
    <t>03 60 12 37 76</t>
  </si>
  <si>
    <t>26 Boulevard DES FEDERES</t>
  </si>
  <si>
    <t>22/11/2023</t>
  </si>
  <si>
    <t>TLC</t>
  </si>
  <si>
    <t>22800132880</t>
  </si>
  <si>
    <t>49912999700023</t>
  </si>
  <si>
    <t>593138</t>
  </si>
  <si>
    <t>04 77 25 46 99</t>
  </si>
  <si>
    <t>48 Rue Désiré Claude</t>
  </si>
  <si>
    <t>TL FORMATIONS</t>
  </si>
  <si>
    <t>82420189342</t>
  </si>
  <si>
    <t>50006071000018</t>
  </si>
  <si>
    <t>683346</t>
  </si>
  <si>
    <t>04 89 11 01 25</t>
  </si>
  <si>
    <t>83420 LA CROIX VALMER</t>
  </si>
  <si>
    <t>777 Boulevard georges selliez</t>
  </si>
  <si>
    <t>07/04/2025</t>
  </si>
  <si>
    <t>TKL FORMA LA CROIX VALMER</t>
  </si>
  <si>
    <t>TKL FORMA - CFA DES 3 CAPS</t>
  </si>
  <si>
    <t>93830525383</t>
  </si>
  <si>
    <t>82431407400058</t>
  </si>
  <si>
    <t>541710</t>
  </si>
  <si>
    <t>01 40 70 17 28</t>
  </si>
  <si>
    <t>65 Rue Monceau</t>
  </si>
  <si>
    <t>TJV TRAJECTIVES</t>
  </si>
  <si>
    <t>11754562175</t>
  </si>
  <si>
    <t>51902426900010</t>
  </si>
  <si>
    <t>537123</t>
  </si>
  <si>
    <t>84260 SARRIANS</t>
  </si>
  <si>
    <t>Quartier Les Hauts Mians</t>
  </si>
  <si>
    <t>372 Route D'AUBIGNAN</t>
  </si>
  <si>
    <t>TITOBOS EB FORMATION</t>
  </si>
  <si>
    <t>93840371284</t>
  </si>
  <si>
    <t>81446971400012</t>
  </si>
  <si>
    <t>637543</t>
  </si>
  <si>
    <t>72300 SABLE SUR SARTHE</t>
  </si>
  <si>
    <t>13 Place du Champ de Foire</t>
  </si>
  <si>
    <t>TISS'AVENIR</t>
  </si>
  <si>
    <t>TISS'AVENIR - ORIENT'ACTION</t>
  </si>
  <si>
    <t>52720186172</t>
  </si>
  <si>
    <t>87957485300013</t>
  </si>
  <si>
    <t>609791</t>
  </si>
  <si>
    <t>18300 VEAUGUES</t>
  </si>
  <si>
    <t>24 Route DE MONTIGNY</t>
  </si>
  <si>
    <t>DUBIE VERONIQUE</t>
  </si>
  <si>
    <t>TIPHAINE DUBIE VERONIQUE</t>
  </si>
  <si>
    <t>24180121618</t>
  </si>
  <si>
    <t>40815077900010</t>
  </si>
  <si>
    <t>627847</t>
  </si>
  <si>
    <t>05 17 81 07 77</t>
  </si>
  <si>
    <t>17140 LAGORD</t>
  </si>
  <si>
    <t>8 Rue ISABELLE AUTISSIER</t>
  </si>
  <si>
    <t>TIPEE</t>
  </si>
  <si>
    <t>75170196017</t>
  </si>
  <si>
    <t>81912490000021</t>
  </si>
  <si>
    <t>545880</t>
  </si>
  <si>
    <t>09 52 48 06 02</t>
  </si>
  <si>
    <t>69740 GENAS</t>
  </si>
  <si>
    <t>22 Rue PASTEUR</t>
  </si>
  <si>
    <t>TINTI PATRICIA</t>
  </si>
  <si>
    <t>82690745069</t>
  </si>
  <si>
    <t>44057466300033</t>
  </si>
  <si>
    <t>668758</t>
  </si>
  <si>
    <t>01 44 69 80 90</t>
  </si>
  <si>
    <t>6 Place Des Degres</t>
  </si>
  <si>
    <t>TINGARI PUTEAUX</t>
  </si>
  <si>
    <t>TINGARI</t>
  </si>
  <si>
    <t>11754267275</t>
  </si>
  <si>
    <t>47947430601481</t>
  </si>
  <si>
    <t>573796</t>
  </si>
  <si>
    <t>18 Rue De La Pepiniere</t>
  </si>
  <si>
    <t>TINGARI PARIS</t>
  </si>
  <si>
    <t>47947430600020</t>
  </si>
  <si>
    <t>674618</t>
  </si>
  <si>
    <t>55100 DUGNY SUR MEUSE</t>
  </si>
  <si>
    <t>17 Rue DES PRES</t>
  </si>
  <si>
    <t>22/11/2024</t>
  </si>
  <si>
    <t>TINE PATERNO MILKA</t>
  </si>
  <si>
    <t>TINE PATERNO MILKA - MT FORMATION</t>
  </si>
  <si>
    <t>44550054355</t>
  </si>
  <si>
    <t>50455285200023</t>
  </si>
  <si>
    <t>651916</t>
  </si>
  <si>
    <t>06600 ANTIBES</t>
  </si>
  <si>
    <t>46 Chemin DE PEYERGOUE</t>
  </si>
  <si>
    <t>TIMETO</t>
  </si>
  <si>
    <t>93060662306</t>
  </si>
  <si>
    <t>51830193200027</t>
  </si>
  <si>
    <t>669520</t>
  </si>
  <si>
    <t>06 28 32 10 42</t>
  </si>
  <si>
    <t>6b Avenue Durante</t>
  </si>
  <si>
    <t>24/04/2024</t>
  </si>
  <si>
    <t>TIME TO LEARN</t>
  </si>
  <si>
    <t>75870161787</t>
  </si>
  <si>
    <t>83202907800017</t>
  </si>
  <si>
    <t>455775</t>
  </si>
  <si>
    <t>04 42 37 11 77</t>
  </si>
  <si>
    <t>PARC DU GOLF - BAT 43 - CS 60481</t>
  </si>
  <si>
    <t>350 Rue DE LA LAUZIERE</t>
  </si>
  <si>
    <t>22/09/2023</t>
  </si>
  <si>
    <t>TIL TECHNOLOGIES</t>
  </si>
  <si>
    <t>93131644413</t>
  </si>
  <si>
    <t>34343372800056</t>
  </si>
  <si>
    <t>669155</t>
  </si>
  <si>
    <t>31130 BALMA</t>
  </si>
  <si>
    <t>Appartement B13,</t>
  </si>
  <si>
    <t>1 Rue Marguerite Yourcenar</t>
  </si>
  <si>
    <t>16/04/2024</t>
  </si>
  <si>
    <t>TIKISOFT</t>
  </si>
  <si>
    <t>TIKISOFT - TIKILEARNING COM</t>
  </si>
  <si>
    <t>76311055431</t>
  </si>
  <si>
    <t>78913806200029</t>
  </si>
  <si>
    <t>659990</t>
  </si>
  <si>
    <t>02 99 53 53 03</t>
  </si>
  <si>
    <t>51 Square CHARLES DUBLIN</t>
  </si>
  <si>
    <t>15/09/2023</t>
  </si>
  <si>
    <t>TIEZ BREIZ MAISON PAYSAGE BRETAGNE</t>
  </si>
  <si>
    <t>53350402535</t>
  </si>
  <si>
    <t>30998961400032</t>
  </si>
  <si>
    <t>601664</t>
  </si>
  <si>
    <t>06 71 59 02 47</t>
  </si>
  <si>
    <t>81400 CARMAUX</t>
  </si>
  <si>
    <t>12 Avenue DE LA LANDE</t>
  </si>
  <si>
    <t>THURIES DAMIEN - THURIES CONSEIL</t>
  </si>
  <si>
    <t>73810113681</t>
  </si>
  <si>
    <t>53347685900012</t>
  </si>
  <si>
    <t>658327</t>
  </si>
  <si>
    <t>06 60 98 69 83</t>
  </si>
  <si>
    <t>29850 GOUESNOU</t>
  </si>
  <si>
    <t>1705 Route de Bourg blanc</t>
  </si>
  <si>
    <t>03/08/2023</t>
  </si>
  <si>
    <t>TSF GOUESNOU</t>
  </si>
  <si>
    <t>THRACE SECURITE FORMATION</t>
  </si>
  <si>
    <t>53290885629</t>
  </si>
  <si>
    <t>81354580300021</t>
  </si>
  <si>
    <t>553852</t>
  </si>
  <si>
    <t>07 81 96 33 65</t>
  </si>
  <si>
    <t>69540 IRIGNY</t>
  </si>
  <si>
    <t>39 Chemin des Hauts de Selettes</t>
  </si>
  <si>
    <t>01/12/2016</t>
  </si>
  <si>
    <t>THQM</t>
  </si>
  <si>
    <t>82691329469</t>
  </si>
  <si>
    <t>80155114400018</t>
  </si>
  <si>
    <t>636903</t>
  </si>
  <si>
    <t>07 60 05 63 66</t>
  </si>
  <si>
    <t>5 A Rue DE L ACADEMIE</t>
  </si>
  <si>
    <t>THOUVENIN AMANDINE</t>
  </si>
  <si>
    <t>44670663967</t>
  </si>
  <si>
    <t>89125798200019</t>
  </si>
  <si>
    <t>394968</t>
  </si>
  <si>
    <t>04 75 40 31 44</t>
  </si>
  <si>
    <t>07500 GUILHERAND GRANGES</t>
  </si>
  <si>
    <t>261 Avenue de LYON</t>
  </si>
  <si>
    <t>THORENS BINI CATHERINE</t>
  </si>
  <si>
    <t>82070051507</t>
  </si>
  <si>
    <t>44337108300017</t>
  </si>
  <si>
    <t>630354</t>
  </si>
  <si>
    <t>06 76 17 40 86</t>
  </si>
  <si>
    <t>17340 CHATELAILLON PLAGE</t>
  </si>
  <si>
    <t>25 Boulevard DE LATTRE DE TASSIGNY</t>
  </si>
  <si>
    <t>03/11/2021</t>
  </si>
  <si>
    <t>THOMASSET SANDRINE</t>
  </si>
  <si>
    <t>THOMASSET SANDRINE - LES LANGUES POUR TOUS</t>
  </si>
  <si>
    <t>54170137217</t>
  </si>
  <si>
    <t>51850671200018</t>
  </si>
  <si>
    <t>669910</t>
  </si>
  <si>
    <t>06 93 47 82 04</t>
  </si>
  <si>
    <t>519 Ruelle PAPOU</t>
  </si>
  <si>
    <t>13/05/2024</t>
  </si>
  <si>
    <t>THOMAS SANDRA</t>
  </si>
  <si>
    <t>THOMAS SANDRA - COEUR INCLUSION</t>
  </si>
  <si>
    <t>04973495497</t>
  </si>
  <si>
    <t>97780226300011</t>
  </si>
  <si>
    <t>552215</t>
  </si>
  <si>
    <t>06 14 63 36 07</t>
  </si>
  <si>
    <t>88400 GERARDMER</t>
  </si>
  <si>
    <t>11 Boulevard DE LA JAMAGNE</t>
  </si>
  <si>
    <t>THOMAS MARIE - FORMATECC</t>
  </si>
  <si>
    <t>44880133388</t>
  </si>
  <si>
    <t>82127991600018</t>
  </si>
  <si>
    <t>354065</t>
  </si>
  <si>
    <t>06 93 41 96 62</t>
  </si>
  <si>
    <t>3 Chemin DE LA FERME AVICOLE</t>
  </si>
  <si>
    <t>THOMAS MARC</t>
  </si>
  <si>
    <t>98970428097</t>
  </si>
  <si>
    <t>48814778600039</t>
  </si>
  <si>
    <t>681600</t>
  </si>
  <si>
    <t>07 82 26 93 61</t>
  </si>
  <si>
    <t>26 Rue DU COMMANDANT MOUCHOTTE</t>
  </si>
  <si>
    <t>THOMAS LENA</t>
  </si>
  <si>
    <t>THOMAS LENA - L'ENVOL</t>
  </si>
  <si>
    <t>75790164179</t>
  </si>
  <si>
    <t>92520260800012</t>
  </si>
  <si>
    <t>588866</t>
  </si>
  <si>
    <t>02 47 76 10 50</t>
  </si>
  <si>
    <t>37300 JOUE LES TOURS</t>
  </si>
  <si>
    <t>Carré Galliéni</t>
  </si>
  <si>
    <t>161 Boulevard Jean Jaurès</t>
  </si>
  <si>
    <t>THOMAS LEGRAND CONSULTANTS</t>
  </si>
  <si>
    <t>24370231237</t>
  </si>
  <si>
    <t>50756511700029</t>
  </si>
  <si>
    <t>669489</t>
  </si>
  <si>
    <t>07 87 23 00 17</t>
  </si>
  <si>
    <t>77181 LE PIN</t>
  </si>
  <si>
    <t>5 bis Rue Grognet</t>
  </si>
  <si>
    <t>23/04/2024</t>
  </si>
  <si>
    <t>THOMAS AURORE JEANINE ELIANE</t>
  </si>
  <si>
    <t>THOMAS AURORE JEANINE ELIANE - PSYCHOPRAT</t>
  </si>
  <si>
    <t>11770747477</t>
  </si>
  <si>
    <t>81921540100012</t>
  </si>
  <si>
    <t>676378</t>
  </si>
  <si>
    <t>07 86 92 64 12.</t>
  </si>
  <si>
    <t>56520 GUIDEL</t>
  </si>
  <si>
    <t>17 Rue KERHEOL</t>
  </si>
  <si>
    <t>THOMAS  PIERRICK</t>
  </si>
  <si>
    <t>THOMAS  PIERRICK - FORMATION PSSM</t>
  </si>
  <si>
    <t>53561016056</t>
  </si>
  <si>
    <t>92082365500013</t>
  </si>
  <si>
    <t>621316</t>
  </si>
  <si>
    <t>05 90 68 30 75</t>
  </si>
  <si>
    <t>97118 ST FRANCOIS</t>
  </si>
  <si>
    <t>RUE MARTIN LUTHER KING</t>
  </si>
  <si>
    <t>Place DU MARCHE DE LA ROTONDE</t>
  </si>
  <si>
    <t>11/03/2021</t>
  </si>
  <si>
    <t>THOMAR GINA</t>
  </si>
  <si>
    <t>THOMAR GINA - LA CREOLYA</t>
  </si>
  <si>
    <t>95970200497</t>
  </si>
  <si>
    <t>51809877700023</t>
  </si>
  <si>
    <t>534183</t>
  </si>
  <si>
    <t>92340 BOURG LA REINE</t>
  </si>
  <si>
    <t>14 Rue VARENGUE</t>
  </si>
  <si>
    <t>21/12/2015</t>
  </si>
  <si>
    <t>THIVILLIER ODILE TO CONSEIL</t>
  </si>
  <si>
    <t>11922093592</t>
  </si>
  <si>
    <t>42183018300016</t>
  </si>
  <si>
    <t>672026</t>
  </si>
  <si>
    <t>06 18 06 66 25</t>
  </si>
  <si>
    <t>2 PLACE ALEXANDRE FARNESE</t>
  </si>
  <si>
    <t>THISIS FORMATION CONSEIL</t>
  </si>
  <si>
    <t>93131517113</t>
  </si>
  <si>
    <t>79910510100049</t>
  </si>
  <si>
    <t>514809</t>
  </si>
  <si>
    <t>03 54 80 02 60</t>
  </si>
  <si>
    <t>88200 REMIREMONT</t>
  </si>
  <si>
    <t>15 Boulevard THIERS</t>
  </si>
  <si>
    <t>THIRIET FLAVIE THE CHAMELEON'S ENGLISH LAB</t>
  </si>
  <si>
    <t>41880116188</t>
  </si>
  <si>
    <t>75348927700016</t>
  </si>
  <si>
    <t>593576</t>
  </si>
  <si>
    <t>06 24 75 15 63</t>
  </si>
  <si>
    <t>69230 ST GENIS LAVAL</t>
  </si>
  <si>
    <t>41 Route DE VOURLES</t>
  </si>
  <si>
    <t>THIOLLIER POUSSET CLAIRE - OSE&amp;AGIS</t>
  </si>
  <si>
    <t>THIOLLIER POUSSET CLAIRE - OSE ET AGIS</t>
  </si>
  <si>
    <t>82690925769</t>
  </si>
  <si>
    <t>49055440900014</t>
  </si>
  <si>
    <t>619097</t>
  </si>
  <si>
    <t>06 23 83 10 61</t>
  </si>
  <si>
    <t>93300 AUBERVILLIERS</t>
  </si>
  <si>
    <t>50 Rue ARTHUR RIMBAUD</t>
  </si>
  <si>
    <t>05/01/2021</t>
  </si>
  <si>
    <t>THINKR</t>
  </si>
  <si>
    <t>11930765793</t>
  </si>
  <si>
    <t>81006451900020</t>
  </si>
  <si>
    <t>644160</t>
  </si>
  <si>
    <t>06 10 10 25 48</t>
  </si>
  <si>
    <t>86240 FONTAINE LE COMTE</t>
  </si>
  <si>
    <t>LA DEVINALIERE</t>
  </si>
  <si>
    <t>81 Route de Béruges</t>
  </si>
  <si>
    <t>24/08/2022</t>
  </si>
  <si>
    <t>THILLET BRUNO</t>
  </si>
  <si>
    <t>75860150586</t>
  </si>
  <si>
    <t>82074700400019</t>
  </si>
  <si>
    <t>602530</t>
  </si>
  <si>
    <t>06 36 49 78 30</t>
  </si>
  <si>
    <t>15 Avenue Louise Michel</t>
  </si>
  <si>
    <t>THIERRY SERVILLAT FORMATIONS CENTRE IPNOSIA NANTES</t>
  </si>
  <si>
    <t>THIERRY SERVILLAT FORMATIONS</t>
  </si>
  <si>
    <t>52440850444</t>
  </si>
  <si>
    <t>84162509800014</t>
  </si>
  <si>
    <t>617180</t>
  </si>
  <si>
    <t>33150 CENON</t>
  </si>
  <si>
    <t>39 Rue Jacques rivières</t>
  </si>
  <si>
    <t>04/11/2020</t>
  </si>
  <si>
    <t>THIERRY LABOURDETTE FORMATION</t>
  </si>
  <si>
    <t>75331234133</t>
  </si>
  <si>
    <t>88031684900012</t>
  </si>
  <si>
    <t>623167</t>
  </si>
  <si>
    <t>03667</t>
  </si>
  <si>
    <t>06 03 32 79 64</t>
  </si>
  <si>
    <t>77250 MORET LOING ET ORVANNE</t>
  </si>
  <si>
    <t>88b Rue de seine</t>
  </si>
  <si>
    <t>20/08/2024</t>
  </si>
  <si>
    <t>THIERRY DURIOT  MARYNE</t>
  </si>
  <si>
    <t>THIERRY DURIOT  MARYNE - PHARMACONSULTING</t>
  </si>
  <si>
    <t>11770533077</t>
  </si>
  <si>
    <t>75326501600018</t>
  </si>
  <si>
    <t>597387</t>
  </si>
  <si>
    <t>0676214983</t>
  </si>
  <si>
    <t>3 Rue Madeleine Renaud</t>
  </si>
  <si>
    <t>12/03/2019</t>
  </si>
  <si>
    <t>THIAUDIERE JULIETTE</t>
  </si>
  <si>
    <t>52490342749</t>
  </si>
  <si>
    <t>83295968800017</t>
  </si>
  <si>
    <t>680138</t>
  </si>
  <si>
    <t>06 96 16 67 57</t>
  </si>
  <si>
    <t>THEZENAS SOPHIE</t>
  </si>
  <si>
    <t>THEZENAS SOPHIE - EQUILIBRE ET BIEN ETRE</t>
  </si>
  <si>
    <t>02973407297</t>
  </si>
  <si>
    <t>82169911300030</t>
  </si>
  <si>
    <t>549460</t>
  </si>
  <si>
    <t>08 92 97 67 26</t>
  </si>
  <si>
    <t>13500 MARTIGUES</t>
  </si>
  <si>
    <t>20 Avenue de carro</t>
  </si>
  <si>
    <t>THEVENIN CHRISTINE</t>
  </si>
  <si>
    <t>93131619113</t>
  </si>
  <si>
    <t>51146116200014</t>
  </si>
  <si>
    <t>327414</t>
  </si>
  <si>
    <t>03 59 99 07 90</t>
  </si>
  <si>
    <t>60490 MARQUEGLISE</t>
  </si>
  <si>
    <t>Domaine des Viverets</t>
  </si>
  <si>
    <t>THESEE FORMATION</t>
  </si>
  <si>
    <t>22600184260</t>
  </si>
  <si>
    <t>44012791800025</t>
  </si>
  <si>
    <t>461957</t>
  </si>
  <si>
    <t>04735</t>
  </si>
  <si>
    <t>04 76 40 94 15</t>
  </si>
  <si>
    <t>38570 GONCELIN</t>
  </si>
  <si>
    <t>3 Place du Breuil</t>
  </si>
  <si>
    <t>THERY VALERIE</t>
  </si>
  <si>
    <t>THERY VALERIE - HYSALIS</t>
  </si>
  <si>
    <t>82380438938</t>
  </si>
  <si>
    <t>48030873300025</t>
  </si>
  <si>
    <t>683190</t>
  </si>
  <si>
    <t>06 09 85 66 13</t>
  </si>
  <si>
    <t>6D Rue FRANCOIS FERROUSSAT</t>
  </si>
  <si>
    <t>THEROULDE MORET CORINNE</t>
  </si>
  <si>
    <t>THEROULDE MORET CORINNE - METAMOTI</t>
  </si>
  <si>
    <t>82691277569</t>
  </si>
  <si>
    <t>50874892800035</t>
  </si>
  <si>
    <t>610197</t>
  </si>
  <si>
    <t>06 77 99 01 24</t>
  </si>
  <si>
    <t>42800 GENILAC</t>
  </si>
  <si>
    <t>85 Allée DES CERISIERS</t>
  </si>
  <si>
    <t>20/05/2022</t>
  </si>
  <si>
    <t>THEROND BEATRICE - GRAINE DE LANGAGE FORMATION</t>
  </si>
  <si>
    <t>82420261942</t>
  </si>
  <si>
    <t>44994053500049</t>
  </si>
  <si>
    <t>563213</t>
  </si>
  <si>
    <t>1 718 622 1000</t>
  </si>
  <si>
    <t>168 THIRD AVENUE</t>
  </si>
  <si>
    <t>11/05/2017</t>
  </si>
  <si>
    <t>THERMO FISHER SCIENTIFIC</t>
  </si>
  <si>
    <t>620750</t>
  </si>
  <si>
    <t>06 27 10 10 36</t>
  </si>
  <si>
    <t>LE HQ</t>
  </si>
  <si>
    <t>1 Impasse DU PALAIS</t>
  </si>
  <si>
    <t>23/02/2021</t>
  </si>
  <si>
    <t>THERIUS</t>
  </si>
  <si>
    <t>24370210037</t>
  </si>
  <si>
    <t>39772782700057</t>
  </si>
  <si>
    <t>592286</t>
  </si>
  <si>
    <t>71350 PALLEAU</t>
  </si>
  <si>
    <t>1 Rue de la croix leuret</t>
  </si>
  <si>
    <t>27/11/2018</t>
  </si>
  <si>
    <t>THERAXEL</t>
  </si>
  <si>
    <t>27710278771</t>
  </si>
  <si>
    <t>79527944700010</t>
  </si>
  <si>
    <t>634610</t>
  </si>
  <si>
    <t>06 89 99 07 12</t>
  </si>
  <si>
    <t>13140 MIRAMAS</t>
  </si>
  <si>
    <t>317 Chemin De Belval A Pont De Rhaud</t>
  </si>
  <si>
    <t>31/01/2025</t>
  </si>
  <si>
    <t>THERAPIE MOSAIC</t>
  </si>
  <si>
    <t>93131944813</t>
  </si>
  <si>
    <t>90433325900029</t>
  </si>
  <si>
    <t>579889</t>
  </si>
  <si>
    <t>0684703959</t>
  </si>
  <si>
    <t>LE CLOS LOUISE ELEONORE</t>
  </si>
  <si>
    <t>222 Avenue GRANDE CHARTREUSE</t>
  </si>
  <si>
    <t>TCI RHONE ALPES</t>
  </si>
  <si>
    <t>THERAPIE COMMUNAUTAIRE INTEGRATIVE RHONE ALPES</t>
  </si>
  <si>
    <t>84730196973</t>
  </si>
  <si>
    <t>83339188100012</t>
  </si>
  <si>
    <t>489542</t>
  </si>
  <si>
    <t>+32 499 18 98 96</t>
  </si>
  <si>
    <t>BELGIQUE - SAINT-HUBERT</t>
  </si>
  <si>
    <t>21 Rue Saint-Gilles</t>
  </si>
  <si>
    <t>13/05/2014</t>
  </si>
  <si>
    <t>THERAPIE BREVE DU TRAUMA</t>
  </si>
  <si>
    <t>587898</t>
  </si>
  <si>
    <t>49 7131 50 86 0</t>
  </si>
  <si>
    <t>ALLEMAGNE - HEILBRONN</t>
  </si>
  <si>
    <t>Kreuzäckerstraße 19</t>
  </si>
  <si>
    <t>31/07/2018</t>
  </si>
  <si>
    <t>THERAPEUTIKUM</t>
  </si>
  <si>
    <t>THERAPEUTIKUM - ARBEITS- UND WOHNSTATTEN GMBH</t>
  </si>
  <si>
    <t>574053</t>
  </si>
  <si>
    <t>32 2 640 60 69</t>
  </si>
  <si>
    <t>25 Rue Félix Bovie</t>
  </si>
  <si>
    <t>17/11/2017</t>
  </si>
  <si>
    <t>THERAPEUTIA</t>
  </si>
  <si>
    <t>144046</t>
  </si>
  <si>
    <t>06360</t>
  </si>
  <si>
    <t>01 64 62 10 12</t>
  </si>
  <si>
    <t>77183 CROISSY BEAUBOURG</t>
  </si>
  <si>
    <t>Rue AMBROISE CROIZAT</t>
  </si>
  <si>
    <t>18/07/2024</t>
  </si>
  <si>
    <t>THERADIAG</t>
  </si>
  <si>
    <t>11770155477</t>
  </si>
  <si>
    <t>33968561200055</t>
  </si>
  <si>
    <t>591270</t>
  </si>
  <si>
    <t>05 34 63 28 76</t>
  </si>
  <si>
    <t>BP 13669</t>
  </si>
  <si>
    <t>195 Route D ESPAGNE</t>
  </si>
  <si>
    <t>29/08/2022</t>
  </si>
  <si>
    <t>THEMANIS</t>
  </si>
  <si>
    <t>76310892531</t>
  </si>
  <si>
    <t>80523569400017</t>
  </si>
  <si>
    <t>660553</t>
  </si>
  <si>
    <t>CS 20565</t>
  </si>
  <si>
    <t>550 Rue Denis Papin</t>
  </si>
  <si>
    <t>THE CAMP TRAINING</t>
  </si>
  <si>
    <t>THECAMP TRAINING</t>
  </si>
  <si>
    <t>93132112913</t>
  </si>
  <si>
    <t>94910563900015</t>
  </si>
  <si>
    <t>492565</t>
  </si>
  <si>
    <t>06 62 73 29 23</t>
  </si>
  <si>
    <t>94300 VINCENNES</t>
  </si>
  <si>
    <t>BP123</t>
  </si>
  <si>
    <t>41/43 Rue RAYMOND DU TEMPLE</t>
  </si>
  <si>
    <t>24/02/2021</t>
  </si>
  <si>
    <t>THEATRE INSTANT PRESENT</t>
  </si>
  <si>
    <t>11940819894</t>
  </si>
  <si>
    <t>48388171000022</t>
  </si>
  <si>
    <t>348170</t>
  </si>
  <si>
    <t>05 56 43 06 31</t>
  </si>
  <si>
    <t>40 Rue JOSEPHINE</t>
  </si>
  <si>
    <t>29/09/2015</t>
  </si>
  <si>
    <t>THEATRE EN MIETTES BORDEAUX</t>
  </si>
  <si>
    <t>THEATRE EN MIETTES</t>
  </si>
  <si>
    <t>75331226133</t>
  </si>
  <si>
    <t>38452300700035</t>
  </si>
  <si>
    <t>676317</t>
  </si>
  <si>
    <t>06 20 80 05 04</t>
  </si>
  <si>
    <t>107 Avenue MAURICE THOREZ</t>
  </si>
  <si>
    <t>25/10/2024</t>
  </si>
  <si>
    <t>THEATRE DU MOUVEMENT - CLAIRE HEGGEN</t>
  </si>
  <si>
    <t>11940990294</t>
  </si>
  <si>
    <t>83804772800020</t>
  </si>
  <si>
    <t>522417</t>
  </si>
  <si>
    <t>05 59 41 18 19</t>
  </si>
  <si>
    <t>64200 BIARRITZ</t>
  </si>
  <si>
    <t>75 Avenue MAL JUIN</t>
  </si>
  <si>
    <t>THEATRE DES CHIMERES</t>
  </si>
  <si>
    <t>72640103264</t>
  </si>
  <si>
    <t>32046125400056</t>
  </si>
  <si>
    <t>601998</t>
  </si>
  <si>
    <t>04 72 26 50 05</t>
  </si>
  <si>
    <t>3 Place Croix Paquet</t>
  </si>
  <si>
    <t>03/07/2019</t>
  </si>
  <si>
    <t>THEATRE AZUR ET LES AEROPLANES</t>
  </si>
  <si>
    <t>84691700969</t>
  </si>
  <si>
    <t>41152517300034</t>
  </si>
  <si>
    <t>490337</t>
  </si>
  <si>
    <t>01 43 72 19 79</t>
  </si>
  <si>
    <t>75020 PARIS 20EME ARRONDISSEMENT</t>
  </si>
  <si>
    <t>43 Rue DU CLOS</t>
  </si>
  <si>
    <t>THEATRE AUX MAINS NUES</t>
  </si>
  <si>
    <t>11753443875</t>
  </si>
  <si>
    <t>32341933300030</t>
  </si>
  <si>
    <t>417452</t>
  </si>
  <si>
    <t>01 46 56 41 70</t>
  </si>
  <si>
    <t>21 Rue Des Volubilis</t>
  </si>
  <si>
    <t>22/11/2019</t>
  </si>
  <si>
    <t>TAC</t>
  </si>
  <si>
    <t>THEATRE A LA CARTE - TAC</t>
  </si>
  <si>
    <t>11921739792</t>
  </si>
  <si>
    <t>38845288000072</t>
  </si>
  <si>
    <t>615742</t>
  </si>
  <si>
    <t>1 713 500 4472</t>
  </si>
  <si>
    <t>7000 Fannin Street</t>
  </si>
  <si>
    <t>UTHEALTH</t>
  </si>
  <si>
    <t>THE UNIVERSITY OF TEXAS HEALTH SCIENCE CENTER AT HOUSTON</t>
  </si>
  <si>
    <t>576578</t>
  </si>
  <si>
    <t>1 915 747 5142</t>
  </si>
  <si>
    <t>ETATS UNIS - EL PASO</t>
  </si>
  <si>
    <t>500 WEST UNIVERSITY AVENUE</t>
  </si>
  <si>
    <t>20/12/2017</t>
  </si>
  <si>
    <t>UTEP</t>
  </si>
  <si>
    <t>THE UNIVERSITY OF TEXAS AT EL PASO</t>
  </si>
  <si>
    <t>625255</t>
  </si>
  <si>
    <t>44 114 222 2000</t>
  </si>
  <si>
    <t>ROYAUME-UNI - SHEFFIELD</t>
  </si>
  <si>
    <t>Western Bank</t>
  </si>
  <si>
    <t>17/06/2021</t>
  </si>
  <si>
    <t>THE UNIVERSITY OF SHEFFIELD</t>
  </si>
  <si>
    <t>595238</t>
  </si>
  <si>
    <t>61 7 33651111</t>
  </si>
  <si>
    <t>AUSTRALIE - BRISBANE</t>
  </si>
  <si>
    <t>ST LUCIA</t>
  </si>
  <si>
    <t>12/02/2019</t>
  </si>
  <si>
    <t>THE UNIVERSITY OF QUEENSLAND</t>
  </si>
  <si>
    <t>686736</t>
  </si>
  <si>
    <t>61 3 9035 5511</t>
  </si>
  <si>
    <t>AUSTRALIE - PARVILLE</t>
  </si>
  <si>
    <t>Grattan Street</t>
  </si>
  <si>
    <t>THE UNIVERSITY OF MELBOURNE</t>
  </si>
  <si>
    <t>552719</t>
  </si>
  <si>
    <t>44 161 275 5135</t>
  </si>
  <si>
    <t>ROYAUME-UNI - MANCHESTER</t>
  </si>
  <si>
    <t>1.93 SIMON BUILDING</t>
  </si>
  <si>
    <t>BRUNSWICK STREET</t>
  </si>
  <si>
    <t>16/11/2016</t>
  </si>
  <si>
    <t>THE UNIVERSITY OF MANCHESTER</t>
  </si>
  <si>
    <t>THE UNIVERSITY OF MANCHESTER - SCHOOL OF MEDICINE</t>
  </si>
  <si>
    <t>591210</t>
  </si>
  <si>
    <t>1 319 335 3500</t>
  </si>
  <si>
    <t>ETATS UNIS - IOWA CITY</t>
  </si>
  <si>
    <t>101 Jessup Hall</t>
  </si>
  <si>
    <t>THE UNIVERSITY OF IOWA</t>
  </si>
  <si>
    <t>664730</t>
  </si>
  <si>
    <t>1 773 702 1234</t>
  </si>
  <si>
    <t>ETATS UNIS - CHICAGO</t>
  </si>
  <si>
    <t>5801 South Ellis Avenue</t>
  </si>
  <si>
    <t>29/12/2023</t>
  </si>
  <si>
    <t>UCHICAGO</t>
  </si>
  <si>
    <t>THE UNIVERSITY OF CHICAGO</t>
  </si>
  <si>
    <t>598021</t>
  </si>
  <si>
    <t>1 205 934 4011</t>
  </si>
  <si>
    <t>ETATS UNIS - BIRMINGHAM</t>
  </si>
  <si>
    <t>1720 2nd Ave South</t>
  </si>
  <si>
    <t>28/03/2019</t>
  </si>
  <si>
    <t>THE UNIVERSITY OF ALABAMA AT BIRMINGHAM</t>
  </si>
  <si>
    <t>526794</t>
  </si>
  <si>
    <t>ROYAUME-UNI - ASHTEAD</t>
  </si>
  <si>
    <t>138 CRADDOCKS AVENUE</t>
  </si>
  <si>
    <t>THE ULTRASOUND SITE LTD</t>
  </si>
  <si>
    <t>549137</t>
  </si>
  <si>
    <t>1 514 874 1717</t>
  </si>
  <si>
    <t>Suite 1245</t>
  </si>
  <si>
    <t>740 Boulevard Notre-Dame Ouest</t>
  </si>
  <si>
    <t>09/09/2016</t>
  </si>
  <si>
    <t>THE TRANSPLANTATION SOCIETY</t>
  </si>
  <si>
    <t>606601</t>
  </si>
  <si>
    <t>04 93 97 11 59</t>
  </si>
  <si>
    <t>06800 CAGNES SUR MER</t>
  </si>
  <si>
    <t>1 Chemin du Val Fleuri</t>
  </si>
  <si>
    <t>THE SDS</t>
  </si>
  <si>
    <t>THE SUSTAINABLE DESIGN SCHOOL</t>
  </si>
  <si>
    <t>93060791506</t>
  </si>
  <si>
    <t>79163453800031</t>
  </si>
  <si>
    <t>596826</t>
  </si>
  <si>
    <t>1 703 648 0680</t>
  </si>
  <si>
    <t>ETATS UNIS - RESTON</t>
  </si>
  <si>
    <t>1891 Preston White Drive</t>
  </si>
  <si>
    <t>SPR</t>
  </si>
  <si>
    <t>THE SOCIETY FOR PEDIATRIC RADIOLOGY</t>
  </si>
  <si>
    <t>574004</t>
  </si>
  <si>
    <t>44 207 451 2500</t>
  </si>
  <si>
    <t>Terrace</t>
  </si>
  <si>
    <t>6-9 Carlton House</t>
  </si>
  <si>
    <t>14/11/2017</t>
  </si>
  <si>
    <t>THE ROYAL SOCIETY</t>
  </si>
  <si>
    <t>584502</t>
  </si>
  <si>
    <t>44 121 685 4000</t>
  </si>
  <si>
    <t>THE WOODLANDS</t>
  </si>
  <si>
    <t>BRISTOL ROAD S</t>
  </si>
  <si>
    <t>05/06/2018</t>
  </si>
  <si>
    <t>ROH</t>
  </si>
  <si>
    <t>THE ROYAL ORTHOPAEDIC HOSPITAL</t>
  </si>
  <si>
    <t>525066</t>
  </si>
  <si>
    <t>44 0 131 527 1600</t>
  </si>
  <si>
    <t>NICOLSON STREET</t>
  </si>
  <si>
    <t>29/07/2015</t>
  </si>
  <si>
    <t>RCSE</t>
  </si>
  <si>
    <t>THE ROYAL COLLEGE OF SURGEONS OF EDINBURGH</t>
  </si>
  <si>
    <t>633914</t>
  </si>
  <si>
    <t>44 20 7451 6700</t>
  </si>
  <si>
    <t>6 Alie Street</t>
  </si>
  <si>
    <t>RCPATH</t>
  </si>
  <si>
    <t>THE ROYAL COLLEGE OF PATHOLOGISTS</t>
  </si>
  <si>
    <t>555022</t>
  </si>
  <si>
    <t>44 1730 715 215</t>
  </si>
  <si>
    <t>ROYAUME-UNI - PETERSFIELD</t>
  </si>
  <si>
    <t>Durford Mill</t>
  </si>
  <si>
    <t>21/12/2016</t>
  </si>
  <si>
    <t>THE RENAL ASSOCIATION</t>
  </si>
  <si>
    <t>574090</t>
  </si>
  <si>
    <t>1 505 466 7710</t>
  </si>
  <si>
    <t>ETATS UNIS - SANTA FE</t>
  </si>
  <si>
    <t>P.O. Box 4249</t>
  </si>
  <si>
    <t>22/11/2017</t>
  </si>
  <si>
    <t>THE PROMPT INSTITUTE</t>
  </si>
  <si>
    <t>620002</t>
  </si>
  <si>
    <t>44 300 303 5303</t>
  </si>
  <si>
    <t>ROYAUME-UNI - MILTON KEYNES</t>
  </si>
  <si>
    <t>KENTS HILL</t>
  </si>
  <si>
    <t>WALTON HALL</t>
  </si>
  <si>
    <t>29/01/2021</t>
  </si>
  <si>
    <t>OU</t>
  </si>
  <si>
    <t>THE OPEN UNIVERSITY</t>
  </si>
  <si>
    <t>549903</t>
  </si>
  <si>
    <t>39 40 368343</t>
  </si>
  <si>
    <t>ITALIE - TRIESTE</t>
  </si>
  <si>
    <t>14 Rue SAN NICOLO</t>
  </si>
  <si>
    <t>THE OFFICE SRL</t>
  </si>
  <si>
    <t>648954</t>
  </si>
  <si>
    <t>04 78 77 07 39</t>
  </si>
  <si>
    <t>60 Avenue Jean Mermoz</t>
  </si>
  <si>
    <t>07/12/2022</t>
  </si>
  <si>
    <t>THE NUUM FACTORY</t>
  </si>
  <si>
    <t>84691662469</t>
  </si>
  <si>
    <t>85118370700013</t>
  </si>
  <si>
    <t>629480</t>
  </si>
  <si>
    <t>44 207 6020228</t>
  </si>
  <si>
    <t>10 Cambridge Court</t>
  </si>
  <si>
    <t>210 Sheptherd's Bush Road</t>
  </si>
  <si>
    <t>13/10/2021</t>
  </si>
  <si>
    <t>THE NUTRITION SOCIETY</t>
  </si>
  <si>
    <t>678843</t>
  </si>
  <si>
    <t>ROYAUME-UNI - FOLKESTONE KENT</t>
  </si>
  <si>
    <t>Shorncliffe Road</t>
  </si>
  <si>
    <t>2 SNOWDROP WALK</t>
  </si>
  <si>
    <t>THE NURTURING PROJET</t>
  </si>
  <si>
    <t>THE NURTURING PROJET LTD</t>
  </si>
  <si>
    <t>550012</t>
  </si>
  <si>
    <t>1 212 867 7140</t>
  </si>
  <si>
    <t>SUITE 300</t>
  </si>
  <si>
    <t>110 EAST 40TH STREET</t>
  </si>
  <si>
    <t>22/09/2016</t>
  </si>
  <si>
    <t>NYSSA</t>
  </si>
  <si>
    <t>THE NEW YORK STATE SOCIETY OF ANESTHESIOLOGISTS INC.</t>
  </si>
  <si>
    <t>579014</t>
  </si>
  <si>
    <t>1 212 298 8600</t>
  </si>
  <si>
    <t>250 Greenwich Street, 40th floor</t>
  </si>
  <si>
    <t>7 World Trade Center</t>
  </si>
  <si>
    <t>16/02/2018</t>
  </si>
  <si>
    <t>NYAS</t>
  </si>
  <si>
    <t>THE NEW YORK ACADEMY OF SCIENCES</t>
  </si>
  <si>
    <t>544840</t>
  </si>
  <si>
    <t>44 20 7833 2299</t>
  </si>
  <si>
    <t>393 CITY ROAD</t>
  </si>
  <si>
    <t>08/06/2016</t>
  </si>
  <si>
    <t>NAS</t>
  </si>
  <si>
    <t>THE NATIONAL AUTISTIC SOCIETY</t>
  </si>
  <si>
    <t>407380</t>
  </si>
  <si>
    <t>01 55 34 92 00</t>
  </si>
  <si>
    <t>5 Rue MEYERBEER</t>
  </si>
  <si>
    <t>THE MYERS-BRIGGS COMPANY LIMITED - OPP LIMITED FRANCE</t>
  </si>
  <si>
    <t>11753817775</t>
  </si>
  <si>
    <t>43531148500047</t>
  </si>
  <si>
    <t>559702</t>
  </si>
  <si>
    <t>44 1206 562 626</t>
  </si>
  <si>
    <t>ROYAUME-UNI - COLCHESTER</t>
  </si>
  <si>
    <t>Suite 6, Wellington House</t>
  </si>
  <si>
    <t>90-92 Butt Road</t>
  </si>
  <si>
    <t>10/03/2017</t>
  </si>
  <si>
    <t>THE MINISTRY OF PARENTING</t>
  </si>
  <si>
    <t>344485</t>
  </si>
  <si>
    <t>01 42 72 51 18</t>
  </si>
  <si>
    <t>24 Rue CHAPON</t>
  </si>
  <si>
    <t>THE MIKI ENTREPRISE</t>
  </si>
  <si>
    <t>11756322875</t>
  </si>
  <si>
    <t>47796238500027</t>
  </si>
  <si>
    <t>578289</t>
  </si>
  <si>
    <t>1 516 883 8712</t>
  </si>
  <si>
    <t>ETATS UNIS - PORT WASHINGTON</t>
  </si>
  <si>
    <t>27 MANHASSET AVENUE</t>
  </si>
  <si>
    <t>06/02/2018</t>
  </si>
  <si>
    <t>MARFAN FOUNDATION</t>
  </si>
  <si>
    <t>THE MARFAN FOUNDATION</t>
  </si>
  <si>
    <t>535734</t>
  </si>
  <si>
    <t>0144635400</t>
  </si>
  <si>
    <t>1/3 Rue LULLI</t>
  </si>
  <si>
    <t>THE JAPANESE LANGUAGE INSTITUTE</t>
  </si>
  <si>
    <t>11752046075</t>
  </si>
  <si>
    <t>39035194800042</t>
  </si>
  <si>
    <t>588672</t>
  </si>
  <si>
    <t>44 1642 282825</t>
  </si>
  <si>
    <t>ROYAUME-UNI - MIDDLESBROUGH</t>
  </si>
  <si>
    <t>Conferences and Courses - Department Academic Centre</t>
  </si>
  <si>
    <t>MARTON ROAD</t>
  </si>
  <si>
    <t>THE JAMES COOK UNIVERSITY HOSPITAL</t>
  </si>
  <si>
    <t>527683</t>
  </si>
  <si>
    <t>+44 1912 48 13 52</t>
  </si>
  <si>
    <t>ROYAUME-UNI - NEWCASTLE UPON TYNE</t>
  </si>
  <si>
    <t>C/O INSTITUTE FOR AGEING AND HEALTH - NEWCASTLE UNIVERSITY</t>
  </si>
  <si>
    <t>VAS COG SOCIETY</t>
  </si>
  <si>
    <t>THE INTERNATIONAL SOCIETY OF VASCULAR BEHAVIOURAL AND COGNITIVE DISORDERS</t>
  </si>
  <si>
    <t>669106</t>
  </si>
  <si>
    <t>1 615 324 2362</t>
  </si>
  <si>
    <t>ETATS UNIS - BRENTWOOD</t>
  </si>
  <si>
    <t>5034A Thoroughbred Lane</t>
  </si>
  <si>
    <t>THE INTERNATIONAL MARCE SOCIETY</t>
  </si>
  <si>
    <t>THE INTERNATIONAL MARCE SOCIETY FOR PERINATAL MENTAL HEALTH</t>
  </si>
  <si>
    <t>585968</t>
  </si>
  <si>
    <t>ETATS UNIS - COLORADO SPRINGS</t>
  </si>
  <si>
    <t>Suite 230</t>
  </si>
  <si>
    <t>5540 N Academy Blvd</t>
  </si>
  <si>
    <t>TIAFT</t>
  </si>
  <si>
    <t>THE INTERNATIONAL ASSOCIATION OF FORENSIC TOXICOLOGISTS</t>
  </si>
  <si>
    <t>679525</t>
  </si>
  <si>
    <t>44 502035199427</t>
  </si>
  <si>
    <t>c/o Lee Bolton Monier Williams</t>
  </si>
  <si>
    <t>1 The Sanctuary</t>
  </si>
  <si>
    <t>ISHA</t>
  </si>
  <si>
    <t>THE HIP PRESERVATION SOCIETY</t>
  </si>
  <si>
    <t>672725</t>
  </si>
  <si>
    <t>ETATS UNIS - OXFORD</t>
  </si>
  <si>
    <t>Headington Campus</t>
  </si>
  <si>
    <t>Vice-Chancellor's Office Oxford Brookes University Headington Campus</t>
  </si>
  <si>
    <t>02/08/2024</t>
  </si>
  <si>
    <t>GOOD NETWORK</t>
  </si>
  <si>
    <t>THE GENETICS OF OCULAR DEVELOPMENT NETWORK LTD</t>
  </si>
  <si>
    <t>577376</t>
  </si>
  <si>
    <t>61 3 9035 3000</t>
  </si>
  <si>
    <t>AUSTRALIE - PARKVILLE</t>
  </si>
  <si>
    <t>30 Royal Parade (corner Genetics Lane)</t>
  </si>
  <si>
    <t>THE FLOREY INSTITUTE PARKVILLE</t>
  </si>
  <si>
    <t>THE FLOREY INSTITUTE OF NEUROSCIENCE AND MENTAL HEALTH</t>
  </si>
  <si>
    <t>576037</t>
  </si>
  <si>
    <t>61 3 9035 7000</t>
  </si>
  <si>
    <t>AUSTRALIE - HEIDELBERG</t>
  </si>
  <si>
    <t>245 Burgundy Street</t>
  </si>
  <si>
    <t>THE FLOREY INSTITUTE AUSTIN</t>
  </si>
  <si>
    <t>545284</t>
  </si>
  <si>
    <t>44 207 034 3070</t>
  </si>
  <si>
    <t>137 HARLEY STREET</t>
  </si>
  <si>
    <t>13/06/2016</t>
  </si>
  <si>
    <t>THE FETAL MEDICINE FOUNDATION</t>
  </si>
  <si>
    <t>569355</t>
  </si>
  <si>
    <t>43 1 505 5555</t>
  </si>
  <si>
    <t>EFNR Secretariat</t>
  </si>
  <si>
    <t>Margaretenguertel 14/28</t>
  </si>
  <si>
    <t>28/08/2017</t>
  </si>
  <si>
    <t>EFNR</t>
  </si>
  <si>
    <t>THE EUROPEAN FEDERATION OF NEUROREHABILITATION SOCIETIES</t>
  </si>
  <si>
    <t>558205</t>
  </si>
  <si>
    <t>+32 2 775 02 01</t>
  </si>
  <si>
    <t>Avenue E. Mounier, 83</t>
  </si>
  <si>
    <t>13/02/2017</t>
  </si>
  <si>
    <t>ECCO</t>
  </si>
  <si>
    <t>THE EUROPEAN CANCER ORGANISATION</t>
  </si>
  <si>
    <t>588398</t>
  </si>
  <si>
    <t>29800 LANDERNEAU</t>
  </si>
  <si>
    <t>25 Rue Des Deportes</t>
  </si>
  <si>
    <t>THE ELT HUB</t>
  </si>
  <si>
    <t>53290930929</t>
  </si>
  <si>
    <t>82245310600020</t>
  </si>
  <si>
    <t>560327</t>
  </si>
  <si>
    <t>+45 6550 2782</t>
  </si>
  <si>
    <t>DANEMARK - ODENSE</t>
  </si>
  <si>
    <t>Department of Psychology University of Southern Denmark</t>
  </si>
  <si>
    <t>CAMSPUSVEJ 55</t>
  </si>
  <si>
    <t>21/03/2017</t>
  </si>
  <si>
    <t>THE DANISH NATIONAL CENTRE FOR PSYCHOTRAUMATOLOGY</t>
  </si>
  <si>
    <t>565581</t>
  </si>
  <si>
    <t>353 1 661 4412</t>
  </si>
  <si>
    <t>IRLANDE - DUBLIN</t>
  </si>
  <si>
    <t>22 Merrion Square North</t>
  </si>
  <si>
    <t>15/06/2017</t>
  </si>
  <si>
    <t>CAI</t>
  </si>
  <si>
    <t>THE COLLEGE OF ANAESTHETISTS OF IRELAND</t>
  </si>
  <si>
    <t>677255</t>
  </si>
  <si>
    <t>852 3943 7000</t>
  </si>
  <si>
    <t>CHINE - HONG KONG</t>
  </si>
  <si>
    <t>Shatin, NT</t>
  </si>
  <si>
    <t>CUHK</t>
  </si>
  <si>
    <t>THE CHINESE UNIVERSITY OF HONG KONG</t>
  </si>
  <si>
    <t>590850</t>
  </si>
  <si>
    <t>1 212 213 9292</t>
  </si>
  <si>
    <t>Suite 403</t>
  </si>
  <si>
    <t>183 Madison Avenue</t>
  </si>
  <si>
    <t>16/10/2018</t>
  </si>
  <si>
    <t>THE CHEMOTHERAPY FOUNDATION</t>
  </si>
  <si>
    <t>455350</t>
  </si>
  <si>
    <t>05 34 60 51 40</t>
  </si>
  <si>
    <t>23 Avenue GEORGES BRASSENS</t>
  </si>
  <si>
    <t>CAMBRIDGE CENTRE</t>
  </si>
  <si>
    <t>THE CAMBRIDGE CENTRE</t>
  </si>
  <si>
    <t>73310639731</t>
  </si>
  <si>
    <t>48347943200039</t>
  </si>
  <si>
    <t>478490</t>
  </si>
  <si>
    <t>442076864216</t>
  </si>
  <si>
    <t>White Lion Street -</t>
  </si>
  <si>
    <t>24-27</t>
  </si>
  <si>
    <t>18/02/2014</t>
  </si>
  <si>
    <t>BAAT</t>
  </si>
  <si>
    <t>THE BRITISH ASSOCIATION ART THERAPISTS</t>
  </si>
  <si>
    <t>580326</t>
  </si>
  <si>
    <t>39 Rue d'Aboukir</t>
  </si>
  <si>
    <t>THE BOSON PROJECT</t>
  </si>
  <si>
    <t>11755610875</t>
  </si>
  <si>
    <t>78950884300057</t>
  </si>
  <si>
    <t>635364</t>
  </si>
  <si>
    <t>04 76 88 68 46</t>
  </si>
  <si>
    <t>38120 ST EGREVE</t>
  </si>
  <si>
    <t>32 Rue DES PLANTES</t>
  </si>
  <si>
    <t>THE BENDING SITE FRANCE</t>
  </si>
  <si>
    <t>84380759638</t>
  </si>
  <si>
    <t>85168842400015</t>
  </si>
  <si>
    <t>683978</t>
  </si>
  <si>
    <t>44 3333 222 999</t>
  </si>
  <si>
    <t>ROYAUME-UNI - PRESTON</t>
  </si>
  <si>
    <t>Fulwood</t>
  </si>
  <si>
    <t>9 Victoria Road</t>
  </si>
  <si>
    <t>24/04/2025</t>
  </si>
  <si>
    <t>TAG</t>
  </si>
  <si>
    <t>THE ATACC GROUP LTD</t>
  </si>
  <si>
    <t>669337</t>
  </si>
  <si>
    <t>3 bis Rue Jadin</t>
  </si>
  <si>
    <t>THE ARTIST ACADEMY</t>
  </si>
  <si>
    <t>11756305375</t>
  </si>
  <si>
    <t>83815344300026</t>
  </si>
  <si>
    <t>554169</t>
  </si>
  <si>
    <t>1 562 799 2356</t>
  </si>
  <si>
    <t>ETATS UNIS - GARDEN GROVE</t>
  </si>
  <si>
    <t>11262 MONARCH STREET</t>
  </si>
  <si>
    <t>08/12/2016</t>
  </si>
  <si>
    <t>ASAPS</t>
  </si>
  <si>
    <t>THE AMERICAN SOCIETY FOR AESTHETIC PLASTIC SURGERY</t>
  </si>
  <si>
    <t>548601</t>
  </si>
  <si>
    <t>43 662640101</t>
  </si>
  <si>
    <t>AUTRICHE - SALZBURG</t>
  </si>
  <si>
    <t>OPEN MEDICAL INSTITUTE</t>
  </si>
  <si>
    <t>Arenbergstraße 10</t>
  </si>
  <si>
    <t>29/08/2016</t>
  </si>
  <si>
    <t>AAF</t>
  </si>
  <si>
    <t>THE AMERICAN AUSTRIAN FOUNDATION</t>
  </si>
  <si>
    <t>566639</t>
  </si>
  <si>
    <t>1 859 402 9810</t>
  </si>
  <si>
    <t>ETATS UNIS - LEXINGTON</t>
  </si>
  <si>
    <t>SUITE 1405</t>
  </si>
  <si>
    <t>201 EAST MAIN ST.</t>
  </si>
  <si>
    <t>AAES</t>
  </si>
  <si>
    <t>THE AMERICAN ASSOCIATION ENDOCRINE SURGEONS</t>
  </si>
  <si>
    <t>608786</t>
  </si>
  <si>
    <t>1 888 691 8281</t>
  </si>
  <si>
    <t>ETATS UNIS - BLOOMFIELD</t>
  </si>
  <si>
    <t>P.O. BOX 30</t>
  </si>
  <si>
    <t>ONE REGENCY DRIVE</t>
  </si>
  <si>
    <t>06/01/2020</t>
  </si>
  <si>
    <t>AAPDPP</t>
  </si>
  <si>
    <t>THE AMERICAN ACADEMY OF PSYCHODYNAMIC PSYCHIATRY AND PSYCHOANALYSIS</t>
  </si>
  <si>
    <t>380350</t>
  </si>
  <si>
    <t>05 96 63 51 25</t>
  </si>
  <si>
    <t>Bat A1 Appt 5</t>
  </si>
  <si>
    <t>Basse Gondeau Residence Les Arcades</t>
  </si>
  <si>
    <t>THANWERDAS LE PAPE JAYANTI - RHQ</t>
  </si>
  <si>
    <t>THANWERDAS LE PAPE JAYANTI</t>
  </si>
  <si>
    <t>97970146597</t>
  </si>
  <si>
    <t>44046196000021</t>
  </si>
  <si>
    <t>684478</t>
  </si>
  <si>
    <t>05 82 95 20 28</t>
  </si>
  <si>
    <t>THALI</t>
  </si>
  <si>
    <t>76311263131</t>
  </si>
  <si>
    <t>97937814800014</t>
  </si>
  <si>
    <t>584680</t>
  </si>
  <si>
    <t>0328291536</t>
  </si>
  <si>
    <t>2 Place des Martyrs de la résistance</t>
  </si>
  <si>
    <t>THALASS'SUN FORMATION DUNKERQUE</t>
  </si>
  <si>
    <t>THALASS'SUN FORMATION</t>
  </si>
  <si>
    <t>31590667359</t>
  </si>
  <si>
    <t>49983324200062</t>
  </si>
  <si>
    <t>527749</t>
  </si>
  <si>
    <t>09 73 56 44 30</t>
  </si>
  <si>
    <t>65800 AUREILHAN</t>
  </si>
  <si>
    <t>15 Avenue JEAN JAURES</t>
  </si>
  <si>
    <t>THALASS'SUN FORMATION AUREILHAN</t>
  </si>
  <si>
    <t>49983324200070</t>
  </si>
  <si>
    <t>545739</t>
  </si>
  <si>
    <t>0563364342</t>
  </si>
  <si>
    <t>11 Rue DU PUECH PETIT</t>
  </si>
  <si>
    <t>08/06/2020</t>
  </si>
  <si>
    <t>THALASS'SUN FORMATION ALBI</t>
  </si>
  <si>
    <t>49983324200054</t>
  </si>
  <si>
    <t>427196</t>
  </si>
  <si>
    <t>2 Chemin DE LA CHAUDERAIE</t>
  </si>
  <si>
    <t>TH CONSEIL</t>
  </si>
  <si>
    <t>82690900969</t>
  </si>
  <si>
    <t>47831261400017</t>
  </si>
  <si>
    <t>631802</t>
  </si>
  <si>
    <t>06 77 11 32 67</t>
  </si>
  <si>
    <t>7 Rue ROBERT DESNOS</t>
  </si>
  <si>
    <t>TF CAP CONSULTING</t>
  </si>
  <si>
    <t>73310576231</t>
  </si>
  <si>
    <t>52478575500058</t>
  </si>
  <si>
    <t>471069</t>
  </si>
  <si>
    <t>06 08 98 20 43</t>
  </si>
  <si>
    <t>09800 AUDRESSEIN</t>
  </si>
  <si>
    <t>Place DU MONUMENT</t>
  </si>
  <si>
    <t>TEXTILE NOMADE</t>
  </si>
  <si>
    <t>73090037309</t>
  </si>
  <si>
    <t>50788868300012</t>
  </si>
  <si>
    <t>504294</t>
  </si>
  <si>
    <t>06 64 12 30 71</t>
  </si>
  <si>
    <t>96 Rue JULES GUESDE</t>
  </si>
  <si>
    <t>TEURCQ VIRGINIE</t>
  </si>
  <si>
    <t>TEURCQ VIRGINIE - SANTE VIE PREVENTION</t>
  </si>
  <si>
    <t>23760504876</t>
  </si>
  <si>
    <t>47925775000014</t>
  </si>
  <si>
    <t>104176</t>
  </si>
  <si>
    <t>02 62 29 26 26</t>
  </si>
  <si>
    <t>97490 ST DENIS CHAUDRON</t>
  </si>
  <si>
    <t>IMMEUBLE LE QUARTZ</t>
  </si>
  <si>
    <t>216 Boulevard JEAN JAURES</t>
  </si>
  <si>
    <t>TETRANERGY ST DENIS CHAUDRON</t>
  </si>
  <si>
    <t>TETRANERGY</t>
  </si>
  <si>
    <t>98970026297</t>
  </si>
  <si>
    <t>34277034400055</t>
  </si>
  <si>
    <t>647445</t>
  </si>
  <si>
    <t>01 71 16 17 00</t>
  </si>
  <si>
    <t>92320 CHATILLON</t>
  </si>
  <si>
    <t>99 Rue BERANGER</t>
  </si>
  <si>
    <t>02/11/2022</t>
  </si>
  <si>
    <t>TESTOON</t>
  </si>
  <si>
    <t>11922134092</t>
  </si>
  <si>
    <t>49184771100018</t>
  </si>
  <si>
    <t>450625</t>
  </si>
  <si>
    <t>03 87 29 29 29</t>
  </si>
  <si>
    <t>57600 FORBACH</t>
  </si>
  <si>
    <t>19 Rue DES MARAICHERS</t>
  </si>
  <si>
    <t>TESTO</t>
  </si>
  <si>
    <t>41570235857</t>
  </si>
  <si>
    <t>31503063500066</t>
  </si>
  <si>
    <t>598409</t>
  </si>
  <si>
    <t>06 09 13 57 95</t>
  </si>
  <si>
    <t>4 Rue PIERRE MAURICE MASSON</t>
  </si>
  <si>
    <t>TESTARD SYLVIE - FORMA2</t>
  </si>
  <si>
    <t>41570192157</t>
  </si>
  <si>
    <t>43278009600025</t>
  </si>
  <si>
    <t>632648</t>
  </si>
  <si>
    <t>06 60 63 07 41</t>
  </si>
  <si>
    <t>11 Rue DE L INDRE</t>
  </si>
  <si>
    <t>TESSON AURELIE</t>
  </si>
  <si>
    <t>TESSON AURELIE - CREIMPACT</t>
  </si>
  <si>
    <t>52440748344</t>
  </si>
  <si>
    <t>53193099800038</t>
  </si>
  <si>
    <t>478027</t>
  </si>
  <si>
    <t>04 78 31 67 82</t>
  </si>
  <si>
    <t>44260 MALVILLE</t>
  </si>
  <si>
    <t>13 LE CHOHONNAIS</t>
  </si>
  <si>
    <t>TESSERE</t>
  </si>
  <si>
    <t>TESSERE - ALETHEIA FORMATION</t>
  </si>
  <si>
    <t>52440889244</t>
  </si>
  <si>
    <t>45308449300023</t>
  </si>
  <si>
    <t>679574</t>
  </si>
  <si>
    <t>06 58 64 03 49</t>
  </si>
  <si>
    <t>59660 MERVILLE</t>
  </si>
  <si>
    <t>42 Rue DE LA BLANCHISSERIE</t>
  </si>
  <si>
    <t>14/01/2025</t>
  </si>
  <si>
    <t>TESS FOR PREV</t>
  </si>
  <si>
    <t>32591015959</t>
  </si>
  <si>
    <t>88173630000016</t>
  </si>
  <si>
    <t>620099</t>
  </si>
  <si>
    <t>38200 VIENNE</t>
  </si>
  <si>
    <t>5 Rue Henri Jacquier</t>
  </si>
  <si>
    <t>TES PREVENTION  TRAVAIL - ENVIRONNEMENT - SANTE</t>
  </si>
  <si>
    <t>84380752238</t>
  </si>
  <si>
    <t>88407444400016</t>
  </si>
  <si>
    <t>330255</t>
  </si>
  <si>
    <t>04 70 34 11 70</t>
  </si>
  <si>
    <t>03000 MOULINS</t>
  </si>
  <si>
    <t>28 Rue Des Champins</t>
  </si>
  <si>
    <t>TERTIAIRE FORMATION CONSEIL MOULINS</t>
  </si>
  <si>
    <t>TERTIAIRE FORMATION CONSEIL</t>
  </si>
  <si>
    <t>83030318503</t>
  </si>
  <si>
    <t>44026587400055</t>
  </si>
  <si>
    <t>677644</t>
  </si>
  <si>
    <t>06 18 22 51 25</t>
  </si>
  <si>
    <t>83136 LA ROQUEBRUSSANNE</t>
  </si>
  <si>
    <t>745 Chemin DES MOLIERES</t>
  </si>
  <si>
    <t>TERRITOIRES DE CHANGEMENT</t>
  </si>
  <si>
    <t>93830706383</t>
  </si>
  <si>
    <t>92089117300014</t>
  </si>
  <si>
    <t>434711</t>
  </si>
  <si>
    <t>01 46 67 33 22</t>
  </si>
  <si>
    <t>LES COLLINES DE L ARCHE BAT CONCORDE F</t>
  </si>
  <si>
    <t>76 Route DE LA DEMI LUNE</t>
  </si>
  <si>
    <t>26/06/2015</t>
  </si>
  <si>
    <t>TERRES NEUVES</t>
  </si>
  <si>
    <t>11921795292</t>
  </si>
  <si>
    <t>40350028300052</t>
  </si>
  <si>
    <t>528535</t>
  </si>
  <si>
    <t>01 48 74 31 02</t>
  </si>
  <si>
    <t>94 Rue SAINT LAZARE</t>
  </si>
  <si>
    <t>01/12/2022</t>
  </si>
  <si>
    <t>TERRES INCONNUES</t>
  </si>
  <si>
    <t>11754366275</t>
  </si>
  <si>
    <t>50446615200023</t>
  </si>
  <si>
    <t>445812</t>
  </si>
  <si>
    <t>02 40 98 91 11</t>
  </si>
  <si>
    <t>44150 ANCENIS ST GEREON</t>
  </si>
  <si>
    <t>LA NOËLLE</t>
  </si>
  <si>
    <t>11/09/2015</t>
  </si>
  <si>
    <t>TERRENA INNOVATION</t>
  </si>
  <si>
    <t>52440529944</t>
  </si>
  <si>
    <t>40318412000018</t>
  </si>
  <si>
    <t>454898</t>
  </si>
  <si>
    <t>02 31 53 04 91</t>
  </si>
  <si>
    <t>11 Rue DES CHANOINES</t>
  </si>
  <si>
    <t>TERRE HAPPY LIMITED</t>
  </si>
  <si>
    <t>25140255914</t>
  </si>
  <si>
    <t>53092476000016</t>
  </si>
  <si>
    <t>517720</t>
  </si>
  <si>
    <t>04 75 36 64 01</t>
  </si>
  <si>
    <t>07230 LABLACHERE</t>
  </si>
  <si>
    <t>MAS DE BEAULIEU</t>
  </si>
  <si>
    <t>TERRE ET HUMANISME</t>
  </si>
  <si>
    <t>82070040207</t>
  </si>
  <si>
    <t>41044751000034</t>
  </si>
  <si>
    <t>364757</t>
  </si>
  <si>
    <t>01 45 77 10 10</t>
  </si>
  <si>
    <t>37 bis Villa D ALESIA</t>
  </si>
  <si>
    <t>TERRE ET FEU</t>
  </si>
  <si>
    <t>11752775475</t>
  </si>
  <si>
    <t>40448297800024</t>
  </si>
  <si>
    <t>366857</t>
  </si>
  <si>
    <t>02 99 67 59 59</t>
  </si>
  <si>
    <t>81 Boulevard Albert 1er</t>
  </si>
  <si>
    <t>03/06/2020</t>
  </si>
  <si>
    <t>TERRE DES ARTS</t>
  </si>
  <si>
    <t>53350829135</t>
  </si>
  <si>
    <t>49201337000035</t>
  </si>
  <si>
    <t>617430</t>
  </si>
  <si>
    <t>04 95 50 07 74</t>
  </si>
  <si>
    <t>20137 PORTO VECCHIO</t>
  </si>
  <si>
    <t>16 Rue DU GENERAL DE GAULLE</t>
  </si>
  <si>
    <t>13/11/2020</t>
  </si>
  <si>
    <t>TERRAZZONNI ALEXANDRE</t>
  </si>
  <si>
    <t>TERRAZZONNI ALEXANDRE - CONSEIL FORMATION - TAC FORMATION</t>
  </si>
  <si>
    <t>94202077820</t>
  </si>
  <si>
    <t>79294770700016</t>
  </si>
  <si>
    <t>646489</t>
  </si>
  <si>
    <t>03 72 36 11 14</t>
  </si>
  <si>
    <t>57470 HOMBOURG HAUT</t>
  </si>
  <si>
    <t>4 Rue DES CHAMPS</t>
  </si>
  <si>
    <t>TERRANEO FORMATION</t>
  </si>
  <si>
    <t>44570436557</t>
  </si>
  <si>
    <t>91842351800011</t>
  </si>
  <si>
    <t>638663</t>
  </si>
  <si>
    <t>06 60 54 04 32</t>
  </si>
  <si>
    <t>30170 MONOBLET</t>
  </si>
  <si>
    <t>MAS DE BLANQUEIRO ROUTE DE LASALLE</t>
  </si>
  <si>
    <t>15/04/2022</t>
  </si>
  <si>
    <t>TERRA CULINARIA</t>
  </si>
  <si>
    <t>76300487330</t>
  </si>
  <si>
    <t>89780236900016</t>
  </si>
  <si>
    <t>604239</t>
  </si>
  <si>
    <t>07 69 44 15 80</t>
  </si>
  <si>
    <t>49 Rue DES PANLOUPS</t>
  </si>
  <si>
    <t>TERR HAPPY</t>
  </si>
  <si>
    <t>11788378878</t>
  </si>
  <si>
    <t>83119060800016</t>
  </si>
  <si>
    <t>472025</t>
  </si>
  <si>
    <t>06 88 58 22 77</t>
  </si>
  <si>
    <t>44 Rue DE NANCY</t>
  </si>
  <si>
    <t>28/11/2013</t>
  </si>
  <si>
    <t>TERPEREAU JULIETTE</t>
  </si>
  <si>
    <t>TERPEREAU JULIETTE - JULIETTE TERPEREAU FORMATION</t>
  </si>
  <si>
    <t>52440669644</t>
  </si>
  <si>
    <t>42368292100089</t>
  </si>
  <si>
    <t>664443</t>
  </si>
  <si>
    <t>1 Rue PIERRE PAVOINE</t>
  </si>
  <si>
    <t>TEROUANNE PIERRE</t>
  </si>
  <si>
    <t>TEROUANNE PIERRE - PIERRE TEROUANNE COACHING</t>
  </si>
  <si>
    <t>52720208972</t>
  </si>
  <si>
    <t>53039143200032</t>
  </si>
  <si>
    <t>369317</t>
  </si>
  <si>
    <t>01 76 50 15 01</t>
  </si>
  <si>
    <t>21 Rue VIETE</t>
  </si>
  <si>
    <t>TERANGA</t>
  </si>
  <si>
    <t>TERANGA SOFTWARE</t>
  </si>
  <si>
    <t>11754205475</t>
  </si>
  <si>
    <t>49442674500027</t>
  </si>
  <si>
    <t>546021</t>
  </si>
  <si>
    <t>04 73 90 10 41</t>
  </si>
  <si>
    <t>SITE DE MARMILHAT - BP 42</t>
  </si>
  <si>
    <t>20 Rue AIME RUDEL</t>
  </si>
  <si>
    <t>07/05/2024</t>
  </si>
  <si>
    <t>TERANA</t>
  </si>
  <si>
    <t>TERANA PUY DE DOME</t>
  </si>
  <si>
    <t>83630465663</t>
  </si>
  <si>
    <t>13002163700017</t>
  </si>
  <si>
    <t>629741</t>
  </si>
  <si>
    <t>06 86 37 19 18</t>
  </si>
  <si>
    <t>110 Rue PIERRE BROSSOLETTE, TOUR CORBY, BAL 121</t>
  </si>
  <si>
    <t>19/10/2021</t>
  </si>
  <si>
    <t>TENOR FORMATION</t>
  </si>
  <si>
    <t>11922223392</t>
  </si>
  <si>
    <t>83961398100019</t>
  </si>
  <si>
    <t>514883</t>
  </si>
  <si>
    <t>05 49 55 80 77</t>
  </si>
  <si>
    <t>BP 1074</t>
  </si>
  <si>
    <t>23 Rue VICTOR GRIGNARD</t>
  </si>
  <si>
    <t>TEN FRANCE</t>
  </si>
  <si>
    <t>54860029886</t>
  </si>
  <si>
    <t>32048849700043</t>
  </si>
  <si>
    <t>479597</t>
  </si>
  <si>
    <t>03 88 13 48 38</t>
  </si>
  <si>
    <t>76 Avenue DES VOSGES</t>
  </si>
  <si>
    <t>TEMPUS</t>
  </si>
  <si>
    <t>TEMPUS FORMATIONS</t>
  </si>
  <si>
    <t>42670431367</t>
  </si>
  <si>
    <t>52005737300034</t>
  </si>
  <si>
    <t>483771</t>
  </si>
  <si>
    <t>02 32 33 92 90</t>
  </si>
  <si>
    <t>13 Rue Henri Ducy</t>
  </si>
  <si>
    <t>TEMPTA</t>
  </si>
  <si>
    <t>23760147927</t>
  </si>
  <si>
    <t>35271705200141</t>
  </si>
  <si>
    <t>312769</t>
  </si>
  <si>
    <t>03 20 12 81 55</t>
  </si>
  <si>
    <t>16 Rue JEANNE D'ARC</t>
  </si>
  <si>
    <t>TEMPS FORUM</t>
  </si>
  <si>
    <t>31590572259</t>
  </si>
  <si>
    <t>44228615900011</t>
  </si>
  <si>
    <t>485871</t>
  </si>
  <si>
    <t>03 20 12 81 50</t>
  </si>
  <si>
    <t>TEMPS FORT</t>
  </si>
  <si>
    <t>31590211259</t>
  </si>
  <si>
    <t>37847472000026</t>
  </si>
  <si>
    <t>674266</t>
  </si>
  <si>
    <t>06 80 66 70 23</t>
  </si>
  <si>
    <t>85190 AIZENAY</t>
  </si>
  <si>
    <t>72 Route du Poiré sur Vie</t>
  </si>
  <si>
    <t>TEMPS D'ACCORD</t>
  </si>
  <si>
    <t>52850257885</t>
  </si>
  <si>
    <t>90448401100013</t>
  </si>
  <si>
    <t>580661</t>
  </si>
  <si>
    <t>17 Quai Joseph Gillet</t>
  </si>
  <si>
    <t>17/04/2024</t>
  </si>
  <si>
    <t>TEMPODIEM</t>
  </si>
  <si>
    <t>82691302269</t>
  </si>
  <si>
    <t>51446292800037</t>
  </si>
  <si>
    <t>450730</t>
  </si>
  <si>
    <t>01 42 11 11 72</t>
  </si>
  <si>
    <t>94800 VILLEJUIF</t>
  </si>
  <si>
    <t>46 Rue MARCEL GROSMENIL</t>
  </si>
  <si>
    <t>TEMIS FORMATION</t>
  </si>
  <si>
    <t>11940745194</t>
  </si>
  <si>
    <t>51060280800014</t>
  </si>
  <si>
    <t>432349</t>
  </si>
  <si>
    <t>05 61 84 42 44</t>
  </si>
  <si>
    <t>4 bis Avenue André Marie Ampère</t>
  </si>
  <si>
    <t>27/05/2024</t>
  </si>
  <si>
    <t>TEMANA</t>
  </si>
  <si>
    <t>73310577531</t>
  </si>
  <si>
    <t>51489339500020</t>
  </si>
  <si>
    <t>664133</t>
  </si>
  <si>
    <t>02 99 77 02 65</t>
  </si>
  <si>
    <t>105A Avenue Henri Fréville</t>
  </si>
  <si>
    <t>15/12/2023</t>
  </si>
  <si>
    <t>TELSI</t>
  </si>
  <si>
    <t>53350864735</t>
  </si>
  <si>
    <t>51453101100039</t>
  </si>
  <si>
    <t>530001</t>
  </si>
  <si>
    <t>0614627244</t>
  </si>
  <si>
    <t>84330 CAROMB</t>
  </si>
  <si>
    <t>16 Impasse DES BIGARREAUX</t>
  </si>
  <si>
    <t>TELOS CONSULTANT</t>
  </si>
  <si>
    <t>93840281384</t>
  </si>
  <si>
    <t>48800761800017</t>
  </si>
  <si>
    <t>578307</t>
  </si>
  <si>
    <t>0696841837</t>
  </si>
  <si>
    <t>97224 DUCOS</t>
  </si>
  <si>
    <t>529 Route DE FOND D ORANGE</t>
  </si>
  <si>
    <t>TELLE LAHELY MONIQUE - CONFORME</t>
  </si>
  <si>
    <t>02973112897</t>
  </si>
  <si>
    <t>82876428200012</t>
  </si>
  <si>
    <t>457700</t>
  </si>
  <si>
    <t>03 28 33 88 10</t>
  </si>
  <si>
    <t>59118 WAMBRECHIES</t>
  </si>
  <si>
    <t>120 Avenue Clement Ader Parc D'Activite Du Moulin</t>
  </si>
  <si>
    <t>TELEVIC</t>
  </si>
  <si>
    <t>32591050459</t>
  </si>
  <si>
    <t>39066000900049</t>
  </si>
  <si>
    <t>536416</t>
  </si>
  <si>
    <t>09 83 40 97 04</t>
  </si>
  <si>
    <t>5 bis Place ADJUDANT VINCENOT</t>
  </si>
  <si>
    <t>TELEPILOTE TVPILOTE</t>
  </si>
  <si>
    <t>11755196275</t>
  </si>
  <si>
    <t>80259488700019</t>
  </si>
  <si>
    <t>642034</t>
  </si>
  <si>
    <t>01 55 20 08 00</t>
  </si>
  <si>
    <t>121 Rue D'AGUESSEAU</t>
  </si>
  <si>
    <t>TELEMEDICINE TECHNOLOGIES</t>
  </si>
  <si>
    <t>11921967692</t>
  </si>
  <si>
    <t>42984931800069</t>
  </si>
  <si>
    <t>604951</t>
  </si>
  <si>
    <t>01 56 88 29 39</t>
  </si>
  <si>
    <t>16 Avenue Hoche</t>
  </si>
  <si>
    <t>TELECOM EXOS</t>
  </si>
  <si>
    <t>TELECOM EXTERNALS OPERATING SYSTEMS - TELECOM EXOS</t>
  </si>
  <si>
    <t>11755856375</t>
  </si>
  <si>
    <t>42266169400014</t>
  </si>
  <si>
    <t>592833</t>
  </si>
  <si>
    <t>06 74 76 59 49</t>
  </si>
  <si>
    <t>78300 POISSY</t>
  </si>
  <si>
    <t>41 Boulevard GAMBETTA</t>
  </si>
  <si>
    <t>06/09/2021</t>
  </si>
  <si>
    <t>TEISSIERE ERIKA</t>
  </si>
  <si>
    <t>11788388478</t>
  </si>
  <si>
    <t>79265183800023</t>
  </si>
  <si>
    <t>659307</t>
  </si>
  <si>
    <t>44 20 7612 0370</t>
  </si>
  <si>
    <t>Second floor</t>
  </si>
  <si>
    <t>93 Newman Street</t>
  </si>
  <si>
    <t>TEENAGE CANCER TRUST</t>
  </si>
  <si>
    <t>656148</t>
  </si>
  <si>
    <t>04 68 68 16 40</t>
  </si>
  <si>
    <t>105 Rue Alfred Kastler</t>
  </si>
  <si>
    <t>TECSOL PERPIGNAN</t>
  </si>
  <si>
    <t>TECSOL</t>
  </si>
  <si>
    <t>91660077166</t>
  </si>
  <si>
    <t>32493878600047</t>
  </si>
  <si>
    <t>85</t>
  </si>
  <si>
    <t>04 72 09 18 14</t>
  </si>
  <si>
    <t>69500 BRON</t>
  </si>
  <si>
    <t>L ATRIUM BATIMENT B</t>
  </si>
  <si>
    <t>1 Rue DU COLONEL CHAMBONNET</t>
  </si>
  <si>
    <t>15/01/2024</t>
  </si>
  <si>
    <t>TECNOREST</t>
  </si>
  <si>
    <t>82690983669</t>
  </si>
  <si>
    <t>49985623500035</t>
  </si>
  <si>
    <t>646210</t>
  </si>
  <si>
    <t>69150 DECINES CHARPIEU</t>
  </si>
  <si>
    <t>37 Rue EMILE ZOLA</t>
  </si>
  <si>
    <t>TECNIPLAST FRANCE</t>
  </si>
  <si>
    <t>84691554569</t>
  </si>
  <si>
    <t>45126922900048</t>
  </si>
  <si>
    <t>282443</t>
  </si>
  <si>
    <t>01 40 22 93 63</t>
  </si>
  <si>
    <t>42 Rue DE PARADIS</t>
  </si>
  <si>
    <t>08/11/2018</t>
  </si>
  <si>
    <t>TECHNOLOGIA</t>
  </si>
  <si>
    <t>TECHNOLOGIA FORMATION</t>
  </si>
  <si>
    <t>11751910675</t>
  </si>
  <si>
    <t>37855805000050</t>
  </si>
  <si>
    <t>551028</t>
  </si>
  <si>
    <t>06 17 26 02 54</t>
  </si>
  <si>
    <t>17137 L HOUMEAU</t>
  </si>
  <si>
    <t>12 Rue DES VIGNES</t>
  </si>
  <si>
    <t>06/10/2016</t>
  </si>
  <si>
    <t>TACT</t>
  </si>
  <si>
    <t>TECHNIQUE ET APPLICATION DE LA COMMUNICATION A LA THERAPIE</t>
  </si>
  <si>
    <t>54170064017</t>
  </si>
  <si>
    <t>39842100800028</t>
  </si>
  <si>
    <t>247443</t>
  </si>
  <si>
    <t>04 71 48 38 56</t>
  </si>
  <si>
    <t>BP 834</t>
  </si>
  <si>
    <t>15 Rue SALVADOR ALLENDE</t>
  </si>
  <si>
    <t>TECHNIQUE DU FEU - BOUVIER EXTINCTEURS AURILLAC</t>
  </si>
  <si>
    <t>TECHNIQUE DU FEU - BOUVIER EXTINCTEURS</t>
  </si>
  <si>
    <t>83150215415</t>
  </si>
  <si>
    <t>40053373300012</t>
  </si>
  <si>
    <t>338217</t>
  </si>
  <si>
    <t>04 42 79 17 78</t>
  </si>
  <si>
    <t>13480 CABRIES</t>
  </si>
  <si>
    <t>BAT M10 CENTRE AFFAIRES EXPOBAT ZC PLAN DE CAMPAGNE</t>
  </si>
  <si>
    <t>Avenue DE BERLIN</t>
  </si>
  <si>
    <t>12/02/2025</t>
  </si>
  <si>
    <t>TECHNIQUAL ENVIRONNEMENT</t>
  </si>
  <si>
    <t>93131107213</t>
  </si>
  <si>
    <t>43163994700040</t>
  </si>
  <si>
    <t>678582</t>
  </si>
  <si>
    <t>06 26 30 48 17</t>
  </si>
  <si>
    <t>EXPOBAT ZC PLAN DE CAMPAGNE</t>
  </si>
  <si>
    <t>14 Rue de Lisbonne</t>
  </si>
  <si>
    <t>TEQ</t>
  </si>
  <si>
    <t>TECHNIQUAL - TEQ</t>
  </si>
  <si>
    <t>93131973113</t>
  </si>
  <si>
    <t>90746593400012</t>
  </si>
  <si>
    <t>685732</t>
  </si>
  <si>
    <t>03 62 14 92 76</t>
  </si>
  <si>
    <t>59155 FACHES THUMESNIL</t>
  </si>
  <si>
    <t>22 Chemin DES MARGUERITOIS</t>
  </si>
  <si>
    <t>TECHNIFORMA</t>
  </si>
  <si>
    <t>32591102059</t>
  </si>
  <si>
    <t>90788437300016</t>
  </si>
  <si>
    <t>347589</t>
  </si>
  <si>
    <t>04 76 04 13 00</t>
  </si>
  <si>
    <t>387 Avenue JEAN KUNTZMANN</t>
  </si>
  <si>
    <t>TECHNIDATA FRANCE</t>
  </si>
  <si>
    <t>82380351538</t>
  </si>
  <si>
    <t>43455927400023</t>
  </si>
  <si>
    <t>601561</t>
  </si>
  <si>
    <t>46 Rue du Bugnon</t>
  </si>
  <si>
    <t>17/06/2019</t>
  </si>
  <si>
    <t>TWGPAM</t>
  </si>
  <si>
    <t>TECHNICAL WORKING GROUP ON POST MORTEM ANGIOGRAPHY METHODS</t>
  </si>
  <si>
    <t>440425</t>
  </si>
  <si>
    <t>02 47 80 48 98</t>
  </si>
  <si>
    <t>37550 ST AVERTIN</t>
  </si>
  <si>
    <t>39 Rue DES GRANGES GALAND</t>
  </si>
  <si>
    <t>TECHNICAD</t>
  </si>
  <si>
    <t>24370292437</t>
  </si>
  <si>
    <t>53872425300017</t>
  </si>
  <si>
    <t>149470</t>
  </si>
  <si>
    <t>02 43 597 330</t>
  </si>
  <si>
    <t>Boulevard De La Communication</t>
  </si>
  <si>
    <t>TECHNE CONSEIL</t>
  </si>
  <si>
    <t>52530024353</t>
  </si>
  <si>
    <t>38876590100060</t>
  </si>
  <si>
    <t>614956</t>
  </si>
  <si>
    <t>82170 GRISOLLES</t>
  </si>
  <si>
    <t>55 Rue DARNAUD BERNARD</t>
  </si>
  <si>
    <t>16/08/2021</t>
  </si>
  <si>
    <t>TECHER KARINE MARIE PATRICIA</t>
  </si>
  <si>
    <t>TECHER KARINE MARIE PATRICIA - DEV&amp;COM</t>
  </si>
  <si>
    <t>76820090182</t>
  </si>
  <si>
    <t>82947747000019</t>
  </si>
  <si>
    <t>478039</t>
  </si>
  <si>
    <t>04 76 15 35 34</t>
  </si>
  <si>
    <t>64 Rue du Champ Roman</t>
  </si>
  <si>
    <t>TPF</t>
  </si>
  <si>
    <t>TECH PRO FORMATION</t>
  </si>
  <si>
    <t>82380222838</t>
  </si>
  <si>
    <t>40997918400069</t>
  </si>
  <si>
    <t>684788</t>
  </si>
  <si>
    <t>05 54 54 45 53</t>
  </si>
  <si>
    <t>32130 SAMATAN</t>
  </si>
  <si>
    <t>1034 Route DE TOULOUSE</t>
  </si>
  <si>
    <t>13/05/2025</t>
  </si>
  <si>
    <t>TECH A TETE</t>
  </si>
  <si>
    <t>76320070332</t>
  </si>
  <si>
    <t>85041033300023</t>
  </si>
  <si>
    <t>570977</t>
  </si>
  <si>
    <t>02 43 27 27 27</t>
  </si>
  <si>
    <t>72380 STE JAMME SUR SARTHE</t>
  </si>
  <si>
    <t>ZI d'Antoigné</t>
  </si>
  <si>
    <t>Rue CHAPPEE</t>
  </si>
  <si>
    <t>03/10/2017</t>
  </si>
  <si>
    <t>TECC FORMATION</t>
  </si>
  <si>
    <t>52720166572</t>
  </si>
  <si>
    <t>81998937700018</t>
  </si>
  <si>
    <t>656690</t>
  </si>
  <si>
    <t>06 85 19 18 24</t>
  </si>
  <si>
    <t>60 Avenue Andre Roussin</t>
  </si>
  <si>
    <t>TEAM4YOU</t>
  </si>
  <si>
    <t>93131910513</t>
  </si>
  <si>
    <t>88815045500010</t>
  </si>
  <si>
    <t>664390</t>
  </si>
  <si>
    <t>05 64 31 20 21</t>
  </si>
  <si>
    <t>79 Avenue MARYSE BASTIE</t>
  </si>
  <si>
    <t>TEAMWAY</t>
  </si>
  <si>
    <t>75160108916</t>
  </si>
  <si>
    <t>85200366400012</t>
  </si>
  <si>
    <t>684016</t>
  </si>
  <si>
    <t>8 Rue du Roi Dagobert</t>
  </si>
  <si>
    <t>TEAM'PARENTS</t>
  </si>
  <si>
    <t>11941212294</t>
  </si>
  <si>
    <t>91977742500019</t>
  </si>
  <si>
    <t>666993</t>
  </si>
  <si>
    <t>02 96 76 67 12</t>
  </si>
  <si>
    <t>22440 TREMUSON</t>
  </si>
  <si>
    <t>Zac Les Hautières</t>
  </si>
  <si>
    <t>1 Rue PASCAL</t>
  </si>
  <si>
    <t>TEAM PRO FORMATIONS</t>
  </si>
  <si>
    <t>53220910722</t>
  </si>
  <si>
    <t>90521720400015</t>
  </si>
  <si>
    <t>643518</t>
  </si>
  <si>
    <t>09 72 63 56 26</t>
  </si>
  <si>
    <t>37 Rue BOBILLOT</t>
  </si>
  <si>
    <t>TEAM INTELLIGENCE</t>
  </si>
  <si>
    <t>11755777575</t>
  </si>
  <si>
    <t>81989691100032</t>
  </si>
  <si>
    <t>663049</t>
  </si>
  <si>
    <t>04 42 86 17 68 41</t>
  </si>
  <si>
    <t>13270 FOS SUR MER</t>
  </si>
  <si>
    <t>ZAC LAVALDUC</t>
  </si>
  <si>
    <t>20 Allée MARIE CURIE</t>
  </si>
  <si>
    <t>TEA CONSEIL AUDIT FORMATION</t>
  </si>
  <si>
    <t>93131904913</t>
  </si>
  <si>
    <t>89791718300013</t>
  </si>
  <si>
    <t>652714</t>
  </si>
  <si>
    <t>46350 PAYRAC</t>
  </si>
  <si>
    <t>1764 Avenue DE TOULOUSE LIEUDIT PECH LEGRI</t>
  </si>
  <si>
    <t>TDAH SEBASTIEN HENRARD</t>
  </si>
  <si>
    <t>76460067746</t>
  </si>
  <si>
    <t>91337917800019</t>
  </si>
  <si>
    <t>680825</t>
  </si>
  <si>
    <t>5 Avenue de l'europe</t>
  </si>
  <si>
    <t>TD SYNNEX FRANCE BUSSY ST GEORGES</t>
  </si>
  <si>
    <t>TD SYNNEX FRANCE</t>
  </si>
  <si>
    <t>11770563677</t>
  </si>
  <si>
    <t>72206563800065</t>
  </si>
  <si>
    <t>662185</t>
  </si>
  <si>
    <t>09 88 18 39 25</t>
  </si>
  <si>
    <t>21220 DETAIN ET BRUANT</t>
  </si>
  <si>
    <t>1 Chemin Des Corvees</t>
  </si>
  <si>
    <t>TCCT</t>
  </si>
  <si>
    <t>27210373621</t>
  </si>
  <si>
    <t>82071097800017</t>
  </si>
  <si>
    <t>623260</t>
  </si>
  <si>
    <t>06 76 33 52 23</t>
  </si>
  <si>
    <t>MIN DE ROUEN</t>
  </si>
  <si>
    <t>7 AVENUE BERNARD BICHERAY</t>
  </si>
  <si>
    <t>29/04/2021</t>
  </si>
  <si>
    <t>TBS DISTRIBUTION</t>
  </si>
  <si>
    <t>28760587476</t>
  </si>
  <si>
    <t>83924479500010</t>
  </si>
  <si>
    <t>544449</t>
  </si>
  <si>
    <t>07379</t>
  </si>
  <si>
    <t>06 08 57 15 65</t>
  </si>
  <si>
    <t>95280 JOUY LE MOUTIER</t>
  </si>
  <si>
    <t>93 GRANDE RUE</t>
  </si>
  <si>
    <t>TB VALEURS</t>
  </si>
  <si>
    <t>11950597495</t>
  </si>
  <si>
    <t>49350622400010</t>
  </si>
  <si>
    <t>620877</t>
  </si>
  <si>
    <t>06 84 98 17 22</t>
  </si>
  <si>
    <t>10320 CRESANTIGNES</t>
  </si>
  <si>
    <t>33 Rue Principale</t>
  </si>
  <si>
    <t>TB FORMATION</t>
  </si>
  <si>
    <t>44100087610</t>
  </si>
  <si>
    <t>81982586000011</t>
  </si>
  <si>
    <t>637907</t>
  </si>
  <si>
    <t>05 56 08 52 55</t>
  </si>
  <si>
    <t>CHATEAU DESCAS</t>
  </si>
  <si>
    <t>6 Quai DE PALUDATE</t>
  </si>
  <si>
    <t>TB CONSULTANTS BORDEAUX</t>
  </si>
  <si>
    <t>TB CONSULTANTS - AKSIS</t>
  </si>
  <si>
    <t>72330914033</t>
  </si>
  <si>
    <t>48193249900108</t>
  </si>
  <si>
    <t>569033</t>
  </si>
  <si>
    <t>0608659103</t>
  </si>
  <si>
    <t>8 Avenue JEAN RONDEAUX</t>
  </si>
  <si>
    <t>TAXIS FORMATION 76</t>
  </si>
  <si>
    <t>23760493476</t>
  </si>
  <si>
    <t>78872388000019</t>
  </si>
  <si>
    <t>653664</t>
  </si>
  <si>
    <t>01 48 09 02 16</t>
  </si>
  <si>
    <t>46-48 Avenue du Président Wilson</t>
  </si>
  <si>
    <t>TAXIS ECOLE 93 BIS</t>
  </si>
  <si>
    <t>11930477393</t>
  </si>
  <si>
    <t>44071215600015</t>
  </si>
  <si>
    <t>518542</t>
  </si>
  <si>
    <t>0981978223</t>
  </si>
  <si>
    <t>93600 AULNAY SOUS BOIS</t>
  </si>
  <si>
    <t>18 Boulevard GALLIENI</t>
  </si>
  <si>
    <t>28/04/2015</t>
  </si>
  <si>
    <t>TAXI GALLIENI</t>
  </si>
  <si>
    <t>11930687093</t>
  </si>
  <si>
    <t>79895916900011</t>
  </si>
  <si>
    <t>627239</t>
  </si>
  <si>
    <t>04 26 74 97 46</t>
  </si>
  <si>
    <t>69840 CENVES</t>
  </si>
  <si>
    <t>58 Rue DES CHARMILLES Le Bourg</t>
  </si>
  <si>
    <t>TAVERNIER PIERRE</t>
  </si>
  <si>
    <t>TAVERNIER PIERRE - AT CONSEIL</t>
  </si>
  <si>
    <t>82691035169</t>
  </si>
  <si>
    <t>45088324400011</t>
  </si>
  <si>
    <t>430006</t>
  </si>
  <si>
    <t>47 Rue OCTAVE TEISSIER</t>
  </si>
  <si>
    <t>TAURAND PASCALE ACTIV EDUC</t>
  </si>
  <si>
    <t>TAURAND PASCALE ANNE JACQUEL</t>
  </si>
  <si>
    <t>93830374283</t>
  </si>
  <si>
    <t>41307873400022</t>
  </si>
  <si>
    <t>309722</t>
  </si>
  <si>
    <t>09 60 02 30 79</t>
  </si>
  <si>
    <t>ACADEMIE DE YOGA</t>
  </si>
  <si>
    <t>18 Rue VICTOR LEYDET</t>
  </si>
  <si>
    <t>TATZKY BORIS</t>
  </si>
  <si>
    <t>93130916813</t>
  </si>
  <si>
    <t>32003490300023</t>
  </si>
  <si>
    <t>621973</t>
  </si>
  <si>
    <t>06 10 72 10 15</t>
  </si>
  <si>
    <t>89 Boulevard DES BELGES</t>
  </si>
  <si>
    <t>29/03/2021</t>
  </si>
  <si>
    <t>TATERODE HELENE</t>
  </si>
  <si>
    <t>TATERODE HELENE - GEN'YOUTH</t>
  </si>
  <si>
    <t>82691403969</t>
  </si>
  <si>
    <t>75136844000028</t>
  </si>
  <si>
    <t>679290</t>
  </si>
  <si>
    <t>31600 ST CLAR DE RIVIERE</t>
  </si>
  <si>
    <t>219 Chemin DU CASTERAS</t>
  </si>
  <si>
    <t>TATAR SEBASTIEN</t>
  </si>
  <si>
    <t>TATAR SEBASTIEN - AGRIVERT EXPERT</t>
  </si>
  <si>
    <t>73310783131</t>
  </si>
  <si>
    <t>53749927900033</t>
  </si>
  <si>
    <t>660905</t>
  </si>
  <si>
    <t>Zone D Amenagement Concerte Des Antes</t>
  </si>
  <si>
    <t>25 Place LOUIS XIII</t>
  </si>
  <si>
    <t>05/10/2023</t>
  </si>
  <si>
    <t>TASSIGNY</t>
  </si>
  <si>
    <t>TASSIGNY - AUTO ECOLE DE RUNGIS</t>
  </si>
  <si>
    <t>11941069594</t>
  </si>
  <si>
    <t>44381885100026</t>
  </si>
  <si>
    <t>671472</t>
  </si>
  <si>
    <t>07.57.09.67.30</t>
  </si>
  <si>
    <t>128 Rue La Boétie</t>
  </si>
  <si>
    <t>TASK FORMATION ET CONSEIL</t>
  </si>
  <si>
    <t>11756072375</t>
  </si>
  <si>
    <t>88815427500018</t>
  </si>
  <si>
    <t>657505</t>
  </si>
  <si>
    <t>65310 ODOS</t>
  </si>
  <si>
    <t>2 Rue DES GRAVES</t>
  </si>
  <si>
    <t>12/07/2023</t>
  </si>
  <si>
    <t>PYRENEES ENGLISH</t>
  </si>
  <si>
    <t>TARTER YVAN</t>
  </si>
  <si>
    <t>76650077565</t>
  </si>
  <si>
    <t>79752398200065</t>
  </si>
  <si>
    <t>614208</t>
  </si>
  <si>
    <t>06 26 34 39 11</t>
  </si>
  <si>
    <t>34590 MARSILLARGUES</t>
  </si>
  <si>
    <t>2B Avenue LEOPOLD DIOT</t>
  </si>
  <si>
    <t>TARTAUD YVES</t>
  </si>
  <si>
    <t>TARTAUD YVES - SELLERIE TARTAUD</t>
  </si>
  <si>
    <t>76341053034</t>
  </si>
  <si>
    <t>43950862300030</t>
  </si>
  <si>
    <t>680436</t>
  </si>
  <si>
    <t>06 96 29 88 24</t>
  </si>
  <si>
    <t>15 Avenue DU GOUVERNEUR FELIX EBOUE BUREAU 2</t>
  </si>
  <si>
    <t>TARQUIN VERONIQUE YMAGO</t>
  </si>
  <si>
    <t>TARQUIN VERONIQUE - YMAGO FORMATION CONSEIL</t>
  </si>
  <si>
    <t>97970193497</t>
  </si>
  <si>
    <t>79494136900025</t>
  </si>
  <si>
    <t>131740</t>
  </si>
  <si>
    <t>03 24 29 84 71</t>
  </si>
  <si>
    <t>08200 GLAIRE</t>
  </si>
  <si>
    <t>BP 40333</t>
  </si>
  <si>
    <t>2 Avenue FRANCOIS SOMMER</t>
  </si>
  <si>
    <t>TARKETT FORMATION</t>
  </si>
  <si>
    <t>TARKETT FORMATION SITE INDUSTRIEL DE SEDAN</t>
  </si>
  <si>
    <t>21080016108</t>
  </si>
  <si>
    <t>39126655800017</t>
  </si>
  <si>
    <t>598318</t>
  </si>
  <si>
    <t>BELGIQUE - ETTERBEER</t>
  </si>
  <si>
    <t>68 Rue de Pervyse</t>
  </si>
  <si>
    <t>TARASANA</t>
  </si>
  <si>
    <t>653287</t>
  </si>
  <si>
    <t>78930 GUERVILLE</t>
  </si>
  <si>
    <t>APPARTEMENT 6</t>
  </si>
  <si>
    <t>9 Rue DE LA LOMBARDIE</t>
  </si>
  <si>
    <t>TARANNE THIERRY</t>
  </si>
  <si>
    <t>TARANNE THIERRY - QU'ON SE LE DISE</t>
  </si>
  <si>
    <t>11788508678</t>
  </si>
  <si>
    <t>90286234100028</t>
  </si>
  <si>
    <t>354338</t>
  </si>
  <si>
    <t>02 40 05 35 35</t>
  </si>
  <si>
    <t>44470 CARQUEFOU</t>
  </si>
  <si>
    <t>1 Rue ALESSANDRO VOLTA</t>
  </si>
  <si>
    <t>12/12/2016</t>
  </si>
  <si>
    <t>TAOLIA</t>
  </si>
  <si>
    <t>52440466044</t>
  </si>
  <si>
    <t>44463849800030</t>
  </si>
  <si>
    <t>676366</t>
  </si>
  <si>
    <t>06 60 18 57 99</t>
  </si>
  <si>
    <t>13890 MOURIES</t>
  </si>
  <si>
    <t>ESPACE D'ACTIVITES</t>
  </si>
  <si>
    <t>4 Quartier DE BRAU ZA SAINTE PHILOMENE</t>
  </si>
  <si>
    <t>TAO FORMATIONS</t>
  </si>
  <si>
    <t>93132203813</t>
  </si>
  <si>
    <t>92280744100014</t>
  </si>
  <si>
    <t>633460</t>
  </si>
  <si>
    <t>TANZANIE - DAR ES SALAAM</t>
  </si>
  <si>
    <t>TENTS</t>
  </si>
  <si>
    <t>TANZANIA EAR NOSE AND THROAT SOCIETY</t>
  </si>
  <si>
    <t>492152</t>
  </si>
  <si>
    <t>02 99 71 22 65</t>
  </si>
  <si>
    <t>35600 REDON</t>
  </si>
  <si>
    <t>3 Quai SAINT JACQUES</t>
  </si>
  <si>
    <t>TBI SARL</t>
  </si>
  <si>
    <t>TANO BUREAUTIQUE INFORMATIQUE</t>
  </si>
  <si>
    <t>53350120635</t>
  </si>
  <si>
    <t>33245327300010</t>
  </si>
  <si>
    <t>424547</t>
  </si>
  <si>
    <t>01 42 85 58 59</t>
  </si>
  <si>
    <t>13-15 Rue DE CALAIS</t>
  </si>
  <si>
    <t>11/02/2022</t>
  </si>
  <si>
    <t>TANIT DEVELOPPEMENT</t>
  </si>
  <si>
    <t>11753958175</t>
  </si>
  <si>
    <t>48006400500014</t>
  </si>
  <si>
    <t>652659</t>
  </si>
  <si>
    <t>33130 BEGLES</t>
  </si>
  <si>
    <t>1 Rue Louis Blériot</t>
  </si>
  <si>
    <t>06/03/2023</t>
  </si>
  <si>
    <t>TANDEM FORMATION</t>
  </si>
  <si>
    <t>75331344733</t>
  </si>
  <si>
    <t>89999624300023</t>
  </si>
  <si>
    <t>627707</t>
  </si>
  <si>
    <t>3600 Route DE LA VITARELLE</t>
  </si>
  <si>
    <t>TANDEM MONTAUBAN</t>
  </si>
  <si>
    <t>TANDEM - THEAPE</t>
  </si>
  <si>
    <t>76820092682</t>
  </si>
  <si>
    <t>50853126600015</t>
  </si>
  <si>
    <t>517264</t>
  </si>
  <si>
    <t>02 54 55 94 45</t>
  </si>
  <si>
    <t>18 Rue ROLAND DORGELES</t>
  </si>
  <si>
    <t>TANDEM VIE SOCIALE ET PROFESSIONNELLE</t>
  </si>
  <si>
    <t>TANDEM  L'ECOLE</t>
  </si>
  <si>
    <t>24410097841</t>
  </si>
  <si>
    <t>43496140500025</t>
  </si>
  <si>
    <t>202277</t>
  </si>
  <si>
    <t>02 90 01 32 10</t>
  </si>
  <si>
    <t>5 Rue de Madagascar</t>
  </si>
  <si>
    <t>18/08/2022</t>
  </si>
  <si>
    <t>TAMIA</t>
  </si>
  <si>
    <t>53290548129</t>
  </si>
  <si>
    <t>41146353200027</t>
  </si>
  <si>
    <t>525522</t>
  </si>
  <si>
    <t>09 72 31 12 27</t>
  </si>
  <si>
    <t>69 Boulevard DES CANUTS</t>
  </si>
  <si>
    <t>TAMENTO</t>
  </si>
  <si>
    <t>82691057569</t>
  </si>
  <si>
    <t>50283241300020</t>
  </si>
  <si>
    <t>616746</t>
  </si>
  <si>
    <t>97429 PETITE ILE</t>
  </si>
  <si>
    <t>34 Allée DES PAQUERETTES</t>
  </si>
  <si>
    <t>TAMBORINI ELODIE</t>
  </si>
  <si>
    <t>06973127197</t>
  </si>
  <si>
    <t>83280123700021</t>
  </si>
  <si>
    <t>626260</t>
  </si>
  <si>
    <t>01 34 59 38 42</t>
  </si>
  <si>
    <t>78370 PLAISIR</t>
  </si>
  <si>
    <t>Zone Industrielle Des Ebisoires</t>
  </si>
  <si>
    <t>5 Rue DES FRERES LUMIERES</t>
  </si>
  <si>
    <t>TAMARISS FORMATION</t>
  </si>
  <si>
    <t>11788171078</t>
  </si>
  <si>
    <t>53505200500019</t>
  </si>
  <si>
    <t>460175</t>
  </si>
  <si>
    <t>01226</t>
  </si>
  <si>
    <t>04 92 10 54 86</t>
  </si>
  <si>
    <t>TAMARI 06</t>
  </si>
  <si>
    <t>93060620106</t>
  </si>
  <si>
    <t>44330691500028</t>
  </si>
  <si>
    <t>667523</t>
  </si>
  <si>
    <t>03 87 18 45 73</t>
  </si>
  <si>
    <t>50 Place MAZELLE</t>
  </si>
  <si>
    <t>TALPIA</t>
  </si>
  <si>
    <t>41570273157</t>
  </si>
  <si>
    <t>31233131700015</t>
  </si>
  <si>
    <t>537433</t>
  </si>
  <si>
    <t>04 73 53 94 05</t>
  </si>
  <si>
    <t>63300 THIERS</t>
  </si>
  <si>
    <t>LA CROIX BLANCHE</t>
  </si>
  <si>
    <t>36 Avenue DU GENERAL DE GAULLE</t>
  </si>
  <si>
    <t>TALON SYLVIE</t>
  </si>
  <si>
    <t>83630341263</t>
  </si>
  <si>
    <t>38146831300055</t>
  </si>
  <si>
    <t>591762</t>
  </si>
  <si>
    <t>0298461089</t>
  </si>
  <si>
    <t>Port de Commerce</t>
  </si>
  <si>
    <t>6 Rue de Porstrein</t>
  </si>
  <si>
    <t>19/06/2020</t>
  </si>
  <si>
    <t>TALK FIRST</t>
  </si>
  <si>
    <t>53290851129</t>
  </si>
  <si>
    <t>53305326000014</t>
  </si>
  <si>
    <t>588416</t>
  </si>
  <si>
    <t>05 49 38 08 38</t>
  </si>
  <si>
    <t>86280 ST BENOIT</t>
  </si>
  <si>
    <t>13 Allée DES ANCIENNES SERRES</t>
  </si>
  <si>
    <t>18/12/2024</t>
  </si>
  <si>
    <t>TALIS POITIERS</t>
  </si>
  <si>
    <t>54860068686</t>
  </si>
  <si>
    <t>41885869200043</t>
  </si>
  <si>
    <t>520342</t>
  </si>
  <si>
    <t>05 53 22 12 00</t>
  </si>
  <si>
    <t>110 Avenue PAUL DOUMER</t>
  </si>
  <si>
    <t>TALIS DORDOGNE BERGERAC</t>
  </si>
  <si>
    <t>TALIS DORDOGNE</t>
  </si>
  <si>
    <t>72240167724</t>
  </si>
  <si>
    <t>79811982200012</t>
  </si>
  <si>
    <t>624240</t>
  </si>
  <si>
    <t>CS 613031</t>
  </si>
  <si>
    <t>110 Avenue Paul Doumer</t>
  </si>
  <si>
    <t>26/05/2021</t>
  </si>
  <si>
    <t>TIE BERGERAC</t>
  </si>
  <si>
    <t>TALIS COMPETENCES &amp; CERTIFICATIONS - TALIS ITINERAIRE EMPLOI</t>
  </si>
  <si>
    <t>72240092424</t>
  </si>
  <si>
    <t>34959731000086</t>
  </si>
  <si>
    <t>657670</t>
  </si>
  <si>
    <t>19/07/2023</t>
  </si>
  <si>
    <t>TALIS BS PARIS</t>
  </si>
  <si>
    <t>11753376175</t>
  </si>
  <si>
    <t>42931147500025</t>
  </si>
  <si>
    <t>542258</t>
  </si>
  <si>
    <t>05 59 55 89 55</t>
  </si>
  <si>
    <t>15 Rue Vauban</t>
  </si>
  <si>
    <t>TALIS BAYONNE</t>
  </si>
  <si>
    <t>72640035164</t>
  </si>
  <si>
    <t>33882972400040</t>
  </si>
  <si>
    <t>413604</t>
  </si>
  <si>
    <t>06 64 83 40 25</t>
  </si>
  <si>
    <t>30 Boulevard DU GÉNÉRAL LECLERC</t>
  </si>
  <si>
    <t>TALHENCY RH</t>
  </si>
  <si>
    <t>31590680359</t>
  </si>
  <si>
    <t>49896709000016</t>
  </si>
  <si>
    <t>667250</t>
  </si>
  <si>
    <t>06 14 33 76 19</t>
  </si>
  <si>
    <t>52 Grande Rue DE LA REPUBLIQUE</t>
  </si>
  <si>
    <t>28/02/2024</t>
  </si>
  <si>
    <t>TALENTS UP</t>
  </si>
  <si>
    <t>84691738069</t>
  </si>
  <si>
    <t>87830449200027</t>
  </si>
  <si>
    <t>680643</t>
  </si>
  <si>
    <t>06 64 31 20 26</t>
  </si>
  <si>
    <t>2 Avenue ROBERT SCHUMANN</t>
  </si>
  <si>
    <t>TALENDED FORMATION</t>
  </si>
  <si>
    <t>76311075431</t>
  </si>
  <si>
    <t>90124060600011</t>
  </si>
  <si>
    <t>686116</t>
  </si>
  <si>
    <t>02 49 88 00 00</t>
  </si>
  <si>
    <t>13 Rue Crucy</t>
  </si>
  <si>
    <t>TALENCO</t>
  </si>
  <si>
    <t>52440657244</t>
  </si>
  <si>
    <t>75145842300017</t>
  </si>
  <si>
    <t>673857</t>
  </si>
  <si>
    <t>17 Place DE L ANNAPURNA</t>
  </si>
  <si>
    <t>TALEB COOPER LAURE</t>
  </si>
  <si>
    <t>TALEB COOPER LAURE - LAURE COOPER PILATES</t>
  </si>
  <si>
    <t>84740462974</t>
  </si>
  <si>
    <t>51163551800034</t>
  </si>
  <si>
    <t>619449</t>
  </si>
  <si>
    <t>06 80 53 96 34</t>
  </si>
  <si>
    <t>14 Rue DES BANCS</t>
  </si>
  <si>
    <t>14/01/2021</t>
  </si>
  <si>
    <t>TALBOT GERARD - CSP</t>
  </si>
  <si>
    <t>TALBOT GERARD BERNARD JOEL - CONSEIL SECURITE PREVENTION</t>
  </si>
  <si>
    <t>75790114079</t>
  </si>
  <si>
    <t>80359225200016</t>
  </si>
  <si>
    <t>543986</t>
  </si>
  <si>
    <t>03 26 08 23 31</t>
  </si>
  <si>
    <t>50 Rue CHANZY</t>
  </si>
  <si>
    <t>25/05/2016</t>
  </si>
  <si>
    <t>TAKE THE PLUNGE - MORTIMER ENGLISH CLUB</t>
  </si>
  <si>
    <t>21510157151</t>
  </si>
  <si>
    <t>75305641500015</t>
  </si>
  <si>
    <t>590691</t>
  </si>
  <si>
    <t>099K9</t>
  </si>
  <si>
    <t>15 Rue DE LA PAIX</t>
  </si>
  <si>
    <t>TAKAYAMA</t>
  </si>
  <si>
    <t>11755359375</t>
  </si>
  <si>
    <t>41865972800020</t>
  </si>
  <si>
    <t>642538</t>
  </si>
  <si>
    <t>09 72 47 46 46</t>
  </si>
  <si>
    <t>375 Avenue DU MISTRAL</t>
  </si>
  <si>
    <t>07/07/2022</t>
  </si>
  <si>
    <t>TAJIMA EUROPE</t>
  </si>
  <si>
    <t>93131549613</t>
  </si>
  <si>
    <t>53434531900022</t>
  </si>
  <si>
    <t>608117</t>
  </si>
  <si>
    <t>86 3 3273726</t>
  </si>
  <si>
    <t>TAIWAN - TAOYUAN</t>
  </si>
  <si>
    <t>KUEISHAN</t>
  </si>
  <si>
    <t>5. FU-HSING STREET</t>
  </si>
  <si>
    <t>13/12/2019</t>
  </si>
  <si>
    <t>TCPA</t>
  </si>
  <si>
    <t>TAIWAN CLEFT PALATE-CRANIOFACIAL ASSOCIATION</t>
  </si>
  <si>
    <t>682536</t>
  </si>
  <si>
    <t>06 82 43 95 27</t>
  </si>
  <si>
    <t>147 Rue DE SAINT JUST DES MARAIS</t>
  </si>
  <si>
    <t>TAILLET ILDA</t>
  </si>
  <si>
    <t>TAILLET ILDA - SOLUTIONS COACHING</t>
  </si>
  <si>
    <t>32600305360</t>
  </si>
  <si>
    <t>81272821000020</t>
  </si>
  <si>
    <t>676410</t>
  </si>
  <si>
    <t>06 22 19 37 48</t>
  </si>
  <si>
    <t>89 Avenue du Président Edouard Herriot</t>
  </si>
  <si>
    <t>TAILLEBOIS LUCIE</t>
  </si>
  <si>
    <t>TAILLEBOIS LUCIE - LUCIE TAILLEBOIS CONSEIL</t>
  </si>
  <si>
    <t>53560990856</t>
  </si>
  <si>
    <t>90817797500012</t>
  </si>
  <si>
    <t>672610</t>
  </si>
  <si>
    <t>06 60 52 51 03</t>
  </si>
  <si>
    <t>14570 CLECY</t>
  </si>
  <si>
    <t>5 Le clos d'Ailly</t>
  </si>
  <si>
    <t>TAILLARD PATRICIA</t>
  </si>
  <si>
    <t>25140242514</t>
  </si>
  <si>
    <t>52887558600018</t>
  </si>
  <si>
    <t>574132</t>
  </si>
  <si>
    <t>06 09 18 62 86</t>
  </si>
  <si>
    <t>7 Rue FLAMEN</t>
  </si>
  <si>
    <t>TAFFIN PASCAL OVNI STUDIO - NORDIGITAL</t>
  </si>
  <si>
    <t>31590689659</t>
  </si>
  <si>
    <t>50005520700020</t>
  </si>
  <si>
    <t>657438</t>
  </si>
  <si>
    <t>64520 CAME</t>
  </si>
  <si>
    <t>180 Chemin de Lesqueret</t>
  </si>
  <si>
    <t>TACTICAL BASE ZEN CONSULTING</t>
  </si>
  <si>
    <t>TACTICAL BASE ZEN CONSULTING / CAME</t>
  </si>
  <si>
    <t>75640556264</t>
  </si>
  <si>
    <t>95137125100012</t>
  </si>
  <si>
    <t>461039</t>
  </si>
  <si>
    <t>02 43 91 21 27</t>
  </si>
  <si>
    <t>53410 LA GRAVELLE</t>
  </si>
  <si>
    <t>Hôtel d'Entreprise - Ecoparc</t>
  </si>
  <si>
    <t>16/09/2014</t>
  </si>
  <si>
    <t>TABURET VERONIQUE</t>
  </si>
  <si>
    <t>TABURET VERONIQUE - BSL ORIENTATION</t>
  </si>
  <si>
    <t>52530062953</t>
  </si>
  <si>
    <t>50830527300023</t>
  </si>
  <si>
    <t>681672</t>
  </si>
  <si>
    <t>06 42 32 07 13</t>
  </si>
  <si>
    <t>38690 BELMONT</t>
  </si>
  <si>
    <t>53 Chemin DU RIVAL</t>
  </si>
  <si>
    <t>TABARD REMI</t>
  </si>
  <si>
    <t>TABARD REMI - BETTERBEING FORMATION</t>
  </si>
  <si>
    <t>84380941238</t>
  </si>
  <si>
    <t>93028899800014</t>
  </si>
  <si>
    <t>617787</t>
  </si>
  <si>
    <t>32800 CAMPAGNE D ARMAGNAC</t>
  </si>
  <si>
    <t>Rue LAS PLAS</t>
  </si>
  <si>
    <t>TABAGLIO PASCAL</t>
  </si>
  <si>
    <t>76810141781</t>
  </si>
  <si>
    <t>80352731600027</t>
  </si>
  <si>
    <t>661120</t>
  </si>
  <si>
    <t>03 81 52 66 82</t>
  </si>
  <si>
    <t>1 Route DE FRANOIS</t>
  </si>
  <si>
    <t>TAAF</t>
  </si>
  <si>
    <t>TAAF FSP FORMATION SECURITE PRO</t>
  </si>
  <si>
    <t>43250277825</t>
  </si>
  <si>
    <t>79904443300024</t>
  </si>
  <si>
    <t>635613</t>
  </si>
  <si>
    <t>06 02 14 99 84</t>
  </si>
  <si>
    <t>73 Boulevard DE SAINT MARCEL</t>
  </si>
  <si>
    <t>12/03/2025</t>
  </si>
  <si>
    <t>S2S PACA FORMATION</t>
  </si>
  <si>
    <t>93131893413</t>
  </si>
  <si>
    <t>89531382300026</t>
  </si>
  <si>
    <t>586821</t>
  </si>
  <si>
    <t>0327601614</t>
  </si>
  <si>
    <t>59440 AVESNELLES</t>
  </si>
  <si>
    <t>6 Avenue FOCH</t>
  </si>
  <si>
    <t>02/10/2023</t>
  </si>
  <si>
    <t>S2F FORMATION FUNERAIRE</t>
  </si>
  <si>
    <t>32590957859</t>
  </si>
  <si>
    <t>83783758200019</t>
  </si>
  <si>
    <t>437207</t>
  </si>
  <si>
    <t>09 83 33 41 98</t>
  </si>
  <si>
    <t>3 Rue De Chemnitz</t>
  </si>
  <si>
    <t>17/12/2024</t>
  </si>
  <si>
    <t>S2B</t>
  </si>
  <si>
    <t>S2B SAHNEO - SIEGE</t>
  </si>
  <si>
    <t>42680199968</t>
  </si>
  <si>
    <t>51953059600054</t>
  </si>
  <si>
    <t>432696</t>
  </si>
  <si>
    <t>01 60 26 34 15</t>
  </si>
  <si>
    <t>77410 GRESSY</t>
  </si>
  <si>
    <t>ZAC DES VALLIERES</t>
  </si>
  <si>
    <t>2 Allée DES ROUSSELETS</t>
  </si>
  <si>
    <t>11/08/2022</t>
  </si>
  <si>
    <t>S2B CONSEIL</t>
  </si>
  <si>
    <t>11770400477</t>
  </si>
  <si>
    <t>45017376000049</t>
  </si>
  <si>
    <t>597480</t>
  </si>
  <si>
    <t>5 Rue GENERAL FERRIE</t>
  </si>
  <si>
    <t>SZYJA EMILIE MARIE CEILIA</t>
  </si>
  <si>
    <t>84730181373</t>
  </si>
  <si>
    <t>80211560000016</t>
  </si>
  <si>
    <t>619243</t>
  </si>
  <si>
    <t>04 50 21 24 91</t>
  </si>
  <si>
    <t>74300 THYEZ</t>
  </si>
  <si>
    <t>320 Rue des sorbiers</t>
  </si>
  <si>
    <t>SYTRIA FORMATION</t>
  </si>
  <si>
    <t>84740354874</t>
  </si>
  <si>
    <t>83822216400017</t>
  </si>
  <si>
    <t>662173</t>
  </si>
  <si>
    <t>06 45 13 76 22</t>
  </si>
  <si>
    <t>34970 LATTES</t>
  </si>
  <si>
    <t>243 Chemin du Mas de Jaumes</t>
  </si>
  <si>
    <t>15/02/2024</t>
  </si>
  <si>
    <t>SYSTEMILIA</t>
  </si>
  <si>
    <t>76341217234</t>
  </si>
  <si>
    <t>83521790200021</t>
  </si>
  <si>
    <t>654450</t>
  </si>
  <si>
    <t>06 78 12 52 65</t>
  </si>
  <si>
    <t>320 Rue Saint Honoré</t>
  </si>
  <si>
    <t>20/04/2023</t>
  </si>
  <si>
    <t>SYSTEMIC CONSEIL</t>
  </si>
  <si>
    <t>11754105275</t>
  </si>
  <si>
    <t>49053370000020</t>
  </si>
  <si>
    <t>519285</t>
  </si>
  <si>
    <t>03 81 51 72 62</t>
  </si>
  <si>
    <t>25720 AVANNE AVENEY</t>
  </si>
  <si>
    <t>ESPACE SAINT LAURENT</t>
  </si>
  <si>
    <t>2 Rue DU CHAMP DU NOYER</t>
  </si>
  <si>
    <t>15/11/2024</t>
  </si>
  <si>
    <t>SOSIM</t>
  </si>
  <si>
    <t>SYSTEMES OPERATION SERVICES INFORMATIQUE MEDICAL</t>
  </si>
  <si>
    <t>43250128725</t>
  </si>
  <si>
    <t>41016265500030</t>
  </si>
  <si>
    <t>549290</t>
  </si>
  <si>
    <t>05 56 34 01 34</t>
  </si>
  <si>
    <t>ZI DU PHARE</t>
  </si>
  <si>
    <t>7 Rue FARADAY</t>
  </si>
  <si>
    <t>26/03/2021</t>
  </si>
  <si>
    <t>SEES</t>
  </si>
  <si>
    <t>SYSTEMES  ELECTRIQUES EQUIPEMENTS DE SECURITE</t>
  </si>
  <si>
    <t>75331032733</t>
  </si>
  <si>
    <t>34432822400037</t>
  </si>
  <si>
    <t>649995</t>
  </si>
  <si>
    <t>06 50 02 69 37</t>
  </si>
  <si>
    <t>9 Boulevard Marcou</t>
  </si>
  <si>
    <t>SYSTEME B</t>
  </si>
  <si>
    <t>91110105111</t>
  </si>
  <si>
    <t>50806502600033</t>
  </si>
  <si>
    <t>590204</t>
  </si>
  <si>
    <t>06 59 55 90 17</t>
  </si>
  <si>
    <t>18500 MEHUN SUR YEVRE</t>
  </si>
  <si>
    <t>40 Rue MAGLOIRE FATEAU</t>
  </si>
  <si>
    <t>SYSTEM WELD</t>
  </si>
  <si>
    <t>24180102418</t>
  </si>
  <si>
    <t>79472273600012</t>
  </si>
  <si>
    <t>643397</t>
  </si>
  <si>
    <t>120 Route des macarons</t>
  </si>
  <si>
    <t>21/07/2022</t>
  </si>
  <si>
    <t>SYSTELCOM SAS AXIANS VALBONNE</t>
  </si>
  <si>
    <t>SYSTELCOM SAS AXIANS</t>
  </si>
  <si>
    <t>93131608113</t>
  </si>
  <si>
    <t>33436505300118</t>
  </si>
  <si>
    <t>343158</t>
  </si>
  <si>
    <t>03 89 335 820</t>
  </si>
  <si>
    <t>68390 SAUSHEIM</t>
  </si>
  <si>
    <t>ACTIPOLIS III - BAT C11</t>
  </si>
  <si>
    <t>3 PAUL HENRI SPAAK</t>
  </si>
  <si>
    <t>13/07/2018</t>
  </si>
  <si>
    <t>SYSTANCIA</t>
  </si>
  <si>
    <t>44680264268</t>
  </si>
  <si>
    <t>41968723100052</t>
  </si>
  <si>
    <t>pas datadock</t>
  </si>
  <si>
    <t>285079</t>
  </si>
  <si>
    <t>0825 007 077</t>
  </si>
  <si>
    <t>PARIS NORD</t>
  </si>
  <si>
    <t>22 Avenue DES NATIONS</t>
  </si>
  <si>
    <t>SYSMEX FRANCE VILLEPINTE</t>
  </si>
  <si>
    <t>SYSMEX FRANCE</t>
  </si>
  <si>
    <t>11930449593</t>
  </si>
  <si>
    <t>42996300200010</t>
  </si>
  <si>
    <t>371038</t>
  </si>
  <si>
    <t>01 78 76 58 00</t>
  </si>
  <si>
    <t>92300 LEVALLOIS PERRET</t>
  </si>
  <si>
    <t>14 Place MARIE JEANNE BASSOT</t>
  </si>
  <si>
    <t>SYSDREAM</t>
  </si>
  <si>
    <t>11930594993</t>
  </si>
  <si>
    <t>45167612600043</t>
  </si>
  <si>
    <t>672488</t>
  </si>
  <si>
    <t>01 40 22 06 95</t>
  </si>
  <si>
    <t>5 Rue Ponscarme</t>
  </si>
  <si>
    <t>SYPRO FORMATION</t>
  </si>
  <si>
    <t>SYPRO FORMATION SIEGE</t>
  </si>
  <si>
    <t>11754434575</t>
  </si>
  <si>
    <t>45146689000063</t>
  </si>
  <si>
    <t>502819</t>
  </si>
  <si>
    <t>06 35 66 21 15</t>
  </si>
  <si>
    <t>2 Rue Du Jardin Des Plantes</t>
  </si>
  <si>
    <t>SYP CONSEIL</t>
  </si>
  <si>
    <t>84691980769</t>
  </si>
  <si>
    <t>80361657200027</t>
  </si>
  <si>
    <t>544358</t>
  </si>
  <si>
    <t>03 44 49 03 61</t>
  </si>
  <si>
    <t>60650 HANVOILE</t>
  </si>
  <si>
    <t>1 Rue Des Saules</t>
  </si>
  <si>
    <t>SYNTHEGRAL CONSEIL</t>
  </si>
  <si>
    <t>22600273360</t>
  </si>
  <si>
    <t>53932576100044</t>
  </si>
  <si>
    <t>566834</t>
  </si>
  <si>
    <t>01 64 59 34 41</t>
  </si>
  <si>
    <t>28700 LEVAINVILLE</t>
  </si>
  <si>
    <t>9 Impasse Du Moulin De Ville</t>
  </si>
  <si>
    <t>15/05/2024</t>
  </si>
  <si>
    <t>SYNRJY</t>
  </si>
  <si>
    <t>24280205428</t>
  </si>
  <si>
    <t>44782814600038</t>
  </si>
  <si>
    <t>644365</t>
  </si>
  <si>
    <t>09 72 35 72 72</t>
  </si>
  <si>
    <t>74330 EPAGNY METZ TESSY</t>
  </si>
  <si>
    <t>ZAC DE LA BOUVARDE, DUOCITE A, ENTRÉE OUEST 3</t>
  </si>
  <si>
    <t>Allée DE LA MANDALLAZ</t>
  </si>
  <si>
    <t>SYNPEAK</t>
  </si>
  <si>
    <t>84740345174</t>
  </si>
  <si>
    <t>78966016400037</t>
  </si>
  <si>
    <t>661995</t>
  </si>
  <si>
    <t>03 67 10 35 79</t>
  </si>
  <si>
    <t>Batiment 2</t>
  </si>
  <si>
    <t>8 Rue SCHERTZ</t>
  </si>
  <si>
    <t>SYNOVO STRASBOURG</t>
  </si>
  <si>
    <t>SYNOVO</t>
  </si>
  <si>
    <t>42670534267</t>
  </si>
  <si>
    <t>79071073500032</t>
  </si>
  <si>
    <t>588441</t>
  </si>
  <si>
    <t>3 Rue MABLY</t>
  </si>
  <si>
    <t>SYNOPSIS MANAGEMENT</t>
  </si>
  <si>
    <t>84380661538</t>
  </si>
  <si>
    <t>82272190800017</t>
  </si>
  <si>
    <t>650493</t>
  </si>
  <si>
    <t>25320 ABBANS DESSOUS</t>
  </si>
  <si>
    <t>16 Rue JOUFFROY D'ABBANS</t>
  </si>
  <si>
    <t>SYNOPSIS ABBANS DESSOUS</t>
  </si>
  <si>
    <t>SYNOPSIS</t>
  </si>
  <si>
    <t>27250345125</t>
  </si>
  <si>
    <t>89789315200016</t>
  </si>
  <si>
    <t>679630</t>
  </si>
  <si>
    <t>06 38 84 55 40</t>
  </si>
  <si>
    <t>34 Rue de Lyon</t>
  </si>
  <si>
    <t>SYNOEME</t>
  </si>
  <si>
    <t>26710233071</t>
  </si>
  <si>
    <t>79814407700012</t>
  </si>
  <si>
    <t>538024</t>
  </si>
  <si>
    <t>1 819 847 3972</t>
  </si>
  <si>
    <t>CANADA - ORFORD</t>
  </si>
  <si>
    <t>145 Rue DE LA FLEUR DE MAI</t>
  </si>
  <si>
    <t>23/02/2016</t>
  </si>
  <si>
    <t>SYNODEIA INC</t>
  </si>
  <si>
    <t>600179</t>
  </si>
  <si>
    <t>08751</t>
  </si>
  <si>
    <t>73420 VIVIERS DU LAC</t>
  </si>
  <si>
    <t>a</t>
  </si>
  <si>
    <t>1168 Route D'AIX - ZA LE TILLET</t>
  </si>
  <si>
    <t>SYNETIC FORMATION</t>
  </si>
  <si>
    <t>84730200973</t>
  </si>
  <si>
    <t>83880833500015</t>
  </si>
  <si>
    <t>654929</t>
  </si>
  <si>
    <t>BÂT ARMSTRONG</t>
  </si>
  <si>
    <t>28B Avenue GÉNÉRAL LECLERC</t>
  </si>
  <si>
    <t>28/02/2025</t>
  </si>
  <si>
    <t>SYNERTEAM</t>
  </si>
  <si>
    <t>84380811638</t>
  </si>
  <si>
    <t>89777693600022</t>
  </si>
  <si>
    <t>603545</t>
  </si>
  <si>
    <t>26 Rue VENDOME</t>
  </si>
  <si>
    <t>05/12/2024</t>
  </si>
  <si>
    <t>SYNERGY SANTE</t>
  </si>
  <si>
    <t>93131737513</t>
  </si>
  <si>
    <t>84059879100019</t>
  </si>
  <si>
    <t>639400</t>
  </si>
  <si>
    <t>06 24 26 33 96</t>
  </si>
  <si>
    <t>RES. LE QUARTZ APPT 208</t>
  </si>
  <si>
    <t>415 Rue BADEN POWELL</t>
  </si>
  <si>
    <t>05/05/2022</t>
  </si>
  <si>
    <t>SYNERGIK</t>
  </si>
  <si>
    <t>76341142534</t>
  </si>
  <si>
    <t>89898984300013</t>
  </si>
  <si>
    <t>451654</t>
  </si>
  <si>
    <t>02146</t>
  </si>
  <si>
    <t>02 99 30 19 48</t>
  </si>
  <si>
    <t>35520 MELESSE</t>
  </si>
  <si>
    <t>Domaine du cap</t>
  </si>
  <si>
    <t>36 Rue Bernard Moitessier</t>
  </si>
  <si>
    <t>SYNERGIES DCF</t>
  </si>
  <si>
    <t>SYNERGIES DEVELOPPEMENT CONSEILS FORMATIONS</t>
  </si>
  <si>
    <t>53350912035</t>
  </si>
  <si>
    <t>53389710400048</t>
  </si>
  <si>
    <t>653135</t>
  </si>
  <si>
    <t>04 77 93 11 27</t>
  </si>
  <si>
    <t>1 Rue de l'informatique</t>
  </si>
  <si>
    <t>16/03/2023</t>
  </si>
  <si>
    <t>SYNERGIES ACTIONS</t>
  </si>
  <si>
    <t>82420064142</t>
  </si>
  <si>
    <t>40151912900035</t>
  </si>
  <si>
    <t>560236</t>
  </si>
  <si>
    <t>02 62 20 03 00</t>
  </si>
  <si>
    <t>97412 BRAS PANON</t>
  </si>
  <si>
    <t>za</t>
  </si>
  <si>
    <t>2 Rue des lilas</t>
  </si>
  <si>
    <t>CESSA SYNERGIE - SYN'OI BRAS PANON</t>
  </si>
  <si>
    <t>SYNERGIE OCEAN INDIEN - CESSA REUSSITE SCOLAIRE</t>
  </si>
  <si>
    <t>98970335697</t>
  </si>
  <si>
    <t>50921839200025</t>
  </si>
  <si>
    <t>573620</t>
  </si>
  <si>
    <t>03 29 70 15 42</t>
  </si>
  <si>
    <t>55800 REVIGNY SUR ORNAIN</t>
  </si>
  <si>
    <t>12 Rue Victor Hugo</t>
  </si>
  <si>
    <t>23/08/2022</t>
  </si>
  <si>
    <t>SYNERCOOP</t>
  </si>
  <si>
    <t>41550046655</t>
  </si>
  <si>
    <t>78860179700020</t>
  </si>
  <si>
    <t>573103</t>
  </si>
  <si>
    <t>04 91 10 13 93</t>
  </si>
  <si>
    <t>13003 MARSEILLE 3EME ARRONDISSE</t>
  </si>
  <si>
    <t>25 Avenue EDOUARD VAILLANT</t>
  </si>
  <si>
    <t>SYNDICAT DES TAXIMETRES MARSEILLAIS ET DE PROVENCE</t>
  </si>
  <si>
    <t>SYNDICAT TAXIMETRES MARSEILLE &amp; PROVENCE - STM</t>
  </si>
  <si>
    <t>93131124013</t>
  </si>
  <si>
    <t>40986635700018</t>
  </si>
  <si>
    <t>610057</t>
  </si>
  <si>
    <t>05 56 48 99 34</t>
  </si>
  <si>
    <t>47 Avenue DE LA REPUBLIQUE</t>
  </si>
  <si>
    <t>SYNDICAT REGIONAL DES PODOLOGUES D'AQUITAINE</t>
  </si>
  <si>
    <t>75331098433</t>
  </si>
  <si>
    <t>38985063700023</t>
  </si>
  <si>
    <t>76089</t>
  </si>
  <si>
    <t>0493019100</t>
  </si>
  <si>
    <t>84300 CAVAILLON</t>
  </si>
  <si>
    <t>88 Rue Du Comtat Actipole, Bat C</t>
  </si>
  <si>
    <t>SDORPCAC</t>
  </si>
  <si>
    <t>SYNDICAT ORTHOPHONISTES PROVENCE COTE D'AZUR CORSE</t>
  </si>
  <si>
    <t>93840382884</t>
  </si>
  <si>
    <t>34208772300041</t>
  </si>
  <si>
    <t>33996</t>
  </si>
  <si>
    <t>03529</t>
  </si>
  <si>
    <t>01 56 20 02 91</t>
  </si>
  <si>
    <t>24 Boulevard PAUL VAILLANT COUTURIER</t>
  </si>
  <si>
    <t>SNUP</t>
  </si>
  <si>
    <t>SYNDICAT NATIONAL UNION PSYCHOMOTRICIENS</t>
  </si>
  <si>
    <t>11940577194</t>
  </si>
  <si>
    <t>32855944800068</t>
  </si>
  <si>
    <t>613216</t>
  </si>
  <si>
    <t>28/01/2025</t>
  </si>
  <si>
    <t>RESPIR FORMATION - SNUP</t>
  </si>
  <si>
    <t>32855944800076</t>
  </si>
  <si>
    <t>383910</t>
  </si>
  <si>
    <t>0145870339</t>
  </si>
  <si>
    <t>PORTE G</t>
  </si>
  <si>
    <t>40 Rue PASCAL</t>
  </si>
  <si>
    <t>21/03/2023</t>
  </si>
  <si>
    <t>SYNDICAT NATIONAL DES PSYCHOLOGUES</t>
  </si>
  <si>
    <t>11755070175</t>
  </si>
  <si>
    <t>78441041700033</t>
  </si>
  <si>
    <t>464077</t>
  </si>
  <si>
    <t>02079</t>
  </si>
  <si>
    <t>04 72 35 72 45</t>
  </si>
  <si>
    <t>GROUPEMENT HOSPITALIER EST - PHARMACIE</t>
  </si>
  <si>
    <t>59 Boulevard Pinel</t>
  </si>
  <si>
    <t>26/03/2024</t>
  </si>
  <si>
    <t>SNPHPU</t>
  </si>
  <si>
    <t>SYNDICAT NATIONAL DES PHARMACIENS PRATICIENS HOSPITALIERS</t>
  </si>
  <si>
    <t>40925383800042</t>
  </si>
  <si>
    <t>480782</t>
  </si>
  <si>
    <t>03657</t>
  </si>
  <si>
    <t>01 56 58 08 90</t>
  </si>
  <si>
    <t>43 Avenue DU MAINE</t>
  </si>
  <si>
    <t>SYNPREFH</t>
  </si>
  <si>
    <t>SYNDICAT NATIONAL DES PHARMACIENS DES ETABLISSEMENTS DE SANTE</t>
  </si>
  <si>
    <t>11756740975</t>
  </si>
  <si>
    <t>30008866300079</t>
  </si>
  <si>
    <t>424341</t>
  </si>
  <si>
    <t>02854</t>
  </si>
  <si>
    <t>03 85 87 33 45</t>
  </si>
  <si>
    <t>6 Allée De La Sucrerie</t>
  </si>
  <si>
    <t>08/09/2021</t>
  </si>
  <si>
    <t>SNOF</t>
  </si>
  <si>
    <t>SYNDICAT NATIONAL DE L'ORTHOPEDIE FRANCAISE</t>
  </si>
  <si>
    <t>26710164571</t>
  </si>
  <si>
    <t>78424335400056</t>
  </si>
  <si>
    <t>533154</t>
  </si>
  <si>
    <t>05 49 25 31 10</t>
  </si>
  <si>
    <t>79220 CHAMPDENIERS</t>
  </si>
  <si>
    <t>ZI Montplaisir</t>
  </si>
  <si>
    <t>02/05/2022</t>
  </si>
  <si>
    <t>QUALYSE</t>
  </si>
  <si>
    <t>SYNDICAT MIXTE QUALYSE - LASAT</t>
  </si>
  <si>
    <t>75790128979</t>
  </si>
  <si>
    <t>20001318300021</t>
  </si>
  <si>
    <t>482961</t>
  </si>
  <si>
    <t>05 46 39 50 00</t>
  </si>
  <si>
    <t>17200 ROYAN</t>
  </si>
  <si>
    <t>BP 219 C</t>
  </si>
  <si>
    <t>48 Boulevard FRANK LAMY</t>
  </si>
  <si>
    <t>SYNDICAT MIXTE POUR LE CAREL</t>
  </si>
  <si>
    <t>SYNDICAT MIXTE POUR LE CENTRE AUDIOVISUEL DE ROYAN POUR L'ETUDE DES LANGUES</t>
  </si>
  <si>
    <t>5417P002117</t>
  </si>
  <si>
    <t>25171059600015</t>
  </si>
  <si>
    <t>667857</t>
  </si>
  <si>
    <t>05 58 05 41 14</t>
  </si>
  <si>
    <t>BP 30069</t>
  </si>
  <si>
    <t>175 Place de la caserne Bosquet</t>
  </si>
  <si>
    <t>ALPI</t>
  </si>
  <si>
    <t>SYNDICAT MIXTE AGENCE LANDAISE POUR L'INFORMATIQUE</t>
  </si>
  <si>
    <t>7240P004640</t>
  </si>
  <si>
    <t>25400330400030</t>
  </si>
  <si>
    <t>NON DATADOCKE</t>
  </si>
  <si>
    <t>465276</t>
  </si>
  <si>
    <t>25400330400022</t>
  </si>
  <si>
    <t>494896</t>
  </si>
  <si>
    <t>0297618310</t>
  </si>
  <si>
    <t>BP 10008</t>
  </si>
  <si>
    <t>22 Rue de l'hôpital</t>
  </si>
  <si>
    <t>SILGOM SAINT AVE</t>
  </si>
  <si>
    <t>SYNDICAT INTERHOSPITALIER DE LOGISTIQUE DU GOLFE DU MORBIHAN</t>
  </si>
  <si>
    <t>26561339800014</t>
  </si>
  <si>
    <t>100780</t>
  </si>
  <si>
    <t>02155</t>
  </si>
  <si>
    <t>0664219250</t>
  </si>
  <si>
    <t>56550 BELZ</t>
  </si>
  <si>
    <t>15 Rue de Kervrazic</t>
  </si>
  <si>
    <t>SIOB</t>
  </si>
  <si>
    <t>SYNDICAT INTERDEPARTEMENTAL DES ORTHOPHONISTES DE BRETAGNE</t>
  </si>
  <si>
    <t>53560893256</t>
  </si>
  <si>
    <t>45095815200032</t>
  </si>
  <si>
    <t>561253</t>
  </si>
  <si>
    <t>0493675286</t>
  </si>
  <si>
    <t>06390 CONTES</t>
  </si>
  <si>
    <t>LA POINTE</t>
  </si>
  <si>
    <t>35 Chemin DU TRAM</t>
  </si>
  <si>
    <t>SDO06-FNO CONTES</t>
  </si>
  <si>
    <t>SYNDICAT DES ORTHOPHONISTES DU 06-ADHERENT A LA FEDERATION NATIONALE DES ORTHOPHONISTES</t>
  </si>
  <si>
    <t>93060794606</t>
  </si>
  <si>
    <t>82463139400015</t>
  </si>
  <si>
    <t>233171</t>
  </si>
  <si>
    <t>02625</t>
  </si>
  <si>
    <t>06 75 22 41 12</t>
  </si>
  <si>
    <t>76960 NOTRE DAME DE BONDEVILLE</t>
  </si>
  <si>
    <t>Résidence La Fontaine</t>
  </si>
  <si>
    <t>Rue Avenir</t>
  </si>
  <si>
    <t>09/02/2017</t>
  </si>
  <si>
    <t>SOSM</t>
  </si>
  <si>
    <t>SYNDICAT DES ORTHOPHONISTES DE SEINE MARITIME</t>
  </si>
  <si>
    <t>41169470600028</t>
  </si>
  <si>
    <t>269165</t>
  </si>
  <si>
    <t>22 Place Sainte Claire</t>
  </si>
  <si>
    <t>SODI</t>
  </si>
  <si>
    <t>SYNDICAT DES ORTHOPHONISTES DE L'ISERE</t>
  </si>
  <si>
    <t>82380289738</t>
  </si>
  <si>
    <t>79807578400016</t>
  </si>
  <si>
    <t>400105</t>
  </si>
  <si>
    <t>01 40 35 63 75</t>
  </si>
  <si>
    <t>97215 RIVIERE SALEE</t>
  </si>
  <si>
    <t>PETIT BOURG</t>
  </si>
  <si>
    <t>4 Rue STEPHEN ROSE</t>
  </si>
  <si>
    <t>SDOM</t>
  </si>
  <si>
    <t>SYNDICAT DES ORTHOPHONISTES DE LA MARTINIQUE</t>
  </si>
  <si>
    <t>97970049397</t>
  </si>
  <si>
    <t>39298548700041</t>
  </si>
  <si>
    <t>228734</t>
  </si>
  <si>
    <t>04 50 64 43 14</t>
  </si>
  <si>
    <t>74410 ST JORIOZ</t>
  </si>
  <si>
    <t>82 Route D ANNECY</t>
  </si>
  <si>
    <t>SDO74</t>
  </si>
  <si>
    <t>SYNDICAT DES ORTHOPHONISTES DE HAUTE SAVOIE</t>
  </si>
  <si>
    <t>82740111774</t>
  </si>
  <si>
    <t>41193643800059</t>
  </si>
  <si>
    <t>519900</t>
  </si>
  <si>
    <t>05851</t>
  </si>
  <si>
    <t>0384328502</t>
  </si>
  <si>
    <t>70700 GY</t>
  </si>
  <si>
    <t>7 Rue DES TONNELLES</t>
  </si>
  <si>
    <t>SROFC FORMATION</t>
  </si>
  <si>
    <t>SYNDICAT DES ORTHOPHONISTES DE FRANCHE-COMTE</t>
  </si>
  <si>
    <t>43700067970</t>
  </si>
  <si>
    <t>79461455200014</t>
  </si>
  <si>
    <t>675751</t>
  </si>
  <si>
    <t>01 42 79 86 50</t>
  </si>
  <si>
    <t>33 Rue MARIE-ELEONORE DE BELLEFOND</t>
  </si>
  <si>
    <t>16/10/2024</t>
  </si>
  <si>
    <t>SGPF</t>
  </si>
  <si>
    <t>SYNDICAT DES GRAPHOLOGUES PROFESSIONNELS DE FRANCE - SGPF</t>
  </si>
  <si>
    <t>11756906875</t>
  </si>
  <si>
    <t>53538813600025</t>
  </si>
  <si>
    <t>547256</t>
  </si>
  <si>
    <t>01 42 82 01 26</t>
  </si>
  <si>
    <t>34 Rue SAINT LAZARE</t>
  </si>
  <si>
    <t>26/08/2020</t>
  </si>
  <si>
    <t>SAF</t>
  </si>
  <si>
    <t>SYNDICAT DES AVOCATS DE FRANCE</t>
  </si>
  <si>
    <t>11755413275</t>
  </si>
  <si>
    <t>32990302500032</t>
  </si>
  <si>
    <t>508111</t>
  </si>
  <si>
    <t>04 76 29 39 21</t>
  </si>
  <si>
    <t>73 Rue Nicolas Chorier</t>
  </si>
  <si>
    <t>SATIS</t>
  </si>
  <si>
    <t>SYNDICAT DES ARTISANS TAXIS ISERE SUD</t>
  </si>
  <si>
    <t>82380568338</t>
  </si>
  <si>
    <t>79863225300018</t>
  </si>
  <si>
    <t>673729</t>
  </si>
  <si>
    <t>04 91 53 54 79</t>
  </si>
  <si>
    <t>20 Rue Beauvau</t>
  </si>
  <si>
    <t>12/08/2024</t>
  </si>
  <si>
    <t>SDO13</t>
  </si>
  <si>
    <t>SYNDICAT DEPARTEMENTAL DES ORTHOPHONISTES 13 - SDO13</t>
  </si>
  <si>
    <t>93161651513</t>
  </si>
  <si>
    <t>82340562600016</t>
  </si>
  <si>
    <t>504920</t>
  </si>
  <si>
    <t>04 93 85 70 01</t>
  </si>
  <si>
    <t>8 DESCENTE CROTTI</t>
  </si>
  <si>
    <t>SYNDICAT COCHERS TAXIS NICE</t>
  </si>
  <si>
    <t>93060601006</t>
  </si>
  <si>
    <t>78261979500019</t>
  </si>
  <si>
    <t>406132</t>
  </si>
  <si>
    <t>0321987920</t>
  </si>
  <si>
    <t>62120 AIRE SUR LA LYS</t>
  </si>
  <si>
    <t>52 Rue D' ISBERQUES</t>
  </si>
  <si>
    <t>06/04/2020</t>
  </si>
  <si>
    <t>AREP SAINTE MARIE</t>
  </si>
  <si>
    <t>SYNDICAT AVENIR AGRICOLE RURAL VALLEE DE LA LYS - AREP SAINTE MARIE</t>
  </si>
  <si>
    <t>31620042062</t>
  </si>
  <si>
    <t>31091420500011</t>
  </si>
  <si>
    <t>409200</t>
  </si>
  <si>
    <t>05279</t>
  </si>
  <si>
    <t>0663787686</t>
  </si>
  <si>
    <t>4 Rue DES MESSIERS</t>
  </si>
  <si>
    <t>18/01/2017</t>
  </si>
  <si>
    <t>SYNDICAT ALIZE</t>
  </si>
  <si>
    <t>11930591793</t>
  </si>
  <si>
    <t>51435565000011</t>
  </si>
  <si>
    <t>521085</t>
  </si>
  <si>
    <t>0321461466</t>
  </si>
  <si>
    <t>62137 COULOGNE</t>
  </si>
  <si>
    <t>RD 943</t>
  </si>
  <si>
    <t>Route DE SAINT OMER</t>
  </si>
  <si>
    <t>AREP COULOGNE FORMATION</t>
  </si>
  <si>
    <t>SYNDICAT AGRICOLE DES HAUTS CHAMPS DENOMME AREP COULOGNE FORMATION</t>
  </si>
  <si>
    <t>31620031362</t>
  </si>
  <si>
    <t>78398196200013</t>
  </si>
  <si>
    <t>612479</t>
  </si>
  <si>
    <t>05 56 84 47 92</t>
  </si>
  <si>
    <t>2 Impasse Charles Tellier</t>
  </si>
  <si>
    <t>04/06/2020</t>
  </si>
  <si>
    <t>ISNAB</t>
  </si>
  <si>
    <t>SYNDIC EXPLOIT AGRICOLES DEVT TECHNIQUES - ISNAV</t>
  </si>
  <si>
    <t>72330733833</t>
  </si>
  <si>
    <t>78189700400045</t>
  </si>
  <si>
    <t>625486</t>
  </si>
  <si>
    <t>01 44 79 13 00</t>
  </si>
  <si>
    <t>22 Rue PAJOL</t>
  </si>
  <si>
    <t>22/06/2021</t>
  </si>
  <si>
    <t>SYNDEX PARIS</t>
  </si>
  <si>
    <t>SYNDEX</t>
  </si>
  <si>
    <t>11753183775</t>
  </si>
  <si>
    <t>71980577200402</t>
  </si>
  <si>
    <t>599414</t>
  </si>
  <si>
    <t>02 35 08 58 50</t>
  </si>
  <si>
    <t>76520 FRANQUEVILLE ST PIERRE</t>
  </si>
  <si>
    <t>ZAC DES CHAMPS FLEURIS</t>
  </si>
  <si>
    <t>393 Rue DES MANETS</t>
  </si>
  <si>
    <t>SYNCHRONIC</t>
  </si>
  <si>
    <t>23760401176</t>
  </si>
  <si>
    <t>34453956400049</t>
  </si>
  <si>
    <t>646570</t>
  </si>
  <si>
    <t>01 75 26 19 61</t>
  </si>
  <si>
    <t>78360 MONTESSON</t>
  </si>
  <si>
    <t>1 Sen Des Larris</t>
  </si>
  <si>
    <t>SYNARGIES</t>
  </si>
  <si>
    <t>11788187978</t>
  </si>
  <si>
    <t>53319699400016</t>
  </si>
  <si>
    <t>516910</t>
  </si>
  <si>
    <t>03 22 91 25 51</t>
  </si>
  <si>
    <t>22 Rue ST LEU</t>
  </si>
  <si>
    <t>19/02/2021</t>
  </si>
  <si>
    <t>SYNAPSE FORMATION</t>
  </si>
  <si>
    <t>22800172680</t>
  </si>
  <si>
    <t>80208752800013</t>
  </si>
  <si>
    <t>639102</t>
  </si>
  <si>
    <t>06 58 16 34 13</t>
  </si>
  <si>
    <t>44700 ORVAULT</t>
  </si>
  <si>
    <t>38 Rue du Pré d'Abas</t>
  </si>
  <si>
    <t>29/04/2022</t>
  </si>
  <si>
    <t>SYNAORIS</t>
  </si>
  <si>
    <t>52440921144</t>
  </si>
  <si>
    <t>89335024900015</t>
  </si>
  <si>
    <t>529473</t>
  </si>
  <si>
    <t>41 22 839 84 84</t>
  </si>
  <si>
    <t>30 Rue ROUSSEAU</t>
  </si>
  <si>
    <t>28/09/2015</t>
  </si>
  <si>
    <t>SYMPORG SA</t>
  </si>
  <si>
    <t>578903</t>
  </si>
  <si>
    <t>08252</t>
  </si>
  <si>
    <t>06 95 69 46 83</t>
  </si>
  <si>
    <t>30 Rue de la République</t>
  </si>
  <si>
    <t>21/02/2024</t>
  </si>
  <si>
    <t>SYMPHONIE ACCOMPAGNEMENTS</t>
  </si>
  <si>
    <t>75331073833</t>
  </si>
  <si>
    <t>83046171100020</t>
  </si>
  <si>
    <t>636423</t>
  </si>
  <si>
    <t>76240 LE MESNIL ESNARD</t>
  </si>
  <si>
    <t>50 Rue FRANCOIS HERR</t>
  </si>
  <si>
    <t>08/03/2022</t>
  </si>
  <si>
    <t>SYMBIOSE FORMATION</t>
  </si>
  <si>
    <t>28760625076</t>
  </si>
  <si>
    <t>89318850800012</t>
  </si>
  <si>
    <t>409078</t>
  </si>
  <si>
    <t>04718</t>
  </si>
  <si>
    <t>03 28 55 51 19</t>
  </si>
  <si>
    <t>PARC EURASANTE</t>
  </si>
  <si>
    <t>30 Avenue PIERRE MAUROY</t>
  </si>
  <si>
    <t>10/01/2024</t>
  </si>
  <si>
    <t>SYMBIOFI</t>
  </si>
  <si>
    <t>SYMBIOFI SAS</t>
  </si>
  <si>
    <t>31590688359</t>
  </si>
  <si>
    <t>49289747500025</t>
  </si>
  <si>
    <t>644146</t>
  </si>
  <si>
    <t>06 80 36 78 16</t>
  </si>
  <si>
    <t>38440 ST JEAN DE BOURNAY</t>
  </si>
  <si>
    <t>19 Rue DE LA BARRE</t>
  </si>
  <si>
    <t>SYLVIE FOUROT ACCOMPAGNEMENT</t>
  </si>
  <si>
    <t>84380807438</t>
  </si>
  <si>
    <t>90300011500019</t>
  </si>
  <si>
    <t>622631</t>
  </si>
  <si>
    <t>04 70 98 62 77</t>
  </si>
  <si>
    <t>3 Rue President Roosevelt</t>
  </si>
  <si>
    <t>23/11/2022</t>
  </si>
  <si>
    <t>SYLVIA TERRADE SUD OUEST VICHY</t>
  </si>
  <si>
    <t>SYLVIA TERRADE SUD OUEST</t>
  </si>
  <si>
    <t>622540</t>
  </si>
  <si>
    <t>04 67 28 70 19</t>
  </si>
  <si>
    <t>Chemin De Boujan</t>
  </si>
  <si>
    <t>chemin departemental a la rn113</t>
  </si>
  <si>
    <t>SYLVIA TERRADE SUD OUEST BEZIERS</t>
  </si>
  <si>
    <t>669854</t>
  </si>
  <si>
    <t>02 37 99 20 20</t>
  </si>
  <si>
    <t>2 Place Drouaise</t>
  </si>
  <si>
    <t>SYLVIA TERRADE GRAND OUEST CHARTRES</t>
  </si>
  <si>
    <t>SYLVIA TERRADE GRAND OUEST</t>
  </si>
  <si>
    <t>52440559344</t>
  </si>
  <si>
    <t>50367276800051</t>
  </si>
  <si>
    <t>640633</t>
  </si>
  <si>
    <t>03 81 80 17 90</t>
  </si>
  <si>
    <t>101 Rue de Vesoul</t>
  </si>
  <si>
    <t>SYLVIA TERRADE GRAND EST BESANCON</t>
  </si>
  <si>
    <t>SYLVIA TERRADE GRAND EST</t>
  </si>
  <si>
    <t>21100048810</t>
  </si>
  <si>
    <t>43879833200153</t>
  </si>
  <si>
    <t>657293</t>
  </si>
  <si>
    <t>05 53 22 49 19</t>
  </si>
  <si>
    <t>72 ter Avenue du Général de Gaule</t>
  </si>
  <si>
    <t>07/07/2023</t>
  </si>
  <si>
    <t>SYLVIA TERRADE BERGERAC</t>
  </si>
  <si>
    <t>481336</t>
  </si>
  <si>
    <t>04 81 61 04 70</t>
  </si>
  <si>
    <t>38300 BOURGOIN JALLIEU</t>
  </si>
  <si>
    <t>A 101 Les Floreales</t>
  </si>
  <si>
    <t>Rue De Landousse</t>
  </si>
  <si>
    <t>ARIANE CONSEIL</t>
  </si>
  <si>
    <t>SYLVAL - ARIANE CONSEIL</t>
  </si>
  <si>
    <t>82380554738</t>
  </si>
  <si>
    <t>42062270600042</t>
  </si>
  <si>
    <t>667791</t>
  </si>
  <si>
    <t>07 84 56 84 65</t>
  </si>
  <si>
    <t>Res Le Rubia Bat B</t>
  </si>
  <si>
    <t>1 Rue FRANCOIS RICHAUD</t>
  </si>
  <si>
    <t>SYLKA FORMATION</t>
  </si>
  <si>
    <t>93840409584</t>
  </si>
  <si>
    <t>84891880100012</t>
  </si>
  <si>
    <t>282613</t>
  </si>
  <si>
    <t>05 56 29 20 70</t>
  </si>
  <si>
    <t>IMMEUBLE LE FRANCE ENTREE C</t>
  </si>
  <si>
    <t>9 Rue MONTGOLFIER</t>
  </si>
  <si>
    <t>18/02/2021</t>
  </si>
  <si>
    <t>SYGMA FORMATION</t>
  </si>
  <si>
    <t>72330558633</t>
  </si>
  <si>
    <t>43414874800024</t>
  </si>
  <si>
    <t>166066</t>
  </si>
  <si>
    <t>02 98 53 20 74</t>
  </si>
  <si>
    <t>164 Avenue DE TY BOS</t>
  </si>
  <si>
    <t>SYGESPRO INFORMATIQUE</t>
  </si>
  <si>
    <t>53290251429</t>
  </si>
  <si>
    <t>95061445300021</t>
  </si>
  <si>
    <t>648498</t>
  </si>
  <si>
    <t>79 97 00 00</t>
  </si>
  <si>
    <t>DANEMARK - AABENRAA</t>
  </si>
  <si>
    <t>15 Kresten Philipsens Vej</t>
  </si>
  <si>
    <t>30/11/2022</t>
  </si>
  <si>
    <t>SYGEHUS SONDERJYLLAND</t>
  </si>
  <si>
    <t>549680</t>
  </si>
  <si>
    <t>01 56 92 12 93</t>
  </si>
  <si>
    <t>1 Place Paul Verlaine</t>
  </si>
  <si>
    <t>16/09/2016</t>
  </si>
  <si>
    <t>SYFAGROUP</t>
  </si>
  <si>
    <t>11921684692</t>
  </si>
  <si>
    <t>50918653200016</t>
  </si>
  <si>
    <t>520032</t>
  </si>
  <si>
    <t>04 26 78 32 77</t>
  </si>
  <si>
    <t>69001 LYON 1ER ARRONDISSEMENT</t>
  </si>
  <si>
    <t>31 Rue BURDEAU</t>
  </si>
  <si>
    <t>SYDO</t>
  </si>
  <si>
    <t>82691023569</t>
  </si>
  <si>
    <t>49848630700057</t>
  </si>
  <si>
    <t>454000</t>
  </si>
  <si>
    <t>AUSTRALIE - MAROUBRA</t>
  </si>
  <si>
    <t>SYDNEY STUDY SERVICE</t>
  </si>
  <si>
    <t>683565</t>
  </si>
  <si>
    <t>61 2 9515 9600</t>
  </si>
  <si>
    <t>AUSTRALIE - CAMPERDOWN</t>
  </si>
  <si>
    <t>83 Missenden Road</t>
  </si>
  <si>
    <t>10/04/2025</t>
  </si>
  <si>
    <t>SYDNEY LOCAL HEALTH DISTRICT</t>
  </si>
  <si>
    <t>680758</t>
  </si>
  <si>
    <t>06 83 24 56 44</t>
  </si>
  <si>
    <t>30250 ASPERES</t>
  </si>
  <si>
    <t>3 Lotissement des lavandes</t>
  </si>
  <si>
    <t>SY DEL FORMATION SARL</t>
  </si>
  <si>
    <t>91300354130</t>
  </si>
  <si>
    <t>35381356100076</t>
  </si>
  <si>
    <t>542428</t>
  </si>
  <si>
    <t>01 43 06 89 10</t>
  </si>
  <si>
    <t>3 Place de la Montagne du Goulet</t>
  </si>
  <si>
    <t>16/06/2020</t>
  </si>
  <si>
    <t>SY CONSULTANT</t>
  </si>
  <si>
    <t>11754007975</t>
  </si>
  <si>
    <t>48135103900039</t>
  </si>
  <si>
    <t>665400</t>
  </si>
  <si>
    <t>05 82 88 03 05</t>
  </si>
  <si>
    <t>17/01/2024</t>
  </si>
  <si>
    <t>SWOTT</t>
  </si>
  <si>
    <t>73310810831</t>
  </si>
  <si>
    <t>53880307300021</t>
  </si>
  <si>
    <t>630123</t>
  </si>
  <si>
    <t>74 Rue JEAN PIERRE TIMBAUD</t>
  </si>
  <si>
    <t>SWITCH AND GO</t>
  </si>
  <si>
    <t>11755493175</t>
  </si>
  <si>
    <t>81909880700020</t>
  </si>
  <si>
    <t>645710</t>
  </si>
  <si>
    <t>16 Freiburgstrasse</t>
  </si>
  <si>
    <t>SYNS</t>
  </si>
  <si>
    <t>SWISS YOUNG NEUROSURGEONS SOCIETY</t>
  </si>
  <si>
    <t>685173</t>
  </si>
  <si>
    <t>41 41 748 07 30</t>
  </si>
  <si>
    <t>SUISSE - STEINHAUSEN</t>
  </si>
  <si>
    <t>c/o Medworld AG - Administrative Office</t>
  </si>
  <si>
    <t>46 Sennweidstrasse</t>
  </si>
  <si>
    <t>SIM</t>
  </si>
  <si>
    <t>SWISS INSURANCE MEDICINE</t>
  </si>
  <si>
    <t>642897</t>
  </si>
  <si>
    <t>41 21 692 40 50</t>
  </si>
  <si>
    <t>Bâtiment Amphipole 1015</t>
  </si>
  <si>
    <t>Quartier Sorge</t>
  </si>
  <si>
    <t>SIB</t>
  </si>
  <si>
    <t>SWISS INSTITUTE OF BIOINFORMATICS</t>
  </si>
  <si>
    <t>638470</t>
  </si>
  <si>
    <t>41 22 322 9100</t>
  </si>
  <si>
    <t>4 Rue GABRIELLE PERRET GENTIL</t>
  </si>
  <si>
    <t>SFITS</t>
  </si>
  <si>
    <t>SWISS FOUNDATION FOR INNOVATION AND TRAINING IN SURGERY</t>
  </si>
  <si>
    <t>569896</t>
  </si>
  <si>
    <t>SUISSE - DUBENFORF</t>
  </si>
  <si>
    <t>Überlandstrasse 129</t>
  </si>
  <si>
    <t>SGA-SSA</t>
  </si>
  <si>
    <t>SWISS ACOUSTICAL SOCIETY - SOCIETE SUISSE D'ACOUSTIQUE</t>
  </si>
  <si>
    <t>669325</t>
  </si>
  <si>
    <t>05 63 20 39 15</t>
  </si>
  <si>
    <t>35 Avenue DU DANEMARK</t>
  </si>
  <si>
    <t>SWEET DELICES DEVELLOPEMENT</t>
  </si>
  <si>
    <t>76820109782</t>
  </si>
  <si>
    <t>88517340100021</t>
  </si>
  <si>
    <t>659599</t>
  </si>
  <si>
    <t>01 55 82 32 26</t>
  </si>
  <si>
    <t>33 Rue JUSSIEU</t>
  </si>
  <si>
    <t>SWASH</t>
  </si>
  <si>
    <t>11756323275</t>
  </si>
  <si>
    <t>90326769800012</t>
  </si>
  <si>
    <t>639060</t>
  </si>
  <si>
    <t>06 03 42 95 99</t>
  </si>
  <si>
    <t>360 Rue Marc Lefrancq</t>
  </si>
  <si>
    <t>SVIR CONSULTING</t>
  </si>
  <si>
    <t>31590711959</t>
  </si>
  <si>
    <t>50295024900024</t>
  </si>
  <si>
    <t>581884</t>
  </si>
  <si>
    <t>0488661714</t>
  </si>
  <si>
    <t>13001 MARSEILLE 1ER ARRONDISSEM</t>
  </si>
  <si>
    <t>2 Rue DU BEAUSSET</t>
  </si>
  <si>
    <t>SV FORMATIONS</t>
  </si>
  <si>
    <t>93131308013</t>
  </si>
  <si>
    <t>50498160600016</t>
  </si>
  <si>
    <t>534500</t>
  </si>
  <si>
    <t>06 70 19 08 46</t>
  </si>
  <si>
    <t>71 Rue DE SELESTAT</t>
  </si>
  <si>
    <t>SUTY MARTINE</t>
  </si>
  <si>
    <t>SUTY MARTINE - ADQUAL</t>
  </si>
  <si>
    <t>42670396367</t>
  </si>
  <si>
    <t>50326200800017</t>
  </si>
  <si>
    <t>563997</t>
  </si>
  <si>
    <t>0479342511</t>
  </si>
  <si>
    <t>384 Avenue DU CLUB HIPPIQUE</t>
  </si>
  <si>
    <t>SEC GROUPE PEYREFITTE SUSINI</t>
  </si>
  <si>
    <t>SUSINI ESTHETIQUE COIFFURE - GROUPE PEYREFITTE</t>
  </si>
  <si>
    <t>93131594513</t>
  </si>
  <si>
    <t>81261582100012</t>
  </si>
  <si>
    <t>427172</t>
  </si>
  <si>
    <t>06 12 91 34 00</t>
  </si>
  <si>
    <t>13009 MARSEILLE 9EME ARRONDISSE</t>
  </si>
  <si>
    <t>Buroparc Bat E</t>
  </si>
  <si>
    <t>18 Rue Jacques Reattu</t>
  </si>
  <si>
    <t>SMF</t>
  </si>
  <si>
    <t>SURVIE MER FORMATION</t>
  </si>
  <si>
    <t>93131060713</t>
  </si>
  <si>
    <t>44059069300030</t>
  </si>
  <si>
    <t>630410</t>
  </si>
  <si>
    <t>06 75 28 16 22</t>
  </si>
  <si>
    <t>IMMEUBLE LE 107 - CEDEX 2</t>
  </si>
  <si>
    <t>107 Avenue HENRI FREVILLE</t>
  </si>
  <si>
    <t>04/11/2021</t>
  </si>
  <si>
    <t>SURTYMAR FORMATION</t>
  </si>
  <si>
    <t>53350958635</t>
  </si>
  <si>
    <t>80342531300019</t>
  </si>
  <si>
    <t>639114</t>
  </si>
  <si>
    <t>03 29 56 29 15</t>
  </si>
  <si>
    <t>4 bis Rue Alphonse Matter</t>
  </si>
  <si>
    <t>SURGITECH STUDIES</t>
  </si>
  <si>
    <t>44880147388</t>
  </si>
  <si>
    <t>88152560400016</t>
  </si>
  <si>
    <t>537238</t>
  </si>
  <si>
    <t>06 61 51 24 83</t>
  </si>
  <si>
    <t>76750 VIEUX MANOIR</t>
  </si>
  <si>
    <t>150 Impasse DES ECOLES</t>
  </si>
  <si>
    <t>SURCIN AGNES ADDEY</t>
  </si>
  <si>
    <t>23760537476</t>
  </si>
  <si>
    <t>79300991100017</t>
  </si>
  <si>
    <t>608026</t>
  </si>
  <si>
    <t>67600 SELESTAT</t>
  </si>
  <si>
    <t>Résidence Les Châteaux</t>
  </si>
  <si>
    <t>2 bis Route de Kientzheim</t>
  </si>
  <si>
    <t>SUPPER VALERIE</t>
  </si>
  <si>
    <t>42670549467</t>
  </si>
  <si>
    <t>40276531700068</t>
  </si>
  <si>
    <t>612868</t>
  </si>
  <si>
    <t>07 82 11 51 19</t>
  </si>
  <si>
    <t>59780 CAMPHIN EN PEVELE</t>
  </si>
  <si>
    <t>4 Rue DE LA BASSE COUTURE</t>
  </si>
  <si>
    <t>SUPIOT OLIVIER</t>
  </si>
  <si>
    <t>31590716059</t>
  </si>
  <si>
    <t>51080623500022</t>
  </si>
  <si>
    <t>199620</t>
  </si>
  <si>
    <t>01 44 69 92 00</t>
  </si>
  <si>
    <t>50 Rue De Londres</t>
  </si>
  <si>
    <t>ACE PARIS</t>
  </si>
  <si>
    <t>SUP'EXPERTISE PARIS - ACE</t>
  </si>
  <si>
    <t>11750049975</t>
  </si>
  <si>
    <t>78441405400113</t>
  </si>
  <si>
    <t>620683</t>
  </si>
  <si>
    <t>06 66 98 76 35</t>
  </si>
  <si>
    <t>55 Chemin DU MOULIN DU GOT</t>
  </si>
  <si>
    <t>SUPERTILT</t>
  </si>
  <si>
    <t>82691211869</t>
  </si>
  <si>
    <t>54003585400020</t>
  </si>
  <si>
    <t>522260</t>
  </si>
  <si>
    <t>04 93 99 81 12</t>
  </si>
  <si>
    <t>85 Rue DE CANNES</t>
  </si>
  <si>
    <t>SUPERSONIQUE STUDIO</t>
  </si>
  <si>
    <t>93060643906</t>
  </si>
  <si>
    <t>47767419600027</t>
  </si>
  <si>
    <t>660693</t>
  </si>
  <si>
    <t>04 22 84 02 20</t>
  </si>
  <si>
    <t>33210 LANGON</t>
  </si>
  <si>
    <t>13 Rue PASTEUR</t>
  </si>
  <si>
    <t>SUPER PANSEUR</t>
  </si>
  <si>
    <t>75331508233</t>
  </si>
  <si>
    <t>92175539300011</t>
  </si>
  <si>
    <t>664110</t>
  </si>
  <si>
    <t>20000 AJACCIO</t>
  </si>
  <si>
    <t>12 bis Cours GRANVAL</t>
  </si>
  <si>
    <t>14/12/2023</t>
  </si>
  <si>
    <t>SUPDESIGN</t>
  </si>
  <si>
    <t>94202111020</t>
  </si>
  <si>
    <t>85271339500014</t>
  </si>
  <si>
    <t>554390</t>
  </si>
  <si>
    <t>0953344964</t>
  </si>
  <si>
    <t>BP 50901 - 75829 Paris Cedex 17</t>
  </si>
  <si>
    <t>10/06/2020</t>
  </si>
  <si>
    <t>SUPCONCOURS</t>
  </si>
  <si>
    <t>11754302675</t>
  </si>
  <si>
    <t>44989390800011</t>
  </si>
  <si>
    <t>634220</t>
  </si>
  <si>
    <t>01 43 53 68 00</t>
  </si>
  <si>
    <t>94410 ST MAURICE</t>
  </si>
  <si>
    <t>Place JEAN JAURES  Moulin De La Chaussee</t>
  </si>
  <si>
    <t>SUPALIA</t>
  </si>
  <si>
    <t>11941031594</t>
  </si>
  <si>
    <t>38767911100022</t>
  </si>
  <si>
    <t>183908</t>
  </si>
  <si>
    <t>01 56 91 23 45</t>
  </si>
  <si>
    <t>CTP</t>
  </si>
  <si>
    <t>23 Rue CORTAMBERT</t>
  </si>
  <si>
    <t>SUP SANTE PARIS</t>
  </si>
  <si>
    <t>SUP SANTE</t>
  </si>
  <si>
    <t>11751601275</t>
  </si>
  <si>
    <t>32898474500062</t>
  </si>
  <si>
    <t>660980</t>
  </si>
  <si>
    <t>03 87 39 70 65</t>
  </si>
  <si>
    <t>2 Rue DES COMPAGNONS</t>
  </si>
  <si>
    <t>06/10/2023</t>
  </si>
  <si>
    <t>SUP FORMATION - IFIDE METZ</t>
  </si>
  <si>
    <t>SUP FORMATION - IFIDE</t>
  </si>
  <si>
    <t>41570074657</t>
  </si>
  <si>
    <t>37958854400054</t>
  </si>
  <si>
    <t>263692</t>
  </si>
  <si>
    <t>2 Rue Des Compagnons</t>
  </si>
  <si>
    <t>41570170957</t>
  </si>
  <si>
    <t>42148294400053</t>
  </si>
  <si>
    <t>547050</t>
  </si>
  <si>
    <t>01 44 78 08 08</t>
  </si>
  <si>
    <t>54 bis Rue Dombasle</t>
  </si>
  <si>
    <t>SUP DES RH</t>
  </si>
  <si>
    <t>SUP DES RH FORMATION CONTINUE - IFRHA</t>
  </si>
  <si>
    <t>11753543575</t>
  </si>
  <si>
    <t>41781354000032</t>
  </si>
  <si>
    <t>634190</t>
  </si>
  <si>
    <t>2 Rue SEXTIUS MICHEL</t>
  </si>
  <si>
    <t>SUP DE PUB SARL</t>
  </si>
  <si>
    <t>11755443175</t>
  </si>
  <si>
    <t>48088589600054</t>
  </si>
  <si>
    <t>646040</t>
  </si>
  <si>
    <t>1 479 323 1117</t>
  </si>
  <si>
    <t>ETATS UNIS - BENTONVILLE</t>
  </si>
  <si>
    <t>3707 SOUTHWEST KITE DRIVE</t>
  </si>
  <si>
    <t>11/10/2022</t>
  </si>
  <si>
    <t>SUNTEXT REVIEWS</t>
  </si>
  <si>
    <t>SUNTEXT REVIEWS LLC</t>
  </si>
  <si>
    <t>517550</t>
  </si>
  <si>
    <t>0626096728</t>
  </si>
  <si>
    <t>54 Rue Bagot</t>
  </si>
  <si>
    <t>SUNTAYA SARL</t>
  </si>
  <si>
    <t>53220848922</t>
  </si>
  <si>
    <t>48462206300051</t>
  </si>
  <si>
    <t>498051</t>
  </si>
  <si>
    <t>06 20 89 46 40</t>
  </si>
  <si>
    <t>27 Rue DE CHARONNE</t>
  </si>
  <si>
    <t>SUNNY SIDE SARL</t>
  </si>
  <si>
    <t>11754825875</t>
  </si>
  <si>
    <t>51295601200029</t>
  </si>
  <si>
    <t>474551</t>
  </si>
  <si>
    <t>01 55 97 13 13</t>
  </si>
  <si>
    <t>2ème étage</t>
  </si>
  <si>
    <t>229-231 Rue LA FONTAINE</t>
  </si>
  <si>
    <t>SUNNIKAN CONSULTING FONTENAY SOUS BOIS</t>
  </si>
  <si>
    <t>SUNNIKAN CONSULTING</t>
  </si>
  <si>
    <t>11940487694</t>
  </si>
  <si>
    <t>40903224000080</t>
  </si>
  <si>
    <t>643403</t>
  </si>
  <si>
    <t>06 14 83 74 94</t>
  </si>
  <si>
    <t>94600 CHOISY LE ROI</t>
  </si>
  <si>
    <t>31 Rue PASTEUR</t>
  </si>
  <si>
    <t>SUMYK JEANNINE</t>
  </si>
  <si>
    <t>11941030594</t>
  </si>
  <si>
    <t>88485167600012</t>
  </si>
  <si>
    <t>582852</t>
  </si>
  <si>
    <t>0698680123</t>
  </si>
  <si>
    <t>Zi ATHELIA 1</t>
  </si>
  <si>
    <t>249 Chemin DES MATTES</t>
  </si>
  <si>
    <t>SUMATRA FORMATION CONSEIL</t>
  </si>
  <si>
    <t>93131382813</t>
  </si>
  <si>
    <t>53049735300017</t>
  </si>
  <si>
    <t>660255</t>
  </si>
  <si>
    <t>06 79 44 47 99</t>
  </si>
  <si>
    <t>59310 NOMAIN</t>
  </si>
  <si>
    <t>5 Rue DE LA COMMUNE</t>
  </si>
  <si>
    <t>SUIS TON ETOILE</t>
  </si>
  <si>
    <t>32591081059</t>
  </si>
  <si>
    <t>90237759700015</t>
  </si>
  <si>
    <t>475660</t>
  </si>
  <si>
    <t>06216</t>
  </si>
  <si>
    <t>06 85 03 57 92</t>
  </si>
  <si>
    <t>82200 MOISSAC</t>
  </si>
  <si>
    <t>178 Rue DES TRIEUSES</t>
  </si>
  <si>
    <t>SUIRE CLAIRE</t>
  </si>
  <si>
    <t>73820058782</t>
  </si>
  <si>
    <t>38819011800033</t>
  </si>
  <si>
    <t>140144</t>
  </si>
  <si>
    <t>03 89 20 30 90</t>
  </si>
  <si>
    <t>4 DE LA 5 EME DIVISION BLINDEE</t>
  </si>
  <si>
    <t>SEPIA</t>
  </si>
  <si>
    <t>SUICIDE ECOUTE PREVENTION INTERVENTION AUPRES ADOS</t>
  </si>
  <si>
    <t>42680224168</t>
  </si>
  <si>
    <t>39064439100018</t>
  </si>
  <si>
    <t>638791</t>
  </si>
  <si>
    <t>06 29 26 71 56</t>
  </si>
  <si>
    <t>14280 ST CONTEST</t>
  </si>
  <si>
    <t>1 Rue René Cassin</t>
  </si>
  <si>
    <t>SUHARD VIRGINIE</t>
  </si>
  <si>
    <t>SUHARD VIRGINIE - ORIENTYS CONSEIL</t>
  </si>
  <si>
    <t>28140353914</t>
  </si>
  <si>
    <t>89393301000017</t>
  </si>
  <si>
    <t>638122</t>
  </si>
  <si>
    <t>16 Place DE L'IRIS - TOUR CB 21</t>
  </si>
  <si>
    <t>06/04/2022</t>
  </si>
  <si>
    <t>SUEZ WTS FRANCE</t>
  </si>
  <si>
    <t>11770397577</t>
  </si>
  <si>
    <t>38813101300087</t>
  </si>
  <si>
    <t>680059</t>
  </si>
  <si>
    <t>Tour Cb 21</t>
  </si>
  <si>
    <t>16 Place DE L'IRIS</t>
  </si>
  <si>
    <t>SUEZ RV FRANCE COURBEVOIE</t>
  </si>
  <si>
    <t>SUEZ RV FRANCE</t>
  </si>
  <si>
    <t>11922815292</t>
  </si>
  <si>
    <t>77569003500578</t>
  </si>
  <si>
    <t>488094</t>
  </si>
  <si>
    <t>0472492429</t>
  </si>
  <si>
    <t>Nouveau Parc Technologique</t>
  </si>
  <si>
    <t>1 Rue BUSTER KEATON</t>
  </si>
  <si>
    <t>SUEZ RR IWS CHEMICALS ST PRIEST</t>
  </si>
  <si>
    <t>SUEZ RR IWS CHEMICALS</t>
  </si>
  <si>
    <t>82691299269</t>
  </si>
  <si>
    <t>44454844000155</t>
  </si>
  <si>
    <t>675076</t>
  </si>
  <si>
    <t>04 42 70 36 09</t>
  </si>
  <si>
    <t>65 Rue de la République</t>
  </si>
  <si>
    <t>ECF SPS GRAND PUBLIC AUBAGNE</t>
  </si>
  <si>
    <t>SUD PREVENTION SECURITE GRAND PUBLIC</t>
  </si>
  <si>
    <t>93840391384</t>
  </si>
  <si>
    <t>81451418800105</t>
  </si>
  <si>
    <t>483515</t>
  </si>
  <si>
    <t>04 93 21 61 17</t>
  </si>
  <si>
    <t>MARCHE D'INTERET NATIONAL BT U2</t>
  </si>
  <si>
    <t>135 Avenue PIERRE SEMARD</t>
  </si>
  <si>
    <t>ECFSPS ENTEPRISES NICE</t>
  </si>
  <si>
    <t>SUD PREVENTION SECURITE ENTREPRISES NICE</t>
  </si>
  <si>
    <t>93840343684</t>
  </si>
  <si>
    <t>52367452100027</t>
  </si>
  <si>
    <t>292394</t>
  </si>
  <si>
    <t>04 91 64 27 27</t>
  </si>
  <si>
    <t>13016 MARSEILLE 16EME ARRONDISS</t>
  </si>
  <si>
    <t>ZAC DE SAUMATY SEON</t>
  </si>
  <si>
    <t>19 Rue HENRI ET ANTOINE MAURRAS</t>
  </si>
  <si>
    <t>ECS SUD PREVENTION SECURITE MARSEILLE 16EME</t>
  </si>
  <si>
    <t>SUD PREVENTION SECURITE</t>
  </si>
  <si>
    <t>93131039813</t>
  </si>
  <si>
    <t>39058913300086</t>
  </si>
  <si>
    <t>473352</t>
  </si>
  <si>
    <t>0983605051</t>
  </si>
  <si>
    <t>13 Chemin des fontaines</t>
  </si>
  <si>
    <t>SUD PERMIS</t>
  </si>
  <si>
    <t>93830448783</t>
  </si>
  <si>
    <t>52939820800023</t>
  </si>
  <si>
    <t>578277</t>
  </si>
  <si>
    <t>06 61 75 88 18</t>
  </si>
  <si>
    <t>40510 SEIGNOSSE</t>
  </si>
  <si>
    <t>143 Impasse DES OSMONDES</t>
  </si>
  <si>
    <t>SUD OUEST SECOURISME</t>
  </si>
  <si>
    <t>72400098440</t>
  </si>
  <si>
    <t>51300583500022</t>
  </si>
  <si>
    <t>38982</t>
  </si>
  <si>
    <t>03185</t>
  </si>
  <si>
    <t>05 56 91 39 58</t>
  </si>
  <si>
    <t>15 Rue DE BELGIQUE</t>
  </si>
  <si>
    <t>SOFOR</t>
  </si>
  <si>
    <t>SUD OUEST FORMATION RECHERCHE</t>
  </si>
  <si>
    <t>72330062533</t>
  </si>
  <si>
    <t>33066546400039</t>
  </si>
  <si>
    <t>686621</t>
  </si>
  <si>
    <t>09AP5</t>
  </si>
  <si>
    <t>05 53 48 41 46</t>
  </si>
  <si>
    <t>47310 ESTILLAC</t>
  </si>
  <si>
    <t>Site de l'Agropole</t>
  </si>
  <si>
    <t>SUD MANAGEMENT ENTREPRISES ESTILLAC</t>
  </si>
  <si>
    <t>SUD MANAGEMENT ENTREPRISES - SIEGE SOCIAL</t>
  </si>
  <si>
    <t>151993</t>
  </si>
  <si>
    <t>02504</t>
  </si>
  <si>
    <t>05 53 48 48 50</t>
  </si>
  <si>
    <t>CS 20053</t>
  </si>
  <si>
    <t>Cours SITE DE L AGROPOLE</t>
  </si>
  <si>
    <t>174725</t>
  </si>
  <si>
    <t>02503</t>
  </si>
  <si>
    <t>47000 AGEN</t>
  </si>
  <si>
    <t>SITE DE L AGROPOLE</t>
  </si>
  <si>
    <t>20/06/2025</t>
  </si>
  <si>
    <t>SUD MANAGEMENT ESTILLAC</t>
  </si>
  <si>
    <t>SUD MANAGEMENT</t>
  </si>
  <si>
    <t>555400</t>
  </si>
  <si>
    <t>04 66 29 57 65</t>
  </si>
  <si>
    <t>18 Rue BIGOT</t>
  </si>
  <si>
    <t>27/10/2022</t>
  </si>
  <si>
    <t>SUD FORMATION CONSEIL</t>
  </si>
  <si>
    <t>91300198330</t>
  </si>
  <si>
    <t>43154926000054</t>
  </si>
  <si>
    <t>536313</t>
  </si>
  <si>
    <t>06 08 81 58 84</t>
  </si>
  <si>
    <t>34670 ST BRES</t>
  </si>
  <si>
    <t>720 Avenue des sophoras</t>
  </si>
  <si>
    <t>SUD FORMATION ST BRES</t>
  </si>
  <si>
    <t>SUD FORMATION</t>
  </si>
  <si>
    <t>91340838034</t>
  </si>
  <si>
    <t>80458814300011</t>
  </si>
  <si>
    <t>448310</t>
  </si>
  <si>
    <t>03 85 31 57 49</t>
  </si>
  <si>
    <t>01570 MANZIAT</t>
  </si>
  <si>
    <t>170 Rue lavy</t>
  </si>
  <si>
    <t>SER MANZIAT</t>
  </si>
  <si>
    <t>SUD EST RESTAURATION</t>
  </si>
  <si>
    <t>84010247901</t>
  </si>
  <si>
    <t>39070389002229</t>
  </si>
  <si>
    <t>576414</t>
  </si>
  <si>
    <t>06 83 99 50 39</t>
  </si>
  <si>
    <t>74300 CLUSES</t>
  </si>
  <si>
    <t>LE PANORAMIQUE</t>
  </si>
  <si>
    <t>1 Rue MARECHAL LECLERC</t>
  </si>
  <si>
    <t>SUCOM FRANCE</t>
  </si>
  <si>
    <t>84740341874</t>
  </si>
  <si>
    <t>83109844700020</t>
  </si>
  <si>
    <t>674345</t>
  </si>
  <si>
    <t>06 96 61 46 49</t>
  </si>
  <si>
    <t>18 VOIE ISOLE NORBERT</t>
  </si>
  <si>
    <t>06/09/2024</t>
  </si>
  <si>
    <t>SUCCESS FORMATION</t>
  </si>
  <si>
    <t>02973464897</t>
  </si>
  <si>
    <t>95169463700012</t>
  </si>
  <si>
    <t>543184</t>
  </si>
  <si>
    <t>06272</t>
  </si>
  <si>
    <t>0652592264</t>
  </si>
  <si>
    <t>67500 NIEDERSCHAEFFOLSHEIM</t>
  </si>
  <si>
    <t>15 Rue des mésanges</t>
  </si>
  <si>
    <t>SUBLIMACTION</t>
  </si>
  <si>
    <t>42670527167</t>
  </si>
  <si>
    <t>80189339700019</t>
  </si>
  <si>
    <t>610574</t>
  </si>
  <si>
    <t>03 20 13 04 91</t>
  </si>
  <si>
    <t>3 Rue DU PLAT</t>
  </si>
  <si>
    <t>SUBLIMA</t>
  </si>
  <si>
    <t>31590797059</t>
  </si>
  <si>
    <t>53215716100029</t>
  </si>
  <si>
    <t>536611</t>
  </si>
  <si>
    <t>+919632733377</t>
  </si>
  <si>
    <t>INDE - HYDERABAD</t>
  </si>
  <si>
    <t>NARAYANAGUDA</t>
  </si>
  <si>
    <t>320 DEW DROPS</t>
  </si>
  <si>
    <t>02/02/2016</t>
  </si>
  <si>
    <t>SUBHADRA HEALTHCARE</t>
  </si>
  <si>
    <t>526083</t>
  </si>
  <si>
    <t>06 64 95 65 31</t>
  </si>
  <si>
    <t>85500 LES HERBIERS</t>
  </si>
  <si>
    <t>LA LANDE</t>
  </si>
  <si>
    <t>22 Rue DE LA PALERE</t>
  </si>
  <si>
    <t>SUAUDEAU YVES FORMATION CONSEIL</t>
  </si>
  <si>
    <t>52850152685</t>
  </si>
  <si>
    <t>44243637400023</t>
  </si>
  <si>
    <t>680734</t>
  </si>
  <si>
    <t>05 63 32 29 48</t>
  </si>
  <si>
    <t>82210 ST NICOLAS DE LA GRAVE</t>
  </si>
  <si>
    <t>3 Rue des coquelicots</t>
  </si>
  <si>
    <t>SU FORMATION</t>
  </si>
  <si>
    <t>76820122882</t>
  </si>
  <si>
    <t>98003626300013</t>
  </si>
  <si>
    <t>685100</t>
  </si>
  <si>
    <t>01 69 88 85 29</t>
  </si>
  <si>
    <t>91220 LE PLESSIS PATE</t>
  </si>
  <si>
    <t>Zone Industrielle Le Parc</t>
  </si>
  <si>
    <t>1 Rue Leonard De Vinci</t>
  </si>
  <si>
    <t>STYREL LE PLESSIS PATE</t>
  </si>
  <si>
    <t>STYREL</t>
  </si>
  <si>
    <t>11910273791</t>
  </si>
  <si>
    <t>32938342600023</t>
  </si>
  <si>
    <t>616862</t>
  </si>
  <si>
    <t>01 43 25 14 25</t>
  </si>
  <si>
    <t>14 Rue des Carmes</t>
  </si>
  <si>
    <t>03/11/2020</t>
  </si>
  <si>
    <t>STYLIDERM</t>
  </si>
  <si>
    <t>11930580293</t>
  </si>
  <si>
    <t>43450333000020</t>
  </si>
  <si>
    <t>658431</t>
  </si>
  <si>
    <t>04 68 88 80 90</t>
  </si>
  <si>
    <t>66450 POLLESTRES</t>
  </si>
  <si>
    <t>D 900</t>
  </si>
  <si>
    <t>Lieu-dit Les Fournils</t>
  </si>
  <si>
    <t>STYL ESTHETIK</t>
  </si>
  <si>
    <t>76660230266</t>
  </si>
  <si>
    <t>84404823100014</t>
  </si>
  <si>
    <t>488069</t>
  </si>
  <si>
    <t>02 98 21 39 94</t>
  </si>
  <si>
    <t>Centre Théo Le Borgne</t>
  </si>
  <si>
    <t>1 Rue Dr Pouliquen</t>
  </si>
  <si>
    <t>STUMDI</t>
  </si>
  <si>
    <t>53290145329</t>
  </si>
  <si>
    <t>34310693600044</t>
  </si>
  <si>
    <t>629420</t>
  </si>
  <si>
    <t>54 Rue MOLIERE</t>
  </si>
  <si>
    <t>26/04/2024</t>
  </si>
  <si>
    <t>STUDIO TWINS</t>
  </si>
  <si>
    <t>11941058394</t>
  </si>
  <si>
    <t>84961479700025</t>
  </si>
  <si>
    <t>680631</t>
  </si>
  <si>
    <t>06 89 15 25 06</t>
  </si>
  <si>
    <t>26190 ST NAZAIRE EN ROYANS</t>
  </si>
  <si>
    <t>26 Rue Du Bourg Souverain</t>
  </si>
  <si>
    <t>STUDIO RECRUTEMENT</t>
  </si>
  <si>
    <t>84260307326</t>
  </si>
  <si>
    <t>84775163300011</t>
  </si>
  <si>
    <t>545417</t>
  </si>
  <si>
    <t>04 42 27 39 13</t>
  </si>
  <si>
    <t>2 bis Rue THIERS</t>
  </si>
  <si>
    <t>STUDIO PILATES D'AIX EN PROVENCE</t>
  </si>
  <si>
    <t>93131296013</t>
  </si>
  <si>
    <t>48345237100014</t>
  </si>
  <si>
    <t>669052</t>
  </si>
  <si>
    <t>09 67 13 66 48</t>
  </si>
  <si>
    <t>25 Quai Saint-Vincent</t>
  </si>
  <si>
    <t>STUDIO LE CARRE LYON</t>
  </si>
  <si>
    <t>STUDIO LE CARRE</t>
  </si>
  <si>
    <t>84691595969</t>
  </si>
  <si>
    <t>79167097900024</t>
  </si>
  <si>
    <t>685355</t>
  </si>
  <si>
    <t>04 92 09 97 50</t>
  </si>
  <si>
    <t>Immeuble Nice Europe</t>
  </si>
  <si>
    <t>29 bis Rue pastorelli</t>
  </si>
  <si>
    <t>23/05/2025</t>
  </si>
  <si>
    <t>STUDIO GENTILE NICE</t>
  </si>
  <si>
    <t>STUDIO GENTILE - SYSTEM V AUDITS QUALITE</t>
  </si>
  <si>
    <t>93060562906</t>
  </si>
  <si>
    <t>45183924500045</t>
  </si>
  <si>
    <t>511810</t>
  </si>
  <si>
    <t>0146203131</t>
  </si>
  <si>
    <t>92130 ISSY LES MOULINEAUX</t>
  </si>
  <si>
    <t>Parc Technopolis</t>
  </si>
  <si>
    <t>145 Rue Jean Jacques Rousseau</t>
  </si>
  <si>
    <t>EURODIO</t>
  </si>
  <si>
    <t>STUDIO ECOLE DE FRANCE</t>
  </si>
  <si>
    <t>11921526292</t>
  </si>
  <si>
    <t>95059171900063</t>
  </si>
  <si>
    <t>490143</t>
  </si>
  <si>
    <t>0145 88 12 28</t>
  </si>
  <si>
    <t>192 Rue Legendre</t>
  </si>
  <si>
    <t>STUDIO DES ARTS DECO</t>
  </si>
  <si>
    <t>11754630475</t>
  </si>
  <si>
    <t>52531138700019</t>
  </si>
  <si>
    <t>594945</t>
  </si>
  <si>
    <t>01 74 88 80 00</t>
  </si>
  <si>
    <t>Parc Gouraud- Immeuble L Envol Nord</t>
  </si>
  <si>
    <t>3 Allée Des Internautes</t>
  </si>
  <si>
    <t>24/01/2023</t>
  </si>
  <si>
    <t>STUDI SOISSONS</t>
  </si>
  <si>
    <t>STUDI</t>
  </si>
  <si>
    <t>11756556875</t>
  </si>
  <si>
    <t>91114836900026</t>
  </si>
  <si>
    <t>647676</t>
  </si>
  <si>
    <t>155 Rue DE CHARONNE</t>
  </si>
  <si>
    <t>18/04/2025</t>
  </si>
  <si>
    <t>STUDI PARIS</t>
  </si>
  <si>
    <t>91114836900018</t>
  </si>
  <si>
    <t>602528</t>
  </si>
  <si>
    <t>06 83 96 23 06</t>
  </si>
  <si>
    <t>12 Avenue FREDERIC ESTEBE</t>
  </si>
  <si>
    <t>STU'DENT FORMATION SAS</t>
  </si>
  <si>
    <t>76310957031</t>
  </si>
  <si>
    <t>85106425300012</t>
  </si>
  <si>
    <t>624986</t>
  </si>
  <si>
    <t>03 83 40 85 11</t>
  </si>
  <si>
    <t>1 Rue Du Vivarais</t>
  </si>
  <si>
    <t>SRA GRAND EST</t>
  </si>
  <si>
    <t>STRUCTURE REGIONALE D'APPUI GRAND EST - SRA GRAND EST</t>
  </si>
  <si>
    <t>44540377654</t>
  </si>
  <si>
    <t>84199230800020</t>
  </si>
  <si>
    <t>664698</t>
  </si>
  <si>
    <t>02 40 09 74 52</t>
  </si>
  <si>
    <t>Immeuble Le Mercure</t>
  </si>
  <si>
    <t>10 Rue Gaëtan Rondeau</t>
  </si>
  <si>
    <t>28/12/2023</t>
  </si>
  <si>
    <t>SRAE NUTRITION</t>
  </si>
  <si>
    <t>STRUCTURE REGIONALE D'APPUI ET D'EXPERTISE EN NUTRITION - SRAE NUTRITION</t>
  </si>
  <si>
    <t>52440986144</t>
  </si>
  <si>
    <t>83999794700016</t>
  </si>
  <si>
    <t>659411</t>
  </si>
  <si>
    <t>02 31 06 17 50</t>
  </si>
  <si>
    <t>MAISON DES ASSOCIATIONS</t>
  </si>
  <si>
    <t>1018 Quartier DU GRAND PARC</t>
  </si>
  <si>
    <t>STRUCTURE ASSOCIATIVE AIDE ASSOCIATION - S3A</t>
  </si>
  <si>
    <t>25140110114</t>
  </si>
  <si>
    <t>39536928300027</t>
  </si>
  <si>
    <t>624780</t>
  </si>
  <si>
    <t>49 681 8304667</t>
  </si>
  <si>
    <t>ALLEMAGNE - SAARBRUCKEN</t>
  </si>
  <si>
    <t>19 QUELLENSTRASSE</t>
  </si>
  <si>
    <t>STRITTMATTER BEATE</t>
  </si>
  <si>
    <t>464958</t>
  </si>
  <si>
    <t>0297542388</t>
  </si>
  <si>
    <t>17 Rue de Metz</t>
  </si>
  <si>
    <t>STRINGER TONNERRE EVELYNE</t>
  </si>
  <si>
    <t>STRINGER TONNERRE EVELYNE - FORMATION ANGLAIS PROFESSIONNEL</t>
  </si>
  <si>
    <t>53560944056</t>
  </si>
  <si>
    <t>52157522500011</t>
  </si>
  <si>
    <t>115721</t>
  </si>
  <si>
    <t>06 74 52 70 45</t>
  </si>
  <si>
    <t>94210 LA VARENNE ST HILAIRE</t>
  </si>
  <si>
    <t>22 Avenue DU MESNIL</t>
  </si>
  <si>
    <t>SPEFM</t>
  </si>
  <si>
    <t>STRETCHING POSTURAL ENSEIGNEMENT FORMATION METHODE</t>
  </si>
  <si>
    <t>11940229394</t>
  </si>
  <si>
    <t>38495993800034</t>
  </si>
  <si>
    <t>634402</t>
  </si>
  <si>
    <t>85100 LES SABLES D OLONNE</t>
  </si>
  <si>
    <t>21 Rue DE LA JOSEPHINE</t>
  </si>
  <si>
    <t>17/01/2022</t>
  </si>
  <si>
    <t>STREEL TABATABAI LARA</t>
  </si>
  <si>
    <t>52850223885</t>
  </si>
  <si>
    <t>53274435600033</t>
  </si>
  <si>
    <t>630494</t>
  </si>
  <si>
    <t>06 65 37 09 42</t>
  </si>
  <si>
    <t>34 Rue Frédéric le Guyader</t>
  </si>
  <si>
    <t>STRAUSS VIRGINIE</t>
  </si>
  <si>
    <t>53351040235</t>
  </si>
  <si>
    <t>82921313100024</t>
  </si>
  <si>
    <t>622680</t>
  </si>
  <si>
    <t>05 59 38 00 90</t>
  </si>
  <si>
    <t>49570 MONTJEAN SUR LOIRE</t>
  </si>
  <si>
    <t>21 Rue D Anjou</t>
  </si>
  <si>
    <t>STRATMUT CONSEIL PLENITUDES MAUGES SUR LOIRE</t>
  </si>
  <si>
    <t>STRATMUT CONSEIL PLENITUDES</t>
  </si>
  <si>
    <t>52490430949</t>
  </si>
  <si>
    <t>35305216000036</t>
  </si>
  <si>
    <t>580892</t>
  </si>
  <si>
    <t>25220 ROCHE LEZ BEAUPRE</t>
  </si>
  <si>
    <t>5 Rue DE L'EGLISE</t>
  </si>
  <si>
    <t>STRATICE</t>
  </si>
  <si>
    <t>43250186725</t>
  </si>
  <si>
    <t>81240366500019</t>
  </si>
  <si>
    <t>324760</t>
  </si>
  <si>
    <t>02370</t>
  </si>
  <si>
    <t>03 20 96 68 48</t>
  </si>
  <si>
    <t>351 Rue AMBROISE PARE</t>
  </si>
  <si>
    <t>STRATELYS LOOS</t>
  </si>
  <si>
    <t>STRATELYS</t>
  </si>
  <si>
    <t>31590612959</t>
  </si>
  <si>
    <t>47966773500019</t>
  </si>
  <si>
    <t>686888</t>
  </si>
  <si>
    <t>06 10 70 04 22</t>
  </si>
  <si>
    <t>215 Rue JEAN JAURES</t>
  </si>
  <si>
    <t>STRATEGY SCENARISTS TOULON</t>
  </si>
  <si>
    <t>STRATEGY SCENARISTS</t>
  </si>
  <si>
    <t>11756489675</t>
  </si>
  <si>
    <t>80829100900013</t>
  </si>
  <si>
    <t>663001</t>
  </si>
  <si>
    <t>06 27 57 17 20</t>
  </si>
  <si>
    <t>28 Rue Parmentier</t>
  </si>
  <si>
    <t>STRATEGO</t>
  </si>
  <si>
    <t>31590794159</t>
  </si>
  <si>
    <t>52808220900040</t>
  </si>
  <si>
    <t>306022</t>
  </si>
  <si>
    <t>02 62 96 97 50</t>
  </si>
  <si>
    <t>97430 LE TAMPON</t>
  </si>
  <si>
    <t>249 Rue Hubert Delisle</t>
  </si>
  <si>
    <t>STRATEGIS CONSULTANTS LE TAMPON</t>
  </si>
  <si>
    <t>STRATEGIS CONSULTANTS</t>
  </si>
  <si>
    <t>98970209697</t>
  </si>
  <si>
    <t>41311716900073</t>
  </si>
  <si>
    <t>592316</t>
  </si>
  <si>
    <t>06 83 83 53 34</t>
  </si>
  <si>
    <t>74200 ALLINGES</t>
  </si>
  <si>
    <t>135 Rue DU CHAMP MENOU</t>
  </si>
  <si>
    <t>STRATEGIE REBOND SAS</t>
  </si>
  <si>
    <t>84740322974</t>
  </si>
  <si>
    <t>80988870400016</t>
  </si>
  <si>
    <t>385608</t>
  </si>
  <si>
    <t>05 90 83 06 18</t>
  </si>
  <si>
    <t>ZONE DE MANHITY - FOUR A CHAUX SUD</t>
  </si>
  <si>
    <t>IMMEUBLE SERA N°6</t>
  </si>
  <si>
    <t>STRATEGIE FORMATION LE LAMENTIN</t>
  </si>
  <si>
    <t>STRATEGIE INFORMATIQUE - STRATEGIE MULTIMEDIA</t>
  </si>
  <si>
    <t>95970120697</t>
  </si>
  <si>
    <t>35271719300051</t>
  </si>
  <si>
    <t>505006</t>
  </si>
  <si>
    <t>06836</t>
  </si>
  <si>
    <t>04 91 90 16 39</t>
  </si>
  <si>
    <t>263 Boulevard MICHELET</t>
  </si>
  <si>
    <t>STRATEGIE CONSULTANTS</t>
  </si>
  <si>
    <t>93131006713</t>
  </si>
  <si>
    <t>43429200900025</t>
  </si>
  <si>
    <t>608130</t>
  </si>
  <si>
    <t>02 41 70 92 72</t>
  </si>
  <si>
    <t>49300 CHOLET</t>
  </si>
  <si>
    <t>Zone Tertiaire De L Ecuyere</t>
  </si>
  <si>
    <t>8 Rue DE TERRE NEUVE</t>
  </si>
  <si>
    <t>11/12/2019</t>
  </si>
  <si>
    <t>STRATEGIDE SARL</t>
  </si>
  <si>
    <t>52490235849</t>
  </si>
  <si>
    <t>48346893000027</t>
  </si>
  <si>
    <t>563638</t>
  </si>
  <si>
    <t>01 46 42 88 77</t>
  </si>
  <si>
    <t>92310 SEVRES</t>
  </si>
  <si>
    <t>27 Avenue DE LA DIVISION LECLERC</t>
  </si>
  <si>
    <t>STRATE ECOLE DE DESIGN</t>
  </si>
  <si>
    <t>11920820792</t>
  </si>
  <si>
    <t>39172243600030</t>
  </si>
  <si>
    <t>662616</t>
  </si>
  <si>
    <t>06 64 78 57 26</t>
  </si>
  <si>
    <t>69530 ORLIENAS</t>
  </si>
  <si>
    <t>1117 Route du violon</t>
  </si>
  <si>
    <t>STRAT KAIROS</t>
  </si>
  <si>
    <t>84691958069</t>
  </si>
  <si>
    <t>83208600300015</t>
  </si>
  <si>
    <t>439850</t>
  </si>
  <si>
    <t>05 57 14 06 00</t>
  </si>
  <si>
    <t>75 Rue MAC CARTHY</t>
  </si>
  <si>
    <t>STRAT CONSULTANTS</t>
  </si>
  <si>
    <t>72330242433</t>
  </si>
  <si>
    <t>38409320900011</t>
  </si>
  <si>
    <t>550061</t>
  </si>
  <si>
    <t>03 88 30 54 01</t>
  </si>
  <si>
    <t>158 Route DE SCHIRMECK</t>
  </si>
  <si>
    <t>STRAS COURS</t>
  </si>
  <si>
    <t>42670444467</t>
  </si>
  <si>
    <t>50466654600016</t>
  </si>
  <si>
    <t>635637</t>
  </si>
  <si>
    <t>60000 TILLE</t>
  </si>
  <si>
    <t>23 Rue DES MAGNOLIAS</t>
  </si>
  <si>
    <t>15/02/2022</t>
  </si>
  <si>
    <t>STRAIGHT LINE FORMATION</t>
  </si>
  <si>
    <t>STRAIGHT LINE FORMATION - SI GROUPE BEAUVAIS</t>
  </si>
  <si>
    <t>32600367160</t>
  </si>
  <si>
    <t>89494741500010</t>
  </si>
  <si>
    <t>614981</t>
  </si>
  <si>
    <t>09 81 22 79 07</t>
  </si>
  <si>
    <t>21 Rue d'Oslo</t>
  </si>
  <si>
    <t>09/09/2020</t>
  </si>
  <si>
    <t>STRAFORMATION</t>
  </si>
  <si>
    <t>42670468267</t>
  </si>
  <si>
    <t>53939708300020</t>
  </si>
  <si>
    <t>659083</t>
  </si>
  <si>
    <t>48 508 844 022</t>
  </si>
  <si>
    <t>1/B 19</t>
  </si>
  <si>
    <t>145 Czerniakowska</t>
  </si>
  <si>
    <t>28/08/2023</t>
  </si>
  <si>
    <t>STOWARZYSZENIE NBIA POLSKA</t>
  </si>
  <si>
    <t>419710</t>
  </si>
  <si>
    <t>04 72 53 01 01</t>
  </si>
  <si>
    <t>1 Place Giovanni Da Verrazzano</t>
  </si>
  <si>
    <t>STORMSHIELD LYON 9EME</t>
  </si>
  <si>
    <t>STORMSHIELD</t>
  </si>
  <si>
    <t>11922154792</t>
  </si>
  <si>
    <t>42817397500072</t>
  </si>
  <si>
    <t>577893</t>
  </si>
  <si>
    <t>09 69 32 96 29</t>
  </si>
  <si>
    <t>2-10 Rue MARCEAU</t>
  </si>
  <si>
    <t>STORMSHIELD  ISSY LES MOULINEAUX</t>
  </si>
  <si>
    <t>42817397500080</t>
  </si>
  <si>
    <t>680242</t>
  </si>
  <si>
    <t>05 46 34 05 47</t>
  </si>
  <si>
    <t>1 Rue charles tellier</t>
  </si>
  <si>
    <t>STORKCOM LA ROCHELLE</t>
  </si>
  <si>
    <t>STORKCOM</t>
  </si>
  <si>
    <t>75170244917</t>
  </si>
  <si>
    <t>47965343800040</t>
  </si>
  <si>
    <t>436562</t>
  </si>
  <si>
    <t>02 62 41 38 52</t>
  </si>
  <si>
    <t>97490 STE CLOTILDE</t>
  </si>
  <si>
    <t>ZAC DE LA TECHNOPOLE</t>
  </si>
  <si>
    <t>4 Rue RENE DEMARNE</t>
  </si>
  <si>
    <t>STOR SYSTEMES</t>
  </si>
  <si>
    <t>98970377497</t>
  </si>
  <si>
    <t>42995693100027</t>
  </si>
  <si>
    <t>553979</t>
  </si>
  <si>
    <t>176 Avenue CHARLES DE GAULLE</t>
  </si>
  <si>
    <t>05/12/2016</t>
  </si>
  <si>
    <t>STOPORISK</t>
  </si>
  <si>
    <t>11921994592</t>
  </si>
  <si>
    <t>53981142200036</t>
  </si>
  <si>
    <t>675726</t>
  </si>
  <si>
    <t>07 50 89 22 96</t>
  </si>
  <si>
    <t>22190 PLERIN</t>
  </si>
  <si>
    <t>18 Rue DE LA VILLE AU BEDEL</t>
  </si>
  <si>
    <t>STOP VEO ENFANCE SANS VIOLENCES</t>
  </si>
  <si>
    <t>53220929022</t>
  </si>
  <si>
    <t>82757694300019</t>
  </si>
  <si>
    <t>587709</t>
  </si>
  <si>
    <t>05 61 22 14 12</t>
  </si>
  <si>
    <t>62 Avenue DES MINIMES</t>
  </si>
  <si>
    <t>STOP L'AUTO ECOLE SARL</t>
  </si>
  <si>
    <t>76310826031</t>
  </si>
  <si>
    <t>43393202700017</t>
  </si>
  <si>
    <t>368052</t>
  </si>
  <si>
    <t>02 48 96 04 16</t>
  </si>
  <si>
    <t>18200 ST AMAND MONTROND</t>
  </si>
  <si>
    <t>CLAIRINS</t>
  </si>
  <si>
    <t>1 Rue ERNEST MALLARD</t>
  </si>
  <si>
    <t>STOP AUTO ECOLE BLASQUEZ</t>
  </si>
  <si>
    <t>24180080318</t>
  </si>
  <si>
    <t>45176047400010</t>
  </si>
  <si>
    <t>579981</t>
  </si>
  <si>
    <t>49 74 65 92 60 70</t>
  </si>
  <si>
    <t>ALLEMAGNE - EMMINGEN LIPTINGEN</t>
  </si>
  <si>
    <t>39 EMMINGER STRASSE</t>
  </si>
  <si>
    <t>07/03/2018</t>
  </si>
  <si>
    <t>STOMA ACADEMY</t>
  </si>
  <si>
    <t>STOMA STORZ AM MARK</t>
  </si>
  <si>
    <t>681660</t>
  </si>
  <si>
    <t>03 89 44 00 55</t>
  </si>
  <si>
    <t>68310 WITTELSHEIM</t>
  </si>
  <si>
    <t>25 Rue DES PAYS BAS</t>
  </si>
  <si>
    <t>STK WITTELSHEIM</t>
  </si>
  <si>
    <t>STK - HOMNEO BUSINESS SCHOOL - SIEGE SOCIAL</t>
  </si>
  <si>
    <t>42680169768</t>
  </si>
  <si>
    <t>48953429700077</t>
  </si>
  <si>
    <t>567929</t>
  </si>
  <si>
    <t>06 23 15 10 38</t>
  </si>
  <si>
    <t>4 Rue Fredo Krumnov</t>
  </si>
  <si>
    <t>STK MULHOUSE</t>
  </si>
  <si>
    <t>STK</t>
  </si>
  <si>
    <t>48953429700119</t>
  </si>
  <si>
    <t>491706</t>
  </si>
  <si>
    <t>03426</t>
  </si>
  <si>
    <t>01 42 96 92 62</t>
  </si>
  <si>
    <t>28 Rue Mogador</t>
  </si>
  <si>
    <t>STIMULUS</t>
  </si>
  <si>
    <t>11753095375</t>
  </si>
  <si>
    <t>34942899500055</t>
  </si>
  <si>
    <t>683152</t>
  </si>
  <si>
    <t>01 55 21 71 92</t>
  </si>
  <si>
    <t>43 Avenue GEORGES POMPIDOU</t>
  </si>
  <si>
    <t>STIMULI LEVALLOIS PERRET</t>
  </si>
  <si>
    <t>STIMULI</t>
  </si>
  <si>
    <t>11921720792</t>
  </si>
  <si>
    <t>44508330600065</t>
  </si>
  <si>
    <t>648462</t>
  </si>
  <si>
    <t>04 99 63 99 21</t>
  </si>
  <si>
    <t>280 Rue ROLAND GARROS</t>
  </si>
  <si>
    <t>20/11/2022</t>
  </si>
  <si>
    <t>STILLET ACADEMIE</t>
  </si>
  <si>
    <t>76341151034</t>
  </si>
  <si>
    <t>90840747100014</t>
  </si>
  <si>
    <t>614105</t>
  </si>
  <si>
    <t>157 Rue DE LA LIBERTE</t>
  </si>
  <si>
    <t>STILLEMANS LEVEQUE AUDREY MONIQUE</t>
  </si>
  <si>
    <t>32590953659</t>
  </si>
  <si>
    <t>49805405500013</t>
  </si>
  <si>
    <t>678454</t>
  </si>
  <si>
    <t>+41 62 873 10 10</t>
  </si>
  <si>
    <t>SUISSE - Münchwilen</t>
  </si>
  <si>
    <t>Hübel 14</t>
  </si>
  <si>
    <t>12/12/2024</t>
  </si>
  <si>
    <t>FOUNDATION FOR GASTROENTEROLOGICAL SURGERY</t>
  </si>
  <si>
    <t>STIFTUNG FUR GASTROINTESTINALE CHIRURGIE - FOUNDATION FOR GASTROENTEROLOGICAL SURGERY</t>
  </si>
  <si>
    <t>639140</t>
  </si>
  <si>
    <t>PAYS-BAS - HAARLEM</t>
  </si>
  <si>
    <t>KAMERLINGH ONNESSTRAAT 39</t>
  </si>
  <si>
    <t>03/05/2022</t>
  </si>
  <si>
    <t>STICHTING MOBILE ANAESTHESIOLOGY SERVICE HOLLAND</t>
  </si>
  <si>
    <t>637713</t>
  </si>
  <si>
    <t>Jonas Daniël Meijerplein 21 H</t>
  </si>
  <si>
    <t>31/03/2022</t>
  </si>
  <si>
    <t>STICHTING COBRA</t>
  </si>
  <si>
    <t>615286</t>
  </si>
  <si>
    <t>06 50 85 30 11</t>
  </si>
  <si>
    <t>RESIDENCE LES PEROU</t>
  </si>
  <si>
    <t>45 Rue DE BLANZAT</t>
  </si>
  <si>
    <t>STHAL LAETITIA</t>
  </si>
  <si>
    <t>84630510063</t>
  </si>
  <si>
    <t>83804281000039</t>
  </si>
  <si>
    <t>552197</t>
  </si>
  <si>
    <t>0608115603</t>
  </si>
  <si>
    <t>62172 BOUVIGNY BOYEFFLES</t>
  </si>
  <si>
    <t>28 Route de la colline</t>
  </si>
  <si>
    <t>STGA FORMATION - RESTO EVOLUTION</t>
  </si>
  <si>
    <t>31620249062</t>
  </si>
  <si>
    <t>53001034700025</t>
  </si>
  <si>
    <t>346974</t>
  </si>
  <si>
    <t>09 70 06 88 58</t>
  </si>
  <si>
    <t>7 Rue DES TAMARIS</t>
  </si>
  <si>
    <t>04/05/2015</t>
  </si>
  <si>
    <t>52440454344</t>
  </si>
  <si>
    <t>47779035600026</t>
  </si>
  <si>
    <t>660899</t>
  </si>
  <si>
    <t>09 82 81 55 67</t>
  </si>
  <si>
    <t>14 Rue Morand</t>
  </si>
  <si>
    <t>STETHO FORMATION</t>
  </si>
  <si>
    <t>27250342425</t>
  </si>
  <si>
    <t>89397874200011</t>
  </si>
  <si>
    <t>560947</t>
  </si>
  <si>
    <t>0134442323</t>
  </si>
  <si>
    <t>95130 FRANCONVILLE</t>
  </si>
  <si>
    <t>Cristal Parc</t>
  </si>
  <si>
    <t>2 Rue ANDRE CITROEN</t>
  </si>
  <si>
    <t>30/03/2017</t>
  </si>
  <si>
    <t>STERIGENE FRANCONVILLE</t>
  </si>
  <si>
    <t>STERIGENE</t>
  </si>
  <si>
    <t>11950218995</t>
  </si>
  <si>
    <t>33952430800048</t>
  </si>
  <si>
    <t>619425</t>
  </si>
  <si>
    <t>06 25 18 05 52</t>
  </si>
  <si>
    <t>44 Chemin du bel air</t>
  </si>
  <si>
    <t>25/02/2021</t>
  </si>
  <si>
    <t>STEPHANIE ROUSSET</t>
  </si>
  <si>
    <t>11950661095</t>
  </si>
  <si>
    <t>50913396300066</t>
  </si>
  <si>
    <t>578241</t>
  </si>
  <si>
    <t>07 82 07 00 70</t>
  </si>
  <si>
    <t>13320 BOUC BEL AIR</t>
  </si>
  <si>
    <t>984 Rue PAUL EMILE VICTOR</t>
  </si>
  <si>
    <t>22/04/2025</t>
  </si>
  <si>
    <t>STEPHANIE DISANT</t>
  </si>
  <si>
    <t>93131612113</t>
  </si>
  <si>
    <t>81823965900019</t>
  </si>
  <si>
    <t>666932</t>
  </si>
  <si>
    <t>06 81 17 33 70</t>
  </si>
  <si>
    <t>47 Rue PAUL DOUMER</t>
  </si>
  <si>
    <t>SPC</t>
  </si>
  <si>
    <t>STEPHANE PALMIER CONSULTING - SPC</t>
  </si>
  <si>
    <t>84150329715</t>
  </si>
  <si>
    <t>92082036200027</t>
  </si>
  <si>
    <t>506485</t>
  </si>
  <si>
    <t>01 42 89 12 03</t>
  </si>
  <si>
    <t>4 bis Rue Lord Byron</t>
  </si>
  <si>
    <t>STEPHANE ANDRE CONSEIL</t>
  </si>
  <si>
    <t>STEPHANE ANDRE CONSEIL ECOLE DE L'ART ORATOIRE</t>
  </si>
  <si>
    <t>11754540775</t>
  </si>
  <si>
    <t>38994648400042</t>
  </si>
  <si>
    <t>508627</t>
  </si>
  <si>
    <t>06 63 92 60 72</t>
  </si>
  <si>
    <t>127 Avenue Jean Jaurès</t>
  </si>
  <si>
    <t>STEPHAN NORSIC ZOOMUP PARIS 19</t>
  </si>
  <si>
    <t>STEPHAN NORSIC ZOOMUP</t>
  </si>
  <si>
    <t>11754984775</t>
  </si>
  <si>
    <t>44939145700057</t>
  </si>
  <si>
    <t>665320</t>
  </si>
  <si>
    <t>05 59 14 78 79</t>
  </si>
  <si>
    <t>2 Avenue DU PRESIDENT PIERRE ANGOT</t>
  </si>
  <si>
    <t>STEP</t>
  </si>
  <si>
    <t>75640445564</t>
  </si>
  <si>
    <t>43480564400011</t>
  </si>
  <si>
    <t>644109</t>
  </si>
  <si>
    <t>01 49 63 42 65</t>
  </si>
  <si>
    <t>Avenue JEAN FOURGEAUD</t>
  </si>
  <si>
    <t>STELO FORMATION VILLEPINTE</t>
  </si>
  <si>
    <t>STELO FORMATION</t>
  </si>
  <si>
    <t>11750763975</t>
  </si>
  <si>
    <t>31513169800153</t>
  </si>
  <si>
    <t>204857</t>
  </si>
  <si>
    <t>01 42 65 62 10</t>
  </si>
  <si>
    <t>22 Rue D'ANJOU</t>
  </si>
  <si>
    <t>STELO FORMATION PARIS</t>
  </si>
  <si>
    <t>31513169800047</t>
  </si>
  <si>
    <t>663190</t>
  </si>
  <si>
    <t>06 63 35 68 67</t>
  </si>
  <si>
    <t>2 Place SAINT VINCENT DE PAUL</t>
  </si>
  <si>
    <t>27/11/2023</t>
  </si>
  <si>
    <t>STELLAN CONSEIL</t>
  </si>
  <si>
    <t>28760637276</t>
  </si>
  <si>
    <t>90100918300012</t>
  </si>
  <si>
    <t>593783</t>
  </si>
  <si>
    <t>239 Rue JULES BOCQUIN</t>
  </si>
  <si>
    <t>STEINMETZ AUDREY</t>
  </si>
  <si>
    <t>82730114773</t>
  </si>
  <si>
    <t>47952832500018</t>
  </si>
  <si>
    <t>603030</t>
  </si>
  <si>
    <t>06 98 29 63 55</t>
  </si>
  <si>
    <t>54270 ESSEY LES NANCY</t>
  </si>
  <si>
    <t>73 Avenue FOCH</t>
  </si>
  <si>
    <t>STEFFAN DENIS</t>
  </si>
  <si>
    <t>44540377254</t>
  </si>
  <si>
    <t>81497728600024</t>
  </si>
  <si>
    <t>642174</t>
  </si>
  <si>
    <t>04 95 23 08 91</t>
  </si>
  <si>
    <t>Bât n1</t>
  </si>
  <si>
    <t>Résidence ALZO DI SOLE ASPRETTO</t>
  </si>
  <si>
    <t>STEFANUTTI VANINA</t>
  </si>
  <si>
    <t>94202100320</t>
  </si>
  <si>
    <t>40277750200020</t>
  </si>
  <si>
    <t>608506</t>
  </si>
  <si>
    <t>05 55 73 89 00</t>
  </si>
  <si>
    <t>19230 ARNAC POMPADOUR</t>
  </si>
  <si>
    <t>3 Rue DES HAUTS DE CHIGNAC</t>
  </si>
  <si>
    <t>SICAME ACADEMY</t>
  </si>
  <si>
    <t>STE INDUSTRIELLE DE CONSTRUCTION D'APPAREILS ET DE MATERIEL ELECTRIQUES - SICAME ACADEMY</t>
  </si>
  <si>
    <t>74190072819</t>
  </si>
  <si>
    <t>67552041500067</t>
  </si>
  <si>
    <t>670625</t>
  </si>
  <si>
    <t>9 Rue MATABIAU</t>
  </si>
  <si>
    <t>SFPIO SO</t>
  </si>
  <si>
    <t>STE FRANCAISE PARODONTOLOGIE ET IMPLANTOLOGIE ORALE REGION SUD OUEST</t>
  </si>
  <si>
    <t>76311072231</t>
  </si>
  <si>
    <t>89381948200017</t>
  </si>
  <si>
    <t>137637</t>
  </si>
  <si>
    <t>01 40 67 04 04</t>
  </si>
  <si>
    <t>26 Rue LALO</t>
  </si>
  <si>
    <t>18/09/2024</t>
  </si>
  <si>
    <t>SFORL</t>
  </si>
  <si>
    <t>STE FRANCAISE D'OTO RHINO LARYNGOLOGIE ET DE CHIRURGIE DE LA FACE ET DU COU</t>
  </si>
  <si>
    <t>11752215675</t>
  </si>
  <si>
    <t>32011576900061</t>
  </si>
  <si>
    <t>447341</t>
  </si>
  <si>
    <t>01854</t>
  </si>
  <si>
    <t>06 81 83 38 37</t>
  </si>
  <si>
    <t>47 Boulevard DE L'HOPITAL</t>
  </si>
  <si>
    <t>SFSCMFCO</t>
  </si>
  <si>
    <t>STE FRANCAISE DE STOMATOLOGIE ET DE CHIRURGIE MAXILLO FACIALE</t>
  </si>
  <si>
    <t>11756699375</t>
  </si>
  <si>
    <t>33261958400011</t>
  </si>
  <si>
    <t>672373</t>
  </si>
  <si>
    <t>05 61 32 29 45</t>
  </si>
  <si>
    <t>18 Rue De L'Universite Maison Angiologie C F P V</t>
  </si>
  <si>
    <t>SFMV PARIS</t>
  </si>
  <si>
    <t>STE FRANCAISE DE MEDECINE VASCULAIRE</t>
  </si>
  <si>
    <t>11752583175</t>
  </si>
  <si>
    <t>38182533000073</t>
  </si>
  <si>
    <t>311534</t>
  </si>
  <si>
    <t>01131</t>
  </si>
  <si>
    <t>17430 CABARIOT</t>
  </si>
  <si>
    <t>66 Rue Des Gabarres La Gachetiere</t>
  </si>
  <si>
    <t>03/07/2024</t>
  </si>
  <si>
    <t>SFMV CABARIOT</t>
  </si>
  <si>
    <t>38182533000081</t>
  </si>
  <si>
    <t>653603</t>
  </si>
  <si>
    <t>50 Avenue DE STALINGRAD</t>
  </si>
  <si>
    <t>27/06/2024</t>
  </si>
  <si>
    <t>SFACCEC</t>
  </si>
  <si>
    <t>STE FRANCAISE ASSISTANCE CIRCULATOIRE ET DE CIRCULATION EXTRACORPORELLE</t>
  </si>
  <si>
    <t>11941134194</t>
  </si>
  <si>
    <t>90144681500010</t>
  </si>
  <si>
    <t>15519</t>
  </si>
  <si>
    <t>01 45 40 47 02</t>
  </si>
  <si>
    <t>9 Rue BREZIN</t>
  </si>
  <si>
    <t>08/10/2024</t>
  </si>
  <si>
    <t>SEPT</t>
  </si>
  <si>
    <t>STE ETUDES PSYCHODRAME PRATIQUE ET THEORIQUE</t>
  </si>
  <si>
    <t>11752250075</t>
  </si>
  <si>
    <t>32579392500026</t>
  </si>
  <si>
    <t>556944</t>
  </si>
  <si>
    <t>0467399070</t>
  </si>
  <si>
    <t>34290 SERVIAN</t>
  </si>
  <si>
    <t>Parc d'Activité Economique la Baume</t>
  </si>
  <si>
    <t>20/01/2017</t>
  </si>
  <si>
    <t>ECOLE RUFFEL</t>
  </si>
  <si>
    <t>STE D'EXPLOITATION RUFFEL BEZIERS</t>
  </si>
  <si>
    <t>91340342834</t>
  </si>
  <si>
    <t>41071736700024</t>
  </si>
  <si>
    <t>493170</t>
  </si>
  <si>
    <t>0467069672</t>
  </si>
  <si>
    <t>HOTEL DE LA COOPERATION</t>
  </si>
  <si>
    <t>55 Rue Saint-Cléophas</t>
  </si>
  <si>
    <t>STE COOPERATIVE CREALEAD</t>
  </si>
  <si>
    <t>91340487134</t>
  </si>
  <si>
    <t>43807620000023</t>
  </si>
  <si>
    <t>549265</t>
  </si>
  <si>
    <t>06 12 21 97 79</t>
  </si>
  <si>
    <t>13 bis Avenue DE LA MOTTE PICQUET</t>
  </si>
  <si>
    <t>STB CONSEIL</t>
  </si>
  <si>
    <t>11755309875</t>
  </si>
  <si>
    <t>80800774400010</t>
  </si>
  <si>
    <t>577728</t>
  </si>
  <si>
    <t>5 Cité MONTHIERS</t>
  </si>
  <si>
    <t>STAWICKI EVELYNE - CROISSANCE RH</t>
  </si>
  <si>
    <t>11753918375</t>
  </si>
  <si>
    <t>47881614300026</t>
  </si>
  <si>
    <t>617702</t>
  </si>
  <si>
    <t>01 72 25 40 82</t>
  </si>
  <si>
    <t>37-39 Avenue Ledru Rollin</t>
  </si>
  <si>
    <t>06/02/2024</t>
  </si>
  <si>
    <t>STAT4DECISION</t>
  </si>
  <si>
    <t>11755352275</t>
  </si>
  <si>
    <t>81048985600015</t>
  </si>
  <si>
    <t>670388</t>
  </si>
  <si>
    <t>07 89 51 28 34</t>
  </si>
  <si>
    <t>17220 ST VIVIEN</t>
  </si>
  <si>
    <t>31 Rue DES TERRIERS</t>
  </si>
  <si>
    <t>STATERA CONCORDIA ATLANTIC CHALLENGES</t>
  </si>
  <si>
    <t>75170255217</t>
  </si>
  <si>
    <t>88029726200011</t>
  </si>
  <si>
    <t>667742</t>
  </si>
  <si>
    <t>1 979 696 4600</t>
  </si>
  <si>
    <t>ETATS UNIS - COLLEGE STATION</t>
  </si>
  <si>
    <t>4905 LAKEWAY DRIVE</t>
  </si>
  <si>
    <t>11/03/2024</t>
  </si>
  <si>
    <t>STATACORP LLC</t>
  </si>
  <si>
    <t>517471</t>
  </si>
  <si>
    <t>01 46 69 00 00</t>
  </si>
  <si>
    <t>18 Des Reflets</t>
  </si>
  <si>
    <t>16/04/2015</t>
  </si>
  <si>
    <t>STARTX</t>
  </si>
  <si>
    <t>11922008892</t>
  </si>
  <si>
    <t>44997052400053</t>
  </si>
  <si>
    <t>552987</t>
  </si>
  <si>
    <t>03 27 75 56 60</t>
  </si>
  <si>
    <t>59540 CAUDRY</t>
  </si>
  <si>
    <t>ZI Pâture Mercier</t>
  </si>
  <si>
    <t>Rue DU CHAMP DE BATAILLE</t>
  </si>
  <si>
    <t>STARTING BLOCK</t>
  </si>
  <si>
    <t>31590622759</t>
  </si>
  <si>
    <t>44300628300024</t>
  </si>
  <si>
    <t>636150</t>
  </si>
  <si>
    <t>03 21 93 78 45</t>
  </si>
  <si>
    <t>62500 LEULINGHEM</t>
  </si>
  <si>
    <t>PARC D'ACTIVITE DE LA PORTE DU LITTORAL</t>
  </si>
  <si>
    <t>1 Rue MAURICE CLABAUT</t>
  </si>
  <si>
    <t>02/03/2022</t>
  </si>
  <si>
    <t>STARTEVO USINE ECOLE DU CCIR HAUTS DE FRANCE LEULINGHEM</t>
  </si>
  <si>
    <t>STARTEVO CHAMBRE DE COMMERCE ET D'INDUSTRIE DE REGION HAUTS DE FRANCE</t>
  </si>
  <si>
    <t>32590928359</t>
  </si>
  <si>
    <t>13002271800642</t>
  </si>
  <si>
    <t>668242</t>
  </si>
  <si>
    <t>05 62 87 87 00</t>
  </si>
  <si>
    <t>IMMEUBLE LE RITAY</t>
  </si>
  <si>
    <t>9 Rue RITAY</t>
  </si>
  <si>
    <t>STARTC</t>
  </si>
  <si>
    <t>STARTC - RH PARTNERS</t>
  </si>
  <si>
    <t>76311018731</t>
  </si>
  <si>
    <t>42399288200047</t>
  </si>
  <si>
    <t>679549</t>
  </si>
  <si>
    <t>03 29 42 96 70</t>
  </si>
  <si>
    <t>88650 ANOULD</t>
  </si>
  <si>
    <t>142 Rue DES PAPETERIES</t>
  </si>
  <si>
    <t>START EVOLUTION</t>
  </si>
  <si>
    <t>41880121588</t>
  </si>
  <si>
    <t>79908660800020</t>
  </si>
  <si>
    <t>514044</t>
  </si>
  <si>
    <t>02 54 74 46 70</t>
  </si>
  <si>
    <t>28 Avenue Robert Schuman</t>
  </si>
  <si>
    <t>START CO RH BLOIS</t>
  </si>
  <si>
    <t>START CO RH</t>
  </si>
  <si>
    <t>24410049441</t>
  </si>
  <si>
    <t>41106368800054</t>
  </si>
  <si>
    <t>408670</t>
  </si>
  <si>
    <t>06 78 59 92 95</t>
  </si>
  <si>
    <t>9 Rue DU HAUT DE SAINTE CROIX</t>
  </si>
  <si>
    <t>STARCK-MULLER STEPHANIE</t>
  </si>
  <si>
    <t>STARCK- MULLER STEPHANIE</t>
  </si>
  <si>
    <t>41570282657</t>
  </si>
  <si>
    <t>51923372000027</t>
  </si>
  <si>
    <t>686712</t>
  </si>
  <si>
    <t>02 62 15 09 50</t>
  </si>
  <si>
    <t>4 Allée Des Primevères</t>
  </si>
  <si>
    <t>STAR GROUP</t>
  </si>
  <si>
    <t>STAR GROUP - STAR AID</t>
  </si>
  <si>
    <t>98970421497</t>
  </si>
  <si>
    <t>50016819000022</t>
  </si>
  <si>
    <t>574831</t>
  </si>
  <si>
    <t>1 650 723 2300</t>
  </si>
  <si>
    <t>ETATS UNIS - STANFORD</t>
  </si>
  <si>
    <t>450 SERRA MALL</t>
  </si>
  <si>
    <t>05/12/2017</t>
  </si>
  <si>
    <t>STANFORD UNIVERSITY MEDICAL CENTER</t>
  </si>
  <si>
    <t>560741</t>
  </si>
  <si>
    <t>9 Square LA FONTAINE</t>
  </si>
  <si>
    <t>STAND UP FOR YOUR DREAMS LEADERSHIP</t>
  </si>
  <si>
    <t>STAND UP FOR YOUR DREAMS A LEADERSHIP LEARNING COMPANY</t>
  </si>
  <si>
    <t>82691054669</t>
  </si>
  <si>
    <t>51237869600011</t>
  </si>
  <si>
    <t>546185</t>
  </si>
  <si>
    <t>0475005974</t>
  </si>
  <si>
    <t>26200 MONTELIMAR</t>
  </si>
  <si>
    <t>20 bis Avenue SAINT MARTIN</t>
  </si>
  <si>
    <t>STAJ RHONE ALPES</t>
  </si>
  <si>
    <t>82260197226</t>
  </si>
  <si>
    <t>49200929500030</t>
  </si>
  <si>
    <t>601524</t>
  </si>
  <si>
    <t>0491795109</t>
  </si>
  <si>
    <t>11 bis Rue SAINT FERREOL</t>
  </si>
  <si>
    <t>STAGES EXPLOITATION FRANCE</t>
  </si>
  <si>
    <t>STAGES EXPLOITATION FRANCE SAS</t>
  </si>
  <si>
    <t>93131713913</t>
  </si>
  <si>
    <t>83282145800011</t>
  </si>
  <si>
    <t>513090</t>
  </si>
  <si>
    <t>04 77 30 19 86</t>
  </si>
  <si>
    <t>42270 ST PRIEST EN JAREZ</t>
  </si>
  <si>
    <t>7 Rue Simone De Beauvoir</t>
  </si>
  <si>
    <t>01/04/2025</t>
  </si>
  <si>
    <t>STAFF FORMATIONS</t>
  </si>
  <si>
    <t>82420249842</t>
  </si>
  <si>
    <t>44197047200052</t>
  </si>
  <si>
    <t>628645</t>
  </si>
  <si>
    <t>SUISSE - CONCHES</t>
  </si>
  <si>
    <t>12 Chemin Paul-Henri MALLET</t>
  </si>
  <si>
    <t>27/09/2021</t>
  </si>
  <si>
    <t>STABLER FRANCOISE</t>
  </si>
  <si>
    <t>641558</t>
  </si>
  <si>
    <t>416 360 4000</t>
  </si>
  <si>
    <t>30 Bond St.</t>
  </si>
  <si>
    <t>ST MICHAEL'S HOSPITAL</t>
  </si>
  <si>
    <t>ST MICHAEL'S HOSPITAL - UNITY HEALTH TORONTO</t>
  </si>
  <si>
    <t>512692</t>
  </si>
  <si>
    <t>+44 1865 274900</t>
  </si>
  <si>
    <t>ST MARGARET'S ROAD</t>
  </si>
  <si>
    <t>09/02/2015</t>
  </si>
  <si>
    <t>ST HUGH'S COLLEGE</t>
  </si>
  <si>
    <t>579270</t>
  </si>
  <si>
    <t>0666867344</t>
  </si>
  <si>
    <t>75001 PARIS 1ER ARRONDISSEMENT</t>
  </si>
  <si>
    <t>69 Rue SAINT HONORE</t>
  </si>
  <si>
    <t>ST HONORE ACADEMY</t>
  </si>
  <si>
    <t>11755603675</t>
  </si>
  <si>
    <t>82787313400015</t>
  </si>
  <si>
    <t>573735</t>
  </si>
  <si>
    <t>01273682747</t>
  </si>
  <si>
    <t>BRIGHTON</t>
  </si>
  <si>
    <t>1-3 Place MARLBOROUGH - Sussex BN1 1UB</t>
  </si>
  <si>
    <t>ST GILES INTERNATIONAL</t>
  </si>
  <si>
    <t>576013</t>
  </si>
  <si>
    <t>44 20 8725 3173</t>
  </si>
  <si>
    <t>Medical Staffing Dept - Room 2.071 - 2nd floor</t>
  </si>
  <si>
    <t>Blackshaw Road - Tooting</t>
  </si>
  <si>
    <t>ST GEORGE'S HEALTHCARE</t>
  </si>
  <si>
    <t>ST GEORGES UNIVERSITY HOSPITALS NHS FOUNDATION TRUST</t>
  </si>
  <si>
    <t>619966</t>
  </si>
  <si>
    <t>01 42 01 63 32</t>
  </si>
  <si>
    <t>25 bis Rue POLIVEAU</t>
  </si>
  <si>
    <t>27/01/2021</t>
  </si>
  <si>
    <t>ST FRANCE</t>
  </si>
  <si>
    <t>11755849475</t>
  </si>
  <si>
    <t>84246358000022</t>
  </si>
  <si>
    <t>584563</t>
  </si>
  <si>
    <t>0499136350</t>
  </si>
  <si>
    <t>CAMPUS DES METIERS - CS 59041</t>
  </si>
  <si>
    <t>1567 Avenue ALBERT EINSTEIN</t>
  </si>
  <si>
    <t>ST EXUPERY SUP EXUP</t>
  </si>
  <si>
    <t>91340187234</t>
  </si>
  <si>
    <t>33812781400030</t>
  </si>
  <si>
    <t>620798</t>
  </si>
  <si>
    <t>Batiment LES ECRINS</t>
  </si>
  <si>
    <t>66 Rue BERGSON</t>
  </si>
  <si>
    <t>ST DIALECTICA</t>
  </si>
  <si>
    <t>84420312442</t>
  </si>
  <si>
    <t>81090629700033</t>
  </si>
  <si>
    <t>630810</t>
  </si>
  <si>
    <t>06 26 54 77 71</t>
  </si>
  <si>
    <t>49 Rue DE Ponthieu</t>
  </si>
  <si>
    <t>SSP</t>
  </si>
  <si>
    <t>SSP FORMATION</t>
  </si>
  <si>
    <t>11755859775</t>
  </si>
  <si>
    <t>84814293100015</t>
  </si>
  <si>
    <t>491305</t>
  </si>
  <si>
    <t>03765</t>
  </si>
  <si>
    <t>09 72 52 64 04</t>
  </si>
  <si>
    <t>bât C</t>
  </si>
  <si>
    <t>415 Avenue Des Chabauds</t>
  </si>
  <si>
    <t>SSK FORMATION</t>
  </si>
  <si>
    <t>93131170613</t>
  </si>
  <si>
    <t>48023344400045</t>
  </si>
  <si>
    <t>367497</t>
  </si>
  <si>
    <t>02 62 59 01 16</t>
  </si>
  <si>
    <t>ZA Ravine à Marquet</t>
  </si>
  <si>
    <t>9 Rue Patrice Lumumba (ancienne rue Antanifotsy)</t>
  </si>
  <si>
    <t>SSA 974</t>
  </si>
  <si>
    <t>SSA INGENIERIE CONSEIL ET FORMATION</t>
  </si>
  <si>
    <t>98970294697</t>
  </si>
  <si>
    <t>47880352100028</t>
  </si>
  <si>
    <t>635844</t>
  </si>
  <si>
    <t>17139 DOMPIERRE SUR MER</t>
  </si>
  <si>
    <t>Centre Physiosport</t>
  </si>
  <si>
    <t>5 bis Rue JACQUES ARCHAMBAULT</t>
  </si>
  <si>
    <t>SRP FORMATIONS</t>
  </si>
  <si>
    <t>75170228917</t>
  </si>
  <si>
    <t>84846131500014</t>
  </si>
  <si>
    <t>307245</t>
  </si>
  <si>
    <t>05 61 77 60 74</t>
  </si>
  <si>
    <t>TSA 40031</t>
  </si>
  <si>
    <t>HOPITAL PURPAN</t>
  </si>
  <si>
    <t>05/08/2022</t>
  </si>
  <si>
    <t>SQUIGGLE</t>
  </si>
  <si>
    <t>SQUIGGLE ASSOCIATION</t>
  </si>
  <si>
    <t>76310927131</t>
  </si>
  <si>
    <t>44280003300015</t>
  </si>
  <si>
    <t>422988</t>
  </si>
  <si>
    <t>05 62 17 53 83</t>
  </si>
  <si>
    <t>8 Grande Rue SAINT MICHEL</t>
  </si>
  <si>
    <t>SQUADRA CONSULTANTS</t>
  </si>
  <si>
    <t>73310327231</t>
  </si>
  <si>
    <t>42394210100043</t>
  </si>
  <si>
    <t>469180</t>
  </si>
  <si>
    <t>01 55 93 26 00</t>
  </si>
  <si>
    <t>IMMEUBLE LE PRESSENSE</t>
  </si>
  <si>
    <t>268 Avenue du Président Wilson</t>
  </si>
  <si>
    <t>SQLI</t>
  </si>
  <si>
    <t>11930496193</t>
  </si>
  <si>
    <t>35386190900094</t>
  </si>
  <si>
    <t>624949</t>
  </si>
  <si>
    <t>02 32 71 89 92</t>
  </si>
  <si>
    <t>27200 VERNON</t>
  </si>
  <si>
    <t>1 Avenue Hubert Curien</t>
  </si>
  <si>
    <t>SP2 FORMATION</t>
  </si>
  <si>
    <t>28270222127</t>
  </si>
  <si>
    <t>81255498800046</t>
  </si>
  <si>
    <t>458557</t>
  </si>
  <si>
    <t>BELGIQUE - GENK</t>
  </si>
  <si>
    <t>SPRONKEN ORTHOPEDIE</t>
  </si>
  <si>
    <t>594246</t>
  </si>
  <si>
    <t>44 20 3192 2023</t>
  </si>
  <si>
    <t>The Campus</t>
  </si>
  <si>
    <t>4 Crinan Street</t>
  </si>
  <si>
    <t>08/01/2019</t>
  </si>
  <si>
    <t>SPRINGER HEALTHCARE IME</t>
  </si>
  <si>
    <t>SPRINGER HEALTHCARE INDEPENDANT MEDICAL EDUCATION</t>
  </si>
  <si>
    <t>565337</t>
  </si>
  <si>
    <t>1 916 677 1447</t>
  </si>
  <si>
    <t>ETATS UNIS - LOOMIS</t>
  </si>
  <si>
    <t>SUITE L</t>
  </si>
  <si>
    <t>6140 HORSESHOE BAR ROAD</t>
  </si>
  <si>
    <t>08/06/2017</t>
  </si>
  <si>
    <t>SPRIG - EZPEDO</t>
  </si>
  <si>
    <t>661296</t>
  </si>
  <si>
    <t>01 85 00 01 77</t>
  </si>
  <si>
    <t>50 Rue Castagnary</t>
  </si>
  <si>
    <t>SPORT ETUDES CONCEPT PARIS</t>
  </si>
  <si>
    <t>SPORTS &amp; ETUDES CONCEPT</t>
  </si>
  <si>
    <t>11941004494</t>
  </si>
  <si>
    <t>43962415600048</t>
  </si>
  <si>
    <t>669260</t>
  </si>
  <si>
    <t>06 79 29 89 88</t>
  </si>
  <si>
    <t>152 Rue ST CLAIR</t>
  </si>
  <si>
    <t>SPORT TEAM BUILDING</t>
  </si>
  <si>
    <t>84691904469</t>
  </si>
  <si>
    <t>87876836500016</t>
  </si>
  <si>
    <t>540055</t>
  </si>
  <si>
    <t>05 59 14 19 60</t>
  </si>
  <si>
    <t>Centre Departemental Nelson Paillou</t>
  </si>
  <si>
    <t>12 Rue du Professeur Garrigou Lagrange</t>
  </si>
  <si>
    <t>SPE 64 PAU</t>
  </si>
  <si>
    <t>SPORT PYRENEES EMPLOI 64</t>
  </si>
  <si>
    <t>72640281064</t>
  </si>
  <si>
    <t>39060159900033</t>
  </si>
  <si>
    <t>494367</t>
  </si>
  <si>
    <t>06 21 05 03 18</t>
  </si>
  <si>
    <t>64320 BIZANOS</t>
  </si>
  <si>
    <t>4 Avenue du Stade d'Eaux Vives</t>
  </si>
  <si>
    <t>SPORT PERFORMANCE SANTE</t>
  </si>
  <si>
    <t>72640331864</t>
  </si>
  <si>
    <t>49022781600041</t>
  </si>
  <si>
    <t>539429</t>
  </si>
  <si>
    <t>04 50 35 51 26</t>
  </si>
  <si>
    <t>Domaine DE THENIERES</t>
  </si>
  <si>
    <t>SPORT LEMAN</t>
  </si>
  <si>
    <t>82740295674</t>
  </si>
  <si>
    <t>52504425100029</t>
  </si>
  <si>
    <t>388671</t>
  </si>
  <si>
    <t>03 88 32 48 39</t>
  </si>
  <si>
    <t>BP 18104</t>
  </si>
  <si>
    <t>42 Rue DE LA KRUTENAU</t>
  </si>
  <si>
    <t>SIEL BLEU</t>
  </si>
  <si>
    <t>SPORT INITIATIVE ET LOISIR BLEU</t>
  </si>
  <si>
    <t>42670373067</t>
  </si>
  <si>
    <t>41538198700056</t>
  </si>
  <si>
    <t>499900</t>
  </si>
  <si>
    <t>02 38 62 84 37</t>
  </si>
  <si>
    <t>10 Rue DES MALTOTIERS</t>
  </si>
  <si>
    <t>SEF</t>
  </si>
  <si>
    <t>SPORT ENTREPRISE FORMATION</t>
  </si>
  <si>
    <t>24450240545</t>
  </si>
  <si>
    <t>49069784400036</t>
  </si>
  <si>
    <t>580508</t>
  </si>
  <si>
    <t>91270 VIGNEUX SUR SEINE</t>
  </si>
  <si>
    <t>5 Rue GALILEE</t>
  </si>
  <si>
    <t>13/03/2018</t>
  </si>
  <si>
    <t>SPORT BUSINESS ACADEMY</t>
  </si>
  <si>
    <t>11910811791</t>
  </si>
  <si>
    <t>82448658300027</t>
  </si>
  <si>
    <t>623581</t>
  </si>
  <si>
    <t>06 11 81 77 55</t>
  </si>
  <si>
    <t>04800 GREOUX LES BAINS</t>
  </si>
  <si>
    <t>Chemin DES ORMES</t>
  </si>
  <si>
    <t>05/05/2021</t>
  </si>
  <si>
    <t>SPORT ET FORMATION</t>
  </si>
  <si>
    <t>SPORT &amp; FORMATION</t>
  </si>
  <si>
    <t>93040083404</t>
  </si>
  <si>
    <t>81757627500017</t>
  </si>
  <si>
    <t>524293</t>
  </si>
  <si>
    <t>06 95 80 72 37</t>
  </si>
  <si>
    <t>12 Rue SERVAN</t>
  </si>
  <si>
    <t>26/08/2016</t>
  </si>
  <si>
    <t>SPONTANEZ VOUS</t>
  </si>
  <si>
    <t>82380558238</t>
  </si>
  <si>
    <t>80537795900012</t>
  </si>
  <si>
    <t>546124</t>
  </si>
  <si>
    <t>07261</t>
  </si>
  <si>
    <t>0614865932</t>
  </si>
  <si>
    <t>57910 HAMBACH</t>
  </si>
  <si>
    <t>135 Rue NATIONALE</t>
  </si>
  <si>
    <t>SPM FORMATION</t>
  </si>
  <si>
    <t>41570355357</t>
  </si>
  <si>
    <t>81780448700012</t>
  </si>
  <si>
    <t>480551</t>
  </si>
  <si>
    <t>02 62 94 72 72</t>
  </si>
  <si>
    <t>151 Rue Juliette Dodu</t>
  </si>
  <si>
    <t>SPL AFPAR</t>
  </si>
  <si>
    <t>SPL ASSISTANCE A LA FORMATION PROFESSIONNELLE DES ADULTES A LA REUNION</t>
  </si>
  <si>
    <t>98970001397</t>
  </si>
  <si>
    <t>31596520200015</t>
  </si>
  <si>
    <t>587680</t>
  </si>
  <si>
    <t>0607466831</t>
  </si>
  <si>
    <t>23 Rue de la Garenne</t>
  </si>
  <si>
    <t>SPITZER PASCAL</t>
  </si>
  <si>
    <t>75331061933</t>
  </si>
  <si>
    <t>53174537000035</t>
  </si>
  <si>
    <t>593011</t>
  </si>
  <si>
    <t>02 47 49 16 71</t>
  </si>
  <si>
    <t>10 Rue Trousseau</t>
  </si>
  <si>
    <t>SPIREE</t>
  </si>
  <si>
    <t>24370340437</t>
  </si>
  <si>
    <t>78928518600027</t>
  </si>
  <si>
    <t>25896</t>
  </si>
  <si>
    <t>01 30 66 43 43</t>
  </si>
  <si>
    <t>78190 TRAPPES</t>
  </si>
  <si>
    <t>ZONE INDUSTRIELLE DES BRUYERES - B P 61</t>
  </si>
  <si>
    <t>8 Avenue LE VERRIER</t>
  </si>
  <si>
    <t>SPIRAX SARCO TRAPPES</t>
  </si>
  <si>
    <t>SPIRAX SARCO</t>
  </si>
  <si>
    <t>11788516078</t>
  </si>
  <si>
    <t>55212692200087</t>
  </si>
  <si>
    <t>438194</t>
  </si>
  <si>
    <t>01463</t>
  </si>
  <si>
    <t>0972343321</t>
  </si>
  <si>
    <t>10 Place SALVADOR ALLENDE</t>
  </si>
  <si>
    <t>05/06/2024</t>
  </si>
  <si>
    <t>SPIRALE FORMATION</t>
  </si>
  <si>
    <t>32591005859</t>
  </si>
  <si>
    <t>35015961200059</t>
  </si>
  <si>
    <t>667274</t>
  </si>
  <si>
    <t>06 20 36 14 90</t>
  </si>
  <si>
    <t>8 bis Rue Jules Ferry</t>
  </si>
  <si>
    <t>29/02/2024</t>
  </si>
  <si>
    <t>SPIN COMPAGNIE</t>
  </si>
  <si>
    <t>SPIN COMPAGNIE - SPIN CONSEIL ET FORMATION</t>
  </si>
  <si>
    <t>11922265092</t>
  </si>
  <si>
    <t>80821328400025</t>
  </si>
  <si>
    <t>307233</t>
  </si>
  <si>
    <t>21 Rue BEAUREPAIRE</t>
  </si>
  <si>
    <t>SPILF</t>
  </si>
  <si>
    <t>SPILF ASSOCIATION</t>
  </si>
  <si>
    <t>11753740075</t>
  </si>
  <si>
    <t>44396262600042</t>
  </si>
  <si>
    <t>569010</t>
  </si>
  <si>
    <t>44 29 2089 4747</t>
  </si>
  <si>
    <t>ROYAUME-UNI - CARDIFF</t>
  </si>
  <si>
    <t>Ffordd Pengam</t>
  </si>
  <si>
    <t>2 ALEXANDRA GATE</t>
  </si>
  <si>
    <t>SPIE EUROPE</t>
  </si>
  <si>
    <t>630974</t>
  </si>
  <si>
    <t>04 99 13 63 50</t>
  </si>
  <si>
    <t>CS59041</t>
  </si>
  <si>
    <t>SPEXUP CONSULTANT</t>
  </si>
  <si>
    <t>91340535134</t>
  </si>
  <si>
    <t>44846477600054</t>
  </si>
  <si>
    <t>616643</t>
  </si>
  <si>
    <t>06 01 87 85 84</t>
  </si>
  <si>
    <t>908 Avenue FRED SCAMARONI</t>
  </si>
  <si>
    <t>12/07/2021</t>
  </si>
  <si>
    <t>SPERTINO ELISABETH</t>
  </si>
  <si>
    <t>93830563583</t>
  </si>
  <si>
    <t>40995406200025</t>
  </si>
  <si>
    <t>550371</t>
  </si>
  <si>
    <t>02 40 25 28 36</t>
  </si>
  <si>
    <t>7 Rue des petites industries</t>
  </si>
  <si>
    <t>30/09/2016</t>
  </si>
  <si>
    <t>STAFF</t>
  </si>
  <si>
    <t>SPECTACLES ET TECHNIQUES ASSOCIATION FRANCAISE DE FORMATION</t>
  </si>
  <si>
    <t>52440086644</t>
  </si>
  <si>
    <t>33871410800044</t>
  </si>
  <si>
    <t>353413</t>
  </si>
  <si>
    <t>03168</t>
  </si>
  <si>
    <t>04 37 49 74 24</t>
  </si>
  <si>
    <t>8 Rue Des Viollières</t>
  </si>
  <si>
    <t>18/12/2023</t>
  </si>
  <si>
    <t>SPECIFIC DEVELOPPEMENT</t>
  </si>
  <si>
    <t>82691329069</t>
  </si>
  <si>
    <t>48907405400029</t>
  </si>
  <si>
    <t>586432</t>
  </si>
  <si>
    <t>SUISSE - SION</t>
  </si>
  <si>
    <t>c/o Hôpital du Valais – Institut Central des Hôpitaux</t>
  </si>
  <si>
    <t>86 Avenue GRAND CHAMPSEC</t>
  </si>
  <si>
    <t>28/06/2018</t>
  </si>
  <si>
    <t>SIPI</t>
  </si>
  <si>
    <t>SPECIALISTES INFIRMIERS PREVENTION DE L'INFECTION</t>
  </si>
  <si>
    <t>551971</t>
  </si>
  <si>
    <t>02 54 07 55 91</t>
  </si>
  <si>
    <t>36330 LE POINCONNET</t>
  </si>
  <si>
    <t>4 Allée DES TERRES DU PUIT</t>
  </si>
  <si>
    <t>SPECIA</t>
  </si>
  <si>
    <t>SPECIA SARL</t>
  </si>
  <si>
    <t>24360078936</t>
  </si>
  <si>
    <t>52903346600010</t>
  </si>
  <si>
    <t>608543</t>
  </si>
  <si>
    <t>04 92 78 90 05</t>
  </si>
  <si>
    <t>3-5 Rue GRANDE</t>
  </si>
  <si>
    <t>SPEAKEASY - LEARNING IS FUN</t>
  </si>
  <si>
    <t>93040074104</t>
  </si>
  <si>
    <t>75353104500015</t>
  </si>
  <si>
    <t>650079</t>
  </si>
  <si>
    <t>06 01 99 22 84</t>
  </si>
  <si>
    <t>42300 ROANNE</t>
  </si>
  <si>
    <t>11 Rue DE LA RESISTANCE</t>
  </si>
  <si>
    <t>SPEAK FORMATIONS</t>
  </si>
  <si>
    <t>84420322942</t>
  </si>
  <si>
    <t>84523503500027</t>
  </si>
  <si>
    <t>543809</t>
  </si>
  <si>
    <t>05 65 68 30 13</t>
  </si>
  <si>
    <t>6 Rue DE LA PANTARELLE</t>
  </si>
  <si>
    <t>SPE CONSEIL FORMATION  RODEZ</t>
  </si>
  <si>
    <t>SPE CONSEIL FORMATION</t>
  </si>
  <si>
    <t>73120049812</t>
  </si>
  <si>
    <t>48962237300020</t>
  </si>
  <si>
    <t>682585</t>
  </si>
  <si>
    <t>04 66 95 38 94</t>
  </si>
  <si>
    <t>30660 GALLARGUES LE MONTUEUX</t>
  </si>
  <si>
    <t>97 Passage du Poids Public</t>
  </si>
  <si>
    <t>20/03/2025</t>
  </si>
  <si>
    <t>SPART FORMATION</t>
  </si>
  <si>
    <t>76300470830</t>
  </si>
  <si>
    <t>88977025100029</t>
  </si>
  <si>
    <t>227067</t>
  </si>
  <si>
    <t>04771</t>
  </si>
  <si>
    <t>01 43 48 11 80</t>
  </si>
  <si>
    <t>48 Rue DE LA PLAINE</t>
  </si>
  <si>
    <t>SPARADRAP</t>
  </si>
  <si>
    <t>11752799475</t>
  </si>
  <si>
    <t>39505653400021</t>
  </si>
  <si>
    <t>439113</t>
  </si>
  <si>
    <t>04 50 01 00 70</t>
  </si>
  <si>
    <t>74370 ARGONAY</t>
  </si>
  <si>
    <t>ZI PRINGY ARGONAY</t>
  </si>
  <si>
    <t>13 Route DE PRINGY</t>
  </si>
  <si>
    <t>SP FORMATION CONSEIL</t>
  </si>
  <si>
    <t>84740396374</t>
  </si>
  <si>
    <t>89317296500012</t>
  </si>
  <si>
    <t>670364</t>
  </si>
  <si>
    <t>06 99 73 71 29</t>
  </si>
  <si>
    <t>26 Avenue DES FRERES LUMIERES</t>
  </si>
  <si>
    <t>SPF TRAPPES</t>
  </si>
  <si>
    <t>SP FORMATION - SPF</t>
  </si>
  <si>
    <t>32600305860</t>
  </si>
  <si>
    <t>81955764600026</t>
  </si>
  <si>
    <t>426714</t>
  </si>
  <si>
    <t>04023</t>
  </si>
  <si>
    <t>03 89 27 55 67</t>
  </si>
  <si>
    <t>68230 TURCKHEIM</t>
  </si>
  <si>
    <t>13 D Route D'INGERSHEIM</t>
  </si>
  <si>
    <t>SP FORMATION</t>
  </si>
  <si>
    <t>SP FORMATION - PETRICH SOPHIE</t>
  </si>
  <si>
    <t>42680208768</t>
  </si>
  <si>
    <t>53429984700028</t>
  </si>
  <si>
    <t>603387</t>
  </si>
  <si>
    <t>06 09 16 42 75</t>
  </si>
  <si>
    <t>60240 CHAUMONT EN VEXIN</t>
  </si>
  <si>
    <t>22 Rue DE LA POMMERAIE</t>
  </si>
  <si>
    <t>SP FORMATION CHAUMONT EN VEXIN</t>
  </si>
  <si>
    <t>81955764600018</t>
  </si>
  <si>
    <t>422850</t>
  </si>
  <si>
    <t>01 47 47 17 78</t>
  </si>
  <si>
    <t>31 Rue De L Alma</t>
  </si>
  <si>
    <t>04/06/2019</t>
  </si>
  <si>
    <t>SP ENSEIGNEMENT</t>
  </si>
  <si>
    <t>11922070192</t>
  </si>
  <si>
    <t>51847881300026</t>
  </si>
  <si>
    <t>638808</t>
  </si>
  <si>
    <t>35190 ST PERN</t>
  </si>
  <si>
    <t>4 Ruelle DU PRESBYTÈRE</t>
  </si>
  <si>
    <t>S&amp;P CAMPUS</t>
  </si>
  <si>
    <t>53351063435</t>
  </si>
  <si>
    <t>82978405700012</t>
  </si>
  <si>
    <t>666142</t>
  </si>
  <si>
    <t>06 58 74 24 04</t>
  </si>
  <si>
    <t>77550 MOISSY CRAMAYEL</t>
  </si>
  <si>
    <t>313 Rue Des Herses</t>
  </si>
  <si>
    <t>02/02/2024</t>
  </si>
  <si>
    <t>SP AUDITS</t>
  </si>
  <si>
    <t>11770806877</t>
  </si>
  <si>
    <t>91948435200019</t>
  </si>
  <si>
    <t>529990</t>
  </si>
  <si>
    <t>7 Chemin DE PLAIN VALLON</t>
  </si>
  <si>
    <t>SMFP</t>
  </si>
  <si>
    <t>SOUTIEN MORAL AUX FAMILLES ET AUX PERSONNES</t>
  </si>
  <si>
    <t>82691403569</t>
  </si>
  <si>
    <t>49375054100010</t>
  </si>
  <si>
    <t>508366</t>
  </si>
  <si>
    <t>03 20 17 16 10</t>
  </si>
  <si>
    <t>45 Avenue de Flandre</t>
  </si>
  <si>
    <t>SOURDMEDIA</t>
  </si>
  <si>
    <t>31590692659</t>
  </si>
  <si>
    <t>42017632300038</t>
  </si>
  <si>
    <t>504932</t>
  </si>
  <si>
    <t>0590262109</t>
  </si>
  <si>
    <t>IMMB ECOMAX</t>
  </si>
  <si>
    <t>16 Boulevard de la Pointe Jarry</t>
  </si>
  <si>
    <t>06/05/2020</t>
  </si>
  <si>
    <t>SERAC INTERPRETATION  BAIE MAHAULT</t>
  </si>
  <si>
    <t>SOURD ENTENDANT ACTION COMMUNICATION INTERPRETATION FORMATION SERAC INTERPRETATION</t>
  </si>
  <si>
    <t>95970128997</t>
  </si>
  <si>
    <t>47953952000029</t>
  </si>
  <si>
    <t>677048</t>
  </si>
  <si>
    <t>06 75 64 55 56</t>
  </si>
  <si>
    <t>63200 ST BONNET PRES RIOM</t>
  </si>
  <si>
    <t>2 Rue du Stade</t>
  </si>
  <si>
    <t>12/11/2024</t>
  </si>
  <si>
    <t>SOURCE DE BEAUTE FORMATION</t>
  </si>
  <si>
    <t>84630529763</t>
  </si>
  <si>
    <t>89185571000028</t>
  </si>
  <si>
    <t>381743</t>
  </si>
  <si>
    <t>04 42 92 27 86</t>
  </si>
  <si>
    <t>13540 PUYRICARD</t>
  </si>
  <si>
    <t>220 Hameau de Pontès</t>
  </si>
  <si>
    <t>SOUQUET LEVEN MARIANNE</t>
  </si>
  <si>
    <t>93131211713</t>
  </si>
  <si>
    <t>41934214200017</t>
  </si>
  <si>
    <t>623143</t>
  </si>
  <si>
    <t>06 30 56 45 52</t>
  </si>
  <si>
    <t>34130 ST AUNES</t>
  </si>
  <si>
    <t>65 Rue DE LA GARRIGUETTE</t>
  </si>
  <si>
    <t>27/04/2021</t>
  </si>
  <si>
    <t>SOULIER EMMANUELLE</t>
  </si>
  <si>
    <t>76341078434</t>
  </si>
  <si>
    <t>44041044700062</t>
  </si>
  <si>
    <t>500380</t>
  </si>
  <si>
    <t>06 74 08 65 49</t>
  </si>
  <si>
    <t>35 bis Rue DE LA BATAILLE</t>
  </si>
  <si>
    <t>18/09/2014</t>
  </si>
  <si>
    <t>SOUISSI CORINNE</t>
  </si>
  <si>
    <t>SOUISSI CORINNE - CCF MANAGEMENT</t>
  </si>
  <si>
    <t>52720140172</t>
  </si>
  <si>
    <t>53289794900022</t>
  </si>
  <si>
    <t>659769</t>
  </si>
  <si>
    <t>01150 SOUCLIN</t>
  </si>
  <si>
    <t>115 Rue de Sordat</t>
  </si>
  <si>
    <t>SOUDEXCO</t>
  </si>
  <si>
    <t>84010274701</t>
  </si>
  <si>
    <t>95347365900019</t>
  </si>
  <si>
    <t>449430</t>
  </si>
  <si>
    <t>08 90 10 93 67</t>
  </si>
  <si>
    <t>24570 LE LARDIN ST LAZARE</t>
  </si>
  <si>
    <t>RD 6089</t>
  </si>
  <si>
    <t>ZA LE GRAND PRE</t>
  </si>
  <si>
    <t>STI</t>
  </si>
  <si>
    <t>SOUDAGE TECHNIQUE INDUSTRIE</t>
  </si>
  <si>
    <t>72240155424</t>
  </si>
  <si>
    <t>53860582500016</t>
  </si>
  <si>
    <t>220292</t>
  </si>
  <si>
    <t>04 73 69 85 32</t>
  </si>
  <si>
    <t>63800 COURNON D AUVERGNE</t>
  </si>
  <si>
    <t>8 Rue DE LA CHAUX BLANCHE</t>
  </si>
  <si>
    <t>12/06/2025</t>
  </si>
  <si>
    <t>STA</t>
  </si>
  <si>
    <t>SOUDAGE TECHNIQUE D'AUVERGNE</t>
  </si>
  <si>
    <t>83630167063</t>
  </si>
  <si>
    <t>38049266000028</t>
  </si>
  <si>
    <t>488744</t>
  </si>
  <si>
    <t>0662132172</t>
  </si>
  <si>
    <t>80330 CAGNY</t>
  </si>
  <si>
    <t>13 Rue des mésanges</t>
  </si>
  <si>
    <t>13/05/2020</t>
  </si>
  <si>
    <t>SOUBEIRAN CORBILLON MARIANNE</t>
  </si>
  <si>
    <t>22800171080</t>
  </si>
  <si>
    <t>79949009900014</t>
  </si>
  <si>
    <t>559738</t>
  </si>
  <si>
    <t>05 61 14 84 31</t>
  </si>
  <si>
    <t>3 Rue DE CABANIS</t>
  </si>
  <si>
    <t>30/08/2022</t>
  </si>
  <si>
    <t>SOTEL FORMATION</t>
  </si>
  <si>
    <t>73310456431</t>
  </si>
  <si>
    <t>48387270100014</t>
  </si>
  <si>
    <t>595470</t>
  </si>
  <si>
    <t>6 Cité MONTHIERS</t>
  </si>
  <si>
    <t>SOS VILLAGE D ENFANTS PARIS</t>
  </si>
  <si>
    <t>SOS VILLAGE D ENFANTS</t>
  </si>
  <si>
    <t>11755392675</t>
  </si>
  <si>
    <t>77566680300132</t>
  </si>
  <si>
    <t>669120</t>
  </si>
  <si>
    <t>14 Rue de Longchamp</t>
  </si>
  <si>
    <t>SOS PREMA LAB ET FORMATION</t>
  </si>
  <si>
    <t>11922713892</t>
  </si>
  <si>
    <t>98473405300015</t>
  </si>
  <si>
    <t>505020</t>
  </si>
  <si>
    <t>01 41 41 60 90</t>
  </si>
  <si>
    <t>14 Rue DE LONGCHAMP</t>
  </si>
  <si>
    <t>SOS PREMA</t>
  </si>
  <si>
    <t>11921815092</t>
  </si>
  <si>
    <t>48040071200042</t>
  </si>
  <si>
    <t>650791</t>
  </si>
  <si>
    <t>04 93 91 12 21</t>
  </si>
  <si>
    <t>4 Chemin DE LA GLACIERE</t>
  </si>
  <si>
    <t>SOS OXYGENE PARTICIPATIONS NICE</t>
  </si>
  <si>
    <t>SOS OXYGENE PARTICIPATIONS</t>
  </si>
  <si>
    <t>93060933406</t>
  </si>
  <si>
    <t>44357144300037</t>
  </si>
  <si>
    <t>434401</t>
  </si>
  <si>
    <t>01 43 67 26 40</t>
  </si>
  <si>
    <t>14 Rue De La Beaune Bat C Etage 5</t>
  </si>
  <si>
    <t>05/07/2011</t>
  </si>
  <si>
    <t>SOS HEPATITES FEDERATION</t>
  </si>
  <si>
    <t>11930775793</t>
  </si>
  <si>
    <t>41391702200050</t>
  </si>
  <si>
    <t>621936</t>
  </si>
  <si>
    <t>03 69 14 60 38</t>
  </si>
  <si>
    <t>23 Rue DE LA PREMIERE ARMEE</t>
  </si>
  <si>
    <t>SOS HEPATITES ALSACE LORRAINE</t>
  </si>
  <si>
    <t>44670589567</t>
  </si>
  <si>
    <t>49519755000025</t>
  </si>
  <si>
    <t>425680</t>
  </si>
  <si>
    <t>+39 02 69969711</t>
  </si>
  <si>
    <t>VIA BENIGNO CRESPI, 17</t>
  </si>
  <si>
    <t>SORIN SPA</t>
  </si>
  <si>
    <t>SORIN GROUP</t>
  </si>
  <si>
    <t>589135</t>
  </si>
  <si>
    <t>33290 PAREMPUYRE</t>
  </si>
  <si>
    <t>9 Chemin du Lauga</t>
  </si>
  <si>
    <t>SORIANO GAULT SEVERINE</t>
  </si>
  <si>
    <t>SORIANO GAULT SEVERINE - SIGNES ET MOTS</t>
  </si>
  <si>
    <t>75331042733</t>
  </si>
  <si>
    <t>81949740500012</t>
  </si>
  <si>
    <t>46784</t>
  </si>
  <si>
    <t>02 54 27 92 90</t>
  </si>
  <si>
    <t>45160 OLIVET</t>
  </si>
  <si>
    <t>100 DE L'EGALITE</t>
  </si>
  <si>
    <t>SORC FNO</t>
  </si>
  <si>
    <t>24450313545</t>
  </si>
  <si>
    <t>78977664800014</t>
  </si>
  <si>
    <t>582359</t>
  </si>
  <si>
    <t>09348</t>
  </si>
  <si>
    <t>01 44 27 82 83</t>
  </si>
  <si>
    <t>21 Rue DE L'ECOLE DE MEDECINE</t>
  </si>
  <si>
    <t>SORBONNE UNIVERSITE</t>
  </si>
  <si>
    <t>632521</t>
  </si>
  <si>
    <t>01 34 34 59 59</t>
  </si>
  <si>
    <t>11 Rue De La Pature</t>
  </si>
  <si>
    <t>SOPROMAT BEZONS</t>
  </si>
  <si>
    <t>SOPROMAT</t>
  </si>
  <si>
    <t>11950666595</t>
  </si>
  <si>
    <t>31166834700108</t>
  </si>
  <si>
    <t>658157</t>
  </si>
  <si>
    <t>95600 EAUBONNE</t>
  </si>
  <si>
    <t>5 Rue du professeur guerin</t>
  </si>
  <si>
    <t>13/07/2023</t>
  </si>
  <si>
    <t>SOPREV'IN</t>
  </si>
  <si>
    <t>11950596995</t>
  </si>
  <si>
    <t>52089172200016</t>
  </si>
  <si>
    <t>418171</t>
  </si>
  <si>
    <t>04 50 33 30 30</t>
  </si>
  <si>
    <t>74940 ANNECY LE VIEUX</t>
  </si>
  <si>
    <t>PAE LES GLAISINS</t>
  </si>
  <si>
    <t>3 Rue DU PRE FAUCON</t>
  </si>
  <si>
    <t>SOPRA STERIA GROUP</t>
  </si>
  <si>
    <t>82740021774</t>
  </si>
  <si>
    <t>32682006500083</t>
  </si>
  <si>
    <t>485998</t>
  </si>
  <si>
    <t>PAE LES GLAISINS - CS 30238</t>
  </si>
  <si>
    <t>SOPRA HR SOFTWARE ANNECY</t>
  </si>
  <si>
    <t>SOPRA HR SOFTWARE</t>
  </si>
  <si>
    <t>84740329174</t>
  </si>
  <si>
    <t>51931965100013</t>
  </si>
  <si>
    <t>524797</t>
  </si>
  <si>
    <t>03 83 27 25 01</t>
  </si>
  <si>
    <t>20 bis Avenue Du Maréchal Foch</t>
  </si>
  <si>
    <t>SOPHROLOR</t>
  </si>
  <si>
    <t>41540335554</t>
  </si>
  <si>
    <t>80439330400014</t>
  </si>
  <si>
    <t>676962</t>
  </si>
  <si>
    <t>06 30 05 76 46</t>
  </si>
  <si>
    <t>LES DOCKS ATRIUM 10.6</t>
  </si>
  <si>
    <t>10 Place DE LA JOLIETTE</t>
  </si>
  <si>
    <t>11/11/2024</t>
  </si>
  <si>
    <t>SOPHROLOGUE CONSULTANT</t>
  </si>
  <si>
    <t>SOPHROLOGUE CONSULTANT - MENTAL FORMATION</t>
  </si>
  <si>
    <t>93131700013</t>
  </si>
  <si>
    <t>81121107700029</t>
  </si>
  <si>
    <t>515322</t>
  </si>
  <si>
    <t>41 78 853 68 03</t>
  </si>
  <si>
    <t>SUISSE - NEUCHATEL</t>
  </si>
  <si>
    <t>21 Rue DES PARCS</t>
  </si>
  <si>
    <t>13/03/2015</t>
  </si>
  <si>
    <t>SOPHROLOGIE LUDIQUE FORMATIONS</t>
  </si>
  <si>
    <t>651333</t>
  </si>
  <si>
    <t>06 66 71 88 70</t>
  </si>
  <si>
    <t>77100 MEAUX</t>
  </si>
  <si>
    <t>11 Rue de l'arbalette</t>
  </si>
  <si>
    <t>03/02/2023</t>
  </si>
  <si>
    <t>SOPHROEVENT</t>
  </si>
  <si>
    <t>11770695777</t>
  </si>
  <si>
    <t>88211063800013</t>
  </si>
  <si>
    <t>480587</t>
  </si>
  <si>
    <t>06 89 85 62 05</t>
  </si>
  <si>
    <t>22 Allée ALAN TURING</t>
  </si>
  <si>
    <t>SOPHROCAP</t>
  </si>
  <si>
    <t>SOPHRO CAP</t>
  </si>
  <si>
    <t>83630433963</t>
  </si>
  <si>
    <t>52266843300033</t>
  </si>
  <si>
    <t>610379</t>
  </si>
  <si>
    <t>06 70 27 20 74</t>
  </si>
  <si>
    <t>38 Rue DE NANTERRE</t>
  </si>
  <si>
    <t>SOPHRENZEN</t>
  </si>
  <si>
    <t>11922050092</t>
  </si>
  <si>
    <t>80083078800017</t>
  </si>
  <si>
    <t>526484</t>
  </si>
  <si>
    <t>0369777374</t>
  </si>
  <si>
    <t>68400 RIEDISHEIM</t>
  </si>
  <si>
    <t>20 Rue du Bleuet</t>
  </si>
  <si>
    <t>SOPHRAGORA</t>
  </si>
  <si>
    <t>SOPHRAGORA - ECOLE DE RECHERCHE ET D'APPLICATION DES ETATS DE CONSCIENCE MODIFIES</t>
  </si>
  <si>
    <t>42680096168</t>
  </si>
  <si>
    <t>80509136000018</t>
  </si>
  <si>
    <t>513933</t>
  </si>
  <si>
    <t>06 88 39 20 08</t>
  </si>
  <si>
    <t>23 Rue BREZIN</t>
  </si>
  <si>
    <t>SOPHIE HIERONIMUS</t>
  </si>
  <si>
    <t>11755282075</t>
  </si>
  <si>
    <t>51029047100026</t>
  </si>
  <si>
    <t>607423</t>
  </si>
  <si>
    <t>06 94 08 10 87</t>
  </si>
  <si>
    <t>97351 MATOURY</t>
  </si>
  <si>
    <t>Qua Paramana Sud</t>
  </si>
  <si>
    <t>2101B Route de Stoupan</t>
  </si>
  <si>
    <t>SOPHIE CHANIE - FORMA'GUY</t>
  </si>
  <si>
    <t>03973142697</t>
  </si>
  <si>
    <t>51387427100028</t>
  </si>
  <si>
    <t>639874</t>
  </si>
  <si>
    <t>09 61 42 48 66</t>
  </si>
  <si>
    <t>74 Rue DE PATAY</t>
  </si>
  <si>
    <t>SOPHIADEL</t>
  </si>
  <si>
    <t>11755648075</t>
  </si>
  <si>
    <t>83115267300016</t>
  </si>
  <si>
    <t>578368</t>
  </si>
  <si>
    <t>41 21 694 10 60</t>
  </si>
  <si>
    <t>SUISSE - SAINT SULPICE</t>
  </si>
  <si>
    <t>172 Rue du Centre</t>
  </si>
  <si>
    <t>07/02/2018</t>
  </si>
  <si>
    <t>SOPHIA GENETICS</t>
  </si>
  <si>
    <t>660474</t>
  </si>
  <si>
    <t>03 83 51 71 29</t>
  </si>
  <si>
    <t>54840 GONDREVILLE</t>
  </si>
  <si>
    <t>ZAC Croix de Saint-Nicolas</t>
  </si>
  <si>
    <t>1 Rue de Lorraine</t>
  </si>
  <si>
    <t>SOPHIA GONDREVILLE</t>
  </si>
  <si>
    <t>SOPHIA - SOPHIA FORMATION CONSEIL</t>
  </si>
  <si>
    <t>41540331354</t>
  </si>
  <si>
    <t>80102235100044</t>
  </si>
  <si>
    <t>667419</t>
  </si>
  <si>
    <t>01 45 37 64 64</t>
  </si>
  <si>
    <t>78140 VELIZY VILLACOUBLAY</t>
  </si>
  <si>
    <t>Rue De Villacoublay Innovel Parc Sud</t>
  </si>
  <si>
    <t>SOPEMEA VELIZY VILLACOUBLAY</t>
  </si>
  <si>
    <t>SOPEMEA</t>
  </si>
  <si>
    <t>11780077078</t>
  </si>
  <si>
    <t>70980255700013</t>
  </si>
  <si>
    <t>683073</t>
  </si>
  <si>
    <t>02 47 46 30 08</t>
  </si>
  <si>
    <t>58 Rue George Sand</t>
  </si>
  <si>
    <t>SOPAS CONSULTING</t>
  </si>
  <si>
    <t>24370284437</t>
  </si>
  <si>
    <t>52942611600024</t>
  </si>
  <si>
    <t>570448</t>
  </si>
  <si>
    <t>08038</t>
  </si>
  <si>
    <t>06 59 33 73 76</t>
  </si>
  <si>
    <t>57320 FILSTROFF</t>
  </si>
  <si>
    <t>48 Rue Principale Beckerlholz</t>
  </si>
  <si>
    <t>12/10/2021</t>
  </si>
  <si>
    <t>SONOSKILLS FRANCE SAS</t>
  </si>
  <si>
    <t>44570370657</t>
  </si>
  <si>
    <t>82793841600019</t>
  </si>
  <si>
    <t>675910</t>
  </si>
  <si>
    <t>06 83 67 67 03</t>
  </si>
  <si>
    <t>44340 BOUGUENAIS</t>
  </si>
  <si>
    <t>4 Rue Galillée</t>
  </si>
  <si>
    <t>SONNEVILLE  VERONIQUE</t>
  </si>
  <si>
    <t>SONNEVILLE  VERONIQUE - AKOYAS NANTES SUD</t>
  </si>
  <si>
    <t>52441079544</t>
  </si>
  <si>
    <t>78985464300036</t>
  </si>
  <si>
    <t>407343</t>
  </si>
  <si>
    <t>01 39 75 36 96</t>
  </si>
  <si>
    <t>78580 LES ALLUETS LE ROI</t>
  </si>
  <si>
    <t>ZAC DES MOULINS DE CAPIGNARD</t>
  </si>
  <si>
    <t>2 Rue TRAVERSIERE</t>
  </si>
  <si>
    <t>SONELO</t>
  </si>
  <si>
    <t>11788113178</t>
  </si>
  <si>
    <t>49343210800022</t>
  </si>
  <si>
    <t>544310</t>
  </si>
  <si>
    <t>04 67 10 89 16</t>
  </si>
  <si>
    <t>34570 ST PAUL ET VALMALLE</t>
  </si>
  <si>
    <t>3 ANCIEN CHEMIN DE MURVIEL</t>
  </si>
  <si>
    <t>SOMOBA FORMATIONS</t>
  </si>
  <si>
    <t>76340895834</t>
  </si>
  <si>
    <t>81909496200019</t>
  </si>
  <si>
    <t>547268</t>
  </si>
  <si>
    <t>50 AV DU NOUVEAU MONDE</t>
  </si>
  <si>
    <t>SOMFY</t>
  </si>
  <si>
    <t>82740016974</t>
  </si>
  <si>
    <t>30397023000122</t>
  </si>
  <si>
    <t>673006</t>
  </si>
  <si>
    <t>06 38 03 35 75</t>
  </si>
  <si>
    <t>89470 MONETEAU</t>
  </si>
  <si>
    <t>4 Rue FRANCOIS BROCHET</t>
  </si>
  <si>
    <t>17/07/2024</t>
  </si>
  <si>
    <t>SOMATHERA</t>
  </si>
  <si>
    <t>27890159289</t>
  </si>
  <si>
    <t>83795523600018</t>
  </si>
  <si>
    <t>679550</t>
  </si>
  <si>
    <t>27 Rue Leon Frot</t>
  </si>
  <si>
    <t>SOMANYWAYS</t>
  </si>
  <si>
    <t>11755771975</t>
  </si>
  <si>
    <t>83083291100036</t>
  </si>
  <si>
    <t>421753</t>
  </si>
  <si>
    <t>01 42 02 74 77</t>
  </si>
  <si>
    <t>8 Rue Legouvé</t>
  </si>
  <si>
    <t>SOMA</t>
  </si>
  <si>
    <t>SOMA ASSOCIATION</t>
  </si>
  <si>
    <t>11754090375</t>
  </si>
  <si>
    <t>49045998900029</t>
  </si>
  <si>
    <t>522340</t>
  </si>
  <si>
    <t>04 90 31 21 66</t>
  </si>
  <si>
    <t>Immeuble Le Giotto</t>
  </si>
  <si>
    <t>4 Rue Jean Althen</t>
  </si>
  <si>
    <t>SOLUTYS - BOSS FORMATION</t>
  </si>
  <si>
    <t>93840378684</t>
  </si>
  <si>
    <t>48769283200024</t>
  </si>
  <si>
    <t>646180</t>
  </si>
  <si>
    <t>04 42 63 23 44</t>
  </si>
  <si>
    <t>13770 VENELLES</t>
  </si>
  <si>
    <t>12 Avenue DE LA GRANDE BEGUDE</t>
  </si>
  <si>
    <t>13/10/2022</t>
  </si>
  <si>
    <t>SOLUT-IS</t>
  </si>
  <si>
    <t>93131374513</t>
  </si>
  <si>
    <t>52382066000018</t>
  </si>
  <si>
    <t>486164</t>
  </si>
  <si>
    <t>0299773710</t>
  </si>
  <si>
    <t>35170 BRUZ</t>
  </si>
  <si>
    <t>Parc d'Activités Ker Lann</t>
  </si>
  <si>
    <t>Rue Siméon Poisson</t>
  </si>
  <si>
    <t>SOLUTIONS PRODUCTIVES</t>
  </si>
  <si>
    <t>53350709435</t>
  </si>
  <si>
    <t>43829003300085</t>
  </si>
  <si>
    <t>567176</t>
  </si>
  <si>
    <t>09 66 96 33 85</t>
  </si>
  <si>
    <t>13-15 Rue TAITBOUT</t>
  </si>
  <si>
    <t>SOLUTIONS PERFORMANCES</t>
  </si>
  <si>
    <t>11755652275</t>
  </si>
  <si>
    <t>75218629600022</t>
  </si>
  <si>
    <t>626053</t>
  </si>
  <si>
    <t>01 88 27 09 87</t>
  </si>
  <si>
    <t>76 Rue DE LA POMPE</t>
  </si>
  <si>
    <t>02/07/2021</t>
  </si>
  <si>
    <t>SD</t>
  </si>
  <si>
    <t>SOLUTIONS DONNEES</t>
  </si>
  <si>
    <t>11754392475</t>
  </si>
  <si>
    <t>50878195200017</t>
  </si>
  <si>
    <t>652192</t>
  </si>
  <si>
    <t>35400 ST MALO</t>
  </si>
  <si>
    <t>6 Rue ALBERT CAMUS</t>
  </si>
  <si>
    <t>23/02/2023</t>
  </si>
  <si>
    <t>SOLUTION PARTNER</t>
  </si>
  <si>
    <t>53351037935</t>
  </si>
  <si>
    <t>84246845600012</t>
  </si>
  <si>
    <t>603480</t>
  </si>
  <si>
    <t>03 44 12 28 11</t>
  </si>
  <si>
    <t>38 Rue DE SAVIGNIES</t>
  </si>
  <si>
    <t>SOLUROUTE</t>
  </si>
  <si>
    <t>22600278660</t>
  </si>
  <si>
    <t>51459418300030</t>
  </si>
  <si>
    <t>638717</t>
  </si>
  <si>
    <t>06 42 80 04 83</t>
  </si>
  <si>
    <t>02120 GUISE</t>
  </si>
  <si>
    <t>379 Route DE MACQUIGNY</t>
  </si>
  <si>
    <t>SOLURISK</t>
  </si>
  <si>
    <t>32020151402</t>
  </si>
  <si>
    <t>89335239300019</t>
  </si>
  <si>
    <t>517008</t>
  </si>
  <si>
    <t>06 87 10 98 42</t>
  </si>
  <si>
    <t>2 Route DE VIENNE</t>
  </si>
  <si>
    <t>SOLUREST GLOBAL</t>
  </si>
  <si>
    <t>82691378769</t>
  </si>
  <si>
    <t>80420761100018</t>
  </si>
  <si>
    <t>624263</t>
  </si>
  <si>
    <t>07 89 51 56 24</t>
  </si>
  <si>
    <t>38180 SEYSSINS</t>
  </si>
  <si>
    <t>37 Rue DES MURIERS</t>
  </si>
  <si>
    <t>27/05/2021</t>
  </si>
  <si>
    <t>SOLTI</t>
  </si>
  <si>
    <t>82380439038</t>
  </si>
  <si>
    <t>50211138800018</t>
  </si>
  <si>
    <t>661934</t>
  </si>
  <si>
    <t>06 76 06 84 60</t>
  </si>
  <si>
    <t>07350 CRUAS</t>
  </si>
  <si>
    <t>138 Rue Danielle Casanova</t>
  </si>
  <si>
    <t>SOLSTICE EVOLUTION</t>
  </si>
  <si>
    <t>84070132007</t>
  </si>
  <si>
    <t>90239421200010</t>
  </si>
  <si>
    <t>336324</t>
  </si>
  <si>
    <t>04 75 25 32 30</t>
  </si>
  <si>
    <t>26400 EURRE</t>
  </si>
  <si>
    <t>ECOSITE</t>
  </si>
  <si>
    <t>RONDE DES ALISIERS</t>
  </si>
  <si>
    <t>SOLSTICE</t>
  </si>
  <si>
    <t>82260114826</t>
  </si>
  <si>
    <t>43827938200040</t>
  </si>
  <si>
    <t>620294</t>
  </si>
  <si>
    <t>06 25 32 63 21</t>
  </si>
  <si>
    <t>4 Rue CUBAIN</t>
  </si>
  <si>
    <t>08/02/2021</t>
  </si>
  <si>
    <t>SOLOMON BENJAMIN</t>
  </si>
  <si>
    <t>SOLOMON BENJAMIN -  BDS LANGUAGE CONSULTANTS</t>
  </si>
  <si>
    <t>52490307049</t>
  </si>
  <si>
    <t>41497388300088</t>
  </si>
  <si>
    <t>660668</t>
  </si>
  <si>
    <t>21 Rue De Nuits</t>
  </si>
  <si>
    <t>SOLIVET</t>
  </si>
  <si>
    <t>84691788069</t>
  </si>
  <si>
    <t>88481448400025</t>
  </si>
  <si>
    <t>673158</t>
  </si>
  <si>
    <t>06 95 36 70 00</t>
  </si>
  <si>
    <t>1ER ETAGE PORTE A</t>
  </si>
  <si>
    <t>10 Rue DU DOCTEUR BAILLAT</t>
  </si>
  <si>
    <t>SOLIDARITE PYRENEES PERPIGNAN</t>
  </si>
  <si>
    <t>SOLIDARITE PYRENEES - HPS FORMATION</t>
  </si>
  <si>
    <t>76660261766</t>
  </si>
  <si>
    <t>38989059100172</t>
  </si>
  <si>
    <t>662835</t>
  </si>
  <si>
    <t>03 88 24 74 92</t>
  </si>
  <si>
    <t>5 Rue Sellenick</t>
  </si>
  <si>
    <t>17/11/2023</t>
  </si>
  <si>
    <t>SOLIDARITE FEMMES 67 STRASBOURG</t>
  </si>
  <si>
    <t>SOLIDARITE FEMMES 67</t>
  </si>
  <si>
    <t>44670681967</t>
  </si>
  <si>
    <t>39792004200033</t>
  </si>
  <si>
    <t>520524</t>
  </si>
  <si>
    <t>04 91 24 61 50</t>
  </si>
  <si>
    <t>146 Rue paradis</t>
  </si>
  <si>
    <t>SOLIDARITE FEMMES 13</t>
  </si>
  <si>
    <t>93130523313</t>
  </si>
  <si>
    <t>31774996800044</t>
  </si>
  <si>
    <t>653068</t>
  </si>
  <si>
    <t>02 40 12 12 40</t>
  </si>
  <si>
    <t>23 Rue Jeanne D Arc</t>
  </si>
  <si>
    <t>SOLIDARITE FEMMES LOIRE ATLANTIQUE</t>
  </si>
  <si>
    <t>52440771844</t>
  </si>
  <si>
    <t>31757630400073</t>
  </si>
  <si>
    <t>666439</t>
  </si>
  <si>
    <t>32 64 21 33 03</t>
  </si>
  <si>
    <t>BELGIQUE - LA LOUVIERE</t>
  </si>
  <si>
    <t>43 Rue de l’Olive</t>
  </si>
  <si>
    <t>SOLIDARITE FEMMES</t>
  </si>
  <si>
    <t>SOLIDARITE FEMMES ET REFUGE POUR FEMMES VICTIMES DE VIOLENCES</t>
  </si>
  <si>
    <t>382759</t>
  </si>
  <si>
    <t>03 84 28 99 09</t>
  </si>
  <si>
    <t>23 Rue DE MULHOUSE</t>
  </si>
  <si>
    <t>SOLIDARITE FEMMES BELFORT</t>
  </si>
  <si>
    <t>27900068790</t>
  </si>
  <si>
    <t>32252251700018</t>
  </si>
  <si>
    <t>514524</t>
  </si>
  <si>
    <t>0164897640</t>
  </si>
  <si>
    <t>77240 VERT ST DENIS</t>
  </si>
  <si>
    <t>LE RELAIS 77</t>
  </si>
  <si>
    <t>27 Rue rue de l’étang</t>
  </si>
  <si>
    <t>SOLIDARITE FEMMES  VERT ST DENIS</t>
  </si>
  <si>
    <t>11770401977</t>
  </si>
  <si>
    <t>43195648100029</t>
  </si>
  <si>
    <t>504440</t>
  </si>
  <si>
    <t>03 81 63 08 70</t>
  </si>
  <si>
    <t>10 Rue Lafayette</t>
  </si>
  <si>
    <t>06/11/2014</t>
  </si>
  <si>
    <t>SOLIDARITE DOUBS HANDICAP BESANCON</t>
  </si>
  <si>
    <t>SOLIDARITE DOUBS HANDICAP</t>
  </si>
  <si>
    <t>20003658000138</t>
  </si>
  <si>
    <t>408931</t>
  </si>
  <si>
    <t>02764</t>
  </si>
  <si>
    <t>27400 HEUDREVILLE SUR EURE</t>
  </si>
  <si>
    <t>18 Rue DE L ANCIENNE POSTE</t>
  </si>
  <si>
    <t>25/04/2024</t>
  </si>
  <si>
    <t>SOLID'AGE</t>
  </si>
  <si>
    <t>SOLID'AGE - IGM NORMANDIE - ANNIE VALIN</t>
  </si>
  <si>
    <t>23270143627</t>
  </si>
  <si>
    <t>51913763200021</t>
  </si>
  <si>
    <t>562737</t>
  </si>
  <si>
    <t>09 72 56 48 14</t>
  </si>
  <si>
    <t>35160 BRETEIL</t>
  </si>
  <si>
    <t>15 Rue DU BOUVREUIL</t>
  </si>
  <si>
    <t>SOLIALAB</t>
  </si>
  <si>
    <t>53350992335</t>
  </si>
  <si>
    <t>81960477800012</t>
  </si>
  <si>
    <t>609341</t>
  </si>
  <si>
    <t>0472073125</t>
  </si>
  <si>
    <t>5 Quai JEAN MOULIN</t>
  </si>
  <si>
    <t>20/01/2020</t>
  </si>
  <si>
    <t>SOLERYS</t>
  </si>
  <si>
    <t>82691041969</t>
  </si>
  <si>
    <t>51012694900013</t>
  </si>
  <si>
    <t>663918</t>
  </si>
  <si>
    <t>01600 ST BERNARD</t>
  </si>
  <si>
    <t>901 Chemin DE LA PRIERE</t>
  </si>
  <si>
    <t>SOLELHAC JEROME</t>
  </si>
  <si>
    <t>SOLELHAC JEROME - MSC PERFORMANCE</t>
  </si>
  <si>
    <t>84010225601</t>
  </si>
  <si>
    <t>42242652800028</t>
  </si>
  <si>
    <t>605761</t>
  </si>
  <si>
    <t>0611535652</t>
  </si>
  <si>
    <t>37110 VILLEDOMER</t>
  </si>
  <si>
    <t>2 Rue BLAZAC</t>
  </si>
  <si>
    <t>SOLDO EDWIGE - ECOLE DE TAXI PGS</t>
  </si>
  <si>
    <t>24370258037</t>
  </si>
  <si>
    <t>41865323400017</t>
  </si>
  <si>
    <t>339258</t>
  </si>
  <si>
    <t>0475600348</t>
  </si>
  <si>
    <t>27 Rue JOSEPH MARIE JACQUARD</t>
  </si>
  <si>
    <t>SOLARIS DEVELOPPEMENT</t>
  </si>
  <si>
    <t>82260143226</t>
  </si>
  <si>
    <t>48082447300031</t>
  </si>
  <si>
    <t>515887</t>
  </si>
  <si>
    <t>01 48 78 87 96</t>
  </si>
  <si>
    <t>13 Rue CAUMARTIN</t>
  </si>
  <si>
    <t>SOL FRANCE</t>
  </si>
  <si>
    <t>11754830075</t>
  </si>
  <si>
    <t>42358025700057</t>
  </si>
  <si>
    <t>574739</t>
  </si>
  <si>
    <t>03 21 15 97 52</t>
  </si>
  <si>
    <t>15 Rue Des Paiens</t>
  </si>
  <si>
    <t>19/07/2021</t>
  </si>
  <si>
    <t>SOIXANTE</t>
  </si>
  <si>
    <t>52490416849</t>
  </si>
  <si>
    <t>81011395100042</t>
  </si>
  <si>
    <t>668710</t>
  </si>
  <si>
    <t>03 22 70 79 79</t>
  </si>
  <si>
    <t>80440 BOVES</t>
  </si>
  <si>
    <t>4 Rue DE L'ILE MYSTERIEUSE</t>
  </si>
  <si>
    <t>SOINS SERVICE BOVES</t>
  </si>
  <si>
    <t>SOINS SERVICE</t>
  </si>
  <si>
    <t>32800233680</t>
  </si>
  <si>
    <t>78060712300061</t>
  </si>
  <si>
    <t>367023</t>
  </si>
  <si>
    <t>0164990859</t>
  </si>
  <si>
    <t>91830 LE COUDRAY MONTCEAUX</t>
  </si>
  <si>
    <t>PARC DE LA JULIENNE</t>
  </si>
  <si>
    <t>26 Rue DES CHAMPS</t>
  </si>
  <si>
    <t>SPES</t>
  </si>
  <si>
    <t>SOINS PALLIATIFS ESSONNE SUD</t>
  </si>
  <si>
    <t>11910535191</t>
  </si>
  <si>
    <t>44344920200037</t>
  </si>
  <si>
    <t>620257</t>
  </si>
  <si>
    <t>0768045489</t>
  </si>
  <si>
    <t>13 Avenue DE SEVELIN</t>
  </si>
  <si>
    <t>04/02/2021</t>
  </si>
  <si>
    <t>SIGOP-SIDOPS</t>
  </si>
  <si>
    <t>SOINS INFIRMIERS DOMAINE OPERATOIRE SUISSE - SCHWEIZERISCHE INTERESSENGRUPPE FUR OPERATIONSPFLEGE</t>
  </si>
  <si>
    <t>522351</t>
  </si>
  <si>
    <t>02602</t>
  </si>
  <si>
    <t>01 41 41 08 28</t>
  </si>
  <si>
    <t>74800 LA ROCHE SUR FORON</t>
  </si>
  <si>
    <t>45 Rue Du Pont Jerome</t>
  </si>
  <si>
    <t>SOCOFORM</t>
  </si>
  <si>
    <t>SOINS COORDONNES FORMATION</t>
  </si>
  <si>
    <t>84740426974</t>
  </si>
  <si>
    <t>75125537300043</t>
  </si>
  <si>
    <t>592640</t>
  </si>
  <si>
    <t>08790</t>
  </si>
  <si>
    <t>09 83 05 79 24</t>
  </si>
  <si>
    <t>31 Rue De Versailles</t>
  </si>
  <si>
    <t>07/06/2023</t>
  </si>
  <si>
    <t>SPS</t>
  </si>
  <si>
    <t>SOINS AUX PROFESSIONNELS DE SANTE</t>
  </si>
  <si>
    <t>11756660875</t>
  </si>
  <si>
    <t>81412458200028</t>
  </si>
  <si>
    <t>238739</t>
  </si>
  <si>
    <t>2 Pont Du Mas Coulet</t>
  </si>
  <si>
    <t>SERPSY</t>
  </si>
  <si>
    <t>SOIN ETUDE ET RECHERCHE EN PSYCHIATRIE</t>
  </si>
  <si>
    <t>76341112134</t>
  </si>
  <si>
    <t>43191078500028</t>
  </si>
  <si>
    <t>616126</t>
  </si>
  <si>
    <t>07 85 32 17 85</t>
  </si>
  <si>
    <t>14 Résidence CHARLES GOUNOD</t>
  </si>
  <si>
    <t>12/10/2020</t>
  </si>
  <si>
    <t>SOIGNONS HUMAINS</t>
  </si>
  <si>
    <t>32590990259</t>
  </si>
  <si>
    <t>82319410500016</t>
  </si>
  <si>
    <t>667559</t>
  </si>
  <si>
    <t>07 63 92 66 01</t>
  </si>
  <si>
    <t>33430 BIRAC</t>
  </si>
  <si>
    <t>BERGONSSE</t>
  </si>
  <si>
    <t>06/03/2024</t>
  </si>
  <si>
    <t>SOHYER ANNE</t>
  </si>
  <si>
    <t>SOHYER ANNE - ADS FORMATION</t>
  </si>
  <si>
    <t>75470150147</t>
  </si>
  <si>
    <t>48076250900036</t>
  </si>
  <si>
    <t>625632</t>
  </si>
  <si>
    <t>099CJ</t>
  </si>
  <si>
    <t>06 14 26 18 42</t>
  </si>
  <si>
    <t>Le grand pavois 27ème étage</t>
  </si>
  <si>
    <t>322 Avenue DU PRADO</t>
  </si>
  <si>
    <t>SOHENA</t>
  </si>
  <si>
    <t>SOHENA - MYDENTALTRAINING</t>
  </si>
  <si>
    <t>93131837413</t>
  </si>
  <si>
    <t>88384633900017</t>
  </si>
  <si>
    <t>533324</t>
  </si>
  <si>
    <t>06 70 50 53 25</t>
  </si>
  <si>
    <t>06130 GRASSE</t>
  </si>
  <si>
    <t>121 Boulevard EMMANUEL ROUQUIER</t>
  </si>
  <si>
    <t>SOGNO ISABELLE ISL AROMATHERAPIE</t>
  </si>
  <si>
    <t>93060764206</t>
  </si>
  <si>
    <t>48803954600038</t>
  </si>
  <si>
    <t>675106</t>
  </si>
  <si>
    <t>02 28 07 04 90</t>
  </si>
  <si>
    <t>44118 LA CHEVROLIERE</t>
  </si>
  <si>
    <t>3 Rue Thomas Edison</t>
  </si>
  <si>
    <t>27/09/2024</t>
  </si>
  <si>
    <t>SOGINOV LA CHEVROLIERE</t>
  </si>
  <si>
    <t>SOGINOV</t>
  </si>
  <si>
    <t>52850241185</t>
  </si>
  <si>
    <t>90453339500029</t>
  </si>
  <si>
    <t>631050</t>
  </si>
  <si>
    <t>PARC ACTIVITÉS LES PEUPLIERS 2</t>
  </si>
  <si>
    <t>29 Avenue DES PEUPLIERS</t>
  </si>
  <si>
    <t>SOGESTE CESSON SEVIGNE</t>
  </si>
  <si>
    <t>SOGESTE - ESCCOT GROUPE</t>
  </si>
  <si>
    <t>53350974435</t>
  </si>
  <si>
    <t>39044285300037</t>
  </si>
  <si>
    <t>538425</t>
  </si>
  <si>
    <t>0 820 82 09 90</t>
  </si>
  <si>
    <t>131 Chemin DU BAC A TRAILLE</t>
  </si>
  <si>
    <t>SOGELINK CALUIRE ET CUIRE</t>
  </si>
  <si>
    <t>SOGELINK</t>
  </si>
  <si>
    <t>82691224369</t>
  </si>
  <si>
    <t>43299378000043</t>
  </si>
  <si>
    <t>472578</t>
  </si>
  <si>
    <t>06 82 43 96 58</t>
  </si>
  <si>
    <t>47270 ST PIERRE DE CLAIRAC</t>
  </si>
  <si>
    <t>LIEU DIT FONTOUNES</t>
  </si>
  <si>
    <t>21/08/2015</t>
  </si>
  <si>
    <t>SOFYS MAGALI</t>
  </si>
  <si>
    <t>SOFYS MAGALI - FORCE CONSEIL SUD OUEST</t>
  </si>
  <si>
    <t>72470102647</t>
  </si>
  <si>
    <t>52463413600013</t>
  </si>
  <si>
    <t>475312</t>
  </si>
  <si>
    <t>04 88 71 13 00</t>
  </si>
  <si>
    <t>13710 FUVEAU</t>
  </si>
  <si>
    <t>29 Allée Saint Jean</t>
  </si>
  <si>
    <t>SOFTWAY MEDICAL SERVICES FUVEAU</t>
  </si>
  <si>
    <t>SOFTWAY MEDICAL SERVICES - SIEGE</t>
  </si>
  <si>
    <t>93131495713</t>
  </si>
  <si>
    <t>34243415600374</t>
  </si>
  <si>
    <t>263874</t>
  </si>
  <si>
    <t>13590 MEYREUIL</t>
  </si>
  <si>
    <t>ARTECA BAT C</t>
  </si>
  <si>
    <t>Route De La Cote D Azur</t>
  </si>
  <si>
    <t>16/06/2023</t>
  </si>
  <si>
    <t>SOFTWAY MEDICAL IMAGING</t>
  </si>
  <si>
    <t>93131135413</t>
  </si>
  <si>
    <t>34250429700124</t>
  </si>
  <si>
    <t>660140</t>
  </si>
  <si>
    <t>09 72 50 06 21</t>
  </si>
  <si>
    <t>150 Avenue Des Chartreux</t>
  </si>
  <si>
    <t>19/09/2023</t>
  </si>
  <si>
    <t>SOFTWARE ET FORMATION</t>
  </si>
  <si>
    <t>93131886813</t>
  </si>
  <si>
    <t>89452042800018</t>
  </si>
  <si>
    <t>552495</t>
  </si>
  <si>
    <t>02 41 43 38 22</t>
  </si>
  <si>
    <t>49240 AVRILLE</t>
  </si>
  <si>
    <t>Chemin du Bocage</t>
  </si>
  <si>
    <t>SOFTEC AVENIR FORMATION</t>
  </si>
  <si>
    <t>52490076749</t>
  </si>
  <si>
    <t>37936214800049</t>
  </si>
  <si>
    <t>572172</t>
  </si>
  <si>
    <t>06 03 46 36 00</t>
  </si>
  <si>
    <t>9 Avenue DE LAGARDE</t>
  </si>
  <si>
    <t>27/04/2022</t>
  </si>
  <si>
    <t>SOFT</t>
  </si>
  <si>
    <t>73310797331</t>
  </si>
  <si>
    <t>81347820300017</t>
  </si>
  <si>
    <t>615249</t>
  </si>
  <si>
    <t>06 84 70 51 29</t>
  </si>
  <si>
    <t>20600 FURIANI</t>
  </si>
  <si>
    <t>IMMEUBLE LE SEDDA</t>
  </si>
  <si>
    <t>RN 193</t>
  </si>
  <si>
    <t>SAS SOFRONICIA</t>
  </si>
  <si>
    <t>SOFRONICIA</t>
  </si>
  <si>
    <t>94202108920</t>
  </si>
  <si>
    <t>82064920000038</t>
  </si>
  <si>
    <t>569884</t>
  </si>
  <si>
    <t>32 4 227 73 31</t>
  </si>
  <si>
    <t>22 Rue des Vennes</t>
  </si>
  <si>
    <t>04/09/2017</t>
  </si>
  <si>
    <t>SOFROCAY ESCL</t>
  </si>
  <si>
    <t>SOFROCAY ECOLE DE SOPHROLOGIE CAYCEDIENNE DE LIEGE</t>
  </si>
  <si>
    <t>665009</t>
  </si>
  <si>
    <t>06 26 14 26 61</t>
  </si>
  <si>
    <t>68570 SOULTZMATT</t>
  </si>
  <si>
    <t>24 Rue DES VOGES</t>
  </si>
  <si>
    <t>SOFORIS</t>
  </si>
  <si>
    <t>42680253068</t>
  </si>
  <si>
    <t>52061641800031</t>
  </si>
  <si>
    <t>471781</t>
  </si>
  <si>
    <t>06 62 14 67 53</t>
  </si>
  <si>
    <t>69270 ST ROMAIN AU MONT D OR</t>
  </si>
  <si>
    <t>7 Rue Neuve</t>
  </si>
  <si>
    <t>14/03/2024</t>
  </si>
  <si>
    <t>SOFOE SANTE SOCIAL</t>
  </si>
  <si>
    <t>82690926969</t>
  </si>
  <si>
    <t>49150382700017</t>
  </si>
  <si>
    <t>533713</t>
  </si>
  <si>
    <t>06 62 59 70 69</t>
  </si>
  <si>
    <t>77390 OZOUER LE VOULGIS</t>
  </si>
  <si>
    <t>1 Rue FOURNIER</t>
  </si>
  <si>
    <t>SOFIKITIS ALEXANDRA</t>
  </si>
  <si>
    <t>SOFIKITIS ALEXANDRA - ANELHYS</t>
  </si>
  <si>
    <t>11770585877</t>
  </si>
  <si>
    <t>81121939300014</t>
  </si>
  <si>
    <t>671198</t>
  </si>
  <si>
    <t>06 12 81 47 49</t>
  </si>
  <si>
    <t>4 Avenue DU GARLABAN LE VIGNY</t>
  </si>
  <si>
    <t>SODAPI PLUS</t>
  </si>
  <si>
    <t>93131677813</t>
  </si>
  <si>
    <t>83102758600013</t>
  </si>
  <si>
    <t>535898</t>
  </si>
  <si>
    <t>05 61 80 10 16</t>
  </si>
  <si>
    <t>11 Rue ARIANE</t>
  </si>
  <si>
    <t>SOCSA AGROALIMENTAIRE</t>
  </si>
  <si>
    <t>73310534631</t>
  </si>
  <si>
    <t>50529910700019</t>
  </si>
  <si>
    <t>348090</t>
  </si>
  <si>
    <t>04 50 10 47 63</t>
  </si>
  <si>
    <t>PARC D ACTIVITE DES GLAISINS</t>
  </si>
  <si>
    <t>14 Rue DU PRE PAILLARD</t>
  </si>
  <si>
    <t>SOCRATES ANNECY LE VIEUX</t>
  </si>
  <si>
    <t>SOCRATES</t>
  </si>
  <si>
    <t>82740200474</t>
  </si>
  <si>
    <t>45138992800032</t>
  </si>
  <si>
    <t>541278</t>
  </si>
  <si>
    <t>0557517764</t>
  </si>
  <si>
    <t>LES BERGES DE L'ISLE</t>
  </si>
  <si>
    <t>189 Avenue DU MARECHAL FOCH</t>
  </si>
  <si>
    <t>SOCRATE CONSEILS ET FORMATIONS LIBOURNE</t>
  </si>
  <si>
    <t>SOCRATE CONSEILS ET FORMATIONS</t>
  </si>
  <si>
    <t>72330221833</t>
  </si>
  <si>
    <t>38311361000059</t>
  </si>
  <si>
    <t>190275</t>
  </si>
  <si>
    <t>02 62 94 48 48</t>
  </si>
  <si>
    <t>97438 STE MARIE</t>
  </si>
  <si>
    <t>33 Rue Andre Lardy</t>
  </si>
  <si>
    <t>SOCOTEC REUNION</t>
  </si>
  <si>
    <t>98970008997</t>
  </si>
  <si>
    <t>32193619700052</t>
  </si>
  <si>
    <t>540146</t>
  </si>
  <si>
    <t>02 99 83 62 70</t>
  </si>
  <si>
    <t>35136 ST JACQUES DE LA LANDE</t>
  </si>
  <si>
    <t>54 ter Boulevard De La Haie Des Cognets</t>
  </si>
  <si>
    <t>02/02/2023</t>
  </si>
  <si>
    <t>SOCOTEC FORMATION ST JACQUES DE LA LANDE</t>
  </si>
  <si>
    <t>SOCOTEC FORMATON</t>
  </si>
  <si>
    <t>11788376778</t>
  </si>
  <si>
    <t>83409674500270</t>
  </si>
  <si>
    <t>496807</t>
  </si>
  <si>
    <t>03 28 22 70 70</t>
  </si>
  <si>
    <t>Avenue De La Gironde</t>
  </si>
  <si>
    <t>SOCOTEC FORMATION NUCLEAIRE DUNKERQUE</t>
  </si>
  <si>
    <t>SOCOTEC FORMATION NUCLEAIRE</t>
  </si>
  <si>
    <t>32591010659</t>
  </si>
  <si>
    <t>40351749300108</t>
  </si>
  <si>
    <t>588696</t>
  </si>
  <si>
    <t>02 28 01 77 40</t>
  </si>
  <si>
    <t>Zac De La Lorie</t>
  </si>
  <si>
    <t>3 Rue Rosenberg</t>
  </si>
  <si>
    <t>28/08/2018</t>
  </si>
  <si>
    <t>SOCOTEC SAINT HERBLAIN</t>
  </si>
  <si>
    <t>SOCOTEC FORMATION</t>
  </si>
  <si>
    <t>83409674500056</t>
  </si>
  <si>
    <t>623210</t>
  </si>
  <si>
    <t>03 20 88 77 15</t>
  </si>
  <si>
    <t>59810 LESQUIN</t>
  </si>
  <si>
    <t>11 Rue paul dubrule</t>
  </si>
  <si>
    <t>28/04/2021</t>
  </si>
  <si>
    <t>SOCOTEC LESQUIN</t>
  </si>
  <si>
    <t>83409674500072</t>
  </si>
  <si>
    <t>590915</t>
  </si>
  <si>
    <t>0492968515</t>
  </si>
  <si>
    <t>06560 SOPHIA ANTIPOLIS</t>
  </si>
  <si>
    <t>BP 172</t>
  </si>
  <si>
    <t>1375 Route DES DOLINES</t>
  </si>
  <si>
    <t>SOCOTEC FORMATION VALBONNE</t>
  </si>
  <si>
    <t>83409674500098</t>
  </si>
  <si>
    <t>539247</t>
  </si>
  <si>
    <t>05 62 16 73 45</t>
  </si>
  <si>
    <t>ZONE INDUSTRIELLE DE MONTAUDRAN</t>
  </si>
  <si>
    <t>3 Rue JEAN RODIER</t>
  </si>
  <si>
    <t>SOCOTEC FORMATION TOULOUSE</t>
  </si>
  <si>
    <t>83409674500031</t>
  </si>
  <si>
    <t>644092</t>
  </si>
  <si>
    <t>02 38 71 16 72</t>
  </si>
  <si>
    <t>45800 ST JEAN DE BRAYE</t>
  </si>
  <si>
    <t>3 bis Rue Rochefort</t>
  </si>
  <si>
    <t>SOCOTEC FORMATION ST JEAN DE BRAYE</t>
  </si>
  <si>
    <t>83409674500247</t>
  </si>
  <si>
    <t>589470</t>
  </si>
  <si>
    <t>37210 PARCAY MESLAY</t>
  </si>
  <si>
    <t>ZI La coudrière</t>
  </si>
  <si>
    <t>Rond-point de l'aviation</t>
  </si>
  <si>
    <t>24/02/2022</t>
  </si>
  <si>
    <t>SOCOTEC FORMATION PARCAY MESLAY</t>
  </si>
  <si>
    <t>83409674500213</t>
  </si>
  <si>
    <t>596553</t>
  </si>
  <si>
    <t>04 67 99 87 87</t>
  </si>
  <si>
    <t>SYMPHONIE NORD</t>
  </si>
  <si>
    <t>1140 Avenue ALBERT EINSTEIN</t>
  </si>
  <si>
    <t>26/01/2024</t>
  </si>
  <si>
    <t>SOCOTEC FORMATION MONTPELLIER</t>
  </si>
  <si>
    <t>83409674500205</t>
  </si>
  <si>
    <t>472785</t>
  </si>
  <si>
    <t>05 57 29 06 10</t>
  </si>
  <si>
    <t>DOMAINE DU MILLENIUM</t>
  </si>
  <si>
    <t>6 Impasse HENRY LE CHATELIER</t>
  </si>
  <si>
    <t>SOCOTEC FORMATION MERIGNAC</t>
  </si>
  <si>
    <t>83409674500122</t>
  </si>
  <si>
    <t>650651</t>
  </si>
  <si>
    <t>04 42 34 38 50</t>
  </si>
  <si>
    <t>13170 LES PENNES MIRABEAU</t>
  </si>
  <si>
    <t>ZA L'AGAVON</t>
  </si>
  <si>
    <t>13 Avenue LAMARTINE BP 21</t>
  </si>
  <si>
    <t>SOCOTEC FORMATION LES PENNES MIRABEAU</t>
  </si>
  <si>
    <t>83409674500171</t>
  </si>
  <si>
    <t>671927</t>
  </si>
  <si>
    <t>02 51 05 69 82</t>
  </si>
  <si>
    <t>85150 LES ACHARDS</t>
  </si>
  <si>
    <t>ZA Sud</t>
  </si>
  <si>
    <t>2 Impasse de l'Atlantique</t>
  </si>
  <si>
    <t>SOCOTEC FORMATION LES ACHARDS</t>
  </si>
  <si>
    <t>83409674500288</t>
  </si>
  <si>
    <t>586237</t>
  </si>
  <si>
    <t>5 Place DES FRERES MONTGOLFIERS</t>
  </si>
  <si>
    <t>18/03/2025</t>
  </si>
  <si>
    <t>SOCOTEC FORMATION GUYANCOURT</t>
  </si>
  <si>
    <t>83409674500197</t>
  </si>
  <si>
    <t>672981</t>
  </si>
  <si>
    <t>01 48 17 74 74</t>
  </si>
  <si>
    <t>78440 GUITRANCOURT</t>
  </si>
  <si>
    <t>Route RD</t>
  </si>
  <si>
    <t>190 Route de Meulan</t>
  </si>
  <si>
    <t>SOCOTEC FORMATION GUITRANCOURT</t>
  </si>
  <si>
    <t>83409674500296</t>
  </si>
  <si>
    <t>283587</t>
  </si>
  <si>
    <t>03 88 56 88 11</t>
  </si>
  <si>
    <t>67118 GEISPOLSHEIM</t>
  </si>
  <si>
    <t>Parc De La Porte Sud</t>
  </si>
  <si>
    <t>Rue Du Pont Du Peage</t>
  </si>
  <si>
    <t>SOCOTEC FORMATION GEISPOLSHEIM</t>
  </si>
  <si>
    <t>83409674500189</t>
  </si>
  <si>
    <t>518694</t>
  </si>
  <si>
    <t>03 20 88 77 34</t>
  </si>
  <si>
    <t>ZI Petite Synthe</t>
  </si>
  <si>
    <t>SOCOTEC FORMATION DUNKERQUE</t>
  </si>
  <si>
    <t>83409674500080</t>
  </si>
  <si>
    <t>468060</t>
  </si>
  <si>
    <t>02 31 46 24 23</t>
  </si>
  <si>
    <t>14840 DEMOUVILLE</t>
  </si>
  <si>
    <t>ZAC DU CLOS NEUF</t>
  </si>
  <si>
    <t>DENIS PAPIN</t>
  </si>
  <si>
    <t>17/08/2021</t>
  </si>
  <si>
    <t>SOCOTEC FORMATION DEMOUVILLE</t>
  </si>
  <si>
    <t>83409674500114</t>
  </si>
  <si>
    <t>124590</t>
  </si>
  <si>
    <t>0472218585</t>
  </si>
  <si>
    <t>69960 CORBAS</t>
  </si>
  <si>
    <t>ZA les Taillis</t>
  </si>
  <si>
    <t>Impasse du Rhône</t>
  </si>
  <si>
    <t>SOCOTEC FORMATION CORBAS</t>
  </si>
  <si>
    <t>83409674500049</t>
  </si>
  <si>
    <t>587539</t>
  </si>
  <si>
    <t>04 73 44 02 97</t>
  </si>
  <si>
    <t>PARC TECHNOLOGIQUE DE LA PARDIEU</t>
  </si>
  <si>
    <t>19 Avenue LEONARD DE VINCI</t>
  </si>
  <si>
    <t>SOCOTEC FORMATION CLERMONT FERRAND</t>
  </si>
  <si>
    <t>83409674500064</t>
  </si>
  <si>
    <t>683644</t>
  </si>
  <si>
    <t>02 33 05 33 88</t>
  </si>
  <si>
    <t>50100 CHERBOURG EN COTENTIN</t>
  </si>
  <si>
    <t>LA GLACERIE</t>
  </si>
  <si>
    <t>234 Rue DES MARETTES</t>
  </si>
  <si>
    <t>SOCOTEC FORMATION CHERBOURG EN COTENTIN</t>
  </si>
  <si>
    <t>83409674500304</t>
  </si>
  <si>
    <t>120704</t>
  </si>
  <si>
    <t>02 38 71 16 74</t>
  </si>
  <si>
    <t>45430 CHECY</t>
  </si>
  <si>
    <t>Zone Industrielle De La Guignardiere</t>
  </si>
  <si>
    <t>25 Rue Pierre Et Marie Curie</t>
  </si>
  <si>
    <t>SOCOTEC FORMATION CHECY</t>
  </si>
  <si>
    <t>83409674500023</t>
  </si>
  <si>
    <t>588386</t>
  </si>
  <si>
    <t>04 50 68 22 87</t>
  </si>
  <si>
    <t>74540 ALBY SUR CHERAN</t>
  </si>
  <si>
    <t>ZONE ESPACE LEADER</t>
  </si>
  <si>
    <t>30 Allée DE MARIGNY</t>
  </si>
  <si>
    <t>SOCOTEC FORMATION ALBY SUR CHERAN</t>
  </si>
  <si>
    <t>83409674500106</t>
  </si>
  <si>
    <t>586663</t>
  </si>
  <si>
    <t>95500 GONESSE</t>
  </si>
  <si>
    <t>6 Allée Des Erables</t>
  </si>
  <si>
    <t>10/07/2018</t>
  </si>
  <si>
    <t>SOCOTEC FORMATION  GONESSE</t>
  </si>
  <si>
    <t>83409674500148</t>
  </si>
  <si>
    <t>401481</t>
  </si>
  <si>
    <t>0594301212</t>
  </si>
  <si>
    <t>Route de Montabo - BP 29</t>
  </si>
  <si>
    <t>128 Chemin SAINTE ANTOINE</t>
  </si>
  <si>
    <t>SOCOTEC ANTILLES GUYANE</t>
  </si>
  <si>
    <t>95970008997</t>
  </si>
  <si>
    <t>32105829900066</t>
  </si>
  <si>
    <t>529151</t>
  </si>
  <si>
    <t>0535462117</t>
  </si>
  <si>
    <t>Espace Hausquette - Bâtiment F - 2e étage n° 24</t>
  </si>
  <si>
    <t>5 Allée de la Licorne</t>
  </si>
  <si>
    <t>SOCO ACADEMY</t>
  </si>
  <si>
    <t>72640374964</t>
  </si>
  <si>
    <t>79288250800015</t>
  </si>
  <si>
    <t>594465</t>
  </si>
  <si>
    <t>44 Avenue Du General Leclerc</t>
  </si>
  <si>
    <t>SAFIR</t>
  </si>
  <si>
    <t>SOCIOLOGUE FORMATION INTERVENTION</t>
  </si>
  <si>
    <t>11940802494</t>
  </si>
  <si>
    <t>45221038800040</t>
  </si>
  <si>
    <t>547773</t>
  </si>
  <si>
    <t>02 72 88 34 90</t>
  </si>
  <si>
    <t>10 Rue DU DOCTEUR LEROY</t>
  </si>
  <si>
    <t>09/08/2016</t>
  </si>
  <si>
    <t>SOCIOGEST TSG FRANCE</t>
  </si>
  <si>
    <t>52720158272</t>
  </si>
  <si>
    <t>80224794000017</t>
  </si>
  <si>
    <t>679707</t>
  </si>
  <si>
    <t>1 847 517 7225</t>
  </si>
  <si>
    <t>ETATS UNIS - SCHAUMBURG</t>
  </si>
  <si>
    <t>SUITE 450</t>
  </si>
  <si>
    <t>1933 NORTH MEACHAM ROAD</t>
  </si>
  <si>
    <t>SUFU</t>
  </si>
  <si>
    <t>SOCIETY OF URODYNAMICS FEMALE PELVIC MEDICINE &amp; UROGENITAL RECONSTRUCTION</t>
  </si>
  <si>
    <t>563973</t>
  </si>
  <si>
    <t>1 507 288 5620</t>
  </si>
  <si>
    <t>c/o Matrix Meetings, Inc.</t>
  </si>
  <si>
    <t>1202 1/2 Seventh Street NW, Suite 209</t>
  </si>
  <si>
    <t>19/05/2017</t>
  </si>
  <si>
    <t>SOCIETY OF THORACIC IMAGING</t>
  </si>
  <si>
    <t>686049</t>
  </si>
  <si>
    <t>1 847 748 0517</t>
  </si>
  <si>
    <t>Suite 300</t>
  </si>
  <si>
    <t>1061 East Main Street</t>
  </si>
  <si>
    <t>SRS</t>
  </si>
  <si>
    <t>SOCIETY OF ROBOTIC SURGERY</t>
  </si>
  <si>
    <t>638900</t>
  </si>
  <si>
    <t>1 830 370 6554</t>
  </si>
  <si>
    <t>ETATS UNIS - FREDERICKSBURG</t>
  </si>
  <si>
    <t>223 GREEN OAKS LOOP</t>
  </si>
  <si>
    <t>SOCIETY OF RADIOPHARMACEUTICAL SCIENCES</t>
  </si>
  <si>
    <t>561666</t>
  </si>
  <si>
    <t>1 703 708 9000</t>
  </si>
  <si>
    <t>1850 Samuel Morse Dr.</t>
  </si>
  <si>
    <t>14/04/2017</t>
  </si>
  <si>
    <t>SNMMI</t>
  </si>
  <si>
    <t>SOCIETY OF NUCLEAR MEDICINE AND MOLECULAR IMAGING</t>
  </si>
  <si>
    <t>567140</t>
  </si>
  <si>
    <t>420 777 100 429</t>
  </si>
  <si>
    <t>REPUBLIQUE TCHEQUE - PRAGUE</t>
  </si>
  <si>
    <t>c/o COWORKING PRAGUE</t>
  </si>
  <si>
    <t>KARLOVO MANESTI 7</t>
  </si>
  <si>
    <t>SERGS</t>
  </si>
  <si>
    <t>SOCIETY OF EUROPEAN ROBOTIC GYNAECOLOGICAL SURGERY</t>
  </si>
  <si>
    <t>595081</t>
  </si>
  <si>
    <t>1 847 8276888</t>
  </si>
  <si>
    <t>ETATS UNIS - MOUNT PROSPECT</t>
  </si>
  <si>
    <t>500 Midway Drive</t>
  </si>
  <si>
    <t>SCCM</t>
  </si>
  <si>
    <t>SOCIETY OF CRITICAL CARE MEDICINE</t>
  </si>
  <si>
    <t>602255</t>
  </si>
  <si>
    <t>1 615 432 0096</t>
  </si>
  <si>
    <t>SOBP</t>
  </si>
  <si>
    <t>SOCIETY OF BIOLOGICAL PSYCHIATRY</t>
  </si>
  <si>
    <t>595652</t>
  </si>
  <si>
    <t>1 713 965 0566</t>
  </si>
  <si>
    <t>c/o International Meeting Managers</t>
  </si>
  <si>
    <t>4550 Post Oak Place, Suite 342</t>
  </si>
  <si>
    <t>14/02/2019</t>
  </si>
  <si>
    <t>SAR</t>
  </si>
  <si>
    <t>SOCIETY OF ABDOMINAL RADIOLOGY</t>
  </si>
  <si>
    <t>555332</t>
  </si>
  <si>
    <t>ALLEMAGNE - GOETTINGEN</t>
  </si>
  <si>
    <t>SESAM</t>
  </si>
  <si>
    <t>SOCIETY IN EUROPE FOR SIMULATION APPLIED TO MEDECINE</t>
  </si>
  <si>
    <t>574272</t>
  </si>
  <si>
    <t>ETATS UNIS - CORDONA</t>
  </si>
  <si>
    <t>1966 Compton Ave.</t>
  </si>
  <si>
    <t>27/11/2017</t>
  </si>
  <si>
    <t>SOVE</t>
  </si>
  <si>
    <t>SOCIETY FOR VECTOR ECOLOGY</t>
  </si>
  <si>
    <t>561230</t>
  </si>
  <si>
    <t>44 7949497576</t>
  </si>
  <si>
    <t>C/O STONE KING LLP - BOUNDARY HOUSE</t>
  </si>
  <si>
    <t>91-93 CHARTERHOUSE STREET</t>
  </si>
  <si>
    <t>05/04/2017</t>
  </si>
  <si>
    <t>SSIEM</t>
  </si>
  <si>
    <t>SOCIETY FOR THE STUDY OF INBORN ERRORS OF METABOLISM</t>
  </si>
  <si>
    <t>530529</t>
  </si>
  <si>
    <t>1 866 730 6127</t>
  </si>
  <si>
    <t>ETATS UNIS - WASHINGTON</t>
  </si>
  <si>
    <t>SUITE 400</t>
  </si>
  <si>
    <t>2021 L Street, NW</t>
  </si>
  <si>
    <t>SSH</t>
  </si>
  <si>
    <t>SOCIETY FOR SIMULATION IN HEALTHCARE</t>
  </si>
  <si>
    <t>675260</t>
  </si>
  <si>
    <t>1 804 565 6354</t>
  </si>
  <si>
    <t>ETATS UNIS - RICHMOND</t>
  </si>
  <si>
    <t>2209 DICKENS ROAD</t>
  </si>
  <si>
    <t>SOCIETY FOR PEDIATRIC SEDATION</t>
  </si>
  <si>
    <t>552574</t>
  </si>
  <si>
    <t>1 202 9624000</t>
  </si>
  <si>
    <t>Suite 1010</t>
  </si>
  <si>
    <t>1121 14th Street NW</t>
  </si>
  <si>
    <t>08/11/2016</t>
  </si>
  <si>
    <t>SFN</t>
  </si>
  <si>
    <t>SOCIETY FOR NEUROSCIENCE</t>
  </si>
  <si>
    <t>545302</t>
  </si>
  <si>
    <t>P.O. Box 273296</t>
  </si>
  <si>
    <t>10/06/2016</t>
  </si>
  <si>
    <t>SNO</t>
  </si>
  <si>
    <t>SOCIETY FOR NEURO-ONCOLOGY</t>
  </si>
  <si>
    <t>574478</t>
  </si>
  <si>
    <t>409 12th Street, SW.</t>
  </si>
  <si>
    <t>SMFM</t>
  </si>
  <si>
    <t>SOCIETY FOR MATERNAL-FETAL MEDICINE</t>
  </si>
  <si>
    <t>652052</t>
  </si>
  <si>
    <t>ETATS UNIS - WEST LINN</t>
  </si>
  <si>
    <t>C/O Leslie Lublink</t>
  </si>
  <si>
    <t>18265 Lower Midhill Drive</t>
  </si>
  <si>
    <t>15/02/2023</t>
  </si>
  <si>
    <t>SIMD</t>
  </si>
  <si>
    <t>SOCIETY FOR INHERITED METABOLIC DISORDERS</t>
  </si>
  <si>
    <t>590642</t>
  </si>
  <si>
    <t>ETATS UNIS - CLEVELAND</t>
  </si>
  <si>
    <t>Case Western Reserve University - School of Medicine E521</t>
  </si>
  <si>
    <t>10900 EUCLID AVENUE</t>
  </si>
  <si>
    <t>15/10/2018</t>
  </si>
  <si>
    <t>SHVM</t>
  </si>
  <si>
    <t>SOCIETY FOR HEART AND VASCULAR METABOLISM</t>
  </si>
  <si>
    <t>583820</t>
  </si>
  <si>
    <t>ALLEMAGNE - ULM</t>
  </si>
  <si>
    <t>Department of Neurology - University of Ulm</t>
  </si>
  <si>
    <t>Oberer Eselsberg 45</t>
  </si>
  <si>
    <t>22/05/2018</t>
  </si>
  <si>
    <t>CSF SOCIETY</t>
  </si>
  <si>
    <t>SOCIETY FOR CSF ANALYSIS AND CLINICAL NEUROCHEMISTRY</t>
  </si>
  <si>
    <t>521504</t>
  </si>
  <si>
    <t>+18564238955</t>
  </si>
  <si>
    <t>ETATS UNIS - MT ROYAL</t>
  </si>
  <si>
    <t>19 MANTUA ROAD</t>
  </si>
  <si>
    <t>10/06/2015</t>
  </si>
  <si>
    <t>SCMR</t>
  </si>
  <si>
    <t>SOCIETY FOR CARDIOVASCULAR MAGNETIC RESONANCE</t>
  </si>
  <si>
    <t>683115</t>
  </si>
  <si>
    <t>216 71 90 42 63</t>
  </si>
  <si>
    <t>TUNISIE - TUNIS</t>
  </si>
  <si>
    <t>Immeuble Ennassim, 2ème étage, bureau n°10, Montplaisir 1073</t>
  </si>
  <si>
    <t>Rue Abou Baker El Moutawakel</t>
  </si>
  <si>
    <t>STRO</t>
  </si>
  <si>
    <t>SOCIETE TUNISIENNE DE RADIOLOGIE</t>
  </si>
  <si>
    <t>598458</t>
  </si>
  <si>
    <t>216 56 030 733</t>
  </si>
  <si>
    <t>TUNISIE - MONASTIR</t>
  </si>
  <si>
    <t>Service d'urgence</t>
  </si>
  <si>
    <t>EPS Fattouma Bourguiba</t>
  </si>
  <si>
    <t>08/04/2019</t>
  </si>
  <si>
    <t>STMU</t>
  </si>
  <si>
    <t>SOCIETE TUNISIENNE DE MEDECINE D'URGENCE</t>
  </si>
  <si>
    <t>608270</t>
  </si>
  <si>
    <t>216 71 903 200</t>
  </si>
  <si>
    <t>Centre D'Affaires Appt A32 15 Rue Ibn Kaddeh</t>
  </si>
  <si>
    <t>IMMEUBLE MONTPLAISIR</t>
  </si>
  <si>
    <t>19/12/2019</t>
  </si>
  <si>
    <t>STGO</t>
  </si>
  <si>
    <t>SOCIETE TUNISIENNE DE GYNECOLOGIE OBSTETRIQUE</t>
  </si>
  <si>
    <t>478910</t>
  </si>
  <si>
    <t>02 97 37 25 11</t>
  </si>
  <si>
    <t>BP 213</t>
  </si>
  <si>
    <t>8 Avenue DE KERGROISE</t>
  </si>
  <si>
    <t>SOTRAMA FORMATION</t>
  </si>
  <si>
    <t>SOCIETE TRANSPORTS MANUTENTION TRAVAUX PUBLIQUE</t>
  </si>
  <si>
    <t>53560549556</t>
  </si>
  <si>
    <t>86650048100019</t>
  </si>
  <si>
    <t>549885</t>
  </si>
  <si>
    <t>41 21 312 93 14</t>
  </si>
  <si>
    <t>2 Rue Sainte-Beuve</t>
  </si>
  <si>
    <t>SOHF</t>
  </si>
  <si>
    <t>SOCIETE SUISSE POUR LA SANTE AU TRAVAIL EN ETABLISSEMENTS DE SOINS</t>
  </si>
  <si>
    <t>583285</t>
  </si>
  <si>
    <t>SUISSE - ESTAVAYER-LE-LAC</t>
  </si>
  <si>
    <t>C/O Frédy Cavin, Président</t>
  </si>
  <si>
    <t>8 Chemin Pré-aux-Fleurs</t>
  </si>
  <si>
    <t>09/05/2018</t>
  </si>
  <si>
    <t>SSSH</t>
  </si>
  <si>
    <t>SOCIETE SUISSE DE STERILISATION HOSPITALIERE</t>
  </si>
  <si>
    <t>669660</t>
  </si>
  <si>
    <t>41 26 350 33 44</t>
  </si>
  <si>
    <t>SUISSE - FRIBOURG</t>
  </si>
  <si>
    <t>Case postale 516</t>
  </si>
  <si>
    <t>15 Rue de l’Hôpital</t>
  </si>
  <si>
    <t>SSCP</t>
  </si>
  <si>
    <t>SOCIETE SUISSE DE CHIRURGIE PEDIATRIQUE</t>
  </si>
  <si>
    <t>554029</t>
  </si>
  <si>
    <t>0041313323433</t>
  </si>
  <si>
    <t>SUISSE - BERNE</t>
  </si>
  <si>
    <t>RABBENTALSTRASSE 83</t>
  </si>
  <si>
    <t>SSAR</t>
  </si>
  <si>
    <t>SOCIETE SUISSE D'ANESTHESIOLOGIE ET DE REANIMATION</t>
  </si>
  <si>
    <t>462354</t>
  </si>
  <si>
    <t>03602</t>
  </si>
  <si>
    <t>01 43 25 11 85</t>
  </si>
  <si>
    <t>16 A Rue DE L ESTRAPADE</t>
  </si>
  <si>
    <t>SSHA ISA</t>
  </si>
  <si>
    <t>SOCIETE SCIENTIFIQUE D'HYGIENE ALIMENTAIRE</t>
  </si>
  <si>
    <t>11753957775</t>
  </si>
  <si>
    <t>78425994700017</t>
  </si>
  <si>
    <t>486140</t>
  </si>
  <si>
    <t>32 65654485</t>
  </si>
  <si>
    <t>92 Boulevard SAINCTELETTE</t>
  </si>
  <si>
    <t>23/04/2014</t>
  </si>
  <si>
    <t>SFER</t>
  </si>
  <si>
    <t>SOCIETE SCIENTIFIQUE DE FORMATION EN REEDUCATION</t>
  </si>
  <si>
    <t>572329</t>
  </si>
  <si>
    <t>BELGIQUE - UCCLE</t>
  </si>
  <si>
    <t>Avenue Winston Churchill</t>
  </si>
  <si>
    <t>26/10/2017</t>
  </si>
  <si>
    <t>SORBCOT</t>
  </si>
  <si>
    <t>SOCIETE ROYALE BELGE DE CHIRURGIE ORTHOPEDIQUE ET TRAUMATOLOGIE</t>
  </si>
  <si>
    <t>578848</t>
  </si>
  <si>
    <t>1 514 990 1205</t>
  </si>
  <si>
    <t>C.P. 55 - Succursale St-Laurent</t>
  </si>
  <si>
    <t>SQH</t>
  </si>
  <si>
    <t>SOCIETE QUEBECOISE D'HYPNOSE</t>
  </si>
  <si>
    <t>655193</t>
  </si>
  <si>
    <t>1 819 346 9196</t>
  </si>
  <si>
    <t>A/S Mme Carole Labrie</t>
  </si>
  <si>
    <t>375 Rue Argyll</t>
  </si>
  <si>
    <t>15/05/2023</t>
  </si>
  <si>
    <t>SQG</t>
  </si>
  <si>
    <t>SOCIETE QUEBECOISE DE GERIATRIE</t>
  </si>
  <si>
    <t>217906</t>
  </si>
  <si>
    <t>01 43 29 66 70</t>
  </si>
  <si>
    <t>21 Rue DAVIEL</t>
  </si>
  <si>
    <t>SPP PARIS</t>
  </si>
  <si>
    <t>SOCIETE PSYCHANALYTIQUE DE PARIS</t>
  </si>
  <si>
    <t>11752782675</t>
  </si>
  <si>
    <t>78425987100035</t>
  </si>
  <si>
    <t>130965</t>
  </si>
  <si>
    <t>03440</t>
  </si>
  <si>
    <t>06 12 98 10 00</t>
  </si>
  <si>
    <t>59250 HALLUIN</t>
  </si>
  <si>
    <t>292 Route DE NEUVILLE</t>
  </si>
  <si>
    <t>11/07/2022</t>
  </si>
  <si>
    <t>P2R</t>
  </si>
  <si>
    <t>SOCIETE POUR LA PROMOTION DE LA REEDUCATION RESPIRATOIRE</t>
  </si>
  <si>
    <t>31590257859</t>
  </si>
  <si>
    <t>38505861500050</t>
  </si>
  <si>
    <t>370344</t>
  </si>
  <si>
    <t>01 43 97 35 09</t>
  </si>
  <si>
    <t>1 Boulevard MAURICE BERTEAUX</t>
  </si>
  <si>
    <t>POINT F ST MAUR DES FOSSES</t>
  </si>
  <si>
    <t>SOCIETE POINT FORMATION ET PROMOTION SOCIALE</t>
  </si>
  <si>
    <t>11940669994</t>
  </si>
  <si>
    <t>31407854400082</t>
  </si>
  <si>
    <t>60288</t>
  </si>
  <si>
    <t>05 56 52 23 26</t>
  </si>
  <si>
    <t>66 Rue Abbé de l'Épée</t>
  </si>
  <si>
    <t>PHILOMATHIQUE</t>
  </si>
  <si>
    <t>SOCIETE PHILOMATHIQUE DE BORDEAUX</t>
  </si>
  <si>
    <t>72330000733</t>
  </si>
  <si>
    <t>78184288500019</t>
  </si>
  <si>
    <t>39986</t>
  </si>
  <si>
    <t>01 43 87 60 51</t>
  </si>
  <si>
    <t>31 Rue DE LIEGE</t>
  </si>
  <si>
    <t>SPASM</t>
  </si>
  <si>
    <t>SOCIETE PARISIENNE D'AIDE A LA SANTE MENTALE</t>
  </si>
  <si>
    <t>11754898675</t>
  </si>
  <si>
    <t>77567089600015</t>
  </si>
  <si>
    <t>604896</t>
  </si>
  <si>
    <t>01263</t>
  </si>
  <si>
    <t>01 42 09 29 13</t>
  </si>
  <si>
    <t>6 Rue Jean Hugues</t>
  </si>
  <si>
    <t>SOP</t>
  </si>
  <si>
    <t>SOCIETE ONDONTOLOGIE DE PARIS</t>
  </si>
  <si>
    <t>11756588375</t>
  </si>
  <si>
    <t>32107917000031</t>
  </si>
  <si>
    <t>553967</t>
  </si>
  <si>
    <t>0298445129</t>
  </si>
  <si>
    <t>BP 81145</t>
  </si>
  <si>
    <t>3 Rue François Le Guyader</t>
  </si>
  <si>
    <t>SOB</t>
  </si>
  <si>
    <t>SOCIETE ODONTOLOGIQUE DE BREST</t>
  </si>
  <si>
    <t>53290828229</t>
  </si>
  <si>
    <t>50251863200018</t>
  </si>
  <si>
    <t>652611</t>
  </si>
  <si>
    <t>07 49 42 16 09</t>
  </si>
  <si>
    <t>14150 OUISTREHAM</t>
  </si>
  <si>
    <t>133 Avenue de la Hève</t>
  </si>
  <si>
    <t>SOSBN</t>
  </si>
  <si>
    <t>SOCIETE ODONTO STOMATOLOGIQUE DE BASSE NORMANDIE</t>
  </si>
  <si>
    <t>25140133114</t>
  </si>
  <si>
    <t>49966974500030</t>
  </si>
  <si>
    <t>425904</t>
  </si>
  <si>
    <t>05 55 31 88 40</t>
  </si>
  <si>
    <t>ZI ROMANET</t>
  </si>
  <si>
    <t>32 Rue DE TOURCOING</t>
  </si>
  <si>
    <t>SN MICROLIDE</t>
  </si>
  <si>
    <t>SOCIETE NOUVELLE MICROLIDE SCOP</t>
  </si>
  <si>
    <t>74870087387</t>
  </si>
  <si>
    <t>44235612700013</t>
  </si>
  <si>
    <t>219940</t>
  </si>
  <si>
    <t>02 99 14 73 73</t>
  </si>
  <si>
    <t>SAINT JACQUES DE LA LANDE</t>
  </si>
  <si>
    <t>1 A Rue Louis Braille -  CS 50824</t>
  </si>
  <si>
    <t>CATALYS CONSEIL SOCIETE NOUVELLE</t>
  </si>
  <si>
    <t>SOCIETE NOUVELLE CATALYS</t>
  </si>
  <si>
    <t>53350746035</t>
  </si>
  <si>
    <t>44249030600507</t>
  </si>
  <si>
    <t>465495</t>
  </si>
  <si>
    <t>EFSNP CHU AMIENS</t>
  </si>
  <si>
    <t>1 Rond-point DU PR CHRISTIAN CABROL</t>
  </si>
  <si>
    <t>04/04/2024</t>
  </si>
  <si>
    <t>SNCLF</t>
  </si>
  <si>
    <t>SOCIETE NEUROPHYSIOLOGIE CLINIQUE DE LANGUE FRANCAISE</t>
  </si>
  <si>
    <t>32800261080</t>
  </si>
  <si>
    <t>53539663400029</t>
  </si>
  <si>
    <t>611736</t>
  </si>
  <si>
    <t>09626</t>
  </si>
  <si>
    <t>06 21 33 67 44</t>
  </si>
  <si>
    <t>Rue DE GERMONT</t>
  </si>
  <si>
    <t>SNFMI</t>
  </si>
  <si>
    <t>SOCIETE NATIONALE FRANCAISE DE MEDECINE INTERNE</t>
  </si>
  <si>
    <t>31660790200038</t>
  </si>
  <si>
    <t>426209</t>
  </si>
  <si>
    <t>01418</t>
  </si>
  <si>
    <t>01 83 95 48 07</t>
  </si>
  <si>
    <t>79 Boulevard DU MONTPARNASSE</t>
  </si>
  <si>
    <t>20/01/2025</t>
  </si>
  <si>
    <t>SNFGE</t>
  </si>
  <si>
    <t>SOCIETE NATIONALE FRANCAISE DE GASTRO ENTEROLOGIE SIEGE</t>
  </si>
  <si>
    <t>11755498575</t>
  </si>
  <si>
    <t>78011173800149</t>
  </si>
  <si>
    <t>663580</t>
  </si>
  <si>
    <t>06 40 96 27 54</t>
  </si>
  <si>
    <t>Domus Medica</t>
  </si>
  <si>
    <t>79 Rue DE TOCQUEVILLE</t>
  </si>
  <si>
    <t>SNFCP</t>
  </si>
  <si>
    <t>SOCIETE NATIONALE FRANCAISE DE COLO PROCTOLOGIE</t>
  </si>
  <si>
    <t>11756799275</t>
  </si>
  <si>
    <t>31596505300061</t>
  </si>
  <si>
    <t>684296</t>
  </si>
  <si>
    <t>02 40 00 53 90</t>
  </si>
  <si>
    <t>8 Cité d'ANTIN</t>
  </si>
  <si>
    <t>SNSM PARIS</t>
  </si>
  <si>
    <t>SOCIETE NATIONALE DE SAUVETAGE EN MER - SNSM</t>
  </si>
  <si>
    <t>11755749475</t>
  </si>
  <si>
    <t>77566502900242</t>
  </si>
  <si>
    <t>367473</t>
  </si>
  <si>
    <t>06077</t>
  </si>
  <si>
    <t>05 56 40 29 30</t>
  </si>
  <si>
    <t>22 Rue Du Maréchal Galliéni</t>
  </si>
  <si>
    <t>SMHBA</t>
  </si>
  <si>
    <t>SOCIETE MEDICALE D'HOMEOPATHIE ET DE BIOTHERAPIE D'AQUITAINE</t>
  </si>
  <si>
    <t>43368813200011</t>
  </si>
  <si>
    <t>65924</t>
  </si>
  <si>
    <t>02777</t>
  </si>
  <si>
    <t>01 56 96 98 27</t>
  </si>
  <si>
    <t>72 Avenue DU GENERAL LECLERC</t>
  </si>
  <si>
    <t>27/02/2023</t>
  </si>
  <si>
    <t>SMB</t>
  </si>
  <si>
    <t>SOCIETE MEDICALE DE BIOTHERAPIE</t>
  </si>
  <si>
    <t>11940848494</t>
  </si>
  <si>
    <t>30757116600056</t>
  </si>
  <si>
    <t>59225</t>
  </si>
  <si>
    <t>01052</t>
  </si>
  <si>
    <t>03 87 31 74 42</t>
  </si>
  <si>
    <t>136 Avenue DE FLANDRE</t>
  </si>
  <si>
    <t>16/01/2023</t>
  </si>
  <si>
    <t>SOCIETE MEDICALE BALINT</t>
  </si>
  <si>
    <t>11753784375</t>
  </si>
  <si>
    <t>40767199900016</t>
  </si>
  <si>
    <t>557201</t>
  </si>
  <si>
    <t>MAROC - CASABLANCA</t>
  </si>
  <si>
    <t>Appt 8</t>
  </si>
  <si>
    <t>Ouaha C7</t>
  </si>
  <si>
    <t>27/01/2017</t>
  </si>
  <si>
    <t>SMUC</t>
  </si>
  <si>
    <t>SOCIETE MAROCAINE D'URGENCE ET DE CATASTROPHE</t>
  </si>
  <si>
    <t>588039</t>
  </si>
  <si>
    <t>22 5 37 77 71 69</t>
  </si>
  <si>
    <t>MAROC - RABAT</t>
  </si>
  <si>
    <t>BP 6671</t>
  </si>
  <si>
    <t>Rue Lamfadel Cherkaoui</t>
  </si>
  <si>
    <t>16/08/2018</t>
  </si>
  <si>
    <t>SMTCA</t>
  </si>
  <si>
    <t>SOCIETE MAROCAINE DE TOXICOLOGIE CLINIQUE ET ANALYTIQUE</t>
  </si>
  <si>
    <t>680321</t>
  </si>
  <si>
    <t>212 666 775 778</t>
  </si>
  <si>
    <t>CENTRE DE RADIOLOGIE</t>
  </si>
  <si>
    <t>6 Place TAHLA, AGDAL</t>
  </si>
  <si>
    <t>SMR</t>
  </si>
  <si>
    <t>SOCIETE MAROCAINE DE RADIOLOGIE</t>
  </si>
  <si>
    <t>664248</t>
  </si>
  <si>
    <t>FES</t>
  </si>
  <si>
    <t>SMN</t>
  </si>
  <si>
    <t>SOCIETE MAROCAINE DE NEPHROLOGIE</t>
  </si>
  <si>
    <t>576852</t>
  </si>
  <si>
    <t>212 661 734 897</t>
  </si>
  <si>
    <t>Centre hospitalier universitaire</t>
  </si>
  <si>
    <t>sidi bibi</t>
  </si>
  <si>
    <t>09/01/2018</t>
  </si>
  <si>
    <t>SMMU</t>
  </si>
  <si>
    <t>SOCIETE MAROCAINE DE MEDECINE D'URGENCE</t>
  </si>
  <si>
    <t>560777</t>
  </si>
  <si>
    <t>212 6 61 14 18 71</t>
  </si>
  <si>
    <t>Hôpital d'Enfants Ibn Rochd c/o Pr A.BELLAMINE azeddine</t>
  </si>
  <si>
    <t>Rue El faidouz</t>
  </si>
  <si>
    <t>SMCP</t>
  </si>
  <si>
    <t>SOCIETE MAROCAINE DE CHIRURGIE PEDIATRIQUE</t>
  </si>
  <si>
    <t>668825</t>
  </si>
  <si>
    <t>212 537 77 98 04</t>
  </si>
  <si>
    <t>MAROC - AGDAL RABAT</t>
  </si>
  <si>
    <t>Imm. 23 - Apt 17</t>
  </si>
  <si>
    <t>Avenue Bin El Ouidane</t>
  </si>
  <si>
    <t>09/04/2024</t>
  </si>
  <si>
    <t>SMACOT</t>
  </si>
  <si>
    <t>SOCIETE MAROCAINE DE CHIRURGIE ORTHOPEDIQUE ET TRAUMATOLOGIQUE</t>
  </si>
  <si>
    <t>574843</t>
  </si>
  <si>
    <t>212 537 675 752</t>
  </si>
  <si>
    <t>MAROC - RABBAT</t>
  </si>
  <si>
    <t>Nations Unies</t>
  </si>
  <si>
    <t>BP 8048</t>
  </si>
  <si>
    <t>06/12/2017</t>
  </si>
  <si>
    <t>SMCC</t>
  </si>
  <si>
    <t>SOCIETE MAROCAINE DE CHIMIE CLINIQUE</t>
  </si>
  <si>
    <t>679227</t>
  </si>
  <si>
    <t>212 6 17 754 994</t>
  </si>
  <si>
    <t>c/o Centre Hospitalier Avicenne</t>
  </si>
  <si>
    <t>27/12/2024</t>
  </si>
  <si>
    <t>SMAAR</t>
  </si>
  <si>
    <t>SOCIETE MAROCAINE D'ANESTHESIE D'ANALGESIE ET DE REANIMATION</t>
  </si>
  <si>
    <t>231538</t>
  </si>
  <si>
    <t>02380</t>
  </si>
  <si>
    <t>92290 CHATENAY MALABRY</t>
  </si>
  <si>
    <t>156 Rue D AULNAY</t>
  </si>
  <si>
    <t>SOCIETE MARCE FRANCOPHONE</t>
  </si>
  <si>
    <t>11921104592</t>
  </si>
  <si>
    <t>42921253300013</t>
  </si>
  <si>
    <t>454904</t>
  </si>
  <si>
    <t>05 65 34 31 92</t>
  </si>
  <si>
    <t>46100 FIGEAC</t>
  </si>
  <si>
    <t>21 Avenue Jean Jaures</t>
  </si>
  <si>
    <t>LOMACO FIGEAC</t>
  </si>
  <si>
    <t>SOCIETE LOCATION MATERIEL COMPTABLE - LOMACO</t>
  </si>
  <si>
    <t>73460002346</t>
  </si>
  <si>
    <t>66165021800026</t>
  </si>
  <si>
    <t>411541</t>
  </si>
  <si>
    <t>01 64 62 62 45</t>
  </si>
  <si>
    <t>52 Rue DE LA MAISON ROUGE</t>
  </si>
  <si>
    <t>SOCIETE KLM LOGNES</t>
  </si>
  <si>
    <t>SOCIETE KLM</t>
  </si>
  <si>
    <t>11770445777</t>
  </si>
  <si>
    <t>44806508600010</t>
  </si>
  <si>
    <t>544504</t>
  </si>
  <si>
    <t>Hôpital du Sacré-Coeur de Montréal A/S Stéphane Delisle (pneumologie)</t>
  </si>
  <si>
    <t>5400 Boulevard Gouin Ouest</t>
  </si>
  <si>
    <t>30/05/2016</t>
  </si>
  <si>
    <t>SIVA</t>
  </si>
  <si>
    <t>SOCIETE INTERNATIONALE EN VENTILATION ARTIFICIELLE</t>
  </si>
  <si>
    <t>564758</t>
  </si>
  <si>
    <t>1 514 875 5665</t>
  </si>
  <si>
    <t>Suite 1012</t>
  </si>
  <si>
    <t>1155 Boulevard ROBERT BOURASSA</t>
  </si>
  <si>
    <t>02/06/2017</t>
  </si>
  <si>
    <t>SIU</t>
  </si>
  <si>
    <t>SOCIETE INTERNATIONALE D'UROLOGIE</t>
  </si>
  <si>
    <t>555034</t>
  </si>
  <si>
    <t>41 22 906 91 69</t>
  </si>
  <si>
    <t>7 Rue François-Versonnex</t>
  </si>
  <si>
    <t>SIOP</t>
  </si>
  <si>
    <t>SOCIETE INTERNATIONALE D'ONCOLOGIE PEDIATRIQUE - INTERNATIONAL SOCIETY OF PAEDIATRIC ONCOLOGY</t>
  </si>
  <si>
    <t>568958</t>
  </si>
  <si>
    <t>41 22 552 3305</t>
  </si>
  <si>
    <t>SUISSE - CHATELAINE</t>
  </si>
  <si>
    <t>International Environment House 2</t>
  </si>
  <si>
    <t>9 Chemin de Balexert</t>
  </si>
  <si>
    <t>27/09/2018</t>
  </si>
  <si>
    <t>SIOG</t>
  </si>
  <si>
    <t>SOCIETE INTERNATIONALE D'ONCOLOGIE GERIATRIQUE - INTERNATIONAL SOCIETY OF GERIATRIC ONCOLOGY</t>
  </si>
  <si>
    <t>550413</t>
  </si>
  <si>
    <t>32 2 6486823</t>
  </si>
  <si>
    <t>b.13</t>
  </si>
  <si>
    <t>26 Rue de la Loi</t>
  </si>
  <si>
    <t>03/10/2016</t>
  </si>
  <si>
    <t>SICOT</t>
  </si>
  <si>
    <t>SOCIETE INTERNATIONALE DE CHIRURGIE ORTHOPEDIQUE ET DE TRAUMATOLOGIE</t>
  </si>
  <si>
    <t>401298</t>
  </si>
  <si>
    <t>01 40 09 89 07</t>
  </si>
  <si>
    <t>60 Rue SAINT LAZARE</t>
  </si>
  <si>
    <t>SOCIETE FRANCOPHONE DU DIABETE - ALFEDIAM</t>
  </si>
  <si>
    <t>11754435775</t>
  </si>
  <si>
    <t>40499511000057</t>
  </si>
  <si>
    <t>422060</t>
  </si>
  <si>
    <t>CEPH</t>
  </si>
  <si>
    <t>27 Rue JULIETTE DODU</t>
  </si>
  <si>
    <t>SFHI</t>
  </si>
  <si>
    <t>SOCIETE FRANCOPHONE D'HISTOCOMPATIBILITE ET D'IMMUNOGENETIQUE</t>
  </si>
  <si>
    <t>11754561975</t>
  </si>
  <si>
    <t>51272712400012</t>
  </si>
  <si>
    <t>500835</t>
  </si>
  <si>
    <t>INRC HOPITAL NATIONAL ST MAURICE</t>
  </si>
  <si>
    <t>14 Rue DU VAL D OSNE</t>
  </si>
  <si>
    <t>SFERHE</t>
  </si>
  <si>
    <t>SOCIETE FRANCOPHONE D'ETUDE ET DE RECHERCHE SUR LES HANDICAPS DE L'ENFANCE</t>
  </si>
  <si>
    <t>11940500994</t>
  </si>
  <si>
    <t>49445188300016</t>
  </si>
  <si>
    <t>plus qualiopi plus NDA</t>
  </si>
  <si>
    <t>262183</t>
  </si>
  <si>
    <t>HOPITAL DE LA SALPETRIERE</t>
  </si>
  <si>
    <t>47 Boulevard DE L HOPITAL</t>
  </si>
  <si>
    <t>SFT</t>
  </si>
  <si>
    <t>SOCIETE FRANCOPHONE DE TABACOLOGIE</t>
  </si>
  <si>
    <t>11756849675</t>
  </si>
  <si>
    <t>38817101900036</t>
  </si>
  <si>
    <t>Après vérification, le numéro de Siret n'est plus le bon.
Cet OF ne possède pas de numéro d'activité valide et n'est pas Datadocké ou Qualiopy.</t>
  </si>
  <si>
    <t>547244</t>
  </si>
  <si>
    <t>94270 LE KREMLIN BICETRE</t>
  </si>
  <si>
    <t>78 Rue du General Leclerc</t>
  </si>
  <si>
    <t>SOFRASIMS</t>
  </si>
  <si>
    <t>SOCIETE FRANCOPHONE DE SIMULATION EN SANTE</t>
  </si>
  <si>
    <t>11941129294</t>
  </si>
  <si>
    <t>81418272100021</t>
  </si>
  <si>
    <t>431047</t>
  </si>
  <si>
    <t>02965</t>
  </si>
  <si>
    <t>04 73 60 82 79</t>
  </si>
  <si>
    <t>TOUR CIT</t>
  </si>
  <si>
    <t>SFNCM</t>
  </si>
  <si>
    <t>SOCIETE FRANCOPHONE DE NUTRITION CLINIQUE ET METABOLISME</t>
  </si>
  <si>
    <t>11757079675</t>
  </si>
  <si>
    <t>40912833700055</t>
  </si>
  <si>
    <t>645333</t>
  </si>
  <si>
    <t>06 37 56 09 27</t>
  </si>
  <si>
    <t>69440 CHABANIERE</t>
  </si>
  <si>
    <t>24 Montée des Roches SAINT-SORLIN</t>
  </si>
  <si>
    <t>SFNDT</t>
  </si>
  <si>
    <t>SOCIETE FRANCOPHONE DE NEPHROLOGIE DIALYSE ET TRANSPLANTATION</t>
  </si>
  <si>
    <t>84691996169</t>
  </si>
  <si>
    <t>81876781600023</t>
  </si>
  <si>
    <t>182655</t>
  </si>
  <si>
    <t>02869</t>
  </si>
  <si>
    <t>06 71 82 86 33</t>
  </si>
  <si>
    <t>SFPEADA</t>
  </si>
  <si>
    <t>SOCIETE FRANCAISE PSYCHIATRIE ENFANT ET ADOLESCENT ET DISCIPLINES ASSOCIEES</t>
  </si>
  <si>
    <t>11752569575</t>
  </si>
  <si>
    <t>39030536500012</t>
  </si>
  <si>
    <t>680990</t>
  </si>
  <si>
    <t>09AJ7</t>
  </si>
  <si>
    <t>02 40 08 06 63</t>
  </si>
  <si>
    <t>9 Rue Boileau</t>
  </si>
  <si>
    <t>SOCIETE FRANCAISE PARODONTOLOGIE</t>
  </si>
  <si>
    <t>52440826744</t>
  </si>
  <si>
    <t>78485660100058</t>
  </si>
  <si>
    <t>683164</t>
  </si>
  <si>
    <t>07 82 59 21 49</t>
  </si>
  <si>
    <t>35 Rue DE PONTHIEU</t>
  </si>
  <si>
    <t>SFO</t>
  </si>
  <si>
    <t>SOCIETE FRANCAISE ONCOESTHETE - SFO</t>
  </si>
  <si>
    <t>11755802875</t>
  </si>
  <si>
    <t>75289326300026</t>
  </si>
  <si>
    <t>369007</t>
  </si>
  <si>
    <t>02526</t>
  </si>
  <si>
    <t>9 Avenue CARNOT</t>
  </si>
  <si>
    <t>SFFPC</t>
  </si>
  <si>
    <t>SOCIETE FRANCAISE ET FRANCOPHONE DES PLAIES ET CICATRISATIONS</t>
  </si>
  <si>
    <t>11910999091</t>
  </si>
  <si>
    <t>39942821800032</t>
  </si>
  <si>
    <t>281025</t>
  </si>
  <si>
    <t>06 37 88 61 77</t>
  </si>
  <si>
    <t>34570 SAUSSAN</t>
  </si>
  <si>
    <t>8 Allée du Fontaillé</t>
  </si>
  <si>
    <t>SFPO</t>
  </si>
  <si>
    <t>SOCIETE FRANCAISE ET FRANCOPHONE DE PSYCHO ONCOLOGIE</t>
  </si>
  <si>
    <t>76341172534</t>
  </si>
  <si>
    <t>40485714600041</t>
  </si>
  <si>
    <t>370228</t>
  </si>
  <si>
    <t>01 43 80 72 26</t>
  </si>
  <si>
    <t>15 Rue DU LOUVRE</t>
  </si>
  <si>
    <t>SFODF</t>
  </si>
  <si>
    <t>SOCIETE FRANCAISE D'ORTHOPEDIE DENTO FACIALE</t>
  </si>
  <si>
    <t>11752614375</t>
  </si>
  <si>
    <t>77562478600049</t>
  </si>
  <si>
    <t>622760</t>
  </si>
  <si>
    <t>08903</t>
  </si>
  <si>
    <t>06 98 89 00 42</t>
  </si>
  <si>
    <t>17 Villa D Alesia</t>
  </si>
  <si>
    <t>SOCIETE FRANCAISE D'OPHTALMOLOGIE</t>
  </si>
  <si>
    <t>11755769375</t>
  </si>
  <si>
    <t>461830</t>
  </si>
  <si>
    <t>01015</t>
  </si>
  <si>
    <t>22 Avenue DE LA GRANDE ARMEE</t>
  </si>
  <si>
    <t>SFOP</t>
  </si>
  <si>
    <t>SOCIETE FRANCAISE D'ODONTOLOGIE PEDIATRIQUE</t>
  </si>
  <si>
    <t>11755730375</t>
  </si>
  <si>
    <t>33413220600031</t>
  </si>
  <si>
    <t>48641</t>
  </si>
  <si>
    <t>02884</t>
  </si>
  <si>
    <t>04 77 82 88 26</t>
  </si>
  <si>
    <t>13 Rue KERJEAN VRAS</t>
  </si>
  <si>
    <t>SF2H</t>
  </si>
  <si>
    <t>SOCIETE FRANCAISE D'HYGIENE HOSPITALIERE</t>
  </si>
  <si>
    <t>53290727529</t>
  </si>
  <si>
    <t>39062505100029</t>
  </si>
  <si>
    <t>560480</t>
  </si>
  <si>
    <t>01 42 40 52 78</t>
  </si>
  <si>
    <t>43 Quai DE GRENELLE</t>
  </si>
  <si>
    <t>SFEF</t>
  </si>
  <si>
    <t>SOCIETE FRANCAISE D'ETUDE ET DE FORMATION</t>
  </si>
  <si>
    <t>11752285775</t>
  </si>
  <si>
    <t>39512947100094</t>
  </si>
  <si>
    <t>602644</t>
  </si>
  <si>
    <t>47/83 Boulevard de l'Hôpital</t>
  </si>
  <si>
    <t>STE FRANCAISE DES SCIENCES DE LA STERILISATION - SF2S</t>
  </si>
  <si>
    <t>SOCIETE FRANCAISE DES SCIENCES DE LA STERILISATION - SF2S</t>
  </si>
  <si>
    <t>11755891475</t>
  </si>
  <si>
    <t>47887557800021</t>
  </si>
  <si>
    <t>563432</t>
  </si>
  <si>
    <t>06 87 91 19 48</t>
  </si>
  <si>
    <t>25 Rue BERNARD DELICIEUX</t>
  </si>
  <si>
    <t>SFP-APA</t>
  </si>
  <si>
    <t>SOCIETE FRANCAISE DES PROFESSIONELS EN ACTIVITE PHYSIQUES ADAPTEES</t>
  </si>
  <si>
    <t>76310868331</t>
  </si>
  <si>
    <t>52420070600025</t>
  </si>
  <si>
    <t>213822</t>
  </si>
  <si>
    <t>16 Boulevard SAINT GERMAIN</t>
  </si>
  <si>
    <t>31/08/2020</t>
  </si>
  <si>
    <t>SFM</t>
  </si>
  <si>
    <t>SOCIETE FRANCAISE DES MICROSCOPIES</t>
  </si>
  <si>
    <t>11752773875</t>
  </si>
  <si>
    <t>78426089500056</t>
  </si>
  <si>
    <t>70415</t>
  </si>
  <si>
    <t>04 97 18 47 00</t>
  </si>
  <si>
    <t>BP 3316</t>
  </si>
  <si>
    <t>455 Rue PROMENADE DES ANGLAIS</t>
  </si>
  <si>
    <t>KONE NICE</t>
  </si>
  <si>
    <t>SOCIETE FRANCAISE DES ASCENSEURS KONE</t>
  </si>
  <si>
    <t>11920083492</t>
  </si>
  <si>
    <t>59205230201860</t>
  </si>
  <si>
    <t>362141</t>
  </si>
  <si>
    <t>0243571470</t>
  </si>
  <si>
    <t>72210 SOULIGNE FLACE</t>
  </si>
  <si>
    <t>Les Richardes</t>
  </si>
  <si>
    <t>14/06/2023</t>
  </si>
  <si>
    <t>SFE</t>
  </si>
  <si>
    <t>SOCIETE FRANCAISE D'EQUITHERAPIE</t>
  </si>
  <si>
    <t>52720158772</t>
  </si>
  <si>
    <t>48999586000025</t>
  </si>
  <si>
    <t>385591</t>
  </si>
  <si>
    <t>01427</t>
  </si>
  <si>
    <t>01 42 79 06 35</t>
  </si>
  <si>
    <t>SFED</t>
  </si>
  <si>
    <t>SOCIETE FRANCAISE D'ENDOSCOPIE DIGESTIVE</t>
  </si>
  <si>
    <t>11753894475</t>
  </si>
  <si>
    <t>31841295400063</t>
  </si>
  <si>
    <t>551958</t>
  </si>
  <si>
    <t>0144402804</t>
  </si>
  <si>
    <t>49 Avenue de Villiers</t>
  </si>
  <si>
    <t>24/10/2016</t>
  </si>
  <si>
    <t>SOCIETE FRANCAISE D'ENDODONTIE</t>
  </si>
  <si>
    <t>11755519775</t>
  </si>
  <si>
    <t>41070641000041</t>
  </si>
  <si>
    <t>510889</t>
  </si>
  <si>
    <t>01 40 24 02 72</t>
  </si>
  <si>
    <t>88 Rue de la Roquette</t>
  </si>
  <si>
    <t>SFE PARIS</t>
  </si>
  <si>
    <t>SOCIETE FRANCAISE D'ENDOCRINOLOGIE</t>
  </si>
  <si>
    <t>11756742775</t>
  </si>
  <si>
    <t>33483413200055</t>
  </si>
  <si>
    <t>380076</t>
  </si>
  <si>
    <t>Batiment A3</t>
  </si>
  <si>
    <t>95 Corniche Du Pdt John F Kennedy Residence Les Catalans,</t>
  </si>
  <si>
    <t>SFVTT</t>
  </si>
  <si>
    <t>SOCIETE FRANCAISE DE VIGILANCE ET DE THERAPEUTIQUE TRANSFUSIONNELLE</t>
  </si>
  <si>
    <t>93131286413</t>
  </si>
  <si>
    <t>47946646800028</t>
  </si>
  <si>
    <t>411930</t>
  </si>
  <si>
    <t>07639</t>
  </si>
  <si>
    <t>01 47 10 79 20</t>
  </si>
  <si>
    <t>Laboratoire de Pharmacologie et Toxicologie - CHU GARCHES</t>
  </si>
  <si>
    <t>104 Boulevard Raymond Poincare</t>
  </si>
  <si>
    <t>06/02/2025</t>
  </si>
  <si>
    <t>SOCIETE FRANCAISE DE TOXICOLOGIE ANALYTIQUE</t>
  </si>
  <si>
    <t>11922345892</t>
  </si>
  <si>
    <t>34351348700052</t>
  </si>
  <si>
    <t>318103</t>
  </si>
  <si>
    <t>01 44 27 66 60</t>
  </si>
  <si>
    <t>INSTITUT HENRI POINCARE</t>
  </si>
  <si>
    <t>11 Rue PIERRE ET MARIE CURIE</t>
  </si>
  <si>
    <t>08/12/2023</t>
  </si>
  <si>
    <t>SFDS</t>
  </si>
  <si>
    <t>SOCIETE FRANCAISE DE STATISTIQUE</t>
  </si>
  <si>
    <t>11755362675</t>
  </si>
  <si>
    <t>41972519700018</t>
  </si>
  <si>
    <t>370253</t>
  </si>
  <si>
    <t>01392</t>
  </si>
  <si>
    <t>11 bis Avenue MAC MAHON</t>
  </si>
  <si>
    <t>SFSC</t>
  </si>
  <si>
    <t>SOCIETE FRANCAISE DE SEXOLOGIE CLINIQUE</t>
  </si>
  <si>
    <t>11753563575</t>
  </si>
  <si>
    <t>30460373100031</t>
  </si>
  <si>
    <t>Pas DD le 30/4/20</t>
  </si>
  <si>
    <t>451630</t>
  </si>
  <si>
    <t>06 31 24 27 59</t>
  </si>
  <si>
    <t>67400 ILLKIRCH GRAFFENSTADEN</t>
  </si>
  <si>
    <t>8 Quai DE D'ILL</t>
  </si>
  <si>
    <t>SFSPM ILLKIRCH</t>
  </si>
  <si>
    <t>SOCIETE FRANCAISE DE SENOLOGIE ET DE PATHOLOGIE MAMMAIRE ILLKIRCH</t>
  </si>
  <si>
    <t>42670436767</t>
  </si>
  <si>
    <t>43167391200041</t>
  </si>
  <si>
    <t>202629</t>
  </si>
  <si>
    <t>03 83 44 39 17</t>
  </si>
  <si>
    <t>1 Rue DE LA FORET</t>
  </si>
  <si>
    <t>02/08/2021</t>
  </si>
  <si>
    <t>SFSP</t>
  </si>
  <si>
    <t>SOCIETE FRANCAISE DE SANTE PUBLIQUE</t>
  </si>
  <si>
    <t>41540249054</t>
  </si>
  <si>
    <t>38789651700027</t>
  </si>
  <si>
    <t>492863</t>
  </si>
  <si>
    <t>04459</t>
  </si>
  <si>
    <t>02 35 56 60 38</t>
  </si>
  <si>
    <t>60 Rue Francois 1er</t>
  </si>
  <si>
    <t>03/06/2022</t>
  </si>
  <si>
    <t>SFSD</t>
  </si>
  <si>
    <t>SOCIETE FRANCAISE DE SANTE DIGITALE - SFSD</t>
  </si>
  <si>
    <t>11756218275</t>
  </si>
  <si>
    <t>53365041200059</t>
  </si>
  <si>
    <t>449740</t>
  </si>
  <si>
    <t>01353</t>
  </si>
  <si>
    <t>01 42 50 00 18</t>
  </si>
  <si>
    <t>80 Rue DE L ABBE GROULT</t>
  </si>
  <si>
    <t>SFR</t>
  </si>
  <si>
    <t>SOCIETE FRANCAISE DE RHUMATOLOGIE</t>
  </si>
  <si>
    <t>11754810575</t>
  </si>
  <si>
    <t>78569877000043</t>
  </si>
  <si>
    <t>524580</t>
  </si>
  <si>
    <t>01 40 15 92 05</t>
  </si>
  <si>
    <t>47 Rue De La Colonie</t>
  </si>
  <si>
    <t>SFRO</t>
  </si>
  <si>
    <t>SOCIETE FRANCAISE DE RADIOTHERAPIE ONCOLOGIQUE</t>
  </si>
  <si>
    <t>11755327075</t>
  </si>
  <si>
    <t>48062575500032</t>
  </si>
  <si>
    <t>138241</t>
  </si>
  <si>
    <t>3 Rue GUY MOCQUET</t>
  </si>
  <si>
    <t>16/04/2025</t>
  </si>
  <si>
    <t>SFPEAT</t>
  </si>
  <si>
    <t>SOCIETE FRANCAISE DE PSYCHOPATHOLOGIE DE L'EXPRESSION ET D'ART-THERAPIE</t>
  </si>
  <si>
    <t>11754939275</t>
  </si>
  <si>
    <t>39927865400054</t>
  </si>
  <si>
    <t>385980</t>
  </si>
  <si>
    <t>01 42 93 52 60</t>
  </si>
  <si>
    <t>13 Rue GANNERON</t>
  </si>
  <si>
    <t>SFPA</t>
  </si>
  <si>
    <t>SOCIETE FRANCAISE DE PSYCHOLOGIE ANALYTIQUE</t>
  </si>
  <si>
    <t>11754969575</t>
  </si>
  <si>
    <t>40393537200025</t>
  </si>
  <si>
    <t>546150</t>
  </si>
  <si>
    <t>05 17 50 39 93</t>
  </si>
  <si>
    <t>16470 ST MICHEL</t>
  </si>
  <si>
    <t>1 Impasse DES MARGUERITES</t>
  </si>
  <si>
    <t>15/12/2021</t>
  </si>
  <si>
    <t>SFPA SO INSTITUT DU SUD OUEST ST MICHEL</t>
  </si>
  <si>
    <t>SOCIETE FRANCAISE DE PSYCHANALYSE ADLERIENNE SUD OUEST</t>
  </si>
  <si>
    <t>75160117416</t>
  </si>
  <si>
    <t>81099194300012</t>
  </si>
  <si>
    <t>557365</t>
  </si>
  <si>
    <t>127 Avenue J B CLEMENT</t>
  </si>
  <si>
    <t>SOCIETE FRANCAISE DE PHYSIOTHERAPIE</t>
  </si>
  <si>
    <t>11921990092</t>
  </si>
  <si>
    <t>79868968300018</t>
  </si>
  <si>
    <t>516429</t>
  </si>
  <si>
    <t>06595</t>
  </si>
  <si>
    <t>02 47 36 62 10</t>
  </si>
  <si>
    <t>HOPITAL BRETONNEAU</t>
  </si>
  <si>
    <t>2 bis Boulevard TONNELLE</t>
  </si>
  <si>
    <t>SFPT</t>
  </si>
  <si>
    <t>SOCIETE FRANCAISE DE PHARMACOLOGIE ET DE THERAPEUTIQUE</t>
  </si>
  <si>
    <t>41088485200022</t>
  </si>
  <si>
    <t>533245</t>
  </si>
  <si>
    <t>04432</t>
  </si>
  <si>
    <t>01 42 34 82 95</t>
  </si>
  <si>
    <t>FACULTE DE PHARMACIE</t>
  </si>
  <si>
    <t>4 Avenue DE L OBSERVATOIRE</t>
  </si>
  <si>
    <t>SOCIETE FRANCAISE DE PHARMACIE ONCOLOGIQUE</t>
  </si>
  <si>
    <t>49794371200032</t>
  </si>
  <si>
    <t>631012</t>
  </si>
  <si>
    <t>2 Rue De La Miletrie</t>
  </si>
  <si>
    <t>SFPC</t>
  </si>
  <si>
    <t>SOCIETE FRANCAISE DE PHARMACIE CLINIQUE</t>
  </si>
  <si>
    <t>75860205786</t>
  </si>
  <si>
    <t>89116409700034</t>
  </si>
  <si>
    <t>457371</t>
  </si>
  <si>
    <t>01558</t>
  </si>
  <si>
    <t>9 Rue BOILEAU</t>
  </si>
  <si>
    <t>SFPIOVL</t>
  </si>
  <si>
    <t>SOCIETE FRANCAISE DE PARODONTOLOGIE ET D'IMPLANTOLOGIE ORALE REGION VAL DE LOIRE</t>
  </si>
  <si>
    <t>52440823844</t>
  </si>
  <si>
    <t>39820930400029</t>
  </si>
  <si>
    <t>362591</t>
  </si>
  <si>
    <t>02 41 35 48 46</t>
  </si>
  <si>
    <t>41 Rue Haute de Reculée</t>
  </si>
  <si>
    <t>SFNP</t>
  </si>
  <si>
    <t>SOCIETE FRANCAISE DE NEUROLOGIE PEDIATRIQUE</t>
  </si>
  <si>
    <t>52490340849</t>
  </si>
  <si>
    <t>53146678700011</t>
  </si>
  <si>
    <t>464156</t>
  </si>
  <si>
    <t>03055</t>
  </si>
  <si>
    <t>09 63 04 70 73</t>
  </si>
  <si>
    <t>36 Avenue Jean Moulin</t>
  </si>
  <si>
    <t>SOCIETE FRANCAISE DE MICROBIOLOGIE</t>
  </si>
  <si>
    <t>11755783375</t>
  </si>
  <si>
    <t>31193497000022</t>
  </si>
  <si>
    <t>627574</t>
  </si>
  <si>
    <t>371 Avenue du Doyen Gaston Giraud</t>
  </si>
  <si>
    <t>11/05/2023</t>
  </si>
  <si>
    <t>SFMPP</t>
  </si>
  <si>
    <t>SOCIETE FRANCAISE DE MEDECINE PREDICTIVE ET PERSONNALISEE</t>
  </si>
  <si>
    <t>76341119534</t>
  </si>
  <si>
    <t>81061837100019</t>
  </si>
  <si>
    <t>461155</t>
  </si>
  <si>
    <t>01426</t>
  </si>
  <si>
    <t>04 67 63 97 86</t>
  </si>
  <si>
    <t>41 Avenue Bouisson Bertrand</t>
  </si>
  <si>
    <t>30/07/2024</t>
  </si>
  <si>
    <t>SOFMER</t>
  </si>
  <si>
    <t>SOCIETE FRANCAISE DE MEDECINE PHYSIQUE ET DE READAPTATION</t>
  </si>
  <si>
    <t>76341056634</t>
  </si>
  <si>
    <t>45052282600020</t>
  </si>
  <si>
    <t>668590</t>
  </si>
  <si>
    <t>FACULTE DE MEDECINE LABORATOIRE MEDEC.</t>
  </si>
  <si>
    <t>37 Allée JULES GUESDE</t>
  </si>
  <si>
    <t>SFMLEM</t>
  </si>
  <si>
    <t>SOCIETE FRANCAISE DE MEDECINE LEGALE</t>
  </si>
  <si>
    <t>76311281131</t>
  </si>
  <si>
    <t>82870884200012</t>
  </si>
  <si>
    <t>464089</t>
  </si>
  <si>
    <t>01266</t>
  </si>
  <si>
    <t>01 41 90 09 25</t>
  </si>
  <si>
    <t>141 Avenue DE VERDUN</t>
  </si>
  <si>
    <t>11/01/2019</t>
  </si>
  <si>
    <t>SFMG</t>
  </si>
  <si>
    <t>SOCIETE FRANCAISE DE MEDECINE GENERALE</t>
  </si>
  <si>
    <t>11921490392</t>
  </si>
  <si>
    <t>78515089700052</t>
  </si>
  <si>
    <t>414293</t>
  </si>
  <si>
    <t>01733</t>
  </si>
  <si>
    <t>05 56 96 47 91</t>
  </si>
  <si>
    <t>CS 23079</t>
  </si>
  <si>
    <t>151 Route SAINT ANTOINE DE GINESTIERE</t>
  </si>
  <si>
    <t>15/10/2024</t>
  </si>
  <si>
    <t>SFLS</t>
  </si>
  <si>
    <t>SOCIETE FRANCAISE DE LUTTE CONTRE LE SIDA</t>
  </si>
  <si>
    <t>93060939806</t>
  </si>
  <si>
    <t>42303546800028</t>
  </si>
  <si>
    <t>155627</t>
  </si>
  <si>
    <t>02 43 51 72 67</t>
  </si>
  <si>
    <t>72650 ST SATURNIN</t>
  </si>
  <si>
    <t>CENTRE DE L ARCHE</t>
  </si>
  <si>
    <t>PERSE</t>
  </si>
  <si>
    <t>SOCIETE FRANCAISE DE L'ESCARRE</t>
  </si>
  <si>
    <t>52720095472</t>
  </si>
  <si>
    <t>40154413500023</t>
  </si>
  <si>
    <t>515360</t>
  </si>
  <si>
    <t>03 28 55 40 18</t>
  </si>
  <si>
    <t>69310 PIERRE BENITE</t>
  </si>
  <si>
    <t>Pavillon Marcel Berard 1 g</t>
  </si>
  <si>
    <t>165 Chemin Du Grand Revoyet Chls</t>
  </si>
  <si>
    <t>28/11/2024</t>
  </si>
  <si>
    <t>SFGM TC</t>
  </si>
  <si>
    <t>SOCIETE FRANCAISE DE GREFFE DE MOELLE ET DE THERAPIE CELLULAIRE</t>
  </si>
  <si>
    <t>82691367369</t>
  </si>
  <si>
    <t>41942465000036</t>
  </si>
  <si>
    <t>640736</t>
  </si>
  <si>
    <t>06 19 27 36 01</t>
  </si>
  <si>
    <t>5 Rue Las Cases</t>
  </si>
  <si>
    <t>SFDG</t>
  </si>
  <si>
    <t>SOCIETE FRANCAISE DE GRAPHOLOGIE</t>
  </si>
  <si>
    <t>11752094375</t>
  </si>
  <si>
    <t>78431532700014</t>
  </si>
  <si>
    <t>297460</t>
  </si>
  <si>
    <t>01 45 72 04 99</t>
  </si>
  <si>
    <t>11 Rue Jean Mermoz</t>
  </si>
  <si>
    <t>SFGG</t>
  </si>
  <si>
    <t>SOCIETE FRANCAISE DE GERIATRIE ET DE GERONTOLOGIE</t>
  </si>
  <si>
    <t>11753602275</t>
  </si>
  <si>
    <t>31878600100053</t>
  </si>
  <si>
    <t>492012</t>
  </si>
  <si>
    <t>04881</t>
  </si>
  <si>
    <t>06 14 68 40 30</t>
  </si>
  <si>
    <t>Laboratoire d¿anatomie et de cytologie pathologiques</t>
  </si>
  <si>
    <t>2 Avenue du professeur Léon Bernard  Faculté de Médecine Université RENNES 1</t>
  </si>
  <si>
    <t>24/11/2020</t>
  </si>
  <si>
    <t>SOFFOET</t>
  </si>
  <si>
    <t>SOCIETE FRANCAISE DE FOETOPATHOLOGIE</t>
  </si>
  <si>
    <t>80143728600017</t>
  </si>
  <si>
    <t>576440</t>
  </si>
  <si>
    <t>01080</t>
  </si>
  <si>
    <t>18 Boulevard de Reuilly</t>
  </si>
  <si>
    <t>SFDRMG</t>
  </si>
  <si>
    <t>SOCIETE FRANCAISE DE DOCUMENTATION ET DE RECHERCHE EN MEDECINE GENERALE</t>
  </si>
  <si>
    <t>11754809275</t>
  </si>
  <si>
    <t>43505590000029</t>
  </si>
  <si>
    <t>452350</t>
  </si>
  <si>
    <t>03112</t>
  </si>
  <si>
    <t>01 43 27 01 56</t>
  </si>
  <si>
    <t>10 Cité Malesherbes</t>
  </si>
  <si>
    <t>SFDPST</t>
  </si>
  <si>
    <t>SOCIETE FRANCAISE DE DERMATOLOGIE ET DE PATHOLOGIE SEXUELLE TRANSMISSIBLE</t>
  </si>
  <si>
    <t>11756035275</t>
  </si>
  <si>
    <t>35313934800059</t>
  </si>
  <si>
    <t>433020</t>
  </si>
  <si>
    <t>02403</t>
  </si>
  <si>
    <t>0158411577</t>
  </si>
  <si>
    <t>BP 34</t>
  </si>
  <si>
    <t>8 Rue De Rochechouart</t>
  </si>
  <si>
    <t>SFCC</t>
  </si>
  <si>
    <t>SOCIETE FRANCAISE DE CYTOLOGIE CLINIQUE</t>
  </si>
  <si>
    <t>11754730775</t>
  </si>
  <si>
    <t>39091349900039</t>
  </si>
  <si>
    <t>499870</t>
  </si>
  <si>
    <t>01346</t>
  </si>
  <si>
    <t>0146677485</t>
  </si>
  <si>
    <t>26 Rue DE BELFORT</t>
  </si>
  <si>
    <t>02/10/2018</t>
  </si>
  <si>
    <t>SOFCPRE</t>
  </si>
  <si>
    <t>SOCIETE FRANCAISE DE CHIRURGIE PLASTIQUE RECONSTRUCTRICE ET ESTHETIQUE</t>
  </si>
  <si>
    <t>11922142492</t>
  </si>
  <si>
    <t>504518</t>
  </si>
  <si>
    <t>01 43 22 47 54</t>
  </si>
  <si>
    <t>56 Rue Boissonade</t>
  </si>
  <si>
    <t>SOFCOT</t>
  </si>
  <si>
    <t>SOCIETE FRANCAISE DE CHIRURGIE ORTHOPEDIQUE ET TRAUMATOLOGIQUE</t>
  </si>
  <si>
    <t>11753727075</t>
  </si>
  <si>
    <t>78457877500024</t>
  </si>
  <si>
    <t>467595</t>
  </si>
  <si>
    <t>01457</t>
  </si>
  <si>
    <t>01 58 07 67 01</t>
  </si>
  <si>
    <t>22 Avenue De La Grande Armee</t>
  </si>
  <si>
    <t>SFCO</t>
  </si>
  <si>
    <t>SOCIETE FRANCAISE DE CHIRURGIE ORALE</t>
  </si>
  <si>
    <t>50051094600030</t>
  </si>
  <si>
    <t>528912</t>
  </si>
  <si>
    <t>06073</t>
  </si>
  <si>
    <t>06 08 99 00 77</t>
  </si>
  <si>
    <t>Centre Hospitalier Lyon Sud</t>
  </si>
  <si>
    <t>165 Chemin du Grand Revoyet</t>
  </si>
  <si>
    <t>19/06/2019</t>
  </si>
  <si>
    <t>SFCU</t>
  </si>
  <si>
    <t>SOCIETE FRANCAISE DE CHIRURGIE D'URGENCE</t>
  </si>
  <si>
    <t>82691366569</t>
  </si>
  <si>
    <t>49252421000019</t>
  </si>
  <si>
    <t>536039</t>
  </si>
  <si>
    <t>01 56 56 70 00</t>
  </si>
  <si>
    <t>6-8 Rue DE LA REUNION</t>
  </si>
  <si>
    <t>SFC PARIS 15EME</t>
  </si>
  <si>
    <t>SOCIETE FRANCAISE DE CERAMIQUE</t>
  </si>
  <si>
    <t>11754333175</t>
  </si>
  <si>
    <t>78460178300011</t>
  </si>
  <si>
    <t>26580</t>
  </si>
  <si>
    <t>02319</t>
  </si>
  <si>
    <t>01 43 22 33 33</t>
  </si>
  <si>
    <t>MAISON DU COEUR</t>
  </si>
  <si>
    <t>5 Rue DES COLONNES DU TRONE</t>
  </si>
  <si>
    <t>SFC</t>
  </si>
  <si>
    <t>SOCIETE FRANCAISE DE CARDIOLOGIE</t>
  </si>
  <si>
    <t>11750672875</t>
  </si>
  <si>
    <t>78428791400047</t>
  </si>
  <si>
    <t>90116</t>
  </si>
  <si>
    <t>03863</t>
  </si>
  <si>
    <t>01 45 25 82 25</t>
  </si>
  <si>
    <t>17 bis Chemin De Vassieux</t>
  </si>
  <si>
    <t>SFAR CALUIRE ET CUIRE</t>
  </si>
  <si>
    <t>SOCIETE FRANCAISE D'ANESTHESIE ET REANIMATION</t>
  </si>
  <si>
    <t>11752531675</t>
  </si>
  <si>
    <t>30716549800071</t>
  </si>
  <si>
    <t>179516</t>
  </si>
  <si>
    <t>01 46 38 24 14</t>
  </si>
  <si>
    <t>GRAP UNIVERSITE DE PICARDIE JULES VERNE</t>
  </si>
  <si>
    <t>Chemin DU THIL</t>
  </si>
  <si>
    <t>SOCIETE FRANCAISE D'ALCOOLOGIE AMIENS</t>
  </si>
  <si>
    <t>SOCIETE FRANCAISE D'ALCOOLOGIE</t>
  </si>
  <si>
    <t>32800197980</t>
  </si>
  <si>
    <t>32156995600071</t>
  </si>
  <si>
    <t>195080</t>
  </si>
  <si>
    <t>02817</t>
  </si>
  <si>
    <t>01 45 75 43 86</t>
  </si>
  <si>
    <t>106 Avenue EMILE ZOLA</t>
  </si>
  <si>
    <t>SFAP</t>
  </si>
  <si>
    <t>SOCIETE FRANCAISE D'ACCOMPAGNEMENT ET DE SOINS PALLIATIFS</t>
  </si>
  <si>
    <t>11751832675</t>
  </si>
  <si>
    <t>39047335300022</t>
  </si>
  <si>
    <t>648826</t>
  </si>
  <si>
    <t>07935</t>
  </si>
  <si>
    <t>06 09 71 59 05</t>
  </si>
  <si>
    <t>26 Rue De Belfort</t>
  </si>
  <si>
    <t>SOC FRANCAISE CHIRURGIE PLASTIQUE</t>
  </si>
  <si>
    <t>SOCIETE FRANCAISE CHIRURGIE PLASTIQUE - PLASTIRISQ</t>
  </si>
  <si>
    <t>78471448700021</t>
  </si>
  <si>
    <t>648899</t>
  </si>
  <si>
    <t>74 Rue RAYNOUARD</t>
  </si>
  <si>
    <t>SFAR PARIS</t>
  </si>
  <si>
    <t>SOCIETE FRANCAISE ANESTHESIE REANIMATION</t>
  </si>
  <si>
    <t>30716549800055</t>
  </si>
  <si>
    <t>219228</t>
  </si>
  <si>
    <t>01715</t>
  </si>
  <si>
    <t>01 42 49 44 93</t>
  </si>
  <si>
    <t>HOPITAL SAINT LOUIS</t>
  </si>
  <si>
    <t>1 Avenue CLAUDE VELLEFAUX</t>
  </si>
  <si>
    <t>SFANP</t>
  </si>
  <si>
    <t>SOCIETE FRANCAISE ANATOMIE NORMALE PATHOLOGIQUE</t>
  </si>
  <si>
    <t>11752761175</t>
  </si>
  <si>
    <t>32830930700028</t>
  </si>
  <si>
    <t>416381</t>
  </si>
  <si>
    <t>02 46 85 02 99</t>
  </si>
  <si>
    <t>CS 81103</t>
  </si>
  <si>
    <t>7 Rue DE TOG RU</t>
  </si>
  <si>
    <t>SOFIS</t>
  </si>
  <si>
    <t>SOCIETE FORMATION INNOVATION EN SECOURISME</t>
  </si>
  <si>
    <t>53560714356</t>
  </si>
  <si>
    <t>43973400500036</t>
  </si>
  <si>
    <t>628128</t>
  </si>
  <si>
    <t>01 41 97 35 23</t>
  </si>
  <si>
    <t>41 Rue DU CAPITAINE GUYNEMER</t>
  </si>
  <si>
    <t>SOFIRAL FIDUCIAL COURBEVOIE</t>
  </si>
  <si>
    <t>SOCIETE FIDUCIAIRE NATIONALE JURIDIQUE ET FISCALE - SOFIRAL</t>
  </si>
  <si>
    <t>11920483792</t>
  </si>
  <si>
    <t>97050449401651</t>
  </si>
  <si>
    <t>403969</t>
  </si>
  <si>
    <t>02815</t>
  </si>
  <si>
    <t>05 57 42 54 30</t>
  </si>
  <si>
    <t>33710 PUGNAC</t>
  </si>
  <si>
    <t>5 Lotissement DES CEPAGES</t>
  </si>
  <si>
    <t>26/10/2022</t>
  </si>
  <si>
    <t>SEO</t>
  </si>
  <si>
    <t>SOCIETE EUROPEENNE D'ORGANISATION</t>
  </si>
  <si>
    <t>72330762033</t>
  </si>
  <si>
    <t>51075102700036</t>
  </si>
  <si>
    <t>601810</t>
  </si>
  <si>
    <t>03 87 29 86 40</t>
  </si>
  <si>
    <t>57690 CREHANGE</t>
  </si>
  <si>
    <t>14 Rue PIERRE CURIE</t>
  </si>
  <si>
    <t>16/03/2022</t>
  </si>
  <si>
    <t>SOCIETE EUROPEENNE DE FORMATION TECHNIQUE</t>
  </si>
  <si>
    <t>41570145857</t>
  </si>
  <si>
    <t>41013926500038</t>
  </si>
  <si>
    <t>559398</t>
  </si>
  <si>
    <t>0492194040</t>
  </si>
  <si>
    <t>06150 CANNES LA BOCCA</t>
  </si>
  <si>
    <t>LES BALADINES</t>
  </si>
  <si>
    <t>1 Rue DE LA VERRERIE</t>
  </si>
  <si>
    <t>UFCM CANNES LA BOCCA</t>
  </si>
  <si>
    <t>SOCIETE EUROPEENNE DE FORMATION</t>
  </si>
  <si>
    <t>93060262106</t>
  </si>
  <si>
    <t>39375321500010</t>
  </si>
  <si>
    <t>144423</t>
  </si>
  <si>
    <t>01 47 07 12 60</t>
  </si>
  <si>
    <t>92 bis Boulevard Du Montparnasse</t>
  </si>
  <si>
    <t>SEPEA</t>
  </si>
  <si>
    <t>SOCIETE EUROPEENE POUR LA PSYCHANALYSE DE L'ENFANT ET DE L ADOLESCENT</t>
  </si>
  <si>
    <t>11752268175</t>
  </si>
  <si>
    <t>40270328400057</t>
  </si>
  <si>
    <t>384884</t>
  </si>
  <si>
    <t>01 56 68 70 30</t>
  </si>
  <si>
    <t>19 Rue D ARMAILLE</t>
  </si>
  <si>
    <t>29/01/2024</t>
  </si>
  <si>
    <t>SERT MARMOTTAN</t>
  </si>
  <si>
    <t>SOCIETE ENSEIGNEMENT RECHERCHE TOXICOMANIE SERT MARMOTTAN</t>
  </si>
  <si>
    <t>11754956875</t>
  </si>
  <si>
    <t>33506265900016</t>
  </si>
  <si>
    <t>667377</t>
  </si>
  <si>
    <t>01 30 86 91 19</t>
  </si>
  <si>
    <t>78420 CARRIERES SUR SEINE</t>
  </si>
  <si>
    <t>Zone Industrielle Des Amandiers</t>
  </si>
  <si>
    <t>3 Rue Des Entrepreneurs</t>
  </si>
  <si>
    <t>01/03/2024</t>
  </si>
  <si>
    <t>SOCIETE EIKOS CONCEPTS</t>
  </si>
  <si>
    <t>11788013278</t>
  </si>
  <si>
    <t>38112549100047</t>
  </si>
  <si>
    <t>596425</t>
  </si>
  <si>
    <t>05 61 75 40 88</t>
  </si>
  <si>
    <t>33 Avenue MARCEL DASSAULT</t>
  </si>
  <si>
    <t>SOCIETE EDITION RECHERCHES &amp; SYNTHESES ERES</t>
  </si>
  <si>
    <t>76310922331</t>
  </si>
  <si>
    <t>31956899400036</t>
  </si>
  <si>
    <t>511213</t>
  </si>
  <si>
    <t>02 33 93 63 22</t>
  </si>
  <si>
    <t>18 Rue de la paix</t>
  </si>
  <si>
    <t>SNC SECCAM</t>
  </si>
  <si>
    <t>SOCIETE ECOLE CONDUITE CHERBOURG AUTO MOTO</t>
  </si>
  <si>
    <t>25500014950</t>
  </si>
  <si>
    <t>37810015000010</t>
  </si>
  <si>
    <t>366432</t>
  </si>
  <si>
    <t>Universite de Paris Institut Psychologique</t>
  </si>
  <si>
    <t>71 Avenue EDOUARD VAILLANT</t>
  </si>
  <si>
    <t>STE DU RORSCHACH</t>
  </si>
  <si>
    <t>SOCIETE DU RORSCHACH ET DES METHODES PORJECTIVES</t>
  </si>
  <si>
    <t>11921625692</t>
  </si>
  <si>
    <t>48849972400018</t>
  </si>
  <si>
    <t>432660</t>
  </si>
  <si>
    <t>19 ESPACE MEDITERRANEE</t>
  </si>
  <si>
    <t>1 Rue DE L'ANGE</t>
  </si>
  <si>
    <t>SOOF</t>
  </si>
  <si>
    <t>SOCIETE D'OSTEOPATHIE OCLUSODONTHIE DE FORMATION</t>
  </si>
  <si>
    <t>91660169666</t>
  </si>
  <si>
    <t>34940504300010</t>
  </si>
  <si>
    <t>657396</t>
  </si>
  <si>
    <t>0243242333</t>
  </si>
  <si>
    <t>11 Rue Chanzy</t>
  </si>
  <si>
    <t>SOFA</t>
  </si>
  <si>
    <t>SOCIETE D'ORGANISATION DE FORMATION ET D'ACCUEIL</t>
  </si>
  <si>
    <t>52720185172</t>
  </si>
  <si>
    <t>45066136800024</t>
  </si>
  <si>
    <t>403696</t>
  </si>
  <si>
    <t>02793</t>
  </si>
  <si>
    <t>0381252606</t>
  </si>
  <si>
    <t>46 Avenue VILLARCEAU</t>
  </si>
  <si>
    <t>SIFCO</t>
  </si>
  <si>
    <t>SOCIETE D'INTERVENTION EN FORMATION ET CONSEIL</t>
  </si>
  <si>
    <t>43250236725</t>
  </si>
  <si>
    <t>51402217700018</t>
  </si>
  <si>
    <t>380209</t>
  </si>
  <si>
    <t>01 56 23 06 03</t>
  </si>
  <si>
    <t>5 Rue De Provence</t>
  </si>
  <si>
    <t>SICOGE</t>
  </si>
  <si>
    <t>SOCIETE D'INGENIEURS CONSEILS EN GESTION D'ENTREPRISE - SICOGE</t>
  </si>
  <si>
    <t>11750073475</t>
  </si>
  <si>
    <t>66201267300031</t>
  </si>
  <si>
    <t>531583</t>
  </si>
  <si>
    <t>05 55 23 77 69</t>
  </si>
  <si>
    <t>19100 BRIVE LA GAILLARDE</t>
  </si>
  <si>
    <t>BP 70083</t>
  </si>
  <si>
    <t>33 Rue de l'Ile du Roi</t>
  </si>
  <si>
    <t>SIC BRIVE LA GAILLARDE</t>
  </si>
  <si>
    <t>SOCIETE D'INGENIERIE ET DE CONSEIL</t>
  </si>
  <si>
    <t>74190042719</t>
  </si>
  <si>
    <t>43907190300025</t>
  </si>
  <si>
    <t>457980</t>
  </si>
  <si>
    <t>01 40 60 10 20</t>
  </si>
  <si>
    <t>13 Rue Alasseur</t>
  </si>
  <si>
    <t>SIMS</t>
  </si>
  <si>
    <t>SOCIETE D'IMAGERIE MUSCULO SQUELETTIQUE</t>
  </si>
  <si>
    <t>11753094475</t>
  </si>
  <si>
    <t>51495931100036</t>
  </si>
  <si>
    <t>547840</t>
  </si>
  <si>
    <t>01 48 87 82 36</t>
  </si>
  <si>
    <t>1 Place DE LA REPUBLIQUE</t>
  </si>
  <si>
    <t>SEIEL</t>
  </si>
  <si>
    <t>SOCIETE D'EXPLOITATION DE L'INSTITUT EUROPEEN DE LANGUES</t>
  </si>
  <si>
    <t>11750686975</t>
  </si>
  <si>
    <t>32420576400016</t>
  </si>
  <si>
    <t>325892</t>
  </si>
  <si>
    <t>02 96 94 11 12</t>
  </si>
  <si>
    <t>22440 PLOUFRAGAN</t>
  </si>
  <si>
    <t>6 Rue DE LA CROIX FICHET</t>
  </si>
  <si>
    <t>09/09/2014</t>
  </si>
  <si>
    <t>AUTO ECOLE BASILE PLOUFRAGAN</t>
  </si>
  <si>
    <t>SOCIETE D'EXPLOITATION AUTO ECOLE BASILE</t>
  </si>
  <si>
    <t>53220880122</t>
  </si>
  <si>
    <t>33439722100014</t>
  </si>
  <si>
    <t>472232</t>
  </si>
  <si>
    <t>32 71 41 08 34</t>
  </si>
  <si>
    <t>BELGIQUE - CHARLEROI</t>
  </si>
  <si>
    <t>19 Avenue Georges Lemaitre</t>
  </si>
  <si>
    <t>05/12/2013</t>
  </si>
  <si>
    <t>SERK</t>
  </si>
  <si>
    <t>SOCIETE D'ETUDES ET DE REFLEXION EN KINESITHERAPIE</t>
  </si>
  <si>
    <t>624081</t>
  </si>
  <si>
    <t>01 45 15 29 99</t>
  </si>
  <si>
    <t>6 Rue Truillot</t>
  </si>
  <si>
    <t>ERIS IVRY SUR SEINE</t>
  </si>
  <si>
    <t>SOCIETE D'ETUDES ET DE REALISATION D'INSTALLATIONS DE SECURITE</t>
  </si>
  <si>
    <t>11940276694</t>
  </si>
  <si>
    <t>30827608800074</t>
  </si>
  <si>
    <t>506096</t>
  </si>
  <si>
    <t>SOCIETE D'ETUDES DU PSYCHODRAME PRATIQUE ET THEORIQUE</t>
  </si>
  <si>
    <t>32579392500018</t>
  </si>
  <si>
    <t>411218</t>
  </si>
  <si>
    <t>04 42 63 48 20</t>
  </si>
  <si>
    <t>13650 MEYRARGUES</t>
  </si>
  <si>
    <t>DOMAINE DE VAUMARTIN</t>
  </si>
  <si>
    <t>310 Chemin DE PREBOSQUE</t>
  </si>
  <si>
    <t>SEFCO PHILIPPE ASTIER</t>
  </si>
  <si>
    <t>SOCIETE D'ETUDE FORMATION CONSEIL ORGANISATION PHILIPPE ASTIER</t>
  </si>
  <si>
    <t>93131209413</t>
  </si>
  <si>
    <t>32859224100033</t>
  </si>
  <si>
    <t>562841</t>
  </si>
  <si>
    <t>08 11 46 62 80</t>
  </si>
  <si>
    <t>6 Avenue JEAN BERTIN</t>
  </si>
  <si>
    <t>SEDAP</t>
  </si>
  <si>
    <t>SOCIETE D'ENTRAIDE ET D'ACTION PSYCHOLOGIQUE</t>
  </si>
  <si>
    <t>26210022521</t>
  </si>
  <si>
    <t>31367055600080</t>
  </si>
  <si>
    <t>248058</t>
  </si>
  <si>
    <t>0899105633</t>
  </si>
  <si>
    <t>84220 CABRIERES D AVIGNON</t>
  </si>
  <si>
    <t>CABRIERES D AVIGNON</t>
  </si>
  <si>
    <t>Quartier Les Vians</t>
  </si>
  <si>
    <t>SESAME</t>
  </si>
  <si>
    <t>SOCIETE D'ENSEIGNEMENT SERVICES ASSISTANCE MAINTENANCE ETUDES</t>
  </si>
  <si>
    <t>93840158884</t>
  </si>
  <si>
    <t>40753430400016</t>
  </si>
  <si>
    <t>526642</t>
  </si>
  <si>
    <t>04 75 32 40 20</t>
  </si>
  <si>
    <t>07100 ANNONAY</t>
  </si>
  <si>
    <t>Chemin DE VILLEDIEU</t>
  </si>
  <si>
    <t>SEPR SITE CFA ARDECHE NORD ANNONAY</t>
  </si>
  <si>
    <t>SOCIETE D'ENSEIGNEMENT PROFESSIONNEL DU RHONE SITE CFA ARDECHE NORD</t>
  </si>
  <si>
    <t>82690006869</t>
  </si>
  <si>
    <t>77990483800025</t>
  </si>
  <si>
    <t>490830</t>
  </si>
  <si>
    <t>0472832791</t>
  </si>
  <si>
    <t>46 Rue PROFESSEUR ROCHAIX</t>
  </si>
  <si>
    <t>07/12/2021</t>
  </si>
  <si>
    <t>SEPR LYON 3EME</t>
  </si>
  <si>
    <t>SOCIETE D'ENSEIGNEMENT PROFESSIONNEL DU RHONE</t>
  </si>
  <si>
    <t>77990483800066</t>
  </si>
  <si>
    <t>600209</t>
  </si>
  <si>
    <t>0147409050</t>
  </si>
  <si>
    <t>94230 CACHAN</t>
  </si>
  <si>
    <t>19 Rue DE LA GARE</t>
  </si>
  <si>
    <t>OSTEOBIO</t>
  </si>
  <si>
    <t>SOCIETE D'ENSEIGNEMENT DE LA MECANIQUE DU VIVANT SEMEV</t>
  </si>
  <si>
    <t>11940652194</t>
  </si>
  <si>
    <t>34848757000031</t>
  </si>
  <si>
    <t>212246</t>
  </si>
  <si>
    <t>05 62 74 17 70</t>
  </si>
  <si>
    <t>ZAC DU GRAND NOBLE</t>
  </si>
  <si>
    <t>3 Rue JEAN AMIEL</t>
  </si>
  <si>
    <t>26/07/2022</t>
  </si>
  <si>
    <t>SEPT BLAGNAC</t>
  </si>
  <si>
    <t>SOCIETE D'ELABORATION DE PROJETS TECHNIQUES</t>
  </si>
  <si>
    <t>73310273931</t>
  </si>
  <si>
    <t>41156588000027</t>
  </si>
  <si>
    <t>585233</t>
  </si>
  <si>
    <t>0143800647</t>
  </si>
  <si>
    <t>7 Avenue STEPHANE MALLARME</t>
  </si>
  <si>
    <t>SOCIETE D'EDITION LES NOUVELLES ESTHETIQUES</t>
  </si>
  <si>
    <t>11755350775</t>
  </si>
  <si>
    <t>59200583900010</t>
  </si>
  <si>
    <t>580910</t>
  </si>
  <si>
    <t>07584</t>
  </si>
  <si>
    <t>06 25 53 53 71</t>
  </si>
  <si>
    <t>HOPITAL FERNAND WIDAL</t>
  </si>
  <si>
    <t>200 Rue DU FAUBOURG SAINT DENIS</t>
  </si>
  <si>
    <t>15/06/2022</t>
  </si>
  <si>
    <t>SOCIETE DE TOXICOLOGIE CLINIQUE</t>
  </si>
  <si>
    <t>50454306700012</t>
  </si>
  <si>
    <t>237656</t>
  </si>
  <si>
    <t>07458</t>
  </si>
  <si>
    <t>01 74 71 71 66</t>
  </si>
  <si>
    <t>6 Rue Oberkampf</t>
  </si>
  <si>
    <t>STFPIF</t>
  </si>
  <si>
    <t>SOCIETE DE THERAPIE FAMILIALE PSYCHANALYTIQUE ILE DE FRANCE</t>
  </si>
  <si>
    <t>11755340575</t>
  </si>
  <si>
    <t>40883091700030</t>
  </si>
  <si>
    <t>5010</t>
  </si>
  <si>
    <t>03011</t>
  </si>
  <si>
    <t>01 45 86 74 00</t>
  </si>
  <si>
    <t>48 Avenue CLAUDE VELLEFAUX</t>
  </si>
  <si>
    <t>SRLF</t>
  </si>
  <si>
    <t>SOCIETE DE REANIMATION DE LANGUE FRANCAISE</t>
  </si>
  <si>
    <t>11752793875</t>
  </si>
  <si>
    <t>32381465700041</t>
  </si>
  <si>
    <t>629935</t>
  </si>
  <si>
    <t>01 44 25 25 11</t>
  </si>
  <si>
    <t>135 Avenue FELIX FAURE</t>
  </si>
  <si>
    <t>22/10/2021</t>
  </si>
  <si>
    <t>ESRA FORMATION PROFESSIONNELLE REALIS</t>
  </si>
  <si>
    <t>SOCIETE DE REALISATION IMAGE ET SON - REALIS AUDIOVISUEL</t>
  </si>
  <si>
    <t>11752358275</t>
  </si>
  <si>
    <t>39859857300010</t>
  </si>
  <si>
    <t>365609</t>
  </si>
  <si>
    <t>06 67 08 17 17</t>
  </si>
  <si>
    <t>33138 LANTON</t>
  </si>
  <si>
    <t>14 Rue François Mauriac</t>
  </si>
  <si>
    <t>PROGRAY</t>
  </si>
  <si>
    <t>SOCIETE DE RADIOPROTECTION PROGRAY</t>
  </si>
  <si>
    <t>72330687833</t>
  </si>
  <si>
    <t>48495668500024</t>
  </si>
  <si>
    <t>554534</t>
  </si>
  <si>
    <t>9 Rue LAFERRIERE</t>
  </si>
  <si>
    <t>SOCIETE DE PSYCHOSOMATIQUE INTEGRATIVE - SPI</t>
  </si>
  <si>
    <t>11755393075</t>
  </si>
  <si>
    <t>51472611600015</t>
  </si>
  <si>
    <t>575914</t>
  </si>
  <si>
    <t>Boulevard des liberateurs</t>
  </si>
  <si>
    <t>SPMSEM</t>
  </si>
  <si>
    <t>SOCIETE DE PSYCHIATRIE DE MARSEILLE ET DU SUD EST MEDITERRANNEEN</t>
  </si>
  <si>
    <t>93131682413</t>
  </si>
  <si>
    <t>82847130000024</t>
  </si>
  <si>
    <t>plus de N° activité</t>
  </si>
  <si>
    <t>102659</t>
  </si>
  <si>
    <t>01 46 34 03 87</t>
  </si>
  <si>
    <t>66 Boulevard SAINT MICHEL</t>
  </si>
  <si>
    <t>SPLF</t>
  </si>
  <si>
    <t>SOCIETE DE PNEUMOLOGIE DE LANGUE FRANCAISE</t>
  </si>
  <si>
    <t>11756193475</t>
  </si>
  <si>
    <t>31013360800011</t>
  </si>
  <si>
    <t>497540</t>
  </si>
  <si>
    <t>01965</t>
  </si>
  <si>
    <t>0251464848</t>
  </si>
  <si>
    <t>FACULTE DE MEDECINE CURIE</t>
  </si>
  <si>
    <t>91 Boulevard DE L HOPITAL</t>
  </si>
  <si>
    <t>SOCIETE DE PHYSIOLOGIE</t>
  </si>
  <si>
    <t>11754798275</t>
  </si>
  <si>
    <t>49918918100013</t>
  </si>
  <si>
    <t>469890</t>
  </si>
  <si>
    <t>05 57 57 15 10</t>
  </si>
  <si>
    <t>INSERM U897 IPSED UNIVERSITE VICTOR SEGALEN</t>
  </si>
  <si>
    <t>SNLF</t>
  </si>
  <si>
    <t>SOCIETE DE NEUROPSYCHOLOGIE DE LANGUE FRANCAISE</t>
  </si>
  <si>
    <t>75331383833</t>
  </si>
  <si>
    <t>79800953600011</t>
  </si>
  <si>
    <t>483000</t>
  </si>
  <si>
    <t>02 99 25 30 90</t>
  </si>
  <si>
    <t>15 Rue Andre Boquel</t>
  </si>
  <si>
    <t>SMNO</t>
  </si>
  <si>
    <t>SOCIETE DE MEDECINE NUCLEAIRE DE L'OUEST</t>
  </si>
  <si>
    <t>52490242749</t>
  </si>
  <si>
    <t>37923056800030</t>
  </si>
  <si>
    <t>447304</t>
  </si>
  <si>
    <t>06 07 72 90 62</t>
  </si>
  <si>
    <t>14 Rue Des Tournesols Psb</t>
  </si>
  <si>
    <t>26/01/2017</t>
  </si>
  <si>
    <t>SMSTO</t>
  </si>
  <si>
    <t>SOCIETE DE MEDECINE ET DE SANTE AU TRAVAIL DE L'OUEST</t>
  </si>
  <si>
    <t>52720144672</t>
  </si>
  <si>
    <t>38021681200046</t>
  </si>
  <si>
    <t>336154</t>
  </si>
  <si>
    <t>03352</t>
  </si>
  <si>
    <t>36 Rue A  DE METZERAL</t>
  </si>
  <si>
    <t>SOCIETE DE MEDECINE DU TRAVAIL DE STRASBOURG</t>
  </si>
  <si>
    <t>42670341967</t>
  </si>
  <si>
    <t>31208482500024</t>
  </si>
  <si>
    <t>329873</t>
  </si>
  <si>
    <t>09 67 65 17 99</t>
  </si>
  <si>
    <t>SMV</t>
  </si>
  <si>
    <t>SOCIETE DE MEDECINE DES VOYAGES</t>
  </si>
  <si>
    <t>11753671575</t>
  </si>
  <si>
    <t>39894356300039</t>
  </si>
  <si>
    <t>604835</t>
  </si>
  <si>
    <t>32 2 375 81 75</t>
  </si>
  <si>
    <t>191 Avenue DE FRE</t>
  </si>
  <si>
    <t>19/09/2019</t>
  </si>
  <si>
    <t>SMD</t>
  </si>
  <si>
    <t>SOCIETE DE MEDECINE DENTAIRE</t>
  </si>
  <si>
    <t>454394</t>
  </si>
  <si>
    <t>04892</t>
  </si>
  <si>
    <t>31/01/2024</t>
  </si>
  <si>
    <t>SKR</t>
  </si>
  <si>
    <t>SOCIETE DE KINESITHERAPIE DE REANIMATION</t>
  </si>
  <si>
    <t>11754916275</t>
  </si>
  <si>
    <t>41124971700033</t>
  </si>
  <si>
    <t>488070</t>
  </si>
  <si>
    <t>04800</t>
  </si>
  <si>
    <t>02 33 90 33 33</t>
  </si>
  <si>
    <t>50400 GRANVILLE</t>
  </si>
  <si>
    <t>BP 619</t>
  </si>
  <si>
    <t>1 Rue JULES MICHELET</t>
  </si>
  <si>
    <t>SOGENOR</t>
  </si>
  <si>
    <t>SOCIETE DE GESTION DU NORMANDY</t>
  </si>
  <si>
    <t>25500021750</t>
  </si>
  <si>
    <t>31671372600016</t>
  </si>
  <si>
    <t>664844</t>
  </si>
  <si>
    <t>03 62 02 03 13</t>
  </si>
  <si>
    <t>35 Rue Gruninger</t>
  </si>
  <si>
    <t>03/01/2024</t>
  </si>
  <si>
    <t>SOGEFCO</t>
  </si>
  <si>
    <t>SOCIETE DE GESTION DE FORMATION ET DE CONSEIL - SOGEFCO</t>
  </si>
  <si>
    <t>42670458167</t>
  </si>
  <si>
    <t>52817324800030</t>
  </si>
  <si>
    <t>4832</t>
  </si>
  <si>
    <t>03017</t>
  </si>
  <si>
    <t>02 99 87 30 01</t>
  </si>
  <si>
    <t>44600 ST NAZAIRE</t>
  </si>
  <si>
    <t>Centre De Geriatrie</t>
  </si>
  <si>
    <t>11 Boulevard Georges Charpak</t>
  </si>
  <si>
    <t>28/11/2016</t>
  </si>
  <si>
    <t>SGOC</t>
  </si>
  <si>
    <t>SOCIETE DE GERONTOLOGIE DE L'OUEST ET DU CENTRE</t>
  </si>
  <si>
    <t>52441037344</t>
  </si>
  <si>
    <t>40476279100030</t>
  </si>
  <si>
    <t>432568</t>
  </si>
  <si>
    <t>02 32 35 34 32</t>
  </si>
  <si>
    <t>10 Rue De Cocherel</t>
  </si>
  <si>
    <t>SFTL</t>
  </si>
  <si>
    <t>SOCIETE DE FORMATIONS TECHNIQUES ET LOGISTIQUES</t>
  </si>
  <si>
    <t>23270161927</t>
  </si>
  <si>
    <t>52453218100061</t>
  </si>
  <si>
    <t>403295</t>
  </si>
  <si>
    <t>01043</t>
  </si>
  <si>
    <t>01 45 81 09 63</t>
  </si>
  <si>
    <t>233 bis Rue DE TOLBIAC</t>
  </si>
  <si>
    <t>27/03/2024</t>
  </si>
  <si>
    <t>SFTG</t>
  </si>
  <si>
    <t>SOCIETE DE FORMATION THERAPEUTIQUE DU GENERALISTE</t>
  </si>
  <si>
    <t>11751386875</t>
  </si>
  <si>
    <t>35179679200049</t>
  </si>
  <si>
    <t>640384</t>
  </si>
  <si>
    <t>25 Rue d'Antrain</t>
  </si>
  <si>
    <t>SFSL</t>
  </si>
  <si>
    <t>SOCIETE DE FORMATION ET DE SERVICES LINGUISTIQUES</t>
  </si>
  <si>
    <t>53350712235</t>
  </si>
  <si>
    <t>43958761900024</t>
  </si>
  <si>
    <t>217797</t>
  </si>
  <si>
    <t>09 54 80 54 61</t>
  </si>
  <si>
    <t>24160 ST RAPHAEL</t>
  </si>
  <si>
    <t>Centre Sigma</t>
  </si>
  <si>
    <t>1846 Boulevard du Cerceron</t>
  </si>
  <si>
    <t>20/02/2023</t>
  </si>
  <si>
    <t>FORMAZUR CONSEIL</t>
  </si>
  <si>
    <t>SOCIETE DE FORMATION ET DE COMMUNICATION AZUREENNE</t>
  </si>
  <si>
    <t>93830229683</t>
  </si>
  <si>
    <t>41272386800029</t>
  </si>
  <si>
    <t>87907</t>
  </si>
  <si>
    <t>01 69 25 09 44</t>
  </si>
  <si>
    <t>91360 EPINAY SUR ORGE</t>
  </si>
  <si>
    <t>146 Avenue GRANDE RUE</t>
  </si>
  <si>
    <t>23/02/2024</t>
  </si>
  <si>
    <t>SCOFOB</t>
  </si>
  <si>
    <t>SOCIETE DE CONSEIL D'ORGANISATION ET DE FORMATION EN BLANCHISSERIE - SCOFOB</t>
  </si>
  <si>
    <t>11910109691</t>
  </si>
  <si>
    <t>34395866600020</t>
  </si>
  <si>
    <t>662975</t>
  </si>
  <si>
    <t>BENIN - COTONOU</t>
  </si>
  <si>
    <t>SARAF</t>
  </si>
  <si>
    <t>SOCIETE D'ANESTHESIE-REANIMATION D'AFRIQUE FRANCOPHONE</t>
  </si>
  <si>
    <t>581628</t>
  </si>
  <si>
    <t>38700 LA TRONCHE</t>
  </si>
  <si>
    <t>HOPITAL COUPLE ENFANT/CENTRE AMP-CECOS</t>
  </si>
  <si>
    <t>Avenue Maquis Du Gresivaudan</t>
  </si>
  <si>
    <t>04/07/2023</t>
  </si>
  <si>
    <t>SALF</t>
  </si>
  <si>
    <t>SOCIETE D'ANDROLOGIE DE LA LANGUE FRANCAISE</t>
  </si>
  <si>
    <t>84380679238</t>
  </si>
  <si>
    <t>45152722000029</t>
  </si>
  <si>
    <t>628098</t>
  </si>
  <si>
    <t>06 51 59 25 93</t>
  </si>
  <si>
    <t>95450 US</t>
  </si>
  <si>
    <t>15 Rue JEAN JAURES</t>
  </si>
  <si>
    <t>SAFE</t>
  </si>
  <si>
    <t>SOCIETE D'AIDE A LA FORMATION ET L'EXPERTISE</t>
  </si>
  <si>
    <t>11950608695</t>
  </si>
  <si>
    <t>82256681600010</t>
  </si>
  <si>
    <t>343079</t>
  </si>
  <si>
    <t>19 Avenue GEORGES V</t>
  </si>
  <si>
    <t>ETAPE PARIS</t>
  </si>
  <si>
    <t>SOCIETE D ETUDES ET D'APPLICATIONS ECONOMIQUES ETAPE</t>
  </si>
  <si>
    <t>11753691875</t>
  </si>
  <si>
    <t>78432182000036</t>
  </si>
  <si>
    <t>311698</t>
  </si>
  <si>
    <t>47 bis Rue Bouvreuil</t>
  </si>
  <si>
    <t>SAHN</t>
  </si>
  <si>
    <t>SOCIETE D ACUPUNCTURE DE HAUTE NORMANDIE</t>
  </si>
  <si>
    <t>23760251676</t>
  </si>
  <si>
    <t>50006218700017</t>
  </si>
  <si>
    <t>423105</t>
  </si>
  <si>
    <t>02 35 12 35 12</t>
  </si>
  <si>
    <t>BP 108</t>
  </si>
  <si>
    <t>16 Rue GEORGES CHARPAK</t>
  </si>
  <si>
    <t>CAPSEINE</t>
  </si>
  <si>
    <t>SOCIETE COOPERATIVE AGRICOLE NATUP</t>
  </si>
  <si>
    <t>23760447076</t>
  </si>
  <si>
    <t>77570109701755</t>
  </si>
  <si>
    <t>607162</t>
  </si>
  <si>
    <t>01 44 90 98 98</t>
  </si>
  <si>
    <t>10 Rue PORTALIS</t>
  </si>
  <si>
    <t>SCP MICHEL LEDOUX ET ASSOCIES</t>
  </si>
  <si>
    <t>SOCIETE CIVILE PROFESSIONNELLE MICHEL LEDOUX ET ASSOCIES</t>
  </si>
  <si>
    <t>11753487575</t>
  </si>
  <si>
    <t>43483207700011</t>
  </si>
  <si>
    <t>521814</t>
  </si>
  <si>
    <t>02 40 81 89 49</t>
  </si>
  <si>
    <t>44110 ERBRAY</t>
  </si>
  <si>
    <t>ZI DU BIGNON</t>
  </si>
  <si>
    <t>17/01/2017</t>
  </si>
  <si>
    <t>SCR INFORMATIQUES</t>
  </si>
  <si>
    <t>SOCIETE CASTELBRIANTAISE DE REALISATIONS INFORMATIQUES</t>
  </si>
  <si>
    <t>52440421844</t>
  </si>
  <si>
    <t>43255990400029</t>
  </si>
  <si>
    <t>608208</t>
  </si>
  <si>
    <t>21 Rue DU DOCTEUR FERRAND</t>
  </si>
  <si>
    <t>SBPCPV</t>
  </si>
  <si>
    <t>SOCIETE BRETONNE PSYCHO CRIMINOLOGIE - PSYCHO VICTIMOLOGIE</t>
  </si>
  <si>
    <t>53351053335</t>
  </si>
  <si>
    <t>82426440200010</t>
  </si>
  <si>
    <t>681246</t>
  </si>
  <si>
    <t>BELGIQUE - ESNEUX</t>
  </si>
  <si>
    <t>13 Boulevard Edmond Lieutenant</t>
  </si>
  <si>
    <t>SBMN</t>
  </si>
  <si>
    <t>SOCIETE BELGE DES MEDECINS NUTRITIONNISTES</t>
  </si>
  <si>
    <t>662963</t>
  </si>
  <si>
    <t>32 2 344 38 14</t>
  </si>
  <si>
    <t>BELGIQUE - IXELLES</t>
  </si>
  <si>
    <t>49 Rue Rue Emile Claus</t>
  </si>
  <si>
    <t>SBP</t>
  </si>
  <si>
    <t>SOCIETE BELGE DE PSYCHANALYSE</t>
  </si>
  <si>
    <t>487004</t>
  </si>
  <si>
    <t>+32468210339</t>
  </si>
  <si>
    <t>BELGIQUE - LOVENDEGEM</t>
  </si>
  <si>
    <t>88 LOSTRAAT</t>
  </si>
  <si>
    <t>02/04/2014</t>
  </si>
  <si>
    <t>SBGG</t>
  </si>
  <si>
    <t>SOCIETE BELGE DE GERONTOLOGIE ET DE GERIATRIE</t>
  </si>
  <si>
    <t>569963</t>
  </si>
  <si>
    <t>213 670300056</t>
  </si>
  <si>
    <t>ALGERIE - DELY IBRAHIM</t>
  </si>
  <si>
    <t>Route DE PETIT STAOUELI</t>
  </si>
  <si>
    <t>06/09/2017</t>
  </si>
  <si>
    <t>SAPMM</t>
  </si>
  <si>
    <t>SOCIETE ALGERIENNE DE PARASITOLOGIE ET MYCOLOGIE MEDICALES</t>
  </si>
  <si>
    <t>600945</t>
  </si>
  <si>
    <t>ALGERIE - ALGER</t>
  </si>
  <si>
    <t>C/O ETABLISSEMENT HOSPITALIER SPECIALISE ALI AÏT IDIR - Service neurochirurgie</t>
  </si>
  <si>
    <t>Boulevard Abderazzak Hadad - Bad Djedid</t>
  </si>
  <si>
    <t>06/06/2019</t>
  </si>
  <si>
    <t>SOCIETE ALGERIENNE DE NEUROCHIRURGIE</t>
  </si>
  <si>
    <t>539831</t>
  </si>
  <si>
    <t>01 41 56 94 22</t>
  </si>
  <si>
    <t>45 Rue De Paris</t>
  </si>
  <si>
    <t>20/03/2019</t>
  </si>
  <si>
    <t>SOCIETE AIR FRANCE TREMBLAY EN FRANCE</t>
  </si>
  <si>
    <t>SOCIETE AIR FRANCE - SIEGE</t>
  </si>
  <si>
    <t>11950369395</t>
  </si>
  <si>
    <t>42049517800014</t>
  </si>
  <si>
    <t>567127</t>
  </si>
  <si>
    <t>40 264 593355</t>
  </si>
  <si>
    <t>ROUMANIE - CLUJ NAPOCA</t>
  </si>
  <si>
    <t>Strada Clinicilor 2</t>
  </si>
  <si>
    <t>SRGH</t>
  </si>
  <si>
    <t>SOCIETATEA ROMANA DE GASTROENTEROLOGIE SI HEPATHOLOGIE</t>
  </si>
  <si>
    <t>660267</t>
  </si>
  <si>
    <t>40 21 241 08 04</t>
  </si>
  <si>
    <t>ROUMANIE - BUCAREST</t>
  </si>
  <si>
    <t>Mansarda, Bureau 2, Secteur 2</t>
  </si>
  <si>
    <t>Str. Raspantii non. 20A</t>
  </si>
  <si>
    <t>SRATI</t>
  </si>
  <si>
    <t>SOCIETATEA ROMANA DE ANESTEZIE - TERAPIE INTENSIVA</t>
  </si>
  <si>
    <t>682949</t>
  </si>
  <si>
    <t>34 93 203 27 97</t>
  </si>
  <si>
    <t>Acadèmia de Ciències Mèdiques i de la Salut de Catalunya i de Balears</t>
  </si>
  <si>
    <t>1-7 Major de Can Caralleu</t>
  </si>
  <si>
    <t>28/03/2025</t>
  </si>
  <si>
    <t>MAXILOCAT</t>
  </si>
  <si>
    <t>SOCIETAT CATALANO-BALEAR DE CIRURGIA MAXIL-LOFACIAL I ORAL</t>
  </si>
  <si>
    <t>574119</t>
  </si>
  <si>
    <t>34 93 203 13 18</t>
  </si>
  <si>
    <t>c/ Major de Can Caralleu, 1-7</t>
  </si>
  <si>
    <t>Departament d'Activitats - L'Acadèmia</t>
  </si>
  <si>
    <t>SCPSM</t>
  </si>
  <si>
    <t>SOCIETAT CATALANA DE PSIQUIATRIA I SALUT MENTAL</t>
  </si>
  <si>
    <t>604616</t>
  </si>
  <si>
    <t>VIALE UMBRIA, 71</t>
  </si>
  <si>
    <t>11/09/2019</t>
  </si>
  <si>
    <t>SLOG</t>
  </si>
  <si>
    <t>SOCIETA LOMBARDA DI OSTETRICIA E GINECOLOGIA</t>
  </si>
  <si>
    <t>683619</t>
  </si>
  <si>
    <t>ITALIE - CESENA</t>
  </si>
  <si>
    <t>c/o Ospedale Bufalini</t>
  </si>
  <si>
    <t>286 Viale Ghirotti</t>
  </si>
  <si>
    <t>SIUST</t>
  </si>
  <si>
    <t>SOCIETA ITALIANA USTIONI</t>
  </si>
  <si>
    <t>587930</t>
  </si>
  <si>
    <t>39 276006094</t>
  </si>
  <si>
    <t>Via della Signora 2</t>
  </si>
  <si>
    <t>01/08/2018</t>
  </si>
  <si>
    <t>SIRM</t>
  </si>
  <si>
    <t>SOCIETA ITALIANA DI RADIOLOGIA MEDICA E INTERVENTISTICA</t>
  </si>
  <si>
    <t>676639</t>
  </si>
  <si>
    <t>2 Via VIII Febbraio</t>
  </si>
  <si>
    <t>04/11/2024</t>
  </si>
  <si>
    <t>SINCH</t>
  </si>
  <si>
    <t>SOCIETA ITALIANA DI NEUROCHIRURGIA</t>
  </si>
  <si>
    <t>592614</t>
  </si>
  <si>
    <t>39 30 7870441</t>
  </si>
  <si>
    <t>ITALIE - BRESCIA</t>
  </si>
  <si>
    <t>55 Via Cefalonia</t>
  </si>
  <si>
    <t>30/11/2018</t>
  </si>
  <si>
    <t>SIDEMAST</t>
  </si>
  <si>
    <t>SOCIETA ITALIANA DI DERMATOLOGIA</t>
  </si>
  <si>
    <t>610859</t>
  </si>
  <si>
    <t>39 6 322 1867</t>
  </si>
  <si>
    <t>Viale Tiziano, 19</t>
  </si>
  <si>
    <t>SIC ITALIA</t>
  </si>
  <si>
    <t>SOCIETA ITALIANA DI CHIRURGIA</t>
  </si>
  <si>
    <t>570321</t>
  </si>
  <si>
    <t>39 245498280</t>
  </si>
  <si>
    <t>Segreteria SINPIA – c/o Biomedia srl</t>
  </si>
  <si>
    <t>Via Libero Temolo 4</t>
  </si>
  <si>
    <t>18/09/2017</t>
  </si>
  <si>
    <t>SINPIA</t>
  </si>
  <si>
    <t>SOCIET ITALIANA DI NEUROPSICHIATRIA DE L'INFANZIA E DELL'ADOLESCENZA</t>
  </si>
  <si>
    <t>673481</t>
  </si>
  <si>
    <t>MEXIQUE - MEXICO</t>
  </si>
  <si>
    <t>Colonia Noche Buena, Delegación Benito Juárez</t>
  </si>
  <si>
    <t>Calle Boston 99</t>
  </si>
  <si>
    <t>13/08/2024</t>
  </si>
  <si>
    <t>SMO</t>
  </si>
  <si>
    <t>SOCIEDAD MEXICANA DE OFTALMOLOGIA</t>
  </si>
  <si>
    <t>556180</t>
  </si>
  <si>
    <t>34 91 575 26 13</t>
  </si>
  <si>
    <t>Boulevard CALLE ALCALA N° 135</t>
  </si>
  <si>
    <t>10/01/2017</t>
  </si>
  <si>
    <t>SERAM</t>
  </si>
  <si>
    <t>SOCIEDAD ESPANOLA DE RADIOLOGIA MEDICA</t>
  </si>
  <si>
    <t>584769</t>
  </si>
  <si>
    <t>91 319 24 61</t>
  </si>
  <si>
    <t>4º Pta. 3</t>
  </si>
  <si>
    <t>Paseo de la Castellana 114</t>
  </si>
  <si>
    <t>08/06/2018</t>
  </si>
  <si>
    <t>SEPYPNA</t>
  </si>
  <si>
    <t>SOCIEDAD ESPANOLA DE PSIQUIATRA Y PSICOTERAPIA DEL NINO Y DEL ADOLESCENTE</t>
  </si>
  <si>
    <t>519110</t>
  </si>
  <si>
    <t>+34 91 361 2600</t>
  </si>
  <si>
    <t>17 Calle Londres</t>
  </si>
  <si>
    <t>11/05/2015</t>
  </si>
  <si>
    <t>SEPD</t>
  </si>
  <si>
    <t>SOCIEDAD ESPANOLA DE PATOLOGIA DUAL</t>
  </si>
  <si>
    <t>679070</t>
  </si>
  <si>
    <t>34 916532347</t>
  </si>
  <si>
    <t>ESPAGNE - SAN SEBASTIAN DE LOS REYES</t>
  </si>
  <si>
    <t>BAJOS, OFI. 4. 28703</t>
  </si>
  <si>
    <t>4 FUERTEVENTURA</t>
  </si>
  <si>
    <t>31/12/2024</t>
  </si>
  <si>
    <t>SEN</t>
  </si>
  <si>
    <t>SOCIEDAD ESPANOLA DE NEUROLOGIA</t>
  </si>
  <si>
    <t>487831</t>
  </si>
  <si>
    <t>34 666 909 784</t>
  </si>
  <si>
    <t>08100 MOLLET DEL VALLES</t>
  </si>
  <si>
    <t>55 C/ SAN RAMON 55 ENTL 2</t>
  </si>
  <si>
    <t>SEFIP</t>
  </si>
  <si>
    <t>SOCIEDAD ESPANOLA DE FISIOTERAPIA EN PEDIATRIA</t>
  </si>
  <si>
    <t>670443</t>
  </si>
  <si>
    <t>34 932 46 35 66</t>
  </si>
  <si>
    <t>51 C. de Sta. Isabel</t>
  </si>
  <si>
    <t>SECMA</t>
  </si>
  <si>
    <t>SOCIEDAD ESPANOLA DE CIRUGIA DE MANO</t>
  </si>
  <si>
    <t>575136</t>
  </si>
  <si>
    <t>34 914 419 099</t>
  </si>
  <si>
    <t>46 C/ JOSE ABASCAL  - 1°A</t>
  </si>
  <si>
    <t>11/12/2017</t>
  </si>
  <si>
    <t>SEDAR</t>
  </si>
  <si>
    <t>SOCIEDAD ESPANOLA DE ANESTESIOLOGIA REANIMACION Y TERAPEUTICA DEL DOLOR</t>
  </si>
  <si>
    <t>509577</t>
  </si>
  <si>
    <t>+54 11 4932 8948</t>
  </si>
  <si>
    <t>ARGENTINE - BUENOS AIRES</t>
  </si>
  <si>
    <t>(C1214AAD)</t>
  </si>
  <si>
    <t>472 DEAN DUNES</t>
  </si>
  <si>
    <t>06/01/2015</t>
  </si>
  <si>
    <t>SADEBAC</t>
  </si>
  <si>
    <t>SOCIEDAD ARGENTINA DE BACTERIOLOGIA MICOLOGIA Y PARASITOLOGIA CLINICA</t>
  </si>
  <si>
    <t>548285</t>
  </si>
  <si>
    <t>01 84 16 01 84</t>
  </si>
  <si>
    <t>174 Boulevard Hausmann</t>
  </si>
  <si>
    <t>SOCIANOVA</t>
  </si>
  <si>
    <t>11754967475</t>
  </si>
  <si>
    <t>75010258400018</t>
  </si>
  <si>
    <t>498646</t>
  </si>
  <si>
    <t>04279</t>
  </si>
  <si>
    <t>06 07 84 90 50</t>
  </si>
  <si>
    <t>1120 Route De Gemenos</t>
  </si>
  <si>
    <t>SOCIALYS</t>
  </si>
  <si>
    <t>93131439713</t>
  </si>
  <si>
    <t>75354983100026</t>
  </si>
  <si>
    <t>654887</t>
  </si>
  <si>
    <t>06 71 14 00 54</t>
  </si>
  <si>
    <t>91440 BURES SUR YVETTE</t>
  </si>
  <si>
    <t>33 Avenue de la mutualité</t>
  </si>
  <si>
    <t>04/05/2023</t>
  </si>
  <si>
    <t>SOCIALE CRISIS</t>
  </si>
  <si>
    <t>11910925591</t>
  </si>
  <si>
    <t>90180919400011</t>
  </si>
  <si>
    <t>542581</t>
  </si>
  <si>
    <t>06 96 52 04 26</t>
  </si>
  <si>
    <t>ZAC ÉTANG Z'ABRICOT</t>
  </si>
  <si>
    <t>Rue SOLEIL COUPE RESIDENCE LA CROISETTE</t>
  </si>
  <si>
    <t>SOCIAL PRACTICE</t>
  </si>
  <si>
    <t>97970213397</t>
  </si>
  <si>
    <t>80878029000025</t>
  </si>
  <si>
    <t>643002</t>
  </si>
  <si>
    <t>39100 DOLE</t>
  </si>
  <si>
    <t>7 Avenue de Landon</t>
  </si>
  <si>
    <t>29/07/2022</t>
  </si>
  <si>
    <t>SOCIAL ACTE</t>
  </si>
  <si>
    <t>43390034739</t>
  </si>
  <si>
    <t>43265065300020</t>
  </si>
  <si>
    <t>644675</t>
  </si>
  <si>
    <t>06 67 14 64 98</t>
  </si>
  <si>
    <t>50290 BREHAL</t>
  </si>
  <si>
    <t>2 Rue D'ESTOUTEVILLE</t>
  </si>
  <si>
    <t>06/09/2022</t>
  </si>
  <si>
    <t>SOCIAFORM</t>
  </si>
  <si>
    <t>28500149550</t>
  </si>
  <si>
    <t>91240535400016</t>
  </si>
  <si>
    <t>556981</t>
  </si>
  <si>
    <t>0676410477</t>
  </si>
  <si>
    <t>34 Rue LONGCHAMP</t>
  </si>
  <si>
    <t>SICC</t>
  </si>
  <si>
    <t>SOC IN CREATION AND CONCEPT</t>
  </si>
  <si>
    <t>84730188973</t>
  </si>
  <si>
    <t>44275237400037</t>
  </si>
  <si>
    <t>187720</t>
  </si>
  <si>
    <t>02089</t>
  </si>
  <si>
    <t>01 53 59 59 69</t>
  </si>
  <si>
    <t>47 Rue DE LA COLONIE</t>
  </si>
  <si>
    <t>SOC FR RADIOLOGIE IMAGERIE MEDICALE - SFR</t>
  </si>
  <si>
    <t>11752795775</t>
  </si>
  <si>
    <t>35360169300065</t>
  </si>
  <si>
    <t>59584</t>
  </si>
  <si>
    <t>CS 34209</t>
  </si>
  <si>
    <t>75 Boulevard Lobau</t>
  </si>
  <si>
    <t>07/07/2021</t>
  </si>
  <si>
    <t>SORNEST</t>
  </si>
  <si>
    <t>SOC DE READAPTATION DU NORD EST</t>
  </si>
  <si>
    <t>41540120154</t>
  </si>
  <si>
    <t>39762055000020</t>
  </si>
  <si>
    <t>587990</t>
  </si>
  <si>
    <t>55 11 33414044</t>
  </si>
  <si>
    <t>BRESIL - SAO PAULO</t>
  </si>
  <si>
    <t>CEP 01504-001</t>
  </si>
  <si>
    <t>RUA VERGUEIRO 875  - BAIRRO LIBERDADE</t>
  </si>
  <si>
    <t>08/08/2018</t>
  </si>
  <si>
    <t>SOBECC NACIONAL</t>
  </si>
  <si>
    <t>SOBECC NACIONAL - ASSOCIACAO BRASILEIRA DE ENFERMEIROS DE CENTRO CIRURGICO RECUPERACAO ANESTESICA E CENTRO DE MATERIAL E ESTERILIZACAO</t>
  </si>
  <si>
    <t>628268</t>
  </si>
  <si>
    <t>03 28 04 95 40</t>
  </si>
  <si>
    <t>1 Avenue JOFFRE</t>
  </si>
  <si>
    <t>SO SPITCH</t>
  </si>
  <si>
    <t>32591024159</t>
  </si>
  <si>
    <t>88397113700012</t>
  </si>
  <si>
    <t>615638</t>
  </si>
  <si>
    <t>01 30 31 95 49</t>
  </si>
  <si>
    <t>95000 CERGY</t>
  </si>
  <si>
    <t>1 Place DU THYRSE</t>
  </si>
  <si>
    <t>30/09/2020</t>
  </si>
  <si>
    <t>SO PERMIS</t>
  </si>
  <si>
    <t>11950639895</t>
  </si>
  <si>
    <t>82872746100018</t>
  </si>
  <si>
    <t>641868</t>
  </si>
  <si>
    <t>4 Rue des Bonnes Gens</t>
  </si>
  <si>
    <t>SO MULHOUSE</t>
  </si>
  <si>
    <t>SO MULHOUSE  - WALL STREET ENGLISH</t>
  </si>
  <si>
    <t>42680209668</t>
  </si>
  <si>
    <t>52971828000025</t>
  </si>
  <si>
    <t>684120</t>
  </si>
  <si>
    <t>06 99 83 33 45</t>
  </si>
  <si>
    <t>2 Rue Jules Ferry</t>
  </si>
  <si>
    <t>SO CONSEIL</t>
  </si>
  <si>
    <t>53351081535</t>
  </si>
  <si>
    <t>88411586600029</t>
  </si>
  <si>
    <t>636320</t>
  </si>
  <si>
    <t>1 ter Chemin DU BOUT DU MONDE</t>
  </si>
  <si>
    <t>07/03/2022</t>
  </si>
  <si>
    <t>SO COACH FORMATION</t>
  </si>
  <si>
    <t>84420351842</t>
  </si>
  <si>
    <t>89103536200013</t>
  </si>
  <si>
    <t>633227</t>
  </si>
  <si>
    <t>20 Boulevard Du 26e Rgt D Infanterie</t>
  </si>
  <si>
    <t>20/12/2021</t>
  </si>
  <si>
    <t>SO BE US</t>
  </si>
  <si>
    <t>SO BE US - ORIENT'ACTION NANCY</t>
  </si>
  <si>
    <t>44540381254</t>
  </si>
  <si>
    <t>85294750600014</t>
  </si>
  <si>
    <t>621961</t>
  </si>
  <si>
    <t>02 35 03 70 34</t>
  </si>
  <si>
    <t>Zac Des 2 Rivieres</t>
  </si>
  <si>
    <t>7 Rue de l'Aubette</t>
  </si>
  <si>
    <t>SNT2</t>
  </si>
  <si>
    <t>28760577576</t>
  </si>
  <si>
    <t>49504913200071</t>
  </si>
  <si>
    <t>578058</t>
  </si>
  <si>
    <t>04 84 88 52 04</t>
  </si>
  <si>
    <t>13012 MARSEILLE 12EME ARRONDISS</t>
  </si>
  <si>
    <t>LA VALENTINE</t>
  </si>
  <si>
    <t>7 Route DES 3 LUCS</t>
  </si>
  <si>
    <t>20/01/2022</t>
  </si>
  <si>
    <t>SNOB DOG ACADEMY</t>
  </si>
  <si>
    <t>SNOOP DOG ACADEMY - DOG ONLINE</t>
  </si>
  <si>
    <t>93131488713</t>
  </si>
  <si>
    <t>80777113400028</t>
  </si>
  <si>
    <t>507726</t>
  </si>
  <si>
    <t>04 91 61 58 00</t>
  </si>
  <si>
    <t>52000 CHAUMONT</t>
  </si>
  <si>
    <t>ZI DE LA DAME HUGUENOTTE</t>
  </si>
  <si>
    <t>Rue des Frères Garnier</t>
  </si>
  <si>
    <t>17/12/2014</t>
  </si>
  <si>
    <t>SNEF CHAUMONT</t>
  </si>
  <si>
    <t>SNEF UNIVERSITE</t>
  </si>
  <si>
    <t>503629</t>
  </si>
  <si>
    <t>CS 50197</t>
  </si>
  <si>
    <t>87 Avenue des Aygalades</t>
  </si>
  <si>
    <t>SNEF MARSEILLE</t>
  </si>
  <si>
    <t>SNEF MARSEILLE SUD EST</t>
  </si>
  <si>
    <t>674813</t>
  </si>
  <si>
    <t>01 46 49 64 29</t>
  </si>
  <si>
    <t>103 Avenue Francois Arago</t>
  </si>
  <si>
    <t>SNCF RESEAU NANTERRE</t>
  </si>
  <si>
    <t>SNCF RESEAU</t>
  </si>
  <si>
    <t>11755657775</t>
  </si>
  <si>
    <t>41228073720219</t>
  </si>
  <si>
    <t>422903</t>
  </si>
  <si>
    <t>0 805 69 64 75</t>
  </si>
  <si>
    <t>LES PROPYLEES 1</t>
  </si>
  <si>
    <t>7 Allée DES ATLANTES</t>
  </si>
  <si>
    <t>SMV FORMATION</t>
  </si>
  <si>
    <t>24280137528</t>
  </si>
  <si>
    <t>52425998300012</t>
  </si>
  <si>
    <t>630548</t>
  </si>
  <si>
    <t>1 Avenue BARON LACROSSE</t>
  </si>
  <si>
    <t>SMT</t>
  </si>
  <si>
    <t>53290973229</t>
  </si>
  <si>
    <t>89060487900027</t>
  </si>
  <si>
    <t>420529</t>
  </si>
  <si>
    <t>03 80 60 02 80</t>
  </si>
  <si>
    <t>21121 AHUY</t>
  </si>
  <si>
    <t>20 Rue DES GRANDES VARENNES</t>
  </si>
  <si>
    <t>SMITS AND PARTNERS INLINGUA AHUY</t>
  </si>
  <si>
    <t>SMITS AND PARTNERS INLINGUA</t>
  </si>
  <si>
    <t>26210153621</t>
  </si>
  <si>
    <t>41444405900037</t>
  </si>
  <si>
    <t>577250</t>
  </si>
  <si>
    <t>05 67 46 89 11</t>
  </si>
  <si>
    <t>81200 MAZAMET</t>
  </si>
  <si>
    <t>37 Rue DE LAPEYROUSE</t>
  </si>
  <si>
    <t>SMITH VERONIQUE - ECOLE DE LANGUES DE MAZAMET</t>
  </si>
  <si>
    <t>73810097981</t>
  </si>
  <si>
    <t>52474634400026</t>
  </si>
  <si>
    <t>654796</t>
  </si>
  <si>
    <t>156 Avenue Parmentier</t>
  </si>
  <si>
    <t>SMILECAMPUS</t>
  </si>
  <si>
    <t>11755876475</t>
  </si>
  <si>
    <t>84340335300017</t>
  </si>
  <si>
    <t>496248</t>
  </si>
  <si>
    <t>01 41 40 88 03</t>
  </si>
  <si>
    <t>20 Rue DES JARDINS</t>
  </si>
  <si>
    <t>SMILE</t>
  </si>
  <si>
    <t>SMILE OPEN SOURCES SOLUTIONS</t>
  </si>
  <si>
    <t>11921658992</t>
  </si>
  <si>
    <t>37861536300207</t>
  </si>
  <si>
    <t>650092</t>
  </si>
  <si>
    <t>04 74 32 77 48</t>
  </si>
  <si>
    <t>21 Rue DES ARBELLES</t>
  </si>
  <si>
    <t>84010256701</t>
  </si>
  <si>
    <t>75008731400027</t>
  </si>
  <si>
    <t>386870</t>
  </si>
  <si>
    <t>0 810 00 80 76</t>
  </si>
  <si>
    <t>44 Rue De La Paix</t>
  </si>
  <si>
    <t>SMARTLOG DIALOGIS PHYSICAL LAVAL</t>
  </si>
  <si>
    <t>SMARTLOG DIALOGIS PHYSICAL</t>
  </si>
  <si>
    <t>52530059453</t>
  </si>
  <si>
    <t>50227266900065</t>
  </si>
  <si>
    <t>686876</t>
  </si>
  <si>
    <t>09 71 27 75 06</t>
  </si>
  <si>
    <t>5 Rue Primo Levi</t>
  </si>
  <si>
    <t>SMARTDIET</t>
  </si>
  <si>
    <t>11756197875</t>
  </si>
  <si>
    <t>82340483500022</t>
  </si>
  <si>
    <t>536726</t>
  </si>
  <si>
    <t>+32 2 542 19 31</t>
  </si>
  <si>
    <t>70 Rue EMILE FERON</t>
  </si>
  <si>
    <t>04/02/2016</t>
  </si>
  <si>
    <t>SMARTBE</t>
  </si>
  <si>
    <t>SMARTBE PRODUCTION ASSOCIEES</t>
  </si>
  <si>
    <t>646507</t>
  </si>
  <si>
    <t>06 51 26 18 16</t>
  </si>
  <si>
    <t>26 Rue Marceau</t>
  </si>
  <si>
    <t>SMART MONKEYS STRATEGIES</t>
  </si>
  <si>
    <t>SMART MONKEYS STRATEGIES - ABA STRATEGIES</t>
  </si>
  <si>
    <t>32591057359</t>
  </si>
  <si>
    <t>88996955600014</t>
  </si>
  <si>
    <t>647690</t>
  </si>
  <si>
    <t>06 19 28 23 51</t>
  </si>
  <si>
    <t>5 Rue Robespierre</t>
  </si>
  <si>
    <t>SMART EMERGENCE</t>
  </si>
  <si>
    <t>11950655195</t>
  </si>
  <si>
    <t>84464520000016</t>
  </si>
  <si>
    <t>574740</t>
  </si>
  <si>
    <t>BELGIQUE - 3060 BERTEM</t>
  </si>
  <si>
    <t>29 BOSSTRAAT</t>
  </si>
  <si>
    <t>04/12/2017</t>
  </si>
  <si>
    <t>SMART EDUCATION</t>
  </si>
  <si>
    <t>632200</t>
  </si>
  <si>
    <t>01 72 56 11 57</t>
  </si>
  <si>
    <t>39 Boulevard VAUBAN</t>
  </si>
  <si>
    <t>SMART CEDAR SQY GUYANCOURT</t>
  </si>
  <si>
    <t>SMART CEDAR SQY</t>
  </si>
  <si>
    <t>11788475078</t>
  </si>
  <si>
    <t>88755207300017</t>
  </si>
  <si>
    <t>683700</t>
  </si>
  <si>
    <t>06 01 63 29 91</t>
  </si>
  <si>
    <t>449 Chemin de Wette Faÿs</t>
  </si>
  <si>
    <t>SMARA ANISSA</t>
  </si>
  <si>
    <t>SMARA ANISSA - ASCICAFORMAMEDICAL</t>
  </si>
  <si>
    <t>84692152469</t>
  </si>
  <si>
    <t>51015800900074</t>
  </si>
  <si>
    <t>585579</t>
  </si>
  <si>
    <t>0372390515</t>
  </si>
  <si>
    <t>IMMEUBLE STANISLAS PLAZA</t>
  </si>
  <si>
    <t>18 Boulevard DE LA MOTHE</t>
  </si>
  <si>
    <t>SMA NORTHERN EUROPE BV</t>
  </si>
  <si>
    <t>SMA NORTHERN EUROPE BV - SMA FRANCE - SMA TECHNOLOGIES - NANCY</t>
  </si>
  <si>
    <t>44990348154</t>
  </si>
  <si>
    <t>81796199800025</t>
  </si>
  <si>
    <t>623600</t>
  </si>
  <si>
    <t>BUSINESS POLE 2</t>
  </si>
  <si>
    <t>1047 Route DES DOLINES</t>
  </si>
  <si>
    <t>SICTIAM VALBONNE</t>
  </si>
  <si>
    <t>SM D'INGENIERIE POUR LES COLLECTIVITES ET TERRITOIRES INNOVANTS DES ALPES MEDITERRANEE</t>
  </si>
  <si>
    <t>93060737006</t>
  </si>
  <si>
    <t>25060187900043</t>
  </si>
  <si>
    <t>602358</t>
  </si>
  <si>
    <t>SLOVENIE - LJUBLJANA</t>
  </si>
  <si>
    <t>c/o University Medical Centre Ljubljana</t>
  </si>
  <si>
    <t>Zaloška 7</t>
  </si>
  <si>
    <t>09/07/2019</t>
  </si>
  <si>
    <t>SLOVENIAN SOCIETY FOR VASCULAR DISEASES</t>
  </si>
  <si>
    <t>643361</t>
  </si>
  <si>
    <t>06 31 01 88 65</t>
  </si>
  <si>
    <t>76250 DEVILLE LES ROUEN</t>
  </si>
  <si>
    <t>51 Rue DE LA REPUBLIQUE</t>
  </si>
  <si>
    <t>19/07/2022</t>
  </si>
  <si>
    <t>SLG CONSEIL</t>
  </si>
  <si>
    <t>SLG CONSEIL - ORIENT ACTION ROUEN</t>
  </si>
  <si>
    <t>28760610276</t>
  </si>
  <si>
    <t>88229271700015</t>
  </si>
  <si>
    <t>644699</t>
  </si>
  <si>
    <t>07 84 13 69 18</t>
  </si>
  <si>
    <t>31470 ST THOMAS</t>
  </si>
  <si>
    <t>QUARTIER EN BERDUQUETS</t>
  </si>
  <si>
    <t>Lieu-dit MOUREOU</t>
  </si>
  <si>
    <t>07/09/2022</t>
  </si>
  <si>
    <t>SLANGUES</t>
  </si>
  <si>
    <t>76310821031</t>
  </si>
  <si>
    <t>81963161500021</t>
  </si>
  <si>
    <t>598641</t>
  </si>
  <si>
    <t>0142369356</t>
  </si>
  <si>
    <t>44 Rue DES PETITS CARREAUX</t>
  </si>
  <si>
    <t>SLA ACADEMY</t>
  </si>
  <si>
    <t>82260170726</t>
  </si>
  <si>
    <t>44031949900032</t>
  </si>
  <si>
    <t>455817</t>
  </si>
  <si>
    <t>02 43 70 32 57</t>
  </si>
  <si>
    <t>53200 AZE</t>
  </si>
  <si>
    <t>12 Rue DU VAL VERT</t>
  </si>
  <si>
    <t>SL CONSULTANTS</t>
  </si>
  <si>
    <t>52530047053</t>
  </si>
  <si>
    <t>44056630500023</t>
  </si>
  <si>
    <t>469040</t>
  </si>
  <si>
    <t>0662443789</t>
  </si>
  <si>
    <t>17700 MARSAIS</t>
  </si>
  <si>
    <t>3 Chemin Noir</t>
  </si>
  <si>
    <t>SL CONSULTANCE</t>
  </si>
  <si>
    <t>54170150117</t>
  </si>
  <si>
    <t>53467166400017</t>
  </si>
  <si>
    <t>599943</t>
  </si>
  <si>
    <t>06 86 45 34 77</t>
  </si>
  <si>
    <t>61 Avenue DE L'ARCHE</t>
  </si>
  <si>
    <t>14/05/2019</t>
  </si>
  <si>
    <t>SKYLLDEV</t>
  </si>
  <si>
    <t>11922071192</t>
  </si>
  <si>
    <t>79414206700014</t>
  </si>
  <si>
    <t>663530</t>
  </si>
  <si>
    <t>33230 COUTRAS</t>
  </si>
  <si>
    <t>61 Rue Robert Boulin</t>
  </si>
  <si>
    <t>04/12/2023</t>
  </si>
  <si>
    <t>SKY ACTIVITY</t>
  </si>
  <si>
    <t>75331218933</t>
  </si>
  <si>
    <t>87804955000014</t>
  </si>
  <si>
    <t>658248</t>
  </si>
  <si>
    <t>06 13 49 09 88</t>
  </si>
  <si>
    <t>10 Rue Dormoy</t>
  </si>
  <si>
    <t>01/08/2023</t>
  </si>
  <si>
    <t>SKY ACADEMY</t>
  </si>
  <si>
    <t>84420316042</t>
  </si>
  <si>
    <t>83833125400022</t>
  </si>
  <si>
    <t>240266</t>
  </si>
  <si>
    <t>04629</t>
  </si>
  <si>
    <t>0492940556</t>
  </si>
  <si>
    <t>06410 BIOT</t>
  </si>
  <si>
    <t>210 Chemin ST GREGOIRE</t>
  </si>
  <si>
    <t>3 ORANGES COMMUNICATION</t>
  </si>
  <si>
    <t>SKRZYPCZAK EWA 3 ORANGES COMMUNICATION</t>
  </si>
  <si>
    <t>93060364706</t>
  </si>
  <si>
    <t>41132228200020</t>
  </si>
  <si>
    <t>622473</t>
  </si>
  <si>
    <t>02 22 90 00 55</t>
  </si>
  <si>
    <t>80 Rue Jean Jaurès</t>
  </si>
  <si>
    <t>08/04/2021</t>
  </si>
  <si>
    <t>SKOLIADUR ENGLISH</t>
  </si>
  <si>
    <t>SKOLIADUR ENGLISH - WALL STREET ENGLISH BREST</t>
  </si>
  <si>
    <t>53290937429</t>
  </si>
  <si>
    <t>88246416700015</t>
  </si>
  <si>
    <t>664900</t>
  </si>
  <si>
    <t>06 01 78 16 86</t>
  </si>
  <si>
    <t>31460 CARAMAN</t>
  </si>
  <si>
    <t>3 B Chemin de Lancefoc</t>
  </si>
  <si>
    <t>SKM CARAMAN</t>
  </si>
  <si>
    <t>SKM</t>
  </si>
  <si>
    <t>76311015231</t>
  </si>
  <si>
    <t>88818390200020</t>
  </si>
  <si>
    <t>625437</t>
  </si>
  <si>
    <t>06 27 70 26 55</t>
  </si>
  <si>
    <t>121 Avenue d'Italie</t>
  </si>
  <si>
    <t>SKINHAPTICS</t>
  </si>
  <si>
    <t>11755026575</t>
  </si>
  <si>
    <t>53236331400016</t>
  </si>
  <si>
    <t>657050</t>
  </si>
  <si>
    <t>01 87 20 34 24</t>
  </si>
  <si>
    <t>99 Avenue Achille Peretti</t>
  </si>
  <si>
    <t>26/06/2023</t>
  </si>
  <si>
    <t>SKILLUP FORMATION</t>
  </si>
  <si>
    <t>11922522992</t>
  </si>
  <si>
    <t>91449766400013</t>
  </si>
  <si>
    <t>621146</t>
  </si>
  <si>
    <t>01 85 39 09 73</t>
  </si>
  <si>
    <t>54/56 Avenue HOCHE</t>
  </si>
  <si>
    <t>18/07/2022</t>
  </si>
  <si>
    <t>SKILLS4ALL</t>
  </si>
  <si>
    <t>SKILLS4ALL - BESTCERTIFS</t>
  </si>
  <si>
    <t>11788340078</t>
  </si>
  <si>
    <t>82815451800025</t>
  </si>
  <si>
    <t>652453</t>
  </si>
  <si>
    <t>06 81 89 28 99</t>
  </si>
  <si>
    <t>74290 MENTHON ST BERNARD</t>
  </si>
  <si>
    <t>4 Route DES COTES</t>
  </si>
  <si>
    <t>SKILLSDAY MENTHON ST BERNARD</t>
  </si>
  <si>
    <t>SKILLSDAY</t>
  </si>
  <si>
    <t>82740305974</t>
  </si>
  <si>
    <t>81037039500016</t>
  </si>
  <si>
    <t>685057</t>
  </si>
  <si>
    <t>06 20 63 67 95</t>
  </si>
  <si>
    <t>83140 SIX FOURS LES PLAGES</t>
  </si>
  <si>
    <t>512 Chemin DES NEGADOUX</t>
  </si>
  <si>
    <t>SKILL CONSEILS</t>
  </si>
  <si>
    <t>SKILLCONSEILS</t>
  </si>
  <si>
    <t>93830718483</t>
  </si>
  <si>
    <t>94862151100013</t>
  </si>
  <si>
    <t>593140</t>
  </si>
  <si>
    <t>02 72 95 90 20</t>
  </si>
  <si>
    <t>3ème ETAGE</t>
  </si>
  <si>
    <t>13 Rue DES RUISSEAUX</t>
  </si>
  <si>
    <t>SKILL CONSULTING LAVAL</t>
  </si>
  <si>
    <t>SKILL CONSULTING - CO'EQUILIBRE</t>
  </si>
  <si>
    <t>52530081653</t>
  </si>
  <si>
    <t>80821234400036</t>
  </si>
  <si>
    <t>651539</t>
  </si>
  <si>
    <t>2 Avenue de Paris</t>
  </si>
  <si>
    <t>SKILL CARE</t>
  </si>
  <si>
    <t>52440991644</t>
  </si>
  <si>
    <t>91768350000024</t>
  </si>
  <si>
    <t>364022</t>
  </si>
  <si>
    <t>01 46 00 68 28</t>
  </si>
  <si>
    <t>CS 9001</t>
  </si>
  <si>
    <t>85/87 Rue GABRIEL PERI</t>
  </si>
  <si>
    <t>13/12/2023</t>
  </si>
  <si>
    <t>SKILL AND YOU MONTROUGE</t>
  </si>
  <si>
    <t>SKILL AND YOU</t>
  </si>
  <si>
    <t>11922302792</t>
  </si>
  <si>
    <t>53018898600059</t>
  </si>
  <si>
    <t>493764</t>
  </si>
  <si>
    <t>04 93 95 44 44</t>
  </si>
  <si>
    <t>CS 30085 VALBONNE CAMPUS</t>
  </si>
  <si>
    <t>60 Rue DOSTOIEVSKI</t>
  </si>
  <si>
    <t>SKEMA BUSINESS SCHOOL VALBONNE</t>
  </si>
  <si>
    <t>SKEMA BUSINESS SCHOOL</t>
  </si>
  <si>
    <t>31590018459</t>
  </si>
  <si>
    <t>78370584100048</t>
  </si>
  <si>
    <t>648887</t>
  </si>
  <si>
    <t>07 71 67 18 99</t>
  </si>
  <si>
    <t>74 Rue Du Temple</t>
  </si>
  <si>
    <t>SKAP ID PARIS</t>
  </si>
  <si>
    <t>SKAP ID</t>
  </si>
  <si>
    <t>11755860175</t>
  </si>
  <si>
    <t>80538856800042</t>
  </si>
  <si>
    <t>650249</t>
  </si>
  <si>
    <t>06 64 96 01 21</t>
  </si>
  <si>
    <t>59320 SEQUEDIN</t>
  </si>
  <si>
    <t>3 Rue GOUNOD</t>
  </si>
  <si>
    <t>S'KALIBUR</t>
  </si>
  <si>
    <t>32590949059</t>
  </si>
  <si>
    <t>83176253900011</t>
  </si>
  <si>
    <t>555976</t>
  </si>
  <si>
    <t>05 34 25 73 91</t>
  </si>
  <si>
    <t>TECHNOPARC BATIMENT 7</t>
  </si>
  <si>
    <t>Rue JEAN BART</t>
  </si>
  <si>
    <t>SI2P SO</t>
  </si>
  <si>
    <t>73310592231</t>
  </si>
  <si>
    <t>50386672500040</t>
  </si>
  <si>
    <t>452373</t>
  </si>
  <si>
    <t>0820207277</t>
  </si>
  <si>
    <t>38150 SALAISE SUR SANNE</t>
  </si>
  <si>
    <t>LIEU DIT MONTVERGE</t>
  </si>
  <si>
    <t>Rue DE LA FONTANAISE</t>
  </si>
  <si>
    <t>SI2P SE</t>
  </si>
  <si>
    <t>82380506738</t>
  </si>
  <si>
    <t>48437477200032</t>
  </si>
  <si>
    <t>413756</t>
  </si>
  <si>
    <t>01 46 01 73 80</t>
  </si>
  <si>
    <t>10 Avenue DE RÉAUMUR</t>
  </si>
  <si>
    <t>SI2P IDF</t>
  </si>
  <si>
    <t>11921621492</t>
  </si>
  <si>
    <t>48942295600024</t>
  </si>
  <si>
    <t>453330</t>
  </si>
  <si>
    <t>03 20 36 38 45</t>
  </si>
  <si>
    <t>709 Rue Jean Perrin</t>
  </si>
  <si>
    <t>SI2P GN</t>
  </si>
  <si>
    <t>31590795259</t>
  </si>
  <si>
    <t>49843130300045</t>
  </si>
  <si>
    <t>295243</t>
  </si>
  <si>
    <t>02 41 47 11 64</t>
  </si>
  <si>
    <t>49610 ST MELAINE SUR AUBANCE</t>
  </si>
  <si>
    <t>ZA DES HAUTES PERCHES</t>
  </si>
  <si>
    <t>Chemin DU BOIS</t>
  </si>
  <si>
    <t>SI2P GFC</t>
  </si>
  <si>
    <t>52490179949</t>
  </si>
  <si>
    <t>43537056400054</t>
  </si>
  <si>
    <t>449854</t>
  </si>
  <si>
    <t>0388439847</t>
  </si>
  <si>
    <t>68170 RIXHEIM</t>
  </si>
  <si>
    <t>16 Rue DE POLOGNE</t>
  </si>
  <si>
    <t>21/01/2022</t>
  </si>
  <si>
    <t>SI2P GE</t>
  </si>
  <si>
    <t>42670429267</t>
  </si>
  <si>
    <t>51061040500035</t>
  </si>
  <si>
    <t>681404</t>
  </si>
  <si>
    <t>09 77 80 89 50</t>
  </si>
  <si>
    <t>26800 MONTOISON</t>
  </si>
  <si>
    <t>1100 Chemin des serres</t>
  </si>
  <si>
    <t>SIWA</t>
  </si>
  <si>
    <t>82691381969</t>
  </si>
  <si>
    <t>80743851000057</t>
  </si>
  <si>
    <t>454308</t>
  </si>
  <si>
    <t>01 30 45 98 80</t>
  </si>
  <si>
    <t>78180 MONTIGNY LE BRETONNEUX</t>
  </si>
  <si>
    <t>10 Rue JOEL LE THEULE</t>
  </si>
  <si>
    <t>SIVECO GROUP</t>
  </si>
  <si>
    <t>11788250078</t>
  </si>
  <si>
    <t>33498308700084</t>
  </si>
  <si>
    <t>573310</t>
  </si>
  <si>
    <t>06 03 26 41 19</t>
  </si>
  <si>
    <t>13700 MARIGNANE</t>
  </si>
  <si>
    <t>34A Avenue DU GENERAL RAOUL SALAN</t>
  </si>
  <si>
    <t>10/02/2023</t>
  </si>
  <si>
    <t>SITIM CONSEIL</t>
  </si>
  <si>
    <t>93131645213</t>
  </si>
  <si>
    <t>82149122200013</t>
  </si>
  <si>
    <t>561472</t>
  </si>
  <si>
    <t>05 34 66 60 96</t>
  </si>
  <si>
    <t>31130 QUINT FONSEGRIVES</t>
  </si>
  <si>
    <t>2 ZONE ARTISANALE DE RIBAUTE</t>
  </si>
  <si>
    <t>SITI</t>
  </si>
  <si>
    <t>76310816631</t>
  </si>
  <si>
    <t>79367396300013</t>
  </si>
  <si>
    <t>478064</t>
  </si>
  <si>
    <t>05 56 87 09 41</t>
  </si>
  <si>
    <t>Cité Numérique - Lot B3</t>
  </si>
  <si>
    <t>2 Rue Marc Sangnier</t>
  </si>
  <si>
    <t>SITE INFORMATIQUE</t>
  </si>
  <si>
    <t>72330165233</t>
  </si>
  <si>
    <t>37942736200015</t>
  </si>
  <si>
    <t>115964</t>
  </si>
  <si>
    <t>02797</t>
  </si>
  <si>
    <t>0164316565</t>
  </si>
  <si>
    <t>77130 MONTEREAU FAULT YONNE</t>
  </si>
  <si>
    <t>1 bis Rue Victor Hugo</t>
  </si>
  <si>
    <t>SITE DE MONTEREAU DU CH DU SUD SEINE ET MARNE</t>
  </si>
  <si>
    <t>SITE DE MONTEREAU DU CENTRE HOSPITALIER DU SUD SEINE ET MARNE</t>
  </si>
  <si>
    <t>11770625677</t>
  </si>
  <si>
    <t>20006345100021</t>
  </si>
  <si>
    <t>513842</t>
  </si>
  <si>
    <t>0389743392</t>
  </si>
  <si>
    <t>3 Rue Sainte Catherine</t>
  </si>
  <si>
    <t>SIRLIN ERIC HR DEVELOPPEMENT</t>
  </si>
  <si>
    <t>42680156568</t>
  </si>
  <si>
    <t>45179393900013</t>
  </si>
  <si>
    <t>668450</t>
  </si>
  <si>
    <t>06 25 72 15 77</t>
  </si>
  <si>
    <t>3 Allée DES TULIPES</t>
  </si>
  <si>
    <t>SIRIUS HORIZON</t>
  </si>
  <si>
    <t>11788590078</t>
  </si>
  <si>
    <t>92200171400018</t>
  </si>
  <si>
    <t>534584</t>
  </si>
  <si>
    <t>01 47 82 28 33</t>
  </si>
  <si>
    <t>92700 COLOMBES</t>
  </si>
  <si>
    <t>14 Rue DE MANTES</t>
  </si>
  <si>
    <t>29/12/2015</t>
  </si>
  <si>
    <t>SIRAC</t>
  </si>
  <si>
    <t>SIRAC SARL</t>
  </si>
  <si>
    <t>11921706692</t>
  </si>
  <si>
    <t>32001603300047</t>
  </si>
  <si>
    <t>649557</t>
  </si>
  <si>
    <t>02 47 49 55 55</t>
  </si>
  <si>
    <t>37540 ST CYR SUR LOIRE</t>
  </si>
  <si>
    <t>39 Rue DU MURIER</t>
  </si>
  <si>
    <t>20/12/2022</t>
  </si>
  <si>
    <t>SIPROUDHIS</t>
  </si>
  <si>
    <t>24370353137</t>
  </si>
  <si>
    <t>70470160600052</t>
  </si>
  <si>
    <t>472396</t>
  </si>
  <si>
    <t>01 46 05 11 37</t>
  </si>
  <si>
    <t>70 Rue Des Jacobins</t>
  </si>
  <si>
    <t>11921948692</t>
  </si>
  <si>
    <t>37910926700078</t>
  </si>
  <si>
    <t>589287</t>
  </si>
  <si>
    <t>78670 MEDAN</t>
  </si>
  <si>
    <t>6 Rue Vandernack</t>
  </si>
  <si>
    <t>11/09/2018</t>
  </si>
  <si>
    <t>SINGULIERS PLURIEL</t>
  </si>
  <si>
    <t>11751724175</t>
  </si>
  <si>
    <t>33423677500055</t>
  </si>
  <si>
    <t>678375</t>
  </si>
  <si>
    <t>03 88 26 26 66</t>
  </si>
  <si>
    <t>3 Rue du parc</t>
  </si>
  <si>
    <t>SINGULAR IS FUTURE</t>
  </si>
  <si>
    <t>44670798567</t>
  </si>
  <si>
    <t>85288847800017</t>
  </si>
  <si>
    <t>576128</t>
  </si>
  <si>
    <t>01 74 18 05 37</t>
  </si>
  <si>
    <t>5 Rue Maryse Bastie</t>
  </si>
  <si>
    <t>17/05/2021</t>
  </si>
  <si>
    <t>SINED SRL</t>
  </si>
  <si>
    <t>52440976244</t>
  </si>
  <si>
    <t>43315446500051</t>
  </si>
  <si>
    <t>630240</t>
  </si>
  <si>
    <t>05 61 62 89 19</t>
  </si>
  <si>
    <t>31520 RAMONVILLE ST AGNE</t>
  </si>
  <si>
    <t>BATIMENT A</t>
  </si>
  <si>
    <t>3 Rue ARIANE</t>
  </si>
  <si>
    <t>SINCEO SANTE</t>
  </si>
  <si>
    <t>76311044331</t>
  </si>
  <si>
    <t>89390149600016</t>
  </si>
  <si>
    <t>313014</t>
  </si>
  <si>
    <t>BATIMENT A IMMEUBLE NAPA CENTER</t>
  </si>
  <si>
    <t>SINCEO</t>
  </si>
  <si>
    <t>73310534031</t>
  </si>
  <si>
    <t>45158698600031</t>
  </si>
  <si>
    <t>595792</t>
  </si>
  <si>
    <t>09 51 20 61 31</t>
  </si>
  <si>
    <t>1 Rue de la convention</t>
  </si>
  <si>
    <t>SINANIAN ALEXANDRE</t>
  </si>
  <si>
    <t>11755643675</t>
  </si>
  <si>
    <t>52070829800010</t>
  </si>
  <si>
    <t>606728</t>
  </si>
  <si>
    <t>06 89 74 13 89</t>
  </si>
  <si>
    <t>15 Rue ancelle</t>
  </si>
  <si>
    <t>06/11/2019</t>
  </si>
  <si>
    <t>SIMUNDIA</t>
  </si>
  <si>
    <t>11922226792</t>
  </si>
  <si>
    <t>82758024200010</t>
  </si>
  <si>
    <t>507325</t>
  </si>
  <si>
    <t>02019</t>
  </si>
  <si>
    <t>09 81 14 49 84</t>
  </si>
  <si>
    <t>5 Rue des Artisans</t>
  </si>
  <si>
    <t>13/12/2017</t>
  </si>
  <si>
    <t>SIMULTECH</t>
  </si>
  <si>
    <t>SIMULTECH - SIMULMED FORMATION</t>
  </si>
  <si>
    <t>27210375621</t>
  </si>
  <si>
    <t>80167422700013</t>
  </si>
  <si>
    <t>656446</t>
  </si>
  <si>
    <t>ETATS UNIS - LANCASTER</t>
  </si>
  <si>
    <t>42505 10th Street West STE 103</t>
  </si>
  <si>
    <t>SIMULATIONS PLUS INC.</t>
  </si>
  <si>
    <t>SIMULATIONS PLUS INC</t>
  </si>
  <si>
    <t>671230</t>
  </si>
  <si>
    <t>77173 CHEVRY COSSIGNY</t>
  </si>
  <si>
    <t>21 Rue jean delsol</t>
  </si>
  <si>
    <t>SIMUGEST</t>
  </si>
  <si>
    <t>11770776277</t>
  </si>
  <si>
    <t>83783244300035</t>
  </si>
  <si>
    <t>541590</t>
  </si>
  <si>
    <t>55 Rue DE VINCENNES</t>
  </si>
  <si>
    <t>13/12/2021</t>
  </si>
  <si>
    <t>SIMPLON.CO MONTREUIL</t>
  </si>
  <si>
    <t>SIMPLON.CO</t>
  </si>
  <si>
    <t>11930667693</t>
  </si>
  <si>
    <t>79279132900016</t>
  </si>
  <si>
    <t>682986</t>
  </si>
  <si>
    <t>45400 FLEURY LES AUBRAIS</t>
  </si>
  <si>
    <t>7 Allée Florence Arthaud</t>
  </si>
  <si>
    <t>31/03/2025</t>
  </si>
  <si>
    <t>SIMPHONIE GROUP</t>
  </si>
  <si>
    <t>24450402445</t>
  </si>
  <si>
    <t>91028211000014</t>
  </si>
  <si>
    <t>612935</t>
  </si>
  <si>
    <t>01 46 63 60 19</t>
  </si>
  <si>
    <t>94250 GENTILLY</t>
  </si>
  <si>
    <t>7 Rue René Anjolvy</t>
  </si>
  <si>
    <t>SIMONOT FRANCOIS LOUIS</t>
  </si>
  <si>
    <t>11754178575</t>
  </si>
  <si>
    <t>49399967600031</t>
  </si>
  <si>
    <t>626030</t>
  </si>
  <si>
    <t>32 486 77 81 51</t>
  </si>
  <si>
    <t>BELGIQUE - WATERLOO</t>
  </si>
  <si>
    <t>89 Avenue des Nations Unies</t>
  </si>
  <si>
    <t>SIMON YVES</t>
  </si>
  <si>
    <t>604744</t>
  </si>
  <si>
    <t>44880 SAUTRON</t>
  </si>
  <si>
    <t>26 Rue ALPHONSE DE LAMARTINE</t>
  </si>
  <si>
    <t>13/09/2019</t>
  </si>
  <si>
    <t>SIMON ARMELLE</t>
  </si>
  <si>
    <t>52440812044</t>
  </si>
  <si>
    <t>52899810700031</t>
  </si>
  <si>
    <t>502480</t>
  </si>
  <si>
    <t>+3243444545</t>
  </si>
  <si>
    <t>15 Rue LAIRESSE</t>
  </si>
  <si>
    <t>10/10/2014</t>
  </si>
  <si>
    <t>SIMILES WALLONIE ASBL</t>
  </si>
  <si>
    <t>680394</t>
  </si>
  <si>
    <t>03 65 69 00 52</t>
  </si>
  <si>
    <t>71530 FRAGNES LA LOYERE</t>
  </si>
  <si>
    <t>12 Rue ALFRED KASTLER</t>
  </si>
  <si>
    <t>SIMCO CONSULTING</t>
  </si>
  <si>
    <t>27710306771</t>
  </si>
  <si>
    <t>82321379800023</t>
  </si>
  <si>
    <t>598860</t>
  </si>
  <si>
    <t>09713</t>
  </si>
  <si>
    <t>06 88 41 74 70</t>
  </si>
  <si>
    <t>8 Quai Robinot De St Cyr</t>
  </si>
  <si>
    <t>SIMANGO</t>
  </si>
  <si>
    <t>53351042035</t>
  </si>
  <si>
    <t>83923926600035</t>
  </si>
  <si>
    <t>611141</t>
  </si>
  <si>
    <t>05 61 25 78 20</t>
  </si>
  <si>
    <t>5 Impasse ST AUBIN</t>
  </si>
  <si>
    <t>SILVYA TERRADE SUD OUEST TOULOUSE</t>
  </si>
  <si>
    <t>SILVYA TERRADE SUD OUEST</t>
  </si>
  <si>
    <t>ENTREPRISE FERMEE EN AOUT 2018</t>
  </si>
  <si>
    <t>456500</t>
  </si>
  <si>
    <t>7 Place MICHEL DE L'HOSPITAL</t>
  </si>
  <si>
    <t>SILVYA TERRADE SUD OUEST CLERMONT FERRAND</t>
  </si>
  <si>
    <t>115526</t>
  </si>
  <si>
    <t>05 55 24 52 45</t>
  </si>
  <si>
    <t>22 Rue ANDRÉ DEVAUD</t>
  </si>
  <si>
    <t>SILVYA TERRADE SUD OUEST BRIVE LA GAILLARDE</t>
  </si>
  <si>
    <t>612250</t>
  </si>
  <si>
    <t>05 56 81 68 14</t>
  </si>
  <si>
    <t>1 Allée DE CHARTRES</t>
  </si>
  <si>
    <t>SILVYA TERRADE SUD OUEST BORDEAUX</t>
  </si>
  <si>
    <t>641169</t>
  </si>
  <si>
    <t>04 90 56 26 67</t>
  </si>
  <si>
    <t>13300 SALON DE PROVENCE</t>
  </si>
  <si>
    <t>64 Rue SENEQUE</t>
  </si>
  <si>
    <t>SILVYA TERRADE SUD EST SALON DE PROVENCE</t>
  </si>
  <si>
    <t>SILVYA TERRADE SUD EST</t>
  </si>
  <si>
    <t>82691145769</t>
  </si>
  <si>
    <t>52407208900104</t>
  </si>
  <si>
    <t>639977</t>
  </si>
  <si>
    <t>04 91 47 22 50</t>
  </si>
  <si>
    <t>171 Rue DE ROME</t>
  </si>
  <si>
    <t>SILVYA TERRADE SUD EST MARSEILLE</t>
  </si>
  <si>
    <t>52407208900112</t>
  </si>
  <si>
    <t>482419</t>
  </si>
  <si>
    <t>04 76 21 81 93</t>
  </si>
  <si>
    <t>22 Cours Jean Jaurès</t>
  </si>
  <si>
    <t>SILVYA TERRADE SUD EST GRENOBLE</t>
  </si>
  <si>
    <t>52407208900096</t>
  </si>
  <si>
    <t>620592</t>
  </si>
  <si>
    <t>04 74 21 86 20</t>
  </si>
  <si>
    <t>30 Avenue ALPHONSE BAUDIN</t>
  </si>
  <si>
    <t>15/02/2021</t>
  </si>
  <si>
    <t>SILVYA TERRADE SUD EST BOURG EN BRESSE</t>
  </si>
  <si>
    <t>52407208900070</t>
  </si>
  <si>
    <t>484386</t>
  </si>
  <si>
    <t>0478423637</t>
  </si>
  <si>
    <t>69006 LYON 6EME ARRONDISSEMENT</t>
  </si>
  <si>
    <t>73 Rue Louis Blanc</t>
  </si>
  <si>
    <t>SILVYA TERRADE LYON</t>
  </si>
  <si>
    <t>52407208900021</t>
  </si>
  <si>
    <t>492735</t>
  </si>
  <si>
    <t>7 Place du Châtelet</t>
  </si>
  <si>
    <t>11/06/2014</t>
  </si>
  <si>
    <t>SILVYA TERRADE CHALON SUR SOANE</t>
  </si>
  <si>
    <t>52407208900062</t>
  </si>
  <si>
    <t>610768</t>
  </si>
  <si>
    <t>04 57 62 00 07</t>
  </si>
  <si>
    <t>3 Rue DU PARC</t>
  </si>
  <si>
    <t>SILVYA TERRADE ANNEMASSE</t>
  </si>
  <si>
    <t>52407208900088</t>
  </si>
  <si>
    <t>177222</t>
  </si>
  <si>
    <t>01 42 65 99 77</t>
  </si>
  <si>
    <t>ECOLE REGINE FERRERE</t>
  </si>
  <si>
    <t>6 Rue PAUL BAUDRY</t>
  </si>
  <si>
    <t>SILVYA TERRADE PARIS CHAMPS ELYSEES</t>
  </si>
  <si>
    <t>11754565375</t>
  </si>
  <si>
    <t>52265980400028</t>
  </si>
  <si>
    <t>490441</t>
  </si>
  <si>
    <t>02 40 20 38 34</t>
  </si>
  <si>
    <t>1 Place De La Galarne</t>
  </si>
  <si>
    <t>SILVYA TERRADE GRAND OUEST NANTES</t>
  </si>
  <si>
    <t>SILVYA TERRADE GRAND OUEST SIEGE</t>
  </si>
  <si>
    <t>50367276800036</t>
  </si>
  <si>
    <t>673663</t>
  </si>
  <si>
    <t>02 35 70 71 08</t>
  </si>
  <si>
    <t>52 Rue JEAN LECANUET</t>
  </si>
  <si>
    <t>SILVYA TERRADE GRAND OUEST ROUEN</t>
  </si>
  <si>
    <t>SILVYA TERRADE GRAND OUEST</t>
  </si>
  <si>
    <t>50367276800184</t>
  </si>
  <si>
    <t>617726</t>
  </si>
  <si>
    <t>02 99 99 74 74</t>
  </si>
  <si>
    <t>74E Rue de Paris</t>
  </si>
  <si>
    <t>20/11/2020</t>
  </si>
  <si>
    <t>SILVYA TERRADE GRAND OUEST RENNES</t>
  </si>
  <si>
    <t>50367276800150</t>
  </si>
  <si>
    <t>543214</t>
  </si>
  <si>
    <t>05 49 75 70 12</t>
  </si>
  <si>
    <t>7-9-27 Rue MARCEL PAUL</t>
  </si>
  <si>
    <t>10/05/2016</t>
  </si>
  <si>
    <t>SILVYA TERRADE GRAND OUEST NIORT</t>
  </si>
  <si>
    <t>50367276800127</t>
  </si>
  <si>
    <t>682329</t>
  </si>
  <si>
    <t>02 43 20 74 39</t>
  </si>
  <si>
    <t>3 Quai Ledru Rollin</t>
  </si>
  <si>
    <t>SILVYA TERRADE GRAND OUEST LE MANS</t>
  </si>
  <si>
    <t>50367276800085</t>
  </si>
  <si>
    <t>602012</t>
  </si>
  <si>
    <t>0243533081</t>
  </si>
  <si>
    <t>38 Rue DE PARIS</t>
  </si>
  <si>
    <t>26/06/2019</t>
  </si>
  <si>
    <t>SILVYA TERRADE GRAND OUEST LAVAL</t>
  </si>
  <si>
    <t>50367276800044</t>
  </si>
  <si>
    <t>497551</t>
  </si>
  <si>
    <t>05 46 44 03 19</t>
  </si>
  <si>
    <t>19 Avenue De Mulhouse</t>
  </si>
  <si>
    <t>07/09/2016</t>
  </si>
  <si>
    <t>SILVYA TERRADE GRAND OUEST LA ROCHELLE</t>
  </si>
  <si>
    <t>50367276800119</t>
  </si>
  <si>
    <t>639862</t>
  </si>
  <si>
    <t>19 Rue de Feuteries</t>
  </si>
  <si>
    <t>SILVYA TERRADE GRAND OUEST FOUGERES</t>
  </si>
  <si>
    <t>50367276800069</t>
  </si>
  <si>
    <t>611153</t>
  </si>
  <si>
    <t>02 41 65 54 09</t>
  </si>
  <si>
    <t>27 Rue Mondement</t>
  </si>
  <si>
    <t>10/03/2020</t>
  </si>
  <si>
    <t>SILVYA TERRADE GRAND OUEST CHOLET</t>
  </si>
  <si>
    <t>50367276800143</t>
  </si>
  <si>
    <t>294615</t>
  </si>
  <si>
    <t>02 41 68 21 21</t>
  </si>
  <si>
    <t>Place Du Chapeau de Gendarme</t>
  </si>
  <si>
    <t>30/01/2020</t>
  </si>
  <si>
    <t>SILVYA TERRADE GRAND OUEST ANGERS</t>
  </si>
  <si>
    <t>50367276800135</t>
  </si>
  <si>
    <t>640116</t>
  </si>
  <si>
    <t>02 33 26 03 47</t>
  </si>
  <si>
    <t>91-93 Avenue Rhin et Danube</t>
  </si>
  <si>
    <t>19/05/2022</t>
  </si>
  <si>
    <t>SILVYA TERRADE GRAND OUEST ALENCON</t>
  </si>
  <si>
    <t>50367276800093</t>
  </si>
  <si>
    <t>632107</t>
  </si>
  <si>
    <t>02 98 01 29 19</t>
  </si>
  <si>
    <t>2 Rue AUGUSTE KERVERN</t>
  </si>
  <si>
    <t>26/11/2021</t>
  </si>
  <si>
    <t>SILVYA TERRADE BREST</t>
  </si>
  <si>
    <t>50367276800176</t>
  </si>
  <si>
    <t>563699</t>
  </si>
  <si>
    <t>03 25 78 47 54</t>
  </si>
  <si>
    <t>1 Rue Victorien Sardou</t>
  </si>
  <si>
    <t>SILVYA TERRADE GRAND EST TROYES</t>
  </si>
  <si>
    <t>SILVYA TERRADE GRAND EST SIEGE SOCIAL</t>
  </si>
  <si>
    <t>43879833200013</t>
  </si>
  <si>
    <t>640189</t>
  </si>
  <si>
    <t>03 89 46 79 16</t>
  </si>
  <si>
    <t>6 Rue du Cap Vert</t>
  </si>
  <si>
    <t>SILVYA TERRADE GRAND EST QUETIGNY</t>
  </si>
  <si>
    <t>SILVYA TERRADE GRAND EST</t>
  </si>
  <si>
    <t>43879833200088</t>
  </si>
  <si>
    <t>672385</t>
  </si>
  <si>
    <t>03 89 45 20 74</t>
  </si>
  <si>
    <t>2 Rue Sainte Catherine</t>
  </si>
  <si>
    <t>SILVYA TERRADE GRAND EST MULHOUSE</t>
  </si>
  <si>
    <t>43879833200062</t>
  </si>
  <si>
    <t>594489</t>
  </si>
  <si>
    <t>03 20 42 87 24</t>
  </si>
  <si>
    <t>Parvis Rotterdam   - Euralille</t>
  </si>
  <si>
    <t>50 Allée de Safed</t>
  </si>
  <si>
    <t>SILVYA TERRADE GRAND EST LILLE</t>
  </si>
  <si>
    <t>43879833200138</t>
  </si>
  <si>
    <t>584757</t>
  </si>
  <si>
    <t>59400 CAMBRAI</t>
  </si>
  <si>
    <t>9 bis Rue de Roubaix</t>
  </si>
  <si>
    <t>SILVYA TERRADE GRAND EST CAMBRAI</t>
  </si>
  <si>
    <t>43879833200104</t>
  </si>
  <si>
    <t>686682</t>
  </si>
  <si>
    <t>03 84 28 56 40</t>
  </si>
  <si>
    <t>11 b Rue aristide briand</t>
  </si>
  <si>
    <t>SILVYA TERRADE GRAND EST BELFORT</t>
  </si>
  <si>
    <t>43879833200054</t>
  </si>
  <si>
    <t>640773</t>
  </si>
  <si>
    <t>03 21 71 39 69</t>
  </si>
  <si>
    <t>114 Rue SAINT AUBERT</t>
  </si>
  <si>
    <t>02/06/2022</t>
  </si>
  <si>
    <t>SILVYA TERRADE GRAND EST ARRAS</t>
  </si>
  <si>
    <t>43879833200120</t>
  </si>
  <si>
    <t>656513</t>
  </si>
  <si>
    <t>03 22 99 09 09</t>
  </si>
  <si>
    <t>41 Rue jules barni</t>
  </si>
  <si>
    <t>07/11/2023</t>
  </si>
  <si>
    <t>SILVYA TERRADE GRAND EST AMIENS</t>
  </si>
  <si>
    <t>43879833200179</t>
  </si>
  <si>
    <t>633380</t>
  </si>
  <si>
    <t>03 28 63 76 77</t>
  </si>
  <si>
    <t>14 Rue des Fusiliers Martin</t>
  </si>
  <si>
    <t>24/12/2021</t>
  </si>
  <si>
    <t>CFA SYLVIA TERRADE DUNKERQUE</t>
  </si>
  <si>
    <t>43879833200096</t>
  </si>
  <si>
    <t>520639</t>
  </si>
  <si>
    <t>06 11 56 77 69</t>
  </si>
  <si>
    <t>13470 CARNOUX EN PROVENCE</t>
  </si>
  <si>
    <t>Chemin DU MAIL RES LE PANORAMA</t>
  </si>
  <si>
    <t>SILVY LIONEL</t>
  </si>
  <si>
    <t>93131605813</t>
  </si>
  <si>
    <t>51836476500025</t>
  </si>
  <si>
    <t>621705</t>
  </si>
  <si>
    <t>04 67 92 15 43</t>
  </si>
  <si>
    <t>16 Rue DURAND</t>
  </si>
  <si>
    <t>22/03/2021</t>
  </si>
  <si>
    <t>SILVIA TERRADE SUD OUEST MONTPELLIER</t>
  </si>
  <si>
    <t>SILVIA TERRADE SUD OUEST</t>
  </si>
  <si>
    <t>634414</t>
  </si>
  <si>
    <t>Immeuble Les Diamants Bat B 1er étage</t>
  </si>
  <si>
    <t>41 Rue Delizy</t>
  </si>
  <si>
    <t>SILVER UP</t>
  </si>
  <si>
    <t>11931020193</t>
  </si>
  <si>
    <t>89235291500011</t>
  </si>
  <si>
    <t>643026</t>
  </si>
  <si>
    <t>27140 GISORS</t>
  </si>
  <si>
    <t>14 Rue DU PRE NATTIER</t>
  </si>
  <si>
    <t>04/08/2022</t>
  </si>
  <si>
    <t>SILVE OMNES</t>
  </si>
  <si>
    <t>28270236427</t>
  </si>
  <si>
    <t>88971133900024</t>
  </si>
  <si>
    <t>206003</t>
  </si>
  <si>
    <t>BAT C</t>
  </si>
  <si>
    <t>25 Boulevard DE LA PAIX</t>
  </si>
  <si>
    <t>19/01/2023</t>
  </si>
  <si>
    <t>SILLIKER - MERIEUX NUTRISCIENCES</t>
  </si>
  <si>
    <t>SILLIKER</t>
  </si>
  <si>
    <t>11950582495</t>
  </si>
  <si>
    <t>30343459100630</t>
  </si>
  <si>
    <t>668060</t>
  </si>
  <si>
    <t>32 Rue Yves Toudic</t>
  </si>
  <si>
    <t>SILLAGES</t>
  </si>
  <si>
    <t>11756267775</t>
  </si>
  <si>
    <t>88772285800040</t>
  </si>
  <si>
    <t>674450</t>
  </si>
  <si>
    <t>06 10 30 03 33</t>
  </si>
  <si>
    <t>10 Boulevard LEDRU ROLLIN</t>
  </si>
  <si>
    <t>SILICEA</t>
  </si>
  <si>
    <t>SILICEA - ECOLE ZHONG FU</t>
  </si>
  <si>
    <t>76341179834</t>
  </si>
  <si>
    <t>88463931100023</t>
  </si>
  <si>
    <t>661132</t>
  </si>
  <si>
    <t>06 24 55 40 85</t>
  </si>
  <si>
    <t>51 Rue Pixerecourt</t>
  </si>
  <si>
    <t>10/10/2023</t>
  </si>
  <si>
    <t>SILENCE</t>
  </si>
  <si>
    <t>11756463375</t>
  </si>
  <si>
    <t>90895720200017</t>
  </si>
  <si>
    <t>551120</t>
  </si>
  <si>
    <t>01 30 96 35 00</t>
  </si>
  <si>
    <t>78440 PORCHEVILLE</t>
  </si>
  <si>
    <t>ZI LIMAY PORCHEVILLE</t>
  </si>
  <si>
    <t>12 Rue DE ROUEN</t>
  </si>
  <si>
    <t>05/10/2016</t>
  </si>
  <si>
    <t>SILCA</t>
  </si>
  <si>
    <t>11788357578</t>
  </si>
  <si>
    <t>57211232400114</t>
  </si>
  <si>
    <t>622813</t>
  </si>
  <si>
    <t>06 43 78 26 59</t>
  </si>
  <si>
    <t>9 Rue DES CHARMILLES</t>
  </si>
  <si>
    <t>19/04/2021</t>
  </si>
  <si>
    <t>SIGOTM</t>
  </si>
  <si>
    <t>53350883135</t>
  </si>
  <si>
    <t>50778331400010</t>
  </si>
  <si>
    <t>198894</t>
  </si>
  <si>
    <t>51000 CHALONS EN CHAMPAGNE</t>
  </si>
  <si>
    <t>1 bis Rue des Poissonniers</t>
  </si>
  <si>
    <t>07/07/2016</t>
  </si>
  <si>
    <t>SIGOILLOT FORMATION-CITY PRO</t>
  </si>
  <si>
    <t>SIGOILLOT FORMATION -CITY PRO</t>
  </si>
  <si>
    <t>44510175851</t>
  </si>
  <si>
    <t>81344046800011</t>
  </si>
  <si>
    <t>591520</t>
  </si>
  <si>
    <t>09 73 66 42 04</t>
  </si>
  <si>
    <t>14 Place POMPIDOU</t>
  </si>
  <si>
    <t>23/10/2018</t>
  </si>
  <si>
    <t>SIGNOS NOISY LE GRAND</t>
  </si>
  <si>
    <t>SIGNOS</t>
  </si>
  <si>
    <t>11940705294</t>
  </si>
  <si>
    <t>49499448600038</t>
  </si>
  <si>
    <t>469361</t>
  </si>
  <si>
    <t>03 20 06 00 45</t>
  </si>
  <si>
    <t>76 Boulevard Jean Baptiste Lebas</t>
  </si>
  <si>
    <t>SIGNES DE SENS CSTO</t>
  </si>
  <si>
    <t>SIGNES DE SENS</t>
  </si>
  <si>
    <t>31590747859</t>
  </si>
  <si>
    <t>45027456800044</t>
  </si>
  <si>
    <t>619899</t>
  </si>
  <si>
    <t>06 15 09 88 45</t>
  </si>
  <si>
    <t>Crèche les Chaperons Rouges</t>
  </si>
  <si>
    <t>453 Rue ALPHONSE BEAU DE ROCHAS</t>
  </si>
  <si>
    <t>25/01/2021</t>
  </si>
  <si>
    <t>SIGNE PETIT LOUP FORMATION</t>
  </si>
  <si>
    <t>91660182866</t>
  </si>
  <si>
    <t>53508819900026</t>
  </si>
  <si>
    <t>563134</t>
  </si>
  <si>
    <t>22 Rue LEON BLUM</t>
  </si>
  <si>
    <t>SIGNE AVEC MOI</t>
  </si>
  <si>
    <t>82070083907</t>
  </si>
  <si>
    <t>49221967000022</t>
  </si>
  <si>
    <t>683929</t>
  </si>
  <si>
    <t>09 52 21 06 66</t>
  </si>
  <si>
    <t>Immeuble le Delphe</t>
  </si>
  <si>
    <t>35-37 Rue Lancefoc</t>
  </si>
  <si>
    <t>SIGNE+</t>
  </si>
  <si>
    <t>76310997231</t>
  </si>
  <si>
    <t>48021005300041</t>
  </si>
  <si>
    <t>178111</t>
  </si>
  <si>
    <t>04 91 29 63 80</t>
  </si>
  <si>
    <t>13010 MARSEILLE 10EME ARRONDISS</t>
  </si>
  <si>
    <t>21 Rue ST ELOI</t>
  </si>
  <si>
    <t>SIGMA FORMATION MARSEILLE</t>
  </si>
  <si>
    <t>93750021113</t>
  </si>
  <si>
    <t>31036079700032</t>
  </si>
  <si>
    <t>560959</t>
  </si>
  <si>
    <t>04 73 28 80 00</t>
  </si>
  <si>
    <t>CS 20265</t>
  </si>
  <si>
    <t>POLE SCIENTIFIQUE DU CAMPUS DES CEZEAUX</t>
  </si>
  <si>
    <t>SIGMA CLERMONT</t>
  </si>
  <si>
    <t>84630475163</t>
  </si>
  <si>
    <t>13002191800011</t>
  </si>
  <si>
    <t>637105</t>
  </si>
  <si>
    <t>08 05 32 18 18</t>
  </si>
  <si>
    <t>12 villa lourcine chez WS CLUB</t>
  </si>
  <si>
    <t>21/03/2022</t>
  </si>
  <si>
    <t>SI FIPS PARIS</t>
  </si>
  <si>
    <t>SI.FIPS PARIS</t>
  </si>
  <si>
    <t>11910869891</t>
  </si>
  <si>
    <t>88100107700026</t>
  </si>
  <si>
    <t>648486</t>
  </si>
  <si>
    <t>0 805 32 18 18</t>
  </si>
  <si>
    <t>72 Rue JEAN PAGES</t>
  </si>
  <si>
    <t>SI FIPS NA  VILLENAVE D ORNON</t>
  </si>
  <si>
    <t>SI.FIPS NOUVELLE AQUITAINE</t>
  </si>
  <si>
    <t>75331344133</t>
  </si>
  <si>
    <t>90107720600018</t>
  </si>
  <si>
    <t>409807</t>
  </si>
  <si>
    <t>06 88 23 21 62</t>
  </si>
  <si>
    <t>04290 VOLONNE</t>
  </si>
  <si>
    <t>SIEURIN FRANCK</t>
  </si>
  <si>
    <t>36 Rue VICTOR HEYRIES</t>
  </si>
  <si>
    <t>PHS - PROVENCE HYGIENE SERVICE</t>
  </si>
  <si>
    <t>SIEURIN FRANCK - PROVENCE HYGIENE SERVICE</t>
  </si>
  <si>
    <t>93040068104</t>
  </si>
  <si>
    <t>50079247800017</t>
  </si>
  <si>
    <t>26748</t>
  </si>
  <si>
    <t>01 85 57 00 00</t>
  </si>
  <si>
    <t>40 Avenue des Fruitiers</t>
  </si>
  <si>
    <t>21/02/2023</t>
  </si>
  <si>
    <t>SIEMENS SAS</t>
  </si>
  <si>
    <t>SIEMENS SAS - ST DENIS</t>
  </si>
  <si>
    <t>11930020593</t>
  </si>
  <si>
    <t>56201677401660</t>
  </si>
  <si>
    <t>540110</t>
  </si>
  <si>
    <t>05318</t>
  </si>
  <si>
    <t>6 Rue Du General Audran</t>
  </si>
  <si>
    <t>SIEMENS HEALTHCARE SAS</t>
  </si>
  <si>
    <t>11930713293</t>
  </si>
  <si>
    <t>81079480000179</t>
  </si>
  <si>
    <t>650158</t>
  </si>
  <si>
    <t>07 66 81 61 32</t>
  </si>
  <si>
    <t>305 TRAVERSE SAINTE MARGUERITE</t>
  </si>
  <si>
    <t>SIDONIE</t>
  </si>
  <si>
    <t>93131922313</t>
  </si>
  <si>
    <t>88169330300011</t>
  </si>
  <si>
    <t>619796</t>
  </si>
  <si>
    <t>06 12 38 26 33</t>
  </si>
  <si>
    <t>06140 VENCE</t>
  </si>
  <si>
    <t>Immeuble Marivaux</t>
  </si>
  <si>
    <t>54 Avenue Maréchal Foch</t>
  </si>
  <si>
    <t>26/04/2022</t>
  </si>
  <si>
    <t>SICSIC BEATRICE</t>
  </si>
  <si>
    <t>SICSIC BEATRICE - BEATITUDE FORMATION</t>
  </si>
  <si>
    <t>93060845406</t>
  </si>
  <si>
    <t>52314824500039</t>
  </si>
  <si>
    <t>531959</t>
  </si>
  <si>
    <t>01 64 62 35 00</t>
  </si>
  <si>
    <t>77184 EMERAINVILLE</t>
  </si>
  <si>
    <t>BP42 - ZI PARIS EST</t>
  </si>
  <si>
    <t>21 BOULEVARD BEAUBOURG Marne La Vallee</t>
  </si>
  <si>
    <t>SICK  EMERAINVILLE</t>
  </si>
  <si>
    <t>SICK</t>
  </si>
  <si>
    <t>11770121277</t>
  </si>
  <si>
    <t>97220477000051</t>
  </si>
  <si>
    <t>515255</t>
  </si>
  <si>
    <t>05 61 14 17 17</t>
  </si>
  <si>
    <t>81390 PUYBEGON</t>
  </si>
  <si>
    <t>Lieu-dit JALABERT</t>
  </si>
  <si>
    <t>30/03/2022</t>
  </si>
  <si>
    <t>SICARD ANNE</t>
  </si>
  <si>
    <t>73310725331</t>
  </si>
  <si>
    <t>39354340000054</t>
  </si>
  <si>
    <t>646404</t>
  </si>
  <si>
    <t>17500 JONZAC</t>
  </si>
  <si>
    <t>20 Rue JAMES SCLAFER</t>
  </si>
  <si>
    <t>12/10/2022</t>
  </si>
  <si>
    <t>SIANO ALEXANDRA</t>
  </si>
  <si>
    <t>75170241617</t>
  </si>
  <si>
    <t>51064658100056</t>
  </si>
  <si>
    <t>488562</t>
  </si>
  <si>
    <t>05 65 73 29 30</t>
  </si>
  <si>
    <t>POLE COMMERCIAL COMTAL OUEST</t>
  </si>
  <si>
    <t>Route DE LAPANOUSE</t>
  </si>
  <si>
    <t>SIA 12 INFORMATIQUE</t>
  </si>
  <si>
    <t>73120054212</t>
  </si>
  <si>
    <t>50127806300026</t>
  </si>
  <si>
    <t>452154</t>
  </si>
  <si>
    <t>01 42 77 76 17</t>
  </si>
  <si>
    <t>21 Rue DE BERRI</t>
  </si>
  <si>
    <t>SIA PARTNERS PARIS</t>
  </si>
  <si>
    <t>SIA PARTNERS</t>
  </si>
  <si>
    <t>11756064975</t>
  </si>
  <si>
    <t>42350773000087</t>
  </si>
  <si>
    <t>620129</t>
  </si>
  <si>
    <t>04 89 41 84 31</t>
  </si>
  <si>
    <t>06270 VILLENEUVE LOUBET</t>
  </si>
  <si>
    <t>IMMEUBLE AZUR BURO</t>
  </si>
  <si>
    <t>1662 Route NATIONALE 7</t>
  </si>
  <si>
    <t>SI REGION PACA</t>
  </si>
  <si>
    <t>93060894306</t>
  </si>
  <si>
    <t>88383015000024</t>
  </si>
  <si>
    <t>644894</t>
  </si>
  <si>
    <t>0805321818</t>
  </si>
  <si>
    <t>77100 MAREUIL LES MEAUX</t>
  </si>
  <si>
    <t>1 MAIL DES BRIARDS</t>
  </si>
  <si>
    <t>SI PARIS EST</t>
  </si>
  <si>
    <t>11910874591</t>
  </si>
  <si>
    <t>88785851200023</t>
  </si>
  <si>
    <t>671897</t>
  </si>
  <si>
    <t>01 88 61 67 80</t>
  </si>
  <si>
    <t>9 Rue DES COLONNES</t>
  </si>
  <si>
    <t>SI CONSULTING</t>
  </si>
  <si>
    <t>11756167575</t>
  </si>
  <si>
    <t>89300804500013</t>
  </si>
  <si>
    <t>602220</t>
  </si>
  <si>
    <t>06 26 03 52 15</t>
  </si>
  <si>
    <t>79410 ST GELAIS</t>
  </si>
  <si>
    <t>LOTISSEMENT LES GRANDS BOIS 3</t>
  </si>
  <si>
    <t>540 Rue DU PRIEURE</t>
  </si>
  <si>
    <t>02/07/2019</t>
  </si>
  <si>
    <t>SI AMMOUR BOUYER FABIENNE</t>
  </si>
  <si>
    <t>75790118379</t>
  </si>
  <si>
    <t>43251506200037</t>
  </si>
  <si>
    <t>668989</t>
  </si>
  <si>
    <t>91 835 106 8174</t>
  </si>
  <si>
    <t>INDE - KANGRA</t>
  </si>
  <si>
    <t>Tehshil Dharmshala</t>
  </si>
  <si>
    <t>Upper Bhagsunag</t>
  </si>
  <si>
    <t>SHREE HARI YOGA</t>
  </si>
  <si>
    <t>599232</t>
  </si>
  <si>
    <t>1 301 634 7080</t>
  </si>
  <si>
    <t>ETATS UNIS - BETHESDA</t>
  </si>
  <si>
    <t>9650 Rockville Pike</t>
  </si>
  <si>
    <t>24/04/2019</t>
  </si>
  <si>
    <t>SHOCK SOCIETY</t>
  </si>
  <si>
    <t>608105</t>
  </si>
  <si>
    <t>1 312 238 1000</t>
  </si>
  <si>
    <t>355 E.ERIE STREET</t>
  </si>
  <si>
    <t>SRALAB</t>
  </si>
  <si>
    <t>SHIRLEY RYAN ABILITYLAB</t>
  </si>
  <si>
    <t>682330</t>
  </si>
  <si>
    <t>06 40 83 36 54</t>
  </si>
  <si>
    <t>38490 LES ABRETS EN DAUPHINE</t>
  </si>
  <si>
    <t>140 Chemin DE LA CORBIERE</t>
  </si>
  <si>
    <t>14/03/2025</t>
  </si>
  <si>
    <t>SHINGI L'EXPERTISE ENVIRONNEMENTALE</t>
  </si>
  <si>
    <t>82380533338</t>
  </si>
  <si>
    <t>79893398200026</t>
  </si>
  <si>
    <t>591798</t>
  </si>
  <si>
    <t>1 858 784 7817</t>
  </si>
  <si>
    <t>ETATS UNIS - SAN DIEGO</t>
  </si>
  <si>
    <t>MS 126 LA JOLLA</t>
  </si>
  <si>
    <t>10666 North Torrey Pines Road</t>
  </si>
  <si>
    <t>SCORE</t>
  </si>
  <si>
    <t>SHILEY CENTER FOR ORTHOPAEDIC RESEARCH AND EDUCATION - SCRIPPS CLINIC</t>
  </si>
  <si>
    <t>600283</t>
  </si>
  <si>
    <t>0679746748</t>
  </si>
  <si>
    <t>44350 GUERANDE</t>
  </si>
  <si>
    <t>27 Rue ST EXUPERY</t>
  </si>
  <si>
    <t>SHIATSU WELLBEING</t>
  </si>
  <si>
    <t>52440801244</t>
  </si>
  <si>
    <t>48892468900026</t>
  </si>
  <si>
    <t>576130</t>
  </si>
  <si>
    <t>03 20 09 31 18</t>
  </si>
  <si>
    <t>88 Boulevard Montebello</t>
  </si>
  <si>
    <t>SHIATSU NORD</t>
  </si>
  <si>
    <t>32590938559</t>
  </si>
  <si>
    <t>45250785800010</t>
  </si>
  <si>
    <t>601652</t>
  </si>
  <si>
    <t>06 70 89 09 21</t>
  </si>
  <si>
    <t>15300 MURAT</t>
  </si>
  <si>
    <t>23 Rue DU BARRY</t>
  </si>
  <si>
    <t>SHIATSU DO MURAT</t>
  </si>
  <si>
    <t>84150318315</t>
  </si>
  <si>
    <t>52506350900018</t>
  </si>
  <si>
    <t>472992</t>
  </si>
  <si>
    <t>05 63 35 06 06</t>
  </si>
  <si>
    <t>24 Rue HENRI IV</t>
  </si>
  <si>
    <t>SHERWOOD TRAINING</t>
  </si>
  <si>
    <t>73810056681</t>
  </si>
  <si>
    <t>43491518700026</t>
  </si>
  <si>
    <t>523884</t>
  </si>
  <si>
    <t>02 28 23 09 63</t>
  </si>
  <si>
    <t>10 Rue de la Metallurgie</t>
  </si>
  <si>
    <t>06/07/2015</t>
  </si>
  <si>
    <t>SHERWOOD FORMATION</t>
  </si>
  <si>
    <t>52440468644</t>
  </si>
  <si>
    <t>43935471300034</t>
  </si>
  <si>
    <t>530220</t>
  </si>
  <si>
    <t>03 85 44 98 30</t>
  </si>
  <si>
    <t>6 Route DE RUFFEY La Gaze</t>
  </si>
  <si>
    <t>SHARP WENDY</t>
  </si>
  <si>
    <t>SHARP WENDY - LET'S TALK</t>
  </si>
  <si>
    <t>26710191671</t>
  </si>
  <si>
    <t>51500918100014</t>
  </si>
  <si>
    <t>595780</t>
  </si>
  <si>
    <t>cedex 1</t>
  </si>
  <si>
    <t>12 Rue Courtois de Viçose</t>
  </si>
  <si>
    <t>SHARP BUSINESS SYSTEMS FRANCE</t>
  </si>
  <si>
    <t>73310458931</t>
  </si>
  <si>
    <t>33332163600495</t>
  </si>
  <si>
    <t>662150</t>
  </si>
  <si>
    <t>32 486 617 768</t>
  </si>
  <si>
    <t>BELGIQUE - HAMOIR</t>
  </si>
  <si>
    <t>13 Rue DE LA TOUR</t>
  </si>
  <si>
    <t>06/11/2023</t>
  </si>
  <si>
    <t>SPX</t>
  </si>
  <si>
    <t>SHARED PATIENT EXPERIENCE</t>
  </si>
  <si>
    <t>677840</t>
  </si>
  <si>
    <t>04 65 58 03 56</t>
  </si>
  <si>
    <t>47 Boulevard Burel</t>
  </si>
  <si>
    <t>SHARE WOOD MARSEILLE</t>
  </si>
  <si>
    <t>93131979313</t>
  </si>
  <si>
    <t>90871976800016</t>
  </si>
  <si>
    <t>574880</t>
  </si>
  <si>
    <t>351 4639161</t>
  </si>
  <si>
    <t>CHINE - TAIYUAN</t>
  </si>
  <si>
    <t>Wenyuan Lane le 6</t>
  </si>
  <si>
    <t>SHANXI MEDICAL ASSOCIATION</t>
  </si>
  <si>
    <t>651229</t>
  </si>
  <si>
    <t>06 28 43 47 65</t>
  </si>
  <si>
    <t>24270 ST MESMIN</t>
  </si>
  <si>
    <t>Lieu-dit OASIS DE L'AUBE</t>
  </si>
  <si>
    <t>SHANTYOGA ST MESMIN</t>
  </si>
  <si>
    <t>SHANTYOGA</t>
  </si>
  <si>
    <t>75240212424</t>
  </si>
  <si>
    <t>89364339500013</t>
  </si>
  <si>
    <t>592171</t>
  </si>
  <si>
    <t>CHINE - SHANGHAI</t>
  </si>
  <si>
    <t>507 ZHENGMIN ROAD</t>
  </si>
  <si>
    <t>SHANGHAI PULMONARY HOSPITAL</t>
  </si>
  <si>
    <t>SHANGHAI PULMONARY HOSPITAL - TONGJI UNIVERSITY</t>
  </si>
  <si>
    <t>591233</t>
  </si>
  <si>
    <t>86 21 54740000</t>
  </si>
  <si>
    <t>CHINE - SHANGAI</t>
  </si>
  <si>
    <t>Minhang District</t>
  </si>
  <si>
    <t>800 Dongchuan Road</t>
  </si>
  <si>
    <t>SHANGAI JIAO TONG UNIVERSITY</t>
  </si>
  <si>
    <t>621390</t>
  </si>
  <si>
    <t>06 62 61 35 31</t>
  </si>
  <si>
    <t>46 Boulevard Joseph Garnier</t>
  </si>
  <si>
    <t>SHAKE UP</t>
  </si>
  <si>
    <t>93060827406</t>
  </si>
  <si>
    <t>83197228600015</t>
  </si>
  <si>
    <t>516480</t>
  </si>
  <si>
    <t>01 41 24 88 88</t>
  </si>
  <si>
    <t>94110 ARCUEIL</t>
  </si>
  <si>
    <t>29 Avenue ARISTIDE BRIAND</t>
  </si>
  <si>
    <t>SGS FRANCE ARCUEIL</t>
  </si>
  <si>
    <t>SGS FRANCE</t>
  </si>
  <si>
    <t>11940958194</t>
  </si>
  <si>
    <t>55203165001433</t>
  </si>
  <si>
    <t>557171</t>
  </si>
  <si>
    <t>04 43 41 41 41</t>
  </si>
  <si>
    <t>1 Place DU GUE DE MAULNY</t>
  </si>
  <si>
    <t>SGS AUTOMOTIVE SERVICES</t>
  </si>
  <si>
    <t>52720137372</t>
  </si>
  <si>
    <t>52852008300015</t>
  </si>
  <si>
    <t>611670</t>
  </si>
  <si>
    <t>03 87 61 71 04</t>
  </si>
  <si>
    <t>9 bis Rue Des Couteliers</t>
  </si>
  <si>
    <t>16/11/2021</t>
  </si>
  <si>
    <t>SGP FORMATION</t>
  </si>
  <si>
    <t>41570335857</t>
  </si>
  <si>
    <t>80198335400029</t>
  </si>
  <si>
    <t>364307</t>
  </si>
  <si>
    <t>92150 SURESNES</t>
  </si>
  <si>
    <t>BATIMENT LES CYTISES</t>
  </si>
  <si>
    <t>101 Boulevard DELATTRE DE TASSIGNY</t>
  </si>
  <si>
    <t>SGM ECOLE D'AUXILIAIRES DE PUERICULTURE DE SURESNES</t>
  </si>
  <si>
    <t>11921521092</t>
  </si>
  <si>
    <t>47865154000013</t>
  </si>
  <si>
    <t>661491</t>
  </si>
  <si>
    <t>38110 ST JEAN DE SOUDAIN</t>
  </si>
  <si>
    <t>4 Impasse DU MERISIER</t>
  </si>
  <si>
    <t>SGI FORMATIONS</t>
  </si>
  <si>
    <t>84380722738</t>
  </si>
  <si>
    <t>85115613300031</t>
  </si>
  <si>
    <t>486735</t>
  </si>
  <si>
    <t>0490790358</t>
  </si>
  <si>
    <t>ZAC Saint-Martin</t>
  </si>
  <si>
    <t>115 Rue Louis Lumière</t>
  </si>
  <si>
    <t>SGCA CONTACT</t>
  </si>
  <si>
    <t>93840283384</t>
  </si>
  <si>
    <t>48403068900026</t>
  </si>
  <si>
    <t>490283</t>
  </si>
  <si>
    <t>04 90 88 23 09</t>
  </si>
  <si>
    <t>MIN BÂT H 1</t>
  </si>
  <si>
    <t>SGCA CONCEPT</t>
  </si>
  <si>
    <t>93840275884</t>
  </si>
  <si>
    <t>43022894000036</t>
  </si>
  <si>
    <t>675477</t>
  </si>
  <si>
    <t>06 76 62 40 29</t>
  </si>
  <si>
    <t>89100 SENS</t>
  </si>
  <si>
    <t>Zi Des Vauguillettes</t>
  </si>
  <si>
    <t>17 Rue De Sancey</t>
  </si>
  <si>
    <t>SF3PRO</t>
  </si>
  <si>
    <t>27890147189</t>
  </si>
  <si>
    <t>81508490000027</t>
  </si>
  <si>
    <t>626510</t>
  </si>
  <si>
    <t>18110 ST GEORGES SUR MOULON</t>
  </si>
  <si>
    <t>21 GUILLEMINGE</t>
  </si>
  <si>
    <t>20/07/2021</t>
  </si>
  <si>
    <t>SFMKS FORMATION</t>
  </si>
  <si>
    <t>24180120918</t>
  </si>
  <si>
    <t>85115304900016</t>
  </si>
  <si>
    <t>569665</t>
  </si>
  <si>
    <t>07866</t>
  </si>
  <si>
    <t>06 43 26 81 51</t>
  </si>
  <si>
    <t>1 Place Alphonse-Laveran</t>
  </si>
  <si>
    <t>SFMC</t>
  </si>
  <si>
    <t>11756973575</t>
  </si>
  <si>
    <t>92206280700016</t>
  </si>
  <si>
    <t>663037</t>
  </si>
  <si>
    <t>01 82 41 02 41</t>
  </si>
  <si>
    <t>20 Rue GABRIEL PERI</t>
  </si>
  <si>
    <t>SFG DEVELOPPEMENT BEZONS</t>
  </si>
  <si>
    <t>SFG DEVELOPPEMENT</t>
  </si>
  <si>
    <t>11950590895</t>
  </si>
  <si>
    <t>81473972800024</t>
  </si>
  <si>
    <t>631565</t>
  </si>
  <si>
    <t>06 01 79 83 73</t>
  </si>
  <si>
    <t>50180 AGNEAUX</t>
  </si>
  <si>
    <t>17 Route DE COUTANCES  BP 64</t>
  </si>
  <si>
    <t>SFER - AAJD</t>
  </si>
  <si>
    <t>25500081550</t>
  </si>
  <si>
    <t>78085691000143</t>
  </si>
  <si>
    <t>673870</t>
  </si>
  <si>
    <t>Immeuble Synergie</t>
  </si>
  <si>
    <t>770 Rue Alfred Nobel</t>
  </si>
  <si>
    <t>19/08/2024</t>
  </si>
  <si>
    <t>SFEMO</t>
  </si>
  <si>
    <t>91340649134</t>
  </si>
  <si>
    <t>50451379700028</t>
  </si>
  <si>
    <t>508070</t>
  </si>
  <si>
    <t>06 20 71 89 07</t>
  </si>
  <si>
    <t>67300 SCHILTIGHEIM</t>
  </si>
  <si>
    <t>1 Avenue De L Europe</t>
  </si>
  <si>
    <t>SFEIR EST</t>
  </si>
  <si>
    <t>42670540267</t>
  </si>
  <si>
    <t>52377286100028</t>
  </si>
  <si>
    <t>496340</t>
  </si>
  <si>
    <t>04836</t>
  </si>
  <si>
    <t>06 12 45 35 19</t>
  </si>
  <si>
    <t>70 Avenue DE GADAGNE</t>
  </si>
  <si>
    <t>82691327469</t>
  </si>
  <si>
    <t>80129293900023</t>
  </si>
  <si>
    <t>653561</t>
  </si>
  <si>
    <t>1 Cours du Docteur Damidot</t>
  </si>
  <si>
    <t>24/03/2023</t>
  </si>
  <si>
    <t>SFBR</t>
  </si>
  <si>
    <t>84691807269</t>
  </si>
  <si>
    <t>87867640200018</t>
  </si>
  <si>
    <t>653718</t>
  </si>
  <si>
    <t>06 86 12 56 87</t>
  </si>
  <si>
    <t>DOMAINE DU CAP LIOUQUET</t>
  </si>
  <si>
    <t>SF CONSULTING</t>
  </si>
  <si>
    <t>SF CONSULTING - ORIENT'ACTION AUBAGNE</t>
  </si>
  <si>
    <t>93131836713</t>
  </si>
  <si>
    <t>88037047300022</t>
  </si>
  <si>
    <t>598227</t>
  </si>
  <si>
    <t>01 34 04 01 88</t>
  </si>
  <si>
    <t>30 bis Rue du vieil abreuvoir</t>
  </si>
  <si>
    <t>03/04/2019</t>
  </si>
  <si>
    <t>S.F CONSULTING GERMAIN EN LAYE</t>
  </si>
  <si>
    <t>S&amp;F CONSULTING</t>
  </si>
  <si>
    <t>11788303178</t>
  </si>
  <si>
    <t>81814467700015</t>
  </si>
  <si>
    <t>335022</t>
  </si>
  <si>
    <t>03243</t>
  </si>
  <si>
    <t>06 68 12 52 53</t>
  </si>
  <si>
    <t>49 Rue DU MARECHAL LECLERC</t>
  </si>
  <si>
    <t>SEZNEC LE VELLY DOMINIQUE</t>
  </si>
  <si>
    <t>SEZNEC LE VELLY DOMINIQUE - FORMACEUTIC</t>
  </si>
  <si>
    <t>53560776456</t>
  </si>
  <si>
    <t>45327012600015</t>
  </si>
  <si>
    <t>668291</t>
  </si>
  <si>
    <t>05 56 25 51 56</t>
  </si>
  <si>
    <t>33210 COIMERES</t>
  </si>
  <si>
    <t>709 Rue DU SABLA</t>
  </si>
  <si>
    <t>SEYMOUR EVELYNE</t>
  </si>
  <si>
    <t>SEYMOUR EVELYNE - LE CHATTERBOX</t>
  </si>
  <si>
    <t>72330862633</t>
  </si>
  <si>
    <t>51913907500021</t>
  </si>
  <si>
    <t>677334</t>
  </si>
  <si>
    <t>31700 BEAUZELLE</t>
  </si>
  <si>
    <t>10 Rue des roitelets</t>
  </si>
  <si>
    <t>SEX'AEQUO</t>
  </si>
  <si>
    <t>76311131031</t>
  </si>
  <si>
    <t>90163305700012</t>
  </si>
  <si>
    <t>526216</t>
  </si>
  <si>
    <t>0610151960</t>
  </si>
  <si>
    <t>CHEZ ABC LIV</t>
  </si>
  <si>
    <t>96 DU MAINE</t>
  </si>
  <si>
    <t>SEX ASSIST PARIS 14EME</t>
  </si>
  <si>
    <t>SEX ASSIST</t>
  </si>
  <si>
    <t>11754603475</t>
  </si>
  <si>
    <t>45232820600019</t>
  </si>
  <si>
    <t>684326</t>
  </si>
  <si>
    <t>92330 SCEAUX</t>
  </si>
  <si>
    <t>84 Rue du Lycée</t>
  </si>
  <si>
    <t>SEVE</t>
  </si>
  <si>
    <t>11922391492</t>
  </si>
  <si>
    <t>82857797300039</t>
  </si>
  <si>
    <t>665976</t>
  </si>
  <si>
    <t>07 56 84 77 97</t>
  </si>
  <si>
    <t>3 Rue DU PRESIDENT FRANCKLIN ROOSEVELT</t>
  </si>
  <si>
    <t>SET UP</t>
  </si>
  <si>
    <t>44510193151</t>
  </si>
  <si>
    <t>83378469700066</t>
  </si>
  <si>
    <t>622783</t>
  </si>
  <si>
    <t>06 62 66 43 82</t>
  </si>
  <si>
    <t>10 Boulevard STALINGRAD</t>
  </si>
  <si>
    <t>16/04/2021</t>
  </si>
  <si>
    <t>SET STUDIO</t>
  </si>
  <si>
    <t>11921613892</t>
  </si>
  <si>
    <t>49477729500028</t>
  </si>
  <si>
    <t>626892</t>
  </si>
  <si>
    <t>94470 BOISSY ST LEGER</t>
  </si>
  <si>
    <t>3 Avenue CHARLES DE GAULLE</t>
  </si>
  <si>
    <t>30/07/2021</t>
  </si>
  <si>
    <t>SESIFORM</t>
  </si>
  <si>
    <t>11940861694</t>
  </si>
  <si>
    <t>79433848300041</t>
  </si>
  <si>
    <t>567048</t>
  </si>
  <si>
    <t>06 75 54 61 45</t>
  </si>
  <si>
    <t>18600 SANCOINS</t>
  </si>
  <si>
    <t>LES LANDS</t>
  </si>
  <si>
    <t>SESAT FORMATIONS</t>
  </si>
  <si>
    <t>24180112618</t>
  </si>
  <si>
    <t>82315722700013</t>
  </si>
  <si>
    <t>545004</t>
  </si>
  <si>
    <t>07020</t>
  </si>
  <si>
    <t>07 64 09 62 57</t>
  </si>
  <si>
    <t>26 Boulevard De Louvain</t>
  </si>
  <si>
    <t>SESAME SIMULATION</t>
  </si>
  <si>
    <t>93131565213</t>
  </si>
  <si>
    <t>79314582200029</t>
  </si>
  <si>
    <t>537585</t>
  </si>
  <si>
    <t>04 32 61 02 33</t>
  </si>
  <si>
    <t>84800 LAGNES</t>
  </si>
  <si>
    <t>12 Rue DU BARIOT</t>
  </si>
  <si>
    <t>SESAME SANTE</t>
  </si>
  <si>
    <t>SESAME SANTE - EUROPEENNE DE SERVICE ASSISTANCE ET MAINTENANCE EN INFORMATIQUE</t>
  </si>
  <si>
    <t>93840102784</t>
  </si>
  <si>
    <t>38035060300037</t>
  </si>
  <si>
    <t>524750</t>
  </si>
  <si>
    <t>0262 22 02 02</t>
  </si>
  <si>
    <t>ZA RAVINE A MARQUET</t>
  </si>
  <si>
    <t>2 Rue ANTANIFOTSY</t>
  </si>
  <si>
    <t>16/02/2024</t>
  </si>
  <si>
    <t>SESAME FORMATION</t>
  </si>
  <si>
    <t>98970284597</t>
  </si>
  <si>
    <t>44328406200025</t>
  </si>
  <si>
    <t>624536</t>
  </si>
  <si>
    <t>06 94 14 85 57</t>
  </si>
  <si>
    <t>Rue Egouy</t>
  </si>
  <si>
    <t>2 Cité Brutus</t>
  </si>
  <si>
    <t>02/06/2021</t>
  </si>
  <si>
    <t>SESAME CONSULTING</t>
  </si>
  <si>
    <t>96973057697</t>
  </si>
  <si>
    <t>80919491300020</t>
  </si>
  <si>
    <t>116427</t>
  </si>
  <si>
    <t>02 40 47 44 39</t>
  </si>
  <si>
    <t>IMMEUBLE L'HORIZON</t>
  </si>
  <si>
    <t>16 Rue GAËTAN RONDEAU</t>
  </si>
  <si>
    <t>SESAM FORMATIONS</t>
  </si>
  <si>
    <t>52440113844</t>
  </si>
  <si>
    <t>34812741600066</t>
  </si>
  <si>
    <t>664595</t>
  </si>
  <si>
    <t>06 19 82 59 29</t>
  </si>
  <si>
    <t>69390 MILLERY</t>
  </si>
  <si>
    <t>28 Rue des volongaires</t>
  </si>
  <si>
    <t>26/12/2023</t>
  </si>
  <si>
    <t>SERVIERES GERALDINE</t>
  </si>
  <si>
    <t>SERVIERES GERALDINE - LUNILAB FORMATION LINGUISTIQUE</t>
  </si>
  <si>
    <t>82691364769</t>
  </si>
  <si>
    <t>53525529300016</t>
  </si>
  <si>
    <t>525054</t>
  </si>
  <si>
    <t>+351211119000</t>
  </si>
  <si>
    <t>DE 1 AO 3 E DO 7 AO 9</t>
  </si>
  <si>
    <t>61 AVENIDA DA REPUBLICAN</t>
  </si>
  <si>
    <t>28/07/2015</t>
  </si>
  <si>
    <t>SICAD</t>
  </si>
  <si>
    <t>SERVICO DE INTERVENCAO NOS COMPORTAMENTOS ADITIVOS E NAS DEPENDENCIAS</t>
  </si>
  <si>
    <t>556270</t>
  </si>
  <si>
    <t>04 79 26 60 70</t>
  </si>
  <si>
    <t>73800 FRANCIN</t>
  </si>
  <si>
    <t>ALPESPACE - BÂTIMENT ANNAPURNA</t>
  </si>
  <si>
    <t>24 Rue ST EXUPERY</t>
  </si>
  <si>
    <t>SERVICES NOUVEAUX AUX TELEPHERIQUES DE FRANCE</t>
  </si>
  <si>
    <t>82730135873</t>
  </si>
  <si>
    <t>38418452900020</t>
  </si>
  <si>
    <t>187215</t>
  </si>
  <si>
    <t>01 40 82 78 00</t>
  </si>
  <si>
    <t>42 Rue DE CLICHY</t>
  </si>
  <si>
    <t>SLTI</t>
  </si>
  <si>
    <t>SERVICES LOCATION TRANSACTIONS INFORMATIQUE</t>
  </si>
  <si>
    <t>11752088975</t>
  </si>
  <si>
    <t>39163364100033</t>
  </si>
  <si>
    <t>558783</t>
  </si>
  <si>
    <t>1 514 382 2206</t>
  </si>
  <si>
    <t>5206 Rue Chabot</t>
  </si>
  <si>
    <t>22/02/2017</t>
  </si>
  <si>
    <t>SEPEC</t>
  </si>
  <si>
    <t>SERVICES D'EXPERTISE EN PSYCHOGERIATRIE ENSEIGNEMENT ET CONSULTATION</t>
  </si>
  <si>
    <t>532710</t>
  </si>
  <si>
    <t>02 38 52 35 23</t>
  </si>
  <si>
    <t>45400 SEMOY</t>
  </si>
  <si>
    <t>195 Rue de la Gourdonnerie</t>
  </si>
  <si>
    <t>26/11/2015</t>
  </si>
  <si>
    <t>SDIS 45</t>
  </si>
  <si>
    <t>SERVICES DEPARTEMENTAL D'INCENDIE ET DE SECOURS DU LOIRET</t>
  </si>
  <si>
    <t>2445P002145</t>
  </si>
  <si>
    <t>28450025300026</t>
  </si>
  <si>
    <t>481970</t>
  </si>
  <si>
    <t>11 Rue BRISSELOT</t>
  </si>
  <si>
    <t>10/03/2014</t>
  </si>
  <si>
    <t>FONDATION SUSA MONS BELGIQUE</t>
  </si>
  <si>
    <t>SERVICE UNIVERSITAIRE SPECIALISE POUR PERSONNE AVEC AUTISME</t>
  </si>
  <si>
    <t>618317</t>
  </si>
  <si>
    <t>08921</t>
  </si>
  <si>
    <t>01 44 06 85 85</t>
  </si>
  <si>
    <t>1 bis Rue Cabanis</t>
  </si>
  <si>
    <t>05/02/2021</t>
  </si>
  <si>
    <t>SPH CONSEIL</t>
  </si>
  <si>
    <t>SERVICE PUBLIC HOSPITALIER CONSEIL</t>
  </si>
  <si>
    <t>50934222600016</t>
  </si>
  <si>
    <t>184433</t>
  </si>
  <si>
    <t>02208</t>
  </si>
  <si>
    <t>04 67 69 94 42</t>
  </si>
  <si>
    <t>CS 30009</t>
  </si>
  <si>
    <t>117 Rue POMIER LAYRARGUES - LE PRE D HERMES - BAT D</t>
  </si>
  <si>
    <t>SIFORM SIFAM FORMATIONS</t>
  </si>
  <si>
    <t>SERVICE INFORMATION FORMATION ACTIVES AUX MANUTENTIONS</t>
  </si>
  <si>
    <t>76340918334</t>
  </si>
  <si>
    <t>44798577100024</t>
  </si>
  <si>
    <t>656161</t>
  </si>
  <si>
    <t>04 30 19 81 41</t>
  </si>
  <si>
    <t>52 Avenue PAUL ALDUY</t>
  </si>
  <si>
    <t>SFCA DE UNIVERSITE PERPIGNAN VIA DOMITIA</t>
  </si>
  <si>
    <t>SERVICE FC ET ALTERNANCE DE UNIVERSITE DE PERPIGNAN VIA DOMITIA</t>
  </si>
  <si>
    <t>19660437500317</t>
  </si>
  <si>
    <t>494811</t>
  </si>
  <si>
    <t>04 75 75 70 66</t>
  </si>
  <si>
    <t>BP 1023</t>
  </si>
  <si>
    <t>74 Rue BARTHELEMY DE LAFFEMAS</t>
  </si>
  <si>
    <t>SERVICE ENSEIGNEMENT DU CCID VALENCE</t>
  </si>
  <si>
    <t>SERVICE ENSEIGNEMENT DU CCI DE LA DROME</t>
  </si>
  <si>
    <t>8226P000126</t>
  </si>
  <si>
    <t>18263001200041</t>
  </si>
  <si>
    <t>537860</t>
  </si>
  <si>
    <t>04 78 81 48 25</t>
  </si>
  <si>
    <t>69005 LYON 5EME ARRONDISSEMENT</t>
  </si>
  <si>
    <t>ECOLE SAINT IRENEE</t>
  </si>
  <si>
    <t>6 Avenue ADOLPHE MAX</t>
  </si>
  <si>
    <t>DIOCESE DE LYON</t>
  </si>
  <si>
    <t>SERVICE DIOCESAIN DE FORMATION</t>
  </si>
  <si>
    <t>82690565069</t>
  </si>
  <si>
    <t>39231567700014</t>
  </si>
  <si>
    <t>535448</t>
  </si>
  <si>
    <t>05 63 63 00 32</t>
  </si>
  <si>
    <t>750 Chemin DE TRAVERSE</t>
  </si>
  <si>
    <t>SDEI MONTAUBAN N 2</t>
  </si>
  <si>
    <t>SERVICE DIFFUSION ENVIRONNEMENT INFORMATIQUE</t>
  </si>
  <si>
    <t>73820051682</t>
  </si>
  <si>
    <t>41773550300043</t>
  </si>
  <si>
    <t>426040</t>
  </si>
  <si>
    <t>27 Impasse GEORGES HERMENT</t>
  </si>
  <si>
    <t>SDEI  MONTAUBAN N 1</t>
  </si>
  <si>
    <t>41773550300035</t>
  </si>
  <si>
    <t>111673</t>
  </si>
  <si>
    <t>13015 MARSEILLE 15EME ARRONDISS</t>
  </si>
  <si>
    <t>zone industrielle de la Delorme</t>
  </si>
  <si>
    <t>1 Avenue de Boisbaudran</t>
  </si>
  <si>
    <t>SDIS 13</t>
  </si>
  <si>
    <t>SERVICE DEPARTEMENTAL SERVICES INCENDIE SECOURS BOUCHES DU RHONE</t>
  </si>
  <si>
    <t>9313P005013</t>
  </si>
  <si>
    <t>28130002000027</t>
  </si>
  <si>
    <t>528596</t>
  </si>
  <si>
    <t>BP70109</t>
  </si>
  <si>
    <t>56 Avenue de Corbeil</t>
  </si>
  <si>
    <t>SDIS 77 DE SEINE ET MARNE MELUN</t>
  </si>
  <si>
    <t>SERVICE DEPARTEMENTAL INCENDIE SECOURS SEINE ET MARNE MELUN</t>
  </si>
  <si>
    <t>1177P001277</t>
  </si>
  <si>
    <t>28770831700014</t>
  </si>
  <si>
    <t>143418</t>
  </si>
  <si>
    <t>05 55 12 80 00</t>
  </si>
  <si>
    <t>2 Avenue DU PRESIDENT VINCENT AURIOL</t>
  </si>
  <si>
    <t>SDIS 87</t>
  </si>
  <si>
    <t>SERVICE DEPARTEMENTAL INCENDIE ET SECOURS 87</t>
  </si>
  <si>
    <t>7487P001687</t>
  </si>
  <si>
    <t>28870850600044</t>
  </si>
  <si>
    <t>486085</t>
  </si>
  <si>
    <t>0558515656</t>
  </si>
  <si>
    <t>BP 42</t>
  </si>
  <si>
    <t>Rond Point de Saint Avit</t>
  </si>
  <si>
    <t>SDIS LANDES</t>
  </si>
  <si>
    <t>SERVICE DEPARTEMENTAL INCENDIE ET SECOURS DES LANDES</t>
  </si>
  <si>
    <t>7240P000340</t>
  </si>
  <si>
    <t>28400332400035</t>
  </si>
  <si>
    <t>357080</t>
  </si>
  <si>
    <t>0492401814</t>
  </si>
  <si>
    <t>PATAC</t>
  </si>
  <si>
    <t>SDIS 05 GAP</t>
  </si>
  <si>
    <t>SERVICE DEPARTEMENTAL INCENDIE ET SECOURS DES HAUTES ALPES</t>
  </si>
  <si>
    <t>93050078505</t>
  </si>
  <si>
    <t>28050006700028</t>
  </si>
  <si>
    <t>666099</t>
  </si>
  <si>
    <t>05 46 00 59 09</t>
  </si>
  <si>
    <t>ZI des 4 chevaliers</t>
  </si>
  <si>
    <t>2 Avenue ERIC TABARLY</t>
  </si>
  <si>
    <t>SDIS 17 PERIGNY</t>
  </si>
  <si>
    <t>SERVICE DEPARTEMENTAL INCENDIE ET SECOURS - SDIS</t>
  </si>
  <si>
    <t>5417P002017</t>
  </si>
  <si>
    <t>28170025200097</t>
  </si>
  <si>
    <t>213251</t>
  </si>
  <si>
    <t>05 42 54 12 00</t>
  </si>
  <si>
    <t>CS 90505</t>
  </si>
  <si>
    <t>Chemin DE LA CAILLAOUERE</t>
  </si>
  <si>
    <t>SDIS 32 GERS</t>
  </si>
  <si>
    <t>SERVICE DEPARTEMENTAL INCENDIE ET SECOURS</t>
  </si>
  <si>
    <t>7332P001132</t>
  </si>
  <si>
    <t>28320001200070</t>
  </si>
  <si>
    <t>488938</t>
  </si>
  <si>
    <t>02 47 49 68 68</t>
  </si>
  <si>
    <t>ZA HAUTE LIMOUGERE - BP 39</t>
  </si>
  <si>
    <t>Route DE SAINT ROCH</t>
  </si>
  <si>
    <t>SDIS 37</t>
  </si>
  <si>
    <t>SERVICE DEPARTEMENTAL D'INCENDIE ET SECOURS D'INDRE ET LOIRE</t>
  </si>
  <si>
    <t>2437P001037</t>
  </si>
  <si>
    <t>28370011000085</t>
  </si>
  <si>
    <t>459240</t>
  </si>
  <si>
    <t>SDIS44</t>
  </si>
  <si>
    <t>SERVICE DEPARTEMENTAL D'INCENDIE ET SECOURS DE LOIRE ATLANTIQUE</t>
  </si>
  <si>
    <t>52440420144</t>
  </si>
  <si>
    <t>28440001700018</t>
  </si>
  <si>
    <t>508147</t>
  </si>
  <si>
    <t>05211</t>
  </si>
  <si>
    <t>02 33 72 10 10</t>
  </si>
  <si>
    <t>CS 45309</t>
  </si>
  <si>
    <t>1238 Chemin DU VIEUX CANDOL</t>
  </si>
  <si>
    <t>SDIS 50 ST LO</t>
  </si>
  <si>
    <t>SERVICE DEPARTEMENTAL D'INCENDIE ET DE SECOURS 50</t>
  </si>
  <si>
    <t>25500102950</t>
  </si>
  <si>
    <t>28500001400024</t>
  </si>
  <si>
    <t>560261</t>
  </si>
  <si>
    <t>02 97 54 56 18</t>
  </si>
  <si>
    <t>40 Rue Jean Jaures</t>
  </si>
  <si>
    <t>SDIS56 VANNES</t>
  </si>
  <si>
    <t>SERVICE DEPARTEMENTAL D'INCENDIE ET DE SECOURS DU MORBIHAN</t>
  </si>
  <si>
    <t>5356P004356</t>
  </si>
  <si>
    <t>28560047400032</t>
  </si>
  <si>
    <t>431000</t>
  </si>
  <si>
    <t>02 31 59 29 80</t>
  </si>
  <si>
    <t>BP 75447</t>
  </si>
  <si>
    <t>25 Boulevard MARECHAL JUIN</t>
  </si>
  <si>
    <t>SDIS 14</t>
  </si>
  <si>
    <t>SERVICE DEPARTEMENTAL D'INCENDIE ET DE SECOURS DU CALVADOS</t>
  </si>
  <si>
    <t>2514P800714</t>
  </si>
  <si>
    <t>28140001000035</t>
  </si>
  <si>
    <t>93270</t>
  </si>
  <si>
    <t>05 49 49 18 00</t>
  </si>
  <si>
    <t>86360 CHASSENEUIL DU POITOU</t>
  </si>
  <si>
    <t>BP 60120</t>
  </si>
  <si>
    <t>11 Avenue Galilée</t>
  </si>
  <si>
    <t>13/08/2015</t>
  </si>
  <si>
    <t>SDIS 86</t>
  </si>
  <si>
    <t>SERVICE DEPARTEMENTAL D'INCENDIE ET DE SECOURS DE LA VIENNE</t>
  </si>
  <si>
    <t>5486P002286</t>
  </si>
  <si>
    <t>28860022400043</t>
  </si>
  <si>
    <t>589226</t>
  </si>
  <si>
    <t>04 92 30 89 00</t>
  </si>
  <si>
    <t>CS 390008</t>
  </si>
  <si>
    <t>95 Avenue HENRI JOUBERT</t>
  </si>
  <si>
    <t>22/02/2022</t>
  </si>
  <si>
    <t>SDIS 04 DIGNE LES BAINS</t>
  </si>
  <si>
    <t>SERVICE DEPARTEMENTAL D'INCENDIE ET DE SECOURS ALPES DE HAUTES PROVENCE</t>
  </si>
  <si>
    <t>93040089304</t>
  </si>
  <si>
    <t>28040016900023</t>
  </si>
  <si>
    <t>393009</t>
  </si>
  <si>
    <t>7 Rue VINCENT CHEVRARD</t>
  </si>
  <si>
    <t>SDIS 28</t>
  </si>
  <si>
    <t>SERVICE DEPARTEMENTAL D'INCENDIE D'EURE ET LOIR</t>
  </si>
  <si>
    <t>2428P001428</t>
  </si>
  <si>
    <t>28280036600027</t>
  </si>
  <si>
    <t>515450</t>
  </si>
  <si>
    <t>Moulin de la Housse</t>
  </si>
  <si>
    <t>SEPAD URCA REIMS</t>
  </si>
  <si>
    <t>SERVICE D'EDUCATION PERMANENTE ET A DISTANCE DE UNIVERSITE DE REIMS CHAMPAGNE ARDENNE</t>
  </si>
  <si>
    <t>19511296600609</t>
  </si>
  <si>
    <t>586626</t>
  </si>
  <si>
    <t>52 Rue Jacques Hillairet</t>
  </si>
  <si>
    <t>SCET</t>
  </si>
  <si>
    <t>SERVICE CONSEIL EXPERTISES TERRITOIRES</t>
  </si>
  <si>
    <t>11754199575</t>
  </si>
  <si>
    <t>56200034902188</t>
  </si>
  <si>
    <t>525923</t>
  </si>
  <si>
    <t>MAISON DE L'UNIVERSITE</t>
  </si>
  <si>
    <t>SEFCA</t>
  </si>
  <si>
    <t>SERVICE COMMUN DE FORMATIONS CONTINUE PAR ALTERNANCE UNIVERSITE DE BOURGOGNE</t>
  </si>
  <si>
    <t>19211237300589</t>
  </si>
  <si>
    <t>403910</t>
  </si>
  <si>
    <t>0296509260</t>
  </si>
  <si>
    <t>18 Rue DU VENTOUE MAROUE</t>
  </si>
  <si>
    <t>SCA</t>
  </si>
  <si>
    <t>SERVICE COMMUN D'ACHATS</t>
  </si>
  <si>
    <t>53220639222</t>
  </si>
  <si>
    <t>38486213200030</t>
  </si>
  <si>
    <t>621687</t>
  </si>
  <si>
    <t>35 Rue DE LA LOUVIERE</t>
  </si>
  <si>
    <t>SERVANT DOMINIQUE</t>
  </si>
  <si>
    <t>31590853059</t>
  </si>
  <si>
    <t>40205068600029</t>
  </si>
  <si>
    <t>357911</t>
  </si>
  <si>
    <t>06337</t>
  </si>
  <si>
    <t>0615765555</t>
  </si>
  <si>
    <t>5 Rue CLAUDE MATRAT</t>
  </si>
  <si>
    <t>31/08/2021</t>
  </si>
  <si>
    <t>SERVANT AGNES</t>
  </si>
  <si>
    <t>11920635392</t>
  </si>
  <si>
    <t>35031575000017</t>
  </si>
  <si>
    <t>ORGANISME FERME AU 31/12/2018</t>
  </si>
  <si>
    <t>582955</t>
  </si>
  <si>
    <t>09 54 54 73 13</t>
  </si>
  <si>
    <t>69360 SOLAIZE</t>
  </si>
  <si>
    <t>72 Rue Du 8 Mai 1945</t>
  </si>
  <si>
    <t>SERUM FORMATION SANTE</t>
  </si>
  <si>
    <t>84380625038</t>
  </si>
  <si>
    <t>81770923100028</t>
  </si>
  <si>
    <t>674023</t>
  </si>
  <si>
    <t>04 74 50 04 32</t>
  </si>
  <si>
    <t>01540 VONNAS</t>
  </si>
  <si>
    <t>130 Route De Laval</t>
  </si>
  <si>
    <t>SERPOLEN</t>
  </si>
  <si>
    <t>82010128001</t>
  </si>
  <si>
    <t>52457787100014</t>
  </si>
  <si>
    <t>591439</t>
  </si>
  <si>
    <t>84410 CRILLON LE BRAVE</t>
  </si>
  <si>
    <t>205 Chemin DE SAINT PIERRE A CRILLON</t>
  </si>
  <si>
    <t>SERON CLAUDE</t>
  </si>
  <si>
    <t>SERON CLAUDE - ASSOCIATION PAROLE D'ENFANTS</t>
  </si>
  <si>
    <t>93840400584</t>
  </si>
  <si>
    <t>83868574100012</t>
  </si>
  <si>
    <t>624860</t>
  </si>
  <si>
    <t>06 27 16 59 81</t>
  </si>
  <si>
    <t>59 Rue DE STRASBOURG</t>
  </si>
  <si>
    <t>ROY SERGE</t>
  </si>
  <si>
    <t>SERGE ROY - CHECK-UP PRO</t>
  </si>
  <si>
    <t>75240183724</t>
  </si>
  <si>
    <t>32800979000150</t>
  </si>
  <si>
    <t>549988</t>
  </si>
  <si>
    <t>91 Cours GAMBETTA</t>
  </si>
  <si>
    <t>SERENSYS</t>
  </si>
  <si>
    <t>82691388869</t>
  </si>
  <si>
    <t>79422363600018</t>
  </si>
  <si>
    <t>642149</t>
  </si>
  <si>
    <t>06 95 24 58 18</t>
  </si>
  <si>
    <t>35740 PACE</t>
  </si>
  <si>
    <t>22 Rue Jean-Marie David</t>
  </si>
  <si>
    <t>29/06/2022</t>
  </si>
  <si>
    <t>SERENN CONSEIL</t>
  </si>
  <si>
    <t>53351081835</t>
  </si>
  <si>
    <t>88901476700012</t>
  </si>
  <si>
    <t>536131</t>
  </si>
  <si>
    <t>0669343178</t>
  </si>
  <si>
    <t>91 Rue FAUBOURG SAINT HONORE</t>
  </si>
  <si>
    <t>SERENITY INSTITUT</t>
  </si>
  <si>
    <t>11754737275</t>
  </si>
  <si>
    <t>53424591500010</t>
  </si>
  <si>
    <t>681465</t>
  </si>
  <si>
    <t>02 35 30 97 23</t>
  </si>
  <si>
    <t>100 RUE DE PARIS</t>
  </si>
  <si>
    <t>YSEA FORMATION</t>
  </si>
  <si>
    <t>SERENI'THE - LES SALONS D YSEA</t>
  </si>
  <si>
    <t>28760710776</t>
  </si>
  <si>
    <t>85061782000012</t>
  </si>
  <si>
    <t>682482</t>
  </si>
  <si>
    <t>06 31 50 83 62</t>
  </si>
  <si>
    <t>83260 LA CRAU</t>
  </si>
  <si>
    <t>126 Impasse LAVOISIER LA MOUTONNE</t>
  </si>
  <si>
    <t>SERENITE CONSEIL</t>
  </si>
  <si>
    <t>93830534383</t>
  </si>
  <si>
    <t>42207394000021</t>
  </si>
  <si>
    <t>652957</t>
  </si>
  <si>
    <t>06 34 03 93 46</t>
  </si>
  <si>
    <t>32 Rue Marthe Simard</t>
  </si>
  <si>
    <t>13/03/2023</t>
  </si>
  <si>
    <t>SERENITA</t>
  </si>
  <si>
    <t>53351064735</t>
  </si>
  <si>
    <t>84213550100026</t>
  </si>
  <si>
    <t>386467</t>
  </si>
  <si>
    <t>05118</t>
  </si>
  <si>
    <t>06 77 77 63 51</t>
  </si>
  <si>
    <t>11 Rue DU GENERALE MANGIN</t>
  </si>
  <si>
    <t>SERENANCE</t>
  </si>
  <si>
    <t>31590722459</t>
  </si>
  <si>
    <t>51833626800017</t>
  </si>
  <si>
    <t>100407</t>
  </si>
  <si>
    <t>01 44 53 45 00</t>
  </si>
  <si>
    <t>24 Rue de Milan</t>
  </si>
  <si>
    <t>SERDA SAS</t>
  </si>
  <si>
    <t>11755550675</t>
  </si>
  <si>
    <t>44291135000019</t>
  </si>
  <si>
    <t>667067</t>
  </si>
  <si>
    <t>36 Rue LAMARTINE</t>
  </si>
  <si>
    <t>SEQUOIA RICHESSES HUMAINES</t>
  </si>
  <si>
    <t>32591179259</t>
  </si>
  <si>
    <t>90419005500015</t>
  </si>
  <si>
    <t>582025</t>
  </si>
  <si>
    <t>06 15 41 13 97</t>
  </si>
  <si>
    <t>7 Rue HELENE JAKUBOWICZ</t>
  </si>
  <si>
    <t>SEPTIER VELAY EMMANUELLE</t>
  </si>
  <si>
    <t>11754869075</t>
  </si>
  <si>
    <t>53844752500014</t>
  </si>
  <si>
    <t>599517</t>
  </si>
  <si>
    <t>04 72 83 27 27</t>
  </si>
  <si>
    <t>46 Rue Professeur Rochaix</t>
  </si>
  <si>
    <t>SEPR ENTREPRISES ET FORMATIONS</t>
  </si>
  <si>
    <t>84691605569</t>
  </si>
  <si>
    <t>84150214900013</t>
  </si>
  <si>
    <t>647536</t>
  </si>
  <si>
    <t>04 11 93 43 04</t>
  </si>
  <si>
    <t>48 Rue CLAUDE BALBASTRE</t>
  </si>
  <si>
    <t>04/11/2022</t>
  </si>
  <si>
    <t>SENZA</t>
  </si>
  <si>
    <t>76341057734</t>
  </si>
  <si>
    <t>88024436300011</t>
  </si>
  <si>
    <t>665484</t>
  </si>
  <si>
    <t>Rue DU GER</t>
  </si>
  <si>
    <t>SENTURK EYYUP</t>
  </si>
  <si>
    <t>SENTURK EYYUP - GRL FORMATION</t>
  </si>
  <si>
    <t>28610102861</t>
  </si>
  <si>
    <t>88413357000017</t>
  </si>
  <si>
    <t>674412</t>
  </si>
  <si>
    <t>06 96 82 12 54</t>
  </si>
  <si>
    <t>97229 LES TROIS ILETS</t>
  </si>
  <si>
    <t>Domaine Château Gaillard</t>
  </si>
  <si>
    <t>SENTINEL CARAIBES</t>
  </si>
  <si>
    <t>02973147197</t>
  </si>
  <si>
    <t>83202190100026</t>
  </si>
  <si>
    <t>677127</t>
  </si>
  <si>
    <t>06 75 93 12 96</t>
  </si>
  <si>
    <t>2275 Chemin DE LA DOUDONNE</t>
  </si>
  <si>
    <t>14/11/2024</t>
  </si>
  <si>
    <t>SENSOTED</t>
  </si>
  <si>
    <t>93132197913</t>
  </si>
  <si>
    <t>98034393300019</t>
  </si>
  <si>
    <t>496911</t>
  </si>
  <si>
    <t>(303)4473290</t>
  </si>
  <si>
    <t>NESTLAND SQUARE</t>
  </si>
  <si>
    <t>18 PEARSE STREET</t>
  </si>
  <si>
    <t>23/07/2014</t>
  </si>
  <si>
    <t>SENSORIMOTOR PSYCHOTHERAPY INSTITUTE</t>
  </si>
  <si>
    <t>504099</t>
  </si>
  <si>
    <t>CEP Eric Berne Barcelone Institut de Interacio</t>
  </si>
  <si>
    <t>Carrer de Casanova 55-57</t>
  </si>
  <si>
    <t>04/11/2014</t>
  </si>
  <si>
    <t>SENSORIMOTOR PSYCHOTHERAPY EUROPE</t>
  </si>
  <si>
    <t>455854</t>
  </si>
  <si>
    <t>01 86 65 72 00</t>
  </si>
  <si>
    <t>CS 20065</t>
  </si>
  <si>
    <t>163 Quai DU DOCTEUR DERVAUX</t>
  </si>
  <si>
    <t>SENSIOLABS ASNIERES SUR SEINE</t>
  </si>
  <si>
    <t>SENSIOLABS</t>
  </si>
  <si>
    <t>11921926692</t>
  </si>
  <si>
    <t>75289384200068</t>
  </si>
  <si>
    <t>667201</t>
  </si>
  <si>
    <t>01 87 66 61 47</t>
  </si>
  <si>
    <t>11 du DR Jean Paillot</t>
  </si>
  <si>
    <t>SENSEI ARCHAMPS</t>
  </si>
  <si>
    <t>SENSEI</t>
  </si>
  <si>
    <t>84740345474</t>
  </si>
  <si>
    <t>83214205300038</t>
  </si>
  <si>
    <t>651072</t>
  </si>
  <si>
    <t>06 48 51 83 40</t>
  </si>
  <si>
    <t>1 Rue de la trinquette</t>
  </si>
  <si>
    <t>SENSE RH PORTAGE</t>
  </si>
  <si>
    <t>75170242317</t>
  </si>
  <si>
    <t>88211789800024</t>
  </si>
  <si>
    <t>513210</t>
  </si>
  <si>
    <t>03 89 56 52 65</t>
  </si>
  <si>
    <t>68250 ROUFFACH</t>
  </si>
  <si>
    <t>29 Rue RAYMOND POINCARRE</t>
  </si>
  <si>
    <t>SENSALYS</t>
  </si>
  <si>
    <t>42680245268</t>
  </si>
  <si>
    <t>79240457600029</t>
  </si>
  <si>
    <t>636186</t>
  </si>
  <si>
    <t>06 81 17 31 81</t>
  </si>
  <si>
    <t>32 Rue gabriel PERI</t>
  </si>
  <si>
    <t>SENS ET SAVOIRS</t>
  </si>
  <si>
    <t>84691502169</t>
  </si>
  <si>
    <t>81079572400030</t>
  </si>
  <si>
    <t>641406</t>
  </si>
  <si>
    <t>04 78 24 41 12</t>
  </si>
  <si>
    <t>Les passerelles</t>
  </si>
  <si>
    <t>24 Avenue joannes masset</t>
  </si>
  <si>
    <t>SENS ET IDEES</t>
  </si>
  <si>
    <t>82691113769</t>
  </si>
  <si>
    <t>47854265700034</t>
  </si>
  <si>
    <t>685811</t>
  </si>
  <si>
    <t>06 08 2385 08</t>
  </si>
  <si>
    <t>IMMEUBLE LE PLEIN SUD</t>
  </si>
  <si>
    <t>766 Chemin DE TERRE ROUGE</t>
  </si>
  <si>
    <t>05/06/2025</t>
  </si>
  <si>
    <t>SEE</t>
  </si>
  <si>
    <t>SENS EN EVEIL</t>
  </si>
  <si>
    <t>93830554783</t>
  </si>
  <si>
    <t>47967626400027</t>
  </si>
  <si>
    <t>566743</t>
  </si>
  <si>
    <t>06 82 47 60 90</t>
  </si>
  <si>
    <t>la Palmeraie</t>
  </si>
  <si>
    <t>11 Rue du bois de soeuvres</t>
  </si>
  <si>
    <t>SENS AND CO</t>
  </si>
  <si>
    <t>53350929035</t>
  </si>
  <si>
    <t>79207471800034</t>
  </si>
  <si>
    <t>685781</t>
  </si>
  <si>
    <t>04 27 49 79 52</t>
  </si>
  <si>
    <t>69370 ST DIDIER AU MONT D OR</t>
  </si>
  <si>
    <t>11 Rue de la voie lactee</t>
  </si>
  <si>
    <t>SENIORSPRO ST DIDIER AU MONT D OR</t>
  </si>
  <si>
    <t>SENIORSPRO</t>
  </si>
  <si>
    <t>84691995169</t>
  </si>
  <si>
    <t>91775881500018</t>
  </si>
  <si>
    <t>387496</t>
  </si>
  <si>
    <t>02244</t>
  </si>
  <si>
    <t>01 47 60 99 19</t>
  </si>
  <si>
    <t>92270 BOIS COLOMBES</t>
  </si>
  <si>
    <t>15 Rue MERTENS</t>
  </si>
  <si>
    <t>12/09/2023</t>
  </si>
  <si>
    <t>SENIOR DENTAL CONFORT</t>
  </si>
  <si>
    <t>11921620292</t>
  </si>
  <si>
    <t>49331014800017</t>
  </si>
  <si>
    <t>652866</t>
  </si>
  <si>
    <t>04 37 53 55 00</t>
  </si>
  <si>
    <t>44240 SUCE SUR ERDRE</t>
  </si>
  <si>
    <t>226 Rue Du Parc D Activites De La Baumon</t>
  </si>
  <si>
    <t>SENES SOLUTIONS</t>
  </si>
  <si>
    <t>52441144944</t>
  </si>
  <si>
    <t>83034489100049</t>
  </si>
  <si>
    <t>622655</t>
  </si>
  <si>
    <t>06 66 38 49 80</t>
  </si>
  <si>
    <t>LA LOUZERIE</t>
  </si>
  <si>
    <t>13/04/2021</t>
  </si>
  <si>
    <t>SENDRA FREDERIC</t>
  </si>
  <si>
    <t>SENDRA FREDERIC - FH2R CONSEIL</t>
  </si>
  <si>
    <t>24370243037</t>
  </si>
  <si>
    <t>49809932400010</t>
  </si>
  <si>
    <t>506230</t>
  </si>
  <si>
    <t>06 62 33 40 11</t>
  </si>
  <si>
    <t>31120 PINSAGUEL</t>
  </si>
  <si>
    <t>19 Rue MARC LAFFARGUE</t>
  </si>
  <si>
    <t>SENDOA</t>
  </si>
  <si>
    <t>73310755531</t>
  </si>
  <si>
    <t>52534678900049</t>
  </si>
  <si>
    <t>562622</t>
  </si>
  <si>
    <t>0479323704</t>
  </si>
  <si>
    <t>73200 ALBERTVILLE</t>
  </si>
  <si>
    <t>LE VERT VILLAGE</t>
  </si>
  <si>
    <t>335 Rue PAUL GIGUET</t>
  </si>
  <si>
    <t>SEMILLON MARIE FRANCE - PRESTIGE SERVICES</t>
  </si>
  <si>
    <t>82730116073</t>
  </si>
  <si>
    <t>49126800900017</t>
  </si>
  <si>
    <t>526800</t>
  </si>
  <si>
    <t>01 40 15 56 00</t>
  </si>
  <si>
    <t>20-24 RUE MARTIN BERNARD</t>
  </si>
  <si>
    <t>SEMAPHORES PARIS</t>
  </si>
  <si>
    <t>SEMAPHORES - TALENTIS</t>
  </si>
  <si>
    <t>11753914775</t>
  </si>
  <si>
    <t>42876188600657</t>
  </si>
  <si>
    <t>598628</t>
  </si>
  <si>
    <t>05 34 41 53 70</t>
  </si>
  <si>
    <t>Batiment C Immeuble Central Parc</t>
  </si>
  <si>
    <t>55 Boulevard DE L EMBOUCHURE</t>
  </si>
  <si>
    <t>11/04/2019</t>
  </si>
  <si>
    <t>SEMAPHORES TOULOUSE</t>
  </si>
  <si>
    <t>SEMAPHORES</t>
  </si>
  <si>
    <t>42876188600376</t>
  </si>
  <si>
    <t>592663</t>
  </si>
  <si>
    <t>9 Rue Eugène Orieux</t>
  </si>
  <si>
    <t>03/12/2019</t>
  </si>
  <si>
    <t>SEMAPHORES REZE</t>
  </si>
  <si>
    <t>42876188600517</t>
  </si>
  <si>
    <t>394944</t>
  </si>
  <si>
    <t>03 28 38 96 18</t>
  </si>
  <si>
    <t>Les portes d'antigone Bât.B - 2ème étage</t>
  </si>
  <si>
    <t>71 Place Vauban</t>
  </si>
  <si>
    <t>SEMAPHORES MONTPELLIER</t>
  </si>
  <si>
    <t>42876188600541</t>
  </si>
  <si>
    <t>526320</t>
  </si>
  <si>
    <t>04 91 56 16 07</t>
  </si>
  <si>
    <t>LES DOCKS ATRIUM 10.4 2IEME ETAGE</t>
  </si>
  <si>
    <t>10 PLACE DE LA JOLIETTE</t>
  </si>
  <si>
    <t>SEMAPHORES MARSEILLE 13EME</t>
  </si>
  <si>
    <t>42876188600400</t>
  </si>
  <si>
    <t>577960</t>
  </si>
  <si>
    <t>Immeuble le Green</t>
  </si>
  <si>
    <t>241 Rue Garibaldi</t>
  </si>
  <si>
    <t>SEMAPHORES LYON 3EME</t>
  </si>
  <si>
    <t>42876188600160</t>
  </si>
  <si>
    <t>568375</t>
  </si>
  <si>
    <t>0328389618</t>
  </si>
  <si>
    <t>28 Place DE LA GARE</t>
  </si>
  <si>
    <t>SEMAPHORES LILLE</t>
  </si>
  <si>
    <t>42876188600418</t>
  </si>
  <si>
    <t>506473</t>
  </si>
  <si>
    <t>0387218660</t>
  </si>
  <si>
    <t>57070 ST JULIEN LES METZ</t>
  </si>
  <si>
    <t>1 La Tannerie</t>
  </si>
  <si>
    <t>13/03/2017</t>
  </si>
  <si>
    <t>SEMAPHORES  ST JULIEN LES METZ</t>
  </si>
  <si>
    <t>42876188600491</t>
  </si>
  <si>
    <t>472906</t>
  </si>
  <si>
    <t>02 32 18 28 80</t>
  </si>
  <si>
    <t>30 bis Rue DU MAIL</t>
  </si>
  <si>
    <t>SEMAFOR CONSEIL EN RESSOURCES HUMAINES</t>
  </si>
  <si>
    <t>23760226076</t>
  </si>
  <si>
    <t>40336380700120</t>
  </si>
  <si>
    <t>622825</t>
  </si>
  <si>
    <t>06 61 80 15 70</t>
  </si>
  <si>
    <t>02800 LA FERE</t>
  </si>
  <si>
    <t>1 Rue MAZARIN</t>
  </si>
  <si>
    <t>SEMA FORMATION</t>
  </si>
  <si>
    <t>32020147102</t>
  </si>
  <si>
    <t>88482527400035</t>
  </si>
  <si>
    <t>602504</t>
  </si>
  <si>
    <t>0381312680</t>
  </si>
  <si>
    <t>BP2112</t>
  </si>
  <si>
    <t>Cours louis Leprince Ringuet</t>
  </si>
  <si>
    <t>SEM NUMERICA</t>
  </si>
  <si>
    <t>43250236425</t>
  </si>
  <si>
    <t>50327982000016</t>
  </si>
  <si>
    <t>502753</t>
  </si>
  <si>
    <t>03 84 36 41 36</t>
  </si>
  <si>
    <t>25230 BONDEVAL</t>
  </si>
  <si>
    <t>8 GRANDE RUE</t>
  </si>
  <si>
    <t>SELMI RAMZI</t>
  </si>
  <si>
    <t>SELMI RAMZI - RS FORMATION</t>
  </si>
  <si>
    <t>43700065970</t>
  </si>
  <si>
    <t>75135887000036</t>
  </si>
  <si>
    <t>626454</t>
  </si>
  <si>
    <t>5 Rue de Chazelles</t>
  </si>
  <si>
    <t>SELLING MEDIA SERVICES</t>
  </si>
  <si>
    <t>SELLING MEDIA SERVICES SARL</t>
  </si>
  <si>
    <t>11755243475</t>
  </si>
  <si>
    <t>43451131700027</t>
  </si>
  <si>
    <t>627999</t>
  </si>
  <si>
    <t>06 61 16 45 71</t>
  </si>
  <si>
    <t>64800 ASSON</t>
  </si>
  <si>
    <t>Chemin DE SER</t>
  </si>
  <si>
    <t>SELLES ANA</t>
  </si>
  <si>
    <t>SELLES ANA - CFATBE</t>
  </si>
  <si>
    <t>75640452364</t>
  </si>
  <si>
    <t>44871400600047</t>
  </si>
  <si>
    <t>560560</t>
  </si>
  <si>
    <t>02 31 86 60 44</t>
  </si>
  <si>
    <t>2 Place PIERRE ET MARIE CURIE</t>
  </si>
  <si>
    <t>30/12/2024</t>
  </si>
  <si>
    <t>SELF THERAPIE FORMATION</t>
  </si>
  <si>
    <t>25140288614</t>
  </si>
  <si>
    <t>80842217400025</t>
  </si>
  <si>
    <t>584770</t>
  </si>
  <si>
    <t>0 810 10 06 00</t>
  </si>
  <si>
    <t>38190 LAVAL EN BELLEDONNE</t>
  </si>
  <si>
    <t>44 Rue de la paix</t>
  </si>
  <si>
    <t>SELECT FORMATION</t>
  </si>
  <si>
    <t>52530085153</t>
  </si>
  <si>
    <t>81800433500027</t>
  </si>
  <si>
    <t>674709</t>
  </si>
  <si>
    <t>05 56 01 31 81</t>
  </si>
  <si>
    <t>68 Rue Achard</t>
  </si>
  <si>
    <t>19/09/2024</t>
  </si>
  <si>
    <t>SELARL RACINE BORDEAUX</t>
  </si>
  <si>
    <t>75331368433</t>
  </si>
  <si>
    <t>89845978900019</t>
  </si>
  <si>
    <t>594684</t>
  </si>
  <si>
    <t>01 76 54 82 48</t>
  </si>
  <si>
    <t>15 Rue VANEAU</t>
  </si>
  <si>
    <t>21/10/2021</t>
  </si>
  <si>
    <t>PAREYDT GOHON SELARL</t>
  </si>
  <si>
    <t>SELARL PAREYDT GOHON</t>
  </si>
  <si>
    <t>11756869475</t>
  </si>
  <si>
    <t>83433789100024</t>
  </si>
  <si>
    <t>615869</t>
  </si>
  <si>
    <t>04 11 95 10 36</t>
  </si>
  <si>
    <t>38710 CORNILLON EN TRIEVES</t>
  </si>
  <si>
    <t>585 MASSERANGES ST SEBASTIEN 38710 CHATEL EN TRIEVES</t>
  </si>
  <si>
    <t>Route DE BELLEVEUE</t>
  </si>
  <si>
    <t>SEKELLY JULIA</t>
  </si>
  <si>
    <t>84380738438</t>
  </si>
  <si>
    <t>53928978500054</t>
  </si>
  <si>
    <t>668680</t>
  </si>
  <si>
    <t>09 69 39 57 97</t>
  </si>
  <si>
    <t>92 Avenue DE FRANCE</t>
  </si>
  <si>
    <t>SEJER PARIS</t>
  </si>
  <si>
    <t>SEJER - EDUCLEVER</t>
  </si>
  <si>
    <t>11755274075</t>
  </si>
  <si>
    <t>39329104200157</t>
  </si>
  <si>
    <t>572354</t>
  </si>
  <si>
    <t>06 08 64 42 84</t>
  </si>
  <si>
    <t>15000 YTRAC</t>
  </si>
  <si>
    <t>Le Bex</t>
  </si>
  <si>
    <t>8 Rue de Gergovie</t>
  </si>
  <si>
    <t>SEGUY NICOLAS - AGENCE Z'</t>
  </si>
  <si>
    <t>83150316415</t>
  </si>
  <si>
    <t>80115276000014</t>
  </si>
  <si>
    <t>640463</t>
  </si>
  <si>
    <t>05 61 64 97 12</t>
  </si>
  <si>
    <t>09000 FOIX</t>
  </si>
  <si>
    <t>14 Rue DE L 'ESPINET</t>
  </si>
  <si>
    <t>SEGRIA DERACHE</t>
  </si>
  <si>
    <t>SEGRIA DERACHE SARL</t>
  </si>
  <si>
    <t>76090060909</t>
  </si>
  <si>
    <t>45153095000026</t>
  </si>
  <si>
    <t>604975</t>
  </si>
  <si>
    <t>06 98 70 42 10</t>
  </si>
  <si>
    <t>QUARTIER LA BARASSE</t>
  </si>
  <si>
    <t>26 Boulevard BELLEVUE</t>
  </si>
  <si>
    <t>SEGONNES ESTELLE</t>
  </si>
  <si>
    <t>93131518313</t>
  </si>
  <si>
    <t>52318162600012</t>
  </si>
  <si>
    <t>556324</t>
  </si>
  <si>
    <t>04 37 51 15 15</t>
  </si>
  <si>
    <t>170 Boulevard de Stalingrad</t>
  </si>
  <si>
    <t>SEGECO CONSULTING</t>
  </si>
  <si>
    <t>82691173569</t>
  </si>
  <si>
    <t>51894208100028</t>
  </si>
  <si>
    <t>568466</t>
  </si>
  <si>
    <t>09 85 01 94 68</t>
  </si>
  <si>
    <t>47 Allée DES NIVEROLLES</t>
  </si>
  <si>
    <t>SEFIANI FATNA</t>
  </si>
  <si>
    <t>76300395330</t>
  </si>
  <si>
    <t>82119731600010</t>
  </si>
  <si>
    <t>638997</t>
  </si>
  <si>
    <t>04 66 79 81 93</t>
  </si>
  <si>
    <t>Zone de Berret</t>
  </si>
  <si>
    <t>219 Avenue DE L'HERMITAGE</t>
  </si>
  <si>
    <t>SEFC FORMA3MIL</t>
  </si>
  <si>
    <t>91300244830</t>
  </si>
  <si>
    <t>45307605100029</t>
  </si>
  <si>
    <t>606480</t>
  </si>
  <si>
    <t>02 33 43 34 48</t>
  </si>
  <si>
    <t>50130 OCTEVILLE</t>
  </si>
  <si>
    <t>Parc D Activites Des Fourches</t>
  </si>
  <si>
    <t>75 Rue DE VINDITS</t>
  </si>
  <si>
    <t>SEFC</t>
  </si>
  <si>
    <t>25500111250</t>
  </si>
  <si>
    <t>79535213700025</t>
  </si>
  <si>
    <t>618755</t>
  </si>
  <si>
    <t>04 72 07 47 00</t>
  </si>
  <si>
    <t>11 Rue Dulong</t>
  </si>
  <si>
    <t>21/12/2020</t>
  </si>
  <si>
    <t>SEENOVATE PARIS</t>
  </si>
  <si>
    <t>SEENOVATE</t>
  </si>
  <si>
    <t>11754561075</t>
  </si>
  <si>
    <t>51931382900011</t>
  </si>
  <si>
    <t>663621</t>
  </si>
  <si>
    <t>06 80 74 74 51</t>
  </si>
  <si>
    <t>76730 BACQUEVILLE EN CAUX</t>
  </si>
  <si>
    <t>21 bis Rue Du Tilleul</t>
  </si>
  <si>
    <t>05/12/2023</t>
  </si>
  <si>
    <t>SEEDWORK CONSEIL &amp; INNOVATION</t>
  </si>
  <si>
    <t>28760617776</t>
  </si>
  <si>
    <t>88487068400013</t>
  </si>
  <si>
    <t>682743</t>
  </si>
  <si>
    <t>02 96 28 03 94</t>
  </si>
  <si>
    <t>22600 LOUDEAC</t>
  </si>
  <si>
    <t>7 Rue Henri Ragot</t>
  </si>
  <si>
    <t>SEEDEVOL</t>
  </si>
  <si>
    <t>53220904922</t>
  </si>
  <si>
    <t>89796337700022</t>
  </si>
  <si>
    <t>640992</t>
  </si>
  <si>
    <t>06 69 59 68 54</t>
  </si>
  <si>
    <t>Bâtiment C</t>
  </si>
  <si>
    <t>22 Route du Polygone</t>
  </si>
  <si>
    <t>SEED</t>
  </si>
  <si>
    <t>42670336267</t>
  </si>
  <si>
    <t>45009558300032</t>
  </si>
  <si>
    <t>443475</t>
  </si>
  <si>
    <t>06 61 20 18 07</t>
  </si>
  <si>
    <t>8 Allée De L Informatique</t>
  </si>
  <si>
    <t>SED FORMATION</t>
  </si>
  <si>
    <t>82420235642</t>
  </si>
  <si>
    <t>79030975100036</t>
  </si>
  <si>
    <t>382061</t>
  </si>
  <si>
    <t>02 97 85 92 91</t>
  </si>
  <si>
    <t>5 Rue Simone Signoret</t>
  </si>
  <si>
    <t>SECURITEAM OPTIONS FORMATION LORIENT</t>
  </si>
  <si>
    <t>SECURITEAM OPTIONS FORMATION</t>
  </si>
  <si>
    <t>53560817956</t>
  </si>
  <si>
    <t>49217053500032</t>
  </si>
  <si>
    <t>562993</t>
  </si>
  <si>
    <t>06 92 44 50 35</t>
  </si>
  <si>
    <t>ZAC FOUCHEROLLE - LE MOUFIA</t>
  </si>
  <si>
    <t>56 Rue DE LA MARTINIQUE</t>
  </si>
  <si>
    <t>SSIAP SARL</t>
  </si>
  <si>
    <t>SECURITE SURETE INCENDIE ASSESSIBILITE PREVENTION</t>
  </si>
  <si>
    <t>98973071897</t>
  </si>
  <si>
    <t>79410757300022</t>
  </si>
  <si>
    <t>616084</t>
  </si>
  <si>
    <t>06 47 82 66 34</t>
  </si>
  <si>
    <t>89200 AVALLON</t>
  </si>
  <si>
    <t>8 Rue de la croix pieuchot Chassigny</t>
  </si>
  <si>
    <t>08/06/2023</t>
  </si>
  <si>
    <t>SPMSI</t>
  </si>
  <si>
    <t>SECURITE PREVENTION MANUTENTION SANITAIRE INCENDIE</t>
  </si>
  <si>
    <t>27890157589</t>
  </si>
  <si>
    <t>53928509800023</t>
  </si>
  <si>
    <t>478192</t>
  </si>
  <si>
    <t>01 70 10 28 07</t>
  </si>
  <si>
    <t>86130 ST CYR</t>
  </si>
  <si>
    <t>707 Allée DES ERABLES</t>
  </si>
  <si>
    <t>25/08/2016</t>
  </si>
  <si>
    <t>SECURITE PREMIUM FORMATION CTRE OUEST</t>
  </si>
  <si>
    <t>SECURITE PREMIUM FORMATION CENTRE OUEST DISSAY</t>
  </si>
  <si>
    <t>11770466077</t>
  </si>
  <si>
    <t>50830221300030</t>
  </si>
  <si>
    <t>287507</t>
  </si>
  <si>
    <t>03 88 55 52 59</t>
  </si>
  <si>
    <t>Z.I. FORLEN EST</t>
  </si>
  <si>
    <t>8 Rue AMPERE</t>
  </si>
  <si>
    <t>SIS</t>
  </si>
  <si>
    <t>SECURITE INCENDIE SERVICES</t>
  </si>
  <si>
    <t>42670302567</t>
  </si>
  <si>
    <t>41901226500023</t>
  </si>
  <si>
    <t>445125</t>
  </si>
  <si>
    <t>01 64 98 13 13</t>
  </si>
  <si>
    <t>6 Rue du Bois Sauvage</t>
  </si>
  <si>
    <t>SI IDF</t>
  </si>
  <si>
    <t>SECURITE INCENDIE IDF</t>
  </si>
  <si>
    <t>11910677691</t>
  </si>
  <si>
    <t>50905949900038</t>
  </si>
  <si>
    <t>606054</t>
  </si>
  <si>
    <t>09 84 49 34 63</t>
  </si>
  <si>
    <t>09700 SAVERDUN</t>
  </si>
  <si>
    <t>6 Route DE TOULOUSE</t>
  </si>
  <si>
    <t>SFPI CONSULTING</t>
  </si>
  <si>
    <t>SECURITE FORMATION PREVENTION INCENDIE CONSULTING</t>
  </si>
  <si>
    <t>73090050209</t>
  </si>
  <si>
    <t>80385320900028</t>
  </si>
  <si>
    <t>663505</t>
  </si>
  <si>
    <t>06 50 22 37 20</t>
  </si>
  <si>
    <t>92390 VILLENEUVE LA GARENNE</t>
  </si>
  <si>
    <t>32 Avenue MARC SANGNIER</t>
  </si>
  <si>
    <t>01/12/2023</t>
  </si>
  <si>
    <t>SCAF</t>
  </si>
  <si>
    <t>SECURITE CONTROLE AUDIT FORMATION - SCAF</t>
  </si>
  <si>
    <t>11788264978</t>
  </si>
  <si>
    <t>79473994600034</t>
  </si>
  <si>
    <t>642526</t>
  </si>
  <si>
    <t>05 56 36 98 48</t>
  </si>
  <si>
    <t>11 Place du Monteil</t>
  </si>
  <si>
    <t>SECURITE CONDUITE</t>
  </si>
  <si>
    <t>75331327433</t>
  </si>
  <si>
    <t>44070248800022</t>
  </si>
  <si>
    <t>570564</t>
  </si>
  <si>
    <t>07 83 57 14 97</t>
  </si>
  <si>
    <t>24750 BOULAZAC ISLE MANOIRE</t>
  </si>
  <si>
    <t>9 Rue Gustave Eiffel</t>
  </si>
  <si>
    <t>SECURITE ACTIV</t>
  </si>
  <si>
    <t>75240196824</t>
  </si>
  <si>
    <t>82346388000034</t>
  </si>
  <si>
    <t>543585</t>
  </si>
  <si>
    <t>02 51 61 25 80</t>
  </si>
  <si>
    <t>85140 ESSARTS EN BOCAGE</t>
  </si>
  <si>
    <t>Essarts En Bocage</t>
  </si>
  <si>
    <t>Rue De L Aree Parc D Activites De La Mongie</t>
  </si>
  <si>
    <t>19/05/2016</t>
  </si>
  <si>
    <t>SAFE LES ESSARTS EN BOCAGE</t>
  </si>
  <si>
    <t>SECURITE ACCOMPAGNEMENT FORMATION EXTINCT'FEU</t>
  </si>
  <si>
    <t>52850152785</t>
  </si>
  <si>
    <t>31238178300066</t>
  </si>
  <si>
    <t>390197</t>
  </si>
  <si>
    <t>04 37 40 27 43</t>
  </si>
  <si>
    <t>2 bis Rue LOUIS ARMAND</t>
  </si>
  <si>
    <t>SECURITAS FORMATION</t>
  </si>
  <si>
    <t>11753206175</t>
  </si>
  <si>
    <t>34097918600046</t>
  </si>
  <si>
    <t>685227</t>
  </si>
  <si>
    <t>05 62 49 15 19</t>
  </si>
  <si>
    <t>65220 TRIE SUR BAISE</t>
  </si>
  <si>
    <t>1 Rue DES ECOLES</t>
  </si>
  <si>
    <t>SECURI'S</t>
  </si>
  <si>
    <t>76650080465</t>
  </si>
  <si>
    <t>51474893800024</t>
  </si>
  <si>
    <t>544565</t>
  </si>
  <si>
    <t>09 73 61 16 85</t>
  </si>
  <si>
    <t>44-46 Rue DE FLANDRE</t>
  </si>
  <si>
    <t>SECURIPREV</t>
  </si>
  <si>
    <t>31590699559</t>
  </si>
  <si>
    <t>51136675900021</t>
  </si>
  <si>
    <t>462548</t>
  </si>
  <si>
    <t>0223151813</t>
  </si>
  <si>
    <t>10 Impasse du Tertre</t>
  </si>
  <si>
    <t>SECURI+</t>
  </si>
  <si>
    <t>SECURIPLUS</t>
  </si>
  <si>
    <t>53350819735</t>
  </si>
  <si>
    <t>49160022700012</t>
  </si>
  <si>
    <t>538243</t>
  </si>
  <si>
    <t>02 51 10 19 50</t>
  </si>
  <si>
    <t>179 Rue D Anjou</t>
  </si>
  <si>
    <t>24/02/2016</t>
  </si>
  <si>
    <t>SECURIFRANCE EXPANSION SERIS ACADEMY</t>
  </si>
  <si>
    <t>52440758544</t>
  </si>
  <si>
    <t>39135559100093</t>
  </si>
  <si>
    <t>444923</t>
  </si>
  <si>
    <t>03 20 67 34 90</t>
  </si>
  <si>
    <t>65 Rue JEAN BAPTISTE BONTE</t>
  </si>
  <si>
    <t>SECURIFORM</t>
  </si>
  <si>
    <t>31590673459</t>
  </si>
  <si>
    <t>50201578700026</t>
  </si>
  <si>
    <t>404550</t>
  </si>
  <si>
    <t>0241249715</t>
  </si>
  <si>
    <t>50 Avenue Vauban</t>
  </si>
  <si>
    <t>SECURIFOR</t>
  </si>
  <si>
    <t>52490244649</t>
  </si>
  <si>
    <t>50414104500014</t>
  </si>
  <si>
    <t>443542</t>
  </si>
  <si>
    <t>04 48 200 500</t>
  </si>
  <si>
    <t>59 Quai CLAUDE BERNARD</t>
  </si>
  <si>
    <t>SECURIDIS</t>
  </si>
  <si>
    <t>82380322238</t>
  </si>
  <si>
    <t>43419497300013</t>
  </si>
  <si>
    <t>680539</t>
  </si>
  <si>
    <t>01 44 08 01 01</t>
  </si>
  <si>
    <t>14-16 Rue Voltaire</t>
  </si>
  <si>
    <t>SECURESPHERE</t>
  </si>
  <si>
    <t>SECURESPHERE BY EPITA</t>
  </si>
  <si>
    <t>11940897594</t>
  </si>
  <si>
    <t>80974863500012</t>
  </si>
  <si>
    <t>656185</t>
  </si>
  <si>
    <t>06 68 17 88 93</t>
  </si>
  <si>
    <t>ZA DU PALYVESTRE</t>
  </si>
  <si>
    <t>196 Rue NICEPHORE NIEPCE</t>
  </si>
  <si>
    <t>SECUMOBILITY.ORG</t>
  </si>
  <si>
    <t>93830658083</t>
  </si>
  <si>
    <t>90371519100016</t>
  </si>
  <si>
    <t>609717</t>
  </si>
  <si>
    <t>09 52 73 78 36</t>
  </si>
  <si>
    <t>55100 VERDUN</t>
  </si>
  <si>
    <t>18 Avenue DE PARIS</t>
  </si>
  <si>
    <t>SECU PROTEC FORMATION VERDUN</t>
  </si>
  <si>
    <t>SECU PROTEC FORMATION</t>
  </si>
  <si>
    <t>44550050255</t>
  </si>
  <si>
    <t>83038296600018</t>
  </si>
  <si>
    <t>261282</t>
  </si>
  <si>
    <t>04876</t>
  </si>
  <si>
    <t>01 69 59 27 27</t>
  </si>
  <si>
    <t>91140 VILLEBON SUR YVETTE</t>
  </si>
  <si>
    <t>BP 636 VILLEBON SUR YVETTE</t>
  </si>
  <si>
    <t>12 Avenue DU QUEBEC</t>
  </si>
  <si>
    <t>SECTOR</t>
  </si>
  <si>
    <t>SECTOR SOCIETE D4ETUDES ET DE CONSEILS EN TECHNOLOGIE ET ORGANISATION</t>
  </si>
  <si>
    <t>11910162591</t>
  </si>
  <si>
    <t>35376223000038</t>
  </si>
  <si>
    <t>506618</t>
  </si>
  <si>
    <t>1 514 8496060</t>
  </si>
  <si>
    <t>Bureau 142</t>
  </si>
  <si>
    <t>4200 Rue Molson</t>
  </si>
  <si>
    <t>SIDIIEF</t>
  </si>
  <si>
    <t>SECRETARIAT INTERNATIONAL DES INFIRMIERES ET INFIRMIERS DE L'ESPACE FRANCOPHONE</t>
  </si>
  <si>
    <t>658583</t>
  </si>
  <si>
    <t>09 87 27 50 18</t>
  </si>
  <si>
    <t>89 Rue Henri Rochefort</t>
  </si>
  <si>
    <t>SECOURS PREVENTION</t>
  </si>
  <si>
    <t>11910624491</t>
  </si>
  <si>
    <t>80519315800021</t>
  </si>
  <si>
    <t>414323</t>
  </si>
  <si>
    <t>02 43 41 30 81</t>
  </si>
  <si>
    <t>5 bis Rue Du Capitaine Ferber</t>
  </si>
  <si>
    <t>26/08/2014</t>
  </si>
  <si>
    <t>ASS CROIX BLANCHE LE MANS</t>
  </si>
  <si>
    <t>SECOURISTES FRANCAIS CROIX BLANCHE LE MANS</t>
  </si>
  <si>
    <t>52720131572</t>
  </si>
  <si>
    <t>44482554100048</t>
  </si>
  <si>
    <t>590307</t>
  </si>
  <si>
    <t>0672146302</t>
  </si>
  <si>
    <t>84700 SORGUES</t>
  </si>
  <si>
    <t>SALLE RESPILIDO</t>
  </si>
  <si>
    <t>AVENUE PABLO PICASSO</t>
  </si>
  <si>
    <t>SECOURISTES FRANCAIS CROIX BLANCHE DU VAUCLUSE</t>
  </si>
  <si>
    <t>93840370584</t>
  </si>
  <si>
    <t>43933883100027</t>
  </si>
  <si>
    <t>491135</t>
  </si>
  <si>
    <t>0388343099</t>
  </si>
  <si>
    <t>26 Rue de Ribeauvillé</t>
  </si>
  <si>
    <t>CROIX BLANCHE STRASBOURG</t>
  </si>
  <si>
    <t>SECOURISTES FRANCAIS CROIX BLANCHE COMITE DEPARTEMENTAL DU BAS-RHIN</t>
  </si>
  <si>
    <t>42670485967</t>
  </si>
  <si>
    <t>75080542600012</t>
  </si>
  <si>
    <t>417774</t>
  </si>
  <si>
    <t>02 38 43 12 73</t>
  </si>
  <si>
    <t>331 Rue D Alsace</t>
  </si>
  <si>
    <t>SECOURISTES DU LOIRET</t>
  </si>
  <si>
    <t>24450370445</t>
  </si>
  <si>
    <t>41979976200028</t>
  </si>
  <si>
    <t>408359</t>
  </si>
  <si>
    <t>02 34 50 07 71</t>
  </si>
  <si>
    <t>45310 PATAY</t>
  </si>
  <si>
    <t>14 Route DE VILLENEUVE</t>
  </si>
  <si>
    <t>17/09/2014</t>
  </si>
  <si>
    <t>SPI 83 PATAY</t>
  </si>
  <si>
    <t>SECOURISME PREVENTION INCENDIE 83</t>
  </si>
  <si>
    <t>24450334945</t>
  </si>
  <si>
    <t>82036079000027</t>
  </si>
  <si>
    <t>612534</t>
  </si>
  <si>
    <t>5 Rue Gabriel Faure</t>
  </si>
  <si>
    <t>SECOURISME POUR TOUS</t>
  </si>
  <si>
    <t>93060880106</t>
  </si>
  <si>
    <t>50933403300024</t>
  </si>
  <si>
    <t>668096</t>
  </si>
  <si>
    <t>06 47 20 11 12</t>
  </si>
  <si>
    <t>47300 BIAS</t>
  </si>
  <si>
    <t>109 Route de Broval</t>
  </si>
  <si>
    <t>SECOURISME ET PREVENTION DU SUD OUEST</t>
  </si>
  <si>
    <t>75470156747</t>
  </si>
  <si>
    <t>89945910100023</t>
  </si>
  <si>
    <t>523562</t>
  </si>
  <si>
    <t>12 Rue ENGELS</t>
  </si>
  <si>
    <t>SPT</t>
  </si>
  <si>
    <t>SECOURISME ET PREVENTION AU TRAVAIL</t>
  </si>
  <si>
    <t>82380539038</t>
  </si>
  <si>
    <t>78842518900016</t>
  </si>
  <si>
    <t>515139</t>
  </si>
  <si>
    <t>04 50 17 34 63</t>
  </si>
  <si>
    <t>57 Avenue De Senevulaz</t>
  </si>
  <si>
    <t>SECOURISK</t>
  </si>
  <si>
    <t>82740233774</t>
  </si>
  <si>
    <t>75132596000035</t>
  </si>
  <si>
    <t>566524</t>
  </si>
  <si>
    <t>09 81 11 12 11</t>
  </si>
  <si>
    <t>5 Rue FREDERIC MISTRAL</t>
  </si>
  <si>
    <t>SECOPROTEC</t>
  </si>
  <si>
    <t>91110122811</t>
  </si>
  <si>
    <t>79087357400020</t>
  </si>
  <si>
    <t>619073</t>
  </si>
  <si>
    <t>02 37 36 64 26</t>
  </si>
  <si>
    <t>28300 LEVES</t>
  </si>
  <si>
    <t>Z.A. de Lèves</t>
  </si>
  <si>
    <t>8 Rue de l'Ormeteau</t>
  </si>
  <si>
    <t>04/01/2021</t>
  </si>
  <si>
    <t>SECOFORM LEVES</t>
  </si>
  <si>
    <t>SECOFORM</t>
  </si>
  <si>
    <t>24280136428</t>
  </si>
  <si>
    <t>52234266600016</t>
  </si>
  <si>
    <t>639175</t>
  </si>
  <si>
    <t>02 40 95 95 00</t>
  </si>
  <si>
    <t>3 Rue Joseph Cholet</t>
  </si>
  <si>
    <t>SGS NANTES</t>
  </si>
  <si>
    <t>SECO GLOBAL SERVICES</t>
  </si>
  <si>
    <t>52440908244</t>
  </si>
  <si>
    <t>82477172900046</t>
  </si>
  <si>
    <t>265901</t>
  </si>
  <si>
    <t>03 25 73 25 33</t>
  </si>
  <si>
    <t>51430 TINQUEUX</t>
  </si>
  <si>
    <t>2 Rue Maurice Halbwachs</t>
  </si>
  <si>
    <t>SECILOG REIMS</t>
  </si>
  <si>
    <t>SECILOG</t>
  </si>
  <si>
    <t>21510047251</t>
  </si>
  <si>
    <t>37874468400085</t>
  </si>
  <si>
    <t>459770</t>
  </si>
  <si>
    <t>02340</t>
  </si>
  <si>
    <t>04 66 86  05 61</t>
  </si>
  <si>
    <t>35 Rue JEAN JULIEN TREILLIS</t>
  </si>
  <si>
    <t>14/04/2022</t>
  </si>
  <si>
    <t>SECCIA BOULANGER ARIANE</t>
  </si>
  <si>
    <t>91300325030</t>
  </si>
  <si>
    <t>40356518700032</t>
  </si>
  <si>
    <t>596450</t>
  </si>
  <si>
    <t>0659693604</t>
  </si>
  <si>
    <t>85000 MOUILLERON LE CAPTIF</t>
  </si>
  <si>
    <t>11 Rue du Trèfle d'Eau</t>
  </si>
  <si>
    <t>25/02/2019</t>
  </si>
  <si>
    <t>SECAL CONSEIL</t>
  </si>
  <si>
    <t>52850210585</t>
  </si>
  <si>
    <t>83926706900012</t>
  </si>
  <si>
    <t>463322</t>
  </si>
  <si>
    <t>01 53 62 70 00</t>
  </si>
  <si>
    <t>20 Rue MARTIN BERNARD</t>
  </si>
  <si>
    <t>05/06/2020</t>
  </si>
  <si>
    <t>SECAFI - SECAFI DSE</t>
  </si>
  <si>
    <t>SECAFI - SECAFI DIAGNOSTIC STRATEGIE EMPLOI</t>
  </si>
  <si>
    <t>11754413375</t>
  </si>
  <si>
    <t>31293848300293</t>
  </si>
  <si>
    <t>511377</t>
  </si>
  <si>
    <t>01 69 89 80 80</t>
  </si>
  <si>
    <t>PARC TECHNOLOGIQUE - CP 8010</t>
  </si>
  <si>
    <t>27 Rue LEONARD DE VINCI</t>
  </si>
  <si>
    <t>SEBIA</t>
  </si>
  <si>
    <t>11910831491</t>
  </si>
  <si>
    <t>67204190200087</t>
  </si>
  <si>
    <t>643520</t>
  </si>
  <si>
    <t>01 46 02 93 30</t>
  </si>
  <si>
    <t>8 Avenue Duval Le Camus</t>
  </si>
  <si>
    <t>SEBBAN ALEXANDRA</t>
  </si>
  <si>
    <t>SEBBAN ALEXANDRA - RH FRANCE</t>
  </si>
  <si>
    <t>11921676792</t>
  </si>
  <si>
    <t>50440757800021</t>
  </si>
  <si>
    <t>555113</t>
  </si>
  <si>
    <t>36260 PAUDY</t>
  </si>
  <si>
    <t>7 Route DE REUILLY</t>
  </si>
  <si>
    <t>SEBASTIEN MICMACHER</t>
  </si>
  <si>
    <t>24360085036</t>
  </si>
  <si>
    <t>75404747000010</t>
  </si>
  <si>
    <t>546513</t>
  </si>
  <si>
    <t>01 45 49 48 49</t>
  </si>
  <si>
    <t>282 Boulevard SAINT GERMAIN</t>
  </si>
  <si>
    <t>SEBAN &amp; ASSOCIES PARIS 7EME</t>
  </si>
  <si>
    <t>SEBAN &amp; ASSOCIES</t>
  </si>
  <si>
    <t>11755136775</t>
  </si>
  <si>
    <t>43483831400046</t>
  </si>
  <si>
    <t>532423</t>
  </si>
  <si>
    <t>01 41 91 70 70</t>
  </si>
  <si>
    <t>468 Boulevard DES PROVINCES FRANCAISES</t>
  </si>
  <si>
    <t>29/03/2018</t>
  </si>
  <si>
    <t>SEBAG DAVID - ECOLE DE PSYCHOLOGIE</t>
  </si>
  <si>
    <t>11922076692</t>
  </si>
  <si>
    <t>47982402100071</t>
  </si>
  <si>
    <t>652143</t>
  </si>
  <si>
    <t>09 81 95 80 29</t>
  </si>
  <si>
    <t>78500 SARTROUVILLE</t>
  </si>
  <si>
    <t>73 Boulevard DE BEZONS</t>
  </si>
  <si>
    <t>22/02/2023</t>
  </si>
  <si>
    <t>SEA TRAINING</t>
  </si>
  <si>
    <t>11950506395</t>
  </si>
  <si>
    <t>51911191800024</t>
  </si>
  <si>
    <t>415637</t>
  </si>
  <si>
    <t>03938</t>
  </si>
  <si>
    <t>06 82 93 03 21  04 68 70 83 89</t>
  </si>
  <si>
    <t>11140 AXAT</t>
  </si>
  <si>
    <t>BATIMENT 1</t>
  </si>
  <si>
    <t>2 Lotissement LAPEYROUSSE</t>
  </si>
  <si>
    <t>SEA</t>
  </si>
  <si>
    <t>91110130211</t>
  </si>
  <si>
    <t>51501111200056</t>
  </si>
  <si>
    <t>540262</t>
  </si>
  <si>
    <t>0184177558</t>
  </si>
  <si>
    <t>127 Rue DE REUILLY</t>
  </si>
  <si>
    <t>24/03/2016</t>
  </si>
  <si>
    <t>SEFAP</t>
  </si>
  <si>
    <t>SE FORMER A PARIS</t>
  </si>
  <si>
    <t>11755089775</t>
  </si>
  <si>
    <t>79427220300017</t>
  </si>
  <si>
    <t>672142</t>
  </si>
  <si>
    <t>06 15 61 45 25</t>
  </si>
  <si>
    <t>13640 LA ROQUE D ANTHERON</t>
  </si>
  <si>
    <t>17 Rue WINSTON CHURCHILL</t>
  </si>
  <si>
    <t>SDR SOLUTIONS</t>
  </si>
  <si>
    <t>93132172513</t>
  </si>
  <si>
    <t>95364163600014</t>
  </si>
  <si>
    <t>503939</t>
  </si>
  <si>
    <t>05675</t>
  </si>
  <si>
    <t>06 51 02 04 31</t>
  </si>
  <si>
    <t>24 Rue GAMBETTA</t>
  </si>
  <si>
    <t>21/07/2023</t>
  </si>
  <si>
    <t>SDORMP FORM SASU</t>
  </si>
  <si>
    <t>73310717531</t>
  </si>
  <si>
    <t>79870180100036</t>
  </si>
  <si>
    <t>66035</t>
  </si>
  <si>
    <t>02 98 41 41 41</t>
  </si>
  <si>
    <t>29490 GUIPAVAS</t>
  </si>
  <si>
    <t>270 Rue de Kerervern</t>
  </si>
  <si>
    <t>SDMO INDUSTRIES</t>
  </si>
  <si>
    <t>53290148129</t>
  </si>
  <si>
    <t>54820298500212</t>
  </si>
  <si>
    <t>652830</t>
  </si>
  <si>
    <t>09 81 80 13 28</t>
  </si>
  <si>
    <t>11400 CASTELNAUDARY</t>
  </si>
  <si>
    <t>19 Place DE LA LIBERTÉ</t>
  </si>
  <si>
    <t>SDH RECRUTEMENT</t>
  </si>
  <si>
    <t>76110188411</t>
  </si>
  <si>
    <t>91302789200011</t>
  </si>
  <si>
    <t>486012</t>
  </si>
  <si>
    <t>01 55 66 06 70</t>
  </si>
  <si>
    <t>BATIMENT LE COLIBRI</t>
  </si>
  <si>
    <t>386 Rue ESTIENNE D ORVES</t>
  </si>
  <si>
    <t>SDH FORMATION</t>
  </si>
  <si>
    <t>11920606792</t>
  </si>
  <si>
    <t>38844309500053</t>
  </si>
  <si>
    <t>613691</t>
  </si>
  <si>
    <t>28 Rue DE LA THIBAUDIERE</t>
  </si>
  <si>
    <t>21/07/2020</t>
  </si>
  <si>
    <t>SDC AVOCATS</t>
  </si>
  <si>
    <t>84691705269</t>
  </si>
  <si>
    <t>79019203300013</t>
  </si>
  <si>
    <t>661200</t>
  </si>
  <si>
    <t>03 88 51 70 43</t>
  </si>
  <si>
    <t>67720 WEYERSHEIM</t>
  </si>
  <si>
    <t>4 Rue de la Gravière</t>
  </si>
  <si>
    <t>11/10/2023</t>
  </si>
  <si>
    <t>SDAG ADHESIFS WEYERSHEIM</t>
  </si>
  <si>
    <t>SDAG ADHESIFS</t>
  </si>
  <si>
    <t>42670505067</t>
  </si>
  <si>
    <t>39969320900039</t>
  </si>
  <si>
    <t>624720</t>
  </si>
  <si>
    <t>39 2 5836.6605-6606</t>
  </si>
  <si>
    <t>10 VIA ROBERTO SARFATTI</t>
  </si>
  <si>
    <t>SDA BOCCONI SCHOOL OF MANAGEMENT</t>
  </si>
  <si>
    <t>525832</t>
  </si>
  <si>
    <t>09 72 45 86 65</t>
  </si>
  <si>
    <t>37510 BALLAN MIRE</t>
  </si>
  <si>
    <t>3 Rue JEAN BART</t>
  </si>
  <si>
    <t>SD SERVICE SARL</t>
  </si>
  <si>
    <t>24370279337</t>
  </si>
  <si>
    <t>49848196900034</t>
  </si>
  <si>
    <t>683360</t>
  </si>
  <si>
    <t>06 31 58 26 55</t>
  </si>
  <si>
    <t>27400 LOUVIERS</t>
  </si>
  <si>
    <t>95 Rue Massacre</t>
  </si>
  <si>
    <t>SD FORMATIONS METIERS D'ART</t>
  </si>
  <si>
    <t>28270207927</t>
  </si>
  <si>
    <t>83786974200010</t>
  </si>
  <si>
    <t>631784</t>
  </si>
  <si>
    <t>06 37 00 18 69</t>
  </si>
  <si>
    <t>72600 ST VINCENT DES PRES</t>
  </si>
  <si>
    <t>38 Rue VIVENTIEN</t>
  </si>
  <si>
    <t>SD CONSEIL METEOZ</t>
  </si>
  <si>
    <t>52720187272</t>
  </si>
  <si>
    <t>88142190300017</t>
  </si>
  <si>
    <t>605499</t>
  </si>
  <si>
    <t>05 56 36 54 45</t>
  </si>
  <si>
    <t>40 Avenue DU PONT DE L'ORIENT</t>
  </si>
  <si>
    <t>SD - AUTO ECOLE SANDRA CARASCO</t>
  </si>
  <si>
    <t>75331110133</t>
  </si>
  <si>
    <t>45349859400010</t>
  </si>
  <si>
    <t>487624</t>
  </si>
  <si>
    <t>02 97 60 69 66</t>
  </si>
  <si>
    <t>ZONE D'ACTIVITÉ DE LAROISEAU</t>
  </si>
  <si>
    <t>2 Allée DE LAROISEAU</t>
  </si>
  <si>
    <t>SCOTTO DI CESARE</t>
  </si>
  <si>
    <t>SCOTTO DI CESARE L'AUTRE ECOLE DE COIFFURE</t>
  </si>
  <si>
    <t>53560240256</t>
  </si>
  <si>
    <t>35190553400027</t>
  </si>
  <si>
    <t>650857</t>
  </si>
  <si>
    <t>01 82 83 99 99</t>
  </si>
  <si>
    <t>113 Rue DE LA REPUBLIQUE</t>
  </si>
  <si>
    <t>SCORF</t>
  </si>
  <si>
    <t>93131781613</t>
  </si>
  <si>
    <t>85232459900012</t>
  </si>
  <si>
    <t>473509</t>
  </si>
  <si>
    <t>04 42 16 75 00</t>
  </si>
  <si>
    <t>ESPACE WAGNER C</t>
  </si>
  <si>
    <t>10 Rue DU LIEUTENANT PARAYRE</t>
  </si>
  <si>
    <t>SCOREMAN RH PARTNERS</t>
  </si>
  <si>
    <t>93130703213</t>
  </si>
  <si>
    <t>33520086100052</t>
  </si>
  <si>
    <t>483473</t>
  </si>
  <si>
    <t>04 95 08 09 10</t>
  </si>
  <si>
    <t>28 Allée LEON GAMBETTA</t>
  </si>
  <si>
    <t>PERFORMANCE MEDITERRANEE</t>
  </si>
  <si>
    <t>SCOP PERFORMANCE MEDITERRANEE MARSEILLE</t>
  </si>
  <si>
    <t>93131335513</t>
  </si>
  <si>
    <t>51832434800011</t>
  </si>
  <si>
    <t>622710</t>
  </si>
  <si>
    <t>04 72 20 08 95</t>
  </si>
  <si>
    <t>12 Rue DE SAINT CYR</t>
  </si>
  <si>
    <t>14/04/2021</t>
  </si>
  <si>
    <t>SCOP LES 2 RIVES LYON</t>
  </si>
  <si>
    <t>SCOP LES 2 RIVES</t>
  </si>
  <si>
    <t>82691206069</t>
  </si>
  <si>
    <t>53906211700012</t>
  </si>
  <si>
    <t>232361</t>
  </si>
  <si>
    <t>70 Rue DE BOUVINES</t>
  </si>
  <si>
    <t>SCOP INSTEP LILLE</t>
  </si>
  <si>
    <t>SCOP INSTEP</t>
  </si>
  <si>
    <t>31590382659</t>
  </si>
  <si>
    <t>40487427300257</t>
  </si>
  <si>
    <t>413150</t>
  </si>
  <si>
    <t>0296521969</t>
  </si>
  <si>
    <t>NOVA POLE bâtiment Penthièvre</t>
  </si>
  <si>
    <t>2 Rue de la Croix Lormel</t>
  </si>
  <si>
    <t>SCOP AVANT PREMIERES</t>
  </si>
  <si>
    <t>53220812822</t>
  </si>
  <si>
    <t>48239546400035</t>
  </si>
  <si>
    <t>642885</t>
  </si>
  <si>
    <t>1 414 289 9107</t>
  </si>
  <si>
    <t>SUITE 1100</t>
  </si>
  <si>
    <t>555 EAST WELLS STREET</t>
  </si>
  <si>
    <t>13/07/2022</t>
  </si>
  <si>
    <t>SCOLIOSIS RESEARCH SOCIETY</t>
  </si>
  <si>
    <t>655521</t>
  </si>
  <si>
    <t>01 44 70 06 30</t>
  </si>
  <si>
    <t>16 Rue GEOFFROY MARIE</t>
  </si>
  <si>
    <t>SCLA PERFORMANCE HUMAINE</t>
  </si>
  <si>
    <t>11753490375</t>
  </si>
  <si>
    <t>43491148300049</t>
  </si>
  <si>
    <t>628487</t>
  </si>
  <si>
    <t>06 82 94 91 14</t>
  </si>
  <si>
    <t>98b Rue de jouvence</t>
  </si>
  <si>
    <t>SCL QUALITE</t>
  </si>
  <si>
    <t>27210377921</t>
  </si>
  <si>
    <t>83165428000013</t>
  </si>
  <si>
    <t>606959</t>
  </si>
  <si>
    <t>02 35 59 22 50</t>
  </si>
  <si>
    <t>27 Rue ALFRED KASTLER</t>
  </si>
  <si>
    <t>SCJ INFORMATIQUE</t>
  </si>
  <si>
    <t>23760061776</t>
  </si>
  <si>
    <t>33233360800039</t>
  </si>
  <si>
    <t>410949</t>
  </si>
  <si>
    <t>0608812247</t>
  </si>
  <si>
    <t>33430 CAZATS</t>
  </si>
  <si>
    <t>DOMAINE VOLUTIS VILLA 20</t>
  </si>
  <si>
    <t>20 Chemin DE MONPIERRE</t>
  </si>
  <si>
    <t>SCIPION STEPHANE</t>
  </si>
  <si>
    <t>72330771233</t>
  </si>
  <si>
    <t>51299480700034</t>
  </si>
  <si>
    <t>663748</t>
  </si>
  <si>
    <t>06 63 33 58 08</t>
  </si>
  <si>
    <t>415 Avenue marceau</t>
  </si>
  <si>
    <t>SCIORTINO PIERRE HENRI</t>
  </si>
  <si>
    <t>SCIORTINO PIERRE HENRI - PH FORMATION</t>
  </si>
  <si>
    <t>93830691683</t>
  </si>
  <si>
    <t>53424414000024</t>
  </si>
  <si>
    <t>637191</t>
  </si>
  <si>
    <t>04 11 30 02 13</t>
  </si>
  <si>
    <t>66350 TOULOUGES</t>
  </si>
  <si>
    <t>Bat E</t>
  </si>
  <si>
    <t>3 Boulevard de Clairfont naturopole</t>
  </si>
  <si>
    <t>SCIOPRAXI</t>
  </si>
  <si>
    <t>76660215366</t>
  </si>
  <si>
    <t>83466524200014</t>
  </si>
  <si>
    <t>573139</t>
  </si>
  <si>
    <t>03 27 22 70 00</t>
  </si>
  <si>
    <t>85 Avenue de Denain</t>
  </si>
  <si>
    <t>SICMBE</t>
  </si>
  <si>
    <t>SCIMBE OGEC LYCEE DAMPIERRE VALAREP ORGANISME DE GESTION</t>
  </si>
  <si>
    <t>31590770659</t>
  </si>
  <si>
    <t>78386335000014</t>
  </si>
  <si>
    <t>649855</t>
  </si>
  <si>
    <t>6 Via di Porta Pinciana</t>
  </si>
  <si>
    <t>SSIF</t>
  </si>
  <si>
    <t>SCIENTIFIC SEMINARS INTERNATIONAL FOUNDATION</t>
  </si>
  <si>
    <t>532320</t>
  </si>
  <si>
    <t>03031</t>
  </si>
  <si>
    <t>60 Avenue D'IENA</t>
  </si>
  <si>
    <t>SIIN FRANCE SARL</t>
  </si>
  <si>
    <t>SCIENTIFIC INSTITUTE FOR INTELLIGENT NUTRITION - INSTITUT SCIENTIFIQUE POUR UNE NUTRITION RAISONNEE</t>
  </si>
  <si>
    <t>11754718475</t>
  </si>
  <si>
    <t>51885759400015</t>
  </si>
  <si>
    <t>567620</t>
  </si>
  <si>
    <t>91 779 979 0001</t>
  </si>
  <si>
    <t>INDE - HYDARABAD</t>
  </si>
  <si>
    <t>Begumpet</t>
  </si>
  <si>
    <t>1-8-506/2B Prakash Nagar</t>
  </si>
  <si>
    <t>20/07/2017</t>
  </si>
  <si>
    <t>SCIENTIFIC FEDERATION</t>
  </si>
  <si>
    <t>658716</t>
  </si>
  <si>
    <t>02 99 32 91 66</t>
  </si>
  <si>
    <t>35135 CHANTEPIE</t>
  </si>
  <si>
    <t>31 Rue de la Frebardière</t>
  </si>
  <si>
    <t>SCIENTIA FORMATION</t>
  </si>
  <si>
    <t>53351161635</t>
  </si>
  <si>
    <t>94916046900027</t>
  </si>
  <si>
    <t>519704</t>
  </si>
  <si>
    <t>01 41 17 12 12</t>
  </si>
  <si>
    <t>EFAB - EDUCATIVE GROUP</t>
  </si>
  <si>
    <t>11-13 Rue CAMILLE PELLETTAN</t>
  </si>
  <si>
    <t>07/02/2019</t>
  </si>
  <si>
    <t>SCIENCES-U PARIS</t>
  </si>
  <si>
    <t>11921835292</t>
  </si>
  <si>
    <t>33983438400085</t>
  </si>
  <si>
    <t>424596</t>
  </si>
  <si>
    <t>04 26 29 01 01</t>
  </si>
  <si>
    <t>53 Cours ALBERT THOMAS</t>
  </si>
  <si>
    <t>SCIENCES U LYON</t>
  </si>
  <si>
    <t>82690820069</t>
  </si>
  <si>
    <t>35176587000032</t>
  </si>
  <si>
    <t>588118</t>
  </si>
  <si>
    <t>159 Boulevard DE LA LIBERTE</t>
  </si>
  <si>
    <t>06/12/2021</t>
  </si>
  <si>
    <t>SCIENCES- U LILLE- EFFICOM NORD</t>
  </si>
  <si>
    <t>31590342059</t>
  </si>
  <si>
    <t>39955313000044</t>
  </si>
  <si>
    <t>515279</t>
  </si>
  <si>
    <t>03 29 37 23 85</t>
  </si>
  <si>
    <t>08200 SEDAN</t>
  </si>
  <si>
    <t>29 Boulevard CHANZY</t>
  </si>
  <si>
    <t>SOLFORMATION</t>
  </si>
  <si>
    <t>SCIENCES ORTHOPHONIQUES EN LORRAINE FORMATION</t>
  </si>
  <si>
    <t>41880120488</t>
  </si>
  <si>
    <t>79414814800016</t>
  </si>
  <si>
    <t>594088</t>
  </si>
  <si>
    <t>EMIRATS ARABES UNIS - DUBAI</t>
  </si>
  <si>
    <t>DUBAI MEDIA CITY</t>
  </si>
  <si>
    <t>MEDIA BUSINESS CENTER - 2ND FLOOR - DMC BLDG N.2</t>
  </si>
  <si>
    <t>SETCOR</t>
  </si>
  <si>
    <t>SCIENCE ENGINEERING TECHNOLOGY CONFERENCES ORGANISERS</t>
  </si>
  <si>
    <t>657463</t>
  </si>
  <si>
    <t>06 56 69 76 65</t>
  </si>
  <si>
    <t>11300 LIMOUX</t>
  </si>
  <si>
    <t>7 Rue DU COUGAING</t>
  </si>
  <si>
    <t>SCIC SAPIE</t>
  </si>
  <si>
    <t>91110027111</t>
  </si>
  <si>
    <t>34921756200058</t>
  </si>
  <si>
    <t>509346</t>
  </si>
  <si>
    <t>2 Rue de Craonne</t>
  </si>
  <si>
    <t>SCIC PAU PYRENEES</t>
  </si>
  <si>
    <t>SCIC PAU PYRENEES COUVEUSE TERRITORIALE D'ACTIVITES</t>
  </si>
  <si>
    <t>72640356364</t>
  </si>
  <si>
    <t>79333817900013</t>
  </si>
  <si>
    <t>635972</t>
  </si>
  <si>
    <t>05 59 74 84 10</t>
  </si>
  <si>
    <t>POLE DE SERVICES ESPACE TECHNOLOGIQUE JEAN BERTIN</t>
  </si>
  <si>
    <t>3 Rue Hélène Boucher</t>
  </si>
  <si>
    <t>SCIC INTERSTICES SUD AQUITAINE TARNOS</t>
  </si>
  <si>
    <t>SCIC INTERSTICES SUD AQUITAINE</t>
  </si>
  <si>
    <t>72400093340</t>
  </si>
  <si>
    <t>44822083000039</t>
  </si>
  <si>
    <t>466827</t>
  </si>
  <si>
    <t>02 31 24 25 60</t>
  </si>
  <si>
    <t>14111 LOUVIGNY</t>
  </si>
  <si>
    <t>2 bis Route D Aunay Sur Odon</t>
  </si>
  <si>
    <t>PERFORMA SPORT ANIMATION</t>
  </si>
  <si>
    <t>SCIC CFA SPORT ANIMATION TOURISME NORMANDIE</t>
  </si>
  <si>
    <t>25140264714</t>
  </si>
  <si>
    <t>78975652500026</t>
  </si>
  <si>
    <t>640414</t>
  </si>
  <si>
    <t>04 82 53 58 95</t>
  </si>
  <si>
    <t>94 Avenue Hippolyte Kahn</t>
  </si>
  <si>
    <t>SCIADO PARTENAIRES</t>
  </si>
  <si>
    <t>82691398369</t>
  </si>
  <si>
    <t>81207378100039</t>
  </si>
  <si>
    <t>581677</t>
  </si>
  <si>
    <t>41 31 311 89 06</t>
  </si>
  <si>
    <t>Haus der Akademien - Postfach</t>
  </si>
  <si>
    <t>Laupenstrasse 7</t>
  </si>
  <si>
    <t>SGG SSG</t>
  </si>
  <si>
    <t>SCHWEIZERISCHE GESELLSCHAFT FUR GERONTOLOGIE - SOCIETE SUISSE DE GERONTOLOGIE</t>
  </si>
  <si>
    <t>612959</t>
  </si>
  <si>
    <t>41 44 515 56 15</t>
  </si>
  <si>
    <t>SUISSE - CHUR</t>
  </si>
  <si>
    <t>4 LANGENJOHNSTRASSE</t>
  </si>
  <si>
    <t>SGGM SSMM</t>
  </si>
  <si>
    <t>SCHWEIZERISCHE GESELLSCHAFT FUR GEBIRGSMEDIZIN - SOCIETE SUISSE DE MEDECINE DE MONTAGNE</t>
  </si>
  <si>
    <t>668849</t>
  </si>
  <si>
    <t>41 62 836 20 32</t>
  </si>
  <si>
    <t>SUISSE - AARAU</t>
  </si>
  <si>
    <t>55 BAHNHOFSTRASSE</t>
  </si>
  <si>
    <t>SGC/SSC</t>
  </si>
  <si>
    <t>SCHWEIZERISCHE GESELLSCHAFT FUR CHIRURGIE - SOCIETE SUISSE DE CHIRURGIE</t>
  </si>
  <si>
    <t>606844</t>
  </si>
  <si>
    <t>06 07 75 44 53</t>
  </si>
  <si>
    <t>35131 CHARTRES DE BRETAGNE</t>
  </si>
  <si>
    <t>7 Rue CALARASI</t>
  </si>
  <si>
    <t>SCHWARZBARD FLORENCE - SIXIEME SENS</t>
  </si>
  <si>
    <t>53350898235</t>
  </si>
  <si>
    <t>51069947300045</t>
  </si>
  <si>
    <t>526332</t>
  </si>
  <si>
    <t>06 82 03 99 64</t>
  </si>
  <si>
    <t>2 Voie LOUIS</t>
  </si>
  <si>
    <t>20/08/2015</t>
  </si>
  <si>
    <t>SCHWARZ NATHALIE</t>
  </si>
  <si>
    <t>11921783492</t>
  </si>
  <si>
    <t>48400308200019</t>
  </si>
  <si>
    <t>372766</t>
  </si>
  <si>
    <t>0 686 948 614</t>
  </si>
  <si>
    <t>ARRAUNTZ</t>
  </si>
  <si>
    <t>LA FORGE JEAN BAPTISTE</t>
  </si>
  <si>
    <t>SCHUMACHER SOPHIE</t>
  </si>
  <si>
    <t>SCHUMACHER SOPHIE - BABYLONE</t>
  </si>
  <si>
    <t>72640145764</t>
  </si>
  <si>
    <t>33935529900043</t>
  </si>
  <si>
    <t>640359</t>
  </si>
  <si>
    <t>Parc d’affaires Quebec</t>
  </si>
  <si>
    <t>11 Rue JACQUES CARTIER</t>
  </si>
  <si>
    <t>SCHRACK SECONET CARE COMMUNICATION GMBH</t>
  </si>
  <si>
    <t>11998511478</t>
  </si>
  <si>
    <t>90203988200029</t>
  </si>
  <si>
    <t>622485</t>
  </si>
  <si>
    <t>01 44 52 16 76</t>
  </si>
  <si>
    <t>14 Rue Dieu</t>
  </si>
  <si>
    <t>15/03/2022</t>
  </si>
  <si>
    <t>SCHOOL ON LINE UNIVERSITY</t>
  </si>
  <si>
    <t>11755697575</t>
  </si>
  <si>
    <t>83223114600016</t>
  </si>
  <si>
    <t>519844</t>
  </si>
  <si>
    <t>01 48 11 96 96</t>
  </si>
  <si>
    <t>BP 40331</t>
  </si>
  <si>
    <t>45 Avenue VICTOR HUGO - BÂT 229</t>
  </si>
  <si>
    <t>20/05/2015</t>
  </si>
  <si>
    <t>SAE AUBERVILLIERS</t>
  </si>
  <si>
    <t>SCHOOL OF AUDIO ENGINEERING FRANCE - SAE</t>
  </si>
  <si>
    <t>11930843893</t>
  </si>
  <si>
    <t>39020328900017</t>
  </si>
  <si>
    <t>613186</t>
  </si>
  <si>
    <t>02 33 80 84 00</t>
  </si>
  <si>
    <t>61250 DAMIGNY</t>
  </si>
  <si>
    <t>CAMPUS DE DAMIGNY</t>
  </si>
  <si>
    <t>POLE UNIVERSITAIRE MONTFOULON ALENCON</t>
  </si>
  <si>
    <t>29/06/2020</t>
  </si>
  <si>
    <t>SCHOLAR FAB ORGANISATION DAMIGNY</t>
  </si>
  <si>
    <t>SCHOLAR FAB ORGANISATION - ADEN ORGANISATION</t>
  </si>
  <si>
    <t>25140183914</t>
  </si>
  <si>
    <t>44492238900044</t>
  </si>
  <si>
    <t>325272</t>
  </si>
  <si>
    <t>02 31 44 32 11</t>
  </si>
  <si>
    <t>CS 35247</t>
  </si>
  <si>
    <t>7 Rue PROFESSEUR JOSEPH ROUSSELOT</t>
  </si>
  <si>
    <t>SCHOLAR FAB ORGANISATION CAEN</t>
  </si>
  <si>
    <t>44492238900010</t>
  </si>
  <si>
    <t>21775</t>
  </si>
  <si>
    <t>BP 5036</t>
  </si>
  <si>
    <t>12/12/2023</t>
  </si>
  <si>
    <t>SCHOLAR FAB ENTREPRISE - ADEN ENTREPRISE</t>
  </si>
  <si>
    <t>25140000714</t>
  </si>
  <si>
    <t>78071407700069</t>
  </si>
  <si>
    <t>604112</t>
  </si>
  <si>
    <t>0320312498</t>
  </si>
  <si>
    <t>59260 HELLEMMES LILLE</t>
  </si>
  <si>
    <t>121 Rue cHANZY</t>
  </si>
  <si>
    <t>SCHOLA INGENIERIE SAS</t>
  </si>
  <si>
    <t>32590911459</t>
  </si>
  <si>
    <t>81933963100015</t>
  </si>
  <si>
    <t>526915</t>
  </si>
  <si>
    <t>03 89 53 19 17</t>
  </si>
  <si>
    <t>30 Rue KINGERSHEIM</t>
  </si>
  <si>
    <t>SCHNELL MARTINE</t>
  </si>
  <si>
    <t>42680198968</t>
  </si>
  <si>
    <t>51502314100010</t>
  </si>
  <si>
    <t>625449</t>
  </si>
  <si>
    <t>05 94 32 37 13</t>
  </si>
  <si>
    <t>97310 KOUROU</t>
  </si>
  <si>
    <t>4 Rue Blaise Cendrars</t>
  </si>
  <si>
    <t>SCHNEIDER PREVENTION GUYANE</t>
  </si>
  <si>
    <t>03973263297</t>
  </si>
  <si>
    <t>88898383000017</t>
  </si>
  <si>
    <t>447377</t>
  </si>
  <si>
    <t>04514</t>
  </si>
  <si>
    <t>06 63 45 28 54</t>
  </si>
  <si>
    <t>41200 ROMORANTIN LANTHENAY</t>
  </si>
  <si>
    <t>10 Rue DES TROIS ROIS</t>
  </si>
  <si>
    <t>SCHNEIDER MATERNOLOGIE</t>
  </si>
  <si>
    <t>24410103841</t>
  </si>
  <si>
    <t>75255925200024</t>
  </si>
  <si>
    <t>539405</t>
  </si>
  <si>
    <t>0235736850</t>
  </si>
  <si>
    <t>15 Rue Albert Sorel</t>
  </si>
  <si>
    <t>SCHNEIDER LELIEVRE DELATRE CHRISTINE</t>
  </si>
  <si>
    <t>23760416376</t>
  </si>
  <si>
    <t>48028955200022</t>
  </si>
  <si>
    <t>358836</t>
  </si>
  <si>
    <t>0170790318</t>
  </si>
  <si>
    <t>35 Rue JOSEPH MONIER</t>
  </si>
  <si>
    <t>SCHNEIDER ELECTRIC FRANCE</t>
  </si>
  <si>
    <t>11921581492</t>
  </si>
  <si>
    <t>42110670900668</t>
  </si>
  <si>
    <t>598082</t>
  </si>
  <si>
    <t>06 76 49 80 06</t>
  </si>
  <si>
    <t>33380 MIOS</t>
  </si>
  <si>
    <t>24 Rue DE GANADURE</t>
  </si>
  <si>
    <t>SCHMUCKI BRUNO</t>
  </si>
  <si>
    <t>72330960233</t>
  </si>
  <si>
    <t>43831896600050</t>
  </si>
  <si>
    <t>545200</t>
  </si>
  <si>
    <t>03 89 58 26 57</t>
  </si>
  <si>
    <t>68660 LIEPVRE</t>
  </si>
  <si>
    <t>BP 5</t>
  </si>
  <si>
    <t>5 Rue CLEMENCEAU</t>
  </si>
  <si>
    <t>SCHMIDT GROUPE  LIEPVRE</t>
  </si>
  <si>
    <t>SCHMIDT GROUPE</t>
  </si>
  <si>
    <t>42680014568</t>
  </si>
  <si>
    <t>32678470900015</t>
  </si>
  <si>
    <t>667845</t>
  </si>
  <si>
    <t>1 615 324 2370</t>
  </si>
  <si>
    <t>5034-A Thoroughbred Lane</t>
  </si>
  <si>
    <t>SIRS</t>
  </si>
  <si>
    <t>SCHIZOPHRENIA INTERNATIONAL RESEARCH SOCIETY</t>
  </si>
  <si>
    <t>573760</t>
  </si>
  <si>
    <t>0320716783</t>
  </si>
  <si>
    <t>59310 ORCHIES</t>
  </si>
  <si>
    <t>43 Rue JULES ROCH</t>
  </si>
  <si>
    <t>SCHIPMAN FORMATION ORCHIES</t>
  </si>
  <si>
    <t>SCHIPMAN FORMATION SARL</t>
  </si>
  <si>
    <t>31590825659</t>
  </si>
  <si>
    <t>78933792000019</t>
  </si>
  <si>
    <t>652507</t>
  </si>
  <si>
    <t>09 75 18 18 75</t>
  </si>
  <si>
    <t>1 Rue Royale</t>
  </si>
  <si>
    <t>SCHILLER ADVISORY ST CLOUD</t>
  </si>
  <si>
    <t>SCHILLER ADVISORY</t>
  </si>
  <si>
    <t>11922346492</t>
  </si>
  <si>
    <t>84464449200036</t>
  </si>
  <si>
    <t>584370</t>
  </si>
  <si>
    <t>03 89 49 85 35</t>
  </si>
  <si>
    <t>68910 LABAROCHE</t>
  </si>
  <si>
    <t>17 Boulevard LES GROS CHAMPS</t>
  </si>
  <si>
    <t>SCHERMANN AXELLE</t>
  </si>
  <si>
    <t>42680212168</t>
  </si>
  <si>
    <t>51430376700016</t>
  </si>
  <si>
    <t>620166</t>
  </si>
  <si>
    <t>04 27 85 02 88</t>
  </si>
  <si>
    <t>BP 2597</t>
  </si>
  <si>
    <t>3 Cours CHARLEMAGNE</t>
  </si>
  <si>
    <t>02/02/2021</t>
  </si>
  <si>
    <t>SCHEHR ET CIE</t>
  </si>
  <si>
    <t>SCHEHR ET CIE - SONKEI RH</t>
  </si>
  <si>
    <t>82691350969</t>
  </si>
  <si>
    <t>53510865800019</t>
  </si>
  <si>
    <t>534572</t>
  </si>
  <si>
    <t>02 41 47 51 88</t>
  </si>
  <si>
    <t>45 Avenue DU GRESILLE</t>
  </si>
  <si>
    <t>SCENERGIE</t>
  </si>
  <si>
    <t>SCENERGIE ENTREPRISE</t>
  </si>
  <si>
    <t>52490252249</t>
  </si>
  <si>
    <t>51008607700029</t>
  </si>
  <si>
    <t>662409</t>
  </si>
  <si>
    <t>04 50 22 76 00</t>
  </si>
  <si>
    <t>74960 MEYTHET</t>
  </si>
  <si>
    <t>6 Rue DU NANT</t>
  </si>
  <si>
    <t>SDIS 74</t>
  </si>
  <si>
    <t>SCE DEPARTEMENTAL INCENDIE ET SECOURS SDIS 74</t>
  </si>
  <si>
    <t>8274P030174</t>
  </si>
  <si>
    <t>28741020300015</t>
  </si>
  <si>
    <t>357273</t>
  </si>
  <si>
    <t>01 41 91 33 33</t>
  </si>
  <si>
    <t>96 Rue DES TROIS FONTANOT</t>
  </si>
  <si>
    <t>SCC FRANCE</t>
  </si>
  <si>
    <t>11922204192</t>
  </si>
  <si>
    <t>42498265000014</t>
  </si>
  <si>
    <t>649107</t>
  </si>
  <si>
    <t>06 37 62 50 99</t>
  </si>
  <si>
    <t>3 Boulevard DE STRASBOURG</t>
  </si>
  <si>
    <t>SCARONE EDUARDO</t>
  </si>
  <si>
    <t>76311156431</t>
  </si>
  <si>
    <t>44444507600037</t>
  </si>
  <si>
    <t>666671</t>
  </si>
  <si>
    <t>07 86 87 90 86</t>
  </si>
  <si>
    <t>80480 SALOUEL</t>
  </si>
  <si>
    <t>16 Rue De la Bailly</t>
  </si>
  <si>
    <t>SCARABIN FORMATION</t>
  </si>
  <si>
    <t>32800217080</t>
  </si>
  <si>
    <t>90354838600015</t>
  </si>
  <si>
    <t>618834</t>
  </si>
  <si>
    <t>06 69 57 55 80</t>
  </si>
  <si>
    <t>62860 ECOURT ST QUENTIN</t>
  </si>
  <si>
    <t>55 Rue DU PREHAUT</t>
  </si>
  <si>
    <t>22/12/2020</t>
  </si>
  <si>
    <t>SCABE MANAGEMENT ECOURT ST QUENTIN</t>
  </si>
  <si>
    <t>SCABE MANAGEMENT</t>
  </si>
  <si>
    <t>31590789159</t>
  </si>
  <si>
    <t>53848691100042</t>
  </si>
  <si>
    <t>635984</t>
  </si>
  <si>
    <t>35250 ST SULPICE LA FORET</t>
  </si>
  <si>
    <t>10 ter Allée des Bastilles</t>
  </si>
  <si>
    <t>SCA  CONSEILS</t>
  </si>
  <si>
    <t>53351086435</t>
  </si>
  <si>
    <t>88384961400010</t>
  </si>
  <si>
    <t>654383</t>
  </si>
  <si>
    <t>09 51 09 28 32</t>
  </si>
  <si>
    <t>17 Rue JULES DELSANT</t>
  </si>
  <si>
    <t>SCFPS</t>
  </si>
  <si>
    <t>SC FORMATION PREVENTION SECOURS</t>
  </si>
  <si>
    <t>32590935159</t>
  </si>
  <si>
    <t>82540911300016</t>
  </si>
  <si>
    <t>223608</t>
  </si>
  <si>
    <t>02847</t>
  </si>
  <si>
    <t>06 07 14 01 42</t>
  </si>
  <si>
    <t>35260 CANCALE</t>
  </si>
  <si>
    <t>1 Rue ADOLPHE ROBIN</t>
  </si>
  <si>
    <t>DEVE</t>
  </si>
  <si>
    <t>SC DEVE</t>
  </si>
  <si>
    <t>53351202935</t>
  </si>
  <si>
    <t>50094023400023</t>
  </si>
  <si>
    <t>608701</t>
  </si>
  <si>
    <t>04 76 73 03 19</t>
  </si>
  <si>
    <t>38450 VIF</t>
  </si>
  <si>
    <t>ZA LES SPEYRES EST</t>
  </si>
  <si>
    <t>Rue DU TRUCHET</t>
  </si>
  <si>
    <t>SBR FRANCE</t>
  </si>
  <si>
    <t>82380452038</t>
  </si>
  <si>
    <t>43017464900052</t>
  </si>
  <si>
    <t>477321</t>
  </si>
  <si>
    <t>02662</t>
  </si>
  <si>
    <t>06 45 40 68 33</t>
  </si>
  <si>
    <t>13830 ROQUEFORT LA BEDOULE</t>
  </si>
  <si>
    <t>Chemin DE LA SOURCE</t>
  </si>
  <si>
    <t>SBFORM</t>
  </si>
  <si>
    <t>93131398313</t>
  </si>
  <si>
    <t>51816684800029</t>
  </si>
  <si>
    <t>675234</t>
  </si>
  <si>
    <t>06 15 91 82 09</t>
  </si>
  <si>
    <t>83 Rue DE CROZE</t>
  </si>
  <si>
    <t>04/10/2024</t>
  </si>
  <si>
    <t>SBC CONSEIL RH AKOYAS AIX EN PROVENCE PERTUIS</t>
  </si>
  <si>
    <t>SBC CONSEIL RH AKOYAS AIX EN PROVENCE</t>
  </si>
  <si>
    <t>93840479984</t>
  </si>
  <si>
    <t>92102719900014</t>
  </si>
  <si>
    <t>686062</t>
  </si>
  <si>
    <t>01 85 81 06 07</t>
  </si>
  <si>
    <t>24 Avenue VICTOR HUGO</t>
  </si>
  <si>
    <t>16/06/2025</t>
  </si>
  <si>
    <t>SCF</t>
  </si>
  <si>
    <t>SB CONSULTING FORMATION - SCF</t>
  </si>
  <si>
    <t>11770150277</t>
  </si>
  <si>
    <t>90472101600023</t>
  </si>
  <si>
    <t>652738</t>
  </si>
  <si>
    <t>09400 RABAT LES TROIS SEIGNEURS</t>
  </si>
  <si>
    <t>Quartier LES MAILLOLS</t>
  </si>
  <si>
    <t>SAWUP</t>
  </si>
  <si>
    <t>76090064809</t>
  </si>
  <si>
    <t>89066454300018</t>
  </si>
  <si>
    <t>641352</t>
  </si>
  <si>
    <t>07 81 18 32 40</t>
  </si>
  <si>
    <t>30210 LEDENON</t>
  </si>
  <si>
    <t>3 Lotissement LE CLOS DES CERISIERS</t>
  </si>
  <si>
    <t>14/06/2022</t>
  </si>
  <si>
    <t>SAVOYR</t>
  </si>
  <si>
    <t>76300488830</t>
  </si>
  <si>
    <t>90472073700017</t>
  </si>
  <si>
    <t>565568</t>
  </si>
  <si>
    <t>02 47 64 75 11</t>
  </si>
  <si>
    <t>37700 ST PIERRE DES CORPS</t>
  </si>
  <si>
    <t>LA TOUR ST PIERRE</t>
  </si>
  <si>
    <t>2 Place DE LA GARE</t>
  </si>
  <si>
    <t>SAVOVA NICOLETTA</t>
  </si>
  <si>
    <t>SAVOVA NICOLETTA - ECOLE DE LA PENSEE POSITIVE</t>
  </si>
  <si>
    <t>24370318837</t>
  </si>
  <si>
    <t>48891188400077</t>
  </si>
  <si>
    <t>449246</t>
  </si>
  <si>
    <t>02 51 72 16 29</t>
  </si>
  <si>
    <t>14 Rue RACINE</t>
  </si>
  <si>
    <t>28/08/2014</t>
  </si>
  <si>
    <t>SAVOIRS PUBLICS</t>
  </si>
  <si>
    <t>52440540344</t>
  </si>
  <si>
    <t>50058093100037</t>
  </si>
  <si>
    <t>654139</t>
  </si>
  <si>
    <t>05 67 00 12 09</t>
  </si>
  <si>
    <t>12 Chemin DU RAISIN</t>
  </si>
  <si>
    <t>SAVOIRS PATIENTS ASSOCIATION</t>
  </si>
  <si>
    <t>SAVOIRS PATIENTS INST PROMOTION PATIENTS &amp; AIDANTS PARTENAIRES EN SANTE</t>
  </si>
  <si>
    <t>76310908731</t>
  </si>
  <si>
    <t>83226821300028</t>
  </si>
  <si>
    <t>483072</t>
  </si>
  <si>
    <t>05690</t>
  </si>
  <si>
    <t>0771081842</t>
  </si>
  <si>
    <t>378 Route de Dieppe</t>
  </si>
  <si>
    <t>SRON FORM</t>
  </si>
  <si>
    <t>SAVOIRS ORTHOPHONIQUES EN NORMANDIE FORMATIONS</t>
  </si>
  <si>
    <t>23760509576</t>
  </si>
  <si>
    <t>79506683600011</t>
  </si>
  <si>
    <t>532459</t>
  </si>
  <si>
    <t>05773</t>
  </si>
  <si>
    <t>05 58 07 22 89</t>
  </si>
  <si>
    <t>40990 ST PAUL LES DAX</t>
  </si>
  <si>
    <t>445 Rue DES MESANGES</t>
  </si>
  <si>
    <t>SROA FORM</t>
  </si>
  <si>
    <t>SAVOIRS ORTHOPHONIQUES EN AQUITAINE</t>
  </si>
  <si>
    <t>75470127147</t>
  </si>
  <si>
    <t>79786593800030</t>
  </si>
  <si>
    <t>518281</t>
  </si>
  <si>
    <t>03 20 81 27 35</t>
  </si>
  <si>
    <t>59172 ROEULX</t>
  </si>
  <si>
    <t>56 ter Rue PAUL BERT</t>
  </si>
  <si>
    <t>SRONP'FORM</t>
  </si>
  <si>
    <t>SAVOIRS ORTHOPHONIQUES DU NORD PAS DE CALAIS</t>
  </si>
  <si>
    <t>31590837659</t>
  </si>
  <si>
    <t>79301181800010</t>
  </si>
  <si>
    <t>le numéro d'activité n'est pas reconnu sur la plate forme</t>
  </si>
  <si>
    <t>480230</t>
  </si>
  <si>
    <t>05281</t>
  </si>
  <si>
    <t>06 22 92 30 49</t>
  </si>
  <si>
    <t>3 Place DE LATTRE  DE TASSIGNY</t>
  </si>
  <si>
    <t>SROAL FORMATION</t>
  </si>
  <si>
    <t>SAVOIRS ET RENCONTRES ORTHOPHONIQUES EN ALSACE</t>
  </si>
  <si>
    <t>42680236868</t>
  </si>
  <si>
    <t>79398174700017</t>
  </si>
  <si>
    <t>440449</t>
  </si>
  <si>
    <t>0642402350</t>
  </si>
  <si>
    <t>99 Avenue DU MARECHAL JUIN</t>
  </si>
  <si>
    <t>SAVOIRS ET FORMATION</t>
  </si>
  <si>
    <t>27390108539</t>
  </si>
  <si>
    <t>81999622400013</t>
  </si>
  <si>
    <t>503745</t>
  </si>
  <si>
    <t>04 78 60 54 96</t>
  </si>
  <si>
    <t>32 Rue DES RANCY</t>
  </si>
  <si>
    <t>SDORRA'FORM</t>
  </si>
  <si>
    <t>SAVOIRS DES ORTHOPHONISTES EN REGION RHONE ALPES FORMATION</t>
  </si>
  <si>
    <t>82691296669</t>
  </si>
  <si>
    <t>79494470200016</t>
  </si>
  <si>
    <t>549848</t>
  </si>
  <si>
    <t>32 85 844 802</t>
  </si>
  <si>
    <t>BELGIQUE - MARNEFFE</t>
  </si>
  <si>
    <t>34A Rue Lambert Daxhelet</t>
  </si>
  <si>
    <t>SAVOIRETRE ASBL</t>
  </si>
  <si>
    <t>580144</t>
  </si>
  <si>
    <t>0662819833</t>
  </si>
  <si>
    <t>15 bis Villa GHIS</t>
  </si>
  <si>
    <t>08/03/2018</t>
  </si>
  <si>
    <t>SAVOIR SPORT SANTE</t>
  </si>
  <si>
    <t>11922087392</t>
  </si>
  <si>
    <t>79989900000019</t>
  </si>
  <si>
    <t>502005</t>
  </si>
  <si>
    <t>01 42 26 00 29</t>
  </si>
  <si>
    <t>9 Cité DE TREVISE</t>
  </si>
  <si>
    <t>SAVOIR PSY</t>
  </si>
  <si>
    <t>11755112375</t>
  </si>
  <si>
    <t>39864484900059</t>
  </si>
  <si>
    <t>517021</t>
  </si>
  <si>
    <t>53200 CHATEAU GONTIER SUR MAYENNE</t>
  </si>
  <si>
    <t>24 Avenue CARNOT</t>
  </si>
  <si>
    <t>07/02/2017</t>
  </si>
  <si>
    <t>SROPL FORM</t>
  </si>
  <si>
    <t>SAVOIR ORTHOPHONIQUE EN PAYS DE LA LOIRE FORMATION</t>
  </si>
  <si>
    <t>52530075953</t>
  </si>
  <si>
    <t>79306937800016</t>
  </si>
  <si>
    <t>483436</t>
  </si>
  <si>
    <t>05686</t>
  </si>
  <si>
    <t>06 51 50 88 07</t>
  </si>
  <si>
    <t>6 Allée BEAUPRE</t>
  </si>
  <si>
    <t>SROCPLFORM</t>
  </si>
  <si>
    <t>SAVOIR ORTHOPHONIQUE DE CHARENTES POITOU LIMOUSIN</t>
  </si>
  <si>
    <t>74870138987</t>
  </si>
  <si>
    <t>79770304800018</t>
  </si>
  <si>
    <t>492504</t>
  </si>
  <si>
    <t>09 70 80 52 62</t>
  </si>
  <si>
    <t>7 Rue DE LA SEILLE</t>
  </si>
  <si>
    <t>SAVOIR FAIRE ET DECOUVERTE ROUEN</t>
  </si>
  <si>
    <t>SAVOIR FAIRE ET DECOUVERTE</t>
  </si>
  <si>
    <t>76120090112</t>
  </si>
  <si>
    <t>79932975000043</t>
  </si>
  <si>
    <t>579713</t>
  </si>
  <si>
    <t>22680 BINIC ETABLES SUR MER</t>
  </si>
  <si>
    <t>2 Boulevard LE GRIS</t>
  </si>
  <si>
    <t>16/06/2021</t>
  </si>
  <si>
    <t>SAVOIR EN HERBE</t>
  </si>
  <si>
    <t>53220877422</t>
  </si>
  <si>
    <t>83070359100016</t>
  </si>
  <si>
    <t>686670</t>
  </si>
  <si>
    <t>Bord de Garonne</t>
  </si>
  <si>
    <t>2 Quai de Brazza</t>
  </si>
  <si>
    <t>SAVOIR DEVENIR</t>
  </si>
  <si>
    <t>75331495833</t>
  </si>
  <si>
    <t>90060584100023</t>
  </si>
  <si>
    <t>210500</t>
  </si>
  <si>
    <t>04 50 32 10 40</t>
  </si>
  <si>
    <t>74370 VILLAZ</t>
  </si>
  <si>
    <t>PARC DE LA FILIERE</t>
  </si>
  <si>
    <t>245 Route DES FUTAIES</t>
  </si>
  <si>
    <t>SAVOIE PREVENTION</t>
  </si>
  <si>
    <t>82740109774</t>
  </si>
  <si>
    <t>41027108400049</t>
  </si>
  <si>
    <t>476470</t>
  </si>
  <si>
    <t>04 79 69 65 65</t>
  </si>
  <si>
    <t>Centre WSI Chambery - POLYGONE 4</t>
  </si>
  <si>
    <t>27 Allée Albert Sylvestre</t>
  </si>
  <si>
    <t>WALL STREET INSTITUTE</t>
  </si>
  <si>
    <t>SAVOIE LANGUES - WALL STREET INSTITUTE</t>
  </si>
  <si>
    <t>82730128873</t>
  </si>
  <si>
    <t>51122788600013</t>
  </si>
  <si>
    <t>575008</t>
  </si>
  <si>
    <t>01 41 73 37 33</t>
  </si>
  <si>
    <t>94310 ORLY</t>
  </si>
  <si>
    <t>Rue De La Soie Zone Romeo Coeur D Orly Bat 285</t>
  </si>
  <si>
    <t>17/08/2023</t>
  </si>
  <si>
    <t>SAVEURS ET VIE CONSEIL</t>
  </si>
  <si>
    <t>11940949994</t>
  </si>
  <si>
    <t>80809345400029</t>
  </si>
  <si>
    <t>430626</t>
  </si>
  <si>
    <t>06 80 10 06 86</t>
  </si>
  <si>
    <t>07530 VALLEES D ANTRAIGUES ASPERJOC</t>
  </si>
  <si>
    <t>LE GOURBET</t>
  </si>
  <si>
    <t>SAVARY MARIE-PIERRE</t>
  </si>
  <si>
    <t>82070044207</t>
  </si>
  <si>
    <t>43446129900035</t>
  </si>
  <si>
    <t>427044</t>
  </si>
  <si>
    <t>02 43 21 61 82</t>
  </si>
  <si>
    <t>72230 ARNAGE</t>
  </si>
  <si>
    <t>ZI Sud</t>
  </si>
  <si>
    <t>61 Rue ERNEST SYLVAIN BOLLÉE</t>
  </si>
  <si>
    <t>30/08/2019</t>
  </si>
  <si>
    <t>SAVARE JANICK - ECOLE DE CONDUITE</t>
  </si>
  <si>
    <t>52720018872</t>
  </si>
  <si>
    <t>30983309300060</t>
  </si>
  <si>
    <t>656677</t>
  </si>
  <si>
    <t>01 76 44 07 61</t>
  </si>
  <si>
    <t>SAVANTES - GEN V</t>
  </si>
  <si>
    <t>11756533175</t>
  </si>
  <si>
    <t>90994086800013</t>
  </si>
  <si>
    <t>627379</t>
  </si>
  <si>
    <t>06 02 30 14 59</t>
  </si>
  <si>
    <t>65400 LAU BALAGNAS</t>
  </si>
  <si>
    <t>Centre Aquatique Lau Folies</t>
  </si>
  <si>
    <t>38 Route DU SAILHET</t>
  </si>
  <si>
    <t>ASSVG</t>
  </si>
  <si>
    <t>SAUVETEURS SECOURISTES DE LA VALLEE DES GAVES</t>
  </si>
  <si>
    <t>73650074065</t>
  </si>
  <si>
    <t>79192850000010</t>
  </si>
  <si>
    <t>634967</t>
  </si>
  <si>
    <t>34400 ENTRE VIGNES</t>
  </si>
  <si>
    <t>92 Avenue LES BRUYERES</t>
  </si>
  <si>
    <t>SST PRO</t>
  </si>
  <si>
    <t>SAUVETEUR SECOURISTE AU TRAVAIL PRO</t>
  </si>
  <si>
    <t>91340821634</t>
  </si>
  <si>
    <t>80028921700021</t>
  </si>
  <si>
    <t>442847</t>
  </si>
  <si>
    <t>02592</t>
  </si>
  <si>
    <t>05 49 11 59 85</t>
  </si>
  <si>
    <t>86180 BUXEROLLES</t>
  </si>
  <si>
    <t>1 Rue DES FRERES LUMIERE</t>
  </si>
  <si>
    <t>14/04/2023</t>
  </si>
  <si>
    <t>SAUVE PERFORMANCE</t>
  </si>
  <si>
    <t>SAUVEPERFORMANCE</t>
  </si>
  <si>
    <t>54860117486</t>
  </si>
  <si>
    <t>52511986300039</t>
  </si>
  <si>
    <t>592742</t>
  </si>
  <si>
    <t>03 85 90 05 90</t>
  </si>
  <si>
    <t>18 Quai GAMBETTA</t>
  </si>
  <si>
    <t>SAUVEGARDE 71 SDIT CHALON SUR SAONE</t>
  </si>
  <si>
    <t>SAUVEGARDE 71 SOINS AUX TOXICOMANES SIEGE</t>
  </si>
  <si>
    <t>26710076871</t>
  </si>
  <si>
    <t>77856455900046</t>
  </si>
  <si>
    <t>145178</t>
  </si>
  <si>
    <t>15 Rue Philibert Guide</t>
  </si>
  <si>
    <t>SDIT SAUVEGARDE 71 CHALON SUR SAONE</t>
  </si>
  <si>
    <t>SAUVEGARDE 71 CENTRE SPECIALISE SOINS TOXICOMANES</t>
  </si>
  <si>
    <t>77856455900079</t>
  </si>
  <si>
    <t>NE FIGURE PAS SUR LA DIRECCTE + VOIR CORG 454990</t>
  </si>
  <si>
    <t>147540</t>
  </si>
  <si>
    <t>04 95 08 21 24</t>
  </si>
  <si>
    <t>13007 MARSEILLE 7EME ARRONDISSE</t>
  </si>
  <si>
    <t>28 Boulevard DE LA CORDERIE</t>
  </si>
  <si>
    <t>SAUVEGARDE 13</t>
  </si>
  <si>
    <t>SAUVEGARDE 13 - POLE PROTECTION ENFANT</t>
  </si>
  <si>
    <t>93130163213</t>
  </si>
  <si>
    <t>77555971900163</t>
  </si>
  <si>
    <t>454990</t>
  </si>
  <si>
    <t>04 91 74 00 16</t>
  </si>
  <si>
    <t>4 Rue GABRIEL MARIE</t>
  </si>
  <si>
    <t>07/05/2025</t>
  </si>
  <si>
    <t>SAUVEGARDE 13 - SIEGE</t>
  </si>
  <si>
    <t>77555971900304</t>
  </si>
  <si>
    <t>347401</t>
  </si>
  <si>
    <t>02 35 33 03 48</t>
  </si>
  <si>
    <t>76760 ANCRETIEVILLE ST VICTOR</t>
  </si>
  <si>
    <t>918 Route DE GUEUTTEVILLE</t>
  </si>
  <si>
    <t>SAUVEGARDE FORMATION</t>
  </si>
  <si>
    <t>23760365576</t>
  </si>
  <si>
    <t>45331247200021</t>
  </si>
  <si>
    <t>1971</t>
  </si>
  <si>
    <t>01 39 23 19 19</t>
  </si>
  <si>
    <t>78530 BUC</t>
  </si>
  <si>
    <t>1 bis Rue LOUIS MASSOTTE</t>
  </si>
  <si>
    <t>26/08/2015</t>
  </si>
  <si>
    <t>SEAY BUC RESSOURCES</t>
  </si>
  <si>
    <t>SAUVEGARDE ENFANCE ADOLESCENCE YVELINES - SEAY - BUC RESSOURCES</t>
  </si>
  <si>
    <t>11780479078</t>
  </si>
  <si>
    <t>77570874600307</t>
  </si>
  <si>
    <t>647603</t>
  </si>
  <si>
    <t>06 44 69 13 58</t>
  </si>
  <si>
    <t>413 Rue Philippe Heron</t>
  </si>
  <si>
    <t>06/11/2022</t>
  </si>
  <si>
    <t>SAUVE QUI PEUT</t>
  </si>
  <si>
    <t>84692150369</t>
  </si>
  <si>
    <t>83127945000033</t>
  </si>
  <si>
    <t>556385</t>
  </si>
  <si>
    <t>06 16 66 20 90</t>
  </si>
  <si>
    <t>27 Rue Edgar Quinet</t>
  </si>
  <si>
    <t>SAUVAJOL RIALLAND CAROLINE - SO COMMENT</t>
  </si>
  <si>
    <t>11754742075</t>
  </si>
  <si>
    <t>52937710300013</t>
  </si>
  <si>
    <t>508470</t>
  </si>
  <si>
    <t>01 49 74 11 11</t>
  </si>
  <si>
    <t>LE TECHNIPOLE</t>
  </si>
  <si>
    <t>8 Avenue PABLO PICASSO</t>
  </si>
  <si>
    <t>SDECC FONTENAY SOUS BOIS</t>
  </si>
  <si>
    <t>SAUNIER DUVAL EAU CHAUDE CHAUFFAGE</t>
  </si>
  <si>
    <t>11940814994</t>
  </si>
  <si>
    <t>31257434600549</t>
  </si>
  <si>
    <t>596735</t>
  </si>
  <si>
    <t>05 61 65 25 61</t>
  </si>
  <si>
    <t>20 Rue LAFAURIE</t>
  </si>
  <si>
    <t>SAULNIER JEAN CLAUDE</t>
  </si>
  <si>
    <t>73090011509</t>
  </si>
  <si>
    <t>77668781600020</t>
  </si>
  <si>
    <t>678387</t>
  </si>
  <si>
    <t>06 22 75 04 40</t>
  </si>
  <si>
    <t>4 Esplanade Anna Marly</t>
  </si>
  <si>
    <t>SAUCET LUCIE</t>
  </si>
  <si>
    <t>SAUCET LUCIE - AKOYAS SAINT NAZAIRE</t>
  </si>
  <si>
    <t>52440924544</t>
  </si>
  <si>
    <t>88135779200038</t>
  </si>
  <si>
    <t>678065</t>
  </si>
  <si>
    <t>06 13 70 20 41</t>
  </si>
  <si>
    <t>9-11 Impasse JUTON</t>
  </si>
  <si>
    <t>SATTVIC ELEMENT</t>
  </si>
  <si>
    <t>52440903744</t>
  </si>
  <si>
    <t>88990242500020</t>
  </si>
  <si>
    <t>611827</t>
  </si>
  <si>
    <t>06 13 52 73 40</t>
  </si>
  <si>
    <t>18 Rue CHARLES FLOQUET</t>
  </si>
  <si>
    <t>12/08/2021</t>
  </si>
  <si>
    <t>SATTVA YOGA ET PILATES</t>
  </si>
  <si>
    <t>76310918831</t>
  </si>
  <si>
    <t>83284347800054</t>
  </si>
  <si>
    <t>687042</t>
  </si>
  <si>
    <t>06 40 88 31 30</t>
  </si>
  <si>
    <t>401 Rue CROIX BONNARD</t>
  </si>
  <si>
    <t>SATRE MELANIE</t>
  </si>
  <si>
    <t>SATRE MELANIE - MS COACHING FORMATION</t>
  </si>
  <si>
    <t>84420406742</t>
  </si>
  <si>
    <t>95145366100013</t>
  </si>
  <si>
    <t>641893</t>
  </si>
  <si>
    <t>06 47 71 43 25</t>
  </si>
  <si>
    <t>40 Rue DE LA LIBERTE</t>
  </si>
  <si>
    <t>SATORI PRAXIS</t>
  </si>
  <si>
    <t>SATORI PRAXIS - HAPPY THERAPIST</t>
  </si>
  <si>
    <t>75331227233</t>
  </si>
  <si>
    <t>87813893200016</t>
  </si>
  <si>
    <t>638742</t>
  </si>
  <si>
    <t>03 67 10 43 12</t>
  </si>
  <si>
    <t>4 bis Rue du Nideck</t>
  </si>
  <si>
    <t>SATELLITE FORMATION</t>
  </si>
  <si>
    <t>42670564767</t>
  </si>
  <si>
    <t>81441466000013</t>
  </si>
  <si>
    <t>619929</t>
  </si>
  <si>
    <t>01 44 64 77 20</t>
  </si>
  <si>
    <t>90 Avenue des Ternes</t>
  </si>
  <si>
    <t>26/01/2021</t>
  </si>
  <si>
    <t>SAT SECURITY ACADEMY TRAINING</t>
  </si>
  <si>
    <t>11754855075</t>
  </si>
  <si>
    <t>53980512700062</t>
  </si>
  <si>
    <t>678417</t>
  </si>
  <si>
    <t>06 90 65 84 02</t>
  </si>
  <si>
    <t>97129 LAMENTIN</t>
  </si>
  <si>
    <t>BOISBERT PICHON</t>
  </si>
  <si>
    <t>Chemin PONT CANAL</t>
  </si>
  <si>
    <t>SASU NA CONSULTING</t>
  </si>
  <si>
    <t>01973318597</t>
  </si>
  <si>
    <t>90002656800015</t>
  </si>
  <si>
    <t>674795</t>
  </si>
  <si>
    <t>07 66 12 39 39</t>
  </si>
  <si>
    <t>Zac Mestre Marty</t>
  </si>
  <si>
    <t>33 Route 33 Route Mestre Marty</t>
  </si>
  <si>
    <t>SASU GOUVERNEUR CONSEILS ET FORMATIONS</t>
  </si>
  <si>
    <t>75470180847</t>
  </si>
  <si>
    <t>98232216600017</t>
  </si>
  <si>
    <t>676305</t>
  </si>
  <si>
    <t>01 40 62 16 40</t>
  </si>
  <si>
    <t>20 Boulevard de La Tour-Maubourg</t>
  </si>
  <si>
    <t>SASU FNCCR</t>
  </si>
  <si>
    <t>11756927775</t>
  </si>
  <si>
    <t>97865712000017</t>
  </si>
  <si>
    <t>642599</t>
  </si>
  <si>
    <t>0692272063</t>
  </si>
  <si>
    <t>21 Rue DE LA CITE JASMIN</t>
  </si>
  <si>
    <t>SASU ELFE COACHING CONSEIL ET ASSISTANCE</t>
  </si>
  <si>
    <t>04973298997</t>
  </si>
  <si>
    <t>88851036900018</t>
  </si>
  <si>
    <t>605165</t>
  </si>
  <si>
    <t>03 86 34 09 51</t>
  </si>
  <si>
    <t>18 Rue carnot</t>
  </si>
  <si>
    <t>SASU AUTO ECOLE BERNARD AVALLON</t>
  </si>
  <si>
    <t>SASU AUTO ECOLE BERNARD</t>
  </si>
  <si>
    <t>27890148089</t>
  </si>
  <si>
    <t>82882813700012</t>
  </si>
  <si>
    <t>532150</t>
  </si>
  <si>
    <t>06 89 12 43 92</t>
  </si>
  <si>
    <t>1 Avenue AUGUSTE VEROLA</t>
  </si>
  <si>
    <t>SAS 8-C VALBONNE</t>
  </si>
  <si>
    <t>SAS 8-C</t>
  </si>
  <si>
    <t>93060746906</t>
  </si>
  <si>
    <t>80426401800016</t>
  </si>
  <si>
    <t>651667</t>
  </si>
  <si>
    <t>02 37 45 37 47</t>
  </si>
  <si>
    <t>28200 CHATEAUDUN</t>
  </si>
  <si>
    <t>6 Boulevard Toutain</t>
  </si>
  <si>
    <t>SAS 3131</t>
  </si>
  <si>
    <t>SAS 3131 - ECOLE DE CONDUITE ALAIN</t>
  </si>
  <si>
    <t>24280209228</t>
  </si>
  <si>
    <t>90030316500014</t>
  </si>
  <si>
    <t>658170</t>
  </si>
  <si>
    <t>12 bis Quai François Truffaut</t>
  </si>
  <si>
    <t>SAS 2600</t>
  </si>
  <si>
    <t>11788491578</t>
  </si>
  <si>
    <t>89344030500017</t>
  </si>
  <si>
    <t>99971</t>
  </si>
  <si>
    <t>04 90 85 09 17</t>
  </si>
  <si>
    <t>84450 JONQUERETTES</t>
  </si>
  <si>
    <t>147 Avenue DU MONT VENTOUX</t>
  </si>
  <si>
    <t>SAS ZUILI</t>
  </si>
  <si>
    <t>93840380984</t>
  </si>
  <si>
    <t>82167328200017</t>
  </si>
  <si>
    <t>528080</t>
  </si>
  <si>
    <t>06491</t>
  </si>
  <si>
    <t>07 82 91 87 30</t>
  </si>
  <si>
    <t>07000 COUX</t>
  </si>
  <si>
    <t>190 Chemin DE CHASSAGNE</t>
  </si>
  <si>
    <t>27/09/2022</t>
  </si>
  <si>
    <t>SAS THIRION DYSTINGO</t>
  </si>
  <si>
    <t>82070087607</t>
  </si>
  <si>
    <t>79777120100010</t>
  </si>
  <si>
    <t>654954</t>
  </si>
  <si>
    <t>46 Rue joseph baudron</t>
  </si>
  <si>
    <t>S.A.S. SYLTIE GESTION</t>
  </si>
  <si>
    <t>84030378303</t>
  </si>
  <si>
    <t>83820901300013</t>
  </si>
  <si>
    <t>673699</t>
  </si>
  <si>
    <t>06 47 11 49 33</t>
  </si>
  <si>
    <t>1 LA PAQUERIE</t>
  </si>
  <si>
    <t>SAS SEBASTIEN ET SOPHIE</t>
  </si>
  <si>
    <t>24370448437</t>
  </si>
  <si>
    <t>90877980400016</t>
  </si>
  <si>
    <t>680310</t>
  </si>
  <si>
    <t>06 68 13 77 95</t>
  </si>
  <si>
    <t>64210 BIDART</t>
  </si>
  <si>
    <t>ESPACE NEREA</t>
  </si>
  <si>
    <t>873 Route DE BASSILOUR</t>
  </si>
  <si>
    <t>SAS RULLAND</t>
  </si>
  <si>
    <t>75640508164</t>
  </si>
  <si>
    <t>90094659100014</t>
  </si>
  <si>
    <t>633604</t>
  </si>
  <si>
    <t>10 Rue DE PENTHIEVRE</t>
  </si>
  <si>
    <t>SAS PSYADOM FORMATION</t>
  </si>
  <si>
    <t>11755899375</t>
  </si>
  <si>
    <t>82862163100013</t>
  </si>
  <si>
    <t>405863</t>
  </si>
  <si>
    <t>CENTRE VAUBAN - BAT DOUAI - CS71365</t>
  </si>
  <si>
    <t>199-201 Rue COLBERT</t>
  </si>
  <si>
    <t>PST FORMATION</t>
  </si>
  <si>
    <t>SAS PREVENTION SANTE TRAVAIL PST FORMATION</t>
  </si>
  <si>
    <t>31590401159</t>
  </si>
  <si>
    <t>41028209900051</t>
  </si>
  <si>
    <t>361331</t>
  </si>
  <si>
    <t>02 43 44 06 60</t>
  </si>
  <si>
    <t>72500 MONTVAL SUR LOIR</t>
  </si>
  <si>
    <t>BP 10 023</t>
  </si>
  <si>
    <t>ZONE ACTIVITEE DE MONT SUR LOIR</t>
  </si>
  <si>
    <t>SAS PMB SERVICES</t>
  </si>
  <si>
    <t>SAS PMB SERVICE</t>
  </si>
  <si>
    <t>52720117872</t>
  </si>
  <si>
    <t>47815177200033</t>
  </si>
  <si>
    <t>666520</t>
  </si>
  <si>
    <t>02 33 20 45 49</t>
  </si>
  <si>
    <t>132 Rue du Val de Saire</t>
  </si>
  <si>
    <t>12/02/2024</t>
  </si>
  <si>
    <t>SAS PERMIS B FORMATION</t>
  </si>
  <si>
    <t>28500134050</t>
  </si>
  <si>
    <t>84521174700025</t>
  </si>
  <si>
    <t>532708</t>
  </si>
  <si>
    <t>08 92 97 68 52</t>
  </si>
  <si>
    <t>43220 DUNIERES</t>
  </si>
  <si>
    <t>11 Rue DE BEL AIR</t>
  </si>
  <si>
    <t>MTM DUNIERES</t>
  </si>
  <si>
    <t>SAS MTM</t>
  </si>
  <si>
    <t>83430337043</t>
  </si>
  <si>
    <t>80956440400014</t>
  </si>
  <si>
    <t>663700</t>
  </si>
  <si>
    <t>06 04 12 76 97</t>
  </si>
  <si>
    <t>13 Rue henry ducy</t>
  </si>
  <si>
    <t>SAS MOUJEARD</t>
  </si>
  <si>
    <t>SAS MOUJEARD - DESCLIC</t>
  </si>
  <si>
    <t>28270253127</t>
  </si>
  <si>
    <t>87914447500024</t>
  </si>
  <si>
    <t>649843</t>
  </si>
  <si>
    <t>06 09 88 61 93</t>
  </si>
  <si>
    <t>8 Rue FERNAND BREAN</t>
  </si>
  <si>
    <t>SAS LT</t>
  </si>
  <si>
    <t>11788555478</t>
  </si>
  <si>
    <t>87891255900027</t>
  </si>
  <si>
    <t>646453</t>
  </si>
  <si>
    <t>07 77 46 60 08</t>
  </si>
  <si>
    <t>83600 FREJUS</t>
  </si>
  <si>
    <t>2740 RD4</t>
  </si>
  <si>
    <t>COMMERCES DE LA LEGUE</t>
  </si>
  <si>
    <t>ACAMAN</t>
  </si>
  <si>
    <t>SAS L'ACADEMIE DE MANAGEMENT</t>
  </si>
  <si>
    <t>93830539283</t>
  </si>
  <si>
    <t>83138093600011</t>
  </si>
  <si>
    <t>347383</t>
  </si>
  <si>
    <t>03 89 33 91 07</t>
  </si>
  <si>
    <t>25 Allée Gluck</t>
  </si>
  <si>
    <t>SAS KEDI FORMATION</t>
  </si>
  <si>
    <t>42680249568</t>
  </si>
  <si>
    <t>80785063100019</t>
  </si>
  <si>
    <t>298931</t>
  </si>
  <si>
    <t>05 58 45 50 13</t>
  </si>
  <si>
    <t>40120 ROQUEFORT</t>
  </si>
  <si>
    <t>24 Rue PORTE LERANG</t>
  </si>
  <si>
    <t>SAS INSIGHT</t>
  </si>
  <si>
    <t>72400063040</t>
  </si>
  <si>
    <t>44148719600020</t>
  </si>
  <si>
    <t>686098</t>
  </si>
  <si>
    <t>09 70 70 25 42</t>
  </si>
  <si>
    <t>33310 LORMONT</t>
  </si>
  <si>
    <t>1 Rue DU PRINCE NOIR</t>
  </si>
  <si>
    <t>SAS INSED FITNESS SCHOOL LORMONT</t>
  </si>
  <si>
    <t>SAS INSED FITNESS SCHOOL - SIEGE SOCIAL</t>
  </si>
  <si>
    <t>75331314133</t>
  </si>
  <si>
    <t>89523842600020</t>
  </si>
  <si>
    <t>626521</t>
  </si>
  <si>
    <t>20167 CUTTOLI CORTICCHIATO</t>
  </si>
  <si>
    <t>lieu dit Pastriccialellu</t>
  </si>
  <si>
    <t>SAS HESTIASAS HESTIA</t>
  </si>
  <si>
    <t>SAS HESTIA</t>
  </si>
  <si>
    <t>94202117220</t>
  </si>
  <si>
    <t>89403993200013</t>
  </si>
  <si>
    <t>496030</t>
  </si>
  <si>
    <t>01 45 63 60 14</t>
  </si>
  <si>
    <t>30 Avenue FRANKLIN D ROOSEVELT</t>
  </si>
  <si>
    <t>COACH ACADEMIE</t>
  </si>
  <si>
    <t>SAS GROUPE COACH ACADEMIE</t>
  </si>
  <si>
    <t>11755045875</t>
  </si>
  <si>
    <t>45126908800055</t>
  </si>
  <si>
    <t>489682</t>
  </si>
  <si>
    <t>Bat A2</t>
  </si>
  <si>
    <t>5 Rue du Tertre</t>
  </si>
  <si>
    <t>SAS FORMATIONS TAXIS ATLANTIQUE</t>
  </si>
  <si>
    <t>52440700744</t>
  </si>
  <si>
    <t>79847492000013</t>
  </si>
  <si>
    <t>590988</t>
  </si>
  <si>
    <t>03 28 38 88 90</t>
  </si>
  <si>
    <t>59350 ST ANDRE LEZ LILLE</t>
  </si>
  <si>
    <t>25 Rue EMILE VANDAMME</t>
  </si>
  <si>
    <t>SAS FORMATION - ST ANDRE SOLIDARITE FORMATION</t>
  </si>
  <si>
    <t>31590204059</t>
  </si>
  <si>
    <t>37763159300037</t>
  </si>
  <si>
    <t>522703</t>
  </si>
  <si>
    <t>04 67 55 60 00</t>
  </si>
  <si>
    <t>9 Avenue DE NIMES</t>
  </si>
  <si>
    <t>18/06/2015</t>
  </si>
  <si>
    <t>SAS ENGLISH AB WALL STREET INSTITUTE</t>
  </si>
  <si>
    <t>91340818134</t>
  </si>
  <si>
    <t>79896496100014</t>
  </si>
  <si>
    <t>657384</t>
  </si>
  <si>
    <t>04 67 71 77 49</t>
  </si>
  <si>
    <t>836 Rue DU MAS DE VERCHANT</t>
  </si>
  <si>
    <t>SAS DEVENSYS</t>
  </si>
  <si>
    <t>76341023834</t>
  </si>
  <si>
    <t>79074695200049</t>
  </si>
  <si>
    <t>613125</t>
  </si>
  <si>
    <t>06 51 63 35 63</t>
  </si>
  <si>
    <t>47600 NERAC</t>
  </si>
  <si>
    <t>2283 Route D Agen</t>
  </si>
  <si>
    <t>SAS CJFEL</t>
  </si>
  <si>
    <t>75470159447</t>
  </si>
  <si>
    <t>80176339200033</t>
  </si>
  <si>
    <t>632053</t>
  </si>
  <si>
    <t>475 RUE JOSÉPHINE PENCALET</t>
  </si>
  <si>
    <t>SAS CAMPUS D'ENSEIGNEMENT SUPARIEUR DE BREST</t>
  </si>
  <si>
    <t>53290892529</t>
  </si>
  <si>
    <t>81398319400016</t>
  </si>
  <si>
    <t>683760</t>
  </si>
  <si>
    <t>06 74 21 13 39</t>
  </si>
  <si>
    <t>37 Rue Barthélémy Thimonnier</t>
  </si>
  <si>
    <t>SAS AVRH</t>
  </si>
  <si>
    <t>SAS AVRH - PROPULSE CARRIERE</t>
  </si>
  <si>
    <t>75870184887</t>
  </si>
  <si>
    <t>89225589400016</t>
  </si>
  <si>
    <t>447638</t>
  </si>
  <si>
    <t>03 21 70 80 80</t>
  </si>
  <si>
    <t>PARC D'ACTIVITE DES OISEAUX BP 238</t>
  </si>
  <si>
    <t>Rue DES COLIBRIS</t>
  </si>
  <si>
    <t>ASSIFEP</t>
  </si>
  <si>
    <t>SAS ASSIFEP TRANSPORT</t>
  </si>
  <si>
    <t>31620183662</t>
  </si>
  <si>
    <t>47997828000069</t>
  </si>
  <si>
    <t>668023</t>
  </si>
  <si>
    <t>06 22 74 95 02</t>
  </si>
  <si>
    <t>71300 MONTCEAU LES MINES</t>
  </si>
  <si>
    <t>3 Rue des Oiseaux</t>
  </si>
  <si>
    <t>SAS ACAMAN BOURGOGNE</t>
  </si>
  <si>
    <t>27710313171</t>
  </si>
  <si>
    <t>91529450800014</t>
  </si>
  <si>
    <t>684168</t>
  </si>
  <si>
    <t>229 Rue SAINT-HONORE</t>
  </si>
  <si>
    <t>SARY AL SHEIKHLY</t>
  </si>
  <si>
    <t>SARY AL SHEIKHLY - COLANA</t>
  </si>
  <si>
    <t>11931009893</t>
  </si>
  <si>
    <t>83046844300031</t>
  </si>
  <si>
    <t>612947</t>
  </si>
  <si>
    <t>01 39 20 96 01</t>
  </si>
  <si>
    <t>31 Rue DE LA BIEVRE</t>
  </si>
  <si>
    <t>SARRAU FREDERIQUE</t>
  </si>
  <si>
    <t>11788206878</t>
  </si>
  <si>
    <t>44953968300028</t>
  </si>
  <si>
    <t>680096</t>
  </si>
  <si>
    <t>06 13 60 85 04</t>
  </si>
  <si>
    <t>56270 PLOEMEUR</t>
  </si>
  <si>
    <t>15 Rue GALILEE</t>
  </si>
  <si>
    <t>SARL ZAMMIT FORMATIONS</t>
  </si>
  <si>
    <t>SARL ZAMMIT FORMATIONS - PROMETHEE FPS</t>
  </si>
  <si>
    <t>53561039856</t>
  </si>
  <si>
    <t>92996293400014</t>
  </si>
  <si>
    <t>555745</t>
  </si>
  <si>
    <t>64250 CAMBO LES BAINS</t>
  </si>
  <si>
    <t>Route DE LA BERGERIE CENTRE MÉDICAL ANNIE ENIA</t>
  </si>
  <si>
    <t>SART TROTOT - CENTRE MEDICAL ANNIE ENIA</t>
  </si>
  <si>
    <t>SARL TROTOT - CENTRE MEDICAL ANNIE ENIA</t>
  </si>
  <si>
    <t>72640343864</t>
  </si>
  <si>
    <t>65272015200014</t>
  </si>
  <si>
    <t>537287</t>
  </si>
  <si>
    <t>52 Rue AUGUSTE BLANQUI</t>
  </si>
  <si>
    <t>SULLY FORMATION</t>
  </si>
  <si>
    <t>SARL SULLY FORMATION</t>
  </si>
  <si>
    <t>93130718113</t>
  </si>
  <si>
    <t>40856011800015</t>
  </si>
  <si>
    <t>148120</t>
  </si>
  <si>
    <t>02 98 03 12 42</t>
  </si>
  <si>
    <t>24 Place NAPOLEON III</t>
  </si>
  <si>
    <t>18/01/2022</t>
  </si>
  <si>
    <t>ECF ROUDAUT</t>
  </si>
  <si>
    <t>SARL ROGER ROUDAUT</t>
  </si>
  <si>
    <t>53290043029</t>
  </si>
  <si>
    <t>38124453200010</t>
  </si>
  <si>
    <t>430304</t>
  </si>
  <si>
    <t>04 67 43 85 74</t>
  </si>
  <si>
    <t>13 Rue DU FOOTBALL</t>
  </si>
  <si>
    <t>SARL ROCALIS SANTE</t>
  </si>
  <si>
    <t>91340516334</t>
  </si>
  <si>
    <t>44150470100026</t>
  </si>
  <si>
    <t>FG</t>
  </si>
  <si>
    <t>141343</t>
  </si>
  <si>
    <t>04 73 31 31 07</t>
  </si>
  <si>
    <t>CENTRE BEAULIEU</t>
  </si>
  <si>
    <t>33B Boulevard BERTHELOT</t>
  </si>
  <si>
    <t>RH PARTNERS CVO</t>
  </si>
  <si>
    <t>SARL RH PARTNERS CLAUDE VINCENT ORGANISATION</t>
  </si>
  <si>
    <t>83630076363</t>
  </si>
  <si>
    <t>33185884500026</t>
  </si>
  <si>
    <t>643099</t>
  </si>
  <si>
    <t>10 Allée Chateaubriand</t>
  </si>
  <si>
    <t>PETIT A</t>
  </si>
  <si>
    <t>SARL PETIT A</t>
  </si>
  <si>
    <t>53351096535</t>
  </si>
  <si>
    <t>89127780800012</t>
  </si>
  <si>
    <t>341666</t>
  </si>
  <si>
    <t>03 66 19 05 80</t>
  </si>
  <si>
    <t>BATIMENT HERMES</t>
  </si>
  <si>
    <t>407 Rue SALVADOR ALLENDE PARC EURASANTE</t>
  </si>
  <si>
    <t>OGIP QUALITE</t>
  </si>
  <si>
    <t>SARL OGIP QUALITE</t>
  </si>
  <si>
    <t>31590155959</t>
  </si>
  <si>
    <t>35285790800045</t>
  </si>
  <si>
    <t>680783</t>
  </si>
  <si>
    <t>89240 DIGES</t>
  </si>
  <si>
    <t>8 Lieu-dit LA VERRERIE HAUTE</t>
  </si>
  <si>
    <t>M&amp;J2R CONSEIL</t>
  </si>
  <si>
    <t>SARL M&amp;J2R CONSEIL</t>
  </si>
  <si>
    <t>27890171789</t>
  </si>
  <si>
    <t>94805888800017</t>
  </si>
  <si>
    <t>515206</t>
  </si>
  <si>
    <t>06 15 17 09 45</t>
  </si>
  <si>
    <t>38110 LA TOUR DU PIN</t>
  </si>
  <si>
    <t>34 Boulevard VICTOR HUGO</t>
  </si>
  <si>
    <t>SARL MANGILLI</t>
  </si>
  <si>
    <t>82380341238</t>
  </si>
  <si>
    <t>44099031500028</t>
  </si>
  <si>
    <t>184822</t>
  </si>
  <si>
    <t>04 42 50 28 14</t>
  </si>
  <si>
    <t>13840 ROGNES</t>
  </si>
  <si>
    <t>LA PETITE MAISON</t>
  </si>
  <si>
    <t>Chemin DE CHAVE</t>
  </si>
  <si>
    <t>SARL LES AIRELLES</t>
  </si>
  <si>
    <t>SARL LES AIRELLES - INSTITUT EUROPEEN DE QI GONG</t>
  </si>
  <si>
    <t>93130375713</t>
  </si>
  <si>
    <t>37871384600046</t>
  </si>
  <si>
    <t>634748</t>
  </si>
  <si>
    <t>30-34 Rue DU CHEMIN VERT</t>
  </si>
  <si>
    <t>SARL LE PANSE FORMATION</t>
  </si>
  <si>
    <t>44510184451</t>
  </si>
  <si>
    <t>83116871100024</t>
  </si>
  <si>
    <t>291432</t>
  </si>
  <si>
    <t>05 65 24 55 55</t>
  </si>
  <si>
    <t>46000 CAHORS</t>
  </si>
  <si>
    <t>182 Quai EUGENE CAVAIGNAC</t>
  </si>
  <si>
    <t>SARL LABORATOIRE L &amp; M</t>
  </si>
  <si>
    <t>73460022746</t>
  </si>
  <si>
    <t>43032942500036</t>
  </si>
  <si>
    <t>623430</t>
  </si>
  <si>
    <t>05 35 54 28 58</t>
  </si>
  <si>
    <t>LES ERABLES PARC DES TOURELLES</t>
  </si>
  <si>
    <t>9 Rue SAINTE ELISABETH</t>
  </si>
  <si>
    <t>SARL IRLES</t>
  </si>
  <si>
    <t>75331107433</t>
  </si>
  <si>
    <t>53116051300010</t>
  </si>
  <si>
    <t>479202</t>
  </si>
  <si>
    <t>0478420996</t>
  </si>
  <si>
    <t>232 Rue PAUL BERT</t>
  </si>
  <si>
    <t>SARL INSTITUT CREAD</t>
  </si>
  <si>
    <t>82690976469</t>
  </si>
  <si>
    <t>48806311600021</t>
  </si>
  <si>
    <t>485500</t>
  </si>
  <si>
    <t>03 20 99 98 88</t>
  </si>
  <si>
    <t>59390 LYS LEZ LANNOY</t>
  </si>
  <si>
    <t>ZI ROUBAIX EST</t>
  </si>
  <si>
    <t>8 bis Rue DE LA PAPINERIE</t>
  </si>
  <si>
    <t>SARL INFRES LYS LEZ LANNOY</t>
  </si>
  <si>
    <t>SARL INFRES</t>
  </si>
  <si>
    <t>31590543059</t>
  </si>
  <si>
    <t>43865470900015</t>
  </si>
  <si>
    <t>528365</t>
  </si>
  <si>
    <t>0290780922</t>
  </si>
  <si>
    <t>BP 97143</t>
  </si>
  <si>
    <t>Place DU GRANIER</t>
  </si>
  <si>
    <t>SARL I 21</t>
  </si>
  <si>
    <t>53350892135</t>
  </si>
  <si>
    <t>52469570700017</t>
  </si>
  <si>
    <t>413320</t>
  </si>
  <si>
    <t>04 73 24 93 11</t>
  </si>
  <si>
    <t>RESIDENCE MONTGOLFIER - ZAC DES RIBES</t>
  </si>
  <si>
    <t>15 Avenue DES FRERES MONTGOLFIER</t>
  </si>
  <si>
    <t>HUMAN BOOSTER</t>
  </si>
  <si>
    <t>SARL HUMAN BOOSTER</t>
  </si>
  <si>
    <t>83630387263</t>
  </si>
  <si>
    <t>49829476800037</t>
  </si>
  <si>
    <t>675362</t>
  </si>
  <si>
    <t>03 89 45 33 23</t>
  </si>
  <si>
    <t>19 Grande Rue de mulhouse</t>
  </si>
  <si>
    <t>GROUPE LARGER SAUSHEIM</t>
  </si>
  <si>
    <t>SARL GROUPE LARGER MOTO ECOLE</t>
  </si>
  <si>
    <t>42680189768</t>
  </si>
  <si>
    <t>40321890200043</t>
  </si>
  <si>
    <t>208644</t>
  </si>
  <si>
    <t>09 60 46 69 57</t>
  </si>
  <si>
    <t>IMMEUBLE LE ROND POINT</t>
  </si>
  <si>
    <t>8 Route DE LA SABLIERE</t>
  </si>
  <si>
    <t>GRECH BERNABO FORMATION</t>
  </si>
  <si>
    <t>SARL GRECH BERNABO FORMATION</t>
  </si>
  <si>
    <t>93131164413</t>
  </si>
  <si>
    <t>47903629500067</t>
  </si>
  <si>
    <t>612765</t>
  </si>
  <si>
    <t>02 37 36 01 73</t>
  </si>
  <si>
    <t>46 Boulevard de la Courtille</t>
  </si>
  <si>
    <t>SARL GOULAY</t>
  </si>
  <si>
    <t>24280163828</t>
  </si>
  <si>
    <t>49066766400026</t>
  </si>
  <si>
    <t>430900</t>
  </si>
  <si>
    <t>03 23 57 22 33</t>
  </si>
  <si>
    <t>02700 TERGNIER</t>
  </si>
  <si>
    <t>1 Rue HOCHE</t>
  </si>
  <si>
    <t>GOLOTVINE TERGNIER</t>
  </si>
  <si>
    <t>SARL GOLOTVINE</t>
  </si>
  <si>
    <t>22020114102</t>
  </si>
  <si>
    <t>52319440500099</t>
  </si>
  <si>
    <t>474356</t>
  </si>
  <si>
    <t>03 23 53 33 36</t>
  </si>
  <si>
    <t>1 Rue Bara</t>
  </si>
  <si>
    <t>GOLOTVINE SOISSONS</t>
  </si>
  <si>
    <t>52319440500107</t>
  </si>
  <si>
    <t>634517</t>
  </si>
  <si>
    <t>15 Place de l'hotel</t>
  </si>
  <si>
    <t>SARL FORCES</t>
  </si>
  <si>
    <t>11780768578</t>
  </si>
  <si>
    <t>33986696400044</t>
  </si>
  <si>
    <t>641297</t>
  </si>
  <si>
    <t>6 Place de la Libération</t>
  </si>
  <si>
    <t>SARL FLORIAN</t>
  </si>
  <si>
    <t>21100061310</t>
  </si>
  <si>
    <t>42360021200017</t>
  </si>
  <si>
    <t>487375</t>
  </si>
  <si>
    <t>09 54 15 50 50</t>
  </si>
  <si>
    <t>9 Avenue Louis Barthou</t>
  </si>
  <si>
    <t>SARL FLM</t>
  </si>
  <si>
    <t>SARL FLM  - ATELIER TERRE ET FEU</t>
  </si>
  <si>
    <t>53350899935</t>
  </si>
  <si>
    <t>48442916200023</t>
  </si>
  <si>
    <t>613745</t>
  </si>
  <si>
    <t>06 50 54 05 49</t>
  </si>
  <si>
    <t>31260 MANE</t>
  </si>
  <si>
    <t>2 bis Chemin DE COURTAOU</t>
  </si>
  <si>
    <t>FC2S</t>
  </si>
  <si>
    <t>SARL FC2S CONSEIL</t>
  </si>
  <si>
    <t>73310606831</t>
  </si>
  <si>
    <t>53085471000023</t>
  </si>
  <si>
    <t>233158</t>
  </si>
  <si>
    <t>03 28 38 12 30</t>
  </si>
  <si>
    <t>25 Avenue SAINT MAUR</t>
  </si>
  <si>
    <t>EVOLUTION</t>
  </si>
  <si>
    <t>SARL EVOLUTION NORD</t>
  </si>
  <si>
    <t>31590407659</t>
  </si>
  <si>
    <t>42883375000014</t>
  </si>
  <si>
    <t>478581</t>
  </si>
  <si>
    <t>0493881292</t>
  </si>
  <si>
    <t>47 Rue HOTEL DES POSTES</t>
  </si>
  <si>
    <t>31/01/2023</t>
  </si>
  <si>
    <t>ELEGANCE NICE</t>
  </si>
  <si>
    <t>SARL ELEGANCE ECOLE GONTARD NICE</t>
  </si>
  <si>
    <t>93060480606</t>
  </si>
  <si>
    <t>41846523300033</t>
  </si>
  <si>
    <t>643221</t>
  </si>
  <si>
    <t>77700 MAGNY LE HONGRE</t>
  </si>
  <si>
    <t>74 boucle des Epilets</t>
  </si>
  <si>
    <t>SARL DISCERNYS</t>
  </si>
  <si>
    <t>11770468177</t>
  </si>
  <si>
    <t>50880134700016</t>
  </si>
  <si>
    <t>475828</t>
  </si>
  <si>
    <t>06 08 63 66 05</t>
  </si>
  <si>
    <t>20 Boulevard Jamin</t>
  </si>
  <si>
    <t>SARL DELPHINE DEGUERNE</t>
  </si>
  <si>
    <t>44510179151</t>
  </si>
  <si>
    <t>82357321700010</t>
  </si>
  <si>
    <t>368714</t>
  </si>
  <si>
    <t>04 71 60 15 08</t>
  </si>
  <si>
    <t>15100 ST FLOUR</t>
  </si>
  <si>
    <t>12 Rue du Docteur Lionnet</t>
  </si>
  <si>
    <t>SARL CUSSAC FORMATIONS</t>
  </si>
  <si>
    <t>83150299415</t>
  </si>
  <si>
    <t>75235327600013</t>
  </si>
  <si>
    <t>664376</t>
  </si>
  <si>
    <t>02 99 78 18 48</t>
  </si>
  <si>
    <t>2 Place SAINT GERMAIN</t>
  </si>
  <si>
    <t>SARL CONDUITE SAINT GERMAIN</t>
  </si>
  <si>
    <t>53351056735</t>
  </si>
  <si>
    <t>35024909000019</t>
  </si>
  <si>
    <t>573231</t>
  </si>
  <si>
    <t>0297405180</t>
  </si>
  <si>
    <t>CHRIS AUTO ECOLE</t>
  </si>
  <si>
    <t>SARL CHRIS CONDUITE</t>
  </si>
  <si>
    <t>53560897756</t>
  </si>
  <si>
    <t>80320152400011</t>
  </si>
  <si>
    <t>672002</t>
  </si>
  <si>
    <t>04 73 33 25 28</t>
  </si>
  <si>
    <t>63720 CHAVAROUX</t>
  </si>
  <si>
    <t>11 Rue des écoles</t>
  </si>
  <si>
    <t>SARL BRIGITTE COURPIERE CHAVAROUX</t>
  </si>
  <si>
    <t>SARL BRIGITTE COURPIERE</t>
  </si>
  <si>
    <t>83630385963</t>
  </si>
  <si>
    <t>49293590300053</t>
  </si>
  <si>
    <t>479159</t>
  </si>
  <si>
    <t>0491182234</t>
  </si>
  <si>
    <t>144 Route DE LA VALENTINE</t>
  </si>
  <si>
    <t>SARL BEAUTY NAILS</t>
  </si>
  <si>
    <t>93130335613</t>
  </si>
  <si>
    <t>34418531900052</t>
  </si>
  <si>
    <t>Non inscrit au RCS infogreffe 28/04/2020</t>
  </si>
  <si>
    <t>477412</t>
  </si>
  <si>
    <t>09 50 78  64 70   0682278637</t>
  </si>
  <si>
    <t>30520 ST MARTIN DE VALGALGUES</t>
  </si>
  <si>
    <t>ARFOGARD ARTISANS FO - LE DEVOIS</t>
  </si>
  <si>
    <t>328 Route de St Ambroix</t>
  </si>
  <si>
    <t>SARL BASTIDE CREATIONS</t>
  </si>
  <si>
    <t>91300292930</t>
  </si>
  <si>
    <t>44982575100018</t>
  </si>
  <si>
    <t>453018</t>
  </si>
  <si>
    <t>04 90 87 76 03</t>
  </si>
  <si>
    <t>10 Avenue DE FONTCOUVERTE</t>
  </si>
  <si>
    <t>SARL AUTREMENT 10</t>
  </si>
  <si>
    <t>93840332684</t>
  </si>
  <si>
    <t>44765408800015</t>
  </si>
  <si>
    <t>477850</t>
  </si>
  <si>
    <t>04 91 79 11 40</t>
  </si>
  <si>
    <t>13008 MARSEILLE 8EME ARRONDISSE</t>
  </si>
  <si>
    <t>269 Avenue DU PRADO</t>
  </si>
  <si>
    <t>ECF MARSEILLE 8</t>
  </si>
  <si>
    <t>SARL AUTO ECOLE PRINCE MARSEILLE 8</t>
  </si>
  <si>
    <t>93130018613</t>
  </si>
  <si>
    <t>30934489300032</t>
  </si>
  <si>
    <t>565015</t>
  </si>
  <si>
    <t>04 91 62 07 25</t>
  </si>
  <si>
    <t>13014 MARSEILLE 14EME ARRONDISS</t>
  </si>
  <si>
    <t>78 Rue BUREL</t>
  </si>
  <si>
    <t>ECF PRINCE ROND POINT NORD MARSEILLE 14EME</t>
  </si>
  <si>
    <t>SARL AUTO ECOLE PRINCE</t>
  </si>
  <si>
    <t>30934489300040</t>
  </si>
  <si>
    <t>498701</t>
  </si>
  <si>
    <t>05 53 64 57 91</t>
  </si>
  <si>
    <t>47200 MARMANDE</t>
  </si>
  <si>
    <t>37 Boulevard FOURCADE</t>
  </si>
  <si>
    <t>SECURITE ET CONDUITE MARMANDE</t>
  </si>
  <si>
    <t>SARL AUTO ECOLE POIDS LOURD SOUVERT ET CHRISTAIN</t>
  </si>
  <si>
    <t>72470003747</t>
  </si>
  <si>
    <t>35278742800023</t>
  </si>
  <si>
    <t>514573</t>
  </si>
  <si>
    <t>09 80 69 98 31</t>
  </si>
  <si>
    <t>5 Rue MONTOYOL</t>
  </si>
  <si>
    <t>AJM ACADEMIE COIFFURE</t>
  </si>
  <si>
    <t>SARL AJM ACADEMIE COIFFURE</t>
  </si>
  <si>
    <t>73310630131</t>
  </si>
  <si>
    <t>53377507800025</t>
  </si>
  <si>
    <t>644523</t>
  </si>
  <si>
    <t>04 73 77 07 10</t>
  </si>
  <si>
    <t>2 Avenue Michel-Ange</t>
  </si>
  <si>
    <t>SARL AEM FORMATIONS</t>
  </si>
  <si>
    <t>83630449863</t>
  </si>
  <si>
    <t>79829283500013</t>
  </si>
  <si>
    <t>302510</t>
  </si>
  <si>
    <t>05 24 13 11 46</t>
  </si>
  <si>
    <t>24430 ANNESSE ET BEAULIEU</t>
  </si>
  <si>
    <t>39 Rue de Lachenal</t>
  </si>
  <si>
    <t>SARETTE MARTINE</t>
  </si>
  <si>
    <t>SARETTE MARTINE - CFHA</t>
  </si>
  <si>
    <t>72240108124</t>
  </si>
  <si>
    <t>40423306600079</t>
  </si>
  <si>
    <t>652260</t>
  </si>
  <si>
    <t>06 37 60 87 49</t>
  </si>
  <si>
    <t>16000 ANGOULEME</t>
  </si>
  <si>
    <t>9 Rue Saint André</t>
  </si>
  <si>
    <t>SARDIN VALERIE</t>
  </si>
  <si>
    <t>SARDIN VALERIE - GAIALIBRA</t>
  </si>
  <si>
    <t>75160096716</t>
  </si>
  <si>
    <t>80899449500022</t>
  </si>
  <si>
    <t>472219</t>
  </si>
  <si>
    <t>01312</t>
  </si>
  <si>
    <t>0617510294</t>
  </si>
  <si>
    <t>6 Rue Michel Chasles</t>
  </si>
  <si>
    <t>SAPO IMPLANT</t>
  </si>
  <si>
    <t>11753322975</t>
  </si>
  <si>
    <t>42930484300031</t>
  </si>
  <si>
    <t>604884</t>
  </si>
  <si>
    <t>39 6 49911</t>
  </si>
  <si>
    <t>PIAZZALE ALDO MORO 5</t>
  </si>
  <si>
    <t>UNIROMA</t>
  </si>
  <si>
    <t>SAPIENZA UNIVERSITA DI ROMA</t>
  </si>
  <si>
    <t>664479</t>
  </si>
  <si>
    <t>06 19 46 62 24</t>
  </si>
  <si>
    <t>672 Route DES SEMAISES</t>
  </si>
  <si>
    <t>21/12/2023</t>
  </si>
  <si>
    <t>SAPHAEL</t>
  </si>
  <si>
    <t>84380814338</t>
  </si>
  <si>
    <t>90809293500018</t>
  </si>
  <si>
    <t>590678</t>
  </si>
  <si>
    <t>09 50 80 55 16</t>
  </si>
  <si>
    <t>35 Rue DE LA FEDERATION</t>
  </si>
  <si>
    <t>SAPEDE NADEGE</t>
  </si>
  <si>
    <t>11930778193</t>
  </si>
  <si>
    <t>81536942600045</t>
  </si>
  <si>
    <t>191644</t>
  </si>
  <si>
    <t>0800 901 069</t>
  </si>
  <si>
    <t>35 Rue D'ALSACE</t>
  </si>
  <si>
    <t>01/07/2020</t>
  </si>
  <si>
    <t>SAP FRANCE</t>
  </si>
  <si>
    <t>11922056992</t>
  </si>
  <si>
    <t>37982199400215</t>
  </si>
  <si>
    <t>665769</t>
  </si>
  <si>
    <t>06 06 52 43 28</t>
  </si>
  <si>
    <t>6 Rue SAINT JEAN</t>
  </si>
  <si>
    <t>24/01/2024</t>
  </si>
  <si>
    <t>SANTOS FANNY</t>
  </si>
  <si>
    <t>SANTOS FANNY - LE BOURGEON</t>
  </si>
  <si>
    <t>75331462033</t>
  </si>
  <si>
    <t>84171868700038</t>
  </si>
  <si>
    <t>PAS DE NDA sous le portail organisme.</t>
  </si>
  <si>
    <t>503903</t>
  </si>
  <si>
    <t>02 96 20 10 46</t>
  </si>
  <si>
    <t>22740 LEZARDRIEUX</t>
  </si>
  <si>
    <t>11 Allée DES MARRONNIERS</t>
  </si>
  <si>
    <t>BAUDUIN CAROLINE</t>
  </si>
  <si>
    <t>SANTICOLI BAUDUIN CAROLINE</t>
  </si>
  <si>
    <t>53220873322</t>
  </si>
  <si>
    <t>50054487900025</t>
  </si>
  <si>
    <t>86370</t>
  </si>
  <si>
    <t>01231</t>
  </si>
  <si>
    <t>03 83 35 00 67</t>
  </si>
  <si>
    <t>4 Rue Monseigneur Thouvenin</t>
  </si>
  <si>
    <t>SANT'EST IFAS</t>
  </si>
  <si>
    <t>SANT'EST INSTITUT DE FORMATION DES AIDES SOIGNANTS</t>
  </si>
  <si>
    <t>41540004054</t>
  </si>
  <si>
    <t>30527337700039</t>
  </si>
  <si>
    <t>608397</t>
  </si>
  <si>
    <t>03 83 41 62 70</t>
  </si>
  <si>
    <t>SECFA</t>
  </si>
  <si>
    <t>SANT'EST CFA - SECFA</t>
  </si>
  <si>
    <t>44540372854</t>
  </si>
  <si>
    <t>79987000100028</t>
  </si>
  <si>
    <t>518177</t>
  </si>
  <si>
    <t>05 56 58 15 17</t>
  </si>
  <si>
    <t>33480 CASTELNAU DE MEDOC</t>
  </si>
  <si>
    <t>27 Chemin DES ARNEYS</t>
  </si>
  <si>
    <t>SANTERO PATRICE SANTE AUTO FORMATION</t>
  </si>
  <si>
    <t>72330620433</t>
  </si>
  <si>
    <t>43493696900022</t>
  </si>
  <si>
    <t>470041</t>
  </si>
  <si>
    <t>01429</t>
  </si>
  <si>
    <t>03 62 28 80 00</t>
  </si>
  <si>
    <t>23/08/2024</t>
  </si>
  <si>
    <t>SANTELYS ASSOCIATION LOOS</t>
  </si>
  <si>
    <t>SANTELYS ASSOCIATION - SIEGE SOCIAL</t>
  </si>
  <si>
    <t>31590360259</t>
  </si>
  <si>
    <t>77562471100237</t>
  </si>
  <si>
    <t>678284</t>
  </si>
  <si>
    <t>351 Rue Ambroise Pare</t>
  </si>
  <si>
    <t>SANTELYS ASSOCIATION - ISEFORM</t>
  </si>
  <si>
    <t>77562471100070</t>
  </si>
  <si>
    <t>499328</t>
  </si>
  <si>
    <t>01045</t>
  </si>
  <si>
    <t>04 88 10 57 10</t>
  </si>
  <si>
    <t>57 Rue GASTON DE FLOTTE</t>
  </si>
  <si>
    <t>SANTEGUIDEUR</t>
  </si>
  <si>
    <t>48301306600020</t>
  </si>
  <si>
    <t>395158</t>
  </si>
  <si>
    <t>01 40 55 56 50</t>
  </si>
  <si>
    <t>27 Rue VILLIERS DE L ISLE ADAM</t>
  </si>
  <si>
    <t>SANTE TRAVAIL SERVICE - GEFERS</t>
  </si>
  <si>
    <t>SANTE TRAVAIL SERVICE - GRPE FRANCOPHONE D'ETUDES ET DE FORMATIONS EN ETHIQUE DE LA RELATION DE SERVICE ET DE SOINS</t>
  </si>
  <si>
    <t>11754257575</t>
  </si>
  <si>
    <t>49874845800011</t>
  </si>
  <si>
    <t>371762</t>
  </si>
  <si>
    <t>02 41 49 10 70</t>
  </si>
  <si>
    <t>34 Boulevard DE LA VICTOIRE</t>
  </si>
  <si>
    <t>15/09/2014</t>
  </si>
  <si>
    <t>STCS</t>
  </si>
  <si>
    <t>SANTE TRAVAIL CHOLET SAUMUR</t>
  </si>
  <si>
    <t>52490024849</t>
  </si>
  <si>
    <t>78615056500020</t>
  </si>
  <si>
    <t>603200</t>
  </si>
  <si>
    <t>4 Rue DE PARIS</t>
  </si>
  <si>
    <t>SANTE SPE</t>
  </si>
  <si>
    <t>93060850606</t>
  </si>
  <si>
    <t>84239668100012</t>
  </si>
  <si>
    <t>677565</t>
  </si>
  <si>
    <t>04 42 78 79 60</t>
  </si>
  <si>
    <t>bat 5</t>
  </si>
  <si>
    <t>1330 Rue Jen René Guillibert Gauthier De La Lauziere</t>
  </si>
  <si>
    <t>SSPT FORMATION</t>
  </si>
  <si>
    <t>SANTE SECURITE PREVENTION AU TRAVAIL - SSPT</t>
  </si>
  <si>
    <t>93131770013</t>
  </si>
  <si>
    <t>84840807600034</t>
  </si>
  <si>
    <t>450650</t>
  </si>
  <si>
    <t>04 74 13 88 16</t>
  </si>
  <si>
    <t>100 Route DE PARIS</t>
  </si>
  <si>
    <t>20/09/2021</t>
  </si>
  <si>
    <t>SANTE PARTNERS</t>
  </si>
  <si>
    <t>82691107169</t>
  </si>
  <si>
    <t>51787068900034</t>
  </si>
  <si>
    <t>390800</t>
  </si>
  <si>
    <t>04 37 91 54 98</t>
  </si>
  <si>
    <t>CH LE VINATIER</t>
  </si>
  <si>
    <t>95 Boulevard PINEL</t>
  </si>
  <si>
    <t>SOHDEV</t>
  </si>
  <si>
    <t>SANTE ORALE HANDICAP DEPANDANCE ET VULNERABILITE</t>
  </si>
  <si>
    <t>82690931369</t>
  </si>
  <si>
    <t>48047732200014</t>
  </si>
  <si>
    <t>611001</t>
  </si>
  <si>
    <t>04 13 91 03 96</t>
  </si>
  <si>
    <t>625 Rue DES ROSEAUX</t>
  </si>
  <si>
    <t>SANTE MOBILITE SERVICES</t>
  </si>
  <si>
    <t>93131690613</t>
  </si>
  <si>
    <t>81748812500029</t>
  </si>
  <si>
    <t>3750</t>
  </si>
  <si>
    <t>02863</t>
  </si>
  <si>
    <t>01 45 96 06 36</t>
  </si>
  <si>
    <t>11 Rue de Navarin</t>
  </si>
  <si>
    <t>SANTE MENTALE FRANCE</t>
  </si>
  <si>
    <t>11752037975</t>
  </si>
  <si>
    <t>34739970100031</t>
  </si>
  <si>
    <t>559570</t>
  </si>
  <si>
    <t>32 2 5385887</t>
  </si>
  <si>
    <t>Place Albert Leemans 3</t>
  </si>
  <si>
    <t>SMES EUROPA</t>
  </si>
  <si>
    <t>SANTE MENTALE ET EXCLUSION SOCIALE EUROPA</t>
  </si>
  <si>
    <t>654115</t>
  </si>
  <si>
    <t>1 Rue Bonaparte</t>
  </si>
  <si>
    <t>SANTE MENTALE ET ENVIRONNEMENT</t>
  </si>
  <si>
    <t>28270225227</t>
  </si>
  <si>
    <t>43355863200025</t>
  </si>
  <si>
    <t>37497</t>
  </si>
  <si>
    <t>136 Rue LOUIS BECKER</t>
  </si>
  <si>
    <t>10/10/2022</t>
  </si>
  <si>
    <t>SMC FORMATION</t>
  </si>
  <si>
    <t>SANTE MENTALE ET COMMUNAUTES</t>
  </si>
  <si>
    <t>82690005169</t>
  </si>
  <si>
    <t>77978549200017</t>
  </si>
  <si>
    <t>136839</t>
  </si>
  <si>
    <t>06638</t>
  </si>
  <si>
    <t>0299547510</t>
  </si>
  <si>
    <t>CS 76513</t>
  </si>
  <si>
    <t>4 Rue DU PROFESSEUR JEAN PECKER - Zone Atalante Villejean</t>
  </si>
  <si>
    <t>GIP SIB RENNES</t>
  </si>
  <si>
    <t>SANTE INFORMATIQUE BRETAGNE - SIB GIB</t>
  </si>
  <si>
    <t>5335P011135</t>
  </si>
  <si>
    <t>26350579400028</t>
  </si>
  <si>
    <t>599165</t>
  </si>
  <si>
    <t>01 71 86 41 01</t>
  </si>
  <si>
    <t>36 Rue PINEL</t>
  </si>
  <si>
    <t>SANTE FORMATION ST DENIS</t>
  </si>
  <si>
    <t>SANTE FORMATION</t>
  </si>
  <si>
    <t>11930765993</t>
  </si>
  <si>
    <t>83342984800017</t>
  </si>
  <si>
    <t>422472</t>
  </si>
  <si>
    <t>02811</t>
  </si>
  <si>
    <t>05 31 47 22 10</t>
  </si>
  <si>
    <t>ACTYS BATIMENT 3</t>
  </si>
  <si>
    <t>76 Rue GARANCE</t>
  </si>
  <si>
    <t>SANTE FORMAT SUD</t>
  </si>
  <si>
    <t>73310575931</t>
  </si>
  <si>
    <t>52448835000033</t>
  </si>
  <si>
    <t>571179</t>
  </si>
  <si>
    <t>05933</t>
  </si>
  <si>
    <t>07 78 11 09 56</t>
  </si>
  <si>
    <t>13290 LES MILLES</t>
  </si>
  <si>
    <t>BATIMENT ACTICENTRE - ACTIMART II</t>
  </si>
  <si>
    <t>1140 Rue ANDRE AMPERE</t>
  </si>
  <si>
    <t>SANTE FORMAPRO</t>
  </si>
  <si>
    <t>93131505513</t>
  </si>
  <si>
    <t>79787923600033</t>
  </si>
  <si>
    <t>433743</t>
  </si>
  <si>
    <t>06937</t>
  </si>
  <si>
    <t>11 Rue Voltaire</t>
  </si>
  <si>
    <t>SANTE EDUCATION FORMATION - SEFOR</t>
  </si>
  <si>
    <t>82380494938</t>
  </si>
  <si>
    <t>52923911300010</t>
  </si>
  <si>
    <t>592821</t>
  </si>
  <si>
    <t>01 71 93 82 34</t>
  </si>
  <si>
    <t>190 Avenue DE CLICHY</t>
  </si>
  <si>
    <t>SANTE DE LA FAMILLE DES CHEMINS DE FER FRANCAIS</t>
  </si>
  <si>
    <t>11751031375</t>
  </si>
  <si>
    <t>77567225600077</t>
  </si>
  <si>
    <t>392820</t>
  </si>
  <si>
    <t>04 77 68 28 44</t>
  </si>
  <si>
    <t>11 PETITE RUE DES TANNERIES</t>
  </si>
  <si>
    <t>STLN 42</t>
  </si>
  <si>
    <t>SANTE AU TRAVAIL LOIRE NORD</t>
  </si>
  <si>
    <t>82420027442</t>
  </si>
  <si>
    <t>77634497000020</t>
  </si>
  <si>
    <t>614518</t>
  </si>
  <si>
    <t>704 84 33 32 1</t>
  </si>
  <si>
    <t>11A Rue Louis ASTRUC</t>
  </si>
  <si>
    <t>SANTE ALCOOL ET REDUCTION DES RISQUES</t>
  </si>
  <si>
    <t>93131611213</t>
  </si>
  <si>
    <t>79960926800021</t>
  </si>
  <si>
    <t>624627</t>
  </si>
  <si>
    <t>09695</t>
  </si>
  <si>
    <t>07 55 53 60 50</t>
  </si>
  <si>
    <t>60 Quai perrache</t>
  </si>
  <si>
    <t>SANTE ACADEMIE</t>
  </si>
  <si>
    <t>84692238769</t>
  </si>
  <si>
    <t>88033543500033</t>
  </si>
  <si>
    <t>592146</t>
  </si>
  <si>
    <t>0624303367</t>
  </si>
  <si>
    <t>7 Quai d'Ille et Rance</t>
  </si>
  <si>
    <t>25/06/2020</t>
  </si>
  <si>
    <t>SANTAYAREA FORMATION</t>
  </si>
  <si>
    <t>53350929635</t>
  </si>
  <si>
    <t>79185184300023</t>
  </si>
  <si>
    <t>536635</t>
  </si>
  <si>
    <t>0254431721</t>
  </si>
  <si>
    <t>51 Rue VILLIERSFINS</t>
  </si>
  <si>
    <t>SANSANO MELAY SANDRINE SENSORIA</t>
  </si>
  <si>
    <t>24410109341</t>
  </si>
  <si>
    <t>51862370700016</t>
  </si>
  <si>
    <t>587760</t>
  </si>
  <si>
    <t>06 75 43 23 37</t>
  </si>
  <si>
    <t>Rue DU DOCTEUR SCHWEITZER</t>
  </si>
  <si>
    <t>SANS LUDOVIC - FORMAT'DRONE ELITE</t>
  </si>
  <si>
    <t>23760510376</t>
  </si>
  <si>
    <t>38352717300033</t>
  </si>
  <si>
    <t>660978</t>
  </si>
  <si>
    <t>ETATS UNIS - NORTH BETHESDA</t>
  </si>
  <si>
    <t>Suite 200</t>
  </si>
  <si>
    <t>11200 Rockville Pike</t>
  </si>
  <si>
    <t>29/09/2023</t>
  </si>
  <si>
    <t>SANS INSTITUTE</t>
  </si>
  <si>
    <t>672695</t>
  </si>
  <si>
    <t>31 20 512 3000</t>
  </si>
  <si>
    <t>125 PLESMANLAAN</t>
  </si>
  <si>
    <t>SANQUIN ACADEMY</t>
  </si>
  <si>
    <t>SANQUIN HEALTH SOLUTIONS GROUP B.V.</t>
  </si>
  <si>
    <t>467273</t>
  </si>
  <si>
    <t>0468827117</t>
  </si>
  <si>
    <t>66330 CABESTANY</t>
  </si>
  <si>
    <t>Mas Guérido</t>
  </si>
  <si>
    <t>15 Rue MAURICE DE BROGLIE</t>
  </si>
  <si>
    <t>19/08/2015</t>
  </si>
  <si>
    <t>SANKALI</t>
  </si>
  <si>
    <t>91660142166</t>
  </si>
  <si>
    <t>51106260600013</t>
  </si>
  <si>
    <t>519145</t>
  </si>
  <si>
    <t>03 55 10 25 07</t>
  </si>
  <si>
    <t>2 Rue FEYEN</t>
  </si>
  <si>
    <t>SANJAREVSKY DAVID CATHERINE</t>
  </si>
  <si>
    <t>41540257054</t>
  </si>
  <si>
    <t>43969023100022</t>
  </si>
  <si>
    <t>643051</t>
  </si>
  <si>
    <t>04 37 22 55 55</t>
  </si>
  <si>
    <t>69380 LOZANNE</t>
  </si>
  <si>
    <t>ZAC DES PRES SECS</t>
  </si>
  <si>
    <t>391 Rue LOUIS ARNAL</t>
  </si>
  <si>
    <t>SANIVAP</t>
  </si>
  <si>
    <t>82691166969</t>
  </si>
  <si>
    <t>39956733800062</t>
  </si>
  <si>
    <t>473066</t>
  </si>
  <si>
    <t>02303</t>
  </si>
  <si>
    <t>05 61 62 55 33</t>
  </si>
  <si>
    <t>17 Chemin DE NICOL</t>
  </si>
  <si>
    <t>SANITEC MIDI PYRENEES</t>
  </si>
  <si>
    <t>37857613600022</t>
  </si>
  <si>
    <t>501372</t>
  </si>
  <si>
    <t>0661177911</t>
  </si>
  <si>
    <t>64 Avenue Du Roussillon</t>
  </si>
  <si>
    <t>SANDYTECH</t>
  </si>
  <si>
    <t>52440549844</t>
  </si>
  <si>
    <t>50262126100028</t>
  </si>
  <si>
    <t>658390</t>
  </si>
  <si>
    <t>06 29 43 26 06</t>
  </si>
  <si>
    <t>77680 ROISSY EN BRIE</t>
  </si>
  <si>
    <t>BAT F3</t>
  </si>
  <si>
    <t>34 Avenue DE LA PIERRERIE</t>
  </si>
  <si>
    <t>SANDRINE SINGER CONSULTING</t>
  </si>
  <si>
    <t>11770726777</t>
  </si>
  <si>
    <t>89757161800015</t>
  </si>
  <si>
    <t>568053</t>
  </si>
  <si>
    <t>06 25 12 58 22</t>
  </si>
  <si>
    <t>77580 GUERARD</t>
  </si>
  <si>
    <t>24 Rue DE LA CROIX SAINT PAUL</t>
  </si>
  <si>
    <t>SANDRINE DOYEN JULIEN</t>
  </si>
  <si>
    <t>11770589777</t>
  </si>
  <si>
    <t>50002269400011</t>
  </si>
  <si>
    <t>587199</t>
  </si>
  <si>
    <t>06 32 25 66 56</t>
  </si>
  <si>
    <t>7 Rue chifflet</t>
  </si>
  <si>
    <t>SANCHEZ FABIEN JEAN PIERRE - TRANSVERSALITES</t>
  </si>
  <si>
    <t>27250313025</t>
  </si>
  <si>
    <t>51104602100040</t>
  </si>
  <si>
    <t>482997</t>
  </si>
  <si>
    <t>06 12 61 39 08</t>
  </si>
  <si>
    <t>94220 CHARENTON LE PONT</t>
  </si>
  <si>
    <t>33 Rue Gabrielle</t>
  </si>
  <si>
    <t>SANANES SANDRINE</t>
  </si>
  <si>
    <t>11940809294</t>
  </si>
  <si>
    <t>53245064000026</t>
  </si>
  <si>
    <t>655132</t>
  </si>
  <si>
    <t>09 72 63 95 24</t>
  </si>
  <si>
    <t>BUREAU 562</t>
  </si>
  <si>
    <t>78 Avenue DES CHAMPS ELYSEES</t>
  </si>
  <si>
    <t>SAMUEL SAS</t>
  </si>
  <si>
    <t>11788367478</t>
  </si>
  <si>
    <t>83225353800025</t>
  </si>
  <si>
    <t>643282</t>
  </si>
  <si>
    <t>06 23 39 33 66</t>
  </si>
  <si>
    <t>33260 LA TESTE DE BUCH</t>
  </si>
  <si>
    <t>60 Rue Jean Lavigne</t>
  </si>
  <si>
    <t>SAMTOSHA ECOLE FRANCAISE DE YOGA DU SUD OUEST</t>
  </si>
  <si>
    <t>75331076833</t>
  </si>
  <si>
    <t>82765257900018</t>
  </si>
  <si>
    <t>435960</t>
  </si>
  <si>
    <t>05 45 92 12 64</t>
  </si>
  <si>
    <t>16 Rue DE LA GATINE</t>
  </si>
  <si>
    <t>23/11/2011</t>
  </si>
  <si>
    <t>SAMSON LAURENT</t>
  </si>
  <si>
    <t>54160064816</t>
  </si>
  <si>
    <t>51094852400010</t>
  </si>
  <si>
    <t>614877</t>
  </si>
  <si>
    <t>07 61 45 60 25</t>
  </si>
  <si>
    <t>122 Avenue DU GENERAL LECLERC</t>
  </si>
  <si>
    <t>SAMSA.FR</t>
  </si>
  <si>
    <t>11754829975</t>
  </si>
  <si>
    <t>52939251600025</t>
  </si>
  <si>
    <t>657487</t>
  </si>
  <si>
    <t>CTRE. D'ACTIVITES-BUREAU N8</t>
  </si>
  <si>
    <t>37 Rue EDOUARD BRANLY</t>
  </si>
  <si>
    <t>SAM'COMPETENCES</t>
  </si>
  <si>
    <t>52850252985</t>
  </si>
  <si>
    <t>91921784400019</t>
  </si>
  <si>
    <t>641303</t>
  </si>
  <si>
    <t>32 479775046</t>
  </si>
  <si>
    <t>BELGIQUE - ANDERLECHT</t>
  </si>
  <si>
    <t>3 Rue DE L'EMANCIPATION</t>
  </si>
  <si>
    <t>SAMBODHA ASBL</t>
  </si>
  <si>
    <t>600763</t>
  </si>
  <si>
    <t>06 03 51 61 16</t>
  </si>
  <si>
    <t>71 Avenue DE SAINT SIMOND</t>
  </si>
  <si>
    <t>SALOMON NADEGE- MINEASENS</t>
  </si>
  <si>
    <t>82730154773</t>
  </si>
  <si>
    <t>49177426100011</t>
  </si>
  <si>
    <t>678818</t>
  </si>
  <si>
    <t>06 22 20 37 43</t>
  </si>
  <si>
    <t>19 bis Square DE MONSOREAU</t>
  </si>
  <si>
    <t>SALMON CHARLES</t>
  </si>
  <si>
    <t>SALMON CHARLES - ADUMAS CONSEIL</t>
  </si>
  <si>
    <t>11756020275</t>
  </si>
  <si>
    <t>83220797100017</t>
  </si>
  <si>
    <t>535680</t>
  </si>
  <si>
    <t>0611395458</t>
  </si>
  <si>
    <t>120 Rue DIDEROT</t>
  </si>
  <si>
    <t>SALHI SONIA</t>
  </si>
  <si>
    <t>11940892594</t>
  </si>
  <si>
    <t>75133439200030</t>
  </si>
  <si>
    <t>678739</t>
  </si>
  <si>
    <t>02 98 46 61 21</t>
  </si>
  <si>
    <t>Centre d'affaires du port</t>
  </si>
  <si>
    <t>Rue Porstrein</t>
  </si>
  <si>
    <t>SALCIOLI CATHERINE</t>
  </si>
  <si>
    <t>SALCIOLI CATHERINE - IN'CREA</t>
  </si>
  <si>
    <t>53290853229</t>
  </si>
  <si>
    <t>35337527200039</t>
  </si>
  <si>
    <t>517239</t>
  </si>
  <si>
    <t>01 69 46 50 00</t>
  </si>
  <si>
    <t>174 Avenue DES MINIMES</t>
  </si>
  <si>
    <t>SALAMANDRE</t>
  </si>
  <si>
    <t>73310773631</t>
  </si>
  <si>
    <t>39866470600064</t>
  </si>
  <si>
    <t>591658</t>
  </si>
  <si>
    <t>03 80 30 05 63</t>
  </si>
  <si>
    <t>9b Rue devosge</t>
  </si>
  <si>
    <t>SAJEF - AUTO ECOLE SC</t>
  </si>
  <si>
    <t>27210379721</t>
  </si>
  <si>
    <t>43401257100031</t>
  </si>
  <si>
    <t>505043</t>
  </si>
  <si>
    <t>03869</t>
  </si>
  <si>
    <t>07 86 41 64 62</t>
  </si>
  <si>
    <t>66240 ST ESTEVE</t>
  </si>
  <si>
    <t>46 Chemin DES ALOES</t>
  </si>
  <si>
    <t>SAJE FORMATIONS IGM</t>
  </si>
  <si>
    <t>SAJE FORMATIONS INSTITUT GINESTE MARESCOTTI RESTAURATION</t>
  </si>
  <si>
    <t>91660163566</t>
  </si>
  <si>
    <t>75244415800014</t>
  </si>
  <si>
    <t>267478</t>
  </si>
  <si>
    <t>03 85 84 68 04</t>
  </si>
  <si>
    <t>71170 CHAUFFAILLES</t>
  </si>
  <si>
    <t>9 Avenue DE LA GARE</t>
  </si>
  <si>
    <t>SAITEC</t>
  </si>
  <si>
    <t>26710105571</t>
  </si>
  <si>
    <t>38967575200031</t>
  </si>
  <si>
    <t>466918</t>
  </si>
  <si>
    <t>05 56 99 39 29</t>
  </si>
  <si>
    <t>12 Rue de Saintonge</t>
  </si>
  <si>
    <t>SAINTONGE FORMATION OGEC</t>
  </si>
  <si>
    <t>SAINTONGE FORMATION OGEC STE FAMILLE</t>
  </si>
  <si>
    <t>72330626933</t>
  </si>
  <si>
    <t>78184291900016</t>
  </si>
  <si>
    <t>438741</t>
  </si>
  <si>
    <t>18 Avenue D'ALSACE</t>
  </si>
  <si>
    <t>SAINT-GOBAIN ISOVER</t>
  </si>
  <si>
    <t>11921617992</t>
  </si>
  <si>
    <t>31237907600168</t>
  </si>
  <si>
    <t>576785</t>
  </si>
  <si>
    <t>06 51 15 91 22</t>
  </si>
  <si>
    <t>67370 BERSTETT</t>
  </si>
  <si>
    <t>6 Rue DU TILLEUL</t>
  </si>
  <si>
    <t>SAINTBIOSE</t>
  </si>
  <si>
    <t>44670586767</t>
  </si>
  <si>
    <t>82279530800011</t>
  </si>
  <si>
    <t>660486</t>
  </si>
  <si>
    <t>02 72 79 62 15</t>
  </si>
  <si>
    <t>3 Place ANDRE LEROY</t>
  </si>
  <si>
    <t>SAINT THOMAS - UCO</t>
  </si>
  <si>
    <t>SAINT THOMAS - UNIVERSITE CATHOLIQUE DE L'OUEST</t>
  </si>
  <si>
    <t>52490380949</t>
  </si>
  <si>
    <t>90038235900017</t>
  </si>
  <si>
    <t>316581</t>
  </si>
  <si>
    <t>04 77 49 44 60</t>
  </si>
  <si>
    <t>29 Rue Michelet</t>
  </si>
  <si>
    <t>LYCEE PRIVE ST MICHEL ST ETIENNE</t>
  </si>
  <si>
    <t>SAINT MICHEL EDUCATION ST ETIENNE</t>
  </si>
  <si>
    <t>82420131042</t>
  </si>
  <si>
    <t>77639493400017</t>
  </si>
  <si>
    <t>581239</t>
  </si>
  <si>
    <t>02 43 04 38 04</t>
  </si>
  <si>
    <t>53100 MAYENNE</t>
  </si>
  <si>
    <t>16 Place du 9 juin 1944</t>
  </si>
  <si>
    <t>SAINT MARTIN CONDUITE</t>
  </si>
  <si>
    <t>52530004653</t>
  </si>
  <si>
    <t>32167548000016</t>
  </si>
  <si>
    <t>685550</t>
  </si>
  <si>
    <t>06 96 80 90 77</t>
  </si>
  <si>
    <t>1560 Rue DU BOIS CARRE</t>
  </si>
  <si>
    <t>SAINT MARTIN CLAUDINE</t>
  </si>
  <si>
    <t>SAINT MARTIN CLAUDINE - KALEIDOSPHERE</t>
  </si>
  <si>
    <t>02973356497</t>
  </si>
  <si>
    <t>78935308300015</t>
  </si>
  <si>
    <t>538504</t>
  </si>
  <si>
    <t>44 208 235 404 618</t>
  </si>
  <si>
    <t>ROYAUME-UNI - HARROW</t>
  </si>
  <si>
    <t>C/O St Mark's Hospital</t>
  </si>
  <si>
    <t>NORTHWICK PARK WATFORD ROAD</t>
  </si>
  <si>
    <t>01/03/2016</t>
  </si>
  <si>
    <t>SAINT MARK'S ACADEMIC INSTITUTE</t>
  </si>
  <si>
    <t>628293</t>
  </si>
  <si>
    <t>02 32 51 31 15</t>
  </si>
  <si>
    <t>27950 ST MARCEL</t>
  </si>
  <si>
    <t>2 Rue de la poste</t>
  </si>
  <si>
    <t>15/09/2021</t>
  </si>
  <si>
    <t>SAINT MARCEL AUTO ECOLE</t>
  </si>
  <si>
    <t>28270200727</t>
  </si>
  <si>
    <t>81978725000011</t>
  </si>
  <si>
    <t>491366</t>
  </si>
  <si>
    <t>01 45 26 83 53</t>
  </si>
  <si>
    <t>115 Rue DU FAUBOURG POISSONNIERE</t>
  </si>
  <si>
    <t>SAINT LOUIS UNION ACADEMIE</t>
  </si>
  <si>
    <t>11751902975</t>
  </si>
  <si>
    <t>37948422300027</t>
  </si>
  <si>
    <t>629807</t>
  </si>
  <si>
    <t>01 77 69 57 57</t>
  </si>
  <si>
    <t>94500 CHAMPIGNY SUR MARNE</t>
  </si>
  <si>
    <t>12 Rue THEODORINE</t>
  </si>
  <si>
    <t>20/10/2021</t>
  </si>
  <si>
    <t>SAIDANA VINCENT</t>
  </si>
  <si>
    <t>11940930394</t>
  </si>
  <si>
    <t>51975897300027</t>
  </si>
  <si>
    <t>653822</t>
  </si>
  <si>
    <t>80260 TALMAS</t>
  </si>
  <si>
    <t>20 Rue DU PRE BEGOND</t>
  </si>
  <si>
    <t>SAGUEZ FRANCOISE</t>
  </si>
  <si>
    <t>SAGUEZ FRANCOISE - COISE ANIME DANSE</t>
  </si>
  <si>
    <t>32800224880</t>
  </si>
  <si>
    <t>80882604400014</t>
  </si>
  <si>
    <t>444200</t>
  </si>
  <si>
    <t>0810 30 30 30</t>
  </si>
  <si>
    <t>10 Rue DE FRUCTIDOR</t>
  </si>
  <si>
    <t>SAGE</t>
  </si>
  <si>
    <t>11753226175</t>
  </si>
  <si>
    <t>31396612900303</t>
  </si>
  <si>
    <t>502273</t>
  </si>
  <si>
    <t>05778</t>
  </si>
  <si>
    <t>06 78 73 72 60</t>
  </si>
  <si>
    <t>64120 ST PALAIS</t>
  </si>
  <si>
    <t>40 Rue DU PALAIS DE JUSTICE</t>
  </si>
  <si>
    <t>SAFSU</t>
  </si>
  <si>
    <t>72640360264</t>
  </si>
  <si>
    <t>79926961800010</t>
  </si>
  <si>
    <t>173710</t>
  </si>
  <si>
    <t>04 72 85 62 92</t>
  </si>
  <si>
    <t>69760 LIMONEST</t>
  </si>
  <si>
    <t>LE BOIS DES COTES BATIMENT A 3EME ETAGE</t>
  </si>
  <si>
    <t>300 Route NATIONALE 6</t>
  </si>
  <si>
    <t>25/04/2025</t>
  </si>
  <si>
    <t>SAFOR</t>
  </si>
  <si>
    <t>SAFOR SANTE FORMATION</t>
  </si>
  <si>
    <t>82690524169</t>
  </si>
  <si>
    <t>40895316400048</t>
  </si>
  <si>
    <t>505134</t>
  </si>
  <si>
    <t>0664700313</t>
  </si>
  <si>
    <t>190 Avenue FELIX FAURE</t>
  </si>
  <si>
    <t>SAFFRAY NICOLAS</t>
  </si>
  <si>
    <t>82691053369</t>
  </si>
  <si>
    <t>51237607000011</t>
  </si>
  <si>
    <t>477801</t>
  </si>
  <si>
    <t>04 74 28 39 98</t>
  </si>
  <si>
    <t>60 Avenue DU MEDIPOLE</t>
  </si>
  <si>
    <t>SAFFER FLORIAN</t>
  </si>
  <si>
    <t>82380563438</t>
  </si>
  <si>
    <t>48511329400030</t>
  </si>
  <si>
    <t>660723</t>
  </si>
  <si>
    <t>04 69 60 87 94</t>
  </si>
  <si>
    <t>145 Rue Vauban</t>
  </si>
  <si>
    <t>03/10/2023</t>
  </si>
  <si>
    <t>SAFETYFIRST FORMATION</t>
  </si>
  <si>
    <t>82691303369</t>
  </si>
  <si>
    <t>79866561800038</t>
  </si>
  <si>
    <t>678909</t>
  </si>
  <si>
    <t>09 52 25 87 93</t>
  </si>
  <si>
    <t>32 Rue PIERRE SEMARD</t>
  </si>
  <si>
    <t>SAFETEAM SECURITE AUDIT FORMATION EQUIPEMENT</t>
  </si>
  <si>
    <t>82691283669</t>
  </si>
  <si>
    <t>79157108600028</t>
  </si>
  <si>
    <t>477643</t>
  </si>
  <si>
    <t>0478648252</t>
  </si>
  <si>
    <t>99 Avenue SIDOINE APOLLINAIRE</t>
  </si>
  <si>
    <t>SAFE'EVENTS</t>
  </si>
  <si>
    <t>82691150769</t>
  </si>
  <si>
    <t>53078348900012</t>
  </si>
  <si>
    <t>589366</t>
  </si>
  <si>
    <t>01 55 96 55 70</t>
  </si>
  <si>
    <t>78 Rue GARIBALDI</t>
  </si>
  <si>
    <t>SAD'S FORMATION</t>
  </si>
  <si>
    <t>11940837094</t>
  </si>
  <si>
    <t>53361371700024</t>
  </si>
  <si>
    <t>597788</t>
  </si>
  <si>
    <t>06 37 24 74 88</t>
  </si>
  <si>
    <t>38260 BALBINS</t>
  </si>
  <si>
    <t>Le Belvedere</t>
  </si>
  <si>
    <t>159 Chemin DU PLANOT</t>
  </si>
  <si>
    <t>SADHANA LIFE CENTER</t>
  </si>
  <si>
    <t>84380648738</t>
  </si>
  <si>
    <t>82530215100014</t>
  </si>
  <si>
    <t>660759</t>
  </si>
  <si>
    <t>06 40 52 98 08</t>
  </si>
  <si>
    <t>56 Rue LOUIS CRETOIS</t>
  </si>
  <si>
    <t>04/10/2023</t>
  </si>
  <si>
    <t>SADELER SOPHIE</t>
  </si>
  <si>
    <t>SADELER SOPHIE - CABINET REVELATEUR DE TALENTS</t>
  </si>
  <si>
    <t>52720191972</t>
  </si>
  <si>
    <t>87802617800011</t>
  </si>
  <si>
    <t>681659</t>
  </si>
  <si>
    <t>07 68 37 70 64</t>
  </si>
  <si>
    <t>320 Rue Ulysse Pallu</t>
  </si>
  <si>
    <t>SACO FORMATION</t>
  </si>
  <si>
    <t>75400213840</t>
  </si>
  <si>
    <t>84494714300021</t>
  </si>
  <si>
    <t>537561</t>
  </si>
  <si>
    <t>418 915 7030</t>
  </si>
  <si>
    <t>Local 250 - Entrée B</t>
  </si>
  <si>
    <t>2500 Rue Beaurevoir</t>
  </si>
  <si>
    <t>16/02/2016</t>
  </si>
  <si>
    <t>SACCADE INC. - CENTRE D'EXPERTISE EN AUTISME</t>
  </si>
  <si>
    <t>460606</t>
  </si>
  <si>
    <t>01 48 74 85 81</t>
  </si>
  <si>
    <t>35 Rue Notre Dame De Lorette</t>
  </si>
  <si>
    <t>SABRIPA</t>
  </si>
  <si>
    <t>11750584575</t>
  </si>
  <si>
    <t>32365851800028</t>
  </si>
  <si>
    <t>533853</t>
  </si>
  <si>
    <t>235 Rue de Nantes</t>
  </si>
  <si>
    <t>SABOT TOUDRET MARIE CLAUDE</t>
  </si>
  <si>
    <t>53350976735</t>
  </si>
  <si>
    <t>81105456800019</t>
  </si>
  <si>
    <t>348739</t>
  </si>
  <si>
    <t>04610</t>
  </si>
  <si>
    <t>04 68 25 00 84</t>
  </si>
  <si>
    <t>ZI LANNOLIER</t>
  </si>
  <si>
    <t>Rue FRITZ LAUER</t>
  </si>
  <si>
    <t>SABINE ACCO FORMATION</t>
  </si>
  <si>
    <t>91110095411</t>
  </si>
  <si>
    <t>48820391000028</t>
  </si>
  <si>
    <t>558278</t>
  </si>
  <si>
    <t>01 76 44 02 77</t>
  </si>
  <si>
    <t>70 Avenue DU GENERAL DE GAULLE</t>
  </si>
  <si>
    <t>SABFA 94 FORMATION CRETEIL</t>
  </si>
  <si>
    <t>SABFA 94 FORMATION</t>
  </si>
  <si>
    <t>11940911194</t>
  </si>
  <si>
    <t>81264205600012</t>
  </si>
  <si>
    <t>523689</t>
  </si>
  <si>
    <t>06 23 04 20 84</t>
  </si>
  <si>
    <t>76920 AMFREVILLE LA MI VOIE</t>
  </si>
  <si>
    <t>93 bis Rue FRANCOIS MITTERRAND</t>
  </si>
  <si>
    <t>SABATA ANNE-LAURE</t>
  </si>
  <si>
    <t>23760511776</t>
  </si>
  <si>
    <t>75319877900013</t>
  </si>
  <si>
    <t>626016</t>
  </si>
  <si>
    <t>49 681 309 88 100</t>
  </si>
  <si>
    <t>15 Bruchwiesenstr.</t>
  </si>
  <si>
    <t>SAARLANDISCHE KREBGESELLSCHAFT E.V.</t>
  </si>
  <si>
    <t>633872</t>
  </si>
  <si>
    <t>05 62 48 40 00</t>
  </si>
  <si>
    <t>19 Place DE LA CROIX DE PIERRE</t>
  </si>
  <si>
    <t>06/01/2022</t>
  </si>
  <si>
    <t>SAAH CRIC ASSOCIATION TOULOUSE</t>
  </si>
  <si>
    <t>SAAH CENTRE REEDUCATION INVALIDES CIVILS TOULOUSE</t>
  </si>
  <si>
    <t>73310124431</t>
  </si>
  <si>
    <t>77694494400011</t>
  </si>
  <si>
    <t>644419</t>
  </si>
  <si>
    <t>06 90 19 57 10</t>
  </si>
  <si>
    <t>97190 LE GOSIER</t>
  </si>
  <si>
    <t>Res Fleur De Mangue G01</t>
  </si>
  <si>
    <t>1 Rue ALEXANDRE CHRISTOPHE</t>
  </si>
  <si>
    <t>SA RH CONSEIL LE GOSIER</t>
  </si>
  <si>
    <t>SA RH CONSEIL</t>
  </si>
  <si>
    <t>01973236497</t>
  </si>
  <si>
    <t>82266071800013</t>
  </si>
  <si>
    <t>367588</t>
  </si>
  <si>
    <t>03 20 41 48 00</t>
  </si>
  <si>
    <t>IMMEUBLE LE VERDI</t>
  </si>
  <si>
    <t>6 Rue DU MOULIN DE LEZENNES</t>
  </si>
  <si>
    <t>SA GENERIX GROUP - SIEGE</t>
  </si>
  <si>
    <t>SA G E N E R I X</t>
  </si>
  <si>
    <t>31590220059</t>
  </si>
  <si>
    <t>37761915000115</t>
  </si>
  <si>
    <t>639965</t>
  </si>
  <si>
    <t>02 99 30 22 55</t>
  </si>
  <si>
    <t>25 Rue Alexandre Duval</t>
  </si>
  <si>
    <t>R4 RENNES</t>
  </si>
  <si>
    <t>R4 RELOU CONDUITE</t>
  </si>
  <si>
    <t>53351098835</t>
  </si>
  <si>
    <t>53309542800033</t>
  </si>
  <si>
    <t>682469</t>
  </si>
  <si>
    <t>03 20 20 67 89</t>
  </si>
  <si>
    <t>TOUR EQHO</t>
  </si>
  <si>
    <t>2 Avenue GAMBETTA</t>
  </si>
  <si>
    <t>RYDGE CONSEIL COURBEVOIE</t>
  </si>
  <si>
    <t>RYDGE CONSEIL - SIEGE SOCIAL</t>
  </si>
  <si>
    <t>11922813192</t>
  </si>
  <si>
    <t>90330949000014</t>
  </si>
  <si>
    <t>594957</t>
  </si>
  <si>
    <t>7 499 488 84 31</t>
  </si>
  <si>
    <t>RUSSIE - MOSCOW</t>
  </si>
  <si>
    <t>59a Beskudnikovsky Blvd.</t>
  </si>
  <si>
    <t>24/01/2019</t>
  </si>
  <si>
    <t>RUSSIAN SOCIETY OF OPHTHALMOLOGISTS</t>
  </si>
  <si>
    <t>617386</t>
  </si>
  <si>
    <t>06 87 36 85 56</t>
  </si>
  <si>
    <t>Résidence L'Albatros - App. 15 - Etage 2</t>
  </si>
  <si>
    <t>2 Rue DU STADE</t>
  </si>
  <si>
    <t>10/11/2020</t>
  </si>
  <si>
    <t>RUNRADIOPHYSIQUE</t>
  </si>
  <si>
    <t>04973222797</t>
  </si>
  <si>
    <t>84015815800013</t>
  </si>
  <si>
    <t>572846</t>
  </si>
  <si>
    <t>107-109 Avenue DE LA VENISE VERTE</t>
  </si>
  <si>
    <t>RUNNING EDUCATION</t>
  </si>
  <si>
    <t>75790119979</t>
  </si>
  <si>
    <t>83025670700027</t>
  </si>
  <si>
    <t>506606</t>
  </si>
  <si>
    <t>0692503232</t>
  </si>
  <si>
    <t>347 Chemin CHOLET</t>
  </si>
  <si>
    <t>RUN MAKE UP ACADAMY AVENCOT ONTHETIME</t>
  </si>
  <si>
    <t>98970415197</t>
  </si>
  <si>
    <t>79825621000013</t>
  </si>
  <si>
    <t>480290</t>
  </si>
  <si>
    <t>0692601200</t>
  </si>
  <si>
    <t>BOIS DE NEFLES</t>
  </si>
  <si>
    <t>11 bis Rue Etienne REGNAULT</t>
  </si>
  <si>
    <t>RCR</t>
  </si>
  <si>
    <t>RUN COMPETENCES RH</t>
  </si>
  <si>
    <t>98970330197</t>
  </si>
  <si>
    <t>43898637400041</t>
  </si>
  <si>
    <t>645424</t>
  </si>
  <si>
    <t>01 55 74 52 00</t>
  </si>
  <si>
    <t>50 Avenue Du President Wilson Parc Des Portes De Paris</t>
  </si>
  <si>
    <t>RUMEUR PUBLIQUE</t>
  </si>
  <si>
    <t>11755625275</t>
  </si>
  <si>
    <t>52486624100036</t>
  </si>
  <si>
    <t>406028</t>
  </si>
  <si>
    <t>05 56 75 58 66</t>
  </si>
  <si>
    <t>48 Avenue DE LA MAUGUETTE</t>
  </si>
  <si>
    <t>RUIZ PESIER CORINE</t>
  </si>
  <si>
    <t>72330233733</t>
  </si>
  <si>
    <t>38783280100022</t>
  </si>
  <si>
    <t>515553</t>
  </si>
  <si>
    <t>06 21 09 31 09</t>
  </si>
  <si>
    <t>25 Rue DE L'INDUSTRIE</t>
  </si>
  <si>
    <t>RUIZ OLIVIER</t>
  </si>
  <si>
    <t>91340674034</t>
  </si>
  <si>
    <t>51506014300028</t>
  </si>
  <si>
    <t>630561</t>
  </si>
  <si>
    <t>06 37 77 69 72</t>
  </si>
  <si>
    <t>01800 VILLIEU LOYES MOLLON</t>
  </si>
  <si>
    <t>1 clos les grandes terres</t>
  </si>
  <si>
    <t>RUER MICHEL VILLIEU LOYES MOLLON</t>
  </si>
  <si>
    <t>RUER MICHEL - RUER FORMATION</t>
  </si>
  <si>
    <t>82010159901</t>
  </si>
  <si>
    <t>42289185300026</t>
  </si>
  <si>
    <t>536775</t>
  </si>
  <si>
    <t>07097</t>
  </si>
  <si>
    <t>06 71 59 07 58</t>
  </si>
  <si>
    <t>36 Rue DE MONTMORENCY</t>
  </si>
  <si>
    <t>RUEL MICHEL HENRI MARIE</t>
  </si>
  <si>
    <t>RUEL MICHEL HENRI MARIE FHYPAC</t>
  </si>
  <si>
    <t>11755400575</t>
  </si>
  <si>
    <t>81369448600016</t>
  </si>
  <si>
    <t>470429</t>
  </si>
  <si>
    <t>Escalier A</t>
  </si>
  <si>
    <t>29 a rue de l'Oratoire</t>
  </si>
  <si>
    <t>RUEDA NANCY M'EXPRESO</t>
  </si>
  <si>
    <t>82691073169</t>
  </si>
  <si>
    <t>51384196500025</t>
  </si>
  <si>
    <t>387162</t>
  </si>
  <si>
    <t>03 84 86 15 80</t>
  </si>
  <si>
    <t>295 Rue GEORGES TROUILLOT</t>
  </si>
  <si>
    <t>RUDOLOGIA</t>
  </si>
  <si>
    <t>43390068239</t>
  </si>
  <si>
    <t>44131989400024</t>
  </si>
  <si>
    <t>617696</t>
  </si>
  <si>
    <t>06 86 72 41 87</t>
  </si>
  <si>
    <t>MAMA WORKS</t>
  </si>
  <si>
    <t>51 Quai LAWTON</t>
  </si>
  <si>
    <t>19/11/2020</t>
  </si>
  <si>
    <t>RUBBEES</t>
  </si>
  <si>
    <t>RUBBEES PRECIEUSES COMPETENCES</t>
  </si>
  <si>
    <t>75331227433</t>
  </si>
  <si>
    <t>87867603000017</t>
  </si>
  <si>
    <t>649363</t>
  </si>
  <si>
    <t>06 17 46 28 51</t>
  </si>
  <si>
    <t>42 bis Avenue DE LA COUR DE FRANCE</t>
  </si>
  <si>
    <t>16/12/2022</t>
  </si>
  <si>
    <t>RTVC JUVISY SUR ORGE</t>
  </si>
  <si>
    <t>RTVC - ORIENT'ACTION JUVISY SUR ORGE</t>
  </si>
  <si>
    <t>11910830791</t>
  </si>
  <si>
    <t>84194253500029</t>
  </si>
  <si>
    <t>673274</t>
  </si>
  <si>
    <t>07 60 58 38 90</t>
  </si>
  <si>
    <t>03300 CUSSET</t>
  </si>
  <si>
    <t>4 Place Louis Blanc</t>
  </si>
  <si>
    <t>RS PERFORMANCE CUSSET</t>
  </si>
  <si>
    <t>RS PERFORMANCE</t>
  </si>
  <si>
    <t>84030380903</t>
  </si>
  <si>
    <t>90021302600025</t>
  </si>
  <si>
    <t>436240</t>
  </si>
  <si>
    <t>01 43 74 73 22</t>
  </si>
  <si>
    <t>94160 ST MANDE</t>
  </si>
  <si>
    <t>5-7 Rue DE L'AMIRAL COURBET</t>
  </si>
  <si>
    <t>RS MANAGEMENT</t>
  </si>
  <si>
    <t>11940192394</t>
  </si>
  <si>
    <t>35258034400070</t>
  </si>
  <si>
    <t>573802</t>
  </si>
  <si>
    <t>0781852190</t>
  </si>
  <si>
    <t>29 bis Avenue de la Gare</t>
  </si>
  <si>
    <t>RPAE</t>
  </si>
  <si>
    <t>53560922556</t>
  </si>
  <si>
    <t>82945884300028</t>
  </si>
  <si>
    <t>645345</t>
  </si>
  <si>
    <t>01 42 49 76 76</t>
  </si>
  <si>
    <t>46-52 Rue Albert</t>
  </si>
  <si>
    <t>ROZO PARIS</t>
  </si>
  <si>
    <t>ROZO</t>
  </si>
  <si>
    <t>11755772975</t>
  </si>
  <si>
    <t>44477108300060</t>
  </si>
  <si>
    <t>656847</t>
  </si>
  <si>
    <t>06 24 34 27 87</t>
  </si>
  <si>
    <t>38520 LE BOURG D OISANS</t>
  </si>
  <si>
    <t>24 Rue St Antoine</t>
  </si>
  <si>
    <t>ROZO LE BOURG D OISANS</t>
  </si>
  <si>
    <t>84380824838</t>
  </si>
  <si>
    <t>89897693100011</t>
  </si>
  <si>
    <t>604409</t>
  </si>
  <si>
    <t>06 52 71 21 32</t>
  </si>
  <si>
    <t>64800 ST ABIT</t>
  </si>
  <si>
    <t>Chemin DE LARROUNDADE</t>
  </si>
  <si>
    <t>ROZES NICOLAS - SENSIROUTE</t>
  </si>
  <si>
    <t>75640402064</t>
  </si>
  <si>
    <t>81358659100014</t>
  </si>
  <si>
    <t>503423</t>
  </si>
  <si>
    <t>0299230595</t>
  </si>
  <si>
    <t>35630 ST GONDRAN</t>
  </si>
  <si>
    <t>ST GONDRAN</t>
  </si>
  <si>
    <t>CENTRE LE HAC BARATON</t>
  </si>
  <si>
    <t>ROZE FRANCOISE</t>
  </si>
  <si>
    <t>ROZE FRANCOISE DIACORPS</t>
  </si>
  <si>
    <t>53350779635</t>
  </si>
  <si>
    <t>45200476500023</t>
  </si>
  <si>
    <t>614907</t>
  </si>
  <si>
    <t>04 66 04 05 28</t>
  </si>
  <si>
    <t>30300 BEAUCAIRE</t>
  </si>
  <si>
    <t>ZAC DES MILLIAIRES</t>
  </si>
  <si>
    <t>ROZE CHRISTINE</t>
  </si>
  <si>
    <t>ROZE CHRISTINE - CER BEAUCAIRE</t>
  </si>
  <si>
    <t>76300411530</t>
  </si>
  <si>
    <t>48462167700026</t>
  </si>
  <si>
    <t>395572</t>
  </si>
  <si>
    <t>04 67 13 22 60</t>
  </si>
  <si>
    <t>461 Rue METAIRIE DE SAYSSET</t>
  </si>
  <si>
    <t>27/08/2014</t>
  </si>
  <si>
    <t>ROYER ROBIN ASSOCIES</t>
  </si>
  <si>
    <t>91340385534</t>
  </si>
  <si>
    <t>40122792100038</t>
  </si>
  <si>
    <t>459574</t>
  </si>
  <si>
    <t>RCS ADVANCING THE CHEMICAL SCIENCES</t>
  </si>
  <si>
    <t>ROYAL SOCIETY OF CHEMISTRY ADVANCING THE CHEMICAL SCIENCES</t>
  </si>
  <si>
    <t>638237</t>
  </si>
  <si>
    <t>44 141 201 0000</t>
  </si>
  <si>
    <t>1345 Govan Rd</t>
  </si>
  <si>
    <t>07/04/2022</t>
  </si>
  <si>
    <t>ROYAL HOSPITAL FOR CHILDREN</t>
  </si>
  <si>
    <t>567516</t>
  </si>
  <si>
    <t>44 20 7235 2351</t>
  </si>
  <si>
    <t>21 Prescot Street</t>
  </si>
  <si>
    <t>19/07/2017</t>
  </si>
  <si>
    <t>RCPSYCH</t>
  </si>
  <si>
    <t>ROYAL COLLEGE OF PSYCHIATRISTS</t>
  </si>
  <si>
    <t>607538</t>
  </si>
  <si>
    <t>44 20 3075 1200</t>
  </si>
  <si>
    <t>Regent's Park</t>
  </si>
  <si>
    <t>11 St Andrews Place</t>
  </si>
  <si>
    <t>02/12/2019</t>
  </si>
  <si>
    <t>RCP LONDON</t>
  </si>
  <si>
    <t>ROYAL COLLEGE OF PHYSICIANS</t>
  </si>
  <si>
    <t>642370</t>
  </si>
  <si>
    <t>44 20 7092 6000</t>
  </si>
  <si>
    <t>5-11 THEOBALD'S ROAD</t>
  </si>
  <si>
    <t>RCPCH</t>
  </si>
  <si>
    <t>ROYAL COLLEGE OF PAEDIATRICS AND CHILD HEALTH</t>
  </si>
  <si>
    <t>618007</t>
  </si>
  <si>
    <t>44 20 7772 6200</t>
  </si>
  <si>
    <t>10-18 UNION STREET</t>
  </si>
  <si>
    <t>30/11/2020</t>
  </si>
  <si>
    <t>RCOG</t>
  </si>
  <si>
    <t>ROYAL COLLEGE OF OBSTETRICIANS &amp; GYNAECOLOGISTS</t>
  </si>
  <si>
    <t>679938</t>
  </si>
  <si>
    <t>44 20 7404 1999</t>
  </si>
  <si>
    <t>OCTOVIA HOUSE</t>
  </si>
  <si>
    <t>54 AYRES STREET</t>
  </si>
  <si>
    <t>22/01/2025</t>
  </si>
  <si>
    <t>RCEM</t>
  </si>
  <si>
    <t>ROYAL COLLEGE OF EMERGENCY MEDICINE</t>
  </si>
  <si>
    <t>560522</t>
  </si>
  <si>
    <t>06 84 04 82 88</t>
  </si>
  <si>
    <t>52 Rue sergent bobillot bois</t>
  </si>
  <si>
    <t>ROYAL CLOWN CAMPAGNY</t>
  </si>
  <si>
    <t>11930678893</t>
  </si>
  <si>
    <t>45172708500024</t>
  </si>
  <si>
    <t>594003</t>
  </si>
  <si>
    <t>44 20 7352 8121</t>
  </si>
  <si>
    <t>Sydney Street</t>
  </si>
  <si>
    <t>28/12/2018</t>
  </si>
  <si>
    <t>ROYAL BROMPTON &amp; HAREFIELD</t>
  </si>
  <si>
    <t>423841</t>
  </si>
  <si>
    <t>03 83 44 23 90</t>
  </si>
  <si>
    <t>9 Rue DE LA CRAFFE</t>
  </si>
  <si>
    <t>ROY SALMA</t>
  </si>
  <si>
    <t>41540290154</t>
  </si>
  <si>
    <t>43902917400034</t>
  </si>
  <si>
    <t>622308</t>
  </si>
  <si>
    <t>60460 PRECY SUR OISE</t>
  </si>
  <si>
    <t>CAP SUR</t>
  </si>
  <si>
    <t>1 Rue des clignettes</t>
  </si>
  <si>
    <t>01/04/2021</t>
  </si>
  <si>
    <t>ROY ROLAND</t>
  </si>
  <si>
    <t>22600189560</t>
  </si>
  <si>
    <t>44448184000049</t>
  </si>
  <si>
    <t>609900</t>
  </si>
  <si>
    <t>06 19 94 69 28</t>
  </si>
  <si>
    <t>23 Rue scheffer</t>
  </si>
  <si>
    <t>ROY OLIVIA</t>
  </si>
  <si>
    <t>11755124375</t>
  </si>
  <si>
    <t>50329892900046</t>
  </si>
  <si>
    <t>627409</t>
  </si>
  <si>
    <t>42470 LAY</t>
  </si>
  <si>
    <t>10 Rue DU POINT DU JOUR</t>
  </si>
  <si>
    <t>21/11/2022</t>
  </si>
  <si>
    <t>ROY LOUIS</t>
  </si>
  <si>
    <t>84420355442</t>
  </si>
  <si>
    <t>79200968000036</t>
  </si>
  <si>
    <t>453640</t>
  </si>
  <si>
    <t>02481</t>
  </si>
  <si>
    <t>43700 ST GERMAIN LAPRADE</t>
  </si>
  <si>
    <t>2 Impasse DES ALOUETTES</t>
  </si>
  <si>
    <t>ROUX VIGOT CHANTAL</t>
  </si>
  <si>
    <t>ROUX VIGOT CHANTAL - FORMATION SANTE</t>
  </si>
  <si>
    <t>83430323943</t>
  </si>
  <si>
    <t>51253752300015</t>
  </si>
  <si>
    <t>656471</t>
  </si>
  <si>
    <t>06 88 31 10 85</t>
  </si>
  <si>
    <t>70190 CIREY</t>
  </si>
  <si>
    <t>7 Rue Saint Maurice</t>
  </si>
  <si>
    <t>13/06/2023</t>
  </si>
  <si>
    <t>ROUX FLORENCE</t>
  </si>
  <si>
    <t>27700080670</t>
  </si>
  <si>
    <t>51803031700037</t>
  </si>
  <si>
    <t>527774</t>
  </si>
  <si>
    <t>04 78 72 52 64</t>
  </si>
  <si>
    <t>574 Chemin DE WETTE FAYS</t>
  </si>
  <si>
    <t>R2B</t>
  </si>
  <si>
    <t>ROUTE TO BUSINESS</t>
  </si>
  <si>
    <t>82691330669</t>
  </si>
  <si>
    <t>51120918100029</t>
  </si>
  <si>
    <t>600842</t>
  </si>
  <si>
    <t>05 34 41 43 80</t>
  </si>
  <si>
    <t>CENTRE ROUTE NOUVELLE</t>
  </si>
  <si>
    <t>3 PORT SAINT ETIENNE</t>
  </si>
  <si>
    <t>ROUTE NOUVELLE ASSOCIATION</t>
  </si>
  <si>
    <t>73310785231</t>
  </si>
  <si>
    <t>77695195600072</t>
  </si>
  <si>
    <t>611130</t>
  </si>
  <si>
    <t>06 58 92 23 93</t>
  </si>
  <si>
    <t>13790 ROUSSET</t>
  </si>
  <si>
    <t>Chaussée DE LA TUILIERE</t>
  </si>
  <si>
    <t>RRC</t>
  </si>
  <si>
    <t>ROUSSET RE CREATION</t>
  </si>
  <si>
    <t>93130831313</t>
  </si>
  <si>
    <t>40469401000038</t>
  </si>
  <si>
    <t>473911</t>
  </si>
  <si>
    <t>06 43 07 52 25</t>
  </si>
  <si>
    <t>83560 ST JULIEN</t>
  </si>
  <si>
    <t>Le Clos des Félines</t>
  </si>
  <si>
    <t>ROUSSET MURE LINE MARIE</t>
  </si>
  <si>
    <t>ROUSSET MURE LINE MARIE FORM HARMONITUDE</t>
  </si>
  <si>
    <t>93830462183</t>
  </si>
  <si>
    <t>79254371200014</t>
  </si>
  <si>
    <t>683863</t>
  </si>
  <si>
    <t>6 Chemin DES TUILERIES</t>
  </si>
  <si>
    <t>ROUSSET AURELIE</t>
  </si>
  <si>
    <t>ROUSSET AURELIE - AUTRHEMENT</t>
  </si>
  <si>
    <t>84380866638</t>
  </si>
  <si>
    <t>94804788100016</t>
  </si>
  <si>
    <t>595482</t>
  </si>
  <si>
    <t>03 22 92 20 76</t>
  </si>
  <si>
    <t>9 Rue de Metz</t>
  </si>
  <si>
    <t>ROUSSELLE AUTO ECOLE</t>
  </si>
  <si>
    <t>22800134180</t>
  </si>
  <si>
    <t>41030168300026</t>
  </si>
  <si>
    <t>598744</t>
  </si>
  <si>
    <t>09 81 74 60 68</t>
  </si>
  <si>
    <t>5 Rue CHARLES LAGANNE</t>
  </si>
  <si>
    <t>ROUSSEL OLIVE ASTRIC CABINET</t>
  </si>
  <si>
    <t>73310561431</t>
  </si>
  <si>
    <t>39022027500056</t>
  </si>
  <si>
    <t>597181</t>
  </si>
  <si>
    <t>ROUSSEL JEAN MARC</t>
  </si>
  <si>
    <t>27710260571</t>
  </si>
  <si>
    <t>44317495800050</t>
  </si>
  <si>
    <t>666087</t>
  </si>
  <si>
    <t>07 82 70 34 53</t>
  </si>
  <si>
    <t>33560 STE EULALIE</t>
  </si>
  <si>
    <t>14 Rue DE LA CASELLE</t>
  </si>
  <si>
    <t>ROUSSEAU TATIANA FELINE</t>
  </si>
  <si>
    <t>75331392933</t>
  </si>
  <si>
    <t>90744903700015</t>
  </si>
  <si>
    <t>654437</t>
  </si>
  <si>
    <t>03 88 44 49 58</t>
  </si>
  <si>
    <t>67120 DUTTLENHEIM</t>
  </si>
  <si>
    <t>7 Rue Ampère</t>
  </si>
  <si>
    <t>ROUSSEAU FORMATION</t>
  </si>
  <si>
    <t>ROUSSEAU FORMATION SARL</t>
  </si>
  <si>
    <t>42670501667</t>
  </si>
  <si>
    <t>49337552100058</t>
  </si>
  <si>
    <t>593850</t>
  </si>
  <si>
    <t>0682042627</t>
  </si>
  <si>
    <t>54 B Avenue DE L'EST</t>
  </si>
  <si>
    <t>ROUSSEAU EICHENLAUB VALERIE - FORT INTERIEUR</t>
  </si>
  <si>
    <t>11940886094</t>
  </si>
  <si>
    <t>40389571700052</t>
  </si>
  <si>
    <t>656628</t>
  </si>
  <si>
    <t>06 31 70 46 87</t>
  </si>
  <si>
    <t>49110 MONTREVAULT SUR EVRE</t>
  </si>
  <si>
    <t>PUISET DORE</t>
  </si>
  <si>
    <t>704 LE BUISSON</t>
  </si>
  <si>
    <t>15/06/2023</t>
  </si>
  <si>
    <t>ROUSSE CELINE</t>
  </si>
  <si>
    <t>ROUSSE CELINE - JALLONS</t>
  </si>
  <si>
    <t>52490367249</t>
  </si>
  <si>
    <t>88382461700012</t>
  </si>
  <si>
    <t>346809</t>
  </si>
  <si>
    <t>0164234220</t>
  </si>
  <si>
    <t>77300 FONTAINEBLEAU</t>
  </si>
  <si>
    <t>66 Rue DE FRANCE</t>
  </si>
  <si>
    <t>ROUSSARIE PASCALE</t>
  </si>
  <si>
    <t>ROUSSARIE PASCALE COM C FORMAT ION</t>
  </si>
  <si>
    <t>11770393677</t>
  </si>
  <si>
    <t>44446209700072</t>
  </si>
  <si>
    <t>466608</t>
  </si>
  <si>
    <t>Le Parador villa 16</t>
  </si>
  <si>
    <t>54 Avenue du Maréchal Leclerc</t>
  </si>
  <si>
    <t>ROULLIN JEAN LUC</t>
  </si>
  <si>
    <t>ROULLIN JEAN LUC ABC INGENIERIE</t>
  </si>
  <si>
    <t>93830460583</t>
  </si>
  <si>
    <t>51441903500035</t>
  </si>
  <si>
    <t>622758</t>
  </si>
  <si>
    <t>51110 WARMERIVILLE</t>
  </si>
  <si>
    <t>3 Allée de la Paix</t>
  </si>
  <si>
    <t>ROULLIN CORENTINE</t>
  </si>
  <si>
    <t>44510182451</t>
  </si>
  <si>
    <t>78921216400048</t>
  </si>
  <si>
    <t>646271</t>
  </si>
  <si>
    <t>06 52 82 51 57</t>
  </si>
  <si>
    <t>26100 ROMANS SUR ISERE</t>
  </si>
  <si>
    <t>La villa Gabriel</t>
  </si>
  <si>
    <t>7 Rue Sidonie Gabrielle Colette</t>
  </si>
  <si>
    <t>07/10/2022</t>
  </si>
  <si>
    <t>ROULIN MAEVA</t>
  </si>
  <si>
    <t>ROULIN MAEVA - GENEPSY FORMATION</t>
  </si>
  <si>
    <t>82260236126</t>
  </si>
  <si>
    <t>80516513100055</t>
  </si>
  <si>
    <t>515292</t>
  </si>
  <si>
    <t>07370 SARRAS</t>
  </si>
  <si>
    <t>chalavouze</t>
  </si>
  <si>
    <t>309 Route bois seigneur</t>
  </si>
  <si>
    <t>ROUILLON EMILIE ATELIER DE VANNERIE ARCHELLE</t>
  </si>
  <si>
    <t>82070078307</t>
  </si>
  <si>
    <t>45338036200021</t>
  </si>
  <si>
    <t>665447</t>
  </si>
  <si>
    <t>06 76 71 88 60</t>
  </si>
  <si>
    <t>06210 MANDELIEU LA NAPOULE</t>
  </si>
  <si>
    <t>LES TERRES DE L OLYMPE N11</t>
  </si>
  <si>
    <t>671 Avenue DE L'ESTEREL</t>
  </si>
  <si>
    <t>ROUET CHARDON EMMANUELLE</t>
  </si>
  <si>
    <t>ROUET CHARDON EMMANUELLE - QUALITAZUR</t>
  </si>
  <si>
    <t>93060761006</t>
  </si>
  <si>
    <t>51903774100047</t>
  </si>
  <si>
    <t>626946</t>
  </si>
  <si>
    <t>28/07/2021</t>
  </si>
  <si>
    <t>ROUEDAD</t>
  </si>
  <si>
    <t>53351097335</t>
  </si>
  <si>
    <t>84958206900019</t>
  </si>
  <si>
    <t>524906</t>
  </si>
  <si>
    <t>0298997581</t>
  </si>
  <si>
    <t>29270 CARHAIX PLOUGUER</t>
  </si>
  <si>
    <t>Ti Ar Vro</t>
  </si>
  <si>
    <t>6 Place DES DROITS DE L'HOMME</t>
  </si>
  <si>
    <t>ROUDOUR</t>
  </si>
  <si>
    <t>53290765829</t>
  </si>
  <si>
    <t>40095268500024</t>
  </si>
  <si>
    <t>645138</t>
  </si>
  <si>
    <t>06 14 98 57 17</t>
  </si>
  <si>
    <t>40530 LABENNE</t>
  </si>
  <si>
    <t>12 Chemin des marguerites</t>
  </si>
  <si>
    <t>16/09/2022</t>
  </si>
  <si>
    <t>SOEC</t>
  </si>
  <si>
    <t>ROUDAUT BERTRAND - SOLUTIONS ET CONFORMITE</t>
  </si>
  <si>
    <t>72400101040</t>
  </si>
  <si>
    <t>49311792300034</t>
  </si>
  <si>
    <t>398305</t>
  </si>
  <si>
    <t>06 08 85 64 04</t>
  </si>
  <si>
    <t>31270 FROUZINS</t>
  </si>
  <si>
    <t>19 bis VIEUX CHEMIN DE MURET</t>
  </si>
  <si>
    <t>ROUCOULES ALAIN</t>
  </si>
  <si>
    <t>73310504731</t>
  </si>
  <si>
    <t>49376740400012</t>
  </si>
  <si>
    <t>489591</t>
  </si>
  <si>
    <t>09 84 26 94 50</t>
  </si>
  <si>
    <t>26400 CREST</t>
  </si>
  <si>
    <t>41 Rue De L Hotel De Ville</t>
  </si>
  <si>
    <t>ROUBINOWITZ CARETTE ANNICK ATELIERS SALAMANDRE</t>
  </si>
  <si>
    <t>82260104326</t>
  </si>
  <si>
    <t>40863465700063</t>
  </si>
  <si>
    <t>623593</t>
  </si>
  <si>
    <t>06 10 26 09 28</t>
  </si>
  <si>
    <t>30400 VILLENEUVE LES AVIGNON</t>
  </si>
  <si>
    <t>93 bis Avenue PAUL RAVOUX</t>
  </si>
  <si>
    <t>ROUAULT CATHERINE</t>
  </si>
  <si>
    <t>91300367430</t>
  </si>
  <si>
    <t>50455374400039</t>
  </si>
  <si>
    <t>672658</t>
  </si>
  <si>
    <t>06 86 99 61 93</t>
  </si>
  <si>
    <t>01120 THIL</t>
  </si>
  <si>
    <t>175 Rue DE LA MAIRIE</t>
  </si>
  <si>
    <t>12/07/2024</t>
  </si>
  <si>
    <t>ROUAUD BUGEJA EMMANUELLE</t>
  </si>
  <si>
    <t>ROUAUD BUGEJA EMMANUELLE - AKTASENS</t>
  </si>
  <si>
    <t>84010201001</t>
  </si>
  <si>
    <t>84381187800019</t>
  </si>
  <si>
    <t>586791</t>
  </si>
  <si>
    <t>06 09 42 61 47</t>
  </si>
  <si>
    <t>67140 BERNARDVILLE</t>
  </si>
  <si>
    <t>8 Impasse de l'Ecole</t>
  </si>
  <si>
    <t>ROTTMAR LE FEBVRE DE SAINT GERMAIN MARIA</t>
  </si>
  <si>
    <t>ROTTMAR LE FEBVRE DE SAINT GERMAIN MARIA - EN TERRE D'ENFANCE</t>
  </si>
  <si>
    <t>44670584467</t>
  </si>
  <si>
    <t>82270473000016</t>
  </si>
  <si>
    <t>510725</t>
  </si>
  <si>
    <t>06 75 03 03 89</t>
  </si>
  <si>
    <t>54390 FROUARD</t>
  </si>
  <si>
    <t>2 Rue DU FORT JOLY</t>
  </si>
  <si>
    <t>ROTTEMENT PATRICIA</t>
  </si>
  <si>
    <t>41540315454</t>
  </si>
  <si>
    <t>78955024100010</t>
  </si>
  <si>
    <t>601238</t>
  </si>
  <si>
    <t>06 82 06 01 34</t>
  </si>
  <si>
    <t>57590 LANEUVEVILLE EN SAULNOIS</t>
  </si>
  <si>
    <t>3 Chemin de la fenotte</t>
  </si>
  <si>
    <t>ROTH RENE</t>
  </si>
  <si>
    <t>44570377757</t>
  </si>
  <si>
    <t>52028917400010</t>
  </si>
  <si>
    <t>602607</t>
  </si>
  <si>
    <t>4 Rue du Maréchal Lyautey</t>
  </si>
  <si>
    <t>ROTH MANVOUTOUKA TINE</t>
  </si>
  <si>
    <t>93131758013</t>
  </si>
  <si>
    <t>83909866200019</t>
  </si>
  <si>
    <t>587588</t>
  </si>
  <si>
    <t>06 61 24 66 70</t>
  </si>
  <si>
    <t>59130 LAMBERSART</t>
  </si>
  <si>
    <t>82 Rue du 8 mai 1945</t>
  </si>
  <si>
    <t>ROSSI ISABELLE - FREE BODY</t>
  </si>
  <si>
    <t>31590456059</t>
  </si>
  <si>
    <t>39537468900028</t>
  </si>
  <si>
    <t>577443</t>
  </si>
  <si>
    <t>06 14 35 07 52</t>
  </si>
  <si>
    <t>3 Avenue MALAUSSENA</t>
  </si>
  <si>
    <t>ROSSI GIOVANNI</t>
  </si>
  <si>
    <t>93060814106</t>
  </si>
  <si>
    <t>47839905800047</t>
  </si>
  <si>
    <t>577030</t>
  </si>
  <si>
    <t>05 53 63 04 27</t>
  </si>
  <si>
    <t>24130 LUNAS</t>
  </si>
  <si>
    <t>Bourg Nord</t>
  </si>
  <si>
    <t>ROSOLIN CELINE</t>
  </si>
  <si>
    <t>75240183924</t>
  </si>
  <si>
    <t>81447828500020</t>
  </si>
  <si>
    <t>660735</t>
  </si>
  <si>
    <t>14 Quai DE VERSAILLES</t>
  </si>
  <si>
    <t>ROSAS &amp; QOSMAS</t>
  </si>
  <si>
    <t>52440906544</t>
  </si>
  <si>
    <t>89132074900023</t>
  </si>
  <si>
    <t>552975</t>
  </si>
  <si>
    <t>03 20 00 06 12</t>
  </si>
  <si>
    <t>17 Place du Maréchal Leclerc</t>
  </si>
  <si>
    <t>ROSA FLEURY LE VESCO</t>
  </si>
  <si>
    <t>31590754459</t>
  </si>
  <si>
    <t>50515977200027</t>
  </si>
  <si>
    <t>539200</t>
  </si>
  <si>
    <t>76410 TOURVILLE LA RIVIERE</t>
  </si>
  <si>
    <t>4 Allée GEORGES MAUCHAND</t>
  </si>
  <si>
    <t>ROQUIGNY THOMAS JEAN JOSEPH</t>
  </si>
  <si>
    <t>28760538076</t>
  </si>
  <si>
    <t>81808117600013</t>
  </si>
  <si>
    <t>612595</t>
  </si>
  <si>
    <t>07 83 66 37 10</t>
  </si>
  <si>
    <t>86240 LIGUGE</t>
  </si>
  <si>
    <t>LA HALLE</t>
  </si>
  <si>
    <t>ROQUET CHARLOTTE</t>
  </si>
  <si>
    <t>ROQUET CHARLOTTE - SOPHROVIENNE</t>
  </si>
  <si>
    <t>75860148186</t>
  </si>
  <si>
    <t>81852457100010</t>
  </si>
  <si>
    <t>607757</t>
  </si>
  <si>
    <t>06 68 00 06 50</t>
  </si>
  <si>
    <t>11 Chemin DU BRAY</t>
  </si>
  <si>
    <t>ROQUE EMMANUEL</t>
  </si>
  <si>
    <t>82740296974</t>
  </si>
  <si>
    <t>53755137600024</t>
  </si>
  <si>
    <t>185243</t>
  </si>
  <si>
    <t>02 51 68 28 23</t>
  </si>
  <si>
    <t>85300 CHALLANS</t>
  </si>
  <si>
    <t>11 Rue DES COUTS</t>
  </si>
  <si>
    <t>ROQUAND MARIE ARMELLE</t>
  </si>
  <si>
    <t>ROQUAND MARIE ARMELLE - CFSH</t>
  </si>
  <si>
    <t>52850226785</t>
  </si>
  <si>
    <t>41156666400016</t>
  </si>
  <si>
    <t>661168</t>
  </si>
  <si>
    <t>91700 STE GENEVIEVE DES BOIS</t>
  </si>
  <si>
    <t>15 Allée DU MOULIN VERT</t>
  </si>
  <si>
    <t>ROPERT PASCAL</t>
  </si>
  <si>
    <t>ROPERT PASCAL - BEL HORIZON</t>
  </si>
  <si>
    <t>11910997091</t>
  </si>
  <si>
    <t>82492504400011</t>
  </si>
  <si>
    <t>555990</t>
  </si>
  <si>
    <t>05 65 99 84 14</t>
  </si>
  <si>
    <t>12400 ST AFFRIQUE</t>
  </si>
  <si>
    <t>1 Rue RAYMOND GANTOU</t>
  </si>
  <si>
    <t>ROMIGUIER MYRIAM</t>
  </si>
  <si>
    <t>73120075112</t>
  </si>
  <si>
    <t>43351992300026</t>
  </si>
  <si>
    <t>522983</t>
  </si>
  <si>
    <t>+41 848 888 123</t>
  </si>
  <si>
    <t>SUISSE - PAUDEX</t>
  </si>
  <si>
    <t>Route DU LAC 2</t>
  </si>
  <si>
    <t>25/06/2015</t>
  </si>
  <si>
    <t>ROMANDIE FORMATION</t>
  </si>
  <si>
    <t>676652</t>
  </si>
  <si>
    <t>02 32 98 97 35</t>
  </si>
  <si>
    <t>76160 ST MARTIN DU VIVIER</t>
  </si>
  <si>
    <t>129 Rue EDOUARD DELAMARE DEBOUTTEVILLE</t>
  </si>
  <si>
    <t>05/11/2024</t>
  </si>
  <si>
    <t>ROMAIN BRIFAULT</t>
  </si>
  <si>
    <t>28760692076</t>
  </si>
  <si>
    <t>80909737100045</t>
  </si>
  <si>
    <t>641870</t>
  </si>
  <si>
    <t>01 60 07 90 49</t>
  </si>
  <si>
    <t>77700 SERRIS</t>
  </si>
  <si>
    <t>2 Avenue DU PRIEURE</t>
  </si>
  <si>
    <t>ROLAND DG FRANCE</t>
  </si>
  <si>
    <t>11770661277</t>
  </si>
  <si>
    <t>83487449700037</t>
  </si>
  <si>
    <t>665046</t>
  </si>
  <si>
    <t>06 58 19 55 39</t>
  </si>
  <si>
    <t>86100 CHATELLERAULT</t>
  </si>
  <si>
    <t>57 Avenue Camille Pagé</t>
  </si>
  <si>
    <t>ROGER JULIEN</t>
  </si>
  <si>
    <t>ROGER JULIEN - SCOREA</t>
  </si>
  <si>
    <t>75860195286</t>
  </si>
  <si>
    <t>84211286400025</t>
  </si>
  <si>
    <t>575987</t>
  </si>
  <si>
    <t>06 85 35 51 72</t>
  </si>
  <si>
    <t>3 bis Rue DES VISITANDINES</t>
  </si>
  <si>
    <t>RODRIGUEZ MARC</t>
  </si>
  <si>
    <t>72640360864</t>
  </si>
  <si>
    <t>53897604400023</t>
  </si>
  <si>
    <t>679847</t>
  </si>
  <si>
    <t>06 83 09 19 31</t>
  </si>
  <si>
    <t>33240 PEUJARD</t>
  </si>
  <si>
    <t>4 Place JEAN JAURES</t>
  </si>
  <si>
    <t>RODIER CHLOE</t>
  </si>
  <si>
    <t>RODIER CHLOE - ATELIERS A'VENIR</t>
  </si>
  <si>
    <t>75331251133</t>
  </si>
  <si>
    <t>85256441800014</t>
  </si>
  <si>
    <t>596656</t>
  </si>
  <si>
    <t>1 212 327 8000</t>
  </si>
  <si>
    <t>1230 York Avenue</t>
  </si>
  <si>
    <t>04/03/2019</t>
  </si>
  <si>
    <t>ROCKEFELLER UNIVERSITY</t>
  </si>
  <si>
    <t>345088</t>
  </si>
  <si>
    <t>05091</t>
  </si>
  <si>
    <t>06 84 80 46 65</t>
  </si>
  <si>
    <t>43140 ST DIDIER EN VELAY</t>
  </si>
  <si>
    <t>MONTMEAT</t>
  </si>
  <si>
    <t>ROCHER CHABANOLLE MADELEINE</t>
  </si>
  <si>
    <t>ROCHER CHABANOLLE MADELEINE - AUBE</t>
  </si>
  <si>
    <t>83430316243</t>
  </si>
  <si>
    <t>50143799000010</t>
  </si>
  <si>
    <t>582440</t>
  </si>
  <si>
    <t>10400 AVANT LES MARCILLY</t>
  </si>
  <si>
    <t>6 Rue Saint-Anne</t>
  </si>
  <si>
    <t>MISSION QUALITE</t>
  </si>
  <si>
    <t>ROCHER ALEXANDRA - MISSION QUALITE</t>
  </si>
  <si>
    <t>21100080810</t>
  </si>
  <si>
    <t>75200269100018</t>
  </si>
  <si>
    <t>11538</t>
  </si>
  <si>
    <t>04 76 76 30 00</t>
  </si>
  <si>
    <t>2 Avenue du Vercors</t>
  </si>
  <si>
    <t>ROCHE DIAGNOSTICS</t>
  </si>
  <si>
    <t>ROCHE DIAGNOSTICS FRANCE</t>
  </si>
  <si>
    <t>82380048438</t>
  </si>
  <si>
    <t>38048476600031</t>
  </si>
  <si>
    <t>630433</t>
  </si>
  <si>
    <t>12 Avenue Simon bolivar</t>
  </si>
  <si>
    <t>ROCHE  DELPHINE</t>
  </si>
  <si>
    <t>ROCHE  DELPHINE - R  COMME</t>
  </si>
  <si>
    <t>11755859675</t>
  </si>
  <si>
    <t>83265741500010</t>
  </si>
  <si>
    <t>657190</t>
  </si>
  <si>
    <t>07 85 56 83 28</t>
  </si>
  <si>
    <t>3 Avenue de Gradignan</t>
  </si>
  <si>
    <t>ROCHARD SANDRINE</t>
  </si>
  <si>
    <t>ROCHARD SANDRINE - ROSA CABINET CONSEIL</t>
  </si>
  <si>
    <t>75331349233</t>
  </si>
  <si>
    <t>81840425300028</t>
  </si>
  <si>
    <t>531819</t>
  </si>
  <si>
    <t>06 14 14 10 39</t>
  </si>
  <si>
    <t>31 Rue RUE CHANZY</t>
  </si>
  <si>
    <t>ROCCHI CONSULTANT QUALITE</t>
  </si>
  <si>
    <t>ROCCHI  ISSANCHOU CHRISTELLE CONSULTANT QUALITE</t>
  </si>
  <si>
    <t>73820064582</t>
  </si>
  <si>
    <t>79074623400034</t>
  </si>
  <si>
    <t>672518</t>
  </si>
  <si>
    <t>06 52 61 14 63</t>
  </si>
  <si>
    <t>3 Rue du Courtis Robin</t>
  </si>
  <si>
    <t>ROBRIQUET REBECCA</t>
  </si>
  <si>
    <t>ROBRIQUET REBECCA - 2RF CONSEIL</t>
  </si>
  <si>
    <t>27890163889</t>
  </si>
  <si>
    <t>52360216700034</t>
  </si>
  <si>
    <t>432799</t>
  </si>
  <si>
    <t>04 67 98 74 40</t>
  </si>
  <si>
    <t>20 Rue DE CHATEAUDUN</t>
  </si>
  <si>
    <t>10/08/2020</t>
  </si>
  <si>
    <t>ROBO MARTINEZ PATRICK</t>
  </si>
  <si>
    <t>91340707034</t>
  </si>
  <si>
    <t>52247168900011</t>
  </si>
  <si>
    <t>553300</t>
  </si>
  <si>
    <t>06 67 14 88 50</t>
  </si>
  <si>
    <t>VALDEL CONSULTING</t>
  </si>
  <si>
    <t>88 JEAN MONNET</t>
  </si>
  <si>
    <t>ROBION CHERON MARTINE</t>
  </si>
  <si>
    <t>ROBION CHERON MARTINE - VADEL CONSULTING VAE</t>
  </si>
  <si>
    <t>93131391913</t>
  </si>
  <si>
    <t>50209263800035</t>
  </si>
  <si>
    <t>539818</t>
  </si>
  <si>
    <t>03 20 78 10 27</t>
  </si>
  <si>
    <t>5 Rue ADOLPHE MAX</t>
  </si>
  <si>
    <t>ROBIDEZ BERTRAND - PSYCHOLOGUE</t>
  </si>
  <si>
    <t>31590834859</t>
  </si>
  <si>
    <t>50796757800018</t>
  </si>
  <si>
    <t>597806</t>
  </si>
  <si>
    <t>03 44 58 80 85</t>
  </si>
  <si>
    <t>60560 ORRY LA VILLE</t>
  </si>
  <si>
    <t>14 Rue La Chapelle</t>
  </si>
  <si>
    <t>ROBERTSON ARCHIE</t>
  </si>
  <si>
    <t>22600233760</t>
  </si>
  <si>
    <t>40357996400012</t>
  </si>
  <si>
    <t>155986</t>
  </si>
  <si>
    <t>04 90 82 74 48</t>
  </si>
  <si>
    <t>63 Route DE LYON</t>
  </si>
  <si>
    <t>RMC PACA</t>
  </si>
  <si>
    <t>ROBERT MOREAU CONSULTANTS PACA</t>
  </si>
  <si>
    <t>93840084284</t>
  </si>
  <si>
    <t>38070054200026</t>
  </si>
  <si>
    <t>599700</t>
  </si>
  <si>
    <t>06 72 19 99 17</t>
  </si>
  <si>
    <t>28 Rue MARCELLIN BERTHELOT</t>
  </si>
  <si>
    <t>09/05/2019</t>
  </si>
  <si>
    <t>ROBERT LE HECH FLORENCE</t>
  </si>
  <si>
    <t>75190092619</t>
  </si>
  <si>
    <t>40034380200023</t>
  </si>
  <si>
    <t>605840</t>
  </si>
  <si>
    <t>06 69 76 02 39</t>
  </si>
  <si>
    <t>38850 CHARAVINES</t>
  </si>
  <si>
    <t>1530 Route PRINCIPALE</t>
  </si>
  <si>
    <t>ROBERT JEROME ALEXANDRE</t>
  </si>
  <si>
    <t>ROBERT JEROME - JR PREVENT</t>
  </si>
  <si>
    <t>82380587638</t>
  </si>
  <si>
    <t>80326480300021</t>
  </si>
  <si>
    <t>543068</t>
  </si>
  <si>
    <t>34 628 156 392</t>
  </si>
  <si>
    <t>ESPAGNE - DENIA</t>
  </si>
  <si>
    <t>Esc A Apart OA</t>
  </si>
  <si>
    <t>36 AVENIDA DE GANDIA</t>
  </si>
  <si>
    <t>09/05/2016</t>
  </si>
  <si>
    <t>ROBERT FRANCK</t>
  </si>
  <si>
    <t>592791</t>
  </si>
  <si>
    <t>07 52 02 15 54</t>
  </si>
  <si>
    <t>1 Route DE MONTAIGU</t>
  </si>
  <si>
    <t>ROBERT DE BEAUCHAMP - JUST IT</t>
  </si>
  <si>
    <t>27390107339</t>
  </si>
  <si>
    <t>39092450400041</t>
  </si>
  <si>
    <t>657608</t>
  </si>
  <si>
    <t>05 62 18 33 67</t>
  </si>
  <si>
    <t>3 Chemin des Arnis</t>
  </si>
  <si>
    <t>RN FORMATION</t>
  </si>
  <si>
    <t>RN FORMATION / BALMA</t>
  </si>
  <si>
    <t>76310988431</t>
  </si>
  <si>
    <t>88153281600017</t>
  </si>
  <si>
    <t>576360</t>
  </si>
  <si>
    <t>0478604273</t>
  </si>
  <si>
    <t>183 Rue VENDOME</t>
  </si>
  <si>
    <t>RM CONSEILS ET INTERVENTIONS</t>
  </si>
  <si>
    <t>84691469369</t>
  </si>
  <si>
    <t>82217821600013</t>
  </si>
  <si>
    <t>122531</t>
  </si>
  <si>
    <t>02 51 89 98 89</t>
  </si>
  <si>
    <t>DYNAMIA 2</t>
  </si>
  <si>
    <t>10 Rue JEAN ROUXEL</t>
  </si>
  <si>
    <t>31/05/2022</t>
  </si>
  <si>
    <t>RM CONSEIL</t>
  </si>
  <si>
    <t>52440162944</t>
  </si>
  <si>
    <t>38296084700061</t>
  </si>
  <si>
    <t>644298</t>
  </si>
  <si>
    <t>03 20 25 70 78</t>
  </si>
  <si>
    <t>59960 NEUVILLE EN FERRAIN</t>
  </si>
  <si>
    <t>17 Rue Du Vertuquet</t>
  </si>
  <si>
    <t>25/08/2022</t>
  </si>
  <si>
    <t>RM BOULANGER</t>
  </si>
  <si>
    <t>32990978859</t>
  </si>
  <si>
    <t>32125282700084</t>
  </si>
  <si>
    <t>645590</t>
  </si>
  <si>
    <t>06 18 42 74 23</t>
  </si>
  <si>
    <t>22100 DINAN</t>
  </si>
  <si>
    <t>33 Avenue René Cassin</t>
  </si>
  <si>
    <t>26/09/2022</t>
  </si>
  <si>
    <t>RL FORMATION CONSEIL</t>
  </si>
  <si>
    <t>53220902022</t>
  </si>
  <si>
    <t>88901627500014</t>
  </si>
  <si>
    <t>669507</t>
  </si>
  <si>
    <t>06 25 81 65 98</t>
  </si>
  <si>
    <t>1177 Route DE TOULON</t>
  </si>
  <si>
    <t>RK2C HYERES</t>
  </si>
  <si>
    <t>RK2C FORMATION</t>
  </si>
  <si>
    <t>93830608783</t>
  </si>
  <si>
    <t>88392262700038</t>
  </si>
  <si>
    <t>626922</t>
  </si>
  <si>
    <t>10300 STE SAVINE</t>
  </si>
  <si>
    <t>RJ 10 FORMATION</t>
  </si>
  <si>
    <t>44100100810</t>
  </si>
  <si>
    <t>88112706200019</t>
  </si>
  <si>
    <t>521190</t>
  </si>
  <si>
    <t>03 88 22 93 66</t>
  </si>
  <si>
    <t>8 Rue GUTENBERG</t>
  </si>
  <si>
    <t>RIVOT ISABELLE</t>
  </si>
  <si>
    <t>RIVOT ISABELLE- ALTO CONSEIL</t>
  </si>
  <si>
    <t>42670293967</t>
  </si>
  <si>
    <t>42433735000021</t>
  </si>
  <si>
    <t>661399</t>
  </si>
  <si>
    <t>06 66 79 88 24</t>
  </si>
  <si>
    <t>27350 LE LANDIN</t>
  </si>
  <si>
    <t>43 Rue VERTE</t>
  </si>
  <si>
    <t>16/10/2023</t>
  </si>
  <si>
    <t>RIVIERE JADE</t>
  </si>
  <si>
    <t>RIVIERE JADE - JADE RIVIERE HYPNOSE</t>
  </si>
  <si>
    <t>28270238327</t>
  </si>
  <si>
    <t>80431765900022</t>
  </si>
  <si>
    <t>618690</t>
  </si>
  <si>
    <t>4 Rue de Boston</t>
  </si>
  <si>
    <t>17/12/2020</t>
  </si>
  <si>
    <t>RIVIER DELPHINE</t>
  </si>
  <si>
    <t>RIVIER DELPHINE ANNE</t>
  </si>
  <si>
    <t>84380632538</t>
  </si>
  <si>
    <t>54007570200048</t>
  </si>
  <si>
    <t>562166</t>
  </si>
  <si>
    <t>03 26 97 51 07</t>
  </si>
  <si>
    <t>158 Rue de Vesle</t>
  </si>
  <si>
    <t>18/04/2017</t>
  </si>
  <si>
    <t>RITTIE BURKHARD ANNE</t>
  </si>
  <si>
    <t>44510177151</t>
  </si>
  <si>
    <t>43303531800032</t>
  </si>
  <si>
    <t>269578</t>
  </si>
  <si>
    <t>0142460042</t>
  </si>
  <si>
    <t>34 Boulevard HAUSSMANN</t>
  </si>
  <si>
    <t>RITME INFORMATIQUE GLOBAL DESIGN</t>
  </si>
  <si>
    <t>11751979575</t>
  </si>
  <si>
    <t>39973661000045</t>
  </si>
  <si>
    <t>536878</t>
  </si>
  <si>
    <t>Quartier Pietralba / Batiment B1</t>
  </si>
  <si>
    <t>Rue Nonce Benielli</t>
  </si>
  <si>
    <t>RISTORI DAVID 2A FORMATION</t>
  </si>
  <si>
    <t>94202064320</t>
  </si>
  <si>
    <t>52820521400026</t>
  </si>
  <si>
    <t>391414</t>
  </si>
  <si>
    <t>0247409409</t>
  </si>
  <si>
    <t>37340 AMBILLOU</t>
  </si>
  <si>
    <t>ZA L'HARTELOIRE</t>
  </si>
  <si>
    <t>RISK PARTENAIRE</t>
  </si>
  <si>
    <t>24370241137</t>
  </si>
  <si>
    <t>45081098100032</t>
  </si>
  <si>
    <t>480344</t>
  </si>
  <si>
    <t>01 53 38 26 61</t>
  </si>
  <si>
    <t>39 Rue Saint Lazare</t>
  </si>
  <si>
    <t>21/09/2017</t>
  </si>
  <si>
    <t>RISESMART FRANCE PARIS</t>
  </si>
  <si>
    <t>RISESMART FRANCE - RANSTAD ENTERPRISE</t>
  </si>
  <si>
    <t>11755315775</t>
  </si>
  <si>
    <t>49074867001271</t>
  </si>
  <si>
    <t>517124</t>
  </si>
  <si>
    <t>04 37 53 24 30</t>
  </si>
  <si>
    <t>69008 LYON 8EME ARRONDISSEMENT</t>
  </si>
  <si>
    <t>62-64 Cours ALBERT THOMAS</t>
  </si>
  <si>
    <t>06/02/2020</t>
  </si>
  <si>
    <t>RISESMART FRANCE LYON 8</t>
  </si>
  <si>
    <t>49074867001222</t>
  </si>
  <si>
    <t>643142</t>
  </si>
  <si>
    <t>Batiment Gestimmo Local n°5</t>
  </si>
  <si>
    <t>2955 Route de Baduel</t>
  </si>
  <si>
    <t>RISE NOW</t>
  </si>
  <si>
    <t>03973253697</t>
  </si>
  <si>
    <t>83258134200025</t>
  </si>
  <si>
    <t>554078</t>
  </si>
  <si>
    <t>09 86 18 06 02</t>
  </si>
  <si>
    <t>14 Boulevard CHARLES PEGGUY</t>
  </si>
  <si>
    <t>RISCRISES</t>
  </si>
  <si>
    <t>91300373730</t>
  </si>
  <si>
    <t>80776966600015</t>
  </si>
  <si>
    <t>492516</t>
  </si>
  <si>
    <t>01 69 43 28 64</t>
  </si>
  <si>
    <t>91170 VIRY CHATILLON</t>
  </si>
  <si>
    <t>74 Avenue DU PRESIDENT KENNEDY</t>
  </si>
  <si>
    <t>30/08/2021</t>
  </si>
  <si>
    <t>RIS FORMATION</t>
  </si>
  <si>
    <t>11910670391</t>
  </si>
  <si>
    <t>52902932400033</t>
  </si>
  <si>
    <t>538280</t>
  </si>
  <si>
    <t>03 55 80 38 72</t>
  </si>
  <si>
    <t>La Grange aux bois</t>
  </si>
  <si>
    <t>14 Allée DE LA FORET</t>
  </si>
  <si>
    <t>RIQUET JEAN PIERRE AU DELA DES ARBRES</t>
  </si>
  <si>
    <t>41570317557</t>
  </si>
  <si>
    <t>53282525400016</t>
  </si>
  <si>
    <t>679161</t>
  </si>
  <si>
    <t>06 62 09 63 67</t>
  </si>
  <si>
    <t>23 Rue GRAMME</t>
  </si>
  <si>
    <t>RING ACCOMPAGNEMENT</t>
  </si>
  <si>
    <t>11756636175</t>
  </si>
  <si>
    <t>91830931100010</t>
  </si>
  <si>
    <t>684090</t>
  </si>
  <si>
    <t>83143 LE VAL</t>
  </si>
  <si>
    <t>3564 ROUTE DE BRAS</t>
  </si>
  <si>
    <t>1 Lotissement LES COQUELICOTS</t>
  </si>
  <si>
    <t>RINAUDO BOUDILLON CELINE</t>
  </si>
  <si>
    <t>RINAUDO BOUDILLON CELINE - FORM RH</t>
  </si>
  <si>
    <t>93830630083</t>
  </si>
  <si>
    <t>79221342300025</t>
  </si>
  <si>
    <t>575859</t>
  </si>
  <si>
    <t>45 3545 3545</t>
  </si>
  <si>
    <t>DANEMARK - COPENHAGEN</t>
  </si>
  <si>
    <t>BLEGDAMSVEJ 9</t>
  </si>
  <si>
    <t>RIGSHOSPITALET</t>
  </si>
  <si>
    <t>RIGSHOSPITALET - UNIVERSITY HOSPITAL COPENHAGEN</t>
  </si>
  <si>
    <t>548212</t>
  </si>
  <si>
    <t>06 60 52 02 54</t>
  </si>
  <si>
    <t>77330 OZOIR LA FERRIERE</t>
  </si>
  <si>
    <t>8 Rue DONATELLO</t>
  </si>
  <si>
    <t>RIGOLET JEAN MARC - ZEN KONCEPT FORMATION</t>
  </si>
  <si>
    <t>11770515577</t>
  </si>
  <si>
    <t>40863135600024</t>
  </si>
  <si>
    <t>472748</t>
  </si>
  <si>
    <t>0892 01 20 12</t>
  </si>
  <si>
    <t>BP 70102 - PARC D AFFAIRES SILIC</t>
  </si>
  <si>
    <t>7-9 Avenue Robert Schuman</t>
  </si>
  <si>
    <t>RICOH FRANCE RUNGIS</t>
  </si>
  <si>
    <t>11940769794</t>
  </si>
  <si>
    <t>33762184100903</t>
  </si>
  <si>
    <t>679460</t>
  </si>
  <si>
    <t>06 81 94 45 53</t>
  </si>
  <si>
    <t>38470 SERRE NERPOL</t>
  </si>
  <si>
    <t>1315 Chemin de Coille</t>
  </si>
  <si>
    <t>06/01/2025</t>
  </si>
  <si>
    <t>RICHETER CATHERINE</t>
  </si>
  <si>
    <t>RICHETER CATHERINE - CAPSUCCES</t>
  </si>
  <si>
    <t>84380908138</t>
  </si>
  <si>
    <t>92313881200014</t>
  </si>
  <si>
    <t>659356</t>
  </si>
  <si>
    <t>3 Impasse SAINTE ELIZABETH</t>
  </si>
  <si>
    <t>RICHARDEAU BIDEAU AMANDA</t>
  </si>
  <si>
    <t>72330991133</t>
  </si>
  <si>
    <t>53331147800028</t>
  </si>
  <si>
    <t>619115</t>
  </si>
  <si>
    <t>06 95 61 62 94</t>
  </si>
  <si>
    <t>31850 BEAUPUY</t>
  </si>
  <si>
    <t>5 Chemin DE BELPECH</t>
  </si>
  <si>
    <t>RICHARD MARGAILLAN LAURENCE</t>
  </si>
  <si>
    <t>RICHARD MARGAILLAN LAURENCE - LO ET LA TERRE</t>
  </si>
  <si>
    <t>76310992331</t>
  </si>
  <si>
    <t>52508906600019</t>
  </si>
  <si>
    <t>333943</t>
  </si>
  <si>
    <t>04 94 69 34 14</t>
  </si>
  <si>
    <t>83170 BRIGNOLES</t>
  </si>
  <si>
    <t>7 Boulevard Just Marie Raynouard</t>
  </si>
  <si>
    <t>RICHARD FORMATION</t>
  </si>
  <si>
    <t>93830348283</t>
  </si>
  <si>
    <t>45110209900012</t>
  </si>
  <si>
    <t>599554</t>
  </si>
  <si>
    <t>0651199944</t>
  </si>
  <si>
    <t>35540 MINIAC MORVAN</t>
  </si>
  <si>
    <t>2 Rue DU RELAIS DE POSTE</t>
  </si>
  <si>
    <t>RICHARD DAMIEN FPC</t>
  </si>
  <si>
    <t>53350959935</t>
  </si>
  <si>
    <t>39489385300074</t>
  </si>
  <si>
    <t>620403</t>
  </si>
  <si>
    <t>02 31 84 49 53</t>
  </si>
  <si>
    <t>14123 CORMELLES LE ROYAL</t>
  </si>
  <si>
    <t>42 Rue DES JONCHETS</t>
  </si>
  <si>
    <t>10/02/2021</t>
  </si>
  <si>
    <t>RICHARD CHAMPION ISABELLE</t>
  </si>
  <si>
    <t>28140327914</t>
  </si>
  <si>
    <t>84159021900017</t>
  </si>
  <si>
    <t>663128</t>
  </si>
  <si>
    <t>07 68 57 94 01</t>
  </si>
  <si>
    <t>49120 CHEMILLE EN ANJOU</t>
  </si>
  <si>
    <t>9 bis Rue du Pont Greneau</t>
  </si>
  <si>
    <t>23/11/2023</t>
  </si>
  <si>
    <t>RICHARD ALINE</t>
  </si>
  <si>
    <t>RICHARD ALINE - AL HORIZON</t>
  </si>
  <si>
    <t>52490385449</t>
  </si>
  <si>
    <t>90295289400019</t>
  </si>
  <si>
    <t>570618</t>
  </si>
  <si>
    <t>06 20 68 19 70</t>
  </si>
  <si>
    <t>17600 BALANZAC</t>
  </si>
  <si>
    <t>2 Lieu-dit LES GEAIS</t>
  </si>
  <si>
    <t>02/01/2019</t>
  </si>
  <si>
    <t>RIBERA VERONIQUE</t>
  </si>
  <si>
    <t>75170219117</t>
  </si>
  <si>
    <t>53539691500030</t>
  </si>
  <si>
    <t>381172</t>
  </si>
  <si>
    <t>01 49 44 33 04</t>
  </si>
  <si>
    <t>7 Rue ELME MARIE CARO</t>
  </si>
  <si>
    <t>28/09/2016</t>
  </si>
  <si>
    <t>RIAFET</t>
  </si>
  <si>
    <t>54860105086</t>
  </si>
  <si>
    <t>50321469400021</t>
  </si>
  <si>
    <t>663281</t>
  </si>
  <si>
    <t>04 48 07 04 78</t>
  </si>
  <si>
    <t>66300 TRESSERRE</t>
  </si>
  <si>
    <t>2 Place DES CHARDONNERETS</t>
  </si>
  <si>
    <t>28/11/2023</t>
  </si>
  <si>
    <t>RI START</t>
  </si>
  <si>
    <t>76660274266</t>
  </si>
  <si>
    <t>83529821700018</t>
  </si>
  <si>
    <t>636095</t>
  </si>
  <si>
    <t>06 73 05 39 67</t>
  </si>
  <si>
    <t>59239 THUMERIES</t>
  </si>
  <si>
    <t>14 Place du Général Leclerc</t>
  </si>
  <si>
    <t>RH7 CONSEIL</t>
  </si>
  <si>
    <t>31590663659</t>
  </si>
  <si>
    <t>49751515500040</t>
  </si>
  <si>
    <t>494434</t>
  </si>
  <si>
    <t>05274</t>
  </si>
  <si>
    <t>06 60 62 60 52</t>
  </si>
  <si>
    <t>41 Rue Barrault</t>
  </si>
  <si>
    <t>RHUMATO DPC</t>
  </si>
  <si>
    <t>11755242375</t>
  </si>
  <si>
    <t>79889970400042</t>
  </si>
  <si>
    <t>614520</t>
  </si>
  <si>
    <t>04 92 01 08 03</t>
  </si>
  <si>
    <t>6 Avenue BARDI</t>
  </si>
  <si>
    <t>RHREFLEX</t>
  </si>
  <si>
    <t>93060705506</t>
  </si>
  <si>
    <t>78983282100027</t>
  </si>
  <si>
    <t>506412</t>
  </si>
  <si>
    <t>0437450365</t>
  </si>
  <si>
    <t>23 Rue JEAN ROSTAND</t>
  </si>
  <si>
    <t>R2I</t>
  </si>
  <si>
    <t>RHONE INGENIERIE ET INFORMATIQUE</t>
  </si>
  <si>
    <t>82690911769</t>
  </si>
  <si>
    <t>48910379600020</t>
  </si>
  <si>
    <t>645941</t>
  </si>
  <si>
    <t>38 Grande Rue DE VAISE</t>
  </si>
  <si>
    <t>REN FORMATION</t>
  </si>
  <si>
    <t>RHONE EMPLOIS NOUVEAUX</t>
  </si>
  <si>
    <t>82690725769</t>
  </si>
  <si>
    <t>42412249700011</t>
  </si>
  <si>
    <t>582335</t>
  </si>
  <si>
    <t>49 5344 915948</t>
  </si>
  <si>
    <t>ALLEMAGNE - GROSS GRONAU</t>
  </si>
  <si>
    <t>28e Alter Postweg</t>
  </si>
  <si>
    <t>23/04/2018</t>
  </si>
  <si>
    <t>RSE</t>
  </si>
  <si>
    <t>RHINOPLASTY SOCIETY OF EUROPE</t>
  </si>
  <si>
    <t>595317</t>
  </si>
  <si>
    <t>0467070759</t>
  </si>
  <si>
    <t>Parc Club du Millenaire - Bât.15</t>
  </si>
  <si>
    <t>1025 Avenue Henri Becquerel</t>
  </si>
  <si>
    <t>RHEFLEX</t>
  </si>
  <si>
    <t>91340720434</t>
  </si>
  <si>
    <t>45028999600016</t>
  </si>
  <si>
    <t>506151</t>
  </si>
  <si>
    <t>01 42 94 12 40</t>
  </si>
  <si>
    <t>18 Rue DE VIENNE</t>
  </si>
  <si>
    <t>RHEATIS</t>
  </si>
  <si>
    <t>RHEATIS - HDPL</t>
  </si>
  <si>
    <t>11754782575</t>
  </si>
  <si>
    <t>53801548800025</t>
  </si>
  <si>
    <t>645928</t>
  </si>
  <si>
    <t>06 62 84 10 96</t>
  </si>
  <si>
    <t>14 Rue Eugène Brouard</t>
  </si>
  <si>
    <t>RHC2</t>
  </si>
  <si>
    <t>53351006235</t>
  </si>
  <si>
    <t>82758765000025</t>
  </si>
  <si>
    <t>442495</t>
  </si>
  <si>
    <t>04 72 15 24 77</t>
  </si>
  <si>
    <t>18 Rue DES REMPARTS D AINAY</t>
  </si>
  <si>
    <t>RHB CONSULTANTS</t>
  </si>
  <si>
    <t>84691547869</t>
  </si>
  <si>
    <t>53890659500029</t>
  </si>
  <si>
    <t>580557</t>
  </si>
  <si>
    <t>06 37 23 31 99</t>
  </si>
  <si>
    <t>11 Rue CARROIR FOUCHET</t>
  </si>
  <si>
    <t>RHARASSE SARAH - BULLE 2 COM</t>
  </si>
  <si>
    <t>RHARASSE SARAH - BULLE2COM</t>
  </si>
  <si>
    <t>24370368937</t>
  </si>
  <si>
    <t>83203301300018</t>
  </si>
  <si>
    <t>621067</t>
  </si>
  <si>
    <t>09 63 62 52 72</t>
  </si>
  <si>
    <t>9-11 Avenue Théophile Gautier</t>
  </si>
  <si>
    <t>RHAPSOD'IF PARIS</t>
  </si>
  <si>
    <t>RHAPSOD'IF</t>
  </si>
  <si>
    <t>11756405175</t>
  </si>
  <si>
    <t>50818374600058</t>
  </si>
  <si>
    <t>488057</t>
  </si>
  <si>
    <t>02 23 30 00 11</t>
  </si>
  <si>
    <t>Campus ISTER</t>
  </si>
  <si>
    <t>32 Rue du Chêne Germain</t>
  </si>
  <si>
    <t>RHADAMANTE</t>
  </si>
  <si>
    <t>53350670135</t>
  </si>
  <si>
    <t>43207084500057</t>
  </si>
  <si>
    <t>609699</t>
  </si>
  <si>
    <t>0476614455</t>
  </si>
  <si>
    <t>38170 SEYSSINET PARISET</t>
  </si>
  <si>
    <t>6 Rue Simone Veil</t>
  </si>
  <si>
    <t>RH SOLUTIONS - STRATEGIE RH</t>
  </si>
  <si>
    <t>82380474838</t>
  </si>
  <si>
    <t>51962418300017</t>
  </si>
  <si>
    <t>630019</t>
  </si>
  <si>
    <t>06 51 62 63 44</t>
  </si>
  <si>
    <t>Immeuble Hemilythe</t>
  </si>
  <si>
    <t>150 Avenue GEORGES POMPIDOU</t>
  </si>
  <si>
    <t>02/11/2023</t>
  </si>
  <si>
    <t>RH PUISSANCE MILLE AIX EN PROVENCE</t>
  </si>
  <si>
    <t>RH PUISSANCE MILLE</t>
  </si>
  <si>
    <t>93131708513</t>
  </si>
  <si>
    <t>83857748400028</t>
  </si>
  <si>
    <t>454175</t>
  </si>
  <si>
    <t>04 90 14 01 27</t>
  </si>
  <si>
    <t>37 quater Rue Buffon</t>
  </si>
  <si>
    <t>RH PERFORMANCES</t>
  </si>
  <si>
    <t>93840257684</t>
  </si>
  <si>
    <t>44424345500045</t>
  </si>
  <si>
    <t>517392</t>
  </si>
  <si>
    <t>03 20 01 80 40</t>
  </si>
  <si>
    <t>59 Rue CARNOT</t>
  </si>
  <si>
    <t>RH INDIGO</t>
  </si>
  <si>
    <t>31590794559</t>
  </si>
  <si>
    <t>53894878700014</t>
  </si>
  <si>
    <t>637518</t>
  </si>
  <si>
    <t>06 16 24 00 59</t>
  </si>
  <si>
    <t>18 Rue du commerce</t>
  </si>
  <si>
    <t>RH FOR BUSINESS COLOMBES</t>
  </si>
  <si>
    <t>RH FOR BUSINESS</t>
  </si>
  <si>
    <t>11922036492</t>
  </si>
  <si>
    <t>80277660900025</t>
  </si>
  <si>
    <t>620970</t>
  </si>
  <si>
    <t>32430 COLOGNE</t>
  </si>
  <si>
    <t>LE SITE Route de Sarrant</t>
  </si>
  <si>
    <t>RH CONSEILS</t>
  </si>
  <si>
    <t>RH CONSEILS - ORIENT'ACTION GERS</t>
  </si>
  <si>
    <t>76320066432</t>
  </si>
  <si>
    <t>84331389100015</t>
  </si>
  <si>
    <t>628463</t>
  </si>
  <si>
    <t>07 80 56 83 48</t>
  </si>
  <si>
    <t>18570 LA CHAPELLE ST URSIN</t>
  </si>
  <si>
    <t>4 Rue des vignes</t>
  </si>
  <si>
    <t>21/09/2021</t>
  </si>
  <si>
    <t>RH ACTIONS</t>
  </si>
  <si>
    <t>RH ACTIONS - ORIENT ACTION BOURGES</t>
  </si>
  <si>
    <t>24180125218</t>
  </si>
  <si>
    <t>88765481200015</t>
  </si>
  <si>
    <t>617350</t>
  </si>
  <si>
    <t>174 Route De Belcodene</t>
  </si>
  <si>
    <t>RGPD SOLUTION CLE EN MAIN</t>
  </si>
  <si>
    <t>93131850713</t>
  </si>
  <si>
    <t>88969585400014</t>
  </si>
  <si>
    <t>629492</t>
  </si>
  <si>
    <t>06 85 22 34 40</t>
  </si>
  <si>
    <t>22130 CORSEUL</t>
  </si>
  <si>
    <t>1 LA MARTINAIS</t>
  </si>
  <si>
    <t>RG CONSULTING FRANCE</t>
  </si>
  <si>
    <t>53220832122</t>
  </si>
  <si>
    <t>52347579600018</t>
  </si>
  <si>
    <t>634104</t>
  </si>
  <si>
    <t>6 Place de la Bascule</t>
  </si>
  <si>
    <t>DBF CONSEIL NOE</t>
  </si>
  <si>
    <t>R&amp;F DUPENLOUX ET ASSOCIES</t>
  </si>
  <si>
    <t>76311018831</t>
  </si>
  <si>
    <t>88513267000013</t>
  </si>
  <si>
    <t>548390</t>
  </si>
  <si>
    <t>38840 ST BONNET DE CHAVAGNE</t>
  </si>
  <si>
    <t>75 Allée DE COMTE TORTE</t>
  </si>
  <si>
    <t>REYNAUD RICHARD KRISTEL</t>
  </si>
  <si>
    <t>REYNAUD RICHARD KRISTEL - KR CONSULT</t>
  </si>
  <si>
    <t>84380630038</t>
  </si>
  <si>
    <t>79912719600019</t>
  </si>
  <si>
    <t>432386</t>
  </si>
  <si>
    <t>04 91 48 66 89</t>
  </si>
  <si>
    <t>8 Rue BERLIOZ</t>
  </si>
  <si>
    <t>REYNAUD MARIE HELENE</t>
  </si>
  <si>
    <t>93131348913</t>
  </si>
  <si>
    <t>44933762500023</t>
  </si>
  <si>
    <t>672336</t>
  </si>
  <si>
    <t>06 93 06 00 17</t>
  </si>
  <si>
    <t>97436 ST LEU</t>
  </si>
  <si>
    <t>3 Rue des pêches cavales</t>
  </si>
  <si>
    <t>REYNAUD FUCHS BARBARA</t>
  </si>
  <si>
    <t>REYNAUD FUCHS BARBARA - CONSEIL REUNION 974</t>
  </si>
  <si>
    <t>04973171297</t>
  </si>
  <si>
    <t>80532924000024</t>
  </si>
  <si>
    <t>522570</t>
  </si>
  <si>
    <t>06 76 83 84 60</t>
  </si>
  <si>
    <t>38360 SASSENAGE</t>
  </si>
  <si>
    <t>6 Allée du Vieux Cèdre</t>
  </si>
  <si>
    <t>REY GUILLAUME</t>
  </si>
  <si>
    <t>82380561738</t>
  </si>
  <si>
    <t>75230819700017</t>
  </si>
  <si>
    <t>559799</t>
  </si>
  <si>
    <t>01 55 50 00 00</t>
  </si>
  <si>
    <t>13 Boulevard du Fort de Vaux</t>
  </si>
  <si>
    <t>REXEL FRANCE PARIS</t>
  </si>
  <si>
    <t>REXEL FRANCE - INOVEHA</t>
  </si>
  <si>
    <t>11754327475</t>
  </si>
  <si>
    <t>30930461605851</t>
  </si>
  <si>
    <t>438297</t>
  </si>
  <si>
    <t>01 55 84 19 00</t>
  </si>
  <si>
    <t>LA PLAINE</t>
  </si>
  <si>
    <t>3 Rue Jesse Owens</t>
  </si>
  <si>
    <t>17/01/2012</t>
  </si>
  <si>
    <t>REX ROTARY</t>
  </si>
  <si>
    <t>11930574993</t>
  </si>
  <si>
    <t>38335951000807</t>
  </si>
  <si>
    <t>636812</t>
  </si>
  <si>
    <t>01 84 21 81 29</t>
  </si>
  <si>
    <t>93250 VILLEMOMBLE</t>
  </si>
  <si>
    <t>Batiment B</t>
  </si>
  <si>
    <t>93 Boulevard d'aulnay</t>
  </si>
  <si>
    <t>14/03/2022</t>
  </si>
  <si>
    <t>REVOLYS VILLEMOMBLE</t>
  </si>
  <si>
    <t>REVOLYS</t>
  </si>
  <si>
    <t>11930752493</t>
  </si>
  <si>
    <t>83035549100010</t>
  </si>
  <si>
    <t>460424</t>
  </si>
  <si>
    <t>04062</t>
  </si>
  <si>
    <t>06 50 99 97 41</t>
  </si>
  <si>
    <t>03000 AVERMES</t>
  </si>
  <si>
    <t>9 Chemin DE MALTRAIT</t>
  </si>
  <si>
    <t>REVILLER BRUNO</t>
  </si>
  <si>
    <t>REVILLER BRUNO - RACEM</t>
  </si>
  <si>
    <t>83030332603</t>
  </si>
  <si>
    <t>50213507200010</t>
  </si>
  <si>
    <t>412200</t>
  </si>
  <si>
    <t>02748</t>
  </si>
  <si>
    <t>09 67 09 99 18</t>
  </si>
  <si>
    <t>34400 LUNEL</t>
  </si>
  <si>
    <t>118 Impasse DES GIROLLES</t>
  </si>
  <si>
    <t>REVIE FORMATIONS - IGM GS</t>
  </si>
  <si>
    <t>76341132534</t>
  </si>
  <si>
    <t>52106837900051</t>
  </si>
  <si>
    <t>668175</t>
  </si>
  <si>
    <t>06 52 85 71 71</t>
  </si>
  <si>
    <t>53 Rue de l'horloge</t>
  </si>
  <si>
    <t>25/03/2024</t>
  </si>
  <si>
    <t>REVES D'OISEAU</t>
  </si>
  <si>
    <t>44080070608</t>
  </si>
  <si>
    <t>95096285200014</t>
  </si>
  <si>
    <t>659708</t>
  </si>
  <si>
    <t>06 59 69 64 74</t>
  </si>
  <si>
    <t>69210 SAIN BEL</t>
  </si>
  <si>
    <t>59 Chemin DES GAILLARDES</t>
  </si>
  <si>
    <t>07/09/2023</t>
  </si>
  <si>
    <t>REVERCIBLE</t>
  </si>
  <si>
    <t>82691153069</t>
  </si>
  <si>
    <t>52412540800012</t>
  </si>
  <si>
    <t>631176</t>
  </si>
  <si>
    <t>06 22 22 31 06</t>
  </si>
  <si>
    <t>C/O SUNDESK</t>
  </si>
  <si>
    <t>930 Route DES DOLINES</t>
  </si>
  <si>
    <t>REVELACTION</t>
  </si>
  <si>
    <t>93060830206</t>
  </si>
  <si>
    <t>83503814200021</t>
  </si>
  <si>
    <t>680722</t>
  </si>
  <si>
    <t>06 09 04 96 32</t>
  </si>
  <si>
    <t>18 Rue d'OUESSANT</t>
  </si>
  <si>
    <t>REVEL COM</t>
  </si>
  <si>
    <t>11754053575</t>
  </si>
  <si>
    <t>33962773900107</t>
  </si>
  <si>
    <t>681090</t>
  </si>
  <si>
    <t>07 82 14 76 82</t>
  </si>
  <si>
    <t>49125 BRIOLLAY</t>
  </si>
  <si>
    <t>93 Chemin de la Guichardière</t>
  </si>
  <si>
    <t>REVEILLARD CELINE</t>
  </si>
  <si>
    <t>REVEILLARD CELINE - C ZEN 49</t>
  </si>
  <si>
    <t>52490342149</t>
  </si>
  <si>
    <t>80759318100025</t>
  </si>
  <si>
    <t>629029</t>
  </si>
  <si>
    <t>09 80 80 75 70</t>
  </si>
  <si>
    <t>50 Rue D Amblainvilliers</t>
  </si>
  <si>
    <t>REVE A SOIE</t>
  </si>
  <si>
    <t>11910809891</t>
  </si>
  <si>
    <t>81812729200014</t>
  </si>
  <si>
    <t>584605</t>
  </si>
  <si>
    <t>10 Rue Christian Moench</t>
  </si>
  <si>
    <t>REVA</t>
  </si>
  <si>
    <t>44540365554</t>
  </si>
  <si>
    <t>83492106600017</t>
  </si>
  <si>
    <t>606716</t>
  </si>
  <si>
    <t>0671316758</t>
  </si>
  <si>
    <t>06550 LA ROQUETTE SUR SIAGNE</t>
  </si>
  <si>
    <t>28 Boulevard DU 8 MAI</t>
  </si>
  <si>
    <t>REUTT GUNTHARDT ASTRID - ECO SANTE CONSEIL</t>
  </si>
  <si>
    <t>93060833006</t>
  </si>
  <si>
    <t>83977270400012</t>
  </si>
  <si>
    <t>566937</t>
  </si>
  <si>
    <t>09 52 73 41 98</t>
  </si>
  <si>
    <t>53 Rue DE LA BASSEE</t>
  </si>
  <si>
    <t>REUSSITEPRO</t>
  </si>
  <si>
    <t>REUSSITE PRO SARL</t>
  </si>
  <si>
    <t>31590791359</t>
  </si>
  <si>
    <t>53780786900020</t>
  </si>
  <si>
    <t>534523</t>
  </si>
  <si>
    <t>06 92 08 21 08</t>
  </si>
  <si>
    <t>5 E Rue JUSTIN BAPTISTE</t>
  </si>
  <si>
    <t>REUNION PORTAGE</t>
  </si>
  <si>
    <t>98970402097</t>
  </si>
  <si>
    <t>78846591200038</t>
  </si>
  <si>
    <t>329848</t>
  </si>
  <si>
    <t>05 61 96 20 24</t>
  </si>
  <si>
    <t>09190 ST LIZIER</t>
  </si>
  <si>
    <t>ROZES</t>
  </si>
  <si>
    <t>CHAC CENTRE HOSPITALIER</t>
  </si>
  <si>
    <t>REAGSO</t>
  </si>
  <si>
    <t>REUNION ENSEIGNEMENT ANESTHESISTES GRAND SUD OUEST</t>
  </si>
  <si>
    <t>73090031509</t>
  </si>
  <si>
    <t>42822580900014</t>
  </si>
  <si>
    <t>188013</t>
  </si>
  <si>
    <t>HOPITAL RANGUEIL</t>
  </si>
  <si>
    <t>1 Avenue PROFESSEUR JEAN POULHES</t>
  </si>
  <si>
    <t>19/11/2021</t>
  </si>
  <si>
    <t>REAMU</t>
  </si>
  <si>
    <t>REUNION ANESTHESIOLOGIE MEDECINE URGENCE</t>
  </si>
  <si>
    <t>73310277131</t>
  </si>
  <si>
    <t>39835217900012</t>
  </si>
  <si>
    <t>670017</t>
  </si>
  <si>
    <t>RETROACTION</t>
  </si>
  <si>
    <t>84380755638</t>
  </si>
  <si>
    <t>88169991200013</t>
  </si>
  <si>
    <t>600866</t>
  </si>
  <si>
    <t>05 53 24 57 34</t>
  </si>
  <si>
    <t>31 Boulevard Victor Hugo</t>
  </si>
  <si>
    <t>RETRAVAILLER SUD OUEST BERGERAC</t>
  </si>
  <si>
    <t>RETRAVAILLER SUD OUEST</t>
  </si>
  <si>
    <t>72240079124</t>
  </si>
  <si>
    <t>41140667100049</t>
  </si>
  <si>
    <t>487168</t>
  </si>
  <si>
    <t>02 41 65 93 31</t>
  </si>
  <si>
    <t>05 Francis Bouet</t>
  </si>
  <si>
    <t>09/04/2014</t>
  </si>
  <si>
    <t>RETRAVAILLER REGION OUEST ANTENNE CHOLET</t>
  </si>
  <si>
    <t>52440141744</t>
  </si>
  <si>
    <t>37761090200092</t>
  </si>
  <si>
    <t>487193</t>
  </si>
  <si>
    <t>02 49 09 14 59</t>
  </si>
  <si>
    <t>Zone Beaupuy</t>
  </si>
  <si>
    <t>100 Rue Jacques-Yves Cousteau</t>
  </si>
  <si>
    <t>RETRAVAILLER REGION OUEST VENDEE LA ROCHE SUR YON</t>
  </si>
  <si>
    <t>RETRAVAILLER OUEST VENDEE</t>
  </si>
  <si>
    <t>37761090200217</t>
  </si>
  <si>
    <t>490039</t>
  </si>
  <si>
    <t>0322223777</t>
  </si>
  <si>
    <t>6 Rue Colbert</t>
  </si>
  <si>
    <t>RNP</t>
  </si>
  <si>
    <t>RETRAVAILLER NORD PICARDIE</t>
  </si>
  <si>
    <t>22800169880</t>
  </si>
  <si>
    <t>79490845900017</t>
  </si>
  <si>
    <t>479834</t>
  </si>
  <si>
    <t>03 84 76 49 72</t>
  </si>
  <si>
    <t>70000 VESOUL</t>
  </si>
  <si>
    <t>42 Boulevard CHARLES DE GAULLE</t>
  </si>
  <si>
    <t>RETRAVAILLER FRANCHE COMTE AFFC</t>
  </si>
  <si>
    <t>43700027070</t>
  </si>
  <si>
    <t>38289566200031</t>
  </si>
  <si>
    <t>487181</t>
  </si>
  <si>
    <t>02 97 26 28 45</t>
  </si>
  <si>
    <t>56450 THEIX NOYALO</t>
  </si>
  <si>
    <t>Zone De St Leonard</t>
  </si>
  <si>
    <t>10 Rue Jacques Cartier</t>
  </si>
  <si>
    <t>RETRAVAILLER DANS L'OUEST THEIX</t>
  </si>
  <si>
    <t>37761090200324</t>
  </si>
  <si>
    <t>574533</t>
  </si>
  <si>
    <t>02 43 84 88 09</t>
  </si>
  <si>
    <t>46 Rue du Miroir</t>
  </si>
  <si>
    <t>RETRAVAILLER DANS L'OUEST 72 LE MANS</t>
  </si>
  <si>
    <t>RETRAVAILLER DANS L'OUEST SARTHE</t>
  </si>
  <si>
    <t>37761090200373</t>
  </si>
  <si>
    <t>547591</t>
  </si>
  <si>
    <t>02 43 66 08 19</t>
  </si>
  <si>
    <t>53810 CHANGE</t>
  </si>
  <si>
    <t>69 Boulevard BUFFON</t>
  </si>
  <si>
    <t>RETRAVAILLER DANS L'OUEST 53 LAVAL</t>
  </si>
  <si>
    <t>RETRAVAILLER DANS L'OUEST MAYENNE</t>
  </si>
  <si>
    <t>37761090200258</t>
  </si>
  <si>
    <t>479550</t>
  </si>
  <si>
    <t>02 41 20 85 20</t>
  </si>
  <si>
    <t>2 Rue de l'Appentis</t>
  </si>
  <si>
    <t>RETRAVAILLER DANS L'OUEST 49 ANGERS</t>
  </si>
  <si>
    <t>RETRAVAILLER DANS L'OUEST MAINE ET LOIRE</t>
  </si>
  <si>
    <t>37761090200365</t>
  </si>
  <si>
    <t>637312</t>
  </si>
  <si>
    <t>02 97 31 49 82</t>
  </si>
  <si>
    <t>1 Rue Nicephore Niepce</t>
  </si>
  <si>
    <t>23/03/2022</t>
  </si>
  <si>
    <t>RETRAVAILLER DANS L'OUEST 56 VANNES</t>
  </si>
  <si>
    <t>RETRAVAILLER DANS L'OUEST</t>
  </si>
  <si>
    <t>37761090200415</t>
  </si>
  <si>
    <t>PLUS UTILISE DEPUIS 2014</t>
  </si>
  <si>
    <t>500082</t>
  </si>
  <si>
    <t>05 46 74 76 55</t>
  </si>
  <si>
    <t>76 bis Cours LEMERCIER</t>
  </si>
  <si>
    <t>RETRAVAILLER DANS L'OUEST 17 SAINTES</t>
  </si>
  <si>
    <t>37761090200282</t>
  </si>
  <si>
    <t>204067</t>
  </si>
  <si>
    <t>7 Avenue Des Amethystes</t>
  </si>
  <si>
    <t>RETRAVAILLER DANS L'OUEST SIEGE</t>
  </si>
  <si>
    <t>37761090200464</t>
  </si>
  <si>
    <t>487156</t>
  </si>
  <si>
    <t>02 40 29 88 45</t>
  </si>
  <si>
    <t>8 Impasse de Belgique Batiment A</t>
  </si>
  <si>
    <t>RETRAVAILLER DANS L'OUEST 44 NANTES</t>
  </si>
  <si>
    <t>RETRAVAILLER DANS L OUEST LOIRE ATLANTIQUE</t>
  </si>
  <si>
    <t>37761090200126</t>
  </si>
  <si>
    <t>635996</t>
  </si>
  <si>
    <t>02 33 26 68 35</t>
  </si>
  <si>
    <t>10 Rue COLONNEL REMY</t>
  </si>
  <si>
    <t>RETRAVAILLER DANS L OUEST CAEN</t>
  </si>
  <si>
    <t>RETRAVAILLER DANS L OUEST</t>
  </si>
  <si>
    <t>37761090200399</t>
  </si>
  <si>
    <t>644249</t>
  </si>
  <si>
    <t>52 Boulevard du 1er chasseur</t>
  </si>
  <si>
    <t>RETRAVAILLER DANS L OUEST ALENCON</t>
  </si>
  <si>
    <t>37761090200266</t>
  </si>
  <si>
    <t>455040</t>
  </si>
  <si>
    <t>03 88 36 24 39</t>
  </si>
  <si>
    <t>9 Rue J Mayer</t>
  </si>
  <si>
    <t>RETRAVAILLER ALSACE</t>
  </si>
  <si>
    <t>42670276567</t>
  </si>
  <si>
    <t>42373373200048</t>
  </si>
  <si>
    <t>669775</t>
  </si>
  <si>
    <t>06 47 69 66 48</t>
  </si>
  <si>
    <t>3 Rue des Lanots</t>
  </si>
  <si>
    <t>RETIBI MAIGNAN NABILA</t>
  </si>
  <si>
    <t>RETIBI MAIGNAN NABILA - ACOBECO</t>
  </si>
  <si>
    <t>75640468364</t>
  </si>
  <si>
    <t>87753488300013</t>
  </si>
  <si>
    <t>615997</t>
  </si>
  <si>
    <t>05 82 95 70 19</t>
  </si>
  <si>
    <t>BATIMENT 3</t>
  </si>
  <si>
    <t>40 Rue DES FILATIERS</t>
  </si>
  <si>
    <t>RETENGR</t>
  </si>
  <si>
    <t>73310802331</t>
  </si>
  <si>
    <t>81267390300017</t>
  </si>
  <si>
    <t>623957</t>
  </si>
  <si>
    <t>06 32 96 58 41</t>
  </si>
  <si>
    <t>11 bis Rue des Acadiens</t>
  </si>
  <si>
    <t>RETAILLAUD VALERIE</t>
  </si>
  <si>
    <t>28140333614</t>
  </si>
  <si>
    <t>50045719700027</t>
  </si>
  <si>
    <t>584174</t>
  </si>
  <si>
    <t>06 16 08 43 09</t>
  </si>
  <si>
    <t>RESURGO</t>
  </si>
  <si>
    <t>52440790644</t>
  </si>
  <si>
    <t>81841522600021</t>
  </si>
  <si>
    <t>501694</t>
  </si>
  <si>
    <t>03 80 66 70 48</t>
  </si>
  <si>
    <t>10 Avenue DE LA CONCORDE</t>
  </si>
  <si>
    <t>RESURGENCE</t>
  </si>
  <si>
    <t>26210222821</t>
  </si>
  <si>
    <t>48384086400035</t>
  </si>
  <si>
    <t>629820</t>
  </si>
  <si>
    <t>02 41 25 37 11</t>
  </si>
  <si>
    <t>PARC DE L ANGEVINIERE</t>
  </si>
  <si>
    <t>12 Rue GEORGES MANDEL</t>
  </si>
  <si>
    <t>RESTORIA ANGERS</t>
  </si>
  <si>
    <t>RESTORIA - LE SAVOIR PARTAGE</t>
  </si>
  <si>
    <t>52490238749</t>
  </si>
  <si>
    <t>33232304700685</t>
  </si>
  <si>
    <t>485639</t>
  </si>
  <si>
    <t>09 81 28 13 43</t>
  </si>
  <si>
    <t>BATIMENT SAMOURAI II</t>
  </si>
  <si>
    <t>3 Rue RENE CHAR</t>
  </si>
  <si>
    <t>RESTAU'CO</t>
  </si>
  <si>
    <t>26210165021</t>
  </si>
  <si>
    <t>49380958600057</t>
  </si>
  <si>
    <t>495098</t>
  </si>
  <si>
    <t>06 29 52 39 10</t>
  </si>
  <si>
    <t>73 Cours ALBERT THOMAS</t>
  </si>
  <si>
    <t>RESSOURCIAL FORMATION</t>
  </si>
  <si>
    <t>82691281569</t>
  </si>
  <si>
    <t>79322305800017</t>
  </si>
  <si>
    <t>647342</t>
  </si>
  <si>
    <t>06 66 99 03 13</t>
  </si>
  <si>
    <t>26 Avenue Paul Doumer</t>
  </si>
  <si>
    <t>RESSOURCEZ VOUS</t>
  </si>
  <si>
    <t>32591066659</t>
  </si>
  <si>
    <t>83176664700026</t>
  </si>
  <si>
    <t>511006</t>
  </si>
  <si>
    <t>0381887112</t>
  </si>
  <si>
    <t>27 bis Rue CLEMENT MAROT</t>
  </si>
  <si>
    <t>RESSOURCES 2 BESANCON</t>
  </si>
  <si>
    <t>RESSOURCES 2</t>
  </si>
  <si>
    <t>43250228325</t>
  </si>
  <si>
    <t>50966470200024</t>
  </si>
  <si>
    <t>641662</t>
  </si>
  <si>
    <t>06 26 42 78 06</t>
  </si>
  <si>
    <t>99 Avenue Aristide Briand</t>
  </si>
  <si>
    <t>21/06/2022</t>
  </si>
  <si>
    <t>RESSOURCES MENTALES</t>
  </si>
  <si>
    <t>75331375633</t>
  </si>
  <si>
    <t>89272335400015</t>
  </si>
  <si>
    <t>473730</t>
  </si>
  <si>
    <t>06725</t>
  </si>
  <si>
    <t>03 81 87 97 28</t>
  </si>
  <si>
    <t>48 Chemin Du Fort De Bregille</t>
  </si>
  <si>
    <t>28/05/2025</t>
  </si>
  <si>
    <t>RESSOURCES IN SITU</t>
  </si>
  <si>
    <t>43250248125</t>
  </si>
  <si>
    <t>52367696300037</t>
  </si>
  <si>
    <t>487030</t>
  </si>
  <si>
    <t>01 55 21 15 15</t>
  </si>
  <si>
    <t>90 Boulevard Victor Hugo</t>
  </si>
  <si>
    <t>01/07/2015</t>
  </si>
  <si>
    <t>RHF CLICHY</t>
  </si>
  <si>
    <t>RESSOURCES HUMAINES FORMATIONS</t>
  </si>
  <si>
    <t>11921965392</t>
  </si>
  <si>
    <t>34316839900123</t>
  </si>
  <si>
    <t>477072</t>
  </si>
  <si>
    <t>0243756585</t>
  </si>
  <si>
    <t>1280 Rue d'Epron</t>
  </si>
  <si>
    <t>07/06/2017</t>
  </si>
  <si>
    <t>RESSOURCES ET PROGRES HEROUVILLE ST CLAIR</t>
  </si>
  <si>
    <t>RESSOURCES ET PROGRES</t>
  </si>
  <si>
    <t>28140295214</t>
  </si>
  <si>
    <t>47800271000059</t>
  </si>
  <si>
    <t>470685</t>
  </si>
  <si>
    <t>01 40 06 91 76</t>
  </si>
  <si>
    <t>RESSOURCES ET PEDAGOGIE</t>
  </si>
  <si>
    <t>11754309475</t>
  </si>
  <si>
    <t>40351615600078</t>
  </si>
  <si>
    <t>537366</t>
  </si>
  <si>
    <t>06 03 91 33 21</t>
  </si>
  <si>
    <t>BAT C - RDC</t>
  </si>
  <si>
    <t>25 Rue DU FAUBOURG DU TEMPLE</t>
  </si>
  <si>
    <t>RESSOURCES ET CROISSANCES</t>
  </si>
  <si>
    <t>11754935275</t>
  </si>
  <si>
    <t>75038313500019</t>
  </si>
  <si>
    <t>442756</t>
  </si>
  <si>
    <t>Chez Cdf</t>
  </si>
  <si>
    <t>4 Rue Galvani</t>
  </si>
  <si>
    <t>RESSOURCES ET CARRIERES</t>
  </si>
  <si>
    <t>11753816975</t>
  </si>
  <si>
    <t>41397167200030</t>
  </si>
  <si>
    <t>370770</t>
  </si>
  <si>
    <t>0384908020</t>
  </si>
  <si>
    <t>70400 HERICOURT</t>
  </si>
  <si>
    <t>33 Rue Léon Jouhaux</t>
  </si>
  <si>
    <t>ACEREP R2D FORMATION</t>
  </si>
  <si>
    <t>RESSOURCES DYNAMISME ET DEVELOPPEMENT EN FORMATION</t>
  </si>
  <si>
    <t>43700047270</t>
  </si>
  <si>
    <t>44524552500040</t>
  </si>
  <si>
    <t>486</t>
  </si>
  <si>
    <t>0235246868</t>
  </si>
  <si>
    <t>45 Rue d'Iéna</t>
  </si>
  <si>
    <t>27/01/2022</t>
  </si>
  <si>
    <t>RECIFE FORMATION CONTINUE</t>
  </si>
  <si>
    <t>RESSOURCES COMPETENCES INSERTION ET FORMATION POUR L'EMPLOI</t>
  </si>
  <si>
    <t>23760404876</t>
  </si>
  <si>
    <t>44437182700015</t>
  </si>
  <si>
    <t>NON QUALIOPI</t>
  </si>
  <si>
    <t>450911</t>
  </si>
  <si>
    <t>Carraire De Saint Privat</t>
  </si>
  <si>
    <t>RESSOURCES ROUSSET</t>
  </si>
  <si>
    <t>RESSOURCES</t>
  </si>
  <si>
    <t>93131433713</t>
  </si>
  <si>
    <t>53395867400020</t>
  </si>
  <si>
    <t>487806</t>
  </si>
  <si>
    <t>0499526333</t>
  </si>
  <si>
    <t>115 Rue OLOF PALME</t>
  </si>
  <si>
    <t>15/05/2020</t>
  </si>
  <si>
    <t>RESSOURCE ET PERFORMANCE</t>
  </si>
  <si>
    <t>RESSOURCE ET PERFORMANCE - RH PARTNERS</t>
  </si>
  <si>
    <t>91340251134</t>
  </si>
  <si>
    <t>39292892500032</t>
  </si>
  <si>
    <t>556713</t>
  </si>
  <si>
    <t>02 54 45 18 50</t>
  </si>
  <si>
    <t>27 Rue ANDRE BOULLE</t>
  </si>
  <si>
    <t>RESPIRE</t>
  </si>
  <si>
    <t>RESPIRE RES EDUCAT POP RECH INNOV EDUC ACTION SOCIALE</t>
  </si>
  <si>
    <t>24410089141</t>
  </si>
  <si>
    <t>50224471800024</t>
  </si>
  <si>
    <t>675763</t>
  </si>
  <si>
    <t>05 90 55 43 50</t>
  </si>
  <si>
    <t>97139 LES ABYMES</t>
  </si>
  <si>
    <t>BAT D - PORTE 13 LE RAIZET</t>
  </si>
  <si>
    <t>RESIDENCE LASSERRE</t>
  </si>
  <si>
    <t>17/10/2024</t>
  </si>
  <si>
    <t>RESOURCES AND DEVELOPMENT</t>
  </si>
  <si>
    <t>RESOURCES AND DEVELOPMENT - R AND D</t>
  </si>
  <si>
    <t>95970153897</t>
  </si>
  <si>
    <t>50396978400019</t>
  </si>
  <si>
    <t>580855</t>
  </si>
  <si>
    <t>08 20 20 12 29</t>
  </si>
  <si>
    <t>21 Rue de Choiseul</t>
  </si>
  <si>
    <t>RESOPHARMA S.A</t>
  </si>
  <si>
    <t>11755688175</t>
  </si>
  <si>
    <t>38125032300064</t>
  </si>
  <si>
    <t>633057</t>
  </si>
  <si>
    <t>06 52 77 87 31</t>
  </si>
  <si>
    <t>21250 AUVILLARS SUR SAONE</t>
  </si>
  <si>
    <t>4 Rue de l'église</t>
  </si>
  <si>
    <t>16/12/2021</t>
  </si>
  <si>
    <t>FROSSARD THIERRY</t>
  </si>
  <si>
    <t>RESOL THIERRY FROSSARD</t>
  </si>
  <si>
    <t>27210368321</t>
  </si>
  <si>
    <t>53449188100023</t>
  </si>
  <si>
    <t>630469</t>
  </si>
  <si>
    <t>9 Rue MONGRAND</t>
  </si>
  <si>
    <t>RESO SOLUTION</t>
  </si>
  <si>
    <t>93131455113</t>
  </si>
  <si>
    <t>78928498100022</t>
  </si>
  <si>
    <t>617325</t>
  </si>
  <si>
    <t>02 31 71 18 00</t>
  </si>
  <si>
    <t>10 Rue Martin Luther King</t>
  </si>
  <si>
    <t>09/11/2020</t>
  </si>
  <si>
    <t>BUREAU D'ETUDES RESO</t>
  </si>
  <si>
    <t>RESO</t>
  </si>
  <si>
    <t>28140331914</t>
  </si>
  <si>
    <t>44346520800025</t>
  </si>
  <si>
    <t>678200</t>
  </si>
  <si>
    <t>06 70 08 83 91</t>
  </si>
  <si>
    <t>20 Allée DES SAULES</t>
  </si>
  <si>
    <t>RESILIS</t>
  </si>
  <si>
    <t>84692133769</t>
  </si>
  <si>
    <t>95383169000011</t>
  </si>
  <si>
    <t>653639</t>
  </si>
  <si>
    <t>04 57 34 31 40</t>
  </si>
  <si>
    <t>18 Rue DE MARSEILLE</t>
  </si>
  <si>
    <t>RESILIENCES LYON</t>
  </si>
  <si>
    <t>RESILIENCES</t>
  </si>
  <si>
    <t>84691703769</t>
  </si>
  <si>
    <t>84848858100028</t>
  </si>
  <si>
    <t>672324</t>
  </si>
  <si>
    <t>06 85 06 24 12</t>
  </si>
  <si>
    <t>22170 PLELO</t>
  </si>
  <si>
    <t>4 Lieu-dit LE TEMPLE</t>
  </si>
  <si>
    <t>RESILIENCE SANTE</t>
  </si>
  <si>
    <t>53220910622</t>
  </si>
  <si>
    <t>90202971900017</t>
  </si>
  <si>
    <t>617489</t>
  </si>
  <si>
    <t>352 661 604 943</t>
  </si>
  <si>
    <t>LUXEMBOURG - OBERPALIEN</t>
  </si>
  <si>
    <t>19 ARELERSTROOSS</t>
  </si>
  <si>
    <t>RESILIENCE INSTITUT LUXEMBOURG</t>
  </si>
  <si>
    <t>RESILIENCE INSTITUT LUXEMBOURG - VANESSA GRANDJEAN</t>
  </si>
  <si>
    <t>542817</t>
  </si>
  <si>
    <t>03 89 80 56 44</t>
  </si>
  <si>
    <t>24A Rue CHARLES GRAD</t>
  </si>
  <si>
    <t>RESILIENCE COLMAR</t>
  </si>
  <si>
    <t>RESILIENCE</t>
  </si>
  <si>
    <t>42680192968</t>
  </si>
  <si>
    <t>50886496400012</t>
  </si>
  <si>
    <t>594222</t>
  </si>
  <si>
    <t>ITALIE - VOLTERRA</t>
  </si>
  <si>
    <t>Unità operativa di Psichiatria</t>
  </si>
  <si>
    <t>07/01/2019</t>
  </si>
  <si>
    <t>REMS-D</t>
  </si>
  <si>
    <t>RESIDENZA ESECUZIONE MISURE SICUREZZA DETENTIVE</t>
  </si>
  <si>
    <t>626193</t>
  </si>
  <si>
    <t>02 41 92 88 60</t>
  </si>
  <si>
    <t>49500 SEGRE EN ANJOU BLEU</t>
  </si>
  <si>
    <t>1 Allée DES TILLEULS</t>
  </si>
  <si>
    <t>RESIDENCES DU VAL D'OUDON - SEGRE EN ANJOU BLEU</t>
  </si>
  <si>
    <t>26490031700027</t>
  </si>
  <si>
    <t>503794</t>
  </si>
  <si>
    <t>02 40 79 00 39</t>
  </si>
  <si>
    <t>44130 BLAIN</t>
  </si>
  <si>
    <t>12 Rue P. Waldeck Rousseau</t>
  </si>
  <si>
    <t>EHPAD BLAIN</t>
  </si>
  <si>
    <t>RESIDENCE PUBLIQUE MARGUERITTE DE ROHAN</t>
  </si>
  <si>
    <t>26440021900012</t>
  </si>
  <si>
    <t>665940</t>
  </si>
  <si>
    <t>03 28 22 29 41</t>
  </si>
  <si>
    <t>59630 BOURBOURG</t>
  </si>
  <si>
    <t>17 Rue VERTE</t>
  </si>
  <si>
    <t>EHPAD OLIVER VARLET BOURBOURG</t>
  </si>
  <si>
    <t>RESIDENCE OLIVIER VARLET</t>
  </si>
  <si>
    <t>26590716200019</t>
  </si>
  <si>
    <t>649569</t>
  </si>
  <si>
    <t>03 88 08 92 00</t>
  </si>
  <si>
    <t>67140 BARR</t>
  </si>
  <si>
    <t>11 Avenue Marcel Krieg</t>
  </si>
  <si>
    <t>EHPAD MARCEL KRIEG BARR</t>
  </si>
  <si>
    <t>RESIDENCE MARCEL KRIEG - EHPAD</t>
  </si>
  <si>
    <t>26670001200021</t>
  </si>
  <si>
    <t>521772</t>
  </si>
  <si>
    <t>03 86 56 47 03</t>
  </si>
  <si>
    <t>89210 BRIENON SUR ARMANCON</t>
  </si>
  <si>
    <t>BP 43</t>
  </si>
  <si>
    <t>4 Rue MARIE NOEL</t>
  </si>
  <si>
    <t>EHPAD J NORMAND</t>
  </si>
  <si>
    <t>RESIDENCE JOSEPHINE NORMAND</t>
  </si>
  <si>
    <t>26890486900016</t>
  </si>
  <si>
    <t>615973</t>
  </si>
  <si>
    <t>05 55 04 02 00</t>
  </si>
  <si>
    <t>87270 COUZEIX</t>
  </si>
  <si>
    <t>3 Rue du Dr Robert Pascaud</t>
  </si>
  <si>
    <t>07/10/2020</t>
  </si>
  <si>
    <t>EHPAD COUZEIX</t>
  </si>
  <si>
    <t>RESIDENCE EHPAD LES CHENES</t>
  </si>
  <si>
    <t>26872064600010</t>
  </si>
  <si>
    <t>596899</t>
  </si>
  <si>
    <t>02 28 05 78 56</t>
  </si>
  <si>
    <t>44290 GUEMENE PENFAO</t>
  </si>
  <si>
    <t>31 Chemin DE LA GREE CAILLETTE</t>
  </si>
  <si>
    <t>05/03/2019</t>
  </si>
  <si>
    <t>RESIDENCE EHPAD LA VALLEE DU DON GUEMENE PENFAO</t>
  </si>
  <si>
    <t>RESIDENCE EHPAD LA VALLEE DU DON</t>
  </si>
  <si>
    <t>26440023500018</t>
  </si>
  <si>
    <t>575252</t>
  </si>
  <si>
    <t>04 76 38 26 37</t>
  </si>
  <si>
    <t>38160 ST SAUVEUR</t>
  </si>
  <si>
    <t>Route d'Izeron</t>
  </si>
  <si>
    <t>RAS LE PERRON ST SAUVEUR</t>
  </si>
  <si>
    <t>RESIDENCE D'ACCUEIL ET SOINS LE PERRON</t>
  </si>
  <si>
    <t>26380028600019</t>
  </si>
  <si>
    <t>618779</t>
  </si>
  <si>
    <t>05 55 73 86 00</t>
  </si>
  <si>
    <t>19410 VIGEOIS</t>
  </si>
  <si>
    <t>25 Route de Brive</t>
  </si>
  <si>
    <t>EHPAD VIGEOIS</t>
  </si>
  <si>
    <t>RESIDENCE COMMAIGNAC - EHPAD VIGEOIS</t>
  </si>
  <si>
    <t>652945</t>
  </si>
  <si>
    <t>02 35 97 82 11</t>
  </si>
  <si>
    <t>76450 GRAINVILLE LA TEINTURIERE</t>
  </si>
  <si>
    <t>5 Rue DES ECOLES</t>
  </si>
  <si>
    <t>RESIDENCE A F LE BOULTZ - EHPAD GRAINVILLE LA TEINTURIERE</t>
  </si>
  <si>
    <t>RESIDENCE ANNE FRANCOISE LE BOULTZ</t>
  </si>
  <si>
    <t>26760193800017</t>
  </si>
  <si>
    <t>684855</t>
  </si>
  <si>
    <t>01 47 21 04 26</t>
  </si>
  <si>
    <t>5 Villa MARTHE</t>
  </si>
  <si>
    <t>14/05/2025</t>
  </si>
  <si>
    <t>RESEURO</t>
  </si>
  <si>
    <t>RESEURO FORMATION</t>
  </si>
  <si>
    <t>11922855692</t>
  </si>
  <si>
    <t>93069701600010</t>
  </si>
  <si>
    <t>392121</t>
  </si>
  <si>
    <t>09 66 90 45 42</t>
  </si>
  <si>
    <t>30 Boulevard De Strasbourg</t>
  </si>
  <si>
    <t>RESEDA DIJON</t>
  </si>
  <si>
    <t>RESEDA RESEAU DES MALADIES NEURO EVOLUTIVES DE BOURGOGNE FRANCHE COMTE</t>
  </si>
  <si>
    <t>26210253621</t>
  </si>
  <si>
    <t>44502846700030</t>
  </si>
  <si>
    <t>583947</t>
  </si>
  <si>
    <t>06 76 88 67 42</t>
  </si>
  <si>
    <t>22 Rue RACINE</t>
  </si>
  <si>
    <t>RESECUM</t>
  </si>
  <si>
    <t>52440626044</t>
  </si>
  <si>
    <t>51060650200027</t>
  </si>
  <si>
    <t>312745</t>
  </si>
  <si>
    <t>02 32 31 79 42</t>
  </si>
  <si>
    <t>PARC D'ACTIVITÉS LE LONG BUISSON</t>
  </si>
  <si>
    <t>130 Rue Clément Ader</t>
  </si>
  <si>
    <t>R3SQE</t>
  </si>
  <si>
    <t>RESEAU 3 SQE</t>
  </si>
  <si>
    <t>23270130827</t>
  </si>
  <si>
    <t>44774526600059</t>
  </si>
  <si>
    <t>328054</t>
  </si>
  <si>
    <t>02200</t>
  </si>
  <si>
    <t>04 67 33 22 22</t>
  </si>
  <si>
    <t>HOPITAL LAPEYRONIE PAVILLON 41</t>
  </si>
  <si>
    <t>39 Avenue CHARLES FLAHAULT</t>
  </si>
  <si>
    <t>CICAT OCCITANIE MONTPELLIER</t>
  </si>
  <si>
    <t>RESEAU VILLE HOPITAL PLAIES CICATRISATION LANGUEDOC ROUSSILLON CICAT OCCITANIE</t>
  </si>
  <si>
    <t>91340548034</t>
  </si>
  <si>
    <t>45077000300041</t>
  </si>
  <si>
    <t>442446</t>
  </si>
  <si>
    <t>03040</t>
  </si>
  <si>
    <t>02 23 20 09 00</t>
  </si>
  <si>
    <t>203 Avenue Général Georges Patton</t>
  </si>
  <si>
    <t>RVHAT 35</t>
  </si>
  <si>
    <t>RESEAU VILLE HOPITAL ALCOOL TABAC 35</t>
  </si>
  <si>
    <t>48168602000019</t>
  </si>
  <si>
    <t>604458</t>
  </si>
  <si>
    <t>42700 FIRMINY</t>
  </si>
  <si>
    <t>Centre Hospitalier</t>
  </si>
  <si>
    <t>130 Rue De Benaud</t>
  </si>
  <si>
    <t>REULIAN</t>
  </si>
  <si>
    <t>RESEAU URGENCE LIGERIEN ARDECHE NORD</t>
  </si>
  <si>
    <t>84420323042</t>
  </si>
  <si>
    <t>82285684500018</t>
  </si>
  <si>
    <t>347206</t>
  </si>
  <si>
    <t>01347</t>
  </si>
  <si>
    <t>01 56 53 69 90</t>
  </si>
  <si>
    <t>8 Rue Maria Helena Vieira Da Silva</t>
  </si>
  <si>
    <t>30/05/2023</t>
  </si>
  <si>
    <t>CRFTC</t>
  </si>
  <si>
    <t>RESEAU TRAUMATISME CRANIEN ILE DE FRANCE</t>
  </si>
  <si>
    <t>11754040975</t>
  </si>
  <si>
    <t>45119860000012</t>
  </si>
  <si>
    <t>426441</t>
  </si>
  <si>
    <t>33460 ARSAC</t>
  </si>
  <si>
    <t>49 Allée Du Comté</t>
  </si>
  <si>
    <t>RESO PCR</t>
  </si>
  <si>
    <t>RESEAU SUD OUEST DES PERSONNES COMPETENTES EN RADIOPROTECTION</t>
  </si>
  <si>
    <t>72330828733</t>
  </si>
  <si>
    <t>52902778100010</t>
  </si>
  <si>
    <t>511043</t>
  </si>
  <si>
    <t>05 65 72 01 20</t>
  </si>
  <si>
    <t>81600 GAILLAC</t>
  </si>
  <si>
    <t>14 Place MAURICE ET EUGENIE DE GUERIN</t>
  </si>
  <si>
    <t>09/08/2021</t>
  </si>
  <si>
    <t>RESOPALID 81</t>
  </si>
  <si>
    <t>RESEAU SOINS PALLIATIFS ET DOULEURS DU TARN</t>
  </si>
  <si>
    <t>73810102781</t>
  </si>
  <si>
    <t>48975552000041</t>
  </si>
  <si>
    <t>290506</t>
  </si>
  <si>
    <t>01648</t>
  </si>
  <si>
    <t>02 40 48 55 81</t>
  </si>
  <si>
    <t>3 Rue MARGUERITE THIBERT</t>
  </si>
  <si>
    <t>RSN NANTES</t>
  </si>
  <si>
    <t>RESEAU SECURITE NAISSANCE</t>
  </si>
  <si>
    <t>52440394544</t>
  </si>
  <si>
    <t>42082444300055</t>
  </si>
  <si>
    <t>419254</t>
  </si>
  <si>
    <t>01439</t>
  </si>
  <si>
    <t>0328559080</t>
  </si>
  <si>
    <t>59280 ARMENTIERES</t>
  </si>
  <si>
    <t>BP 10</t>
  </si>
  <si>
    <t>Rue du Général Leclerc</t>
  </si>
  <si>
    <t>RESEAU SANTE QUALITE</t>
  </si>
  <si>
    <t>31590736859</t>
  </si>
  <si>
    <t>18592155800028</t>
  </si>
  <si>
    <t>399371</t>
  </si>
  <si>
    <t>04 79 96 58 25</t>
  </si>
  <si>
    <t>94 bis Rue De La Reveriaz Espace Ryvhyere</t>
  </si>
  <si>
    <t>11/01/2022</t>
  </si>
  <si>
    <t>RESPECTS 73</t>
  </si>
  <si>
    <t>RESEAU SANTE PRECARITES EGALITE COORDINATION DANS TERRITOIRES SANTE DE SAVOIE</t>
  </si>
  <si>
    <t>84730290173</t>
  </si>
  <si>
    <t>41137112300026</t>
  </si>
  <si>
    <t>610781</t>
  </si>
  <si>
    <t>+32 495 244162</t>
  </si>
  <si>
    <t>BELGIQUE - LOYERS</t>
  </si>
  <si>
    <t>42 Rue DE L'HORLAINE</t>
  </si>
  <si>
    <t>03/03/2020</t>
  </si>
  <si>
    <t>RESEAU SANTE KIRIKOU</t>
  </si>
  <si>
    <t>404718</t>
  </si>
  <si>
    <t>04960</t>
  </si>
  <si>
    <t>03 22 82 40 02</t>
  </si>
  <si>
    <t>CHU</t>
  </si>
  <si>
    <t>1 Place Victor Pauchet</t>
  </si>
  <si>
    <t>ONCOPIC</t>
  </si>
  <si>
    <t>RESEAU REGIONAL DE CANCEROLOGIE DE PICARDIE</t>
  </si>
  <si>
    <t>50186624800013</t>
  </si>
  <si>
    <t>489920</t>
  </si>
  <si>
    <t>03 80 48 65 60</t>
  </si>
  <si>
    <t>10 Boulevard Mal De Lattre De Tassigny</t>
  </si>
  <si>
    <t>RESEAU REGIONAL ONCOBFC</t>
  </si>
  <si>
    <t>RESEAU REGIONAL DE CANCEROLOGIE BOURGOGNE FRANCHE COMTE</t>
  </si>
  <si>
    <t>26210319421</t>
  </si>
  <si>
    <t>45239121200027</t>
  </si>
  <si>
    <t>288317</t>
  </si>
  <si>
    <t>02940</t>
  </si>
  <si>
    <t>04 27 82 85 10</t>
  </si>
  <si>
    <t>Bioparc - Adenine</t>
  </si>
  <si>
    <t>60 Avenue Rockfeller</t>
  </si>
  <si>
    <t>RESEAU REGIONAL DE CANCEROLOGIE AUVERGNE RHONE ALPES</t>
  </si>
  <si>
    <t>RESEAU REGIONAL DE CANCEROLOGIE AUVERGNE RHONE ALPES - ONCO AURA</t>
  </si>
  <si>
    <t>8269P721469</t>
  </si>
  <si>
    <t>18693010300020</t>
  </si>
  <si>
    <t>215855</t>
  </si>
  <si>
    <t>04 76 51 11 06</t>
  </si>
  <si>
    <t>8 Rue CHENOISE</t>
  </si>
  <si>
    <t>HUMACOOP</t>
  </si>
  <si>
    <t>RESEAU REGIONAL D'ACTION HUMANITAIRE ET DE COOPERATION POUR LE DEVELOPPEMENT</t>
  </si>
  <si>
    <t>82380249838</t>
  </si>
  <si>
    <t>40977646500026</t>
  </si>
  <si>
    <t>597960</t>
  </si>
  <si>
    <t>03 72 61 04 80</t>
  </si>
  <si>
    <t>2 Allée DE VINCENNES</t>
  </si>
  <si>
    <t>RESEAU REGIONAL CANCEROLOGIE GRAND EST VANDOEUVRE LES NANCY</t>
  </si>
  <si>
    <t>RESEAU REGIONAL CANCEROLOGIE GRAND EST - NEON</t>
  </si>
  <si>
    <t>44540373154</t>
  </si>
  <si>
    <t>84224493100015</t>
  </si>
  <si>
    <t>594581</t>
  </si>
  <si>
    <t>1 418 650 9500</t>
  </si>
  <si>
    <t>2725 Chemin SAINTE FOY</t>
  </si>
  <si>
    <t>16/01/2019</t>
  </si>
  <si>
    <t>RQESR</t>
  </si>
  <si>
    <t>RESEAU QUEBECOIS D'EDUCATION EN SANTE RESPIRATOIRE</t>
  </si>
  <si>
    <t>677693</t>
  </si>
  <si>
    <t>05 96 63 83 65</t>
  </si>
  <si>
    <t>97221 LE CARBET</t>
  </si>
  <si>
    <t>CENTRE HOSPITALIER NORD CARAIBE</t>
  </si>
  <si>
    <t>Quartier LAJUS</t>
  </si>
  <si>
    <t>RESEAU QUALITE SANTE 972</t>
  </si>
  <si>
    <t>02973588097</t>
  </si>
  <si>
    <t>84919122600018</t>
  </si>
  <si>
    <t>299029</t>
  </si>
  <si>
    <t>01271</t>
  </si>
  <si>
    <t>0381616810</t>
  </si>
  <si>
    <t>26 Rue Proudhon</t>
  </si>
  <si>
    <t>REQUA</t>
  </si>
  <si>
    <t>RESEAU QUALITE DES ETABLISSEMENTS DE SANTE EN FRANCHE-COMTE</t>
  </si>
  <si>
    <t>43250187825</t>
  </si>
  <si>
    <t>18250022300025</t>
  </si>
  <si>
    <t>533300</t>
  </si>
  <si>
    <t>05 49 03 17 76</t>
  </si>
  <si>
    <t>60 Boulevard du Grand Cerf</t>
  </si>
  <si>
    <t>08/12/2015</t>
  </si>
  <si>
    <t>SPN</t>
  </si>
  <si>
    <t>RESEAU PROFESSIONNELS DU NUMERIQUE EN POITOU CHARENTES</t>
  </si>
  <si>
    <t>54860114986</t>
  </si>
  <si>
    <t>44066584200041</t>
  </si>
  <si>
    <t>483163</t>
  </si>
  <si>
    <t>03610</t>
  </si>
  <si>
    <t>02 62 35 15 59</t>
  </si>
  <si>
    <t>97427 L ETANG SALE LES BAINS</t>
  </si>
  <si>
    <t>115 D bis Allée De Montaignac</t>
  </si>
  <si>
    <t>REPERE</t>
  </si>
  <si>
    <t>RESEAU PERINATAL REUNION</t>
  </si>
  <si>
    <t>98970286297</t>
  </si>
  <si>
    <t>44013775000038</t>
  </si>
  <si>
    <t>530694</t>
  </si>
  <si>
    <t>06268</t>
  </si>
  <si>
    <t>03 69 55 35 76</t>
  </si>
  <si>
    <t>CMCO</t>
  </si>
  <si>
    <t>19 Rue LOUIS PASTEUR</t>
  </si>
  <si>
    <t>RESEAU PERINATAL NAITRE EN ALSACE CMCO SCHILTIGHEIM</t>
  </si>
  <si>
    <t>RESEAU PERINATAL NAITRE EN ALSACE</t>
  </si>
  <si>
    <t>42670554967</t>
  </si>
  <si>
    <t>79422244800027</t>
  </si>
  <si>
    <t>458181</t>
  </si>
  <si>
    <t>03090</t>
  </si>
  <si>
    <t>03 83 34 36 44</t>
  </si>
  <si>
    <t>CS 74213</t>
  </si>
  <si>
    <t>10 Avenue DU DOCTEUR HEYDENREICH</t>
  </si>
  <si>
    <t>RPL</t>
  </si>
  <si>
    <t>RESEAU PERINATAL LORRAIN</t>
  </si>
  <si>
    <t>41540259954</t>
  </si>
  <si>
    <t>45225728000019</t>
  </si>
  <si>
    <t>451289</t>
  </si>
  <si>
    <t>02 69 62 28 15</t>
  </si>
  <si>
    <t>97600 MAMOUDZOU</t>
  </si>
  <si>
    <t>Immeuble Anakao</t>
  </si>
  <si>
    <t>6 Route DE KAVANI</t>
  </si>
  <si>
    <t>REPEMA</t>
  </si>
  <si>
    <t>RESEAU PERINATAL DE MAYOTTE</t>
  </si>
  <si>
    <t>06970009797</t>
  </si>
  <si>
    <t>52507535400023</t>
  </si>
  <si>
    <t>388210</t>
  </si>
  <si>
    <t>01412</t>
  </si>
  <si>
    <t>04 72 00 41 62</t>
  </si>
  <si>
    <t>HOPITAL DE LA CROIX ROUSSE</t>
  </si>
  <si>
    <t>103 Grande Rue DE LA CROIX ROUSSE</t>
  </si>
  <si>
    <t>RESEAU PERINATAL AURORE</t>
  </si>
  <si>
    <t>82691019269</t>
  </si>
  <si>
    <t>49068537700015</t>
  </si>
  <si>
    <t>438431</t>
  </si>
  <si>
    <t>02978</t>
  </si>
  <si>
    <t>594271601</t>
  </si>
  <si>
    <t>Maison des Réseaux</t>
  </si>
  <si>
    <t>59 Avenue Voltaire</t>
  </si>
  <si>
    <t>RESEAU PERINAT GUYANE</t>
  </si>
  <si>
    <t>96973043497</t>
  </si>
  <si>
    <t>44499996500023</t>
  </si>
  <si>
    <t>625796</t>
  </si>
  <si>
    <t>03 54 61 00 50</t>
  </si>
  <si>
    <t>55800 NOYERS AUZECOURT</t>
  </si>
  <si>
    <t>10 Rue de la Voie Romain</t>
  </si>
  <si>
    <t>28/06/2021</t>
  </si>
  <si>
    <t>RESEAU ONE</t>
  </si>
  <si>
    <t>44550051955</t>
  </si>
  <si>
    <t>84013884600018</t>
  </si>
  <si>
    <t>471240</t>
  </si>
  <si>
    <t>03752</t>
  </si>
  <si>
    <t>06 82 50 18 41</t>
  </si>
  <si>
    <t>243 Boulevard Raspail</t>
  </si>
  <si>
    <t>RESAB</t>
  </si>
  <si>
    <t>RESEAU NATIONAL DES PROF DE LA SANTE POUR NOUVELLE PRISE EN CHARGE MALADES ALCOOLIQUES</t>
  </si>
  <si>
    <t>78927896700011</t>
  </si>
  <si>
    <t>NON TROUVE SUR FICHIER DIRECCTE DU 20/10/2017</t>
  </si>
  <si>
    <t>496662</t>
  </si>
  <si>
    <t>2 Rue Des Rochambelles</t>
  </si>
  <si>
    <t>31/10/2024</t>
  </si>
  <si>
    <t>RNDH</t>
  </si>
  <si>
    <t>RESEAU NATIONAL DES DOCUMENTALISTES HOSPITALIERS</t>
  </si>
  <si>
    <t>28140390914</t>
  </si>
  <si>
    <t>83092007000026</t>
  </si>
  <si>
    <t>228771</t>
  </si>
  <si>
    <t>04 74 26 19 48</t>
  </si>
  <si>
    <t>69690 BRUSSIEU</t>
  </si>
  <si>
    <t>LE PLAT DU PIN</t>
  </si>
  <si>
    <t>27/01/2020</t>
  </si>
  <si>
    <t>RNSA</t>
  </si>
  <si>
    <t>RESEAU NATIONAL DE SURVEILLANCE AEROBIOLOGIQUE</t>
  </si>
  <si>
    <t>82690562569</t>
  </si>
  <si>
    <t>40890088400037</t>
  </si>
  <si>
    <t>500355</t>
  </si>
  <si>
    <t>01598</t>
  </si>
  <si>
    <t>09 77 93 12 04</t>
  </si>
  <si>
    <t>2 GRANDE RUE</t>
  </si>
  <si>
    <t>RESEAU MORPHEE</t>
  </si>
  <si>
    <t>44433851100017</t>
  </si>
  <si>
    <t>645308</t>
  </si>
  <si>
    <t>09 72 44 46 64</t>
  </si>
  <si>
    <t>RESEAU MOM'ARTRE</t>
  </si>
  <si>
    <t>11755187975</t>
  </si>
  <si>
    <t>50996337700130</t>
  </si>
  <si>
    <t>563481</t>
  </si>
  <si>
    <t>1 514 345 4931</t>
  </si>
  <si>
    <t>3175 Chemin DE LA COTE SAINTE-CATHERINE</t>
  </si>
  <si>
    <t>15/05/2017</t>
  </si>
  <si>
    <t>RMEF</t>
  </si>
  <si>
    <t>RESEAU MERE ENFANT DE LA FRANCOPHONIE</t>
  </si>
  <si>
    <t>613794</t>
  </si>
  <si>
    <t>75 rue de Lourmel</t>
  </si>
  <si>
    <t>RESEAU MEMOIRE ALOIS</t>
  </si>
  <si>
    <t>11755565175</t>
  </si>
  <si>
    <t>48388462300024</t>
  </si>
  <si>
    <t>572433</t>
  </si>
  <si>
    <t>CHI Poissy St Germain en Laye - Pavillon Courtois - 2ème étage</t>
  </si>
  <si>
    <t>20 Rue ARMAGIS</t>
  </si>
  <si>
    <t>25/10/2017</t>
  </si>
  <si>
    <t>RESEAU MATERNITE EN YVELINES</t>
  </si>
  <si>
    <t>11780798678</t>
  </si>
  <si>
    <t>48026941400037</t>
  </si>
  <si>
    <t>460771</t>
  </si>
  <si>
    <t>02744</t>
  </si>
  <si>
    <t>06 69 52 28 12</t>
  </si>
  <si>
    <t>91420 MORANGIS</t>
  </si>
  <si>
    <t>9 Rue des Primevères</t>
  </si>
  <si>
    <t>12/05/2021</t>
  </si>
  <si>
    <t>RKBE</t>
  </si>
  <si>
    <t>RESEAU KINESITHERAPIE BRONCHIOLITE ESSONNE</t>
  </si>
  <si>
    <t>11910678291</t>
  </si>
  <si>
    <t>43343729000060</t>
  </si>
  <si>
    <t>662331</t>
  </si>
  <si>
    <t>04 91 52 13 69</t>
  </si>
  <si>
    <t>HOPITAL ST MARGUERITE PAVILLON CANTINI</t>
  </si>
  <si>
    <t>270 Boulevard DE SAINTE MARGUERITE</t>
  </si>
  <si>
    <t>RESEAU ILHUP</t>
  </si>
  <si>
    <t>RESEAU INTERVENANTS LIBERAUX HOSPITALIERS UNIS POUR LE PATIENT</t>
  </si>
  <si>
    <t>93132067613</t>
  </si>
  <si>
    <t>44840250300040</t>
  </si>
  <si>
    <t>674734</t>
  </si>
  <si>
    <t>07 68 55 88 27</t>
  </si>
  <si>
    <t>330 Avenue DE GRANDE BRETAGNE</t>
  </si>
  <si>
    <t>REIVOC</t>
  </si>
  <si>
    <t>RESEAU INTERRUPTION VOLONTAIRE GROSSESSE ET CONTRACEPTION REG OCCITANIE</t>
  </si>
  <si>
    <t>76311039931</t>
  </si>
  <si>
    <t>81283090900014</t>
  </si>
  <si>
    <t>645552</t>
  </si>
  <si>
    <t>1 418 529 9141</t>
  </si>
  <si>
    <t>Local F-117.4</t>
  </si>
  <si>
    <t>525 Boulevard Wilfrid-Hamel Est</t>
  </si>
  <si>
    <t>28/09/2022</t>
  </si>
  <si>
    <t>RIPPH</t>
  </si>
  <si>
    <t>RESEAU INTERNATIONAL SUR LE PROCESSUS DE PRODUCTION DU HANDICAP</t>
  </si>
  <si>
    <t>424523</t>
  </si>
  <si>
    <t>01 48 01 90 21</t>
  </si>
  <si>
    <t>3-5 Rue DE METZ</t>
  </si>
  <si>
    <t>14/06/2021</t>
  </si>
  <si>
    <t>RIFHOP</t>
  </si>
  <si>
    <t>RESEAU IDF HEMATOLOGIE ET ONCOLOGIE PEDIATRIQUE</t>
  </si>
  <si>
    <t>11754633475</t>
  </si>
  <si>
    <t>50267895600025</t>
  </si>
  <si>
    <t>419849</t>
  </si>
  <si>
    <t>01 75 44 90 00</t>
  </si>
  <si>
    <t>25-27 Rue de Tolbiac</t>
  </si>
  <si>
    <t>RESEAU GESAT</t>
  </si>
  <si>
    <t>11755244275</t>
  </si>
  <si>
    <t>38172783300067</t>
  </si>
  <si>
    <t>ne figure plus dans portail officiel organismes</t>
  </si>
  <si>
    <t>330905</t>
  </si>
  <si>
    <t>01 30 39 65 10</t>
  </si>
  <si>
    <t>95640 MARINES</t>
  </si>
  <si>
    <t>12 Boulevard Gambetta</t>
  </si>
  <si>
    <t>REGIES 95</t>
  </si>
  <si>
    <t>RESEAU GERONTOLOGIQUE INTER ETABLISSEMENT ET SERVICES DU VAL D'OISE</t>
  </si>
  <si>
    <t>11950453695</t>
  </si>
  <si>
    <t>44776786400013</t>
  </si>
  <si>
    <t>524748</t>
  </si>
  <si>
    <t>0144495609</t>
  </si>
  <si>
    <t>HOPITAL NECKER ENFANTS MALADES</t>
  </si>
  <si>
    <t>149 Rue DE SEVRES</t>
  </si>
  <si>
    <t>ROSFED</t>
  </si>
  <si>
    <t>RESEAU FRANCILIEN DE SOIN DES ENFANTS DREPANOCYTAIRES</t>
  </si>
  <si>
    <t>11754196175</t>
  </si>
  <si>
    <t>48304788200012</t>
  </si>
  <si>
    <t>234680</t>
  </si>
  <si>
    <t>05975</t>
  </si>
  <si>
    <t>03 81 21 89 30</t>
  </si>
  <si>
    <t>Hôpital Minjoz Service Hygiène Hospitalière</t>
  </si>
  <si>
    <t>3 Boulevard Fleming</t>
  </si>
  <si>
    <t>RFCLIN</t>
  </si>
  <si>
    <t>RESEAU FRANC COMTOIS DE LUTTE CONTRE LES INFECTIONS NOSOCOMIALES</t>
  </si>
  <si>
    <t>27250302325</t>
  </si>
  <si>
    <t>42268445600011</t>
  </si>
  <si>
    <t>654541</t>
  </si>
  <si>
    <t>80 Cours Du Docteur Long</t>
  </si>
  <si>
    <t>24/04/2023</t>
  </si>
  <si>
    <t>RESEAU FORMATEURS</t>
  </si>
  <si>
    <t>84691785869</t>
  </si>
  <si>
    <t>79966309100020</t>
  </si>
  <si>
    <t>123092</t>
  </si>
  <si>
    <t>03271</t>
  </si>
  <si>
    <t>02 99 63 12 62</t>
  </si>
  <si>
    <t>Centre de gestion Espace Santé Olivier Sabouraud</t>
  </si>
  <si>
    <t>7 Rue de Normandie</t>
  </si>
  <si>
    <t>REBEMP</t>
  </si>
  <si>
    <t>RESEAU EST BRETAGNE D'ETUDE EN MEDECINE PERINATALE</t>
  </si>
  <si>
    <t>40771007800012</t>
  </si>
  <si>
    <t>448448</t>
  </si>
  <si>
    <t>02755</t>
  </si>
  <si>
    <t>01 58 41 34 92</t>
  </si>
  <si>
    <t>HOPITAL TARNIER</t>
  </si>
  <si>
    <t>89 Rue D ASSAS</t>
  </si>
  <si>
    <t>REVHO</t>
  </si>
  <si>
    <t>RESEAU ENTRE LA VILLE ET L'HOPITAL POUR L'ORTHOGENIE</t>
  </si>
  <si>
    <t>11754029975</t>
  </si>
  <si>
    <t>48054741300025</t>
  </si>
  <si>
    <t>675295</t>
  </si>
  <si>
    <t>SERVICE GYNECOLOGIE HOPITAL DE LA CONCEPTION</t>
  </si>
  <si>
    <t>147 Boulevard BAILLE</t>
  </si>
  <si>
    <t>RESEAU ENDOMETRIOSE REGION SUD</t>
  </si>
  <si>
    <t>93132150413</t>
  </si>
  <si>
    <t>90287227400011</t>
  </si>
  <si>
    <t>645059</t>
  </si>
  <si>
    <t>02 32 55 77 03</t>
  </si>
  <si>
    <t>27140 ST DENIS LE FERMENT</t>
  </si>
  <si>
    <t>3 Route DE BEZU</t>
  </si>
  <si>
    <t>RESO LABONDE</t>
  </si>
  <si>
    <t>RESEAU EDUCATIF DE SOUTIEN ET D'ORIENTATION LABONDE</t>
  </si>
  <si>
    <t>28270233527</t>
  </si>
  <si>
    <t>53028773900011</t>
  </si>
  <si>
    <t>587011</t>
  </si>
  <si>
    <t>0298880019</t>
  </si>
  <si>
    <t>29600 MORLAIX</t>
  </si>
  <si>
    <t>7 Place du Dossen</t>
  </si>
  <si>
    <t>RESAM</t>
  </si>
  <si>
    <t>RESEAU ECHANGES SERVICES ASSOCIATIONS PAYS DE MORLAIX</t>
  </si>
  <si>
    <t>53290889729</t>
  </si>
  <si>
    <t>52833335400017</t>
  </si>
  <si>
    <t>553580</t>
  </si>
  <si>
    <t>01 47 30 74 30</t>
  </si>
  <si>
    <t>84 Rue VILLENEUVE</t>
  </si>
  <si>
    <t>RESEAU DUCRETET</t>
  </si>
  <si>
    <t>11922114292</t>
  </si>
  <si>
    <t>79932067600015</t>
  </si>
  <si>
    <t>287052</t>
  </si>
  <si>
    <t>166 Rue des Maillets</t>
  </si>
  <si>
    <t>REDO</t>
  </si>
  <si>
    <t>RESEAU DOULEUR DE L'OUEST</t>
  </si>
  <si>
    <t>52720156772</t>
  </si>
  <si>
    <t>43899207500020</t>
  </si>
  <si>
    <t>421741</t>
  </si>
  <si>
    <t>04 91 41 35 14</t>
  </si>
  <si>
    <t>HOP STE MARGUERITE Service du Dr RACCAH</t>
  </si>
  <si>
    <t>SCE DR RACCAH</t>
  </si>
  <si>
    <t>RESEAU DIABETE PROVENCE</t>
  </si>
  <si>
    <t>93131510813</t>
  </si>
  <si>
    <t>48749192000012</t>
  </si>
  <si>
    <t>464417</t>
  </si>
  <si>
    <t>06222</t>
  </si>
  <si>
    <t>0320445812</t>
  </si>
  <si>
    <t>REZ DE JARDIN DES USNB</t>
  </si>
  <si>
    <t>6 Rue DU PROFESSEUR LAGUESSE</t>
  </si>
  <si>
    <t>RESEAU TC AVC 59 62</t>
  </si>
  <si>
    <t>RESEAU DES TRAUMATISES CRANIENS AVC 59 62</t>
  </si>
  <si>
    <t>31590811159</t>
  </si>
  <si>
    <t>53375456000019</t>
  </si>
  <si>
    <t>590940</t>
  </si>
  <si>
    <t>0624438098</t>
  </si>
  <si>
    <t>2A Le Pre Catalan Bâtiment C</t>
  </si>
  <si>
    <t>4 Rue DELESALLE</t>
  </si>
  <si>
    <t>18/11/2020</t>
  </si>
  <si>
    <t>RESEAU DES RESSOURCERIES</t>
  </si>
  <si>
    <t>31590758159</t>
  </si>
  <si>
    <t>43338217300048</t>
  </si>
  <si>
    <t>303574</t>
  </si>
  <si>
    <t>01 40 44 50 26</t>
  </si>
  <si>
    <t>BATIMENT JEAN MOREAU DE TOUR NIVEAU 3</t>
  </si>
  <si>
    <t>12 Avenue PAUL VAILLANT COUTURIER</t>
  </si>
  <si>
    <t>RESPADD</t>
  </si>
  <si>
    <t>RESEAU DES ETABLISSEMENTS DE SANTE POUR LA PREVENTION DES ADDICTIONS</t>
  </si>
  <si>
    <t>11753716075</t>
  </si>
  <si>
    <t>41441927500055</t>
  </si>
  <si>
    <t>370563</t>
  </si>
  <si>
    <t>03 26 78 71 57</t>
  </si>
  <si>
    <t>Rue Du General Koenig</t>
  </si>
  <si>
    <t>13/02/2024</t>
  </si>
  <si>
    <t>RESEAU DES CLANS CHAMPAGNE ARDENNE - RESCLAN</t>
  </si>
  <si>
    <t>44510251851</t>
  </si>
  <si>
    <t>49427042400034</t>
  </si>
  <si>
    <t>440267</t>
  </si>
  <si>
    <t>01 55 78 54 54</t>
  </si>
  <si>
    <t>47 Rue DE CHARONNE</t>
  </si>
  <si>
    <t>RESAH IDF</t>
  </si>
  <si>
    <t>RESEAU DES ACHETEURS HOSPITALIERS D'ILE DE FRANCE</t>
  </si>
  <si>
    <t>11754393375</t>
  </si>
  <si>
    <t>13000501000025</t>
  </si>
  <si>
    <t>554110</t>
  </si>
  <si>
    <t>ITALIE - IMPERIA</t>
  </si>
  <si>
    <t>ISTITUTO ZOOPROFILATICO SPERIMENTALE</t>
  </si>
  <si>
    <t>Via Nizza 4</t>
  </si>
  <si>
    <t>RESFIZ ITALIE</t>
  </si>
  <si>
    <t>RESEAU D'EPIDEMIO SURVEILLANCE FRANCO-ITALIEN DES ZOONOSES</t>
  </si>
  <si>
    <t>296569</t>
  </si>
  <si>
    <t>04 71 04 73 20</t>
  </si>
  <si>
    <t>BATIMENT SAINT DOMINIQUE</t>
  </si>
  <si>
    <t>Chemin DU FIEU</t>
  </si>
  <si>
    <t>APPUI SANTE 43 -  RESOPAD</t>
  </si>
  <si>
    <t>RESEAU DE SOINS PALLIATIFS A DOMICILE HAUTE LOIRE - APPUI SANTE</t>
  </si>
  <si>
    <t>83430305143</t>
  </si>
  <si>
    <t>43827031600021</t>
  </si>
  <si>
    <t>397684</t>
  </si>
  <si>
    <t>06108</t>
  </si>
  <si>
    <t>02 31 54 97 94</t>
  </si>
  <si>
    <t>7B Avenue du Président Coty</t>
  </si>
  <si>
    <t>RSVA</t>
  </si>
  <si>
    <t>RESEAU DE SERVICES POUR UNE VIE AUTONOME</t>
  </si>
  <si>
    <t>25140224414</t>
  </si>
  <si>
    <t>49325275300030</t>
  </si>
  <si>
    <t>344734</t>
  </si>
  <si>
    <t>04330</t>
  </si>
  <si>
    <t>01 34 29 75 63</t>
  </si>
  <si>
    <t>95200 SARCELLES</t>
  </si>
  <si>
    <t>10 Avenue CHARLES PEGUY</t>
  </si>
  <si>
    <t>OPALIA ONCONORD</t>
  </si>
  <si>
    <t>RESEAU DE SANTE OPALIA - OPALIA</t>
  </si>
  <si>
    <t>44161441900022</t>
  </si>
  <si>
    <t>418675</t>
  </si>
  <si>
    <t>06385</t>
  </si>
  <si>
    <t>03 20 97 97 91</t>
  </si>
  <si>
    <t>1 Boulevard DU PROFESSEUR JULES LECLERCQ</t>
  </si>
  <si>
    <t>RESEAU DE SANTE NEURODEV</t>
  </si>
  <si>
    <t>31590663759</t>
  </si>
  <si>
    <t>50168101900029</t>
  </si>
  <si>
    <t>474400</t>
  </si>
  <si>
    <t>05424</t>
  </si>
  <si>
    <t>03 86 94 39 90</t>
  </si>
  <si>
    <t>4 Avenue PIERRE SCHERRER</t>
  </si>
  <si>
    <t>RSMY</t>
  </si>
  <si>
    <t>RESEAU DE SANTE MENTALE DE L'YONNE</t>
  </si>
  <si>
    <t>49404216100013</t>
  </si>
  <si>
    <t>564813</t>
  </si>
  <si>
    <t>31 Rue Berthelot</t>
  </si>
  <si>
    <t>RESEAU DE SANTE CAP2S</t>
  </si>
  <si>
    <t>RESEAU DE SANTE DE COORDINATION ET D'APPUI AUX PROFESSIONNELS DE LA SANTE ET DU SOCIAL</t>
  </si>
  <si>
    <t>84420299042</t>
  </si>
  <si>
    <t>82419061500016</t>
  </si>
  <si>
    <t>513131</t>
  </si>
  <si>
    <t>6 Rue Hans-Geiler</t>
  </si>
  <si>
    <t>11/02/2015</t>
  </si>
  <si>
    <t>RRSD</t>
  </si>
  <si>
    <t>RESEAU DE REEDUCATION SENSITIVE DE LA DOULEUR</t>
  </si>
  <si>
    <t>568569</t>
  </si>
  <si>
    <t>01 42 73 05 53</t>
  </si>
  <si>
    <t>Hôpital Necker</t>
  </si>
  <si>
    <t>REPOP IDF</t>
  </si>
  <si>
    <t>RESEAU DE PRISE EN CHARGE PREVENTION OBESITE PEDIATRIQUE EN IDF</t>
  </si>
  <si>
    <t>11754095675</t>
  </si>
  <si>
    <t>45254783900012</t>
  </si>
  <si>
    <t>595299</t>
  </si>
  <si>
    <t>09062</t>
  </si>
  <si>
    <t>06 70 42 88 61</t>
  </si>
  <si>
    <t>24 Impasse DE LA FLAMBERE</t>
  </si>
  <si>
    <t>18/07/2023</t>
  </si>
  <si>
    <t>RPO - RESEAU DE PERINATALITE OCCITANIE</t>
  </si>
  <si>
    <t>RESEAU DE PERINATALITE OCCITANIE</t>
  </si>
  <si>
    <t>76310931931</t>
  </si>
  <si>
    <t>84125865000032</t>
  </si>
  <si>
    <t>643804</t>
  </si>
  <si>
    <t>09A2A</t>
  </si>
  <si>
    <t>02 53 68 26 08</t>
  </si>
  <si>
    <t>3 Rue Du Docteur Laennec</t>
  </si>
  <si>
    <t>RPN HEROUVILLE ST CLAIR</t>
  </si>
  <si>
    <t>RESEAU DE PERINATALITE DE NORMANDIE - RPN</t>
  </si>
  <si>
    <t>28140350414</t>
  </si>
  <si>
    <t>88116270500019</t>
  </si>
  <si>
    <t>457577</t>
  </si>
  <si>
    <t>04493</t>
  </si>
  <si>
    <t>06 59 39 60 88</t>
  </si>
  <si>
    <t>ARCPO</t>
  </si>
  <si>
    <t>RESEAU DE CHIRURGIE PEDIATRIQUE OCCITANIE</t>
  </si>
  <si>
    <t>73310679431</t>
  </si>
  <si>
    <t>75215567100023</t>
  </si>
  <si>
    <t>308020</t>
  </si>
  <si>
    <t>2 Rue Veronese</t>
  </si>
  <si>
    <t>RAMSES</t>
  </si>
  <si>
    <t>RESEAU D'ACTIONS MEDICO PSYCHOLOGIQUES ET SOCIALES ENFANTS SOURDS</t>
  </si>
  <si>
    <t>11756875275</t>
  </si>
  <si>
    <t>42148264700045</t>
  </si>
  <si>
    <t>656422</t>
  </si>
  <si>
    <t>05 90 87 52 94</t>
  </si>
  <si>
    <t>97100 BASSE TERRE</t>
  </si>
  <si>
    <t>BP 381</t>
  </si>
  <si>
    <t>CENTRE HOSPITALIER LC FLEMING</t>
  </si>
  <si>
    <t>09/06/2023</t>
  </si>
  <si>
    <t>R2C</t>
  </si>
  <si>
    <t>RESEAU CHIRURGIE ET CICATRISATION DE SAINT MARTIN ET SAINT BARTHELEMY</t>
  </si>
  <si>
    <t>01973401697</t>
  </si>
  <si>
    <t>79977660400016</t>
  </si>
  <si>
    <t>354879</t>
  </si>
  <si>
    <t>01980</t>
  </si>
  <si>
    <t>02 38 77 57 13</t>
  </si>
  <si>
    <t>CENTRE D AFFAIRES ANTIGNA</t>
  </si>
  <si>
    <t>23 Rue ANTIGNA</t>
  </si>
  <si>
    <t>RESEAU CEDRE SANTE</t>
  </si>
  <si>
    <t>RESEAU CEDRE SANTE - CEDRE SANTE EVOLUTION</t>
  </si>
  <si>
    <t>24450241045</t>
  </si>
  <si>
    <t>49048746900044</t>
  </si>
  <si>
    <t>573218</t>
  </si>
  <si>
    <t>05 49 49 78 78</t>
  </si>
  <si>
    <t>1 Avenue DU FUTUROSCOPE</t>
  </si>
  <si>
    <t>15/03/2021</t>
  </si>
  <si>
    <t>RESEAU CANOPE</t>
  </si>
  <si>
    <t>54860145086</t>
  </si>
  <si>
    <t>18004301001485</t>
  </si>
  <si>
    <t>474290</t>
  </si>
  <si>
    <t>0557748171</t>
  </si>
  <si>
    <t>33450 MONTUSSAN</t>
  </si>
  <si>
    <t>20 Route DE TAILLEFER</t>
  </si>
  <si>
    <t>09/09/2024</t>
  </si>
  <si>
    <t>RESEAU C &amp; S MONTUSSAN</t>
  </si>
  <si>
    <t>72330740333</t>
  </si>
  <si>
    <t>48482369500024</t>
  </si>
  <si>
    <t>517306</t>
  </si>
  <si>
    <t>06 52 85 76 62</t>
  </si>
  <si>
    <t>1 Rue De Pornichet</t>
  </si>
  <si>
    <t>RESEAU A2C</t>
  </si>
  <si>
    <t>52440998944</t>
  </si>
  <si>
    <t>92091203700016</t>
  </si>
  <si>
    <t>666531</t>
  </si>
  <si>
    <t>01 79 73 75 76</t>
  </si>
  <si>
    <t>77820 LE CHATELET EN BRIE</t>
  </si>
  <si>
    <t>443 Allée Marguerite de Navarre</t>
  </si>
  <si>
    <t>RESCUE ACADEMY SAS</t>
  </si>
  <si>
    <t>11770765977</t>
  </si>
  <si>
    <t>90977199000027</t>
  </si>
  <si>
    <t>470855</t>
  </si>
  <si>
    <t>CHU DE CAEN niveau 19 (UTNC)</t>
  </si>
  <si>
    <t>Avenue de la Côte de Nacre</t>
  </si>
  <si>
    <t>RESCLAN BAS NORMAND</t>
  </si>
  <si>
    <t>25140265414</t>
  </si>
  <si>
    <t>79384674200013</t>
  </si>
  <si>
    <t>453298</t>
  </si>
  <si>
    <t>04069</t>
  </si>
  <si>
    <t>05 49 52 24 17</t>
  </si>
  <si>
    <t>18 Rue Sophie Germain</t>
  </si>
  <si>
    <t>RESANTE VOUS FORMATION</t>
  </si>
  <si>
    <t>54860130786</t>
  </si>
  <si>
    <t>79118487200020</t>
  </si>
  <si>
    <t>267508</t>
  </si>
  <si>
    <t>01/06/2021</t>
  </si>
  <si>
    <t>RES EURO CONSEIL</t>
  </si>
  <si>
    <t>11921409892</t>
  </si>
  <si>
    <t>44117656700028</t>
  </si>
  <si>
    <t>616590</t>
  </si>
  <si>
    <t>06-30-41-02-37</t>
  </si>
  <si>
    <t>2 Rue du Vélodrome</t>
  </si>
  <si>
    <t>21/10/2020</t>
  </si>
  <si>
    <t>REQUENA CAROLE</t>
  </si>
  <si>
    <t>REQUENA CAROLE - FORMAPREV87</t>
  </si>
  <si>
    <t>75870162987</t>
  </si>
  <si>
    <t>51947909100026</t>
  </si>
  <si>
    <t>629510</t>
  </si>
  <si>
    <t>07 83 36 60 45</t>
  </si>
  <si>
    <t>45 Rue du Vornier</t>
  </si>
  <si>
    <t>REPRENVIS</t>
  </si>
  <si>
    <t>28760616176</t>
  </si>
  <si>
    <t>82350727200024</t>
  </si>
  <si>
    <t>521917</t>
  </si>
  <si>
    <t>03 81 21 90 02</t>
  </si>
  <si>
    <t>CHU Saint-Jacques Service pédiatrie 1</t>
  </si>
  <si>
    <t>2 Place Saint Jacques</t>
  </si>
  <si>
    <t>REPPOP FC</t>
  </si>
  <si>
    <t>43250221025</t>
  </si>
  <si>
    <t>48166014000015</t>
  </si>
  <si>
    <t>460825</t>
  </si>
  <si>
    <t>SUISSE - BULLE</t>
  </si>
  <si>
    <t>YAR</t>
  </si>
  <si>
    <t>REPOND YVES ALAIN</t>
  </si>
  <si>
    <t>341174</t>
  </si>
  <si>
    <t>06570</t>
  </si>
  <si>
    <t>04 76 67 47 66</t>
  </si>
  <si>
    <t>BÂTIMENT D - PARC L'OPPIDUM</t>
  </si>
  <si>
    <t>5 Rue ALPHONSE BOUFFARD ROUPE</t>
  </si>
  <si>
    <t>REPERE ET VISION - CONSEIL ET FORMATION EN MANAGEMENT</t>
  </si>
  <si>
    <t>82380327638</t>
  </si>
  <si>
    <t>44268662200022</t>
  </si>
  <si>
    <t>200918</t>
  </si>
  <si>
    <t>01 45 46 19 00</t>
  </si>
  <si>
    <t>191 Avenue Aristide BRIAND</t>
  </si>
  <si>
    <t>REOR FSP</t>
  </si>
  <si>
    <t>11940611894</t>
  </si>
  <si>
    <t>41078824400045</t>
  </si>
  <si>
    <t>627306</t>
  </si>
  <si>
    <t>03 56 58 19 36</t>
  </si>
  <si>
    <t>7 Rue DE SERRE</t>
  </si>
  <si>
    <t>REONJONY ANNE</t>
  </si>
  <si>
    <t>REONJONY ANNE - RJ NAIL</t>
  </si>
  <si>
    <t>44540365854</t>
  </si>
  <si>
    <t>45087447400056</t>
  </si>
  <si>
    <t>594453</t>
  </si>
  <si>
    <t>06 62 01 33 02</t>
  </si>
  <si>
    <t>15 Rue DE LA FON DE PESSAC</t>
  </si>
  <si>
    <t>RENOUARD NICOLAS</t>
  </si>
  <si>
    <t>75331091833</t>
  </si>
  <si>
    <t>47873023700060</t>
  </si>
  <si>
    <t>583224</t>
  </si>
  <si>
    <t>95700 ROISSY AEROPORT CH DE GAU</t>
  </si>
  <si>
    <t>CS 13943</t>
  </si>
  <si>
    <t>5 Rue de la Haye</t>
  </si>
  <si>
    <t>15/05/2018</t>
  </si>
  <si>
    <t>RENOLIT FRANCE</t>
  </si>
  <si>
    <t>11950503895</t>
  </si>
  <si>
    <t>59203954900049</t>
  </si>
  <si>
    <t>600398</t>
  </si>
  <si>
    <t>APPARTEMENT 16</t>
  </si>
  <si>
    <t>62 Rue Edouard Delesalle</t>
  </si>
  <si>
    <t>RENGOT MARIELLE</t>
  </si>
  <si>
    <t>32590978959</t>
  </si>
  <si>
    <t>78975012200028</t>
  </si>
  <si>
    <t>647202</t>
  </si>
  <si>
    <t>06 33 18 60 24</t>
  </si>
  <si>
    <t>43120 MONISTROL SUR LOIRE</t>
  </si>
  <si>
    <t>1 Rue des cerisiers</t>
  </si>
  <si>
    <t>20/07/2023</t>
  </si>
  <si>
    <t>RENETRE COACHING</t>
  </si>
  <si>
    <t>84430358743</t>
  </si>
  <si>
    <t>90034108200023</t>
  </si>
  <si>
    <t>622771</t>
  </si>
  <si>
    <t>15 B Rue Pierre Curie</t>
  </si>
  <si>
    <t>REND FORT</t>
  </si>
  <si>
    <t>11788462678</t>
  </si>
  <si>
    <t>89039138600012</t>
  </si>
  <si>
    <t>611116</t>
  </si>
  <si>
    <t>77630 BARBIZON</t>
  </si>
  <si>
    <t>46 GRANDE RUE</t>
  </si>
  <si>
    <t>09/03/2020</t>
  </si>
  <si>
    <t>RENCONTRES PERSPECTIVES FORMATIONS BARBIZON</t>
  </si>
  <si>
    <t>RENCONTRES PERSPECTIVES FORMATIONS SAS</t>
  </si>
  <si>
    <t>11770677477</t>
  </si>
  <si>
    <t>85215191900010</t>
  </si>
  <si>
    <t>540353</t>
  </si>
  <si>
    <t>03 83 96 76 15</t>
  </si>
  <si>
    <t>BP 83647</t>
  </si>
  <si>
    <t>7/11 Rue DE SAINT LAMBERT</t>
  </si>
  <si>
    <t>RML</t>
  </si>
  <si>
    <t>RENCONTRES MUSICALES EN LORRAINE</t>
  </si>
  <si>
    <t>41540180354</t>
  </si>
  <si>
    <t>40182521100030</t>
  </si>
  <si>
    <t>622965</t>
  </si>
  <si>
    <t>06 65 96 73 55</t>
  </si>
  <si>
    <t>27 Rue GANNERON</t>
  </si>
  <si>
    <t>23/04/2021</t>
  </si>
  <si>
    <t>RIDC</t>
  </si>
  <si>
    <t>RENCONTRES INTERNATIONALES DE DANSE CONTEMPORAINE</t>
  </si>
  <si>
    <t>11750175475</t>
  </si>
  <si>
    <t>30127265400031</t>
  </si>
  <si>
    <t>600921</t>
  </si>
  <si>
    <t>02 96 20 90 90</t>
  </si>
  <si>
    <t>22500 PAIMPOL</t>
  </si>
  <si>
    <t>Rond-point DU GOELO</t>
  </si>
  <si>
    <t>RENAULT PASCAL - RENAULT CONDUITE</t>
  </si>
  <si>
    <t>53220890622</t>
  </si>
  <si>
    <t>35008468700036</t>
  </si>
  <si>
    <t>531170</t>
  </si>
  <si>
    <t>37320 ESVRES</t>
  </si>
  <si>
    <t>1 Route de port joie</t>
  </si>
  <si>
    <t>RENARD MARC IFOO</t>
  </si>
  <si>
    <t>RENARD MARC INSTITUT DE FORMATION ET D'ORGANISATION</t>
  </si>
  <si>
    <t>24370307137</t>
  </si>
  <si>
    <t>52835057200020</t>
  </si>
  <si>
    <t>663293</t>
  </si>
  <si>
    <t>06 70 75 16 47</t>
  </si>
  <si>
    <t>14610 CAMBES EN PLAINE</t>
  </si>
  <si>
    <t>13 Rue de l'espérance</t>
  </si>
  <si>
    <t>RENARD JAMES NATACHA</t>
  </si>
  <si>
    <t>RENARD JAMES NATACHA - NRJ CONSULT</t>
  </si>
  <si>
    <t>28140394814</t>
  </si>
  <si>
    <t>94788768300011</t>
  </si>
  <si>
    <t>616175</t>
  </si>
  <si>
    <t>1 647 855 7185</t>
  </si>
  <si>
    <t>1440 W.TAYLOR ST.  #734</t>
  </si>
  <si>
    <t>RPS</t>
  </si>
  <si>
    <t>RENAL PATHOLOGY SOCIETY</t>
  </si>
  <si>
    <t>641431</t>
  </si>
  <si>
    <t>03 87 62 41 11</t>
  </si>
  <si>
    <t>57950 MONTIGNY LES METZ</t>
  </si>
  <si>
    <t>10 Rue MONSEIGNEUR HEINTZ</t>
  </si>
  <si>
    <t>RENAISSANCE FRANCAISE</t>
  </si>
  <si>
    <t>RENAISSANCE FRANCAISE ENSEMBLE SCOLAIRE JEAN XXIII</t>
  </si>
  <si>
    <t>44570380457</t>
  </si>
  <si>
    <t>78000970000011</t>
  </si>
  <si>
    <t>663785</t>
  </si>
  <si>
    <t>06 27 15 70 38</t>
  </si>
  <si>
    <t>75 Boulevard HAUSMANN</t>
  </si>
  <si>
    <t>RENAISSANCE PARIS</t>
  </si>
  <si>
    <t>RENAISSANCE</t>
  </si>
  <si>
    <t>11753893175</t>
  </si>
  <si>
    <t>42362247100047</t>
  </si>
  <si>
    <t>593096</t>
  </si>
  <si>
    <t>06 61 32 16 34</t>
  </si>
  <si>
    <t>Maison des Associations</t>
  </si>
  <si>
    <t>6 Cours des Alliés</t>
  </si>
  <si>
    <t>08/10/2020</t>
  </si>
  <si>
    <t>REN VOCASPORT - TERRES DE SOI</t>
  </si>
  <si>
    <t>53351035835</t>
  </si>
  <si>
    <t>38022525000014</t>
  </si>
  <si>
    <t>664030</t>
  </si>
  <si>
    <t>221 Rue LA FAYETTE</t>
  </si>
  <si>
    <t>REMIXT</t>
  </si>
  <si>
    <t>11756729075</t>
  </si>
  <si>
    <t>85274983700047</t>
  </si>
  <si>
    <t>661004</t>
  </si>
  <si>
    <t>06 87 95 37 50</t>
  </si>
  <si>
    <t>5 Avenue Du General De Gaulle</t>
  </si>
  <si>
    <t>REMANENCE DES MOTS</t>
  </si>
  <si>
    <t>11940973594</t>
  </si>
  <si>
    <t>83883115400029</t>
  </si>
  <si>
    <t>668266</t>
  </si>
  <si>
    <t>ZONE CARGO 4 - Zone De Fret 4 Roissy Charles De Gaulle</t>
  </si>
  <si>
    <t>15 Rue DE LA BELLE BORNE</t>
  </si>
  <si>
    <t>REM FRET 4</t>
  </si>
  <si>
    <t>11950411895</t>
  </si>
  <si>
    <t>41406557300035</t>
  </si>
  <si>
    <t>620130</t>
  </si>
  <si>
    <t>02 48 48 16 40</t>
  </si>
  <si>
    <t>CS 80006</t>
  </si>
  <si>
    <t>de Creton</t>
  </si>
  <si>
    <t>RELYENS SPS - SOFCAP</t>
  </si>
  <si>
    <t>24180125318</t>
  </si>
  <si>
    <t>33517109600035</t>
  </si>
  <si>
    <t>1260</t>
  </si>
  <si>
    <t>02905</t>
  </si>
  <si>
    <t>04 72 75 50 25</t>
  </si>
  <si>
    <t>18 Rue EDOUARD ROCHET</t>
  </si>
  <si>
    <t>RELYENS MUTUAL INSURANCE - SHAM</t>
  </si>
  <si>
    <t>82690051369</t>
  </si>
  <si>
    <t>77986088100043</t>
  </si>
  <si>
    <t>496200</t>
  </si>
  <si>
    <t>0369320528</t>
  </si>
  <si>
    <t>7 Rue de Bischwiller</t>
  </si>
  <si>
    <t>RELYANCE</t>
  </si>
  <si>
    <t>42670530267</t>
  </si>
  <si>
    <t>79758020600010</t>
  </si>
  <si>
    <t>680000</t>
  </si>
  <si>
    <t>02 47 38 68 42</t>
  </si>
  <si>
    <t>2 Rue Du Plat D Etain</t>
  </si>
  <si>
    <t>RELIENCES</t>
  </si>
  <si>
    <t>24370254337</t>
  </si>
  <si>
    <t>49111839400015</t>
  </si>
  <si>
    <t>552653</t>
  </si>
  <si>
    <t>56 Rue DES TISSERANDS</t>
  </si>
  <si>
    <t>07/11/2016</t>
  </si>
  <si>
    <t>RELIEF CHOLET</t>
  </si>
  <si>
    <t>RELIEF</t>
  </si>
  <si>
    <t>52490251549</t>
  </si>
  <si>
    <t>45083146600013</t>
  </si>
  <si>
    <t>452865</t>
  </si>
  <si>
    <t>03504</t>
  </si>
  <si>
    <t>05 61 38 43 56</t>
  </si>
  <si>
    <t>TERTIAL BATIMENT 1</t>
  </si>
  <si>
    <t>214 Route DE SAINT SIMON</t>
  </si>
  <si>
    <t>RELIANCE SANTE</t>
  </si>
  <si>
    <t>73310745131</t>
  </si>
  <si>
    <t>80346374400026</t>
  </si>
  <si>
    <t>536702</t>
  </si>
  <si>
    <t>+32 65 36 57 39</t>
  </si>
  <si>
    <t>BELGIQUE - NIMY</t>
  </si>
  <si>
    <t>137 A Rue DES VIADUCS</t>
  </si>
  <si>
    <t>RELIANCE ASBL</t>
  </si>
  <si>
    <t>648048</t>
  </si>
  <si>
    <t>06 71 14 01 42</t>
  </si>
  <si>
    <t>30670 AIGUES VIVES</t>
  </si>
  <si>
    <t>58 Rue Translatour</t>
  </si>
  <si>
    <t>RELIANCE AIGUES VIVES</t>
  </si>
  <si>
    <t>RELIANCE</t>
  </si>
  <si>
    <t>76341176734</t>
  </si>
  <si>
    <t>90773976700032</t>
  </si>
  <si>
    <t>187665</t>
  </si>
  <si>
    <t>04 76 85 12 12</t>
  </si>
  <si>
    <t>38130 ECHIROLLES</t>
  </si>
  <si>
    <t>14 Avenue VICTOR HUGO</t>
  </si>
  <si>
    <t>82380231738</t>
  </si>
  <si>
    <t>41218510000036</t>
  </si>
  <si>
    <t>468150</t>
  </si>
  <si>
    <t>12 bis Rue de la Sinne</t>
  </si>
  <si>
    <t>RELAYANCE EST</t>
  </si>
  <si>
    <t>RELAYANCE EST MICHEL LECLERC CONSEIL</t>
  </si>
  <si>
    <t>42680193568</t>
  </si>
  <si>
    <t>41000292700029</t>
  </si>
  <si>
    <t>433380</t>
  </si>
  <si>
    <t>04 76 34 25 25</t>
  </si>
  <si>
    <t>38450 MIRIBEL LANCHATRE</t>
  </si>
  <si>
    <t>LES ADRETS</t>
  </si>
  <si>
    <t>Chemin DU PRE TARACHOU</t>
  </si>
  <si>
    <t>REF</t>
  </si>
  <si>
    <t>RELAVE ET FANNIERE</t>
  </si>
  <si>
    <t>82380214638</t>
  </si>
  <si>
    <t>40415122700026</t>
  </si>
  <si>
    <t>361409</t>
  </si>
  <si>
    <t>02588</t>
  </si>
  <si>
    <t>09 61 22 30 44</t>
  </si>
  <si>
    <t>34 Grande Rue CHARLES DE GAULLE</t>
  </si>
  <si>
    <t>RELATIONS MEDICALES</t>
  </si>
  <si>
    <t>RELATIONS MEDICALES SAS GASSIN RAPHAEL</t>
  </si>
  <si>
    <t>11940701394</t>
  </si>
  <si>
    <t>47800754500013</t>
  </si>
  <si>
    <t>467492</t>
  </si>
  <si>
    <t>0490885753</t>
  </si>
  <si>
    <t>15 Rue Antoine de Saint Exupèry</t>
  </si>
  <si>
    <t>RTSA</t>
  </si>
  <si>
    <t>RELAIS TRAVAIL SAISONNIER D AVIGNON</t>
  </si>
  <si>
    <t>93840345284</t>
  </si>
  <si>
    <t>49267881800039</t>
  </si>
  <si>
    <t>652775</t>
  </si>
  <si>
    <t>02 41 46 13 70</t>
  </si>
  <si>
    <t>1 Rue de la Sarthe</t>
  </si>
  <si>
    <t>RPE49</t>
  </si>
  <si>
    <t>RELAIS POUR L'EMPLOI</t>
  </si>
  <si>
    <t>52490140949</t>
  </si>
  <si>
    <t>41141638100035</t>
  </si>
  <si>
    <t>654528</t>
  </si>
  <si>
    <t>02 38 70 40 21</t>
  </si>
  <si>
    <t>45140 ST JEAN DE LA RUELLE</t>
  </si>
  <si>
    <t>34 Rue DE BAGNEAUX</t>
  </si>
  <si>
    <t>21/04/2023</t>
  </si>
  <si>
    <t>RELAIS LEAN CENTRE VAL DE LOIRE</t>
  </si>
  <si>
    <t>24450290045</t>
  </si>
  <si>
    <t>74982326600012</t>
  </si>
  <si>
    <t>449696</t>
  </si>
  <si>
    <t>0675747122</t>
  </si>
  <si>
    <t>114 Rue JULES SIEGFRIED</t>
  </si>
  <si>
    <t>RAPSODYS</t>
  </si>
  <si>
    <t>RELAIS ASSOCIATIF POUR PRENDRE SOINS DE LA DYSLEXIE</t>
  </si>
  <si>
    <t>23760426776</t>
  </si>
  <si>
    <t>45226900400019</t>
  </si>
  <si>
    <t>580600</t>
  </si>
  <si>
    <t>03 81 25 18 01</t>
  </si>
  <si>
    <t>45 Chemin DES JOURNAUX</t>
  </si>
  <si>
    <t>RELACOM</t>
  </si>
  <si>
    <t>43250247225</t>
  </si>
  <si>
    <t>52319274800011</t>
  </si>
  <si>
    <t>518130</t>
  </si>
  <si>
    <t>09 70 46 58 22</t>
  </si>
  <si>
    <t>10250 NEUVILLE SUR SEINE</t>
  </si>
  <si>
    <t>40 Rue MADELEINE MICHELISE</t>
  </si>
  <si>
    <t>24/04/2015</t>
  </si>
  <si>
    <t>REIHOO</t>
  </si>
  <si>
    <t>11921718792</t>
  </si>
  <si>
    <t>51422868300017</t>
  </si>
  <si>
    <t>652660</t>
  </si>
  <si>
    <t>128 Rue Albe</t>
  </si>
  <si>
    <t>REHAB4NEURO</t>
  </si>
  <si>
    <t>93131926713</t>
  </si>
  <si>
    <t>87947709900011</t>
  </si>
  <si>
    <t>477710</t>
  </si>
  <si>
    <t>03 88 76 02 00</t>
  </si>
  <si>
    <t>67380 LINGOLSHEIM</t>
  </si>
  <si>
    <t>7 bis Rue des Près</t>
  </si>
  <si>
    <t>RE FORM E</t>
  </si>
  <si>
    <t>REGROUPEMENT FORMATION EMPLOI</t>
  </si>
  <si>
    <t>42670184367</t>
  </si>
  <si>
    <t>39097222200025</t>
  </si>
  <si>
    <t>456378</t>
  </si>
  <si>
    <t>CP 88091 CUCC.VAL-BELAIR G3J 1Y9</t>
  </si>
  <si>
    <t>RIMAS</t>
  </si>
  <si>
    <t>REGROUPEMENT DES INTERVENANTS EN MATIERE D'AGRESSION SEXUELLE</t>
  </si>
  <si>
    <t>554297</t>
  </si>
  <si>
    <t>02 43 42 11 03</t>
  </si>
  <si>
    <t>72220 ECOMMOY</t>
  </si>
  <si>
    <t>Chemin DES VAUGEONS</t>
  </si>
  <si>
    <t>REGOIN DENIS</t>
  </si>
  <si>
    <t>52720102672</t>
  </si>
  <si>
    <t>41810915300027</t>
  </si>
  <si>
    <t>550980</t>
  </si>
  <si>
    <t>73290 LA MOTTE SERVOLEX</t>
  </si>
  <si>
    <t>1680 Route de Montaugier</t>
  </si>
  <si>
    <t>REGNIER MATHILDE - AXONE ET CIE</t>
  </si>
  <si>
    <t>84730185073</t>
  </si>
  <si>
    <t>80921657500013</t>
  </si>
  <si>
    <t>684806</t>
  </si>
  <si>
    <t>02 51 62 45 08</t>
  </si>
  <si>
    <t>6 Rue CHANZY</t>
  </si>
  <si>
    <t>REGISTRESECURITE.COM</t>
  </si>
  <si>
    <t>52850291885</t>
  </si>
  <si>
    <t>80169311000034</t>
  </si>
  <si>
    <t>293969</t>
  </si>
  <si>
    <t>4 Rue DE LA GOELETTE - LE GRAND LARGE</t>
  </si>
  <si>
    <t>RSI</t>
  </si>
  <si>
    <t>REGIONAL SYSTEME INFORMATIQUE</t>
  </si>
  <si>
    <t>54860033986</t>
  </si>
  <si>
    <t>35054222100022</t>
  </si>
  <si>
    <t>565027</t>
  </si>
  <si>
    <t>05 46 34 32 32</t>
  </si>
  <si>
    <t>41 Avenue DANTON</t>
  </si>
  <si>
    <t>DIAGONALES ASSOCIATION</t>
  </si>
  <si>
    <t>REGIE DE QUARTIERS DIAGONALES</t>
  </si>
  <si>
    <t>54170168917</t>
  </si>
  <si>
    <t>45355983300026</t>
  </si>
  <si>
    <t>578794</t>
  </si>
  <si>
    <t>82 Avenue Pierre Grenier</t>
  </si>
  <si>
    <t>REGESEE</t>
  </si>
  <si>
    <t>11755366475</t>
  </si>
  <si>
    <t>80054915600019</t>
  </si>
  <si>
    <t>661788</t>
  </si>
  <si>
    <t>06 68 62 02 60</t>
  </si>
  <si>
    <t>BATIMENT K1</t>
  </si>
  <si>
    <t>147 Rue Oberkampf</t>
  </si>
  <si>
    <t>REGENERATE</t>
  </si>
  <si>
    <t>En cours</t>
  </si>
  <si>
    <t>84481894800011</t>
  </si>
  <si>
    <t>591014</t>
  </si>
  <si>
    <t>03 26 07 71 56</t>
  </si>
  <si>
    <t>3 Rue de l'université</t>
  </si>
  <si>
    <t>17/10/2018</t>
  </si>
  <si>
    <t>REGECAP</t>
  </si>
  <si>
    <t>44510188451</t>
  </si>
  <si>
    <t>81255535700019</t>
  </si>
  <si>
    <t>481087</t>
  </si>
  <si>
    <t>06558</t>
  </si>
  <si>
    <t>05 63 62 82 84</t>
  </si>
  <si>
    <t>15 Rue DES METIERS</t>
  </si>
  <si>
    <t>REGATE</t>
  </si>
  <si>
    <t>73810050681</t>
  </si>
  <si>
    <t>42376651800074</t>
  </si>
  <si>
    <t>643464</t>
  </si>
  <si>
    <t>RESIDENCE FLANDRE</t>
  </si>
  <si>
    <t>Avenue FLANDRE</t>
  </si>
  <si>
    <t>REFLEXION HUMAIN EN ENTREPRISE 'FLET</t>
  </si>
  <si>
    <t>32591066559</t>
  </si>
  <si>
    <t>83906293200018</t>
  </si>
  <si>
    <t>582864</t>
  </si>
  <si>
    <t>01 34 43 10 37</t>
  </si>
  <si>
    <t>Campus St Christophe</t>
  </si>
  <si>
    <t>10 Avenue de l'entreprise</t>
  </si>
  <si>
    <t>07/05/2018</t>
  </si>
  <si>
    <t>RSST</t>
  </si>
  <si>
    <t>REFLEXE SANTE ET SECOURS AU TRAVAIL</t>
  </si>
  <si>
    <t>11950553295</t>
  </si>
  <si>
    <t>79760142400022</t>
  </si>
  <si>
    <t>543056</t>
  </si>
  <si>
    <t>06 64 09 49 65</t>
  </si>
  <si>
    <t>848 Avenue de la République</t>
  </si>
  <si>
    <t>02/03/2021</t>
  </si>
  <si>
    <t>REFLEX RH</t>
  </si>
  <si>
    <t>31590803659</t>
  </si>
  <si>
    <t>75164470900022</t>
  </si>
  <si>
    <t>570424</t>
  </si>
  <si>
    <t>02 33 24 21 99</t>
  </si>
  <si>
    <t>29 Boulevard Félix Grat</t>
  </si>
  <si>
    <t>20/09/2017</t>
  </si>
  <si>
    <t>REFLEX FORMATION</t>
  </si>
  <si>
    <t>52530113253</t>
  </si>
  <si>
    <t>81869088500020</t>
  </si>
  <si>
    <t>151282</t>
  </si>
  <si>
    <t>04 92 02 19 92</t>
  </si>
  <si>
    <t>LE COLOMBIER</t>
  </si>
  <si>
    <t>3 Chemin DES TRAVAILS</t>
  </si>
  <si>
    <t>REFLETS</t>
  </si>
  <si>
    <t>93060069006</t>
  </si>
  <si>
    <t>33208779000033</t>
  </si>
  <si>
    <t>571891</t>
  </si>
  <si>
    <t>07 86 46 92 72</t>
  </si>
  <si>
    <t>9 Place Colbert</t>
  </si>
  <si>
    <t>REFLECT LYON 1ER</t>
  </si>
  <si>
    <t>REFLECT</t>
  </si>
  <si>
    <t>82690993869</t>
  </si>
  <si>
    <t>50179129700036</t>
  </si>
  <si>
    <t>322337</t>
  </si>
  <si>
    <t>42400 ST CHAMOND</t>
  </si>
  <si>
    <t>HOPITAL ST CHAMOND - CONSULTATION PEDIATRIQUE - BP 168</t>
  </si>
  <si>
    <t>19 Rue VICTOR HUGO</t>
  </si>
  <si>
    <t>REF'LAIT</t>
  </si>
  <si>
    <t>82420151542</t>
  </si>
  <si>
    <t>49123835800015</t>
  </si>
  <si>
    <t>650353</t>
  </si>
  <si>
    <t>06 65 99 10 57</t>
  </si>
  <si>
    <t>29460 DIRINON</t>
  </si>
  <si>
    <t>Zae Le Stum</t>
  </si>
  <si>
    <t>REFERENCE DRONE</t>
  </si>
  <si>
    <t>53290931429</t>
  </si>
  <si>
    <t>85377468500038</t>
  </si>
  <si>
    <t>650845</t>
  </si>
  <si>
    <t>06 03 34 29 94</t>
  </si>
  <si>
    <t>11200 FERRALS LES CORBIERES</t>
  </si>
  <si>
    <t>8 Avenue de Lezignan</t>
  </si>
  <si>
    <t>REF FORMATION</t>
  </si>
  <si>
    <t>76110163911</t>
  </si>
  <si>
    <t>83133005500011</t>
  </si>
  <si>
    <t>672300</t>
  </si>
  <si>
    <t>352 25 10 30</t>
  </si>
  <si>
    <t>LUXEMBOURG - STRASSEN</t>
  </si>
  <si>
    <t>59 Rue des Romains</t>
  </si>
  <si>
    <t>04/07/2024</t>
  </si>
  <si>
    <t>REEDUCATION PRECOCE HELLEF FIR DE PUPPELCHEN</t>
  </si>
  <si>
    <t>663980</t>
  </si>
  <si>
    <t>14 Rue Scandicci</t>
  </si>
  <si>
    <t>REDSUP</t>
  </si>
  <si>
    <t>11930908693</t>
  </si>
  <si>
    <t>90097685300011</t>
  </si>
  <si>
    <t>642289</t>
  </si>
  <si>
    <t>06 80 90 85 71</t>
  </si>
  <si>
    <t>65100 LOURDES</t>
  </si>
  <si>
    <t>LA CASERNE BAT 1 ENTREE 2</t>
  </si>
  <si>
    <t>15 Rue DU SACRE COEUR</t>
  </si>
  <si>
    <t>01/07/2022</t>
  </si>
  <si>
    <t>REDONDO JEAN LUC</t>
  </si>
  <si>
    <t>76650085565</t>
  </si>
  <si>
    <t>40100822200036</t>
  </si>
  <si>
    <t>677115</t>
  </si>
  <si>
    <t>01 88 61 03 78</t>
  </si>
  <si>
    <t>23 Rue RICHELIEU</t>
  </si>
  <si>
    <t>RED LIFE FRANCE</t>
  </si>
  <si>
    <t>11756628975</t>
  </si>
  <si>
    <t>92117468600011</t>
  </si>
  <si>
    <t>565120</t>
  </si>
  <si>
    <t>0626754523</t>
  </si>
  <si>
    <t>17300 VERGEROUX</t>
  </si>
  <si>
    <t>3 Lotissement DE L ECOLE</t>
  </si>
  <si>
    <t>RECORDON GABORIAUD SEVERINE</t>
  </si>
  <si>
    <t>54170152717</t>
  </si>
  <si>
    <t>52244402500020</t>
  </si>
  <si>
    <t>678260</t>
  </si>
  <si>
    <t>01 55 28 95 33</t>
  </si>
  <si>
    <t>102 C Rue AMELOT</t>
  </si>
  <si>
    <t>09/12/2024</t>
  </si>
  <si>
    <t>RECONNECT</t>
  </si>
  <si>
    <t>11756750975</t>
  </si>
  <si>
    <t>51141404700031</t>
  </si>
  <si>
    <t>NE FIGURE PAS SUR LA DIRECCTE</t>
  </si>
  <si>
    <t>171062</t>
  </si>
  <si>
    <t>01 73 77 56 31</t>
  </si>
  <si>
    <t>35 Rue ROUSSELET</t>
  </si>
  <si>
    <t>RYE FRANCE</t>
  </si>
  <si>
    <t>RECHERCHE SUR LE YOGA DANS L'EDUCATION</t>
  </si>
  <si>
    <t>11755276775</t>
  </si>
  <si>
    <t>40989001900030</t>
  </si>
  <si>
    <t>310839</t>
  </si>
  <si>
    <t>SERVICE PEDOPSYCHIATRIE</t>
  </si>
  <si>
    <t>27/02/2024</t>
  </si>
  <si>
    <t>ARPE</t>
  </si>
  <si>
    <t>RECHERCHE SOUTIEN PARENTS DEVELOPPEMENT ENFANT</t>
  </si>
  <si>
    <t>93131070313</t>
  </si>
  <si>
    <t>44779385200016</t>
  </si>
  <si>
    <t>643476</t>
  </si>
  <si>
    <t>06 27 80 55 60</t>
  </si>
  <si>
    <t>01480 SAVIGNEUX</t>
  </si>
  <si>
    <t>277 Chemin DE LA PLACE</t>
  </si>
  <si>
    <t>RECHERCHE ET FORMATION</t>
  </si>
  <si>
    <t>84010253401</t>
  </si>
  <si>
    <t>91342454500014</t>
  </si>
  <si>
    <t>148301</t>
  </si>
  <si>
    <t>06553</t>
  </si>
  <si>
    <t>04 86 64 81 92</t>
  </si>
  <si>
    <t>28 Rue Chanzy</t>
  </si>
  <si>
    <t>INTER CAMSP</t>
  </si>
  <si>
    <t>RECHERCHE DEVELOPPEMENT ECHANGES ACTION MEDICO-SOCIALE PRECOCE</t>
  </si>
  <si>
    <t>93131305513</t>
  </si>
  <si>
    <t>39947707400039</t>
  </si>
  <si>
    <t>618044</t>
  </si>
  <si>
    <t>16 Rue GALLIENI</t>
  </si>
  <si>
    <t>RECCHIA LAURENT XAVIER</t>
  </si>
  <si>
    <t>84420309842</t>
  </si>
  <si>
    <t>52462064800021</t>
  </si>
  <si>
    <t>537342</t>
  </si>
  <si>
    <t>05 49 61 91 93</t>
  </si>
  <si>
    <t>19 Rue SAINT LOUIS</t>
  </si>
  <si>
    <t>12/02/2016</t>
  </si>
  <si>
    <t>REBONDS</t>
  </si>
  <si>
    <t>54860139486</t>
  </si>
  <si>
    <t>80405578800017</t>
  </si>
  <si>
    <t>524803</t>
  </si>
  <si>
    <t>06 83 00 59 71</t>
  </si>
  <si>
    <t>20 Chemin De La Colline</t>
  </si>
  <si>
    <t>REBELLE SANDRINE</t>
  </si>
  <si>
    <t>REBELLE SANDRINE MARIE-ODILE</t>
  </si>
  <si>
    <t>82740309874</t>
  </si>
  <si>
    <t>80472933300026</t>
  </si>
  <si>
    <t>NDA n'existe pas sur la plateforme NDA</t>
  </si>
  <si>
    <t>358812</t>
  </si>
  <si>
    <t>02 47 95 04 82</t>
  </si>
  <si>
    <t>37120 MARIGNY MARMANDE</t>
  </si>
  <si>
    <t>La Gilloterie</t>
  </si>
  <si>
    <t>REAY SCHOOL OF ENGLISH</t>
  </si>
  <si>
    <t>24370431837</t>
  </si>
  <si>
    <t>49147191800020</t>
  </si>
  <si>
    <t>562373</t>
  </si>
  <si>
    <t>05 46 00 30 40</t>
  </si>
  <si>
    <t>17580 LE BOIS PLAGE EN RE</t>
  </si>
  <si>
    <t>5 bis Rue DE LA BLANCHE</t>
  </si>
  <si>
    <t>24/04/2017</t>
  </si>
  <si>
    <t>RE-CLE-RE</t>
  </si>
  <si>
    <t>REAPPRENDRE A COMPTER LIRE ECRIRE - RE-CLE-RE</t>
  </si>
  <si>
    <t>54170065117</t>
  </si>
  <si>
    <t>41797221300041</t>
  </si>
  <si>
    <t>415571</t>
  </si>
  <si>
    <t>02954</t>
  </si>
  <si>
    <t>04 76 70 93 90</t>
  </si>
  <si>
    <t>155-157 Cours BERRIAT</t>
  </si>
  <si>
    <t>24/09/2015</t>
  </si>
  <si>
    <t>REALITES SANTE</t>
  </si>
  <si>
    <t>52392969300035</t>
  </si>
  <si>
    <t>291389</t>
  </si>
  <si>
    <t>05 33 09 53 04</t>
  </si>
  <si>
    <t>33370 ARTIGUES PRES BORDEAUX</t>
  </si>
  <si>
    <t>BATIMENT CELADON</t>
  </si>
  <si>
    <t>Rue DE LA BLANCHERIE</t>
  </si>
  <si>
    <t>REALITES ET PROJETS CONSULTANTS</t>
  </si>
  <si>
    <t>72330577533</t>
  </si>
  <si>
    <t>34192975000055</t>
  </si>
  <si>
    <t>608051</t>
  </si>
  <si>
    <t>03 60 12 28 93</t>
  </si>
  <si>
    <t>3 Avenue DU PAYS D'AUGE</t>
  </si>
  <si>
    <t>REALCONSEIL</t>
  </si>
  <si>
    <t>22800166180</t>
  </si>
  <si>
    <t>75290635400010</t>
  </si>
  <si>
    <t>622047</t>
  </si>
  <si>
    <t>06 66 81 12 64</t>
  </si>
  <si>
    <t>83190 OLLIOULES</t>
  </si>
  <si>
    <t>118 Chemin LES HAUTS DE LA VACCOUNE</t>
  </si>
  <si>
    <t>REALCARE FORMATIONS</t>
  </si>
  <si>
    <t>93830617883</t>
  </si>
  <si>
    <t>89004296300011</t>
  </si>
  <si>
    <t>622187</t>
  </si>
  <si>
    <t>02 23 27 57 16</t>
  </si>
  <si>
    <t>35530 NOYAL SUR VILAINE</t>
  </si>
  <si>
    <t>94 Boulevard MAURICE AUDRAIN</t>
  </si>
  <si>
    <t>31/03/2021</t>
  </si>
  <si>
    <t>REAL LUCENAY SOPHIE</t>
  </si>
  <si>
    <t>53351069135</t>
  </si>
  <si>
    <t>85084960500017</t>
  </si>
  <si>
    <t>586699</t>
  </si>
  <si>
    <t>04 50 69 04 25</t>
  </si>
  <si>
    <t>74650 CHAVANOD</t>
  </si>
  <si>
    <t>72 Rue Cassiopée</t>
  </si>
  <si>
    <t>08/02/2022</t>
  </si>
  <si>
    <t>REA-FORMACTION</t>
  </si>
  <si>
    <t>84740344374</t>
  </si>
  <si>
    <t>83360950600013</t>
  </si>
  <si>
    <t>298268</t>
  </si>
  <si>
    <t>1-3 Rue FREDERICK LEMAITRE</t>
  </si>
  <si>
    <t>ARDDS CARAVELLE</t>
  </si>
  <si>
    <t>READAPTATION ET DEFENSE DES DEVENUS SOURDS</t>
  </si>
  <si>
    <t>11753644975</t>
  </si>
  <si>
    <t>42975873300035</t>
  </si>
  <si>
    <t>209685</t>
  </si>
  <si>
    <t>04 77 31 75 38</t>
  </si>
  <si>
    <t>3 Avenue ANTOINE PINAY</t>
  </si>
  <si>
    <t>REACTIV</t>
  </si>
  <si>
    <t>82420166342</t>
  </si>
  <si>
    <t>41485668200037</t>
  </si>
  <si>
    <t>357560</t>
  </si>
  <si>
    <t>03 20 52 13 37</t>
  </si>
  <si>
    <t>59223 RONCQ</t>
  </si>
  <si>
    <t>45 Avenue de l'Europe</t>
  </si>
  <si>
    <t>REACTIF CONSULTANTS</t>
  </si>
  <si>
    <t>31590581159</t>
  </si>
  <si>
    <t>44845316700034</t>
  </si>
  <si>
    <t>266504</t>
  </si>
  <si>
    <t>76120 LE GRAND QUEVILLY</t>
  </si>
  <si>
    <t>30 Boulevard De Verdun</t>
  </si>
  <si>
    <t>RE SOURCE</t>
  </si>
  <si>
    <t>RE SOURCE - RESOURCE</t>
  </si>
  <si>
    <t>23760298976</t>
  </si>
  <si>
    <t>42190965600058</t>
  </si>
  <si>
    <t>604926</t>
  </si>
  <si>
    <t>06 20 72 34 12</t>
  </si>
  <si>
    <t>5 Rue josephine</t>
  </si>
  <si>
    <t>RE FORMATION</t>
  </si>
  <si>
    <t>11922191592</t>
  </si>
  <si>
    <t>82189572900019</t>
  </si>
  <si>
    <t>643014</t>
  </si>
  <si>
    <t>0228543570</t>
  </si>
  <si>
    <t>44160 PONTCHATEAU</t>
  </si>
  <si>
    <t>1 Rue Gustave Eiffel</t>
  </si>
  <si>
    <t>RCI FORMATION AUTO ECOLE</t>
  </si>
  <si>
    <t>52440743644</t>
  </si>
  <si>
    <t>80443489200035</t>
  </si>
  <si>
    <t>650262</t>
  </si>
  <si>
    <t>04 75 81 70 17</t>
  </si>
  <si>
    <t>place Edmond Regnault</t>
  </si>
  <si>
    <t>Chemin des Huguenots</t>
  </si>
  <si>
    <t>RC DEVELOPPEMENT</t>
  </si>
  <si>
    <t>84260310826</t>
  </si>
  <si>
    <t>88052003600026</t>
  </si>
  <si>
    <t>ATTENTION NDA CADUC 9/02/2016  L'OF DEMANDE UN NOUVEAU NDA EN OCTOBRE 2016</t>
  </si>
  <si>
    <t>473078</t>
  </si>
  <si>
    <t>04 99 62 59 02</t>
  </si>
  <si>
    <t>159 Rue DES CIGALES</t>
  </si>
  <si>
    <t>23/07/2024</t>
  </si>
  <si>
    <t>RAYSSAC RODOLPHE</t>
  </si>
  <si>
    <t>76340914434</t>
  </si>
  <si>
    <t>42988563500061</t>
  </si>
  <si>
    <t>289632</t>
  </si>
  <si>
    <t>04 72 78 40 79</t>
  </si>
  <si>
    <t>24 Rue des Girondins</t>
  </si>
  <si>
    <t>RAY LIONEL</t>
  </si>
  <si>
    <t>RAY FORMATION</t>
  </si>
  <si>
    <t>82690555469</t>
  </si>
  <si>
    <t>41114288800048</t>
  </si>
  <si>
    <t>574790</t>
  </si>
  <si>
    <t>01 30 37 15 36</t>
  </si>
  <si>
    <t>95310 ST OUEN L AUMONE</t>
  </si>
  <si>
    <t>49 bis Rue DU PARC</t>
  </si>
  <si>
    <t>RAXLIZEE AUTO ECOLE ST OUEN L AUMONE</t>
  </si>
  <si>
    <t>RAXLIZEE AUTO ECOLE</t>
  </si>
  <si>
    <t>11950625795</t>
  </si>
  <si>
    <t>52957498000015</t>
  </si>
  <si>
    <t>650596</t>
  </si>
  <si>
    <t>06 26 49 08 13</t>
  </si>
  <si>
    <t>02430 GAUCHY</t>
  </si>
  <si>
    <t>4 Rue PIERRE CORNEILLE</t>
  </si>
  <si>
    <t>RAVAUX VANESSA</t>
  </si>
  <si>
    <t>RAVAUX VANESSA - SUBLI'CILS</t>
  </si>
  <si>
    <t>32020137702</t>
  </si>
  <si>
    <t>81023580400020</t>
  </si>
  <si>
    <t>638330</t>
  </si>
  <si>
    <t>06 75 36 29 95</t>
  </si>
  <si>
    <t>35310 ST THURIAL</t>
  </si>
  <si>
    <t>9 Avenue DE LA VALLEE</t>
  </si>
  <si>
    <t>RAULT ISABELLE</t>
  </si>
  <si>
    <t>53351104335</t>
  </si>
  <si>
    <t>83768938900026</t>
  </si>
  <si>
    <t>670169</t>
  </si>
  <si>
    <t>06 33 21 04 52</t>
  </si>
  <si>
    <t>22590 PORDIC</t>
  </si>
  <si>
    <t>1 Rue PAUL VATINE</t>
  </si>
  <si>
    <t>RAULT CHRISTINE</t>
  </si>
  <si>
    <t>RAULT CHRISTINE - OSER LE MERVEILLEUX</t>
  </si>
  <si>
    <t>53220912322</t>
  </si>
  <si>
    <t>79070551100026</t>
  </si>
  <si>
    <t>477655</t>
  </si>
  <si>
    <t>33350 ST PEY DE CASTETS</t>
  </si>
  <si>
    <t>LE CADAULAN</t>
  </si>
  <si>
    <t>2 Route DE CIVRAC</t>
  </si>
  <si>
    <t>09/09/2015</t>
  </si>
  <si>
    <t>RAULT CECILE</t>
  </si>
  <si>
    <t>72330941833</t>
  </si>
  <si>
    <t>49331844800039</t>
  </si>
  <si>
    <t>408773</t>
  </si>
  <si>
    <t>05443</t>
  </si>
  <si>
    <t>06 09 59 27 69</t>
  </si>
  <si>
    <t>5 Rue CARNOT</t>
  </si>
  <si>
    <t>11/12/2018</t>
  </si>
  <si>
    <t>RATTON APAIX PATRICIA</t>
  </si>
  <si>
    <t>82691031269</t>
  </si>
  <si>
    <t>37863631000021</t>
  </si>
  <si>
    <t>546434</t>
  </si>
  <si>
    <t>03 89 57 05 55</t>
  </si>
  <si>
    <t>68270 WITTENHEIM</t>
  </si>
  <si>
    <t>4 Rue DE LA CHARENTE</t>
  </si>
  <si>
    <t>RATIONAL FRANCE SAS</t>
  </si>
  <si>
    <t>42680254768</t>
  </si>
  <si>
    <t>48368937800022</t>
  </si>
  <si>
    <t>448114</t>
  </si>
  <si>
    <t>0620563467</t>
  </si>
  <si>
    <t>1 Rue CHARLES DELESCLUZE</t>
  </si>
  <si>
    <t>26/06/2024</t>
  </si>
  <si>
    <t>RAPHAEL CONSULTING</t>
  </si>
  <si>
    <t>11754921775</t>
  </si>
  <si>
    <t>51033202600010</t>
  </si>
  <si>
    <t>359567</t>
  </si>
  <si>
    <t>32 33 246 46 66</t>
  </si>
  <si>
    <t>BELGIQUE - ST GENESIUS RODE</t>
  </si>
  <si>
    <t>Bevrijdingslaan 36</t>
  </si>
  <si>
    <t>RANP EPLS EDUCATION</t>
  </si>
  <si>
    <t>444080</t>
  </si>
  <si>
    <t>03 83 29 47 03</t>
  </si>
  <si>
    <t>133 Rue CHARLES III</t>
  </si>
  <si>
    <t>RANGO FABRICE CCC FRANCE</t>
  </si>
  <si>
    <t>RANGO FABRICE CENTRE DE COMMUNICATION CONCRETE POUR L'AUTISME FRANCE</t>
  </si>
  <si>
    <t>41540299654</t>
  </si>
  <si>
    <t>44465478400040</t>
  </si>
  <si>
    <t>645679</t>
  </si>
  <si>
    <t>05 46 44 96 77</t>
  </si>
  <si>
    <t>94 Boulevard De Lattre de Tassigny</t>
  </si>
  <si>
    <t>RANGER CONSULTANTS</t>
  </si>
  <si>
    <t>54170115417</t>
  </si>
  <si>
    <t>48754885100053</t>
  </si>
  <si>
    <t>489013</t>
  </si>
  <si>
    <t>0688857240</t>
  </si>
  <si>
    <t>70190 TRAITIEFONTAINE</t>
  </si>
  <si>
    <t>24 GRANDE RUE</t>
  </si>
  <si>
    <t>RAMSEYER AMANDINE AR ETHO</t>
  </si>
  <si>
    <t>43700065270</t>
  </si>
  <si>
    <t>51355571400023</t>
  </si>
  <si>
    <t>655181</t>
  </si>
  <si>
    <t>34990 JUVIGNAC</t>
  </si>
  <si>
    <t>BAT C APP28</t>
  </si>
  <si>
    <t>120 Rue CALISTO RES PATIO CELESTE</t>
  </si>
  <si>
    <t>RAMPILLON BARBARA</t>
  </si>
  <si>
    <t>76340913834</t>
  </si>
  <si>
    <t>82058819200014</t>
  </si>
  <si>
    <t>623003</t>
  </si>
  <si>
    <t>06 62 08 44 64</t>
  </si>
  <si>
    <t>60650 GLATIGNY</t>
  </si>
  <si>
    <t>4 ter Rue DU BOULOIR</t>
  </si>
  <si>
    <t>RAMDANE MOKHTARI</t>
  </si>
  <si>
    <t>32600305660</t>
  </si>
  <si>
    <t>42967954100038</t>
  </si>
  <si>
    <t>572767</t>
  </si>
  <si>
    <t>29 Avenue HENRI BARBUSSE</t>
  </si>
  <si>
    <t>30/10/2017</t>
  </si>
  <si>
    <t>RAMBAM FRANCE</t>
  </si>
  <si>
    <t>11930728893</t>
  </si>
  <si>
    <t>40132516200030</t>
  </si>
  <si>
    <t>368568</t>
  </si>
  <si>
    <t>05 96 51 69 47</t>
  </si>
  <si>
    <t>CENTRE COMMERCIAL LE GALION</t>
  </si>
  <si>
    <t>RAMASSAMY GERARD</t>
  </si>
  <si>
    <t>RAMASSAMY GERARD CENTRE D'APPRENTISSAGE AUTO MOTO MARTINIQUE</t>
  </si>
  <si>
    <t>97970090597</t>
  </si>
  <si>
    <t>33062899100052</t>
  </si>
  <si>
    <t>549794</t>
  </si>
  <si>
    <t>05 96 76 63 21</t>
  </si>
  <si>
    <t>72 Rue ERNEST DESPROGES</t>
  </si>
  <si>
    <t>RAMASSAMY FORMATION</t>
  </si>
  <si>
    <t>97970167197</t>
  </si>
  <si>
    <t>52444300900013</t>
  </si>
  <si>
    <t>655820</t>
  </si>
  <si>
    <t>06 88 15 15 50</t>
  </si>
  <si>
    <t>4 Rue DU SAUVAGE</t>
  </si>
  <si>
    <t>RAMAEN GAETAN</t>
  </si>
  <si>
    <t>RAMAEN GAETAN - JET FORMATION</t>
  </si>
  <si>
    <t>75160087916</t>
  </si>
  <si>
    <t>40410264200034</t>
  </si>
  <si>
    <t>578137</t>
  </si>
  <si>
    <t>0685756772</t>
  </si>
  <si>
    <t>30600 VAUVERT</t>
  </si>
  <si>
    <t>20 Rue DE LA GARENNE</t>
  </si>
  <si>
    <t>RAISOVERT FORMATION</t>
  </si>
  <si>
    <t>91300323030</t>
  </si>
  <si>
    <t>53451561400012</t>
  </si>
  <si>
    <t>513246</t>
  </si>
  <si>
    <t>05 45 38 75 75</t>
  </si>
  <si>
    <t>11 Boulevard De Bretagne</t>
  </si>
  <si>
    <t>RAISON DE PLUS</t>
  </si>
  <si>
    <t>54160045916</t>
  </si>
  <si>
    <t>43434172300022</t>
  </si>
  <si>
    <t>639266</t>
  </si>
  <si>
    <t>06 17 59 09 74</t>
  </si>
  <si>
    <t>25 ter Rue de Montmuzard</t>
  </si>
  <si>
    <t>RAISE ME UP</t>
  </si>
  <si>
    <t>27210424421</t>
  </si>
  <si>
    <t>88846955800017</t>
  </si>
  <si>
    <t>624070</t>
  </si>
  <si>
    <t>06 16 74 05 80</t>
  </si>
  <si>
    <t>58140 BRASSY</t>
  </si>
  <si>
    <t>VAUSSEGROIS</t>
  </si>
  <si>
    <t>49 Route des Pécheurs</t>
  </si>
  <si>
    <t>RAINBOW AFC</t>
  </si>
  <si>
    <t>RAINBOW AUDIFORMACONSEIL</t>
  </si>
  <si>
    <t>27580078858</t>
  </si>
  <si>
    <t>83972441600012</t>
  </si>
  <si>
    <t>503952</t>
  </si>
  <si>
    <t>04 42 24 44 61</t>
  </si>
  <si>
    <t>ZAC Parc de la Duranne - Les Milles</t>
  </si>
  <si>
    <t>240 Avenue Réné Descartes</t>
  </si>
  <si>
    <t>RAIN BIRD FRANCE</t>
  </si>
  <si>
    <t>93131630713</t>
  </si>
  <si>
    <t>38391768900036</t>
  </si>
  <si>
    <t>346937</t>
  </si>
  <si>
    <t>02 41 93 07 35</t>
  </si>
  <si>
    <t>20 Place FREPPEL</t>
  </si>
  <si>
    <t>RAIMBAULT STEPHANE TOUT AU LONG DE LA VIE</t>
  </si>
  <si>
    <t>52490216649</t>
  </si>
  <si>
    <t>48516345500044</t>
  </si>
  <si>
    <t>603508</t>
  </si>
  <si>
    <t>0609466702</t>
  </si>
  <si>
    <t>74 bis Rue DE L'ARGONNE</t>
  </si>
  <si>
    <t>01/08/2019</t>
  </si>
  <si>
    <t>RAIMBAULT NICOLAS - PERFANDCO</t>
  </si>
  <si>
    <t>24450280945</t>
  </si>
  <si>
    <t>53064399800046</t>
  </si>
  <si>
    <t>448977</t>
  </si>
  <si>
    <t>02 28 02 22 16</t>
  </si>
  <si>
    <t>44860 ST AIGNAN GRANDLIEU</t>
  </si>
  <si>
    <t>1 Route DE L'HALBRANDIERE</t>
  </si>
  <si>
    <t>18/09/2012</t>
  </si>
  <si>
    <t>RAIMBAULT DELPHINE</t>
  </si>
  <si>
    <t>RAIMBAULT DELPHINE - ENFANCE FORMATION ET PSYCHOMOTRICITE</t>
  </si>
  <si>
    <t>52440591444</t>
  </si>
  <si>
    <t>51992021900010</t>
  </si>
  <si>
    <t>633987</t>
  </si>
  <si>
    <t>01 34 10 26 87</t>
  </si>
  <si>
    <t>95880 ENGHIEN LES BAINS</t>
  </si>
  <si>
    <t>34 Avenue de ceinture</t>
  </si>
  <si>
    <t>RAIGALAXIE</t>
  </si>
  <si>
    <t>11950450295</t>
  </si>
  <si>
    <t>45227106700038</t>
  </si>
  <si>
    <t>551624</t>
  </si>
  <si>
    <t>77710 LORREZ LE BOCAGE PREAUX</t>
  </si>
  <si>
    <t>2 Rue DES ECOLES</t>
  </si>
  <si>
    <t>RAHIB OLIVEREAU ASSIA</t>
  </si>
  <si>
    <t>11770517777</t>
  </si>
  <si>
    <t>51528538500016</t>
  </si>
  <si>
    <t>388415</t>
  </si>
  <si>
    <t>67230 BENFELD</t>
  </si>
  <si>
    <t>19 Rue DE BARR</t>
  </si>
  <si>
    <t>RADIOPROTECTION COMPETENCE &amp; SERVICES</t>
  </si>
  <si>
    <t>42670390767</t>
  </si>
  <si>
    <t>49162499500016</t>
  </si>
  <si>
    <t>530440</t>
  </si>
  <si>
    <t>1 630 5712670</t>
  </si>
  <si>
    <t>ETATS UNIS - OAK BROOK</t>
  </si>
  <si>
    <t>820 JORIE BLVD</t>
  </si>
  <si>
    <t>29/06/2018</t>
  </si>
  <si>
    <t>RSNA</t>
  </si>
  <si>
    <t>RADIOLOGICAL SOCIETY OF NORTH AMERICA</t>
  </si>
  <si>
    <t>474241</t>
  </si>
  <si>
    <t>0299570620</t>
  </si>
  <si>
    <t>35580 GUICHEN</t>
  </si>
  <si>
    <t>ESPACE GALATEE</t>
  </si>
  <si>
    <t>Rue DU COMMANDANT CHARCOT</t>
  </si>
  <si>
    <t>RADIO LASER</t>
  </si>
  <si>
    <t>53350933735</t>
  </si>
  <si>
    <t>39183932100034</t>
  </si>
  <si>
    <t>572937</t>
  </si>
  <si>
    <t>1 785 843 1235</t>
  </si>
  <si>
    <t>ETATS UNIS - BOZEMAN</t>
  </si>
  <si>
    <t>Ste. C</t>
  </si>
  <si>
    <t>380 Ice Center Ln.</t>
  </si>
  <si>
    <t>02/11/2017</t>
  </si>
  <si>
    <t>RADRES</t>
  </si>
  <si>
    <t>RADIATION RESEARCH SOCIETY</t>
  </si>
  <si>
    <t>442161</t>
  </si>
  <si>
    <t>06 75 49 34 36</t>
  </si>
  <si>
    <t>26 Avenue Gabriel Péri</t>
  </si>
  <si>
    <t>RADFORD MORGAN</t>
  </si>
  <si>
    <t>82691177669</t>
  </si>
  <si>
    <t>51425407700027</t>
  </si>
  <si>
    <t>619851</t>
  </si>
  <si>
    <t>31 6 29 01 16 73</t>
  </si>
  <si>
    <t>PAYS-BAS - NIJMEGEN</t>
  </si>
  <si>
    <t>PO BOX 9101</t>
  </si>
  <si>
    <t>GEERT GROOTEPLEIN  10</t>
  </si>
  <si>
    <t>RADBOUD UNIVERSITY MEDICAL CENTER</t>
  </si>
  <si>
    <t>598690</t>
  </si>
  <si>
    <t>06 61 07 43 14</t>
  </si>
  <si>
    <t>33660 GOURS</t>
  </si>
  <si>
    <t>8 Lieu-dit BETOULE</t>
  </si>
  <si>
    <t>RACOFIER LALLA KHADIJA - IFAC</t>
  </si>
  <si>
    <t>RACOFIER LALLA KHADIJA</t>
  </si>
  <si>
    <t>75331116033</t>
  </si>
  <si>
    <t>80869439200024</t>
  </si>
  <si>
    <t>449726</t>
  </si>
  <si>
    <t>04 94 69 03 05</t>
  </si>
  <si>
    <t>83570 CARCES</t>
  </si>
  <si>
    <t>39 Rue FLORENTIN GIRAUD</t>
  </si>
  <si>
    <t>RACINE SAP SA</t>
  </si>
  <si>
    <t>RACINE SUD AGRO PERRET</t>
  </si>
  <si>
    <t>93830347783</t>
  </si>
  <si>
    <t>55262109600163</t>
  </si>
  <si>
    <t>564874</t>
  </si>
  <si>
    <t>82 Rue Des Haies</t>
  </si>
  <si>
    <t>RACHEL AUBERT CONSULT</t>
  </si>
  <si>
    <t>11755588775</t>
  </si>
  <si>
    <t>80863272300025</t>
  </si>
  <si>
    <t>462627</t>
  </si>
  <si>
    <t>0981990718</t>
  </si>
  <si>
    <t>56400 AURAY</t>
  </si>
  <si>
    <t>37 Rue Georges Clémenceau</t>
  </si>
  <si>
    <t>RACCAH KAREN</t>
  </si>
  <si>
    <t>53560867956</t>
  </si>
  <si>
    <t>42210122000032</t>
  </si>
  <si>
    <t>651175</t>
  </si>
  <si>
    <t>06 65 25 70 66</t>
  </si>
  <si>
    <t>12 Avenue du Cdt L'HERMINIER</t>
  </si>
  <si>
    <t>01/02/2023</t>
  </si>
  <si>
    <t>RA FORMATION</t>
  </si>
  <si>
    <t>84691808569</t>
  </si>
  <si>
    <t>89270346300018</t>
  </si>
  <si>
    <t>677085</t>
  </si>
  <si>
    <t>03 69 24 79 80</t>
  </si>
  <si>
    <t>2 Allée D Oslo</t>
  </si>
  <si>
    <t>QWERIO</t>
  </si>
  <si>
    <t>44670644567</t>
  </si>
  <si>
    <t>84977724800030</t>
  </si>
  <si>
    <t>642216</t>
  </si>
  <si>
    <t>04 91 79 85 36</t>
  </si>
  <si>
    <t>3-6 Rue BERTHELOT</t>
  </si>
  <si>
    <t>QWANTIC</t>
  </si>
  <si>
    <t>93131573213</t>
  </si>
  <si>
    <t>81161273800039</t>
  </si>
  <si>
    <t>619954</t>
  </si>
  <si>
    <t>06 65 95 36 02</t>
  </si>
  <si>
    <t>77220 GRETZ ARMAINVILLIERS</t>
  </si>
  <si>
    <t>63 Rue Gustave Eiffel</t>
  </si>
  <si>
    <t>QUOEX CELINE</t>
  </si>
  <si>
    <t>QUOEX CELINE - BULLE D'AMOUR</t>
  </si>
  <si>
    <t>11770696977</t>
  </si>
  <si>
    <t>83943439600017</t>
  </si>
  <si>
    <t>575033</t>
  </si>
  <si>
    <t>04 77 41 94 74</t>
  </si>
  <si>
    <t>24 Rue bernard palissy</t>
  </si>
  <si>
    <t>QUITAUD GERALD - ATELIER VERT LUMIERE</t>
  </si>
  <si>
    <t>82420140142</t>
  </si>
  <si>
    <t>34055888100041</t>
  </si>
  <si>
    <t>326318</t>
  </si>
  <si>
    <t>0251830504</t>
  </si>
  <si>
    <t>5 Rue DU CHARRON</t>
  </si>
  <si>
    <t>QUIRIS INFORMATIQUE SAINT HERBLAIN</t>
  </si>
  <si>
    <t>QUIRIS INFORMATIQUE</t>
  </si>
  <si>
    <t>52440417344</t>
  </si>
  <si>
    <t>40227696800110</t>
  </si>
  <si>
    <t>562865</t>
  </si>
  <si>
    <t>02 22 25 58 25</t>
  </si>
  <si>
    <t>Centre Delta</t>
  </si>
  <si>
    <t>4 Boulevard DE CREACH GWEN</t>
  </si>
  <si>
    <t>QUINTIN SEHEDIC NELLY</t>
  </si>
  <si>
    <t>QUINTIN SEHEDIC NELLY - PARALLELE FORMATIONS</t>
  </si>
  <si>
    <t>53290869029</t>
  </si>
  <si>
    <t>79035905300028</t>
  </si>
  <si>
    <t>350539</t>
  </si>
  <si>
    <t>01 73 74 34 18</t>
  </si>
  <si>
    <t>36 Rue DE PICPUS</t>
  </si>
  <si>
    <t>QUINT &amp; SENS</t>
  </si>
  <si>
    <t>11753934075</t>
  </si>
  <si>
    <t>47874809800025</t>
  </si>
  <si>
    <t>648036</t>
  </si>
  <si>
    <t>03 29 86 04 71</t>
  </si>
  <si>
    <t>19 Rue DES FRERES BOULHAUT</t>
  </si>
  <si>
    <t>QUINQUET PASTOR VERDUN</t>
  </si>
  <si>
    <t>QUINQUET PASTOR - ECOLE DE CONDUITE GROSHENS</t>
  </si>
  <si>
    <t>44550057355</t>
  </si>
  <si>
    <t>52430850900016</t>
  </si>
  <si>
    <t>478568</t>
  </si>
  <si>
    <t>01 47 48 18 18</t>
  </si>
  <si>
    <t>123 Rue JULES GUESDE</t>
  </si>
  <si>
    <t>QUILOTOA</t>
  </si>
  <si>
    <t>11920903392</t>
  </si>
  <si>
    <t>38968687400030</t>
  </si>
  <si>
    <t>551570</t>
  </si>
  <si>
    <t>06 64 46 18 07</t>
  </si>
  <si>
    <t>5 Rue DES PATRIARCHES</t>
  </si>
  <si>
    <t>QUILLIEN PHILIPPE</t>
  </si>
  <si>
    <t>11755084475</t>
  </si>
  <si>
    <t>79136363300011</t>
  </si>
  <si>
    <t>476821</t>
  </si>
  <si>
    <t>06 31 99 08 54</t>
  </si>
  <si>
    <t>53200 ST FORT</t>
  </si>
  <si>
    <t>La grande maison</t>
  </si>
  <si>
    <t>Chemin du Perray</t>
  </si>
  <si>
    <t>25/01/2017</t>
  </si>
  <si>
    <t>QUILICHINI RENAUD CECILE HARMONIE BIEN ETRE</t>
  </si>
  <si>
    <t>52530070753</t>
  </si>
  <si>
    <t>52095175700019</t>
  </si>
  <si>
    <t>487650</t>
  </si>
  <si>
    <t>02 23 35 40 40</t>
  </si>
  <si>
    <t>Whoorks</t>
  </si>
  <si>
    <t>28 Boulevard du Colombier</t>
  </si>
  <si>
    <t>03/12/2021</t>
  </si>
  <si>
    <t>HTMY CESSON SEVIGNE</t>
  </si>
  <si>
    <t>QUIBLIER CONSEIL - HTMY</t>
  </si>
  <si>
    <t>53350821435</t>
  </si>
  <si>
    <t>41450030600132</t>
  </si>
  <si>
    <t>544334</t>
  </si>
  <si>
    <t>03 20 13 07 12</t>
  </si>
  <si>
    <t>9 Parvis SAINT MICHEL</t>
  </si>
  <si>
    <t>QUI CONSULTE EURL</t>
  </si>
  <si>
    <t>32590909659</t>
  </si>
  <si>
    <t>75113274700021</t>
  </si>
  <si>
    <t>615250</t>
  </si>
  <si>
    <t>0614117157</t>
  </si>
  <si>
    <t>59830 LOUVIL</t>
  </si>
  <si>
    <t>341 Rue LOUIS MARGA</t>
  </si>
  <si>
    <t>16/09/2020</t>
  </si>
  <si>
    <t>QUETE ET SENS</t>
  </si>
  <si>
    <t>QUETE &amp; SENS</t>
  </si>
  <si>
    <t>31590754759</t>
  </si>
  <si>
    <t>52370477300010</t>
  </si>
  <si>
    <t>656434</t>
  </si>
  <si>
    <t>09200 ST GIRONS</t>
  </si>
  <si>
    <t>14 Rue MARCEL RAVEL</t>
  </si>
  <si>
    <t>QUESTION DE JUSTICE</t>
  </si>
  <si>
    <t>QUESTION DE JUSTICE ASS POUR INTRODUCTION PRATIQUES JUSTICE REPARATRICES</t>
  </si>
  <si>
    <t>73090046109</t>
  </si>
  <si>
    <t>75378215000019</t>
  </si>
  <si>
    <t>675489</t>
  </si>
  <si>
    <t>04 28 29 81 03</t>
  </si>
  <si>
    <t>50 Rue De Marseille</t>
  </si>
  <si>
    <t>QUEST EDUCATION GROUP LYON</t>
  </si>
  <si>
    <t>QUEST EDUCATION GROUP</t>
  </si>
  <si>
    <t>84691671869</t>
  </si>
  <si>
    <t>83767023100021</t>
  </si>
  <si>
    <t>679860</t>
  </si>
  <si>
    <t>02 78 77 17 11</t>
  </si>
  <si>
    <t>50400 ST PLANCHERS</t>
  </si>
  <si>
    <t>16 VILLAGE GALON</t>
  </si>
  <si>
    <t>QUESNEL MARIE</t>
  </si>
  <si>
    <t>28500146750</t>
  </si>
  <si>
    <t>82824556300014</t>
  </si>
  <si>
    <t>653305</t>
  </si>
  <si>
    <t>04 65 07 02 23</t>
  </si>
  <si>
    <t>31 RESIDENCE PARC DU GOLF</t>
  </si>
  <si>
    <t>QUESACOACH</t>
  </si>
  <si>
    <t>93131931013</t>
  </si>
  <si>
    <t>90272350100018</t>
  </si>
  <si>
    <t>562075</t>
  </si>
  <si>
    <t>10 Place SEBASTOPOL</t>
  </si>
  <si>
    <t>08/03/2021</t>
  </si>
  <si>
    <t>QUERCIOLI LAURENT PASCAL</t>
  </si>
  <si>
    <t>93131375013</t>
  </si>
  <si>
    <t>52375850600043</t>
  </si>
  <si>
    <t>678351</t>
  </si>
  <si>
    <t>78 bis Rue Antoine Charial</t>
  </si>
  <si>
    <t>QUERCEO FORMATION</t>
  </si>
  <si>
    <t>84692240669</t>
  </si>
  <si>
    <t>98418529800010</t>
  </si>
  <si>
    <t>462469</t>
  </si>
  <si>
    <t>06 09 55 26 71</t>
  </si>
  <si>
    <t>38430 ST JEAN DE MOIRANS</t>
  </si>
  <si>
    <t>263 Route de l'Archat</t>
  </si>
  <si>
    <t>QUEQUET ERIC</t>
  </si>
  <si>
    <t>82380496038</t>
  </si>
  <si>
    <t>51944298200020</t>
  </si>
  <si>
    <t>649788</t>
  </si>
  <si>
    <t>02 23 25 12 41</t>
  </si>
  <si>
    <t>BAT. G1</t>
  </si>
  <si>
    <t>CENTRE ALPHASIS</t>
  </si>
  <si>
    <t>29/12/2022</t>
  </si>
  <si>
    <t>QUEO LEARN ST GREGOIRE</t>
  </si>
  <si>
    <t>QUEO LEARN</t>
  </si>
  <si>
    <t>53350947035</t>
  </si>
  <si>
    <t>79989801000027</t>
  </si>
  <si>
    <t>621638</t>
  </si>
  <si>
    <t>44 20 7882 5555</t>
  </si>
  <si>
    <t>Mile End Road</t>
  </si>
  <si>
    <t>19/03/2021</t>
  </si>
  <si>
    <t>QMUL</t>
  </si>
  <si>
    <t>QUEEN MARY UNIVERSITY OF LONDON</t>
  </si>
  <si>
    <t>625978</t>
  </si>
  <si>
    <t>05 63 37 85 01</t>
  </si>
  <si>
    <t>54 Rue Emile Zola</t>
  </si>
  <si>
    <t>QUATRYS CASTRES</t>
  </si>
  <si>
    <t>QUATRYS</t>
  </si>
  <si>
    <t>73810085281</t>
  </si>
  <si>
    <t>50961062200052</t>
  </si>
  <si>
    <t>489610</t>
  </si>
  <si>
    <t>(0) 825 801 141</t>
  </si>
  <si>
    <t>6 Rue D'UZES</t>
  </si>
  <si>
    <t>QUATERNAIRE</t>
  </si>
  <si>
    <t>82690638169</t>
  </si>
  <si>
    <t>42239923800118</t>
  </si>
  <si>
    <t>651527</t>
  </si>
  <si>
    <t>06 79 27 57 64</t>
  </si>
  <si>
    <t>19 Rue NOTRE DAME</t>
  </si>
  <si>
    <t>QUARTO SANTE FRANCE</t>
  </si>
  <si>
    <t>84692030669</t>
  </si>
  <si>
    <t>91388050600013</t>
  </si>
  <si>
    <t>598331</t>
  </si>
  <si>
    <t>08645</t>
  </si>
  <si>
    <t>01 43 48 64 23</t>
  </si>
  <si>
    <t>6 Avenue de Choisy</t>
  </si>
  <si>
    <t>26/03/2019</t>
  </si>
  <si>
    <t>QUANTUM SANTE</t>
  </si>
  <si>
    <t>83511741700013</t>
  </si>
  <si>
    <t>603934</t>
  </si>
  <si>
    <t>194 Avenue De La Gare Sud De France</t>
  </si>
  <si>
    <t>QUANTOS EVOLUTION</t>
  </si>
  <si>
    <t>11756072875</t>
  </si>
  <si>
    <t>79900139100033</t>
  </si>
  <si>
    <t>588611</t>
  </si>
  <si>
    <t>06 23 04 03 41</t>
  </si>
  <si>
    <t>20 Boulevard PONT DE VIVAUX</t>
  </si>
  <si>
    <t>QUANTIN BERTRAND</t>
  </si>
  <si>
    <t>93131326413</t>
  </si>
  <si>
    <t>50404901600018</t>
  </si>
  <si>
    <t>622904</t>
  </si>
  <si>
    <t>08539</t>
  </si>
  <si>
    <t>02 31 95 10 59</t>
  </si>
  <si>
    <t>4 Avenue De Cambridge</t>
  </si>
  <si>
    <t>QUAL'VA</t>
  </si>
  <si>
    <t>QUAL'VA RESEAU NORMAND QUALITE SANTE</t>
  </si>
  <si>
    <t>25140248814</t>
  </si>
  <si>
    <t>51170966900044</t>
  </si>
  <si>
    <t>441454</t>
  </si>
  <si>
    <t>02311</t>
  </si>
  <si>
    <t>0231951059</t>
  </si>
  <si>
    <t>4 Avenue DE CAMBRIDGE</t>
  </si>
  <si>
    <t>617969</t>
  </si>
  <si>
    <t>06 87 10 17 19</t>
  </si>
  <si>
    <t>64230 CAUBIOS LOOS</t>
  </si>
  <si>
    <t>275 Route de Momas</t>
  </si>
  <si>
    <t>26/11/2020</t>
  </si>
  <si>
    <t>QUALTITUDE</t>
  </si>
  <si>
    <t>72640365864</t>
  </si>
  <si>
    <t>80152782100038</t>
  </si>
  <si>
    <t>602292</t>
  </si>
  <si>
    <t>02 48 70 70 34</t>
  </si>
  <si>
    <t>18110 VASSELAY</t>
  </si>
  <si>
    <t>24 Route DE CRETON</t>
  </si>
  <si>
    <t>05/05/2023</t>
  </si>
  <si>
    <t>QUALNET</t>
  </si>
  <si>
    <t>QUALNET - QUAL NET</t>
  </si>
  <si>
    <t>24180060718</t>
  </si>
  <si>
    <t>41439298500035</t>
  </si>
  <si>
    <t>548431</t>
  </si>
  <si>
    <t>02 40 06 24 70</t>
  </si>
  <si>
    <t>44115 BASSE GOULAINE</t>
  </si>
  <si>
    <t>236 Route DES LANDES DE LA PLEE</t>
  </si>
  <si>
    <t>24/08/2016</t>
  </si>
  <si>
    <t>QUALIX</t>
  </si>
  <si>
    <t>52440378844</t>
  </si>
  <si>
    <t>38037437100025</t>
  </si>
  <si>
    <t>551545</t>
  </si>
  <si>
    <t>44 141 945 6474</t>
  </si>
  <si>
    <t>Todd Campus, West of Scotland Science Park</t>
  </si>
  <si>
    <t>Unit 5 - Technology Terrace</t>
  </si>
  <si>
    <t>18/10/2016</t>
  </si>
  <si>
    <t>QCMD</t>
  </si>
  <si>
    <t>QUALITY CONTROL FOR MOLECULAR DIAGNOSTICS</t>
  </si>
  <si>
    <t>609936</t>
  </si>
  <si>
    <t>09617</t>
  </si>
  <si>
    <t>04 42 97 49 64</t>
  </si>
  <si>
    <t>13510 EGUILLES</t>
  </si>
  <si>
    <t>155 Avenue DES ANCIENS COMBATTANTS</t>
  </si>
  <si>
    <t>QUALITEVAL ENTREPRISE</t>
  </si>
  <si>
    <t>93131768213</t>
  </si>
  <si>
    <t>53985637700012</t>
  </si>
  <si>
    <t>673067</t>
  </si>
  <si>
    <t>136 Boulevard Saint Germain</t>
  </si>
  <si>
    <t>19/07/2024</t>
  </si>
  <si>
    <t>QUALITEL FORMATION SAS</t>
  </si>
  <si>
    <t>11755834375</t>
  </si>
  <si>
    <t>84334457300046</t>
  </si>
  <si>
    <t>600854</t>
  </si>
  <si>
    <t>05 53 95 36 33</t>
  </si>
  <si>
    <t>47450 COLAYRAC ST CIRQ</t>
  </si>
  <si>
    <t>Tourtarel</t>
  </si>
  <si>
    <t>QSP SYSTEMS</t>
  </si>
  <si>
    <t>QUALITE SERVICE PORTABILITE SYSTEMS</t>
  </si>
  <si>
    <t>72470126247</t>
  </si>
  <si>
    <t>34316101400042</t>
  </si>
  <si>
    <t>209004</t>
  </si>
  <si>
    <t>0 553 772 204</t>
  </si>
  <si>
    <t>SITE D'AGROPOLE</t>
  </si>
  <si>
    <t>QSA CONSEIL</t>
  </si>
  <si>
    <t>QUALITE SECURITE ALIMENTATION CONSEIL</t>
  </si>
  <si>
    <t>72470035647</t>
  </si>
  <si>
    <t>39277885800010</t>
  </si>
  <si>
    <t>420440</t>
  </si>
  <si>
    <t>03782</t>
  </si>
  <si>
    <t>06 76 91 96 95</t>
  </si>
  <si>
    <t>ZONE TECHNOCEAN</t>
  </si>
  <si>
    <t>7 Rue ALBERT TURPAIN</t>
  </si>
  <si>
    <t>QUALIT E PATHOLOGIE</t>
  </si>
  <si>
    <t>QUALITE PATHOLOGIE</t>
  </si>
  <si>
    <t>54170125317</t>
  </si>
  <si>
    <t>49360601600027</t>
  </si>
  <si>
    <t>617106</t>
  </si>
  <si>
    <t>01 84 17 83 80</t>
  </si>
  <si>
    <t>1/3 Rue D'ENGHIEN</t>
  </si>
  <si>
    <t>QUALISOCIAL PARIS</t>
  </si>
  <si>
    <t>QUALISOCIAL</t>
  </si>
  <si>
    <t>11755211175</t>
  </si>
  <si>
    <t>80144133800010</t>
  </si>
  <si>
    <t>660322</t>
  </si>
  <si>
    <t>06 87 57 39 37</t>
  </si>
  <si>
    <t>47 Boulevard de Courcelles</t>
  </si>
  <si>
    <t>QUALISANTE</t>
  </si>
  <si>
    <t>11756535375</t>
  </si>
  <si>
    <t>91298741900013</t>
  </si>
  <si>
    <t>337640</t>
  </si>
  <si>
    <t>0383447550</t>
  </si>
  <si>
    <t>4 Rue du Bois de la Champelle</t>
  </si>
  <si>
    <t>QUALIOS</t>
  </si>
  <si>
    <t>41540234754</t>
  </si>
  <si>
    <t>45195331900030</t>
  </si>
  <si>
    <t>523276</t>
  </si>
  <si>
    <t>04 72 59 12 09</t>
  </si>
  <si>
    <t>1 Rue DE MAILLY</t>
  </si>
  <si>
    <t>QUALINOVE</t>
  </si>
  <si>
    <t>82690453069</t>
  </si>
  <si>
    <t>39853578100049</t>
  </si>
  <si>
    <t>678934</t>
  </si>
  <si>
    <t>01 75 43 86 63</t>
  </si>
  <si>
    <t>26 Avenue LEON JOUHAUX</t>
  </si>
  <si>
    <t>QUALIMS</t>
  </si>
  <si>
    <t>43390086439</t>
  </si>
  <si>
    <t>45090619300088</t>
  </si>
  <si>
    <t>544607</t>
  </si>
  <si>
    <t>02 38 49 39 00</t>
  </si>
  <si>
    <t>1121 Rue de la Bergeresse</t>
  </si>
  <si>
    <t>22/03/2019</t>
  </si>
  <si>
    <t>QUALILAB</t>
  </si>
  <si>
    <t>24450057045</t>
  </si>
  <si>
    <t>34931540800022</t>
  </si>
  <si>
    <t>557122</t>
  </si>
  <si>
    <t>08 26 62 86 28</t>
  </si>
  <si>
    <t>131 Avenue jean jaures</t>
  </si>
  <si>
    <t>QUALIGAZ AUBERVILLIERS</t>
  </si>
  <si>
    <t>QUALIGAZ</t>
  </si>
  <si>
    <t>11930507293</t>
  </si>
  <si>
    <t>38279303200113</t>
  </si>
  <si>
    <t>DOUBLON AVEC CORG 444534</t>
  </si>
  <si>
    <t>411528</t>
  </si>
  <si>
    <t>01 40 83 75 75</t>
  </si>
  <si>
    <t>Batiment E</t>
  </si>
  <si>
    <t>1 bis Rue Du Petit Clamart</t>
  </si>
  <si>
    <t>QUALICONSULT EXPLOITATION VELIZY VILLACOUBLAY</t>
  </si>
  <si>
    <t>QUALICONSULT EXPLOITATION</t>
  </si>
  <si>
    <t>11788424678</t>
  </si>
  <si>
    <t>44284892500404</t>
  </si>
  <si>
    <t>444534</t>
  </si>
  <si>
    <t>36 Rue De L'Industrie Petite Avenue Degrad Des Cannes</t>
  </si>
  <si>
    <t>QUALICONSULT EXPLOITATION REMIRE MONTJOLY</t>
  </si>
  <si>
    <t>44284892500727</t>
  </si>
  <si>
    <t>616801</t>
  </si>
  <si>
    <t>4 Voie Romaine</t>
  </si>
  <si>
    <t>QUALICONSULT EXPLOITATION PESSAC</t>
  </si>
  <si>
    <t>44284892500651</t>
  </si>
  <si>
    <t>672944</t>
  </si>
  <si>
    <t>06 96 04 27 74</t>
  </si>
  <si>
    <t>immeuble de la Houssaye</t>
  </si>
  <si>
    <t>de Gros la Jambette</t>
  </si>
  <si>
    <t>22/07/2024</t>
  </si>
  <si>
    <t>QUALICAP</t>
  </si>
  <si>
    <t>QUALI'CAP</t>
  </si>
  <si>
    <t>02973475197</t>
  </si>
  <si>
    <t>95240591800014</t>
  </si>
  <si>
    <t>283459</t>
  </si>
  <si>
    <t>05 49 49 64 50</t>
  </si>
  <si>
    <t>99 Boulevard Du Grand Cerf</t>
  </si>
  <si>
    <t>QUALI'BRE</t>
  </si>
  <si>
    <t>54860071786</t>
  </si>
  <si>
    <t>42146435500039</t>
  </si>
  <si>
    <t>656604</t>
  </si>
  <si>
    <t>02 35 16 98 30</t>
  </si>
  <si>
    <t>76190 VALLIQUERVILLE</t>
  </si>
  <si>
    <t>3005 LA VIELLLE ROUTE</t>
  </si>
  <si>
    <t>QUALIAE</t>
  </si>
  <si>
    <t>28760539876</t>
  </si>
  <si>
    <t>80990141600028</t>
  </si>
  <si>
    <t>683530</t>
  </si>
  <si>
    <t>18 C Rue Henri Chevalier</t>
  </si>
  <si>
    <t>09/04/2025</t>
  </si>
  <si>
    <t>QUALIA EMOTION INSTITUTE</t>
  </si>
  <si>
    <t>84691854369</t>
  </si>
  <si>
    <t>89962276500019</t>
  </si>
  <si>
    <t>646386</t>
  </si>
  <si>
    <t>01 79 35 52 61</t>
  </si>
  <si>
    <t>10 Rue Germain Dardan</t>
  </si>
  <si>
    <t>QVCREF</t>
  </si>
  <si>
    <t>QUALI V COMMUNICATION RECHERCHE ET FORMATION</t>
  </si>
  <si>
    <t>11922374492</t>
  </si>
  <si>
    <t>89045223800011</t>
  </si>
  <si>
    <t>407112</t>
  </si>
  <si>
    <t>03 26 26 57 66</t>
  </si>
  <si>
    <t>3 Avenue AMPERE</t>
  </si>
  <si>
    <t>QUALI FORME</t>
  </si>
  <si>
    <t>21510135951</t>
  </si>
  <si>
    <t>50900433900024</t>
  </si>
  <si>
    <t>587965</t>
  </si>
  <si>
    <t>01 47 73 14 76</t>
  </si>
  <si>
    <t>27 ter Rue DES FAUVELLES</t>
  </si>
  <si>
    <t>QUALI FORMA</t>
  </si>
  <si>
    <t>11921806992</t>
  </si>
  <si>
    <t>52971587200014</t>
  </si>
  <si>
    <t>578800</t>
  </si>
  <si>
    <t>0321468757</t>
  </si>
  <si>
    <t>62231 COQUELLES</t>
  </si>
  <si>
    <t>CS60094</t>
  </si>
  <si>
    <t>430 Boulevard DU PARC  D'Affaires</t>
  </si>
  <si>
    <t>SISE</t>
  </si>
  <si>
    <t>QUAI DES ENTREPRISES - SOCIETE D'INGENIERIE SOCIALE D ENTREPRISES</t>
  </si>
  <si>
    <t>31620186662</t>
  </si>
  <si>
    <t>42874874300021</t>
  </si>
  <si>
    <t>479536</t>
  </si>
  <si>
    <t>0950501076</t>
  </si>
  <si>
    <t>1 Rue de la Constitution</t>
  </si>
  <si>
    <t>23/06/2017</t>
  </si>
  <si>
    <t>1 QUAI DES COMPETENCES</t>
  </si>
  <si>
    <t>QUAI DES COMPETENCES</t>
  </si>
  <si>
    <t>52440629444</t>
  </si>
  <si>
    <t>53064443400025</t>
  </si>
  <si>
    <t>609262</t>
  </si>
  <si>
    <t>06 27 22 43 39</t>
  </si>
  <si>
    <t>19 Rue DES FRIGOS</t>
  </si>
  <si>
    <t>QUAI DES ATELIERS</t>
  </si>
  <si>
    <t>QUAI DES ATELIERS ASSOCIATION</t>
  </si>
  <si>
    <t>11755026875</t>
  </si>
  <si>
    <t>79311683100017</t>
  </si>
  <si>
    <t>659368</t>
  </si>
  <si>
    <t>39220 PREMANON</t>
  </si>
  <si>
    <t>187 Rue L'OREE DU BOIS</t>
  </si>
  <si>
    <t>QUAGILYS ASSOCIES</t>
  </si>
  <si>
    <t>27390131939</t>
  </si>
  <si>
    <t>90539630500013</t>
  </si>
  <si>
    <t>670108</t>
  </si>
  <si>
    <t>04 74 80 32 93</t>
  </si>
  <si>
    <t>38510 SERMERIEU</t>
  </si>
  <si>
    <t>327 Chemin du Château</t>
  </si>
  <si>
    <t>QUADRICOLORE FORMATION</t>
  </si>
  <si>
    <t>84380747538</t>
  </si>
  <si>
    <t>88350444100014</t>
  </si>
  <si>
    <t>636435</t>
  </si>
  <si>
    <t>6 Chemin Des Ardelets</t>
  </si>
  <si>
    <t>QUADRANT</t>
  </si>
  <si>
    <t>84691746769</t>
  </si>
  <si>
    <t>88766638600016</t>
  </si>
  <si>
    <t>683206</t>
  </si>
  <si>
    <t>06 60 78 80 54</t>
  </si>
  <si>
    <t>24 Rue de Belleville</t>
  </si>
  <si>
    <t>QUADRA RESONANCE</t>
  </si>
  <si>
    <t>53351198135</t>
  </si>
  <si>
    <t>97927368700017</t>
  </si>
  <si>
    <t>539119</t>
  </si>
  <si>
    <t>04 75 04 38 82</t>
  </si>
  <si>
    <t>26700 PIERRELATTE</t>
  </si>
  <si>
    <t>HOMMES ET PROJETS</t>
  </si>
  <si>
    <t>4 Rue ANDRE LE NOTRE</t>
  </si>
  <si>
    <t>QUADRA CONSEIL</t>
  </si>
  <si>
    <t>82260185626</t>
  </si>
  <si>
    <t>52095475100019</t>
  </si>
  <si>
    <t>432120</t>
  </si>
  <si>
    <t>59272 DON</t>
  </si>
  <si>
    <t>2 Rue L ABBE DUBUS</t>
  </si>
  <si>
    <t>CLH</t>
  </si>
  <si>
    <t>QUABELEUR PATRICK CLH</t>
  </si>
  <si>
    <t>31590770759</t>
  </si>
  <si>
    <t>53128002200017</t>
  </si>
  <si>
    <t>676068</t>
  </si>
  <si>
    <t>69770 MONTROTTIER</t>
  </si>
  <si>
    <t>65 Chemin PERRONNET</t>
  </si>
  <si>
    <t>QUA EM</t>
  </si>
  <si>
    <t>84692250469</t>
  </si>
  <si>
    <t>92764821200011</t>
  </si>
  <si>
    <t>476810</t>
  </si>
  <si>
    <t>0953621511</t>
  </si>
  <si>
    <t>35410 CHATEAUGIRON</t>
  </si>
  <si>
    <t>12 Rue JEAN SIMON</t>
  </si>
  <si>
    <t>QSM FORMACTION QSMFRANCETION</t>
  </si>
  <si>
    <t>53350847535</t>
  </si>
  <si>
    <t>50785397600011</t>
  </si>
  <si>
    <t>623350</t>
  </si>
  <si>
    <t>07 71 81 30 06</t>
  </si>
  <si>
    <t>30 Rue ANDRE MALRAUX</t>
  </si>
  <si>
    <t>30/04/2021</t>
  </si>
  <si>
    <t>QSE START CONSULTING</t>
  </si>
  <si>
    <t>84691483869</t>
  </si>
  <si>
    <t>82118637600017</t>
  </si>
  <si>
    <t>636551</t>
  </si>
  <si>
    <t>06 17 43 61 83</t>
  </si>
  <si>
    <t>35 Chemin DU TREMBLAY</t>
  </si>
  <si>
    <t>QSE PERF</t>
  </si>
  <si>
    <t>84740389774</t>
  </si>
  <si>
    <t>88954866500013</t>
  </si>
  <si>
    <t>556749</t>
  </si>
  <si>
    <t>03 27 27 14 49</t>
  </si>
  <si>
    <t>59144 GOMMEGNIES</t>
  </si>
  <si>
    <t>939 Rue de la Gare</t>
  </si>
  <si>
    <t>QSE NORD</t>
  </si>
  <si>
    <t>31590736559</t>
  </si>
  <si>
    <t>52260194700016</t>
  </si>
  <si>
    <t>567310</t>
  </si>
  <si>
    <t>06 92 23 64 00</t>
  </si>
  <si>
    <t>97420 LE PORT</t>
  </si>
  <si>
    <t>ZAC 2000</t>
  </si>
  <si>
    <t>16 Rue CLAUDE CHAPPE</t>
  </si>
  <si>
    <t>QSE CONSULTANTS</t>
  </si>
  <si>
    <t>98970303497</t>
  </si>
  <si>
    <t>45320739100013</t>
  </si>
  <si>
    <t>574296</t>
  </si>
  <si>
    <t>84380 MAZAN</t>
  </si>
  <si>
    <t>2074 LA VENUE DE ST PIERRE DE VASSOLS</t>
  </si>
  <si>
    <t>QSE CONSEIL ET PERFORMANCE</t>
  </si>
  <si>
    <t>QSE CONSEIL &amp; PERFORMANCE</t>
  </si>
  <si>
    <t>93840363284</t>
  </si>
  <si>
    <t>80928286600015</t>
  </si>
  <si>
    <t>640566</t>
  </si>
  <si>
    <t>14C Rue GAY LUSSAC</t>
  </si>
  <si>
    <t>QSA FORMATION</t>
  </si>
  <si>
    <t>44680322068</t>
  </si>
  <si>
    <t>90788317700012</t>
  </si>
  <si>
    <t>427846</t>
  </si>
  <si>
    <t>01 82 88 33 49</t>
  </si>
  <si>
    <t>CS 60016</t>
  </si>
  <si>
    <t>60 Avenue CHARLES DE GAULLE</t>
  </si>
  <si>
    <t>10/05/2011</t>
  </si>
  <si>
    <t>QRP FRANCE</t>
  </si>
  <si>
    <t>11921706192</t>
  </si>
  <si>
    <t>51138006500033</t>
  </si>
  <si>
    <t>540080</t>
  </si>
  <si>
    <t>04 77 46 10 09</t>
  </si>
  <si>
    <t>10 Rue du Plateau Glières</t>
  </si>
  <si>
    <t>QOSINUS</t>
  </si>
  <si>
    <t>82420228642</t>
  </si>
  <si>
    <t>52946895100015</t>
  </si>
  <si>
    <t>ETS fermé depuis le 01/10/2016</t>
  </si>
  <si>
    <t>484982</t>
  </si>
  <si>
    <t>864 Avenue De L Europe</t>
  </si>
  <si>
    <t>QISPI</t>
  </si>
  <si>
    <t>QISPI - CTH</t>
  </si>
  <si>
    <t>91340755734</t>
  </si>
  <si>
    <t>53406117100029</t>
  </si>
  <si>
    <t>669015</t>
  </si>
  <si>
    <t>01 83 77 30 76</t>
  </si>
  <si>
    <t>222 Place Ernest Granier</t>
  </si>
  <si>
    <t>QIIRO</t>
  </si>
  <si>
    <t>76341183334</t>
  </si>
  <si>
    <t>85286118600025</t>
  </si>
  <si>
    <t>601615</t>
  </si>
  <si>
    <t>04 71 60 57 56</t>
  </si>
  <si>
    <t>ZA DU ROZIER COREN</t>
  </si>
  <si>
    <t>VILLAGE D'ENTREPRISES</t>
  </si>
  <si>
    <t>QHSE CONCEPT</t>
  </si>
  <si>
    <t>83150309715</t>
  </si>
  <si>
    <t>50187658500016</t>
  </si>
  <si>
    <t>299315</t>
  </si>
  <si>
    <t>04 76 38 48 62</t>
  </si>
  <si>
    <t>120 Chemin DU BOIS MALATRAS</t>
  </si>
  <si>
    <t>QCM CONSULTANTS</t>
  </si>
  <si>
    <t>82380302138</t>
  </si>
  <si>
    <t>43503237000023</t>
  </si>
  <si>
    <t>678752</t>
  </si>
  <si>
    <t>182 GRAND RUE</t>
  </si>
  <si>
    <t>QANAT</t>
  </si>
  <si>
    <t>84692001569</t>
  </si>
  <si>
    <t>90842258700018</t>
  </si>
  <si>
    <t>671265</t>
  </si>
  <si>
    <t>78310 COIGNIERES</t>
  </si>
  <si>
    <t>23 Rue Du Mesnil Saint Denis</t>
  </si>
  <si>
    <t>QALYSTA</t>
  </si>
  <si>
    <t>11788456678</t>
  </si>
  <si>
    <t>83143126700044</t>
  </si>
  <si>
    <t>649259</t>
  </si>
  <si>
    <t>06 03 85 26 84</t>
  </si>
  <si>
    <t>13 Rue des Coopérateurs</t>
  </si>
  <si>
    <t>14/12/2022</t>
  </si>
  <si>
    <t>QALIGO</t>
  </si>
  <si>
    <t>75870179987</t>
  </si>
  <si>
    <t>88831246900024</t>
  </si>
  <si>
    <t>648190</t>
  </si>
  <si>
    <t>101 Allée DU CHATEAU DEAU</t>
  </si>
  <si>
    <t>22/11/2022</t>
  </si>
  <si>
    <t>QALIAL</t>
  </si>
  <si>
    <t>82740209474</t>
  </si>
  <si>
    <t>49444045600023</t>
  </si>
  <si>
    <t>655089</t>
  </si>
  <si>
    <t>06 27 61 88 34</t>
  </si>
  <si>
    <t>16200 MERIGNAC</t>
  </si>
  <si>
    <t>2 Rue DES FINS BOIS</t>
  </si>
  <si>
    <t>10/05/2023</t>
  </si>
  <si>
    <t>QAL</t>
  </si>
  <si>
    <t>QAL  - QLEAN CONSULTING &amp; COACHING</t>
  </si>
  <si>
    <t>75160118316</t>
  </si>
  <si>
    <t>88172041100019</t>
  </si>
  <si>
    <t>614889</t>
  </si>
  <si>
    <t>17220 CLAVETTE</t>
  </si>
  <si>
    <t>17 Chemin de la cure</t>
  </si>
  <si>
    <t>07/09/2020</t>
  </si>
  <si>
    <t>P2M CONSULTING</t>
  </si>
  <si>
    <t>54170183717</t>
  </si>
  <si>
    <t>49978823000039</t>
  </si>
  <si>
    <t>649764</t>
  </si>
  <si>
    <t>07 83 37 88 99</t>
  </si>
  <si>
    <t>10 Rue D'UZES</t>
  </si>
  <si>
    <t>PZO FORMATION</t>
  </si>
  <si>
    <t>PZO FORMATION - LE CAMPUS DIGITAL</t>
  </si>
  <si>
    <t>11756142575</t>
  </si>
  <si>
    <t>89103856400011</t>
  </si>
  <si>
    <t>473716</t>
  </si>
  <si>
    <t>0467220315</t>
  </si>
  <si>
    <t>23 Rue Carnot</t>
  </si>
  <si>
    <t>PYTHAGORE LOCAUX NHK FORMATION</t>
  </si>
  <si>
    <t>93840324784</t>
  </si>
  <si>
    <t>52106722300011</t>
  </si>
  <si>
    <t>343810</t>
  </si>
  <si>
    <t>01 55 33 52 10</t>
  </si>
  <si>
    <t>11 Rue FAUBOURG POISSONNIERE</t>
  </si>
  <si>
    <t>PYTHAGORE FD</t>
  </si>
  <si>
    <t>11752314475</t>
  </si>
  <si>
    <t>39814547400043</t>
  </si>
  <si>
    <t>477011</t>
  </si>
  <si>
    <t>01 85 53 28 19</t>
  </si>
  <si>
    <t>18-24 Rue Tiphaine</t>
  </si>
  <si>
    <t>PYRAMYD NTCV</t>
  </si>
  <si>
    <t>11751509575</t>
  </si>
  <si>
    <t>35199650900037</t>
  </si>
  <si>
    <t>593709</t>
  </si>
  <si>
    <t>03 87 75 93 73</t>
  </si>
  <si>
    <t>25 La Tannerie</t>
  </si>
  <si>
    <t>19/12/2018</t>
  </si>
  <si>
    <t>PYRAMIDE EST OIP</t>
  </si>
  <si>
    <t>44570367257</t>
  </si>
  <si>
    <t>40321626000022</t>
  </si>
  <si>
    <t>537615</t>
  </si>
  <si>
    <t>01 75 43 29 63</t>
  </si>
  <si>
    <t>94340 JOINVILLE LE PONT</t>
  </si>
  <si>
    <t>13 Rue JEAN MERMOZ</t>
  </si>
  <si>
    <t>PYRAMID PECS  FRANCE</t>
  </si>
  <si>
    <t>11940926794</t>
  </si>
  <si>
    <t>44426832000041</t>
  </si>
  <si>
    <t>347061</t>
  </si>
  <si>
    <t>04 99 61 09 09</t>
  </si>
  <si>
    <t>34790 GRABELS</t>
  </si>
  <si>
    <t>140 Rue CLEMENT FRANCOIS PRUNELLE</t>
  </si>
  <si>
    <t>PYRAMID INFORMATIQUE</t>
  </si>
  <si>
    <t>91340586434</t>
  </si>
  <si>
    <t>40951875000040</t>
  </si>
  <si>
    <t>557808</t>
  </si>
  <si>
    <t>0153264800</t>
  </si>
  <si>
    <t>16-18 Place de la Chapelle</t>
  </si>
  <si>
    <t>PYC ETC</t>
  </si>
  <si>
    <t>11753352975</t>
  </si>
  <si>
    <t>78903449300013</t>
  </si>
  <si>
    <t>617519</t>
  </si>
  <si>
    <t>03 20 73 27 73</t>
  </si>
  <si>
    <t>154 Rue Gustave Dubled</t>
  </si>
  <si>
    <t>PY FORMATION</t>
  </si>
  <si>
    <t>PY FORMATION - INSTITUT SUPERIEUR DES TECHNICIENS DU BATIMENT ISTB</t>
  </si>
  <si>
    <t>31590853959</t>
  </si>
  <si>
    <t>79445593100012</t>
  </si>
  <si>
    <t>575082</t>
  </si>
  <si>
    <t>09 53 27 23 32</t>
  </si>
  <si>
    <t>51390 ROSNAY</t>
  </si>
  <si>
    <t>2 Rue THEODORE DUBOIS</t>
  </si>
  <si>
    <t>08/12/2017</t>
  </si>
  <si>
    <t>PUZZLE CONCEPT SARL</t>
  </si>
  <si>
    <t>21510114051</t>
  </si>
  <si>
    <t>44318350400069</t>
  </si>
  <si>
    <t>207044</t>
  </si>
  <si>
    <t>07 69 84 11 20</t>
  </si>
  <si>
    <t>232 Rue DE LA CARNOY</t>
  </si>
  <si>
    <t>PUZZLE</t>
  </si>
  <si>
    <t>PUZZLE ASSOCIATION REGIONALE ART-THERAPIE DU NORD PAS-DE-CALAIS</t>
  </si>
  <si>
    <t>31590386159</t>
  </si>
  <si>
    <t>40750951200049</t>
  </si>
  <si>
    <t>662227</t>
  </si>
  <si>
    <t>05 86 16 07 36</t>
  </si>
  <si>
    <t>86600 CLOUE</t>
  </si>
  <si>
    <t>Lieu-dit LA SALVAGERE</t>
  </si>
  <si>
    <t>PURPLE PEPPER</t>
  </si>
  <si>
    <t>75860196186</t>
  </si>
  <si>
    <t>91123808700017</t>
  </si>
  <si>
    <t>638286</t>
  </si>
  <si>
    <t>05 62 93 40 60</t>
  </si>
  <si>
    <t>78 Avenue D AZEREIX</t>
  </si>
  <si>
    <t>PURPLE CAMPUS TARBES</t>
  </si>
  <si>
    <t>PURPLE CAMPUS</t>
  </si>
  <si>
    <t>76341086134</t>
  </si>
  <si>
    <t>89079142900198</t>
  </si>
  <si>
    <t>620142</t>
  </si>
  <si>
    <t>04 67 13 68 00</t>
  </si>
  <si>
    <t>34470 PEROLS</t>
  </si>
  <si>
    <t>99 Impasse ADAM SMITH</t>
  </si>
  <si>
    <t>PURPLE CAMPUS PEROLS</t>
  </si>
  <si>
    <t>89079142900016</t>
  </si>
  <si>
    <t>668588</t>
  </si>
  <si>
    <t>05 63 51 47 66</t>
  </si>
  <si>
    <t>40 Allée Alphonse Juin Mal De France</t>
  </si>
  <si>
    <t>PURPLE CAMPUS CASTRES</t>
  </si>
  <si>
    <t>89079142900180</t>
  </si>
  <si>
    <t>625541</t>
  </si>
  <si>
    <t>05 65 20 35 34</t>
  </si>
  <si>
    <t>94 Rue HAUTESSERRE</t>
  </si>
  <si>
    <t>PURPLE CAMPUS CAHORS</t>
  </si>
  <si>
    <t>89079142900206</t>
  </si>
  <si>
    <t>659381</t>
  </si>
  <si>
    <t>BELGIQUE - CHAINEUX</t>
  </si>
  <si>
    <t>5 Voie du taupier</t>
  </si>
  <si>
    <t>PURE ET NATURE</t>
  </si>
  <si>
    <t>674590</t>
  </si>
  <si>
    <t>32 2 512 10 80</t>
  </si>
  <si>
    <t>BELGIQUE - GOOIK</t>
  </si>
  <si>
    <t>13B Frankrijkstraat</t>
  </si>
  <si>
    <t>MAKE UP FOREVER ACADEMY BRUSSELS</t>
  </si>
  <si>
    <t>PURACOS</t>
  </si>
  <si>
    <t>664005</t>
  </si>
  <si>
    <t>254 Rue Du Faneou</t>
  </si>
  <si>
    <t>PURA VIDA FORMATIONS</t>
  </si>
  <si>
    <t>93132078813</t>
  </si>
  <si>
    <t>91785489500013</t>
  </si>
  <si>
    <t>590290</t>
  </si>
  <si>
    <t>04 37 43 38 28</t>
  </si>
  <si>
    <t>69120 VAULX EN VELIN</t>
  </si>
  <si>
    <t>15 Rue Emile Zola</t>
  </si>
  <si>
    <t>ASSOCIATION LES PEP 69 RHONE VAULX EN VELIN</t>
  </si>
  <si>
    <t>PUPILLES ENSEIGNEMENT PUB RHONE ASSOCIATION</t>
  </si>
  <si>
    <t>82690876769</t>
  </si>
  <si>
    <t>77990467100392</t>
  </si>
  <si>
    <t>573747</t>
  </si>
  <si>
    <t>06 73 16 24 60</t>
  </si>
  <si>
    <t>33160 ST MEDARD EN JALLES</t>
  </si>
  <si>
    <t>44 Route DE SAINT AUBIN</t>
  </si>
  <si>
    <t>PUPILLE PASCAL - FORMAPREV33</t>
  </si>
  <si>
    <t>75331030033</t>
  </si>
  <si>
    <t>81312004500014</t>
  </si>
  <si>
    <t>675556</t>
  </si>
  <si>
    <t>06.81.13.46.39</t>
  </si>
  <si>
    <t>21110 PLUVET</t>
  </si>
  <si>
    <t>20 ter Rue DU LEVANT</t>
  </si>
  <si>
    <t>PULSATILE</t>
  </si>
  <si>
    <t>27210389921</t>
  </si>
  <si>
    <t>84027079700029</t>
  </si>
  <si>
    <t>642162</t>
  </si>
  <si>
    <t>C/O Mary Beth Beasley, MD - Mount Sinai Medical Center</t>
  </si>
  <si>
    <t>1 Gustave L Levy Pl</t>
  </si>
  <si>
    <t>PULMONARY PATHOLOGY SOCIETY</t>
  </si>
  <si>
    <t>655090</t>
  </si>
  <si>
    <t>0670203339</t>
  </si>
  <si>
    <t>34700 LODEVE</t>
  </si>
  <si>
    <t>276 Rue DES GENETS</t>
  </si>
  <si>
    <t>PULIDORI SYLVIE</t>
  </si>
  <si>
    <t>76341179434</t>
  </si>
  <si>
    <t>35082703600038</t>
  </si>
  <si>
    <t>479585</t>
  </si>
  <si>
    <t>06 70 51 94 91</t>
  </si>
  <si>
    <t>68570 OSENBACH</t>
  </si>
  <si>
    <t>6 Rue DU BICKENBERG</t>
  </si>
  <si>
    <t>PUISSANT LAURENCE L CONSULTING</t>
  </si>
  <si>
    <t>42680161268</t>
  </si>
  <si>
    <t>48067492800019</t>
  </si>
  <si>
    <t>137080</t>
  </si>
  <si>
    <t>1 Rue DAVID RICHARD</t>
  </si>
  <si>
    <t>PAIDOS</t>
  </si>
  <si>
    <t>PUERICULTURE ACTIONS INITIATIVES DOMAINE SANITAIRE SOCIAL</t>
  </si>
  <si>
    <t>44670814867</t>
  </si>
  <si>
    <t>39779323300016</t>
  </si>
  <si>
    <t>657578</t>
  </si>
  <si>
    <t>06 23 17 78 84</t>
  </si>
  <si>
    <t>34570 VAILHAUQUES</t>
  </si>
  <si>
    <t>152 Rue ORION</t>
  </si>
  <si>
    <t>PUBLIKA</t>
  </si>
  <si>
    <t>91340653534</t>
  </si>
  <si>
    <t>48255975400031</t>
  </si>
  <si>
    <t>680618</t>
  </si>
  <si>
    <t>377 97 97 35 55</t>
  </si>
  <si>
    <t>MONACO - MONACO</t>
  </si>
  <si>
    <t>74 Boulevard D'ITALIE</t>
  </si>
  <si>
    <t>PUBLI-CREATIONS LENA GROUP</t>
  </si>
  <si>
    <t>99934</t>
  </si>
  <si>
    <t>69130 ECULLY</t>
  </si>
  <si>
    <t>15 CHEMIN DU PETIT BOIS</t>
  </si>
  <si>
    <t>"LES STHENES D'ECULLY"</t>
  </si>
  <si>
    <t>PUFOMASE</t>
  </si>
  <si>
    <t>PUBLICATIONS FORMATIONS MANAGEMENT SOCIO ECONOMIQUE</t>
  </si>
  <si>
    <t>82690534969</t>
  </si>
  <si>
    <t>34350579800029</t>
  </si>
  <si>
    <t>655995</t>
  </si>
  <si>
    <t>05 32 97 77 00</t>
  </si>
  <si>
    <t>31650 ST ORENS DE GAMEVILLE</t>
  </si>
  <si>
    <t>21 Avenue de la Marqueille</t>
  </si>
  <si>
    <t>PUBLIC EXPERT</t>
  </si>
  <si>
    <t>76311126831</t>
  </si>
  <si>
    <t>90066489700015</t>
  </si>
  <si>
    <t>663669</t>
  </si>
  <si>
    <t>14400 BAYEUX</t>
  </si>
  <si>
    <t>14-16 Rue de NESMOND</t>
  </si>
  <si>
    <t>PCD</t>
  </si>
  <si>
    <t>PUBLIC CONSULTING &amp; DEVELOPMENT - PCD</t>
  </si>
  <si>
    <t>28140316214</t>
  </si>
  <si>
    <t>83154703900014</t>
  </si>
  <si>
    <t>673950</t>
  </si>
  <si>
    <t>10 Avenue DE L HOTEL DIE</t>
  </si>
  <si>
    <t>PTJAB</t>
  </si>
  <si>
    <t>52441043944</t>
  </si>
  <si>
    <t>95185285400011</t>
  </si>
  <si>
    <t>646910</t>
  </si>
  <si>
    <t>1 908 222 7000</t>
  </si>
  <si>
    <t>ETATS UNIS - SOUTH PLAINFIELD</t>
  </si>
  <si>
    <t>100 Corporate Court</t>
  </si>
  <si>
    <t>PTC THERAPEUTICS INC.</t>
  </si>
  <si>
    <t>596140</t>
  </si>
  <si>
    <t>32 2 4740245</t>
  </si>
  <si>
    <t>Rue VICTOR GAMBIER</t>
  </si>
  <si>
    <t>PSYRIS</t>
  </si>
  <si>
    <t>103500</t>
  </si>
  <si>
    <t>1 Rue JACQUES PREVERT</t>
  </si>
  <si>
    <t>PSYCOM</t>
  </si>
  <si>
    <t>31590116459</t>
  </si>
  <si>
    <t>35003645500029</t>
  </si>
  <si>
    <t>666580</t>
  </si>
  <si>
    <t>AUSTRALIE - BYRON BAY</t>
  </si>
  <si>
    <t>U 3 74 Centennial Cct</t>
  </si>
  <si>
    <t>PSYCHWIRE AUSTRALIA PTY LTD</t>
  </si>
  <si>
    <t>552665</t>
  </si>
  <si>
    <t>SUISSE - GRANGES-MARMAND</t>
  </si>
  <si>
    <t>c/o A-K de Haas Staub</t>
  </si>
  <si>
    <t>11 Route de Ménières</t>
  </si>
  <si>
    <t>PSYCHOMOTRICITE ET SYSTEMIQUE</t>
  </si>
  <si>
    <t>PSYCHOMOTRICITE ET SYSTEMIQUE - SANDRINE SALAMIN - A-K DE HAAS STAUB</t>
  </si>
  <si>
    <t>120212</t>
  </si>
  <si>
    <t>0299549468</t>
  </si>
  <si>
    <t>4 Square De Gascogne</t>
  </si>
  <si>
    <t>PSYCHOLOGIE ET VIEILLISSEMENT</t>
  </si>
  <si>
    <t>53350255935</t>
  </si>
  <si>
    <t>38188172100033</t>
  </si>
  <si>
    <t>583819</t>
  </si>
  <si>
    <t>32 81 72 44 30</t>
  </si>
  <si>
    <t>28/05/2018</t>
  </si>
  <si>
    <t>PATH ASBL</t>
  </si>
  <si>
    <t>PSYCHOLOGIE AIDE TECHNIQUE ET HANDICAP</t>
  </si>
  <si>
    <t>602127</t>
  </si>
  <si>
    <t>32 472 27 76 04</t>
  </si>
  <si>
    <t>BELGIQUE - PIETRAIN</t>
  </si>
  <si>
    <t>9 Rue DU PEUPLIER</t>
  </si>
  <si>
    <t>PSYCHOEDUCATION.BE</t>
  </si>
  <si>
    <t>108029</t>
  </si>
  <si>
    <t>01 53 63 81 81</t>
  </si>
  <si>
    <t>23 Rue DU MONTPARNASSE</t>
  </si>
  <si>
    <t>PSYCHO PRAT</t>
  </si>
  <si>
    <t>PSYCHO PRAT RECHERCHE ET FORMATION</t>
  </si>
  <si>
    <t>11751990075</t>
  </si>
  <si>
    <t>32907405800036</t>
  </si>
  <si>
    <t>467765</t>
  </si>
  <si>
    <t>32 81 22 34 45</t>
  </si>
  <si>
    <t>15 Rue Joseph Saintraint</t>
  </si>
  <si>
    <t>25/09/2013</t>
  </si>
  <si>
    <t>PSYCHIATRIE LEBRUN</t>
  </si>
  <si>
    <t>PSYCHIATRIE LEBRUN NAMUR</t>
  </si>
  <si>
    <t>567358</t>
  </si>
  <si>
    <t>06 45 58 90 32</t>
  </si>
  <si>
    <t>30220 ST LAURENT D AIGOUZE</t>
  </si>
  <si>
    <t>VILLA LORENZO</t>
  </si>
  <si>
    <t>18 Chemin DE VACARESSE</t>
  </si>
  <si>
    <t>PSYCHASOC FORMATION INTRA</t>
  </si>
  <si>
    <t>76340905134</t>
  </si>
  <si>
    <t>82005436900021</t>
  </si>
  <si>
    <t>1867</t>
  </si>
  <si>
    <t>01 55 20 59 47</t>
  </si>
  <si>
    <t>92220 BAGNEUX</t>
  </si>
  <si>
    <t>PSYFA</t>
  </si>
  <si>
    <t>PSYCHANALYSE ET FAMILLE</t>
  </si>
  <si>
    <t>11921813292</t>
  </si>
  <si>
    <t>32934143200055</t>
  </si>
  <si>
    <t>506795</t>
  </si>
  <si>
    <t>06 83 31 23 16</t>
  </si>
  <si>
    <t>9 ter Rue des pattes</t>
  </si>
  <si>
    <t>03/12/2014</t>
  </si>
  <si>
    <t>PSYARTFORMATION CHALON SUR SAONE</t>
  </si>
  <si>
    <t>PSYARTFORMATION</t>
  </si>
  <si>
    <t>27710314171</t>
  </si>
  <si>
    <t>91890897100016</t>
  </si>
  <si>
    <t>542209</t>
  </si>
  <si>
    <t>+3223315665</t>
  </si>
  <si>
    <t>47a Avenue JACQUES PASTUR</t>
  </si>
  <si>
    <t>PSY PLURIEL SPRL</t>
  </si>
  <si>
    <t>591051</t>
  </si>
  <si>
    <t>93800 EPINAY SUR SEINE</t>
  </si>
  <si>
    <t>7 Rue de l'Avenir</t>
  </si>
  <si>
    <t>PSY CAP CORPS</t>
  </si>
  <si>
    <t>11930768593</t>
  </si>
  <si>
    <t>83119481600011</t>
  </si>
  <si>
    <t>664716</t>
  </si>
  <si>
    <t>6 Rue JACQUES IBERT</t>
  </si>
  <si>
    <t>PSXR LEVALLOIS PERRET</t>
  </si>
  <si>
    <t>PSXR</t>
  </si>
  <si>
    <t>11922446992</t>
  </si>
  <si>
    <t>89753492100027</t>
  </si>
  <si>
    <t>667298</t>
  </si>
  <si>
    <t>04 37 47 90 84</t>
  </si>
  <si>
    <t>New Worker</t>
  </si>
  <si>
    <t>23 Rue Paul Duvivier</t>
  </si>
  <si>
    <t>PSSM FRANCE FORMATION</t>
  </si>
  <si>
    <t>84692186569</t>
  </si>
  <si>
    <t>97988673600029</t>
  </si>
  <si>
    <t>474514</t>
  </si>
  <si>
    <t>09 50 09 03 55</t>
  </si>
  <si>
    <t>93270 SEVRAN</t>
  </si>
  <si>
    <t>PARC D ACTIVITES BERNARD VERGNAUD</t>
  </si>
  <si>
    <t>2 Rue FREDERIC JOLIOT CURIE</t>
  </si>
  <si>
    <t>PSIS FORMATION</t>
  </si>
  <si>
    <t>11930662293</t>
  </si>
  <si>
    <t>79214465100017</t>
  </si>
  <si>
    <t>624111</t>
  </si>
  <si>
    <t>05 96 67 59 55</t>
  </si>
  <si>
    <t>Centre Commercial CREOLIS QU MANSARDE</t>
  </si>
  <si>
    <t>IMMEUBLE MEGACHAUSSE</t>
  </si>
  <si>
    <t>21/05/2021</t>
  </si>
  <si>
    <t>PSFORMATION</t>
  </si>
  <si>
    <t>02973153997</t>
  </si>
  <si>
    <t>83941202000019</t>
  </si>
  <si>
    <t>562531</t>
  </si>
  <si>
    <t>142 Rue DE RIVOLI</t>
  </si>
  <si>
    <t>PSD</t>
  </si>
  <si>
    <t>11754416875</t>
  </si>
  <si>
    <t>50862743700017</t>
  </si>
  <si>
    <t>649661</t>
  </si>
  <si>
    <t>6 Rue Jacques Ibert</t>
  </si>
  <si>
    <t>PSBS LEVALLOIS PERRET</t>
  </si>
  <si>
    <t>PSBS</t>
  </si>
  <si>
    <t>11922490092</t>
  </si>
  <si>
    <t>90827986200027</t>
  </si>
  <si>
    <t>680886</t>
  </si>
  <si>
    <t>07 69 61 46 23</t>
  </si>
  <si>
    <t>41 Rue JACQUEMARS GIELEE</t>
  </si>
  <si>
    <t>PRUVOST AMELIE</t>
  </si>
  <si>
    <t>PRUVOST AMELIE - AMENAILS</t>
  </si>
  <si>
    <t>32591128159</t>
  </si>
  <si>
    <t>89790737400036</t>
  </si>
  <si>
    <t>591592</t>
  </si>
  <si>
    <t>0618001632</t>
  </si>
  <si>
    <t>49480 VERRIERES EN ANJOU</t>
  </si>
  <si>
    <t>Centre d'affaires les loges</t>
  </si>
  <si>
    <t>PRUNIER YVES - CABINET ACE</t>
  </si>
  <si>
    <t>52490288449</t>
  </si>
  <si>
    <t>75095085900025</t>
  </si>
  <si>
    <t>575586</t>
  </si>
  <si>
    <t>05 55 36 25 60</t>
  </si>
  <si>
    <t>87400 ST LEONARD DE NOBLAT</t>
  </si>
  <si>
    <t>5 Place GAY LUSSAC</t>
  </si>
  <si>
    <t>PRP</t>
  </si>
  <si>
    <t>PRP - TEAM 87</t>
  </si>
  <si>
    <t>75870177287</t>
  </si>
  <si>
    <t>53262878100025</t>
  </si>
  <si>
    <t>624020</t>
  </si>
  <si>
    <t>PRO2RH</t>
  </si>
  <si>
    <t>11930729593</t>
  </si>
  <si>
    <t>81957486400016</t>
  </si>
  <si>
    <t>442940</t>
  </si>
  <si>
    <t>03147</t>
  </si>
  <si>
    <t>05 56 32 95 51</t>
  </si>
  <si>
    <t>33270 FLOIRAC</t>
  </si>
  <si>
    <t>19 Avenue DES MONDAULTS</t>
  </si>
  <si>
    <t>PROXISANTE</t>
  </si>
  <si>
    <t>50265400700033</t>
  </si>
  <si>
    <t>620038</t>
  </si>
  <si>
    <t>02 32 76 12 85</t>
  </si>
  <si>
    <t>la grande mare</t>
  </si>
  <si>
    <t>9 Rue Georges Braque</t>
  </si>
  <si>
    <t>01/02/2021</t>
  </si>
  <si>
    <t>PROXI INFO</t>
  </si>
  <si>
    <t>23760512676</t>
  </si>
  <si>
    <t>79817542800019</t>
  </si>
  <si>
    <t>535102</t>
  </si>
  <si>
    <t>0223211818</t>
  </si>
  <si>
    <t>35235 THORIGNE FOUILLARD</t>
  </si>
  <si>
    <t>ZA de Bellevue</t>
  </si>
  <si>
    <t>5 Rue Antoine de Saint Exupéry</t>
  </si>
  <si>
    <t>PROXALYS ENVIRONNEMENT</t>
  </si>
  <si>
    <t>53350842535</t>
  </si>
  <si>
    <t>45389014700029</t>
  </si>
  <si>
    <t>388725</t>
  </si>
  <si>
    <t>02 37 34 70 70</t>
  </si>
  <si>
    <t>PÔLE ATLANTIS BP 30072</t>
  </si>
  <si>
    <t>10 Avenue Gustave Eiffel</t>
  </si>
  <si>
    <t>LANGUES STRATEGIES ACTULIA</t>
  </si>
  <si>
    <t>PROVOCOM FORMATION</t>
  </si>
  <si>
    <t>24280099728</t>
  </si>
  <si>
    <t>43536976400012</t>
  </si>
  <si>
    <t>662604</t>
  </si>
  <si>
    <t>07 78 39 60 59</t>
  </si>
  <si>
    <t>Les Algorithmes, Bat Euclide A</t>
  </si>
  <si>
    <t>2000 Route DES LUCIOLES</t>
  </si>
  <si>
    <t>PROVEO</t>
  </si>
  <si>
    <t>93060973306</t>
  </si>
  <si>
    <t>91040380700019</t>
  </si>
  <si>
    <t>411486</t>
  </si>
  <si>
    <t>04 90 78 21 22</t>
  </si>
  <si>
    <t>CHEZ LE DR VACHETTE PATRICK</t>
  </si>
  <si>
    <t>7 Rue REMPART DE L'OULLE</t>
  </si>
  <si>
    <t>PROTCC</t>
  </si>
  <si>
    <t>PROVENCE THERAPIE COMPORTEMENTALE ET COGNITIVE</t>
  </si>
  <si>
    <t>93840306884</t>
  </si>
  <si>
    <t>48914356000014</t>
  </si>
  <si>
    <t>684211</t>
  </si>
  <si>
    <t>04 42 64 26 42</t>
  </si>
  <si>
    <t>PARC DU GOLF - BAT 33</t>
  </si>
  <si>
    <t>350 Avenue JR GUILLIBERT GAUTHIER DE LA LAUZIERE</t>
  </si>
  <si>
    <t>PROVENCE SANTE COORDINATION AIX EN PROVENCE</t>
  </si>
  <si>
    <t>PROVENCE SANTE COORDINATION - SIEGE SOCIAL</t>
  </si>
  <si>
    <t>93132138713</t>
  </si>
  <si>
    <t>91938726600019</t>
  </si>
  <si>
    <t>449209</t>
  </si>
  <si>
    <t>0492725695</t>
  </si>
  <si>
    <t>04500 RIEZ</t>
  </si>
  <si>
    <t>LOTISSEMENT LES ROUGIERES</t>
  </si>
  <si>
    <t>15</t>
  </si>
  <si>
    <t>PFPS</t>
  </si>
  <si>
    <t>PROVENCE FORMATION PREVENTION SECOURISME</t>
  </si>
  <si>
    <t>93040072504</t>
  </si>
  <si>
    <t>53152811500029</t>
  </si>
  <si>
    <t>473236</t>
  </si>
  <si>
    <t>0491533630</t>
  </si>
  <si>
    <t>38 Rue ROUX DE BRIGNOLES</t>
  </si>
  <si>
    <t>PROVENCE FORMATION</t>
  </si>
  <si>
    <t>93130373913</t>
  </si>
  <si>
    <t>78291199400112</t>
  </si>
  <si>
    <t>410007</t>
  </si>
  <si>
    <t>09 50 46 52 26</t>
  </si>
  <si>
    <t>Tech Indus Batiment D</t>
  </si>
  <si>
    <t>PROVENCE CREATION D ENTREPRISES - PCE  AIX EN PROVENCE</t>
  </si>
  <si>
    <t>PROVENCE CREATION D ENTREPRISES - PCE</t>
  </si>
  <si>
    <t>93131155913</t>
  </si>
  <si>
    <t>42319430700033</t>
  </si>
  <si>
    <t>635704</t>
  </si>
  <si>
    <t>66250 ST LAURENT DE LA SALANQUE</t>
  </si>
  <si>
    <t>28 Rue CARSALADE DU PONT</t>
  </si>
  <si>
    <t>17/02/2022</t>
  </si>
  <si>
    <t>PROUST SABRINA</t>
  </si>
  <si>
    <t>76660221666</t>
  </si>
  <si>
    <t>83249850500029</t>
  </si>
  <si>
    <t>427007</t>
  </si>
  <si>
    <t>21850 ST APOLLINAIRE</t>
  </si>
  <si>
    <t>6 Rue DE LA REDOUTE</t>
  </si>
  <si>
    <t>PROTEOR</t>
  </si>
  <si>
    <t>26210282421</t>
  </si>
  <si>
    <t>54208370400529</t>
  </si>
  <si>
    <t>570308</t>
  </si>
  <si>
    <t>03 85 40 37 54</t>
  </si>
  <si>
    <t>01570 FEILLENS</t>
  </si>
  <si>
    <t>1030 Route DES MASSETS</t>
  </si>
  <si>
    <t>PROTEGO FORMATION</t>
  </si>
  <si>
    <t>82010136301</t>
  </si>
  <si>
    <t>54003650600025</t>
  </si>
  <si>
    <t>625279</t>
  </si>
  <si>
    <t>06 26 97 10 24</t>
  </si>
  <si>
    <t>244 Rue DE VAUGIRARD</t>
  </si>
  <si>
    <t>PCPS</t>
  </si>
  <si>
    <t>PROTECTION CIVILE PARIS SEINE</t>
  </si>
  <si>
    <t>11753054575</t>
  </si>
  <si>
    <t>41803746100047</t>
  </si>
  <si>
    <t>320651</t>
  </si>
  <si>
    <t>6 Rue DE LARREY</t>
  </si>
  <si>
    <t>PROTECTION CIVILE DE PARIS</t>
  </si>
  <si>
    <t>41803746100039</t>
  </si>
  <si>
    <t>475191</t>
  </si>
  <si>
    <t>0626942195</t>
  </si>
  <si>
    <t>25 Rue Jean Fredon</t>
  </si>
  <si>
    <t>ADPC 87</t>
  </si>
  <si>
    <t>PROTECTION CIVILE DE LA HAUTE VIENNE</t>
  </si>
  <si>
    <t>74870136987</t>
  </si>
  <si>
    <t>43423383900027</t>
  </si>
  <si>
    <t>636034</t>
  </si>
  <si>
    <t>02 23 25 06 31</t>
  </si>
  <si>
    <t>35830 BETTON</t>
  </si>
  <si>
    <t>7 bis Rue DES TISSERANDS</t>
  </si>
  <si>
    <t>ADPC 35 BETTON</t>
  </si>
  <si>
    <t>PROTECTION CIVILE D ILLE ET VILAINE</t>
  </si>
  <si>
    <t>53351078235</t>
  </si>
  <si>
    <t>32605578700054</t>
  </si>
  <si>
    <t>566410</t>
  </si>
  <si>
    <t>09 86 23 33 22</t>
  </si>
  <si>
    <t>SITE ECO DES LACS</t>
  </si>
  <si>
    <t>320 Rue DES SORBIERS</t>
  </si>
  <si>
    <t>PROTECT UP METZ TESSY</t>
  </si>
  <si>
    <t>PROTECT UP</t>
  </si>
  <si>
    <t>82740314374</t>
  </si>
  <si>
    <t>81508190600035</t>
  </si>
  <si>
    <t>677530</t>
  </si>
  <si>
    <t>07 81 52 36 35</t>
  </si>
  <si>
    <t>28100 DREUX</t>
  </si>
  <si>
    <t>2 Rue Jean Louis Chanoine</t>
  </si>
  <si>
    <t>PROTEC FORMATION</t>
  </si>
  <si>
    <t>24280203528</t>
  </si>
  <si>
    <t>91092980100017</t>
  </si>
  <si>
    <t>439757</t>
  </si>
  <si>
    <t>06 85 47 05 42</t>
  </si>
  <si>
    <t>4 Avenue DE L'INDUSTRIE</t>
  </si>
  <si>
    <t>PF CONSULTANT</t>
  </si>
  <si>
    <t>PROST FREDERIC CONSULTANT</t>
  </si>
  <si>
    <t>82380406338</t>
  </si>
  <si>
    <t>48015818700017</t>
  </si>
  <si>
    <t>657165</t>
  </si>
  <si>
    <t>09 67 77 55 38</t>
  </si>
  <si>
    <t>39 Boulevard Jacques Duclos</t>
  </si>
  <si>
    <t>03/07/2023</t>
  </si>
  <si>
    <t>PROSSEL THIERRY</t>
  </si>
  <si>
    <t>PROSSEL THIERRY - PROSSEL FORMATION</t>
  </si>
  <si>
    <t>72400119940</t>
  </si>
  <si>
    <t>38272804600055</t>
  </si>
  <si>
    <t>592304</t>
  </si>
  <si>
    <t>0769697663</t>
  </si>
  <si>
    <t>40230 ST VINCENT DE TYROSSE</t>
  </si>
  <si>
    <t>9 Avenue Terre Blanque</t>
  </si>
  <si>
    <t>PROSPORTCONCEPT</t>
  </si>
  <si>
    <t>75400122440</t>
  </si>
  <si>
    <t>81976011700013</t>
  </si>
  <si>
    <t>660620</t>
  </si>
  <si>
    <t>7ème arrondissement</t>
  </si>
  <si>
    <t>97 Rue Sauveur Tobelem</t>
  </si>
  <si>
    <t>PROSPECTIVES RSE</t>
  </si>
  <si>
    <t>93131897913</t>
  </si>
  <si>
    <t>82533278600011</t>
  </si>
  <si>
    <t>386662</t>
  </si>
  <si>
    <t>06 75 25 68 54</t>
  </si>
  <si>
    <t>7 Place Du Griffon</t>
  </si>
  <si>
    <t>PROSOM</t>
  </si>
  <si>
    <t>82691005269</t>
  </si>
  <si>
    <t>43275192300041</t>
  </si>
  <si>
    <t>435326</t>
  </si>
  <si>
    <t>01 47 94 00 15</t>
  </si>
  <si>
    <t>PARC DES BARBANNIERS</t>
  </si>
  <si>
    <t>3 Promenade DE LA BONNETTE</t>
  </si>
  <si>
    <t>18/10/2011</t>
  </si>
  <si>
    <t>PROSODIA GENNEVILLIERS</t>
  </si>
  <si>
    <t>PROSODIA</t>
  </si>
  <si>
    <t>11921615092</t>
  </si>
  <si>
    <t>49781091100022</t>
  </si>
  <si>
    <t>418640</t>
  </si>
  <si>
    <t>06 73 61 39 69</t>
  </si>
  <si>
    <t>59253 LA GORGUE</t>
  </si>
  <si>
    <t>2 Rue De La Lys Zac La Madeleine</t>
  </si>
  <si>
    <t>PROSKILLS RH - IGD</t>
  </si>
  <si>
    <t>32590920159</t>
  </si>
  <si>
    <t>51422020100040</t>
  </si>
  <si>
    <t>661170</t>
  </si>
  <si>
    <t>07 68 37 37 93</t>
  </si>
  <si>
    <t>100 Route des Charrieras</t>
  </si>
  <si>
    <t>PROSFORMAS</t>
  </si>
  <si>
    <t>75190117919</t>
  </si>
  <si>
    <t>97851737300012</t>
  </si>
  <si>
    <t>590113</t>
  </si>
  <si>
    <t>02 97 84 32 51</t>
  </si>
  <si>
    <t>3 Rue Francois Toullec</t>
  </si>
  <si>
    <t>PROS CONSULTE</t>
  </si>
  <si>
    <t>53560872256</t>
  </si>
  <si>
    <t>51348096200036</t>
  </si>
  <si>
    <t>622217</t>
  </si>
  <si>
    <t>68350 DIDENHEIM</t>
  </si>
  <si>
    <t>2 Avenue de Bruxelles</t>
  </si>
  <si>
    <t>PRORESEAU SARL</t>
  </si>
  <si>
    <t>PRORESEAU PROSPECT RESSOURCES HUMAINES</t>
  </si>
  <si>
    <t>42680072468</t>
  </si>
  <si>
    <t>34769809400088</t>
  </si>
  <si>
    <t>458582</t>
  </si>
  <si>
    <t>02 47 61 61 61</t>
  </si>
  <si>
    <t>30 Boulevard Heurteloup</t>
  </si>
  <si>
    <t>PROPULSE</t>
  </si>
  <si>
    <t>24370263737</t>
  </si>
  <si>
    <t>50965879500026</t>
  </si>
  <si>
    <t>671496</t>
  </si>
  <si>
    <t>03 82 55 37 01</t>
  </si>
  <si>
    <t>57100 THIONVILLE</t>
  </si>
  <si>
    <t>3 Allée DE LA LIBERATION</t>
  </si>
  <si>
    <t>PROPULS FORMATION</t>
  </si>
  <si>
    <t>41570319457</t>
  </si>
  <si>
    <t>78948284100028</t>
  </si>
  <si>
    <t>563791</t>
  </si>
  <si>
    <t>02 41 78 83 18</t>
  </si>
  <si>
    <t>49190 ROCHEFORT SUR LOIRE</t>
  </si>
  <si>
    <t>LA VALOCHERIE</t>
  </si>
  <si>
    <t>PROPULS'</t>
  </si>
  <si>
    <t>PROPULS</t>
  </si>
  <si>
    <t>52490324349</t>
  </si>
  <si>
    <t>81511277600019</t>
  </si>
  <si>
    <t>557523</t>
  </si>
  <si>
    <t>03 44 42 27 63</t>
  </si>
  <si>
    <t>60580 COYE LA FORET</t>
  </si>
  <si>
    <t>10 Allée Des Eboutures Appt 33</t>
  </si>
  <si>
    <t>PROPTHEINE</t>
  </si>
  <si>
    <t>22600221660</t>
  </si>
  <si>
    <t>49786903200027</t>
  </si>
  <si>
    <t>627677</t>
  </si>
  <si>
    <t>0664779541</t>
  </si>
  <si>
    <t>86440 MIGNE AUXANCES</t>
  </si>
  <si>
    <t>6 Rue ZAMANSKI</t>
  </si>
  <si>
    <t>PROPICE</t>
  </si>
  <si>
    <t>75860177786</t>
  </si>
  <si>
    <t>84275752800026</t>
  </si>
  <si>
    <t>351120</t>
  </si>
  <si>
    <t>06 62 19 67 73</t>
  </si>
  <si>
    <t>45 Rue DEDIEU</t>
  </si>
  <si>
    <t>PROPHILEA</t>
  </si>
  <si>
    <t>82690919669</t>
  </si>
  <si>
    <t>49012742000027</t>
  </si>
  <si>
    <t>519601</t>
  </si>
  <si>
    <t>43 Rue De Jemmapes</t>
  </si>
  <si>
    <t>PRONIEWSKI ALEXIS CORENTIN</t>
  </si>
  <si>
    <t>31590746259</t>
  </si>
  <si>
    <t>50231409900032</t>
  </si>
  <si>
    <t>22482</t>
  </si>
  <si>
    <t>02 54 73 37 30</t>
  </si>
  <si>
    <t>12 Rue Cabanis</t>
  </si>
  <si>
    <t>PROMOTRANS PARIS</t>
  </si>
  <si>
    <t>PROMOTRANS SIEGE SOCIAL</t>
  </si>
  <si>
    <t>11753207275</t>
  </si>
  <si>
    <t>77568013500933</t>
  </si>
  <si>
    <t>600453</t>
  </si>
  <si>
    <t>0139870644</t>
  </si>
  <si>
    <t>Zac Du Parc Des Tulipes Sud</t>
  </si>
  <si>
    <t>1 Avenue DU XXI SIECLE</t>
  </si>
  <si>
    <t>24/05/2019</t>
  </si>
  <si>
    <t>PROMOTRANS FPC GONESSE</t>
  </si>
  <si>
    <t>PROMOTRANS FORMATION PROFESSIONNELLE CONTINUE VAL D'OISE</t>
  </si>
  <si>
    <t>11755334375</t>
  </si>
  <si>
    <t>80863414100333</t>
  </si>
  <si>
    <t>563687</t>
  </si>
  <si>
    <t>04 37 25 19 40</t>
  </si>
  <si>
    <t>69780 MIONS</t>
  </si>
  <si>
    <t>PLATE FORME LOGISTIQUE DU GRAND LYON</t>
  </si>
  <si>
    <t>GIRATOIRE BERNARD VOS</t>
  </si>
  <si>
    <t>PROMOTRANS FPC MIONS</t>
  </si>
  <si>
    <t>PROMOTRANS FORMATION PROFESSIONNELLE CONTINUE RHONE</t>
  </si>
  <si>
    <t>80863414100143</t>
  </si>
  <si>
    <t>558230</t>
  </si>
  <si>
    <t>0240920092</t>
  </si>
  <si>
    <t>Chemin du Vigneau</t>
  </si>
  <si>
    <t>Boulevard Salvador Allende</t>
  </si>
  <si>
    <t>PROMOTRANS FPC ST HERBLAIN</t>
  </si>
  <si>
    <t>PROMOTRANS FORMATION PROFESSIONNELLE CONTINUE REGION PAYS DE LOIRE</t>
  </si>
  <si>
    <t>80863414100291</t>
  </si>
  <si>
    <t>582578</t>
  </si>
  <si>
    <t>04 42 46 42 46</t>
  </si>
  <si>
    <t>13340 ROGNAC</t>
  </si>
  <si>
    <t>208 Rue CLEMENT ADER</t>
  </si>
  <si>
    <t>PROMOTRANS FPC REGION PACA</t>
  </si>
  <si>
    <t>PROMOTRANS FORMATION PROFESSIONNELLE CONTINUE REGION PACA</t>
  </si>
  <si>
    <t>80863414100184</t>
  </si>
  <si>
    <t>561745</t>
  </si>
  <si>
    <t>03 26 50 66 00</t>
  </si>
  <si>
    <t>31 Rue DU VAL CLAIR</t>
  </si>
  <si>
    <t>05/03/2020</t>
  </si>
  <si>
    <t>PROMOTRANS FPC REIMS</t>
  </si>
  <si>
    <t>PROMOTRANS FORMATION PROFESSIONNELLE CONTINUE REGION MARNE</t>
  </si>
  <si>
    <t>80863414100093</t>
  </si>
  <si>
    <t>560911</t>
  </si>
  <si>
    <t>0651980664</t>
  </si>
  <si>
    <t>45140 INGRE</t>
  </si>
  <si>
    <t>10 Rue LAVOISIER</t>
  </si>
  <si>
    <t>PROMOTRANS FPC INGRE</t>
  </si>
  <si>
    <t>PROMOTRANS FORMATION PROFESSIONNELLE CONTINUE REGION CENTRE</t>
  </si>
  <si>
    <t>80863414100051</t>
  </si>
  <si>
    <t>657207</t>
  </si>
  <si>
    <t>Impasse De L Ablette</t>
  </si>
  <si>
    <t>05/07/2023</t>
  </si>
  <si>
    <t>PROMOTRANS FPC ST MALO</t>
  </si>
  <si>
    <t>PROMOTRANS FORMATION PROFESSIONNELLE CONTINUE REGION BRETAGNE</t>
  </si>
  <si>
    <t>80863414100457</t>
  </si>
  <si>
    <t>565623</t>
  </si>
  <si>
    <t>04 75 49 70 87</t>
  </si>
  <si>
    <t>26290 DONZERE</t>
  </si>
  <si>
    <t>PARC DE LA CHOCOLATERIE</t>
  </si>
  <si>
    <t>PROMOTRANS FPC DONZERE</t>
  </si>
  <si>
    <t>PROMOTRANS FORMATION PROFESSIONNELLE CONTINUE REGION AUVERGNE RHONE ALPES</t>
  </si>
  <si>
    <t>80863414100192</t>
  </si>
  <si>
    <t>548121</t>
  </si>
  <si>
    <t>04 50 57 97 29</t>
  </si>
  <si>
    <t>ZI DE VOVRAY</t>
  </si>
  <si>
    <t>14 Rue DE LA CESIERE</t>
  </si>
  <si>
    <t>PROMOTRANS FPC SEYNOD</t>
  </si>
  <si>
    <t>PROMOTRANS FORMATION PROFESSIONNELLE CONTINUE REGION ALPES</t>
  </si>
  <si>
    <t>80863414100085</t>
  </si>
  <si>
    <t>622461</t>
  </si>
  <si>
    <t>03 23 64 33 87</t>
  </si>
  <si>
    <t>02100 ST QUENTIN</t>
  </si>
  <si>
    <t>ZAC La Vallee</t>
  </si>
  <si>
    <t>Rue Marcel Paul</t>
  </si>
  <si>
    <t>PROMOTRANS FPC SAINT QUENTIN</t>
  </si>
  <si>
    <t>PROMOTRANS FORMATION PROFESSIONNELLE CONTINUE PICARDIE</t>
  </si>
  <si>
    <t>80863414100069</t>
  </si>
  <si>
    <t>619255</t>
  </si>
  <si>
    <t>03 21 21 31 70</t>
  </si>
  <si>
    <t>62223 STE CATHERINE</t>
  </si>
  <si>
    <t>ZA LA PACAGE</t>
  </si>
  <si>
    <t>4 Rue DU FOUR A CHAUX</t>
  </si>
  <si>
    <t>07/01/2021</t>
  </si>
  <si>
    <t>PROMOTRANS FPC STE CATHERINE</t>
  </si>
  <si>
    <t>PROMOTRANS FORMATION PROFESSIONNELLE CONTINUE NORD PAS DE CALAIS PICARDIE</t>
  </si>
  <si>
    <t>80863414100341</t>
  </si>
  <si>
    <t>524621</t>
  </si>
  <si>
    <t>01 53 34 33 33</t>
  </si>
  <si>
    <t>PROMOTRANS FPC PARIS 14EME</t>
  </si>
  <si>
    <t>PROMOTRANS FORMATION PROFESSIONNELLE CONTINUE ILE DE FRANCE</t>
  </si>
  <si>
    <t>80863414100010</t>
  </si>
  <si>
    <t>606560</t>
  </si>
  <si>
    <t>03 87 61 62 10</t>
  </si>
  <si>
    <t>5 Rue Gaston Ramon</t>
  </si>
  <si>
    <t>30/10/2019</t>
  </si>
  <si>
    <t>PROMOTRANS FPC METZ</t>
  </si>
  <si>
    <t>PROMOTRANS FORMATION PROFESSIONNELLE CONTINUE GRAND EST</t>
  </si>
  <si>
    <t>80863414100440</t>
  </si>
  <si>
    <t>578230</t>
  </si>
  <si>
    <t>0146825600</t>
  </si>
  <si>
    <t>20 Rue DU BEL AIR</t>
  </si>
  <si>
    <t>PROMOTRANS FPC VITRY SUR SEINE</t>
  </si>
  <si>
    <t>PROMOTRANS FORMATION PROFESSIONNELLE CONTINUE DU VAL DE MARNE</t>
  </si>
  <si>
    <t>80863414100200</t>
  </si>
  <si>
    <t>586754</t>
  </si>
  <si>
    <t>02 57 24 03 20</t>
  </si>
  <si>
    <t>35230 NOYAL CHATILLON SUR SEICHE</t>
  </si>
  <si>
    <t>ZAC Le Vallon</t>
  </si>
  <si>
    <t>3 Rue Claude Chappe</t>
  </si>
  <si>
    <t>PROMOTRANS FPC NOYAL CHATILLON SUR SEICHE</t>
  </si>
  <si>
    <t>PROMOTRANS FORMATION PROFESSIONNELLE CONTINUE BRETAGNE</t>
  </si>
  <si>
    <t>80863414100325</t>
  </si>
  <si>
    <t>560194</t>
  </si>
  <si>
    <t>Z.I. de BORDEAUX FRET</t>
  </si>
  <si>
    <t>Rue de Strasbourg</t>
  </si>
  <si>
    <t>PROMOTRANS FPC BORDEAUX BRUGES</t>
  </si>
  <si>
    <t>PROMOTRANS FORMATION PROFESSIONNELLE CONTINUE AQUITAINE</t>
  </si>
  <si>
    <t>80863414100127</t>
  </si>
  <si>
    <t>672579</t>
  </si>
  <si>
    <t>41100 ST OUEN</t>
  </si>
  <si>
    <t>9-11 Allée DU BOIS DE L'ORME</t>
  </si>
  <si>
    <t>PROMOTRANS FPC ST OUEN</t>
  </si>
  <si>
    <t>PROMOTRANS FORMATION PROFESSIONNELLE CONTINUE</t>
  </si>
  <si>
    <t>80863414100028</t>
  </si>
  <si>
    <t>655545</t>
  </si>
  <si>
    <t>62223 ST LAURENT BLANGY</t>
  </si>
  <si>
    <t>630 Avenue JULES CESAR</t>
  </si>
  <si>
    <t>PROMOTRANS FPC ST LAURENT BLANGY</t>
  </si>
  <si>
    <t>80863414100416</t>
  </si>
  <si>
    <t>569100</t>
  </si>
  <si>
    <t>02356544885</t>
  </si>
  <si>
    <t>76800 ST ETIENNE DU ROUVRAY</t>
  </si>
  <si>
    <t>Rue DE LA GRANDE EPINE</t>
  </si>
  <si>
    <t>PROMOTRANS FPC ST ETIENNE DU ROUVRAY</t>
  </si>
  <si>
    <t>80863414100176</t>
  </si>
  <si>
    <t>556166</t>
  </si>
  <si>
    <t>02 96 79 84 84</t>
  </si>
  <si>
    <t>22120 YFFINIAC</t>
  </si>
  <si>
    <t>BP 11</t>
  </si>
  <si>
    <t>ZA DE L'ECLUSE</t>
  </si>
  <si>
    <t>PROMOTRANS FPC ST BRIEUC</t>
  </si>
  <si>
    <t>80863414100044</t>
  </si>
  <si>
    <t>659630</t>
  </si>
  <si>
    <t>02 40 92 21 47</t>
  </si>
  <si>
    <t>LES SAUGES LE BAS PALLUAU</t>
  </si>
  <si>
    <t>ZI ACTINORD</t>
  </si>
  <si>
    <t>PROMOTRANS FPC LA CHAPELLE ST AUBIN</t>
  </si>
  <si>
    <t>80863414100382</t>
  </si>
  <si>
    <t>627460</t>
  </si>
  <si>
    <t>02 35 25 44 16</t>
  </si>
  <si>
    <t>76290 MONTIVILLIERS</t>
  </si>
  <si>
    <t>3 Rue Georges Mahieu</t>
  </si>
  <si>
    <t>PROMOTRANS FPC - MONTIVILLIERS</t>
  </si>
  <si>
    <t>80863414100390</t>
  </si>
  <si>
    <t>552823</t>
  </si>
  <si>
    <t>03 28 76 96 60</t>
  </si>
  <si>
    <t>PARC DE LA HAUTE BORNE</t>
  </si>
  <si>
    <t>Rue JOHN HADLEY</t>
  </si>
  <si>
    <t>PROMOTRANS VILLENEUVE D ASCQ</t>
  </si>
  <si>
    <t>PROMOTRANS FORMATION  PROFESSIONNELLE CONTINUE NORD PAS DE CALAIS PICARDIE</t>
  </si>
  <si>
    <t>80863414100242</t>
  </si>
  <si>
    <t>639436</t>
  </si>
  <si>
    <t>04 67 20 20 00</t>
  </si>
  <si>
    <t>1000 Rue de la castelle</t>
  </si>
  <si>
    <t>PROMOTRANS MONTPELLIER</t>
  </si>
  <si>
    <t>PROMOTRANS</t>
  </si>
  <si>
    <t>80863414100168</t>
  </si>
  <si>
    <t>599979</t>
  </si>
  <si>
    <t>05 61 25 45 45</t>
  </si>
  <si>
    <t>8 Rue Colomies</t>
  </si>
  <si>
    <t>PROMOTRANS FPC TOULOUSE</t>
  </si>
  <si>
    <t>PROMOTRANCES FORMATION PROFESSIONNELLE CONTINUE REGION MIDI PYRENEES</t>
  </si>
  <si>
    <t>80863414100374</t>
  </si>
  <si>
    <t>46553</t>
  </si>
  <si>
    <t>07655</t>
  </si>
  <si>
    <t>02 40 31 16 90</t>
  </si>
  <si>
    <t>Hôpital Saint-Jacques</t>
  </si>
  <si>
    <t>85 Rue Saint Jacques</t>
  </si>
  <si>
    <t>20/11/2024</t>
  </si>
  <si>
    <t>PROMOTION SANTE IREPS PAYS DE LA LOIRE</t>
  </si>
  <si>
    <t>PROMOTION SANTE PAYS DE LA LOIRE - IREPS PAYS DE LOIRE</t>
  </si>
  <si>
    <t>52440032144</t>
  </si>
  <si>
    <t>31907528900037</t>
  </si>
  <si>
    <t>530</t>
  </si>
  <si>
    <t>05 61 77 86 86</t>
  </si>
  <si>
    <t>TSA 60033</t>
  </si>
  <si>
    <t>Place LANGE</t>
  </si>
  <si>
    <t>PROMOTION SANTE OCCITANIE</t>
  </si>
  <si>
    <t>73310004531</t>
  </si>
  <si>
    <t>77695188100239</t>
  </si>
  <si>
    <t>423968</t>
  </si>
  <si>
    <t>06262</t>
  </si>
  <si>
    <t>05 56 33 34 10</t>
  </si>
  <si>
    <t>PROMOTION SANTE NOUVELLE AQUITAINE</t>
  </si>
  <si>
    <t>72330823833</t>
  </si>
  <si>
    <t>52930968400015</t>
  </si>
  <si>
    <t>472797</t>
  </si>
  <si>
    <t>03778</t>
  </si>
  <si>
    <t>02 32 18 07 60</t>
  </si>
  <si>
    <t>Pôle Régional des Savoirs</t>
  </si>
  <si>
    <t>115 Boulevard de l'Europe</t>
  </si>
  <si>
    <t>PSN IREPS NORMANDIE ROUEN</t>
  </si>
  <si>
    <t>PROMOTION SANTE NORMANDIE</t>
  </si>
  <si>
    <t>28140322114</t>
  </si>
  <si>
    <t>82858831900024</t>
  </si>
  <si>
    <t>114250</t>
  </si>
  <si>
    <t>02 31 43 83 61</t>
  </si>
  <si>
    <t>3 Place DE L'EUROPE</t>
  </si>
  <si>
    <t>PSN IREPS NORMANDIE HEROUVILLE ST CLAIR</t>
  </si>
  <si>
    <t>82858831900016</t>
  </si>
  <si>
    <t>618627</t>
  </si>
  <si>
    <t>08993</t>
  </si>
  <si>
    <t>Pole régional des savoirs</t>
  </si>
  <si>
    <t>115 Boulevard De L Europe</t>
  </si>
  <si>
    <t>PROMOTION SANTE NORMANDIE ROUEN</t>
  </si>
  <si>
    <t>414098</t>
  </si>
  <si>
    <t>03 83 47 83 10</t>
  </si>
  <si>
    <t>PROMOTION SANTE GRAND EST</t>
  </si>
  <si>
    <t>41540275954</t>
  </si>
  <si>
    <t>50981424000099</t>
  </si>
  <si>
    <t>406740</t>
  </si>
  <si>
    <t>07919</t>
  </si>
  <si>
    <t>02 99 50 64 33</t>
  </si>
  <si>
    <t>4A Rue du Bignon</t>
  </si>
  <si>
    <t>PROMOTION SANTE BRETAGNE</t>
  </si>
  <si>
    <t>53350778535</t>
  </si>
  <si>
    <t>41948380500026</t>
  </si>
  <si>
    <t>320626</t>
  </si>
  <si>
    <t>03 80 66 73 48</t>
  </si>
  <si>
    <t>CORES  Immeuble Le Diapason</t>
  </si>
  <si>
    <t>2 Place des Savoirs</t>
  </si>
  <si>
    <t>PROMOTION SANTE BOURGOGNE FRANCHE COMTE</t>
  </si>
  <si>
    <t>26210206021</t>
  </si>
  <si>
    <t>41446822300089</t>
  </si>
  <si>
    <t>356633</t>
  </si>
  <si>
    <t>03 25 32 15 83</t>
  </si>
  <si>
    <t>ZI La Vendue</t>
  </si>
  <si>
    <t>Rue des Paquottiers</t>
  </si>
  <si>
    <t>07/10/2014</t>
  </si>
  <si>
    <t>PROMOROUTE FORMATION</t>
  </si>
  <si>
    <t>21520023952</t>
  </si>
  <si>
    <t>49331937000026</t>
  </si>
  <si>
    <t>561903</t>
  </si>
  <si>
    <t>Port de Lyon Edouard HERRIOT</t>
  </si>
  <si>
    <t>1 Rue de Dole</t>
  </si>
  <si>
    <t>PROMOFLUVIA</t>
  </si>
  <si>
    <t>82690481569</t>
  </si>
  <si>
    <t>40057263200042</t>
  </si>
  <si>
    <t>579099</t>
  </si>
  <si>
    <t>49 30  20 84 98 64 0</t>
  </si>
  <si>
    <t>ALLEMAGNE - BERLIN</t>
  </si>
  <si>
    <t>Am Borsigturm 11</t>
  </si>
  <si>
    <t>20/02/2018</t>
  </si>
  <si>
    <t>PROMETHEUS AKADEMIE</t>
  </si>
  <si>
    <t>668047</t>
  </si>
  <si>
    <t>06 88 35 39 87</t>
  </si>
  <si>
    <t>15 Rue Galilée - Espace Créa Parc Technologique de Soye</t>
  </si>
  <si>
    <t>PROMETHEE FPS</t>
  </si>
  <si>
    <t>53560980456</t>
  </si>
  <si>
    <t>89373626400019</t>
  </si>
  <si>
    <t>398070</t>
  </si>
  <si>
    <t>03 83 42 47 30</t>
  </si>
  <si>
    <t>88300 NEUFCHATEAU</t>
  </si>
  <si>
    <t>77 Avenue DU GENERAL HENRYS</t>
  </si>
  <si>
    <t>PROMETHEE FORMATION</t>
  </si>
  <si>
    <t>41880089988</t>
  </si>
  <si>
    <t>48483898200029</t>
  </si>
  <si>
    <t>633203</t>
  </si>
  <si>
    <t>03 44 63 81 63</t>
  </si>
  <si>
    <t>60300 SENLIS</t>
  </si>
  <si>
    <t>1 Avenue Eugene Gazeau</t>
  </si>
  <si>
    <t>PROMEO CFAI PICARDIE SENLIS</t>
  </si>
  <si>
    <t>PROMEO CFAI PICARDIE</t>
  </si>
  <si>
    <t>32600361560</t>
  </si>
  <si>
    <t>30290898300026</t>
  </si>
  <si>
    <t>644810</t>
  </si>
  <si>
    <t>03 23 06 28 88</t>
  </si>
  <si>
    <t>114 Rue DE LA CHAUSSEE ROMAINE</t>
  </si>
  <si>
    <t>PROMEO CFAI PICARDIE SAINT QUENTIN</t>
  </si>
  <si>
    <t>30290898300109</t>
  </si>
  <si>
    <t>632065</t>
  </si>
  <si>
    <t>03 22 54 64 00</t>
  </si>
  <si>
    <t>ZONE INDUSTRIELLE NORD</t>
  </si>
  <si>
    <t>74 Rue DE POULAINVILLE</t>
  </si>
  <si>
    <t>30/11/2021</t>
  </si>
  <si>
    <t>PROMEO CFAI PICARDIE AMIENS</t>
  </si>
  <si>
    <t>30290898300083</t>
  </si>
  <si>
    <t>482882</t>
  </si>
  <si>
    <t>1 Avenue EUGENE GAZEAU</t>
  </si>
  <si>
    <t>PROMEO AFPI PICARDIE SENLIS</t>
  </si>
  <si>
    <t>PROMEO AFPI PICARDIE</t>
  </si>
  <si>
    <t>22600001660</t>
  </si>
  <si>
    <t>78050734900097</t>
  </si>
  <si>
    <t>644225</t>
  </si>
  <si>
    <t>ZA LA VALLEE</t>
  </si>
  <si>
    <t>PROMEO AFPI PICARDIE SAINT QUENTIN</t>
  </si>
  <si>
    <t>78050734900139</t>
  </si>
  <si>
    <t>620040</t>
  </si>
  <si>
    <t>03 23 75 65 75</t>
  </si>
  <si>
    <t>02200 BILLY SUR AISNE</t>
  </si>
  <si>
    <t>161 Rue DES GRANDS PRES</t>
  </si>
  <si>
    <t>PROMEO AFPI PICARDIE BILLY SUR AISNE</t>
  </si>
  <si>
    <t>78050734900121</t>
  </si>
  <si>
    <t>283307</t>
  </si>
  <si>
    <t>03 44 06 15 20</t>
  </si>
  <si>
    <t>BP 50204</t>
  </si>
  <si>
    <t>240 Avenue Marcel Dassault</t>
  </si>
  <si>
    <t>PROMEO AFPI PICARDIE BEAUVAIS</t>
  </si>
  <si>
    <t>78050734900048</t>
  </si>
  <si>
    <t>669726</t>
  </si>
  <si>
    <t>29/04/2024</t>
  </si>
  <si>
    <t>PROMEO AFPI PICARDIE AMIENS</t>
  </si>
  <si>
    <t>78050734900147</t>
  </si>
  <si>
    <t>361756</t>
  </si>
  <si>
    <t>02 35 53 93 65</t>
  </si>
  <si>
    <t>68 Boulevard JULES DURAND BP 350</t>
  </si>
  <si>
    <t>PROMAT FORMATION</t>
  </si>
  <si>
    <t>23760418876</t>
  </si>
  <si>
    <t>33975650400058</t>
  </si>
  <si>
    <t>516442</t>
  </si>
  <si>
    <t>+32 497 33 90 89</t>
  </si>
  <si>
    <t>1 Boulevard Zoé Drion</t>
  </si>
  <si>
    <t>20/03/2015</t>
  </si>
  <si>
    <t>PROMAREX ASBL</t>
  </si>
  <si>
    <t>671174</t>
  </si>
  <si>
    <t>02 79 07 00 61</t>
  </si>
  <si>
    <t>YN PARC D'ACTIVITES</t>
  </si>
  <si>
    <t>25 Route THOMAS PESQUET</t>
  </si>
  <si>
    <t>PROLOGS FORMATION</t>
  </si>
  <si>
    <t>28760626376</t>
  </si>
  <si>
    <t>89386527900010</t>
  </si>
  <si>
    <t>683383</t>
  </si>
  <si>
    <t>03 59 05 54 34</t>
  </si>
  <si>
    <t>59135 WALLERS</t>
  </si>
  <si>
    <t>SITE MINIER D'ARENBERG</t>
  </si>
  <si>
    <t>35 Avenue MICHEL RONDET</t>
  </si>
  <si>
    <t>PROLIVE FORMATION</t>
  </si>
  <si>
    <t>31590826059</t>
  </si>
  <si>
    <t>79209730500025</t>
  </si>
  <si>
    <t>459057</t>
  </si>
  <si>
    <t>06 09 14 80 88</t>
  </si>
  <si>
    <t>33 Rue DU GENERAL DUMONT</t>
  </si>
  <si>
    <t>12/09/2014</t>
  </si>
  <si>
    <t>PROLANGUE FORMATION</t>
  </si>
  <si>
    <t>54170143317</t>
  </si>
  <si>
    <t>52435043600027</t>
  </si>
  <si>
    <t>673080</t>
  </si>
  <si>
    <t>04 77 83 57 62</t>
  </si>
  <si>
    <t>42800 RIVE DE GIER</t>
  </si>
  <si>
    <t>40 Boulevard Des Provinces</t>
  </si>
  <si>
    <t>PROJEXIA RIVE DE GIER</t>
  </si>
  <si>
    <t>PROJEXIA</t>
  </si>
  <si>
    <t>82420184842</t>
  </si>
  <si>
    <t>42273534000016</t>
  </si>
  <si>
    <t>675519</t>
  </si>
  <si>
    <t>06 82 63 26 06</t>
  </si>
  <si>
    <t>38290 LA VERPILLIERE</t>
  </si>
  <si>
    <t>190 Chemin du Premier Guâ</t>
  </si>
  <si>
    <t>PROJ'ET'SENS</t>
  </si>
  <si>
    <t>84380706738</t>
  </si>
  <si>
    <t>84760731400014</t>
  </si>
  <si>
    <t>441510</t>
  </si>
  <si>
    <t>03078</t>
  </si>
  <si>
    <t>06 18 72 39 98</t>
  </si>
  <si>
    <t>293 Rue des jonquilles</t>
  </si>
  <si>
    <t>P &amp; F</t>
  </si>
  <si>
    <t>PROJETS ET FORMATIONS</t>
  </si>
  <si>
    <t>93840328484</t>
  </si>
  <si>
    <t>53946467700019</t>
  </si>
  <si>
    <t>615626</t>
  </si>
  <si>
    <t>02 40 28 60 57</t>
  </si>
  <si>
    <t>44110 CHATEAUBRIANT</t>
  </si>
  <si>
    <t>15 Avenue Des Anciens Combattants</t>
  </si>
  <si>
    <t>PROJETIS FORMATION CONSEIL</t>
  </si>
  <si>
    <t>52440603444</t>
  </si>
  <si>
    <t>52394276100025</t>
  </si>
  <si>
    <t>483539</t>
  </si>
  <si>
    <t>05 94 28 44 35</t>
  </si>
  <si>
    <t>BP 90402</t>
  </si>
  <si>
    <t>53 Avenue Général DE GAULLE</t>
  </si>
  <si>
    <t>10/11/2022</t>
  </si>
  <si>
    <t>PPP</t>
  </si>
  <si>
    <t>PROJET PROFESSIONNEL PLUS</t>
  </si>
  <si>
    <t>96973028897</t>
  </si>
  <si>
    <t>43519083000024</t>
  </si>
  <si>
    <t>681088</t>
  </si>
  <si>
    <t>06 10 23 35 75</t>
  </si>
  <si>
    <t>31750 ESCALQUENS</t>
  </si>
  <si>
    <t>70 Avenue Des Troubadours</t>
  </si>
  <si>
    <t>PROJET J</t>
  </si>
  <si>
    <t>76311191031</t>
  </si>
  <si>
    <t>92220332800013</t>
  </si>
  <si>
    <t>649570</t>
  </si>
  <si>
    <t>05 40 54 48 61</t>
  </si>
  <si>
    <t>38 Rue KIESER</t>
  </si>
  <si>
    <t>21/12/2022</t>
  </si>
  <si>
    <t>PROJET INSIGHT</t>
  </si>
  <si>
    <t>75331273133</t>
  </si>
  <si>
    <t>88931917400013</t>
  </si>
  <si>
    <t>570151</t>
  </si>
  <si>
    <t>31600 MURET</t>
  </si>
  <si>
    <t>40 Rue JEAN DABADIE</t>
  </si>
  <si>
    <t>PROJEQTOR</t>
  </si>
  <si>
    <t>73310795631</t>
  </si>
  <si>
    <t>81185316700013</t>
  </si>
  <si>
    <t>649910</t>
  </si>
  <si>
    <t>06 83 38 87 95</t>
  </si>
  <si>
    <t>5 Allée DE LA GRANDE TREILLE</t>
  </si>
  <si>
    <t>PROJECTION TALENT</t>
  </si>
  <si>
    <t>53351116235</t>
  </si>
  <si>
    <t>90309122100015</t>
  </si>
  <si>
    <t>483461</t>
  </si>
  <si>
    <t>13430 EYGUIERES</t>
  </si>
  <si>
    <t>ZA LES PALUDS</t>
  </si>
  <si>
    <t>CENTRE D'AFFAIRE DES ALPILLES</t>
  </si>
  <si>
    <t>PROJECTIO CONSEIL</t>
  </si>
  <si>
    <t>93131423913</t>
  </si>
  <si>
    <t>53932654600014</t>
  </si>
  <si>
    <t>418961</t>
  </si>
  <si>
    <t>04 80 80 60 85</t>
  </si>
  <si>
    <t>120 Montée DE TRESSERVE</t>
  </si>
  <si>
    <t>PROHITEC</t>
  </si>
  <si>
    <t>82730118173</t>
  </si>
  <si>
    <t>50045249500020</t>
  </si>
  <si>
    <t>684922</t>
  </si>
  <si>
    <t>04 22 13 81 56</t>
  </si>
  <si>
    <t>5 Rue BERLIOZ</t>
  </si>
  <si>
    <t>PROGRESS SUP NICE</t>
  </si>
  <si>
    <t>PROGRESS SUP</t>
  </si>
  <si>
    <t>11755950875</t>
  </si>
  <si>
    <t>48264727800043</t>
  </si>
  <si>
    <t>569586</t>
  </si>
  <si>
    <t>01 77 49 27 00</t>
  </si>
  <si>
    <t>110 Boulevard DE SÉBASTOPOL</t>
  </si>
  <si>
    <t>P2</t>
  </si>
  <si>
    <t>PROGRESS PARTNERS</t>
  </si>
  <si>
    <t>11755210175</t>
  </si>
  <si>
    <t>49314687200020</t>
  </si>
  <si>
    <t>121514</t>
  </si>
  <si>
    <t>05 62 87 48 58</t>
  </si>
  <si>
    <t>2 Impasse MICHEL LABROUSSE</t>
  </si>
  <si>
    <t>PROGRESS</t>
  </si>
  <si>
    <t>73310175031</t>
  </si>
  <si>
    <t>38978710200034</t>
  </si>
  <si>
    <t>633148</t>
  </si>
  <si>
    <t>06 33 16 41 95</t>
  </si>
  <si>
    <t>21120 TIL CHATEL</t>
  </si>
  <si>
    <t>aérodrome de TIL CHATEL rd 974</t>
  </si>
  <si>
    <t>PROGRES EN VOL</t>
  </si>
  <si>
    <t>27210409621</t>
  </si>
  <si>
    <t>83353482900027</t>
  </si>
  <si>
    <t>642976</t>
  </si>
  <si>
    <t>20 Allée des Cocotiers Mansarde Catalogne</t>
  </si>
  <si>
    <t>PROFORM3</t>
  </si>
  <si>
    <t>02973227597</t>
  </si>
  <si>
    <t>87892649200017</t>
  </si>
  <si>
    <t>566512</t>
  </si>
  <si>
    <t>06 78 81 79 78</t>
  </si>
  <si>
    <t>29 Rue DE L'ECOLE NORMALE</t>
  </si>
  <si>
    <t>PROFORMED</t>
  </si>
  <si>
    <t>72331005533</t>
  </si>
  <si>
    <t>81460759400011</t>
  </si>
  <si>
    <t>663074</t>
  </si>
  <si>
    <t>09 78 80 18 48</t>
  </si>
  <si>
    <t>22 Avenue DE LA FONTVIN</t>
  </si>
  <si>
    <t>PROFORMEA</t>
  </si>
  <si>
    <t>76341086234</t>
  </si>
  <si>
    <t>89055839800032</t>
  </si>
  <si>
    <t>305327</t>
  </si>
  <si>
    <t>01 48 87 64 24</t>
  </si>
  <si>
    <t>6 Rue de Braque</t>
  </si>
  <si>
    <t>12/05/2023</t>
  </si>
  <si>
    <t>PROFORMATION</t>
  </si>
  <si>
    <t>11751059475</t>
  </si>
  <si>
    <t>33751741100019</t>
  </si>
  <si>
    <t>520986</t>
  </si>
  <si>
    <t>03 89 60 09 60</t>
  </si>
  <si>
    <t>BP 92412</t>
  </si>
  <si>
    <t>19 Allée Gluck</t>
  </si>
  <si>
    <t>PROFORMAT</t>
  </si>
  <si>
    <t>42680143068</t>
  </si>
  <si>
    <t>44027000700030</t>
  </si>
  <si>
    <t>347826</t>
  </si>
  <si>
    <t>02 41 71 10 13</t>
  </si>
  <si>
    <t>49280 LA SEGUINIERE</t>
  </si>
  <si>
    <t>Z.I. LA BERGERIE</t>
  </si>
  <si>
    <t>PROFORMASEC LA SEGUINIERE</t>
  </si>
  <si>
    <t>PROFORMASEC</t>
  </si>
  <si>
    <t>52490220149</t>
  </si>
  <si>
    <t>48508515300016</t>
  </si>
  <si>
    <t>464405</t>
  </si>
  <si>
    <t>0148742945</t>
  </si>
  <si>
    <t>5 Rue Fenelon</t>
  </si>
  <si>
    <t>23/01/2022</t>
  </si>
  <si>
    <t>PROFORMALYS</t>
  </si>
  <si>
    <t>11754701875</t>
  </si>
  <si>
    <t>44069524500025</t>
  </si>
  <si>
    <t>675775</t>
  </si>
  <si>
    <t>07 68 77 51 69</t>
  </si>
  <si>
    <t>40380 MONTFORT EN CHALOSSE</t>
  </si>
  <si>
    <t>57 Rue Du Vieux Hangot</t>
  </si>
  <si>
    <t>PROFORMAC MONTFORT EN CHALOSSE</t>
  </si>
  <si>
    <t>PROFORMAC</t>
  </si>
  <si>
    <t>75400142540</t>
  </si>
  <si>
    <t>84279699700034</t>
  </si>
  <si>
    <t>622291</t>
  </si>
  <si>
    <t>04 91 94 38 27</t>
  </si>
  <si>
    <t>6 Rue des Fabres</t>
  </si>
  <si>
    <t>PFF</t>
  </si>
  <si>
    <t>PROFORMA FRANCE</t>
  </si>
  <si>
    <t>93131608713</t>
  </si>
  <si>
    <t>81893709600027</t>
  </si>
  <si>
    <t>620464</t>
  </si>
  <si>
    <t>06 79 33 93 68</t>
  </si>
  <si>
    <t>26120 MONTELIER</t>
  </si>
  <si>
    <t>ESPACE ACTINEO</t>
  </si>
  <si>
    <t>Quartier LES PETITS CHAMPS</t>
  </si>
  <si>
    <t>PROFILSUCCESSR</t>
  </si>
  <si>
    <t>84260302726</t>
  </si>
  <si>
    <t>88935722400019</t>
  </si>
  <si>
    <t>461910</t>
  </si>
  <si>
    <t>06 03 81 64 77</t>
  </si>
  <si>
    <t>76117 INCHEVILLE</t>
  </si>
  <si>
    <t>6 Rue Maurice Et Pierre Maillard</t>
  </si>
  <si>
    <t>PROFILS</t>
  </si>
  <si>
    <t>23760468376</t>
  </si>
  <si>
    <t>53028751500015</t>
  </si>
  <si>
    <t>595433</t>
  </si>
  <si>
    <t>06 66 95 09 17</t>
  </si>
  <si>
    <t>31490 LEGUEVIN</t>
  </si>
  <si>
    <t>66 bis Avenue d'Armagnac</t>
  </si>
  <si>
    <t>18/02/2022</t>
  </si>
  <si>
    <t>PROFILPRO</t>
  </si>
  <si>
    <t>PROFILPRO - ORIENT'ACTION HAUTE-GARONNE</t>
  </si>
  <si>
    <t>76310877831</t>
  </si>
  <si>
    <t>83018605200015</t>
  </si>
  <si>
    <t>425771</t>
  </si>
  <si>
    <t>02750</t>
  </si>
  <si>
    <t>581 Chemin DE LIMATE</t>
  </si>
  <si>
    <t>PROFIL'AGE</t>
  </si>
  <si>
    <t>PROFIL'AGE - IGM PACA</t>
  </si>
  <si>
    <t>93830421883</t>
  </si>
  <si>
    <t>52874381800015</t>
  </si>
  <si>
    <t>491512</t>
  </si>
  <si>
    <t>0169680433</t>
  </si>
  <si>
    <t>77310 ST FARGEAU PONTHIERRY</t>
  </si>
  <si>
    <t>COMMUNS CHATEAU MOULIGNON</t>
  </si>
  <si>
    <t>Allée DE L'ABEILLE</t>
  </si>
  <si>
    <t>PROFIL EVASION</t>
  </si>
  <si>
    <t>11770364977</t>
  </si>
  <si>
    <t>43539201400021</t>
  </si>
  <si>
    <t>638810</t>
  </si>
  <si>
    <t>45 Rue BROCA</t>
  </si>
  <si>
    <t>PROFIL CEVA</t>
  </si>
  <si>
    <t>11756146275</t>
  </si>
  <si>
    <t>89249180400019</t>
  </si>
  <si>
    <t>487521</t>
  </si>
  <si>
    <t>0232463420</t>
  </si>
  <si>
    <t>27300 BERNAY</t>
  </si>
  <si>
    <t>5 Rue du 11 novembre</t>
  </si>
  <si>
    <t>PROFIL +</t>
  </si>
  <si>
    <t>PROFIL + CORINNE LE NORMAND</t>
  </si>
  <si>
    <t>23270132127</t>
  </si>
  <si>
    <t>45004176900016</t>
  </si>
  <si>
    <t>492814</t>
  </si>
  <si>
    <t>0472562499</t>
  </si>
  <si>
    <t>69002 LYON 2EME ARRONDISSEMENT</t>
  </si>
  <si>
    <t>44 Rue de la Republique</t>
  </si>
  <si>
    <t>PROFIL</t>
  </si>
  <si>
    <t>82690211569</t>
  </si>
  <si>
    <t>44464370400034</t>
  </si>
  <si>
    <t>547517</t>
  </si>
  <si>
    <t>0622021625</t>
  </si>
  <si>
    <t>07700 BOURG ST ANDEOL</t>
  </si>
  <si>
    <t>BAT. 3</t>
  </si>
  <si>
    <t>Résidence LA LAUPIE</t>
  </si>
  <si>
    <t>PEPS</t>
  </si>
  <si>
    <t>PROFESSIONNALISATION PAR L'EDUCATION POPULAIRE ET SOLIDAIRE</t>
  </si>
  <si>
    <t>82070089307</t>
  </si>
  <si>
    <t>80007567300015</t>
  </si>
  <si>
    <t>401535</t>
  </si>
  <si>
    <t>0149490093</t>
  </si>
  <si>
    <t>8 bis Rue De Chateaudun</t>
  </si>
  <si>
    <t>PROFESSIONAILS PARIS</t>
  </si>
  <si>
    <t>11755021075</t>
  </si>
  <si>
    <t>45374815400037</t>
  </si>
  <si>
    <t>510208</t>
  </si>
  <si>
    <t>04 67 67 41 90</t>
  </si>
  <si>
    <t>MAISON DEPARTEMENTALE DES SPORTS BP 7250</t>
  </si>
  <si>
    <t>181 Avenue du Biterrois</t>
  </si>
  <si>
    <t>PSL 34</t>
  </si>
  <si>
    <t>PROFESSION SPORTS ET LOISIRS 34</t>
  </si>
  <si>
    <t>91340375234</t>
  </si>
  <si>
    <t>41436871200041</t>
  </si>
  <si>
    <t>484374</t>
  </si>
  <si>
    <t>03 81 88 35 35</t>
  </si>
  <si>
    <t>MAISON DEPARTEMENTALE DES</t>
  </si>
  <si>
    <t>16 Chemin Joseph de Courvoisier</t>
  </si>
  <si>
    <t>PROFESSION SPORT 25</t>
  </si>
  <si>
    <t>43250172325</t>
  </si>
  <si>
    <t>38138762000044</t>
  </si>
  <si>
    <t>556373</t>
  </si>
  <si>
    <t>02 35 58 07 50</t>
  </si>
  <si>
    <t>76140 LE PETIT QUEVILLY</t>
  </si>
  <si>
    <t>2 Rue D'ALEMBERT</t>
  </si>
  <si>
    <t>PSL 76</t>
  </si>
  <si>
    <t>PROFESSION SPORT ET LOISIRS 76</t>
  </si>
  <si>
    <t>23760415576</t>
  </si>
  <si>
    <t>38386227300059</t>
  </si>
  <si>
    <t>600799</t>
  </si>
  <si>
    <t>03 21 72 67 13</t>
  </si>
  <si>
    <t>62143 ANGRES</t>
  </si>
  <si>
    <t>MAISON DES SPORTS</t>
  </si>
  <si>
    <t>9 Rue JEAN BART</t>
  </si>
  <si>
    <t>PROFESSION SPORT DANS LE PAS DE CALAIS</t>
  </si>
  <si>
    <t>31620259362</t>
  </si>
  <si>
    <t>38352078000024</t>
  </si>
  <si>
    <t>680941</t>
  </si>
  <si>
    <t>07 49 10 61 59</t>
  </si>
  <si>
    <t>56890 ST AVE</t>
  </si>
  <si>
    <t>33 Rue STEPHANE FAYE</t>
  </si>
  <si>
    <t>PROFECOLES</t>
  </si>
  <si>
    <t>53560968556</t>
  </si>
  <si>
    <t>89161413300017</t>
  </si>
  <si>
    <t>479366</t>
  </si>
  <si>
    <t>02 31 34 52 01</t>
  </si>
  <si>
    <t>7 Avenue DE VERDUN</t>
  </si>
  <si>
    <t>PROFASS FORMATION</t>
  </si>
  <si>
    <t>25140232514</t>
  </si>
  <si>
    <t>51002423500010</t>
  </si>
  <si>
    <t>237814</t>
  </si>
  <si>
    <t>20 Avenue de Pskov</t>
  </si>
  <si>
    <t>PROFAC</t>
  </si>
  <si>
    <t>PROFAC CENTRE DE PSYCHOLOGIE APPLIQUEE</t>
  </si>
  <si>
    <t>93131117913</t>
  </si>
  <si>
    <t>44903713400011</t>
  </si>
  <si>
    <t>519832</t>
  </si>
  <si>
    <t>0490931992</t>
  </si>
  <si>
    <t>19 Avenue LAFAYETTE</t>
  </si>
  <si>
    <t>09/10/2024</t>
  </si>
  <si>
    <t>PROFAC  ARLES</t>
  </si>
  <si>
    <t>44903713400029</t>
  </si>
  <si>
    <t>614294</t>
  </si>
  <si>
    <t>06 77 14 31 14</t>
  </si>
  <si>
    <t>2 Allée Quo Vadis</t>
  </si>
  <si>
    <t>13/08/2020</t>
  </si>
  <si>
    <t>PROF</t>
  </si>
  <si>
    <t>11940978194</t>
  </si>
  <si>
    <t>83895337000015</t>
  </si>
  <si>
    <t>446312</t>
  </si>
  <si>
    <t>09 79 99 97 99</t>
  </si>
  <si>
    <t>45 Quai DE SEINE</t>
  </si>
  <si>
    <t>PRODWARE PARIS</t>
  </si>
  <si>
    <t>PRODWARE SA</t>
  </si>
  <si>
    <t>11754693875</t>
  </si>
  <si>
    <t>35233596200044</t>
  </si>
  <si>
    <t>570023</t>
  </si>
  <si>
    <t>VAL MORINS BDP</t>
  </si>
  <si>
    <t>CP 612</t>
  </si>
  <si>
    <t>08/09/2017</t>
  </si>
  <si>
    <t>LA VOIE DU COEUR</t>
  </si>
  <si>
    <t>PRODUCTIONS LA VOIE DU COEUR</t>
  </si>
  <si>
    <t>686360</t>
  </si>
  <si>
    <t>01 41 43 23 23</t>
  </si>
  <si>
    <t>17 Avenue des Louvresses Bâtiment A1</t>
  </si>
  <si>
    <t>PRODITION</t>
  </si>
  <si>
    <t>11921838292</t>
  </si>
  <si>
    <t>30168979000055</t>
  </si>
  <si>
    <t>560674</t>
  </si>
  <si>
    <t>03 21 88 10 55</t>
  </si>
  <si>
    <t>62219 LONGUENESSE</t>
  </si>
  <si>
    <t>4 Route DE BLENDECQUES</t>
  </si>
  <si>
    <t>PRODILOG</t>
  </si>
  <si>
    <t>31620231562</t>
  </si>
  <si>
    <t>51854308700010</t>
  </si>
  <si>
    <t>613344</t>
  </si>
  <si>
    <t>05 67 73 32 32</t>
  </si>
  <si>
    <t>11 Avenue PARMENTIER</t>
  </si>
  <si>
    <t>PRODEMIAL BUSINESS SCHOOL</t>
  </si>
  <si>
    <t>73310676931</t>
  </si>
  <si>
    <t>75345962700026</t>
  </si>
  <si>
    <t>353978</t>
  </si>
  <si>
    <t>06 18 63 82 21</t>
  </si>
  <si>
    <t>04190 LES MEES</t>
  </si>
  <si>
    <t>L'ANNONCIADE</t>
  </si>
  <si>
    <t>PROCONSEC</t>
  </si>
  <si>
    <t>93040062604</t>
  </si>
  <si>
    <t>49168190400018</t>
  </si>
  <si>
    <t>503058</t>
  </si>
  <si>
    <t>01 44 53 04 55</t>
  </si>
  <si>
    <t>55 Rue DES ARCHIVES</t>
  </si>
  <si>
    <t>PROCESSUS RECHERCHE</t>
  </si>
  <si>
    <t>11755262475</t>
  </si>
  <si>
    <t>42412123400035</t>
  </si>
  <si>
    <t>448308</t>
  </si>
  <si>
    <t>09 74 76 47 86</t>
  </si>
  <si>
    <t>9 Rue De Chamrousse</t>
  </si>
  <si>
    <t>PROBESYS GRENOBLE</t>
  </si>
  <si>
    <t>PROBESYS</t>
  </si>
  <si>
    <t>82380370138</t>
  </si>
  <si>
    <t>44808060600032</t>
  </si>
  <si>
    <t>663931</t>
  </si>
  <si>
    <t>06 69 15 06 75</t>
  </si>
  <si>
    <t>79700 MAULEON</t>
  </si>
  <si>
    <t>7 Rue du commerce Loublande</t>
  </si>
  <si>
    <t>PROAXIO</t>
  </si>
  <si>
    <t>32590930159</t>
  </si>
  <si>
    <t>82369484900048</t>
  </si>
  <si>
    <t>620816</t>
  </si>
  <si>
    <t>01 86 90 20 56</t>
  </si>
  <si>
    <t>118 Avenue JEAN JAURES 118-130</t>
  </si>
  <si>
    <t>PROACTIVE ACADEMY</t>
  </si>
  <si>
    <t>11755501275</t>
  </si>
  <si>
    <t>80111292100037</t>
  </si>
  <si>
    <t>459847</t>
  </si>
  <si>
    <t>04 73 19 53 00</t>
  </si>
  <si>
    <t>BP 35</t>
  </si>
  <si>
    <t>4 Place CHARLES DE GAULLE</t>
  </si>
  <si>
    <t>PRO SYSTEMES CHAMALIERES</t>
  </si>
  <si>
    <t>PRO SYSTEMES - GFS</t>
  </si>
  <si>
    <t>83630163163</t>
  </si>
  <si>
    <t>37789199900023</t>
  </si>
  <si>
    <t>681027</t>
  </si>
  <si>
    <t>07 69 67 19 98</t>
  </si>
  <si>
    <t>51 Boulevard DES ALPES</t>
  </si>
  <si>
    <t>PRO' PULSE GESTION</t>
  </si>
  <si>
    <t>84380688338</t>
  </si>
  <si>
    <t>83021597600028</t>
  </si>
  <si>
    <t>473420</t>
  </si>
  <si>
    <t>05 34 41 38 87</t>
  </si>
  <si>
    <t>PRO LEARNING</t>
  </si>
  <si>
    <t>73310692931</t>
  </si>
  <si>
    <t>79198460200031</t>
  </si>
  <si>
    <t>654589</t>
  </si>
  <si>
    <t>521 Avenue DE LA REPUBLIQUE</t>
  </si>
  <si>
    <t>PRO G PRO</t>
  </si>
  <si>
    <t>32591094059</t>
  </si>
  <si>
    <t>90197540900011</t>
  </si>
  <si>
    <t>651230</t>
  </si>
  <si>
    <t>03 20 39 15 96</t>
  </si>
  <si>
    <t>20 Avenue DE LA RESISTANCE</t>
  </si>
  <si>
    <t>PGP</t>
  </si>
  <si>
    <t>PRO G PERMIS</t>
  </si>
  <si>
    <t>32590941359</t>
  </si>
  <si>
    <t>81248640500010</t>
  </si>
  <si>
    <t>624184</t>
  </si>
  <si>
    <t>03 27 41 92 92</t>
  </si>
  <si>
    <t>54 Rue Ernest Macarez</t>
  </si>
  <si>
    <t>25/05/2021</t>
  </si>
  <si>
    <t>PRO FORMATION VALENCIENNES</t>
  </si>
  <si>
    <t>PRO FORMATION</t>
  </si>
  <si>
    <t>31590433359</t>
  </si>
  <si>
    <t>41458077900026</t>
  </si>
  <si>
    <t>580259</t>
  </si>
  <si>
    <t>02 40 25 60 14</t>
  </si>
  <si>
    <t>ZI BELLE ETOILE</t>
  </si>
  <si>
    <t>16 Rue CAPELLA</t>
  </si>
  <si>
    <t>09/03/2018</t>
  </si>
  <si>
    <t>PRO FORMATION CARQUEFOU</t>
  </si>
  <si>
    <t>52440702344</t>
  </si>
  <si>
    <t>79821443300020</t>
  </si>
  <si>
    <t>646416</t>
  </si>
  <si>
    <t>09 70 10 31 03</t>
  </si>
  <si>
    <t>69200 VENISSIEUX</t>
  </si>
  <si>
    <t>15 - 17 Chemin du Génie</t>
  </si>
  <si>
    <t>PRO DRIVER ACADEMY</t>
  </si>
  <si>
    <t>84691834469</t>
  </si>
  <si>
    <t>89784151600015</t>
  </si>
  <si>
    <t>537019</t>
  </si>
  <si>
    <t>01 69 03 42 88</t>
  </si>
  <si>
    <t>5 Place MARX DORMOY</t>
  </si>
  <si>
    <t>PRO CONDUITE - PC - PROCONDUITE VIGNEUX SUR SEINE</t>
  </si>
  <si>
    <t>PRO CONDUITE - PC - PROCONDUITE</t>
  </si>
  <si>
    <t>11910773991</t>
  </si>
  <si>
    <t>81194469300027</t>
  </si>
  <si>
    <t>441028</t>
  </si>
  <si>
    <t>02 96 11 90 35</t>
  </si>
  <si>
    <t>22970 PLOUMAGOAR</t>
  </si>
  <si>
    <t>ZI DE BELLEVUE</t>
  </si>
  <si>
    <t>1 bis Toullan Bian</t>
  </si>
  <si>
    <t>PRO COM PLOUMAGOAR</t>
  </si>
  <si>
    <t>PRO COM</t>
  </si>
  <si>
    <t>53220842722</t>
  </si>
  <si>
    <t>50229968800023</t>
  </si>
  <si>
    <t>614348</t>
  </si>
  <si>
    <t>06 66 50 82 16</t>
  </si>
  <si>
    <t>06730 ST ANDRE DE LA ROCHE</t>
  </si>
  <si>
    <t>9 Quai DE LA BANQUIERE</t>
  </si>
  <si>
    <t>14/08/2020</t>
  </si>
  <si>
    <t>PRO COIFFURE DIFFUSION</t>
  </si>
  <si>
    <t>93060755706</t>
  </si>
  <si>
    <t>35285143000087</t>
  </si>
  <si>
    <t>686414</t>
  </si>
  <si>
    <t>41 Rue Alphonse De Lamartine</t>
  </si>
  <si>
    <t>PRO CARE CONSULT</t>
  </si>
  <si>
    <t>52441142844</t>
  </si>
  <si>
    <t>93409350100013</t>
  </si>
  <si>
    <t>267995</t>
  </si>
  <si>
    <t>01747</t>
  </si>
  <si>
    <t>04 72 65 34 90</t>
  </si>
  <si>
    <t>7 Rue ANTOINE LUMIERE</t>
  </si>
  <si>
    <t>18/11/2024</t>
  </si>
  <si>
    <t>PRO BIO QUAL</t>
  </si>
  <si>
    <t>82690416969</t>
  </si>
  <si>
    <t>30967681500033</t>
  </si>
  <si>
    <t>619218</t>
  </si>
  <si>
    <t>07 88 16 76 77</t>
  </si>
  <si>
    <t>501 Route De Volx</t>
  </si>
  <si>
    <t>PRO ATTITUDE</t>
  </si>
  <si>
    <t>93040091604</t>
  </si>
  <si>
    <t>84969605900013</t>
  </si>
  <si>
    <t>642757</t>
  </si>
  <si>
    <t>0285523310</t>
  </si>
  <si>
    <t>CS 84233</t>
  </si>
  <si>
    <t>Rue Fernand Robert</t>
  </si>
  <si>
    <t>PRO ALTERNA RENNES</t>
  </si>
  <si>
    <t>PRO ALTERNA</t>
  </si>
  <si>
    <t>11754932475</t>
  </si>
  <si>
    <t>39913469100274</t>
  </si>
  <si>
    <t>647410</t>
  </si>
  <si>
    <t>06 02 04 50 17</t>
  </si>
  <si>
    <t>PARIS LA DÉFENSE</t>
  </si>
  <si>
    <t>20 bis Jardins Boieldieu</t>
  </si>
  <si>
    <t>PRO ALTERNA PUTEAUX</t>
  </si>
  <si>
    <t>39913469100258</t>
  </si>
  <si>
    <t>523252</t>
  </si>
  <si>
    <t>0467042001</t>
  </si>
  <si>
    <t>CAMPUS EPSI MONTPELLIER</t>
  </si>
  <si>
    <t>437 Avenue DES APOTHICAIRES</t>
  </si>
  <si>
    <t>PRO ALTERNA MONTPELLIER</t>
  </si>
  <si>
    <t>39913469100100</t>
  </si>
  <si>
    <t>526514</t>
  </si>
  <si>
    <t>38610 GIERES</t>
  </si>
  <si>
    <t>3 bis Rue DE LA CONDAMINE</t>
  </si>
  <si>
    <t>PRO ALTERNA GIERES</t>
  </si>
  <si>
    <t>39913469100191</t>
  </si>
  <si>
    <t>441302</t>
  </si>
  <si>
    <t>04 76 70 38 30</t>
  </si>
  <si>
    <t>177 Cours DE LA LIBERATION</t>
  </si>
  <si>
    <t>PRO ALP'FORMATION</t>
  </si>
  <si>
    <t>82380442238</t>
  </si>
  <si>
    <t>50866245900017</t>
  </si>
  <si>
    <t>612029</t>
  </si>
  <si>
    <t>16 Boulevard Général de Gaulle</t>
  </si>
  <si>
    <t>PRO ALERNA NANTES</t>
  </si>
  <si>
    <t>PRO ALERNA</t>
  </si>
  <si>
    <t>39913469100266</t>
  </si>
  <si>
    <t>120420</t>
  </si>
  <si>
    <t>7 Rue Edmond Guillout</t>
  </si>
  <si>
    <t>27/07/2016</t>
  </si>
  <si>
    <t>PRO AID AUTISME</t>
  </si>
  <si>
    <t>11755334175</t>
  </si>
  <si>
    <t>38876455700038</t>
  </si>
  <si>
    <t>658730</t>
  </si>
  <si>
    <t>03 87 50 57 43</t>
  </si>
  <si>
    <t>57680 GORZE</t>
  </si>
  <si>
    <t>DOMAINE D'AUCONVILLE</t>
  </si>
  <si>
    <t>PRO ACCIS GORZE</t>
  </si>
  <si>
    <t>PRO ACCIS</t>
  </si>
  <si>
    <t>41570269757</t>
  </si>
  <si>
    <t>44181805100050</t>
  </si>
  <si>
    <t>644572</t>
  </si>
  <si>
    <t>01 47 03 15 90</t>
  </si>
  <si>
    <t>11 Boulevard Brune</t>
  </si>
  <si>
    <t>PRIUM FORMATION</t>
  </si>
  <si>
    <t>11755756775</t>
  </si>
  <si>
    <t>83798882300014</t>
  </si>
  <si>
    <t>426118</t>
  </si>
  <si>
    <t>04081</t>
  </si>
  <si>
    <t>02 35 59 89 09</t>
  </si>
  <si>
    <t>HORIZON 2000 MACH 1</t>
  </si>
  <si>
    <t>10 Avenue DES HAUTS GRIGNEUX</t>
  </si>
  <si>
    <t>PRISMA</t>
  </si>
  <si>
    <t>23760075776</t>
  </si>
  <si>
    <t>34229132500021</t>
  </si>
  <si>
    <t>607344</t>
  </si>
  <si>
    <t>0683558061</t>
  </si>
  <si>
    <t>27 Rue MAURICE FLANDRIN</t>
  </si>
  <si>
    <t>22/03/2024</t>
  </si>
  <si>
    <t>PRISM EVOLUTION</t>
  </si>
  <si>
    <t>PRISM' EVOLUTION</t>
  </si>
  <si>
    <t>84691532869</t>
  </si>
  <si>
    <t>83200617500018</t>
  </si>
  <si>
    <t>451125</t>
  </si>
  <si>
    <t>01 60 08 97 88</t>
  </si>
  <si>
    <t>77500 CHELLES</t>
  </si>
  <si>
    <t>43 Boulevard CHILPERIC</t>
  </si>
  <si>
    <t>PRIOLLAUD DELPHINE</t>
  </si>
  <si>
    <t>PRIOLLAUD DELPHINE - L'ATELIER DE LA SALAMANDRE</t>
  </si>
  <si>
    <t>11770404677</t>
  </si>
  <si>
    <t>42030482600050</t>
  </si>
  <si>
    <t>364459</t>
  </si>
  <si>
    <t>03 81 63 57 04</t>
  </si>
  <si>
    <t>25440 LAVANS QUINGEY</t>
  </si>
  <si>
    <t>10 Rue GRANDE</t>
  </si>
  <si>
    <t>PRINSE</t>
  </si>
  <si>
    <t>PRINSE - PR IN SE</t>
  </si>
  <si>
    <t>43250190125</t>
  </si>
  <si>
    <t>42918636400056</t>
  </si>
  <si>
    <t>574910</t>
  </si>
  <si>
    <t>01102</t>
  </si>
  <si>
    <t>04 42 70 54 58</t>
  </si>
  <si>
    <t>895 Avenue DU PIC DE BERTAGNE</t>
  </si>
  <si>
    <t>PRINCIPE ACTIF FORMATION ROQUEFORT LA BEDOULE</t>
  </si>
  <si>
    <t>PRINCIPE ACTIF FORMATION</t>
  </si>
  <si>
    <t>93131282413</t>
  </si>
  <si>
    <t>49499289400068</t>
  </si>
  <si>
    <t>574879</t>
  </si>
  <si>
    <t>1 416 946 2000</t>
  </si>
  <si>
    <t>610 UNIVERSITY AVENUE</t>
  </si>
  <si>
    <t>PRINCESS MARGARET CANCER CENTER</t>
  </si>
  <si>
    <t>PRINCESS MARGARET CANCER CENTER - UNIVERSITY HEALTH NETWORK</t>
  </si>
  <si>
    <t>419886</t>
  </si>
  <si>
    <t>BAT OPTIMUM ZFU LES ARENES</t>
  </si>
  <si>
    <t>5 B Rue Franklin</t>
  </si>
  <si>
    <t>PRIMUM NON NOCERE</t>
  </si>
  <si>
    <t>76341098834</t>
  </si>
  <si>
    <t>75136852300021</t>
  </si>
  <si>
    <t>682640</t>
  </si>
  <si>
    <t>01 56 30 83 30</t>
  </si>
  <si>
    <t>2 Place GUSTAVE EIFFEL</t>
  </si>
  <si>
    <t>PRIMAX</t>
  </si>
  <si>
    <t>11941220494</t>
  </si>
  <si>
    <t>42907937900021</t>
  </si>
  <si>
    <t>494628</t>
  </si>
  <si>
    <t>LE BOTTICELLI A2</t>
  </si>
  <si>
    <t>115 Route D'UZES</t>
  </si>
  <si>
    <t>PRICE JANE</t>
  </si>
  <si>
    <t>91300362630</t>
  </si>
  <si>
    <t>79773126200029</t>
  </si>
  <si>
    <t>460539</t>
  </si>
  <si>
    <t>09 75 61 42 87</t>
  </si>
  <si>
    <t>4 Boulevard de Chinon</t>
  </si>
  <si>
    <t>PRH FORMATION DEVELOPPEMENT</t>
  </si>
  <si>
    <t>24370356337</t>
  </si>
  <si>
    <t>34353299000060</t>
  </si>
  <si>
    <t>595615</t>
  </si>
  <si>
    <t>16 Rue Leon Roches</t>
  </si>
  <si>
    <t>PREZ'APPS</t>
  </si>
  <si>
    <t>PREZ'APPS - ENFANCE &amp; SCIENCES</t>
  </si>
  <si>
    <t>75331541733</t>
  </si>
  <si>
    <t>80248829600046</t>
  </si>
  <si>
    <t>595895</t>
  </si>
  <si>
    <t>0670905956</t>
  </si>
  <si>
    <t>54510 TOMBLAINE</t>
  </si>
  <si>
    <t>8 PARC DE L'EMBANIE</t>
  </si>
  <si>
    <t>PREV-SST</t>
  </si>
  <si>
    <t>41540344154</t>
  </si>
  <si>
    <t>81419719000014</t>
  </si>
  <si>
    <t>676032</t>
  </si>
  <si>
    <t>07 77 95 56 99</t>
  </si>
  <si>
    <t>ZAC MARCEL DORET BUREAU 115</t>
  </si>
  <si>
    <t>885 Rue LOUIS BREGUET</t>
  </si>
  <si>
    <t>PREVORGA</t>
  </si>
  <si>
    <t>32620286462</t>
  </si>
  <si>
    <t>82102068200026</t>
  </si>
  <si>
    <t>661703</t>
  </si>
  <si>
    <t>94520 PERIGNY</t>
  </si>
  <si>
    <t>23/10/2023</t>
  </si>
  <si>
    <t>PREVIT FORMATION - MARIE BERA</t>
  </si>
  <si>
    <t>11930706593</t>
  </si>
  <si>
    <t>53193623500054</t>
  </si>
  <si>
    <t>652131</t>
  </si>
  <si>
    <t>09 67 36 66 00</t>
  </si>
  <si>
    <t>16 Avenue DENIS SEMERIA</t>
  </si>
  <si>
    <t>PREVISUD</t>
  </si>
  <si>
    <t>93060950506</t>
  </si>
  <si>
    <t>90434962800019</t>
  </si>
  <si>
    <t>488847</t>
  </si>
  <si>
    <t>0972312713</t>
  </si>
  <si>
    <t>46 bis Chemin du vieux moulin</t>
  </si>
  <si>
    <t>PREVISOFT</t>
  </si>
  <si>
    <t>82691309669</t>
  </si>
  <si>
    <t>79317789000019</t>
  </si>
  <si>
    <t>367278</t>
  </si>
  <si>
    <t>04 73 39 72 16</t>
  </si>
  <si>
    <t>20 Avenue DE L'AGRICULTURE</t>
  </si>
  <si>
    <t>PREVIS ROMAGNAT</t>
  </si>
  <si>
    <t>PREVIS</t>
  </si>
  <si>
    <t>83630380863</t>
  </si>
  <si>
    <t>49002156500075</t>
  </si>
  <si>
    <t>632156</t>
  </si>
  <si>
    <t>0 820 22 94 29</t>
  </si>
  <si>
    <t>72 Avenue DE GRANDE-BRETAGNE</t>
  </si>
  <si>
    <t>03/02/2022</t>
  </si>
  <si>
    <t>PREVIPOL ALLIANCE MEDITERRANEE TOULOUSE</t>
  </si>
  <si>
    <t>PREVIPOL ALLIANCE MEDITERRANEE</t>
  </si>
  <si>
    <t>73310809931</t>
  </si>
  <si>
    <t>81442695300026</t>
  </si>
  <si>
    <t>410123</t>
  </si>
  <si>
    <t>0489092050</t>
  </si>
  <si>
    <t>35 Rue Mireille</t>
  </si>
  <si>
    <t>PREVICONSEIL</t>
  </si>
  <si>
    <t>93830400283</t>
  </si>
  <si>
    <t>50784377900020</t>
  </si>
  <si>
    <t>584381</t>
  </si>
  <si>
    <t>03 83 70 82 87</t>
  </si>
  <si>
    <t>120 Avenue Du Marechal Foch</t>
  </si>
  <si>
    <t>PREVIATECH</t>
  </si>
  <si>
    <t>41540249754</t>
  </si>
  <si>
    <t>42010068700037</t>
  </si>
  <si>
    <t>682810</t>
  </si>
  <si>
    <t>06 82 59 41 01</t>
  </si>
  <si>
    <t>95170 DEUIL LA BARRE</t>
  </si>
  <si>
    <t>35 Rue de l'Eglise</t>
  </si>
  <si>
    <t>PREVFEU</t>
  </si>
  <si>
    <t>11950625595</t>
  </si>
  <si>
    <t>82951117900014</t>
  </si>
  <si>
    <t>609444</t>
  </si>
  <si>
    <t>05 63 70 51 29</t>
  </si>
  <si>
    <t>81500 LAVAUR</t>
  </si>
  <si>
    <t>25 Rue De Mailly</t>
  </si>
  <si>
    <t>PREVENTYS</t>
  </si>
  <si>
    <t>73810058981</t>
  </si>
  <si>
    <t>43938817400047</t>
  </si>
  <si>
    <t>650330</t>
  </si>
  <si>
    <t>07 70 22 99 12</t>
  </si>
  <si>
    <t>4 Rue De La Durance</t>
  </si>
  <si>
    <t>PREVENTO RISKS</t>
  </si>
  <si>
    <t>44670663767</t>
  </si>
  <si>
    <t>89108570600010</t>
  </si>
  <si>
    <t>675660</t>
  </si>
  <si>
    <t>05 96 39 76 20</t>
  </si>
  <si>
    <t>Californie 2</t>
  </si>
  <si>
    <t>PREVENTIS FORMATION</t>
  </si>
  <si>
    <t>02973405297</t>
  </si>
  <si>
    <t>91878715100011</t>
  </si>
  <si>
    <t>480629</t>
  </si>
  <si>
    <t>04 70 31 18 33</t>
  </si>
  <si>
    <t>38 Cours Tracy</t>
  </si>
  <si>
    <t>PREVENTIONNISTE SOLUTIONS</t>
  </si>
  <si>
    <t>84030363603</t>
  </si>
  <si>
    <t>79825714300049</t>
  </si>
  <si>
    <t>172741</t>
  </si>
  <si>
    <t>67730 CHATENOIS</t>
  </si>
  <si>
    <t>Zone Industrielle Est</t>
  </si>
  <si>
    <t>ZA EST LIEU DIT GRUBE</t>
  </si>
  <si>
    <t>PREVENTION SECURITE EUGENE CHATENOIS</t>
  </si>
  <si>
    <t>PREVENTION SECURITE EUGENE</t>
  </si>
  <si>
    <t>42670205267</t>
  </si>
  <si>
    <t>39822806400018</t>
  </si>
  <si>
    <t>571258</t>
  </si>
  <si>
    <t>02 96 83 38 25</t>
  </si>
  <si>
    <t>22690 PLEUDIHEN SUR RANCE</t>
  </si>
  <si>
    <t>ZA de la gare</t>
  </si>
  <si>
    <t>PSIF</t>
  </si>
  <si>
    <t>PREVENTION SECOURISME INCENDIE FORMATION</t>
  </si>
  <si>
    <t>53220747422</t>
  </si>
  <si>
    <t>44374101200035</t>
  </si>
  <si>
    <t>654735</t>
  </si>
  <si>
    <t>07 81 99 75 79</t>
  </si>
  <si>
    <t>60160 MONTATAIRE</t>
  </si>
  <si>
    <t>4 Avenue de la libération</t>
  </si>
  <si>
    <t>28/04/2023</t>
  </si>
  <si>
    <t>JF2M</t>
  </si>
  <si>
    <t>PREVENTION PRO</t>
  </si>
  <si>
    <t>32600315660</t>
  </si>
  <si>
    <t>81378599500024</t>
  </si>
  <si>
    <t>614257</t>
  </si>
  <si>
    <t>0626500937</t>
  </si>
  <si>
    <t>67370 GRIESHEIM SUR SOUFFEL</t>
  </si>
  <si>
    <t>4 Place DU GENERAL DE GAULLE</t>
  </si>
  <si>
    <t>11/08/2020</t>
  </si>
  <si>
    <t>PREVENTION GLOBAL CONCEPT</t>
  </si>
  <si>
    <t>PREVENTION GLOBAL CONCEPT - PCG FORMATION</t>
  </si>
  <si>
    <t>44670576067</t>
  </si>
  <si>
    <t>81957694300016</t>
  </si>
  <si>
    <t>494100</t>
  </si>
  <si>
    <t>04 11 75 04 00</t>
  </si>
  <si>
    <t>BATIMENT A 105A -  ZAC DE TOURNEZY</t>
  </si>
  <si>
    <t>1 Rue JEAN PAUL SARTHE</t>
  </si>
  <si>
    <t>PRP FORMATION MONTPELLIER</t>
  </si>
  <si>
    <t>PREVENTION DES RISQUES PROFESSIONNELS FORMATION</t>
  </si>
  <si>
    <t>11770531577</t>
  </si>
  <si>
    <t>52057390800016</t>
  </si>
  <si>
    <t>427706</t>
  </si>
  <si>
    <t>03 21 07 04 20</t>
  </si>
  <si>
    <t>59552 LAMBRES LEZ DOUAI</t>
  </si>
  <si>
    <t>Parc d'activités de l'Ermitage</t>
  </si>
  <si>
    <t>Rue Jacqueline Auriol</t>
  </si>
  <si>
    <t>PREVENTHYS</t>
  </si>
  <si>
    <t>31620226262</t>
  </si>
  <si>
    <t>51232697600028</t>
  </si>
  <si>
    <t>605220</t>
  </si>
  <si>
    <t>02 32 58 13 34</t>
  </si>
  <si>
    <t>27220 ST LAURENT DES BOIS</t>
  </si>
  <si>
    <t>19 Rue des Pimpelines</t>
  </si>
  <si>
    <t>PREVENT'EURE</t>
  </si>
  <si>
    <t>28270221127</t>
  </si>
  <si>
    <t>85115018500011</t>
  </si>
  <si>
    <t>568351</t>
  </si>
  <si>
    <t>01 44 09 70 44</t>
  </si>
  <si>
    <t>23 Rue Gambetta</t>
  </si>
  <si>
    <t>PREVENTECH</t>
  </si>
  <si>
    <t>PREVENTECH CONSULTING</t>
  </si>
  <si>
    <t>11755517875</t>
  </si>
  <si>
    <t>43801566100038</t>
  </si>
  <si>
    <t>511614</t>
  </si>
  <si>
    <t>01 34 86 30 89</t>
  </si>
  <si>
    <t>78610 AUFFARGIS</t>
  </si>
  <si>
    <t>DOM DES BRULINS</t>
  </si>
  <si>
    <t>23/01/2015</t>
  </si>
  <si>
    <t>PREVENTEAM</t>
  </si>
  <si>
    <t>11788051378</t>
  </si>
  <si>
    <t>49809313700020</t>
  </si>
  <si>
    <t>532058</t>
  </si>
  <si>
    <t>06 52 62 24 27</t>
  </si>
  <si>
    <t>21 Rue de Montmuzard</t>
  </si>
  <si>
    <t>PREVENTALIS DIJON</t>
  </si>
  <si>
    <t>PREVENTALIS</t>
  </si>
  <si>
    <t>26210324821</t>
  </si>
  <si>
    <t>79742153400018</t>
  </si>
  <si>
    <t>471082</t>
  </si>
  <si>
    <t>09 66 91 04 18</t>
  </si>
  <si>
    <t>59265 AUBIGNY AU BAC</t>
  </si>
  <si>
    <t>5 bis Route Nationale</t>
  </si>
  <si>
    <t>PREVENT ACT FORMATION</t>
  </si>
  <si>
    <t>31590687659</t>
  </si>
  <si>
    <t>50749867300031</t>
  </si>
  <si>
    <t>643415</t>
  </si>
  <si>
    <t>05 62 87 82 80</t>
  </si>
  <si>
    <t>244 Route De Seysses</t>
  </si>
  <si>
    <t>22/07/2022</t>
  </si>
  <si>
    <t>PREVENSCOP CONSEIL</t>
  </si>
  <si>
    <t>73310529831</t>
  </si>
  <si>
    <t>50955300400029</t>
  </si>
  <si>
    <t>621997</t>
  </si>
  <si>
    <t>04 78 59 06 38</t>
  </si>
  <si>
    <t>53 Rue De La Paix</t>
  </si>
  <si>
    <t>PREVAT TROYES</t>
  </si>
  <si>
    <t>PREVAT</t>
  </si>
  <si>
    <t>44100095510</t>
  </si>
  <si>
    <t>84247640000010</t>
  </si>
  <si>
    <t>668795</t>
  </si>
  <si>
    <t>06 46 09 19 23</t>
  </si>
  <si>
    <t>39 Rue louis pasteur</t>
  </si>
  <si>
    <t>PREVANTICIP</t>
  </si>
  <si>
    <t>53290887729</t>
  </si>
  <si>
    <t>81093847200018</t>
  </si>
  <si>
    <t>625024</t>
  </si>
  <si>
    <t>01 30 51 04 83</t>
  </si>
  <si>
    <t>78310 MAUREPAS</t>
  </si>
  <si>
    <t>La Closerie</t>
  </si>
  <si>
    <t>23 Rue de la butte rouge</t>
  </si>
  <si>
    <t>11/06/2021</t>
  </si>
  <si>
    <t>PREVACT MAUREPAS</t>
  </si>
  <si>
    <t>PREVACT</t>
  </si>
  <si>
    <t>11788182678</t>
  </si>
  <si>
    <t>53935357300030</t>
  </si>
  <si>
    <t>361185</t>
  </si>
  <si>
    <t>03085</t>
  </si>
  <si>
    <t>0297791404</t>
  </si>
  <si>
    <t>PAI DE LA RIA D ETEL</t>
  </si>
  <si>
    <t>PRETI CLEZIO GWENAELE</t>
  </si>
  <si>
    <t>PRETI CLEZIO GWENAELE - ERVA FORMATION</t>
  </si>
  <si>
    <t>53560819356</t>
  </si>
  <si>
    <t>48929806700039</t>
  </si>
  <si>
    <t>683280</t>
  </si>
  <si>
    <t>22 Rue des magasins</t>
  </si>
  <si>
    <t>PRETEXTE</t>
  </si>
  <si>
    <t>44670625367</t>
  </si>
  <si>
    <t>39974286500039</t>
  </si>
  <si>
    <t>629613</t>
  </si>
  <si>
    <t>06 08 66 78 69</t>
  </si>
  <si>
    <t>126E Rue DU CHAMP DES OISEAUX</t>
  </si>
  <si>
    <t>PRETERRE DESHAYES NATHALIE</t>
  </si>
  <si>
    <t>PRETERRE DESHAYES NATHALIE - FORMANAT</t>
  </si>
  <si>
    <t>23760466576</t>
  </si>
  <si>
    <t>52358218700010</t>
  </si>
  <si>
    <t>445551</t>
  </si>
  <si>
    <t>04 93 80 89 90</t>
  </si>
  <si>
    <t>34 Rue CAMILLE PELLETAN</t>
  </si>
  <si>
    <t>14/06/2012</t>
  </si>
  <si>
    <t>PRESTIUM GROUP</t>
  </si>
  <si>
    <t>11921162092</t>
  </si>
  <si>
    <t>42490407600017</t>
  </si>
  <si>
    <t>539892</t>
  </si>
  <si>
    <t>0492028590</t>
  </si>
  <si>
    <t>Bâtiment  Le Krystal</t>
  </si>
  <si>
    <t>1725 Route DEPARTEMENTALE  60007</t>
  </si>
  <si>
    <t>05/02/2024</t>
  </si>
  <si>
    <t>PRESTIGES FORMATIONS SECURITE</t>
  </si>
  <si>
    <t>93060758506</t>
  </si>
  <si>
    <t>80895708800012</t>
  </si>
  <si>
    <t>572974</t>
  </si>
  <si>
    <t>0279799600</t>
  </si>
  <si>
    <t>109 Rue du Petit Bois</t>
  </si>
  <si>
    <t>03/11/2017</t>
  </si>
  <si>
    <t>PRESTIGE INTERLANGUAGE</t>
  </si>
  <si>
    <t>24450327445</t>
  </si>
  <si>
    <t>52465887900027</t>
  </si>
  <si>
    <t>625620</t>
  </si>
  <si>
    <t>04 93 44 78 68</t>
  </si>
  <si>
    <t>bât. B</t>
  </si>
  <si>
    <t>90 Rue de France</t>
  </si>
  <si>
    <t>23/05/2022</t>
  </si>
  <si>
    <t>PRESTIGE INSTITUT</t>
  </si>
  <si>
    <t>PRESTIGE INSTITUT - INSTITUT PARADISO</t>
  </si>
  <si>
    <t>93060793606</t>
  </si>
  <si>
    <t>79042222400010</t>
  </si>
  <si>
    <t>651874</t>
  </si>
  <si>
    <t>334 Rue NICOLAS PARENT</t>
  </si>
  <si>
    <t>PRESTATIONS POUR LES ENTREPRISES ET LES PERSONNES</t>
  </si>
  <si>
    <t>84380814038</t>
  </si>
  <si>
    <t>84198278800041</t>
  </si>
  <si>
    <t>416435</t>
  </si>
  <si>
    <t>01 42 78 13 83</t>
  </si>
  <si>
    <t>91 Rue Saint Lazare</t>
  </si>
  <si>
    <t>PFI DOLFI PARIS</t>
  </si>
  <si>
    <t>PRESTATIONS FORMATION INFORMATIQUE</t>
  </si>
  <si>
    <t>11754461075</t>
  </si>
  <si>
    <t>43809379100046</t>
  </si>
  <si>
    <t>599463</t>
  </si>
  <si>
    <t>099QK</t>
  </si>
  <si>
    <t>06 79 51 79 01</t>
  </si>
  <si>
    <t>50 Faubourg Dorleans</t>
  </si>
  <si>
    <t>PSASS</t>
  </si>
  <si>
    <t>PRESTATIONS DE SERVICES ASSISTANT LES SPECIALISTES DU SOMMEIL - SIEGE</t>
  </si>
  <si>
    <t>24410128641</t>
  </si>
  <si>
    <t>81815164900055</t>
  </si>
  <si>
    <t>667882</t>
  </si>
  <si>
    <t>09 75 18 08 84</t>
  </si>
  <si>
    <t>8 Rue Paul Montrochet</t>
  </si>
  <si>
    <t>PRESTATIME</t>
  </si>
  <si>
    <t>82691222469</t>
  </si>
  <si>
    <t>53477596000048</t>
  </si>
  <si>
    <t>662574</t>
  </si>
  <si>
    <t>01 73 43 66 40</t>
  </si>
  <si>
    <t>28 Avenue DU PETIT PARC</t>
  </si>
  <si>
    <t>PRESTAREST</t>
  </si>
  <si>
    <t>11930791493</t>
  </si>
  <si>
    <t>41100078900056</t>
  </si>
  <si>
    <t>644183</t>
  </si>
  <si>
    <t>02 52 35 06 04</t>
  </si>
  <si>
    <t>167 bis Avenue MENDES FRANCE</t>
  </si>
  <si>
    <t>PRESTAL</t>
  </si>
  <si>
    <t>PRESTAL - EKLORIA</t>
  </si>
  <si>
    <t>52490370349</t>
  </si>
  <si>
    <t>53023402000028</t>
  </si>
  <si>
    <t>555678</t>
  </si>
  <si>
    <t>04 43 03 32 39</t>
  </si>
  <si>
    <t>65 Boulevard Deniere</t>
  </si>
  <si>
    <t>PRESTA RH</t>
  </si>
  <si>
    <t>83030350403</t>
  </si>
  <si>
    <t>51002074600010</t>
  </si>
  <si>
    <t>676901</t>
  </si>
  <si>
    <t>06 32 12 01 05</t>
  </si>
  <si>
    <t>76650 PETIT COURONNE</t>
  </si>
  <si>
    <t>96 Rue Jacques Brel</t>
  </si>
  <si>
    <t>08/11/2024</t>
  </si>
  <si>
    <t>PRESSOIR COMBLEZ NATHALIE</t>
  </si>
  <si>
    <t>28760586576</t>
  </si>
  <si>
    <t>83802859500026</t>
  </si>
  <si>
    <t>663815</t>
  </si>
  <si>
    <t>04 42 22 59 11</t>
  </si>
  <si>
    <t>1148 Chemin DE SAUVECANNE</t>
  </si>
  <si>
    <t>PRESENT CONSULTING BOUC BEL AIR</t>
  </si>
  <si>
    <t>PRESENT CONSULTING - IDSUP</t>
  </si>
  <si>
    <t>93131481113</t>
  </si>
  <si>
    <t>43417496700035</t>
  </si>
  <si>
    <t>604318</t>
  </si>
  <si>
    <t>06 98 06 83 98</t>
  </si>
  <si>
    <t>63120 SAUVIAT</t>
  </si>
  <si>
    <t>Lieu-dit LE BREUIL</t>
  </si>
  <si>
    <t>PRESENCE ANIMALE FORMATION</t>
  </si>
  <si>
    <t>84630506663</t>
  </si>
  <si>
    <t>84472935000018</t>
  </si>
  <si>
    <t>552811</t>
  </si>
  <si>
    <t>01 34 11 10 59</t>
  </si>
  <si>
    <t>38 Rue De La Station</t>
  </si>
  <si>
    <t>PREPAVENIR FORMATION</t>
  </si>
  <si>
    <t>11950549995</t>
  </si>
  <si>
    <t>48909912700024</t>
  </si>
  <si>
    <t>630391</t>
  </si>
  <si>
    <t>04 42 90 57 08</t>
  </si>
  <si>
    <t>285 Rue DU DOCTEUR AYNAUD</t>
  </si>
  <si>
    <t>PREPA SPORTS PRO</t>
  </si>
  <si>
    <t>93131813013</t>
  </si>
  <si>
    <t>53903696200014</t>
  </si>
  <si>
    <t>338503</t>
  </si>
  <si>
    <t>PREPA SPORTS</t>
  </si>
  <si>
    <t>93130607813</t>
  </si>
  <si>
    <t>39791808700032</t>
  </si>
  <si>
    <t>612108</t>
  </si>
  <si>
    <t>06 88 67 62 60</t>
  </si>
  <si>
    <t>MAISON DEPARTEMENTALE DES SPORTS</t>
  </si>
  <si>
    <t>4 Rue de Refembre</t>
  </si>
  <si>
    <t>PSL FORMATION</t>
  </si>
  <si>
    <t>PREPA SPORT ET LOISIRS FORMATION</t>
  </si>
  <si>
    <t>83030343103</t>
  </si>
  <si>
    <t>53864396600020</t>
  </si>
  <si>
    <t>479240</t>
  </si>
  <si>
    <t>04 75 81 72 50</t>
  </si>
  <si>
    <t>POLE LATOUR MAUBOURG</t>
  </si>
  <si>
    <t>72 Avenue DE ROMANS</t>
  </si>
  <si>
    <t>PREMIUM FORMATION MAESTRIS</t>
  </si>
  <si>
    <t>PREMIUM FORMATION</t>
  </si>
  <si>
    <t>82260175626</t>
  </si>
  <si>
    <t>51418826700025</t>
  </si>
  <si>
    <t>684089</t>
  </si>
  <si>
    <t>67 Cours GAMBETTA</t>
  </si>
  <si>
    <t>PREMIERS PAS FORMATION</t>
  </si>
  <si>
    <t>93132282413</t>
  </si>
  <si>
    <t>93159152300010</t>
  </si>
  <si>
    <t>486425</t>
  </si>
  <si>
    <t>0262941198</t>
  </si>
  <si>
    <t>BAS DE LA RIVIERE</t>
  </si>
  <si>
    <t>7 Rue DE LA REPUBLIQUE</t>
  </si>
  <si>
    <t>PREMIERE DE CORDEE</t>
  </si>
  <si>
    <t>98970294097</t>
  </si>
  <si>
    <t>45146359000039</t>
  </si>
  <si>
    <t>355483</t>
  </si>
  <si>
    <t>02 40 42 07 28</t>
  </si>
  <si>
    <t>44550 MONTOIR DE BRETAGNE</t>
  </si>
  <si>
    <t>ZA DE CADREAN</t>
  </si>
  <si>
    <t>Rue LE PRE CADEAU</t>
  </si>
  <si>
    <t>PREMATECH FORMATION</t>
  </si>
  <si>
    <t>52440442044</t>
  </si>
  <si>
    <t>45202280900027</t>
  </si>
  <si>
    <t>497411</t>
  </si>
  <si>
    <t>09 77 59 96 49</t>
  </si>
  <si>
    <t>18110 ALLOGNY</t>
  </si>
  <si>
    <t>15 Rue DES ROIS</t>
  </si>
  <si>
    <t>PREMANYS</t>
  </si>
  <si>
    <t>24180096418</t>
  </si>
  <si>
    <t>49952723200031</t>
  </si>
  <si>
    <t>529138</t>
  </si>
  <si>
    <t>08127</t>
  </si>
  <si>
    <t>09 80 90 11 52</t>
  </si>
  <si>
    <t>44 Rue SAINTE</t>
  </si>
  <si>
    <t>PREISO</t>
  </si>
  <si>
    <t>93131174313</t>
  </si>
  <si>
    <t>47924684500032</t>
  </si>
  <si>
    <t>677589</t>
  </si>
  <si>
    <t>06 16 02 43 28</t>
  </si>
  <si>
    <t>31620 BOULOC</t>
  </si>
  <si>
    <t>10 E Rue de la Violeze</t>
  </si>
  <si>
    <t>PREIRA MATHILDE</t>
  </si>
  <si>
    <t>PREIRA MATHILDE - NAIADE COACHING ET FORMATION</t>
  </si>
  <si>
    <t>76311306231</t>
  </si>
  <si>
    <t>95352795900019</t>
  </si>
  <si>
    <t>561629</t>
  </si>
  <si>
    <t>1 773 4724900</t>
  </si>
  <si>
    <t>ETATS UNIS - NORTHBROOK</t>
  </si>
  <si>
    <t>2825 North Halsted Street</t>
  </si>
  <si>
    <t>12/04/2017</t>
  </si>
  <si>
    <t>PGDIS</t>
  </si>
  <si>
    <t>PREIMPLANTATION GENETICS DIAGNOSIS INTERNATIONAL SOCIETY</t>
  </si>
  <si>
    <t>562580</t>
  </si>
  <si>
    <t>0953784190</t>
  </si>
  <si>
    <t>16400 PUYMOYEN</t>
  </si>
  <si>
    <t>38 Rue DU VERGER</t>
  </si>
  <si>
    <t>PREFORME</t>
  </si>
  <si>
    <t>54160082116</t>
  </si>
  <si>
    <t>80153253200018</t>
  </si>
  <si>
    <t>562889</t>
  </si>
  <si>
    <t>05 90 88 46 74</t>
  </si>
  <si>
    <t>19 Rue RENE BOISNEUF</t>
  </si>
  <si>
    <t>PREFOR SANTE</t>
  </si>
  <si>
    <t>95970165097</t>
  </si>
  <si>
    <t>43535772800011</t>
  </si>
  <si>
    <t>566299</t>
  </si>
  <si>
    <t>05 61 32 40 37</t>
  </si>
  <si>
    <t>74 Voie DU TOEC</t>
  </si>
  <si>
    <t>PREFMS DU CHU TOULOUSE</t>
  </si>
  <si>
    <t>PREFMS DU CENTRE HOSPITALIER UNIVERSITAIRE DE TOULOUSE</t>
  </si>
  <si>
    <t>NDA NON VALIDE</t>
  </si>
  <si>
    <t>420323</t>
  </si>
  <si>
    <t>0384573422</t>
  </si>
  <si>
    <t>40 bis Rue Jean Monnet</t>
  </si>
  <si>
    <t>12/12/2011</t>
  </si>
  <si>
    <t>PRECONIS</t>
  </si>
  <si>
    <t>44680269268</t>
  </si>
  <si>
    <t>43934296500027</t>
  </si>
  <si>
    <t>547013</t>
  </si>
  <si>
    <t>01030</t>
  </si>
  <si>
    <t>01 60 26 72 41</t>
  </si>
  <si>
    <t>89 Rue SAINT DENIS</t>
  </si>
  <si>
    <t>22/09/2020</t>
  </si>
  <si>
    <t>PRECAUTION</t>
  </si>
  <si>
    <t>11770594877</t>
  </si>
  <si>
    <t>48103955000043</t>
  </si>
  <si>
    <t>650572</t>
  </si>
  <si>
    <t>86 Rue du Val de Glatigny</t>
  </si>
  <si>
    <t>PREAXIO</t>
  </si>
  <si>
    <t>11950766595</t>
  </si>
  <si>
    <t>90027119800013</t>
  </si>
  <si>
    <t>460928</t>
  </si>
  <si>
    <t>07310</t>
  </si>
  <si>
    <t>07 69 08 14 71</t>
  </si>
  <si>
    <t>13 Rue DU DOCTEUR LAURENT</t>
  </si>
  <si>
    <t>17/01/2023</t>
  </si>
  <si>
    <t>PREAUT PREVENTION AUTISME</t>
  </si>
  <si>
    <t>11754981775</t>
  </si>
  <si>
    <t>48538778100050</t>
  </si>
  <si>
    <t>603417</t>
  </si>
  <si>
    <t>06 11 49 96 36</t>
  </si>
  <si>
    <t>BORDEAUX AEROPARC</t>
  </si>
  <si>
    <t>25 Rue Marcel Issartier</t>
  </si>
  <si>
    <t>PRDML - REFLET DU MONDE</t>
  </si>
  <si>
    <t>72330959433</t>
  </si>
  <si>
    <t>80523416800013</t>
  </si>
  <si>
    <t>123675</t>
  </si>
  <si>
    <t>05094</t>
  </si>
  <si>
    <t>25 Rue LAPONNERAYE</t>
  </si>
  <si>
    <t>PRAYEZ PASCAL</t>
  </si>
  <si>
    <t>24370080037</t>
  </si>
  <si>
    <t>35051342000066</t>
  </si>
  <si>
    <t>663189</t>
  </si>
  <si>
    <t>06 27 58 32 24</t>
  </si>
  <si>
    <t>45560 ST DENIS EN VAL</t>
  </si>
  <si>
    <t>159 Rue DE LA BRETACHE</t>
  </si>
  <si>
    <t>PRAXIS FORMATION</t>
  </si>
  <si>
    <t>24450326145</t>
  </si>
  <si>
    <t>81099564700023</t>
  </si>
  <si>
    <t>622126</t>
  </si>
  <si>
    <t>69 Via di Campo Marzio</t>
  </si>
  <si>
    <t>PRAXIS FCL ITALIA</t>
  </si>
  <si>
    <t>668205</t>
  </si>
  <si>
    <t>ETATS UNIS - OAKLAND</t>
  </si>
  <si>
    <t>5674 SHATTUCK AVENUE</t>
  </si>
  <si>
    <t>PRAXIS CET</t>
  </si>
  <si>
    <t>PRAXIS CONTINUING EDUCATION AND TRAINING INC.</t>
  </si>
  <si>
    <t>568296</t>
  </si>
  <si>
    <t>+32 4 224 44 64</t>
  </si>
  <si>
    <t>BTE 22/32</t>
  </si>
  <si>
    <t>63-65 Rue PUITS EN STOCK</t>
  </si>
  <si>
    <t>PRAXIS ASBL</t>
  </si>
  <si>
    <t>470272</t>
  </si>
  <si>
    <t>05 61 29 01 01</t>
  </si>
  <si>
    <t>44 Place Bachelier</t>
  </si>
  <si>
    <t>PRAXIS TOULOUSE</t>
  </si>
  <si>
    <t>PRAXIS</t>
  </si>
  <si>
    <t>73310155731</t>
  </si>
  <si>
    <t>38446565400067</t>
  </si>
  <si>
    <t>141008</t>
  </si>
  <si>
    <t>03 83 37 85 67</t>
  </si>
  <si>
    <t>31 Quai 31 Grainfollet</t>
  </si>
  <si>
    <t>53351068935</t>
  </si>
  <si>
    <t>38823625900023</t>
  </si>
  <si>
    <t>682720</t>
  </si>
  <si>
    <t>06 87 09 19 31</t>
  </si>
  <si>
    <t>60270 GOUVIEUX</t>
  </si>
  <si>
    <t>71B Avenue VC QUATRIEME AVENUE</t>
  </si>
  <si>
    <t>PRAXIMA</t>
  </si>
  <si>
    <t>22600301360</t>
  </si>
  <si>
    <t>81431980200017</t>
  </si>
  <si>
    <t>493806</t>
  </si>
  <si>
    <t>02 32 39 49 66</t>
  </si>
  <si>
    <t>55 Rue Saint Germain</t>
  </si>
  <si>
    <t>AGRO HALL PRAXENS</t>
  </si>
  <si>
    <t>PRAXENS AGRO HALL</t>
  </si>
  <si>
    <t>23270056327</t>
  </si>
  <si>
    <t>33993007500017</t>
  </si>
  <si>
    <t>133139</t>
  </si>
  <si>
    <t>01 49 85 18 19</t>
  </si>
  <si>
    <t>23 Rue ALBERT LEGRAND</t>
  </si>
  <si>
    <t>PRATIQUES SOCIALES</t>
  </si>
  <si>
    <t>11940168694</t>
  </si>
  <si>
    <t>35197544600011</t>
  </si>
  <si>
    <t>461295</t>
  </si>
  <si>
    <t>38800 LE PONT DE CLAIX</t>
  </si>
  <si>
    <t>Centre Médico-Psychologique</t>
  </si>
  <si>
    <t>8 Cours Saint André</t>
  </si>
  <si>
    <t>PPPIJ</t>
  </si>
  <si>
    <t>PRATIQUES PSYCHOPATHOLOGIE  INFANTO JUVENILE</t>
  </si>
  <si>
    <t>82380537338</t>
  </si>
  <si>
    <t>42536720800013</t>
  </si>
  <si>
    <t>186971</t>
  </si>
  <si>
    <t>03775</t>
  </si>
  <si>
    <t>15 ter Rue SAINT OUEN</t>
  </si>
  <si>
    <t>PRISME</t>
  </si>
  <si>
    <t>PRATIQUE RECHERCHE INFORMATION EN SANTE MENTALE</t>
  </si>
  <si>
    <t>25140126214</t>
  </si>
  <si>
    <t>52946749000015</t>
  </si>
  <si>
    <t>591350</t>
  </si>
  <si>
    <t>07520</t>
  </si>
  <si>
    <t>01 77 32 63 38</t>
  </si>
  <si>
    <t>27 Domaine DE CHATEAU GAILLARD</t>
  </si>
  <si>
    <t>PRATICO SANTE</t>
  </si>
  <si>
    <t>11940925894</t>
  </si>
  <si>
    <t>82103099600010</t>
  </si>
  <si>
    <t>635492</t>
  </si>
  <si>
    <t>06 27 41 04 55</t>
  </si>
  <si>
    <t>71880 CHATENOY LE ROYAL</t>
  </si>
  <si>
    <t>15 Avenue DE LA SAONE</t>
  </si>
  <si>
    <t>10/02/2022</t>
  </si>
  <si>
    <t>PRATIC FORMATION</t>
  </si>
  <si>
    <t>27710296771</t>
  </si>
  <si>
    <t>89436036100014</t>
  </si>
  <si>
    <t>416230</t>
  </si>
  <si>
    <t>0320077515</t>
  </si>
  <si>
    <t>130 Boulevard de la Liberté</t>
  </si>
  <si>
    <t>PRANAROM FRANCE</t>
  </si>
  <si>
    <t>31590669259</t>
  </si>
  <si>
    <t>39867170100041</t>
  </si>
  <si>
    <t>627252</t>
  </si>
  <si>
    <t>06 70 51 90 65</t>
  </si>
  <si>
    <t>87520 VEYRAC</t>
  </si>
  <si>
    <t>86 Route de la grange de Boeil</t>
  </si>
  <si>
    <t>PRAGMAETIC</t>
  </si>
  <si>
    <t>75870156287</t>
  </si>
  <si>
    <t>82310450000017</t>
  </si>
  <si>
    <t>500800</t>
  </si>
  <si>
    <t>01 53 42 38 88</t>
  </si>
  <si>
    <t>28 Rue DE NAPLES</t>
  </si>
  <si>
    <t>PRAGMA</t>
  </si>
  <si>
    <t>PRAGMA CABINET D'INGENIEURS CONSEILS</t>
  </si>
  <si>
    <t>11752921075</t>
  </si>
  <si>
    <t>78464168000052</t>
  </si>
  <si>
    <t>494410</t>
  </si>
  <si>
    <t>58 Rue PRIEUR DE MARNE</t>
  </si>
  <si>
    <t>PRADER-WILLI FRANCE</t>
  </si>
  <si>
    <t>21510164351</t>
  </si>
  <si>
    <t>48234373800027</t>
  </si>
  <si>
    <t>380416</t>
  </si>
  <si>
    <t>01 39 67 08 38</t>
  </si>
  <si>
    <t>31 Rue DE VILLACOUBLAY</t>
  </si>
  <si>
    <t>PRACTIS FORMATION</t>
  </si>
  <si>
    <t>11788656178</t>
  </si>
  <si>
    <t>49525536600017</t>
  </si>
  <si>
    <t>461428</t>
  </si>
  <si>
    <t>03572</t>
  </si>
  <si>
    <t>01 43 31 93 18</t>
  </si>
  <si>
    <t>47 Rue MARCEL DASSAULT</t>
  </si>
  <si>
    <t>PRACTICE FORMATION</t>
  </si>
  <si>
    <t>11921849992</t>
  </si>
  <si>
    <t>53794370600029</t>
  </si>
  <si>
    <t>594842</t>
  </si>
  <si>
    <t>17 bis Place DES REFLETS TOUR</t>
  </si>
  <si>
    <t>P R EDITIONS COURBEVOIE</t>
  </si>
  <si>
    <t>PR EDITIONS</t>
  </si>
  <si>
    <t>11922086992</t>
  </si>
  <si>
    <t>38927396200065</t>
  </si>
  <si>
    <t>679562</t>
  </si>
  <si>
    <t>06 58 73 40 17</t>
  </si>
  <si>
    <t>97 Avenue VAUBAN</t>
  </si>
  <si>
    <t>POZEN MASSAGES FORMATIONS</t>
  </si>
  <si>
    <t>93830736683</t>
  </si>
  <si>
    <t>94856381200015</t>
  </si>
  <si>
    <t>444510</t>
  </si>
  <si>
    <t>04 74 70 17 34</t>
  </si>
  <si>
    <t>69570 DARDILLY</t>
  </si>
  <si>
    <t>3 Chemin DU JUBIN</t>
  </si>
  <si>
    <t>POWER FORMATION</t>
  </si>
  <si>
    <t>82690376569</t>
  </si>
  <si>
    <t>38787266600079</t>
  </si>
  <si>
    <t>595469</t>
  </si>
  <si>
    <t>06 67 27 71 72</t>
  </si>
  <si>
    <t>83320 CARQUEIRANNE</t>
  </si>
  <si>
    <t>LE ZODIAQUE II</t>
  </si>
  <si>
    <t>20 Avenue ELIE GAUTIER</t>
  </si>
  <si>
    <t>POUTIER DOMINIQUE MINA</t>
  </si>
  <si>
    <t>93830531083</t>
  </si>
  <si>
    <t>52832171400016</t>
  </si>
  <si>
    <t>505328</t>
  </si>
  <si>
    <t>06 52 88 36 23</t>
  </si>
  <si>
    <t>01340 FOISSIAT</t>
  </si>
  <si>
    <t>50 Impasse LOT LE CHENEVIER</t>
  </si>
  <si>
    <t>POUSSET CHRISTOPHE</t>
  </si>
  <si>
    <t>82740274774</t>
  </si>
  <si>
    <t>53884049700027</t>
  </si>
  <si>
    <t>573280</t>
  </si>
  <si>
    <t>02 98 75 51 33</t>
  </si>
  <si>
    <t>29100 DOUARNENEZ</t>
  </si>
  <si>
    <t>Cs60007</t>
  </si>
  <si>
    <t>75 Rue Ar Veret</t>
  </si>
  <si>
    <t>POUSSARD PATRICK ANDRE LUCIEN - CF2P FORMATION</t>
  </si>
  <si>
    <t>53290864629</t>
  </si>
  <si>
    <t>52788932300053</t>
  </si>
  <si>
    <t>424444</t>
  </si>
  <si>
    <t>05 55 77 65 63</t>
  </si>
  <si>
    <t>CS 51223</t>
  </si>
  <si>
    <t>6 Rue VOLTAIRE</t>
  </si>
  <si>
    <t>STL</t>
  </si>
  <si>
    <t>POUR LA SANTE AU TRAVAIL EN LIMOUSIN</t>
  </si>
  <si>
    <t>74870124187</t>
  </si>
  <si>
    <t>52943418500029</t>
  </si>
  <si>
    <t>543664</t>
  </si>
  <si>
    <t>92350 LE PLESSIS ROBINSON</t>
  </si>
  <si>
    <t>5 Avenue Du Gal Leclerc</t>
  </si>
  <si>
    <t>20/05/2016</t>
  </si>
  <si>
    <t>POUPONNIERE PAUL MANCHON DEPT DES HAUTS-DE-SEINE</t>
  </si>
  <si>
    <t>POUPONNIERE PAUL MANCHON DEPARTEMENT DES HAUTS-DE-SEINE</t>
  </si>
  <si>
    <t>22920050600421</t>
  </si>
  <si>
    <t>540985</t>
  </si>
  <si>
    <t>03 89 44 08 30</t>
  </si>
  <si>
    <t>51 Boulevard LEON GAMBETTA</t>
  </si>
  <si>
    <t>L' ERMITAGE</t>
  </si>
  <si>
    <t>POUPONNIERE CENTRE MATERNEL DE L'ERMITAGE</t>
  </si>
  <si>
    <t>42680214668</t>
  </si>
  <si>
    <t>77895059200015</t>
  </si>
  <si>
    <t>141586</t>
  </si>
  <si>
    <t>05 56 82 06 86</t>
  </si>
  <si>
    <t>34 C Rue VICTOR HUGO</t>
  </si>
  <si>
    <t>POUPON VALERIE</t>
  </si>
  <si>
    <t>72330286933</t>
  </si>
  <si>
    <t>39244528400038</t>
  </si>
  <si>
    <t>662770</t>
  </si>
  <si>
    <t>06 86 67 29 44</t>
  </si>
  <si>
    <t>70250 RONCHAMP</t>
  </si>
  <si>
    <t>12 Rue de Mouriére</t>
  </si>
  <si>
    <t>POUPON POIROT CHRISTELLE</t>
  </si>
  <si>
    <t>POUPON POIROT CHRISTELLE - VANNERIE BOIS ET SPARTERIE CHRISTE</t>
  </si>
  <si>
    <t>27700083170</t>
  </si>
  <si>
    <t>82480297900016</t>
  </si>
  <si>
    <t>633641</t>
  </si>
  <si>
    <t>59113 SECLIN</t>
  </si>
  <si>
    <t>107 Rue Jean Baptiste Lebas</t>
  </si>
  <si>
    <t>03/01/2022</t>
  </si>
  <si>
    <t>POUPISCHOOL</t>
  </si>
  <si>
    <t>32591068159</t>
  </si>
  <si>
    <t>81534081500019</t>
  </si>
  <si>
    <t>668310</t>
  </si>
  <si>
    <t>06 72 32 89 57</t>
  </si>
  <si>
    <t>12 Rue Louise Michel</t>
  </si>
  <si>
    <t>28/03/2024</t>
  </si>
  <si>
    <t>POULICHET MYRIAM</t>
  </si>
  <si>
    <t>POULICHET MYRIAM - AUX COMMANDES DE MA VIE</t>
  </si>
  <si>
    <t>53561001856</t>
  </si>
  <si>
    <t>89370249800013</t>
  </si>
  <si>
    <t>625760</t>
  </si>
  <si>
    <t>06 64 27 05 60</t>
  </si>
  <si>
    <t>83210 LA FARLEDE</t>
  </si>
  <si>
    <t>Les entrepôts de la farlède</t>
  </si>
  <si>
    <t>101 Rue Pierre Gilles de Gennes</t>
  </si>
  <si>
    <t>POULET RENAULT JENNIFER</t>
  </si>
  <si>
    <t>POULET RENAULT JENNIFER - CREA JEN</t>
  </si>
  <si>
    <t>93830565883</t>
  </si>
  <si>
    <t>49766549700036</t>
  </si>
  <si>
    <t>671770</t>
  </si>
  <si>
    <t>07 86 66 54 68</t>
  </si>
  <si>
    <t>41100 NAVEIL</t>
  </si>
  <si>
    <t>38 Rue de la barrière</t>
  </si>
  <si>
    <t>POUDRAI - ACF NAVEIL</t>
  </si>
  <si>
    <t>POUDRAI AUDIT CONSEIL FORMATION - POUDRAI ACF</t>
  </si>
  <si>
    <t>24410143141</t>
  </si>
  <si>
    <t>89325329400019</t>
  </si>
  <si>
    <t>559131</t>
  </si>
  <si>
    <t>03 83 47 20 31</t>
  </si>
  <si>
    <t>820 Avenue DU BON CURE</t>
  </si>
  <si>
    <t>POTTIER LISE - AZM FORMATION</t>
  </si>
  <si>
    <t>41540340154</t>
  </si>
  <si>
    <t>48397308700057</t>
  </si>
  <si>
    <t>641625</t>
  </si>
  <si>
    <t>01 44 54 26 26</t>
  </si>
  <si>
    <t>34 Boulevard HENRI IV</t>
  </si>
  <si>
    <t>20/06/2022</t>
  </si>
  <si>
    <t>POTENTIEL ET TALENTS</t>
  </si>
  <si>
    <t>11754848775</t>
  </si>
  <si>
    <t>52055415500017</t>
  </si>
  <si>
    <t>534341</t>
  </si>
  <si>
    <t>04 68 21 74 65</t>
  </si>
  <si>
    <t>66680 CANOHES</t>
  </si>
  <si>
    <t>4 Route DE PONTEILLA</t>
  </si>
  <si>
    <t>POSTUROPOLE</t>
  </si>
  <si>
    <t>91660193866</t>
  </si>
  <si>
    <t>81764845400012</t>
  </si>
  <si>
    <t>576505</t>
  </si>
  <si>
    <t>06 15 53 69 42</t>
  </si>
  <si>
    <t>13 Place Jean De La Bruyere</t>
  </si>
  <si>
    <t>POSTIV' INFLUENCE COACHING</t>
  </si>
  <si>
    <t>POSTIV' INFLUENCE COACHING EURL</t>
  </si>
  <si>
    <t>83630445263</t>
  </si>
  <si>
    <t>79146018100021</t>
  </si>
  <si>
    <t>595561</t>
  </si>
  <si>
    <t>01 39 29 50 60</t>
  </si>
  <si>
    <t>78680 EPONE</t>
  </si>
  <si>
    <t>Za De La Couronne Des Pres</t>
  </si>
  <si>
    <t>Avenue De La Mauldre</t>
  </si>
  <si>
    <t>POSITRAN</t>
  </si>
  <si>
    <t>11788221978</t>
  </si>
  <si>
    <t>75101848200032</t>
  </si>
  <si>
    <t>607460</t>
  </si>
  <si>
    <t>0299425746</t>
  </si>
  <si>
    <t>35230 ORGERES</t>
  </si>
  <si>
    <t>ZA DE L'HERMITIERE</t>
  </si>
  <si>
    <t>9 Rue de l'Epine</t>
  </si>
  <si>
    <t>POSITIV FORMATION</t>
  </si>
  <si>
    <t>POSITIV'FORMATION</t>
  </si>
  <si>
    <t>53350813735</t>
  </si>
  <si>
    <t>48825128100033</t>
  </si>
  <si>
    <t>617830</t>
  </si>
  <si>
    <t>06 89 22 03 33</t>
  </si>
  <si>
    <t>28170 THIMERT GATELLES</t>
  </si>
  <si>
    <t>9 bis Rue de Courville</t>
  </si>
  <si>
    <t>25/11/2020</t>
  </si>
  <si>
    <t>AURORE GIRARD FORMATION</t>
  </si>
  <si>
    <t>PORTMANN GIRARD AURORE</t>
  </si>
  <si>
    <t>24280148528</t>
  </si>
  <si>
    <t>51920873000027</t>
  </si>
  <si>
    <t>660048</t>
  </si>
  <si>
    <t>1 418 658 5396</t>
  </si>
  <si>
    <t>1044 Rue Élisabeth-Becker</t>
  </si>
  <si>
    <t>14/09/2023</t>
  </si>
  <si>
    <t>PORTE-VOIX INC.</t>
  </si>
  <si>
    <t>634244</t>
  </si>
  <si>
    <t>64400 OLORON STE MARIE</t>
  </si>
  <si>
    <t>13 Chemin ILHASSE</t>
  </si>
  <si>
    <t>13/01/2022</t>
  </si>
  <si>
    <t>POREE VIANNEY</t>
  </si>
  <si>
    <t>75640486164</t>
  </si>
  <si>
    <t>51389678700019</t>
  </si>
  <si>
    <t>597569</t>
  </si>
  <si>
    <t>Flat 11 - Greater London</t>
  </si>
  <si>
    <t>1 Somerset Road</t>
  </si>
  <si>
    <t>18/03/2019</t>
  </si>
  <si>
    <t>PAGE</t>
  </si>
  <si>
    <t>POPULATION APPROACH EUROPE</t>
  </si>
  <si>
    <t>619279</t>
  </si>
  <si>
    <t>02 49 62 04 40</t>
  </si>
  <si>
    <t>44840 LES SORINIERES</t>
  </si>
  <si>
    <t>3 Rue des clairières</t>
  </si>
  <si>
    <t>08/01/2021</t>
  </si>
  <si>
    <t>POP LES SORINIERES</t>
  </si>
  <si>
    <t>POP</t>
  </si>
  <si>
    <t>52440694144</t>
  </si>
  <si>
    <t>49176089800024</t>
  </si>
  <si>
    <t>7948</t>
  </si>
  <si>
    <t>01 44 58 27 00</t>
  </si>
  <si>
    <t>24 Boulevard DE L HOPITAL</t>
  </si>
  <si>
    <t>PONTS FORMATION CONSEIL</t>
  </si>
  <si>
    <t>11750116275</t>
  </si>
  <si>
    <t>40337223800044</t>
  </si>
  <si>
    <t>488161</t>
  </si>
  <si>
    <t>0678017820</t>
  </si>
  <si>
    <t>2 Avenue du Maréchal Joffre</t>
  </si>
  <si>
    <t>PONTON ODILE</t>
  </si>
  <si>
    <t>PONTON ODILE OP CONSEIL</t>
  </si>
  <si>
    <t>21100077110</t>
  </si>
  <si>
    <t>52533391000012</t>
  </si>
  <si>
    <t>633586</t>
  </si>
  <si>
    <t>56 2 2354 4000</t>
  </si>
  <si>
    <t>CHILI - SANTIAGO</t>
  </si>
  <si>
    <t>Av. Libertador Bernardo O'Higgins 340</t>
  </si>
  <si>
    <t>UC CHILE</t>
  </si>
  <si>
    <t>PONTIFICIA UNIVERSIDAD CATOLICA DE CHILE</t>
  </si>
  <si>
    <t>425369</t>
  </si>
  <si>
    <t>01 43 66 11 52</t>
  </si>
  <si>
    <t>14 Rue D'ANNAM</t>
  </si>
  <si>
    <t>PONSONNET AURORE</t>
  </si>
  <si>
    <t>11754203875</t>
  </si>
  <si>
    <t>43019555200038</t>
  </si>
  <si>
    <t>447444</t>
  </si>
  <si>
    <t>01 69 89 35 09</t>
  </si>
  <si>
    <t>6 Rue DES MEILLOTTES</t>
  </si>
  <si>
    <t>PONCELET JEAN-JACQUES</t>
  </si>
  <si>
    <t>11910705291</t>
  </si>
  <si>
    <t>42292732700029</t>
  </si>
  <si>
    <t>239677</t>
  </si>
  <si>
    <t>04 74 82 15 15</t>
  </si>
  <si>
    <t>38070 ST QUENTIN FALLAVIER</t>
  </si>
  <si>
    <t>Parc D Activites Chesnes</t>
  </si>
  <si>
    <t>57 Rue DE MALACOMBE</t>
  </si>
  <si>
    <t>POMPES GRUNDFOS DISTRIBUTION</t>
  </si>
  <si>
    <t>POMPES GRUNDFOS DISTRIBUTION SA</t>
  </si>
  <si>
    <t>84380818338</t>
  </si>
  <si>
    <t>34487149600057</t>
  </si>
  <si>
    <t>568909</t>
  </si>
  <si>
    <t>RESIDENCE MARLY 1 ENTREE 21</t>
  </si>
  <si>
    <t>178 Rue STEHELIN</t>
  </si>
  <si>
    <t>POMMIER RENAUD - SYPNOSIS</t>
  </si>
  <si>
    <t>72330450133</t>
  </si>
  <si>
    <t>40816412700073</t>
  </si>
  <si>
    <t>235039</t>
  </si>
  <si>
    <t>01155</t>
  </si>
  <si>
    <t>0437431621</t>
  </si>
  <si>
    <t>24 Rue Sully</t>
  </si>
  <si>
    <t>PAPL FORMATION</t>
  </si>
  <si>
    <t>POMMEROL PASCAL FORMATION</t>
  </si>
  <si>
    <t>82691373969</t>
  </si>
  <si>
    <t>80920217900010</t>
  </si>
  <si>
    <t>547566</t>
  </si>
  <si>
    <t>06 60 76 68 14</t>
  </si>
  <si>
    <t>33 Rue DU VALLON MONTEBELLO</t>
  </si>
  <si>
    <t>POMA NATHALIE</t>
  </si>
  <si>
    <t>POMA NATHALIE SCENE EXPRESSIONS FORMATIONS</t>
  </si>
  <si>
    <t>93131332113</t>
  </si>
  <si>
    <t>51265070600025</t>
  </si>
  <si>
    <t>660450</t>
  </si>
  <si>
    <t>7 Rue ALEXANDRE LEMERLE</t>
  </si>
  <si>
    <t>POLYVALENCE</t>
  </si>
  <si>
    <t>52440911044</t>
  </si>
  <si>
    <t>89338249900026</t>
  </si>
  <si>
    <t>591580</t>
  </si>
  <si>
    <t>04 76 87 37 01</t>
  </si>
  <si>
    <t>40 Rue Lesdiguieres</t>
  </si>
  <si>
    <t>POLYGLOTTES FORMATIONS</t>
  </si>
  <si>
    <t>82380576838</t>
  </si>
  <si>
    <t>79991634100016</t>
  </si>
  <si>
    <t>598707</t>
  </si>
  <si>
    <t>05474</t>
  </si>
  <si>
    <t>02 54 90 91 92</t>
  </si>
  <si>
    <t>41260 LA CHAUSSEE ST VICTOR</t>
  </si>
  <si>
    <t>1 Rue Robert Debre</t>
  </si>
  <si>
    <t>POLYCLINIQUE DE BLOIS</t>
  </si>
  <si>
    <t>59732023300047</t>
  </si>
  <si>
    <t>625887</t>
  </si>
  <si>
    <t>06 14 31 68 22</t>
  </si>
  <si>
    <t>24 Place des poilus</t>
  </si>
  <si>
    <t>POLLET MARYLISE</t>
  </si>
  <si>
    <t>POLLET MARYLISE - FASHION COUTURE FORMATION</t>
  </si>
  <si>
    <t>93830544983</t>
  </si>
  <si>
    <t>42471867400056</t>
  </si>
  <si>
    <t>543408</t>
  </si>
  <si>
    <t>04 75 07 60 99</t>
  </si>
  <si>
    <t>6 Rue THIERS</t>
  </si>
  <si>
    <t>POLLEN SCOP TOURNON SUR RHONE</t>
  </si>
  <si>
    <t>POLLEN SCOP FORMATION</t>
  </si>
  <si>
    <t>82070093607</t>
  </si>
  <si>
    <t>43907656300105</t>
  </si>
  <si>
    <t>383790</t>
  </si>
  <si>
    <t>04 75 94 87 72</t>
  </si>
  <si>
    <t>07200 AUBENAS</t>
  </si>
  <si>
    <t>30 Avenue DE ZELZATE</t>
  </si>
  <si>
    <t>POLLEN SCOP AUBENAS</t>
  </si>
  <si>
    <t>POLLEN SCOP</t>
  </si>
  <si>
    <t>43907656300089</t>
  </si>
  <si>
    <t>533464</t>
  </si>
  <si>
    <t>492211679469</t>
  </si>
  <si>
    <t>18 KREFELDER STRASSE</t>
  </si>
  <si>
    <t>09/12/2015</t>
  </si>
  <si>
    <t>POLESTAR GMBH</t>
  </si>
  <si>
    <t>671228</t>
  </si>
  <si>
    <t>06 88 74 52 71</t>
  </si>
  <si>
    <t>32550 MONTEGUT</t>
  </si>
  <si>
    <t>19 Chemin de la Rivière Basse</t>
  </si>
  <si>
    <t>POLEME</t>
  </si>
  <si>
    <t>76320085832</t>
  </si>
  <si>
    <t>95139924500012</t>
  </si>
  <si>
    <t>425928</t>
  </si>
  <si>
    <t>02 35 71 65 17</t>
  </si>
  <si>
    <t>76690 FONTAINE LE BOURG</t>
  </si>
  <si>
    <t>513 COTE DE LA JUSTICE</t>
  </si>
  <si>
    <t>POLEFORMATION.COM</t>
  </si>
  <si>
    <t>POLEFORMATION.COM DELANNOY LAURENT</t>
  </si>
  <si>
    <t>23760410076</t>
  </si>
  <si>
    <t>41478552700030</t>
  </si>
  <si>
    <t>465008</t>
  </si>
  <si>
    <t>06 26 07 27 18</t>
  </si>
  <si>
    <t>S.C.A.M MARINE</t>
  </si>
  <si>
    <t>5 Rue DELACOUR</t>
  </si>
  <si>
    <t>POLE TAUROENTUM</t>
  </si>
  <si>
    <t>93131271613</t>
  </si>
  <si>
    <t>49876295400051</t>
  </si>
  <si>
    <t>613897</t>
  </si>
  <si>
    <t>0143112508</t>
  </si>
  <si>
    <t>93120 LA COURNEUVE</t>
  </si>
  <si>
    <t>41 Avenue GABRIEL PERI</t>
  </si>
  <si>
    <t>POLE SUPERIEUR D'ENSEIGNEMENT ARTISTIQUE AUBERVILLIERS</t>
  </si>
  <si>
    <t>11930803493</t>
  </si>
  <si>
    <t>20003968300020</t>
  </si>
  <si>
    <t>684946</t>
  </si>
  <si>
    <t>06 08 34 27 85</t>
  </si>
  <si>
    <t>205 Rue DE L'ACROPOLE</t>
  </si>
  <si>
    <t>PSN</t>
  </si>
  <si>
    <t>POLE SUP NATURE - PSN</t>
  </si>
  <si>
    <t>76341017134</t>
  </si>
  <si>
    <t>82184455200033</t>
  </si>
  <si>
    <t>608040</t>
  </si>
  <si>
    <t>04 91 31 10 24</t>
  </si>
  <si>
    <t>74 Rue EDMOND ROSTAND</t>
  </si>
  <si>
    <t>PSP PACA</t>
  </si>
  <si>
    <t>POLE SERVICES A LA PERSONNE PACA</t>
  </si>
  <si>
    <t>93132059913</t>
  </si>
  <si>
    <t>49527489600044</t>
  </si>
  <si>
    <t>90219</t>
  </si>
  <si>
    <t>01510</t>
  </si>
  <si>
    <t>0244713000</t>
  </si>
  <si>
    <t>72200 LA FLECHE</t>
  </si>
  <si>
    <t>CS 10129 - Le Bailleul</t>
  </si>
  <si>
    <t>La Chasse du Point du Jour</t>
  </si>
  <si>
    <t>PSSL</t>
  </si>
  <si>
    <t>POLE SANTE SARTHE ET LOIR</t>
  </si>
  <si>
    <t>52720103572</t>
  </si>
  <si>
    <t>26720548200107</t>
  </si>
  <si>
    <t>640220</t>
  </si>
  <si>
    <t>05 59 45 59 53</t>
  </si>
  <si>
    <t>Espace Techonologique Jean Bertin</t>
  </si>
  <si>
    <t>23 Rue Hélène Boucher</t>
  </si>
  <si>
    <t>PERF</t>
  </si>
  <si>
    <t>POLE RECHERCHE FORMATION PERF</t>
  </si>
  <si>
    <t>72400089740</t>
  </si>
  <si>
    <t>51890309100024</t>
  </si>
  <si>
    <t>620701</t>
  </si>
  <si>
    <t>04 78 76 79 82</t>
  </si>
  <si>
    <t>47 Rue SAINT-MATHIEU</t>
  </si>
  <si>
    <t>POLE PREPA</t>
  </si>
  <si>
    <t>84691698869</t>
  </si>
  <si>
    <t>85278214300014</t>
  </si>
  <si>
    <t>507933</t>
  </si>
  <si>
    <t>02 43 37 90 40</t>
  </si>
  <si>
    <t>53160 BAIS</t>
  </si>
  <si>
    <t>Rue de Normandie</t>
  </si>
  <si>
    <t>POLE MEDICO SOCIAL BAIS HAMBERS</t>
  </si>
  <si>
    <t>20004488100015</t>
  </si>
  <si>
    <t>686244</t>
  </si>
  <si>
    <t>06 13 56 37 22</t>
  </si>
  <si>
    <t>30500 ALLEGRE LES FUMADES</t>
  </si>
  <si>
    <t>LES BONBELLES</t>
  </si>
  <si>
    <t>18/06/2025</t>
  </si>
  <si>
    <t>POLE MECANIQUE PERFORMANCE</t>
  </si>
  <si>
    <t>76300491030</t>
  </si>
  <si>
    <t>88156547700026</t>
  </si>
  <si>
    <t>608415</t>
  </si>
  <si>
    <t>06 88 35 52 67</t>
  </si>
  <si>
    <t>77520 MEIGNEUX</t>
  </si>
  <si>
    <t>2 Rue DE LA GABRIETTE</t>
  </si>
  <si>
    <t>PFSUC</t>
  </si>
  <si>
    <t>POLE FORMATION SANTE URGENCE CONSULTING</t>
  </si>
  <si>
    <t>11770682377</t>
  </si>
  <si>
    <t>87876238400013</t>
  </si>
  <si>
    <t>365026</t>
  </si>
  <si>
    <t>02507</t>
  </si>
  <si>
    <t>04 37 46 18 40</t>
  </si>
  <si>
    <t>7 Chemin Du Gareizin</t>
  </si>
  <si>
    <t>POLE FORMATION SANTE FRANCHEVILLE</t>
  </si>
  <si>
    <t>POLE FORMATION SANTE</t>
  </si>
  <si>
    <t>82690972069</t>
  </si>
  <si>
    <t>38392563300034</t>
  </si>
  <si>
    <t>539533</t>
  </si>
  <si>
    <t>GREENPOLIS - Bâtiment B02</t>
  </si>
  <si>
    <t>16 Rue BERJON</t>
  </si>
  <si>
    <t>POLE FORMATION SANTE  LYON 9EME</t>
  </si>
  <si>
    <t>38392563300059</t>
  </si>
  <si>
    <t>475233</t>
  </si>
  <si>
    <t>0490961062</t>
  </si>
  <si>
    <t>4 bis Avenue VICTOR HUGO</t>
  </si>
  <si>
    <t>PFPA</t>
  </si>
  <si>
    <t>POLE FORMATION DU PAYS D'ARLES</t>
  </si>
  <si>
    <t>93130435013</t>
  </si>
  <si>
    <t>38465906600037</t>
  </si>
  <si>
    <t>500902</t>
  </si>
  <si>
    <t>0386492600</t>
  </si>
  <si>
    <t>BP 303</t>
  </si>
  <si>
    <t>6 Route DE MONETEAU</t>
  </si>
  <si>
    <t>POLE FORMATION BOURGOGNE 58 89</t>
  </si>
  <si>
    <t>POLE FORMATION DES INDUSTRIES TECHNOLOGIQUES</t>
  </si>
  <si>
    <t>26890094689</t>
  </si>
  <si>
    <t>35250115900011</t>
  </si>
  <si>
    <t>575112</t>
  </si>
  <si>
    <t>06 59 36 46 60</t>
  </si>
  <si>
    <t>56800 PLOERMEL</t>
  </si>
  <si>
    <t>2 Rue Du Grand Derangement</t>
  </si>
  <si>
    <t>POLE FORMATION PLOERMEL</t>
  </si>
  <si>
    <t>53560894356</t>
  </si>
  <si>
    <t>80284086800037</t>
  </si>
  <si>
    <t>432817</t>
  </si>
  <si>
    <t>01 69 06 91 33</t>
  </si>
  <si>
    <t>29 Rue Wurtz</t>
  </si>
  <si>
    <t>PERF 91</t>
  </si>
  <si>
    <t>POLE ESSONNE RESSOURCES FORMATIONS</t>
  </si>
  <si>
    <t>11910640891</t>
  </si>
  <si>
    <t>48054662100032</t>
  </si>
  <si>
    <t>677000</t>
  </si>
  <si>
    <t>03 84 22 95 25</t>
  </si>
  <si>
    <t>50 Rue Paul Vinot Maison Des Energies</t>
  </si>
  <si>
    <t>POLE ENERGIE BFC</t>
  </si>
  <si>
    <t>POLE ENERGIE BOURGOGNE FRANCHE COMTE</t>
  </si>
  <si>
    <t>27700082370</t>
  </si>
  <si>
    <t>20002126900028</t>
  </si>
  <si>
    <t>671332</t>
  </si>
  <si>
    <t>57 Cours Fauriel</t>
  </si>
  <si>
    <t>07/06/2024</t>
  </si>
  <si>
    <t>POLE ECO-CONCEPTION ET MANAGEMENT</t>
  </si>
  <si>
    <t>POLE ECO CONCEPTION ET MANAGEMENT DU CYCLE DE VIE</t>
  </si>
  <si>
    <t>84420310442</t>
  </si>
  <si>
    <t>51251345800020</t>
  </si>
  <si>
    <t>625863</t>
  </si>
  <si>
    <t>06 98 12 92 48</t>
  </si>
  <si>
    <t>76500 ELBEUF</t>
  </si>
  <si>
    <t>12 Place du champ de Foire</t>
  </si>
  <si>
    <t>POLE DE THERAPEUTES</t>
  </si>
  <si>
    <t>28760577676</t>
  </si>
  <si>
    <t>82781913700015</t>
  </si>
  <si>
    <t>549964</t>
  </si>
  <si>
    <t>16 Rue BALARD</t>
  </si>
  <si>
    <t>POLE DE PERFECTIONNEMENT PROFESSIONNEL</t>
  </si>
  <si>
    <t>11755493775</t>
  </si>
  <si>
    <t>81843178500018</t>
  </si>
  <si>
    <t>439174</t>
  </si>
  <si>
    <t>03 80 37 16 23</t>
  </si>
  <si>
    <t>IMMEUBLE APOGEE C</t>
  </si>
  <si>
    <t>7 Boulevard REMBRANDT</t>
  </si>
  <si>
    <t>30/01/2012</t>
  </si>
  <si>
    <t>PGI BOURGOGNE FRANCHE COMTE</t>
  </si>
  <si>
    <t>POLE DE GERONTOLOGIE INTERREGIONAL BOURGOGNE FRANCHE COMTE</t>
  </si>
  <si>
    <t>43250254525</t>
  </si>
  <si>
    <t>79062054600024</t>
  </si>
  <si>
    <t>643191</t>
  </si>
  <si>
    <t>51450 BETHENY</t>
  </si>
  <si>
    <t>13 Rue des docks rémois</t>
  </si>
  <si>
    <t>POLE DE FORMATION PASTEUR BETHENY</t>
  </si>
  <si>
    <t>POLE DE FORMATION PASTEUR</t>
  </si>
  <si>
    <t>44510223751</t>
  </si>
  <si>
    <t>91018960400010</t>
  </si>
  <si>
    <t>475920</t>
  </si>
  <si>
    <t>0140341523</t>
  </si>
  <si>
    <t>LES RECOLLETS</t>
  </si>
  <si>
    <t>148 Rue du Faubourg St Martin</t>
  </si>
  <si>
    <t>POLE FORMATION ENVIRONNEMENT VILLE ARCHITECTURE IDF</t>
  </si>
  <si>
    <t>POLE DE FORMATION ENVIRONNEMENT VILLE ET ARCHITECTURE EN ILE DE FRANCE</t>
  </si>
  <si>
    <t>11754454975</t>
  </si>
  <si>
    <t>51207099600016</t>
  </si>
  <si>
    <t>440838</t>
  </si>
  <si>
    <t>06 30 57 73 53</t>
  </si>
  <si>
    <t>La Fabrique POLA</t>
  </si>
  <si>
    <t>10 Quai de Brazza</t>
  </si>
  <si>
    <t>POLE CULTURE ET SANTE EN NOUVELLE AQUITAINE</t>
  </si>
  <si>
    <t>72330858033</t>
  </si>
  <si>
    <t>53283779600038</t>
  </si>
  <si>
    <t>561526</t>
  </si>
  <si>
    <t>06 23 78 38 08</t>
  </si>
  <si>
    <t>12 Avenue DE FARCIENNES</t>
  </si>
  <si>
    <t>POLE CONSEIL ET FORMATION</t>
  </si>
  <si>
    <t>76300401830</t>
  </si>
  <si>
    <t>82075410900024</t>
  </si>
  <si>
    <t>487545</t>
  </si>
  <si>
    <t>0235319351</t>
  </si>
  <si>
    <t>76330 PORT JEROME SUR SEINE</t>
  </si>
  <si>
    <t>NOTRE DAME DE GRAVENCHON</t>
  </si>
  <si>
    <t>14 Rue JEAN MARIDOR</t>
  </si>
  <si>
    <t>TTNCFC</t>
  </si>
  <si>
    <t>POLE CERAMIQUE NORMANDIE</t>
  </si>
  <si>
    <t>23760510676</t>
  </si>
  <si>
    <t>50102901100027</t>
  </si>
  <si>
    <t>660632</t>
  </si>
  <si>
    <t>475r Rue Joséphine Pencalet</t>
  </si>
  <si>
    <t>POLE BTS ALTERNANCE RENNES</t>
  </si>
  <si>
    <t>53290974929</t>
  </si>
  <si>
    <t>94831821700015</t>
  </si>
  <si>
    <t>665241</t>
  </si>
  <si>
    <t>02 98 49 22 99</t>
  </si>
  <si>
    <t>475 Rue JOSEPHINE PENCALET</t>
  </si>
  <si>
    <t>POLE BTS ALTERNANCE BREST</t>
  </si>
  <si>
    <t>POLE BTS ALTERNANCE</t>
  </si>
  <si>
    <t>53290924729</t>
  </si>
  <si>
    <t>84488123500015</t>
  </si>
  <si>
    <t>523320</t>
  </si>
  <si>
    <t>04 73 89 67 38</t>
  </si>
  <si>
    <t>63500 ISSOIRE</t>
  </si>
  <si>
    <t>11 Rue espagnon</t>
  </si>
  <si>
    <t>ASSOCIATION CLIC ISSOIRE</t>
  </si>
  <si>
    <t>POLE AUTONOMIE PAYS D'ISSOIRE DOMES ET MONTAGNE - CLIC</t>
  </si>
  <si>
    <t>83630392163</t>
  </si>
  <si>
    <t>45237759100048</t>
  </si>
  <si>
    <t>581057</t>
  </si>
  <si>
    <t>05 96 42 12 78</t>
  </si>
  <si>
    <t>375 Impasse PETIT MORNE</t>
  </si>
  <si>
    <t>PARM</t>
  </si>
  <si>
    <t>POLE AGRO RESSOURCES ET DE RECHERCHE DE MARTINIQUE</t>
  </si>
  <si>
    <t>02973113197</t>
  </si>
  <si>
    <t>44307458800015</t>
  </si>
  <si>
    <t>513672</t>
  </si>
  <si>
    <t>05 55 34 34 34</t>
  </si>
  <si>
    <t>87170 ISLE</t>
  </si>
  <si>
    <t>2 Rue DU BUISSON</t>
  </si>
  <si>
    <t>POLARIS FORMATION-IRFE ISLE</t>
  </si>
  <si>
    <t>6476</t>
  </si>
  <si>
    <t>BP 50078</t>
  </si>
  <si>
    <t>5 Rue DE LA CITE</t>
  </si>
  <si>
    <t>POLARIS FORMATION-IESF LIMOGES</t>
  </si>
  <si>
    <t>552150</t>
  </si>
  <si>
    <t>09 65 04 61 99</t>
  </si>
  <si>
    <t>10 Quai DE BRAZZA</t>
  </si>
  <si>
    <t>26/10/2016</t>
  </si>
  <si>
    <t>POLA</t>
  </si>
  <si>
    <t>75331138733</t>
  </si>
  <si>
    <t>44433758800040</t>
  </si>
  <si>
    <t>516351</t>
  </si>
  <si>
    <t>06 82 19 23 04</t>
  </si>
  <si>
    <t>34980 ST CLEMENT DE RIVIERE</t>
  </si>
  <si>
    <t>6 Allée du Roc</t>
  </si>
  <si>
    <t>31/03/2015</t>
  </si>
  <si>
    <t>POIRRIER GAELE</t>
  </si>
  <si>
    <t>91340837834</t>
  </si>
  <si>
    <t>79035007800016</t>
  </si>
  <si>
    <t>664420</t>
  </si>
  <si>
    <t>06 17 22 11 32</t>
  </si>
  <si>
    <t>29280 LOCMARIA PLOUZANE</t>
  </si>
  <si>
    <t>3785 Route du Conquet</t>
  </si>
  <si>
    <t>POIRIEZ NOLWENN</t>
  </si>
  <si>
    <t>53290969629</t>
  </si>
  <si>
    <t>44256345800037</t>
  </si>
  <si>
    <t>302910</t>
  </si>
  <si>
    <t>0692 67 68 30</t>
  </si>
  <si>
    <t>ZAC FOUCHEROLLES</t>
  </si>
  <si>
    <t>71 Rue LYAUTEY</t>
  </si>
  <si>
    <t>POINTCOM FORMATION</t>
  </si>
  <si>
    <t>98970282297</t>
  </si>
  <si>
    <t>50816953900014</t>
  </si>
  <si>
    <t>666683</t>
  </si>
  <si>
    <t>06 58 36 44 43</t>
  </si>
  <si>
    <t>9 Rue Curie</t>
  </si>
  <si>
    <t>SEDA LYON</t>
  </si>
  <si>
    <t>POINT S FRANCE</t>
  </si>
  <si>
    <t>82690977369</t>
  </si>
  <si>
    <t>31512794400090</t>
  </si>
  <si>
    <t>427330</t>
  </si>
  <si>
    <t>01 46 02 44 01</t>
  </si>
  <si>
    <t>11 ALBERT 1ER</t>
  </si>
  <si>
    <t>POINT ORG SECURITE</t>
  </si>
  <si>
    <t>11921800292</t>
  </si>
  <si>
    <t>43943781500038</t>
  </si>
  <si>
    <t>551703</t>
  </si>
  <si>
    <t>02 31 58 32 85</t>
  </si>
  <si>
    <t>Immeuble Le Péricentre IV - Bat B</t>
  </si>
  <si>
    <t>149 Rue de la Délivrande</t>
  </si>
  <si>
    <t>POINT JAUNE</t>
  </si>
  <si>
    <t>25140210714</t>
  </si>
  <si>
    <t>48931676000029</t>
  </si>
  <si>
    <t>403234</t>
  </si>
  <si>
    <t>06 81 18 55 71</t>
  </si>
  <si>
    <t>84240 CABRIERES D AIGUES</t>
  </si>
  <si>
    <t>301 bis Rue Cime De Viere</t>
  </si>
  <si>
    <t>POINT FUSION FORMATION</t>
  </si>
  <si>
    <t>93840273184</t>
  </si>
  <si>
    <t>38411560600020</t>
  </si>
  <si>
    <t>455489</t>
  </si>
  <si>
    <t>02 51 37 28 88</t>
  </si>
  <si>
    <t>12 Rue ROBERT BOTHERAU</t>
  </si>
  <si>
    <t>POINT FUNEPLUS</t>
  </si>
  <si>
    <t>52850101685</t>
  </si>
  <si>
    <t>43899095400028</t>
  </si>
  <si>
    <t>536090</t>
  </si>
  <si>
    <t>0238628637</t>
  </si>
  <si>
    <t>2 Rue Charles de Coulomb</t>
  </si>
  <si>
    <t>22/01/2016</t>
  </si>
  <si>
    <t>POINT F BILAN ORLEANS</t>
  </si>
  <si>
    <t>POINT FORMATION BILAN</t>
  </si>
  <si>
    <t>31407854400124</t>
  </si>
  <si>
    <t>600570</t>
  </si>
  <si>
    <t>0771726751</t>
  </si>
  <si>
    <t>Immeuble Séquoïa</t>
  </si>
  <si>
    <t>Zone de la Beucherie</t>
  </si>
  <si>
    <t>27/05/2019</t>
  </si>
  <si>
    <t>POINT FORMATION LAVAL</t>
  </si>
  <si>
    <t>POINT FORMATION</t>
  </si>
  <si>
    <t>52530089253</t>
  </si>
  <si>
    <t>83181914900012</t>
  </si>
  <si>
    <t>553293</t>
  </si>
  <si>
    <t>0594 31 37 24</t>
  </si>
  <si>
    <t>77 Rue René Jadfard</t>
  </si>
  <si>
    <t>POINT COM CAYENNE</t>
  </si>
  <si>
    <t>POINT COM</t>
  </si>
  <si>
    <t>96973029797</t>
  </si>
  <si>
    <t>44064045600024</t>
  </si>
  <si>
    <t>220656</t>
  </si>
  <si>
    <t>01 58 34 50 34</t>
  </si>
  <si>
    <t>2-4 Allée DE LA SEINE</t>
  </si>
  <si>
    <t>POINT BLEU PARIS 17EME</t>
  </si>
  <si>
    <t>POINT BLEU</t>
  </si>
  <si>
    <t>11751708275</t>
  </si>
  <si>
    <t>38042853200077</t>
  </si>
  <si>
    <t>525297</t>
  </si>
  <si>
    <t>03 25 70 47 47</t>
  </si>
  <si>
    <t>10600 LA CHAPELLE ST LUC</t>
  </si>
  <si>
    <t>8 Avenue PRESIDENT RENE COTY</t>
  </si>
  <si>
    <t>03/08/2015</t>
  </si>
  <si>
    <t>POINFOR LA CHAPELLE ST LUC</t>
  </si>
  <si>
    <t>POINFOR</t>
  </si>
  <si>
    <t>21520013052</t>
  </si>
  <si>
    <t>40332561600080</t>
  </si>
  <si>
    <t>496327</t>
  </si>
  <si>
    <t>05 96 50 95 33</t>
  </si>
  <si>
    <t>Croisée Jeanne d'Arc</t>
  </si>
  <si>
    <t>POGNON GERMAIN</t>
  </si>
  <si>
    <t>POGNON GERMAIN ENERGY CENTER</t>
  </si>
  <si>
    <t>97970159297</t>
  </si>
  <si>
    <t>42231091200015</t>
  </si>
  <si>
    <t>648024</t>
  </si>
  <si>
    <t>01 88 31 26 70</t>
  </si>
  <si>
    <t>57 Rue Eugène Carriere</t>
  </si>
  <si>
    <t>PODOFORM</t>
  </si>
  <si>
    <t>PODOFORM SASU</t>
  </si>
  <si>
    <t>11755604975</t>
  </si>
  <si>
    <t>81959187600019</t>
  </si>
  <si>
    <t>668679</t>
  </si>
  <si>
    <t>06 79 62 14 15</t>
  </si>
  <si>
    <t>78490 MONTFORT L AMAURY</t>
  </si>
  <si>
    <t>25 Route DE SAINT-LEGER</t>
  </si>
  <si>
    <t>PODALIRA</t>
  </si>
  <si>
    <t>11788605978</t>
  </si>
  <si>
    <t>94787632200019</t>
  </si>
  <si>
    <t>614439</t>
  </si>
  <si>
    <t>09 81 91 70 83</t>
  </si>
  <si>
    <t>16 Rue Sully</t>
  </si>
  <si>
    <t>18/08/2020</t>
  </si>
  <si>
    <t>POD CREATION</t>
  </si>
  <si>
    <t>POD CREATION - PAUSE CREATION</t>
  </si>
  <si>
    <t>84691487569</t>
  </si>
  <si>
    <t>81371820200019</t>
  </si>
  <si>
    <t>533348</t>
  </si>
  <si>
    <t>06 71 04 48 30</t>
  </si>
  <si>
    <t>80620 DOMART EN PONTHIEU</t>
  </si>
  <si>
    <t>5 Rue du Docteur BILLET</t>
  </si>
  <si>
    <t>POCHOL STEPHANE</t>
  </si>
  <si>
    <t>22800164280</t>
  </si>
  <si>
    <t>50455496500039</t>
  </si>
  <si>
    <t>583443</t>
  </si>
  <si>
    <t>0616513106</t>
  </si>
  <si>
    <t>66700 ARGELES SUR MER</t>
  </si>
  <si>
    <t>RESIDENCE ATALAYA</t>
  </si>
  <si>
    <t>2 Place MAGELLAN</t>
  </si>
  <si>
    <t>POCH FRANCOIS - AQUATILE PLONGEE</t>
  </si>
  <si>
    <t>91660163466</t>
  </si>
  <si>
    <t>44787432200020</t>
  </si>
  <si>
    <t>666348</t>
  </si>
  <si>
    <t>01 55 70 80 90</t>
  </si>
  <si>
    <t>79 Avenue Francois Arago</t>
  </si>
  <si>
    <t>PNM</t>
  </si>
  <si>
    <t>11922341092</t>
  </si>
  <si>
    <t>88436959600025</t>
  </si>
  <si>
    <t>516089</t>
  </si>
  <si>
    <t>04000</t>
  </si>
  <si>
    <t>01 46 34 58 80</t>
  </si>
  <si>
    <t>67 Rue SAINT JACQUES</t>
  </si>
  <si>
    <t>PNEUMODPC</t>
  </si>
  <si>
    <t>79345040400017</t>
  </si>
  <si>
    <t>650444</t>
  </si>
  <si>
    <t>06 92 71 94 77</t>
  </si>
  <si>
    <t>35 Avenue DE LA MER</t>
  </si>
  <si>
    <t>PMK CONSEIL</t>
  </si>
  <si>
    <t>04973308197</t>
  </si>
  <si>
    <t>89754711300018</t>
  </si>
  <si>
    <t>482092</t>
  </si>
  <si>
    <t>01 44 79 34 76</t>
  </si>
  <si>
    <t>42-44 Rue DU PARADIS</t>
  </si>
  <si>
    <t>PLUVALENCE</t>
  </si>
  <si>
    <t>11754391175</t>
  </si>
  <si>
    <t>50970861600016</t>
  </si>
  <si>
    <t>685124</t>
  </si>
  <si>
    <t>06 18 84 65 35</t>
  </si>
  <si>
    <t>77130 LA TOMBE</t>
  </si>
  <si>
    <t>18 Rue Juliette Quinault</t>
  </si>
  <si>
    <t>PLURIELLES SERVICES</t>
  </si>
  <si>
    <t>11770628077</t>
  </si>
  <si>
    <t>75039466000013</t>
  </si>
  <si>
    <t>517033</t>
  </si>
  <si>
    <t>08 99 37 71 58</t>
  </si>
  <si>
    <t>04160 CHATEAU ARNOUX ST AUBAN</t>
  </si>
  <si>
    <t>72 Avenue du Général de Gaulle</t>
  </si>
  <si>
    <t>ASSOCIATION PLURIELLE</t>
  </si>
  <si>
    <t>PLURIELLE</t>
  </si>
  <si>
    <t>93040081204</t>
  </si>
  <si>
    <t>80222295000015</t>
  </si>
  <si>
    <t>362645</t>
  </si>
  <si>
    <t>01 47 70 39 93</t>
  </si>
  <si>
    <t>13 DE PARADIS</t>
  </si>
  <si>
    <t>PLURIEL FORMATION RECHERCHE</t>
  </si>
  <si>
    <t>11754823675</t>
  </si>
  <si>
    <t>45354204500035</t>
  </si>
  <si>
    <t>427287</t>
  </si>
  <si>
    <t>03 80 50 09 48</t>
  </si>
  <si>
    <t>7 Rue DU VOLNAY</t>
  </si>
  <si>
    <t>PLURADYS</t>
  </si>
  <si>
    <t>27210434221</t>
  </si>
  <si>
    <t>50754055700026</t>
  </si>
  <si>
    <t>640750</t>
  </si>
  <si>
    <t>06 22 48 03 28</t>
  </si>
  <si>
    <t>33370 TRESSES</t>
  </si>
  <si>
    <t>37 Allée DU CHATEAU</t>
  </si>
  <si>
    <t>PLUM CONCEPT</t>
  </si>
  <si>
    <t>75331336833</t>
  </si>
  <si>
    <t>89962468800011</t>
  </si>
  <si>
    <t>656574</t>
  </si>
  <si>
    <t>Les Diamants-Bât.B</t>
  </si>
  <si>
    <t>PLS EXPERIENCE</t>
  </si>
  <si>
    <t>11930818693</t>
  </si>
  <si>
    <t>83765512500016</t>
  </si>
  <si>
    <t>680230</t>
  </si>
  <si>
    <t>02 48 27 20 67</t>
  </si>
  <si>
    <t>18230 ST DOULCHARD</t>
  </si>
  <si>
    <t>17 Avenue des Près le roi</t>
  </si>
  <si>
    <t>PLR AUTO ECOLE FORMATION ROUTIERE</t>
  </si>
  <si>
    <t>24180126918</t>
  </si>
  <si>
    <t>90393707600011</t>
  </si>
  <si>
    <t>403428</t>
  </si>
  <si>
    <t>01153</t>
  </si>
  <si>
    <t>CHEZ POMMEROL CHRISTINE</t>
  </si>
  <si>
    <t>134 Rue DE SEZE</t>
  </si>
  <si>
    <t>03/10/2014</t>
  </si>
  <si>
    <t>PLP FORMATION</t>
  </si>
  <si>
    <t>82690941469</t>
  </si>
  <si>
    <t>49345730300011</t>
  </si>
  <si>
    <t>508846</t>
  </si>
  <si>
    <t>1 Rue THEODORE MONOD LA POTERIE</t>
  </si>
  <si>
    <t>PLOUZENNEC ANNE COLOMBE</t>
  </si>
  <si>
    <t>53220861622</t>
  </si>
  <si>
    <t>51979191700023</t>
  </si>
  <si>
    <t>590400</t>
  </si>
  <si>
    <t>0983844243</t>
  </si>
  <si>
    <t>4 Avenue d'Italie</t>
  </si>
  <si>
    <t>PLOUHINEC ROSCOE GWENAELLE</t>
  </si>
  <si>
    <t>53350999535</t>
  </si>
  <si>
    <t>79461699500013</t>
  </si>
  <si>
    <t>407940</t>
  </si>
  <si>
    <t>05663</t>
  </si>
  <si>
    <t>0467879174</t>
  </si>
  <si>
    <t>16 Rue LOUIS TRIBLE</t>
  </si>
  <si>
    <t>PLISSONNEAU CEDRIC</t>
  </si>
  <si>
    <t>PLISSONNEAU CEDRIC - CPCF</t>
  </si>
  <si>
    <t>91340523334</t>
  </si>
  <si>
    <t>37990628200031</t>
  </si>
  <si>
    <t>593989</t>
  </si>
  <si>
    <t>06 43 67 08 60</t>
  </si>
  <si>
    <t>3 Rue JULES RIBOULON</t>
  </si>
  <si>
    <t>PLESSIS RELAVE CHRYSTEL</t>
  </si>
  <si>
    <t>PLESSIS RELAVE CHRYSTEL - DOIGTS DE REVE</t>
  </si>
  <si>
    <t>82420256842</t>
  </si>
  <si>
    <t>53914918700020</t>
  </si>
  <si>
    <t>666415</t>
  </si>
  <si>
    <t>03 33 54 00 43</t>
  </si>
  <si>
    <t>Les Berges du Rhône</t>
  </si>
  <si>
    <t>64 Avenue Leclerc</t>
  </si>
  <si>
    <t>PLEINS TALENTS LYON</t>
  </si>
  <si>
    <t>PLEINS TALENTS</t>
  </si>
  <si>
    <t>82690825469</t>
  </si>
  <si>
    <t>45291580400036</t>
  </si>
  <si>
    <t>407525</t>
  </si>
  <si>
    <t>06 71 61 42 71</t>
  </si>
  <si>
    <t>31470 ST LYS</t>
  </si>
  <si>
    <t>18 Allée DU PIGNE</t>
  </si>
  <si>
    <t>09/08/2022</t>
  </si>
  <si>
    <t>PLEINE VOIX</t>
  </si>
  <si>
    <t>76310981331</t>
  </si>
  <si>
    <t>51804103300029</t>
  </si>
  <si>
    <t>510610</t>
  </si>
  <si>
    <t>01 53 01 84 40</t>
  </si>
  <si>
    <t>5 Rue Jules Valles</t>
  </si>
  <si>
    <t>PLEIN SENS</t>
  </si>
  <si>
    <t>PLEIN SENS FORMATIONS</t>
  </si>
  <si>
    <t>11755155175</t>
  </si>
  <si>
    <t>38300279700041</t>
  </si>
  <si>
    <t>483394</t>
  </si>
  <si>
    <t>09 84 19 18 23</t>
  </si>
  <si>
    <t>68 Avenue ALSACE LORRAINE</t>
  </si>
  <si>
    <t>PLC AQUITAINE</t>
  </si>
  <si>
    <t>73650068565</t>
  </si>
  <si>
    <t>49383784300041</t>
  </si>
  <si>
    <t>473807</t>
  </si>
  <si>
    <t>01 43 34 90 94</t>
  </si>
  <si>
    <t>3 Rue MAURICE RAVEL</t>
  </si>
  <si>
    <t>PLB CONSULTANT</t>
  </si>
  <si>
    <t>11921130092</t>
  </si>
  <si>
    <t>42169477900057</t>
  </si>
  <si>
    <t>564230</t>
  </si>
  <si>
    <t>04 37 28 09 10</t>
  </si>
  <si>
    <t>24 Rue DOMER</t>
  </si>
  <si>
    <t>PLATINIUM FORMATION</t>
  </si>
  <si>
    <t>82691049769</t>
  </si>
  <si>
    <t>51141946700028</t>
  </si>
  <si>
    <t>495475</t>
  </si>
  <si>
    <t>04 76 29 89 49</t>
  </si>
  <si>
    <t>1 Rue Alfred de Musset</t>
  </si>
  <si>
    <t>PLATINIUM CQFT</t>
  </si>
  <si>
    <t>82380405138</t>
  </si>
  <si>
    <t>48908092900024</t>
  </si>
  <si>
    <t>600325</t>
  </si>
  <si>
    <t>02 31 54 52 40</t>
  </si>
  <si>
    <t>Immeuble Odyssée</t>
  </si>
  <si>
    <t>4 Avenue de Cambridge</t>
  </si>
  <si>
    <t>PROF'ILE</t>
  </si>
  <si>
    <t>PLATEFORME RENCONTRE ORIENTATION FORMATION DE L'IMPRESSION DU LIVRE ET DE L'EDITION</t>
  </si>
  <si>
    <t>25140188614</t>
  </si>
  <si>
    <t>45142518500027</t>
  </si>
  <si>
    <t>566974</t>
  </si>
  <si>
    <t>08247</t>
  </si>
  <si>
    <t>07 87 28 82 16</t>
  </si>
  <si>
    <t>Centre d'Orthogénie</t>
  </si>
  <si>
    <t>Quai Yermoloff</t>
  </si>
  <si>
    <t>PLEIRAA</t>
  </si>
  <si>
    <t>PLATEFORME EXPERTISE IVG REGION AUVERGNE RHONE ALPES</t>
  </si>
  <si>
    <t>84380657938</t>
  </si>
  <si>
    <t>82340664000016</t>
  </si>
  <si>
    <t>424055</t>
  </si>
  <si>
    <t>01991</t>
  </si>
  <si>
    <t>04 76 76 61 45</t>
  </si>
  <si>
    <t>POLE REEDUCATION ET PHYSIOLOGIE HOPITAL SUD</t>
  </si>
  <si>
    <t>Avenue DE KIMBERLEY</t>
  </si>
  <si>
    <t>PERIMETRES</t>
  </si>
  <si>
    <t>PLATE FORME EXPERTISE RECHERCHE INNOVATION METABOLISME RESPIRATION EXERCICE SOMMEIL</t>
  </si>
  <si>
    <t>82380492738</t>
  </si>
  <si>
    <t>52269277100010</t>
  </si>
  <si>
    <t>638651</t>
  </si>
  <si>
    <t>06 35 66 13 10</t>
  </si>
  <si>
    <t>30129 REDESSAN</t>
  </si>
  <si>
    <t>9 Rue des Canisses</t>
  </si>
  <si>
    <t>PLANUL CEDRIC</t>
  </si>
  <si>
    <t>91340882734</t>
  </si>
  <si>
    <t>81211513700034</t>
  </si>
  <si>
    <t>615328</t>
  </si>
  <si>
    <t>06 07 37 29 58</t>
  </si>
  <si>
    <t>50300 AVRANCHES</t>
  </si>
  <si>
    <t>8 D Rue des Mares</t>
  </si>
  <si>
    <t>PLANTADE ERIC</t>
  </si>
  <si>
    <t>PLANTADE ERIC - A2CF</t>
  </si>
  <si>
    <t>25500116350</t>
  </si>
  <si>
    <t>43481800100050</t>
  </si>
  <si>
    <t>667766</t>
  </si>
  <si>
    <t>06 46 00 08 96</t>
  </si>
  <si>
    <t>24430 MARSAC SUR L ISLE</t>
  </si>
  <si>
    <t>BEAULIEU</t>
  </si>
  <si>
    <t>1 Impasse du Hérisson</t>
  </si>
  <si>
    <t>PLANQUET JOHN</t>
  </si>
  <si>
    <t>PLANQUET JOHN - AVENIR VAE</t>
  </si>
  <si>
    <t>75240225124</t>
  </si>
  <si>
    <t>84881403400015</t>
  </si>
  <si>
    <t>463693</t>
  </si>
  <si>
    <t>01 43 05 87 45</t>
  </si>
  <si>
    <t>IMMEUBLE LES PORTES DE PARIS</t>
  </si>
  <si>
    <t>1 Rue DU REMPART</t>
  </si>
  <si>
    <t>26/03/2018</t>
  </si>
  <si>
    <t>PLANON FRANCE NOISY LE GRAND</t>
  </si>
  <si>
    <t>PLANON FRANCE</t>
  </si>
  <si>
    <t>11930766793</t>
  </si>
  <si>
    <t>51037599100039</t>
  </si>
  <si>
    <t>NDA INVALIDE.</t>
  </si>
  <si>
    <t>407951</t>
  </si>
  <si>
    <t>02 41 88 70 73</t>
  </si>
  <si>
    <t>35 Rue ST EXUPÉRY</t>
  </si>
  <si>
    <t>PLANNING FAMILIAL 49</t>
  </si>
  <si>
    <t>52490320049</t>
  </si>
  <si>
    <t>31030711100024</t>
  </si>
  <si>
    <t>674758</t>
  </si>
  <si>
    <t>01 48 07 29 10</t>
  </si>
  <si>
    <t>10 Place Neuve</t>
  </si>
  <si>
    <t>PLANNING FAMILIAL 37 TOURS</t>
  </si>
  <si>
    <t>PLANNING FAMILIAL 37 - MOUVEMENT FRANCAIS PLANING FAMILIAL - MFPF</t>
  </si>
  <si>
    <t>24370315437</t>
  </si>
  <si>
    <t>42349165300014</t>
  </si>
  <si>
    <t>472116</t>
  </si>
  <si>
    <t>02 31 82 20 50</t>
  </si>
  <si>
    <t>3 Boulevard MARECHAL LYAUTEY</t>
  </si>
  <si>
    <t>PLANNING FAMILIAL 14</t>
  </si>
  <si>
    <t>PLANNING FAMILIAL 14 CAEN</t>
  </si>
  <si>
    <t>25140243714</t>
  </si>
  <si>
    <t>41817353000019</t>
  </si>
  <si>
    <t>430882</t>
  </si>
  <si>
    <t>16 Avenue DU PRÉSIDENT KENNEDY</t>
  </si>
  <si>
    <t>PLANNING FAMILIAL DU NORD LILLE</t>
  </si>
  <si>
    <t>PLANNING FAMILIAL DU NORD</t>
  </si>
  <si>
    <t>31590692359</t>
  </si>
  <si>
    <t>47966720600011</t>
  </si>
  <si>
    <t>481129</t>
  </si>
  <si>
    <t>0490874369</t>
  </si>
  <si>
    <t>BP 854</t>
  </si>
  <si>
    <t>13 Rue DE LA VENUS D'ARLES</t>
  </si>
  <si>
    <t>MFPF</t>
  </si>
  <si>
    <t>PLANNING FAMILIAL DE VAUCLUSE</t>
  </si>
  <si>
    <t>93840341184</t>
  </si>
  <si>
    <t>30580947700022</t>
  </si>
  <si>
    <t>427305</t>
  </si>
  <si>
    <t>04740</t>
  </si>
  <si>
    <t>01 40 21 72 11</t>
  </si>
  <si>
    <t>55 bis Rue DE LYON</t>
  </si>
  <si>
    <t>PLANETE GRISE CONSEIL PARIS</t>
  </si>
  <si>
    <t>PLANETE GRISE CONSEIL - SIEGE SOCIAL</t>
  </si>
  <si>
    <t>11754642475</t>
  </si>
  <si>
    <t>43284354800038</t>
  </si>
  <si>
    <t>567360</t>
  </si>
  <si>
    <t>04 75 08 28 02</t>
  </si>
  <si>
    <t>Maison de la vie associative</t>
  </si>
  <si>
    <t>74 Route de Montélier</t>
  </si>
  <si>
    <t>PLANETE AUTISME DROME ARDECHE</t>
  </si>
  <si>
    <t>82260195026</t>
  </si>
  <si>
    <t>53776839200020</t>
  </si>
  <si>
    <t>667183</t>
  </si>
  <si>
    <t>04 13 91 08 43</t>
  </si>
  <si>
    <t>41 Rue de Poitou</t>
  </si>
  <si>
    <t>PLANET CAMPUS PARIS</t>
  </si>
  <si>
    <t>PLANET CAMPUS</t>
  </si>
  <si>
    <t>11755951775</t>
  </si>
  <si>
    <t>84539061600033</t>
  </si>
  <si>
    <t>683681</t>
  </si>
  <si>
    <t>06 12 63 50 35</t>
  </si>
  <si>
    <t>2 Place ALEXANDRE FARNESE</t>
  </si>
  <si>
    <t>PLANCHIN JEAN BAPTISTE</t>
  </si>
  <si>
    <t>PLANCHIN JEAN BAPTISTE - CUMEO</t>
  </si>
  <si>
    <t>93840507384</t>
  </si>
  <si>
    <t>98490882200013</t>
  </si>
  <si>
    <t>643798</t>
  </si>
  <si>
    <t>09 81 98 19 11</t>
  </si>
  <si>
    <t>25800 VALDAHON</t>
  </si>
  <si>
    <t>22 Rue de la gare</t>
  </si>
  <si>
    <t>PLANAIR FRANCE SAS VALDAHON</t>
  </si>
  <si>
    <t>PLANAIR FRANCE SAS</t>
  </si>
  <si>
    <t>27250341025</t>
  </si>
  <si>
    <t>52285015500014</t>
  </si>
  <si>
    <t>524475</t>
  </si>
  <si>
    <t>06 26 22 65 00</t>
  </si>
  <si>
    <t>LES ANEMONES ESC 3</t>
  </si>
  <si>
    <t>146 Boulevard NAPOLEON III - EQUIPEMENTS ET FORMATIONS PREMIERS SECOURS</t>
  </si>
  <si>
    <t>PLAISANCE JEAN BAPTISTE</t>
  </si>
  <si>
    <t>PLAISANCE JEAN BAPTISTE - EFPS PREMIER SECOURS</t>
  </si>
  <si>
    <t>93060740906</t>
  </si>
  <si>
    <t>50853721400043</t>
  </si>
  <si>
    <t>40563</t>
  </si>
  <si>
    <t>01 49 63 60 01</t>
  </si>
  <si>
    <t>93410 VAUJOURS</t>
  </si>
  <si>
    <t>306 Rue DE MEAUX</t>
  </si>
  <si>
    <t>23/06/2016</t>
  </si>
  <si>
    <t>PLACOPLATRE VAUJOURS</t>
  </si>
  <si>
    <t>PLACOPLATRE</t>
  </si>
  <si>
    <t>11920005593</t>
  </si>
  <si>
    <t>72980070600214</t>
  </si>
  <si>
    <t>462135</t>
  </si>
  <si>
    <t>01 46 25 46 25</t>
  </si>
  <si>
    <t>34 Avenue FRANKLIN ROOSEVELT</t>
  </si>
  <si>
    <t>16/03/2016</t>
  </si>
  <si>
    <t>72980070600222</t>
  </si>
  <si>
    <t>530608</t>
  </si>
  <si>
    <t>06 21 60 47 18</t>
  </si>
  <si>
    <t>59870 WANDIGNIES HAMAGE</t>
  </si>
  <si>
    <t>533 Rue Jean Jaures</t>
  </si>
  <si>
    <t>PLACE CHRISTOPHE</t>
  </si>
  <si>
    <t>31590896959</t>
  </si>
  <si>
    <t>80403964200017</t>
  </si>
  <si>
    <t>625115</t>
  </si>
  <si>
    <t>02 52 59 45 30</t>
  </si>
  <si>
    <t>16 Rue Lamoriciere</t>
  </si>
  <si>
    <t>PKF ARSILON ACADEMY</t>
  </si>
  <si>
    <t>52440867244</t>
  </si>
  <si>
    <t>85150257500026</t>
  </si>
  <si>
    <t>309280</t>
  </si>
  <si>
    <t>01 44 64 96 79</t>
  </si>
  <si>
    <t>12 Rue CHEVREUL</t>
  </si>
  <si>
    <t>PK CONSULTANTS</t>
  </si>
  <si>
    <t>11751824575</t>
  </si>
  <si>
    <t>33044003300026</t>
  </si>
  <si>
    <t>396503</t>
  </si>
  <si>
    <t>03 26 85 21 18</t>
  </si>
  <si>
    <t>19-21 Rue Denis Papin</t>
  </si>
  <si>
    <t>26/10/2015</t>
  </si>
  <si>
    <t>PIXEM INSTITUT</t>
  </si>
  <si>
    <t>21510130651</t>
  </si>
  <si>
    <t>49963960700021</t>
  </si>
  <si>
    <t>630720</t>
  </si>
  <si>
    <t>05 55 54 93 49</t>
  </si>
  <si>
    <t>23340 FAUX LA MONTAGNE</t>
  </si>
  <si>
    <t>LE BOURG</t>
  </si>
  <si>
    <t>PIVOINE</t>
  </si>
  <si>
    <t>74230017523</t>
  </si>
  <si>
    <t>48891531500011</t>
  </si>
  <si>
    <t>682512</t>
  </si>
  <si>
    <t>06 80 16 41 17</t>
  </si>
  <si>
    <t>13 bis Rue Neuve Bergère</t>
  </si>
  <si>
    <t>PIUMA CONSEIL</t>
  </si>
  <si>
    <t>27210461221</t>
  </si>
  <si>
    <t>98261046100013</t>
  </si>
  <si>
    <t>588271</t>
  </si>
  <si>
    <t>41 Rue MOLIÈRE</t>
  </si>
  <si>
    <t>PISTE SÉCURITÉ</t>
  </si>
  <si>
    <t>11922163292</t>
  </si>
  <si>
    <t>82853477600012</t>
  </si>
  <si>
    <t>590162</t>
  </si>
  <si>
    <t>03 84 80 16 30</t>
  </si>
  <si>
    <t>39380 SOUVANS</t>
  </si>
  <si>
    <t>39 Route Nationale</t>
  </si>
  <si>
    <t>PISSELOUP PHILIPPE - LABORATOIRE LPTD</t>
  </si>
  <si>
    <t>43390053339</t>
  </si>
  <si>
    <t>33862207900089</t>
  </si>
  <si>
    <t>666506</t>
  </si>
  <si>
    <t>06 85 57 34 57</t>
  </si>
  <si>
    <t>19 Rue de la Libération</t>
  </si>
  <si>
    <t>PISANO STEPHANIE</t>
  </si>
  <si>
    <t>PISANO STEPHANIE - LES SERVICES EN OR DE STEPH</t>
  </si>
  <si>
    <t>84380796338</t>
  </si>
  <si>
    <t>90085895200014</t>
  </si>
  <si>
    <t>617477</t>
  </si>
  <si>
    <t>06 62 10 29 93</t>
  </si>
  <si>
    <t>34 Avenue des Mimosas</t>
  </si>
  <si>
    <t>PIOLA CASELLI VALERIE</t>
  </si>
  <si>
    <t>PIOLA CASELLI VALERIE - COM'MEDIA</t>
  </si>
  <si>
    <t>93060603106</t>
  </si>
  <si>
    <t>48435627400023</t>
  </si>
  <si>
    <t>635327</t>
  </si>
  <si>
    <t>06 12 48 67 81</t>
  </si>
  <si>
    <t>10 Rue George Sand</t>
  </si>
  <si>
    <t>05/02/2022</t>
  </si>
  <si>
    <t>PINTEAU LECOCQ SANDRINE</t>
  </si>
  <si>
    <t>PINTEAU LECOCQ SANDRINE - CONSEIL ET EVOLUTION</t>
  </si>
  <si>
    <t>24370336537</t>
  </si>
  <si>
    <t>78997568700029</t>
  </si>
  <si>
    <t>603818</t>
  </si>
  <si>
    <t>44250 ST BREVIN LES PINS</t>
  </si>
  <si>
    <t>4 Rue des Grands Bois</t>
  </si>
  <si>
    <t>19/08/2019</t>
  </si>
  <si>
    <t>PINSON DOMINIQUE</t>
  </si>
  <si>
    <t>52440863744</t>
  </si>
  <si>
    <t>84244418400019</t>
  </si>
  <si>
    <t>539624</t>
  </si>
  <si>
    <t>0298635050</t>
  </si>
  <si>
    <t>88 Rue GAMBETTA</t>
  </si>
  <si>
    <t>PINCEMIN CLAUDE OBJECTIF PERMIS.COM</t>
  </si>
  <si>
    <t>PINCEMIN CLAUDE L'AUTO ECOLE DE LA BAIE</t>
  </si>
  <si>
    <t>53290840929</t>
  </si>
  <si>
    <t>51052490300018</t>
  </si>
  <si>
    <t>430444</t>
  </si>
  <si>
    <t>03633</t>
  </si>
  <si>
    <t>0607271930</t>
  </si>
  <si>
    <t>34 Boulevard de Picpus</t>
  </si>
  <si>
    <t>14/10/2024</t>
  </si>
  <si>
    <t>PINARD DARMANGEAT VERONIQUE</t>
  </si>
  <si>
    <t>11754688975</t>
  </si>
  <si>
    <t>48752774900021</t>
  </si>
  <si>
    <t>458211</t>
  </si>
  <si>
    <t>44130 FAY DE BRETAGNE</t>
  </si>
  <si>
    <t>LA BOUGUENAIS</t>
  </si>
  <si>
    <t>PIMOLLE NICOLAS L'ARBRE A FORMATION</t>
  </si>
  <si>
    <t>52440671444</t>
  </si>
  <si>
    <t>75366213900017</t>
  </si>
  <si>
    <t>320020</t>
  </si>
  <si>
    <t>01 80 96 04 50</t>
  </si>
  <si>
    <t>49 Rue de Billancourt</t>
  </si>
  <si>
    <t>PILOTIS FORMATION</t>
  </si>
  <si>
    <t>11921145492</t>
  </si>
  <si>
    <t>39249989300064</t>
  </si>
  <si>
    <t>586146</t>
  </si>
  <si>
    <t>04 82 53 74 30</t>
  </si>
  <si>
    <t>19 Rue Président Edouard Heriot</t>
  </si>
  <si>
    <t>PILOT IN</t>
  </si>
  <si>
    <t>PILOT'IN</t>
  </si>
  <si>
    <t>84691519469</t>
  </si>
  <si>
    <t>79421461900023</t>
  </si>
  <si>
    <t>454242</t>
  </si>
  <si>
    <t>01 43 76 67 89</t>
  </si>
  <si>
    <t>21 Rue DU DOCTEUR DECORSE</t>
  </si>
  <si>
    <t>PILORGE DIDIER</t>
  </si>
  <si>
    <t>PILORGE DIDIER JEAN MARIE</t>
  </si>
  <si>
    <t>11940830294</t>
  </si>
  <si>
    <t>75072932900011</t>
  </si>
  <si>
    <t>672671</t>
  </si>
  <si>
    <t>44860 PONT ST MARTIN</t>
  </si>
  <si>
    <t>5 Avenue du Bosquet</t>
  </si>
  <si>
    <t>PILOQUET JEAN EUDES</t>
  </si>
  <si>
    <t>PILOQUET JEAN EUDES - PEDIASAFE</t>
  </si>
  <si>
    <t>52441069244</t>
  </si>
  <si>
    <t>97970600900011</t>
  </si>
  <si>
    <t>678314</t>
  </si>
  <si>
    <t>06 87 54 06 07</t>
  </si>
  <si>
    <t>76540 ANGERVILLE LA MARTEL</t>
  </si>
  <si>
    <t>HAMMEAU D'YPREVILLE</t>
  </si>
  <si>
    <t>312 Impasse des celliers</t>
  </si>
  <si>
    <t>PILON JEAN MARC</t>
  </si>
  <si>
    <t>PILON JEAN MARC - DYSSEO</t>
  </si>
  <si>
    <t>28760590776</t>
  </si>
  <si>
    <t>51110000000021</t>
  </si>
  <si>
    <t>314500</t>
  </si>
  <si>
    <t>05 34 27 29 80</t>
  </si>
  <si>
    <t>ZONE INDUSTRIELLE DU TERROIR</t>
  </si>
  <si>
    <t>12 Avenue LEON JOUHAUX</t>
  </si>
  <si>
    <t>PILOCAP MIDI PYRENEES</t>
  </si>
  <si>
    <t>73310201631</t>
  </si>
  <si>
    <t>39231438100022</t>
  </si>
  <si>
    <t>500860</t>
  </si>
  <si>
    <t>05 56 55 90 49</t>
  </si>
  <si>
    <t>33127 ST JEAN D ILLAC</t>
  </si>
  <si>
    <t>LOTISSEMENT INDUSTRIEL DU BARON</t>
  </si>
  <si>
    <t>32-72 Rue MARIE CURIE</t>
  </si>
  <si>
    <t>PILOCAP AQUITAINE</t>
  </si>
  <si>
    <t>72330698833</t>
  </si>
  <si>
    <t>49249451300020</t>
  </si>
  <si>
    <t>593862</t>
  </si>
  <si>
    <t>06 84 39 79 40</t>
  </si>
  <si>
    <t>75 Boulevard Saint Michel</t>
  </si>
  <si>
    <t>21/12/2018</t>
  </si>
  <si>
    <t>PILGRIM CONSEIL</t>
  </si>
  <si>
    <t>52490290349</t>
  </si>
  <si>
    <t>78941729200024</t>
  </si>
  <si>
    <t>536740</t>
  </si>
  <si>
    <t>02 40 20 38 24</t>
  </si>
  <si>
    <t>73 Boulevard GABRIL LAURIOL</t>
  </si>
  <si>
    <t>03/02/2016</t>
  </si>
  <si>
    <t>PILATES</t>
  </si>
  <si>
    <t>52440685544</t>
  </si>
  <si>
    <t>52934247900019</t>
  </si>
  <si>
    <t>423397</t>
  </si>
  <si>
    <t>40100 DAX</t>
  </si>
  <si>
    <t>120 Avenue GEORGES CLEMENCEAU</t>
  </si>
  <si>
    <t>PILAR</t>
  </si>
  <si>
    <t>72400088240</t>
  </si>
  <si>
    <t>50813312100030</t>
  </si>
  <si>
    <t>544395</t>
  </si>
  <si>
    <t>04 50 45 13 91</t>
  </si>
  <si>
    <t>42 Chemin DE LA PRAIRIE</t>
  </si>
  <si>
    <t>PIGIER CREATION IPAC ANNECY</t>
  </si>
  <si>
    <t>PIGIER CREATION INSTITUT DES PROFESSIONS DES IPAC</t>
  </si>
  <si>
    <t>82740024674</t>
  </si>
  <si>
    <t>38416491900175</t>
  </si>
  <si>
    <t>414499</t>
  </si>
  <si>
    <t>06 31 97 26 23</t>
  </si>
  <si>
    <t>30190 STE ANASTASIE</t>
  </si>
  <si>
    <t>Lieu-dit Aubarne</t>
  </si>
  <si>
    <t>111 Impasse le pradet</t>
  </si>
  <si>
    <t>PIFFARD ISABELLE</t>
  </si>
  <si>
    <t>91300286330</t>
  </si>
  <si>
    <t>50178467200021</t>
  </si>
  <si>
    <t>605943</t>
  </si>
  <si>
    <t>04 67 82 91 76</t>
  </si>
  <si>
    <t>27 Allée Jean Monnet</t>
  </si>
  <si>
    <t>PIETROBELLI ETIENNE</t>
  </si>
  <si>
    <t>91340731934</t>
  </si>
  <si>
    <t>53450174700057</t>
  </si>
  <si>
    <t>570941</t>
  </si>
  <si>
    <t>06 26 12 33 20</t>
  </si>
  <si>
    <t>17640 VAUX SUR MER</t>
  </si>
  <si>
    <t>7 Rue anemones de mer</t>
  </si>
  <si>
    <t>02/10/2017</t>
  </si>
  <si>
    <t>PIETRE STEPHANIE ALTERELA</t>
  </si>
  <si>
    <t>54170179917</t>
  </si>
  <si>
    <t>80765695400011</t>
  </si>
  <si>
    <t>655430</t>
  </si>
  <si>
    <t>06 71 39 11 46</t>
  </si>
  <si>
    <t>33240 LA LANDE DE FRONSAC</t>
  </si>
  <si>
    <t>95 Chemin du Pusquey</t>
  </si>
  <si>
    <t>PIERRES DES ELFES</t>
  </si>
  <si>
    <t>75331492133</t>
  </si>
  <si>
    <t>82487669200016</t>
  </si>
  <si>
    <t>658492</t>
  </si>
  <si>
    <t>06 51 34 37 00</t>
  </si>
  <si>
    <t>BAT C-BOITE 10</t>
  </si>
  <si>
    <t>218 Rue DE LA CROIX NIVERT</t>
  </si>
  <si>
    <t>PIERINA FILOGONIO</t>
  </si>
  <si>
    <t>11756366475</t>
  </si>
  <si>
    <t>90239136600017</t>
  </si>
  <si>
    <t>599591</t>
  </si>
  <si>
    <t>ADCM</t>
  </si>
  <si>
    <t>3 Place MASSENA</t>
  </si>
  <si>
    <t>PIEGAY TRADING ET CONSULTING</t>
  </si>
  <si>
    <t>93060813206</t>
  </si>
  <si>
    <t>83057879500015</t>
  </si>
  <si>
    <t>156322</t>
  </si>
  <si>
    <t>06 62 02 97 08</t>
  </si>
  <si>
    <t>13 bis Boulevard SAINT MARTIN</t>
  </si>
  <si>
    <t>PIEDTENU BEATRIX</t>
  </si>
  <si>
    <t>11753153975</t>
  </si>
  <si>
    <t>42290969700019</t>
  </si>
  <si>
    <t>677243</t>
  </si>
  <si>
    <t>06 15 45 00 70</t>
  </si>
  <si>
    <t>26160 LA BEGUDE DE MAZENC</t>
  </si>
  <si>
    <t>25 CHEMIN DU MOULIN</t>
  </si>
  <si>
    <t>PICQUART ANNE</t>
  </si>
  <si>
    <t>PICQUART ANNE - ANNE POLUS ARGAN ILA</t>
  </si>
  <si>
    <t>84691735469</t>
  </si>
  <si>
    <t>52875144900034</t>
  </si>
  <si>
    <t>666749</t>
  </si>
  <si>
    <t>34 93 547 8300</t>
  </si>
  <si>
    <t>2 CARRER DEL CISTER</t>
  </si>
  <si>
    <t>PICIS CLINICAL SOLUTIONS</t>
  </si>
  <si>
    <t>607125</t>
  </si>
  <si>
    <t>03 22 52 15 05</t>
  </si>
  <si>
    <t>3 Rue CAUDRON</t>
  </si>
  <si>
    <t>15/11/2019</t>
  </si>
  <si>
    <t>PICARDIE LANGUES AMIENS</t>
  </si>
  <si>
    <t>PICARDIE LANGUES</t>
  </si>
  <si>
    <t>22600297960</t>
  </si>
  <si>
    <t>80985935800024</t>
  </si>
  <si>
    <t>484428</t>
  </si>
  <si>
    <t>06 03 31 17 09</t>
  </si>
  <si>
    <t>CHEZ VEDOVATTI/SETZER</t>
  </si>
  <si>
    <t>55 Rue DAUBENTON</t>
  </si>
  <si>
    <t>PICARD SANDRINE</t>
  </si>
  <si>
    <t>26210321821</t>
  </si>
  <si>
    <t>47849662300057</t>
  </si>
  <si>
    <t>641455</t>
  </si>
  <si>
    <t>82800 NEGREPELISSE</t>
  </si>
  <si>
    <t>135 Rue DES ECOLES</t>
  </si>
  <si>
    <t>PICARD ISABELLE</t>
  </si>
  <si>
    <t>76820082482</t>
  </si>
  <si>
    <t>53255952300057</t>
  </si>
  <si>
    <t>624743</t>
  </si>
  <si>
    <t>06 10 15 90 86</t>
  </si>
  <si>
    <t>12 Place Sadi Carnot</t>
  </si>
  <si>
    <t>PICARD ARNAUD JEAN-PHILIPPE</t>
  </si>
  <si>
    <t>PICARD ARNAUD JEAN PHILIPPE - FIT'N ZEN</t>
  </si>
  <si>
    <t>28760580676</t>
  </si>
  <si>
    <t>51300156000012</t>
  </si>
  <si>
    <t>327372</t>
  </si>
  <si>
    <t>05 62 06 11 67</t>
  </si>
  <si>
    <t>32500 FLEURANCE</t>
  </si>
  <si>
    <t>ZI DU BOSC</t>
  </si>
  <si>
    <t>9 Avenue CLEMENT FAYAT</t>
  </si>
  <si>
    <t>PICA CONSULTANT</t>
  </si>
  <si>
    <t>73320028232</t>
  </si>
  <si>
    <t>44296566100022</t>
  </si>
  <si>
    <t>537536</t>
  </si>
  <si>
    <t>06 50 20 29 56</t>
  </si>
  <si>
    <t>14 Rue MARYSE BASTIE</t>
  </si>
  <si>
    <t>PIC FORMATION</t>
  </si>
  <si>
    <t>82740241974</t>
  </si>
  <si>
    <t>52162464300032</t>
  </si>
  <si>
    <t>609250</t>
  </si>
  <si>
    <t>01 49 11 14 31</t>
  </si>
  <si>
    <t>11 Avenue du Général Leclerc</t>
  </si>
  <si>
    <t>14/01/2020</t>
  </si>
  <si>
    <t>PIAT SEGUY DELPHINE</t>
  </si>
  <si>
    <t>11922178292</t>
  </si>
  <si>
    <t>81141872200013</t>
  </si>
  <si>
    <t>570217</t>
  </si>
  <si>
    <t>14 Rue La Fayette</t>
  </si>
  <si>
    <t>PHYSIOSTEO ENTREPRISE</t>
  </si>
  <si>
    <t>27250344225</t>
  </si>
  <si>
    <t>82952535100021</t>
  </si>
  <si>
    <t>619036</t>
  </si>
  <si>
    <t>10 Queen Street Place</t>
  </si>
  <si>
    <t>28/12/2020</t>
  </si>
  <si>
    <t>PHYSIOPEDIA PLUS LTD</t>
  </si>
  <si>
    <t>505122</t>
  </si>
  <si>
    <t>03033</t>
  </si>
  <si>
    <t>06 62 38 38 14</t>
  </si>
  <si>
    <t>13 Rue DU DOCTEUR ROUX</t>
  </si>
  <si>
    <t>02/06/2016</t>
  </si>
  <si>
    <t>PBERTH</t>
  </si>
  <si>
    <t>PHYSIOLOGIE BIOLOGIE EVALUATION RECHERCHE ET TRAITEMENT EN HYPERBARIE</t>
  </si>
  <si>
    <t>80344723400011</t>
  </si>
  <si>
    <t>648607</t>
  </si>
  <si>
    <t>099GX</t>
  </si>
  <si>
    <t>18 Chemin de Mimet</t>
  </si>
  <si>
    <t>PHYSIO-LEARNING.COM</t>
  </si>
  <si>
    <t>93131997413</t>
  </si>
  <si>
    <t>89276568600027</t>
  </si>
  <si>
    <t>507982</t>
  </si>
  <si>
    <t>05406</t>
  </si>
  <si>
    <t>022801015</t>
  </si>
  <si>
    <t>APPARTEMENT 22</t>
  </si>
  <si>
    <t>66 Rue Rembault</t>
  </si>
  <si>
    <t>PHYSIOKIN' FORMATION</t>
  </si>
  <si>
    <t>22800169280</t>
  </si>
  <si>
    <t>79489041800013</t>
  </si>
  <si>
    <t>609067</t>
  </si>
  <si>
    <t>04 90 83 71 93</t>
  </si>
  <si>
    <t>3 Rue DE L'ANCIENNE MAIRIE</t>
  </si>
  <si>
    <t>PHYSIOFIRM</t>
  </si>
  <si>
    <t>93840304284</t>
  </si>
  <si>
    <t>50468239400029</t>
  </si>
  <si>
    <t>619395</t>
  </si>
  <si>
    <t>09221</t>
  </si>
  <si>
    <t>04 67 28 26 85</t>
  </si>
  <si>
    <t>Zac Mercorent</t>
  </si>
  <si>
    <t>81 Nicolas Joseph Cugnot</t>
  </si>
  <si>
    <t>PHYSIOACADEMIE</t>
  </si>
  <si>
    <t>76341014934</t>
  </si>
  <si>
    <t>84012649400011</t>
  </si>
  <si>
    <t>679732</t>
  </si>
  <si>
    <t>70190 NEUVELLE LES CROMARY</t>
  </si>
  <si>
    <t>8 Rue DE LA PRAIRIE</t>
  </si>
  <si>
    <t>PHYSIO UPGRADE</t>
  </si>
  <si>
    <t>27700094970</t>
  </si>
  <si>
    <t>93121777200017</t>
  </si>
  <si>
    <t>616989</t>
  </si>
  <si>
    <t>60 Rue DE MONTPARNASSE</t>
  </si>
  <si>
    <t>PHYSIO' LEARN</t>
  </si>
  <si>
    <t>11756398575</t>
  </si>
  <si>
    <t>88291388200016</t>
  </si>
  <si>
    <t>603363</t>
  </si>
  <si>
    <t>06 93 49 97 07</t>
  </si>
  <si>
    <t>31 Rue Martinel Lassays</t>
  </si>
  <si>
    <t>PHYSIO FORMATION</t>
  </si>
  <si>
    <t>PHYSIO FORMATION SAS</t>
  </si>
  <si>
    <t>04973131597</t>
  </si>
  <si>
    <t>83332508700025</t>
  </si>
  <si>
    <t>649648</t>
  </si>
  <si>
    <t>01 44 95 97 71</t>
  </si>
  <si>
    <t>17 Rue DE L'ARRIVEE</t>
  </si>
  <si>
    <t>22/12/2022</t>
  </si>
  <si>
    <t>PHYSICARE</t>
  </si>
  <si>
    <t>11754321775</t>
  </si>
  <si>
    <t>49959042000034</t>
  </si>
  <si>
    <t>674540</t>
  </si>
  <si>
    <t>32 2 3470627</t>
  </si>
  <si>
    <t>1302 Chaussée DE WATERLOO</t>
  </si>
  <si>
    <t>PHYSICAL COACHING ACADEMY</t>
  </si>
  <si>
    <t>599669</t>
  </si>
  <si>
    <t>07 81 15 60 10</t>
  </si>
  <si>
    <t>300 Rue ROLAND GARROS</t>
  </si>
  <si>
    <t>PHT FORMATION</t>
  </si>
  <si>
    <t>91340788534</t>
  </si>
  <si>
    <t>79264686100031</t>
  </si>
  <si>
    <t>539296</t>
  </si>
  <si>
    <t>8 Rue DE GENES</t>
  </si>
  <si>
    <t>11/03/2016</t>
  </si>
  <si>
    <t>PHOTO UP</t>
  </si>
  <si>
    <t>PHOTO UP OCLIENT</t>
  </si>
  <si>
    <t>11921842992</t>
  </si>
  <si>
    <t>49265917200018</t>
  </si>
  <si>
    <t>616242</t>
  </si>
  <si>
    <t>06 88 85 66 09</t>
  </si>
  <si>
    <t>83230 BORMES LES MIMOSAS</t>
  </si>
  <si>
    <t>356 Rue DES DIONEES</t>
  </si>
  <si>
    <t>PHOTO DECO ADPA</t>
  </si>
  <si>
    <t>93830499483</t>
  </si>
  <si>
    <t>81242179000013</t>
  </si>
  <si>
    <t>660310</t>
  </si>
  <si>
    <t>06 95 42 43 47</t>
  </si>
  <si>
    <t>La Chadenède</t>
  </si>
  <si>
    <t>47 Avenue CARNOT</t>
  </si>
  <si>
    <t>19/10/2023</t>
  </si>
  <si>
    <t>PHOSPHORE ET SENS</t>
  </si>
  <si>
    <t>76300473030</t>
  </si>
  <si>
    <t>88961344400013</t>
  </si>
  <si>
    <t>581227</t>
  </si>
  <si>
    <t>05 61 17 08 54</t>
  </si>
  <si>
    <t>BATIMENT AGORA 1</t>
  </si>
  <si>
    <t>209 Rue JEAN BART</t>
  </si>
  <si>
    <t>26/08/2022</t>
  </si>
  <si>
    <t>PHOSFOREA SAS SCASSI HLD</t>
  </si>
  <si>
    <t>76310870431</t>
  </si>
  <si>
    <t>82521632800013</t>
  </si>
  <si>
    <t>473698</t>
  </si>
  <si>
    <t>0663073710</t>
  </si>
  <si>
    <t>06570 ST PAUL DE VENCE</t>
  </si>
  <si>
    <t>1030 Chemin DU CERCLE</t>
  </si>
  <si>
    <t>PHOENIX ENTREPRISES</t>
  </si>
  <si>
    <t>93060706506</t>
  </si>
  <si>
    <t>79023745700029</t>
  </si>
  <si>
    <t>656483</t>
  </si>
  <si>
    <t>04 90 27 12 75</t>
  </si>
  <si>
    <t>565 Allée de Cassagne</t>
  </si>
  <si>
    <t>PHOENIX LE PONTET</t>
  </si>
  <si>
    <t>PHOENIX</t>
  </si>
  <si>
    <t>93840410284</t>
  </si>
  <si>
    <t>52147066600038</t>
  </si>
  <si>
    <t>642204</t>
  </si>
  <si>
    <t>06 20 45 10 32</t>
  </si>
  <si>
    <t>Immeuble Le Papyrus</t>
  </si>
  <si>
    <t>29 Rue de Lorient</t>
  </si>
  <si>
    <t>PHISOE</t>
  </si>
  <si>
    <t>53351006935</t>
  </si>
  <si>
    <t>82793355700023</t>
  </si>
  <si>
    <t>DOUBLON CORG 169766 + SIRET INVALIDE</t>
  </si>
  <si>
    <t>286345</t>
  </si>
  <si>
    <t>01 55 49 41 09</t>
  </si>
  <si>
    <t>33 Rue de Verdun</t>
  </si>
  <si>
    <t>PHILIPS FRANCE COMMERCIAL</t>
  </si>
  <si>
    <t>11921356592</t>
  </si>
  <si>
    <t>81184724300011</t>
  </si>
  <si>
    <t>589809</t>
  </si>
  <si>
    <t>06 26 19 80 61</t>
  </si>
  <si>
    <t>5 Allée DES LAURIERS</t>
  </si>
  <si>
    <t>PHILIPPON DRAME NATHALIE BACH LEON - ENFANCE ET BIEN NAITRE</t>
  </si>
  <si>
    <t>11770600777</t>
  </si>
  <si>
    <t>53493561400030</t>
  </si>
  <si>
    <t>265743</t>
  </si>
  <si>
    <t>0321652770</t>
  </si>
  <si>
    <t>382 Boulevard POINCARE</t>
  </si>
  <si>
    <t>OFPA DISTRIBUTION</t>
  </si>
  <si>
    <t>PHILIPPE LEURS ORGANISME DE FORMATION PROFESSIONNELLE DE L ARTOIS</t>
  </si>
  <si>
    <t>31620069862</t>
  </si>
  <si>
    <t>34381180800041</t>
  </si>
  <si>
    <t>549599</t>
  </si>
  <si>
    <t>06 22 09 77 62</t>
  </si>
  <si>
    <t>28300 BAILLEAU L EVEQUE</t>
  </si>
  <si>
    <t>2 ter Rue DU CHATEAU</t>
  </si>
  <si>
    <t>PHILIPPE DUFOUR ARMELLE</t>
  </si>
  <si>
    <t>24280164828</t>
  </si>
  <si>
    <t>79809855400016</t>
  </si>
  <si>
    <t>561939</t>
  </si>
  <si>
    <t>08371</t>
  </si>
  <si>
    <t>06 82 69 65 13</t>
  </si>
  <si>
    <t>31190 AUTERIVE</t>
  </si>
  <si>
    <t>14 Rue DE LA REPUBLIQUE</t>
  </si>
  <si>
    <t>PHILIPPE BORDIEU FORMATION</t>
  </si>
  <si>
    <t>76310880131</t>
  </si>
  <si>
    <t>83119603500024</t>
  </si>
  <si>
    <t>600659</t>
  </si>
  <si>
    <t>57590 BACOURT</t>
  </si>
  <si>
    <t>10 Rue du Cugnot</t>
  </si>
  <si>
    <t>PHILFORMATION</t>
  </si>
  <si>
    <t>44570393857</t>
  </si>
  <si>
    <t>84383219700019</t>
  </si>
  <si>
    <t>661922</t>
  </si>
  <si>
    <t>06 27 75 45 18</t>
  </si>
  <si>
    <t>2 Rue LOUIS ARMAND</t>
  </si>
  <si>
    <t>24/10/2023</t>
  </si>
  <si>
    <t>PWA</t>
  </si>
  <si>
    <t>PHILEAS WORLD ANNECY - PWA</t>
  </si>
  <si>
    <t>84740319974</t>
  </si>
  <si>
    <t>81910331800021</t>
  </si>
  <si>
    <t>660917</t>
  </si>
  <si>
    <t>Parc Des Grillons Batiment</t>
  </si>
  <si>
    <t>60 Route de Sartrouville</t>
  </si>
  <si>
    <t>08/09/2023</t>
  </si>
  <si>
    <t>PHENOMENEX SAS</t>
  </si>
  <si>
    <t>11788571178</t>
  </si>
  <si>
    <t>48351217400010</t>
  </si>
  <si>
    <t>682238</t>
  </si>
  <si>
    <t>07 80 06 03 58</t>
  </si>
  <si>
    <t>31170 TOURNEFEUILLE</t>
  </si>
  <si>
    <t>35 Avenue DU MARQUISAT</t>
  </si>
  <si>
    <t>PHENIX PRO FORMATIONS</t>
  </si>
  <si>
    <t>76311273931</t>
  </si>
  <si>
    <t>98330708300011</t>
  </si>
  <si>
    <t>628300</t>
  </si>
  <si>
    <t>08271</t>
  </si>
  <si>
    <t>06 81 64 27 36</t>
  </si>
  <si>
    <t>74350 MENTHONNEX EN BORNES</t>
  </si>
  <si>
    <t>445 Route DE CHEZ BASTALY</t>
  </si>
  <si>
    <t>16/09/2021</t>
  </si>
  <si>
    <t>PHENIX INSTITUT</t>
  </si>
  <si>
    <t>82740312374</t>
  </si>
  <si>
    <t>81476930300037</t>
  </si>
  <si>
    <t>644687</t>
  </si>
  <si>
    <t>9 Rue André DARBON</t>
  </si>
  <si>
    <t>PHENIX COACHING</t>
  </si>
  <si>
    <t>75331145233</t>
  </si>
  <si>
    <t>49170847500034</t>
  </si>
  <si>
    <t>622011</t>
  </si>
  <si>
    <t>12 Rue VICTOR HUGO</t>
  </si>
  <si>
    <t>PHELIPPEAU ISABELLE</t>
  </si>
  <si>
    <t>75170247117</t>
  </si>
  <si>
    <t>84781007400017</t>
  </si>
  <si>
    <t>476985</t>
  </si>
  <si>
    <t>05 34 45 23 48</t>
  </si>
  <si>
    <t>ZAC EURO-MEDECINE II</t>
  </si>
  <si>
    <t>560 Rue Louis Pasteur</t>
  </si>
  <si>
    <t>PHARMATIC GRABELS</t>
  </si>
  <si>
    <t>PHARMATIC</t>
  </si>
  <si>
    <t>73310719131</t>
  </si>
  <si>
    <t>39072056300050</t>
  </si>
  <si>
    <t>574545</t>
  </si>
  <si>
    <t>01 56 34 20 10</t>
  </si>
  <si>
    <t>94550 CHEVILLY LARUE</t>
  </si>
  <si>
    <t>108 Rue Petit Leroy</t>
  </si>
  <si>
    <t>PHARMAPHYSIC</t>
  </si>
  <si>
    <t>11940879094</t>
  </si>
  <si>
    <t>42369658200026</t>
  </si>
  <si>
    <t>622035</t>
  </si>
  <si>
    <t>01 47 59 87 87</t>
  </si>
  <si>
    <t>41 Rue DE VILLIERS</t>
  </si>
  <si>
    <t>PHARMALEX FRANCE</t>
  </si>
  <si>
    <t>11922260692</t>
  </si>
  <si>
    <t>82173799600032</t>
  </si>
  <si>
    <t>581410</t>
  </si>
  <si>
    <t>01890</t>
  </si>
  <si>
    <t>PHARMAGUIDEUR PROGUIDEUR</t>
  </si>
  <si>
    <t>75362940100039</t>
  </si>
  <si>
    <t>648012</t>
  </si>
  <si>
    <t>39 55 7227014</t>
  </si>
  <si>
    <t>ITALIE - SCANDICCI</t>
  </si>
  <si>
    <t>16 VIA DEI PRATONI</t>
  </si>
  <si>
    <t>PEC</t>
  </si>
  <si>
    <t>PHARMA EDUCATION CENTER</t>
  </si>
  <si>
    <t>639503</t>
  </si>
  <si>
    <t>04 78 54 39 29</t>
  </si>
  <si>
    <t>53 Rue Etienne Richerand</t>
  </si>
  <si>
    <t>06/05/2022</t>
  </si>
  <si>
    <t>PHANOS</t>
  </si>
  <si>
    <t>82691100269</t>
  </si>
  <si>
    <t>51988241900012</t>
  </si>
  <si>
    <t>672233</t>
  </si>
  <si>
    <t>06 77 79 27 47</t>
  </si>
  <si>
    <t>94450 LIMEIL BREVANNES</t>
  </si>
  <si>
    <t>4 Rue MADELEINE BRES</t>
  </si>
  <si>
    <t>28/06/2024</t>
  </si>
  <si>
    <t>PGSU FORMATION</t>
  </si>
  <si>
    <t>11770696177</t>
  </si>
  <si>
    <t>88301661000023</t>
  </si>
  <si>
    <t>682251</t>
  </si>
  <si>
    <t>08 92 97 64 04</t>
  </si>
  <si>
    <t>8 bis Rue ABEL</t>
  </si>
  <si>
    <t>PGM LEARNING</t>
  </si>
  <si>
    <t>11757047575</t>
  </si>
  <si>
    <t>92905453400011</t>
  </si>
  <si>
    <t>544255</t>
  </si>
  <si>
    <t>06 12 23 95 38</t>
  </si>
  <si>
    <t>60 Rue CHARDON LAGACHE</t>
  </si>
  <si>
    <t>PG CONSULTING</t>
  </si>
  <si>
    <t>11780805178</t>
  </si>
  <si>
    <t>45149830700045</t>
  </si>
  <si>
    <t>653846</t>
  </si>
  <si>
    <t>02 31 56 83 20</t>
  </si>
  <si>
    <t>Pole Formation Recherche Sante</t>
  </si>
  <si>
    <t>06/04/2023</t>
  </si>
  <si>
    <t>PFRS DU CHU DE CAEN NORMANDIE</t>
  </si>
  <si>
    <t>25140189414</t>
  </si>
  <si>
    <t>26140093100273</t>
  </si>
  <si>
    <t>653147</t>
  </si>
  <si>
    <t>03 84 72 06 78</t>
  </si>
  <si>
    <t>39700 ORCHAMPS</t>
  </si>
  <si>
    <t>1 Rue DU DOCTEUR LOMBARD</t>
  </si>
  <si>
    <t>PFMO ORCHAMPS</t>
  </si>
  <si>
    <t>PFMO - POMPES FUNEBRES ET MARBRERIE ODILLE</t>
  </si>
  <si>
    <t>27390131839</t>
  </si>
  <si>
    <t>84859777900018</t>
  </si>
  <si>
    <t>616783</t>
  </si>
  <si>
    <t>66 Avenue DES CHAMPS ELYSEES</t>
  </si>
  <si>
    <t>28/10/2020</t>
  </si>
  <si>
    <t>PFLIEGER SASU</t>
  </si>
  <si>
    <t>PFLIEGER SASU - GALACTUS DIGITAL</t>
  </si>
  <si>
    <t>11755993375</t>
  </si>
  <si>
    <t>88043041800017</t>
  </si>
  <si>
    <t>338096</t>
  </si>
  <si>
    <t>06 86 75 36 54</t>
  </si>
  <si>
    <t>31800 ST GAUDENS</t>
  </si>
  <si>
    <t>3 Rue GUYNEMER</t>
  </si>
  <si>
    <t>PFLIEGER CATHY</t>
  </si>
  <si>
    <t>73310422431</t>
  </si>
  <si>
    <t>45289652500055</t>
  </si>
  <si>
    <t>634013</t>
  </si>
  <si>
    <t>06 70 68 73 38</t>
  </si>
  <si>
    <t>91790 BOISSY SOUS ST YON</t>
  </si>
  <si>
    <t>14 Rue MOZART</t>
  </si>
  <si>
    <t>PEYROTTES VIRGINIE</t>
  </si>
  <si>
    <t>PEYROTTES VIRGINIE - ATELIER DE RESTAURATION TOUTES CERAMIQUES</t>
  </si>
  <si>
    <t>11940694994</t>
  </si>
  <si>
    <t>44492039100026</t>
  </si>
  <si>
    <t>641959</t>
  </si>
  <si>
    <t>05 55 37 53 08.</t>
  </si>
  <si>
    <t>87410 LE PALAIS SUR VIENNE</t>
  </si>
  <si>
    <t>11 Avenue MARECHAL DE LATTRE DE TASSIGNY</t>
  </si>
  <si>
    <t>23/06/2022</t>
  </si>
  <si>
    <t>PEYRONNET PASCAL</t>
  </si>
  <si>
    <t>75870185987</t>
  </si>
  <si>
    <t>89019149700019</t>
  </si>
  <si>
    <t>683255</t>
  </si>
  <si>
    <t>07 71 68 26 17</t>
  </si>
  <si>
    <t>65200 BAGNERES DE BIGORRE</t>
  </si>
  <si>
    <t>24 Place LAFAYETTE</t>
  </si>
  <si>
    <t>PEWR3 FORMATION BAGNERES DE BIGORRE</t>
  </si>
  <si>
    <t>PEWR3 FORMATION</t>
  </si>
  <si>
    <t>76650105165</t>
  </si>
  <si>
    <t>97951194600027</t>
  </si>
  <si>
    <t>536155</t>
  </si>
  <si>
    <t>09 88 42 22 19</t>
  </si>
  <si>
    <t>31600 SAUBENS</t>
  </si>
  <si>
    <t>1 Rue DU BEL CANTO</t>
  </si>
  <si>
    <t>PEUTAT JEAN CLAUDE</t>
  </si>
  <si>
    <t>73310656231</t>
  </si>
  <si>
    <t>52498366500034</t>
  </si>
  <si>
    <t>608312</t>
  </si>
  <si>
    <t>44119 TREILLIERES</t>
  </si>
  <si>
    <t>9 Rue MARIA TELKES</t>
  </si>
  <si>
    <t>16/12/2019</t>
  </si>
  <si>
    <t>PEUGEOT CANTIN CORINNE</t>
  </si>
  <si>
    <t>PEUGEOT CANTIN CORINNE - KAIZANCE - LES APPRENANTES ORGANISATIONS</t>
  </si>
  <si>
    <t>52440765644</t>
  </si>
  <si>
    <t>80435125200031</t>
  </si>
  <si>
    <t>551922</t>
  </si>
  <si>
    <t>04 76 92 09 00</t>
  </si>
  <si>
    <t>38920 CROLLES</t>
  </si>
  <si>
    <t>Cedex 105 A -</t>
  </si>
  <si>
    <t>Rue Z.I. Crolles</t>
  </si>
  <si>
    <t>PETZL DISTRIBUTION - PETZL DEPARTEMENT SOLUTIONS  CROLLES</t>
  </si>
  <si>
    <t>PETZL DISTRIBUTION - PETZL DEPARTEMENT SOLUTIONS</t>
  </si>
  <si>
    <t>82380449738</t>
  </si>
  <si>
    <t>38838164200015</t>
  </si>
  <si>
    <t>613228</t>
  </si>
  <si>
    <t>70310 LES FESSEY</t>
  </si>
  <si>
    <t>10 Rue DE LA PRAIRIE</t>
  </si>
  <si>
    <t>PETITJEAN CHRISTOPHE FRANCOIS</t>
  </si>
  <si>
    <t>PETITJEAN CHRISTOPHE FRANCOIS - CRESCENDAT-CONSEIL</t>
  </si>
  <si>
    <t>43700071870</t>
  </si>
  <si>
    <t>38204741300028</t>
  </si>
  <si>
    <t>628670</t>
  </si>
  <si>
    <t>06 37 85 24 46</t>
  </si>
  <si>
    <t>73470 NOVALAISE</t>
  </si>
  <si>
    <t>96 Allée DES CEDRES</t>
  </si>
  <si>
    <t>PETITJEAN CAROLINE</t>
  </si>
  <si>
    <t>PETITJEAN CAROLINE - PC FORMATION 73</t>
  </si>
  <si>
    <t>84730200873</t>
  </si>
  <si>
    <t>81877523100033</t>
  </si>
  <si>
    <t>520366</t>
  </si>
  <si>
    <t>06 78 60 90 94</t>
  </si>
  <si>
    <t>40 Chemin DES FORETS</t>
  </si>
  <si>
    <t>PETIT THOMAS</t>
  </si>
  <si>
    <t>82730108373</t>
  </si>
  <si>
    <t>48137435300029</t>
  </si>
  <si>
    <t>644031</t>
  </si>
  <si>
    <t>06 80 51 57 38</t>
  </si>
  <si>
    <t>23 Rue JOSEPH DECHELETTE</t>
  </si>
  <si>
    <t>22/08/2022</t>
  </si>
  <si>
    <t>PETIT REVERDY CECILE</t>
  </si>
  <si>
    <t>84420330442</t>
  </si>
  <si>
    <t>52806413200012</t>
  </si>
  <si>
    <t>680047</t>
  </si>
  <si>
    <t>06 48 26 15 21</t>
  </si>
  <si>
    <t>74290 VEYRIER DU LAC</t>
  </si>
  <si>
    <t>7 Grande Rue DES PEROUZES</t>
  </si>
  <si>
    <t>PETIT PILATES</t>
  </si>
  <si>
    <t>84740409674</t>
  </si>
  <si>
    <t>89896994400013</t>
  </si>
  <si>
    <t>677980</t>
  </si>
  <si>
    <t>06 83 63 18 58</t>
  </si>
  <si>
    <t>62690 SAVY BERLETTE</t>
  </si>
  <si>
    <t>17 Rue de Villers-Brûlin</t>
  </si>
  <si>
    <t>03/12/2024</t>
  </si>
  <si>
    <t>PETIT MIELET AGNES</t>
  </si>
  <si>
    <t>31620179162</t>
  </si>
  <si>
    <t>44960050100034</t>
  </si>
  <si>
    <t>548558</t>
  </si>
  <si>
    <t>42170 ST JUST ST RAMBERT</t>
  </si>
  <si>
    <t>14 Route de Saint Victor</t>
  </si>
  <si>
    <t>07/11/2022</t>
  </si>
  <si>
    <t>PETIT JEAN ROBERT ANNE</t>
  </si>
  <si>
    <t>84420288742</t>
  </si>
  <si>
    <t>80779964800017</t>
  </si>
  <si>
    <t>620221</t>
  </si>
  <si>
    <t>06 61 53 99 35</t>
  </si>
  <si>
    <t>62217 ACHICOURT</t>
  </si>
  <si>
    <t>4 Rue MICHEL SELAME</t>
  </si>
  <si>
    <t>PETIT JEAN CLAUDE RENE LUCIEN - IFDS</t>
  </si>
  <si>
    <t>PETIT JEAN CLAUDE RENE LUCIEN - INSTITUT DE FORMATION EN DANSE DE SOCIETES</t>
  </si>
  <si>
    <t>31620244662</t>
  </si>
  <si>
    <t>31882010700049</t>
  </si>
  <si>
    <t>667092</t>
  </si>
  <si>
    <t>11 Route De Tremblay</t>
  </si>
  <si>
    <t>PETIT FORESTIER OFFICE</t>
  </si>
  <si>
    <t>11930776593</t>
  </si>
  <si>
    <t>83417443500018</t>
  </si>
  <si>
    <t>499298</t>
  </si>
  <si>
    <t>02 37 25 79 82</t>
  </si>
  <si>
    <t>28630 SOURS</t>
  </si>
  <si>
    <t>MAISON MEDICALE</t>
  </si>
  <si>
    <t>2 Rue DU DOCTEUR BOUCLET</t>
  </si>
  <si>
    <t>PETIT CAROLE</t>
  </si>
  <si>
    <t>PETIT CAROLE DIETETIQUE</t>
  </si>
  <si>
    <t>24280124228</t>
  </si>
  <si>
    <t>49254329300020</t>
  </si>
  <si>
    <t>506102</t>
  </si>
  <si>
    <t>0238913898</t>
  </si>
  <si>
    <t>8 Rue Jousselin</t>
  </si>
  <si>
    <t>PESTY AURELIE BEAUTE&amp;CO</t>
  </si>
  <si>
    <t>24450233345</t>
  </si>
  <si>
    <t>45079135500032</t>
  </si>
  <si>
    <t>626624</t>
  </si>
  <si>
    <t>19 Rue MONTHYON</t>
  </si>
  <si>
    <t>13/07/2021</t>
  </si>
  <si>
    <t>PESMD</t>
  </si>
  <si>
    <t>72330230333</t>
  </si>
  <si>
    <t>38345677900032</t>
  </si>
  <si>
    <t>628013</t>
  </si>
  <si>
    <t>09 81 08 22 46</t>
  </si>
  <si>
    <t>1 Rue lefebvre</t>
  </si>
  <si>
    <t>PERSPECTYS</t>
  </si>
  <si>
    <t>93830522083</t>
  </si>
  <si>
    <t>80428209300033</t>
  </si>
  <si>
    <t>658212</t>
  </si>
  <si>
    <t>06 81 04 80 41</t>
  </si>
  <si>
    <t>69640 RIVOLET</t>
  </si>
  <si>
    <t>vaulaine</t>
  </si>
  <si>
    <t>PERSPECTIVES PMA</t>
  </si>
  <si>
    <t>84691432969</t>
  </si>
  <si>
    <t>81837449800017</t>
  </si>
  <si>
    <t>561344</t>
  </si>
  <si>
    <t>04 86 90 14 21</t>
  </si>
  <si>
    <t>3 Rue DES CASTORS</t>
  </si>
  <si>
    <t>PERSPECTIVES PLURIELLES</t>
  </si>
  <si>
    <t>93040079204</t>
  </si>
  <si>
    <t>39533568000033</t>
  </si>
  <si>
    <t>423634</t>
  </si>
  <si>
    <t>05 46 82 58 66</t>
  </si>
  <si>
    <t>91 Rue DU FAUBOURG SAINT HONORE</t>
  </si>
  <si>
    <t>PERSPECTIVES INSTITUT</t>
  </si>
  <si>
    <t>11754521875</t>
  </si>
  <si>
    <t>51956812500024</t>
  </si>
  <si>
    <t>662215</t>
  </si>
  <si>
    <t>87500 ST YRIEIX LA PERCHE</t>
  </si>
  <si>
    <t>30 Route de Jumilhac</t>
  </si>
  <si>
    <t>PERSPECTIVES FORMATION SAINT YRIEIX LA PERCHE</t>
  </si>
  <si>
    <t>PERSPECTIVES FORMATION</t>
  </si>
  <si>
    <t>75870199487</t>
  </si>
  <si>
    <t>94995025700012</t>
  </si>
  <si>
    <t>358678</t>
  </si>
  <si>
    <t>04 42 63 27 84</t>
  </si>
  <si>
    <t>ACTIMART U2</t>
  </si>
  <si>
    <t>4 Allée DES INFORMATICIENS</t>
  </si>
  <si>
    <t>05/10/2022</t>
  </si>
  <si>
    <t>PERSPECTIVES ET RESSOURCES</t>
  </si>
  <si>
    <t>93131114613</t>
  </si>
  <si>
    <t>44777719400039</t>
  </si>
  <si>
    <t>651680</t>
  </si>
  <si>
    <t>06 81 77 85 11</t>
  </si>
  <si>
    <t>3 Quai de la Graille</t>
  </si>
  <si>
    <t>PERSPECTIVES AVENIR</t>
  </si>
  <si>
    <t>84380723838</t>
  </si>
  <si>
    <t>85154708300010</t>
  </si>
  <si>
    <t>484969</t>
  </si>
  <si>
    <t>05 55 77 55 85</t>
  </si>
  <si>
    <t>3 Impasse de la Mauvendière</t>
  </si>
  <si>
    <t>PERSPECTIVES &amp; CARRIERES</t>
  </si>
  <si>
    <t>74870100187</t>
  </si>
  <si>
    <t>44460407800030</t>
  </si>
  <si>
    <t>408244</t>
  </si>
  <si>
    <t>04 68 34 45 98</t>
  </si>
  <si>
    <t>230 Rue James Watt Tecnosud Batiment B</t>
  </si>
  <si>
    <t>PERSPECTIVES</t>
  </si>
  <si>
    <t>91660120366</t>
  </si>
  <si>
    <t>42954657500078</t>
  </si>
  <si>
    <t>674485</t>
  </si>
  <si>
    <t>06 60 35 93 96</t>
  </si>
  <si>
    <t>19 Rue Pelletier Doisy</t>
  </si>
  <si>
    <t>PERSPECTIVE DE L'ETRE</t>
  </si>
  <si>
    <t>24180134718</t>
  </si>
  <si>
    <t>94764766500019</t>
  </si>
  <si>
    <t>533830</t>
  </si>
  <si>
    <t>07 81 83 39 51</t>
  </si>
  <si>
    <t>23 Avenue Andre Chenier</t>
  </si>
  <si>
    <t>PCCF</t>
  </si>
  <si>
    <t>PERSPECTIVE CONSEIL COACHING &amp;FORMATION - PCCF</t>
  </si>
  <si>
    <t>93060716006</t>
  </si>
  <si>
    <t>79276787300039</t>
  </si>
  <si>
    <t>616527</t>
  </si>
  <si>
    <t>66380 PIA</t>
  </si>
  <si>
    <t>37 Avenue FRANCOIS CASSAGNES</t>
  </si>
  <si>
    <t>PERSPECTIVE PIA</t>
  </si>
  <si>
    <t>PERSPECTIVE</t>
  </si>
  <si>
    <t>76660236666</t>
  </si>
  <si>
    <t>87989596900019</t>
  </si>
  <si>
    <t>581860</t>
  </si>
  <si>
    <t>0237883232</t>
  </si>
  <si>
    <t>12 Rue de Varize</t>
  </si>
  <si>
    <t>PHARE 28</t>
  </si>
  <si>
    <t>PERSONNES HANDICAP ACCES REINSERTION EMPLOI - PHARE 28</t>
  </si>
  <si>
    <t>24280173228</t>
  </si>
  <si>
    <t>39058804400052</t>
  </si>
  <si>
    <t>537962</t>
  </si>
  <si>
    <t>01 46 05 44 66</t>
  </si>
  <si>
    <t>86-88 Rue du Dôme</t>
  </si>
  <si>
    <t>PERSONNALITE</t>
  </si>
  <si>
    <t>PERSONNALITE SARL</t>
  </si>
  <si>
    <t>11921882792</t>
  </si>
  <si>
    <t>50071107200024</t>
  </si>
  <si>
    <t>666221</t>
  </si>
  <si>
    <t>07 84 28 04 47</t>
  </si>
  <si>
    <t>202 Rue DE LA TRICOTTIERE</t>
  </si>
  <si>
    <t>PERSONAE RH</t>
  </si>
  <si>
    <t>52530106253</t>
  </si>
  <si>
    <t>91874083800019</t>
  </si>
  <si>
    <t>477515</t>
  </si>
  <si>
    <t>06 63 37 58 19</t>
  </si>
  <si>
    <t>89000 PERRIGNY</t>
  </si>
  <si>
    <t>1 Rue DES PRES COULONS</t>
  </si>
  <si>
    <t>PERROT PAOLELLA SOPHIE</t>
  </si>
  <si>
    <t>26890119289</t>
  </si>
  <si>
    <t>79535255800030</t>
  </si>
  <si>
    <t>353024</t>
  </si>
  <si>
    <t>01 60 74 07 26</t>
  </si>
  <si>
    <t>4 Rue DES SABLONS</t>
  </si>
  <si>
    <t>PERROT OLIVIER</t>
  </si>
  <si>
    <t>11770412977</t>
  </si>
  <si>
    <t>41191349400026</t>
  </si>
  <si>
    <t>653494</t>
  </si>
  <si>
    <t>06 42 21 96 27</t>
  </si>
  <si>
    <t>488 Route D ANNECY</t>
  </si>
  <si>
    <t>PERRINE TRAMONI -PYO</t>
  </si>
  <si>
    <t>84740449374</t>
  </si>
  <si>
    <t>92197676700019</t>
  </si>
  <si>
    <t>456550</t>
  </si>
  <si>
    <t>03 81 57 91 34</t>
  </si>
  <si>
    <t>10 Rue PECLET</t>
  </si>
  <si>
    <t>PERRIN PHILIPPE</t>
  </si>
  <si>
    <t>43250246225</t>
  </si>
  <si>
    <t>51470502900023</t>
  </si>
  <si>
    <t>651576</t>
  </si>
  <si>
    <t>06 66 64 22 73</t>
  </si>
  <si>
    <t>12 Rue LOUIS EYDOUX</t>
  </si>
  <si>
    <t>PERRIN ODILE</t>
  </si>
  <si>
    <t>PERRIN ODILE  - IDENTITES PLURIELLES</t>
  </si>
  <si>
    <t>73310797431</t>
  </si>
  <si>
    <t>81336455100032</t>
  </si>
  <si>
    <t>454138</t>
  </si>
  <si>
    <t>16 Chemin de Collonge</t>
  </si>
  <si>
    <t>PERRIER GENAS MONIQUE</t>
  </si>
  <si>
    <t>82380498838</t>
  </si>
  <si>
    <t>52881354600017</t>
  </si>
  <si>
    <t>463085</t>
  </si>
  <si>
    <t>06 12 93 10 95</t>
  </si>
  <si>
    <t>27 Boulevard GAMBETTA</t>
  </si>
  <si>
    <t>PERRETTE MARIANNE</t>
  </si>
  <si>
    <t>PERRETTE MARIANNE - COACHING 2 VIE</t>
  </si>
  <si>
    <t>11921835092</t>
  </si>
  <si>
    <t>49836381100031</t>
  </si>
  <si>
    <t>544929</t>
  </si>
  <si>
    <t>06 18 24 65 06</t>
  </si>
  <si>
    <t>3 Rue du Champlars</t>
  </si>
  <si>
    <t>PERRET DENIS</t>
  </si>
  <si>
    <t>82380591438</t>
  </si>
  <si>
    <t>48023428500017</t>
  </si>
  <si>
    <t>591506</t>
  </si>
  <si>
    <t>06 51 53 17 93</t>
  </si>
  <si>
    <t>70200 LOMONT</t>
  </si>
  <si>
    <t>4 Rue DES HYARUS</t>
  </si>
  <si>
    <t>PERRAUDIN FREDERIC</t>
  </si>
  <si>
    <t>27700079470</t>
  </si>
  <si>
    <t>78864097700013</t>
  </si>
  <si>
    <t>661739</t>
  </si>
  <si>
    <t>01 48 36 43 56</t>
  </si>
  <si>
    <t>93350 LE BOURGET</t>
  </si>
  <si>
    <t>15 Rue ETIENNE DOLET</t>
  </si>
  <si>
    <t>PERMIS EXPRESS</t>
  </si>
  <si>
    <t>11930833893</t>
  </si>
  <si>
    <t>88002682800017</t>
  </si>
  <si>
    <t>567700</t>
  </si>
  <si>
    <t>0692504812</t>
  </si>
  <si>
    <t>22 Rue Denis Diderot</t>
  </si>
  <si>
    <t>SCIC PERMA KILTIR REUNION</t>
  </si>
  <si>
    <t>PERMA'KILTIR REUNION - PKR</t>
  </si>
  <si>
    <t>98973081497</t>
  </si>
  <si>
    <t>82206034900013</t>
  </si>
  <si>
    <t>555356</t>
  </si>
  <si>
    <t>C/O Cancer Institute at Washington Hospital Cente</t>
  </si>
  <si>
    <t>106 Irving St. NW - Suite 3900</t>
  </si>
  <si>
    <t>29/12/2016</t>
  </si>
  <si>
    <t>PSOGI</t>
  </si>
  <si>
    <t>PERITONEAL SURFACE ONCOLOGY GROUP INTERNATIONAL</t>
  </si>
  <si>
    <t>568119</t>
  </si>
  <si>
    <t>1 952 545 6284</t>
  </si>
  <si>
    <t>ETATS UNIS - ROSEVILLE</t>
  </si>
  <si>
    <t>Suite 165</t>
  </si>
  <si>
    <t>1935 County Road B2 W</t>
  </si>
  <si>
    <t>27/07/2017</t>
  </si>
  <si>
    <t>PNS</t>
  </si>
  <si>
    <t>PERIPHERAL NERVE SOCIETY</t>
  </si>
  <si>
    <t>439599</t>
  </si>
  <si>
    <t>0256018345</t>
  </si>
  <si>
    <t>1 Allée Henri Matisse</t>
  </si>
  <si>
    <t>PERINOVE</t>
  </si>
  <si>
    <t>53350864935</t>
  </si>
  <si>
    <t>51156985700028</t>
  </si>
  <si>
    <t>685276</t>
  </si>
  <si>
    <t>06 16 89 23 37</t>
  </si>
  <si>
    <t>24750 TRELISSAC</t>
  </si>
  <si>
    <t>MAIRIE DE TRELISSAC</t>
  </si>
  <si>
    <t>1 Place NAPOLEON MAGNE</t>
  </si>
  <si>
    <t>PERIGORD SAUVETAGE SECOURISME</t>
  </si>
  <si>
    <t>75240209724</t>
  </si>
  <si>
    <t>83882992700030</t>
  </si>
  <si>
    <t>675283</t>
  </si>
  <si>
    <t>03 22 53 56 81</t>
  </si>
  <si>
    <t>POLES JULES VERNE</t>
  </si>
  <si>
    <t>11 Rue de l'île mystérieuse</t>
  </si>
  <si>
    <t>PERI G</t>
  </si>
  <si>
    <t>22800129480</t>
  </si>
  <si>
    <t>38933858300039</t>
  </si>
  <si>
    <t>564965</t>
  </si>
  <si>
    <t>62800 LIEVIN</t>
  </si>
  <si>
    <t>ARENA STADE COUVERT</t>
  </si>
  <si>
    <t>Chemin DES MANUFACTURES</t>
  </si>
  <si>
    <t>PERFORMEO</t>
  </si>
  <si>
    <t>32620279562</t>
  </si>
  <si>
    <t>81934372400012</t>
  </si>
  <si>
    <t>609559</t>
  </si>
  <si>
    <t>06 70 88 71 60</t>
  </si>
  <si>
    <t>66430 BOMPAS</t>
  </si>
  <si>
    <t>10 Rue Henry Arres</t>
  </si>
  <si>
    <t>23/01/2020</t>
  </si>
  <si>
    <t>PERFORME</t>
  </si>
  <si>
    <t>91660165166</t>
  </si>
  <si>
    <t>78943175600012</t>
  </si>
  <si>
    <t>540894</t>
  </si>
  <si>
    <t>0786129100</t>
  </si>
  <si>
    <t>84 Rue de la Semm</t>
  </si>
  <si>
    <t>PERFORMATIC COLMAR</t>
  </si>
  <si>
    <t>PERFORMATIC</t>
  </si>
  <si>
    <t>42680243468</t>
  </si>
  <si>
    <t>80105052700010</t>
  </si>
  <si>
    <t>645620</t>
  </si>
  <si>
    <t>04 42 60 09 90</t>
  </si>
  <si>
    <t>Le Derby</t>
  </si>
  <si>
    <t>570 Avenue du club hippique</t>
  </si>
  <si>
    <t>PERFORM'ASSUR</t>
  </si>
  <si>
    <t>93131839413</t>
  </si>
  <si>
    <t>88322418000017</t>
  </si>
  <si>
    <t>456184</t>
  </si>
  <si>
    <t>02 40 95 89 58</t>
  </si>
  <si>
    <t>Zac Du Pre Gauchet</t>
  </si>
  <si>
    <t>4 Rue Marcel Paul Phare Des Alizes</t>
  </si>
  <si>
    <t>PERFORMANSE</t>
  </si>
  <si>
    <t>52440653144</t>
  </si>
  <si>
    <t>34396154600078</t>
  </si>
  <si>
    <t>139671</t>
  </si>
  <si>
    <t>01 47 00 67 14</t>
  </si>
  <si>
    <t>65 Rue d'Aguesseau</t>
  </si>
  <si>
    <t>PERFORMANCES MEDICALES</t>
  </si>
  <si>
    <t>11752251475</t>
  </si>
  <si>
    <t>35294188400046</t>
  </si>
  <si>
    <t>646891</t>
  </si>
  <si>
    <t>35 Impasse ALFRED KASTLER</t>
  </si>
  <si>
    <t>PERFORMANCES LANGUES</t>
  </si>
  <si>
    <t>52440574944</t>
  </si>
  <si>
    <t>51363236400024</t>
  </si>
  <si>
    <t>675933</t>
  </si>
  <si>
    <t>03 85 42 18 56</t>
  </si>
  <si>
    <t>13 Rue GEORGES MAUGEY</t>
  </si>
  <si>
    <t>PERFORMANCE RH</t>
  </si>
  <si>
    <t>26710225971</t>
  </si>
  <si>
    <t>79472264500023</t>
  </si>
  <si>
    <t>675740</t>
  </si>
  <si>
    <t>Bâtiment c - 1er étage</t>
  </si>
  <si>
    <t>14 Rue Du Pont Noir</t>
  </si>
  <si>
    <t>PERFORMANCE PME</t>
  </si>
  <si>
    <t>84420330342</t>
  </si>
  <si>
    <t>84531761900029</t>
  </si>
  <si>
    <t>602061</t>
  </si>
  <si>
    <t>07 76 35 62 51</t>
  </si>
  <si>
    <t>08000 CHARLEVILLE MEZIERES</t>
  </si>
  <si>
    <t>32 Route DE PRIX</t>
  </si>
  <si>
    <t>27/06/2019</t>
  </si>
  <si>
    <t>PERFORMANCE DESIGNING</t>
  </si>
  <si>
    <t>44080060208</t>
  </si>
  <si>
    <t>83893054300015</t>
  </si>
  <si>
    <t>684387</t>
  </si>
  <si>
    <t>07836</t>
  </si>
  <si>
    <t>04 99 61 43 43</t>
  </si>
  <si>
    <t>34980 ST GELY DU FESC</t>
  </si>
  <si>
    <t>62 Impasse Des Trois Pointes</t>
  </si>
  <si>
    <t>PERFORMANCE</t>
  </si>
  <si>
    <t>91340111734</t>
  </si>
  <si>
    <t>34326372900059</t>
  </si>
  <si>
    <t>141150</t>
  </si>
  <si>
    <t>01339</t>
  </si>
  <si>
    <t>62 Impasse des trois pointes</t>
  </si>
  <si>
    <t>625188</t>
  </si>
  <si>
    <t>83520 ROQUEBRUNE SUR ARGENS</t>
  </si>
  <si>
    <t>9 Rue DES DOUANES</t>
  </si>
  <si>
    <t>PERFORMA ROQUEBRUNE SUR ARGENS</t>
  </si>
  <si>
    <t>PERFORMA</t>
  </si>
  <si>
    <t>93830416683</t>
  </si>
  <si>
    <t>50027240600025</t>
  </si>
  <si>
    <t>644286</t>
  </si>
  <si>
    <t>06 61 81 70 94</t>
  </si>
  <si>
    <t>3 Allée DES ENTREPOTS</t>
  </si>
  <si>
    <t>PERFORM 34</t>
  </si>
  <si>
    <t>91340654334</t>
  </si>
  <si>
    <t>50929514300010</t>
  </si>
  <si>
    <t>591087</t>
  </si>
  <si>
    <t>0467584241</t>
  </si>
  <si>
    <t>28 Boulevard DU JEU DE PAUME</t>
  </si>
  <si>
    <t>PERFORM ACADEMIE COIFFURES</t>
  </si>
  <si>
    <t>91340597434</t>
  </si>
  <si>
    <t>35306634300016</t>
  </si>
  <si>
    <t>573127</t>
  </si>
  <si>
    <t>09 67 71 20 53</t>
  </si>
  <si>
    <t>82340 ST LOUP</t>
  </si>
  <si>
    <t>A Montaygut</t>
  </si>
  <si>
    <t>PERFORM</t>
  </si>
  <si>
    <t>76820075182</t>
  </si>
  <si>
    <t>81871608600025</t>
  </si>
  <si>
    <t>648796</t>
  </si>
  <si>
    <t>07848</t>
  </si>
  <si>
    <t>04 37 49 18 09</t>
  </si>
  <si>
    <t>109 Boulevard De L Europe</t>
  </si>
  <si>
    <t>PERF SANTE</t>
  </si>
  <si>
    <t>PERF SANTE - DOKEVER FORMATION</t>
  </si>
  <si>
    <t>82691250969</t>
  </si>
  <si>
    <t>52539003500018</t>
  </si>
  <si>
    <t>473686</t>
  </si>
  <si>
    <t>03663</t>
  </si>
  <si>
    <t>109 Boulevard DE L EUROPE</t>
  </si>
  <si>
    <t>584253</t>
  </si>
  <si>
    <t>09481</t>
  </si>
  <si>
    <t>06 85 02 69 33</t>
  </si>
  <si>
    <t>7 Rue Delphin Loch</t>
  </si>
  <si>
    <t>PEREZ DANDIEU BEATRICE</t>
  </si>
  <si>
    <t>72330442333</t>
  </si>
  <si>
    <t>41511804100045</t>
  </si>
  <si>
    <t>535709</t>
  </si>
  <si>
    <t>08 92 97 67 19</t>
  </si>
  <si>
    <t>54136 BOUXIERES AUX DAMES</t>
  </si>
  <si>
    <t>10 Rue DES PLAISANCES</t>
  </si>
  <si>
    <t>PEREIRA AVELINO</t>
  </si>
  <si>
    <t>PEREIRA AVELINO SERGE ARMAND</t>
  </si>
  <si>
    <t>41540342954</t>
  </si>
  <si>
    <t>81402617500012</t>
  </si>
  <si>
    <t>652258</t>
  </si>
  <si>
    <t>06 59 52 29 05</t>
  </si>
  <si>
    <t>8 Rue DE LA FOLIE COUVRE-CHEF</t>
  </si>
  <si>
    <t>PEP'S FORMATIONS</t>
  </si>
  <si>
    <t>PEPS FORMATIONS</t>
  </si>
  <si>
    <t>28140316314</t>
  </si>
  <si>
    <t>83422542700014</t>
  </si>
  <si>
    <t>558280</t>
  </si>
  <si>
    <t>06 85 61 14 34</t>
  </si>
  <si>
    <t>25 Rue DE PONTHIEU</t>
  </si>
  <si>
    <t>PEPPERMINT CONSEIL PARIS 8EME</t>
  </si>
  <si>
    <t>PEPPERMINT CONSEIL</t>
  </si>
  <si>
    <t>11754734675</t>
  </si>
  <si>
    <t>53422646900011</t>
  </si>
  <si>
    <t>623120</t>
  </si>
  <si>
    <t>06 40 43 67 61</t>
  </si>
  <si>
    <t>81 Rue Abbe De L Epee</t>
  </si>
  <si>
    <t>PEPITES AND CO</t>
  </si>
  <si>
    <t>93131798813</t>
  </si>
  <si>
    <t>85105741400027</t>
  </si>
  <si>
    <t>507787</t>
  </si>
  <si>
    <t>05 56 11 59 21</t>
  </si>
  <si>
    <t>147 Quai Des Chartrons</t>
  </si>
  <si>
    <t>PEPITE SC</t>
  </si>
  <si>
    <t>72330862933</t>
  </si>
  <si>
    <t>75005712700037</t>
  </si>
  <si>
    <t>648097</t>
  </si>
  <si>
    <t>06 90 95 73 74</t>
  </si>
  <si>
    <t>Route DE CHAZEAU</t>
  </si>
  <si>
    <t>PEPITE ACADEMY</t>
  </si>
  <si>
    <t>01973340797</t>
  </si>
  <si>
    <t>90430102500014</t>
  </si>
  <si>
    <t>579075</t>
  </si>
  <si>
    <t>0684011593</t>
  </si>
  <si>
    <t>71850 CHARNAY LES MACON</t>
  </si>
  <si>
    <t>19 Rue des Orangers</t>
  </si>
  <si>
    <t>08/02/2018</t>
  </si>
  <si>
    <t>PEPIN CORINNE</t>
  </si>
  <si>
    <t>27710269871</t>
  </si>
  <si>
    <t>45337510700043</t>
  </si>
  <si>
    <t>642824</t>
  </si>
  <si>
    <t>BP 55192</t>
  </si>
  <si>
    <t>8 Rue THOMAS EDISON</t>
  </si>
  <si>
    <t>PEP LOR EST</t>
  </si>
  <si>
    <t>44570413957</t>
  </si>
  <si>
    <t>89028622200017</t>
  </si>
  <si>
    <t>637130</t>
  </si>
  <si>
    <t>la vallée des roses</t>
  </si>
  <si>
    <t>507 Rue DE POISSY</t>
  </si>
  <si>
    <t>PENTALOGY</t>
  </si>
  <si>
    <t>11788258478</t>
  </si>
  <si>
    <t>53089004500012</t>
  </si>
  <si>
    <t>430274</t>
  </si>
  <si>
    <t>08 92 97 63 81</t>
  </si>
  <si>
    <t>57800 COCHEREN</t>
  </si>
  <si>
    <t>14 Rue DE THEDING</t>
  </si>
  <si>
    <t>PFC</t>
  </si>
  <si>
    <t>PENNEQUIN FORMATION CONSEIL</t>
  </si>
  <si>
    <t>41570333157</t>
  </si>
  <si>
    <t>53096840300028</t>
  </si>
  <si>
    <t>628980</t>
  </si>
  <si>
    <t>06 95 43 30 85</t>
  </si>
  <si>
    <t>21160 PERRIGNY LES DIJON</t>
  </si>
  <si>
    <t>6 Impasse DE LA TOURELLE</t>
  </si>
  <si>
    <t>PENNEQUIN FABIEN</t>
  </si>
  <si>
    <t>27210417221</t>
  </si>
  <si>
    <t>79969461700017</t>
  </si>
  <si>
    <t>618901</t>
  </si>
  <si>
    <t>04 88 42 26 58</t>
  </si>
  <si>
    <t>BAT A- ZAC NAPOLLON</t>
  </si>
  <si>
    <t>400 Avenue DU PASSE TEMPS</t>
  </si>
  <si>
    <t>PENNACCHIO MARLENE</t>
  </si>
  <si>
    <t>PENNACCHIO MARLENE  - MPACT CONSEIL ET FORMATION</t>
  </si>
  <si>
    <t>93131482013</t>
  </si>
  <si>
    <t>51842343900034</t>
  </si>
  <si>
    <t>600428</t>
  </si>
  <si>
    <t>01 83 91 75 30</t>
  </si>
  <si>
    <t>146 Rue MONTMARTRE</t>
  </si>
  <si>
    <t>PENKHOSS YAELLE- EQUILIBRE PILATES</t>
  </si>
  <si>
    <t>11754767975</t>
  </si>
  <si>
    <t>48778146000059</t>
  </si>
  <si>
    <t>549824</t>
  </si>
  <si>
    <t>23 Rue Brochant</t>
  </si>
  <si>
    <t>PENCALET PHILIPPE</t>
  </si>
  <si>
    <t>PENCALET PHILIPPE SELARL</t>
  </si>
  <si>
    <t>11755484375</t>
  </si>
  <si>
    <t>50226835200015</t>
  </si>
  <si>
    <t>529837</t>
  </si>
  <si>
    <t>05 56 97 96 18</t>
  </si>
  <si>
    <t>10 Rue du Galus</t>
  </si>
  <si>
    <t>PENARANDA INFORMATIQUE</t>
  </si>
  <si>
    <t>72330986233</t>
  </si>
  <si>
    <t>33257534900037</t>
  </si>
  <si>
    <t>352639</t>
  </si>
  <si>
    <t>06832</t>
  </si>
  <si>
    <t>04 68 54 67 10</t>
  </si>
  <si>
    <t>SIFUD PP</t>
  </si>
  <si>
    <t>PELVIDPC SOC INTERDISCIPLINAIRE FRANCOPHONE URODYNAMIQUE PELVI PERINEOLOGIE</t>
  </si>
  <si>
    <t>48833100000015</t>
  </si>
  <si>
    <t>678533</t>
  </si>
  <si>
    <t>06 82 44 32 27</t>
  </si>
  <si>
    <t>4 Rue DE L HYVERNIERE</t>
  </si>
  <si>
    <t>13/12/2024</t>
  </si>
  <si>
    <t>PELOUIN CINDY</t>
  </si>
  <si>
    <t>PELOUIN CINDY - EVOLUTYA</t>
  </si>
  <si>
    <t>28500147450</t>
  </si>
  <si>
    <t>53499940400104</t>
  </si>
  <si>
    <t>442288</t>
  </si>
  <si>
    <t>0241642869</t>
  </si>
  <si>
    <t>49230 MONTFAUCON</t>
  </si>
  <si>
    <t>9 LA RINIERE</t>
  </si>
  <si>
    <t>PELLOQUET NADINE</t>
  </si>
  <si>
    <t>PELLOQUET NADINE NJP CONSEIL FORMATION</t>
  </si>
  <si>
    <t>52490198649</t>
  </si>
  <si>
    <t>33822196300022</t>
  </si>
  <si>
    <t>664960</t>
  </si>
  <si>
    <t>06 79 71 55 18</t>
  </si>
  <si>
    <t>28 Rue de La Boétie</t>
  </si>
  <si>
    <t>PELLERIN CLEMENT</t>
  </si>
  <si>
    <t>11755156675</t>
  </si>
  <si>
    <t>53397192500045</t>
  </si>
  <si>
    <t>617349</t>
  </si>
  <si>
    <t>09 52 12 52 55</t>
  </si>
  <si>
    <t>RESIDENCE GRAND AIR BATIMENT 2</t>
  </si>
  <si>
    <t>8 Rue CHAPTAL</t>
  </si>
  <si>
    <t>PELLECCHIA ALESSANDRA</t>
  </si>
  <si>
    <t>76340892734</t>
  </si>
  <si>
    <t>79856958800014</t>
  </si>
  <si>
    <t>547669</t>
  </si>
  <si>
    <t>09153</t>
  </si>
  <si>
    <t>06 87 37 85 42</t>
  </si>
  <si>
    <t>46 Rue TROUSSEAU</t>
  </si>
  <si>
    <t>16/05/2023</t>
  </si>
  <si>
    <t>PELISSOLO ORAIN STEPHANY</t>
  </si>
  <si>
    <t>11755446575</t>
  </si>
  <si>
    <t>45255087400047</t>
  </si>
  <si>
    <t>617910</t>
  </si>
  <si>
    <t>06 84 50 53 35</t>
  </si>
  <si>
    <t>31320 CASTANET TOLOSAN</t>
  </si>
  <si>
    <t>12 Impasse DE LA SOULANE</t>
  </si>
  <si>
    <t>PELISSIE ISABELLE</t>
  </si>
  <si>
    <t>73310515731</t>
  </si>
  <si>
    <t>44305731000023</t>
  </si>
  <si>
    <t>372377</t>
  </si>
  <si>
    <t>06 63 36 16 34</t>
  </si>
  <si>
    <t>37110 NEUVILLE SUR BRENNE</t>
  </si>
  <si>
    <t>La Thiellerie</t>
  </si>
  <si>
    <t>QUALICONSEIL</t>
  </si>
  <si>
    <t>PELE SYLVIE</t>
  </si>
  <si>
    <t>24370221237</t>
  </si>
  <si>
    <t>47797439800018</t>
  </si>
  <si>
    <t>626958</t>
  </si>
  <si>
    <t>14 Rue SAINT PIERRE</t>
  </si>
  <si>
    <t>27/07/2021</t>
  </si>
  <si>
    <t>PEIX LAVALLEE CONSEILS</t>
  </si>
  <si>
    <t>11922134992</t>
  </si>
  <si>
    <t>50260876300012</t>
  </si>
  <si>
    <t>407859</t>
  </si>
  <si>
    <t>02 99 51 02 37</t>
  </si>
  <si>
    <t>ZAC CICE BLOSSAC</t>
  </si>
  <si>
    <t>3 Rue du Courtil</t>
  </si>
  <si>
    <t>PEI CONSEIL BRUZ</t>
  </si>
  <si>
    <t>PEI CONSEIL</t>
  </si>
  <si>
    <t>53350773035</t>
  </si>
  <si>
    <t>45156599800031</t>
  </si>
  <si>
    <t>650985</t>
  </si>
  <si>
    <t>04 28 29 79 37</t>
  </si>
  <si>
    <t>12 Rue BARABAN</t>
  </si>
  <si>
    <t>23/01/2023</t>
  </si>
  <si>
    <t>PEEXEO</t>
  </si>
  <si>
    <t>84691958669</t>
  </si>
  <si>
    <t>51318750000030</t>
  </si>
  <si>
    <t>571027</t>
  </si>
  <si>
    <t>07884</t>
  </si>
  <si>
    <t>0613532285</t>
  </si>
  <si>
    <t>PEDIATRIE - ODPC</t>
  </si>
  <si>
    <t>82781549900013</t>
  </si>
  <si>
    <t>565325</t>
  </si>
  <si>
    <t>1 847 698 1692</t>
  </si>
  <si>
    <t>ETATS UNIS - ROSEMONT</t>
  </si>
  <si>
    <t>SUITE 500</t>
  </si>
  <si>
    <t>9400 WEST HIGGINS ROAD</t>
  </si>
  <si>
    <t>13/06/2017</t>
  </si>
  <si>
    <t>POSNA</t>
  </si>
  <si>
    <t>PEDIATRIC ORTHOPAEDIC SOCIETY OF NORTH AMERICA</t>
  </si>
  <si>
    <t>572925</t>
  </si>
  <si>
    <t>1 703 556 9222</t>
  </si>
  <si>
    <t>6728 Old McLean Village Dr.</t>
  </si>
  <si>
    <t>PEDIATRIC ENDOCRINE SOCIETY</t>
  </si>
  <si>
    <t>565544</t>
  </si>
  <si>
    <t>1 346 980 9717</t>
  </si>
  <si>
    <t>ETATS UNIS - THE WOODLANDS</t>
  </si>
  <si>
    <t>Suite 350</t>
  </si>
  <si>
    <t>9303 New Trails Dr.</t>
  </si>
  <si>
    <t>14/06/2017</t>
  </si>
  <si>
    <t>PAS</t>
  </si>
  <si>
    <t>PEDIATRIC ACADEMIC SOCIETIES</t>
  </si>
  <si>
    <t>678235</t>
  </si>
  <si>
    <t>12 Rue de Champagne</t>
  </si>
  <si>
    <t>PEDAGOPSY</t>
  </si>
  <si>
    <t>11922657692</t>
  </si>
  <si>
    <t>92101231600011</t>
  </si>
  <si>
    <t>681143</t>
  </si>
  <si>
    <t>18 Rue Tiphaine</t>
  </si>
  <si>
    <t>PEDAGOGIE DU MANAGEMENT</t>
  </si>
  <si>
    <t>11750012775</t>
  </si>
  <si>
    <t>71201036200044</t>
  </si>
  <si>
    <t>127334</t>
  </si>
  <si>
    <t>01 43 72 64 00</t>
  </si>
  <si>
    <t>210 Rue DU FAUBOURG SAINT ANTOINE</t>
  </si>
  <si>
    <t>71201036200028</t>
  </si>
  <si>
    <t>624226</t>
  </si>
  <si>
    <t>05 47 74 35 65</t>
  </si>
  <si>
    <t>23 Rue DE ROUEN</t>
  </si>
  <si>
    <t>PEDAGO J</t>
  </si>
  <si>
    <t>11922529792</t>
  </si>
  <si>
    <t>84284045600029</t>
  </si>
  <si>
    <t>338709</t>
  </si>
  <si>
    <t>03 80 74 92 25</t>
  </si>
  <si>
    <t>15 Rue DU CHATEAU</t>
  </si>
  <si>
    <t>24/09/2020</t>
  </si>
  <si>
    <t>PECKING PAUL YVES HUBERT</t>
  </si>
  <si>
    <t>PECKING PAUL YVES HUBERT - PERSPECTIVES</t>
  </si>
  <si>
    <t>26210064721</t>
  </si>
  <si>
    <t>35402538900066</t>
  </si>
  <si>
    <t>97895</t>
  </si>
  <si>
    <t>01 43 62 30 00</t>
  </si>
  <si>
    <t>Les éditions du centre de psychologie</t>
  </si>
  <si>
    <t>2 Rue Des Pirogues De Bercy</t>
  </si>
  <si>
    <t>PEARSON FRANCE</t>
  </si>
  <si>
    <t>11751480275</t>
  </si>
  <si>
    <t>68201927800097</t>
  </si>
  <si>
    <t>566007</t>
  </si>
  <si>
    <t>60800 FEIGNEUX</t>
  </si>
  <si>
    <t>HAMEAU DE MORCOURT</t>
  </si>
  <si>
    <t>4 Rue DES ILES</t>
  </si>
  <si>
    <t>PDVFORMATION</t>
  </si>
  <si>
    <t>32600315060</t>
  </si>
  <si>
    <t>82896568100012</t>
  </si>
  <si>
    <t>557973</t>
  </si>
  <si>
    <t>43 512 57 56 00</t>
  </si>
  <si>
    <t>AUTRICHE - INNSBRUCK</t>
  </si>
  <si>
    <t>c/o Congress und Messe Innsbruck GmbH</t>
  </si>
  <si>
    <t>RENNWEG 3</t>
  </si>
  <si>
    <t>PCO TYROL CONGRESS</t>
  </si>
  <si>
    <t>610677</t>
  </si>
  <si>
    <t>235 Avenue DES COULINS</t>
  </si>
  <si>
    <t>P&amp;CO FORMATION CONSEIL</t>
  </si>
  <si>
    <t>93131808113</t>
  </si>
  <si>
    <t>88033972600015</t>
  </si>
  <si>
    <t>645450</t>
  </si>
  <si>
    <t>04 78 79 55 55</t>
  </si>
  <si>
    <t>4 Quai De La Seine</t>
  </si>
  <si>
    <t>23/09/2022</t>
  </si>
  <si>
    <t>PCIS ST OUEN SUR SEINE</t>
  </si>
  <si>
    <t>PCIS</t>
  </si>
  <si>
    <t>11930512193</t>
  </si>
  <si>
    <t>44960217600017</t>
  </si>
  <si>
    <t>360170</t>
  </si>
  <si>
    <t>04 68 38 78 85</t>
  </si>
  <si>
    <t>AGROSUD</t>
  </si>
  <si>
    <t>355 Rue DU DOCTEUR PARCE</t>
  </si>
  <si>
    <t>PCBO</t>
  </si>
  <si>
    <t>PCBO ECOLE INTERNATIONALE DE PATISSERIE OLIVIER BAJARD</t>
  </si>
  <si>
    <t>91660122666</t>
  </si>
  <si>
    <t>47819562100030</t>
  </si>
  <si>
    <t>150058</t>
  </si>
  <si>
    <t>01 48 01 48 88</t>
  </si>
  <si>
    <t>3 Rue De Puech Villa</t>
  </si>
  <si>
    <t>25/11/2022</t>
  </si>
  <si>
    <t>PC SOFT FORMATION MONTPELLIER</t>
  </si>
  <si>
    <t>PC SOFT FORMATION</t>
  </si>
  <si>
    <t>91340055934</t>
  </si>
  <si>
    <t>33031827000064</t>
  </si>
  <si>
    <t>681805</t>
  </si>
  <si>
    <t>73370 LE BOURGET DU LAC</t>
  </si>
  <si>
    <t>Bât. Le Nordet</t>
  </si>
  <si>
    <t>48 Lac Du Bourget</t>
  </si>
  <si>
    <t>PC FORMATION 73</t>
  </si>
  <si>
    <t>84730304673</t>
  </si>
  <si>
    <t>93458601700014</t>
  </si>
  <si>
    <t>372316</t>
  </si>
  <si>
    <t>02 40 52 06 72</t>
  </si>
  <si>
    <t>17 Rue du Bois Briand</t>
  </si>
  <si>
    <t>PBR LEBOURDAIS FORMATION</t>
  </si>
  <si>
    <t>52440350844</t>
  </si>
  <si>
    <t>42506459900086</t>
  </si>
  <si>
    <t>613952</t>
  </si>
  <si>
    <t>06 92 09 36 60</t>
  </si>
  <si>
    <t>433 Rue MICHEL MONTAIGNE</t>
  </si>
  <si>
    <t>PAYET OLIVIER</t>
  </si>
  <si>
    <t>PAYET OLIVIER - CAPTURE COMPETENCE</t>
  </si>
  <si>
    <t>98973059597</t>
  </si>
  <si>
    <t>52123513500014</t>
  </si>
  <si>
    <t>539922</t>
  </si>
  <si>
    <t>0262458868</t>
  </si>
  <si>
    <t>97421 ST LOUIS</t>
  </si>
  <si>
    <t>33 Chemin De La Plaine Riviere Saint Louis</t>
  </si>
  <si>
    <t>PAYET MARIE ISABELLE BFA OI</t>
  </si>
  <si>
    <t>PAYET MARIE ISABELLE BOURBON FORMATION AVENIR OCEAN INDIEN</t>
  </si>
  <si>
    <t>98970406897</t>
  </si>
  <si>
    <t>51832854700014</t>
  </si>
  <si>
    <t>422083</t>
  </si>
  <si>
    <t>04 50 09 78 34</t>
  </si>
  <si>
    <t>74370 METZ TESSY</t>
  </si>
  <si>
    <t>LIEU DIT CHOSAL</t>
  </si>
  <si>
    <t>35 Chemin CHE DE TREMBLAY</t>
  </si>
  <si>
    <t>PAYEN SYLVIE</t>
  </si>
  <si>
    <t>82740248874</t>
  </si>
  <si>
    <t>52482618700022</t>
  </si>
  <si>
    <t>595974</t>
  </si>
  <si>
    <t>09 50 70 92 97</t>
  </si>
  <si>
    <t>67840 KILSTETT</t>
  </si>
  <si>
    <t>25 bis Rue de la Gare</t>
  </si>
  <si>
    <t>PAYEN STEPHANE</t>
  </si>
  <si>
    <t>44670574767</t>
  </si>
  <si>
    <t>81448460600029</t>
  </si>
  <si>
    <t>666257</t>
  </si>
  <si>
    <t>06 50 09 94 28</t>
  </si>
  <si>
    <t>1 Impasse de la sacomane</t>
  </si>
  <si>
    <t>PAYAN VIRGINIE MARSEILLE</t>
  </si>
  <si>
    <t>PAYAN VIRGINIE - WELL B FORMATION</t>
  </si>
  <si>
    <t>93131767113</t>
  </si>
  <si>
    <t>49911921200045</t>
  </si>
  <si>
    <t>649466</t>
  </si>
  <si>
    <t>06 89 49 29 74</t>
  </si>
  <si>
    <t>69110 STE FOY LES LYON</t>
  </si>
  <si>
    <t>1 Place des quatre vierges</t>
  </si>
  <si>
    <t>PAYAN SYLVIE</t>
  </si>
  <si>
    <t>PAYAN SYLVIE - RH VISIONS</t>
  </si>
  <si>
    <t>82691292169</t>
  </si>
  <si>
    <t>52753695700014</t>
  </si>
  <si>
    <t>390458</t>
  </si>
  <si>
    <t>01 45 89 40 70</t>
  </si>
  <si>
    <t>Boulevard De Strasbourg</t>
  </si>
  <si>
    <t>PAXTEL</t>
  </si>
  <si>
    <t>76341005034</t>
  </si>
  <si>
    <t>34219218400055</t>
  </si>
  <si>
    <t>585350</t>
  </si>
  <si>
    <t>0782141765</t>
  </si>
  <si>
    <t>28 Avenue des corsaires</t>
  </si>
  <si>
    <t>11/06/2018</t>
  </si>
  <si>
    <t>PAVY  ISABELLE</t>
  </si>
  <si>
    <t>75170216617</t>
  </si>
  <si>
    <t>83441463300018</t>
  </si>
  <si>
    <t>559428</t>
  </si>
  <si>
    <t>0826300033</t>
  </si>
  <si>
    <t>45 Cours Maréchal Galliéni</t>
  </si>
  <si>
    <t>PAVILLON DE LA MUTUALITE BORDEAUX</t>
  </si>
  <si>
    <t>PAVILLON DE LA MUTUALITE GIRONDE</t>
  </si>
  <si>
    <t>75331038333</t>
  </si>
  <si>
    <t>77558497200019</t>
  </si>
  <si>
    <t>544097</t>
  </si>
  <si>
    <t>13 Rue de la Fontaine au Roi</t>
  </si>
  <si>
    <t>PAVELAK BENEDICTE</t>
  </si>
  <si>
    <t>PAVELAK BENEDICTE ATELIERS CHANT DU CORPS DANSE DE LA VOIX</t>
  </si>
  <si>
    <t>11752406775</t>
  </si>
  <si>
    <t>38051867000027</t>
  </si>
  <si>
    <t>634116</t>
  </si>
  <si>
    <t>06 84 29 91 25</t>
  </si>
  <si>
    <t>6 Rue des Capucins</t>
  </si>
  <si>
    <t>PAVARD CARINE</t>
  </si>
  <si>
    <t>PAVARD CARINE - MANAG'HEUREUSE</t>
  </si>
  <si>
    <t>52530091753</t>
  </si>
  <si>
    <t>48193038600026</t>
  </si>
  <si>
    <t>531420</t>
  </si>
  <si>
    <t>31 43 321 8180</t>
  </si>
  <si>
    <t>PAYS-BAS - MAASTRICHT</t>
  </si>
  <si>
    <t>7 ALEXANDER BATTALAAN</t>
  </si>
  <si>
    <t>PCO</t>
  </si>
  <si>
    <t>PAUWELS CONGRESS ORGANISERS</t>
  </si>
  <si>
    <t>617398</t>
  </si>
  <si>
    <t>06 38 91 49 28</t>
  </si>
  <si>
    <t>01300 BELLEY</t>
  </si>
  <si>
    <t>183 côte de Sancenay</t>
  </si>
  <si>
    <t>PAUTONNIER REGIS</t>
  </si>
  <si>
    <t>84010186801</t>
  </si>
  <si>
    <t>82164280800025</t>
  </si>
  <si>
    <t>563614</t>
  </si>
  <si>
    <t>04 37 24 33 78</t>
  </si>
  <si>
    <t>76 Rue MASSENA</t>
  </si>
  <si>
    <t>PAUL PYRONNET INSTITUT</t>
  </si>
  <si>
    <t>84691453269</t>
  </si>
  <si>
    <t>52165942500024</t>
  </si>
  <si>
    <t>186983</t>
  </si>
  <si>
    <t>05093</t>
  </si>
  <si>
    <t>04 94 03 75 73</t>
  </si>
  <si>
    <t>83210 SOLLIES PONT</t>
  </si>
  <si>
    <t>LE CROS DE LONGAGNE</t>
  </si>
  <si>
    <t>6 bis Avenue CHARLES BOUVANT</t>
  </si>
  <si>
    <t>PATRICK FOUCHIER RESC</t>
  </si>
  <si>
    <t>93830380983</t>
  </si>
  <si>
    <t>49362832500018</t>
  </si>
  <si>
    <t>665496</t>
  </si>
  <si>
    <t>03 88 80 81 45</t>
  </si>
  <si>
    <t>67500 HAGUENAU</t>
  </si>
  <si>
    <t>214 Grande Rue</t>
  </si>
  <si>
    <t>PATRICK AUTO MOTO HAGUENAU</t>
  </si>
  <si>
    <t>PATRICK AUTO MOTO</t>
  </si>
  <si>
    <t>44670655567</t>
  </si>
  <si>
    <t>53477880800020</t>
  </si>
  <si>
    <t>433081</t>
  </si>
  <si>
    <t>01 64 24 04 28</t>
  </si>
  <si>
    <t>23 Rue de la Poterie</t>
  </si>
  <si>
    <t>PATRICIA PENOT EVOLUTION FORM CONSEIL</t>
  </si>
  <si>
    <t>PATRICIA PENOT EVOLUTION FORMATION CONSEIL</t>
  </si>
  <si>
    <t>11770332977</t>
  </si>
  <si>
    <t>42471371700066</t>
  </si>
  <si>
    <t>261970</t>
  </si>
  <si>
    <t>02 98 26 67 95</t>
  </si>
  <si>
    <t>29590 LOPEREC</t>
  </si>
  <si>
    <t>PATOUT PAULETTE</t>
  </si>
  <si>
    <t>53290834029</t>
  </si>
  <si>
    <t>35293624900023</t>
  </si>
  <si>
    <t>622606</t>
  </si>
  <si>
    <t>06 28 26 16 90</t>
  </si>
  <si>
    <t>139 Cours DE L'ARGONNE N 27 RENOIR</t>
  </si>
  <si>
    <t>PATOUILLAT ROGER</t>
  </si>
  <si>
    <t>PATOUILLAT ROGER - HABEL FORMATION</t>
  </si>
  <si>
    <t>72330692633</t>
  </si>
  <si>
    <t>49012998800039</t>
  </si>
  <si>
    <t>634293</t>
  </si>
  <si>
    <t>03 28 42 97 77</t>
  </si>
  <si>
    <t>59114 STEENVOORDE</t>
  </si>
  <si>
    <t>BP 01</t>
  </si>
  <si>
    <t>20 Route de poperinghe</t>
  </si>
  <si>
    <t>PATISFRAIS STEENVOORDE</t>
  </si>
  <si>
    <t>PATISFRAIS</t>
  </si>
  <si>
    <t>32590953059</t>
  </si>
  <si>
    <t>44685007500032</t>
  </si>
  <si>
    <t>652465</t>
  </si>
  <si>
    <t>05 56 87 88 25</t>
  </si>
  <si>
    <t>562 Route de Toulouse</t>
  </si>
  <si>
    <t>PATANCHON BERNADETTE</t>
  </si>
  <si>
    <t>PATANCHON BERNADETTE - AUTO ECOLE PONT DE LA MAYE</t>
  </si>
  <si>
    <t>75331225333</t>
  </si>
  <si>
    <t>38872514500022</t>
  </si>
  <si>
    <t>659370</t>
  </si>
  <si>
    <t>06 73 59 58 53</t>
  </si>
  <si>
    <t>chez AT HOME La Cité</t>
  </si>
  <si>
    <t>55 Avenue LOUIS BREGUET</t>
  </si>
  <si>
    <t>PASSPASSION MONTRABE</t>
  </si>
  <si>
    <t>PASSPASSION</t>
  </si>
  <si>
    <t>76311067231</t>
  </si>
  <si>
    <t>89025184600014</t>
  </si>
  <si>
    <t>685744</t>
  </si>
  <si>
    <t>09 86 65 27 57</t>
  </si>
  <si>
    <t>14 Rue leleu</t>
  </si>
  <si>
    <t>PASSION FOOT</t>
  </si>
  <si>
    <t>28760608876</t>
  </si>
  <si>
    <t>43842729600027</t>
  </si>
  <si>
    <t>655508</t>
  </si>
  <si>
    <t>06 59 67 11 30</t>
  </si>
  <si>
    <t>2 Avenue Felix Faure</t>
  </si>
  <si>
    <t>PASSFOR</t>
  </si>
  <si>
    <t>11922399192</t>
  </si>
  <si>
    <t>89535063500010</t>
  </si>
  <si>
    <t>674552</t>
  </si>
  <si>
    <t>06 17 02 87 37</t>
  </si>
  <si>
    <t>5 Rue ROBERT AYLE</t>
  </si>
  <si>
    <t>PASSERIEUX CYNTHIA</t>
  </si>
  <si>
    <t>PASSERIEUX CYNTHIA LYNDA - PASS'VAE</t>
  </si>
  <si>
    <t>11922251492</t>
  </si>
  <si>
    <t>84338815800019</t>
  </si>
  <si>
    <t>499559</t>
  </si>
  <si>
    <t>0233581010</t>
  </si>
  <si>
    <t>BP 131</t>
  </si>
  <si>
    <t>25 Place Patton</t>
  </si>
  <si>
    <t>PASSERELLES VERS L EMPLOI</t>
  </si>
  <si>
    <t>25500074150</t>
  </si>
  <si>
    <t>42990684500012</t>
  </si>
  <si>
    <t>290040</t>
  </si>
  <si>
    <t>0467924200</t>
  </si>
  <si>
    <t>26 Rue de l'Enclos Fermaud</t>
  </si>
  <si>
    <t>PASSERELLES</t>
  </si>
  <si>
    <t>91340102134</t>
  </si>
  <si>
    <t>34138658900020</t>
  </si>
  <si>
    <t>485792</t>
  </si>
  <si>
    <t>0298259972</t>
  </si>
  <si>
    <t>29460 DAOULAS</t>
  </si>
  <si>
    <t>Vern Ar Piquet</t>
  </si>
  <si>
    <t>Ecopôle</t>
  </si>
  <si>
    <t>PASSERELLE CONSULTING - RH MOBILITE</t>
  </si>
  <si>
    <t>53290903529</t>
  </si>
  <si>
    <t>82758855900027</t>
  </si>
  <si>
    <t>680357</t>
  </si>
  <si>
    <t>06 72 67 52 96</t>
  </si>
  <si>
    <t>8 Rue JOSEPH CUGNOT</t>
  </si>
  <si>
    <t>PASSEPORT PREVENTION TINQUEUX</t>
  </si>
  <si>
    <t>PASSEPORT PREVENTION</t>
  </si>
  <si>
    <t>41540242854</t>
  </si>
  <si>
    <t>48201278800030</t>
  </si>
  <si>
    <t>371567</t>
  </si>
  <si>
    <t>08 90 10 93 23</t>
  </si>
  <si>
    <t>5 bis Rue SAINT LEON</t>
  </si>
  <si>
    <t>PASSEPORT PREVENTION NANCY</t>
  </si>
  <si>
    <t>48201278800014</t>
  </si>
  <si>
    <t>158446</t>
  </si>
  <si>
    <t>02 32 31 62 89</t>
  </si>
  <si>
    <t>12 Rue Borville Dupuis</t>
  </si>
  <si>
    <t>PASSEPORT FORMATION</t>
  </si>
  <si>
    <t>23270076927</t>
  </si>
  <si>
    <t>40000173100027</t>
  </si>
  <si>
    <t>470077</t>
  </si>
  <si>
    <t>0321644750</t>
  </si>
  <si>
    <t>Centre Olympie</t>
  </si>
  <si>
    <t>92 Avenue de Rome</t>
  </si>
  <si>
    <t>31620036662</t>
  </si>
  <si>
    <t>34175422400028</t>
  </si>
  <si>
    <t>580740</t>
  </si>
  <si>
    <t>06 32 21 09 68</t>
  </si>
  <si>
    <t>95160 MONTMORENCY</t>
  </si>
  <si>
    <t>230 Avenue DE LA DIVISION LECLERC</t>
  </si>
  <si>
    <t>20/03/2018</t>
  </si>
  <si>
    <t>PASSAGES PROFESSIONNELS</t>
  </si>
  <si>
    <t>11950544995</t>
  </si>
  <si>
    <t>51131168000017</t>
  </si>
  <si>
    <t>596723</t>
  </si>
  <si>
    <t>01 48 05 75 75</t>
  </si>
  <si>
    <t>144 Boulevard DE LA VILLETTE</t>
  </si>
  <si>
    <t>PASSAGES</t>
  </si>
  <si>
    <t>11754861075</t>
  </si>
  <si>
    <t>75085868000028</t>
  </si>
  <si>
    <t>504816</t>
  </si>
  <si>
    <t>01 56 24 18 04</t>
  </si>
  <si>
    <t>22 Rue DE VAUGIRARD</t>
  </si>
  <si>
    <t>PASQUIER GENEVIEVE MARIE HELENE ECP</t>
  </si>
  <si>
    <t>PASQUIER GENEVIEVE MARIE HELENE ECOLE DE LA COURTOISIE ET DU PROTOCOLE</t>
  </si>
  <si>
    <t>11755097875</t>
  </si>
  <si>
    <t>50162946300016</t>
  </si>
  <si>
    <t>628992</t>
  </si>
  <si>
    <t>41 77 413 47 68</t>
  </si>
  <si>
    <t>JUPITERSTRASSE 3</t>
  </si>
  <si>
    <t>PASQUIER ANGELIQUE</t>
  </si>
  <si>
    <t>PASQUIER ANGELIQUE HELENE MARIE</t>
  </si>
  <si>
    <t>686177</t>
  </si>
  <si>
    <t>07 66 23 00 55</t>
  </si>
  <si>
    <t>6 Rue DES SAULES</t>
  </si>
  <si>
    <t>PASCUAL LAETITIA</t>
  </si>
  <si>
    <t>76300546430</t>
  </si>
  <si>
    <t>87948900300019</t>
  </si>
  <si>
    <t>642113</t>
  </si>
  <si>
    <t>05 45 95 18 66</t>
  </si>
  <si>
    <t>50 Avenue gambetta</t>
  </si>
  <si>
    <t>PASCALE SABATIER CONSULTANTS</t>
  </si>
  <si>
    <t>75160108516</t>
  </si>
  <si>
    <t>88798575200013</t>
  </si>
  <si>
    <t>420505</t>
  </si>
  <si>
    <t>01 64 29 81 79</t>
  </si>
  <si>
    <t>77620 EGREVILLE</t>
  </si>
  <si>
    <t>19 Rue DES CERISIERS</t>
  </si>
  <si>
    <t>PASCALE GRACIA</t>
  </si>
  <si>
    <t>PASCALE GRACIA - COMAUTREMENT</t>
  </si>
  <si>
    <t>11770480377</t>
  </si>
  <si>
    <t>51317215500014</t>
  </si>
  <si>
    <t>599529</t>
  </si>
  <si>
    <t>22 Allée Des Ecoles</t>
  </si>
  <si>
    <t>03/05/2019</t>
  </si>
  <si>
    <t>PASCAL LE GUERN CONSULTING</t>
  </si>
  <si>
    <t>11950547395</t>
  </si>
  <si>
    <t>75395712500010</t>
  </si>
  <si>
    <t>434838</t>
  </si>
  <si>
    <t>06 22 73 27 15</t>
  </si>
  <si>
    <t>78270 LA VILLENEUVE EN CHEVRIE</t>
  </si>
  <si>
    <t>1 ter Rue DES ANTILLES</t>
  </si>
  <si>
    <t>DOLLE PASCAL</t>
  </si>
  <si>
    <t>PASCAL DOLLE FORMATION</t>
  </si>
  <si>
    <t>11780679778</t>
  </si>
  <si>
    <t>42153521200029</t>
  </si>
  <si>
    <t>514482</t>
  </si>
  <si>
    <t>06 17 43 12 30</t>
  </si>
  <si>
    <t>12 Rue FRANCIN</t>
  </si>
  <si>
    <t>19/08/2016</t>
  </si>
  <si>
    <t>PASCAL CRESSON  FCP</t>
  </si>
  <si>
    <t>PASCAL CRESSON FORMATION</t>
  </si>
  <si>
    <t>72330593433</t>
  </si>
  <si>
    <t>38950336800034</t>
  </si>
  <si>
    <t>407422</t>
  </si>
  <si>
    <t>01 49 86 37 34</t>
  </si>
  <si>
    <t>27 Rue Froidevaux</t>
  </si>
  <si>
    <t>PASADENA CONSULTING - IFM</t>
  </si>
  <si>
    <t>PASADENA CONSULTING - INSTITUT FRANCAIS DE LA MEDIATION</t>
  </si>
  <si>
    <t>11940711894</t>
  </si>
  <si>
    <t>49384447600033</t>
  </si>
  <si>
    <t>658510</t>
  </si>
  <si>
    <t>06 78 38 04 95</t>
  </si>
  <si>
    <t>33340 LESPARRE MEDOC</t>
  </si>
  <si>
    <t>393 Chemin de Luceyran</t>
  </si>
  <si>
    <t>08/08/2023</t>
  </si>
  <si>
    <t>PARVENIR</t>
  </si>
  <si>
    <t>75331523433</t>
  </si>
  <si>
    <t>94991568000019</t>
  </si>
  <si>
    <t>439794</t>
  </si>
  <si>
    <t>04 81 16 05 18</t>
  </si>
  <si>
    <t>12 Rue Pole 2000</t>
  </si>
  <si>
    <t>PARTULA CONSULTANTS</t>
  </si>
  <si>
    <t>82260197026</t>
  </si>
  <si>
    <t>53868173500030</t>
  </si>
  <si>
    <t>593771</t>
  </si>
  <si>
    <t>1 617 278 1000</t>
  </si>
  <si>
    <t>ETATS UNIS - BOSTON</t>
  </si>
  <si>
    <t>Prudential Center, 11th Floor</t>
  </si>
  <si>
    <t>800 Boylston Street</t>
  </si>
  <si>
    <t>20/12/2018</t>
  </si>
  <si>
    <t>PARTNERS HEALTHCARE</t>
  </si>
  <si>
    <t>656410</t>
  </si>
  <si>
    <t>01 42 56 62 69</t>
  </si>
  <si>
    <t>154 Rue DE BELLEVILLE</t>
  </si>
  <si>
    <t>PFP PARIS</t>
  </si>
  <si>
    <t>PARTNERS FORMATION - PFP</t>
  </si>
  <si>
    <t>11755763375</t>
  </si>
  <si>
    <t>81450224100015</t>
  </si>
  <si>
    <t>638675</t>
  </si>
  <si>
    <t>02 79 09 00 50</t>
  </si>
  <si>
    <t>31 Rue CHARLES FLOQUET</t>
  </si>
  <si>
    <t>PARTNER'MEDIA PERRIN</t>
  </si>
  <si>
    <t>PARTNER'MEDIA - PERRIN</t>
  </si>
  <si>
    <t>11921883992</t>
  </si>
  <si>
    <t>53399142800012</t>
  </si>
  <si>
    <t>555514</t>
  </si>
  <si>
    <t>97 VIA S. STEFANO</t>
  </si>
  <si>
    <t>PARTNER SOC COOP ARL</t>
  </si>
  <si>
    <t>501967</t>
  </si>
  <si>
    <t>03 85 21 02 00</t>
  </si>
  <si>
    <t>49 Rue Ambroise Paré</t>
  </si>
  <si>
    <t>PARTNER INFORMATIQUE</t>
  </si>
  <si>
    <t>26710027871</t>
  </si>
  <si>
    <t>33936266700042</t>
  </si>
  <si>
    <t>585622</t>
  </si>
  <si>
    <t>0650295826</t>
  </si>
  <si>
    <t>99 Rue DE GERLAND</t>
  </si>
  <si>
    <t>PARTNER FORMATION</t>
  </si>
  <si>
    <t>82691006269</t>
  </si>
  <si>
    <t>45165687000040</t>
  </si>
  <si>
    <t>633999</t>
  </si>
  <si>
    <t>01 45 32 07 55</t>
  </si>
  <si>
    <t>9 Rue Parrot</t>
  </si>
  <si>
    <t>PARTNER CONSULTING</t>
  </si>
  <si>
    <t>11754761575</t>
  </si>
  <si>
    <t>48969696300037</t>
  </si>
  <si>
    <t>435193</t>
  </si>
  <si>
    <t>04 41 44 98 00</t>
  </si>
  <si>
    <t>CS 20031</t>
  </si>
  <si>
    <t>14 bis Rue JEAN BONAL</t>
  </si>
  <si>
    <t>PARTI PRIS</t>
  </si>
  <si>
    <t>11921597792</t>
  </si>
  <si>
    <t>49447431500038</t>
  </si>
  <si>
    <t>672269</t>
  </si>
  <si>
    <t>01 87 66 09 01</t>
  </si>
  <si>
    <t>29 Rue carnot</t>
  </si>
  <si>
    <t>PARTENERYS</t>
  </si>
  <si>
    <t>11950714995</t>
  </si>
  <si>
    <t>87925640200014</t>
  </si>
  <si>
    <t>517010</t>
  </si>
  <si>
    <t>06 41 45 23 90</t>
  </si>
  <si>
    <t>59710 MERIGNIES</t>
  </si>
  <si>
    <t>351 Rue DE LA GAILLARDERIE</t>
  </si>
  <si>
    <t>PARTENAIRE MISSION</t>
  </si>
  <si>
    <t>31590886159</t>
  </si>
  <si>
    <t>79909975900018</t>
  </si>
  <si>
    <t>535230</t>
  </si>
  <si>
    <t>03 26 07 55 45</t>
  </si>
  <si>
    <t>POLE TECHNOLOGIQUE FARMAN -CS 40003</t>
  </si>
  <si>
    <t>8 Rue GABRIEL VOISIN</t>
  </si>
  <si>
    <t>11/01/2016</t>
  </si>
  <si>
    <t>PARTENAIRE INTERNATIONNAL</t>
  </si>
  <si>
    <t>PARTENAIRE INTERNATIONAL SERVICES</t>
  </si>
  <si>
    <t>21510052751</t>
  </si>
  <si>
    <t>38315587600030</t>
  </si>
  <si>
    <t>638160</t>
  </si>
  <si>
    <t>05 34 50 95 25</t>
  </si>
  <si>
    <t>31120 PORTET SUR GARONNE</t>
  </si>
  <si>
    <t>6 Avenue GUTENBERG</t>
  </si>
  <si>
    <t>PARTENAIRE CARRIERE</t>
  </si>
  <si>
    <t>73310660331</t>
  </si>
  <si>
    <t>75324780800011</t>
  </si>
  <si>
    <t>598148</t>
  </si>
  <si>
    <t>06 83 79 40 50</t>
  </si>
  <si>
    <t>38660 LE TOUVET</t>
  </si>
  <si>
    <t>302 Rue de la Charrière</t>
  </si>
  <si>
    <t>PARTAGEM</t>
  </si>
  <si>
    <t>82380546738</t>
  </si>
  <si>
    <t>79036112500020</t>
  </si>
  <si>
    <t>656495</t>
  </si>
  <si>
    <t>06 10 24 58 53</t>
  </si>
  <si>
    <t>16 Rue DE LA SIRENE</t>
  </si>
  <si>
    <t>PARTAGE ET COMPETENCES</t>
  </si>
  <si>
    <t>52440970844</t>
  </si>
  <si>
    <t>91180065400012</t>
  </si>
  <si>
    <t>536271</t>
  </si>
  <si>
    <t>08 92 97 70 91</t>
  </si>
  <si>
    <t>24140 QUEYSSAC</t>
  </si>
  <si>
    <t>Lieu-dit LA MOUTHE</t>
  </si>
  <si>
    <t>PARRHESIA FORMATION CONSEIL</t>
  </si>
  <si>
    <t>72240173024</t>
  </si>
  <si>
    <t>80923663100010</t>
  </si>
  <si>
    <t>596176</t>
  </si>
  <si>
    <t>06 14 69 75 77</t>
  </si>
  <si>
    <t>3 Rue de Teheran</t>
  </si>
  <si>
    <t>PAROSPHERE FORMATION</t>
  </si>
  <si>
    <t>11755703275</t>
  </si>
  <si>
    <t>83337543900019</t>
  </si>
  <si>
    <t>670479</t>
  </si>
  <si>
    <t>01 89 33 81 26</t>
  </si>
  <si>
    <t>20 Rue Edouard Pailleron</t>
  </si>
  <si>
    <t>23/05/2024</t>
  </si>
  <si>
    <t>PAROLES VOYAGEUSES</t>
  </si>
  <si>
    <t>11754233175</t>
  </si>
  <si>
    <t>49512470300028</t>
  </si>
  <si>
    <t>514287</t>
  </si>
  <si>
    <t>44310 ST PHILBERT DE GRAND LIEU</t>
  </si>
  <si>
    <t>LE CLOS PAPIN</t>
  </si>
  <si>
    <t>PAROLES DE SAGES FEMMES</t>
  </si>
  <si>
    <t>52440283044</t>
  </si>
  <si>
    <t>41143026700020</t>
  </si>
  <si>
    <t>294743</t>
  </si>
  <si>
    <t>03 88 14 03 43</t>
  </si>
  <si>
    <t>4 Ruelle Des Pelletiers</t>
  </si>
  <si>
    <t>PAROLE SANS FRONTIERE</t>
  </si>
  <si>
    <t>42670245167</t>
  </si>
  <si>
    <t>43921225900030</t>
  </si>
  <si>
    <t>558965</t>
  </si>
  <si>
    <t>05 82 95 67 80</t>
  </si>
  <si>
    <t>19 Rue MARC ARCIS</t>
  </si>
  <si>
    <t>PAROLE EXPRESSION</t>
  </si>
  <si>
    <t>73310262931</t>
  </si>
  <si>
    <t>40319734600022</t>
  </si>
  <si>
    <t>531698</t>
  </si>
  <si>
    <t>32042231099</t>
  </si>
  <si>
    <t>31 Rue Bassenge</t>
  </si>
  <si>
    <t>16/11/2015</t>
  </si>
  <si>
    <t>PAROLE D'ENFANTS</t>
  </si>
  <si>
    <t>442884</t>
  </si>
  <si>
    <t>04 78 28 27 98</t>
  </si>
  <si>
    <t>5 Place MARCEL BERTONE</t>
  </si>
  <si>
    <t>KAPI FORMATIONS</t>
  </si>
  <si>
    <t>PARO - KAPI FORMATIONS</t>
  </si>
  <si>
    <t>82691181569</t>
  </si>
  <si>
    <t>53510949000016</t>
  </si>
  <si>
    <t>629066</t>
  </si>
  <si>
    <t>01 73 79 51 00</t>
  </si>
  <si>
    <t>145 Avenue Parmentier</t>
  </si>
  <si>
    <t>PARMENTIER BLEU SOCIAL</t>
  </si>
  <si>
    <t>11756302975</t>
  </si>
  <si>
    <t>89806115500013</t>
  </si>
  <si>
    <t>642484</t>
  </si>
  <si>
    <t>06 64 77 07 68</t>
  </si>
  <si>
    <t>106 Boulevard Tonnellé</t>
  </si>
  <si>
    <t>PARLONS2MAINS TOURS</t>
  </si>
  <si>
    <t>PARLONS2MAINS</t>
  </si>
  <si>
    <t>24370443937</t>
  </si>
  <si>
    <t>91089022700028</t>
  </si>
  <si>
    <t>463577</t>
  </si>
  <si>
    <t>0557413965</t>
  </si>
  <si>
    <t>33220 STE FOY LA GRANDE</t>
  </si>
  <si>
    <t>24 Rue Jean-Louis Faure</t>
  </si>
  <si>
    <t>05/10/2015</t>
  </si>
  <si>
    <t>PARLEZ VOUS FRANCAIS</t>
  </si>
  <si>
    <t>72330737433</t>
  </si>
  <si>
    <t>50275721400015</t>
  </si>
  <si>
    <t>676627</t>
  </si>
  <si>
    <t>06 58 12 13 89</t>
  </si>
  <si>
    <t>59551 ATTICHES</t>
  </si>
  <si>
    <t>16 Rue des camelias</t>
  </si>
  <si>
    <t>PARISI MONICA</t>
  </si>
  <si>
    <t>PARISI MONICA - ICI ET MAIN TENANT</t>
  </si>
  <si>
    <t>32591118159</t>
  </si>
  <si>
    <t>90223729600014</t>
  </si>
  <si>
    <t>440723</t>
  </si>
  <si>
    <t>24 Rue RENE COCHE</t>
  </si>
  <si>
    <t>12/03/2012</t>
  </si>
  <si>
    <t>PARISI MANNONI CHRISTINE</t>
  </si>
  <si>
    <t>11921740892</t>
  </si>
  <si>
    <t>45094305500019</t>
  </si>
  <si>
    <t>542430</t>
  </si>
  <si>
    <t>12 Rue ANATOLE FRANCE</t>
  </si>
  <si>
    <t>PARIS YNOV CAMPUS</t>
  </si>
  <si>
    <t>11754744275</t>
  </si>
  <si>
    <t>53066741900051</t>
  </si>
  <si>
    <t>681349</t>
  </si>
  <si>
    <t>69680 CHASSIEU</t>
  </si>
  <si>
    <t>2 Rue Augustin Fresnel</t>
  </si>
  <si>
    <t>IPSI CHASSIEU</t>
  </si>
  <si>
    <t>PARIS SECURITE INCENDIE INTERNATIONAL - IPSI</t>
  </si>
  <si>
    <t>84692375469</t>
  </si>
  <si>
    <t>34136142600214</t>
  </si>
  <si>
    <t>665381</t>
  </si>
  <si>
    <t>01 88 33 73 51</t>
  </si>
  <si>
    <t>9 Rue LEKAIN</t>
  </si>
  <si>
    <t>PARIS SCHOOL OF SPORTS</t>
  </si>
  <si>
    <t>11755907475</t>
  </si>
  <si>
    <t>84751296900019</t>
  </si>
  <si>
    <t>546641</t>
  </si>
  <si>
    <t>0616803269</t>
  </si>
  <si>
    <t>29900 CONCARNEAU</t>
  </si>
  <si>
    <t>61 Rue COURCY</t>
  </si>
  <si>
    <t>PARIS NICOLE - ECOLE DE SOPHROLOGIE DE CONCARNEAU</t>
  </si>
  <si>
    <t>PARIS NICOLE</t>
  </si>
  <si>
    <t>53290854329</t>
  </si>
  <si>
    <t>40868245800042</t>
  </si>
  <si>
    <t>623842</t>
  </si>
  <si>
    <t>05 58 76 01 28</t>
  </si>
  <si>
    <t>40500 BANOS</t>
  </si>
  <si>
    <t>726 Route de Marseillon</t>
  </si>
  <si>
    <t>PARIS CELINE</t>
  </si>
  <si>
    <t>75400164340</t>
  </si>
  <si>
    <t>84351411800010</t>
  </si>
  <si>
    <t>423531</t>
  </si>
  <si>
    <t>01 47 24 10 10</t>
  </si>
  <si>
    <t>22 Rue DES VENETS</t>
  </si>
  <si>
    <t>08/08/2016</t>
  </si>
  <si>
    <t>PARIS BEAUTY ACADEMY</t>
  </si>
  <si>
    <t>11921753592</t>
  </si>
  <si>
    <t>44965169400027</t>
  </si>
  <si>
    <t>73120</t>
  </si>
  <si>
    <t>01 44 61 87 91</t>
  </si>
  <si>
    <t>27 Quai DE LA TOURNELLE</t>
  </si>
  <si>
    <t>PARIS ATELIERS - ADAC</t>
  </si>
  <si>
    <t>11750388475</t>
  </si>
  <si>
    <t>31293687500078</t>
  </si>
  <si>
    <t>634062</t>
  </si>
  <si>
    <t>13 Rue Mioillis</t>
  </si>
  <si>
    <t>PARFUMS ENSEIGNEMENT PARIS</t>
  </si>
  <si>
    <t>PARFUMS ENSEIGNEMENT</t>
  </si>
  <si>
    <t>11756259075</t>
  </si>
  <si>
    <t>53167157600027</t>
  </si>
  <si>
    <t>598987</t>
  </si>
  <si>
    <t>04 50 57 22 02</t>
  </si>
  <si>
    <t>74350 ALLONZIER LA CAILLE</t>
  </si>
  <si>
    <t>856 Route de la caille</t>
  </si>
  <si>
    <t>PARFIL</t>
  </si>
  <si>
    <t>82740245974</t>
  </si>
  <si>
    <t>52255152200025</t>
  </si>
  <si>
    <t>607850</t>
  </si>
  <si>
    <t>06 25 58 18 25</t>
  </si>
  <si>
    <t>MAIRIE</t>
  </si>
  <si>
    <t>55 Rue JEAN JAURES</t>
  </si>
  <si>
    <t>PARENTS AUJOURD'HUI ASSOCIATION</t>
  </si>
  <si>
    <t>73310770931</t>
  </si>
  <si>
    <t>79970299800011</t>
  </si>
  <si>
    <t>625322</t>
  </si>
  <si>
    <t>01 74 13 49 60</t>
  </si>
  <si>
    <t>20-22 Place Charles de Gaulle</t>
  </si>
  <si>
    <t>PARENTHESE &amp; SAVOIRS</t>
  </si>
  <si>
    <t>11788211978</t>
  </si>
  <si>
    <t>79027142300036</t>
  </si>
  <si>
    <t>545090</t>
  </si>
  <si>
    <t>8 bis Rue BON HOTEL</t>
  </si>
  <si>
    <t>PARENTALITE CREATIVE</t>
  </si>
  <si>
    <t>93050075005</t>
  </si>
  <si>
    <t>80195253200019</t>
  </si>
  <si>
    <t>616930</t>
  </si>
  <si>
    <t>06 36 98 77 20</t>
  </si>
  <si>
    <t>532 Chemin DE Combarinel</t>
  </si>
  <si>
    <t>22/10/2020</t>
  </si>
  <si>
    <t>PARENT SANDRINE</t>
  </si>
  <si>
    <t>PARENT SANDRINE - LA PONEYTERIE</t>
  </si>
  <si>
    <t>82691359669</t>
  </si>
  <si>
    <t>42014348900011</t>
  </si>
  <si>
    <t>447031</t>
  </si>
  <si>
    <t>51120 LES ESSARTS LES SEZANNE</t>
  </si>
  <si>
    <t>9 Rue DES RECOLLETS</t>
  </si>
  <si>
    <t>PISTE</t>
  </si>
  <si>
    <t>PARCOURS INSERTION SOCIAL PAR L'EMPLOI</t>
  </si>
  <si>
    <t>21510068851</t>
  </si>
  <si>
    <t>39820235800063</t>
  </si>
  <si>
    <t>665575</t>
  </si>
  <si>
    <t>05 55 24 19 76</t>
  </si>
  <si>
    <t>11 Impasse de la Sarretie</t>
  </si>
  <si>
    <t>PARCOURS FORMATION</t>
  </si>
  <si>
    <t>75190096619</t>
  </si>
  <si>
    <t>83829758800017</t>
  </si>
  <si>
    <t>666427</t>
  </si>
  <si>
    <t>04 82 75 30 27</t>
  </si>
  <si>
    <t>ZA de Beausejour TRIVAGOU</t>
  </si>
  <si>
    <t>PARCOURS F</t>
  </si>
  <si>
    <t>53220924622</t>
  </si>
  <si>
    <t>92246884800010</t>
  </si>
  <si>
    <t>473522</t>
  </si>
  <si>
    <t>0145333174</t>
  </si>
  <si>
    <t>12 Rue DE LA FONTAINE AU ROI</t>
  </si>
  <si>
    <t>PARCOURS D'EXIL</t>
  </si>
  <si>
    <t>11753637675</t>
  </si>
  <si>
    <t>44400180400038</t>
  </si>
  <si>
    <t>505808</t>
  </si>
  <si>
    <t>03 29 78 53 53</t>
  </si>
  <si>
    <t>55800 VASSINCOURT</t>
  </si>
  <si>
    <t>SIEGE ADAPEIM</t>
  </si>
  <si>
    <t>Route DE NEUVILLE</t>
  </si>
  <si>
    <t>PARCOURS COMPETENCES</t>
  </si>
  <si>
    <t>PARCOURS COMPETENCES - GCSMS</t>
  </si>
  <si>
    <t>41550043855</t>
  </si>
  <si>
    <t>52260939500028</t>
  </si>
  <si>
    <t>670182</t>
  </si>
  <si>
    <t>06 64 73 06 96</t>
  </si>
  <si>
    <t>3 Rue LOUIS GESPIN</t>
  </si>
  <si>
    <t>PARCOURS &amp; POTENTIEL</t>
  </si>
  <si>
    <t>11922165692</t>
  </si>
  <si>
    <t>80307201600014</t>
  </si>
  <si>
    <t>500768</t>
  </si>
  <si>
    <t>0556386320</t>
  </si>
  <si>
    <t>1 Allée SERR</t>
  </si>
  <si>
    <t>28/07/2016</t>
  </si>
  <si>
    <t>PARCOURS</t>
  </si>
  <si>
    <t>72330626533</t>
  </si>
  <si>
    <t>44952230900037</t>
  </si>
  <si>
    <t>677899</t>
  </si>
  <si>
    <t>4 De Creac H Gwen</t>
  </si>
  <si>
    <t>PARALLELE FORMATIONS</t>
  </si>
  <si>
    <t>53291003129</t>
  </si>
  <si>
    <t>93084983100019</t>
  </si>
  <si>
    <t>665332</t>
  </si>
  <si>
    <t>06 30 43 57 33</t>
  </si>
  <si>
    <t>67540 OSTWALD</t>
  </si>
  <si>
    <t>122 Rue DE GENERAL LECLERC</t>
  </si>
  <si>
    <t>PARAGE CLAIRE</t>
  </si>
  <si>
    <t>PARAGE CLAIRE - LES VOYAGES DE MALIE</t>
  </si>
  <si>
    <t>44670658167</t>
  </si>
  <si>
    <t>85300705200022</t>
  </si>
  <si>
    <t>625164</t>
  </si>
  <si>
    <t>07 77 38 42 71</t>
  </si>
  <si>
    <t>20 Rue Du Bicentenaire</t>
  </si>
  <si>
    <t>15/06/2021</t>
  </si>
  <si>
    <t>PARADOXES PUTEAUX</t>
  </si>
  <si>
    <t>PARADOXES</t>
  </si>
  <si>
    <t>11922087992</t>
  </si>
  <si>
    <t>49007368100028</t>
  </si>
  <si>
    <t>216057</t>
  </si>
  <si>
    <t>03 86 61 02 22</t>
  </si>
  <si>
    <t>58000 NEVERS</t>
  </si>
  <si>
    <t>Quartier de la Jonction</t>
  </si>
  <si>
    <t>Route de Sermoise</t>
  </si>
  <si>
    <t>PARADIS ECN</t>
  </si>
  <si>
    <t>PARADIS ECOLE DE CONDUITE NIVERNAISE</t>
  </si>
  <si>
    <t>26580069258</t>
  </si>
  <si>
    <t>40514605100033</t>
  </si>
  <si>
    <t>680473</t>
  </si>
  <si>
    <t>AUTRICHE - SALZBOURG</t>
  </si>
  <si>
    <t>21 Strubergasse</t>
  </si>
  <si>
    <t>PMU</t>
  </si>
  <si>
    <t>PARACELSUS MEDIZINISCHE PRIVATUNIVERSITAT - PARACELSUS MEDICAL UNIVERSITY</t>
  </si>
  <si>
    <t>657402</t>
  </si>
  <si>
    <t>CHEZ MR SALY PIERRE</t>
  </si>
  <si>
    <t>20 Boulevard Saint Germain</t>
  </si>
  <si>
    <t>PARA LA SALSA</t>
  </si>
  <si>
    <t>11755132975</t>
  </si>
  <si>
    <t>45289898400011</t>
  </si>
  <si>
    <t>584113</t>
  </si>
  <si>
    <t>06 77 37 46 37</t>
  </si>
  <si>
    <t>73160 COGNIN</t>
  </si>
  <si>
    <t>9 Rue favre</t>
  </si>
  <si>
    <t>PAQUIN CLEMENCE</t>
  </si>
  <si>
    <t>PAQUIN CLEMENCE FORMATION</t>
  </si>
  <si>
    <t>84730182573</t>
  </si>
  <si>
    <t>81760706200012</t>
  </si>
  <si>
    <t>635455</t>
  </si>
  <si>
    <t>06 23 05 41 58</t>
  </si>
  <si>
    <t>64310 ASCAIN</t>
  </si>
  <si>
    <t>280 Route de Monsegur</t>
  </si>
  <si>
    <t>PANTXIKA BILLAC COACHING FORMATION CONSEIL SASU</t>
  </si>
  <si>
    <t>75640484564</t>
  </si>
  <si>
    <t>88968900600019</t>
  </si>
  <si>
    <t>338035</t>
  </si>
  <si>
    <t>0476960088</t>
  </si>
  <si>
    <t>1499 Avenue De La Houille Blanche</t>
  </si>
  <si>
    <t>PANTHERA FORMATION</t>
  </si>
  <si>
    <t>82730084873</t>
  </si>
  <si>
    <t>44221809500028</t>
  </si>
  <si>
    <t>683814</t>
  </si>
  <si>
    <t>02 59 16 26 16</t>
  </si>
  <si>
    <t>49800 SARRIGNE</t>
  </si>
  <si>
    <t>36 Rue des Moulins</t>
  </si>
  <si>
    <t>PANORAMA</t>
  </si>
  <si>
    <t>52490371049</t>
  </si>
  <si>
    <t>87881121500010</t>
  </si>
  <si>
    <t>657025</t>
  </si>
  <si>
    <t>06 30 10 60 96</t>
  </si>
  <si>
    <t>30 Avenue Jean Jaurès</t>
  </si>
  <si>
    <t>PANDO</t>
  </si>
  <si>
    <t>11950745495</t>
  </si>
  <si>
    <t>90962511300016</t>
  </si>
  <si>
    <t>562488</t>
  </si>
  <si>
    <t>1 310 424 3406</t>
  </si>
  <si>
    <t>Suite 600</t>
  </si>
  <si>
    <t>11300 West Olympic Blvd</t>
  </si>
  <si>
    <t>PANCREAS CLUB</t>
  </si>
  <si>
    <t>391542</t>
  </si>
  <si>
    <t>05 96 64 72 01</t>
  </si>
  <si>
    <t>immeuble FAG cité Dillon</t>
  </si>
  <si>
    <t>PANCALDI NADIEGE</t>
  </si>
  <si>
    <t>PANCALDI NADIEGE - ASSISTANCE VALIDATION</t>
  </si>
  <si>
    <t>97970145897</t>
  </si>
  <si>
    <t>38456022300040</t>
  </si>
  <si>
    <t>380362</t>
  </si>
  <si>
    <t>01485</t>
  </si>
  <si>
    <t>01 77 35 90 80</t>
  </si>
  <si>
    <t>22 Rue Georges Picquart</t>
  </si>
  <si>
    <t>PANACEA</t>
  </si>
  <si>
    <t>PANACEA CONSEIL ET FORMATION SANTE</t>
  </si>
  <si>
    <t>11754230375</t>
  </si>
  <si>
    <t>49793204600038</t>
  </si>
  <si>
    <t>635443</t>
  </si>
  <si>
    <t>23 Rue de l'Estagnas</t>
  </si>
  <si>
    <t>PALUCHE FORMATION</t>
  </si>
  <si>
    <t>75640451164</t>
  </si>
  <si>
    <t>84819648100016</t>
  </si>
  <si>
    <t>614361</t>
  </si>
  <si>
    <t>0692956521</t>
  </si>
  <si>
    <t>97435 ST GILLES LES HAUTS</t>
  </si>
  <si>
    <t>Eperon</t>
  </si>
  <si>
    <t>70 Rue Bois de lait</t>
  </si>
  <si>
    <t>17/08/2020</t>
  </si>
  <si>
    <t>PALOC ADELINE</t>
  </si>
  <si>
    <t>PALOC ADELINE - KOZ'ANGLAIS</t>
  </si>
  <si>
    <t>98973060397</t>
  </si>
  <si>
    <t>80300229400038</t>
  </si>
  <si>
    <t>519959</t>
  </si>
  <si>
    <t>08 92 56 27 53</t>
  </si>
  <si>
    <t>7 Rue NOTRE DAME DE NAZARETH</t>
  </si>
  <si>
    <t>18/09/2020</t>
  </si>
  <si>
    <t>PALMA SPEAK HOLDING PARIS 3EME</t>
  </si>
  <si>
    <t>PALMA SPEAK HOLDING</t>
  </si>
  <si>
    <t>11754580275</t>
  </si>
  <si>
    <t>51936755100024</t>
  </si>
  <si>
    <t>590265</t>
  </si>
  <si>
    <t>0623858709</t>
  </si>
  <si>
    <t>83720 TRANS EN PROVENCE</t>
  </si>
  <si>
    <t>270 Chemin DU PUITS</t>
  </si>
  <si>
    <t>PALLU GIMENEZ ANGELIQUE THERESE</t>
  </si>
  <si>
    <t>PALLU GIMENEZ ANGELIQUE THERESE - ANVISAGE</t>
  </si>
  <si>
    <t>93830482283</t>
  </si>
  <si>
    <t>51218485400028</t>
  </si>
  <si>
    <t>668965</t>
  </si>
  <si>
    <t>06 30 23 44 08</t>
  </si>
  <si>
    <t>42 Avenue de la Perrière</t>
  </si>
  <si>
    <t>11/04/2024</t>
  </si>
  <si>
    <t>PALLU EDITH</t>
  </si>
  <si>
    <t>53560975156</t>
  </si>
  <si>
    <t>89508076000013</t>
  </si>
  <si>
    <t>556567</t>
  </si>
  <si>
    <t>1 514 398 4455</t>
  </si>
  <si>
    <t>845 Sherbrooke Street West</t>
  </si>
  <si>
    <t>PALLIATIVE CARE MCGILL</t>
  </si>
  <si>
    <t>539569</t>
  </si>
  <si>
    <t>7 Lotissement LES PORTES DU BOURG</t>
  </si>
  <si>
    <t>15/03/2016</t>
  </si>
  <si>
    <t>PALLET MARIE LAURE</t>
  </si>
  <si>
    <t>72330638533</t>
  </si>
  <si>
    <t>45287414200014</t>
  </si>
  <si>
    <t>644584</t>
  </si>
  <si>
    <t>06 64 11 72 64</t>
  </si>
  <si>
    <t>42 Avenue ALBERT ELISABETH</t>
  </si>
  <si>
    <t>PALLE JEROME</t>
  </si>
  <si>
    <t>83630458263</t>
  </si>
  <si>
    <t>44175497500031</t>
  </si>
  <si>
    <t>630688</t>
  </si>
  <si>
    <t>06 78 55 44 91</t>
  </si>
  <si>
    <t>64210 AHETZE</t>
  </si>
  <si>
    <t>390 Chemin LARRE LUZEA</t>
  </si>
  <si>
    <t>PALLARES PATRICIA</t>
  </si>
  <si>
    <t>PALLARES PATRICIA - CABINET CEP</t>
  </si>
  <si>
    <t>75640416464</t>
  </si>
  <si>
    <t>82473160800017</t>
  </si>
  <si>
    <t>685458</t>
  </si>
  <si>
    <t>69170 VALSONNE</t>
  </si>
  <si>
    <t>2355 Route des Cassettes</t>
  </si>
  <si>
    <t>PALIERS</t>
  </si>
  <si>
    <t>82690931869</t>
  </si>
  <si>
    <t>49221438200037</t>
  </si>
  <si>
    <t>345945</t>
  </si>
  <si>
    <t>04 50 22 09 04</t>
  </si>
  <si>
    <t>74330 POISY</t>
  </si>
  <si>
    <t>30 ROUTE DES CREUSETTES</t>
  </si>
  <si>
    <t>PALAFIS</t>
  </si>
  <si>
    <t>84740383774</t>
  </si>
  <si>
    <t>88517228800015</t>
  </si>
  <si>
    <t>460552</t>
  </si>
  <si>
    <t>04 93 96 92 40</t>
  </si>
  <si>
    <t>ESPACE NIKAIA</t>
  </si>
  <si>
    <t>11 Avenue DOCTEUR VICTOR ROBINI</t>
  </si>
  <si>
    <t>04/10/2022</t>
  </si>
  <si>
    <t>PALACIOS ALAIN NICE</t>
  </si>
  <si>
    <t>PALACIOS ALAIN - ABP CONSULTING</t>
  </si>
  <si>
    <t>93060579506</t>
  </si>
  <si>
    <t>45061518200083</t>
  </si>
  <si>
    <t>508986</t>
  </si>
  <si>
    <t>05 61 39 05 78</t>
  </si>
  <si>
    <t>12 Rue DE LA QUERQUEILLE</t>
  </si>
  <si>
    <t>PALACIN NATHALIE</t>
  </si>
  <si>
    <t>73310760731</t>
  </si>
  <si>
    <t>43412618100016</t>
  </si>
  <si>
    <t>661211</t>
  </si>
  <si>
    <t>c/o la miete</t>
  </si>
  <si>
    <t>150 Rue du  4 aout 1789</t>
  </si>
  <si>
    <t>PAIPS</t>
  </si>
  <si>
    <t>84691859769</t>
  </si>
  <si>
    <t>88996063900025</t>
  </si>
  <si>
    <t>608944</t>
  </si>
  <si>
    <t>44 151 529 5820</t>
  </si>
  <si>
    <t>University Hospital Aintree - Clinical Science Centre</t>
  </si>
  <si>
    <t>LOWER LANE</t>
  </si>
  <si>
    <t>15/01/2020</t>
  </si>
  <si>
    <t>PAIN RELIEF FOUNDATION</t>
  </si>
  <si>
    <t>622000</t>
  </si>
  <si>
    <t>34660 COURNONTERRAL</t>
  </si>
  <si>
    <t>3 plan des canetons</t>
  </si>
  <si>
    <t>PAIN REHAB FORMATION</t>
  </si>
  <si>
    <t>76341076734</t>
  </si>
  <si>
    <t>88792286200016</t>
  </si>
  <si>
    <t>478866</t>
  </si>
  <si>
    <t>06 32 66 39 62</t>
  </si>
  <si>
    <t>33 Rue SAINT ANTOINE</t>
  </si>
  <si>
    <t>PAILLOT CLERC SIM MARIE CHRISTINE</t>
  </si>
  <si>
    <t>PAILLOT CLERC SIM MARIE CHRISTINE CENTRE DE PNL ET DEVELOPPEMENT PROFESSIONNEL</t>
  </si>
  <si>
    <t>11755032275</t>
  </si>
  <si>
    <t>51191874000016</t>
  </si>
  <si>
    <t>542167</t>
  </si>
  <si>
    <t>06 83 85 16 65</t>
  </si>
  <si>
    <t>50220 CROLLON</t>
  </si>
  <si>
    <t>La Lamberdiere</t>
  </si>
  <si>
    <t>18 Route de Servon</t>
  </si>
  <si>
    <t>PAILLES VIRGINIE INSTITUT DE LA BAIE</t>
  </si>
  <si>
    <t>25500110050</t>
  </si>
  <si>
    <t>52928100800019</t>
  </si>
  <si>
    <t>646428</t>
  </si>
  <si>
    <t>CS 72809</t>
  </si>
  <si>
    <t>9 Rue PARROT</t>
  </si>
  <si>
    <t>PAIDIA</t>
  </si>
  <si>
    <t>11754421375</t>
  </si>
  <si>
    <t>51096139400028</t>
  </si>
  <si>
    <t>558023</t>
  </si>
  <si>
    <t>42190 CHANDON</t>
  </si>
  <si>
    <t>IDF</t>
  </si>
  <si>
    <t>139 Chemin des Plans</t>
  </si>
  <si>
    <t>PAGET DUSSUD SOPHIE MARIE-PAULE</t>
  </si>
  <si>
    <t>82420286042</t>
  </si>
  <si>
    <t>53507145000014</t>
  </si>
  <si>
    <t>668801</t>
  </si>
  <si>
    <t>SUISSE - GLAND</t>
  </si>
  <si>
    <t>43 GRAND'RUE</t>
  </si>
  <si>
    <t>PAGE DOMINIQUE</t>
  </si>
  <si>
    <t>660346</t>
  </si>
  <si>
    <t>09 70 99 16 98</t>
  </si>
  <si>
    <t>les Espaces de la Ste Beaume - Lot 21</t>
  </si>
  <si>
    <t>30 Avenue du Chateau de Jouques</t>
  </si>
  <si>
    <t>PAGE CONSULTING</t>
  </si>
  <si>
    <t>93131484313</t>
  </si>
  <si>
    <t>79194514000022</t>
  </si>
  <si>
    <t>610380</t>
  </si>
  <si>
    <t>03 83 36 54 73</t>
  </si>
  <si>
    <t>92 Rue FREDERIC CHOPIN</t>
  </si>
  <si>
    <t>PAGANO CONCETTA</t>
  </si>
  <si>
    <t>44540349254</t>
  </si>
  <si>
    <t>82170650400015</t>
  </si>
  <si>
    <t>678363</t>
  </si>
  <si>
    <t>03 67 10 90 93</t>
  </si>
  <si>
    <t>67130 MUHLBACH SUR BRUCHE</t>
  </si>
  <si>
    <t>3 Route de Schirmeck</t>
  </si>
  <si>
    <t>PAGAN MUHLBACH SUR BRUCHE</t>
  </si>
  <si>
    <t>PAGAN - EUDAEMONIA</t>
  </si>
  <si>
    <t>44670573867</t>
  </si>
  <si>
    <t>81084784800027</t>
  </si>
  <si>
    <t>580302</t>
  </si>
  <si>
    <t>04 73 98 28 29</t>
  </si>
  <si>
    <t>91 Rue CLAUDE GUICHARD</t>
  </si>
  <si>
    <t>31/05/2024</t>
  </si>
  <si>
    <t>PAG FORMATION</t>
  </si>
  <si>
    <t>83630385763</t>
  </si>
  <si>
    <t>49460238600026</t>
  </si>
  <si>
    <t>675386</t>
  </si>
  <si>
    <t>SUISSE - SATIGNY</t>
  </si>
  <si>
    <t>C/O MCI SUISSE SA</t>
  </si>
  <si>
    <t>9 Rue DU PRE-BOUVIER</t>
  </si>
  <si>
    <t>PRES</t>
  </si>
  <si>
    <t>PAEDIATRIC RHEUMATOLOGY EUROPEAN SOCIETY</t>
  </si>
  <si>
    <t>553591</t>
  </si>
  <si>
    <t>3 Rue ROSA BONHEUR</t>
  </si>
  <si>
    <t>PAE FORMATION</t>
  </si>
  <si>
    <t>11755511375</t>
  </si>
  <si>
    <t>82174053700013</t>
  </si>
  <si>
    <t>533919</t>
  </si>
  <si>
    <t>01 40 09 17 23</t>
  </si>
  <si>
    <t>7 Rue COMMINES</t>
  </si>
  <si>
    <t>PACTES CONSEIL</t>
  </si>
  <si>
    <t>11753969075</t>
  </si>
  <si>
    <t>43458461100058</t>
  </si>
  <si>
    <t>592183</t>
  </si>
  <si>
    <t>06 72 87 06 50</t>
  </si>
  <si>
    <t>357 Rue Jean Oddos</t>
  </si>
  <si>
    <t>PACK CONSEIL</t>
  </si>
  <si>
    <t>75400152740</t>
  </si>
  <si>
    <t>44483310700030</t>
  </si>
  <si>
    <t>680837</t>
  </si>
  <si>
    <t>05 59 71 26 90</t>
  </si>
  <si>
    <t>64510 ASSAT</t>
  </si>
  <si>
    <t>Allée SAINT-EXUPERY</t>
  </si>
  <si>
    <t>PAC SECURITE ASSAT</t>
  </si>
  <si>
    <t>PAC SECURITE</t>
  </si>
  <si>
    <t>72640266964</t>
  </si>
  <si>
    <t>49373641700020</t>
  </si>
  <si>
    <t>531558</t>
  </si>
  <si>
    <t>04 79 37 08 03</t>
  </si>
  <si>
    <t>73200 GILLY SUR ISERE</t>
  </si>
  <si>
    <t>BP 202</t>
  </si>
  <si>
    <t>Route Des Chenes - ZA TERRE NEUVE</t>
  </si>
  <si>
    <t>PAARTNER FORMATION GILLY SUR ISERE</t>
  </si>
  <si>
    <t>PAARTNER FORMATION</t>
  </si>
  <si>
    <t>82730080673</t>
  </si>
  <si>
    <t>43266868900024</t>
  </si>
  <si>
    <t>473819</t>
  </si>
  <si>
    <t>0144 34 23 00</t>
  </si>
  <si>
    <t>21 Avenue DE L'OPERA</t>
  </si>
  <si>
    <t>P VAL CONSEIL</t>
  </si>
  <si>
    <t>11755020375</t>
  </si>
  <si>
    <t>39320672700041</t>
  </si>
  <si>
    <t>676706</t>
  </si>
  <si>
    <t>69 Rue du rouet</t>
  </si>
  <si>
    <t>P BERTHELOT EXPERTS</t>
  </si>
  <si>
    <t>93132022113</t>
  </si>
  <si>
    <t>90300184000011</t>
  </si>
  <si>
    <t>318644</t>
  </si>
  <si>
    <t>03 83 46 98 98</t>
  </si>
  <si>
    <t>54210 MANONCOURT EN VERMOIS</t>
  </si>
  <si>
    <t>Lieu dit le Poirier Renard ZA Les Moussières</t>
  </si>
  <si>
    <t>Route DE ST NICOLAS DE PORT</t>
  </si>
  <si>
    <t>OZONE PLUS MANONCOURT EN VERMOIS</t>
  </si>
  <si>
    <t>OZONE PLUS - PILOTE FORMATION</t>
  </si>
  <si>
    <t>41540270754</t>
  </si>
  <si>
    <t>50814916800025</t>
  </si>
  <si>
    <t>554900</t>
  </si>
  <si>
    <t>05 63 26 03 56</t>
  </si>
  <si>
    <t>82240 SEPTFONDS</t>
  </si>
  <si>
    <t>14 Rue DU VIEUX PONT</t>
  </si>
  <si>
    <t>OZON</t>
  </si>
  <si>
    <t>73820039082</t>
  </si>
  <si>
    <t>44519383200026</t>
  </si>
  <si>
    <t>639126</t>
  </si>
  <si>
    <t>18 Cours Gambetta</t>
  </si>
  <si>
    <t>OZIRIS SANTE</t>
  </si>
  <si>
    <t>84691910669</t>
  </si>
  <si>
    <t>83402971200017</t>
  </si>
  <si>
    <t>579142</t>
  </si>
  <si>
    <t>03 59 51 86 55</t>
  </si>
  <si>
    <t>99 Rue DU GENERAL LECLERC</t>
  </si>
  <si>
    <t>OZANNE DIDIER MARIE</t>
  </si>
  <si>
    <t>31590688059</t>
  </si>
  <si>
    <t>41176568800048</t>
  </si>
  <si>
    <t>628360</t>
  </si>
  <si>
    <t>06 69 45 51 40</t>
  </si>
  <si>
    <t>26750 GENISSIEUX</t>
  </si>
  <si>
    <t>165 Le Champs De Mars</t>
  </si>
  <si>
    <t>24/09/2021</t>
  </si>
  <si>
    <t>OZANIM</t>
  </si>
  <si>
    <t>84691700169</t>
  </si>
  <si>
    <t>82126694700034</t>
  </si>
  <si>
    <t>685331</t>
  </si>
  <si>
    <t>07 71 25 64 39</t>
  </si>
  <si>
    <t>64230 LESCAR</t>
  </si>
  <si>
    <t>12F Rue Olympe de Gouges</t>
  </si>
  <si>
    <t>OYACAP FORMATIONS</t>
  </si>
  <si>
    <t>75640585464</t>
  </si>
  <si>
    <t>92488554400024</t>
  </si>
  <si>
    <t>581616</t>
  </si>
  <si>
    <t>69440 MORNANT</t>
  </si>
  <si>
    <t>30 Chemin DE GERMANY</t>
  </si>
  <si>
    <t>OYA FORMATIONS</t>
  </si>
  <si>
    <t>84691551569</t>
  </si>
  <si>
    <t>83365924600015</t>
  </si>
  <si>
    <t>449090</t>
  </si>
  <si>
    <t>C/O M HAMEL</t>
  </si>
  <si>
    <t>161 Avenue DAUMESNIL</t>
  </si>
  <si>
    <t>OXYGENE O</t>
  </si>
  <si>
    <t>11754879875</t>
  </si>
  <si>
    <t>45210667700027</t>
  </si>
  <si>
    <t>665253</t>
  </si>
  <si>
    <t>06 52 29 20 74</t>
  </si>
  <si>
    <t>49 Chemin DES COTEES</t>
  </si>
  <si>
    <t>OXYGENE FORMATION 76</t>
  </si>
  <si>
    <t>28760618476</t>
  </si>
  <si>
    <t>81385033600021</t>
  </si>
  <si>
    <t>621780</t>
  </si>
  <si>
    <t>72 Rue DE LESSARD</t>
  </si>
  <si>
    <t>23/03/2021</t>
  </si>
  <si>
    <t>OXYGENE</t>
  </si>
  <si>
    <t>23760522676</t>
  </si>
  <si>
    <t>80433275700025</t>
  </si>
  <si>
    <t>628918</t>
  </si>
  <si>
    <t>07 71 75 25 15</t>
  </si>
  <si>
    <t>277 Rue JEAN BAPTISTE BIOT ESPACE POLYGONE</t>
  </si>
  <si>
    <t>OXIDEVE</t>
  </si>
  <si>
    <t>76660220966</t>
  </si>
  <si>
    <t>84076431000016</t>
  </si>
  <si>
    <t>387873</t>
  </si>
  <si>
    <t>01 55 60 76 72</t>
  </si>
  <si>
    <t>98 Avenue DU GENERAL LECLERC</t>
  </si>
  <si>
    <t>OXIANE</t>
  </si>
  <si>
    <t>11921652492</t>
  </si>
  <si>
    <t>43011225000021</t>
  </si>
  <si>
    <t>594090</t>
  </si>
  <si>
    <t>+44 1865 248455</t>
  </si>
  <si>
    <t>ROYAUME-UNI - BOTLEY</t>
  </si>
  <si>
    <t>PART 1ST FLOOR</t>
  </si>
  <si>
    <t>GODSTOW COURT - MINNS BUSINESS PARK</t>
  </si>
  <si>
    <t>OXFORD GLOBAL CONFERENCES</t>
  </si>
  <si>
    <t>647354</t>
  </si>
  <si>
    <t>09 50 88 36 08</t>
  </si>
  <si>
    <t>38690 LE GRAND LEMPS</t>
  </si>
  <si>
    <t>23 Rue DE LA REPUBLIQUE</t>
  </si>
  <si>
    <t>OXEO</t>
  </si>
  <si>
    <t>82380610738</t>
  </si>
  <si>
    <t>79773831700024</t>
  </si>
  <si>
    <t>507738</t>
  </si>
  <si>
    <t>02 78 93 02 50</t>
  </si>
  <si>
    <t>120 Boulevard AMIRAL MOUCHEZ</t>
  </si>
  <si>
    <t>OXANEO</t>
  </si>
  <si>
    <t>23760520876</t>
  </si>
  <si>
    <t>80468826500011</t>
  </si>
  <si>
    <t>290117</t>
  </si>
  <si>
    <t>01197</t>
  </si>
  <si>
    <t>03 88 79 77 14</t>
  </si>
  <si>
    <t>15 Rue De La Haye</t>
  </si>
  <si>
    <t>OXALIS FORMATION</t>
  </si>
  <si>
    <t>42670305067</t>
  </si>
  <si>
    <t>43975947300044</t>
  </si>
  <si>
    <t>535199</t>
  </si>
  <si>
    <t>04 50 24 44 55</t>
  </si>
  <si>
    <t>603 Boulevard Pdt Wilson</t>
  </si>
  <si>
    <t>OXALIS AIX LES BAINS</t>
  </si>
  <si>
    <t>OXALIS - OXALIS SCOP CAE</t>
  </si>
  <si>
    <t>82740272274</t>
  </si>
  <si>
    <t>41082947700216</t>
  </si>
  <si>
    <t>pas de NDA - pas d'ODPC</t>
  </si>
  <si>
    <t>643178</t>
  </si>
  <si>
    <t>01 40 88 97 97</t>
  </si>
  <si>
    <t>13 Rue des Sablons</t>
  </si>
  <si>
    <t>OVERCOME</t>
  </si>
  <si>
    <t>11756854775</t>
  </si>
  <si>
    <t>34745377100052</t>
  </si>
  <si>
    <t>569800</t>
  </si>
  <si>
    <t>4 Rue DE LA FRATERNITE</t>
  </si>
  <si>
    <t>OVALE PERFORMANCE</t>
  </si>
  <si>
    <t>84691482869</t>
  </si>
  <si>
    <t>82351093800017</t>
  </si>
  <si>
    <t>678703</t>
  </si>
  <si>
    <t>07 49 89 59 29</t>
  </si>
  <si>
    <t>18 Rue HENRI POURRAT</t>
  </si>
  <si>
    <t>OUVRIR LE PRESENT</t>
  </si>
  <si>
    <t>84430354443</t>
  </si>
  <si>
    <t>89120399400019</t>
  </si>
  <si>
    <t>358241</t>
  </si>
  <si>
    <t>02 28 21 65 10</t>
  </si>
  <si>
    <t>20 Allée De La Maison Rouge</t>
  </si>
  <si>
    <t>OUVRE BOITES 44 NANTES</t>
  </si>
  <si>
    <t>OUVRE BOITES 44</t>
  </si>
  <si>
    <t>52440442944</t>
  </si>
  <si>
    <t>44998957300059</t>
  </si>
  <si>
    <t>620786</t>
  </si>
  <si>
    <t>64250 LOUHOSSOA</t>
  </si>
  <si>
    <t>ZONE PORTE DE LABOUR</t>
  </si>
  <si>
    <t>OUTDOOR FORMATION</t>
  </si>
  <si>
    <t>75640469664</t>
  </si>
  <si>
    <t>88116240800010</t>
  </si>
  <si>
    <t>683528</t>
  </si>
  <si>
    <t>06 89 01 96 25</t>
  </si>
  <si>
    <t>67190 GRENDELBRUCH</t>
  </si>
  <si>
    <t>7B Rue de la Victoire</t>
  </si>
  <si>
    <t>OURY VERONIQUE</t>
  </si>
  <si>
    <t>OURY VERONIQUE - VERONIQUE M PROJETS</t>
  </si>
  <si>
    <t>44670704167</t>
  </si>
  <si>
    <t>50491524000031</t>
  </si>
  <si>
    <t>630597</t>
  </si>
  <si>
    <t>06 15 24 50 95</t>
  </si>
  <si>
    <t>11 Avenue DES VIEUX MOULINS</t>
  </si>
  <si>
    <t>21/01/2024</t>
  </si>
  <si>
    <t>OURAGAN FORMATION ANNECY</t>
  </si>
  <si>
    <t>OURAGAN FORMATION</t>
  </si>
  <si>
    <t>84740366874</t>
  </si>
  <si>
    <t>40818282200051</t>
  </si>
  <si>
    <t>517770</t>
  </si>
  <si>
    <t>06 19 43 86 12</t>
  </si>
  <si>
    <t>9 Rue HEBERT</t>
  </si>
  <si>
    <t>21/04/2015</t>
  </si>
  <si>
    <t>OULD MADI DJAMAL</t>
  </si>
  <si>
    <t>11922006392</t>
  </si>
  <si>
    <t>34371018200050</t>
  </si>
  <si>
    <t>625814</t>
  </si>
  <si>
    <t>06 51 43 88 22</t>
  </si>
  <si>
    <t>APT 204</t>
  </si>
  <si>
    <t>20 Rue DU MARECHAL DE LATTRE DE TASSIGNY</t>
  </si>
  <si>
    <t>29/06/2021</t>
  </si>
  <si>
    <t>OULBOU AICHA</t>
  </si>
  <si>
    <t>31590883559</t>
  </si>
  <si>
    <t>79920860800056</t>
  </si>
  <si>
    <t>654966</t>
  </si>
  <si>
    <t>4 A Rue JULES CANTINI</t>
  </si>
  <si>
    <t>OUIE-DIRE FORMATION</t>
  </si>
  <si>
    <t>93131930013</t>
  </si>
  <si>
    <t>43307658500085</t>
  </si>
  <si>
    <t>526009</t>
  </si>
  <si>
    <t>02 96 39 02 58</t>
  </si>
  <si>
    <t>12 Rue THIERS</t>
  </si>
  <si>
    <t>17/08/2015</t>
  </si>
  <si>
    <t>OUICE SARL DINAN</t>
  </si>
  <si>
    <t>OUICE SARL</t>
  </si>
  <si>
    <t>53220750222</t>
  </si>
  <si>
    <t>44384573000011</t>
  </si>
  <si>
    <t>670923</t>
  </si>
  <si>
    <t>01 41 62 80 00</t>
  </si>
  <si>
    <t>6 Allée DE LA FORET</t>
  </si>
  <si>
    <t>30/05/2024</t>
  </si>
  <si>
    <t>OUI CHEF EMERAINVILLE</t>
  </si>
  <si>
    <t>OUI CHEF</t>
  </si>
  <si>
    <t>11756003375</t>
  </si>
  <si>
    <t>81365035500049</t>
  </si>
  <si>
    <t>518499</t>
  </si>
  <si>
    <t>0299382646</t>
  </si>
  <si>
    <t>29 Rue de la Palestine</t>
  </si>
  <si>
    <t>OCE MJM GRAPHIC DESIGN RENNES</t>
  </si>
  <si>
    <t>OUEST CONCEPT ENSEIGNEMENT MJM GRAPHIC DESIGN</t>
  </si>
  <si>
    <t>53350474435</t>
  </si>
  <si>
    <t>34752589100011</t>
  </si>
  <si>
    <t>2689</t>
  </si>
  <si>
    <t>01 69 18 88 30</t>
  </si>
  <si>
    <t>Z.A. De Courtaboeuf</t>
  </si>
  <si>
    <t>4 Rue DE LA RÉUNION</t>
  </si>
  <si>
    <t>OTTO BOCK FRANCE</t>
  </si>
  <si>
    <t>11910145291</t>
  </si>
  <si>
    <t>30495194000028</t>
  </si>
  <si>
    <t>515413</t>
  </si>
  <si>
    <t>56 Avenue ANDRE ROUSSIN</t>
  </si>
  <si>
    <t>OTOS 13 FORMATIONS</t>
  </si>
  <si>
    <t>93131397513</t>
  </si>
  <si>
    <t>53213677700028</t>
  </si>
  <si>
    <t>644274</t>
  </si>
  <si>
    <t>42610 ST ROMAIN LE PUY</t>
  </si>
  <si>
    <t>31 Rue DES LIMOUZINS</t>
  </si>
  <si>
    <t>OTIN RAPHAEL</t>
  </si>
  <si>
    <t>84420299542</t>
  </si>
  <si>
    <t>81969198100016</t>
  </si>
  <si>
    <t>572755</t>
  </si>
  <si>
    <t>35 Rue DE LA MOURETTE</t>
  </si>
  <si>
    <t>OTHERWAY</t>
  </si>
  <si>
    <t>OTHERWAY - ATED</t>
  </si>
  <si>
    <t>84630475963</t>
  </si>
  <si>
    <t>81008235400046</t>
  </si>
  <si>
    <t>546951</t>
  </si>
  <si>
    <t>97425 LES AVIRONS</t>
  </si>
  <si>
    <t>23 ter Chemin des ananas</t>
  </si>
  <si>
    <t>24/11/2023</t>
  </si>
  <si>
    <t>OT FORMATIONS</t>
  </si>
  <si>
    <t>98970315197</t>
  </si>
  <si>
    <t>49066734200029</t>
  </si>
  <si>
    <t>504105</t>
  </si>
  <si>
    <t>03 87 87 09 10</t>
  </si>
  <si>
    <t>57540 PETITE ROSSELLE</t>
  </si>
  <si>
    <t>OSTROGORSKI GERARD FORMAGO</t>
  </si>
  <si>
    <t>41570248957</t>
  </si>
  <si>
    <t>44971302300017</t>
  </si>
  <si>
    <t>493715</t>
  </si>
  <si>
    <t>01 39 04 61 23</t>
  </si>
  <si>
    <t>3 Allée DE POMONE</t>
  </si>
  <si>
    <t>OSTRA FORMATION</t>
  </si>
  <si>
    <t>11788222478</t>
  </si>
  <si>
    <t>79405139100017</t>
  </si>
  <si>
    <t>671873</t>
  </si>
  <si>
    <t>06 20 33 46 59</t>
  </si>
  <si>
    <t>3 Rue des Cordiers</t>
  </si>
  <si>
    <t>OSTHEOPATHIE TRANSVERSALE</t>
  </si>
  <si>
    <t>32591096259</t>
  </si>
  <si>
    <t>90486518500014</t>
  </si>
  <si>
    <t>658900</t>
  </si>
  <si>
    <t>43 1 53663101</t>
  </si>
  <si>
    <t>6 FREYUNG</t>
  </si>
  <si>
    <t>24/08/2023</t>
  </si>
  <si>
    <t>OGHMP</t>
  </si>
  <si>
    <t>OSTERREICHISCHE GESELLSCHAFT FUR HYGIENE MIKROBIOLOGIE UND PRAVENTIVMEDIZIN</t>
  </si>
  <si>
    <t>543767</t>
  </si>
  <si>
    <t>32 498 50 12 77</t>
  </si>
  <si>
    <t>BELGIQUE - BEYNE-HEUSAY</t>
  </si>
  <si>
    <t>37 Rue des Moulins</t>
  </si>
  <si>
    <t>OSTEOVOX BELGIQUE</t>
  </si>
  <si>
    <t>OSTEOVOX</t>
  </si>
  <si>
    <t>686372</t>
  </si>
  <si>
    <t>04 98 50 12 77</t>
  </si>
  <si>
    <t>39 Rue de la Marseillaise</t>
  </si>
  <si>
    <t>52991156744</t>
  </si>
  <si>
    <t>93350518200024</t>
  </si>
  <si>
    <t>500690</t>
  </si>
  <si>
    <t>03 90 40 19 47</t>
  </si>
  <si>
    <t>47 Rue DU JEU DES ENFANTS</t>
  </si>
  <si>
    <t>COS STRASBOURG EUROPE</t>
  </si>
  <si>
    <t>OSTEOPATHIE FI - COLLEGE OSTEOPATHIQUE SUTHERLAND STRASBOURG EUROPE</t>
  </si>
  <si>
    <t>11921827892</t>
  </si>
  <si>
    <t>51290412900099</t>
  </si>
  <si>
    <t>514160</t>
  </si>
  <si>
    <t>0147949894</t>
  </si>
  <si>
    <t>6 Allée DES PIERRES MAYETTES</t>
  </si>
  <si>
    <t>26/02/2015</t>
  </si>
  <si>
    <t>OSTEOPATHIE FI GENNEVILLIERS</t>
  </si>
  <si>
    <t>OSTEOPATHIE FI</t>
  </si>
  <si>
    <t>51290412900024</t>
  </si>
  <si>
    <t>485883</t>
  </si>
  <si>
    <t>01 48 44 09 07</t>
  </si>
  <si>
    <t>4/10 Rue MOZART</t>
  </si>
  <si>
    <t>OSTEOPATHIE FI CLICHY</t>
  </si>
  <si>
    <t>51290412900149</t>
  </si>
  <si>
    <t>476833</t>
  </si>
  <si>
    <t>0556480459</t>
  </si>
  <si>
    <t>88 Quai des Chartrons</t>
  </si>
  <si>
    <t>COB BORDEAUX</t>
  </si>
  <si>
    <t>51290412900115</t>
  </si>
  <si>
    <t>540833</t>
  </si>
  <si>
    <t>+41 41 368 44 44</t>
  </si>
  <si>
    <t>SUISSE - LUCERNE</t>
  </si>
  <si>
    <t>35 Landenbergstrasse</t>
  </si>
  <si>
    <t>05/04/2016</t>
  </si>
  <si>
    <t>OSTEOLOGY FOUNDATION</t>
  </si>
  <si>
    <t>670261</t>
  </si>
  <si>
    <t>1 856 642 4215</t>
  </si>
  <si>
    <t>ETATS UNIS - MOUNT LAUREL</t>
  </si>
  <si>
    <t>1120 Route 73</t>
  </si>
  <si>
    <t>OARSI</t>
  </si>
  <si>
    <t>OSTEOARTHRITIS RESEARCH SOCIETY INTERNATIONAL</t>
  </si>
  <si>
    <t>615596</t>
  </si>
  <si>
    <t>04 26 10 06 30</t>
  </si>
  <si>
    <t>le Terralta</t>
  </si>
  <si>
    <t>77 Boulevard VIVIER MERLE</t>
  </si>
  <si>
    <t>OSPI</t>
  </si>
  <si>
    <t>OSPI - PSIH</t>
  </si>
  <si>
    <t>84691705469</t>
  </si>
  <si>
    <t>41909765400059</t>
  </si>
  <si>
    <t>522818</t>
  </si>
  <si>
    <t>02 40 53 63 44</t>
  </si>
  <si>
    <t>44380 PORNICHET</t>
  </si>
  <si>
    <t>PARC D'ACTIVITES PORNICHET ATLANTIQUE</t>
  </si>
  <si>
    <t>2 Avenue DU GULF STREAM</t>
  </si>
  <si>
    <t>OSPHAREA</t>
  </si>
  <si>
    <t>52440556444</t>
  </si>
  <si>
    <t>32107872700062</t>
  </si>
  <si>
    <t>648930</t>
  </si>
  <si>
    <t>06 15 64 25 03</t>
  </si>
  <si>
    <t>17 Rue DES DARIELLES</t>
  </si>
  <si>
    <t>OSONS CHANGER</t>
  </si>
  <si>
    <t>52850233785</t>
  </si>
  <si>
    <t>89336094100015</t>
  </si>
  <si>
    <t>565210</t>
  </si>
  <si>
    <t>01 46 30 18 14</t>
  </si>
  <si>
    <t>20/22 Avenue EDOUARD HERRIOT</t>
  </si>
  <si>
    <t>OSMOSE LE PLESSIS ROBINSON</t>
  </si>
  <si>
    <t>OSMOSE</t>
  </si>
  <si>
    <t>11921797792</t>
  </si>
  <si>
    <t>48365648400027</t>
  </si>
  <si>
    <t>669192</t>
  </si>
  <si>
    <t>07 87 10 41 16</t>
  </si>
  <si>
    <t>Z.A. Hausquette</t>
  </si>
  <si>
    <t>2 Allée Andromède</t>
  </si>
  <si>
    <t>OSM'OSE</t>
  </si>
  <si>
    <t>75640540664</t>
  </si>
  <si>
    <t>91839682100012</t>
  </si>
  <si>
    <t>502376</t>
  </si>
  <si>
    <t>04 91 91 89 73</t>
  </si>
  <si>
    <t>10 Boulevard cassini</t>
  </si>
  <si>
    <t>OSIRIS</t>
  </si>
  <si>
    <t>93131525013</t>
  </si>
  <si>
    <t>43369091400034</t>
  </si>
  <si>
    <t>665745</t>
  </si>
  <si>
    <t>02 62 41 22 94</t>
  </si>
  <si>
    <t>81 bis Rue SAINTE MARIE</t>
  </si>
  <si>
    <t>OSIPRO</t>
  </si>
  <si>
    <t>98973077297</t>
  </si>
  <si>
    <t>82116745900022</t>
  </si>
  <si>
    <t>668382</t>
  </si>
  <si>
    <t>06 03 50 52 94</t>
  </si>
  <si>
    <t>10 Rue de Penthievre</t>
  </si>
  <si>
    <t>OSER REVER SA CARRIERE</t>
  </si>
  <si>
    <t>11756198775</t>
  </si>
  <si>
    <t>84065902300013</t>
  </si>
  <si>
    <t>616229</t>
  </si>
  <si>
    <t>07 83 04 55 44</t>
  </si>
  <si>
    <t>6 Place Dumas De Loire</t>
  </si>
  <si>
    <t>OSEO FORMATION</t>
  </si>
  <si>
    <t>84691941469</t>
  </si>
  <si>
    <t>88246654300031</t>
  </si>
  <si>
    <t>356839</t>
  </si>
  <si>
    <t>04 73 34 25 79</t>
  </si>
  <si>
    <t>26 Rue DE GRAVENOIRE</t>
  </si>
  <si>
    <t>OSENGO CONSULTING</t>
  </si>
  <si>
    <t>OSENGO CONSULTING - FCD</t>
  </si>
  <si>
    <t>83630201263</t>
  </si>
  <si>
    <t>38514277300071</t>
  </si>
  <si>
    <t>469464</t>
  </si>
  <si>
    <t>04 70 08 70 97</t>
  </si>
  <si>
    <t>70-72 Avenue de la république</t>
  </si>
  <si>
    <t>OSENGO MONTLUCON</t>
  </si>
  <si>
    <t>OSENGO</t>
  </si>
  <si>
    <t>83630030163</t>
  </si>
  <si>
    <t>32396166400162</t>
  </si>
  <si>
    <t>676986</t>
  </si>
  <si>
    <t>05 55 77 75 89</t>
  </si>
  <si>
    <t>24 Rue DONZELOT</t>
  </si>
  <si>
    <t>OSENGO LIMOGES</t>
  </si>
  <si>
    <t>32396166400246</t>
  </si>
  <si>
    <t>303811</t>
  </si>
  <si>
    <t>04 73 34 35 21</t>
  </si>
  <si>
    <t>37 Boulevard ARISTIDE BRIAND</t>
  </si>
  <si>
    <t>OSENGO CLERMONT FERRAND</t>
  </si>
  <si>
    <t>32396166400121</t>
  </si>
  <si>
    <t>607332</t>
  </si>
  <si>
    <t>02 46 08 23 08</t>
  </si>
  <si>
    <t>"Le Carré d'Arche"</t>
  </si>
  <si>
    <t>200 Rue de Lazenay</t>
  </si>
  <si>
    <t>OSENGO BOURGES</t>
  </si>
  <si>
    <t>32396166400238</t>
  </si>
  <si>
    <t>547530</t>
  </si>
  <si>
    <t>07 85 22 35 75</t>
  </si>
  <si>
    <t>5 Rue DU COQ VERT</t>
  </si>
  <si>
    <t>OSENGO AURILLAC</t>
  </si>
  <si>
    <t>32396166400170</t>
  </si>
  <si>
    <t>641467</t>
  </si>
  <si>
    <t>04 78 28 81 40</t>
  </si>
  <si>
    <t>38230 CHARVIEU CHAVAGNEUX</t>
  </si>
  <si>
    <t>3 Impasse des Charmilles</t>
  </si>
  <si>
    <t>OSELY RH</t>
  </si>
  <si>
    <t>84380752438</t>
  </si>
  <si>
    <t>83301909400014</t>
  </si>
  <si>
    <t>495803</t>
  </si>
  <si>
    <t>01 39 62 01 58</t>
  </si>
  <si>
    <t>78600 MAISONS LAFFITTE</t>
  </si>
  <si>
    <t>5 Avenue du Général de Gaulle</t>
  </si>
  <si>
    <t>08/07/2014</t>
  </si>
  <si>
    <t>OSELITE</t>
  </si>
  <si>
    <t>OSELITE RH</t>
  </si>
  <si>
    <t>11788092878</t>
  </si>
  <si>
    <t>50290089700013</t>
  </si>
  <si>
    <t>679665</t>
  </si>
  <si>
    <t>07 88 06 66 35</t>
  </si>
  <si>
    <t>47130 PORT STE MARIE</t>
  </si>
  <si>
    <t>1270 Route d'Aiguillon</t>
  </si>
  <si>
    <t>16/01/2025</t>
  </si>
  <si>
    <t>OSE</t>
  </si>
  <si>
    <t>75470163947</t>
  </si>
  <si>
    <t>91166582600010</t>
  </si>
  <si>
    <t>646726</t>
  </si>
  <si>
    <t>07 68 11 64 87</t>
  </si>
  <si>
    <t>Résidence U Castagnu - Bât E</t>
  </si>
  <si>
    <t>Route de Saint Antoine</t>
  </si>
  <si>
    <t>OCF</t>
  </si>
  <si>
    <t>OSANA CONSEIL FORMATION</t>
  </si>
  <si>
    <t>94202116920</t>
  </si>
  <si>
    <t>88864864900018</t>
  </si>
  <si>
    <t>618949</t>
  </si>
  <si>
    <t>06 44 10 99 65</t>
  </si>
  <si>
    <t>bât B3 résidence Les Lierres</t>
  </si>
  <si>
    <t>19 Chemin du Coton-Rouge</t>
  </si>
  <si>
    <t>24/12/2020</t>
  </si>
  <si>
    <t>ORTIS CHRISTEL</t>
  </si>
  <si>
    <t>ORTIS CHRISTEL - CABINET ERGO PROVENCE</t>
  </si>
  <si>
    <t>93131801213</t>
  </si>
  <si>
    <t>53856573000065</t>
  </si>
  <si>
    <t>571740</t>
  </si>
  <si>
    <t>1 847 823 5770</t>
  </si>
  <si>
    <t>Suite 225</t>
  </si>
  <si>
    <t>9400 West Higgins Road</t>
  </si>
  <si>
    <t>ORS</t>
  </si>
  <si>
    <t>ORTHOPAEDIC RESEARCH SOCIETY</t>
  </si>
  <si>
    <t>668734</t>
  </si>
  <si>
    <t>07 68 25 06 16</t>
  </si>
  <si>
    <t>10 Rue SAINT-FLORENT</t>
  </si>
  <si>
    <t>ORTHOMASTER</t>
  </si>
  <si>
    <t>44670716567</t>
  </si>
  <si>
    <t>90918632200014</t>
  </si>
  <si>
    <t>632211</t>
  </si>
  <si>
    <t>07.80.01.43.34</t>
  </si>
  <si>
    <t>155 Avenue Victor Hugo</t>
  </si>
  <si>
    <t>09/12/2021</t>
  </si>
  <si>
    <t>ORTHOGRAPHE FORMATION</t>
  </si>
  <si>
    <t>84260319326</t>
  </si>
  <si>
    <t>90091193400017</t>
  </si>
  <si>
    <t>649818</t>
  </si>
  <si>
    <t>39 45 671 9000</t>
  </si>
  <si>
    <t>ITALIE - BUSSOLENGO</t>
  </si>
  <si>
    <t>9 VIA DELLE NAZIONI</t>
  </si>
  <si>
    <t>ORTHOFIX SRL</t>
  </si>
  <si>
    <t>580739</t>
  </si>
  <si>
    <t>03 88 65 47 00</t>
  </si>
  <si>
    <t>BP 30335</t>
  </si>
  <si>
    <t>1500 Boulevard SEBASTIEN BRANT</t>
  </si>
  <si>
    <t>ORTHO-CLINICAL DIAGNOSTICS FRANCE</t>
  </si>
  <si>
    <t>44670609267</t>
  </si>
  <si>
    <t>80139398400035</t>
  </si>
  <si>
    <t>310890</t>
  </si>
  <si>
    <t>03 21 61 94 96</t>
  </si>
  <si>
    <t>62330 ISBERGUES</t>
  </si>
  <si>
    <t>78 Rue JEAN JAURES</t>
  </si>
  <si>
    <t>ORTHO EDITION</t>
  </si>
  <si>
    <t>31620172762</t>
  </si>
  <si>
    <t>42964951000030</t>
  </si>
  <si>
    <t>586924</t>
  </si>
  <si>
    <t>57160 CHATEL ST GERMAIN</t>
  </si>
  <si>
    <t>8 Avenue de la Libération</t>
  </si>
  <si>
    <t>ORTHES</t>
  </si>
  <si>
    <t>41570343057</t>
  </si>
  <si>
    <t>53918178400015</t>
  </si>
  <si>
    <t>Orsys formation n'est plus un organisme étranger (référencé sous un autre code dans GE)
Inutile de garder cet organisme non contrôlé depuis 2015 dans la base de données.</t>
  </si>
  <si>
    <t>517975</t>
  </si>
  <si>
    <t>+352 26 49 79 1204</t>
  </si>
  <si>
    <t>LUXEMBOURG - LUXEMBOURG</t>
  </si>
  <si>
    <t>32-36 Boulevard d'Avranches</t>
  </si>
  <si>
    <t>23/04/2015</t>
  </si>
  <si>
    <t>ORSYS LUXEMBOURG</t>
  </si>
  <si>
    <t>oraganisme qualiopi est le 11921529392
celui-ci est à archivé</t>
  </si>
  <si>
    <t>610987</t>
  </si>
  <si>
    <t>01 49 07 73 73</t>
  </si>
  <si>
    <t>LA GRANDE ARCHE PAROI NORD</t>
  </si>
  <si>
    <t>ORSYS INSTITUT PUTEAUX</t>
  </si>
  <si>
    <t>ORSYS INSTITUT</t>
  </si>
  <si>
    <t>11922306592</t>
  </si>
  <si>
    <t>85302731600019</t>
  </si>
  <si>
    <t>352792</t>
  </si>
  <si>
    <t>PAROI NORD</t>
  </si>
  <si>
    <t>LA GRANDE ARCHE</t>
  </si>
  <si>
    <t>ORSYS</t>
  </si>
  <si>
    <t>11921529392</t>
  </si>
  <si>
    <t>48276116000019</t>
  </si>
  <si>
    <t>611864</t>
  </si>
  <si>
    <t>32 9 334 69 26</t>
  </si>
  <si>
    <t>BELGIQUE - MELLE</t>
  </si>
  <si>
    <t>12 Proefhoevestraat</t>
  </si>
  <si>
    <t>ORSI ACADEMY</t>
  </si>
  <si>
    <t>680515</t>
  </si>
  <si>
    <t>30330 GAUJAC</t>
  </si>
  <si>
    <t>ENTREE 3</t>
  </si>
  <si>
    <t>90 Chemin DE LA FAIENCE</t>
  </si>
  <si>
    <t>ORSETTI GENEVIEVE</t>
  </si>
  <si>
    <t>ORSETTI GENEVIEVE - ZEN ATTITUDE</t>
  </si>
  <si>
    <t>76300485730</t>
  </si>
  <si>
    <t>48374785300081</t>
  </si>
  <si>
    <t>428190</t>
  </si>
  <si>
    <t>03827</t>
  </si>
  <si>
    <t>04 74 52 29 11</t>
  </si>
  <si>
    <t>Avenue de Marboz</t>
  </si>
  <si>
    <t>ORSAC CPA BOURG EN BRESSE</t>
  </si>
  <si>
    <t>ORSAC CENTRE PSYCHOTHERAPIQUE DE L'AIN ST GEORGES</t>
  </si>
  <si>
    <t>82010133101</t>
  </si>
  <si>
    <t>77554456200108</t>
  </si>
  <si>
    <t>495920</t>
  </si>
  <si>
    <t>04 74 52 27 05</t>
  </si>
  <si>
    <t>01110 PLATEAU D HAUTEVILLE</t>
  </si>
  <si>
    <t>CENTRE MEDICAL</t>
  </si>
  <si>
    <t>Rue D'ORCET</t>
  </si>
  <si>
    <t>ORSAC PLATEAU D HAUTEVILLE</t>
  </si>
  <si>
    <t>ORSAC - CENTRE ORCET MANGINI</t>
  </si>
  <si>
    <t>77554456200017</t>
  </si>
  <si>
    <t>594507</t>
  </si>
  <si>
    <t>0612327829</t>
  </si>
  <si>
    <t>19 bis Rue Saint Christophe</t>
  </si>
  <si>
    <t>ORRIER ELISE</t>
  </si>
  <si>
    <t>93840393684</t>
  </si>
  <si>
    <t>50068587000015</t>
  </si>
  <si>
    <t>683188</t>
  </si>
  <si>
    <t>02 32 41 85 35</t>
  </si>
  <si>
    <t>27500 PONT AUDEMER</t>
  </si>
  <si>
    <t>57 bis Route de Lisieux</t>
  </si>
  <si>
    <t>ORREA PONT AUDEMER</t>
  </si>
  <si>
    <t>ORREA</t>
  </si>
  <si>
    <t>28270286227</t>
  </si>
  <si>
    <t>49187869000024</t>
  </si>
  <si>
    <t>680590</t>
  </si>
  <si>
    <t>06 10 52 35 91</t>
  </si>
  <si>
    <t>30 Rue de Lalande</t>
  </si>
  <si>
    <t>ORQUALI</t>
  </si>
  <si>
    <t>73310778631</t>
  </si>
  <si>
    <t>79427636000029</t>
  </si>
  <si>
    <t>565453</t>
  </si>
  <si>
    <t>04 27 83 50 47</t>
  </si>
  <si>
    <t>158 Avenue THIERS</t>
  </si>
  <si>
    <t>ORPHOZ</t>
  </si>
  <si>
    <t>82691172069</t>
  </si>
  <si>
    <t>53312270100014</t>
  </si>
  <si>
    <t>L'organisme existe 2 fois dans le référentiel. Existe aussi sous code 408827.</t>
  </si>
  <si>
    <t>575410</t>
  </si>
  <si>
    <t>06 63 39 52 67</t>
  </si>
  <si>
    <t>30340 ST JULIEN LES ROSIERS</t>
  </si>
  <si>
    <t>La Grand combe</t>
  </si>
  <si>
    <t>507 Route Vieille</t>
  </si>
  <si>
    <t>ORPHEO</t>
  </si>
  <si>
    <t>91300299030</t>
  </si>
  <si>
    <t>51452970000023</t>
  </si>
  <si>
    <t>408827</t>
  </si>
  <si>
    <t>05284</t>
  </si>
  <si>
    <t>507 Route VIEILLE</t>
  </si>
  <si>
    <t>51452970000015</t>
  </si>
  <si>
    <t>567061</t>
  </si>
  <si>
    <t>04 91 96 98 62</t>
  </si>
  <si>
    <t>SERVICE PHARMACIE CHU CONCEPTION</t>
  </si>
  <si>
    <t>ORPHEM</t>
  </si>
  <si>
    <t>ORPHEM - ORGANISATION REGIONALE DES PHARMACIENS HOSPITALIERS DE L EST MEDITERRANEEN</t>
  </si>
  <si>
    <t>93131663613</t>
  </si>
  <si>
    <t>82821661400010</t>
  </si>
  <si>
    <t>570278</t>
  </si>
  <si>
    <t>06 60 12 76 76</t>
  </si>
  <si>
    <t>58 Avenue foch</t>
  </si>
  <si>
    <t>OROPEX CONSEIL TOULON</t>
  </si>
  <si>
    <t>OROPEX CONSEIL</t>
  </si>
  <si>
    <t>93830480583</t>
  </si>
  <si>
    <t>50522853600049</t>
  </si>
  <si>
    <t>652090</t>
  </si>
  <si>
    <t>04 26 18 04 60</t>
  </si>
  <si>
    <t>59 Avenue Maréchal de Saxe</t>
  </si>
  <si>
    <t>ORME CONSEIL</t>
  </si>
  <si>
    <t>84691551469</t>
  </si>
  <si>
    <t>82891817700027</t>
  </si>
  <si>
    <t>667596</t>
  </si>
  <si>
    <t>02646</t>
  </si>
  <si>
    <t>06 99 77 84 70</t>
  </si>
  <si>
    <t>30230 BOUILLARGUES</t>
  </si>
  <si>
    <t>2 Rue du Castan Dubourg</t>
  </si>
  <si>
    <t>ORLAND FORMATION</t>
  </si>
  <si>
    <t>91300336030</t>
  </si>
  <si>
    <t>75153232600012</t>
  </si>
  <si>
    <t>500070</t>
  </si>
  <si>
    <t>04437</t>
  </si>
  <si>
    <t>01 43 22 08 34</t>
  </si>
  <si>
    <t>7 Rue Ernest Cresson</t>
  </si>
  <si>
    <t>ORL DPC</t>
  </si>
  <si>
    <t>ORL DEVELOPPEMENT PROFESSIONNEL CONTINU</t>
  </si>
  <si>
    <t>11756180275</t>
  </si>
  <si>
    <t>79394292100024</t>
  </si>
  <si>
    <t>381378</t>
  </si>
  <si>
    <t>01011</t>
  </si>
  <si>
    <t>04 99 13 35 00</t>
  </si>
  <si>
    <t>10 Rue STANISLAS TORRENTS</t>
  </si>
  <si>
    <t>ORION SANTE MARSEILLE</t>
  </si>
  <si>
    <t>ORION SANTE</t>
  </si>
  <si>
    <t>93132097213</t>
  </si>
  <si>
    <t>43352495600078</t>
  </si>
  <si>
    <t>677723</t>
  </si>
  <si>
    <t>26/11/2024</t>
  </si>
  <si>
    <t>ORION DIGITAL</t>
  </si>
  <si>
    <t>93132244213</t>
  </si>
  <si>
    <t>88969069900026</t>
  </si>
  <si>
    <t>665540</t>
  </si>
  <si>
    <t>12 Rue DU CHATEAU LANDON</t>
  </si>
  <si>
    <t>ORION</t>
  </si>
  <si>
    <t>11755270175</t>
  </si>
  <si>
    <t>80310647500020</t>
  </si>
  <si>
    <t>370034</t>
  </si>
  <si>
    <t>06 80 33 90 39</t>
  </si>
  <si>
    <t>3 Rue Du Gros Pin</t>
  </si>
  <si>
    <t>93830564283</t>
  </si>
  <si>
    <t>49094770200034</t>
  </si>
  <si>
    <t>677206</t>
  </si>
  <si>
    <t>8 Avenue DE DANTE</t>
  </si>
  <si>
    <t>ORIKASMI</t>
  </si>
  <si>
    <t>44670721467</t>
  </si>
  <si>
    <t>91865632300014</t>
  </si>
  <si>
    <t>532990</t>
  </si>
  <si>
    <t>54200 ECROUVES</t>
  </si>
  <si>
    <t>349 Rue GABRIEL MOUILLERON</t>
  </si>
  <si>
    <t>02/12/2015</t>
  </si>
  <si>
    <t>ORIEZ BAPTISTE GEORGES</t>
  </si>
  <si>
    <t>41540343054</t>
  </si>
  <si>
    <t>81402620900019</t>
  </si>
  <si>
    <t>473443</t>
  </si>
  <si>
    <t>03 64 22 26 34</t>
  </si>
  <si>
    <t>5 Avenue EUGENE GAZEAU</t>
  </si>
  <si>
    <t>25/01/2022</t>
  </si>
  <si>
    <t>ORIENTEA</t>
  </si>
  <si>
    <t>22600278060</t>
  </si>
  <si>
    <t>79502608700028</t>
  </si>
  <si>
    <t>526630</t>
  </si>
  <si>
    <t>0981670590</t>
  </si>
  <si>
    <t>21 Rue Robert Schumann</t>
  </si>
  <si>
    <t>25/08/2015</t>
  </si>
  <si>
    <t>OPFC</t>
  </si>
  <si>
    <t>ORIENTATION PERSONNALISEE FORMATION CONSEIL</t>
  </si>
  <si>
    <t>11950513595</t>
  </si>
  <si>
    <t>53378366800023</t>
  </si>
  <si>
    <t>490696</t>
  </si>
  <si>
    <t>02 43 72 25 88</t>
  </si>
  <si>
    <t>12 Place Georges Washington</t>
  </si>
  <si>
    <t>ORIENT'ACTION LE MANS</t>
  </si>
  <si>
    <t>52720127072</t>
  </si>
  <si>
    <t>50897914300015</t>
  </si>
  <si>
    <t>555289</t>
  </si>
  <si>
    <t>06 58 08 71 17</t>
  </si>
  <si>
    <t>13 Rue PROUDHON</t>
  </si>
  <si>
    <t>ORIENS DEVELOPPEMENT</t>
  </si>
  <si>
    <t>31590770359</t>
  </si>
  <si>
    <t>53295343700029</t>
  </si>
  <si>
    <t>683747</t>
  </si>
  <si>
    <t>36200 ARGENTON SUR CREUSE</t>
  </si>
  <si>
    <t>1 Chemin du Stade du Lycée</t>
  </si>
  <si>
    <t>ORIEL SASU</t>
  </si>
  <si>
    <t>24360111236</t>
  </si>
  <si>
    <t>98040486700015</t>
  </si>
  <si>
    <t>681453</t>
  </si>
  <si>
    <t>03 62 26 36 50</t>
  </si>
  <si>
    <t>33 Rue Dupleix</t>
  </si>
  <si>
    <t>ORICA</t>
  </si>
  <si>
    <t>32590953859</t>
  </si>
  <si>
    <t>83392657900024</t>
  </si>
  <si>
    <t>518116</t>
  </si>
  <si>
    <t>05 49 56 93 46</t>
  </si>
  <si>
    <t>19 Passage SAINT-GREGOIRE</t>
  </si>
  <si>
    <t>ORIALIS PARTENAIRES</t>
  </si>
  <si>
    <t>54860125086</t>
  </si>
  <si>
    <t>53495818600015</t>
  </si>
  <si>
    <t>497824</t>
  </si>
  <si>
    <t>02460</t>
  </si>
  <si>
    <t>04 68 90 12 90</t>
  </si>
  <si>
    <t>BATIMENT INESS</t>
  </si>
  <si>
    <t>30 Avenue DU DOCTEUR PAUL POMPIDOR</t>
  </si>
  <si>
    <t>ORHA</t>
  </si>
  <si>
    <t>ORHA OBJECTIF RESSOURCES HUMAINES ADAPTEES</t>
  </si>
  <si>
    <t>91110090911</t>
  </si>
  <si>
    <t>42042023400049</t>
  </si>
  <si>
    <t>647573</t>
  </si>
  <si>
    <t>18 Rue DES FLEURS D'ORANGER</t>
  </si>
  <si>
    <t>ORGHOM</t>
  </si>
  <si>
    <t>98970407097</t>
  </si>
  <si>
    <t>79378583300021</t>
  </si>
  <si>
    <t>546203</t>
  </si>
  <si>
    <t>1 952 6462029</t>
  </si>
  <si>
    <t>ETATS UNIS - MINNEAPOLIS</t>
  </si>
  <si>
    <t>SUITE 204</t>
  </si>
  <si>
    <t>5841 CEDAR LAKE ROAD</t>
  </si>
  <si>
    <t>27/06/2016</t>
  </si>
  <si>
    <t>OHBM</t>
  </si>
  <si>
    <t>ORGANIZATION FOR HUMAN BRAIN MAPPING</t>
  </si>
  <si>
    <t>450560</t>
  </si>
  <si>
    <t>06845</t>
  </si>
  <si>
    <t>07 83 11 22 52</t>
  </si>
  <si>
    <t>3 Avenue JULES CANTINI</t>
  </si>
  <si>
    <t>ODIS-C</t>
  </si>
  <si>
    <t>ORGANISME POUR LE DEVELOPPEMENT INTERVENTIONS SYSTEMIQUES ET CONTEXTUELLES</t>
  </si>
  <si>
    <t>93131407313</t>
  </si>
  <si>
    <t>53428893100023</t>
  </si>
  <si>
    <t>508895</t>
  </si>
  <si>
    <t>CITE DES ENTREPRISES</t>
  </si>
  <si>
    <t>16 Boulevard DE L'ETIVALLIERE</t>
  </si>
  <si>
    <t>ODIL</t>
  </si>
  <si>
    <t>ORGANISME POUR LE DEVELOPPEMENT INDUSTRIEL LIGERIEN</t>
  </si>
  <si>
    <t>82420204142</t>
  </si>
  <si>
    <t>50953179400014</t>
  </si>
  <si>
    <t>474472</t>
  </si>
  <si>
    <t>02447</t>
  </si>
  <si>
    <t>03 24 37 42 44</t>
  </si>
  <si>
    <t>11 Avenue de Saint Julien</t>
  </si>
  <si>
    <t>ONFOC 08</t>
  </si>
  <si>
    <t>ORGANISME NOUVEAU DE FORMATION ODONTOLOGIQUE CONTINUE DES ARDENNES</t>
  </si>
  <si>
    <t>21080023908</t>
  </si>
  <si>
    <t>40768599900010</t>
  </si>
  <si>
    <t>346846</t>
  </si>
  <si>
    <t>03 22 71 20 13</t>
  </si>
  <si>
    <t>ECOPOLIS</t>
  </si>
  <si>
    <t>11 Avenue DE LA PAIX</t>
  </si>
  <si>
    <t>OFRE</t>
  </si>
  <si>
    <t>ORGANISME FORMATION RETOUR A L'EMPLOI</t>
  </si>
  <si>
    <t>22800081780</t>
  </si>
  <si>
    <t>40904808900034</t>
  </si>
  <si>
    <t>387575</t>
  </si>
  <si>
    <t>05 57 31 02 66</t>
  </si>
  <si>
    <t>33720 PODENSAC</t>
  </si>
  <si>
    <t>20 Rue DU MINNESOTA</t>
  </si>
  <si>
    <t>ORFIE</t>
  </si>
  <si>
    <t>ORGANISME DE RECLASSEMENT DE FORMATION ET D'INSERTION PAR L'ECONOMIQUE</t>
  </si>
  <si>
    <t>72330360833</t>
  </si>
  <si>
    <t>40245194200039</t>
  </si>
  <si>
    <t>685320</t>
  </si>
  <si>
    <t>03 20 07 04 32</t>
  </si>
  <si>
    <t>Lycee St Vincent De Paul</t>
  </si>
  <si>
    <t>6 Rue DU MARECHAL JOFFRE</t>
  </si>
  <si>
    <t>ORGANISME GESTION DES LYCEES CATHOLIQUES DE LOOS</t>
  </si>
  <si>
    <t>ORGANISME DE GESTION DES LYCEES CATHOLIQUES DE LOOS</t>
  </si>
  <si>
    <t>32590929059</t>
  </si>
  <si>
    <t>78372283800027</t>
  </si>
  <si>
    <t>540638</t>
  </si>
  <si>
    <t>02 44 76 35 00</t>
  </si>
  <si>
    <t>BP 60105</t>
  </si>
  <si>
    <t>27 Rue DU BALLET - LYCÉE ST FELIX - LA SALLE</t>
  </si>
  <si>
    <t>CFP OGEC NANTES ERDRE</t>
  </si>
  <si>
    <t>ORGANISME DE GESTION DE L'ENSEIGNEMENT CATHOLIQUE LOIRE ATLANTIQUE</t>
  </si>
  <si>
    <t>52440014644</t>
  </si>
  <si>
    <t>33940141600047</t>
  </si>
  <si>
    <t>522880</t>
  </si>
  <si>
    <t>0549772220</t>
  </si>
  <si>
    <t>17 Rue des quatre vents</t>
  </si>
  <si>
    <t>23/06/2015</t>
  </si>
  <si>
    <t>OGEC ESN</t>
  </si>
  <si>
    <t>ORGANISME DE GESTION DE L'ENSEIGNEMENT CATHOLIQUE ENSEMBLE SCOLAIRE NIORTAIS</t>
  </si>
  <si>
    <t>54790050579</t>
  </si>
  <si>
    <t>39974132100018</t>
  </si>
  <si>
    <t>633320</t>
  </si>
  <si>
    <t>41 Rue HENRI WALLON</t>
  </si>
  <si>
    <t>CFA ECOLE SCHNEIDER ELECTRIC ST MARTIN D HERES</t>
  </si>
  <si>
    <t>ORGANISME DE GESTION DE L'ECOLE SCHNEIDER ELECTRIC</t>
  </si>
  <si>
    <t>84380731038</t>
  </si>
  <si>
    <t>87838051800026</t>
  </si>
  <si>
    <t>635078</t>
  </si>
  <si>
    <t>15 Rue De L Hotel Dieu</t>
  </si>
  <si>
    <t>01/02/2022</t>
  </si>
  <si>
    <t>OGAES</t>
  </si>
  <si>
    <t>ORGANISME DE GESTION DE L'APPRENTISSAGE DANS L'ENSEIGNEMENT SUPERIEUR - OGAES</t>
  </si>
  <si>
    <t>75860176686</t>
  </si>
  <si>
    <t>13001762700014</t>
  </si>
  <si>
    <t>669039</t>
  </si>
  <si>
    <t>53 Rue Baucent</t>
  </si>
  <si>
    <t>OFSP</t>
  </si>
  <si>
    <t>ORGANISME DE FORMATION SECURITE ET PREVENTION - OFSP</t>
  </si>
  <si>
    <t>84010192401</t>
  </si>
  <si>
    <t>83225904800011</t>
  </si>
  <si>
    <t>480009</t>
  </si>
  <si>
    <t>0467452454</t>
  </si>
  <si>
    <t>ZAC PARC 2000</t>
  </si>
  <si>
    <t>255 Rue Claude François</t>
  </si>
  <si>
    <t>OFIAQ</t>
  </si>
  <si>
    <t>ORGANISME DE FORMATION POUR L'INSERTION L'ACCOMPAGNEMENT ET LA QUALIFICATION</t>
  </si>
  <si>
    <t>91340756734</t>
  </si>
  <si>
    <t>53833278400031</t>
  </si>
  <si>
    <t>548315</t>
  </si>
  <si>
    <t>08 92 97 67 17</t>
  </si>
  <si>
    <t>66200 ELNE</t>
  </si>
  <si>
    <t>MAS FLORE</t>
  </si>
  <si>
    <t>Route D'ARGELES</t>
  </si>
  <si>
    <t>LA TUCHE</t>
  </si>
  <si>
    <t>ORGANISME DE FORMATION LA TUCHE</t>
  </si>
  <si>
    <t>76660198966</t>
  </si>
  <si>
    <t>82083856300014</t>
  </si>
  <si>
    <t>403180</t>
  </si>
  <si>
    <t>02 43 24 13 97</t>
  </si>
  <si>
    <t>7 Avenue François Mitterand</t>
  </si>
  <si>
    <t>OFIB</t>
  </si>
  <si>
    <t>ORGANISME DE FORMATION EN IMMOBILIER ET BATIMENT</t>
  </si>
  <si>
    <t>52720110772</t>
  </si>
  <si>
    <t>47967919300033</t>
  </si>
  <si>
    <t>621237</t>
  </si>
  <si>
    <t>06 01 76 11 01</t>
  </si>
  <si>
    <t>la SMECADD- Parc d'Entreprises LA RADIO</t>
  </si>
  <si>
    <t>Route de Paris</t>
  </si>
  <si>
    <t>ORGANISME DE FORMATION DU DROUAIS</t>
  </si>
  <si>
    <t>24280187228</t>
  </si>
  <si>
    <t>82039652100016</t>
  </si>
  <si>
    <t>330541</t>
  </si>
  <si>
    <t>04 66 32 27 78</t>
  </si>
  <si>
    <t>48100 MARVEJOLS</t>
  </si>
  <si>
    <t>17 Avenue THEOPHILE ROUSSEL</t>
  </si>
  <si>
    <t>OFTS</t>
  </si>
  <si>
    <t>ORGANISME DE FORMATION AU TRAVAIL SOCIAL DE LOZERE</t>
  </si>
  <si>
    <t>91480000448</t>
  </si>
  <si>
    <t>77560908400063</t>
  </si>
  <si>
    <t>466657</t>
  </si>
  <si>
    <t>01436</t>
  </si>
  <si>
    <t>01 44 49 41 20</t>
  </si>
  <si>
    <t>SERVICE RADIOLOGIE ADULTES</t>
  </si>
  <si>
    <t>ODPCREIN</t>
  </si>
  <si>
    <t>ORGANISME DE DEVELOPPEMENT PROFESSIONNEL CONTINU EN RADIOLOGIE ET IMAGERIE DE NECKER</t>
  </si>
  <si>
    <t>11753898475</t>
  </si>
  <si>
    <t>51310437200018</t>
  </si>
  <si>
    <t>476109</t>
  </si>
  <si>
    <t>03658</t>
  </si>
  <si>
    <t>01 53 62 91 19</t>
  </si>
  <si>
    <t>56 Boulevard VINCENT AURIOL</t>
  </si>
  <si>
    <t>ODPC CTCV</t>
  </si>
  <si>
    <t>ORGANISME DE DEVELOPPEMENT PROFESSIONNEL CONTINU EN CHIRURGIE THORACIQUE ET CARDIO-VASCULAIRE</t>
  </si>
  <si>
    <t>11755921775</t>
  </si>
  <si>
    <t>79347877700014</t>
  </si>
  <si>
    <t>503125</t>
  </si>
  <si>
    <t>05383</t>
  </si>
  <si>
    <t>01 41 12 87 12</t>
  </si>
  <si>
    <t>62 Rue Ampere</t>
  </si>
  <si>
    <t>ODPC GERIATRIE</t>
  </si>
  <si>
    <t>ORGANISME DE DEVELOPPEMENT PROFESSIONNEL CONTINU DE GERIATRIE</t>
  </si>
  <si>
    <t>11922008992</t>
  </si>
  <si>
    <t>80056085600026</t>
  </si>
  <si>
    <t>217475</t>
  </si>
  <si>
    <t>02214</t>
  </si>
  <si>
    <t>01 43 22 47 57</t>
  </si>
  <si>
    <t>58 Rue BOISSONNADE</t>
  </si>
  <si>
    <t>09/09/2022</t>
  </si>
  <si>
    <t>ODPC COT</t>
  </si>
  <si>
    <t>ORGANISME DE DEVELOPPEMENT PROFESSIONNEL CONTINU DE CHIRURGIE ORTHOPEDIQUE ET TRAUMATOLOGIE</t>
  </si>
  <si>
    <t>11755137575</t>
  </si>
  <si>
    <t>79869677900015</t>
  </si>
  <si>
    <t>542180</t>
  </si>
  <si>
    <t>04089</t>
  </si>
  <si>
    <t>0145480609</t>
  </si>
  <si>
    <t>URODPC</t>
  </si>
  <si>
    <t>ORGANISME DE DEVELOPPEMENT PROFESSIONEL CONTINU SPECIALISE EN UROLOGIE</t>
  </si>
  <si>
    <t>11755432575</t>
  </si>
  <si>
    <t>79439054200015</t>
  </si>
  <si>
    <t>490362</t>
  </si>
  <si>
    <t>05098</t>
  </si>
  <si>
    <t>02 47 47 82 29</t>
  </si>
  <si>
    <t>CHU SERVICE NEPHROLOGIE IMMUNOLOGIE</t>
  </si>
  <si>
    <t>2 Boulevard TONNELE</t>
  </si>
  <si>
    <t>14/10/2016</t>
  </si>
  <si>
    <t>ODPCI</t>
  </si>
  <si>
    <t>ORGANISME DE DEVELOPPEMENT CONTINU EN IMMUNOLOGIE</t>
  </si>
  <si>
    <t>79752688600016</t>
  </si>
  <si>
    <t>503873</t>
  </si>
  <si>
    <t>02506</t>
  </si>
  <si>
    <t>02 47 47 38 20</t>
  </si>
  <si>
    <t>Hôpital Gatien de Clocheville</t>
  </si>
  <si>
    <t>49 Boulevard Béranger</t>
  </si>
  <si>
    <t>OA CHIRPED</t>
  </si>
  <si>
    <t>ORGANISME AGREE DE CHIRURGIE PEDIATRIQUE</t>
  </si>
  <si>
    <t>79764810200011</t>
  </si>
  <si>
    <t>289784</t>
  </si>
  <si>
    <t>01 46 09 27 00</t>
  </si>
  <si>
    <t>25 Avenue DU GENERAL LECLERC</t>
  </si>
  <si>
    <t>OPPBTP BOULOGNE BILLANCOURT</t>
  </si>
  <si>
    <t>ORGANISATION PROF DE LA PREVENTION DANS LE BATIMENT ET TRAVAUX PUBLICS</t>
  </si>
  <si>
    <t>11921047592</t>
  </si>
  <si>
    <t>77572591400433</t>
  </si>
  <si>
    <t>409273</t>
  </si>
  <si>
    <t>02 51 46 12 13</t>
  </si>
  <si>
    <t>17 Boulevard 17 DES BELGES</t>
  </si>
  <si>
    <t>OGICES</t>
  </si>
  <si>
    <t>ORGANISATION GESTION INSTITUT CATHOLIQUE D'ETUDE SUPERIEURE</t>
  </si>
  <si>
    <t>52850117485</t>
  </si>
  <si>
    <t>37920430800033</t>
  </si>
  <si>
    <t>679914</t>
  </si>
  <si>
    <t>01 45 57 67 04</t>
  </si>
  <si>
    <t>29 Rue VIALA</t>
  </si>
  <si>
    <t>OFI ONE</t>
  </si>
  <si>
    <t>ORGANISATION FORMATIONS INFORMATIQUES - OFI ONE</t>
  </si>
  <si>
    <t>11754723875</t>
  </si>
  <si>
    <t>45213415800040</t>
  </si>
  <si>
    <t>655491</t>
  </si>
  <si>
    <t>06 47 77 06 63</t>
  </si>
  <si>
    <t>69970 CHAPONNAY</t>
  </si>
  <si>
    <t>3 bis Rue Jacky Poulet</t>
  </si>
  <si>
    <t>OREAS CONSEIL</t>
  </si>
  <si>
    <t>ORGANISATION ET AUDIT DES SYSTEMES - OREAS CONSEIL</t>
  </si>
  <si>
    <t>82691066469</t>
  </si>
  <si>
    <t>51051551300032</t>
  </si>
  <si>
    <t>618433</t>
  </si>
  <si>
    <t>07 61 31 19 81</t>
  </si>
  <si>
    <t>149 Rue DU MAINE</t>
  </si>
  <si>
    <t>OMNES</t>
  </si>
  <si>
    <t>ORGANISATION DE LA MEDECINE NATURELLE ET DE L'EDUCATION SANITAIRE - OMNES</t>
  </si>
  <si>
    <t>11755936475</t>
  </si>
  <si>
    <t>38970433900073</t>
  </si>
  <si>
    <t>597211</t>
  </si>
  <si>
    <t>03 87 71 78 59</t>
  </si>
  <si>
    <t>7 Avenue DE BLIDA</t>
  </si>
  <si>
    <t>ORGANEO</t>
  </si>
  <si>
    <t>41570335057</t>
  </si>
  <si>
    <t>53989489900050</t>
  </si>
  <si>
    <t>676275</t>
  </si>
  <si>
    <t>4 Rue Fenelon</t>
  </si>
  <si>
    <t>OGEC LEVAVASSEUR - ECR - CFA LEVAVASSEUR</t>
  </si>
  <si>
    <t>ORG GESTION ENSEIGNEMT CATHO LYCEE LEVAVASSEUR ET SON ETS SECONDAIRE</t>
  </si>
  <si>
    <t>04973090397</t>
  </si>
  <si>
    <t>31566803800021</t>
  </si>
  <si>
    <t>621286</t>
  </si>
  <si>
    <t>09 51 30 60 16</t>
  </si>
  <si>
    <t>68210 MAGNY</t>
  </si>
  <si>
    <t>5 Rue de la carriere</t>
  </si>
  <si>
    <t>ORFA SERVICES</t>
  </si>
  <si>
    <t>44680268768</t>
  </si>
  <si>
    <t>82373607900018</t>
  </si>
  <si>
    <t>405486</t>
  </si>
  <si>
    <t>05 62 89 92 43</t>
  </si>
  <si>
    <t>31380 MONTASTRUC LA CONSEILLERE</t>
  </si>
  <si>
    <t>ZA DE L'ORMIERE</t>
  </si>
  <si>
    <t>440 Rue DE L'ORMIERE</t>
  </si>
  <si>
    <t>OREUS</t>
  </si>
  <si>
    <t>73310552631</t>
  </si>
  <si>
    <t>44992289700037</t>
  </si>
  <si>
    <t>573929</t>
  </si>
  <si>
    <t>01 44 90 18 18</t>
  </si>
  <si>
    <t>48 Rue DE LONDRES</t>
  </si>
  <si>
    <t>ORESYS SAS</t>
  </si>
  <si>
    <t>11750765375</t>
  </si>
  <si>
    <t>32144795500063</t>
  </si>
  <si>
    <t>599384</t>
  </si>
  <si>
    <t>05 86 80 01 78</t>
  </si>
  <si>
    <t>31370 BERAT</t>
  </si>
  <si>
    <t>2180 Route DE GRATENS</t>
  </si>
  <si>
    <t>OREKA FORMATION</t>
  </si>
  <si>
    <t>76650075465</t>
  </si>
  <si>
    <t>81874403900020</t>
  </si>
  <si>
    <t>625358</t>
  </si>
  <si>
    <t>03.66.06.05.32</t>
  </si>
  <si>
    <t>867 Avenue DE LA REPUBLIQUE</t>
  </si>
  <si>
    <t>OREHANE MARCQ EN BAROEUL</t>
  </si>
  <si>
    <t>OREHANE</t>
  </si>
  <si>
    <t>32591038859</t>
  </si>
  <si>
    <t>87969093100065</t>
  </si>
  <si>
    <t>581653</t>
  </si>
  <si>
    <t>1 503 494 8311</t>
  </si>
  <si>
    <t>ETATS UNIS - PORTLAND</t>
  </si>
  <si>
    <t>3181 S.W. Sam Jackson Park Rd.</t>
  </si>
  <si>
    <t>OHSU</t>
  </si>
  <si>
    <t>OREGON HEALTH SCIENCE UNIVERSITY</t>
  </si>
  <si>
    <t>602759</t>
  </si>
  <si>
    <t>0241211410</t>
  </si>
  <si>
    <t>BP 50123</t>
  </si>
  <si>
    <t>ZA DU BON PUITS</t>
  </si>
  <si>
    <t>16/07/2019</t>
  </si>
  <si>
    <t>ORE</t>
  </si>
  <si>
    <t>52490336449</t>
  </si>
  <si>
    <t>38532781200025</t>
  </si>
  <si>
    <t>543070</t>
  </si>
  <si>
    <t>514 8758511</t>
  </si>
  <si>
    <t>BUREAU 1640</t>
  </si>
  <si>
    <t>800 Boulevard RENE LEVESQUE OUEST</t>
  </si>
  <si>
    <t>ORDRE DES DENTISTES DU QUEBEC</t>
  </si>
  <si>
    <t>543901</t>
  </si>
  <si>
    <t>35 Rue Jean Mermoz</t>
  </si>
  <si>
    <t>07/06/2019</t>
  </si>
  <si>
    <t>ORDRE DE MALTE BORDEAUX</t>
  </si>
  <si>
    <t>11750186575</t>
  </si>
  <si>
    <t>30980220500356</t>
  </si>
  <si>
    <t>476791</t>
  </si>
  <si>
    <t>0556367223</t>
  </si>
  <si>
    <t>21 Avenue Léonard de Vinci - Zone Europarc</t>
  </si>
  <si>
    <t>10/01/2019</t>
  </si>
  <si>
    <t>ORDRE DE MALTE IFA PESSAC</t>
  </si>
  <si>
    <t>ORDRE DE MALTE - INSTITUT DE FORMATION DES AMBULANCIERS PESSAC</t>
  </si>
  <si>
    <t>30980220500778</t>
  </si>
  <si>
    <t>287994</t>
  </si>
  <si>
    <t>0262 55 16 95</t>
  </si>
  <si>
    <t>69 Rue JEANNE D'ARC</t>
  </si>
  <si>
    <t>ORDIA</t>
  </si>
  <si>
    <t>98970249197</t>
  </si>
  <si>
    <t>43209967900040</t>
  </si>
  <si>
    <t>584230</t>
  </si>
  <si>
    <t>02 38 77 76 75</t>
  </si>
  <si>
    <t>2 Avenue DE PARIS</t>
  </si>
  <si>
    <t>ORCOM CENTRE ORLEANS</t>
  </si>
  <si>
    <t>ORCOM CENTRE SIEGE</t>
  </si>
  <si>
    <t>24450024245</t>
  </si>
  <si>
    <t>40331443800017</t>
  </si>
  <si>
    <t>311250</t>
  </si>
  <si>
    <t>03985</t>
  </si>
  <si>
    <t>02 47 31 00 90</t>
  </si>
  <si>
    <t>1 Place JEAN JAURES</t>
  </si>
  <si>
    <t>ORCHESTRA CONSULTANTS</t>
  </si>
  <si>
    <t>24370244437</t>
  </si>
  <si>
    <t>43288312200033</t>
  </si>
  <si>
    <t>339090</t>
  </si>
  <si>
    <t>03 60 12 28 74</t>
  </si>
  <si>
    <t>1 Boulevard Baraban</t>
  </si>
  <si>
    <t>ORCEA</t>
  </si>
  <si>
    <t>22800118680</t>
  </si>
  <si>
    <t>45236133000031</t>
  </si>
  <si>
    <t>648176</t>
  </si>
  <si>
    <t>02 40 18 01 04</t>
  </si>
  <si>
    <t>44980 STE LUCE SUR LOIRE</t>
  </si>
  <si>
    <t>10 Rue DE LA JALOUSIE</t>
  </si>
  <si>
    <t>ORCADRE</t>
  </si>
  <si>
    <t>52440874044</t>
  </si>
  <si>
    <t>79213762200033</t>
  </si>
  <si>
    <t>629881</t>
  </si>
  <si>
    <t>06 23 37 47 80</t>
  </si>
  <si>
    <t>4 Boulevard MARECHAL JOFFRE</t>
  </si>
  <si>
    <t>ORAVOICE</t>
  </si>
  <si>
    <t>84380727738</t>
  </si>
  <si>
    <t>85409258200014</t>
  </si>
  <si>
    <t>564450</t>
  </si>
  <si>
    <t>03 20 43 20 20</t>
  </si>
  <si>
    <t>12 Rue PIERRE MENDES FRANCE</t>
  </si>
  <si>
    <t>ORAPI HYGIENE - HYGENOR CONSEIL VAULX EN VELIN</t>
  </si>
  <si>
    <t>ORAPI HYGIENE - HYGENOR CONSEIL</t>
  </si>
  <si>
    <t>84691486269</t>
  </si>
  <si>
    <t>44031947300268</t>
  </si>
  <si>
    <t>651310</t>
  </si>
  <si>
    <t>03 20 43 20 28</t>
  </si>
  <si>
    <t>01150 ST VULBAS</t>
  </si>
  <si>
    <t>225 Des Cedres</t>
  </si>
  <si>
    <t>ORAPI ACADEMY</t>
  </si>
  <si>
    <t>82380380938</t>
  </si>
  <si>
    <t>31880165100080</t>
  </si>
  <si>
    <t>568636</t>
  </si>
  <si>
    <t>06 03 20 22 57 05</t>
  </si>
  <si>
    <t>CS 80094</t>
  </si>
  <si>
    <t>54 Place de l'Ellipse</t>
  </si>
  <si>
    <t>ORANGE CYBERDEFENSE NANTERRE</t>
  </si>
  <si>
    <t>ORANGE CYBERDEFENSE</t>
  </si>
  <si>
    <t>11922116792</t>
  </si>
  <si>
    <t>51266419400168</t>
  </si>
  <si>
    <t>414657</t>
  </si>
  <si>
    <t>78 Rue OLIVIER DE SERRES</t>
  </si>
  <si>
    <t>ORANGE</t>
  </si>
  <si>
    <t>ORANGE -</t>
  </si>
  <si>
    <t>11753937175</t>
  </si>
  <si>
    <t>38012986646850</t>
  </si>
  <si>
    <t>673470</t>
  </si>
  <si>
    <t>07 68 17 90 28</t>
  </si>
  <si>
    <t>61 Rue de  Lyon</t>
  </si>
  <si>
    <t>16/08/2024</t>
  </si>
  <si>
    <t>ORALI</t>
  </si>
  <si>
    <t>11756942175</t>
  </si>
  <si>
    <t>92757103400010</t>
  </si>
  <si>
    <t>653196</t>
  </si>
  <si>
    <t>41 61 565 41 51</t>
  </si>
  <si>
    <t>SUISSE - BASEL</t>
  </si>
  <si>
    <t>38 Margarethenstrasse</t>
  </si>
  <si>
    <t>OR FOUNDATION</t>
  </si>
  <si>
    <t>ORAL RECONSTRUCTION FOUNDATION</t>
  </si>
  <si>
    <t>363042</t>
  </si>
  <si>
    <t>01 57 60 20 20</t>
  </si>
  <si>
    <t>15 Boulevard CHARLES DE GAULLE</t>
  </si>
  <si>
    <t>ORACLE</t>
  </si>
  <si>
    <t>ORACLE FRANCE</t>
  </si>
  <si>
    <t>11921599092</t>
  </si>
  <si>
    <t>33509231800187</t>
  </si>
  <si>
    <t>652120</t>
  </si>
  <si>
    <t>78 Rue De La Roquette</t>
  </si>
  <si>
    <t>ORACHANGE</t>
  </si>
  <si>
    <t>11754828475</t>
  </si>
  <si>
    <t>75032374300013</t>
  </si>
  <si>
    <t>432600</t>
  </si>
  <si>
    <t>04 42 53 19 86</t>
  </si>
  <si>
    <t>13790 PEYNIER</t>
  </si>
  <si>
    <t>30 Impasse Du Nid Zone Artisanale Verdalai</t>
  </si>
  <si>
    <t>01/09/2011</t>
  </si>
  <si>
    <t>OR EQUIP</t>
  </si>
  <si>
    <t>93131352313</t>
  </si>
  <si>
    <t>48814393400021</t>
  </si>
  <si>
    <t>643762</t>
  </si>
  <si>
    <t>06 10 81 02 03</t>
  </si>
  <si>
    <t>190 Rue TOPAZE</t>
  </si>
  <si>
    <t>OPYXIS</t>
  </si>
  <si>
    <t>93131974913</t>
  </si>
  <si>
    <t>90962260700010</t>
  </si>
  <si>
    <t>673900</t>
  </si>
  <si>
    <t>14 Rue Quatrefages</t>
  </si>
  <si>
    <t>OPYA INSTITUT</t>
  </si>
  <si>
    <t>11756115775</t>
  </si>
  <si>
    <t>88424480700019</t>
  </si>
  <si>
    <t>600775</t>
  </si>
  <si>
    <t>04 72 60 79 11</t>
  </si>
  <si>
    <t>26 Rue Louis Guérin</t>
  </si>
  <si>
    <t>OPUS FORMATION</t>
  </si>
  <si>
    <t>82691123269</t>
  </si>
  <si>
    <t>47988570900101</t>
  </si>
  <si>
    <t>597223</t>
  </si>
  <si>
    <t>05 59 82 90 80</t>
  </si>
  <si>
    <t>2 Avenue Du President Pierre Angot</t>
  </si>
  <si>
    <t>OPTINERGIE</t>
  </si>
  <si>
    <t>75640394264</t>
  </si>
  <si>
    <t>50206506300013</t>
  </si>
  <si>
    <t>647019</t>
  </si>
  <si>
    <t>03 80 23 89 74</t>
  </si>
  <si>
    <t>14 bis Rue DE LA BREUCHILIERE</t>
  </si>
  <si>
    <t>OPTIMYSE SANTE</t>
  </si>
  <si>
    <t>27210437021</t>
  </si>
  <si>
    <t>89317148800024</t>
  </si>
  <si>
    <t>471392</t>
  </si>
  <si>
    <t>0495226891</t>
  </si>
  <si>
    <t>Immeuble le GOELAND BT F</t>
  </si>
  <si>
    <t>Résidence Parc Azur</t>
  </si>
  <si>
    <t>OPTIMUS FAC</t>
  </si>
  <si>
    <t>94202078520</t>
  </si>
  <si>
    <t>79254089000011</t>
  </si>
  <si>
    <t>646684</t>
  </si>
  <si>
    <t>04 95 22 68 91</t>
  </si>
  <si>
    <t>Lieu-dit Torricelli</t>
  </si>
  <si>
    <t>Route du Vazzio</t>
  </si>
  <si>
    <t>OPTIMUS</t>
  </si>
  <si>
    <t>94202110120</t>
  </si>
  <si>
    <t>87826800200010</t>
  </si>
  <si>
    <t>441107</t>
  </si>
  <si>
    <t>03 89 07 55 40</t>
  </si>
  <si>
    <t>68720 ILLFURTH</t>
  </si>
  <si>
    <t>5 Chaussée DE REININGUE</t>
  </si>
  <si>
    <t>OPTIMUMS</t>
  </si>
  <si>
    <t>42680179368</t>
  </si>
  <si>
    <t>49444501800026</t>
  </si>
  <si>
    <t>508834</t>
  </si>
  <si>
    <t>0474767850</t>
  </si>
  <si>
    <t>01460 PORT</t>
  </si>
  <si>
    <t>2 Rue DU LYONNAIS</t>
  </si>
  <si>
    <t>OPTIMUM FORMATION</t>
  </si>
  <si>
    <t>82010073801</t>
  </si>
  <si>
    <t>43495354300023</t>
  </si>
  <si>
    <t>624330</t>
  </si>
  <si>
    <t>04 90 25 47 86</t>
  </si>
  <si>
    <t>10 Avenue FONTCOUVERTE</t>
  </si>
  <si>
    <t>OPTIM'HUM</t>
  </si>
  <si>
    <t>93840299284</t>
  </si>
  <si>
    <t>50132562500017</t>
  </si>
  <si>
    <t>493405</t>
  </si>
  <si>
    <t>04 76 08 99 51</t>
  </si>
  <si>
    <t>38350 LA MURE</t>
  </si>
  <si>
    <t>51 Avenue DU 22 AOUT 1944</t>
  </si>
  <si>
    <t>OPTIMEX DATA</t>
  </si>
  <si>
    <t>82380468838</t>
  </si>
  <si>
    <t>51928926800020</t>
  </si>
  <si>
    <t>675880</t>
  </si>
  <si>
    <t>27 Rue MARBEUF</t>
  </si>
  <si>
    <t>OPTIMA CONSEIL ET DEVELOPPEMENT</t>
  </si>
  <si>
    <t>11921884492</t>
  </si>
  <si>
    <t>42492250800066</t>
  </si>
  <si>
    <t>574259</t>
  </si>
  <si>
    <t>05 87 70 63 08</t>
  </si>
  <si>
    <t>4 Boulevard Carnot</t>
  </si>
  <si>
    <t>OPTIM RH LIMOGES</t>
  </si>
  <si>
    <t>OPTIM RH</t>
  </si>
  <si>
    <t>75870183487</t>
  </si>
  <si>
    <t>81867101800021</t>
  </si>
  <si>
    <t>558047</t>
  </si>
  <si>
    <t>04 78 59 94 45</t>
  </si>
  <si>
    <t>6 Chemin De Bramafan</t>
  </si>
  <si>
    <t>OPTIM RESSOURCES</t>
  </si>
  <si>
    <t>82690535669</t>
  </si>
  <si>
    <t>33438385800076</t>
  </si>
  <si>
    <t>475488</t>
  </si>
  <si>
    <t>03 61 58 44 85</t>
  </si>
  <si>
    <t>PARC EURATECHNOLOGIE</t>
  </si>
  <si>
    <t>165 Rue de Bretagne</t>
  </si>
  <si>
    <t>OPTEOS</t>
  </si>
  <si>
    <t>31590746059</t>
  </si>
  <si>
    <t>52408274000027</t>
  </si>
  <si>
    <t>341022</t>
  </si>
  <si>
    <t>03 63 01 42 79</t>
  </si>
  <si>
    <t>PARC ASTREA BATIMENT A</t>
  </si>
  <si>
    <t>27 Rue CLEMENT MAROT</t>
  </si>
  <si>
    <t>OPTA 'S</t>
  </si>
  <si>
    <t>OPTA ' S - SAS</t>
  </si>
  <si>
    <t>43250257525</t>
  </si>
  <si>
    <t>48288392300021</t>
  </si>
  <si>
    <t>520780</t>
  </si>
  <si>
    <t>0610202884</t>
  </si>
  <si>
    <t>29 GRAND RUE</t>
  </si>
  <si>
    <t>OPSIE FORMATION</t>
  </si>
  <si>
    <t>31590828459</t>
  </si>
  <si>
    <t>79214701900014</t>
  </si>
  <si>
    <t>611475</t>
  </si>
  <si>
    <t>05 47 74 55 70</t>
  </si>
  <si>
    <t>18 Rue Lucien Granet</t>
  </si>
  <si>
    <t>19/03/2020</t>
  </si>
  <si>
    <t>OPQUAST</t>
  </si>
  <si>
    <t>72330563733</t>
  </si>
  <si>
    <t>43389070400029</t>
  </si>
  <si>
    <t>580594</t>
  </si>
  <si>
    <t>01 43 44 14 14</t>
  </si>
  <si>
    <t>60 Rue Du Rendez Vous</t>
  </si>
  <si>
    <t>OC&amp;F</t>
  </si>
  <si>
    <t>OPPELIA CONSEIL &amp; FORMATION</t>
  </si>
  <si>
    <t>11755680375</t>
  </si>
  <si>
    <t>83120961400021</t>
  </si>
  <si>
    <t>603831</t>
  </si>
  <si>
    <t>08844</t>
  </si>
  <si>
    <t>0 977 402 442</t>
  </si>
  <si>
    <t>ZI Les Paluds</t>
  </si>
  <si>
    <t>170 Avenue du Pastre</t>
  </si>
  <si>
    <t>OPHTANEO ACADEMIE</t>
  </si>
  <si>
    <t>93131712713</t>
  </si>
  <si>
    <t>83894147400010</t>
  </si>
  <si>
    <t>425217</t>
  </si>
  <si>
    <t>04 67 65 50 39</t>
  </si>
  <si>
    <t>ECOPARC</t>
  </si>
  <si>
    <t>105 Rue DE LA GARRIGUETTES</t>
  </si>
  <si>
    <t>OPERA FORMATION</t>
  </si>
  <si>
    <t>91340766034</t>
  </si>
  <si>
    <t>44119425500036</t>
  </si>
  <si>
    <t>601962</t>
  </si>
  <si>
    <t>01 84 25 05 10</t>
  </si>
  <si>
    <t>107 Rue DE COLAINCOURT</t>
  </si>
  <si>
    <t>OPENSKA</t>
  </si>
  <si>
    <t>OPENSKA SAS</t>
  </si>
  <si>
    <t>11755543275</t>
  </si>
  <si>
    <t>82162913600010</t>
  </si>
  <si>
    <t>609377</t>
  </si>
  <si>
    <t>0223453030</t>
  </si>
  <si>
    <t>2 Rue du petit Bé</t>
  </si>
  <si>
    <t>OPENING PERSPECTIVES</t>
  </si>
  <si>
    <t>OPENING PERSPECTIVES - BLUESHIP ENGLISH</t>
  </si>
  <si>
    <t>53350926435</t>
  </si>
  <si>
    <t>78913651200017</t>
  </si>
  <si>
    <t>673638</t>
  </si>
  <si>
    <t>04 74 57 09 86</t>
  </si>
  <si>
    <t>38200 VILLETTE DE VIENNE</t>
  </si>
  <si>
    <t>369 Chemin DU VERGER</t>
  </si>
  <si>
    <t>OPENGO</t>
  </si>
  <si>
    <t>82380393338</t>
  </si>
  <si>
    <t>48931925100018</t>
  </si>
  <si>
    <t>686207</t>
  </si>
  <si>
    <t>27 Rue ETIENNE MARCEL</t>
  </si>
  <si>
    <t>OPENCO ACADEMIE</t>
  </si>
  <si>
    <t>11757008075</t>
  </si>
  <si>
    <t>92759611400029</t>
  </si>
  <si>
    <t>536088</t>
  </si>
  <si>
    <t>01 80 88 80 30</t>
  </si>
  <si>
    <t>2 Cours DE L ILE LOUVIERS</t>
  </si>
  <si>
    <t>OPENCLASSROOMS</t>
  </si>
  <si>
    <t>11755205675</t>
  </si>
  <si>
    <t>49386136300080</t>
  </si>
  <si>
    <t>498403</t>
  </si>
  <si>
    <t>09 81 69 31 25</t>
  </si>
  <si>
    <t>2 Rue ALPHEE MAZIERAS</t>
  </si>
  <si>
    <t>OPEN FORMATION - ASS FORMATION PERIGUEUX</t>
  </si>
  <si>
    <t>OPEN FORMATION - ASS FORMATION</t>
  </si>
  <si>
    <t>72240160324</t>
  </si>
  <si>
    <t>75274325200039</t>
  </si>
  <si>
    <t>671708</t>
  </si>
  <si>
    <t>12 Rue de la Part Dieu</t>
  </si>
  <si>
    <t>ODF</t>
  </si>
  <si>
    <t>OPEN DIALOGUE FORMATION</t>
  </si>
  <si>
    <t>84692358769</t>
  </si>
  <si>
    <t>94947749100011</t>
  </si>
  <si>
    <t>608634</t>
  </si>
  <si>
    <t>FLAT 4</t>
  </si>
  <si>
    <t>208 KINGSLAND ROAD</t>
  </si>
  <si>
    <t>23/12/2019</t>
  </si>
  <si>
    <t>OPEN DIALOGUE APPROACH UK LTD</t>
  </si>
  <si>
    <t>614816</t>
  </si>
  <si>
    <t>09 72 62 47 47</t>
  </si>
  <si>
    <t>Avenue De Lattre De Tassigny</t>
  </si>
  <si>
    <t>OPEN CAMPUS D'ANGERS - CAMPUS ACADEMY ANGER</t>
  </si>
  <si>
    <t>52490305349</t>
  </si>
  <si>
    <t>79874596400030</t>
  </si>
  <si>
    <t>445137</t>
  </si>
  <si>
    <t>04 82 53 71 26</t>
  </si>
  <si>
    <t>69140 RILLIEUX LA PAPE</t>
  </si>
  <si>
    <t>555 Chemin DU BOIS</t>
  </si>
  <si>
    <t>OPCADIA</t>
  </si>
  <si>
    <t>82691159869</t>
  </si>
  <si>
    <t>52918739500023</t>
  </si>
  <si>
    <t>639151</t>
  </si>
  <si>
    <t>06 67 74 89 34</t>
  </si>
  <si>
    <t>62200 BOULOGNE SUR MER</t>
  </si>
  <si>
    <t>6 Boulevard DU PRINCE ALBERT</t>
  </si>
  <si>
    <t>OPALE CONSULTANTS</t>
  </si>
  <si>
    <t>31620051162</t>
  </si>
  <si>
    <t>35241605100022</t>
  </si>
  <si>
    <t>616795</t>
  </si>
  <si>
    <t>09 77 21 51 71</t>
  </si>
  <si>
    <t>128 Rue LA BOETIE</t>
  </si>
  <si>
    <t>05/11/2020</t>
  </si>
  <si>
    <t>OO2</t>
  </si>
  <si>
    <t>11756061575</t>
  </si>
  <si>
    <t>53157067900039</t>
  </si>
  <si>
    <t>669258</t>
  </si>
  <si>
    <t>67140 GERTWILLER</t>
  </si>
  <si>
    <t>28 Rue DES EPICES</t>
  </si>
  <si>
    <t>ONYV@</t>
  </si>
  <si>
    <t>44670752367</t>
  </si>
  <si>
    <t>95226043800017</t>
  </si>
  <si>
    <t>628712</t>
  </si>
  <si>
    <t>04 22 14 05 01</t>
  </si>
  <si>
    <t>16 Rue CHARLES PONCY</t>
  </si>
  <si>
    <t>OLS</t>
  </si>
  <si>
    <t>ONLINE LEARNING SCHOOL</t>
  </si>
  <si>
    <t>93830431983</t>
  </si>
  <si>
    <t>53517094800025</t>
  </si>
  <si>
    <t>339994</t>
  </si>
  <si>
    <t>03 84 76 52 44</t>
  </si>
  <si>
    <t>ESPACE DE LA MOTTE</t>
  </si>
  <si>
    <t>Rue DU PRASLEY</t>
  </si>
  <si>
    <t>ONLINE FORMAPRO</t>
  </si>
  <si>
    <t>43700041070</t>
  </si>
  <si>
    <t>42478033600014</t>
  </si>
  <si>
    <t>438066</t>
  </si>
  <si>
    <t>02 40 68 77 77</t>
  </si>
  <si>
    <t>ATLANPOLE - BP 40706</t>
  </si>
  <si>
    <t>LA CHANTRERIE</t>
  </si>
  <si>
    <t>ONIRIS</t>
  </si>
  <si>
    <t>ONIRIS ECOLE NATIONALE VETERINAIRE AGROALIMENTAIRE ALIMENTATION</t>
  </si>
  <si>
    <t>52440589044</t>
  </si>
  <si>
    <t>13000853500010</t>
  </si>
  <si>
    <t>680849</t>
  </si>
  <si>
    <t>05 56 31 84 30</t>
  </si>
  <si>
    <t>33320 EYSINES</t>
  </si>
  <si>
    <t>65 Rue de l'Hippodrôme</t>
  </si>
  <si>
    <t>ONGLE DISTRIBUTION EYSINES</t>
  </si>
  <si>
    <t>ONGLE DISTRIBUTION</t>
  </si>
  <si>
    <t>75331222033</t>
  </si>
  <si>
    <t>82119621900025</t>
  </si>
  <si>
    <t>372742</t>
  </si>
  <si>
    <t>BP 137</t>
  </si>
  <si>
    <t>36 Boulevard DE L'OCEAN</t>
  </si>
  <si>
    <t>ONET TECHNOLOGIES TI SIEGE</t>
  </si>
  <si>
    <t>ONET TECHNOLOGIES TECHMAN INDUSTRIE</t>
  </si>
  <si>
    <t>24130153537</t>
  </si>
  <si>
    <t>38803510700191</t>
  </si>
  <si>
    <t>580430</t>
  </si>
  <si>
    <t>04 67 13 45 45</t>
  </si>
  <si>
    <t>parc club du millénaire</t>
  </si>
  <si>
    <t>1025 Avenue henri becquerel - bat 27</t>
  </si>
  <si>
    <t>ONEO</t>
  </si>
  <si>
    <t>ONEO - AIT</t>
  </si>
  <si>
    <t>91340570434</t>
  </si>
  <si>
    <t>47920353100013</t>
  </si>
  <si>
    <t>575240</t>
  </si>
  <si>
    <t>3 Rue JACQUELINE AURIOL</t>
  </si>
  <si>
    <t>ONEN MAGALI</t>
  </si>
  <si>
    <t>ONEN MAGALI LUCIE YVONNE</t>
  </si>
  <si>
    <t>53350952735</t>
  </si>
  <si>
    <t>79913922500038</t>
  </si>
  <si>
    <t>535527</t>
  </si>
  <si>
    <t>0262500515</t>
  </si>
  <si>
    <t>TECHNOPOLE</t>
  </si>
  <si>
    <t>5 Rue Maurice Tomi</t>
  </si>
  <si>
    <t>25/10/2021</t>
  </si>
  <si>
    <t>ONE 2 ONE</t>
  </si>
  <si>
    <t>98970293297</t>
  </si>
  <si>
    <t>45404576600069</t>
  </si>
  <si>
    <t>672397</t>
  </si>
  <si>
    <t>04 67 20 05 00</t>
  </si>
  <si>
    <t>34770 GIGEAN</t>
  </si>
  <si>
    <t>ESPACE N°1</t>
  </si>
  <si>
    <t>7 Rue DE LA CLAU</t>
  </si>
  <si>
    <t>05/07/2024</t>
  </si>
  <si>
    <t>ONE TECH</t>
  </si>
  <si>
    <t>91340652034</t>
  </si>
  <si>
    <t>50030672500036</t>
  </si>
  <si>
    <t>674527</t>
  </si>
  <si>
    <t>06 61 78 80 01</t>
  </si>
  <si>
    <t>06700 ST LAURENT DU VAR</t>
  </si>
  <si>
    <t>24 Avenue LOUIS RAVET</t>
  </si>
  <si>
    <t>ONE STEP EVOLUTION</t>
  </si>
  <si>
    <t>93060991906</t>
  </si>
  <si>
    <t>91406962000013</t>
  </si>
  <si>
    <t>672701</t>
  </si>
  <si>
    <t>6 Sinderenstraat</t>
  </si>
  <si>
    <t>OPEN FOUNDATION</t>
  </si>
  <si>
    <t>ONDERZOEK NAAR DE PSYCHEDELISCHE ERVARING NEDERLAND</t>
  </si>
  <si>
    <t>612455</t>
  </si>
  <si>
    <t>31 20 423 0770</t>
  </si>
  <si>
    <t>PAYS-BAS - BREDA</t>
  </si>
  <si>
    <t>2A Marksingel</t>
  </si>
  <si>
    <t>ONDERNEMERSSCHOOL</t>
  </si>
  <si>
    <t>612030</t>
  </si>
  <si>
    <t>04 73 28 45 51</t>
  </si>
  <si>
    <t>63200 RIOM</t>
  </si>
  <si>
    <t>130 bis Avenue DU STADE</t>
  </si>
  <si>
    <t>ONDE PORTEUSE</t>
  </si>
  <si>
    <t>83630465463</t>
  </si>
  <si>
    <t>81740918800015</t>
  </si>
  <si>
    <t>625802</t>
  </si>
  <si>
    <t>04 67 67 97 87</t>
  </si>
  <si>
    <t>34830 CLAPIERS</t>
  </si>
  <si>
    <t>Zone Artisanale la Plaine</t>
  </si>
  <si>
    <t>4 Rue Georges Besse</t>
  </si>
  <si>
    <t>ONDALYS</t>
  </si>
  <si>
    <t>91340533234</t>
  </si>
  <si>
    <t>44762402400033</t>
  </si>
  <si>
    <t>633707</t>
  </si>
  <si>
    <t>099K7</t>
  </si>
  <si>
    <t>20-22 Rue DES PETITS HOTELS</t>
  </si>
  <si>
    <t>ONCOTASK</t>
  </si>
  <si>
    <t>11756270575</t>
  </si>
  <si>
    <t>88888010100017</t>
  </si>
  <si>
    <t>656951</t>
  </si>
  <si>
    <t>04 91 74 49 56</t>
  </si>
  <si>
    <t>HOPITAUX SUD Sainte Marguerite</t>
  </si>
  <si>
    <t>ONCOPACA</t>
  </si>
  <si>
    <t>93132003513</t>
  </si>
  <si>
    <t>49345903600031</t>
  </si>
  <si>
    <t>521711</t>
  </si>
  <si>
    <t>03 20 13 72 10</t>
  </si>
  <si>
    <t>Parc Eurasanté</t>
  </si>
  <si>
    <t>180 Avenue Eugène Avinée</t>
  </si>
  <si>
    <t>ONCO HAUTS DE FRANCE</t>
  </si>
  <si>
    <t>ONCO RESEAU REGIONALE DE CANCEROLOGIE HAUTS DE FRANCE</t>
  </si>
  <si>
    <t>32590939259</t>
  </si>
  <si>
    <t>83086397300012</t>
  </si>
  <si>
    <t>679045</t>
  </si>
  <si>
    <t>5 Avenue DU GENERAL DE GAULLE</t>
  </si>
  <si>
    <t>ON TRAIN</t>
  </si>
  <si>
    <t>11755824275</t>
  </si>
  <si>
    <t>84398147300021</t>
  </si>
  <si>
    <t>620350</t>
  </si>
  <si>
    <t>01 53 19 96 15</t>
  </si>
  <si>
    <t>70 Rue AMELOT</t>
  </si>
  <si>
    <t>OMNICITE</t>
  </si>
  <si>
    <t>11754210875</t>
  </si>
  <si>
    <t>49219620900026</t>
  </si>
  <si>
    <t>586894</t>
  </si>
  <si>
    <t>02 33 26 15 83</t>
  </si>
  <si>
    <t>61000 CERISE</t>
  </si>
  <si>
    <t>Zone Interdépartementale de Cerisé</t>
  </si>
  <si>
    <t>Rue Marie Harel</t>
  </si>
  <si>
    <t>OMEGA EVENT CERISE</t>
  </si>
  <si>
    <t>OMEGA EVENT</t>
  </si>
  <si>
    <t>28610097361</t>
  </si>
  <si>
    <t>83059697900013</t>
  </si>
  <si>
    <t>644213</t>
  </si>
  <si>
    <t>06 11 42 17 80</t>
  </si>
  <si>
    <t>34920 LE CRES</t>
  </si>
  <si>
    <t>5 Avenue de la méditerranée</t>
  </si>
  <si>
    <t>OM PERSPECTIVES</t>
  </si>
  <si>
    <t>OM PERSPECTIVES - ESPACE DEVELOPPEMENT PROFESSIONNEL</t>
  </si>
  <si>
    <t>76341034634</t>
  </si>
  <si>
    <t>82375148200014</t>
  </si>
  <si>
    <t>537329</t>
  </si>
  <si>
    <t>4 Rue DU COMMANDANT DUBOIS</t>
  </si>
  <si>
    <t>OLYS LYON 3EME</t>
  </si>
  <si>
    <t>OLYS</t>
  </si>
  <si>
    <t>82690457269</t>
  </si>
  <si>
    <t>32038748300060</t>
  </si>
  <si>
    <t>533683</t>
  </si>
  <si>
    <t>14-18 WENDENSTRASSE</t>
  </si>
  <si>
    <t>11/12/2015</t>
  </si>
  <si>
    <t>OLYMPUS DEUTSCHLAND GMBH</t>
  </si>
  <si>
    <t>542570</t>
  </si>
  <si>
    <t>44 7717436173</t>
  </si>
  <si>
    <t>ROYAUME-UNI - NEW BARNET</t>
  </si>
  <si>
    <t>14 HOLLAND CLOSE</t>
  </si>
  <si>
    <t>27/04/2016</t>
  </si>
  <si>
    <t>OLIVIERE DAVID</t>
  </si>
  <si>
    <t>459045</t>
  </si>
  <si>
    <t>09 52 61 53 08</t>
  </si>
  <si>
    <t>12 Rue Saint Thomas</t>
  </si>
  <si>
    <t>OLIVIER QUENTIN GERARD</t>
  </si>
  <si>
    <t>OLIVIER QUENTIN GERARD - GERRM FORMATION</t>
  </si>
  <si>
    <t>24280166928</t>
  </si>
  <si>
    <t>40413434800071</t>
  </si>
  <si>
    <t>616047</t>
  </si>
  <si>
    <t>06 87 05 21 20</t>
  </si>
  <si>
    <t>34 Avenue BECHERET</t>
  </si>
  <si>
    <t>09/10/2020</t>
  </si>
  <si>
    <t>OLIVIER PAULINE LE PERREUX SUR MARNE</t>
  </si>
  <si>
    <t>OLIVIER PAULINE - ECOLE CREATION COUTURE</t>
  </si>
  <si>
    <t>11941001994</t>
  </si>
  <si>
    <t>49093411400045</t>
  </si>
  <si>
    <t>512760</t>
  </si>
  <si>
    <t>04 68 91 87 94</t>
  </si>
  <si>
    <t>21 Rue Saint HEREM</t>
  </si>
  <si>
    <t>23/10/2024</t>
  </si>
  <si>
    <t>OLIVIER PASCAL - PSYFORMATION</t>
  </si>
  <si>
    <t>OLIVIER PASCAL - PSYFORMATION CENTRE DE FORMATION CONTINUE EN PSYCHOLOGIE</t>
  </si>
  <si>
    <t>84630474463</t>
  </si>
  <si>
    <t>49060451900085</t>
  </si>
  <si>
    <t>488252</t>
  </si>
  <si>
    <t>0490612236</t>
  </si>
  <si>
    <t>176 Rue d'Irlande</t>
  </si>
  <si>
    <t>OLIVIER DUPEYRE FORMATION</t>
  </si>
  <si>
    <t>93840265584</t>
  </si>
  <si>
    <t>45331683800045</t>
  </si>
  <si>
    <t>527580</t>
  </si>
  <si>
    <t>06 79 16 63 14</t>
  </si>
  <si>
    <t>03410 LIGNEROLLES</t>
  </si>
  <si>
    <t>8 Route De La Mohe</t>
  </si>
  <si>
    <t>OLIVEIRA PAIVA MARIA MFC</t>
  </si>
  <si>
    <t>83030342503</t>
  </si>
  <si>
    <t>53206707100011</t>
  </si>
  <si>
    <t>400129</t>
  </si>
  <si>
    <t>04 93 45 83 68</t>
  </si>
  <si>
    <t>06250 MOUGINS</t>
  </si>
  <si>
    <t>609 Route De La Roquette</t>
  </si>
  <si>
    <t>OLIFAN FORMATION</t>
  </si>
  <si>
    <t>93060680206</t>
  </si>
  <si>
    <t>53380939800035</t>
  </si>
  <si>
    <t>665794</t>
  </si>
  <si>
    <t>06 95 63 05 61</t>
  </si>
  <si>
    <t>64500 ST JEAN DE LUZ</t>
  </si>
  <si>
    <t>IMMEUBLE AUKERA</t>
  </si>
  <si>
    <t>109 Chemin DE CHIBAU BERRIA</t>
  </si>
  <si>
    <t>OLAIZOLA AGNES</t>
  </si>
  <si>
    <t>75640438164</t>
  </si>
  <si>
    <t>82474397500032</t>
  </si>
  <si>
    <t>670510</t>
  </si>
  <si>
    <t>06 02 14 56 87</t>
  </si>
  <si>
    <t>33670 LA SAUVE</t>
  </si>
  <si>
    <t>2 Chemin DU CHROC</t>
  </si>
  <si>
    <t>24/05/2024</t>
  </si>
  <si>
    <t>OKAPIS</t>
  </si>
  <si>
    <t>75331440533</t>
  </si>
  <si>
    <t>91385782700012</t>
  </si>
  <si>
    <t>640554</t>
  </si>
  <si>
    <t>01 39 20 22 50</t>
  </si>
  <si>
    <t>71 bis Rue DE VAUGIRARD</t>
  </si>
  <si>
    <t>OISE ETUDES LINGUISTIQUES PARIS</t>
  </si>
  <si>
    <t>OISE ETUDES LINGUISTIQUES</t>
  </si>
  <si>
    <t>11752062375</t>
  </si>
  <si>
    <t>33973827000174</t>
  </si>
  <si>
    <t>569318</t>
  </si>
  <si>
    <t>151 Boulevard DE LA LIBERTE</t>
  </si>
  <si>
    <t>OISE ETUDES LINGUISTIQUES LILLE</t>
  </si>
  <si>
    <t>33973827000075</t>
  </si>
  <si>
    <t>560297</t>
  </si>
  <si>
    <t>0556009999</t>
  </si>
  <si>
    <t>11 Place des Quinconces</t>
  </si>
  <si>
    <t>OISE ETUDES LINGUISTIQUES BORDEAUX</t>
  </si>
  <si>
    <t>33973827000133</t>
  </si>
  <si>
    <t>463991</t>
  </si>
  <si>
    <t>0981609283</t>
  </si>
  <si>
    <t>69890 LA TOUR DE SALVAGNY</t>
  </si>
  <si>
    <t>60 Chemin du Jacquemet</t>
  </si>
  <si>
    <t>OIKOS</t>
  </si>
  <si>
    <t>OIKOS LA MAISON SON ENVIRONNEMENT</t>
  </si>
  <si>
    <t>82690901069</t>
  </si>
  <si>
    <t>41749575100071</t>
  </si>
  <si>
    <t>661624</t>
  </si>
  <si>
    <t>7 Rue BRETONNERIE</t>
  </si>
  <si>
    <t>20/10/2023</t>
  </si>
  <si>
    <t>OIKOS HR CONSULTING</t>
  </si>
  <si>
    <t>24410139841</t>
  </si>
  <si>
    <t>87777534600019</t>
  </si>
  <si>
    <t>665915</t>
  </si>
  <si>
    <t>06 92 85 12 28</t>
  </si>
  <si>
    <t>OIF REUNION</t>
  </si>
  <si>
    <t>04973331397</t>
  </si>
  <si>
    <t>88887576200021</t>
  </si>
  <si>
    <t>650729</t>
  </si>
  <si>
    <t>06 47 35 56 56</t>
  </si>
  <si>
    <t>67870 BISCHOFFSHEIM</t>
  </si>
  <si>
    <t>17 Rue du castel</t>
  </si>
  <si>
    <t>OHRESSER CHRISTINE</t>
  </si>
  <si>
    <t>OHRESSER CHRISTINE - L'ATELIER DES COMPETENCES</t>
  </si>
  <si>
    <t>44670649567</t>
  </si>
  <si>
    <t>85359797900014</t>
  </si>
  <si>
    <t>661697</t>
  </si>
  <si>
    <t>0690843748</t>
  </si>
  <si>
    <t>97170 PETIT BOURG</t>
  </si>
  <si>
    <t>287 Route DE BARBOTTEAU</t>
  </si>
  <si>
    <t>OHM COMPETENCES</t>
  </si>
  <si>
    <t>01973270997</t>
  </si>
  <si>
    <t>88997451500013</t>
  </si>
  <si>
    <t>516922</t>
  </si>
  <si>
    <t>0545948501</t>
  </si>
  <si>
    <t>112 Rue D'ANGOULEME</t>
  </si>
  <si>
    <t>OHE PROMETHEE CHARENTE ASSOCIATION PUYMOYEN</t>
  </si>
  <si>
    <t>OHE PROMETHEE CHARENTE ASSOCIATION</t>
  </si>
  <si>
    <t>54160058616</t>
  </si>
  <si>
    <t>39455239200034</t>
  </si>
  <si>
    <t>676408</t>
  </si>
  <si>
    <t>89140 COURLON SUR YONNE</t>
  </si>
  <si>
    <t>29 Rue Du Port</t>
  </si>
  <si>
    <t>OGUSTHYM QUALYDIET</t>
  </si>
  <si>
    <t>27890172189</t>
  </si>
  <si>
    <t>92263985100018</t>
  </si>
  <si>
    <t>640347</t>
  </si>
  <si>
    <t>03 20 78 22 55</t>
  </si>
  <si>
    <t>59260 LEZENNES</t>
  </si>
  <si>
    <t>SYNERGIE PARK</t>
  </si>
  <si>
    <t>4 Rue louis de Broglie</t>
  </si>
  <si>
    <t>OGMA BERLIZT HAUTS DE FRANCE</t>
  </si>
  <si>
    <t>32590998359</t>
  </si>
  <si>
    <t>85243723500017</t>
  </si>
  <si>
    <t>681350</t>
  </si>
  <si>
    <t>06 08 32 40 98</t>
  </si>
  <si>
    <t>APPART 5</t>
  </si>
  <si>
    <t>8 Avenue DE LA REPUBLIQUE</t>
  </si>
  <si>
    <t>OGEZ AMANDINE</t>
  </si>
  <si>
    <t>OGEZ AMANDINE - OA COACHING</t>
  </si>
  <si>
    <t>32591091659</t>
  </si>
  <si>
    <t>88431935100018</t>
  </si>
  <si>
    <t>363893</t>
  </si>
  <si>
    <t>04 50 35 60 02</t>
  </si>
  <si>
    <t>74420 BURDIGNIN</t>
  </si>
  <si>
    <t>Lieu-dit CHEZ GEORGES</t>
  </si>
  <si>
    <t>OGER TONY</t>
  </si>
  <si>
    <t>OGER TONY - LIBRA LINUX</t>
  </si>
  <si>
    <t>82740200374</t>
  </si>
  <si>
    <t>48459753900036</t>
  </si>
  <si>
    <t>631670</t>
  </si>
  <si>
    <t>03 83 33 40 00</t>
  </si>
  <si>
    <t>54510 ART SUR MEURTHE</t>
  </si>
  <si>
    <t>Chartreuse De Bosserville</t>
  </si>
  <si>
    <t>CFA SAINT MICHEL ART SUR MEURTHE</t>
  </si>
  <si>
    <t>OGEC UNION ST MICHEL FORMATIONS PROFESIONNELLES JEUNES- CFA SAINT MICHEL</t>
  </si>
  <si>
    <t>41540004854</t>
  </si>
  <si>
    <t>77812775300011</t>
  </si>
  <si>
    <t>492796</t>
  </si>
  <si>
    <t>0238522709</t>
  </si>
  <si>
    <t>COLLEGE STE EUVERTE STE CROIX</t>
  </si>
  <si>
    <t>28 Rue de l'Etelon</t>
  </si>
  <si>
    <t>OGEC STE CROIX STE EUVERTE</t>
  </si>
  <si>
    <t>24450025145</t>
  </si>
  <si>
    <t>77551078700010</t>
  </si>
  <si>
    <t>649612</t>
  </si>
  <si>
    <t>02 43 39 14 72</t>
  </si>
  <si>
    <t>202 Rue SAINT AUBIN</t>
  </si>
  <si>
    <t>OGEC STE CATHERINE</t>
  </si>
  <si>
    <t>52720018672</t>
  </si>
  <si>
    <t>78633676800035</t>
  </si>
  <si>
    <t>604306</t>
  </si>
  <si>
    <t>04 91 37 48 86</t>
  </si>
  <si>
    <t>30 Rue STANISLAS TORRENTS</t>
  </si>
  <si>
    <t>06/10/2020</t>
  </si>
  <si>
    <t>OGEC ST VINCENT DE PAUL  MARSEILLE</t>
  </si>
  <si>
    <t>OGEC ST VINCENT DE PAUL</t>
  </si>
  <si>
    <t>93131685113</t>
  </si>
  <si>
    <t>77555959400012</t>
  </si>
  <si>
    <t>670327</t>
  </si>
  <si>
    <t>03 23 59 96 30</t>
  </si>
  <si>
    <t>13 Avenue DE REIMS</t>
  </si>
  <si>
    <t>22020010102</t>
  </si>
  <si>
    <t>78022773200010</t>
  </si>
  <si>
    <t>649480</t>
  </si>
  <si>
    <t>02 38 14 31 95</t>
  </si>
  <si>
    <t>200 Rue Léonard de Vinci</t>
  </si>
  <si>
    <t>OGEC ST PAUL BOURDON BLANC SEMOY</t>
  </si>
  <si>
    <t>OGEC ST PAUL BOURDON BLANC</t>
  </si>
  <si>
    <t>24450025545</t>
  </si>
  <si>
    <t>31230931300053</t>
  </si>
  <si>
    <t>563006</t>
  </si>
  <si>
    <t>0327822860</t>
  </si>
  <si>
    <t>lycée technologique professionnel</t>
  </si>
  <si>
    <t>31 Boulevard DE LA LIBERTE</t>
  </si>
  <si>
    <t>AREPST LUC</t>
  </si>
  <si>
    <t>OGEC ST LUC CENTRE DE FORMATION DU CAMBRESIS</t>
  </si>
  <si>
    <t>31590037359</t>
  </si>
  <si>
    <t>78354361400029</t>
  </si>
  <si>
    <t>673985</t>
  </si>
  <si>
    <t>02 40 96 03 16</t>
  </si>
  <si>
    <t>66 Rue Du College</t>
  </si>
  <si>
    <t>OGEC ST JOSEPH ET ST THOMAS D ACQUIN</t>
  </si>
  <si>
    <t>52440393444</t>
  </si>
  <si>
    <t>43905501300015</t>
  </si>
  <si>
    <t>563420</t>
  </si>
  <si>
    <t>0251646262</t>
  </si>
  <si>
    <t>32 Rue DU CALVAIRE</t>
  </si>
  <si>
    <t>12/05/2017</t>
  </si>
  <si>
    <t>OGEC ST GABRIEL DE MICHEL ST LAURENT SUR SEVRE</t>
  </si>
  <si>
    <t>OGEC ST GABRIEL DE MICHEL</t>
  </si>
  <si>
    <t>52850138085</t>
  </si>
  <si>
    <t>48825428500015</t>
  </si>
  <si>
    <t>645734</t>
  </si>
  <si>
    <t>02 41 66 11 31</t>
  </si>
  <si>
    <t>Parc De La Baronnerie</t>
  </si>
  <si>
    <t>14 Rue Helene Boucher</t>
  </si>
  <si>
    <t>OGEC ST AUBIN LA SALLE</t>
  </si>
  <si>
    <t>52490314049</t>
  </si>
  <si>
    <t>33940183800109</t>
  </si>
  <si>
    <t>564710</t>
  </si>
  <si>
    <t>0477451041</t>
  </si>
  <si>
    <t>29 Rue MICHELET</t>
  </si>
  <si>
    <t>OGEC SEVIGNE DE SAINT MICHEL EDUCATION</t>
  </si>
  <si>
    <t>77639493400041</t>
  </si>
  <si>
    <t>515668</t>
  </si>
  <si>
    <t>0326776282</t>
  </si>
  <si>
    <t>LYCEE PRIVE SAINT MICHEL</t>
  </si>
  <si>
    <t>39 Rue MARTIN PELLER</t>
  </si>
  <si>
    <t>OGEC ST MICHEL CTRE FORMATION PROFESSIONNELLE</t>
  </si>
  <si>
    <t>OGEC SAINT MICHEL CENTRE DE FORMATION PROFESSIONNELLE</t>
  </si>
  <si>
    <t>21510097651</t>
  </si>
  <si>
    <t>77811428000036</t>
  </si>
  <si>
    <t>660838</t>
  </si>
  <si>
    <t>02 47 78 15 50</t>
  </si>
  <si>
    <t>107 Rue de la Douzillère</t>
  </si>
  <si>
    <t>OGEC SAINT GATIEN</t>
  </si>
  <si>
    <t>24370012937</t>
  </si>
  <si>
    <t>77527280000019</t>
  </si>
  <si>
    <t>358800</t>
  </si>
  <si>
    <t>03 85 45 83 35</t>
  </si>
  <si>
    <t>3 Rue GENERAL GIRAUD</t>
  </si>
  <si>
    <t>OGEC SAINT CHARLES BORROMEE CFP LE DEVOIR CHALON SUR SAONE</t>
  </si>
  <si>
    <t>OGEC SAINT CHARLES BORROMEE CFP LE DEVOIR</t>
  </si>
  <si>
    <t>26710020771</t>
  </si>
  <si>
    <t>52951402800016</t>
  </si>
  <si>
    <t>554492</t>
  </si>
  <si>
    <t>03 85 21 09 80</t>
  </si>
  <si>
    <t>de l'Héritan</t>
  </si>
  <si>
    <t>45 Rue</t>
  </si>
  <si>
    <t>13/12/2016</t>
  </si>
  <si>
    <t>OGEC NOTRE DAME OZANAM - LYCEE PRIVE</t>
  </si>
  <si>
    <t>27710257371</t>
  </si>
  <si>
    <t>77860064300010</t>
  </si>
  <si>
    <t>644500</t>
  </si>
  <si>
    <t>04 68 56 57 76.</t>
  </si>
  <si>
    <t>39 Avenue JULIEN PANCHOT</t>
  </si>
  <si>
    <t>OGEC NOTRE DAME DU BON SECOURS PERPIGNAN</t>
  </si>
  <si>
    <t>OGEC NOTRE DAME DU BON SECOURS - CFA ESBS CAMPUS</t>
  </si>
  <si>
    <t>76660250566</t>
  </si>
  <si>
    <t>57420065500011</t>
  </si>
  <si>
    <t>200130</t>
  </si>
  <si>
    <t>04 75 82 18 18</t>
  </si>
  <si>
    <t>75 Rue Montplaisir</t>
  </si>
  <si>
    <t>OGEC LYCEE TECHNIQUE PRIVE MONPLAISIR</t>
  </si>
  <si>
    <t>OGEC LYCEES ET INSTITUT MONTPLAISIR</t>
  </si>
  <si>
    <t>82260019426</t>
  </si>
  <si>
    <t>77947062400023</t>
  </si>
  <si>
    <t>565635</t>
  </si>
  <si>
    <t>0556008797</t>
  </si>
  <si>
    <t>67 Rue de Bel Orme</t>
  </si>
  <si>
    <t>OGEC LYCEE TECHNIQUE BEL ORME BORDEAUX</t>
  </si>
  <si>
    <t>OGEC LYCEE TECHNIQUE BEL ORME</t>
  </si>
  <si>
    <t>72330961733</t>
  </si>
  <si>
    <t>78184279400013</t>
  </si>
  <si>
    <t>522727</t>
  </si>
  <si>
    <t>04 66 36 50 90</t>
  </si>
  <si>
    <t>3 Boulevard DE BRUXELLES</t>
  </si>
  <si>
    <t>OGEC LYCEE SAINT VINCENT DE PAUL NIMES</t>
  </si>
  <si>
    <t>OGEC LYCEE ST VINCENT DE PAUL CENTRE DE FORMATION</t>
  </si>
  <si>
    <t>91300008130</t>
  </si>
  <si>
    <t>77591337900027</t>
  </si>
  <si>
    <t>521176</t>
  </si>
  <si>
    <t>03 27 46 00 33</t>
  </si>
  <si>
    <t>BP 50288</t>
  </si>
  <si>
    <t>40 Rue de MONS</t>
  </si>
  <si>
    <t>AREP LA SAGESSE</t>
  </si>
  <si>
    <t>OGEC LYCEE PRIVE DENOMME AREP LA SAGESSE</t>
  </si>
  <si>
    <t>31590098659</t>
  </si>
  <si>
    <t>78386336800016</t>
  </si>
  <si>
    <t>176837</t>
  </si>
  <si>
    <t>04 71 05 46 66</t>
  </si>
  <si>
    <t>2 Rue ANNE MARIE MARTEL</t>
  </si>
  <si>
    <t>OGEC LYCEE POLY ST JACQ</t>
  </si>
  <si>
    <t>OGEC LYCEE POLY ST JACQUES COMPOSTELLE CTR AM MARTEL</t>
  </si>
  <si>
    <t>83430328643</t>
  </si>
  <si>
    <t>51390348400014</t>
  </si>
  <si>
    <t>462159</t>
  </si>
  <si>
    <t>220 Avenue Marcel Castié</t>
  </si>
  <si>
    <t>OGEC LYCEE MARIE FRANCE</t>
  </si>
  <si>
    <t>93830404683</t>
  </si>
  <si>
    <t>78316723200017</t>
  </si>
  <si>
    <t>600702</t>
  </si>
  <si>
    <t>0241661131</t>
  </si>
  <si>
    <t>1 Rue DU COLOMBIER</t>
  </si>
  <si>
    <t>29/05/2019</t>
  </si>
  <si>
    <t>OGEC INSTITUTION  MONGAZON ANGERS</t>
  </si>
  <si>
    <t>OGEC LYCEE COLLEGE PRIVE LYCEE TECHNIQUE MONGAZON</t>
  </si>
  <si>
    <t>52490351349</t>
  </si>
  <si>
    <t>78611686300022</t>
  </si>
  <si>
    <t>578988</t>
  </si>
  <si>
    <t>02 48 27 15 20</t>
  </si>
  <si>
    <t>52 Avenue de la liberation</t>
  </si>
  <si>
    <t>LTP ST JEAN BAPTISTE DE LA SALLE</t>
  </si>
  <si>
    <t>OGEC LTP ST JEAN BAPTISTE DE LA SALLE</t>
  </si>
  <si>
    <t>24180011018</t>
  </si>
  <si>
    <t>77502017500011</t>
  </si>
  <si>
    <t>463826</t>
  </si>
  <si>
    <t>05 65 77 14 80</t>
  </si>
  <si>
    <t>Centre De Formation - Bourran</t>
  </si>
  <si>
    <t>Avenue ST PIERRE SITE MAISON ST PIERRE</t>
  </si>
  <si>
    <t>OGEC LOUIS QUERBES - CHARLES CARNUS</t>
  </si>
  <si>
    <t>73120034512</t>
  </si>
  <si>
    <t>39900405000049</t>
  </si>
  <si>
    <t>498580</t>
  </si>
  <si>
    <t>03 27 53 62 72</t>
  </si>
  <si>
    <t>59620 AULNOYE AYMERIES</t>
  </si>
  <si>
    <t>157 Rue DE L'HOTEL DE VILLE</t>
  </si>
  <si>
    <t>AREP AULNOYE AYMERIES</t>
  </si>
  <si>
    <t>OGEC JEANNE D'ARC DENOMME AULN'AREP</t>
  </si>
  <si>
    <t>31590120659</t>
  </si>
  <si>
    <t>78351045600016</t>
  </si>
  <si>
    <t>630524</t>
  </si>
  <si>
    <t>5 Rue DE LA MOTTE BRULON</t>
  </si>
  <si>
    <t>OGEC JEAN PAUL II DE LA SALLE RENNES</t>
  </si>
  <si>
    <t>OGEC JEAN PAUL II DE LA SALLE</t>
  </si>
  <si>
    <t>53351008335</t>
  </si>
  <si>
    <t>80919961500018</t>
  </si>
  <si>
    <t>564618</t>
  </si>
  <si>
    <t>02 31 06 14 50</t>
  </si>
  <si>
    <t>535 Boulevard de la paix</t>
  </si>
  <si>
    <t>OGEC DE ISFEC NORMANDIE</t>
  </si>
  <si>
    <t>OGEC INSTITUT SUPERIEUR FORMATION ENSEIGNEMENT CATHOLIQUE NORMANDIE</t>
  </si>
  <si>
    <t>25140209014</t>
  </si>
  <si>
    <t>31330940300019</t>
  </si>
  <si>
    <t>265512</t>
  </si>
  <si>
    <t>02 43 26 17 17</t>
  </si>
  <si>
    <t>25 Rue du MANS</t>
  </si>
  <si>
    <t>OGEC HAUTE FOLLIS</t>
  </si>
  <si>
    <t>52530009053</t>
  </si>
  <si>
    <t>78625625500039</t>
  </si>
  <si>
    <t>585944</t>
  </si>
  <si>
    <t>03 25 72 15 30</t>
  </si>
  <si>
    <t>21 Rue Du Cloitre St Etienne</t>
  </si>
  <si>
    <t>11/08/2023</t>
  </si>
  <si>
    <t>OGEC GROUPE SAINT JOSEPH</t>
  </si>
  <si>
    <t>OGEC GROUPE SAINT JOSEPH - CENTRE FORM PRO LA SALLE</t>
  </si>
  <si>
    <t>21100000510</t>
  </si>
  <si>
    <t>78034848800054</t>
  </si>
  <si>
    <t>670960</t>
  </si>
  <si>
    <t>05 63 52 58 00</t>
  </si>
  <si>
    <t>7 Boulevard MARECHAL FOCH</t>
  </si>
  <si>
    <t>OGEC ENSEMBLE SCOLAIRE NOTRE DAME CASTRES</t>
  </si>
  <si>
    <t>OGEC ENSEMBLE SCOLAIRE NOTRE DAME</t>
  </si>
  <si>
    <t>73810065681</t>
  </si>
  <si>
    <t>44319054100013</t>
  </si>
  <si>
    <t>455519</t>
  </si>
  <si>
    <t>04 75 49 02 44</t>
  </si>
  <si>
    <t>07400 LE TEIL</t>
  </si>
  <si>
    <t>18 Rue EMILE COMBES</t>
  </si>
  <si>
    <t>18/05/2021</t>
  </si>
  <si>
    <t>OGEC SAINT ANDRE</t>
  </si>
  <si>
    <t>OGEC DU LYCEE SAINT ANDRE</t>
  </si>
  <si>
    <t>82070010607</t>
  </si>
  <si>
    <t>77627544800012</t>
  </si>
  <si>
    <t>530475</t>
  </si>
  <si>
    <t>03 28 41 96 06</t>
  </si>
  <si>
    <t>59190 HAZEBROUCK</t>
  </si>
  <si>
    <t>9 Rue DEPOORTER</t>
  </si>
  <si>
    <t>OGEC DU LYCEE DEPOORTER</t>
  </si>
  <si>
    <t>31590891159</t>
  </si>
  <si>
    <t>79307326300014</t>
  </si>
  <si>
    <t>666634</t>
  </si>
  <si>
    <t>03 29 83 36 50</t>
  </si>
  <si>
    <t>14 Rue MAUTROTE</t>
  </si>
  <si>
    <t>OGEC DU GROUPE SCOLAIRE SAINTE ANNE</t>
  </si>
  <si>
    <t>41550037555</t>
  </si>
  <si>
    <t>33422595000016</t>
  </si>
  <si>
    <t>641327</t>
  </si>
  <si>
    <t>03 28 29 22 92</t>
  </si>
  <si>
    <t>20 Rue DE LLLE</t>
  </si>
  <si>
    <t>OGEC DU GROUPE EPID VAUBAN</t>
  </si>
  <si>
    <t>32590933959</t>
  </si>
  <si>
    <t>82466350400010</t>
  </si>
  <si>
    <t>677152</t>
  </si>
  <si>
    <t>02 37 34 16 53</t>
  </si>
  <si>
    <t>2 Avenue Béthouart</t>
  </si>
  <si>
    <t>OGEC D'ENSEIGNEMENT DU BASSIN CHARTRAIN CHARTRES</t>
  </si>
  <si>
    <t>OGEC D'ENSEIGNEMENT DU BASSIN CHARTRAIN SIEGE</t>
  </si>
  <si>
    <t>24280155528</t>
  </si>
  <si>
    <t>75161280500018</t>
  </si>
  <si>
    <t>563389</t>
  </si>
  <si>
    <t>0237264607</t>
  </si>
  <si>
    <t>28630 MIGNIERES</t>
  </si>
  <si>
    <t>2 Rue des Fleurs</t>
  </si>
  <si>
    <t>OGEC MIGNIERES</t>
  </si>
  <si>
    <t>OGEC D'ENSEIGNEMENT DU BASSIN CHARTRAIN</t>
  </si>
  <si>
    <t>75161280500042</t>
  </si>
  <si>
    <t>486152</t>
  </si>
  <si>
    <t>02 41 92 28 52</t>
  </si>
  <si>
    <t>7 Rue du  8 MAI 1945</t>
  </si>
  <si>
    <t>OGEC DE L'INSTITUTION BOURG CHEVREAU</t>
  </si>
  <si>
    <t>52490078049</t>
  </si>
  <si>
    <t>78834821700035</t>
  </si>
  <si>
    <t>634074</t>
  </si>
  <si>
    <t>04 76 03 74 00</t>
  </si>
  <si>
    <t>8 Rue DU TOUR DE L'EAU</t>
  </si>
  <si>
    <t>OGEC CFA LES CHARMILLES ST MARTIN D HERES</t>
  </si>
  <si>
    <t>OGEC CFA LES CHARMILLES</t>
  </si>
  <si>
    <t>84380734338</t>
  </si>
  <si>
    <t>78837731500031</t>
  </si>
  <si>
    <t>333633</t>
  </si>
  <si>
    <t>04 74 65 48 47</t>
  </si>
  <si>
    <t>69125 SATOLAS AEROPORT</t>
  </si>
  <si>
    <t>72 Rue DES JARDINIERES</t>
  </si>
  <si>
    <t>CSND</t>
  </si>
  <si>
    <t>OGEC CENTRE SCOLAIRE NOTRE-DAME - CSND</t>
  </si>
  <si>
    <t>82690648169</t>
  </si>
  <si>
    <t>77976658300016</t>
  </si>
  <si>
    <t>661545</t>
  </si>
  <si>
    <t>04 73 98 54 54</t>
  </si>
  <si>
    <t>14 Rue GODEFROY DE BOUILLON</t>
  </si>
  <si>
    <t>OGEC AUVERGNE JEAN BAPTISTE DE LA SALLE</t>
  </si>
  <si>
    <t>83630422463</t>
  </si>
  <si>
    <t>51247239000016</t>
  </si>
  <si>
    <t>511080</t>
  </si>
  <si>
    <t>02 56 63 30 81</t>
  </si>
  <si>
    <t>COLLEGE N.D. LE MENIMUR</t>
  </si>
  <si>
    <t>85 Rue DE METZ</t>
  </si>
  <si>
    <t>OGEC ASSOCIATION EDUCATIVE ND LE MENIMUR</t>
  </si>
  <si>
    <t>53560872056</t>
  </si>
  <si>
    <t>77790657900019</t>
  </si>
  <si>
    <t>565143</t>
  </si>
  <si>
    <t>01 69 74 15 50</t>
  </si>
  <si>
    <t>91380 CHILLY MAZARIN</t>
  </si>
  <si>
    <t>28 Route de Longjumeau</t>
  </si>
  <si>
    <t>OG CENTRE GUSTAVE EIFFEL</t>
  </si>
  <si>
    <t>11910409891</t>
  </si>
  <si>
    <t>41378407500025</t>
  </si>
  <si>
    <t>608956</t>
  </si>
  <si>
    <t>02 32 80 10 58</t>
  </si>
  <si>
    <t>Parc de la vente Olivier</t>
  </si>
  <si>
    <t>670 Rue DU NOYER DES BOUTTIERES</t>
  </si>
  <si>
    <t>OFTS 3F INVESTISSEMENTS</t>
  </si>
  <si>
    <t>28760593776</t>
  </si>
  <si>
    <t>85080773600010</t>
  </si>
  <si>
    <t>618159</t>
  </si>
  <si>
    <t>01 78 52 98 78</t>
  </si>
  <si>
    <t>33 Rue MONTAIGNE</t>
  </si>
  <si>
    <t>03/12/2020</t>
  </si>
  <si>
    <t>OFPS</t>
  </si>
  <si>
    <t>OFPS - ORGANISME DE FORMATION EN PREVENTION ET SECOURISME</t>
  </si>
  <si>
    <t>11788264278</t>
  </si>
  <si>
    <t>80382175000038</t>
  </si>
  <si>
    <t>674941</t>
  </si>
  <si>
    <t>06 77 20 44 32</t>
  </si>
  <si>
    <t>66310 ESTAGEL</t>
  </si>
  <si>
    <t>69 Rue PIERRE MENDES</t>
  </si>
  <si>
    <t>OFPR 66</t>
  </si>
  <si>
    <t>76660257566</t>
  </si>
  <si>
    <t>91136615100015</t>
  </si>
  <si>
    <t>544218</t>
  </si>
  <si>
    <t>95510 AINCOURT</t>
  </si>
  <si>
    <t>17 Rue de la chapelle saint sauveur</t>
  </si>
  <si>
    <t>OFIS AINCOURT</t>
  </si>
  <si>
    <t>OFIS</t>
  </si>
  <si>
    <t>11950475395</t>
  </si>
  <si>
    <t>50911860000014</t>
  </si>
  <si>
    <t>118291</t>
  </si>
  <si>
    <t>02 54 53 23 60</t>
  </si>
  <si>
    <t>36000 CHATEAUROUX</t>
  </si>
  <si>
    <t>33 Avenue DE LA GARE</t>
  </si>
  <si>
    <t>OTDIF</t>
  </si>
  <si>
    <t>OFFICE TECHNIQUE DEPARTEMENTAL  D'INSERTION ET DE FORMATION</t>
  </si>
  <si>
    <t>24360027036</t>
  </si>
  <si>
    <t>35083769600037</t>
  </si>
  <si>
    <t>114261</t>
  </si>
  <si>
    <t>04 77 47 40 50</t>
  </si>
  <si>
    <t>32 Rue DE LA RESISTANCE</t>
  </si>
  <si>
    <t>OSPA</t>
  </si>
  <si>
    <t>OFFICE STEPHANOIS DES PERSONNES AGEES</t>
  </si>
  <si>
    <t>82420005942</t>
  </si>
  <si>
    <t>31476427500033</t>
  </si>
  <si>
    <t>637646</t>
  </si>
  <si>
    <t>03 90 55 20 84</t>
  </si>
  <si>
    <t>14 Rue Du Marechal Juin Cite Administrative</t>
  </si>
  <si>
    <t>ONF DIRECTION TERRITORIALE ALSACE STRASBOURG</t>
  </si>
  <si>
    <t>OFFICE NATIONAL DES FORETS DIRECTION TERRITORIALE ALSACE</t>
  </si>
  <si>
    <t>4154P003654</t>
  </si>
  <si>
    <t>66204311600323</t>
  </si>
  <si>
    <t>133589</t>
  </si>
  <si>
    <t>03 83 17 74 10</t>
  </si>
  <si>
    <t>CS 65219</t>
  </si>
  <si>
    <t>5 Rue Girardet</t>
  </si>
  <si>
    <t>ONF LORRAINE NANCY</t>
  </si>
  <si>
    <t>OFFICE NATIONAL DES FORETS</t>
  </si>
  <si>
    <t>66204311601198</t>
  </si>
  <si>
    <t>495839</t>
  </si>
  <si>
    <t>0145358245</t>
  </si>
  <si>
    <t>15 Rue de l'Epée de Bois</t>
  </si>
  <si>
    <t>ONREK</t>
  </si>
  <si>
    <t>OFFICE NATIONAL DE RECHERCHE EN KINESITHERAPIE</t>
  </si>
  <si>
    <t>11754067175</t>
  </si>
  <si>
    <t>35120728700019</t>
  </si>
  <si>
    <t>458831</t>
  </si>
  <si>
    <t>01023</t>
  </si>
  <si>
    <t>05 62 93 09 07</t>
  </si>
  <si>
    <t>15 Cours GAMBETTA</t>
  </si>
  <si>
    <t>ONFOC 65</t>
  </si>
  <si>
    <t>OFFICE NATIONAL DE FORMATION ODONTOLOGIQUE CONTINUE HAUTES-PYRENEES</t>
  </si>
  <si>
    <t>73650067465</t>
  </si>
  <si>
    <t>42975033400014</t>
  </si>
  <si>
    <t>593000</t>
  </si>
  <si>
    <t>03 83 34 03 25</t>
  </si>
  <si>
    <t>CS 30348</t>
  </si>
  <si>
    <t>105 Rue SAINT GEORGES</t>
  </si>
  <si>
    <t>ONPA</t>
  </si>
  <si>
    <t>OFFICE NANCEIEN DES PERSONNES AGEES</t>
  </si>
  <si>
    <t>44540365754</t>
  </si>
  <si>
    <t>34747255700011</t>
  </si>
  <si>
    <t>222902</t>
  </si>
  <si>
    <t>03 28 33 73 00</t>
  </si>
  <si>
    <t>59150 WATTRELOS</t>
  </si>
  <si>
    <t>32 Rue Jean Castel</t>
  </si>
  <si>
    <t>OMEP</t>
  </si>
  <si>
    <t>OFFICE MUNICIPAL DE L'EDUCATION PERMANENTE</t>
  </si>
  <si>
    <t>31590101559</t>
  </si>
  <si>
    <t>32461254800028</t>
  </si>
  <si>
    <t>149512</t>
  </si>
  <si>
    <t>05 55 11 47 70</t>
  </si>
  <si>
    <t>22 Rue EDOUARD CHAMBERLAND</t>
  </si>
  <si>
    <t>OFFICE INTERNATIONAL DE L'EAU</t>
  </si>
  <si>
    <t>74870006087</t>
  </si>
  <si>
    <t>31490172900033</t>
  </si>
  <si>
    <t>678090</t>
  </si>
  <si>
    <t>03 88 56 10 81</t>
  </si>
  <si>
    <t>67370 WIWERSHEIM</t>
  </si>
  <si>
    <t>31 Allée DE L'ECONOMIE</t>
  </si>
  <si>
    <t>OFIS WIWERSHEIM</t>
  </si>
  <si>
    <t>OFFICE D INGENIERIE SANITAIRE</t>
  </si>
  <si>
    <t>11751140192</t>
  </si>
  <si>
    <t>42102587500194</t>
  </si>
  <si>
    <t>243401</t>
  </si>
  <si>
    <t>04 37 91 69 69</t>
  </si>
  <si>
    <t>BATIMENT D</t>
  </si>
  <si>
    <t>109 Rue DU PREMIER MARS 1943</t>
  </si>
  <si>
    <t>OFIS VILLEURBANNE</t>
  </si>
  <si>
    <t>42102587500046</t>
  </si>
  <si>
    <t>644663</t>
  </si>
  <si>
    <t>01 85 57 74 17</t>
  </si>
  <si>
    <t>21 Rue de la boetie</t>
  </si>
  <si>
    <t>15/11/2023</t>
  </si>
  <si>
    <t>OFIS PARIS</t>
  </si>
  <si>
    <t>42102587500186</t>
  </si>
  <si>
    <t>658601</t>
  </si>
  <si>
    <t>113 Rue jules guesde</t>
  </si>
  <si>
    <t>10/08/2023</t>
  </si>
  <si>
    <t>OFIS FLOIRAC</t>
  </si>
  <si>
    <t>42102587500160</t>
  </si>
  <si>
    <t>534638</t>
  </si>
  <si>
    <t>01 85 57 75 42</t>
  </si>
  <si>
    <t>30 Rue Madeleine Vionnet</t>
  </si>
  <si>
    <t>OFIS AUBERVILLIERS</t>
  </si>
  <si>
    <t>42102587500178</t>
  </si>
  <si>
    <t>6040</t>
  </si>
  <si>
    <t>02124</t>
  </si>
  <si>
    <t>05 57 57 19 66</t>
  </si>
  <si>
    <t>OAREIL</t>
  </si>
  <si>
    <t>OFFICE AQUITAIN DE RECHERCHES D'ETUDES D'INFORMATION ET DE LIAISON SUR LES PROBLEMES DES PERSONNES AGEES</t>
  </si>
  <si>
    <t>72330015633</t>
  </si>
  <si>
    <t>30806626500064</t>
  </si>
  <si>
    <t>532964</t>
  </si>
  <si>
    <t>04 37 43 12 07</t>
  </si>
  <si>
    <t>1 Cours ALBERT THOMAS</t>
  </si>
  <si>
    <t>OFELIA</t>
  </si>
  <si>
    <t>82690696569</t>
  </si>
  <si>
    <t>43430496000033</t>
  </si>
  <si>
    <t>605451</t>
  </si>
  <si>
    <t>14 CLOS PASCAL</t>
  </si>
  <si>
    <t>459 Chemin DE LA SOURCE</t>
  </si>
  <si>
    <t>OF-EA</t>
  </si>
  <si>
    <t>93830577583</t>
  </si>
  <si>
    <t>84902206600013</t>
  </si>
  <si>
    <t>658832</t>
  </si>
  <si>
    <t>06 03 76 87 23</t>
  </si>
  <si>
    <t>29 c La Noe</t>
  </si>
  <si>
    <t>OFCC</t>
  </si>
  <si>
    <t>52440954544</t>
  </si>
  <si>
    <t>90778219700012</t>
  </si>
  <si>
    <t>518189</t>
  </si>
  <si>
    <t>04 82 53 84 44</t>
  </si>
  <si>
    <t>18 Rue DES MACCHABEES</t>
  </si>
  <si>
    <t>OFC SARL</t>
  </si>
  <si>
    <t>82691275969</t>
  </si>
  <si>
    <t>79255122800010</t>
  </si>
  <si>
    <t>661806</t>
  </si>
  <si>
    <t>09 88 45 59 34</t>
  </si>
  <si>
    <t>31 Rue Chevalier Paul</t>
  </si>
  <si>
    <t>OFAP</t>
  </si>
  <si>
    <t>93830627483</t>
  </si>
  <si>
    <t>89248492400014</t>
  </si>
  <si>
    <t>664017</t>
  </si>
  <si>
    <t>01 83 64 25 11</t>
  </si>
  <si>
    <t>91290 ARPAJON</t>
  </si>
  <si>
    <t>49 Grande Rue</t>
  </si>
  <si>
    <t>OFADIS</t>
  </si>
  <si>
    <t>11910674591</t>
  </si>
  <si>
    <t>52992441700015</t>
  </si>
  <si>
    <t>582542</t>
  </si>
  <si>
    <t>04 94 09 27 72</t>
  </si>
  <si>
    <t>345 Clovis Hugues</t>
  </si>
  <si>
    <t>OHFOM IFA TOULON</t>
  </si>
  <si>
    <t>OEUVRES HOSPITALIERES FRANCAISES DE L'ORDRE DE MALTE TOULON</t>
  </si>
  <si>
    <t>30980220500448</t>
  </si>
  <si>
    <t>12403</t>
  </si>
  <si>
    <t>01 45 20 80 20</t>
  </si>
  <si>
    <t>42 Rue DES VOLONTAIRES</t>
  </si>
  <si>
    <t>OHFOM PARIS 15EME</t>
  </si>
  <si>
    <t>OEUVRES HOSPITALIERES FRANCAISES DE L'ORDRE DE MALTE PARIS</t>
  </si>
  <si>
    <t>30980220500505</t>
  </si>
  <si>
    <t>467376</t>
  </si>
  <si>
    <t>01 30 21 08 60</t>
  </si>
  <si>
    <t>13 Rue de l'Ecole des Postes</t>
  </si>
  <si>
    <t>OHFOM IFA PARIS OUEST</t>
  </si>
  <si>
    <t>OEUVRES HOSPITALIERES FRANCAISES DE L'ORDRE DE MALTE - INSTITUT DE FORMATION D'AMBULANCIERS DE PARIS OUEST</t>
  </si>
  <si>
    <t>30980220500604</t>
  </si>
  <si>
    <t>538759</t>
  </si>
  <si>
    <t>0298417574</t>
  </si>
  <si>
    <t>9 Rue de la Vendée</t>
  </si>
  <si>
    <t>OHFOM IFA BREST</t>
  </si>
  <si>
    <t>OEUVRES HOSPITALIERES FRANCAISES DE L'ORDRE DE MALTE - INSTITUT DE FORMATION D'AMBULANCIERS BREST</t>
  </si>
  <si>
    <t>30980220500703</t>
  </si>
  <si>
    <t>547300</t>
  </si>
  <si>
    <t>22 Boulevard DE LESSEPS</t>
  </si>
  <si>
    <t>OHFOM TOULON</t>
  </si>
  <si>
    <t>OEUVRES HOSPITALIERES FRANCAISES DE L'ORDRE DE MALTE</t>
  </si>
  <si>
    <t>30980220500737</t>
  </si>
  <si>
    <t>512310</t>
  </si>
  <si>
    <t>RESIDENCE LA BOISERAIE BAT 8</t>
  </si>
  <si>
    <t>181 Rue DU DOCTEUR CAUVIN</t>
  </si>
  <si>
    <t>ODYSSEUS CONSULTING</t>
  </si>
  <si>
    <t>93131378413</t>
  </si>
  <si>
    <t>52833376800026</t>
  </si>
  <si>
    <t>671836</t>
  </si>
  <si>
    <t>02 98 03 51 74</t>
  </si>
  <si>
    <t>115 Rue Roland Garros</t>
  </si>
  <si>
    <t>ODYSSEE 29</t>
  </si>
  <si>
    <t>53290972229</t>
  </si>
  <si>
    <t>92172706100019</t>
  </si>
  <si>
    <t>166820</t>
  </si>
  <si>
    <t>05 55 92 13 83</t>
  </si>
  <si>
    <t>19360 MALEMORT</t>
  </si>
  <si>
    <t>ZI LA RIVIERE</t>
  </si>
  <si>
    <t>Rue DE L INDUSTRIE</t>
  </si>
  <si>
    <t>ODYSSEE INFORMATIQUE</t>
  </si>
  <si>
    <t>74190023319</t>
  </si>
  <si>
    <t>38812677300026</t>
  </si>
  <si>
    <t>440085</t>
  </si>
  <si>
    <t>02 54 97 76 16</t>
  </si>
  <si>
    <t>Village d'entreprises - BP 70035</t>
  </si>
  <si>
    <t>14 Allée des grandes bruyères</t>
  </si>
  <si>
    <t>ODYSSEE CREATION ROMORANTIN LANTHENAY</t>
  </si>
  <si>
    <t>ODYSSEE CREATION VAN GRASSTEK GISELE</t>
  </si>
  <si>
    <t>24410092441</t>
  </si>
  <si>
    <t>50419477000047</t>
  </si>
  <si>
    <t>409832</t>
  </si>
  <si>
    <t>02 47 38 41 29</t>
  </si>
  <si>
    <t>ZA LES PETITS PARTENAIS</t>
  </si>
  <si>
    <t>ODYSEE FORMATIONS</t>
  </si>
  <si>
    <t>24370209537</t>
  </si>
  <si>
    <t>44526494800040</t>
  </si>
  <si>
    <t>192764</t>
  </si>
  <si>
    <t>0472521352</t>
  </si>
  <si>
    <t>20 Boulevard DE BALMONT</t>
  </si>
  <si>
    <t>ODYNEO FORMATION</t>
  </si>
  <si>
    <t>82690270269</t>
  </si>
  <si>
    <t>77564325700071</t>
  </si>
  <si>
    <t>491986</t>
  </si>
  <si>
    <t>04296</t>
  </si>
  <si>
    <t>Chez SFR</t>
  </si>
  <si>
    <t>ODPC RIM</t>
  </si>
  <si>
    <t>ODPC SPECIALISE EN RADIOLOGIE IMAGERIE MEDICALE</t>
  </si>
  <si>
    <t>28760592776</t>
  </si>
  <si>
    <t>79896420100031</t>
  </si>
  <si>
    <t>490052</t>
  </si>
  <si>
    <t>04113</t>
  </si>
  <si>
    <t>01 48 04 73 41</t>
  </si>
  <si>
    <t>FASM CROIX MARINE</t>
  </si>
  <si>
    <t>31 Rue D AMSTERDAM</t>
  </si>
  <si>
    <t>ODPC PSYSM</t>
  </si>
  <si>
    <t>ODPC SPECIALISE EN PSYCHIATRIE ET SANTE MENTALE</t>
  </si>
  <si>
    <t>79397168000012</t>
  </si>
  <si>
    <t>532307</t>
  </si>
  <si>
    <t>01468</t>
  </si>
  <si>
    <t>21 Rue Beaurepaire</t>
  </si>
  <si>
    <t>ODPC SPECIALISE EN INFECTIOLOGIE</t>
  </si>
  <si>
    <t>11756005475</t>
  </si>
  <si>
    <t>80956236600025</t>
  </si>
  <si>
    <t>500446</t>
  </si>
  <si>
    <t>04431</t>
  </si>
  <si>
    <t>05 61 22 73 42</t>
  </si>
  <si>
    <t>7 Rue Salzmann</t>
  </si>
  <si>
    <t>ODPCGO</t>
  </si>
  <si>
    <t>ODPC SPECIALISE EN GYNECOLOGIE ET OBSTETRIQUE</t>
  </si>
  <si>
    <t>44670589167</t>
  </si>
  <si>
    <t>79788827800026</t>
  </si>
  <si>
    <t>500720</t>
  </si>
  <si>
    <t>05806</t>
  </si>
  <si>
    <t>0130324919</t>
  </si>
  <si>
    <t>38 Rue DES MATHURINS</t>
  </si>
  <si>
    <t>ODPC DV</t>
  </si>
  <si>
    <t>ODPC SPECIALISE EN DERMATOLOGIE VENEREOLOGIE</t>
  </si>
  <si>
    <t>11755092375</t>
  </si>
  <si>
    <t>79485317600012</t>
  </si>
  <si>
    <t>579609</t>
  </si>
  <si>
    <t>08163</t>
  </si>
  <si>
    <t>06 63 56 01 03</t>
  </si>
  <si>
    <t>ETOILE C352</t>
  </si>
  <si>
    <t>180 Route DE LA POMPIGNANE</t>
  </si>
  <si>
    <t>ODPC NUTRITION</t>
  </si>
  <si>
    <t>82847796800014</t>
  </si>
  <si>
    <t>487934</t>
  </si>
  <si>
    <t>04543</t>
  </si>
  <si>
    <t>04 93 34 34 60</t>
  </si>
  <si>
    <t>Residence Le Parc De Cauderan</t>
  </si>
  <si>
    <t>100 Avenue Louis Barthou</t>
  </si>
  <si>
    <t>ODPC ENDOCRINO DIABETE</t>
  </si>
  <si>
    <t>ODPC ENDOCRINOLOGIE DIABETE MALADIES METABOLIQUES ET NUTRITION</t>
  </si>
  <si>
    <t>75331169833</t>
  </si>
  <si>
    <t>79414763700027</t>
  </si>
  <si>
    <t>686530</t>
  </si>
  <si>
    <t>03973</t>
  </si>
  <si>
    <t>01 43 46 25 55</t>
  </si>
  <si>
    <t>21 Rue du TERRAGE</t>
  </si>
  <si>
    <t>ODPC PP</t>
  </si>
  <si>
    <t>ODPC DE PSYCHIATRIE PRIVEE - ODPC PP</t>
  </si>
  <si>
    <t>79417613100025</t>
  </si>
  <si>
    <t>492322</t>
  </si>
  <si>
    <t>05651</t>
  </si>
  <si>
    <t>03 81 66 80 52</t>
  </si>
  <si>
    <t>CHU de Besançon Service de chirurgie vasculaire Hopital Jean-Minjoz</t>
  </si>
  <si>
    <t>3 Boulevard Alexandre Fleming</t>
  </si>
  <si>
    <t>ODPC CHIRVASC</t>
  </si>
  <si>
    <t>ODPC DE CHIRURGIE VASCULAIRE</t>
  </si>
  <si>
    <t>79932997400015</t>
  </si>
  <si>
    <t>32098</t>
  </si>
  <si>
    <t>01373</t>
  </si>
  <si>
    <t>01 56 09 39 22</t>
  </si>
  <si>
    <t>LABORATOIRE DE BIOCHIMIE - HEGP</t>
  </si>
  <si>
    <t>20 Rue LEBLANC</t>
  </si>
  <si>
    <t>12/02/2021</t>
  </si>
  <si>
    <t>ODPC DE BIOLOGIE CLINIQUE</t>
  </si>
  <si>
    <t>80360970000015</t>
  </si>
  <si>
    <t>491949</t>
  </si>
  <si>
    <t>03552</t>
  </si>
  <si>
    <t>01 43 95 01 13</t>
  </si>
  <si>
    <t>ODP2C</t>
  </si>
  <si>
    <t>ODPC CARDIO SPECIALISE EN CARDIOLOGIE ET MALADIES VASCULAIRES</t>
  </si>
  <si>
    <t>11755393875</t>
  </si>
  <si>
    <t>79765292200015</t>
  </si>
  <si>
    <t>648632</t>
  </si>
  <si>
    <t>06 65 11 19 09</t>
  </si>
  <si>
    <t>38160 ST ANTOINE L ABBAYE</t>
  </si>
  <si>
    <t>380 Chemin DE JOZ</t>
  </si>
  <si>
    <t>ODOLIS ST ANTOINE L ABBAYE</t>
  </si>
  <si>
    <t>ODOLIS SAS</t>
  </si>
  <si>
    <t>82380575238</t>
  </si>
  <si>
    <t>80056198700036</t>
  </si>
  <si>
    <t>679264</t>
  </si>
  <si>
    <t>112 Avenue de la République</t>
  </si>
  <si>
    <t>ODIGIA TASSIN LA DEMI LUNE</t>
  </si>
  <si>
    <t>ODIGIA</t>
  </si>
  <si>
    <t>84692071569</t>
  </si>
  <si>
    <t>94846483900018</t>
  </si>
  <si>
    <t>590605</t>
  </si>
  <si>
    <t>09 81 06 53 70</t>
  </si>
  <si>
    <t>34 Avenue LACASSAGNE</t>
  </si>
  <si>
    <t>ODIALIS</t>
  </si>
  <si>
    <t>82691082969</t>
  </si>
  <si>
    <t>51918983100026</t>
  </si>
  <si>
    <t>493387</t>
  </si>
  <si>
    <t>05 56 18 55 19</t>
  </si>
  <si>
    <t>33126 ST MICHEL DE FRONSAC</t>
  </si>
  <si>
    <t>15 Queyraud Ouest</t>
  </si>
  <si>
    <t>ODI FORMATION ST MICHEL DE FRONSAC</t>
  </si>
  <si>
    <t>ODI FORMATION</t>
  </si>
  <si>
    <t>72330832633</t>
  </si>
  <si>
    <t>53104406300042</t>
  </si>
  <si>
    <t>632636</t>
  </si>
  <si>
    <t>22 Rue HENRI DUNANT</t>
  </si>
  <si>
    <t>ODHYS CONSEIL</t>
  </si>
  <si>
    <t>76120101612</t>
  </si>
  <si>
    <t>90247364400018</t>
  </si>
  <si>
    <t>534353</t>
  </si>
  <si>
    <t>01 48 70 47 11</t>
  </si>
  <si>
    <t>87 bis Rue DE PARIS</t>
  </si>
  <si>
    <t>ODE FORMATION</t>
  </si>
  <si>
    <t>11930695093</t>
  </si>
  <si>
    <t>51454169700025</t>
  </si>
  <si>
    <t>574570</t>
  </si>
  <si>
    <t>05 96 30 09 39</t>
  </si>
  <si>
    <t>ZA DU MANHITY</t>
  </si>
  <si>
    <t>CENTRE FREGATE</t>
  </si>
  <si>
    <t>OC2</t>
  </si>
  <si>
    <t>97970077297</t>
  </si>
  <si>
    <t>40844622700048</t>
  </si>
  <si>
    <t>571507</t>
  </si>
  <si>
    <t>1 8779105055</t>
  </si>
  <si>
    <t>LES COURS MONT ROYAL - BUREAU 1100</t>
  </si>
  <si>
    <t>1150 Rue METCALFE</t>
  </si>
  <si>
    <t>OCTOPUS ITSM</t>
  </si>
  <si>
    <t>676548</t>
  </si>
  <si>
    <t>07 81 59 18 17</t>
  </si>
  <si>
    <t>2 Rue RAYMOND LIZOP</t>
  </si>
  <si>
    <t>OCTOPUS</t>
  </si>
  <si>
    <t>73310206731</t>
  </si>
  <si>
    <t>35408547400048</t>
  </si>
  <si>
    <t>529734</t>
  </si>
  <si>
    <t>07028</t>
  </si>
  <si>
    <t>06 40 99 25 02</t>
  </si>
  <si>
    <t>60 Boulevard de Sebastopol</t>
  </si>
  <si>
    <t>OCT-OPUS</t>
  </si>
  <si>
    <t>11755349475</t>
  </si>
  <si>
    <t>81282886100029</t>
  </si>
  <si>
    <t>634785</t>
  </si>
  <si>
    <t>05 64 13 98 00</t>
  </si>
  <si>
    <t>9 Boulevard HENRI JACQUEMENT</t>
  </si>
  <si>
    <t>OCTOPIA CONSULTING- RHEPLIK</t>
  </si>
  <si>
    <t>75240179524</t>
  </si>
  <si>
    <t>81831071600019</t>
  </si>
  <si>
    <t>613800</t>
  </si>
  <si>
    <t>87-109 Avenue de la liberté</t>
  </si>
  <si>
    <t>OSSI</t>
  </si>
  <si>
    <t>OCTOGONE SURETE ET SECURITE INCENDIE</t>
  </si>
  <si>
    <t>11922186692</t>
  </si>
  <si>
    <t>83079265100036</t>
  </si>
  <si>
    <t>522508</t>
  </si>
  <si>
    <t>01 42 66 98 04</t>
  </si>
  <si>
    <t>34 Avenue DE L OPERA</t>
  </si>
  <si>
    <t>05/09/2018</t>
  </si>
  <si>
    <t>OCTO TECHNOLOGY</t>
  </si>
  <si>
    <t>11754893675</t>
  </si>
  <si>
    <t>41816609600069</t>
  </si>
  <si>
    <t>461994</t>
  </si>
  <si>
    <t>05 59 38 26 66</t>
  </si>
  <si>
    <t>64300 BIRON</t>
  </si>
  <si>
    <t>2 Allée DE L INNOVATION</t>
  </si>
  <si>
    <t>OCTIME</t>
  </si>
  <si>
    <t>75640449864</t>
  </si>
  <si>
    <t>75059478000033</t>
  </si>
  <si>
    <t>656033</t>
  </si>
  <si>
    <t>04 79 63 68 59</t>
  </si>
  <si>
    <t>BAT ANDROMEDE - SAVOIE TECHNOLAC</t>
  </si>
  <si>
    <t>108 Avenue DU LAC LEMAN</t>
  </si>
  <si>
    <t>03/06/2023</t>
  </si>
  <si>
    <t>OCTARIS FORMATION</t>
  </si>
  <si>
    <t>82730155073</t>
  </si>
  <si>
    <t>78987674500033</t>
  </si>
  <si>
    <t>634906</t>
  </si>
  <si>
    <t>1 Avenue Des Beguines</t>
  </si>
  <si>
    <t>OCTAGY</t>
  </si>
  <si>
    <t>11950611895</t>
  </si>
  <si>
    <t>82483918700039</t>
  </si>
  <si>
    <t>523872</t>
  </si>
  <si>
    <t>05 34 66 47 26</t>
  </si>
  <si>
    <t>27 Avenue DE LARRIEU THIBAUD</t>
  </si>
  <si>
    <t>OCSA FORMATION</t>
  </si>
  <si>
    <t>73310687631</t>
  </si>
  <si>
    <t>79176880700020</t>
  </si>
  <si>
    <t>514408</t>
  </si>
  <si>
    <t>06462</t>
  </si>
  <si>
    <t>0149187575</t>
  </si>
  <si>
    <t>2 Rue GALIEN</t>
  </si>
  <si>
    <t>OCP FORMATION</t>
  </si>
  <si>
    <t>11930699493</t>
  </si>
  <si>
    <t>80488982200016</t>
  </si>
  <si>
    <t>664546</t>
  </si>
  <si>
    <t>09 69 39 40 60</t>
  </si>
  <si>
    <t>67450 MUNDOLSHEIM</t>
  </si>
  <si>
    <t>2 Rue Andre-Marie Ampere</t>
  </si>
  <si>
    <t>OCI FORMATION</t>
  </si>
  <si>
    <t>44670741367</t>
  </si>
  <si>
    <t>92214119700017</t>
  </si>
  <si>
    <t>643646</t>
  </si>
  <si>
    <t>06 82 99 93 35</t>
  </si>
  <si>
    <t>26400 VAUNAVEYS LA ROCHETTE</t>
  </si>
  <si>
    <t>5 Rue DU FOUR A CHAUX</t>
  </si>
  <si>
    <t>OCEO DEVELOPPEMENT</t>
  </si>
  <si>
    <t>82690964069</t>
  </si>
  <si>
    <t>49789379200042</t>
  </si>
  <si>
    <t>569677</t>
  </si>
  <si>
    <t>02 35 44 75 73</t>
  </si>
  <si>
    <t>5 Rue MARCONI</t>
  </si>
  <si>
    <t>OCEANE CONDUITE - AEG LE HAVRE</t>
  </si>
  <si>
    <t>OCEANE CONDUITE - AEG</t>
  </si>
  <si>
    <t>28760539176</t>
  </si>
  <si>
    <t>45247731800045</t>
  </si>
  <si>
    <t>pas qualiopi pas NDA</t>
  </si>
  <si>
    <t>472037</t>
  </si>
  <si>
    <t>05 34 48 16 01</t>
  </si>
  <si>
    <t>18 Avenue de l'Europe</t>
  </si>
  <si>
    <t>OCEALIA INFORMATIQUE</t>
  </si>
  <si>
    <t>73310426131</t>
  </si>
  <si>
    <t>44537333500048</t>
  </si>
  <si>
    <t>637804</t>
  </si>
  <si>
    <t>05 63 65 78 02</t>
  </si>
  <si>
    <t>525 Impasse JACQUES DAGUERRE</t>
  </si>
  <si>
    <t>OPF</t>
  </si>
  <si>
    <t>OCCITANIE PRO FORMATION</t>
  </si>
  <si>
    <t>76820088282</t>
  </si>
  <si>
    <t>84510298700011</t>
  </si>
  <si>
    <t>603193</t>
  </si>
  <si>
    <t>09203</t>
  </si>
  <si>
    <t>07 87 26 62 77</t>
  </si>
  <si>
    <t>16/05/2025</t>
  </si>
  <si>
    <t>OCCITADYS</t>
  </si>
  <si>
    <t>76310933431</t>
  </si>
  <si>
    <t>84072065000026</t>
  </si>
  <si>
    <t>640876</t>
  </si>
  <si>
    <t>06 76 45 33 34</t>
  </si>
  <si>
    <t>11600 VILLEGAILHENC</t>
  </si>
  <si>
    <t>22 Hameau DU LEVANT</t>
  </si>
  <si>
    <t>OC ASSIST</t>
  </si>
  <si>
    <t>76110151511</t>
  </si>
  <si>
    <t>82417213400010</t>
  </si>
  <si>
    <t>559301</t>
  </si>
  <si>
    <t>44 20 7631 8883</t>
  </si>
  <si>
    <t>07/03/2017</t>
  </si>
  <si>
    <t>OAA</t>
  </si>
  <si>
    <t>OBSTETRIC ANAESTHESISTS ASSOCIATION</t>
  </si>
  <si>
    <t>381135</t>
  </si>
  <si>
    <t>08179</t>
  </si>
  <si>
    <t>04 91 32 48 00</t>
  </si>
  <si>
    <t>FACULTE DE MEDECINE</t>
  </si>
  <si>
    <t>27 Boulevard Jean Moulin</t>
  </si>
  <si>
    <t>ORS PACA</t>
  </si>
  <si>
    <t>OBSERVATOIRE REGIONAL DE LA SANTE PACA</t>
  </si>
  <si>
    <t>93131485113</t>
  </si>
  <si>
    <t>33006509500052</t>
  </si>
  <si>
    <t>469002</t>
  </si>
  <si>
    <t>04 76 42 60 45</t>
  </si>
  <si>
    <t>7 Place Edmond Arnaud</t>
  </si>
  <si>
    <t>ODTI</t>
  </si>
  <si>
    <t>OBSERVATOIRE DISCRIMINATIONS ET TERRITOIRES INTERCULTURELS</t>
  </si>
  <si>
    <t>82380526638</t>
  </si>
  <si>
    <t>77955967300032</t>
  </si>
  <si>
    <t>570450</t>
  </si>
  <si>
    <t>04 76 44 33 26</t>
  </si>
  <si>
    <t>1 Rue du Vieux Temple</t>
  </si>
  <si>
    <t>OBSERVATOIRE DES POLITIQUES CULTURELLES</t>
  </si>
  <si>
    <t>82380117338</t>
  </si>
  <si>
    <t>35158408100027</t>
  </si>
  <si>
    <t>597478</t>
  </si>
  <si>
    <t>02 47 44 63 08</t>
  </si>
  <si>
    <t>35 Rue du Canal</t>
  </si>
  <si>
    <t>OBSERVATOIRE DES INEGALITES</t>
  </si>
  <si>
    <t>24370252637</t>
  </si>
  <si>
    <t>47973678700017</t>
  </si>
  <si>
    <t>6038</t>
  </si>
  <si>
    <t>02229</t>
  </si>
  <si>
    <t>01 40 53 47 00</t>
  </si>
  <si>
    <t>26 Rue VAUQUELIN</t>
  </si>
  <si>
    <t>OBEA</t>
  </si>
  <si>
    <t>OBSERVATOIRE D'ECONOMIE APPLIQUEE</t>
  </si>
  <si>
    <t>11755034775</t>
  </si>
  <si>
    <t>30477412800074</t>
  </si>
  <si>
    <t>438285</t>
  </si>
  <si>
    <t>0670767793</t>
  </si>
  <si>
    <t>22 Rue PEYREBLANQUE</t>
  </si>
  <si>
    <t>10/01/2012</t>
  </si>
  <si>
    <t>ONC DEVELOPPEMENT</t>
  </si>
  <si>
    <t>OBJECTIFS NOUVELLES COMPETENCES ET DEVELOPPEMENT</t>
  </si>
  <si>
    <t>72330753833</t>
  </si>
  <si>
    <t>50329877000010</t>
  </si>
  <si>
    <t>549733</t>
  </si>
  <si>
    <t>02427</t>
  </si>
  <si>
    <t>0141410828</t>
  </si>
  <si>
    <t>14 bis Rue ESCUDIER</t>
  </si>
  <si>
    <t>23/10/2017</t>
  </si>
  <si>
    <t>OSAQUA</t>
  </si>
  <si>
    <t>OBJECTIF SANTE QUALITE</t>
  </si>
  <si>
    <t>52188767900038</t>
  </si>
  <si>
    <t>665149</t>
  </si>
  <si>
    <t>4 Allée ROGER GRAND</t>
  </si>
  <si>
    <t>OBJECTIF SANTE ENVIRONNEMENT</t>
  </si>
  <si>
    <t>53561014156</t>
  </si>
  <si>
    <t>82259830600048</t>
  </si>
  <si>
    <t>592602</t>
  </si>
  <si>
    <t>0232517846</t>
  </si>
  <si>
    <t>27950 LA CHAPELLE REANVILLE</t>
  </si>
  <si>
    <t>APT 2</t>
  </si>
  <si>
    <t>8 Rue D'HOULBEC</t>
  </si>
  <si>
    <t>OBJECTIF REUSSIR</t>
  </si>
  <si>
    <t>23270161527</t>
  </si>
  <si>
    <t>50375866600013</t>
  </si>
  <si>
    <t>568181</t>
  </si>
  <si>
    <t>04 72 77 55 51</t>
  </si>
  <si>
    <t>69270 CAILLOUX SUR FONTAINES</t>
  </si>
  <si>
    <t>190 Avenue Gal Frank De Peyronnet</t>
  </si>
  <si>
    <t>OPN</t>
  </si>
  <si>
    <t>OBJECTIF PN</t>
  </si>
  <si>
    <t>82690764369</t>
  </si>
  <si>
    <t>44281441400037</t>
  </si>
  <si>
    <t>633574</t>
  </si>
  <si>
    <t>0472345196</t>
  </si>
  <si>
    <t>232 Rue Paul Bert</t>
  </si>
  <si>
    <t>OBJECTIF PE</t>
  </si>
  <si>
    <t>82691219369</t>
  </si>
  <si>
    <t>75129048700030</t>
  </si>
  <si>
    <t>409510</t>
  </si>
  <si>
    <t>05 57 22 97 61</t>
  </si>
  <si>
    <t>TOUR 3 - BLOC GAMBETTA</t>
  </si>
  <si>
    <t>74 Rue GEORGES BONNAC</t>
  </si>
  <si>
    <t>OBJECTIF PARTENAIRES</t>
  </si>
  <si>
    <t>75331145633</t>
  </si>
  <si>
    <t>50282344600039</t>
  </si>
  <si>
    <t>332630</t>
  </si>
  <si>
    <t>04 66 65 31 17</t>
  </si>
  <si>
    <t>Résidence l’Aurore</t>
  </si>
  <si>
    <t>8 Rue Charles Morel</t>
  </si>
  <si>
    <t>OBJECTIF FORMATIONS MENDE</t>
  </si>
  <si>
    <t>OBJECTIF FORMATIONS</t>
  </si>
  <si>
    <t>91480022348</t>
  </si>
  <si>
    <t>41756447300094</t>
  </si>
  <si>
    <t>391116</t>
  </si>
  <si>
    <t>22 Rue de l'Ill</t>
  </si>
  <si>
    <t>42680181968</t>
  </si>
  <si>
    <t>50096744300036</t>
  </si>
  <si>
    <t>678636</t>
  </si>
  <si>
    <t>11 Rue LEON BROUSSE</t>
  </si>
  <si>
    <t>OBJECTIF DRONE FORMATION</t>
  </si>
  <si>
    <t>76660256466</t>
  </si>
  <si>
    <t>90467672300011</t>
  </si>
  <si>
    <t>599967</t>
  </si>
  <si>
    <t>0182287427</t>
  </si>
  <si>
    <t>5 bis Rue AUGUSTE COMTE</t>
  </si>
  <si>
    <t>OBJECTIF CRPE</t>
  </si>
  <si>
    <t>11755712375</t>
  </si>
  <si>
    <t>83233753900015</t>
  </si>
  <si>
    <t>635042</t>
  </si>
  <si>
    <t>05 96 42 12 12</t>
  </si>
  <si>
    <t>IMMEUBLE CITADELLE EX SACI ZI MANGLES</t>
  </si>
  <si>
    <t>OBJECTIF BY TERA CONSEIL</t>
  </si>
  <si>
    <t>97970206197</t>
  </si>
  <si>
    <t>79979907700018</t>
  </si>
  <si>
    <t>587175</t>
  </si>
  <si>
    <t>09 80 76 70 14</t>
  </si>
  <si>
    <t>27 Grande Rue JEAN MOULIN</t>
  </si>
  <si>
    <t>OBCD GROUPE</t>
  </si>
  <si>
    <t>76340975134</t>
  </si>
  <si>
    <t>81302481700021</t>
  </si>
  <si>
    <t>662793</t>
  </si>
  <si>
    <t>09 86 87 86 38</t>
  </si>
  <si>
    <t>3 Rue Fenelon</t>
  </si>
  <si>
    <t>OASYS SUD OUEST BORDEAUX</t>
  </si>
  <si>
    <t>OASYS SUD OUEST</t>
  </si>
  <si>
    <t>75331084033</t>
  </si>
  <si>
    <t>79197170800015</t>
  </si>
  <si>
    <t>593187</t>
  </si>
  <si>
    <t>01 44 94 87 85</t>
  </si>
  <si>
    <t>10 Rue CAMBACERES</t>
  </si>
  <si>
    <t>OASYS PARIS</t>
  </si>
  <si>
    <t>11754192275</t>
  </si>
  <si>
    <t>48980848500028</t>
  </si>
  <si>
    <t>586043</t>
  </si>
  <si>
    <t>09 88 99 97 00</t>
  </si>
  <si>
    <t>10 Rue Cambaceres</t>
  </si>
  <si>
    <t>OASYS MOBILISATION</t>
  </si>
  <si>
    <t>11754814975</t>
  </si>
  <si>
    <t>47932870000055</t>
  </si>
  <si>
    <t>592596</t>
  </si>
  <si>
    <t>01 42 80 30 22</t>
  </si>
  <si>
    <t>18 Rue CHORON</t>
  </si>
  <si>
    <t>28/07/2020</t>
  </si>
  <si>
    <t>OAKSLEY CONSEIL</t>
  </si>
  <si>
    <t>11940832594</t>
  </si>
  <si>
    <t>53039597900020</t>
  </si>
  <si>
    <t>685318</t>
  </si>
  <si>
    <t>05 90 20 83 54</t>
  </si>
  <si>
    <t>78 Rue SCHOELCHER</t>
  </si>
  <si>
    <t>O PRES DES AINES FORMATION</t>
  </si>
  <si>
    <t>O PRES DES AINES FORMATION - OPA FORMATION</t>
  </si>
  <si>
    <t>01973336897</t>
  </si>
  <si>
    <t>90281166000031</t>
  </si>
  <si>
    <t>647470</t>
  </si>
  <si>
    <t>06 65 65 13 21</t>
  </si>
  <si>
    <t>2 Allée Alexandre Dumas</t>
  </si>
  <si>
    <t>O POTENTIA</t>
  </si>
  <si>
    <t>24360099336</t>
  </si>
  <si>
    <t>85306464000024</t>
  </si>
  <si>
    <t>647895</t>
  </si>
  <si>
    <t>06 63 32 34 05</t>
  </si>
  <si>
    <t>71220 MARTIGNY LE COMTE</t>
  </si>
  <si>
    <t>532 Route de la grenouille</t>
  </si>
  <si>
    <t>15/11/2022</t>
  </si>
  <si>
    <t>O PAYS DES SENS</t>
  </si>
  <si>
    <t>84691682769</t>
  </si>
  <si>
    <t>85291148600011</t>
  </si>
  <si>
    <t>670418</t>
  </si>
  <si>
    <t>01 47 40 10 75</t>
  </si>
  <si>
    <t>3 Boulevard De Sebastopol</t>
  </si>
  <si>
    <t>O+ CONSULTING</t>
  </si>
  <si>
    <t>O+ CONSULTING KL MANAGEMENT</t>
  </si>
  <si>
    <t>11921603992</t>
  </si>
  <si>
    <t>49383847800052</t>
  </si>
  <si>
    <t>577364</t>
  </si>
  <si>
    <t>1 646 929 7870</t>
  </si>
  <si>
    <t>550 First Avenue</t>
  </si>
  <si>
    <t>17/01/2018</t>
  </si>
  <si>
    <t>NYU LANGONE HEALTH</t>
  </si>
  <si>
    <t>667195</t>
  </si>
  <si>
    <t>2585 Broadway, Suite 183</t>
  </si>
  <si>
    <t>NYSORA</t>
  </si>
  <si>
    <t>623775</t>
  </si>
  <si>
    <t>26 Avenue DE LA FONTVIN</t>
  </si>
  <si>
    <t>NYL</t>
  </si>
  <si>
    <t>76341100434</t>
  </si>
  <si>
    <t>89237527000014</t>
  </si>
  <si>
    <t>536490</t>
  </si>
  <si>
    <t>0 821 201 201</t>
  </si>
  <si>
    <t>CS 20103</t>
  </si>
  <si>
    <t>133 Boulevard NATIONAL</t>
  </si>
  <si>
    <t>NXO FRANCE</t>
  </si>
  <si>
    <t>11755356875</t>
  </si>
  <si>
    <t>81193436300482</t>
  </si>
  <si>
    <t>539272</t>
  </si>
  <si>
    <t>+41227432625</t>
  </si>
  <si>
    <t>SUISSE - PLAN LES OUATES</t>
  </si>
  <si>
    <t>68 Route DU VÉLODROME</t>
  </si>
  <si>
    <t>14/03/2016</t>
  </si>
  <si>
    <t>NVB</t>
  </si>
  <si>
    <t>NVB COACHING ET FORMATION</t>
  </si>
  <si>
    <t>653317</t>
  </si>
  <si>
    <t>09 70 26 88 22</t>
  </si>
  <si>
    <t>98 Cours DU DOCTEUR LONG</t>
  </si>
  <si>
    <t>NUTRY</t>
  </si>
  <si>
    <t>84691753369</t>
  </si>
  <si>
    <t>88474306300015</t>
  </si>
  <si>
    <t>460898</t>
  </si>
  <si>
    <t>06 68 65 42 03</t>
  </si>
  <si>
    <t>30 Rue Drelon</t>
  </si>
  <si>
    <t>NUTRIFIZZ</t>
  </si>
  <si>
    <t>83630407463</t>
  </si>
  <si>
    <t>52060911600022</t>
  </si>
  <si>
    <t>467066</t>
  </si>
  <si>
    <t>05 55 42 64 13</t>
  </si>
  <si>
    <t>87200 ST JUNIEN</t>
  </si>
  <si>
    <t>11 Rue Frederic Mistral</t>
  </si>
  <si>
    <t>NUTRI CULTURE</t>
  </si>
  <si>
    <t>74870137387</t>
  </si>
  <si>
    <t>52751204000066</t>
  </si>
  <si>
    <t>604148</t>
  </si>
  <si>
    <t>1 408 216 8360</t>
  </si>
  <si>
    <t>ETATS UNIS - SAN JOSE</t>
  </si>
  <si>
    <t>1740 Technology Drive, Suite 150</t>
  </si>
  <si>
    <t>26/08/2019</t>
  </si>
  <si>
    <t>NUTANIX INC.</t>
  </si>
  <si>
    <t>532370</t>
  </si>
  <si>
    <t>04 90 87 81 10</t>
  </si>
  <si>
    <t>2 Impasse EUGENE SUE</t>
  </si>
  <si>
    <t>NUNES SUZANNE</t>
  </si>
  <si>
    <t>NUNES SUZANNE - A2C</t>
  </si>
  <si>
    <t>93840329384</t>
  </si>
  <si>
    <t>53808326200021</t>
  </si>
  <si>
    <t>678120</t>
  </si>
  <si>
    <t>06 19 58 01 33</t>
  </si>
  <si>
    <t>4 Rue Botzaris</t>
  </si>
  <si>
    <t>NUMINA COACHING &amp; EXPERTISES</t>
  </si>
  <si>
    <t>11756174075</t>
  </si>
  <si>
    <t>89117433600018</t>
  </si>
  <si>
    <t>594829</t>
  </si>
  <si>
    <t>01 40 13 64 40</t>
  </si>
  <si>
    <t>39 Rue DU CAIRE</t>
  </si>
  <si>
    <t>NUMA</t>
  </si>
  <si>
    <t>11755339875</t>
  </si>
  <si>
    <t>81104966700017</t>
  </si>
  <si>
    <t>632480</t>
  </si>
  <si>
    <t>05 90 83 47 42</t>
  </si>
  <si>
    <t>CENTRE COMMERCIAL SHOPPING CENTER</t>
  </si>
  <si>
    <t>Route DU RAIZET</t>
  </si>
  <si>
    <t>NUISSIER ERROL</t>
  </si>
  <si>
    <t>95970201897</t>
  </si>
  <si>
    <t>41025690300049</t>
  </si>
  <si>
    <t>661089</t>
  </si>
  <si>
    <t>32 496781541</t>
  </si>
  <si>
    <t>BELGIQUE - RIXENSART</t>
  </si>
  <si>
    <t>8 Avenue DES 7 BONNIERS</t>
  </si>
  <si>
    <t>25/09/2023</t>
  </si>
  <si>
    <t>NUDGE TO SAIL</t>
  </si>
  <si>
    <t>569823</t>
  </si>
  <si>
    <t>04 76 40 55 70</t>
  </si>
  <si>
    <t>38320 EYBENS</t>
  </si>
  <si>
    <t>5 Rue Monge</t>
  </si>
  <si>
    <t>NUANCES MUSIQUE ET MOUVEMENT</t>
  </si>
  <si>
    <t>82380272638</t>
  </si>
  <si>
    <t>42404198600037</t>
  </si>
  <si>
    <t>677620</t>
  </si>
  <si>
    <t>06 88 45 79 85</t>
  </si>
  <si>
    <t>12 Rue Des Etoupieres</t>
  </si>
  <si>
    <t>NUANCE COMMUNICATION</t>
  </si>
  <si>
    <t>28760544876</t>
  </si>
  <si>
    <t>52475079100039</t>
  </si>
  <si>
    <t>573073</t>
  </si>
  <si>
    <t>0149334469</t>
  </si>
  <si>
    <t>1 Square CHALGRIN</t>
  </si>
  <si>
    <t>06/11/2017</t>
  </si>
  <si>
    <t>NTIC CENTER CORPORATION</t>
  </si>
  <si>
    <t>11922076592</t>
  </si>
  <si>
    <t>79322566500017</t>
  </si>
  <si>
    <t>547633</t>
  </si>
  <si>
    <t>01 85 15 20 13</t>
  </si>
  <si>
    <t>Bâtiment Nicolas (2ème étage)</t>
  </si>
  <si>
    <t>4 Allée DES GARAYS</t>
  </si>
  <si>
    <t>04/08/2016</t>
  </si>
  <si>
    <t>NTER FORMATION SECURITE ROUTIERE EDUCASER</t>
  </si>
  <si>
    <t>11910745291</t>
  </si>
  <si>
    <t>75395311600021</t>
  </si>
  <si>
    <t>532745</t>
  </si>
  <si>
    <t>03 26 24 22 20</t>
  </si>
  <si>
    <t>31 Rue DU GENERAL SARRAIL</t>
  </si>
  <si>
    <t>NS FORMATION &amp;CONSULT</t>
  </si>
  <si>
    <t>21510172651</t>
  </si>
  <si>
    <t>81212607600015</t>
  </si>
  <si>
    <t>660851</t>
  </si>
  <si>
    <t>06 07 11 69 84</t>
  </si>
  <si>
    <t>20 Rue DU CHAROLAIS</t>
  </si>
  <si>
    <t>NRGY</t>
  </si>
  <si>
    <t>11755573875</t>
  </si>
  <si>
    <t>82179564800020</t>
  </si>
  <si>
    <t>607617</t>
  </si>
  <si>
    <t>06 73 55 49 60</t>
  </si>
  <si>
    <t>81470 AGUTS</t>
  </si>
  <si>
    <t>9 Chemin DE L HORTE</t>
  </si>
  <si>
    <t>26/07/2021</t>
  </si>
  <si>
    <t>NR CONSEIL</t>
  </si>
  <si>
    <t>73810119981</t>
  </si>
  <si>
    <t>79946269200010</t>
  </si>
  <si>
    <t>625693</t>
  </si>
  <si>
    <t>24660 SANILHAC</t>
  </si>
  <si>
    <t>4 Lotissement LA GUILLAUME</t>
  </si>
  <si>
    <t>25/06/2021</t>
  </si>
  <si>
    <t>NPFS</t>
  </si>
  <si>
    <t>75240201224</t>
  </si>
  <si>
    <t>87748271100018</t>
  </si>
  <si>
    <t>679513</t>
  </si>
  <si>
    <t>06 22 81 18 80</t>
  </si>
  <si>
    <t>3 Impasse Pep Ventura</t>
  </si>
  <si>
    <t>NP EVOLUTION</t>
  </si>
  <si>
    <t>76660282866</t>
  </si>
  <si>
    <t>97925764900017</t>
  </si>
  <si>
    <t>494513</t>
  </si>
  <si>
    <t>09 70 82 12 12</t>
  </si>
  <si>
    <t>31140 LAUNAGUET</t>
  </si>
  <si>
    <t>107 Chemin DE LA PALANQUE</t>
  </si>
  <si>
    <t>NP CONSEIL ET FORMATION</t>
  </si>
  <si>
    <t>73310736631</t>
  </si>
  <si>
    <t>80181175300012</t>
  </si>
  <si>
    <t>625243</t>
  </si>
  <si>
    <t>04 77 02 19 20</t>
  </si>
  <si>
    <t>9 Rue EDOUARD GARET</t>
  </si>
  <si>
    <t>NOXEA</t>
  </si>
  <si>
    <t>82420277342</t>
  </si>
  <si>
    <t>81138292800026</t>
  </si>
  <si>
    <t>548297</t>
  </si>
  <si>
    <t>01 43 46 35 32</t>
  </si>
  <si>
    <t>88 Boulevard DE PICPUS</t>
  </si>
  <si>
    <t>NOWIDO - L'ETABLISIENNE</t>
  </si>
  <si>
    <t>11754699175</t>
  </si>
  <si>
    <t>52343735800022</t>
  </si>
  <si>
    <t>640505</t>
  </si>
  <si>
    <t>33550 LANGOIRAN</t>
  </si>
  <si>
    <t>3 Chemin DU MARET</t>
  </si>
  <si>
    <t>NOVORGA</t>
  </si>
  <si>
    <t>75331411933</t>
  </si>
  <si>
    <t>90045179000019</t>
  </si>
  <si>
    <t>655557</t>
  </si>
  <si>
    <t>06 75 52 75 80</t>
  </si>
  <si>
    <t>2A Rue Du Bordage</t>
  </si>
  <si>
    <t>NOVOLINKO</t>
  </si>
  <si>
    <t>53351025735</t>
  </si>
  <si>
    <t>83891050300021</t>
  </si>
  <si>
    <t>629285</t>
  </si>
  <si>
    <t>03 22 70 03 44</t>
  </si>
  <si>
    <t>23 Rue Alexandre Fatton</t>
  </si>
  <si>
    <t>11/10/2021</t>
  </si>
  <si>
    <t>NOVOFORM AMIENS</t>
  </si>
  <si>
    <t>NOVOFORM</t>
  </si>
  <si>
    <t>22800135080</t>
  </si>
  <si>
    <t>50172804200042</t>
  </si>
  <si>
    <t>675040</t>
  </si>
  <si>
    <t>4 Avenue Laurent Cely</t>
  </si>
  <si>
    <t>26/09/2024</t>
  </si>
  <si>
    <t>NOVIDUS</t>
  </si>
  <si>
    <t>11922645392</t>
  </si>
  <si>
    <t>92064587600029</t>
  </si>
  <si>
    <t>685719</t>
  </si>
  <si>
    <t>210 LA TOLOSANE</t>
  </si>
  <si>
    <t>NOVETUDE SANTE PRO II TOULOUSE</t>
  </si>
  <si>
    <t>NOVETUDE SANTE PRO II</t>
  </si>
  <si>
    <t>82690808269</t>
  </si>
  <si>
    <t>44965372400178</t>
  </si>
  <si>
    <t>682767</t>
  </si>
  <si>
    <t>09 70 13 10 00</t>
  </si>
  <si>
    <t>14 Allée Nicole Gérard Mangin</t>
  </si>
  <si>
    <t>NOVETUDE SANTE PRO II NANTES</t>
  </si>
  <si>
    <t>44965372400194</t>
  </si>
  <si>
    <t>435351</t>
  </si>
  <si>
    <t>02 51 66 01 61</t>
  </si>
  <si>
    <t>2 Rue de l'Oiselière Pole Téliance Bât A</t>
  </si>
  <si>
    <t>NOVETUDE SANTE PRO II LES HERBIERS</t>
  </si>
  <si>
    <t>44965372400053</t>
  </si>
  <si>
    <t>668631</t>
  </si>
  <si>
    <t>04 78 74 16 60</t>
  </si>
  <si>
    <t>35 Boulevard Emile Zola</t>
  </si>
  <si>
    <t>NOVERGO</t>
  </si>
  <si>
    <t>82690859369</t>
  </si>
  <si>
    <t>48070025100022</t>
  </si>
  <si>
    <t>661650</t>
  </si>
  <si>
    <t>30250 AUBAIS</t>
  </si>
  <si>
    <t>1 Rue Du Temple</t>
  </si>
  <si>
    <t>NOVEM</t>
  </si>
  <si>
    <t>76300490730</t>
  </si>
  <si>
    <t>90774950100017</t>
  </si>
  <si>
    <t>651503</t>
  </si>
  <si>
    <t>06 76 76 45 95</t>
  </si>
  <si>
    <t>67700 SAVERNE</t>
  </si>
  <si>
    <t>6A Rue STIEVE</t>
  </si>
  <si>
    <t>NOVEL CONCEPT SAVERNE</t>
  </si>
  <si>
    <t>NOVEL CONCEPT</t>
  </si>
  <si>
    <t>42670489867</t>
  </si>
  <si>
    <t>78894585500013</t>
  </si>
  <si>
    <t>609031</t>
  </si>
  <si>
    <t>09 86 27 17 04</t>
  </si>
  <si>
    <t>60400 NOYON</t>
  </si>
  <si>
    <t>CAMPUS INOVIA BATIMENT 12</t>
  </si>
  <si>
    <t>1435 Boulevard CAMBRONNE</t>
  </si>
  <si>
    <t>NOVEI</t>
  </si>
  <si>
    <t>NOVEI FORMATION</t>
  </si>
  <si>
    <t>32600304760</t>
  </si>
  <si>
    <t>75243460500024</t>
  </si>
  <si>
    <t>586330</t>
  </si>
  <si>
    <t>06 18 03 52 46</t>
  </si>
  <si>
    <t>NOVE CONCEPT</t>
  </si>
  <si>
    <t>NOVE CONCEPT SAS</t>
  </si>
  <si>
    <t>93840397084</t>
  </si>
  <si>
    <t>83803920400014</t>
  </si>
  <si>
    <t>678429</t>
  </si>
  <si>
    <t>04 75 90 54 40</t>
  </si>
  <si>
    <t>26780 MALATAVERNE</t>
  </si>
  <si>
    <t>Zi Les Plaines</t>
  </si>
  <si>
    <t>815 B Chemin du Razas</t>
  </si>
  <si>
    <t>NOVARC ACADEMY</t>
  </si>
  <si>
    <t>82260208626</t>
  </si>
  <si>
    <t>50202475500022</t>
  </si>
  <si>
    <t>356281</t>
  </si>
  <si>
    <t>0 810 10 66 10</t>
  </si>
  <si>
    <t>ISLE D ABEAU  -  PARC DE CHESNES  BP 7401</t>
  </si>
  <si>
    <t>8 Place DE L EUROPE</t>
  </si>
  <si>
    <t>NOVAR FRANCE ST QUENTIN FALLAVIER</t>
  </si>
  <si>
    <t>NOVAR FRANCE - HONEYWELL FRIEDLAND</t>
  </si>
  <si>
    <t>82380475638</t>
  </si>
  <si>
    <t>42873760500033</t>
  </si>
  <si>
    <t>317913</t>
  </si>
  <si>
    <t>01 39 96 40 40</t>
  </si>
  <si>
    <t>IMMEUBLE SOPHOCLE</t>
  </si>
  <si>
    <t>9 Avenue DU MARAIS</t>
  </si>
  <si>
    <t>NOVAR FRANCE ARGENTEUIL</t>
  </si>
  <si>
    <t>42873760500082</t>
  </si>
  <si>
    <t>662938</t>
  </si>
  <si>
    <t>04 72 82 22 00</t>
  </si>
  <si>
    <t>13 Rue Claude Chappe</t>
  </si>
  <si>
    <t>NOVANCE FORM'ACTIONS</t>
  </si>
  <si>
    <t>84691675869</t>
  </si>
  <si>
    <t>85250734200016</t>
  </si>
  <si>
    <t>638523</t>
  </si>
  <si>
    <t>04 78 54 59 22</t>
  </si>
  <si>
    <t>72 Rue D'ALSACE</t>
  </si>
  <si>
    <t>NOVALEC SODEX FORMATION</t>
  </si>
  <si>
    <t>82690140269</t>
  </si>
  <si>
    <t>96050555000033</t>
  </si>
  <si>
    <t>614919</t>
  </si>
  <si>
    <t>05 59 47 78 00</t>
  </si>
  <si>
    <t>Batiment Bigarrena</t>
  </si>
  <si>
    <t>6 Chemin DE LA MAROUETTE</t>
  </si>
  <si>
    <t>08/09/2020</t>
  </si>
  <si>
    <t>NOVAE SERVICES BAYONNE</t>
  </si>
  <si>
    <t>NOVAE SERVICES</t>
  </si>
  <si>
    <t>11780296478</t>
  </si>
  <si>
    <t>37972361200113</t>
  </si>
  <si>
    <t>575045</t>
  </si>
  <si>
    <t>04 69 19 36 15</t>
  </si>
  <si>
    <t>80 Rue Henri De Boissieu</t>
  </si>
  <si>
    <t>NOVACAP FORMATION</t>
  </si>
  <si>
    <t>82010158301</t>
  </si>
  <si>
    <t>80019756800051</t>
  </si>
  <si>
    <t>676421</t>
  </si>
  <si>
    <t>07 68 82 60 49</t>
  </si>
  <si>
    <t>9 bis Rue du Marché Commun</t>
  </si>
  <si>
    <t>NOVA VIA RH NANTES</t>
  </si>
  <si>
    <t>NOVA VIA RH - AKOYAS NANTES NORD</t>
  </si>
  <si>
    <t>52441030944</t>
  </si>
  <si>
    <t>94991743900026</t>
  </si>
  <si>
    <t>677632</t>
  </si>
  <si>
    <t>3 Rue Guy Môquet</t>
  </si>
  <si>
    <t>NOUVO</t>
  </si>
  <si>
    <t>11922624192</t>
  </si>
  <si>
    <t>95081031700012</t>
  </si>
  <si>
    <t>676573</t>
  </si>
  <si>
    <t>07 68 48 72 79</t>
  </si>
  <si>
    <t>7 Rue de la Ville Etable</t>
  </si>
  <si>
    <t>NOUVELLES DIRECTIONS</t>
  </si>
  <si>
    <t>52440925944</t>
  </si>
  <si>
    <t>89142485500015</t>
  </si>
  <si>
    <t>622539</t>
  </si>
  <si>
    <t>06 81 54 71 06</t>
  </si>
  <si>
    <t>NOUVELLE TRAJECTOIRE</t>
  </si>
  <si>
    <t>26210348021</t>
  </si>
  <si>
    <t>81164157000023</t>
  </si>
  <si>
    <t>545910</t>
  </si>
  <si>
    <t>09 81 89 92 65</t>
  </si>
  <si>
    <t>38210 VOUREY</t>
  </si>
  <si>
    <t>50 Route De La Gare</t>
  </si>
  <si>
    <t>NOUVELLE ROUTE</t>
  </si>
  <si>
    <t>82260217426</t>
  </si>
  <si>
    <t>79746669500039</t>
  </si>
  <si>
    <t>201420</t>
  </si>
  <si>
    <t>03 80 70 12 32</t>
  </si>
  <si>
    <t>99 Rue De Talant</t>
  </si>
  <si>
    <t>NAEP SB FORMATION</t>
  </si>
  <si>
    <t>NOUVELLE ASSOCIATION EDUCATIVE POPULAIRE ST BENIGNE</t>
  </si>
  <si>
    <t>26210015921</t>
  </si>
  <si>
    <t>77821052600019</t>
  </si>
  <si>
    <t>635297</t>
  </si>
  <si>
    <t>40 Rue du chemin vert</t>
  </si>
  <si>
    <t>NOUVELLE ASS ICS BEGUE</t>
  </si>
  <si>
    <t>11754742675</t>
  </si>
  <si>
    <t>47959641300035</t>
  </si>
  <si>
    <t>538516</t>
  </si>
  <si>
    <t>01 60 06 04 07</t>
  </si>
  <si>
    <t>VILLA PARC II IMMEUBLE LE CEDRE</t>
  </si>
  <si>
    <t>Allée LECH WALESA</t>
  </si>
  <si>
    <t>SNRF</t>
  </si>
  <si>
    <t>NOUVEL R FORMATION</t>
  </si>
  <si>
    <t>11930736693</t>
  </si>
  <si>
    <t>80254529300010</t>
  </si>
  <si>
    <t>53417</t>
  </si>
  <si>
    <t>01879</t>
  </si>
  <si>
    <t>0232317676</t>
  </si>
  <si>
    <t>CS 32204</t>
  </si>
  <si>
    <t>62 Route de conches</t>
  </si>
  <si>
    <t>NOUVEL HOPITAL DE NAVARRE</t>
  </si>
  <si>
    <t>23270145227</t>
  </si>
  <si>
    <t>26270304400012</t>
  </si>
  <si>
    <t>642939</t>
  </si>
  <si>
    <t>0988193436</t>
  </si>
  <si>
    <t>14 Rue JULES THIREL</t>
  </si>
  <si>
    <t>NOUVEAU CHAPITRE / CBC FORMATION NC</t>
  </si>
  <si>
    <t>04973362697</t>
  </si>
  <si>
    <t>91001079200018</t>
  </si>
  <si>
    <t>512576</t>
  </si>
  <si>
    <t>01 46 74 51 69</t>
  </si>
  <si>
    <t>92160 ANTONY</t>
  </si>
  <si>
    <t>05/02/2015</t>
  </si>
  <si>
    <t>NAJE</t>
  </si>
  <si>
    <t>NOUS N'ABANDONNERONS JAMAIS L'ESPOIR</t>
  </si>
  <si>
    <t>11920976392</t>
  </si>
  <si>
    <t>41237647700011</t>
  </si>
  <si>
    <t>L'ORGANISME NE POSSEDE PAS DE NUMERO D'ACTIVITE VALIDE</t>
  </si>
  <si>
    <t>510403</t>
  </si>
  <si>
    <t>04 73 26 42 22</t>
  </si>
  <si>
    <t>33 Rue Marivaux</t>
  </si>
  <si>
    <t>NOURA FATIHA</t>
  </si>
  <si>
    <t>83630429163</t>
  </si>
  <si>
    <t>51210238500014</t>
  </si>
  <si>
    <t>651382</t>
  </si>
  <si>
    <t>5 Rue Victor Hugo</t>
  </si>
  <si>
    <t>N'OUBLIE JAMAIS</t>
  </si>
  <si>
    <t>75860186386</t>
  </si>
  <si>
    <t>84327078600026</t>
  </si>
  <si>
    <t>437098</t>
  </si>
  <si>
    <t>04 78 00 32 80</t>
  </si>
  <si>
    <t>LE BALADIN</t>
  </si>
  <si>
    <t>41 Rue VILLON</t>
  </si>
  <si>
    <t>NOUBIA JEAN-MARIE</t>
  </si>
  <si>
    <t>NOUBIA JEAN-MARIE - TEMPEAU</t>
  </si>
  <si>
    <t>82690815269</t>
  </si>
  <si>
    <t>45124676300010</t>
  </si>
  <si>
    <t>566550</t>
  </si>
  <si>
    <t>07 86 41 70 60</t>
  </si>
  <si>
    <t>29 Chemin DE L ERMITAGE</t>
  </si>
  <si>
    <t>NOTA BENE</t>
  </si>
  <si>
    <t>75860152186</t>
  </si>
  <si>
    <t>82800862300013</t>
  </si>
  <si>
    <t>683050</t>
  </si>
  <si>
    <t>07200 ST PRIVAT</t>
  </si>
  <si>
    <t>50 Avenue DE LA SOIE</t>
  </si>
  <si>
    <t>NOSTRA MENTE</t>
  </si>
  <si>
    <t>84070154207</t>
  </si>
  <si>
    <t>98024542700011</t>
  </si>
  <si>
    <t>636253</t>
  </si>
  <si>
    <t>03 67 82 02 15</t>
  </si>
  <si>
    <t>11 Avenue de Fribourg</t>
  </si>
  <si>
    <t>04/03/2022</t>
  </si>
  <si>
    <t>NOSCOME</t>
  </si>
  <si>
    <t>44680319568</t>
  </si>
  <si>
    <t>89926488100017</t>
  </si>
  <si>
    <t>402825</t>
  </si>
  <si>
    <t>06 42 19 54 56</t>
  </si>
  <si>
    <t>CHRU LILLE HOPITAL JEANNE DE FLANDRE</t>
  </si>
  <si>
    <t>2 Avenue OSCAR LAMBRET</t>
  </si>
  <si>
    <t>NOS TOUT PETITS LILLE</t>
  </si>
  <si>
    <t>NOS TOUT PETITS</t>
  </si>
  <si>
    <t>31590700259</t>
  </si>
  <si>
    <t>51049091500012</t>
  </si>
  <si>
    <t>671083</t>
  </si>
  <si>
    <t>07 49 87 88 04</t>
  </si>
  <si>
    <t>7 Avenue Parc de la sérane</t>
  </si>
  <si>
    <t>NORWAY PRODUCTION</t>
  </si>
  <si>
    <t>93132066713</t>
  </si>
  <si>
    <t>92094865000014</t>
  </si>
  <si>
    <t>671990</t>
  </si>
  <si>
    <t>1 509 547 7065</t>
  </si>
  <si>
    <t>ETATS UNIS - PASCO</t>
  </si>
  <si>
    <t>1412 N 5th Ave</t>
  </si>
  <si>
    <t>NORTHWEST ANESTHESIA SEMINARS</t>
  </si>
  <si>
    <t>598203</t>
  </si>
  <si>
    <t>1 952 646 2037</t>
  </si>
  <si>
    <t>Suite 204</t>
  </si>
  <si>
    <t>5841 Cedar Lake Road</t>
  </si>
  <si>
    <t>04/04/2019</t>
  </si>
  <si>
    <t>NANOS</t>
  </si>
  <si>
    <t>NORTH AMERICAN NEURO OPHTHALMOLOGY SOCIETY</t>
  </si>
  <si>
    <t>643488</t>
  </si>
  <si>
    <t>92190 MEUDON</t>
  </si>
  <si>
    <t>11 Rue ABEL VACHER</t>
  </si>
  <si>
    <t>27/07/2022</t>
  </si>
  <si>
    <t>NORSKA</t>
  </si>
  <si>
    <t>11922410092</t>
  </si>
  <si>
    <t>89910101800013</t>
  </si>
  <si>
    <t>674606</t>
  </si>
  <si>
    <t>NORVEGE - OSLO</t>
  </si>
  <si>
    <t>AKERSGATA 2</t>
  </si>
  <si>
    <t>24/09/2024</t>
  </si>
  <si>
    <t>NORDIC ASSOCIATION OF ORL-HNS</t>
  </si>
  <si>
    <t>NORSK FORENING FOR OTORHINOLARYNGOLOGI HODE OG HALSKIRURG</t>
  </si>
  <si>
    <t>635390</t>
  </si>
  <si>
    <t>45 Rue DE LA GARE</t>
  </si>
  <si>
    <t>NORRITO</t>
  </si>
  <si>
    <t>22600247260</t>
  </si>
  <si>
    <t>52896162600017</t>
  </si>
  <si>
    <t>672245</t>
  </si>
  <si>
    <t>07 68 93 41 80</t>
  </si>
  <si>
    <t>27310 BOURG ACHARD</t>
  </si>
  <si>
    <t>589 Rue DE MONTFORT</t>
  </si>
  <si>
    <t>NORMANDIE PREVENTIONS FORMATIONS</t>
  </si>
  <si>
    <t>28270253627</t>
  </si>
  <si>
    <t>91984138700013</t>
  </si>
  <si>
    <t>592389</t>
  </si>
  <si>
    <t>06 58 23 17 45</t>
  </si>
  <si>
    <t>7 Parc De La Scie Chez Mme Gallet</t>
  </si>
  <si>
    <t>NORMANDIE PREVENTION</t>
  </si>
  <si>
    <t>23760523476</t>
  </si>
  <si>
    <t>78952619100026</t>
  </si>
  <si>
    <t>424237</t>
  </si>
  <si>
    <t>02 32 62 47 08</t>
  </si>
  <si>
    <t>11 ter Avenue DU CHATEAU</t>
  </si>
  <si>
    <t>NORMANDIE FORMATION</t>
  </si>
  <si>
    <t>23270151527</t>
  </si>
  <si>
    <t>50471568100038</t>
  </si>
  <si>
    <t>666737</t>
  </si>
  <si>
    <t>02 14 99 00 20</t>
  </si>
  <si>
    <t>14320 ST ANDRE SUR ORNE</t>
  </si>
  <si>
    <t>ZAC DE LA SUISSE NORMANDE</t>
  </si>
  <si>
    <t>Allée DES CINDAIS</t>
  </si>
  <si>
    <t>NCI ST ANDRE SUR ORNE</t>
  </si>
  <si>
    <t>NORMANDIE CONSEIL INFORMATIQUE</t>
  </si>
  <si>
    <t>25140034214</t>
  </si>
  <si>
    <t>32777429500072</t>
  </si>
  <si>
    <t>661776</t>
  </si>
  <si>
    <t>02 77 38 05 50</t>
  </si>
  <si>
    <t>20 Quai FRISSARD</t>
  </si>
  <si>
    <t>NORMANDIE COMPETENCES</t>
  </si>
  <si>
    <t>28760644876</t>
  </si>
  <si>
    <t>90170349600017</t>
  </si>
  <si>
    <t>570199</t>
  </si>
  <si>
    <t>0299375738</t>
  </si>
  <si>
    <t>10 Rue HELENE DE LAVAL</t>
  </si>
  <si>
    <t>NORMAND YVES</t>
  </si>
  <si>
    <t>53351010435</t>
  </si>
  <si>
    <t>79757046200011</t>
  </si>
  <si>
    <t>684880</t>
  </si>
  <si>
    <t>02 32 12 57 08</t>
  </si>
  <si>
    <t>89 Route de darnetal</t>
  </si>
  <si>
    <t>NORMA FORMATION</t>
  </si>
  <si>
    <t>28760664776</t>
  </si>
  <si>
    <t>91394956600024</t>
  </si>
  <si>
    <t>391270</t>
  </si>
  <si>
    <t>03 29 35 65 94</t>
  </si>
  <si>
    <t>88000 EPINAL</t>
  </si>
  <si>
    <t>18 Rue BEL AIR</t>
  </si>
  <si>
    <t>NORM EST PRESSION</t>
  </si>
  <si>
    <t>41880093088</t>
  </si>
  <si>
    <t>49270658500014</t>
  </si>
  <si>
    <t>614622</t>
  </si>
  <si>
    <t>06 85 16 22 89</t>
  </si>
  <si>
    <t>44460 ST NICOLAS DE REDON</t>
  </si>
  <si>
    <t>7 Rue de la Vilaine</t>
  </si>
  <si>
    <t>NORIA ET COMPAGNIE</t>
  </si>
  <si>
    <t>52440528144</t>
  </si>
  <si>
    <t>49492829400029</t>
  </si>
  <si>
    <t>566494</t>
  </si>
  <si>
    <t>03 20 12 85 00</t>
  </si>
  <si>
    <t>23 Rue Gosselet</t>
  </si>
  <si>
    <t>NORD NATURE CHICO MENDES</t>
  </si>
  <si>
    <t>31590407859</t>
  </si>
  <si>
    <t>40057543700019</t>
  </si>
  <si>
    <t>686232</t>
  </si>
  <si>
    <t>03 10 92 70 07</t>
  </si>
  <si>
    <t>59710 AVELIN</t>
  </si>
  <si>
    <t>1 Rue d'Ennevelin</t>
  </si>
  <si>
    <t>NFHC</t>
  </si>
  <si>
    <t>NORD FORMATIONS HAUTEUR CONFINES</t>
  </si>
  <si>
    <t>32590989259</t>
  </si>
  <si>
    <t>84760765200017</t>
  </si>
  <si>
    <t>662082</t>
  </si>
  <si>
    <t>06 81 48 17 63</t>
  </si>
  <si>
    <t>27320 ST GERMAIN SUR AVRE</t>
  </si>
  <si>
    <t>11 bis Rue PRINCIPALE - TOISLEY</t>
  </si>
  <si>
    <t>31/10/2023</t>
  </si>
  <si>
    <t>NOPPINGER MURIEL</t>
  </si>
  <si>
    <t>28270240427</t>
  </si>
  <si>
    <t>51413471700032</t>
  </si>
  <si>
    <t>667640</t>
  </si>
  <si>
    <t>22 Rue de Fontenay</t>
  </si>
  <si>
    <t>NOOE</t>
  </si>
  <si>
    <t>11921173992</t>
  </si>
  <si>
    <t>42511560700052</t>
  </si>
  <si>
    <t>645515</t>
  </si>
  <si>
    <t>128 Rue DE LA BOETIE</t>
  </si>
  <si>
    <t>NOLWENN  ASSOLLANT  EURL</t>
  </si>
  <si>
    <t>11930651193</t>
  </si>
  <si>
    <t>78850700200020</t>
  </si>
  <si>
    <t>659459</t>
  </si>
  <si>
    <t>06 18 10 28 03</t>
  </si>
  <si>
    <t>13920 ST MITRE LES REMPARTS</t>
  </si>
  <si>
    <t>296 Allée Samuel Morse</t>
  </si>
  <si>
    <t>NOITULOS SOLUTION</t>
  </si>
  <si>
    <t>93131832513</t>
  </si>
  <si>
    <t>88384923400017</t>
  </si>
  <si>
    <t>651102</t>
  </si>
  <si>
    <t>06 61 42 92 54</t>
  </si>
  <si>
    <t>15 Rue Saint Pierre</t>
  </si>
  <si>
    <t>NOIREAULT LUCIE</t>
  </si>
  <si>
    <t>NOIREAULT LUCIE - ACA COACHING</t>
  </si>
  <si>
    <t>53560862556</t>
  </si>
  <si>
    <t>53503127200037</t>
  </si>
  <si>
    <t>484090</t>
  </si>
  <si>
    <t>06 81 96 6455</t>
  </si>
  <si>
    <t>16 Grande Rue DE ST RAMBERT</t>
  </si>
  <si>
    <t>NOETIC BEES</t>
  </si>
  <si>
    <t>82691293769</t>
  </si>
  <si>
    <t>79109077200025</t>
  </si>
  <si>
    <t>620609</t>
  </si>
  <si>
    <t>02 31 20 56 63</t>
  </si>
  <si>
    <t>14700 ST PIERRE CANIVET</t>
  </si>
  <si>
    <t>Domaine de la Tour</t>
  </si>
  <si>
    <t>16/02/2021</t>
  </si>
  <si>
    <t>NOELLE HOFMAN</t>
  </si>
  <si>
    <t>NOELLE HOFMAN - NH FORMATION</t>
  </si>
  <si>
    <t>25140218314</t>
  </si>
  <si>
    <t>45369046300022</t>
  </si>
  <si>
    <t>619577</t>
  </si>
  <si>
    <t>27 Rue DE PASSY</t>
  </si>
  <si>
    <t>15/01/2021</t>
  </si>
  <si>
    <t>NOEL JEAN LUC</t>
  </si>
  <si>
    <t>11755450975</t>
  </si>
  <si>
    <t>51811830200026</t>
  </si>
  <si>
    <t>609470</t>
  </si>
  <si>
    <t>06 66 34 72 91</t>
  </si>
  <si>
    <t>76260 EU</t>
  </si>
  <si>
    <t>15 Rue DU  BOIS DE LA COURONNE</t>
  </si>
  <si>
    <t>NOBLET ARNAUD- CREA FORMA</t>
  </si>
  <si>
    <t>28760567776</t>
  </si>
  <si>
    <t>83090596400011</t>
  </si>
  <si>
    <t>659733</t>
  </si>
  <si>
    <t>06 69 91 00 06</t>
  </si>
  <si>
    <t>13/15 Rue Taitbout</t>
  </si>
  <si>
    <t>NOBLEPROG FRANCE</t>
  </si>
  <si>
    <t>11755609975</t>
  </si>
  <si>
    <t>82846758900010</t>
  </si>
  <si>
    <t>609924</t>
  </si>
  <si>
    <t>06 89 64 41 29</t>
  </si>
  <si>
    <t>Centre D Affaires Partn Ace</t>
  </si>
  <si>
    <t>302 Rue GARIBALDI</t>
  </si>
  <si>
    <t>04/02/2020</t>
  </si>
  <si>
    <t>NO LIMITS LYON</t>
  </si>
  <si>
    <t>NO LIMITS - PHILEAS WORLD</t>
  </si>
  <si>
    <t>82691257769</t>
  </si>
  <si>
    <t>78957101500021</t>
  </si>
  <si>
    <t>594910</t>
  </si>
  <si>
    <t>06 40 28 53 09</t>
  </si>
  <si>
    <t>01600 TREVOUX</t>
  </si>
  <si>
    <t>18 Allée des tanneurs</t>
  </si>
  <si>
    <t>NMVS FORMATION</t>
  </si>
  <si>
    <t>84010187001</t>
  </si>
  <si>
    <t>82977892700014</t>
  </si>
  <si>
    <t>463498</t>
  </si>
  <si>
    <t>06201870697</t>
  </si>
  <si>
    <t>ALLEMAGNE - WEINHEIM</t>
  </si>
  <si>
    <t>D-96469</t>
  </si>
  <si>
    <t>FRIEDRICHSTRASSE 13</t>
  </si>
  <si>
    <t>NLP RHEIN NECKAR</t>
  </si>
  <si>
    <t>620269</t>
  </si>
  <si>
    <t>01 48 79 88 49</t>
  </si>
  <si>
    <t>28 Rue FERNAND HERBAUT</t>
  </si>
  <si>
    <t>NK CER PILOTE</t>
  </si>
  <si>
    <t>NK PILOTE</t>
  </si>
  <si>
    <t>11930794493</t>
  </si>
  <si>
    <t>84125331300016</t>
  </si>
  <si>
    <t>591385</t>
  </si>
  <si>
    <t>05 61 29 20 01</t>
  </si>
  <si>
    <t>20 Boulevard DU LIBRE ECHANGE</t>
  </si>
  <si>
    <t>NJ FORMATIONS</t>
  </si>
  <si>
    <t>73310769631</t>
  </si>
  <si>
    <t>80517709400028</t>
  </si>
  <si>
    <t>SIRET ET NDA INVALIDES</t>
  </si>
  <si>
    <t>320810</t>
  </si>
  <si>
    <t>02 40 73 29 51</t>
  </si>
  <si>
    <t>10 Allée de l'Ile Gloriette</t>
  </si>
  <si>
    <t>NIVOLLE CATHERINE</t>
  </si>
  <si>
    <t>NIVOLLE CATHERINE - OMECOM</t>
  </si>
  <si>
    <t>52440533644</t>
  </si>
  <si>
    <t>44764675300049</t>
  </si>
  <si>
    <t>513430</t>
  </si>
  <si>
    <t>09 71 30 74 92</t>
  </si>
  <si>
    <t>10 Place VENDOME</t>
  </si>
  <si>
    <t>NIVIERE SUBVENTIONS ET CONSULTING</t>
  </si>
  <si>
    <t>11754784175</t>
  </si>
  <si>
    <t>53807264600036</t>
  </si>
  <si>
    <t>564746</t>
  </si>
  <si>
    <t>57220 VALMUNSTER</t>
  </si>
  <si>
    <t>9 Rue de la Fontaine</t>
  </si>
  <si>
    <t>NITTACHOWA</t>
  </si>
  <si>
    <t>NITTACHOWA ASSOCIATION</t>
  </si>
  <si>
    <t>41570327057</t>
  </si>
  <si>
    <t>48505597400011</t>
  </si>
  <si>
    <t>613654</t>
  </si>
  <si>
    <t>10 Rue du Colisée</t>
  </si>
  <si>
    <t>NITIDIS</t>
  </si>
  <si>
    <t>11754698375</t>
  </si>
  <si>
    <t>52926269300011</t>
  </si>
  <si>
    <t>480149</t>
  </si>
  <si>
    <t>04 93 51 68 41</t>
  </si>
  <si>
    <t>71 Avenue de Brancolar</t>
  </si>
  <si>
    <t>NISSORL</t>
  </si>
  <si>
    <t>93060706306</t>
  </si>
  <si>
    <t>51478029500028</t>
  </si>
  <si>
    <t>479391</t>
  </si>
  <si>
    <t>06 19 02 58 82</t>
  </si>
  <si>
    <t>27 Rue DE L'ASSOMPTION</t>
  </si>
  <si>
    <t>NIROMATHE</t>
  </si>
  <si>
    <t>11754866575</t>
  </si>
  <si>
    <t>75228991800019</t>
  </si>
  <si>
    <t>679010</t>
  </si>
  <si>
    <t>04 73 77 60 10</t>
  </si>
  <si>
    <t>10 Rue MARYSE BASTIE</t>
  </si>
  <si>
    <t>NIPRO MEDICAL FRANCE COURNON D AUVERGNE</t>
  </si>
  <si>
    <t>NIPRO MEDICAL FRANCE</t>
  </si>
  <si>
    <t>84630572963</t>
  </si>
  <si>
    <t>34318352100123</t>
  </si>
  <si>
    <t>564692</t>
  </si>
  <si>
    <t>02 40 85 19 32</t>
  </si>
  <si>
    <t>43 Rue LEDRU ROLLIN</t>
  </si>
  <si>
    <t>NIMBUS TRAINING</t>
  </si>
  <si>
    <t>52440685144</t>
  </si>
  <si>
    <t>79258001100015</t>
  </si>
  <si>
    <t>675052</t>
  </si>
  <si>
    <t>06 35 315 672</t>
  </si>
  <si>
    <t>BATIMENT D2 APPARTEMENT 542</t>
  </si>
  <si>
    <t>721 Rue DU PRE AUX CLERCS</t>
  </si>
  <si>
    <t>NIMAGA ALIS</t>
  </si>
  <si>
    <t>NIMAGA ALIS - ALYS FORMATION</t>
  </si>
  <si>
    <t>76341144634</t>
  </si>
  <si>
    <t>90416569300014</t>
  </si>
  <si>
    <t>674370</t>
  </si>
  <si>
    <t>99 Boulevard RASPAIL</t>
  </si>
  <si>
    <t>NIKON EUROPE BV</t>
  </si>
  <si>
    <t>11996303175</t>
  </si>
  <si>
    <t>89407848400033</t>
  </si>
  <si>
    <t>637464</t>
  </si>
  <si>
    <t>01 48 72 34 55</t>
  </si>
  <si>
    <t>18 Rue DES DEFENSEURS DE VERDUN</t>
  </si>
  <si>
    <t>25/03/2022</t>
  </si>
  <si>
    <t>NIGUZA</t>
  </si>
  <si>
    <t>NIGUZA - THINK BY DESIGN</t>
  </si>
  <si>
    <t>11940942094</t>
  </si>
  <si>
    <t>50492926600014</t>
  </si>
  <si>
    <t>683772</t>
  </si>
  <si>
    <t>01 83 62 44 89</t>
  </si>
  <si>
    <t>46 Rue DE DOUAI</t>
  </si>
  <si>
    <t>NIGHTLINE FRANCE PARIS</t>
  </si>
  <si>
    <t>NIGHTLINE FRANCE</t>
  </si>
  <si>
    <t>11756646875</t>
  </si>
  <si>
    <t>82409260500032</t>
  </si>
  <si>
    <t>550590</t>
  </si>
  <si>
    <t>1 617 355 8249</t>
  </si>
  <si>
    <t>ETATS UNIS - WOBURN</t>
  </si>
  <si>
    <t>P.O. Box 3303</t>
  </si>
  <si>
    <t>NFI</t>
  </si>
  <si>
    <t>NIDCAP FEDERATION INTERNATIONAL</t>
  </si>
  <si>
    <t>552227</t>
  </si>
  <si>
    <t>06 12 19 53 32</t>
  </si>
  <si>
    <t>77590 FONTAINE LE PORT</t>
  </si>
  <si>
    <t>HAMEAU DE LA QUEUE DE FONTAINE</t>
  </si>
  <si>
    <t>3 Chemin DE HALAGE</t>
  </si>
  <si>
    <t>NICOUE PASCHOUD MICHELE - ACADEMIE DE REFLEXOLOGIE</t>
  </si>
  <si>
    <t>11770605877</t>
  </si>
  <si>
    <t>44820617700017</t>
  </si>
  <si>
    <t>487776</t>
  </si>
  <si>
    <t>0972192064</t>
  </si>
  <si>
    <t>73800 PORTE DE SAVOIE</t>
  </si>
  <si>
    <t>SAINT ANDRE</t>
  </si>
  <si>
    <t>NICOMAK</t>
  </si>
  <si>
    <t>82730137173</t>
  </si>
  <si>
    <t>51251157700011</t>
  </si>
  <si>
    <t>537081</t>
  </si>
  <si>
    <t>04 76 05 27 13</t>
  </si>
  <si>
    <t>22 Cours Sénozan</t>
  </si>
  <si>
    <t>NICOLLET DANIEL</t>
  </si>
  <si>
    <t>NICOLLET DANIEL - SUP FORMATION</t>
  </si>
  <si>
    <t>82380295438</t>
  </si>
  <si>
    <t>41302271600042</t>
  </si>
  <si>
    <t>495128</t>
  </si>
  <si>
    <t>01 40 21 93 27</t>
  </si>
  <si>
    <t>COUR SAINT LOUIS</t>
  </si>
  <si>
    <t>26 Rue DE LAPPE</t>
  </si>
  <si>
    <t>NICOLLE OLIVIER</t>
  </si>
  <si>
    <t>11755165675</t>
  </si>
  <si>
    <t>38832686000029</t>
  </si>
  <si>
    <t>57769</t>
  </si>
  <si>
    <t>03 20 06 88 14</t>
  </si>
  <si>
    <t>3-5 Rue de La Quenette</t>
  </si>
  <si>
    <t>NICOLE DE LUCA ET COMPAGNIE</t>
  </si>
  <si>
    <t>31590805159</t>
  </si>
  <si>
    <t>47840845300031</t>
  </si>
  <si>
    <t>624883</t>
  </si>
  <si>
    <t>06 13 64 34 47</t>
  </si>
  <si>
    <t>18350 OUROUER LES BOURDELINS</t>
  </si>
  <si>
    <t>4 Rue DES ARONCES</t>
  </si>
  <si>
    <t>NICOLAZZO ISABELLE</t>
  </si>
  <si>
    <t>24180121718</t>
  </si>
  <si>
    <t>79793297700037</t>
  </si>
  <si>
    <t>584149</t>
  </si>
  <si>
    <t>78590 NOISY LE ROI</t>
  </si>
  <si>
    <t>3 Avenue DU PARC</t>
  </si>
  <si>
    <t>NICOLAS PIERRE ANDRE</t>
  </si>
  <si>
    <t>11788372678</t>
  </si>
  <si>
    <t>52416459700030</t>
  </si>
  <si>
    <t>644596</t>
  </si>
  <si>
    <t>06 20 63 13 25</t>
  </si>
  <si>
    <t>52600 TORCENAY</t>
  </si>
  <si>
    <t>16 Rue de la Libération</t>
  </si>
  <si>
    <t>NICOLAS FLORENCE</t>
  </si>
  <si>
    <t>NICOLAS FLORENCE - FLUORITE FORMATIONS</t>
  </si>
  <si>
    <t>44520043452</t>
  </si>
  <si>
    <t>51015694600012</t>
  </si>
  <si>
    <t>543378</t>
  </si>
  <si>
    <t>06 13 33 49 59</t>
  </si>
  <si>
    <t>30133 LES ANGLES</t>
  </si>
  <si>
    <t>10 Rue DU COMPAGNONNAGE</t>
  </si>
  <si>
    <t>NICOLADZE VALERIE - ESPRIT MOSAIQUE</t>
  </si>
  <si>
    <t>91300299830</t>
  </si>
  <si>
    <t>45231322400027</t>
  </si>
  <si>
    <t>584538</t>
  </si>
  <si>
    <t>06 47 64 27 59</t>
  </si>
  <si>
    <t>09240 LA BASTIDE DE SEROU</t>
  </si>
  <si>
    <t>6 Rue DU CHATEAU</t>
  </si>
  <si>
    <t>NICOD SEVERINE - SEV TRESSES VANNERIE</t>
  </si>
  <si>
    <t>76090058109</t>
  </si>
  <si>
    <t>80790190500016</t>
  </si>
  <si>
    <t>486486</t>
  </si>
  <si>
    <t>04 67 92 46 08</t>
  </si>
  <si>
    <t>CENTRE  VICTOR HUGO</t>
  </si>
  <si>
    <t>10 Boulevard Victor Hugo</t>
  </si>
  <si>
    <t>03/05/2017</t>
  </si>
  <si>
    <t>NICKLES ISABELLE</t>
  </si>
  <si>
    <t>91340605334</t>
  </si>
  <si>
    <t>40447563400014</t>
  </si>
  <si>
    <t>418821</t>
  </si>
  <si>
    <t>67 Rue SAINT-JACQUES</t>
  </si>
  <si>
    <t>NICESOFT</t>
  </si>
  <si>
    <t>NICESOFT SEGAMI</t>
  </si>
  <si>
    <t>11754545275</t>
  </si>
  <si>
    <t>41812671000031</t>
  </si>
  <si>
    <t>451551</t>
  </si>
  <si>
    <t>03 85 42 06 55</t>
  </si>
  <si>
    <t>34 Quai Saint Cosme</t>
  </si>
  <si>
    <t>NICEPHORE CITE</t>
  </si>
  <si>
    <t>26710188171</t>
  </si>
  <si>
    <t>47902446500011</t>
  </si>
  <si>
    <t>653226</t>
  </si>
  <si>
    <t>NICEO EVENT</t>
  </si>
  <si>
    <t>11756649275</t>
  </si>
  <si>
    <t>94775592200012</t>
  </si>
  <si>
    <t>666336</t>
  </si>
  <si>
    <t>06 51 79 84 81</t>
  </si>
  <si>
    <t>63420 ANZAT LE LUGUET</t>
  </si>
  <si>
    <t>Lieu-dit BESSE</t>
  </si>
  <si>
    <t>EVOLUTION TOGETHER</t>
  </si>
  <si>
    <t>NIAY EDWIGE - EVOLUTION TOGETHER</t>
  </si>
  <si>
    <t>84630521263</t>
  </si>
  <si>
    <t>88129175100017</t>
  </si>
  <si>
    <t>455416</t>
  </si>
  <si>
    <t>02 14 09 20 45</t>
  </si>
  <si>
    <t>14113 VILLERVILLE</t>
  </si>
  <si>
    <t>4 Rue DU LANDAL</t>
  </si>
  <si>
    <t>NGUYEN NATHALIE ANNE</t>
  </si>
  <si>
    <t>NGUYEN NATHALIE ANNE - INSTITUT DE RELAXATION THERAPEUTIQUE</t>
  </si>
  <si>
    <t>28140411714</t>
  </si>
  <si>
    <t>38457749000038</t>
  </si>
  <si>
    <t>367394</t>
  </si>
  <si>
    <t>06 28 05 78 03</t>
  </si>
  <si>
    <t>12 Rue des cinq diamants</t>
  </si>
  <si>
    <t>NGUYEN HUY ANH</t>
  </si>
  <si>
    <t>11754050975</t>
  </si>
  <si>
    <t>45302972000019</t>
  </si>
  <si>
    <t>404184</t>
  </si>
  <si>
    <t>QUARTIER PELLETIER</t>
  </si>
  <si>
    <t>RIVE CHANCELLE</t>
  </si>
  <si>
    <t>NGO-DI KREMENETZKY ELISABETH MADELEINE</t>
  </si>
  <si>
    <t>NGO-DI KREMENETZKY ELISABETH MADELEINE - TERRE DE SENS</t>
  </si>
  <si>
    <t>97970152897</t>
  </si>
  <si>
    <t>31010136500040</t>
  </si>
  <si>
    <t>640578</t>
  </si>
  <si>
    <t>07 84 70 04 05</t>
  </si>
  <si>
    <t>95210 ST GRATIEN</t>
  </si>
  <si>
    <t>107 Rue D ERMONT</t>
  </si>
  <si>
    <t>NGANGU SANDRINE</t>
  </si>
  <si>
    <t>NGANGU SANDRINE - CHRYSALIDE CONSULTING</t>
  </si>
  <si>
    <t>11950676795</t>
  </si>
  <si>
    <t>84168224800023</t>
  </si>
  <si>
    <t>395948</t>
  </si>
  <si>
    <t>04 90 37 65 43</t>
  </si>
  <si>
    <t>289 Avenue MARECHAL FOCH</t>
  </si>
  <si>
    <t>NG FORMATIONS</t>
  </si>
  <si>
    <t>93840297384</t>
  </si>
  <si>
    <t>48822486600043</t>
  </si>
  <si>
    <t>639291</t>
  </si>
  <si>
    <t>06 89 77 02 46</t>
  </si>
  <si>
    <t>31 Montée des Roches</t>
  </si>
  <si>
    <t>NG CONSEIL</t>
  </si>
  <si>
    <t>84691678269</t>
  </si>
  <si>
    <t>81467190500010</t>
  </si>
  <si>
    <t>670145</t>
  </si>
  <si>
    <t>02 35 70 04 04</t>
  </si>
  <si>
    <t>10 Rue du Général Sarrail</t>
  </si>
  <si>
    <t>NFSPRO</t>
  </si>
  <si>
    <t>28760619476</t>
  </si>
  <si>
    <t>89056659900027</t>
  </si>
  <si>
    <t>544048</t>
  </si>
  <si>
    <t>17 Rue GRANVELLE</t>
  </si>
  <si>
    <t>NEYROUD MICHEL MN FORMATION CONSEIL</t>
  </si>
  <si>
    <t>43390066539</t>
  </si>
  <si>
    <t>44047826100025</t>
  </si>
  <si>
    <t>97573</t>
  </si>
  <si>
    <t>04 73 60 70 00</t>
  </si>
  <si>
    <t>10 Rue PATRICK DEPAILLER - BP 292</t>
  </si>
  <si>
    <t>NEYRIAL INFORMATIQUE</t>
  </si>
  <si>
    <t>83630031363</t>
  </si>
  <si>
    <t>31972205400040</t>
  </si>
  <si>
    <t>614221</t>
  </si>
  <si>
    <t>01 30 80 44 57</t>
  </si>
  <si>
    <t>78860 ST NOM LA BRETECHE</t>
  </si>
  <si>
    <t>CENTRE D'ACTIVITE LA TUILERIE</t>
  </si>
  <si>
    <t>RD 307</t>
  </si>
  <si>
    <t>NEXTEP</t>
  </si>
  <si>
    <t>NEXTEP - TELAB</t>
  </si>
  <si>
    <t>11780230178</t>
  </si>
  <si>
    <t>40214815900013</t>
  </si>
  <si>
    <t>627653</t>
  </si>
  <si>
    <t>09 83 44 33 04</t>
  </si>
  <si>
    <t>54930 DIARVILLE</t>
  </si>
  <si>
    <t>9 Clos Raphael</t>
  </si>
  <si>
    <t>NEXT UP</t>
  </si>
  <si>
    <t>41540341954</t>
  </si>
  <si>
    <t>81230635500015</t>
  </si>
  <si>
    <t>683413</t>
  </si>
  <si>
    <t>01 42 79 87 47</t>
  </si>
  <si>
    <t>101 Quai DES CHARTRONS</t>
  </si>
  <si>
    <t>GROUPE NEXT U BORDEAUX</t>
  </si>
  <si>
    <t>NEXT U FRANCE - GROUPE NEXT U</t>
  </si>
  <si>
    <t>72330872533</t>
  </si>
  <si>
    <t>52872464400034</t>
  </si>
  <si>
    <t>259317</t>
  </si>
  <si>
    <t>04 73 14 32 82</t>
  </si>
  <si>
    <t>La Pardieu</t>
  </si>
  <si>
    <t>51 Rue des Courtiaux</t>
  </si>
  <si>
    <t>NEXT MEDIA</t>
  </si>
  <si>
    <t>83630126563</t>
  </si>
  <si>
    <t>35063664300040</t>
  </si>
  <si>
    <t>627641</t>
  </si>
  <si>
    <t>06 90 73 51 17</t>
  </si>
  <si>
    <t>LA JAILLE</t>
  </si>
  <si>
    <t>91 Résidence TOUSSAINT LOUVERTURE</t>
  </si>
  <si>
    <t>NEXT LEVEL</t>
  </si>
  <si>
    <t>01973242197</t>
  </si>
  <si>
    <t>79958163200020</t>
  </si>
  <si>
    <t>370964</t>
  </si>
  <si>
    <t>9 Avenue De Paris</t>
  </si>
  <si>
    <t>NEXT FORMATION VINCENNES</t>
  </si>
  <si>
    <t>NEXT FORMATION</t>
  </si>
  <si>
    <t>11753663175</t>
  </si>
  <si>
    <t>44158313500047</t>
  </si>
  <si>
    <t>467030</t>
  </si>
  <si>
    <t>01 42 03 77 00</t>
  </si>
  <si>
    <t>3 Rue Des Mathurins 4 Rue Auber</t>
  </si>
  <si>
    <t>NEXT FORMATION PARIS</t>
  </si>
  <si>
    <t>44158313500054</t>
  </si>
  <si>
    <t>499286</t>
  </si>
  <si>
    <t>01 42 03 77 03</t>
  </si>
  <si>
    <t>77 Rue Du Rocher</t>
  </si>
  <si>
    <t>NEXT FORMA</t>
  </si>
  <si>
    <t>NEXT FORMA - ONFP</t>
  </si>
  <si>
    <t>11756558675</t>
  </si>
  <si>
    <t>51833310900040</t>
  </si>
  <si>
    <t>635420</t>
  </si>
  <si>
    <t>06 15 26 10 21</t>
  </si>
  <si>
    <t>141 Avenue DU PETIT JUAS</t>
  </si>
  <si>
    <t>NEXT FEELING</t>
  </si>
  <si>
    <t>93060924406</t>
  </si>
  <si>
    <t>88795364400010</t>
  </si>
  <si>
    <t>445319</t>
  </si>
  <si>
    <t>02 34 09 31 70</t>
  </si>
  <si>
    <t>31 Rue FOURE</t>
  </si>
  <si>
    <t>NEXT DECISION</t>
  </si>
  <si>
    <t>52440596144</t>
  </si>
  <si>
    <t>52105317300022</t>
  </si>
  <si>
    <t>556452</t>
  </si>
  <si>
    <t>01 55 45 33 00</t>
  </si>
  <si>
    <t>14 RUE DE LA TOMBE ISSOIRE</t>
  </si>
  <si>
    <t>NEXEM</t>
  </si>
  <si>
    <t>NEXEM - ASSOCIATON DE PREFIGURATION POUR LA FUSION FEGAPEI SYNEAS</t>
  </si>
  <si>
    <t>11755473575</t>
  </si>
  <si>
    <t>81766465900015</t>
  </si>
  <si>
    <t>668473</t>
  </si>
  <si>
    <t>04 28 29 72 44</t>
  </si>
  <si>
    <t>3 Chemin du Torey</t>
  </si>
  <si>
    <t>NEXCO PORTAGE</t>
  </si>
  <si>
    <t>84691980369</t>
  </si>
  <si>
    <t>90519250600020</t>
  </si>
  <si>
    <t>648050</t>
  </si>
  <si>
    <t>07 71 37 85 32</t>
  </si>
  <si>
    <t>31 Place JEAN JAURES</t>
  </si>
  <si>
    <t>NEXADIS</t>
  </si>
  <si>
    <t>84070120507</t>
  </si>
  <si>
    <t>88288877900015</t>
  </si>
  <si>
    <t>664637</t>
  </si>
  <si>
    <t>06 59 98 54 52</t>
  </si>
  <si>
    <t>128 Rue La Boetie</t>
  </si>
  <si>
    <t>NEWTON AGENCE</t>
  </si>
  <si>
    <t>11756072275</t>
  </si>
  <si>
    <t>88388966900015</t>
  </si>
  <si>
    <t>227493</t>
  </si>
  <si>
    <t>01154</t>
  </si>
  <si>
    <t>01 76 21 91 51</t>
  </si>
  <si>
    <t>11-15 Quai de Dion-Bouton</t>
  </si>
  <si>
    <t>NEWSMED PUTEAUX</t>
  </si>
  <si>
    <t>NEWSMED - LE MONITEUR DES PHARMACIES</t>
  </si>
  <si>
    <t>79000798300055</t>
  </si>
  <si>
    <t>669453</t>
  </si>
  <si>
    <t>04 90 55 79 41</t>
  </si>
  <si>
    <t>666 Chemin De Calameau Zone Industrielle La Boule Noire</t>
  </si>
  <si>
    <t>NEW'S FORMATIONS</t>
  </si>
  <si>
    <t>93131600913</t>
  </si>
  <si>
    <t>81515200400017</t>
  </si>
  <si>
    <t>562520</t>
  </si>
  <si>
    <t>09 53 03 16 20</t>
  </si>
  <si>
    <t>2 Rue Paul Camelle</t>
  </si>
  <si>
    <t>26/04/2017</t>
  </si>
  <si>
    <t>NEWDEAL INSTITUT</t>
  </si>
  <si>
    <t>72330774333</t>
  </si>
  <si>
    <t>51136363200049</t>
  </si>
  <si>
    <t>644845</t>
  </si>
  <si>
    <t>03 20 68 95 05</t>
  </si>
  <si>
    <t>PARC DE LA PLAINE</t>
  </si>
  <si>
    <t>2 Allée DE LA RAPERIE</t>
  </si>
  <si>
    <t>NEWCOM INSTITUTE</t>
  </si>
  <si>
    <t>31590263859</t>
  </si>
  <si>
    <t>38835706300030</t>
  </si>
  <si>
    <t>591221</t>
  </si>
  <si>
    <t>44 191 2226000</t>
  </si>
  <si>
    <t>ROYAUME-UNI - NEWCASTLE-UPON-TYNE</t>
  </si>
  <si>
    <t>NEWCASTLE UNIVERSITY</t>
  </si>
  <si>
    <t>599750</t>
  </si>
  <si>
    <t>44 1344407420</t>
  </si>
  <si>
    <t>ROYAUME-UNI - BINFIELD</t>
  </si>
  <si>
    <t>POPESWOOD</t>
  </si>
  <si>
    <t>ST MARKS ROAD</t>
  </si>
  <si>
    <t>NEWBOLD COLLEGE OF HIGHER EDUCATION</t>
  </si>
  <si>
    <t>285146</t>
  </si>
  <si>
    <t>03 25 45 18 90</t>
  </si>
  <si>
    <t>BATIMENT B</t>
  </si>
  <si>
    <t>9 bis Rue EDME BOURSAULT</t>
  </si>
  <si>
    <t>NEWAC</t>
  </si>
  <si>
    <t>21100043610</t>
  </si>
  <si>
    <t>35115300200057</t>
  </si>
  <si>
    <t>595494</t>
  </si>
  <si>
    <t>0180876306</t>
  </si>
  <si>
    <t>9 Rue FRANQUET</t>
  </si>
  <si>
    <t>NEW 3D GENERAL EDUCATION</t>
  </si>
  <si>
    <t>11754628875</t>
  </si>
  <si>
    <t>52268967800020</t>
  </si>
  <si>
    <t>620476</t>
  </si>
  <si>
    <t>LA HERVIAIS</t>
  </si>
  <si>
    <t>19 Rue des Garennes</t>
  </si>
  <si>
    <t>NEVEU HOUAL SOPHIE ANNICK</t>
  </si>
  <si>
    <t>52440816444</t>
  </si>
  <si>
    <t>82412429100017</t>
  </si>
  <si>
    <t>509139</t>
  </si>
  <si>
    <t>6 Rue DE L'OREE DU BOIS</t>
  </si>
  <si>
    <t>12/05/2020</t>
  </si>
  <si>
    <t>NEURO2COMM</t>
  </si>
  <si>
    <t>91340840134</t>
  </si>
  <si>
    <t>80506777400010</t>
  </si>
  <si>
    <t>630585</t>
  </si>
  <si>
    <t>32 488515272</t>
  </si>
  <si>
    <t>BELGIQUE - JODOIGNE</t>
  </si>
  <si>
    <t>1 Rue BASSE HOLLANDE</t>
  </si>
  <si>
    <t>NEUROTRANSMETTEURS</t>
  </si>
  <si>
    <t>661843</t>
  </si>
  <si>
    <t>07 69 74 07 48</t>
  </si>
  <si>
    <t>18 Avenue JEAN MEDECIN</t>
  </si>
  <si>
    <t>NEUROLOGIC</t>
  </si>
  <si>
    <t>93061062606</t>
  </si>
  <si>
    <t>95373402700014</t>
  </si>
  <si>
    <t>609286</t>
  </si>
  <si>
    <t>06 69 15 95 41</t>
  </si>
  <si>
    <t>31 ter Avenue de l’école d'agriculture G Buchet</t>
  </si>
  <si>
    <t>NEUROFORMATIONS SAS</t>
  </si>
  <si>
    <t>76341031234</t>
  </si>
  <si>
    <t>85109709700014</t>
  </si>
  <si>
    <t>610719</t>
  </si>
  <si>
    <t>09 88 36 28 43</t>
  </si>
  <si>
    <t>17 bis Boulevard Waldeck Rousseau</t>
  </si>
  <si>
    <t>NEURODIFF</t>
  </si>
  <si>
    <t>NEURODIFF'</t>
  </si>
  <si>
    <t>84420333742</t>
  </si>
  <si>
    <t>85309706100024</t>
  </si>
  <si>
    <t>309606</t>
  </si>
  <si>
    <t>05 49 76 79 18</t>
  </si>
  <si>
    <t>CS 88704</t>
  </si>
  <si>
    <t>556 Avenue de Limoges</t>
  </si>
  <si>
    <t>31/12/2019</t>
  </si>
  <si>
    <t>NEUROACTIVE</t>
  </si>
  <si>
    <t>54790072779</t>
  </si>
  <si>
    <t>42996022200025</t>
  </si>
  <si>
    <t>624494</t>
  </si>
  <si>
    <t>07 82 87 23 78</t>
  </si>
  <si>
    <t>31600 SEYSSES</t>
  </si>
  <si>
    <t>878 Chemin DE LA BOURDASSE</t>
  </si>
  <si>
    <t>NEUMANN BARONI LAURENCE</t>
  </si>
  <si>
    <t>73310802531</t>
  </si>
  <si>
    <t>80999978200018</t>
  </si>
  <si>
    <t>607289</t>
  </si>
  <si>
    <t>14 Rue MICHAEL FARADAY</t>
  </si>
  <si>
    <t>NETPRESTATION</t>
  </si>
  <si>
    <t>52490299749</t>
  </si>
  <si>
    <t>48250653200035</t>
  </si>
  <si>
    <t>502420</t>
  </si>
  <si>
    <t>03 89 33 14 32</t>
  </si>
  <si>
    <t>68110 ILLZACH</t>
  </si>
  <si>
    <t>13 Rue des champs</t>
  </si>
  <si>
    <t>NETIONE</t>
  </si>
  <si>
    <t>42680208868</t>
  </si>
  <si>
    <t>52003700300016</t>
  </si>
  <si>
    <t>626429</t>
  </si>
  <si>
    <t>31 30 272 9700</t>
  </si>
  <si>
    <t>PO BOX 1568</t>
  </si>
  <si>
    <t>118 Otterstraat</t>
  </si>
  <si>
    <t>NIVEL</t>
  </si>
  <si>
    <t>NETHERLANDS INSTITUTE FOR HEALTH SERVICES RESEARCH</t>
  </si>
  <si>
    <t>628748</t>
  </si>
  <si>
    <t>07 68 41 82 35</t>
  </si>
  <si>
    <t>13600 CEYRESTE</t>
  </si>
  <si>
    <t>1850 Voie ROMAINE</t>
  </si>
  <si>
    <t>NETFORM</t>
  </si>
  <si>
    <t>93131525613</t>
  </si>
  <si>
    <t>51274412900028</t>
  </si>
  <si>
    <t>638572</t>
  </si>
  <si>
    <t>09976</t>
  </si>
  <si>
    <t>06 68 56 71 68</t>
  </si>
  <si>
    <t>12 Rue DE VERDUN</t>
  </si>
  <si>
    <t>ZEDENTAL</t>
  </si>
  <si>
    <t>NETEXTED - ZEDENTAL.COM</t>
  </si>
  <si>
    <t>11922345492</t>
  </si>
  <si>
    <t>43806565800058</t>
  </si>
  <si>
    <t>687017</t>
  </si>
  <si>
    <t>06 88 22 91 52</t>
  </si>
  <si>
    <t>71710 MONTCENIS</t>
  </si>
  <si>
    <t>1 Place du champ de foire</t>
  </si>
  <si>
    <t>NESTORAT KARINE</t>
  </si>
  <si>
    <t>NESTORAT KARINE - R2P COACHING</t>
  </si>
  <si>
    <t>27710318171</t>
  </si>
  <si>
    <t>84252046200040</t>
  </si>
  <si>
    <t>494598</t>
  </si>
  <si>
    <t>0686646033</t>
  </si>
  <si>
    <t>84400 APT</t>
  </si>
  <si>
    <t>178 Avenue du Viaduc</t>
  </si>
  <si>
    <t>NRH APT</t>
  </si>
  <si>
    <t>NEPTUNE RH</t>
  </si>
  <si>
    <t>93840286684</t>
  </si>
  <si>
    <t>49226137500041</t>
  </si>
  <si>
    <t>533208</t>
  </si>
  <si>
    <t>09 75 44 49 20</t>
  </si>
  <si>
    <t>69170 TARARE</t>
  </si>
  <si>
    <t>4 bis Rue Denave</t>
  </si>
  <si>
    <t>NEPSOD EVOLUTION L ARBRESLE</t>
  </si>
  <si>
    <t>NEPSOD EVOLUTION</t>
  </si>
  <si>
    <t>82691276869</t>
  </si>
  <si>
    <t>79314668900013</t>
  </si>
  <si>
    <t>428450</t>
  </si>
  <si>
    <t>01166</t>
  </si>
  <si>
    <t>01 69 63 29 70</t>
  </si>
  <si>
    <t>2 DE LONGPONT</t>
  </si>
  <si>
    <t>NEPALE</t>
  </si>
  <si>
    <t>11910603591</t>
  </si>
  <si>
    <t>45062833400036</t>
  </si>
  <si>
    <t>477242</t>
  </si>
  <si>
    <t>0556983535</t>
  </si>
  <si>
    <t>15 Chemin de Cornier</t>
  </si>
  <si>
    <t>NEOVIA</t>
  </si>
  <si>
    <t>72330818633</t>
  </si>
  <si>
    <t>50493272400025</t>
  </si>
  <si>
    <t>432957</t>
  </si>
  <si>
    <t>02494</t>
  </si>
  <si>
    <t>01 53 30 79 50</t>
  </si>
  <si>
    <t>30 Rue Godot De Mauroy</t>
  </si>
  <si>
    <t>NEOVENTA MEDICAL</t>
  </si>
  <si>
    <t>11756823875</t>
  </si>
  <si>
    <t>53229842900020</t>
  </si>
  <si>
    <t>675957</t>
  </si>
  <si>
    <t>06 62 01 54 77</t>
  </si>
  <si>
    <t>64350 SIMACOURBE</t>
  </si>
  <si>
    <t>434 Chemin de la chataigneraie</t>
  </si>
  <si>
    <t>NEOSOCIAL</t>
  </si>
  <si>
    <t>75640579464</t>
  </si>
  <si>
    <t>98354476800010</t>
  </si>
  <si>
    <t>676196</t>
  </si>
  <si>
    <t>3 Rue Sacrot</t>
  </si>
  <si>
    <t>24/10/2024</t>
  </si>
  <si>
    <t>NEOPRO</t>
  </si>
  <si>
    <t>11941096094</t>
  </si>
  <si>
    <t>90465249200011</t>
  </si>
  <si>
    <t>641996</t>
  </si>
  <si>
    <t>06 51 13 49 25</t>
  </si>
  <si>
    <t>680 Route de la Cime de Cogny</t>
  </si>
  <si>
    <t>NEOPRAXIS</t>
  </si>
  <si>
    <t>84691764969</t>
  </si>
  <si>
    <t>88519203900018</t>
  </si>
  <si>
    <t>616898</t>
  </si>
  <si>
    <t>02 47 48 08 17</t>
  </si>
  <si>
    <t>27 Rue des Granges Galand</t>
  </si>
  <si>
    <t>NEOPOL</t>
  </si>
  <si>
    <t>24370379337</t>
  </si>
  <si>
    <t>42411157300020</t>
  </si>
  <si>
    <t>615833</t>
  </si>
  <si>
    <t>0626316957</t>
  </si>
  <si>
    <t>9 Avenue LEDRU ROLLIN</t>
  </si>
  <si>
    <t>05/10/2020</t>
  </si>
  <si>
    <t>NEOMOON GROUP</t>
  </si>
  <si>
    <t>11755689275</t>
  </si>
  <si>
    <t>83162157800010</t>
  </si>
  <si>
    <t>607940</t>
  </si>
  <si>
    <t>0972383910</t>
  </si>
  <si>
    <t>26 Rue Emile Decorps</t>
  </si>
  <si>
    <t>NEOMIS CONSEIL &amp; FORMATION</t>
  </si>
  <si>
    <t>NEOMIS CONSEIL ET FORMATION</t>
  </si>
  <si>
    <t>82690953869</t>
  </si>
  <si>
    <t>49194498900053</t>
  </si>
  <si>
    <t>588969</t>
  </si>
  <si>
    <t>08 10 81 02 30</t>
  </si>
  <si>
    <t>25 Rue Du Mal Foch</t>
  </si>
  <si>
    <t>29/01/2020</t>
  </si>
  <si>
    <t>NEOFIS</t>
  </si>
  <si>
    <t>11788066178</t>
  </si>
  <si>
    <t>50248590700039</t>
  </si>
  <si>
    <t>499160</t>
  </si>
  <si>
    <t>0677853065</t>
  </si>
  <si>
    <t>7 Rue SOPHIA ANTIPOLIS</t>
  </si>
  <si>
    <t>30/06/2020</t>
  </si>
  <si>
    <t>NEO PREV</t>
  </si>
  <si>
    <t>25140272414</t>
  </si>
  <si>
    <t>80072965900022</t>
  </si>
  <si>
    <t>679112</t>
  </si>
  <si>
    <t>06 24 94 81 86</t>
  </si>
  <si>
    <t>11 Rue Joseph Cugnot</t>
  </si>
  <si>
    <t>NEO FORMATIONS METZ</t>
  </si>
  <si>
    <t>NEO FORMATIONS</t>
  </si>
  <si>
    <t>44570382157</t>
  </si>
  <si>
    <t>81235702800024</t>
  </si>
  <si>
    <t>513271</t>
  </si>
  <si>
    <t>01 82 39 08 30</t>
  </si>
  <si>
    <t>5 Avenue DU CHATEAU</t>
  </si>
  <si>
    <t>07/03/2025</t>
  </si>
  <si>
    <t>NEO FORMA</t>
  </si>
  <si>
    <t>11910717791</t>
  </si>
  <si>
    <t>79129712000036</t>
  </si>
  <si>
    <t>532630</t>
  </si>
  <si>
    <t>06 64 27 88 20</t>
  </si>
  <si>
    <t>12 bis PORT DE L EMBOUCHURE</t>
  </si>
  <si>
    <t>NEO FACTO</t>
  </si>
  <si>
    <t>73310527331</t>
  </si>
  <si>
    <t>50922906800028</t>
  </si>
  <si>
    <t>343109</t>
  </si>
  <si>
    <t>03190 VALLON EN SULLY</t>
  </si>
  <si>
    <t>LES ARDILLERS</t>
  </si>
  <si>
    <t>Route D'EPINEUIL</t>
  </si>
  <si>
    <t>NENY GUYONNET CORINNE</t>
  </si>
  <si>
    <t>NENY GUYONNET CORINNE AGST FORMATION</t>
  </si>
  <si>
    <t>83030326903</t>
  </si>
  <si>
    <t>48257906700026</t>
  </si>
  <si>
    <t>674400</t>
  </si>
  <si>
    <t>05 49 95 15 40</t>
  </si>
  <si>
    <t>79200 CHATILLON SUR THOUET</t>
  </si>
  <si>
    <t>1 Allée du frene</t>
  </si>
  <si>
    <t>NEMTY FORMATION</t>
  </si>
  <si>
    <t>75790140479</t>
  </si>
  <si>
    <t>90781904900020</t>
  </si>
  <si>
    <t>518724</t>
  </si>
  <si>
    <t>0322240626</t>
  </si>
  <si>
    <t>80100 ABBEVILLE</t>
  </si>
  <si>
    <t>PEPINIERES D'ENTREPRISE - BP 40617</t>
  </si>
  <si>
    <t>Route DES DEUX VALLEES</t>
  </si>
  <si>
    <t>30/04/2015</t>
  </si>
  <si>
    <t>NEMOS SAS</t>
  </si>
  <si>
    <t>22800173080</t>
  </si>
  <si>
    <t>80191786500017</t>
  </si>
  <si>
    <t>685999</t>
  </si>
  <si>
    <t>Paris la Défense 7</t>
  </si>
  <si>
    <t>54 Rue de Bitche</t>
  </si>
  <si>
    <t>NEMESIS</t>
  </si>
  <si>
    <t>11922189792</t>
  </si>
  <si>
    <t>53046054200026</t>
  </si>
  <si>
    <t>491640</t>
  </si>
  <si>
    <t>01 77 19 34 48</t>
  </si>
  <si>
    <t>35 Rue MESLAY</t>
  </si>
  <si>
    <t>NELL ET ASSOCIES</t>
  </si>
  <si>
    <t>11755170675</t>
  </si>
  <si>
    <t>79322799200013</t>
  </si>
  <si>
    <t>513465</t>
  </si>
  <si>
    <t>04 77 71 58 59</t>
  </si>
  <si>
    <t>26 Rue AUGUSTE DOURDEIN</t>
  </si>
  <si>
    <t>NEL FORMATION</t>
  </si>
  <si>
    <t>82420262742</t>
  </si>
  <si>
    <t>79376157800012</t>
  </si>
  <si>
    <t>626235</t>
  </si>
  <si>
    <t>06 08 81 62 02</t>
  </si>
  <si>
    <t>1175 Allée JULES GREC</t>
  </si>
  <si>
    <t>NEKTON</t>
  </si>
  <si>
    <t>NEKTON - FORMATION MARITIME</t>
  </si>
  <si>
    <t>93060846206</t>
  </si>
  <si>
    <t>84482041500025</t>
  </si>
  <si>
    <t>566925</t>
  </si>
  <si>
    <t>02 51 24 95 81</t>
  </si>
  <si>
    <t>52 Rue JACQUES-YVES COUSTEAU</t>
  </si>
  <si>
    <t>06/07/2017</t>
  </si>
  <si>
    <t>NEHOLYS - RH MEDIATION LA ROCHE SUR YON</t>
  </si>
  <si>
    <t>NEHOLYS - RH MEDIATION</t>
  </si>
  <si>
    <t>52850163185</t>
  </si>
  <si>
    <t>53878296200046</t>
  </si>
  <si>
    <t>494677</t>
  </si>
  <si>
    <t>05 62 39 80 61</t>
  </si>
  <si>
    <t>65300 LAGRANGE</t>
  </si>
  <si>
    <t>Lieu-dit CAMELOT</t>
  </si>
  <si>
    <t>NEGRATO JEAN LUC</t>
  </si>
  <si>
    <t>NEGRATO JEAN LUC CREATIVE COMMUNICATION CONSEIL</t>
  </si>
  <si>
    <t>73650055965</t>
  </si>
  <si>
    <t>52389811200017</t>
  </si>
  <si>
    <t>540444</t>
  </si>
  <si>
    <t>31 183 646332</t>
  </si>
  <si>
    <t>PAYS-BAS - BARENDRECHT</t>
  </si>
  <si>
    <t>Olijfhout 20</t>
  </si>
  <si>
    <t>25/03/2016</t>
  </si>
  <si>
    <t>NVTG</t>
  </si>
  <si>
    <t>NEDERLANDSE VERENIGING VOOR TECHNOLOGIE IN DE GEZONDHEIDSZORG</t>
  </si>
  <si>
    <t>651485</t>
  </si>
  <si>
    <t>31 88 500 19 00</t>
  </si>
  <si>
    <t>1200 Mercatorlaan</t>
  </si>
  <si>
    <t>NVN</t>
  </si>
  <si>
    <t>NEDERLANDSE VERENIGING VOOR NEUROLOGIE</t>
  </si>
  <si>
    <t>655004</t>
  </si>
  <si>
    <t>31 48 6477 710</t>
  </si>
  <si>
    <t>NVSHA</t>
  </si>
  <si>
    <t>NEDERLANDSE VERENIGING VAN SPOEDEISENDE HULP ARTSEN</t>
  </si>
  <si>
    <t>512400</t>
  </si>
  <si>
    <t>0546832503</t>
  </si>
  <si>
    <t>LE BOIS DES PIERRIERES</t>
  </si>
  <si>
    <t>NCO FORMATIONS GLOBALES</t>
  </si>
  <si>
    <t>54170176217</t>
  </si>
  <si>
    <t>80019207200018</t>
  </si>
  <si>
    <t>642988</t>
  </si>
  <si>
    <t>24330 ST LAURENT SUR MANOIRE</t>
  </si>
  <si>
    <t>boulazac</t>
  </si>
  <si>
    <t>2191 Route de buissonniere ste marie de chignac</t>
  </si>
  <si>
    <t>NB FORMATION</t>
  </si>
  <si>
    <t>75240194824</t>
  </si>
  <si>
    <t>84036511800016</t>
  </si>
  <si>
    <t>666403</t>
  </si>
  <si>
    <t>02 56 27 11 76</t>
  </si>
  <si>
    <t>42 Rue ANATOLE LE BRAZ</t>
  </si>
  <si>
    <t>NAUTISURF ST MALO SAUVETAGE ET SECOURISME</t>
  </si>
  <si>
    <t>53350991335</t>
  </si>
  <si>
    <t>81982887200021</t>
  </si>
  <si>
    <t>603181</t>
  </si>
  <si>
    <t>76 Boulevard Victor Hugo</t>
  </si>
  <si>
    <t>NAUTILUX</t>
  </si>
  <si>
    <t>52440832344</t>
  </si>
  <si>
    <t>80409060300015</t>
  </si>
  <si>
    <t>650274</t>
  </si>
  <si>
    <t>1 VILLA PIERRE</t>
  </si>
  <si>
    <t>NAUTILUS COLLEGE</t>
  </si>
  <si>
    <t>11941144294</t>
  </si>
  <si>
    <t>91475544200011</t>
  </si>
  <si>
    <t>607265</t>
  </si>
  <si>
    <t>0663781829</t>
  </si>
  <si>
    <t>43 Rue de BRISSAC</t>
  </si>
  <si>
    <t>21/11/2019</t>
  </si>
  <si>
    <t>NAUDIN PINSON CAROLINE ELISABETH - ATOUTS RH</t>
  </si>
  <si>
    <t>52490332449</t>
  </si>
  <si>
    <t>51152352400011</t>
  </si>
  <si>
    <t>654577</t>
  </si>
  <si>
    <t>47 Rue NIELS BOHR</t>
  </si>
  <si>
    <t>NATURELISA</t>
  </si>
  <si>
    <t>93131994213</t>
  </si>
  <si>
    <t>91049657900012</t>
  </si>
  <si>
    <t>644079</t>
  </si>
  <si>
    <t>06 63 80 16 48</t>
  </si>
  <si>
    <t>batiment F5</t>
  </si>
  <si>
    <t>90 Rue Paul Bert</t>
  </si>
  <si>
    <t>NATURELIA</t>
  </si>
  <si>
    <t>84691465169</t>
  </si>
  <si>
    <t>80762873000044</t>
  </si>
  <si>
    <t>582827</t>
  </si>
  <si>
    <t>09 52 87 92 25</t>
  </si>
  <si>
    <t>CANIDELITE</t>
  </si>
  <si>
    <t>4 Rue DU DAHOMEY</t>
  </si>
  <si>
    <t>NATURE DE CHIEN</t>
  </si>
  <si>
    <t>11755528775</t>
  </si>
  <si>
    <t>82114692500010</t>
  </si>
  <si>
    <t>557444</t>
  </si>
  <si>
    <t>04 34 43 26 82</t>
  </si>
  <si>
    <t>34730 PRADES LE LEZ</t>
  </si>
  <si>
    <t>EUROMOV UFR STAPS</t>
  </si>
  <si>
    <t>70 Ancien Chemin De Saint Vincent 70 Ancien Chemin De Saint Vincent</t>
  </si>
  <si>
    <t>NATURALPAD</t>
  </si>
  <si>
    <t>76341091334</t>
  </si>
  <si>
    <t>79452043700011</t>
  </si>
  <si>
    <t>434220</t>
  </si>
  <si>
    <t>01 46 20 18 40</t>
  </si>
  <si>
    <t>26-28 Rue De Londres</t>
  </si>
  <si>
    <t>NATIVO</t>
  </si>
  <si>
    <t>11921590892</t>
  </si>
  <si>
    <t>49351121600019</t>
  </si>
  <si>
    <t>548029</t>
  </si>
  <si>
    <t>05 61 24 11 53</t>
  </si>
  <si>
    <t>31130 FLOURENS</t>
  </si>
  <si>
    <t>ZI DE VIGNALIS</t>
  </si>
  <si>
    <t>1 Impasse LANCEFOC</t>
  </si>
  <si>
    <t>NATIONAL PERFECT BEAUTY</t>
  </si>
  <si>
    <t>73310740031</t>
  </si>
  <si>
    <t>80188411500016</t>
  </si>
  <si>
    <t>585403</t>
  </si>
  <si>
    <t>THAILANDE - NONTHABURI</t>
  </si>
  <si>
    <t>NIEM Building Ministry of Public Health</t>
  </si>
  <si>
    <t>Tiwanon Rd. - Muang District</t>
  </si>
  <si>
    <t>13/06/2018</t>
  </si>
  <si>
    <t>NIEM</t>
  </si>
  <si>
    <t>NATIONAL INSTITUTE FOR EMERGENCY MEDICINE</t>
  </si>
  <si>
    <t>553645</t>
  </si>
  <si>
    <t>1 801 4479360</t>
  </si>
  <si>
    <t>ETATS UNIS - FARMINGTON</t>
  </si>
  <si>
    <t>Suite 110</t>
  </si>
  <si>
    <t>1433 N 1075 W</t>
  </si>
  <si>
    <t>30/11/2016</t>
  </si>
  <si>
    <t>NCSBS</t>
  </si>
  <si>
    <t>NATIONAL CENTER ON SHAKEN BABY SYNDROME</t>
  </si>
  <si>
    <t>645242</t>
  </si>
  <si>
    <t>ETATS UNIS - ROCKVILLE</t>
  </si>
  <si>
    <t>9609 Medical Center Drive</t>
  </si>
  <si>
    <t>NCI</t>
  </si>
  <si>
    <t>NATIONAL CANCER INSTITUTE</t>
  </si>
  <si>
    <t>668497</t>
  </si>
  <si>
    <t>1 202 358-0001</t>
  </si>
  <si>
    <t>300 E. Street SW, Suite 5R30</t>
  </si>
  <si>
    <t>NASA</t>
  </si>
  <si>
    <t>NATIONAL AERONAUTICS AND SPACE ADMINISTRATION</t>
  </si>
  <si>
    <t>381445</t>
  </si>
  <si>
    <t>0692 30 09 51</t>
  </si>
  <si>
    <t>POINTE DES CHATEAUX</t>
  </si>
  <si>
    <t>2 Impasse RODRIGUES</t>
  </si>
  <si>
    <t>NATIEZ DOMINIQUE WALIYA</t>
  </si>
  <si>
    <t>NATIEZ DOMINIQUE WALIYA - ELLIPSE OI</t>
  </si>
  <si>
    <t>98970319697</t>
  </si>
  <si>
    <t>35405762200079</t>
  </si>
  <si>
    <t>658558</t>
  </si>
  <si>
    <t>17600 LE CHAY</t>
  </si>
  <si>
    <t>6B Rue de chez Target</t>
  </si>
  <si>
    <t>NATHALIE LECHAY FORMATIONS</t>
  </si>
  <si>
    <t>75170296517</t>
  </si>
  <si>
    <t>94951290900019</t>
  </si>
  <si>
    <t>627227</t>
  </si>
  <si>
    <t>06 63 44 37 49</t>
  </si>
  <si>
    <t>54 Boulevard Saint Michel</t>
  </si>
  <si>
    <t>04/08/2021</t>
  </si>
  <si>
    <t>NAF</t>
  </si>
  <si>
    <t>NATHALIE AUBERT FORMATION</t>
  </si>
  <si>
    <t>11910816391</t>
  </si>
  <si>
    <t>83220341800013</t>
  </si>
  <si>
    <t>652817</t>
  </si>
  <si>
    <t>09 50 75 28 32</t>
  </si>
  <si>
    <t>13 Avenue DE LA MOSSON</t>
  </si>
  <si>
    <t>NATH SAKURA FACTORY</t>
  </si>
  <si>
    <t>91340761034</t>
  </si>
  <si>
    <t>53342318200021</t>
  </si>
  <si>
    <t>565076</t>
  </si>
  <si>
    <t>08143</t>
  </si>
  <si>
    <t>06 81 40 23 64</t>
  </si>
  <si>
    <t>1 Avenue Robert Schuman</t>
  </si>
  <si>
    <t>NATAL EPINAL</t>
  </si>
  <si>
    <t>NATAL</t>
  </si>
  <si>
    <t>44880161488</t>
  </si>
  <si>
    <t>53810264100023</t>
  </si>
  <si>
    <t>610367</t>
  </si>
  <si>
    <t>06 64 64 28 86</t>
  </si>
  <si>
    <t>77540 COURPALAY</t>
  </si>
  <si>
    <t>GRAND BREAU</t>
  </si>
  <si>
    <t>7 ter Rue DES PETITS CLOZEAUX</t>
  </si>
  <si>
    <t>NATAF OTSMANE SANDRINE - CHIEN CHAT MODE D'EMPLOI</t>
  </si>
  <si>
    <t>11770470877</t>
  </si>
  <si>
    <t>49934999100020</t>
  </si>
  <si>
    <t>504166</t>
  </si>
  <si>
    <t>06 33 26 79 26</t>
  </si>
  <si>
    <t>12 Rue de la Ziegelau</t>
  </si>
  <si>
    <t>NATACHA MULLER ECOLE DE PLEIN ETRE</t>
  </si>
  <si>
    <t>42670475867</t>
  </si>
  <si>
    <t>48041087700025</t>
  </si>
  <si>
    <t>530165</t>
  </si>
  <si>
    <t>01 45 14 73 73</t>
  </si>
  <si>
    <t>31 Cours DES JUILLIOTTES</t>
  </si>
  <si>
    <t>NAT SYSTEM</t>
  </si>
  <si>
    <t>NAT SYSTEM MAISONS ALFORT</t>
  </si>
  <si>
    <t>11940864594</t>
  </si>
  <si>
    <t>44857288300057</t>
  </si>
  <si>
    <t>315989</t>
  </si>
  <si>
    <t>02 62 34 97 80</t>
  </si>
  <si>
    <t>210 Rue GENERAL LAMBERT</t>
  </si>
  <si>
    <t>NASSIBOU</t>
  </si>
  <si>
    <t>98970318097</t>
  </si>
  <si>
    <t>44294985500013</t>
  </si>
  <si>
    <t>614350</t>
  </si>
  <si>
    <t>02 85 52 07 73</t>
  </si>
  <si>
    <t>37 Rue Montesquieu</t>
  </si>
  <si>
    <t>NASCITA ANGERS</t>
  </si>
  <si>
    <t>NASCITA ANGERS - ASSOCIATION MONTESSORI</t>
  </si>
  <si>
    <t>52490304649</t>
  </si>
  <si>
    <t>52836599200015</t>
  </si>
  <si>
    <t>685483</t>
  </si>
  <si>
    <t>06 61 44 06 91</t>
  </si>
  <si>
    <t>39 Avenue Raymond Poincaré</t>
  </si>
  <si>
    <t>NARNIAH</t>
  </si>
  <si>
    <t>75331645233</t>
  </si>
  <si>
    <t>93229143800012</t>
  </si>
  <si>
    <t>681581</t>
  </si>
  <si>
    <t>06 89 31 10 08</t>
  </si>
  <si>
    <t>21 Rue Hélioconias</t>
  </si>
  <si>
    <t>NARAYANIN CHRISTEL</t>
  </si>
  <si>
    <t>NARAYANIN CHRISTEL - DBA FOCUS</t>
  </si>
  <si>
    <t>03973370997</t>
  </si>
  <si>
    <t>90984190000014</t>
  </si>
  <si>
    <t>262729</t>
  </si>
  <si>
    <t>01 44 24 55 89</t>
  </si>
  <si>
    <t>13 Avenue D ITALIE</t>
  </si>
  <si>
    <t>NAQUET ALETH CENTRE ADRES</t>
  </si>
  <si>
    <t>NAQUET ALETH ACTIVITES POUR LE DEVELOPPEMENT DES RELATIONS EN SANTE</t>
  </si>
  <si>
    <t>11752793175</t>
  </si>
  <si>
    <t>34899032600020</t>
  </si>
  <si>
    <t>668424</t>
  </si>
  <si>
    <t>05 62 84 10 13</t>
  </si>
  <si>
    <t>105 Route D'ALBI</t>
  </si>
  <si>
    <t>NAPSIA</t>
  </si>
  <si>
    <t>76311035331</t>
  </si>
  <si>
    <t>88040241700039</t>
  </si>
  <si>
    <t>543627</t>
  </si>
  <si>
    <t>CS 46339</t>
  </si>
  <si>
    <t>20 Boulevard Général de Gaulle</t>
  </si>
  <si>
    <t>NANTES YNOV CAMPUS</t>
  </si>
  <si>
    <t>52440756544</t>
  </si>
  <si>
    <t>80442673200033</t>
  </si>
  <si>
    <t>484507</t>
  </si>
  <si>
    <t>02 40 99 83 83</t>
  </si>
  <si>
    <t>BP 61112</t>
  </si>
  <si>
    <t>10 Rue BIAS</t>
  </si>
  <si>
    <t>NANTES UNIVERSITE</t>
  </si>
  <si>
    <t>13002974700016</t>
  </si>
  <si>
    <t>580697</t>
  </si>
  <si>
    <t>06 07 73 65 51</t>
  </si>
  <si>
    <t>ZAC DE LA LOIRE</t>
  </si>
  <si>
    <t>14 Rue JAN PALACH</t>
  </si>
  <si>
    <t>16/03/2018</t>
  </si>
  <si>
    <t>NCS</t>
  </si>
  <si>
    <t>NANTES COORDINATION SECURITE SAS</t>
  </si>
  <si>
    <t>52440763644</t>
  </si>
  <si>
    <t>81740298500011</t>
  </si>
  <si>
    <t>529461</t>
  </si>
  <si>
    <t>01 47 23 05 08</t>
  </si>
  <si>
    <t>5 Rue LA PEROUSE</t>
  </si>
  <si>
    <t>NAITRE ET VIVRE</t>
  </si>
  <si>
    <t>NAITRE ET VIVRE FEDERATION NATIONALE PREVENTION MORT SUBITE NOURRISSON</t>
  </si>
  <si>
    <t>11755304575</t>
  </si>
  <si>
    <t>34766192800031</t>
  </si>
  <si>
    <t>452210</t>
  </si>
  <si>
    <t>03502</t>
  </si>
  <si>
    <t>04 67 04 01 53</t>
  </si>
  <si>
    <t>ESPACE HENRI SANS BAT C</t>
  </si>
  <si>
    <t>59 Avenue DE FES</t>
  </si>
  <si>
    <t>NGLR</t>
  </si>
  <si>
    <t>NAITRE ET GRANDIR EN LANGUEDOC ROUSSILLON</t>
  </si>
  <si>
    <t>48025644500036</t>
  </si>
  <si>
    <t>545478</t>
  </si>
  <si>
    <t>01 79 72 54 56</t>
  </si>
  <si>
    <t>32 Boulevard Paul Vaillant Couturier</t>
  </si>
  <si>
    <t>NEF</t>
  </si>
  <si>
    <t>NAITRE DANS L'EST FRANCILIEN</t>
  </si>
  <si>
    <t>11930688793</t>
  </si>
  <si>
    <t>51879688300024</t>
  </si>
  <si>
    <t>474940</t>
  </si>
  <si>
    <t>01 58 46 26 95</t>
  </si>
  <si>
    <t>261 Avenue DU GENERAL LECLERC</t>
  </si>
  <si>
    <t>07/01/2014</t>
  </si>
  <si>
    <t>NAILS AND CO</t>
  </si>
  <si>
    <t>11940833694</t>
  </si>
  <si>
    <t>75103793800030</t>
  </si>
  <si>
    <t>661752</t>
  </si>
  <si>
    <t>06 56 80 75 93</t>
  </si>
  <si>
    <t>65 Avenue d'Aubière</t>
  </si>
  <si>
    <t>NAIL ART LUCIE</t>
  </si>
  <si>
    <t>84630517863</t>
  </si>
  <si>
    <t>90928217000028</t>
  </si>
  <si>
    <t>590540</t>
  </si>
  <si>
    <t>04 37 26 16 80</t>
  </si>
  <si>
    <t>bât 3</t>
  </si>
  <si>
    <t>19 Place TABAREAU</t>
  </si>
  <si>
    <t>NAGLER PATRICIA</t>
  </si>
  <si>
    <t>82691271769</t>
  </si>
  <si>
    <t>34187870000093</t>
  </si>
  <si>
    <t>409844</t>
  </si>
  <si>
    <t>02973</t>
  </si>
  <si>
    <t>44760 LA BERNERIE EN RETZ</t>
  </si>
  <si>
    <t>Rue Des Chaloires</t>
  </si>
  <si>
    <t>04/11/2019</t>
  </si>
  <si>
    <t>NAGELS MARC</t>
  </si>
  <si>
    <t>52440810644</t>
  </si>
  <si>
    <t>51933234000032</t>
  </si>
  <si>
    <t>446804</t>
  </si>
  <si>
    <t>03616</t>
  </si>
  <si>
    <t>06 71 56 93 90</t>
  </si>
  <si>
    <t>4 ter Chemin DES ROSSIGNOLS</t>
  </si>
  <si>
    <t>NACRE FORMEO</t>
  </si>
  <si>
    <t>NACRE FORMEO SARL</t>
  </si>
  <si>
    <t>73310640831</t>
  </si>
  <si>
    <t>74986533300050</t>
  </si>
  <si>
    <t>264647</t>
  </si>
  <si>
    <t>01 34 32 43 43</t>
  </si>
  <si>
    <t>ZI VERT GALANT</t>
  </si>
  <si>
    <t>2 Rue PAUL PAINLEVE</t>
  </si>
  <si>
    <t>NACELLES SERVICES</t>
  </si>
  <si>
    <t>11950290695</t>
  </si>
  <si>
    <t>33504423600016</t>
  </si>
  <si>
    <t>415911</t>
  </si>
  <si>
    <t>05 34 46 56 25</t>
  </si>
  <si>
    <t>10 Rue DES ARTS</t>
  </si>
  <si>
    <t>NACARAT TOULOUSE</t>
  </si>
  <si>
    <t>NACARAT</t>
  </si>
  <si>
    <t>73310482031</t>
  </si>
  <si>
    <t>48485035900072</t>
  </si>
  <si>
    <t>611438</t>
  </si>
  <si>
    <t>04 28 01 21 88</t>
  </si>
  <si>
    <t>46 Rue Barrouin</t>
  </si>
  <si>
    <t>NACARAT ST ETIENNE</t>
  </si>
  <si>
    <t>82420278142</t>
  </si>
  <si>
    <t>81160199600069</t>
  </si>
  <si>
    <t>642575</t>
  </si>
  <si>
    <t>157 Route DE CORBIAC</t>
  </si>
  <si>
    <t>NAAKI CONSEIL</t>
  </si>
  <si>
    <t>75331387433</t>
  </si>
  <si>
    <t>90787375600015</t>
  </si>
  <si>
    <t>670339</t>
  </si>
  <si>
    <t>04 67 93 11 47</t>
  </si>
  <si>
    <t>34370 CREISSAN</t>
  </si>
  <si>
    <t>1 Rue Marcellin Albert</t>
  </si>
  <si>
    <t>N 124 CREISSAN</t>
  </si>
  <si>
    <t>N 124</t>
  </si>
  <si>
    <t>91340748734</t>
  </si>
  <si>
    <t>44213475500010</t>
  </si>
  <si>
    <t>589664</t>
  </si>
  <si>
    <t>05 57 54 54 94</t>
  </si>
  <si>
    <t>IMMEUBLE SERVO</t>
  </si>
  <si>
    <t>19-21 Rue COMMANDANT COUSTEAU</t>
  </si>
  <si>
    <t>21/09/2018</t>
  </si>
  <si>
    <t>M2S33 FORMATIONS</t>
  </si>
  <si>
    <t>75331106733</t>
  </si>
  <si>
    <t>83464473400016</t>
  </si>
  <si>
    <t>587497</t>
  </si>
  <si>
    <t>04 42 79 00 90</t>
  </si>
  <si>
    <t>RESIDENCE ROSINI BAT G1</t>
  </si>
  <si>
    <t>11 Avenue DU 8 MAI 1945</t>
  </si>
  <si>
    <t>M2S FORMATION SCHOOL</t>
  </si>
  <si>
    <t>93131623713</t>
  </si>
  <si>
    <t>82175021300018</t>
  </si>
  <si>
    <t>661582</t>
  </si>
  <si>
    <t>03 20 19 07 19</t>
  </si>
  <si>
    <t>4 Avenue DE L'HORIZON</t>
  </si>
  <si>
    <t>30/09/2024</t>
  </si>
  <si>
    <t>M2I SCRIBTEL VILLENEUVE D ASCQ</t>
  </si>
  <si>
    <t>M2I SCRIBTEL</t>
  </si>
  <si>
    <t>11752175275</t>
  </si>
  <si>
    <t>39336786700057</t>
  </si>
  <si>
    <t>677371</t>
  </si>
  <si>
    <t>02 85 52 82 88</t>
  </si>
  <si>
    <t>2 Rue MICHAEL FARADAY</t>
  </si>
  <si>
    <t>M2I SCRIBTEL ST HERBLAIN</t>
  </si>
  <si>
    <t>39336786700222</t>
  </si>
  <si>
    <t>220930</t>
  </si>
  <si>
    <t>01 44 53 36 00</t>
  </si>
  <si>
    <t>146-148 Rue DE PICPUS</t>
  </si>
  <si>
    <t>M2I SCRIBTEL PARIS</t>
  </si>
  <si>
    <t>39336786700024</t>
  </si>
  <si>
    <t>631814</t>
  </si>
  <si>
    <t>02 38 81 13 40</t>
  </si>
  <si>
    <t>12 Rue emile zola</t>
  </si>
  <si>
    <t>M2I SCRIBTEL ORLEANS</t>
  </si>
  <si>
    <t>39336786700156</t>
  </si>
  <si>
    <t>627549</t>
  </si>
  <si>
    <t>02 35 60 57 57</t>
  </si>
  <si>
    <t>M2I SCRIBTEL MONT ST AIGNAN</t>
  </si>
  <si>
    <t>39336786700032</t>
  </si>
  <si>
    <t>636915</t>
  </si>
  <si>
    <t>05 57 19 07 60</t>
  </si>
  <si>
    <t>15 bis Allée JAMES WATT</t>
  </si>
  <si>
    <t>M2I SCRIBTEL MERIGNAC</t>
  </si>
  <si>
    <t>39336786700065</t>
  </si>
  <si>
    <t>634130</t>
  </si>
  <si>
    <t>67 Avenue TONY GARNIER</t>
  </si>
  <si>
    <t>M2I SCRIBTEL LYON</t>
  </si>
  <si>
    <t>39336786700040</t>
  </si>
  <si>
    <t>676690</t>
  </si>
  <si>
    <t>Tour Europe</t>
  </si>
  <si>
    <t>18 - 19 Place DES REFLETS</t>
  </si>
  <si>
    <t>M2I SCRIBTEL COURBEVOIE</t>
  </si>
  <si>
    <t>39336786700214</t>
  </si>
  <si>
    <t>633136</t>
  </si>
  <si>
    <t>04 42 39 31 37</t>
  </si>
  <si>
    <t>DOMAINE DU TOURRILLON</t>
  </si>
  <si>
    <t>235 bis Rue DENIS PAPIN</t>
  </si>
  <si>
    <t>M2I SCRIBTEL AIX EN PROVENCE</t>
  </si>
  <si>
    <t>39336786700073</t>
  </si>
  <si>
    <t>590990</t>
  </si>
  <si>
    <t>0235605757</t>
  </si>
  <si>
    <t>Parc Activites Technologique La Vatine</t>
  </si>
  <si>
    <t>M2I MONT SAINT AIGNAN</t>
  </si>
  <si>
    <t>M2I -MAISON INTERNATIONALE DE L'INFORMATIQUE MONT SAINT AIGNAN</t>
  </si>
  <si>
    <t>11751042775</t>
  </si>
  <si>
    <t>33354415300468</t>
  </si>
  <si>
    <t>583388</t>
  </si>
  <si>
    <t>15 bis Allée james watt</t>
  </si>
  <si>
    <t>16/05/2018</t>
  </si>
  <si>
    <t>M2I FORMATION BORDEAUX</t>
  </si>
  <si>
    <t>M2I -MAISON INTERNATIONALE DE L'INFORMATIQUE BORDEAUX</t>
  </si>
  <si>
    <t>33354415300484</t>
  </si>
  <si>
    <t>468897</t>
  </si>
  <si>
    <t>03 83 90 58 28</t>
  </si>
  <si>
    <t>2-4 Allée DE LA FORET DE LA REINE</t>
  </si>
  <si>
    <t>M2I VANDOEUVRE LES NANCY</t>
  </si>
  <si>
    <t>M2I MAISON INTERNATIONALE DE L'INFORMATIQUE</t>
  </si>
  <si>
    <t>33354415300302</t>
  </si>
  <si>
    <t>563109</t>
  </si>
  <si>
    <t>03 20 98 17 62</t>
  </si>
  <si>
    <t>1 Allée LAVOISIER</t>
  </si>
  <si>
    <t>M2I FORMATION VILLENEUVE D ASCQ</t>
  </si>
  <si>
    <t>M2I -MAISON INTERNATIONALE DE L'INFORMATIQUE</t>
  </si>
  <si>
    <t>33354415300310</t>
  </si>
  <si>
    <t>480757</t>
  </si>
  <si>
    <t>0247488848</t>
  </si>
  <si>
    <t>26 Rue de la Tuilerie</t>
  </si>
  <si>
    <t>M2I CENTRE</t>
  </si>
  <si>
    <t>33354415300195</t>
  </si>
  <si>
    <t>467005</t>
  </si>
  <si>
    <t>04 72 68 99 60</t>
  </si>
  <si>
    <t>LA TERRA MUNDI</t>
  </si>
  <si>
    <t>2 Place de Francfort</t>
  </si>
  <si>
    <t>M2I FORMATION LYON 3</t>
  </si>
  <si>
    <t>M2I FORMATION LYON PART DIEU</t>
  </si>
  <si>
    <t>33354415300369</t>
  </si>
  <si>
    <t>623970</t>
  </si>
  <si>
    <t>Immeuble le Seven</t>
  </si>
  <si>
    <t>69 Avenue TONY GARNIER</t>
  </si>
  <si>
    <t>M2I LYON 7</t>
  </si>
  <si>
    <t>M2I FORMATION LYON GERLAND</t>
  </si>
  <si>
    <t>33354415300518</t>
  </si>
  <si>
    <t>681830</t>
  </si>
  <si>
    <t>01 49 67 09 50</t>
  </si>
  <si>
    <t>18 Place DES REFLETS</t>
  </si>
  <si>
    <t>M2I COURBEVOIE</t>
  </si>
  <si>
    <t>M2I</t>
  </si>
  <si>
    <t>33354415300617</t>
  </si>
  <si>
    <t>663736</t>
  </si>
  <si>
    <t>09 52 25 74 85</t>
  </si>
  <si>
    <t>19 Rue des lilas</t>
  </si>
  <si>
    <t>M180</t>
  </si>
  <si>
    <t>53351080435</t>
  </si>
  <si>
    <t>88184933500016</t>
  </si>
  <si>
    <t>668771</t>
  </si>
  <si>
    <t>06 38 23 80 88</t>
  </si>
  <si>
    <t>85270 ST HILAIRE DE RIEZ</t>
  </si>
  <si>
    <t>60 bis Chemin de la Belle Etoile</t>
  </si>
  <si>
    <t>MYTYLIAS ANAIS</t>
  </si>
  <si>
    <t>MYTYLIAS ANAIS - AGAPEDYOS</t>
  </si>
  <si>
    <t>52850260985</t>
  </si>
  <si>
    <t>79466722000022</t>
  </si>
  <si>
    <t>547049</t>
  </si>
  <si>
    <t>04 73 87 03 23</t>
  </si>
  <si>
    <t>63122 BERZET</t>
  </si>
  <si>
    <t>4 Impasse DES MARTRES</t>
  </si>
  <si>
    <t>MYRTEA FORMATIONS</t>
  </si>
  <si>
    <t>84630466563</t>
  </si>
  <si>
    <t>81389880600019</t>
  </si>
  <si>
    <t>639333</t>
  </si>
  <si>
    <t>06 21 96 65 87</t>
  </si>
  <si>
    <t>7 Allée DES BERGES</t>
  </si>
  <si>
    <t>MYPERSONALI</t>
  </si>
  <si>
    <t>11770728977</t>
  </si>
  <si>
    <t>88864345900017</t>
  </si>
  <si>
    <t>671680</t>
  </si>
  <si>
    <t>01 85 53 82 58</t>
  </si>
  <si>
    <t>29 Rue Des Morillons</t>
  </si>
  <si>
    <t>MYPE PARIS</t>
  </si>
  <si>
    <t>MYPE</t>
  </si>
  <si>
    <t>11755924475</t>
  </si>
  <si>
    <t>84162546000040</t>
  </si>
  <si>
    <t>662951</t>
  </si>
  <si>
    <t>BELGIQUE - VISE</t>
  </si>
  <si>
    <t>37 Rue de la Berwinne (BOM)</t>
  </si>
  <si>
    <t>MYORO SRL</t>
  </si>
  <si>
    <t>679379</t>
  </si>
  <si>
    <t>06 48 08 57 04</t>
  </si>
  <si>
    <t>37530 NAZELLES NEGRON</t>
  </si>
  <si>
    <t>3 Rue des Tonneliers</t>
  </si>
  <si>
    <t>MYKONSEIL</t>
  </si>
  <si>
    <t>24370477637</t>
  </si>
  <si>
    <t>91866691800019</t>
  </si>
  <si>
    <t>670790</t>
  </si>
  <si>
    <t>06 30 78 35 19</t>
  </si>
  <si>
    <t>91650 BREUILLET</t>
  </si>
  <si>
    <t>7 Place DE L'EGLISE</t>
  </si>
  <si>
    <t>MYHUMANPARTNER BREUILLET</t>
  </si>
  <si>
    <t>MYHUMANPARTNER</t>
  </si>
  <si>
    <t>11910827691</t>
  </si>
  <si>
    <t>83834879500025</t>
  </si>
  <si>
    <t>599487</t>
  </si>
  <si>
    <t>0472611113</t>
  </si>
  <si>
    <t>42 Cours DE LA LIBERTE</t>
  </si>
  <si>
    <t>MYES LYON</t>
  </si>
  <si>
    <t>84691588669</t>
  </si>
  <si>
    <t>83874098300021</t>
  </si>
  <si>
    <t>653470</t>
  </si>
  <si>
    <t>1 609 298 1035</t>
  </si>
  <si>
    <t>ETATS UNIS - YARDVILLE</t>
  </si>
  <si>
    <t>Suite 150</t>
  </si>
  <si>
    <t>4573 South Broad St.</t>
  </si>
  <si>
    <t>MDS FOUNDATION</t>
  </si>
  <si>
    <t>MYELODYSPLASTIC SYNDROMES FOUNDATION</t>
  </si>
  <si>
    <t>663396</t>
  </si>
  <si>
    <t>06 41 94 96 21</t>
  </si>
  <si>
    <t>ZA Triasis</t>
  </si>
  <si>
    <t>Rue Benjamin Franklin</t>
  </si>
  <si>
    <t>29/11/2023</t>
  </si>
  <si>
    <t>MYELIN COLLECTIVITES</t>
  </si>
  <si>
    <t>76311236631</t>
  </si>
  <si>
    <t>97802075800014</t>
  </si>
  <si>
    <t>573917</t>
  </si>
  <si>
    <t>01 76 43 13 40</t>
  </si>
  <si>
    <t>40 Rue DE L EST</t>
  </si>
  <si>
    <t>14/09/2020</t>
  </si>
  <si>
    <t>MYCONNECTING</t>
  </si>
  <si>
    <t>MYCONNECTING - CONNECTING ENGLISH</t>
  </si>
  <si>
    <t>11921686792</t>
  </si>
  <si>
    <t>48889694500034</t>
  </si>
  <si>
    <t>684739</t>
  </si>
  <si>
    <t>09 70 24 77 95</t>
  </si>
  <si>
    <t>ZI DES VAUGUILLETTES</t>
  </si>
  <si>
    <t>9 Rue DES LONGUES RAIES</t>
  </si>
  <si>
    <t>MYBBSHOWERSHOP SCHOOL &amp; ACADEMY</t>
  </si>
  <si>
    <t>27890168289</t>
  </si>
  <si>
    <t>91408129400029</t>
  </si>
  <si>
    <t>639837</t>
  </si>
  <si>
    <t>06 06 69 66 21</t>
  </si>
  <si>
    <t>1 Place des Cordeliers</t>
  </si>
  <si>
    <t>MY TEAM LYON</t>
  </si>
  <si>
    <t>MY TEAM</t>
  </si>
  <si>
    <t>84691738869</t>
  </si>
  <si>
    <t>88462952800016</t>
  </si>
  <si>
    <t>651795</t>
  </si>
  <si>
    <t>06 27 61 39 50</t>
  </si>
  <si>
    <t>6 Rue d'Armaille</t>
  </si>
  <si>
    <t>MY SC</t>
  </si>
  <si>
    <t>MY SUCCESS COMPANY</t>
  </si>
  <si>
    <t>11756540475</t>
  </si>
  <si>
    <t>90506179200016</t>
  </si>
  <si>
    <t>475774</t>
  </si>
  <si>
    <t>06 77 05 49 04</t>
  </si>
  <si>
    <t>57 Traverse DU TONKIN</t>
  </si>
  <si>
    <t>MY RH CONSEIL</t>
  </si>
  <si>
    <t>93131313813</t>
  </si>
  <si>
    <t>50774345800022</t>
  </si>
  <si>
    <t>657037</t>
  </si>
  <si>
    <t>06 21 31 01 32</t>
  </si>
  <si>
    <t>7 bis Boulevard de la République</t>
  </si>
  <si>
    <t>MY POTENTI'AILES</t>
  </si>
  <si>
    <t>27580085858</t>
  </si>
  <si>
    <t>90325172600027</t>
  </si>
  <si>
    <t>678478</t>
  </si>
  <si>
    <t>03 67 08 91 65</t>
  </si>
  <si>
    <t>17 Rue VAUBAN</t>
  </si>
  <si>
    <t>MY LEARNING STORE</t>
  </si>
  <si>
    <t>44670671767</t>
  </si>
  <si>
    <t>89020370600019</t>
  </si>
  <si>
    <t>638080</t>
  </si>
  <si>
    <t>05 32 09 35 74</t>
  </si>
  <si>
    <t>244 Route DE SEYSSES</t>
  </si>
  <si>
    <t>MY FAMILY UP</t>
  </si>
  <si>
    <t>76310988931</t>
  </si>
  <si>
    <t>80374873000030</t>
  </si>
  <si>
    <t>617064</t>
  </si>
  <si>
    <t>01 847 80 22 27</t>
  </si>
  <si>
    <t>64 Rue MIROMESNIL</t>
  </si>
  <si>
    <t>MY CLASSE VIRTUELLE</t>
  </si>
  <si>
    <t>11755510875</t>
  </si>
  <si>
    <t>82019054400016</t>
  </si>
  <si>
    <t>669799</t>
  </si>
  <si>
    <t>06 87 02 23 56</t>
  </si>
  <si>
    <t>157 Chemin DE LA PIO</t>
  </si>
  <si>
    <t>MX GAYOT</t>
  </si>
  <si>
    <t>73820060782</t>
  </si>
  <si>
    <t>52128801900016</t>
  </si>
  <si>
    <t>684429</t>
  </si>
  <si>
    <t>281 Rue PASTEUR</t>
  </si>
  <si>
    <t>MWS</t>
  </si>
  <si>
    <t>75331056433</t>
  </si>
  <si>
    <t>82368050900028</t>
  </si>
  <si>
    <t>240308</t>
  </si>
  <si>
    <t>04 72 71 96 99</t>
  </si>
  <si>
    <t>24 Rue BOURNES</t>
  </si>
  <si>
    <t>MAIS</t>
  </si>
  <si>
    <t>MVT ACCOMPAGNEMENT INSERTION SOCIALE</t>
  </si>
  <si>
    <t>82690658069</t>
  </si>
  <si>
    <t>41946212200039</t>
  </si>
  <si>
    <t>670157</t>
  </si>
  <si>
    <t>49 Rue De Ponthieu</t>
  </si>
  <si>
    <t>MVR PERFORMANCE</t>
  </si>
  <si>
    <t>11756694375</t>
  </si>
  <si>
    <t>94845416000011</t>
  </si>
  <si>
    <t>598483</t>
  </si>
  <si>
    <t>09 70 71 18 65</t>
  </si>
  <si>
    <t>11 Place Des Comtes Du Maine</t>
  </si>
  <si>
    <t>27/04/2023</t>
  </si>
  <si>
    <t>MVO LE MANS</t>
  </si>
  <si>
    <t>MVO</t>
  </si>
  <si>
    <t>52720163072</t>
  </si>
  <si>
    <t>50263139300183</t>
  </si>
  <si>
    <t>517173</t>
  </si>
  <si>
    <t>23 Faubourg DES BALMETTES</t>
  </si>
  <si>
    <t>MVA CONSULTING</t>
  </si>
  <si>
    <t>82740264074</t>
  </si>
  <si>
    <t>53387419400012</t>
  </si>
  <si>
    <t>626247</t>
  </si>
  <si>
    <t>06 71 15 92 21</t>
  </si>
  <si>
    <t>09230 STE CROIX VOLVESTRE</t>
  </si>
  <si>
    <t>Lieu-dit "LES DEBATS" - LE BERRETE</t>
  </si>
  <si>
    <t>MV HABITATION</t>
  </si>
  <si>
    <t>76090053109</t>
  </si>
  <si>
    <t>41755204900047</t>
  </si>
  <si>
    <t>562336</t>
  </si>
  <si>
    <t>01 71 14 32 33</t>
  </si>
  <si>
    <t>TSA 40100</t>
  </si>
  <si>
    <t>10 Cours du Triangle de l’Arche</t>
  </si>
  <si>
    <t>MACSF ASSURANCES PUTEAUX</t>
  </si>
  <si>
    <t>MUTUELLE ASSURANCES CORPS SANTE FRANCAIS - MACSF</t>
  </si>
  <si>
    <t>11922156192</t>
  </si>
  <si>
    <t>77566563101359</t>
  </si>
  <si>
    <t>677668</t>
  </si>
  <si>
    <t>04 13 10 80 50</t>
  </si>
  <si>
    <t>1581 Avenue PAUL JULLIEN</t>
  </si>
  <si>
    <t>MUTUALITE FRANCAISE PACA SSAM LE THOLONET</t>
  </si>
  <si>
    <t>MUTUALITE FRANCAISE PACA SSAM</t>
  </si>
  <si>
    <t>93131286613</t>
  </si>
  <si>
    <t>35209813101041</t>
  </si>
  <si>
    <t>478726</t>
  </si>
  <si>
    <t>05696</t>
  </si>
  <si>
    <t>03 80 76 81 65</t>
  </si>
  <si>
    <t>2 Rue DES AIGUISONS</t>
  </si>
  <si>
    <t>FORMUT</t>
  </si>
  <si>
    <t>MUTUALITE FRANCAISE BOURGUIGNONNE</t>
  </si>
  <si>
    <t>77556776101288</t>
  </si>
  <si>
    <t>499638</t>
  </si>
  <si>
    <t>03 80 50 11 37</t>
  </si>
  <si>
    <t>14 Rue JEAN GIONO</t>
  </si>
  <si>
    <t>MFB</t>
  </si>
  <si>
    <t>MUTUALITE FRANCAISE BOURGOGNE</t>
  </si>
  <si>
    <t>26210299221</t>
  </si>
  <si>
    <t>32541293000043</t>
  </si>
  <si>
    <t>384914</t>
  </si>
  <si>
    <t>02 41 68 89 68</t>
  </si>
  <si>
    <t>67 Rue DES PONTS DE CE</t>
  </si>
  <si>
    <t>MFAM  ANGERS</t>
  </si>
  <si>
    <t>MUTUALITE FRANCAISE ANJOU MAYENNE</t>
  </si>
  <si>
    <t>52490238349</t>
  </si>
  <si>
    <t>77560962100070</t>
  </si>
  <si>
    <t>682962</t>
  </si>
  <si>
    <t>01 60 27 68 68</t>
  </si>
  <si>
    <t>ATELIERS DU PARC DE CLAYE</t>
  </si>
  <si>
    <t>6 Rue DE LA GABRIELLE</t>
  </si>
  <si>
    <t>MFPASS CLAYE SOUILLY</t>
  </si>
  <si>
    <t>MUTUALITE FONCTION PUBLIQUE ACTION SANTE SOCIAL - MFPASS</t>
  </si>
  <si>
    <t>11770789277</t>
  </si>
  <si>
    <t>44357773900024</t>
  </si>
  <si>
    <t>107748</t>
  </si>
  <si>
    <t>01 41 22 06 80</t>
  </si>
  <si>
    <t>117 Avenue Victor Hugo</t>
  </si>
  <si>
    <t>16/04/2019</t>
  </si>
  <si>
    <t>MUSTANG FORMATION BOULOGNE BILLANCOURT</t>
  </si>
  <si>
    <t>MUSTANG FORMATION</t>
  </si>
  <si>
    <t>11920521192</t>
  </si>
  <si>
    <t>40442948200049</t>
  </si>
  <si>
    <t>599189</t>
  </si>
  <si>
    <t>0382549674</t>
  </si>
  <si>
    <t>57270 UCKANGE</t>
  </si>
  <si>
    <t>ZA</t>
  </si>
  <si>
    <t>Route DE VITRY SUR ORNE</t>
  </si>
  <si>
    <t>MUST FORMATION</t>
  </si>
  <si>
    <t>41570292557</t>
  </si>
  <si>
    <t>52500913000010</t>
  </si>
  <si>
    <t>635911</t>
  </si>
  <si>
    <t>06 67 72 87 16</t>
  </si>
  <si>
    <t>CENTRALE PRADO MADAME CHARLOTTE</t>
  </si>
  <si>
    <t>BATIMENT E 10 IMPASSE DU GAZ</t>
  </si>
  <si>
    <t>MUSSO ROUSSEAU CHARLOTTE</t>
  </si>
  <si>
    <t>93131718513</t>
  </si>
  <si>
    <t>80521958100016</t>
  </si>
  <si>
    <t>604860</t>
  </si>
  <si>
    <t>01 40 84 80 09</t>
  </si>
  <si>
    <t>15 Rue Salvador Allende</t>
  </si>
  <si>
    <t>17/09/2019</t>
  </si>
  <si>
    <t>MUSIQUES TANGENTES</t>
  </si>
  <si>
    <t>11920174492</t>
  </si>
  <si>
    <t>32514963100039</t>
  </si>
  <si>
    <t>535552</t>
  </si>
  <si>
    <t>06 08 88 37 33</t>
  </si>
  <si>
    <t>15 Rue Watteau</t>
  </si>
  <si>
    <t>MUSIQUES ET LANGAGES</t>
  </si>
  <si>
    <t>11754425175</t>
  </si>
  <si>
    <t>50879834500023</t>
  </si>
  <si>
    <t>527890</t>
  </si>
  <si>
    <t>01 39 64 65 22</t>
  </si>
  <si>
    <t>9 Rue NOTRE DAME</t>
  </si>
  <si>
    <t>MESH</t>
  </si>
  <si>
    <t>MUSIQUE ET SITUATIONS DE HANDICAP</t>
  </si>
  <si>
    <t>11950519595</t>
  </si>
  <si>
    <t>33530776500024</t>
  </si>
  <si>
    <t>635674</t>
  </si>
  <si>
    <t>04 94 07 76 19</t>
  </si>
  <si>
    <t>83110 SANARY SUR MER</t>
  </si>
  <si>
    <t>PLACETTE DRONTE</t>
  </si>
  <si>
    <t>27 HAMEAUX DU CHATEAU</t>
  </si>
  <si>
    <t>MUSIQUE ET SANTE SANARY SUR MER</t>
  </si>
  <si>
    <t>MUSIQUE ET SANTE</t>
  </si>
  <si>
    <t>93830640383</t>
  </si>
  <si>
    <t>42194286300042</t>
  </si>
  <si>
    <t>306071</t>
  </si>
  <si>
    <t>02 38 54 81 31</t>
  </si>
  <si>
    <t>108 Rue BOURGOGNE</t>
  </si>
  <si>
    <t>MUSIQUE ET EQUILIBRE</t>
  </si>
  <si>
    <t>MUSIQUE ET EQUILIBRE ASSOCIATION</t>
  </si>
  <si>
    <t>24450335045</t>
  </si>
  <si>
    <t>33881485800043</t>
  </si>
  <si>
    <t>242240</t>
  </si>
  <si>
    <t>01 48 40 66 19</t>
  </si>
  <si>
    <t>93130 NOISY LE SEC</t>
  </si>
  <si>
    <t>BP 103</t>
  </si>
  <si>
    <t>44 Rue PIERRE SEMARD</t>
  </si>
  <si>
    <t>15/09/2015</t>
  </si>
  <si>
    <t>MUSIQUE EN HERBE</t>
  </si>
  <si>
    <t>11930339693</t>
  </si>
  <si>
    <t>40903886600011</t>
  </si>
  <si>
    <t>536246</t>
  </si>
  <si>
    <t>06 13 21 38 17</t>
  </si>
  <si>
    <t>78200 MAGNANVILLE</t>
  </si>
  <si>
    <t>13 Allée du bois</t>
  </si>
  <si>
    <t>MUSIQUE DU GESTE ET LIEN SOCIAL</t>
  </si>
  <si>
    <t>11788128778</t>
  </si>
  <si>
    <t>52304112700011</t>
  </si>
  <si>
    <t>247273</t>
  </si>
  <si>
    <t>0238513944</t>
  </si>
  <si>
    <t>46 ter Rue Sainte Catherine</t>
  </si>
  <si>
    <t>MUS'E</t>
  </si>
  <si>
    <t>MUSICOTHERAPIE EXPRESSIONS 45</t>
  </si>
  <si>
    <t>24450135645</t>
  </si>
  <si>
    <t>39999369000029</t>
  </si>
  <si>
    <t>503381</t>
  </si>
  <si>
    <t>01 40 79 48 85</t>
  </si>
  <si>
    <t>57 Rue CUVIER</t>
  </si>
  <si>
    <t>MNHN</t>
  </si>
  <si>
    <t>MUSEUM NATIONAL D'HISTOIRE NATURELLE</t>
  </si>
  <si>
    <t>1175P009775</t>
  </si>
  <si>
    <t>18004417400019</t>
  </si>
  <si>
    <t>525364</t>
  </si>
  <si>
    <t>04 94 88 47 97</t>
  </si>
  <si>
    <t>67 67 Montee De Saint-Menet Parc De La Buzine A</t>
  </si>
  <si>
    <t>MUSE</t>
  </si>
  <si>
    <t>93830393783</t>
  </si>
  <si>
    <t>48040622200061</t>
  </si>
  <si>
    <t>514305</t>
  </si>
  <si>
    <t>6 Rue DU CHEMIN VERT</t>
  </si>
  <si>
    <t>MURZEAU GERMAINE ELANVIE</t>
  </si>
  <si>
    <t>53350927535</t>
  </si>
  <si>
    <t>50100578900018</t>
  </si>
  <si>
    <t>508410</t>
  </si>
  <si>
    <t>03 88 77 00 67</t>
  </si>
  <si>
    <t>12 Rue DE WOLFISHEIM</t>
  </si>
  <si>
    <t>MURIT ROBERT ACP</t>
  </si>
  <si>
    <t>42670206567</t>
  </si>
  <si>
    <t>40007474600019</t>
  </si>
  <si>
    <t>631206</t>
  </si>
  <si>
    <t>07 60 22 44 65</t>
  </si>
  <si>
    <t>13 Avenue HENRI BOSCO</t>
  </si>
  <si>
    <t>MUNOZ PASCAL</t>
  </si>
  <si>
    <t>MUNOZ PASCAL - IN VIA</t>
  </si>
  <si>
    <t>93840413184</t>
  </si>
  <si>
    <t>40312355700023</t>
  </si>
  <si>
    <t>617647</t>
  </si>
  <si>
    <t>112 Cours docteur long</t>
  </si>
  <si>
    <t>MUNOZ GAETAN</t>
  </si>
  <si>
    <t>82690910469</t>
  </si>
  <si>
    <t>48804984200021</t>
  </si>
  <si>
    <t>662872</t>
  </si>
  <si>
    <t>04 94 91 28 28</t>
  </si>
  <si>
    <t>1 Rue DOCTEUR CARENCE</t>
  </si>
  <si>
    <t>MUNITIQUE FORMATION ET MULTIMEDIA</t>
  </si>
  <si>
    <t>93830031983</t>
  </si>
  <si>
    <t>33285499100020</t>
  </si>
  <si>
    <t>482808</t>
  </si>
  <si>
    <t>0034943564213</t>
  </si>
  <si>
    <t>ESPAGNE - IRUN</t>
  </si>
  <si>
    <t>44 Avenue DE IPARRALDE</t>
  </si>
  <si>
    <t>04/03/2014</t>
  </si>
  <si>
    <t>MUNDOREIKI</t>
  </si>
  <si>
    <t>183507</t>
  </si>
  <si>
    <t>01 64 12 13 14</t>
  </si>
  <si>
    <t>77400 ST THIBAULT DES VIGNES</t>
  </si>
  <si>
    <t>PARC D'ENTREPRISE DE L'ESPLANADE</t>
  </si>
  <si>
    <t>2 Passage FERNAND LEGER</t>
  </si>
  <si>
    <t>MULTIVAC FRANCE</t>
  </si>
  <si>
    <t>11770229777</t>
  </si>
  <si>
    <t>72206212200030</t>
  </si>
  <si>
    <t>541084</t>
  </si>
  <si>
    <t>32 3 289 14 00</t>
  </si>
  <si>
    <t>BELGIQUE - NIEL</t>
  </si>
  <si>
    <t>18 GALIELEILAAN</t>
  </si>
  <si>
    <t>08/04/2016</t>
  </si>
  <si>
    <t>MULTIPLICOM NV</t>
  </si>
  <si>
    <t>616953</t>
  </si>
  <si>
    <t>0596 301275</t>
  </si>
  <si>
    <t>RÉSIDENCE LA MEYNARD BAT BALLADE A</t>
  </si>
  <si>
    <t>26/10/2020</t>
  </si>
  <si>
    <t>MULTINIORS'FORMA</t>
  </si>
  <si>
    <t>02973113097</t>
  </si>
  <si>
    <t>82939311500029</t>
  </si>
  <si>
    <t>667912</t>
  </si>
  <si>
    <t>ETATS UNIS - NEWTON</t>
  </si>
  <si>
    <t>1150 Walnut Street</t>
  </si>
  <si>
    <t>15/03/2024</t>
  </si>
  <si>
    <t>MASCC</t>
  </si>
  <si>
    <t>MULTINATIONAL ASSOCIATION OF SUPPORTIVE CARE IN CANCER</t>
  </si>
  <si>
    <t>499808</t>
  </si>
  <si>
    <t>0549601288</t>
  </si>
  <si>
    <t>13 bis Rue DES ECOSSAIS</t>
  </si>
  <si>
    <t>MULTICIBLES</t>
  </si>
  <si>
    <t>54860060586</t>
  </si>
  <si>
    <t>33405237000056</t>
  </si>
  <si>
    <t>584009</t>
  </si>
  <si>
    <t>06 76 61 28 56</t>
  </si>
  <si>
    <t>76780 CROISY SUR ANDELLE</t>
  </si>
  <si>
    <t>34 Route de la Capelle</t>
  </si>
  <si>
    <t>MULLER RAPPARD BROUCA ANN</t>
  </si>
  <si>
    <t>28760575376</t>
  </si>
  <si>
    <t>53869088400019</t>
  </si>
  <si>
    <t>359257</t>
  </si>
  <si>
    <t>06 23 05 24 89</t>
  </si>
  <si>
    <t>47 Route DE VIENNE</t>
  </si>
  <si>
    <t>MULLER FRANCOISE</t>
  </si>
  <si>
    <t>82691314569</t>
  </si>
  <si>
    <t>48486947400052</t>
  </si>
  <si>
    <t>463851</t>
  </si>
  <si>
    <t>06 74 52 24 24</t>
  </si>
  <si>
    <t>30210 SERNHAC</t>
  </si>
  <si>
    <t>3 bis Rue DE LA POSTE</t>
  </si>
  <si>
    <t>MULARD CHRISTINE</t>
  </si>
  <si>
    <t>91300347530</t>
  </si>
  <si>
    <t>45327027400047</t>
  </si>
  <si>
    <t>641418</t>
  </si>
  <si>
    <t>06 62 15 19 64</t>
  </si>
  <si>
    <t>83910 POURRIERES</t>
  </si>
  <si>
    <t>18 Rue DE LA REPUBLIQUE</t>
  </si>
  <si>
    <t>MUGEO AMIEZ AGNES</t>
  </si>
  <si>
    <t>93830576183</t>
  </si>
  <si>
    <t>51014469400039</t>
  </si>
  <si>
    <t>683231</t>
  </si>
  <si>
    <t>30120 LE VIGAN</t>
  </si>
  <si>
    <t>28 Rue de Mareilles</t>
  </si>
  <si>
    <t>MU MEDECINE INTEGRATIVE</t>
  </si>
  <si>
    <t>76300536130</t>
  </si>
  <si>
    <t>95132472200010</t>
  </si>
  <si>
    <t>643932</t>
  </si>
  <si>
    <t>02 98 98 22 11</t>
  </si>
  <si>
    <t>20 Rue DE LA TOURELLE</t>
  </si>
  <si>
    <t>MTV</t>
  </si>
  <si>
    <t>MTV - ITC</t>
  </si>
  <si>
    <t>53290893029</t>
  </si>
  <si>
    <t>82041060300022</t>
  </si>
  <si>
    <t>544553</t>
  </si>
  <si>
    <t>08 91 65 88 19</t>
  </si>
  <si>
    <t>13 Rue GUSTAVE NADAUD</t>
  </si>
  <si>
    <t>MTR FORMATION</t>
  </si>
  <si>
    <t>82690854069</t>
  </si>
  <si>
    <t>47935857400016</t>
  </si>
  <si>
    <t>604252</t>
  </si>
  <si>
    <t>06 07 64 75 76</t>
  </si>
  <si>
    <t>Bâtiment Apogée B</t>
  </si>
  <si>
    <t>10 rond point de la Nation</t>
  </si>
  <si>
    <t>MT FORMATION DIJON</t>
  </si>
  <si>
    <t>MT FORMATION</t>
  </si>
  <si>
    <t>27210385521</t>
  </si>
  <si>
    <t>83535930800029</t>
  </si>
  <si>
    <t>614178</t>
  </si>
  <si>
    <t>08380</t>
  </si>
  <si>
    <t>0140545176</t>
  </si>
  <si>
    <t>1 Boulevard PASTEUR</t>
  </si>
  <si>
    <t>M-SOIGNER - EDITIONS TOUT PREVOIR</t>
  </si>
  <si>
    <t>11755764975</t>
  </si>
  <si>
    <t>43457578300023</t>
  </si>
  <si>
    <t>423828</t>
  </si>
  <si>
    <t>28 DES ECAYENNES</t>
  </si>
  <si>
    <t>MSE FORMATIONS</t>
  </si>
  <si>
    <t>26210030221</t>
  </si>
  <si>
    <t>48460676900012</t>
  </si>
  <si>
    <t>602000</t>
  </si>
  <si>
    <t>04 75 75 68 79</t>
  </si>
  <si>
    <t>29 Rue Frederic Chopin</t>
  </si>
  <si>
    <t>MSA SERVICES RHONE ALPES VALENCE</t>
  </si>
  <si>
    <t>MSA SERVICES RHONE ALPES</t>
  </si>
  <si>
    <t>82260186426</t>
  </si>
  <si>
    <t>52278049300014</t>
  </si>
  <si>
    <t>608968</t>
  </si>
  <si>
    <t>05 49 43 86 68</t>
  </si>
  <si>
    <t>37 Rue du Touffenel</t>
  </si>
  <si>
    <t>MSA SERVICES POITOU</t>
  </si>
  <si>
    <t>54860142186</t>
  </si>
  <si>
    <t>79929946600018</t>
  </si>
  <si>
    <t>449878</t>
  </si>
  <si>
    <t>04473</t>
  </si>
  <si>
    <t>05 61 10 40 40</t>
  </si>
  <si>
    <t>1 Place DU MARECHAL LANNES</t>
  </si>
  <si>
    <t>MSA SERVICES MIDI-PYRENEES SUD</t>
  </si>
  <si>
    <t>73320043832</t>
  </si>
  <si>
    <t>52456325100015</t>
  </si>
  <si>
    <t>579129</t>
  </si>
  <si>
    <t>02 32 23 42 88</t>
  </si>
  <si>
    <t>32 Rue Georges Politzer</t>
  </si>
  <si>
    <t>MSA SERVICES HAUTE NORMANDIE</t>
  </si>
  <si>
    <t>28270197927</t>
  </si>
  <si>
    <t>51019924300013</t>
  </si>
  <si>
    <t>466920</t>
  </si>
  <si>
    <t>03 80 63 23 59</t>
  </si>
  <si>
    <t>14 Rue Felix Trutat</t>
  </si>
  <si>
    <t>MSA SERVICES BOURGOGNE</t>
  </si>
  <si>
    <t>MSA SERVICES BOURGOGNE FRANCHE COMTE</t>
  </si>
  <si>
    <t>26210313721</t>
  </si>
  <si>
    <t>52997470100011</t>
  </si>
  <si>
    <t>551790</t>
  </si>
  <si>
    <t>33 Boulevard Réaumur</t>
  </si>
  <si>
    <t>20/10/2016</t>
  </si>
  <si>
    <t>MSA LOIRE ATLANTIQUE VENDEE LA ROCHE SUR YON</t>
  </si>
  <si>
    <t>MSA LOIRE ATLANTIQUE VENDEE</t>
  </si>
  <si>
    <t>52850150085</t>
  </si>
  <si>
    <t>52167615500018</t>
  </si>
  <si>
    <t>442665</t>
  </si>
  <si>
    <t>03 83 54 13 49</t>
  </si>
  <si>
    <t>1 Rue FAUBOURG SAINT PHLIN</t>
  </si>
  <si>
    <t>MS FORMATION</t>
  </si>
  <si>
    <t>41540300854</t>
  </si>
  <si>
    <t>53838914900013</t>
  </si>
  <si>
    <t>645904</t>
  </si>
  <si>
    <t>04 42 41 10 10</t>
  </si>
  <si>
    <t>5 Rue de copenhague</t>
  </si>
  <si>
    <t>MR FORMATION</t>
  </si>
  <si>
    <t>93132013113</t>
  </si>
  <si>
    <t>91311329600010</t>
  </si>
  <si>
    <t>494768</t>
  </si>
  <si>
    <t>04112</t>
  </si>
  <si>
    <t>04 67 04 30 02</t>
  </si>
  <si>
    <t>Pavillon Dauphiné Résidence des facultés</t>
  </si>
  <si>
    <t>201 Avenue de la justice de Castelau</t>
  </si>
  <si>
    <t>MPR ODPC</t>
  </si>
  <si>
    <t>79370694600019</t>
  </si>
  <si>
    <t>504750</t>
  </si>
  <si>
    <t>147 Boulevard DU SOUVERAIN</t>
  </si>
  <si>
    <t>24/10/2014</t>
  </si>
  <si>
    <t>MPEVENTS</t>
  </si>
  <si>
    <t>636198</t>
  </si>
  <si>
    <t>06 74 70 82 63</t>
  </si>
  <si>
    <t>71400 AUTUN</t>
  </si>
  <si>
    <t>2 Rue DES TANNERIES</t>
  </si>
  <si>
    <t>MP INSTITUT</t>
  </si>
  <si>
    <t>MP INSTITUT - INSTITUT MARCO POLO</t>
  </si>
  <si>
    <t>27710289271</t>
  </si>
  <si>
    <t>84948660000018</t>
  </si>
  <si>
    <t>584290</t>
  </si>
  <si>
    <t>03 85 37 75 27</t>
  </si>
  <si>
    <t>1 Cours De L Eveque Moreau</t>
  </si>
  <si>
    <t>MP FORMATION MACON</t>
  </si>
  <si>
    <t>MP FORMATION</t>
  </si>
  <si>
    <t>26710223071</t>
  </si>
  <si>
    <t>79158523500025</t>
  </si>
  <si>
    <t>645722</t>
  </si>
  <si>
    <t>14 Rue du pont noir</t>
  </si>
  <si>
    <t>MP CONSEIL</t>
  </si>
  <si>
    <t>MP CONSEIL - CAPICONSULT</t>
  </si>
  <si>
    <t>84420324742</t>
  </si>
  <si>
    <t>84809736600027</t>
  </si>
  <si>
    <t>621547</t>
  </si>
  <si>
    <t>06 60 89 74 22</t>
  </si>
  <si>
    <t>34310 MONTADY</t>
  </si>
  <si>
    <t>14 Rue Marius Gelly</t>
  </si>
  <si>
    <t>MOZERR CYRIL</t>
  </si>
  <si>
    <t>91340876034</t>
  </si>
  <si>
    <t>81332116300020</t>
  </si>
  <si>
    <t>Plus de num NDA</t>
  </si>
  <si>
    <t>472487</t>
  </si>
  <si>
    <t>05 90 99 03 99</t>
  </si>
  <si>
    <t>6 Rue Lardenoy</t>
  </si>
  <si>
    <t>MOVING FORMATION</t>
  </si>
  <si>
    <t>95973059897</t>
  </si>
  <si>
    <t>53365294700011</t>
  </si>
  <si>
    <t>671095</t>
  </si>
  <si>
    <t>01 87 39 27 74</t>
  </si>
  <si>
    <t>- parc Club Millenaire Batiment 18</t>
  </si>
  <si>
    <t>MOVEWORK MONTPELLIER</t>
  </si>
  <si>
    <t>MOVEWORK</t>
  </si>
  <si>
    <t>91340834934</t>
  </si>
  <si>
    <t>51954973700038</t>
  </si>
  <si>
    <t>607800</t>
  </si>
  <si>
    <t>01 85 44 02 02</t>
  </si>
  <si>
    <t>7 Avenue PORTE DE NEUILLY</t>
  </si>
  <si>
    <t>MOVE UP FORMATION</t>
  </si>
  <si>
    <t>11941002394</t>
  </si>
  <si>
    <t>85239212500013</t>
  </si>
  <si>
    <t>660395</t>
  </si>
  <si>
    <t>04 67 56 57 46</t>
  </si>
  <si>
    <t>34670 BAILLARGUES</t>
  </si>
  <si>
    <t>Green Park</t>
  </si>
  <si>
    <t>149 Avenue du golf</t>
  </si>
  <si>
    <t>MIM</t>
  </si>
  <si>
    <t>MOVE IN MED</t>
  </si>
  <si>
    <t>76340952734</t>
  </si>
  <si>
    <t>81820800100029</t>
  </si>
  <si>
    <t>602371</t>
  </si>
  <si>
    <t>0982299344</t>
  </si>
  <si>
    <t>4 Rue de la liberté</t>
  </si>
  <si>
    <t>MOUZON FRANCK</t>
  </si>
  <si>
    <t>93840369084</t>
  </si>
  <si>
    <t>53349657600026</t>
  </si>
  <si>
    <t>PAS DE NDA SUR LE PORTAIL</t>
  </si>
  <si>
    <t>231952</t>
  </si>
  <si>
    <t>06 82 30 33 86</t>
  </si>
  <si>
    <t>17230 VILLEDOUX</t>
  </si>
  <si>
    <t>16 Rue De La Paix</t>
  </si>
  <si>
    <t>MOUVEMENT TRAGER FRANCE</t>
  </si>
  <si>
    <t>75170218217</t>
  </si>
  <si>
    <t>42917137400029</t>
  </si>
  <si>
    <t>387186</t>
  </si>
  <si>
    <t>03 89 42 42 12</t>
  </si>
  <si>
    <t>20 Avenue Du President Kennedy</t>
  </si>
  <si>
    <t>LE PLANNING FAMILIAL 68 MFPF MULHOUSE</t>
  </si>
  <si>
    <t>MOUVEMENT PLANNING FAMILIAL ALSACE</t>
  </si>
  <si>
    <t>42680259468</t>
  </si>
  <si>
    <t>77895493300033</t>
  </si>
  <si>
    <t>41439</t>
  </si>
  <si>
    <t>0148072910</t>
  </si>
  <si>
    <t>4 Square Ste Irenèe</t>
  </si>
  <si>
    <t>MFPRRP</t>
  </si>
  <si>
    <t>MOUVEMENT FRANCAIS POUR LE PLANNING FAMILIAL FEDERATION REGIONALE D'ILE DE FRANCE</t>
  </si>
  <si>
    <t>11755079875</t>
  </si>
  <si>
    <t>77566000400042</t>
  </si>
  <si>
    <t>107761</t>
  </si>
  <si>
    <t>0800081111</t>
  </si>
  <si>
    <t>11 Boulevard de Lattre de Tassigny</t>
  </si>
  <si>
    <t>MFPF RENNES</t>
  </si>
  <si>
    <t>MOUVEMENT FRANCAIS POUR LE PLANNING FAMILIAL DE RENNES</t>
  </si>
  <si>
    <t>53350006235</t>
  </si>
  <si>
    <t>77775033200051</t>
  </si>
  <si>
    <t>526307</t>
  </si>
  <si>
    <t>06 93 02 10 45</t>
  </si>
  <si>
    <t>13 D Chemin DES MANGUES CAROTTES</t>
  </si>
  <si>
    <t>MFPF ST LOUIS</t>
  </si>
  <si>
    <t>MOUVEMENT FRANCAIS POUR LE PLANNING FAMILIAL AD-974</t>
  </si>
  <si>
    <t>98970425797</t>
  </si>
  <si>
    <t>49176790100037</t>
  </si>
  <si>
    <t>402655</t>
  </si>
  <si>
    <t>36 Rue LESDIGUIERES</t>
  </si>
  <si>
    <t>MFPF GRENOBLE</t>
  </si>
  <si>
    <t>MOUVEMENT FRANCAIS POUR LE PLANNING FAMILIAL</t>
  </si>
  <si>
    <t>82380004338</t>
  </si>
  <si>
    <t>77955907900016</t>
  </si>
  <si>
    <t>571090</t>
  </si>
  <si>
    <t>05 61 25 54 17</t>
  </si>
  <si>
    <t>1ER ETAGE</t>
  </si>
  <si>
    <t>44 Place NICOLAS BACHELIER</t>
  </si>
  <si>
    <t>MFPF 31 HAUTE GARONNE  TOULOUSE</t>
  </si>
  <si>
    <t>MOUVEMENT FRANCAIS PLANNING FAMILIAL HAUTE GARONNE</t>
  </si>
  <si>
    <t>76310857231</t>
  </si>
  <si>
    <t>49040073600032</t>
  </si>
  <si>
    <t>443323</t>
  </si>
  <si>
    <t>04 67 64 62 19</t>
  </si>
  <si>
    <t>48 Boulevard Rabelais</t>
  </si>
  <si>
    <t>31/01/2020</t>
  </si>
  <si>
    <t>MOUVEMENT FRANCAIS PLANNING FAMILIAL</t>
  </si>
  <si>
    <t>91340669434</t>
  </si>
  <si>
    <t>77606093100032</t>
  </si>
  <si>
    <t>175298</t>
  </si>
  <si>
    <t>01 42 70 92 40</t>
  </si>
  <si>
    <t>BP 63</t>
  </si>
  <si>
    <t>8 bis Rue DAGOBERT</t>
  </si>
  <si>
    <t>01/08/2016</t>
  </si>
  <si>
    <t>MOUVEMENT DU NID CLICHY</t>
  </si>
  <si>
    <t>MOUVEMENT DU NID</t>
  </si>
  <si>
    <t>11920724192</t>
  </si>
  <si>
    <t>77572374500045</t>
  </si>
  <si>
    <t>511365</t>
  </si>
  <si>
    <t>01 34 34 12 72</t>
  </si>
  <si>
    <t>84 Boulevard HELOISE</t>
  </si>
  <si>
    <t>MEVO</t>
  </si>
  <si>
    <t>MOUVEMENT DES ENTREPRISES DU VAL D'OISE</t>
  </si>
  <si>
    <t>11950541795</t>
  </si>
  <si>
    <t>78582951600018</t>
  </si>
  <si>
    <t>677991</t>
  </si>
  <si>
    <t>04 73 37 12 07</t>
  </si>
  <si>
    <t>25 Rue Lucie et Raymond Aubrac</t>
  </si>
  <si>
    <t>MFPF 63 CLERMONT FERRAND</t>
  </si>
  <si>
    <t>MOUV FRANCAIS PLANNING FAMILIAL DU PUY DE DOME</t>
  </si>
  <si>
    <t>84630602863</t>
  </si>
  <si>
    <t>77922227200048</t>
  </si>
  <si>
    <t>672932</t>
  </si>
  <si>
    <t>01 85 09 91 83</t>
  </si>
  <si>
    <t>3 Rue Docteur Bleicher</t>
  </si>
  <si>
    <t>MOUTON ROUGE</t>
  </si>
  <si>
    <t>41540343754</t>
  </si>
  <si>
    <t>79917571600015</t>
  </si>
  <si>
    <t>473601</t>
  </si>
  <si>
    <t>04 67 75 09 41</t>
  </si>
  <si>
    <t>31 Rue CLAUDE FRANCOIS</t>
  </si>
  <si>
    <t>MOUSSEAUX FRANK</t>
  </si>
  <si>
    <t>MOUSSEAUX FRANK - FORMATION CONCEPT</t>
  </si>
  <si>
    <t>91340731834</t>
  </si>
  <si>
    <t>48102594800045</t>
  </si>
  <si>
    <t>671629</t>
  </si>
  <si>
    <t>06 46 80 01 08</t>
  </si>
  <si>
    <t>31700 DAUX</t>
  </si>
  <si>
    <t>935 Chemin DE LA TUILERIE</t>
  </si>
  <si>
    <t>MOURGUE HELENE</t>
  </si>
  <si>
    <t>MOURGUE HELENE - DECLIC ET DES AILES</t>
  </si>
  <si>
    <t>76311036031</t>
  </si>
  <si>
    <t>50876266300054</t>
  </si>
  <si>
    <t>620828</t>
  </si>
  <si>
    <t>70150 MARNAY</t>
  </si>
  <si>
    <t>32 Avenue DE MARNAY LA VILLE</t>
  </si>
  <si>
    <t>MOUREY DOMINIQUE</t>
  </si>
  <si>
    <t>MOUREY DOMINIQUE - DM FORMAT</t>
  </si>
  <si>
    <t>43700071270</t>
  </si>
  <si>
    <t>44450307200027</t>
  </si>
  <si>
    <t>594052</t>
  </si>
  <si>
    <t>0681980269</t>
  </si>
  <si>
    <t>13 Rue Eugène Lucas</t>
  </si>
  <si>
    <t>MOUQUET PERRINE</t>
  </si>
  <si>
    <t>53290913329</t>
  </si>
  <si>
    <t>81444696900028</t>
  </si>
  <si>
    <t>574867</t>
  </si>
  <si>
    <t>1 212 241 6500</t>
  </si>
  <si>
    <t>E 101TH STREET</t>
  </si>
  <si>
    <t>MOUNT SINAI HOSPITAL</t>
  </si>
  <si>
    <t>530098</t>
  </si>
  <si>
    <t>0699259871</t>
  </si>
  <si>
    <t>11 bis Boulevard EUGENE CHARABOT</t>
  </si>
  <si>
    <t>MOUMEN PIASCO FAIZA</t>
  </si>
  <si>
    <t>MOUMEN PIASCO FAIZA - FAIZALAIN FORMATION</t>
  </si>
  <si>
    <t>93060625906</t>
  </si>
  <si>
    <t>49261048000021</t>
  </si>
  <si>
    <t>437001</t>
  </si>
  <si>
    <t>05 59 02 45 63</t>
  </si>
  <si>
    <t>12 Rue Gutenberg</t>
  </si>
  <si>
    <t>MOULLET FANNY</t>
  </si>
  <si>
    <t>72640233964</t>
  </si>
  <si>
    <t>45050707400026</t>
  </si>
  <si>
    <t>497745</t>
  </si>
  <si>
    <t>06 77 36 50 67</t>
  </si>
  <si>
    <t>64 Rue OSWALD CRESPI</t>
  </si>
  <si>
    <t>MOULIN GUILLAUME</t>
  </si>
  <si>
    <t>MOULIN GUILLAUME - P'ART'AGE</t>
  </si>
  <si>
    <t>31590634359</t>
  </si>
  <si>
    <t>47953373900039</t>
  </si>
  <si>
    <t>522491</t>
  </si>
  <si>
    <t>04 75 46 49 64</t>
  </si>
  <si>
    <t>26160 LE POET LAVAL</t>
  </si>
  <si>
    <t>COMBE VERRE</t>
  </si>
  <si>
    <t>MOULAIRE MARC LAURENT</t>
  </si>
  <si>
    <t>82260230726</t>
  </si>
  <si>
    <t>52157773400010</t>
  </si>
  <si>
    <t>621560</t>
  </si>
  <si>
    <t>06 01 74 92 64</t>
  </si>
  <si>
    <t>7 Rue Maneval</t>
  </si>
  <si>
    <t>18/03/2021</t>
  </si>
  <si>
    <t>MOUGIN PASCALE</t>
  </si>
  <si>
    <t>84070116107</t>
  </si>
  <si>
    <t>33866300800104</t>
  </si>
  <si>
    <t>558450</t>
  </si>
  <si>
    <t>07 81 56 21 16</t>
  </si>
  <si>
    <t>39330 MOUCHARD</t>
  </si>
  <si>
    <t>13 Rue DE STRASBOURG</t>
  </si>
  <si>
    <t>MOUGEY NICOLAS</t>
  </si>
  <si>
    <t>43390102339</t>
  </si>
  <si>
    <t>79519777100020</t>
  </si>
  <si>
    <t>171190</t>
  </si>
  <si>
    <t>03 84 21 65 33</t>
  </si>
  <si>
    <t>5 bis Rue DE STRASBOURG</t>
  </si>
  <si>
    <t>MOUGEL ISABELLE</t>
  </si>
  <si>
    <t>43900018790</t>
  </si>
  <si>
    <t>34177840500017</t>
  </si>
  <si>
    <t>668862</t>
  </si>
  <si>
    <t>06 62 69 72 36</t>
  </si>
  <si>
    <t>41210 NEUNG SUR BEUVRON</t>
  </si>
  <si>
    <t>DOMAINE DE VILLEMORANT</t>
  </si>
  <si>
    <t>ECOPARC D'AFFAIRES DE SOLOGNE DOM</t>
  </si>
  <si>
    <t>MOUCHELIN DELPHINE</t>
  </si>
  <si>
    <t>MOUCHELIN DELPHINE - DMRH</t>
  </si>
  <si>
    <t>24410142441</t>
  </si>
  <si>
    <t>88851333000017</t>
  </si>
  <si>
    <t>576633</t>
  </si>
  <si>
    <t>44 1604 250505</t>
  </si>
  <si>
    <t>ROYAUME-UNI - NORTHAMPTON</t>
  </si>
  <si>
    <t>PO Box 246</t>
  </si>
  <si>
    <t>05/01/2018</t>
  </si>
  <si>
    <t>MND ASSOCIATION</t>
  </si>
  <si>
    <t>MOTOR NEURONE DISEASE ASSOCIATION</t>
  </si>
  <si>
    <t>666051</t>
  </si>
  <si>
    <t>06 65 50 83 25</t>
  </si>
  <si>
    <t>ZI DU PARC</t>
  </si>
  <si>
    <t>Route DE LIERS ANGLE CHEMIN DE LA NOUE ROUSSEAU</t>
  </si>
  <si>
    <t>MOTO N'GO</t>
  </si>
  <si>
    <t>11910926891</t>
  </si>
  <si>
    <t>90344502100012</t>
  </si>
  <si>
    <t>485858</t>
  </si>
  <si>
    <t>01 72 76 26 09</t>
  </si>
  <si>
    <t>TOUR DE L HORLOGE</t>
  </si>
  <si>
    <t>4 Place LOUIS ARMAND</t>
  </si>
  <si>
    <t>MOTIVIA CONSULTANTS</t>
  </si>
  <si>
    <t>11754001375</t>
  </si>
  <si>
    <t>48292296000018</t>
  </si>
  <si>
    <t>nda ok mais pas de datadock ni ODPC
qualiopi ?societes savantes ?
rlp 13.4/21</t>
  </si>
  <si>
    <t>461337</t>
  </si>
  <si>
    <t>01 46 34 23 25</t>
  </si>
  <si>
    <t>110 Rue MONGE</t>
  </si>
  <si>
    <t>MOT DE PASSE</t>
  </si>
  <si>
    <t>11752110775</t>
  </si>
  <si>
    <t>39761638400038</t>
  </si>
  <si>
    <t>408335</t>
  </si>
  <si>
    <t>03 83 30 07 07</t>
  </si>
  <si>
    <t>23 Rue Claudot</t>
  </si>
  <si>
    <t>MOSAIQUE INFORMATIQUE</t>
  </si>
  <si>
    <t>41540151154</t>
  </si>
  <si>
    <t>40976489100027</t>
  </si>
  <si>
    <t>596942</t>
  </si>
  <si>
    <t>04130 VOLX</t>
  </si>
  <si>
    <t>Zi St Christophe</t>
  </si>
  <si>
    <t>28 Rue DU GRAND PRE</t>
  </si>
  <si>
    <t>MOSAIQUE</t>
  </si>
  <si>
    <t>93040085904</t>
  </si>
  <si>
    <t>50119639800041</t>
  </si>
  <si>
    <t>326884</t>
  </si>
  <si>
    <t>01596</t>
  </si>
  <si>
    <t>0148081125</t>
  </si>
  <si>
    <t>112 Avenue DE PARIS</t>
  </si>
  <si>
    <t>MOSAIC SANTE</t>
  </si>
  <si>
    <t>11940652094</t>
  </si>
  <si>
    <t>45315462700013</t>
  </si>
  <si>
    <t>673286</t>
  </si>
  <si>
    <t>07 51 62 01 40</t>
  </si>
  <si>
    <t>6 Impasse D'ATHENES</t>
  </si>
  <si>
    <t>06/08/2024</t>
  </si>
  <si>
    <t>MORPHEUS FORMATION</t>
  </si>
  <si>
    <t>44570423457</t>
  </si>
  <si>
    <t>90402286000012</t>
  </si>
  <si>
    <t>535369</t>
  </si>
  <si>
    <t>04 76 54 15 28</t>
  </si>
  <si>
    <t>6 Rue DE LA LIBERTE</t>
  </si>
  <si>
    <t>MOROY JEROME</t>
  </si>
  <si>
    <t>82380605338</t>
  </si>
  <si>
    <t>41328014000075</t>
  </si>
  <si>
    <t>661302</t>
  </si>
  <si>
    <t>06 42 40 52 58</t>
  </si>
  <si>
    <t>16710 ST YRIEIX SUR CHARENTE</t>
  </si>
  <si>
    <t>6 Route de bellevue</t>
  </si>
  <si>
    <t>MORON MURIELLE</t>
  </si>
  <si>
    <t>MORON MURIELLE - REVEL COACHING</t>
  </si>
  <si>
    <t>75160124116</t>
  </si>
  <si>
    <t>85291649300038</t>
  </si>
  <si>
    <t>543639</t>
  </si>
  <si>
    <t>33410 CADILLAC</t>
  </si>
  <si>
    <t>88 Route De Branne</t>
  </si>
  <si>
    <t>MORIN WEIERICH CELINE</t>
  </si>
  <si>
    <t>75331018433</t>
  </si>
  <si>
    <t>81937146900019</t>
  </si>
  <si>
    <t>516739</t>
  </si>
  <si>
    <t>01 47 27 24 81</t>
  </si>
  <si>
    <t>4 Square MIGNOT</t>
  </si>
  <si>
    <t>MORIN CATHERINE CONSEIL</t>
  </si>
  <si>
    <t>11754095075</t>
  </si>
  <si>
    <t>43866096100014</t>
  </si>
  <si>
    <t>405619</t>
  </si>
  <si>
    <t>06 25 03 25 41</t>
  </si>
  <si>
    <t>84360 LAURIS</t>
  </si>
  <si>
    <t>348 Chemin DES MESSEGUIERES</t>
  </si>
  <si>
    <t>MORICHAUD ALINE</t>
  </si>
  <si>
    <t>MORICHAUD ALINE - FCM FORMATION ET CONSEIL</t>
  </si>
  <si>
    <t>93131156513</t>
  </si>
  <si>
    <t>47857128400023</t>
  </si>
  <si>
    <t>652015</t>
  </si>
  <si>
    <t>84740 VELLERON</t>
  </si>
  <si>
    <t>1305 Route DE PERNES</t>
  </si>
  <si>
    <t>MORGANE TRAFFORT</t>
  </si>
  <si>
    <t>93840446584</t>
  </si>
  <si>
    <t>84468215300029</t>
  </si>
  <si>
    <t>635730</t>
  </si>
  <si>
    <t>06 42 31 83 32</t>
  </si>
  <si>
    <t>3 Rue Franche Comté</t>
  </si>
  <si>
    <t>MORGANE MAHUT CONSEIL</t>
  </si>
  <si>
    <t>MORGANE MAHUT CONSEIL - M2 CONSEIL</t>
  </si>
  <si>
    <t>28500136150</t>
  </si>
  <si>
    <t>85327181500013</t>
  </si>
  <si>
    <t>645930</t>
  </si>
  <si>
    <t>07 88 16 37 84</t>
  </si>
  <si>
    <t>46230 LALBENQUE</t>
  </si>
  <si>
    <t>78 bis Rue DU PECH BARRIAT</t>
  </si>
  <si>
    <t>MORETTI ISABELLE</t>
  </si>
  <si>
    <t>76460064246</t>
  </si>
  <si>
    <t>52823912200054</t>
  </si>
  <si>
    <t>592754</t>
  </si>
  <si>
    <t>03 26 87 85 85</t>
  </si>
  <si>
    <t>39 Rue HINCMAR</t>
  </si>
  <si>
    <t>MORENO CONSULTING</t>
  </si>
  <si>
    <t>21510144551</t>
  </si>
  <si>
    <t>52119495100039</t>
  </si>
  <si>
    <t>678340</t>
  </si>
  <si>
    <t>0601451444</t>
  </si>
  <si>
    <t>26390 HAUTERIVES</t>
  </si>
  <si>
    <t>1065 Route de roybon</t>
  </si>
  <si>
    <t>MOREL STEPHANIE</t>
  </si>
  <si>
    <t>84260378226</t>
  </si>
  <si>
    <t>98221735800018</t>
  </si>
  <si>
    <t>449684</t>
  </si>
  <si>
    <t>01310 CURTAFOND</t>
  </si>
  <si>
    <t>Lotissement LES CHARMILLES</t>
  </si>
  <si>
    <t>MOREL LAURENT</t>
  </si>
  <si>
    <t>MOREL LAURENT - LM PREVENT FORMATION</t>
  </si>
  <si>
    <t>82010142001</t>
  </si>
  <si>
    <t>53926899500013</t>
  </si>
  <si>
    <t>544164</t>
  </si>
  <si>
    <t>26 Rue des Vignes</t>
  </si>
  <si>
    <t>27/05/2016</t>
  </si>
  <si>
    <t>MOREL JET CELINE ACYLIA FORMATION</t>
  </si>
  <si>
    <t>52530065653</t>
  </si>
  <si>
    <t>44113926800037</t>
  </si>
  <si>
    <t>576773</t>
  </si>
  <si>
    <t>4 Rue du DEVON</t>
  </si>
  <si>
    <t>08/01/2018</t>
  </si>
  <si>
    <t>MOREAU GUIRAUTON MARION - CABINET RESONANCE</t>
  </si>
  <si>
    <t>52440809244</t>
  </si>
  <si>
    <t>82237846900024</t>
  </si>
  <si>
    <t>543100</t>
  </si>
  <si>
    <t>06 82 20 87 63</t>
  </si>
  <si>
    <t>LES PINS DAZUR BT A</t>
  </si>
  <si>
    <t>29 Rue de la Soulane</t>
  </si>
  <si>
    <t>29/11/2022</t>
  </si>
  <si>
    <t>MOREAU DAVID BEATRICE ESA</t>
  </si>
  <si>
    <t>MOREAU DAVID BEATRICE ECOLE SOPHROLOGIE</t>
  </si>
  <si>
    <t>93060707006</t>
  </si>
  <si>
    <t>34926930800053</t>
  </si>
  <si>
    <t>549370</t>
  </si>
  <si>
    <t>06 62 70 13 07</t>
  </si>
  <si>
    <t>29770 AUDIERNE</t>
  </si>
  <si>
    <t>LA VIEILLE FERME ESQUIBIEN</t>
  </si>
  <si>
    <t>3 Lieu-dit LESNOAL</t>
  </si>
  <si>
    <t>MOREAU CHRISTINE</t>
  </si>
  <si>
    <t>53290893329</t>
  </si>
  <si>
    <t>50012254400066</t>
  </si>
  <si>
    <t>439204</t>
  </si>
  <si>
    <t>0297053310</t>
  </si>
  <si>
    <t>56530 QUEVEN</t>
  </si>
  <si>
    <t>6 Rue DE KERDELANN</t>
  </si>
  <si>
    <t>MORARD ERIC CPFA</t>
  </si>
  <si>
    <t>MORARD ERIC CONSEIL PREVENTION FORMATION AUDIT</t>
  </si>
  <si>
    <t>53560859156</t>
  </si>
  <si>
    <t>48105331200015</t>
  </si>
  <si>
    <t>628591</t>
  </si>
  <si>
    <t>05 96 63 51 37</t>
  </si>
  <si>
    <t>2E ETAGE COTE COUR</t>
  </si>
  <si>
    <t>42 Rue GARNIER PAGES</t>
  </si>
  <si>
    <t>MORAND  COLETTE JACQUELINE</t>
  </si>
  <si>
    <t>MORAND  COLETTE JACQUELINE - QUID FORMATION</t>
  </si>
  <si>
    <t>97970025097</t>
  </si>
  <si>
    <t>35261080200048</t>
  </si>
  <si>
    <t>627872</t>
  </si>
  <si>
    <t>02 47 41 50 40</t>
  </si>
  <si>
    <t>37120 CHAMPIGNY SUR VEUDE</t>
  </si>
  <si>
    <t>2 Rue Du College</t>
  </si>
  <si>
    <t>MORADI FORMATION</t>
  </si>
  <si>
    <t>24370415437</t>
  </si>
  <si>
    <t>89114771200014</t>
  </si>
  <si>
    <t>672762</t>
  </si>
  <si>
    <t>06 96 01 31 25</t>
  </si>
  <si>
    <t>QUARTIER SYNDIC</t>
  </si>
  <si>
    <t>Rue DES ORANGERS</t>
  </si>
  <si>
    <t>MOPSUS ELODIE</t>
  </si>
  <si>
    <t>MOPSUS ELODIE - IME</t>
  </si>
  <si>
    <t>02973332697</t>
  </si>
  <si>
    <t>88757506600014</t>
  </si>
  <si>
    <t>638110</t>
  </si>
  <si>
    <t>35 37 Rue CHATEAUDUN</t>
  </si>
  <si>
    <t>MOOVEUS</t>
  </si>
  <si>
    <t>11755965975</t>
  </si>
  <si>
    <t>85001923300012</t>
  </si>
  <si>
    <t>368490</t>
  </si>
  <si>
    <t>01 43 28 55 50</t>
  </si>
  <si>
    <t>12 Rue MACHEFER</t>
  </si>
  <si>
    <t>MOORTGAT MAUR DES FOSSES</t>
  </si>
  <si>
    <t>MOORTGAT</t>
  </si>
  <si>
    <t>11940425694</t>
  </si>
  <si>
    <t>40491832800034</t>
  </si>
  <si>
    <t>663906</t>
  </si>
  <si>
    <t>39 Rue SAINT JACQUES</t>
  </si>
  <si>
    <t>MOOCARE</t>
  </si>
  <si>
    <t>32591042159</t>
  </si>
  <si>
    <t>88785927000019</t>
  </si>
  <si>
    <t>561058</t>
  </si>
  <si>
    <t>02 51 59 19 19</t>
  </si>
  <si>
    <t>85160 ST JEAN DE MONTS</t>
  </si>
  <si>
    <t>Concerte Du Clousis</t>
  </si>
  <si>
    <t>Le Clousis Zone D Amenagement</t>
  </si>
  <si>
    <t>03/04/2017</t>
  </si>
  <si>
    <t>MONTS FOURNIL</t>
  </si>
  <si>
    <t>52850043585</t>
  </si>
  <si>
    <t>33829821900084</t>
  </si>
  <si>
    <t>581136</t>
  </si>
  <si>
    <t>04 77 52 74 52</t>
  </si>
  <si>
    <t>42140 CHAZELLES SUR LYON</t>
  </si>
  <si>
    <t>Lycée des métiers</t>
  </si>
  <si>
    <t>9 Rue DE MONTBRISON</t>
  </si>
  <si>
    <t>MONTS DU LYONNAIS FORMATION</t>
  </si>
  <si>
    <t>MONTS DU LYONNAIS FORMATION - L'ENSEIGNEMENT PRATIQUE</t>
  </si>
  <si>
    <t>82420002242</t>
  </si>
  <si>
    <t>77630061800043</t>
  </si>
  <si>
    <t>571209</t>
  </si>
  <si>
    <t>06 49 82 87 30</t>
  </si>
  <si>
    <t>46 Avenue CHARTREUX</t>
  </si>
  <si>
    <t>MONTREUIL ELODIE LAURE</t>
  </si>
  <si>
    <t>93131429813</t>
  </si>
  <si>
    <t>75126132200034</t>
  </si>
  <si>
    <t>543469</t>
  </si>
  <si>
    <t>0499588041</t>
  </si>
  <si>
    <t>COMPLEXE SPORTIF ALBERT BATTEUX</t>
  </si>
  <si>
    <t>150 Rue FRANCOIS JOSEPH GOSSEC</t>
  </si>
  <si>
    <t>MUC MONTPELLIER UNIVERSITE CLUB</t>
  </si>
  <si>
    <t>MONTPELLIER UNIVERSITE CLUB OMNISPORTS DEPARTEMENT FORMATION</t>
  </si>
  <si>
    <t>91340579934</t>
  </si>
  <si>
    <t>38820857100025</t>
  </si>
  <si>
    <t>144514</t>
  </si>
  <si>
    <t>02 43 47 00 30</t>
  </si>
  <si>
    <t>75 Boulevard LAMARTINE</t>
  </si>
  <si>
    <t>01/09/2014</t>
  </si>
  <si>
    <t>MONTJOIE INSERTION - ETIC'ASSO</t>
  </si>
  <si>
    <t>52720016872</t>
  </si>
  <si>
    <t>33262941900042</t>
  </si>
  <si>
    <t>584708</t>
  </si>
  <si>
    <t>49 Allée DES ROMANTIQUES</t>
  </si>
  <si>
    <t>MONTIGNY PATRICIA</t>
  </si>
  <si>
    <t>82380541738</t>
  </si>
  <si>
    <t>52371841900014</t>
  </si>
  <si>
    <t>495451</t>
  </si>
  <si>
    <t>09 64 24 09 19</t>
  </si>
  <si>
    <t>56290 PORT LOUIS</t>
  </si>
  <si>
    <t>21 Rue Jean-François de Surville</t>
  </si>
  <si>
    <t>11/05/2022</t>
  </si>
  <si>
    <t>MONTGOLFIERE MANAGEMENT</t>
  </si>
  <si>
    <t>53560930656</t>
  </si>
  <si>
    <t>53389724500015</t>
  </si>
  <si>
    <t>543433</t>
  </si>
  <si>
    <t>03 89 32 89 12</t>
  </si>
  <si>
    <t>68580 FRIESEN</t>
  </si>
  <si>
    <t>38 Rue PRINCIPALE</t>
  </si>
  <si>
    <t>MONTCHAUD SYLVIE</t>
  </si>
  <si>
    <t>42680253668</t>
  </si>
  <si>
    <t>42139992400032</t>
  </si>
  <si>
    <t>621869</t>
  </si>
  <si>
    <t>74140 SCIEZ</t>
  </si>
  <si>
    <t>503 Avenue du Cretollier</t>
  </si>
  <si>
    <t>MONTANT DURRWANG MARIE ANGE</t>
  </si>
  <si>
    <t>84740338874</t>
  </si>
  <si>
    <t>82444387300016</t>
  </si>
  <si>
    <t>505055</t>
  </si>
  <si>
    <t>03 20 47 46 17</t>
  </si>
  <si>
    <t>18 bis Boulevard DU COMTE DE MONTALEMBERT</t>
  </si>
  <si>
    <t>04/08/2020</t>
  </si>
  <si>
    <t>MONTALEMBERT CONSEILS ET FORMATION</t>
  </si>
  <si>
    <t>31590874059</t>
  </si>
  <si>
    <t>79071398600012</t>
  </si>
  <si>
    <t>667237</t>
  </si>
  <si>
    <t>06 14 96 35 33</t>
  </si>
  <si>
    <t>62129 ECQUES</t>
  </si>
  <si>
    <t>71 Rue DES PRES</t>
  </si>
  <si>
    <t>MONSTERLET AUDE</t>
  </si>
  <si>
    <t>32620360962</t>
  </si>
  <si>
    <t>94803673600015</t>
  </si>
  <si>
    <t>594027</t>
  </si>
  <si>
    <t>07730</t>
  </si>
  <si>
    <t>06 11 48 59 27</t>
  </si>
  <si>
    <t>bat B 1er étage</t>
  </si>
  <si>
    <t>6 Rue d'Artimon</t>
  </si>
  <si>
    <t>02/12/2020</t>
  </si>
  <si>
    <t>MONROUZEAU DEBIOSSAC CORINNE</t>
  </si>
  <si>
    <t>MONROUZEAU DEBIOSSAC CORINNE - PROXY EDUC SANTE</t>
  </si>
  <si>
    <t>75860150386</t>
  </si>
  <si>
    <t>82307347300014</t>
  </si>
  <si>
    <t>573334</t>
  </si>
  <si>
    <t>06 47 23 04 52</t>
  </si>
  <si>
    <t>9 Rue Du Calvaire</t>
  </si>
  <si>
    <t>MONOT MORVAN MARIE ANNICK - DIETALIA</t>
  </si>
  <si>
    <t>53290897129</t>
  </si>
  <si>
    <t>81753945500011</t>
  </si>
  <si>
    <t>594659</t>
  </si>
  <si>
    <t>0297532283</t>
  </si>
  <si>
    <t>1 Rue DES GOELANDS</t>
  </si>
  <si>
    <t>MONNET ODILE</t>
  </si>
  <si>
    <t>53560744756</t>
  </si>
  <si>
    <t>50916346500016</t>
  </si>
  <si>
    <t>577558</t>
  </si>
  <si>
    <t>06 87 33 64 16</t>
  </si>
  <si>
    <t>31 Rue BOIRON</t>
  </si>
  <si>
    <t>MONNERY-VOYANT MARIE - RESSOURCES ET CONSEILS</t>
  </si>
  <si>
    <t>MONNERY-VOYANT MARIE</t>
  </si>
  <si>
    <t>84691475069</t>
  </si>
  <si>
    <t>80445184700029</t>
  </si>
  <si>
    <t>580960</t>
  </si>
  <si>
    <t>09 81 21 43 86</t>
  </si>
  <si>
    <t>4 Passage Ganneron</t>
  </si>
  <si>
    <t>MONNERAY JEAN JACQUES - DATACALC</t>
  </si>
  <si>
    <t>11755192175</t>
  </si>
  <si>
    <t>38489895300037</t>
  </si>
  <si>
    <t>674072</t>
  </si>
  <si>
    <t>23360 LOURDOUEIX ST PIERRE</t>
  </si>
  <si>
    <t>3 LE VIRLY</t>
  </si>
  <si>
    <t>MONIER BRUNO HARNOLD MANUEL</t>
  </si>
  <si>
    <t>MONIER BRUNO HARNOLD MANUEL - GEOBIOSPHERE BRUNO MONNIER EI</t>
  </si>
  <si>
    <t>75230034123</t>
  </si>
  <si>
    <t>51502445300067</t>
  </si>
  <si>
    <t>607502</t>
  </si>
  <si>
    <t>01 53 61 10 00</t>
  </si>
  <si>
    <t>10 Rue Charles Moureu</t>
  </si>
  <si>
    <t>MONET TOLBIAC AUTO ECOLE</t>
  </si>
  <si>
    <t>11755594475</t>
  </si>
  <si>
    <t>80086626100012</t>
  </si>
  <si>
    <t>615584</t>
  </si>
  <si>
    <t>04 72 42 29 83</t>
  </si>
  <si>
    <t>04240 ST BENOIT</t>
  </si>
  <si>
    <t>MONESTES JEAN LOUIS</t>
  </si>
  <si>
    <t>MONESTES JEAN LOUIS - FLEXIBILITE PSYCHOLOGIQUE</t>
  </si>
  <si>
    <t>04973559697</t>
  </si>
  <si>
    <t>79016939500064</t>
  </si>
  <si>
    <t>629728</t>
  </si>
  <si>
    <t>06 79 61 17 38</t>
  </si>
  <si>
    <t>85200 FONTENAY LE COMTE</t>
  </si>
  <si>
    <t>7 Rue DU PUITS ST MARTIN</t>
  </si>
  <si>
    <t>MONELLO HOUSSIN SILVANA</t>
  </si>
  <si>
    <t>MONELLO HOUSSIN SILVANA - AMA CONSULTANCE</t>
  </si>
  <si>
    <t>52850142985</t>
  </si>
  <si>
    <t>51192811100026</t>
  </si>
  <si>
    <t>587590</t>
  </si>
  <si>
    <t>05 61 71 10 53</t>
  </si>
  <si>
    <t>MONCOUET FORMATION &amp; SERVICES</t>
  </si>
  <si>
    <t>73310381331</t>
  </si>
  <si>
    <t>41407769300060</t>
  </si>
  <si>
    <t>665216</t>
  </si>
  <si>
    <t>02 41 25 73 73</t>
  </si>
  <si>
    <t>63 Rue PIERRE CHARRON</t>
  </si>
  <si>
    <t>MONCEAU LANGUES BUSINESS</t>
  </si>
  <si>
    <t>11754671275</t>
  </si>
  <si>
    <t>53076578300028</t>
  </si>
  <si>
    <t>668308</t>
  </si>
  <si>
    <t>01 47 23 43 16</t>
  </si>
  <si>
    <t>MONCEAU LANGUES PARIS</t>
  </si>
  <si>
    <t>MONCEAU LANGUES</t>
  </si>
  <si>
    <t>11753869475</t>
  </si>
  <si>
    <t>45310346700024</t>
  </si>
  <si>
    <t>626168</t>
  </si>
  <si>
    <t>09178</t>
  </si>
  <si>
    <t>03 83 40 56 42</t>
  </si>
  <si>
    <t>1 Rue Du Chanoine Pierron</t>
  </si>
  <si>
    <t>MONA</t>
  </si>
  <si>
    <t>MONA - IFTBM MINDFUL FRANCE</t>
  </si>
  <si>
    <t>80928529900016</t>
  </si>
  <si>
    <t>674060</t>
  </si>
  <si>
    <t>06 20 37 23 77</t>
  </si>
  <si>
    <t>83270 ST CYR SUR MER</t>
  </si>
  <si>
    <t>14 Avenue de l'Amiradou</t>
  </si>
  <si>
    <t>MON JOB DE SENS</t>
  </si>
  <si>
    <t>93830617983</t>
  </si>
  <si>
    <t>84261039600017</t>
  </si>
  <si>
    <t>683097</t>
  </si>
  <si>
    <t>02 44 07 60 07</t>
  </si>
  <si>
    <t>140 Rue Antoine Parmentier</t>
  </si>
  <si>
    <t>MON FORMATEUR</t>
  </si>
  <si>
    <t>52441166744</t>
  </si>
  <si>
    <t>93942323200015</t>
  </si>
  <si>
    <t>664856</t>
  </si>
  <si>
    <t>06 59 53 65 49</t>
  </si>
  <si>
    <t>8 Chemin des genêts</t>
  </si>
  <si>
    <t>MON ENTREPRISE EST UNE SCENE</t>
  </si>
  <si>
    <t>73310800031</t>
  </si>
  <si>
    <t>51042633100045</t>
  </si>
  <si>
    <t>686591</t>
  </si>
  <si>
    <t>06 95 15 73 47</t>
  </si>
  <si>
    <t>53170 VILLIERS CHARLEMAGNE</t>
  </si>
  <si>
    <t>LE PETIT GENET</t>
  </si>
  <si>
    <t>MON COACHING PEPPSY VILLIERS CHARLEMAGNE</t>
  </si>
  <si>
    <t>MON COACHING PEPPSY - SIEGE SOCIAL</t>
  </si>
  <si>
    <t>52530107353</t>
  </si>
  <si>
    <t>87906732000017</t>
  </si>
  <si>
    <t>644341</t>
  </si>
  <si>
    <t>06 30 27 32 84</t>
  </si>
  <si>
    <t>67290 TIEFFENBACH</t>
  </si>
  <si>
    <t>79 Rue DES EGLISES</t>
  </si>
  <si>
    <t>MON BO FAUTEUIL</t>
  </si>
  <si>
    <t>44670661467</t>
  </si>
  <si>
    <t>88997264200017</t>
  </si>
  <si>
    <t>648942</t>
  </si>
  <si>
    <t>03 20 39 72 44</t>
  </si>
  <si>
    <t>32 Rue MOURMANT</t>
  </si>
  <si>
    <t>MBAC</t>
  </si>
  <si>
    <t>MON BAR A COUTURE</t>
  </si>
  <si>
    <t>32591007859</t>
  </si>
  <si>
    <t>75333614800014</t>
  </si>
  <si>
    <t>533415</t>
  </si>
  <si>
    <t>27 Rue De La Concorde</t>
  </si>
  <si>
    <t>MON AUTOMOBILE CLUB COLMAR</t>
  </si>
  <si>
    <t>MON AUTOMOBILE CLUB</t>
  </si>
  <si>
    <t>42680254468</t>
  </si>
  <si>
    <t>53359885000048</t>
  </si>
  <si>
    <t>666464</t>
  </si>
  <si>
    <t>06 21 88 69 42</t>
  </si>
  <si>
    <t>173 Rue Du Marechal Foch</t>
  </si>
  <si>
    <t>MOMIJI</t>
  </si>
  <si>
    <t>44670641167</t>
  </si>
  <si>
    <t>84945684300010</t>
  </si>
  <si>
    <t>674114</t>
  </si>
  <si>
    <t>06 58 69 75 55</t>
  </si>
  <si>
    <t>78430 LOUVECIENNES</t>
  </si>
  <si>
    <t>19 Chemin de Prunay</t>
  </si>
  <si>
    <t>MOMENTS</t>
  </si>
  <si>
    <t>11950826495</t>
  </si>
  <si>
    <t>95383579000015</t>
  </si>
  <si>
    <t>518256</t>
  </si>
  <si>
    <t>03 20 91 15 40</t>
  </si>
  <si>
    <t>31 Avenue DU PEUPLE BELGE</t>
  </si>
  <si>
    <t>MOMENTOM</t>
  </si>
  <si>
    <t>31590687559</t>
  </si>
  <si>
    <t>50025406500021</t>
  </si>
  <si>
    <t>619887</t>
  </si>
  <si>
    <t>06 32 49 62 57</t>
  </si>
  <si>
    <t>8 Rue DES COLONELS RENARD</t>
  </si>
  <si>
    <t>MSM</t>
  </si>
  <si>
    <t>MOME SWEET MOME - LE PETIT BILINGUE</t>
  </si>
  <si>
    <t>11755167075</t>
  </si>
  <si>
    <t>48312925000153</t>
  </si>
  <si>
    <t>596711</t>
  </si>
  <si>
    <t>0613570116</t>
  </si>
  <si>
    <t>73300 ST JEAN DE MAURIENNE</t>
  </si>
  <si>
    <t>9007 Rue DES CHAUDANNES</t>
  </si>
  <si>
    <t>MOLY NOGAROLLES CHRISTINE</t>
  </si>
  <si>
    <t>82730167573</t>
  </si>
  <si>
    <t>53402580400038</t>
  </si>
  <si>
    <t>659710</t>
  </si>
  <si>
    <t>06 88 99 07 55</t>
  </si>
  <si>
    <t>13 COTE DES MONGES,</t>
  </si>
  <si>
    <t>MOLINIER MURIEL</t>
  </si>
  <si>
    <t>MOLINIER MURIEL - ALTERN&amp;VOUS</t>
  </si>
  <si>
    <t>76810181281</t>
  </si>
  <si>
    <t>81355600800031</t>
  </si>
  <si>
    <t>459185</t>
  </si>
  <si>
    <t>06 61 89 56 87</t>
  </si>
  <si>
    <t>34110 FRONTIGNAN</t>
  </si>
  <si>
    <t>RESIDENCE BELLEVUE</t>
  </si>
  <si>
    <t>34 Avenue DE LA MARJOLAINE</t>
  </si>
  <si>
    <t>MOLINIER JULIEN - MOLINIER-INFORMATIQUE.FR</t>
  </si>
  <si>
    <t>91340759534</t>
  </si>
  <si>
    <t>51903271800016</t>
  </si>
  <si>
    <t>594866</t>
  </si>
  <si>
    <t>0625020859</t>
  </si>
  <si>
    <t>LE SIRIUS ENTREE C</t>
  </si>
  <si>
    <t>56 Avenue JOSEPH GIORDAN</t>
  </si>
  <si>
    <t>MOLINARI DANIELA</t>
  </si>
  <si>
    <t>93060709706</t>
  </si>
  <si>
    <t>44184113700025</t>
  </si>
  <si>
    <t>357250</t>
  </si>
  <si>
    <t>06910</t>
  </si>
  <si>
    <t>06 12 41 53 12</t>
  </si>
  <si>
    <t>23 Rue DE ROCROY</t>
  </si>
  <si>
    <t>MOLHO PASCALE</t>
  </si>
  <si>
    <t>11754055375</t>
  </si>
  <si>
    <t>43170821300043</t>
  </si>
  <si>
    <t>628827</t>
  </si>
  <si>
    <t>06 84 88 94 94</t>
  </si>
  <si>
    <t>6 Boulevard CARPEAUX</t>
  </si>
  <si>
    <t>MOIZARD CONSEIL</t>
  </si>
  <si>
    <t>MOIZARD  VIOLAINE - MOIZARD CONSEIL</t>
  </si>
  <si>
    <t>31590637659</t>
  </si>
  <si>
    <t>48492026900020</t>
  </si>
  <si>
    <t>686761</t>
  </si>
  <si>
    <t>07 86 51 76 78</t>
  </si>
  <si>
    <t>44270 MACHECOUL ST MEME</t>
  </si>
  <si>
    <t>12 Rue de l'ancien Hopital</t>
  </si>
  <si>
    <t>MOISAN FREDERIC</t>
  </si>
  <si>
    <t>MOISAN FREDERIC - CBC FM</t>
  </si>
  <si>
    <t>52441070244</t>
  </si>
  <si>
    <t>98071042000012</t>
  </si>
  <si>
    <t>513295</t>
  </si>
  <si>
    <t>06 22 71 57 28</t>
  </si>
  <si>
    <t>35 Rue JACQUES CELLERIER</t>
  </si>
  <si>
    <t>MOINE SEBASTIEN</t>
  </si>
  <si>
    <t>27210358421</t>
  </si>
  <si>
    <t>51830199900059</t>
  </si>
  <si>
    <t>641376</t>
  </si>
  <si>
    <t>04 63 82 92 87</t>
  </si>
  <si>
    <t>93 Avenue DU PRESIDENT AURIOL</t>
  </si>
  <si>
    <t>MOHAMMED HAMID DJIHAN</t>
  </si>
  <si>
    <t>MOHAMMED HAMID DJIHAN - C'PERMIS</t>
  </si>
  <si>
    <t>84030372603</t>
  </si>
  <si>
    <t>81850839200029</t>
  </si>
  <si>
    <t>611761</t>
  </si>
  <si>
    <t>35310 CINTRE</t>
  </si>
  <si>
    <t>3 Impasse de la vigne</t>
  </si>
  <si>
    <t>MOENNER NERAUD ELISABETH</t>
  </si>
  <si>
    <t>53350958235</t>
  </si>
  <si>
    <t>79803471600018</t>
  </si>
  <si>
    <t>570175</t>
  </si>
  <si>
    <t>05 56 44 58 68</t>
  </si>
  <si>
    <t>7 Avenue raymond manaud</t>
  </si>
  <si>
    <t>MODULA FORMATION BRUGES</t>
  </si>
  <si>
    <t>MODULA FORMATION</t>
  </si>
  <si>
    <t>72330875633</t>
  </si>
  <si>
    <t>75254407200040</t>
  </si>
  <si>
    <t>580727</t>
  </si>
  <si>
    <t>0622293592</t>
  </si>
  <si>
    <t>3 Rue Jules Jerry</t>
  </si>
  <si>
    <t>MOC2 CONSULTING</t>
  </si>
  <si>
    <t>11940932894</t>
  </si>
  <si>
    <t>82321223800013</t>
  </si>
  <si>
    <t>642083</t>
  </si>
  <si>
    <t>199 Rue Danremont</t>
  </si>
  <si>
    <t>MOB'IN FRANCE</t>
  </si>
  <si>
    <t>11756193875</t>
  </si>
  <si>
    <t>88085970700015</t>
  </si>
  <si>
    <t>644651</t>
  </si>
  <si>
    <t>05 49 28 20 95</t>
  </si>
  <si>
    <t>120 Boulevard Ampère</t>
  </si>
  <si>
    <t>05/09/2022</t>
  </si>
  <si>
    <t>M'NOVAE</t>
  </si>
  <si>
    <t>M'NOVAE - LE BREAK BEAUTE</t>
  </si>
  <si>
    <t>54790111579</t>
  </si>
  <si>
    <t>53027198000068</t>
  </si>
  <si>
    <t>484659</t>
  </si>
  <si>
    <t>01 82 09 71 77</t>
  </si>
  <si>
    <t>BE BY MMI, MMI DECO</t>
  </si>
  <si>
    <t>5 Rue Dubrunfaut</t>
  </si>
  <si>
    <t>MMI CONSEIL</t>
  </si>
  <si>
    <t>11754624975</t>
  </si>
  <si>
    <t>52293730900048</t>
  </si>
  <si>
    <t>674977</t>
  </si>
  <si>
    <t>69210 EVEUX</t>
  </si>
  <si>
    <t>586 Route de la Tourrette</t>
  </si>
  <si>
    <t>MMEP</t>
  </si>
  <si>
    <t>84692099169</t>
  </si>
  <si>
    <t>92191926200011</t>
  </si>
  <si>
    <t>613575</t>
  </si>
  <si>
    <t>0628831829</t>
  </si>
  <si>
    <t>6 bis Promenade de Reculée</t>
  </si>
  <si>
    <t>MME GOUIN KARINE</t>
  </si>
  <si>
    <t>52490328449</t>
  </si>
  <si>
    <t>52002896000034</t>
  </si>
  <si>
    <t>359270</t>
  </si>
  <si>
    <t>04 91 68 29 20</t>
  </si>
  <si>
    <t>13013 MARSEILLE 13EME ARRONDISS</t>
  </si>
  <si>
    <t>VAL D'AZUR BAT H1</t>
  </si>
  <si>
    <t>19 Chemin DE CHATEAU GOMBERT</t>
  </si>
  <si>
    <t>MMC FORMATIONS</t>
  </si>
  <si>
    <t>93131112213</t>
  </si>
  <si>
    <t>44924471400027</t>
  </si>
  <si>
    <t>NE FIGURE PAS SUR LA DIRECCTE + SIREN ETS FERME</t>
  </si>
  <si>
    <t>397167</t>
  </si>
  <si>
    <t>05 62 37 71 12</t>
  </si>
  <si>
    <t>124 Avenue DU REGIMENT DE BIGORRE</t>
  </si>
  <si>
    <t>MM COORDINATION</t>
  </si>
  <si>
    <t>73650024065</t>
  </si>
  <si>
    <t>53200628500011</t>
  </si>
  <si>
    <t>622229</t>
  </si>
  <si>
    <t>06 79 11 89 79</t>
  </si>
  <si>
    <t>2 Rue DE LA BELLEGARDE</t>
  </si>
  <si>
    <t>MLC SYNERGIE</t>
  </si>
  <si>
    <t>54160081716</t>
  </si>
  <si>
    <t>79777308200020</t>
  </si>
  <si>
    <t>672312</t>
  </si>
  <si>
    <t>06 33 83 43 21</t>
  </si>
  <si>
    <t>51370 LES MESNEUX</t>
  </si>
  <si>
    <t>3 Rue Saint Remi Za Les Vianneries</t>
  </si>
  <si>
    <t>MLC</t>
  </si>
  <si>
    <t>44510189551</t>
  </si>
  <si>
    <t>83772331100028</t>
  </si>
  <si>
    <t>621456</t>
  </si>
  <si>
    <t>05 45 97 95 24</t>
  </si>
  <si>
    <t>16800 SOYAUX</t>
  </si>
  <si>
    <t>68 Rue DU 18 MAI 1945</t>
  </si>
  <si>
    <t>ML FORMATIONS</t>
  </si>
  <si>
    <t>75160097916</t>
  </si>
  <si>
    <t>83807033200013</t>
  </si>
  <si>
    <t>574156</t>
  </si>
  <si>
    <t>03 87 75 17 36</t>
  </si>
  <si>
    <t>2 Rue DES PARMENTIERS</t>
  </si>
  <si>
    <t>ML FORMATION - PIGIER METZ</t>
  </si>
  <si>
    <t>ML FORMATION - PIGIER</t>
  </si>
  <si>
    <t>44570373457</t>
  </si>
  <si>
    <t>82791890500023</t>
  </si>
  <si>
    <t>620804</t>
  </si>
  <si>
    <t>06 64 20 67 87</t>
  </si>
  <si>
    <t>13 Rue DE LA TANCHE</t>
  </si>
  <si>
    <t>MKNG FORMATIONS</t>
  </si>
  <si>
    <t>44670597367</t>
  </si>
  <si>
    <t>82947419600021</t>
  </si>
  <si>
    <t>545508</t>
  </si>
  <si>
    <t>03 88 75 03 75</t>
  </si>
  <si>
    <t>8a Rue Kageneck</t>
  </si>
  <si>
    <t>MJM GRAPHIC DESIGN STRASBOURG</t>
  </si>
  <si>
    <t>MJM GRAPHIC DESIGN</t>
  </si>
  <si>
    <t>44670677367</t>
  </si>
  <si>
    <t>89836398100017</t>
  </si>
  <si>
    <t>563122</t>
  </si>
  <si>
    <t>02 28 44 91 12</t>
  </si>
  <si>
    <t>9 Rue Dugommier</t>
  </si>
  <si>
    <t>MJM GRAPHIC DESIGN NANTES</t>
  </si>
  <si>
    <t>52440922444</t>
  </si>
  <si>
    <t>89833534400013</t>
  </si>
  <si>
    <t>656306</t>
  </si>
  <si>
    <t>04 91 31 33 33</t>
  </si>
  <si>
    <t>39 Rue DE LA REPUBLIQUE</t>
  </si>
  <si>
    <t>MJM GRAPHIC DESIGN MARSEILLE</t>
  </si>
  <si>
    <t>93131996613</t>
  </si>
  <si>
    <t>90972564000017</t>
  </si>
  <si>
    <t>645461</t>
  </si>
  <si>
    <t>01 42 41 88 00</t>
  </si>
  <si>
    <t>38 Quai DES JEMMAPES</t>
  </si>
  <si>
    <t>MJM GRAFIC DESIGN PARIS</t>
  </si>
  <si>
    <t>11756238775</t>
  </si>
  <si>
    <t>89784707500016</t>
  </si>
  <si>
    <t>641900</t>
  </si>
  <si>
    <t>06 08 03 32 93</t>
  </si>
  <si>
    <t>70000 NOIDANS LES VESOUL</t>
  </si>
  <si>
    <t>9 Rue des Saules</t>
  </si>
  <si>
    <t>MJ FORMATION</t>
  </si>
  <si>
    <t>27700083770</t>
  </si>
  <si>
    <t>88921847500016</t>
  </si>
  <si>
    <t>656343</t>
  </si>
  <si>
    <t>06 80 22 47 07</t>
  </si>
  <si>
    <t>17 Rue de Sancey</t>
  </si>
  <si>
    <t>MJ CONSULTING</t>
  </si>
  <si>
    <t>27890160689</t>
  </si>
  <si>
    <t>89232207400014</t>
  </si>
  <si>
    <t>616837</t>
  </si>
  <si>
    <t>01 71 52 83 99</t>
  </si>
  <si>
    <t>78480 VERNEUIL SUR SEINE</t>
  </si>
  <si>
    <t>13 Rue Du Marechal Koenig</t>
  </si>
  <si>
    <t>MJ CONSEIL EN RH</t>
  </si>
  <si>
    <t>11788054878</t>
  </si>
  <si>
    <t>49399327300041</t>
  </si>
  <si>
    <t>362300</t>
  </si>
  <si>
    <t>01 61 37 31 40</t>
  </si>
  <si>
    <t>1 Rue ARNOLD SCHOENBERG</t>
  </si>
  <si>
    <t>24/06/2015</t>
  </si>
  <si>
    <t>MITEL FRANCE</t>
  </si>
  <si>
    <t>11788012578</t>
  </si>
  <si>
    <t>44966636100042</t>
  </si>
  <si>
    <t>442010</t>
  </si>
  <si>
    <t>0682644514</t>
  </si>
  <si>
    <t>38 Rue DE L'HOTEL DE VILLE</t>
  </si>
  <si>
    <t>29/03/2012</t>
  </si>
  <si>
    <t>MISURA LUDOVIC</t>
  </si>
  <si>
    <t>MISURA LUDOVIC - LUDO FORMATION</t>
  </si>
  <si>
    <t>52440588744</t>
  </si>
  <si>
    <t>51905115500017</t>
  </si>
  <si>
    <t>613095</t>
  </si>
  <si>
    <t>03 89 86 20 46</t>
  </si>
  <si>
    <t>68280 SUNDHOFFEN</t>
  </si>
  <si>
    <t>1 Rue des artisans</t>
  </si>
  <si>
    <t>MISTRAL COM FORMATION</t>
  </si>
  <si>
    <t>44680282568</t>
  </si>
  <si>
    <t>83397176500015</t>
  </si>
  <si>
    <t>312319</t>
  </si>
  <si>
    <t>04 50 36 70 97</t>
  </si>
  <si>
    <t>12 Rue MADAME FLEUTET</t>
  </si>
  <si>
    <t>MISSIONS CADRES</t>
  </si>
  <si>
    <t>82740146074</t>
  </si>
  <si>
    <t>43308498500020</t>
  </si>
  <si>
    <t>659290</t>
  </si>
  <si>
    <t>06 20 56 32 57</t>
  </si>
  <si>
    <t>54 Chemin DE PEYREBELLE</t>
  </si>
  <si>
    <t>MISSIONIER OUESLATI SOFIA</t>
  </si>
  <si>
    <t>93060980006</t>
  </si>
  <si>
    <t>90114673800017</t>
  </si>
  <si>
    <t>669570</t>
  </si>
  <si>
    <t>01 44 69 80 40</t>
  </si>
  <si>
    <t>34 Rue Lafittte</t>
  </si>
  <si>
    <t>MISSIONEO</t>
  </si>
  <si>
    <t>11756845775</t>
  </si>
  <si>
    <t>48952727500031</t>
  </si>
  <si>
    <t>679800</t>
  </si>
  <si>
    <t>01 46 44 05 05</t>
  </si>
  <si>
    <t>34 Avenue des Champs Elysées</t>
  </si>
  <si>
    <t>MISENCIL FRANCE</t>
  </si>
  <si>
    <t>11754716475</t>
  </si>
  <si>
    <t>53159465300010</t>
  </si>
  <si>
    <t>351271</t>
  </si>
  <si>
    <t>02 33 31 16 23</t>
  </si>
  <si>
    <t>6 Impasse DU GENERAL FROMENTIN</t>
  </si>
  <si>
    <t>MISE EN JEU</t>
  </si>
  <si>
    <t>25610069561</t>
  </si>
  <si>
    <t>39937234100012</t>
  </si>
  <si>
    <t>87622</t>
  </si>
  <si>
    <t>03538</t>
  </si>
  <si>
    <t>01 45 21 34 49</t>
  </si>
  <si>
    <t>CHU BICETRE DEPT ANESTHESIE REA</t>
  </si>
  <si>
    <t>78 Rue DU GENERAL LECLERC</t>
  </si>
  <si>
    <t>MAPAR</t>
  </si>
  <si>
    <t>MISE AU POINT EN ANESTHESIE REANIMATION</t>
  </si>
  <si>
    <t>11940393594</t>
  </si>
  <si>
    <t>33066856700010</t>
  </si>
  <si>
    <t>663268</t>
  </si>
  <si>
    <t>07 68 43 20 63</t>
  </si>
  <si>
    <t>31830 PLAISANCE DU TOUCH</t>
  </si>
  <si>
    <t>54 Rue DU 11 NOVEMBRE 1918</t>
  </si>
  <si>
    <t>MIRAIL ANNE CECILE PLAISANCE DU TOUCH</t>
  </si>
  <si>
    <t>MIRAIL ANNE CECILE - HYPNOSPHERE FORMATIONS</t>
  </si>
  <si>
    <t>76311004431</t>
  </si>
  <si>
    <t>81907665400014</t>
  </si>
  <si>
    <t>562129</t>
  </si>
  <si>
    <t>03 20 19 54 93</t>
  </si>
  <si>
    <t>7 Avenue de la créativité</t>
  </si>
  <si>
    <t>MIRABILIS</t>
  </si>
  <si>
    <t>31590662459</t>
  </si>
  <si>
    <t>49371927200038</t>
  </si>
  <si>
    <t>648450</t>
  </si>
  <si>
    <t>06 71 02 15 14</t>
  </si>
  <si>
    <t>405 Chemin du Quinquiris</t>
  </si>
  <si>
    <t>MIRABELLI JEAN PIERRE</t>
  </si>
  <si>
    <t>MIRABELLI JEAN PIERRE - CONFORPREV</t>
  </si>
  <si>
    <t>76110187511</t>
  </si>
  <si>
    <t>78850270600013</t>
  </si>
  <si>
    <t>657797</t>
  </si>
  <si>
    <t>64240 HASPARREN</t>
  </si>
  <si>
    <t>D6 Résidence CHAPITALIA BERRIA</t>
  </si>
  <si>
    <t>27/07/2023</t>
  </si>
  <si>
    <t>MIQUELESTORENA THIERRY</t>
  </si>
  <si>
    <t>75640488764</t>
  </si>
  <si>
    <t>84162435600017</t>
  </si>
  <si>
    <t>143790</t>
  </si>
  <si>
    <t>05 34 61 50 00</t>
  </si>
  <si>
    <t>BP 93668</t>
  </si>
  <si>
    <t>12 bis Rue MICHEL LABROUSSE</t>
  </si>
  <si>
    <t>MIPIH</t>
  </si>
  <si>
    <t>MIPIH - NUMIH</t>
  </si>
  <si>
    <t>7331P004831</t>
  </si>
  <si>
    <t>18310021300028</t>
  </si>
  <si>
    <t>606224</t>
  </si>
  <si>
    <t>06 20 35 87 43</t>
  </si>
  <si>
    <t>12 Rue Pierre Sémard</t>
  </si>
  <si>
    <t>MINUTEDRONE</t>
  </si>
  <si>
    <t>84380717138</t>
  </si>
  <si>
    <t>84886226400019</t>
  </si>
  <si>
    <t>648759</t>
  </si>
  <si>
    <t>06 85 91 13 54</t>
  </si>
  <si>
    <t>32550 PAVIE</t>
  </si>
  <si>
    <t>4 Route D AUCH</t>
  </si>
  <si>
    <t>MINOZZO VERONIQUE</t>
  </si>
  <si>
    <t>MINOZZO VERONIQUE - MULTICOURS TRADUCTIONS</t>
  </si>
  <si>
    <t>73320034432</t>
  </si>
  <si>
    <t>48776185000014</t>
  </si>
  <si>
    <t>504415</t>
  </si>
  <si>
    <t>0610491471</t>
  </si>
  <si>
    <t>04860 PIERREVERT</t>
  </si>
  <si>
    <t>15 Rue de Sainte Tulle</t>
  </si>
  <si>
    <t>MINIMAL BETON</t>
  </si>
  <si>
    <t>93040071204</t>
  </si>
  <si>
    <t>50205333300022</t>
  </si>
  <si>
    <t>621274</t>
  </si>
  <si>
    <t>01 40 51 90 16</t>
  </si>
  <si>
    <t>60 Boulevard ST MICHEL</t>
  </si>
  <si>
    <t>12/03/2021</t>
  </si>
  <si>
    <t>MINES PSL EXED</t>
  </si>
  <si>
    <t>11755983775</t>
  </si>
  <si>
    <t>85324800300016</t>
  </si>
  <si>
    <t>517288</t>
  </si>
  <si>
    <t>06 50 76 16 94</t>
  </si>
  <si>
    <t>1850 Voie Romaine</t>
  </si>
  <si>
    <t>MINEO</t>
  </si>
  <si>
    <t>93131527213</t>
  </si>
  <si>
    <t>53781435200028</t>
  </si>
  <si>
    <t>420992</t>
  </si>
  <si>
    <t>04 66 56 51 26</t>
  </si>
  <si>
    <t>19 Impasse HENRI ROUX</t>
  </si>
  <si>
    <t>MINE DE TALENTS</t>
  </si>
  <si>
    <t>91300262130</t>
  </si>
  <si>
    <t>47999589600020</t>
  </si>
  <si>
    <t>600350</t>
  </si>
  <si>
    <t>06 60 92 52 78</t>
  </si>
  <si>
    <t>54 Rue DE LA GRIESMATT</t>
  </si>
  <si>
    <t>MINDFULWAY CHRISTOPHE COUPAS</t>
  </si>
  <si>
    <t>44670631067</t>
  </si>
  <si>
    <t>82837267200018</t>
  </si>
  <si>
    <t>562300</t>
  </si>
  <si>
    <t>31 33 49 42 069</t>
  </si>
  <si>
    <t>PAYS-BAS - BL ABCOUDE</t>
  </si>
  <si>
    <t>Zuster Claassenhof 3</t>
  </si>
  <si>
    <t>ACADEMIE AMT</t>
  </si>
  <si>
    <t>MINDFULNESS - ACADEMIE VOOR MINDFUL TEACHING</t>
  </si>
  <si>
    <t>676883</t>
  </si>
  <si>
    <t>7 Rue JEAN MERMOZ</t>
  </si>
  <si>
    <t>MINDCARA</t>
  </si>
  <si>
    <t>52440988444</t>
  </si>
  <si>
    <t>90913685500014</t>
  </si>
  <si>
    <t>651345</t>
  </si>
  <si>
    <t>06 30 99 83 49</t>
  </si>
  <si>
    <t>27 Rue Brizeux</t>
  </si>
  <si>
    <t>MIND THE GAPP</t>
  </si>
  <si>
    <t>53351076535</t>
  </si>
  <si>
    <t>84965773900025</t>
  </si>
  <si>
    <t>652283</t>
  </si>
  <si>
    <t>06 23 74 95 90</t>
  </si>
  <si>
    <t>178 Rue JACQUARD</t>
  </si>
  <si>
    <t>MIND EAT FRANCE</t>
  </si>
  <si>
    <t>76341148534</t>
  </si>
  <si>
    <t>90840243100013</t>
  </si>
  <si>
    <t>472580</t>
  </si>
  <si>
    <t>06 73 46 05 25</t>
  </si>
  <si>
    <t>62260 CAUCHY A LA TOUR</t>
  </si>
  <si>
    <t>1 Place Eugene Fontaine</t>
  </si>
  <si>
    <t>MIND CONSULTING CAUCHY A LA TOUR</t>
  </si>
  <si>
    <t>MIND CONSULTING</t>
  </si>
  <si>
    <t>32620283562</t>
  </si>
  <si>
    <t>75205390000029</t>
  </si>
  <si>
    <t>607241</t>
  </si>
  <si>
    <t>0692658224</t>
  </si>
  <si>
    <t>298 Rue LEOPOLD MARTIN</t>
  </si>
  <si>
    <t>MINATCHY JEAN FREDERIC</t>
  </si>
  <si>
    <t>04973120297</t>
  </si>
  <si>
    <t>49012025000041</t>
  </si>
  <si>
    <t>213196</t>
  </si>
  <si>
    <t>04 72 78 00 40</t>
  </si>
  <si>
    <t>15 Rue de geneve</t>
  </si>
  <si>
    <t>MIL'S</t>
  </si>
  <si>
    <t>82690596369</t>
  </si>
  <si>
    <t>32721893900079</t>
  </si>
  <si>
    <t>632351</t>
  </si>
  <si>
    <t>36 Quai du Chatelet</t>
  </si>
  <si>
    <t>MILO FORMATION</t>
  </si>
  <si>
    <t>24450376845</t>
  </si>
  <si>
    <t>88897787300015</t>
  </si>
  <si>
    <t>650584</t>
  </si>
  <si>
    <t>06 31 48 10 48</t>
  </si>
  <si>
    <t>47110 LE TEMPLE SUR LOT</t>
  </si>
  <si>
    <t>ZAE Gouneau</t>
  </si>
  <si>
    <t>23 Allée Lafargue -</t>
  </si>
  <si>
    <t>MILLIOT SORAYA</t>
  </si>
  <si>
    <t>MILLIOT SORAYA - SPHERES PRO</t>
  </si>
  <si>
    <t>75470165647</t>
  </si>
  <si>
    <t>90881334800012</t>
  </si>
  <si>
    <t>682287</t>
  </si>
  <si>
    <t>06 71 66 61 44</t>
  </si>
  <si>
    <t>84370 BEDARRIDES</t>
  </si>
  <si>
    <t>15 Chemin DU PLAN DU RHONE</t>
  </si>
  <si>
    <t>MILLIARD SANDRINE</t>
  </si>
  <si>
    <t>93840462384</t>
  </si>
  <si>
    <t>78850115300027</t>
  </si>
  <si>
    <t>606947</t>
  </si>
  <si>
    <t>05 63 47 98 36</t>
  </si>
  <si>
    <t>81160 ARTHES</t>
  </si>
  <si>
    <t>MAS DE CANDEIL</t>
  </si>
  <si>
    <t>8 Impasse DE LA CANDELIE</t>
  </si>
  <si>
    <t>MILLET DOMINIQUE - ATEM FORMATION</t>
  </si>
  <si>
    <t>73810021581</t>
  </si>
  <si>
    <t>33144026300043</t>
  </si>
  <si>
    <t>597193</t>
  </si>
  <si>
    <t>9 RUE DE LA CHAUX</t>
  </si>
  <si>
    <t>MILLEROT DAVID</t>
  </si>
  <si>
    <t>53220882422</t>
  </si>
  <si>
    <t>82090439900012</t>
  </si>
  <si>
    <t>613617</t>
  </si>
  <si>
    <t>50140 MORTAIN BOCAGE</t>
  </si>
  <si>
    <t>29 Rue DE LA 30ÈME DIVISION AMÉRICAINE MORTAIN</t>
  </si>
  <si>
    <t>MILLENNIUM VISION</t>
  </si>
  <si>
    <t>25500117450</t>
  </si>
  <si>
    <t>42095509800033</t>
  </si>
  <si>
    <t>666130</t>
  </si>
  <si>
    <t>13 Rue DU GRAND SOM</t>
  </si>
  <si>
    <t>MILLE ET UNE TRIBUS</t>
  </si>
  <si>
    <t>84380892438</t>
  </si>
  <si>
    <t>95386167100014</t>
  </si>
  <si>
    <t>490593</t>
  </si>
  <si>
    <t>05 65 60 77 84</t>
  </si>
  <si>
    <t>POLE ENSEIGNEMENT SUPERIEUR BP 10140</t>
  </si>
  <si>
    <t>Esplanade FRANCOIS MITTERRAND</t>
  </si>
  <si>
    <t>MESCNAM</t>
  </si>
  <si>
    <t>MILLAU ENSEIGNEMENT SUPERIEUR CNAM</t>
  </si>
  <si>
    <t>73120014412</t>
  </si>
  <si>
    <t>37782973400047</t>
  </si>
  <si>
    <t>614488</t>
  </si>
  <si>
    <t>09 72 52 70 98</t>
  </si>
  <si>
    <t>6-8 Rue DES JARDINIERS</t>
  </si>
  <si>
    <t>20/08/2020</t>
  </si>
  <si>
    <t>MILESTONE SOLUTIONS</t>
  </si>
  <si>
    <t>22600208660</t>
  </si>
  <si>
    <t>44090994300043</t>
  </si>
  <si>
    <t>573322</t>
  </si>
  <si>
    <t>64120 OSTABAT ASME</t>
  </si>
  <si>
    <t>Rue HIRIBEHERE</t>
  </si>
  <si>
    <t>MILAKA ELKARTEA ASSOCIATION OSTABAT ASME</t>
  </si>
  <si>
    <t>MILAKA ELKARTEA ASSOCIATION</t>
  </si>
  <si>
    <t>72640272464</t>
  </si>
  <si>
    <t>49498258000016</t>
  </si>
  <si>
    <t>660498</t>
  </si>
  <si>
    <t>09 61 62 61 01</t>
  </si>
  <si>
    <t>38140 RIVES</t>
  </si>
  <si>
    <t>90 Rue LOUIS NEEL</t>
  </si>
  <si>
    <t>MIJEMA</t>
  </si>
  <si>
    <t>84380801538</t>
  </si>
  <si>
    <t>90202691300027</t>
  </si>
  <si>
    <t>123420</t>
  </si>
  <si>
    <t>03 88 22 60 22</t>
  </si>
  <si>
    <t>24 Rue du 22 Novembre</t>
  </si>
  <si>
    <t>MIGRATIONS SANTE ALSACE</t>
  </si>
  <si>
    <t>42670019767</t>
  </si>
  <si>
    <t>30796306600070</t>
  </si>
  <si>
    <t>11370</t>
  </si>
  <si>
    <t>01 42 33 24 74</t>
  </si>
  <si>
    <t>77 bis Rue Robespierre</t>
  </si>
  <si>
    <t>MIGRATIONS SANTE</t>
  </si>
  <si>
    <t>11750434275</t>
  </si>
  <si>
    <t>78428760900050</t>
  </si>
  <si>
    <t>240540</t>
  </si>
  <si>
    <t>01 60 19 34 52</t>
  </si>
  <si>
    <t>91570 BIEVRES</t>
  </si>
  <si>
    <t>CS 17601</t>
  </si>
  <si>
    <t>PARC BUROSPACE 5 - Plaine De Gisy</t>
  </si>
  <si>
    <t>MIEL</t>
  </si>
  <si>
    <t>11910354591</t>
  </si>
  <si>
    <t>33131183700032</t>
  </si>
  <si>
    <t>550577</t>
  </si>
  <si>
    <t>1 541 344 7438</t>
  </si>
  <si>
    <t>ETATS UNIS - EUGENE</t>
  </si>
  <si>
    <t>P.O. BOX 2672</t>
  </si>
  <si>
    <t>04/10/2016</t>
  </si>
  <si>
    <t>MIDWIFERY TODAY</t>
  </si>
  <si>
    <t>681362</t>
  </si>
  <si>
    <t>14 Avenue SAINTE ANNE</t>
  </si>
  <si>
    <t>MIDO O BEBE</t>
  </si>
  <si>
    <t>52441088044</t>
  </si>
  <si>
    <t>92345143900015</t>
  </si>
  <si>
    <t>630871</t>
  </si>
  <si>
    <t>05 61 10 01 20</t>
  </si>
  <si>
    <t>BP 14209</t>
  </si>
  <si>
    <t>118 Route DE NARBONNE</t>
  </si>
  <si>
    <t>MIDISUP</t>
  </si>
  <si>
    <t>76310960131</t>
  </si>
  <si>
    <t>49917930700024</t>
  </si>
  <si>
    <t>427998</t>
  </si>
  <si>
    <t>09 70 22 00 00</t>
  </si>
  <si>
    <t>PARC ACTIVITES DOMINIQUE SOULE</t>
  </si>
  <si>
    <t>33 Avenue DU GENERAL LECLERC</t>
  </si>
  <si>
    <t>MPSI SANTE SOCIAL</t>
  </si>
  <si>
    <t>MIDI PYRENEES SERVICES INGENIERIE SANTE SOCIAL</t>
  </si>
  <si>
    <t>73650056465</t>
  </si>
  <si>
    <t>52436885900020</t>
  </si>
  <si>
    <t>621663</t>
  </si>
  <si>
    <t>32130 LABASTIDE SAVES</t>
  </si>
  <si>
    <t>Lieu-dit EN VINDE</t>
  </si>
  <si>
    <t>MPFT</t>
  </si>
  <si>
    <t>MIDI PYRENEES FORMATION TRANSPORT</t>
  </si>
  <si>
    <t>73320050732</t>
  </si>
  <si>
    <t>79233397300024</t>
  </si>
  <si>
    <t>634827</t>
  </si>
  <si>
    <t>0467320982</t>
  </si>
  <si>
    <t>34760 BOUJAN SUR LIBRON</t>
  </si>
  <si>
    <t>40 Rue de la margeride</t>
  </si>
  <si>
    <t>MIDI FORMATION</t>
  </si>
  <si>
    <t>76340969334</t>
  </si>
  <si>
    <t>83478371400019</t>
  </si>
  <si>
    <t>547293</t>
  </si>
  <si>
    <t>27450 ST GEORGES DU VIEVRE</t>
  </si>
  <si>
    <t>400 Route DE PONT AUDEMER</t>
  </si>
  <si>
    <t>MIDELET JULIA</t>
  </si>
  <si>
    <t>MIDELET MAHIEU JULIA</t>
  </si>
  <si>
    <t>23270194327</t>
  </si>
  <si>
    <t>51297730700010</t>
  </si>
  <si>
    <t>597922</t>
  </si>
  <si>
    <t>05 62 79 27 40</t>
  </si>
  <si>
    <t>31140 AUCAMVILLE</t>
  </si>
  <si>
    <t>10 Impasse LICHARD</t>
  </si>
  <si>
    <t>MICR'OC INFORMATIQUE</t>
  </si>
  <si>
    <t>73310688431</t>
  </si>
  <si>
    <t>75317756700025</t>
  </si>
  <si>
    <t>573954</t>
  </si>
  <si>
    <t>44 20 7685 2400</t>
  </si>
  <si>
    <t>Charles Darwin House</t>
  </si>
  <si>
    <t>12 Roger Street</t>
  </si>
  <si>
    <t>07/11/2017</t>
  </si>
  <si>
    <t>MICROBIOLOGY SOCIETY</t>
  </si>
  <si>
    <t>633290</t>
  </si>
  <si>
    <t>06 50 75 43 49</t>
  </si>
  <si>
    <t>03110 ST REMY EN ROLLAT</t>
  </si>
  <si>
    <t>5 Rue SAINT POURCAIN</t>
  </si>
  <si>
    <t>MICHELI ANNELYS</t>
  </si>
  <si>
    <t>MICHELI ANNELYS - FORMAPP</t>
  </si>
  <si>
    <t>84030355903</t>
  </si>
  <si>
    <t>81397187600012</t>
  </si>
  <si>
    <t>670467</t>
  </si>
  <si>
    <t>03 23 23 49 18</t>
  </si>
  <si>
    <t>02000 LAON</t>
  </si>
  <si>
    <t>11 Rue DU POINT DU JOUR</t>
  </si>
  <si>
    <t>MICHELET PASCAL</t>
  </si>
  <si>
    <t>32020152102</t>
  </si>
  <si>
    <t>39858760000014</t>
  </si>
  <si>
    <t>646775</t>
  </si>
  <si>
    <t>06 22 04 64 89</t>
  </si>
  <si>
    <t>BT3 RDCH</t>
  </si>
  <si>
    <t>65 Chemin DES AMARYLLIS</t>
  </si>
  <si>
    <t>MICHEL MORIN ACE</t>
  </si>
  <si>
    <t>MICHEL MORIN - ACCOMPAGNEMENT COMPETENCES EMPLOI</t>
  </si>
  <si>
    <t>93131667113</t>
  </si>
  <si>
    <t>34336283600037</t>
  </si>
  <si>
    <t>412259</t>
  </si>
  <si>
    <t>03636</t>
  </si>
  <si>
    <t>01 43 97 19 33</t>
  </si>
  <si>
    <t>5 Avenue DU GENERAL LECLERC</t>
  </si>
  <si>
    <t>03/07/2020</t>
  </si>
  <si>
    <t>MICHEL CHANTAL</t>
  </si>
  <si>
    <t>45220476100012</t>
  </si>
  <si>
    <t>627732</t>
  </si>
  <si>
    <t>1 Passage du Génie</t>
  </si>
  <si>
    <t>27/08/2021</t>
  </si>
  <si>
    <t>MICHEL BAUJARD SAS</t>
  </si>
  <si>
    <t>11755355175</t>
  </si>
  <si>
    <t>80447813900020</t>
  </si>
  <si>
    <t>243358</t>
  </si>
  <si>
    <t>06 15 93 20 66</t>
  </si>
  <si>
    <t>115 Avenue JEAN JAURES</t>
  </si>
  <si>
    <t>MICHEAU FABRICE</t>
  </si>
  <si>
    <t>72330489133</t>
  </si>
  <si>
    <t>42212791000038</t>
  </si>
  <si>
    <t>627215</t>
  </si>
  <si>
    <t>06 74 80 70 89</t>
  </si>
  <si>
    <t>20 Rue de la Roulette</t>
  </si>
  <si>
    <t>MICHAUX LAURENCE</t>
  </si>
  <si>
    <t>53351082635</t>
  </si>
  <si>
    <t>88773820100011</t>
  </si>
  <si>
    <t>530013</t>
  </si>
  <si>
    <t>le Mozart</t>
  </si>
  <si>
    <t>14 Ruelle Magnan</t>
  </si>
  <si>
    <t>MICHALON SONIA FORMATION</t>
  </si>
  <si>
    <t>98970420797</t>
  </si>
  <si>
    <t>45160717000029</t>
  </si>
  <si>
    <t>472049</t>
  </si>
  <si>
    <t>0666774393</t>
  </si>
  <si>
    <t>36110 VINEUIL</t>
  </si>
  <si>
    <t>3 Rue de Châteauroux</t>
  </si>
  <si>
    <t>MICHAEL FELUS</t>
  </si>
  <si>
    <t>24360084036</t>
  </si>
  <si>
    <t>79022429900012</t>
  </si>
  <si>
    <t>507854</t>
  </si>
  <si>
    <t>0381401004</t>
  </si>
  <si>
    <t>18 Rue DE LA PERNOTTE</t>
  </si>
  <si>
    <t>MICHAEL BALANDIER FORMATION AUDIT CONSEIL</t>
  </si>
  <si>
    <t>43250265025</t>
  </si>
  <si>
    <t>48965136400023</t>
  </si>
  <si>
    <t>673109</t>
  </si>
  <si>
    <t>Résidence Bernard de Ventadour</t>
  </si>
  <si>
    <t>40 Rue Claude Nougaro</t>
  </si>
  <si>
    <t>MIAM'FORMATION</t>
  </si>
  <si>
    <t>76341056434</t>
  </si>
  <si>
    <t>88097401900015</t>
  </si>
  <si>
    <t>430055</t>
  </si>
  <si>
    <t>01 80 49 04 16</t>
  </si>
  <si>
    <t>266 Avenue DAUMESNIL</t>
  </si>
  <si>
    <t>11/06/2020</t>
  </si>
  <si>
    <t>MHD FORMATION - EFC</t>
  </si>
  <si>
    <t>11930574693</t>
  </si>
  <si>
    <t>50448180500027</t>
  </si>
  <si>
    <t>668345</t>
  </si>
  <si>
    <t>06 63 98 77 50</t>
  </si>
  <si>
    <t>52200 LANGRES</t>
  </si>
  <si>
    <t>6 Place De L Hotel De Ville</t>
  </si>
  <si>
    <t>MHAO FORMATIONS</t>
  </si>
  <si>
    <t>44520047452</t>
  </si>
  <si>
    <t>97975348000016</t>
  </si>
  <si>
    <t>608671</t>
  </si>
  <si>
    <t>06 81 89 48 83</t>
  </si>
  <si>
    <t>64140 BILLERE</t>
  </si>
  <si>
    <t>11 Avenue Baron Seguier</t>
  </si>
  <si>
    <t>MH RIO</t>
  </si>
  <si>
    <t>75640430264</t>
  </si>
  <si>
    <t>83467659500020</t>
  </si>
  <si>
    <t>638985</t>
  </si>
  <si>
    <t>12 Rue Jean Jaurès</t>
  </si>
  <si>
    <t>MH</t>
  </si>
  <si>
    <t>MH - ECOLE EPSILON</t>
  </si>
  <si>
    <t>52850240685</t>
  </si>
  <si>
    <t>83046632200021</t>
  </si>
  <si>
    <t>482420</t>
  </si>
  <si>
    <t>04 76 55 97 91</t>
  </si>
  <si>
    <t>196 Rue DU ROCHER DE LORZIER</t>
  </si>
  <si>
    <t>MGX CONTROLE</t>
  </si>
  <si>
    <t>82380540138</t>
  </si>
  <si>
    <t>53527706500012</t>
  </si>
  <si>
    <t>648991</t>
  </si>
  <si>
    <t>05 90 80 05 39</t>
  </si>
  <si>
    <t>4322 CABOUT MONTPLAISIR</t>
  </si>
  <si>
    <t>MGTS CONSEILS PETIT BOURG</t>
  </si>
  <si>
    <t>MGTS CONSEILS</t>
  </si>
  <si>
    <t>01973113897</t>
  </si>
  <si>
    <t>82440267100013</t>
  </si>
  <si>
    <t>570862</t>
  </si>
  <si>
    <t>06 78 98 46 58</t>
  </si>
  <si>
    <t>53600 EVRON</t>
  </si>
  <si>
    <t>92 Rue Des Pres</t>
  </si>
  <si>
    <t>MGP CONSEIL</t>
  </si>
  <si>
    <t>52530089053</t>
  </si>
  <si>
    <t>82524038500021</t>
  </si>
  <si>
    <t>652088</t>
  </si>
  <si>
    <t>09 83 64 14 64</t>
  </si>
  <si>
    <t>70 Avenue de rome</t>
  </si>
  <si>
    <t>MG@FORMATION</t>
  </si>
  <si>
    <t>93830506783</t>
  </si>
  <si>
    <t>75404191100027</t>
  </si>
  <si>
    <t>596966</t>
  </si>
  <si>
    <t>06 60 69 88 85</t>
  </si>
  <si>
    <t>218 Rue FREDERIC MISTRAL</t>
  </si>
  <si>
    <t>MGE DIFFUSION BIEN ETRE</t>
  </si>
  <si>
    <t>MGE DIFFUSION BIEN ETRE - INSTITUT HYPOTENUSE ECOLE FRANCAISE DE MASSAGE</t>
  </si>
  <si>
    <t>93830545783</t>
  </si>
  <si>
    <t>52918146300017</t>
  </si>
  <si>
    <t>Caducité de la déclaration d'activité.</t>
  </si>
  <si>
    <t>209200</t>
  </si>
  <si>
    <t>02 97 68 18 28</t>
  </si>
  <si>
    <t>PARC D'INNOVATION BRETAGNE SUD</t>
  </si>
  <si>
    <t>Allée NICOLAS LE BLANC</t>
  </si>
  <si>
    <t>MGDIS</t>
  </si>
  <si>
    <t>53560918856</t>
  </si>
  <si>
    <t>32816124500027</t>
  </si>
  <si>
    <t>666178</t>
  </si>
  <si>
    <t>07410 ST VICTOR</t>
  </si>
  <si>
    <t>25 Chemin des mesanges</t>
  </si>
  <si>
    <t>MGD HOLDING</t>
  </si>
  <si>
    <t>84070150307</t>
  </si>
  <si>
    <t>82062198500028</t>
  </si>
  <si>
    <t>686750</t>
  </si>
  <si>
    <t>03 56 98 01 54</t>
  </si>
  <si>
    <t>11 bis Rue Christiaan Huygens</t>
  </si>
  <si>
    <t>MGC CONSULTING - CABINET RH PARTNERS BESANCON</t>
  </si>
  <si>
    <t>MGC CONSULTING - CABINET RH PARTNERS FRANCHE COMTE</t>
  </si>
  <si>
    <t>27250305225</t>
  </si>
  <si>
    <t>75292752500036</t>
  </si>
  <si>
    <t>510713</t>
  </si>
  <si>
    <t>01285</t>
  </si>
  <si>
    <t>04 68 78 86 79</t>
  </si>
  <si>
    <t>11800 TREBES</t>
  </si>
  <si>
    <t>CENTRE MEDICAL LE CADUCEE</t>
  </si>
  <si>
    <t>20 Route MINERVOISE</t>
  </si>
  <si>
    <t>MG FORMATION LANGUEDOC ROUSSILLON</t>
  </si>
  <si>
    <t>91110088411</t>
  </si>
  <si>
    <t>43787803600015</t>
  </si>
  <si>
    <t>598811</t>
  </si>
  <si>
    <t>03 29 64 09 20</t>
  </si>
  <si>
    <t>88390 UXEGNEY</t>
  </si>
  <si>
    <t>57 Route d'EPINAL</t>
  </si>
  <si>
    <t>MG FORMATION EPINAL UXEGNEY</t>
  </si>
  <si>
    <t>MG FORMATION EPINAL</t>
  </si>
  <si>
    <t>41880129688</t>
  </si>
  <si>
    <t>81363207200019</t>
  </si>
  <si>
    <t>602966</t>
  </si>
  <si>
    <t>01190</t>
  </si>
  <si>
    <t>04 79 87 63 31</t>
  </si>
  <si>
    <t>01260 CHAMPAGNE EN VALROMEY</t>
  </si>
  <si>
    <t>176 GRANDE RUE</t>
  </si>
  <si>
    <t>MG FORM RHONE ALPES</t>
  </si>
  <si>
    <t>82010082301</t>
  </si>
  <si>
    <t>44166922300022</t>
  </si>
  <si>
    <t>475907</t>
  </si>
  <si>
    <t>01313</t>
  </si>
  <si>
    <t>02 62 27 94 82</t>
  </si>
  <si>
    <t>97434 ST GILLES LES BAINS</t>
  </si>
  <si>
    <t>RESIDENCE VUE BELLE</t>
  </si>
  <si>
    <t>4 Impasse DES BRISES LAMES</t>
  </si>
  <si>
    <t>MG FORM REUNION</t>
  </si>
  <si>
    <t>43015738800025</t>
  </si>
  <si>
    <t>411425</t>
  </si>
  <si>
    <t>01180</t>
  </si>
  <si>
    <t>0143131313</t>
  </si>
  <si>
    <t>13 Rue FERNAND LEGER</t>
  </si>
  <si>
    <t>MG FORM</t>
  </si>
  <si>
    <t>MG FORM LA FORMATION DU MEDECIN GENERALISTE</t>
  </si>
  <si>
    <t>11751631175</t>
  </si>
  <si>
    <t>43800787400029</t>
  </si>
  <si>
    <t>527245</t>
  </si>
  <si>
    <t>352 691 328 797</t>
  </si>
  <si>
    <t>5 Rue JEAN BERTELS</t>
  </si>
  <si>
    <t>03/09/2015</t>
  </si>
  <si>
    <t>MG CONCEPTS SARL</t>
  </si>
  <si>
    <t>599128</t>
  </si>
  <si>
    <t>02 97 26 10 77</t>
  </si>
  <si>
    <t>56230 QUESTEMBERT</t>
  </si>
  <si>
    <t>MFRO QUESTEMBERT</t>
  </si>
  <si>
    <t>53560861756</t>
  </si>
  <si>
    <t>33453512700016</t>
  </si>
  <si>
    <t>296004</t>
  </si>
  <si>
    <t>05 49 72 60 96</t>
  </si>
  <si>
    <t>79320 MONCOUTANT SUR SEVRE</t>
  </si>
  <si>
    <t>1 Avenue DU GENERAL DE GAULLE</t>
  </si>
  <si>
    <t>MFREO</t>
  </si>
  <si>
    <t>MFREO DE MONCOUTANT MAISON FAMILIALE RURALE</t>
  </si>
  <si>
    <t>54790027479</t>
  </si>
  <si>
    <t>78144401300010</t>
  </si>
  <si>
    <t>632338</t>
  </si>
  <si>
    <t>2 bis Avenue DU GENERAL DE GAULLE</t>
  </si>
  <si>
    <t>MFR-CFA SAINT EGREVE</t>
  </si>
  <si>
    <t>84380646338</t>
  </si>
  <si>
    <t>41969472400016</t>
  </si>
  <si>
    <t>583613</t>
  </si>
  <si>
    <t>03 84 73 06 66</t>
  </si>
  <si>
    <t>39110 SALINS LES BAINS</t>
  </si>
  <si>
    <t>15 Hameau DE BLEGNY</t>
  </si>
  <si>
    <t>18/05/2018</t>
  </si>
  <si>
    <t>MFR SALINS LES BAINS</t>
  </si>
  <si>
    <t>43390102539</t>
  </si>
  <si>
    <t>80275703900010</t>
  </si>
  <si>
    <t>669600</t>
  </si>
  <si>
    <t>02 51 57 81 81</t>
  </si>
  <si>
    <t>85700 SEVREMONT</t>
  </si>
  <si>
    <t>Rue Godard</t>
  </si>
  <si>
    <t>MFR SAINT MICHEL MONT MERCURE SEVREMONT</t>
  </si>
  <si>
    <t>MFR SAINT MICHEL MONT MERCURE</t>
  </si>
  <si>
    <t>52850205985</t>
  </si>
  <si>
    <t>79459084400013</t>
  </si>
  <si>
    <t>457140</t>
  </si>
  <si>
    <t>49220 LA MEIGNANNE</t>
  </si>
  <si>
    <t>52 Rue DU PLESSIS MACE</t>
  </si>
  <si>
    <t>MFR LES SOURCES</t>
  </si>
  <si>
    <t>52490139349</t>
  </si>
  <si>
    <t>78616936700020</t>
  </si>
  <si>
    <t>581926</t>
  </si>
  <si>
    <t>0298833308</t>
  </si>
  <si>
    <t>29260 LESNEVEN</t>
  </si>
  <si>
    <t>Route de Plouider</t>
  </si>
  <si>
    <t>MFR IREO LESNEVEN</t>
  </si>
  <si>
    <t>53290326929</t>
  </si>
  <si>
    <t>30754662200019</t>
  </si>
  <si>
    <t>596772</t>
  </si>
  <si>
    <t>02 41 63 02 04</t>
  </si>
  <si>
    <t>49600 BEAUPREAU EN MAUGES</t>
  </si>
  <si>
    <t>8 Rue des Cèdres</t>
  </si>
  <si>
    <t>MFR INSTITUT RURAL DES MAUGES</t>
  </si>
  <si>
    <t>52490276449</t>
  </si>
  <si>
    <t>78612761300010</t>
  </si>
  <si>
    <t>499547</t>
  </si>
  <si>
    <t>04 50 02 00 79</t>
  </si>
  <si>
    <t>74230 THONES</t>
  </si>
  <si>
    <t>BP 51</t>
  </si>
  <si>
    <t>1 Route DE TRONCHINE</t>
  </si>
  <si>
    <t>19/04/2020</t>
  </si>
  <si>
    <t>CFMM</t>
  </si>
  <si>
    <t>MFR DES METIERS DE LA MONTAGNE</t>
  </si>
  <si>
    <t>82740022974</t>
  </si>
  <si>
    <t>32803724700017</t>
  </si>
  <si>
    <t>657128</t>
  </si>
  <si>
    <t>02 40 78 70 69</t>
  </si>
  <si>
    <t>44 Rue de joinville</t>
  </si>
  <si>
    <t>MFREO DE ST PHILBERT DE GRAND LIEU</t>
  </si>
  <si>
    <t>MFR D'EDUCATION ET D'ORIENTATION DE ST PHILBERT DE GRAND LIEU</t>
  </si>
  <si>
    <t>52441005144</t>
  </si>
  <si>
    <t>78835277100018</t>
  </si>
  <si>
    <t>504476</t>
  </si>
  <si>
    <t>05 46 49 84 62</t>
  </si>
  <si>
    <t>17240 ST GENIS DE SAINTONGE</t>
  </si>
  <si>
    <t>15 Avenue SAINTES</t>
  </si>
  <si>
    <t>MFR ST GENIS SAINTONGE</t>
  </si>
  <si>
    <t>MFR DE LA SAINTONGE ET DE L'AUNIS</t>
  </si>
  <si>
    <t>54170134917</t>
  </si>
  <si>
    <t>78135632400017</t>
  </si>
  <si>
    <t>592201</t>
  </si>
  <si>
    <t>0134571560</t>
  </si>
  <si>
    <t>78120 RAMBOUILLET</t>
  </si>
  <si>
    <t>5 Rue DE LA GRANGE COLOMBE</t>
  </si>
  <si>
    <t>13/11/2018</t>
  </si>
  <si>
    <t>MFR CFA DE LA GRANGE COLOMBE RAMBOUILLET</t>
  </si>
  <si>
    <t>MFR DE LA GRANGE COLOMBE</t>
  </si>
  <si>
    <t>11780419578</t>
  </si>
  <si>
    <t>39946530100014</t>
  </si>
  <si>
    <t>413033</t>
  </si>
  <si>
    <t>06 79 00 31 71</t>
  </si>
  <si>
    <t>10 Rue DU COLISEE</t>
  </si>
  <si>
    <t>MFR CONSULTING</t>
  </si>
  <si>
    <t>11756907575</t>
  </si>
  <si>
    <t>49132586600029</t>
  </si>
  <si>
    <t>8436</t>
  </si>
  <si>
    <t>02 31 26 94 98</t>
  </si>
  <si>
    <t>14930 MALTOT</t>
  </si>
  <si>
    <t>Lieu-dit LA FRANCE</t>
  </si>
  <si>
    <t>IREO MALTOT</t>
  </si>
  <si>
    <t>MFR CENTRE DE FORMATION MALTOT - IREO</t>
  </si>
  <si>
    <t>25140002614</t>
  </si>
  <si>
    <t>78074754900019</t>
  </si>
  <si>
    <t>671320</t>
  </si>
  <si>
    <t>01 47 43 85 10</t>
  </si>
  <si>
    <t>8 Allée De L Innovation</t>
  </si>
  <si>
    <t>MF MASTER FORMATIONS CEF</t>
  </si>
  <si>
    <t>MF MASTER FORMATIONS CENTRE EUROPEEN DE FORMATIONS</t>
  </si>
  <si>
    <t>11754682075</t>
  </si>
  <si>
    <t>52993114900031</t>
  </si>
  <si>
    <t>586547</t>
  </si>
  <si>
    <t>06 73 58 98 05</t>
  </si>
  <si>
    <t>43100 COHADE</t>
  </si>
  <si>
    <t>11 Rue du Breuil</t>
  </si>
  <si>
    <t>MF FORMATION</t>
  </si>
  <si>
    <t>84430344843</t>
  </si>
  <si>
    <t>83787738000027</t>
  </si>
  <si>
    <t>502029</t>
  </si>
  <si>
    <t>06 61 39 02 12</t>
  </si>
  <si>
    <t>63 RES ELYSEE 2</t>
  </si>
  <si>
    <t>MF COACH</t>
  </si>
  <si>
    <t>11788191478</t>
  </si>
  <si>
    <t>51344984300020</t>
  </si>
  <si>
    <t>618135</t>
  </si>
  <si>
    <t>09 71 22 29 71</t>
  </si>
  <si>
    <t>06480 LA COLLE SUR LOUP</t>
  </si>
  <si>
    <t>OLIVETTE HAUT</t>
  </si>
  <si>
    <t>549 Chemin DE FONTFOURANNE</t>
  </si>
  <si>
    <t>MORLET CHRISTINE</t>
  </si>
  <si>
    <t>MEYER MORLET CHRISTINE</t>
  </si>
  <si>
    <t>93060737706</t>
  </si>
  <si>
    <t>37852061300050</t>
  </si>
  <si>
    <t>576700</t>
  </si>
  <si>
    <t>06 09 15 22 69</t>
  </si>
  <si>
    <t>30230 RODILHAN</t>
  </si>
  <si>
    <t>200 Avenue DE CANALE</t>
  </si>
  <si>
    <t>MEYER GENEVIEVE</t>
  </si>
  <si>
    <t>76300412230</t>
  </si>
  <si>
    <t>52352187000023</t>
  </si>
  <si>
    <t>473947</t>
  </si>
  <si>
    <t>06 78 14 88 48</t>
  </si>
  <si>
    <t>68920 WINTZENHEIM</t>
  </si>
  <si>
    <t>32 Rue du Maréchal Joffre</t>
  </si>
  <si>
    <t>MEYER CATHERINE</t>
  </si>
  <si>
    <t>MEYER CATHERINE RESSOURCES &amp; SAVOIR-FAIRE</t>
  </si>
  <si>
    <t>42680210568</t>
  </si>
  <si>
    <t>52750936800017</t>
  </si>
  <si>
    <t>624147</t>
  </si>
  <si>
    <t>03 87 78 08 08</t>
  </si>
  <si>
    <t>7 Rue EDOUARD BELIN</t>
  </si>
  <si>
    <t>MEWO - VFL</t>
  </si>
  <si>
    <t>MEWO - VIDAL FORMATION LORRAINE - SUPUETO</t>
  </si>
  <si>
    <t>44570372857</t>
  </si>
  <si>
    <t>82047291800011</t>
  </si>
  <si>
    <t>684636</t>
  </si>
  <si>
    <t>06 42 35 65 23</t>
  </si>
  <si>
    <t>56890 PLESCOP</t>
  </si>
  <si>
    <t>41 Rue DU PRESBYTERE</t>
  </si>
  <si>
    <t>MEVEL OLIVIER FORMATION</t>
  </si>
  <si>
    <t>53561015356</t>
  </si>
  <si>
    <t>92191349700019</t>
  </si>
  <si>
    <t>332355</t>
  </si>
  <si>
    <t>06 29 99 99 96</t>
  </si>
  <si>
    <t>71670 LE BREUIL</t>
  </si>
  <si>
    <t>66 bis Rue DU CREUSOT</t>
  </si>
  <si>
    <t>MEUNIER YVES</t>
  </si>
  <si>
    <t>MEUNIER YVES - CYM FORMATION</t>
  </si>
  <si>
    <t>26710121571</t>
  </si>
  <si>
    <t>42948168200020</t>
  </si>
  <si>
    <t>495438</t>
  </si>
  <si>
    <t>01 60 70 02 37</t>
  </si>
  <si>
    <t>77940 THOURY FEROTTES</t>
  </si>
  <si>
    <t>1 Rue DES MARAIS</t>
  </si>
  <si>
    <t>MEUNIER SEVERINE</t>
  </si>
  <si>
    <t>11770562377</t>
  </si>
  <si>
    <t>79434358200019</t>
  </si>
  <si>
    <t>547190</t>
  </si>
  <si>
    <t>07 85 54 95 53</t>
  </si>
  <si>
    <t>38160 ST MARCELLIN</t>
  </si>
  <si>
    <t>14 Avenue des Alpes</t>
  </si>
  <si>
    <t>MEUNIER MIREILLE</t>
  </si>
  <si>
    <t>84380624938</t>
  </si>
  <si>
    <t>75392082600033</t>
  </si>
  <si>
    <t>479755</t>
  </si>
  <si>
    <t>0972121974</t>
  </si>
  <si>
    <t>VIVEZ DECOREZ</t>
  </si>
  <si>
    <t>14 Rue GEORGES COURTELINE</t>
  </si>
  <si>
    <t>MEUBLE PEINT INIGUEZ HERVE  SARL</t>
  </si>
  <si>
    <t>MEUBLE PEINT</t>
  </si>
  <si>
    <t>24370256237</t>
  </si>
  <si>
    <t>45171456200019</t>
  </si>
  <si>
    <t>420750</t>
  </si>
  <si>
    <t>09 52 84 14 98</t>
  </si>
  <si>
    <t>55000 BAR LE DUC</t>
  </si>
  <si>
    <t>23 Rue DU REPOS</t>
  </si>
  <si>
    <t>METZGER GERARD - GM FORMATION</t>
  </si>
  <si>
    <t>41550037355</t>
  </si>
  <si>
    <t>52260768800010</t>
  </si>
  <si>
    <t>484945</t>
  </si>
  <si>
    <t>01 30 97 17 17</t>
  </si>
  <si>
    <t>18-20 Avenue de la Pépinière</t>
  </si>
  <si>
    <t>14/04/2014</t>
  </si>
  <si>
    <t>METTLER TOLEDO</t>
  </si>
  <si>
    <t>11780257878</t>
  </si>
  <si>
    <t>31037075400023</t>
  </si>
  <si>
    <t>585889</t>
  </si>
  <si>
    <t>04 92 08 20 80</t>
  </si>
  <si>
    <t>06510 CARROS</t>
  </si>
  <si>
    <t>9 Boulevard DE LA COLLE BELLE</t>
  </si>
  <si>
    <t>CFA DE LA METROPOLE NICE COTE D'AZUR</t>
  </si>
  <si>
    <t>METROPOLE NICE COTE D AZUR - REGIE AUTONOME CTRE FORMATION APPRENTIS NCA</t>
  </si>
  <si>
    <t>93060807006</t>
  </si>
  <si>
    <t>20003019500123</t>
  </si>
  <si>
    <t>563882</t>
  </si>
  <si>
    <t>04 42 29 61 18</t>
  </si>
  <si>
    <t>7 Rue DU CHATEAU DE L'HORLOGE</t>
  </si>
  <si>
    <t>AMP CFA DU PAYS D'AIX</t>
  </si>
  <si>
    <t>METROPOLE D'AIX MARSEILLE PROVENCE CFA DU PAYS D'AIX</t>
  </si>
  <si>
    <t>9313P003213</t>
  </si>
  <si>
    <t>20005480700017</t>
  </si>
  <si>
    <t>467790</t>
  </si>
  <si>
    <t>01 64 86 97 00</t>
  </si>
  <si>
    <t>CS 90038</t>
  </si>
  <si>
    <t>13 Avenue DU QUEBEC</t>
  </si>
  <si>
    <t>METROHM FRANCE</t>
  </si>
  <si>
    <t>11910525391</t>
  </si>
  <si>
    <t>44112956600036</t>
  </si>
  <si>
    <t>464510</t>
  </si>
  <si>
    <t>04754</t>
  </si>
  <si>
    <t>04 78 62 39 94</t>
  </si>
  <si>
    <t>37 Rue DE LA BOURSE</t>
  </si>
  <si>
    <t>METOD</t>
  </si>
  <si>
    <t>82691160169</t>
  </si>
  <si>
    <t>53129598800020</t>
  </si>
  <si>
    <t>666610</t>
  </si>
  <si>
    <t>03 91 95 26 27</t>
  </si>
  <si>
    <t>62223 ST NICOLAS</t>
  </si>
  <si>
    <t>40 Place DU MARCHE</t>
  </si>
  <si>
    <t>METIS FORMATION</t>
  </si>
  <si>
    <t>32620331662</t>
  </si>
  <si>
    <t>90165380800021</t>
  </si>
  <si>
    <t>682202</t>
  </si>
  <si>
    <t>07 66 46 15 77</t>
  </si>
  <si>
    <t>56150 BAUD</t>
  </si>
  <si>
    <t>3 Place Mathurin Martin</t>
  </si>
  <si>
    <t>METIERS DU SOIN EN BRETAGNE BAUD</t>
  </si>
  <si>
    <t>METIERS DU SOIN EN BRETAGNE</t>
  </si>
  <si>
    <t>53351226335</t>
  </si>
  <si>
    <t>92427202400036</t>
  </si>
  <si>
    <t>634542</t>
  </si>
  <si>
    <t>85140 BOULOGNE</t>
  </si>
  <si>
    <t>15 Rue Rieux</t>
  </si>
  <si>
    <t>MIS'APPRENTISSAGE</t>
  </si>
  <si>
    <t>METIERS DES INDUSTRIES DE SANTE ET BIEN ETRE</t>
  </si>
  <si>
    <t>11922302592</t>
  </si>
  <si>
    <t>45212801000041</t>
  </si>
  <si>
    <t>499092</t>
  </si>
  <si>
    <t>06 71 20 21 76</t>
  </si>
  <si>
    <t>84200 CARPENTRAS</t>
  </si>
  <si>
    <t>86 Rue ROMUALD GUILLEMET</t>
  </si>
  <si>
    <t>METHODE ET COMPETENCE</t>
  </si>
  <si>
    <t>93840141384</t>
  </si>
  <si>
    <t>42261227500020</t>
  </si>
  <si>
    <t>660280</t>
  </si>
  <si>
    <t>04 22 48 07 23</t>
  </si>
  <si>
    <t>06460 ST VALLIER DE THIEY</t>
  </si>
  <si>
    <t>26 Avenue FRANCOIS GOBY</t>
  </si>
  <si>
    <t>METHODE DALLA LANA</t>
  </si>
  <si>
    <t>93060994606</t>
  </si>
  <si>
    <t>91397843300013</t>
  </si>
  <si>
    <t>626855</t>
  </si>
  <si>
    <t>40 A Rue CENTRALE ANNECY</t>
  </si>
  <si>
    <t>METHODE COHERENCE</t>
  </si>
  <si>
    <t>84740373774</t>
  </si>
  <si>
    <t>85383703700011</t>
  </si>
  <si>
    <t>594519</t>
  </si>
  <si>
    <t>09 70 77 77 78</t>
  </si>
  <si>
    <t>40 Rue DU MONT VALERIEN</t>
  </si>
  <si>
    <t>14/01/2019</t>
  </si>
  <si>
    <t>METHODE BOUNINE - FMB</t>
  </si>
  <si>
    <t>11921883492</t>
  </si>
  <si>
    <t>75093717900018</t>
  </si>
  <si>
    <t>393174</t>
  </si>
  <si>
    <t>06 92 77 96 83</t>
  </si>
  <si>
    <t>Zac 2000 Zone D Amenagement Concerte</t>
  </si>
  <si>
    <t>MAP LE PORT OCEAN INDIEN</t>
  </si>
  <si>
    <t>METHODE ANALYSE PROCEDE - MAP</t>
  </si>
  <si>
    <t>97970139697</t>
  </si>
  <si>
    <t>40302596800021</t>
  </si>
  <si>
    <t>619358</t>
  </si>
  <si>
    <t>14 Rue ANTONIN PERRIN</t>
  </si>
  <si>
    <t>METATHESIS</t>
  </si>
  <si>
    <t>84630522163</t>
  </si>
  <si>
    <t>88329192400032</t>
  </si>
  <si>
    <t>417040</t>
  </si>
  <si>
    <t>06 48 00 74 60</t>
  </si>
  <si>
    <t>91 Rue DU JARDIN DES PLANTES</t>
  </si>
  <si>
    <t>18/12/2020</t>
  </si>
  <si>
    <t>METAREFLEXOLOGIE</t>
  </si>
  <si>
    <t>METAREFLEXOLOGIE ARLETTE LEFEBVRE</t>
  </si>
  <si>
    <t>32590967559</t>
  </si>
  <si>
    <t>49354028000010</t>
  </si>
  <si>
    <t>516983</t>
  </si>
  <si>
    <t>04 67 10 47 10</t>
  </si>
  <si>
    <t>LE CLOS DES CIGALES</t>
  </si>
  <si>
    <t>49 Impasse THOMAS MORE</t>
  </si>
  <si>
    <t>METAPHORM</t>
  </si>
  <si>
    <t>91340627034</t>
  </si>
  <si>
    <t>49535730300017</t>
  </si>
  <si>
    <t>395523</t>
  </si>
  <si>
    <t>0143452273</t>
  </si>
  <si>
    <t>113 Rue de Montreuil</t>
  </si>
  <si>
    <t>METANOYA</t>
  </si>
  <si>
    <t>11753782975</t>
  </si>
  <si>
    <t>40150766000033</t>
  </si>
  <si>
    <t>660358</t>
  </si>
  <si>
    <t>01 88 31 36 06</t>
  </si>
  <si>
    <t>10 Rue de la paix</t>
  </si>
  <si>
    <t>METAMORPHOSE CONSULTING</t>
  </si>
  <si>
    <t>11756648875</t>
  </si>
  <si>
    <t>92031749200014</t>
  </si>
  <si>
    <t>655200</t>
  </si>
  <si>
    <t>06 10 16 06 88</t>
  </si>
  <si>
    <t>21 Square Du Nouveau Belleville</t>
  </si>
  <si>
    <t>METAMORPHE CONCEPT</t>
  </si>
  <si>
    <t>11754962675</t>
  </si>
  <si>
    <t>75134306200012</t>
  </si>
  <si>
    <t>662884</t>
  </si>
  <si>
    <t>01 55 69 11 00</t>
  </si>
  <si>
    <t>183 Avenue Georges Clemenceau</t>
  </si>
  <si>
    <t>METALINE</t>
  </si>
  <si>
    <t>METALINE DIVISION LOGICIELS</t>
  </si>
  <si>
    <t>11922681092</t>
  </si>
  <si>
    <t>75409313600028</t>
  </si>
  <si>
    <t>449350</t>
  </si>
  <si>
    <t>03 82 59 91 26</t>
  </si>
  <si>
    <t>57310 GUENANGE</t>
  </si>
  <si>
    <t>08/08/2014</t>
  </si>
  <si>
    <t>METALFORM</t>
  </si>
  <si>
    <t>41570248257</t>
  </si>
  <si>
    <t>48934466300039</t>
  </si>
  <si>
    <t>659927</t>
  </si>
  <si>
    <t>69690 BIBOST</t>
  </si>
  <si>
    <t>139 Route DE BESSENAY</t>
  </si>
  <si>
    <t>13/09/2023</t>
  </si>
  <si>
    <t>METAFORMA</t>
  </si>
  <si>
    <t>84691923169</t>
  </si>
  <si>
    <t>90854439800013</t>
  </si>
  <si>
    <t>353243</t>
  </si>
  <si>
    <t>04 73 28 00 72</t>
  </si>
  <si>
    <t>LES ESPACES DE LA PARDIEU</t>
  </si>
  <si>
    <t>2 Avenue MICHEL ANGE</t>
  </si>
  <si>
    <t>METAFORM LANGUES</t>
  </si>
  <si>
    <t>83630056963</t>
  </si>
  <si>
    <t>33266395400052</t>
  </si>
  <si>
    <t>427615</t>
  </si>
  <si>
    <t>83440 FAYENCE</t>
  </si>
  <si>
    <t>PARKING DE LA BRECHE</t>
  </si>
  <si>
    <t>Route DE MONS</t>
  </si>
  <si>
    <t>11/01/2021</t>
  </si>
  <si>
    <t>METAFOR</t>
  </si>
  <si>
    <t>93830423183</t>
  </si>
  <si>
    <t>52205676100011</t>
  </si>
  <si>
    <t>642861</t>
  </si>
  <si>
    <t>ETATS UNIS - DENVER</t>
  </si>
  <si>
    <t>METABOLOMICS SOCIETY</t>
  </si>
  <si>
    <t>496297</t>
  </si>
  <si>
    <t>0696401148</t>
  </si>
  <si>
    <t>ACAJOU</t>
  </si>
  <si>
    <t>N°284 Impasse Saint-James  Résidence Bellevue</t>
  </si>
  <si>
    <t>MCF</t>
  </si>
  <si>
    <t>METABOLE CONSEIL ET FORMATION EURL</t>
  </si>
  <si>
    <t>97970117197</t>
  </si>
  <si>
    <t>43886047000014</t>
  </si>
  <si>
    <t>468605</t>
  </si>
  <si>
    <t>30260 QUISSAC</t>
  </si>
  <si>
    <t>555 Route de Montpellier</t>
  </si>
  <si>
    <t>15/04/2021</t>
  </si>
  <si>
    <t>MESTRE ALAIN</t>
  </si>
  <si>
    <t>MESTRE ALAIN MANAG OPER</t>
  </si>
  <si>
    <t>91300331730</t>
  </si>
  <si>
    <t>53524838900012</t>
  </si>
  <si>
    <t>581318</t>
  </si>
  <si>
    <t>01 40 80 33 00</t>
  </si>
  <si>
    <t>24 Quai Gallieni</t>
  </si>
  <si>
    <t>MESSER FRANCE SA</t>
  </si>
  <si>
    <t>11921471892</t>
  </si>
  <si>
    <t>30056058800513</t>
  </si>
  <si>
    <t>674163</t>
  </si>
  <si>
    <t>82-2-6121-6206</t>
  </si>
  <si>
    <t>COREE DU SUD - SEOUL</t>
  </si>
  <si>
    <t>ES TOWER - MAPOGU</t>
  </si>
  <si>
    <t>9 World Cup Bukro 58 Gil</t>
  </si>
  <si>
    <t>MESSE ESANG</t>
  </si>
  <si>
    <t>577029</t>
  </si>
  <si>
    <t>04 68 34 87 37</t>
  </si>
  <si>
    <t>32 Rue BARANDE</t>
  </si>
  <si>
    <t>MESNILDREY PAUL MAELA</t>
  </si>
  <si>
    <t>91660191766</t>
  </si>
  <si>
    <t>42910910100031</t>
  </si>
  <si>
    <t>176011</t>
  </si>
  <si>
    <t>02 35 42 28 06</t>
  </si>
  <si>
    <t>52 Rue Jules Masurier</t>
  </si>
  <si>
    <t>MESLEM MUSTAPHA</t>
  </si>
  <si>
    <t>23760247976</t>
  </si>
  <si>
    <t>38422712000027</t>
  </si>
  <si>
    <t>571957</t>
  </si>
  <si>
    <t>06 19 44 25 64</t>
  </si>
  <si>
    <t>121 Rue DE LA FRETTE</t>
  </si>
  <si>
    <t>17/10/2017</t>
  </si>
  <si>
    <t>MESEGUER LAURENT</t>
  </si>
  <si>
    <t>11788329178</t>
  </si>
  <si>
    <t>82336362700014</t>
  </si>
  <si>
    <t>682391</t>
  </si>
  <si>
    <t>06 52 07 66 31</t>
  </si>
  <si>
    <t>05400 LE SAIX</t>
  </si>
  <si>
    <t>LE VILLAGE</t>
  </si>
  <si>
    <t>MERY DELPHINE</t>
  </si>
  <si>
    <t>MERY DELPHINE - LIBR AVENIR</t>
  </si>
  <si>
    <t>93050081505</t>
  </si>
  <si>
    <t>51257331200000</t>
  </si>
  <si>
    <t>628633</t>
  </si>
  <si>
    <t>05 57 49 04 63</t>
  </si>
  <si>
    <t>33230 ABZAC</t>
  </si>
  <si>
    <t>19 LES HILLAIRES</t>
  </si>
  <si>
    <t>MERY CORINNE</t>
  </si>
  <si>
    <t>75331206333</t>
  </si>
  <si>
    <t>45181923900018</t>
  </si>
  <si>
    <t>361276</t>
  </si>
  <si>
    <t>02 98 87 72 41</t>
  </si>
  <si>
    <t>29720 PLONEOUR LANVERN</t>
  </si>
  <si>
    <t>Place Amiral Ronarch</t>
  </si>
  <si>
    <t>MERVENT</t>
  </si>
  <si>
    <t>53290510329</t>
  </si>
  <si>
    <t>40263119600027</t>
  </si>
  <si>
    <t>614737</t>
  </si>
  <si>
    <t>84110 VAISON LA ROMAINE</t>
  </si>
  <si>
    <t>38 Allée DES MICOCOULIERS</t>
  </si>
  <si>
    <t>MERTENS MARIE THERESE</t>
  </si>
  <si>
    <t>93840414584</t>
  </si>
  <si>
    <t>87813559900016</t>
  </si>
  <si>
    <t>626430</t>
  </si>
  <si>
    <t>41 22 344 48 29</t>
  </si>
  <si>
    <t>16 Rue VOLTAIRE</t>
  </si>
  <si>
    <t>MERMINOD GAELLE</t>
  </si>
  <si>
    <t>500434</t>
  </si>
  <si>
    <t>06214</t>
  </si>
  <si>
    <t>06 90 98 33 12</t>
  </si>
  <si>
    <t>Dampierre Anse Vinaigri</t>
  </si>
  <si>
    <t>I49 Résidence Le Grand Cannet</t>
  </si>
  <si>
    <t>MERMILLIOD DEFRENNE MURIEL CECILE</t>
  </si>
  <si>
    <t>40882502400040</t>
  </si>
  <si>
    <t>599244</t>
  </si>
  <si>
    <t>1 801 253 1600</t>
  </si>
  <si>
    <t>ETATS UNIS - SOUTH JORDAN</t>
  </si>
  <si>
    <t>1600 West Merit Parkway</t>
  </si>
  <si>
    <t>MERIT MEDICAL</t>
  </si>
  <si>
    <t>548765</t>
  </si>
  <si>
    <t>09 54 57 32 98</t>
  </si>
  <si>
    <t>16/18 Rue AMBROISE CROIZAT</t>
  </si>
  <si>
    <t>MERIT FORMATION</t>
  </si>
  <si>
    <t>11950538995</t>
  </si>
  <si>
    <t>75149362800018</t>
  </si>
  <si>
    <t>648334</t>
  </si>
  <si>
    <t>06 29 67 85 62</t>
  </si>
  <si>
    <t>53 Rue DU PORT THUREAU</t>
  </si>
  <si>
    <t>MERIOT STEPHANIE</t>
  </si>
  <si>
    <t>MERIOT STEPHANIE - CHRYSALIS CONSEILS</t>
  </si>
  <si>
    <t>75160121916</t>
  </si>
  <si>
    <t>91333854700015</t>
  </si>
  <si>
    <t>536751</t>
  </si>
  <si>
    <t>06974</t>
  </si>
  <si>
    <t>04 78 87 20 30</t>
  </si>
  <si>
    <t>DOMAINE DU MONTCELARD</t>
  </si>
  <si>
    <t>113 Route DE PARIS</t>
  </si>
  <si>
    <t>MERIEUX UNIVERSITE</t>
  </si>
  <si>
    <t>82691336369</t>
  </si>
  <si>
    <t>78969702600019</t>
  </si>
  <si>
    <t>547712</t>
  </si>
  <si>
    <t>06 10 64 83 11</t>
  </si>
  <si>
    <t>28 Rue DES ETATS GENERAUX</t>
  </si>
  <si>
    <t>MERIAU GASPARD VERONIQUE VERSAILLES</t>
  </si>
  <si>
    <t>MERIAU GASPARD VERONIQUE</t>
  </si>
  <si>
    <t>11788246278</t>
  </si>
  <si>
    <t>48789168100040</t>
  </si>
  <si>
    <t>663920</t>
  </si>
  <si>
    <t>0673689749</t>
  </si>
  <si>
    <t>17 Allée DU PIC DE L ETOILE</t>
  </si>
  <si>
    <t>MERCURINI VALERIE</t>
  </si>
  <si>
    <t>MERCURINI VALERIE - TRANSEO</t>
  </si>
  <si>
    <t>93131206413</t>
  </si>
  <si>
    <t>48320913600025</t>
  </si>
  <si>
    <t>602048</t>
  </si>
  <si>
    <t>02 40 50 30 00</t>
  </si>
  <si>
    <t>ZONE DU PERRAY</t>
  </si>
  <si>
    <t>Impasse DU PETIT CHATELIER</t>
  </si>
  <si>
    <t>MERCURIAL NANTES</t>
  </si>
  <si>
    <t>MERCURIAL</t>
  </si>
  <si>
    <t>52440622844</t>
  </si>
  <si>
    <t>39540054200019</t>
  </si>
  <si>
    <t>669519</t>
  </si>
  <si>
    <t>7 Cité PARADIS</t>
  </si>
  <si>
    <t>MERCURE FORMATION PARIS</t>
  </si>
  <si>
    <t>MERCURE FORMATION -  AUTO ECOLE NET</t>
  </si>
  <si>
    <t>11755936075</t>
  </si>
  <si>
    <t>80095356400591</t>
  </si>
  <si>
    <t>511304</t>
  </si>
  <si>
    <t>123 Rue SAINT MARTIN</t>
  </si>
  <si>
    <t>MERCIER MARTINE</t>
  </si>
  <si>
    <t>11754204275</t>
  </si>
  <si>
    <t>48889233200013</t>
  </si>
  <si>
    <t>297756</t>
  </si>
  <si>
    <t>06 09 62 17 42</t>
  </si>
  <si>
    <t>31560 ST LEON</t>
  </si>
  <si>
    <t>Lieu-dit CAMBON</t>
  </si>
  <si>
    <t>MERCIER JEAN-LOUIS</t>
  </si>
  <si>
    <t>MERCIER JEAN-LOUIS - JLM CONSULTANT</t>
  </si>
  <si>
    <t>73310254531</t>
  </si>
  <si>
    <t>40414168100019</t>
  </si>
  <si>
    <t>626480</t>
  </si>
  <si>
    <t>138 Rue DU STADE</t>
  </si>
  <si>
    <t>MERCIER ELOISE</t>
  </si>
  <si>
    <t>93830596883</t>
  </si>
  <si>
    <t>44842704700031</t>
  </si>
  <si>
    <t>663116</t>
  </si>
  <si>
    <t>01 88 61 57 06</t>
  </si>
  <si>
    <t>66 Rue de Provence</t>
  </si>
  <si>
    <t>MERCI E COMMERCE</t>
  </si>
  <si>
    <t>11756082375</t>
  </si>
  <si>
    <t>88766446400013</t>
  </si>
  <si>
    <t>632818</t>
  </si>
  <si>
    <t>06 59 16 95 67</t>
  </si>
  <si>
    <t>BAT B</t>
  </si>
  <si>
    <t>30 Traverse DES CADES</t>
  </si>
  <si>
    <t>MERCHET THAU LAURENCE DIANE</t>
  </si>
  <si>
    <t>93060879406</t>
  </si>
  <si>
    <t>75292812700022</t>
  </si>
  <si>
    <t>417014</t>
  </si>
  <si>
    <t>06 12 24 83 46</t>
  </si>
  <si>
    <t>75 Avenue PARMENTIER</t>
  </si>
  <si>
    <t>MERAS NETWORK</t>
  </si>
  <si>
    <t>11754400175</t>
  </si>
  <si>
    <t>51037693200016</t>
  </si>
  <si>
    <t>647330</t>
  </si>
  <si>
    <t>06 95 57 62 79</t>
  </si>
  <si>
    <t>220 Allée D AQUITAINE</t>
  </si>
  <si>
    <t>MERAOUNA MESSAOUDA</t>
  </si>
  <si>
    <t>MERAOUNA MESSAOUDA - CHEVALIER COMPETENCES</t>
  </si>
  <si>
    <t>11922359992</t>
  </si>
  <si>
    <t>75122806500023</t>
  </si>
  <si>
    <t>492371</t>
  </si>
  <si>
    <t>04 91 01 40 97</t>
  </si>
  <si>
    <t>6 Rue Des Barbus</t>
  </si>
  <si>
    <t>MEDD CONSULTANTS</t>
  </si>
  <si>
    <t>MER ET DEVELOPPEMENT DURABLE</t>
  </si>
  <si>
    <t>93131677713</t>
  </si>
  <si>
    <t>52345105200022</t>
  </si>
  <si>
    <t>682524</t>
  </si>
  <si>
    <t>07610 SECHERAS</t>
  </si>
  <si>
    <t>460 Route DU SAINT JOSEPH</t>
  </si>
  <si>
    <t>MEP - LA MAISDON DE L'EVOLUTION PROFESSIONNELLE</t>
  </si>
  <si>
    <t>84070142307</t>
  </si>
  <si>
    <t>92228096100017</t>
  </si>
  <si>
    <t>665678</t>
  </si>
  <si>
    <t>06 25 01 81 68</t>
  </si>
  <si>
    <t>6 Avenue DE FLANDRE</t>
  </si>
  <si>
    <t>MENWAY CONSEIL - LATITUDE RH VILLENEUVE D ASCQ</t>
  </si>
  <si>
    <t>MENWAY CONSEIL - LATITUDE RH</t>
  </si>
  <si>
    <t>41570255457</t>
  </si>
  <si>
    <t>35094156300230</t>
  </si>
  <si>
    <t>654644</t>
  </si>
  <si>
    <t>3 Avenue BERTIE ALBRECHT</t>
  </si>
  <si>
    <t>MENWAY CONSEIL PARIS 08</t>
  </si>
  <si>
    <t>MENWAY CONSEIL</t>
  </si>
  <si>
    <t>35094156300206</t>
  </si>
  <si>
    <t>575343</t>
  </si>
  <si>
    <t>03 87 16 28 28</t>
  </si>
  <si>
    <t>11 Rue Pierre Simon De Laplace</t>
  </si>
  <si>
    <t>MENWAY CONSEIL METZ</t>
  </si>
  <si>
    <t>35094156300107</t>
  </si>
  <si>
    <t>574430</t>
  </si>
  <si>
    <t>04 78 93 87 15</t>
  </si>
  <si>
    <t>28 Rue DE LA REPUBLIQUE</t>
  </si>
  <si>
    <t>MENWAY CONSEIL LYON</t>
  </si>
  <si>
    <t>35094156300214</t>
  </si>
  <si>
    <t>673249</t>
  </si>
  <si>
    <t>25 Rue De Ponthieu</t>
  </si>
  <si>
    <t>MENTORSHOW ACADEMY</t>
  </si>
  <si>
    <t>11756756175</t>
  </si>
  <si>
    <t>95097428700019</t>
  </si>
  <si>
    <t>683279</t>
  </si>
  <si>
    <t>06 13 78 62 71</t>
  </si>
  <si>
    <t>149 Avenue du Maine</t>
  </si>
  <si>
    <t>MENTORING SECURITY PARIS</t>
  </si>
  <si>
    <t>MENTORING SECURITY</t>
  </si>
  <si>
    <t>11756979575</t>
  </si>
  <si>
    <t>92484910200018</t>
  </si>
  <si>
    <t>623696</t>
  </si>
  <si>
    <t>04 92 53 85 74</t>
  </si>
  <si>
    <t>23 Route DE LA REYBERTE ROMETTE</t>
  </si>
  <si>
    <t>MENTAL  PERFORMANCE</t>
  </si>
  <si>
    <t>MENTAL PERFORMANCE</t>
  </si>
  <si>
    <t>93050056105</t>
  </si>
  <si>
    <t>44493933400017</t>
  </si>
  <si>
    <t>658741</t>
  </si>
  <si>
    <t>07 54 35 35 44</t>
  </si>
  <si>
    <t>37 bis Chemin DE LA BRUYERE</t>
  </si>
  <si>
    <t>MENOZZI MAUD</t>
  </si>
  <si>
    <t>76311043831</t>
  </si>
  <si>
    <t>51073320700029</t>
  </si>
  <si>
    <t>656999</t>
  </si>
  <si>
    <t>69520 GRIGNY</t>
  </si>
  <si>
    <t>1 bis Avenue Jean Durand</t>
  </si>
  <si>
    <t>MENNAI NESKA</t>
  </si>
  <si>
    <t>MENNAI NESKA - WAKEUP ACADEMY HABBA</t>
  </si>
  <si>
    <t>84691739369</t>
  </si>
  <si>
    <t>50079862400036</t>
  </si>
  <si>
    <t>571945</t>
  </si>
  <si>
    <t>03 84 65 31 00</t>
  </si>
  <si>
    <t>70100 ARC LES GRAY</t>
  </si>
  <si>
    <t>68 Rue DE VERDUN</t>
  </si>
  <si>
    <t>04/03/2021</t>
  </si>
  <si>
    <t>MENISSIER ALAIN</t>
  </si>
  <si>
    <t>27700075670</t>
  </si>
  <si>
    <t>31390487200030</t>
  </si>
  <si>
    <t>426969</t>
  </si>
  <si>
    <t>03741</t>
  </si>
  <si>
    <t>03 88 56 27 94</t>
  </si>
  <si>
    <t>9 Rue Du Marechal Leclerc</t>
  </si>
  <si>
    <t>MENGUS CHRISTINE</t>
  </si>
  <si>
    <t>MENGUS CHRISTINE - RELATIO CORDIS</t>
  </si>
  <si>
    <t>42670437667</t>
  </si>
  <si>
    <t>52369790200014</t>
  </si>
  <si>
    <t>644390</t>
  </si>
  <si>
    <t>06 02 69 42 54</t>
  </si>
  <si>
    <t>69440 TALUYERS</t>
  </si>
  <si>
    <t>190 Rue de la Charrière</t>
  </si>
  <si>
    <t>MENELOA</t>
  </si>
  <si>
    <t>MENELOA - PURPLE RELOOKING</t>
  </si>
  <si>
    <t>84691818769</t>
  </si>
  <si>
    <t>89420159900012</t>
  </si>
  <si>
    <t>564497</t>
  </si>
  <si>
    <t>0559596988</t>
  </si>
  <si>
    <t>ZI ST ETIENNE</t>
  </si>
  <si>
    <t>2 Chemin DE CAZENAVE</t>
  </si>
  <si>
    <t>MENDIKO FORMATION</t>
  </si>
  <si>
    <t>75640407164</t>
  </si>
  <si>
    <t>81899603500015</t>
  </si>
  <si>
    <t>482353</t>
  </si>
  <si>
    <t>05 59 55 50 55</t>
  </si>
  <si>
    <t>ZI de Saint-Etienne</t>
  </si>
  <si>
    <t>2 Chemin de Cazenave</t>
  </si>
  <si>
    <t>MENDIBOURE FORMATION BAYONNE</t>
  </si>
  <si>
    <t>72640251364</t>
  </si>
  <si>
    <t>47991324600019</t>
  </si>
  <si>
    <t>381263</t>
  </si>
  <si>
    <t>05 58 74 14 07</t>
  </si>
  <si>
    <t>574 Chemin de Mesturon</t>
  </si>
  <si>
    <t>MENDIBOURE FORMATION</t>
  </si>
  <si>
    <t>47991324600043</t>
  </si>
  <si>
    <t>647640</t>
  </si>
  <si>
    <t>06 66 20 81 37</t>
  </si>
  <si>
    <t>64520 BIDACHE</t>
  </si>
  <si>
    <t>50 Rue DES JARDINS</t>
  </si>
  <si>
    <t>MENARD MAGALIE</t>
  </si>
  <si>
    <t>MENARD MAGALIE - ACTEA FORMATION CONSEIL</t>
  </si>
  <si>
    <t>72400110340</t>
  </si>
  <si>
    <t>80108939200022</t>
  </si>
  <si>
    <t>435752</t>
  </si>
  <si>
    <t>02 41 63 28 73</t>
  </si>
  <si>
    <t>18 Rue DU PLANTY</t>
  </si>
  <si>
    <t>MENARD JEROME</t>
  </si>
  <si>
    <t>MENARD JEROME - JM FORMATIONS</t>
  </si>
  <si>
    <t>52490255949</t>
  </si>
  <si>
    <t>51869104300013</t>
  </si>
  <si>
    <t>606212</t>
  </si>
  <si>
    <t>05 53 66 74 74</t>
  </si>
  <si>
    <t>20 Place Jean-Baptiste Durand</t>
  </si>
  <si>
    <t>MENAGE SERVICE FORMATIONS</t>
  </si>
  <si>
    <t>72470111547</t>
  </si>
  <si>
    <t>75117882300017</t>
  </si>
  <si>
    <t>515607</t>
  </si>
  <si>
    <t>09 70 44 65 00</t>
  </si>
  <si>
    <t>110 Rue DE LA LIBERTE</t>
  </si>
  <si>
    <t>MEN RUN CONSULTING</t>
  </si>
  <si>
    <t>82380499838</t>
  </si>
  <si>
    <t>52938141000024</t>
  </si>
  <si>
    <t>167400</t>
  </si>
  <si>
    <t>04 78 98 28 70</t>
  </si>
  <si>
    <t>25 Avenue DES AVORAUX</t>
  </si>
  <si>
    <t>MM2I</t>
  </si>
  <si>
    <t>MEMOIRE METHODOLOGIE IMAGE INFORMATION - MM2I</t>
  </si>
  <si>
    <t>82690470169</t>
  </si>
  <si>
    <t>39996218200016</t>
  </si>
  <si>
    <t>624159</t>
  </si>
  <si>
    <t>07 57 91 79 00</t>
  </si>
  <si>
    <t>61 Rue DES JACOBINS</t>
  </si>
  <si>
    <t>MEME PAS CAP</t>
  </si>
  <si>
    <t>32800196480</t>
  </si>
  <si>
    <t>84392995100021</t>
  </si>
  <si>
    <t>622448</t>
  </si>
  <si>
    <t>02 40 96 32 80</t>
  </si>
  <si>
    <t>44150 VAIR SUR LOIRE</t>
  </si>
  <si>
    <t>LES SALLES -  SAINT HERBLON</t>
  </si>
  <si>
    <t>2</t>
  </si>
  <si>
    <t>MELODIE DES SENS</t>
  </si>
  <si>
    <t>52440882344</t>
  </si>
  <si>
    <t>87855247000022</t>
  </si>
  <si>
    <t>616977</t>
  </si>
  <si>
    <t>78 Rue SPONTINI</t>
  </si>
  <si>
    <t>BIBAY ANA</t>
  </si>
  <si>
    <t>MELLO CHAVES DE ARAGAO BIBAY ANA - EMC2 AUTISME</t>
  </si>
  <si>
    <t>11755794375</t>
  </si>
  <si>
    <t>81308361500035</t>
  </si>
  <si>
    <t>469476</t>
  </si>
  <si>
    <t>03120</t>
  </si>
  <si>
    <t>05 49 32 39 39</t>
  </si>
  <si>
    <t>BP 2021</t>
  </si>
  <si>
    <t>74 Rue DE LA VERRERIE</t>
  </si>
  <si>
    <t>22/09/2015</t>
  </si>
  <si>
    <t>MELIORIS LE GRAND FEU</t>
  </si>
  <si>
    <t>MELIORIS LE GRAND FEU NIORT</t>
  </si>
  <si>
    <t>54790097779</t>
  </si>
  <si>
    <t>78134323100044</t>
  </si>
  <si>
    <t>667780</t>
  </si>
  <si>
    <t>09 53 74 30 30</t>
  </si>
  <si>
    <t>12 Avenue du 8 mai 1945</t>
  </si>
  <si>
    <t>MEITIS FORMATION</t>
  </si>
  <si>
    <t>MEITIS FORMATION - MISSION D'EDUCATIVE D'INSERTION TRAVAIL INTERVENTION SOCIALE</t>
  </si>
  <si>
    <t>11950652695</t>
  </si>
  <si>
    <t>84815647700012</t>
  </si>
  <si>
    <t>594283</t>
  </si>
  <si>
    <t>06 78 19 72 82</t>
  </si>
  <si>
    <t>8 Rue MAURICE GARNIER</t>
  </si>
  <si>
    <t>MEILLEUR-TRADUCTEUR.COM</t>
  </si>
  <si>
    <t>93050078605</t>
  </si>
  <si>
    <t>75407830100035</t>
  </si>
  <si>
    <t>465227</t>
  </si>
  <si>
    <t>01 64 15 65 24</t>
  </si>
  <si>
    <t>77090 COLLEGIEN</t>
  </si>
  <si>
    <t>23 Rue De Lamirault</t>
  </si>
  <si>
    <t>MEIKO FRANCE</t>
  </si>
  <si>
    <t>11770477377</t>
  </si>
  <si>
    <t>39272509900049</t>
  </si>
  <si>
    <t>639989</t>
  </si>
  <si>
    <t>05 62 05 04 48</t>
  </si>
  <si>
    <t>13 Avenue DES PYRENEES</t>
  </si>
  <si>
    <t>MEIGNAN MIREILLE</t>
  </si>
  <si>
    <t>MEIGNAN MIREILLE - ESPACE FORMATION COIFFURE ET ESTHETIQUE</t>
  </si>
  <si>
    <t>73320019232</t>
  </si>
  <si>
    <t>32369775500045</t>
  </si>
  <si>
    <t>599475</t>
  </si>
  <si>
    <t>0675704228</t>
  </si>
  <si>
    <t>26 Allée Simone Weil</t>
  </si>
  <si>
    <t>MEHEUT ANAIS</t>
  </si>
  <si>
    <t>53220855622</t>
  </si>
  <si>
    <t>49338145300049</t>
  </si>
  <si>
    <t>554005</t>
  </si>
  <si>
    <t>60250 MOUY</t>
  </si>
  <si>
    <t>ESPACE PARAMEDICAL DES AIGLES</t>
  </si>
  <si>
    <t>28 Voie DE LA GRANDE SERPENTINE</t>
  </si>
  <si>
    <t>MEGROT FABRICE</t>
  </si>
  <si>
    <t>22600291860</t>
  </si>
  <si>
    <t>51772608900025</t>
  </si>
  <si>
    <t>482730</t>
  </si>
  <si>
    <t>VAL DES SEIGNEURS</t>
  </si>
  <si>
    <t>19/03/2014</t>
  </si>
  <si>
    <t>MEET U THERE</t>
  </si>
  <si>
    <t>231990</t>
  </si>
  <si>
    <t>01 55 38 17 00</t>
  </si>
  <si>
    <t>9 Boulevard ROMAIN ROLLAND</t>
  </si>
  <si>
    <t>MEDTRONIC FRANCE</t>
  </si>
  <si>
    <t>MEDTRONIC FRANCE BOULOGNE BILLANCOURT</t>
  </si>
  <si>
    <t>11922256292</t>
  </si>
  <si>
    <t>72200823200182</t>
  </si>
  <si>
    <t>579828</t>
  </si>
  <si>
    <t>07338</t>
  </si>
  <si>
    <t>16 Rue FRANCIS DE PRESSENSE</t>
  </si>
  <si>
    <t>MEDTRAINING</t>
  </si>
  <si>
    <t>75331019633</t>
  </si>
  <si>
    <t>81957202500016</t>
  </si>
  <si>
    <t>558357</t>
  </si>
  <si>
    <t>74300 CHATILLON SUR CLUSES</t>
  </si>
  <si>
    <t>110 Rue EMILE DEVANT</t>
  </si>
  <si>
    <t>MEDNE ZARDO ADRIANA - EXPRESS ENGLISH</t>
  </si>
  <si>
    <t>82740205074</t>
  </si>
  <si>
    <t>49229113300022</t>
  </si>
  <si>
    <t>584927</t>
  </si>
  <si>
    <t>49 511 5320</t>
  </si>
  <si>
    <t>ALLEMAGNE - HANNOVER</t>
  </si>
  <si>
    <t>1 Carl Neuberg Strasse</t>
  </si>
  <si>
    <t>MHH</t>
  </si>
  <si>
    <t>MEDIZINISCHE HOCHSCHULE HANOVER</t>
  </si>
  <si>
    <t>686955</t>
  </si>
  <si>
    <t>2 Rue des Etuves</t>
  </si>
  <si>
    <t>MEDIWEBINAR</t>
  </si>
  <si>
    <t>76341371134</t>
  </si>
  <si>
    <t>90403275200027</t>
  </si>
  <si>
    <t>664789</t>
  </si>
  <si>
    <t>TURQUIE - ANKARA</t>
  </si>
  <si>
    <t>Hatay sokak No :4/8 Kizilay</t>
  </si>
  <si>
    <t>MSOA</t>
  </si>
  <si>
    <t>MEDITERRANEAN SOCIETY OF OTOLOGY AND AUDIOLOGY</t>
  </si>
  <si>
    <t>685185</t>
  </si>
  <si>
    <t>49 5241 9551963</t>
  </si>
  <si>
    <t>ALLEMAGNE - GUTERSLOH</t>
  </si>
  <si>
    <t>122 Südring</t>
  </si>
  <si>
    <t>MEDITAVITA</t>
  </si>
  <si>
    <t>MEDITAVITA GMBH</t>
  </si>
  <si>
    <t>390203</t>
  </si>
  <si>
    <t>0494509890</t>
  </si>
  <si>
    <t>429 Boulevard DES REMPARTS</t>
  </si>
  <si>
    <t>MODE</t>
  </si>
  <si>
    <t>MEDIT ORDINATEURS POUR DEVELOPT &amp; EMPLOI</t>
  </si>
  <si>
    <t>93830234483</t>
  </si>
  <si>
    <t>41204013100028</t>
  </si>
  <si>
    <t>685689</t>
  </si>
  <si>
    <t>04 42 96 09 68</t>
  </si>
  <si>
    <t>1480 Avenue Darmenie</t>
  </si>
  <si>
    <t>MEDISUR</t>
  </si>
  <si>
    <t>93132128713</t>
  </si>
  <si>
    <t>81333489300043</t>
  </si>
  <si>
    <t>384320</t>
  </si>
  <si>
    <t>08 20 065 020</t>
  </si>
  <si>
    <t>"Le technoparc"</t>
  </si>
  <si>
    <t>8 Rue Charles Edouard Jeanneret</t>
  </si>
  <si>
    <t>MEDISSIMO</t>
  </si>
  <si>
    <t>11788440978</t>
  </si>
  <si>
    <t>43485620900045</t>
  </si>
  <si>
    <t>683462</t>
  </si>
  <si>
    <t>06 92 25 50 69</t>
  </si>
  <si>
    <t>RES. BOIS CANNELLE APT 42</t>
  </si>
  <si>
    <t>2 Chemin Kerbel</t>
  </si>
  <si>
    <t>MEDIPOLE R</t>
  </si>
  <si>
    <t>04973659097</t>
  </si>
  <si>
    <t>75163287800037</t>
  </si>
  <si>
    <t>483643</t>
  </si>
  <si>
    <t>0272681170</t>
  </si>
  <si>
    <t>B.P. 13813</t>
  </si>
  <si>
    <t>2 Avenue des Améthystes</t>
  </si>
  <si>
    <t>03/02/2017</t>
  </si>
  <si>
    <t>MEDIOS</t>
  </si>
  <si>
    <t>52440601344</t>
  </si>
  <si>
    <t>51976440100013</t>
  </si>
  <si>
    <t>390367</t>
  </si>
  <si>
    <t>01 80 27 26 10</t>
  </si>
  <si>
    <t>4 Avenue Marceau</t>
  </si>
  <si>
    <t>MEDINETIC LEARNING PARIS</t>
  </si>
  <si>
    <t>MEDINETIC LEARNING - KINESPORT</t>
  </si>
  <si>
    <t>11756521175</t>
  </si>
  <si>
    <t>49081572700071</t>
  </si>
  <si>
    <t>180520</t>
  </si>
  <si>
    <t>04 69 85 38 63</t>
  </si>
  <si>
    <t>1 Allée ALBAN VISTEL</t>
  </si>
  <si>
    <t>MEDIMEX</t>
  </si>
  <si>
    <t>84691939369</t>
  </si>
  <si>
    <t>35276831100057</t>
  </si>
  <si>
    <t>564783</t>
  </si>
  <si>
    <t>0628835640</t>
  </si>
  <si>
    <t>20 Avenue des clairions</t>
  </si>
  <si>
    <t>MEDIFORM</t>
  </si>
  <si>
    <t>26890127189</t>
  </si>
  <si>
    <t>81091342600021</t>
  </si>
  <si>
    <t>537883</t>
  </si>
  <si>
    <t>0130742540</t>
  </si>
  <si>
    <t>14 Place Georges Pompidou</t>
  </si>
  <si>
    <t>MEDIFIRST MONTIGNY LE BRETONNEUX</t>
  </si>
  <si>
    <t>MEDIFIRST</t>
  </si>
  <si>
    <t>11788299278</t>
  </si>
  <si>
    <t>44269448500057</t>
  </si>
  <si>
    <t>613411</t>
  </si>
  <si>
    <t>6 Avenue Jean Jaures</t>
  </si>
  <si>
    <t>MEDICONTROLE</t>
  </si>
  <si>
    <t>93131296313</t>
  </si>
  <si>
    <t>49208698800036</t>
  </si>
  <si>
    <t>638730</t>
  </si>
  <si>
    <t>05 59 71 45 29</t>
  </si>
  <si>
    <t>Villa La Lorraine</t>
  </si>
  <si>
    <t>77 Avenue des Lilas</t>
  </si>
  <si>
    <t>MEDICONSEIL FORMATION</t>
  </si>
  <si>
    <t>75640432364</t>
  </si>
  <si>
    <t>83514982400020</t>
  </si>
  <si>
    <t>486917</t>
  </si>
  <si>
    <t>32 9 218 85 85</t>
  </si>
  <si>
    <t>BELGIQUE - EVERGEM</t>
  </si>
  <si>
    <t>49 Noorwegenstraat</t>
  </si>
  <si>
    <t>MEDICONGRESS</t>
  </si>
  <si>
    <t>648139</t>
  </si>
  <si>
    <t>49 6851 14 0</t>
  </si>
  <si>
    <t>ALLEMAGNE - ST. WENDEL</t>
  </si>
  <si>
    <t>15 AM BOSENBERG</t>
  </si>
  <si>
    <t>MEDICLIN BOSENBERG KLINIKEN</t>
  </si>
  <si>
    <t>MEDICLIN GMBH &amp; CO. KG</t>
  </si>
  <si>
    <t>544462</t>
  </si>
  <si>
    <t>02 51 98 55 64</t>
  </si>
  <si>
    <t>85670 ST PAUL MONT PENIT</t>
  </si>
  <si>
    <t>4 LE PAS DU CHATEAU</t>
  </si>
  <si>
    <t>MEDICATLANTIC - WINNCARE FRANCE</t>
  </si>
  <si>
    <t>52850194685</t>
  </si>
  <si>
    <t>95002018000010</t>
  </si>
  <si>
    <t>634591</t>
  </si>
  <si>
    <t>06650 OPIO</t>
  </si>
  <si>
    <t>27 Route de cannes</t>
  </si>
  <si>
    <t>MF</t>
  </si>
  <si>
    <t>MEDICALYS FORMATION</t>
  </si>
  <si>
    <t>93060937106</t>
  </si>
  <si>
    <t>90228334000013</t>
  </si>
  <si>
    <t>560339</t>
  </si>
  <si>
    <t>01 49 95 80 57</t>
  </si>
  <si>
    <t>2 Rue AMBROISE PARE</t>
  </si>
  <si>
    <t>AMS ORL LARIBOISIERE</t>
  </si>
  <si>
    <t>MEDICALE ET SCIENTIFIQUE DE LA CHAIRE D OTO RHINO LARYNGOLOGIE DE PARIS</t>
  </si>
  <si>
    <t>11752785575</t>
  </si>
  <si>
    <t>80514226200015</t>
  </si>
  <si>
    <t>502790</t>
  </si>
  <si>
    <t>01040</t>
  </si>
  <si>
    <t>0134164690</t>
  </si>
  <si>
    <t>95680 MONTLIGNON</t>
  </si>
  <si>
    <t>12 A Rue DES PEPINIERES</t>
  </si>
  <si>
    <t>MA FORM</t>
  </si>
  <si>
    <t>MEDICALE ASSOCIATION FORMATION</t>
  </si>
  <si>
    <t>11950368695</t>
  </si>
  <si>
    <t>40141461000030</t>
  </si>
  <si>
    <t>338126</t>
  </si>
  <si>
    <t>02718</t>
  </si>
  <si>
    <t>04 66 23 38 71</t>
  </si>
  <si>
    <t>IMPASSE DES MERIDIENNES BAT 8</t>
  </si>
  <si>
    <t>Rue DES GOELANDS</t>
  </si>
  <si>
    <t>MEDICALE ASSISTANCE</t>
  </si>
  <si>
    <t>91300243530</t>
  </si>
  <si>
    <t>43837251800037</t>
  </si>
  <si>
    <t>454102</t>
  </si>
  <si>
    <t>02448</t>
  </si>
  <si>
    <t>03 44 73 41 31</t>
  </si>
  <si>
    <t>46360 LES PECHS DU VERS</t>
  </si>
  <si>
    <t>2 Le Champ De Sigal</t>
  </si>
  <si>
    <t>MEDICALE &amp; SOLUTIONS</t>
  </si>
  <si>
    <t>76460071746</t>
  </si>
  <si>
    <t>43894913300039</t>
  </si>
  <si>
    <t>658261</t>
  </si>
  <si>
    <t>48 22 57 20 902</t>
  </si>
  <si>
    <t>POLOGNE - WARWAW</t>
  </si>
  <si>
    <t>61 Zwirki i Wigury Street</t>
  </si>
  <si>
    <t>02/08/2023</t>
  </si>
  <si>
    <t>WUM</t>
  </si>
  <si>
    <t>MEDICAL UNIVERSITY OF WARSAW - WARSZAWSKI UNIWERSYTET MEDYCZNY</t>
  </si>
  <si>
    <t>604276</t>
  </si>
  <si>
    <t>43 1 401600</t>
  </si>
  <si>
    <t>Spitalgasse 23</t>
  </si>
  <si>
    <t>MEDUNI VIENNA</t>
  </si>
  <si>
    <t>MEDICAL UNIVERSITY OF VIENNA</t>
  </si>
  <si>
    <t>518554</t>
  </si>
  <si>
    <t>05589</t>
  </si>
  <si>
    <t>04 68 50 58 29</t>
  </si>
  <si>
    <t>18 Rue DUCUP DE SAINT PAUL</t>
  </si>
  <si>
    <t>13/03/2019</t>
  </si>
  <si>
    <t>MEDICAL TRAINING</t>
  </si>
  <si>
    <t>45065398500033</t>
  </si>
  <si>
    <t>530360</t>
  </si>
  <si>
    <t>06920</t>
  </si>
  <si>
    <t>06 14 26 77 77</t>
  </si>
  <si>
    <t>2567 Avenue DE LA RESISTANCE</t>
  </si>
  <si>
    <t>MEDICAL S</t>
  </si>
  <si>
    <t>93830493583</t>
  </si>
  <si>
    <t>81056586100012</t>
  </si>
  <si>
    <t>607058</t>
  </si>
  <si>
    <t>07828</t>
  </si>
  <si>
    <t>01 40 58 14 28</t>
  </si>
  <si>
    <t>53 Rue De Maubeuge</t>
  </si>
  <si>
    <t>MEDICAL PROFESSIONALS</t>
  </si>
  <si>
    <t>11754113975</t>
  </si>
  <si>
    <t>45046533100038</t>
  </si>
  <si>
    <t>367590</t>
  </si>
  <si>
    <t>01144</t>
  </si>
  <si>
    <t>53 Rue DE MAUBEUGE</t>
  </si>
  <si>
    <t>45046533100020</t>
  </si>
  <si>
    <t>498002</t>
  </si>
  <si>
    <t>6 Rue Pierre Le Grand</t>
  </si>
  <si>
    <t>MOM PARIS</t>
  </si>
  <si>
    <t>MEDICAL ORGANISATION MANAGEMENT</t>
  </si>
  <si>
    <t>11756252975</t>
  </si>
  <si>
    <t>79889232900011</t>
  </si>
  <si>
    <t>178135</t>
  </si>
  <si>
    <t>04008</t>
  </si>
  <si>
    <t>04 72 61 96 35</t>
  </si>
  <si>
    <t>2 Place ANTONIN JUTARD</t>
  </si>
  <si>
    <t>MEDICAL INTERFACE</t>
  </si>
  <si>
    <t>82690504669</t>
  </si>
  <si>
    <t>38062160700031</t>
  </si>
  <si>
    <t>647007</t>
  </si>
  <si>
    <t>+49 151 61407722</t>
  </si>
  <si>
    <t>ALLEMAGNE - WILNSDORF</t>
  </si>
  <si>
    <t>11 Flammersbacher Str.</t>
  </si>
  <si>
    <t>20/10/2022</t>
  </si>
  <si>
    <t>M.E.S.</t>
  </si>
  <si>
    <t>MEDICAL EDUCATION SERVICE - UNISONO</t>
  </si>
  <si>
    <t>581914</t>
  </si>
  <si>
    <t>1 303 7989682</t>
  </si>
  <si>
    <t>ETATS UNIS - ENGLEWOOD</t>
  </si>
  <si>
    <t>Suite 100</t>
  </si>
  <si>
    <t>9785 South Maroon Circle</t>
  </si>
  <si>
    <t>11/04/2018</t>
  </si>
  <si>
    <t>MER</t>
  </si>
  <si>
    <t>MEDICAL EDUCATION RESOURCES</t>
  </si>
  <si>
    <t>578691</t>
  </si>
  <si>
    <t>09/02/2018</t>
  </si>
  <si>
    <t>MEDICA LEARNING</t>
  </si>
  <si>
    <t>11921983892</t>
  </si>
  <si>
    <t>79777964200017</t>
  </si>
  <si>
    <t>411322</t>
  </si>
  <si>
    <t>01251</t>
  </si>
  <si>
    <t>01 40 92 72 33</t>
  </si>
  <si>
    <t>79 bis Rue DE SEVRES</t>
  </si>
  <si>
    <t>MEDIC FORMATION</t>
  </si>
  <si>
    <t>11950490395</t>
  </si>
  <si>
    <t>51784656400022</t>
  </si>
  <si>
    <t>684200</t>
  </si>
  <si>
    <t>04 70 03 72 72</t>
  </si>
  <si>
    <t>03410 DOMERAT</t>
  </si>
  <si>
    <t>ZA de Chateaugay</t>
  </si>
  <si>
    <t>25 Rue Jean Moulin</t>
  </si>
  <si>
    <t>MCE</t>
  </si>
  <si>
    <t>MEDIC CENTRE EQUIPEMENT - MCE</t>
  </si>
  <si>
    <t>83030362903</t>
  </si>
  <si>
    <t>32952824400042</t>
  </si>
  <si>
    <t>424778</t>
  </si>
  <si>
    <t>01 74 71 45 90</t>
  </si>
  <si>
    <t>6 Rue EDISON</t>
  </si>
  <si>
    <t>MEDIAXE FORMATION</t>
  </si>
  <si>
    <t>11921787192</t>
  </si>
  <si>
    <t>52433222800013</t>
  </si>
  <si>
    <t>434784</t>
  </si>
  <si>
    <t>02 52 56 24 44</t>
  </si>
  <si>
    <t>Bat T</t>
  </si>
  <si>
    <t>Centre Performance Alphasis Espace Performance Iii -</t>
  </si>
  <si>
    <t>MEDIAVEILLE</t>
  </si>
  <si>
    <t>MEDIAVEILLE - YUMENS</t>
  </si>
  <si>
    <t>53350642035</t>
  </si>
  <si>
    <t>42417608900102</t>
  </si>
  <si>
    <t>408293</t>
  </si>
  <si>
    <t>05 94 35 77 81</t>
  </si>
  <si>
    <t>2589 Route de Montabo</t>
  </si>
  <si>
    <t>MEDIA'TIC</t>
  </si>
  <si>
    <t>96973036797</t>
  </si>
  <si>
    <t>43930953500029</t>
  </si>
  <si>
    <t>147084</t>
  </si>
  <si>
    <t>02 28 01 03 81</t>
  </si>
  <si>
    <t>44360 VIGNEUX DE BRETAGNE</t>
  </si>
  <si>
    <t>LA BILIAIS DENIAUD</t>
  </si>
  <si>
    <t>3 Rue RENE PANHARD</t>
  </si>
  <si>
    <t>MEDIASOFTS</t>
  </si>
  <si>
    <t>52440182144</t>
  </si>
  <si>
    <t>38857466700043</t>
  </si>
  <si>
    <t>649417</t>
  </si>
  <si>
    <t>01 55 74 30 90</t>
  </si>
  <si>
    <t>14 Rue de la Chalotais</t>
  </si>
  <si>
    <t>MEDIASCHOOL RENNES</t>
  </si>
  <si>
    <t>11755840975</t>
  </si>
  <si>
    <t>83369622200029</t>
  </si>
  <si>
    <t>650950</t>
  </si>
  <si>
    <t>MEDIASCHOOL PARIS</t>
  </si>
  <si>
    <t>MEDIASCHOOL PARIS - IECM - CENTRE DE FORMATION D APPRENTIS</t>
  </si>
  <si>
    <t>11754608775</t>
  </si>
  <si>
    <t>49032361500065</t>
  </si>
  <si>
    <t>674308</t>
  </si>
  <si>
    <t>9 Rue Lekain</t>
  </si>
  <si>
    <t>MEDIASCHOOL NICE PARIS</t>
  </si>
  <si>
    <t>MEDIASCHOOL NICE</t>
  </si>
  <si>
    <t>11755627675</t>
  </si>
  <si>
    <t>80835111800019</t>
  </si>
  <si>
    <t>673389</t>
  </si>
  <si>
    <t>MEDIASCHOOL DIGITAL EDUCATION PARIS</t>
  </si>
  <si>
    <t>MEDIASCHOOL DIGITAL EDUCATION - SUPDEWEB PARIS</t>
  </si>
  <si>
    <t>11755627775</t>
  </si>
  <si>
    <t>75178320000015</t>
  </si>
  <si>
    <t>663440</t>
  </si>
  <si>
    <t>03 52 74 07 48</t>
  </si>
  <si>
    <t>19 Rue du Cadran Saint-Pierre</t>
  </si>
  <si>
    <t>MEDIASCHOOL CENTRE EST REIMS</t>
  </si>
  <si>
    <t>MEDIASCHOOL CENTRE EST</t>
  </si>
  <si>
    <t>11755796475</t>
  </si>
  <si>
    <t>83367418700038</t>
  </si>
  <si>
    <t>662069</t>
  </si>
  <si>
    <t>05 86 75 00 61</t>
  </si>
  <si>
    <t>54 Rue Du Gond</t>
  </si>
  <si>
    <t>MEDIASCHOOL ANGOULEME</t>
  </si>
  <si>
    <t>11756039575</t>
  </si>
  <si>
    <t>87835297000023</t>
  </si>
  <si>
    <t>334250</t>
  </si>
  <si>
    <t>02 41 21 22 93</t>
  </si>
  <si>
    <t>44320 CHAUMES EN RETZ</t>
  </si>
  <si>
    <t>LE LANDAIS - HAUTE PERCHE</t>
  </si>
  <si>
    <t>MEDI'ANE ASSOCIATION</t>
  </si>
  <si>
    <t>52440431344</t>
  </si>
  <si>
    <t>45059606900028</t>
  </si>
  <si>
    <t>502868</t>
  </si>
  <si>
    <t>0954055244</t>
  </si>
  <si>
    <t>104 C Boulevard CHARLES LIVON</t>
  </si>
  <si>
    <t>MEDIAMED</t>
  </si>
  <si>
    <t>93131378813</t>
  </si>
  <si>
    <t>52903647700014</t>
  </si>
  <si>
    <t>441119</t>
  </si>
  <si>
    <t>0969363930</t>
  </si>
  <si>
    <t>BP 51579</t>
  </si>
  <si>
    <t>35 DES PEUPLIERS</t>
  </si>
  <si>
    <t>MEDIALEX FORMATION CESSON SEVIGNE</t>
  </si>
  <si>
    <t>MEDIALEX FORMATION</t>
  </si>
  <si>
    <t>53350903935</t>
  </si>
  <si>
    <t>35340307400043</t>
  </si>
  <si>
    <t>657864</t>
  </si>
  <si>
    <t>02 40 12 19 12</t>
  </si>
  <si>
    <t>1 Rue d'Auvours</t>
  </si>
  <si>
    <t>MEDIAGRAPH</t>
  </si>
  <si>
    <t>52440309144</t>
  </si>
  <si>
    <t>41889438200054</t>
  </si>
  <si>
    <t>416812</t>
  </si>
  <si>
    <t>03 44 53 31 46</t>
  </si>
  <si>
    <t>18 Rue Du Fonds Pernant</t>
  </si>
  <si>
    <t>MEDIA MANAGEMENT</t>
  </si>
  <si>
    <t>22600084260</t>
  </si>
  <si>
    <t>34867875600068</t>
  </si>
  <si>
    <t>685008</t>
  </si>
  <si>
    <t>06 99 74 61 18</t>
  </si>
  <si>
    <t>21 Rue AUBER</t>
  </si>
  <si>
    <t>MEDIA INSTITUTE</t>
  </si>
  <si>
    <t>11754532675</t>
  </si>
  <si>
    <t>43247038300022</t>
  </si>
  <si>
    <t>92721</t>
  </si>
  <si>
    <t>03 20 47 09 08</t>
  </si>
  <si>
    <t>61 Avenue De Canteleu</t>
  </si>
  <si>
    <t>MEDIA FORMATION VILLENEUVE D'ASCQ</t>
  </si>
  <si>
    <t>MEDIA FORMATION</t>
  </si>
  <si>
    <t>31590153659</t>
  </si>
  <si>
    <t>34323106400068</t>
  </si>
  <si>
    <t>483606</t>
  </si>
  <si>
    <t>02 35 71 02 25</t>
  </si>
  <si>
    <t>ÎLE LACROIX</t>
  </si>
  <si>
    <t>8 bis Rue DE L'INDUSTRIE</t>
  </si>
  <si>
    <t>23760226376</t>
  </si>
  <si>
    <t>40334440100027</t>
  </si>
  <si>
    <t>645680</t>
  </si>
  <si>
    <t>099D4</t>
  </si>
  <si>
    <t>06 04 53 07 53</t>
  </si>
  <si>
    <t>4 Traverse Du Loup</t>
  </si>
  <si>
    <t>MEDI PARTNERS</t>
  </si>
  <si>
    <t>93830610683</t>
  </si>
  <si>
    <t>81968732800024</t>
  </si>
  <si>
    <t>305911</t>
  </si>
  <si>
    <t>04 92 29 21 10</t>
  </si>
  <si>
    <t>L'ARENICE</t>
  </si>
  <si>
    <t>455 Promenade DES ANGLAIS</t>
  </si>
  <si>
    <t>MEDI AZUR</t>
  </si>
  <si>
    <t>93060449706</t>
  </si>
  <si>
    <t>42311111100013</t>
  </si>
  <si>
    <t>449106</t>
  </si>
  <si>
    <t>03677</t>
  </si>
  <si>
    <t>84 Boulevard GARIBALDI</t>
  </si>
  <si>
    <t>MEDESIM</t>
  </si>
  <si>
    <t>11755944675</t>
  </si>
  <si>
    <t>75119721100012</t>
  </si>
  <si>
    <t>625826</t>
  </si>
  <si>
    <t>09262</t>
  </si>
  <si>
    <t>01 88 33 95 28</t>
  </si>
  <si>
    <t>94 Rue Saint Lazare</t>
  </si>
  <si>
    <t>MEDERE</t>
  </si>
  <si>
    <t>MEDERE - NESF</t>
  </si>
  <si>
    <t>11755849975</t>
  </si>
  <si>
    <t>84772972000031</t>
  </si>
  <si>
    <t>601159</t>
  </si>
  <si>
    <t>07553</t>
  </si>
  <si>
    <t>04 68 36 97 53</t>
  </si>
  <si>
    <t>3 Boulevard De Clairfont</t>
  </si>
  <si>
    <t>MEDEO FORMATION</t>
  </si>
  <si>
    <t>76660200366</t>
  </si>
  <si>
    <t>82236086300036</t>
  </si>
  <si>
    <t>602887</t>
  </si>
  <si>
    <t>1 514 388 2228</t>
  </si>
  <si>
    <t>8355 Boulevard Saint-Laurent</t>
  </si>
  <si>
    <t>19/07/2019</t>
  </si>
  <si>
    <t>MEDECINS FRANCOPHONES DU CANADA</t>
  </si>
  <si>
    <t>598902</t>
  </si>
  <si>
    <t>08882</t>
  </si>
  <si>
    <t>06 77 19 76 89</t>
  </si>
  <si>
    <t>ESPACE ALEXANDRA</t>
  </si>
  <si>
    <t>359 Rue SAINT jOSEPH</t>
  </si>
  <si>
    <t>MEDECINE RELATIONNELLE</t>
  </si>
  <si>
    <t>80862540400021</t>
  </si>
  <si>
    <t>464971</t>
  </si>
  <si>
    <t>02407</t>
  </si>
  <si>
    <t>06 09 87 79 97</t>
  </si>
  <si>
    <t>16 Rue PASCAL</t>
  </si>
  <si>
    <t>MEDECINE ETHIQUE</t>
  </si>
  <si>
    <t>93131417913</t>
  </si>
  <si>
    <t>53991160200024</t>
  </si>
  <si>
    <t>584514</t>
  </si>
  <si>
    <t>41 22 869 00 11</t>
  </si>
  <si>
    <t>SUISSE - CHENE-BOURG</t>
  </si>
  <si>
    <t>Chemin de la Mousse</t>
  </si>
  <si>
    <t>06/06/2018</t>
  </si>
  <si>
    <t>MEDECINE ET HYGIENE</t>
  </si>
  <si>
    <t>642836</t>
  </si>
  <si>
    <t>099ID</t>
  </si>
  <si>
    <t>30 Rue DES CEDRES</t>
  </si>
  <si>
    <t>MEDEA SAS</t>
  </si>
  <si>
    <t>76341050634</t>
  </si>
  <si>
    <t>87941528900013</t>
  </si>
  <si>
    <t>556105</t>
  </si>
  <si>
    <t>1 703 556 2950</t>
  </si>
  <si>
    <t>ETATS UNIS - MCLEAN</t>
  </si>
  <si>
    <t>7575 COLSHIRE DRIVE</t>
  </si>
  <si>
    <t>09/01/2017</t>
  </si>
  <si>
    <t>MEDDRA MSSO</t>
  </si>
  <si>
    <t>554157</t>
  </si>
  <si>
    <t>+49 3342  42 68 930</t>
  </si>
  <si>
    <t>August-Borsig-Ring 37</t>
  </si>
  <si>
    <t>MEDCONCEPT</t>
  </si>
  <si>
    <t>624810</t>
  </si>
  <si>
    <t>49 611 73658-0</t>
  </si>
  <si>
    <t>ALLEMAGNE - WIESBADEN</t>
  </si>
  <si>
    <t>53 Rue HAGENAUER</t>
  </si>
  <si>
    <t>MED UPDATE</t>
  </si>
  <si>
    <t>564977</t>
  </si>
  <si>
    <t>0251729260</t>
  </si>
  <si>
    <t>Parc Solaris Batiment Arkam</t>
  </si>
  <si>
    <t>10 Chemin du Vigneau</t>
  </si>
  <si>
    <t>MECLA SERVICES</t>
  </si>
  <si>
    <t>MECLA SERVICES - SERVICE INDUSTRIES METALURGIE ELECTRIQUE ELECTRONIQUE L-A</t>
  </si>
  <si>
    <t>52440326044</t>
  </si>
  <si>
    <t>34941175100036</t>
  </si>
  <si>
    <t>657876</t>
  </si>
  <si>
    <t>01 87 66 07 62</t>
  </si>
  <si>
    <t>47 Boulevard DE COURCELLES</t>
  </si>
  <si>
    <t>MEANZ</t>
  </si>
  <si>
    <t>11940951794</t>
  </si>
  <si>
    <t>82172825000027</t>
  </si>
  <si>
    <t>664601</t>
  </si>
  <si>
    <t>170 Avenue DU GENERAL LECLERC</t>
  </si>
  <si>
    <t>MEA</t>
  </si>
  <si>
    <t>MEA - PERMISTAR AUTO ECOLE</t>
  </si>
  <si>
    <t>11922311892</t>
  </si>
  <si>
    <t>84973524600019</t>
  </si>
  <si>
    <t>668576</t>
  </si>
  <si>
    <t>04 22 48 08 48</t>
  </si>
  <si>
    <t>1870 Route de la roquette</t>
  </si>
  <si>
    <t>ME LEARNING</t>
  </si>
  <si>
    <t>93060905306</t>
  </si>
  <si>
    <t>88521303300024</t>
  </si>
  <si>
    <t>668564</t>
  </si>
  <si>
    <t>06 67 43 52 19</t>
  </si>
  <si>
    <t>28 Avenue MARINVILLE</t>
  </si>
  <si>
    <t>MDC CONGRUENCE</t>
  </si>
  <si>
    <t>11941174394</t>
  </si>
  <si>
    <t>94769522700019</t>
  </si>
  <si>
    <t>522387</t>
  </si>
  <si>
    <t>0475524909</t>
  </si>
  <si>
    <t>13 Avenue d'Aygu</t>
  </si>
  <si>
    <t>MDAFORMANCE</t>
  </si>
  <si>
    <t>82260136226</t>
  </si>
  <si>
    <t>47829874800029</t>
  </si>
  <si>
    <t>592780</t>
  </si>
  <si>
    <t>04 42 84 87 65</t>
  </si>
  <si>
    <t>276 Avenue Du Douard</t>
  </si>
  <si>
    <t>MD 101 CONSULTING</t>
  </si>
  <si>
    <t>93131913913</t>
  </si>
  <si>
    <t>79033094800023</t>
  </si>
  <si>
    <t>676251</t>
  </si>
  <si>
    <t>49 15678  851 500</t>
  </si>
  <si>
    <t>ALLEMAGNE - FLENSBURG</t>
  </si>
  <si>
    <t>48 Schottweg</t>
  </si>
  <si>
    <t>MD HORIZONTE</t>
  </si>
  <si>
    <t>646817</t>
  </si>
  <si>
    <t>04 50 46 99 74</t>
  </si>
  <si>
    <t>11 Route DES MARAIS</t>
  </si>
  <si>
    <t>MC2F</t>
  </si>
  <si>
    <t>82740260774</t>
  </si>
  <si>
    <t>44076356300028</t>
  </si>
  <si>
    <t>671800</t>
  </si>
  <si>
    <t>75 Rue Spontini</t>
  </si>
  <si>
    <t>MC2 AUTISME</t>
  </si>
  <si>
    <t>11756834175</t>
  </si>
  <si>
    <t>89061628700011</t>
  </si>
  <si>
    <t>359774</t>
  </si>
  <si>
    <t>04331</t>
  </si>
  <si>
    <t>04 73 28 99 99</t>
  </si>
  <si>
    <t>CS 40033</t>
  </si>
  <si>
    <t>2 Allée ALAN TURING</t>
  </si>
  <si>
    <t>MC2 AUBIERE</t>
  </si>
  <si>
    <t>MC2</t>
  </si>
  <si>
    <t>83630373063</t>
  </si>
  <si>
    <t>39395357500064</t>
  </si>
  <si>
    <t>262882</t>
  </si>
  <si>
    <t>04 95 09 38 00</t>
  </si>
  <si>
    <t>VILLA GABY</t>
  </si>
  <si>
    <t>285 Corniche DU PRESIDENT JOHN F KENNEDY</t>
  </si>
  <si>
    <t>MCO CONGRES</t>
  </si>
  <si>
    <t>93131347413</t>
  </si>
  <si>
    <t>38373018100054</t>
  </si>
  <si>
    <t>665538</t>
  </si>
  <si>
    <t>07 62 56 69 77</t>
  </si>
  <si>
    <t>64430 ST ETIENNE DE BAIGORRY</t>
  </si>
  <si>
    <t>Lotissement Etxemendy 2</t>
  </si>
  <si>
    <t>Chemin d'Irube</t>
  </si>
  <si>
    <t>MCM FORMATION</t>
  </si>
  <si>
    <t>75640473064</t>
  </si>
  <si>
    <t>88264242400015</t>
  </si>
  <si>
    <t>584691</t>
  </si>
  <si>
    <t>0359250522</t>
  </si>
  <si>
    <t>229 Rue solférino</t>
  </si>
  <si>
    <t>MCM ACADEMY LILLE</t>
  </si>
  <si>
    <t>MCM ACADEMY</t>
  </si>
  <si>
    <t>11755542075</t>
  </si>
  <si>
    <t>81121988000077</t>
  </si>
  <si>
    <t>546379</t>
  </si>
  <si>
    <t>07246</t>
  </si>
  <si>
    <t>06 22 39 23 52</t>
  </si>
  <si>
    <t>MCL</t>
  </si>
  <si>
    <t>81056579600010</t>
  </si>
  <si>
    <t>523331</t>
  </si>
  <si>
    <t>41 22 33 99 500</t>
  </si>
  <si>
    <t>9 Rue de Pré-Bouvier</t>
  </si>
  <si>
    <t>29/06/2015</t>
  </si>
  <si>
    <t>MCI SIEGE</t>
  </si>
  <si>
    <t>MCI SCHWEIZ AG</t>
  </si>
  <si>
    <t>549095</t>
  </si>
  <si>
    <t>46 70 415 15 90</t>
  </si>
  <si>
    <t>SUEDE - STOCKHOLM</t>
  </si>
  <si>
    <t>PO BOX 6911 S</t>
  </si>
  <si>
    <t>Drottninggatan 97, 4 tr</t>
  </si>
  <si>
    <t>MCI NORDICS</t>
  </si>
  <si>
    <t>536398</t>
  </si>
  <si>
    <t>27/01/2016</t>
  </si>
  <si>
    <t>MCI GENEVA</t>
  </si>
  <si>
    <t>562476</t>
  </si>
  <si>
    <t>353 1 280 2641</t>
  </si>
  <si>
    <t>IRLANDE - DUN LAOGHAIRE</t>
  </si>
  <si>
    <t>c/o Ovation J.I.M. Ltd.</t>
  </si>
  <si>
    <t>1 Clarinda Park North</t>
  </si>
  <si>
    <t>MCI DUBLIN</t>
  </si>
  <si>
    <t>561599</t>
  </si>
  <si>
    <t>49 30 2045090</t>
  </si>
  <si>
    <t>56 Markgrafenstrabe</t>
  </si>
  <si>
    <t>11/04/2017</t>
  </si>
  <si>
    <t>MCI DEUTSCHLAND</t>
  </si>
  <si>
    <t>346792</t>
  </si>
  <si>
    <t>300 Avenue DE TERVUEREN</t>
  </si>
  <si>
    <t>MCI BRUXELLES</t>
  </si>
  <si>
    <t>546495</t>
  </si>
  <si>
    <t>+31 20 570 9600</t>
  </si>
  <si>
    <t>04/07/2016</t>
  </si>
  <si>
    <t>MCI AMSTERDAM</t>
  </si>
  <si>
    <t>303379</t>
  </si>
  <si>
    <t>33 Avenue Charles de Gaulle</t>
  </si>
  <si>
    <t>MCG FRANCE</t>
  </si>
  <si>
    <t>21080023308</t>
  </si>
  <si>
    <t>38308776400197</t>
  </si>
  <si>
    <t>576372</t>
  </si>
  <si>
    <t>06 19 05 76 36</t>
  </si>
  <si>
    <t>13750 PLAN D ORGON</t>
  </si>
  <si>
    <t>1212 Avenue DE LA ROQUE FAUCONNIERE</t>
  </si>
  <si>
    <t>MCE MICHEL MANGEOLLE</t>
  </si>
  <si>
    <t>93131689213</t>
  </si>
  <si>
    <t>83272851300017</t>
  </si>
  <si>
    <t>636710</t>
  </si>
  <si>
    <t>01 73 43 55 38</t>
  </si>
  <si>
    <t>12 Rue VIVIENNE</t>
  </si>
  <si>
    <t>MCC PARIS</t>
  </si>
  <si>
    <t>MCC ADQUALITY</t>
  </si>
  <si>
    <t>11755321875</t>
  </si>
  <si>
    <t>79075939300016</t>
  </si>
  <si>
    <t>662641</t>
  </si>
  <si>
    <t>39 2 34934404</t>
  </si>
  <si>
    <t>MCA EVENTS SRL</t>
  </si>
  <si>
    <t>519376</t>
  </si>
  <si>
    <t>0558747365</t>
  </si>
  <si>
    <t>110 Avenue St Vincent de Paul</t>
  </si>
  <si>
    <t>MC SARL - ESPACE FORMATION COIFFURE</t>
  </si>
  <si>
    <t>72650065140</t>
  </si>
  <si>
    <t>44333466900027</t>
  </si>
  <si>
    <t>624238</t>
  </si>
  <si>
    <t>06 64 68 59 62</t>
  </si>
  <si>
    <t>83136 ROCBARON</t>
  </si>
  <si>
    <t>855 Ancien chemin de Garéoult</t>
  </si>
  <si>
    <t>MBLP SECURITE</t>
  </si>
  <si>
    <t>93830626083</t>
  </si>
  <si>
    <t>89284581900010</t>
  </si>
  <si>
    <t>647020</t>
  </si>
  <si>
    <t>06 59 75 53 16</t>
  </si>
  <si>
    <t>42570 ST HEAND</t>
  </si>
  <si>
    <t>120 Impasse le Grand Meyrieux</t>
  </si>
  <si>
    <t>MBF PREVENTION ET SECURITE ST HEAND</t>
  </si>
  <si>
    <t>MBF PREVENTION &amp; SECURITE</t>
  </si>
  <si>
    <t>84420386942</t>
  </si>
  <si>
    <t>91824670300014</t>
  </si>
  <si>
    <t>607320</t>
  </si>
  <si>
    <t>03 44 73 91 73</t>
  </si>
  <si>
    <t>60100 CREIL</t>
  </si>
  <si>
    <t>15 Rue MAURICE BERTAUX</t>
  </si>
  <si>
    <t>M'BAYE DIAO MAIMOUNA</t>
  </si>
  <si>
    <t>32600323560</t>
  </si>
  <si>
    <t>52321347800036</t>
  </si>
  <si>
    <t>603466</t>
  </si>
  <si>
    <t>01 44 52 13 58</t>
  </si>
  <si>
    <t>MBA INSTITUTE</t>
  </si>
  <si>
    <t>MBA INSTITUTE - PIE</t>
  </si>
  <si>
    <t>11755509875</t>
  </si>
  <si>
    <t>50388652500024</t>
  </si>
  <si>
    <t>684971</t>
  </si>
  <si>
    <t>06 60 14 60 97</t>
  </si>
  <si>
    <t>15 Rue CHARLES CHAPLIN</t>
  </si>
  <si>
    <t>MB IN FORM COACH</t>
  </si>
  <si>
    <t>93132072813</t>
  </si>
  <si>
    <t>91848077300012</t>
  </si>
  <si>
    <t>344345</t>
  </si>
  <si>
    <t>05 61 00 65 22</t>
  </si>
  <si>
    <t>TECHNOPARC - BATIMENT 7</t>
  </si>
  <si>
    <t>MB FORMATION</t>
  </si>
  <si>
    <t>73310485931</t>
  </si>
  <si>
    <t>45361481000068</t>
  </si>
  <si>
    <t>657761</t>
  </si>
  <si>
    <t>134 Rue DE VILLE D AVRAY</t>
  </si>
  <si>
    <t>MB CONSEIL ET COMPETENCES</t>
  </si>
  <si>
    <t>11922349692</t>
  </si>
  <si>
    <t>88504912200017</t>
  </si>
  <si>
    <t>528079</t>
  </si>
  <si>
    <t>13150 BOULBON</t>
  </si>
  <si>
    <t>Avenue FREDERIC MISTRAL</t>
  </si>
  <si>
    <t>MAZOYER PATRICK CPQS</t>
  </si>
  <si>
    <t>MAZOYER PATRICK CONSEIL PREVENTION QUALITE SECURITE</t>
  </si>
  <si>
    <t>93131412813</t>
  </si>
  <si>
    <t>51076783300013</t>
  </si>
  <si>
    <t>534067</t>
  </si>
  <si>
    <t>17250 LA VALLEE</t>
  </si>
  <si>
    <t>5 Rue du Port du Paradis</t>
  </si>
  <si>
    <t>17/12/2015</t>
  </si>
  <si>
    <t>MAZIERES BERNARD HELENE</t>
  </si>
  <si>
    <t>54170171617</t>
  </si>
  <si>
    <t>53009382200027</t>
  </si>
  <si>
    <t>591257</t>
  </si>
  <si>
    <t>61 Rue Henri Regnault Tour Exaltis</t>
  </si>
  <si>
    <t>MAZARS FORMATION</t>
  </si>
  <si>
    <t>11922215192</t>
  </si>
  <si>
    <t>43164479800032</t>
  </si>
  <si>
    <t>470340</t>
  </si>
  <si>
    <t>06531971880</t>
  </si>
  <si>
    <t>ALLEMAGNE - BERNKASTEL KUES</t>
  </si>
  <si>
    <t>REHA ZENTRUM</t>
  </si>
  <si>
    <t>KLINIC BERNKASTEL</t>
  </si>
  <si>
    <t>MAZ MOSELTAL GBR</t>
  </si>
  <si>
    <t>632090</t>
  </si>
  <si>
    <t>02 62 90 10 23</t>
  </si>
  <si>
    <t>97600 TSINGONI</t>
  </si>
  <si>
    <t>26 Route De Coconi</t>
  </si>
  <si>
    <t>23/11/2021</t>
  </si>
  <si>
    <t>MAYOTTE FORMATION PROS</t>
  </si>
  <si>
    <t>06973196697</t>
  </si>
  <si>
    <t>84463328900021</t>
  </si>
  <si>
    <t>650286</t>
  </si>
  <si>
    <t>02 69 63 23 18</t>
  </si>
  <si>
    <t>18 Rue Zamantale</t>
  </si>
  <si>
    <t>MAYOTTE CONSULTING ET FORMATION</t>
  </si>
  <si>
    <t>06973131097</t>
  </si>
  <si>
    <t>52087843000021</t>
  </si>
  <si>
    <t>449064</t>
  </si>
  <si>
    <t>01523</t>
  </si>
  <si>
    <t>04 67 13 43 16</t>
  </si>
  <si>
    <t>FUTURE BUILDING 2</t>
  </si>
  <si>
    <t>1280 Avenue DES PLATANES</t>
  </si>
  <si>
    <t>12/02/2020</t>
  </si>
  <si>
    <t>MAYOR FORMATION</t>
  </si>
  <si>
    <t>91340698234</t>
  </si>
  <si>
    <t>52347683600011</t>
  </si>
  <si>
    <t>572305</t>
  </si>
  <si>
    <t>1 904 953 2000</t>
  </si>
  <si>
    <t>ETATS UNIS - JACKSONVILLE</t>
  </si>
  <si>
    <t>4500 SAN PABLO ROAD</t>
  </si>
  <si>
    <t>MAYO CLINIC FLORIDA</t>
  </si>
  <si>
    <t>MAYO CLINIC</t>
  </si>
  <si>
    <t>636216</t>
  </si>
  <si>
    <t>165 Quai de valmy</t>
  </si>
  <si>
    <t>MAXXIMUM SAS</t>
  </si>
  <si>
    <t>11755887075</t>
  </si>
  <si>
    <t>83078688500012</t>
  </si>
  <si>
    <t>489128</t>
  </si>
  <si>
    <t>04063</t>
  </si>
  <si>
    <t>04 72 61 12 28</t>
  </si>
  <si>
    <t>101 Rue Garibaldi</t>
  </si>
  <si>
    <t>MAX DPC</t>
  </si>
  <si>
    <t>MAXILLOFORM DPC</t>
  </si>
  <si>
    <t>79365370000013</t>
  </si>
  <si>
    <t>537445</t>
  </si>
  <si>
    <t>06 27 14 47 39</t>
  </si>
  <si>
    <t>80 Rue CHARLES NODIER</t>
  </si>
  <si>
    <t>MAVINGA LAKE LUKAU</t>
  </si>
  <si>
    <t>MAVINGA LAKE LUKAU DIT DIDIER LUKAU</t>
  </si>
  <si>
    <t>11930712593</t>
  </si>
  <si>
    <t>49075037900011</t>
  </si>
  <si>
    <t>649739</t>
  </si>
  <si>
    <t>06 81 92 24 04</t>
  </si>
  <si>
    <t>25250 L ISLE SUR LE DOUBS</t>
  </si>
  <si>
    <t>82 ter Rue du Moulinot</t>
  </si>
  <si>
    <t>27/12/2022</t>
  </si>
  <si>
    <t>MAURICE FREDERIC</t>
  </si>
  <si>
    <t>43250255725</t>
  </si>
  <si>
    <t>53377396600023</t>
  </si>
  <si>
    <t>673523</t>
  </si>
  <si>
    <t>44830 BOUAYE</t>
  </si>
  <si>
    <t>10 bis Route des Sablons</t>
  </si>
  <si>
    <t>05/08/2024</t>
  </si>
  <si>
    <t>MAUPU EMILIE</t>
  </si>
  <si>
    <t>MAUPU EMILIE - MUKA</t>
  </si>
  <si>
    <t>52440916244</t>
  </si>
  <si>
    <t>84330776000010</t>
  </si>
  <si>
    <t>551478</t>
  </si>
  <si>
    <t>25610 ARC ET SENANS</t>
  </si>
  <si>
    <t>59 GRANDE RUE</t>
  </si>
  <si>
    <t>MAUFROY GILLES</t>
  </si>
  <si>
    <t>MAUFROY GILLES - GCM FORMATION ET SECURITE</t>
  </si>
  <si>
    <t>43250295325</t>
  </si>
  <si>
    <t>81412836900018</t>
  </si>
  <si>
    <t>668357</t>
  </si>
  <si>
    <t>03 29 22 19 59</t>
  </si>
  <si>
    <t>88510 ELOYES</t>
  </si>
  <si>
    <t>27 Avenue DE LATTRE DE TASSIGNY</t>
  </si>
  <si>
    <t>MAUFFREY ACADEMY ELOYES</t>
  </si>
  <si>
    <t>MAUFFREY ACADEMY</t>
  </si>
  <si>
    <t>41880074388</t>
  </si>
  <si>
    <t>41104468800033</t>
  </si>
  <si>
    <t>535620</t>
  </si>
  <si>
    <t>06 86 57 40 03</t>
  </si>
  <si>
    <t>67116 REICHSTETT</t>
  </si>
  <si>
    <t>47 Rue DU GENERAL DE GAULLE</t>
  </si>
  <si>
    <t>MATZEN ALEXANDRE</t>
  </si>
  <si>
    <t>42670436667</t>
  </si>
  <si>
    <t>50293530700020</t>
  </si>
  <si>
    <t>624317</t>
  </si>
  <si>
    <t>06 78 84 85 80</t>
  </si>
  <si>
    <t>20 Rue DE VARENNE</t>
  </si>
  <si>
    <t>MATTA MARIE DOMINIQUE</t>
  </si>
  <si>
    <t>MATTA MARIE DOMINIQUE - MDM CONSEIL</t>
  </si>
  <si>
    <t>11755322875</t>
  </si>
  <si>
    <t>75047157500027</t>
  </si>
  <si>
    <t>497952</t>
  </si>
  <si>
    <t>+33 4 76 08 36 27</t>
  </si>
  <si>
    <t>15 za de la Chandeliere</t>
  </si>
  <si>
    <t>MATIERES COLLECTIVITES</t>
  </si>
  <si>
    <t>82380373938</t>
  </si>
  <si>
    <t>48234995800025</t>
  </si>
  <si>
    <t>94055</t>
  </si>
  <si>
    <t>04 72 61 85 29</t>
  </si>
  <si>
    <t>7 Rue de la Victoire</t>
  </si>
  <si>
    <t>MATIERE CONTACT</t>
  </si>
  <si>
    <t>82690236869</t>
  </si>
  <si>
    <t>34450263800010</t>
  </si>
  <si>
    <t>467303</t>
  </si>
  <si>
    <t>01 42 52 99 75</t>
  </si>
  <si>
    <t>59 Rue du Mont Cenis</t>
  </si>
  <si>
    <t>MATIERE ACTIVE</t>
  </si>
  <si>
    <t>11754929275</t>
  </si>
  <si>
    <t>48221893000014</t>
  </si>
  <si>
    <t>471276</t>
  </si>
  <si>
    <t>0668391308</t>
  </si>
  <si>
    <t>19 Rue Louis guérin</t>
  </si>
  <si>
    <t>MATHON PASCALINE A PART ETRE</t>
  </si>
  <si>
    <t>82690999069</t>
  </si>
  <si>
    <t>45303553700050</t>
  </si>
  <si>
    <t>614786</t>
  </si>
  <si>
    <t>39380 MONT SOUS VAUDREY</t>
  </si>
  <si>
    <t>5 Rue du Dr GOUHOT</t>
  </si>
  <si>
    <t>03/09/2020</t>
  </si>
  <si>
    <t>MATHIEUX VALERIE - GRAINES DE SOLUTIONS</t>
  </si>
  <si>
    <t>43390105339</t>
  </si>
  <si>
    <t>39817176900027</t>
  </si>
  <si>
    <t>550050</t>
  </si>
  <si>
    <t>73 Rue DE BELFORT</t>
  </si>
  <si>
    <t>MATHIEU SEBASTIEN SYLVAIN ANDRE - MS CONSEILS SECURITE</t>
  </si>
  <si>
    <t>43250292425</t>
  </si>
  <si>
    <t>81241707900017</t>
  </si>
  <si>
    <t>568715</t>
  </si>
  <si>
    <t>0590 410 274</t>
  </si>
  <si>
    <t>97126 DESHAIES</t>
  </si>
  <si>
    <t>MATOUBA</t>
  </si>
  <si>
    <t>Lieu-dit LAHAUT</t>
  </si>
  <si>
    <t>MATHIASIN ERIC FABIEN - CERF CONSULTANT</t>
  </si>
  <si>
    <t>95970183197</t>
  </si>
  <si>
    <t>48433455200029</t>
  </si>
  <si>
    <t>582049</t>
  </si>
  <si>
    <t>04 91 70 62 37</t>
  </si>
  <si>
    <t>169 Avenue DE MONTOLIVET</t>
  </si>
  <si>
    <t>MATHIAS GUILLEMOT MIREILLE - ECF ECOLE DE CONDUITE</t>
  </si>
  <si>
    <t>MATHIAS GUILLEMOT MIREILLE - ECF ECOLE DE CONDUITE GUILLEMONT</t>
  </si>
  <si>
    <t>93131676313</t>
  </si>
  <si>
    <t>41088864800020</t>
  </si>
  <si>
    <t>597764</t>
  </si>
  <si>
    <t>04 93 72 66 90</t>
  </si>
  <si>
    <t>NICE LA PLAINE BT C2</t>
  </si>
  <si>
    <t>Avenue EMMANUEL PONTREMOLI</t>
  </si>
  <si>
    <t>MATHEZ CONSEIL FORMATION</t>
  </si>
  <si>
    <t>93060690006</t>
  </si>
  <si>
    <t>75018166100026</t>
  </si>
  <si>
    <t>550747</t>
  </si>
  <si>
    <t>01 39 12 30 66</t>
  </si>
  <si>
    <t>77 Avenue DE SAINT GERMAIN</t>
  </si>
  <si>
    <t>MATH ACTION ET LANGUES</t>
  </si>
  <si>
    <t>11780808278</t>
  </si>
  <si>
    <t>47843034100014</t>
  </si>
  <si>
    <t>593588</t>
  </si>
  <si>
    <t>47 Avenue MAX CHAMINADAS</t>
  </si>
  <si>
    <t>MASTON MARIE NOELLE</t>
  </si>
  <si>
    <t>93060835506</t>
  </si>
  <si>
    <t>34504966200041</t>
  </si>
  <si>
    <t>625930</t>
  </si>
  <si>
    <t>08149</t>
  </si>
  <si>
    <t>04 67 06 82 50</t>
  </si>
  <si>
    <t>36 Rue ALBERT PREMIER</t>
  </si>
  <si>
    <t>MASTERPHARM</t>
  </si>
  <si>
    <t>27900059390</t>
  </si>
  <si>
    <t>81879976900018</t>
  </si>
  <si>
    <t>610756</t>
  </si>
  <si>
    <t>03 88 18 59 56</t>
  </si>
  <si>
    <t>3 Rue Maurice Koechlin</t>
  </si>
  <si>
    <t>MASTER CLASS FORMATION</t>
  </si>
  <si>
    <t>42670493867</t>
  </si>
  <si>
    <t>78889151300020</t>
  </si>
  <si>
    <t>640451</t>
  </si>
  <si>
    <t>06 03 10 74 26</t>
  </si>
  <si>
    <t>51400 MOURMELON LE GRAND</t>
  </si>
  <si>
    <t>20 Rue DU POMMIER</t>
  </si>
  <si>
    <t>MASSOUF TANIA</t>
  </si>
  <si>
    <t>MASSOUF TANIA - ETRE FEMME ET NAITRE MAMAN</t>
  </si>
  <si>
    <t>44510214551</t>
  </si>
  <si>
    <t>52335452000018</t>
  </si>
  <si>
    <t>538401</t>
  </si>
  <si>
    <t>4 Chemin des pins</t>
  </si>
  <si>
    <t>02/07/2024</t>
  </si>
  <si>
    <t>MASSOT CEDRIC</t>
  </si>
  <si>
    <t>MASSOT CEDRIC - QUO VADIS FORMATION</t>
  </si>
  <si>
    <t>82691123469</t>
  </si>
  <si>
    <t>51498762700031</t>
  </si>
  <si>
    <t>653597</t>
  </si>
  <si>
    <t>06 98 27 45 34</t>
  </si>
  <si>
    <t>29290 ST RENAN</t>
  </si>
  <si>
    <t>9 bis Rue de l'aulne</t>
  </si>
  <si>
    <t>MASSON GWENAEL</t>
  </si>
  <si>
    <t>MASSON GWENAEL - CCOM</t>
  </si>
  <si>
    <t>53290898329</t>
  </si>
  <si>
    <t>79345633600031</t>
  </si>
  <si>
    <t>478623</t>
  </si>
  <si>
    <t>07  63  41  39  58</t>
  </si>
  <si>
    <t>2 Rue de colmar</t>
  </si>
  <si>
    <t>MASSON FABRICE</t>
  </si>
  <si>
    <t>MASSON FABRICE - FM FORMATION CONSULTING</t>
  </si>
  <si>
    <t>22800165980</t>
  </si>
  <si>
    <t>75390066100053</t>
  </si>
  <si>
    <t>652520</t>
  </si>
  <si>
    <t>09 51 16 15 82</t>
  </si>
  <si>
    <t>78114 MAGNY LES HAMEAUX</t>
  </si>
  <si>
    <t>56 ter Rue Joseph  Lemarchand</t>
  </si>
  <si>
    <t>MASSON CORALIE</t>
  </si>
  <si>
    <t>MASSON CORALIE - CMC FORMATIONS</t>
  </si>
  <si>
    <t>11780797178</t>
  </si>
  <si>
    <t>48079901400026</t>
  </si>
  <si>
    <t>649960</t>
  </si>
  <si>
    <t>06 84 51 61 41</t>
  </si>
  <si>
    <t>1196 Route de dellorenzi</t>
  </si>
  <si>
    <t>MASSIT NATHALIE</t>
  </si>
  <si>
    <t>82380530738</t>
  </si>
  <si>
    <t>44986179800022</t>
  </si>
  <si>
    <t>596190</t>
  </si>
  <si>
    <t>06 28 06 28 53</t>
  </si>
  <si>
    <t>MASSILIA COACHING</t>
  </si>
  <si>
    <t>93131515813</t>
  </si>
  <si>
    <t>80044207100026</t>
  </si>
  <si>
    <t>610501</t>
  </si>
  <si>
    <t>02 35 81 01 32</t>
  </si>
  <si>
    <t>76300 SOTTEVILLE LES ROUEN</t>
  </si>
  <si>
    <t>ZONE INDUSTRIELLE</t>
  </si>
  <si>
    <t>11 Rue MARIE JEAN-ANTOINE DE CONDORCET</t>
  </si>
  <si>
    <t>MASSENOT - ISPN ROUEN</t>
  </si>
  <si>
    <t>MASSENOT - ISPN</t>
  </si>
  <si>
    <t>28760565676</t>
  </si>
  <si>
    <t>82958986000024</t>
  </si>
  <si>
    <t>582682</t>
  </si>
  <si>
    <t>07 87 18 06 67</t>
  </si>
  <si>
    <t>65250 HECHES</t>
  </si>
  <si>
    <t>ANCIENNE GENDARMERIE</t>
  </si>
  <si>
    <t>26/04/2018</t>
  </si>
  <si>
    <t>MASSE VALENTINE - SOUNDSISTER</t>
  </si>
  <si>
    <t>76650081665</t>
  </si>
  <si>
    <t>82233974300012</t>
  </si>
  <si>
    <t>628906</t>
  </si>
  <si>
    <t>06 16 89 04 92</t>
  </si>
  <si>
    <t>61230 RESENLIEU</t>
  </si>
  <si>
    <t>Les Houlettes</t>
  </si>
  <si>
    <t>MASSAGE SPORTIF EQUIN</t>
  </si>
  <si>
    <t>28610093261</t>
  </si>
  <si>
    <t>82428166100028</t>
  </si>
  <si>
    <t>543123</t>
  </si>
  <si>
    <t>1 617 253 1000</t>
  </si>
  <si>
    <t>ETATS UNIS - CAMBRIDGE</t>
  </si>
  <si>
    <t>77 MASSACHUSETTS AVENUE</t>
  </si>
  <si>
    <t>MIT</t>
  </si>
  <si>
    <t>MASSACHUSETTS INSTITUTE OF TECHNOLOGY</t>
  </si>
  <si>
    <t>523513</t>
  </si>
  <si>
    <t>1 8589225813</t>
  </si>
  <si>
    <t>ETATS UNIS - DEL MAR</t>
  </si>
  <si>
    <t>205 12TH STREET</t>
  </si>
  <si>
    <t>MSACL</t>
  </si>
  <si>
    <t>MASS SPECTROMETRY APPLICATIONS TO THE CLINICAL LABORATORY INC</t>
  </si>
  <si>
    <t>16860</t>
  </si>
  <si>
    <t>02 41 87 01 06</t>
  </si>
  <si>
    <t>16 Rue DES DEUX HAIES</t>
  </si>
  <si>
    <t>MASON GOUPILLE MOIRA</t>
  </si>
  <si>
    <t>MASON GOUPILLE MOIRA - ILS</t>
  </si>
  <si>
    <t>52490019349</t>
  </si>
  <si>
    <t>31410928100035</t>
  </si>
  <si>
    <t>615924</t>
  </si>
  <si>
    <t>489 Rue VULCAIN</t>
  </si>
  <si>
    <t>MASOLUTIONEMPLOI.COM</t>
  </si>
  <si>
    <t>28270197627</t>
  </si>
  <si>
    <t>79937020000021</t>
  </si>
  <si>
    <t>583133</t>
  </si>
  <si>
    <t>08262</t>
  </si>
  <si>
    <t>06 83 55 25 01</t>
  </si>
  <si>
    <t>Résidence de Latte de Tassigny</t>
  </si>
  <si>
    <t>Rue Mal de Latte de Tassigny</t>
  </si>
  <si>
    <t>MARZOUK NAIMA AMIENS</t>
  </si>
  <si>
    <t>MARZOUK NAIMA</t>
  </si>
  <si>
    <t>32800188880</t>
  </si>
  <si>
    <t>48070990600055</t>
  </si>
  <si>
    <t>624032</t>
  </si>
  <si>
    <t>06 02 21 25 60</t>
  </si>
  <si>
    <t>64130 MAULEON LICHARRE</t>
  </si>
  <si>
    <t>28 Boulevard ALSACE-LORRAINE</t>
  </si>
  <si>
    <t>MARYSE THANATOPRAXIE</t>
  </si>
  <si>
    <t>75640485964</t>
  </si>
  <si>
    <t>89122072500024</t>
  </si>
  <si>
    <t>392388</t>
  </si>
  <si>
    <t>06 08 64 90 34</t>
  </si>
  <si>
    <t>ANNEXX 15</t>
  </si>
  <si>
    <t>15 Rue FRANCIS GARNIER</t>
  </si>
  <si>
    <t>07/08/2018</t>
  </si>
  <si>
    <t>MARTIQUET-HAUVILLE VALERIE CASP</t>
  </si>
  <si>
    <t>72330757633</t>
  </si>
  <si>
    <t>39401851900055</t>
  </si>
  <si>
    <t>644493</t>
  </si>
  <si>
    <t>BAT E4 LOT ZAC DE RIVIERE ROCHE</t>
  </si>
  <si>
    <t>MARTINIQUE INSERTION CONSEIL FORT DE FRANCE</t>
  </si>
  <si>
    <t>MARTINIQUE INSERTION CONSEIL</t>
  </si>
  <si>
    <t>97970007697</t>
  </si>
  <si>
    <t>33138633400063</t>
  </si>
  <si>
    <t>681064</t>
  </si>
  <si>
    <t>06 96 74 60 89</t>
  </si>
  <si>
    <t>Zone Franche de Dillon</t>
  </si>
  <si>
    <t>12 Rue des arts et métiers Immeuble EQUINOXES</t>
  </si>
  <si>
    <t>MGC</t>
  </si>
  <si>
    <t>MARTINIQUE GESTION CONSEIL - BEBOOSTER ACADEMY</t>
  </si>
  <si>
    <t>02973407197</t>
  </si>
  <si>
    <t>75013728300016</t>
  </si>
  <si>
    <t>681301</t>
  </si>
  <si>
    <t>06 96 31 60 63</t>
  </si>
  <si>
    <t>97233 SCHOELCHER</t>
  </si>
  <si>
    <t>Zac de Terreville</t>
  </si>
  <si>
    <t>Centre commercial la Fontaine</t>
  </si>
  <si>
    <t>MARTINIQUE FORMATION HOLDING</t>
  </si>
  <si>
    <t>97970148997</t>
  </si>
  <si>
    <t>50288657500039</t>
  </si>
  <si>
    <t>661673</t>
  </si>
  <si>
    <t>07 68 93 32 97</t>
  </si>
  <si>
    <t>437 Impasse DES JONQUILLES</t>
  </si>
  <si>
    <t>MARTINEZ LAURENT</t>
  </si>
  <si>
    <t>MARTINEZ LAURENT - CABINET LM CONSEIL</t>
  </si>
  <si>
    <t>93840414184</t>
  </si>
  <si>
    <t>83187028200025</t>
  </si>
  <si>
    <t>425606</t>
  </si>
  <si>
    <t>04121</t>
  </si>
  <si>
    <t>01150 LAGNIEU</t>
  </si>
  <si>
    <t>RESIDENCE DE L'ETRAZ</t>
  </si>
  <si>
    <t>748 Avenue SAINT EXUPERY</t>
  </si>
  <si>
    <t>SUTTER MYRTHA</t>
  </si>
  <si>
    <t>MARTINET SUTTER MYRTHA</t>
  </si>
  <si>
    <t>82740252474</t>
  </si>
  <si>
    <t>53023691800047</t>
  </si>
  <si>
    <t>648784</t>
  </si>
  <si>
    <t>06 61 43 44 03</t>
  </si>
  <si>
    <t>23 Rue DES EUCALYPTUS</t>
  </si>
  <si>
    <t>MARTINET FLORENCE</t>
  </si>
  <si>
    <t>MARTINET FLORENCE - FLORESCENCE COACHING</t>
  </si>
  <si>
    <t>52440908044</t>
  </si>
  <si>
    <t>51529211800038</t>
  </si>
  <si>
    <t>516995</t>
  </si>
  <si>
    <t>08 92 97 71 04</t>
  </si>
  <si>
    <t>51 Boulevard KLEBER</t>
  </si>
  <si>
    <t>MARTINET ARCHAMBEAU SYLVIE</t>
  </si>
  <si>
    <t>72330968333</t>
  </si>
  <si>
    <t>80757387800012</t>
  </si>
  <si>
    <t>456986</t>
  </si>
  <si>
    <t>5 Rue DU CHATEAU</t>
  </si>
  <si>
    <t>MK CONSEIL ET FORMATION</t>
  </si>
  <si>
    <t>MARTINE KAJOCH MK CONSEIL ET FORMATION</t>
  </si>
  <si>
    <t>42670431667</t>
  </si>
  <si>
    <t>78871712200014</t>
  </si>
  <si>
    <t>674515</t>
  </si>
  <si>
    <t>07 77 70 11 39</t>
  </si>
  <si>
    <t>28-30 Chemin DE SABALCE</t>
  </si>
  <si>
    <t>MARTIN SANCHEZ EMILIE</t>
  </si>
  <si>
    <t>75640523764</t>
  </si>
  <si>
    <t>84230217600024</t>
  </si>
  <si>
    <t>403672</t>
  </si>
  <si>
    <t>02 41 92 94 59</t>
  </si>
  <si>
    <t>9 Rue ERNEST RENAN</t>
  </si>
  <si>
    <t>MARTIN PASCAL</t>
  </si>
  <si>
    <t>52490250549</t>
  </si>
  <si>
    <t>50149256500012</t>
  </si>
  <si>
    <t>166054</t>
  </si>
  <si>
    <t>03 29 70 56 33</t>
  </si>
  <si>
    <t>10 Avenue VICTOR HUGO</t>
  </si>
  <si>
    <t>MARTIN MEDIA</t>
  </si>
  <si>
    <t>MARTIN MEDIA - LA CLASSE</t>
  </si>
  <si>
    <t>41550016355</t>
  </si>
  <si>
    <t>33491096500022</t>
  </si>
  <si>
    <t>584666</t>
  </si>
  <si>
    <t>06 78 47 34 17</t>
  </si>
  <si>
    <t>BAT LA MATILDE</t>
  </si>
  <si>
    <t>2 Boulevard ALISIERS</t>
  </si>
  <si>
    <t>MARTIN MARIA LAURA</t>
  </si>
  <si>
    <t>MARTIN MARIA LAURA PSYCHOLOGUE</t>
  </si>
  <si>
    <t>93131662913</t>
  </si>
  <si>
    <t>43766349500046</t>
  </si>
  <si>
    <t>385645</t>
  </si>
  <si>
    <t>06 67 222 888</t>
  </si>
  <si>
    <t>41700 LE CONTROIS EN SOLOGNE</t>
  </si>
  <si>
    <t>MAISON MEDICALE DE LA PLAINE</t>
  </si>
  <si>
    <t>2 Rue DE LA PLAINE</t>
  </si>
  <si>
    <t>MARTIN MAITE</t>
  </si>
  <si>
    <t>24410135141</t>
  </si>
  <si>
    <t>48149428400047</t>
  </si>
  <si>
    <t>612832</t>
  </si>
  <si>
    <t>83250 LA LONDE LES MAURES</t>
  </si>
  <si>
    <t>DOMAINE DE VALCROS</t>
  </si>
  <si>
    <t>6 Boulevard D ALICASTRE</t>
  </si>
  <si>
    <t>MARTIN CLAUDIA</t>
  </si>
  <si>
    <t>MARTIN CLAUDIA - YOGA PASSION</t>
  </si>
  <si>
    <t>93131738113</t>
  </si>
  <si>
    <t>80279212700051</t>
  </si>
  <si>
    <t>674874</t>
  </si>
  <si>
    <t>06 37 72 70 83</t>
  </si>
  <si>
    <t>59990 MARESCHES</t>
  </si>
  <si>
    <t>8 Rue du marais</t>
  </si>
  <si>
    <t>MAROUSE BLANDINE</t>
  </si>
  <si>
    <t>MAROUSE BLANDINE - OPTINORMES</t>
  </si>
  <si>
    <t>32590944459</t>
  </si>
  <si>
    <t>79502530300012</t>
  </si>
  <si>
    <t>606856</t>
  </si>
  <si>
    <t>0230055646</t>
  </si>
  <si>
    <t>Parc Tertiaire de Laroiseau - Bat C - 1 E</t>
  </si>
  <si>
    <t>10 Rue Ella Maillart</t>
  </si>
  <si>
    <t>MARO GENEVIEVE</t>
  </si>
  <si>
    <t>MARO GENEVIEVE - CABINET DE PSYCHOLOGIE DU TRAVAIL</t>
  </si>
  <si>
    <t>53560951756</t>
  </si>
  <si>
    <t>85089826300023</t>
  </si>
  <si>
    <t>672361</t>
  </si>
  <si>
    <t>65 bis Chemin de vassieux</t>
  </si>
  <si>
    <t>MARNEAU LESLIE</t>
  </si>
  <si>
    <t>84692081269</t>
  </si>
  <si>
    <t>79335948000027</t>
  </si>
  <si>
    <t>595020</t>
  </si>
  <si>
    <t>06 65 00 26 30</t>
  </si>
  <si>
    <t>19 Avenue DE FLANDRE</t>
  </si>
  <si>
    <t>28/01/2019</t>
  </si>
  <si>
    <t>MARMAGNE MARESCAUX ANNE</t>
  </si>
  <si>
    <t>32590974359</t>
  </si>
  <si>
    <t>52804743400048</t>
  </si>
  <si>
    <t>630147</t>
  </si>
  <si>
    <t>04 74 73 59 43</t>
  </si>
  <si>
    <t>ST THERESE</t>
  </si>
  <si>
    <t>1 bis Chemin CAFE</t>
  </si>
  <si>
    <t>29/10/2021</t>
  </si>
  <si>
    <t>MARLIER CELINE</t>
  </si>
  <si>
    <t>MARLIER CELINE - CELMA ESTHETIQUE</t>
  </si>
  <si>
    <t>04973169097</t>
  </si>
  <si>
    <t>84173685300026</t>
  </si>
  <si>
    <t>646477</t>
  </si>
  <si>
    <t>01 40 09 07 62</t>
  </si>
  <si>
    <t>5 Rue Godot de Mauroy</t>
  </si>
  <si>
    <t>14/10/2022</t>
  </si>
  <si>
    <t>MAR&amp;LAW</t>
  </si>
  <si>
    <t>11755948675</t>
  </si>
  <si>
    <t>81961098100022</t>
  </si>
  <si>
    <t>402473</t>
  </si>
  <si>
    <t>05 62 47 19 09</t>
  </si>
  <si>
    <t>BATIMENT HELIOS 3</t>
  </si>
  <si>
    <t>116 Route D'ESPAGNE</t>
  </si>
  <si>
    <t>MARKIEWICZ EMMANUELLE EMCI</t>
  </si>
  <si>
    <t>MARKIEWICZ EMMANUELLE - EVALUATION MANAGEMENT CONSEIL ET INNOVATION</t>
  </si>
  <si>
    <t>73310462831</t>
  </si>
  <si>
    <t>42371245400044</t>
  </si>
  <si>
    <t>650640</t>
  </si>
  <si>
    <t>91 20 48598285</t>
  </si>
  <si>
    <t>INDE - PUNE</t>
  </si>
  <si>
    <t>Magarpatta SEZ Hadapsar</t>
  </si>
  <si>
    <t>Tower B5, Office 101</t>
  </si>
  <si>
    <t>MARKETSANDMARKETS RESEARCH PRIVATE LTD</t>
  </si>
  <si>
    <t>610331</t>
  </si>
  <si>
    <t>34 931 596 206</t>
  </si>
  <si>
    <t>Calle Gomis 34</t>
  </si>
  <si>
    <t>MASS+</t>
  </si>
  <si>
    <t>MARKETING AID SYSTEM &amp; SERVICES S.L</t>
  </si>
  <si>
    <t>556476</t>
  </si>
  <si>
    <t>01 71 20 45 88</t>
  </si>
  <si>
    <t>18 Rue des Envierges</t>
  </si>
  <si>
    <t>MARKETIES</t>
  </si>
  <si>
    <t>11754468175</t>
  </si>
  <si>
    <t>50925025400018</t>
  </si>
  <si>
    <t>651254</t>
  </si>
  <si>
    <t>06 66 56 23 91</t>
  </si>
  <si>
    <t>327-329 Avenue DE GRASSE</t>
  </si>
  <si>
    <t>MARJORIE MAKEOVER II</t>
  </si>
  <si>
    <t>93131536813</t>
  </si>
  <si>
    <t>53969694800022</t>
  </si>
  <si>
    <t>604392</t>
  </si>
  <si>
    <t>06 63 33 15 28</t>
  </si>
  <si>
    <t>69290 CRAPONNE</t>
  </si>
  <si>
    <t>17 Avenue EDOUARD MILLAUD</t>
  </si>
  <si>
    <t>MARJOLLET VALERIE</t>
  </si>
  <si>
    <t>82691407069</t>
  </si>
  <si>
    <t>78887986400023</t>
  </si>
  <si>
    <t>425370</t>
  </si>
  <si>
    <t>0251899502</t>
  </si>
  <si>
    <t>25 Rue Racapé</t>
  </si>
  <si>
    <t>MARIONNETTE ET THERAPIE</t>
  </si>
  <si>
    <t>52440587144</t>
  </si>
  <si>
    <t>32245799500056</t>
  </si>
  <si>
    <t>661442</t>
  </si>
  <si>
    <t>1 508 289 7423</t>
  </si>
  <si>
    <t>ETATS UNIS - WOODS HOLE</t>
  </si>
  <si>
    <t>7 MBL Street</t>
  </si>
  <si>
    <t>MBL</t>
  </si>
  <si>
    <t>MARINE BIOLOGICAL LABORATORY</t>
  </si>
  <si>
    <t>613320</t>
  </si>
  <si>
    <t>03 85 45 43 92</t>
  </si>
  <si>
    <t>71510 ST LEGER SUR DHEUNE</t>
  </si>
  <si>
    <t>51 Rue du 8 mai 1945</t>
  </si>
  <si>
    <t>MARIN COQUARD DELPHINE</t>
  </si>
  <si>
    <t>26710221571</t>
  </si>
  <si>
    <t>79142927700019</t>
  </si>
  <si>
    <t>560844</t>
  </si>
  <si>
    <t>05 82 84 15 20</t>
  </si>
  <si>
    <t>150 Rue DE LA DECOUVERTE</t>
  </si>
  <si>
    <t>MARIJUL RH</t>
  </si>
  <si>
    <t>73310429631</t>
  </si>
  <si>
    <t>47842394000020</t>
  </si>
  <si>
    <t>492826</t>
  </si>
  <si>
    <t>0478578360</t>
  </si>
  <si>
    <t>69670 VAUGNERAY</t>
  </si>
  <si>
    <t>RTE DEPARTEMENTALE 30</t>
  </si>
  <si>
    <t>LES AIGUILLONS</t>
  </si>
  <si>
    <t>MFT</t>
  </si>
  <si>
    <t>MARIETTON FORMATION TRANSPORTS</t>
  </si>
  <si>
    <t>82690562269</t>
  </si>
  <si>
    <t>41254036100018</t>
  </si>
  <si>
    <t>678491</t>
  </si>
  <si>
    <t>06 16 61 66 96</t>
  </si>
  <si>
    <t>59152 TRESSIN</t>
  </si>
  <si>
    <t>8 Rue HELENE BOUCHER</t>
  </si>
  <si>
    <t>MARIEN JULIETTE</t>
  </si>
  <si>
    <t>MARIEN JULIETTE - FIND UP</t>
  </si>
  <si>
    <t>32591033959</t>
  </si>
  <si>
    <t>88510607000018</t>
  </si>
  <si>
    <t>551466</t>
  </si>
  <si>
    <t>16 Rue DE GUEBWILLER</t>
  </si>
  <si>
    <t>WALTHER MARIE</t>
  </si>
  <si>
    <t>MARIE WALTHER FORMATRICE MEDIATRICE FAMILIALE</t>
  </si>
  <si>
    <t>42680261168</t>
  </si>
  <si>
    <t>79991460100015</t>
  </si>
  <si>
    <t>527830</t>
  </si>
  <si>
    <t>09 73 10 97 31</t>
  </si>
  <si>
    <t>67800 HOENHEIM</t>
  </si>
  <si>
    <t>7 Rue DES EPERVIERS</t>
  </si>
  <si>
    <t>MARIE SEBASTIEN</t>
  </si>
  <si>
    <t>MARIE SEBASTIEN - ETHIS CONSULTING ET FORMATION</t>
  </si>
  <si>
    <t>42670474267</t>
  </si>
  <si>
    <t>53781170500020</t>
  </si>
  <si>
    <t>473303</t>
  </si>
  <si>
    <t>06 89 33 79 07</t>
  </si>
  <si>
    <t>85 GRANDE RUE</t>
  </si>
  <si>
    <t>MARIE MAQUAIRE</t>
  </si>
  <si>
    <t>31620184662</t>
  </si>
  <si>
    <t>48071766900018</t>
  </si>
  <si>
    <t>597673</t>
  </si>
  <si>
    <t>0143506812</t>
  </si>
  <si>
    <t>ESCALIER  4</t>
  </si>
  <si>
    <t>29 Rue EDMOND ABOUT</t>
  </si>
  <si>
    <t>21/03/2019</t>
  </si>
  <si>
    <t>GENDRON MARIE</t>
  </si>
  <si>
    <t>MARIE GENDRON CONSULTANT</t>
  </si>
  <si>
    <t>11921374792</t>
  </si>
  <si>
    <t>38809051600047</t>
  </si>
  <si>
    <t>444420</t>
  </si>
  <si>
    <t>06 60 47 65 24</t>
  </si>
  <si>
    <t>19 Rue DE LA CALEBASSE</t>
  </si>
  <si>
    <t>MARIE CHRISTINE MANUEL</t>
  </si>
  <si>
    <t>93131405913</t>
  </si>
  <si>
    <t>33336046900048</t>
  </si>
  <si>
    <t>682925</t>
  </si>
  <si>
    <t>06 50 80 85 30</t>
  </si>
  <si>
    <t>18 Rue Albert DECANIS</t>
  </si>
  <si>
    <t>MARIE ALLEGRE AIX EN PROVENCE</t>
  </si>
  <si>
    <t>MARIE ALLEGRE</t>
  </si>
  <si>
    <t>93132017613</t>
  </si>
  <si>
    <t>82438325100033</t>
  </si>
  <si>
    <t>642265</t>
  </si>
  <si>
    <t>09 75 18 69 73</t>
  </si>
  <si>
    <t>170 Boulevard DE LA VILLETTE</t>
  </si>
  <si>
    <t>MARIANNE FORMATION PARIS</t>
  </si>
  <si>
    <t>MARIANNE FORMATION - ORNIKAR</t>
  </si>
  <si>
    <t>11756068975</t>
  </si>
  <si>
    <t>79935188700077</t>
  </si>
  <si>
    <t>658236</t>
  </si>
  <si>
    <t>16 Rue HOCHE</t>
  </si>
  <si>
    <t>31/07/2023</t>
  </si>
  <si>
    <t>MARIA ESPOSITO</t>
  </si>
  <si>
    <t>11930990693</t>
  </si>
  <si>
    <t>85315638800011</t>
  </si>
  <si>
    <t>441820</t>
  </si>
  <si>
    <t>34230 BELARGA</t>
  </si>
  <si>
    <t>24 Rue DES ARBOUSIERS</t>
  </si>
  <si>
    <t>20/08/2014</t>
  </si>
  <si>
    <t>MARGUERITE JEAN LOUIS</t>
  </si>
  <si>
    <t>MARGUERITE JEAN LOUIS - LANGUEDOC PREVENTION</t>
  </si>
  <si>
    <t>91340701234</t>
  </si>
  <si>
    <t>52759813000013</t>
  </si>
  <si>
    <t>614774</t>
  </si>
  <si>
    <t>06 71 75 37 44</t>
  </si>
  <si>
    <t>31330 GRENADE</t>
  </si>
  <si>
    <t>61 Rue CAZALES</t>
  </si>
  <si>
    <t>MARGOLLE FABIENNE</t>
  </si>
  <si>
    <t>76310953831</t>
  </si>
  <si>
    <t>43292239100094</t>
  </si>
  <si>
    <t>495359</t>
  </si>
  <si>
    <t>06 62 04 54 76</t>
  </si>
  <si>
    <t>2 Rue HENRI DUNANT</t>
  </si>
  <si>
    <t>MARGERIT ISABELLE</t>
  </si>
  <si>
    <t>83430332943</t>
  </si>
  <si>
    <t>42189926100034</t>
  </si>
  <si>
    <t>564801</t>
  </si>
  <si>
    <t>07288</t>
  </si>
  <si>
    <t>07 80 62 10 85</t>
  </si>
  <si>
    <t>RESIDENCE DU PARC DES HARAS</t>
  </si>
  <si>
    <t>3 Promenade DU PRADEAU</t>
  </si>
  <si>
    <t>MAREXIAL SANTE</t>
  </si>
  <si>
    <t>76650087565</t>
  </si>
  <si>
    <t>51342252700020</t>
  </si>
  <si>
    <t>566068</t>
  </si>
  <si>
    <t>0671349048</t>
  </si>
  <si>
    <t>21 Rue Sleidan</t>
  </si>
  <si>
    <t>MAREMBERT HAMMOUCHE KATIA - STUDIO PILATES STRASBOURG</t>
  </si>
  <si>
    <t>MAREMBERT HAMMOUCHE KATIA MARINA - STUDIO PILATES STRASBOURG</t>
  </si>
  <si>
    <t>44670577467</t>
  </si>
  <si>
    <t>52754810100015</t>
  </si>
  <si>
    <t>590599</t>
  </si>
  <si>
    <t>62640 MONTIGNY EN GOHELLE</t>
  </si>
  <si>
    <t>81 Route D'HARNES</t>
  </si>
  <si>
    <t>MAREEL NICOLAS ROBERT</t>
  </si>
  <si>
    <t>31620241262</t>
  </si>
  <si>
    <t>52154046800019</t>
  </si>
  <si>
    <t>659939</t>
  </si>
  <si>
    <t>06 63 19 36 66</t>
  </si>
  <si>
    <t>7 Place Lamothe</t>
  </si>
  <si>
    <t>MARECHAL OLIVIER</t>
  </si>
  <si>
    <t>75640411664</t>
  </si>
  <si>
    <t>78874475300013</t>
  </si>
  <si>
    <t>646519</t>
  </si>
  <si>
    <t>06 37 86 40 53</t>
  </si>
  <si>
    <t>02300 CHAUNY</t>
  </si>
  <si>
    <t>PEPINIERE D'ENTREPRISE INNOVALIS</t>
  </si>
  <si>
    <t>3 Rue GEORGES POMPIDOU</t>
  </si>
  <si>
    <t>MARECHAL MARIE CLAUDE</t>
  </si>
  <si>
    <t>MARECHAL MARIE CLAUDE - MCM SENS &amp; TRANSITIONS</t>
  </si>
  <si>
    <t>32600347860</t>
  </si>
  <si>
    <t>87968958600029</t>
  </si>
  <si>
    <t>417439</t>
  </si>
  <si>
    <t>09 80 42 83 40</t>
  </si>
  <si>
    <t>7 Boulevard ALEX 1ER DE YOUGOSLAVIE</t>
  </si>
  <si>
    <t>MARECHAL ISABELLE</t>
  </si>
  <si>
    <t>26210279921</t>
  </si>
  <si>
    <t>52424116300020</t>
  </si>
  <si>
    <t>686384</t>
  </si>
  <si>
    <t>09 81 72 54 71</t>
  </si>
  <si>
    <t>76770 MALAUNAY</t>
  </si>
  <si>
    <t>256 Route DE DIEPPE</t>
  </si>
  <si>
    <t>MARDOC JIMMY</t>
  </si>
  <si>
    <t>MARDOC JIMMY - STOP CONDUITE</t>
  </si>
  <si>
    <t>28760576176</t>
  </si>
  <si>
    <t>83419571100017</t>
  </si>
  <si>
    <t>533440</t>
  </si>
  <si>
    <t>101 Finsbury Pavement</t>
  </si>
  <si>
    <t>MARCUS EVANS LTD</t>
  </si>
  <si>
    <t>599116</t>
  </si>
  <si>
    <t>0153988844</t>
  </si>
  <si>
    <t>16 Villa FREDERIC MISTRAL</t>
  </si>
  <si>
    <t>MARCOREL</t>
  </si>
  <si>
    <t>11754771875</t>
  </si>
  <si>
    <t>34943797000032</t>
  </si>
  <si>
    <t>605360</t>
  </si>
  <si>
    <t>0625766211</t>
  </si>
  <si>
    <t>69330 MEYZIEU</t>
  </si>
  <si>
    <t>Résidence L'Icone - Bât A</t>
  </si>
  <si>
    <t>31 Chemin de la Combe aux Loups</t>
  </si>
  <si>
    <t>MARCIANO COLOMBE</t>
  </si>
  <si>
    <t>84691492869</t>
  </si>
  <si>
    <t>82441738000022</t>
  </si>
  <si>
    <t>631413</t>
  </si>
  <si>
    <t>07 61 55 07 34</t>
  </si>
  <si>
    <t>24360 BUSSIERE BADIL</t>
  </si>
  <si>
    <t>Lieu-dit la Bourgeade</t>
  </si>
  <si>
    <t>MARCHELIE SAMIA</t>
  </si>
  <si>
    <t>75240214424</t>
  </si>
  <si>
    <t>89340216400014</t>
  </si>
  <si>
    <t>304116</t>
  </si>
  <si>
    <t>02944</t>
  </si>
  <si>
    <t>01 46 72 90 94</t>
  </si>
  <si>
    <t>12 Avenue DU DOCTEUR ANTOINE LACROIX</t>
  </si>
  <si>
    <t>MARCHAND LAURE - CREFAM</t>
  </si>
  <si>
    <t>11940817594</t>
  </si>
  <si>
    <t>39434880900028</t>
  </si>
  <si>
    <t>424936</t>
  </si>
  <si>
    <t>0616654573</t>
  </si>
  <si>
    <t>4 Rue SIMIER</t>
  </si>
  <si>
    <t>MARCHAND CHRISTOPHE IFCCAC</t>
  </si>
  <si>
    <t>24370280137</t>
  </si>
  <si>
    <t>52766086400036</t>
  </si>
  <si>
    <t>600088</t>
  </si>
  <si>
    <t>06 86 88 51 27</t>
  </si>
  <si>
    <t>41190 HERBAULT</t>
  </si>
  <si>
    <t>4 Rue de l'isle</t>
  </si>
  <si>
    <t>MARCHAND CHRISTOPHE GILBERT - SPI FORMATION</t>
  </si>
  <si>
    <t>24410126941</t>
  </si>
  <si>
    <t>79863340000022</t>
  </si>
  <si>
    <t>557146</t>
  </si>
  <si>
    <t>06 25 55 23 35</t>
  </si>
  <si>
    <t>28110 LUCE</t>
  </si>
  <si>
    <t>1 Rue Hector Boudon</t>
  </si>
  <si>
    <t>MARCETTEAU DOROTHEE</t>
  </si>
  <si>
    <t>MARCETTEAU DOROTHEE - LA MAISON DU SHIATSU</t>
  </si>
  <si>
    <t>24280162228</t>
  </si>
  <si>
    <t>50161603100032</t>
  </si>
  <si>
    <t>670789</t>
  </si>
  <si>
    <t>1 Square des érables</t>
  </si>
  <si>
    <t>MARANDON FREDERIC</t>
  </si>
  <si>
    <t>MARANDON FREDERIC - TEMPS MIEUX</t>
  </si>
  <si>
    <t>11910970591</t>
  </si>
  <si>
    <t>91851657600017</t>
  </si>
  <si>
    <t>617775</t>
  </si>
  <si>
    <t>34270 LES MATELLES</t>
  </si>
  <si>
    <t>138 Chemin DU PIOCH DE LIROU</t>
  </si>
  <si>
    <t>MARAMBAUD JEAN FRANCOIS</t>
  </si>
  <si>
    <t>MARAMBAUD JEAN FRANCOIS - MC2</t>
  </si>
  <si>
    <t>76341092334</t>
  </si>
  <si>
    <t>88352263300022</t>
  </si>
  <si>
    <t>574909</t>
  </si>
  <si>
    <t>04 76 18 24 69</t>
  </si>
  <si>
    <t>37 bis Avenue DE CHAMROUSSE</t>
  </si>
  <si>
    <t>MARAE</t>
  </si>
  <si>
    <t>82380556938</t>
  </si>
  <si>
    <t>53292932000010</t>
  </si>
  <si>
    <t>651758</t>
  </si>
  <si>
    <t>04 50 09 82 80</t>
  </si>
  <si>
    <t>CENTRE COMMERCIAL - SEYNOD</t>
  </si>
  <si>
    <t>37 Avenue DE CHAMP FLEURI</t>
  </si>
  <si>
    <t>MAP AUTO MOTO CYCLO ECOLE</t>
  </si>
  <si>
    <t>84740369374</t>
  </si>
  <si>
    <t>80129240000018</t>
  </si>
  <si>
    <t>663451</t>
  </si>
  <si>
    <t>06 17 54 28 69</t>
  </si>
  <si>
    <t>66530 CLAIRA</t>
  </si>
  <si>
    <t>2 Rue JOHN TCHICAI</t>
  </si>
  <si>
    <t>MAOQUAL</t>
  </si>
  <si>
    <t>76660264666</t>
  </si>
  <si>
    <t>90342095800014</t>
  </si>
  <si>
    <t>646878</t>
  </si>
  <si>
    <t>02 99 00 76 78</t>
  </si>
  <si>
    <t>35370 ETRELLES</t>
  </si>
  <si>
    <t>ZA Piquet NORD</t>
  </si>
  <si>
    <t>MANUTEST</t>
  </si>
  <si>
    <t>53351063635</t>
  </si>
  <si>
    <t>52133401100025</t>
  </si>
  <si>
    <t>680655</t>
  </si>
  <si>
    <t>36 Rue du clos four</t>
  </si>
  <si>
    <t>MANUFACTURE FRANCAISE DES PNEUMATIQUES MICHELIN</t>
  </si>
  <si>
    <t>83630000263</t>
  </si>
  <si>
    <t>85520050700017</t>
  </si>
  <si>
    <t>681271</t>
  </si>
  <si>
    <t>09 72 64 47 07</t>
  </si>
  <si>
    <t>32100 CASSAIGNE</t>
  </si>
  <si>
    <t>AU VILLAGE</t>
  </si>
  <si>
    <t>MANUFACTURE DE CASSAIGNE</t>
  </si>
  <si>
    <t>MANUFACTURE DE CASSAIGNE - FORM2FAB</t>
  </si>
  <si>
    <t>73320057232</t>
  </si>
  <si>
    <t>51019496200013</t>
  </si>
  <si>
    <t>580510</t>
  </si>
  <si>
    <t>62190 LESPESSES</t>
  </si>
  <si>
    <t>LA BOISERAIE</t>
  </si>
  <si>
    <t>13 Rue DE LA CHAPELLE</t>
  </si>
  <si>
    <t>MANTEL RENE</t>
  </si>
  <si>
    <t>31620255062</t>
  </si>
  <si>
    <t>75317181800010</t>
  </si>
  <si>
    <t>388208</t>
  </si>
  <si>
    <t>1 57 66 11 00</t>
  </si>
  <si>
    <t>Immeuble Eureka</t>
  </si>
  <si>
    <t>13 Rue Ernest Renan</t>
  </si>
  <si>
    <t>MANPOWER NOUVELLES COMPETENCES</t>
  </si>
  <si>
    <t>MANPOWER NOUVELLES COMPETENCES FUTURSKILL TRAINING</t>
  </si>
  <si>
    <t>11921927692</t>
  </si>
  <si>
    <t>44346877200050</t>
  </si>
  <si>
    <t>614798</t>
  </si>
  <si>
    <t>06 83 81 40 12</t>
  </si>
  <si>
    <t>83220 LE PRADET</t>
  </si>
  <si>
    <t>215 Za De La Bayette</t>
  </si>
  <si>
    <t>02/09/2020</t>
  </si>
  <si>
    <t>93830581083</t>
  </si>
  <si>
    <t>49136841100048</t>
  </si>
  <si>
    <t>570588</t>
  </si>
  <si>
    <t>06 20 49 66 87</t>
  </si>
  <si>
    <t>21130 AUXONNE</t>
  </si>
  <si>
    <t>2 Rue DE LA PETITE PLAINE</t>
  </si>
  <si>
    <t>MANGONAUX NICOLAS NATHALIE JANINE - FORMAPREV AUXONNE</t>
  </si>
  <si>
    <t>MANGONAUX NICOLAS NATHALIE JANINE - FORMAPREV</t>
  </si>
  <si>
    <t>26210292021</t>
  </si>
  <si>
    <t>53337405400021</t>
  </si>
  <si>
    <t>632867</t>
  </si>
  <si>
    <t>TIVOLI</t>
  </si>
  <si>
    <t>11 Rue FERDINAND GABOLY</t>
  </si>
  <si>
    <t>MANGATAL DAVID</t>
  </si>
  <si>
    <t>02973285497</t>
  </si>
  <si>
    <t>53844404300029</t>
  </si>
  <si>
    <t>590897</t>
  </si>
  <si>
    <t>19 Place DES CERISIERS</t>
  </si>
  <si>
    <t>MANGADO NICOLAS</t>
  </si>
  <si>
    <t>76310909031</t>
  </si>
  <si>
    <t>80957986500019</t>
  </si>
  <si>
    <t>456068</t>
  </si>
  <si>
    <t>06 52 52 64 18</t>
  </si>
  <si>
    <t>7 bis Impasse OFFENBACH</t>
  </si>
  <si>
    <t>MANETTA JEROME</t>
  </si>
  <si>
    <t>MANETTA JEROME - NUTRIFORMATION</t>
  </si>
  <si>
    <t>91340707334</t>
  </si>
  <si>
    <t>45173468500022</t>
  </si>
  <si>
    <t>632650</t>
  </si>
  <si>
    <t>06 61 36 72 45</t>
  </si>
  <si>
    <t>8 Rue du Pavé stratégique</t>
  </si>
  <si>
    <t>MANEO FORMATION</t>
  </si>
  <si>
    <t>32590917759</t>
  </si>
  <si>
    <t>82120207400018</t>
  </si>
  <si>
    <t>436264</t>
  </si>
  <si>
    <t>04 42 31 43 55</t>
  </si>
  <si>
    <t>146 Rue Paradis</t>
  </si>
  <si>
    <t>MANDYBEN</t>
  </si>
  <si>
    <t>93131240513</t>
  </si>
  <si>
    <t>49182027000057</t>
  </si>
  <si>
    <t>523409</t>
  </si>
  <si>
    <t>06 32 05 14 98</t>
  </si>
  <si>
    <t>21 Avenue GUSTAVE LEMAIRE</t>
  </si>
  <si>
    <t>MANDERVELD PIERRE AMP FORMATIONS</t>
  </si>
  <si>
    <t>31590716559</t>
  </si>
  <si>
    <t>40990128700022</t>
  </si>
  <si>
    <t>659538</t>
  </si>
  <si>
    <t>C/O Manchester University Foundation NHS Trust</t>
  </si>
  <si>
    <t>Oxford Road</t>
  </si>
  <si>
    <t>MRCC</t>
  </si>
  <si>
    <t>MANCHESTER RARE CONDITIONS CENTRE</t>
  </si>
  <si>
    <t>540249</t>
  </si>
  <si>
    <t>02 33 49 96 56</t>
  </si>
  <si>
    <t>50380 ST PAIR SUR MER</t>
  </si>
  <si>
    <t>ZA DU CROISSANT</t>
  </si>
  <si>
    <t>Rue DE JERSEY</t>
  </si>
  <si>
    <t>MANCHE FORMATIONS LTD</t>
  </si>
  <si>
    <t>MANCHE FORMATIONS LIMITED</t>
  </si>
  <si>
    <t>25500103450</t>
  </si>
  <si>
    <t>79309717100052</t>
  </si>
  <si>
    <t>669428</t>
  </si>
  <si>
    <t>49 Rue des Bourderies</t>
  </si>
  <si>
    <t>MANA'OP</t>
  </si>
  <si>
    <t>52441014744</t>
  </si>
  <si>
    <t>94803828600019</t>
  </si>
  <si>
    <t>613241</t>
  </si>
  <si>
    <t>03 91 91 20 05</t>
  </si>
  <si>
    <t>62340 ANDRES</t>
  </si>
  <si>
    <t>30 Rue de l'Eglise</t>
  </si>
  <si>
    <t>MANAKE INSTITUT</t>
  </si>
  <si>
    <t>32620277162</t>
  </si>
  <si>
    <t>81377299300016</t>
  </si>
  <si>
    <t>621559</t>
  </si>
  <si>
    <t>06 38 70 04 51</t>
  </si>
  <si>
    <t>85500 CHAMBRETAUD</t>
  </si>
  <si>
    <t>2 Rue DU BOCAGE</t>
  </si>
  <si>
    <t>MANAGYLE</t>
  </si>
  <si>
    <t>52850227785</t>
  </si>
  <si>
    <t>84287225100017</t>
  </si>
  <si>
    <t>621717</t>
  </si>
  <si>
    <t>03 88 36 12 00</t>
  </si>
  <si>
    <t>16 Boulevard Tauler</t>
  </si>
  <si>
    <t>MANAGING STRASBOURG</t>
  </si>
  <si>
    <t>42670339867</t>
  </si>
  <si>
    <t>48748008900019</t>
  </si>
  <si>
    <t>135320</t>
  </si>
  <si>
    <t>03 21 85 69 20</t>
  </si>
  <si>
    <t>BP 75</t>
  </si>
  <si>
    <t>1 Rue DE LA MER</t>
  </si>
  <si>
    <t>MANAGER'S SOLUTION</t>
  </si>
  <si>
    <t>31620039262</t>
  </si>
  <si>
    <t>34358867900021</t>
  </si>
  <si>
    <t>663347</t>
  </si>
  <si>
    <t>Europarc de Pichaury Bât.B5</t>
  </si>
  <si>
    <t>1330 Avenue Guillibert de la Lauzière</t>
  </si>
  <si>
    <t>MANAGENIUS</t>
  </si>
  <si>
    <t>93132083913</t>
  </si>
  <si>
    <t>81221606700015</t>
  </si>
  <si>
    <t>677814</t>
  </si>
  <si>
    <t>06 20 58 01 11</t>
  </si>
  <si>
    <t>MANAGEMENT GROUPAL</t>
  </si>
  <si>
    <t>84691846169</t>
  </si>
  <si>
    <t>88792567500019</t>
  </si>
  <si>
    <t>263000</t>
  </si>
  <si>
    <t>04405</t>
  </si>
  <si>
    <t>02 99 05 04 43</t>
  </si>
  <si>
    <t>immeuble le Sunset</t>
  </si>
  <si>
    <t>16 Rue du bourg nouveau</t>
  </si>
  <si>
    <t>MQS RENNES</t>
  </si>
  <si>
    <t>MANAGEMENT DE LA QUALITE EN SANTE</t>
  </si>
  <si>
    <t>53350764035</t>
  </si>
  <si>
    <t>43299063800053</t>
  </si>
  <si>
    <t>536167</t>
  </si>
  <si>
    <t>Parc Lormandière - Bâtiment 44</t>
  </si>
  <si>
    <t>Ker Lann</t>
  </si>
  <si>
    <t>25/01/2016</t>
  </si>
  <si>
    <t>MQS BRUZ</t>
  </si>
  <si>
    <t>43299063800038</t>
  </si>
  <si>
    <t>645886</t>
  </si>
  <si>
    <t>06 63 43 06 29</t>
  </si>
  <si>
    <t>26 Boulevard Léon Blum</t>
  </si>
  <si>
    <t>30/09/2022</t>
  </si>
  <si>
    <t>MANACH MARLENE</t>
  </si>
  <si>
    <t>53290940229</t>
  </si>
  <si>
    <t>53789073300034</t>
  </si>
  <si>
    <t>608075</t>
  </si>
  <si>
    <t>01 42 24 17 07</t>
  </si>
  <si>
    <t>4 Rue DU JASMIN</t>
  </si>
  <si>
    <t>MANABILITY</t>
  </si>
  <si>
    <t>11753956575</t>
  </si>
  <si>
    <t>45223728200010</t>
  </si>
  <si>
    <t>665113</t>
  </si>
  <si>
    <t>07 83 90 55 00</t>
  </si>
  <si>
    <t>6 Rue d'Armaillé</t>
  </si>
  <si>
    <t>MANABI</t>
  </si>
  <si>
    <t>11756574275</t>
  </si>
  <si>
    <t>91884216200011</t>
  </si>
  <si>
    <t>681908</t>
  </si>
  <si>
    <t>09A9C</t>
  </si>
  <si>
    <t>06 14 36 38 76</t>
  </si>
  <si>
    <t>6 Rue D Armaille</t>
  </si>
  <si>
    <t>MANA SANTE</t>
  </si>
  <si>
    <t>11757039475</t>
  </si>
  <si>
    <t>95133788000011</t>
  </si>
  <si>
    <t>469099</t>
  </si>
  <si>
    <t>0153728800</t>
  </si>
  <si>
    <t>168/170 Rue RAYMOND LOSSERAND</t>
  </si>
  <si>
    <t>MAN AND MACHINE VISIOGRAPH</t>
  </si>
  <si>
    <t>11755072975</t>
  </si>
  <si>
    <t>40021288200056</t>
  </si>
  <si>
    <t>593217</t>
  </si>
  <si>
    <t>1496 Route de Saint Cannat</t>
  </si>
  <si>
    <t>MAMY RAHAGA ARMAND - AMR CONSULTING</t>
  </si>
  <si>
    <t>93131926213</t>
  </si>
  <si>
    <t>53510185100017</t>
  </si>
  <si>
    <t>660607</t>
  </si>
  <si>
    <t>52 Rue DEDIEU</t>
  </si>
  <si>
    <t>MAMAN ET MOI MASSAGE</t>
  </si>
  <si>
    <t>84691651369</t>
  </si>
  <si>
    <t>83079380800049</t>
  </si>
  <si>
    <t>553281</t>
  </si>
  <si>
    <t>05 94 34 49 59</t>
  </si>
  <si>
    <t>97317 APATOU</t>
  </si>
  <si>
    <t>CHEZ AOUEGUI ANTOINE</t>
  </si>
  <si>
    <t>MAMA BOBY</t>
  </si>
  <si>
    <t>MAMA BOBI</t>
  </si>
  <si>
    <t>96973026397</t>
  </si>
  <si>
    <t>40173844800018</t>
  </si>
  <si>
    <t>656732</t>
  </si>
  <si>
    <t>06 68 04 51 47</t>
  </si>
  <si>
    <t>48 Rue DE RICHELIEU</t>
  </si>
  <si>
    <t>MAM RH</t>
  </si>
  <si>
    <t>11755440175</t>
  </si>
  <si>
    <t>81377943600035</t>
  </si>
  <si>
    <t>671046</t>
  </si>
  <si>
    <t>06 08 63 24 91</t>
  </si>
  <si>
    <t>DOMAINE DE PUYRICARD</t>
  </si>
  <si>
    <t>290 Chemin DE LA QUILLE</t>
  </si>
  <si>
    <t>MALVINA GIRARD ECOLE SOPHROLOGIE SALON DE PROVENCE</t>
  </si>
  <si>
    <t>MALVINA GIRARD - ECOLE DE SOPHROLOGIE DE SALON DE PROVENCE</t>
  </si>
  <si>
    <t>93131842413</t>
  </si>
  <si>
    <t>88134847800010</t>
  </si>
  <si>
    <t>650080</t>
  </si>
  <si>
    <t>MALTE - MARSA</t>
  </si>
  <si>
    <t>P.O. Box 188</t>
  </si>
  <si>
    <t>09/01/2023</t>
  </si>
  <si>
    <t>MAPN</t>
  </si>
  <si>
    <t>MALTESE ASSOCIATION OF PSYCHIATRIC NURSES</t>
  </si>
  <si>
    <t>665939</t>
  </si>
  <si>
    <t>30 Rue du Docteur Guerin</t>
  </si>
  <si>
    <t>MALTAGA CONSULT</t>
  </si>
  <si>
    <t>11930788593</t>
  </si>
  <si>
    <t>80060110600019</t>
  </si>
  <si>
    <t>433263</t>
  </si>
  <si>
    <t>05 57 35 19 25</t>
  </si>
  <si>
    <t>IMMEUBLE LE FRANCE ENTREE A</t>
  </si>
  <si>
    <t>MALTA INFORMATIQUE MERIGNAC</t>
  </si>
  <si>
    <t>72330843433</t>
  </si>
  <si>
    <t>44458735600031</t>
  </si>
  <si>
    <t>664406</t>
  </si>
  <si>
    <t>06 25 06 06 64</t>
  </si>
  <si>
    <t>59246 MONS EN PEVELE</t>
  </si>
  <si>
    <t>1288 Rue DE LA MARQUE</t>
  </si>
  <si>
    <t>MALONGA NADIA</t>
  </si>
  <si>
    <t>MALONGA NADIA - NMC FORMATION</t>
  </si>
  <si>
    <t>32590908459</t>
  </si>
  <si>
    <t>81078039500010</t>
  </si>
  <si>
    <t>618147</t>
  </si>
  <si>
    <t>06 78 41 90 16</t>
  </si>
  <si>
    <t>33 Rue Gustave Delory</t>
  </si>
  <si>
    <t>MALIGEAY KARINE</t>
  </si>
  <si>
    <t>31590783559</t>
  </si>
  <si>
    <t>53510396400032</t>
  </si>
  <si>
    <t>639357</t>
  </si>
  <si>
    <t>06 09 47 61 15</t>
  </si>
  <si>
    <t>43160 BERBEZIT</t>
  </si>
  <si>
    <t>Lieu-dit LE BOISSIAL</t>
  </si>
  <si>
    <t>MALICORNE CONSEIL</t>
  </si>
  <si>
    <t>84430360343</t>
  </si>
  <si>
    <t>43795429000072</t>
  </si>
  <si>
    <t>630275</t>
  </si>
  <si>
    <t>02 51 71 87 18</t>
  </si>
  <si>
    <t>44190 BOUSSAY</t>
  </si>
  <si>
    <t>Lieu-dit LE FROMENTEAU</t>
  </si>
  <si>
    <t>02/11/2021</t>
  </si>
  <si>
    <t>M'ALICE</t>
  </si>
  <si>
    <t>52440654344</t>
  </si>
  <si>
    <t>74988189200014</t>
  </si>
  <si>
    <t>398330</t>
  </si>
  <si>
    <t>06 09 77 55 06</t>
  </si>
  <si>
    <t>20 bis Rue LOUIS PHILIPPE</t>
  </si>
  <si>
    <t>MALHERBE &amp; CONSULTANT</t>
  </si>
  <si>
    <t>11921692592</t>
  </si>
  <si>
    <t>51059459100016</t>
  </si>
  <si>
    <t>488630</t>
  </si>
  <si>
    <t>55 Rue BELLECOMBE</t>
  </si>
  <si>
    <t>MALEVA SANTE</t>
  </si>
  <si>
    <t>82691307769</t>
  </si>
  <si>
    <t>48777835900025</t>
  </si>
  <si>
    <t>595731</t>
  </si>
  <si>
    <t>06 25 28 01 12</t>
  </si>
  <si>
    <t>Quartier Prigailla</t>
  </si>
  <si>
    <t>Lieu-dit Junca</t>
  </si>
  <si>
    <t>MALAPRIS DAVID - ATTITUDE BASEZEN INSTITUT</t>
  </si>
  <si>
    <t>75640422264</t>
  </si>
  <si>
    <t>83061570400012</t>
  </si>
  <si>
    <t>458510</t>
  </si>
  <si>
    <t>04 67 57 05 59</t>
  </si>
  <si>
    <t>ESPACE BERTIN SANS BAT C</t>
  </si>
  <si>
    <t>20/02/2020</t>
  </si>
  <si>
    <t>MGRSM</t>
  </si>
  <si>
    <t>MALADIE GENETIQUES REGION SUD MEDITERRANEE - MGRSM</t>
  </si>
  <si>
    <t>91340780634</t>
  </si>
  <si>
    <t>51487245600033</t>
  </si>
  <si>
    <t>166042</t>
  </si>
  <si>
    <t>03 21 62 31 01</t>
  </si>
  <si>
    <t>62122 LAPUGNOY</t>
  </si>
  <si>
    <t>LA RIVIERE FLEURIE</t>
  </si>
  <si>
    <t>41</t>
  </si>
  <si>
    <t>DELTA</t>
  </si>
  <si>
    <t>MAKOWSKI FREDERIC CONSULTANT DELTA</t>
  </si>
  <si>
    <t>31620039162</t>
  </si>
  <si>
    <t>34338203200021</t>
  </si>
  <si>
    <t>664935</t>
  </si>
  <si>
    <t>09 53 73 22 74</t>
  </si>
  <si>
    <t>49 Grande-Rue Saint Michel</t>
  </si>
  <si>
    <t>MAKINA SAPIENS</t>
  </si>
  <si>
    <t>76310845831</t>
  </si>
  <si>
    <t>82286963200031</t>
  </si>
  <si>
    <t>552677</t>
  </si>
  <si>
    <t>32 25121080</t>
  </si>
  <si>
    <t>Kunstberg</t>
  </si>
  <si>
    <t>18 Mont des Arts</t>
  </si>
  <si>
    <t>09/11/2016</t>
  </si>
  <si>
    <t>491032</t>
  </si>
  <si>
    <t>01 53 05 93 43</t>
  </si>
  <si>
    <t>5 Rue La Boetie</t>
  </si>
  <si>
    <t>MAKE UP FOR EVER PARIS</t>
  </si>
  <si>
    <t>MAKE UP FOR EVER SIEGE</t>
  </si>
  <si>
    <t>11753660875</t>
  </si>
  <si>
    <t>31830926700033</t>
  </si>
  <si>
    <t>514238</t>
  </si>
  <si>
    <t>0153059343</t>
  </si>
  <si>
    <t>52 ter Rue DES VINAIGRIERS</t>
  </si>
  <si>
    <t>MAKE UP FOR EVER ACADEMY</t>
  </si>
  <si>
    <t>31830926700108</t>
  </si>
  <si>
    <t>639448</t>
  </si>
  <si>
    <t>110 Avenue Victor Hugo</t>
  </si>
  <si>
    <t>MAKE UP FOR EVER BOULOGNE BILLANCOURT</t>
  </si>
  <si>
    <t>MAKE UP FOR EVER - MAKE UP FOR EVER ACADEMY</t>
  </si>
  <si>
    <t>31830926700199</t>
  </si>
  <si>
    <t>455532</t>
  </si>
  <si>
    <t>03 28 50 39 39</t>
  </si>
  <si>
    <t>59930 LA CHAPELLE D ARMENTIERES</t>
  </si>
  <si>
    <t>2 Rue Marguerite Perey</t>
  </si>
  <si>
    <t>12/02/2013</t>
  </si>
  <si>
    <t>MAITRISEO</t>
  </si>
  <si>
    <t>31590815059</t>
  </si>
  <si>
    <t>78970336000022</t>
  </si>
  <si>
    <t>673547</t>
  </si>
  <si>
    <t>05 56 41 06 79</t>
  </si>
  <si>
    <t>34 Rue Lieutenant Colonel Jean de Larrigue route St Trelody</t>
  </si>
  <si>
    <t>MFR LESPARRE</t>
  </si>
  <si>
    <t>MAISONS FAMILIALES CENTRE D APPRENTIS DE LESPARRE MEDOC</t>
  </si>
  <si>
    <t>75331009733</t>
  </si>
  <si>
    <t>78192416200014</t>
  </si>
  <si>
    <t>576050</t>
  </si>
  <si>
    <t>01 81 76 00 80</t>
  </si>
  <si>
    <t>22/12/2017</t>
  </si>
  <si>
    <t>MAISON SOUFFRANCE ET TRAVAIL 78</t>
  </si>
  <si>
    <t>11788266978</t>
  </si>
  <si>
    <t>79020944900020</t>
  </si>
  <si>
    <t>677516</t>
  </si>
  <si>
    <t>02 35 90 50 93</t>
  </si>
  <si>
    <t>76440 FORGES LES EAUX</t>
  </si>
  <si>
    <t>Boulevard Nicolas Thiesse</t>
  </si>
  <si>
    <t>EHPAD FORGES LES EAUX</t>
  </si>
  <si>
    <t>MAISON RETRAITE FONDATION BEAUFILS - EHPAD FORGES LES EAUX</t>
  </si>
  <si>
    <t>26760191200012</t>
  </si>
  <si>
    <t>Pas de numéro d'activité</t>
  </si>
  <si>
    <t>112800</t>
  </si>
  <si>
    <t>05 56 77 33 33</t>
  </si>
  <si>
    <t>24 Avenue DE VIRECOURT</t>
  </si>
  <si>
    <t>20/09/2016</t>
  </si>
  <si>
    <t>MPS FORMATION</t>
  </si>
  <si>
    <t>MAISON PROMOTION SOCIALE FORMATION</t>
  </si>
  <si>
    <t>680709</t>
  </si>
  <si>
    <t>09 88 57 55 07</t>
  </si>
  <si>
    <t>139 Boulevard du Président Wilson</t>
  </si>
  <si>
    <t>MAISON MANA'O</t>
  </si>
  <si>
    <t>75331439033</t>
  </si>
  <si>
    <t>89761870800035</t>
  </si>
  <si>
    <t>466232</t>
  </si>
  <si>
    <t>2 Rue Michael Faraday</t>
  </si>
  <si>
    <t>M2I ST HERBLAIN</t>
  </si>
  <si>
    <t>MAISON INTERNATIONALE DE L'INFORMATIQUE FORMATION</t>
  </si>
  <si>
    <t>33354415300583</t>
  </si>
  <si>
    <t>232191</t>
  </si>
  <si>
    <t>06581</t>
  </si>
  <si>
    <t>M2I FORMATION PARIS</t>
  </si>
  <si>
    <t>33354415300344</t>
  </si>
  <si>
    <t>654668</t>
  </si>
  <si>
    <t>Bat. B</t>
  </si>
  <si>
    <t>Rue Denis Papin</t>
  </si>
  <si>
    <t>M2I AIX EN PROVENCE</t>
  </si>
  <si>
    <t>MAISON INTERNATIONALE DE L'INFORMATIQUE - M2I</t>
  </si>
  <si>
    <t>33354415300435</t>
  </si>
  <si>
    <t>478106</t>
  </si>
  <si>
    <t>0810007689</t>
  </si>
  <si>
    <t>12 Rue Emile ZOLA</t>
  </si>
  <si>
    <t>03/12/2018</t>
  </si>
  <si>
    <t>M2I ORLEANS</t>
  </si>
  <si>
    <t>MAISON INTERNATIONALE DE L'INFORMATIQUE</t>
  </si>
  <si>
    <t>33354415300146</t>
  </si>
  <si>
    <t>593801</t>
  </si>
  <si>
    <t>04 92 28 01 54</t>
  </si>
  <si>
    <t>ZAC FONT DE L ORME</t>
  </si>
  <si>
    <t>790 Avenue DU DOCTEUR MAURICE DONAT</t>
  </si>
  <si>
    <t>M2I MOUGINS</t>
  </si>
  <si>
    <t>33354415300286</t>
  </si>
  <si>
    <t>495992</t>
  </si>
  <si>
    <t>04 67 82 81 80</t>
  </si>
  <si>
    <t>LA TERRA VERDE</t>
  </si>
  <si>
    <t>55 Rue EUCLIDE</t>
  </si>
  <si>
    <t>M2I MONTPELLIER</t>
  </si>
  <si>
    <t>33354415300500</t>
  </si>
  <si>
    <t>425965</t>
  </si>
  <si>
    <t>03 23 97 21 33</t>
  </si>
  <si>
    <t>02260 LA CAPELLE</t>
  </si>
  <si>
    <t>12 bis Place DE LA DEMI LUNE</t>
  </si>
  <si>
    <t>ASSOCIATION MAISONS FAMILIALE EDUCATION ORIENT</t>
  </si>
  <si>
    <t>MAISON FAMILLIALE RURALE LA CAPELLE</t>
  </si>
  <si>
    <t>22020088302</t>
  </si>
  <si>
    <t>33503646300024</t>
  </si>
  <si>
    <t>482572</t>
  </si>
  <si>
    <t>02 23 25 01 66</t>
  </si>
  <si>
    <t>LES RABINARDIERES</t>
  </si>
  <si>
    <t>MFU RENNES ST GREGOIRE</t>
  </si>
  <si>
    <t>MAISON FAMILIALE URBAINE DE RENNES ST GREGOIRE</t>
  </si>
  <si>
    <t>53350418135</t>
  </si>
  <si>
    <t>39305272500016</t>
  </si>
  <si>
    <t>632259</t>
  </si>
  <si>
    <t>02 33 89 23 70</t>
  </si>
  <si>
    <t>50300 VAINS</t>
  </si>
  <si>
    <t>14 Route DES GRANGES</t>
  </si>
  <si>
    <t>MFR VAINS SAINT SENIER</t>
  </si>
  <si>
    <t>MAISON FAMILIALE RURALE VAINS SAINT SENIER</t>
  </si>
  <si>
    <t>28500142450</t>
  </si>
  <si>
    <t>78092793500012</t>
  </si>
  <si>
    <t>472050</t>
  </si>
  <si>
    <t>05 45 35 37 71</t>
  </si>
  <si>
    <t>16200 TRIAC LAUTRAIT</t>
  </si>
  <si>
    <t>16 Rue de Cognac</t>
  </si>
  <si>
    <t>MFR  TRIAC LAUTRAIT</t>
  </si>
  <si>
    <t>MAISON FAMILIALE RURALE TRIAC LAUTRAIT</t>
  </si>
  <si>
    <t>54160068816</t>
  </si>
  <si>
    <t>33778074600018</t>
  </si>
  <si>
    <t>658674</t>
  </si>
  <si>
    <t>03 21 48 41 17</t>
  </si>
  <si>
    <t>62810 BERLENCOURT LE CAUROY</t>
  </si>
  <si>
    <t>161 Rue Du Grand Rullecourt</t>
  </si>
  <si>
    <t>MFR TERNOIS</t>
  </si>
  <si>
    <t>MAISON FAMILIALE RURALE TERNOIS</t>
  </si>
  <si>
    <t>32620283262</t>
  </si>
  <si>
    <t>30703566700012</t>
  </si>
  <si>
    <t>367928</t>
  </si>
  <si>
    <t>04 77 64 50 07</t>
  </si>
  <si>
    <t>42640 ST GERMAIN LESPINASSE</t>
  </si>
  <si>
    <t>LES ATHIAUDS</t>
  </si>
  <si>
    <t>MFR ST GERMAIN LESPINASSE</t>
  </si>
  <si>
    <t>MAISON FAMILIALE RURALE ST GERMAIN LESPINASSE</t>
  </si>
  <si>
    <t>82420200642</t>
  </si>
  <si>
    <t>30284906200013</t>
  </si>
  <si>
    <t>672210</t>
  </si>
  <si>
    <t>03 86 64 82 82</t>
  </si>
  <si>
    <t>89100 GRON</t>
  </si>
  <si>
    <t>24 Rue HAUTE</t>
  </si>
  <si>
    <t>MAISON FAMILIALE RURALE SENONAIS</t>
  </si>
  <si>
    <t>26890128989</t>
  </si>
  <si>
    <t>77866645300015</t>
  </si>
  <si>
    <t>433070</t>
  </si>
  <si>
    <t>03 85 36 27 05</t>
  </si>
  <si>
    <t>01290 PONT DE VEYLE</t>
  </si>
  <si>
    <t>Avenue Des Sports</t>
  </si>
  <si>
    <t>MFR PONT DE VEYLE</t>
  </si>
  <si>
    <t>MAISON FAMILIALE RURALE PONT DE VEYLE</t>
  </si>
  <si>
    <t>82010132901</t>
  </si>
  <si>
    <t>77936480100026</t>
  </si>
  <si>
    <t>383090</t>
  </si>
  <si>
    <t>02 33 66 00 64</t>
  </si>
  <si>
    <t>61220 POINTEL</t>
  </si>
  <si>
    <t>CHÂTEAU DE POINTEL</t>
  </si>
  <si>
    <t>MFR POINTEL</t>
  </si>
  <si>
    <t>MAISON FAMILIALE RURALE POINTEL BRIOUZE</t>
  </si>
  <si>
    <t>25610026461</t>
  </si>
  <si>
    <t>33999592000016</t>
  </si>
  <si>
    <t>660541</t>
  </si>
  <si>
    <t>04 66 35 26 62</t>
  </si>
  <si>
    <t>560 Route Des Plages</t>
  </si>
  <si>
    <t>MFR PETITE CAMARGUE GALLARGUES LE MONTUEUX</t>
  </si>
  <si>
    <t>MAISON FAMILIALE RURALE PETITE CAMARGUE</t>
  </si>
  <si>
    <t>91300340030</t>
  </si>
  <si>
    <t>35267239800034</t>
  </si>
  <si>
    <t>591993</t>
  </si>
  <si>
    <t>05 53 60 31 93</t>
  </si>
  <si>
    <t>24300 NONTRON</t>
  </si>
  <si>
    <t>Place DES DROITS DE L'HOMME</t>
  </si>
  <si>
    <t>MFR PERIGORD LIMOUSIN NONTRON</t>
  </si>
  <si>
    <t>MAISON FAMILIALE RURALE PERIGORD LIMOUSIN</t>
  </si>
  <si>
    <t>74870037887</t>
  </si>
  <si>
    <t>77802871200033</t>
  </si>
  <si>
    <t>585567</t>
  </si>
  <si>
    <t>05 55 70 98 50</t>
  </si>
  <si>
    <t>87700 BEYNAC</t>
  </si>
  <si>
    <t>10 Rue DE LA CROIX DES COMBES</t>
  </si>
  <si>
    <t>MFR PERIGORD LIMOUSIN BEYNAC</t>
  </si>
  <si>
    <t>77802871200017</t>
  </si>
  <si>
    <t>456469</t>
  </si>
  <si>
    <t>04 50 56 13 05</t>
  </si>
  <si>
    <t>74910 SEYSSEL</t>
  </si>
  <si>
    <t>6 Rue Des Oudets</t>
  </si>
  <si>
    <t>MFR SEYSSEL</t>
  </si>
  <si>
    <t>MAISON FAMILIALE RURALE PAYS SEYSSEL</t>
  </si>
  <si>
    <t>82740249774</t>
  </si>
  <si>
    <t>39759221300011</t>
  </si>
  <si>
    <t>617260</t>
  </si>
  <si>
    <t>03 81 30 01 02</t>
  </si>
  <si>
    <t>25350 MANDEURE</t>
  </si>
  <si>
    <t>18 Rue DU PONT</t>
  </si>
  <si>
    <t>MFR MANDEURE</t>
  </si>
  <si>
    <t>MAISON FAMILIALE RURALE PAYS MONTBELIARD MANDEURE</t>
  </si>
  <si>
    <t>43250110925</t>
  </si>
  <si>
    <t>39297519900010</t>
  </si>
  <si>
    <t>635030</t>
  </si>
  <si>
    <t>02 51 22 22 06</t>
  </si>
  <si>
    <t>85440 TALMONT ST HILAIRE</t>
  </si>
  <si>
    <t>BOURGENAY</t>
  </si>
  <si>
    <t>412 Avenue NOTRE DAME</t>
  </si>
  <si>
    <t>MF OFA TALMONT</t>
  </si>
  <si>
    <t>MAISON FAMILIALE RURALE ORGANISME FORMATION PAR APPRENTISSAGE TALMONT</t>
  </si>
  <si>
    <t>52850184985</t>
  </si>
  <si>
    <t>79459078600016</t>
  </si>
  <si>
    <t>636642</t>
  </si>
  <si>
    <t>02 32 97 90 90</t>
  </si>
  <si>
    <t>76270 NEUFCHATEL EN BRAY</t>
  </si>
  <si>
    <t>4 Avenue DES CANADIENS</t>
  </si>
  <si>
    <t>MFR NEUFCHATEL EN BRAY</t>
  </si>
  <si>
    <t>MAISON FAMILIALE RURALE NEUFCHATEL EN BRAY</t>
  </si>
  <si>
    <t>28760539476</t>
  </si>
  <si>
    <t>78098734300024</t>
  </si>
  <si>
    <t>589111</t>
  </si>
  <si>
    <t>05 58 71 70 70</t>
  </si>
  <si>
    <t>40800 AIRE SUR L ADOUR</t>
  </si>
  <si>
    <t>2 Place Sainte Quitterie</t>
  </si>
  <si>
    <t>MFREO AIRE SUR ADOUR</t>
  </si>
  <si>
    <t>MAISON FAMILIALE RURALE MIXTE AIRE SUR ADOUR</t>
  </si>
  <si>
    <t>72400086640</t>
  </si>
  <si>
    <t>31138229500013</t>
  </si>
  <si>
    <t>306721</t>
  </si>
  <si>
    <t>04 77 51 81 87</t>
  </si>
  <si>
    <t>42660 MARLHES</t>
  </si>
  <si>
    <t>LD LE BOURG</t>
  </si>
  <si>
    <t>22 Route DE JONZIEUX</t>
  </si>
  <si>
    <t>MFR DE MARLHES</t>
  </si>
  <si>
    <t>MAISON FAMILIALE RURALE MARLHES</t>
  </si>
  <si>
    <t>82420207342</t>
  </si>
  <si>
    <t>30870556500015</t>
  </si>
  <si>
    <t>413203</t>
  </si>
  <si>
    <t>05 61 90 50 84</t>
  </si>
  <si>
    <t>35 Avenue DU COUSERANS</t>
  </si>
  <si>
    <t>MFR MANE</t>
  </si>
  <si>
    <t>MAISON FAMILIALE RURALE MANE</t>
  </si>
  <si>
    <t>73310097131</t>
  </si>
  <si>
    <t>30766741000012</t>
  </si>
  <si>
    <t>517800</t>
  </si>
  <si>
    <t>02 96 28 02 27</t>
  </si>
  <si>
    <t>31 Rue ANATOLE LE BRAZ</t>
  </si>
  <si>
    <t>MFR LOUDEAC</t>
  </si>
  <si>
    <t>MAISON FAMILIALE RURALE LOUDEAC</t>
  </si>
  <si>
    <t>53220249322</t>
  </si>
  <si>
    <t>77739516100014</t>
  </si>
  <si>
    <t>600660</t>
  </si>
  <si>
    <t>04 50 72 63 44</t>
  </si>
  <si>
    <t>74200 MARGENCEL</t>
  </si>
  <si>
    <t>LD LES 5 CHEMINS</t>
  </si>
  <si>
    <t>2 Chemin des Etrepets</t>
  </si>
  <si>
    <t>MFR LES 5 CHEMINS MARGENCEL</t>
  </si>
  <si>
    <t>MAISON FAMILIALE RURALE LES 5 CHEMINS</t>
  </si>
  <si>
    <t>84740338174</t>
  </si>
  <si>
    <t>77658564800012</t>
  </si>
  <si>
    <t>465460</t>
  </si>
  <si>
    <t>03 29 25 02 06</t>
  </si>
  <si>
    <t>88160 RAMONCHAMP</t>
  </si>
  <si>
    <t>LES QUATRE VENTS</t>
  </si>
  <si>
    <t>3 Rue D'ALSACE</t>
  </si>
  <si>
    <t>MFR LES QUATRE VENTS RAMONCHAMP</t>
  </si>
  <si>
    <t>MAISON FAMILIALE RURALE LES QUATRE VENTS RAMONCHAMP</t>
  </si>
  <si>
    <t>41880067088</t>
  </si>
  <si>
    <t>78346443100015</t>
  </si>
  <si>
    <t>518153</t>
  </si>
  <si>
    <t>02 51 38 61 05</t>
  </si>
  <si>
    <t>2 Rue JEAN YOLE</t>
  </si>
  <si>
    <t>MFR LES MIMOSAS LA MOTHE ACHARD</t>
  </si>
  <si>
    <t>MAISON FAMILIALE RURALE LES MIMOSAS</t>
  </si>
  <si>
    <t>52850031285</t>
  </si>
  <si>
    <t>78642798900011</t>
  </si>
  <si>
    <t>646120</t>
  </si>
  <si>
    <t>03 81 67 06 20</t>
  </si>
  <si>
    <t>25500 LES FINS</t>
  </si>
  <si>
    <t>1 SOUS LES ANGLES</t>
  </si>
  <si>
    <t>MFR LES FINS</t>
  </si>
  <si>
    <t>MAISON FAMILIALE RURALE LES DEUX VALS LES FINS</t>
  </si>
  <si>
    <t>43250195625</t>
  </si>
  <si>
    <t>77831080500016</t>
  </si>
  <si>
    <t>497680</t>
  </si>
  <si>
    <t>0450020052</t>
  </si>
  <si>
    <t>LIEU DIT LE VILLARET - BP71</t>
  </si>
  <si>
    <t>1 Rue Marguerite Frichelet</t>
  </si>
  <si>
    <t>MFR LE VILLARET</t>
  </si>
  <si>
    <t>MAISON FAMILIALE RURALE LE VILLARET</t>
  </si>
  <si>
    <t>82740226074</t>
  </si>
  <si>
    <t>32642100500017</t>
  </si>
  <si>
    <t>416125</t>
  </si>
  <si>
    <t>02 41 75 61 33</t>
  </si>
  <si>
    <t>49740 LA ROMAGNE</t>
  </si>
  <si>
    <t>Rue DES SPORTS</t>
  </si>
  <si>
    <t>MFR LE VALLON LA ROMAGNE</t>
  </si>
  <si>
    <t>MAISON FAMILIALE RURALE LE VALLON LA ROMAGNE</t>
  </si>
  <si>
    <t>52490251449</t>
  </si>
  <si>
    <t>78619314400031</t>
  </si>
  <si>
    <t>324840</t>
  </si>
  <si>
    <t>02 41 21 14 31</t>
  </si>
  <si>
    <t>2 Rue PILASTRE</t>
  </si>
  <si>
    <t>MFR LA SAILLERIE</t>
  </si>
  <si>
    <t>MAISON FAMILIALE RURALE LA SAILLERIE</t>
  </si>
  <si>
    <t>52490035249</t>
  </si>
  <si>
    <t>48388277500024</t>
  </si>
  <si>
    <t>646313</t>
  </si>
  <si>
    <t>02 41 91 23 25</t>
  </si>
  <si>
    <t>49320 BRISSAC LOIRE AUBANCE</t>
  </si>
  <si>
    <t>51 Rue LOUIS MORON</t>
  </si>
  <si>
    <t>MFR LA SABLONNIERE</t>
  </si>
  <si>
    <t>MAISON FAMILIALE RURALE LA SABLONNIERE</t>
  </si>
  <si>
    <t>52490362349</t>
  </si>
  <si>
    <t>78613301700016</t>
  </si>
  <si>
    <t>350072</t>
  </si>
  <si>
    <t>03 81 56 04 05</t>
  </si>
  <si>
    <t>25510 PIERREFONTAINE LES VARANS</t>
  </si>
  <si>
    <t>1 Rue DU PRE</t>
  </si>
  <si>
    <t>MFR LA ROCHE DU TRESOR PIERREFONTAINE LES VARANS</t>
  </si>
  <si>
    <t>MAISON FAMILIALE RURALE LA ROCHE DU TRESOR</t>
  </si>
  <si>
    <t>43250169225</t>
  </si>
  <si>
    <t>77833721200014</t>
  </si>
  <si>
    <t>685203</t>
  </si>
  <si>
    <t>25390 ORCHAMPS VENNES</t>
  </si>
  <si>
    <t>18 Rue DU COUVENT</t>
  </si>
  <si>
    <t>MFR LA ROCHE DU TRESOR ORCHAMPS VENNES</t>
  </si>
  <si>
    <t>77833721200030</t>
  </si>
  <si>
    <t>607060</t>
  </si>
  <si>
    <t>04 74 72 05 90</t>
  </si>
  <si>
    <t>69210 L ARBRESLE</t>
  </si>
  <si>
    <t>226 Chemin DE LA PALMA</t>
  </si>
  <si>
    <t>MAISON FAMILIALE RURALE LA PALMA  L ARBRESLE</t>
  </si>
  <si>
    <t>MAISON FAMILIALE RURALE LA PALMA</t>
  </si>
  <si>
    <t>82691215969</t>
  </si>
  <si>
    <t>77965620600017</t>
  </si>
  <si>
    <t>506370</t>
  </si>
  <si>
    <t>0492664115</t>
  </si>
  <si>
    <t>05300 VENTAVON</t>
  </si>
  <si>
    <t>VALENTY</t>
  </si>
  <si>
    <t>Chemin DE LA MRF</t>
  </si>
  <si>
    <t>MFR VENTAVON</t>
  </si>
  <si>
    <t>MAISON FAMILIALE RURALE LA MONTAGNE</t>
  </si>
  <si>
    <t>93050068705</t>
  </si>
  <si>
    <t>39197034000017</t>
  </si>
  <si>
    <t>565775</t>
  </si>
  <si>
    <t>0490662081</t>
  </si>
  <si>
    <t>La Denoves</t>
  </si>
  <si>
    <t>425 PETITE ROUTE DE CARPENTRAS</t>
  </si>
  <si>
    <t>MAISON FAMILIALE RURALE LA DENOVES MONTEUX</t>
  </si>
  <si>
    <t>MAISON FAMILIALE RURALE LA DENOVES</t>
  </si>
  <si>
    <t>93840360384</t>
  </si>
  <si>
    <t>78323563300014</t>
  </si>
  <si>
    <t>299273</t>
  </si>
  <si>
    <t>04 50 68 70 55</t>
  </si>
  <si>
    <t>74330 LA BALME DE SILLINGY</t>
  </si>
  <si>
    <t>6 Route de La Catie</t>
  </si>
  <si>
    <t>MFR LA CATIE</t>
  </si>
  <si>
    <t>MAISON FAMILIALE RURALE LA CATIE</t>
  </si>
  <si>
    <t>82740230574</t>
  </si>
  <si>
    <t>30488998300017</t>
  </si>
  <si>
    <t>632892</t>
  </si>
  <si>
    <t>02 41 75 60 30</t>
  </si>
  <si>
    <t>Rue DE LA BONNAUDERIE</t>
  </si>
  <si>
    <t>MFR LA BONNAUDERIE CHOLET</t>
  </si>
  <si>
    <t>MAISON FAMILIALE RURALE LA BONNAUDERIE</t>
  </si>
  <si>
    <t>52490204249</t>
  </si>
  <si>
    <t>78615116700016</t>
  </si>
  <si>
    <t>581203</t>
  </si>
  <si>
    <t>0545353764</t>
  </si>
  <si>
    <t>16200 JARNAC</t>
  </si>
  <si>
    <t>12 Rue ERNEST MERLIN</t>
  </si>
  <si>
    <t>28/03/2018</t>
  </si>
  <si>
    <t>MFR JARNAC</t>
  </si>
  <si>
    <t>MAISON FAMILIALE RURALE JARNAC</t>
  </si>
  <si>
    <t>54160018716</t>
  </si>
  <si>
    <t>33778063900023</t>
  </si>
  <si>
    <t>NDA inexistant vérification mai 2020</t>
  </si>
  <si>
    <t>104504</t>
  </si>
  <si>
    <t>04 66 22 18 26</t>
  </si>
  <si>
    <t>Route DE NIMES</t>
  </si>
  <si>
    <t>MFR UZES</t>
  </si>
  <si>
    <t>MAISON FAMILIALE RURALE HORTICOLE LE GRAND MAS</t>
  </si>
  <si>
    <t>91300014630</t>
  </si>
  <si>
    <t>42117322000011</t>
  </si>
  <si>
    <t>590216</t>
  </si>
  <si>
    <t>03 29 32 53 11</t>
  </si>
  <si>
    <t>88220 HADOL</t>
  </si>
  <si>
    <t>28 Rue de l'Eglise</t>
  </si>
  <si>
    <t>MFR HADOL</t>
  </si>
  <si>
    <t>MAISON FAMILIALE RURALE HADOL</t>
  </si>
  <si>
    <t>41880125888</t>
  </si>
  <si>
    <t>78344966300013</t>
  </si>
  <si>
    <t>544516</t>
  </si>
  <si>
    <t>03 22 51 64 57</t>
  </si>
  <si>
    <t>80420 FLIXECOURT</t>
  </si>
  <si>
    <t>28 Rue COURBET</t>
  </si>
  <si>
    <t>01/09/2020</t>
  </si>
  <si>
    <t>MFR FLIXECOURT</t>
  </si>
  <si>
    <t>MAISON FAMILIALE RURALE FLIXECOURT</t>
  </si>
  <si>
    <t>22800046680</t>
  </si>
  <si>
    <t>33522090100011</t>
  </si>
  <si>
    <t>569227</t>
  </si>
  <si>
    <t>04 66 71 53 05</t>
  </si>
  <si>
    <t>30170 ST HIPPOLYTE DU FORT</t>
  </si>
  <si>
    <t>24 Route d'Alès</t>
  </si>
  <si>
    <t>MFRO ST HIPPOLYTE DU FORT</t>
  </si>
  <si>
    <t>MAISON FAMILIALE RURALE ET D'ORIENTATION DE ST HIPPOLYTE DU FORT</t>
  </si>
  <si>
    <t>91300316130</t>
  </si>
  <si>
    <t>41953572900026</t>
  </si>
  <si>
    <t>461271</t>
  </si>
  <si>
    <t>04 70 90 50 34</t>
  </si>
  <si>
    <t>03110 ESCUROLLES</t>
  </si>
  <si>
    <t>Rue DE LA POSTE</t>
  </si>
  <si>
    <t>25/07/2023</t>
  </si>
  <si>
    <t>MFR ESCUROLLES</t>
  </si>
  <si>
    <t>MAISON FAMILIALE RURALE ESCUROLLES</t>
  </si>
  <si>
    <t>83030232603</t>
  </si>
  <si>
    <t>31694466900019</t>
  </si>
  <si>
    <t>383983</t>
  </si>
  <si>
    <t>03 86 44 02 02</t>
  </si>
  <si>
    <t>89130 TOUCY</t>
  </si>
  <si>
    <t>CHAMPEAUX</t>
  </si>
  <si>
    <t>30/08/2023</t>
  </si>
  <si>
    <t>MFREO TOUCY</t>
  </si>
  <si>
    <t>MAISON FAMILIALE RURALE EDUCATION ORIENTATION TOUCY</t>
  </si>
  <si>
    <t>27890133789</t>
  </si>
  <si>
    <t>77869757300013</t>
  </si>
  <si>
    <t>512229</t>
  </si>
  <si>
    <t>02 40 21 70 62</t>
  </si>
  <si>
    <t>44320 ST PERE EN RETZ</t>
  </si>
  <si>
    <t>20 Rue Prieuré</t>
  </si>
  <si>
    <t>MFR METIER ET AGRICOLE SAINT PERE EN RETZ</t>
  </si>
  <si>
    <t>MAISON FAMILIALE RURALE EDUCATION ORIENTATION SAINT PERE EN RETZ</t>
  </si>
  <si>
    <t>52440127044</t>
  </si>
  <si>
    <t>78835245800012</t>
  </si>
  <si>
    <t>613319</t>
  </si>
  <si>
    <t>03 27 61 42 22</t>
  </si>
  <si>
    <t>59440 AVESNES SUR HELPE</t>
  </si>
  <si>
    <t>Rue du Pont des DAMES</t>
  </si>
  <si>
    <t>MFR LE CLOS FLEURI</t>
  </si>
  <si>
    <t>MAISON FAMILIALE RURALE EDUCATION ORIENTATION LE CLOS FLEURI</t>
  </si>
  <si>
    <t>31590131159</t>
  </si>
  <si>
    <t>30931979600012</t>
  </si>
  <si>
    <t>629108</t>
  </si>
  <si>
    <t>02 98 68 02 24</t>
  </si>
  <si>
    <t>41 Rue Georges Clémenceau</t>
  </si>
  <si>
    <t>07/10/2021</t>
  </si>
  <si>
    <t>MFREO LANDIVISIAU</t>
  </si>
  <si>
    <t>MAISON FAMILIALE RURALE EDUCATION ORIENTATION LANDIVISIAU</t>
  </si>
  <si>
    <t>53290862929</t>
  </si>
  <si>
    <t>32322209100015</t>
  </si>
  <si>
    <t>565763</t>
  </si>
  <si>
    <t>05 53 36 22 66</t>
  </si>
  <si>
    <t>47300 PUJOLS</t>
  </si>
  <si>
    <t>Bosc</t>
  </si>
  <si>
    <t>MFREO DE PUJOLS</t>
  </si>
  <si>
    <t>MAISON FAMILIALE RURALE EDUCATION ORIENTATION DE PUJOLS</t>
  </si>
  <si>
    <t>72470022847</t>
  </si>
  <si>
    <t>78220418400017</t>
  </si>
  <si>
    <t>660152</t>
  </si>
  <si>
    <t>02 99 09 61 10</t>
  </si>
  <si>
    <t>35290 ST MEEN LE GRAND</t>
  </si>
  <si>
    <t>40 Rue DE MERDRIGNAC</t>
  </si>
  <si>
    <t>MFREO ST MEEN LE GRAND</t>
  </si>
  <si>
    <t>MAISON FAMILIALE RURALE EDUCATION ORIENTATION</t>
  </si>
  <si>
    <t>53351058835</t>
  </si>
  <si>
    <t>77777644400013</t>
  </si>
  <si>
    <t>637154</t>
  </si>
  <si>
    <t>05 49 64 60 46</t>
  </si>
  <si>
    <t>79600 ST LOUP LAMAIRE</t>
  </si>
  <si>
    <t>2 Route DE LA CAPE</t>
  </si>
  <si>
    <t>MFREO ST LOUP LAMAIRE</t>
  </si>
  <si>
    <t>54790112679</t>
  </si>
  <si>
    <t>78147574400020</t>
  </si>
  <si>
    <t>627392</t>
  </si>
  <si>
    <t>02 51 00 30 54</t>
  </si>
  <si>
    <t>85390 MOUILLERON ST GERMAIN</t>
  </si>
  <si>
    <t>10 Rue du Pavé</t>
  </si>
  <si>
    <t>MFREO MOUILLERON EN PAREDS</t>
  </si>
  <si>
    <t>52850057385</t>
  </si>
  <si>
    <t>78642896100019</t>
  </si>
  <si>
    <t>678995</t>
  </si>
  <si>
    <t>02 97 74 40 64</t>
  </si>
  <si>
    <t>56490 GUILLIERS</t>
  </si>
  <si>
    <t>22 Route de Josselin</t>
  </si>
  <si>
    <t>MFREO GUILLIERS</t>
  </si>
  <si>
    <t>53560052356</t>
  </si>
  <si>
    <t>77782252900015</t>
  </si>
  <si>
    <t>631553</t>
  </si>
  <si>
    <t>02 43 88 82 24</t>
  </si>
  <si>
    <t>72550 COULANS SUR GEE</t>
  </si>
  <si>
    <t>65 Rue nationale</t>
  </si>
  <si>
    <t>MFREO COULANS SUR GEE</t>
  </si>
  <si>
    <t>52720165372</t>
  </si>
  <si>
    <t>78629780400019</t>
  </si>
  <si>
    <t>658820</t>
  </si>
  <si>
    <t>02 99 42 01 26</t>
  </si>
  <si>
    <t>35580 GOVEN</t>
  </si>
  <si>
    <t>34 Rue DES CROIX DE ROCHE</t>
  </si>
  <si>
    <t>MFR GOVEN</t>
  </si>
  <si>
    <t>53351095035</t>
  </si>
  <si>
    <t>77768721100014</t>
  </si>
  <si>
    <t>677024</t>
  </si>
  <si>
    <t>02 43 69 25 53</t>
  </si>
  <si>
    <t>Rue JEAN COTTEREAU</t>
  </si>
  <si>
    <t>MFR ST BERTHEVIN</t>
  </si>
  <si>
    <t>MAISON FAMILIALE RURALE EDUCATION ORIENT</t>
  </si>
  <si>
    <t>52530072453</t>
  </si>
  <si>
    <t>78627058700011</t>
  </si>
  <si>
    <t>659472</t>
  </si>
  <si>
    <t>02 98 26 61 77</t>
  </si>
  <si>
    <t>29190 PLEYBEN</t>
  </si>
  <si>
    <t>2 Rue MAURICE DE TRESIGUIDY</t>
  </si>
  <si>
    <t>MFR PLEYBEN</t>
  </si>
  <si>
    <t>53290936529</t>
  </si>
  <si>
    <t>32322210900023</t>
  </si>
  <si>
    <t>131866</t>
  </si>
  <si>
    <t>02 98 40 40 73</t>
  </si>
  <si>
    <t>29860 KERSAINT PLABENNEC</t>
  </si>
  <si>
    <t>15 Rue DES ECOLES</t>
  </si>
  <si>
    <t>MFR PLABENNEC</t>
  </si>
  <si>
    <t>53290350229</t>
  </si>
  <si>
    <t>31150973100015</t>
  </si>
  <si>
    <t>527385</t>
  </si>
  <si>
    <t>05 63 04 60 30</t>
  </si>
  <si>
    <t>LIEUT DIT LE LUC</t>
  </si>
  <si>
    <t>Route DE LA MEGERE</t>
  </si>
  <si>
    <t>MFR EDUCATION DE MOISSAC</t>
  </si>
  <si>
    <t>73820037382</t>
  </si>
  <si>
    <t>45034043500012</t>
  </si>
  <si>
    <t>634694</t>
  </si>
  <si>
    <t>LIEU DIT LA COLOMBIERE</t>
  </si>
  <si>
    <t>MFR DE CHATTE</t>
  </si>
  <si>
    <t>82380520538</t>
  </si>
  <si>
    <t>33532344000016</t>
  </si>
  <si>
    <t>531492</t>
  </si>
  <si>
    <t>05 53 45 44 10</t>
  </si>
  <si>
    <t>20 Rue de Beaulieu</t>
  </si>
  <si>
    <t>MFREO PERIGUEUX</t>
  </si>
  <si>
    <t>MAISON FAMILIALE RURALE EDUCATION ET ORIENTATION PERIGUEUX</t>
  </si>
  <si>
    <t>503459</t>
  </si>
  <si>
    <t>0251407119</t>
  </si>
  <si>
    <t>85480 BOURNEZEAU</t>
  </si>
  <si>
    <t>4 Route de la Roche</t>
  </si>
  <si>
    <t>MFREO BOURNEZEAU</t>
  </si>
  <si>
    <t>MAISON FAMILIALE RURALE EDUCATION ET ORIENTATION ECOLE DE CHEVAL EN VENDEE</t>
  </si>
  <si>
    <t>52850135185</t>
  </si>
  <si>
    <t>78638426300012</t>
  </si>
  <si>
    <t>511201</t>
  </si>
  <si>
    <t>05 63 81 21 50</t>
  </si>
  <si>
    <t>ROUTE DE LISLE SUR TARN</t>
  </si>
  <si>
    <t>306 Chemin DE BEL ASPECT</t>
  </si>
  <si>
    <t>MAISON FAMILIALE RURALE GAILLAC</t>
  </si>
  <si>
    <t>MAISON FAMILIALE RURALE EDUCATION ET ORIENTATION ASSOCIATION BEL ASPECT</t>
  </si>
  <si>
    <t>73810017381</t>
  </si>
  <si>
    <t>32350606300011</t>
  </si>
  <si>
    <t>636800</t>
  </si>
  <si>
    <t>02 31 68 01 05</t>
  </si>
  <si>
    <t>14500 VIRE NORMANDIE</t>
  </si>
  <si>
    <t>Rue de l'hippodrome</t>
  </si>
  <si>
    <t>MFR VIRE NORMANDIE</t>
  </si>
  <si>
    <t>MAISON FAMILIALE RURALE EDUCATION ET ORIENTATION  LA FLORIE</t>
  </si>
  <si>
    <t>25140235014</t>
  </si>
  <si>
    <t>78075094900023</t>
  </si>
  <si>
    <t>621171</t>
  </si>
  <si>
    <t>02 31 27 94 94</t>
  </si>
  <si>
    <t>14220 LES MOUTIERS EN CINGLAIS</t>
  </si>
  <si>
    <t>Chateau De La Bagotiere</t>
  </si>
  <si>
    <t>MFREO MOUTIERS EN CINGLAIS</t>
  </si>
  <si>
    <t>MAISON FAMILIALE RURALE EDUCATION ET ORIENTATION</t>
  </si>
  <si>
    <t>25140132414</t>
  </si>
  <si>
    <t>78075147500010</t>
  </si>
  <si>
    <t>595585</t>
  </si>
  <si>
    <t>02 33 03 59 03</t>
  </si>
  <si>
    <t>50460 URVILLE NACQUEVILLE</t>
  </si>
  <si>
    <t>URVILLE NACQUEVILLE</t>
  </si>
  <si>
    <t>6 Allée du clocher</t>
  </si>
  <si>
    <t>MFREO LA HAGUE</t>
  </si>
  <si>
    <t>25500116950</t>
  </si>
  <si>
    <t>78092782800019</t>
  </si>
  <si>
    <t>159761</t>
  </si>
  <si>
    <t>71800 LA CLAYETTE</t>
  </si>
  <si>
    <t>Allée FAUSTIN POTAIN</t>
  </si>
  <si>
    <t>MFREO LA CLAYETTE</t>
  </si>
  <si>
    <t>26710027171</t>
  </si>
  <si>
    <t>77857240400029</t>
  </si>
  <si>
    <t>632557</t>
  </si>
  <si>
    <t>04 69 37 21 90</t>
  </si>
  <si>
    <t>69400 LIMAS</t>
  </si>
  <si>
    <t>ZAC DU MARTELET</t>
  </si>
  <si>
    <t>92 Rue Dépagneux</t>
  </si>
  <si>
    <t>MFR LIMAS</t>
  </si>
  <si>
    <t>MAISON FAMILIALE RURALE EDUCATION CAMPUS DU MARTELET</t>
  </si>
  <si>
    <t>84691632469</t>
  </si>
  <si>
    <t>82906328800015</t>
  </si>
  <si>
    <t>664881</t>
  </si>
  <si>
    <t>04 77 22 11 02</t>
  </si>
  <si>
    <t>2 Rue Du Chemin De Fer</t>
  </si>
  <si>
    <t>MFR ST CHAMOND</t>
  </si>
  <si>
    <t>MAISON FAMILIALE RURALE EDUCAT ORIENTAT SAINT CHAMOND</t>
  </si>
  <si>
    <t>82420210442</t>
  </si>
  <si>
    <t>77635616400017</t>
  </si>
  <si>
    <t>661338</t>
  </si>
  <si>
    <t>05 49 65 70 70</t>
  </si>
  <si>
    <t>79150 ARGENTONNAY</t>
  </si>
  <si>
    <t>Quartier de Boësse</t>
  </si>
  <si>
    <t>50 Rue de la paix</t>
  </si>
  <si>
    <t>MFREO DE L'ARGENTONNAY</t>
  </si>
  <si>
    <t>MAISON FAMILIALE RURALE EDUCAT ORIENTAT DE L'ARGENTONNAY</t>
  </si>
  <si>
    <t>75790126779</t>
  </si>
  <si>
    <t>78140766300017</t>
  </si>
  <si>
    <t>455520</t>
  </si>
  <si>
    <t>02 43 29 33 24</t>
  </si>
  <si>
    <t>72110 NOGENT LE BERNARD</t>
  </si>
  <si>
    <t>6 Rue DE LA MAIRIE</t>
  </si>
  <si>
    <t>MFR NOGENT LE BERNARD</t>
  </si>
  <si>
    <t>MAISON FAMILIALE RURALE EDUCA ORIENTA</t>
  </si>
  <si>
    <t>52720167872</t>
  </si>
  <si>
    <t>30478507400028</t>
  </si>
  <si>
    <t>682998</t>
  </si>
  <si>
    <t>05 61 81 90 82</t>
  </si>
  <si>
    <t>31450 DONNEVILLE</t>
  </si>
  <si>
    <t>41 RD 813</t>
  </si>
  <si>
    <t>MFREO LE CHATEAU DONNEVILLE</t>
  </si>
  <si>
    <t>MAISON FAMILIALE RURALE EDUC ORIENTATION - LE CHATEAU</t>
  </si>
  <si>
    <t>76311033731</t>
  </si>
  <si>
    <t>32352935400017</t>
  </si>
  <si>
    <t>531984</t>
  </si>
  <si>
    <t>05 53 92 46 50</t>
  </si>
  <si>
    <t>24600 VANXAINS</t>
  </si>
  <si>
    <t>LA GARE</t>
  </si>
  <si>
    <t>MFR RIBERACOIS VANXAINS</t>
  </si>
  <si>
    <t>MAISON FAMILIALE RURALE DU RIBERACOIS</t>
  </si>
  <si>
    <t>72240035924</t>
  </si>
  <si>
    <t>31172039500020</t>
  </si>
  <si>
    <t>523185</t>
  </si>
  <si>
    <t>02 38 34 12 70</t>
  </si>
  <si>
    <t>45300 ASCOUX</t>
  </si>
  <si>
    <t>Rue DU CHATEAU</t>
  </si>
  <si>
    <t>MFR DE PITHIVERAIS</t>
  </si>
  <si>
    <t>MAISON FAMILIALE RURALE DU PITHIVERAIS</t>
  </si>
  <si>
    <t>24450305845</t>
  </si>
  <si>
    <t>42818074900023</t>
  </si>
  <si>
    <t>442008</t>
  </si>
  <si>
    <t>05 53 31 31 90</t>
  </si>
  <si>
    <t>24590 SALIGNAC EYVIGUES</t>
  </si>
  <si>
    <t>Place DU CHAMP DE MARS</t>
  </si>
  <si>
    <t>MFREO PERIGORD NOIR</t>
  </si>
  <si>
    <t>MAISON FAMILIALE RURALE DU PERIGORD NOIR</t>
  </si>
  <si>
    <t>72240079024</t>
  </si>
  <si>
    <t>33473281500017</t>
  </si>
  <si>
    <t>562610</t>
  </si>
  <si>
    <t>02 33 25 08 76</t>
  </si>
  <si>
    <t>61400 MORTAGNE AU PERCHE</t>
  </si>
  <si>
    <t>50 Rue des 15 Fusillés</t>
  </si>
  <si>
    <t>MFR MORTAGNE SERVICE MORTAGNE AU PERCHE</t>
  </si>
  <si>
    <t>MAISON FAMILIALE RURALE DU PERCHE</t>
  </si>
  <si>
    <t>25610014961</t>
  </si>
  <si>
    <t>78096827700019</t>
  </si>
  <si>
    <t>220528</t>
  </si>
  <si>
    <t>02 47 91 54 15</t>
  </si>
  <si>
    <t>49 Rue H L HERITIER DE CHEZELLE</t>
  </si>
  <si>
    <t>MFR LOCHOIS</t>
  </si>
  <si>
    <t>MAISON FAMILIALE RURALE DU LOCHOIS</t>
  </si>
  <si>
    <t>24370062537</t>
  </si>
  <si>
    <t>77527666000021</t>
  </si>
  <si>
    <t>392406</t>
  </si>
  <si>
    <t>05 57 69 51 58</t>
  </si>
  <si>
    <t>33230 LES EGLISOTTES ET CHALAURES</t>
  </si>
  <si>
    <t>2 Lieu-dit La Tour Blanche</t>
  </si>
  <si>
    <t>MFR LES EGLISOTTES</t>
  </si>
  <si>
    <t>MAISON FAMILIALE RURALE DU LIBOURNAIS LES EGLISOTTES</t>
  </si>
  <si>
    <t>72330480833</t>
  </si>
  <si>
    <t>78189192400016</t>
  </si>
  <si>
    <t>461520</t>
  </si>
  <si>
    <t>89330 VILLEVALLIER</t>
  </si>
  <si>
    <t>25 Rue VERDEAU</t>
  </si>
  <si>
    <t>MFR DU JOVINIEN</t>
  </si>
  <si>
    <t>MAISON FAMILIALE RURALE DU JOVINIEN</t>
  </si>
  <si>
    <t>26890097289</t>
  </si>
  <si>
    <t>77870310800010</t>
  </si>
  <si>
    <t>647779</t>
  </si>
  <si>
    <t>05 62 06 87 33</t>
  </si>
  <si>
    <t>57 Route D'ARDIZAS</t>
  </si>
  <si>
    <t>MFREO DE COLOGNE</t>
  </si>
  <si>
    <t>MAISON FAMILIALE RURALE DU GERS</t>
  </si>
  <si>
    <t>73320055832</t>
  </si>
  <si>
    <t>32295961000021</t>
  </si>
  <si>
    <t>464867</t>
  </si>
  <si>
    <t>02 33 37 95 49</t>
  </si>
  <si>
    <t>61410 HALEINE</t>
  </si>
  <si>
    <t>Le Bourg</t>
  </si>
  <si>
    <t>MFR HALEINE</t>
  </si>
  <si>
    <t>MAISON FAMILIALE RURALE D'HALEINE</t>
  </si>
  <si>
    <t>25610011261</t>
  </si>
  <si>
    <t>78095930000010</t>
  </si>
  <si>
    <t>455430</t>
  </si>
  <si>
    <t>02 35 08 21 61</t>
  </si>
  <si>
    <t>ZA des deux rivières-Parc Saint Gilles</t>
  </si>
  <si>
    <t>12 Rue de l'Aubette</t>
  </si>
  <si>
    <t>MFR ROUEN</t>
  </si>
  <si>
    <t>MAISON FAMILIALE RURALE DES DEUX RIVIERES</t>
  </si>
  <si>
    <t>23760485376</t>
  </si>
  <si>
    <t>37751907900034</t>
  </si>
  <si>
    <t>499791</t>
  </si>
  <si>
    <t>05 45 64 02 83</t>
  </si>
  <si>
    <t>16190 AIGNES ET PUYPEROUX</t>
  </si>
  <si>
    <t>ANCIENNE ABBAYE SAINT GILLES</t>
  </si>
  <si>
    <t>MFREO SUD CHARENTE</t>
  </si>
  <si>
    <t>MAISON FAMILIALE RURALE D'EDUCATION ET D'ORIENTATION SUD SUD CHARENTE</t>
  </si>
  <si>
    <t>54160018416</t>
  </si>
  <si>
    <t>78118129200025</t>
  </si>
  <si>
    <t>208310</t>
  </si>
  <si>
    <t>05 46 04 60 53</t>
  </si>
  <si>
    <t>17210 CHEVANCEAUX</t>
  </si>
  <si>
    <t>le PAVE</t>
  </si>
  <si>
    <t>96 Avenue de paris</t>
  </si>
  <si>
    <t>MFREO CHEVANCEAUX</t>
  </si>
  <si>
    <t>MAISON FAMILIALE RURALE D'EDUCATION ET D'ORIENTATION SERVICES CHEVANCEAUX</t>
  </si>
  <si>
    <t>54170034317</t>
  </si>
  <si>
    <t>78128494800028</t>
  </si>
  <si>
    <t>502522</t>
  </si>
  <si>
    <t>04 90 49 17 52</t>
  </si>
  <si>
    <t>13310 ST MARTIN DE CRAU</t>
  </si>
  <si>
    <t>2 Rue de la Garrigue</t>
  </si>
  <si>
    <t>MFREO RHONE ALPILLES</t>
  </si>
  <si>
    <t>MAISON FAMILIALE RURALE D'EDUCATION ET D'ORIENTATION RHONE ALPILLES</t>
  </si>
  <si>
    <t>93131600613</t>
  </si>
  <si>
    <t>40918828100029</t>
  </si>
  <si>
    <t>594854</t>
  </si>
  <si>
    <t>05 65 47 00 60</t>
  </si>
  <si>
    <t>12800 NAUCELLE</t>
  </si>
  <si>
    <t>7 Rue DE VILLELONGUE</t>
  </si>
  <si>
    <t>MAISON FAMILIALE RURALE D'EDUCATION NAUCELLE</t>
  </si>
  <si>
    <t>MAISON FAMILIALE RURALE D'EDUCATION ET D'ORIENTATION NAUCELLE</t>
  </si>
  <si>
    <t>73120045112</t>
  </si>
  <si>
    <t>78818552800023</t>
  </si>
  <si>
    <t>640001</t>
  </si>
  <si>
    <t>02 41 21 14 21</t>
  </si>
  <si>
    <t>49124 ST BARTHELEMY D ANJOU</t>
  </si>
  <si>
    <t>10 Rue DES CLAVERIES</t>
  </si>
  <si>
    <t>MFR LE CEDRE</t>
  </si>
  <si>
    <t>MAISON FAMILIALE RURALE D'EDUCATION ET D'ORIENTATION LE CEDRE</t>
  </si>
  <si>
    <t>52490284149</t>
  </si>
  <si>
    <t>40150716500017</t>
  </si>
  <si>
    <t>633343</t>
  </si>
  <si>
    <t>04 50 58 08 16</t>
  </si>
  <si>
    <t>74700 SALLANCHES</t>
  </si>
  <si>
    <t>401 Rue DE MONTAGNY</t>
  </si>
  <si>
    <t>MFR LE BELVEDERE</t>
  </si>
  <si>
    <t>MAISON FAMILIALE RURALE D'EDUCATION ET D'ORIENTATION LE BELVEDERE</t>
  </si>
  <si>
    <t>82740225174</t>
  </si>
  <si>
    <t>77661994200019</t>
  </si>
  <si>
    <t>528160</t>
  </si>
  <si>
    <t>02 41 77 75 00</t>
  </si>
  <si>
    <t>49620 MAUGES SUR LOIRE</t>
  </si>
  <si>
    <t>7 Chemin DU VAUJOU</t>
  </si>
  <si>
    <t>MFR CFA LA POMMERAYE</t>
  </si>
  <si>
    <t>MAISON FAMILIALE RURALE D'EDUCATION ET D'ORIENTATION LA POMMERAYE</t>
  </si>
  <si>
    <t>52490079149</t>
  </si>
  <si>
    <t>78618701300028</t>
  </si>
  <si>
    <t>583315</t>
  </si>
  <si>
    <t>02 43 67 04 93</t>
  </si>
  <si>
    <t>BP 0207</t>
  </si>
  <si>
    <t>Route de l'Huisserie</t>
  </si>
  <si>
    <t>MFR LA PIGNERIE</t>
  </si>
  <si>
    <t>MAISON FAMILIALE RURALE D'EDUCATION ET D'ORIENTATION LA PIGNERIE</t>
  </si>
  <si>
    <t>52530000253</t>
  </si>
  <si>
    <t>78627921600026</t>
  </si>
  <si>
    <t>341058</t>
  </si>
  <si>
    <t>05 57 42 65 15</t>
  </si>
  <si>
    <t>33390 ST MARTIN LACAUSSADE</t>
  </si>
  <si>
    <t>FREDIGNAC</t>
  </si>
  <si>
    <t>4 Impasse DU MERLE</t>
  </si>
  <si>
    <t>02/08/2016</t>
  </si>
  <si>
    <t>MFR DU BLAYAIS</t>
  </si>
  <si>
    <t>MAISON FAMILIALE RURALE D'EDUCATION ET D'ORIENTATION DU BLAYAIS</t>
  </si>
  <si>
    <t>72330179033</t>
  </si>
  <si>
    <t>33471049800018</t>
  </si>
  <si>
    <t>489669</t>
  </si>
  <si>
    <t>02 40 52 70 70</t>
  </si>
  <si>
    <t>La Chamelière</t>
  </si>
  <si>
    <t>Chemin des Gruellières</t>
  </si>
  <si>
    <t>IREO CARQUEFOU</t>
  </si>
  <si>
    <t>MAISON FAMILIALE RURALE D'EDUCATION ET D'ORIENTATION DE CARQUEFOU</t>
  </si>
  <si>
    <t>52440072844</t>
  </si>
  <si>
    <t>78602926400029</t>
  </si>
  <si>
    <t>563316</t>
  </si>
  <si>
    <t>0329843510</t>
  </si>
  <si>
    <t>55100 BRAS SUR MEUSE</t>
  </si>
  <si>
    <t>14 Avenue Raymond Poincaré</t>
  </si>
  <si>
    <t>07/01/2022</t>
  </si>
  <si>
    <t>MFR BRAS SUR MEUSE</t>
  </si>
  <si>
    <t>MAISON FAMILIALE RURALE D'EDUCATION ET D'ORIENTATION DE BRAS SUR MEUSE</t>
  </si>
  <si>
    <t>41550026155</t>
  </si>
  <si>
    <t>78338470400012</t>
  </si>
  <si>
    <t>516727</t>
  </si>
  <si>
    <t>02 35 34 71 22</t>
  </si>
  <si>
    <t>76690 ST GEORGES SUR FONTAINE</t>
  </si>
  <si>
    <t>1888 Route de Coqueréaumont</t>
  </si>
  <si>
    <t>CFTA</t>
  </si>
  <si>
    <t>MAISON FAMILIALE RURALE D'EDUCATION ET D'ORIENTATION COQUEREAUMONT</t>
  </si>
  <si>
    <t>23760002976</t>
  </si>
  <si>
    <t>41278335900018</t>
  </si>
  <si>
    <t>541308</t>
  </si>
  <si>
    <t>05490262036</t>
  </si>
  <si>
    <t>86220 INGRANDES</t>
  </si>
  <si>
    <t>34 Route Nationale 10</t>
  </si>
  <si>
    <t>12/04/2016</t>
  </si>
  <si>
    <t>MFREO INGRANDES SUR VIENNE</t>
  </si>
  <si>
    <t>MAISON FAMILIALE RURALE D'EDUCATION ET D'ORIENTATION  VIENNE</t>
  </si>
  <si>
    <t>54860031286</t>
  </si>
  <si>
    <t>31419618900018</t>
  </si>
  <si>
    <t>630536</t>
  </si>
  <si>
    <t>02 98 61 41 30</t>
  </si>
  <si>
    <t>29430 PLOUNEVEZ LOCHRIST</t>
  </si>
  <si>
    <t>RUE DE LA GARE</t>
  </si>
  <si>
    <t>MFREO PLOUNEVEZ LOCHRIST</t>
  </si>
  <si>
    <t>MAISON FAMILIALE RURALE D'EDUCATION ET D'ORIENTATION - MFREO</t>
  </si>
  <si>
    <t>53290630229</t>
  </si>
  <si>
    <t>30678264000016</t>
  </si>
  <si>
    <t>291110</t>
  </si>
  <si>
    <t>02 33 07 72 61</t>
  </si>
  <si>
    <t>50490 ST SAUVEUR VILLAGES</t>
  </si>
  <si>
    <t>BP 12</t>
  </si>
  <si>
    <t>Route DE LA RONDEHAYE</t>
  </si>
  <si>
    <t>MFREO ST SAUVEUR LENDELIN</t>
  </si>
  <si>
    <t>MAISON FAMILIALE RURALE D'EDUCATION ET D'ORIENTATION</t>
  </si>
  <si>
    <t>25500018450</t>
  </si>
  <si>
    <t>78092068200017</t>
  </si>
  <si>
    <t>200979</t>
  </si>
  <si>
    <t>04 71 60 07 62</t>
  </si>
  <si>
    <t>10 Route de Massalès</t>
  </si>
  <si>
    <t>MFR SAINT FLOUR</t>
  </si>
  <si>
    <t>83150293115</t>
  </si>
  <si>
    <t>77910548500014</t>
  </si>
  <si>
    <t>646714</t>
  </si>
  <si>
    <t>02 99 55 20 81</t>
  </si>
  <si>
    <t>35250 ST AUBIN D AUBIGNE</t>
  </si>
  <si>
    <t>4 Allée du Clos Sireuil</t>
  </si>
  <si>
    <t>MFR SAINT AUBIN D'AUBIGNE</t>
  </si>
  <si>
    <t>53350241935</t>
  </si>
  <si>
    <t>77775477100023</t>
  </si>
  <si>
    <t>581768</t>
  </si>
  <si>
    <t>05 58 98 54 28</t>
  </si>
  <si>
    <t>40360 CASTELNAU CHALOSSE</t>
  </si>
  <si>
    <t>Château Cassen</t>
  </si>
  <si>
    <t>1958 Route de Badie</t>
  </si>
  <si>
    <t>MFR CASTELNAU CHALOSSE</t>
  </si>
  <si>
    <t>MAISON FAMILIALE RURALE D'EDUCATION CASSEN</t>
  </si>
  <si>
    <t>72400021740</t>
  </si>
  <si>
    <t>39266729100018</t>
  </si>
  <si>
    <t>524542</t>
  </si>
  <si>
    <t>04 77 65 30 53</t>
  </si>
  <si>
    <t>42720 VOUGY</t>
  </si>
  <si>
    <t>LE ROSEIL</t>
  </si>
  <si>
    <t>MFR VOUGY</t>
  </si>
  <si>
    <t>MAISON FAMILIALE RURALE DE VOUGY</t>
  </si>
  <si>
    <t>82420278342</t>
  </si>
  <si>
    <t>30285103500014</t>
  </si>
  <si>
    <t>649090</t>
  </si>
  <si>
    <t>03 22 93 70 04</t>
  </si>
  <si>
    <t>80260 VILLERS BOCAGE</t>
  </si>
  <si>
    <t>Rue DE LA SABLIERE</t>
  </si>
  <si>
    <t>MFR DE VILLERS BOCAGE</t>
  </si>
  <si>
    <t>MAISON FAMILIALE RURALE DE VILLERS BOCAGE</t>
  </si>
  <si>
    <t>22800147080</t>
  </si>
  <si>
    <t>30304156000028</t>
  </si>
  <si>
    <t>624329</t>
  </si>
  <si>
    <t>03 26 52 22 20</t>
  </si>
  <si>
    <t>51130 BLANCS COTEAUX</t>
  </si>
  <si>
    <t>19 Avenue Saint-Vincent</t>
  </si>
  <si>
    <t>MFR VERTUS</t>
  </si>
  <si>
    <t>MAISON FAMILIALE RURALE DE VERTUS</t>
  </si>
  <si>
    <t>21510125051</t>
  </si>
  <si>
    <t>30287640400021</t>
  </si>
  <si>
    <t>648980</t>
  </si>
  <si>
    <t>04 73 65 66 15</t>
  </si>
  <si>
    <t>63210 VERNINES</t>
  </si>
  <si>
    <t>Lieu-dit Le Bourg</t>
  </si>
  <si>
    <t>MFR DE VERNINE</t>
  </si>
  <si>
    <t>MAISON FAMILIALE RURALE DE VERNINE</t>
  </si>
  <si>
    <t>83630363963</t>
  </si>
  <si>
    <t>77925023200039</t>
  </si>
  <si>
    <t>584587</t>
  </si>
  <si>
    <t>0321335329</t>
  </si>
  <si>
    <t>62830 SAMER</t>
  </si>
  <si>
    <t>Rue de Questrecques</t>
  </si>
  <si>
    <t>26/04/2020</t>
  </si>
  <si>
    <t>MFR SAMER</t>
  </si>
  <si>
    <t>MAISON FAMILIALE RURALE DE SAMER</t>
  </si>
  <si>
    <t>31620042362</t>
  </si>
  <si>
    <t>31350031600010</t>
  </si>
  <si>
    <t>469506</t>
  </si>
  <si>
    <t>04 73 54 32 30</t>
  </si>
  <si>
    <t>43250 STE FLORINE</t>
  </si>
  <si>
    <t>5 Rue CASATI</t>
  </si>
  <si>
    <t>MFR STE FLORINE</t>
  </si>
  <si>
    <t>MAISON FAMILIALE RURALE DE SAINTE FLORINE</t>
  </si>
  <si>
    <t>83430315343</t>
  </si>
  <si>
    <t>77915044000013</t>
  </si>
  <si>
    <t>512813</t>
  </si>
  <si>
    <t>04 77 47 82 50</t>
  </si>
  <si>
    <t>38 Rue Docteur Paul Michelon</t>
  </si>
  <si>
    <t>MFR 42</t>
  </si>
  <si>
    <t>MAISON FAMILIALE RURALE DE SAINT ETIENNE</t>
  </si>
  <si>
    <t>82420026242</t>
  </si>
  <si>
    <t>30284207500020</t>
  </si>
  <si>
    <t>624548</t>
  </si>
  <si>
    <t>02 32 57 31 73</t>
  </si>
  <si>
    <t>20 Avenue GENERAL DE GAULLE</t>
  </si>
  <si>
    <t>03/06/2021</t>
  </si>
  <si>
    <t>MFR DE ROUTOT</t>
  </si>
  <si>
    <t>MAISON FAMILIALE RURALE DE ROUTOT</t>
  </si>
  <si>
    <t>23270169927</t>
  </si>
  <si>
    <t>78083909800016</t>
  </si>
  <si>
    <t>611918</t>
  </si>
  <si>
    <t>02 47 85 50 20</t>
  </si>
  <si>
    <t>Rue du Télégraphe</t>
  </si>
  <si>
    <t>MFR DE ROUGEMONT</t>
  </si>
  <si>
    <t>MAISON FAMILIALE RURALE DE ROUGEMONT</t>
  </si>
  <si>
    <t>24370345637</t>
  </si>
  <si>
    <t>77534503600013</t>
  </si>
  <si>
    <t>283745</t>
  </si>
  <si>
    <t>33 Boulevard DE BELLEVUE</t>
  </si>
  <si>
    <t>MFR QUETIGNY</t>
  </si>
  <si>
    <t>MAISON FAMILIALE RURALE DE QUETIGNY</t>
  </si>
  <si>
    <t>26210055021</t>
  </si>
  <si>
    <t>77824598500024</t>
  </si>
  <si>
    <t>419187</t>
  </si>
  <si>
    <t>03 81 81 33 14</t>
  </si>
  <si>
    <t>25660 MORRE</t>
  </si>
  <si>
    <t>11 Rue DES PLANCHES</t>
  </si>
  <si>
    <t>MFR MORRE</t>
  </si>
  <si>
    <t>MAISON FAMILIALE RURALE DE MORRE</t>
  </si>
  <si>
    <t>43250169125</t>
  </si>
  <si>
    <t>77833200700013</t>
  </si>
  <si>
    <t>655855</t>
  </si>
  <si>
    <t>04 78 06 62 28</t>
  </si>
  <si>
    <t>01120 MONTLUEL</t>
  </si>
  <si>
    <t>ALLEE CESAIRE NIVIERE</t>
  </si>
  <si>
    <t>MFR DOMAINE DE LA SAULSAIE DE MONTLUEL</t>
  </si>
  <si>
    <t>MAISON FAMILIALE RURALE DE MONTLUEL</t>
  </si>
  <si>
    <t>82010133801</t>
  </si>
  <si>
    <t>31266699300026</t>
  </si>
  <si>
    <t>552707</t>
  </si>
  <si>
    <t>04 77 58 19 22</t>
  </si>
  <si>
    <t>42600 MONTBRISON</t>
  </si>
  <si>
    <t>31 Avenue D'ALLARD</t>
  </si>
  <si>
    <t>MFR MONTBRISON</t>
  </si>
  <si>
    <t>MAISON FAMILIALE RURALE DE MONTBRISON</t>
  </si>
  <si>
    <t>82420199642</t>
  </si>
  <si>
    <t>33509089000013</t>
  </si>
  <si>
    <t>586390</t>
  </si>
  <si>
    <t>05 46 58 58 33</t>
  </si>
  <si>
    <t>17160 MATHA</t>
  </si>
  <si>
    <t>3 Avenue PAUL MONMOINE</t>
  </si>
  <si>
    <t>03/07/2018</t>
  </si>
  <si>
    <t>MFR MATHA</t>
  </si>
  <si>
    <t>MAISON FAMILIALE RURALE DE MATHA</t>
  </si>
  <si>
    <t>54170034117</t>
  </si>
  <si>
    <t>78130875400014</t>
  </si>
  <si>
    <t>503071</t>
  </si>
  <si>
    <t>0238760251</t>
  </si>
  <si>
    <t>50 Avenue Président John Kennedy</t>
  </si>
  <si>
    <t>MFR DE L'ORLEANAIS IREO</t>
  </si>
  <si>
    <t>MAISON FAMILIALE RURALE DE L'ORLEANAIS</t>
  </si>
  <si>
    <t>24450062245</t>
  </si>
  <si>
    <t>42096272200021</t>
  </si>
  <si>
    <t>510506</t>
  </si>
  <si>
    <t>0238888629</t>
  </si>
  <si>
    <t>45380 CHAINGY</t>
  </si>
  <si>
    <t>Le Bezy</t>
  </si>
  <si>
    <t>23 Route de Blois</t>
  </si>
  <si>
    <t>20/01/2015</t>
  </si>
  <si>
    <t>MFR CHAINGY</t>
  </si>
  <si>
    <t>24450265945</t>
  </si>
  <si>
    <t>77544864000018</t>
  </si>
  <si>
    <t>615687</t>
  </si>
  <si>
    <t>05 56 23 01 32</t>
  </si>
  <si>
    <t>67 Rue du Gestas</t>
  </si>
  <si>
    <t>MFR DE L'ENTRE DEUX MERS</t>
  </si>
  <si>
    <t>MAISON FAMILIALE RURALE DE L'ENTRE DEUX MERS</t>
  </si>
  <si>
    <t>72330845333</t>
  </si>
  <si>
    <t>78201137300019</t>
  </si>
  <si>
    <t>487200</t>
  </si>
  <si>
    <t>0329091124</t>
  </si>
  <si>
    <t>88140 BULGNEVILLE</t>
  </si>
  <si>
    <t>178 Rue des Récollets</t>
  </si>
  <si>
    <t>MFR BULGNEVILLE</t>
  </si>
  <si>
    <t>MAISON FAMILIALE RURALE DE LA PLAINE DES VOSGES</t>
  </si>
  <si>
    <t>41880115288</t>
  </si>
  <si>
    <t>78342337900016</t>
  </si>
  <si>
    <t>683887</t>
  </si>
  <si>
    <t>36300 LE BLANC</t>
  </si>
  <si>
    <t>1 Rue PIERRE MILON</t>
  </si>
  <si>
    <t>MFR DE LA BRENNE</t>
  </si>
  <si>
    <t>MAISON FAMILIALE RURALE DE LA BRENNE</t>
  </si>
  <si>
    <t>24360112036</t>
  </si>
  <si>
    <t>89382139700021</t>
  </si>
  <si>
    <t>588556</t>
  </si>
  <si>
    <t>04 73 87 83 07</t>
  </si>
  <si>
    <t>63740 GELLES</t>
  </si>
  <si>
    <t>Place Des Ecoles</t>
  </si>
  <si>
    <t>5 Route DU CALVAIRE</t>
  </si>
  <si>
    <t>MFR DE GELLES</t>
  </si>
  <si>
    <t>MAISON FAMILIALE RURALE DE GELLES</t>
  </si>
  <si>
    <t>83630356063</t>
  </si>
  <si>
    <t>77923126500017</t>
  </si>
  <si>
    <t>586602</t>
  </si>
  <si>
    <t>02 33 26 81 29</t>
  </si>
  <si>
    <t>72610 FYE</t>
  </si>
  <si>
    <t>6 Rue DE ROSAY</t>
  </si>
  <si>
    <t>06/07/2018</t>
  </si>
  <si>
    <t>MFR FYE</t>
  </si>
  <si>
    <t>MAISON FAMILIALE RURALE DE FYE</t>
  </si>
  <si>
    <t>52720168272</t>
  </si>
  <si>
    <t>30294865800018</t>
  </si>
  <si>
    <t>489086</t>
  </si>
  <si>
    <t>02 47 97 71 56</t>
  </si>
  <si>
    <t>37140 BOURGUEIL</t>
  </si>
  <si>
    <t>LE GRAND GIBET</t>
  </si>
  <si>
    <t>27 Avenue Reimlingen</t>
  </si>
  <si>
    <t>MFR   BOURGUEIL</t>
  </si>
  <si>
    <t>MAISON FAMILIALE RURALE DE BOURGUEIL</t>
  </si>
  <si>
    <t>24370214837</t>
  </si>
  <si>
    <t>77524634100017</t>
  </si>
  <si>
    <t>426854</t>
  </si>
  <si>
    <t>05 53 94 12 07</t>
  </si>
  <si>
    <t>47410 BOURGOUGNAGUE</t>
  </si>
  <si>
    <t>Château Jolibert</t>
  </si>
  <si>
    <t>MFR DE BOURGOUGNAGUE</t>
  </si>
  <si>
    <t>MAISON FAMILIALE RURALE DE BOURGOUGNAGUE</t>
  </si>
  <si>
    <t>72470022147</t>
  </si>
  <si>
    <t>31705055700014</t>
  </si>
  <si>
    <t>502741</t>
  </si>
  <si>
    <t>0476354160</t>
  </si>
  <si>
    <t>184 Route DES BETHANIES</t>
  </si>
  <si>
    <t>MFR MOIRANS</t>
  </si>
  <si>
    <t>MAISON FAMILIALE RURALE DE  MOIRANS</t>
  </si>
  <si>
    <t>82380010638</t>
  </si>
  <si>
    <t>77957043100022</t>
  </si>
  <si>
    <t>464144</t>
  </si>
  <si>
    <t>04 50 27 65 81</t>
  </si>
  <si>
    <t>70 Route DU PERIMETRE</t>
  </si>
  <si>
    <t>MFR ANNECY LE VIEUX</t>
  </si>
  <si>
    <t>MAISON FAMILIALE RURALE D'ANNECY LE VIEUX</t>
  </si>
  <si>
    <t>82740032474</t>
  </si>
  <si>
    <t>50264547600016</t>
  </si>
  <si>
    <t>567085</t>
  </si>
  <si>
    <t>0384727392</t>
  </si>
  <si>
    <t>39700 AMANGE</t>
  </si>
  <si>
    <t>4 Rue DES VERGERS</t>
  </si>
  <si>
    <t>MAISON FAMILIALE RURALE D'AMANGE</t>
  </si>
  <si>
    <t>43390102439</t>
  </si>
  <si>
    <t>80302583200012</t>
  </si>
  <si>
    <t>559611</t>
  </si>
  <si>
    <t>0590259680</t>
  </si>
  <si>
    <t>BP 15</t>
  </si>
  <si>
    <t>Cité BREFORT</t>
  </si>
  <si>
    <t>MFRO LAMENTIN</t>
  </si>
  <si>
    <t>MAISON FAMILIALE RURALE D' EDUCATION ET D'ORIENTATION DE LAMENTIN</t>
  </si>
  <si>
    <t>95970145597</t>
  </si>
  <si>
    <t>33459551900011</t>
  </si>
  <si>
    <t>537226</t>
  </si>
  <si>
    <t>02 33 39 05 07</t>
  </si>
  <si>
    <t>61120 VIMOUTIERS</t>
  </si>
  <si>
    <t>MFREO VIMOUTIERS</t>
  </si>
  <si>
    <t>MAISON FAMILIALE RURALE D' EDUCATION ET D'ORIENTATION</t>
  </si>
  <si>
    <t>25610014861</t>
  </si>
  <si>
    <t>78098562800012</t>
  </si>
  <si>
    <t>312058</t>
  </si>
  <si>
    <t>04 75 71 88 00</t>
  </si>
  <si>
    <t>5 Rue de la Cure</t>
  </si>
  <si>
    <t>MFR CHATEAUNEUF SUR ISERE</t>
  </si>
  <si>
    <t>MAISON FAMILIALE RURALE CHATEAUNEUF SUR ISERE</t>
  </si>
  <si>
    <t>82260073926</t>
  </si>
  <si>
    <t>34497770700027</t>
  </si>
  <si>
    <t>621020</t>
  </si>
  <si>
    <t>02.51.48.52.52</t>
  </si>
  <si>
    <t>85110 CHANTONNAY</t>
  </si>
  <si>
    <t>25 Avenue Georges Clémenceau</t>
  </si>
  <si>
    <t>MFREO CHANTONNAY</t>
  </si>
  <si>
    <t>MAISON FAMILIALE RURALE CHANTONNAY</t>
  </si>
  <si>
    <t>52850006985</t>
  </si>
  <si>
    <t>78639247200019</t>
  </si>
  <si>
    <t>523811</t>
  </si>
  <si>
    <t>04 50 31 60 52</t>
  </si>
  <si>
    <t>74380 CRANVES SALES</t>
  </si>
  <si>
    <t>261 Route DE LOSSY</t>
  </si>
  <si>
    <t>26/08/2024</t>
  </si>
  <si>
    <t>MFR CHAMP MOLLIAZ CRANVES SALES</t>
  </si>
  <si>
    <t>MAISON FAMILIALE RURALE CHAMP MOLLIAZ</t>
  </si>
  <si>
    <t>82740232774</t>
  </si>
  <si>
    <t>44893459600017</t>
  </si>
  <si>
    <t>646337</t>
  </si>
  <si>
    <t>04 92 62 10 89</t>
  </si>
  <si>
    <t>2 Place Péchiney</t>
  </si>
  <si>
    <t>MFR BLEONE DURANCE CHATEAU ARNOUX ST AUBAN</t>
  </si>
  <si>
    <t>MAISON FAMILIALE RURALE BLEONE DURANCE</t>
  </si>
  <si>
    <t>93040100404</t>
  </si>
  <si>
    <t>81206220600014</t>
  </si>
  <si>
    <t>557948</t>
  </si>
  <si>
    <t>02 43 20 73 02</t>
  </si>
  <si>
    <t>72240 BERNAY</t>
  </si>
  <si>
    <t>Bordigné</t>
  </si>
  <si>
    <t>28/07/2022</t>
  </si>
  <si>
    <t>MFR BERNAY EN CHAMPAGNE</t>
  </si>
  <si>
    <t>MAISON FAMILIALE RURALE BERNAY EN CHAMPAGNE</t>
  </si>
  <si>
    <t>52720136872</t>
  </si>
  <si>
    <t>37919776700013</t>
  </si>
  <si>
    <t>520664</t>
  </si>
  <si>
    <t>04 74 60 42 22</t>
  </si>
  <si>
    <t>69480 ANSE</t>
  </si>
  <si>
    <t>175 Route des crètes</t>
  </si>
  <si>
    <t>MFR DE ANSE</t>
  </si>
  <si>
    <t>MAISON FAMILIALE RURALE ANSE</t>
  </si>
  <si>
    <t>82691214569</t>
  </si>
  <si>
    <t>30292631600019</t>
  </si>
  <si>
    <t>658455</t>
  </si>
  <si>
    <t>04 50 39 20 26</t>
  </si>
  <si>
    <t>74380 BONNE</t>
  </si>
  <si>
    <t>1154 Route Des Alluaz</t>
  </si>
  <si>
    <t>MFR BONNE</t>
  </si>
  <si>
    <t>MAISON FAMILIALE RURALE - MFR</t>
  </si>
  <si>
    <t>82740251174</t>
  </si>
  <si>
    <t>33499365600019</t>
  </si>
  <si>
    <t>152456</t>
  </si>
  <si>
    <t>04 90 95 50 04</t>
  </si>
  <si>
    <t>13570 BARBENTANE</t>
  </si>
  <si>
    <t>LA MONTAGNETTE</t>
  </si>
  <si>
    <t>Quartier DES CARRIERES</t>
  </si>
  <si>
    <t>31/08/2016</t>
  </si>
  <si>
    <t>MFR BARBENTANE</t>
  </si>
  <si>
    <t>MAISON FAMILIALE RURALE - LA MONTAGNETTE</t>
  </si>
  <si>
    <t>93131703113</t>
  </si>
  <si>
    <t>33187461000016</t>
  </si>
  <si>
    <t>645035</t>
  </si>
  <si>
    <t>02 51 31 99 99</t>
  </si>
  <si>
    <t>85310 RIVES DE L YON</t>
  </si>
  <si>
    <t>1 Chemin D'avaud</t>
  </si>
  <si>
    <t>MAISON FAMILIALE RURALE - IREO  RIVES DE L YON</t>
  </si>
  <si>
    <t>MAISON FAMILIALE RURALE - IREO</t>
  </si>
  <si>
    <t>52850032685</t>
  </si>
  <si>
    <t>78645791100018</t>
  </si>
  <si>
    <t>572585</t>
  </si>
  <si>
    <t>04 70 66 23 01</t>
  </si>
  <si>
    <t>03160 ST LEOPARDIN D AUGY</t>
  </si>
  <si>
    <t>LES FORGES</t>
  </si>
  <si>
    <t>MFR - EC AGRIC SAINT LEOPARDIN D'AUGY</t>
  </si>
  <si>
    <t>MAISON FAMILIALE RURALE - ECOLE AGRICOLE PRIVEE SAINT LEOPARDIN D'AUGY</t>
  </si>
  <si>
    <t>83030338203</t>
  </si>
  <si>
    <t>77904719000011</t>
  </si>
  <si>
    <t>532095</t>
  </si>
  <si>
    <t>0558572042</t>
  </si>
  <si>
    <t>40465 PONTONX SUR L ADOUR</t>
  </si>
  <si>
    <t>206 Avenue du Marensin</t>
  </si>
  <si>
    <t>MFREO PONTONX</t>
  </si>
  <si>
    <t>MAISON FAMILIALE RURALE</t>
  </si>
  <si>
    <t>477527</t>
  </si>
  <si>
    <t>03 80 61 02 14</t>
  </si>
  <si>
    <t>21700 AGENCOURT</t>
  </si>
  <si>
    <t>4 Rue du Lavoir</t>
  </si>
  <si>
    <t>MFREO AGENCOURT</t>
  </si>
  <si>
    <t>26210272121</t>
  </si>
  <si>
    <t>77815852700011</t>
  </si>
  <si>
    <t>492875</t>
  </si>
  <si>
    <t>02 35 90 50 42</t>
  </si>
  <si>
    <t>42 Avenue DU 11 NOVEMBRE</t>
  </si>
  <si>
    <t>MFR FORGES LES EAUX</t>
  </si>
  <si>
    <t>23760481176</t>
  </si>
  <si>
    <t>78103011900015</t>
  </si>
  <si>
    <t>491846</t>
  </si>
  <si>
    <t>04 74 58 05 07</t>
  </si>
  <si>
    <t>38780 EYZIN PINET</t>
  </si>
  <si>
    <t>CHAUMONT</t>
  </si>
  <si>
    <t>393 MONTEE DE LA MARNIERE</t>
  </si>
  <si>
    <t>02/06/2014</t>
  </si>
  <si>
    <t>MFR EYZIN PINET</t>
  </si>
  <si>
    <t>82380067138</t>
  </si>
  <si>
    <t>77950951200017</t>
  </si>
  <si>
    <t>489670</t>
  </si>
  <si>
    <t>02 51 42 63 90</t>
  </si>
  <si>
    <t>85250 ST FULGENT</t>
  </si>
  <si>
    <t>BP 17</t>
  </si>
  <si>
    <t>4 Rue Jules Vernes</t>
  </si>
  <si>
    <t>MFR DEL'IREO DE ST FULGENT</t>
  </si>
  <si>
    <t>52850041485</t>
  </si>
  <si>
    <t>78834302800031</t>
  </si>
  <si>
    <t>576396</t>
  </si>
  <si>
    <t>0299853603</t>
  </si>
  <si>
    <t>35580 BAULON</t>
  </si>
  <si>
    <t>12 bis Rue du Bignon</t>
  </si>
  <si>
    <t>MFR BAULON</t>
  </si>
  <si>
    <t>53350678135</t>
  </si>
  <si>
    <t>77778072700031</t>
  </si>
  <si>
    <t>502110</t>
  </si>
  <si>
    <t>04 42 66 32 09</t>
  </si>
  <si>
    <t>13114 PUYLOUBIER</t>
  </si>
  <si>
    <t>213 Avenue HENRI FROIDFOND</t>
  </si>
  <si>
    <t>MAISON FAMILIALE RURALE PUYLOUBIER</t>
  </si>
  <si>
    <t>93130640613</t>
  </si>
  <si>
    <t>30394026600016</t>
  </si>
  <si>
    <t>493892</t>
  </si>
  <si>
    <t>0490941495</t>
  </si>
  <si>
    <t>13630 EYRAGUES</t>
  </si>
  <si>
    <t>DOMAINE DE BEAUCHAMP</t>
  </si>
  <si>
    <t>MAISON FAMILIALE RURALE EYRAGUES</t>
  </si>
  <si>
    <t>93130368513</t>
  </si>
  <si>
    <t>33500144200011</t>
  </si>
  <si>
    <t>416769</t>
  </si>
  <si>
    <t>03 80 96 50 89</t>
  </si>
  <si>
    <t>21450 BAIGNEUX LES JUIFS</t>
  </si>
  <si>
    <t>Rue DE L'EGLISE</t>
  </si>
  <si>
    <t>MAISON FAMILIALE RURALE BIAGNEUX LES JUIFS</t>
  </si>
  <si>
    <t>26210279821</t>
  </si>
  <si>
    <t>77816355000016</t>
  </si>
  <si>
    <t>344412</t>
  </si>
  <si>
    <t>03 29 91 04 36</t>
  </si>
  <si>
    <t>55200 COMMERCY</t>
  </si>
  <si>
    <t>ZA La Louvière</t>
  </si>
  <si>
    <t>Quartier Oudinot</t>
  </si>
  <si>
    <t>MFR COMMERCY</t>
  </si>
  <si>
    <t>MAISON FAMILIALE RURAL EDUCATION ORIENT</t>
  </si>
  <si>
    <t>41550031355</t>
  </si>
  <si>
    <t>78338795400010</t>
  </si>
  <si>
    <t>542970</t>
  </si>
  <si>
    <t>0251912929</t>
  </si>
  <si>
    <t>BP 434</t>
  </si>
  <si>
    <t>25 bis Rue DE BEAUREPAIRE</t>
  </si>
  <si>
    <t>MFR LA LOUISIERE LES HERBIERS</t>
  </si>
  <si>
    <t>MAISON FAMILIALE LA LOUISIERE</t>
  </si>
  <si>
    <t>52850122585</t>
  </si>
  <si>
    <t>78641329400012</t>
  </si>
  <si>
    <t>650936</t>
  </si>
  <si>
    <t>01 64 94 75 75</t>
  </si>
  <si>
    <t>91150 ETAMPES</t>
  </si>
  <si>
    <t>RUE DU PROFESSEUR TUBIANA</t>
  </si>
  <si>
    <t>Route D Ormoy La Riviere - Domaine de Vauroux</t>
  </si>
  <si>
    <t>MFR HORTICOLE ESSONNE VERTE ETAMPES</t>
  </si>
  <si>
    <t>MAISON FAMILIALE HORTICOLE ESSONNE VERTE ETAMPES</t>
  </si>
  <si>
    <t>11910878591</t>
  </si>
  <si>
    <t>40349351300028</t>
  </si>
  <si>
    <t>627884</t>
  </si>
  <si>
    <t>02 35 20 05 08</t>
  </si>
  <si>
    <t>76430 LA CERLANGUE</t>
  </si>
  <si>
    <t>1940 Route de Tancarville</t>
  </si>
  <si>
    <t>MFR LA CERLANGUE</t>
  </si>
  <si>
    <t>MAISON FAMILIALE HAVRE RURAL</t>
  </si>
  <si>
    <t>23760484376</t>
  </si>
  <si>
    <t>78100707500026</t>
  </si>
  <si>
    <t>610434</t>
  </si>
  <si>
    <t>05 49 74 06 44</t>
  </si>
  <si>
    <t>79300 BRESSUIRE</t>
  </si>
  <si>
    <t>22 Rue DE LA BARITAUDERIE</t>
  </si>
  <si>
    <t>MFR SEVREUROPE</t>
  </si>
  <si>
    <t>MAISON FAMILIALE ET RURALE SEVREUROPE  BRESSUIRE</t>
  </si>
  <si>
    <t>54790026479</t>
  </si>
  <si>
    <t>78141312500019</t>
  </si>
  <si>
    <t>648668</t>
  </si>
  <si>
    <t>03 22 25 12 50</t>
  </si>
  <si>
    <t>80140 OISEMONT</t>
  </si>
  <si>
    <t>14 Rue ROGER SALENGRO</t>
  </si>
  <si>
    <t>MAISON FAMILIALE ET RURALE OISEMONT</t>
  </si>
  <si>
    <t>MAISON FAMILIALE ET RURALE EDUCATION ORIENTATION</t>
  </si>
  <si>
    <t>22800116680</t>
  </si>
  <si>
    <t>40414402400019</t>
  </si>
  <si>
    <t>666300</t>
  </si>
  <si>
    <t>06 17 55 11 23</t>
  </si>
  <si>
    <t>50410 PERCY EN NORMANDIE</t>
  </si>
  <si>
    <t>15 Rue JEAN LECOUTURIER</t>
  </si>
  <si>
    <t>MFREO PERCY EN NORMANDIE</t>
  </si>
  <si>
    <t>MAISON FAMILIALE ET RURALE EDUCATION ET ORIENTATIONS PERCY EN NORMANDIE</t>
  </si>
  <si>
    <t>25500036650</t>
  </si>
  <si>
    <t>78090048600017</t>
  </si>
  <si>
    <t>486760</t>
  </si>
  <si>
    <t>04 90 07 40 72</t>
  </si>
  <si>
    <t>84240 LA TOUR D AIGUES</t>
  </si>
  <si>
    <t>Quartier la Ferrage</t>
  </si>
  <si>
    <t>27 Chemin de Verdache</t>
  </si>
  <si>
    <t>MFR LA TOUR D'AIGUES</t>
  </si>
  <si>
    <t>MAISON FAMILIALE ET RURALE D'EDUCATION ET D'ORIENTATION</t>
  </si>
  <si>
    <t>93840126884</t>
  </si>
  <si>
    <t>33500462800012</t>
  </si>
  <si>
    <t>600180</t>
  </si>
  <si>
    <t>04 76 72 51 48</t>
  </si>
  <si>
    <t>50 Avenue de Rivalta</t>
  </si>
  <si>
    <t>MFR VIF</t>
  </si>
  <si>
    <t>MAISON FAMILIALE ET RURALE DE VIF</t>
  </si>
  <si>
    <t>82380466038</t>
  </si>
  <si>
    <t>77964004400029</t>
  </si>
  <si>
    <t>INTROUVABLE</t>
  </si>
  <si>
    <t>519054</t>
  </si>
  <si>
    <t>05 45 62 00 33</t>
  </si>
  <si>
    <t>16110 LA ROCHEFOUCAULD EN ANGOUMOIS</t>
  </si>
  <si>
    <t>RUE DE LA BELLONE</t>
  </si>
  <si>
    <t>06/05/2015</t>
  </si>
  <si>
    <t>MFR SAINT PROJET ST CONSTANT</t>
  </si>
  <si>
    <t>MAISON FAMILIALE ET RURALE DE SAINT PROJET</t>
  </si>
  <si>
    <t>75160106716</t>
  </si>
  <si>
    <t>78125674800026</t>
  </si>
  <si>
    <t>417579</t>
  </si>
  <si>
    <t>05 49 59 30 81</t>
  </si>
  <si>
    <t>86160 GENCAY</t>
  </si>
  <si>
    <t>8 Rue EMILIEN FILLON</t>
  </si>
  <si>
    <t>MFR GENCAY</t>
  </si>
  <si>
    <t>MAISON FAMILIALE ET RURALE DE GENCAY</t>
  </si>
  <si>
    <t>54860031486</t>
  </si>
  <si>
    <t>30436842600017</t>
  </si>
  <si>
    <t>599207</t>
  </si>
  <si>
    <t>03 84 49 12 94</t>
  </si>
  <si>
    <t>70220 FOUGEROLLES ST VALBERT</t>
  </si>
  <si>
    <t>22 Rue du Bas de Laval</t>
  </si>
  <si>
    <t>MFR FOUGEROLLES</t>
  </si>
  <si>
    <t>MAISON FAMILIALE ET RURALE DE FOUGEROLLES</t>
  </si>
  <si>
    <t>43700023570</t>
  </si>
  <si>
    <t>41244868000014</t>
  </si>
  <si>
    <t>596164</t>
  </si>
  <si>
    <t>0549798083</t>
  </si>
  <si>
    <t>2 Route de la cape</t>
  </si>
  <si>
    <t>MFR VITRE</t>
  </si>
  <si>
    <t>MAISON FAMILIALE ET RURALE</t>
  </si>
  <si>
    <t>54790099879</t>
  </si>
  <si>
    <t>78149436400016</t>
  </si>
  <si>
    <t>461738</t>
  </si>
  <si>
    <t>76890 TOTES</t>
  </si>
  <si>
    <t>11 RUE DU GENERAL LECLERC</t>
  </si>
  <si>
    <t>MFR TOTES</t>
  </si>
  <si>
    <t>23760487976</t>
  </si>
  <si>
    <t>38752808600011</t>
  </si>
  <si>
    <t>648978</t>
  </si>
  <si>
    <t>02 41 59 12 77</t>
  </si>
  <si>
    <t>49700 DOUE EN ANJOU</t>
  </si>
  <si>
    <t>LA RIFFFAUDIERE</t>
  </si>
  <si>
    <t>22 Rue JEAN MERMOZ</t>
  </si>
  <si>
    <t>MFR CFA LA RIFFAUDIERE 49700 DOUE EN ENJOU</t>
  </si>
  <si>
    <t>MAISON FAMILIALE EDUCATION ORIENTATION LA RIFFAUDIERE</t>
  </si>
  <si>
    <t>52490238549</t>
  </si>
  <si>
    <t>78615773500014</t>
  </si>
  <si>
    <t>441363</t>
  </si>
  <si>
    <t>04 50 58 11 21</t>
  </si>
  <si>
    <t>Clos des Baz</t>
  </si>
  <si>
    <t>240 Avenue André Lasquin</t>
  </si>
  <si>
    <t>MFR LE CLOS DES BAZ</t>
  </si>
  <si>
    <t>MAISON FAMILIALE EDUCATION ORIENTATION  MONT BLANC</t>
  </si>
  <si>
    <t>82740248574</t>
  </si>
  <si>
    <t>77661993400016</t>
  </si>
  <si>
    <t>614336</t>
  </si>
  <si>
    <t>03 24 72 79 70</t>
  </si>
  <si>
    <t>08300 LUCQUY</t>
  </si>
  <si>
    <t>11 Place de la gare</t>
  </si>
  <si>
    <t>MFR LUCQUY</t>
  </si>
  <si>
    <t>MAISON FAMILIALE D'EDUCATION &amp; ORIENTATION  LUCQUY</t>
  </si>
  <si>
    <t>21080022308</t>
  </si>
  <si>
    <t>30550939000020</t>
  </si>
  <si>
    <t>395330</t>
  </si>
  <si>
    <t>0241591277</t>
  </si>
  <si>
    <t>22 Rue jean Mermoz</t>
  </si>
  <si>
    <t>MFR SAUMUR</t>
  </si>
  <si>
    <t>MAISON FAMILIALE DE SAUMUR</t>
  </si>
  <si>
    <t>52490215349</t>
  </si>
  <si>
    <t>44922610900014</t>
  </si>
  <si>
    <t>462007</t>
  </si>
  <si>
    <t>69280 STE CONSORCE</t>
  </si>
  <si>
    <t>LA BROSSONNIERE</t>
  </si>
  <si>
    <t>MFR DE L'OUEST ST CONSORCE</t>
  </si>
  <si>
    <t>MAISON FAMILIALE DE L'OUEST LYONNAIS</t>
  </si>
  <si>
    <t>82691132569</t>
  </si>
  <si>
    <t>30293143100019</t>
  </si>
  <si>
    <t>348820</t>
  </si>
  <si>
    <t>02 43 06 14 98</t>
  </si>
  <si>
    <t>53400 CRAON</t>
  </si>
  <si>
    <t>31 Route De Nantes</t>
  </si>
  <si>
    <t>MAISON FAMILIALE DE L'OUDON CRAON</t>
  </si>
  <si>
    <t>52530018253</t>
  </si>
  <si>
    <t>78624010100018</t>
  </si>
  <si>
    <t>644018</t>
  </si>
  <si>
    <t>02 98 84 21 58</t>
  </si>
  <si>
    <t>4 Route de Mengleuz</t>
  </si>
  <si>
    <t>MAISON FAMILIALE DE L'IROISE</t>
  </si>
  <si>
    <t>53290332229</t>
  </si>
  <si>
    <t>30420192400012</t>
  </si>
  <si>
    <t>669751</t>
  </si>
  <si>
    <t>02 41 42 00 79</t>
  </si>
  <si>
    <t>49330 LES HAUTS D ANJOU</t>
  </si>
  <si>
    <t>Lieu-dit Les Trois Rivieres</t>
  </si>
  <si>
    <t>MFR CHAMPIGNE - LES HAUTS D ANJOU</t>
  </si>
  <si>
    <t>MAISON FAMILIALE APPRENTISSAGE RURAL</t>
  </si>
  <si>
    <t>52490312749</t>
  </si>
  <si>
    <t>78613651500016</t>
  </si>
  <si>
    <t>684600</t>
  </si>
  <si>
    <t>03 27 84 30 13</t>
  </si>
  <si>
    <t>59360 LE CATEAU CAMBRESIS</t>
  </si>
  <si>
    <t>70 Rue FAIDHERBE</t>
  </si>
  <si>
    <t>MFR  LE CATEAU CAMBRESIS</t>
  </si>
  <si>
    <t>31590580859</t>
  </si>
  <si>
    <t>78363847100020</t>
  </si>
  <si>
    <t>347127</t>
  </si>
  <si>
    <t>02 33 85 28 28</t>
  </si>
  <si>
    <t>4 Rue DE CHARTRAGE</t>
  </si>
  <si>
    <t>MFREO MORTAGNE AU PERCHE</t>
  </si>
  <si>
    <t>MAISON FAMILIAL RURAL EDUCATION ORIENTATION</t>
  </si>
  <si>
    <t>25610085161</t>
  </si>
  <si>
    <t>78096826900016</t>
  </si>
  <si>
    <t>648267</t>
  </si>
  <si>
    <t>02 51 42 80 37</t>
  </si>
  <si>
    <t>85260 L HERBERGEMENT</t>
  </si>
  <si>
    <t>8 Rue DU VAL DE LOIRE</t>
  </si>
  <si>
    <t>MFREO L HERBERGEMENT</t>
  </si>
  <si>
    <t>MAISON FAMIL RURALE EDUCATION ORIENTATION</t>
  </si>
  <si>
    <t>52850102385</t>
  </si>
  <si>
    <t>78834348100016</t>
  </si>
  <si>
    <t>661314</t>
  </si>
  <si>
    <t>04 74 66 81 51</t>
  </si>
  <si>
    <t>69220 CHARENTAY</t>
  </si>
  <si>
    <t>Chateau De Sermezy</t>
  </si>
  <si>
    <t>1910 Rue de sermezy</t>
  </si>
  <si>
    <t>MFREO DE CHAREANTAY</t>
  </si>
  <si>
    <t>MAISON FAMIL RURALE BEAUJOLAIS - MFREO</t>
  </si>
  <si>
    <t>82691425669</t>
  </si>
  <si>
    <t>33532490100016</t>
  </si>
  <si>
    <t>356396</t>
  </si>
  <si>
    <t>02006</t>
  </si>
  <si>
    <t>03 88 71 62 92</t>
  </si>
  <si>
    <t>67340 INGWILLER</t>
  </si>
  <si>
    <t>38 Rue Pasteur Herrmann</t>
  </si>
  <si>
    <t>30/09/2015</t>
  </si>
  <si>
    <t>MAISON DU DIACONAT LE NEUENBERG IFAS INGWILLER</t>
  </si>
  <si>
    <t>MAISON DU DIACONAT LE NEUENBERG INSTITUT DE FORMATION DES AIDES SOIGNANTS</t>
  </si>
  <si>
    <t>44680281368</t>
  </si>
  <si>
    <t>77895055000054</t>
  </si>
  <si>
    <t>268811</t>
  </si>
  <si>
    <t>01 49 08 50 85</t>
  </si>
  <si>
    <t>8 Rue ALBERT THURET</t>
  </si>
  <si>
    <t>MAISON DU CONTE</t>
  </si>
  <si>
    <t>11940317294</t>
  </si>
  <si>
    <t>39102112800015</t>
  </si>
  <si>
    <t>415315</t>
  </si>
  <si>
    <t>04 79 62 29 69</t>
  </si>
  <si>
    <t>5 Rue PIERRE ET MARIE CURIE</t>
  </si>
  <si>
    <t>MRSS</t>
  </si>
  <si>
    <t>MAISON DES RESEAUX DE SANTE DE SAVOIE</t>
  </si>
  <si>
    <t>82730122773</t>
  </si>
  <si>
    <t>48460820300028</t>
  </si>
  <si>
    <t>534729</t>
  </si>
  <si>
    <t>04 76 43 28 36</t>
  </si>
  <si>
    <t>48 Quai de France</t>
  </si>
  <si>
    <t>MAISON DES JEUX</t>
  </si>
  <si>
    <t>82380274138</t>
  </si>
  <si>
    <t>40903685200021</t>
  </si>
  <si>
    <t>481099</t>
  </si>
  <si>
    <t>05 61 94 66 45</t>
  </si>
  <si>
    <t>1 Place DU MARECHAL JUIN</t>
  </si>
  <si>
    <t>MJC DU SAINT-GAUDINOIS</t>
  </si>
  <si>
    <t>MAISON DES JEUNES ET DE LA CULTURE SAINT-GAUDENS</t>
  </si>
  <si>
    <t>73310322431</t>
  </si>
  <si>
    <t>77684539800028</t>
  </si>
  <si>
    <t>439010</t>
  </si>
  <si>
    <t>02 35 37 56 80</t>
  </si>
  <si>
    <t>76480 DUCLAIR</t>
  </si>
  <si>
    <t>17 Rue DU 19 MARS 1962</t>
  </si>
  <si>
    <t>MJC DUCLAIR YAINVILLE INSER VOLANT</t>
  </si>
  <si>
    <t>MAISON DES JEUNES ET DE LA CULTURE DUCLAIR YAINVILLE INSER VOLANT</t>
  </si>
  <si>
    <t>23760121576</t>
  </si>
  <si>
    <t>32516724500019</t>
  </si>
  <si>
    <t>168336</t>
  </si>
  <si>
    <t>0383159000</t>
  </si>
  <si>
    <t>BP 273</t>
  </si>
  <si>
    <t>MJC LORRAINE</t>
  </si>
  <si>
    <t>MAISON DES JEUNES ET DE LA CULTURE DE LORRAINE</t>
  </si>
  <si>
    <t>41540091054</t>
  </si>
  <si>
    <t>31566947300011</t>
  </si>
  <si>
    <t>470090</t>
  </si>
  <si>
    <t>04 70 08 35 60</t>
  </si>
  <si>
    <t>8 Rue Du General Emile Mairal</t>
  </si>
  <si>
    <t>MJC MONTLUCON</t>
  </si>
  <si>
    <t>MAISON DES JEUNES ET DE LA CULTURE</t>
  </si>
  <si>
    <t>84030378603</t>
  </si>
  <si>
    <t>77903433900019</t>
  </si>
  <si>
    <t>629870</t>
  </si>
  <si>
    <t>01 42 35 61 28</t>
  </si>
  <si>
    <t>1 Chemin Du Moulin Basset Hopital Delafontaine</t>
  </si>
  <si>
    <t>LA MAISON DES FEMMES ST DENIS</t>
  </si>
  <si>
    <t>MAISON DES FEMMES DE ST DENIS</t>
  </si>
  <si>
    <t>11930806093</t>
  </si>
  <si>
    <t>82997899800013</t>
  </si>
  <si>
    <t>315333</t>
  </si>
  <si>
    <t>05 61 53 22 63</t>
  </si>
  <si>
    <t>22 Rue MONSERBY</t>
  </si>
  <si>
    <t>MAISON DES DROITS DE L'ENFANT TOULOUSE</t>
  </si>
  <si>
    <t>MAISON DES DROITS DE L'ENFANT</t>
  </si>
  <si>
    <t>76310916031</t>
  </si>
  <si>
    <t>39945352100045</t>
  </si>
  <si>
    <t>630007</t>
  </si>
  <si>
    <t>03 88 11 65 65</t>
  </si>
  <si>
    <t>23 Rue de la Porte de l’Hôpital</t>
  </si>
  <si>
    <t>26/10/2021</t>
  </si>
  <si>
    <t>MDA STRASBOURG</t>
  </si>
  <si>
    <t>MAISON DES ADOS STRASBOURG</t>
  </si>
  <si>
    <t>44670653067</t>
  </si>
  <si>
    <t>13001456600017</t>
  </si>
  <si>
    <t>313749</t>
  </si>
  <si>
    <t>94 Rue LABADIE</t>
  </si>
  <si>
    <t>MDA 13 NORD</t>
  </si>
  <si>
    <t>MAISON DES ADOLESCENTS NORD DES BOUCHES DU RHONE</t>
  </si>
  <si>
    <t>93131043513</t>
  </si>
  <si>
    <t>39437779000016</t>
  </si>
  <si>
    <t>542179</t>
  </si>
  <si>
    <t>08 91 65 12 58</t>
  </si>
  <si>
    <t>08000 WARCQ</t>
  </si>
  <si>
    <t>11 Boulevard Pierquin</t>
  </si>
  <si>
    <t>MADEF WARCQ</t>
  </si>
  <si>
    <t>MAISON DEPARTEMENTALE ET DE LA FAMILLE ARDENNES</t>
  </si>
  <si>
    <t>22080004900151</t>
  </si>
  <si>
    <t>486310</t>
  </si>
  <si>
    <t>0251413062</t>
  </si>
  <si>
    <t>184 Boulevard Aristide Briand</t>
  </si>
  <si>
    <t>ASSORAMA MDAV</t>
  </si>
  <si>
    <t>MAISON DEPARTEMENTALE DES ASSOCIATIONS DE VENDEE</t>
  </si>
  <si>
    <t>52850131885</t>
  </si>
  <si>
    <t>48929777000047</t>
  </si>
  <si>
    <t>520470</t>
  </si>
  <si>
    <t>05 90 20 51 71</t>
  </si>
  <si>
    <t>BOISRIPEAUX</t>
  </si>
  <si>
    <t>17/10/2016</t>
  </si>
  <si>
    <t>MAISON DEPARTEMENTALE DE L'ENFANCE LES ABYMES</t>
  </si>
  <si>
    <t>MAISON DEPARTEMENTALE DE L'ENFANCE</t>
  </si>
  <si>
    <t>26971038000016</t>
  </si>
  <si>
    <t>649971</t>
  </si>
  <si>
    <t>03 86 81 71 56</t>
  </si>
  <si>
    <t>89480 COULANGES SUR YONNE</t>
  </si>
  <si>
    <t>Route de Clamecy</t>
  </si>
  <si>
    <t>ME SAINT HENRI</t>
  </si>
  <si>
    <t>MAISON D'ENFANTS SAINT HENRI</t>
  </si>
  <si>
    <t>26890671600017</t>
  </si>
  <si>
    <t>677395</t>
  </si>
  <si>
    <t>02 97 51 51 89</t>
  </si>
  <si>
    <t>56580 CREDIN</t>
  </si>
  <si>
    <t>20 Rue DE LA JOUANNE</t>
  </si>
  <si>
    <t>EHPAD CREDIN</t>
  </si>
  <si>
    <t>MAISON DE RETRAITE TY MEM BRO</t>
  </si>
  <si>
    <t>26560031200028</t>
  </si>
  <si>
    <t>655030</t>
  </si>
  <si>
    <t>03 83 48 80 00</t>
  </si>
  <si>
    <t>54110 ROSIERES AUX SALINES</t>
  </si>
  <si>
    <t>Rue Du Paquis Des Toiles</t>
  </si>
  <si>
    <t>EHPAD ROSIERES</t>
  </si>
  <si>
    <t>MAISON DE RETRAITE ROSIERES AUX SALINES</t>
  </si>
  <si>
    <t>26540674400010</t>
  </si>
  <si>
    <t>661480</t>
  </si>
  <si>
    <t>02 97 38 31 62</t>
  </si>
  <si>
    <t>56920 NOYAL PONTIVY</t>
  </si>
  <si>
    <t>Rue Coguen</t>
  </si>
  <si>
    <t>MAISON DE RETRAITE RESIDENCE TY NOAL</t>
  </si>
  <si>
    <t>MAISON DE RETRAITE RESIDENCE TY NOAL - EHPAD NOYAL PONTIVY</t>
  </si>
  <si>
    <t>26560010600032</t>
  </si>
  <si>
    <t>615079</t>
  </si>
  <si>
    <t>04 94 54 65 94</t>
  </si>
  <si>
    <t>83310 COGOLIN</t>
  </si>
  <si>
    <t>53 Rue DU GAOU</t>
  </si>
  <si>
    <t>10/09/2020</t>
  </si>
  <si>
    <t>EHPAD COGOLIN</t>
  </si>
  <si>
    <t>MAISON DE RETRAITE PEIRIN A COGOLIN</t>
  </si>
  <si>
    <t>26830030800049</t>
  </si>
  <si>
    <t>483151</t>
  </si>
  <si>
    <t>04339</t>
  </si>
  <si>
    <t>05 61 50 61 47</t>
  </si>
  <si>
    <t>2 Place PIERRE CURIE</t>
  </si>
  <si>
    <t>MAISON DE RETRAITE MARIUS PRUDHOM</t>
  </si>
  <si>
    <t>26310002600016</t>
  </si>
  <si>
    <t>649545</t>
  </si>
  <si>
    <t>03 29 36 53 51</t>
  </si>
  <si>
    <t>88270 DOMPAIRE</t>
  </si>
  <si>
    <t>82 Rue De La Gare</t>
  </si>
  <si>
    <t>EHPAD DOMPAIRE</t>
  </si>
  <si>
    <t>MAISON DE RETRAITE LES MARRONNIERS</t>
  </si>
  <si>
    <t>26880750000015</t>
  </si>
  <si>
    <t>630160</t>
  </si>
  <si>
    <t>02 41 79 74 00</t>
  </si>
  <si>
    <t>49130 LES PONTS DE CE</t>
  </si>
  <si>
    <t>BP 400009</t>
  </si>
  <si>
    <t>Avenue de la Boire Salée</t>
  </si>
  <si>
    <t>EHPAD LES CORDELIERES LES PONTS DE CE</t>
  </si>
  <si>
    <t>MAISON DE RETRAITE LES CORDELIERES</t>
  </si>
  <si>
    <t>26490018400013</t>
  </si>
  <si>
    <t>619553</t>
  </si>
  <si>
    <t>03 82 33 10 15</t>
  </si>
  <si>
    <t>54800 LABRY</t>
  </si>
  <si>
    <t>26 Rue ROLAND DARET</t>
  </si>
  <si>
    <t>MAISON DE RETRAITE JF FIDRY LABRY</t>
  </si>
  <si>
    <t>MAISON DE RETRAITE JF FIDRY</t>
  </si>
  <si>
    <t>26540022600014</t>
  </si>
  <si>
    <t>666361</t>
  </si>
  <si>
    <t>04 92 11 22 22</t>
  </si>
  <si>
    <t>Résidence la Vençoise</t>
  </si>
  <si>
    <t>14 Rue saint michel</t>
  </si>
  <si>
    <t>EHPAD RESIDENCE LA VENCOISE</t>
  </si>
  <si>
    <t>MAISON DE RETRAITE EHPAD RESIDENCE LA VENCOISE</t>
  </si>
  <si>
    <t>26060019200017</t>
  </si>
  <si>
    <t>666373</t>
  </si>
  <si>
    <t>04 92 12 69 00</t>
  </si>
  <si>
    <t>Résidence CANTAZUR</t>
  </si>
  <si>
    <t>Chemin des Marguerites</t>
  </si>
  <si>
    <t>EHPAD RESIDENCE CANTAZUR</t>
  </si>
  <si>
    <t>MAISON DE RETRAITE EHPAD RESIDENCE CANTAZUR</t>
  </si>
  <si>
    <t>26060324600018</t>
  </si>
  <si>
    <t>649715</t>
  </si>
  <si>
    <t>04 70 02 63 63</t>
  </si>
  <si>
    <t>03430 COSNE D ALLIER</t>
  </si>
  <si>
    <t>Rue De L Aumance</t>
  </si>
  <si>
    <t>EHPAD COSNE D ALLIER</t>
  </si>
  <si>
    <t>MAISON DE RETRAITE EHPAD L'AUMANCE</t>
  </si>
  <si>
    <t>26030013200016</t>
  </si>
  <si>
    <t>618512</t>
  </si>
  <si>
    <t>03 29 87 12 81</t>
  </si>
  <si>
    <t>55400 ETAIN</t>
  </si>
  <si>
    <t>4 Rue LATAYE</t>
  </si>
  <si>
    <t>11/12/2020</t>
  </si>
  <si>
    <t>EHPAD LATAYE ETAIN</t>
  </si>
  <si>
    <t>MAISON DE RETRAITE D'ETAIN</t>
  </si>
  <si>
    <t>26550015700010</t>
  </si>
  <si>
    <t>491172</t>
  </si>
  <si>
    <t>0247684141</t>
  </si>
  <si>
    <t>3 Rue DEBROU</t>
  </si>
  <si>
    <t>EHPAD DEBROU JOUE LES TOURS</t>
  </si>
  <si>
    <t>MAISON DE RETRAITE DEBROU</t>
  </si>
  <si>
    <t>26370016300011</t>
  </si>
  <si>
    <t>609195</t>
  </si>
  <si>
    <t>89170 ST FARGEAU</t>
  </si>
  <si>
    <t>6 Rue du Moulin de l'Arche</t>
  </si>
  <si>
    <t>MAISON DE RETRAITE DE SAINT FARGEAU</t>
  </si>
  <si>
    <t>26890020600015</t>
  </si>
  <si>
    <t>653445</t>
  </si>
  <si>
    <t>03 86 55 73 56</t>
  </si>
  <si>
    <t>89390 RAVIERES</t>
  </si>
  <si>
    <t>Rue Normier Simon</t>
  </si>
  <si>
    <t>23/03/2023</t>
  </si>
  <si>
    <t>EHPAD RESIDENCE CAMILLE RIZIER RAVIERES</t>
  </si>
  <si>
    <t>MAISON DE RETRAITE DE RAVIERES</t>
  </si>
  <si>
    <t>26890018000012</t>
  </si>
  <si>
    <t>616096</t>
  </si>
  <si>
    <t>04 74 39 05 75</t>
  </si>
  <si>
    <t>01160 PONT D AIN</t>
  </si>
  <si>
    <t>Rue Catherinette</t>
  </si>
  <si>
    <t>EHPAD PONT D'AIN</t>
  </si>
  <si>
    <t>MAISON DE RETRAITE DE PONT D AIN</t>
  </si>
  <si>
    <t>26010019300010</t>
  </si>
  <si>
    <t>631000</t>
  </si>
  <si>
    <t>13260 CASSIS</t>
  </si>
  <si>
    <t>BP N°70018</t>
  </si>
  <si>
    <t>10 Rue DU DOCTEUR EMMANUEL AGOSTINI</t>
  </si>
  <si>
    <t>EHPAD CASSIS</t>
  </si>
  <si>
    <t>MAISON DE RETRAITE DE LA SOUBEYRANE</t>
  </si>
  <si>
    <t>26130003200016</t>
  </si>
  <si>
    <t>561575</t>
  </si>
  <si>
    <t>05 59 04 47 00</t>
  </si>
  <si>
    <t>64410 ARZACQ ARRAZIGUET</t>
  </si>
  <si>
    <t>Route DE SAMADET FOGES</t>
  </si>
  <si>
    <t>MAISON DE RETRAITE - BPS FORMATION</t>
  </si>
  <si>
    <t>MAISON DE RETRAITE - BEARN PROMOTION SOCIALE FORMATION</t>
  </si>
  <si>
    <t>75640461764</t>
  </si>
  <si>
    <t>38764759700096</t>
  </si>
  <si>
    <t>545673</t>
  </si>
  <si>
    <t>04 79 33 87 87</t>
  </si>
  <si>
    <t>379 Faubourg MONTMELIAN</t>
  </si>
  <si>
    <t>MIFE DE SAVOIE GUIDANCE 73</t>
  </si>
  <si>
    <t>MAISON DE L'INFORMATION SUR LA FORMATION GUIDANCE 73</t>
  </si>
  <si>
    <t>82730105973</t>
  </si>
  <si>
    <t>48392904800088</t>
  </si>
  <si>
    <t>535825</t>
  </si>
  <si>
    <t>04 50 23 92 66</t>
  </si>
  <si>
    <t>3 IMPASSE DU CHAVAN</t>
  </si>
  <si>
    <t>MIFE HAUTE SAVOIE</t>
  </si>
  <si>
    <t>MAISON DE L'INFORMATION SUR LA FORMATION DE HAUTE SAVOIE</t>
  </si>
  <si>
    <t>82740140074</t>
  </si>
  <si>
    <t>40070546300042</t>
  </si>
  <si>
    <t>498191</t>
  </si>
  <si>
    <t>05 53 66 47 59</t>
  </si>
  <si>
    <t>Avenue EDOUARD HERRIOT</t>
  </si>
  <si>
    <t>MAISON DE L'EUROPE D'AGEN ET DE LOT ET GARONNE</t>
  </si>
  <si>
    <t>72470000247</t>
  </si>
  <si>
    <t>30214933100043</t>
  </si>
  <si>
    <t>531881</t>
  </si>
  <si>
    <t>05 61 53 94 86</t>
  </si>
  <si>
    <t>HOTEL SAINT JEAN</t>
  </si>
  <si>
    <t>32 Rue DE LA DALBADE</t>
  </si>
  <si>
    <t>MAISON DE L'EUROPE TOULOUSE</t>
  </si>
  <si>
    <t>MAISON DE L'EUROPE</t>
  </si>
  <si>
    <t>73310759231</t>
  </si>
  <si>
    <t>34142426500062</t>
  </si>
  <si>
    <t>545600</t>
  </si>
  <si>
    <t>0466217750</t>
  </si>
  <si>
    <t>2 Rue DE LA CITE FOULC</t>
  </si>
  <si>
    <t>91300374530</t>
  </si>
  <si>
    <t>32116336200031</t>
  </si>
  <si>
    <t>542532</t>
  </si>
  <si>
    <t>02 40 65 93 93</t>
  </si>
  <si>
    <t>44620 LA MONTAGNE</t>
  </si>
  <si>
    <t>Le Château d'Aux</t>
  </si>
  <si>
    <t>26/04/2016</t>
  </si>
  <si>
    <t>MAISON DE L'ENFANT FELIX GUILLOUX</t>
  </si>
  <si>
    <t>26440255300012</t>
  </si>
  <si>
    <t>524827</t>
  </si>
  <si>
    <t>04 76 93 17 18</t>
  </si>
  <si>
    <t>40 Rue DE MAINSSIEUX</t>
  </si>
  <si>
    <t>MAISON EMPLOI PVSG</t>
  </si>
  <si>
    <t>MAISON DE L'EMPLOI ET DE LA FORMATION DES PAYS VOIRONNAIS ET SUD GRESIVAUDAN</t>
  </si>
  <si>
    <t>82380420038</t>
  </si>
  <si>
    <t>13000130800019</t>
  </si>
  <si>
    <t>453584</t>
  </si>
  <si>
    <t>05373</t>
  </si>
  <si>
    <t>01 30 24 07 07</t>
  </si>
  <si>
    <t>30 Rue Vauthier</t>
  </si>
  <si>
    <t>MTM</t>
  </si>
  <si>
    <t>MAISON DE LA THERAPIE MANUELLE</t>
  </si>
  <si>
    <t>32032765300020</t>
  </si>
  <si>
    <t>525200</t>
  </si>
  <si>
    <t>04 76 54 31 62</t>
  </si>
  <si>
    <t>5 Place BIR HAKEIM</t>
  </si>
  <si>
    <t>MNEI</t>
  </si>
  <si>
    <t>MAISON DE LA NATURE ET DE L'ENVIRONNEMENT DE L'ISERE</t>
  </si>
  <si>
    <t>82380382438</t>
  </si>
  <si>
    <t>34873738800010</t>
  </si>
  <si>
    <t>452488</t>
  </si>
  <si>
    <t>02 97 31 40 15</t>
  </si>
  <si>
    <t>56360 LE PALAIS</t>
  </si>
  <si>
    <t>LES GLACIS</t>
  </si>
  <si>
    <t>MAISON DE LA NATURE - CPIE BELLE ILE EN MER</t>
  </si>
  <si>
    <t>53560862056</t>
  </si>
  <si>
    <t>38991466400021</t>
  </si>
  <si>
    <t>548133</t>
  </si>
  <si>
    <t>05 17 81 04 18</t>
  </si>
  <si>
    <t>3 Rue ALFRED KASTLER</t>
  </si>
  <si>
    <t>MAISON DE LA COMMUNICATION</t>
  </si>
  <si>
    <t>54170115017</t>
  </si>
  <si>
    <t>48457047800020</t>
  </si>
  <si>
    <t>563705</t>
  </si>
  <si>
    <t>04 75 50 20 98</t>
  </si>
  <si>
    <t>Communauté de communes du Pays de Dieulefit</t>
  </si>
  <si>
    <t>8 Rue Garde de Dieu</t>
  </si>
  <si>
    <t>MAISON DE LA CERAMIQUE DU PAYS DE DIEULEFIT</t>
  </si>
  <si>
    <t>82260164126</t>
  </si>
  <si>
    <t>49984016300012</t>
  </si>
  <si>
    <t>530852</t>
  </si>
  <si>
    <t>0479603081</t>
  </si>
  <si>
    <t>73000 BASSENS</t>
  </si>
  <si>
    <t>BP 653</t>
  </si>
  <si>
    <t>83 Avenue DE BASSENS</t>
  </si>
  <si>
    <t>MAS DE BASSENS</t>
  </si>
  <si>
    <t>MAISON D'ACCUEIL SPECIALISEE LA BOREALE</t>
  </si>
  <si>
    <t>26730261000014</t>
  </si>
  <si>
    <t>574387</t>
  </si>
  <si>
    <t>03 81 47 14 38</t>
  </si>
  <si>
    <t>6 Rue DU MARECHAL LYAUTEY</t>
  </si>
  <si>
    <t>MAISON BLANCHE FORMATION</t>
  </si>
  <si>
    <t>43250256125</t>
  </si>
  <si>
    <t>53377777700020</t>
  </si>
  <si>
    <t>642666</t>
  </si>
  <si>
    <t>0251318123</t>
  </si>
  <si>
    <t>85170 LE POIRE SUR VIE</t>
  </si>
  <si>
    <t>16 Rue DU PETIT BOIS</t>
  </si>
  <si>
    <t>MFR-CFA</t>
  </si>
  <si>
    <t>MAISO FAMILIALE RURALE</t>
  </si>
  <si>
    <t>52850233885</t>
  </si>
  <si>
    <t>78643686500012</t>
  </si>
  <si>
    <t>332410</t>
  </si>
  <si>
    <t>05 57 89 65 00</t>
  </si>
  <si>
    <t>33610 CANEJAN</t>
  </si>
  <si>
    <t>ESPACE FRANCE BATIMENT E ET F</t>
  </si>
  <si>
    <t>4 Voie ROMAINE</t>
  </si>
  <si>
    <t>MAINCARE SOLUTIONS</t>
  </si>
  <si>
    <t>72330644533</t>
  </si>
  <si>
    <t>41487617700075</t>
  </si>
  <si>
    <t>632855</t>
  </si>
  <si>
    <t>05 46 41 41 14</t>
  </si>
  <si>
    <t>13 Rue DE L'HERONNIERE</t>
  </si>
  <si>
    <t>MAIL14 FORMATION NANTES</t>
  </si>
  <si>
    <t>MAIL14 FORMATION</t>
  </si>
  <si>
    <t>52441083644</t>
  </si>
  <si>
    <t>51122331500033</t>
  </si>
  <si>
    <t>669702</t>
  </si>
  <si>
    <t>06 92 31 28 10</t>
  </si>
  <si>
    <t>97427 L ETANG SALE</t>
  </si>
  <si>
    <t>36 Sentier des iris</t>
  </si>
  <si>
    <t>MAILLY ROMAIN</t>
  </si>
  <si>
    <t>MAILLY ROMAIN - IMPROBOOST</t>
  </si>
  <si>
    <t>04973494597</t>
  </si>
  <si>
    <t>51424358300101</t>
  </si>
  <si>
    <t>664819</t>
  </si>
  <si>
    <t>06 23 17 22 94</t>
  </si>
  <si>
    <t>21 Rue du Danemark</t>
  </si>
  <si>
    <t>MAILFERT ELEN</t>
  </si>
  <si>
    <t>MAILFERT ELEN - CABINET DYADESENS</t>
  </si>
  <si>
    <t>53561011256</t>
  </si>
  <si>
    <t>94947717800014</t>
  </si>
  <si>
    <t>587564</t>
  </si>
  <si>
    <t>06 94 43 84 84</t>
  </si>
  <si>
    <t>97355 MACOURIA</t>
  </si>
  <si>
    <t>LOTISSEMENT CLAAD</t>
  </si>
  <si>
    <t>2 Rue WAYANA</t>
  </si>
  <si>
    <t>MAIGNAN JEAN-PEDRO - JPM FORMATION INCENDIE SECOURISME</t>
  </si>
  <si>
    <t>96973055597</t>
  </si>
  <si>
    <t>80253559100019</t>
  </si>
  <si>
    <t>496194</t>
  </si>
  <si>
    <t>0672672945</t>
  </si>
  <si>
    <t>46 Rue de la justice</t>
  </si>
  <si>
    <t>MAIGNAN CATHERINE</t>
  </si>
  <si>
    <t>MAIGNAN CATHERINE AIR RH</t>
  </si>
  <si>
    <t>24450261745</t>
  </si>
  <si>
    <t>50933004900024</t>
  </si>
  <si>
    <t>670340</t>
  </si>
  <si>
    <t>16 Rue DU GARET</t>
  </si>
  <si>
    <t>MAIEUTIMED</t>
  </si>
  <si>
    <t>84692188069</t>
  </si>
  <si>
    <t>98351581800018</t>
  </si>
  <si>
    <t>655880</t>
  </si>
  <si>
    <t>5 Avenue DES BLEUETS</t>
  </si>
  <si>
    <t>MAIESENS</t>
  </si>
  <si>
    <t>32591136059</t>
  </si>
  <si>
    <t>91762693900016</t>
  </si>
  <si>
    <t>493910</t>
  </si>
  <si>
    <t>01 55 78 27 84</t>
  </si>
  <si>
    <t>47-49 Rue DU DOCTEUR ARNOLD NETTER</t>
  </si>
  <si>
    <t>MAIA AUTISME</t>
  </si>
  <si>
    <t>11755110175</t>
  </si>
  <si>
    <t>49948317000035</t>
  </si>
  <si>
    <t>665370</t>
  </si>
  <si>
    <t>07 87 86 89 76</t>
  </si>
  <si>
    <t>61 Rue De Lyon</t>
  </si>
  <si>
    <t>MAIA</t>
  </si>
  <si>
    <t>11756736675</t>
  </si>
  <si>
    <t>88823747600047</t>
  </si>
  <si>
    <t>520860</t>
  </si>
  <si>
    <t>03 83 39 70 70</t>
  </si>
  <si>
    <t>BP 637</t>
  </si>
  <si>
    <t>12 Avenue Du XXème corps</t>
  </si>
  <si>
    <t>MAI</t>
  </si>
  <si>
    <t>44540425554</t>
  </si>
  <si>
    <t>92227332100021</t>
  </si>
  <si>
    <t>560170</t>
  </si>
  <si>
    <t>03 20 92 50 50</t>
  </si>
  <si>
    <t>228 Rue de la Carnoy</t>
  </si>
  <si>
    <t>MAHIRA</t>
  </si>
  <si>
    <t>31590231859</t>
  </si>
  <si>
    <t>38061209300027</t>
  </si>
  <si>
    <t>555563</t>
  </si>
  <si>
    <t>66 235491004</t>
  </si>
  <si>
    <t>THAILANDE - RATCHATHEWI BANGKOK</t>
  </si>
  <si>
    <t>420/6 Ratchawithi Road</t>
  </si>
  <si>
    <t>04/01/2017</t>
  </si>
  <si>
    <t>FACULTY OF TROPICAL MEDICINE</t>
  </si>
  <si>
    <t>MAHIDOL UNIVERISTY FACULTY OF TROPICAL MEDICINE</t>
  </si>
  <si>
    <t>608580</t>
  </si>
  <si>
    <t>05 35 54 77 33</t>
  </si>
  <si>
    <t>35 Avenue du Château</t>
  </si>
  <si>
    <t>24/12/2019</t>
  </si>
  <si>
    <t>MAHIDO SAS</t>
  </si>
  <si>
    <t>75331136833</t>
  </si>
  <si>
    <t>83425106800021</t>
  </si>
  <si>
    <t>664467</t>
  </si>
  <si>
    <t>7 Boulevard GUERIN</t>
  </si>
  <si>
    <t>MAHEU FRANCOIS - FMC</t>
  </si>
  <si>
    <t>MAHEU FRANCOIS - FORMATION MEDIATION CONSEIL</t>
  </si>
  <si>
    <t>93132093713</t>
  </si>
  <si>
    <t>53073861600032</t>
  </si>
  <si>
    <t>601548</t>
  </si>
  <si>
    <t>02 98 96 02 79</t>
  </si>
  <si>
    <t>29300 QUIMPERLE</t>
  </si>
  <si>
    <t>14 Place SAINT-MICHEL</t>
  </si>
  <si>
    <t>MAHE LOIC - AUTO ECOLE</t>
  </si>
  <si>
    <t>53290841029</t>
  </si>
  <si>
    <t>42875291900012</t>
  </si>
  <si>
    <t>629080</t>
  </si>
  <si>
    <t>05 94 35 78 80</t>
  </si>
  <si>
    <t>15 Rue LOUIS BLANC</t>
  </si>
  <si>
    <t>MAHDAOUI CHEDLI</t>
  </si>
  <si>
    <t>MAHDAOUI CHEDLI - HYPNOSIS GATE INSTITUT</t>
  </si>
  <si>
    <t>03973225097</t>
  </si>
  <si>
    <t>43400043600064</t>
  </si>
  <si>
    <t>682834</t>
  </si>
  <si>
    <t>29460 IRVILLAC</t>
  </si>
  <si>
    <t>18 Le Bot</t>
  </si>
  <si>
    <t>MAGUEUR LAURENCE</t>
  </si>
  <si>
    <t>53290974529</t>
  </si>
  <si>
    <t>90838809300019</t>
  </si>
  <si>
    <t>563298</t>
  </si>
  <si>
    <t>06 04 49 79 70</t>
  </si>
  <si>
    <t>APPARTEMENT 45</t>
  </si>
  <si>
    <t>12 Avenue DE L URSS</t>
  </si>
  <si>
    <t>MAGNAN FRANCOIS FORMATEUR CONSULTANT</t>
  </si>
  <si>
    <t>73310732731</t>
  </si>
  <si>
    <t>53430442300013</t>
  </si>
  <si>
    <t>594234</t>
  </si>
  <si>
    <t>05 96 75 42 13</t>
  </si>
  <si>
    <t>ZAC RIVIERE ROCHE BAT F3</t>
  </si>
  <si>
    <t>MAGIS</t>
  </si>
  <si>
    <t>97970166797</t>
  </si>
  <si>
    <t>52348731200010</t>
  </si>
  <si>
    <t>493946</t>
  </si>
  <si>
    <t>0325735885</t>
  </si>
  <si>
    <t>10150 CRENEY PRES TROYES</t>
  </si>
  <si>
    <t>ZONE ARTISNALE DES SOURCES</t>
  </si>
  <si>
    <t>5 Rue DE L'AULNE</t>
  </si>
  <si>
    <t>MAGER PRO CRENEY PRES TROYES</t>
  </si>
  <si>
    <t>MAGER PRO</t>
  </si>
  <si>
    <t>21100055010</t>
  </si>
  <si>
    <t>47838562800050</t>
  </si>
  <si>
    <t>685768</t>
  </si>
  <si>
    <t>202 273 651 66</t>
  </si>
  <si>
    <t>EGYPTE - CAIRO</t>
  </si>
  <si>
    <t>OFF 26 JULY STREET ZAMALEK</t>
  </si>
  <si>
    <t>7 AZIZ ABAZA STREET</t>
  </si>
  <si>
    <t>MAGDI YACOUB HEART FOUNDATION</t>
  </si>
  <si>
    <t>586936</t>
  </si>
  <si>
    <t>06 28 56 36 98</t>
  </si>
  <si>
    <t>80 Rue Régnault</t>
  </si>
  <si>
    <t>MAEVE PRODUCTION</t>
  </si>
  <si>
    <t>11755558375</t>
  </si>
  <si>
    <t>43779971100027</t>
  </si>
  <si>
    <t>659393</t>
  </si>
  <si>
    <t>02 23 51 56 79</t>
  </si>
  <si>
    <t>IMMEUBLE LE SIGMA</t>
  </si>
  <si>
    <t>40 Rue DU BIGNON</t>
  </si>
  <si>
    <t>MAESTRIAS</t>
  </si>
  <si>
    <t>53351090135</t>
  </si>
  <si>
    <t>89322696900010</t>
  </si>
  <si>
    <t>653792</t>
  </si>
  <si>
    <t>02 69 63 13 13</t>
  </si>
  <si>
    <t>97600 KOUNGOU</t>
  </si>
  <si>
    <t>Majicavo Lamir</t>
  </si>
  <si>
    <t>20 Lotissement Les 3 Vallées</t>
  </si>
  <si>
    <t>MAESTRIA RECRUTEMENTS</t>
  </si>
  <si>
    <t>06973090497</t>
  </si>
  <si>
    <t>82038834600018</t>
  </si>
  <si>
    <t>474101</t>
  </si>
  <si>
    <t>0596 61 28 24</t>
  </si>
  <si>
    <t>CENTRE D'AFFAIRES DILLON EXPRESS</t>
  </si>
  <si>
    <t>Rue GEORGES EUCHARIS</t>
  </si>
  <si>
    <t>MAELIA CONSULTING</t>
  </si>
  <si>
    <t>97970169397</t>
  </si>
  <si>
    <t>52408245000015</t>
  </si>
  <si>
    <t>665058</t>
  </si>
  <si>
    <t>580 Avenue DES PRES D'ARENES</t>
  </si>
  <si>
    <t>MADEROFRANCE</t>
  </si>
  <si>
    <t>76341225034</t>
  </si>
  <si>
    <t>90090293300028</t>
  </si>
  <si>
    <t>123316</t>
  </si>
  <si>
    <t>02 41 33 19 20</t>
  </si>
  <si>
    <t>ZAC DU MOULIN MARCILLE</t>
  </si>
  <si>
    <t>17 Rue PAUL POUSSET</t>
  </si>
  <si>
    <t>MADELIN SA</t>
  </si>
  <si>
    <t>52490125149</t>
  </si>
  <si>
    <t>40287489500012</t>
  </si>
  <si>
    <t>362748</t>
  </si>
  <si>
    <t>09 50 74 09 62</t>
  </si>
  <si>
    <t>29470 PLOUGASTEL DAOULAS</t>
  </si>
  <si>
    <t>7 Rue LOUIS GUILLOUX</t>
  </si>
  <si>
    <t>MADEC QUEMENEUR CATHY</t>
  </si>
  <si>
    <t>MADEC QUEMENEUR CATHY - ACTENN</t>
  </si>
  <si>
    <t>53290817729</t>
  </si>
  <si>
    <t>47951156000019</t>
  </si>
  <si>
    <t>540500</t>
  </si>
  <si>
    <t>01270</t>
  </si>
  <si>
    <t>05 59 03 70 83</t>
  </si>
  <si>
    <t>CITE DU PALAIS</t>
  </si>
  <si>
    <t>24 Avenue DE MARHUM</t>
  </si>
  <si>
    <t>MADEA</t>
  </si>
  <si>
    <t>72640252264</t>
  </si>
  <si>
    <t>48394886500033</t>
  </si>
  <si>
    <t>636514</t>
  </si>
  <si>
    <t>01 71 86 43 35</t>
  </si>
  <si>
    <t>135 Boulevard CHANZY</t>
  </si>
  <si>
    <t>MADE IN MONTREUIL</t>
  </si>
  <si>
    <t>MADE IN MONTREUIL - ICI MONTREUIL</t>
  </si>
  <si>
    <t>11930670993</t>
  </si>
  <si>
    <t>75248379200020</t>
  </si>
  <si>
    <t>615523</t>
  </si>
  <si>
    <t>09468</t>
  </si>
  <si>
    <t>06 88 60 96 23</t>
  </si>
  <si>
    <t>93210 LA PLAINE ST DENIS</t>
  </si>
  <si>
    <t>13 Rue FEDERICO FELLINI</t>
  </si>
  <si>
    <t>MADDIE COMMUNIQUE</t>
  </si>
  <si>
    <t>11930798593</t>
  </si>
  <si>
    <t>84809029600023</t>
  </si>
  <si>
    <t>587254</t>
  </si>
  <si>
    <t>06 17 88 75 82</t>
  </si>
  <si>
    <t>13 Rue germain</t>
  </si>
  <si>
    <t>MADDALENA FANNY</t>
  </si>
  <si>
    <t>84691468669</t>
  </si>
  <si>
    <t>52115407000028</t>
  </si>
  <si>
    <t>422680</t>
  </si>
  <si>
    <t>02913</t>
  </si>
  <si>
    <t>05 56 22 28 23</t>
  </si>
  <si>
    <t>33470 GUJAN MESTRAS</t>
  </si>
  <si>
    <t>58 bis Allée des Grands Champs</t>
  </si>
  <si>
    <t>MACS FORMATION</t>
  </si>
  <si>
    <t>51151837500015</t>
  </si>
  <si>
    <t>530207</t>
  </si>
  <si>
    <t>26300 ALIXAN</t>
  </si>
  <si>
    <t>1 Rue Marc Seguin</t>
  </si>
  <si>
    <t>MACROSCOP ANTIPODES INGENIERIE</t>
  </si>
  <si>
    <t>82260169126</t>
  </si>
  <si>
    <t>50844481700011</t>
  </si>
  <si>
    <t>163910</t>
  </si>
  <si>
    <t>05 49 09 44 41</t>
  </si>
  <si>
    <t>2 Rue DU PIED DE FOND</t>
  </si>
  <si>
    <t>MACIF CENTRE DE VOILE</t>
  </si>
  <si>
    <t>54790020779</t>
  </si>
  <si>
    <t>34313953100010</t>
  </si>
  <si>
    <t>601366</t>
  </si>
  <si>
    <t>09 50 95 01 78</t>
  </si>
  <si>
    <t>1 RESIDENCE L EMBARCADERE</t>
  </si>
  <si>
    <t>2 Quai D ALSACE</t>
  </si>
  <si>
    <t>MACIA STEPHANIE - ONGLES FORMATIONS</t>
  </si>
  <si>
    <t>91110137511</t>
  </si>
  <si>
    <t>41194617100054</t>
  </si>
  <si>
    <t>629790</t>
  </si>
  <si>
    <t>06 98 04 02 90</t>
  </si>
  <si>
    <t>93220 GAGNY</t>
  </si>
  <si>
    <t>7 Avenue des Frênes</t>
  </si>
  <si>
    <t>MACHINAL SOPHIE</t>
  </si>
  <si>
    <t>11930746493</t>
  </si>
  <si>
    <t>75387284500031</t>
  </si>
  <si>
    <t>614609</t>
  </si>
  <si>
    <t>04 71 57 94 26</t>
  </si>
  <si>
    <t>ZA Taulhac</t>
  </si>
  <si>
    <t>189 Rue du Besson</t>
  </si>
  <si>
    <t>MACHADO</t>
  </si>
  <si>
    <t>MACHADO - CFR MACHADO</t>
  </si>
  <si>
    <t>84430347243</t>
  </si>
  <si>
    <t>51937217100016</t>
  </si>
  <si>
    <t>612224</t>
  </si>
  <si>
    <t>06 15 47 55 09</t>
  </si>
  <si>
    <t>406 Chemin DE MUREVIEILLE</t>
  </si>
  <si>
    <t>MACH CABIROL MIREILLE</t>
  </si>
  <si>
    <t>84420330242</t>
  </si>
  <si>
    <t>47967911000052</t>
  </si>
  <si>
    <t>678170</t>
  </si>
  <si>
    <t>01 84 80 89 77</t>
  </si>
  <si>
    <t>4 Rue 4 rue Marsoulan</t>
  </si>
  <si>
    <t>MACERTIF</t>
  </si>
  <si>
    <t>11755393175</t>
  </si>
  <si>
    <t>53497556000028</t>
  </si>
  <si>
    <t>643300</t>
  </si>
  <si>
    <t>06 70 34 41 98</t>
  </si>
  <si>
    <t>64122 URRUGNE</t>
  </si>
  <si>
    <t>1121 Chemin D'ELBARREN</t>
  </si>
  <si>
    <t>MACE JUSTINE</t>
  </si>
  <si>
    <t>75640499064</t>
  </si>
  <si>
    <t>82917177600026</t>
  </si>
  <si>
    <t>581094</t>
  </si>
  <si>
    <t>01 47 20 91 00</t>
  </si>
  <si>
    <t>55 Avenue MARCEAU</t>
  </si>
  <si>
    <t>MAC ARTHUR</t>
  </si>
  <si>
    <t>11755138075</t>
  </si>
  <si>
    <t>40477611400021</t>
  </si>
  <si>
    <t>628347</t>
  </si>
  <si>
    <t>04 78 02 39 88</t>
  </si>
  <si>
    <t>17 Rue CREPET</t>
  </si>
  <si>
    <t>17/09/2021</t>
  </si>
  <si>
    <t>MABDESIGN</t>
  </si>
  <si>
    <t>84691448569</t>
  </si>
  <si>
    <t>80838938100027</t>
  </si>
  <si>
    <t>409108</t>
  </si>
  <si>
    <t>02 40 69 51 02</t>
  </si>
  <si>
    <t>8 Rue De Rieux</t>
  </si>
  <si>
    <t>MAATURA - QPC</t>
  </si>
  <si>
    <t>52440517744</t>
  </si>
  <si>
    <t>42468375300059</t>
  </si>
  <si>
    <t>639047</t>
  </si>
  <si>
    <t>06 67 12 04 49</t>
  </si>
  <si>
    <t>5 Rue René de Boussac</t>
  </si>
  <si>
    <t>MAAROUFI HANANE</t>
  </si>
  <si>
    <t>MAAROUFI HANANE - CARRIERH</t>
  </si>
  <si>
    <t>75331238233</t>
  </si>
  <si>
    <t>88187830000014</t>
  </si>
  <si>
    <t>558291</t>
  </si>
  <si>
    <t>04 84 15 48 96</t>
  </si>
  <si>
    <t>5 Impasse ROMAGNOLI</t>
  </si>
  <si>
    <t>MAALLEM FATIHA - BDN &amp; CO</t>
  </si>
  <si>
    <t>93840380784</t>
  </si>
  <si>
    <t>81106835200020</t>
  </si>
  <si>
    <t>621468</t>
  </si>
  <si>
    <t>69530 BRIGNAIS</t>
  </si>
  <si>
    <t>13 Rue DE L EGLISE</t>
  </si>
  <si>
    <t>16/03/2021</t>
  </si>
  <si>
    <t>MAAC LAB</t>
  </si>
  <si>
    <t>84691641869</t>
  </si>
  <si>
    <t>83330111200011</t>
  </si>
  <si>
    <t>686130</t>
  </si>
  <si>
    <t>02 62 73 00 91</t>
  </si>
  <si>
    <t>6 Ruelle Des Hortensias</t>
  </si>
  <si>
    <t>MA SOLUTION FORMATION</t>
  </si>
  <si>
    <t>04973371797</t>
  </si>
  <si>
    <t>90494288500016</t>
  </si>
  <si>
    <t>632910</t>
  </si>
  <si>
    <t>44 20 7501 6762</t>
  </si>
  <si>
    <t>Dulwich Road</t>
  </si>
  <si>
    <t>St Judes Church</t>
  </si>
  <si>
    <t>MA HEALTHCARE LTD</t>
  </si>
  <si>
    <t>578060</t>
  </si>
  <si>
    <t>08243</t>
  </si>
  <si>
    <t>06 17 69 57 62</t>
  </si>
  <si>
    <t>15 Rue De Saintonge</t>
  </si>
  <si>
    <t>30/10/2020</t>
  </si>
  <si>
    <t>MA FORMATION SANTE</t>
  </si>
  <si>
    <t>75331070633</t>
  </si>
  <si>
    <t>82941081000024</t>
  </si>
  <si>
    <t>591750</t>
  </si>
  <si>
    <t>06 63 03 27 29</t>
  </si>
  <si>
    <t>27 Rue Romarin</t>
  </si>
  <si>
    <t>MA FAMILLE COMME UNIQUE</t>
  </si>
  <si>
    <t>82691355269</t>
  </si>
  <si>
    <t>51244231000029</t>
  </si>
  <si>
    <t>444224</t>
  </si>
  <si>
    <t>02751</t>
  </si>
  <si>
    <t>0478409124</t>
  </si>
  <si>
    <t>25 Chemin Des Mesanges</t>
  </si>
  <si>
    <t>M FORMATION</t>
  </si>
  <si>
    <t>84070116007</t>
  </si>
  <si>
    <t>51951074700040</t>
  </si>
  <si>
    <t>675222</t>
  </si>
  <si>
    <t>6 Rue CLEMENT</t>
  </si>
  <si>
    <t>M EVOLUTION</t>
  </si>
  <si>
    <t>82690884869</t>
  </si>
  <si>
    <t>48463882000015</t>
  </si>
  <si>
    <t>296077</t>
  </si>
  <si>
    <t>03 85 88 83 13</t>
  </si>
  <si>
    <t>71600 PARAY LE MONIAL</t>
  </si>
  <si>
    <t>15 bis Quai DE L'INDUSTRIE</t>
  </si>
  <si>
    <t>M COMME MOSAIQUE</t>
  </si>
  <si>
    <t>26710127571</t>
  </si>
  <si>
    <t>43390668200037</t>
  </si>
  <si>
    <t>653019</t>
  </si>
  <si>
    <t>09 72 63 10 41</t>
  </si>
  <si>
    <t>Le Ducal - Bât. C</t>
  </si>
  <si>
    <t>Port Marina Baie des Anges</t>
  </si>
  <si>
    <t>L4M</t>
  </si>
  <si>
    <t>93060796306</t>
  </si>
  <si>
    <t>81791039100017</t>
  </si>
  <si>
    <t>622564</t>
  </si>
  <si>
    <t>27350 HAUVILLE</t>
  </si>
  <si>
    <t>2 Rue du Bosc Lambert</t>
  </si>
  <si>
    <t>L2RH</t>
  </si>
  <si>
    <t>28270228727</t>
  </si>
  <si>
    <t>88502118800010</t>
  </si>
  <si>
    <t>658194</t>
  </si>
  <si>
    <t>MMC 446</t>
  </si>
  <si>
    <t>420 Delaware Street SE</t>
  </si>
  <si>
    <t>LDN</t>
  </si>
  <si>
    <t>LYSOSOMAL DISEASE NETWORK</t>
  </si>
  <si>
    <t>678545</t>
  </si>
  <si>
    <t>2 Quai du pavois d'or</t>
  </si>
  <si>
    <t>LYSIS CONSEIL</t>
  </si>
  <si>
    <t>76340948234</t>
  </si>
  <si>
    <t>48365248300049</t>
  </si>
  <si>
    <t>571842</t>
  </si>
  <si>
    <t>4 Cours Albert Thomas</t>
  </si>
  <si>
    <t>LYON 3 VALORISATION</t>
  </si>
  <si>
    <t>82690861269</t>
  </si>
  <si>
    <t>44264699800025</t>
  </si>
  <si>
    <t>613332</t>
  </si>
  <si>
    <t>04 78 78 10 00</t>
  </si>
  <si>
    <t>405 Avenue JEAN JAURES</t>
  </si>
  <si>
    <t>LYON OLYMPIQUE UNIVERSITAIRE LOU RUGBY</t>
  </si>
  <si>
    <t>84691642269</t>
  </si>
  <si>
    <t>43325905800041</t>
  </si>
  <si>
    <t>632909</t>
  </si>
  <si>
    <t>04 78 72 24 81</t>
  </si>
  <si>
    <t>48 Rue Quivogne</t>
  </si>
  <si>
    <t>LYON LANGUES</t>
  </si>
  <si>
    <t>LYON LANGUES BY INFLEXYON</t>
  </si>
  <si>
    <t>82690922169</t>
  </si>
  <si>
    <t>48853727500049</t>
  </si>
  <si>
    <t>324401</t>
  </si>
  <si>
    <t>04 77 26 11 65</t>
  </si>
  <si>
    <t>Rue LOUIS BLANC</t>
  </si>
  <si>
    <t>LTP LE PUITS DE L'AUNE FEURS</t>
  </si>
  <si>
    <t>LYCEE TECHNIQUE PRIVE LE PUITS DE L'AUNE</t>
  </si>
  <si>
    <t>82420098342</t>
  </si>
  <si>
    <t>77630753000027</t>
  </si>
  <si>
    <t>601172</t>
  </si>
  <si>
    <t>0251477474</t>
  </si>
  <si>
    <t>CS 80023</t>
  </si>
  <si>
    <t>Rue CHARLEMAGNE</t>
  </si>
  <si>
    <t>LYCEE TECHNIQUE DE L'OGEC NOTRE DAME DU ROC</t>
  </si>
  <si>
    <t>52850001385</t>
  </si>
  <si>
    <t>32548695900027</t>
  </si>
  <si>
    <t>313397</t>
  </si>
  <si>
    <t>04 68 64 01 48</t>
  </si>
  <si>
    <t>66200 THEZA</t>
  </si>
  <si>
    <t>Route Nationale</t>
  </si>
  <si>
    <t>25/08/2014</t>
  </si>
  <si>
    <t>LYCEE TECHN AGRICOLE  EPLEFPA PERPIGNAN R THEZA SIEGE</t>
  </si>
  <si>
    <t>LYCEE TECHNIQUE AGRICOLE  EPLEFPA PERPIGNAN ROUSSILLON</t>
  </si>
  <si>
    <t>9166P015966</t>
  </si>
  <si>
    <t>19660699000014</t>
  </si>
  <si>
    <t>621882</t>
  </si>
  <si>
    <t>04 71 65 75 10</t>
  </si>
  <si>
    <t>43200 YSSINGEAUX</t>
  </si>
  <si>
    <t>16 bis Rue TRAVERSIERE</t>
  </si>
  <si>
    <t>LYCEE SAINT GABRIEL ECSY FORMATION</t>
  </si>
  <si>
    <t>LYCEE SAINT GABRIEL - ENSEMBLE SCOLAIRE CATHOLIQUE YSSINGEAUX</t>
  </si>
  <si>
    <t>83430331543</t>
  </si>
  <si>
    <t>77916457300015</t>
  </si>
  <si>
    <t>599323</t>
  </si>
  <si>
    <t>0385810375</t>
  </si>
  <si>
    <t>22 Avenue de Charolles</t>
  </si>
  <si>
    <t>LYCEE SACRE COEUR DE L'ENSEMBLE SCOLAIRE LA SALLE</t>
  </si>
  <si>
    <t>LYCEE SACRE COEUR DE L'OGEC DE L'ENSEMBLE SCOLAIRE LA SALLE PARAY LE MONIAL</t>
  </si>
  <si>
    <t>26710130771</t>
  </si>
  <si>
    <t>53783453300011</t>
  </si>
  <si>
    <t>495566</t>
  </si>
  <si>
    <t>04 50 43 87 65</t>
  </si>
  <si>
    <t>74930 REIGNIER ESERY</t>
  </si>
  <si>
    <t>55 Impasse du brevent</t>
  </si>
  <si>
    <t>LYCEE RURAL PRIVE JEANNE ANTIDE</t>
  </si>
  <si>
    <t>82740073874</t>
  </si>
  <si>
    <t>30296050500030</t>
  </si>
  <si>
    <t>626934</t>
  </si>
  <si>
    <t>2 Avenue DE L ERMITAGE</t>
  </si>
  <si>
    <t>LYCEE RURAL LES 3 VALLEES</t>
  </si>
  <si>
    <t>82740283274</t>
  </si>
  <si>
    <t>39388611400023</t>
  </si>
  <si>
    <t>99582</t>
  </si>
  <si>
    <t>03 29 76 24 76</t>
  </si>
  <si>
    <t>1 Place LAMAGNY</t>
  </si>
  <si>
    <t>LYCEE RAYMOND POINCARE</t>
  </si>
  <si>
    <t>LYCEE RAYMOND POINCARE - GRETA LORRAINE OUEST</t>
  </si>
  <si>
    <t>4155P000255</t>
  </si>
  <si>
    <t>19550002000019</t>
  </si>
  <si>
    <t>532733</t>
  </si>
  <si>
    <t>05 58 77 90 87</t>
  </si>
  <si>
    <t>40230 SAUBRIGUES</t>
  </si>
  <si>
    <t>LEAP SAUBRIGUES</t>
  </si>
  <si>
    <t>11 Route Mottes</t>
  </si>
  <si>
    <t>LYCEE PROFESSIONNEL RURAL LEAP SAUBRIGUES</t>
  </si>
  <si>
    <t>LYCEE PROFESSIONNEL RURAL LEAP</t>
  </si>
  <si>
    <t>72400108540</t>
  </si>
  <si>
    <t>78212675900011</t>
  </si>
  <si>
    <t>675155</t>
  </si>
  <si>
    <t>04 66 39 58 39</t>
  </si>
  <si>
    <t>4 Impasse DES RECOLLETS CS 91029</t>
  </si>
  <si>
    <t>LYCEE PROF PRIVE ST MARIE BAGNOLS SUR CEZE</t>
  </si>
  <si>
    <t>LYCEE PROFESSIONNEL PRIVE ST MARIE</t>
  </si>
  <si>
    <t>91300182830</t>
  </si>
  <si>
    <t>77585750100032</t>
  </si>
  <si>
    <t>513003</t>
  </si>
  <si>
    <t>03 82 50 57 55</t>
  </si>
  <si>
    <t>57840 OTTANGE</t>
  </si>
  <si>
    <t>1 Rue de l'Eglise</t>
  </si>
  <si>
    <t>LEP PRIVE SAINT ANDRE</t>
  </si>
  <si>
    <t>LYCEE PROFESSIONNEL PRIVE SAINT ANDRE CENTRE DE FORMATION EGERIS</t>
  </si>
  <si>
    <t>41570053657</t>
  </si>
  <si>
    <t>78001478300010</t>
  </si>
  <si>
    <t>600118</t>
  </si>
  <si>
    <t>04 74 75 95 95</t>
  </si>
  <si>
    <t>01130 NANTUA</t>
  </si>
  <si>
    <t>5 Rue Docteur Levrat</t>
  </si>
  <si>
    <t>LPPRA NANTUA</t>
  </si>
  <si>
    <t>LYCEE PROFESSIONNEL PRIVE RURAL DE L'AIN</t>
  </si>
  <si>
    <t>82010107301</t>
  </si>
  <si>
    <t>38284767100049</t>
  </si>
  <si>
    <t>544796</t>
  </si>
  <si>
    <t>05 63 93 07 90</t>
  </si>
  <si>
    <t>82300 CAUSSADE</t>
  </si>
  <si>
    <t>151 Chemin LISSART</t>
  </si>
  <si>
    <t>LEP PRIVE CLAIR FOYER ASSOCIATION CAUSSADE</t>
  </si>
  <si>
    <t>LYCEE PROFESSIONNEL PRIVE CLAIR FOYER ASSOCIATION</t>
  </si>
  <si>
    <t>73820059582</t>
  </si>
  <si>
    <t>77727744300019</t>
  </si>
  <si>
    <t>477760</t>
  </si>
  <si>
    <t>05 56 63 48 80</t>
  </si>
  <si>
    <t>8 Rue GUY ARCAM</t>
  </si>
  <si>
    <t>LPP AGIR</t>
  </si>
  <si>
    <t>LYCEE PROFESSIONNEL PRIVE AGIR</t>
  </si>
  <si>
    <t>339131</t>
  </si>
  <si>
    <t>03 25 83 11 20</t>
  </si>
  <si>
    <t>Rue DU PARADIS</t>
  </si>
  <si>
    <t>LPP JEANNE MANCE</t>
  </si>
  <si>
    <t>LYCEE PROFESSIONNEL PRIVE  JEANNE MANCE</t>
  </si>
  <si>
    <t>21100043310</t>
  </si>
  <si>
    <t>78034846200042</t>
  </si>
  <si>
    <t>519674</t>
  </si>
  <si>
    <t>02 40 50 51 01</t>
  </si>
  <si>
    <t>111 Rue du Port Boyer</t>
  </si>
  <si>
    <t>LYCEE PROFESSIONNEL MARITIME JACQUES CASSARD</t>
  </si>
  <si>
    <t>52440422444</t>
  </si>
  <si>
    <t>19442313300017</t>
  </si>
  <si>
    <t>544036</t>
  </si>
  <si>
    <t>06 25 33 12 82</t>
  </si>
  <si>
    <t>410 MONTEE GAUTHIER VILLARS</t>
  </si>
  <si>
    <t>EPLEFPA MANCY LONS LE SAUNIER</t>
  </si>
  <si>
    <t>LYCEE PROFESSIONNEL AGRICOLE MANCY</t>
  </si>
  <si>
    <t>4339P001739</t>
  </si>
  <si>
    <t>19390809200011</t>
  </si>
  <si>
    <t>655478</t>
  </si>
  <si>
    <t>04 76 05 02 66</t>
  </si>
  <si>
    <t>56 Rue de la Martellière</t>
  </si>
  <si>
    <t>LYCEE PROF AGR LA MARTELIERRE DE L'EPLEFPA VOIRON</t>
  </si>
  <si>
    <t>LYCEE PROFESSIONNEL AGRICOLE LA MARTELIERRE DE L'EPLEFPA</t>
  </si>
  <si>
    <t>8238P388638</t>
  </si>
  <si>
    <t>19381818400015</t>
  </si>
  <si>
    <t>488665</t>
  </si>
  <si>
    <t>0549938693</t>
  </si>
  <si>
    <t>86540 THURE</t>
  </si>
  <si>
    <t>BP 22</t>
  </si>
  <si>
    <t>domaine des Chavaliers</t>
  </si>
  <si>
    <t>LAH REGIONAL - EPLEA NAT'THURE VEGETAL</t>
  </si>
  <si>
    <t>LYCEE PROFESSIONNEL AGRICOLE DANIELLE MATHIRON</t>
  </si>
  <si>
    <t>5486P002586</t>
  </si>
  <si>
    <t>19860818400018</t>
  </si>
  <si>
    <t>509991</t>
  </si>
  <si>
    <t>03 44 75 77 20</t>
  </si>
  <si>
    <t>60170 RIBECOURT DRESLINCOURT</t>
  </si>
  <si>
    <t>BP 119 - Lycée Horticole</t>
  </si>
  <si>
    <t>91 Rue ANDRE REGNIER</t>
  </si>
  <si>
    <t>LYCEE PROF AGRICOLE  RIBECOURT DRESLINCOURT</t>
  </si>
  <si>
    <t>LYCEE PROFESSIONNEL AGRICOLE  RIBECOURT DRESLINCOURT</t>
  </si>
  <si>
    <t>32600319260</t>
  </si>
  <si>
    <t>19601265200018</t>
  </si>
  <si>
    <t>636861</t>
  </si>
  <si>
    <t>07 49 55 28 98</t>
  </si>
  <si>
    <t>7 Rue DU 8 MAI 1945</t>
  </si>
  <si>
    <t>LYCEE PRIVE STE ANNE DE L'OGEC BOURG CHEVREAU</t>
  </si>
  <si>
    <t>LYCEE PRIVE STE ANNE DE L'OGEC DE L INSTITUTION BOURG CHEVREAU</t>
  </si>
  <si>
    <t>78834821700027</t>
  </si>
  <si>
    <t>125970</t>
  </si>
  <si>
    <t>30 Avenue FOOUCHET</t>
  </si>
  <si>
    <t>LYC PRIVE PAU</t>
  </si>
  <si>
    <t>LYCEE PRIVE ST DOMINIQUE</t>
  </si>
  <si>
    <t>72640096464</t>
  </si>
  <si>
    <t>33461140700019</t>
  </si>
  <si>
    <t>173782</t>
  </si>
  <si>
    <t>05 59 38 55 83</t>
  </si>
  <si>
    <t>64390 SAUVETERRE DE BEARN</t>
  </si>
  <si>
    <t>Route D'ORAAS</t>
  </si>
  <si>
    <t>LYCEE PRIVE RURAL NOTRE DAME</t>
  </si>
  <si>
    <t>484453</t>
  </si>
  <si>
    <t>03 84 79 66 10</t>
  </si>
  <si>
    <t>BP 24</t>
  </si>
  <si>
    <t>36 Rue DU GOUVERNEMENT</t>
  </si>
  <si>
    <t>LYCEE PRIVE PASTEUR MONT ROLAND</t>
  </si>
  <si>
    <t>43390074439</t>
  </si>
  <si>
    <t>77838286100012</t>
  </si>
  <si>
    <t>575197</t>
  </si>
  <si>
    <t>0466562425</t>
  </si>
  <si>
    <t>17 Place HENRI BARBUSSE</t>
  </si>
  <si>
    <t>ASSOCIATION EDUCATION POPULAIRE</t>
  </si>
  <si>
    <t>LYCEE PRIVE DE LA SALLE CENTRE DE FORMATION ASSOCIATION EDUCATION POPULAIRE</t>
  </si>
  <si>
    <t>91300002430</t>
  </si>
  <si>
    <t>77584892200032</t>
  </si>
  <si>
    <t>408347</t>
  </si>
  <si>
    <t>05 49 61 60 60</t>
  </si>
  <si>
    <t>2 Avenue DE LA REVOLUTION</t>
  </si>
  <si>
    <t>LYCEE ST JACQUES DE COMPOSTELLE</t>
  </si>
  <si>
    <t>LYCEE PRI VE ST JACQUES DE COMPOSTELLE</t>
  </si>
  <si>
    <t>54860059086</t>
  </si>
  <si>
    <t>78156439800035</t>
  </si>
  <si>
    <t>668412</t>
  </si>
  <si>
    <t>02 51 36 46 00</t>
  </si>
  <si>
    <t>29 Boulevard Gaston Guitton</t>
  </si>
  <si>
    <t>LYCEE POLYVALENT ROSA PARKS</t>
  </si>
  <si>
    <t>LYCEE POLYVALENT ROSA PARKS - LYCEE DES METIERS - LPO</t>
  </si>
  <si>
    <t>52850271785</t>
  </si>
  <si>
    <t>19850027400016</t>
  </si>
  <si>
    <t>370435</t>
  </si>
  <si>
    <t>04 77 49 37 77</t>
  </si>
  <si>
    <t>LYCEE POLYVALENT PRIVE</t>
  </si>
  <si>
    <t>35 Rue DE LA RICHELANDIERE</t>
  </si>
  <si>
    <t>LYCEE POLYVALENT PRIVE ST ETIENNE</t>
  </si>
  <si>
    <t>LYCEE POLYVALENT PRIVE LA SALESIENNE</t>
  </si>
  <si>
    <t>82420099942</t>
  </si>
  <si>
    <t>77639526100014</t>
  </si>
  <si>
    <t>503046</t>
  </si>
  <si>
    <t>02 54 56 43 16</t>
  </si>
  <si>
    <t>23 Rue des Saintes Maries</t>
  </si>
  <si>
    <t>AGMTP IFC PROVIDENCE</t>
  </si>
  <si>
    <t>LYCEE POLYVALENT PRIVE INSTITUT DE FORMATION CONTINUE LA PROVIDENCE</t>
  </si>
  <si>
    <t>24410013841</t>
  </si>
  <si>
    <t>77536826900020</t>
  </si>
  <si>
    <t>640670</t>
  </si>
  <si>
    <t>03 88 76 74 76</t>
  </si>
  <si>
    <t>14 Rue sellenick</t>
  </si>
  <si>
    <t>LYCEE POLYVALENT ORT STRASBOURG</t>
  </si>
  <si>
    <t>LYCEE POLYVALENT ORT DE L'ASSOCIATION ORT</t>
  </si>
  <si>
    <t>11752836675</t>
  </si>
  <si>
    <t>77568810400030</t>
  </si>
  <si>
    <t>650365</t>
  </si>
  <si>
    <t>01 44 93 81 36</t>
  </si>
  <si>
    <t>74 Avenue Philippe Auguste</t>
  </si>
  <si>
    <t>LYCEE CFA PUBLIC DORIAN</t>
  </si>
  <si>
    <t>LYCEE POLYVALENT ET DES METIERS DORIAN</t>
  </si>
  <si>
    <t>11755991575</t>
  </si>
  <si>
    <t>19750676900029</t>
  </si>
  <si>
    <t>531431</t>
  </si>
  <si>
    <t>0495348320</t>
  </si>
  <si>
    <t>BP 65</t>
  </si>
  <si>
    <t>BATTERIE LES TURQUINES</t>
  </si>
  <si>
    <t>LYCEE MARITIME ET AQUACOLE DE BASTIA</t>
  </si>
  <si>
    <t>9420P208620</t>
  </si>
  <si>
    <t>19202666400016</t>
  </si>
  <si>
    <t>661260</t>
  </si>
  <si>
    <t>05 59 47 34 01</t>
  </si>
  <si>
    <t>64500 CIBOURE</t>
  </si>
  <si>
    <t>BP 316 - SOCOA</t>
  </si>
  <si>
    <t>Avenue Eugene Corre - quartier de l'Untxin</t>
  </si>
  <si>
    <t>12/10/2023</t>
  </si>
  <si>
    <t>LYCEE MARITIME DE CIBOURE</t>
  </si>
  <si>
    <t>75640429064</t>
  </si>
  <si>
    <t>19641840400014</t>
  </si>
  <si>
    <t>670650</t>
  </si>
  <si>
    <t>02 27 30 86 05</t>
  </si>
  <si>
    <t>76400 FECAMP</t>
  </si>
  <si>
    <t>248 Avenue JEAN LORRAIN</t>
  </si>
  <si>
    <t>LYCEE MARITIME ANITA CONTI FECAMP</t>
  </si>
  <si>
    <t>LYCEE MARITIME ANITA CONTI - SIEGE</t>
  </si>
  <si>
    <t>23760495676</t>
  </si>
  <si>
    <t>19763005600012</t>
  </si>
  <si>
    <t>565696</t>
  </si>
  <si>
    <t>0970000395</t>
  </si>
  <si>
    <t>10 Quai FRISSARD</t>
  </si>
  <si>
    <t>LYCEE MARITIME ANITA CONTI LE HAVRE</t>
  </si>
  <si>
    <t>LYCEE MARITIME ANITA CONTI - FORMATION CONTINUE HAUTE NORMANDIE</t>
  </si>
  <si>
    <t>19763005600046</t>
  </si>
  <si>
    <t>588428</t>
  </si>
  <si>
    <t>02 33 44 74 40</t>
  </si>
  <si>
    <t>BP 36</t>
  </si>
  <si>
    <t>Rue Matignon</t>
  </si>
  <si>
    <t>21/08/2018</t>
  </si>
  <si>
    <t>LYCEE MARITIME &amp; AQUACOLE CHERBOURG</t>
  </si>
  <si>
    <t>LYCEE MARITIME &amp; AQUACOLE DANIEL RIGOLET CHERBOURG</t>
  </si>
  <si>
    <t>25750035250</t>
  </si>
  <si>
    <t>19501861900013</t>
  </si>
  <si>
    <t>624123</t>
  </si>
  <si>
    <t>04 78 66 64 00</t>
  </si>
  <si>
    <t>26 Chemin De La Bruyere</t>
  </si>
  <si>
    <t>LYCEE GENERAL TECHNO AGRICOLE DE DARDILLY DE L'EPLEFPA</t>
  </si>
  <si>
    <t>LYCEE GENERAL TECHNOLOGIQUE AGRICOLE DE DARDILLY DE L'EPLEFPA</t>
  </si>
  <si>
    <t>84691703069</t>
  </si>
  <si>
    <t>19690250600019</t>
  </si>
  <si>
    <t>171372</t>
  </si>
  <si>
    <t>03 26 68 66 11</t>
  </si>
  <si>
    <t>51460 L EPINE</t>
  </si>
  <si>
    <t>52 Allée DU CHATEAU</t>
  </si>
  <si>
    <t>02/09/2014</t>
  </si>
  <si>
    <t>LEGTA SOMME VESLE</t>
  </si>
  <si>
    <t>LYCEE GENERAL TECHNOLOGIQUE AGRICOLE DE CHALONS EN CHAMPAGNE SIEGE</t>
  </si>
  <si>
    <t>2151P002051</t>
  </si>
  <si>
    <t>19511196800010</t>
  </si>
  <si>
    <t>681283</t>
  </si>
  <si>
    <t>02 32 23 69 00</t>
  </si>
  <si>
    <t>2 Rue Pierre Semard</t>
  </si>
  <si>
    <t>LGT ARISTIDE BRIAND EVREUX</t>
  </si>
  <si>
    <t>LYCEE GENERAL ET TECHNOLOGIQUE ARISTIDE BRIAND - SIEGE SOCIAL</t>
  </si>
  <si>
    <t>28270198127</t>
  </si>
  <si>
    <t>19270016900019</t>
  </si>
  <si>
    <t>587837</t>
  </si>
  <si>
    <t>05 61 37 65 87</t>
  </si>
  <si>
    <t>31330 ONDES</t>
  </si>
  <si>
    <t>31 Route DE CASTELNAU</t>
  </si>
  <si>
    <t>LEGTA CFPPA DE ONDES FOURNERY</t>
  </si>
  <si>
    <t>LYCEE GENERAL ET TECHNOLOGIQUE AGRICOLE CFPPA DE ONDES FOURNERY</t>
  </si>
  <si>
    <t>7331P004531</t>
  </si>
  <si>
    <t>19311241400019</t>
  </si>
  <si>
    <t>686190</t>
  </si>
  <si>
    <t>05 61 15 92 60</t>
  </si>
  <si>
    <t>14 Rue ETIENNE COLLONGUES</t>
  </si>
  <si>
    <t>LYCEE G &amp; T MAURICE GRYNFOGEL DE ASS ORT COLOMIERS</t>
  </si>
  <si>
    <t>LYCEE G &amp; T MAURICE GRYNFOGEL DE ASSOCIATION ORT</t>
  </si>
  <si>
    <t>77568810400048</t>
  </si>
  <si>
    <t>148908</t>
  </si>
  <si>
    <t>03 26 69 32 70</t>
  </si>
  <si>
    <t>1 Rue DE LA FRATERNITE - B.P. 2059</t>
  </si>
  <si>
    <t>LYCEE FREDERIC OZANAM</t>
  </si>
  <si>
    <t>21510026351</t>
  </si>
  <si>
    <t>41078570300019</t>
  </si>
  <si>
    <t>115605</t>
  </si>
  <si>
    <t>02 41 63 74 74</t>
  </si>
  <si>
    <t>11 Boulevard Jeanne d'Arc</t>
  </si>
  <si>
    <t>LCF JEANNE DELANOUE</t>
  </si>
  <si>
    <t>LYCEE ET CENTRE DE FORMATION JEANNE DELANOUE</t>
  </si>
  <si>
    <t>52490016049</t>
  </si>
  <si>
    <t>78615112600012</t>
  </si>
  <si>
    <t>480680</t>
  </si>
  <si>
    <t>04 76 52 03 63</t>
  </si>
  <si>
    <t>38330 ST ISMIER</t>
  </si>
  <si>
    <t>DOMAINE DE RANDON</t>
  </si>
  <si>
    <t>1 Chemin DE CHARVINIERE</t>
  </si>
  <si>
    <t>CFPPA GRENOBLE SAINT ISMIER</t>
  </si>
  <si>
    <t>LYCEE ENSEIGNEMENT GENERAL TECHNOLOGIQUE AGRICOLE</t>
  </si>
  <si>
    <t>82380455638</t>
  </si>
  <si>
    <t>19381817600037</t>
  </si>
  <si>
    <t>630743</t>
  </si>
  <si>
    <t>04 90 50 21 00</t>
  </si>
  <si>
    <t>Boulevard THEODORE AUBANEL</t>
  </si>
  <si>
    <t>LEAP FONTLONGUE MIRAMAS</t>
  </si>
  <si>
    <t>LYCEE ENSEIGNEMENT AGRICOLE PRIVE FONTLONGUE</t>
  </si>
  <si>
    <t>93131473813</t>
  </si>
  <si>
    <t>78274968300010</t>
  </si>
  <si>
    <t>479111</t>
  </si>
  <si>
    <t>05 55 27 20 41</t>
  </si>
  <si>
    <t>19460 NAVES</t>
  </si>
  <si>
    <t>Cézarin</t>
  </si>
  <si>
    <t>CFPPA TULLE NAVES</t>
  </si>
  <si>
    <t>LYCEE EDGARD PISANI CTRE FORMATION PROFESSIONNELLE PROMOTION AGRICOLE</t>
  </si>
  <si>
    <t>7419P001719</t>
  </si>
  <si>
    <t>19190624700017</t>
  </si>
  <si>
    <t>559088</t>
  </si>
  <si>
    <t>04 78 28 28 00</t>
  </si>
  <si>
    <t>22 Rue DE L'ALGERIE</t>
  </si>
  <si>
    <t>CENTRE DE FORMATION DES METIERS DES ARTS DE LA COIFFURE</t>
  </si>
  <si>
    <t>LYCEE DES METIERS DES ARTS DE LA COIFFURE</t>
  </si>
  <si>
    <t>82690447469</t>
  </si>
  <si>
    <t>77982531400015</t>
  </si>
  <si>
    <t>674394</t>
  </si>
  <si>
    <t>05 63 21 23 87</t>
  </si>
  <si>
    <t>LE CAMPUS TERRE ET VIE -  Domaine De Capou</t>
  </si>
  <si>
    <t>1915 Route DE BORDEAUX</t>
  </si>
  <si>
    <t>LEGTPA DE MONTAUBAN</t>
  </si>
  <si>
    <t>LYCEE D'ENSEIGNEMENT GENERAL ET TECHNOLOGIQUE AGRICOLE DE MONTAUBAN SIEGE</t>
  </si>
  <si>
    <t>7382P000782</t>
  </si>
  <si>
    <t>19820559300017</t>
  </si>
  <si>
    <t>461544</t>
  </si>
  <si>
    <t>04 74 59 79 79</t>
  </si>
  <si>
    <t>5 Rue DE LA REPUBLIQUE</t>
  </si>
  <si>
    <t>LEAP VALLON BONNEVAUX</t>
  </si>
  <si>
    <t>LYCEE D'ENSEIGNEMENT AGRICOLE PROFESSIONNEL LE VALLON LES BONNEVAUX</t>
  </si>
  <si>
    <t>82380457338</t>
  </si>
  <si>
    <t>77949065500023</t>
  </si>
  <si>
    <t>441399</t>
  </si>
  <si>
    <t>04 67 93 30 71</t>
  </si>
  <si>
    <t>34310 CAPESTANG</t>
  </si>
  <si>
    <t>5 Avenue De Nissan</t>
  </si>
  <si>
    <t>LEAP LES BUISSONNETS</t>
  </si>
  <si>
    <t>LYCEE D'ENSEIGNEMENT AGRICOLE PRIVEE  LES BUISSONETS</t>
  </si>
  <si>
    <t>91340606634</t>
  </si>
  <si>
    <t>34048524200010</t>
  </si>
  <si>
    <t>606996</t>
  </si>
  <si>
    <t>04 68 24 90 35</t>
  </si>
  <si>
    <t>11170 PEZENS</t>
  </si>
  <si>
    <t>8 Boulevard DES PINS</t>
  </si>
  <si>
    <t>LEPAFP OGEC EMILIE DE RODAT</t>
  </si>
  <si>
    <t>LYCEE D'ENSEIGNEMENT AGRICOLE PRIVE EMILIE DE RODAT</t>
  </si>
  <si>
    <t>91110010111</t>
  </si>
  <si>
    <t>77582261200013</t>
  </si>
  <si>
    <t>526230</t>
  </si>
  <si>
    <t>0467516363</t>
  </si>
  <si>
    <t>BP 476</t>
  </si>
  <si>
    <t>Rue DES CORMORANS - LE BARROU</t>
  </si>
  <si>
    <t>LYCEE DE LA MER PAUL BOUSQUET</t>
  </si>
  <si>
    <t>9134P088634</t>
  </si>
  <si>
    <t>19341599900013</t>
  </si>
  <si>
    <t>310050</t>
  </si>
  <si>
    <t>202 Rue de Saint Aubin</t>
  </si>
  <si>
    <t>LYCEE CFA CFP SAINTE CATHERINE</t>
  </si>
  <si>
    <t>78633676800027</t>
  </si>
  <si>
    <t>491860</t>
  </si>
  <si>
    <t>01 41 32 32 62</t>
  </si>
  <si>
    <t>137 Rue DU MENIL</t>
  </si>
  <si>
    <t>LYCEE AUGUSTE RENOIR ASNIERES SUR SEINE</t>
  </si>
  <si>
    <t>LYCEE AUGUSTE RENOIR GRETA 92 NORD</t>
  </si>
  <si>
    <t>1192P000692</t>
  </si>
  <si>
    <t>19920131000018</t>
  </si>
  <si>
    <t>194610</t>
  </si>
  <si>
    <t>04 75 83 23 10</t>
  </si>
  <si>
    <t>26500 BOURG LES VALENCE</t>
  </si>
  <si>
    <t>LE VALENTIN</t>
  </si>
  <si>
    <t>Avenue DE LYON</t>
  </si>
  <si>
    <t>CFPPA</t>
  </si>
  <si>
    <t>LYCEE AGRICOLE VALENTIN</t>
  </si>
  <si>
    <t>8226P000326</t>
  </si>
  <si>
    <t>19260765300040</t>
  </si>
  <si>
    <t>574971</t>
  </si>
  <si>
    <t>04 90 35 03 40</t>
  </si>
  <si>
    <t>84600 VALREAS</t>
  </si>
  <si>
    <t>BP 49</t>
  </si>
  <si>
    <t>Rue des Ursulines</t>
  </si>
  <si>
    <t>LYCEE AGRICOLE ST DOMINIQUE</t>
  </si>
  <si>
    <t>93840380284</t>
  </si>
  <si>
    <t>33500463600023</t>
  </si>
  <si>
    <t>563730</t>
  </si>
  <si>
    <t>04 77 30 83 12</t>
  </si>
  <si>
    <t>42450 SURY LE COMTAL</t>
  </si>
  <si>
    <t>1 Rue DU PETIT LAVOIR</t>
  </si>
  <si>
    <t>LYCEE AGRICOLE PRIVE ST ANDRE SURY LE COMTAL</t>
  </si>
  <si>
    <t>LYCEE AGRICOLE PRIVE ST ANDRE</t>
  </si>
  <si>
    <t>82420237242</t>
  </si>
  <si>
    <t>77642099400019</t>
  </si>
  <si>
    <t>673500</t>
  </si>
  <si>
    <t>05 63 50 32 16</t>
  </si>
  <si>
    <t>81110 VERDALLE</t>
  </si>
  <si>
    <t>Lieu-dit Touscayrats</t>
  </si>
  <si>
    <t>LYCEE AGRICOLE PRIVE DE TOUSCAYRATS</t>
  </si>
  <si>
    <t>73810074281</t>
  </si>
  <si>
    <t>32252224400019</t>
  </si>
  <si>
    <t>439484</t>
  </si>
  <si>
    <t>02 37 44 60 60</t>
  </si>
  <si>
    <t>2 Rue DE NERMONT</t>
  </si>
  <si>
    <t>LYCEE AGRICOLE PRIVE</t>
  </si>
  <si>
    <t>LYCEE AGRICOLE PRIVE DE NERMONT</t>
  </si>
  <si>
    <t>24280033228</t>
  </si>
  <si>
    <t>31968154000013</t>
  </si>
  <si>
    <t>493181</t>
  </si>
  <si>
    <t>02 31 42 61 06</t>
  </si>
  <si>
    <t>14170 LIEURY</t>
  </si>
  <si>
    <t>LIEURY</t>
  </si>
  <si>
    <t>938 Route du lycée agricole</t>
  </si>
  <si>
    <t>CFPPA LE ROBILLARD</t>
  </si>
  <si>
    <t>LYCEE AGRICOLE LE ROBILLARD</t>
  </si>
  <si>
    <t>25140183214</t>
  </si>
  <si>
    <t>19141112300059</t>
  </si>
  <si>
    <t>564059</t>
  </si>
  <si>
    <t>04 71 46 26 75</t>
  </si>
  <si>
    <t>BP 537</t>
  </si>
  <si>
    <t>21 Rue DE SALERS</t>
  </si>
  <si>
    <t>LYCEE AGRICOLE GEORGES POMPIDOU - ENIL AURILLAC</t>
  </si>
  <si>
    <t>LYCEE AGRICOLE GEORGES POMPIDOU - ENIL</t>
  </si>
  <si>
    <t>8315P000715</t>
  </si>
  <si>
    <t>19150037000017</t>
  </si>
  <si>
    <t>507209</t>
  </si>
  <si>
    <t>0471745757</t>
  </si>
  <si>
    <t>43100 FONTANNES</t>
  </si>
  <si>
    <t>Lieu-dit BONNEFONT</t>
  </si>
  <si>
    <t>LYCEE AGRICOLE CFPPA BRIOUDE BONNEFONT</t>
  </si>
  <si>
    <t>LYCEE AGRICOLE BRIOUDE BONNEFONT</t>
  </si>
  <si>
    <t>8343P000643</t>
  </si>
  <si>
    <t>19430112300064</t>
  </si>
  <si>
    <t>663013</t>
  </si>
  <si>
    <t>02 35 95 51 10</t>
  </si>
  <si>
    <t>Allée du Lycée Agricole</t>
  </si>
  <si>
    <t>EPLEFPA DE LA SEINE MARITIME</t>
  </si>
  <si>
    <t>LYCEE AGRICOLE - EPLEFPA DE LA SEINE MARITIME SIEGE</t>
  </si>
  <si>
    <t>28760601576</t>
  </si>
  <si>
    <t>19761315100012</t>
  </si>
  <si>
    <t>508548</t>
  </si>
  <si>
    <t>0546430048</t>
  </si>
  <si>
    <t>BP 529</t>
  </si>
  <si>
    <t>Avenue DU MARECHAL JUIN</t>
  </si>
  <si>
    <t>LREMA</t>
  </si>
  <si>
    <t>LYCEE  REGIONAL MARITIME ET AQUACOLE</t>
  </si>
  <si>
    <t>5417P002217</t>
  </si>
  <si>
    <t>19171407000015</t>
  </si>
  <si>
    <t>627057</t>
  </si>
  <si>
    <t>22 ANCIENNE ROUTE NATIONALE</t>
  </si>
  <si>
    <t>LEAP DE SAVY-BERLETTE</t>
  </si>
  <si>
    <t>LYC D ENS AGRICOLE PRIVE SAVY BERLETTE</t>
  </si>
  <si>
    <t>31620162262</t>
  </si>
  <si>
    <t>78408386700019</t>
  </si>
  <si>
    <t>679434</t>
  </si>
  <si>
    <t>ALLEMAGNE - BONN</t>
  </si>
  <si>
    <t>20 Kaiser-Karl-Ring</t>
  </si>
  <si>
    <t>LVR-KLINIK BONN</t>
  </si>
  <si>
    <t>620490</t>
  </si>
  <si>
    <t>06 14 71 72 66</t>
  </si>
  <si>
    <t>56500 BIGNAN</t>
  </si>
  <si>
    <t>EVELLYS</t>
  </si>
  <si>
    <t>2 Impasse des Lys</t>
  </si>
  <si>
    <t>LVLD CONSULTING</t>
  </si>
  <si>
    <t>LVLD CONSULTING - ORIENT'ACTION MORBIHAN 56</t>
  </si>
  <si>
    <t>53560919956</t>
  </si>
  <si>
    <t>82414854800020</t>
  </si>
  <si>
    <t>392625</t>
  </si>
  <si>
    <t>02 40 72 52 18</t>
  </si>
  <si>
    <t>3 Rue Du Mail Batiment Golden Gate</t>
  </si>
  <si>
    <t>LV COM</t>
  </si>
  <si>
    <t>LVCOM</t>
  </si>
  <si>
    <t>52440852044</t>
  </si>
  <si>
    <t>42369568300049</t>
  </si>
  <si>
    <t>629959</t>
  </si>
  <si>
    <t>06 79 32 58 41</t>
  </si>
  <si>
    <t>99 Rue de La Croix De Perigourd</t>
  </si>
  <si>
    <t>LV FORMATION</t>
  </si>
  <si>
    <t>24370436137</t>
  </si>
  <si>
    <t>90492915500011</t>
  </si>
  <si>
    <t>603065</t>
  </si>
  <si>
    <t>05 94 40 40 76</t>
  </si>
  <si>
    <t>4160 Route de Montabo</t>
  </si>
  <si>
    <t>LV CONSULTANTS CAYENNE</t>
  </si>
  <si>
    <t>LV CONSULTANTS</t>
  </si>
  <si>
    <t>03973165997</t>
  </si>
  <si>
    <t>84167697600019</t>
  </si>
  <si>
    <t>492360</t>
  </si>
  <si>
    <t>01204</t>
  </si>
  <si>
    <t>Résidence Le Long Beach</t>
  </si>
  <si>
    <t>42 Avenue DOCTEUR RAYMOND PICAUD</t>
  </si>
  <si>
    <t>22/03/2023</t>
  </si>
  <si>
    <t>LUZCARE</t>
  </si>
  <si>
    <t>LUZCARE - SENIOR SPA &amp; CARE</t>
  </si>
  <si>
    <t>93060663706</t>
  </si>
  <si>
    <t>52033837700010</t>
  </si>
  <si>
    <t>552689</t>
  </si>
  <si>
    <t>35 226970889</t>
  </si>
  <si>
    <t>Edison building</t>
  </si>
  <si>
    <t>1B Rue THOMAS EDISON</t>
  </si>
  <si>
    <t>10/11/2016</t>
  </si>
  <si>
    <t>LUXEMBOURG INSTITUT OF HEALTH</t>
  </si>
  <si>
    <t>661016</t>
  </si>
  <si>
    <t>01 73 70 17 69</t>
  </si>
  <si>
    <t>6 Rue LAS CASES</t>
  </si>
  <si>
    <t>LUTECE LANGUE</t>
  </si>
  <si>
    <t>11752817875</t>
  </si>
  <si>
    <t>40937837900047</t>
  </si>
  <si>
    <t>444583</t>
  </si>
  <si>
    <t>01 78 90 34 34</t>
  </si>
  <si>
    <t>31-33 Rue DE MOGADOR</t>
  </si>
  <si>
    <t>LUSIS AVOCATS</t>
  </si>
  <si>
    <t>11754812675</t>
  </si>
  <si>
    <t>53950424100016</t>
  </si>
  <si>
    <t>618603</t>
  </si>
  <si>
    <t>39 1118837006</t>
  </si>
  <si>
    <t>29 VIA MONTEMAGNO</t>
  </si>
  <si>
    <t>LUOVODICOLOMBO APS ONLUS</t>
  </si>
  <si>
    <t>682123</t>
  </si>
  <si>
    <t>07 83 28 29 91</t>
  </si>
  <si>
    <t>65200 GERDE</t>
  </si>
  <si>
    <t>4 Avenue ALFRED COSTALLAT</t>
  </si>
  <si>
    <t>LUNEAU MANON</t>
  </si>
  <si>
    <t>LUNEAU MANON - LA CACTEE QUI CAQUETTE</t>
  </si>
  <si>
    <t>76650098565</t>
  </si>
  <si>
    <t>83467478000020</t>
  </si>
  <si>
    <t>646192</t>
  </si>
  <si>
    <t>07 66 48 24 04</t>
  </si>
  <si>
    <t>13 Rue Pierre Amys</t>
  </si>
  <si>
    <t>LU-MINH PANNIER DOAN</t>
  </si>
  <si>
    <t>53351096635</t>
  </si>
  <si>
    <t>89393236800010</t>
  </si>
  <si>
    <t>558618</t>
  </si>
  <si>
    <t>02 30 96 12 43</t>
  </si>
  <si>
    <t>35250 ANDOUILLE NEUVILLE</t>
  </si>
  <si>
    <t>1 Rue DU BRUANT JAUNE</t>
  </si>
  <si>
    <t>LUMIERE COMMUNICATION</t>
  </si>
  <si>
    <t>53350947435</t>
  </si>
  <si>
    <t>80004560100021</t>
  </si>
  <si>
    <t>665757</t>
  </si>
  <si>
    <t>P18</t>
  </si>
  <si>
    <t>55 Rue Marc Sangnier</t>
  </si>
  <si>
    <t>LUMEOF</t>
  </si>
  <si>
    <t>11922679492</t>
  </si>
  <si>
    <t>98119605800011</t>
  </si>
  <si>
    <t>506187</t>
  </si>
  <si>
    <t>03 87 25 68 49</t>
  </si>
  <si>
    <t>57870 HARREBERG</t>
  </si>
  <si>
    <t>1 Rue DU COTEAU</t>
  </si>
  <si>
    <t>LUGO GAPP MARC</t>
  </si>
  <si>
    <t>41570269357</t>
  </si>
  <si>
    <t>49853077300015</t>
  </si>
  <si>
    <t>673134</t>
  </si>
  <si>
    <t>05 34 28 19 01</t>
  </si>
  <si>
    <t>174 Chemin DE RAMELET MOUNDI</t>
  </si>
  <si>
    <t>24/07/2024</t>
  </si>
  <si>
    <t>LUDWIG</t>
  </si>
  <si>
    <t>76310872231</t>
  </si>
  <si>
    <t>81307834200017</t>
  </si>
  <si>
    <t>585002</t>
  </si>
  <si>
    <t>0674787675</t>
  </si>
  <si>
    <t>7 Rue François Mireur</t>
  </si>
  <si>
    <t>LAVIE LUDOVIC</t>
  </si>
  <si>
    <t>LUDOVIC LAVIE - FORMATION CONSEIL EVALUATION</t>
  </si>
  <si>
    <t>76340983134</t>
  </si>
  <si>
    <t>83511168300016</t>
  </si>
  <si>
    <t>629443</t>
  </si>
  <si>
    <t>07 66 20 95 65</t>
  </si>
  <si>
    <t>27930 HUEST</t>
  </si>
  <si>
    <t>4 Allée DE L'AUBEPINE</t>
  </si>
  <si>
    <t>LUDIQUE SPIRIT</t>
  </si>
  <si>
    <t>LUDIQUE SPIRIT - LUDI SPIRIT</t>
  </si>
  <si>
    <t>28140330814</t>
  </si>
  <si>
    <t>84405970900023</t>
  </si>
  <si>
    <t>681880</t>
  </si>
  <si>
    <t>06 63 07 38 53</t>
  </si>
  <si>
    <t>22 Rue Alfred Kastler Pibs 2</t>
  </si>
  <si>
    <t>LUDIK METIERS</t>
  </si>
  <si>
    <t>53560958456</t>
  </si>
  <si>
    <t>87897381700033</t>
  </si>
  <si>
    <t>677103</t>
  </si>
  <si>
    <t>06 46 53 74 91</t>
  </si>
  <si>
    <t>6 Rue Louis Moron</t>
  </si>
  <si>
    <t>LUDIER CORINNE</t>
  </si>
  <si>
    <t>52490373449</t>
  </si>
  <si>
    <t>88526818500026</t>
  </si>
  <si>
    <t>642095</t>
  </si>
  <si>
    <t>06 60 51 41 73</t>
  </si>
  <si>
    <t>41330 FOSSE</t>
  </si>
  <si>
    <t>16 bis Rue de St Sulpice</t>
  </si>
  <si>
    <t>LUCIE CHEROUX ACCOMPAGNEMENT</t>
  </si>
  <si>
    <t>24410148941</t>
  </si>
  <si>
    <t>90294044400018</t>
  </si>
  <si>
    <t>417622</t>
  </si>
  <si>
    <t>04 68 54 02 20</t>
  </si>
  <si>
    <t>3 Boulevard DE CLAIFONT</t>
  </si>
  <si>
    <t>LUCIDO INFORMATIQUE</t>
  </si>
  <si>
    <t>91660068966</t>
  </si>
  <si>
    <t>40530550900029</t>
  </si>
  <si>
    <t>667675</t>
  </si>
  <si>
    <t>78960 VOISINS LE BRETONNEUX</t>
  </si>
  <si>
    <t>16 Place des Quinconces</t>
  </si>
  <si>
    <t>LUCEOLE</t>
  </si>
  <si>
    <t>11788508178</t>
  </si>
  <si>
    <t>89776341300019</t>
  </si>
  <si>
    <t>624469</t>
  </si>
  <si>
    <t>BP 20038 - POLE MEDIA - CEDEX 3</t>
  </si>
  <si>
    <t>37 Rue GUIBAL</t>
  </si>
  <si>
    <t>LUCENACENSE</t>
  </si>
  <si>
    <t>93131724613</t>
  </si>
  <si>
    <t>52764958600015</t>
  </si>
  <si>
    <t>653410</t>
  </si>
  <si>
    <t>07 67 33 86 52</t>
  </si>
  <si>
    <t>135 Rue Robespierre</t>
  </si>
  <si>
    <t>LUBRANO FRANCK</t>
  </si>
  <si>
    <t>LUBRANO FRANCK - OXYTALIS</t>
  </si>
  <si>
    <t>76341114034</t>
  </si>
  <si>
    <t>40207077500042</t>
  </si>
  <si>
    <t>457942</t>
  </si>
  <si>
    <t>97270 ST ESPRIT</t>
  </si>
  <si>
    <t>QUARTIER NICOLAS</t>
  </si>
  <si>
    <t>ROMYELDA COUTURE</t>
  </si>
  <si>
    <t>LUBIN MARIE MARTHE</t>
  </si>
  <si>
    <t>LUBIN MARIE MARTHE - ROMYELDA COUTURE</t>
  </si>
  <si>
    <t>97970029897</t>
  </si>
  <si>
    <t>32753969800032</t>
  </si>
  <si>
    <t>616618</t>
  </si>
  <si>
    <t>04 42 65 88 12</t>
  </si>
  <si>
    <t>13860 PEYROLLES EN PROVENCE</t>
  </si>
  <si>
    <t>Chemin Du Concasseur Rn 96 13860</t>
  </si>
  <si>
    <t>LUBERON ECOLE DE CONDUITE</t>
  </si>
  <si>
    <t>93131625913</t>
  </si>
  <si>
    <t>82066006600045</t>
  </si>
  <si>
    <t>621304</t>
  </si>
  <si>
    <t>04 68 90 57 12</t>
  </si>
  <si>
    <t>7 Rue JEAN BAPTISTE CALVIGNAC</t>
  </si>
  <si>
    <t>LTD FORMATION</t>
  </si>
  <si>
    <t>91110126611</t>
  </si>
  <si>
    <t>79114396900032</t>
  </si>
  <si>
    <t>609237</t>
  </si>
  <si>
    <t>06 24 37 55 88</t>
  </si>
  <si>
    <t>VILLA 14</t>
  </si>
  <si>
    <t>114 Avenue FERNANDEL</t>
  </si>
  <si>
    <t>LT FORMATION</t>
  </si>
  <si>
    <t>93131248713</t>
  </si>
  <si>
    <t>49280256600025</t>
  </si>
  <si>
    <t>372547</t>
  </si>
  <si>
    <t>0327963006</t>
  </si>
  <si>
    <t>59553 CUINCY</t>
  </si>
  <si>
    <t>8 Z.A DE LA HAUTE RIVE</t>
  </si>
  <si>
    <t>LSM FORMATIONS</t>
  </si>
  <si>
    <t>LSM COLLECTIVITE FORMATION</t>
  </si>
  <si>
    <t>31590311259</t>
  </si>
  <si>
    <t>39415842200037</t>
  </si>
  <si>
    <t>668928</t>
  </si>
  <si>
    <t>02 40 20 00 93</t>
  </si>
  <si>
    <t>44140 GENESTON</t>
  </si>
  <si>
    <t>1 Rue DES FRENES</t>
  </si>
  <si>
    <t>LSJ ENGLISH GENESTON</t>
  </si>
  <si>
    <t>LSJ ENGLISH - WALL STREET ENGLISH</t>
  </si>
  <si>
    <t>52440809544</t>
  </si>
  <si>
    <t>82809468000018</t>
  </si>
  <si>
    <t>653512</t>
  </si>
  <si>
    <t>89350 VILLENEUVE LES GENETS</t>
  </si>
  <si>
    <t>BOIS DE FREMY</t>
  </si>
  <si>
    <t>LSCO CONSULTING - ULYSCEO</t>
  </si>
  <si>
    <t>27890156489</t>
  </si>
  <si>
    <t>51372617400040</t>
  </si>
  <si>
    <t>656227</t>
  </si>
  <si>
    <t>06 73 33 56 84</t>
  </si>
  <si>
    <t>88800 VITTEL</t>
  </si>
  <si>
    <t>Residence Continental</t>
  </si>
  <si>
    <t>80 Avenue Bouloumie</t>
  </si>
  <si>
    <t>LSC FORMATION</t>
  </si>
  <si>
    <t>41880094488</t>
  </si>
  <si>
    <t>49766537200023</t>
  </si>
  <si>
    <t>587023</t>
  </si>
  <si>
    <t>03630 DESERTINES</t>
  </si>
  <si>
    <t>ZA LE MAX</t>
  </si>
  <si>
    <t>9 Rue JEAN BONNICHON</t>
  </si>
  <si>
    <t>LS FORMATION II DESERTINES</t>
  </si>
  <si>
    <t>LS FORMATION II</t>
  </si>
  <si>
    <t>84030365603</t>
  </si>
  <si>
    <t>83845465000014</t>
  </si>
  <si>
    <t>659484</t>
  </si>
  <si>
    <t>06 66 66 46 26</t>
  </si>
  <si>
    <t>35520 LA CHAPELLE DES FOUGERETZ</t>
  </si>
  <si>
    <t>1B Rue des Longrais</t>
  </si>
  <si>
    <t>LS FORMATION LA CHAPELLE DES FOUGERETZ</t>
  </si>
  <si>
    <t>LS FORMATION</t>
  </si>
  <si>
    <t>53351115735</t>
  </si>
  <si>
    <t>90435126900017</t>
  </si>
  <si>
    <t>582748</t>
  </si>
  <si>
    <t>04 70 08 10 80</t>
  </si>
  <si>
    <t>LS FORMATION DESERTINES</t>
  </si>
  <si>
    <t>83030354603</t>
  </si>
  <si>
    <t>51318694000054</t>
  </si>
  <si>
    <t>677656</t>
  </si>
  <si>
    <t>04 51 08 13 00</t>
  </si>
  <si>
    <t>Tour Silex, Espace Wellio</t>
  </si>
  <si>
    <t>9 Rue RUE DES CUIRASSIERS</t>
  </si>
  <si>
    <t>LRQA INSPECTION FRANCE LYON</t>
  </si>
  <si>
    <t>LRQA INSPECTION FRANCE SAS</t>
  </si>
  <si>
    <t>84691902069</t>
  </si>
  <si>
    <t>90104622700038</t>
  </si>
  <si>
    <t>673365</t>
  </si>
  <si>
    <t>06 30 90 48 67</t>
  </si>
  <si>
    <t>39 Rue Louis Rochemond</t>
  </si>
  <si>
    <t>31/07/2024</t>
  </si>
  <si>
    <t>LRM CONSEIL ET FORMATION</t>
  </si>
  <si>
    <t>75331170233</t>
  </si>
  <si>
    <t>84891350500014</t>
  </si>
  <si>
    <t>623751</t>
  </si>
  <si>
    <t>06 38 86 19 75</t>
  </si>
  <si>
    <t>16 Rue cuvier</t>
  </si>
  <si>
    <t>10/05/2021</t>
  </si>
  <si>
    <t>LPS &amp; CIE LYON</t>
  </si>
  <si>
    <t>LPS &amp; CIE - LES P'TITS SAGES</t>
  </si>
  <si>
    <t>84691617069</t>
  </si>
  <si>
    <t>84454125000016</t>
  </si>
  <si>
    <t>341095</t>
  </si>
  <si>
    <t>04 75 78 69 00</t>
  </si>
  <si>
    <t>30 Rue DU DOCTEUR HENRI ABEL</t>
  </si>
  <si>
    <t>LPG SYSTEMS</t>
  </si>
  <si>
    <t>82260060926</t>
  </si>
  <si>
    <t>33518383600022</t>
  </si>
  <si>
    <t>616151</t>
  </si>
  <si>
    <t>06 64 74 36 46</t>
  </si>
  <si>
    <t>30310 VERGEZE</t>
  </si>
  <si>
    <t>145 Chemin DE LA GARIGUETTE</t>
  </si>
  <si>
    <t>LOZANO EMILIE BRIGITTE</t>
  </si>
  <si>
    <t>LOZANO EMILIE BRIGITTE - BABY MEETING</t>
  </si>
  <si>
    <t>76300401330</t>
  </si>
  <si>
    <t>80175614900028</t>
  </si>
  <si>
    <t>651783</t>
  </si>
  <si>
    <t>100 Rue DE LA FOLIE MERICOURT</t>
  </si>
  <si>
    <t>LOWPITAL</t>
  </si>
  <si>
    <t>11941083394</t>
  </si>
  <si>
    <t>83819385200020</t>
  </si>
  <si>
    <t>622023</t>
  </si>
  <si>
    <t>06 92 65 29 49</t>
  </si>
  <si>
    <t>97421 LA RIVIERE</t>
  </si>
  <si>
    <t>42 Chemin DES MYOSOTIS</t>
  </si>
  <si>
    <t>LOVISON CHRISTOPHE</t>
  </si>
  <si>
    <t>LOVISON CHRISTOPHE - SOYEZ ZEN FORMATIONS</t>
  </si>
  <si>
    <t>04973134397</t>
  </si>
  <si>
    <t>39884670900036</t>
  </si>
  <si>
    <t>462810</t>
  </si>
  <si>
    <t>02728</t>
  </si>
  <si>
    <t>0661090430</t>
  </si>
  <si>
    <t>91250 TIGERY</t>
  </si>
  <si>
    <t>76 Rue DES MARRONNIERS</t>
  </si>
  <si>
    <t>LOVET EMILIE</t>
  </si>
  <si>
    <t>LOVET EMILIE GRAINE DE MASSAGE</t>
  </si>
  <si>
    <t>11910703091</t>
  </si>
  <si>
    <t>53059740000015</t>
  </si>
  <si>
    <t>661028</t>
  </si>
  <si>
    <t>06 01 63 04 90</t>
  </si>
  <si>
    <t>34 Rue Saint Nicolas</t>
  </si>
  <si>
    <t>LOUVET YANN</t>
  </si>
  <si>
    <t>LOUVET YANN - YALO CONSEIL</t>
  </si>
  <si>
    <t>52490379549</t>
  </si>
  <si>
    <t>88925423100018</t>
  </si>
  <si>
    <t>495876</t>
  </si>
  <si>
    <t>06 15 18 08 04</t>
  </si>
  <si>
    <t>1175 Montée D'Avignon</t>
  </si>
  <si>
    <t>LOUTSKI CORINNE</t>
  </si>
  <si>
    <t>LOUTSKI CORINNE ALTHEA FORMATIONS</t>
  </si>
  <si>
    <t>93131465413</t>
  </si>
  <si>
    <t>48161427900042</t>
  </si>
  <si>
    <t>683826</t>
  </si>
  <si>
    <t>40140 SOUSTONS</t>
  </si>
  <si>
    <t>18 bis Allée du Piqueur</t>
  </si>
  <si>
    <t>LOURMIERE ANNE CAROLINE</t>
  </si>
  <si>
    <t>75400154640</t>
  </si>
  <si>
    <t>52091228800021</t>
  </si>
  <si>
    <t>599761</t>
  </si>
  <si>
    <t>1 225 578 5638</t>
  </si>
  <si>
    <t>ETATS UNIS - BATON ROUGE LOUISIANA LA</t>
  </si>
  <si>
    <t>2164 PLEASANT HALL</t>
  </si>
  <si>
    <t>LSU</t>
  </si>
  <si>
    <t>LOUISIANA STATE UNIVERSITY</t>
  </si>
  <si>
    <t>558461</t>
  </si>
  <si>
    <t>06 11 10 69 04</t>
  </si>
  <si>
    <t>58000 SERMOISE SUR LOIRE</t>
  </si>
  <si>
    <t>14 Rue DES VIOLETTES</t>
  </si>
  <si>
    <t>LOUIS MERET PIERRETTE - UMS FORMATIONS</t>
  </si>
  <si>
    <t>27580073458</t>
  </si>
  <si>
    <t>35369824400053</t>
  </si>
  <si>
    <t>554637</t>
  </si>
  <si>
    <t>06 75 15 48 41</t>
  </si>
  <si>
    <t>14 Rue DE METZ</t>
  </si>
  <si>
    <t>LOUCHEUR JULIE</t>
  </si>
  <si>
    <t>32590920559</t>
  </si>
  <si>
    <t>50887879000015</t>
  </si>
  <si>
    <t>474496</t>
  </si>
  <si>
    <t>04 72 60 98 79</t>
  </si>
  <si>
    <t>97 Rue Pasteur</t>
  </si>
  <si>
    <t>LOUBAT JEAN RENE</t>
  </si>
  <si>
    <t>82690496769</t>
  </si>
  <si>
    <t>40301347700050</t>
  </si>
  <si>
    <t>496388</t>
  </si>
  <si>
    <t>09 50 57 73 99</t>
  </si>
  <si>
    <t>29170 FOUESNANT</t>
  </si>
  <si>
    <t>109 Route de la Pointe de MOUSTERLIN</t>
  </si>
  <si>
    <t>LOSTANLEN CHRISTIAN</t>
  </si>
  <si>
    <t>LOSTANLEN CHRISTIAN - ECOLE DES CHEFS</t>
  </si>
  <si>
    <t>53290468929</t>
  </si>
  <si>
    <t>32299175300045</t>
  </si>
  <si>
    <t>572147</t>
  </si>
  <si>
    <t>0669320122</t>
  </si>
  <si>
    <t>05300 SALERANS</t>
  </si>
  <si>
    <t>EOURRES</t>
  </si>
  <si>
    <t>Le Village</t>
  </si>
  <si>
    <t>L'OSERAIE DU POSSIBLE</t>
  </si>
  <si>
    <t>93050079905</t>
  </si>
  <si>
    <t>80169565100019</t>
  </si>
  <si>
    <t>677772</t>
  </si>
  <si>
    <t>06 45 94 33 10</t>
  </si>
  <si>
    <t>5 Rue DE L'AURORE</t>
  </si>
  <si>
    <t>LORRAIN EMILIE</t>
  </si>
  <si>
    <t>76311100331</t>
  </si>
  <si>
    <t>44914548100056</t>
  </si>
  <si>
    <t>677437</t>
  </si>
  <si>
    <t>06 10 11 40 41</t>
  </si>
  <si>
    <t>73490 LA RAVOIRE</t>
  </si>
  <si>
    <t>144 Allée DU 22 AVRIL 1860</t>
  </si>
  <si>
    <t>LOREKA</t>
  </si>
  <si>
    <t>LOREKA - SENS ET ACTIONS</t>
  </si>
  <si>
    <t>84730207173</t>
  </si>
  <si>
    <t>84106843000013</t>
  </si>
  <si>
    <t>599839</t>
  </si>
  <si>
    <t>03 85 58 73 81</t>
  </si>
  <si>
    <t>71200 LE CREUSOT</t>
  </si>
  <si>
    <t>198 Rue MARECHAL FOCH</t>
  </si>
  <si>
    <t>LORDET VAISON CHRISTELLE - ECOLE DE CONDUITE</t>
  </si>
  <si>
    <t>26710236071</t>
  </si>
  <si>
    <t>75227929900024</t>
  </si>
  <si>
    <t>460011</t>
  </si>
  <si>
    <t>04729</t>
  </si>
  <si>
    <t>07 86 24 38 13</t>
  </si>
  <si>
    <t>23 Avenue DU MARECHAL FOCH</t>
  </si>
  <si>
    <t>LORCY FRANCOISE</t>
  </si>
  <si>
    <t>LORCY FRANCOISE - S'PASS FORMATION</t>
  </si>
  <si>
    <t>53560869556</t>
  </si>
  <si>
    <t>39170509200057</t>
  </si>
  <si>
    <t>532850</t>
  </si>
  <si>
    <t>08 92 97 69 12</t>
  </si>
  <si>
    <t>265 Q Rue du Général de Gaulle</t>
  </si>
  <si>
    <t>LORCOLSIM</t>
  </si>
  <si>
    <t>54160085516</t>
  </si>
  <si>
    <t>79451197200018</t>
  </si>
  <si>
    <t>590812</t>
  </si>
  <si>
    <t>04 78 08 05 57</t>
  </si>
  <si>
    <t>22 Rue JAMEN  GRAND</t>
  </si>
  <si>
    <t>LORATO EVELYNE</t>
  </si>
  <si>
    <t>84691562669</t>
  </si>
  <si>
    <t>49759004200022</t>
  </si>
  <si>
    <t>661247</t>
  </si>
  <si>
    <t>03 83 96 07 68</t>
  </si>
  <si>
    <t>54180 HEILLECOURT</t>
  </si>
  <si>
    <t>3 Allée Des Tilleuls</t>
  </si>
  <si>
    <t>LORADDICT</t>
  </si>
  <si>
    <t>44540430354</t>
  </si>
  <si>
    <t>48053854500041</t>
  </si>
  <si>
    <t>666397</t>
  </si>
  <si>
    <t>04 30 41 43 76</t>
  </si>
  <si>
    <t>6 Rue Voltaire</t>
  </si>
  <si>
    <t>LO'R</t>
  </si>
  <si>
    <t>76341230234</t>
  </si>
  <si>
    <t>90186743200022</t>
  </si>
  <si>
    <t>433913</t>
  </si>
  <si>
    <t>06 62 86 64 55</t>
  </si>
  <si>
    <t>22370 PLENEUF VAL ANDRE</t>
  </si>
  <si>
    <t>34 Avenue GENERAL LECLERC</t>
  </si>
  <si>
    <t>LOQUIN ANNE CLAIRE</t>
  </si>
  <si>
    <t>LOQUIN ANNE CLAIRE -  QHSA</t>
  </si>
  <si>
    <t>53220871422</t>
  </si>
  <si>
    <t>51506555500044</t>
  </si>
  <si>
    <t>641443</t>
  </si>
  <si>
    <t>02 31 32 63 98</t>
  </si>
  <si>
    <t>14100 ST DENIS DE MAILLOC</t>
  </si>
  <si>
    <t>3 Impasse du val fleury</t>
  </si>
  <si>
    <t>LOQUET DECKE MELISSA</t>
  </si>
  <si>
    <t>LOQUET DECKE MELISSA - MELISS'NAILS</t>
  </si>
  <si>
    <t>25140267614</t>
  </si>
  <si>
    <t>52020711900022</t>
  </si>
  <si>
    <t>581380</t>
  </si>
  <si>
    <t>07 87 88 44 35</t>
  </si>
  <si>
    <t>31 Avenue JEAN JAURES</t>
  </si>
  <si>
    <t>LOPEZ JOHANN</t>
  </si>
  <si>
    <t>76820087182</t>
  </si>
  <si>
    <t>75070283900036</t>
  </si>
  <si>
    <t>675600</t>
  </si>
  <si>
    <t>06 42 60 17 81</t>
  </si>
  <si>
    <t>56700 KERVIGNAC</t>
  </si>
  <si>
    <t>2 Avenue DES PLAGES</t>
  </si>
  <si>
    <t>LOOTEN SANDRINE</t>
  </si>
  <si>
    <t>LOOTEN SANDRINE - MEDIASKOL</t>
  </si>
  <si>
    <t>53560936756</t>
  </si>
  <si>
    <t>53891538000025</t>
  </si>
  <si>
    <t>556919</t>
  </si>
  <si>
    <t>01 49 04 31 21</t>
  </si>
  <si>
    <t>50 Rue JULES FERRY</t>
  </si>
  <si>
    <t>LONGO JOCELYNE</t>
  </si>
  <si>
    <t>11788305178</t>
  </si>
  <si>
    <t>53358075900025</t>
  </si>
  <si>
    <t>232804</t>
  </si>
  <si>
    <t>04 72 53 77 40</t>
  </si>
  <si>
    <t>PARC DE CRECY</t>
  </si>
  <si>
    <t>18 Avenue DU GENERAL DE GAULLE</t>
  </si>
  <si>
    <t>LONGITUDES</t>
  </si>
  <si>
    <t>82690553069</t>
  </si>
  <si>
    <t>41012005900028</t>
  </si>
  <si>
    <t>531704</t>
  </si>
  <si>
    <t>03 81 53 55 84</t>
  </si>
  <si>
    <t>35 bis Rue Henri Baigue</t>
  </si>
  <si>
    <t>LONGARETTI EVELYNE</t>
  </si>
  <si>
    <t>43250251225</t>
  </si>
  <si>
    <t>52523539600013</t>
  </si>
  <si>
    <t>665472</t>
  </si>
  <si>
    <t>06 17 93 22 33</t>
  </si>
  <si>
    <t>82170 DIEUPENTALE</t>
  </si>
  <si>
    <t>31 Route DE TOULOUSE</t>
  </si>
  <si>
    <t>LONGAGNE PLOMBIN AUDREY</t>
  </si>
  <si>
    <t>76820106282</t>
  </si>
  <si>
    <t>83460119700017</t>
  </si>
  <si>
    <t>589718</t>
  </si>
  <si>
    <t>44 207 0435 161</t>
  </si>
  <si>
    <t>ROYAUME-UNI - HARPENDEN</t>
  </si>
  <si>
    <t>c/o ROTHAMSTED CENTRE FOR RESEARCH</t>
  </si>
  <si>
    <t>20/09/2018</t>
  </si>
  <si>
    <t>LSUS</t>
  </si>
  <si>
    <t>LONDON SCHOOL OF ULTRASOUND</t>
  </si>
  <si>
    <t>528213</t>
  </si>
  <si>
    <t>+44 20 7636 8636</t>
  </si>
  <si>
    <t>KEPPEL STREET</t>
  </si>
  <si>
    <t>LSHTM</t>
  </si>
  <si>
    <t>LONDON SCHOOL OF HYGIENE AND TROPICAL MEDECINE</t>
  </si>
  <si>
    <t>634268</t>
  </si>
  <si>
    <t>44 20 7405 7686</t>
  </si>
  <si>
    <t>Houghton Street</t>
  </si>
  <si>
    <t>LSE</t>
  </si>
  <si>
    <t>LONDON SCHOOL OF ECONOMICS AND POLITICAL SCIENCES</t>
  </si>
  <si>
    <t>603776</t>
  </si>
  <si>
    <t>1 519 6858141</t>
  </si>
  <si>
    <t>CANADA - LONDON</t>
  </si>
  <si>
    <t>PO Box 5010 Stn B</t>
  </si>
  <si>
    <t>800 COMMISSIONNERS ROAD EAST</t>
  </si>
  <si>
    <t>LHSC</t>
  </si>
  <si>
    <t>LONDON HEALTH SCIENCES CENTRE</t>
  </si>
  <si>
    <t>612054</t>
  </si>
  <si>
    <t>ESPACE DARWIN - CASERNE NIEL</t>
  </si>
  <si>
    <t>87 Quai de Queyries</t>
  </si>
  <si>
    <t>LONDEIX MICHEL</t>
  </si>
  <si>
    <t>75331205233</t>
  </si>
  <si>
    <t>44992825800036</t>
  </si>
  <si>
    <t>605773</t>
  </si>
  <si>
    <t>09 74 67 00 12</t>
  </si>
  <si>
    <t>1 Rue DE LA SAUNERIE</t>
  </si>
  <si>
    <t>LOLILEARN</t>
  </si>
  <si>
    <t>76120092312</t>
  </si>
  <si>
    <t>84167403900018</t>
  </si>
  <si>
    <t>651904</t>
  </si>
  <si>
    <t>91800 BRUNOY</t>
  </si>
  <si>
    <t>126 Route DE BRIE</t>
  </si>
  <si>
    <t>16/02/2023</t>
  </si>
  <si>
    <t>L'OKARA</t>
  </si>
  <si>
    <t>11910870291</t>
  </si>
  <si>
    <t>88188211200017</t>
  </si>
  <si>
    <t>646362</t>
  </si>
  <si>
    <t>66740 VILLELONGUE DELS MONTS</t>
  </si>
  <si>
    <t>ALS BACHOUS</t>
  </si>
  <si>
    <t>LOISON JEAN MARIE</t>
  </si>
  <si>
    <t>LOISON JEAN MARIE - JML CONSULTANTS</t>
  </si>
  <si>
    <t>91660126266</t>
  </si>
  <si>
    <t>43368238200026</t>
  </si>
  <si>
    <t>523010</t>
  </si>
  <si>
    <t>05 34 66 17 67</t>
  </si>
  <si>
    <t>31250 REVEL</t>
  </si>
  <si>
    <t>7 Square DE LA POSTE</t>
  </si>
  <si>
    <t>LOISON CHRISTOPHE</t>
  </si>
  <si>
    <t>73310777231</t>
  </si>
  <si>
    <t>40082251600060</t>
  </si>
  <si>
    <t>476845</t>
  </si>
  <si>
    <t>05 62 87 43 43</t>
  </si>
  <si>
    <t>7 Rue PAUL MESPLE</t>
  </si>
  <si>
    <t>LEC FORMATION</t>
  </si>
  <si>
    <t>LOISIRS EDUCATION ET CITOYENNETE FORMATION</t>
  </si>
  <si>
    <t>73310573431</t>
  </si>
  <si>
    <t>44266678000048</t>
  </si>
  <si>
    <t>435181</t>
  </si>
  <si>
    <t>06 73 39 81 78</t>
  </si>
  <si>
    <t>74190 PASSY</t>
  </si>
  <si>
    <t>266 Impasse de la Boesna</t>
  </si>
  <si>
    <t>LOISIRS ASSIS EVASION</t>
  </si>
  <si>
    <t>82740236574</t>
  </si>
  <si>
    <t>44841286600015</t>
  </si>
  <si>
    <t>283800</t>
  </si>
  <si>
    <t>04 77 80 33 20</t>
  </si>
  <si>
    <t>PAV.1 TER HOP.BELLEVUE CHU ST ETIEN 27</t>
  </si>
  <si>
    <t>Boulevard PASTEUR</t>
  </si>
  <si>
    <t>LOIREADD' ST ETIENNE</t>
  </si>
  <si>
    <t>LOIREADD' LOIRE RESEAU ADDICTIONS</t>
  </si>
  <si>
    <t>82420204042</t>
  </si>
  <si>
    <t>44835790500018</t>
  </si>
  <si>
    <t>674692</t>
  </si>
  <si>
    <t>06 17 97 05 95</t>
  </si>
  <si>
    <t>108 LE MONT RIANT</t>
  </si>
  <si>
    <t>LOIRE ISABELLE</t>
  </si>
  <si>
    <t>LOIRE ISABELLE - IL INTERNATIONAL</t>
  </si>
  <si>
    <t>93131765213</t>
  </si>
  <si>
    <t>51789473900062</t>
  </si>
  <si>
    <t>627781</t>
  </si>
  <si>
    <t>06 09 83 89 03</t>
  </si>
  <si>
    <t>38140 LA MURETTE</t>
  </si>
  <si>
    <t>120 Route de la Gare</t>
  </si>
  <si>
    <t>LOHR FORMATION</t>
  </si>
  <si>
    <t>84380752138</t>
  </si>
  <si>
    <t>88758525500011</t>
  </si>
  <si>
    <t>685422</t>
  </si>
  <si>
    <t>01 64 47 79 45</t>
  </si>
  <si>
    <t>91300 MASSY</t>
  </si>
  <si>
    <t>20 Rue Ampère</t>
  </si>
  <si>
    <t>LOHANDA</t>
  </si>
  <si>
    <t>11910916691</t>
  </si>
  <si>
    <t>90459932100026</t>
  </si>
  <si>
    <t>681398</t>
  </si>
  <si>
    <t>09 51 43 09 12</t>
  </si>
  <si>
    <t>27910 LES HOGUES</t>
  </si>
  <si>
    <t>16 Chemin de l'Argilière</t>
  </si>
  <si>
    <t>LOGOS</t>
  </si>
  <si>
    <t>28270249027</t>
  </si>
  <si>
    <t>84496202700018</t>
  </si>
  <si>
    <t>352676</t>
  </si>
  <si>
    <t>44190 CLISSON</t>
  </si>
  <si>
    <t>PARC INDUSTRIEL DE TABARI</t>
  </si>
  <si>
    <t>Rue DU PUITS DE LA GRANGE</t>
  </si>
  <si>
    <t>LOGISTIQUE AMBULANCE</t>
  </si>
  <si>
    <t>52440444844</t>
  </si>
  <si>
    <t>45189818300020</t>
  </si>
  <si>
    <t>224455</t>
  </si>
  <si>
    <t>04728</t>
  </si>
  <si>
    <t>05 57 22 16 09</t>
  </si>
  <si>
    <t>PARC D'ACTIVITE KENNEDY - BAT U</t>
  </si>
  <si>
    <t>21 Avenue HENRI BECQUEREL</t>
  </si>
  <si>
    <t>LQL</t>
  </si>
  <si>
    <t>LOGIQAL</t>
  </si>
  <si>
    <t>72330454833</t>
  </si>
  <si>
    <t>41891131900048</t>
  </si>
  <si>
    <t>577686</t>
  </si>
  <si>
    <t>0321408421</t>
  </si>
  <si>
    <t>62110 HENIN BEAUMONT</t>
  </si>
  <si>
    <t>Plateforme Multimodale Delta 3</t>
  </si>
  <si>
    <t>622 Rue DES HAUTS DE FRANCE</t>
  </si>
  <si>
    <t>LOGINOV FORMATION HENIN BEAUMONT</t>
  </si>
  <si>
    <t>LOGINOV FORMATION</t>
  </si>
  <si>
    <t>31620257362</t>
  </si>
  <si>
    <t>79809909900011</t>
  </si>
  <si>
    <t>426623</t>
  </si>
  <si>
    <t>02 38 21 77 66</t>
  </si>
  <si>
    <t>POLE 45</t>
  </si>
  <si>
    <t>33 Rue DE L'OLIVIER</t>
  </si>
  <si>
    <t>LOGING SARAN</t>
  </si>
  <si>
    <t>LOGING - SIEGE SOCIAL</t>
  </si>
  <si>
    <t>24450269645</t>
  </si>
  <si>
    <t>51956015500045</t>
  </si>
  <si>
    <t>495116</t>
  </si>
  <si>
    <t>0953450926</t>
  </si>
  <si>
    <t>91130 RIS ORANGIS</t>
  </si>
  <si>
    <t>25 Rue DE L'HOTEL DE VILLE</t>
  </si>
  <si>
    <t>LOGILIN</t>
  </si>
  <si>
    <t>11910579491</t>
  </si>
  <si>
    <t>47918477200016</t>
  </si>
  <si>
    <t>605669</t>
  </si>
  <si>
    <t>0299917182</t>
  </si>
  <si>
    <t>35600 BAINS SUR OUST</t>
  </si>
  <si>
    <t>12 Rue de la Fosse Piquet</t>
  </si>
  <si>
    <t>LOGI LEAN</t>
  </si>
  <si>
    <t>53350940435</t>
  </si>
  <si>
    <t>53413632000015</t>
  </si>
  <si>
    <t>638213</t>
  </si>
  <si>
    <t>04 91 59 12 32</t>
  </si>
  <si>
    <t>97 Avenue de la Corse</t>
  </si>
  <si>
    <t>LOSFOR</t>
  </si>
  <si>
    <t>LOGEMENT SOCIAL FORMATION - LOSFOR</t>
  </si>
  <si>
    <t>93131163613</t>
  </si>
  <si>
    <t>78288396100032</t>
  </si>
  <si>
    <t>350989</t>
  </si>
  <si>
    <t>0609612783</t>
  </si>
  <si>
    <t>68 Avenue FOCH</t>
  </si>
  <si>
    <t>LOETSCHER LENATTIER AURIANE  ALTUS</t>
  </si>
  <si>
    <t>41540235854</t>
  </si>
  <si>
    <t>45181415600019</t>
  </si>
  <si>
    <t>627446</t>
  </si>
  <si>
    <t>06 86 64 29 87</t>
  </si>
  <si>
    <t>182 Rue SADI CARNOT</t>
  </si>
  <si>
    <t>LODYNSKI JULIE</t>
  </si>
  <si>
    <t>LODYNSKI JULIE - SOLARII</t>
  </si>
  <si>
    <t>32620313462</t>
  </si>
  <si>
    <t>82203227200020</t>
  </si>
  <si>
    <t>471033</t>
  </si>
  <si>
    <t>0299084859</t>
  </si>
  <si>
    <t>35390 GRAND FOUGERAY</t>
  </si>
  <si>
    <t>Parc d'activités des quatre routes</t>
  </si>
  <si>
    <t>LODI</t>
  </si>
  <si>
    <t>LODI GROUP</t>
  </si>
  <si>
    <t>53350592535</t>
  </si>
  <si>
    <t>32275136300050</t>
  </si>
  <si>
    <t>618263</t>
  </si>
  <si>
    <t>06 14 70 65 26</t>
  </si>
  <si>
    <t>54230 CHAVIGNY</t>
  </si>
  <si>
    <t>19 Rue DES PRES</t>
  </si>
  <si>
    <t>07/12/2020</t>
  </si>
  <si>
    <t>LODDO SANDRA</t>
  </si>
  <si>
    <t>LODDO SANDRA - AKILISSO FORMATIONS</t>
  </si>
  <si>
    <t>41540312054</t>
  </si>
  <si>
    <t>53844034800018</t>
  </si>
  <si>
    <t>496492</t>
  </si>
  <si>
    <t>02 97 60 04 14</t>
  </si>
  <si>
    <t>56500 MOREAC</t>
  </si>
  <si>
    <t>BOD AVEL</t>
  </si>
  <si>
    <t>LOCMINE FORMATION</t>
  </si>
  <si>
    <t>53560544756</t>
  </si>
  <si>
    <t>30739070800013</t>
  </si>
  <si>
    <t>414049</t>
  </si>
  <si>
    <t>04 50 57 30 11</t>
  </si>
  <si>
    <t>20 Rue FABIEN CALLOUD</t>
  </si>
  <si>
    <t>LOC'HOTEL LES CYGNES - LE JARDIN DES MODES</t>
  </si>
  <si>
    <t>82740236274</t>
  </si>
  <si>
    <t>39376626600018</t>
  </si>
  <si>
    <t>632843</t>
  </si>
  <si>
    <t>06 72 49 84 69</t>
  </si>
  <si>
    <t>07300 ST JEAN DE MUZOLS</t>
  </si>
  <si>
    <t>5 Impasse d'Aubert</t>
  </si>
  <si>
    <t>LOCHE DANIEL</t>
  </si>
  <si>
    <t>84070116307</t>
  </si>
  <si>
    <t>51108708200042</t>
  </si>
  <si>
    <t>615018</t>
  </si>
  <si>
    <t>07 86 37 83 26</t>
  </si>
  <si>
    <t>5 Place LOUIS LACOMBE</t>
  </si>
  <si>
    <t>LO &amp; LI</t>
  </si>
  <si>
    <t>76460058746</t>
  </si>
  <si>
    <t>83790600700021</t>
  </si>
  <si>
    <t>656392</t>
  </si>
  <si>
    <t>07 49 72 85 56</t>
  </si>
  <si>
    <t>80200 ST CHRIST BRIOST</t>
  </si>
  <si>
    <t>18 bis Rue DE L'EGLISE</t>
  </si>
  <si>
    <t>LMVISIONRH</t>
  </si>
  <si>
    <t>32800209180</t>
  </si>
  <si>
    <t>88926381000018</t>
  </si>
  <si>
    <t>661119</t>
  </si>
  <si>
    <t>49 89 4400 - 0</t>
  </si>
  <si>
    <t>ALLEMAGNE - MUENCHEN</t>
  </si>
  <si>
    <t>15 Marchioninistr.</t>
  </si>
  <si>
    <t>LMU KLINIKUM</t>
  </si>
  <si>
    <t>596061</t>
  </si>
  <si>
    <t>0228022166</t>
  </si>
  <si>
    <t>8 Rue Charles Brunellière</t>
  </si>
  <si>
    <t>15/02/2019</t>
  </si>
  <si>
    <t>LMB FORMATION&amp;CONSEIL</t>
  </si>
  <si>
    <t>52440846944</t>
  </si>
  <si>
    <t>84118528300014</t>
  </si>
  <si>
    <t>646234</t>
  </si>
  <si>
    <t>05 56 75 46 07</t>
  </si>
  <si>
    <t>11 Avenue DE LA MADELEINE</t>
  </si>
  <si>
    <t>LM SYSTEMES GRADIGNAN</t>
  </si>
  <si>
    <t>LM SYSTEMES</t>
  </si>
  <si>
    <t>72330700733</t>
  </si>
  <si>
    <t>39313207100050</t>
  </si>
  <si>
    <t>670972</t>
  </si>
  <si>
    <t>06 30 63 54 17</t>
  </si>
  <si>
    <t>13740 LE ROVE</t>
  </si>
  <si>
    <t>LA CARRAIRADE CC CASINO BAT C</t>
  </si>
  <si>
    <t>RN 568</t>
  </si>
  <si>
    <t>LM CREATIONS ACADEMY</t>
  </si>
  <si>
    <t>93132173813</t>
  </si>
  <si>
    <t>89201730200019</t>
  </si>
  <si>
    <t>642502</t>
  </si>
  <si>
    <t>06 59 05 79 79</t>
  </si>
  <si>
    <t>MAISON CAMAYOU</t>
  </si>
  <si>
    <t>7 bis Rue DE LA PORCELAINE</t>
  </si>
  <si>
    <t>LM BIEN ETRE FORMEE</t>
  </si>
  <si>
    <t>75640536664</t>
  </si>
  <si>
    <t>91333922200014</t>
  </si>
  <si>
    <t>408177</t>
  </si>
  <si>
    <t>03 81 58 47 03</t>
  </si>
  <si>
    <t>ZI DE CHEMAUDIN</t>
  </si>
  <si>
    <t>LLERENA BOURGOGNE FRANCHE COMTE</t>
  </si>
  <si>
    <t>43250226425</t>
  </si>
  <si>
    <t>50345083500015</t>
  </si>
  <si>
    <t>672804</t>
  </si>
  <si>
    <t>03 88 78 58 71</t>
  </si>
  <si>
    <t>67201 ECKBOLSHEIM</t>
  </si>
  <si>
    <t>20 Rue DES CHAMPS</t>
  </si>
  <si>
    <t>LLERENA ALSACE - ECF  ECKBOLSHEIM</t>
  </si>
  <si>
    <t>LLERENA ALSACE - ECF SIEGE SOCIAL</t>
  </si>
  <si>
    <t>42670210667</t>
  </si>
  <si>
    <t>39381725900129</t>
  </si>
  <si>
    <t>673432</t>
  </si>
  <si>
    <t>03 89 64 05 10</t>
  </si>
  <si>
    <t>8 8 Grand Chemin De Sausheim</t>
  </si>
  <si>
    <t>LLERENA ALSACE - ECF  ILLZACH</t>
  </si>
  <si>
    <t>LLERENA ALSACE - ECF</t>
  </si>
  <si>
    <t>39381725900061</t>
  </si>
  <si>
    <t>617052</t>
  </si>
  <si>
    <t>09 63 65 18 45</t>
  </si>
  <si>
    <t>28 Boulevard CHARLES DE GAULLE</t>
  </si>
  <si>
    <t>LKJ AVOCATS</t>
  </si>
  <si>
    <t>84630522263</t>
  </si>
  <si>
    <t>84763517400018</t>
  </si>
  <si>
    <t>636836</t>
  </si>
  <si>
    <t>06 96  95 48 34</t>
  </si>
  <si>
    <t>LOT DILLON STADE -CENTRE  AFF. BEBOOSTER</t>
  </si>
  <si>
    <t>12 Rue DES ARTS MÉTIERS</t>
  </si>
  <si>
    <t>LJE CONSEILS</t>
  </si>
  <si>
    <t>02973240597</t>
  </si>
  <si>
    <t>87958439900015</t>
  </si>
  <si>
    <t>551934</t>
  </si>
  <si>
    <t>0626309669</t>
  </si>
  <si>
    <t>60 Boulevard PIERRE 1ER</t>
  </si>
  <si>
    <t>LIXEN GROUP</t>
  </si>
  <si>
    <t>72330901733</t>
  </si>
  <si>
    <t>79211797000022</t>
  </si>
  <si>
    <t>436770</t>
  </si>
  <si>
    <t>02 47 05 49 11</t>
  </si>
  <si>
    <t>3 Place Raspail</t>
  </si>
  <si>
    <t>LIVRE PASSERELLE</t>
  </si>
  <si>
    <t>24370165537</t>
  </si>
  <si>
    <t>41834352100021</t>
  </si>
  <si>
    <t>477450</t>
  </si>
  <si>
    <t>01 41 71 03 35</t>
  </si>
  <si>
    <t>1 Rue DU PRE ST GERVAIS</t>
  </si>
  <si>
    <t>LOOF</t>
  </si>
  <si>
    <t>LIVRE OFFICIEL DES ORIGINES FELINES</t>
  </si>
  <si>
    <t>11930478293</t>
  </si>
  <si>
    <t>41075702500037</t>
  </si>
  <si>
    <t>588714</t>
  </si>
  <si>
    <t>09 63 27 93 77</t>
  </si>
  <si>
    <t>31470 FONTENILLES</t>
  </si>
  <si>
    <t>3 Chemin LAS PRIERES</t>
  </si>
  <si>
    <t>LIVERZAY GILLES - APPRENEZ AUTREMENT</t>
  </si>
  <si>
    <t>73310604031</t>
  </si>
  <si>
    <t>52488842700019</t>
  </si>
  <si>
    <t>576529</t>
  </si>
  <si>
    <t>39 35 347172</t>
  </si>
  <si>
    <t>ITALIE - BERGAMO</t>
  </si>
  <si>
    <t>Via Giovanni Motta, 37-39</t>
  </si>
  <si>
    <t>LIVE SURGERY - ENRICO ROBOTTI</t>
  </si>
  <si>
    <t>608336</t>
  </si>
  <si>
    <t>09 70 40 79 07</t>
  </si>
  <si>
    <t>CIDEX 112 F</t>
  </si>
  <si>
    <t>207 Rue DES BECASSES</t>
  </si>
  <si>
    <t>LIVE SESSION</t>
  </si>
  <si>
    <t>82380419238</t>
  </si>
  <si>
    <t>49499258900056</t>
  </si>
  <si>
    <t>581100</t>
  </si>
  <si>
    <t>03 21 92 61 38</t>
  </si>
  <si>
    <t>62720 RINXENT</t>
  </si>
  <si>
    <t>16 Rue de Lorraine</t>
  </si>
  <si>
    <t>LSI FORMATION</t>
  </si>
  <si>
    <t>LITTORAL SECOURISME INCENDIE FORMATION</t>
  </si>
  <si>
    <t>31620189162</t>
  </si>
  <si>
    <t>48446259300035</t>
  </si>
  <si>
    <t>649727</t>
  </si>
  <si>
    <t>04 50 66 00 00</t>
  </si>
  <si>
    <t>10 Rue PRESIDENT FAVRE</t>
  </si>
  <si>
    <t>LITTLE LUTINS ANNECY</t>
  </si>
  <si>
    <t>LITTLE LUTINS - LES PETITS BILINGUES - CLASS'BILI</t>
  </si>
  <si>
    <t>82740297774</t>
  </si>
  <si>
    <t>51459303700013</t>
  </si>
  <si>
    <t>656057</t>
  </si>
  <si>
    <t>07 68 16 35 49</t>
  </si>
  <si>
    <t>112 Rue ROYAL</t>
  </si>
  <si>
    <t>LITHOSTHERE</t>
  </si>
  <si>
    <t>32591049459</t>
  </si>
  <si>
    <t>83992746400017</t>
  </si>
  <si>
    <t>382383</t>
  </si>
  <si>
    <t>02 35 07 03 03</t>
  </si>
  <si>
    <t>26 Place Henri Gadeau de Kerville</t>
  </si>
  <si>
    <t>LISAMAT BERLITZ ROUEN</t>
  </si>
  <si>
    <t>LISAMAT - BERLITZ HAUTE NORMANDIE</t>
  </si>
  <si>
    <t>28760558376</t>
  </si>
  <si>
    <t>82910044500024</t>
  </si>
  <si>
    <t>649387</t>
  </si>
  <si>
    <t>06 86 96 19 28</t>
  </si>
  <si>
    <t>78 Avenue Des Champs Elysees</t>
  </si>
  <si>
    <t>LISA SALIS FORMATION</t>
  </si>
  <si>
    <t>LISA SALIS FORMATION - ACADEMIE HYGIE</t>
  </si>
  <si>
    <t>11756351475</t>
  </si>
  <si>
    <t>88447074100023</t>
  </si>
  <si>
    <t>596050</t>
  </si>
  <si>
    <t>06 80 28 92 94</t>
  </si>
  <si>
    <t>RES VOIE ROMAINE BAT C APPT 171</t>
  </si>
  <si>
    <t>145 Impasse DE LA VOIE ROMAINE</t>
  </si>
  <si>
    <t>LIRATNI MEHDI</t>
  </si>
  <si>
    <t>91340866034</t>
  </si>
  <si>
    <t>51999672200012</t>
  </si>
  <si>
    <t>467248</t>
  </si>
  <si>
    <t>44 0 20 7433 2543</t>
  </si>
  <si>
    <t>23 Suite  Barkat House 3rd floor</t>
  </si>
  <si>
    <t>116-118 Finchley Road</t>
  </si>
  <si>
    <t>LIQUIDNEXXUS LTD</t>
  </si>
  <si>
    <t>LIQUIDNEXXUS LIMITED</t>
  </si>
  <si>
    <t>544620</t>
  </si>
  <si>
    <t>04 75 51 73 95</t>
  </si>
  <si>
    <t>147 Route DE MARSEILLE</t>
  </si>
  <si>
    <t>L'INTERGROUPE MARCEL PAGNOL</t>
  </si>
  <si>
    <t>82260096426</t>
  </si>
  <si>
    <t>42322256100031</t>
  </si>
  <si>
    <t>644948</t>
  </si>
  <si>
    <t>06 81 59 46 52</t>
  </si>
  <si>
    <t>87800 LA MEYZE</t>
  </si>
  <si>
    <t>23 Avenue Gabriel Debregeas</t>
  </si>
  <si>
    <t>13/09/2022</t>
  </si>
  <si>
    <t>LINSULA</t>
  </si>
  <si>
    <t>75870191787</t>
  </si>
  <si>
    <t>91104065700015</t>
  </si>
  <si>
    <t>268082</t>
  </si>
  <si>
    <t>04 78 42 59 18</t>
  </si>
  <si>
    <t>103 GRANDE RUE DE LA CROIX ROUSSE</t>
  </si>
  <si>
    <t>IRAAT</t>
  </si>
  <si>
    <t>L'INSTITUT RHONE ALPES AUVERGNE DE TABACOLOGIE</t>
  </si>
  <si>
    <t>82690676369</t>
  </si>
  <si>
    <t>44413107200027</t>
  </si>
  <si>
    <t>655983</t>
  </si>
  <si>
    <t>01 43 13 23 87</t>
  </si>
  <si>
    <t>42 Rue Maubeuge</t>
  </si>
  <si>
    <t>L'INSTITUT IDHE DE PARIS</t>
  </si>
  <si>
    <t>11756395075</t>
  </si>
  <si>
    <t>79044990400032</t>
  </si>
  <si>
    <t>673018</t>
  </si>
  <si>
    <t>06 10 76 69 15</t>
  </si>
  <si>
    <t>21 Rue DENIS CORDONNIER</t>
  </si>
  <si>
    <t>IFHCE</t>
  </si>
  <si>
    <t>L'INSTITUT FRANCAIS D'HYPNOSE EN CONSCIENCE ET ERICKSONIENNE</t>
  </si>
  <si>
    <t>75331231333</t>
  </si>
  <si>
    <t>88109700000015</t>
  </si>
  <si>
    <t>604690</t>
  </si>
  <si>
    <t>02 35 61 23 28</t>
  </si>
  <si>
    <t>Rue du Pré aux Boeufs</t>
  </si>
  <si>
    <t>L'INSTITUT</t>
  </si>
  <si>
    <t>28760553876</t>
  </si>
  <si>
    <t>82434301600013</t>
  </si>
  <si>
    <t>626272</t>
  </si>
  <si>
    <t>07 68 58 23 56</t>
  </si>
  <si>
    <t>74210 DOUSSARD</t>
  </si>
  <si>
    <t>106 Chemin DE LA CORDICE</t>
  </si>
  <si>
    <t>L'INSTANT FORMATION</t>
  </si>
  <si>
    <t>84740395974</t>
  </si>
  <si>
    <t>82770781100028</t>
  </si>
  <si>
    <t>499511</t>
  </si>
  <si>
    <t>01 39 46 94 56</t>
  </si>
  <si>
    <t>17 Place Des Reflets</t>
  </si>
  <si>
    <t>LINKUP COACHING COURBEVOIE</t>
  </si>
  <si>
    <t>LINKUP COACHING</t>
  </si>
  <si>
    <t>11754895075</t>
  </si>
  <si>
    <t>49386200700066</t>
  </si>
  <si>
    <t>607885</t>
  </si>
  <si>
    <t>0160602186</t>
  </si>
  <si>
    <t>10-12 Allée de la connaissance</t>
  </si>
  <si>
    <t>29/07/2021</t>
  </si>
  <si>
    <t>LINK S</t>
  </si>
  <si>
    <t>LINK'S</t>
  </si>
  <si>
    <t>11770502777</t>
  </si>
  <si>
    <t>47863483500043</t>
  </si>
  <si>
    <t>444443</t>
  </si>
  <si>
    <t>01 40 34 21 30</t>
  </si>
  <si>
    <t>29 bis Rue Monge</t>
  </si>
  <si>
    <t>LINGUEO</t>
  </si>
  <si>
    <t>11754652375</t>
  </si>
  <si>
    <t>50160411000012</t>
  </si>
  <si>
    <t>580454</t>
  </si>
  <si>
    <t>01 47 73 00 95</t>
  </si>
  <si>
    <t>tour eve 7eme etage</t>
  </si>
  <si>
    <t>1 Place du sud</t>
  </si>
  <si>
    <t>LINGUARAMA FRANCE  PUTEAUX</t>
  </si>
  <si>
    <t>LINGUARAMA FRANCE</t>
  </si>
  <si>
    <t>11920919392</t>
  </si>
  <si>
    <t>31682940700048</t>
  </si>
  <si>
    <t>626703</t>
  </si>
  <si>
    <t>10 Rue VIVIENNE</t>
  </si>
  <si>
    <t>LINGUAPHONE NT PARIS</t>
  </si>
  <si>
    <t>LINGUAPHONE NT</t>
  </si>
  <si>
    <t>11755053475</t>
  </si>
  <si>
    <t>53969672400027</t>
  </si>
  <si>
    <t>634797</t>
  </si>
  <si>
    <t>01 47 78 45 80</t>
  </si>
  <si>
    <t>LINGUAPHONE FRANCE</t>
  </si>
  <si>
    <t>11920432292</t>
  </si>
  <si>
    <t>31490048100131</t>
  </si>
  <si>
    <t>353310</t>
  </si>
  <si>
    <t>03 80 70 24 00</t>
  </si>
  <si>
    <t>PARC VALMY</t>
  </si>
  <si>
    <t>43 Rue ELSA TRIOLET</t>
  </si>
  <si>
    <t>LINGUAPHONE BOURGOGNE</t>
  </si>
  <si>
    <t>26210186621</t>
  </si>
  <si>
    <t>43480848100023</t>
  </si>
  <si>
    <t>680450</t>
  </si>
  <si>
    <t>06 84 49 23 32</t>
  </si>
  <si>
    <t>66750 ST CYPRIEN</t>
  </si>
  <si>
    <t>2 Rue HERGE</t>
  </si>
  <si>
    <t>LINGUAID FRANCE</t>
  </si>
  <si>
    <t>91660162066</t>
  </si>
  <si>
    <t>53968218700015</t>
  </si>
  <si>
    <t>213780</t>
  </si>
  <si>
    <t>01 49 89 09 64</t>
  </si>
  <si>
    <t>ZAC PARIS NORD 2</t>
  </si>
  <si>
    <t>13 Rue DE LA PERDRIX</t>
  </si>
  <si>
    <t>LINGUA INSTITUT TREMBLAY EN FRANCE</t>
  </si>
  <si>
    <t>LINGUA INSTITUT</t>
  </si>
  <si>
    <t>11950095495</t>
  </si>
  <si>
    <t>41028883100036</t>
  </si>
  <si>
    <t>633124</t>
  </si>
  <si>
    <t>099F9</t>
  </si>
  <si>
    <t>01 56 26 50 19</t>
  </si>
  <si>
    <t>44 Rue De Prony</t>
  </si>
  <si>
    <t>L'INFORMATION DENTAIRE</t>
  </si>
  <si>
    <t>L'INFORMATION DENTAIRE - ID WEBFORMATION</t>
  </si>
  <si>
    <t>11756276575</t>
  </si>
  <si>
    <t>50249438800031</t>
  </si>
  <si>
    <t>647810</t>
  </si>
  <si>
    <t>06 58 22 88 90</t>
  </si>
  <si>
    <t>87 Quai DE QUEYRIES</t>
  </si>
  <si>
    <t>LINESTIE</t>
  </si>
  <si>
    <t>75331348433</t>
  </si>
  <si>
    <t>82293390900019</t>
  </si>
  <si>
    <t>489736</t>
  </si>
  <si>
    <t>0164231911</t>
  </si>
  <si>
    <t>77670 ST MAMMES</t>
  </si>
  <si>
    <t>6 Rue JEAN JAURES</t>
  </si>
  <si>
    <t>LINEANE</t>
  </si>
  <si>
    <t>LINEANE ECOLE COIFFURE ET ESTHETIQUE</t>
  </si>
  <si>
    <t>11770419977</t>
  </si>
  <si>
    <t>48329288400028</t>
  </si>
  <si>
    <t>449441</t>
  </si>
  <si>
    <t>05509</t>
  </si>
  <si>
    <t>0826 08 12 12</t>
  </si>
  <si>
    <t>70 Avenue Tony Garnier</t>
  </si>
  <si>
    <t>LINDE FRANCE LYON</t>
  </si>
  <si>
    <t>LINDE FRANCE - AGA MEDICAL SA - LINDE HEALTHCARE - LINDE G</t>
  </si>
  <si>
    <t>84691674569</t>
  </si>
  <si>
    <t>39263124800359</t>
  </si>
  <si>
    <t>672257</t>
  </si>
  <si>
    <t>05 55 93 36 00</t>
  </si>
  <si>
    <t>19300 ST YRIEIX LE DEJALAT</t>
  </si>
  <si>
    <t>La Croix De La Mission</t>
  </si>
  <si>
    <t>LIMOUSIN FORMATION</t>
  </si>
  <si>
    <t>LIMOUSIN FORMATION ET TRAVAUX PUBLICS</t>
  </si>
  <si>
    <t>74190040619</t>
  </si>
  <si>
    <t>44217923000044</t>
  </si>
  <si>
    <t>655442</t>
  </si>
  <si>
    <t>06 62 30 40 60</t>
  </si>
  <si>
    <t>14310 VILLERS BOCAGE</t>
  </si>
  <si>
    <t>7 Rue René Huet</t>
  </si>
  <si>
    <t>LIMITLESS CONSULTING VILLERS BOCAGE</t>
  </si>
  <si>
    <t>LIMITLESS CONSULTING</t>
  </si>
  <si>
    <t>28140352414</t>
  </si>
  <si>
    <t>89328888600011</t>
  </si>
  <si>
    <t>602929</t>
  </si>
  <si>
    <t>0696712375</t>
  </si>
  <si>
    <t>4 VILLA DES HAMEAUX DE GRAND CASE 1</t>
  </si>
  <si>
    <t>LIMERY SANDRINE ANNIE</t>
  </si>
  <si>
    <t>97970208297</t>
  </si>
  <si>
    <t>53209298800015</t>
  </si>
  <si>
    <t>620774</t>
  </si>
  <si>
    <t>06 22 83 04 22</t>
  </si>
  <si>
    <t>386 Route DE LA POMMERAIE</t>
  </si>
  <si>
    <t>LIME AND TEA</t>
  </si>
  <si>
    <t>82730146673</t>
  </si>
  <si>
    <t>81056708100023</t>
  </si>
  <si>
    <t>683632</t>
  </si>
  <si>
    <t>06 33 46 52 11</t>
  </si>
  <si>
    <t>63430 PONT DU CHATEAU</t>
  </si>
  <si>
    <t>34 Avenue de Riom</t>
  </si>
  <si>
    <t>LIMCORP</t>
  </si>
  <si>
    <t>84630477363</t>
  </si>
  <si>
    <t>82346727900019</t>
  </si>
  <si>
    <t>503538</t>
  </si>
  <si>
    <t>06 77 08 55 28</t>
  </si>
  <si>
    <t>62780 CUCQ</t>
  </si>
  <si>
    <t>STELLA PLAGE</t>
  </si>
  <si>
    <t>708 Boulevard DE FRANCE</t>
  </si>
  <si>
    <t>LOPG</t>
  </si>
  <si>
    <t>LILLE OSTEOPATHIE POST GRADUATE</t>
  </si>
  <si>
    <t>31620228062</t>
  </si>
  <si>
    <t>52010009000031</t>
  </si>
  <si>
    <t>623349</t>
  </si>
  <si>
    <t>03 20 37 42 66</t>
  </si>
  <si>
    <t>36 Place CORMONTAIGNE</t>
  </si>
  <si>
    <t>LIL'LANGUES</t>
  </si>
  <si>
    <t>31590886459</t>
  </si>
  <si>
    <t>80997404100034</t>
  </si>
  <si>
    <t>547232</t>
  </si>
  <si>
    <t>01 84 88 83 50</t>
  </si>
  <si>
    <t>2 Rue JEAN MACE</t>
  </si>
  <si>
    <t>EMHA</t>
  </si>
  <si>
    <t>LILI ET COMPAGNIE - ECOLE DES METIERS DE L'HABITAT EMHA</t>
  </si>
  <si>
    <t>11754629175</t>
  </si>
  <si>
    <t>51116872600012</t>
  </si>
  <si>
    <t>605359</t>
  </si>
  <si>
    <t>05 57 22 42 18</t>
  </si>
  <si>
    <t>2 Avenue DE L'université- Maison régionale des sports</t>
  </si>
  <si>
    <t>02/10/2019</t>
  </si>
  <si>
    <t>LIGUE SPORT ADAPTE NOUVELLE AQUITAINE - LSANA</t>
  </si>
  <si>
    <t>LIGUE SPORT ADAPTE NOUVELLE AQUITAINE</t>
  </si>
  <si>
    <t>75331086533</t>
  </si>
  <si>
    <t>41460945300025</t>
  </si>
  <si>
    <t>557080</t>
  </si>
  <si>
    <t>01 45 40 71 37</t>
  </si>
  <si>
    <t>182 Rue RAYMOND LOSSERAND</t>
  </si>
  <si>
    <t>LIGUE SPORT ADAPTE IDF</t>
  </si>
  <si>
    <t>LIGUE SPORT ADAPTE ILE DE FRANCE</t>
  </si>
  <si>
    <t>11754479475</t>
  </si>
  <si>
    <t>44869332500020</t>
  </si>
  <si>
    <t>671721</t>
  </si>
  <si>
    <t>06 16 57 08 20</t>
  </si>
  <si>
    <t>Maison Des Sports</t>
  </si>
  <si>
    <t>1240 Rue DE LA BERGERESSE</t>
  </si>
  <si>
    <t>LSACVL</t>
  </si>
  <si>
    <t>LIGUE SPORT ADAPTE DU CENTRE VAL DE LOIRE - LSACVL</t>
  </si>
  <si>
    <t>24450420345</t>
  </si>
  <si>
    <t>49183002200019</t>
  </si>
  <si>
    <t>606984</t>
  </si>
  <si>
    <t>04 74 19 16 08</t>
  </si>
  <si>
    <t>CROS RHONE ALPES</t>
  </si>
  <si>
    <t>16 Place JEAN JACQUES ROUSSEAU</t>
  </si>
  <si>
    <t>LRAAKMDA</t>
  </si>
  <si>
    <t>LIGUE RHONE ALPES AUVERGNE DE KICK BOXING MUAY THAI ET DA</t>
  </si>
  <si>
    <t>84380679038</t>
  </si>
  <si>
    <t>53106870800027</t>
  </si>
  <si>
    <t>594313</t>
  </si>
  <si>
    <t>03 66 13 01 09</t>
  </si>
  <si>
    <t>62290 NOEUX LES MINES</t>
  </si>
  <si>
    <t>138 bis Rue LEON BLUM</t>
  </si>
  <si>
    <t>ERFAN HAUTS DE FRANCE</t>
  </si>
  <si>
    <t>LIGUE REGIONALE DE NATATION HAUTS DE FRANCE</t>
  </si>
  <si>
    <t>32620290262</t>
  </si>
  <si>
    <t>82868046200029</t>
  </si>
  <si>
    <t>610641</t>
  </si>
  <si>
    <t>02 51 78 85 85</t>
  </si>
  <si>
    <t>2 Rue Paul Gauguin</t>
  </si>
  <si>
    <t>25/02/2020</t>
  </si>
  <si>
    <t>LIGUE REGIONALE DE BASKETBALL DES PAYS DE LA LOIRE</t>
  </si>
  <si>
    <t>52440609144</t>
  </si>
  <si>
    <t>78835336500034</t>
  </si>
  <si>
    <t>671186</t>
  </si>
  <si>
    <t>0495356924</t>
  </si>
  <si>
    <t>20290 LUCCIANA</t>
  </si>
  <si>
    <t>Lieu-dit PRECOJO</t>
  </si>
  <si>
    <t>LIGUE REGIONALE CORSE DE RUGBY</t>
  </si>
  <si>
    <t>94202103920</t>
  </si>
  <si>
    <t>83334551500021</t>
  </si>
  <si>
    <t>603235</t>
  </si>
  <si>
    <t>0442049401</t>
  </si>
  <si>
    <t>RESIDENCE LES MARONNIERS</t>
  </si>
  <si>
    <t>Avenue ANTIDE BOYER</t>
  </si>
  <si>
    <t>LIGUE PACA DU SPORT ADAPTE</t>
  </si>
  <si>
    <t>93131739113</t>
  </si>
  <si>
    <t>32923186400045</t>
  </si>
  <si>
    <t>521589</t>
  </si>
  <si>
    <t>04 91 50 83 38</t>
  </si>
  <si>
    <t>4 Rue RANQUE</t>
  </si>
  <si>
    <t>LIGUE PACA DE JUDO</t>
  </si>
  <si>
    <t>93131021713</t>
  </si>
  <si>
    <t>43427172200010</t>
  </si>
  <si>
    <t>611840</t>
  </si>
  <si>
    <t>05 62 72 32 00</t>
  </si>
  <si>
    <t>5 Avenue SUZANNE LENGLEN</t>
  </si>
  <si>
    <t>LIGUE OCCITANIE DE TENNIS</t>
  </si>
  <si>
    <t>LIGUE OCCITANIE PYRENEES MEDITERRANEE DE TENNIS</t>
  </si>
  <si>
    <t>73310224631</t>
  </si>
  <si>
    <t>30600258500033</t>
  </si>
  <si>
    <t>635789</t>
  </si>
  <si>
    <t>05 62 27 07 66</t>
  </si>
  <si>
    <t>7 Rue ANDRE CITROEN</t>
  </si>
  <si>
    <t>LIGUE OCCITANIE FFME</t>
  </si>
  <si>
    <t>LIGUE OCCITANIE DE LA MONTAGNE ET DE L'ESCALADE</t>
  </si>
  <si>
    <t>76310931331</t>
  </si>
  <si>
    <t>35146736000068</t>
  </si>
  <si>
    <t>674503</t>
  </si>
  <si>
    <t>05 56 98 77 34</t>
  </si>
  <si>
    <t>Maison Régonale des sports</t>
  </si>
  <si>
    <t>2 Avenue De l'université</t>
  </si>
  <si>
    <t>LIGUE NOUVELLE AQUITAINE NATATION - ERFAN TALENCE</t>
  </si>
  <si>
    <t>LIGUE NOUVELLE AQUITAINE NATATION - ERFAN</t>
  </si>
  <si>
    <t>75331079133</t>
  </si>
  <si>
    <t>34139105000059</t>
  </si>
  <si>
    <t>638547</t>
  </si>
  <si>
    <t>05 57 35 01 10</t>
  </si>
  <si>
    <t>2 Allée Pierre De Coubertin</t>
  </si>
  <si>
    <t>LIGUE NOUVELLE AQUITAINE DE TENNIS TALENCE</t>
  </si>
  <si>
    <t>LIGUE NOUVELLE AQUITAINE DE TENNIS</t>
  </si>
  <si>
    <t>75331096033</t>
  </si>
  <si>
    <t>78184387500035</t>
  </si>
  <si>
    <t>521723</t>
  </si>
  <si>
    <t>BP 363</t>
  </si>
  <si>
    <t>47 Avenue du Pont de Bois</t>
  </si>
  <si>
    <t>LIGUE NORD-PDC DE FOOTBALL</t>
  </si>
  <si>
    <t>LIGUE NORD PAS DE CALAIS DE FOOTBALL ASSOCIATION</t>
  </si>
  <si>
    <t>31590756259</t>
  </si>
  <si>
    <t>78370796100026</t>
  </si>
  <si>
    <t>348314</t>
  </si>
  <si>
    <t>ECOLE DE FORMATION</t>
  </si>
  <si>
    <t>14 Rue CORVISART</t>
  </si>
  <si>
    <t>LIGUE NATIONALE CONTRE LE CANCER</t>
  </si>
  <si>
    <t>11753574475</t>
  </si>
  <si>
    <t>77566471700052</t>
  </si>
  <si>
    <t>542751</t>
  </si>
  <si>
    <t>0383918008</t>
  </si>
  <si>
    <t>1 Rue de la Grande Douve</t>
  </si>
  <si>
    <t>LIGUE LORRAINE DE FOOTBALL</t>
  </si>
  <si>
    <t>41540321454</t>
  </si>
  <si>
    <t>78334293400040</t>
  </si>
  <si>
    <t>481853</t>
  </si>
  <si>
    <t>STADE ROLAND GAROS</t>
  </si>
  <si>
    <t>2 Avenue GORDON BENNETT</t>
  </si>
  <si>
    <t>LIGUE ILE DE FRANCE DE TENNIS</t>
  </si>
  <si>
    <t>11753654675</t>
  </si>
  <si>
    <t>44285335400011</t>
  </si>
  <si>
    <t>685677</t>
  </si>
  <si>
    <t>03 91 20 67 80</t>
  </si>
  <si>
    <t>2 Rue Lescouve</t>
  </si>
  <si>
    <t>LIGUE HAUTS DE FRANCE JUDO</t>
  </si>
  <si>
    <t>32620295762</t>
  </si>
  <si>
    <t>82176989000038</t>
  </si>
  <si>
    <t>34630</t>
  </si>
  <si>
    <t>01 42 66 20 70</t>
  </si>
  <si>
    <t>11 Rue TRONCHET</t>
  </si>
  <si>
    <t>LFSM</t>
  </si>
  <si>
    <t>LIGUE FRANCAISE POUR LA SANTE MENTALE</t>
  </si>
  <si>
    <t>11750205875</t>
  </si>
  <si>
    <t>78436122200010</t>
  </si>
  <si>
    <t>36791</t>
  </si>
  <si>
    <t>03081</t>
  </si>
  <si>
    <t>04 67 10 92 23</t>
  </si>
  <si>
    <t>CENTRE MEDICAL LA TEPPE</t>
  </si>
  <si>
    <t>LFCE</t>
  </si>
  <si>
    <t>LIGUE FRANCAISE CONTRE EPILEPSIE</t>
  </si>
  <si>
    <t>82260056026</t>
  </si>
  <si>
    <t>39127000600011</t>
  </si>
  <si>
    <t>509656</t>
  </si>
  <si>
    <t>05 62 60 64 34</t>
  </si>
  <si>
    <t>BP 20587</t>
  </si>
  <si>
    <t>36 Rue DES CANARIS</t>
  </si>
  <si>
    <t>LIGUE ENSEIGNEMENT FEDERATION DU GERS</t>
  </si>
  <si>
    <t>73320010632</t>
  </si>
  <si>
    <t>77698521000041</t>
  </si>
  <si>
    <t>388622</t>
  </si>
  <si>
    <t>05 61 20 33 72</t>
  </si>
  <si>
    <t>LIGUE SPORT ADAPTE OCCITANIE</t>
  </si>
  <si>
    <t>LIGUE DU SPORT ADAPTE OCCITANIE</t>
  </si>
  <si>
    <t>73310606131</t>
  </si>
  <si>
    <t>34534147300022</t>
  </si>
  <si>
    <t>684818</t>
  </si>
  <si>
    <t>02 38 86 46 26</t>
  </si>
  <si>
    <t>RESIDENCE ARCHIMEDE BUREAUX</t>
  </si>
  <si>
    <t>11 Avenue DU PRESIDENT JOHN KENNEDY</t>
  </si>
  <si>
    <t>FFN CENTRE VDL</t>
  </si>
  <si>
    <t>LIGUE DU CENTRE VAL DE LOIRE DE NATATION - FFN CENTRE VDL</t>
  </si>
  <si>
    <t>24450209545</t>
  </si>
  <si>
    <t>40066352200037</t>
  </si>
  <si>
    <t>599694</t>
  </si>
  <si>
    <t>02 54 60 24 60</t>
  </si>
  <si>
    <t>Route De Velles</t>
  </si>
  <si>
    <t>LIGUE DU CENTRE VAL DE LOIRE DE FOOTBALL CHATEAUROUX</t>
  </si>
  <si>
    <t>LIGUE DU CENTRE VAL DE LOIRE DE FOOTBALL</t>
  </si>
  <si>
    <t>24450139945</t>
  </si>
  <si>
    <t>77551154600043</t>
  </si>
  <si>
    <t>585051</t>
  </si>
  <si>
    <t>03 20 98 44 44</t>
  </si>
  <si>
    <t>43 Rue du Quesne</t>
  </si>
  <si>
    <t>LIGUE D'IMPROVISATION DE MARCQ EN BAROEUL</t>
  </si>
  <si>
    <t>31590331259</t>
  </si>
  <si>
    <t>39805721600044</t>
  </si>
  <si>
    <t>613071</t>
  </si>
  <si>
    <t>0320818730</t>
  </si>
  <si>
    <t>CS21015</t>
  </si>
  <si>
    <t>93 Rue DU FORT</t>
  </si>
  <si>
    <t>LHDFT</t>
  </si>
  <si>
    <t>LIGUE DES HAUTS DE FRANCE DE TENNIS</t>
  </si>
  <si>
    <t>31590389059</t>
  </si>
  <si>
    <t>30940757500021</t>
  </si>
  <si>
    <t>584617</t>
  </si>
  <si>
    <t>04 94 24 16 72</t>
  </si>
  <si>
    <t>11 Avenue GAMBETTA</t>
  </si>
  <si>
    <t>LIGUE DE VOILE PACA</t>
  </si>
  <si>
    <t>LIGUE DE VOILE REGIONALE PACA</t>
  </si>
  <si>
    <t>93830509883</t>
  </si>
  <si>
    <t>53155956500050</t>
  </si>
  <si>
    <t>670984</t>
  </si>
  <si>
    <t>03 87 50 45 42</t>
  </si>
  <si>
    <t>1 Rue Du Pre Chaudron</t>
  </si>
  <si>
    <t>URFOLOR</t>
  </si>
  <si>
    <t>LIGUE DE L'ENSEIGNEMENT GRAND EST - URFOLOR</t>
  </si>
  <si>
    <t>41570348857</t>
  </si>
  <si>
    <t>40041241700026</t>
  </si>
  <si>
    <t>517409</t>
  </si>
  <si>
    <t>01 53 38 85 00</t>
  </si>
  <si>
    <t>167 Boulevard de la Villette</t>
  </si>
  <si>
    <t>LIGUE DE L'ENSEIGNEMENT FEDERATION DE PARIS</t>
  </si>
  <si>
    <t>11755194075</t>
  </si>
  <si>
    <t>78441436900065</t>
  </si>
  <si>
    <t>461763</t>
  </si>
  <si>
    <t>0492309100</t>
  </si>
  <si>
    <t>9 Chemin DES ALPILLES</t>
  </si>
  <si>
    <t>LIGUE ENSEIGNEMENT ALPES DE HTE PROVENCE</t>
  </si>
  <si>
    <t>LIGUE DE L'ENSEIGNEMENT DES ALPES DE HTE PROVENCE</t>
  </si>
  <si>
    <t>93040005004</t>
  </si>
  <si>
    <t>38883220600022</t>
  </si>
  <si>
    <t>476596</t>
  </si>
  <si>
    <t>0553024400</t>
  </si>
  <si>
    <t>82 Avenue Georges Pompidou</t>
  </si>
  <si>
    <t>FOL 24</t>
  </si>
  <si>
    <t>LIGUE DE L'ENSEIGNEMENT DE LA DORDOGNE</t>
  </si>
  <si>
    <t>72240073924</t>
  </si>
  <si>
    <t>77557047600116</t>
  </si>
  <si>
    <t>686001</t>
  </si>
  <si>
    <t>07 66 84 57 24</t>
  </si>
  <si>
    <t>14 Rue VIOLET</t>
  </si>
  <si>
    <t>LIGUE ENSEIGNEMENT - FED DEPART DU DOUBS BESANCON</t>
  </si>
  <si>
    <t>LIGUE DE L'ENSEIGNEMENT - FEDERATION DEPART DU DOUBS - FOLD SIEGE</t>
  </si>
  <si>
    <t>27250368725</t>
  </si>
  <si>
    <t>31131613700067</t>
  </si>
  <si>
    <t>542830</t>
  </si>
  <si>
    <t>04 42 90 17 80</t>
  </si>
  <si>
    <t>CS 40461</t>
  </si>
  <si>
    <t>390 Rue Denis Papin - Europole de l'Arbois</t>
  </si>
  <si>
    <t>FFF LIGUE DE LA MEDITERRANEE DE FOOTBALL</t>
  </si>
  <si>
    <t>LIGUE DE LA MEDITERRANEE DE FOOTBALL - CIF</t>
  </si>
  <si>
    <t>93130968113</t>
  </si>
  <si>
    <t>78281290300030</t>
  </si>
  <si>
    <t>596814</t>
  </si>
  <si>
    <t>05 61 37 61 80</t>
  </si>
  <si>
    <t>31180 CASTELMAUROU</t>
  </si>
  <si>
    <t>BP 200</t>
  </si>
  <si>
    <t>1 Route DE CEPET</t>
  </si>
  <si>
    <t>LFO</t>
  </si>
  <si>
    <t>LIGUE DE FOOTBALL D'OCCITANIE</t>
  </si>
  <si>
    <t>73310012031</t>
  </si>
  <si>
    <t>77694575000037</t>
  </si>
  <si>
    <t>496571</t>
  </si>
  <si>
    <t>02 40 80 71 39</t>
  </si>
  <si>
    <t>172 Boulevard DES PAS ENCHANTES</t>
  </si>
  <si>
    <t>18/07/2014</t>
  </si>
  <si>
    <t>LFPL ST SEBASTIEN SUR LOIRE</t>
  </si>
  <si>
    <t>LIGUE DE FOOTBALL DES PAYS DE LA LOIRE - LFPL</t>
  </si>
  <si>
    <t>52440074044</t>
  </si>
  <si>
    <t>78601603000029</t>
  </si>
  <si>
    <t>601226</t>
  </si>
  <si>
    <t>02 76 86 21 06</t>
  </si>
  <si>
    <t>14100 LISIEUX</t>
  </si>
  <si>
    <t>19 Rue Paul Doumer</t>
  </si>
  <si>
    <t>LFN</t>
  </si>
  <si>
    <t>LIGUE DE FOOTBALL DE NORMANDIE</t>
  </si>
  <si>
    <t>23760325676</t>
  </si>
  <si>
    <t>78111952400077</t>
  </si>
  <si>
    <t>504889</t>
  </si>
  <si>
    <t>1 Allée PIERRE DE COUBERTIN</t>
  </si>
  <si>
    <t>LIGUE DE BRETAGNE DE JUDO</t>
  </si>
  <si>
    <t>LIGUE DE BRETAGNE JUDO JUJITSU KENDO ET DISCIPLINES ASSOCIES</t>
  </si>
  <si>
    <t>53350644135</t>
  </si>
  <si>
    <t>32319836600029</t>
  </si>
  <si>
    <t>604525</t>
  </si>
  <si>
    <t>07 81 42 86 50</t>
  </si>
  <si>
    <t>18 Rue PIERRE DE COUBERTIN</t>
  </si>
  <si>
    <t>LIGUE DE BRETAGNE DU SPORT ADAPTE</t>
  </si>
  <si>
    <t>53290868629</t>
  </si>
  <si>
    <t>39996376800037</t>
  </si>
  <si>
    <t>535631</t>
  </si>
  <si>
    <t>0299354462</t>
  </si>
  <si>
    <t>CS 96838 - Cme de Montgermont</t>
  </si>
  <si>
    <t>29 Rue DE LA MAREBAUDIERE</t>
  </si>
  <si>
    <t>LIGUE DE BRETAGNE DE FOOTBALL</t>
  </si>
  <si>
    <t>53350705835</t>
  </si>
  <si>
    <t>77774667800062</t>
  </si>
  <si>
    <t>469373</t>
  </si>
  <si>
    <t>32025115543</t>
  </si>
  <si>
    <t>Rue du Président</t>
  </si>
  <si>
    <t>LBFSM</t>
  </si>
  <si>
    <t>LIGUE BRUXELLOISE FRANCOPHONE POUR LA SANTE MENTALE</t>
  </si>
  <si>
    <t>560169</t>
  </si>
  <si>
    <t>0381885603</t>
  </si>
  <si>
    <t>19 Rue Alain Savary</t>
  </si>
  <si>
    <t>LIGUE BOURGOGNE FRANCHE-COMTE HANDBALL BESANCON</t>
  </si>
  <si>
    <t>LIGUE BOURGOGNE FRANCHE-COMTE HANDBALL</t>
  </si>
  <si>
    <t>43250208525</t>
  </si>
  <si>
    <t>32743711700036</t>
  </si>
  <si>
    <t>548881</t>
  </si>
  <si>
    <t>04 73 92 46 44</t>
  </si>
  <si>
    <t>63122 CEYRAT</t>
  </si>
  <si>
    <t>4 Avenue DU PARC DE L'ARTIERE</t>
  </si>
  <si>
    <t>LAURAJ</t>
  </si>
  <si>
    <t>LIGUE AUVERGNE-RHONE-ALPES DE JUDO JUJITSU KENDO ET DISCIPLINES ASSOCIEES</t>
  </si>
  <si>
    <t>84691480969</t>
  </si>
  <si>
    <t>82225564200032</t>
  </si>
  <si>
    <t>545624</t>
  </si>
  <si>
    <t>04 74 19 16 16</t>
  </si>
  <si>
    <t>LIGUE AUVERGNE RHONE ALPES DU SPORT ADAPTE</t>
  </si>
  <si>
    <t>82380487138</t>
  </si>
  <si>
    <t>43397450800031</t>
  </si>
  <si>
    <t>635686</t>
  </si>
  <si>
    <t>04 78 27 37 97</t>
  </si>
  <si>
    <t>30 Rue LIONEL TERRAY</t>
  </si>
  <si>
    <t>LIGUE AURA DE TENNIS BRON</t>
  </si>
  <si>
    <t>LIGUE AUVERGNE RHONE ALPES DE TENNIS</t>
  </si>
  <si>
    <t>82690585569</t>
  </si>
  <si>
    <t>77982583500043</t>
  </si>
  <si>
    <t>654681</t>
  </si>
  <si>
    <t>04 78 83 13 99</t>
  </si>
  <si>
    <t>20 Avenue des frères Montgolfier</t>
  </si>
  <si>
    <t>LARAN</t>
  </si>
  <si>
    <t>LIGUE AUVERGNE RHONE ALPES DE NATATION</t>
  </si>
  <si>
    <t>84691501769</t>
  </si>
  <si>
    <t>82847414800024</t>
  </si>
  <si>
    <t>605530</t>
  </si>
  <si>
    <t>Cité 120 logements, Bat E1  N 106</t>
  </si>
  <si>
    <t>Ouled Fayet</t>
  </si>
  <si>
    <t>09/10/2019</t>
  </si>
  <si>
    <t>LAPE</t>
  </si>
  <si>
    <t>LIGUE ALGERIENNE POUR LA PRISE EN CHARGE DE L'EPILEPSIE</t>
  </si>
  <si>
    <t>440980</t>
  </si>
  <si>
    <t>06 23 43 69 88</t>
  </si>
  <si>
    <t>68440 DIETWILLER</t>
  </si>
  <si>
    <t>85 Rue DU GENERAL DE GAULLE</t>
  </si>
  <si>
    <t>LSF</t>
  </si>
  <si>
    <t>LIFE SUPPORT FRANCE</t>
  </si>
  <si>
    <t>44680282668</t>
  </si>
  <si>
    <t>83496800000010</t>
  </si>
  <si>
    <t>635108</t>
  </si>
  <si>
    <t>04 78 95 43 70</t>
  </si>
  <si>
    <t>3 Place De La Bourse</t>
  </si>
  <si>
    <t>LIFE AVOCATS</t>
  </si>
  <si>
    <t>84691902469</t>
  </si>
  <si>
    <t>90137378700026</t>
  </si>
  <si>
    <t>506631</t>
  </si>
  <si>
    <t>05 62 48 53 20</t>
  </si>
  <si>
    <t>IMMEUBLE PERI OUEST</t>
  </si>
  <si>
    <t>52 Rue JACQUES BABINET</t>
  </si>
  <si>
    <t>LRF</t>
  </si>
  <si>
    <t>LIEU RESSOURCE FORMATION</t>
  </si>
  <si>
    <t>73310064131</t>
  </si>
  <si>
    <t>33398516600029</t>
  </si>
  <si>
    <t>599955</t>
  </si>
  <si>
    <t>05 63 54 60 87</t>
  </si>
  <si>
    <t>81190 TREBAN</t>
  </si>
  <si>
    <t>LA COMBETTE</t>
  </si>
  <si>
    <t>LIESS ACCESS</t>
  </si>
  <si>
    <t>76810143581</t>
  </si>
  <si>
    <t>81430712000018</t>
  </si>
  <si>
    <t>540330</t>
  </si>
  <si>
    <t>06 51 09 67 89</t>
  </si>
  <si>
    <t>12 Cours FENELON</t>
  </si>
  <si>
    <t>LISODIF</t>
  </si>
  <si>
    <t>LIEN SOCIAL ET DIFFERENCES</t>
  </si>
  <si>
    <t>72240144924</t>
  </si>
  <si>
    <t>51535871100023</t>
  </si>
  <si>
    <t>585075</t>
  </si>
  <si>
    <t>09 53 80 67 15</t>
  </si>
  <si>
    <t>22 bis Route des Romains</t>
  </si>
  <si>
    <t>L'ICONOGRAF</t>
  </si>
  <si>
    <t>42670334667</t>
  </si>
  <si>
    <t>44804666400059</t>
  </si>
  <si>
    <t>667018</t>
  </si>
  <si>
    <t>15 Boulevard LEGLIZE</t>
  </si>
  <si>
    <t>LICA</t>
  </si>
  <si>
    <t>LICA LABORATOIRE D'INTELLIGENCE COLLECTIVE ET ARTIFICIELLE</t>
  </si>
  <si>
    <t>93131957713</t>
  </si>
  <si>
    <t>83908589100019</t>
  </si>
  <si>
    <t>591610</t>
  </si>
  <si>
    <t>02 32 77 51 30</t>
  </si>
  <si>
    <t>27600 ST AUBIN SUR GAILLON</t>
  </si>
  <si>
    <t>ZAC N°1 DES CHAMPS CHOUETTES</t>
  </si>
  <si>
    <t>LIC FORMATION</t>
  </si>
  <si>
    <t>23270139127</t>
  </si>
  <si>
    <t>48941833500027</t>
  </si>
  <si>
    <t>648851</t>
  </si>
  <si>
    <t>06 26 30 62 39</t>
  </si>
  <si>
    <t>40290 HABAS</t>
  </si>
  <si>
    <t>653 Chemin DE LUCQ</t>
  </si>
  <si>
    <t>LIBERTY JOB</t>
  </si>
  <si>
    <t>75400149740</t>
  </si>
  <si>
    <t>85035420000014</t>
  </si>
  <si>
    <t>633884</t>
  </si>
  <si>
    <t>44210 PORNIC</t>
  </si>
  <si>
    <t>10 Rue DES BIGARREAUX</t>
  </si>
  <si>
    <t>LIB'EDUC</t>
  </si>
  <si>
    <t>52440907844</t>
  </si>
  <si>
    <t>88309734700016</t>
  </si>
  <si>
    <t>617994</t>
  </si>
  <si>
    <t>09 66 92 75 53</t>
  </si>
  <si>
    <t>26 Allée DES GRAINETIERS</t>
  </si>
  <si>
    <t>LIANCE SOLUTIONS &amp; CONSEILS</t>
  </si>
  <si>
    <t>84730183773</t>
  </si>
  <si>
    <t>81185806700010</t>
  </si>
  <si>
    <t>401006</t>
  </si>
  <si>
    <t>02881</t>
  </si>
  <si>
    <t>Residence Claudel Parc Batiment B</t>
  </si>
  <si>
    <t>151 Boulevard Paul Claudel</t>
  </si>
  <si>
    <t>LIANCE COMMUNICATION</t>
  </si>
  <si>
    <t>93131500413</t>
  </si>
  <si>
    <t>50372066600042</t>
  </si>
  <si>
    <t>141069</t>
  </si>
  <si>
    <t>03 80 67 54 72</t>
  </si>
  <si>
    <t>8 Rue de la Fontaine Sainte Anne</t>
  </si>
  <si>
    <t>LIABOT CHRISTIAN</t>
  </si>
  <si>
    <t>LIABOT CHRISTIAN - ACADEMIE DE SOPHROLOGIE</t>
  </si>
  <si>
    <t>26210090721</t>
  </si>
  <si>
    <t>32698393900041</t>
  </si>
  <si>
    <t>675118</t>
  </si>
  <si>
    <t>83120 STE MAXIME</t>
  </si>
  <si>
    <t>4 Impasse LEON VERANE</t>
  </si>
  <si>
    <t>LIA</t>
  </si>
  <si>
    <t>93830579583</t>
  </si>
  <si>
    <t>82477073900020</t>
  </si>
  <si>
    <t>652908</t>
  </si>
  <si>
    <t>74500 BERNEX</t>
  </si>
  <si>
    <t>MAISON</t>
  </si>
  <si>
    <t>1000 Hameau Trossy</t>
  </si>
  <si>
    <t>L'HOUSSNI MOHAMED</t>
  </si>
  <si>
    <t>84740345374</t>
  </si>
  <si>
    <t>80343658300014</t>
  </si>
  <si>
    <t>419242</t>
  </si>
  <si>
    <t>06 81 79 09 78</t>
  </si>
  <si>
    <t>22960 PLEDRAN</t>
  </si>
  <si>
    <t>21 Rue JOSEPH HERVE</t>
  </si>
  <si>
    <t>L'HOSTIS SABINE</t>
  </si>
  <si>
    <t>L'HOSTIS SABINE - CIS CABINET D INGENIERIE SOCIAL</t>
  </si>
  <si>
    <t>53560828056</t>
  </si>
  <si>
    <t>50104582700034</t>
  </si>
  <si>
    <t>404214</t>
  </si>
  <si>
    <t>0155489350</t>
  </si>
  <si>
    <t>6 Rue PAUL BERT</t>
  </si>
  <si>
    <t>L'HORIZON</t>
  </si>
  <si>
    <t>L'HORIZON CENTRE DE FORMATION D'EDUCATION DES ENFANTS</t>
  </si>
  <si>
    <t>11921655692</t>
  </si>
  <si>
    <t>78454748100035</t>
  </si>
  <si>
    <t>506310</t>
  </si>
  <si>
    <t>03 25 40 16 53</t>
  </si>
  <si>
    <t>10210 CHAOURCE</t>
  </si>
  <si>
    <t>HAMEAU LES POVOTS</t>
  </si>
  <si>
    <t>13 Rue DE LA MALADRERIE</t>
  </si>
  <si>
    <t>LHORET JEAN FRANCOIS</t>
  </si>
  <si>
    <t>LHORET JEAN FRANCOIS - ALLIANCE FORM'ACTION</t>
  </si>
  <si>
    <t>21100064710</t>
  </si>
  <si>
    <t>50837932800042</t>
  </si>
  <si>
    <t>365476</t>
  </si>
  <si>
    <t>02471</t>
  </si>
  <si>
    <t>04 74 09 25 04</t>
  </si>
  <si>
    <t>Gleizé</t>
  </si>
  <si>
    <t>Plateau d'Ouilly</t>
  </si>
  <si>
    <t>27/10/2021</t>
  </si>
  <si>
    <t>CH VILLEFRANCHE S/SAONE</t>
  </si>
  <si>
    <t>L'HOPITAL NORD OUEST CENTRE HOSPITALIER VILLEFRANCHE SUR SAONE</t>
  </si>
  <si>
    <t>26690025700046</t>
  </si>
  <si>
    <t>682380</t>
  </si>
  <si>
    <t>07 85 41 78 60</t>
  </si>
  <si>
    <t>5 Place du theâtre</t>
  </si>
  <si>
    <t>L'HOMME A VU L'OURS</t>
  </si>
  <si>
    <t>32591251759</t>
  </si>
  <si>
    <t>82240158400039</t>
  </si>
  <si>
    <t>159098</t>
  </si>
  <si>
    <t>01 44 91 50 00</t>
  </si>
  <si>
    <t>90 Avenue Du Gen De Gaulle</t>
  </si>
  <si>
    <t>LHH ALTEDIA</t>
  </si>
  <si>
    <t>11752060475</t>
  </si>
  <si>
    <t>41178756701442</t>
  </si>
  <si>
    <t>476638</t>
  </si>
  <si>
    <t>18193264516</t>
  </si>
  <si>
    <t>JOT IVO LANTIER</t>
  </si>
  <si>
    <t>682 CROISSANT DES TROIS LACS</t>
  </si>
  <si>
    <t>31/01/2014</t>
  </si>
  <si>
    <t>L'HERBOTHEQUE</t>
  </si>
  <si>
    <t>653093</t>
  </si>
  <si>
    <t>02 35 47 71 96</t>
  </si>
  <si>
    <t>2 Avenue Léo Lagrange</t>
  </si>
  <si>
    <t>L'HER LE HAVRE</t>
  </si>
  <si>
    <t>L'HER - AUTO ECOLE GRAVILLE</t>
  </si>
  <si>
    <t>28760634076</t>
  </si>
  <si>
    <t>89407540700037</t>
  </si>
  <si>
    <t>529746</t>
  </si>
  <si>
    <t>06 85 05 99 91</t>
  </si>
  <si>
    <t>29150 DINEAULT</t>
  </si>
  <si>
    <t>DOR VENEZ</t>
  </si>
  <si>
    <t>L'HARIDON CORLIN ANNE MARIE</t>
  </si>
  <si>
    <t>53290846329</t>
  </si>
  <si>
    <t>42907432100010</t>
  </si>
  <si>
    <t>646593</t>
  </si>
  <si>
    <t>06 99 83 91 32</t>
  </si>
  <si>
    <t>67580 LAUBACH</t>
  </si>
  <si>
    <t>5 Rue de Haguenau</t>
  </si>
  <si>
    <t>LH SOLUTIONS</t>
  </si>
  <si>
    <t>42670522267</t>
  </si>
  <si>
    <t>79489077200013</t>
  </si>
  <si>
    <t>471823</t>
  </si>
  <si>
    <t>02 53 35 51 00</t>
  </si>
  <si>
    <t>3 Place du Commandant Jean L'Herminier</t>
  </si>
  <si>
    <t>LGP CONSEIL NANTES</t>
  </si>
  <si>
    <t>52440410044</t>
  </si>
  <si>
    <t>44217053600035</t>
  </si>
  <si>
    <t>566421</t>
  </si>
  <si>
    <t>06 17 59 06 74</t>
  </si>
  <si>
    <t>43 Avenue Du Général Leclerc</t>
  </si>
  <si>
    <t>LGG FORMATION</t>
  </si>
  <si>
    <t>44540377054</t>
  </si>
  <si>
    <t>84952618100011</t>
  </si>
  <si>
    <t>637853</t>
  </si>
  <si>
    <t>07 70 95 07 71</t>
  </si>
  <si>
    <t>91210 DRAVEIL</t>
  </si>
  <si>
    <t>79 Boulevard HENRI BARBUSSE</t>
  </si>
  <si>
    <t>LG FORMATION SECURITE SURETE</t>
  </si>
  <si>
    <t>11940866494</t>
  </si>
  <si>
    <t>80016858500027</t>
  </si>
  <si>
    <t>572743</t>
  </si>
  <si>
    <t>05 61 13 40 25</t>
  </si>
  <si>
    <t>56-58 Impasse DE LESPINASSE</t>
  </si>
  <si>
    <t>LILAS FORMATION</t>
  </si>
  <si>
    <t>LFTPL FORMATION</t>
  </si>
  <si>
    <t>76310834431</t>
  </si>
  <si>
    <t>82098038100017</t>
  </si>
  <si>
    <t>553980</t>
  </si>
  <si>
    <t>01 45 84 45 71</t>
  </si>
  <si>
    <t>94490 ORMESSON SUR MARNE</t>
  </si>
  <si>
    <t>58 Rue De Birague</t>
  </si>
  <si>
    <t>LFT FORMATION</t>
  </si>
  <si>
    <t>11940783394</t>
  </si>
  <si>
    <t>52483778800016</t>
  </si>
  <si>
    <t>534780</t>
  </si>
  <si>
    <t>0800 64 31 33</t>
  </si>
  <si>
    <t>PARC TECHNOLOGIQUE DU CANAL</t>
  </si>
  <si>
    <t>12 Avenue DE L EUROPE</t>
  </si>
  <si>
    <t>LFC HUMAIN RAMONVILLE ST AGNE</t>
  </si>
  <si>
    <t>LFC HUMAIN</t>
  </si>
  <si>
    <t>72640230564</t>
  </si>
  <si>
    <t>44780562300108</t>
  </si>
  <si>
    <t>450169</t>
  </si>
  <si>
    <t>06690</t>
  </si>
  <si>
    <t>ESPACE SHAMROCK</t>
  </si>
  <si>
    <t>40 Rue RONSARD</t>
  </si>
  <si>
    <t>LFC HUMAIN PAU</t>
  </si>
  <si>
    <t>44780562300173</t>
  </si>
  <si>
    <t>534791</t>
  </si>
  <si>
    <t>65420 IBOS</t>
  </si>
  <si>
    <t>ZAC DU PARC DES PYRENEES</t>
  </si>
  <si>
    <t>Rue DU NEOUVIELLE</t>
  </si>
  <si>
    <t>LFC HUMAIN  IBOS</t>
  </si>
  <si>
    <t>44780562300132</t>
  </si>
  <si>
    <t>678740</t>
  </si>
  <si>
    <t>04 74 99 81 60</t>
  </si>
  <si>
    <t>703 Avenue du Général de Gaulle</t>
  </si>
  <si>
    <t>LF INGENIERIE</t>
  </si>
  <si>
    <t>LF INGENIERIE - QB7</t>
  </si>
  <si>
    <t>84380903038</t>
  </si>
  <si>
    <t>42094505700024</t>
  </si>
  <si>
    <t>522788</t>
  </si>
  <si>
    <t>02 40 64 38 65</t>
  </si>
  <si>
    <t>2 Boulevard BAIONA</t>
  </si>
  <si>
    <t>07/05/2019</t>
  </si>
  <si>
    <t>LF FORMATION</t>
  </si>
  <si>
    <t>52440658144</t>
  </si>
  <si>
    <t>53333350600012</t>
  </si>
  <si>
    <t>599402</t>
  </si>
  <si>
    <t>06 87 27 00 93</t>
  </si>
  <si>
    <t>18 Rue GUSTAVE FLAUBERT</t>
  </si>
  <si>
    <t>LEYMARIE JEAN MICHEL</t>
  </si>
  <si>
    <t>LEYMARIE JEAN MICHEL - LEYM CONSULTING</t>
  </si>
  <si>
    <t>75190102419</t>
  </si>
  <si>
    <t>83770976500023</t>
  </si>
  <si>
    <t>646106</t>
  </si>
  <si>
    <t>06 83 43 24 31</t>
  </si>
  <si>
    <t>2 Boulevard Edouard Lachaud</t>
  </si>
  <si>
    <t>LEYMARIE FRANCE</t>
  </si>
  <si>
    <t>LEYMARIE FRANCE - RH ERE</t>
  </si>
  <si>
    <t>75190087619</t>
  </si>
  <si>
    <t>75023966700025</t>
  </si>
  <si>
    <t>607496</t>
  </si>
  <si>
    <t>0620994437</t>
  </si>
  <si>
    <t>57690 ZIMMING</t>
  </si>
  <si>
    <t>1 Rue ANDRE MAGINOT</t>
  </si>
  <si>
    <t>LECS</t>
  </si>
  <si>
    <t>LEXTREM ENGEENERING AND CONSULTING SOCIETY</t>
  </si>
  <si>
    <t>41570240757</t>
  </si>
  <si>
    <t>48290268100014</t>
  </si>
  <si>
    <t>470752</t>
  </si>
  <si>
    <t>01 44 83 66 70</t>
  </si>
  <si>
    <t>37 Rue De Neuilly</t>
  </si>
  <si>
    <t>14/11/2013</t>
  </si>
  <si>
    <t>LEXPOSIA</t>
  </si>
  <si>
    <t>11754431675</t>
  </si>
  <si>
    <t>42242176800058</t>
  </si>
  <si>
    <t>453225</t>
  </si>
  <si>
    <t>09 71 09 05 50</t>
  </si>
  <si>
    <t>07000 PRIVAS</t>
  </si>
  <si>
    <t>155 quater Avenue René Privat</t>
  </si>
  <si>
    <t>LEXOM PRIVAS</t>
  </si>
  <si>
    <t>LEXOM</t>
  </si>
  <si>
    <t>84070099207</t>
  </si>
  <si>
    <t>51086927400066</t>
  </si>
  <si>
    <t>529047</t>
  </si>
  <si>
    <t>0437231111</t>
  </si>
  <si>
    <t>29 Rue CHILDEBERT</t>
  </si>
  <si>
    <t>LEXFORMATION</t>
  </si>
  <si>
    <t>82691161969</t>
  </si>
  <si>
    <t>53251722400012</t>
  </si>
  <si>
    <t>667614</t>
  </si>
  <si>
    <t>01 44 79 93 01</t>
  </si>
  <si>
    <t>7 Avenue Ingres</t>
  </si>
  <si>
    <t>LEXBASE PARIS</t>
  </si>
  <si>
    <t>LEXBASE</t>
  </si>
  <si>
    <t>11755390975</t>
  </si>
  <si>
    <t>41804021800095</t>
  </si>
  <si>
    <t>355951</t>
  </si>
  <si>
    <t>01063</t>
  </si>
  <si>
    <t>04 67 84 27 54</t>
  </si>
  <si>
    <t>149 Rue DES LILAS</t>
  </si>
  <si>
    <t>LEWICKI CATHERINE</t>
  </si>
  <si>
    <t>LEWICKI CATHERINE - GLOBALIS FORMATION</t>
  </si>
  <si>
    <t>91340600534</t>
  </si>
  <si>
    <t>38222689200042</t>
  </si>
  <si>
    <t>608841</t>
  </si>
  <si>
    <t>01 45 35 72 00</t>
  </si>
  <si>
    <t>6 Rue PAUL GERVAIS</t>
  </si>
  <si>
    <t>LEVY ELISABETH</t>
  </si>
  <si>
    <t>11755827575</t>
  </si>
  <si>
    <t>79788502700012</t>
  </si>
  <si>
    <t>464120</t>
  </si>
  <si>
    <t>06 17 16 24 62</t>
  </si>
  <si>
    <t>41150 RILLY SUR LOIRE</t>
  </si>
  <si>
    <t>7 Route de Vallieres</t>
  </si>
  <si>
    <t>LEVRON CLAUDE</t>
  </si>
  <si>
    <t>LEVRON CLAUDE - FORM'ACT</t>
  </si>
  <si>
    <t>24410119841</t>
  </si>
  <si>
    <t>49916444000038</t>
  </si>
  <si>
    <t>575161</t>
  </si>
  <si>
    <t>44 20 7042 9888</t>
  </si>
  <si>
    <t>1 PEMBERTON ROW</t>
  </si>
  <si>
    <t>LEVERHULME TRUST</t>
  </si>
  <si>
    <t>445540</t>
  </si>
  <si>
    <t>05625</t>
  </si>
  <si>
    <t>04 50 69 83 10  06 76 19 22 05</t>
  </si>
  <si>
    <t>1 Allée DES REINETTES</t>
  </si>
  <si>
    <t>LEVEQUE SOPHIE</t>
  </si>
  <si>
    <t>82740219474</t>
  </si>
  <si>
    <t>44778349900042</t>
  </si>
  <si>
    <t>570345</t>
  </si>
  <si>
    <t>06 83 28 34 66</t>
  </si>
  <si>
    <t>12 C Rue Pierre Vernier</t>
  </si>
  <si>
    <t>L'EVEIL</t>
  </si>
  <si>
    <t>L'EVEIL - CENTRE DE FORMATION A L'HYPNOSE CLINIQUE ET AUX THERAPIES BREVES</t>
  </si>
  <si>
    <t>43250251125</t>
  </si>
  <si>
    <t>52906470100020</t>
  </si>
  <si>
    <t>591129</t>
  </si>
  <si>
    <t>06 31 80 20 67</t>
  </si>
  <si>
    <t>21320 MONT ST JEAN</t>
  </si>
  <si>
    <t>31 Rue de Montberthault</t>
  </si>
  <si>
    <t>LEVANT CHRISTINE</t>
  </si>
  <si>
    <t>LEVANT CHRISTINE - AZCO FORMATIONS</t>
  </si>
  <si>
    <t>27210378221</t>
  </si>
  <si>
    <t>44256499300040</t>
  </si>
  <si>
    <t>465940</t>
  </si>
  <si>
    <t>01 34 78 44 00</t>
  </si>
  <si>
    <t>22/08/2019</t>
  </si>
  <si>
    <t>LMF</t>
  </si>
  <si>
    <t>LEVAGE MANUTENTION FORMATION</t>
  </si>
  <si>
    <t>11780718478</t>
  </si>
  <si>
    <t>43968781500019</t>
  </si>
  <si>
    <t>612637</t>
  </si>
  <si>
    <t>06 92 66 46 45</t>
  </si>
  <si>
    <t>35 Impasse de la falaise</t>
  </si>
  <si>
    <t>LEU PORTAIL</t>
  </si>
  <si>
    <t>04973155797</t>
  </si>
  <si>
    <t>83058576600017</t>
  </si>
  <si>
    <t>673250</t>
  </si>
  <si>
    <t>04 84 13 37 54</t>
  </si>
  <si>
    <t>05100 BRIANCON</t>
  </si>
  <si>
    <t>LE KIOSQUE LE PRE DU MOULIN</t>
  </si>
  <si>
    <t>6 Avenue DU GENERAL DE GAULLE</t>
  </si>
  <si>
    <t>LETIS</t>
  </si>
  <si>
    <t>93050086505</t>
  </si>
  <si>
    <t>88167684500012</t>
  </si>
  <si>
    <t>478799</t>
  </si>
  <si>
    <t>04 78 83 79 31</t>
  </si>
  <si>
    <t>176 Rue PIERRE VALDO</t>
  </si>
  <si>
    <t>LETHE MUSICAL</t>
  </si>
  <si>
    <t>LETHE MUSICAL LYON</t>
  </si>
  <si>
    <t>82690952969</t>
  </si>
  <si>
    <t>41461680500035</t>
  </si>
  <si>
    <t>663670</t>
  </si>
  <si>
    <t>04 70 05 57 73</t>
  </si>
  <si>
    <t>28 Avenue JULES GUESDE</t>
  </si>
  <si>
    <t>LETEVE NICOLAS</t>
  </si>
  <si>
    <t>LETEVE NICOLAS - ECOLE DE CONDUTE</t>
  </si>
  <si>
    <t>84030362303</t>
  </si>
  <si>
    <t>50088488700026</t>
  </si>
  <si>
    <t>621018</t>
  </si>
  <si>
    <t>06 10 25 10 11</t>
  </si>
  <si>
    <t>49800 TRELAZE</t>
  </si>
  <si>
    <t>243 Rue JEAN JAURES</t>
  </si>
  <si>
    <t>LETELLIER JEAN MICHEL</t>
  </si>
  <si>
    <t>52490323149</t>
  </si>
  <si>
    <t>32339335500041</t>
  </si>
  <si>
    <t>683310</t>
  </si>
  <si>
    <t>07 70 43 79 97</t>
  </si>
  <si>
    <t>35133 LANDEAN</t>
  </si>
  <si>
    <t>LE MOULIN DE SAINT-FRANCOIS</t>
  </si>
  <si>
    <t>L'ETANG DE VIE</t>
  </si>
  <si>
    <t>53351190535</t>
  </si>
  <si>
    <t>90435230900010</t>
  </si>
  <si>
    <t>644857</t>
  </si>
  <si>
    <t>02 61 92 45 92</t>
  </si>
  <si>
    <t>55 Rue des Jacobins</t>
  </si>
  <si>
    <t>LET IT SPEAK</t>
  </si>
  <si>
    <t>LET IT SPEAK - LES PETITS BILINGUES</t>
  </si>
  <si>
    <t>28140344414</t>
  </si>
  <si>
    <t>88292874000019</t>
  </si>
  <si>
    <t>580685</t>
  </si>
  <si>
    <t>01 34 28 58 42</t>
  </si>
  <si>
    <t>BAT B 14</t>
  </si>
  <si>
    <t>14 Rue LAUGIER</t>
  </si>
  <si>
    <t>LESURE HOFFNER ANNE</t>
  </si>
  <si>
    <t>LESURE HOFFNER ANNE - ANIMA CONSEIL</t>
  </si>
  <si>
    <t>11754098275</t>
  </si>
  <si>
    <t>48852665800015</t>
  </si>
  <si>
    <t>660954</t>
  </si>
  <si>
    <t>06 76 55 51 55</t>
  </si>
  <si>
    <t>68 Boulevard Baron du Marais</t>
  </si>
  <si>
    <t>LESTOCK MICHAEL</t>
  </si>
  <si>
    <t>LESTOCK MICHAEL - MJL FORMATION</t>
  </si>
  <si>
    <t>82420222442</t>
  </si>
  <si>
    <t>45263155900054</t>
  </si>
  <si>
    <t>435510</t>
  </si>
  <si>
    <t>05 62 61 10 89</t>
  </si>
  <si>
    <t>36 Rue DES  CANARIS</t>
  </si>
  <si>
    <t>L'ESSOR FORMATION</t>
  </si>
  <si>
    <t>73320043232</t>
  </si>
  <si>
    <t>52882164800011</t>
  </si>
  <si>
    <t>514755</t>
  </si>
  <si>
    <t>03 85 50 03 22</t>
  </si>
  <si>
    <t>71250 DONZY LE PERTUIS</t>
  </si>
  <si>
    <t>Chemin DES MOULINS</t>
  </si>
  <si>
    <t>L'ESPRIT DU BOIS</t>
  </si>
  <si>
    <t>26710180671</t>
  </si>
  <si>
    <t>53756612700016</t>
  </si>
  <si>
    <t>645199</t>
  </si>
  <si>
    <t>06 76 67 37 72</t>
  </si>
  <si>
    <t>65500 SIARROUY</t>
  </si>
  <si>
    <t>27 Rue DES ECOLES</t>
  </si>
  <si>
    <t>19/09/2022</t>
  </si>
  <si>
    <t>LESPI PREVENTION</t>
  </si>
  <si>
    <t>76650084265</t>
  </si>
  <si>
    <t>84472854300027</t>
  </si>
  <si>
    <t>682214</t>
  </si>
  <si>
    <t>06 83 23 97 18</t>
  </si>
  <si>
    <t>234 Avenue DU PRADO</t>
  </si>
  <si>
    <t>L'ESPACE LANGUES &amp; COACHING</t>
  </si>
  <si>
    <t>L'ESPACE LANGUES ET COACHING</t>
  </si>
  <si>
    <t>93131187813</t>
  </si>
  <si>
    <t>48177787800028</t>
  </si>
  <si>
    <t>435521</t>
  </si>
  <si>
    <t>05507</t>
  </si>
  <si>
    <t>02 31 43 96 10</t>
  </si>
  <si>
    <t>15 Rue Martin Luther King</t>
  </si>
  <si>
    <t>L'ESPACE GABRIEL ST CONTEST</t>
  </si>
  <si>
    <t>L'ESPACE GABRIEL</t>
  </si>
  <si>
    <t>25140242014</t>
  </si>
  <si>
    <t>53161648000038</t>
  </si>
  <si>
    <t>677498</t>
  </si>
  <si>
    <t>14123 IFS</t>
  </si>
  <si>
    <t>400 Boulevard Charles Cros</t>
  </si>
  <si>
    <t>L'ESPACE GABRIEL IFS</t>
  </si>
  <si>
    <t>53161648000046</t>
  </si>
  <si>
    <t>662252</t>
  </si>
  <si>
    <t>03 88 77 05 06</t>
  </si>
  <si>
    <t>59 A Rue du Général Leclerc</t>
  </si>
  <si>
    <t>L'ESPACE CONDUITE EV</t>
  </si>
  <si>
    <t>L'ESPACE CONDUITE EV - L'ESPACE CONDUITE ERIC FRIEDMANN</t>
  </si>
  <si>
    <t>44670696867</t>
  </si>
  <si>
    <t>50951501100013</t>
  </si>
  <si>
    <t>611657</t>
  </si>
  <si>
    <t>06 10 39 96 90</t>
  </si>
  <si>
    <t>17 Rue Pierre et Marie Curie</t>
  </si>
  <si>
    <t>27/03/2020</t>
  </si>
  <si>
    <t>LESGOURGUES MARIE-CLOTILDE - MOVEMENT</t>
  </si>
  <si>
    <t>75331090833</t>
  </si>
  <si>
    <t>52086855500068</t>
  </si>
  <si>
    <t>652167</t>
  </si>
  <si>
    <t>06 76 28 00 91</t>
  </si>
  <si>
    <t>10 Avenue Roger Salengro</t>
  </si>
  <si>
    <t>LESECQ MARIELLE</t>
  </si>
  <si>
    <t>32591003759</t>
  </si>
  <si>
    <t>50171309300067</t>
  </si>
  <si>
    <t>664777</t>
  </si>
  <si>
    <t>07 55 63 20 00</t>
  </si>
  <si>
    <t>52 Route de Lestrilles</t>
  </si>
  <si>
    <t>LESCORNEZ VALERIE</t>
  </si>
  <si>
    <t>75400200140</t>
  </si>
  <si>
    <t>49872721300049</t>
  </si>
  <si>
    <t>622278</t>
  </si>
  <si>
    <t>06 07 44 69 28</t>
  </si>
  <si>
    <t>35410 NOUVOITOU</t>
  </si>
  <si>
    <t>3 le haut patis</t>
  </si>
  <si>
    <t>L'ESCARGOT MIGRATEUR</t>
  </si>
  <si>
    <t>53350888435</t>
  </si>
  <si>
    <t>50922773200047</t>
  </si>
  <si>
    <t>540766</t>
  </si>
  <si>
    <t>06 72 83 44 85</t>
  </si>
  <si>
    <t>80600 DOULLENS</t>
  </si>
  <si>
    <t>8 Rue JULES DEBUICHE</t>
  </si>
  <si>
    <t>LESAUVAGE CARNEL CHANTAL ASSIST GESTION 80</t>
  </si>
  <si>
    <t>22800174980</t>
  </si>
  <si>
    <t>80424161000018</t>
  </si>
  <si>
    <t>685446</t>
  </si>
  <si>
    <t>06 92 54 10 55</t>
  </si>
  <si>
    <t>SAINT GILLES LES HAUTS</t>
  </si>
  <si>
    <t>96 Rue JOSEPH HUBERT</t>
  </si>
  <si>
    <t>LESAGES FORMATION</t>
  </si>
  <si>
    <t>04973530197</t>
  </si>
  <si>
    <t>98390252900012</t>
  </si>
  <si>
    <t>541450</t>
  </si>
  <si>
    <t>0683165060</t>
  </si>
  <si>
    <t>13 Rue DE LA GRANGE BATELIERE</t>
  </si>
  <si>
    <t>LESAGE PARIS 9EME</t>
  </si>
  <si>
    <t>LESAGE PARIS</t>
  </si>
  <si>
    <t>11753679275</t>
  </si>
  <si>
    <t>59201198500013</t>
  </si>
  <si>
    <t>677930</t>
  </si>
  <si>
    <t>02 33 19 00 10</t>
  </si>
  <si>
    <t>50200 COUTANCES</t>
  </si>
  <si>
    <t>34 B Rue QUESNEL MORINIERE</t>
  </si>
  <si>
    <t>LES 7 VENTS</t>
  </si>
  <si>
    <t>28500133750</t>
  </si>
  <si>
    <t>48021684500077</t>
  </si>
  <si>
    <t>509036</t>
  </si>
  <si>
    <t>25 Rue Villiot</t>
  </si>
  <si>
    <t>LES 2 RIVES</t>
  </si>
  <si>
    <t>11753945375</t>
  </si>
  <si>
    <t>48036133600062</t>
  </si>
  <si>
    <t>628074</t>
  </si>
  <si>
    <t>05 55 20 75 20</t>
  </si>
  <si>
    <t>51 Boulevard DE LA LUNADE</t>
  </si>
  <si>
    <t>23/12/2022</t>
  </si>
  <si>
    <t>LES 13 VENTS EIMCL</t>
  </si>
  <si>
    <t>LES 13 VENTS ECOLE INTERNATIONALE DES METIERS ET DES COMPETENCES LIMOUSIN</t>
  </si>
  <si>
    <t>74190081619</t>
  </si>
  <si>
    <t>79964373900011</t>
  </si>
  <si>
    <t>529424</t>
  </si>
  <si>
    <t>0475486471</t>
  </si>
  <si>
    <t>26190 ST LAURENT EN ROYANS</t>
  </si>
  <si>
    <t>35 Route de Saint Jean</t>
  </si>
  <si>
    <t>LES TRACOLS</t>
  </si>
  <si>
    <t>82260026426</t>
  </si>
  <si>
    <t>32725752300032</t>
  </si>
  <si>
    <t>586572</t>
  </si>
  <si>
    <t>41 584 580 580</t>
  </si>
  <si>
    <t>4 Avenue DES MOUSQUINES</t>
  </si>
  <si>
    <t>LES TOISES</t>
  </si>
  <si>
    <t>617131</t>
  </si>
  <si>
    <t>04 95 04 95 87</t>
  </si>
  <si>
    <t>La Friche Belle de Mai</t>
  </si>
  <si>
    <t>41 Rue Jobin</t>
  </si>
  <si>
    <t>02/11/2020</t>
  </si>
  <si>
    <t>ASSOCIATION LES THEATRES DE CUISINE</t>
  </si>
  <si>
    <t>LES THEATRES DE CUISINE</t>
  </si>
  <si>
    <t>93131625413</t>
  </si>
  <si>
    <t>32716744100069</t>
  </si>
  <si>
    <t>526186</t>
  </si>
  <si>
    <t>0160103840</t>
  </si>
  <si>
    <t>ZAE DES GLAISES</t>
  </si>
  <si>
    <t>5 Avenue DU 1ER MAI</t>
  </si>
  <si>
    <t>LES TEMPS D'ART</t>
  </si>
  <si>
    <t>11910630091</t>
  </si>
  <si>
    <t>50862103400018</t>
  </si>
  <si>
    <t>676070</t>
  </si>
  <si>
    <t>02 23 46 42 16</t>
  </si>
  <si>
    <t>Le Neptune</t>
  </si>
  <si>
    <t>22 Rue des Landelles</t>
  </si>
  <si>
    <t>LES SYNCHRONICITES DE PEGASE PROCESSUS</t>
  </si>
  <si>
    <t>53351211035</t>
  </si>
  <si>
    <t>92779141800019</t>
  </si>
  <si>
    <t>647263</t>
  </si>
  <si>
    <t>06 25 85 27 18</t>
  </si>
  <si>
    <t>33190 BOURDELLES</t>
  </si>
  <si>
    <t>La Vicière</t>
  </si>
  <si>
    <t>LES STRATEGIES PRIMITIVES</t>
  </si>
  <si>
    <t>75331284633</t>
  </si>
  <si>
    <t>84213697000014</t>
  </si>
  <si>
    <t>520949</t>
  </si>
  <si>
    <t>+15149713728</t>
  </si>
  <si>
    <t>CANADA - POINTE-CLAIRE</t>
  </si>
  <si>
    <t>CP 46044</t>
  </si>
  <si>
    <t>CTR POINTE-CLAIRE</t>
  </si>
  <si>
    <t>01/06/2015</t>
  </si>
  <si>
    <t>LES SOINS DU DEVELOPPEMENT</t>
  </si>
  <si>
    <t>617076</t>
  </si>
  <si>
    <t>06 08 22 27 46</t>
  </si>
  <si>
    <t>21 Rue DU MUHLBACH MARIENTHAL</t>
  </si>
  <si>
    <t>27/03/2014</t>
  </si>
  <si>
    <t>SECOURISTES FRANCAIS CROIX BLANCHE DE HAGUENAU</t>
  </si>
  <si>
    <t>LES SECOURISTES FRANCAIS CROIX BLANCHE ASSOCIATION DE HAGUENAU</t>
  </si>
  <si>
    <t>44670594367</t>
  </si>
  <si>
    <t>42118402900021</t>
  </si>
  <si>
    <t>682056</t>
  </si>
  <si>
    <t>01 89 70 80 50</t>
  </si>
  <si>
    <t>91840 SOISY SUR ECOLE</t>
  </si>
  <si>
    <t>30 Rue de la Ferté-Alais</t>
  </si>
  <si>
    <t>LES SECOURISTES</t>
  </si>
  <si>
    <t>11911015791</t>
  </si>
  <si>
    <t>98113409100017</t>
  </si>
  <si>
    <t>134703</t>
  </si>
  <si>
    <t>0643661336</t>
  </si>
  <si>
    <t>22 Avenue ANTOINE DE ST EXUPERY</t>
  </si>
  <si>
    <t>27/03/2015</t>
  </si>
  <si>
    <t>LES SECOURISMES CRESSOIS</t>
  </si>
  <si>
    <t>91340815334</t>
  </si>
  <si>
    <t>79367455700012</t>
  </si>
  <si>
    <t>593758</t>
  </si>
  <si>
    <t>0232310333</t>
  </si>
  <si>
    <t>13 Avenue DU CHATEAU</t>
  </si>
  <si>
    <t>SARL LES SCRIBES</t>
  </si>
  <si>
    <t>LES SCRIBES SARL</t>
  </si>
  <si>
    <t>23270135527</t>
  </si>
  <si>
    <t>48157650200027</t>
  </si>
  <si>
    <t>512096</t>
  </si>
  <si>
    <t>0468554400</t>
  </si>
  <si>
    <t>8 Rue DU CYGNE</t>
  </si>
  <si>
    <t>LES SAUVETEURS CATALANS</t>
  </si>
  <si>
    <t>91660069566</t>
  </si>
  <si>
    <t>40768706000027</t>
  </si>
  <si>
    <t>630470</t>
  </si>
  <si>
    <t>06 32 83 11 64</t>
  </si>
  <si>
    <t>2833 Route DES BAUX</t>
  </si>
  <si>
    <t>LES SABOTS DE VENUS LA ROCHE DES ARNAUDS</t>
  </si>
  <si>
    <t>LES SABOTS DE VENUS</t>
  </si>
  <si>
    <t>93050087305</t>
  </si>
  <si>
    <t>82806575500021</t>
  </si>
  <si>
    <t>156826</t>
  </si>
  <si>
    <t>0248578800</t>
  </si>
  <si>
    <t>CS 70130</t>
  </si>
  <si>
    <t>Rue du Président Maulmont</t>
  </si>
  <si>
    <t>28/08/2015</t>
  </si>
  <si>
    <t>LES RESIDENCES DE BELLEVUE</t>
  </si>
  <si>
    <t>26180005600010</t>
  </si>
  <si>
    <t>555721</t>
  </si>
  <si>
    <t>02 48 27 52 00</t>
  </si>
  <si>
    <t>166 Rue du briou</t>
  </si>
  <si>
    <t>LES PEP 18 ST DOULCHARD</t>
  </si>
  <si>
    <t>LES PUPILLES DE L ENSEIGNEMENT PUBLIC</t>
  </si>
  <si>
    <t>24180075218</t>
  </si>
  <si>
    <t>77502216300635</t>
  </si>
  <si>
    <t>567747</t>
  </si>
  <si>
    <t>06 41 61 41 16</t>
  </si>
  <si>
    <t>59320 HAUBOURDIN</t>
  </si>
  <si>
    <t>8 Rue Ernest Blondeau</t>
  </si>
  <si>
    <t>LES PIEDS SUR SCENE</t>
  </si>
  <si>
    <t>31590743959</t>
  </si>
  <si>
    <t>48156700600038</t>
  </si>
  <si>
    <t>459100</t>
  </si>
  <si>
    <t>50 Rue SAINT GABRIEL</t>
  </si>
  <si>
    <t>LES PERES DE FAMILLE DE L'ECOLE OZANAM AREP</t>
  </si>
  <si>
    <t>31590011359</t>
  </si>
  <si>
    <t>78370750800017</t>
  </si>
  <si>
    <t>673225</t>
  </si>
  <si>
    <t>11 Rue PIERRE BROSSOLETTE</t>
  </si>
  <si>
    <t>15/07/2024</t>
  </si>
  <si>
    <t>LES PEP64 PAU</t>
  </si>
  <si>
    <t>LES PEP64 FORMATION ET DEVELOPPEMENT</t>
  </si>
  <si>
    <t>7264P006964</t>
  </si>
  <si>
    <t>77563866100642</t>
  </si>
  <si>
    <t>575781</t>
  </si>
  <si>
    <t>06 11 53 29 69</t>
  </si>
  <si>
    <t>6 Boulevard HENRI LACLAU</t>
  </si>
  <si>
    <t>PALMIPEDES OLORONAIS SAUVETEUR SECOURISTE</t>
  </si>
  <si>
    <t>LES PALMIPEDES OLORONAIS ET SAUVETEUR SECOURISTE</t>
  </si>
  <si>
    <t>72640329464</t>
  </si>
  <si>
    <t>53778252600017</t>
  </si>
  <si>
    <t>586389</t>
  </si>
  <si>
    <t>06 71 55 78 42</t>
  </si>
  <si>
    <t>5 Rue de la Révolution,</t>
  </si>
  <si>
    <t>LES OUVRIERS DE JOIE</t>
  </si>
  <si>
    <t>11930753193</t>
  </si>
  <si>
    <t>50046850900020</t>
  </si>
  <si>
    <t>673730</t>
  </si>
  <si>
    <t>09 78 80 21 99</t>
  </si>
  <si>
    <t>4 Rue DANTE</t>
  </si>
  <si>
    <t>LES MOTS</t>
  </si>
  <si>
    <t>11755662775</t>
  </si>
  <si>
    <t>82072359100021</t>
  </si>
  <si>
    <t>680400</t>
  </si>
  <si>
    <t>07 65 57 49 33</t>
  </si>
  <si>
    <t>78990 ELANCOURT</t>
  </si>
  <si>
    <t>56 Rue de Bures</t>
  </si>
  <si>
    <t>LES MOMERIES</t>
  </si>
  <si>
    <t>11788637278</t>
  </si>
  <si>
    <t>95378722300015</t>
  </si>
  <si>
    <t>613721</t>
  </si>
  <si>
    <t>03 20 55 10 54</t>
  </si>
  <si>
    <t>27 Rue JEAN BART</t>
  </si>
  <si>
    <t>LES MAUX LES MOTS POUR LE DIRE</t>
  </si>
  <si>
    <t>32591025159</t>
  </si>
  <si>
    <t>82092714300025</t>
  </si>
  <si>
    <t>417415</t>
  </si>
  <si>
    <t>03 81 88 90 30</t>
  </si>
  <si>
    <t>10 Rue DE LA CASSOTTE</t>
  </si>
  <si>
    <t>LES INVITES AU FESTIN BESANCON</t>
  </si>
  <si>
    <t>LES INVITES AU FESTIN</t>
  </si>
  <si>
    <t>27250324325</t>
  </si>
  <si>
    <t>41524798000022</t>
  </si>
  <si>
    <t>571088</t>
  </si>
  <si>
    <t>92410 VILLE D AVRAY</t>
  </si>
  <si>
    <t>21 Rue De La Justice</t>
  </si>
  <si>
    <t>LIGMA EH VILLE D AVRAY</t>
  </si>
  <si>
    <t>LES INSTRUCTEURS GINESTE MARESCOTTI ASSOCIES - ECOLE HUMANITUDE</t>
  </si>
  <si>
    <t>11922177292</t>
  </si>
  <si>
    <t>83054618000027</t>
  </si>
  <si>
    <t>540912</t>
  </si>
  <si>
    <t>03 69 55 31 11</t>
  </si>
  <si>
    <t>70 Rue de l'Engenbreit</t>
  </si>
  <si>
    <t>HUS IFA</t>
  </si>
  <si>
    <t>LES HOPITAUX UNIVERSITAIRES DE STRASBOURG - INSTITUT DE FORMATION DES AMBULANCIERS</t>
  </si>
  <si>
    <t>4267P003067</t>
  </si>
  <si>
    <t>26670057400442</t>
  </si>
  <si>
    <t>10819</t>
  </si>
  <si>
    <t>01496</t>
  </si>
  <si>
    <t>0388116768</t>
  </si>
  <si>
    <t>BP 426</t>
  </si>
  <si>
    <t>1 Place de l'hôpital</t>
  </si>
  <si>
    <t>HUS</t>
  </si>
  <si>
    <t>LES HOPITAUX UNIVERSITAIRES DE STRASBOURG</t>
  </si>
  <si>
    <t>26670057400012</t>
  </si>
  <si>
    <t>590927</t>
  </si>
  <si>
    <t>04 73 35 67 90</t>
  </si>
  <si>
    <t>36 Boulevard Gambetta</t>
  </si>
  <si>
    <t>LES GRIMOIRES DE STEPHANE</t>
  </si>
  <si>
    <t>84630492863</t>
  </si>
  <si>
    <t>80193124700028</t>
  </si>
  <si>
    <t>16469</t>
  </si>
  <si>
    <t>01 53 92 86 00</t>
  </si>
  <si>
    <t>PONTON DES GLENANS</t>
  </si>
  <si>
    <t>Quai LOUIS BLERIOT</t>
  </si>
  <si>
    <t>LES GLENANS</t>
  </si>
  <si>
    <t>11755731275</t>
  </si>
  <si>
    <t>77568817900016</t>
  </si>
  <si>
    <t>437037</t>
  </si>
  <si>
    <t>02 35 54 65 50</t>
  </si>
  <si>
    <t>12 Rue Auguste Dollfus</t>
  </si>
  <si>
    <t>LES GADELLES LYCEE JEANNE D'ARC CFA</t>
  </si>
  <si>
    <t>LES GADELLES ASSOCIATION OGEC LYCEE JEANNE D'ARC CFA</t>
  </si>
  <si>
    <t>23760492176</t>
  </si>
  <si>
    <t>40112310400069</t>
  </si>
  <si>
    <t>478830</t>
  </si>
  <si>
    <t>0477801042</t>
  </si>
  <si>
    <t>47 Rue HENRI BARBUSSE</t>
  </si>
  <si>
    <t>06/03/2020</t>
  </si>
  <si>
    <t>FRANCAS RHONE ALPES</t>
  </si>
  <si>
    <t>LES FRANCAS RHONE ALPES</t>
  </si>
  <si>
    <t>82690478869</t>
  </si>
  <si>
    <t>77986880100035</t>
  </si>
  <si>
    <t>346871</t>
  </si>
  <si>
    <t>0491420434</t>
  </si>
  <si>
    <t>13005 MARSEILLE 5EME ARRONDISSE</t>
  </si>
  <si>
    <t>83 Rue Château-Payan</t>
  </si>
  <si>
    <t>FRANCAS PACA</t>
  </si>
  <si>
    <t>LES FRANCAS PROVENCE ALPES COTE D'AZUR</t>
  </si>
  <si>
    <t>93130681913</t>
  </si>
  <si>
    <t>40371746500039</t>
  </si>
  <si>
    <t>578861</t>
  </si>
  <si>
    <t>32 470124557</t>
  </si>
  <si>
    <t>103 Avenue DE LA FORET</t>
  </si>
  <si>
    <t>LES FORMATIONS DU SOI ASBL</t>
  </si>
  <si>
    <t>686311</t>
  </si>
  <si>
    <t>05 49 35 39 01</t>
  </si>
  <si>
    <t>28 Rue des Fougères</t>
  </si>
  <si>
    <t>LES FORMATIONS DU MARAIS SAINTES</t>
  </si>
  <si>
    <t>LES FORMATIONS DU MARAIS</t>
  </si>
  <si>
    <t>75790138779</t>
  </si>
  <si>
    <t>81742674500037</t>
  </si>
  <si>
    <t>677322</t>
  </si>
  <si>
    <t>79460 MAGNE</t>
  </si>
  <si>
    <t>15 Rue des oiseaux</t>
  </si>
  <si>
    <t>LES FORMATIONS DU MARAIS MAGNE</t>
  </si>
  <si>
    <t>81742674500029</t>
  </si>
  <si>
    <t>465707</t>
  </si>
  <si>
    <t>02 54 03 16 26</t>
  </si>
  <si>
    <t>PIAF</t>
  </si>
  <si>
    <t>Rue du Bat Le Tan</t>
  </si>
  <si>
    <t>LES FORMATIONS D'ISSOUDUN</t>
  </si>
  <si>
    <t>24360070836</t>
  </si>
  <si>
    <t>49308665600011</t>
  </si>
  <si>
    <t>653391</t>
  </si>
  <si>
    <t>06 82 39 76 43</t>
  </si>
  <si>
    <t>67 Rue Paul Doumer</t>
  </si>
  <si>
    <t>LES FORMATIONS CICEA</t>
  </si>
  <si>
    <t>52850238185</t>
  </si>
  <si>
    <t>90032759400017</t>
  </si>
  <si>
    <t>595421</t>
  </si>
  <si>
    <t>06 47 12 21 21</t>
  </si>
  <si>
    <t>61120 LES CHAMPEAUX</t>
  </si>
  <si>
    <t>LES FONCIERS</t>
  </si>
  <si>
    <t>LES FERMES DE FLORENCE SARL - MAMAISONS DHOTES.COM</t>
  </si>
  <si>
    <t>25610074761</t>
  </si>
  <si>
    <t>48989366900015</t>
  </si>
  <si>
    <t>INCONNU SUR LE SITE DE LA DIRECCTE</t>
  </si>
  <si>
    <t>399917</t>
  </si>
  <si>
    <t>19 Rue Dumont D Urville</t>
  </si>
  <si>
    <t>LES ENTRETIENS PROFESSIONNELS FORMATION</t>
  </si>
  <si>
    <t>11754435975</t>
  </si>
  <si>
    <t>51330332100030</t>
  </si>
  <si>
    <t>641819</t>
  </si>
  <si>
    <t>07 69 67 35 84</t>
  </si>
  <si>
    <t>Place BARETTE</t>
  </si>
  <si>
    <t>LES ENFANTS DE TAMAR</t>
  </si>
  <si>
    <t>28270240927</t>
  </si>
  <si>
    <t>90351153300015</t>
  </si>
  <si>
    <t>650456</t>
  </si>
  <si>
    <t>01 42 64 30 73</t>
  </si>
  <si>
    <t>6 Rue MULLER</t>
  </si>
  <si>
    <t>LES DEVIATIONS</t>
  </si>
  <si>
    <t>11756244075</t>
  </si>
  <si>
    <t>84313557500010</t>
  </si>
  <si>
    <t>603879</t>
  </si>
  <si>
    <t>06 14 36 13 24</t>
  </si>
  <si>
    <t>12 Rue du petit Pré</t>
  </si>
  <si>
    <t>DEMO</t>
  </si>
  <si>
    <t>LES DECIDEURS ET MANAGERS DE L'OUEST</t>
  </si>
  <si>
    <t>53351039635</t>
  </si>
  <si>
    <t>83830761900018</t>
  </si>
  <si>
    <t>624652</t>
  </si>
  <si>
    <t>05 56 35 09 24</t>
  </si>
  <si>
    <t>33290 BLANQUEFORT</t>
  </si>
  <si>
    <t>130 Avenue DU XI NOVEMBRE</t>
  </si>
  <si>
    <t>LES CRIQUETS ECOLE CULINAIRE</t>
  </si>
  <si>
    <t>75331012433</t>
  </si>
  <si>
    <t>81879290500015</t>
  </si>
  <si>
    <t>643040</t>
  </si>
  <si>
    <t>06 14 61 39 01</t>
  </si>
  <si>
    <t>6 Rue Dagorno</t>
  </si>
  <si>
    <t>LES COURS DE LA VOIX</t>
  </si>
  <si>
    <t>LES COURS DE LA VOIX / PARIS</t>
  </si>
  <si>
    <t>11754883975</t>
  </si>
  <si>
    <t>54003581300018</t>
  </si>
  <si>
    <t>686578</t>
  </si>
  <si>
    <t>06 31 99 00 68</t>
  </si>
  <si>
    <t>29 Rue Henri Ghesquière</t>
  </si>
  <si>
    <t>LES COPILOTES</t>
  </si>
  <si>
    <t>32591123259</t>
  </si>
  <si>
    <t>88039249300040</t>
  </si>
  <si>
    <t>188130</t>
  </si>
  <si>
    <t>02735</t>
  </si>
  <si>
    <t>05 56 01 22 85</t>
  </si>
  <si>
    <t>30 Cours DE L'INTENDANCE</t>
  </si>
  <si>
    <t>LES CONSULTANTS RH ASSOCIES BORDEAUX</t>
  </si>
  <si>
    <t>LES CONSULTANTS RH ASSOCIES - COMPETENCES CONSEIL</t>
  </si>
  <si>
    <t>72330416033</t>
  </si>
  <si>
    <t>38041755000015</t>
  </si>
  <si>
    <t>532356</t>
  </si>
  <si>
    <t>01 44 85 51 32</t>
  </si>
  <si>
    <t>14 Rue Etex</t>
  </si>
  <si>
    <t>LES CONFERENCES DE L'UJCD</t>
  </si>
  <si>
    <t>11754109875</t>
  </si>
  <si>
    <t>48116898700016</t>
  </si>
  <si>
    <t>654360</t>
  </si>
  <si>
    <t>05 46 45 17 11</t>
  </si>
  <si>
    <t>1 Rue théroigne de méricourt</t>
  </si>
  <si>
    <t>AOCDTF LA ROCHELLE</t>
  </si>
  <si>
    <t>LES COMPAGNON DU DEVOIR</t>
  </si>
  <si>
    <t>11750079275</t>
  </si>
  <si>
    <t>77566202601090</t>
  </si>
  <si>
    <t>594404</t>
  </si>
  <si>
    <t>05 59 15 02 98</t>
  </si>
  <si>
    <t>6 Rue DES ALOUETTES</t>
  </si>
  <si>
    <t>LES COLLEGES</t>
  </si>
  <si>
    <t>75640432064</t>
  </si>
  <si>
    <t>82252992100014</t>
  </si>
  <si>
    <t>599130</t>
  </si>
  <si>
    <t>09 50 00 60 80</t>
  </si>
  <si>
    <t>69350 LA MULATIERE</t>
  </si>
  <si>
    <t>43 Chemin DU PRAS</t>
  </si>
  <si>
    <t>LES CLES DE L'ATELIER</t>
  </si>
  <si>
    <t>82691153869</t>
  </si>
  <si>
    <t>52296497200023</t>
  </si>
  <si>
    <t>605591</t>
  </si>
  <si>
    <t>04 42 71 41 34</t>
  </si>
  <si>
    <t>16 Avenue calendal</t>
  </si>
  <si>
    <t>LES CLES DE LA FORMATION LA CIOTAT</t>
  </si>
  <si>
    <t>LES CLES DE LA FORMATION</t>
  </si>
  <si>
    <t>93131340613</t>
  </si>
  <si>
    <t>51220422300014</t>
  </si>
  <si>
    <t>632491</t>
  </si>
  <si>
    <t>06 27 35 00 05</t>
  </si>
  <si>
    <t>16 Avenue CALENDAL</t>
  </si>
  <si>
    <t>LES CLES DE LA COMPETENCE</t>
  </si>
  <si>
    <t>93131464613</t>
  </si>
  <si>
    <t>75304372800017</t>
  </si>
  <si>
    <t>396916</t>
  </si>
  <si>
    <t>07 68 57 86 84</t>
  </si>
  <si>
    <t>31270 VILLENEUVE TOLOSANE</t>
  </si>
  <si>
    <t>12 Rue DES LAVANDIERES</t>
  </si>
  <si>
    <t>LES CHEMINS DE LA RENCONTRE</t>
  </si>
  <si>
    <t>73310555131</t>
  </si>
  <si>
    <t>51323876600010</t>
  </si>
  <si>
    <t>678910</t>
  </si>
  <si>
    <t>06 32 05 08 41</t>
  </si>
  <si>
    <t>10 Rue DU DOCTEUR JOSEPH AUDIC TENENIO</t>
  </si>
  <si>
    <t>LES CHEMINS DE L IMAGINAIRE VANNES</t>
  </si>
  <si>
    <t>LES CHEMINS DE L IMAGINAIRE</t>
  </si>
  <si>
    <t>53560954856</t>
  </si>
  <si>
    <t>42368150100023</t>
  </si>
  <si>
    <t>614452</t>
  </si>
  <si>
    <t>04 67 88 76 76</t>
  </si>
  <si>
    <t>34230 LE POUGET</t>
  </si>
  <si>
    <t>Route du pont</t>
  </si>
  <si>
    <t>LES CAVALIERS DES 3 FONTAINES</t>
  </si>
  <si>
    <t>91340315234</t>
  </si>
  <si>
    <t>38759379100016</t>
  </si>
  <si>
    <t>527695</t>
  </si>
  <si>
    <t>03 88 38 10 15</t>
  </si>
  <si>
    <t>67120 MOLSHEIM</t>
  </si>
  <si>
    <t>46 Route Ecospace Batiment</t>
  </si>
  <si>
    <t>LES BISTROTS GOURMANDS DU RHIN</t>
  </si>
  <si>
    <t>42670460267</t>
  </si>
  <si>
    <t>51880745800022</t>
  </si>
  <si>
    <t>639904</t>
  </si>
  <si>
    <t>04 92 67 12 39</t>
  </si>
  <si>
    <t>1 A Rue DE VALSERRE</t>
  </si>
  <si>
    <t>BLM</t>
  </si>
  <si>
    <t>LES BELLES LETTRES DE MARIE</t>
  </si>
  <si>
    <t>93050089205</t>
  </si>
  <si>
    <t>90085212000014</t>
  </si>
  <si>
    <t>Changement de numéro de Siret.</t>
  </si>
  <si>
    <t>598288</t>
  </si>
  <si>
    <t>06 35 29 64 42</t>
  </si>
  <si>
    <t>9 Rue Colette Besson</t>
  </si>
  <si>
    <t>LES BEBES DE CAPUCINE</t>
  </si>
  <si>
    <t>75331509633</t>
  </si>
  <si>
    <t>82856484900036</t>
  </si>
  <si>
    <t>404081</t>
  </si>
  <si>
    <t>02 41 18 89 75</t>
  </si>
  <si>
    <t>14 Allée FRANCOIS MITTERAND</t>
  </si>
  <si>
    <t>LES ATELIERS PEDAGOGIQUES</t>
  </si>
  <si>
    <t>52490229849</t>
  </si>
  <si>
    <t>49258822300023</t>
  </si>
  <si>
    <t>533907</t>
  </si>
  <si>
    <t>06 07 73 94 35</t>
  </si>
  <si>
    <t>53 Avenue Mathurin Moreau</t>
  </si>
  <si>
    <t>LES ATELIERS DURABLES</t>
  </si>
  <si>
    <t>11756709175</t>
  </si>
  <si>
    <t>79444536100015</t>
  </si>
  <si>
    <t>429648</t>
  </si>
  <si>
    <t>06 15 87 69 63</t>
  </si>
  <si>
    <t>37350 LA CELLE GUENAND</t>
  </si>
  <si>
    <t>Crotet</t>
  </si>
  <si>
    <t>LES ATELIERS DE VERONE</t>
  </si>
  <si>
    <t>24370283237</t>
  </si>
  <si>
    <t>43327020400012</t>
  </si>
  <si>
    <t>641212</t>
  </si>
  <si>
    <t>06 15 44 68 90</t>
  </si>
  <si>
    <t>40 Rue BORDE</t>
  </si>
  <si>
    <t>AIS</t>
  </si>
  <si>
    <t>LES ATELIERS DE L'IMAGE ET DU SON</t>
  </si>
  <si>
    <t>93131259813</t>
  </si>
  <si>
    <t>49405951200017</t>
  </si>
  <si>
    <t>639588</t>
  </si>
  <si>
    <t>22 Rue TAYLOR</t>
  </si>
  <si>
    <t>LES ATELIERS DE LA SOURIS VERTE</t>
  </si>
  <si>
    <t>11755937075</t>
  </si>
  <si>
    <t>52913007200018</t>
  </si>
  <si>
    <t>651114</t>
  </si>
  <si>
    <t>06 09 60 76 78</t>
  </si>
  <si>
    <t>4 Rue DU DOCTEUR SERIEUX</t>
  </si>
  <si>
    <t>LES ATELIERS DE GAIA</t>
  </si>
  <si>
    <t>93131727513</t>
  </si>
  <si>
    <t>83770748800024</t>
  </si>
  <si>
    <t>524372</t>
  </si>
  <si>
    <t>0620600380</t>
  </si>
  <si>
    <t>111 Boulevard du Général Delambre</t>
  </si>
  <si>
    <t>16/07/2015</t>
  </si>
  <si>
    <t>LES ATELIERS D'ARGENTEUIL</t>
  </si>
  <si>
    <t>11950452595</t>
  </si>
  <si>
    <t>49540190300010</t>
  </si>
  <si>
    <t>640542</t>
  </si>
  <si>
    <t>07 67 39 64 42</t>
  </si>
  <si>
    <t>10 Rue de tretaigne</t>
  </si>
  <si>
    <t>LES ATELIERS DARGENT PARIS</t>
  </si>
  <si>
    <t>11756237975</t>
  </si>
  <si>
    <t>83325010300029</t>
  </si>
  <si>
    <t>155690</t>
  </si>
  <si>
    <t>04 76 51 21 82</t>
  </si>
  <si>
    <t>40 Rue DU DOCTEUR LAMAZE</t>
  </si>
  <si>
    <t>CENTRE DES ARTS DU RECIT</t>
  </si>
  <si>
    <t>LES ARTS DU RECIT EN ISERE</t>
  </si>
  <si>
    <t>84380666238</t>
  </si>
  <si>
    <t>39177503800022</t>
  </si>
  <si>
    <t>436598</t>
  </si>
  <si>
    <t>04 67 60 48 16</t>
  </si>
  <si>
    <t>77 Rue de la Tour</t>
  </si>
  <si>
    <t>LES ARTISANS LANGAGIERS</t>
  </si>
  <si>
    <t>91340729534</t>
  </si>
  <si>
    <t>48026383900023</t>
  </si>
  <si>
    <t>516806</t>
  </si>
  <si>
    <t>04 76 70 93 51</t>
  </si>
  <si>
    <t>69360 ST SYMPHORIEN D OZON</t>
  </si>
  <si>
    <t>Résidence les bois rivage Batiment B</t>
  </si>
  <si>
    <t>1050 Avenue de Burago Di Molgora</t>
  </si>
  <si>
    <t>LES ARTISANS INFORMATICIENS</t>
  </si>
  <si>
    <t>LES ARTISANS INFORMATICIENS - ART INFORMATIQUE</t>
  </si>
  <si>
    <t>84691439369</t>
  </si>
  <si>
    <t>32671234600054</t>
  </si>
  <si>
    <t>116180</t>
  </si>
  <si>
    <t>02 40 69 36 48</t>
  </si>
  <si>
    <t>CS 8</t>
  </si>
  <si>
    <t>5 Impasse DU PETIT ROCHER</t>
  </si>
  <si>
    <t>OCHS</t>
  </si>
  <si>
    <t>LES APSYADES</t>
  </si>
  <si>
    <t>52440142444</t>
  </si>
  <si>
    <t>77560539700345</t>
  </si>
  <si>
    <t>460000</t>
  </si>
  <si>
    <t>0297425403</t>
  </si>
  <si>
    <t>56860 SENE</t>
  </si>
  <si>
    <t>Chemin de Balgan</t>
  </si>
  <si>
    <t>LES APPRENTIS NATURE</t>
  </si>
  <si>
    <t>53560827256</t>
  </si>
  <si>
    <t>40522400700014</t>
  </si>
  <si>
    <t>303586</t>
  </si>
  <si>
    <t>01 43 37 16 16</t>
  </si>
  <si>
    <t>20 Rue LARREY</t>
  </si>
  <si>
    <t>ACB</t>
  </si>
  <si>
    <t>LES AMIS DES CENTRES PSYCHO PEDAGOGIQUES CLAUDE BERNARD</t>
  </si>
  <si>
    <t>11751610075</t>
  </si>
  <si>
    <t>38118838200026</t>
  </si>
  <si>
    <t>671848</t>
  </si>
  <si>
    <t>32 6540 31 00</t>
  </si>
  <si>
    <t>37 Rue DE LA BARRIERE</t>
  </si>
  <si>
    <t>LES AMIS DES AVEUGLES</t>
  </si>
  <si>
    <t>560807</t>
  </si>
  <si>
    <t>26400 COBONNE</t>
  </si>
  <si>
    <t>Quartier Combet</t>
  </si>
  <si>
    <t>LES ALVEOLES</t>
  </si>
  <si>
    <t>84260247626</t>
  </si>
  <si>
    <t>75107258800021</t>
  </si>
  <si>
    <t>443750</t>
  </si>
  <si>
    <t>09 84 34 04 63</t>
  </si>
  <si>
    <t>37190 DRUYE</t>
  </si>
  <si>
    <t>La Becthière</t>
  </si>
  <si>
    <t>LEROY DONATIEN</t>
  </si>
  <si>
    <t>LEROY DONATIEN GERARD HUGUES - BINDI CREATION</t>
  </si>
  <si>
    <t>24370323937</t>
  </si>
  <si>
    <t>49526116600054</t>
  </si>
  <si>
    <t>650675</t>
  </si>
  <si>
    <t>34120 PEZENAS</t>
  </si>
  <si>
    <t>MAISON DE SANTE AXONE</t>
  </si>
  <si>
    <t>10 bis Avenue FRANCOIS CUREE</t>
  </si>
  <si>
    <t>LEROY LEROY AURELIE COLETTE</t>
  </si>
  <si>
    <t>LEROY AURELIE COLETTE</t>
  </si>
  <si>
    <t>76341155234</t>
  </si>
  <si>
    <t>87972702200045</t>
  </si>
  <si>
    <t>648840</t>
  </si>
  <si>
    <t>06 63 53 03 63</t>
  </si>
  <si>
    <t>25 Rue Jean Marais</t>
  </si>
  <si>
    <t>LEROUGE MARIE HELENE</t>
  </si>
  <si>
    <t>LEROUGE MARIE HELENE - REVELIANCE</t>
  </si>
  <si>
    <t>28500137850</t>
  </si>
  <si>
    <t>78912555600025</t>
  </si>
  <si>
    <t>682858</t>
  </si>
  <si>
    <t>06 73 68 55 09</t>
  </si>
  <si>
    <t>59 Rue DE L'UNION</t>
  </si>
  <si>
    <t>LEREBOND TOURCOING</t>
  </si>
  <si>
    <t>LEREBOND</t>
  </si>
  <si>
    <t>32591093659</t>
  </si>
  <si>
    <t>83324776000030</t>
  </si>
  <si>
    <t>422125</t>
  </si>
  <si>
    <t>0546753651</t>
  </si>
  <si>
    <t>17550 DOLUS D OLERON</t>
  </si>
  <si>
    <t>4 4 Grande Rue</t>
  </si>
  <si>
    <t>L'EQUIPAGE SALARIAL</t>
  </si>
  <si>
    <t>75170214817</t>
  </si>
  <si>
    <t>50271051000020</t>
  </si>
  <si>
    <t>621900</t>
  </si>
  <si>
    <t>03 20 75 62 05</t>
  </si>
  <si>
    <t>59510 HEM</t>
  </si>
  <si>
    <t>99 Rue DE BEAUMONT</t>
  </si>
  <si>
    <t>LEPOUTRE NICOLE</t>
  </si>
  <si>
    <t>LEPOUTRE NICOLE - TELAB</t>
  </si>
  <si>
    <t>31590677059</t>
  </si>
  <si>
    <t>50247743300010</t>
  </si>
  <si>
    <t>458387</t>
  </si>
  <si>
    <t>15 Rue CHARLES GERMAIN</t>
  </si>
  <si>
    <t>LEPOINT ERIC FORMATION</t>
  </si>
  <si>
    <t>82691027869</t>
  </si>
  <si>
    <t>50006572700025</t>
  </si>
  <si>
    <t>626661</t>
  </si>
  <si>
    <t>0620471071</t>
  </si>
  <si>
    <t>39 Rue de la pointe</t>
  </si>
  <si>
    <t>LEPLEIGE ERIC</t>
  </si>
  <si>
    <t>24410113841</t>
  </si>
  <si>
    <t>80186878700012</t>
  </si>
  <si>
    <t>569367</t>
  </si>
  <si>
    <t>0546046292</t>
  </si>
  <si>
    <t>17500 OZILLAC</t>
  </si>
  <si>
    <t>48 Rue SAINTONGE</t>
  </si>
  <si>
    <t>30/08/2017</t>
  </si>
  <si>
    <t>LEPIN AGNES MARIE CECILE</t>
  </si>
  <si>
    <t>54170161317</t>
  </si>
  <si>
    <t>78993058300024</t>
  </si>
  <si>
    <t>618482</t>
  </si>
  <si>
    <t>06 35 34 41 19</t>
  </si>
  <si>
    <t>21110 LONGCHAMP</t>
  </si>
  <si>
    <t>5 Impasse DU PRE DU BIEF</t>
  </si>
  <si>
    <t>14/12/2020</t>
  </si>
  <si>
    <t>LEPETIT OLIVIER</t>
  </si>
  <si>
    <t>LEPETIT OLIVIER - OLCF</t>
  </si>
  <si>
    <t>27210399621</t>
  </si>
  <si>
    <t>41104597400028</t>
  </si>
  <si>
    <t>531390</t>
  </si>
  <si>
    <t>0603204460</t>
  </si>
  <si>
    <t>62 Rue Louis Blanc</t>
  </si>
  <si>
    <t>LEPENDRY GENEVIEVE - EXPRESSION CONSULTING</t>
  </si>
  <si>
    <t>82690945469</t>
  </si>
  <si>
    <t>49083690500037</t>
  </si>
  <si>
    <t>612789</t>
  </si>
  <si>
    <t>03 87 86 04 86</t>
  </si>
  <si>
    <t>57260 DIEUZE</t>
  </si>
  <si>
    <t>1 Rue des Frères Mesguin</t>
  </si>
  <si>
    <t>LEP PRIVE LA PROVIDENCE</t>
  </si>
  <si>
    <t>41570138457</t>
  </si>
  <si>
    <t>77995455100015</t>
  </si>
  <si>
    <t>654413</t>
  </si>
  <si>
    <t>04 66 57 59 37</t>
  </si>
  <si>
    <t>30840 MEYNES</t>
  </si>
  <si>
    <t>9 Route DE BEZOUCE</t>
  </si>
  <si>
    <t>CDMA</t>
  </si>
  <si>
    <t>LEP AGRICOLE PRIVE DE MACHINISME</t>
  </si>
  <si>
    <t>91300250130</t>
  </si>
  <si>
    <t>77588413300015</t>
  </si>
  <si>
    <t>675301</t>
  </si>
  <si>
    <t>06 73 55 40 32</t>
  </si>
  <si>
    <t>421 Route Des Contes D Albret</t>
  </si>
  <si>
    <t>LEONES FORMATION</t>
  </si>
  <si>
    <t>75470167847</t>
  </si>
  <si>
    <t>92153747800015</t>
  </si>
  <si>
    <t>207846</t>
  </si>
  <si>
    <t>01886</t>
  </si>
  <si>
    <t>BP 83 MARSEILLE 8</t>
  </si>
  <si>
    <t>9A Rue BIENVENU</t>
  </si>
  <si>
    <t>LEONARDO CONSEIL</t>
  </si>
  <si>
    <t>93130777713</t>
  </si>
  <si>
    <t>41795839400013</t>
  </si>
  <si>
    <t>639928</t>
  </si>
  <si>
    <t>06 64 62 95 74</t>
  </si>
  <si>
    <t>31820 PIBRAC</t>
  </si>
  <si>
    <t>6 Rue DE BOUCONNE</t>
  </si>
  <si>
    <t>LEOMANT CAROLINE</t>
  </si>
  <si>
    <t>LEOMANT CAROLINE - CL2R</t>
  </si>
  <si>
    <t>76310955131</t>
  </si>
  <si>
    <t>85043163600016</t>
  </si>
  <si>
    <t>514664</t>
  </si>
  <si>
    <t>02 40 22 72 73</t>
  </si>
  <si>
    <t>BP 324</t>
  </si>
  <si>
    <t>23 Rue DE L'ETOILE DU MATIN</t>
  </si>
  <si>
    <t>LEO LAGRANGE OUEST ST NAZAIRE</t>
  </si>
  <si>
    <t>LEO LAGRANGE OUEST</t>
  </si>
  <si>
    <t>52440279544</t>
  </si>
  <si>
    <t>41068325400115</t>
  </si>
  <si>
    <t>547281</t>
  </si>
  <si>
    <t>04 91 14 22 33</t>
  </si>
  <si>
    <t>67 LA CANEBIERE</t>
  </si>
  <si>
    <t>LEO LAGRANGE MEDITERRANEE</t>
  </si>
  <si>
    <t>93131461813</t>
  </si>
  <si>
    <t>78281567400042</t>
  </si>
  <si>
    <t>161159</t>
  </si>
  <si>
    <t>04 72 89 20 42</t>
  </si>
  <si>
    <t>2 Rue Maurice Moissonnier</t>
  </si>
  <si>
    <t>LEO LAGRANGE FORMATION VAULX EN VELIN</t>
  </si>
  <si>
    <t>LEO LAGRANGE FORMATION - SIEGE SOCIAL</t>
  </si>
  <si>
    <t>682950</t>
  </si>
  <si>
    <t>22 Rue de L'étoile du matin</t>
  </si>
  <si>
    <t>LEO LAGRANGE FORMATION ST NAZAIRE</t>
  </si>
  <si>
    <t>LEO LAGRANGE FORMATION</t>
  </si>
  <si>
    <t>168324</t>
  </si>
  <si>
    <t>01502</t>
  </si>
  <si>
    <t>01 47 24 07 99</t>
  </si>
  <si>
    <t>1 Rue Augustine Variot</t>
  </si>
  <si>
    <t>L'ENTREPRISE MEDICALE</t>
  </si>
  <si>
    <t>L'ENTREPRISE MEDICALE - PHOSPHORIA</t>
  </si>
  <si>
    <t>11920855092</t>
  </si>
  <si>
    <t>37756227700055</t>
  </si>
  <si>
    <t>507891</t>
  </si>
  <si>
    <t>03 44 45 96 99</t>
  </si>
  <si>
    <t>LE HAUT VILLE PETITE AVENUE</t>
  </si>
  <si>
    <t>LENORMANT MANUTENTION</t>
  </si>
  <si>
    <t>22600188460</t>
  </si>
  <si>
    <t>33232136300092</t>
  </si>
  <si>
    <t>628440</t>
  </si>
  <si>
    <t>06 65 32 87 70</t>
  </si>
  <si>
    <t>11 Hameau Jean Racine</t>
  </si>
  <si>
    <t>LENOIR SYLVIE</t>
  </si>
  <si>
    <t>LENOIR SYLVIE - SLJ CONSEIL</t>
  </si>
  <si>
    <t>22800177780</t>
  </si>
  <si>
    <t>75227898600019</t>
  </si>
  <si>
    <t>678650</t>
  </si>
  <si>
    <t>06 38 05 18 36</t>
  </si>
  <si>
    <t>6 bis Rue Biard</t>
  </si>
  <si>
    <t>LENOA CONSEIL</t>
  </si>
  <si>
    <t>76820114382</t>
  </si>
  <si>
    <t>92248196500015</t>
  </si>
  <si>
    <t>514445</t>
  </si>
  <si>
    <t>02 47 67 40 82</t>
  </si>
  <si>
    <t>95 Rue DESLANDES</t>
  </si>
  <si>
    <t>L'ENGRENAGE</t>
  </si>
  <si>
    <t>24370302537</t>
  </si>
  <si>
    <t>75407347600014</t>
  </si>
  <si>
    <t>507672</t>
  </si>
  <si>
    <t>05 61 80 85 78</t>
  </si>
  <si>
    <t>48 ter Rue LOUIS PLANA</t>
  </si>
  <si>
    <t>L'ENFANTSCOP'</t>
  </si>
  <si>
    <t>73310674431</t>
  </si>
  <si>
    <t>78980268300027</t>
  </si>
  <si>
    <t>616655</t>
  </si>
  <si>
    <t>04 84 25 15 32</t>
  </si>
  <si>
    <t>11 Rue DES MIMOSAS</t>
  </si>
  <si>
    <t>LENFANT LAURENT</t>
  </si>
  <si>
    <t>LENFANT LAURENT - ATELIER F11</t>
  </si>
  <si>
    <t>93840369984</t>
  </si>
  <si>
    <t>45187221200027</t>
  </si>
  <si>
    <t>620397</t>
  </si>
  <si>
    <t>05 61 53 21 10</t>
  </si>
  <si>
    <t>18 Avenue DES MAZADES</t>
  </si>
  <si>
    <t>L'ENFANT BLEU - ENFANCE MALTRAITEE TOULOUSE</t>
  </si>
  <si>
    <t>L'ENFANT BLEU - ENFANCE MALTRAITEE</t>
  </si>
  <si>
    <t>73310722531</t>
  </si>
  <si>
    <t>44150672200020</t>
  </si>
  <si>
    <t>576724</t>
  </si>
  <si>
    <t>06 45 28 08 40</t>
  </si>
  <si>
    <t>49 Place DE LA VALLEE DES ROSES</t>
  </si>
  <si>
    <t>LENANCKER CHRISTELLE - ONGLIDEAL</t>
  </si>
  <si>
    <t>32590919259</t>
  </si>
  <si>
    <t>49994284500037</t>
  </si>
  <si>
    <t>491433</t>
  </si>
  <si>
    <t>0143423438</t>
  </si>
  <si>
    <t>154 Rue DE CHARENTON</t>
  </si>
  <si>
    <t>LENAIN ECOLE DES GOURMETS</t>
  </si>
  <si>
    <t>11754553475</t>
  </si>
  <si>
    <t>52954768900016</t>
  </si>
  <si>
    <t>plus NDA</t>
  </si>
  <si>
    <t>333414</t>
  </si>
  <si>
    <t>01 47 55 31 31</t>
  </si>
  <si>
    <t>CS 50062</t>
  </si>
  <si>
    <t>56 Boulevard DE LA MISSION MARCHAND</t>
  </si>
  <si>
    <t>LEN MEDICAL</t>
  </si>
  <si>
    <t>11753912075</t>
  </si>
  <si>
    <t>33175886200048</t>
  </si>
  <si>
    <t>592924</t>
  </si>
  <si>
    <t>04 66 26 16 83</t>
  </si>
  <si>
    <t>30320 MARGUERITTES</t>
  </si>
  <si>
    <t>Le Jardin Intérieur ZA de La Ponche</t>
  </si>
  <si>
    <t>4 Route d'Avignon</t>
  </si>
  <si>
    <t>LEMNISCATE PROCESSUS</t>
  </si>
  <si>
    <t>91340546934</t>
  </si>
  <si>
    <t>44123049700014</t>
  </si>
  <si>
    <t>643350</t>
  </si>
  <si>
    <t>02 40 58 58 29</t>
  </si>
  <si>
    <t>15 Rue DES FILATURES</t>
  </si>
  <si>
    <t>L'EMBELL'VIE</t>
  </si>
  <si>
    <t>52440923444</t>
  </si>
  <si>
    <t>87770404900031</t>
  </si>
  <si>
    <t>416678</t>
  </si>
  <si>
    <t>01896</t>
  </si>
  <si>
    <t>09 86 24 13 41</t>
  </si>
  <si>
    <t>3 Place St Melaine</t>
  </si>
  <si>
    <t>LEMARCHANDEL FORMATION</t>
  </si>
  <si>
    <t>53350873135</t>
  </si>
  <si>
    <t>52334130300023</t>
  </si>
  <si>
    <t>675143</t>
  </si>
  <si>
    <t>06 17 87 47 69</t>
  </si>
  <si>
    <t>3 Rue DU DOCTEUR VALOIS</t>
  </si>
  <si>
    <t>LELONG OLIVIER</t>
  </si>
  <si>
    <t>LELONG OLIVIER - CABINET CLEANTHE</t>
  </si>
  <si>
    <t>84380690538</t>
  </si>
  <si>
    <t>53417830600047</t>
  </si>
  <si>
    <t>665721</t>
  </si>
  <si>
    <t>06 07 42 41 37</t>
  </si>
  <si>
    <t>93170 BAGNOLET</t>
  </si>
  <si>
    <t>58 Rue Malmaison</t>
  </si>
  <si>
    <t>LELIPSY</t>
  </si>
  <si>
    <t>11930965793</t>
  </si>
  <si>
    <t>91153350300015</t>
  </si>
  <si>
    <t>452970</t>
  </si>
  <si>
    <t>02 40 40 32 15</t>
  </si>
  <si>
    <t>LELARGE ELISE</t>
  </si>
  <si>
    <t>52440666744</t>
  </si>
  <si>
    <t>50214438900025</t>
  </si>
  <si>
    <t>665605</t>
  </si>
  <si>
    <t>06 81 46 89 00</t>
  </si>
  <si>
    <t>40 Rue EMILE ZOLA</t>
  </si>
  <si>
    <t>LEKSI</t>
  </si>
  <si>
    <t>52440975444</t>
  </si>
  <si>
    <t>88163868800021</t>
  </si>
  <si>
    <t>580636</t>
  </si>
  <si>
    <t>46 8 587 257 97</t>
  </si>
  <si>
    <t>BOX 7572</t>
  </si>
  <si>
    <t>15/03/2018</t>
  </si>
  <si>
    <t>LEKSELL GAMMA KNIFE SOCIETY</t>
  </si>
  <si>
    <t>615092</t>
  </si>
  <si>
    <t>06 31 02 20 33</t>
  </si>
  <si>
    <t>2 Rue des Arts et Métiers</t>
  </si>
  <si>
    <t>23/11/2020</t>
  </si>
  <si>
    <t>LEKAALA</t>
  </si>
  <si>
    <t>84380740738</t>
  </si>
  <si>
    <t>88142292700015</t>
  </si>
  <si>
    <t>567371</t>
  </si>
  <si>
    <t>Postzone S4-P - Human genetics</t>
  </si>
  <si>
    <t>PO Box 9600</t>
  </si>
  <si>
    <t>LUMC</t>
  </si>
  <si>
    <t>LEIDEN UNIVERSITY MEDICAL CENTER - 3GB TEST</t>
  </si>
  <si>
    <t>173459</t>
  </si>
  <si>
    <t>01 44 49 68 20</t>
  </si>
  <si>
    <t>253-255 Cours DU MARECHAL GALLIENI</t>
  </si>
  <si>
    <t>LEH FORMATION</t>
  </si>
  <si>
    <t>11753475275</t>
  </si>
  <si>
    <t>43416174100013</t>
  </si>
  <si>
    <t>547116</t>
  </si>
  <si>
    <t>06 74 53 01 57</t>
  </si>
  <si>
    <t>93260 LES LILAS</t>
  </si>
  <si>
    <t>220 Rue DE PARIS</t>
  </si>
  <si>
    <t>LEGUEURLIER ISABELLE - CAP RESILIENCE</t>
  </si>
  <si>
    <t>11930551993</t>
  </si>
  <si>
    <t>49457484100016</t>
  </si>
  <si>
    <t>659502</t>
  </si>
  <si>
    <t>05 53 02 62 00</t>
  </si>
  <si>
    <t>24660 COULOUNIEIX CHAMIERS</t>
  </si>
  <si>
    <t>Domaine Peyrouse</t>
  </si>
  <si>
    <t>113 Avenue CHURCHILL</t>
  </si>
  <si>
    <t>LEGTPA DE EPLEFPA PERIGUEUX COULOUNIEIX CHAMIERS</t>
  </si>
  <si>
    <t>LEGTPA DE ETS PUBLIC LOCAL D'ENSEIGNEMENT ET DE FORM PROF AGRICOLES PERIGORD</t>
  </si>
  <si>
    <t>7224P004224</t>
  </si>
  <si>
    <t>19240023200018</t>
  </si>
  <si>
    <t>587692</t>
  </si>
  <si>
    <t>06 10 74 58 31</t>
  </si>
  <si>
    <t>22400 ST ALBAN</t>
  </si>
  <si>
    <t>GOUBLAYE</t>
  </si>
  <si>
    <t>LEGRAS ANAIS</t>
  </si>
  <si>
    <t>53220881822</t>
  </si>
  <si>
    <t>79835268800021</t>
  </si>
  <si>
    <t>459392</t>
  </si>
  <si>
    <t>06 51 32 07 01</t>
  </si>
  <si>
    <t>89140 PONT SUR YONNE</t>
  </si>
  <si>
    <t>17 Rue Maurice Ravel</t>
  </si>
  <si>
    <t>LEGRAND STEPHANE</t>
  </si>
  <si>
    <t>LEGRAND STEPHANE - PAS FORMATION</t>
  </si>
  <si>
    <t>27890156589</t>
  </si>
  <si>
    <t>53910436400010</t>
  </si>
  <si>
    <t>261774</t>
  </si>
  <si>
    <t>05 55 06 72 72</t>
  </si>
  <si>
    <t>128 Avenue DU MARECHAL DE LATTRE DE TASSIGNY</t>
  </si>
  <si>
    <t>LEGRAND SNC</t>
  </si>
  <si>
    <t>74870049987</t>
  </si>
  <si>
    <t>38929058600012</t>
  </si>
  <si>
    <t>544176</t>
  </si>
  <si>
    <t>91780 CHALO ST MARS</t>
  </si>
  <si>
    <t>10 Rue DU DOCTEUR SOLON</t>
  </si>
  <si>
    <t>LEGRAND PATRICK - AQUIFUSE</t>
  </si>
  <si>
    <t>11910567991</t>
  </si>
  <si>
    <t>39122294000069</t>
  </si>
  <si>
    <t>413586</t>
  </si>
  <si>
    <t>01 69 51 36 85</t>
  </si>
  <si>
    <t>108 Avenue PAUL VAILLANT COUTURIER</t>
  </si>
  <si>
    <t>LCF</t>
  </si>
  <si>
    <t>LEGOUR CONSEIL FORMATION</t>
  </si>
  <si>
    <t>11910594991</t>
  </si>
  <si>
    <t>48816678600019</t>
  </si>
  <si>
    <t>533427</t>
  </si>
  <si>
    <t>01 46 67 77 00</t>
  </si>
  <si>
    <t>77-81 Boulevard DE LA REPUBLIQUE</t>
  </si>
  <si>
    <t>LEGISWAY</t>
  </si>
  <si>
    <t>11921651692</t>
  </si>
  <si>
    <t>38087009700058</t>
  </si>
  <si>
    <t>523082</t>
  </si>
  <si>
    <t>45500 GIEN</t>
  </si>
  <si>
    <t>21 Rue DE LA LOIRE</t>
  </si>
  <si>
    <t>LEGER NICOLE FORMATION COACHING</t>
  </si>
  <si>
    <t>24450299045</t>
  </si>
  <si>
    <t>53802584200021</t>
  </si>
  <si>
    <t>654140</t>
  </si>
  <si>
    <t>8 Rue TRONCHET</t>
  </si>
  <si>
    <t>13/04/2023</t>
  </si>
  <si>
    <t>LEGAL SKILL</t>
  </si>
  <si>
    <t>84691739769</t>
  </si>
  <si>
    <t>88435350900018</t>
  </si>
  <si>
    <t>562671</t>
  </si>
  <si>
    <t>06 31 62 60 44</t>
  </si>
  <si>
    <t>64 Rue DU CAILLOU GRIS</t>
  </si>
  <si>
    <t>VIDAL VIRGINIE</t>
  </si>
  <si>
    <t>LEFEVRE VIDAL VIRGINIE</t>
  </si>
  <si>
    <t>73310788531</t>
  </si>
  <si>
    <t>80819039100017</t>
  </si>
  <si>
    <t>668916</t>
  </si>
  <si>
    <t>06 64 11 28 31</t>
  </si>
  <si>
    <t>35520 LA MEZIERE</t>
  </si>
  <si>
    <t>Immeuble Le Square, ZA Beauséjour</t>
  </si>
  <si>
    <t>5 Rue du Tram</t>
  </si>
  <si>
    <t>LEFEVRE OLICHON SANDRA</t>
  </si>
  <si>
    <t>LEFEVRE OLICHON SANDRA - SUBTILEMENTVOUS</t>
  </si>
  <si>
    <t>53351026135</t>
  </si>
  <si>
    <t>82744653500011</t>
  </si>
  <si>
    <t>629170</t>
  </si>
  <si>
    <t>01 42 50 88 03</t>
  </si>
  <si>
    <t>69 Rue DESNOUETTES</t>
  </si>
  <si>
    <t>LEFEVRE EMMANUELLE</t>
  </si>
  <si>
    <t>LEFEVRE EMMANUELLE - LA MAISON DU VITRAIL</t>
  </si>
  <si>
    <t>11755515175</t>
  </si>
  <si>
    <t>49939313000020</t>
  </si>
  <si>
    <t>685513</t>
  </si>
  <si>
    <t>06 93 62 10 74</t>
  </si>
  <si>
    <t>SAINT GILLES ES BAINS</t>
  </si>
  <si>
    <t>56 Allée DES PAILLES EN QUEUE</t>
  </si>
  <si>
    <t>LEFEVRE CINDY</t>
  </si>
  <si>
    <t>LEFEVRE CINDY - OPENING FORMATION</t>
  </si>
  <si>
    <t>04973511897</t>
  </si>
  <si>
    <t>84972965200032</t>
  </si>
  <si>
    <t>598872</t>
  </si>
  <si>
    <t>06 19 37 33 15</t>
  </si>
  <si>
    <t>74 Avenue SAINT MAUR</t>
  </si>
  <si>
    <t>LEFEUVRE FORMATIONS HSCT</t>
  </si>
  <si>
    <t>31590680859</t>
  </si>
  <si>
    <t>50316719900036</t>
  </si>
  <si>
    <t>619334</t>
  </si>
  <si>
    <t>06 77 43 65 51</t>
  </si>
  <si>
    <t>68320 BISCHWIHR</t>
  </si>
  <si>
    <t>66 bis Rue DES VIGNES</t>
  </si>
  <si>
    <t>LEFEBVRE LAURENT</t>
  </si>
  <si>
    <t>44680302268</t>
  </si>
  <si>
    <t>87808944000019</t>
  </si>
  <si>
    <t>655417</t>
  </si>
  <si>
    <t>01 83 10 10 10</t>
  </si>
  <si>
    <t>10 Place DES VOSGES</t>
  </si>
  <si>
    <t>LEFEBVRE DALLOZ EDUCATION COURBEVOIE</t>
  </si>
  <si>
    <t>LEFEBVRE DALLOZ EDUCATION</t>
  </si>
  <si>
    <t>11755264175</t>
  </si>
  <si>
    <t>80509113900040</t>
  </si>
  <si>
    <t>657591</t>
  </si>
  <si>
    <t>TOUR LEFEBVRE DALLOZ</t>
  </si>
  <si>
    <t>10 Place des vosges</t>
  </si>
  <si>
    <t>LEFEBVRE DALLOZ COMPETENCES</t>
  </si>
  <si>
    <t>11753916975</t>
  </si>
  <si>
    <t>47916313100119</t>
  </si>
  <si>
    <t>615365</t>
  </si>
  <si>
    <t>06 81 27 31 34</t>
  </si>
  <si>
    <t>10 Boulevard de la Duchesse Anne</t>
  </si>
  <si>
    <t>LEFEBVRE BERTIN NATHALIE</t>
  </si>
  <si>
    <t>LEFEBVRE BERTIN NATHALIE - PHILEAS WORD</t>
  </si>
  <si>
    <t>53351014335</t>
  </si>
  <si>
    <t>52828167800029</t>
  </si>
  <si>
    <t>667729</t>
  </si>
  <si>
    <t>06 43 63 37 23</t>
  </si>
  <si>
    <t>21200 BEAUNE</t>
  </si>
  <si>
    <t>1 Rue Charles MONNOT</t>
  </si>
  <si>
    <t>LEFAIX SOPHIE</t>
  </si>
  <si>
    <t>LEFAIX SOPHIE - UP'NCO</t>
  </si>
  <si>
    <t>27210398321</t>
  </si>
  <si>
    <t>84516937400012</t>
  </si>
  <si>
    <t>614580</t>
  </si>
  <si>
    <t>06 12 31 17 17</t>
  </si>
  <si>
    <t>62440 HARNES</t>
  </si>
  <si>
    <t>66 Rue des Fusillés</t>
  </si>
  <si>
    <t>LEFAIT PRIEM SEVERINE</t>
  </si>
  <si>
    <t>LEFAIT PRIEM SEVERINE - AMOUR CANIN</t>
  </si>
  <si>
    <t>31620266962</t>
  </si>
  <si>
    <t>53104628200046</t>
  </si>
  <si>
    <t>499912</t>
  </si>
  <si>
    <t>02 96 44 38 09</t>
  </si>
  <si>
    <t>7 Rue Saint Sébastien</t>
  </si>
  <si>
    <t>LEDUC CHRISTINE</t>
  </si>
  <si>
    <t>LEDUC  DELAVAL CHRISTINE</t>
  </si>
  <si>
    <t>53220520022</t>
  </si>
  <si>
    <t>34241978500023</t>
  </si>
  <si>
    <t>655946</t>
  </si>
  <si>
    <t>06 84 23 50 80</t>
  </si>
  <si>
    <t>21 Rue du petit treuil</t>
  </si>
  <si>
    <t>01/06/2023</t>
  </si>
  <si>
    <t>LEDOUX CATHERINE</t>
  </si>
  <si>
    <t>LEDOUX CATHERINE - CL RESOLUTION</t>
  </si>
  <si>
    <t>74870135287</t>
  </si>
  <si>
    <t>78926560000021</t>
  </si>
  <si>
    <t>509061</t>
  </si>
  <si>
    <t>03 88 14 42 90</t>
  </si>
  <si>
    <t>9 Rue 9 Rue Du Verdon</t>
  </si>
  <si>
    <t>L'EDIAC FORMATIONS</t>
  </si>
  <si>
    <t>44670632367</t>
  </si>
  <si>
    <t>84063030500026</t>
  </si>
  <si>
    <t>530785</t>
  </si>
  <si>
    <t>0144728150</t>
  </si>
  <si>
    <t>60 Rue Etienne Dolet</t>
  </si>
  <si>
    <t>LECTURE JEUNESSE</t>
  </si>
  <si>
    <t>11751965275</t>
  </si>
  <si>
    <t>30524047500031</t>
  </si>
  <si>
    <t>390331</t>
  </si>
  <si>
    <t>349 Rue Du Faubourg De Hem</t>
  </si>
  <si>
    <t>LECOMTE CARMEN</t>
  </si>
  <si>
    <t>22800106780</t>
  </si>
  <si>
    <t>42352859500022</t>
  </si>
  <si>
    <t>647240</t>
  </si>
  <si>
    <t>01 48 32 39 00</t>
  </si>
  <si>
    <t>5 Boulevard MICHELET</t>
  </si>
  <si>
    <t>L'ECOLE POUR L'EMPLOI</t>
  </si>
  <si>
    <t>11930615693</t>
  </si>
  <si>
    <t>51988535400018</t>
  </si>
  <si>
    <t>290830</t>
  </si>
  <si>
    <t>0142785101</t>
  </si>
  <si>
    <t>201 Rue SAINT MARTIN</t>
  </si>
  <si>
    <t>L'ECOLE MULTIMEDIA</t>
  </si>
  <si>
    <t>11752624375</t>
  </si>
  <si>
    <t>40441398100014</t>
  </si>
  <si>
    <t>326665</t>
  </si>
  <si>
    <t>01 53 24 68 68</t>
  </si>
  <si>
    <t>10 Rue Des Prairies</t>
  </si>
  <si>
    <t>09/02/2021</t>
  </si>
  <si>
    <t>CFD - EMI</t>
  </si>
  <si>
    <t>L'ECOLE METIERS DE L'INFORMATION-CFD</t>
  </si>
  <si>
    <t>11752322675</t>
  </si>
  <si>
    <t>40039622200038</t>
  </si>
  <si>
    <t>650705</t>
  </si>
  <si>
    <t>23 Rue NOLLET</t>
  </si>
  <si>
    <t>L'ECOLE DU RECRUTEMENT PARIS</t>
  </si>
  <si>
    <t>L'ECOLE DU RECRUTEMENT</t>
  </si>
  <si>
    <t>11756624075</t>
  </si>
  <si>
    <t>80959975600057</t>
  </si>
  <si>
    <t>596840</t>
  </si>
  <si>
    <t>05 65 81 43 20</t>
  </si>
  <si>
    <t>12270 ST ANDRE DE NAJAC</t>
  </si>
  <si>
    <t>Lieu-dit BERNADES</t>
  </si>
  <si>
    <t>L'ECOLE DU PALAIS</t>
  </si>
  <si>
    <t>73120057412</t>
  </si>
  <si>
    <t>44154352700010</t>
  </si>
  <si>
    <t>614634</t>
  </si>
  <si>
    <t>0622616612</t>
  </si>
  <si>
    <t>110 Rue DE LA PRESLE</t>
  </si>
  <si>
    <t>L'ECOLE DU MASSAGE</t>
  </si>
  <si>
    <t>24370388537</t>
  </si>
  <si>
    <t>83797143100015</t>
  </si>
  <si>
    <t>644432</t>
  </si>
  <si>
    <t>01 42 51 84 02</t>
  </si>
  <si>
    <t>36 Rue de la Goutte d'Or</t>
  </si>
  <si>
    <t>L'ECOLE DU JEU</t>
  </si>
  <si>
    <t>L'ECOLE DU JEU - DELPHINE ELIET</t>
  </si>
  <si>
    <t>11755063575</t>
  </si>
  <si>
    <t>79229841600019</t>
  </si>
  <si>
    <t>651138</t>
  </si>
  <si>
    <t>06 10 44 55 29</t>
  </si>
  <si>
    <t>2 Place DE L'ECLUSE</t>
  </si>
  <si>
    <t>EDC</t>
  </si>
  <si>
    <t>L'ECOLE DU COUPLE</t>
  </si>
  <si>
    <t>76300459030</t>
  </si>
  <si>
    <t>88181569000014</t>
  </si>
  <si>
    <t>578587</t>
  </si>
  <si>
    <t>06 21 50 72 06</t>
  </si>
  <si>
    <t>47 Rue de la Villette</t>
  </si>
  <si>
    <t>L'ECOLE DU CARTON</t>
  </si>
  <si>
    <t>11755242175</t>
  </si>
  <si>
    <t>79991690300013</t>
  </si>
  <si>
    <t>558096</t>
  </si>
  <si>
    <t>0146644225</t>
  </si>
  <si>
    <t>44 Avenue DU GENERAL LECLERC</t>
  </si>
  <si>
    <t>L'ECOLE DES GEMMES</t>
  </si>
  <si>
    <t>11921887292</t>
  </si>
  <si>
    <t>45401965400044</t>
  </si>
  <si>
    <t>678764</t>
  </si>
  <si>
    <t>06 85 53 30 71</t>
  </si>
  <si>
    <t>9 Rue Gal Lasserre</t>
  </si>
  <si>
    <t>L'ECOLE DE MALITI</t>
  </si>
  <si>
    <t>75400126040</t>
  </si>
  <si>
    <t>80338770300025</t>
  </si>
  <si>
    <t>426027</t>
  </si>
  <si>
    <t>04 66 67 82 29</t>
  </si>
  <si>
    <t>19 Grande Rue</t>
  </si>
  <si>
    <t>L'ECOLE DE L'ADN</t>
  </si>
  <si>
    <t>91300216330</t>
  </si>
  <si>
    <t>43468358700019</t>
  </si>
  <si>
    <t>509050</t>
  </si>
  <si>
    <t>01 41 72 79 79</t>
  </si>
  <si>
    <t>165 Rue Jean Jaures</t>
  </si>
  <si>
    <t>05/01/2015</t>
  </si>
  <si>
    <t>INFL</t>
  </si>
  <si>
    <t>L'ECOLE DE LA LIBRAIRIE - INFL</t>
  </si>
  <si>
    <t>11930468993</t>
  </si>
  <si>
    <t>34878623700068</t>
  </si>
  <si>
    <t>546100</t>
  </si>
  <si>
    <t>03 57 55 88 07</t>
  </si>
  <si>
    <t>ZAC SEBASTOPOL - B.P. 75027</t>
  </si>
  <si>
    <t>29 Rue DE SARRE</t>
  </si>
  <si>
    <t>L'ECLOSOIR</t>
  </si>
  <si>
    <t>41570254157</t>
  </si>
  <si>
    <t>49299595600033</t>
  </si>
  <si>
    <t>657827</t>
  </si>
  <si>
    <t>59184 SAINGHIN EN WEPPES</t>
  </si>
  <si>
    <t>127 RUE GAMBETTA - BUREAU 10</t>
  </si>
  <si>
    <t>LECLERCQ STEPHANIE</t>
  </si>
  <si>
    <t>32590953359</t>
  </si>
  <si>
    <t>83392323800012</t>
  </si>
  <si>
    <t>643324</t>
  </si>
  <si>
    <t>24 Rue De Maubeuge</t>
  </si>
  <si>
    <t>L'ECHO SYSTEMIQUE</t>
  </si>
  <si>
    <t>11756467275</t>
  </si>
  <si>
    <t>90769268500015</t>
  </si>
  <si>
    <t>685562</t>
  </si>
  <si>
    <t>06 31 44 87 29</t>
  </si>
  <si>
    <t>72460 SAVIGNE L EVEQUE</t>
  </si>
  <si>
    <t>29 Rue De la Libération</t>
  </si>
  <si>
    <t>LECHAT AMELIE</t>
  </si>
  <si>
    <t>LECHAT AMELIE - LE BUREAU D'EMILIE</t>
  </si>
  <si>
    <t>52720201172</t>
  </si>
  <si>
    <t>91157161000011</t>
  </si>
  <si>
    <t>601342</t>
  </si>
  <si>
    <t>0608113296</t>
  </si>
  <si>
    <t>39 Avenue André Bonnin</t>
  </si>
  <si>
    <t>LECAT PENCREC'H VIRGINIE</t>
  </si>
  <si>
    <t>53350980135</t>
  </si>
  <si>
    <t>79161981000017</t>
  </si>
  <si>
    <t>559120</t>
  </si>
  <si>
    <t>8 Quai des docks</t>
  </si>
  <si>
    <t>LECARDEUR LAURENT</t>
  </si>
  <si>
    <t>LECARDEUR LAURENT - DUEL L</t>
  </si>
  <si>
    <t>93060853006</t>
  </si>
  <si>
    <t>82243271200039</t>
  </si>
  <si>
    <t>654220</t>
  </si>
  <si>
    <t>06 84 43 41 76</t>
  </si>
  <si>
    <t>14 Rue Du Chapitre Maison De Quartier Saint Nicolas</t>
  </si>
  <si>
    <t>L'EBULLITION</t>
  </si>
  <si>
    <t>82260211126</t>
  </si>
  <si>
    <t>79255645800018</t>
  </si>
  <si>
    <t>492000</t>
  </si>
  <si>
    <t>0262472198</t>
  </si>
  <si>
    <t>192 Ruelle De Floris</t>
  </si>
  <si>
    <t>LEBRETON EDDY JOSEPH</t>
  </si>
  <si>
    <t>LEBRETON EDDY JOSEPH - ENDEMIA FORMATION</t>
  </si>
  <si>
    <t>98970386297</t>
  </si>
  <si>
    <t>42301992600041</t>
  </si>
  <si>
    <t>653755</t>
  </si>
  <si>
    <t>06 51 84 51 83</t>
  </si>
  <si>
    <t>35 Avenue CAMILLE PUJOL</t>
  </si>
  <si>
    <t>LEBON PRISCILLA</t>
  </si>
  <si>
    <t>76310887431</t>
  </si>
  <si>
    <t>81941408700018</t>
  </si>
  <si>
    <t>643555</t>
  </si>
  <si>
    <t>06 17 28 17 23</t>
  </si>
  <si>
    <t>41 Rue Petit</t>
  </si>
  <si>
    <t>LEBON FORMATION STERILISATION</t>
  </si>
  <si>
    <t>11756382675</t>
  </si>
  <si>
    <t>90438280100010</t>
  </si>
  <si>
    <t>683085</t>
  </si>
  <si>
    <t>06 51 21 27 06</t>
  </si>
  <si>
    <t>7 Rue D'ESTIENNE D'ORVES</t>
  </si>
  <si>
    <t>LEBLANC HERVE</t>
  </si>
  <si>
    <t>53290895429</t>
  </si>
  <si>
    <t>42862916600029</t>
  </si>
  <si>
    <t>650470</t>
  </si>
  <si>
    <t>06 27 53 51 97</t>
  </si>
  <si>
    <t>35780 LA RICHARDAIS</t>
  </si>
  <si>
    <t>7 bis Rue du Suet</t>
  </si>
  <si>
    <t>LEBELTEL LAURENE</t>
  </si>
  <si>
    <t>53351108635</t>
  </si>
  <si>
    <t>85373986000023</t>
  </si>
  <si>
    <t>591488</t>
  </si>
  <si>
    <t>06 59 71 69 25</t>
  </si>
  <si>
    <t>17800 ST SEVER DE SAINTONGE</t>
  </si>
  <si>
    <t>62 Rue de Saintonge</t>
  </si>
  <si>
    <t>LEBEAU JESTIN AUDREY</t>
  </si>
  <si>
    <t>54170188917</t>
  </si>
  <si>
    <t>50760261300022</t>
  </si>
  <si>
    <t>639746</t>
  </si>
  <si>
    <t>07 87 22 70 33</t>
  </si>
  <si>
    <t>7 Avenue Forest</t>
  </si>
  <si>
    <t>LEBEAU ADRIANA</t>
  </si>
  <si>
    <t>LEBEAU ADRIANA - EXPERIMENT'AME</t>
  </si>
  <si>
    <t>44080063008</t>
  </si>
  <si>
    <t>88459261900016</t>
  </si>
  <si>
    <t>685215</t>
  </si>
  <si>
    <t>73 Route de Schirmeck</t>
  </si>
  <si>
    <t>LEBAUT CONSEIL</t>
  </si>
  <si>
    <t>44670689367</t>
  </si>
  <si>
    <t>90011187300015</t>
  </si>
  <si>
    <t>685665</t>
  </si>
  <si>
    <t>FURN EL CHEBBAK</t>
  </si>
  <si>
    <t>LSEDL</t>
  </si>
  <si>
    <t>LEBANESE SOCIETY OF ENDOCRINOLOGY DIABETES AND LIPIDS</t>
  </si>
  <si>
    <t>603971</t>
  </si>
  <si>
    <t>Sodeco Square - Block C, 2nd Floor</t>
  </si>
  <si>
    <t>Damas Street</t>
  </si>
  <si>
    <t>23/08/2019</t>
  </si>
  <si>
    <t>LSGS</t>
  </si>
  <si>
    <t>LEBANESE SOCIETY FOR GENERAL SURGERY</t>
  </si>
  <si>
    <t>641285</t>
  </si>
  <si>
    <t>83390 CUERS</t>
  </si>
  <si>
    <t>1 Impasse ANTOINE WATTEAU</t>
  </si>
  <si>
    <t>LEBAILLIF RECOLIN SANDRA</t>
  </si>
  <si>
    <t>93830581483</t>
  </si>
  <si>
    <t>51146234300068</t>
  </si>
  <si>
    <t>642472</t>
  </si>
  <si>
    <t>09105</t>
  </si>
  <si>
    <t>06 63 87 91 00</t>
  </si>
  <si>
    <t>33650 CABANAC ET VILLAGRAINS</t>
  </si>
  <si>
    <t>93 Route Des Graves</t>
  </si>
  <si>
    <t>LEARNYLIB CABANAC ET VILLAGRAINS</t>
  </si>
  <si>
    <t>LEARNYLIB</t>
  </si>
  <si>
    <t>75331228433</t>
  </si>
  <si>
    <t>84264658000022</t>
  </si>
  <si>
    <t>619656</t>
  </si>
  <si>
    <t>33270 BOULIAC</t>
  </si>
  <si>
    <t>14 Les Pelouses d'Ascot</t>
  </si>
  <si>
    <t>LEARNYLIB BOULIAC</t>
  </si>
  <si>
    <t>84264658000014</t>
  </si>
  <si>
    <t>653640</t>
  </si>
  <si>
    <t>09 80 80 90 07</t>
  </si>
  <si>
    <t>LEARNYFORMA</t>
  </si>
  <si>
    <t>11756240875</t>
  </si>
  <si>
    <t>89790051000016</t>
  </si>
  <si>
    <t>435612</t>
  </si>
  <si>
    <t>01 70 99 01 00</t>
  </si>
  <si>
    <t>13 Rue La Fayette</t>
  </si>
  <si>
    <t>LEARNSHIP NETWORKS</t>
  </si>
  <si>
    <t>11754639175</t>
  </si>
  <si>
    <t>52444911300033</t>
  </si>
  <si>
    <t>530128</t>
  </si>
  <si>
    <t>06 70 27 40 66</t>
  </si>
  <si>
    <t>4 Rue DE MARIVAUX</t>
  </si>
  <si>
    <t>LEARNQUEST FRANCE</t>
  </si>
  <si>
    <t>11755226675</t>
  </si>
  <si>
    <t>80073704100015</t>
  </si>
  <si>
    <t>609018</t>
  </si>
  <si>
    <t>LEARNING SHELTER</t>
  </si>
  <si>
    <t>11755504875</t>
  </si>
  <si>
    <t>75294686300046</t>
  </si>
  <si>
    <t>637440</t>
  </si>
  <si>
    <t>91540 FONTENAY LE VICOMTE</t>
  </si>
  <si>
    <t>11 Rue DU CHEMIN VERT</t>
  </si>
  <si>
    <t>LUF</t>
  </si>
  <si>
    <t>LEARNING URGENCES FACTORY</t>
  </si>
  <si>
    <t>11770660677</t>
  </si>
  <si>
    <t>84458300500039</t>
  </si>
  <si>
    <t>657347</t>
  </si>
  <si>
    <t>06 76 36 00 40</t>
  </si>
  <si>
    <t>12 Rue DES JONQUIERES</t>
  </si>
  <si>
    <t>LEARNING EXPERIENCE</t>
  </si>
  <si>
    <t>93830621883</t>
  </si>
  <si>
    <t>88451188200018</t>
  </si>
  <si>
    <t>667043</t>
  </si>
  <si>
    <t>2 Rue esperance</t>
  </si>
  <si>
    <t>LBD</t>
  </si>
  <si>
    <t>LEARNING BY DOING</t>
  </si>
  <si>
    <t>11921917992</t>
  </si>
  <si>
    <t>78945847800037</t>
  </si>
  <si>
    <t>635558</t>
  </si>
  <si>
    <t>06 08 34 41 94</t>
  </si>
  <si>
    <t>35870 LE MINIHIC SUR RANCE</t>
  </si>
  <si>
    <t>24 Rue des Pres</t>
  </si>
  <si>
    <t>LEARNIM</t>
  </si>
  <si>
    <t>53351089735</t>
  </si>
  <si>
    <t>89251419100014</t>
  </si>
  <si>
    <t>392790</t>
  </si>
  <si>
    <t>01 53 20 37 00</t>
  </si>
  <si>
    <t>130 Rue De Clignancourt</t>
  </si>
  <si>
    <t>LEARNEO</t>
  </si>
  <si>
    <t>11753900975</t>
  </si>
  <si>
    <t>47765948600039</t>
  </si>
  <si>
    <t>494963</t>
  </si>
  <si>
    <t>Villa DE L'ERMITAGE</t>
  </si>
  <si>
    <t>LEARNENJOY</t>
  </si>
  <si>
    <t>11788229078</t>
  </si>
  <si>
    <t>53751902700024</t>
  </si>
  <si>
    <t>613368</t>
  </si>
  <si>
    <t>09 84 15 16 06</t>
  </si>
  <si>
    <t>36 Rue ST GUILHEM</t>
  </si>
  <si>
    <t>LEARNENGLISCH</t>
  </si>
  <si>
    <t>LEARNENGLISCH - LEARN ENGLISH</t>
  </si>
  <si>
    <t>76341041234</t>
  </si>
  <si>
    <t>85082982100014</t>
  </si>
  <si>
    <t>651187</t>
  </si>
  <si>
    <t>04 81 16 10 22</t>
  </si>
  <si>
    <t>26300 BOURG DE PEAGE</t>
  </si>
  <si>
    <t>85 Impasse TEPIER</t>
  </si>
  <si>
    <t>LEARN AND PROGRESS</t>
  </si>
  <si>
    <t>84260320126</t>
  </si>
  <si>
    <t>90340766600010</t>
  </si>
  <si>
    <t>652647</t>
  </si>
  <si>
    <t>01 78 90 03 71</t>
  </si>
  <si>
    <t>111 Rue BERTHE MORISOT</t>
  </si>
  <si>
    <t>LEAN SIX SIGMA FRANCE B2B</t>
  </si>
  <si>
    <t>32591113559</t>
  </si>
  <si>
    <t>90787977900011</t>
  </si>
  <si>
    <t>639072</t>
  </si>
  <si>
    <t>111 Rue Berthe Morisot</t>
  </si>
  <si>
    <t>LEAN SIX SIGMA FRANCE</t>
  </si>
  <si>
    <t>32591010159</t>
  </si>
  <si>
    <t>87954576200012</t>
  </si>
  <si>
    <t>528882</t>
  </si>
  <si>
    <t>1 617 871 2900</t>
  </si>
  <si>
    <t>215 First Street</t>
  </si>
  <si>
    <t>02/10/2015</t>
  </si>
  <si>
    <t>LEAN ENTERPRISE INSTITUTE</t>
  </si>
  <si>
    <t>623805</t>
  </si>
  <si>
    <t>06 95 66 69 15</t>
  </si>
  <si>
    <t>Cours DU CHATEAU</t>
  </si>
  <si>
    <t>11/05/2021</t>
  </si>
  <si>
    <t>LEAF</t>
  </si>
  <si>
    <t>LEAF LUBERON ECO ART FASHION</t>
  </si>
  <si>
    <t>93840419784</t>
  </si>
  <si>
    <t>82279609000014</t>
  </si>
  <si>
    <t>589561</t>
  </si>
  <si>
    <t>0387587102</t>
  </si>
  <si>
    <t>57300 MONDELANGE</t>
  </si>
  <si>
    <t>23 Rue DE LA GARE</t>
  </si>
  <si>
    <t>LEADING LANGUAGE INSTITUTE</t>
  </si>
  <si>
    <t>41570355457</t>
  </si>
  <si>
    <t>80919787400013</t>
  </si>
  <si>
    <t>479937</t>
  </si>
  <si>
    <t>06 19 44 67 73</t>
  </si>
  <si>
    <t>155 Cours BERRIAT</t>
  </si>
  <si>
    <t>LEADERSHIP EXPANSION</t>
  </si>
  <si>
    <t>82380505338</t>
  </si>
  <si>
    <t>53123213000025</t>
  </si>
  <si>
    <t>539650</t>
  </si>
  <si>
    <t>02 47 52 45 22</t>
  </si>
  <si>
    <t>32 Rue AUGUSTIN FRENEL</t>
  </si>
  <si>
    <t>LEADERFIT CNFK</t>
  </si>
  <si>
    <t>LEADERFIT'</t>
  </si>
  <si>
    <t>24370217137</t>
  </si>
  <si>
    <t>42327756500077</t>
  </si>
  <si>
    <t>685707</t>
  </si>
  <si>
    <t>04 77 21 87 71</t>
  </si>
  <si>
    <t>8 Rue DE LA JOMAYERE</t>
  </si>
  <si>
    <t>LEADER ACADEMY</t>
  </si>
  <si>
    <t>LEADER ACADEMY - SIEGE SOCIAL</t>
  </si>
  <si>
    <t>82420263642</t>
  </si>
  <si>
    <t>80041728900058</t>
  </si>
  <si>
    <t>558990</t>
  </si>
  <si>
    <t>6 Rue Guenot</t>
  </si>
  <si>
    <t>LE 40E RUGISSANT PARIS 11EME</t>
  </si>
  <si>
    <t>LE 40E RUGISSANT</t>
  </si>
  <si>
    <t>11754750675</t>
  </si>
  <si>
    <t>53389308700031</t>
  </si>
  <si>
    <t>504520</t>
  </si>
  <si>
    <t>01 39 61 20 34</t>
  </si>
  <si>
    <t>18 Rue DU NIVERNAIS</t>
  </si>
  <si>
    <t>LE VALDOCCO</t>
  </si>
  <si>
    <t>11950275495</t>
  </si>
  <si>
    <t>40394455600014</t>
  </si>
  <si>
    <t>569574</t>
  </si>
  <si>
    <t>0609706396</t>
  </si>
  <si>
    <t>45130 MEUNG SUR LOIRE</t>
  </si>
  <si>
    <t>18 Rue Emmanuel TROULET</t>
  </si>
  <si>
    <t>LE TOUZE JEANIK - FORMATION ET ASSISTANCE</t>
  </si>
  <si>
    <t>LE TOUZE JEANIK CLARISSE ISABELLE</t>
  </si>
  <si>
    <t>24450341745</t>
  </si>
  <si>
    <t>51226317900024</t>
  </si>
  <si>
    <t>615390</t>
  </si>
  <si>
    <t>07 70 07 72 37</t>
  </si>
  <si>
    <t>13 Villa DES FALAISES</t>
  </si>
  <si>
    <t>LE TOUR DU MONDE EN GALIPETTE</t>
  </si>
  <si>
    <t>11930778593</t>
  </si>
  <si>
    <t>82532937800038</t>
  </si>
  <si>
    <t>607988</t>
  </si>
  <si>
    <t>05 94 25 83 14</t>
  </si>
  <si>
    <t>2108 route de Montabo</t>
  </si>
  <si>
    <t>LE TOUCHER ZEN GUYANE</t>
  </si>
  <si>
    <t>03973118997</t>
  </si>
  <si>
    <t>80043185000034</t>
  </si>
  <si>
    <t>676688</t>
  </si>
  <si>
    <t>06 50 07 23 85</t>
  </si>
  <si>
    <t>32430 SIRAC</t>
  </si>
  <si>
    <t>le village</t>
  </si>
  <si>
    <t>LTDV</t>
  </si>
  <si>
    <t>LE TEMPS D'UN VOYAGE</t>
  </si>
  <si>
    <t>76320084632</t>
  </si>
  <si>
    <t>88110075400012</t>
  </si>
  <si>
    <t>531893</t>
  </si>
  <si>
    <t>06 64 16 31 29</t>
  </si>
  <si>
    <t>72 Rue ACHILLE VIADIEU</t>
  </si>
  <si>
    <t>LE TEMPS DU MOUVEMENT</t>
  </si>
  <si>
    <t>73310688331</t>
  </si>
  <si>
    <t>75253776100013</t>
  </si>
  <si>
    <t>564102</t>
  </si>
  <si>
    <t>06 79 88 32 10</t>
  </si>
  <si>
    <t>09340 VERNIOLLE</t>
  </si>
  <si>
    <t>2 Rue DE LA REPUBLIQUE</t>
  </si>
  <si>
    <t>LE TEMPS D'AGIR</t>
  </si>
  <si>
    <t>76090053309</t>
  </si>
  <si>
    <t>48772386800070</t>
  </si>
  <si>
    <t>651199</t>
  </si>
  <si>
    <t>85210 STE HERMINE</t>
  </si>
  <si>
    <t>69 Rue de la Roussière</t>
  </si>
  <si>
    <t>LE TAN THANH LONG</t>
  </si>
  <si>
    <t>52850206785</t>
  </si>
  <si>
    <t>51207682900047</t>
  </si>
  <si>
    <t>665800</t>
  </si>
  <si>
    <t>07 82 70 71 26</t>
  </si>
  <si>
    <t>19 Rue GREGOIRE DE TOURS</t>
  </si>
  <si>
    <t>LE STUDIO CF</t>
  </si>
  <si>
    <t>11756078775</t>
  </si>
  <si>
    <t>88234973100019</t>
  </si>
  <si>
    <t>324528</t>
  </si>
  <si>
    <t>04 50 69 82 98</t>
  </si>
  <si>
    <t>PARC ALTAIS</t>
  </si>
  <si>
    <t>27 Rue CASSIOPEE</t>
  </si>
  <si>
    <t>LE SPHINX DEVELOPPEMENT</t>
  </si>
  <si>
    <t>82740176274</t>
  </si>
  <si>
    <t>39861634200034</t>
  </si>
  <si>
    <t>594325</t>
  </si>
  <si>
    <t>06 85 22 71 82</t>
  </si>
  <si>
    <t>1 Rue Michelet</t>
  </si>
  <si>
    <t>LE SON DES CHOSES</t>
  </si>
  <si>
    <t>44100095110</t>
  </si>
  <si>
    <t>48461731100010</t>
  </si>
  <si>
    <t>591099</t>
  </si>
  <si>
    <t>06 81 78 30 42</t>
  </si>
  <si>
    <t>9 bis Grande Rue</t>
  </si>
  <si>
    <t>18/10/2018</t>
  </si>
  <si>
    <t>LE SELLIER DE NAVARRE</t>
  </si>
  <si>
    <t>11755586875</t>
  </si>
  <si>
    <t>81396321200010</t>
  </si>
  <si>
    <t>684107</t>
  </si>
  <si>
    <t>06 95 15 82 41</t>
  </si>
  <si>
    <t>64800 HAUT DE BOSDARROS</t>
  </si>
  <si>
    <t>10 Chemin de Tressere</t>
  </si>
  <si>
    <t>LE SAUX FANNY</t>
  </si>
  <si>
    <t>LE SAUX FANNY - LA PTITE COM DE FANNY</t>
  </si>
  <si>
    <t>75640492064</t>
  </si>
  <si>
    <t>80156234900028</t>
  </si>
  <si>
    <t>366067</t>
  </si>
  <si>
    <t>01 43 60 98 08</t>
  </si>
  <si>
    <t>165 Avenue PASTEUR</t>
  </si>
  <si>
    <t>LE SAMOVAR</t>
  </si>
  <si>
    <t>11930662093</t>
  </si>
  <si>
    <t>43469648000020</t>
  </si>
  <si>
    <t>582906</t>
  </si>
  <si>
    <t>0344062814</t>
  </si>
  <si>
    <t>20 Avenue JEAN ROSTAND</t>
  </si>
  <si>
    <t>LE ROSEAU CONSEIL SAS</t>
  </si>
  <si>
    <t>22600269960</t>
  </si>
  <si>
    <t>78988235400010</t>
  </si>
  <si>
    <t>410767</t>
  </si>
  <si>
    <t>01 44 84 40 99</t>
  </si>
  <si>
    <t>8 Rue De Srebrenica</t>
  </si>
  <si>
    <t>LE RIRE MEDECIN</t>
  </si>
  <si>
    <t>11754338975</t>
  </si>
  <si>
    <t>38306388000074</t>
  </si>
  <si>
    <t>647160</t>
  </si>
  <si>
    <t>01 79 73 87 28</t>
  </si>
  <si>
    <t>9 Rue DU CHATEAU D'EAU</t>
  </si>
  <si>
    <t>LE REACTEUR</t>
  </si>
  <si>
    <t>11755531275</t>
  </si>
  <si>
    <t>82277112700013</t>
  </si>
  <si>
    <t>683875</t>
  </si>
  <si>
    <t>06 14 47 04 13</t>
  </si>
  <si>
    <t>38300 CHATEAUVILAIN</t>
  </si>
  <si>
    <t>747 Rue DU CENTRE</t>
  </si>
  <si>
    <t>LE QUER DHIMOILA MURIEL</t>
  </si>
  <si>
    <t>84380715138</t>
  </si>
  <si>
    <t>84502656600016</t>
  </si>
  <si>
    <t>570394</t>
  </si>
  <si>
    <t>35137 BEDEE</t>
  </si>
  <si>
    <t>Rue du Domaine</t>
  </si>
  <si>
    <t>19/09/2017</t>
  </si>
  <si>
    <t>LE QG QUARTIER GOURMAND</t>
  </si>
  <si>
    <t>53351063735</t>
  </si>
  <si>
    <t>52454544900018</t>
  </si>
  <si>
    <t>461027</t>
  </si>
  <si>
    <t>01 56 81 00 22</t>
  </si>
  <si>
    <t>3 Rue DE NESLE</t>
  </si>
  <si>
    <t>LE PRE BARREAU</t>
  </si>
  <si>
    <t>11753269375</t>
  </si>
  <si>
    <t>40109417200053</t>
  </si>
  <si>
    <t>603521</t>
  </si>
  <si>
    <t>04 68 24 59 90</t>
  </si>
  <si>
    <t>3 Square GAMBETTA</t>
  </si>
  <si>
    <t>LE PORTRAIT</t>
  </si>
  <si>
    <t>LE PORTRAIT SARL</t>
  </si>
  <si>
    <t>76110149111</t>
  </si>
  <si>
    <t>82836942100015</t>
  </si>
  <si>
    <t>214309</t>
  </si>
  <si>
    <t>01 55 07 85 07</t>
  </si>
  <si>
    <t>97 Rue ANATOLE FRANCE</t>
  </si>
  <si>
    <t>LE PONT LEARNING</t>
  </si>
  <si>
    <t>11751611875</t>
  </si>
  <si>
    <t>37809993100073</t>
  </si>
  <si>
    <t>600064</t>
  </si>
  <si>
    <t>0662896514</t>
  </si>
  <si>
    <t>CITE DES ASSOCOATIONS BL 378</t>
  </si>
  <si>
    <t>93 LA CANEBIERE</t>
  </si>
  <si>
    <t>LE POINT DE CROIX</t>
  </si>
  <si>
    <t>93131632813</t>
  </si>
  <si>
    <t>80193226000020</t>
  </si>
  <si>
    <t>402450</t>
  </si>
  <si>
    <t>0491910939</t>
  </si>
  <si>
    <t>106 Boulevard National</t>
  </si>
  <si>
    <t>LE PLANNING 13</t>
  </si>
  <si>
    <t>LE PLANNING FAMILIAL 13</t>
  </si>
  <si>
    <t>93130009413</t>
  </si>
  <si>
    <t>78281562500085</t>
  </si>
  <si>
    <t>623490</t>
  </si>
  <si>
    <t>06 88 26 55 73</t>
  </si>
  <si>
    <t>95430 AUVERS SUR OISE</t>
  </si>
  <si>
    <t>38 Rue DU VALHERMEIL</t>
  </si>
  <si>
    <t>LE PEUTREC REDON GWENDOLINE</t>
  </si>
  <si>
    <t>LE PEUTREC REDON GWENDOLINE - ANIMAUTOPIA</t>
  </si>
  <si>
    <t>11950646195</t>
  </si>
  <si>
    <t>50185086100037</t>
  </si>
  <si>
    <t>663840</t>
  </si>
  <si>
    <t>06 82 37 07 70</t>
  </si>
  <si>
    <t>47 Rue DES HALLES</t>
  </si>
  <si>
    <t>LE PERISCOP</t>
  </si>
  <si>
    <t>52440733544</t>
  </si>
  <si>
    <t>80319344000036</t>
  </si>
  <si>
    <t>587916</t>
  </si>
  <si>
    <t>04 79 62 56 24</t>
  </si>
  <si>
    <t>60 Rue CDT JOSEPH PERCEVAL</t>
  </si>
  <si>
    <t>ASSOCIATION LE PELICAN</t>
  </si>
  <si>
    <t>LE PELICAN ASSOCIATION</t>
  </si>
  <si>
    <t>84730181473</t>
  </si>
  <si>
    <t>32520513600022</t>
  </si>
  <si>
    <t>412960</t>
  </si>
  <si>
    <t>01 43 72 26 60</t>
  </si>
  <si>
    <t>40 Rue SALVADOR ALLENDE</t>
  </si>
  <si>
    <t>LE PATIO</t>
  </si>
  <si>
    <t>11754432575</t>
  </si>
  <si>
    <t>51278441400025</t>
  </si>
  <si>
    <t>682032</t>
  </si>
  <si>
    <t>06 28 05 50 84</t>
  </si>
  <si>
    <t>22640 PLESTAN</t>
  </si>
  <si>
    <t>Cathion Mouron</t>
  </si>
  <si>
    <t>LE PAS DE COTE</t>
  </si>
  <si>
    <t>53220931822</t>
  </si>
  <si>
    <t>94781103000016</t>
  </si>
  <si>
    <t>586481</t>
  </si>
  <si>
    <t>03 20 53 76 76</t>
  </si>
  <si>
    <t>71 Rue VICTOR RENARD</t>
  </si>
  <si>
    <t>LE PARTENARIAT</t>
  </si>
  <si>
    <t>31590722359</t>
  </si>
  <si>
    <t>32500114700025</t>
  </si>
  <si>
    <t>646222</t>
  </si>
  <si>
    <t>17 Rue DE BELFORT</t>
  </si>
  <si>
    <t>LE NOUY JACQUIER JULIE</t>
  </si>
  <si>
    <t>75331299333</t>
  </si>
  <si>
    <t>79324509300026</t>
  </si>
  <si>
    <t>605116</t>
  </si>
  <si>
    <t>05 31 22 10 15</t>
  </si>
  <si>
    <t>2 Rue GEORGE SAND</t>
  </si>
  <si>
    <t>LE NOUVEAU GRENIER</t>
  </si>
  <si>
    <t>73310803931</t>
  </si>
  <si>
    <t>48029214300074</t>
  </si>
  <si>
    <t>460709</t>
  </si>
  <si>
    <t>05948</t>
  </si>
  <si>
    <t>02 40 16 01 61</t>
  </si>
  <si>
    <t>7 Boulevard AUGUSTE PRIOU</t>
  </si>
  <si>
    <t>16/09/2015</t>
  </si>
  <si>
    <t>LE NOBLE AGE</t>
  </si>
  <si>
    <t>52440506844</t>
  </si>
  <si>
    <t>38835953100067</t>
  </si>
  <si>
    <t>670110</t>
  </si>
  <si>
    <t>02 97 25 13 52</t>
  </si>
  <si>
    <t>20 Rue Cainain</t>
  </si>
  <si>
    <t>LE NAGARD CHRISTOPHE</t>
  </si>
  <si>
    <t>53560959356</t>
  </si>
  <si>
    <t>83456153200013</t>
  </si>
  <si>
    <t>647317</t>
  </si>
  <si>
    <t>02 38 68 02 36</t>
  </si>
  <si>
    <t>6 ter Rue Abbe Pasty</t>
  </si>
  <si>
    <t>CPCA</t>
  </si>
  <si>
    <t>LE MOUVEMENT ASSOCIATIF CENTRE - CPCA</t>
  </si>
  <si>
    <t>24370038137</t>
  </si>
  <si>
    <t>44834997700034</t>
  </si>
  <si>
    <t>409376</t>
  </si>
  <si>
    <t>03 89 50 69 50</t>
  </si>
  <si>
    <t>68460 LUTTERBACH</t>
  </si>
  <si>
    <t>7 Rue DE LA SAVONNERIE</t>
  </si>
  <si>
    <t>MOULIN DE LUTTERBACH</t>
  </si>
  <si>
    <t>LE MOULIN NATURE - CINE LUTTERBACH</t>
  </si>
  <si>
    <t>42680139368</t>
  </si>
  <si>
    <t>42822685600014</t>
  </si>
  <si>
    <t>489268</t>
  </si>
  <si>
    <t>04 94 05 05 06</t>
  </si>
  <si>
    <t>730 Boulevard DE LERY</t>
  </si>
  <si>
    <t>LE MOINS CHER EN FORMATION</t>
  </si>
  <si>
    <t>93830461483</t>
  </si>
  <si>
    <t>79092289200035</t>
  </si>
  <si>
    <t>650377</t>
  </si>
  <si>
    <t>02 97 63 62 59</t>
  </si>
  <si>
    <t>72 Route DE TREHUINEC</t>
  </si>
  <si>
    <t>LE MEUT NADINE</t>
  </si>
  <si>
    <t>LE MEUT NADINE - ZIXINE COMPETENCES</t>
  </si>
  <si>
    <t>53560883256</t>
  </si>
  <si>
    <t>79337909000012</t>
  </si>
  <si>
    <t>527646</t>
  </si>
  <si>
    <t>04 90 38 45 45</t>
  </si>
  <si>
    <t>84800 L ISLE SUR LA SORGUE</t>
  </si>
  <si>
    <t>62 Rue DENFERT ROCHEREAU</t>
  </si>
  <si>
    <t>LE MELLEC CONSEIL</t>
  </si>
  <si>
    <t>93840394584</t>
  </si>
  <si>
    <t>83443428400016</t>
  </si>
  <si>
    <t>597910</t>
  </si>
  <si>
    <t>5 Rue Lamartine</t>
  </si>
  <si>
    <t>LE MAISON</t>
  </si>
  <si>
    <t>11788204378</t>
  </si>
  <si>
    <t>75383877000026</t>
  </si>
  <si>
    <t>535254</t>
  </si>
  <si>
    <t>0298195757</t>
  </si>
  <si>
    <t>13 Rue de Kerneguez</t>
  </si>
  <si>
    <t>LE LEZ PATRICE</t>
  </si>
  <si>
    <t>LE LEZ PATRICE PREV'ACT FORMATIONS</t>
  </si>
  <si>
    <t>53290843729</t>
  </si>
  <si>
    <t>52372302100011</t>
  </si>
  <si>
    <t>635595</t>
  </si>
  <si>
    <t>01 77 16 65 24</t>
  </si>
  <si>
    <t>6 Rue ARTHUR ROZIER</t>
  </si>
  <si>
    <t>LE LAPTOP</t>
  </si>
  <si>
    <t>11755127475</t>
  </si>
  <si>
    <t>53877982800010</t>
  </si>
  <si>
    <t>605967</t>
  </si>
  <si>
    <t>0297543896</t>
  </si>
  <si>
    <t>1 ALLEE SADI CELO</t>
  </si>
  <si>
    <t>LE LAMER ANNE-MARIE - L'ATELIER D'CES DAMES</t>
  </si>
  <si>
    <t>53560866856</t>
  </si>
  <si>
    <t>32215678700028</t>
  </si>
  <si>
    <t>655284</t>
  </si>
  <si>
    <t>06 68 04 72 50</t>
  </si>
  <si>
    <t>20 Rue DE LA PRAIRIE</t>
  </si>
  <si>
    <t>17/05/2023</t>
  </si>
  <si>
    <t>LE LABORATOIRE NARRATIF</t>
  </si>
  <si>
    <t>11922574292</t>
  </si>
  <si>
    <t>91049870800015</t>
  </si>
  <si>
    <t>629364</t>
  </si>
  <si>
    <t>02 28 85 85 85</t>
  </si>
  <si>
    <t>CS 80802</t>
  </si>
  <si>
    <t>Rond-point Georges Duval</t>
  </si>
  <si>
    <t>LABORATOIRE  DEPARTEMENT DE VENDEE</t>
  </si>
  <si>
    <t>LE LABORATOIRE DE L'ENVIRONNEMENT &amp; DE L'ALIMENTATION DE LA VENDEE</t>
  </si>
  <si>
    <t>52850180585</t>
  </si>
  <si>
    <t>22850001300765</t>
  </si>
  <si>
    <t>616072</t>
  </si>
  <si>
    <t>04 72 85 07 37</t>
  </si>
  <si>
    <t>16 Quai JOSEPH GILLET</t>
  </si>
  <si>
    <t>LE JOLI MOIS L'ARBRE DE MAI</t>
  </si>
  <si>
    <t>LE JOLI MOIS</t>
  </si>
  <si>
    <t>82690886769</t>
  </si>
  <si>
    <t>48357624500011</t>
  </si>
  <si>
    <t>651497</t>
  </si>
  <si>
    <t>01 58 84 24 69</t>
  </si>
  <si>
    <t>227 Rue PIERRE BROSSOLETTE</t>
  </si>
  <si>
    <t>LE JARDIN CANIN</t>
  </si>
  <si>
    <t>11930775193</t>
  </si>
  <si>
    <t>51381985400011</t>
  </si>
  <si>
    <t>227833</t>
  </si>
  <si>
    <t>03 88 22 65 36</t>
  </si>
  <si>
    <t>28 Rue DE LA PREMIERE ARMEE</t>
  </si>
  <si>
    <t>LE JALLE FRANCOISE</t>
  </si>
  <si>
    <t>LE JALLE FRANCOISE FLJ CONSEIL FORMATION RECHERCHE</t>
  </si>
  <si>
    <t>42670211567</t>
  </si>
  <si>
    <t>40164722700040</t>
  </si>
  <si>
    <t>565222</t>
  </si>
  <si>
    <t>0299337267</t>
  </si>
  <si>
    <t>176 Rue de Brest</t>
  </si>
  <si>
    <t>LE HOUEZEC JACQUES - AMZER GLAS</t>
  </si>
  <si>
    <t>53350981635</t>
  </si>
  <si>
    <t>39301634000043</t>
  </si>
  <si>
    <t>600738</t>
  </si>
  <si>
    <t>04 75 34 58 96</t>
  </si>
  <si>
    <t>07290 ST JEURE D AY</t>
  </si>
  <si>
    <t>205 Route DE LA GRANGE</t>
  </si>
  <si>
    <t>LE HOGAN</t>
  </si>
  <si>
    <t>82070069407</t>
  </si>
  <si>
    <t>47933832900028</t>
  </si>
  <si>
    <t>470570</t>
  </si>
  <si>
    <t>02 96 36 69 71</t>
  </si>
  <si>
    <t>22340 TREBRIVAN</t>
  </si>
  <si>
    <t>3 KERMOAL</t>
  </si>
  <si>
    <t>LE GOASTELLER ANNICK</t>
  </si>
  <si>
    <t>53220834822</t>
  </si>
  <si>
    <t>42935239600023</t>
  </si>
  <si>
    <t>594970</t>
  </si>
  <si>
    <t>04 92 43 89 66</t>
  </si>
  <si>
    <t>05200 EMBRUN</t>
  </si>
  <si>
    <t>ROUTE DE SAINT ANDRE</t>
  </si>
  <si>
    <t>Domaine DU PONT NEUF</t>
  </si>
  <si>
    <t>LE GABION</t>
  </si>
  <si>
    <t>LE GABION ASSOCIATION</t>
  </si>
  <si>
    <t>93050029405</t>
  </si>
  <si>
    <t>39904807300023</t>
  </si>
  <si>
    <t>620580</t>
  </si>
  <si>
    <t>06 76 57 48 07</t>
  </si>
  <si>
    <t>14860 BAVENT</t>
  </si>
  <si>
    <t>Lieu-dit la petite bruyère</t>
  </si>
  <si>
    <t>15 Chemin Bourg neuf</t>
  </si>
  <si>
    <t>LE FLOCHMOAN GEORGES CHRISTEL</t>
  </si>
  <si>
    <t>LE FLOCHMOAN GEORGES CHRISTEL - COTTAGE ET PATINE</t>
  </si>
  <si>
    <t>25140284314</t>
  </si>
  <si>
    <t>51207212500010</t>
  </si>
  <si>
    <t>429429</t>
  </si>
  <si>
    <t>19800 CORREZE</t>
  </si>
  <si>
    <t>CATTP</t>
  </si>
  <si>
    <t>Quartier DE LA QUEYRIE</t>
  </si>
  <si>
    <t>LE FIL D'ARIANE</t>
  </si>
  <si>
    <t>74190066519</t>
  </si>
  <si>
    <t>52983920100017</t>
  </si>
  <si>
    <t>634001</t>
  </si>
  <si>
    <t>59320 HALLENNES LEZ HAUBOURDIN</t>
  </si>
  <si>
    <t>50 Rue DE L'HIRONDELLE</t>
  </si>
  <si>
    <t>LE DRONE VOLANT SAS</t>
  </si>
  <si>
    <t>32591052559</t>
  </si>
  <si>
    <t>89423096000011</t>
  </si>
  <si>
    <t>618871</t>
  </si>
  <si>
    <t>05 96 97 13 03</t>
  </si>
  <si>
    <t>Village De La Poterie</t>
  </si>
  <si>
    <t>Route Des 3 Ilets</t>
  </si>
  <si>
    <t>LE DOMAINE CANIN LES TROIS ILETS</t>
  </si>
  <si>
    <t>LE DOMAINE CANIN</t>
  </si>
  <si>
    <t>95970104897</t>
  </si>
  <si>
    <t>42045519800051</t>
  </si>
  <si>
    <t>666890</t>
  </si>
  <si>
    <t>Aeroport Pole Caraibes Zone Nord</t>
  </si>
  <si>
    <t>LE DOMAINE CANIN LES ABYMES</t>
  </si>
  <si>
    <t>42045519800036</t>
  </si>
  <si>
    <t>630860</t>
  </si>
  <si>
    <t>06 03 13 78 95</t>
  </si>
  <si>
    <t>80170 BEAUFORT EN SANTERRE</t>
  </si>
  <si>
    <t>5 Rue MOYSE</t>
  </si>
  <si>
    <t>LE DIVENAH ERIC</t>
  </si>
  <si>
    <t>LE DIVENAH ERIC - ELD CONSEIL</t>
  </si>
  <si>
    <t>22800161580</t>
  </si>
  <si>
    <t>75348191000010</t>
  </si>
  <si>
    <t>663803</t>
  </si>
  <si>
    <t>06 61 95 79 14</t>
  </si>
  <si>
    <t>18110 ST MARTIN D AUXIGNY</t>
  </si>
  <si>
    <t>2357 Route des forets</t>
  </si>
  <si>
    <t>LE DIOURON AMELIE</t>
  </si>
  <si>
    <t>24180129718</t>
  </si>
  <si>
    <t>85039173100013</t>
  </si>
  <si>
    <t>499523</t>
  </si>
  <si>
    <t>04 95 05 18 80</t>
  </si>
  <si>
    <t>142 Avenue De Toulon</t>
  </si>
  <si>
    <t>LE COURS MESSIDORO  PIGIER</t>
  </si>
  <si>
    <t>LE COURS MESSIDORO LCM</t>
  </si>
  <si>
    <t>93131428613</t>
  </si>
  <si>
    <t>53900509000037</t>
  </si>
  <si>
    <t>614142</t>
  </si>
  <si>
    <t>04 99 43 55 78</t>
  </si>
  <si>
    <t>34300 AGDE</t>
  </si>
  <si>
    <t>Avenue JEAN MOULIN</t>
  </si>
  <si>
    <t>LE COURS JULES VERNE</t>
  </si>
  <si>
    <t>91340880834</t>
  </si>
  <si>
    <t>81298455700023</t>
  </si>
  <si>
    <t>641832</t>
  </si>
  <si>
    <t>06 27 44 68 87</t>
  </si>
  <si>
    <t>23 Rue Jourdan</t>
  </si>
  <si>
    <t>LE COUEDIC AIT CHALLAL GWENAELLE</t>
  </si>
  <si>
    <t>84070115307</t>
  </si>
  <si>
    <t>81348668500031</t>
  </si>
  <si>
    <t>590782</t>
  </si>
  <si>
    <t>0662372032</t>
  </si>
  <si>
    <t>17 Rue ND de Bonne Nouvelle</t>
  </si>
  <si>
    <t>LE CORVOISIER JEAN LOUIS - LE MEDIATRAINING</t>
  </si>
  <si>
    <t>53290840629</t>
  </si>
  <si>
    <t>44010006300054</t>
  </si>
  <si>
    <t>537457</t>
  </si>
  <si>
    <t>0140020962</t>
  </si>
  <si>
    <t>10 Avenue Parmentier</t>
  </si>
  <si>
    <t>LCDM PARIS</t>
  </si>
  <si>
    <t>LE CONSERVATOIRE DU MAQUILLAGE</t>
  </si>
  <si>
    <t>11754059275</t>
  </si>
  <si>
    <t>48807995500024</t>
  </si>
  <si>
    <t>517070</t>
  </si>
  <si>
    <t>06 84 70 27 18</t>
  </si>
  <si>
    <t>26400 GRANE</t>
  </si>
  <si>
    <t>Quartier OPEINA</t>
  </si>
  <si>
    <t>LE COMPTOIR DES LETTRES</t>
  </si>
  <si>
    <t>84260248926</t>
  </si>
  <si>
    <t>79977492200022</t>
  </si>
  <si>
    <t>679604</t>
  </si>
  <si>
    <t>01 43 90 48 00</t>
  </si>
  <si>
    <t>PARC DES REFLETS - BATIMENT K</t>
  </si>
  <si>
    <t>165 DU BOIS DE LA PIE</t>
  </si>
  <si>
    <t>LE COMPTOIR DES LANGUES ROISSY EN FRANCE</t>
  </si>
  <si>
    <t>LE COMPTOIR DES LANGUES - TELELANGUE BY</t>
  </si>
  <si>
    <t>11922529992</t>
  </si>
  <si>
    <t>90858918700032</t>
  </si>
  <si>
    <t>628438</t>
  </si>
  <si>
    <t>04 11 23 22 38</t>
  </si>
  <si>
    <t>IN'ESS</t>
  </si>
  <si>
    <t>30 Avenue Dr Paul Pompidor</t>
  </si>
  <si>
    <t>LCE</t>
  </si>
  <si>
    <t>LE COMPTOIR DES ENTREPRENEURS</t>
  </si>
  <si>
    <t>76110152811</t>
  </si>
  <si>
    <t>83195237900020</t>
  </si>
  <si>
    <t>602152</t>
  </si>
  <si>
    <t>06 43 85 57 15</t>
  </si>
  <si>
    <t>17 Rue MARCEL SEMBAT</t>
  </si>
  <si>
    <t>01/07/2019</t>
  </si>
  <si>
    <t>LE COMPTOIR BEAUTE</t>
  </si>
  <si>
    <t>72330854433</t>
  </si>
  <si>
    <t>48883252800035</t>
  </si>
  <si>
    <t>555370</t>
  </si>
  <si>
    <t>0243953461</t>
  </si>
  <si>
    <t>72430 CHANTENAY VILLEDIEU</t>
  </si>
  <si>
    <t>2 Rue du Collège</t>
  </si>
  <si>
    <t>LE COLLEGE IMAGINAIRE</t>
  </si>
  <si>
    <t>52720159572</t>
  </si>
  <si>
    <t>80505839300010</t>
  </si>
  <si>
    <t>648425</t>
  </si>
  <si>
    <t>7 Rue labbe</t>
  </si>
  <si>
    <t>LE COLLEGE CLINIQUE DE MONTPELLIER</t>
  </si>
  <si>
    <t>76341174334</t>
  </si>
  <si>
    <t>91293440300011</t>
  </si>
  <si>
    <t>567012</t>
  </si>
  <si>
    <t>05 59 08 67 74</t>
  </si>
  <si>
    <t>12 Rue De L Industrie</t>
  </si>
  <si>
    <t>LE CLUB DES LANGUES</t>
  </si>
  <si>
    <t>72640312564</t>
  </si>
  <si>
    <t>52834039100010</t>
  </si>
  <si>
    <t>675416</t>
  </si>
  <si>
    <t>01 47 53 79 16</t>
  </si>
  <si>
    <t>18 Rue DE MONTTESSUY</t>
  </si>
  <si>
    <t>LE CINQUIEME SENS PARIS</t>
  </si>
  <si>
    <t>LE CINQUIEME SENS</t>
  </si>
  <si>
    <t>22600022760</t>
  </si>
  <si>
    <t>30773683500058</t>
  </si>
  <si>
    <t>673511</t>
  </si>
  <si>
    <t>06 20 98 20 06</t>
  </si>
  <si>
    <t>07400 ROCHEMAURE</t>
  </si>
  <si>
    <t>34 Chemin DE LA TOUR DE BISE</t>
  </si>
  <si>
    <t>LE CHANT DES LUNES</t>
  </si>
  <si>
    <t>84070153307</t>
  </si>
  <si>
    <t>89884308100024</t>
  </si>
  <si>
    <t>462093</t>
  </si>
  <si>
    <t>06 99 35 73 62</t>
  </si>
  <si>
    <t>28 Rue D'ENGHIEN</t>
  </si>
  <si>
    <t>LE CHAMP DES POSSIBLES</t>
  </si>
  <si>
    <t>11754857675</t>
  </si>
  <si>
    <t>75174971400026</t>
  </si>
  <si>
    <t>475749</t>
  </si>
  <si>
    <t>02 32 73 39 41</t>
  </si>
  <si>
    <t>HOPITAL PIERRE JANET</t>
  </si>
  <si>
    <t>47 Rue DE TOURNEVILLE</t>
  </si>
  <si>
    <t>LE CHALAND</t>
  </si>
  <si>
    <t>23760506776</t>
  </si>
  <si>
    <t>79235788100012</t>
  </si>
  <si>
    <t>631929</t>
  </si>
  <si>
    <t>3 Route DE BALE</t>
  </si>
  <si>
    <t>LE CENTRE DES APPRENTIS D'ALSACE</t>
  </si>
  <si>
    <t>44680306468</t>
  </si>
  <si>
    <t>80335559300036</t>
  </si>
  <si>
    <t>350874</t>
  </si>
  <si>
    <t>04734</t>
  </si>
  <si>
    <t>04 93 18 33 60</t>
  </si>
  <si>
    <t>IMMEUBLE L'ASTRAGALE</t>
  </si>
  <si>
    <t>6 Avenue HENRI BARBUSSE</t>
  </si>
  <si>
    <t>LE CLEF</t>
  </si>
  <si>
    <t>LE CENTRE DE LIAISON D'ETUDES ET DE FORMATION</t>
  </si>
  <si>
    <t>93060797206</t>
  </si>
  <si>
    <t>49052129100032</t>
  </si>
  <si>
    <t>558709</t>
  </si>
  <si>
    <t>02 96 74 17 64</t>
  </si>
  <si>
    <t>20 Rue D'AGATHA</t>
  </si>
  <si>
    <t>LE CARDINAL SERGE - DECIS</t>
  </si>
  <si>
    <t>91340821534</t>
  </si>
  <si>
    <t>78869587200010</t>
  </si>
  <si>
    <t>596693</t>
  </si>
  <si>
    <t>06 28 09 21 10</t>
  </si>
  <si>
    <t>311 Impasse Des Communaux</t>
  </si>
  <si>
    <t>28/02/2019</t>
  </si>
  <si>
    <t>CDO 33</t>
  </si>
  <si>
    <t>LE CANIDE DE L'OLIVIER</t>
  </si>
  <si>
    <t>75331056333</t>
  </si>
  <si>
    <t>52430630500037</t>
  </si>
  <si>
    <t>13432</t>
  </si>
  <si>
    <t>02234</t>
  </si>
  <si>
    <t>05 49 28 79 79</t>
  </si>
  <si>
    <t>2 Rue Ernest Perochon</t>
  </si>
  <si>
    <t>LE CAMPUS BY CCI DEUX SEVRES</t>
  </si>
  <si>
    <t>5479P000279</t>
  </si>
  <si>
    <t>18790001400098</t>
  </si>
  <si>
    <t>643970</t>
  </si>
  <si>
    <t>06 32 42 20 55</t>
  </si>
  <si>
    <t>45 Rue DES  PARADOUX</t>
  </si>
  <si>
    <t>LE BOTTIER TOULOUSAIN</t>
  </si>
  <si>
    <t>76310988231</t>
  </si>
  <si>
    <t>83100630900023</t>
  </si>
  <si>
    <t>655302</t>
  </si>
  <si>
    <t>02 35 08 56 49</t>
  </si>
  <si>
    <t>13 Place JOFFRE</t>
  </si>
  <si>
    <t>LE BON SENS</t>
  </si>
  <si>
    <t>LE BON SENS AUTO ECOLE</t>
  </si>
  <si>
    <t>28760605676</t>
  </si>
  <si>
    <t>83929869200022</t>
  </si>
  <si>
    <t>577200</t>
  </si>
  <si>
    <t>02 35 64 40 48</t>
  </si>
  <si>
    <t>bat 57</t>
  </si>
  <si>
    <t>135 Rue du Madrillet</t>
  </si>
  <si>
    <t>LE BON CRENEAU</t>
  </si>
  <si>
    <t>LE BON CRENEAU AUTO ECOLE</t>
  </si>
  <si>
    <t>23760484976</t>
  </si>
  <si>
    <t>53487120700039</t>
  </si>
  <si>
    <t>544188</t>
  </si>
  <si>
    <t>0622001464</t>
  </si>
  <si>
    <t>6 Traverse TOUR SAINTE</t>
  </si>
  <si>
    <t>LBCF</t>
  </si>
  <si>
    <t>LE BON CONSEIL FORMATION</t>
  </si>
  <si>
    <t>93131479313</t>
  </si>
  <si>
    <t>79322196100022</t>
  </si>
  <si>
    <t>679586</t>
  </si>
  <si>
    <t>05 53 99 10 79</t>
  </si>
  <si>
    <t>43 Rue des Cornières</t>
  </si>
  <si>
    <t>LE BOL FORMATION AGEN</t>
  </si>
  <si>
    <t>LE BOL FORMATION</t>
  </si>
  <si>
    <t>75470171547</t>
  </si>
  <si>
    <t>94993274300022</t>
  </si>
  <si>
    <t>652271</t>
  </si>
  <si>
    <t>06 73 61 31 41</t>
  </si>
  <si>
    <t>3 Impasse DES PAPILLONS</t>
  </si>
  <si>
    <t>LE BOCALAURACO</t>
  </si>
  <si>
    <t>52850214585</t>
  </si>
  <si>
    <t>83044072300021</t>
  </si>
  <si>
    <t>665885</t>
  </si>
  <si>
    <t>03 45 34 15 69</t>
  </si>
  <si>
    <t>8 Avenue JEAN BERTIN</t>
  </si>
  <si>
    <t>LBA</t>
  </si>
  <si>
    <t>LE BIHAN ACADEMIE - PIGIER DIJON</t>
  </si>
  <si>
    <t>27210434021</t>
  </si>
  <si>
    <t>90951181800017</t>
  </si>
  <si>
    <t>572627</t>
  </si>
  <si>
    <t>3 Rue Mathurin Brissonneau</t>
  </si>
  <si>
    <t>LE BIEN ETRE PAR LE CORPS ET L'ESPRIT - SHIZEN SCHOOL</t>
  </si>
  <si>
    <t>52440695244</t>
  </si>
  <si>
    <t>79204339000014</t>
  </si>
  <si>
    <t>602772</t>
  </si>
  <si>
    <t>0627342608</t>
  </si>
  <si>
    <t>Place du Calvaire</t>
  </si>
  <si>
    <t>Ecole shiatsu</t>
  </si>
  <si>
    <t>LE BERRE VONNIK</t>
  </si>
  <si>
    <t>LE BERRE VONNIK SHIATSU ARTS ET CULTURE</t>
  </si>
  <si>
    <t>53290926529</t>
  </si>
  <si>
    <t>48901281500028</t>
  </si>
  <si>
    <t>583121</t>
  </si>
  <si>
    <t>0609445855</t>
  </si>
  <si>
    <t>20 Rue Alain Gerbault</t>
  </si>
  <si>
    <t>14/05/2018</t>
  </si>
  <si>
    <t>LE BERRE BOSSUET FRANCOISE</t>
  </si>
  <si>
    <t>52530074753</t>
  </si>
  <si>
    <t>53915945900012</t>
  </si>
  <si>
    <t>116385</t>
  </si>
  <si>
    <t>05 62 62 46 78</t>
  </si>
  <si>
    <t>32220 LOMBEZ</t>
  </si>
  <si>
    <t>1760 Chemin LA ROBIN</t>
  </si>
  <si>
    <t>09/07/2021</t>
  </si>
  <si>
    <t>LE BATACLOWN</t>
  </si>
  <si>
    <t>LE BATACLOWN ASSOCIATION</t>
  </si>
  <si>
    <t>73320019532</t>
  </si>
  <si>
    <t>37916817200037</t>
  </si>
  <si>
    <t>682690</t>
  </si>
  <si>
    <t>03 59 79 24 21</t>
  </si>
  <si>
    <t>59143 ST MOMELIN</t>
  </si>
  <si>
    <t>19 Rue DE BERGUES</t>
  </si>
  <si>
    <t>LD FORMATION &amp; CONSEIL</t>
  </si>
  <si>
    <t>32591088159</t>
  </si>
  <si>
    <t>90204100300028</t>
  </si>
  <si>
    <t>632612</t>
  </si>
  <si>
    <t>06 09 15 74 87</t>
  </si>
  <si>
    <t>61270 AUBE</t>
  </si>
  <si>
    <t>LE PLESSIS</t>
  </si>
  <si>
    <t>LCSM CONSULTING AUBE</t>
  </si>
  <si>
    <t>LCSM CONSULTING - ORIENT'ACTION</t>
  </si>
  <si>
    <t>28610099461</t>
  </si>
  <si>
    <t>83512126000011</t>
  </si>
  <si>
    <t>633525</t>
  </si>
  <si>
    <t>04 78 90 60 22</t>
  </si>
  <si>
    <t>23 Rue Ampère</t>
  </si>
  <si>
    <t>30/12/2021</t>
  </si>
  <si>
    <t>LCF LE CENTRE FORMATION</t>
  </si>
  <si>
    <t>82690781469</t>
  </si>
  <si>
    <t>44518667900012</t>
  </si>
  <si>
    <t>649594</t>
  </si>
  <si>
    <t>07209</t>
  </si>
  <si>
    <t>59220 ROUVIGNIES</t>
  </si>
  <si>
    <t>1 Rue LOUIS DUVANT-VALPARK</t>
  </si>
  <si>
    <t>LCE FORMATIONS ROUVIGNIES</t>
  </si>
  <si>
    <t>LCE FORMATIONS</t>
  </si>
  <si>
    <t>32591048959</t>
  </si>
  <si>
    <t>89309796400025</t>
  </si>
  <si>
    <t>595925</t>
  </si>
  <si>
    <t>0972611988</t>
  </si>
  <si>
    <t>Porte E - CS 60003</t>
  </si>
  <si>
    <t>Zac du Cornillon Nord</t>
  </si>
  <si>
    <t>13/02/2019</t>
  </si>
  <si>
    <t>LCCD DEVELOPPEMENT</t>
  </si>
  <si>
    <t>11930742393</t>
  </si>
  <si>
    <t>82355552900010</t>
  </si>
  <si>
    <t>617283</t>
  </si>
  <si>
    <t>06 37 87 65 76</t>
  </si>
  <si>
    <t>70300 LUXEUIL LES BAINS</t>
  </si>
  <si>
    <t>19 Rue Andre Colin</t>
  </si>
  <si>
    <t>LC LUX</t>
  </si>
  <si>
    <t>LC LUX - UNIVERS DE LA MEDIATION ANIMALE</t>
  </si>
  <si>
    <t>27700078870</t>
  </si>
  <si>
    <t>83799820200035</t>
  </si>
  <si>
    <t>484088</t>
  </si>
  <si>
    <t>01 60 37 61 52</t>
  </si>
  <si>
    <t>ESPACE ETUDES</t>
  </si>
  <si>
    <t>13 Rue DE LA MAIRIE</t>
  </si>
  <si>
    <t>LC COACH</t>
  </si>
  <si>
    <t>11770520977</t>
  </si>
  <si>
    <t>48085053600024</t>
  </si>
  <si>
    <t>409868</t>
  </si>
  <si>
    <t>02346</t>
  </si>
  <si>
    <t>06 20 0 55 50</t>
  </si>
  <si>
    <t>55700 INOR</t>
  </si>
  <si>
    <t>1 bis Rue d'Olizy</t>
  </si>
  <si>
    <t>LB2 FORMATION</t>
  </si>
  <si>
    <t>41550036255</t>
  </si>
  <si>
    <t>51805771600012</t>
  </si>
  <si>
    <t>677139</t>
  </si>
  <si>
    <t>06 71 44 04 54</t>
  </si>
  <si>
    <t>11800 FLOURE</t>
  </si>
  <si>
    <t>1 LA PRADE</t>
  </si>
  <si>
    <t>LBF CONSEIL &amp; FORMATION</t>
  </si>
  <si>
    <t>76110207411</t>
  </si>
  <si>
    <t>98526628700012</t>
  </si>
  <si>
    <t>642708</t>
  </si>
  <si>
    <t>45750 ST PRYVE ST MESMIN</t>
  </si>
  <si>
    <t>7 bis Rue Du Grand Clos</t>
  </si>
  <si>
    <t>LBD CONSEIL</t>
  </si>
  <si>
    <t>24450387745</t>
  </si>
  <si>
    <t>89519912300012</t>
  </si>
  <si>
    <t>603326</t>
  </si>
  <si>
    <t>126 Boulevard Voltaire</t>
  </si>
  <si>
    <t>LBCM</t>
  </si>
  <si>
    <t>11755665575</t>
  </si>
  <si>
    <t>81473469500020</t>
  </si>
  <si>
    <t>624135</t>
  </si>
  <si>
    <t>05 90 81 03 25</t>
  </si>
  <si>
    <t>Immeuble MOEDE II Zone industrielle de Jarry</t>
  </si>
  <si>
    <t>488 Rue de la CHAPELLE</t>
  </si>
  <si>
    <t>LB DOM</t>
  </si>
  <si>
    <t>LB DEVELOPPEMENT OUTRE MER</t>
  </si>
  <si>
    <t>95970135097</t>
  </si>
  <si>
    <t>44804055000031</t>
  </si>
  <si>
    <t>647858</t>
  </si>
  <si>
    <t>01310 CONFRANCON</t>
  </si>
  <si>
    <t>20 Route DES FICHES</t>
  </si>
  <si>
    <t>LB CONSEIL</t>
  </si>
  <si>
    <t>84010256901</t>
  </si>
  <si>
    <t>83037724800018</t>
  </si>
  <si>
    <t>547270</t>
  </si>
  <si>
    <t>06 01 95 09 38</t>
  </si>
  <si>
    <t>46 Rue 46 rue de la paix</t>
  </si>
  <si>
    <t>LAWNICZAK CHRISTINE - SENSATIONAIL</t>
  </si>
  <si>
    <t>31620226662</t>
  </si>
  <si>
    <t>49798688500026</t>
  </si>
  <si>
    <t>605037</t>
  </si>
  <si>
    <t>05 55 18 03 20</t>
  </si>
  <si>
    <t>19360 COSNAC</t>
  </si>
  <si>
    <t>Lieu-dit REGNAC</t>
  </si>
  <si>
    <t>LAVENT CHRISTIAN</t>
  </si>
  <si>
    <t>74190064519</t>
  </si>
  <si>
    <t>31636703600027</t>
  </si>
  <si>
    <t>556932</t>
  </si>
  <si>
    <t>67 Avenue DE LA REPUBLIQUE</t>
  </si>
  <si>
    <t>07/07/2020</t>
  </si>
  <si>
    <t>LAVELLE CATHERINE</t>
  </si>
  <si>
    <t>11940915694</t>
  </si>
  <si>
    <t>78915585000025</t>
  </si>
  <si>
    <t>659850</t>
  </si>
  <si>
    <t>86170 AVANTON</t>
  </si>
  <si>
    <t>2 Rue des Allées</t>
  </si>
  <si>
    <t>LAVEDRINE LIDEAL CONSEIL</t>
  </si>
  <si>
    <t>LAVEDRINE LIDEAL CONSEIL - IDEA CONSEIL</t>
  </si>
  <si>
    <t>75860206686</t>
  </si>
  <si>
    <t>94945695800014</t>
  </si>
  <si>
    <t>660220</t>
  </si>
  <si>
    <t>07 68 07 14 34</t>
  </si>
  <si>
    <t>46 Rue Yves Collet</t>
  </si>
  <si>
    <t>LAVANANT CHARLOTTE</t>
  </si>
  <si>
    <t>53290968129</t>
  </si>
  <si>
    <t>91893600600017</t>
  </si>
  <si>
    <t>668072</t>
  </si>
  <si>
    <t>07 77 68 30 42</t>
  </si>
  <si>
    <t>LAVAL BENOIT</t>
  </si>
  <si>
    <t>LAVAL BENOIT - MON FORMATEUR</t>
  </si>
  <si>
    <t>52440714444</t>
  </si>
  <si>
    <t>79175650500040</t>
  </si>
  <si>
    <t>485469</t>
  </si>
  <si>
    <t>01 60 17 08 15</t>
  </si>
  <si>
    <t>39700 SALANS</t>
  </si>
  <si>
    <t>5 Rue DU LAVOIR</t>
  </si>
  <si>
    <t>LAURIANE FORMATIONS</t>
  </si>
  <si>
    <t>43390106539</t>
  </si>
  <si>
    <t>51188120300034</t>
  </si>
  <si>
    <t>416526</t>
  </si>
  <si>
    <t>06 29 83 89 43</t>
  </si>
  <si>
    <t>06140 TOURRETTES SUR LOUP</t>
  </si>
  <si>
    <t>600 Route DES CABANES</t>
  </si>
  <si>
    <t>LAURENT VIALE</t>
  </si>
  <si>
    <t>LAURENT VIALE - LV CONSEILS</t>
  </si>
  <si>
    <t>93060620706</t>
  </si>
  <si>
    <t>49438579200010</t>
  </si>
  <si>
    <t>638596</t>
  </si>
  <si>
    <t>01 48 78 27 21</t>
  </si>
  <si>
    <t>28 Rue SAINT LAZARE</t>
  </si>
  <si>
    <t>LMC</t>
  </si>
  <si>
    <t>LAURENT MESCHAERT CONSEIL</t>
  </si>
  <si>
    <t>11754319875</t>
  </si>
  <si>
    <t>47779129700047</t>
  </si>
  <si>
    <t>579555</t>
  </si>
  <si>
    <t>16110 MARILLAC LE FRANC</t>
  </si>
  <si>
    <t>192 Hameau DE LA BERGERIE</t>
  </si>
  <si>
    <t>27/02/2018</t>
  </si>
  <si>
    <t>LAURENT ISABELLE</t>
  </si>
  <si>
    <t>75160087316</t>
  </si>
  <si>
    <t>41094478900024</t>
  </si>
  <si>
    <t>226385</t>
  </si>
  <si>
    <t>0248712112</t>
  </si>
  <si>
    <t>18100 VIERZON</t>
  </si>
  <si>
    <t>7 Avenue HENRI BRISSON</t>
  </si>
  <si>
    <t>LAURENT GEORGES</t>
  </si>
  <si>
    <t>LAURENT GEORGES - LAURENT FORMATION</t>
  </si>
  <si>
    <t>24180004718</t>
  </si>
  <si>
    <t>31932618700022</t>
  </si>
  <si>
    <t>487211</t>
  </si>
  <si>
    <t>0383235531</t>
  </si>
  <si>
    <t>59 Rue du Général Langlois</t>
  </si>
  <si>
    <t>LAURENT CELINE</t>
  </si>
  <si>
    <t>LAURENT CELINE CERAMIQUE</t>
  </si>
  <si>
    <t>41540307254</t>
  </si>
  <si>
    <t>42898561800035</t>
  </si>
  <si>
    <t>537469</t>
  </si>
  <si>
    <t>06 70 77 59 31</t>
  </si>
  <si>
    <t>6 Rue BENJAMIN DELESSERT</t>
  </si>
  <si>
    <t>LAURENCON THIERRY</t>
  </si>
  <si>
    <t>LAURENCON THIERRY JEAN ROBERT</t>
  </si>
  <si>
    <t>74190076819</t>
  </si>
  <si>
    <t>80007249800028</t>
  </si>
  <si>
    <t>467315</t>
  </si>
  <si>
    <t>033 05 59 11 60 00</t>
  </si>
  <si>
    <t>3 Rue Bonado</t>
  </si>
  <si>
    <t>LRCF</t>
  </si>
  <si>
    <t>LAURENCE REY CONSEIL ET FORMATION</t>
  </si>
  <si>
    <t>72640351864</t>
  </si>
  <si>
    <t>79381610900011</t>
  </si>
  <si>
    <t>508354</t>
  </si>
  <si>
    <t>0664334382</t>
  </si>
  <si>
    <t>Le grand Clos</t>
  </si>
  <si>
    <t>LAURE VIANT CONSULTANTS</t>
  </si>
  <si>
    <t>53350940535</t>
  </si>
  <si>
    <t>51454668800029</t>
  </si>
  <si>
    <t>487788</t>
  </si>
  <si>
    <t>0466843150</t>
  </si>
  <si>
    <t>PARC KENNEDY BAT.C1</t>
  </si>
  <si>
    <t>285 Rue GILLES ROBERVAL</t>
  </si>
  <si>
    <t>LAUNE CHRISTINE</t>
  </si>
  <si>
    <t>LAUNE MALAVIALLE CHRISTINE - AAAGIS CONSEIL</t>
  </si>
  <si>
    <t>91300199530</t>
  </si>
  <si>
    <t>40262271600064</t>
  </si>
  <si>
    <t>515395</t>
  </si>
  <si>
    <t>3 Place DU LUXEMBOURG</t>
  </si>
  <si>
    <t>LAUDERBACH SANDRINE ANGLAIS PRO</t>
  </si>
  <si>
    <t>41540248154</t>
  </si>
  <si>
    <t>48828076900024</t>
  </si>
  <si>
    <t>645254</t>
  </si>
  <si>
    <t>06 83 89 20 47</t>
  </si>
  <si>
    <t>39100 BREVANS</t>
  </si>
  <si>
    <t>5 Résidence Les Bourguignons</t>
  </si>
  <si>
    <t>LAUBIER NATHALIE</t>
  </si>
  <si>
    <t>27390128339</t>
  </si>
  <si>
    <t>79995038100027</t>
  </si>
  <si>
    <t>670741</t>
  </si>
  <si>
    <t>09 82 38 05 81</t>
  </si>
  <si>
    <t>Les Cyclades Bât. A</t>
  </si>
  <si>
    <t>Chemin DE CAMPEROUSSE</t>
  </si>
  <si>
    <t>L'ATOUT CONSULTANT</t>
  </si>
  <si>
    <t>93060850706</t>
  </si>
  <si>
    <t>84498557200024</t>
  </si>
  <si>
    <t>452312</t>
  </si>
  <si>
    <t>03 80 73 86 91</t>
  </si>
  <si>
    <t>21121 FONTAINE LES DIJON</t>
  </si>
  <si>
    <t>BATIMENT LE STRATEGE</t>
  </si>
  <si>
    <t>1 Rue DU DAUPHINE</t>
  </si>
  <si>
    <t>LATOURNERIE AURELIA</t>
  </si>
  <si>
    <t>LATOURNERIE AURELIA ATARAXIA FORMATION</t>
  </si>
  <si>
    <t>26210263421</t>
  </si>
  <si>
    <t>50836818000016</t>
  </si>
  <si>
    <t>565969</t>
  </si>
  <si>
    <t>01 40 01 00 09</t>
  </si>
  <si>
    <t>6 Rue Dorian</t>
  </si>
  <si>
    <t>LATOUR PATRICK</t>
  </si>
  <si>
    <t>11754194175</t>
  </si>
  <si>
    <t>39135078200036</t>
  </si>
  <si>
    <t>653240</t>
  </si>
  <si>
    <t>09 80 80 07 73</t>
  </si>
  <si>
    <t>1 bis Rue DE CAUDERAN</t>
  </si>
  <si>
    <t>LATOORTUE</t>
  </si>
  <si>
    <t>75331396533</t>
  </si>
  <si>
    <t>90881657200014</t>
  </si>
  <si>
    <t>650134</t>
  </si>
  <si>
    <t>06 46 67 08 55</t>
  </si>
  <si>
    <t>9 bis Rue COMMANDANT DU PILOT</t>
  </si>
  <si>
    <t>LATITUDE NORD</t>
  </si>
  <si>
    <t>11922190792</t>
  </si>
  <si>
    <t>82135054300020</t>
  </si>
  <si>
    <t>633161</t>
  </si>
  <si>
    <t>06 52 94 22 14</t>
  </si>
  <si>
    <t>31160 CASTELBIAGUE</t>
  </si>
  <si>
    <t>219 Chemin SAINT OULE</t>
  </si>
  <si>
    <t>LATITUDE FORMATION</t>
  </si>
  <si>
    <t>76311063131</t>
  </si>
  <si>
    <t>89518986800014</t>
  </si>
  <si>
    <t>568235</t>
  </si>
  <si>
    <t>0619774228</t>
  </si>
  <si>
    <t>31 Rue D'AUTUN</t>
  </si>
  <si>
    <t>31/07/2017</t>
  </si>
  <si>
    <t>LATER ISABELLE - ILYS FORMATION</t>
  </si>
  <si>
    <t>27710266771</t>
  </si>
  <si>
    <t>38857613400067</t>
  </si>
  <si>
    <t>607551</t>
  </si>
  <si>
    <t>5 Rue Victor HUGO</t>
  </si>
  <si>
    <t>29/11/2019</t>
  </si>
  <si>
    <t>L'ATELIER TERRA</t>
  </si>
  <si>
    <t>11921796692</t>
  </si>
  <si>
    <t>50851880000026</t>
  </si>
  <si>
    <t>618100</t>
  </si>
  <si>
    <t>5 Rue Des Engagés</t>
  </si>
  <si>
    <t>L'ATELIER TALENTS &amp; COMPETENCES</t>
  </si>
  <si>
    <t>04973239897</t>
  </si>
  <si>
    <t>88123815800011</t>
  </si>
  <si>
    <t>597065</t>
  </si>
  <si>
    <t>06 92 35 00 40</t>
  </si>
  <si>
    <t>44 C Route DE LA LIGNE PARADIS</t>
  </si>
  <si>
    <t>L'ATELIER PASARA</t>
  </si>
  <si>
    <t>98970439097</t>
  </si>
  <si>
    <t>81283994200024</t>
  </si>
  <si>
    <t>658935</t>
  </si>
  <si>
    <t>02 31 80 28 66</t>
  </si>
  <si>
    <t>14650 CARPIQUET</t>
  </si>
  <si>
    <t>4 Rue du Poirier</t>
  </si>
  <si>
    <t>L'ATELIER NORMAND</t>
  </si>
  <si>
    <t>28140313614</t>
  </si>
  <si>
    <t>83017337300010</t>
  </si>
  <si>
    <t>524761</t>
  </si>
  <si>
    <t>06 43 80 16 73</t>
  </si>
  <si>
    <t>29920 NEVEZ</t>
  </si>
  <si>
    <t>13 KERGOURIC</t>
  </si>
  <si>
    <t>L'ATELIER DU DEVELOPPEMENT</t>
  </si>
  <si>
    <t>53290877729</t>
  </si>
  <si>
    <t>79742284700013</t>
  </si>
  <si>
    <t>578400</t>
  </si>
  <si>
    <t>05 45 32 60 01</t>
  </si>
  <si>
    <t>16130 GENTE</t>
  </si>
  <si>
    <t>3 Rue des Templiers</t>
  </si>
  <si>
    <t>L'ATELIER DU CHAT QUI VEILLE</t>
  </si>
  <si>
    <t>54160076016</t>
  </si>
  <si>
    <t>48361909400012</t>
  </si>
  <si>
    <t>518803</t>
  </si>
  <si>
    <t>01 40 21 08 50</t>
  </si>
  <si>
    <t>32 Rue VIGNON</t>
  </si>
  <si>
    <t>L'ATELIER DES SENS PARIS 9</t>
  </si>
  <si>
    <t>L'ATELIER DES SENS - CHEFSQUARE</t>
  </si>
  <si>
    <t>11755087075</t>
  </si>
  <si>
    <t>45305572500031</t>
  </si>
  <si>
    <t>678181</t>
  </si>
  <si>
    <t>02 56 61 01 94</t>
  </si>
  <si>
    <t>56380 GUER</t>
  </si>
  <si>
    <t>PA du val coric est</t>
  </si>
  <si>
    <t>L'ATELIER DES PRATIQUES GUER</t>
  </si>
  <si>
    <t>L'ATELIER DES PRATIQUES</t>
  </si>
  <si>
    <t>53560933856</t>
  </si>
  <si>
    <t>83501503300037</t>
  </si>
  <si>
    <t>580820</t>
  </si>
  <si>
    <t>06 85 07 45 64</t>
  </si>
  <si>
    <t>56380 BEIGNON</t>
  </si>
  <si>
    <t>8 Rue Du Moulinet</t>
  </si>
  <si>
    <t>L'ATELIER DES PRATIQUES BEIGNON</t>
  </si>
  <si>
    <t>83501503300029</t>
  </si>
  <si>
    <t>523896</t>
  </si>
  <si>
    <t>01 41 81 64 42</t>
  </si>
  <si>
    <t>56 Avenue Beaurepaire</t>
  </si>
  <si>
    <t>L'ATELIER DES PARENTS ET COMPAGNIE</t>
  </si>
  <si>
    <t>11940886394</t>
  </si>
  <si>
    <t>79965966900011</t>
  </si>
  <si>
    <t>620830</t>
  </si>
  <si>
    <t>06 31 47 84 50</t>
  </si>
  <si>
    <t>Immeuble Apollo</t>
  </si>
  <si>
    <t>8 Rue JACQUES DAGUERRE</t>
  </si>
  <si>
    <t>L'ATELIER DES CHEFS RUEIL MALMAISON</t>
  </si>
  <si>
    <t>L'ATELIER DES CHEFS</t>
  </si>
  <si>
    <t>11753931975</t>
  </si>
  <si>
    <t>45190631700198</t>
  </si>
  <si>
    <t>419655</t>
  </si>
  <si>
    <t>01 53 30 29 22</t>
  </si>
  <si>
    <t>10 Rue PERGOLESE</t>
  </si>
  <si>
    <t>L'ATELIER DES CHEFS PARIS</t>
  </si>
  <si>
    <t>45190631700214</t>
  </si>
  <si>
    <t>656367</t>
  </si>
  <si>
    <t>03 89 47 65 79</t>
  </si>
  <si>
    <t>68160 STE MARIE AUX MINES</t>
  </si>
  <si>
    <t>Batiment Edler Lepavec</t>
  </si>
  <si>
    <t>5 Rue Kroeber Imlin</t>
  </si>
  <si>
    <t>L'ATELIER D'EMERAUDE</t>
  </si>
  <si>
    <t>44680277168</t>
  </si>
  <si>
    <t>83039057100016</t>
  </si>
  <si>
    <t>379797</t>
  </si>
  <si>
    <t>06 62 46 39 52</t>
  </si>
  <si>
    <t>86600 ST SAUVANT</t>
  </si>
  <si>
    <t>6 Rue De La Croix</t>
  </si>
  <si>
    <t>L'ATELIER DE L'EVALUATION</t>
  </si>
  <si>
    <t>L'ATELIER DE L'EVALUATION EN PREVENTION ET PROMOTION DE LA SANTE</t>
  </si>
  <si>
    <t>54860100186</t>
  </si>
  <si>
    <t>47818713100048</t>
  </si>
  <si>
    <t>617118</t>
  </si>
  <si>
    <t>05 46 68 79 74</t>
  </si>
  <si>
    <t>8 Rue Edmond Rostand</t>
  </si>
  <si>
    <t>L'ATELIER D'ANGLAIS LA ROCHELLE</t>
  </si>
  <si>
    <t>L'ATELIER D'ANGLAIS</t>
  </si>
  <si>
    <t>54170138217</t>
  </si>
  <si>
    <t>50971569400022</t>
  </si>
  <si>
    <t>598094</t>
  </si>
  <si>
    <t>05 56 94 68 18</t>
  </si>
  <si>
    <t>29 Rue DU MIRAIL</t>
  </si>
  <si>
    <t>01/04/2019</t>
  </si>
  <si>
    <t>L'ATELIER BUDGETAIRE</t>
  </si>
  <si>
    <t>72330910933</t>
  </si>
  <si>
    <t>79387068400024</t>
  </si>
  <si>
    <t>572380</t>
  </si>
  <si>
    <t>0388658616</t>
  </si>
  <si>
    <t>21 Rue LIVIO</t>
  </si>
  <si>
    <t>L'ATELIER STRASBOURG</t>
  </si>
  <si>
    <t>L'ATELIER</t>
  </si>
  <si>
    <t>42670089367</t>
  </si>
  <si>
    <t>32375233700036</t>
  </si>
  <si>
    <t>587473</t>
  </si>
  <si>
    <t>06115</t>
  </si>
  <si>
    <t>685 Avenue JEAN DALMAS</t>
  </si>
  <si>
    <t>LASSALLE RAVERA AURELIE</t>
  </si>
  <si>
    <t>LASSALLE RAVERA AURELIE - VOIX ET FORMATIONS</t>
  </si>
  <si>
    <t>44395578600027</t>
  </si>
  <si>
    <t>523380</t>
  </si>
  <si>
    <t>02 96 48 79 96</t>
  </si>
  <si>
    <t>22300 LANNION</t>
  </si>
  <si>
    <t>5 Rue FULGENCE BIENVENUE</t>
  </si>
  <si>
    <t>LASER CONSEIL</t>
  </si>
  <si>
    <t>53220674122</t>
  </si>
  <si>
    <t>43217352400021</t>
  </si>
  <si>
    <t>636381</t>
  </si>
  <si>
    <t>33610 CESTAS</t>
  </si>
  <si>
    <t>3 Chemin de la croix d'hins</t>
  </si>
  <si>
    <t>LASCAUX STEPHANIE</t>
  </si>
  <si>
    <t>75331319533</t>
  </si>
  <si>
    <t>89488272900011</t>
  </si>
  <si>
    <t>659060</t>
  </si>
  <si>
    <t>06 85 07 08 19</t>
  </si>
  <si>
    <t>29 Rue JOLIBOIS</t>
  </si>
  <si>
    <t>25/08/2023</t>
  </si>
  <si>
    <t>LASBOUYGUES SOPHIE</t>
  </si>
  <si>
    <t>LASBOUYGUES SOPHIE - SLF FORMATION</t>
  </si>
  <si>
    <t>72330799033</t>
  </si>
  <si>
    <t>51973076600010</t>
  </si>
  <si>
    <t>615559</t>
  </si>
  <si>
    <t>06 32 11 91 45</t>
  </si>
  <si>
    <t>LES JARDINS DE LA MOUNINE</t>
  </si>
  <si>
    <t>491 Avenue DE LA CROIX D'OR</t>
  </si>
  <si>
    <t>LASAUSSE MARTINE</t>
  </si>
  <si>
    <t>LASAUSSE MARTINE - CABINET CERVEAU HERMES</t>
  </si>
  <si>
    <t>93131824913</t>
  </si>
  <si>
    <t>34783327900065</t>
  </si>
  <si>
    <t>625073</t>
  </si>
  <si>
    <t>06 75 13 24 33</t>
  </si>
  <si>
    <t>15 Route de Biguet</t>
  </si>
  <si>
    <t>L'ART ONDE</t>
  </si>
  <si>
    <t>84070126607</t>
  </si>
  <si>
    <t>89337221900012</t>
  </si>
  <si>
    <t>580570</t>
  </si>
  <si>
    <t>01 43 64 07 19</t>
  </si>
  <si>
    <t>17 Rue LISFRANC</t>
  </si>
  <si>
    <t>L'ART DU TOUCHER</t>
  </si>
  <si>
    <t>11754040675</t>
  </si>
  <si>
    <t>45323639000036</t>
  </si>
  <si>
    <t>541849</t>
  </si>
  <si>
    <t>04 73 86 07 63</t>
  </si>
  <si>
    <t>5 Rue louis blériot</t>
  </si>
  <si>
    <t>CFIL</t>
  </si>
  <si>
    <t>LARRIEU CONSEIL FORMATION</t>
  </si>
  <si>
    <t>83630465763</t>
  </si>
  <si>
    <t>51952736000027</t>
  </si>
  <si>
    <t>534663</t>
  </si>
  <si>
    <t>06 70 73 43 39</t>
  </si>
  <si>
    <t>VILLA 16</t>
  </si>
  <si>
    <t>2 Impasse DE COLUMBUS</t>
  </si>
  <si>
    <t>22/08/2023</t>
  </si>
  <si>
    <t>LARQUETOUX DALICHOUX CELINE</t>
  </si>
  <si>
    <t>73310795831</t>
  </si>
  <si>
    <t>80128340900010</t>
  </si>
  <si>
    <t>624913</t>
  </si>
  <si>
    <t>06 84 40 99 26</t>
  </si>
  <si>
    <t>LES ARCADES</t>
  </si>
  <si>
    <t>264 Avenue JANVIER DE PASSERO</t>
  </si>
  <si>
    <t>LAROUSSI POGEMBERG FARIDA</t>
  </si>
  <si>
    <t>LAROUSSI POGEMBERG FARIDA - NEVAREX TRAINING</t>
  </si>
  <si>
    <t>93060799806</t>
  </si>
  <si>
    <t>79193598400017</t>
  </si>
  <si>
    <t>610628</t>
  </si>
  <si>
    <t>04 92 31 11 14</t>
  </si>
  <si>
    <t>04400 BARCELONNETTE</t>
  </si>
  <si>
    <t>QUARTIER CRAPLET</t>
  </si>
  <si>
    <t>L'ARONDE DES OLIVIERS  - ESEHP</t>
  </si>
  <si>
    <t>L'ARONDE DES OLIVIERS - ECOLE SUPERIEURE D'EBENISTERIE DE HAUTE PROVENCE</t>
  </si>
  <si>
    <t>93040069904</t>
  </si>
  <si>
    <t>45004556200029</t>
  </si>
  <si>
    <t>608180</t>
  </si>
  <si>
    <t>0322310799</t>
  </si>
  <si>
    <t>CENTRE COMMERCIAL HYPER U</t>
  </si>
  <si>
    <t>1 Avenue DU PRESIDENT AURIOL</t>
  </si>
  <si>
    <t>LAROMAIS EURL - AUTO MOTO ECOLE DE LA ZAC</t>
  </si>
  <si>
    <t>32800185380</t>
  </si>
  <si>
    <t>82132769900012</t>
  </si>
  <si>
    <t>437062</t>
  </si>
  <si>
    <t>04 95 61 93 18</t>
  </si>
  <si>
    <t>20259 PIOGGIOLA</t>
  </si>
  <si>
    <t>Astazzona</t>
  </si>
  <si>
    <t>L'ARIA CORSE</t>
  </si>
  <si>
    <t>L'ARIA - ASSOCIATION DES RENCONTRES INTERNATIONALES ARISTIQUES</t>
  </si>
  <si>
    <t>94202046120</t>
  </si>
  <si>
    <t>42016866800036</t>
  </si>
  <si>
    <t>424201</t>
  </si>
  <si>
    <t>0613510838</t>
  </si>
  <si>
    <t>36 Rue CROIX D'OR</t>
  </si>
  <si>
    <t>LARET ERIC</t>
  </si>
  <si>
    <t>82730116573</t>
  </si>
  <si>
    <t>48795102200028</t>
  </si>
  <si>
    <t>668941</t>
  </si>
  <si>
    <t>07 68 67 20 81</t>
  </si>
  <si>
    <t>40440 ONDRES</t>
  </si>
  <si>
    <t>376 Allée DES BOULOYS</t>
  </si>
  <si>
    <t>LARCEBAL CELINE</t>
  </si>
  <si>
    <t>75400126940</t>
  </si>
  <si>
    <t>82170928400029</t>
  </si>
  <si>
    <t>505018</t>
  </si>
  <si>
    <t>185 Rue DE ROME</t>
  </si>
  <si>
    <t>L'ARCA DELLE LINGUE</t>
  </si>
  <si>
    <t>93131439213</t>
  </si>
  <si>
    <t>75285390300025</t>
  </si>
  <si>
    <t>595597</t>
  </si>
  <si>
    <t>1 Avenue JULES FERRY</t>
  </si>
  <si>
    <t>L'ARBOUSIER</t>
  </si>
  <si>
    <t>L'ARBOUSIER ETABLISSEMENT DE FORMATION A L HYPNOSE MEDICALE ET PSYCHOTERAPEUTIQUE</t>
  </si>
  <si>
    <t>93840402684</t>
  </si>
  <si>
    <t>42109514200020</t>
  </si>
  <si>
    <t>645370</t>
  </si>
  <si>
    <t>06 52 88 87 44</t>
  </si>
  <si>
    <t>10 Place de zurich</t>
  </si>
  <si>
    <t>LARA BERREZEL</t>
  </si>
  <si>
    <t>44670661067</t>
  </si>
  <si>
    <t>83237866500018</t>
  </si>
  <si>
    <t>653111</t>
  </si>
  <si>
    <t>06 69 92 88 80</t>
  </si>
  <si>
    <t>81370 ST SULPICE LA POINTE</t>
  </si>
  <si>
    <t>205 Route DE TOULOUSE</t>
  </si>
  <si>
    <t>LAQA - HUMANIMALIS</t>
  </si>
  <si>
    <t>73810117981</t>
  </si>
  <si>
    <t>79934279500017</t>
  </si>
  <si>
    <t>655107</t>
  </si>
  <si>
    <t>4 Avenue CHARLES  DE GAULLE</t>
  </si>
  <si>
    <t>L'APPRENTISSAGE</t>
  </si>
  <si>
    <t>27710309771</t>
  </si>
  <si>
    <t>91182857200014</t>
  </si>
  <si>
    <t>575938</t>
  </si>
  <si>
    <t>06 84 72 57 29</t>
  </si>
  <si>
    <t>39 Rue Roger Salengro</t>
  </si>
  <si>
    <t>21/12/2017</t>
  </si>
  <si>
    <t>LAPOUGE ISABELLE</t>
  </si>
  <si>
    <t>72330897933</t>
  </si>
  <si>
    <t>53982777400016</t>
  </si>
  <si>
    <t>355173</t>
  </si>
  <si>
    <t>05 56 31 54 11</t>
  </si>
  <si>
    <t>60 Boulevard ALBERT 1ER</t>
  </si>
  <si>
    <t>LAPORTE JACQUES</t>
  </si>
  <si>
    <t>72330653333</t>
  </si>
  <si>
    <t>43950854000028</t>
  </si>
  <si>
    <t>612650</t>
  </si>
  <si>
    <t>06 62 70 44 46</t>
  </si>
  <si>
    <t>97417 LA MONTAGNE</t>
  </si>
  <si>
    <t>4 Allée du clos Bailly</t>
  </si>
  <si>
    <t>LAOURDE PHILIPPE</t>
  </si>
  <si>
    <t>LAOURDE PHILIPPE - MBSR MBCT OCEAN INDIEN</t>
  </si>
  <si>
    <t>04973143897</t>
  </si>
  <si>
    <t>49757191900016</t>
  </si>
  <si>
    <t>654255</t>
  </si>
  <si>
    <t>60110 MERU</t>
  </si>
  <si>
    <t>2 Rue LOUIS BLOQUET</t>
  </si>
  <si>
    <t>LAOUINI MOHAMED</t>
  </si>
  <si>
    <t>LAOUINI MOHAMED - 2M FORMATION</t>
  </si>
  <si>
    <t>32600358260</t>
  </si>
  <si>
    <t>44436227100033</t>
  </si>
  <si>
    <t>416897</t>
  </si>
  <si>
    <t>02 98 83 03 64</t>
  </si>
  <si>
    <t>24 Rue DES DOUVES</t>
  </si>
  <si>
    <t>LAOT CAROLE - AUTO ECOLE</t>
  </si>
  <si>
    <t>LAOT CAROLE</t>
  </si>
  <si>
    <t>53290021529</t>
  </si>
  <si>
    <t>42914193000025</t>
  </si>
  <si>
    <t>487107</t>
  </si>
  <si>
    <t>061 413298</t>
  </si>
  <si>
    <t>BELGIQUE - BERTRIX</t>
  </si>
  <si>
    <t>Rue DE LA FECHE</t>
  </si>
  <si>
    <t>LAO ET COMPAGNIE</t>
  </si>
  <si>
    <t>568934</t>
  </si>
  <si>
    <t>BELGIQUE - 7000 MONS</t>
  </si>
  <si>
    <t>Boîte 6</t>
  </si>
  <si>
    <t>3 Rue des Telliers</t>
  </si>
  <si>
    <t>21/08/2017</t>
  </si>
  <si>
    <t>L'ANTENNE CLINIQUE DE MONS</t>
  </si>
  <si>
    <t>486061</t>
  </si>
  <si>
    <t>0559637849</t>
  </si>
  <si>
    <t>Immeuble Alliance</t>
  </si>
  <si>
    <t>3 Rue Pont de l'Aveugle</t>
  </si>
  <si>
    <t>L'ANNEXE RH</t>
  </si>
  <si>
    <t>72640297164</t>
  </si>
  <si>
    <t>51116684500012</t>
  </si>
  <si>
    <t>635900</t>
  </si>
  <si>
    <t>06 11 28 13 39</t>
  </si>
  <si>
    <t>ESPACE GAROSUD</t>
  </si>
  <si>
    <t>L'ANNEE SENS</t>
  </si>
  <si>
    <t>76341123934</t>
  </si>
  <si>
    <t>90174207200019</t>
  </si>
  <si>
    <t>463565</t>
  </si>
  <si>
    <t>01 40 38 67 75</t>
  </si>
  <si>
    <t>11 / 13 Rue DE LA CHAPELLE</t>
  </si>
  <si>
    <t>LANGUES PLURIELLES</t>
  </si>
  <si>
    <t>11754724075</t>
  </si>
  <si>
    <t>53348863100029</t>
  </si>
  <si>
    <t>616321</t>
  </si>
  <si>
    <t>05 56 67 21 57</t>
  </si>
  <si>
    <t>BERLITZ - CENTRE OFFICE CENON</t>
  </si>
  <si>
    <t>3 ter Rue Condorcet</t>
  </si>
  <si>
    <t>15/10/2020</t>
  </si>
  <si>
    <t>LANGUES DU MONDE BORDEAUX</t>
  </si>
  <si>
    <t>75331189333</t>
  </si>
  <si>
    <t>85262129100016</t>
  </si>
  <si>
    <t>610689</t>
  </si>
  <si>
    <t>09 81 72 56 46</t>
  </si>
  <si>
    <t>21 Boulevard JOSEPH GIROD</t>
  </si>
  <si>
    <t>LANGUES COMMUNICATION INTERACTIVE</t>
  </si>
  <si>
    <t>83630448163</t>
  </si>
  <si>
    <t>49824667700039</t>
  </si>
  <si>
    <t>664583</t>
  </si>
  <si>
    <t>06 85 87 52 82</t>
  </si>
  <si>
    <t>APP B22 ETAGE 2</t>
  </si>
  <si>
    <t>1 Rue DE LA BANEZA</t>
  </si>
  <si>
    <t>LANGUES COMMUNICATION FORMATION - LCF</t>
  </si>
  <si>
    <t>11921843092</t>
  </si>
  <si>
    <t>53918936500023</t>
  </si>
  <si>
    <t>548522</t>
  </si>
  <si>
    <t>01 53 69 00 09</t>
  </si>
  <si>
    <t>50 Boulevard de Vaugirard</t>
  </si>
  <si>
    <t>LANGUERAND EMERIC</t>
  </si>
  <si>
    <t>11755489775</t>
  </si>
  <si>
    <t>49102889000011</t>
  </si>
  <si>
    <t>675829</t>
  </si>
  <si>
    <t>04 99 02 24 97</t>
  </si>
  <si>
    <t>44 Rue De La Clau</t>
  </si>
  <si>
    <t>LGF</t>
  </si>
  <si>
    <t>LANGUEDOC GENERAL FORMATIONS - LGF</t>
  </si>
  <si>
    <t>76341083434</t>
  </si>
  <si>
    <t>88125059100024</t>
  </si>
  <si>
    <t>444844</t>
  </si>
  <si>
    <t>Immeuble Bat A1</t>
  </si>
  <si>
    <t>30 Rue Andre Lardy Les Cuves De La Mare</t>
  </si>
  <si>
    <t>23/12/2020</t>
  </si>
  <si>
    <t>LSF REUNION STE MARIE</t>
  </si>
  <si>
    <t>LANGUE SOURDE FORMATION REUNION - DOWE FORMATION</t>
  </si>
  <si>
    <t>98970351597</t>
  </si>
  <si>
    <t>51979204800034</t>
  </si>
  <si>
    <t>554327</t>
  </si>
  <si>
    <t>0243535563</t>
  </si>
  <si>
    <t>53260 FORCE</t>
  </si>
  <si>
    <t>CENTRE LINGUISTIQUE ET CULTUREL</t>
  </si>
  <si>
    <t>CHATEAU DE LA MASURE</t>
  </si>
  <si>
    <t>09/12/2016</t>
  </si>
  <si>
    <t>LANGUE ET NATURE</t>
  </si>
  <si>
    <t>52530069853</t>
  </si>
  <si>
    <t>32797701300017</t>
  </si>
  <si>
    <t>336336</t>
  </si>
  <si>
    <t>0491799681</t>
  </si>
  <si>
    <t>20 Rue Raphaël</t>
  </si>
  <si>
    <t>LSF MEDITERRANEE</t>
  </si>
  <si>
    <t>LANGUE DES SIGNES FRANCAISE MEDITERRANEE</t>
  </si>
  <si>
    <t>93130079313</t>
  </si>
  <si>
    <t>32936882300111</t>
  </si>
  <si>
    <t>617866</t>
  </si>
  <si>
    <t>04 67 64 42 02</t>
  </si>
  <si>
    <t>PARC D'ACTIVITÉS DE L'AÉROPORT</t>
  </si>
  <si>
    <t>695 Rue ROBERT MALTHUS</t>
  </si>
  <si>
    <t>LDS</t>
  </si>
  <si>
    <t>LANGUAGES DEVELOPMENT SOCIETY - EASY LANGUES FORMATION FORUM TRADUCTION</t>
  </si>
  <si>
    <t>91340361634</t>
  </si>
  <si>
    <t>41351724400039</t>
  </si>
  <si>
    <t>634554</t>
  </si>
  <si>
    <t>27190 PORTES</t>
  </si>
  <si>
    <t>22 Rue de la Garenne</t>
  </si>
  <si>
    <t>LANGUAGE ACADEMY SAS</t>
  </si>
  <si>
    <t>28270232727</t>
  </si>
  <si>
    <t>84112481100016</t>
  </si>
  <si>
    <t>440541</t>
  </si>
  <si>
    <t>02962</t>
  </si>
  <si>
    <t>1 Rue Pierre paul Rubens</t>
  </si>
  <si>
    <t>30/10/2023</t>
  </si>
  <si>
    <t>LANGLOIS THOMAS</t>
  </si>
  <si>
    <t>73310630931</t>
  </si>
  <si>
    <t>53859589300032</t>
  </si>
  <si>
    <t>394208</t>
  </si>
  <si>
    <t>06 71 11 52 98</t>
  </si>
  <si>
    <t>4 Avenue DE TOUTES JOIES</t>
  </si>
  <si>
    <t>LANGAGES</t>
  </si>
  <si>
    <t>52440365244</t>
  </si>
  <si>
    <t>43211523600031</t>
  </si>
  <si>
    <t>498932</t>
  </si>
  <si>
    <t>0660202234</t>
  </si>
  <si>
    <t>Domaine Iguzkirat</t>
  </si>
  <si>
    <t>151 Avenue de Montbrun</t>
  </si>
  <si>
    <t>LANDY MARC</t>
  </si>
  <si>
    <t>LANDY MARC L'ATELIER DE MARC</t>
  </si>
  <si>
    <t>72640306064</t>
  </si>
  <si>
    <t>51934160600035</t>
  </si>
  <si>
    <t>642629</t>
  </si>
  <si>
    <t>1349 Rue des Cibles</t>
  </si>
  <si>
    <t>LAND RELAXATION / ST PAUL LES DAX</t>
  </si>
  <si>
    <t>LAND RELAXATION</t>
  </si>
  <si>
    <t>75400161840</t>
  </si>
  <si>
    <t>53149977000018</t>
  </si>
  <si>
    <t>622242</t>
  </si>
  <si>
    <t>09 82 49 98 09</t>
  </si>
  <si>
    <t>1803 Chemin DE MATRAS</t>
  </si>
  <si>
    <t>LAMOTTE ALEXIA</t>
  </si>
  <si>
    <t>73820066282</t>
  </si>
  <si>
    <t>53235427100043</t>
  </si>
  <si>
    <t>543342</t>
  </si>
  <si>
    <t>04 42 70 96 86</t>
  </si>
  <si>
    <t>78 Lotissement LES NEGLES</t>
  </si>
  <si>
    <t>LAMOTHE LIONEL PORTULAN CONCEPT</t>
  </si>
  <si>
    <t>LAMOTHE LIONEL PORTULAN CONCEPT ERGO 13</t>
  </si>
  <si>
    <t>93131242913</t>
  </si>
  <si>
    <t>43482551900037</t>
  </si>
  <si>
    <t>424638</t>
  </si>
  <si>
    <t>06 88 35 13 05</t>
  </si>
  <si>
    <t>33510 ANDERNOS LES BAINS</t>
  </si>
  <si>
    <t>2 Rue Des Goélands</t>
  </si>
  <si>
    <t>19/09/2014</t>
  </si>
  <si>
    <t>ABC HYGIENE BUCCO-DENTAIRE</t>
  </si>
  <si>
    <t>LAMOTHE DELPHINE - ABC HYGIENE BUCCO-DENTAIRE</t>
  </si>
  <si>
    <t>72330824233</t>
  </si>
  <si>
    <t>48414307800034</t>
  </si>
  <si>
    <t>483588</t>
  </si>
  <si>
    <t>06 47 79 35 34</t>
  </si>
  <si>
    <t>65690 MONTIGNAC</t>
  </si>
  <si>
    <t>5 CENTRE VILLAGE</t>
  </si>
  <si>
    <t>LAMONTELLERIE HELENE</t>
  </si>
  <si>
    <t>73650067365</t>
  </si>
  <si>
    <t>51961589200022</t>
  </si>
  <si>
    <t>533660</t>
  </si>
  <si>
    <t>02 51 24 06 30</t>
  </si>
  <si>
    <t>45 ter Boulevard des 2 Moulins</t>
  </si>
  <si>
    <t>15/12/2015</t>
  </si>
  <si>
    <t>L'AME DU BOIS</t>
  </si>
  <si>
    <t>52850193485</t>
  </si>
  <si>
    <t>81417941200014</t>
  </si>
  <si>
    <t>442367</t>
  </si>
  <si>
    <t>03 59 38 91 43</t>
  </si>
  <si>
    <t>59125 TRITH ST LEGER</t>
  </si>
  <si>
    <t>125 Rue EMILE ZOLA</t>
  </si>
  <si>
    <t>LAMBERT CHRISTOPHE</t>
  </si>
  <si>
    <t>LAMBERT CHRISTOPHE - LC FORMATEUR</t>
  </si>
  <si>
    <t>31590720659</t>
  </si>
  <si>
    <t>48021708200043</t>
  </si>
  <si>
    <t>409558</t>
  </si>
  <si>
    <t>05 56 89 27 46</t>
  </si>
  <si>
    <t>3 Rue Eugene Freyssinet</t>
  </si>
  <si>
    <t>LAMATHERM VILLENAVE D ORNON</t>
  </si>
  <si>
    <t>LAMATHERM</t>
  </si>
  <si>
    <t>75331251733</t>
  </si>
  <si>
    <t>40469055400062</t>
  </si>
  <si>
    <t>667948</t>
  </si>
  <si>
    <t>06 21 80 35 79</t>
  </si>
  <si>
    <t>83560 RIANS</t>
  </si>
  <si>
    <t>1341 E Route de Jouques</t>
  </si>
  <si>
    <t>LAMANDE THOMAS</t>
  </si>
  <si>
    <t>LAMANDE THOMAS - IPSIS CONSULTING</t>
  </si>
  <si>
    <t>93830554283</t>
  </si>
  <si>
    <t>82430208700021</t>
  </si>
  <si>
    <t>674096</t>
  </si>
  <si>
    <t>02 35 68 54 54</t>
  </si>
  <si>
    <t>33 Avenue JF KENNEDY</t>
  </si>
  <si>
    <t>LALY LE GRAND QUEVILLY</t>
  </si>
  <si>
    <t>LALY - AUTO ECOLE BARBARAY</t>
  </si>
  <si>
    <t>28760627376</t>
  </si>
  <si>
    <t>49276097000011</t>
  </si>
  <si>
    <t>649934</t>
  </si>
  <si>
    <t>06 21 93 49 02</t>
  </si>
  <si>
    <t>APPRT AR02</t>
  </si>
  <si>
    <t>34 Rue Nicolas Leblanc</t>
  </si>
  <si>
    <t>LALOYAUX CLAIRE LILLE</t>
  </si>
  <si>
    <t>LALOYAUX CLAIRE - BOOSTER DE SENS POTENTIALIFE</t>
  </si>
  <si>
    <t>32591054759</t>
  </si>
  <si>
    <t>50163774800044</t>
  </si>
  <si>
    <t>651059</t>
  </si>
  <si>
    <t>06 74 91 93 68</t>
  </si>
  <si>
    <t>235 Rue PELLEPORT</t>
  </si>
  <si>
    <t>L'ALCHIMISTE 2.0</t>
  </si>
  <si>
    <t>75331281733</t>
  </si>
  <si>
    <t>89135629700012</t>
  </si>
  <si>
    <t>628839</t>
  </si>
  <si>
    <t>3 RÉSIDENCE LES ILETS</t>
  </si>
  <si>
    <t>624 Route DE L'HOUEZEL</t>
  </si>
  <si>
    <t>01/10/2021</t>
  </si>
  <si>
    <t>LAIT'XCELLENCE</t>
  </si>
  <si>
    <t>01973217497</t>
  </si>
  <si>
    <t>85279857800013</t>
  </si>
  <si>
    <t>462226</t>
  </si>
  <si>
    <t>0320308656</t>
  </si>
  <si>
    <t>85 Rue Masséna</t>
  </si>
  <si>
    <t>LAISSE TON EMPREINTE</t>
  </si>
  <si>
    <t>31590629959</t>
  </si>
  <si>
    <t>42482470400045</t>
  </si>
  <si>
    <t>600751</t>
  </si>
  <si>
    <t>05 34 63 11 97</t>
  </si>
  <si>
    <t>83 Rue DE LA REPUBLIQUE</t>
  </si>
  <si>
    <t>L'AIR MURAL</t>
  </si>
  <si>
    <t>73310407231</t>
  </si>
  <si>
    <t>42497211500036</t>
  </si>
  <si>
    <t>630408</t>
  </si>
  <si>
    <t>07 82 68 98 07</t>
  </si>
  <si>
    <t>59147 GONDECOURT</t>
  </si>
  <si>
    <t>91 Rue DE LA BARRE</t>
  </si>
  <si>
    <t>L'AIR DES PICHOULIS</t>
  </si>
  <si>
    <t>32590971159</t>
  </si>
  <si>
    <t>81795956200015</t>
  </si>
  <si>
    <t>532265</t>
  </si>
  <si>
    <t>06 75 60 87 75</t>
  </si>
  <si>
    <t>23500 FELLETIN</t>
  </si>
  <si>
    <t>LAINAMAC</t>
  </si>
  <si>
    <t>LAINES ET FIBRES TEXTILES NATURELLES DU MC</t>
  </si>
  <si>
    <t>74230023923</t>
  </si>
  <si>
    <t>52393405700010</t>
  </si>
  <si>
    <t>559878</t>
  </si>
  <si>
    <t>25170 PELOUSEY</t>
  </si>
  <si>
    <t>9 Rue DES PRES DE LA NOUE</t>
  </si>
  <si>
    <t>LAIGRE FRANCK - L'ATELIER DES TOQUES GOURMANDS</t>
  </si>
  <si>
    <t>27250299625</t>
  </si>
  <si>
    <t>80224468100010</t>
  </si>
  <si>
    <t>677905</t>
  </si>
  <si>
    <t>62500 ST OMER</t>
  </si>
  <si>
    <t>ZI DU BROCKUS</t>
  </si>
  <si>
    <t>3 Avenue DE ROME</t>
  </si>
  <si>
    <t>LAHO LITTORAL AUDOMAROIS DU CCIR HAUTS DE FRANCEST OMER</t>
  </si>
  <si>
    <t>LAHO LITTORAL AUDOMAROIS DU CCIR HAUTS DE FRANCE</t>
  </si>
  <si>
    <t>13002271800600</t>
  </si>
  <si>
    <t>663827</t>
  </si>
  <si>
    <t>03 44 79 80 26</t>
  </si>
  <si>
    <t>CS 60250</t>
  </si>
  <si>
    <t>18 Rue D 'ALLONNE</t>
  </si>
  <si>
    <t>LAHO OISE DU CCIR HAUTS DE FRANCE BEAUVAIS</t>
  </si>
  <si>
    <t>LAHO - TERRE DE FORMATIONS DU CCIR HAUTS DE FRANCE</t>
  </si>
  <si>
    <t>13002271800519</t>
  </si>
  <si>
    <t>633410</t>
  </si>
  <si>
    <t>03 23 27 00 10</t>
  </si>
  <si>
    <t>3 bis Rue DES MINIMES</t>
  </si>
  <si>
    <t>27/12/2021</t>
  </si>
  <si>
    <t>LAHO AISNE DU CCIR HAUTS DE FRANCE LAON</t>
  </si>
  <si>
    <t>13002271800279</t>
  </si>
  <si>
    <t>622590</t>
  </si>
  <si>
    <t>01 76 50 64 06</t>
  </si>
  <si>
    <t>26 Rue FELIX FAURE</t>
  </si>
  <si>
    <t>LAGUNTZA - NEPSEN</t>
  </si>
  <si>
    <t>11940995094</t>
  </si>
  <si>
    <t>48806910500028</t>
  </si>
  <si>
    <t>685501</t>
  </si>
  <si>
    <t>06 50 41 58 27</t>
  </si>
  <si>
    <t>APPARTEMENT 101</t>
  </si>
  <si>
    <t>6 Rue DE L EST</t>
  </si>
  <si>
    <t>LAGREE OPHELIA</t>
  </si>
  <si>
    <t>LAGREE OPHELIA - ET POURQUOI PAS</t>
  </si>
  <si>
    <t>76311210331</t>
  </si>
  <si>
    <t>80155666300020</t>
  </si>
  <si>
    <t>617600</t>
  </si>
  <si>
    <t>21 Chemin du nid de l’agasse</t>
  </si>
  <si>
    <t>L'AGILISTE</t>
  </si>
  <si>
    <t>75331153633</t>
  </si>
  <si>
    <t>84080700200018</t>
  </si>
  <si>
    <t>175493</t>
  </si>
  <si>
    <t>04 73 61 82 40</t>
  </si>
  <si>
    <t>10 Rue Georges Besse</t>
  </si>
  <si>
    <t>LAGIER SARL CLERMONT FERRAND</t>
  </si>
  <si>
    <t>LAGIER SARL</t>
  </si>
  <si>
    <t>83630412963</t>
  </si>
  <si>
    <t>42505237000052</t>
  </si>
  <si>
    <t>438110</t>
  </si>
  <si>
    <t>79 Avenue DE L'EUROPE</t>
  </si>
  <si>
    <t>LAGIER RENE MAURICE</t>
  </si>
  <si>
    <t>83630414063</t>
  </si>
  <si>
    <t>31237372300062</t>
  </si>
  <si>
    <t>592950</t>
  </si>
  <si>
    <t>2 Place DE L ECLUSE</t>
  </si>
  <si>
    <t>LAGARDE ANNE</t>
  </si>
  <si>
    <t>76300396930</t>
  </si>
  <si>
    <t>42140514300031</t>
  </si>
  <si>
    <t>481026</t>
  </si>
  <si>
    <t>0015148878348</t>
  </si>
  <si>
    <t>QUEBEC</t>
  </si>
  <si>
    <t>6971 CHRISTOPHE COLOMB</t>
  </si>
  <si>
    <t>14/03/2014</t>
  </si>
  <si>
    <t>LAFORTUNE LOUISE</t>
  </si>
  <si>
    <t>447146</t>
  </si>
  <si>
    <t>03 28 16 00 00</t>
  </si>
  <si>
    <t>12 Rue DE CANNES</t>
  </si>
  <si>
    <t>LAFOREST INLINGUA LILLE</t>
  </si>
  <si>
    <t>LAFOREST INLINGUA</t>
  </si>
  <si>
    <t>31590599759</t>
  </si>
  <si>
    <t>44024385500028</t>
  </si>
  <si>
    <t>465963</t>
  </si>
  <si>
    <t>6 bis Place St Pierre</t>
  </si>
  <si>
    <t>LAFOND PEQUIN AUTO ECOLE MOULIN</t>
  </si>
  <si>
    <t>82420238842</t>
  </si>
  <si>
    <t>44197472200015</t>
  </si>
  <si>
    <t>656525</t>
  </si>
  <si>
    <t>06 61 03 28 65</t>
  </si>
  <si>
    <t>13 Rue Paul Courbin</t>
  </si>
  <si>
    <t>LAFFORGUE GARESCHE NATHALIE</t>
  </si>
  <si>
    <t>LAFFORGUE GARESCHE NATHALIE - REFLEXOLOGIE COTE BASQUE</t>
  </si>
  <si>
    <t>75640508864</t>
  </si>
  <si>
    <t>52320758700024</t>
  </si>
  <si>
    <t>617027</t>
  </si>
  <si>
    <t>09 72 11 88 70</t>
  </si>
  <si>
    <t>8 Rue de la Michodière</t>
  </si>
  <si>
    <t>27/10/2020</t>
  </si>
  <si>
    <t>LAFAYETTE ASSOCIES</t>
  </si>
  <si>
    <t>11754325575</t>
  </si>
  <si>
    <t>50228404500031</t>
  </si>
  <si>
    <t>613290</t>
  </si>
  <si>
    <t>01 48 82 24 69</t>
  </si>
  <si>
    <t>201 Rue de Verdun</t>
  </si>
  <si>
    <t>02/07/2020</t>
  </si>
  <si>
    <t>FANY WAVREILLE</t>
  </si>
  <si>
    <t>LAFARGUE WAVREILLE FANY PAULE MONIQUE</t>
  </si>
  <si>
    <t>11940855294</t>
  </si>
  <si>
    <t>41443438100045</t>
  </si>
  <si>
    <t>657001</t>
  </si>
  <si>
    <t>04 72 71 00 07</t>
  </si>
  <si>
    <t>13 Rue de la Madeleine</t>
  </si>
  <si>
    <t>LAET'S MIND</t>
  </si>
  <si>
    <t>82691333869</t>
  </si>
  <si>
    <t>80202342400038</t>
  </si>
  <si>
    <t>681568</t>
  </si>
  <si>
    <t>05 65 74 70 97</t>
  </si>
  <si>
    <t>12120 ARVIEU</t>
  </si>
  <si>
    <t>LE JARDIN</t>
  </si>
  <si>
    <t>Place DE L'EGLISE 12120 ARVIEU</t>
  </si>
  <si>
    <t>LAETIS CREATIONS MULTIMEDIAS</t>
  </si>
  <si>
    <t>73120032212</t>
  </si>
  <si>
    <t>41843658000017</t>
  </si>
  <si>
    <t>497095</t>
  </si>
  <si>
    <t>0621384025</t>
  </si>
  <si>
    <t>49610 LES GARENNES SUR LOIRE</t>
  </si>
  <si>
    <t>71 bis GRAND RUE</t>
  </si>
  <si>
    <t>06/02/2017</t>
  </si>
  <si>
    <t>CHARTIN LAERON DOMINIQUE</t>
  </si>
  <si>
    <t>LAERON DOMINIQUE</t>
  </si>
  <si>
    <t>52490303249</t>
  </si>
  <si>
    <t>37947092500056</t>
  </si>
  <si>
    <t>non qualiopi</t>
  </si>
  <si>
    <t>194220</t>
  </si>
  <si>
    <t>04 72 52 02 52</t>
  </si>
  <si>
    <t>540 Allée Des Hetres</t>
  </si>
  <si>
    <t>LAERDAL MEDICAL FR</t>
  </si>
  <si>
    <t>LAERDAL MEDICAL FRANCE</t>
  </si>
  <si>
    <t>82690327069</t>
  </si>
  <si>
    <t>95039491600023</t>
  </si>
  <si>
    <t>622801</t>
  </si>
  <si>
    <t>01 64 18 34 62</t>
  </si>
  <si>
    <t>13 Cours Du Danube</t>
  </si>
  <si>
    <t>LAERA</t>
  </si>
  <si>
    <t>11755071275</t>
  </si>
  <si>
    <t>79395696200021</t>
  </si>
  <si>
    <t>628372</t>
  </si>
  <si>
    <t>06 23 33 29 69</t>
  </si>
  <si>
    <t>62117 BREBIERES</t>
  </si>
  <si>
    <t>15 Chemin DES QUATRE FOSSES</t>
  </si>
  <si>
    <t>LADRIERE FRANCINE</t>
  </si>
  <si>
    <t>LADRIERE FRANCINE - LE BON COTE DU MIROIR</t>
  </si>
  <si>
    <t>31620242562</t>
  </si>
  <si>
    <t>75186741700014</t>
  </si>
  <si>
    <t>403702</t>
  </si>
  <si>
    <t>05 61 27 27 87</t>
  </si>
  <si>
    <t>ZA DE GRAMONT</t>
  </si>
  <si>
    <t>L'ADRESSE FORMATION</t>
  </si>
  <si>
    <t>73310510531</t>
  </si>
  <si>
    <t>50290321400026</t>
  </si>
  <si>
    <t>485603</t>
  </si>
  <si>
    <t>0386473900</t>
  </si>
  <si>
    <t>16 Rue de la Chapelle</t>
  </si>
  <si>
    <t>L'ADAPT - LADAPT YONNE</t>
  </si>
  <si>
    <t>L'ADAPT YONNE BOURGOGNE</t>
  </si>
  <si>
    <t>11930425593</t>
  </si>
  <si>
    <t>77569338501135</t>
  </si>
  <si>
    <t>657359</t>
  </si>
  <si>
    <t>01 34 19 16 76</t>
  </si>
  <si>
    <t>62 Rue Pierre Brossolette</t>
  </si>
  <si>
    <t>LADAPT VAL D'OISE</t>
  </si>
  <si>
    <t>77569338500020</t>
  </si>
  <si>
    <t>545144</t>
  </si>
  <si>
    <t>05 53 20 47 00</t>
  </si>
  <si>
    <t>47200 VIRAZEIL</t>
  </si>
  <si>
    <t>CTRE READAPTATION FONCTIONNELLE</t>
  </si>
  <si>
    <t>L ADAPT DOMAINE DE VIRAZEIL</t>
  </si>
  <si>
    <t>09/06/2016</t>
  </si>
  <si>
    <t>L'ADAPT LOT ET GARONNE VIRAZEIL</t>
  </si>
  <si>
    <t>L'ADAPT LOT ET GARONNE</t>
  </si>
  <si>
    <t>77569338500160</t>
  </si>
  <si>
    <t>673808</t>
  </si>
  <si>
    <t>04 50 83 19 00</t>
  </si>
  <si>
    <t>74500 EVIAN LES BAINS</t>
  </si>
  <si>
    <t>20 Avenue ANNA DE NOAILLES</t>
  </si>
  <si>
    <t>L'ADAPT EVIAN LES BAINS</t>
  </si>
  <si>
    <t>L'ADAPT - LADAPT - FONDATION JEAN FOA</t>
  </si>
  <si>
    <t>77569338500095</t>
  </si>
  <si>
    <t>628189</t>
  </si>
  <si>
    <t>04 72 71 59 60</t>
  </si>
  <si>
    <t>7 Rue DE GERLAND</t>
  </si>
  <si>
    <t>09/09/2021</t>
  </si>
  <si>
    <t>LADAPT RHONE METROPOLE DE LYON</t>
  </si>
  <si>
    <t>L'ADAPT - LADAPT</t>
  </si>
  <si>
    <t>77569338501457</t>
  </si>
  <si>
    <t>627770</t>
  </si>
  <si>
    <t>04 79 81 60 20</t>
  </si>
  <si>
    <t>01300 PEYRIEU</t>
  </si>
  <si>
    <t>610 Route DU CHATEAU</t>
  </si>
  <si>
    <t>LADAPT AIN SAVOIE PEYRIEU</t>
  </si>
  <si>
    <t>77569338500293</t>
  </si>
  <si>
    <t>609894</t>
  </si>
  <si>
    <t>02 23 27 23 23</t>
  </si>
  <si>
    <t>31 Rue Guy Ropartz</t>
  </si>
  <si>
    <t>L'ADAPT - LADAPT RENNES</t>
  </si>
  <si>
    <t>77569338501796</t>
  </si>
  <si>
    <t>611311</t>
  </si>
  <si>
    <t>03 26 86 46 55</t>
  </si>
  <si>
    <t>51350 CORMONTREUIL</t>
  </si>
  <si>
    <t>2 bis Rue Pierre Bérégovoy</t>
  </si>
  <si>
    <t>13/03/2020</t>
  </si>
  <si>
    <t>L'ADAPT - LADAPT CORMONTREUIL</t>
  </si>
  <si>
    <t>77569338501853</t>
  </si>
  <si>
    <t>529333</t>
  </si>
  <si>
    <t>05 56 20 71 65</t>
  </si>
  <si>
    <t>33360 CENAC</t>
  </si>
  <si>
    <t>CHATEAU RAUZE</t>
  </si>
  <si>
    <t>26 Avenue DU RAUZE</t>
  </si>
  <si>
    <t>L'ADAPT - LADAPT CENAC</t>
  </si>
  <si>
    <t>77569338500210</t>
  </si>
  <si>
    <t>267247</t>
  </si>
  <si>
    <t>01 48 10 12 40</t>
  </si>
  <si>
    <t>TOUR ESSOR</t>
  </si>
  <si>
    <t>14 Rue SCANDICCI</t>
  </si>
  <si>
    <t>09/10/2017</t>
  </si>
  <si>
    <t>L'ADAPT - LADAPT  PANTIN</t>
  </si>
  <si>
    <t>77569338500764</t>
  </si>
  <si>
    <t>365373</t>
  </si>
  <si>
    <t>01 53 10 24 10</t>
  </si>
  <si>
    <t>11 bis Rue DE LA PLANCHE</t>
  </si>
  <si>
    <t>L'ACTION SOCIALE</t>
  </si>
  <si>
    <t>11753620475</t>
  </si>
  <si>
    <t>42074334600033</t>
  </si>
  <si>
    <t>552239</t>
  </si>
  <si>
    <t>09 67 01 21 65</t>
  </si>
  <si>
    <t>60240 LIANCOURT ST PIERRE</t>
  </si>
  <si>
    <t>16 LES GROUX</t>
  </si>
  <si>
    <t>LACT</t>
  </si>
  <si>
    <t>22600286760</t>
  </si>
  <si>
    <t>80273529000016</t>
  </si>
  <si>
    <t>205709</t>
  </si>
  <si>
    <t>0299048900</t>
  </si>
  <si>
    <t>2 Rue DU PLESSIS</t>
  </si>
  <si>
    <t>LACROIX SOFREL</t>
  </si>
  <si>
    <t>53350085735</t>
  </si>
  <si>
    <t>40906581000023</t>
  </si>
  <si>
    <t>602322</t>
  </si>
  <si>
    <t>06 47 05 99 10</t>
  </si>
  <si>
    <t>64480 LARRESSORE</t>
  </si>
  <si>
    <t>526 Rue LOKETAKO BIDEA</t>
  </si>
  <si>
    <t>LACROIX PHILIPPE</t>
  </si>
  <si>
    <t>75640454364</t>
  </si>
  <si>
    <t>83174410700010</t>
  </si>
  <si>
    <t>671101</t>
  </si>
  <si>
    <t>06 78 91 88 99</t>
  </si>
  <si>
    <t>34400 VILLETELLE</t>
  </si>
  <si>
    <t>IMP AUGUSTE MARTEL</t>
  </si>
  <si>
    <t>285 Chemin DES COMBES NOIRES</t>
  </si>
  <si>
    <t>LACROIX LAURE</t>
  </si>
  <si>
    <t>LACROIX LAURE - STYLESCENCE FORMATION</t>
  </si>
  <si>
    <t>91340716534</t>
  </si>
  <si>
    <t>53054744700017</t>
  </si>
  <si>
    <t>556701</t>
  </si>
  <si>
    <t>06 73 95 67 48</t>
  </si>
  <si>
    <t>11 Rue Julie</t>
  </si>
  <si>
    <t>LACHAUSSEE ISABELLE</t>
  </si>
  <si>
    <t>LACHAUSSEE ISABELLE - LI CONSULTING</t>
  </si>
  <si>
    <t>82690877669</t>
  </si>
  <si>
    <t>48323577600034</t>
  </si>
  <si>
    <t>460527</t>
  </si>
  <si>
    <t>04 76 35 24 90</t>
  </si>
  <si>
    <t>38850 CHIRENS</t>
  </si>
  <si>
    <t>58 Rue DES COQUETTES</t>
  </si>
  <si>
    <t>29/08/2014</t>
  </si>
  <si>
    <t>LACHAUD MARIE HELENE</t>
  </si>
  <si>
    <t>82380537838</t>
  </si>
  <si>
    <t>53911169000019</t>
  </si>
  <si>
    <t>512011</t>
  </si>
  <si>
    <t>03 90 41 04 10</t>
  </si>
  <si>
    <t>11 Rue de Boston</t>
  </si>
  <si>
    <t>L'ICE</t>
  </si>
  <si>
    <t>L'ACADEMY SC- LICE</t>
  </si>
  <si>
    <t>42670539267</t>
  </si>
  <si>
    <t>80413872500010</t>
  </si>
  <si>
    <t>637520</t>
  </si>
  <si>
    <t>16130 SALLES D ANGLES</t>
  </si>
  <si>
    <t>Rue de la bonne din Zae du pont neuf</t>
  </si>
  <si>
    <t>L'ACADEMIE DU RECRUTEMENT</t>
  </si>
  <si>
    <t>75160109616</t>
  </si>
  <si>
    <t>88774632900010</t>
  </si>
  <si>
    <t>624962</t>
  </si>
  <si>
    <t>03 83 66 13 46</t>
  </si>
  <si>
    <t>553 Rue GABRIEL MOUILLERON</t>
  </si>
  <si>
    <t>L'ACADEMIE DU DRONE</t>
  </si>
  <si>
    <t>44540378754</t>
  </si>
  <si>
    <t>83012838500028</t>
  </si>
  <si>
    <t>432404</t>
  </si>
  <si>
    <t>05 58 79 49 52</t>
  </si>
  <si>
    <t>40700 HAGETMAU</t>
  </si>
  <si>
    <t>83 Rue GAMBETTA</t>
  </si>
  <si>
    <t>LABROUQUERE PHILIPPE</t>
  </si>
  <si>
    <t>72400068340</t>
  </si>
  <si>
    <t>45193914400015</t>
  </si>
  <si>
    <t>397090</t>
  </si>
  <si>
    <t>06 81 15 92 43</t>
  </si>
  <si>
    <t>83440 TOURRETTES</t>
  </si>
  <si>
    <t>Domaine DE CHAUTARD</t>
  </si>
  <si>
    <t>LABROSSE JACQUELINE</t>
  </si>
  <si>
    <t>LABROSSE JACQUELINE CENTRE DE FORMATION DU SUD EST</t>
  </si>
  <si>
    <t>93830387483</t>
  </si>
  <si>
    <t>32323573900022</t>
  </si>
  <si>
    <t>348260</t>
  </si>
  <si>
    <t>5 Rue JULES FERRY</t>
  </si>
  <si>
    <t>LABOUR AN TI</t>
  </si>
  <si>
    <t>53290689529</t>
  </si>
  <si>
    <t>42496172000010</t>
  </si>
  <si>
    <t>232002</t>
  </si>
  <si>
    <t>03 21 76 33 33</t>
  </si>
  <si>
    <t>1114 Rue JULES FERRY</t>
  </si>
  <si>
    <t>LABORDE CENTRE FORMATION</t>
  </si>
  <si>
    <t>31620046062</t>
  </si>
  <si>
    <t>34926669200061</t>
  </si>
  <si>
    <t>564278</t>
  </si>
  <si>
    <t>27 King's College Circle</t>
  </si>
  <si>
    <t>24/05/2017</t>
  </si>
  <si>
    <t>LMP</t>
  </si>
  <si>
    <t>LABORATORY MEDICINE OF PATHOLOGY - UNIVERSITY OF TORONTO</t>
  </si>
  <si>
    <t>23474</t>
  </si>
  <si>
    <t>01 46 88 20 00</t>
  </si>
  <si>
    <t>3 Allée THERESA</t>
  </si>
  <si>
    <t>DIAGNOSTICA STAGO ASNIERES SUR SEINE</t>
  </si>
  <si>
    <t>LABORATOIRES DIAGNOSTICA STAGO</t>
  </si>
  <si>
    <t>11920110592</t>
  </si>
  <si>
    <t>30515140900136</t>
  </si>
  <si>
    <t>475427</t>
  </si>
  <si>
    <t>05 58 06 08 08</t>
  </si>
  <si>
    <t>BP 219</t>
  </si>
  <si>
    <t>1 Rue Marcel David</t>
  </si>
  <si>
    <t>LABORATOIRES DES PYRENEES ET DES LANDES</t>
  </si>
  <si>
    <t>LABORATOIRES DES PYRENEES ET DES LANDES MONT DE MARSAN</t>
  </si>
  <si>
    <t>7264P007264</t>
  </si>
  <si>
    <t>41881405900089</t>
  </si>
  <si>
    <t>357224</t>
  </si>
  <si>
    <t>05 59 60 23 85</t>
  </si>
  <si>
    <t>64150 LAGOR</t>
  </si>
  <si>
    <t>Rue DES ECOLES</t>
  </si>
  <si>
    <t>41881405900014</t>
  </si>
  <si>
    <t>380507</t>
  </si>
  <si>
    <t>04 91 53 54 00</t>
  </si>
  <si>
    <t>16-18 Boulevard MICHELET</t>
  </si>
  <si>
    <t>LABORATOIRES BIOTIC PHOCEA</t>
  </si>
  <si>
    <t>93131169713</t>
  </si>
  <si>
    <t>42378897500047</t>
  </si>
  <si>
    <t>484015</t>
  </si>
  <si>
    <t>01 64 47 65 38</t>
  </si>
  <si>
    <t>3 Avenue DE NORVEGE</t>
  </si>
  <si>
    <t>LABORATOIRE WESSLING VILLEBON SUR YVETTE</t>
  </si>
  <si>
    <t>82380572538</t>
  </si>
  <si>
    <t>42325754200062</t>
  </si>
  <si>
    <t>501554</t>
  </si>
  <si>
    <t>03 83 33 28 60</t>
  </si>
  <si>
    <t>54220 MALZEVILLE</t>
  </si>
  <si>
    <t>BP 60029</t>
  </si>
  <si>
    <t>DOMAINE DE PIXERECOURT</t>
  </si>
  <si>
    <t>LVAD 54</t>
  </si>
  <si>
    <t>LABORATOIRE VETERINAIRE ET ALIMENTAIRE DEPARTEMENTAL DE MEURTHE ET MOSELLE</t>
  </si>
  <si>
    <t>41540262454</t>
  </si>
  <si>
    <t>22540001900496</t>
  </si>
  <si>
    <t>468204</t>
  </si>
  <si>
    <t>05 62 79 94 20</t>
  </si>
  <si>
    <t>CS 50013</t>
  </si>
  <si>
    <t>76 Chemin BOUDOU</t>
  </si>
  <si>
    <t>LABORATOIRE VETERINAIRE DEPARTEMENTAL HAUTE-GARONNE</t>
  </si>
  <si>
    <t>7331P005131</t>
  </si>
  <si>
    <t>22310001700225</t>
  </si>
  <si>
    <t>338497</t>
  </si>
  <si>
    <t>05 63 66 71 71</t>
  </si>
  <si>
    <t>BP 747</t>
  </si>
  <si>
    <t>60 bis Avenue MARCEL UNAL</t>
  </si>
  <si>
    <t>LVD TARN ET GARONNE</t>
  </si>
  <si>
    <t>LABORATOIRE VETERINAIRE DEPARTEMENTAL DU TARN ET GARONNE</t>
  </si>
  <si>
    <t>76820119782</t>
  </si>
  <si>
    <t>22820001000087</t>
  </si>
  <si>
    <t>221181</t>
  </si>
  <si>
    <t>04 76 03 75 40</t>
  </si>
  <si>
    <t>20 Avenue Saint-Roch</t>
  </si>
  <si>
    <t>LABORATOIRE VETERINAIRE DEPARTEMENTAL ISERE</t>
  </si>
  <si>
    <t>LABORATOIRE VETERINAIRE DEPARTEMENTAL DU CONSEIL GENERAL DE L'ISERE</t>
  </si>
  <si>
    <t>8238P168238</t>
  </si>
  <si>
    <t>22380001200013</t>
  </si>
  <si>
    <t>151660</t>
  </si>
  <si>
    <t>0491047141</t>
  </si>
  <si>
    <t>TECHNOPOLE DE CHATEAU GOMBERT</t>
  </si>
  <si>
    <t>29 Rue JOLIOT-CURIE</t>
  </si>
  <si>
    <t>LDA 13</t>
  </si>
  <si>
    <t>LABORATOIRE VETERINAIRE DEPARTEMENTAL DES BOUCHES DU RHONE</t>
  </si>
  <si>
    <t>9313P003013</t>
  </si>
  <si>
    <t>22130001501914</t>
  </si>
  <si>
    <t>181882</t>
  </si>
  <si>
    <t>02 33 82 35 80</t>
  </si>
  <si>
    <t>bât. 2</t>
  </si>
  <si>
    <t>17 Rue PIERRE JOUANNY</t>
  </si>
  <si>
    <t>LTSA</t>
  </si>
  <si>
    <t>LABORATOIRE TECHNIQUES ET SCIENCES DES ALIMENTS</t>
  </si>
  <si>
    <t>25610025061</t>
  </si>
  <si>
    <t>38965042500017</t>
  </si>
  <si>
    <t>158495</t>
  </si>
  <si>
    <t>01 40 43 37 00</t>
  </si>
  <si>
    <t>Centre de formation documentaire</t>
  </si>
  <si>
    <t>1 Rue GASTON BOISSIER</t>
  </si>
  <si>
    <t>LNE PARIS 15</t>
  </si>
  <si>
    <t>LABORATOIRE NATIONAL DE METROLOGIE ET D'ESSAIS</t>
  </si>
  <si>
    <t>11750472475</t>
  </si>
  <si>
    <t>31332024400012</t>
  </si>
  <si>
    <t>488689</t>
  </si>
  <si>
    <t>02 41 41 70 70</t>
  </si>
  <si>
    <t>49220 LE LION D ANGERS</t>
  </si>
  <si>
    <t>ACTI-PARC DE LA SABLONNIERE</t>
  </si>
  <si>
    <t>15 Rue Denis PAPIN</t>
  </si>
  <si>
    <t>LABORATOIRE MICROSEPT LE LION D ANGERS</t>
  </si>
  <si>
    <t>52490110349</t>
  </si>
  <si>
    <t>39489530400035</t>
  </si>
  <si>
    <t>612546</t>
  </si>
  <si>
    <t>06 12 50 73 20</t>
  </si>
  <si>
    <t>3 Rue DES TAILLANDIERS</t>
  </si>
  <si>
    <t>LABORATOIRE MH PARIS</t>
  </si>
  <si>
    <t>LABORATOIRE MH</t>
  </si>
  <si>
    <t>11755376375</t>
  </si>
  <si>
    <t>81079047700022</t>
  </si>
  <si>
    <t>591464</t>
  </si>
  <si>
    <t>0612507320</t>
  </si>
  <si>
    <t>77540 LE PLESSIS FEU AUSSOUX</t>
  </si>
  <si>
    <t>7 Rue de l'Eglise</t>
  </si>
  <si>
    <t>LABORATOIRE MH LE PLESSIS FEU AUSSOUX</t>
  </si>
  <si>
    <t>81079047700030</t>
  </si>
  <si>
    <t>674801</t>
  </si>
  <si>
    <t>04 42 94 08 20</t>
  </si>
  <si>
    <t>6409 LOT Sibilot CD 6</t>
  </si>
  <si>
    <t>LMM</t>
  </si>
  <si>
    <t>LABORATOIRE MEDITERRANEEN DE MICROBIOLOGIE</t>
  </si>
  <si>
    <t>93132193713</t>
  </si>
  <si>
    <t>53042922400013</t>
  </si>
  <si>
    <t>391440</t>
  </si>
  <si>
    <t>04 73 33 99 99</t>
  </si>
  <si>
    <t>63360 ST BEAUZIRE</t>
  </si>
  <si>
    <t>BIOPOLE CLERMONT-LIMAGNE - BP 60006</t>
  </si>
  <si>
    <t>Rue EMILE DUCLAUX</t>
  </si>
  <si>
    <t>LABORATOIRE ICARE</t>
  </si>
  <si>
    <t>83630286063</t>
  </si>
  <si>
    <t>40294691700026</t>
  </si>
  <si>
    <t>208395</t>
  </si>
  <si>
    <t>03 84 73 73 40</t>
  </si>
  <si>
    <t>39800 POLIGNY</t>
  </si>
  <si>
    <t>BP40135</t>
  </si>
  <si>
    <t>59 Rue du vieil hôpital</t>
  </si>
  <si>
    <t>LDA 39 POLIGNY</t>
  </si>
  <si>
    <t>LABORATOIRE DEPARTMENTAL D'ANALYSES DU JURA - LDA 39</t>
  </si>
  <si>
    <t>4339P002239</t>
  </si>
  <si>
    <t>22390001000511</t>
  </si>
  <si>
    <t>178615</t>
  </si>
  <si>
    <t>0490164100</t>
  </si>
  <si>
    <t>BP 852</t>
  </si>
  <si>
    <t>285 Rue RAOUL FOLLEREAU</t>
  </si>
  <si>
    <t>LDVS</t>
  </si>
  <si>
    <t>LABORATOIRE DEPARTEMENTAL VETERINAIRE ET DE SANTE</t>
  </si>
  <si>
    <t>9384P001184</t>
  </si>
  <si>
    <t>22840001600090</t>
  </si>
  <si>
    <t>222940</t>
  </si>
  <si>
    <t>04 92 32 39 33</t>
  </si>
  <si>
    <t>ROND-POINT DE SAINT CHRISTOPHE</t>
  </si>
  <si>
    <t>LDA 04</t>
  </si>
  <si>
    <t>LABORATOIRE DEPARTEMENTAL VETERINAIRE DES ALPES DE HAUTE PROVENCE</t>
  </si>
  <si>
    <t>9304P000804</t>
  </si>
  <si>
    <t>22040001400019</t>
  </si>
  <si>
    <t>483280</t>
  </si>
  <si>
    <t>04 92 52 44 44</t>
  </si>
  <si>
    <t>5 Rue DES SILOS</t>
  </si>
  <si>
    <t>LDVHA 05 GAP</t>
  </si>
  <si>
    <t>LABORATOIRE DEPARTEMENTAL HYGIENE ALIMENTAIRE VETERINAIRE DU DEPARTEMENT DES HAUTES ALPES</t>
  </si>
  <si>
    <t>93050080305</t>
  </si>
  <si>
    <t>22050001100220</t>
  </si>
  <si>
    <t>568600</t>
  </si>
  <si>
    <t>Place SAINT ARNOUX</t>
  </si>
  <si>
    <t>LDVHA DEPARTEMENT DES HAUTES ALPES GAP</t>
  </si>
  <si>
    <t>22050001100089</t>
  </si>
  <si>
    <t>554546</t>
  </si>
  <si>
    <t>05 56 99 33 33</t>
  </si>
  <si>
    <t>Esplanade CHARLES DE GAULLE</t>
  </si>
  <si>
    <t>14/12/2016</t>
  </si>
  <si>
    <t>LABORATOIRE DEPARTEMENTAL DE LA GIRONDE BORDEAUX</t>
  </si>
  <si>
    <t>LABORATOIRE DEPARTEMENTAL DE LA GIRONDE</t>
  </si>
  <si>
    <t>72330944933</t>
  </si>
  <si>
    <t>22330001300016</t>
  </si>
  <si>
    <t>201923</t>
  </si>
  <si>
    <t>B.P. 678</t>
  </si>
  <si>
    <t>2 ter Rue HOCHE</t>
  </si>
  <si>
    <t>LABO DEP DIJON</t>
  </si>
  <si>
    <t>LABORATOIRE DEPARTEMENTAL DE LA COTE D'OR DIJON</t>
  </si>
  <si>
    <t>2621P002921</t>
  </si>
  <si>
    <t>22210001800548</t>
  </si>
  <si>
    <t>686141</t>
  </si>
  <si>
    <t>03 22 71 80 80</t>
  </si>
  <si>
    <t>31 Avenue paul claudel</t>
  </si>
  <si>
    <t>LDA 80 DU DEPARTEMENT DE LA SOMME DURY</t>
  </si>
  <si>
    <t>LABORATOIRE DEPARTEMENTAL D'ANALYSES DU DEPARTEMENT DE LA SOMME</t>
  </si>
  <si>
    <t>2280P003380</t>
  </si>
  <si>
    <t>22800001401105</t>
  </si>
  <si>
    <t>INCOHERENCE SIRET</t>
  </si>
  <si>
    <t>449702</t>
  </si>
  <si>
    <t>02 43 56 36 81</t>
  </si>
  <si>
    <t>BP 1427</t>
  </si>
  <si>
    <t>224 Rue du Bas des Bois</t>
  </si>
  <si>
    <t>LVD 53</t>
  </si>
  <si>
    <t>LABORATOIRE DEPARTEMENTAL D'ANALYSES DE LA MAYENNE</t>
  </si>
  <si>
    <t>52530060953</t>
  </si>
  <si>
    <t>22530001100494</t>
  </si>
  <si>
    <t>336269</t>
  </si>
  <si>
    <t>04 74 45 52 40</t>
  </si>
  <si>
    <t>Chemin DE LA MICHE</t>
  </si>
  <si>
    <t>LDA 01</t>
  </si>
  <si>
    <t>LABORATOIRE DEPARTEMENTAL D'ANALYSE DE L'AIN</t>
  </si>
  <si>
    <t>82010047801</t>
  </si>
  <si>
    <t>22010001000937</t>
  </si>
  <si>
    <t>580533</t>
  </si>
  <si>
    <t>04 83 95 32 30</t>
  </si>
  <si>
    <t>375 Rue JEAN AICARD</t>
  </si>
  <si>
    <t>LABORATOIRE DEPARTEMENTAL ANALYSES INGENIERIE VAR</t>
  </si>
  <si>
    <t>93830522683</t>
  </si>
  <si>
    <t>22830001800196</t>
  </si>
  <si>
    <t>655960</t>
  </si>
  <si>
    <t>04 67 67 51 40</t>
  </si>
  <si>
    <t>CS 69013</t>
  </si>
  <si>
    <t>306 Rue DE LA CROIX DE LAS CAZES</t>
  </si>
  <si>
    <t>LABORATOIRE DEPARTEMENTAL VETERINAIRE MONTPELLIER</t>
  </si>
  <si>
    <t>LABORATOIRE DEPART VETERINAIRE DE DEPARTEMENT DE L HERAULT</t>
  </si>
  <si>
    <t>91340822234</t>
  </si>
  <si>
    <t>22340001100183</t>
  </si>
  <si>
    <t>573565</t>
  </si>
  <si>
    <t>07 82 81 70 91</t>
  </si>
  <si>
    <t>4 Boulevard Sakakini</t>
  </si>
  <si>
    <t>LASSA</t>
  </si>
  <si>
    <t>LABORATOIRE DE SCIENCES SOCIALES APPLIQUEES</t>
  </si>
  <si>
    <t>93131494213</t>
  </si>
  <si>
    <t>52342808400017</t>
  </si>
  <si>
    <t>522168</t>
  </si>
  <si>
    <t>ZAC MAS DES ABEILLES - CS 28201</t>
  </si>
  <si>
    <t>970 Route DE SAINT GILLES</t>
  </si>
  <si>
    <t>LABORATOIRE D' ANALYSE DEPARTEMENTALE DU GARD NIMES</t>
  </si>
  <si>
    <t>LABORATOIRE D'ANALYSE DEPARTEMENTALE DU GARD</t>
  </si>
  <si>
    <t>91300259930</t>
  </si>
  <si>
    <t>22300001900370</t>
  </si>
  <si>
    <t>542829</t>
  </si>
  <si>
    <t>02271</t>
  </si>
  <si>
    <t>05 56 34 93 22</t>
  </si>
  <si>
    <t>17 Avenue GUSTAVE EIFFEL</t>
  </si>
  <si>
    <t>02/05/2016</t>
  </si>
  <si>
    <t>LABOPHARE</t>
  </si>
  <si>
    <t>LABOPHARE FORMATION</t>
  </si>
  <si>
    <t>38944119700016</t>
  </si>
  <si>
    <t>680448</t>
  </si>
  <si>
    <t>06 75 54 04 88</t>
  </si>
  <si>
    <t>57400 IMLING</t>
  </si>
  <si>
    <t>31 bis Rue DE LORQUIN</t>
  </si>
  <si>
    <t>LABO RNP</t>
  </si>
  <si>
    <t>LABO REPROGRAMMATION NEURO POSTURALE</t>
  </si>
  <si>
    <t>44570461557</t>
  </si>
  <si>
    <t>95175575000019</t>
  </si>
  <si>
    <t>390690</t>
  </si>
  <si>
    <t>03 29 38 21 40</t>
  </si>
  <si>
    <t>BP 1027</t>
  </si>
  <si>
    <t>48 Rue DE LA BAZAINE - Parc Economique Saut Cerf</t>
  </si>
  <si>
    <t>LDVA VOSGES EPINAL</t>
  </si>
  <si>
    <t>LABO DEPARTEMENTAL VETERINAIRE ET ALIMENTAIRE DES VOSGES DU CONSEIL GENERAL</t>
  </si>
  <si>
    <t>41880100588</t>
  </si>
  <si>
    <t>22880001700110</t>
  </si>
  <si>
    <t>645989</t>
  </si>
  <si>
    <t>05 59 08 00 10</t>
  </si>
  <si>
    <t>137 Avenue de Jalday</t>
  </si>
  <si>
    <t>LABHYA MIDI ATLANTIQUE</t>
  </si>
  <si>
    <t>75640512064</t>
  </si>
  <si>
    <t>53938130100016</t>
  </si>
  <si>
    <t>592500</t>
  </si>
  <si>
    <t>1 Avenue DU TRUC</t>
  </si>
  <si>
    <t>LABEXA FORMATION</t>
  </si>
  <si>
    <t>75331141433</t>
  </si>
  <si>
    <t>83047268400018</t>
  </si>
  <si>
    <t>654188</t>
  </si>
  <si>
    <t>06 50 59 92 54</t>
  </si>
  <si>
    <t>50 Rue Jean Nicot</t>
  </si>
  <si>
    <t>LABESSE  VICKY</t>
  </si>
  <si>
    <t>LABESSE  VICKY - AU PLAISIR D'APPRENDRE</t>
  </si>
  <si>
    <t>24360076936</t>
  </si>
  <si>
    <t>51919526700025</t>
  </si>
  <si>
    <t>683668</t>
  </si>
  <si>
    <t>46310 CONCORES</t>
  </si>
  <si>
    <t>220 Route Sous la Garenne</t>
  </si>
  <si>
    <t>LAB'ESCOSA</t>
  </si>
  <si>
    <t>76460074746</t>
  </si>
  <si>
    <t>98239524600019</t>
  </si>
  <si>
    <t>DOUBLON AVEC 492279</t>
  </si>
  <si>
    <t>496121</t>
  </si>
  <si>
    <t>02 31 47 19 19</t>
  </si>
  <si>
    <t>19 Rue Candie</t>
  </si>
  <si>
    <t>GIP LABEO LANA ALENCON</t>
  </si>
  <si>
    <t>LABEO ORNE</t>
  </si>
  <si>
    <t>25140272314</t>
  </si>
  <si>
    <t>13001843500037</t>
  </si>
  <si>
    <t>544528</t>
  </si>
  <si>
    <t>02 33 75 63 00</t>
  </si>
  <si>
    <t>CS33608</t>
  </si>
  <si>
    <t>1352 Avenue DE PARIS</t>
  </si>
  <si>
    <t>GIP LABEO  MANCHE LANA SAINT LO</t>
  </si>
  <si>
    <t>LABEO MANCHE</t>
  </si>
  <si>
    <t>13001843500029</t>
  </si>
  <si>
    <t>492279</t>
  </si>
  <si>
    <t>02 31 47 19 09</t>
  </si>
  <si>
    <t>SAINT-CONTEST</t>
  </si>
  <si>
    <t>1 Route DE ROSEL</t>
  </si>
  <si>
    <t>GIP LABEO LANA SAINT-CONTEST</t>
  </si>
  <si>
    <t>LABEO FRANCK DUCOMBE</t>
  </si>
  <si>
    <t>13001843500011</t>
  </si>
  <si>
    <t>622199</t>
  </si>
  <si>
    <t>06 98 24 26 18</t>
  </si>
  <si>
    <t>44140 AIGREFEUILLE SUR MAINE</t>
  </si>
  <si>
    <t>Les Tenauderies</t>
  </si>
  <si>
    <t>16</t>
  </si>
  <si>
    <t>LABEL'COM</t>
  </si>
  <si>
    <t>52440669144</t>
  </si>
  <si>
    <t>75330803000018</t>
  </si>
  <si>
    <t>505067</t>
  </si>
  <si>
    <t>06 66 11 36 67</t>
  </si>
  <si>
    <t>CREA</t>
  </si>
  <si>
    <t>9 Rue Andre Pingat</t>
  </si>
  <si>
    <t>LABEL HISTOLOGIE</t>
  </si>
  <si>
    <t>21510152651</t>
  </si>
  <si>
    <t>53782396500042</t>
  </si>
  <si>
    <t>563780</t>
  </si>
  <si>
    <t>04 94 88 67 27</t>
  </si>
  <si>
    <t>262 Chemin DE JOUGLAS</t>
  </si>
  <si>
    <t>LABAT PESQUER FRANCOISE - ACCOMPAGNEMENT</t>
  </si>
  <si>
    <t>93830423783</t>
  </si>
  <si>
    <t>51429005500011</t>
  </si>
  <si>
    <t>681477</t>
  </si>
  <si>
    <t>20 Chemin de Biskalundegia</t>
  </si>
  <si>
    <t>LABARTHE LAURENCE</t>
  </si>
  <si>
    <t>LABARTHE LAURENCE - COUP DE POUCE</t>
  </si>
  <si>
    <t>72640239164</t>
  </si>
  <si>
    <t>43202570800079</t>
  </si>
  <si>
    <t>583650</t>
  </si>
  <si>
    <t>08449</t>
  </si>
  <si>
    <t>06 727694 81</t>
  </si>
  <si>
    <t>22 Rue Beteille</t>
  </si>
  <si>
    <t>LABAC RODEZ</t>
  </si>
  <si>
    <t>LABAC - RESEAU NATIONAL DES LABORATOIRES DE BIOLOGIE MEDICALE ACCREDITES</t>
  </si>
  <si>
    <t>80758134300025</t>
  </si>
  <si>
    <t>549411</t>
  </si>
  <si>
    <t>06 80 67 75 94</t>
  </si>
  <si>
    <t>54 bis Rue DE L ERMITAGE</t>
  </si>
  <si>
    <t>LA VOIX ET LE SOUFFLE</t>
  </si>
  <si>
    <t>11754624375</t>
  </si>
  <si>
    <t>51297162300016</t>
  </si>
  <si>
    <t>528687</t>
  </si>
  <si>
    <t>4 Rue Berthe</t>
  </si>
  <si>
    <t>LA VOIX EN JEU</t>
  </si>
  <si>
    <t>24370285737</t>
  </si>
  <si>
    <t>43506767300044</t>
  </si>
  <si>
    <t>318050</t>
  </si>
  <si>
    <t>01 56 96 03 02</t>
  </si>
  <si>
    <t>14-16 Rue Scandicci</t>
  </si>
  <si>
    <t>VDE</t>
  </si>
  <si>
    <t>LA VOIX DE L'ENFANT</t>
  </si>
  <si>
    <t>11755385275</t>
  </si>
  <si>
    <t>39850955400034</t>
  </si>
  <si>
    <t>549186</t>
  </si>
  <si>
    <t>04 67 79 07 63</t>
  </si>
  <si>
    <t>776 Chemin DE MOULARES</t>
  </si>
  <si>
    <t>26/01/2023</t>
  </si>
  <si>
    <t>LA VOIE DE LA FORMATION</t>
  </si>
  <si>
    <t>91340773234</t>
  </si>
  <si>
    <t>53289440900012</t>
  </si>
  <si>
    <t>527816</t>
  </si>
  <si>
    <t>0223213266</t>
  </si>
  <si>
    <t>1 bis Rue d'Ouessant</t>
  </si>
  <si>
    <t>LVDP</t>
  </si>
  <si>
    <t>LA VIE DES PARENTS</t>
  </si>
  <si>
    <t>53350928835</t>
  </si>
  <si>
    <t>78863829400025</t>
  </si>
  <si>
    <t>128223</t>
  </si>
  <si>
    <t>04834</t>
  </si>
  <si>
    <t>03 21 21 50 70</t>
  </si>
  <si>
    <t>6 ter Rue des Bleuets</t>
  </si>
  <si>
    <t>LA VIE ACTIVE FORMATION</t>
  </si>
  <si>
    <t>31620026262</t>
  </si>
  <si>
    <t>77562993401014</t>
  </si>
  <si>
    <t>591531</t>
  </si>
  <si>
    <t>06 28 36 63 34</t>
  </si>
  <si>
    <t>26340 SAILLANS</t>
  </si>
  <si>
    <t>50 Rue de la Gare</t>
  </si>
  <si>
    <t>LA TURBINE A GRAINES</t>
  </si>
  <si>
    <t>82260241226</t>
  </si>
  <si>
    <t>80506474800033</t>
  </si>
  <si>
    <t>666233</t>
  </si>
  <si>
    <t>09 80 80 97 51</t>
  </si>
  <si>
    <t>LA TALOCHE PRO PARIS</t>
  </si>
  <si>
    <t>LA TALOCHE PRO</t>
  </si>
  <si>
    <t>11756730075</t>
  </si>
  <si>
    <t>95195779400013</t>
  </si>
  <si>
    <t>676913</t>
  </si>
  <si>
    <t>BATIMENT C6</t>
  </si>
  <si>
    <t>50 Rue JEAN ZAY</t>
  </si>
  <si>
    <t>LA TALOCHE ST PRIEST</t>
  </si>
  <si>
    <t>LA TALOCHE</t>
  </si>
  <si>
    <t>11941108994</t>
  </si>
  <si>
    <t>90812833300030</t>
  </si>
  <si>
    <t>673833</t>
  </si>
  <si>
    <t>06 18 87 85 83</t>
  </si>
  <si>
    <t>6 Rue d'Arras</t>
  </si>
  <si>
    <t>LA SOLIVE</t>
  </si>
  <si>
    <t>11756223275</t>
  </si>
  <si>
    <t>89832140100025</t>
  </si>
  <si>
    <t>464922</t>
  </si>
  <si>
    <t>03 21 08 15 25</t>
  </si>
  <si>
    <t>95 Boulevard Pinel</t>
  </si>
  <si>
    <t>LA SIP</t>
  </si>
  <si>
    <t>84691938569</t>
  </si>
  <si>
    <t>49025939700035</t>
  </si>
  <si>
    <t>655727</t>
  </si>
  <si>
    <t>67310 WASSELONNE</t>
  </si>
  <si>
    <t>2 bis Rue des Bains</t>
  </si>
  <si>
    <t>L&amp;A SERRA</t>
  </si>
  <si>
    <t>44670646267</t>
  </si>
  <si>
    <t>85301055100010</t>
  </si>
  <si>
    <t>602954</t>
  </si>
  <si>
    <t>0686306654</t>
  </si>
  <si>
    <t>5 Rue JEAN VIELLEDENT</t>
  </si>
  <si>
    <t>24/07/2019</t>
  </si>
  <si>
    <t>LA SALAMANDRE</t>
  </si>
  <si>
    <t>76660211566</t>
  </si>
  <si>
    <t>83044959100015</t>
  </si>
  <si>
    <t>554285</t>
  </si>
  <si>
    <t>0800 90 93 23</t>
  </si>
  <si>
    <t>LUXEMBOURG - SANEM</t>
  </si>
  <si>
    <t>PAE Gadderscheier</t>
  </si>
  <si>
    <t>LA ROYALE</t>
  </si>
  <si>
    <t>679100</t>
  </si>
  <si>
    <t>06 92 24 23 95</t>
  </si>
  <si>
    <t>20 Q Chemin Louis Chabrier</t>
  </si>
  <si>
    <t>LA REUNION POUR TOUS</t>
  </si>
  <si>
    <t>04973517597</t>
  </si>
  <si>
    <t>89470944300010</t>
  </si>
  <si>
    <t>657049</t>
  </si>
  <si>
    <t>05 65 64 75 86</t>
  </si>
  <si>
    <t>12700 CAPDENAC GARE</t>
  </si>
  <si>
    <t>2 Rue VINCENT AURIOL</t>
  </si>
  <si>
    <t>EHPAD CAPDENAC</t>
  </si>
  <si>
    <t>LA RESIDENCE DU PAYS CAPDENACOIS</t>
  </si>
  <si>
    <t>20004467500011</t>
  </si>
  <si>
    <t>674436</t>
  </si>
  <si>
    <t>02 32 29 31 30</t>
  </si>
  <si>
    <t>27180 ST SEBASTIEN DE MORSENT</t>
  </si>
  <si>
    <t>Allée Louis Martin</t>
  </si>
  <si>
    <t>LRS APPRENTISSAGE ST SEBASTIEN DE MORSENT</t>
  </si>
  <si>
    <t>LA RENAISSANCE SANITAIRE APPRENTISSAGE - LRS APPRENTISSAGE</t>
  </si>
  <si>
    <t>28270276427</t>
  </si>
  <si>
    <t>92811538500017</t>
  </si>
  <si>
    <t>636745</t>
  </si>
  <si>
    <t>09 81 01 33 33</t>
  </si>
  <si>
    <t>12 Rue DE LA PART-DIEU</t>
  </si>
  <si>
    <t>LA RELATION D'AIDE PAR LE TOUCHER</t>
  </si>
  <si>
    <t>84991715469</t>
  </si>
  <si>
    <t>83753655600025</t>
  </si>
  <si>
    <t>417609</t>
  </si>
  <si>
    <t>05 63 91 00 10</t>
  </si>
  <si>
    <t>20 Rue DE LA BANQUE</t>
  </si>
  <si>
    <t>LA RAISON DES ADOS  ASSOCIATION</t>
  </si>
  <si>
    <t>73820051582</t>
  </si>
  <si>
    <t>47949408000050</t>
  </si>
  <si>
    <t>110619</t>
  </si>
  <si>
    <t>05 62 94 79 79</t>
  </si>
  <si>
    <t>1 Rue ANSELME LACADE</t>
  </si>
  <si>
    <t>LA PYRENEENNE AUTO-ECOLE LOURDES</t>
  </si>
  <si>
    <t>73650065965</t>
  </si>
  <si>
    <t>51827457600017</t>
  </si>
  <si>
    <t>681970</t>
  </si>
  <si>
    <t>06 93 03 60 05</t>
  </si>
  <si>
    <t>LA BRETAGNE</t>
  </si>
  <si>
    <t>64 D Chemin DE LA BOUCLE</t>
  </si>
  <si>
    <t>LA PUCE A L'OREILLE</t>
  </si>
  <si>
    <t>04973456997</t>
  </si>
  <si>
    <t>53197355000035</t>
  </si>
  <si>
    <t>208656</t>
  </si>
  <si>
    <t>06 81 05 14 60</t>
  </si>
  <si>
    <t>Les jardins du Beal</t>
  </si>
  <si>
    <t>9 Allée Bourvil</t>
  </si>
  <si>
    <t>84260315226</t>
  </si>
  <si>
    <t>38888418100040</t>
  </si>
  <si>
    <t>167903</t>
  </si>
  <si>
    <t>0970809088</t>
  </si>
  <si>
    <t>4 Rue de Ventadour</t>
  </si>
  <si>
    <t>LA PREVENTION ROUTIERE FORMATION</t>
  </si>
  <si>
    <t>11751748975</t>
  </si>
  <si>
    <t>38138123500021</t>
  </si>
  <si>
    <t>443530</t>
  </si>
  <si>
    <t>02968</t>
  </si>
  <si>
    <t>0171238251</t>
  </si>
  <si>
    <t>11 Rue BRUNEL</t>
  </si>
  <si>
    <t>LA PREVENTION MEDICALE</t>
  </si>
  <si>
    <t>11754454275</t>
  </si>
  <si>
    <t>48087179700019</t>
  </si>
  <si>
    <t>463681</t>
  </si>
  <si>
    <t>05 61 51 14 09</t>
  </si>
  <si>
    <t>6 Rue PIERRE CAZENEUVE</t>
  </si>
  <si>
    <t>LA PRADETTE</t>
  </si>
  <si>
    <t>73310001231</t>
  </si>
  <si>
    <t>77682543200052</t>
  </si>
  <si>
    <t>213032</t>
  </si>
  <si>
    <t>05 49 46 20 23</t>
  </si>
  <si>
    <t>86360 MONTAMISE</t>
  </si>
  <si>
    <t>21 Rue Du Petit Nieuil</t>
  </si>
  <si>
    <t>11/09/2014</t>
  </si>
  <si>
    <t>LA POITEVINE MONTAMISE</t>
  </si>
  <si>
    <t>LA POITEVINE</t>
  </si>
  <si>
    <t>75860181686</t>
  </si>
  <si>
    <t>89452347100023</t>
  </si>
  <si>
    <t>663360</t>
  </si>
  <si>
    <t>04 84 89 43 69</t>
  </si>
  <si>
    <t>14 Traverse DU CANOUBIER</t>
  </si>
  <si>
    <t>LA PLATEFORME FORMATION</t>
  </si>
  <si>
    <t>93131914013</t>
  </si>
  <si>
    <t>88378049600013</t>
  </si>
  <si>
    <t>606248</t>
  </si>
  <si>
    <t>0535549507</t>
  </si>
  <si>
    <t>Immeuble P</t>
  </si>
  <si>
    <t>29 Rue Robert Caumont</t>
  </si>
  <si>
    <t>23/10/2019</t>
  </si>
  <si>
    <t>LA PISCINE</t>
  </si>
  <si>
    <t>75331076333</t>
  </si>
  <si>
    <t>83052386600010</t>
  </si>
  <si>
    <t>683759</t>
  </si>
  <si>
    <t>06 11 56 65 17</t>
  </si>
  <si>
    <t>35 Boulevard GRIFFOUL DORVAL</t>
  </si>
  <si>
    <t>LA PENICHE DES TALENTS</t>
  </si>
  <si>
    <t>76311031631</t>
  </si>
  <si>
    <t>87898853400011</t>
  </si>
  <si>
    <t>407800</t>
  </si>
  <si>
    <t>2 Allée DE LA GARENNE</t>
  </si>
  <si>
    <t>LA PASSERA</t>
  </si>
  <si>
    <t>91300297130</t>
  </si>
  <si>
    <t>51405049100026</t>
  </si>
  <si>
    <t>656355</t>
  </si>
  <si>
    <t>54 Rue Gustave Eiffel</t>
  </si>
  <si>
    <t>LA PAROLE EST ACTION</t>
  </si>
  <si>
    <t>LA PAROLE EST ACTION - ORIENTACTION</t>
  </si>
  <si>
    <t>76810167581</t>
  </si>
  <si>
    <t>89300931600017</t>
  </si>
  <si>
    <t>601275</t>
  </si>
  <si>
    <t>01 41 50 07 20</t>
  </si>
  <si>
    <t>20 Rue Rouget De Lisle</t>
  </si>
  <si>
    <t>11/06/2019</t>
  </si>
  <si>
    <t>LA NEF</t>
  </si>
  <si>
    <t>11930561293</t>
  </si>
  <si>
    <t>49362098300012</t>
  </si>
  <si>
    <t>578034</t>
  </si>
  <si>
    <t>24350 MONTAGRIER</t>
  </si>
  <si>
    <t>Le Moulin du Pont</t>
  </si>
  <si>
    <t>LA MOINDRE DES CHOSES</t>
  </si>
  <si>
    <t>72240173624</t>
  </si>
  <si>
    <t>79857831600019</t>
  </si>
  <si>
    <t>666002</t>
  </si>
  <si>
    <t>03 80 48 03 22</t>
  </si>
  <si>
    <t>75 Avenue Jean Jaurès</t>
  </si>
  <si>
    <t>LA MINOTERIE</t>
  </si>
  <si>
    <t>27210398021</t>
  </si>
  <si>
    <t>37918590300083</t>
  </si>
  <si>
    <t>607083</t>
  </si>
  <si>
    <t>06 71 27 50 59</t>
  </si>
  <si>
    <t>ZAC Tournezy</t>
  </si>
  <si>
    <t>169 Rue Georges Auric</t>
  </si>
  <si>
    <t>LA MENUISERIE COLLABORATIVE</t>
  </si>
  <si>
    <t>76340977934</t>
  </si>
  <si>
    <t>82961819800024</t>
  </si>
  <si>
    <t>674059</t>
  </si>
  <si>
    <t>23 Rue Nicolai</t>
  </si>
  <si>
    <t>T1SCH</t>
  </si>
  <si>
    <t>LA MANUFACTURE DIGITALE - T1SCH</t>
  </si>
  <si>
    <t>11755886975</t>
  </si>
  <si>
    <t>51779726200022</t>
  </si>
  <si>
    <t>476110</t>
  </si>
  <si>
    <t>01 80 89 93 77</t>
  </si>
  <si>
    <t>93000 BOBIGNY</t>
  </si>
  <si>
    <t>47 Avenue Pasteur</t>
  </si>
  <si>
    <t>LA MAISON PASSIVE SERVICE</t>
  </si>
  <si>
    <t>11754512075</t>
  </si>
  <si>
    <t>51855536200012</t>
  </si>
  <si>
    <t>631164</t>
  </si>
  <si>
    <t>07 62 02 57 80</t>
  </si>
  <si>
    <t>4 Cours PIERRE PUGET</t>
  </si>
  <si>
    <t>31/08/2023</t>
  </si>
  <si>
    <t>LA MAISON N</t>
  </si>
  <si>
    <t>93131753313</t>
  </si>
  <si>
    <t>84247486800036</t>
  </si>
  <si>
    <t>671290</t>
  </si>
  <si>
    <t>07 68 64 02 02</t>
  </si>
  <si>
    <t>12 Boulevard Bonrepos</t>
  </si>
  <si>
    <t>LA MAISON DU VELO</t>
  </si>
  <si>
    <t>73310622831</t>
  </si>
  <si>
    <t>48742094500023</t>
  </si>
  <si>
    <t>563470</t>
  </si>
  <si>
    <t>352 621 50 40 20</t>
  </si>
  <si>
    <t>51 Rue ALBERT 1ER</t>
  </si>
  <si>
    <t>LA MAISON DU LIEN PARENT ENFANT</t>
  </si>
  <si>
    <t>660565</t>
  </si>
  <si>
    <t>09 86 58 53 73</t>
  </si>
  <si>
    <t>2 Rue rouget de lisle</t>
  </si>
  <si>
    <t>LA MAISON DES FORMATEURS ET FORMATRICES</t>
  </si>
  <si>
    <t>84630565263</t>
  </si>
  <si>
    <t>92093184700015</t>
  </si>
  <si>
    <t>570734</t>
  </si>
  <si>
    <t>30610 SAUVE</t>
  </si>
  <si>
    <t>ZAM DE COMBE MARTELE</t>
  </si>
  <si>
    <t>1 Chemin DES GARENNES</t>
  </si>
  <si>
    <t>LA MAISON DES ENFANTS EXTRAORDINAIRES</t>
  </si>
  <si>
    <t>76300401030</t>
  </si>
  <si>
    <t>82068968500023</t>
  </si>
  <si>
    <t>369093</t>
  </si>
  <si>
    <t>05 34 63 81 10</t>
  </si>
  <si>
    <t>MAISON DE L'INITIATIVE</t>
  </si>
  <si>
    <t>LA MAISON DE L'INITIATIVE</t>
  </si>
  <si>
    <t>73310215331</t>
  </si>
  <si>
    <t>39838610200048</t>
  </si>
  <si>
    <t>575896</t>
  </si>
  <si>
    <t>04 76 40 75 91</t>
  </si>
  <si>
    <t>97 GALERIE DE L'ARLEQUIN</t>
  </si>
  <si>
    <t>LA MAISON DE L'IMAGE</t>
  </si>
  <si>
    <t>82380080738</t>
  </si>
  <si>
    <t>34156513300012</t>
  </si>
  <si>
    <t>606595</t>
  </si>
  <si>
    <t>03 84 33 31 29</t>
  </si>
  <si>
    <t>39400 HAUTS DE BIENNE</t>
  </si>
  <si>
    <t>LES HAUTS DE BIENNE</t>
  </si>
  <si>
    <t>199 bis Rue DE LA REPUBLIQUE</t>
  </si>
  <si>
    <t>LA MAISON DE L'EMAIL</t>
  </si>
  <si>
    <t>LA MAISON DE L'EMAIL ASSOCIATION</t>
  </si>
  <si>
    <t>27390108439</t>
  </si>
  <si>
    <t>42458839000015</t>
  </si>
  <si>
    <t>419497</t>
  </si>
  <si>
    <t>05 49 59 59 59</t>
  </si>
  <si>
    <t>62 Avenue Du Plateau Des Glieres</t>
  </si>
  <si>
    <t>LA MAISON DE L'ANGLAIS</t>
  </si>
  <si>
    <t>LA MAISON DE L'ANGLAIS - WALL STREET ENGLISH</t>
  </si>
  <si>
    <t>54860105586</t>
  </si>
  <si>
    <t>50336080200055</t>
  </si>
  <si>
    <t>538620</t>
  </si>
  <si>
    <t>02 31 77 01 36</t>
  </si>
  <si>
    <t>BP 50</t>
  </si>
  <si>
    <t>13 Rue CURIE</t>
  </si>
  <si>
    <t>LA MAISON DE JEANNE</t>
  </si>
  <si>
    <t>26140104600014</t>
  </si>
  <si>
    <t>677796</t>
  </si>
  <si>
    <t>15 Cité Falguiere</t>
  </si>
  <si>
    <t>LA MAISON B</t>
  </si>
  <si>
    <t>11756100275</t>
  </si>
  <si>
    <t>82151803200031</t>
  </si>
  <si>
    <t>222781</t>
  </si>
  <si>
    <t>04 42 65 73 60</t>
  </si>
  <si>
    <t>QUARTIER LE PESQUIER SUD</t>
  </si>
  <si>
    <t>1100 Route BLANCHE</t>
  </si>
  <si>
    <t>ASSOCIATION LA MAISON</t>
  </si>
  <si>
    <t>LA MAISON A GARDANNE</t>
  </si>
  <si>
    <t>93130862713</t>
  </si>
  <si>
    <t>39775450800034</t>
  </si>
  <si>
    <t>623234</t>
  </si>
  <si>
    <t>03 84 31 55 03</t>
  </si>
  <si>
    <t>71240 MARNAY</t>
  </si>
  <si>
    <t>14 Place jean de joinville</t>
  </si>
  <si>
    <t>LA LITHOGRAPHIE</t>
  </si>
  <si>
    <t>43700066770</t>
  </si>
  <si>
    <t>78863805400015</t>
  </si>
  <si>
    <t>573085</t>
  </si>
  <si>
    <t>06 08 65 56 30</t>
  </si>
  <si>
    <t>87 Rue Lepic</t>
  </si>
  <si>
    <t>LA LISEUSE</t>
  </si>
  <si>
    <t>11755117675</t>
  </si>
  <si>
    <t>49008239300011</t>
  </si>
  <si>
    <t>620555</t>
  </si>
  <si>
    <t>04 67 68 60 05</t>
  </si>
  <si>
    <t>24 Rue TRONCHET</t>
  </si>
  <si>
    <t>LIGUE NATIONALE CONTRE L'OBESITE PARIS</t>
  </si>
  <si>
    <t>LA LIGUE NATIONALE CONTRE L'OBESITE</t>
  </si>
  <si>
    <t>11756058475</t>
  </si>
  <si>
    <t>80287035200027</t>
  </si>
  <si>
    <t>604495</t>
  </si>
  <si>
    <t>0240301176</t>
  </si>
  <si>
    <t>1 Rue JULES BRECHOIR</t>
  </si>
  <si>
    <t>05/09/2019</t>
  </si>
  <si>
    <t>LA LINA</t>
  </si>
  <si>
    <t>LA LIGUE D'IMPROVISATION NANTES ATLANTIQUE</t>
  </si>
  <si>
    <t>52440637344</t>
  </si>
  <si>
    <t>34843996900026</t>
  </si>
  <si>
    <t>671484</t>
  </si>
  <si>
    <t>04 66 36 31 31</t>
  </si>
  <si>
    <t>49 Avenue jean jaures</t>
  </si>
  <si>
    <t>LA LIGUE DE L'ENSEIGNEMENT DU GARD</t>
  </si>
  <si>
    <t>91300186530</t>
  </si>
  <si>
    <t>77591526700071</t>
  </si>
  <si>
    <t>190184</t>
  </si>
  <si>
    <t>04 94 24 72 72</t>
  </si>
  <si>
    <t>CREP DES LICES</t>
  </si>
  <si>
    <t>68 Avenue Victor Agostini</t>
  </si>
  <si>
    <t>FOL 83</t>
  </si>
  <si>
    <t>LA LIGUE DE L ENSEIGNEMENT LA FOL DU VAR</t>
  </si>
  <si>
    <t>93830003283</t>
  </si>
  <si>
    <t>77571367000039</t>
  </si>
  <si>
    <t>66461</t>
  </si>
  <si>
    <t>03131</t>
  </si>
  <si>
    <t>09 60 00 03 80</t>
  </si>
  <si>
    <t>2 bis Place De Touraine</t>
  </si>
  <si>
    <t>LLL FRANCE</t>
  </si>
  <si>
    <t>LA LECHE LEAGUE FRANCE</t>
  </si>
  <si>
    <t>11788640478</t>
  </si>
  <si>
    <t>37950887200023</t>
  </si>
  <si>
    <t>674217</t>
  </si>
  <si>
    <t>40300 ST LON LES MINES</t>
  </si>
  <si>
    <t>30 Route DU HERROU</t>
  </si>
  <si>
    <t>LA KADEMIE</t>
  </si>
  <si>
    <t>75400199040</t>
  </si>
  <si>
    <t>92004257900010</t>
  </si>
  <si>
    <t>495360</t>
  </si>
  <si>
    <t>03 88 23 43 98</t>
  </si>
  <si>
    <t>2 A Impasse de la Grande Ecluse</t>
  </si>
  <si>
    <t>LA GRANDE ECLUSE</t>
  </si>
  <si>
    <t>LA GRANDE ECLUSE CENTRE DE CONSULTATION FAMILIALE</t>
  </si>
  <si>
    <t>42670299367</t>
  </si>
  <si>
    <t>43430866400011</t>
  </si>
  <si>
    <t>661363</t>
  </si>
  <si>
    <t>18 Rue DU FAUBOURG DU TEMPLE</t>
  </si>
  <si>
    <t>LA FRESQUE DU CLIMAT</t>
  </si>
  <si>
    <t>11756989475</t>
  </si>
  <si>
    <t>84932910700023</t>
  </si>
  <si>
    <t>403532</t>
  </si>
  <si>
    <t>01 53 80 90 40</t>
  </si>
  <si>
    <t>10 Rue PONSCARME</t>
  </si>
  <si>
    <t>LFI</t>
  </si>
  <si>
    <t>LA FOURMI INFORMATIQUE</t>
  </si>
  <si>
    <t>11750981175</t>
  </si>
  <si>
    <t>33317222900051</t>
  </si>
  <si>
    <t>637038</t>
  </si>
  <si>
    <t>06 68 40 82 34</t>
  </si>
  <si>
    <t>83660 CARNOULES</t>
  </si>
  <si>
    <t>113 Chemin DU CROS DE SAUVAN</t>
  </si>
  <si>
    <t>LA FORMATION FRIGORIFIQUE</t>
  </si>
  <si>
    <t>93830534083</t>
  </si>
  <si>
    <t>45345536200021</t>
  </si>
  <si>
    <t>583182</t>
  </si>
  <si>
    <t>02 38 54 09 99</t>
  </si>
  <si>
    <t>44-46 Quai ST LAURENT</t>
  </si>
  <si>
    <t>LA FAC</t>
  </si>
  <si>
    <t>LA FORMATION DES ARCHITECTES DU CENTRE</t>
  </si>
  <si>
    <t>24450339345</t>
  </si>
  <si>
    <t>82489686400017</t>
  </si>
  <si>
    <t>619838</t>
  </si>
  <si>
    <t>48 Avenue du 8 mai 1945</t>
  </si>
  <si>
    <t>LA FORMATION</t>
  </si>
  <si>
    <t>75640448464</t>
  </si>
  <si>
    <t>84289633400013</t>
  </si>
  <si>
    <t>622394</t>
  </si>
  <si>
    <t>04 91 44 60 48</t>
  </si>
  <si>
    <t>4 Boulevard DE LA FORBINE</t>
  </si>
  <si>
    <t>27/12/2023</t>
  </si>
  <si>
    <t>LA FORBINE</t>
  </si>
  <si>
    <t>LA FORBINE LYCEE TECHNOLOGIQUE PRIVE DE CHIMIE ET BIOLOGIE</t>
  </si>
  <si>
    <t>93131493113</t>
  </si>
  <si>
    <t>75313273700010</t>
  </si>
  <si>
    <t>630329</t>
  </si>
  <si>
    <t>02380 VERNEUIL SOUS COUCY</t>
  </si>
  <si>
    <t>9 rue des sources</t>
  </si>
  <si>
    <t>LA FERME SOUCHINET VERNEUIL SOUS COUCY</t>
  </si>
  <si>
    <t>LA FERME SOUCHINET</t>
  </si>
  <si>
    <t>22020124202</t>
  </si>
  <si>
    <t>49767651000017</t>
  </si>
  <si>
    <t>491895</t>
  </si>
  <si>
    <t>04 71 47 01 64</t>
  </si>
  <si>
    <t>15800 THIEZAC</t>
  </si>
  <si>
    <t>LA FERME DE TRIELLE THIEZAC</t>
  </si>
  <si>
    <t>LA FERME DE TRIELLE</t>
  </si>
  <si>
    <t>83150133815</t>
  </si>
  <si>
    <t>32865816600025</t>
  </si>
  <si>
    <t>621330</t>
  </si>
  <si>
    <t>06 19 55 89 95</t>
  </si>
  <si>
    <t>83210 BELGENTIER</t>
  </si>
  <si>
    <t>LA VIGNASSE</t>
  </si>
  <si>
    <t>RD 554</t>
  </si>
  <si>
    <t>LA FERME DE BEAUGENSIERS</t>
  </si>
  <si>
    <t>93830579283</t>
  </si>
  <si>
    <t>42986820100014</t>
  </si>
  <si>
    <t>635376</t>
  </si>
  <si>
    <t>06 07 12 43 38</t>
  </si>
  <si>
    <t>21 Rue DE LIBOURNE</t>
  </si>
  <si>
    <t>LA FACILITATION</t>
  </si>
  <si>
    <t>75331316133</t>
  </si>
  <si>
    <t>89426035500017</t>
  </si>
  <si>
    <t>638183</t>
  </si>
  <si>
    <t>RES ANAXAGORE APT 706</t>
  </si>
  <si>
    <t>24 Rue JEAN COCTEAU</t>
  </si>
  <si>
    <t>LA FAC ST DENIS</t>
  </si>
  <si>
    <t>LA FAC - LA FORMATION A LA CARTE</t>
  </si>
  <si>
    <t>04973162297</t>
  </si>
  <si>
    <t>84166035000023</t>
  </si>
  <si>
    <t>686785</t>
  </si>
  <si>
    <t>06 35 30 75 80</t>
  </si>
  <si>
    <t>95380 VILLERON</t>
  </si>
  <si>
    <t>1 Rue du Jardin Carré</t>
  </si>
  <si>
    <t>LA FABRIQUE QUI PIQUE</t>
  </si>
  <si>
    <t>11950703995</t>
  </si>
  <si>
    <t>89106887600012</t>
  </si>
  <si>
    <t>NDA CADUC</t>
  </si>
  <si>
    <t>469750</t>
  </si>
  <si>
    <t>06 50 65 66 77</t>
  </si>
  <si>
    <t>PARC INNOLIN</t>
  </si>
  <si>
    <t>3 Rue DU GOLF</t>
  </si>
  <si>
    <t>24/10/2013</t>
  </si>
  <si>
    <t>LA FABRIQUE NARRATIVE</t>
  </si>
  <si>
    <t>75331014133</t>
  </si>
  <si>
    <t>79031313400021</t>
  </si>
  <si>
    <t>590952</t>
  </si>
  <si>
    <t>04 74 79 51 67</t>
  </si>
  <si>
    <t>178 Impasse DU PRE DE LA BARRE</t>
  </si>
  <si>
    <t>LA FABRIQUE JASPIR</t>
  </si>
  <si>
    <t>82380518438</t>
  </si>
  <si>
    <t>53487063900018</t>
  </si>
  <si>
    <t>439824</t>
  </si>
  <si>
    <t>02 49 74 74 73</t>
  </si>
  <si>
    <t>Za Route De Niafles</t>
  </si>
  <si>
    <t>19/02/2020</t>
  </si>
  <si>
    <t>LA FABRIQUE DES METIERS</t>
  </si>
  <si>
    <t>LA FABRIQUE DES METIERS - ASPIC ASSISTANCE EN SECURITE PREVENTION INCENDIE CONSEILS</t>
  </si>
  <si>
    <t>52530066653</t>
  </si>
  <si>
    <t>52309819200033</t>
  </si>
  <si>
    <t>672038</t>
  </si>
  <si>
    <t>06 92 80 81 82</t>
  </si>
  <si>
    <t>23 Chemin DENNEMONT</t>
  </si>
  <si>
    <t>LA FABRIQUE DES FUTURS</t>
  </si>
  <si>
    <t>04973454397</t>
  </si>
  <si>
    <t>91955127500010</t>
  </si>
  <si>
    <t>668059</t>
  </si>
  <si>
    <t>06 61 06 84 33</t>
  </si>
  <si>
    <t>44190 ST LUMINE DE CLISSON</t>
  </si>
  <si>
    <t>3 B Le Quennetier</t>
  </si>
  <si>
    <t>LA FABRIQUE CREATIVE DE SANTE</t>
  </si>
  <si>
    <t>52440830244</t>
  </si>
  <si>
    <t>81245176300039</t>
  </si>
  <si>
    <t>581446</t>
  </si>
  <si>
    <t>09 52 30 53 13</t>
  </si>
  <si>
    <t>31 Rue La Condamine</t>
  </si>
  <si>
    <t>LA FABRIQUE A BONHEUR</t>
  </si>
  <si>
    <t>11755158075</t>
  </si>
  <si>
    <t>75402130100025</t>
  </si>
  <si>
    <t>664765</t>
  </si>
  <si>
    <t>01 46 09 02 07</t>
  </si>
  <si>
    <t>23 Rue DES LONGS PRES</t>
  </si>
  <si>
    <t>LA DYNAMIQUE DU DIALOGUE</t>
  </si>
  <si>
    <t>11920090692</t>
  </si>
  <si>
    <t>33233557900048</t>
  </si>
  <si>
    <t>293763</t>
  </si>
  <si>
    <t>04 91 59 19 60</t>
  </si>
  <si>
    <t>24 Rue Des Catalans Residence</t>
  </si>
  <si>
    <t>LA DURANCE</t>
  </si>
  <si>
    <t>93131067813</t>
  </si>
  <si>
    <t>44032237800033</t>
  </si>
  <si>
    <t>491408</t>
  </si>
  <si>
    <t>01 39 50 35 66</t>
  </si>
  <si>
    <t>28 Boulevard DE LESSEPS</t>
  </si>
  <si>
    <t>21/10/2019</t>
  </si>
  <si>
    <t>LDPD</t>
  </si>
  <si>
    <t>LA DOULEUR ET LE PATIENT DOULOUREUX</t>
  </si>
  <si>
    <t>11788233678</t>
  </si>
  <si>
    <t>79353165800011</t>
  </si>
  <si>
    <t>203750</t>
  </si>
  <si>
    <t>01 60 13 81 81</t>
  </si>
  <si>
    <t>PARC D ACTIVITES DU MOULIN DE MASSY</t>
  </si>
  <si>
    <t>9 Rue DU SAULE TRAPU</t>
  </si>
  <si>
    <t>DEF</t>
  </si>
  <si>
    <t>LA DETECTION ELECTRONIQUE FRANCAISE</t>
  </si>
  <si>
    <t>11910353191</t>
  </si>
  <si>
    <t>71205626600117</t>
  </si>
  <si>
    <t>476560</t>
  </si>
  <si>
    <t>0142272243</t>
  </si>
  <si>
    <t>118 Boulevard Malesherbes</t>
  </si>
  <si>
    <t>LA CURATELAIRE</t>
  </si>
  <si>
    <t>11754825675</t>
  </si>
  <si>
    <t>53880988000015</t>
  </si>
  <si>
    <t>433871</t>
  </si>
  <si>
    <t>03 83 42 39 39</t>
  </si>
  <si>
    <t>54450 REILLON</t>
  </si>
  <si>
    <t>LA CROISEE DECOUVERTE</t>
  </si>
  <si>
    <t>41540184254</t>
  </si>
  <si>
    <t>41375187600017</t>
  </si>
  <si>
    <t>510531</t>
  </si>
  <si>
    <t>3210242151</t>
  </si>
  <si>
    <t>BELGIQUE - BIERGES</t>
  </si>
  <si>
    <t>9 Rue DE WAVRE</t>
  </si>
  <si>
    <t>21/01/2015</t>
  </si>
  <si>
    <t>LA COURTE ECHELLE</t>
  </si>
  <si>
    <t>634141</t>
  </si>
  <si>
    <t>06 11 71 06 83</t>
  </si>
  <si>
    <t>23 Avenue alsace lorraine</t>
  </si>
  <si>
    <t>LA COUR DU BIEN ETRE</t>
  </si>
  <si>
    <t>84380860138</t>
  </si>
  <si>
    <t>79245034800018</t>
  </si>
  <si>
    <t>644791</t>
  </si>
  <si>
    <t>02 38 54 62 43</t>
  </si>
  <si>
    <t>34 Rue du pressoir neuf</t>
  </si>
  <si>
    <t>LA COULEUR DU WEB</t>
  </si>
  <si>
    <t>24450325245</t>
  </si>
  <si>
    <t>81087691200017</t>
  </si>
  <si>
    <t>557225</t>
  </si>
  <si>
    <t>06 20 96 04 15</t>
  </si>
  <si>
    <t>4 bis chemin Louis Pasteur</t>
  </si>
  <si>
    <t>COOPERATIVE TIERS LIEUX</t>
  </si>
  <si>
    <t>LA COOPERATIVE DES TIERS-LIEUX TRAVAILLER AUTREMENT EN AQUITAINE</t>
  </si>
  <si>
    <t>72330991233</t>
  </si>
  <si>
    <t>79895807000020</t>
  </si>
  <si>
    <t>615705</t>
  </si>
  <si>
    <t>06 81 41 39 73</t>
  </si>
  <si>
    <t>LA COOP CNV</t>
  </si>
  <si>
    <t>11755987675</t>
  </si>
  <si>
    <t>87883813500027</t>
  </si>
  <si>
    <t>635728</t>
  </si>
  <si>
    <t>06 63 29 18 02</t>
  </si>
  <si>
    <t>7 Rue Albert TURPAIN</t>
  </si>
  <si>
    <t>LA CONSULTING - LAC</t>
  </si>
  <si>
    <t>54170113117</t>
  </si>
  <si>
    <t>47888771400036</t>
  </si>
  <si>
    <t>238466</t>
  </si>
  <si>
    <t>05600</t>
  </si>
  <si>
    <t>05 61 51 49 26</t>
  </si>
  <si>
    <t>20 Chemin DE LA CEPIERE</t>
  </si>
  <si>
    <t>LA CONSEILS</t>
  </si>
  <si>
    <t>LA CONSEILS - OPUS FABRICA</t>
  </si>
  <si>
    <t>73310264431</t>
  </si>
  <si>
    <t>40922034000122</t>
  </si>
  <si>
    <t>662781</t>
  </si>
  <si>
    <t>06 77 90 26 10</t>
  </si>
  <si>
    <t>16 Rue de Bucarest</t>
  </si>
  <si>
    <t>LA CONDAMINE</t>
  </si>
  <si>
    <t>11755669875</t>
  </si>
  <si>
    <t>81943275800038</t>
  </si>
  <si>
    <t>657700</t>
  </si>
  <si>
    <t>21500 QUINCEROT</t>
  </si>
  <si>
    <t>2 Rue DES SOUILLAS</t>
  </si>
  <si>
    <t>LA COMPAGNIE D'UN INSTANT A L'AUTRE</t>
  </si>
  <si>
    <t>26210270521</t>
  </si>
  <si>
    <t>48330879700032</t>
  </si>
  <si>
    <t>388658</t>
  </si>
  <si>
    <t>0231679179</t>
  </si>
  <si>
    <t>17 Avenue DE LA GARE</t>
  </si>
  <si>
    <t>LA COMPAGNIE DES PERMIS</t>
  </si>
  <si>
    <t>25140163014</t>
  </si>
  <si>
    <t>38912911500017</t>
  </si>
  <si>
    <t>683802</t>
  </si>
  <si>
    <t>06 25 78 55 66</t>
  </si>
  <si>
    <t>Maison De La Vie Vencoise</t>
  </si>
  <si>
    <t>51 Avenue DES ALLIES</t>
  </si>
  <si>
    <t>LA COMPAGNIE DE LA HULOTTE</t>
  </si>
  <si>
    <t>93060624106</t>
  </si>
  <si>
    <t>42979668300044</t>
  </si>
  <si>
    <t>647731</t>
  </si>
  <si>
    <t>04 72 91 36 38</t>
  </si>
  <si>
    <t>IMMEUBLE LE CUBIK</t>
  </si>
  <si>
    <t>1 Rue PIERRE BOURDEIX</t>
  </si>
  <si>
    <t>LA COMPAGNIE DE LA FORMATION LYON 7</t>
  </si>
  <si>
    <t>LA COMPAGNIE DE LA FORMATION - MBWAY</t>
  </si>
  <si>
    <t>11755201275</t>
  </si>
  <si>
    <t>32922456200705</t>
  </si>
  <si>
    <t>674588</t>
  </si>
  <si>
    <t>04 72 91 36 04</t>
  </si>
  <si>
    <t>22 Boulevard des Tchécoslovaques</t>
  </si>
  <si>
    <t>LA COMPAGNIE DE LA FORMATION - ISCOM LYON</t>
  </si>
  <si>
    <t>32922456200622</t>
  </si>
  <si>
    <t>684442</t>
  </si>
  <si>
    <t>Le Millenaire</t>
  </si>
  <si>
    <t>75 Allée JEAN MARIE TJIBAOU</t>
  </si>
  <si>
    <t>LA COMPAGNIE DE FORMATION PIGIER MBWAY MONTPELLIER</t>
  </si>
  <si>
    <t>LA COMPAGNIE DE FORMATION PIGIER MBWAY</t>
  </si>
  <si>
    <t>32922456200614</t>
  </si>
  <si>
    <t>489451</t>
  </si>
  <si>
    <t>01 55 31 26 00</t>
  </si>
  <si>
    <t>38 Rue Anatole France</t>
  </si>
  <si>
    <t>LA COMPAGNIE DE FORMATION - PIGIER LEVALLOIS PERRET</t>
  </si>
  <si>
    <t>LA COMPAGNIE DE FORMATION - PIGIER SIEGE</t>
  </si>
  <si>
    <t>32922456200630</t>
  </si>
  <si>
    <t>488926</t>
  </si>
  <si>
    <t>01 34 52 70 70</t>
  </si>
  <si>
    <t>23 Rue Colbert</t>
  </si>
  <si>
    <t>LA COMPAGNIE DE FORMATION PIGIER MONTIGNY LE BRETONNEUX</t>
  </si>
  <si>
    <t>LA COMPAGNIE DE FORMATION - PIGIER</t>
  </si>
  <si>
    <t>32922456200416</t>
  </si>
  <si>
    <t>521700</t>
  </si>
  <si>
    <t>LE GALAXIE</t>
  </si>
  <si>
    <t>14 Avenue GEORGES POMPIDOU</t>
  </si>
  <si>
    <t>LA COMPAGNIE DE FORMATION PIGIER LYON 3</t>
  </si>
  <si>
    <t>32922456200093</t>
  </si>
  <si>
    <t>673780</t>
  </si>
  <si>
    <t>04 66 38 87 00</t>
  </si>
  <si>
    <t>79 Rue CHRISTIAN MARTINEZ</t>
  </si>
  <si>
    <t>14/08/2024</t>
  </si>
  <si>
    <t>LA COMPAGNIE DE FORMATION NIMES</t>
  </si>
  <si>
    <t>32922456200929</t>
  </si>
  <si>
    <t>683796</t>
  </si>
  <si>
    <t>04 72 91 36 31</t>
  </si>
  <si>
    <t>26 Rue de la Villette</t>
  </si>
  <si>
    <t>LA COMPAGNIE DE FORMATION LYON</t>
  </si>
  <si>
    <t>LA COMPAGNIE DE FORMATION - MY DIGITALSCHOOL</t>
  </si>
  <si>
    <t>32922456200671</t>
  </si>
  <si>
    <t>661648</t>
  </si>
  <si>
    <t>04 67 10 57 66</t>
  </si>
  <si>
    <t>300 Avenue JACQUELINE AURIOL</t>
  </si>
  <si>
    <t>LA COMPAGNIE DE FORMATION MAUGUIO</t>
  </si>
  <si>
    <t>LA COMPAGNIE DE FORMATION - MBWAY</t>
  </si>
  <si>
    <t>32922456200721</t>
  </si>
  <si>
    <t>489463</t>
  </si>
  <si>
    <t>0155070755</t>
  </si>
  <si>
    <t>Parc du Pont de Flandre Bâtiment 32</t>
  </si>
  <si>
    <t>11 Rue de Cambrai</t>
  </si>
  <si>
    <t>PIGIER PERFORMANCE PARIS 19</t>
  </si>
  <si>
    <t>LA COMPAGNIE DE FORMATION</t>
  </si>
  <si>
    <t>32922456200549</t>
  </si>
  <si>
    <t>SIRET NON VALIDE</t>
  </si>
  <si>
    <t>185772</t>
  </si>
  <si>
    <t>03 88 37 59 00</t>
  </si>
  <si>
    <t>15 Rue des Magasins</t>
  </si>
  <si>
    <t>LA COMPAGNIE DE FORMATION PIGIER STRASBOURG</t>
  </si>
  <si>
    <t>32922456200184</t>
  </si>
  <si>
    <t>475919</t>
  </si>
  <si>
    <t>02 40 35 28 82</t>
  </si>
  <si>
    <t>4 Chemin de la Chatterie</t>
  </si>
  <si>
    <t>LA COMPAGNIE DE FORMATION PIGIER ST HERBLAIN</t>
  </si>
  <si>
    <t>32922456200572</t>
  </si>
  <si>
    <t>487302</t>
  </si>
  <si>
    <t>03 83 35 97 97</t>
  </si>
  <si>
    <t>43 Cours Léopold</t>
  </si>
  <si>
    <t>LA COMPAGNIE DE FORMATION PIGIER NANCY</t>
  </si>
  <si>
    <t>32922456200358</t>
  </si>
  <si>
    <t>488501</t>
  </si>
  <si>
    <t>06 08 32 25 66</t>
  </si>
  <si>
    <t>1702 Rue DE SAINT-PRIEST</t>
  </si>
  <si>
    <t>LA COMPAGNIE DE FORMATION PIGIER MONTPELLIER</t>
  </si>
  <si>
    <t>32922456200234</t>
  </si>
  <si>
    <t>584034</t>
  </si>
  <si>
    <t>05 57 83 14 12</t>
  </si>
  <si>
    <t>11 Rue LOUIS BLERIOT LES ATELIERS</t>
  </si>
  <si>
    <t>24/05/2018</t>
  </si>
  <si>
    <t>LA COMPAGNIE DE FORMATION PIGIER MBWAY BEGLES</t>
  </si>
  <si>
    <t>32922456200606</t>
  </si>
  <si>
    <t>481294</t>
  </si>
  <si>
    <t>01 64 79 79 90</t>
  </si>
  <si>
    <t>77190 DAMMARIE LES LYS</t>
  </si>
  <si>
    <t>LA CARTONNERIE</t>
  </si>
  <si>
    <t>824 Avenue DU LYS</t>
  </si>
  <si>
    <t>LA COMPAGNIE DE FORMATION PIGIER DAMMARIE LES LYS</t>
  </si>
  <si>
    <t>32922456200598</t>
  </si>
  <si>
    <t>490829</t>
  </si>
  <si>
    <t>0143273492</t>
  </si>
  <si>
    <t>44 Rue DE LA QUINTINIE</t>
  </si>
  <si>
    <t>LA COMPAGNIE DE FORMATION PARIS 15</t>
  </si>
  <si>
    <t>32922456200564</t>
  </si>
  <si>
    <t>492401</t>
  </si>
  <si>
    <t>04 93 29 83 33</t>
  </si>
  <si>
    <t>HIBISCUS PARK</t>
  </si>
  <si>
    <t>150 Boulevard DES JARDINIERS</t>
  </si>
  <si>
    <t>LA COMPAGNIE DE FORMATION NICE PIGIER</t>
  </si>
  <si>
    <t>32922456200267</t>
  </si>
  <si>
    <t>554613</t>
  </si>
  <si>
    <t>05 61 39 03 63</t>
  </si>
  <si>
    <t>210 Avenue LA TOLOSANE</t>
  </si>
  <si>
    <t>LA COMPAGNIE DE FORMATION LABEGE</t>
  </si>
  <si>
    <t>32922456200259</t>
  </si>
  <si>
    <t>476900</t>
  </si>
  <si>
    <t>0556333534</t>
  </si>
  <si>
    <t>23 Quai de la Paludale</t>
  </si>
  <si>
    <t>08/09/2015</t>
  </si>
  <si>
    <t>LA COMPAGNIE DE FORMATION BORDEAUX</t>
  </si>
  <si>
    <t>32922456200200</t>
  </si>
  <si>
    <t>679033</t>
  </si>
  <si>
    <t>1 Rue LE GOLF</t>
  </si>
  <si>
    <t>LA COLLECTIVE DES DROITS</t>
  </si>
  <si>
    <t>11756890175</t>
  </si>
  <si>
    <t>92439136000014</t>
  </si>
  <si>
    <t>678247</t>
  </si>
  <si>
    <t>06 19 27 42 78</t>
  </si>
  <si>
    <t>56260 LARMOR PLAGE</t>
  </si>
  <si>
    <t>7 bis Rue Victor Hugo</t>
  </si>
  <si>
    <t>LA CLINIQUE DU TRAVAIL</t>
  </si>
  <si>
    <t>53561011956</t>
  </si>
  <si>
    <t>90363639700015</t>
  </si>
  <si>
    <t>617234</t>
  </si>
  <si>
    <t>09 52 82 58 03</t>
  </si>
  <si>
    <t>22 Rue DE BRUXELLES</t>
  </si>
  <si>
    <t>LCN</t>
  </si>
  <si>
    <t>LA CLE NUMERIQUE</t>
  </si>
  <si>
    <t>11788099478</t>
  </si>
  <si>
    <t>51230829700013</t>
  </si>
  <si>
    <t>418560</t>
  </si>
  <si>
    <t>02 47 88 51 00</t>
  </si>
  <si>
    <t>8 Allée ROGER LECOTTE</t>
  </si>
  <si>
    <t>CFATAF</t>
  </si>
  <si>
    <t>LA CITE DES FORMATIONS - TOURS ALTERNANCE FORMATION</t>
  </si>
  <si>
    <t>24370147037</t>
  </si>
  <si>
    <t>32570588700033</t>
  </si>
  <si>
    <t>504592</t>
  </si>
  <si>
    <t>01 44 18 60 50</t>
  </si>
  <si>
    <t>91 Rue OBERKAMPF</t>
  </si>
  <si>
    <t>LA CIMADE</t>
  </si>
  <si>
    <t>LA CIMADE SERVICE OECUMENIQUE D'ENTRAIDE</t>
  </si>
  <si>
    <t>11755110675</t>
  </si>
  <si>
    <t>77566659700205</t>
  </si>
  <si>
    <t>675404</t>
  </si>
  <si>
    <t>01 64 09 16 25</t>
  </si>
  <si>
    <t>18 Rue Jacques Oudot</t>
  </si>
  <si>
    <t>LA CHATELEINE MELUN</t>
  </si>
  <si>
    <t>LA CHATELAINE - IWIGO PERMIS</t>
  </si>
  <si>
    <t>11770640077</t>
  </si>
  <si>
    <t>53746242600033</t>
  </si>
  <si>
    <t>682044</t>
  </si>
  <si>
    <t>03 21 06 56 97</t>
  </si>
  <si>
    <t>62170 NEUVILLE SOUS MONTREUIL</t>
  </si>
  <si>
    <t>1 Allée DE LA CHARTREUSE</t>
  </si>
  <si>
    <t>LA CHARTREUSE DE NEUVILLE</t>
  </si>
  <si>
    <t>32620319762</t>
  </si>
  <si>
    <t>50415140800011</t>
  </si>
  <si>
    <t>561393</t>
  </si>
  <si>
    <t>03 80 46 46 07</t>
  </si>
  <si>
    <t>21110 BRETENIERE</t>
  </si>
  <si>
    <t>Site Breteniere (Siège social)</t>
  </si>
  <si>
    <t>1 Rue DES COULOTS</t>
  </si>
  <si>
    <t>CHAMBRE D'AGRICULTURE BOURGOGNE FRANCHE-COMTE</t>
  </si>
  <si>
    <t>LA CHAMBRE REGIONALE D'AGRICULTURE DE BOURGOGNE FRANCHE-COMTE</t>
  </si>
  <si>
    <t>27210356821</t>
  </si>
  <si>
    <t>13002171000012</t>
  </si>
  <si>
    <t>496431</t>
  </si>
  <si>
    <t>02 32 33 18 88</t>
  </si>
  <si>
    <t>Espace St Léger</t>
  </si>
  <si>
    <t>5 Rue Vigor</t>
  </si>
  <si>
    <t>LA CAUSE DES ENFANTS</t>
  </si>
  <si>
    <t>23270182427</t>
  </si>
  <si>
    <t>39066725100040</t>
  </si>
  <si>
    <t>609092</t>
  </si>
  <si>
    <t>02 48 96 48 36</t>
  </si>
  <si>
    <t>3 Rue Hôtel Dieu</t>
  </si>
  <si>
    <t>LA CARROSSERIE MESNIER ATELIER THEATRE</t>
  </si>
  <si>
    <t>24180107118</t>
  </si>
  <si>
    <t>38991124900016</t>
  </si>
  <si>
    <t>530293</t>
  </si>
  <si>
    <t>05 96 55 03 81</t>
  </si>
  <si>
    <t>IMMEUBLE LAGUERRE - BAT A</t>
  </si>
  <si>
    <t>Lotissement PETITE COCOTTE - ZI CHAMPIGNY</t>
  </si>
  <si>
    <t>28/05/2020</t>
  </si>
  <si>
    <t>LA CARAIBEENNE DE FORMATION</t>
  </si>
  <si>
    <t>97970139397</t>
  </si>
  <si>
    <t>48482681300020</t>
  </si>
  <si>
    <t>650663</t>
  </si>
  <si>
    <t>82 Cours LAFAYETTE</t>
  </si>
  <si>
    <t>LA CAPSULE</t>
  </si>
  <si>
    <t>84691476369</t>
  </si>
  <si>
    <t>82386023400033</t>
  </si>
  <si>
    <t>646143</t>
  </si>
  <si>
    <t>09 88 44 28 08</t>
  </si>
  <si>
    <t>18 Avenue Jacqueline De Romilly</t>
  </si>
  <si>
    <t>LA CABANE SENSORIELLE</t>
  </si>
  <si>
    <t>53351136235</t>
  </si>
  <si>
    <t>91353355000012</t>
  </si>
  <si>
    <t>685926</t>
  </si>
  <si>
    <t>06 75 23 92 25</t>
  </si>
  <si>
    <t>7 Boulevard ENNEMOND RICHARD</t>
  </si>
  <si>
    <t>10/06/2025</t>
  </si>
  <si>
    <t>LA BULLE DU BIEN ETRE</t>
  </si>
  <si>
    <t>84420391242</t>
  </si>
  <si>
    <t>90875852700026</t>
  </si>
  <si>
    <t>672646</t>
  </si>
  <si>
    <t>09 72 64 42 67</t>
  </si>
  <si>
    <t>66 Rue DU FAUBOURG NATIONAL</t>
  </si>
  <si>
    <t>LA BRAISE</t>
  </si>
  <si>
    <t>44670587767</t>
  </si>
  <si>
    <t>82279456600023</t>
  </si>
  <si>
    <t>406090</t>
  </si>
  <si>
    <t>+32 2 523 04 94</t>
  </si>
  <si>
    <t>165 Rue DE NEERPEDE</t>
  </si>
  <si>
    <t>641650</t>
  </si>
  <si>
    <t>06 13 80 06 53</t>
  </si>
  <si>
    <t>80680 SAINS EN AMIENOIS</t>
  </si>
  <si>
    <t>12 Rue DU CUL DE SAC</t>
  </si>
  <si>
    <t>LA BOITE RH ET FORMATION</t>
  </si>
  <si>
    <t>32800204380</t>
  </si>
  <si>
    <t>84994227100016</t>
  </si>
  <si>
    <t>387708</t>
  </si>
  <si>
    <t>01637</t>
  </si>
  <si>
    <t>09 53 21 75 34</t>
  </si>
  <si>
    <t>16 Rue Eugene Baudoin</t>
  </si>
  <si>
    <t>LBDA</t>
  </si>
  <si>
    <t>LA BOITE D'ASSEMBLAGE</t>
  </si>
  <si>
    <t>11754198175</t>
  </si>
  <si>
    <t>49258919700036</t>
  </si>
  <si>
    <t>541734</t>
  </si>
  <si>
    <t>02 33 26 07 24</t>
  </si>
  <si>
    <t>23 Chemin DES CHATELETS</t>
  </si>
  <si>
    <t>LA BOITE AUX LETTRES</t>
  </si>
  <si>
    <t>25610027661</t>
  </si>
  <si>
    <t>39018546000057</t>
  </si>
  <si>
    <t>667390</t>
  </si>
  <si>
    <t>06 15 09 96 48</t>
  </si>
  <si>
    <t>13560 SENAS</t>
  </si>
  <si>
    <t>16 Chemin du pigeonnier</t>
  </si>
  <si>
    <t>03/03/2024</t>
  </si>
  <si>
    <t>LA BOITE A PAPIER</t>
  </si>
  <si>
    <t>93132054613</t>
  </si>
  <si>
    <t>90369417200011</t>
  </si>
  <si>
    <t>663098</t>
  </si>
  <si>
    <t>09 78 80 19 33</t>
  </si>
  <si>
    <t>LBAI</t>
  </si>
  <si>
    <t>LA BOITE A INDES - LBAI</t>
  </si>
  <si>
    <t>84691769469</t>
  </si>
  <si>
    <t>88089266600020</t>
  </si>
  <si>
    <t>667535</t>
  </si>
  <si>
    <t>16 Rue TIQUETONNE</t>
  </si>
  <si>
    <t>LA BICHE RENARD LBR</t>
  </si>
  <si>
    <t>LA BICHE RENARD - LBR</t>
  </si>
  <si>
    <t>11756243175</t>
  </si>
  <si>
    <t>81960119600028</t>
  </si>
  <si>
    <t>649533</t>
  </si>
  <si>
    <t>03 81 65 64 93</t>
  </si>
  <si>
    <t>12 C Rue DE FRANCHE-COMTE</t>
  </si>
  <si>
    <t>LA BELLE EQUIPE</t>
  </si>
  <si>
    <t>27250328325</t>
  </si>
  <si>
    <t>84057715900014</t>
  </si>
  <si>
    <t>622941</t>
  </si>
  <si>
    <t>05 96  73 31 18</t>
  </si>
  <si>
    <t>382 Chemin LONG PRE</t>
  </si>
  <si>
    <t>22/04/2021</t>
  </si>
  <si>
    <t>LA BEAUTE DU STRASS FORMATION</t>
  </si>
  <si>
    <t>02973155097</t>
  </si>
  <si>
    <t>79291685000029</t>
  </si>
  <si>
    <t>634890</t>
  </si>
  <si>
    <t>9 Allée DE L ILE GLORIETTE</t>
  </si>
  <si>
    <t>L UNIVERS DES LANGUES</t>
  </si>
  <si>
    <t>52440882744</t>
  </si>
  <si>
    <t>87969474300011</t>
  </si>
  <si>
    <t>495141</t>
  </si>
  <si>
    <t>05 94 31 21 21</t>
  </si>
  <si>
    <t>41 Rue du 14 juillet</t>
  </si>
  <si>
    <t>L INSTITUT DES AMERIQUES CAYENNE</t>
  </si>
  <si>
    <t>L INSTITUT DES AMERIQUES</t>
  </si>
  <si>
    <t>96973049597</t>
  </si>
  <si>
    <t>48220301500037</t>
  </si>
  <si>
    <t>582438</t>
  </si>
  <si>
    <t>05 59 30 46 26</t>
  </si>
  <si>
    <t>2 Avenue Du Président PIERRE ANGOT</t>
  </si>
  <si>
    <t>APESA</t>
  </si>
  <si>
    <t>L ENVIRON SECUR AQUITAINE - APESA</t>
  </si>
  <si>
    <t>72640158264</t>
  </si>
  <si>
    <t>40491092900011</t>
  </si>
  <si>
    <t>620245</t>
  </si>
  <si>
    <t>06 52 77 10 14</t>
  </si>
  <si>
    <t>2 Rue DESCOINS TINARD</t>
  </si>
  <si>
    <t>L ENFANFARE</t>
  </si>
  <si>
    <t>76310813431</t>
  </si>
  <si>
    <t>50070265900037</t>
  </si>
  <si>
    <t>495177</t>
  </si>
  <si>
    <t>0344072814</t>
  </si>
  <si>
    <t>60120 BRETEUIL</t>
  </si>
  <si>
    <t>16 ter Rue de Paris</t>
  </si>
  <si>
    <t>L' ATELIER DES ALIZIERS</t>
  </si>
  <si>
    <t>32600334760</t>
  </si>
  <si>
    <t>84275249500015</t>
  </si>
  <si>
    <t>654632</t>
  </si>
  <si>
    <t>42650 ST JEAN BONNEFONDS</t>
  </si>
  <si>
    <t>2 Rue J Marie Maisonnette</t>
  </si>
  <si>
    <t>K3W</t>
  </si>
  <si>
    <t>84420365742</t>
  </si>
  <si>
    <t>89443817500024</t>
  </si>
  <si>
    <t>629522</t>
  </si>
  <si>
    <t>06 20 02 50 51</t>
  </si>
  <si>
    <t>33470 LE TEICH</t>
  </si>
  <si>
    <t>6 Rue Du Ruat</t>
  </si>
  <si>
    <t>K2SC</t>
  </si>
  <si>
    <t>75331328033</t>
  </si>
  <si>
    <t>81077116200023</t>
  </si>
  <si>
    <t>455799</t>
  </si>
  <si>
    <t>01 53 75 18 32</t>
  </si>
  <si>
    <t>25 C Rue PONTHIEU</t>
  </si>
  <si>
    <t>K2 DEVELOPPEMENT</t>
  </si>
  <si>
    <t>11754239375</t>
  </si>
  <si>
    <t>50017186300029</t>
  </si>
  <si>
    <t>361495</t>
  </si>
  <si>
    <t>01 40 30 23 23</t>
  </si>
  <si>
    <t>3 Rue DES MONTIBOEUFS</t>
  </si>
  <si>
    <t>KYNOS</t>
  </si>
  <si>
    <t>11751216675</t>
  </si>
  <si>
    <t>34175719300030</t>
  </si>
  <si>
    <t>617799</t>
  </si>
  <si>
    <t>02 22 51 31 86</t>
  </si>
  <si>
    <t>11 Avenue des peupliers</t>
  </si>
  <si>
    <t>KURSUS FORMATION</t>
  </si>
  <si>
    <t>53350784935</t>
  </si>
  <si>
    <t>47799877700031</t>
  </si>
  <si>
    <t>671162</t>
  </si>
  <si>
    <t>06 98 94 16 95</t>
  </si>
  <si>
    <t>20 Place Tolozan</t>
  </si>
  <si>
    <t>KURIBAY HR CONSULTING</t>
  </si>
  <si>
    <t>82690628469</t>
  </si>
  <si>
    <t>41870310400046</t>
  </si>
  <si>
    <t>548005</t>
  </si>
  <si>
    <t>01 49 30 52 20</t>
  </si>
  <si>
    <t>89110 LES ORMES</t>
  </si>
  <si>
    <t>HAMEAU LES TOUCHARDS</t>
  </si>
  <si>
    <t>20 Route DES TOUCHARDS</t>
  </si>
  <si>
    <t>KURC EMMANUEL</t>
  </si>
  <si>
    <t>KURC EMMANUEL - ACFV CONSULTANT</t>
  </si>
  <si>
    <t>27890134089</t>
  </si>
  <si>
    <t>52774901400025</t>
  </si>
  <si>
    <t>551132</t>
  </si>
  <si>
    <t>41 58 702 6297</t>
  </si>
  <si>
    <t>SUISSE - PETIT LANCY</t>
  </si>
  <si>
    <t>12 Avenue DES MORGINES</t>
  </si>
  <si>
    <t>KUONI CONGRESS</t>
  </si>
  <si>
    <t>KUONI GLOBAL TRAVEL SERVICES AG</t>
  </si>
  <si>
    <t>625140</t>
  </si>
  <si>
    <t>06 11 75 92 15</t>
  </si>
  <si>
    <t>1 Rue TERRADOU</t>
  </si>
  <si>
    <t>KTRALONGO</t>
  </si>
  <si>
    <t>KTRALONGON - AFTEC CARPENTRAS</t>
  </si>
  <si>
    <t>93840402184</t>
  </si>
  <si>
    <t>83958118800019</t>
  </si>
  <si>
    <t>628864</t>
  </si>
  <si>
    <t>07 81 74 07 04</t>
  </si>
  <si>
    <t>28 B Rue DES PELERINS</t>
  </si>
  <si>
    <t>KSRESILIENCE</t>
  </si>
  <si>
    <t>KSRESILIENCE - IFPTN</t>
  </si>
  <si>
    <t>44670632667</t>
  </si>
  <si>
    <t>84471734800016</t>
  </si>
  <si>
    <t>618172</t>
  </si>
  <si>
    <t>06 16 43 17 11</t>
  </si>
  <si>
    <t>Résidence Haut Brion</t>
  </si>
  <si>
    <t>27 Rue du château d'eau</t>
  </si>
  <si>
    <t>KRYSIAK LAURENT</t>
  </si>
  <si>
    <t>KRYSIAK LAURENT PIERRE SIMON - QCH</t>
  </si>
  <si>
    <t>72330882333</t>
  </si>
  <si>
    <t>53903385200010</t>
  </si>
  <si>
    <t>640580</t>
  </si>
  <si>
    <t>29 Rue du Gouédic</t>
  </si>
  <si>
    <t>K-RYER</t>
  </si>
  <si>
    <t>53220893522</t>
  </si>
  <si>
    <t>85057765100019</t>
  </si>
  <si>
    <t>621821</t>
  </si>
  <si>
    <t>06 81 09 28 64</t>
  </si>
  <si>
    <t>57340 BRULANGE</t>
  </si>
  <si>
    <t>28 Rue DE L'EGLISE</t>
  </si>
  <si>
    <t>24/03/2021</t>
  </si>
  <si>
    <t>KRUGER KATIA</t>
  </si>
  <si>
    <t>44570386457</t>
  </si>
  <si>
    <t>49096135600022</t>
  </si>
  <si>
    <t>589240</t>
  </si>
  <si>
    <t>0320714120</t>
  </si>
  <si>
    <t>6 ter Rue PIERRE ET MARIE CURIE</t>
  </si>
  <si>
    <t>KRONOS NEW TIME</t>
  </si>
  <si>
    <t>31590790459</t>
  </si>
  <si>
    <t>44749386700017</t>
  </si>
  <si>
    <t>651217</t>
  </si>
  <si>
    <t>06 27 73 22 40</t>
  </si>
  <si>
    <t>34160 ST DREZERY</t>
  </si>
  <si>
    <t>780 Rue du devois</t>
  </si>
  <si>
    <t>KRISA BOS NATHALIE</t>
  </si>
  <si>
    <t>91340849134</t>
  </si>
  <si>
    <t>79847024100018</t>
  </si>
  <si>
    <t>598884</t>
  </si>
  <si>
    <t>01 77 75 51 26</t>
  </si>
  <si>
    <t>1 Parvis de la DEFENSE</t>
  </si>
  <si>
    <t>KRECHENDO TRADING PARIS</t>
  </si>
  <si>
    <t>11755099975</t>
  </si>
  <si>
    <t>79527808400012</t>
  </si>
  <si>
    <t>679690</t>
  </si>
  <si>
    <t>05 54 54 57 72</t>
  </si>
  <si>
    <t>97130 CAPESTERRE BELLE EAU</t>
  </si>
  <si>
    <t>CHEZ FIDEM DOM - LD GUSTAVIA</t>
  </si>
  <si>
    <t>65 Rue DE LA PAIX</t>
  </si>
  <si>
    <t>KREASY CHALLENGES</t>
  </si>
  <si>
    <t>01973180097</t>
  </si>
  <si>
    <t>84087486100015</t>
  </si>
  <si>
    <t>454254</t>
  </si>
  <si>
    <t>04 70 59 78 74</t>
  </si>
  <si>
    <t>03250 LAPRUGNE</t>
  </si>
  <si>
    <t>LA COTE</t>
  </si>
  <si>
    <t>KRAUS JEAN-MICHEL - PST</t>
  </si>
  <si>
    <t>KRAUS JEAN-MICHEL - PREVENTION ET SECOURS DU TRAVAIL</t>
  </si>
  <si>
    <t>83030343603</t>
  </si>
  <si>
    <t>53933788100012</t>
  </si>
  <si>
    <t>443931</t>
  </si>
  <si>
    <t>06 13 24 46 80</t>
  </si>
  <si>
    <t>4 Cours MARIGNY</t>
  </si>
  <si>
    <t>KRAMARZ PIERRE</t>
  </si>
  <si>
    <t>11940619094</t>
  </si>
  <si>
    <t>40475726200021</t>
  </si>
  <si>
    <t>558515</t>
  </si>
  <si>
    <t>06 60 44 95 68</t>
  </si>
  <si>
    <t>5 Rue PAUL DE KOCK</t>
  </si>
  <si>
    <t>KPTEN - FORMATION</t>
  </si>
  <si>
    <t>11922144492</t>
  </si>
  <si>
    <t>81959997800015</t>
  </si>
  <si>
    <t>683670</t>
  </si>
  <si>
    <t>06 79 84 41 66</t>
  </si>
  <si>
    <t>21 Rue de la Moulinatte</t>
  </si>
  <si>
    <t>KPOSE</t>
  </si>
  <si>
    <t>75331613533</t>
  </si>
  <si>
    <t>85312681100035</t>
  </si>
  <si>
    <t>649338</t>
  </si>
  <si>
    <t>01 55 68 68 68</t>
  </si>
  <si>
    <t>TOUR EQHO - PARIS LA DEFENSE</t>
  </si>
  <si>
    <t>2 Avenue Gambetta</t>
  </si>
  <si>
    <t>KPMG ADVISORY PUTEAUX</t>
  </si>
  <si>
    <t>KPMG ADVISORY</t>
  </si>
  <si>
    <t>11922531292</t>
  </si>
  <si>
    <t>90352616800013</t>
  </si>
  <si>
    <t>247832</t>
  </si>
  <si>
    <t>04 96 20 53 23</t>
  </si>
  <si>
    <t>TOUR EQHO CS 60055</t>
  </si>
  <si>
    <t>KPMG ACADEMY - CENFOP</t>
  </si>
  <si>
    <t>KPMG ACADEMY</t>
  </si>
  <si>
    <t>11920002792</t>
  </si>
  <si>
    <t>30966063700039</t>
  </si>
  <si>
    <t>684661</t>
  </si>
  <si>
    <t>06 62 14 04 60</t>
  </si>
  <si>
    <t>14 Rue de la gare</t>
  </si>
  <si>
    <t>KPI FORMATIONS</t>
  </si>
  <si>
    <t>32591139859</t>
  </si>
  <si>
    <t>91479248600013</t>
  </si>
  <si>
    <t>641571</t>
  </si>
  <si>
    <t>07 83 26 49 24</t>
  </si>
  <si>
    <t>16 Rue BURDIN</t>
  </si>
  <si>
    <t>KOWANDI DE LA ROCHEFORDIERE ISABELLE</t>
  </si>
  <si>
    <t>84730303073</t>
  </si>
  <si>
    <t>50872510800064</t>
  </si>
  <si>
    <t>546471</t>
  </si>
  <si>
    <t>49 22196444644</t>
  </si>
  <si>
    <t>C/O MAGEN DARM ZENTRUM WIENER PLATZ</t>
  </si>
  <si>
    <t>9 GENOVEVASTR.</t>
  </si>
  <si>
    <t>30/06/2016</t>
  </si>
  <si>
    <t>KOWALLIK MARTIN</t>
  </si>
  <si>
    <t>KOWALLIK MARTIN - ENDOSONO.NET</t>
  </si>
  <si>
    <t>607290</t>
  </si>
  <si>
    <t>0240204795</t>
  </si>
  <si>
    <t>8 Rue kervegan</t>
  </si>
  <si>
    <t>KOSMOS NANTES</t>
  </si>
  <si>
    <t>KOSMOS</t>
  </si>
  <si>
    <t>52440747444</t>
  </si>
  <si>
    <t>41922342500044</t>
  </si>
  <si>
    <t>478465</t>
  </si>
  <si>
    <t>06 09 18 12 96</t>
  </si>
  <si>
    <t>11110 ARMISSAN</t>
  </si>
  <si>
    <t>12 Rue DE LA MAIRIE</t>
  </si>
  <si>
    <t>CEZARD VERONIQUE</t>
  </si>
  <si>
    <t>KORTULEWSKI CEZARD VERONIQUE - GENOMM</t>
  </si>
  <si>
    <t>73120067812</t>
  </si>
  <si>
    <t>38774912000094</t>
  </si>
  <si>
    <t>627811</t>
  </si>
  <si>
    <t>06 22 86 21 91</t>
  </si>
  <si>
    <t>15 Rue Charles Meunier</t>
  </si>
  <si>
    <t>KOREVIE KINESIOLOGIE</t>
  </si>
  <si>
    <t>11770666877</t>
  </si>
  <si>
    <t>84428199800014</t>
  </si>
  <si>
    <t>534043</t>
  </si>
  <si>
    <t>0156954630</t>
  </si>
  <si>
    <t>18-24 Rue rue Coriolis</t>
  </si>
  <si>
    <t>KOREVA FORMATION</t>
  </si>
  <si>
    <t>11755250875</t>
  </si>
  <si>
    <t>79341243800012</t>
  </si>
  <si>
    <t>640761</t>
  </si>
  <si>
    <t>06 49 24 76 36</t>
  </si>
  <si>
    <t>108 Boulevard JULES DURARD</t>
  </si>
  <si>
    <t>KONSULTO</t>
  </si>
  <si>
    <t>28140353014</t>
  </si>
  <si>
    <t>89331834500012</t>
  </si>
  <si>
    <t>651369</t>
  </si>
  <si>
    <t>32 10 617740</t>
  </si>
  <si>
    <t>BELGIQUE - COURT-SAINT-ETIENNE</t>
  </si>
  <si>
    <t>16 Rue MASBOURG</t>
  </si>
  <si>
    <t>KONINCKX GUY - NAMASTIS</t>
  </si>
  <si>
    <t>506655</t>
  </si>
  <si>
    <t>01 30 86 60 00</t>
  </si>
  <si>
    <t>365 Route DE SAINT GERMAIN</t>
  </si>
  <si>
    <t>KONICA MINOLTA CARRIERES SUR SEINE</t>
  </si>
  <si>
    <t>KONICA MINOLTA BUSINESS SOLUTIONS FRANCE</t>
  </si>
  <si>
    <t>11780301778</t>
  </si>
  <si>
    <t>30269561400354</t>
  </si>
  <si>
    <t>652430</t>
  </si>
  <si>
    <t>01 88 33 60 85</t>
  </si>
  <si>
    <t>21 Place DE LA RÉPUBLIQUE</t>
  </si>
  <si>
    <t>KONCILIO PARIS</t>
  </si>
  <si>
    <t>KONCILIO</t>
  </si>
  <si>
    <t>11756290275</t>
  </si>
  <si>
    <t>85103840600019</t>
  </si>
  <si>
    <t>667663</t>
  </si>
  <si>
    <t>06 37 50 20 55</t>
  </si>
  <si>
    <t>254 Rue VENDOME</t>
  </si>
  <si>
    <t>KOLINKIS</t>
  </si>
  <si>
    <t>84692146169</t>
  </si>
  <si>
    <t>97933442200016</t>
  </si>
  <si>
    <t>684582</t>
  </si>
  <si>
    <t>04 27 30 04 37</t>
  </si>
  <si>
    <t>133 Allée des Prêles</t>
  </si>
  <si>
    <t>KOKI SOFTWARE</t>
  </si>
  <si>
    <t>84010311201</t>
  </si>
  <si>
    <t>79821895400021</t>
  </si>
  <si>
    <t>654206</t>
  </si>
  <si>
    <t>45 Quai RAMBAUD</t>
  </si>
  <si>
    <t>KOHE MANAGEMENT</t>
  </si>
  <si>
    <t>82690779869</t>
  </si>
  <si>
    <t>44485986200021</t>
  </si>
  <si>
    <t>635510</t>
  </si>
  <si>
    <t>06 67 90 86 11</t>
  </si>
  <si>
    <t>16 Rue des Noyers</t>
  </si>
  <si>
    <t>KOFFI KOUASSI</t>
  </si>
  <si>
    <t>KOFFI KOUASSI - RAYONNEL FORMATIONS</t>
  </si>
  <si>
    <t>82691124169</t>
  </si>
  <si>
    <t>42057689400042</t>
  </si>
  <si>
    <t>677838</t>
  </si>
  <si>
    <t>04 75 78 14 14</t>
  </si>
  <si>
    <t>Plateau de Lautagne</t>
  </si>
  <si>
    <t>53 Avenue des Langories</t>
  </si>
  <si>
    <t>KOESIO AURA VALENCE</t>
  </si>
  <si>
    <t>KOESIO AURA</t>
  </si>
  <si>
    <t>82260098226</t>
  </si>
  <si>
    <t>38122838600102</t>
  </si>
  <si>
    <t>580132</t>
  </si>
  <si>
    <t>06 61 93 59 62</t>
  </si>
  <si>
    <t>78110 LE VESINET</t>
  </si>
  <si>
    <t>22 Rue HENRI CLOPPET</t>
  </si>
  <si>
    <t>KODSI MAIO ROLANDE - RKM FORMATION COACHING</t>
  </si>
  <si>
    <t>11788027578</t>
  </si>
  <si>
    <t>48434016100013</t>
  </si>
  <si>
    <t>678326</t>
  </si>
  <si>
    <t>06 84 23 78 36</t>
  </si>
  <si>
    <t>39600 ARBOIS</t>
  </si>
  <si>
    <t>15 Route de Villeneuve</t>
  </si>
  <si>
    <t>KOCSI ACCOMPAGNEMENT</t>
  </si>
  <si>
    <t>27390123239</t>
  </si>
  <si>
    <t>84003002700014</t>
  </si>
  <si>
    <t>569768</t>
  </si>
  <si>
    <t>0479691890</t>
  </si>
  <si>
    <t>PARC ACTIVITE COTE ROUSSE</t>
  </si>
  <si>
    <t>180 Rue DE GENEVOIS</t>
  </si>
  <si>
    <t>KOCEA EDUCALIS</t>
  </si>
  <si>
    <t>82730115273</t>
  </si>
  <si>
    <t>49068575700018</t>
  </si>
  <si>
    <t>644961</t>
  </si>
  <si>
    <t>45 35 32 26 26</t>
  </si>
  <si>
    <t>DANEMARK - COPENHAGUEN</t>
  </si>
  <si>
    <t>Nørregade 10</t>
  </si>
  <si>
    <t>UCPH</t>
  </si>
  <si>
    <t>KOBENHAVNS UNIVERSITET - UNIVERSITY OF COPENHAGUEN</t>
  </si>
  <si>
    <t>650687</t>
  </si>
  <si>
    <t>05 82 95 19 19</t>
  </si>
  <si>
    <t>BATIMENT h</t>
  </si>
  <si>
    <t>46 Route DE NARBONNE</t>
  </si>
  <si>
    <t>KOALYS AUZEVILLE TOLOSANE</t>
  </si>
  <si>
    <t>KOALYS -  ALEA CONTROLES</t>
  </si>
  <si>
    <t>73310310231</t>
  </si>
  <si>
    <t>41100783400079</t>
  </si>
  <si>
    <t>602498</t>
  </si>
  <si>
    <t>03 81 38 29 50</t>
  </si>
  <si>
    <t>25520 GOUX LES USIERS</t>
  </si>
  <si>
    <t>17 Rue DE L'eglise</t>
  </si>
  <si>
    <t>KNOWLLENCE</t>
  </si>
  <si>
    <t>27250342025</t>
  </si>
  <si>
    <t>49336080400014</t>
  </si>
  <si>
    <t>580284</t>
  </si>
  <si>
    <t>06 89 87 13 62</t>
  </si>
  <si>
    <t>71350 CIEL</t>
  </si>
  <si>
    <t>3 Allée DU VERGER</t>
  </si>
  <si>
    <t>KNODERER FREDERIC MANUEL ROBERT - DOLPHI FORMATION</t>
  </si>
  <si>
    <t>26710157671</t>
  </si>
  <si>
    <t>48064101800027</t>
  </si>
  <si>
    <t>506369</t>
  </si>
  <si>
    <t>07 071  606 3247</t>
  </si>
  <si>
    <t>Clinic Tübingen - BG Trauma  Département de physiothérap</t>
  </si>
  <si>
    <t>Schnarrenberg Strasse 95</t>
  </si>
  <si>
    <t>01/12/2014</t>
  </si>
  <si>
    <t>KNIESCHUL</t>
  </si>
  <si>
    <t>579178</t>
  </si>
  <si>
    <t>0164363700</t>
  </si>
  <si>
    <t>77165 ST SOUPPLETS</t>
  </si>
  <si>
    <t>ZI DU SAUVOY</t>
  </si>
  <si>
    <t>KNAUF PLATRES ET CIE</t>
  </si>
  <si>
    <t>11770448377</t>
  </si>
  <si>
    <t>31766820000031</t>
  </si>
  <si>
    <t>680035</t>
  </si>
  <si>
    <t>07 49 82 59 55</t>
  </si>
  <si>
    <t>2 Allée de la TEOULE</t>
  </si>
  <si>
    <t>KMP</t>
  </si>
  <si>
    <t>75640502264</t>
  </si>
  <si>
    <t>82832824500018</t>
  </si>
  <si>
    <t>670042</t>
  </si>
  <si>
    <t>08934</t>
  </si>
  <si>
    <t>06 17 03 94 98</t>
  </si>
  <si>
    <t>54 Rue Gabriel Péri</t>
  </si>
  <si>
    <t>KLYF - K LYF VILLEURBANNE</t>
  </si>
  <si>
    <t>KLYF - K LYF</t>
  </si>
  <si>
    <t>84691593369</t>
  </si>
  <si>
    <t>84063953800015</t>
  </si>
  <si>
    <t>638961</t>
  </si>
  <si>
    <t>03 39 64 01 44</t>
  </si>
  <si>
    <t>52 Rue URBAIN LEVERRIER</t>
  </si>
  <si>
    <t>KLIP FORMATION</t>
  </si>
  <si>
    <t>27250339125</t>
  </si>
  <si>
    <t>88828969100014</t>
  </si>
  <si>
    <t>546380</t>
  </si>
  <si>
    <t>49 201 1740</t>
  </si>
  <si>
    <t>ALLEMAGNE - ESSEN</t>
  </si>
  <si>
    <t>Stadtbezirke I</t>
  </si>
  <si>
    <t>92 Henricistrasse</t>
  </si>
  <si>
    <t>KLINIKEN ESSEN-MITTE</t>
  </si>
  <si>
    <t>509127</t>
  </si>
  <si>
    <t>41 44 387 21 11</t>
  </si>
  <si>
    <t>Witellikerstrasse 40</t>
  </si>
  <si>
    <t>HIRSLANDEN</t>
  </si>
  <si>
    <t>KLINIK HIRSLANDEN</t>
  </si>
  <si>
    <t>513260</t>
  </si>
  <si>
    <t>+4968411628411</t>
  </si>
  <si>
    <t>Universitätsklinikum des Saarlandes</t>
  </si>
  <si>
    <t>9 Gebaude</t>
  </si>
  <si>
    <t>13/02/2015</t>
  </si>
  <si>
    <t>KLINIK FUER PAEDIATRISCHE ONKOLOGIE UND HAEMATOLOGIE</t>
  </si>
  <si>
    <t>683553</t>
  </si>
  <si>
    <t>06 87 14 16 41</t>
  </si>
  <si>
    <t>30 Rue du Grand Villiers</t>
  </si>
  <si>
    <t>KLINGEMANN CARINE</t>
  </si>
  <si>
    <t>KLINGEMANN CARINE - CARINE K ACCOMPAGNEMENT</t>
  </si>
  <si>
    <t>24450400845</t>
  </si>
  <si>
    <t>43324827500052</t>
  </si>
  <si>
    <t>383491</t>
  </si>
  <si>
    <t>03 87 62 76 73</t>
  </si>
  <si>
    <t>57130 JOUY AUX ARCHES</t>
  </si>
  <si>
    <t>6 Rue Saussaie en Mi Terre</t>
  </si>
  <si>
    <t>KLETT EMMANUEL</t>
  </si>
  <si>
    <t>KLETT EMMANUEL - AGORA</t>
  </si>
  <si>
    <t>41570180557</t>
  </si>
  <si>
    <t>42478091400075</t>
  </si>
  <si>
    <t>452269</t>
  </si>
  <si>
    <t>01 49 36 46 20</t>
  </si>
  <si>
    <t>12 Rue PAUL LANGEVIN</t>
  </si>
  <si>
    <t>11/10/2018</t>
  </si>
  <si>
    <t>KLEKOON</t>
  </si>
  <si>
    <t>11930715193</t>
  </si>
  <si>
    <t>42140180300042</t>
  </si>
  <si>
    <t>636502</t>
  </si>
  <si>
    <t>90800 BAVILLIERS</t>
  </si>
  <si>
    <t>3 Rue du chatelet</t>
  </si>
  <si>
    <t>KLEIN PAUL</t>
  </si>
  <si>
    <t>43900057490</t>
  </si>
  <si>
    <t>81010558500022</t>
  </si>
  <si>
    <t>636587</t>
  </si>
  <si>
    <t>La Boursidiere</t>
  </si>
  <si>
    <t>KLEE CONSEIL &amp; INTEGRATION LE PLESSIS ROBINSON</t>
  </si>
  <si>
    <t>KLEE CONSEIL &amp; INTEGRATION</t>
  </si>
  <si>
    <t>11922420592</t>
  </si>
  <si>
    <t>75236509800017</t>
  </si>
  <si>
    <t>636678</t>
  </si>
  <si>
    <t>06 21 99 90 66</t>
  </si>
  <si>
    <t>180 Avenue DU PRADO</t>
  </si>
  <si>
    <t>KLB TRANSITION</t>
  </si>
  <si>
    <t>93131857313</t>
  </si>
  <si>
    <t>89092868200016</t>
  </si>
  <si>
    <t>684612</t>
  </si>
  <si>
    <t>07 77 14 70 91</t>
  </si>
  <si>
    <t>78240 CHAMBOURCY</t>
  </si>
  <si>
    <t>6 Rue GEORGES THILL</t>
  </si>
  <si>
    <t>KLAUSER PECH MAGALI</t>
  </si>
  <si>
    <t>KLAUSER PECH MAGALI - AKOYAS CHAMBOURCY</t>
  </si>
  <si>
    <t>11788526278</t>
  </si>
  <si>
    <t>89969286700018</t>
  </si>
  <si>
    <t>626387</t>
  </si>
  <si>
    <t>02 30 96 35 42</t>
  </si>
  <si>
    <t>1 Place Maréchal Juin</t>
  </si>
  <si>
    <t>KIWI INSTITUTE RENNES</t>
  </si>
  <si>
    <t>KIWI INSTITUTE</t>
  </si>
  <si>
    <t>53350977135</t>
  </si>
  <si>
    <t>53005126700033</t>
  </si>
  <si>
    <t>678338</t>
  </si>
  <si>
    <t>01 58 17 08 98</t>
  </si>
  <si>
    <t>2 Rue JOSEPH SANSBOEUF</t>
  </si>
  <si>
    <t>KIT GROUP FRANCE</t>
  </si>
  <si>
    <t>11757049175</t>
  </si>
  <si>
    <t>39109754000044</t>
  </si>
  <si>
    <t>626636</t>
  </si>
  <si>
    <t>0437602540</t>
  </si>
  <si>
    <t>2507 Avenue de l'Europe</t>
  </si>
  <si>
    <t>KIOSKEMPLOI</t>
  </si>
  <si>
    <t>82691111569</t>
  </si>
  <si>
    <t>42003548700032</t>
  </si>
  <si>
    <t>675702</t>
  </si>
  <si>
    <t>147 Avenue DE FRANCE</t>
  </si>
  <si>
    <t>KINTANA</t>
  </si>
  <si>
    <t>11756346675</t>
  </si>
  <si>
    <t>87918626000029</t>
  </si>
  <si>
    <t>562592</t>
  </si>
  <si>
    <t>02 41 20 10 04</t>
  </si>
  <si>
    <t>77 Rue Eugène Chaumin</t>
  </si>
  <si>
    <t>27/04/2017</t>
  </si>
  <si>
    <t>KINTAIL COMMUNICATIONS ANGERS</t>
  </si>
  <si>
    <t>KINTAIL COMMUNICATIONS</t>
  </si>
  <si>
    <t>52490184049</t>
  </si>
  <si>
    <t>43956212500039</t>
  </si>
  <si>
    <t>573980</t>
  </si>
  <si>
    <t>44 20 7836 5454</t>
  </si>
  <si>
    <t>STRAND</t>
  </si>
  <si>
    <t>08/11/2017</t>
  </si>
  <si>
    <t>KING'S COLLEGE LONDON</t>
  </si>
  <si>
    <t>573723</t>
  </si>
  <si>
    <t>44 1223 331100</t>
  </si>
  <si>
    <t>CB2 1ST</t>
  </si>
  <si>
    <t>KING'S COLLEGE CAMBRIDGE</t>
  </si>
  <si>
    <t>556233</t>
  </si>
  <si>
    <t>+32 9 2352295</t>
  </si>
  <si>
    <t>SEMICO GROUP PCO SERVICES</t>
  </si>
  <si>
    <t>KORTE MEER 16</t>
  </si>
  <si>
    <t>28/12/2016</t>
  </si>
  <si>
    <t>KING CONVENTION BVBA</t>
  </si>
  <si>
    <t>KING CONVENTION BVBA - UPDATE IN MEDICAL IMAGING</t>
  </si>
  <si>
    <t>86824</t>
  </si>
  <si>
    <t>02360</t>
  </si>
  <si>
    <t>0411570012</t>
  </si>
  <si>
    <t>Bellevue</t>
  </si>
  <si>
    <t>1 Place Jean Baumel</t>
  </si>
  <si>
    <t>IFKO</t>
  </si>
  <si>
    <t>KINESITHERAPIE ERGOTHERAPIE ENSEIGNEMENT FORMATION PERMANENTE IFKO</t>
  </si>
  <si>
    <t>91340112734</t>
  </si>
  <si>
    <t>47889745700071</t>
  </si>
  <si>
    <t>465884</t>
  </si>
  <si>
    <t>01233</t>
  </si>
  <si>
    <t>0499232300</t>
  </si>
  <si>
    <t>PLAN DES 4 SEIGNEURS</t>
  </si>
  <si>
    <t>EPK</t>
  </si>
  <si>
    <t>KINESITHERAPIE ERGOTHERAPIE ENSEIGNEMENT FORMATION PERMANENTE EPK</t>
  </si>
  <si>
    <t>47889745700030</t>
  </si>
  <si>
    <t>384367</t>
  </si>
  <si>
    <t>03037</t>
  </si>
  <si>
    <t>684986372</t>
  </si>
  <si>
    <t>67750 SCHERWILLER</t>
  </si>
  <si>
    <t>10 bis Vieux Chemin De Chatenois</t>
  </si>
  <si>
    <t>KINESIO FRANCE ASSOCIATION</t>
  </si>
  <si>
    <t>42670398967</t>
  </si>
  <si>
    <t>50378293000021</t>
  </si>
  <si>
    <t>PAS DE NDA VALIDE AU 8/12/2020</t>
  </si>
  <si>
    <t>146080</t>
  </si>
  <si>
    <t>01 60 75 54 68</t>
  </si>
  <si>
    <t>91250 SAINTRY SUR SEINE</t>
  </si>
  <si>
    <t>35 Chemin DU GIGOT</t>
  </si>
  <si>
    <t>18/10/2017</t>
  </si>
  <si>
    <t>KINESIO</t>
  </si>
  <si>
    <t>KINESIO - EKMA</t>
  </si>
  <si>
    <t>11910467691</t>
  </si>
  <si>
    <t>42950746000013</t>
  </si>
  <si>
    <t>680801</t>
  </si>
  <si>
    <t>02 51 82 26 22</t>
  </si>
  <si>
    <t>1 Avenue Bonnet</t>
  </si>
  <si>
    <t>KINELOIRE</t>
  </si>
  <si>
    <t>52440562644</t>
  </si>
  <si>
    <t>50840015700048</t>
  </si>
  <si>
    <t>670649</t>
  </si>
  <si>
    <t>06 19 88 96 12</t>
  </si>
  <si>
    <t>KINEFOR</t>
  </si>
  <si>
    <t>KINEFOR - KINESIS FORMATION</t>
  </si>
  <si>
    <t>24370441037</t>
  </si>
  <si>
    <t>87974233600016</t>
  </si>
  <si>
    <t>603636</t>
  </si>
  <si>
    <t>0608620908</t>
  </si>
  <si>
    <t>57580 REMILLY</t>
  </si>
  <si>
    <t>3 Rue DE LORRAINE</t>
  </si>
  <si>
    <t>KINE&amp;CO FORMATIONS</t>
  </si>
  <si>
    <t>44570389157</t>
  </si>
  <si>
    <t>84125747000010</t>
  </si>
  <si>
    <t>610872</t>
  </si>
  <si>
    <t>06 10 01 08 97</t>
  </si>
  <si>
    <t>6 Rue GUSTAVE FLAUBERT</t>
  </si>
  <si>
    <t>KPAURA</t>
  </si>
  <si>
    <t>KINE PREVENTION AUVERGNE RHONE ALPES</t>
  </si>
  <si>
    <t>84260285926</t>
  </si>
  <si>
    <t>83771064900018</t>
  </si>
  <si>
    <t>139713</t>
  </si>
  <si>
    <t>02897</t>
  </si>
  <si>
    <t>02 96 58 09 02</t>
  </si>
  <si>
    <t>BP 112</t>
  </si>
  <si>
    <t>1 Allée DU PUITS JULIEN</t>
  </si>
  <si>
    <t>KOP</t>
  </si>
  <si>
    <t>KINE OUEST PREVENTION</t>
  </si>
  <si>
    <t>53220872422</t>
  </si>
  <si>
    <t>38805089000044</t>
  </si>
  <si>
    <t>508780</t>
  </si>
  <si>
    <t>59 Rue DU MARECHAL LECLERC</t>
  </si>
  <si>
    <t>KINE LILLE FORMATION</t>
  </si>
  <si>
    <t>31590841959</t>
  </si>
  <si>
    <t>79469253300019</t>
  </si>
  <si>
    <t>639771</t>
  </si>
  <si>
    <t>19 Rue CASTAGNARY</t>
  </si>
  <si>
    <t>13/05/2022</t>
  </si>
  <si>
    <t>KFP</t>
  </si>
  <si>
    <t>KINE FRANCE PREVENTION</t>
  </si>
  <si>
    <t>11755995175</t>
  </si>
  <si>
    <t>79323800700017</t>
  </si>
  <si>
    <t>357820</t>
  </si>
  <si>
    <t>03077</t>
  </si>
  <si>
    <t>0810 901 998</t>
  </si>
  <si>
    <t>8 Rue Baron Quinart</t>
  </si>
  <si>
    <t>KINE FORMATIONS</t>
  </si>
  <si>
    <t>21080036708</t>
  </si>
  <si>
    <t>49095884000046</t>
  </si>
  <si>
    <t>493740</t>
  </si>
  <si>
    <t>03 83 28 83 30</t>
  </si>
  <si>
    <t>18 Rue Aristide Briand</t>
  </si>
  <si>
    <t>KINE FORMAE</t>
  </si>
  <si>
    <t>KINE FORMAE - FKNL</t>
  </si>
  <si>
    <t>41540295854</t>
  </si>
  <si>
    <t>51525359900010</t>
  </si>
  <si>
    <t>449933</t>
  </si>
  <si>
    <t>03 26 58 39 15</t>
  </si>
  <si>
    <t>51480 CUMIERES</t>
  </si>
  <si>
    <t>2 Rue du bac</t>
  </si>
  <si>
    <t>KINE FORM ET SANTE</t>
  </si>
  <si>
    <t>21510143551</t>
  </si>
  <si>
    <t>44824164600042</t>
  </si>
  <si>
    <t>630330</t>
  </si>
  <si>
    <t>148 Rue de Charenton</t>
  </si>
  <si>
    <t>KINE AU TOP</t>
  </si>
  <si>
    <t>11756077375</t>
  </si>
  <si>
    <t>88258717300015</t>
  </si>
  <si>
    <t>462147</t>
  </si>
  <si>
    <t>03 59 56 54 00</t>
  </si>
  <si>
    <t>70 Avenue DE FLANDRE</t>
  </si>
  <si>
    <t>KILOUTOU</t>
  </si>
  <si>
    <t>KILOUTOU SA</t>
  </si>
  <si>
    <t>31590766659</t>
  </si>
  <si>
    <t>31768606100027</t>
  </si>
  <si>
    <t>677760</t>
  </si>
  <si>
    <t>02 53 15 90 40</t>
  </si>
  <si>
    <t>2 Boulevard DE MAULE</t>
  </si>
  <si>
    <t>KILOUTOU ST SATURNIN</t>
  </si>
  <si>
    <t>31768606105810</t>
  </si>
  <si>
    <t>676263</t>
  </si>
  <si>
    <t>49 1516 5110412</t>
  </si>
  <si>
    <t>ALLEMAGNE - WILSTEDT</t>
  </si>
  <si>
    <t>5 Am Emel</t>
  </si>
  <si>
    <t>KIDSTIME DEUTSCHLAND</t>
  </si>
  <si>
    <t>556403</t>
  </si>
  <si>
    <t>77700 CHESSY</t>
  </si>
  <si>
    <t>57 Rue CHARLES DE GAULLE</t>
  </si>
  <si>
    <t>KID CLASS - LES PETITS BILINGUES</t>
  </si>
  <si>
    <t>11770569677</t>
  </si>
  <si>
    <t>75148341300017</t>
  </si>
  <si>
    <t>678211</t>
  </si>
  <si>
    <t>01 40 37 70 94</t>
  </si>
  <si>
    <t>74 Rue Philippe de Girard</t>
  </si>
  <si>
    <t>KIALATOK</t>
  </si>
  <si>
    <t>11930674193</t>
  </si>
  <si>
    <t>79464531700031</t>
  </si>
  <si>
    <t>686037</t>
  </si>
  <si>
    <t>07 77 30 71 13</t>
  </si>
  <si>
    <t>74410 DUINGT</t>
  </si>
  <si>
    <t>201 Route DE MAGNONNET</t>
  </si>
  <si>
    <t>KHEOPS CONSEIL</t>
  </si>
  <si>
    <t>11950795895</t>
  </si>
  <si>
    <t>87973680900036</t>
  </si>
  <si>
    <t>664972</t>
  </si>
  <si>
    <t>78620 L ETANG LA VILLE</t>
  </si>
  <si>
    <t>4 Allée DU CLOS DE VIGNES</t>
  </si>
  <si>
    <t>KHADOUMA CHETOUANE</t>
  </si>
  <si>
    <t>KHADOUMA CHETOUANE - ACTION BILAN DE COMPETENCES</t>
  </si>
  <si>
    <t>11788608978</t>
  </si>
  <si>
    <t>95246701700010</t>
  </si>
  <si>
    <t>659496</t>
  </si>
  <si>
    <t>02 35 59 05 91</t>
  </si>
  <si>
    <t>72 Rue de la république - Seine INNOPOLIS</t>
  </si>
  <si>
    <t>KEYVEO</t>
  </si>
  <si>
    <t>28760693576</t>
  </si>
  <si>
    <t>80824277000010</t>
  </si>
  <si>
    <t>564643</t>
  </si>
  <si>
    <t>8002530685</t>
  </si>
  <si>
    <t>ETATS UNIS - SILVERTHORNE</t>
  </si>
  <si>
    <t>PO Box 1630</t>
  </si>
  <si>
    <t>160 U.S. Highway 6, Suite 200</t>
  </si>
  <si>
    <t>KEYSTONE SYMPOSIA</t>
  </si>
  <si>
    <t>KEYSTONE SYMPOSIA ON MOLECULAR AND CELLULAR BIOLOGY</t>
  </si>
  <si>
    <t>340455</t>
  </si>
  <si>
    <t>01 41 34 10 00</t>
  </si>
  <si>
    <t>155 Rue ANATOLE FRANCE</t>
  </si>
  <si>
    <t>24/10/2017</t>
  </si>
  <si>
    <t>KEYRUS</t>
  </si>
  <si>
    <t>11921628592</t>
  </si>
  <si>
    <t>40014964700168</t>
  </si>
  <si>
    <t>653070</t>
  </si>
  <si>
    <t>2 Allée Le Titien</t>
  </si>
  <si>
    <t>KEYRELL</t>
  </si>
  <si>
    <t>11922484692</t>
  </si>
  <si>
    <t>90822897600019</t>
  </si>
  <si>
    <t>676330</t>
  </si>
  <si>
    <t>01 75 43 79 00</t>
  </si>
  <si>
    <t>309-311 Rue LECOURBE</t>
  </si>
  <si>
    <t>KEYJOB PARIS</t>
  </si>
  <si>
    <t>KEYJOB - AIR TRAINING ACADEMY</t>
  </si>
  <si>
    <t>11755596375</t>
  </si>
  <si>
    <t>80439459100080</t>
  </si>
  <si>
    <t>568557</t>
  </si>
  <si>
    <t>04 84 88 53 00</t>
  </si>
  <si>
    <t>KEYCE ACADEMY - COLLEGE DE PARIS PEROLS</t>
  </si>
  <si>
    <t>KEYCE ACADEMY - COLLEGE DE PARIS</t>
  </si>
  <si>
    <t>91340755234</t>
  </si>
  <si>
    <t>51872913200069</t>
  </si>
  <si>
    <t>685884</t>
  </si>
  <si>
    <t>02 30 96 68 40</t>
  </si>
  <si>
    <t>7 Rue De Vezin</t>
  </si>
  <si>
    <t>KEY FORM &amp; SOLUTIONS</t>
  </si>
  <si>
    <t>53351021035</t>
  </si>
  <si>
    <t>83759947100021</t>
  </si>
  <si>
    <t>522909</t>
  </si>
  <si>
    <t>01134</t>
  </si>
  <si>
    <t>09 74 77 11 00</t>
  </si>
  <si>
    <t>27 Chemin DES MORILLES</t>
  </si>
  <si>
    <t>KEWALE</t>
  </si>
  <si>
    <t>82740269174</t>
  </si>
  <si>
    <t>52914100400026</t>
  </si>
  <si>
    <t>556968</t>
  </si>
  <si>
    <t>01 42 64 01 83</t>
  </si>
  <si>
    <t>Esc: B</t>
  </si>
  <si>
    <t>38 Rue Ramey</t>
  </si>
  <si>
    <t>KESSAR ZAHIA</t>
  </si>
  <si>
    <t>11754607075</t>
  </si>
  <si>
    <t>51453229000012</t>
  </si>
  <si>
    <t>486670</t>
  </si>
  <si>
    <t>18198424549</t>
  </si>
  <si>
    <t>CANADA - CANTON DE HATLEY</t>
  </si>
  <si>
    <t>Institut Milton H. Erickson</t>
  </si>
  <si>
    <t>33 Chemin Beaudette</t>
  </si>
  <si>
    <t>KEROUAC MICHEL</t>
  </si>
  <si>
    <t>620695</t>
  </si>
  <si>
    <t>06 84 54 11 74</t>
  </si>
  <si>
    <t>47240 BON ENCONTRE</t>
  </si>
  <si>
    <t>59 Rue de la République</t>
  </si>
  <si>
    <t>KERKAR PASQUET MYRIAM</t>
  </si>
  <si>
    <t>KERKAR PASQUET MYRIAM - ORIENT'ACTION BON ENCONTRE</t>
  </si>
  <si>
    <t>75470135347</t>
  </si>
  <si>
    <t>83238502500024</t>
  </si>
  <si>
    <t>586407</t>
  </si>
  <si>
    <t>0223203664</t>
  </si>
  <si>
    <t>ZAC de Bellevue</t>
  </si>
  <si>
    <t>4 Rue Hélène Boucher</t>
  </si>
  <si>
    <t>KEREVAL</t>
  </si>
  <si>
    <t>53350954035</t>
  </si>
  <si>
    <t>44278921000030</t>
  </si>
  <si>
    <t>629091</t>
  </si>
  <si>
    <t>06 63 47 25 73</t>
  </si>
  <si>
    <t>29300 MELLAC</t>
  </si>
  <si>
    <t>20 KERBRAS</t>
  </si>
  <si>
    <t>25/05/2022</t>
  </si>
  <si>
    <t>KER MANAGEMENT</t>
  </si>
  <si>
    <t>53290939129</t>
  </si>
  <si>
    <t>88750180700010</t>
  </si>
  <si>
    <t>666488</t>
  </si>
  <si>
    <t>67 Rue DE RABAT</t>
  </si>
  <si>
    <t>KEPLER HR</t>
  </si>
  <si>
    <t>11922281992</t>
  </si>
  <si>
    <t>81015682800016</t>
  </si>
  <si>
    <t>668503</t>
  </si>
  <si>
    <t>5 Comte Salvatierra</t>
  </si>
  <si>
    <t>KENZEN FORMACION</t>
  </si>
  <si>
    <t>637129</t>
  </si>
  <si>
    <t>02 98 24 93 39</t>
  </si>
  <si>
    <t>2 Boulevard ANDRE MALRAUX</t>
  </si>
  <si>
    <t>KENVAD</t>
  </si>
  <si>
    <t>53290938629</t>
  </si>
  <si>
    <t>83807448200012</t>
  </si>
  <si>
    <t>408633</t>
  </si>
  <si>
    <t>04 78 17 21 16</t>
  </si>
  <si>
    <t>55 Rue De La Republique</t>
  </si>
  <si>
    <t>KENTIKA</t>
  </si>
  <si>
    <t>82691013169</t>
  </si>
  <si>
    <t>50311242700029</t>
  </si>
  <si>
    <t>448620</t>
  </si>
  <si>
    <t>03 88 26 83 66</t>
  </si>
  <si>
    <t>21 Rue JACOBI NETTER</t>
  </si>
  <si>
    <t>KENORA</t>
  </si>
  <si>
    <t>KENORA TECHNOLOGIES</t>
  </si>
  <si>
    <t>42670446567</t>
  </si>
  <si>
    <t>52839255800029</t>
  </si>
  <si>
    <t>662239</t>
  </si>
  <si>
    <t>07 68 47 17 77</t>
  </si>
  <si>
    <t>22 Sente DES MARINIERS</t>
  </si>
  <si>
    <t>KENNY BONNOUVRIER</t>
  </si>
  <si>
    <t>75331437733</t>
  </si>
  <si>
    <t>90069291400014</t>
  </si>
  <si>
    <t>607630</t>
  </si>
  <si>
    <t>06 87 16 01 31</t>
  </si>
  <si>
    <t>5 Avenue Louis Blériot</t>
  </si>
  <si>
    <t>02/04/2021</t>
  </si>
  <si>
    <t>KENKOM</t>
  </si>
  <si>
    <t>93060866306</t>
  </si>
  <si>
    <t>87748250500014</t>
  </si>
  <si>
    <t>558758</t>
  </si>
  <si>
    <t>41 22 908 0488</t>
  </si>
  <si>
    <t>7 Rue François Versonnex</t>
  </si>
  <si>
    <t>KENES INTERNATIONAL</t>
  </si>
  <si>
    <t>601986</t>
  </si>
  <si>
    <t>06 83 77 48 33</t>
  </si>
  <si>
    <t>30420 CALVISSON</t>
  </si>
  <si>
    <t>7 Rue PASTEUR IDEBERT EXBRAYAT</t>
  </si>
  <si>
    <t>KELMA VIRGINIE MARIE</t>
  </si>
  <si>
    <t>76300403230</t>
  </si>
  <si>
    <t>81134660000034</t>
  </si>
  <si>
    <t>596887</t>
  </si>
  <si>
    <t>06 51 31 57 77</t>
  </si>
  <si>
    <t>4 Rue ALFRED SAUVY</t>
  </si>
  <si>
    <t>KELEN BAUCK</t>
  </si>
  <si>
    <t>76660202566</t>
  </si>
  <si>
    <t>82369305600017</t>
  </si>
  <si>
    <t>684041</t>
  </si>
  <si>
    <t>4B Avenue Amerigo Vespucci - Résidence Etoile Marine</t>
  </si>
  <si>
    <t>KEJANA</t>
  </si>
  <si>
    <t>75170246117</t>
  </si>
  <si>
    <t>88530829600023</t>
  </si>
  <si>
    <t>611232</t>
  </si>
  <si>
    <t>04 67 63 43 69</t>
  </si>
  <si>
    <t>3 Rue DE L AMANDIER</t>
  </si>
  <si>
    <t>11/03/2020</t>
  </si>
  <si>
    <t>KEIJZER IENKE - INSTITUT CESAR LANGUES</t>
  </si>
  <si>
    <t>91340569234</t>
  </si>
  <si>
    <t>48054338800015</t>
  </si>
  <si>
    <t>655624</t>
  </si>
  <si>
    <t>09 63 56 60 90</t>
  </si>
  <si>
    <t>Bureau C4</t>
  </si>
  <si>
    <t>33 Avenue d'Italie</t>
  </si>
  <si>
    <t>KEEPSCHOOL FORMATION PROFESSIONNELLE</t>
  </si>
  <si>
    <t>11754411675</t>
  </si>
  <si>
    <t>50419763300028</t>
  </si>
  <si>
    <t>658388</t>
  </si>
  <si>
    <t>32 476072869</t>
  </si>
  <si>
    <t>BELGIQUE - CHAUDFONTAINE</t>
  </si>
  <si>
    <t>122 Boulevard de l'Ourthe</t>
  </si>
  <si>
    <t>KYMO FORMATION</t>
  </si>
  <si>
    <t>KEEP YOUR MIND OPEN FORMATION</t>
  </si>
  <si>
    <t>667122</t>
  </si>
  <si>
    <t>47 Rue du Petit Launay</t>
  </si>
  <si>
    <t>KEEP THEM CLOSE</t>
  </si>
  <si>
    <t>52490388949</t>
  </si>
  <si>
    <t>88392632100034</t>
  </si>
  <si>
    <t>600260</t>
  </si>
  <si>
    <t>44 1782 732000</t>
  </si>
  <si>
    <t>ROYAUME-UNI - KEELE</t>
  </si>
  <si>
    <t>22/05/2019</t>
  </si>
  <si>
    <t>KEELE UNIVERSITY</t>
  </si>
  <si>
    <t>655673</t>
  </si>
  <si>
    <t>06 48 14 60 32</t>
  </si>
  <si>
    <t>40360 TILH</t>
  </si>
  <si>
    <t>470 Chemin du Pape</t>
  </si>
  <si>
    <t>26/05/2023</t>
  </si>
  <si>
    <t>KDFP TILH</t>
  </si>
  <si>
    <t>KDFP</t>
  </si>
  <si>
    <t>72400093640</t>
  </si>
  <si>
    <t>49861928700010</t>
  </si>
  <si>
    <t>685537</t>
  </si>
  <si>
    <t>10 Rue DES BERGES DE L'EHN</t>
  </si>
  <si>
    <t>KB RESILIENCE</t>
  </si>
  <si>
    <t>KBRESILIENCE</t>
  </si>
  <si>
    <t>44670637467</t>
  </si>
  <si>
    <t>83072254200024</t>
  </si>
  <si>
    <t>669301</t>
  </si>
  <si>
    <t>49 89 4562 - 0</t>
  </si>
  <si>
    <t>ALLEMAGNE - HAAR</t>
  </si>
  <si>
    <t>72 Vockestraße</t>
  </si>
  <si>
    <t>KBO ISAR AMPER KLINIKUM</t>
  </si>
  <si>
    <t>454114</t>
  </si>
  <si>
    <t>06 08 03 93 46</t>
  </si>
  <si>
    <t>79340 VASLES</t>
  </si>
  <si>
    <t>9 Chemin DE LA TOUCHETTE</t>
  </si>
  <si>
    <t>KAVIF CONCEPT</t>
  </si>
  <si>
    <t>54790089079</t>
  </si>
  <si>
    <t>43284886900033</t>
  </si>
  <si>
    <t>585427</t>
  </si>
  <si>
    <t>32 16 324010</t>
  </si>
  <si>
    <t>BELGIQUE - LEUVEN</t>
  </si>
  <si>
    <t>Oude Markt 13 - bus 5005</t>
  </si>
  <si>
    <t>12/06/2018</t>
  </si>
  <si>
    <t>KU LEUVEN</t>
  </si>
  <si>
    <t>KATHOLIEKE UNIVERSITEIT LEUVEN</t>
  </si>
  <si>
    <t>561605</t>
  </si>
  <si>
    <t>01 84 20 11 90</t>
  </si>
  <si>
    <t>27-29 Rue CAMILLE PELLETAN</t>
  </si>
  <si>
    <t>KATANA SANTE</t>
  </si>
  <si>
    <t>11922147392</t>
  </si>
  <si>
    <t>44175903200044</t>
  </si>
  <si>
    <t>628724</t>
  </si>
  <si>
    <t>06 18 55 03 41</t>
  </si>
  <si>
    <t>5 Rue Coustou</t>
  </si>
  <si>
    <t>KASOO</t>
  </si>
  <si>
    <t>84691671269</t>
  </si>
  <si>
    <t>85176887900013</t>
  </si>
  <si>
    <t>634025</t>
  </si>
  <si>
    <t>KARTNER MICHEL</t>
  </si>
  <si>
    <t>KARTNER MICHEL - CYBERINI</t>
  </si>
  <si>
    <t>11756144875</t>
  </si>
  <si>
    <t>79333268500023</t>
  </si>
  <si>
    <t>497587</t>
  </si>
  <si>
    <t>0685102336</t>
  </si>
  <si>
    <t>KARSZ SAUL</t>
  </si>
  <si>
    <t>11940873194</t>
  </si>
  <si>
    <t>42446077200017</t>
  </si>
  <si>
    <t>657890</t>
  </si>
  <si>
    <t>46 8 524 800 00</t>
  </si>
  <si>
    <t>Solna och Alfred Nobels Allé 8</t>
  </si>
  <si>
    <t>6 NOBELS VAG</t>
  </si>
  <si>
    <t>KAROLINSKA INSTITUTET</t>
  </si>
  <si>
    <t>615146</t>
  </si>
  <si>
    <t>49 721 6080</t>
  </si>
  <si>
    <t>ALLEMAGNE - KARLSRUHE</t>
  </si>
  <si>
    <t>Kaiserstraße 12</t>
  </si>
  <si>
    <t>17/09/2020</t>
  </si>
  <si>
    <t>KIT</t>
  </si>
  <si>
    <t>KARLSRUHER INSTITUT FUR TECHNOLOGIE</t>
  </si>
  <si>
    <t>493314</t>
  </si>
  <si>
    <t>05468</t>
  </si>
  <si>
    <t>03 83 26 23 09</t>
  </si>
  <si>
    <t>54850 MESSEIN</t>
  </si>
  <si>
    <t>10 Rue GANDHI</t>
  </si>
  <si>
    <t>KARLESKIND FORMATION AMBITION SANTE</t>
  </si>
  <si>
    <t>41540324054</t>
  </si>
  <si>
    <t>79821509100017</t>
  </si>
  <si>
    <t>483825</t>
  </si>
  <si>
    <t>02 35 08 51 15</t>
  </si>
  <si>
    <t>49 Cours CARNOT</t>
  </si>
  <si>
    <t>KARL RAOULT  CER AUTO ECOLE ELBEUF</t>
  </si>
  <si>
    <t>KARL RAOULT  CER AUTO ECOLE U COURSCARNOT ELBEUF</t>
  </si>
  <si>
    <t>23760472276</t>
  </si>
  <si>
    <t>39796415600087</t>
  </si>
  <si>
    <t>584915</t>
  </si>
  <si>
    <t>06 40 39 61 22</t>
  </si>
  <si>
    <t>37150 CIVRAY DE TOURAINE</t>
  </si>
  <si>
    <t>34 Rue Nationale</t>
  </si>
  <si>
    <t>KARINE ET PASCAL LENOBLE FORMATION</t>
  </si>
  <si>
    <t>24370368237</t>
  </si>
  <si>
    <t>83378826800013</t>
  </si>
  <si>
    <t>672968</t>
  </si>
  <si>
    <t>06 82 06 81 10</t>
  </si>
  <si>
    <t>3 Villa MERIDIENNE</t>
  </si>
  <si>
    <t>KARINE DUCROT</t>
  </si>
  <si>
    <t>11756552475</t>
  </si>
  <si>
    <t>85335595600014</t>
  </si>
  <si>
    <t>670730</t>
  </si>
  <si>
    <t>01 45 30 18 73</t>
  </si>
  <si>
    <t>9 Place JACQUES MARETTE</t>
  </si>
  <si>
    <t>KARE</t>
  </si>
  <si>
    <t>11756649575</t>
  </si>
  <si>
    <t>92211396400014</t>
  </si>
  <si>
    <t>649284</t>
  </si>
  <si>
    <t>03 61 97 21 52</t>
  </si>
  <si>
    <t>59129 AVESNES LES AUBERT</t>
  </si>
  <si>
    <t>59 Rue PAUL VAILLANT COUTURIER</t>
  </si>
  <si>
    <t>15/12/2022</t>
  </si>
  <si>
    <t>KARANGUE CONSULTING AVESNES LES AUBERT</t>
  </si>
  <si>
    <t>KARANGUE CONSULTING</t>
  </si>
  <si>
    <t>32591041059</t>
  </si>
  <si>
    <t>88863441700024</t>
  </si>
  <si>
    <t>685069</t>
  </si>
  <si>
    <t>01 44 86 05 50</t>
  </si>
  <si>
    <t>36 Boulevard Haussmann</t>
  </si>
  <si>
    <t>KARA FORMATION</t>
  </si>
  <si>
    <t>11756332475</t>
  </si>
  <si>
    <t>90242118900017</t>
  </si>
  <si>
    <t>425333</t>
  </si>
  <si>
    <t>04832</t>
  </si>
  <si>
    <t>01 41 24 24 40</t>
  </si>
  <si>
    <t>45-47 Avenue CARNOT</t>
  </si>
  <si>
    <t>KAPTITUDE</t>
  </si>
  <si>
    <t>11921777092</t>
  </si>
  <si>
    <t>50965024800040</t>
  </si>
  <si>
    <t>683425</t>
  </si>
  <si>
    <t>06 17 79 35 55</t>
  </si>
  <si>
    <t>91400 SACLAY</t>
  </si>
  <si>
    <t>4 Rue RENE RAZEL</t>
  </si>
  <si>
    <t>KAPSIKUM</t>
  </si>
  <si>
    <t>11910960291</t>
  </si>
  <si>
    <t>91159839900028</t>
  </si>
  <si>
    <t>192430</t>
  </si>
  <si>
    <t>01 48 00 06 00</t>
  </si>
  <si>
    <t>14 Boulevard Montmartre</t>
  </si>
  <si>
    <t>KAPLAN INTERNATIONAL ASPECT</t>
  </si>
  <si>
    <t>KAPLAN  INTERNATIONAL ASPECT</t>
  </si>
  <si>
    <t>11751752475</t>
  </si>
  <si>
    <t>35006122200021</t>
  </si>
  <si>
    <t>331119</t>
  </si>
  <si>
    <t>04077</t>
  </si>
  <si>
    <t>05 62 07 38 08</t>
  </si>
  <si>
    <t>La Dynamo</t>
  </si>
  <si>
    <t>6 Rue Roger Salengro</t>
  </si>
  <si>
    <t>KANOPE</t>
  </si>
  <si>
    <t>73320023832</t>
  </si>
  <si>
    <t>42922801800041</t>
  </si>
  <si>
    <t>259962</t>
  </si>
  <si>
    <t>01 47 50 58 11</t>
  </si>
  <si>
    <t>92370 CHAVILLE</t>
  </si>
  <si>
    <t>2 Rue DU PROFESSEUR ROUX</t>
  </si>
  <si>
    <t>KAMMERER ELISABETH</t>
  </si>
  <si>
    <t>11920803092</t>
  </si>
  <si>
    <t>40129349300011</t>
  </si>
  <si>
    <t>615948</t>
  </si>
  <si>
    <t>240 Rue du Chêne</t>
  </si>
  <si>
    <t>KAMINA FORMACTION - CONSEIL</t>
  </si>
  <si>
    <t>11770688577</t>
  </si>
  <si>
    <t>88058340600017</t>
  </si>
  <si>
    <t>681260</t>
  </si>
  <si>
    <t>07 69 66 28 89</t>
  </si>
  <si>
    <t>410 Rue ANATOLE FRANCE</t>
  </si>
  <si>
    <t>KAMENI TCHAMGOUE ADELINE</t>
  </si>
  <si>
    <t>KAMENI TCHAMGOUE ADELINE - L'INSTANT SUSPENDU TERRE &amp; AILES</t>
  </si>
  <si>
    <t>32591006859</t>
  </si>
  <si>
    <t>83430850400028</t>
  </si>
  <si>
    <t>555484</t>
  </si>
  <si>
    <t>04035</t>
  </si>
  <si>
    <t>09 62 56 64 02</t>
  </si>
  <si>
    <t>2 Boulevard De La Liberation</t>
  </si>
  <si>
    <t>KAMEDIS INSTITUT ST DENIS</t>
  </si>
  <si>
    <t>KAMEDIS INSTITUT</t>
  </si>
  <si>
    <t>53908541500021</t>
  </si>
  <si>
    <t>645072</t>
  </si>
  <si>
    <t>01 47 54 90 17</t>
  </si>
  <si>
    <t>16 Rue FAYOLLE</t>
  </si>
  <si>
    <t>KALITIS</t>
  </si>
  <si>
    <t>82691306869</t>
  </si>
  <si>
    <t>44773406200014</t>
  </si>
  <si>
    <t>458600</t>
  </si>
  <si>
    <t>03 20 54 09 06</t>
  </si>
  <si>
    <t>26 Rue VOLTAIRE</t>
  </si>
  <si>
    <t>KALIGRAM</t>
  </si>
  <si>
    <t>KALIGRAM SARL</t>
  </si>
  <si>
    <t>31590708359</t>
  </si>
  <si>
    <t>51351620300025</t>
  </si>
  <si>
    <t>663517</t>
  </si>
  <si>
    <t>06 64 14 09 76</t>
  </si>
  <si>
    <t>3 Rue Gambetta</t>
  </si>
  <si>
    <t>KALI RH</t>
  </si>
  <si>
    <t>84030383803</t>
  </si>
  <si>
    <t>83417579600038</t>
  </si>
  <si>
    <t>516570</t>
  </si>
  <si>
    <t>06697</t>
  </si>
  <si>
    <t>04 67 13 01 59</t>
  </si>
  <si>
    <t>45 Avenue Du Truc</t>
  </si>
  <si>
    <t>KALEO FORMATION</t>
  </si>
  <si>
    <t>72330913133</t>
  </si>
  <si>
    <t>79478075900039</t>
  </si>
  <si>
    <t>664674</t>
  </si>
  <si>
    <t>292 Isole Norbert</t>
  </si>
  <si>
    <t>KALEIDOSCOPE DOM  RIVIERE SALEE</t>
  </si>
  <si>
    <t>KALEIDOSCOPE DOM</t>
  </si>
  <si>
    <t>97973081097</t>
  </si>
  <si>
    <t>81791208200036</t>
  </si>
  <si>
    <t>608798</t>
  </si>
  <si>
    <t>972 3 5445015</t>
  </si>
  <si>
    <t>ISRAEL - TEL AVIV</t>
  </si>
  <si>
    <t>96 USSISHKIN STREET</t>
  </si>
  <si>
    <t>07/01/2020</t>
  </si>
  <si>
    <t>KALEIDOSCOPE</t>
  </si>
  <si>
    <t>463966</t>
  </si>
  <si>
    <t>0328079938</t>
  </si>
  <si>
    <t>PA DU CHAT</t>
  </si>
  <si>
    <t>75 Rue MARIE CURIE</t>
  </si>
  <si>
    <t>KALEIDO SPORT</t>
  </si>
  <si>
    <t>KALEIDO SPORT ET MANAGEMENT</t>
  </si>
  <si>
    <t>31590639059</t>
  </si>
  <si>
    <t>48831822100022</t>
  </si>
  <si>
    <t>545892</t>
  </si>
  <si>
    <t>05 90 82 04 54</t>
  </si>
  <si>
    <t>Zone de Dugazon de Bourgogne</t>
  </si>
  <si>
    <t>Rue de Cadastre</t>
  </si>
  <si>
    <t>KALAMUS GUADELOUPE</t>
  </si>
  <si>
    <t>95970196397</t>
  </si>
  <si>
    <t>75246060000030</t>
  </si>
  <si>
    <t>647585</t>
  </si>
  <si>
    <t>06 13 84 27 72</t>
  </si>
  <si>
    <t>24 Rue LOUIS BLANC</t>
  </si>
  <si>
    <t>KAIZEN WAY PARIS</t>
  </si>
  <si>
    <t>KAIZEN WAY</t>
  </si>
  <si>
    <t>84380916138</t>
  </si>
  <si>
    <t>53421047100023</t>
  </si>
  <si>
    <t>603697</t>
  </si>
  <si>
    <t>62 Rue ROGER BERIN</t>
  </si>
  <si>
    <t>KAIROSIS</t>
  </si>
  <si>
    <t>44540348654</t>
  </si>
  <si>
    <t>81473809200018</t>
  </si>
  <si>
    <t>572858</t>
  </si>
  <si>
    <t>06 80 05 67 03</t>
  </si>
  <si>
    <t>14 Chemin DU ROC FLEURI</t>
  </si>
  <si>
    <t>KAIROS SANTE MEDIATION</t>
  </si>
  <si>
    <t>93131778713</t>
  </si>
  <si>
    <t>85160074200023</t>
  </si>
  <si>
    <t>672749</t>
  </si>
  <si>
    <t>06 88 39 46 33</t>
  </si>
  <si>
    <t>04220 STE TULLE</t>
  </si>
  <si>
    <t>8 Avenue Victor Hugo</t>
  </si>
  <si>
    <t>KAIROS PROXIMITY</t>
  </si>
  <si>
    <t>93040088804</t>
  </si>
  <si>
    <t>83517879900010</t>
  </si>
  <si>
    <t>599992</t>
  </si>
  <si>
    <t>0466396143</t>
  </si>
  <si>
    <t>573 Avenue de l'Hermitage</t>
  </si>
  <si>
    <t>KAIROS FORMATIONS BAGNOLS SUR CEZE</t>
  </si>
  <si>
    <t>KAIROS FORMATIONS</t>
  </si>
  <si>
    <t>91300388230</t>
  </si>
  <si>
    <t>81537695900012</t>
  </si>
  <si>
    <t>402928</t>
  </si>
  <si>
    <t>09 86 58 77 32</t>
  </si>
  <si>
    <t>102 Avenue DES CHAMPS ELYSEES</t>
  </si>
  <si>
    <t>KAHN PHILIPPE</t>
  </si>
  <si>
    <t>KAHN PHILIPPE - LYMAE FORMATION CONSEIL</t>
  </si>
  <si>
    <t>11754342675</t>
  </si>
  <si>
    <t>50455205000024</t>
  </si>
  <si>
    <t>363704</t>
  </si>
  <si>
    <t>02 32 22 22 50</t>
  </si>
  <si>
    <t>27120 CROISY SUR EURE</t>
  </si>
  <si>
    <t>LE VIEUX MOULIN</t>
  </si>
  <si>
    <t>Impasse DU BECHET</t>
  </si>
  <si>
    <t>23270027327</t>
  </si>
  <si>
    <t>34327832100033</t>
  </si>
  <si>
    <t>673020</t>
  </si>
  <si>
    <t>05 49 46 31 74</t>
  </si>
  <si>
    <t>ZI république 2</t>
  </si>
  <si>
    <t>29 Rue Victor Grignard</t>
  </si>
  <si>
    <t>KAHLAOUI NABIL</t>
  </si>
  <si>
    <t>KAHLAOUI NABIL - EF2P</t>
  </si>
  <si>
    <t>75860165786</t>
  </si>
  <si>
    <t>50109198700062</t>
  </si>
  <si>
    <t>658893</t>
  </si>
  <si>
    <t>06 82 13 62 48</t>
  </si>
  <si>
    <t>34160 CASTRIES</t>
  </si>
  <si>
    <t>6 Impasse Des Amandiers</t>
  </si>
  <si>
    <t>KAETLIS</t>
  </si>
  <si>
    <t>76341230834</t>
  </si>
  <si>
    <t>95377574900013</t>
  </si>
  <si>
    <t>676536</t>
  </si>
  <si>
    <t>01 71 84 05 65</t>
  </si>
  <si>
    <t>30 Allée LOUIS XIV</t>
  </si>
  <si>
    <t>KADEKOL</t>
  </si>
  <si>
    <t>11930971393</t>
  </si>
  <si>
    <t>91751258400017</t>
  </si>
  <si>
    <t>628761</t>
  </si>
  <si>
    <t>06 18 16 03 81</t>
  </si>
  <si>
    <t>4 Rue DES AUGUSTINS</t>
  </si>
  <si>
    <t>KACZMAREK WILLOT SYBILLE</t>
  </si>
  <si>
    <t>KACZMAREK WILLOT SYBILLE - KARE COACHING</t>
  </si>
  <si>
    <t>32590987359</t>
  </si>
  <si>
    <t>84800282000027</t>
  </si>
  <si>
    <t>633768</t>
  </si>
  <si>
    <t>06 20 85 88 25</t>
  </si>
  <si>
    <t>199 Rue Hélène BOUCHER</t>
  </si>
  <si>
    <t>KABBAJ SABRINA</t>
  </si>
  <si>
    <t>KABBAJ SABRINA  - EFFERVESENS COACHING</t>
  </si>
  <si>
    <t>76341088134</t>
  </si>
  <si>
    <t>85165950800028</t>
  </si>
  <si>
    <t>477862</t>
  </si>
  <si>
    <t>03931</t>
  </si>
  <si>
    <t>04 92 60 43 80</t>
  </si>
  <si>
    <t>06520 MAGAGNOSC</t>
  </si>
  <si>
    <t>18 bis Chemin DU PILON</t>
  </si>
  <si>
    <t>K TAPING ACADEMIE - KTA</t>
  </si>
  <si>
    <t>K TAPING ACADEMIE</t>
  </si>
  <si>
    <t>93060640106</t>
  </si>
  <si>
    <t>50775825800010</t>
  </si>
  <si>
    <t>527804</t>
  </si>
  <si>
    <t>0032 477 26 23 21</t>
  </si>
  <si>
    <t>BELGIQUE - FALMIGNOUL</t>
  </si>
  <si>
    <t>133 Rue MONEAU</t>
  </si>
  <si>
    <t>K FORMATION SPRLU</t>
  </si>
  <si>
    <t>522272</t>
  </si>
  <si>
    <t>0680286804</t>
  </si>
  <si>
    <t>102 Avenue ACHILLE PERETTI</t>
  </si>
  <si>
    <t>16/06/2015</t>
  </si>
  <si>
    <t>J3R</t>
  </si>
  <si>
    <t>11788227778</t>
  </si>
  <si>
    <t>75171799200026</t>
  </si>
  <si>
    <t>685770</t>
  </si>
  <si>
    <t>06 81 54 45 91</t>
  </si>
  <si>
    <t>28 Avenue JACQUES YVES COUSTEAU</t>
  </si>
  <si>
    <t>J2S FORMATION</t>
  </si>
  <si>
    <t>76341227534</t>
  </si>
  <si>
    <t>91878671600012</t>
  </si>
  <si>
    <t>664042</t>
  </si>
  <si>
    <t>06 16 34 87 28</t>
  </si>
  <si>
    <t>25 ter Faubourg des Balmettes</t>
  </si>
  <si>
    <t>J2C CONSULTING</t>
  </si>
  <si>
    <t>82740310274</t>
  </si>
  <si>
    <t>49471028800056</t>
  </si>
  <si>
    <t>282649</t>
  </si>
  <si>
    <t>06136</t>
  </si>
  <si>
    <t>05 59 11 31 31</t>
  </si>
  <si>
    <t>36 Rue DE L ABBE BREMOND</t>
  </si>
  <si>
    <t>J2C</t>
  </si>
  <si>
    <t>J2C CONSULTANTS</t>
  </si>
  <si>
    <t>43378233100022</t>
  </si>
  <si>
    <t>673572</t>
  </si>
  <si>
    <t>03 88 43 10 00</t>
  </si>
  <si>
    <t>100 Rue LEON FOUCAULT</t>
  </si>
  <si>
    <t>JZ ACADEMIE</t>
  </si>
  <si>
    <t>44670652367</t>
  </si>
  <si>
    <t>83251036600020</t>
  </si>
  <si>
    <t>466864</t>
  </si>
  <si>
    <t>CS 30400</t>
  </si>
  <si>
    <t>14 Allée deLongchamp</t>
  </si>
  <si>
    <t>JUXTA</t>
  </si>
  <si>
    <t>41540103754</t>
  </si>
  <si>
    <t>38311155600064</t>
  </si>
  <si>
    <t>658406</t>
  </si>
  <si>
    <t>28 Boulevard NATIONAL</t>
  </si>
  <si>
    <t>JUSTICE ET UNION POUR LA TRANSFORMATION SOCIALE</t>
  </si>
  <si>
    <t>93132032813</t>
  </si>
  <si>
    <t>81204788400026</t>
  </si>
  <si>
    <t>675090</t>
  </si>
  <si>
    <t>06 52 75 54 26</t>
  </si>
  <si>
    <t>24 Boulevard 26E RGT D INFANTERIE</t>
  </si>
  <si>
    <t>JUST FINE</t>
  </si>
  <si>
    <t>44540449554</t>
  </si>
  <si>
    <t>98241351000016</t>
  </si>
  <si>
    <t>550206</t>
  </si>
  <si>
    <t>04 76 12 25 12</t>
  </si>
  <si>
    <t>JUST DO ENGLISH - WALL STREET ENGLISH GRENOBLE</t>
  </si>
  <si>
    <t>JUST DO ENGLISH - WALL STREET ENGLISH</t>
  </si>
  <si>
    <t>84380634838</t>
  </si>
  <si>
    <t>82070200900011</t>
  </si>
  <si>
    <t>686694</t>
  </si>
  <si>
    <t>06 75 78 56 53</t>
  </si>
  <si>
    <t>8 Caligné</t>
  </si>
  <si>
    <t>JUS LECRIVAIN MONIQUE</t>
  </si>
  <si>
    <t>JUS LECRIVAIN MONIQUE - MLJ COMPETENCES</t>
  </si>
  <si>
    <t>53351065935</t>
  </si>
  <si>
    <t>82421613900017</t>
  </si>
  <si>
    <t>557810</t>
  </si>
  <si>
    <t>05 62 88 28 43</t>
  </si>
  <si>
    <t>TECHNOPARC 10</t>
  </si>
  <si>
    <t>1202 L OCCITANE</t>
  </si>
  <si>
    <t>JURISCAMPUS</t>
  </si>
  <si>
    <t>73310556131</t>
  </si>
  <si>
    <t>51772736800030</t>
  </si>
  <si>
    <t>648322</t>
  </si>
  <si>
    <t>09 72 15 66 00</t>
  </si>
  <si>
    <t>70 Rue St. Jean de Dieu</t>
  </si>
  <si>
    <t>JURIS DEVELOPPEMENT</t>
  </si>
  <si>
    <t>JURIS DEVELOPPEMENT - JRS FORMATION</t>
  </si>
  <si>
    <t>84730203273</t>
  </si>
  <si>
    <t>81790392500029</t>
  </si>
  <si>
    <t>641911</t>
  </si>
  <si>
    <t>2 Avenue d'Assas</t>
  </si>
  <si>
    <t>JURILEXIS</t>
  </si>
  <si>
    <t>76341139634</t>
  </si>
  <si>
    <t>84250741000020</t>
  </si>
  <si>
    <t>425242</t>
  </si>
  <si>
    <t>04 94 61 27 10</t>
  </si>
  <si>
    <t>Rue Claude Debussy</t>
  </si>
  <si>
    <t>JURIDICAE FORMATIONS</t>
  </si>
  <si>
    <t>93830350583</t>
  </si>
  <si>
    <t>45319050600031</t>
  </si>
  <si>
    <t>678557</t>
  </si>
  <si>
    <t>06 49 61 04 78</t>
  </si>
  <si>
    <t>39260 MOIRANS EN MONTAGNE</t>
  </si>
  <si>
    <t>85 Avenue de St Claude</t>
  </si>
  <si>
    <t>JURA SPORT FORMATION</t>
  </si>
  <si>
    <t>27390134439</t>
  </si>
  <si>
    <t>53434625900029</t>
  </si>
  <si>
    <t>623799</t>
  </si>
  <si>
    <t>64200 ARCANGUES</t>
  </si>
  <si>
    <t>661 Chemin Olhondogaraya</t>
  </si>
  <si>
    <t>JUMO ARCANGUES</t>
  </si>
  <si>
    <t>JUMO</t>
  </si>
  <si>
    <t>75640461464</t>
  </si>
  <si>
    <t>83249639200024</t>
  </si>
  <si>
    <t>439642</t>
  </si>
  <si>
    <t>06 84 66 05 71</t>
  </si>
  <si>
    <t>18 Rue RAYMOND MARCHERON</t>
  </si>
  <si>
    <t>JUMEAU THIERRY</t>
  </si>
  <si>
    <t>11754591275</t>
  </si>
  <si>
    <t>51502663100033</t>
  </si>
  <si>
    <t>452993</t>
  </si>
  <si>
    <t>05 59 32 84 77</t>
  </si>
  <si>
    <t>64110 JURANCON</t>
  </si>
  <si>
    <t>27 Avenue VICTOR HUGO</t>
  </si>
  <si>
    <t>JULLIEN PHILIPPE PASCAL</t>
  </si>
  <si>
    <t>72640321064</t>
  </si>
  <si>
    <t>51388218300033</t>
  </si>
  <si>
    <t>640827</t>
  </si>
  <si>
    <t>01 60 93 73 70</t>
  </si>
  <si>
    <t>LE CORUSCANT</t>
  </si>
  <si>
    <t>2 Rue des vieilles vignes</t>
  </si>
  <si>
    <t>JULIE SOLUTIONS</t>
  </si>
  <si>
    <t>11770674577</t>
  </si>
  <si>
    <t>83833624600015</t>
  </si>
  <si>
    <t>525595</t>
  </si>
  <si>
    <t>77450 ESBLY</t>
  </si>
  <si>
    <t>12 Rue GEORGES HEBERT</t>
  </si>
  <si>
    <t>JULIE DEBUSSCHERE</t>
  </si>
  <si>
    <t>11770583177</t>
  </si>
  <si>
    <t>80514172800016</t>
  </si>
  <si>
    <t>666853</t>
  </si>
  <si>
    <t>07 49 97 63 68</t>
  </si>
  <si>
    <t>49450 VILLEDIEU LA BLOUERE</t>
  </si>
  <si>
    <t>3 Rue DU BOIS ROBIN</t>
  </si>
  <si>
    <t>JULIE COUSSEAU - INSTITUT BEAUTE DIFFUSE</t>
  </si>
  <si>
    <t>52490355749</t>
  </si>
  <si>
    <t>83404030500015</t>
  </si>
  <si>
    <t>654346</t>
  </si>
  <si>
    <t>06 09 50 79 18</t>
  </si>
  <si>
    <t>71 Place DES GENDARMES D'OUVEA</t>
  </si>
  <si>
    <t>JULIA ACCOMPAGNEMENT VAE</t>
  </si>
  <si>
    <t>93830693683</t>
  </si>
  <si>
    <t>91812844800019</t>
  </si>
  <si>
    <t>391840</t>
  </si>
  <si>
    <t>03 81 30 68 04</t>
  </si>
  <si>
    <t>CP 90050</t>
  </si>
  <si>
    <t>16 Rue LOUIS RAMEAU</t>
  </si>
  <si>
    <t>JRI</t>
  </si>
  <si>
    <t>JULES RICHARD INSTRUMENTS</t>
  </si>
  <si>
    <t>11950440095</t>
  </si>
  <si>
    <t>38033285800048</t>
  </si>
  <si>
    <t>618536</t>
  </si>
  <si>
    <t>10 bis Rue DE LA ROCHE</t>
  </si>
  <si>
    <t>JULES CAROLINE</t>
  </si>
  <si>
    <t>82691179369</t>
  </si>
  <si>
    <t>53026500800033</t>
  </si>
  <si>
    <t>479950</t>
  </si>
  <si>
    <t>0241877844    0620870749</t>
  </si>
  <si>
    <t>18 Rue THIERS</t>
  </si>
  <si>
    <t>05/03/2014</t>
  </si>
  <si>
    <t>JUGE SYLVIE</t>
  </si>
  <si>
    <t>JUGE SYLVIE - REFLEX BIEN ETRE ANGERS</t>
  </si>
  <si>
    <t>52490269449</t>
  </si>
  <si>
    <t>43829799600029</t>
  </si>
  <si>
    <t>676998</t>
  </si>
  <si>
    <t>91150 ROINVILLIERS</t>
  </si>
  <si>
    <t>6 Lieu-dit Ezerville</t>
  </si>
  <si>
    <t>JUALCORP</t>
  </si>
  <si>
    <t>11911001091</t>
  </si>
  <si>
    <t>91049642100017</t>
  </si>
  <si>
    <t>663852</t>
  </si>
  <si>
    <t>03 80 60 03 22</t>
  </si>
  <si>
    <t>1 Rue ERNEST CHAPUT</t>
  </si>
  <si>
    <t>JSO ACADEMIE</t>
  </si>
  <si>
    <t>27210441521</t>
  </si>
  <si>
    <t>91305209800013</t>
  </si>
  <si>
    <t>529291</t>
  </si>
  <si>
    <t>4978224401500</t>
  </si>
  <si>
    <t>ALLEMAGNE - ETTENHEIM</t>
  </si>
  <si>
    <t>18 TullastraBe</t>
  </si>
  <si>
    <t>JSI MEDICAL SYSTEMS</t>
  </si>
  <si>
    <t>JSI MEDICAL SYSTEMS GMBH</t>
  </si>
  <si>
    <t>559880</t>
  </si>
  <si>
    <t>JSG DEVELOPPEMENT STAGE UP ORLEANS</t>
  </si>
  <si>
    <t>JSG DEVELOPPEMENT STAGE UP</t>
  </si>
  <si>
    <t>24450236145</t>
  </si>
  <si>
    <t>48834661000030</t>
  </si>
  <si>
    <t>670376</t>
  </si>
  <si>
    <t>06 66 52 34 86</t>
  </si>
  <si>
    <t>30330 CONNAUX</t>
  </si>
  <si>
    <t>47 Montée DES CEVENNES</t>
  </si>
  <si>
    <t>JS FUNERAIRE</t>
  </si>
  <si>
    <t>76300516330</t>
  </si>
  <si>
    <t>91474496600013</t>
  </si>
  <si>
    <t>646532</t>
  </si>
  <si>
    <t>06 50 51 58 26</t>
  </si>
  <si>
    <t>49360 TOUTLEMONDE</t>
  </si>
  <si>
    <t>1 De Chanteloup</t>
  </si>
  <si>
    <t>JS AIDE &amp; FORMATION</t>
  </si>
  <si>
    <t>52490348349</t>
  </si>
  <si>
    <t>84109451900029</t>
  </si>
  <si>
    <t>533233</t>
  </si>
  <si>
    <t>0492313975</t>
  </si>
  <si>
    <t>04510 LE CHAFFAUT ST JURSON</t>
  </si>
  <si>
    <t>PARC D ACTIVITES SAINT PIERRE - BAT 2</t>
  </si>
  <si>
    <t>JRS TECHNOLOGY LE CHAFFAUT ST JURSON</t>
  </si>
  <si>
    <t>JRS TECHNOLOGY</t>
  </si>
  <si>
    <t>93040072604</t>
  </si>
  <si>
    <t>43298553900043</t>
  </si>
  <si>
    <t>574065</t>
  </si>
  <si>
    <t>INDE - NEW DELHI</t>
  </si>
  <si>
    <t>Ashok Vihar Phase-2</t>
  </si>
  <si>
    <t>Pvt. Ltd. C-1/16</t>
  </si>
  <si>
    <t>20/11/2017</t>
  </si>
  <si>
    <t>JROP</t>
  </si>
  <si>
    <t>JROP INSTITUTE OF ECHOCARDIOGRAPHY</t>
  </si>
  <si>
    <t>682410</t>
  </si>
  <si>
    <t>01 41 08 02 99</t>
  </si>
  <si>
    <t>59 Rue du general leclerc</t>
  </si>
  <si>
    <t>JPME</t>
  </si>
  <si>
    <t>JPME - ISSY C EST PERMIS</t>
  </si>
  <si>
    <t>11922316892</t>
  </si>
  <si>
    <t>84992823900011</t>
  </si>
  <si>
    <t>650535</t>
  </si>
  <si>
    <t>06 07 75 21 51</t>
  </si>
  <si>
    <t>9 Rue DU PROGRES</t>
  </si>
  <si>
    <t>JPM CONSEIL ST PRIEST</t>
  </si>
  <si>
    <t>JPM CONSEIL</t>
  </si>
  <si>
    <t>84380628038</t>
  </si>
  <si>
    <t>81793659400024</t>
  </si>
  <si>
    <t>632120</t>
  </si>
  <si>
    <t>08 92 97 67 13</t>
  </si>
  <si>
    <t>95470 FOSSES</t>
  </si>
  <si>
    <t>9 Rue Du Muguet</t>
  </si>
  <si>
    <t>JPG INTRA FORMATION</t>
  </si>
  <si>
    <t>11950610295</t>
  </si>
  <si>
    <t>82039651300013</t>
  </si>
  <si>
    <t>666452</t>
  </si>
  <si>
    <t>03 89 22 21 83</t>
  </si>
  <si>
    <t>Zone D'Activites Est</t>
  </si>
  <si>
    <t>JP EUGENE FORMATION</t>
  </si>
  <si>
    <t>42670534167</t>
  </si>
  <si>
    <t>80066618200012</t>
  </si>
  <si>
    <t>296454</t>
  </si>
  <si>
    <t>01 34 51 29 85</t>
  </si>
  <si>
    <t>26 Rue DU PLATEAU</t>
  </si>
  <si>
    <t>JP COM BRIANCON</t>
  </si>
  <si>
    <t>11780531278</t>
  </si>
  <si>
    <t>41049300100037</t>
  </si>
  <si>
    <t>497277</t>
  </si>
  <si>
    <t>05 96 63 57 69</t>
  </si>
  <si>
    <t>Martinique</t>
  </si>
  <si>
    <t>145 Boulevard DE LA POINTE DES NEGRES</t>
  </si>
  <si>
    <t>JOVINAC JOSE</t>
  </si>
  <si>
    <t>JOVINAC JOSE - SHEN AN</t>
  </si>
  <si>
    <t>97970129297</t>
  </si>
  <si>
    <t>44313010900046</t>
  </si>
  <si>
    <t>675945</t>
  </si>
  <si>
    <t>06 75 20 62 83</t>
  </si>
  <si>
    <t>06670 COLOMARS</t>
  </si>
  <si>
    <t>2 Chemin CRETE DE BERGIADE</t>
  </si>
  <si>
    <t>JOURNEY HOME COLOMARS</t>
  </si>
  <si>
    <t>JOURNEY HOME - ELISABETH FALCONE RH</t>
  </si>
  <si>
    <t>93060837706</t>
  </si>
  <si>
    <t>83023603000011</t>
  </si>
  <si>
    <t>4625</t>
  </si>
  <si>
    <t>02950</t>
  </si>
  <si>
    <t>01 42 16 22 54</t>
  </si>
  <si>
    <t>GROUPE HOSPITALIER PITIE SALPETRIERE</t>
  </si>
  <si>
    <t>47-83 Boulevard DE L HOPITAL</t>
  </si>
  <si>
    <t>JEPU</t>
  </si>
  <si>
    <t>JOURNEES D'ENSEIGNEMENT POST UNIVERSITAIRES D'ANESTHESIE REANIMATION</t>
  </si>
  <si>
    <t>11750287075</t>
  </si>
  <si>
    <t>30837646600014</t>
  </si>
  <si>
    <t>441430</t>
  </si>
  <si>
    <t>0475606795</t>
  </si>
  <si>
    <t>26800 ETOILE SUR RHONE</t>
  </si>
  <si>
    <t>140 Route DES BASSEAUX</t>
  </si>
  <si>
    <t>CFPS ETOILE SUR RHONE</t>
  </si>
  <si>
    <t>JOUREL CHRISTIAN CENTRE DE FORMATION PREVENTION ET SECOURISME</t>
  </si>
  <si>
    <t>82260150726</t>
  </si>
  <si>
    <t>35276876600029</t>
  </si>
  <si>
    <t>652398</t>
  </si>
  <si>
    <t>100 Route des charrièras</t>
  </si>
  <si>
    <t>JOURDAN PAULINE</t>
  </si>
  <si>
    <t>JOURDAN PAULINE - PROSFORMAS</t>
  </si>
  <si>
    <t>75190083619</t>
  </si>
  <si>
    <t>81412581100020</t>
  </si>
  <si>
    <t>662707</t>
  </si>
  <si>
    <t>06 08 42 09 95</t>
  </si>
  <si>
    <t>70 Impasse des lauriers</t>
  </si>
  <si>
    <t>JOURDAIN ANNE</t>
  </si>
  <si>
    <t>JOURDAIN ANNE - AMJ CONSEIL ET FORMATION</t>
  </si>
  <si>
    <t>93130646513</t>
  </si>
  <si>
    <t>40120397100023</t>
  </si>
  <si>
    <t>232014</t>
  </si>
  <si>
    <t>03 20 91 29 25</t>
  </si>
  <si>
    <t>5-2 Rue BAUDOUIN IX</t>
  </si>
  <si>
    <t>JOUFFROY FORMATION</t>
  </si>
  <si>
    <t>32590907259</t>
  </si>
  <si>
    <t>81227872900015</t>
  </si>
  <si>
    <t>623659</t>
  </si>
  <si>
    <t>07 81 68 77 42</t>
  </si>
  <si>
    <t>38 Rue LOUIS ARMSTRONG</t>
  </si>
  <si>
    <t>JOUFFLINEAU JULIEN</t>
  </si>
  <si>
    <t>JOUFFLINEAU JULIEN - ACCEVA</t>
  </si>
  <si>
    <t>52530097753</t>
  </si>
  <si>
    <t>84931718500015</t>
  </si>
  <si>
    <t>616825</t>
  </si>
  <si>
    <t>29 Rue de la butte aux cailles</t>
  </si>
  <si>
    <t>JOUET CHLOE</t>
  </si>
  <si>
    <t>JOUET CHLOE - CHLOE ASCENCIO</t>
  </si>
  <si>
    <t>11754607475</t>
  </si>
  <si>
    <t>49214833300023</t>
  </si>
  <si>
    <t>668655</t>
  </si>
  <si>
    <t>09 54 54 33 24</t>
  </si>
  <si>
    <t>66 Rue Saint-Leu</t>
  </si>
  <si>
    <t>JOUBERT MARIE AMIENS</t>
  </si>
  <si>
    <t>JOUBERT MARIE</t>
  </si>
  <si>
    <t>32800205380</t>
  </si>
  <si>
    <t>75130785100053</t>
  </si>
  <si>
    <t>419825</t>
  </si>
  <si>
    <t>0472002148</t>
  </si>
  <si>
    <t>3 Rue Coysevox</t>
  </si>
  <si>
    <t>JOUBERT CHRISTIANE</t>
  </si>
  <si>
    <t>82690939969</t>
  </si>
  <si>
    <t>49187436800013</t>
  </si>
  <si>
    <t>594933</t>
  </si>
  <si>
    <t>06 76 29 67 22</t>
  </si>
  <si>
    <t>16 Rue CESARINE BALLAGNY</t>
  </si>
  <si>
    <t>10/08/2022</t>
  </si>
  <si>
    <t>JOUAS MURIEL</t>
  </si>
  <si>
    <t>11788020678</t>
  </si>
  <si>
    <t>43983704800057</t>
  </si>
  <si>
    <t>662343</t>
  </si>
  <si>
    <t>06 84 24 97 87</t>
  </si>
  <si>
    <t>CHEMIN DU SALITA</t>
  </si>
  <si>
    <t>Lieu-dit LE PLAT DE LA BARQUE</t>
  </si>
  <si>
    <t>JOSSELIN MAIORGA</t>
  </si>
  <si>
    <t>JOSSELIN MAIORGA - CYNOPSY</t>
  </si>
  <si>
    <t>76660245966</t>
  </si>
  <si>
    <t>50421426300031</t>
  </si>
  <si>
    <t>538693</t>
  </si>
  <si>
    <t>04 71 05 97 76</t>
  </si>
  <si>
    <t>13 Sentier DE LA ROCHE ARNAUD</t>
  </si>
  <si>
    <t>JOSIANE VILLE</t>
  </si>
  <si>
    <t>83430330843</t>
  </si>
  <si>
    <t>79203599000011</t>
  </si>
  <si>
    <t>617908</t>
  </si>
  <si>
    <t>1 450 999 0566</t>
  </si>
  <si>
    <t>CANADA - BOUCHERVILLE</t>
  </si>
  <si>
    <t>699 Rue Marco-Polo</t>
  </si>
  <si>
    <t>JCSI</t>
  </si>
  <si>
    <t>JOSIANE CARON SANTHA INTERNATIONAL</t>
  </si>
  <si>
    <t>293076</t>
  </si>
  <si>
    <t>03891</t>
  </si>
  <si>
    <t>04 67 54 91 97</t>
  </si>
  <si>
    <t>Rue URBAIN V</t>
  </si>
  <si>
    <t>PSYCHASOC</t>
  </si>
  <si>
    <t>JOSEPH ROUSSEL PSYCHASOC</t>
  </si>
  <si>
    <t>91340449034</t>
  </si>
  <si>
    <t>43039463500048</t>
  </si>
  <si>
    <t>605505</t>
  </si>
  <si>
    <t>06 13 91 39 71</t>
  </si>
  <si>
    <t>37230 LUYNES</t>
  </si>
  <si>
    <t>8 Rue de la Corderie</t>
  </si>
  <si>
    <t>JOSEPH DIT CHOISNARD THOMAS</t>
  </si>
  <si>
    <t>JOSEPH DIT CHOISNARD THOMAS ANTOINE</t>
  </si>
  <si>
    <t>24370341937</t>
  </si>
  <si>
    <t>51352883600044</t>
  </si>
  <si>
    <t>618962</t>
  </si>
  <si>
    <t>06 13 51 03 54</t>
  </si>
  <si>
    <t>31220 CAZERES</t>
  </si>
  <si>
    <t>10 Avenue GABRIEL PERI</t>
  </si>
  <si>
    <t>JONVILLE GRILLOU MELANIE</t>
  </si>
  <si>
    <t>JONVILLE GRILLOU MELANIE - MELLE DESIGN</t>
  </si>
  <si>
    <t>76310814231</t>
  </si>
  <si>
    <t>53796175700037</t>
  </si>
  <si>
    <t>596620</t>
  </si>
  <si>
    <t>07 80 97 87 23</t>
  </si>
  <si>
    <t>42 Rue DAMREMONT</t>
  </si>
  <si>
    <t>JONES DAVID RHYS</t>
  </si>
  <si>
    <t>11755571775</t>
  </si>
  <si>
    <t>79296319100012</t>
  </si>
  <si>
    <t>544450</t>
  </si>
  <si>
    <t>0692792993</t>
  </si>
  <si>
    <t>RESIDENCE AMRITA</t>
  </si>
  <si>
    <t>182 ter Rue MARIUS ET ARY LEBLOND</t>
  </si>
  <si>
    <t>JONCHET SARRADIN SEVERINE - SARRADIN CONSEIL</t>
  </si>
  <si>
    <t>98970432097</t>
  </si>
  <si>
    <t>80515656900016</t>
  </si>
  <si>
    <t>570928</t>
  </si>
  <si>
    <t>0559565911</t>
  </si>
  <si>
    <t>40390 ST MARTIN DE SEIGNANX</t>
  </si>
  <si>
    <t>407 Route d'arribère</t>
  </si>
  <si>
    <t>JONAS FORMATION</t>
  </si>
  <si>
    <t>72400051140</t>
  </si>
  <si>
    <t>37837903600049</t>
  </si>
  <si>
    <t>675817</t>
  </si>
  <si>
    <t>01 85 42 01 57</t>
  </si>
  <si>
    <t>CHEZ M. JOLY LAURENT-PIERRE</t>
  </si>
  <si>
    <t>3 Rocade DE LA CROIX SAINT GEORGES</t>
  </si>
  <si>
    <t>JOLY VANESSA - JVC</t>
  </si>
  <si>
    <t>JOLY VANESSA - JOLY VANESSA CONSULTING</t>
  </si>
  <si>
    <t>11770699177</t>
  </si>
  <si>
    <t>53778618800020</t>
  </si>
  <si>
    <t>674461</t>
  </si>
  <si>
    <t>03 81 34 43 56</t>
  </si>
  <si>
    <t>25420 COURCELLES LES MONTBELIARD</t>
  </si>
  <si>
    <t>17 Rue de voujeaucourt</t>
  </si>
  <si>
    <t>JOLY FORMATIONS</t>
  </si>
  <si>
    <t>43900034890</t>
  </si>
  <si>
    <t>43332166800025</t>
  </si>
  <si>
    <t>605074</t>
  </si>
  <si>
    <t>08695</t>
  </si>
  <si>
    <t>06 83 78 45 29</t>
  </si>
  <si>
    <t>53 bis Boulevard Des Belges</t>
  </si>
  <si>
    <t>JOLSI</t>
  </si>
  <si>
    <t>28760569076</t>
  </si>
  <si>
    <t>83448356200015</t>
  </si>
  <si>
    <t>596577</t>
  </si>
  <si>
    <t>04 94 19 25 72</t>
  </si>
  <si>
    <t>Rue Des Forces Francaises Libr</t>
  </si>
  <si>
    <t>JOLIOT EXPERTISES FORMATIONS</t>
  </si>
  <si>
    <t>JOLIOT EXPERTISES FORMATIONS - AMALTHEE FORMATIONS</t>
  </si>
  <si>
    <t>93830717883</t>
  </si>
  <si>
    <t>84301541300035</t>
  </si>
  <si>
    <t>589056</t>
  </si>
  <si>
    <t>0232620413</t>
  </si>
  <si>
    <t>27240 MESNILS SUR ITON</t>
  </si>
  <si>
    <t>Le sacq</t>
  </si>
  <si>
    <t>8 bis Rue des houlettes</t>
  </si>
  <si>
    <t>JOKER CONSEILS</t>
  </si>
  <si>
    <t>23270187827</t>
  </si>
  <si>
    <t>80092089400014</t>
  </si>
  <si>
    <t>622930</t>
  </si>
  <si>
    <t>04 67 63 82 11</t>
  </si>
  <si>
    <t>5 Rue Thérèse</t>
  </si>
  <si>
    <t>JOKAT PANDORA</t>
  </si>
  <si>
    <t>76341002934</t>
  </si>
  <si>
    <t>50249252300027</t>
  </si>
  <si>
    <t>618652</t>
  </si>
  <si>
    <t>02 40 30 62 00</t>
  </si>
  <si>
    <t>14 Rue DU BEL AIR</t>
  </si>
  <si>
    <t>JCI</t>
  </si>
  <si>
    <t>JOHNSON CONTROLS INDUSTRIES</t>
  </si>
  <si>
    <t>52440524044</t>
  </si>
  <si>
    <t>34305695800048</t>
  </si>
  <si>
    <t>580624</t>
  </si>
  <si>
    <t>1 410 502 9636</t>
  </si>
  <si>
    <t>ETATS UNIS - BALTIMORE</t>
  </si>
  <si>
    <t>Thomas B. Turner Building Room 20</t>
  </si>
  <si>
    <t>720 Avenue Rutland Ave.</t>
  </si>
  <si>
    <t>JOHNS HOPKINS MEDICINE</t>
  </si>
  <si>
    <t>JOHNS HOPKINS UNIVERSITY - SCHOOL OF MEDICINE</t>
  </si>
  <si>
    <t>548900</t>
  </si>
  <si>
    <t>44 1865 741166</t>
  </si>
  <si>
    <t>HEADIGTON</t>
  </si>
  <si>
    <t>HEADLEY WAY</t>
  </si>
  <si>
    <t>05/09/2016</t>
  </si>
  <si>
    <t>JOHN RADCLIFFE HOSPITAL</t>
  </si>
  <si>
    <t>561241</t>
  </si>
  <si>
    <t>49 571 7900</t>
  </si>
  <si>
    <t>ALLEMAGNE - MINDEN</t>
  </si>
  <si>
    <t>HANS NOLTE STRASSE 1</t>
  </si>
  <si>
    <t>JOHANNES WESLING KLINIKUM MINDEN</t>
  </si>
  <si>
    <t>577900</t>
  </si>
  <si>
    <t>06 85 40 24 12</t>
  </si>
  <si>
    <t>30 Boulevard DE CEINTURE DU PARC THERMAL</t>
  </si>
  <si>
    <t>JOEL LICCIARDI FORMATION</t>
  </si>
  <si>
    <t>93131272213</t>
  </si>
  <si>
    <t>49949074600017</t>
  </si>
  <si>
    <t>636939</t>
  </si>
  <si>
    <t>06 18 34 51 42</t>
  </si>
  <si>
    <t>13 Avenue FERNANDEL</t>
  </si>
  <si>
    <t>JOEL FORM PILATES</t>
  </si>
  <si>
    <t>93131936513</t>
  </si>
  <si>
    <t>79419837400017</t>
  </si>
  <si>
    <t>684752</t>
  </si>
  <si>
    <t>06 31 02 92 89</t>
  </si>
  <si>
    <t>17 Rue Valentin Magnan</t>
  </si>
  <si>
    <t>JOB66</t>
  </si>
  <si>
    <t>91660187366</t>
  </si>
  <si>
    <t>81116923400010</t>
  </si>
  <si>
    <t>538826</t>
  </si>
  <si>
    <t>02 43 56 93 09</t>
  </si>
  <si>
    <t>87 Avenue Chanzy</t>
  </si>
  <si>
    <t>JOBZ</t>
  </si>
  <si>
    <t>52530057553</t>
  </si>
  <si>
    <t>48810876200060</t>
  </si>
  <si>
    <t>231484</t>
  </si>
  <si>
    <t>01 34 42 14 41</t>
  </si>
  <si>
    <t>95650 MONTGEROULT</t>
  </si>
  <si>
    <t>3 Ruelle DU FOUR</t>
  </si>
  <si>
    <t>JOBELIN JEAN-MARIE</t>
  </si>
  <si>
    <t>JOBELIN JEAN-MARIE ISTHME</t>
  </si>
  <si>
    <t>11950286995</t>
  </si>
  <si>
    <t>40985079900027</t>
  </si>
  <si>
    <t>642617</t>
  </si>
  <si>
    <t>68180 HORBOURG WIHR</t>
  </si>
  <si>
    <t>12A Rue DE MULHOUSE</t>
  </si>
  <si>
    <t>JOB LIFE HAPINESS</t>
  </si>
  <si>
    <t>44680297768</t>
  </si>
  <si>
    <t>84059716500033</t>
  </si>
  <si>
    <t>682755</t>
  </si>
  <si>
    <t>06 89 45 94 02</t>
  </si>
  <si>
    <t>657 Route de Monségur</t>
  </si>
  <si>
    <t>JOB EQUILIBRE</t>
  </si>
  <si>
    <t>75400205840</t>
  </si>
  <si>
    <t>90231733800017</t>
  </si>
  <si>
    <t>522612</t>
  </si>
  <si>
    <t>0623974175</t>
  </si>
  <si>
    <t>54 Rue DE CLERMONT</t>
  </si>
  <si>
    <t>JOANNON JEAN CLAUDE</t>
  </si>
  <si>
    <t>82420216642</t>
  </si>
  <si>
    <t>43219080900033</t>
  </si>
  <si>
    <t>673894</t>
  </si>
  <si>
    <t>06 37 31 58 91</t>
  </si>
  <si>
    <t>33240 ST ANDRE DE CUBZAC</t>
  </si>
  <si>
    <t>3 Rue Georges Brassens</t>
  </si>
  <si>
    <t>JOACHIM MARINA</t>
  </si>
  <si>
    <t>75331100433</t>
  </si>
  <si>
    <t>81129517900014</t>
  </si>
  <si>
    <t>423087</t>
  </si>
  <si>
    <t>03555</t>
  </si>
  <si>
    <t>01 42 11 02 22</t>
  </si>
  <si>
    <t>71 Boulevard DE BRANDEBOURG</t>
  </si>
  <si>
    <t>JMT ARTEC FORMATION</t>
  </si>
  <si>
    <t>11940771094</t>
  </si>
  <si>
    <t>39367309000048</t>
  </si>
  <si>
    <t>496686</t>
  </si>
  <si>
    <t>03 44 64 04 69</t>
  </si>
  <si>
    <t>47-49 Rue Jules Juillet</t>
  </si>
  <si>
    <t>JMSA FORMATION CONSEIL</t>
  </si>
  <si>
    <t>22600085860</t>
  </si>
  <si>
    <t>38909782500043</t>
  </si>
  <si>
    <t>666841</t>
  </si>
  <si>
    <t>01 53 63 01 78</t>
  </si>
  <si>
    <t>8 Rue LINCOLN</t>
  </si>
  <si>
    <t>JMN FAC HOTEL PARIS</t>
  </si>
  <si>
    <t>JMN FAC HOTEL</t>
  </si>
  <si>
    <t>11754911475</t>
  </si>
  <si>
    <t>42400875300024</t>
  </si>
  <si>
    <t>591660</t>
  </si>
  <si>
    <t>04 74 28 41 02</t>
  </si>
  <si>
    <t>38620 MONTFERRAT</t>
  </si>
  <si>
    <t>1297 Route des Chevaliers de l'An Mil</t>
  </si>
  <si>
    <t>JML JANE MCLUCAS</t>
  </si>
  <si>
    <t>82380492538</t>
  </si>
  <si>
    <t>52843761900034</t>
  </si>
  <si>
    <t>598975</t>
  </si>
  <si>
    <t>05 96 97 58 46</t>
  </si>
  <si>
    <t>Espace Poseidon</t>
  </si>
  <si>
    <t>15 Rue Georges Eucharis</t>
  </si>
  <si>
    <t>JMJ FORMATION</t>
  </si>
  <si>
    <t>97970198297</t>
  </si>
  <si>
    <t>79967406400032</t>
  </si>
  <si>
    <t>534298</t>
  </si>
  <si>
    <t>0382545553</t>
  </si>
  <si>
    <t>42 Rue de Vitry sur Orne</t>
  </si>
  <si>
    <t>JMG FORMATION</t>
  </si>
  <si>
    <t>41570339957</t>
  </si>
  <si>
    <t>48117310200023</t>
  </si>
  <si>
    <t>592572</t>
  </si>
  <si>
    <t>06 60 20 46 87</t>
  </si>
  <si>
    <t>50600 ST HILAIRE DU HARCOUET</t>
  </si>
  <si>
    <t>215 Rue de Paris</t>
  </si>
  <si>
    <t>JMEMBALMER FORMATION</t>
  </si>
  <si>
    <t>28500131450</t>
  </si>
  <si>
    <t>83211770900010</t>
  </si>
  <si>
    <t>661715</t>
  </si>
  <si>
    <t>03 86 46 21 22</t>
  </si>
  <si>
    <t>21 Boulevard du 11 novembre</t>
  </si>
  <si>
    <t>JMBF FORMATION</t>
  </si>
  <si>
    <t>27890158589</t>
  </si>
  <si>
    <t>88815112300013</t>
  </si>
  <si>
    <t>506254</t>
  </si>
  <si>
    <t>06 07 77 17 91</t>
  </si>
  <si>
    <t>245 Route des Lucioles</t>
  </si>
  <si>
    <t>JMB FORMATION</t>
  </si>
  <si>
    <t>93060746106</t>
  </si>
  <si>
    <t>80464190000019</t>
  </si>
  <si>
    <t>660383</t>
  </si>
  <si>
    <t>04 37 64 22 90</t>
  </si>
  <si>
    <t>35 Rue Saint-Simon</t>
  </si>
  <si>
    <t>JLR</t>
  </si>
  <si>
    <t>JLR DISTRIBUTION</t>
  </si>
  <si>
    <t>82690762669</t>
  </si>
  <si>
    <t>44066383900023</t>
  </si>
  <si>
    <t>603557</t>
  </si>
  <si>
    <t>02 47 38 37 37</t>
  </si>
  <si>
    <t>ZA Les 2 croix</t>
  </si>
  <si>
    <t>4 Rue Le Corbusier</t>
  </si>
  <si>
    <t>JLA FORMATION</t>
  </si>
  <si>
    <t>24370344037</t>
  </si>
  <si>
    <t>81420320400023</t>
  </si>
  <si>
    <t>615389</t>
  </si>
  <si>
    <t>06 48 12 62 71</t>
  </si>
  <si>
    <t>SUISSE - HEREMENCE</t>
  </si>
  <si>
    <t>22 Chemin de Louchelet</t>
  </si>
  <si>
    <t>JL MANAGEMENT SA</t>
  </si>
  <si>
    <t>92411</t>
  </si>
  <si>
    <t>06 71 10 04 98</t>
  </si>
  <si>
    <t>HOSPICES CIVILS DE LYON</t>
  </si>
  <si>
    <t>3 Quai DES CELESTINS</t>
  </si>
  <si>
    <t>JIVD - AER ASSOCIATION</t>
  </si>
  <si>
    <t>JIVD - AER</t>
  </si>
  <si>
    <t>82690244069</t>
  </si>
  <si>
    <t>34434322300030</t>
  </si>
  <si>
    <t>614385</t>
  </si>
  <si>
    <t>08177</t>
  </si>
  <si>
    <t>01 53 96 77 00</t>
  </si>
  <si>
    <t>80 Boulevard Haussmann</t>
  </si>
  <si>
    <t>JIM</t>
  </si>
  <si>
    <t>JIM - JOURNAL INTERNATIONAL DE LA MEDECINE</t>
  </si>
  <si>
    <t>11756641075</t>
  </si>
  <si>
    <t>42887449900059</t>
  </si>
  <si>
    <t>577625</t>
  </si>
  <si>
    <t>0388814258</t>
  </si>
  <si>
    <t>1 Rue de copenhague</t>
  </si>
  <si>
    <t>JH CONSEILS SCHILTIGHEIM</t>
  </si>
  <si>
    <t>JH CONSEILS</t>
  </si>
  <si>
    <t>42670299767</t>
  </si>
  <si>
    <t>42360338000068</t>
  </si>
  <si>
    <t>634608</t>
  </si>
  <si>
    <t>11 Avenue des oliviers</t>
  </si>
  <si>
    <t>JFORMATION JAQUELINE PILLARD</t>
  </si>
  <si>
    <t>93060895406</t>
  </si>
  <si>
    <t>75301650000013</t>
  </si>
  <si>
    <t>288652</t>
  </si>
  <si>
    <t>0299964371</t>
  </si>
  <si>
    <t>35500 VITRE</t>
  </si>
  <si>
    <t>9 Boulevard Pierre Landais</t>
  </si>
  <si>
    <t>JFC FORMATION</t>
  </si>
  <si>
    <t>53350567035</t>
  </si>
  <si>
    <t>50864787200029</t>
  </si>
  <si>
    <t>640803</t>
  </si>
  <si>
    <t>01 40 26 98 00</t>
  </si>
  <si>
    <t>Tour Sextius - LE BIZET</t>
  </si>
  <si>
    <t>580 Avenue WOLFGANG AMADEUS MOZART</t>
  </si>
  <si>
    <t>JEWELGEMS</t>
  </si>
  <si>
    <t>JEWELGEMS - ECOLE PROVENCALE DE JOAILLERIE</t>
  </si>
  <si>
    <t>93131762413</t>
  </si>
  <si>
    <t>82982785600024</t>
  </si>
  <si>
    <t>667651</t>
  </si>
  <si>
    <t>04 79 37 71 67</t>
  </si>
  <si>
    <t>1 Place Ferdinand Million</t>
  </si>
  <si>
    <t>JEUNES DIPLOMATES ALBERTVILLE</t>
  </si>
  <si>
    <t>JEUNES DIPLOMATES</t>
  </si>
  <si>
    <t>82740279674</t>
  </si>
  <si>
    <t>43885623900043</t>
  </si>
  <si>
    <t>572226</t>
  </si>
  <si>
    <t>JET CSC BERNARDIERE</t>
  </si>
  <si>
    <t>11 Rue de dijon</t>
  </si>
  <si>
    <t>20/10/2017</t>
  </si>
  <si>
    <t>JET FM</t>
  </si>
  <si>
    <t>JET ASSOCIATION</t>
  </si>
  <si>
    <t>52440749644</t>
  </si>
  <si>
    <t>32687563000013</t>
  </si>
  <si>
    <t>686256</t>
  </si>
  <si>
    <t>02 54 35 12 20</t>
  </si>
  <si>
    <t>5 Rue du 30 Août 1944</t>
  </si>
  <si>
    <t>JEROME FORMATIONS</t>
  </si>
  <si>
    <t>24360100236</t>
  </si>
  <si>
    <t>78894347000013</t>
  </si>
  <si>
    <t>599300</t>
  </si>
  <si>
    <t>2 Rue Docteur Dupuis</t>
  </si>
  <si>
    <t>JERMAN ARCHER FLORENCE</t>
  </si>
  <si>
    <t>84691634669</t>
  </si>
  <si>
    <t>84752345300011</t>
  </si>
  <si>
    <t>596231</t>
  </si>
  <si>
    <t>05 59 41 98 20</t>
  </si>
  <si>
    <t>10 Place André Emlinger</t>
  </si>
  <si>
    <t>JWCF</t>
  </si>
  <si>
    <t>JEREMY WAINSTEAD CONSEIL ET FORMATION</t>
  </si>
  <si>
    <t>72640364364</t>
  </si>
  <si>
    <t>79953548900014</t>
  </si>
  <si>
    <t>634920</t>
  </si>
  <si>
    <t>26 RUE ST MARCEAU</t>
  </si>
  <si>
    <t>JDO</t>
  </si>
  <si>
    <t>JEREMY DOYEN</t>
  </si>
  <si>
    <t>24450388045</t>
  </si>
  <si>
    <t>52077527100023</t>
  </si>
  <si>
    <t>407586</t>
  </si>
  <si>
    <t>11 Boulevard MARECHAL LECLERC</t>
  </si>
  <si>
    <t>JENNY CATHERINE</t>
  </si>
  <si>
    <t>JENNY CATHERINE EN COMPAGNIE</t>
  </si>
  <si>
    <t>42670293267</t>
  </si>
  <si>
    <t>43029699600027</t>
  </si>
  <si>
    <t>606789</t>
  </si>
  <si>
    <t>07 71 92 92 87</t>
  </si>
  <si>
    <t>31840 SEILH</t>
  </si>
  <si>
    <t>GOLF DE SEILH</t>
  </si>
  <si>
    <t>Route DE GRENADE</t>
  </si>
  <si>
    <t>JEKA FORMATION</t>
  </si>
  <si>
    <t>73310760531</t>
  </si>
  <si>
    <t>80786008500024</t>
  </si>
  <si>
    <t>592470</t>
  </si>
  <si>
    <t>0630560117</t>
  </si>
  <si>
    <t>2 Passage du Couëdic</t>
  </si>
  <si>
    <t>JEGOU MURIELLE</t>
  </si>
  <si>
    <t>53350917935</t>
  </si>
  <si>
    <t>50238899400019</t>
  </si>
  <si>
    <t>644020</t>
  </si>
  <si>
    <t>BAT C APPT 4</t>
  </si>
  <si>
    <t>38 Avenue DE LA GARE</t>
  </si>
  <si>
    <t>JEDRZEJAK CHARLOTTE</t>
  </si>
  <si>
    <t>JEDRZEJAK CHARLOTTE - METIS RH</t>
  </si>
  <si>
    <t>32600393760</t>
  </si>
  <si>
    <t>90921118700010</t>
  </si>
  <si>
    <t>605335</t>
  </si>
  <si>
    <t>20 Rue JACOB</t>
  </si>
  <si>
    <t>01/10/2019</t>
  </si>
  <si>
    <t>JEDHA</t>
  </si>
  <si>
    <t>11755736775</t>
  </si>
  <si>
    <t>83872651100010</t>
  </si>
  <si>
    <t>644729</t>
  </si>
  <si>
    <t>06 51 78 45 50</t>
  </si>
  <si>
    <t>47 Rue du Colombier</t>
  </si>
  <si>
    <t>JEANTET GWENDOLINE</t>
  </si>
  <si>
    <t>84691875069</t>
  </si>
  <si>
    <t>85393328100026</t>
  </si>
  <si>
    <t>612704</t>
  </si>
  <si>
    <t>06 18 93 47 29</t>
  </si>
  <si>
    <t>43380 ST PRIVAT DU DRAGON</t>
  </si>
  <si>
    <t>JEANNET CHRISTELLE</t>
  </si>
  <si>
    <t>JEANNET CHRISTELLE - SERAPHITA FIBRES ET FILS</t>
  </si>
  <si>
    <t>83430336843</t>
  </si>
  <si>
    <t>79044937500019</t>
  </si>
  <si>
    <t>565489</t>
  </si>
  <si>
    <t>14 bis Avenue BOSQUET</t>
  </si>
  <si>
    <t>JEANNEROD DE SALABERRY ALIX</t>
  </si>
  <si>
    <t>11755395175</t>
  </si>
  <si>
    <t>81147749600012</t>
  </si>
  <si>
    <t>541709</t>
  </si>
  <si>
    <t>06 79 92 72 10</t>
  </si>
  <si>
    <t>311 ter Rue HAUTE DES BANCHAIS</t>
  </si>
  <si>
    <t>05/08/2019</t>
  </si>
  <si>
    <t>JEANNEAU CORINNE - ARMONY COACHING ET FORMATIONS</t>
  </si>
  <si>
    <t>52490312349</t>
  </si>
  <si>
    <t>80962016400024</t>
  </si>
  <si>
    <t>649429</t>
  </si>
  <si>
    <t>06 23 99 45 61</t>
  </si>
  <si>
    <t>53240 LA BIGOTTIERE</t>
  </si>
  <si>
    <t>LA HAUTE SICARDIERE</t>
  </si>
  <si>
    <t>2981 Route communale DE LA FORET</t>
  </si>
  <si>
    <t>JEANNE BOURGAULT</t>
  </si>
  <si>
    <t>52530103853</t>
  </si>
  <si>
    <t>91255073800013</t>
  </si>
  <si>
    <t>626466</t>
  </si>
  <si>
    <t>0623353034</t>
  </si>
  <si>
    <t>10 Rue SAINT ALEXANDRE</t>
  </si>
  <si>
    <t>JEAN-MARC VARIN</t>
  </si>
  <si>
    <t>26710194471</t>
  </si>
  <si>
    <t>51091503600014</t>
  </si>
  <si>
    <t>285020</t>
  </si>
  <si>
    <t>240 Avenue DE LA REPUBLIQUE</t>
  </si>
  <si>
    <t>JEAN MICHEL POTENTIELS</t>
  </si>
  <si>
    <t>31590513359</t>
  </si>
  <si>
    <t>42480516600024</t>
  </si>
  <si>
    <t>654371</t>
  </si>
  <si>
    <t>06 96 10 16 01</t>
  </si>
  <si>
    <t>106 Résidence les PLEIADES</t>
  </si>
  <si>
    <t>1 Avenue GOTTSCHALK</t>
  </si>
  <si>
    <t>JEAN CHARLES XAVIER EMMANUEL</t>
  </si>
  <si>
    <t>02973093397</t>
  </si>
  <si>
    <t>81149124000016</t>
  </si>
  <si>
    <t>680254</t>
  </si>
  <si>
    <t>06 48 72 65 08</t>
  </si>
  <si>
    <t>7 Rue De La Croix Martre</t>
  </si>
  <si>
    <t>JE SAIS OU JE VAIS</t>
  </si>
  <si>
    <t>11910876791</t>
  </si>
  <si>
    <t>82134735800037</t>
  </si>
  <si>
    <t>427070</t>
  </si>
  <si>
    <t>01 41 63 14 95</t>
  </si>
  <si>
    <t>Zone Industrielle de Toulon Est</t>
  </si>
  <si>
    <t>366 Avenue Joseph Louis Lambot</t>
  </si>
  <si>
    <t>JE PORTE MON BEBE</t>
  </si>
  <si>
    <t>93830553783</t>
  </si>
  <si>
    <t>50446330800040</t>
  </si>
  <si>
    <t>633513</t>
  </si>
  <si>
    <t>5 Rue Mirabeau</t>
  </si>
  <si>
    <t>JE CONSEIL ET ASSOCIES</t>
  </si>
  <si>
    <t>JE CONSEIL &amp; ASSOCIES</t>
  </si>
  <si>
    <t>11755453275</t>
  </si>
  <si>
    <t>81921375200010</t>
  </si>
  <si>
    <t>642733</t>
  </si>
  <si>
    <t>03260 ST FELIX</t>
  </si>
  <si>
    <t>Place herbet</t>
  </si>
  <si>
    <t>03/05/2024</t>
  </si>
  <si>
    <t>JDL FORMATION</t>
  </si>
  <si>
    <t>84030360603</t>
  </si>
  <si>
    <t>81776164600014</t>
  </si>
  <si>
    <t>560893</t>
  </si>
  <si>
    <t>05 53 77 21 32</t>
  </si>
  <si>
    <t>BP 50002 - Deltagro 3</t>
  </si>
  <si>
    <t>Agropole</t>
  </si>
  <si>
    <t>JD DEVELOPPEMENT</t>
  </si>
  <si>
    <t>72470098647</t>
  </si>
  <si>
    <t>40249765500025</t>
  </si>
  <si>
    <t>370800</t>
  </si>
  <si>
    <t>05 61 54 52 63</t>
  </si>
  <si>
    <t>273 Avenue JEAN RIEUX</t>
  </si>
  <si>
    <t>JCM SOLUTIONS</t>
  </si>
  <si>
    <t>73310217431</t>
  </si>
  <si>
    <t>39870494000038</t>
  </si>
  <si>
    <t>635923</t>
  </si>
  <si>
    <t>800 Route de La Seds</t>
  </si>
  <si>
    <t>JCK FORMATION CONSEIL</t>
  </si>
  <si>
    <t>93131700313</t>
  </si>
  <si>
    <t>83414886800039</t>
  </si>
  <si>
    <t>551338</t>
  </si>
  <si>
    <t>0387184920</t>
  </si>
  <si>
    <t>193 Rue DU GENERAL METMAN</t>
  </si>
  <si>
    <t>12/10/2016</t>
  </si>
  <si>
    <t>JCD AND CO METZ</t>
  </si>
  <si>
    <t>JCD AND CO</t>
  </si>
  <si>
    <t>41570348657</t>
  </si>
  <si>
    <t>80187958600015</t>
  </si>
  <si>
    <t>639394</t>
  </si>
  <si>
    <t>06 69 41 21 62</t>
  </si>
  <si>
    <t>85220 COEX</t>
  </si>
  <si>
    <t>40 Rue Pasteur</t>
  </si>
  <si>
    <t>JCD COEX</t>
  </si>
  <si>
    <t>JCD</t>
  </si>
  <si>
    <t>52850193885</t>
  </si>
  <si>
    <t>81363399700016</t>
  </si>
  <si>
    <t>534687</t>
  </si>
  <si>
    <t>0619343058</t>
  </si>
  <si>
    <t>40 Rue Delandine</t>
  </si>
  <si>
    <t>JBS COACHING</t>
  </si>
  <si>
    <t>JBS ECOLE DE COACHING</t>
  </si>
  <si>
    <t>82691387869</t>
  </si>
  <si>
    <t>81078995800024</t>
  </si>
  <si>
    <t>615055</t>
  </si>
  <si>
    <t>04 72 81 64 04</t>
  </si>
  <si>
    <t>JBM MANAGEMENT</t>
  </si>
  <si>
    <t>82690821469</t>
  </si>
  <si>
    <t>45139940600037</t>
  </si>
  <si>
    <t>512308</t>
  </si>
  <si>
    <t>06 07 13 97 84</t>
  </si>
  <si>
    <t>73 Chemin DE SAINT MARTIN CELONY</t>
  </si>
  <si>
    <t>JBM CONSULTING AGENCE DE CONSEIL EN IMAGE RELOOKING</t>
  </si>
  <si>
    <t>93131151213</t>
  </si>
  <si>
    <t>45125019500034</t>
  </si>
  <si>
    <t>478404</t>
  </si>
  <si>
    <t>0546689148</t>
  </si>
  <si>
    <t>Rue Nicolas Largilliere</t>
  </si>
  <si>
    <t>JBB ECOLE MATILE</t>
  </si>
  <si>
    <t>JBB ECOLE MATILE SARL</t>
  </si>
  <si>
    <t>54170163617</t>
  </si>
  <si>
    <t>78926103900034</t>
  </si>
  <si>
    <t>642496</t>
  </si>
  <si>
    <t>03 39 89 03 05</t>
  </si>
  <si>
    <t>25410 ST VIT</t>
  </si>
  <si>
    <t>6 Rue robert Schuman</t>
  </si>
  <si>
    <t>JB FORMATION BESANCON</t>
  </si>
  <si>
    <t>27250341125</t>
  </si>
  <si>
    <t>89049728200024</t>
  </si>
  <si>
    <t>394970</t>
  </si>
  <si>
    <t>03 81 98 18 57</t>
  </si>
  <si>
    <t>25420 VOUJEAUCOURT</t>
  </si>
  <si>
    <t>ZAC DE LA CRAY</t>
  </si>
  <si>
    <t>Rue AU FOL</t>
  </si>
  <si>
    <t>JB FORMATION</t>
  </si>
  <si>
    <t>27250302225</t>
  </si>
  <si>
    <t>49282147500034</t>
  </si>
  <si>
    <t>569197</t>
  </si>
  <si>
    <t>04 75 41 89 60</t>
  </si>
  <si>
    <t>MJC POLYGONE</t>
  </si>
  <si>
    <t>32 Avenue Georges Clémenceau</t>
  </si>
  <si>
    <t>JAV</t>
  </si>
  <si>
    <t>JAZZ ACTION VALENCE</t>
  </si>
  <si>
    <t>82260048926</t>
  </si>
  <si>
    <t>38169944600013</t>
  </si>
  <si>
    <t>591701</t>
  </si>
  <si>
    <t>06 86 74 84 16</t>
  </si>
  <si>
    <t>8 Boulevard DE LA PREFECTURE</t>
  </si>
  <si>
    <t>JAUBERT STEPHANIE - SMJ FORMATION</t>
  </si>
  <si>
    <t>82420271742</t>
  </si>
  <si>
    <t>50509028200052</t>
  </si>
  <si>
    <t>658522</t>
  </si>
  <si>
    <t>06 52 47 57 03</t>
  </si>
  <si>
    <t>4 bis Avenue DU GENERAL DE GAULLE</t>
  </si>
  <si>
    <t>JASMIN AUTO ECOLE</t>
  </si>
  <si>
    <t>75470154847</t>
  </si>
  <si>
    <t>83527629600018</t>
  </si>
  <si>
    <t>550826</t>
  </si>
  <si>
    <t>06 17 79 47 30</t>
  </si>
  <si>
    <t>17 Impasse PROSPER MIGNARD</t>
  </si>
  <si>
    <t>JARY NADEGE</t>
  </si>
  <si>
    <t>26210329621</t>
  </si>
  <si>
    <t>78962192700019</t>
  </si>
  <si>
    <t>670753</t>
  </si>
  <si>
    <t>06 08 53 38 39</t>
  </si>
  <si>
    <t>20 Rue de la Tonnellerie</t>
  </si>
  <si>
    <t>JARRY XAVIER</t>
  </si>
  <si>
    <t>JARRY XAVIER - H-OMNES EVOLUTION</t>
  </si>
  <si>
    <t>44510180151</t>
  </si>
  <si>
    <t>41836619100058</t>
  </si>
  <si>
    <t>670250</t>
  </si>
  <si>
    <t>Palaceside Building</t>
  </si>
  <si>
    <t>1-1-1 Hitotsubashi, Chiyoda-ku</t>
  </si>
  <si>
    <t>JSSR</t>
  </si>
  <si>
    <t>JAPANESE SOCIETY FOR SPINE SURGERY AND RELATED RESEARCH</t>
  </si>
  <si>
    <t>680382</t>
  </si>
  <si>
    <t>32600 L ISLE JOURDAIN</t>
  </si>
  <si>
    <t>4 Place DE L'HOTEL DE VILLE</t>
  </si>
  <si>
    <t>JANVIER SEBASTIEN</t>
  </si>
  <si>
    <t>76320078632</t>
  </si>
  <si>
    <t>80371039100050</t>
  </si>
  <si>
    <t>495219</t>
  </si>
  <si>
    <t>03920</t>
  </si>
  <si>
    <t>06 08 92 27 68</t>
  </si>
  <si>
    <t>5 Boulevard Baoume Laugière</t>
  </si>
  <si>
    <t>JAN CLAIRE</t>
  </si>
  <si>
    <t>JAN CLAIRE CONSULTANTE</t>
  </si>
  <si>
    <t>93130572013</t>
  </si>
  <si>
    <t>39470167600022</t>
  </si>
  <si>
    <t>501335</t>
  </si>
  <si>
    <t>9-11 Rue BOUTARD</t>
  </si>
  <si>
    <t>JAM RH</t>
  </si>
  <si>
    <t>11921958692</t>
  </si>
  <si>
    <t>49827168300035</t>
  </si>
  <si>
    <t>519030</t>
  </si>
  <si>
    <t>04 67 58 30 30</t>
  </si>
  <si>
    <t>100 Rue FERDINAND DE LESSEPS</t>
  </si>
  <si>
    <t>JAM JAZZ ACTION MONTPELLIER</t>
  </si>
  <si>
    <t>JAM JAZZ ACTION</t>
  </si>
  <si>
    <t>91340090634</t>
  </si>
  <si>
    <t>32526719300051</t>
  </si>
  <si>
    <t>341472</t>
  </si>
  <si>
    <t>6 Boulevard Bineau</t>
  </si>
  <si>
    <t>JAM FORMATION</t>
  </si>
  <si>
    <t>11921981592</t>
  </si>
  <si>
    <t>47987537900063</t>
  </si>
  <si>
    <t>632806</t>
  </si>
  <si>
    <t>04 66 21 76 84</t>
  </si>
  <si>
    <t>69 Boulevard 69  TALABOT</t>
  </si>
  <si>
    <t>JALLET JEAN MARC</t>
  </si>
  <si>
    <t>91300337230</t>
  </si>
  <si>
    <t>75260920600012</t>
  </si>
  <si>
    <t>493790</t>
  </si>
  <si>
    <t>06 81 72 60 03</t>
  </si>
  <si>
    <t>05100 PUY ST ANDRE</t>
  </si>
  <si>
    <t>Route DE PUY CHALVIN</t>
  </si>
  <si>
    <t>JALADE FRANCOIS J2F</t>
  </si>
  <si>
    <t>JALADE FRANCOIS FORMATIONS</t>
  </si>
  <si>
    <t>93050065405</t>
  </si>
  <si>
    <t>32931708500028</t>
  </si>
  <si>
    <t>678960</t>
  </si>
  <si>
    <t>05 54 81 02 40</t>
  </si>
  <si>
    <t>69 Boulevard ALSACE LORRAINE</t>
  </si>
  <si>
    <t>24/12/2024</t>
  </si>
  <si>
    <t>JAKINOLA</t>
  </si>
  <si>
    <t>75640450664</t>
  </si>
  <si>
    <t>82934891100035</t>
  </si>
  <si>
    <t>565039</t>
  </si>
  <si>
    <t>04 90 51 02 53</t>
  </si>
  <si>
    <t>38 Rue CONTRESCARPE</t>
  </si>
  <si>
    <t>JAK</t>
  </si>
  <si>
    <t>JAK SARL</t>
  </si>
  <si>
    <t>93840370284</t>
  </si>
  <si>
    <t>81380475400022</t>
  </si>
  <si>
    <t>227109</t>
  </si>
  <si>
    <t>24 Rue AUGUSTE COMTE</t>
  </si>
  <si>
    <t>JAITIN ROSA</t>
  </si>
  <si>
    <t>82690616369</t>
  </si>
  <si>
    <t>40312727700024</t>
  </si>
  <si>
    <t>617490</t>
  </si>
  <si>
    <t>06 83 41 97 14</t>
  </si>
  <si>
    <t>Chez Germaine Llodra Marcon</t>
  </si>
  <si>
    <t>15 Rue Les Jonquilles Montchaud</t>
  </si>
  <si>
    <t>J'AIME LA NATURE</t>
  </si>
  <si>
    <t>84430342543</t>
  </si>
  <si>
    <t>49899218900023</t>
  </si>
  <si>
    <t>472438</t>
  </si>
  <si>
    <t>06 80 46 20 96</t>
  </si>
  <si>
    <t>8 Rue BAULANT</t>
  </si>
  <si>
    <t>JAILLON DOMINIQUE</t>
  </si>
  <si>
    <t>11753437175</t>
  </si>
  <si>
    <t>39148041500010</t>
  </si>
  <si>
    <t>603211</t>
  </si>
  <si>
    <t>14680 CINTHEAUX</t>
  </si>
  <si>
    <t>5 Voie ROMAINE</t>
  </si>
  <si>
    <t>30/07/2019</t>
  </si>
  <si>
    <t>JAEGER MARCEL</t>
  </si>
  <si>
    <t>28140322014</t>
  </si>
  <si>
    <t>52203812400015</t>
  </si>
  <si>
    <t>518876</t>
  </si>
  <si>
    <t>0649175267</t>
  </si>
  <si>
    <t>71250 CLUNY</t>
  </si>
  <si>
    <t>16 Rue DE LA TERRE DES AUBES</t>
  </si>
  <si>
    <t>JACQUIN JEROME TMS PREVENTION</t>
  </si>
  <si>
    <t>26710240271</t>
  </si>
  <si>
    <t>80540562800019</t>
  </si>
  <si>
    <t>316751</t>
  </si>
  <si>
    <t>05333</t>
  </si>
  <si>
    <t>05 62 28 39 94</t>
  </si>
  <si>
    <t>32100 CONDOM</t>
  </si>
  <si>
    <t>6 Place BOSSUET</t>
  </si>
  <si>
    <t>JACQUIN DOMINIQUE</t>
  </si>
  <si>
    <t>73320026632</t>
  </si>
  <si>
    <t>39234765400023</t>
  </si>
  <si>
    <t>142270</t>
  </si>
  <si>
    <t>08 99 87 48 38</t>
  </si>
  <si>
    <t>LE MOULIN NEUF</t>
  </si>
  <si>
    <t>Rue G MARCONI</t>
  </si>
  <si>
    <t>JES ST HERBLAIN</t>
  </si>
  <si>
    <t>JACQUET ELECTRONICS SYSTEM'S - JES</t>
  </si>
  <si>
    <t>52440068744</t>
  </si>
  <si>
    <t>30502438200197</t>
  </si>
  <si>
    <t>581215</t>
  </si>
  <si>
    <t>05 49 17 17 83</t>
  </si>
  <si>
    <t>2 Rue De l'Huilerie</t>
  </si>
  <si>
    <t>JACQUES SETEAU CONSULTANT</t>
  </si>
  <si>
    <t>75790137079</t>
  </si>
  <si>
    <t>89993993800010</t>
  </si>
  <si>
    <t>637890</t>
  </si>
  <si>
    <t>51200 EPERNAY</t>
  </si>
  <si>
    <t>137 Rue DE L'HOPITAL AUBAN MOET</t>
  </si>
  <si>
    <t>JACOB FLORIE</t>
  </si>
  <si>
    <t>44510215151</t>
  </si>
  <si>
    <t>75326358100021</t>
  </si>
  <si>
    <t>613113</t>
  </si>
  <si>
    <t>06 58 09 54 51</t>
  </si>
  <si>
    <t>42 A Rue du Lac</t>
  </si>
  <si>
    <t>JACOB CAROLE - 1001 TAILLES</t>
  </si>
  <si>
    <t>44670625767</t>
  </si>
  <si>
    <t>52815239000019</t>
  </si>
  <si>
    <t>675635</t>
  </si>
  <si>
    <t>06 16 54 13 00</t>
  </si>
  <si>
    <t>49 Avenue JEHAN DE BRIE</t>
  </si>
  <si>
    <t>JACK N'JILL</t>
  </si>
  <si>
    <t>11770608277</t>
  </si>
  <si>
    <t>82092615200019</t>
  </si>
  <si>
    <t>663979</t>
  </si>
  <si>
    <t>47160 ST PIERRE DE BUZET</t>
  </si>
  <si>
    <t>97 Impasse De Bernès</t>
  </si>
  <si>
    <t>J &amp; D AQUITAINE</t>
  </si>
  <si>
    <t>75470145947</t>
  </si>
  <si>
    <t>81182168500021</t>
  </si>
  <si>
    <t>682020</t>
  </si>
  <si>
    <t>04 90 31 51 90</t>
  </si>
  <si>
    <t>CENTRE D'AFFAIRES LES NAIADES BATIMENT 2</t>
  </si>
  <si>
    <t>10 Avenue DE LA POULASSE</t>
  </si>
  <si>
    <t>I4 FORMATION CONSEIL</t>
  </si>
  <si>
    <t>93840215984</t>
  </si>
  <si>
    <t>42503874200036</t>
  </si>
  <si>
    <t>516569</t>
  </si>
  <si>
    <t>06 86 83 69 64</t>
  </si>
  <si>
    <t>79 Avenue ANDRE ITHURRALDE</t>
  </si>
  <si>
    <t>IZORA</t>
  </si>
  <si>
    <t>72640271064</t>
  </si>
  <si>
    <t>48469606700012</t>
  </si>
  <si>
    <t>646283</t>
  </si>
  <si>
    <t>04 78 26 25 08</t>
  </si>
  <si>
    <t>13 Rue des émeraudes</t>
  </si>
  <si>
    <t>IZIPEST</t>
  </si>
  <si>
    <t>IZIPEST - IZINOVATION</t>
  </si>
  <si>
    <t>84691556269</t>
  </si>
  <si>
    <t>79099412300020</t>
  </si>
  <si>
    <t>666646</t>
  </si>
  <si>
    <t>01 84 60 55 90</t>
  </si>
  <si>
    <t>10 Rue de Penthièvre</t>
  </si>
  <si>
    <t>IZI IT</t>
  </si>
  <si>
    <t>11756111675</t>
  </si>
  <si>
    <t>82103503700018</t>
  </si>
  <si>
    <t>630731</t>
  </si>
  <si>
    <t>01 85 33 01 30</t>
  </si>
  <si>
    <t>5 Avenue de Verdun</t>
  </si>
  <si>
    <t>IZENCIA</t>
  </si>
  <si>
    <t>11940957494</t>
  </si>
  <si>
    <t>52958818800027</t>
  </si>
  <si>
    <t>467250</t>
  </si>
  <si>
    <t>05504</t>
  </si>
  <si>
    <t>03 86 73 29 03</t>
  </si>
  <si>
    <t>89110 LA FERTE LOUPIERE</t>
  </si>
  <si>
    <t>LA MULOTTERIE - LES BUTES</t>
  </si>
  <si>
    <t>IZCUE YVETTE</t>
  </si>
  <si>
    <t>26890116589</t>
  </si>
  <si>
    <t>79067231500013</t>
  </si>
  <si>
    <t>519560</t>
  </si>
  <si>
    <t>06 62 12 73 08</t>
  </si>
  <si>
    <t>9 Avenue D EYLAU</t>
  </si>
  <si>
    <t>IVOLVE</t>
  </si>
  <si>
    <t>11755325575</t>
  </si>
  <si>
    <t>75257929200018</t>
  </si>
  <si>
    <t>31021</t>
  </si>
  <si>
    <t>04 50 88 64 00</t>
  </si>
  <si>
    <t>219 Route DE LA CHAPELLE DU PUY</t>
  </si>
  <si>
    <t>IVOCLAR VIVADENT</t>
  </si>
  <si>
    <t>82740002574</t>
  </si>
  <si>
    <t>32642054400016</t>
  </si>
  <si>
    <t>468137</t>
  </si>
  <si>
    <t>12 Friederike Nadig Weg</t>
  </si>
  <si>
    <t>IVANOVITCH LAIR ALBENA</t>
  </si>
  <si>
    <t>603247</t>
  </si>
  <si>
    <t>01 49 40 32 82</t>
  </si>
  <si>
    <t>99 Avenue JEAN-BAPTISTE CLEMENT</t>
  </si>
  <si>
    <t>IUT DE VILLETANEUSE DE L'UNIVERSITE PARIS XIII PARIS NORD</t>
  </si>
  <si>
    <t>1193P000993</t>
  </si>
  <si>
    <t>19931238000132</t>
  </si>
  <si>
    <t>176126</t>
  </si>
  <si>
    <t>0325424646</t>
  </si>
  <si>
    <t>BP 396</t>
  </si>
  <si>
    <t>9 Rue de Québec</t>
  </si>
  <si>
    <t>12/10/2015</t>
  </si>
  <si>
    <t>IUT DE URCA TROYES</t>
  </si>
  <si>
    <t>IUT DE UNIVERSITE DE REIMS CHAMPAGNE-ARDENNE TROYES</t>
  </si>
  <si>
    <t>19511296600229</t>
  </si>
  <si>
    <t>506242</t>
  </si>
  <si>
    <t>03 26 91 30 86</t>
  </si>
  <si>
    <t>CS 30012</t>
  </si>
  <si>
    <t>Chemin des Rouliers</t>
  </si>
  <si>
    <t>IUT DE URCA REIMS</t>
  </si>
  <si>
    <t>IUT DE UNIVERSITE DE REIMS CHAMPAGNE ARDENNE REIMS</t>
  </si>
  <si>
    <t>19511296600039</t>
  </si>
  <si>
    <t>584526</t>
  </si>
  <si>
    <t>0322534040</t>
  </si>
  <si>
    <t>Avenue des Facultés - Le Bailly</t>
  </si>
  <si>
    <t>IUT DE UPJV D'AMIENS</t>
  </si>
  <si>
    <t>IUT DE UNIVERSITE AMIENS PICARDIE JULES VERNE</t>
  </si>
  <si>
    <t>2280P001080</t>
  </si>
  <si>
    <t>19801344300025</t>
  </si>
  <si>
    <t>614543</t>
  </si>
  <si>
    <t>0149406132</t>
  </si>
  <si>
    <t>Place DU 8 MAI 1945</t>
  </si>
  <si>
    <t>IUT DE SAINT DENIS DE L'UNIVERSITE PARIS XIII PARIS NORD</t>
  </si>
  <si>
    <t>19931238000082</t>
  </si>
  <si>
    <t>520378</t>
  </si>
  <si>
    <t>01 48 38 88 27</t>
  </si>
  <si>
    <t>IUT</t>
  </si>
  <si>
    <t>74 Rue MARCEL CACHIN</t>
  </si>
  <si>
    <t>IUT DE BOBIGNY UNIVERSITE PARIS XIII PARIS NORD</t>
  </si>
  <si>
    <t>IUT DE BOBIGNY DE L'UNIVERSITE PARIS XIII PARIS NORD</t>
  </si>
  <si>
    <t>19931238000223</t>
  </si>
  <si>
    <t>580223</t>
  </si>
  <si>
    <t>06 31 21 04 79</t>
  </si>
  <si>
    <t>33 Quai Arloing</t>
  </si>
  <si>
    <t>ITPR</t>
  </si>
  <si>
    <t>ITPR INSTITUT TRAUMATISME PSYCHIQUE ET RESILIENCE</t>
  </si>
  <si>
    <t>82691338669</t>
  </si>
  <si>
    <t>79993013600020</t>
  </si>
  <si>
    <t>635753</t>
  </si>
  <si>
    <t>01 44 67 90 19</t>
  </si>
  <si>
    <t>10 Rue de la Voûte</t>
  </si>
  <si>
    <t>ITOCOOP</t>
  </si>
  <si>
    <t>11756274975</t>
  </si>
  <si>
    <t>89919512700019</t>
  </si>
  <si>
    <t>655843</t>
  </si>
  <si>
    <t>01 83 62 61 75</t>
  </si>
  <si>
    <t>281 Rue de vaugirard</t>
  </si>
  <si>
    <t>ITLAW</t>
  </si>
  <si>
    <t>ITLAW AVOCATS SELARL</t>
  </si>
  <si>
    <t>11755898375</t>
  </si>
  <si>
    <t>51106742300018</t>
  </si>
  <si>
    <t>680795</t>
  </si>
  <si>
    <t>04 91 64 11 58</t>
  </si>
  <si>
    <t>164 Boulevard De Plombieres</t>
  </si>
  <si>
    <t>ITINERRANCES POLE 164</t>
  </si>
  <si>
    <t>93131635813</t>
  </si>
  <si>
    <t>38356086900075</t>
  </si>
  <si>
    <t>665010</t>
  </si>
  <si>
    <t>06 11 68 23 12</t>
  </si>
  <si>
    <t>60660 CRAMOISY</t>
  </si>
  <si>
    <t>5 Rue du Pont</t>
  </si>
  <si>
    <t>ITIFORMATIONS</t>
  </si>
  <si>
    <t>32600405160</t>
  </si>
  <si>
    <t>92030006800011</t>
  </si>
  <si>
    <t>444789</t>
  </si>
  <si>
    <t>12 Rue KUHN</t>
  </si>
  <si>
    <t>ITHAQUE</t>
  </si>
  <si>
    <t>42670454567</t>
  </si>
  <si>
    <t>41536882800034</t>
  </si>
  <si>
    <t>654553</t>
  </si>
  <si>
    <t>09 74 77 00 90</t>
  </si>
  <si>
    <t>34 Rue LAFFITE</t>
  </si>
  <si>
    <t>ITG PERFORMANCE</t>
  </si>
  <si>
    <t>11756406075</t>
  </si>
  <si>
    <t>89180064100021</t>
  </si>
  <si>
    <t>573516</t>
  </si>
  <si>
    <t>04 91 09 17 97</t>
  </si>
  <si>
    <t>ZAC Saumaty Séon</t>
  </si>
  <si>
    <t>30 Allée Fernand Sardou</t>
  </si>
  <si>
    <t>ITESA FORMATION</t>
  </si>
  <si>
    <t>76340889934</t>
  </si>
  <si>
    <t>31198093200108</t>
  </si>
  <si>
    <t>677541</t>
  </si>
  <si>
    <t>05 61 46 78 47</t>
  </si>
  <si>
    <t>16 bis Rue DES POTIERS</t>
  </si>
  <si>
    <t>ITEPS FORMATION</t>
  </si>
  <si>
    <t>76311070231</t>
  </si>
  <si>
    <t>89974951900026</t>
  </si>
  <si>
    <t>538462</t>
  </si>
  <si>
    <t>05 46 41 20 05</t>
  </si>
  <si>
    <t>3 Avenue DENFERT ROCHEREAU</t>
  </si>
  <si>
    <t>ITEMS</t>
  </si>
  <si>
    <t>54170189017</t>
  </si>
  <si>
    <t>81431348200022</t>
  </si>
  <si>
    <t>588179</t>
  </si>
  <si>
    <t>06 16 17 95 93</t>
  </si>
  <si>
    <t>5 Rue SAINT AMBROISE</t>
  </si>
  <si>
    <t>ITEL PIERRE - IPHIGENI CONSEIL EN FORMATION</t>
  </si>
  <si>
    <t>11754115475</t>
  </si>
  <si>
    <t>45016247400040</t>
  </si>
  <si>
    <t>489992</t>
  </si>
  <si>
    <t>003256481070</t>
  </si>
  <si>
    <t>BELGIQUE - 7500 TOURNAI</t>
  </si>
  <si>
    <t>28 bis Quai DES SALINES</t>
  </si>
  <si>
    <t>20/05/2014</t>
  </si>
  <si>
    <t>ITEHO</t>
  </si>
  <si>
    <t>ITEHO JEANNE D'ARC</t>
  </si>
  <si>
    <t>624305</t>
  </si>
  <si>
    <t>6 Rue ADELE RITON</t>
  </si>
  <si>
    <t>ITE FORMATION STRASBOURG</t>
  </si>
  <si>
    <t>ITE FORMATION</t>
  </si>
  <si>
    <t>44670602267</t>
  </si>
  <si>
    <t>80532612100029</t>
  </si>
  <si>
    <t>480897</t>
  </si>
  <si>
    <t>04 79 34 25 11</t>
  </si>
  <si>
    <t>BATIMENT SUPERNOVA</t>
  </si>
  <si>
    <t>3 Allée DU LAC MONT CENIS</t>
  </si>
  <si>
    <t>ITCC AIX LES BAINS</t>
  </si>
  <si>
    <t>ITCC AIX LES BAINS - ECOLE PEYREFITTE ESTHETIQUE</t>
  </si>
  <si>
    <t>82730168573</t>
  </si>
  <si>
    <t>48954865100012</t>
  </si>
  <si>
    <t>596589</t>
  </si>
  <si>
    <t>0651569041</t>
  </si>
  <si>
    <t>20 Rue des Maraîchers</t>
  </si>
  <si>
    <t>ITC - RH</t>
  </si>
  <si>
    <t>41540339254</t>
  </si>
  <si>
    <t>81122055700011</t>
  </si>
  <si>
    <t>625840</t>
  </si>
  <si>
    <t>04 90 32 37 84</t>
  </si>
  <si>
    <t>777 Chemin De La Fauconnette</t>
  </si>
  <si>
    <t>ITAQUE</t>
  </si>
  <si>
    <t>93840415384</t>
  </si>
  <si>
    <t>84465571200033</t>
  </si>
  <si>
    <t>682445</t>
  </si>
  <si>
    <t>39 81 19578490</t>
  </si>
  <si>
    <t>ITALIE - NAPOLI</t>
  </si>
  <si>
    <t>c/o Center Comunicazione e Congressi srl</t>
  </si>
  <si>
    <t>27 Via G. Quagliariello</t>
  </si>
  <si>
    <t>ISA-AII</t>
  </si>
  <si>
    <t>ITALIAN STROKE ASSOCIATION - ASSOCIAZIONE ITALIANA ICTUS</t>
  </si>
  <si>
    <t>660061</t>
  </si>
  <si>
    <t>ITALIE - PORTO VIRO</t>
  </si>
  <si>
    <t>59 Via Contarini</t>
  </si>
  <si>
    <t>21/09/2023</t>
  </si>
  <si>
    <t>ISHAWS</t>
  </si>
  <si>
    <t>ITALIAN SOCIETY OF HERNIA AND ABDOMINAL WALL SURGERY</t>
  </si>
  <si>
    <t>652740</t>
  </si>
  <si>
    <t>43 Rue du Marais</t>
  </si>
  <si>
    <t>ITACA CONSULTANTS</t>
  </si>
  <si>
    <t>11910630991</t>
  </si>
  <si>
    <t>50856640300020</t>
  </si>
  <si>
    <t>611323</t>
  </si>
  <si>
    <t>Chemin ST BRIGITTE</t>
  </si>
  <si>
    <t>ISY CONSEIL</t>
  </si>
  <si>
    <t>93131506613</t>
  </si>
  <si>
    <t>79465344400016</t>
  </si>
  <si>
    <t>650961</t>
  </si>
  <si>
    <t>16 Rue de Pali-Kao</t>
  </si>
  <si>
    <t>ISW EDUCATION</t>
  </si>
  <si>
    <t>11756505575</t>
  </si>
  <si>
    <t>91056728800014</t>
  </si>
  <si>
    <t>435375</t>
  </si>
  <si>
    <t>03 80 67 49 75</t>
  </si>
  <si>
    <t>22 Boulevard JEAN VEILLET</t>
  </si>
  <si>
    <t>12/08/2020</t>
  </si>
  <si>
    <t>ISTRATECH</t>
  </si>
  <si>
    <t>26210309421</t>
  </si>
  <si>
    <t>48384107800031</t>
  </si>
  <si>
    <t>488914</t>
  </si>
  <si>
    <t>ITALIE - PISE</t>
  </si>
  <si>
    <t>341 Rue DEI FREISSINI</t>
  </si>
  <si>
    <t>12/05/2014</t>
  </si>
  <si>
    <t>IRCSS FONDAZIONE STELLA MARIS</t>
  </si>
  <si>
    <t>ISTITUTO SCIENTIFICO PER LA NEUROPSICHIATRIA DEL L'INFANZIA  E DEL L'ADOLESCENZA STELLA MARIS</t>
  </si>
  <si>
    <t>603910</t>
  </si>
  <si>
    <t>ITALIE - PISA</t>
  </si>
  <si>
    <t>3 VIA DI PRATALE</t>
  </si>
  <si>
    <t>ISTITUTO DI SCIENZE DEL COMPORTAMENTO G DE LISIO</t>
  </si>
  <si>
    <t>ISTITUTO DI SCIENZE DEL COMPORTAMENTO GIANFRANCO DE LISIO S.R.L.</t>
  </si>
  <si>
    <t>550619</t>
  </si>
  <si>
    <t>39 79230449</t>
  </si>
  <si>
    <t>ITALIE - SASSARI</t>
  </si>
  <si>
    <t>16 VIA ROLANDO</t>
  </si>
  <si>
    <t>ICS</t>
  </si>
  <si>
    <t>ISTITUTO DI SCIENZE COGNITIVE</t>
  </si>
  <si>
    <t>632934</t>
  </si>
  <si>
    <t>39 2 390141</t>
  </si>
  <si>
    <t>Via Mario Negri 2</t>
  </si>
  <si>
    <t>IRCCS</t>
  </si>
  <si>
    <t>ISTITUTO DI RICERCHE FARMACOLOGICHE MARIO NEGRI</t>
  </si>
  <si>
    <t>664704</t>
  </si>
  <si>
    <t>01 40 40 20 30</t>
  </si>
  <si>
    <t>128 - 130 Quai DE JEMMAPES</t>
  </si>
  <si>
    <t>ISTEC</t>
  </si>
  <si>
    <t>11756455475</t>
  </si>
  <si>
    <t>90023572200023</t>
  </si>
  <si>
    <t>644122</t>
  </si>
  <si>
    <t>06 27 32 33 39</t>
  </si>
  <si>
    <t>01250 CEYZERIAT</t>
  </si>
  <si>
    <t>3 Rue Jerome Lalande</t>
  </si>
  <si>
    <t>ISTEA CONSEIL</t>
  </si>
  <si>
    <t>84010203801</t>
  </si>
  <si>
    <t>84750133500024</t>
  </si>
  <si>
    <t>483217</t>
  </si>
  <si>
    <t>01 43 62 67 82</t>
  </si>
  <si>
    <t>85 Avenue PASTEUR</t>
  </si>
  <si>
    <t>ISTAV</t>
  </si>
  <si>
    <t>11930559793</t>
  </si>
  <si>
    <t>49983805000015</t>
  </si>
  <si>
    <t>551326</t>
  </si>
  <si>
    <t>04 76 70 02 05</t>
  </si>
  <si>
    <t>Gen De Gaulle</t>
  </si>
  <si>
    <t>106 Cours de la Libération</t>
  </si>
  <si>
    <t>ISSUE DE SECOURS  MAISON RELAIS ET RIALTO SOS FEMMES 38</t>
  </si>
  <si>
    <t>84380636638</t>
  </si>
  <si>
    <t>34120123400018</t>
  </si>
  <si>
    <t>563985</t>
  </si>
  <si>
    <t>Keizersgracht 392</t>
  </si>
  <si>
    <t>ISSTDR CONFERENCE SUPPORT FOUNDATION</t>
  </si>
  <si>
    <t>604574</t>
  </si>
  <si>
    <t>10 Rue SINGER</t>
  </si>
  <si>
    <t>10/09/2019</t>
  </si>
  <si>
    <t>ISSEO</t>
  </si>
  <si>
    <t>11754481875</t>
  </si>
  <si>
    <t>51743226600024</t>
  </si>
  <si>
    <t>132597</t>
  </si>
  <si>
    <t>05 61 21 33 11</t>
  </si>
  <si>
    <t>8 Rue FRANCOISE D EAUBONNE</t>
  </si>
  <si>
    <t>ISSEC PIGIER 31</t>
  </si>
  <si>
    <t>ISSEC PIGIER SARL</t>
  </si>
  <si>
    <t>73310006731</t>
  </si>
  <si>
    <t>67080157000037</t>
  </si>
  <si>
    <t>614592</t>
  </si>
  <si>
    <t>06 19 90 76 58</t>
  </si>
  <si>
    <t>62 Avenue JEAN BASPTISTE</t>
  </si>
  <si>
    <t>ISRPP FORMATION</t>
  </si>
  <si>
    <t>32590916859</t>
  </si>
  <si>
    <t>82129623300017</t>
  </si>
  <si>
    <t>681179</t>
  </si>
  <si>
    <t>04 63 58 50 20</t>
  </si>
  <si>
    <t>20 Rue Fleury</t>
  </si>
  <si>
    <t>ISRP VICHY</t>
  </si>
  <si>
    <t>84030369003</t>
  </si>
  <si>
    <t>83829611900038</t>
  </si>
  <si>
    <t>600532</t>
  </si>
  <si>
    <t>972 3 6122577</t>
  </si>
  <si>
    <t>ISRAEL - RAMAT GAN</t>
  </si>
  <si>
    <t>Twin Towers 1</t>
  </si>
  <si>
    <t>Derech Ze'ev Jabotinsky 33</t>
  </si>
  <si>
    <t>IHS</t>
  </si>
  <si>
    <t>ISRAEL HEART SOCIETY</t>
  </si>
  <si>
    <t>395730</t>
  </si>
  <si>
    <t>02738</t>
  </si>
  <si>
    <t>01 82 71 71 20</t>
  </si>
  <si>
    <t>30-32 Boulevard De Vaugirard</t>
  </si>
  <si>
    <t>ISPS FP - ASSAS FORMATION CONTINUE</t>
  </si>
  <si>
    <t>ISPS FORMATION PROFESSIONNELLE - ASSAS FORMATION CONTINUE</t>
  </si>
  <si>
    <t>11754299775</t>
  </si>
  <si>
    <t>49320273300041</t>
  </si>
  <si>
    <t>512655</t>
  </si>
  <si>
    <t>05324</t>
  </si>
  <si>
    <t>04 37 64 26 42</t>
  </si>
  <si>
    <t>5 Rue de la Claire</t>
  </si>
  <si>
    <t>ISPO FRANCE</t>
  </si>
  <si>
    <t>84691916369</t>
  </si>
  <si>
    <t>50246245000011</t>
  </si>
  <si>
    <t>612571</t>
  </si>
  <si>
    <t>0233446381</t>
  </si>
  <si>
    <t>50110 TOURLAVILLE</t>
  </si>
  <si>
    <t>986 Rue Jean BOUIN</t>
  </si>
  <si>
    <t>ISPN CHERBOURG</t>
  </si>
  <si>
    <t>28500127450</t>
  </si>
  <si>
    <t>82908855800012</t>
  </si>
  <si>
    <t>684776</t>
  </si>
  <si>
    <t>39 348 77 15 129</t>
  </si>
  <si>
    <t>Via Casteldebole, 8/5</t>
  </si>
  <si>
    <t>ISOKINETIC MEDICAL GROUP SRL</t>
  </si>
  <si>
    <t>412727</t>
  </si>
  <si>
    <t>02 62 56 21 25</t>
  </si>
  <si>
    <t>Immeuble Darwin</t>
  </si>
  <si>
    <t>4 Rue Emile Hugot</t>
  </si>
  <si>
    <t>ISODOM ST CLOTILDE OCEAN INDIEN</t>
  </si>
  <si>
    <t>98970307797</t>
  </si>
  <si>
    <t>48416370400055</t>
  </si>
  <si>
    <t>618676</t>
  </si>
  <si>
    <t>05 34 61 41 61</t>
  </si>
  <si>
    <t>PARC D ACTIVITE DE THIBAUD</t>
  </si>
  <si>
    <t>6 Rue BOUDEVILLE</t>
  </si>
  <si>
    <t>ISOCIEL</t>
  </si>
  <si>
    <t>73310258131</t>
  </si>
  <si>
    <t>40789624000048</t>
  </si>
  <si>
    <t>626650</t>
  </si>
  <si>
    <t>07130 ST PERAY</t>
  </si>
  <si>
    <t>7 Rue DE LA MALADIERE</t>
  </si>
  <si>
    <t>ISOCEL QUALITE</t>
  </si>
  <si>
    <t>84070121607</t>
  </si>
  <si>
    <t>88197156800012</t>
  </si>
  <si>
    <t>302855</t>
  </si>
  <si>
    <t>05 56 11 77 81</t>
  </si>
  <si>
    <t>BUREAU DU LAC 2 - IMMEUBLE P</t>
  </si>
  <si>
    <t>Rue ROBERT CAUMONT</t>
  </si>
  <si>
    <t>ISOCEL MANAGEMENT CONSEIL</t>
  </si>
  <si>
    <t>72330040733</t>
  </si>
  <si>
    <t>32472989600039</t>
  </si>
  <si>
    <t>679082</t>
  </si>
  <si>
    <t>05 56 34 01 73</t>
  </si>
  <si>
    <t>89 Quai des Chartrons</t>
  </si>
  <si>
    <t>ISME BORDEAUX</t>
  </si>
  <si>
    <t>ISME - FORMASUP CAMPUS</t>
  </si>
  <si>
    <t>52440616044</t>
  </si>
  <si>
    <t>52919549700076</t>
  </si>
  <si>
    <t>670480</t>
  </si>
  <si>
    <t>02 40 50 56 37</t>
  </si>
  <si>
    <t>1 Rue Christian Pauc</t>
  </si>
  <si>
    <t>ISME NANTES</t>
  </si>
  <si>
    <t>ISME</t>
  </si>
  <si>
    <t>52919549700068</t>
  </si>
  <si>
    <t>410378</t>
  </si>
  <si>
    <t>09 67 05 64 08</t>
  </si>
  <si>
    <t>17 Rue Charles Edouard Jeanneret</t>
  </si>
  <si>
    <t>25/04/2023</t>
  </si>
  <si>
    <t>ISMA FORMATION</t>
  </si>
  <si>
    <t>11921658092</t>
  </si>
  <si>
    <t>50442248600028</t>
  </si>
  <si>
    <t>644511</t>
  </si>
  <si>
    <t>06 77 95 44 65</t>
  </si>
  <si>
    <t>12520 PAULHE</t>
  </si>
  <si>
    <t>LE THERON</t>
  </si>
  <si>
    <t>Route DE MILLAU PLAGE</t>
  </si>
  <si>
    <t>31/08/2022</t>
  </si>
  <si>
    <t>ISM DEVELOPPEMENT</t>
  </si>
  <si>
    <t>73120055212</t>
  </si>
  <si>
    <t>50767861300021</t>
  </si>
  <si>
    <t>406077</t>
  </si>
  <si>
    <t>02 40 92 09 72</t>
  </si>
  <si>
    <t>8 Rue SACCO ET VANZETTI</t>
  </si>
  <si>
    <t>ISIWARE</t>
  </si>
  <si>
    <t>52440525844</t>
  </si>
  <si>
    <t>48860681500014</t>
  </si>
  <si>
    <t>678983</t>
  </si>
  <si>
    <t>05 61 39 10 99</t>
  </si>
  <si>
    <t>373 L Occitane</t>
  </si>
  <si>
    <t>ISCOM DE LCF LABEGE</t>
  </si>
  <si>
    <t>ISIOM MY DIGITAL SCHOOL DE LA COMPAGNIE DE FORMATION</t>
  </si>
  <si>
    <t>32922456200713</t>
  </si>
  <si>
    <t>561101</t>
  </si>
  <si>
    <t>ZAC de la Lorie</t>
  </si>
  <si>
    <t>8 Rue Sacco et Vanzetti</t>
  </si>
  <si>
    <t>ISILOG ST HERBLAIN</t>
  </si>
  <si>
    <t>ISILOG</t>
  </si>
  <si>
    <t>52440927444</t>
  </si>
  <si>
    <t>38908006000079</t>
  </si>
  <si>
    <t>569203</t>
  </si>
  <si>
    <t>04 76 42 22 31</t>
  </si>
  <si>
    <t>15 Rue de la Tuilerie</t>
  </si>
  <si>
    <t>ISFEC DES ALPES - AGIFOPEC</t>
  </si>
  <si>
    <t>82380266938</t>
  </si>
  <si>
    <t>30876550200023</t>
  </si>
  <si>
    <t>521279</t>
  </si>
  <si>
    <t>02 51 81 64 58</t>
  </si>
  <si>
    <t>15 Rue Leglas Maurice</t>
  </si>
  <si>
    <t>05/06/2015</t>
  </si>
  <si>
    <t>ISFEC ATLANTIQUE NANTES</t>
  </si>
  <si>
    <t>ISFEC ATLANTIQUE - SIEGE SOCIAL</t>
  </si>
  <si>
    <t>52440336544</t>
  </si>
  <si>
    <t>78601463900060</t>
  </si>
  <si>
    <t>684144</t>
  </si>
  <si>
    <t>02 51 06 96 00</t>
  </si>
  <si>
    <t>10 Rond-point Charles Sorin</t>
  </si>
  <si>
    <t>ISFEC ATLANTIQUE LA ROCHE SUR YON</t>
  </si>
  <si>
    <t>ISFEC ATLANTIQUE</t>
  </si>
  <si>
    <t>78601463900086</t>
  </si>
  <si>
    <t>669611</t>
  </si>
  <si>
    <t>01 44 39 45 90</t>
  </si>
  <si>
    <t>39 Rue NOTRE-DAME DES CHAMPS</t>
  </si>
  <si>
    <t>ISFEC AFAREC IDF SAINTE GENEVIEVE</t>
  </si>
  <si>
    <t>11755230575</t>
  </si>
  <si>
    <t>30209785200024</t>
  </si>
  <si>
    <t>672105</t>
  </si>
  <si>
    <t>05 49 60 97 97</t>
  </si>
  <si>
    <t>17 Rue ALBIN HALLER</t>
  </si>
  <si>
    <t>ISFAC POITIERS</t>
  </si>
  <si>
    <t>ISFAC - IDAIC</t>
  </si>
  <si>
    <t>54860098786</t>
  </si>
  <si>
    <t>49098556100060</t>
  </si>
  <si>
    <t>674229</t>
  </si>
  <si>
    <t>04 94 03 89 50</t>
  </si>
  <si>
    <t>Maison Des Technologies</t>
  </si>
  <si>
    <t>Place GEORGES POMPIDOU</t>
  </si>
  <si>
    <t>ISEN YNCREA MEDITERRANEE TOULON</t>
  </si>
  <si>
    <t>ISEN YNCREA MEDITERRANEE</t>
  </si>
  <si>
    <t>93830129683</t>
  </si>
  <si>
    <t>38338687700039</t>
  </si>
  <si>
    <t>466025</t>
  </si>
  <si>
    <t>01 47 70 85 03</t>
  </si>
  <si>
    <t>18 Rue DE CHABROL</t>
  </si>
  <si>
    <t>ISEFAC</t>
  </si>
  <si>
    <t>11752133875</t>
  </si>
  <si>
    <t>43456336700037</t>
  </si>
  <si>
    <t>647834</t>
  </si>
  <si>
    <t>07 88 79 31 16</t>
  </si>
  <si>
    <t>20 Rue JOSEPHINE CAYE</t>
  </si>
  <si>
    <t>ISEAH FC</t>
  </si>
  <si>
    <t>44570399057</t>
  </si>
  <si>
    <t>85294397600013</t>
  </si>
  <si>
    <t>684569</t>
  </si>
  <si>
    <t>01 76 21 90 89</t>
  </si>
  <si>
    <t>24 Rue de Clichy</t>
  </si>
  <si>
    <t>06/05/2025</t>
  </si>
  <si>
    <t>ISE</t>
  </si>
  <si>
    <t>ISE - INTERNATIONAL SOLUTION OF EXCELLENCE - BERLITZ</t>
  </si>
  <si>
    <t>11756538375</t>
  </si>
  <si>
    <t>91464032100016</t>
  </si>
  <si>
    <t>631334</t>
  </si>
  <si>
    <t>ISCOD VALBONNE</t>
  </si>
  <si>
    <t>ISCOD</t>
  </si>
  <si>
    <t>93060895606</t>
  </si>
  <si>
    <t>88877726500016</t>
  </si>
  <si>
    <t>164306</t>
  </si>
  <si>
    <t>01 39 10 50 60</t>
  </si>
  <si>
    <t>76 Rue DU MARECHAL LYAUTEY</t>
  </si>
  <si>
    <t>ISCG ENTREPRISE</t>
  </si>
  <si>
    <t>11788011678</t>
  </si>
  <si>
    <t>48475300900014</t>
  </si>
  <si>
    <t>661223</t>
  </si>
  <si>
    <t>02 42 07 02 99</t>
  </si>
  <si>
    <t>24 Rue Jeanne d'Arc</t>
  </si>
  <si>
    <t>ISC PARIS CAMPUS D'ORLEANS</t>
  </si>
  <si>
    <t>11755932475</t>
  </si>
  <si>
    <t>84518868900028</t>
  </si>
  <si>
    <t>666245</t>
  </si>
  <si>
    <t>22 Boulevard du Fort de Vaux</t>
  </si>
  <si>
    <t>ISC PARIS</t>
  </si>
  <si>
    <t>ISC</t>
  </si>
  <si>
    <t>11755363375</t>
  </si>
  <si>
    <t>48498107100026</t>
  </si>
  <si>
    <t>684430</t>
  </si>
  <si>
    <t>06 75 07 81 59</t>
  </si>
  <si>
    <t>59910 BONDUES</t>
  </si>
  <si>
    <t>59 Allée DU CHAPITRE SAINT PIERRE</t>
  </si>
  <si>
    <t>ISATIS RH</t>
  </si>
  <si>
    <t>32591074759</t>
  </si>
  <si>
    <t>90185180800013</t>
  </si>
  <si>
    <t>550656</t>
  </si>
  <si>
    <t>04 92 07 87 87</t>
  </si>
  <si>
    <t>Immeuble Astragale</t>
  </si>
  <si>
    <t>6 Avenue Henri Barbusse</t>
  </si>
  <si>
    <t>ISATIS NICE</t>
  </si>
  <si>
    <t>ISATIS</t>
  </si>
  <si>
    <t>93060674406</t>
  </si>
  <si>
    <t>41051615700022</t>
  </si>
  <si>
    <t>482869</t>
  </si>
  <si>
    <t>01 48 07 58 48</t>
  </si>
  <si>
    <t>62 Rue DAMREMONT</t>
  </si>
  <si>
    <t>ISART DIGITAL PARIS</t>
  </si>
  <si>
    <t>ISART DIGITAL</t>
  </si>
  <si>
    <t>11753425875</t>
  </si>
  <si>
    <t>42196749800047</t>
  </si>
  <si>
    <t>302685</t>
  </si>
  <si>
    <t>25 Rue JEAN JACQUET</t>
  </si>
  <si>
    <t>ISAAC FRANCOPHONE</t>
  </si>
  <si>
    <t>436379</t>
  </si>
  <si>
    <t>7 bis Rue du Chapeau Rouge</t>
  </si>
  <si>
    <t>27210437221</t>
  </si>
  <si>
    <t>53068721900036</t>
  </si>
  <si>
    <t>518888</t>
  </si>
  <si>
    <t>0549303260</t>
  </si>
  <si>
    <t>CS 70019</t>
  </si>
  <si>
    <t>62 Rue DU PORTEAU</t>
  </si>
  <si>
    <t>ISAAC DE L'ETOILE OGEC POITIERS NORD</t>
  </si>
  <si>
    <t>54860100486</t>
  </si>
  <si>
    <t>49071569500014</t>
  </si>
  <si>
    <t>223165</t>
  </si>
  <si>
    <t>02 31 54 42 00</t>
  </si>
  <si>
    <t>BP 10116</t>
  </si>
  <si>
    <t>2 Rue du Campus</t>
  </si>
  <si>
    <t>IRTS NORMANDIE CAEN ARRFIS</t>
  </si>
  <si>
    <t>25140137614</t>
  </si>
  <si>
    <t>41398430300029</t>
  </si>
  <si>
    <t>631498</t>
  </si>
  <si>
    <t>03 83 93 36 00</t>
  </si>
  <si>
    <t>201 Avenue Raymond Pinchard</t>
  </si>
  <si>
    <t>IRTS LORRAINE DE ALFOREAS NANCY</t>
  </si>
  <si>
    <t>IRTS LORRAINE DE ASS LORRAINE FORMATION RECHERCHE ACTION SOCIAL - ALFOREAS</t>
  </si>
  <si>
    <t>41570177957</t>
  </si>
  <si>
    <t>42196824900035</t>
  </si>
  <si>
    <t>672970</t>
  </si>
  <si>
    <t>02 40 48 68 68</t>
  </si>
  <si>
    <t>2 Place Clément Lefeuvre</t>
  </si>
  <si>
    <t>IRSS SPORT NANTES</t>
  </si>
  <si>
    <t>IRSS SPORT</t>
  </si>
  <si>
    <t>52490029649</t>
  </si>
  <si>
    <t>33441214500198</t>
  </si>
  <si>
    <t>605803</t>
  </si>
  <si>
    <t>0645889622</t>
  </si>
  <si>
    <t>226 Boulevard VOLTAIRE</t>
  </si>
  <si>
    <t>14/10/2019</t>
  </si>
  <si>
    <t>IRONHACK FRANCE</t>
  </si>
  <si>
    <t>11755870875</t>
  </si>
  <si>
    <t>82951312600039</t>
  </si>
  <si>
    <t>676056</t>
  </si>
  <si>
    <t>02 57 52 06 38</t>
  </si>
  <si>
    <t>10 Rue GEORGES LEYGUES</t>
  </si>
  <si>
    <t>IAF PRO BREST</t>
  </si>
  <si>
    <t>IROISE AERO FORMATION</t>
  </si>
  <si>
    <t>53290891329</t>
  </si>
  <si>
    <t>80972610200019</t>
  </si>
  <si>
    <t>517434</t>
  </si>
  <si>
    <t>0257520638</t>
  </si>
  <si>
    <t>Aéroport de Brest Bretagne</t>
  </si>
  <si>
    <t>IAF</t>
  </si>
  <si>
    <t>53290824029</t>
  </si>
  <si>
    <t>49772680200026</t>
  </si>
  <si>
    <t>677292</t>
  </si>
  <si>
    <t>06 15 74 99 07</t>
  </si>
  <si>
    <t>104 Rue Clémenceau</t>
  </si>
  <si>
    <t>IROISE</t>
  </si>
  <si>
    <t>53220922222</t>
  </si>
  <si>
    <t>91781666200014</t>
  </si>
  <si>
    <t>630366</t>
  </si>
  <si>
    <t>01 57 42 46 90</t>
  </si>
  <si>
    <t>Zone Industrielle Les Vignes</t>
  </si>
  <si>
    <t>24 Rue Henri GAUTIER</t>
  </si>
  <si>
    <t>IRIS MESSIDOR BOBIGNY</t>
  </si>
  <si>
    <t>IRIS MESSIDOR</t>
  </si>
  <si>
    <t>11930819493</t>
  </si>
  <si>
    <t>48856551600025</t>
  </si>
  <si>
    <t>606110</t>
  </si>
  <si>
    <t>377 97 98 57 85</t>
  </si>
  <si>
    <t>Les Jardins d'Apolline - Bloc E</t>
  </si>
  <si>
    <t>1 Promenade Honoré II</t>
  </si>
  <si>
    <t>24/10/2019</t>
  </si>
  <si>
    <t>IRIS DEVELOPPEMENT</t>
  </si>
  <si>
    <t>181950</t>
  </si>
  <si>
    <t>01 82 97 01 47</t>
  </si>
  <si>
    <t>IRIS CONSEIL SANTE</t>
  </si>
  <si>
    <t>11922122192</t>
  </si>
  <si>
    <t>40998958900059</t>
  </si>
  <si>
    <t>486504</t>
  </si>
  <si>
    <t>26340 ST SAUVEUR EN DIOIS</t>
  </si>
  <si>
    <t>CHOMEANE</t>
  </si>
  <si>
    <t>CHEZ MR DIDIER RIBES</t>
  </si>
  <si>
    <t>IRIS</t>
  </si>
  <si>
    <t>82260041326</t>
  </si>
  <si>
    <t>35223572500020</t>
  </si>
  <si>
    <t>635741</t>
  </si>
  <si>
    <t>04 28 04 07 54</t>
  </si>
  <si>
    <t>immeuble Horizon Esplanade De France</t>
  </si>
  <si>
    <t>3 Rue jacques constant milleret</t>
  </si>
  <si>
    <t>IRILUS</t>
  </si>
  <si>
    <t>82420276542</t>
  </si>
  <si>
    <t>80910743600028</t>
  </si>
  <si>
    <t>669921</t>
  </si>
  <si>
    <t>04 84 35 05 26</t>
  </si>
  <si>
    <t>Villa 40</t>
  </si>
  <si>
    <t>23 Route de Champagne Résidence le Castellard</t>
  </si>
  <si>
    <t>IRIIG ST DIDIER AU MONT D OR</t>
  </si>
  <si>
    <t>IRIIG</t>
  </si>
  <si>
    <t>84691642769</t>
  </si>
  <si>
    <t>84899104800010</t>
  </si>
  <si>
    <t>625577</t>
  </si>
  <si>
    <t>02 62 35 90 00</t>
  </si>
  <si>
    <t>SSPI 1 ET 2 - CHU SUD REUNION</t>
  </si>
  <si>
    <t>Avenue PRESIDENT MITTERRAND</t>
  </si>
  <si>
    <t>23/06/2021</t>
  </si>
  <si>
    <t>IRIDADE DE ST PIERRE DU CHU DE LA REUNION</t>
  </si>
  <si>
    <t>IRIDADE DE ST PIERRE DU CENTRE HOSPITALIER UNIVERSITAIRE DE LA REUNION</t>
  </si>
  <si>
    <t>98970384797</t>
  </si>
  <si>
    <t>20003001300185</t>
  </si>
  <si>
    <t>627203</t>
  </si>
  <si>
    <t>CHU SUD REUNION IBODE - BLOC 1 et 2</t>
  </si>
  <si>
    <t>IRIBODE DE ST PIERRE DU CHU DE LA REUNION</t>
  </si>
  <si>
    <t>IRIBODE DE ST PIERRE DU CENTRE HOSPITALIER UNIVERSITAIRE DE LA REUNION</t>
  </si>
  <si>
    <t>20003001300177</t>
  </si>
  <si>
    <t>624214</t>
  </si>
  <si>
    <t>06 92 52 78 98</t>
  </si>
  <si>
    <t>97432 RAVINE DES CABRIS</t>
  </si>
  <si>
    <t>184 Chemin MARCEL HOARAU</t>
  </si>
  <si>
    <t>IRIBARNE FANNY</t>
  </si>
  <si>
    <t>IRIBARNE FANNY - ETHIQUE &amp; ESTHETIQUE FORMATIONS</t>
  </si>
  <si>
    <t>04973153797</t>
  </si>
  <si>
    <t>83065561900013</t>
  </si>
  <si>
    <t>588829</t>
  </si>
  <si>
    <t>01 41 60 21 30</t>
  </si>
  <si>
    <t>93230 ROMAINVILLE</t>
  </si>
  <si>
    <t>120 Avenue Gaston Roussel</t>
  </si>
  <si>
    <t>IRFSS FI AMBULANSIER IDF CROIX ROUGE FRANCAISE ROMAINVILLE</t>
  </si>
  <si>
    <t>IRFSS FORMATION INITIALE AMBULANSIER IDF CROIX ROUGE FRANCAISE</t>
  </si>
  <si>
    <t>667365</t>
  </si>
  <si>
    <t>04 77 81 02 00</t>
  </si>
  <si>
    <t>41 Rue Montferré</t>
  </si>
  <si>
    <t>IRFSS AURA - FI SITE DE SAINT ETIENNE DE LA CRF</t>
  </si>
  <si>
    <t>IRFSS AURA - FI SITE DE SAINT ETIENNE CROIX ROUGE FRANCAISE</t>
  </si>
  <si>
    <t>618470</t>
  </si>
  <si>
    <t>08729</t>
  </si>
  <si>
    <t>04 91 57 07 07</t>
  </si>
  <si>
    <t>64 Rue MONTGRAND</t>
  </si>
  <si>
    <t>IRFOCOP</t>
  </si>
  <si>
    <t>IRFOCOP INSTITUT DE RECHERCHE DE FORMATION ET DE CONSEIL PROFESSIONNEL</t>
  </si>
  <si>
    <t>93130646713</t>
  </si>
  <si>
    <t>40215171600055</t>
  </si>
  <si>
    <t>477886</t>
  </si>
  <si>
    <t>02 33 29 80 42</t>
  </si>
  <si>
    <t>MONTFOULON</t>
  </si>
  <si>
    <t>Pôle Universitaire d'Alençon</t>
  </si>
  <si>
    <t>IRFA FORMATION DAMIGNY</t>
  </si>
  <si>
    <t>IRFA FORMATION</t>
  </si>
  <si>
    <t>25610002361</t>
  </si>
  <si>
    <t>32240853500019</t>
  </si>
  <si>
    <t>168105</t>
  </si>
  <si>
    <t>01198</t>
  </si>
  <si>
    <t>MONT FOULON</t>
  </si>
  <si>
    <t>IRFA EVOLUTION DAMIGNY</t>
  </si>
  <si>
    <t>IRFA EVOLUTION</t>
  </si>
  <si>
    <t>25610025161</t>
  </si>
  <si>
    <t>38867252900012</t>
  </si>
  <si>
    <t>659848</t>
  </si>
  <si>
    <t>02 33 29 29 59</t>
  </si>
  <si>
    <t>Campus Damigny</t>
  </si>
  <si>
    <t>Pôle universitaire d'Alençon - Montfoulon</t>
  </si>
  <si>
    <t>IRFA ENTREPRISES DAMIGNY</t>
  </si>
  <si>
    <t>IRFA ENTREPRISES</t>
  </si>
  <si>
    <t>25610046361</t>
  </si>
  <si>
    <t>41338650900017</t>
  </si>
  <si>
    <t>55876</t>
  </si>
  <si>
    <t>03 8 30 52 50</t>
  </si>
  <si>
    <t>21300 CHENOVE</t>
  </si>
  <si>
    <t>10 Rue Antoine Becquerel</t>
  </si>
  <si>
    <t>IRFA BOURGOGNE</t>
  </si>
  <si>
    <t>IRFA BOURGOGNE - INSTITUT REGIONAL FORMATION POUR ADULTES CHENOVE</t>
  </si>
  <si>
    <t>26210023021</t>
  </si>
  <si>
    <t>32820184300153</t>
  </si>
  <si>
    <t>27327</t>
  </si>
  <si>
    <t>03 86 43 99 50</t>
  </si>
  <si>
    <t>61 Allée GLUCK BP 2027</t>
  </si>
  <si>
    <t>IRFA MULHOUSE</t>
  </si>
  <si>
    <t>IRFA ATELIER HAUT RHIN</t>
  </si>
  <si>
    <t>42680002668</t>
  </si>
  <si>
    <t>31069930100027</t>
  </si>
  <si>
    <t>631723</t>
  </si>
  <si>
    <t>03 22 82 80 60</t>
  </si>
  <si>
    <t>3 Avenue DU PAYS D AUGE</t>
  </si>
  <si>
    <t>IRFA APISUD</t>
  </si>
  <si>
    <t>32800208280</t>
  </si>
  <si>
    <t>41142322100026</t>
  </si>
  <si>
    <t>594120</t>
  </si>
  <si>
    <t>IRAN - TEHRAN</t>
  </si>
  <si>
    <t>PO BOX 14665-354</t>
  </si>
  <si>
    <t>Shahid Hemmat Highway</t>
  </si>
  <si>
    <t>29/11/2018</t>
  </si>
  <si>
    <t>IUMS</t>
  </si>
  <si>
    <t>IRAN UNIVERSITY OF MEDICAL SCIENCES</t>
  </si>
  <si>
    <t>629194</t>
  </si>
  <si>
    <t>44 1432 355 964</t>
  </si>
  <si>
    <t>ROYAUME-UNI - HEREFORD</t>
  </si>
  <si>
    <t>Rotherwas Industrial Estate</t>
  </si>
  <si>
    <t>Fir Tree Lane</t>
  </si>
  <si>
    <t>IQARUS</t>
  </si>
  <si>
    <t>IQARUS INTERNATIONAL LIMITED</t>
  </si>
  <si>
    <t>682019</t>
  </si>
  <si>
    <t>04 78 53 77 48</t>
  </si>
  <si>
    <t>111 Rue DU 1ER MARS 1943</t>
  </si>
  <si>
    <t>IPSO SECURITE</t>
  </si>
  <si>
    <t>84692327169</t>
  </si>
  <si>
    <t>93311969500015</t>
  </si>
  <si>
    <t>539648</t>
  </si>
  <si>
    <t>0456858891</t>
  </si>
  <si>
    <t>6 RUE DE CHAMROUSSE</t>
  </si>
  <si>
    <t>IPSO FORMATIONS GRENOBLE</t>
  </si>
  <si>
    <t>82691277869</t>
  </si>
  <si>
    <t>79337271500029</t>
  </si>
  <si>
    <t>588337</t>
  </si>
  <si>
    <t>04 50 51 59 12</t>
  </si>
  <si>
    <t>2 Route de Nanfray</t>
  </si>
  <si>
    <t>ESECC DE IPSO FORMATION ANNECY</t>
  </si>
  <si>
    <t>IPSO FORMATION ESECC ANNECY</t>
  </si>
  <si>
    <t>79337271500037</t>
  </si>
  <si>
    <t>465719</t>
  </si>
  <si>
    <t>0478537748</t>
  </si>
  <si>
    <t>16 Rue DE MONTBRILLANT</t>
  </si>
  <si>
    <t>IPSO FORMATION LYON</t>
  </si>
  <si>
    <t>IPSO FORMATION</t>
  </si>
  <si>
    <t>79337271500011</t>
  </si>
  <si>
    <t>605270</t>
  </si>
  <si>
    <t>06 86 00 31 67</t>
  </si>
  <si>
    <t>19 Chemin de Lanusse</t>
  </si>
  <si>
    <t>IPSO FACTO TOULOUSE</t>
  </si>
  <si>
    <t>IPSO FACTO</t>
  </si>
  <si>
    <t>73310633631</t>
  </si>
  <si>
    <t>53385108500035</t>
  </si>
  <si>
    <t>663712</t>
  </si>
  <si>
    <t>06 73 65 17 97</t>
  </si>
  <si>
    <t>51 Rue AUGUSTE BLANQUI</t>
  </si>
  <si>
    <t>IPSEITE</t>
  </si>
  <si>
    <t>84010209101</t>
  </si>
  <si>
    <t>83286971300038</t>
  </si>
  <si>
    <t>434371</t>
  </si>
  <si>
    <t>42 Avenue Eole Ham Du Chateau Vert Placette Gelinotte</t>
  </si>
  <si>
    <t>IPS</t>
  </si>
  <si>
    <t>IPS - INCENDIE PREVENTION SECOURISME</t>
  </si>
  <si>
    <t>93830528983</t>
  </si>
  <si>
    <t>82523852000019</t>
  </si>
  <si>
    <t>575021</t>
  </si>
  <si>
    <t>09 67 31 65 26</t>
  </si>
  <si>
    <t>Maison Eskina</t>
  </si>
  <si>
    <t>2 Rue Intendant Général Lacrambe</t>
  </si>
  <si>
    <t>IPNOSIA</t>
  </si>
  <si>
    <t>75640424964</t>
  </si>
  <si>
    <t>83055420000014</t>
  </si>
  <si>
    <t>516016</t>
  </si>
  <si>
    <t>NCI VILLAGE GREENSIDE BAT 1B</t>
  </si>
  <si>
    <t>400 Avenue ROUMANILLE</t>
  </si>
  <si>
    <t>IPKEROS</t>
  </si>
  <si>
    <t>93060630606</t>
  </si>
  <si>
    <t>50066414900019</t>
  </si>
  <si>
    <t>662719</t>
  </si>
  <si>
    <t>02 98 43 41 94</t>
  </si>
  <si>
    <t>ZI DE KERSCAO</t>
  </si>
  <si>
    <t>Rue ALFRED SAUVY</t>
  </si>
  <si>
    <t>IPIDV CLAIR OBSCUR LE RELECQ KERHUON</t>
  </si>
  <si>
    <t>IPIDV - CLAIR OBSCUR INITIATIVES POUR L'INCLUSION DES DEFICIENTS VISUELS</t>
  </si>
  <si>
    <t>53290865029</t>
  </si>
  <si>
    <t>34809574600049</t>
  </si>
  <si>
    <t>583066</t>
  </si>
  <si>
    <t>01 42 61 58 51</t>
  </si>
  <si>
    <t>63 Rue AMPERE</t>
  </si>
  <si>
    <t>IPF CONSEIL ET RESSOURCES</t>
  </si>
  <si>
    <t>11753044075</t>
  </si>
  <si>
    <t>41861112500018</t>
  </si>
  <si>
    <t>603922</t>
  </si>
  <si>
    <t>04 37 66 48 85</t>
  </si>
  <si>
    <t>181 Avenue Jean Jaures</t>
  </si>
  <si>
    <t>IPESS</t>
  </si>
  <si>
    <t>84691543469</t>
  </si>
  <si>
    <t>49096278400024</t>
  </si>
  <si>
    <t>661764</t>
  </si>
  <si>
    <t>09 84 05 75 94</t>
  </si>
  <si>
    <t>18 Chemin Bel Air</t>
  </si>
  <si>
    <t>I-PERFORM</t>
  </si>
  <si>
    <t>75331461133</t>
  </si>
  <si>
    <t>80176419200036</t>
  </si>
  <si>
    <t>663232</t>
  </si>
  <si>
    <t>01 43 05 66 41</t>
  </si>
  <si>
    <t>1 Passage Du Génie</t>
  </si>
  <si>
    <t>IPEDIS</t>
  </si>
  <si>
    <t>11930595293</t>
  </si>
  <si>
    <t>48786440700035</t>
  </si>
  <si>
    <t>545855</t>
  </si>
  <si>
    <t>01 53 63 36 00</t>
  </si>
  <si>
    <t>184 Boulevard SAINT GERMAIN</t>
  </si>
  <si>
    <t>IPAG BUSINESS SCHOOL PARIS 6EME</t>
  </si>
  <si>
    <t>IPAG BUSINESS SCHOOL</t>
  </si>
  <si>
    <t>11754918075</t>
  </si>
  <si>
    <t>78428080200017</t>
  </si>
  <si>
    <t>583406</t>
  </si>
  <si>
    <t>04 57 08 26 02</t>
  </si>
  <si>
    <t>Residence Heliopolis - Entrée H</t>
  </si>
  <si>
    <t>16 Rue du Tour de l'Eau</t>
  </si>
  <si>
    <t>IPAC PIGIER PERFORMANCE GRENOBLE</t>
  </si>
  <si>
    <t>38416491900167</t>
  </si>
  <si>
    <t>633276</t>
  </si>
  <si>
    <t>04 79 69 65 91</t>
  </si>
  <si>
    <t>SAVOIE TECHNOLAC</t>
  </si>
  <si>
    <t>23 AVENUE LAC LEMAN</t>
  </si>
  <si>
    <t>22/12/2021</t>
  </si>
  <si>
    <t>IPAC LE BOURGET DU LAC</t>
  </si>
  <si>
    <t>38416491900183</t>
  </si>
  <si>
    <t>679719</t>
  </si>
  <si>
    <t>02 97 47 19 93</t>
  </si>
  <si>
    <t>Bat j</t>
  </si>
  <si>
    <t>1 Rue Marie Curie</t>
  </si>
  <si>
    <t>IPAC BACHELOR AFTEC PLESCOP</t>
  </si>
  <si>
    <t>IPAC BACHELOR AFTEC MY DIGITAL SCHOOL MBWAY IPAC BACHELOR</t>
  </si>
  <si>
    <t>53350248835</t>
  </si>
  <si>
    <t>35119111900335</t>
  </si>
  <si>
    <t>587722</t>
  </si>
  <si>
    <t>04 57 08 26 04</t>
  </si>
  <si>
    <t>74100 VILLE LA GRAND</t>
  </si>
  <si>
    <t>16 Rue Des Chasseurs</t>
  </si>
  <si>
    <t>IPAC VILLE LA GRAND</t>
  </si>
  <si>
    <t>IPAC</t>
  </si>
  <si>
    <t>38416491900142</t>
  </si>
  <si>
    <t>498038</t>
  </si>
  <si>
    <t>05/07/2022</t>
  </si>
  <si>
    <t>IPAC ANNECY</t>
  </si>
  <si>
    <t>38416491900027</t>
  </si>
  <si>
    <t>664959</t>
  </si>
  <si>
    <t>04 91 98 95 04</t>
  </si>
  <si>
    <t>5A Rue du chalet</t>
  </si>
  <si>
    <t>IP SEQ MARSEILLE</t>
  </si>
  <si>
    <t>IP SEQ</t>
  </si>
  <si>
    <t>93131248613</t>
  </si>
  <si>
    <t>45033578100024</t>
  </si>
  <si>
    <t>634396</t>
  </si>
  <si>
    <t>01 55 43 26 65</t>
  </si>
  <si>
    <t>25 Rue Claude Tillier</t>
  </si>
  <si>
    <t>IP FORMATION</t>
  </si>
  <si>
    <t>IP FORMATION - ECOLE IPSSI</t>
  </si>
  <si>
    <t>11753362175</t>
  </si>
  <si>
    <t>42079370500047</t>
  </si>
  <si>
    <t>663270</t>
  </si>
  <si>
    <t>06 48 25 05 67</t>
  </si>
  <si>
    <t>172 Avenue Du Stade</t>
  </si>
  <si>
    <t>IOPI</t>
  </si>
  <si>
    <t>84420356742</t>
  </si>
  <si>
    <t>89849199800016</t>
  </si>
  <si>
    <t>599864</t>
  </si>
  <si>
    <t>0153145926</t>
  </si>
  <si>
    <t>15 Rue MAURICE GRANDCOING</t>
  </si>
  <si>
    <t>IONIS - ISTM PARIS</t>
  </si>
  <si>
    <t>IONIS SCHOOL OF TECHNOLOGY AND MANAGEMENT PARIS</t>
  </si>
  <si>
    <t>11940777194</t>
  </si>
  <si>
    <t>51403283800013</t>
  </si>
  <si>
    <t>566408</t>
  </si>
  <si>
    <t>06 79 65 70 43</t>
  </si>
  <si>
    <t>38620 VELANNE</t>
  </si>
  <si>
    <t>LE MONT VELANNE</t>
  </si>
  <si>
    <t>50 Chemin DE LA TOUR</t>
  </si>
  <si>
    <t>IOKAI SHIATSU ISERE - ISIS</t>
  </si>
  <si>
    <t>82380267838</t>
  </si>
  <si>
    <t>42029029800033</t>
  </si>
  <si>
    <t>681842</t>
  </si>
  <si>
    <t>06 03 54 18 07</t>
  </si>
  <si>
    <t>71240 ST CYR</t>
  </si>
  <si>
    <t>5 Chemin de Nully</t>
  </si>
  <si>
    <t>INYOU</t>
  </si>
  <si>
    <t>27710314571</t>
  </si>
  <si>
    <t>91496061200010</t>
  </si>
  <si>
    <t>661612</t>
  </si>
  <si>
    <t>07 60 06 47 51</t>
  </si>
  <si>
    <t>144 Boulevard DE LA REPUBLIQUE</t>
  </si>
  <si>
    <t>INVISION 360</t>
  </si>
  <si>
    <t>93061000406</t>
  </si>
  <si>
    <t>91780225800017</t>
  </si>
  <si>
    <t>514810</t>
  </si>
  <si>
    <t>0677638905</t>
  </si>
  <si>
    <t>5 Rue DES ORCHIDEES</t>
  </si>
  <si>
    <t>IDEA</t>
  </si>
  <si>
    <t>INVESTISSEURS DIRIGEANTS EXPERTS ASSOCIES</t>
  </si>
  <si>
    <t>91340794134</t>
  </si>
  <si>
    <t>79241058100013</t>
  </si>
  <si>
    <t>343353</t>
  </si>
  <si>
    <t>02 47 62 64 66</t>
  </si>
  <si>
    <t>INVACARE POIRIER</t>
  </si>
  <si>
    <t>24370437037</t>
  </si>
  <si>
    <t>47920706000019</t>
  </si>
  <si>
    <t>603843</t>
  </si>
  <si>
    <t>06 45 22 34 39</t>
  </si>
  <si>
    <t>RESIDENCE NEWTON BAT C</t>
  </si>
  <si>
    <t>30 Rue SAINT EXPUPERY</t>
  </si>
  <si>
    <t>INTUITIVE PROCESS PAU</t>
  </si>
  <si>
    <t>INTUITIVE PROCESS</t>
  </si>
  <si>
    <t>75640464664</t>
  </si>
  <si>
    <t>83797181100018</t>
  </si>
  <si>
    <t>653081</t>
  </si>
  <si>
    <t>05 59 12 07 32</t>
  </si>
  <si>
    <t>INTUITIVE PROCESS BAYONNE</t>
  </si>
  <si>
    <t>83797181100026</t>
  </si>
  <si>
    <t>607368</t>
  </si>
  <si>
    <t>Suite 1401</t>
  </si>
  <si>
    <t>505 Boulevard René-Lévesque Ouest</t>
  </si>
  <si>
    <t>IRTA</t>
  </si>
  <si>
    <t>INTESTINAL REHABILITATION &amp; TRANSPLANT ASSOCIATION</t>
  </si>
  <si>
    <t>658030</t>
  </si>
  <si>
    <t>06 68 09 58 25</t>
  </si>
  <si>
    <t>6 Rue de la madeleine</t>
  </si>
  <si>
    <t>INTERVISTA RH</t>
  </si>
  <si>
    <t>43250290425</t>
  </si>
  <si>
    <t>81014727200027</t>
  </si>
  <si>
    <t>320316</t>
  </si>
  <si>
    <t>0155260909</t>
  </si>
  <si>
    <t>24 Rue de Londres</t>
  </si>
  <si>
    <t>06/03/2019</t>
  </si>
  <si>
    <t>INTERVENANCE NG</t>
  </si>
  <si>
    <t>11755482075</t>
  </si>
  <si>
    <t>82033690700010</t>
  </si>
  <si>
    <t>466542</t>
  </si>
  <si>
    <t>06 68 21 55 20</t>
  </si>
  <si>
    <t>33 Rue ROUSSELET</t>
  </si>
  <si>
    <t>INTERVALLE CAP DU WEEK END</t>
  </si>
  <si>
    <t>11754193375</t>
  </si>
  <si>
    <t>45198963600019</t>
  </si>
  <si>
    <t>185528</t>
  </si>
  <si>
    <t>04378</t>
  </si>
  <si>
    <t>02 32 09 36 36</t>
  </si>
  <si>
    <t>27400 HEUDEBOUVILLE</t>
  </si>
  <si>
    <t>LE VALOTIN</t>
  </si>
  <si>
    <t>ZAC ECOPARC II</t>
  </si>
  <si>
    <t>INTERTEK FRANCE</t>
  </si>
  <si>
    <t>28270234227</t>
  </si>
  <si>
    <t>30260748600248</t>
  </si>
  <si>
    <t>631826</t>
  </si>
  <si>
    <t>01 83 62 81 02</t>
  </si>
  <si>
    <t>37 Rue des mathurins</t>
  </si>
  <si>
    <t>INTERSTICES DEV</t>
  </si>
  <si>
    <t>11754634775</t>
  </si>
  <si>
    <t>52903507300012</t>
  </si>
  <si>
    <t>637075</t>
  </si>
  <si>
    <t>01 40 31 20 49</t>
  </si>
  <si>
    <t>13 Rue DES ENVIERGES</t>
  </si>
  <si>
    <t>INTERSTICES</t>
  </si>
  <si>
    <t>11754447975</t>
  </si>
  <si>
    <t>49047279200012</t>
  </si>
  <si>
    <t>659940</t>
  </si>
  <si>
    <t>02 38 24 58 63</t>
  </si>
  <si>
    <t>106 Rue DU FAUBOURG BANNIER</t>
  </si>
  <si>
    <t>INTERSTICE ORLEANS</t>
  </si>
  <si>
    <t>INTERSTICE</t>
  </si>
  <si>
    <t>24450204945</t>
  </si>
  <si>
    <t>43884568700021</t>
  </si>
  <si>
    <t>465756</t>
  </si>
  <si>
    <t>0387201830</t>
  </si>
  <si>
    <t>57070 VANY</t>
  </si>
  <si>
    <t>1 Entre Deux Villes</t>
  </si>
  <si>
    <t>INTERPRO CONSULTANTS</t>
  </si>
  <si>
    <t>41570270857</t>
  </si>
  <si>
    <t>50854292500021</t>
  </si>
  <si>
    <t>358691</t>
  </si>
  <si>
    <t>25 Rue Du Louvre</t>
  </si>
  <si>
    <t>INTEROP SANTE</t>
  </si>
  <si>
    <t>INTEROP' SANTE</t>
  </si>
  <si>
    <t>11754099475</t>
  </si>
  <si>
    <t>38929734200047</t>
  </si>
  <si>
    <t>466931</t>
  </si>
  <si>
    <t>ALLEMAGNE - WILLSTÂTT ECKARTSWEISER</t>
  </si>
  <si>
    <t>77731</t>
  </si>
  <si>
    <t>5 Rue BIRKENSTRASSE</t>
  </si>
  <si>
    <t>IAP</t>
  </si>
  <si>
    <t>INTERNATIONALES AUSBILDUNGSZENTRUM PHYSIOTHERAPIE</t>
  </si>
  <si>
    <t>16070</t>
  </si>
  <si>
    <t>01 53 16 18 18</t>
  </si>
  <si>
    <t>7 Cité CHAPTAL</t>
  </si>
  <si>
    <t>IVT</t>
  </si>
  <si>
    <t>INTERNATIONAL VISUAL THEATRE</t>
  </si>
  <si>
    <t>11754401875</t>
  </si>
  <si>
    <t>32418249200037</t>
  </si>
  <si>
    <t>655892</t>
  </si>
  <si>
    <t>IVS</t>
  </si>
  <si>
    <t>INTERNATIONAL VESTIBULAR SOCIETY</t>
  </si>
  <si>
    <t>563535</t>
  </si>
  <si>
    <t>1 952 683 9037</t>
  </si>
  <si>
    <t>ETATS UNIS - LAKEVILLE</t>
  </si>
  <si>
    <t>18466 K¿enyon Avenue</t>
  </si>
  <si>
    <t>IUGA</t>
  </si>
  <si>
    <t>INTERNATIONAL UROGYNECOLOGICAL ASSOCIATION</t>
  </si>
  <si>
    <t>563547</t>
  </si>
  <si>
    <t>IUPS</t>
  </si>
  <si>
    <t>INTERNATIONAL UNION OF PHYSIOLOGICAL SCIENCES</t>
  </si>
  <si>
    <t>665289</t>
  </si>
  <si>
    <t>49 30 246 03 0</t>
  </si>
  <si>
    <t>c/o K.I.T Group GmbH Association &amp; Conference Management</t>
  </si>
  <si>
    <t>71 Kurfürstendamm</t>
  </si>
  <si>
    <t>IUIS</t>
  </si>
  <si>
    <t>INTERNATIONAL UNION OF IMMUNOLOGICAL SOCIETIES</t>
  </si>
  <si>
    <t>628803</t>
  </si>
  <si>
    <t>1 630 495 6442</t>
  </si>
  <si>
    <t>ETATS UNIS - DOWNERS GROVE</t>
  </si>
  <si>
    <t>3000 Woodcreek Drive</t>
  </si>
  <si>
    <t>ITLS</t>
  </si>
  <si>
    <t>INTERNATIONAL TRAUMA LIFE SUPPORT</t>
  </si>
  <si>
    <t>574089</t>
  </si>
  <si>
    <t>ETATS UNIS - KISCO</t>
  </si>
  <si>
    <t>c/o Pam Bruce</t>
  </si>
  <si>
    <t>6 COLD SPRING COURT</t>
  </si>
  <si>
    <t>ITMIG</t>
  </si>
  <si>
    <t>INTERNATIONAL THYMIC MALIGNANCY INTEREST GROUP</t>
  </si>
  <si>
    <t>561186</t>
  </si>
  <si>
    <t>41 61 270 83 83</t>
  </si>
  <si>
    <t>Peter Merian-Strasse 88</t>
  </si>
  <si>
    <t>ITI</t>
  </si>
  <si>
    <t>INTERNATIONAL TEAM FOR IMPLANTOLOGY</t>
  </si>
  <si>
    <t>632995</t>
  </si>
  <si>
    <t>32 2 555 8928</t>
  </si>
  <si>
    <t>808 Route de Lennik</t>
  </si>
  <si>
    <t>ISICEM</t>
  </si>
  <si>
    <t>INTERNATIONAL SYMPOSIUM ON INTENSIVE CARE AND EMERGENCY MEDICINE ASBL</t>
  </si>
  <si>
    <t>604811</t>
  </si>
  <si>
    <t>44 1296 315 866</t>
  </si>
  <si>
    <t>ROYAUME-UNI - AYLESBURY</t>
  </si>
  <si>
    <t>Stoke Mandeville Hospital Buckinghamshire</t>
  </si>
  <si>
    <t>c/o National Spinal Injuries Centre</t>
  </si>
  <si>
    <t>18/09/2019</t>
  </si>
  <si>
    <t>ISCOS</t>
  </si>
  <si>
    <t>INTERNATIONAL SPINAL CORD SOCIETY</t>
  </si>
  <si>
    <t>571738</t>
  </si>
  <si>
    <t>1 919 929 3807</t>
  </si>
  <si>
    <t>ETATS UNIS - CARRBORO</t>
  </si>
  <si>
    <t>Suite 205</t>
  </si>
  <si>
    <t>610 Jones Ferry Road</t>
  </si>
  <si>
    <t>ISTH</t>
  </si>
  <si>
    <t>INTERNATIONAL SOCIETY ON THROMBOSIS AND HAEMOSTASIS</t>
  </si>
  <si>
    <t>588982</t>
  </si>
  <si>
    <t>46 31 342 92 85</t>
  </si>
  <si>
    <t>SUEDE - GOTEBORG</t>
  </si>
  <si>
    <t>Sahlgrenska University Hospital</t>
  </si>
  <si>
    <t>6 Bla Straket</t>
  </si>
  <si>
    <t>04/09/2018</t>
  </si>
  <si>
    <t>ISUT X</t>
  </si>
  <si>
    <t>INTERNATIONAL SOCIETY OF UTERUS TRANSPLANTATION</t>
  </si>
  <si>
    <t>570679</t>
  </si>
  <si>
    <t>44 20 7471 9955</t>
  </si>
  <si>
    <t>122 FRESTON ROAD</t>
  </si>
  <si>
    <t>ISUOG</t>
  </si>
  <si>
    <t>INTERNATIONAL SOCIETY OF ULTRASOUND IN OBSTETRICS AND GYNECOLOGY</t>
  </si>
  <si>
    <t>562324</t>
  </si>
  <si>
    <t>1 404 373 8282</t>
  </si>
  <si>
    <t>ETATS UNIS - DUNWOODY</t>
  </si>
  <si>
    <t>Suite 310</t>
  </si>
  <si>
    <t>1200 Ashwood Parkway</t>
  </si>
  <si>
    <t>19/04/2017</t>
  </si>
  <si>
    <t>ISTM</t>
  </si>
  <si>
    <t>INTERNATIONAL SOCIETY OF TRAVEL MEDICINE</t>
  </si>
  <si>
    <t>683450</t>
  </si>
  <si>
    <t>c/o MCI Suisse SA</t>
  </si>
  <si>
    <t>9 du Pré-Bouvier</t>
  </si>
  <si>
    <t>ISSAID</t>
  </si>
  <si>
    <t>INTERNATIONAL SOCIETY OF SYSTEMIC AUTO-INFLAMMATORY DISEASES</t>
  </si>
  <si>
    <t>528900</t>
  </si>
  <si>
    <t>41 61 815 96 66</t>
  </si>
  <si>
    <t>104 Seefeldstrasse</t>
  </si>
  <si>
    <t>ISS - SCI</t>
  </si>
  <si>
    <t>INTERNATIONAL SOCIETY OF SURGERY - SOCIETE INTERNATIONALE DE CHIRURGIE</t>
  </si>
  <si>
    <t>587941</t>
  </si>
  <si>
    <t>ALLEMAGNE - WURZBURG</t>
  </si>
  <si>
    <t>Nephrolog. Sekretariat  Med. Univ.-Klinik - ZIM</t>
  </si>
  <si>
    <t>Oberdürrbacher Str. 6</t>
  </si>
  <si>
    <t>02/08/2018</t>
  </si>
  <si>
    <t>ISRNM</t>
  </si>
  <si>
    <t>INTERNATIONAL SOCIETY OF RENAL NUTRITION AND METABOLISM</t>
  </si>
  <si>
    <t>668151</t>
  </si>
  <si>
    <t>MILL STREET - SE1 2EW</t>
  </si>
  <si>
    <t>207 PROVIDENCE QUARE</t>
  </si>
  <si>
    <t>ISRRT</t>
  </si>
  <si>
    <t>INTERNATIONAL SOCIETY OF RADIOGRAPHERS &amp; RADIOLOGICAL TECHNOLOGISTS</t>
  </si>
  <si>
    <t>577870</t>
  </si>
  <si>
    <t>41 22 906 9171</t>
  </si>
  <si>
    <t>c/o Kenes International</t>
  </si>
  <si>
    <t>29/01/2018</t>
  </si>
  <si>
    <t>ISPRM</t>
  </si>
  <si>
    <t>INTERNATIONAL SOCIETY OF PHYSICAL AND REHABILITATION MEDICINE</t>
  </si>
  <si>
    <t>525315</t>
  </si>
  <si>
    <t>+41 22 33 99 602</t>
  </si>
  <si>
    <t>9 Rue DU PRE BOUVIER</t>
  </si>
  <si>
    <t>ISOP</t>
  </si>
  <si>
    <t>INTERNATIONAL SOCIETY OF PHARMACOVIGILANCE</t>
  </si>
  <si>
    <t>650626</t>
  </si>
  <si>
    <t>1 908 253 3608</t>
  </si>
  <si>
    <t>ETATS UNIS - BRIDGEWATER</t>
  </si>
  <si>
    <t>1200 Route 22E - Suite 2000</t>
  </si>
  <si>
    <t>INTERNATIONAL SOCIETY OF PHARMACOMETRICS</t>
  </si>
  <si>
    <t>594106</t>
  </si>
  <si>
    <t>ISN</t>
  </si>
  <si>
    <t>INTERNATIONAL SOCIETY OF NEUROPATHOLOGY</t>
  </si>
  <si>
    <t>656124</t>
  </si>
  <si>
    <t>ITALIE - ROCCA DI PAPA, ROMA</t>
  </si>
  <si>
    <t>c/o EEM Srl</t>
  </si>
  <si>
    <t>1 Via Italia</t>
  </si>
  <si>
    <t>ISNI</t>
  </si>
  <si>
    <t>INTERNATIONAL SOCIETY OF NEUROIMMUNOLOGY</t>
  </si>
  <si>
    <t>525390</t>
  </si>
  <si>
    <t>+32 2 808 04 20</t>
  </si>
  <si>
    <t>1 Rue des Fabriques</t>
  </si>
  <si>
    <t>05/08/2015</t>
  </si>
  <si>
    <t>INTERNATIONAL SOCIETY OF NEPHROLOGY</t>
  </si>
  <si>
    <t>568946</t>
  </si>
  <si>
    <t>c/o  - LORENZO DRAGO - UNIVERSITA MILANO</t>
  </si>
  <si>
    <t>15 Via Castelfidardo</t>
  </si>
  <si>
    <t>16/08/2017</t>
  </si>
  <si>
    <t>ISM</t>
  </si>
  <si>
    <t>INTERNATIONAL SOCIETY OF MICROBIOTA</t>
  </si>
  <si>
    <t>659149</t>
  </si>
  <si>
    <t>1 520 626-6360</t>
  </si>
  <si>
    <t>ETATS UNIS - TUCSON</t>
  </si>
  <si>
    <t>c/o The University of Arizona College of Medicine, Department of Surgery</t>
  </si>
  <si>
    <t>1501 N. Campbell Avenue, Room 4402K, P.O. Box 245200</t>
  </si>
  <si>
    <t>ISL</t>
  </si>
  <si>
    <t>INTERNATIONAL SOCIETY OF LYMPHOLOGY</t>
  </si>
  <si>
    <t>558497</t>
  </si>
  <si>
    <t>1 615 324 2365</t>
  </si>
  <si>
    <t>17/12/2019</t>
  </si>
  <si>
    <t>ISIPT</t>
  </si>
  <si>
    <t>INTERNATIONAL SOCIETY OF INTERPERSONAL PSYCHOTHERAPY</t>
  </si>
  <si>
    <t>672282</t>
  </si>
  <si>
    <t>c/o KENES INTERNATIONAL ORGANIZERS OF CONGRESSES SA</t>
  </si>
  <si>
    <t>Rue François-Versonnex 7</t>
  </si>
  <si>
    <t>ISIAN</t>
  </si>
  <si>
    <t>INTERNATIONAL SOCIETY OF INFLAMMATION AND ALLERGY OF THE NOSE</t>
  </si>
  <si>
    <t>592158</t>
  </si>
  <si>
    <t>ETATS UNIS - BERWYN</t>
  </si>
  <si>
    <t>PO Box 602</t>
  </si>
  <si>
    <t>ISH</t>
  </si>
  <si>
    <t>INTERNATIONAL SOCIETY OF HYPNOSIS</t>
  </si>
  <si>
    <t>569938</t>
  </si>
  <si>
    <t>1 650 726 5481</t>
  </si>
  <si>
    <t>ETATS UNIS - HALF MOON BAY</t>
  </si>
  <si>
    <t>500 Stone Pine Rd,  Box 3005</t>
  </si>
  <si>
    <t>ISDP</t>
  </si>
  <si>
    <t>INTERNATIONAL SOCIETY OF DERMATOPATHOLOGY</t>
  </si>
  <si>
    <t>605918</t>
  </si>
  <si>
    <t>PAYS-BAS - ROTTERDAM</t>
  </si>
  <si>
    <t>Eendrachtsweg 57b</t>
  </si>
  <si>
    <t>17/10/2019</t>
  </si>
  <si>
    <t>ISCFS</t>
  </si>
  <si>
    <t>INTERNATIONAL SOCIETY OF CRANIOFACIAL SURGERY</t>
  </si>
  <si>
    <t>598033</t>
  </si>
  <si>
    <t>1 301 634 7001</t>
  </si>
  <si>
    <t>ISCBFM</t>
  </si>
  <si>
    <t>INTERNATIONAL SOCIETY OF CEREBRAL BLOOD FLOW AND METABOLISM</t>
  </si>
  <si>
    <t>597053</t>
  </si>
  <si>
    <t>41 880 1723801729</t>
  </si>
  <si>
    <t>SUISSE - ARBEDO</t>
  </si>
  <si>
    <t>Via Rotondello 16</t>
  </si>
  <si>
    <t>11/03/2019</t>
  </si>
  <si>
    <t>ISCP</t>
  </si>
  <si>
    <t>INTERNATIONAL SOCIETY OF CARDIOVASCULAR PHARMACOTHERAPY</t>
  </si>
  <si>
    <t>559982</t>
  </si>
  <si>
    <t>Marnixstraat 317</t>
  </si>
  <si>
    <t>ISBT</t>
  </si>
  <si>
    <t>INTERNATIONAL SOCIETY OF BLOOD TRANSFUSION</t>
  </si>
  <si>
    <t>569975</t>
  </si>
  <si>
    <t>CHINE - BEIJING</t>
  </si>
  <si>
    <t>c/o Dr. Wei Sun</t>
  </si>
  <si>
    <t>Tsinghua University Dept of Mechanical Engineering</t>
  </si>
  <si>
    <t>07/09/2017</t>
  </si>
  <si>
    <t>INTERNATIONAL SOCIETY OF BIOFABRICATION</t>
  </si>
  <si>
    <t>598057</t>
  </si>
  <si>
    <t>1 925 807 1197</t>
  </si>
  <si>
    <t>ETATS UNIS - SAN RAMON</t>
  </si>
  <si>
    <t>2410 Camino Ramon, Suite 215</t>
  </si>
  <si>
    <t>ISAKOS</t>
  </si>
  <si>
    <t>INTERNATIONAL SOCIETY OF ARTHROSCOPY KNEE SURGERY AND ORTHOPEDIC SPORTS MEDICINE</t>
  </si>
  <si>
    <t>648127</t>
  </si>
  <si>
    <t>1 603 643 2325</t>
  </si>
  <si>
    <t>ETATS UNIS - HANOVER</t>
  </si>
  <si>
    <t>Suite #304</t>
  </si>
  <si>
    <t>45 Lyme Road</t>
  </si>
  <si>
    <t>ISAPS</t>
  </si>
  <si>
    <t>INTERNATIONAL SOCIETY OF AESTHETIC PLASTIC SURGERY</t>
  </si>
  <si>
    <t>672737</t>
  </si>
  <si>
    <t>1 615 647 8261</t>
  </si>
  <si>
    <t>ITSS</t>
  </si>
  <si>
    <t>INTERNATIONAL SOCIETY FOR TRAUMATIC STRESS STUDIES</t>
  </si>
  <si>
    <t>579993</t>
  </si>
  <si>
    <t>1 414 918 9877</t>
  </si>
  <si>
    <t>555 E WELLS STREET</t>
  </si>
  <si>
    <t>ISSVA</t>
  </si>
  <si>
    <t>INTERNATIONAL SOCIETY FOR THE STUDY OF VASCULAR ANOMALIES</t>
  </si>
  <si>
    <t>642228</t>
  </si>
  <si>
    <t>CORK UNIVERSITY MATERNITY HOSPITAL - INFANT Centre</t>
  </si>
  <si>
    <t>WILTON</t>
  </si>
  <si>
    <t>ISSHP</t>
  </si>
  <si>
    <t>INTERNATIONAL SOCIETY FOR THE STUDY OF HYPERTENSION IN PREGNANCY</t>
  </si>
  <si>
    <t>641250</t>
  </si>
  <si>
    <t>c/o Hogrefe AG</t>
  </si>
  <si>
    <t>76 Länggass-Strasse 76</t>
  </si>
  <si>
    <t>ISR</t>
  </si>
  <si>
    <t>INTERNATIONAL SOCIETY FOR THE RORSCHACH AND PROJECTIVE METHODS</t>
  </si>
  <si>
    <t>635807</t>
  </si>
  <si>
    <t>1 720 449-6010</t>
  </si>
  <si>
    <t>ETATS UNIS - AURORA</t>
  </si>
  <si>
    <t>Suite 103</t>
  </si>
  <si>
    <t>12200 E Illiff avenue</t>
  </si>
  <si>
    <t>ISPCAN</t>
  </si>
  <si>
    <t>INTERNATIONAL SOCIETY FOR THE PREVENTION OF CHILD ABUSE AND NEGLECT</t>
  </si>
  <si>
    <t>591178</t>
  </si>
  <si>
    <t>ETATS UNIS - PRINCETON</t>
  </si>
  <si>
    <t>26/10/2018</t>
  </si>
  <si>
    <t>ISARP</t>
  </si>
  <si>
    <t>INTERNATIONAL SOCIETY FOR THE ADVANCEMENT OF RESPIRATORY PSYCHOPHYSIOLOGY</t>
  </si>
  <si>
    <t>582360</t>
  </si>
  <si>
    <t>PAYS-BAS - WORMERVEER</t>
  </si>
  <si>
    <t>P.O. Box 94</t>
  </si>
  <si>
    <t>19/04/2018</t>
  </si>
  <si>
    <t>ISSM</t>
  </si>
  <si>
    <t>INTERNATIONAL SOCIETY FOR SEXUAL MEDICINE</t>
  </si>
  <si>
    <t>572901</t>
  </si>
  <si>
    <t>353 1 6706750</t>
  </si>
  <si>
    <t>4th Floor, Huguenot House</t>
  </si>
  <si>
    <t>35-38 St Stephens Green</t>
  </si>
  <si>
    <t>ISQUA</t>
  </si>
  <si>
    <t>INTERNATIONAL SOCIETY FOR QUALITY IN HEALTH CARE</t>
  </si>
  <si>
    <t>520111</t>
  </si>
  <si>
    <t>+3017186500</t>
  </si>
  <si>
    <t>SUITE 630</t>
  </si>
  <si>
    <t>5272 RIVER ROAD</t>
  </si>
  <si>
    <t>27/05/2015</t>
  </si>
  <si>
    <t>ISPE</t>
  </si>
  <si>
    <t>INTERNATIONAL SOCIETY FOR PHARMACOEPIDEMIOLOGY</t>
  </si>
  <si>
    <t>545272</t>
  </si>
  <si>
    <t>1 609 586 4981</t>
  </si>
  <si>
    <t>ETATS UNIS - LAWRENCEVILLE</t>
  </si>
  <si>
    <t>505 LAWRENCE SQUARE BOULEVARD SOUTH</t>
  </si>
  <si>
    <t>ISPOR</t>
  </si>
  <si>
    <t>INTERNATIONAL SOCIETY FOR PHARMACOECONOMICS AND OUTCOMES RESEARCH</t>
  </si>
  <si>
    <t>578009</t>
  </si>
  <si>
    <t>1 567 251 4018</t>
  </si>
  <si>
    <t>1-2 Avenue des Arts</t>
  </si>
  <si>
    <t>31/01/2018</t>
  </si>
  <si>
    <t>ISPD</t>
  </si>
  <si>
    <t>INTERNATIONAL SOCIETY FOR PERITONEAL DIALYSIS</t>
  </si>
  <si>
    <t>554984</t>
  </si>
  <si>
    <t>49 30 24603210</t>
  </si>
  <si>
    <t>c/o K.I.T. Group GmbH Association &amp; Conference Management</t>
  </si>
  <si>
    <t>Kurfürstendamm 71</t>
  </si>
  <si>
    <t>ISPAD</t>
  </si>
  <si>
    <t>INTERNATIONAL SOCIETY FOR PEDIATRIC AND ADOLESCENT DIABETES</t>
  </si>
  <si>
    <t>567589</t>
  </si>
  <si>
    <t>1 858 272 1018</t>
  </si>
  <si>
    <t>4425 Cass St., Suite A</t>
  </si>
  <si>
    <t>ISMR</t>
  </si>
  <si>
    <t>INTERNATIONAL SOCIETY FOR MAXILLOFACIAL REHABILITATION</t>
  </si>
  <si>
    <t>486668</t>
  </si>
  <si>
    <t>1 5108411899</t>
  </si>
  <si>
    <t>ETATS UNIS - BERKELEY</t>
  </si>
  <si>
    <t>7e étage</t>
  </si>
  <si>
    <t>2030 Addison Street</t>
  </si>
  <si>
    <t>24/04/2014</t>
  </si>
  <si>
    <t>ISMRM ESMRMB</t>
  </si>
  <si>
    <t>INTERNATIONAL SOCIETY FOR MAGNETIC RESONANCE IN MEDECINE</t>
  </si>
  <si>
    <t>542726</t>
  </si>
  <si>
    <t>1 847 737 1584</t>
  </si>
  <si>
    <t>ETATS UNIS - GLENVIEW</t>
  </si>
  <si>
    <t>SUITE 145</t>
  </si>
  <si>
    <t>2111 CHESTNUT AVENUE</t>
  </si>
  <si>
    <t>29/04/2016</t>
  </si>
  <si>
    <t>ISLH</t>
  </si>
  <si>
    <t>INTERNATIONAL SOCIETY FOR LABORATORY HEMATOLOGY</t>
  </si>
  <si>
    <t>586444</t>
  </si>
  <si>
    <t>c/o University Hospital of South Manchester (Wythenshawe Hospital)</t>
  </si>
  <si>
    <t>Southmoor Road</t>
  </si>
  <si>
    <t>ISHAM</t>
  </si>
  <si>
    <t>INTERNATIONAL SOCIETY FOR HUMAN AND ANIMAL MYCOLOGY</t>
  </si>
  <si>
    <t>621122</t>
  </si>
  <si>
    <t>1 972 490 9495</t>
  </si>
  <si>
    <t>ETATS UNIS - ADDISON</t>
  </si>
  <si>
    <t>14673 Midway Road</t>
  </si>
  <si>
    <t>ISHLT</t>
  </si>
  <si>
    <t>INTERNATIONAL SOCIETY FOR HEART AND LUNG TRANSPLANTATION</t>
  </si>
  <si>
    <t>621675</t>
  </si>
  <si>
    <t>ISGEDR</t>
  </si>
  <si>
    <t>INTERNATIONAL SOCIETY FOR GENETIC EYE DISEASES AND RETINOBLASTOMA</t>
  </si>
  <si>
    <t>668837</t>
  </si>
  <si>
    <t>1 812 350 3694</t>
  </si>
  <si>
    <t>ETATS UNIS - INDIANAPOLIS</t>
  </si>
  <si>
    <t>1124 Frederick Dr S</t>
  </si>
  <si>
    <t>ISFTD</t>
  </si>
  <si>
    <t>INTERNATIONAL SOCIETY FOR FRONTOTEMPORAL DEMENTIAS</t>
  </si>
  <si>
    <t>611268</t>
  </si>
  <si>
    <t>12/03/2020</t>
  </si>
  <si>
    <t>ISFRI</t>
  </si>
  <si>
    <t>INTERNATIONAL SOCIETY FOR FORENSIC RADIOLOGY AND IMAGING - SOCIETE INTERNATIONALE DE RADIOLOGIE ET D'IMAGERIE MEDICO-LEGALES</t>
  </si>
  <si>
    <t>577583</t>
  </si>
  <si>
    <t>1 856 423 1621</t>
  </si>
  <si>
    <t>ETATS UNIS - MOUNT ROYAL</t>
  </si>
  <si>
    <t>19 Mantua Road</t>
  </si>
  <si>
    <t>ISEV</t>
  </si>
  <si>
    <t>INTERNATIONAL SOCIETY FOR EXTRACELLULAR VESICLES</t>
  </si>
  <si>
    <t>632922</t>
  </si>
  <si>
    <t>1 604 638 3862</t>
  </si>
  <si>
    <t>SUITE 710</t>
  </si>
  <si>
    <t>1201 West Pender Street</t>
  </si>
  <si>
    <t>ISDE</t>
  </si>
  <si>
    <t>INTERNATIONAL SOCIETY FOR DISEASES OF THE ESOPHAGUS</t>
  </si>
  <si>
    <t>645394</t>
  </si>
  <si>
    <t>KCL Dept Women and Children’s Health</t>
  </si>
  <si>
    <t>10th Floor, North Wing,  St Thomas’ Hospital  Westminster Bridge Road</t>
  </si>
  <si>
    <t>DOHAD SOCIETY</t>
  </si>
  <si>
    <t>INTERNATIONAL SOCIETY FOR DEVELOPMENTAL ORIGINS OF HEALTH AND DISEASE</t>
  </si>
  <si>
    <t>656239</t>
  </si>
  <si>
    <t>1 571 293 2113</t>
  </si>
  <si>
    <t>ETATS UNIS - LEESBURG</t>
  </si>
  <si>
    <t>525-K East Market Street, RM 330</t>
  </si>
  <si>
    <t>ISCB</t>
  </si>
  <si>
    <t>INTERNATIONAL SOCIETY FOR COMPUTATIONAL BIOLOGY</t>
  </si>
  <si>
    <t>607253</t>
  </si>
  <si>
    <t>C/O Universität Bern Institut für Komplementäre und Integrative Medizin</t>
  </si>
  <si>
    <t>Fabrikstrasse 8</t>
  </si>
  <si>
    <t>ISCMR</t>
  </si>
  <si>
    <t>INTERNATIONAL SOCIETY FOR COMPLEMENTARY MEDICINE RESEARCH</t>
  </si>
  <si>
    <t>570229</t>
  </si>
  <si>
    <t>45 26 82 79 70</t>
  </si>
  <si>
    <t>DANEMARK - BIRKEROD</t>
  </si>
  <si>
    <t>Permanent Office</t>
  </si>
  <si>
    <t>Bregnerodvej 132</t>
  </si>
  <si>
    <t>14/09/2017</t>
  </si>
  <si>
    <t>INTERNATIONAL SOCIETY FOR CLINICAL BIOSTATISTICS</t>
  </si>
  <si>
    <t>586420</t>
  </si>
  <si>
    <t>1 604 8744366</t>
  </si>
  <si>
    <t>Suite 325</t>
  </si>
  <si>
    <t>744 West Hastings Street</t>
  </si>
  <si>
    <t>27/06/2018</t>
  </si>
  <si>
    <t>ISCT</t>
  </si>
  <si>
    <t>INTERNATIONAL SOCIETY FOR CELLULAR THERAPY</t>
  </si>
  <si>
    <t>670911</t>
  </si>
  <si>
    <t>39 334 323 82 70</t>
  </si>
  <si>
    <t>ITALIE - CASERTA</t>
  </si>
  <si>
    <t>c/o Emanuele Durante Mangoni - Università Vanvitelli</t>
  </si>
  <si>
    <t>5 Viale Abramo Lincoln</t>
  </si>
  <si>
    <t>ISCVID</t>
  </si>
  <si>
    <t>INTERNATIONAL SOCIETY FOR CARDIOVASCULAR INFECTIOUS DISEASES</t>
  </si>
  <si>
    <t>594260</t>
  </si>
  <si>
    <t>ETATS UNIS - PHOENIX</t>
  </si>
  <si>
    <t>09/01/2019</t>
  </si>
  <si>
    <t>ISBI</t>
  </si>
  <si>
    <t>INTERNATIONAL SOCIETY FOR BURN INJURIES</t>
  </si>
  <si>
    <t>653469</t>
  </si>
  <si>
    <t>ETATS UNIS - MONROEVILLE</t>
  </si>
  <si>
    <t>PO Box 396</t>
  </si>
  <si>
    <t>ISBD</t>
  </si>
  <si>
    <t>INTERNATIONAL SOCIETY FOR BIPOLAR DISORDERS</t>
  </si>
  <si>
    <t>524049</t>
  </si>
  <si>
    <t>AUSTRALIE - MELBOURNE</t>
  </si>
  <si>
    <t>ISAN</t>
  </si>
  <si>
    <t>INTERNATIONAL SOCIETY FOR AUTONOMIC NEUROSCIENCE</t>
  </si>
  <si>
    <t>456287</t>
  </si>
  <si>
    <t>ETATS UNIS - WEST HARTFORD</t>
  </si>
  <si>
    <t>342 NORTH MAIN STREET</t>
  </si>
  <si>
    <t>INSAR</t>
  </si>
  <si>
    <t>INTERNATIONAL SOCIETY FOR AUTISM RESEARCH</t>
  </si>
  <si>
    <t>656501</t>
  </si>
  <si>
    <t>ALLEMAGNE - ROSTOCK</t>
  </si>
  <si>
    <t>2 SCHLIEMANNSTR.</t>
  </si>
  <si>
    <t>E-IFSA</t>
  </si>
  <si>
    <t>INTERNATIONAL SOCIETY FOR APHERESIS EUROPEAN GROUP</t>
  </si>
  <si>
    <t>561228</t>
  </si>
  <si>
    <t>ALLEMAGNE - WERNE</t>
  </si>
  <si>
    <t>Stockumer Strasse 30</t>
  </si>
  <si>
    <t>ISAM</t>
  </si>
  <si>
    <t>INTERNATIONAL SOCIETY FOR AEROSOLS IN MEDICINE</t>
  </si>
  <si>
    <t>583856</t>
  </si>
  <si>
    <t>ISAC</t>
  </si>
  <si>
    <t>INTERNATIONAL SOCIETY FOR ADVANCEMENT OF CYTOMETRY</t>
  </si>
  <si>
    <t>575150</t>
  </si>
  <si>
    <t>49 30 450564072</t>
  </si>
  <si>
    <t>Dept of obstetrics - Charity University Berlin</t>
  </si>
  <si>
    <t>1 Augustenburger Platz</t>
  </si>
  <si>
    <t>IS-AIP</t>
  </si>
  <si>
    <t>INTERNATIONAL SOCIETY FOR ABNORMALLY INVASIVE PLACENTA</t>
  </si>
  <si>
    <t>686748</t>
  </si>
  <si>
    <t>40-41</t>
  </si>
  <si>
    <t>ISCEV</t>
  </si>
  <si>
    <t>INTERNATIONAL SOCIAL SOCIETY FOR CLINICAL ELECTROFISIOLOGY OF VISION</t>
  </si>
  <si>
    <t>563961</t>
  </si>
  <si>
    <t>1 847 752 6245</t>
  </si>
  <si>
    <t>ETATS UNIS - ELGIN</t>
  </si>
  <si>
    <t>2575 NW Parkway</t>
  </si>
  <si>
    <t>ISS</t>
  </si>
  <si>
    <t>INTERNATIONAL SKELETAL SOCIETY</t>
  </si>
  <si>
    <t>601949</t>
  </si>
  <si>
    <t>Hôpital Nestlé - Division of Genetic Medecine CHU Vaudois</t>
  </si>
  <si>
    <t>5 Avenue Pierre Decker</t>
  </si>
  <si>
    <t>ISDS</t>
  </si>
  <si>
    <t>INTERNATIONAL SKELETAL DYSPLASIA SOCIETY</t>
  </si>
  <si>
    <t>528110</t>
  </si>
  <si>
    <t>16 Cours DE RIVE</t>
  </si>
  <si>
    <t>21/09/2015</t>
  </si>
  <si>
    <t>ISIAL</t>
  </si>
  <si>
    <t>INTERNATIONAL SIALENDOSCOPY SOCIETY</t>
  </si>
  <si>
    <t>485123</t>
  </si>
  <si>
    <t>01 30 22 05 71</t>
  </si>
  <si>
    <t>78130 LES MUREAUX</t>
  </si>
  <si>
    <t>35 Rue Aristide Briand</t>
  </si>
  <si>
    <t>ISB FORMATION</t>
  </si>
  <si>
    <t>INTERNATIONAL SERVICE BOURGOGNE FORMATIONS</t>
  </si>
  <si>
    <t>11788056778</t>
  </si>
  <si>
    <t>50009921300026</t>
  </si>
  <si>
    <t>602334</t>
  </si>
  <si>
    <t>44 20 8446 8324</t>
  </si>
  <si>
    <t>Lexicon, Unit B, Book House</t>
  </si>
  <si>
    <t>261a City Road London</t>
  </si>
  <si>
    <t>05/07/2019</t>
  </si>
  <si>
    <t>IPA</t>
  </si>
  <si>
    <t>INTERNATIONAL PSYCHOANALYTICAL ASSOCIATION</t>
  </si>
  <si>
    <t>591890</t>
  </si>
  <si>
    <t>PAYS-BAS - EINDHOVEN</t>
  </si>
  <si>
    <t>C/O MÁXIMA MEDISCH CENTRUM</t>
  </si>
  <si>
    <t>Postbus 90052</t>
  </si>
  <si>
    <t>02/11/2018</t>
  </si>
  <si>
    <t>INTERNATIONAL PREHABILITATION SOCIETY</t>
  </si>
  <si>
    <t>545296</t>
  </si>
  <si>
    <t>ITALIE - COSTOZZA</t>
  </si>
  <si>
    <t>C/O B.I.R.D. EUROPE FOUNDATION ONLUS</t>
  </si>
  <si>
    <t>VIA BARTOLOMEO BIZIO 1</t>
  </si>
  <si>
    <t>IPWSO</t>
  </si>
  <si>
    <t>INTERNATIONAL PRADER WILLI SYNDROME ORGANISATION</t>
  </si>
  <si>
    <t>642319</t>
  </si>
  <si>
    <t>47 55 97 31 70</t>
  </si>
  <si>
    <t>NORVEGE - BERGEN</t>
  </si>
  <si>
    <t>JONAS LIES VEI 87</t>
  </si>
  <si>
    <t>IPNET</t>
  </si>
  <si>
    <t>INTERNATIONAL PORPHYRIA NETWORK</t>
  </si>
  <si>
    <t>555058</t>
  </si>
  <si>
    <t>31 70 3021982</t>
  </si>
  <si>
    <t>PAYS-BAS - THE HAGUE</t>
  </si>
  <si>
    <t>5 Andries Bickerweg</t>
  </si>
  <si>
    <t>FIP</t>
  </si>
  <si>
    <t>INTERNATIONAL PHARMACEUTICAL FEDERATION</t>
  </si>
  <si>
    <t>567231</t>
  </si>
  <si>
    <t>1 916 9221298</t>
  </si>
  <si>
    <t>ETATS UNIS - SACRAMENTO</t>
  </si>
  <si>
    <t>Ste 100</t>
  </si>
  <si>
    <t>1331 Garden Highway</t>
  </si>
  <si>
    <t>IPPF</t>
  </si>
  <si>
    <t>INTERNATIONAL PEMPHIGUS AND PEMPHIGOID FOUNDATION</t>
  </si>
  <si>
    <t>585981</t>
  </si>
  <si>
    <t>1 612 465 5357</t>
  </si>
  <si>
    <t>SUITE 109</t>
  </si>
  <si>
    <t>3270 19TH STREET NW</t>
  </si>
  <si>
    <t>21/06/2018</t>
  </si>
  <si>
    <t>IPSA</t>
  </si>
  <si>
    <t>INTERNATIONAL PEDIATRIC SLEEP ASSOCIATION</t>
  </si>
  <si>
    <t>542908</t>
  </si>
  <si>
    <t>+32 2 740 22 22</t>
  </si>
  <si>
    <t>280 Boulevard DU SOUVERAIN</t>
  </si>
  <si>
    <t>04/05/2016</t>
  </si>
  <si>
    <t>IPSS</t>
  </si>
  <si>
    <t>INTERNATIONAL PEDIATRIC SIMULATION SOCIETY</t>
  </si>
  <si>
    <t>595846</t>
  </si>
  <si>
    <t>420 261174313</t>
  </si>
  <si>
    <t>c/o C-IN</t>
  </si>
  <si>
    <t>5 Kvetna 65</t>
  </si>
  <si>
    <t>IPNA</t>
  </si>
  <si>
    <t>INTERNATIONAL PEDIATRIC NEPHROLOGY ASSOCIATION</t>
  </si>
  <si>
    <t>571726</t>
  </si>
  <si>
    <t>1 310 437 0553</t>
  </si>
  <si>
    <t>SUITE 600</t>
  </si>
  <si>
    <t>11300 W. OLYMPIC BLVD</t>
  </si>
  <si>
    <t>IPEG</t>
  </si>
  <si>
    <t>INTERNATIONAL PEDIATRIC ENDOSURGERY GROUP</t>
  </si>
  <si>
    <t>576669</t>
  </si>
  <si>
    <t>44 1503 250 668</t>
  </si>
  <si>
    <t>ROYAUME-UNI - DOWDERRY</t>
  </si>
  <si>
    <t>Rocky Bottom, Trerieve</t>
  </si>
  <si>
    <t>IPOPI</t>
  </si>
  <si>
    <t>INTERNATIONAL PATIENT ORGANISATION FOR PRIMARY IMMUNODEFICIENCIES</t>
  </si>
  <si>
    <t>561198</t>
  </si>
  <si>
    <t>1 414 2762145</t>
  </si>
  <si>
    <t>MDS</t>
  </si>
  <si>
    <t>INTERNATIONAL PARKINSON AND MOVEMENT DISORDER SOCIETY</t>
  </si>
  <si>
    <t>610343</t>
  </si>
  <si>
    <t>41 22 906 9172</t>
  </si>
  <si>
    <t>c/o Kenes International Organizers of Congresses S.A</t>
  </si>
  <si>
    <t>7 Rue François-Versonnex, PO BOX 6053</t>
  </si>
  <si>
    <t>18/02/2020</t>
  </si>
  <si>
    <t>IPVS</t>
  </si>
  <si>
    <t>INTERNATIONAL PAPILLOMAVIRUS SOCIETY</t>
  </si>
  <si>
    <t>572895</t>
  </si>
  <si>
    <t>44 114 271 7000</t>
  </si>
  <si>
    <t>SHEFFIELD CHILDREN'S HOSPITAL</t>
  </si>
  <si>
    <t>IPPA</t>
  </si>
  <si>
    <t>INTERNATIONAL PAEDIATRIC PATHOLOGY ASSOCIATION</t>
  </si>
  <si>
    <t>559118</t>
  </si>
  <si>
    <t>41 22 994 0100</t>
  </si>
  <si>
    <t>9 Rue Juste-Olivier</t>
  </si>
  <si>
    <t>01/03/2017</t>
  </si>
  <si>
    <t>IOF</t>
  </si>
  <si>
    <t>INTERNATIONAL OSTEOPOROSIS FOUNDATION</t>
  </si>
  <si>
    <t>540924</t>
  </si>
  <si>
    <t>CITY ROAD</t>
  </si>
  <si>
    <t>MOORFIELDS EYE HOSPITAL</t>
  </si>
  <si>
    <t>07/04/2016</t>
  </si>
  <si>
    <t>IOA</t>
  </si>
  <si>
    <t>INTERNATIONAL ORTHOPTIC ASSOCIATION</t>
  </si>
  <si>
    <t>578010</t>
  </si>
  <si>
    <t>IOM</t>
  </si>
  <si>
    <t>INTERNATIONAL ORGANIZATION OF MYCOPLASMOLOGY</t>
  </si>
  <si>
    <t>595135</t>
  </si>
  <si>
    <t>1 801 487 0475</t>
  </si>
  <si>
    <t>ETATS UNIS - SALT LAKE CITY</t>
  </si>
  <si>
    <t>Suite 260</t>
  </si>
  <si>
    <t>2319 South Foothill Drive</t>
  </si>
  <si>
    <t>05/02/2019</t>
  </si>
  <si>
    <t>INS</t>
  </si>
  <si>
    <t>INTERNATIONAL NEUROPSYCHOLOGICAL SOCIETY</t>
  </si>
  <si>
    <t>630238</t>
  </si>
  <si>
    <t>1 415-683-3237</t>
  </si>
  <si>
    <t>2000 Van Ness Ave UNIT 414</t>
  </si>
  <si>
    <t>INTERNATIONAL NEUROMODULATION SOCIETY</t>
  </si>
  <si>
    <t>528924</t>
  </si>
  <si>
    <t>+390332278866</t>
  </si>
  <si>
    <t>ITALIE - VARESE</t>
  </si>
  <si>
    <t>2 via Ravasi</t>
  </si>
  <si>
    <t>INMSG</t>
  </si>
  <si>
    <t>INTERNATIONAL NEURAL MONITORING STUDY GROUP</t>
  </si>
  <si>
    <t>562490</t>
  </si>
  <si>
    <t>Avenue LOUIS-CASAL</t>
  </si>
  <si>
    <t>INA</t>
  </si>
  <si>
    <t>INTERNATIONAL NEONATOLOGY ASSOCIATION</t>
  </si>
  <si>
    <t>334017</t>
  </si>
  <si>
    <t>01 53 20 11 94</t>
  </si>
  <si>
    <t>14 bis Rue DE MILAN</t>
  </si>
  <si>
    <t>INTERNATIONAL MOZAIK</t>
  </si>
  <si>
    <t>INTERNATIONAL MOZAIK-L'ECOLE DU DEVENIR</t>
  </si>
  <si>
    <t>11751974375</t>
  </si>
  <si>
    <t>38896855400039</t>
  </si>
  <si>
    <t>673353</t>
  </si>
  <si>
    <t>10 Rue Montrieux</t>
  </si>
  <si>
    <t>IMDEX</t>
  </si>
  <si>
    <t>INTERNATIONAL MEDICAL AND DENTAL EXPERTISE - IMDEX</t>
  </si>
  <si>
    <t>52490436249</t>
  </si>
  <si>
    <t>97974096600010</t>
  </si>
  <si>
    <t>659824</t>
  </si>
  <si>
    <t>32 32 29 07 76</t>
  </si>
  <si>
    <t>51 Italiëlei</t>
  </si>
  <si>
    <t>IMHA</t>
  </si>
  <si>
    <t>INTERNATIONAL MARITIME HEALTH ASSOCIATION</t>
  </si>
  <si>
    <t>560200</t>
  </si>
  <si>
    <t>49 30 24603349</t>
  </si>
  <si>
    <t>C/O KIT GROUP GMBH</t>
  </si>
  <si>
    <t>Kurfurstendamm 71</t>
  </si>
  <si>
    <t>ILTS</t>
  </si>
  <si>
    <t>INTERNATIONAL LIVER TRANSPLANTATION SOCIETY</t>
  </si>
  <si>
    <t>564655</t>
  </si>
  <si>
    <t>32 16 89 60 60</t>
  </si>
  <si>
    <t>Gemeenteplein 26</t>
  </si>
  <si>
    <t>01/06/2017</t>
  </si>
  <si>
    <t>ILSF</t>
  </si>
  <si>
    <t>INTERNATIONAL LIFE SAVING FEDERATION</t>
  </si>
  <si>
    <t>608889</t>
  </si>
  <si>
    <t>44 20 7388 6515</t>
  </si>
  <si>
    <t>4 Fitzroy Square</t>
  </si>
  <si>
    <t>10/01/2020</t>
  </si>
  <si>
    <t>ILDS</t>
  </si>
  <si>
    <t>INTERNATIONAL LEAGUE OF DERMATOLOGICAL SOCIETIES</t>
  </si>
  <si>
    <t>549939</t>
  </si>
  <si>
    <t>1 860 586 7547</t>
  </si>
  <si>
    <t>1747 Pennsylvania Ave. NW Suite 1000</t>
  </si>
  <si>
    <t>30/09/2019</t>
  </si>
  <si>
    <t>ILAE</t>
  </si>
  <si>
    <t>INTERNATIONAL LEAGUE AGAINST EPILEPSY</t>
  </si>
  <si>
    <t>186880</t>
  </si>
  <si>
    <t>04 50 66 25 84</t>
  </si>
  <si>
    <t>45 Rue DU VAL VERT</t>
  </si>
  <si>
    <t>ILCF</t>
  </si>
  <si>
    <t>INTERNATIONAL LANGUAGE CENTRE FRANCE</t>
  </si>
  <si>
    <t>82740026074</t>
  </si>
  <si>
    <t>32347148200071</t>
  </si>
  <si>
    <t>633896</t>
  </si>
  <si>
    <t>971 2 444 6600</t>
  </si>
  <si>
    <t>EMIRATS ARABES UNIS - ABOU DHABI</t>
  </si>
  <si>
    <t>PO Box 46705</t>
  </si>
  <si>
    <t>Hazza Bin Zayed street</t>
  </si>
  <si>
    <t>IKJC</t>
  </si>
  <si>
    <t>INTERNATIONAL KNEE AND JOINT CENTER</t>
  </si>
  <si>
    <t>668370</t>
  </si>
  <si>
    <t>200 FIRST STREET SW</t>
  </si>
  <si>
    <t>IKMG</t>
  </si>
  <si>
    <t>INTERNATIONAL KIDNEY &amp; MONOCLONAL GAMMOPATHY RESEARCH GROUP</t>
  </si>
  <si>
    <t>666385</t>
  </si>
  <si>
    <t>01 73 19 12 03</t>
  </si>
  <si>
    <t>27 Avenue de l'opéra</t>
  </si>
  <si>
    <t>IIL FRANCE</t>
  </si>
  <si>
    <t>INTERNATIONAL INSTITUTE FORM LEARN FRANCE - IIL FRANCE</t>
  </si>
  <si>
    <t>11756047275</t>
  </si>
  <si>
    <t>45263838000025</t>
  </si>
  <si>
    <t>588088</t>
  </si>
  <si>
    <t>C/O Dr Jonathan Barratt - The John Walls Renal Unit - Leicester General Hospital</t>
  </si>
  <si>
    <t>Gwendolen Road</t>
  </si>
  <si>
    <t>IIGANN</t>
  </si>
  <si>
    <t>INTERNATIONAL IGA NEPHROPATHY NETWORK</t>
  </si>
  <si>
    <t>457024</t>
  </si>
  <si>
    <t>41 22 850 94 20</t>
  </si>
  <si>
    <t>SUISSE - BERNEX</t>
  </si>
  <si>
    <t>P.A. Hôpital de Loëx</t>
  </si>
  <si>
    <t>151 Route de Loëx</t>
  </si>
  <si>
    <t>IHF</t>
  </si>
  <si>
    <t>INTERNATIONAL HOSPITAL FEDERATION</t>
  </si>
  <si>
    <t>607964</t>
  </si>
  <si>
    <t>44 794 702 0220</t>
  </si>
  <si>
    <t>Flat 1</t>
  </si>
  <si>
    <t>47A Exmouth Market</t>
  </si>
  <si>
    <t>IHP</t>
  </si>
  <si>
    <t>INTERNATIONAL HIV PARTNERSHIPS</t>
  </si>
  <si>
    <t>597107</t>
  </si>
  <si>
    <t>1 707 732 4427</t>
  </si>
  <si>
    <t>ETATS UNIS - AUSTIN</t>
  </si>
  <si>
    <t>PO Box 170645</t>
  </si>
  <si>
    <t>IGCS</t>
  </si>
  <si>
    <t>INTERNATIONAL GYNECOLOGIC CANCER SOCIETY</t>
  </si>
  <si>
    <t>669430</t>
  </si>
  <si>
    <t>PAYS-BAS - SCHIPHOL AIRPORT</t>
  </si>
  <si>
    <t>1-104 Evert van de Beekstraat</t>
  </si>
  <si>
    <t>IFIC</t>
  </si>
  <si>
    <t>INTERNATIONAL FOUNDATION FOR INTEGRATED CARE</t>
  </si>
  <si>
    <t>529280</t>
  </si>
  <si>
    <t>+43 6432 3393 270</t>
  </si>
  <si>
    <t>AUTRICHE - BAD  HOFGASTEIN</t>
  </si>
  <si>
    <t>TAUERNPLATZ 1</t>
  </si>
  <si>
    <t>06/10/2015</t>
  </si>
  <si>
    <t>INTERNATIONAL FORUM GASTEIN</t>
  </si>
  <si>
    <t>571040</t>
  </si>
  <si>
    <t>32 3  217 73 99</t>
  </si>
  <si>
    <t>BELGIQUE - LOVENJOEL</t>
  </si>
  <si>
    <t>iMERiT vzw</t>
  </si>
  <si>
    <t>Dreef 3</t>
  </si>
  <si>
    <t>05/10/2017</t>
  </si>
  <si>
    <t>IFA</t>
  </si>
  <si>
    <t>INTERNATIONAL FLUID ACADEMY</t>
  </si>
  <si>
    <t>555551</t>
  </si>
  <si>
    <t>AUSTRALIE - SYDNEY</t>
  </si>
  <si>
    <t>IFSSH</t>
  </si>
  <si>
    <t>INTERNATIONAL FEDERATION OF SOCIETIES FOR SURGERY OF THE HAND</t>
  </si>
  <si>
    <t>537184</t>
  </si>
  <si>
    <t>SUISSE - SURSEE</t>
  </si>
  <si>
    <t>Bahnhofstrasse 7b</t>
  </si>
  <si>
    <t>C/O SIGA/FSIA</t>
  </si>
  <si>
    <t>IFNA</t>
  </si>
  <si>
    <t>INTERNATIONAL FEDERATION OF NURSE ANESTHESISTS</t>
  </si>
  <si>
    <t>536404</t>
  </si>
  <si>
    <t>+43 1 405 13 83 22</t>
  </si>
  <si>
    <t>C/O VIENNA MEDICAL ACADEMY</t>
  </si>
  <si>
    <t>4 ALTERSTRASSE</t>
  </si>
  <si>
    <t>28/01/2016</t>
  </si>
  <si>
    <t>IFHGS</t>
  </si>
  <si>
    <t>INTERNATIONAL FEDERATION OF HUMAN GENETICS SOCIETIES</t>
  </si>
  <si>
    <t>579336</t>
  </si>
  <si>
    <t>44 20 7928 1166</t>
  </si>
  <si>
    <t>FIGO House Suite 3 - Waterloo Court</t>
  </si>
  <si>
    <t>10 Theed Street</t>
  </si>
  <si>
    <t>02/02/2018</t>
  </si>
  <si>
    <t>FIGO</t>
  </si>
  <si>
    <t>INTERNATIONAL FEDERATION OF GYNECOLOGY AND OBSTETRICS</t>
  </si>
  <si>
    <t>551077</t>
  </si>
  <si>
    <t>1 630 469 3599</t>
  </si>
  <si>
    <t>ETATS UNIS - GLEN ELLYN</t>
  </si>
  <si>
    <t>500 Williamsburgh Rd</t>
  </si>
  <si>
    <t>IFEA</t>
  </si>
  <si>
    <t>INTERNATIONAL FEDERATION OF ENDODONTIC ASSOCIATIONS</t>
  </si>
  <si>
    <t>575320</t>
  </si>
  <si>
    <t>C/O VENUE WEST CONFERENCE SERVICES LTD</t>
  </si>
  <si>
    <t>1040 HAMILTON STREET</t>
  </si>
  <si>
    <t>IFCN</t>
  </si>
  <si>
    <t>INTERNATIONAL FEDERATION OF CLINICAL NEUROPSYSIOLOGY</t>
  </si>
  <si>
    <t>560212</t>
  </si>
  <si>
    <t>SUISSE - PFAFFIKON</t>
  </si>
  <si>
    <t>c/o Seedamm Business Center</t>
  </si>
  <si>
    <t>Churerstrasse 135</t>
  </si>
  <si>
    <t>IFCC</t>
  </si>
  <si>
    <t>INTERNATIONAL FEDERATION OF CLINICAL CHEMISTRY AND LABORATORY MEDICINE</t>
  </si>
  <si>
    <t>553918</t>
  </si>
  <si>
    <t>39 81 7611085</t>
  </si>
  <si>
    <t>5 Rione Sirignano</t>
  </si>
  <si>
    <t>IFSO</t>
  </si>
  <si>
    <t>INTERNATIONAL FEDERATION FOR THE SURGERY OF OBESITY AND METABOLIC DISORDERS</t>
  </si>
  <si>
    <t>548340</t>
  </si>
  <si>
    <t>+32 2 502 04 13</t>
  </si>
  <si>
    <t>16 Rue des Alexiens</t>
  </si>
  <si>
    <t>18/08/2016</t>
  </si>
  <si>
    <t>IFSBH</t>
  </si>
  <si>
    <t>INTERNATIONAL FEDERATION FOR SPINA BIFIDA AND HYDROCEPHALUS</t>
  </si>
  <si>
    <t>586470</t>
  </si>
  <si>
    <t>41 31 631 54 19</t>
  </si>
  <si>
    <t>c/o University of Bern Depart. Clinical Psychology and Psychotherapy</t>
  </si>
  <si>
    <t>8 FABRIKSTRASSE</t>
  </si>
  <si>
    <t>02/07/2018</t>
  </si>
  <si>
    <t>IFP</t>
  </si>
  <si>
    <t>INTERNATIONAL FEDERATION FOR PSYCHOTHERAPY</t>
  </si>
  <si>
    <t>607927</t>
  </si>
  <si>
    <t>111 Hermann Drive, Suite 12B</t>
  </si>
  <si>
    <t>IFMBE CED</t>
  </si>
  <si>
    <t>INTERNATIONAL FEDERATION FOR MEDICAL AND BIOLOGICAL ENGINEERING - CLINICAL ENGINEERING DIVISION</t>
  </si>
  <si>
    <t>556671</t>
  </si>
  <si>
    <t>SUITE 304</t>
  </si>
  <si>
    <t>45 LYME ROAD</t>
  </si>
  <si>
    <t>IFATS</t>
  </si>
  <si>
    <t>INTERNATIONAL FEDERATION FOR ADIPOSE THERAPEUTICS AND SCIENCE</t>
  </si>
  <si>
    <t>571477</t>
  </si>
  <si>
    <t>1 847 430 5100</t>
  </si>
  <si>
    <t>SUITE 220</t>
  </si>
  <si>
    <t>9400 W. HIGGINS ROAD</t>
  </si>
  <si>
    <t>10/10/2017</t>
  </si>
  <si>
    <t>IFFAS</t>
  </si>
  <si>
    <t>INTERNATIONAL FEDERATION FOOT AND ANKLE SOCIETIES</t>
  </si>
  <si>
    <t>622862</t>
  </si>
  <si>
    <t>SUISSE - THONEX</t>
  </si>
  <si>
    <t>96 de Genève</t>
  </si>
  <si>
    <t>IEA</t>
  </si>
  <si>
    <t>INTERNATIONAL ERGONOMICS ASSOCIATION</t>
  </si>
  <si>
    <t>564552</t>
  </si>
  <si>
    <t>INTERNATIONAL EPIDEMIOLOGICAL ASSOCIATION</t>
  </si>
  <si>
    <t>566354</t>
  </si>
  <si>
    <t>1 414 276 6445</t>
  </si>
  <si>
    <t>22/06/2017</t>
  </si>
  <si>
    <t>IES</t>
  </si>
  <si>
    <t>INTERNATIONAL EOSINOPHIL SOCIETY</t>
  </si>
  <si>
    <t>510282</t>
  </si>
  <si>
    <t>61 3 9342 2969</t>
  </si>
  <si>
    <t>PO BOX 143</t>
  </si>
  <si>
    <t>35 POPLAR ROAD</t>
  </si>
  <si>
    <t>15/01/2015</t>
  </si>
  <si>
    <t>IIEPA</t>
  </si>
  <si>
    <t>INTERNATIONAL EARLY PSYCHOSIS ASSOCIATION</t>
  </si>
  <si>
    <t>535862</t>
  </si>
  <si>
    <t>+322538 55 11</t>
  </si>
  <si>
    <t>155 Chaussée DE LA HULPE</t>
  </si>
  <si>
    <t>20/01/2016</t>
  </si>
  <si>
    <t>INTERNATIONAL DIABETES FEDERATION</t>
  </si>
  <si>
    <t>133085</t>
  </si>
  <si>
    <t>04 42 38 42 38</t>
  </si>
  <si>
    <t>11 Cours Gambetta</t>
  </si>
  <si>
    <t>INTERNATIONAL CULTURAL SERVICES - AMERICAN CENTER</t>
  </si>
  <si>
    <t>93130394413</t>
  </si>
  <si>
    <t>38009664400048</t>
  </si>
  <si>
    <t>663256</t>
  </si>
  <si>
    <t>41 41 379 79 70</t>
  </si>
  <si>
    <t>c/o artax Fide Consult AG</t>
  </si>
  <si>
    <t>95 Gartenstrasse</t>
  </si>
  <si>
    <t>ICA</t>
  </si>
  <si>
    <t>INTERNATIONAL CTEPH ASSOCIATION</t>
  </si>
  <si>
    <t>586456</t>
  </si>
  <si>
    <t>1 415 521 1651</t>
  </si>
  <si>
    <t>Suite #445</t>
  </si>
  <si>
    <t>711 VAN NESS AVENUE</t>
  </si>
  <si>
    <t>ICO</t>
  </si>
  <si>
    <t>INTERNATIONAL COUNCIL OF OPHTHALMOLOGY</t>
  </si>
  <si>
    <t>462196</t>
  </si>
  <si>
    <t>41 22 908 01 00</t>
  </si>
  <si>
    <t>3 Place Jean Marteau</t>
  </si>
  <si>
    <t>ICN CII</t>
  </si>
  <si>
    <t>INTERNATIONAL COUNCIL OF NURSES - CONSEIL INTERNATIONAL DES INFIRMIERES</t>
  </si>
  <si>
    <t>531686</t>
  </si>
  <si>
    <t>+44 117 9444881</t>
  </si>
  <si>
    <t>ROYAUME-UNI - BRISTOL</t>
  </si>
  <si>
    <t>19 PORTLAND SQUARE</t>
  </si>
  <si>
    <t>INTERNATIONAL CONTINENCE SOCIETY</t>
  </si>
  <si>
    <t>619190</t>
  </si>
  <si>
    <t>1 438 992 5560</t>
  </si>
  <si>
    <t>CANADA - MONT ROYAL</t>
  </si>
  <si>
    <t>1265 Boulevard GRAHAM BOULEVARD</t>
  </si>
  <si>
    <t>ICC</t>
  </si>
  <si>
    <t>INTERNATIONAL CONSULTING CANADA</t>
  </si>
  <si>
    <t>589482</t>
  </si>
  <si>
    <t>04 91 87 84 70</t>
  </si>
  <si>
    <t>13821 LA PENNE SUR HUVEAUNE</t>
  </si>
  <si>
    <t>ACTIPARC 2 BAT. B</t>
  </si>
  <si>
    <t>Chemin DE ST LAMBERT</t>
  </si>
  <si>
    <t>INTER CONSULT</t>
  </si>
  <si>
    <t>INTERNATIONAL CONSULTANT</t>
  </si>
  <si>
    <t>93131688213</t>
  </si>
  <si>
    <t>33221039200020</t>
  </si>
  <si>
    <t>670893</t>
  </si>
  <si>
    <t>Floor 3 West</t>
  </si>
  <si>
    <t>401 Park drive</t>
  </si>
  <si>
    <t>ICONS</t>
  </si>
  <si>
    <t>INTERNATIONAL CONSORTIUM ON NEWBORN SEQUENCING</t>
  </si>
  <si>
    <t>493648</t>
  </si>
  <si>
    <t>31 07 03 06 05 20</t>
  </si>
  <si>
    <t>70 LAAN VAN MEERDERVOORT</t>
  </si>
  <si>
    <t>26/06/2014</t>
  </si>
  <si>
    <t>ICM</t>
  </si>
  <si>
    <t>INTERNATIONAL CONFEDERATION OF MIDWIVES</t>
  </si>
  <si>
    <t>570242</t>
  </si>
  <si>
    <t>39 6 94 18 15 06</t>
  </si>
  <si>
    <t>C/o INAIL, Research Area</t>
  </si>
  <si>
    <t>Via Fontana Candida, 1</t>
  </si>
  <si>
    <t>ICOH</t>
  </si>
  <si>
    <t>INTERNATIONAL COMMISSION ON OCCUPATIONAL HEALTH</t>
  </si>
  <si>
    <t>623271</t>
  </si>
  <si>
    <t>PO BOX 20901</t>
  </si>
  <si>
    <t>ICBEN</t>
  </si>
  <si>
    <t>INTERNATIONAL COMMISSION ON BIOLOGICAL EFFECTS OF NOISE</t>
  </si>
  <si>
    <t>583881</t>
  </si>
  <si>
    <t>SUISSE - KLOTEN</t>
  </si>
  <si>
    <t>c/o Swiss Alpine Rescue SAR, Rega-Center</t>
  </si>
  <si>
    <t>P.O. Box 1414</t>
  </si>
  <si>
    <t>ICAR</t>
  </si>
  <si>
    <t>INTERNATIONAL COMMISSION FOR ALPINE RESCUE</t>
  </si>
  <si>
    <t>380428</t>
  </si>
  <si>
    <t>06 58 02 25 06</t>
  </si>
  <si>
    <t>20 bis Rue PAUL BERT</t>
  </si>
  <si>
    <t>DIFFERENCIA</t>
  </si>
  <si>
    <t>INTERNATIONAL COLLEGE OF COACHING AND MANAGEMENT  ALTURA ICCM</t>
  </si>
  <si>
    <t>82691027769</t>
  </si>
  <si>
    <t>50454561700046</t>
  </si>
  <si>
    <t>653020</t>
  </si>
  <si>
    <t>1 866 379 3656</t>
  </si>
  <si>
    <t>ETATS UNIS - CANNON BEACH</t>
  </si>
  <si>
    <t>PO BOX 1491</t>
  </si>
  <si>
    <t>ICCMO</t>
  </si>
  <si>
    <t>INTERNATIONAL COLLEGE  OF CRANIOMANDIBULAR  ORTHOPEDICS</t>
  </si>
  <si>
    <t>616187</t>
  </si>
  <si>
    <t>ROYAUME-UNI - BEXILL ON SEA</t>
  </si>
  <si>
    <t>20 Eversley Road</t>
  </si>
  <si>
    <t>ICMLF</t>
  </si>
  <si>
    <t>INTERNATIONAL CML FOUNDATION</t>
  </si>
  <si>
    <t>682421</t>
  </si>
  <si>
    <t>52 757 4465</t>
  </si>
  <si>
    <t>JAPON - NAGOYA</t>
  </si>
  <si>
    <t>Chikusa-ku</t>
  </si>
  <si>
    <t>Himeike-dori</t>
  </si>
  <si>
    <t>ICPF</t>
  </si>
  <si>
    <t>INTERNATIONAL CLEFT LIP AND PALATE FOUNDATION</t>
  </si>
  <si>
    <t>579269</t>
  </si>
  <si>
    <t>AFRIQUE DU SUD - ASSAGAY</t>
  </si>
  <si>
    <t>CLUSTER BOX 3050</t>
  </si>
  <si>
    <t>22/02/2018</t>
  </si>
  <si>
    <t>ICPCN</t>
  </si>
  <si>
    <t>INTERNATIONAL CHILDREN'S PALLIATIVE CARE NETWORK</t>
  </si>
  <si>
    <t>659137</t>
  </si>
  <si>
    <t>ETATS UNIS - CHAPPAQUA</t>
  </si>
  <si>
    <t>2 WEST WAY</t>
  </si>
  <si>
    <t>ICCS</t>
  </si>
  <si>
    <t>INTERNATIONAL CHILDREN'S CONTINENCE SOCIETY</t>
  </si>
  <si>
    <t>625528</t>
  </si>
  <si>
    <t>University of Zürich - Institute of Physiology</t>
  </si>
  <si>
    <t>Winterthurerstr. 190, Y23 J8</t>
  </si>
  <si>
    <t>28/05/2021</t>
  </si>
  <si>
    <t>CSF DYNAMICS</t>
  </si>
  <si>
    <t>INTERNATIONAL CEREBROSPINAL FLUID DYNAMICS SOCIETY</t>
  </si>
  <si>
    <t>565362</t>
  </si>
  <si>
    <t>41 44 503 73 70</t>
  </si>
  <si>
    <t>SUISSE - WETZIKON</t>
  </si>
  <si>
    <t>HOUSE 3</t>
  </si>
  <si>
    <t>SPITALSTRASSE 190</t>
  </si>
  <si>
    <t>ICRS</t>
  </si>
  <si>
    <t>INTERNATIONAL CARTILAGE REPAIR SOCIETY</t>
  </si>
  <si>
    <t>661454</t>
  </si>
  <si>
    <t>41 Waddington Way</t>
  </si>
  <si>
    <t>ICIS</t>
  </si>
  <si>
    <t>INTERNATIONAL CANCER IMAGING SOCIETY</t>
  </si>
  <si>
    <t>673493</t>
  </si>
  <si>
    <t>PAYS-BAS - ALPHEN AAN DEN RIJN</t>
  </si>
  <si>
    <t>57 Jeltje de Bosch Kemperstraat</t>
  </si>
  <si>
    <t>ICAA</t>
  </si>
  <si>
    <t>INTERNATIONAL CAA ASSOCIATION</t>
  </si>
  <si>
    <t>536714</t>
  </si>
  <si>
    <t>1 703-960-6500</t>
  </si>
  <si>
    <t>ETATS UNIS - ALEXANDRIA</t>
  </si>
  <si>
    <t>MCC Association Management</t>
  </si>
  <si>
    <t>5909 P.O. Box 1804</t>
  </si>
  <si>
    <t>IBIA</t>
  </si>
  <si>
    <t>INTERNATIONAL BRAIN INJURY ASSOCIATION</t>
  </si>
  <si>
    <t>658789</t>
  </si>
  <si>
    <t>41 61 319 05 05</t>
  </si>
  <si>
    <t>60E Hochbergerstrasse</t>
  </si>
  <si>
    <t>18/08/2023</t>
  </si>
  <si>
    <t>IBRA</t>
  </si>
  <si>
    <t>INTERNATIONAL BONE RESEARCH ASSOCIATION</t>
  </si>
  <si>
    <t>651084</t>
  </si>
  <si>
    <t>C/O Peter J. Goebell - University Clinic Erlangen  DPt of Urologic Scienc</t>
  </si>
  <si>
    <t>12 Krankenhausstrasse</t>
  </si>
  <si>
    <t>IBCN E.V.</t>
  </si>
  <si>
    <t>INTERNATIONAL BLADDER CANCER NETWORK</t>
  </si>
  <si>
    <t>599220</t>
  </si>
  <si>
    <t>1 847 5177225</t>
  </si>
  <si>
    <t>Suite 350 - Two Woodfield Lake</t>
  </si>
  <si>
    <t>1100 E. Woodfield Road</t>
  </si>
  <si>
    <t>IBIS</t>
  </si>
  <si>
    <t>INTERNATIONAL BIOIRON SOCIETY</t>
  </si>
  <si>
    <t>558400</t>
  </si>
  <si>
    <t>49 431597 3947</t>
  </si>
  <si>
    <t>ALLEMAGNE - KIEL</t>
  </si>
  <si>
    <t>Department of General Pediatrics University Medical Center Schleswig-Holstein, C</t>
  </si>
  <si>
    <t>Schwanenweg 20</t>
  </si>
  <si>
    <t>16/02/2017</t>
  </si>
  <si>
    <t>IBFM SG</t>
  </si>
  <si>
    <t>INTERNATIONAL BFM STUDY GROUP</t>
  </si>
  <si>
    <t>529230</t>
  </si>
  <si>
    <t>1 6135318166</t>
  </si>
  <si>
    <t>SUITE 350</t>
  </si>
  <si>
    <t>2604 ELMWOOD AVENUE</t>
  </si>
  <si>
    <t>18/09/2018</t>
  </si>
  <si>
    <t>IATDMCT</t>
  </si>
  <si>
    <t>INTERNATIONAL ASSOCIATION OF THERAPEUTIC DRUG MONITORING AND CLINICAL TOXICOLOGY</t>
  </si>
  <si>
    <t>605700</t>
  </si>
  <si>
    <t>1 202 5075899</t>
  </si>
  <si>
    <t>4th Floor East</t>
  </si>
  <si>
    <t>2200 Pennsylvania Ave., NW</t>
  </si>
  <si>
    <t>IAPAC</t>
  </si>
  <si>
    <t>INTERNATIONAL ASSOCIATION OF PROVIDERS OF AIDS CARE</t>
  </si>
  <si>
    <t>524256</t>
  </si>
  <si>
    <t>+41 22 560 81 33</t>
  </si>
  <si>
    <t>SUISSE - COINTRIN</t>
  </si>
  <si>
    <t>c/o FDI World Dental Federation - Centre Casai</t>
  </si>
  <si>
    <t>51 Avenue LOUIS CASAI</t>
  </si>
  <si>
    <t>IAPD</t>
  </si>
  <si>
    <t>INTERNATIONAL ASSOCIATION OF PAEDIATRIC DENTISTRY</t>
  </si>
  <si>
    <t>597570</t>
  </si>
  <si>
    <t>1 773 867 6087</t>
  </si>
  <si>
    <t>SUITE 1116</t>
  </si>
  <si>
    <t>8618 W CATALPA</t>
  </si>
  <si>
    <t>IAOMS</t>
  </si>
  <si>
    <t>INTERNATIONAL ASSOCIATION OF ORAL AND MAXILLOFACIAL SURGEONS</t>
  </si>
  <si>
    <t>657888</t>
  </si>
  <si>
    <t>356 21496370</t>
  </si>
  <si>
    <t>MALTE - BIRKIRKARA</t>
  </si>
  <si>
    <t>c/o Ms. Vanessa Borg 32, Flat 1</t>
  </si>
  <si>
    <t>Francesco Buhagiar Street</t>
  </si>
  <si>
    <t>IALP</t>
  </si>
  <si>
    <t>INTERNATIONAL ASSOCIATION OF LOGOPEDICS AND PHONIATRICS</t>
  </si>
  <si>
    <t>569914</t>
  </si>
  <si>
    <t>1 312 440 0078</t>
  </si>
  <si>
    <t>SUITE 501</t>
  </si>
  <si>
    <t>55 WEST WACKER DRIVE</t>
  </si>
  <si>
    <t>IAHCSMM</t>
  </si>
  <si>
    <t>INTERNATIONAL ASSOCIATION OF HEALTHCARE CENTRAL SERVICE MATERIEL MANAGEMENT</t>
  </si>
  <si>
    <t>607599</t>
  </si>
  <si>
    <t>SUISSE - LOCARNO</t>
  </si>
  <si>
    <t>04/12/2019</t>
  </si>
  <si>
    <t>ISGE</t>
  </si>
  <si>
    <t>INTERNATIONAL ASSOCIATION OF GYNECOLOGICAL ENDOCRINOLOGY</t>
  </si>
  <si>
    <t>565386</t>
  </si>
  <si>
    <t>82 2 737 2548</t>
  </si>
  <si>
    <t>Room No. 1107, Gwanghwamun Platinum</t>
  </si>
  <si>
    <t>Saemunanro 5ga-gil 28, Jongrogu</t>
  </si>
  <si>
    <t>IAGG</t>
  </si>
  <si>
    <t>INTERNATIONAL ASSOCIATION OF GERONTOLOGY AND GERIATRICS</t>
  </si>
  <si>
    <t>569999</t>
  </si>
  <si>
    <t>Darling Harbour</t>
  </si>
  <si>
    <t>IAFS</t>
  </si>
  <si>
    <t>INTERNATIONAL ASSOCIATION OF FORENSIC SCIENCES</t>
  </si>
  <si>
    <t>668813</t>
  </si>
  <si>
    <t>Suite A</t>
  </si>
  <si>
    <t>4425 Cass St.</t>
  </si>
  <si>
    <t>IADT</t>
  </si>
  <si>
    <t>INTERNATIONAL ASSOCIATION OF DENTAL TRAUMATOLOGY</t>
  </si>
  <si>
    <t>567243</t>
  </si>
  <si>
    <t>AUSTRALIE - VICTORIA</t>
  </si>
  <si>
    <t>C/- Locked Bag 10  - Parkville 3052</t>
  </si>
  <si>
    <t>35 Poplar Road</t>
  </si>
  <si>
    <t>12/07/2017</t>
  </si>
  <si>
    <t>IAYMH</t>
  </si>
  <si>
    <t>INTERNATIONAL ASSOCIATION FOR YOUTH MENTAL HEALTH</t>
  </si>
  <si>
    <t>678272</t>
  </si>
  <si>
    <t>1 301 983 6282</t>
  </si>
  <si>
    <t>ETATS UNIS - Maryland</t>
  </si>
  <si>
    <t>Potomac</t>
  </si>
  <si>
    <t>8213 Lakenheath Way</t>
  </si>
  <si>
    <t>IAWMH</t>
  </si>
  <si>
    <t>INTERNATIONAL ASSOCIATION FOR WOMEN'S MENTAL HEALTH</t>
  </si>
  <si>
    <t>545648</t>
  </si>
  <si>
    <t>43 12706553</t>
  </si>
  <si>
    <t>4/5 Gerichtsgasse</t>
  </si>
  <si>
    <t>16/06/2016</t>
  </si>
  <si>
    <t>IATSO</t>
  </si>
  <si>
    <t>INTERNATIONAL ASSOCIATION FOR THE TREATMENT OF SEXUAL OFFENDERS</t>
  </si>
  <si>
    <t>545260</t>
  </si>
  <si>
    <t>1 202 524 5300</t>
  </si>
  <si>
    <t>1510 H STREET NW</t>
  </si>
  <si>
    <t>IASP</t>
  </si>
  <si>
    <t>INTERNATIONAL ASSOCIATION FOR THE STUDY OF PAIN</t>
  </si>
  <si>
    <t>626442</t>
  </si>
  <si>
    <t>999 17TH ST - SUITE 200</t>
  </si>
  <si>
    <t>IASLC</t>
  </si>
  <si>
    <t>INTERNATIONAL ASSOCIATION FOR THE STUDY OF LUNG CANCER</t>
  </si>
  <si>
    <t>608877</t>
  </si>
  <si>
    <t>IARR</t>
  </si>
  <si>
    <t>INTERNATIONAL ASSOCIATION FOR RADIATION RESEARCH</t>
  </si>
  <si>
    <t>586729</t>
  </si>
  <si>
    <t>49 6131 97690</t>
  </si>
  <si>
    <t>ALLEMAGNE - MAINZ</t>
  </si>
  <si>
    <t>Kurfürstenstr. 59</t>
  </si>
  <si>
    <t>12/07/2018</t>
  </si>
  <si>
    <t>APV</t>
  </si>
  <si>
    <t>INTERNATIONAL ASSOCIATION FOR PHARMACEUTICAL TECHNOLOGY</t>
  </si>
  <si>
    <t>593631</t>
  </si>
  <si>
    <t>07/12/2018</t>
  </si>
  <si>
    <t>IADH</t>
  </si>
  <si>
    <t>INTERNATIONAL ASSOCIATION FOR DISABILITY &amp; ORAL HEALTH</t>
  </si>
  <si>
    <t>559453</t>
  </si>
  <si>
    <t>1 703 548 0066</t>
  </si>
  <si>
    <t>1619 DUKE STREET</t>
  </si>
  <si>
    <t>08/03/2017</t>
  </si>
  <si>
    <t>IADR</t>
  </si>
  <si>
    <t>INTERNATIONAL ASSOCIATION FOR DENTAL RESEARCH</t>
  </si>
  <si>
    <t>549125</t>
  </si>
  <si>
    <t>c/o FRORIEP Legal SA - P.O. Box 399,</t>
  </si>
  <si>
    <t>4 Rue Charles-Bonnet</t>
  </si>
  <si>
    <t>08/09/2016</t>
  </si>
  <si>
    <t>IACAPAP</t>
  </si>
  <si>
    <t>INTERNATIONAL ASSOCIATION FOR CHILD AND ADOLESCENT PSYCHIATRY AND ALLIED PROFESSIONS</t>
  </si>
  <si>
    <t>589706</t>
  </si>
  <si>
    <t>IAAS</t>
  </si>
  <si>
    <t>INTERNATIONAL ASSOCIATION FOR AMBULATORY SURGERY</t>
  </si>
  <si>
    <t>586833</t>
  </si>
  <si>
    <t>3175 CH COTE STE-CATHERINE</t>
  </si>
  <si>
    <t>16/07/2018</t>
  </si>
  <si>
    <t>IAAH</t>
  </si>
  <si>
    <t>INTERNATIONAL ASSOCIATION FOR ADOLESCENT HEALTH</t>
  </si>
  <si>
    <t>536957</t>
  </si>
  <si>
    <t>415 544 9400</t>
  </si>
  <si>
    <t>SUITE 1450</t>
  </si>
  <si>
    <t>425 CALIFORNIA STREET</t>
  </si>
  <si>
    <t>IAS-USA</t>
  </si>
  <si>
    <t>INTERNATIONAL ANTIVIRAL SOCIETY-USA</t>
  </si>
  <si>
    <t>602437</t>
  </si>
  <si>
    <t>1 415 296 6900</t>
  </si>
  <si>
    <t>Suite 412</t>
  </si>
  <si>
    <t>90 New Montgomery Street</t>
  </si>
  <si>
    <t>IARS</t>
  </si>
  <si>
    <t>INTERNATIONAL ANESTHESIA RESEARCH SOCIETY</t>
  </si>
  <si>
    <t>545636</t>
  </si>
  <si>
    <t>+41 22 710 0800</t>
  </si>
  <si>
    <t>23 Avenue de France</t>
  </si>
  <si>
    <t>IAS</t>
  </si>
  <si>
    <t>INTERNATIONAL AIDS SOCIETY</t>
  </si>
  <si>
    <t>662318</t>
  </si>
  <si>
    <t>6875 Boulevard laSalle</t>
  </si>
  <si>
    <t>IASR</t>
  </si>
  <si>
    <t>INTERNATIONAL ACADEMY OF SUICIDE RESEARCH</t>
  </si>
  <si>
    <t>570369</t>
  </si>
  <si>
    <t>Dept of Pathology &amp; Lab. Medicine, Faculty of Medicine  American Univ. of Beirut</t>
  </si>
  <si>
    <t>PO Box 11-0236 - Saab Medical Library Building</t>
  </si>
  <si>
    <t>IAP-AD</t>
  </si>
  <si>
    <t>INTERNATIONAL ACADEMY OF PATHOLOGY ARAB DIVISION</t>
  </si>
  <si>
    <t>527099</t>
  </si>
  <si>
    <t>c/o Centre Universitaire Romand de Médecine Légal (CURLM)</t>
  </si>
  <si>
    <t>1 Rue Michel-Servet</t>
  </si>
  <si>
    <t>IALM</t>
  </si>
  <si>
    <t>INTERNATIONAL ACADEMY OF LEGAL MEDICINE</t>
  </si>
  <si>
    <t>604100</t>
  </si>
  <si>
    <t>1 514 343 5938</t>
  </si>
  <si>
    <t>Faculté de médecine, Université de Montréal</t>
  </si>
  <si>
    <t>C.P. 6128, Succursale. Centre-Ville</t>
  </si>
  <si>
    <t>IALMH</t>
  </si>
  <si>
    <t>INTERNATIONAL ACADEMY OF LAW  AND MENTAL HEALTH</t>
  </si>
  <si>
    <t>464235</t>
  </si>
  <si>
    <t>(801)3639127</t>
  </si>
  <si>
    <t>Suite 500</t>
  </si>
  <si>
    <t>110 South Regent street</t>
  </si>
  <si>
    <t>IAED</t>
  </si>
  <si>
    <t>INTERNATIONAL ACADEMIES OF EMERGENCY DISPATCH</t>
  </si>
  <si>
    <t>657244</t>
  </si>
  <si>
    <t>04 79 33 89 85</t>
  </si>
  <si>
    <t>379 Faubourg Montmelian</t>
  </si>
  <si>
    <t>INTERMIFE AUVERGNE RHONE ALPES</t>
  </si>
  <si>
    <t>84730219073</t>
  </si>
  <si>
    <t>44370548800023</t>
  </si>
  <si>
    <t>501979</t>
  </si>
  <si>
    <t>06 16 47 02 34</t>
  </si>
  <si>
    <t>2 Boulevard Albert 1er</t>
  </si>
  <si>
    <t>I &amp; E  INTERMEX</t>
  </si>
  <si>
    <t>INTERMEDIATION ET EXPERTISE</t>
  </si>
  <si>
    <t>11940810494</t>
  </si>
  <si>
    <t>53371967000028</t>
  </si>
  <si>
    <t>575951</t>
  </si>
  <si>
    <t>0661587735</t>
  </si>
  <si>
    <t>Boîte 609</t>
  </si>
  <si>
    <t>57 Rue de Paris</t>
  </si>
  <si>
    <t>INTERLIGNES LE PRE ST GERVAIS</t>
  </si>
  <si>
    <t>INTERLIGNES</t>
  </si>
  <si>
    <t>11930741393</t>
  </si>
  <si>
    <t>82236739700012</t>
  </si>
  <si>
    <t>515310</t>
  </si>
  <si>
    <t>+32 2 543 78 11</t>
  </si>
  <si>
    <t>46 Rue Dejoncker</t>
  </si>
  <si>
    <t>16/03/2015</t>
  </si>
  <si>
    <t>INTERHOSPITALIERE DES INFRASTRUCTURES DE SOINS</t>
  </si>
  <si>
    <t>337353</t>
  </si>
  <si>
    <t>0243560505</t>
  </si>
  <si>
    <t>2 Rue Albert Einstein</t>
  </si>
  <si>
    <t>INTERFORMAT</t>
  </si>
  <si>
    <t>52530079153</t>
  </si>
  <si>
    <t>39872563000055</t>
  </si>
  <si>
    <t>31902</t>
  </si>
  <si>
    <t>03088</t>
  </si>
  <si>
    <t>03 22 82 00 00</t>
  </si>
  <si>
    <t>BP 61718</t>
  </si>
  <si>
    <t>2 Rue VADE</t>
  </si>
  <si>
    <t>INTERFOR</t>
  </si>
  <si>
    <t>22800001380</t>
  </si>
  <si>
    <t>30340844700033</t>
  </si>
  <si>
    <t>208620</t>
  </si>
  <si>
    <t>04 91 78 10 06</t>
  </si>
  <si>
    <t>14 ETAGE</t>
  </si>
  <si>
    <t>65 Avenue JULES CANTINI</t>
  </si>
  <si>
    <t>INTERFED SANTE SOCIAL - GPFHP</t>
  </si>
  <si>
    <t>93130016813</t>
  </si>
  <si>
    <t>78281573200030</t>
  </si>
  <si>
    <t>626960</t>
  </si>
  <si>
    <t>9 Boulevard LOUVAIN</t>
  </si>
  <si>
    <t>INTERFED SANTE SOCIALINTERFED SANTE SOCIAL</t>
  </si>
  <si>
    <t>INTERFED SANTE SOCIAL</t>
  </si>
  <si>
    <t>78281573200055</t>
  </si>
  <si>
    <t>530050</t>
  </si>
  <si>
    <t>+32 2 213 00 30</t>
  </si>
  <si>
    <t>12 Rue DU TRONE</t>
  </si>
  <si>
    <t>INTERFACE EUROPE SPRL</t>
  </si>
  <si>
    <t>71973</t>
  </si>
  <si>
    <t>01 46 27 30 00</t>
  </si>
  <si>
    <t>7 Rue RENE BOULANGER</t>
  </si>
  <si>
    <t>INTERFACE</t>
  </si>
  <si>
    <t>INTERFACE CONSEIL ETUDES ET FORMATION</t>
  </si>
  <si>
    <t>11750977875</t>
  </si>
  <si>
    <t>33291184100036</t>
  </si>
  <si>
    <t>504026</t>
  </si>
  <si>
    <t>01 44 55 38 31</t>
  </si>
  <si>
    <t>45 Rue D Aboukir</t>
  </si>
  <si>
    <t>INTERCOUNTRY ACADEMY</t>
  </si>
  <si>
    <t>INTERCOUNTRY ACADEMY - INTERNATIONAL COMMUNICATION BROKERS</t>
  </si>
  <si>
    <t>11754076275</t>
  </si>
  <si>
    <t>48879385200028</t>
  </si>
  <si>
    <t>589391</t>
  </si>
  <si>
    <t>32 4 341 78 11</t>
  </si>
  <si>
    <t>145 Rue BASSE-WEZ</t>
  </si>
  <si>
    <t>ISOSL</t>
  </si>
  <si>
    <t>INTERCOMMUNALE DE SOINS SPECIALISES DE LIEGE</t>
  </si>
  <si>
    <t>248812</t>
  </si>
  <si>
    <t>05 61 20 13 58</t>
  </si>
  <si>
    <t>46 Rue PAUL BERT</t>
  </si>
  <si>
    <t>INTERACTIONS</t>
  </si>
  <si>
    <t>INTERACTIONS TOULOUSE</t>
  </si>
  <si>
    <t>73310290131</t>
  </si>
  <si>
    <t>41476274000028</t>
  </si>
  <si>
    <t>558321</t>
  </si>
  <si>
    <t>0326700909</t>
  </si>
  <si>
    <t>14/02/2017</t>
  </si>
  <si>
    <t>INTERACTIONS ET ENTREPRISE</t>
  </si>
  <si>
    <t>21510031851</t>
  </si>
  <si>
    <t>33917007800077</t>
  </si>
  <si>
    <t>615754</t>
  </si>
  <si>
    <t>ROYAUME-UNI - STOCKPORT</t>
  </si>
  <si>
    <t>Bramhall</t>
  </si>
  <si>
    <t>36 Ridge Park</t>
  </si>
  <si>
    <t>IMPACT</t>
  </si>
  <si>
    <t>INTERACTION METHOD FOR PAEDIATRIC AUTISM COMMUNICATION THERAPY CIC</t>
  </si>
  <si>
    <t>328820</t>
  </si>
  <si>
    <t>05077</t>
  </si>
  <si>
    <t>02 43 82 50 39</t>
  </si>
  <si>
    <t>10 Rue Du Nord</t>
  </si>
  <si>
    <t>INTERACTIF FORMATION</t>
  </si>
  <si>
    <t>52720072272</t>
  </si>
  <si>
    <t>41411156700031</t>
  </si>
  <si>
    <t>457747</t>
  </si>
  <si>
    <t>6 Rue DE LA TREMOILLE</t>
  </si>
  <si>
    <t>INTERACTIF</t>
  </si>
  <si>
    <t>11751147675</t>
  </si>
  <si>
    <t>33973910400059</t>
  </si>
  <si>
    <t>419928</t>
  </si>
  <si>
    <t>03 88 65 31 70</t>
  </si>
  <si>
    <t>BP 20090</t>
  </si>
  <si>
    <t>60 Rue Katia Et Maurice Krafft</t>
  </si>
  <si>
    <t>INTERACT SYSTEMES EST ILLKIRCH GRAFFENSTADEN</t>
  </si>
  <si>
    <t>INTERACT SYSTEMES EST - AXIANS</t>
  </si>
  <si>
    <t>44670769067</t>
  </si>
  <si>
    <t>43387732100060</t>
  </si>
  <si>
    <t>475646</t>
  </si>
  <si>
    <t>04 37 91 55 71</t>
  </si>
  <si>
    <t>bât. 238 - bp 30039 CENTRE HOSPITALIER LE VINATIER</t>
  </si>
  <si>
    <t>INTERSTICES RHONES ALPES</t>
  </si>
  <si>
    <t>INTER STRUCTURE TERRITOIRES INNOVATION CULTURE ET SANTE RHONE ALPES</t>
  </si>
  <si>
    <t>82691303969</t>
  </si>
  <si>
    <t>75051651000013</t>
  </si>
  <si>
    <t>607198</t>
  </si>
  <si>
    <t>05 90 91 03 57</t>
  </si>
  <si>
    <t>14 Rue ALEXANDRE LEMERCIER</t>
  </si>
  <si>
    <t>19/11/2019</t>
  </si>
  <si>
    <t>IMLC</t>
  </si>
  <si>
    <t>INTER MEDIA LANGUES CARAIBES - IMLC</t>
  </si>
  <si>
    <t>01973160497</t>
  </si>
  <si>
    <t>52431208900054</t>
  </si>
  <si>
    <t>556245</t>
  </si>
  <si>
    <t>09 82 37 32 89</t>
  </si>
  <si>
    <t>59175 TEMPLEMARS</t>
  </si>
  <si>
    <t>8 Avenue BEL AIR</t>
  </si>
  <si>
    <t>INTER LIGERE</t>
  </si>
  <si>
    <t>31590829259</t>
  </si>
  <si>
    <t>51080020400024</t>
  </si>
  <si>
    <t>604422</t>
  </si>
  <si>
    <t>06 07 25 59 19</t>
  </si>
  <si>
    <t>27450 ST GREGOIRE DU VIEVRE</t>
  </si>
  <si>
    <t>1595 Route DU VIEVRE</t>
  </si>
  <si>
    <t>INTER ET SENS</t>
  </si>
  <si>
    <t>23270192227</t>
  </si>
  <si>
    <t>81000401000023</t>
  </si>
  <si>
    <t>630809</t>
  </si>
  <si>
    <t>61 Rue DIGUE DE MER</t>
  </si>
  <si>
    <t>INTER EGAUX</t>
  </si>
  <si>
    <t>32591056259</t>
  </si>
  <si>
    <t>89420872700012</t>
  </si>
  <si>
    <t>485111</t>
  </si>
  <si>
    <t>04 70 98 66 00</t>
  </si>
  <si>
    <t>134 Avenue De Vichy</t>
  </si>
  <si>
    <t>INTER CONDUITE</t>
  </si>
  <si>
    <t>83030090703</t>
  </si>
  <si>
    <t>37795203100054</t>
  </si>
  <si>
    <t>664790</t>
  </si>
  <si>
    <t>19/3 Avenue Edmond Parmentier</t>
  </si>
  <si>
    <t>IRF</t>
  </si>
  <si>
    <t>INTENSIVE REHABILITATION FOUNDATION</t>
  </si>
  <si>
    <t>667500</t>
  </si>
  <si>
    <t>04 87 62 95 00</t>
  </si>
  <si>
    <t>4 Place Berthe Morisot</t>
  </si>
  <si>
    <t>INTELLIWAN</t>
  </si>
  <si>
    <t>84692061869</t>
  </si>
  <si>
    <t>88189805000029</t>
  </si>
  <si>
    <t>481002</t>
  </si>
  <si>
    <t>04 67 99 32 46</t>
  </si>
  <si>
    <t>PARC MAJORIA POMPIGNANE - Bat la Lona</t>
  </si>
  <si>
    <t>895 Rue de la vieille poste</t>
  </si>
  <si>
    <t>IHOS</t>
  </si>
  <si>
    <t>INTELLIGENCES HUMAINES ET ORGANISATIONNELLES</t>
  </si>
  <si>
    <t>91340807234</t>
  </si>
  <si>
    <t>79770863300038</t>
  </si>
  <si>
    <t>670674</t>
  </si>
  <si>
    <t>01 84 73 60 23</t>
  </si>
  <si>
    <t>40 Rue ALEXANDRE DUMAS</t>
  </si>
  <si>
    <t>IA</t>
  </si>
  <si>
    <t>INTELLIGENCES ALTERNATIVES</t>
  </si>
  <si>
    <t>11756026175</t>
  </si>
  <si>
    <t>88017097200017</t>
  </si>
  <si>
    <t>145002</t>
  </si>
  <si>
    <t>04 67 50 48 00</t>
  </si>
  <si>
    <t>CS83406 PARC EUREKA</t>
  </si>
  <si>
    <t>401 Avenue DU WALHALA</t>
  </si>
  <si>
    <t>I2A</t>
  </si>
  <si>
    <t>INTELLIGENCE ARTIFICIELLE APPLICATIONS</t>
  </si>
  <si>
    <t>91340525234</t>
  </si>
  <si>
    <t>34771711800041</t>
  </si>
  <si>
    <t>556531</t>
  </si>
  <si>
    <t>32 486  627793</t>
  </si>
  <si>
    <t>BELGIQUE - SINT-MARIA-OUDENHOVE</t>
  </si>
  <si>
    <t>7 Processieweg</t>
  </si>
  <si>
    <t>INTEGRATIVA</t>
  </si>
  <si>
    <t>548339</t>
  </si>
  <si>
    <t>DIAMANT BUILDING</t>
  </si>
  <si>
    <t>80 Boulevard REYERS</t>
  </si>
  <si>
    <t>IHE EUROPE</t>
  </si>
  <si>
    <t>INTEGRATING THE HEALTHCARE ENTERPRISE</t>
  </si>
  <si>
    <t>572950</t>
  </si>
  <si>
    <t>01 43 44 37 53</t>
  </si>
  <si>
    <t>42 Boulevard DU TEMPLE</t>
  </si>
  <si>
    <t>INTEGRALIS</t>
  </si>
  <si>
    <t>11930670693</t>
  </si>
  <si>
    <t>79286563600023</t>
  </si>
  <si>
    <t>618548</t>
  </si>
  <si>
    <t>04 22 47 07 68</t>
  </si>
  <si>
    <t>83480 PUGET SUR ARGENS</t>
  </si>
  <si>
    <t>54 Chemin DU CARREOU</t>
  </si>
  <si>
    <t>IPR</t>
  </si>
  <si>
    <t>INTEGRALE SECURITE FORMATIONS</t>
  </si>
  <si>
    <t>93830600283</t>
  </si>
  <si>
    <t>84089988400026</t>
  </si>
  <si>
    <t>611785</t>
  </si>
  <si>
    <t>09 74 19 00 20</t>
  </si>
  <si>
    <t>113 bis Avenue de Dunkerque</t>
  </si>
  <si>
    <t>INSYST</t>
  </si>
  <si>
    <t>32590997459</t>
  </si>
  <si>
    <t>85211972600036</t>
  </si>
  <si>
    <t>676810</t>
  </si>
  <si>
    <t>02 51 29 01 54</t>
  </si>
  <si>
    <t>85400 LUCON</t>
  </si>
  <si>
    <t>8 Rue Jean L'Hiver</t>
  </si>
  <si>
    <t>INSUP AQUITAINE LUCON</t>
  </si>
  <si>
    <t>INSUP AQUITAINE</t>
  </si>
  <si>
    <t>72330032933</t>
  </si>
  <si>
    <t>31754202500497</t>
  </si>
  <si>
    <t>16196</t>
  </si>
  <si>
    <t>05 56 01 31 70</t>
  </si>
  <si>
    <t>37 Rue Labottière</t>
  </si>
  <si>
    <t>INSUP AQUITAINE BORDEAUX</t>
  </si>
  <si>
    <t>31754202500042</t>
  </si>
  <si>
    <t>604008</t>
  </si>
  <si>
    <t>05 53 87 73 34</t>
  </si>
  <si>
    <t>1840 Avenue De Colmar</t>
  </si>
  <si>
    <t>INSUP AQUITAINE AGEN</t>
  </si>
  <si>
    <t>31754202500539</t>
  </si>
  <si>
    <t>659526</t>
  </si>
  <si>
    <t>01 69 08 43 05</t>
  </si>
  <si>
    <t>Route N 306 Cen Saclay</t>
  </si>
  <si>
    <t>INSTN DU CEA SACLAY</t>
  </si>
  <si>
    <t>INSTN DU COMMISSARIAT A L' ENERGIE ATOMIQUE ET AUX ENERGIES ALTERNATIVES</t>
  </si>
  <si>
    <t>11910857991</t>
  </si>
  <si>
    <t>77568501900561</t>
  </si>
  <si>
    <t>508913</t>
  </si>
  <si>
    <t>05 67 87 45 08</t>
  </si>
  <si>
    <t>6 Impasse FRANCOIS VERDIER</t>
  </si>
  <si>
    <t>IFMS ALBI</t>
  </si>
  <si>
    <t>INSTITUTS DE FORMATION AUX METIERS DE LA SANTE D'ALBI</t>
  </si>
  <si>
    <t>73810120881</t>
  </si>
  <si>
    <t>13001913600022</t>
  </si>
  <si>
    <t>642046</t>
  </si>
  <si>
    <t>351 218 811 700</t>
  </si>
  <si>
    <t>Rua Jardim do Tabaco, nº 34</t>
  </si>
  <si>
    <t>ISPA INSTITUTO UNIVERSITARIO</t>
  </si>
  <si>
    <t>INSTITUTO SUPERIOR DE PSICOLOGIA APLICADA</t>
  </si>
  <si>
    <t>680928</t>
  </si>
  <si>
    <t>351 22 508 4000</t>
  </si>
  <si>
    <t>PORTUGAL - PORTO</t>
  </si>
  <si>
    <t>Rue Dr. António Bernardino de Almeida</t>
  </si>
  <si>
    <t>IPO-PORTO</t>
  </si>
  <si>
    <t>INSTITUTO PORTUGUES DE ONCOLOGIA DO PORTO FRANCISCO GENTIL EPE</t>
  </si>
  <si>
    <t>678600</t>
  </si>
  <si>
    <t>351 211 119 000</t>
  </si>
  <si>
    <t>Parque de Saúde Pulido Valente - Edificio ICAD</t>
  </si>
  <si>
    <t>117 Alameda das Linhas de Torres</t>
  </si>
  <si>
    <t>ICAD</t>
  </si>
  <si>
    <t>INSTITUTO PARA OS COMPORTAMENTOS ADITIVOS E AS DEPENDENCIAS</t>
  </si>
  <si>
    <t>638481</t>
  </si>
  <si>
    <t>34 848 42 34 40</t>
  </si>
  <si>
    <t>ESPAGNE - PAMPLONA</t>
  </si>
  <si>
    <t>Pol. de Landaben Calle E</t>
  </si>
  <si>
    <t>ISPLN</t>
  </si>
  <si>
    <t>INSTITUTO DE SALUD PUBLICA Y LABORAL DE NAVARRA</t>
  </si>
  <si>
    <t>574820</t>
  </si>
  <si>
    <t>C/ Sinesio Delgado, 4</t>
  </si>
  <si>
    <t>ISCIII</t>
  </si>
  <si>
    <t>INSTITUTO DE SALUD CARLOS III</t>
  </si>
  <si>
    <t>551405</t>
  </si>
  <si>
    <t>34 962 83 64 25</t>
  </si>
  <si>
    <t>ESPAGNE - TAVERNES DE LA VALLDIGNA</t>
  </si>
  <si>
    <t>VALENCIA</t>
  </si>
  <si>
    <t>29 AVDA. GERMANIAS</t>
  </si>
  <si>
    <t>INSTEMA</t>
  </si>
  <si>
    <t>INSTITUTO DE POSTGRADO EN TERAPIA MANUAL</t>
  </si>
  <si>
    <t>463796</t>
  </si>
  <si>
    <t>05 61 62 80 72</t>
  </si>
  <si>
    <t>31 Rue DES CHALETS</t>
  </si>
  <si>
    <t>INSTITUTO CERVANTES TOULOUSE</t>
  </si>
  <si>
    <t>INSTITUTO CERVANTES</t>
  </si>
  <si>
    <t>73990238131</t>
  </si>
  <si>
    <t>38872316500048</t>
  </si>
  <si>
    <t>355392</t>
  </si>
  <si>
    <t>04 78 38 72 41</t>
  </si>
  <si>
    <t>58 MONTEE DE CHOULANS</t>
  </si>
  <si>
    <t>INSTITUTO CERVANTES LYON</t>
  </si>
  <si>
    <t>82690798569</t>
  </si>
  <si>
    <t>38872316500063</t>
  </si>
  <si>
    <t>509747</t>
  </si>
  <si>
    <t>05 57 14 26 14</t>
  </si>
  <si>
    <t>57 Cours de l'intendance</t>
  </si>
  <si>
    <t>INSTITUTO CERVANTES BORDEAUX</t>
  </si>
  <si>
    <t>72990314533</t>
  </si>
  <si>
    <t>38872316500030</t>
  </si>
  <si>
    <t>522089</t>
  </si>
  <si>
    <t>05 56 44 29 51</t>
  </si>
  <si>
    <t>33440 AMBARES ET LAGRAVE</t>
  </si>
  <si>
    <t>12 Rue Alfred de Musset</t>
  </si>
  <si>
    <t>11/10/2016</t>
  </si>
  <si>
    <t>IRSA CSES ALFRED PEYRELONGUE AMBARES ET LAGRAVE</t>
  </si>
  <si>
    <t>INSTITUTION REGIONALE DES SOURDS ET AVEUGLES - IRJSJA</t>
  </si>
  <si>
    <t>72330317633</t>
  </si>
  <si>
    <t>78184263800038</t>
  </si>
  <si>
    <t>664029</t>
  </si>
  <si>
    <t>01 40 63 22 22</t>
  </si>
  <si>
    <t>6 Boulevard des invalides</t>
  </si>
  <si>
    <t>INI - CERAH PARIS</t>
  </si>
  <si>
    <t>INSTITUTION NATIONALE DES INVALIDES - CERAH</t>
  </si>
  <si>
    <t>41570294657</t>
  </si>
  <si>
    <t>18000702300013</t>
  </si>
  <si>
    <t>117511</t>
  </si>
  <si>
    <t>01718</t>
  </si>
  <si>
    <t>03 87 51 30 30</t>
  </si>
  <si>
    <t>57140 WOIPPY</t>
  </si>
  <si>
    <t>BP 50719</t>
  </si>
  <si>
    <t>1 Quartier BELLEVUE</t>
  </si>
  <si>
    <t>INI - CERAH  WOIPPY</t>
  </si>
  <si>
    <t>18000702300047</t>
  </si>
  <si>
    <t>567103</t>
  </si>
  <si>
    <t>32 032476666</t>
  </si>
  <si>
    <t>BELGIQUE - ANTWERPEN</t>
  </si>
  <si>
    <t>NATIONALESTRAAT 155</t>
  </si>
  <si>
    <t>10/07/2017</t>
  </si>
  <si>
    <t>ITM</t>
  </si>
  <si>
    <t>INSTITUTE OF TROPICAL MEDICINE ANTWERP</t>
  </si>
  <si>
    <t>576621</t>
  </si>
  <si>
    <t>1 617 3014800</t>
  </si>
  <si>
    <t>20 UNIVERSITY ROAD</t>
  </si>
  <si>
    <t>26/12/2017</t>
  </si>
  <si>
    <t>IHI</t>
  </si>
  <si>
    <t>INSTITUTE OF HEALTHCARE IMPROVEMENT</t>
  </si>
  <si>
    <t>603806</t>
  </si>
  <si>
    <t>Via Pietro Castellino 111</t>
  </si>
  <si>
    <t>20/08/2019</t>
  </si>
  <si>
    <t>CNR IGB</t>
  </si>
  <si>
    <t>INSTITUTE OF GENETICS AND BIOPHYSICS ANDRIANO BUZZATI TRAVERSO</t>
  </si>
  <si>
    <t>594118</t>
  </si>
  <si>
    <t>31 50 3614252</t>
  </si>
  <si>
    <t>UNIVERSITY MEDICAL CENTRE GRONINIGEN</t>
  </si>
  <si>
    <t>HANZEPLEIN 1</t>
  </si>
  <si>
    <t>IDN</t>
  </si>
  <si>
    <t>INSTITUTE OF DEVELOPMENTAL NEUROLOGY</t>
  </si>
  <si>
    <t>549850</t>
  </si>
  <si>
    <t>49 931 30450</t>
  </si>
  <si>
    <t>ALLEMAGNE - WÜRZBURG</t>
  </si>
  <si>
    <t>19 Friedrich-Bergius-Ring</t>
  </si>
  <si>
    <t>INSTITUT VIRION - SERION GMBH</t>
  </si>
  <si>
    <t>496273</t>
  </si>
  <si>
    <t>0477 74 81 49</t>
  </si>
  <si>
    <t>BELGIQUE - RENAIX</t>
  </si>
  <si>
    <t>169 Rue DE NINOVE</t>
  </si>
  <si>
    <t>15/07/2014</t>
  </si>
  <si>
    <t>INSTITUT VESALIUS</t>
  </si>
  <si>
    <t>INSTITUT VESALIUS ECOLE DE NURSING</t>
  </si>
  <si>
    <t>661326</t>
  </si>
  <si>
    <t>04 78 38 42 93</t>
  </si>
  <si>
    <t>38-40 Rue Franklin</t>
  </si>
  <si>
    <t>INSTITUT VATEL LYON</t>
  </si>
  <si>
    <t>INSTITUT VATEL</t>
  </si>
  <si>
    <t>84691545869</t>
  </si>
  <si>
    <t>97350119000084</t>
  </si>
  <si>
    <t>605608</t>
  </si>
  <si>
    <t>10 Rue SIDI BRAHIM</t>
  </si>
  <si>
    <t>INSTITUT UTHYL</t>
  </si>
  <si>
    <t>11755855875</t>
  </si>
  <si>
    <t>84362930400026</t>
  </si>
  <si>
    <t>206556</t>
  </si>
  <si>
    <t>03 88 11 54 44</t>
  </si>
  <si>
    <t>1 Place De L Hopital</t>
  </si>
  <si>
    <t>IUSTE</t>
  </si>
  <si>
    <t>INSTITUT UNIVERSITAIRE MEDECINE TRAVAIL</t>
  </si>
  <si>
    <t>42670211867</t>
  </si>
  <si>
    <t>37775425400029</t>
  </si>
  <si>
    <t>525157</t>
  </si>
  <si>
    <t>+352 26 15 92 12</t>
  </si>
  <si>
    <t>LUXEMBOURG - ESCH-ALZETTE</t>
  </si>
  <si>
    <t>CAMPUS DE BELVAL</t>
  </si>
  <si>
    <t>2 Avenue DE L'UNIVERSITE</t>
  </si>
  <si>
    <t>31/07/2015</t>
  </si>
  <si>
    <t>IUIL</t>
  </si>
  <si>
    <t>INSTITUT UNIVERSITAIRE INTERNATIONAL LUXEMBOURG</t>
  </si>
  <si>
    <t>595240</t>
  </si>
  <si>
    <t>1 514 7616131</t>
  </si>
  <si>
    <t>CANADA - VERDUN</t>
  </si>
  <si>
    <t>6875 Boulevard LASSALLE</t>
  </si>
  <si>
    <t>INSTITUT DOUGLAS</t>
  </si>
  <si>
    <t>INSTITUT UNIVERSITAIRE EN SANTE MENTALE DOUGLAS</t>
  </si>
  <si>
    <t>604057</t>
  </si>
  <si>
    <t>0169477266</t>
  </si>
  <si>
    <t>IUT - EVRY VAL D'ESSONNE</t>
  </si>
  <si>
    <t>INSTITUT UNIVERSITAIRE DE TECHNOLOGIE EVRY VAL D'ESSONNE</t>
  </si>
  <si>
    <t>1191P002991</t>
  </si>
  <si>
    <t>19911975100089</t>
  </si>
  <si>
    <t>522375</t>
  </si>
  <si>
    <t>05 55 43 43 95</t>
  </si>
  <si>
    <t>COURS PROMOTION SOCIALE</t>
  </si>
  <si>
    <t>12 Allée ANDRE MAUROIS</t>
  </si>
  <si>
    <t>IUT DU LIMOUSIN LIMOGES</t>
  </si>
  <si>
    <t>INSTITUT UNIVERSITAIRE DE TECHNOLOGIE DU LIMOUSIN</t>
  </si>
  <si>
    <t>656197</t>
  </si>
  <si>
    <t>03 21 63 23 00</t>
  </si>
  <si>
    <t>1230 Rue DE L UNIVERSITE</t>
  </si>
  <si>
    <t>IUT DE L'UNIVERSITE D'ARTOIS BETHUNE</t>
  </si>
  <si>
    <t>INSTITUT UNIVERSITAIRE DE TECHNOLOGIE DE L'UNIVERSITE D'ARTOIS</t>
  </si>
  <si>
    <t>19624401600040</t>
  </si>
  <si>
    <t>570205</t>
  </si>
  <si>
    <t>41 21 314 0586</t>
  </si>
  <si>
    <t>SUISSE - PRILLY</t>
  </si>
  <si>
    <t>SITE DE CERY</t>
  </si>
  <si>
    <t>BATIMENT DES CEDRES</t>
  </si>
  <si>
    <t>IUP</t>
  </si>
  <si>
    <t>INSTITUT UNIVERSITAIRE DE PSYCHOTHERAPIE</t>
  </si>
  <si>
    <t>658443</t>
  </si>
  <si>
    <t>06 11 12 23 54</t>
  </si>
  <si>
    <t>7 Montée Commandant De Robien</t>
  </si>
  <si>
    <t>IUF</t>
  </si>
  <si>
    <t>INSTITUT UNIVERSEL DE FORMATIONS</t>
  </si>
  <si>
    <t>93131971813</t>
  </si>
  <si>
    <t>90900959900012</t>
  </si>
  <si>
    <t>682378</t>
  </si>
  <si>
    <t>01 49 44 14 34</t>
  </si>
  <si>
    <t>150 Avenue PAUL VAILLANT COUTURIER</t>
  </si>
  <si>
    <t>ITSRS NEUILLY SUR MARNE</t>
  </si>
  <si>
    <t>INSTITUT TRAVAIL SOCIAL ET RECHERCHES SOCIALES</t>
  </si>
  <si>
    <t>11920148592</t>
  </si>
  <si>
    <t>78540651300024</t>
  </si>
  <si>
    <t>2501</t>
  </si>
  <si>
    <t>01 40 92 01 02</t>
  </si>
  <si>
    <t>1 Rue DU 11 NOVEMBRE</t>
  </si>
  <si>
    <t>ITSRS MONTROUGE</t>
  </si>
  <si>
    <t>78540651300016</t>
  </si>
  <si>
    <t>414440</t>
  </si>
  <si>
    <t>01 48 06 67 32</t>
  </si>
  <si>
    <t>48 Rue SAINT BLAISE</t>
  </si>
  <si>
    <t>INSTITUT THEOPHRASTE RENAUDOT</t>
  </si>
  <si>
    <t>11753947375</t>
  </si>
  <si>
    <t>32716750800040</t>
  </si>
  <si>
    <t>113013</t>
  </si>
  <si>
    <t>01 72 84 97 84</t>
  </si>
  <si>
    <t>10 Rue GALILEE</t>
  </si>
  <si>
    <t>FCBA</t>
  </si>
  <si>
    <t>INSTITUT TECHNOLOGIQUE FCBA</t>
  </si>
  <si>
    <t>11750079975</t>
  </si>
  <si>
    <t>77568090300132</t>
  </si>
  <si>
    <t>513570</t>
  </si>
  <si>
    <t>0243393900</t>
  </si>
  <si>
    <t>71 Avenue Olivier Messiaen</t>
  </si>
  <si>
    <t>ITEMM</t>
  </si>
  <si>
    <t>INSTITUT TECHNOLOGIQUE EUROPEEN METIERS DE LA MUSIQUE</t>
  </si>
  <si>
    <t>52720035472</t>
  </si>
  <si>
    <t>38013367800025</t>
  </si>
  <si>
    <t>115514</t>
  </si>
  <si>
    <t>04 72 41 88 72</t>
  </si>
  <si>
    <t>21 Quai TILSITT</t>
  </si>
  <si>
    <t>ITCC</t>
  </si>
  <si>
    <t>INSTITUT TECHNIQUE DES CARRIERES CAROLE - ITCC</t>
  </si>
  <si>
    <t>82690081669</t>
  </si>
  <si>
    <t>39445174400012</t>
  </si>
  <si>
    <t>645400</t>
  </si>
  <si>
    <t>30 Avenue De Moutille</t>
  </si>
  <si>
    <t>INSTITUT TAKUMI FINCH</t>
  </si>
  <si>
    <t>75331152133</t>
  </si>
  <si>
    <t>83263226900011</t>
  </si>
  <si>
    <t>616369</t>
  </si>
  <si>
    <t>05 55 47 61 00</t>
  </si>
  <si>
    <t>87210 ORADOUR ST GENEST</t>
  </si>
  <si>
    <t>Lieu-dit Le Prat</t>
  </si>
  <si>
    <t>16/10/2020</t>
  </si>
  <si>
    <t>INSTITUT S LEGER ORADOUR ST GENEST</t>
  </si>
  <si>
    <t>INSTITUT SUZANNE LEGER ORADOUR ST GENEST</t>
  </si>
  <si>
    <t>26871092800014</t>
  </si>
  <si>
    <t>560819</t>
  </si>
  <si>
    <t>05 61 33 18 60</t>
  </si>
  <si>
    <t>ISV</t>
  </si>
  <si>
    <t>INSTITUT SUPERIEUR VIDAL</t>
  </si>
  <si>
    <t>73310193631</t>
  </si>
  <si>
    <t>39262279100037</t>
  </si>
  <si>
    <t>352019</t>
  </si>
  <si>
    <t>02 47 70 30 70</t>
  </si>
  <si>
    <t>1 Avenue du Général Niessel</t>
  </si>
  <si>
    <t>IST</t>
  </si>
  <si>
    <t>INSTITUT SUPERIEUR TOURANGEAU</t>
  </si>
  <si>
    <t>24370181137</t>
  </si>
  <si>
    <t>42975186000017</t>
  </si>
  <si>
    <t>648802</t>
  </si>
  <si>
    <t>02 42 07 07 20</t>
  </si>
  <si>
    <t>23 Boulevard Jean Jaures</t>
  </si>
  <si>
    <t>ISO PIGIER ORLEANS</t>
  </si>
  <si>
    <t>INSTITUT SUPERIEUR ORLEANAIS - ISO PIGIER ORLEANS</t>
  </si>
  <si>
    <t>24450403045</t>
  </si>
  <si>
    <t>91033092700013</t>
  </si>
  <si>
    <t>232660</t>
  </si>
  <si>
    <t>01 42 47 12 82</t>
  </si>
  <si>
    <t>1-7 Rue Jean Monnet</t>
  </si>
  <si>
    <t>ISMM</t>
  </si>
  <si>
    <t>INSTITUT SUPERIEUR MARIA MONTESSORY</t>
  </si>
  <si>
    <t>11753000475</t>
  </si>
  <si>
    <t>41855027300035</t>
  </si>
  <si>
    <t>600349</t>
  </si>
  <si>
    <t>03 26 85 14 10</t>
  </si>
  <si>
    <t>51500 TAISSY</t>
  </si>
  <si>
    <t>2 Rue Edouard Branly</t>
  </si>
  <si>
    <t>ISFEC GRAND EST  TAISSY</t>
  </si>
  <si>
    <t>INSTITUT SUPERIEUR FORMATION ENSEIGNEMENT CATHO GRAND EST</t>
  </si>
  <si>
    <t>41540318854</t>
  </si>
  <si>
    <t>53533635800051</t>
  </si>
  <si>
    <t>540470</t>
  </si>
  <si>
    <t>05 49 60 39 30</t>
  </si>
  <si>
    <t>30/03/2016</t>
  </si>
  <si>
    <t>INSTITUT SUPERIEUR FORMATION ALTERNANCE ET CONTINUE POITIERS SIEGE</t>
  </si>
  <si>
    <t>49098556100011</t>
  </si>
  <si>
    <t>518918</t>
  </si>
  <si>
    <t>0546451064</t>
  </si>
  <si>
    <t>IMMEUBLE CHALLENGE 2 -BD DE LA REPUBLIQUE</t>
  </si>
  <si>
    <t>17 Rue JEAN PERRIN</t>
  </si>
  <si>
    <t>ISFAC LA ROCHELLE</t>
  </si>
  <si>
    <t>INSTITUT SUPERIEUR FORMATION ALTERNANCE ET CONTINUE LA ROCHELLE</t>
  </si>
  <si>
    <t>49098556100029</t>
  </si>
  <si>
    <t>579567</t>
  </si>
  <si>
    <t>07 86 46 85 29</t>
  </si>
  <si>
    <t>35 Boulevard DU ROI RENE</t>
  </si>
  <si>
    <t>ISEEM</t>
  </si>
  <si>
    <t>INSTITUT SUPERIEUR EUROPEEN DE L'ENLUMINEUR ET DU MANUSCRIT</t>
  </si>
  <si>
    <t>52490267049</t>
  </si>
  <si>
    <t>42048504700021</t>
  </si>
  <si>
    <t>526745</t>
  </si>
  <si>
    <t>02 31 93 09 12</t>
  </si>
  <si>
    <t>6 Avenue MARECHAL MONTGOMERY</t>
  </si>
  <si>
    <t>ISPN</t>
  </si>
  <si>
    <t>INSTITUT SUPERIEUR ET PROFESSIONNEL DE NORMANDIE</t>
  </si>
  <si>
    <t>25140276614</t>
  </si>
  <si>
    <t>80414301400020</t>
  </si>
  <si>
    <t>639370</t>
  </si>
  <si>
    <t>06 78 44 26 98</t>
  </si>
  <si>
    <t>IMMEUBLE LE PARTHENA II</t>
  </si>
  <si>
    <t>INSTITUT SUPERIEUR DU VIN</t>
  </si>
  <si>
    <t>91340802234</t>
  </si>
  <si>
    <t>79506862600048</t>
  </si>
  <si>
    <t>563766</t>
  </si>
  <si>
    <t>04 37 28 69 69</t>
  </si>
  <si>
    <t>9 Avenue LECLERC</t>
  </si>
  <si>
    <t>ISO LYON</t>
  </si>
  <si>
    <t>INSTITUT SUPERIEUR D'OPTOMETRIE DE LYON</t>
  </si>
  <si>
    <t>82690727769</t>
  </si>
  <si>
    <t>43328538400023</t>
  </si>
  <si>
    <t>561885</t>
  </si>
  <si>
    <t>0223401020</t>
  </si>
  <si>
    <t>7 Boulevard Solférino</t>
  </si>
  <si>
    <t>ISO RENNES</t>
  </si>
  <si>
    <t>INSTITUT SUPERIEUR D'OPTIQUE DE RENNES</t>
  </si>
  <si>
    <t>53350842335</t>
  </si>
  <si>
    <t>50219577900025</t>
  </si>
  <si>
    <t>670777</t>
  </si>
  <si>
    <t>03 83 45 83 45</t>
  </si>
  <si>
    <t>34 Rue stanislas</t>
  </si>
  <si>
    <t>ISO NANCY</t>
  </si>
  <si>
    <t>INSTITUT SUPERIEUR D'OPTIQUE DE NANCY</t>
  </si>
  <si>
    <t>41540260854</t>
  </si>
  <si>
    <t>49937783600022</t>
  </si>
  <si>
    <t>578496</t>
  </si>
  <si>
    <t>05 56 00 02 07</t>
  </si>
  <si>
    <t>10 Quai De Paludate</t>
  </si>
  <si>
    <t>ISO - SUP'AUDIO BORDEAUX</t>
  </si>
  <si>
    <t>INSTITUT SUPERIEUR D'OPTIQUE DE BORDEAUX</t>
  </si>
  <si>
    <t>72330773933</t>
  </si>
  <si>
    <t>51213263000041</t>
  </si>
  <si>
    <t>540687</t>
  </si>
  <si>
    <t>03 20 55 10 55</t>
  </si>
  <si>
    <t>62 Rue Saint Etienne</t>
  </si>
  <si>
    <t>ISO LILLE</t>
  </si>
  <si>
    <t>INSTITUT SUPERIEUR D'OPTIQUE</t>
  </si>
  <si>
    <t>31590740959</t>
  </si>
  <si>
    <t>52037299600030</t>
  </si>
  <si>
    <t>453183</t>
  </si>
  <si>
    <t>01 40 79 93 90</t>
  </si>
  <si>
    <t>85 Avenue Pierre Grenier</t>
  </si>
  <si>
    <t>11/12/2012</t>
  </si>
  <si>
    <t>ISIMI BOULOGNE BILLANCOURT</t>
  </si>
  <si>
    <t>INSTITUT SUPERIEUR D'INFORMATIQUE ET DE MANAGEMENT DE L'INFORMATION</t>
  </si>
  <si>
    <t>11755669575</t>
  </si>
  <si>
    <t>33017866600088</t>
  </si>
  <si>
    <t>528031</t>
  </si>
  <si>
    <t>01 70 91 55 41</t>
  </si>
  <si>
    <t>ZAC DE LA BERANGERAIS</t>
  </si>
  <si>
    <t>8 Rue DE LA FIONIE</t>
  </si>
  <si>
    <t>ISTF</t>
  </si>
  <si>
    <t>INSTITUT SUPERIEUR DES TECHNOLOGIES DE LA FORMATION</t>
  </si>
  <si>
    <t>52440607144</t>
  </si>
  <si>
    <t>52291753300021</t>
  </si>
  <si>
    <t>357200</t>
  </si>
  <si>
    <t>04 90 14 14 17</t>
  </si>
  <si>
    <t>ESPACE SAINT LOUIS</t>
  </si>
  <si>
    <t>20 Rue DU PORTAIL BOQUIER</t>
  </si>
  <si>
    <t>ISTS</t>
  </si>
  <si>
    <t>INSTITUT SUPERIEUR DES TECHNIQUES DU SPECTACLE</t>
  </si>
  <si>
    <t>93840044984</t>
  </si>
  <si>
    <t>78320476100036</t>
  </si>
  <si>
    <t>423014</t>
  </si>
  <si>
    <t>04 77 91 16 30</t>
  </si>
  <si>
    <t>CAMPUS INDUSTRIEL</t>
  </si>
  <si>
    <t>Rue De Copernic</t>
  </si>
  <si>
    <t>ISTP</t>
  </si>
  <si>
    <t>INSTITUT SUPERIEUR DES TECHNIQUES DE LA PERFORMANCE</t>
  </si>
  <si>
    <t>82420054242</t>
  </si>
  <si>
    <t>38129402400033</t>
  </si>
  <si>
    <t>646374</t>
  </si>
  <si>
    <t>02 43 20 33 75</t>
  </si>
  <si>
    <t>44 Avenue Frederic Auguste Bartholdi</t>
  </si>
  <si>
    <t>ISMANS</t>
  </si>
  <si>
    <t>INSTITUT SUPERIEUR DES MATERIAUX ET MECANIQUES AVANCES DU MANS</t>
  </si>
  <si>
    <t>52720020972</t>
  </si>
  <si>
    <t>34359272100025</t>
  </si>
  <si>
    <t>624688</t>
  </si>
  <si>
    <t>05 61 75 07 37</t>
  </si>
  <si>
    <t>VILLA KANSAS</t>
  </si>
  <si>
    <t>18 Avenue DE L EUROPE</t>
  </si>
  <si>
    <t>INCA</t>
  </si>
  <si>
    <t>INSTITUT SUPERIEUR DES COMMUNICATIONS DE L'AVENIR - INCA - LINGUAPOLE</t>
  </si>
  <si>
    <t>73310072231</t>
  </si>
  <si>
    <t>33838083500037</t>
  </si>
  <si>
    <t>398901</t>
  </si>
  <si>
    <t>04 78 34 90 77</t>
  </si>
  <si>
    <t>Résidence Raoul Follereau</t>
  </si>
  <si>
    <t>6 Rue Nicolas Sicard</t>
  </si>
  <si>
    <t>ISTM - IFSO LYON</t>
  </si>
  <si>
    <t>INSTITUT SUPERIEUR DE THERAPIE MANUELLE</t>
  </si>
  <si>
    <t>82691023369</t>
  </si>
  <si>
    <t>50471891700025</t>
  </si>
  <si>
    <t>548352</t>
  </si>
  <si>
    <t>32 2 613 19 70</t>
  </si>
  <si>
    <t>BELGIQUE - SCHAERBEEK</t>
  </si>
  <si>
    <t>336 Rue ROYALE</t>
  </si>
  <si>
    <t>ISSIG</t>
  </si>
  <si>
    <t>INSTITUT SUPERIEUR DE SOINS INFIRMIERS GALILEE - HAUTE ECOLE GALILEE</t>
  </si>
  <si>
    <t>10583</t>
  </si>
  <si>
    <t>02069</t>
  </si>
  <si>
    <t>01 58 01 00 60</t>
  </si>
  <si>
    <t>19-25 Rue GALLIENI</t>
  </si>
  <si>
    <t>ISRP PARIS</t>
  </si>
  <si>
    <t>INSTITUT SUPERIEUR DE REEDUCATION PSYCHOMOTRICE ET DE RELAXATION PSYCHOSOMATIQUE</t>
  </si>
  <si>
    <t>11750146575</t>
  </si>
  <si>
    <t>78471035200088</t>
  </si>
  <si>
    <t>641194</t>
  </si>
  <si>
    <t>04 91 34 13 41</t>
  </si>
  <si>
    <t>HOPITAL SAINTE MARGUERITE PAVILLON 5</t>
  </si>
  <si>
    <t>270 Boulevard SAINTE MARGUERITE</t>
  </si>
  <si>
    <t>ISRP - REGION MARSEILLE</t>
  </si>
  <si>
    <t>INSTITUT SUPERIEUR DE REEDUCATION PSYCHOMOTRICE</t>
  </si>
  <si>
    <t>93131739913</t>
  </si>
  <si>
    <t>50445826600039</t>
  </si>
  <si>
    <t>604185</t>
  </si>
  <si>
    <t>03 22 91 08 66</t>
  </si>
  <si>
    <t>5 Rue des francs muriers</t>
  </si>
  <si>
    <t>ISPA</t>
  </si>
  <si>
    <t>INSTITUT SUPERIEUR DE PROPEDEUTIQUE D'AMIENS</t>
  </si>
  <si>
    <t>32800195980</t>
  </si>
  <si>
    <t>79814425900024</t>
  </si>
  <si>
    <t>370940</t>
  </si>
  <si>
    <t>01 49 30 58 07</t>
  </si>
  <si>
    <t>18 Rue VARENNE</t>
  </si>
  <si>
    <t>ISP</t>
  </si>
  <si>
    <t>INSTITUT SUPERIEUR DE PREPARATION</t>
  </si>
  <si>
    <t>11756408575</t>
  </si>
  <si>
    <t>33130287700013</t>
  </si>
  <si>
    <t>542763</t>
  </si>
  <si>
    <t>+32 25375385</t>
  </si>
  <si>
    <t>30 Rue du Métal</t>
  </si>
  <si>
    <t>INSTITUT SUPERIEUR DE PEINTURE VAN DER KELEN-LOGELAIN</t>
  </si>
  <si>
    <t>396680</t>
  </si>
  <si>
    <t>01 40 86 96 10</t>
  </si>
  <si>
    <t>23 Rue Daubenton</t>
  </si>
  <si>
    <t>ISUPNAT</t>
  </si>
  <si>
    <t>INSTITUT SUPERIEUR DE NATUROPATHIE</t>
  </si>
  <si>
    <t>11754385475</t>
  </si>
  <si>
    <t>50299936000048</t>
  </si>
  <si>
    <t>631103</t>
  </si>
  <si>
    <t>01 30 68 09 10</t>
  </si>
  <si>
    <t>9 Rue Des Etats Generaux</t>
  </si>
  <si>
    <t>INSTITUT SUPERIEUR DE L'ENVIRONNEMENT</t>
  </si>
  <si>
    <t>11788322878</t>
  </si>
  <si>
    <t>39156237800037</t>
  </si>
  <si>
    <t>531649</t>
  </si>
  <si>
    <t>0144739833</t>
  </si>
  <si>
    <t>110 Rue DE LA JONQUIERE</t>
  </si>
  <si>
    <t>ISGT</t>
  </si>
  <si>
    <t>INSTITUT SUPERIEUR DE LA GERANCE DE TUTELLE</t>
  </si>
  <si>
    <t>11755318975</t>
  </si>
  <si>
    <t>80935100000025</t>
  </si>
  <si>
    <t>479354</t>
  </si>
  <si>
    <t>01 85 08 07 62</t>
  </si>
  <si>
    <t>5 Rue DU HELDER</t>
  </si>
  <si>
    <t>INSTITUT SUPERIEUR DE LA FORMATION</t>
  </si>
  <si>
    <t>11754896975</t>
  </si>
  <si>
    <t>75160101400028</t>
  </si>
  <si>
    <t>634372</t>
  </si>
  <si>
    <t>01 56 26 26 26</t>
  </si>
  <si>
    <t>8 Rue DE LOTA</t>
  </si>
  <si>
    <t>ISG</t>
  </si>
  <si>
    <t>INSTITUT SUPERIEUR DE GESTION</t>
  </si>
  <si>
    <t>11754410875</t>
  </si>
  <si>
    <t>41374806200010</t>
  </si>
  <si>
    <t>567930</t>
  </si>
  <si>
    <t>05 46 45 10 64</t>
  </si>
  <si>
    <t>1 A Rue Paul Langevin</t>
  </si>
  <si>
    <t>25/07/2017</t>
  </si>
  <si>
    <t>ISFAC NIORT</t>
  </si>
  <si>
    <t>INSTITUT SUPERIEUR DE FORMATION PAR ALTERNANCE ET CONTINUE NIORT</t>
  </si>
  <si>
    <t>49098556100045</t>
  </si>
  <si>
    <t>659629</t>
  </si>
  <si>
    <t>02 35 25 07 68</t>
  </si>
  <si>
    <t>99 Rue DU GENERAL HOCHE</t>
  </si>
  <si>
    <t>ISPN LH</t>
  </si>
  <si>
    <t>INSTITUT SUPERIEUR DE FORMATION HAVRAIS - ISPN LH</t>
  </si>
  <si>
    <t>28760579676</t>
  </si>
  <si>
    <t>84017027800013</t>
  </si>
  <si>
    <t>502390</t>
  </si>
  <si>
    <t>0298290315</t>
  </si>
  <si>
    <t>29250 ST POL DE LEON</t>
  </si>
  <si>
    <t>PEN AR PRAT</t>
  </si>
  <si>
    <t>ISFFEL</t>
  </si>
  <si>
    <t>INSTITUT SUPERIEUR DE FORMATION FRUITS ET LEGUMES</t>
  </si>
  <si>
    <t>53290419429</t>
  </si>
  <si>
    <t>39282033800029</t>
  </si>
  <si>
    <t>641182</t>
  </si>
  <si>
    <t>9 Rue DE PRE CORNU</t>
  </si>
  <si>
    <t>ISFP - SUPVETO GIERES</t>
  </si>
  <si>
    <t>INSTITUT SUPERIEUR DE FORMATION ET DE PREPARATION - ISFP</t>
  </si>
  <si>
    <t>84691921069</t>
  </si>
  <si>
    <t>90482449700062</t>
  </si>
  <si>
    <t>680060</t>
  </si>
  <si>
    <t>04 78 00 06 20</t>
  </si>
  <si>
    <t>68 Cours Albert Thomas</t>
  </si>
  <si>
    <t>ISFP LYON</t>
  </si>
  <si>
    <t>INSTITUT SUPERIEUR DE FORMATION ET DE PREPARATION</t>
  </si>
  <si>
    <t>90482449700013</t>
  </si>
  <si>
    <t>561897</t>
  </si>
  <si>
    <t>0247602646</t>
  </si>
  <si>
    <t>CS74123</t>
  </si>
  <si>
    <t>33 Rue Blaise Pascal</t>
  </si>
  <si>
    <t>ISFEC SAINT MARTIN</t>
  </si>
  <si>
    <t>INSTITUT SUPERIEUR DE FORMATION D'ENSEIGNEMENT CATHOLIQUE</t>
  </si>
  <si>
    <t>24370180037</t>
  </si>
  <si>
    <t>31439800900048</t>
  </si>
  <si>
    <t>439228</t>
  </si>
  <si>
    <t>0297463380</t>
  </si>
  <si>
    <t>3 Allée des Fougères</t>
  </si>
  <si>
    <t>ISFEC BRETAGNE</t>
  </si>
  <si>
    <t>INSTITUT SUPERIEUR DE FORMATION DE L'ENSEIGNEMENT CATHOLIQUE BRETAGNE</t>
  </si>
  <si>
    <t>53560881456</t>
  </si>
  <si>
    <t>52958299100012</t>
  </si>
  <si>
    <t>159372</t>
  </si>
  <si>
    <t>05 65 98 11 90</t>
  </si>
  <si>
    <t>1 Rue HENRI MICHEL</t>
  </si>
  <si>
    <t>ISFME</t>
  </si>
  <si>
    <t>INSTITUT SUPERIEUR DE FORMATION AUX METIERS DE L'ENERGIE</t>
  </si>
  <si>
    <t>73120025212</t>
  </si>
  <si>
    <t>39942389600014</t>
  </si>
  <si>
    <t>634232</t>
  </si>
  <si>
    <t>01 55 07 07 77</t>
  </si>
  <si>
    <t>4 Cité DE LONDRES</t>
  </si>
  <si>
    <t>ISCOM PARIS</t>
  </si>
  <si>
    <t>INSTITUT SUPERIEUR DE COMMUNICATION ET PUBLICITE</t>
  </si>
  <si>
    <t>11751111875</t>
  </si>
  <si>
    <t>33973934400077</t>
  </si>
  <si>
    <t>531376</t>
  </si>
  <si>
    <t>0247764080</t>
  </si>
  <si>
    <t>BP 45813</t>
  </si>
  <si>
    <t>30 Rue Georges Delpérier</t>
  </si>
  <si>
    <t>INSTITUT SUPERIEUR DE COMMERCE ET DE BUREAUTIQUE PAR ABREVIATION</t>
  </si>
  <si>
    <t>24370182137</t>
  </si>
  <si>
    <t>42879133900032</t>
  </si>
  <si>
    <t>579944</t>
  </si>
  <si>
    <t>04 67 30 75 57</t>
  </si>
  <si>
    <t>LE CAMPUS DU SOLEIL CD 15</t>
  </si>
  <si>
    <t>15 Route DE BOUJAN</t>
  </si>
  <si>
    <t>ISOGM BEZIERS</t>
  </si>
  <si>
    <t>INSTITUT SUPERIEUR D OSTEOPATHIE DU GRAND MONTPELLIER</t>
  </si>
  <si>
    <t>76340940034</t>
  </si>
  <si>
    <t>50751503900018</t>
  </si>
  <si>
    <t>564229</t>
  </si>
  <si>
    <t>02 51 81 05 00</t>
  </si>
  <si>
    <t>3 Rue Fulton</t>
  </si>
  <si>
    <t>INSTITUT SUPERIEUR D OPTIQUE NANTES</t>
  </si>
  <si>
    <t>INSTITUT SUPERIEUR D OPTIQUE</t>
  </si>
  <si>
    <t>52440420844</t>
  </si>
  <si>
    <t>44895270500029</t>
  </si>
  <si>
    <t>625565</t>
  </si>
  <si>
    <t>01 82 88 01 95</t>
  </si>
  <si>
    <t>41 Rue DELIZY</t>
  </si>
  <si>
    <t>ISEFMA PANTIN</t>
  </si>
  <si>
    <t>INSTITUT SUPERIEUR D ETUDES FINANCIERES ET DE MANAGEMENT APPLIQUE</t>
  </si>
  <si>
    <t>11910780791</t>
  </si>
  <si>
    <t>81129160800024</t>
  </si>
  <si>
    <t>371804</t>
  </si>
  <si>
    <t>01 43 45 98 32</t>
  </si>
  <si>
    <t>13 Rue de Cîteaux</t>
  </si>
  <si>
    <t>ISCG</t>
  </si>
  <si>
    <t>INSTITUT SUPERIEUR COMMERCE ET GESTION</t>
  </si>
  <si>
    <t>11754123675</t>
  </si>
  <si>
    <t>39156249300034</t>
  </si>
  <si>
    <t>454230</t>
  </si>
  <si>
    <t>01 47 83 42 49</t>
  </si>
  <si>
    <t>119 Boulevard DIDEROT</t>
  </si>
  <si>
    <t>INSTITUT SUPERIEUR CLORIVIERE</t>
  </si>
  <si>
    <t>11755526375</t>
  </si>
  <si>
    <t>41968472500023</t>
  </si>
  <si>
    <t>469713</t>
  </si>
  <si>
    <t>05 46 44 69 35</t>
  </si>
  <si>
    <t>ZI</t>
  </si>
  <si>
    <t>2 Rue JOSEPH CUGNOT</t>
  </si>
  <si>
    <t>ISME PERIGNY</t>
  </si>
  <si>
    <t>INSTITUT SUPERIER DE MANAGEMENT DES ENTREPRISES</t>
  </si>
  <si>
    <t>52919549700035</t>
  </si>
  <si>
    <t>674862</t>
  </si>
  <si>
    <t>05 34 41 53 90</t>
  </si>
  <si>
    <t>24 Rue DE L INDUSTRIE</t>
  </si>
  <si>
    <t>ISTEF SAS</t>
  </si>
  <si>
    <t>INSTITUT SUP TECHNIQUE PRIVE D'ENSEIGNEMENT ET DE FORMATION</t>
  </si>
  <si>
    <t>73310282631</t>
  </si>
  <si>
    <t>38310805700035</t>
  </si>
  <si>
    <t>118783</t>
  </si>
  <si>
    <t>02157</t>
  </si>
  <si>
    <t>06 81 65 94 75</t>
  </si>
  <si>
    <t>338 LES EYSSARES</t>
  </si>
  <si>
    <t>12/01/2018</t>
  </si>
  <si>
    <t>I3S</t>
  </si>
  <si>
    <t>INSTITUT STRATEGIE SYNERGIE SANTE</t>
  </si>
  <si>
    <t>38505399600026</t>
  </si>
  <si>
    <t>621950</t>
  </si>
  <si>
    <t>04 20 10 04 20</t>
  </si>
  <si>
    <t>129 Rue SERVIENT TOUR PARDIEU</t>
  </si>
  <si>
    <t>INSTITUT STEVE LEGALLE</t>
  </si>
  <si>
    <t>82691173469</t>
  </si>
  <si>
    <t>53413492900031</t>
  </si>
  <si>
    <t>518414</t>
  </si>
  <si>
    <t>0467034999</t>
  </si>
  <si>
    <t>CS 30820</t>
  </si>
  <si>
    <t>2808 Avenue DES MOULINS</t>
  </si>
  <si>
    <t>ISFEC</t>
  </si>
  <si>
    <t>INSTITUT ST JOSEPH CENTRE FORMATION PEDAGOGIQUE ETS PRIVE</t>
  </si>
  <si>
    <t>91340308534</t>
  </si>
  <si>
    <t>77605684800026</t>
  </si>
  <si>
    <t>464065</t>
  </si>
  <si>
    <t>042233077</t>
  </si>
  <si>
    <t>199 Rue Saint-Gilles</t>
  </si>
  <si>
    <t>INSTITUT ST JOSEPH</t>
  </si>
  <si>
    <t>INSTITUT ST JOSEPH - STE JULIENNE</t>
  </si>
  <si>
    <t>430377</t>
  </si>
  <si>
    <t>0147700553</t>
  </si>
  <si>
    <t>21 Rue DE PARADIS</t>
  </si>
  <si>
    <t>ISAP PARIS</t>
  </si>
  <si>
    <t>INSTITUT SOPHIA ANALYSE DE PARIS</t>
  </si>
  <si>
    <t>11754027575</t>
  </si>
  <si>
    <t>48347599200010</t>
  </si>
  <si>
    <t>504336</t>
  </si>
  <si>
    <t>01 43 35 40 03</t>
  </si>
  <si>
    <t>92 bis Boulevard DU MONTPARNASSE</t>
  </si>
  <si>
    <t>INSTITUT SIMONNE RAMAIN</t>
  </si>
  <si>
    <t>11920042075</t>
  </si>
  <si>
    <t>30487685700026</t>
  </si>
  <si>
    <t>659794</t>
  </si>
  <si>
    <t>99 Minervastrasse</t>
  </si>
  <si>
    <t>ISI</t>
  </si>
  <si>
    <t>INSTITUT SEXOCORPOREL INTERNATIONAL</t>
  </si>
  <si>
    <t>393927</t>
  </si>
  <si>
    <t>ISB BRUXELLES</t>
  </si>
  <si>
    <t>INSTITUT SCIENTIFIQUE DE SANTE PUBLIQUE</t>
  </si>
  <si>
    <t>210286</t>
  </si>
  <si>
    <t>05521</t>
  </si>
  <si>
    <t>04 90 27 61 61</t>
  </si>
  <si>
    <t>CS 800005</t>
  </si>
  <si>
    <t>250 Chemin de Baigne-Pieds</t>
  </si>
  <si>
    <t>INSTITUT SAINTE CATHERINE</t>
  </si>
  <si>
    <t>93840504084</t>
  </si>
  <si>
    <t>41329777100029</t>
  </si>
  <si>
    <t>30235</t>
  </si>
  <si>
    <t>05 61 19 09 49</t>
  </si>
  <si>
    <t>3 Avenue DU GENERAL DE CROUTTE</t>
  </si>
  <si>
    <t>INSTITUT SAINT SIMON - ARSEAA TOULOUSE</t>
  </si>
  <si>
    <t>INSTITUT SAINT SIMON - ASSO REG SAUVEGARDE ENFANT ADOS ADULTES - ARSEAA</t>
  </si>
  <si>
    <t>73310000931</t>
  </si>
  <si>
    <t>77558121800218</t>
  </si>
  <si>
    <t>37369</t>
  </si>
  <si>
    <t>04 78 33 46 20</t>
  </si>
  <si>
    <t>41 Chemin DU CHANCELIER</t>
  </si>
  <si>
    <t>INSTITUT SAINT LAURENT</t>
  </si>
  <si>
    <t>82690151669</t>
  </si>
  <si>
    <t>77988347900023</t>
  </si>
  <si>
    <t>367680</t>
  </si>
  <si>
    <t>05 49 07 36 40</t>
  </si>
  <si>
    <t>79170 BRIOUX SUR BOUTONNE</t>
  </si>
  <si>
    <t>47 Avenue DE POITIERS</t>
  </si>
  <si>
    <t>IREO BRIOUX BOUTONNE</t>
  </si>
  <si>
    <t>INSTITUT RURAL EDUCATION ET ORIENTATION BRIOUX BOUTONNE</t>
  </si>
  <si>
    <t>54790026579</t>
  </si>
  <si>
    <t>33769489700014</t>
  </si>
  <si>
    <t>490430</t>
  </si>
  <si>
    <t>0549560704</t>
  </si>
  <si>
    <t>BP 53</t>
  </si>
  <si>
    <t>47 Route DE MONTMORILLON</t>
  </si>
  <si>
    <t>IREO MFR</t>
  </si>
  <si>
    <t>INSTITUT RURAL D'EDUCATION ET D'ORIENTATION MAISON FAMILIALE RURALE</t>
  </si>
  <si>
    <t>54860031786</t>
  </si>
  <si>
    <t>78151651300012</t>
  </si>
  <si>
    <t>600246</t>
  </si>
  <si>
    <t>41 24 4711762</t>
  </si>
  <si>
    <t>SUISSE - MARTIGNY</t>
  </si>
  <si>
    <t>41 Rue DU CHABLE-BET</t>
  </si>
  <si>
    <t>IRHYS</t>
  </si>
  <si>
    <t>INSTITUT ROMAND D'HYPNOSE SUISSE</t>
  </si>
  <si>
    <t>651357</t>
  </si>
  <si>
    <t>41 78 817 96 71</t>
  </si>
  <si>
    <t>21 Avenue DE MONTCHOISI</t>
  </si>
  <si>
    <t>IRPT</t>
  </si>
  <si>
    <t>INSTITUT ROMAND DE PSYCHOTRAUMATOLOGIE</t>
  </si>
  <si>
    <t>518451</t>
  </si>
  <si>
    <t>04 72 07 93 12</t>
  </si>
  <si>
    <t>32 Rue DU PRESIDENT EDOUARD HERRIOT</t>
  </si>
  <si>
    <t>INST RHONALPIN D'ANALYSE TRANSACTIONNELLE</t>
  </si>
  <si>
    <t>INSTITUT RHONALPIN D'ANALYSE TRANSACTIONNELLE</t>
  </si>
  <si>
    <t>82690755669</t>
  </si>
  <si>
    <t>44141331700013</t>
  </si>
  <si>
    <t>382310</t>
  </si>
  <si>
    <t>01 47 90 62 85</t>
  </si>
  <si>
    <t>6 bis Rue DENIS PAPIN</t>
  </si>
  <si>
    <t>IRIS ASNIERES SUR SEINE</t>
  </si>
  <si>
    <t>INSTITUT RESSOURCES EN INTERVENTION SOCIALE</t>
  </si>
  <si>
    <t>11921457792</t>
  </si>
  <si>
    <t>44994108700024</t>
  </si>
  <si>
    <t>180737</t>
  </si>
  <si>
    <t>02 47 29 66 65</t>
  </si>
  <si>
    <t>37110 ST NICOLAS DES MOTETS</t>
  </si>
  <si>
    <t>11 Rue DE TOURAINE</t>
  </si>
  <si>
    <t>INSTITUT REPERES</t>
  </si>
  <si>
    <t>24370193037</t>
  </si>
  <si>
    <t>40154735100049</t>
  </si>
  <si>
    <t>82685</t>
  </si>
  <si>
    <t>01 43 46 00 16</t>
  </si>
  <si>
    <t>78 Avenue DU GENERAL MICHEL BIZOT</t>
  </si>
  <si>
    <t>INSTITUT REPERE</t>
  </si>
  <si>
    <t>11750924875</t>
  </si>
  <si>
    <t>33176230200023</t>
  </si>
  <si>
    <t>74597</t>
  </si>
  <si>
    <t>01 42 03 05 05</t>
  </si>
  <si>
    <t>78 Rue DE CRIMEE</t>
  </si>
  <si>
    <t>IREFE</t>
  </si>
  <si>
    <t>INSTITUT REGIONALE ETUDES FORMATION ET EXPERTISES - IREFE</t>
  </si>
  <si>
    <t>11750804075</t>
  </si>
  <si>
    <t>32887758400040</t>
  </si>
  <si>
    <t>503770</t>
  </si>
  <si>
    <t>0477465106</t>
  </si>
  <si>
    <t>Campus Industriel CS 369</t>
  </si>
  <si>
    <t>Rue de Copernic</t>
  </si>
  <si>
    <t>IRUP</t>
  </si>
  <si>
    <t>INSTITUT REGIONAL UNIVERSITAIRE POLYTECHNIQUE</t>
  </si>
  <si>
    <t>82420094742</t>
  </si>
  <si>
    <t>40247415900058</t>
  </si>
  <si>
    <t>56224</t>
  </si>
  <si>
    <t>05153</t>
  </si>
  <si>
    <t>03 80 72 64 50</t>
  </si>
  <si>
    <t>2 Rue PROFESSEUR MARION</t>
  </si>
  <si>
    <t>IRTESS</t>
  </si>
  <si>
    <t>INSTITUT REGIONAL SUPERIEUR DU TRAVAIL EDUCATIF ET SOCIAL</t>
  </si>
  <si>
    <t>26210346921</t>
  </si>
  <si>
    <t>41047508100015</t>
  </si>
  <si>
    <t>685010</t>
  </si>
  <si>
    <t>02 41 62 19 97</t>
  </si>
  <si>
    <t>1 Rue Célestin Freinet</t>
  </si>
  <si>
    <t>IRSS NANTES</t>
  </si>
  <si>
    <t>INSTITUT REGIONAL SPORT ET SANTE - IRSS SIEGE SOCIAL</t>
  </si>
  <si>
    <t>33441214500263</t>
  </si>
  <si>
    <t>503411</t>
  </si>
  <si>
    <t>Immeuble Le Nobel</t>
  </si>
  <si>
    <t>2 Allée Antoine De Becquerel</t>
  </si>
  <si>
    <t>IRSS RENNES</t>
  </si>
  <si>
    <t>INSTITUT REGIONAL SPORT ET SANTE</t>
  </si>
  <si>
    <t>33441214500073</t>
  </si>
  <si>
    <t>336580</t>
  </si>
  <si>
    <t>03462</t>
  </si>
  <si>
    <t>04 81 07 98 64</t>
  </si>
  <si>
    <t>ESPACE REGIONAL DE SANTE PUBLIQUE</t>
  </si>
  <si>
    <t>290 Route de Vienne</t>
  </si>
  <si>
    <t>IRJB ARHM LYON</t>
  </si>
  <si>
    <t>INSTITUT REGIONAL JEAN BERGERET DE LA FONDATION ARHM</t>
  </si>
  <si>
    <t>82690013269</t>
  </si>
  <si>
    <t>77986872801178</t>
  </si>
  <si>
    <t>656264</t>
  </si>
  <si>
    <t>05 49 44 44 44</t>
  </si>
  <si>
    <t>2 Rue DE LA MILETRIE</t>
  </si>
  <si>
    <t>INST REG FORM PROFESSIONS SANTE DU CHU POITIER</t>
  </si>
  <si>
    <t>INSTITUT REGIONAL FORMATION PROFESSIONS SANTE DU CHU POITIER</t>
  </si>
  <si>
    <t>302144</t>
  </si>
  <si>
    <t>04 91 76 92 00</t>
  </si>
  <si>
    <t>20 Boulevard DES SALYENS</t>
  </si>
  <si>
    <t>IRTS PACA CORSE</t>
  </si>
  <si>
    <t>INSTITUT REGIONAL DU TRAVAIL SOCIAL PACA CORSE</t>
  </si>
  <si>
    <t>93130297513</t>
  </si>
  <si>
    <t>34937334000018</t>
  </si>
  <si>
    <t>494847</t>
  </si>
  <si>
    <t>0468082075</t>
  </si>
  <si>
    <t>1 Rue Charles Percier</t>
  </si>
  <si>
    <t>IRTS PERPIGNAN</t>
  </si>
  <si>
    <t>INSTITUT REGIONAL DU TRAVAIL SOCIAL LANGUEDOC ROUSSILLON</t>
  </si>
  <si>
    <t>91340190634</t>
  </si>
  <si>
    <t>38036912400025</t>
  </si>
  <si>
    <t>99170</t>
  </si>
  <si>
    <t>0262929777</t>
  </si>
  <si>
    <t>97470 ST BENOIT</t>
  </si>
  <si>
    <t>1 Rue SULLY BRUNET</t>
  </si>
  <si>
    <t>IRTSR</t>
  </si>
  <si>
    <t>INSTITUT REGIONAL DU TRAVAIL SOCIAL DE LA REUNION</t>
  </si>
  <si>
    <t>98970227397</t>
  </si>
  <si>
    <t>42100372400034</t>
  </si>
  <si>
    <t>22354</t>
  </si>
  <si>
    <t>8 Rue JOLIOT CURIE</t>
  </si>
  <si>
    <t>IRTS DE CHAMPAGNE ARDENNE</t>
  </si>
  <si>
    <t>INSTITUT REGIONAL DU TRAVAIL SOCIAL</t>
  </si>
  <si>
    <t>21510015851</t>
  </si>
  <si>
    <t>38152268900011</t>
  </si>
  <si>
    <t>472281</t>
  </si>
  <si>
    <t>03506</t>
  </si>
  <si>
    <t>04 67 61 31 00</t>
  </si>
  <si>
    <t>PARC EUROMEDECINE</t>
  </si>
  <si>
    <t>208 Avenue DES APOTHICAIRES</t>
  </si>
  <si>
    <t>INSTITUT REGIONAL DU CANCER MONTPELLIER</t>
  </si>
  <si>
    <t>91340052434</t>
  </si>
  <si>
    <t>78821496300027</t>
  </si>
  <si>
    <t>572809</t>
  </si>
  <si>
    <t>06 51 54 51 01</t>
  </si>
  <si>
    <t>21600 LONGVIC</t>
  </si>
  <si>
    <t>2 Impasse FRANCIS CARCO</t>
  </si>
  <si>
    <t>IRHTB LONGVIC</t>
  </si>
  <si>
    <t>INSTITUT REGIONAL D'HYPNOSE ET THERAPIES BREVES</t>
  </si>
  <si>
    <t>26210348421</t>
  </si>
  <si>
    <t>81240280800016</t>
  </si>
  <si>
    <t>552290</t>
  </si>
  <si>
    <t>169 Avenue DE L'HIPODROME</t>
  </si>
  <si>
    <t>IREJ</t>
  </si>
  <si>
    <t>INSTITUT REGIONAL D'EXPERTISE JUDICIAIRE</t>
  </si>
  <si>
    <t>31590469059</t>
  </si>
  <si>
    <t>42190314700039</t>
  </si>
  <si>
    <t>624202</t>
  </si>
  <si>
    <t>02 40 49 08 88</t>
  </si>
  <si>
    <t>8 Rue de la Cornouaille</t>
  </si>
  <si>
    <t>IRTA SUP ETUDES</t>
  </si>
  <si>
    <t>INSTITUT REGIONAL D'ETUDES DE TECHNIQUES APPLIQUEES</t>
  </si>
  <si>
    <t>52440376044</t>
  </si>
  <si>
    <t>43397001900025</t>
  </si>
  <si>
    <t>586298</t>
  </si>
  <si>
    <t>09 72 52 71 01</t>
  </si>
  <si>
    <t>59220 DENAIN</t>
  </si>
  <si>
    <t>2 Rue du Louis PetiT</t>
  </si>
  <si>
    <t>IRMS</t>
  </si>
  <si>
    <t>INSTITUT REGIONAL DES METIERS DE LA SECURITE</t>
  </si>
  <si>
    <t>32590929459</t>
  </si>
  <si>
    <t>79402846400038</t>
  </si>
  <si>
    <t>4820</t>
  </si>
  <si>
    <t>01 73 79 52 34</t>
  </si>
  <si>
    <t>IRTS PARIS IDF</t>
  </si>
  <si>
    <t>INSTITUT REGIONAL DE TRAVAIL SOCIAL PARIS ILE DE FRANCE ASSOCIATION PARMENTIER</t>
  </si>
  <si>
    <t>11751381975</t>
  </si>
  <si>
    <t>34997263800010</t>
  </si>
  <si>
    <t>27820</t>
  </si>
  <si>
    <t>0387316800</t>
  </si>
  <si>
    <t>57050 LE BAN ST MARTIN</t>
  </si>
  <si>
    <t>Le Ban St Martin</t>
  </si>
  <si>
    <t>41 Avenue de la Liberte</t>
  </si>
  <si>
    <t>IRTS ALFOREAS METZ</t>
  </si>
  <si>
    <t>INSTITUT REGIONAL DE TRAVAIL SOCIAL ASSOCIATION LORRAINE DE FORMATION ET DE RECHERCHE EN ACTION SOCIALE</t>
  </si>
  <si>
    <t>42196824900027</t>
  </si>
  <si>
    <t>599268</t>
  </si>
  <si>
    <t>0596 56 24 57</t>
  </si>
  <si>
    <t>1ER ETAGE PORTE 17</t>
  </si>
  <si>
    <t>18 IMMEUBLE MARSAN</t>
  </si>
  <si>
    <t>IRPEP</t>
  </si>
  <si>
    <t>INSTITUT REGIONAL DE PREPARATION AUX ETUDES PARAMEDICALES</t>
  </si>
  <si>
    <t>97973073597</t>
  </si>
  <si>
    <t>82024444000013</t>
  </si>
  <si>
    <t>523665</t>
  </si>
  <si>
    <t>02 62 74 01 57</t>
  </si>
  <si>
    <t>15 Rue DE L'HOPITAL</t>
  </si>
  <si>
    <t>IRMSOI</t>
  </si>
  <si>
    <t>INSTITUT REGIONAL DE MANAGEMENT EN SANTE DE L'OCEAN INDIEN</t>
  </si>
  <si>
    <t>98970441397</t>
  </si>
  <si>
    <t>80836030900021</t>
  </si>
  <si>
    <t>581537</t>
  </si>
  <si>
    <t>03 83 74 00 85</t>
  </si>
  <si>
    <t>1 Rue SAINT FIACRE</t>
  </si>
  <si>
    <t>CRF IRFSS GRAND EST NANCY</t>
  </si>
  <si>
    <t>INSTITUT REGIONAL DE FORMATION SANITAIRE ET SOCIALE CROIX ROUGE FRANCAISE GRAND EST</t>
  </si>
  <si>
    <t>89631</t>
  </si>
  <si>
    <t>33 Rue St Denis</t>
  </si>
  <si>
    <t>IRFREP</t>
  </si>
  <si>
    <t>INSTITUT REGIONAL DE FORMATION RECHERCHE EDUCATION PERMANENTE LIGUE DE L'ENSEIGNEMENT POITOU CHARENTES</t>
  </si>
  <si>
    <t>54860088786</t>
  </si>
  <si>
    <t>32385851400017</t>
  </si>
  <si>
    <t>614130</t>
  </si>
  <si>
    <t>05 34 44 10 30</t>
  </si>
  <si>
    <t>39 Chemin VIREBENT</t>
  </si>
  <si>
    <t>IRFA SUD TOULOUSE</t>
  </si>
  <si>
    <t>INSTITUT REGIONAL DE FORMATION POUR ADULTES SUD</t>
  </si>
  <si>
    <t>91340000934</t>
  </si>
  <si>
    <t>31550339100387</t>
  </si>
  <si>
    <t>559416</t>
  </si>
  <si>
    <t>04 68 68 39 80</t>
  </si>
  <si>
    <t>1 Avenue PAUL DEJEAN</t>
  </si>
  <si>
    <t>IRFA SUD PERPIGNAN</t>
  </si>
  <si>
    <t>31550339100098</t>
  </si>
  <si>
    <t>627367</t>
  </si>
  <si>
    <t>04 66 76 38 38</t>
  </si>
  <si>
    <t>160 Rue MICHEL DEBRE</t>
  </si>
  <si>
    <t>IRFA SUD NIMES</t>
  </si>
  <si>
    <t>31550339100403</t>
  </si>
  <si>
    <t>151361</t>
  </si>
  <si>
    <t>04 67 07 04 30</t>
  </si>
  <si>
    <t>600 Rue Favre De Saint Castor</t>
  </si>
  <si>
    <t>IRFA SUD MONTPELLIER</t>
  </si>
  <si>
    <t>31550339100460</t>
  </si>
  <si>
    <t>584836</t>
  </si>
  <si>
    <t>04 68 11 42 30</t>
  </si>
  <si>
    <t>ZI LA BARIETTE</t>
  </si>
  <si>
    <t>80 Allée GUTENBERG</t>
  </si>
  <si>
    <t>IRFA SUD CARCASSONNE</t>
  </si>
  <si>
    <t>31550339100239</t>
  </si>
  <si>
    <t>640207</t>
  </si>
  <si>
    <t>05 63 38 93 08</t>
  </si>
  <si>
    <t>51 Rue Isaac Newton</t>
  </si>
  <si>
    <t>IRFA SUD ALBI</t>
  </si>
  <si>
    <t>31550339100445</t>
  </si>
  <si>
    <t>538632</t>
  </si>
  <si>
    <t>02 31 83 83 83</t>
  </si>
  <si>
    <t>2 Avenue de cambridge</t>
  </si>
  <si>
    <t>IRFA NORMANDIE OUEST HEROUVILLE ST CLAIR</t>
  </si>
  <si>
    <t>INSTITUT REGIONAL DE FORMATION POUR ADULTES NORMANDIE MAINE HEROUVILLE ST CLAIR</t>
  </si>
  <si>
    <t>32240853500068</t>
  </si>
  <si>
    <t>625061</t>
  </si>
  <si>
    <t>09 52 16 67 19</t>
  </si>
  <si>
    <t>6 Chemin DES GORGES</t>
  </si>
  <si>
    <t>IRFH</t>
  </si>
  <si>
    <t>INSTITUT REGIONAL DE FORMATION HANDISPORT - IRFH</t>
  </si>
  <si>
    <t>84691464869</t>
  </si>
  <si>
    <t>82225454600010</t>
  </si>
  <si>
    <t>425357</t>
  </si>
  <si>
    <t>02 51 79 09 79</t>
  </si>
  <si>
    <t>54 Rue de la Baugerie</t>
  </si>
  <si>
    <t>22/01/2015</t>
  </si>
  <si>
    <t>IFM3R</t>
  </si>
  <si>
    <t>INSTITUT REGIONAL DE FORMATION AUX METIERS DE REEDUCATION ET READAPTATION</t>
  </si>
  <si>
    <t>52440615544</t>
  </si>
  <si>
    <t>78807167800015</t>
  </si>
  <si>
    <t>670078</t>
  </si>
  <si>
    <t>02 62 23 94 73</t>
  </si>
  <si>
    <t>IREN</t>
  </si>
  <si>
    <t>INSTITUT REG EDUC NUTRITIONNELLE</t>
  </si>
  <si>
    <t>04973366397</t>
  </si>
  <si>
    <t>45028939200042</t>
  </si>
  <si>
    <t>417490</t>
  </si>
  <si>
    <t>09 67 00 93 78</t>
  </si>
  <si>
    <t>ZONE EUROPARC BATIMENT D21</t>
  </si>
  <si>
    <t>4 Rue EMMANUEL ARIN</t>
  </si>
  <si>
    <t>INSTITUT RECHERCHE INNOVATION EN LANGUE DES SIGNES</t>
  </si>
  <si>
    <t>73310562231</t>
  </si>
  <si>
    <t>51506979700030</t>
  </si>
  <si>
    <t>194293</t>
  </si>
  <si>
    <t>06029</t>
  </si>
  <si>
    <t>01 84 19 28 75</t>
  </si>
  <si>
    <t>HOPITAL POINCARE SAMU 92</t>
  </si>
  <si>
    <t>IRESU</t>
  </si>
  <si>
    <t>INSTITUT RECHERCHE ENSEIGNEMENT SOINS URGENCE HOPITAL RAYMOND POINCARE</t>
  </si>
  <si>
    <t>11920231092</t>
  </si>
  <si>
    <t>34968779800018</t>
  </si>
  <si>
    <t>264076</t>
  </si>
  <si>
    <t>202 Rue de Pessac</t>
  </si>
  <si>
    <t>IRCCADE</t>
  </si>
  <si>
    <t>INSTITUT RECHERCHE COMPORTEMENTALE ET COGNITIVE SUR L'ANXIETE ET LA DEPRESSION</t>
  </si>
  <si>
    <t>72330547533</t>
  </si>
  <si>
    <t>41942453600037</t>
  </si>
  <si>
    <t>345714</t>
  </si>
  <si>
    <t>02 40 75 63 15</t>
  </si>
  <si>
    <t>CS 66216</t>
  </si>
  <si>
    <t>2 Rue René Dunan</t>
  </si>
  <si>
    <t>INSTITUT PUBLIC OCENS NANTES</t>
  </si>
  <si>
    <t>INSTITUT PUBLIC OCENS</t>
  </si>
  <si>
    <t>26440270200106</t>
  </si>
  <si>
    <t>472499</t>
  </si>
  <si>
    <t>2 QUAI DU BARBOU</t>
  </si>
  <si>
    <t>03/12/2013</t>
  </si>
  <si>
    <t>INST PROVINCIAL ENSEIGNEMENT SECONDAIRE PARAMEDICAL</t>
  </si>
  <si>
    <t>INSTITUT PROVINCIAL ENSEIGNEMENT SECONDAIRE PARAMEDICAL</t>
  </si>
  <si>
    <t>596437</t>
  </si>
  <si>
    <t>04 67 06 45 71</t>
  </si>
  <si>
    <t>Rue DU DOCTEUR LOUIS PERRIER</t>
  </si>
  <si>
    <t>INSTITUT PROTESTANTE DE THEOLOGIE MONTPELLIER</t>
  </si>
  <si>
    <t>INSTITUT PROTESTANTE DE THEOLOGIE</t>
  </si>
  <si>
    <t>76340941634</t>
  </si>
  <si>
    <t>31238101500022</t>
  </si>
  <si>
    <t>300342</t>
  </si>
  <si>
    <t>01 44 83 84 86</t>
  </si>
  <si>
    <t>24 Rue DU  FBG POISSONNIERE</t>
  </si>
  <si>
    <t>IPREC</t>
  </si>
  <si>
    <t>INSTITUT PROMOTION EDUCATION ENSEIGNEMENT ET CONSEIL - IPREC</t>
  </si>
  <si>
    <t>11750103075</t>
  </si>
  <si>
    <t>71205752000082</t>
  </si>
  <si>
    <t>545089</t>
  </si>
  <si>
    <t>04 93 31 04 13</t>
  </si>
  <si>
    <t>LE FLORENTIN</t>
  </si>
  <si>
    <t>1178 Route DU BORD DE MER - N98</t>
  </si>
  <si>
    <t>IEPA</t>
  </si>
  <si>
    <t>INSTITUT PRIVE JACQUET</t>
  </si>
  <si>
    <t>93060460306</t>
  </si>
  <si>
    <t>42483795300019</t>
  </si>
  <si>
    <t>544656</t>
  </si>
  <si>
    <t>03 20 70 06 06</t>
  </si>
  <si>
    <t>17 Rue des Ursulines</t>
  </si>
  <si>
    <t>IPAM</t>
  </si>
  <si>
    <t>INSTITUT PRIVE DU PARA MEDICAL</t>
  </si>
  <si>
    <t>31590836559</t>
  </si>
  <si>
    <t>51376624600013</t>
  </si>
  <si>
    <t>435776</t>
  </si>
  <si>
    <t>05 32 09 37 70</t>
  </si>
  <si>
    <t>ZAC DU PALAYS  BP 34038</t>
  </si>
  <si>
    <t>6 Allée EMILE MONSO</t>
  </si>
  <si>
    <t>ICSI</t>
  </si>
  <si>
    <t>INSTITUT POUR UNE CULTURE DE SECURITE INDUSTRIELLE</t>
  </si>
  <si>
    <t>73310545531</t>
  </si>
  <si>
    <t>44940921800020</t>
  </si>
  <si>
    <t>114224</t>
  </si>
  <si>
    <t>0497181133</t>
  </si>
  <si>
    <t>Avenue DU DOCTEUR VICTOR ROBINI</t>
  </si>
  <si>
    <t>INSEIT</t>
  </si>
  <si>
    <t>INSTITUT POUR L'ETUDE ET L'INTEGRATION DES NOUVELLES TECHNIQUES ET TECHNOLOGIES</t>
  </si>
  <si>
    <t>93060075106</t>
  </si>
  <si>
    <t>34238481500045</t>
  </si>
  <si>
    <t>498762</t>
  </si>
  <si>
    <t>01 42 60 36 13</t>
  </si>
  <si>
    <t>8 Rue SAINT FLORENTIN</t>
  </si>
  <si>
    <t>FLUVIA</t>
  </si>
  <si>
    <t>INSTITUT POUR LE DEVELOPPEMENT ET LA FORMATION CONTINUE DANS LA NAVIGATION FLUVIALE</t>
  </si>
  <si>
    <t>11750086275</t>
  </si>
  <si>
    <t>30245611600011</t>
  </si>
  <si>
    <t>473900</t>
  </si>
  <si>
    <t>06 34 16 59 71</t>
  </si>
  <si>
    <t>26800 BEAUVALLON</t>
  </si>
  <si>
    <t>Route De Lambruchet</t>
  </si>
  <si>
    <t>IDEAR</t>
  </si>
  <si>
    <t>INSTITUT POUR LE DEVELOPPEMENT DE L'ETHIQUE ET APPLICATION  DE LA REFLEXOLOGIE</t>
  </si>
  <si>
    <t>82260196926</t>
  </si>
  <si>
    <t>48166706100040</t>
  </si>
  <si>
    <t>499675</t>
  </si>
  <si>
    <t>05 49 01 37 21</t>
  </si>
  <si>
    <t>15 Boulevard PONT ACHARD</t>
  </si>
  <si>
    <t>IPROFOP</t>
  </si>
  <si>
    <t>INSTITUT POUR LA PROMOTION PAR LA FORMATION PERMANENTE</t>
  </si>
  <si>
    <t>54860138586</t>
  </si>
  <si>
    <t>78466266000074</t>
  </si>
  <si>
    <t>659605</t>
  </si>
  <si>
    <t>01 69 44 96 60</t>
  </si>
  <si>
    <t>49 Rue Pierre Brossolette</t>
  </si>
  <si>
    <t>INSTITUT PI PSY</t>
  </si>
  <si>
    <t>INSTITUT POUR LA PRATIQUE ET L'INNOVATION EN PSYCHOLOGIE APPLIQUEE</t>
  </si>
  <si>
    <t>11910868591</t>
  </si>
  <si>
    <t>87789264600010</t>
  </si>
  <si>
    <t>539958</t>
  </si>
  <si>
    <t>0466304092</t>
  </si>
  <si>
    <t>Zone D Amenagement Concerte De Rieu</t>
  </si>
  <si>
    <t>1292 Chemin DE TRESPEAUX</t>
  </si>
  <si>
    <t>IFC CEVENNES</t>
  </si>
  <si>
    <t>INSTITUT POUR LA FORMATION SUPERIEURE EN CEVENNES</t>
  </si>
  <si>
    <t>91300236230</t>
  </si>
  <si>
    <t>44839354600024</t>
  </si>
  <si>
    <t>461477</t>
  </si>
  <si>
    <t>01 45 49 60 02</t>
  </si>
  <si>
    <t>6 Rue DUGUAY TROUIN</t>
  </si>
  <si>
    <t>IFET</t>
  </si>
  <si>
    <t>INSTITUT POUR LA FORMATION DES ELUS TERRITORIAUX</t>
  </si>
  <si>
    <t>11752204375</t>
  </si>
  <si>
    <t>40380589800018</t>
  </si>
  <si>
    <t>565647</t>
  </si>
  <si>
    <t>0467655085</t>
  </si>
  <si>
    <t>60 Allée WILHELM ROENTGEN</t>
  </si>
  <si>
    <t>IFC MONTPELLIER</t>
  </si>
  <si>
    <t>INSTITUT POUR LA FORMATION CONTINU MONTPELLIER</t>
  </si>
  <si>
    <t>91340540134</t>
  </si>
  <si>
    <t>44974015800018</t>
  </si>
  <si>
    <t>559600</t>
  </si>
  <si>
    <t>03 44 06 25 25</t>
  </si>
  <si>
    <t>BP 30313</t>
  </si>
  <si>
    <t>19 Rue PIERRE WAGUET</t>
  </si>
  <si>
    <t>INSTIT POLYTEC BEAUVAIS</t>
  </si>
  <si>
    <t>INSTITUT POLYTECHNIQUE LASALLE BEAUVAIS ESITPA</t>
  </si>
  <si>
    <t>22600012460</t>
  </si>
  <si>
    <t>78050719000012</t>
  </si>
  <si>
    <t>295267</t>
  </si>
  <si>
    <t>04 76 57 45 00</t>
  </si>
  <si>
    <t>DOMAINE UNIVERSITAIRE</t>
  </si>
  <si>
    <t>525 Avenue CENTRALE</t>
  </si>
  <si>
    <t>IPG GRENOBLE</t>
  </si>
  <si>
    <t>INSTITUT POLYTECHNIQUE DE GRENOBLE</t>
  </si>
  <si>
    <t>8238P000438</t>
  </si>
  <si>
    <t>19381912500017</t>
  </si>
  <si>
    <t>410743</t>
  </si>
  <si>
    <t>1 Rue du Docteur Albert Schweitzer</t>
  </si>
  <si>
    <t>IPB</t>
  </si>
  <si>
    <t>INSTITUT POLYTECHNIQUE DE BORDEAUX</t>
  </si>
  <si>
    <t>72330794333</t>
  </si>
  <si>
    <t>13000635600013</t>
  </si>
  <si>
    <t>208413</t>
  </si>
  <si>
    <t>03158</t>
  </si>
  <si>
    <t>03 81 41 61 00</t>
  </si>
  <si>
    <t>BP 2107</t>
  </si>
  <si>
    <t>1 Rue ALFRED DE VIGNY</t>
  </si>
  <si>
    <t>IRTS BESANCON</t>
  </si>
  <si>
    <t>INSTITUT PLURIDISCIPLINAIRE IRTS</t>
  </si>
  <si>
    <t>43250012425</t>
  </si>
  <si>
    <t>34943244300043</t>
  </si>
  <si>
    <t>342841</t>
  </si>
  <si>
    <t>03584</t>
  </si>
  <si>
    <t>0324587612</t>
  </si>
  <si>
    <t>3 Rue DE LA CHARITE</t>
  </si>
  <si>
    <t>IPEC</t>
  </si>
  <si>
    <t>INSTITUT PLURIDISCIPLINAIRE D'ETUDES SUR LA COMMUNICATION</t>
  </si>
  <si>
    <t>93040065304</t>
  </si>
  <si>
    <t>44975612100025</t>
  </si>
  <si>
    <t>517811</t>
  </si>
  <si>
    <t>40 Boulevard D ARCOLE</t>
  </si>
  <si>
    <t>INSTITUT PEDAGOGIQUE DE VENTE SUPERIEURE</t>
  </si>
  <si>
    <t>73310063231</t>
  </si>
  <si>
    <t>33385515300032</t>
  </si>
  <si>
    <t>31940</t>
  </si>
  <si>
    <t>01 45 68 80 00</t>
  </si>
  <si>
    <t>28 Grande Rue DU DOCTEUR ROUX</t>
  </si>
  <si>
    <t>INSTITUT PASTEUR PARIS</t>
  </si>
  <si>
    <t>11752184675</t>
  </si>
  <si>
    <t>77568489700017</t>
  </si>
  <si>
    <t>460278</t>
  </si>
  <si>
    <t>03 20 87 78 00</t>
  </si>
  <si>
    <t>1 Rue DU PROFESSEUR CALMETTE</t>
  </si>
  <si>
    <t>IPL</t>
  </si>
  <si>
    <t>INSTITUT PASTEUR LILLE</t>
  </si>
  <si>
    <t>31590004459</t>
  </si>
  <si>
    <t>78369683400010</t>
  </si>
  <si>
    <t>572070</t>
  </si>
  <si>
    <t>09 81 79 27 57</t>
  </si>
  <si>
    <t>10 Place du Général Pittié</t>
  </si>
  <si>
    <t>IPMR NEVERS</t>
  </si>
  <si>
    <t>INSTITUT PARAMEDICAL DES METIERS DE LA REEDUCATION DE NEVERS</t>
  </si>
  <si>
    <t>27580079658</t>
  </si>
  <si>
    <t>82976762300012</t>
  </si>
  <si>
    <t>18818</t>
  </si>
  <si>
    <t>02683</t>
  </si>
  <si>
    <t>0491223333</t>
  </si>
  <si>
    <t>BP 156</t>
  </si>
  <si>
    <t>232 Boulevard Ste Marguerite</t>
  </si>
  <si>
    <t>IPC</t>
  </si>
  <si>
    <t>INSTITUT PAOLI CALMETTES</t>
  </si>
  <si>
    <t>93130008513</t>
  </si>
  <si>
    <t>78292123300014</t>
  </si>
  <si>
    <t>514895</t>
  </si>
  <si>
    <t>06338</t>
  </si>
  <si>
    <t>06 09 38 18 75</t>
  </si>
  <si>
    <t>ETCHEFARIA</t>
  </si>
  <si>
    <t>12 Chemin HAIZE LEKUA</t>
  </si>
  <si>
    <t>INSTITUT ORPHEE</t>
  </si>
  <si>
    <t>72640369464</t>
  </si>
  <si>
    <t>80246698700012</t>
  </si>
  <si>
    <t>449507</t>
  </si>
  <si>
    <t>01 53 40 45 40</t>
  </si>
  <si>
    <t>16 Rue ETIENNE MARCEL</t>
  </si>
  <si>
    <t>INAFON</t>
  </si>
  <si>
    <t>INSTITUT NOTARIAL DE FORMATION</t>
  </si>
  <si>
    <t>11750094675</t>
  </si>
  <si>
    <t>30838863600174</t>
  </si>
  <si>
    <t>361586</t>
  </si>
  <si>
    <t>03 20 77 06 07</t>
  </si>
  <si>
    <t>INSTITUT SAINT LOUIS - IFA LEP ST LOUIS</t>
  </si>
  <si>
    <t>145 Avenue MARC SANGNIER</t>
  </si>
  <si>
    <t>INSTITUT NICOLAS BARRE</t>
  </si>
  <si>
    <t>31590068559</t>
  </si>
  <si>
    <t>34012780200015</t>
  </si>
  <si>
    <t>596930</t>
  </si>
  <si>
    <t>BAT A</t>
  </si>
  <si>
    <t>59 Boulevard BEAURIVAGE</t>
  </si>
  <si>
    <t>INSTITUT NEUROSENS</t>
  </si>
  <si>
    <t>93131738813</t>
  </si>
  <si>
    <t>83158449500012</t>
  </si>
  <si>
    <t>413367</t>
  </si>
  <si>
    <t>04 75 58 60 85</t>
  </si>
  <si>
    <t>INEED ROVALTAIN TGV</t>
  </si>
  <si>
    <t>1 Rue Marc Séguin</t>
  </si>
  <si>
    <t>INSTITUT NEGAWATT</t>
  </si>
  <si>
    <t>82260174026</t>
  </si>
  <si>
    <t>51272647200016</t>
  </si>
  <si>
    <t>non inscrit au RCS cf justif en téléchargement</t>
  </si>
  <si>
    <t>491421</t>
  </si>
  <si>
    <t>04 68 56 61 69</t>
  </si>
  <si>
    <t>-HALLE A MAREE-PORT DE ST-CYPRIEN</t>
  </si>
  <si>
    <t>Quai RIMBAUD</t>
  </si>
  <si>
    <t>INSTITUT NAUTIQUE DE MEDITERRANEE</t>
  </si>
  <si>
    <t>91660122866</t>
  </si>
  <si>
    <t>45263694700015</t>
  </si>
  <si>
    <t>622333</t>
  </si>
  <si>
    <t>02 98 50 84 84</t>
  </si>
  <si>
    <t>INSTITUT NAUTIQUE BRETAGNE</t>
  </si>
  <si>
    <t>53290020929</t>
  </si>
  <si>
    <t>33300514800015</t>
  </si>
  <si>
    <t>408890</t>
  </si>
  <si>
    <t>03 86 59 90 59</t>
  </si>
  <si>
    <t>CS20015</t>
  </si>
  <si>
    <t>122 Rue DES MONTAPINS</t>
  </si>
  <si>
    <t>INSERR</t>
  </si>
  <si>
    <t>INSTITUT NATIONALE DE SECURITE ROUTIERE ET DE RECHERCHES</t>
  </si>
  <si>
    <t>2658P001658</t>
  </si>
  <si>
    <t>18006103800014</t>
  </si>
  <si>
    <t>42559</t>
  </si>
  <si>
    <t>0496140940</t>
  </si>
  <si>
    <t>ENTREE NUMERO 3</t>
  </si>
  <si>
    <t>PORT DE LA POINTE ROUGE</t>
  </si>
  <si>
    <t>INPP</t>
  </si>
  <si>
    <t>INSTITUT NATIONALE DE PLONGEE PROFESSIONNELLE</t>
  </si>
  <si>
    <t>93131265613</t>
  </si>
  <si>
    <t>32559889400013</t>
  </si>
  <si>
    <t>333499</t>
  </si>
  <si>
    <t>05 63 48 17 17</t>
  </si>
  <si>
    <t>Place DE VERDUN</t>
  </si>
  <si>
    <t>INU JF CHAMPOLLION ALBI</t>
  </si>
  <si>
    <t>INSTITUT NATIONAL UNIVERSITAIRE JEAN FRANCOIS CHAMPOLLION</t>
  </si>
  <si>
    <t>7381P002481</t>
  </si>
  <si>
    <t>19811201300018</t>
  </si>
  <si>
    <t>638043</t>
  </si>
  <si>
    <t>04 78 87 47 47</t>
  </si>
  <si>
    <t>1498 Route DE SAIN BEL</t>
  </si>
  <si>
    <t>INTEFP</t>
  </si>
  <si>
    <t>INSTITUT NATIONAL TRAVAIL EMPLOI ET FORMATION PROFESSIONNELLE</t>
  </si>
  <si>
    <t>82690936969</t>
  </si>
  <si>
    <t>13000013600015</t>
  </si>
  <si>
    <t>14618</t>
  </si>
  <si>
    <t>01 41 44 31 18</t>
  </si>
  <si>
    <t>58/60 Avenue DES LANDES</t>
  </si>
  <si>
    <t>INSHEA</t>
  </si>
  <si>
    <t>INSTITUT NATIONAL SUPERIEUR DE FORMATION ET DE RECHERCHE POUR L'EDUCATION DES JEUNES HANDICAPES ET LES ENSEIGNEMENTS ADA</t>
  </si>
  <si>
    <t>1192P002092</t>
  </si>
  <si>
    <t>13000038300013</t>
  </si>
  <si>
    <t>459094</t>
  </si>
  <si>
    <t>01 48 56 27 87</t>
  </si>
  <si>
    <t>7 Rue CORNEILLE</t>
  </si>
  <si>
    <t>INSV</t>
  </si>
  <si>
    <t>INSTITUT NATIONAL SOMMEIL VIGILANCE</t>
  </si>
  <si>
    <t>11754889475</t>
  </si>
  <si>
    <t>43346516800055</t>
  </si>
  <si>
    <t>526903</t>
  </si>
  <si>
    <t>04 72 43 83 83</t>
  </si>
  <si>
    <t>20 Avenue Albert Einstein</t>
  </si>
  <si>
    <t>INSA LYON</t>
  </si>
  <si>
    <t>INSTITUT NATIONAL SCIENCES APPLIQUEES</t>
  </si>
  <si>
    <t>8269P003169</t>
  </si>
  <si>
    <t>19690192000013</t>
  </si>
  <si>
    <t>201261</t>
  </si>
  <si>
    <t>05 34 32 30 00</t>
  </si>
  <si>
    <t>BP 34038</t>
  </si>
  <si>
    <t>6 Allée EMILIE MONSO</t>
  </si>
  <si>
    <t>INP TOULOUSE</t>
  </si>
  <si>
    <t>INSTITUT NATIONAL POLYTECHNIQUE TOULOUSE</t>
  </si>
  <si>
    <t>7331P000631</t>
  </si>
  <si>
    <t>19311381800127</t>
  </si>
  <si>
    <t>29464</t>
  </si>
  <si>
    <t>05 62 25 52 00</t>
  </si>
  <si>
    <t>MAISON DE LA RECHERCHE ET DE LA VALORISATION</t>
  </si>
  <si>
    <t>IPST- CNAM</t>
  </si>
  <si>
    <t>INSTITUT NATIONAL POLYTECHNIQUE DE TOULOUSE</t>
  </si>
  <si>
    <t>76310875731</t>
  </si>
  <si>
    <t>19311381800150</t>
  </si>
  <si>
    <t>572676</t>
  </si>
  <si>
    <t>0299261080</t>
  </si>
  <si>
    <t>CAMPUS KER LANN</t>
  </si>
  <si>
    <t>Rue URBAIN LEVERRIER</t>
  </si>
  <si>
    <t>INHNI CFA DE LA PROPRETE BRETAGNE BRUZ</t>
  </si>
  <si>
    <t>INSTITUT NATIONAL HYGIENE NETTOYAGE INDUSTRIEL CFA BRUZ</t>
  </si>
  <si>
    <t>11940251894</t>
  </si>
  <si>
    <t>32187778900198</t>
  </si>
  <si>
    <t>503060</t>
  </si>
  <si>
    <t>0140165599</t>
  </si>
  <si>
    <t>INHF</t>
  </si>
  <si>
    <t>INSTITUT NATIONAL HOMEOPATHIQUE FRANCAIS</t>
  </si>
  <si>
    <t>11755163275</t>
  </si>
  <si>
    <t>32800782800036</t>
  </si>
  <si>
    <t>50258</t>
  </si>
  <si>
    <t>01 41 74 41 00</t>
  </si>
  <si>
    <t>11 Avenue DE TREMBLAY</t>
  </si>
  <si>
    <t>INSEP</t>
  </si>
  <si>
    <t>INSTITUT NATIONAL DU SPORT DE L'EXPERTISE ET DE LA PERFORMANCE - INSEP</t>
  </si>
  <si>
    <t>1175P008275</t>
  </si>
  <si>
    <t>13001080400016</t>
  </si>
  <si>
    <t>362505</t>
  </si>
  <si>
    <t>03 88 21 44 44</t>
  </si>
  <si>
    <t>1 Rue SAINTE MARGUERITE</t>
  </si>
  <si>
    <t>INSP</t>
  </si>
  <si>
    <t>INSTITUT NATIONAL DU SERVICE PUBLIC</t>
  </si>
  <si>
    <t>42670378967</t>
  </si>
  <si>
    <t>19753463900020</t>
  </si>
  <si>
    <t>180063</t>
  </si>
  <si>
    <t>01 44 41 16 41</t>
  </si>
  <si>
    <t>2 Rue Vivienne</t>
  </si>
  <si>
    <t>INP</t>
  </si>
  <si>
    <t>INSTITUT NATIONAL DU PATRIMOINE</t>
  </si>
  <si>
    <t>1175P015775</t>
  </si>
  <si>
    <t>19751234600044</t>
  </si>
  <si>
    <t>684879</t>
  </si>
  <si>
    <t>01 49 92 10 47</t>
  </si>
  <si>
    <t>28 Rue SALOMON REINACH</t>
  </si>
  <si>
    <t>INCM LYON</t>
  </si>
  <si>
    <t>INSTITUT NATIONAL DU CYCLE ET DU MOTOCYCLE</t>
  </si>
  <si>
    <t>11930620693</t>
  </si>
  <si>
    <t>78471393500087</t>
  </si>
  <si>
    <t>410937</t>
  </si>
  <si>
    <t>05 61 55 95 13</t>
  </si>
  <si>
    <t>135 Avenue DE RANGUEIL</t>
  </si>
  <si>
    <t>INSA TOULOUSE</t>
  </si>
  <si>
    <t>INSTITUT NATIONAL DES SCIENCES APPLIQUEES TOULOUSE</t>
  </si>
  <si>
    <t>7331P002531</t>
  </si>
  <si>
    <t>19310152400018</t>
  </si>
  <si>
    <t>646398</t>
  </si>
  <si>
    <t>59300 AULNOY LEZ VALENCIENNES</t>
  </si>
  <si>
    <t>Univ Valencien Mont Houy</t>
  </si>
  <si>
    <t>INSA HAUT DE FRANCE</t>
  </si>
  <si>
    <t>INSTITUT NATIONAL DES SCIENCES APPLIQUEES HAUTS DE FRANCE</t>
  </si>
  <si>
    <t>32591020159</t>
  </si>
  <si>
    <t>13002575200010</t>
  </si>
  <si>
    <t>686451</t>
  </si>
  <si>
    <t>02 23 23 82 00</t>
  </si>
  <si>
    <t>20 Avenue DES BUTTES DE COESMES</t>
  </si>
  <si>
    <t>INSA</t>
  </si>
  <si>
    <t>INSTITUT NATIONAL DES SCIENCES APPLIQUEES DE RENNES - INSA</t>
  </si>
  <si>
    <t>53350931435</t>
  </si>
  <si>
    <t>19350097200016</t>
  </si>
  <si>
    <t>590174</t>
  </si>
  <si>
    <t>02 54 55 47 31</t>
  </si>
  <si>
    <t>CAMPUS BOURGES - TECHNOPOLE</t>
  </si>
  <si>
    <t>88 Boulevard LAHITOLLE</t>
  </si>
  <si>
    <t>INSA BOURGES</t>
  </si>
  <si>
    <t>INSTITUT NATIONAL DES SCIENCES APPLIQUEES CENTRE VAL DE LOIRE</t>
  </si>
  <si>
    <t>24180125618</t>
  </si>
  <si>
    <t>13001833600011</t>
  </si>
  <si>
    <t>32049</t>
  </si>
  <si>
    <t>03 88 14 47 00</t>
  </si>
  <si>
    <t>24 Boulevard DE LA VICTOIRE</t>
  </si>
  <si>
    <t>INSA STRASBOURG</t>
  </si>
  <si>
    <t>INSTITUT NATIONAL DES SCIENCES APPLIQUEES</t>
  </si>
  <si>
    <t>4267P001867</t>
  </si>
  <si>
    <t>19672767100014</t>
  </si>
  <si>
    <t>185991</t>
  </si>
  <si>
    <t>01 70 23 26 00</t>
  </si>
  <si>
    <t>65 Rue Des Grands Moulins</t>
  </si>
  <si>
    <t>INALCO</t>
  </si>
  <si>
    <t>INSTITUT NATIONAL DES LANGUES ET CIVILISATIONS ORIENTALES</t>
  </si>
  <si>
    <t>1175P016275</t>
  </si>
  <si>
    <t>19753488600092</t>
  </si>
  <si>
    <t>5071</t>
  </si>
  <si>
    <t>01386</t>
  </si>
  <si>
    <t>01 44 49 30 17</t>
  </si>
  <si>
    <t>6 Rue ALEXANDRE CABANEL</t>
  </si>
  <si>
    <t>INTS</t>
  </si>
  <si>
    <t>INSTITUT NATIONAL DE TRANSFUSION SANGUINE</t>
  </si>
  <si>
    <t>18003613900012</t>
  </si>
  <si>
    <t>587813</t>
  </si>
  <si>
    <t>01 77 85 56 51</t>
  </si>
  <si>
    <t>9 Rue PIERRE ET MARIE CURIE</t>
  </si>
  <si>
    <t>06/07/2020</t>
  </si>
  <si>
    <t>INSSI</t>
  </si>
  <si>
    <t>INSTITUT NATIONAL DE SURETE ET DE SECURITE INCENDIE</t>
  </si>
  <si>
    <t>11940910194</t>
  </si>
  <si>
    <t>81508143500019</t>
  </si>
  <si>
    <t>575999</t>
  </si>
  <si>
    <t>1 418 650 5115</t>
  </si>
  <si>
    <t>4EME ETAGE</t>
  </si>
  <si>
    <t>945 Avenue WOLFE</t>
  </si>
  <si>
    <t>INSPQ</t>
  </si>
  <si>
    <t>INSTITUT NATIONAL DE SANTE PUBLIQUE QUEBEC</t>
  </si>
  <si>
    <t>7470</t>
  </si>
  <si>
    <t>01318</t>
  </si>
  <si>
    <t>01 40 44 30 00</t>
  </si>
  <si>
    <t>65 Boulevard RICHARD LENOIR</t>
  </si>
  <si>
    <t>INRS</t>
  </si>
  <si>
    <t>INSTITUT NATIONAL DE RECHERCHE ET DE SECURITE</t>
  </si>
  <si>
    <t>11750363675</t>
  </si>
  <si>
    <t>77567145600082</t>
  </si>
  <si>
    <t>597430</t>
  </si>
  <si>
    <t>1 514 648 8461</t>
  </si>
  <si>
    <t>10905 Boulevard Henri-Bourassa Est</t>
  </si>
  <si>
    <t>19/03/2019</t>
  </si>
  <si>
    <t>INSTITUT PHILIPPE-PINEL - FORENSIA</t>
  </si>
  <si>
    <t>INSTITUT NATIONAL DE PSYCHIATRIE LEGALE PHILIPPE-PINEL</t>
  </si>
  <si>
    <t>494902</t>
  </si>
  <si>
    <t>02364</t>
  </si>
  <si>
    <t>0142605505</t>
  </si>
  <si>
    <t>BP 72152</t>
  </si>
  <si>
    <t>8 Rue SAINTE ANNE</t>
  </si>
  <si>
    <t>INP FORMATIONS</t>
  </si>
  <si>
    <t>INSTITUT NATIONAL DE PODOLOGIE</t>
  </si>
  <si>
    <t>11751790575</t>
  </si>
  <si>
    <t>48058649400035</t>
  </si>
  <si>
    <t>47119</t>
  </si>
  <si>
    <t>02 47 66 61 07</t>
  </si>
  <si>
    <t>14 Rue Auguste Comte</t>
  </si>
  <si>
    <t>INMA</t>
  </si>
  <si>
    <t>INSTITUT NATIONAL DE MEDECINE AGRICOLE</t>
  </si>
  <si>
    <t>24370008537</t>
  </si>
  <si>
    <t>30162696600032</t>
  </si>
  <si>
    <t>551260</t>
  </si>
  <si>
    <t>01 43 98 80 00</t>
  </si>
  <si>
    <t>73 Avenue DE PARIS</t>
  </si>
  <si>
    <t>IGN ST MANDE</t>
  </si>
  <si>
    <t>INSTITUT NATIONAL DE L'INFORMATION GEOGRAPHIQUE ET FORESTIERE</t>
  </si>
  <si>
    <t>1177P002677</t>
  </si>
  <si>
    <t>18006701900430</t>
  </si>
  <si>
    <t>631425</t>
  </si>
  <si>
    <t>05 62 47 65 35</t>
  </si>
  <si>
    <t>21 Avenue DIDIER DAURAT</t>
  </si>
  <si>
    <t>INHNI OCCITANIE CFA TOULOUSE</t>
  </si>
  <si>
    <t>INSTITUT NATIONAL DE L'HYGIENE ET DU NETTOYAGE INDUSTRIEL - INHNI CFA PROPRETE OCCITANIE</t>
  </si>
  <si>
    <t>32187778900164</t>
  </si>
  <si>
    <t>622588</t>
  </si>
  <si>
    <t>01 46 77 40 40</t>
  </si>
  <si>
    <t>bât 2</t>
  </si>
  <si>
    <t>34 Boulevard maxime gorki</t>
  </si>
  <si>
    <t>INHNI VILLEJUIF</t>
  </si>
  <si>
    <t>INSTITUT NATIONAL DE L'HYGIENE ET DU NETTOYAGE INDUSTRIEL - INHNI</t>
  </si>
  <si>
    <t>32187778900032</t>
  </si>
  <si>
    <t>641649</t>
  </si>
  <si>
    <t>03 28 36 48 07</t>
  </si>
  <si>
    <t>51 Rue DE L ALCAZAR</t>
  </si>
  <si>
    <t>INHNI LILLE</t>
  </si>
  <si>
    <t>32187778900313</t>
  </si>
  <si>
    <t>521930</t>
  </si>
  <si>
    <t>05 57 26 69 69</t>
  </si>
  <si>
    <t>15 Allée Alice Heliodore Gallienne</t>
  </si>
  <si>
    <t>30/11/2023</t>
  </si>
  <si>
    <t>CFA PROPRETE INHNI AQUITAINE PESSAC</t>
  </si>
  <si>
    <t>32187778900263</t>
  </si>
  <si>
    <t>519479</t>
  </si>
  <si>
    <t>04 79 26 44 30</t>
  </si>
  <si>
    <t>BATIMENT HELIOS - PARC TECHNOLOGIQUE DE SAVOIE TECHNOLAC</t>
  </si>
  <si>
    <t>50 Avenue LAC LEMAN</t>
  </si>
  <si>
    <t>INES EDUCATION</t>
  </si>
  <si>
    <t>INSTITUT NATIONAL DE L'ENERGIE SOLAIRE</t>
  </si>
  <si>
    <t>82730100873</t>
  </si>
  <si>
    <t>44920816400029</t>
  </si>
  <si>
    <t>2070</t>
  </si>
  <si>
    <t>0149832000</t>
  </si>
  <si>
    <t>94360 BRY SUR MARNE</t>
  </si>
  <si>
    <t>4 Avenue DE L'EUROPE</t>
  </si>
  <si>
    <t>INSTITUT NATIONAL DE L'AUDIOVISUEL</t>
  </si>
  <si>
    <t>1194P001894</t>
  </si>
  <si>
    <t>30242119300012</t>
  </si>
  <si>
    <t>425266</t>
  </si>
  <si>
    <t>INSERM PARIS 13</t>
  </si>
  <si>
    <t>INSTITUT NATIONAL DE LA SANTE ET DE LA RECHERCHE MEDICALE PARIS 13</t>
  </si>
  <si>
    <t>11754553375</t>
  </si>
  <si>
    <t>18003604800015</t>
  </si>
  <si>
    <t>583030</t>
  </si>
  <si>
    <t>02 40 35 06 69</t>
  </si>
  <si>
    <t>HALL B -  CS 32116</t>
  </si>
  <si>
    <t>63 Quai MAGELLAN</t>
  </si>
  <si>
    <t>INSERM NANTES</t>
  </si>
  <si>
    <t>INSTITUT NATIONAL DE LA SANTE ET DE LA RECHERCHE MEDICALE NANTES</t>
  </si>
  <si>
    <t>18003604802284</t>
  </si>
  <si>
    <t>230261</t>
  </si>
  <si>
    <t>0820 210 211</t>
  </si>
  <si>
    <t>CS 50001</t>
  </si>
  <si>
    <t>15 Rue DES MINIMES</t>
  </si>
  <si>
    <t>28/09/2018</t>
  </si>
  <si>
    <t>INPI</t>
  </si>
  <si>
    <t>INSTITUT NATIONAL DE LA PROPRIETE INDUSTRIELLE</t>
  </si>
  <si>
    <t>11921960592</t>
  </si>
  <si>
    <t>18008001200248</t>
  </si>
  <si>
    <t>515140</t>
  </si>
  <si>
    <t>01175</t>
  </si>
  <si>
    <t>01 44 83 46 02</t>
  </si>
  <si>
    <t>3 Rue LESPAGNOL</t>
  </si>
  <si>
    <t>FFMKR INK MDK</t>
  </si>
  <si>
    <t>INSTITUT NATIONAL DE LA KINESITHERAPIE - MAISON DES KINESITHERAPEUTES</t>
  </si>
  <si>
    <t>11751163075</t>
  </si>
  <si>
    <t>78445103100032</t>
  </si>
  <si>
    <t>670</t>
  </si>
  <si>
    <t>01 44 83 46 71</t>
  </si>
  <si>
    <t>INK</t>
  </si>
  <si>
    <t>INSTITUT NATIONAL DE LA KINESITHERAPIE</t>
  </si>
  <si>
    <t>11754898375</t>
  </si>
  <si>
    <t>75215327000018</t>
  </si>
  <si>
    <t>408049</t>
  </si>
  <si>
    <t>01 75 434 434</t>
  </si>
  <si>
    <t>405 Chemin Des Piboules</t>
  </si>
  <si>
    <t>INEAD AIX EN PROVENCE</t>
  </si>
  <si>
    <t>INSTITUT NATIONAL DE L ENSEIGNEMENT A DISTANCE - INEAD</t>
  </si>
  <si>
    <t>11922781092</t>
  </si>
  <si>
    <t>48874104200052</t>
  </si>
  <si>
    <t>600714</t>
  </si>
  <si>
    <t>03 83 46 91 15</t>
  </si>
  <si>
    <t>35 Rue du Général Foy</t>
  </si>
  <si>
    <t>INFN</t>
  </si>
  <si>
    <t>INSTITUT NATIONAL DE FORMATIONS NOTARIALES</t>
  </si>
  <si>
    <t>11755803675</t>
  </si>
  <si>
    <t>30213447300040</t>
  </si>
  <si>
    <t>440061</t>
  </si>
  <si>
    <t>01 41 08 91 99</t>
  </si>
  <si>
    <t>1 Place CHARLES DE GAULLE</t>
  </si>
  <si>
    <t>INFISS</t>
  </si>
  <si>
    <t>INSTITUT NATIONAL DE FORMATION INCENDIE SECOURISME ET SECURITE</t>
  </si>
  <si>
    <t>11921664892</t>
  </si>
  <si>
    <t>43777257700031</t>
  </si>
  <si>
    <t>575598</t>
  </si>
  <si>
    <t>04 90 60 78 90</t>
  </si>
  <si>
    <t>510 Avenue DU COMTAT VENAISSIN</t>
  </si>
  <si>
    <t>INFREP 84 CARPENTRAS</t>
  </si>
  <si>
    <t>INSTITUT NATIONAL DE FORMATION ET DE RECHERCHES SUR L'EDUCATION PERMANENTE</t>
  </si>
  <si>
    <t>11753781075</t>
  </si>
  <si>
    <t>32441928200920</t>
  </si>
  <si>
    <t>531054</t>
  </si>
  <si>
    <t>04 73 91 96 51</t>
  </si>
  <si>
    <t>13 Rue EDITH PIAF</t>
  </si>
  <si>
    <t>INFREP 63  AUVERGNE</t>
  </si>
  <si>
    <t>32441928201365</t>
  </si>
  <si>
    <t>480356</t>
  </si>
  <si>
    <t>0323670244</t>
  </si>
  <si>
    <t>2 Rue de la Chaussée Romaine</t>
  </si>
  <si>
    <t>INFREP ST QUENTIN</t>
  </si>
  <si>
    <t>32441928200664</t>
  </si>
  <si>
    <t>536787</t>
  </si>
  <si>
    <t>01 60 16 87 99</t>
  </si>
  <si>
    <t>91240 ST MICHEL SUR ORGE</t>
  </si>
  <si>
    <t>3 Rue BOOLE</t>
  </si>
  <si>
    <t>INFREP ST MICHEL SUR ORGE</t>
  </si>
  <si>
    <t>32441928201001</t>
  </si>
  <si>
    <t>602760</t>
  </si>
  <si>
    <t>0223250580</t>
  </si>
  <si>
    <t>Pentagone 1</t>
  </si>
  <si>
    <t>6 Rue de Belle-Ile</t>
  </si>
  <si>
    <t>INFREP ST GREGOIRE</t>
  </si>
  <si>
    <t>32441928201175</t>
  </si>
  <si>
    <t>56546</t>
  </si>
  <si>
    <t>01 43 58 98 95</t>
  </si>
  <si>
    <t>BP 313</t>
  </si>
  <si>
    <t>21 Rue SAINT FARGEAU</t>
  </si>
  <si>
    <t>INFREP SIEGE</t>
  </si>
  <si>
    <t>32441928200383</t>
  </si>
  <si>
    <t>666865</t>
  </si>
  <si>
    <t>05 53 09 78 83</t>
  </si>
  <si>
    <t>1 Rue LITTRE</t>
  </si>
  <si>
    <t>INFREP PERIGUEUX</t>
  </si>
  <si>
    <t>32441928201415</t>
  </si>
  <si>
    <t>643294</t>
  </si>
  <si>
    <t>05 59 02 61 45</t>
  </si>
  <si>
    <t>Centre Mercure</t>
  </si>
  <si>
    <t>2 Avenue DE l'UNIVERSITE</t>
  </si>
  <si>
    <t>INFREP PAU</t>
  </si>
  <si>
    <t>32441928200409</t>
  </si>
  <si>
    <t>527348</t>
  </si>
  <si>
    <t>04 74 73 01 66</t>
  </si>
  <si>
    <t>01100 OYONNAX</t>
  </si>
  <si>
    <t>9 Rue FELIX Druard</t>
  </si>
  <si>
    <t>INFREP OYONNAX</t>
  </si>
  <si>
    <t>32441928200821</t>
  </si>
  <si>
    <t>507180</t>
  </si>
  <si>
    <t>02 33 85 31 20</t>
  </si>
  <si>
    <t>Rue Ferdinand de Boyères</t>
  </si>
  <si>
    <t>INFREP ORNE MORTAGNE</t>
  </si>
  <si>
    <t>32441928200847</t>
  </si>
  <si>
    <t>488240</t>
  </si>
  <si>
    <t>0238626400</t>
  </si>
  <si>
    <t>BP 2221</t>
  </si>
  <si>
    <t>1 Rue des Charretiers</t>
  </si>
  <si>
    <t>INFREP ORLEANS</t>
  </si>
  <si>
    <t>32441928200789</t>
  </si>
  <si>
    <t>497605</t>
  </si>
  <si>
    <t>0467065008</t>
  </si>
  <si>
    <t>4 Rue RONDELET</t>
  </si>
  <si>
    <t>INFREP MONTPELLIER</t>
  </si>
  <si>
    <t>32441928201126</t>
  </si>
  <si>
    <t>525637</t>
  </si>
  <si>
    <t>0475537514</t>
  </si>
  <si>
    <t>4 AVENUE GASTON VERNIER</t>
  </si>
  <si>
    <t>INFREP MONTELIMAR</t>
  </si>
  <si>
    <t>32441928201159</t>
  </si>
  <si>
    <t>562440</t>
  </si>
  <si>
    <t>0558852116</t>
  </si>
  <si>
    <t>8 Rue Marcel DAVID</t>
  </si>
  <si>
    <t>INFREP MONT DE MARSAN</t>
  </si>
  <si>
    <t>32441928201233</t>
  </si>
  <si>
    <t>535989</t>
  </si>
  <si>
    <t>0233039090</t>
  </si>
  <si>
    <t>2 Rue BOURGOGNE</t>
  </si>
  <si>
    <t>INFREP MANCHE CHERBOURG</t>
  </si>
  <si>
    <t>32441928200953</t>
  </si>
  <si>
    <t>551119</t>
  </si>
  <si>
    <t>0235626027</t>
  </si>
  <si>
    <t>IMM LE ROLLON - BAT B - 4E ET.</t>
  </si>
  <si>
    <t>108 Avenue de Bretagne</t>
  </si>
  <si>
    <t>INFREP HAUTE NORMANDIE ROUEN</t>
  </si>
  <si>
    <t>32441928201100</t>
  </si>
  <si>
    <t>571787</t>
  </si>
  <si>
    <t>02 54 61 34 60</t>
  </si>
  <si>
    <t>7 Rue Albert 1er</t>
  </si>
  <si>
    <t>INFREP CHATEAUROUX</t>
  </si>
  <si>
    <t>32441928201316</t>
  </si>
  <si>
    <t>556804</t>
  </si>
  <si>
    <t>02 31 53 18 69</t>
  </si>
  <si>
    <t>14 Avenue de Garbsen</t>
  </si>
  <si>
    <t>INFREP CALVADOS HEROUVILLE</t>
  </si>
  <si>
    <t>32441928200961</t>
  </si>
  <si>
    <t>521437</t>
  </si>
  <si>
    <t>0155389393</t>
  </si>
  <si>
    <t>96 Avenue DU GENERAL LECLERC</t>
  </si>
  <si>
    <t>08/06/2015</t>
  </si>
  <si>
    <t>INFREP BOULOGNE</t>
  </si>
  <si>
    <t>32441928201134</t>
  </si>
  <si>
    <t>499006</t>
  </si>
  <si>
    <t>05 56 02 41 35</t>
  </si>
  <si>
    <t>Zone d'Activités Achard Bat C</t>
  </si>
  <si>
    <t>110 Rue Achard</t>
  </si>
  <si>
    <t>INFREP BORDEAUX</t>
  </si>
  <si>
    <t>32441928201142</t>
  </si>
  <si>
    <t>452841</t>
  </si>
  <si>
    <t>0475355050</t>
  </si>
  <si>
    <t>25 Rue DES GRIOTTES</t>
  </si>
  <si>
    <t>INFREP AUBENAS</t>
  </si>
  <si>
    <t>32441928200839</t>
  </si>
  <si>
    <t>507003</t>
  </si>
  <si>
    <t>0241791900</t>
  </si>
  <si>
    <t>5 Square DE LA BELLE ETOILE</t>
  </si>
  <si>
    <t>09/03/2016</t>
  </si>
  <si>
    <t>INFREP ANGERS</t>
  </si>
  <si>
    <t>32441928200854</t>
  </si>
  <si>
    <t>477308</t>
  </si>
  <si>
    <t>09 70 19 24 10</t>
  </si>
  <si>
    <t>Péripole II Porte H1</t>
  </si>
  <si>
    <t>12 Avenue Du Val De Fontenay</t>
  </si>
  <si>
    <t>INFA FONTENAY SOUS BOIS</t>
  </si>
  <si>
    <t>INSTITUT NATIONAL DE FORMATION ET D'APPLICATION SIEGE</t>
  </si>
  <si>
    <t>474046</t>
  </si>
  <si>
    <t>515 Rue De L Industrie</t>
  </si>
  <si>
    <t>INFA HERAULT MONTPELLIER</t>
  </si>
  <si>
    <t>INSTITUT NATIONAL DE FORMATION ET D'APPLICATION HERAULT</t>
  </si>
  <si>
    <t>548613</t>
  </si>
  <si>
    <t>43000 AIGUILHE</t>
  </si>
  <si>
    <t>Chemin DE LA JALAVOUX</t>
  </si>
  <si>
    <t>INFA HAUTE LOIRE AIGUILHE</t>
  </si>
  <si>
    <t>INSTITUT NATIONAL DE FORMATION ET D'APPLICATION DU CCO HAUTE LOIRE</t>
  </si>
  <si>
    <t>578538</t>
  </si>
  <si>
    <t>03 81 88 23 61</t>
  </si>
  <si>
    <t>2 Rue De L Ermitage</t>
  </si>
  <si>
    <t>8 Chemin DE PALENTE</t>
  </si>
  <si>
    <t>FONDATION INFA DOUBS BESANCON</t>
  </si>
  <si>
    <t>INSTITUT NATIONAL DE FORMATION ET D'APPLICATION DU CCO FRANCHE COMTE</t>
  </si>
  <si>
    <t>NDA DE INFA SIEGE SOCIAL</t>
  </si>
  <si>
    <t>473546</t>
  </si>
  <si>
    <t>05 59 98 50 50</t>
  </si>
  <si>
    <t>40 Rue de Liège</t>
  </si>
  <si>
    <t>INFA PAU</t>
  </si>
  <si>
    <t>INSTITUT NATIONAL DE FORMATION ET D'APPLICATION DU CCO</t>
  </si>
  <si>
    <t>175869</t>
  </si>
  <si>
    <t>02789</t>
  </si>
  <si>
    <t>01 45 14 64 03</t>
  </si>
  <si>
    <t>5 Rue ANQUETIL</t>
  </si>
  <si>
    <t>22/06/2023</t>
  </si>
  <si>
    <t>INFA NOGENT SUR MARNE</t>
  </si>
  <si>
    <t>474710</t>
  </si>
  <si>
    <t>0384826697</t>
  </si>
  <si>
    <t>6 Place Nationale Charles de Gaulle</t>
  </si>
  <si>
    <t>INFA FRANCHE COMTE  JURA DOLE</t>
  </si>
  <si>
    <t>L'INFA DU CANTAL NE POSSEDE PAS DE NUMERO D'ACTIVITE</t>
  </si>
  <si>
    <t>467935</t>
  </si>
  <si>
    <t>04 71 48 47 22</t>
  </si>
  <si>
    <t>7 Avenue GEORGES POMPIDOU</t>
  </si>
  <si>
    <t>INFA CANTAL</t>
  </si>
  <si>
    <t>651412</t>
  </si>
  <si>
    <t>10 Rue de l aGlacerie</t>
  </si>
  <si>
    <t>INFA MONTLUCON</t>
  </si>
  <si>
    <t>INSTITUT NATIONAL DE FORMATION ET D'APPLICATION</t>
  </si>
  <si>
    <t>460813</t>
  </si>
  <si>
    <t>05 55 23 39 07</t>
  </si>
  <si>
    <t>3 Avenue Roger Roncier</t>
  </si>
  <si>
    <t>INFA LIMOUSIN</t>
  </si>
  <si>
    <t>480836</t>
  </si>
  <si>
    <t>03 86 93 05 05</t>
  </si>
  <si>
    <t>15 Rue Du Gue</t>
  </si>
  <si>
    <t>INFA BOURGOGNE</t>
  </si>
  <si>
    <t>480691</t>
  </si>
  <si>
    <t>107 Avenue De La Liberation</t>
  </si>
  <si>
    <t>INFA AUVERGNE</t>
  </si>
  <si>
    <t>540663</t>
  </si>
  <si>
    <t>5-9 Rue anquetil</t>
  </si>
  <si>
    <t>INFA 60 GOUVIEUX</t>
  </si>
  <si>
    <t>INSTITUT NATIONAL DE FORMATION ET APPLICATION PICARDIE</t>
  </si>
  <si>
    <t>597296</t>
  </si>
  <si>
    <t>03 66 72 45 15</t>
  </si>
  <si>
    <t>30 Rue DU MOLINEL</t>
  </si>
  <si>
    <t>INFS LILLE</t>
  </si>
  <si>
    <t>INSTITUT NATIONAL DE FORMATION DE LA SECURITE LILLE</t>
  </si>
  <si>
    <t>32590955659</t>
  </si>
  <si>
    <t>83786319000018</t>
  </si>
  <si>
    <t>422691</t>
  </si>
  <si>
    <t>01745</t>
  </si>
  <si>
    <t>01 55 28 35 87</t>
  </si>
  <si>
    <t>9 Rue Bezout</t>
  </si>
  <si>
    <t>INFCI PARIS</t>
  </si>
  <si>
    <t>INSTITUT NATIONAL DE FORMATION CONTINUE DES INFIRMIERES - INFCI</t>
  </si>
  <si>
    <t>11753798175</t>
  </si>
  <si>
    <t>47822390200030</t>
  </si>
  <si>
    <t>592134</t>
  </si>
  <si>
    <t>04 66 23 63 07</t>
  </si>
  <si>
    <t>30900 ST CESAIRE</t>
  </si>
  <si>
    <t>65 Rue Du Moulin Vedel</t>
  </si>
  <si>
    <t>16/03/2020</t>
  </si>
  <si>
    <t>INSF NIMES</t>
  </si>
  <si>
    <t>INSTITUT NATIONAL DE FORMATION A LA SECURITE</t>
  </si>
  <si>
    <t>76300425330</t>
  </si>
  <si>
    <t>83805240500027</t>
  </si>
  <si>
    <t>552483</t>
  </si>
  <si>
    <t>01 40 05 39 76</t>
  </si>
  <si>
    <t>17 Place De L Argonne</t>
  </si>
  <si>
    <t>INSTITUT 4.10 PARIS</t>
  </si>
  <si>
    <t>INSTITUT NATIONAL DE FORMATION - SIEGE SOCIAL</t>
  </si>
  <si>
    <t>11755456275</t>
  </si>
  <si>
    <t>81515871200092</t>
  </si>
  <si>
    <t>434267</t>
  </si>
  <si>
    <t>01 41 83 42 00</t>
  </si>
  <si>
    <t>27 Avenue PARMENTIER</t>
  </si>
  <si>
    <t>INAVEM</t>
  </si>
  <si>
    <t>INSTITUT NATIONAL D'AIDE AUX VICTIMES ET DE MEDIATION</t>
  </si>
  <si>
    <t>11754528775</t>
  </si>
  <si>
    <t>33917570500054</t>
  </si>
  <si>
    <t>644389</t>
  </si>
  <si>
    <t>01 49 92 12 99</t>
  </si>
  <si>
    <t>10 Rue Voltaire</t>
  </si>
  <si>
    <t>INCM NANTES</t>
  </si>
  <si>
    <t>INSTITUT NATIONAL CYCLE ET DU MOTOCYCLE</t>
  </si>
  <si>
    <t>78471393500079</t>
  </si>
  <si>
    <t>542684</t>
  </si>
  <si>
    <t>47 DU COMMANDANT ROLLAND</t>
  </si>
  <si>
    <t>INCM LE BOURGET</t>
  </si>
  <si>
    <t>78471393500038</t>
  </si>
  <si>
    <t>65869</t>
  </si>
  <si>
    <t>02 35 58 17 77</t>
  </si>
  <si>
    <t>BP 1032</t>
  </si>
  <si>
    <t>150 Boulevard de l'Europe</t>
  </si>
  <si>
    <t>INBP</t>
  </si>
  <si>
    <t>INSTITUT NATIONAL BOULANGERIE PATISSERIE</t>
  </si>
  <si>
    <t>23750036676</t>
  </si>
  <si>
    <t>31504294500032</t>
  </si>
  <si>
    <t>536544</t>
  </si>
  <si>
    <t>04 73 83 36 00</t>
  </si>
  <si>
    <t>42 Rue Scheffer</t>
  </si>
  <si>
    <t>L'INSTITUT AGRO ENSEIGNEMENT A DISTANCE PARIS</t>
  </si>
  <si>
    <t>INSTITUT NAT D'ENSEIGNEMENT SUP AGRICULTURE ALIMENTATION ENVIRONNEMENT</t>
  </si>
  <si>
    <t>11756150075</t>
  </si>
  <si>
    <t>13002622200013</t>
  </si>
  <si>
    <t>136712</t>
  </si>
  <si>
    <t>01612</t>
  </si>
  <si>
    <t>03 89 62 94 21</t>
  </si>
  <si>
    <t>68190 UNGERSHEIM</t>
  </si>
  <si>
    <t>54 Rue Saint-Michel</t>
  </si>
  <si>
    <t>10/02/2020</t>
  </si>
  <si>
    <t>INSTITUT NAISSANCE ET FORMATIONS</t>
  </si>
  <si>
    <t>42680093068</t>
  </si>
  <si>
    <t>45153397000039</t>
  </si>
  <si>
    <t>103767</t>
  </si>
  <si>
    <t>0297842846</t>
  </si>
  <si>
    <t>14 Rue COLBERT</t>
  </si>
  <si>
    <t>IMFB</t>
  </si>
  <si>
    <t>INSTITUT MUTUALISTE DE FORMATION DE BRETAGNE MUTUALITE FRANCAISE FINISTERE MORBIHAN</t>
  </si>
  <si>
    <t>53560209856</t>
  </si>
  <si>
    <t>77786382000034</t>
  </si>
  <si>
    <t>494021</t>
  </si>
  <si>
    <t>04 90 53 12 52</t>
  </si>
  <si>
    <t>95 Boulevard RAOUL FRANCOU</t>
  </si>
  <si>
    <t>IMFP SALON DE PROVENCE</t>
  </si>
  <si>
    <t>INSTITUT MUSICAL DE FORMATION PROFESSIONNELLE</t>
  </si>
  <si>
    <t>93130130813</t>
  </si>
  <si>
    <t>32720342800047</t>
  </si>
  <si>
    <t>507660</t>
  </si>
  <si>
    <t>05731</t>
  </si>
  <si>
    <t>04 67 61 15 05</t>
  </si>
  <si>
    <t>209 Avenue DES APOTHICAIRES</t>
  </si>
  <si>
    <t>IMIM</t>
  </si>
  <si>
    <t>INSTITUT MONTPELLIERAIN IMAGERIE MEDICO BIOLOGIQUE</t>
  </si>
  <si>
    <t>91340417634</t>
  </si>
  <si>
    <t>34907475700023</t>
  </si>
  <si>
    <t>555939</t>
  </si>
  <si>
    <t>CENTRE VICTOR HUGO</t>
  </si>
  <si>
    <t>10 Boulevard VICTOR HUGO</t>
  </si>
  <si>
    <t>IMHEM</t>
  </si>
  <si>
    <t>INSTITUT MONTPELLIERAIN D'HYPNOSE ERICKSONIENNE MEDICALE</t>
  </si>
  <si>
    <t>76340915034</t>
  </si>
  <si>
    <t>50300305500012</t>
  </si>
  <si>
    <t>653378</t>
  </si>
  <si>
    <t>02 46 65 05 65</t>
  </si>
  <si>
    <t>49 Boulevard de Preuilly</t>
  </si>
  <si>
    <t>INSTITUT MON ASSISTANT NUMERIQUE</t>
  </si>
  <si>
    <t>INSTITUT MON ASSISTANT NUMERIQUE - INSTITUT M@N</t>
  </si>
  <si>
    <t>24370431237</t>
  </si>
  <si>
    <t>90328369500018</t>
  </si>
  <si>
    <t>682305</t>
  </si>
  <si>
    <t>01 60 76 40 40</t>
  </si>
  <si>
    <t>9 Rue Charles Fourier Les Epinettes</t>
  </si>
  <si>
    <t>INST MINES TELECOM BUSINESS SCHOOL  EVRY COURCOURONNES</t>
  </si>
  <si>
    <t>INSTITUT MINES TELECOM BUSINESS SCHOOL</t>
  </si>
  <si>
    <t>11910803891</t>
  </si>
  <si>
    <t>18009202500063</t>
  </si>
  <si>
    <t>496560</t>
  </si>
  <si>
    <t>01 45 81 80 80</t>
  </si>
  <si>
    <t>IMT TELECOM SUDPARIS EVRY COURCOURONNES</t>
  </si>
  <si>
    <t>INSTITUT MINES TELECOM - TELECOM SUDPARIS</t>
  </si>
  <si>
    <t>11910803791</t>
  </si>
  <si>
    <t>18009202500055</t>
  </si>
  <si>
    <t>626788</t>
  </si>
  <si>
    <t>01 75 31 40 00</t>
  </si>
  <si>
    <t>19 Place Palaiseau</t>
  </si>
  <si>
    <t>IMT PALAISEAU</t>
  </si>
  <si>
    <t>INSTITUT MINES TELECOM - TELECOM PARIS</t>
  </si>
  <si>
    <t>11910853791</t>
  </si>
  <si>
    <t>18009202500162</t>
  </si>
  <si>
    <t>657633</t>
  </si>
  <si>
    <t>BP 20145</t>
  </si>
  <si>
    <t>Rue GUGLIELMO MARCONI</t>
  </si>
  <si>
    <t>IMT NORD EUROPE VILLENEUVE D ASCQ</t>
  </si>
  <si>
    <t>INSTITUT MINES TELECOM - IMT NORD EUROPE</t>
  </si>
  <si>
    <t>32590936759</t>
  </si>
  <si>
    <t>18009202500139</t>
  </si>
  <si>
    <t>396564</t>
  </si>
  <si>
    <t>03528</t>
  </si>
  <si>
    <t>02 40 93 62 39</t>
  </si>
  <si>
    <t>7 Quai HENRI BARBUSSE</t>
  </si>
  <si>
    <t>INSTITUT MIMETHYS</t>
  </si>
  <si>
    <t>52850140885</t>
  </si>
  <si>
    <t>51037518100052</t>
  </si>
  <si>
    <t>425229</t>
  </si>
  <si>
    <t>06245</t>
  </si>
  <si>
    <t>05 61 73 11 87</t>
  </si>
  <si>
    <t>7 Rue THERON DE MONTAUGE</t>
  </si>
  <si>
    <t>IMHETO</t>
  </si>
  <si>
    <t>INSTITUT MILTON H ERICKSON TOULOUSE OCCITANIE</t>
  </si>
  <si>
    <t>73310569131</t>
  </si>
  <si>
    <t>51758180700032</t>
  </si>
  <si>
    <t>476663</t>
  </si>
  <si>
    <t>CANTON DE HATLEY</t>
  </si>
  <si>
    <t>33 BEAUDETTE</t>
  </si>
  <si>
    <t>IMHEQ</t>
  </si>
  <si>
    <t>INSTITUT MILTON H ERICKSON QUEBEC</t>
  </si>
  <si>
    <t>203312</t>
  </si>
  <si>
    <t>06 72 93 81 62</t>
  </si>
  <si>
    <t>33 Rue de Beaunay</t>
  </si>
  <si>
    <t>IMHEN</t>
  </si>
  <si>
    <t>INSTITUT MILTON H ERICKSON DE NORMANDIE</t>
  </si>
  <si>
    <t>23760246376</t>
  </si>
  <si>
    <t>41804702300027</t>
  </si>
  <si>
    <t>390227</t>
  </si>
  <si>
    <t>0695203090</t>
  </si>
  <si>
    <t>69580 SATHONAY CAMP</t>
  </si>
  <si>
    <t>CHEZ GUILLAUME MATHE</t>
  </si>
  <si>
    <t>31 Avenue PAUL DELORME</t>
  </si>
  <si>
    <t>IME LYON</t>
  </si>
  <si>
    <t>INSTITUT MILTON H ERICKSON DE LYON</t>
  </si>
  <si>
    <t>82691120269</t>
  </si>
  <si>
    <t>52210927100026</t>
  </si>
  <si>
    <t>530244</t>
  </si>
  <si>
    <t>ZithaKlinik</t>
  </si>
  <si>
    <t>36 Rue Sainte-Zithe</t>
  </si>
  <si>
    <t>27/10/2015</t>
  </si>
  <si>
    <t>IMHEL</t>
  </si>
  <si>
    <t>INSTITUT MILTON H ERICKSON DE LUXEMBOURG</t>
  </si>
  <si>
    <t>510543</t>
  </si>
  <si>
    <t>+3243673185</t>
  </si>
  <si>
    <t>30 Rue EMILE COLLARD</t>
  </si>
  <si>
    <t>INSTITUT MILTON H ERICKSON DE LIEGE</t>
  </si>
  <si>
    <t>522170</t>
  </si>
  <si>
    <t>06 26 39 00 35</t>
  </si>
  <si>
    <t>1 Rue D HAITZART</t>
  </si>
  <si>
    <t>IMHE BIARRITZ</t>
  </si>
  <si>
    <t>INSTITUT MILTON H. ERICKSON BIARRITZ PAYS BASQUE</t>
  </si>
  <si>
    <t>72640371464</t>
  </si>
  <si>
    <t>53040929100016</t>
  </si>
  <si>
    <t>530372</t>
  </si>
  <si>
    <t>04 68 51 81 84</t>
  </si>
  <si>
    <t>152 Avenue GUYNEMER</t>
  </si>
  <si>
    <t>INSTITUT MIDI-LANGUES</t>
  </si>
  <si>
    <t>91660172466</t>
  </si>
  <si>
    <t>79803331200017</t>
  </si>
  <si>
    <t>311844</t>
  </si>
  <si>
    <t>05 61 27 53 02</t>
  </si>
  <si>
    <t>20 Rue JEAN MOULIN</t>
  </si>
  <si>
    <t>IMARA</t>
  </si>
  <si>
    <t>INSTITUT METIERS DE L'ART ET DE L'ARTISANAT D'ART</t>
  </si>
  <si>
    <t>73310235731</t>
  </si>
  <si>
    <t>40114745900028</t>
  </si>
  <si>
    <t>110851</t>
  </si>
  <si>
    <t>0251488482</t>
  </si>
  <si>
    <t>85600 LA GUYONNIERE</t>
  </si>
  <si>
    <t>La Guyonnière</t>
  </si>
  <si>
    <t>Allée de Meslay</t>
  </si>
  <si>
    <t>INSTITUT MESLAY</t>
  </si>
  <si>
    <t>52850014085</t>
  </si>
  <si>
    <t>78642897900029</t>
  </si>
  <si>
    <t>525893</t>
  </si>
  <si>
    <t>04 67 29 60 05</t>
  </si>
  <si>
    <t>34130 CANDILLARGUES</t>
  </si>
  <si>
    <t>RD 106</t>
  </si>
  <si>
    <t>MAS DES BONNES OUEST</t>
  </si>
  <si>
    <t>IMDERPLAM CANDILLARGUES</t>
  </si>
  <si>
    <t>INSTITUT MEDITERRANEEN DOCUMENTATION ENSEIGNEMENT RECHERCHE SUR PLANTES MEDICINALES</t>
  </si>
  <si>
    <t>91340774434</t>
  </si>
  <si>
    <t>78845629100012</t>
  </si>
  <si>
    <t>168816</t>
  </si>
  <si>
    <t>CHR La Miséricorde</t>
  </si>
  <si>
    <t>27 Avenue Impératrice-Eugénie</t>
  </si>
  <si>
    <t>IMSMAH</t>
  </si>
  <si>
    <t>INSTITUT MEDITERRANEEN DES SCIENCES MEDICALES APPLIQUEES A L'HYPERBARIE</t>
  </si>
  <si>
    <t>94201018320</t>
  </si>
  <si>
    <t>82755743000010</t>
  </si>
  <si>
    <t>529035</t>
  </si>
  <si>
    <t>06046</t>
  </si>
  <si>
    <t>06 37 28 18 08</t>
  </si>
  <si>
    <t>4 Avenue BALBI</t>
  </si>
  <si>
    <t>01/10/2015</t>
  </si>
  <si>
    <t>IM'AGE</t>
  </si>
  <si>
    <t>INSTITUT MEDITERRANEEN D'APPRENTISSAGE GERONTOLOGIQUE</t>
  </si>
  <si>
    <t>53405470500023</t>
  </si>
  <si>
    <t>620932</t>
  </si>
  <si>
    <t>05 55 02 20 40</t>
  </si>
  <si>
    <t>Rue Françoise Dolto</t>
  </si>
  <si>
    <t>IME SAINT JUNIEN</t>
  </si>
  <si>
    <t>INSTITUT MEDICO EDUCATIF SAINT JUNIEN</t>
  </si>
  <si>
    <t>26871542200021</t>
  </si>
  <si>
    <t>585038</t>
  </si>
  <si>
    <t>0251747012</t>
  </si>
  <si>
    <t>60 Avenue de Bodon</t>
  </si>
  <si>
    <t>IME L'ESTUAIRE ST BREVIN LES PINS</t>
  </si>
  <si>
    <t>INSTITUT MEDICO EDUCATIF L'ESTUAIRE</t>
  </si>
  <si>
    <t>26440303100018</t>
  </si>
  <si>
    <t>489384</t>
  </si>
  <si>
    <t>05 94 30 14 58</t>
  </si>
  <si>
    <t>BP 6015</t>
  </si>
  <si>
    <t>Route de Baduel</t>
  </si>
  <si>
    <t>IMED CAYENNE</t>
  </si>
  <si>
    <t>INSTITUT MEDICO EDUCATIF DEPARTEMENTAL LEOPOLD HEDER</t>
  </si>
  <si>
    <t>26973301000020</t>
  </si>
  <si>
    <t>77240</t>
  </si>
  <si>
    <t>BP 416</t>
  </si>
  <si>
    <t>16 Rue HENRI HUCHARD</t>
  </si>
  <si>
    <t>30/12/2016</t>
  </si>
  <si>
    <t>IMEA</t>
  </si>
  <si>
    <t>INSTITUT MEDECINE EPIDEMIOLOGIE APPLIQUEE</t>
  </si>
  <si>
    <t>11753462775</t>
  </si>
  <si>
    <t>78477970400039</t>
  </si>
  <si>
    <t>286631</t>
  </si>
  <si>
    <t>05335</t>
  </si>
  <si>
    <t>05 61 15 41 54</t>
  </si>
  <si>
    <t>33 Rue DES ORFEVRES</t>
  </si>
  <si>
    <t>INSTITUT MCKENZIE FRANCE</t>
  </si>
  <si>
    <t>73310368131</t>
  </si>
  <si>
    <t>43449163500034</t>
  </si>
  <si>
    <t>495888</t>
  </si>
  <si>
    <t>0596519614</t>
  </si>
  <si>
    <t>Les Hauts de Morne Dillon</t>
  </si>
  <si>
    <t>Immeuble PLOCARA</t>
  </si>
  <si>
    <t>SN IMFS</t>
  </si>
  <si>
    <t>INSTITUT MARTINIQUAIS DE FORMATION SUPERIEUR</t>
  </si>
  <si>
    <t>97970155197</t>
  </si>
  <si>
    <t>50351546200011</t>
  </si>
  <si>
    <t>578174</t>
  </si>
  <si>
    <t>05 96 69 24 24</t>
  </si>
  <si>
    <t>BP 10277</t>
  </si>
  <si>
    <t>Avenue SALVADOR ALLENDE - Batiment Ab Cite Dillon</t>
  </si>
  <si>
    <t>IMFPA</t>
  </si>
  <si>
    <t>INSTITUT MARTINIQUAIS DE FORMATION PROFESSIONNELLE POUR ADULTES</t>
  </si>
  <si>
    <t>97973068497</t>
  </si>
  <si>
    <t>81142142900028</t>
  </si>
  <si>
    <t>661879</t>
  </si>
  <si>
    <t>06 96 03 38 49</t>
  </si>
  <si>
    <t>56 Route DE CHATEAUBOEUF</t>
  </si>
  <si>
    <t>IMDC</t>
  </si>
  <si>
    <t>INSTITUT MARTINIQUAIS DE DEVELOPPEMENT DES COMPETENCES</t>
  </si>
  <si>
    <t>02973255197</t>
  </si>
  <si>
    <t>87910736500014</t>
  </si>
  <si>
    <t>658315</t>
  </si>
  <si>
    <t>06 19 18 40 71</t>
  </si>
  <si>
    <t>77590 BOIS LE ROI</t>
  </si>
  <si>
    <t>10 Rue DE LA MESSE</t>
  </si>
  <si>
    <t>INSTITUT MAP UP</t>
  </si>
  <si>
    <t>11770584277</t>
  </si>
  <si>
    <t>53766448400012</t>
  </si>
  <si>
    <t>441405</t>
  </si>
  <si>
    <t>03 80 62 13 09</t>
  </si>
  <si>
    <t>36 Rue Du Village</t>
  </si>
  <si>
    <t>IMOP DPA</t>
  </si>
  <si>
    <t>INSTITUT MAITRISE OUVRAGE PUBL ET DROIT - IMOP DPA</t>
  </si>
  <si>
    <t>26210193821</t>
  </si>
  <si>
    <t>44040769000013</t>
  </si>
  <si>
    <t>508536</t>
  </si>
  <si>
    <t>04 72 18 02 20</t>
  </si>
  <si>
    <t>BP 25</t>
  </si>
  <si>
    <t>Chemin DE CALABERT - CHATEAU DU VIVIER</t>
  </si>
  <si>
    <t>INSTITUT LYFE ID - INNOVATION ET DEVELOPPEMENT</t>
  </si>
  <si>
    <t>82691141769</t>
  </si>
  <si>
    <t>52898304200011</t>
  </si>
  <si>
    <t>89450</t>
  </si>
  <si>
    <t>05 55 32 59 16</t>
  </si>
  <si>
    <t>5 Rue D'ISLY</t>
  </si>
  <si>
    <t>ILFG</t>
  </si>
  <si>
    <t>INSTITUT LIMOUSIN DE FORMATION ET DE GESTALT THERAPIE</t>
  </si>
  <si>
    <t>74870050487</t>
  </si>
  <si>
    <t>38223651100061</t>
  </si>
  <si>
    <t>86710</t>
  </si>
  <si>
    <t>05 61 36 08 08</t>
  </si>
  <si>
    <t>BP 45204</t>
  </si>
  <si>
    <t>50 Rue DE LIMAYRAC</t>
  </si>
  <si>
    <t>INSTITUT DE FORMATION PERMANENTE LIMAYRAC</t>
  </si>
  <si>
    <t>INSTITUT LIMAYRAC CTRE FORM PERMANENTE</t>
  </si>
  <si>
    <t>73310003031</t>
  </si>
  <si>
    <t>77694486000019</t>
  </si>
  <si>
    <t>456858</t>
  </si>
  <si>
    <t>ILMH</t>
  </si>
  <si>
    <t>INSTITUT LIBRE MARIE HAPS</t>
  </si>
  <si>
    <t>561721</t>
  </si>
  <si>
    <t>04 97 06 64 51</t>
  </si>
  <si>
    <t>10 Rue MOZART</t>
  </si>
  <si>
    <t>ILEC CANNES SARL</t>
  </si>
  <si>
    <t>INSTITUT LIBRE ECOLE COMMERCIALE CANNES SARL</t>
  </si>
  <si>
    <t>93060695906</t>
  </si>
  <si>
    <t>53540767000012</t>
  </si>
  <si>
    <t>656811</t>
  </si>
  <si>
    <t>02 38 52 12 12</t>
  </si>
  <si>
    <t>450 Rue des Jonquilles</t>
  </si>
  <si>
    <t>INST ''LES CENT ARPENTS'' MUTELLE GRPE BNP PARIBAS</t>
  </si>
  <si>
    <t>INSTITUT ''LES CENT ARPENTS'' DE LA MUTELLE DU GROUPE BNP PARIBAS</t>
  </si>
  <si>
    <t>24450251645</t>
  </si>
  <si>
    <t>32421514400019</t>
  </si>
  <si>
    <t>386200</t>
  </si>
  <si>
    <t>01 41 16 73 37</t>
  </si>
  <si>
    <t>47 Boulevard de Pesaro</t>
  </si>
  <si>
    <t>INSTITUT LEONARD DE VINCI</t>
  </si>
  <si>
    <t>11921384392</t>
  </si>
  <si>
    <t>44087031900025</t>
  </si>
  <si>
    <t>640943</t>
  </si>
  <si>
    <t>02 31 46 72 07</t>
  </si>
  <si>
    <t>CS 80269</t>
  </si>
  <si>
    <t>60 Rue d'Hérouville</t>
  </si>
  <si>
    <t>08/06/2022</t>
  </si>
  <si>
    <t>INSTITUT LEMONNIER CFC</t>
  </si>
  <si>
    <t>28140314914</t>
  </si>
  <si>
    <t>83435639600012</t>
  </si>
  <si>
    <t>537408</t>
  </si>
  <si>
    <t>INSTITUT LEAN FRANCE</t>
  </si>
  <si>
    <t>24450295945</t>
  </si>
  <si>
    <t>49931117300037</t>
  </si>
  <si>
    <t>355847</t>
  </si>
  <si>
    <t>01 47 64 16 46</t>
  </si>
  <si>
    <t>6 Galvani</t>
  </si>
  <si>
    <t>INSTITUT LAUGIER</t>
  </si>
  <si>
    <t>11751287375</t>
  </si>
  <si>
    <t>44065952200054</t>
  </si>
  <si>
    <t>477930</t>
  </si>
  <si>
    <t>2 Boulevard MAGENTA</t>
  </si>
  <si>
    <t>INSTITUT KORZYBSKI</t>
  </si>
  <si>
    <t>11752574975</t>
  </si>
  <si>
    <t>45140616900016</t>
  </si>
  <si>
    <t>605232</t>
  </si>
  <si>
    <t>07 86 28 30 49</t>
  </si>
  <si>
    <t>24430 COURSAC</t>
  </si>
  <si>
    <t>26 Route Du Bourg</t>
  </si>
  <si>
    <t>IKJ</t>
  </si>
  <si>
    <t>INSTITUT KING JULIANE</t>
  </si>
  <si>
    <t>72240176024</t>
  </si>
  <si>
    <t>80950358400025</t>
  </si>
  <si>
    <t>481798</t>
  </si>
  <si>
    <t>01 79 82 11 44</t>
  </si>
  <si>
    <t>1 Rue DES EVEUSES</t>
  </si>
  <si>
    <t>INSTITUT KALLIOPE - ISEK</t>
  </si>
  <si>
    <t>INSTITUT KALLIOPE</t>
  </si>
  <si>
    <t>11910732091</t>
  </si>
  <si>
    <t>79803051600040</t>
  </si>
  <si>
    <t>478090</t>
  </si>
  <si>
    <t>05 56 51 01 53</t>
  </si>
  <si>
    <t>LES JARDINS DE GAMBETTA</t>
  </si>
  <si>
    <t>74 Rue GEORGES BONNAC - TOUR 4</t>
  </si>
  <si>
    <t>IJA</t>
  </si>
  <si>
    <t>INSTITUT JURIDIQUE D'AQUITAINE</t>
  </si>
  <si>
    <t>72330679333</t>
  </si>
  <si>
    <t>44026336600047</t>
  </si>
  <si>
    <t>584850</t>
  </si>
  <si>
    <t>01 56 58 63 00</t>
  </si>
  <si>
    <t>37 Rue DES VOLONTAIRES</t>
  </si>
  <si>
    <t>CMJL</t>
  </si>
  <si>
    <t>INSTITUT JEROME LEJEUNE</t>
  </si>
  <si>
    <t>11755871075</t>
  </si>
  <si>
    <t>41808803500047</t>
  </si>
  <si>
    <t>301322</t>
  </si>
  <si>
    <t>05 59 65 70 77</t>
  </si>
  <si>
    <t>BP 44</t>
  </si>
  <si>
    <t>Lycée d'Enseignement Agricole Privé</t>
  </si>
  <si>
    <t>INSTITUT JEAN ERRECART</t>
  </si>
  <si>
    <t>484490</t>
  </si>
  <si>
    <t>04 78 77 05 56</t>
  </si>
  <si>
    <t>66 Avenue JEAN MERMOZ</t>
  </si>
  <si>
    <t>IFIR</t>
  </si>
  <si>
    <t>INSTITUT INTERPROFESSIONNEL DU RHONE</t>
  </si>
  <si>
    <t>82690331669</t>
  </si>
  <si>
    <t>38134879600024</t>
  </si>
  <si>
    <t>460734</t>
  </si>
  <si>
    <t>06 67 60 27 34</t>
  </si>
  <si>
    <t>11 Rue ARMOR</t>
  </si>
  <si>
    <t>INSTITUT INTERNATIONAL DE REFLEXOLOGIE FRANCE NORD</t>
  </si>
  <si>
    <t>53290829429</t>
  </si>
  <si>
    <t>50356391800013</t>
  </si>
  <si>
    <t>660425</t>
  </si>
  <si>
    <t>1 819 260 1086</t>
  </si>
  <si>
    <t>CANADA - VICTORIAVILLE</t>
  </si>
  <si>
    <t>49 Rue Laurier O</t>
  </si>
  <si>
    <t>IIP</t>
  </si>
  <si>
    <t>INSTITUT INTERNATIONAL DE PARODONTIE</t>
  </si>
  <si>
    <t>423464</t>
  </si>
  <si>
    <t>07328</t>
  </si>
  <si>
    <t>04 66 62 00 29</t>
  </si>
  <si>
    <t>BÂTIMENT C 3EME ETAGE</t>
  </si>
  <si>
    <t>65 Avenue JEAN JAURES</t>
  </si>
  <si>
    <t>IIFA</t>
  </si>
  <si>
    <t>INSTITUT INTERNATIONAL DE FORMATION A L'AUDIOVISUEL - IIFA</t>
  </si>
  <si>
    <t>91300137430</t>
  </si>
  <si>
    <t>40422717500027</t>
  </si>
  <si>
    <t>662057</t>
  </si>
  <si>
    <t>04 37 69 52 96</t>
  </si>
  <si>
    <t>5 Rue Francois Gillet</t>
  </si>
  <si>
    <t>IICH</t>
  </si>
  <si>
    <t>INSTITUT INTERNATIONAL DE COACHING HUMANISTE</t>
  </si>
  <si>
    <t>84691572069</t>
  </si>
  <si>
    <t>82748129200023</t>
  </si>
  <si>
    <t>627859</t>
  </si>
  <si>
    <t>06 17 64 26 54</t>
  </si>
  <si>
    <t>29 Rue 29 Rue De Reims</t>
  </si>
  <si>
    <t>IIAMS</t>
  </si>
  <si>
    <t>INSTITUT INTERNATIONAL D'AURICULOTHERAPIE MEDICALE SCIENTIFIQUE</t>
  </si>
  <si>
    <t>11941064494</t>
  </si>
  <si>
    <t>83119298400019</t>
  </si>
  <si>
    <t>619644</t>
  </si>
  <si>
    <t>01 34 86 90 64</t>
  </si>
  <si>
    <t>1 Rue DE CLAIREFONTAINE</t>
  </si>
  <si>
    <t>INSTITUT INTERNATIONAL AKSUR</t>
  </si>
  <si>
    <t>INSTITUT INTERNATIONAL AKSUR FORMATION - IIAF</t>
  </si>
  <si>
    <t>11788421378</t>
  </si>
  <si>
    <t>85238870100033</t>
  </si>
  <si>
    <t>510257</t>
  </si>
  <si>
    <t>01 41 45 66 00</t>
  </si>
  <si>
    <t>CNIT 3</t>
  </si>
  <si>
    <t>2 Place de la Défense</t>
  </si>
  <si>
    <t>IHFB IFSI</t>
  </si>
  <si>
    <t>INSTITUT HOSPITALIER FRANCO BRITANNIQUE INSTITUT DE FORMATION EN SOINS INFIRMIERS</t>
  </si>
  <si>
    <t>11922048492</t>
  </si>
  <si>
    <t>77734342700061</t>
  </si>
  <si>
    <t>427561</t>
  </si>
  <si>
    <t>03815</t>
  </si>
  <si>
    <t>03 21 89 20 20</t>
  </si>
  <si>
    <t>62600 BERCK</t>
  </si>
  <si>
    <t>52 Rue DU DOCTEUR CALOT</t>
  </si>
  <si>
    <t>IHB</t>
  </si>
  <si>
    <t>INSTITUT HOPALE DE BERCK SUR MER - IHB</t>
  </si>
  <si>
    <t>52888886000012</t>
  </si>
  <si>
    <t>613551</t>
  </si>
  <si>
    <t>0297628581</t>
  </si>
  <si>
    <t>INSTITUT HILDEGARDIEN</t>
  </si>
  <si>
    <t>11754795375</t>
  </si>
  <si>
    <t>80054453800013</t>
  </si>
  <si>
    <t>465355</t>
  </si>
  <si>
    <t>01395</t>
  </si>
  <si>
    <t>01 42 11 42 11</t>
  </si>
  <si>
    <t>114 Rue Édouard-Vaillant</t>
  </si>
  <si>
    <t>GUSTAVE ROUSSY</t>
  </si>
  <si>
    <t>INSTITUT GUSTAVE ROUSSY</t>
  </si>
  <si>
    <t>11940066194</t>
  </si>
  <si>
    <t>77574110100031</t>
  </si>
  <si>
    <t>201558</t>
  </si>
  <si>
    <t>+32 4 2293811</t>
  </si>
  <si>
    <t>3 Rue DU CHERA</t>
  </si>
  <si>
    <t>INSTITUT GREGORY BATESON SIEGE</t>
  </si>
  <si>
    <t>INSTITUT GREGORY BATESON</t>
  </si>
  <si>
    <t>543949</t>
  </si>
  <si>
    <t>01 40 39 98 80</t>
  </si>
  <si>
    <t>12 Rue Des Bourdonnais 36 Rue Saint Germain L'Auxerrois Angle</t>
  </si>
  <si>
    <t>IGB</t>
  </si>
  <si>
    <t>11754979375</t>
  </si>
  <si>
    <t>43345002000048</t>
  </si>
  <si>
    <t>417350</t>
  </si>
  <si>
    <t>02785</t>
  </si>
  <si>
    <t>0692933555</t>
  </si>
  <si>
    <t>Appartement 5 Residence Petit Serins</t>
  </si>
  <si>
    <t>12 Rue Des Pailles En Queue</t>
  </si>
  <si>
    <t>IGM OUTRE MER FORMADY  L ETANG SALE</t>
  </si>
  <si>
    <t>INSTITUT GINESTE MARESCOTTI OUTRE MER - FORMADY</t>
  </si>
  <si>
    <t>54170120217</t>
  </si>
  <si>
    <t>50926578100021</t>
  </si>
  <si>
    <t>349343</t>
  </si>
  <si>
    <t>04 76 08 06 11</t>
  </si>
  <si>
    <t>9 Rue de New York</t>
  </si>
  <si>
    <t>INSTITUT GREFOR</t>
  </si>
  <si>
    <t>INSTITUT GESTALT THERAPIE RECHERCHE FORMATION</t>
  </si>
  <si>
    <t>82380423438</t>
  </si>
  <si>
    <t>50058486700021</t>
  </si>
  <si>
    <t>150307</t>
  </si>
  <si>
    <t>01344</t>
  </si>
  <si>
    <t>05 56 24 30 15</t>
  </si>
  <si>
    <t>114 Avenue D ARES</t>
  </si>
  <si>
    <t>IGP INSTITUT GEORGES PORTMAN</t>
  </si>
  <si>
    <t>INSTITUT GEORGES PORTMANN</t>
  </si>
  <si>
    <t>72330304933</t>
  </si>
  <si>
    <t>30069165600015</t>
  </si>
  <si>
    <t>552069</t>
  </si>
  <si>
    <t>41 44 255 26 95</t>
  </si>
  <si>
    <t>UNIVERSITATSSPITAL</t>
  </si>
  <si>
    <t>100 RAMISTRASSE</t>
  </si>
  <si>
    <t>03/11/2016</t>
  </si>
  <si>
    <t>INSTITUT FUR ANASTHESIOLOGIE</t>
  </si>
  <si>
    <t>448643</t>
  </si>
  <si>
    <t>3 Avenue IRENE ET FREDERIC JOLIOT CURIE</t>
  </si>
  <si>
    <t>IFS</t>
  </si>
  <si>
    <t>INSTITUT FRANCOPHONE POUR LE DEVELOPPEMENT DU SELF LEADERSHIP</t>
  </si>
  <si>
    <t>11922137392</t>
  </si>
  <si>
    <t>53782910300036</t>
  </si>
  <si>
    <t>118758</t>
  </si>
  <si>
    <t>01 64 23 68 51</t>
  </si>
  <si>
    <t>4 Rue DE LA COUDRE</t>
  </si>
  <si>
    <t>IFB</t>
  </si>
  <si>
    <t>INSTITUT FRANCOIS BOCQUET - IFB</t>
  </si>
  <si>
    <t>11770127877</t>
  </si>
  <si>
    <t>38319928800036</t>
  </si>
  <si>
    <t>666040</t>
  </si>
  <si>
    <t>04 89 25 04 89</t>
  </si>
  <si>
    <t>14 Passage D'HERMES</t>
  </si>
  <si>
    <t>INSTITUT FRANCO ANGLAIS - IFA</t>
  </si>
  <si>
    <t>93830433483</t>
  </si>
  <si>
    <t>53834784000026</t>
  </si>
  <si>
    <t>656586</t>
  </si>
  <si>
    <t>07 67 69 88 57</t>
  </si>
  <si>
    <t>219 Rue DE LA CROIX NIVERT</t>
  </si>
  <si>
    <t>I2FT</t>
  </si>
  <si>
    <t>INSTITUT FRANCILIEN DE FORMATION DU TAXI</t>
  </si>
  <si>
    <t>11921795492</t>
  </si>
  <si>
    <t>52791091300039</t>
  </si>
  <si>
    <t>558412</t>
  </si>
  <si>
    <t>05 59 27 91 23</t>
  </si>
  <si>
    <t>UNITE JEAN PINATEL UFR DEG UPPA</t>
  </si>
  <si>
    <t>Avenue DU DOYEN ROBERT POPLAWSKI</t>
  </si>
  <si>
    <t>IFJR</t>
  </si>
  <si>
    <t>INSTITUT FRANCAIS POUR LA JUSTICE RESTAURATIVE</t>
  </si>
  <si>
    <t>72640377064</t>
  </si>
  <si>
    <t>80250028000010</t>
  </si>
  <si>
    <t>589720</t>
  </si>
  <si>
    <t>0155622121</t>
  </si>
  <si>
    <t>Batiment A</t>
  </si>
  <si>
    <t>171 Avenue CHARLES DE GAULLE</t>
  </si>
  <si>
    <t>IFD - ÉCOLE JURIDIQUE NEUILLY SUR SEINE</t>
  </si>
  <si>
    <t>INSTITUT FRANÇAIS DU DROIT - ÉCOLE JURIDIQUE</t>
  </si>
  <si>
    <t>11922055492</t>
  </si>
  <si>
    <t>80385650900010</t>
  </si>
  <si>
    <t>268495</t>
  </si>
  <si>
    <t>0811 90 21 31</t>
  </si>
  <si>
    <t>BP 207</t>
  </si>
  <si>
    <t>Rue de Terrefort</t>
  </si>
  <si>
    <t>IFCE HARAS NATIONAUX</t>
  </si>
  <si>
    <t>INSTITUT FRANCAIS DU CHEVAL ET DE L'EQUITATION HARAS NATIONAUX</t>
  </si>
  <si>
    <t>52490226749</t>
  </si>
  <si>
    <t>13001044000019</t>
  </si>
  <si>
    <t>595159</t>
  </si>
  <si>
    <t>07853</t>
  </si>
  <si>
    <t>01 42 51 68 84</t>
  </si>
  <si>
    <t>9 Rue De Rocroy</t>
  </si>
  <si>
    <t>IFH</t>
  </si>
  <si>
    <t>INSTITUT FRANCAIS D'HYPNOSE</t>
  </si>
  <si>
    <t>11752920475</t>
  </si>
  <si>
    <t>37789561000071</t>
  </si>
  <si>
    <t>487326</t>
  </si>
  <si>
    <t>03 83 44 88 00</t>
  </si>
  <si>
    <t>BP 267</t>
  </si>
  <si>
    <t>7 Rue du Bois de la Champelle</t>
  </si>
  <si>
    <t>IFBM</t>
  </si>
  <si>
    <t>INSTITUT FRANCAIS DES BOISSONS DE LA BRASSERIE ET DE LA MALTERIE</t>
  </si>
  <si>
    <t>41540001654</t>
  </si>
  <si>
    <t>78332837000029</t>
  </si>
  <si>
    <t>633471</t>
  </si>
  <si>
    <t>0387140075</t>
  </si>
  <si>
    <t>4 Rue SAINT CHARLES</t>
  </si>
  <si>
    <t>INSTITUT FRANCAIS DES AFFAIRES</t>
  </si>
  <si>
    <t>41570090057</t>
  </si>
  <si>
    <t>38480937200046</t>
  </si>
  <si>
    <t>367242</t>
  </si>
  <si>
    <t>06833</t>
  </si>
  <si>
    <t>04 76 93 38 80</t>
  </si>
  <si>
    <t>1285 Route DU MONT</t>
  </si>
  <si>
    <t>IFZ</t>
  </si>
  <si>
    <t>INSTITUT FRANCAIS DE ZOOTHERAPIE</t>
  </si>
  <si>
    <t>82380407338</t>
  </si>
  <si>
    <t>49073694900028</t>
  </si>
  <si>
    <t>553153</t>
  </si>
  <si>
    <t>07 49 59 34 92</t>
  </si>
  <si>
    <t>7 Rue Pierre Bayle</t>
  </si>
  <si>
    <t>IFTS</t>
  </si>
  <si>
    <t>INSTITUT FRANCAIS DE THERAPIE DES SCHEMAS</t>
  </si>
  <si>
    <t>11756186275</t>
  </si>
  <si>
    <t>81434297800024</t>
  </si>
  <si>
    <t>503502</t>
  </si>
  <si>
    <t>01 34 53 40 74</t>
  </si>
  <si>
    <t>95140 GARGES LES GONESSE</t>
  </si>
  <si>
    <t>20 Boulevard de la Muette</t>
  </si>
  <si>
    <t>22/10/2014</t>
  </si>
  <si>
    <t>INSTITUT FRANCAIS DE THANATOPRAXIE</t>
  </si>
  <si>
    <t>11950088495</t>
  </si>
  <si>
    <t>31010789100031</t>
  </si>
  <si>
    <t>330449</t>
  </si>
  <si>
    <t>01 45 87 83 17</t>
  </si>
  <si>
    <t>106 Rue de Monge</t>
  </si>
  <si>
    <t>INSTITUT FRANCAIS DE SHIATSU</t>
  </si>
  <si>
    <t>INSTITUT FRANCAIS DE SHIATSU ET DE PSYCHOLOGIE CORPORELLE APPLIQUEE</t>
  </si>
  <si>
    <t>11753473875</t>
  </si>
  <si>
    <t>43398978700018</t>
  </si>
  <si>
    <t>627434</t>
  </si>
  <si>
    <t>09 72 58 68 48</t>
  </si>
  <si>
    <t>23 Rue BERANGER</t>
  </si>
  <si>
    <t>INSTITUT FRANCAIS DE SECURITE IFS - CFPSP</t>
  </si>
  <si>
    <t>INSTITUT FRANCAIS DE SECURITE IFS - CTRE FORMATION PROF SECURITE PRIVEE</t>
  </si>
  <si>
    <t>11922234392</t>
  </si>
  <si>
    <t>83128462500025</t>
  </si>
  <si>
    <t>564280</t>
  </si>
  <si>
    <t>30260 CANNES ET CLAIRAN</t>
  </si>
  <si>
    <t>MAS DE COSTE</t>
  </si>
  <si>
    <t>IFDP</t>
  </si>
  <si>
    <t>INSTITUT FRANCAIS DE PSYCHOTRAUMATOLOGIE</t>
  </si>
  <si>
    <t>76300405830</t>
  </si>
  <si>
    <t>82469606600011</t>
  </si>
  <si>
    <t>52700</t>
  </si>
  <si>
    <t>0145753015</t>
  </si>
  <si>
    <t>21 Rue Sébastien Mercier</t>
  </si>
  <si>
    <t>IFPNL</t>
  </si>
  <si>
    <t>INSTITUT FRANCAIS DE PROGRAMMATION NEURO LINGUISTIQUE</t>
  </si>
  <si>
    <t>11751075275</t>
  </si>
  <si>
    <t>34403450900028</t>
  </si>
  <si>
    <t>629893</t>
  </si>
  <si>
    <t>06 65 76 15 16</t>
  </si>
  <si>
    <t>15 Rue des Pontots</t>
  </si>
  <si>
    <t>IFNAT BAYONNE</t>
  </si>
  <si>
    <t>INSTITUT FRANCAIS DE NATUROPATHIE</t>
  </si>
  <si>
    <t>75640476364</t>
  </si>
  <si>
    <t>87946765200027</t>
  </si>
  <si>
    <t>193940</t>
  </si>
  <si>
    <t>01 40 08 48 00</t>
  </si>
  <si>
    <t>98 bis Boulevard Haussmann</t>
  </si>
  <si>
    <t>IFACI</t>
  </si>
  <si>
    <t>INSTITUT FRANCAIS DE L'AUDIT ET DU CONTROLE INTERNES</t>
  </si>
  <si>
    <t>11750744775</t>
  </si>
  <si>
    <t>77566723100085</t>
  </si>
  <si>
    <t>554066</t>
  </si>
  <si>
    <t>01 70 38 89 89</t>
  </si>
  <si>
    <t>36 Quai d'Austerlitz</t>
  </si>
  <si>
    <t>IFM</t>
  </si>
  <si>
    <t>INSTITUT FRANCAIS DE LA MODE</t>
  </si>
  <si>
    <t>11750973275</t>
  </si>
  <si>
    <t>33345298500034</t>
  </si>
  <si>
    <t>356621</t>
  </si>
  <si>
    <t>09 70 15 57 00</t>
  </si>
  <si>
    <t>43 Quai de grenelle Tour Grenelle</t>
  </si>
  <si>
    <t>IFG</t>
  </si>
  <si>
    <t>INSTITUT FRANCAIS DE GESTION - IFG</t>
  </si>
  <si>
    <t>11753396275</t>
  </si>
  <si>
    <t>43219776200185</t>
  </si>
  <si>
    <t>12919</t>
  </si>
  <si>
    <t>0557582970</t>
  </si>
  <si>
    <t>33240 ST ROMAIN LA VIRVEE</t>
  </si>
  <si>
    <t>305 Route du Chemin Court</t>
  </si>
  <si>
    <t>IFGT</t>
  </si>
  <si>
    <t>INSTITUT FRANCAIS DE GESTALT THERAPIE</t>
  </si>
  <si>
    <t>72330030933</t>
  </si>
  <si>
    <t>32381302200064</t>
  </si>
  <si>
    <t>282390</t>
  </si>
  <si>
    <t>01 39 70 60 39</t>
  </si>
  <si>
    <t>35 Rue DE LUBECK</t>
  </si>
  <si>
    <t>IFFP</t>
  </si>
  <si>
    <t>INSTITUT FRANCAIS DE FORMATION PSYCHOCORPORELLE</t>
  </si>
  <si>
    <t>11753495175</t>
  </si>
  <si>
    <t>43419990700024</t>
  </si>
  <si>
    <t>414815</t>
  </si>
  <si>
    <t>04 71 65 72 50</t>
  </si>
  <si>
    <t>125 Allée DU CHATEAU DE MONTBARNIER</t>
  </si>
  <si>
    <t>INSTITUT FRANCAIS DE FORMATION EN PATISSERIE</t>
  </si>
  <si>
    <t>83430316143</t>
  </si>
  <si>
    <t>50061631300010</t>
  </si>
  <si>
    <t>612091</t>
  </si>
  <si>
    <t>04 90 57 80 83</t>
  </si>
  <si>
    <t>34250 PALAVAS LES FLOTS</t>
  </si>
  <si>
    <t>Bat D1</t>
  </si>
  <si>
    <t>15 Avenue Maréchal Joffre</t>
  </si>
  <si>
    <t>IFFFCO</t>
  </si>
  <si>
    <t>INSTITUT FRANCAIS DE FORMATION CONTINUE EN OSTEOPATHIE</t>
  </si>
  <si>
    <t>76340916034</t>
  </si>
  <si>
    <t>82162355000018</t>
  </si>
  <si>
    <t>523148</t>
  </si>
  <si>
    <t>01 45 45 03 03</t>
  </si>
  <si>
    <t>CHEZ ALTER EGO</t>
  </si>
  <si>
    <t>149 bis Avenue DU MAINE</t>
  </si>
  <si>
    <t>IFAI</t>
  </si>
  <si>
    <t>INSTITUT FRANCAIS D'APPRECIATIVE INQUIRY</t>
  </si>
  <si>
    <t>11754442875</t>
  </si>
  <si>
    <t>51109879000013</t>
  </si>
  <si>
    <t>616758</t>
  </si>
  <si>
    <t>08357</t>
  </si>
  <si>
    <t>01 45 88 23 22</t>
  </si>
  <si>
    <t>12 Rue EMILE DEUTSCH DE LA MEURTHE</t>
  </si>
  <si>
    <t>IFAGP</t>
  </si>
  <si>
    <t>INSTITUT FRANCAIS D'ANALYSE DE GROUPE ET DE PSYCHODRAME</t>
  </si>
  <si>
    <t>11750077175</t>
  </si>
  <si>
    <t>12</t>
  </si>
  <si>
    <t>04013</t>
  </si>
  <si>
    <t>77566300800057</t>
  </si>
  <si>
    <t>669222</t>
  </si>
  <si>
    <t>02 32 78 35 52</t>
  </si>
  <si>
    <t>22 Rue du Dr Michel Baudoux</t>
  </si>
  <si>
    <t>IFSI DU CH INTERCOMMUNAL EURE SEINE EVREUX</t>
  </si>
  <si>
    <t>INSTITUT FORMATION SOINS INFIRMIERS DU CH INTERCOMMUNAL EURE SEINE</t>
  </si>
  <si>
    <t>2327P006827</t>
  </si>
  <si>
    <t>26270874600074</t>
  </si>
  <si>
    <t>669003</t>
  </si>
  <si>
    <t>05 81 98 82 27</t>
  </si>
  <si>
    <t>100 Rue LEON CLADEL</t>
  </si>
  <si>
    <t>IFMS82 MONTAUBAN</t>
  </si>
  <si>
    <t>INSTITUT FORMATION SOINS INFIRMIERS DU CENTRE HOSPITALIER DE MONTAUBAN</t>
  </si>
  <si>
    <t>7382P000982</t>
  </si>
  <si>
    <t>26820007800064</t>
  </si>
  <si>
    <t>119027</t>
  </si>
  <si>
    <t>05 63 48 48 48</t>
  </si>
  <si>
    <t>1 Rue LAVAZIERE</t>
  </si>
  <si>
    <t>IFSI DE LA FONDATION BON SAUVEUR D'ALBY</t>
  </si>
  <si>
    <t>INSTITUT FORMATION SOINS INFIRMIERS DE LA FONDATION BON SAUVEUR D'ALBY</t>
  </si>
  <si>
    <t>73810012381</t>
  </si>
  <si>
    <t>32066261200029</t>
  </si>
  <si>
    <t>627550</t>
  </si>
  <si>
    <t>04 93 13 70 80</t>
  </si>
  <si>
    <t>QUARTIER PLAN DU BOIS</t>
  </si>
  <si>
    <t>9337 Route DE ST LAURENT du var</t>
  </si>
  <si>
    <t>IFSI DE L'AHSM LA GAUDE</t>
  </si>
  <si>
    <t>INSTITUT FORMATION SOINS INFIRMIER DE L'ASSOCIATION HOSPITALIERE SAINTE MARIE</t>
  </si>
  <si>
    <t>83630368363</t>
  </si>
  <si>
    <t>77563330801544</t>
  </si>
  <si>
    <t>685460</t>
  </si>
  <si>
    <t>177 Rue d'Aubigny</t>
  </si>
  <si>
    <t>IFSO LA ROCHE SUR YON</t>
  </si>
  <si>
    <t>INSTITUT FORMATION SANTE DE L OUEST - IFSO</t>
  </si>
  <si>
    <t>52490004649</t>
  </si>
  <si>
    <t>30071741000298</t>
  </si>
  <si>
    <t>568697</t>
  </si>
  <si>
    <t>0153914515</t>
  </si>
  <si>
    <t>44 Rue d'Alésia</t>
  </si>
  <si>
    <t>IFRIA PARIS 14EME</t>
  </si>
  <si>
    <t>INSTITUT FORMATION REGION INDUSTRIELLE AGROALIMENTAIRE EN ILE DE FRANCE</t>
  </si>
  <si>
    <t>11752754575</t>
  </si>
  <si>
    <t>41012254300029</t>
  </si>
  <si>
    <t>106380</t>
  </si>
  <si>
    <t>06 64 02 62 86</t>
  </si>
  <si>
    <t>BP 60358</t>
  </si>
  <si>
    <t>50 Rue SAMSON</t>
  </si>
  <si>
    <t>IFREP MS</t>
  </si>
  <si>
    <t>INSTITUT FORMATION RECHERCHE EVALUATION PRATIQUES MEDICO SOCIALES</t>
  </si>
  <si>
    <t>11911941375</t>
  </si>
  <si>
    <t>38235716800022</t>
  </si>
  <si>
    <t>342531</t>
  </si>
  <si>
    <t>0320219780</t>
  </si>
  <si>
    <t>236 Rue DU FAUBOURG DE ROUBAIX</t>
  </si>
  <si>
    <t>IFPEC</t>
  </si>
  <si>
    <t>INSTITUT FORMATION PEL ENSEIGENEMENT CATHOLIQUE</t>
  </si>
  <si>
    <t>31590614259</t>
  </si>
  <si>
    <t>47833057400011</t>
  </si>
  <si>
    <t>662501</t>
  </si>
  <si>
    <t>2 Rue Du Docteur Schweitzer</t>
  </si>
  <si>
    <t>INSTITUT FORMATION PARAMEDICAUX DU CHU DE LILLE</t>
  </si>
  <si>
    <t>3159P001259</t>
  </si>
  <si>
    <t>26590671900421</t>
  </si>
  <si>
    <t>304207</t>
  </si>
  <si>
    <t>0388108384</t>
  </si>
  <si>
    <t>2 Rue Ettoré Bugatti</t>
  </si>
  <si>
    <t>IFIDE ALSACE</t>
  </si>
  <si>
    <t>INSTITUT FORMATION INFORMATIQUE POUR LE DEVELOPPEMENT ENTREPRISE ALSACE</t>
  </si>
  <si>
    <t>42670258267</t>
  </si>
  <si>
    <t>41809994100035</t>
  </si>
  <si>
    <t>553530</t>
  </si>
  <si>
    <t>03 88 19 19 41</t>
  </si>
  <si>
    <t>67800 BISCHHEIM</t>
  </si>
  <si>
    <t>6 Rue DE L'ATOME</t>
  </si>
  <si>
    <t>INSTITUT FORMATION FROID GDF SUEZ</t>
  </si>
  <si>
    <t>42670227067</t>
  </si>
  <si>
    <t>40823047200024</t>
  </si>
  <si>
    <t>681155</t>
  </si>
  <si>
    <t>02 43 91 65 10</t>
  </si>
  <si>
    <t>65 Rue du Chef de bataillon Henri Géret</t>
  </si>
  <si>
    <t>INST FORMATION ERGOTHERAPEUTE DU CH LAVAL</t>
  </si>
  <si>
    <t>INSTITUT FORMATION ERGOTHERAPEUTE  DU CH LAVAL</t>
  </si>
  <si>
    <t>52530055053</t>
  </si>
  <si>
    <t>26530023600071</t>
  </si>
  <si>
    <t>632600</t>
  </si>
  <si>
    <t>03 44 11 24 51</t>
  </si>
  <si>
    <t>B.P 40319</t>
  </si>
  <si>
    <t>102 Rue DE LA MIE AU ROY</t>
  </si>
  <si>
    <t>IFSI DU CHG DE BEAUVAIS</t>
  </si>
  <si>
    <t>INSTITUT FORMATION EN SOINS INFIRMIERS DU CHG DE BEAUVAIS</t>
  </si>
  <si>
    <t>2260P001960</t>
  </si>
  <si>
    <t>26600697200126</t>
  </si>
  <si>
    <t>640931</t>
  </si>
  <si>
    <t>05 59 92 47 70</t>
  </si>
  <si>
    <t>4 Boulevard Hauterive</t>
  </si>
  <si>
    <t>IFSI DU CH DE PAU</t>
  </si>
  <si>
    <t>INSTITUT FORMATION EN SOINS INFIRMIERS DU CENTRE HOSPITALIER DE PAU</t>
  </si>
  <si>
    <t>665514</t>
  </si>
  <si>
    <t>04 37 02 17 74</t>
  </si>
  <si>
    <t>66 Avenue Jean Mermoz</t>
  </si>
  <si>
    <t>IFA SPORT ET ANIMATION RHONE ALPES LYON</t>
  </si>
  <si>
    <t>INSTITUT FORMATION EN ALTERNANCE SPORT ET ANIMATION RHONE ALPES</t>
  </si>
  <si>
    <t>82380565438</t>
  </si>
  <si>
    <t>40996871600053</t>
  </si>
  <si>
    <t>520810</t>
  </si>
  <si>
    <t>05 94 29 64 00</t>
  </si>
  <si>
    <t>BP 21162</t>
  </si>
  <si>
    <t>5 Rue JUSTIN CATAYEE</t>
  </si>
  <si>
    <t>IFODES</t>
  </si>
  <si>
    <t>INSTITUT FORMATION DEVELOPPEMENT ECONOMIE SOCIALE</t>
  </si>
  <si>
    <t>96973000597</t>
  </si>
  <si>
    <t>33051742600020</t>
  </si>
  <si>
    <t>599372</t>
  </si>
  <si>
    <t>0134532027</t>
  </si>
  <si>
    <t>CS 30071</t>
  </si>
  <si>
    <t>2 Boulevard DU 19 MARS 1962</t>
  </si>
  <si>
    <t>29/04/2019</t>
  </si>
  <si>
    <t>IFSI DU CH DE GONESSE</t>
  </si>
  <si>
    <t>INSTITUT FORMATION DE SOINS INFIRMIERS DU CH DE GONESSE</t>
  </si>
  <si>
    <t>1195P001995</t>
  </si>
  <si>
    <t>26950004700114</t>
  </si>
  <si>
    <t>639783</t>
  </si>
  <si>
    <t>06 58 75 95 17</t>
  </si>
  <si>
    <t>01600 REYRIEUX</t>
  </si>
  <si>
    <t>663 Route de veissieux le bas</t>
  </si>
  <si>
    <t>IFCOPS</t>
  </si>
  <si>
    <t>INSTITUT FORMATION CONTINUE POUR OSTEOPATHES ET PROFESSIONNELS DE SANTE</t>
  </si>
  <si>
    <t>84010231801</t>
  </si>
  <si>
    <t>89385776300013</t>
  </si>
  <si>
    <t>600672</t>
  </si>
  <si>
    <t>04 75 85 36 44</t>
  </si>
  <si>
    <t>19 Rue Paul Henri Charles Spaak</t>
  </si>
  <si>
    <t>IFC VALENCE</t>
  </si>
  <si>
    <t>INSTITUT FORMATION CONSEIL</t>
  </si>
  <si>
    <t>82260166626</t>
  </si>
  <si>
    <t>50434337700017</t>
  </si>
  <si>
    <t>638316</t>
  </si>
  <si>
    <t>10 Place Sadi Carnot</t>
  </si>
  <si>
    <t>IFC SAINT ETIENNE</t>
  </si>
  <si>
    <t>93840081584</t>
  </si>
  <si>
    <t>37924163100116</t>
  </si>
  <si>
    <t>544966</t>
  </si>
  <si>
    <t>04 66 29 74 26</t>
  </si>
  <si>
    <t>ville active</t>
  </si>
  <si>
    <t>125 Rue DE L'HOSTELLERIE</t>
  </si>
  <si>
    <t>IFC NIMES</t>
  </si>
  <si>
    <t>37924163100090</t>
  </si>
  <si>
    <t>662276</t>
  </si>
  <si>
    <t>513 Avenue du Prado</t>
  </si>
  <si>
    <t>IFC MARSEILLE</t>
  </si>
  <si>
    <t>37924163100082</t>
  </si>
  <si>
    <t>435788</t>
  </si>
  <si>
    <t>04 90 14 15 90</t>
  </si>
  <si>
    <t>250 Rue Du 12 Regiment De Zouaves</t>
  </si>
  <si>
    <t>IFC AVIGNON</t>
  </si>
  <si>
    <t>37924163100058</t>
  </si>
  <si>
    <t>559726</t>
  </si>
  <si>
    <t>05 59 92 49 30</t>
  </si>
  <si>
    <t>4 Boulevard HAUTERIVE</t>
  </si>
  <si>
    <t>IFCS DU  CENTRE HOSPITALIER DE PAU</t>
  </si>
  <si>
    <t>INSTITUT FORMATION CADRES DE SANTE DU CENTRE HOSPITALIER DE PAU</t>
  </si>
  <si>
    <t>544905</t>
  </si>
  <si>
    <t>04 73 75 13 52</t>
  </si>
  <si>
    <t>1 Boulevard WINSTON CHURCHILL</t>
  </si>
  <si>
    <t>IFCS CFPS CLERMONT FERRAND</t>
  </si>
  <si>
    <t>INSTITUT FORMATION CADRES DE SANTE DU CENTRE DE FORMATION PROFESSIONNELS DE SANTE</t>
  </si>
  <si>
    <t>552318</t>
  </si>
  <si>
    <t>03 83 92 51 46</t>
  </si>
  <si>
    <t>BP11010</t>
  </si>
  <si>
    <t>1 Rue Docteur Archambault</t>
  </si>
  <si>
    <t>IFCS DU CPN DE NANCY</t>
  </si>
  <si>
    <t>INSTITUT FORMATION CADRES DE SANTE CENTRE PSYCHOTHERAPIQUE DE NANCY</t>
  </si>
  <si>
    <t>4154P004854</t>
  </si>
  <si>
    <t>26540011900573</t>
  </si>
  <si>
    <t>583984</t>
  </si>
  <si>
    <t>0556500867</t>
  </si>
  <si>
    <t>11 Allée Ausone</t>
  </si>
  <si>
    <t>IFAID AQUITAINE</t>
  </si>
  <si>
    <t>INSTITUT FORMATION APPUI INITIAT DEVELOP</t>
  </si>
  <si>
    <t>72330093133</t>
  </si>
  <si>
    <t>33884976300036</t>
  </si>
  <si>
    <t>660188</t>
  </si>
  <si>
    <t>04 76 49 04 77</t>
  </si>
  <si>
    <t>3 Avenue Marie Reynoard</t>
  </si>
  <si>
    <t>IFA 38</t>
  </si>
  <si>
    <t>INSTITUT FORMATION ALTERNANCE DE L ISERE</t>
  </si>
  <si>
    <t>84380770638</t>
  </si>
  <si>
    <t>40197111400020</t>
  </si>
  <si>
    <t>595755</t>
  </si>
  <si>
    <t>04 73 82 73 47</t>
  </si>
  <si>
    <t>63600 AMBERT</t>
  </si>
  <si>
    <t>14 Avenue GEORGES CLEMENCEAU</t>
  </si>
  <si>
    <t>IFAS DU CH D'AMBERT</t>
  </si>
  <si>
    <t>INSTITUT FORMATION AIDES SOIGNANTS DU CENTRE HOSPITALIER D'AMBERT</t>
  </si>
  <si>
    <t>84630486663</t>
  </si>
  <si>
    <t>26630783400058</t>
  </si>
  <si>
    <t>645643</t>
  </si>
  <si>
    <t>04 75 05 75 05</t>
  </si>
  <si>
    <t>26240 ST VALLIER</t>
  </si>
  <si>
    <t>Rue DE L'HOPITAL</t>
  </si>
  <si>
    <t>IFAS DES HOPITAUX DROME NORD</t>
  </si>
  <si>
    <t>INSTITUT FORMATION AIDES SOIGNANT DES HOPITAUX DROME NORD</t>
  </si>
  <si>
    <t>8226P111226</t>
  </si>
  <si>
    <t>26261109800068</t>
  </si>
  <si>
    <t>611037</t>
  </si>
  <si>
    <t>0299703559</t>
  </si>
  <si>
    <t>7 Rue Saint Conwoion</t>
  </si>
  <si>
    <t>IFAS CH REDON CARENTOIR</t>
  </si>
  <si>
    <t>INSTITUT FORMATION AIDE SOIGNANTS DU CENTRE HOSPITALIER DE REDON</t>
  </si>
  <si>
    <t>5335P012135</t>
  </si>
  <si>
    <t>26350012600085</t>
  </si>
  <si>
    <t>616564</t>
  </si>
  <si>
    <t>01 41 22 03 84</t>
  </si>
  <si>
    <t>62 bis Avenue ANDRE MORIZET</t>
  </si>
  <si>
    <t>INSTITUT FORMATION ACTOR - IFA</t>
  </si>
  <si>
    <t>11922320792</t>
  </si>
  <si>
    <t>88116560900010</t>
  </si>
  <si>
    <t>599980</t>
  </si>
  <si>
    <t>04 71 63 87 72</t>
  </si>
  <si>
    <t>Village d'entreprises</t>
  </si>
  <si>
    <t>14 Avenue DU GARRIC</t>
  </si>
  <si>
    <t>INSTITUT FORMALYS AURILLAC</t>
  </si>
  <si>
    <t>INSTITUT FORMALYS</t>
  </si>
  <si>
    <t>84150317915</t>
  </si>
  <si>
    <t>81781138300022</t>
  </si>
  <si>
    <t>552999</t>
  </si>
  <si>
    <t>04 94 05 55 55</t>
  </si>
  <si>
    <t>INSTITUT FMES</t>
  </si>
  <si>
    <t>93830095083</t>
  </si>
  <si>
    <t>37945899500022</t>
  </si>
  <si>
    <t>599049</t>
  </si>
  <si>
    <t>05 53 95 83 94</t>
  </si>
  <si>
    <t>Rue Marcel Pagnol</t>
  </si>
  <si>
    <t>INSTITUT FILTRATION TECHNIQUE SEPARATIVE</t>
  </si>
  <si>
    <t>72470011147</t>
  </si>
  <si>
    <t>32279040300016</t>
  </si>
  <si>
    <t>547827</t>
  </si>
  <si>
    <t>02 23 44 69 00</t>
  </si>
  <si>
    <t>1 Rue Victor Hugo</t>
  </si>
  <si>
    <t>IMIE RENNES</t>
  </si>
  <si>
    <t>INSTITUT FILIERE NUMERIQUE RENNES</t>
  </si>
  <si>
    <t>53350937435</t>
  </si>
  <si>
    <t>79232237200014</t>
  </si>
  <si>
    <t>457887</t>
  </si>
  <si>
    <t>09 54 79 68 47</t>
  </si>
  <si>
    <t>INSTITUT FASSAHA</t>
  </si>
  <si>
    <t>11754817275</t>
  </si>
  <si>
    <t>53879075900038</t>
  </si>
  <si>
    <t>428358</t>
  </si>
  <si>
    <t>0387703210</t>
  </si>
  <si>
    <t>57300 HAGONDANGE</t>
  </si>
  <si>
    <t>35 bis Rue Georges Wodli</t>
  </si>
  <si>
    <t>IESC FORMATION</t>
  </si>
  <si>
    <t>INSTITUT EUROPEEN SECURITE COMMUNICATION</t>
  </si>
  <si>
    <t>41570228357</t>
  </si>
  <si>
    <t>45263226800010</t>
  </si>
  <si>
    <t>567693</t>
  </si>
  <si>
    <t>03 87 50 81 58</t>
  </si>
  <si>
    <t>12 Boulevard de Treves</t>
  </si>
  <si>
    <t>IEDRS</t>
  </si>
  <si>
    <t>INSTITUT EUROPEEN POUR LE DEVELOPPEMENT DES RELATIONS SOCIALES  - IEDRS</t>
  </si>
  <si>
    <t>41570332157</t>
  </si>
  <si>
    <t>75033932700025</t>
  </si>
  <si>
    <t>644950</t>
  </si>
  <si>
    <t>352 26 12 34 58</t>
  </si>
  <si>
    <t>Chambre des Métiers du Luxembourg</t>
  </si>
  <si>
    <t>2 Circuit de la Foire Internationale</t>
  </si>
  <si>
    <t>INSTITUT EUROPEEN POUR LE DEVELOPPEMENT DES RELATIONS SOCIALES</t>
  </si>
  <si>
    <t>635182</t>
  </si>
  <si>
    <t>22 Rue DES VIGNERONS</t>
  </si>
  <si>
    <t>INSTITUT EUROPEEN F 2I</t>
  </si>
  <si>
    <t>11940499794</t>
  </si>
  <si>
    <t>41904518200013</t>
  </si>
  <si>
    <t>353279</t>
  </si>
  <si>
    <t>03 88 65 50 29</t>
  </si>
  <si>
    <t>PARC D INNOVATION</t>
  </si>
  <si>
    <t>1 Rue JEAN DOMINIQUE CASSINI</t>
  </si>
  <si>
    <t>IEEPI</t>
  </si>
  <si>
    <t>INSTITUT EUROPEEN ENTREPRISE PROPRIETE INTELLECTUELLE</t>
  </si>
  <si>
    <t>42670352867</t>
  </si>
  <si>
    <t>48304111700019</t>
  </si>
  <si>
    <t>Etablissement fermé le : 06-08-2019 - Non Inscrit au Registre du Commerce et des Sociétés</t>
  </si>
  <si>
    <t>463759</t>
  </si>
  <si>
    <t>03 89 74 12 09</t>
  </si>
  <si>
    <t>68500 GUEBWILLER</t>
  </si>
  <si>
    <t>3 Rue Du 4 Fevrier</t>
  </si>
  <si>
    <t>IEAC</t>
  </si>
  <si>
    <t>INSTITUT EUROPEEN DES ARTS CERAMIQUES</t>
  </si>
  <si>
    <t>42680151168</t>
  </si>
  <si>
    <t>44925088500026</t>
  </si>
  <si>
    <t>438406</t>
  </si>
  <si>
    <t>01 55 37 04 04</t>
  </si>
  <si>
    <t>52 Rue DE PONTHIEU</t>
  </si>
  <si>
    <t>INSTITUT EUROPEEN DE SYNERGOLOGIE</t>
  </si>
  <si>
    <t>11755689475</t>
  </si>
  <si>
    <t>41502715000044</t>
  </si>
  <si>
    <t>546940</t>
  </si>
  <si>
    <t>14 Avenue de la Jonction</t>
  </si>
  <si>
    <t>13/07/2016</t>
  </si>
  <si>
    <t>IES ASBL</t>
  </si>
  <si>
    <t>INSTITUT EUROPEEN DE SEXOANALYSE ASBL</t>
  </si>
  <si>
    <t>292084</t>
  </si>
  <si>
    <t>04 73 94 27 76</t>
  </si>
  <si>
    <t>63250 CHABRELOCHE</t>
  </si>
  <si>
    <t>Lieu-dit COMBRE</t>
  </si>
  <si>
    <t>IEPNL</t>
  </si>
  <si>
    <t>INSTITUT EUROPEEN DE PROGRAMMATION NEURO LINGUISTIQUE</t>
  </si>
  <si>
    <t>83630355963</t>
  </si>
  <si>
    <t>44029169800015</t>
  </si>
  <si>
    <t>227997</t>
  </si>
  <si>
    <t>03 83 54 15 31</t>
  </si>
  <si>
    <t>BP 50092</t>
  </si>
  <si>
    <t>485 Rue DU FRANCLOS</t>
  </si>
  <si>
    <t>IEFP</t>
  </si>
  <si>
    <t>INSTITUT EUROPEEN DE FORMATION PROFESSIONNELLE</t>
  </si>
  <si>
    <t>41540159954</t>
  </si>
  <si>
    <t>41282908700045</t>
  </si>
  <si>
    <t>260344</t>
  </si>
  <si>
    <t>02682</t>
  </si>
  <si>
    <t>03 87 18 18 18</t>
  </si>
  <si>
    <t>28 Rue du Petit Pré</t>
  </si>
  <si>
    <t>IEF SANTE</t>
  </si>
  <si>
    <t>INSTITUT EUROPEEN DE FORMATION EN SANTE</t>
  </si>
  <si>
    <t>41990340457</t>
  </si>
  <si>
    <t>42856343100074</t>
  </si>
  <si>
    <t>612984</t>
  </si>
  <si>
    <t>03 88 45 31 05</t>
  </si>
  <si>
    <t>23A Rue Vauban</t>
  </si>
  <si>
    <t>IEF STRASBOURG</t>
  </si>
  <si>
    <t>INSTITUT EUROPEEN DE FORMATION ECOLE PRIVEE</t>
  </si>
  <si>
    <t>42670006267</t>
  </si>
  <si>
    <t>31625230300029</t>
  </si>
  <si>
    <t>514512</t>
  </si>
  <si>
    <t>0388332011</t>
  </si>
  <si>
    <t>3 Rue Turenne</t>
  </si>
  <si>
    <t>IEF SCHILTIGHEIM</t>
  </si>
  <si>
    <t>31625230300037</t>
  </si>
  <si>
    <t>599440</t>
  </si>
  <si>
    <t>01 53 21 50 72</t>
  </si>
  <si>
    <t>1 Rue JULES LEFEBVRE</t>
  </si>
  <si>
    <t>IFREDOC</t>
  </si>
  <si>
    <t>INSTITUT EUROPEEN DE FORMATION CONTINUE EN REPARATION ET EVALUTATION DE DOMMAGE CORPOREL</t>
  </si>
  <si>
    <t>11754741175</t>
  </si>
  <si>
    <t>47904686400019</t>
  </si>
  <si>
    <t>479627</t>
  </si>
  <si>
    <t>03 84 73 82 46</t>
  </si>
  <si>
    <t>2 Rue LEOPOLD ALIXANT</t>
  </si>
  <si>
    <t>IEF CTF</t>
  </si>
  <si>
    <t>INSTITUT EUROPEEN DE FORMATION - COMPAGNONS DU TOUR DE FRANCE</t>
  </si>
  <si>
    <t>43390038939</t>
  </si>
  <si>
    <t>40350234700012</t>
  </si>
  <si>
    <t>446130</t>
  </si>
  <si>
    <t>0153860081</t>
  </si>
  <si>
    <t>20 Rue EMERIAU</t>
  </si>
  <si>
    <t>IEDM</t>
  </si>
  <si>
    <t>INSTITUT EUROPEEN DE DIETETIQUE ET MICRONUTRITION</t>
  </si>
  <si>
    <t>11754662075</t>
  </si>
  <si>
    <t>41875490900020</t>
  </si>
  <si>
    <t>232841</t>
  </si>
  <si>
    <t>03 87 30 52 07</t>
  </si>
  <si>
    <t>57 Rue Chambière</t>
  </si>
  <si>
    <t>INECC</t>
  </si>
  <si>
    <t>INSTITUT EUROPEEN DE CHANT CHORAL MISSION VOIX LORRAINE</t>
  </si>
  <si>
    <t>41570135857</t>
  </si>
  <si>
    <t>40129061400015</t>
  </si>
  <si>
    <t>652910</t>
  </si>
  <si>
    <t>01 60 72 40 00</t>
  </si>
  <si>
    <t>903 Boulevard DE CONSTANCE</t>
  </si>
  <si>
    <t>INSEAD FONTAINEBLEAU</t>
  </si>
  <si>
    <t>INSTITUT EUROP ADMINIST AFFAIR - INST PRIVE D'ENSEIGNEMENT SUP</t>
  </si>
  <si>
    <t>11770001677</t>
  </si>
  <si>
    <t>77570339000010</t>
  </si>
  <si>
    <t>461593</t>
  </si>
  <si>
    <t>05 61 11 02 60</t>
  </si>
  <si>
    <t>CS 88526</t>
  </si>
  <si>
    <t>21 ter Allée DE BRIENNE</t>
  </si>
  <si>
    <t>INSTITUT ETUDES POLITIQUES</t>
  </si>
  <si>
    <t>73310525431</t>
  </si>
  <si>
    <t>19311386700025</t>
  </si>
  <si>
    <t>647226</t>
  </si>
  <si>
    <t>03 20 66 18 00</t>
  </si>
  <si>
    <t>BP 93</t>
  </si>
  <si>
    <t>86 Rue D'HEM</t>
  </si>
  <si>
    <t>INSTITUT ETIENNE LECLERCQ ICL CROIX</t>
  </si>
  <si>
    <t>INSTITUT ETIENNE LECLERCQ DE L'INSTITUT CATHOLIQUE DE LILLE</t>
  </si>
  <si>
    <t>31590046859</t>
  </si>
  <si>
    <t>77562424000062</t>
  </si>
  <si>
    <t>491664</t>
  </si>
  <si>
    <t>41 21 641 38 00</t>
  </si>
  <si>
    <t>Avenue VINET 30</t>
  </si>
  <si>
    <t>28/05/2014</t>
  </si>
  <si>
    <t>INSTITUT ET HAUTE ECOLE DE LA SANTE LA SOURCE</t>
  </si>
  <si>
    <t>635534</t>
  </si>
  <si>
    <t>01 64 86 12 16</t>
  </si>
  <si>
    <t>134 Route De Chartres</t>
  </si>
  <si>
    <t>INSTITUT ET CENTRE D'OPTOMETRIE</t>
  </si>
  <si>
    <t>11910010691</t>
  </si>
  <si>
    <t>78517491300018</t>
  </si>
  <si>
    <t>136761</t>
  </si>
  <si>
    <t>05 34 46 02 73</t>
  </si>
  <si>
    <t>13 Rue MICHEL LABROUSSE</t>
  </si>
  <si>
    <t>INSTEP OCCITANIE TOULOUSE</t>
  </si>
  <si>
    <t>INSTITUT EDUCATION PERMANENTE OCCITANIE TOULOUSE</t>
  </si>
  <si>
    <t>73310076131</t>
  </si>
  <si>
    <t>35308765300062</t>
  </si>
  <si>
    <t>682718</t>
  </si>
  <si>
    <t>03 20 54 58 92</t>
  </si>
  <si>
    <t>3 Rue DE LA DIGUE</t>
  </si>
  <si>
    <t>IESEG</t>
  </si>
  <si>
    <t>INSTITUT ECONOMIE SCIENTIFIQUE GESTION - IESEG SCHOOL OF MANAGEMENT</t>
  </si>
  <si>
    <t>31590319659</t>
  </si>
  <si>
    <t>78370705200032</t>
  </si>
  <si>
    <t>87105</t>
  </si>
  <si>
    <t>04389</t>
  </si>
  <si>
    <t>05 59 84 93 93</t>
  </si>
  <si>
    <t>BP 7528</t>
  </si>
  <si>
    <t>8 Cours LEON BERARD</t>
  </si>
  <si>
    <t>ITS PAU PYRENEES</t>
  </si>
  <si>
    <t>INSTITUT DU TRAVAIL SOCIAL PIERRE BOURDIEU</t>
  </si>
  <si>
    <t>26300</t>
  </si>
  <si>
    <t>04693</t>
  </si>
  <si>
    <t>04 73 17 01 00</t>
  </si>
  <si>
    <t>62 Avenue MARX DORMOY</t>
  </si>
  <si>
    <t>ITSRA</t>
  </si>
  <si>
    <t>INSTITUT DU TRAVAIL SOCIAL DE LA REGION AUVERGNE</t>
  </si>
  <si>
    <t>83630383963</t>
  </si>
  <si>
    <t>49182702800011</t>
  </si>
  <si>
    <t>506382</t>
  </si>
  <si>
    <t>01 40 51 38 38</t>
  </si>
  <si>
    <t>1 Rue DES FOSSES SAINT BERNARD</t>
  </si>
  <si>
    <t>INSTITUT DU MONDE ARABE</t>
  </si>
  <si>
    <t>11752107675</t>
  </si>
  <si>
    <t>32060792200038</t>
  </si>
  <si>
    <t>494501</t>
  </si>
  <si>
    <t>06 84 33 43 85</t>
  </si>
  <si>
    <t>28 Avenue D Aumont</t>
  </si>
  <si>
    <t>INSTITUT DU GOUT</t>
  </si>
  <si>
    <t>32600320360</t>
  </si>
  <si>
    <t>42489324600035</t>
  </si>
  <si>
    <t>337365</t>
  </si>
  <si>
    <t>+32 4 344 00 23</t>
  </si>
  <si>
    <t>94 Avenue DES COTEAUX</t>
  </si>
  <si>
    <t>ICRCT</t>
  </si>
  <si>
    <t>INSTITUT DU CLOWN RELATIONNEL ET DE LA CLOWN THERAPIE</t>
  </si>
  <si>
    <t>664315</t>
  </si>
  <si>
    <t>47 Boulevard De L Hopital Batiment</t>
  </si>
  <si>
    <t>INSTITUT CERVEAU ET MOELLE EPINIERE</t>
  </si>
  <si>
    <t>INSTITUT DU CERVEAU ET DE LA MOELLE EPINIERE</t>
  </si>
  <si>
    <t>11755826975</t>
  </si>
  <si>
    <t>50161612200013</t>
  </si>
  <si>
    <t>107750</t>
  </si>
  <si>
    <t>04 42 58 63 72</t>
  </si>
  <si>
    <t>CHATEAU DE LA SAURINE</t>
  </si>
  <si>
    <t>1985 Route DE MARTINE</t>
  </si>
  <si>
    <t>IOPS EUROSTEO</t>
  </si>
  <si>
    <t>INSTITUT D'OSTEOPATHIE DES PROFESSIONNELS DE SANTE</t>
  </si>
  <si>
    <t>93131427213</t>
  </si>
  <si>
    <t>41927281000013</t>
  </si>
  <si>
    <t>526540</t>
  </si>
  <si>
    <t>02 99 57 19 62</t>
  </si>
  <si>
    <t>50 Rue BLAISE PASCAL</t>
  </si>
  <si>
    <t>IOR</t>
  </si>
  <si>
    <t>INSTITUT D'OSTEOPATHIE DE RENNES</t>
  </si>
  <si>
    <t>53350889435</t>
  </si>
  <si>
    <t>51273717200027</t>
  </si>
  <si>
    <t>399607</t>
  </si>
  <si>
    <t>05 56 84 67 86</t>
  </si>
  <si>
    <t>Rue DES CEDRES</t>
  </si>
  <si>
    <t>INSTITUT DON BOSCO - IDB - IREP</t>
  </si>
  <si>
    <t>72330082733</t>
  </si>
  <si>
    <t>78190352100016</t>
  </si>
  <si>
    <t>603510</t>
  </si>
  <si>
    <t>06 07 84 26 59</t>
  </si>
  <si>
    <t>3 Allée ARTHUR RIMBAUD</t>
  </si>
  <si>
    <t>INSTITUT D'HYPNOSE EN AUVERGNE RHONE ALPES</t>
  </si>
  <si>
    <t>84420317142</t>
  </si>
  <si>
    <t>84069518300011</t>
  </si>
  <si>
    <t>570310</t>
  </si>
  <si>
    <t>Rond-point de la nation</t>
  </si>
  <si>
    <t>IHCM</t>
  </si>
  <si>
    <t>INSTITUT D'HYPNOSE CLINIQUE ET MEDICALE - IHCM</t>
  </si>
  <si>
    <t>27210371021</t>
  </si>
  <si>
    <t>82080565300012</t>
  </si>
  <si>
    <t>176928</t>
  </si>
  <si>
    <t>03 84 28 70 96</t>
  </si>
  <si>
    <t>25 Rue de la 1ere Armée</t>
  </si>
  <si>
    <t>IDEE</t>
  </si>
  <si>
    <t>INSTITUT DEVELOPPEMENT EDUCATION ECHANGE</t>
  </si>
  <si>
    <t>43900003390</t>
  </si>
  <si>
    <t>39207204700021</t>
  </si>
  <si>
    <t>367436</t>
  </si>
  <si>
    <t>04 70 05 50 00</t>
  </si>
  <si>
    <t>28 Rue DES FORGES</t>
  </si>
  <si>
    <t>IDECCC</t>
  </si>
  <si>
    <t>INSTITUT DEVELOPPEMENT CONNAISSANCES COMPETENCES ET DU COMPORTEMENT - IDECCC</t>
  </si>
  <si>
    <t>83030331603</t>
  </si>
  <si>
    <t>49769542900017</t>
  </si>
  <si>
    <t>525881</t>
  </si>
  <si>
    <t>02 41 05 31 40</t>
  </si>
  <si>
    <t>bât. B 2ème étage</t>
  </si>
  <si>
    <t>355 Avenue général Patton</t>
  </si>
  <si>
    <t>IDEAA</t>
  </si>
  <si>
    <t>INSTITUT DEVELOPEMENT ECONOMIE ARTISANAT ANJOU</t>
  </si>
  <si>
    <t>52490034149</t>
  </si>
  <si>
    <t>78610829000085</t>
  </si>
  <si>
    <t>451393</t>
  </si>
  <si>
    <t>04757</t>
  </si>
  <si>
    <t>01 64 87 10 13</t>
  </si>
  <si>
    <t>77590 CHARTRETTES</t>
  </si>
  <si>
    <t>2 Lotissement LE MOULIN A VENT</t>
  </si>
  <si>
    <t>IDES</t>
  </si>
  <si>
    <t>INSTITUT D'ETUDES SYSTEMIQUES</t>
  </si>
  <si>
    <t>11770529177</t>
  </si>
  <si>
    <t>38104833900042</t>
  </si>
  <si>
    <t>422393</t>
  </si>
  <si>
    <t>05 56 84 42 52</t>
  </si>
  <si>
    <t>CAMPUS UNIVERSITAIRE</t>
  </si>
  <si>
    <t>IEP BORDEAUX</t>
  </si>
  <si>
    <t>INSTITUT D'ETUDES POLITIQUES SCIENCES PO</t>
  </si>
  <si>
    <t>72330727033</t>
  </si>
  <si>
    <t>19330192600039</t>
  </si>
  <si>
    <t>570485</t>
  </si>
  <si>
    <t>0299843939</t>
  </si>
  <si>
    <t>104 Boulevard DE LA DUCHESSE ANNE</t>
  </si>
  <si>
    <t>IEP RENNES</t>
  </si>
  <si>
    <t>INSTITUT D'ETUDES POLITIQUES RENNES</t>
  </si>
  <si>
    <t>53350857935</t>
  </si>
  <si>
    <t>19352317200016</t>
  </si>
  <si>
    <t>353425</t>
  </si>
  <si>
    <t>04 37 28 38 00</t>
  </si>
  <si>
    <t>14 Avenue BERTHELOT</t>
  </si>
  <si>
    <t>IEP DE LYON</t>
  </si>
  <si>
    <t>INSTITUT D'ETUDES POLITIQUES LYON</t>
  </si>
  <si>
    <t>8269P679369</t>
  </si>
  <si>
    <t>19690173000024</t>
  </si>
  <si>
    <t>6701</t>
  </si>
  <si>
    <t>01 45 49 63 00</t>
  </si>
  <si>
    <t>27 Rue SAINT GUILLAUME</t>
  </si>
  <si>
    <t>IEP PARIS</t>
  </si>
  <si>
    <t>INSTITUT D'ETUDES POLITIQUES DE PARIS SCIENCES PO</t>
  </si>
  <si>
    <t>1175P001275</t>
  </si>
  <si>
    <t>19753431600017</t>
  </si>
  <si>
    <t>445990</t>
  </si>
  <si>
    <t>0442170160</t>
  </si>
  <si>
    <t>25 Rue Gaston de Saporta</t>
  </si>
  <si>
    <t>IEP</t>
  </si>
  <si>
    <t>INSTITUT D'ETUDES POLITIQUES D'AIX EN PROVENCE</t>
  </si>
  <si>
    <t>93131415613</t>
  </si>
  <si>
    <t>19133346700014</t>
  </si>
  <si>
    <t>572123</t>
  </si>
  <si>
    <t>41 22 311 82 11</t>
  </si>
  <si>
    <t>Rue DE LA MADELEINE 10</t>
  </si>
  <si>
    <t>IECF</t>
  </si>
  <si>
    <t>INSTITUT D'ETUDES DU COUPLE ET DE LA FAMILLE</t>
  </si>
  <si>
    <t>61402</t>
  </si>
  <si>
    <t>32 2 646 4367</t>
  </si>
  <si>
    <t>38 Rue Vilain XIIII</t>
  </si>
  <si>
    <t>IEFSH</t>
  </si>
  <si>
    <t>INSTITUT D'ETUDES DE LA FAMILLE ET SYSTEMES HUMAINS</t>
  </si>
  <si>
    <t>636824</t>
  </si>
  <si>
    <t>155 Montée du gros pin</t>
  </si>
  <si>
    <t>IEMC</t>
  </si>
  <si>
    <t>INSTITUT D'ETUDE DE LA MALADIE CHRONIQUE - IEMC</t>
  </si>
  <si>
    <t>93830575783</t>
  </si>
  <si>
    <t>80844511800017</t>
  </si>
  <si>
    <t>558163</t>
  </si>
  <si>
    <t>01 60 79 18 81</t>
  </si>
  <si>
    <t>IMMEUBLE EUROPEEN</t>
  </si>
  <si>
    <t>128 Allée DES CHAMPS ELYSEES</t>
  </si>
  <si>
    <t>ITIS</t>
  </si>
  <si>
    <t>INSTITUT DES TECHNOLOGIES INFORMATIQUES ET DES SERVICES AUX ENTREPRISES</t>
  </si>
  <si>
    <t>11910589591</t>
  </si>
  <si>
    <t>48957765000026</t>
  </si>
  <si>
    <t>523318</t>
  </si>
  <si>
    <t>+32 69 89 05 10</t>
  </si>
  <si>
    <t>28 Quai DES SALINES</t>
  </si>
  <si>
    <t>ITHEO JEANNE D'ARC</t>
  </si>
  <si>
    <t>INSTITUT DES TECHNIQUES HOSPITALIERES JEANNE D'ARC</t>
  </si>
  <si>
    <t>597326</t>
  </si>
  <si>
    <t>02 28 03 69 06</t>
  </si>
  <si>
    <t>PARC SOLARIS BAT ARKAM CS 40282</t>
  </si>
  <si>
    <t>10 Chemin DU VIGNEAU</t>
  </si>
  <si>
    <t>ITII PAYS DE LA LOIRE</t>
  </si>
  <si>
    <t>INSTITUT DES TECHNIQUES D'INGENIEUR DE L'INDUSTRIE</t>
  </si>
  <si>
    <t>52440162844</t>
  </si>
  <si>
    <t>38343194700035</t>
  </si>
  <si>
    <t>647380</t>
  </si>
  <si>
    <t>03 28 54 07 00</t>
  </si>
  <si>
    <t>59160 LOMME</t>
  </si>
  <si>
    <t>33 Rue Du Chateau D Isenghien</t>
  </si>
  <si>
    <t>INSTITUT DES SERVICES A L ENVIRONNEMENT</t>
  </si>
  <si>
    <t>31590733359</t>
  </si>
  <si>
    <t>49864769200025</t>
  </si>
  <si>
    <t>594994</t>
  </si>
  <si>
    <t>01 44 08 18 43</t>
  </si>
  <si>
    <t>16 Claude Bernard</t>
  </si>
  <si>
    <t>AGRO PARIS TECH PARIS</t>
  </si>
  <si>
    <t>INSTITUT DES SCIENCES ET INDUSTRIES DU VIVANT ET DE L'ENVIRONNEMENT - AGRO PARIS TECH</t>
  </si>
  <si>
    <t>11754185275</t>
  </si>
  <si>
    <t>13000285000019</t>
  </si>
  <si>
    <t>558114</t>
  </si>
  <si>
    <t>04 50 46 20 26</t>
  </si>
  <si>
    <t>859 Route DE L'ECOLE D'AGRICULTURE</t>
  </si>
  <si>
    <t>ISETA ECA</t>
  </si>
  <si>
    <t>INSTITUT DES SCIENCES DE L'ENVIRONNEMENT ET DES TERRITOIRES D'ANNECY</t>
  </si>
  <si>
    <t>82740107174</t>
  </si>
  <si>
    <t>77660306000018</t>
  </si>
  <si>
    <t>621924</t>
  </si>
  <si>
    <t>04 77 95 31 70</t>
  </si>
  <si>
    <t>24 Rue ROBINSON</t>
  </si>
  <si>
    <t>ISV FORMATION</t>
  </si>
  <si>
    <t>INSTITUT DES SCIENCES DE LA VISION FORMATION</t>
  </si>
  <si>
    <t>82420244642</t>
  </si>
  <si>
    <t>75186095800022</t>
  </si>
  <si>
    <t>511973</t>
  </si>
  <si>
    <t>01 53 27 60 74</t>
  </si>
  <si>
    <t>2 bis Rue Mercoeur</t>
  </si>
  <si>
    <t>IRIS SUP</t>
  </si>
  <si>
    <t>INSTITUT DES RELATIONS INTERNATIONALES ET STRATEGIQUES</t>
  </si>
  <si>
    <t>11753395675</t>
  </si>
  <si>
    <t>38277800900037</t>
  </si>
  <si>
    <t>480745</t>
  </si>
  <si>
    <t>0479371401</t>
  </si>
  <si>
    <t>60 Chemin De La Pierre Du Roy</t>
  </si>
  <si>
    <t>IPAC ALBERTVILLE</t>
  </si>
  <si>
    <t>INSTITUT DES PROFESSIONS DES IPAC</t>
  </si>
  <si>
    <t>38416491900134</t>
  </si>
  <si>
    <t>619176</t>
  </si>
  <si>
    <t>09 51 82 16 20</t>
  </si>
  <si>
    <t>60800 CREPY EN VALOIS</t>
  </si>
  <si>
    <t>26 Allée des Lys du Valois</t>
  </si>
  <si>
    <t>06/01/2021</t>
  </si>
  <si>
    <t>INSTITUT DES PREMIERS SECOURS</t>
  </si>
  <si>
    <t>32600320060</t>
  </si>
  <si>
    <t>83169275100017</t>
  </si>
  <si>
    <t>465100</t>
  </si>
  <si>
    <t>02 47 713 713</t>
  </si>
  <si>
    <t>BP 600</t>
  </si>
  <si>
    <t>38-40 Avenue MARCEL DASSAULT</t>
  </si>
  <si>
    <t>IMT INDUSTRIES</t>
  </si>
  <si>
    <t>INSTITUT DES METIERS ET DES TECHNOLOGIES INDUSTRIES PHARMACEUTIQUES ET COSMETIQUES</t>
  </si>
  <si>
    <t>24370057337</t>
  </si>
  <si>
    <t>34394952500053</t>
  </si>
  <si>
    <t>454485</t>
  </si>
  <si>
    <t>01 46 10 01 28</t>
  </si>
  <si>
    <t>93 Rue THIERS</t>
  </si>
  <si>
    <t>IMDA</t>
  </si>
  <si>
    <t>INSTITUT DES METIERS DU DOUBLAGE ET DE L AUDIOVISUEL</t>
  </si>
  <si>
    <t>11921778992</t>
  </si>
  <si>
    <t>52397575300014</t>
  </si>
  <si>
    <t>510002</t>
  </si>
  <si>
    <t>04 77 59 31 80</t>
  </si>
  <si>
    <t>BP 60098</t>
  </si>
  <si>
    <t>1 Rue AUGUSTE COLONNA</t>
  </si>
  <si>
    <t>CFA ST ETIENNE</t>
  </si>
  <si>
    <t>INSTITUT DES METIERS DE SAINT ETIENNE - CFA LES MOULINIERS</t>
  </si>
  <si>
    <t>82420081042</t>
  </si>
  <si>
    <t>30284789200023</t>
  </si>
  <si>
    <t>482225</t>
  </si>
  <si>
    <t>01 43 70 07 07</t>
  </si>
  <si>
    <t>62 Rue JOUFFROY D ABBANS</t>
  </si>
  <si>
    <t>INSTITUT DES METIERS DE LA FORME</t>
  </si>
  <si>
    <t>11754098575</t>
  </si>
  <si>
    <t>39899104200092</t>
  </si>
  <si>
    <t>639898</t>
  </si>
  <si>
    <t>03 74 01 09 68</t>
  </si>
  <si>
    <t>59190 MORBECQUE</t>
  </si>
  <si>
    <t>PLACE AMAURY DE LA GRANGE</t>
  </si>
  <si>
    <t>CHATEAU DE LA MOTTE AU BOIS</t>
  </si>
  <si>
    <t>IMFA ESAV MORBECQUE</t>
  </si>
  <si>
    <t>INSTITUT DES METIERS DE LA FILIERE ANIMALE - ESAV INSTITUT BONAPARTE</t>
  </si>
  <si>
    <t>11755117375</t>
  </si>
  <si>
    <t>79372515100088</t>
  </si>
  <si>
    <t>527415</t>
  </si>
  <si>
    <t>01 84 17 36 69</t>
  </si>
  <si>
    <t>64 bis Rue La Boetie</t>
  </si>
  <si>
    <t>IMFA PARIS</t>
  </si>
  <si>
    <t>INSTITUT DES METIERS DE LA FILIERE ANIMALE</t>
  </si>
  <si>
    <t>79372515100047</t>
  </si>
  <si>
    <t>502212</t>
  </si>
  <si>
    <t>04 90 86 15 37</t>
  </si>
  <si>
    <t>RESIDENCE DE L'ETOILE</t>
  </si>
  <si>
    <t>27 Boulevard ROGER RICCA</t>
  </si>
  <si>
    <t>IMCA PROVENCE</t>
  </si>
  <si>
    <t>INSTITUT DES METIERS DE LA COMMUNICATION AUDIOVISUELLE PROVENCE</t>
  </si>
  <si>
    <t>93840131384</t>
  </si>
  <si>
    <t>39412269100030</t>
  </si>
  <si>
    <t>561708</t>
  </si>
  <si>
    <t>01 83 56 73 13</t>
  </si>
  <si>
    <t>207 Rue DU FAUBOURG SAINT MARTIN</t>
  </si>
  <si>
    <t>IMCI</t>
  </si>
  <si>
    <t>INSTITUT DES MEDIAS ET DE LA COMMUNICATION SUR INTERNET</t>
  </si>
  <si>
    <t>11755421275</t>
  </si>
  <si>
    <t>80068084500024</t>
  </si>
  <si>
    <t>319466</t>
  </si>
  <si>
    <t>04 73 34 14 27</t>
  </si>
  <si>
    <t>19 Avenue MARX DORMOY</t>
  </si>
  <si>
    <t>ILS</t>
  </si>
  <si>
    <t>INSTITUT DES LANGUES DE SPECIALITES</t>
  </si>
  <si>
    <t>83630345463</t>
  </si>
  <si>
    <t>43358085900026</t>
  </si>
  <si>
    <t>356785</t>
  </si>
  <si>
    <t>03 83 55 04 20</t>
  </si>
  <si>
    <t>54140 JARVILLE LA MALGRANGE</t>
  </si>
  <si>
    <t>2 Rue JOSEPH PIROUX</t>
  </si>
  <si>
    <t>INSTITUT DES JEUNES SOURDS</t>
  </si>
  <si>
    <t>INSTITUT DES JEUNES SOURDS DE LA MALGRANGE</t>
  </si>
  <si>
    <t>41540233454</t>
  </si>
  <si>
    <t>78329266700020</t>
  </si>
  <si>
    <t>653767</t>
  </si>
  <si>
    <t>06 87 98 14 63</t>
  </si>
  <si>
    <t>BAT 1 - Les Hameaux de la Torse</t>
  </si>
  <si>
    <t>36 Avenue des Ecoles Militaires</t>
  </si>
  <si>
    <t>IHEMN</t>
  </si>
  <si>
    <t>INSTITUT DES HAUTES ETUDES EN MEDIATION ET EN NEGOCIATION</t>
  </si>
  <si>
    <t>93131555813</t>
  </si>
  <si>
    <t>80780112100029</t>
  </si>
  <si>
    <t>628359</t>
  </si>
  <si>
    <t>01 49 27 49 27</t>
  </si>
  <si>
    <t>Place BEAUVAU</t>
  </si>
  <si>
    <t>IHEMI</t>
  </si>
  <si>
    <t>INSTITUT DES HAUTES ETUDES DU MINISTERE DE L'INTERIEUR - IHEMI</t>
  </si>
  <si>
    <t>11756147975</t>
  </si>
  <si>
    <t>13001973000014</t>
  </si>
  <si>
    <t>303630</t>
  </si>
  <si>
    <t>01 44 42 42 36</t>
  </si>
  <si>
    <t>1 Place JOFFRE</t>
  </si>
  <si>
    <t>IHEDN</t>
  </si>
  <si>
    <t>INSTITUT DES HAUTES ETUDES DE DEFENSE NATIONALE</t>
  </si>
  <si>
    <t>1175P015975</t>
  </si>
  <si>
    <t>19754686400012</t>
  </si>
  <si>
    <t>686359</t>
  </si>
  <si>
    <t>06 17 01 19 68</t>
  </si>
  <si>
    <t>91650 BREUX JOUY</t>
  </si>
  <si>
    <t>4 Rue du Petit Brétigny</t>
  </si>
  <si>
    <t>IFS BREUX JOUY</t>
  </si>
  <si>
    <t>INSTITUT DES FUTURS SOUHAITABLES</t>
  </si>
  <si>
    <t>11910743891</t>
  </si>
  <si>
    <t>75165033400012</t>
  </si>
  <si>
    <t>650201</t>
  </si>
  <si>
    <t>05 63 51 02 02</t>
  </si>
  <si>
    <t>LE CAUSSE - L'AROBASE 2</t>
  </si>
  <si>
    <t>4 Rue GEORGES CHARPAK</t>
  </si>
  <si>
    <t>INSTITUT DES FORMATIONS ACTUELLES</t>
  </si>
  <si>
    <t>73810029981</t>
  </si>
  <si>
    <t>39202837900049</t>
  </si>
  <si>
    <t>547396</t>
  </si>
  <si>
    <t>06 82 15 28 61</t>
  </si>
  <si>
    <t>26 Rue DES MAGNANS</t>
  </si>
  <si>
    <t>IADB</t>
  </si>
  <si>
    <t>INSTITUT DES ARTS DE LA BIJOUTERIE</t>
  </si>
  <si>
    <t>93131545113</t>
  </si>
  <si>
    <t>80430696700022</t>
  </si>
  <si>
    <t>462792</t>
  </si>
  <si>
    <t>10 Rue Paul Roca</t>
  </si>
  <si>
    <t>IDEA PERPIGNAN</t>
  </si>
  <si>
    <t>INSTITUT DEPARTEMENTAL DE L'ENFANCE ET DE L'ADOLESCENCE PERPIGNAN</t>
  </si>
  <si>
    <t>22660001300297</t>
  </si>
  <si>
    <t>483187</t>
  </si>
  <si>
    <t>0235524343</t>
  </si>
  <si>
    <t>76380 CANTELEU</t>
  </si>
  <si>
    <t>C10004</t>
  </si>
  <si>
    <t>ROUTE DE SAHURS</t>
  </si>
  <si>
    <t>30/10/2015</t>
  </si>
  <si>
    <t>IDEFHI</t>
  </si>
  <si>
    <t>INSTITUT DEPARTEMENTAL DE L'ENFANCE DE LA FAMILLE ET DU HANDICAP POUR L'INSERTION</t>
  </si>
  <si>
    <t>22760540900027</t>
  </si>
  <si>
    <t>492498</t>
  </si>
  <si>
    <t>03435</t>
  </si>
  <si>
    <t>03 21 89 70 00</t>
  </si>
  <si>
    <t>62176 CAMIERS</t>
  </si>
  <si>
    <t>Route de Widehem</t>
  </si>
  <si>
    <t>26/11/2014</t>
  </si>
  <si>
    <t>EPSM CAMIERS IDAC</t>
  </si>
  <si>
    <t>INSTITUT DEPARTEMENTAL ALBERT CALMETTE</t>
  </si>
  <si>
    <t>26620939400011</t>
  </si>
  <si>
    <t>493480</t>
  </si>
  <si>
    <t>50-58 Rue DE MARSEILLE</t>
  </si>
  <si>
    <t>10/06/2022</t>
  </si>
  <si>
    <t>INSUP BERNOM</t>
  </si>
  <si>
    <t>INSTITUT D'ENSEIGNEMENT SUPERIEUR TECHNIQUE BERNOM</t>
  </si>
  <si>
    <t>72330615033</t>
  </si>
  <si>
    <t>33851631300065</t>
  </si>
  <si>
    <t>507520</t>
  </si>
  <si>
    <t>069 88 40 60</t>
  </si>
  <si>
    <t>1 CHAUSSE DE LILLE</t>
  </si>
  <si>
    <t>08/12/2014</t>
  </si>
  <si>
    <t>IESPP</t>
  </si>
  <si>
    <t>INSTITUT D'ENSEIGNEMENT SECONDAIRE PROVINCIAL PARAMEDICAL</t>
  </si>
  <si>
    <t>513374</t>
  </si>
  <si>
    <t>32 69 22 48 41</t>
  </si>
  <si>
    <t>53 Rue Saint Brice</t>
  </si>
  <si>
    <t>16/02/2015</t>
  </si>
  <si>
    <t>IEPSCF TOURNAI</t>
  </si>
  <si>
    <t>INSTITUT D'ENSEIGNEMENT ET DE PROMOTION SOCIALE</t>
  </si>
  <si>
    <t>617222</t>
  </si>
  <si>
    <t>07 84 51 80 97</t>
  </si>
  <si>
    <t>4 Rue Georges Morvan</t>
  </si>
  <si>
    <t>IEMPI</t>
  </si>
  <si>
    <t>INSTITUT D'ENDOBIOGENIE MEDECINE PREVENTIVE INTEGRATIVE</t>
  </si>
  <si>
    <t>75170229717</t>
  </si>
  <si>
    <t>83433934300024</t>
  </si>
  <si>
    <t>638614</t>
  </si>
  <si>
    <t>21140 SEMUR EN AUXOIS</t>
  </si>
  <si>
    <t>INSTITUT DE VIGNE</t>
  </si>
  <si>
    <t>INSTITUT DE VIGNE DE LA COMMUNE DE SEMUR EN AUXOIS</t>
  </si>
  <si>
    <t>21210603300344</t>
  </si>
  <si>
    <t>482183</t>
  </si>
  <si>
    <t>ESPAGNE - ALICANTE</t>
  </si>
  <si>
    <t>03779 ELS POBLETS</t>
  </si>
  <si>
    <t>28 CALLE NUEVE, 28 - Gironets Oeste</t>
  </si>
  <si>
    <t>06/03/2014</t>
  </si>
  <si>
    <t>TMNO MR JAN DE LAERE</t>
  </si>
  <si>
    <t>INSTITUT DE THERAPIE MANUELLE NEURO-ORTHOPEDIQUE TMNO MR JAN DE LAERE</t>
  </si>
  <si>
    <t>430500</t>
  </si>
  <si>
    <t>04920</t>
  </si>
  <si>
    <t>06 30 56 13 91</t>
  </si>
  <si>
    <t>40 Rue DU GENERAL MALLERET JOINVILLE</t>
  </si>
  <si>
    <t>ITMP</t>
  </si>
  <si>
    <t>INSTITUT DE THERAPIE MANUELLE DE PARIS</t>
  </si>
  <si>
    <t>11940919994</t>
  </si>
  <si>
    <t>51787391500030</t>
  </si>
  <si>
    <t>494689</t>
  </si>
  <si>
    <t>4506464238</t>
  </si>
  <si>
    <t>CANADA - LONGUEIL</t>
  </si>
  <si>
    <t>365 Rue DU PARC INDUSTRIEL</t>
  </si>
  <si>
    <t>20/06/2014</t>
  </si>
  <si>
    <t>ITF</t>
  </si>
  <si>
    <t>INSTITUT DE THEOLOGIE POUR LA FRANCOPHONIE</t>
  </si>
  <si>
    <t>311108</t>
  </si>
  <si>
    <t>01 49 90 36 00</t>
  </si>
  <si>
    <t>ZI Paris Nord 2</t>
  </si>
  <si>
    <t>90 Rue des Vanesses</t>
  </si>
  <si>
    <t>ISI VILLEPINTE</t>
  </si>
  <si>
    <t>INSTITUT DE SOUDURE INDUSTRIE</t>
  </si>
  <si>
    <t>11930222993</t>
  </si>
  <si>
    <t>41472896400019</t>
  </si>
  <si>
    <t>606583</t>
  </si>
  <si>
    <t>02 47 37 89 08</t>
  </si>
  <si>
    <t>13110 PORT DE BOUC</t>
  </si>
  <si>
    <t>90 Avenue De La Merindole Zone Industrielle Grand Colle</t>
  </si>
  <si>
    <t>ISI PORT DE BOUC</t>
  </si>
  <si>
    <t>41472896400522</t>
  </si>
  <si>
    <t>512849</t>
  </si>
  <si>
    <t>04 78 74 93 77</t>
  </si>
  <si>
    <t>LE GEMINI</t>
  </si>
  <si>
    <t>10 Chemin des Tard-Venus</t>
  </si>
  <si>
    <t>ISRA</t>
  </si>
  <si>
    <t>INSTITUT DE SOPHROLOGIE RHONE ALPES</t>
  </si>
  <si>
    <t>82691338169</t>
  </si>
  <si>
    <t>80267307900025</t>
  </si>
  <si>
    <t>531716</t>
  </si>
  <si>
    <t>06 78 05 39 76</t>
  </si>
  <si>
    <t>127 Boulevard DE LA LIBERTE</t>
  </si>
  <si>
    <t>ISH JACQUELINE BAUDET</t>
  </si>
  <si>
    <t>INSTITUT DE SOPHROLOGIE HUMANISTE-JACQUELINE BAUDET</t>
  </si>
  <si>
    <t>31590883659</t>
  </si>
  <si>
    <t>53397295600031</t>
  </si>
  <si>
    <t>617416</t>
  </si>
  <si>
    <t>06 96 86 06 09</t>
  </si>
  <si>
    <t>Chez Mme Celine Six</t>
  </si>
  <si>
    <t>165 Rue moreau de jonnes</t>
  </si>
  <si>
    <t>12/11/2020</t>
  </si>
  <si>
    <t>ISFC</t>
  </si>
  <si>
    <t>INSTITUT DE SOPHROLOGIE FRANCE CARAIBES - ISFC</t>
  </si>
  <si>
    <t>02973198997</t>
  </si>
  <si>
    <t>84957835600016</t>
  </si>
  <si>
    <t>594714</t>
  </si>
  <si>
    <t>01 86 76 10 99</t>
  </si>
  <si>
    <t>18/01/2019</t>
  </si>
  <si>
    <t>ISSP</t>
  </si>
  <si>
    <t>INSTITUT DE SOPHROLOGIE ET SOPHROTHERAPIE DE PARIS</t>
  </si>
  <si>
    <t>11755771575</t>
  </si>
  <si>
    <t>84102808700010</t>
  </si>
  <si>
    <t>454576</t>
  </si>
  <si>
    <t>05 62 20 40 30</t>
  </si>
  <si>
    <t>1 Impasse DE LISIEUX</t>
  </si>
  <si>
    <t>ISSO</t>
  </si>
  <si>
    <t>INSTITUT DE SOPHROLOGIE DU SUD OUEST</t>
  </si>
  <si>
    <t>73310670431</t>
  </si>
  <si>
    <t>50478426500036</t>
  </si>
  <si>
    <t>404240</t>
  </si>
  <si>
    <t>06 08 31 89 94</t>
  </si>
  <si>
    <t>62580 VIMY</t>
  </si>
  <si>
    <t>15 Place De La Republique</t>
  </si>
  <si>
    <t>IDS</t>
  </si>
  <si>
    <t>INSTITUT DE SOPHROLOGIE DES HAUTS DE FRANCE</t>
  </si>
  <si>
    <t>31590661259</t>
  </si>
  <si>
    <t>49409825400027</t>
  </si>
  <si>
    <t>109034</t>
  </si>
  <si>
    <t>0299342121</t>
  </si>
  <si>
    <t>35480 GUIPRY MESSAC</t>
  </si>
  <si>
    <t>25 LA MIGORAIS</t>
  </si>
  <si>
    <t>INSTITUT DE SOPHROLOGIE DE RENNES</t>
  </si>
  <si>
    <t>53350273935</t>
  </si>
  <si>
    <t>35383911100047</t>
  </si>
  <si>
    <t>111193</t>
  </si>
  <si>
    <t>01095</t>
  </si>
  <si>
    <t>04 50 70 42 34</t>
  </si>
  <si>
    <t>CS 21010</t>
  </si>
  <si>
    <t>ISIS</t>
  </si>
  <si>
    <t>INSTITUT DE SOINS INFIRMIERS SUPERIEURS</t>
  </si>
  <si>
    <t>93131751613</t>
  </si>
  <si>
    <t>37954383800047</t>
  </si>
  <si>
    <t>495761</t>
  </si>
  <si>
    <t>05679</t>
  </si>
  <si>
    <t>05 57 57 45 23</t>
  </si>
  <si>
    <t>CS 61292</t>
  </si>
  <si>
    <t>ISPED DE L'UNIVERSITE DE BORDEAUX</t>
  </si>
  <si>
    <t>INSTITUT DE SANTE PUBLIQUE D'EPIDEMIOLOGIE ET DE DEVELOPPEMENT</t>
  </si>
  <si>
    <t>104152</t>
  </si>
  <si>
    <t>02945</t>
  </si>
  <si>
    <t>03 28 55 06 20</t>
  </si>
  <si>
    <t>235 Avenue DE LA RECHERCHE</t>
  </si>
  <si>
    <t>ISTNF</t>
  </si>
  <si>
    <t>INSTITUT DE SANTE AU TRAVAIL DU NORD DE LA FRANCE</t>
  </si>
  <si>
    <t>31590194359</t>
  </si>
  <si>
    <t>78370838100042</t>
  </si>
  <si>
    <t>617544</t>
  </si>
  <si>
    <t>03533</t>
  </si>
  <si>
    <t>04 67 79 07 82</t>
  </si>
  <si>
    <t>40 Avenue du Professeur Grasset</t>
  </si>
  <si>
    <t>IREPS</t>
  </si>
  <si>
    <t>INSTITUT DE RESSOURCES EN PSYCHOLOGIE DU SPORT</t>
  </si>
  <si>
    <t>91340784634</t>
  </si>
  <si>
    <t>48344687800025</t>
  </si>
  <si>
    <t>351374</t>
  </si>
  <si>
    <t>04944</t>
  </si>
  <si>
    <t>0493080507</t>
  </si>
  <si>
    <t>06790 ASPREMONT</t>
  </si>
  <si>
    <t>838 Avenue CARAVADOSSI</t>
  </si>
  <si>
    <t>IRDF</t>
  </si>
  <si>
    <t>INSTITUT DE RESSOURCES DE DEVELOPPEMENT &amp; FORMATION</t>
  </si>
  <si>
    <t>93060539906</t>
  </si>
  <si>
    <t>51450171700011</t>
  </si>
  <si>
    <t>459940</t>
  </si>
  <si>
    <t>01 58 39 36 60</t>
  </si>
  <si>
    <t>90 Rue DU RANELAGH</t>
  </si>
  <si>
    <t>IDRI</t>
  </si>
  <si>
    <t>INSTITUT DE RELOOKING INTERNATIONAL</t>
  </si>
  <si>
    <t>11754878475</t>
  </si>
  <si>
    <t>48429499600059</t>
  </si>
  <si>
    <t>4285</t>
  </si>
  <si>
    <t>03739</t>
  </si>
  <si>
    <t>04 93 87 09 77</t>
  </si>
  <si>
    <t>51 Rue DU MARECHAL JOFFRE</t>
  </si>
  <si>
    <t>IRIES</t>
  </si>
  <si>
    <t>INSTITUT DE RECHERCHES D'INFORMATION ET D'EDUCATION DE LA SANTE</t>
  </si>
  <si>
    <t>31842430600021</t>
  </si>
  <si>
    <t>230947</t>
  </si>
  <si>
    <t>01 42 63 66 44</t>
  </si>
  <si>
    <t>39 Rue LANTIEZ</t>
  </si>
  <si>
    <t>VITTOZ IRDC PARIS</t>
  </si>
  <si>
    <t>INSTITUT DE RECHERCHE VITTOZ</t>
  </si>
  <si>
    <t>11752770075</t>
  </si>
  <si>
    <t>32077201500048</t>
  </si>
  <si>
    <t>17620</t>
  </si>
  <si>
    <t>125 Rue des Chanterelles</t>
  </si>
  <si>
    <t>INSTITUT DE RECHERCHE ET D'INFORMATION BIOSOCIALES</t>
  </si>
  <si>
    <t>91340019134</t>
  </si>
  <si>
    <t>33385736500014</t>
  </si>
  <si>
    <t>899</t>
  </si>
  <si>
    <t>03513</t>
  </si>
  <si>
    <t>01 42 40 68 00</t>
  </si>
  <si>
    <t>10 Boulevard DE STRASBOURG</t>
  </si>
  <si>
    <t>IREMA</t>
  </si>
  <si>
    <t>INSTITUT DE RECHERCHE ET D'ENSEIGNEMENT DES MALADIES ADDICTIVES</t>
  </si>
  <si>
    <t>11753013475</t>
  </si>
  <si>
    <t>34779221000028</t>
  </si>
  <si>
    <t>259573</t>
  </si>
  <si>
    <t>04 90 85 65 71</t>
  </si>
  <si>
    <t>46 Boulevard RASPAIL</t>
  </si>
  <si>
    <t>IRFAT</t>
  </si>
  <si>
    <t>INSTITUT DE RECHERCHE ET DE FORMATION EN ART THERAPIE</t>
  </si>
  <si>
    <t>93840189584</t>
  </si>
  <si>
    <t>41984312300045</t>
  </si>
  <si>
    <t>195005</t>
  </si>
  <si>
    <t>01 60 79 47 47</t>
  </si>
  <si>
    <t>5 TERRASSES DE L'AGORA</t>
  </si>
  <si>
    <t>IRFASE</t>
  </si>
  <si>
    <t>INSTITUT DE RECHERCHE ET DE FORMATION A L'ACTION SOCIALE DE L'ESSONNE</t>
  </si>
  <si>
    <t>11910779591</t>
  </si>
  <si>
    <t>38362039000039</t>
  </si>
  <si>
    <t>589</t>
  </si>
  <si>
    <t>01474</t>
  </si>
  <si>
    <t>01 55 85 85 11</t>
  </si>
  <si>
    <t>19 Rue DE L UNIVERSITE</t>
  </si>
  <si>
    <t>IRAP SANTE</t>
  </si>
  <si>
    <t>INSTITUT DE RECHERCHE ET D'APPLICATION POUR LA PROMOTION DE LA SANTE</t>
  </si>
  <si>
    <t>11930486593</t>
  </si>
  <si>
    <t>39272544600067</t>
  </si>
  <si>
    <t>188402</t>
  </si>
  <si>
    <t>664 Chemin chemin du Rollier</t>
  </si>
  <si>
    <t>IRP</t>
  </si>
  <si>
    <t>INSTITUT DE RECHERCHE EN PSYCHOTHERAPIE</t>
  </si>
  <si>
    <t>11940878394</t>
  </si>
  <si>
    <t>49325475900019</t>
  </si>
  <si>
    <t>673810</t>
  </si>
  <si>
    <t>01 40 47 30 37</t>
  </si>
  <si>
    <t>3 Square max hymans</t>
  </si>
  <si>
    <t>IRPS</t>
  </si>
  <si>
    <t>INSTITUT DE RECHERCHE EN PREVENTION SANTE</t>
  </si>
  <si>
    <t>11940687694</t>
  </si>
  <si>
    <t>47807539300049</t>
  </si>
  <si>
    <t>138319</t>
  </si>
  <si>
    <t>02802</t>
  </si>
  <si>
    <t>INSTITUT DE RECHERCHE DE FORMATION ET DE CONSEIL PROFESSIONNEL</t>
  </si>
  <si>
    <t>469658</t>
  </si>
  <si>
    <t>03 88 11 90 00</t>
  </si>
  <si>
    <t>Hôpitaux Universitaires</t>
  </si>
  <si>
    <t>1 Place de l'Hôpital</t>
  </si>
  <si>
    <t>IRCAD</t>
  </si>
  <si>
    <t>INSTITUT DE RECHERCHE CONTRE LES CANCERS DE L'APPAREIL DIGESTIF</t>
  </si>
  <si>
    <t>42670206067</t>
  </si>
  <si>
    <t>39185479100012</t>
  </si>
  <si>
    <t>332045</t>
  </si>
  <si>
    <t>01 42 28 42 85</t>
  </si>
  <si>
    <t>41 Rue JOSEPH DE MAISTRE</t>
  </si>
  <si>
    <t>IRAEC</t>
  </si>
  <si>
    <t>INSTITUT DE RECHERCHE APPLIQUE POUR L'ENFANT ET LE COUPLE</t>
  </si>
  <si>
    <t>11752448275</t>
  </si>
  <si>
    <t>30583930000020</t>
  </si>
  <si>
    <t>332781</t>
  </si>
  <si>
    <t>01 58 35 88 88</t>
  </si>
  <si>
    <t>92260 FONTENAY AUX ROSES</t>
  </si>
  <si>
    <t>31 Avenue de la Division Leclerc</t>
  </si>
  <si>
    <t>IRSN</t>
  </si>
  <si>
    <t>INSTITUT DE RADIOPROTECTION ET DE SURETE NUCLEAIRE</t>
  </si>
  <si>
    <t>11922413892</t>
  </si>
  <si>
    <t>44054601800027</t>
  </si>
  <si>
    <t>524130</t>
  </si>
  <si>
    <t>+32 478 02 77 24</t>
  </si>
  <si>
    <t>BELGIQUE - OTTIGNIES LOUVAIN LA NEUVE</t>
  </si>
  <si>
    <t>Bte 2</t>
  </si>
  <si>
    <t>29 de Renivaux</t>
  </si>
  <si>
    <t>27/04/2015</t>
  </si>
  <si>
    <t>INSTITUT DE PCI - BELGIQUE</t>
  </si>
  <si>
    <t>INSTITUT DE PSYCHOLOGIE CORPORELLE INTEGRATIVE - BELGIQUE ASBL</t>
  </si>
  <si>
    <t>659800</t>
  </si>
  <si>
    <t>CANADA - OTTERBURN PARK</t>
  </si>
  <si>
    <t>845 Rue DU RIVAGE</t>
  </si>
  <si>
    <t>INSTITUT DE PSYCHOLOGIE CONTEXTUELLE</t>
  </si>
  <si>
    <t>553207</t>
  </si>
  <si>
    <t>01 45 65 86 46</t>
  </si>
  <si>
    <t>HOPITAL SAINTE-ANNE</t>
  </si>
  <si>
    <t>1 Rue CABANIS</t>
  </si>
  <si>
    <t>IDP</t>
  </si>
  <si>
    <t>INSTITUT DE PSYCHIATRIE</t>
  </si>
  <si>
    <t>11756883275</t>
  </si>
  <si>
    <t>80431716200019</t>
  </si>
  <si>
    <t>665356</t>
  </si>
  <si>
    <t>01 44 30 81 53</t>
  </si>
  <si>
    <t>4 Rue de la pierre Levee</t>
  </si>
  <si>
    <t>IPTIC</t>
  </si>
  <si>
    <t>INSTITUT DE PROMOTION DES TECHNIQUES DE L'INGENIERIE ET DU CONSEIL</t>
  </si>
  <si>
    <t>11754801875</t>
  </si>
  <si>
    <t>53505622000036</t>
  </si>
  <si>
    <t>596220</t>
  </si>
  <si>
    <t>06 46 20 63 52</t>
  </si>
  <si>
    <t>47 Boulevard du Roi René</t>
  </si>
  <si>
    <t>INSTITUT DE PROFESSIONNALISATION SPORTIVE ANGEVIN</t>
  </si>
  <si>
    <t>52490324849</t>
  </si>
  <si>
    <t>82029237300025</t>
  </si>
  <si>
    <t>629947</t>
  </si>
  <si>
    <t>65 Rue Etienne Lenoir</t>
  </si>
  <si>
    <t>INSTITUT DE PREVENTION ET DE SECURITE</t>
  </si>
  <si>
    <t>76300470330</t>
  </si>
  <si>
    <t>89131723200017</t>
  </si>
  <si>
    <t>645187</t>
  </si>
  <si>
    <t>05 64 31 15 05</t>
  </si>
  <si>
    <t>33380 MARCHEPRIME</t>
  </si>
  <si>
    <t>17 Avenue d'Aquitaine</t>
  </si>
  <si>
    <t>INSTITUT PRH</t>
  </si>
  <si>
    <t>INSTITUT DE PREVENTION DES RISQUES HUMAINS</t>
  </si>
  <si>
    <t>75331174333</t>
  </si>
  <si>
    <t>84911036600036</t>
  </si>
  <si>
    <t>489050</t>
  </si>
  <si>
    <t>05378</t>
  </si>
  <si>
    <t>01 55 97 19 47</t>
  </si>
  <si>
    <t>9 bis Boulevard DE ROCHECHOUART</t>
  </si>
  <si>
    <t>IPPP</t>
  </si>
  <si>
    <t>INSTITUT DE PELVI PERINEOLOGIE DE PARIS</t>
  </si>
  <si>
    <t>11753443775</t>
  </si>
  <si>
    <t>79795100100024</t>
  </si>
  <si>
    <t>208176</t>
  </si>
  <si>
    <t>02836</t>
  </si>
  <si>
    <t>02 77 76 07 83</t>
  </si>
  <si>
    <t>76570 LIMESY</t>
  </si>
  <si>
    <t>Route De Becquigny</t>
  </si>
  <si>
    <t>IPRA</t>
  </si>
  <si>
    <t>INSTITUT DE PEDAGOGIE ET DE RECHERCHE APPLIQUEE - IPRA</t>
  </si>
  <si>
    <t>23760516076</t>
  </si>
  <si>
    <t>41772542100057</t>
  </si>
  <si>
    <t>564850</t>
  </si>
  <si>
    <t>1 514 739 3223</t>
  </si>
  <si>
    <t>2715 CHEMIN DE LA COTE SAINTE CATHERINE</t>
  </si>
  <si>
    <t>INSTITUT DE PASTORALE DES DOMINICAINS</t>
  </si>
  <si>
    <t>417890</t>
  </si>
  <si>
    <t>0223234727</t>
  </si>
  <si>
    <t>2 Avenue du Professeur Léon Bernard</t>
  </si>
  <si>
    <t>INSTITUT DE PARASITOLOGIE</t>
  </si>
  <si>
    <t>53350994235</t>
  </si>
  <si>
    <t>77774700700014</t>
  </si>
  <si>
    <t>648061</t>
  </si>
  <si>
    <t>06 30 06 43 08</t>
  </si>
  <si>
    <t>7 Allée de la barrière</t>
  </si>
  <si>
    <t>INCN</t>
  </si>
  <si>
    <t>INSTITUT DE NUTRITION ET DE COMPLEMENTATION NATURELLE</t>
  </si>
  <si>
    <t>53351052935</t>
  </si>
  <si>
    <t>85118219600010</t>
  </si>
  <si>
    <t>525303</t>
  </si>
  <si>
    <t>+32 2 538 38 10</t>
  </si>
  <si>
    <t>72 Avenue Ducpétiaux</t>
  </si>
  <si>
    <t>INSTITUT DE NOUVELLE HYPNOSE ET DE PSYCHOSOMATIQUE ASBL</t>
  </si>
  <si>
    <t>686050</t>
  </si>
  <si>
    <t>01 70 93 97 95</t>
  </si>
  <si>
    <t>69 Rue DE CHABROL</t>
  </si>
  <si>
    <t>INSTITUT DE NATUROPATHIE HUMANISTE</t>
  </si>
  <si>
    <t>11755695675</t>
  </si>
  <si>
    <t>82940947300024</t>
  </si>
  <si>
    <t>427123</t>
  </si>
  <si>
    <t>05 46 99 97 64</t>
  </si>
  <si>
    <t>17300 ROCHEFORT</t>
  </si>
  <si>
    <t>97 Rue LOUIS THIERS</t>
  </si>
  <si>
    <t>22/09/2014</t>
  </si>
  <si>
    <t>INSA  ROCHEFORT</t>
  </si>
  <si>
    <t>INSTITUT DE NATUROPATHIE ET SCIENCES APPLIQUEES</t>
  </si>
  <si>
    <t>54170088617</t>
  </si>
  <si>
    <t>37982104400037</t>
  </si>
  <si>
    <t>363868</t>
  </si>
  <si>
    <t>0228210160</t>
  </si>
  <si>
    <t>Centre Commercial de La Fontaine</t>
  </si>
  <si>
    <t>1 Rue de Beaugency</t>
  </si>
  <si>
    <t>INSTITUT DE MUSICOTHERAPIE DE NANTES</t>
  </si>
  <si>
    <t>52440428344</t>
  </si>
  <si>
    <t>34914500300043</t>
  </si>
  <si>
    <t>655806</t>
  </si>
  <si>
    <t>06.52.77.17.24</t>
  </si>
  <si>
    <t>76320 CAUDEBEC LES ELBEUF</t>
  </si>
  <si>
    <t>150 Rue SADI CARNOT</t>
  </si>
  <si>
    <t>INSTITUT DE MODELISTE DU VETEMENT</t>
  </si>
  <si>
    <t>28760636076</t>
  </si>
  <si>
    <t>90057463300013</t>
  </si>
  <si>
    <t>611955</t>
  </si>
  <si>
    <t>0148438715</t>
  </si>
  <si>
    <t>10/12 Rue GAMBETTA</t>
  </si>
  <si>
    <t>IMEPP</t>
  </si>
  <si>
    <t>INSTITUT DE MEDIATION ET D'EDUCATION PERMANENTE DE PANTIN</t>
  </si>
  <si>
    <t>11930041193</t>
  </si>
  <si>
    <t>32506291700043</t>
  </si>
  <si>
    <t>109745</t>
  </si>
  <si>
    <t>0490037250</t>
  </si>
  <si>
    <t>221 Rue des Frères Lumière</t>
  </si>
  <si>
    <t>IMTC</t>
  </si>
  <si>
    <t>INSTITUT DE MEDECINE TRADITIONNELLE CHINOISE</t>
  </si>
  <si>
    <t>93840303184</t>
  </si>
  <si>
    <t>38009896200026</t>
  </si>
  <si>
    <t>365221</t>
  </si>
  <si>
    <t>BP 184</t>
  </si>
  <si>
    <t>9 Avenue DE LA FORET DE HAYE</t>
  </si>
  <si>
    <t>IMTL</t>
  </si>
  <si>
    <t>INSTITUT DE MEDECINE DU TRAVAIL LORRAINE</t>
  </si>
  <si>
    <t>41540257954</t>
  </si>
  <si>
    <t>39097134900019</t>
  </si>
  <si>
    <t>488203</t>
  </si>
  <si>
    <t>03 26 78 89 33</t>
  </si>
  <si>
    <t>51 Rue Cognacq-Jay</t>
  </si>
  <si>
    <t>IMTECA</t>
  </si>
  <si>
    <t>INSTITUT DE MEDECINE DU TRAVAIL ET DE L'ENVIRONNEMENT DE CHAMPAGNE ARDENNE</t>
  </si>
  <si>
    <t>21510011351</t>
  </si>
  <si>
    <t>32786263700011</t>
  </si>
  <si>
    <t>583352</t>
  </si>
  <si>
    <t>04 42 17 05 50</t>
  </si>
  <si>
    <t>21 Rue Gaston de Saporta</t>
  </si>
  <si>
    <t>UFR IMPGT DE L'UNIVERSITE D'AIX MARSEILLE</t>
  </si>
  <si>
    <t>INSTITUT DE MANAGEMENT PUBLIC ET GOUVERNANCE TERRITORIALE AIX MARSEILLE UNIVERSITE</t>
  </si>
  <si>
    <t>13001533200526</t>
  </si>
  <si>
    <t>551995</t>
  </si>
  <si>
    <t>0155256952</t>
  </si>
  <si>
    <t>25 Rue SAINT AMBROISE</t>
  </si>
  <si>
    <t>25/10/2016</t>
  </si>
  <si>
    <t>IMESG</t>
  </si>
  <si>
    <t>INSTITUT DE MANAGEMENT DE L'ECOLE SUPERIEURE DE GESTION</t>
  </si>
  <si>
    <t>11752021075</t>
  </si>
  <si>
    <t>39039183700031</t>
  </si>
  <si>
    <t>490921</t>
  </si>
  <si>
    <t>0472106900</t>
  </si>
  <si>
    <t>CTR FORM MAITRES ENS PRIVE 3130C</t>
  </si>
  <si>
    <t>2 Rue DE L'ORATOIRE</t>
  </si>
  <si>
    <t>INSTITUT DE L'ORATOIRE</t>
  </si>
  <si>
    <t>82690328669</t>
  </si>
  <si>
    <t>77967516400015</t>
  </si>
  <si>
    <t>576311</t>
  </si>
  <si>
    <t>0262430881</t>
  </si>
  <si>
    <t>PARC DE L'OASIS - FAC PIERRE AYMA</t>
  </si>
  <si>
    <t>Rue DU 8 MARS</t>
  </si>
  <si>
    <t>ILOI</t>
  </si>
  <si>
    <t>INSTITUT DE L'IMAGE DE L'OCEAN INDIEN</t>
  </si>
  <si>
    <t>98970044597</t>
  </si>
  <si>
    <t>35245498700012</t>
  </si>
  <si>
    <t>447729</t>
  </si>
  <si>
    <t>01 40 04 51 50</t>
  </si>
  <si>
    <t>149 Rue DE BERCY</t>
  </si>
  <si>
    <t>INSTITUT DE L'ELEVAGE</t>
  </si>
  <si>
    <t>11750057775</t>
  </si>
  <si>
    <t>30298415800022</t>
  </si>
  <si>
    <t>394427</t>
  </si>
  <si>
    <t>09 63 59 94 82</t>
  </si>
  <si>
    <t>40 Quai Clemenceau</t>
  </si>
  <si>
    <t>ILCP</t>
  </si>
  <si>
    <t>INSTITUT DE LANGUE ET CULTURE PORTUGAISE</t>
  </si>
  <si>
    <t>82690888269</t>
  </si>
  <si>
    <t>35245625500079</t>
  </si>
  <si>
    <t>655168</t>
  </si>
  <si>
    <t>06 23 04 88 33</t>
  </si>
  <si>
    <t>93140 BONDY</t>
  </si>
  <si>
    <t>142 Avenue HENRI BARBUSSE</t>
  </si>
  <si>
    <t>ISIS FORMATION</t>
  </si>
  <si>
    <t>INSTITUT DE LA SECURITE INCENDIE ET DE LA SURETE</t>
  </si>
  <si>
    <t>11930675493</t>
  </si>
  <si>
    <t>79070150200011</t>
  </si>
  <si>
    <t>681118</t>
  </si>
  <si>
    <t>06 38 81 97 39</t>
  </si>
  <si>
    <t>15 Rue Jean Claret</t>
  </si>
  <si>
    <t>INSTITUT DE LA PME</t>
  </si>
  <si>
    <t>84630481463</t>
  </si>
  <si>
    <t>82885304400018</t>
  </si>
  <si>
    <t>675866</t>
  </si>
  <si>
    <t>05 62 52 29 19</t>
  </si>
  <si>
    <t>31570 LANTA</t>
  </si>
  <si>
    <t>20 Avenue OCCITANIE</t>
  </si>
  <si>
    <t>IPPE</t>
  </si>
  <si>
    <t>INSTITUT DE LA PERINATALITE ET DE LA PETITE ENFANCE</t>
  </si>
  <si>
    <t>76311291731</t>
  </si>
  <si>
    <t>89160234400014</t>
  </si>
  <si>
    <t>156917</t>
  </si>
  <si>
    <t>01 55 74 83 00</t>
  </si>
  <si>
    <t>3 Allée Des Nourrets</t>
  </si>
  <si>
    <t>IPP</t>
  </si>
  <si>
    <t>INSTITUT DE LA PERFORMANCE PUBLIQUE</t>
  </si>
  <si>
    <t>11752546275</t>
  </si>
  <si>
    <t>38915069900046</t>
  </si>
  <si>
    <t>240631</t>
  </si>
  <si>
    <t>02 23 30 27 64</t>
  </si>
  <si>
    <t>HOPITAL SUD ANNEXE PEDIATRIQUE- BP 90347</t>
  </si>
  <si>
    <t>16 Boulevard DE BULGARIE</t>
  </si>
  <si>
    <t>IME</t>
  </si>
  <si>
    <t>INSTITUT DE LA MERE ET DE L'ENFANT</t>
  </si>
  <si>
    <t>53350649835</t>
  </si>
  <si>
    <t>31727127800028</t>
  </si>
  <si>
    <t>323093</t>
  </si>
  <si>
    <t>01 57 53 22 22</t>
  </si>
  <si>
    <t>20 Allée GEORGES POMPIDOU</t>
  </si>
  <si>
    <t>IGPDE VINCENNES</t>
  </si>
  <si>
    <t>INSTITUT DE LA GESTION PUBLIQUE ET DU DEVELOPPEMENT ECONOMIQUE</t>
  </si>
  <si>
    <t>1194P003694</t>
  </si>
  <si>
    <t>12002001101619</t>
  </si>
  <si>
    <t>549710</t>
  </si>
  <si>
    <t>06 62 27 51 46</t>
  </si>
  <si>
    <t>77310 BOISSISE LE ROI</t>
  </si>
  <si>
    <t>2 ter Rue RENE CASSIN</t>
  </si>
  <si>
    <t>IFT</t>
  </si>
  <si>
    <t>INSTITUT DE LA FORMATION ET DU TUTORAT</t>
  </si>
  <si>
    <t>11770596577</t>
  </si>
  <si>
    <t>81750468100013</t>
  </si>
  <si>
    <t>555733</t>
  </si>
  <si>
    <t>0608087374</t>
  </si>
  <si>
    <t>MADAME JIACOMINA SALE PRESIDENTE</t>
  </si>
  <si>
    <t>20 Rue Guillaume Fichet</t>
  </si>
  <si>
    <t>INSTITUT DE LA FAMILLE</t>
  </si>
  <si>
    <t>INSTITUT DE LA FAMILLE - LES DEUX SAVOIES</t>
  </si>
  <si>
    <t>84740352974</t>
  </si>
  <si>
    <t>82002954400013</t>
  </si>
  <si>
    <t>501256</t>
  </si>
  <si>
    <t>0493780202</t>
  </si>
  <si>
    <t>06320 CAP D AIL</t>
  </si>
  <si>
    <t>83 Avenue du 3 septembre</t>
  </si>
  <si>
    <t>INSTITUT DE LA CUISINE ITALIENNE PIZZAIOLO CAP D AIL</t>
  </si>
  <si>
    <t>INSTITUT DE LA CUISINE ITALIENNE PIZZAIOLO</t>
  </si>
  <si>
    <t>93060766506</t>
  </si>
  <si>
    <t>49500339400014</t>
  </si>
  <si>
    <t>422230</t>
  </si>
  <si>
    <t>01 42 94 25 25</t>
  </si>
  <si>
    <t>6 Rue DE LISBONNE</t>
  </si>
  <si>
    <t>INSTITUT DE L EVENEMENT</t>
  </si>
  <si>
    <t>11755038875</t>
  </si>
  <si>
    <t>50219784100021</t>
  </si>
  <si>
    <t>118734</t>
  </si>
  <si>
    <t>03 20 92 06 99</t>
  </si>
  <si>
    <t>10 Rue Saint-Jean Baptiste de la Salle</t>
  </si>
  <si>
    <t>IKPO</t>
  </si>
  <si>
    <t>INSTITUT DE KINESITHERAPIE DE PODOLOGIE ORTHOPEDIE</t>
  </si>
  <si>
    <t>31590012559</t>
  </si>
  <si>
    <t>30243213300015</t>
  </si>
  <si>
    <t>540640</t>
  </si>
  <si>
    <t>02 28 07 29 28</t>
  </si>
  <si>
    <t>15 Boulevard MARCEL PAUL</t>
  </si>
  <si>
    <t>31/03/2016</t>
  </si>
  <si>
    <t>IDHEO ST HERBLAIN</t>
  </si>
  <si>
    <t>INSTITUT DE HAUTES ETUDES OSTEOPATHIQUES</t>
  </si>
  <si>
    <t>52440740444</t>
  </si>
  <si>
    <t>44985165800046</t>
  </si>
  <si>
    <t>507593</t>
  </si>
  <si>
    <t>01 80 97 65 18</t>
  </si>
  <si>
    <t>1 Rue JACQUES BINJEN</t>
  </si>
  <si>
    <t>IGS PARIS 17</t>
  </si>
  <si>
    <t>INSTITUT DE GESTION SOCIALE</t>
  </si>
  <si>
    <t>11750247275</t>
  </si>
  <si>
    <t>31249509600157</t>
  </si>
  <si>
    <t>161100</t>
  </si>
  <si>
    <t>04 91 37 03 79</t>
  </si>
  <si>
    <t>BP2</t>
  </si>
  <si>
    <t>148 Rue PARADIS</t>
  </si>
  <si>
    <t>IGS</t>
  </si>
  <si>
    <t>INSTITUT DE GERONTOLOGIE SOCIALE</t>
  </si>
  <si>
    <t>93131963313</t>
  </si>
  <si>
    <t>38425582400011</t>
  </si>
  <si>
    <t>118072</t>
  </si>
  <si>
    <t>03 20 84 57 08</t>
  </si>
  <si>
    <t>59242 GENECH</t>
  </si>
  <si>
    <t>348 Rue DE LA LIBERATION</t>
  </si>
  <si>
    <t>CFPPA GENECH</t>
  </si>
  <si>
    <t>INSTITUT DE GENECH</t>
  </si>
  <si>
    <t>31590008059</t>
  </si>
  <si>
    <t>78362626000013</t>
  </si>
  <si>
    <t>548546</t>
  </si>
  <si>
    <t>02 31 70 33 81</t>
  </si>
  <si>
    <t>14460 COLOMBELLES</t>
  </si>
  <si>
    <t>CAMPUS EFFISCIENCE</t>
  </si>
  <si>
    <t>1 Rue LEOPOLD SEDAR SENGHOR</t>
  </si>
  <si>
    <t>IFSGO</t>
  </si>
  <si>
    <t>INSTITUT DE FORMATIONS SUPERIEURES DU GRAND OUEST</t>
  </si>
  <si>
    <t>527701</t>
  </si>
  <si>
    <t>03 21 21 10 64</t>
  </si>
  <si>
    <t>6 Rue EMILE DIDIER</t>
  </si>
  <si>
    <t>IFSI ARRAS</t>
  </si>
  <si>
    <t>INSTITUT DE FORMATIONS EN SOINS INFIRMIERS ARRAS</t>
  </si>
  <si>
    <t>3162P003662</t>
  </si>
  <si>
    <t>26620925300076</t>
  </si>
  <si>
    <t>525777</t>
  </si>
  <si>
    <t>03 27 37 67 30</t>
  </si>
  <si>
    <t>2 Rue Neuve des Capucins</t>
  </si>
  <si>
    <t>IFSI CH CAMBRAI</t>
  </si>
  <si>
    <t>INSTITUT DE FORMATIONS EN SOINS INFIRMIERS - CH CAMBRAI</t>
  </si>
  <si>
    <t>3159P008359</t>
  </si>
  <si>
    <t>26590678400185</t>
  </si>
  <si>
    <t>538346</t>
  </si>
  <si>
    <t>0665692379</t>
  </si>
  <si>
    <t>1 Rue Marceau</t>
  </si>
  <si>
    <t>25/02/2016</t>
  </si>
  <si>
    <t>IFTR</t>
  </si>
  <si>
    <t>INSTITUT DE FORMATIONS AUX TECHNIQUES DE RELAXATION</t>
  </si>
  <si>
    <t>52490269549</t>
  </si>
  <si>
    <t>51226810300029</t>
  </si>
  <si>
    <t>148090</t>
  </si>
  <si>
    <t>02 35 32 73 10</t>
  </si>
  <si>
    <t>12 Rue Ursin Scheid Le Kaleidoscope</t>
  </si>
  <si>
    <t>IFMAN NORMANDIE LE PETIT QUEVILLY</t>
  </si>
  <si>
    <t>INSTITUT DE FORMATIONDU MOUVEMENT POUR UNE ALTERNATIVE NON VIOLENTE</t>
  </si>
  <si>
    <t>23760529376</t>
  </si>
  <si>
    <t>38866768500076</t>
  </si>
  <si>
    <t>568326</t>
  </si>
  <si>
    <t>04 92 12 01 06</t>
  </si>
  <si>
    <t>ZI SECTEUR A2</t>
  </si>
  <si>
    <t>11 Allée DES IMPRIMEURS</t>
  </si>
  <si>
    <t>INSTITUT DE FORMATION TECHNIQUE ET DE SECURITE</t>
  </si>
  <si>
    <t>93060187806</t>
  </si>
  <si>
    <t>37981229000037</t>
  </si>
  <si>
    <t>538814</t>
  </si>
  <si>
    <t>06 27 77 27 79</t>
  </si>
  <si>
    <t>27 Cours GAMBETTA</t>
  </si>
  <si>
    <t>IFSMB</t>
  </si>
  <si>
    <t>INSTITUT DE FORMATION SYSTEMIQUE MONTPELLIER BRUXELLES</t>
  </si>
  <si>
    <t>91340857134</t>
  </si>
  <si>
    <t>80823654100013</t>
  </si>
  <si>
    <t>513064</t>
  </si>
  <si>
    <t>06 42 22 53 50</t>
  </si>
  <si>
    <t>POLE UNIVERSITAIRE LARDY ANNEXE GALLIENI</t>
  </si>
  <si>
    <t>4 Rue DU GENERAL GALLIENI</t>
  </si>
  <si>
    <t>IFSO VICHY</t>
  </si>
  <si>
    <t>INSTITUT DE FORMATION SUPERIEURE EN OSTEOPATHIE DE VICHY ET DE LA REGION AUVERGNE</t>
  </si>
  <si>
    <t>83030333603</t>
  </si>
  <si>
    <t>50821859100024</t>
  </si>
  <si>
    <t>684892</t>
  </si>
  <si>
    <t>06 83 76 63 33</t>
  </si>
  <si>
    <t>22250 TREMEUR</t>
  </si>
  <si>
    <t>7 Rue des Fontaines</t>
  </si>
  <si>
    <t>IFSNM</t>
  </si>
  <si>
    <t>INSTITUT DE FORMATION SUPERIEURE EN NUTRITION ET MICRONUTRITION</t>
  </si>
  <si>
    <t>53220912222</t>
  </si>
  <si>
    <t>90881309000010</t>
  </si>
  <si>
    <t>474370</t>
  </si>
  <si>
    <t>02 62 41 19 28</t>
  </si>
  <si>
    <t>114 Rue MONTHYON</t>
  </si>
  <si>
    <t>IFSEC OI</t>
  </si>
  <si>
    <t>INSTITUT DE FORMATION SUPERIEUR D'ENSEIGNEMENT CONTINU OI</t>
  </si>
  <si>
    <t>98970399097</t>
  </si>
  <si>
    <t>79100913700021</t>
  </si>
  <si>
    <t>316593</t>
  </si>
  <si>
    <t>01376</t>
  </si>
  <si>
    <t>03 88 08 87 13</t>
  </si>
  <si>
    <t>67140 EICHHOFFEN</t>
  </si>
  <si>
    <t>41 Route des Vosges</t>
  </si>
  <si>
    <t>IFOSEP</t>
  </si>
  <si>
    <t>INSTITUT DE FORMATION SPECIALISE EN EDUCABILITE PROFESSIONNELLE</t>
  </si>
  <si>
    <t>42670328967</t>
  </si>
  <si>
    <t>44990942300039</t>
  </si>
  <si>
    <t>567796</t>
  </si>
  <si>
    <t>0966936090</t>
  </si>
  <si>
    <t>64 ter Rue DE MEAUX</t>
  </si>
  <si>
    <t>INSTITUT DE FORMATION SOPHROLOGIE ET COMMUNICATION</t>
  </si>
  <si>
    <t>INSTITUT DE FORMATION SOPHROLOGIE ET COMMUNICATION - TATJER SYLVIE</t>
  </si>
  <si>
    <t>11754293575</t>
  </si>
  <si>
    <t>34456156800058</t>
  </si>
  <si>
    <t>669647</t>
  </si>
  <si>
    <t>05 65 20 50 14</t>
  </si>
  <si>
    <t>335 Rue DU PRESIDENT WILSON</t>
  </si>
  <si>
    <t>IFSI DU CH JEAN ROUGIER CAHORS</t>
  </si>
  <si>
    <t>INSTITUT DE FORMATION SOINS INFIRMIERS DU CENTRE HOSPITALIER JEAN ROUGIER</t>
  </si>
  <si>
    <t>556737</t>
  </si>
  <si>
    <t>03527</t>
  </si>
  <si>
    <t>03 21 68 80 80</t>
  </si>
  <si>
    <t>42-48 Rue de la Ferme du Roy</t>
  </si>
  <si>
    <t>IFSET</t>
  </si>
  <si>
    <t>INSTITUT DE FORMATION SANTE ET EDUCATION THERAPEUTIQUE</t>
  </si>
  <si>
    <t>31620250962</t>
  </si>
  <si>
    <t>78989933300015</t>
  </si>
  <si>
    <t>558382</t>
  </si>
  <si>
    <t>02 43 28 66 37</t>
  </si>
  <si>
    <t>2 Avenue Pierre Piffault</t>
  </si>
  <si>
    <t>IFSO LE MANS</t>
  </si>
  <si>
    <t>INSTITUT DE FORMATION SANTE DE L'OUEST</t>
  </si>
  <si>
    <t>30071741000280</t>
  </si>
  <si>
    <t>461350</t>
  </si>
  <si>
    <t>02 98 21 55 60</t>
  </si>
  <si>
    <t>BP 40704</t>
  </si>
  <si>
    <t>Route de Pencran</t>
  </si>
  <si>
    <t>IFSO LANDERNEAU</t>
  </si>
  <si>
    <t>30071741000264</t>
  </si>
  <si>
    <t>68834</t>
  </si>
  <si>
    <t>01112</t>
  </si>
  <si>
    <t>02 41 72 17 17</t>
  </si>
  <si>
    <t>12 Square Truffault</t>
  </si>
  <si>
    <t>IFSO ANGERS</t>
  </si>
  <si>
    <t>30071741000173</t>
  </si>
  <si>
    <t>591040</t>
  </si>
  <si>
    <t>08693</t>
  </si>
  <si>
    <t>04 95 30 70 35</t>
  </si>
  <si>
    <t>Bat B Quartier St Antoine</t>
  </si>
  <si>
    <t>Résidence Appolonie</t>
  </si>
  <si>
    <t>INFOSA</t>
  </si>
  <si>
    <t>INSTITUT DE FORMATION SANTE</t>
  </si>
  <si>
    <t>94202100120</t>
  </si>
  <si>
    <t>83458188600019</t>
  </si>
  <si>
    <t>667456</t>
  </si>
  <si>
    <t>11 Place Emile Zola</t>
  </si>
  <si>
    <t>INSTITUT DE FORMATION RES</t>
  </si>
  <si>
    <t>75331584333</t>
  </si>
  <si>
    <t>92423176400011</t>
  </si>
  <si>
    <t>334212</t>
  </si>
  <si>
    <t>0299863435</t>
  </si>
  <si>
    <t>10 Boulevard du Portugal</t>
  </si>
  <si>
    <t>IFREB</t>
  </si>
  <si>
    <t>INSTITUT DE FORMATION REGION BRETAGNE</t>
  </si>
  <si>
    <t>53350760535</t>
  </si>
  <si>
    <t>30389226900042</t>
  </si>
  <si>
    <t>142890</t>
  </si>
  <si>
    <t>01 42 41 45 81</t>
  </si>
  <si>
    <t>12 Rue DES DUNES</t>
  </si>
  <si>
    <t>IFRESS</t>
  </si>
  <si>
    <t>INSTITUT DE FORMATION RECHERCHE ETUDE SANITAIRE ET SOCIAL</t>
  </si>
  <si>
    <t>11752267275</t>
  </si>
  <si>
    <t>40153919200013</t>
  </si>
  <si>
    <t>30466</t>
  </si>
  <si>
    <t>01620</t>
  </si>
  <si>
    <t>05 34 63 89 00</t>
  </si>
  <si>
    <t>BP 44777</t>
  </si>
  <si>
    <t>2 bis Rue EMILE PELLETIER</t>
  </si>
  <si>
    <t>IFRASS</t>
  </si>
  <si>
    <t>INSTITUT DE FORMATION RECHERCHE ANIMATION SANITAIRE ET SOCIAL</t>
  </si>
  <si>
    <t>650407</t>
  </si>
  <si>
    <t>1 819 373 6853</t>
  </si>
  <si>
    <t>CANADA - TROIS RIVIERES</t>
  </si>
  <si>
    <t>2-12054 Rue NOTRE-DAME-OUEST UNITE 2</t>
  </si>
  <si>
    <t>IFPJAE</t>
  </si>
  <si>
    <t>INSTITUT DE FORMATION PSYCHOTHERAPIQUE PAR LE JEU AUPRES DE L'ENFANT</t>
  </si>
  <si>
    <t>625280</t>
  </si>
  <si>
    <t>05 53 77 78 00</t>
  </si>
  <si>
    <t>43 Rue CORPS FRANC POMMIES</t>
  </si>
  <si>
    <t>IFPS DU CH AGEN</t>
  </si>
  <si>
    <t>INSTITUT DE FORMATION PROFESSIONNELS DE SANTE DU CENTRE HOSPITALIER AGEN</t>
  </si>
  <si>
    <t>557730</t>
  </si>
  <si>
    <t>02 38 93 36 14</t>
  </si>
  <si>
    <t>45200 MONTARGIS</t>
  </si>
  <si>
    <t>31 Avenue LOUIS MAURICE CHAUTEMPS</t>
  </si>
  <si>
    <t>IF PRO</t>
  </si>
  <si>
    <t>INSTITUT DE FORMATION PROFESSIONNELLE SARL</t>
  </si>
  <si>
    <t>24450126845</t>
  </si>
  <si>
    <t>39927651800012</t>
  </si>
  <si>
    <t>621778</t>
  </si>
  <si>
    <t>07 85 97 20 04</t>
  </si>
  <si>
    <t>2 Impasse DES OEILLETS</t>
  </si>
  <si>
    <t>IFP NATUR O VAR</t>
  </si>
  <si>
    <t>INSTITUT DE FORMATION PROFESSIONNELLE NATUR O VAR</t>
  </si>
  <si>
    <t>93830587983</t>
  </si>
  <si>
    <t>84934244900022</t>
  </si>
  <si>
    <t>280641</t>
  </si>
  <si>
    <t>04 71 63 81 81</t>
  </si>
  <si>
    <t>BP 173</t>
  </si>
  <si>
    <t>8 Rue AGRICOLE PERDIGUIER</t>
  </si>
  <si>
    <t>IFPP DU CANTAL AURILLAC</t>
  </si>
  <si>
    <t>INSTITUT DE FORMATION PROFESSIONNELLE ET PERMANENTE</t>
  </si>
  <si>
    <t>8315P001115</t>
  </si>
  <si>
    <t>78804163000047</t>
  </si>
  <si>
    <t>338618</t>
  </si>
  <si>
    <t>04 94 94 10 11</t>
  </si>
  <si>
    <t>1659 Avenue ROBERT BRUN</t>
  </si>
  <si>
    <t>IFPST</t>
  </si>
  <si>
    <t>INSTITUT DE FORMATION PROFESSIONNELLE EN SECURITE DU TRAVAIL</t>
  </si>
  <si>
    <t>93830349183</t>
  </si>
  <si>
    <t>44469332900013</t>
  </si>
  <si>
    <t>684193</t>
  </si>
  <si>
    <t>07 66 32 45 44</t>
  </si>
  <si>
    <t>345-347 Avenue du Général de Gaulle</t>
  </si>
  <si>
    <t>IFPS</t>
  </si>
  <si>
    <t>INSTITUT DE FORMATION PROFESSIONNELLE EN SECURITE</t>
  </si>
  <si>
    <t>11922797392</t>
  </si>
  <si>
    <t>83891422400020</t>
  </si>
  <si>
    <t>6312</t>
  </si>
  <si>
    <t>02 32 08 96 04</t>
  </si>
  <si>
    <t>CS 90102</t>
  </si>
  <si>
    <t>2 Rue du professeur Fleury</t>
  </si>
  <si>
    <t>IFPRA-GIP MONT SAINT AIGNAN</t>
  </si>
  <si>
    <t>INSTITUT DE FORMATION PROFESSIONNELLE EN REGION ACADEMIQUE - GIP MONT SAINT AIGNAN</t>
  </si>
  <si>
    <t>2376P009076</t>
  </si>
  <si>
    <t>18760909400029</t>
  </si>
  <si>
    <t>495190</t>
  </si>
  <si>
    <t>05 46 50 52 80</t>
  </si>
  <si>
    <t>ROND POINT DE LA REPUBLIQUE</t>
  </si>
  <si>
    <t>Fief des quatre chevaliers</t>
  </si>
  <si>
    <t>IFP ATLANTIQUE</t>
  </si>
  <si>
    <t>INSTITUT DE FORMATION PROFESSIONNELLE ATLANTIQUE</t>
  </si>
  <si>
    <t>54170070817</t>
  </si>
  <si>
    <t>40968888400033</t>
  </si>
  <si>
    <t>466037</t>
  </si>
  <si>
    <t>04 84 85 98 10</t>
  </si>
  <si>
    <t>135 Avenue PIERRE SEMARD MIN BAT U2</t>
  </si>
  <si>
    <t>IFOPRO AVIGNON</t>
  </si>
  <si>
    <t>INSTITUT DE FORMATION PROFESSIONNELLE</t>
  </si>
  <si>
    <t>93840348484</t>
  </si>
  <si>
    <t>44325584900111</t>
  </si>
  <si>
    <t>441521</t>
  </si>
  <si>
    <t>03 83 54 63 67</t>
  </si>
  <si>
    <t>54700 PONT A MOUSSON</t>
  </si>
  <si>
    <t>32 Avenue DU GENERAL LECLERC</t>
  </si>
  <si>
    <t>INSTITUT DE FORMATION PRATIQUE</t>
  </si>
  <si>
    <t>41540290754</t>
  </si>
  <si>
    <t>52862386100028</t>
  </si>
  <si>
    <t>582785</t>
  </si>
  <si>
    <t>02 41 24 43 57</t>
  </si>
  <si>
    <t>1 Boulevard Gaston Birgé</t>
  </si>
  <si>
    <t>IFAS</t>
  </si>
  <si>
    <t>INSTITUT DE FORMATION POUR LES ACTIVITES DE SECURITE</t>
  </si>
  <si>
    <t>52490319949</t>
  </si>
  <si>
    <t>81521413500023</t>
  </si>
  <si>
    <t>518396</t>
  </si>
  <si>
    <t>03 27 14 36 36</t>
  </si>
  <si>
    <t>114 Avenue DESANDROUINS</t>
  </si>
  <si>
    <t>INST FORM PARAMEDICAUX DU CH DE VALENCIENNE</t>
  </si>
  <si>
    <t>INSTITUT DE FORMATION PARAMEDICAUX DU CH DE VALENCIENNE</t>
  </si>
  <si>
    <t>3159P008159</t>
  </si>
  <si>
    <t>26590673500310</t>
  </si>
  <si>
    <t>603740</t>
  </si>
  <si>
    <t>01 64 54 32 89</t>
  </si>
  <si>
    <t>91160 LONGJUMEAU</t>
  </si>
  <si>
    <t>8 bis Rue Maurice</t>
  </si>
  <si>
    <t>IFPM GHNE SITE LONGJUMEAU</t>
  </si>
  <si>
    <t>INSTITUT DE FORMATION PARAMEDICALE DU GROUPE HOSPITALIER NORD ESSONNE</t>
  </si>
  <si>
    <t>1191P001391</t>
  </si>
  <si>
    <t>26910214100042</t>
  </si>
  <si>
    <t>386110</t>
  </si>
  <si>
    <t>04576</t>
  </si>
  <si>
    <t>04 99 66 32 53</t>
  </si>
  <si>
    <t>9 Esplanade De L Europe</t>
  </si>
  <si>
    <t>IFMR MONTPELLIER</t>
  </si>
  <si>
    <t>INSTITUT DE FORMATION M &amp; R - IFMR</t>
  </si>
  <si>
    <t>76341172634</t>
  </si>
  <si>
    <t>47833868400069</t>
  </si>
  <si>
    <t>128855</t>
  </si>
  <si>
    <t>04088</t>
  </si>
  <si>
    <t>03 80 74 27 57</t>
  </si>
  <si>
    <t>12 Rue Du Golf</t>
  </si>
  <si>
    <t>IFJS</t>
  </si>
  <si>
    <t>INSTITUT DE FORMATION JOEL SAVATOFSKI</t>
  </si>
  <si>
    <t>26210155321</t>
  </si>
  <si>
    <t>49144813000022</t>
  </si>
  <si>
    <t>579786</t>
  </si>
  <si>
    <t>01 43 96 61 61</t>
  </si>
  <si>
    <t>12-14 Rue DU VAL D'OSNE</t>
  </si>
  <si>
    <t>INSTITUT DE FORMATION JB PUSSIN DE ST MAURICE</t>
  </si>
  <si>
    <t>INSTITUT DE FORMATION JB PUSSIN DES HOPITAUX PARIS EST VAL DE MARNE</t>
  </si>
  <si>
    <t>11940954994</t>
  </si>
  <si>
    <t>20002709200036</t>
  </si>
  <si>
    <t>307567</t>
  </si>
  <si>
    <t>01 49 44 36 00</t>
  </si>
  <si>
    <t>19 Avenue MAISON BLANCHE</t>
  </si>
  <si>
    <t>IFITS</t>
  </si>
  <si>
    <t>INSTITUT DE FORMATION INTERHOSPITALIER THEODORE SIMON</t>
  </si>
  <si>
    <t>11930481893</t>
  </si>
  <si>
    <t>18930018900017</t>
  </si>
  <si>
    <t>plus datadock</t>
  </si>
  <si>
    <t>219230</t>
  </si>
  <si>
    <t>04 70 35 13 50</t>
  </si>
  <si>
    <t>11 Route DE PARIS Champfeu</t>
  </si>
  <si>
    <t>IFI 03</t>
  </si>
  <si>
    <t>INSTITUT DE FORMATION INTER PROFESSIONNEL DE L'ALLIER</t>
  </si>
  <si>
    <t>83030299303</t>
  </si>
  <si>
    <t>41055004000019</t>
  </si>
  <si>
    <t>627082</t>
  </si>
  <si>
    <t>29 EN JURUE</t>
  </si>
  <si>
    <t>IFHS</t>
  </si>
  <si>
    <t>INSTITUT DE FORMATION HYPNOSE ET SOPHROLOGIE</t>
  </si>
  <si>
    <t>44570414557</t>
  </si>
  <si>
    <t>89344566800013</t>
  </si>
  <si>
    <t>459550</t>
  </si>
  <si>
    <t>05 65 35 82 37</t>
  </si>
  <si>
    <t>BUROLINES BATIMENT 1</t>
  </si>
  <si>
    <t>2 bis Rue MARCEL DORET</t>
  </si>
  <si>
    <t>IFGC BLAGNAC</t>
  </si>
  <si>
    <t>INSTITUT DE FORMATION GROUPE CAHORS</t>
  </si>
  <si>
    <t>73310391031</t>
  </si>
  <si>
    <t>43304714900045</t>
  </si>
  <si>
    <t>626491</t>
  </si>
  <si>
    <t>2 Avenue DU MOULIN DE FRANCE</t>
  </si>
  <si>
    <t>IFFODEPACA</t>
  </si>
  <si>
    <t>INSTITUT DE FORMATION FUNERAIRE POUR L'OBTENTION DU DIPLOME D'ETAT PACA</t>
  </si>
  <si>
    <t>93131584913</t>
  </si>
  <si>
    <t>81219029600010</t>
  </si>
  <si>
    <t>484362</t>
  </si>
  <si>
    <t>0671611029</t>
  </si>
  <si>
    <t>21 Rue DE LA GARE</t>
  </si>
  <si>
    <t>IFELD</t>
  </si>
  <si>
    <t>INSTITUT DE FORMATION FELDENKRAIS</t>
  </si>
  <si>
    <t>82690971969</t>
  </si>
  <si>
    <t>49504593200011</t>
  </si>
  <si>
    <t>502080</t>
  </si>
  <si>
    <t>06 72 15 84 24</t>
  </si>
  <si>
    <t>1 Allée GEORGES SAND</t>
  </si>
  <si>
    <t>IFREP MLA</t>
  </si>
  <si>
    <t>INSTITUT DE FORMATION ET DE RECHERCHE EUROPEEN EN PSYCHOPHONIE MARIE LOUISE AUCHER</t>
  </si>
  <si>
    <t>73310567331</t>
  </si>
  <si>
    <t>50808181700035</t>
  </si>
  <si>
    <t>661259</t>
  </si>
  <si>
    <t>05 49 09 64 92</t>
  </si>
  <si>
    <t>79360 VILLIERS EN BOIS</t>
  </si>
  <si>
    <t>405 Route De Prissé la Charrière</t>
  </si>
  <si>
    <t>IFREE VILLIERS EN BOIS</t>
  </si>
  <si>
    <t>INSTITUT DE FORMATION ET DE RECHERCHE EN EDUCATION A L'ENVIRONNEMENT</t>
  </si>
  <si>
    <t>54790054579</t>
  </si>
  <si>
    <t>40770630800035</t>
  </si>
  <si>
    <t>202319</t>
  </si>
  <si>
    <t>6 Rue DE BLAINVILLE</t>
  </si>
  <si>
    <t>INFORCOM</t>
  </si>
  <si>
    <t>INSTITUT DE FORMATION ET DE RECHERCHE EN COMMUNICATION HUMAINE</t>
  </si>
  <si>
    <t>25140283514</t>
  </si>
  <si>
    <t>38329184600020</t>
  </si>
  <si>
    <t>498968</t>
  </si>
  <si>
    <t>04 86 89 22 86</t>
  </si>
  <si>
    <t>04350 MALIJAI</t>
  </si>
  <si>
    <t>4 Avenue de Saint-Bonnet</t>
  </si>
  <si>
    <t>IFMAN MEDITERRANEE</t>
  </si>
  <si>
    <t>INSTITUT DE FORMATION ET DE RECHERCHE DU MOUVEMENT POUR UNE ALTERNATIVE NON VIOLENTE</t>
  </si>
  <si>
    <t>93040070204</t>
  </si>
  <si>
    <t>43527913800026</t>
  </si>
  <si>
    <t>456895</t>
  </si>
  <si>
    <t>2 Rue DES FEYEN</t>
  </si>
  <si>
    <t>IFMAN LORRAINE NANCY</t>
  </si>
  <si>
    <t>41540297454</t>
  </si>
  <si>
    <t>52493618400018</t>
  </si>
  <si>
    <t>629601</t>
  </si>
  <si>
    <t>05 49 61 20 66</t>
  </si>
  <si>
    <t>26 Rue SALVADOR ALLENDE</t>
  </si>
  <si>
    <t>IFRB POITOU CHARENTES</t>
  </si>
  <si>
    <t>INSTITUT DE FORMATION ET DE RECHERCHE DU BATIMENT POITOU CHARENTES</t>
  </si>
  <si>
    <t>54860063186</t>
  </si>
  <si>
    <t>41094013400019</t>
  </si>
  <si>
    <t>540365</t>
  </si>
  <si>
    <t>01 64 87 66 13</t>
  </si>
  <si>
    <t>45 Rue NOUVELLE</t>
  </si>
  <si>
    <t>IFRBTP 77 DAMMARIE LES LYS</t>
  </si>
  <si>
    <t>INSTITUT DE FORMATION ET DE RECHERCHE DU BATIMENT ET DES TRAVAUX PUBLICS SEINE ET MARNE</t>
  </si>
  <si>
    <t>11770002177</t>
  </si>
  <si>
    <t>31988285800016</t>
  </si>
  <si>
    <t>120534</t>
  </si>
  <si>
    <t>01085</t>
  </si>
  <si>
    <t>05 55 32 32 59</t>
  </si>
  <si>
    <t>45 Rue TURGOT</t>
  </si>
  <si>
    <t>IGL</t>
  </si>
  <si>
    <t>INSTITUT DE FORMATION ET DE RECHERCHE DANS LES DOMAINES DE LA GERONTOLOGIE ET DE LA SANTE</t>
  </si>
  <si>
    <t>74870039987</t>
  </si>
  <si>
    <t>38933636300038</t>
  </si>
  <si>
    <t>480435</t>
  </si>
  <si>
    <t>0590 893 567</t>
  </si>
  <si>
    <t>97115 STE ROSE</t>
  </si>
  <si>
    <t>CHEZ MR SAMINADIN LEONARD</t>
  </si>
  <si>
    <t>24 Lotissement LEGITIMUS</t>
  </si>
  <si>
    <t>IFPS FORMATION</t>
  </si>
  <si>
    <t>INSTITUT DE FORMATION ET DE PROMOTION SOCIALE</t>
  </si>
  <si>
    <t>95970147097</t>
  </si>
  <si>
    <t>50129208000014</t>
  </si>
  <si>
    <t>509048</t>
  </si>
  <si>
    <t>05 56 86 37 08</t>
  </si>
  <si>
    <t>13 Avenue Jean Jaurès</t>
  </si>
  <si>
    <t>IFCG CARRIERES</t>
  </si>
  <si>
    <t>INSTITUT DE FORMATION ET DE CONSEIL EN GESTIONS DE CARRIERES</t>
  </si>
  <si>
    <t>72330848833</t>
  </si>
  <si>
    <t>53412994500018</t>
  </si>
  <si>
    <t>358253</t>
  </si>
  <si>
    <t>04 72 83 51 12</t>
  </si>
  <si>
    <t>195 Cours Lafayette</t>
  </si>
  <si>
    <t>IFATC</t>
  </si>
  <si>
    <t>INSTITUT DE FORMATION ET D'APPLICATION DES THERAPIES DE LA COMMUNICATION</t>
  </si>
  <si>
    <t>82690924769</t>
  </si>
  <si>
    <t>32122486700051</t>
  </si>
  <si>
    <t>647433</t>
  </si>
  <si>
    <t>02 62 92 40 21</t>
  </si>
  <si>
    <t>3 Rue DES VIOLETTES</t>
  </si>
  <si>
    <t>31/10/2022</t>
  </si>
  <si>
    <t>IFCA</t>
  </si>
  <si>
    <t>INSTITUT DE FORMATION ET CONSEIL AGRICOLE</t>
  </si>
  <si>
    <t>04973198097</t>
  </si>
  <si>
    <t>84969452600021</t>
  </si>
  <si>
    <t>535503</t>
  </si>
  <si>
    <t>8 Square LOUIS BLERIOT</t>
  </si>
  <si>
    <t>IFTIP</t>
  </si>
  <si>
    <t>INSTITUT DE FORMATION EN THERAPIE INTERPERSONNELLE</t>
  </si>
  <si>
    <t>11922029292</t>
  </si>
  <si>
    <t>80298841000014</t>
  </si>
  <si>
    <t>525467</t>
  </si>
  <si>
    <t>0320993061</t>
  </si>
  <si>
    <t>CENTRE HOSPITALIER</t>
  </si>
  <si>
    <t>9 Rue Henry Bossut</t>
  </si>
  <si>
    <t>IFSI ROUBAIX</t>
  </si>
  <si>
    <t>INSTITUT DE FORMATION EN SOINS INFIRMIERS ROUBAIX</t>
  </si>
  <si>
    <t>3159P006559</t>
  </si>
  <si>
    <t>26590672700010</t>
  </si>
  <si>
    <t>586134</t>
  </si>
  <si>
    <t>04 77 96 71 30</t>
  </si>
  <si>
    <t>2 Boulevard Gambetta</t>
  </si>
  <si>
    <t>IFSI IFAS CH DU FOREZ</t>
  </si>
  <si>
    <t>INSTITUT DE FORMATION EN SOINS INFIRMIERS ET AIDES SOIGNANTS - CENTRE HOSPITALIER DU FOREZ</t>
  </si>
  <si>
    <t>84420308742</t>
  </si>
  <si>
    <t>20003493200117</t>
  </si>
  <si>
    <t>657499</t>
  </si>
  <si>
    <t>02320 PREMONTRE</t>
  </si>
  <si>
    <t>IFSI DE EPSMD DE PREMONTRE</t>
  </si>
  <si>
    <t>INSTITUT DE FORMATION EN SOINS INFIRMIERS EPSMD DE PREMONTRE</t>
  </si>
  <si>
    <t>32020162002</t>
  </si>
  <si>
    <t>26020034000503</t>
  </si>
  <si>
    <t>527610</t>
  </si>
  <si>
    <t>03 21 63 66 34</t>
  </si>
  <si>
    <t>62350 ST VENANT</t>
  </si>
  <si>
    <t>BP 30</t>
  </si>
  <si>
    <t>20 Route DE BUSNES</t>
  </si>
  <si>
    <t>IFSI EPSM SAINT VENANT</t>
  </si>
  <si>
    <t>INSTITUT DE FORMATION EN SOINS INFIRMIERS EPSM ST VENANT</t>
  </si>
  <si>
    <t>31620221262</t>
  </si>
  <si>
    <t>26620930300020</t>
  </si>
  <si>
    <t>469671</t>
  </si>
  <si>
    <t>07594</t>
  </si>
  <si>
    <t>05 62 61 31 51</t>
  </si>
  <si>
    <t>BP 80382</t>
  </si>
  <si>
    <t>Allée DES ARTS</t>
  </si>
  <si>
    <t>GIP IFSI DU GERS</t>
  </si>
  <si>
    <t>INSTITUT DE FORMATION EN SOINS INFIRMIERS DU GERS - GIP</t>
  </si>
  <si>
    <t>7332P000432</t>
  </si>
  <si>
    <t>18320222500029</t>
  </si>
  <si>
    <t>565880</t>
  </si>
  <si>
    <t>05 55 50 96 85</t>
  </si>
  <si>
    <t>88 Rue DU PONT SAINT MARTIAL</t>
  </si>
  <si>
    <t>IFSI  CHU DE LIMOGES</t>
  </si>
  <si>
    <t>INSTITUT DE FORMATION EN SOINS INFIRMIERS DU CHU DE LIMOGES</t>
  </si>
  <si>
    <t>601482</t>
  </si>
  <si>
    <t>03 23 06 71 71</t>
  </si>
  <si>
    <t>1 Avenue Michel De L Hospital</t>
  </si>
  <si>
    <t>IFSI DU CH DE ST QUENTIN</t>
  </si>
  <si>
    <t>INSTITUT DE FORMATION EN SOINS INFIRMIERS DU CH DE ST QUENTIN</t>
  </si>
  <si>
    <t>2202P002202</t>
  </si>
  <si>
    <t>26020861600219</t>
  </si>
  <si>
    <t>610161</t>
  </si>
  <si>
    <t>05 58 57 92 60</t>
  </si>
  <si>
    <t>Centre Hospitalier de Dax</t>
  </si>
  <si>
    <t>1 Rue LABADIE</t>
  </si>
  <si>
    <t>IFSI DU CH DAX</t>
  </si>
  <si>
    <t>INSTITUT DE FORMATION EN SOINS INFIRMIERS DU CH DAX</t>
  </si>
  <si>
    <t>641080</t>
  </si>
  <si>
    <t>05 57 25 49 16</t>
  </si>
  <si>
    <t>70 Rue Des Reaux</t>
  </si>
  <si>
    <t>IFSI DU CH LIBOURNE</t>
  </si>
  <si>
    <t>INSTITUT DE FORMATION EN SOINS INFIRMIERS DU CENTRE HOSPITALIER DE LIBOURNE</t>
  </si>
  <si>
    <t>544851</t>
  </si>
  <si>
    <t>03 88 75 36 50</t>
  </si>
  <si>
    <t>2 Rue de la Laine Peignée</t>
  </si>
  <si>
    <t>IFSI D'ERTSEIN</t>
  </si>
  <si>
    <t>INSTITUT DE FORMATION EN SOINS INFIRMIERS D'ERTSEIN</t>
  </si>
  <si>
    <t>42670354067</t>
  </si>
  <si>
    <t>26670031900269</t>
  </si>
  <si>
    <t>524712</t>
  </si>
  <si>
    <t>03 23 75 72 99</t>
  </si>
  <si>
    <t>CENTRE HOSPITALIER GENERAL DE SOISSONS</t>
  </si>
  <si>
    <t>46 Avenue DU GENERAL DE GAULLE</t>
  </si>
  <si>
    <t>21/07/2015</t>
  </si>
  <si>
    <t>IFSI SOISSONS</t>
  </si>
  <si>
    <t>INSTITUT DE FORMATION EN SOINS INFIRMIERS DE SOISSONS</t>
  </si>
  <si>
    <t>32020126402</t>
  </si>
  <si>
    <t>26020862400064</t>
  </si>
  <si>
    <t>523203</t>
  </si>
  <si>
    <t>01 49 03 41 70</t>
  </si>
  <si>
    <t>CENTRE D'ACCUEIL DE SOINS HOSPITALIER - PARAMEDICAUX</t>
  </si>
  <si>
    <t>1-3 Rue du 1er mai</t>
  </si>
  <si>
    <t>IFSI DE NANTERRE</t>
  </si>
  <si>
    <t>INSTITUT DE FORMATION EN SOINS INFIRMIERS DE NANTERRE</t>
  </si>
  <si>
    <t>11921976692</t>
  </si>
  <si>
    <t>26920138000236</t>
  </si>
  <si>
    <t>484933</t>
  </si>
  <si>
    <t>04 77 22 07 15</t>
  </si>
  <si>
    <t>1 Rue Petin Gaudet</t>
  </si>
  <si>
    <t>IFSI DE L'HOPITAL DU GIER ST CHAMOND</t>
  </si>
  <si>
    <t>INSTITUT DE FORMATION EN SOINS INFIRMIERS DE L'HOPITAL DU GIER</t>
  </si>
  <si>
    <t>82420023242</t>
  </si>
  <si>
    <t>26420396900136</t>
  </si>
  <si>
    <t>474733</t>
  </si>
  <si>
    <t>0139387960</t>
  </si>
  <si>
    <t>78320 LA VERRIERE</t>
  </si>
  <si>
    <t>CS 70444</t>
  </si>
  <si>
    <t>13 Avenue de Montfort</t>
  </si>
  <si>
    <t>27/12/2018</t>
  </si>
  <si>
    <t>IFSI MGEN LA VERRIERE</t>
  </si>
  <si>
    <t>INSTITUT DE FORMATION EN SOINS INFIRMIERS DE LA VERRIERE DE LA MGEN ACTION SANITAIRE ET SOCIALE</t>
  </si>
  <si>
    <t>11788370878</t>
  </si>
  <si>
    <t>44192191300329</t>
  </si>
  <si>
    <t>570989</t>
  </si>
  <si>
    <t>01 64 65 73 11</t>
  </si>
  <si>
    <t>7 Rue Gabriel Péri</t>
  </si>
  <si>
    <t>11/10/2017</t>
  </si>
  <si>
    <t>IFSI COULOMMIERS</t>
  </si>
  <si>
    <t>INSTITUT DE FORMATION EN SOINS INFIRMIERS COULOMMIERS</t>
  </si>
  <si>
    <t>11770625277</t>
  </si>
  <si>
    <t>20006347700109</t>
  </si>
  <si>
    <t>542052</t>
  </si>
  <si>
    <t>05 65 20 53 80</t>
  </si>
  <si>
    <t>351 Rue SAINT GERY</t>
  </si>
  <si>
    <t>IFSI - IFAS CAHORS</t>
  </si>
  <si>
    <t>INSTITUT DE FORMATION EN SOINS INFIRMIERS CENTRE HOSPITALIER CAHORS</t>
  </si>
  <si>
    <t>525868</t>
  </si>
  <si>
    <t>03 21 99 30 61</t>
  </si>
  <si>
    <t>Rue JACQUES MONOD - BP 609</t>
  </si>
  <si>
    <t>IFSI BOULOGNE SUR MER</t>
  </si>
  <si>
    <t>INSTITUT DE FORMATION EN SOINS INFIRMIERS BOULOGNE SUR MER</t>
  </si>
  <si>
    <t>3162P002562</t>
  </si>
  <si>
    <t>26620940200020</t>
  </si>
  <si>
    <t>567644</t>
  </si>
  <si>
    <t>03 29 23 41 24</t>
  </si>
  <si>
    <t>2 Rue GEORGES LANG</t>
  </si>
  <si>
    <t>IFSI REMIREMONT</t>
  </si>
  <si>
    <t>INSTITUT DE FORMATION EN SOINS INFIRMIERS</t>
  </si>
  <si>
    <t>44880135488</t>
  </si>
  <si>
    <t>26880031500023</t>
  </si>
  <si>
    <t>567826</t>
  </si>
  <si>
    <t>02 32 14 76 76</t>
  </si>
  <si>
    <t>Avenue Pasteur</t>
  </si>
  <si>
    <t>IFSI CH DIEPPE</t>
  </si>
  <si>
    <t>23760446076</t>
  </si>
  <si>
    <t>26760161500086</t>
  </si>
  <si>
    <t>624561</t>
  </si>
  <si>
    <t>05 46 82 80 40</t>
  </si>
  <si>
    <t>8 Rue Victor Hugo</t>
  </si>
  <si>
    <t>IFAS ROCHEFORT</t>
  </si>
  <si>
    <t>INSTITUT DE FORMATION EN SOINS INFIRMIER DE ROCHEFORT</t>
  </si>
  <si>
    <t>26170033000176</t>
  </si>
  <si>
    <t>551351</t>
  </si>
  <si>
    <t>04 68 54 04 07</t>
  </si>
  <si>
    <t>7 Place PAUL BERT</t>
  </si>
  <si>
    <t>IFOP</t>
  </si>
  <si>
    <t>INSTITUT DE FORMATION EN OSTEOPATHIE ET POSTUROLOGIE</t>
  </si>
  <si>
    <t>91660161566</t>
  </si>
  <si>
    <t>53517954300017</t>
  </si>
  <si>
    <t>671654</t>
  </si>
  <si>
    <t>06 10 33 91 58</t>
  </si>
  <si>
    <t>13 Rue Jules Guesde</t>
  </si>
  <si>
    <t>IFEMMS</t>
  </si>
  <si>
    <t>INSTITUT DE FORMATION EN MOUVEMENT POUR LES METIERS DE LA SANTE - IFEMMS</t>
  </si>
  <si>
    <t>11922670892</t>
  </si>
  <si>
    <t>98098638400017</t>
  </si>
  <si>
    <t>538991</t>
  </si>
  <si>
    <t>04 70 97 22 42</t>
  </si>
  <si>
    <t>CENTRE HOSPITALIER DE VICHY</t>
  </si>
  <si>
    <t>Rue Fleury 14-16</t>
  </si>
  <si>
    <t>IFMK VICHY</t>
  </si>
  <si>
    <t>INSTITUT DE FORMATION EN MASSO KINESITHERAPIE</t>
  </si>
  <si>
    <t>84030355603</t>
  </si>
  <si>
    <t>77906629900032</t>
  </si>
  <si>
    <t>32839</t>
  </si>
  <si>
    <t>03 83 51 83 33</t>
  </si>
  <si>
    <t>57 bis Rue Nabécor</t>
  </si>
  <si>
    <t>IFMK NANCY</t>
  </si>
  <si>
    <t>41540022554</t>
  </si>
  <si>
    <t>78334221500028</t>
  </si>
  <si>
    <t>582591</t>
  </si>
  <si>
    <t>04 99 23 23 00</t>
  </si>
  <si>
    <t>1672 Grande Rue SAINT PRIEST PARC EUROMEDECINE</t>
  </si>
  <si>
    <t>IFMK</t>
  </si>
  <si>
    <t>47889745700022</t>
  </si>
  <si>
    <t>597454</t>
  </si>
  <si>
    <t>01 56 08 35 40</t>
  </si>
  <si>
    <t>68 Rue Du Commerce</t>
  </si>
  <si>
    <t>11755868875</t>
  </si>
  <si>
    <t>48012590500012</t>
  </si>
  <si>
    <t>458296</t>
  </si>
  <si>
    <t>31 Rue DES CAILLOUX</t>
  </si>
  <si>
    <t>IFEQ</t>
  </si>
  <si>
    <t>INSTITUT DE FORMATION EN EQUITHERAPIE</t>
  </si>
  <si>
    <t>11921913792</t>
  </si>
  <si>
    <t>75130409800013</t>
  </si>
  <si>
    <t>459070</t>
  </si>
  <si>
    <t>IFEPSA</t>
  </si>
  <si>
    <t>INSTITUT DE FORMATION EN EDUCATION PHYSIQUE ET EN SPORT</t>
  </si>
  <si>
    <t>52490161549</t>
  </si>
  <si>
    <t>32380089600017</t>
  </si>
  <si>
    <t>611669</t>
  </si>
  <si>
    <t>09 81 94 10 35</t>
  </si>
  <si>
    <t>24 Avenue Du prado</t>
  </si>
  <si>
    <t>IFCO</t>
  </si>
  <si>
    <t>INSTITUT DE FORMATION EN COMMERCE &amp; OENOLOGIE - IFCO</t>
  </si>
  <si>
    <t>93131237313</t>
  </si>
  <si>
    <t>49155472100028</t>
  </si>
  <si>
    <t>502649</t>
  </si>
  <si>
    <t>0248235373</t>
  </si>
  <si>
    <t>BP 4030</t>
  </si>
  <si>
    <t>149-151 bis Rue DE TURLY</t>
  </si>
  <si>
    <t>IFAB</t>
  </si>
  <si>
    <t>INSTITUT DE FORMATION EN ALTERNANCE DE BOURGES</t>
  </si>
  <si>
    <t>24180039818</t>
  </si>
  <si>
    <t>30804972500036</t>
  </si>
  <si>
    <t>544899</t>
  </si>
  <si>
    <t>04 73 75 13 75</t>
  </si>
  <si>
    <t>IFAS  CFPS CLERMONT FERRAND</t>
  </si>
  <si>
    <t>INSTITUT DE FORMATION EN AIDES SOIGNANTS DU CENTRE DE FORMATION DES PROFESSIONNELS DE SANTE</t>
  </si>
  <si>
    <t>570710</t>
  </si>
  <si>
    <t>09 86 57 88 23</t>
  </si>
  <si>
    <t>DOMAINE DE LA BRUNERIE</t>
  </si>
  <si>
    <t>IFV</t>
  </si>
  <si>
    <t>INSTITUT DE FORMATION DU VELO</t>
  </si>
  <si>
    <t>82380510238</t>
  </si>
  <si>
    <t>53427748800019</t>
  </si>
  <si>
    <t>515978</t>
  </si>
  <si>
    <t>01 44 31 73 00</t>
  </si>
  <si>
    <t>87 Boulevard DE GRENELLE</t>
  </si>
  <si>
    <t>IFF</t>
  </si>
  <si>
    <t>INSTITUT DE FORMATION DU FOOTBALL</t>
  </si>
  <si>
    <t>11754607875</t>
  </si>
  <si>
    <t>51471235500015</t>
  </si>
  <si>
    <t>189560</t>
  </si>
  <si>
    <t>02804</t>
  </si>
  <si>
    <t>02 72 56 84 00</t>
  </si>
  <si>
    <t>BP 20323</t>
  </si>
  <si>
    <t>3 Boulevard BÂTONNIER CHOLET</t>
  </si>
  <si>
    <t>IFOCOTEP GIPAFOC</t>
  </si>
  <si>
    <t>INSTITUT DE FORMATION DU COMMERCE ET DE TECHNIQUES PROFESSIONNELLES</t>
  </si>
  <si>
    <t>52440404744</t>
  </si>
  <si>
    <t>42417546100021</t>
  </si>
  <si>
    <t>547815</t>
  </si>
  <si>
    <t>06 25 45 92 85</t>
  </si>
  <si>
    <t>38280 VILLETTE D ANTHON</t>
  </si>
  <si>
    <t>15 Rue des tulipiers</t>
  </si>
  <si>
    <t>02/01/2023</t>
  </si>
  <si>
    <t>IFSP</t>
  </si>
  <si>
    <t>INSTITUT DE FORMATION DES SOPHROLOGUES PROFESSIONNELS</t>
  </si>
  <si>
    <t>84380627938</t>
  </si>
  <si>
    <t>81833733900019</t>
  </si>
  <si>
    <t>152365</t>
  </si>
  <si>
    <t>03 20 21 97 80</t>
  </si>
  <si>
    <t>PARC EURASANTE BAT E</t>
  </si>
  <si>
    <t>57 Rue SALVADOR ALLENDE</t>
  </si>
  <si>
    <t>IFP NPDC</t>
  </si>
  <si>
    <t>INSTITUT DE FORMATION DES PSYCHOMOTRICIENS NORD PAS DE CALAIS</t>
  </si>
  <si>
    <t>31590334259</t>
  </si>
  <si>
    <t>33411191100049</t>
  </si>
  <si>
    <t>476316</t>
  </si>
  <si>
    <t>02 37 46 82 43</t>
  </si>
  <si>
    <t>69 Rue de Rieuville</t>
  </si>
  <si>
    <t>17/09/2015</t>
  </si>
  <si>
    <t>IFPP RENE TOSTIVINT CH DREUX</t>
  </si>
  <si>
    <t>INSTITUT DE FORMATION DES PROFESSIONS PARAMEDICALES RENE TOSTIVINT CENTRE HOSPITALIER DREUX</t>
  </si>
  <si>
    <t>24280146728</t>
  </si>
  <si>
    <t>26280017000033</t>
  </si>
  <si>
    <t>578265</t>
  </si>
  <si>
    <t>09 62 26 44 61</t>
  </si>
  <si>
    <t>Les Marines De Villeneuve Residence</t>
  </si>
  <si>
    <t>23 Boulevard Eric Tabarly</t>
  </si>
  <si>
    <t>IFPAN</t>
  </si>
  <si>
    <t>INSTITUT DE FORMATION DES PROFESSIONNELS DES ACTIVITES NAUTIQUES</t>
  </si>
  <si>
    <t>93060724206</t>
  </si>
  <si>
    <t>79772770800019</t>
  </si>
  <si>
    <t>619978</t>
  </si>
  <si>
    <t>05 53 40 53 05</t>
  </si>
  <si>
    <t>47300 VILLENEUVE SUR LOT</t>
  </si>
  <si>
    <t>23 Rue PASTEUR</t>
  </si>
  <si>
    <t>IFPS POLE DE SANTE DU VILLENEUVOIS</t>
  </si>
  <si>
    <t>INSTITUT DE FORMATION DES PROFESSIONNELS DE SANTE POLE DE SANTE DU VILLENEUVOIS</t>
  </si>
  <si>
    <t>68111</t>
  </si>
  <si>
    <t>08168</t>
  </si>
  <si>
    <t>02 35 10 39 50</t>
  </si>
  <si>
    <t>17 Rue Des Galeries Espace Jules Ferry</t>
  </si>
  <si>
    <t>IFPS DU CHI DE FECAMP</t>
  </si>
  <si>
    <t>INSTITUT DE FORMATION DES PROFESSIONNELS DE SANTE DU CHI DU PAYS DES HAUTES FALAISES</t>
  </si>
  <si>
    <t>2376P005976</t>
  </si>
  <si>
    <t>26760172200155</t>
  </si>
  <si>
    <t>626673</t>
  </si>
  <si>
    <t>03.81.82.16.71</t>
  </si>
  <si>
    <t>46-50 Avenue Clémenceau</t>
  </si>
  <si>
    <t>IFPP</t>
  </si>
  <si>
    <t>INSTITUT DE FORMATION DES PROFESSIONNELS DE LA PHARMACIE</t>
  </si>
  <si>
    <t>27250344125</t>
  </si>
  <si>
    <t>89439019400013</t>
  </si>
  <si>
    <t>676147</t>
  </si>
  <si>
    <t>05 46 95 15 15</t>
  </si>
  <si>
    <t>BP 326</t>
  </si>
  <si>
    <t>Chemin des carrières de la croix</t>
  </si>
  <si>
    <t>IFMS DU CH SAINTES</t>
  </si>
  <si>
    <t>INSTITUT DE FORMATION DES METIERS DE LA SANTE DU CH SAINTES</t>
  </si>
  <si>
    <t>5417P001317</t>
  </si>
  <si>
    <t>26170002500230</t>
  </si>
  <si>
    <t>314572</t>
  </si>
  <si>
    <t>04 91 84 00 00</t>
  </si>
  <si>
    <t>CS 10109</t>
  </si>
  <si>
    <t>30 Rue BENEDIT</t>
  </si>
  <si>
    <t>IFMP - ASFOSSS PACA</t>
  </si>
  <si>
    <t>INSTITUT DE FORMATION DES METIERS DE LA PHARMACIE</t>
  </si>
  <si>
    <t>93131151813</t>
  </si>
  <si>
    <t>45391811200013</t>
  </si>
  <si>
    <t>287090</t>
  </si>
  <si>
    <t>01356</t>
  </si>
  <si>
    <t>01 41 10 26 26</t>
  </si>
  <si>
    <t>15 Rue RIEUX</t>
  </si>
  <si>
    <t>IFIS</t>
  </si>
  <si>
    <t>INSTITUT DE FORMATION DES INDUSTRIES DE SANTE</t>
  </si>
  <si>
    <t>11921341192</t>
  </si>
  <si>
    <t>78823961400027</t>
  </si>
  <si>
    <t>21714</t>
  </si>
  <si>
    <t>02 35 42 10 30</t>
  </si>
  <si>
    <t>BP 30163</t>
  </si>
  <si>
    <t>34 bis Rue Amiral Courbet</t>
  </si>
  <si>
    <t>AGIFEN</t>
  </si>
  <si>
    <t>INSTITUT DE FORMATION DES EDUCATEURS DE NORMANDIE</t>
  </si>
  <si>
    <t>23760027976</t>
  </si>
  <si>
    <t>78106655000034</t>
  </si>
  <si>
    <t>552306</t>
  </si>
  <si>
    <t>04 73 75 24 70</t>
  </si>
  <si>
    <t>IFA CFPS CLERMONT FERRAND</t>
  </si>
  <si>
    <t>INSTITUT DE FORMATION DES AMBULANCIERS DU CENTRE DE FORMATION PROFESSIONNELS DE SANTE</t>
  </si>
  <si>
    <t>644614</t>
  </si>
  <si>
    <t>02 43 40 60 85</t>
  </si>
  <si>
    <t>185 Rue HENRI CHAMPION</t>
  </si>
  <si>
    <t>IFA TGVO DU CCI LE MANS SARTHE</t>
  </si>
  <si>
    <t>INSTITUT DE FORMATION DES AMBULANCIERS DU CCI LE MANS SARTHE</t>
  </si>
  <si>
    <t>52720101272</t>
  </si>
  <si>
    <t>18720092800146</t>
  </si>
  <si>
    <t>15386</t>
  </si>
  <si>
    <t>02 43 06 37 25</t>
  </si>
  <si>
    <t>14 Rue DES MARTYRS DE LA RESISTANCE</t>
  </si>
  <si>
    <t>IFAS CH DU HAUT D'ANJOU CHATEAU-GONTIER</t>
  </si>
  <si>
    <t>INSTITUT DE FORMATION DES AIDES SOIGNANTS CENTRE HOSPITALIER DU HAUT D'ANJOU</t>
  </si>
  <si>
    <t>52530080053</t>
  </si>
  <si>
    <t>26530008700128</t>
  </si>
  <si>
    <t>647070</t>
  </si>
  <si>
    <t>05 57 52 93 70</t>
  </si>
  <si>
    <t>Avenue Jean Hameau</t>
  </si>
  <si>
    <t>IFAS DU CH ARCACHON</t>
  </si>
  <si>
    <t>INSTITUT DE FORMATION DES AIDES SOIGNANTES DU CENTRE HOSPITALIER ARCACHON</t>
  </si>
  <si>
    <t>584540</t>
  </si>
  <si>
    <t>0467585220</t>
  </si>
  <si>
    <t>BP 95122</t>
  </si>
  <si>
    <t>359 Avenue du mondial du rugby</t>
  </si>
  <si>
    <t>IFRB OCCITANIE</t>
  </si>
  <si>
    <t>INSTITUT DE FORMATION DE RECHERCHE EN BATIMENT</t>
  </si>
  <si>
    <t>91340278234</t>
  </si>
  <si>
    <t>39869912400010</t>
  </si>
  <si>
    <t>486437</t>
  </si>
  <si>
    <t>02 62 20 03 92</t>
  </si>
  <si>
    <t>PARC D'ACTIVITE DE LA MARE</t>
  </si>
  <si>
    <t>IImmeuble Altéa  Lot 21 - Niveau 2</t>
  </si>
  <si>
    <t>IFR STE MARIE</t>
  </si>
  <si>
    <t>INSTITUT DE FORMATION DE LA REUNION</t>
  </si>
  <si>
    <t>98970283697</t>
  </si>
  <si>
    <t>44391763800035</t>
  </si>
  <si>
    <t>504002</t>
  </si>
  <si>
    <t>01 47 76 58 00</t>
  </si>
  <si>
    <t>172 Rue De La Republique</t>
  </si>
  <si>
    <t>31/10/2014</t>
  </si>
  <si>
    <t>IFPASS</t>
  </si>
  <si>
    <t>INSTITUT DE FORMATION DE LA PROFESSION DE L'ASSURANCE</t>
  </si>
  <si>
    <t>11921663792</t>
  </si>
  <si>
    <t>78420275600150</t>
  </si>
  <si>
    <t>664625</t>
  </si>
  <si>
    <t>BP20099</t>
  </si>
  <si>
    <t>1 Rue DES RECOLLETS</t>
  </si>
  <si>
    <t>INST DE FORMATION DE LA FONDATION SAINT JEAN DE DIEU</t>
  </si>
  <si>
    <t>INSTITUT DE FORMATION DE LA FONDATION SAINT JEAN DE DIEU</t>
  </si>
  <si>
    <t>52490417449</t>
  </si>
  <si>
    <t>75331332900447</t>
  </si>
  <si>
    <t>615766</t>
  </si>
  <si>
    <t>22 Rue OBERKAMPF</t>
  </si>
  <si>
    <t>FORMA' - INSTITUT DE FORMATION DE LA FSCF</t>
  </si>
  <si>
    <t>INSTITUT DE FORMATION DE LA FEDERATION SPORTIVE ET CULTURELLE DE FRANCE</t>
  </si>
  <si>
    <t>11754837475</t>
  </si>
  <si>
    <t>74983986600011</t>
  </si>
  <si>
    <t>626648</t>
  </si>
  <si>
    <t>19200 USSEL</t>
  </si>
  <si>
    <t>17 Boulevard de la Jaloustre</t>
  </si>
  <si>
    <t>IFHCO</t>
  </si>
  <si>
    <t>INSTITUT DE FORMATION DE HAUTE CORREZE</t>
  </si>
  <si>
    <t>75190088219</t>
  </si>
  <si>
    <t>81065555500029</t>
  </si>
  <si>
    <t>541369</t>
  </si>
  <si>
    <t>04 91 34 47 84</t>
  </si>
  <si>
    <t>Rue de La Republique</t>
  </si>
  <si>
    <t>IFAC PACA MARSEILLE</t>
  </si>
  <si>
    <t>INSTITUT DE FORMATION D'ANIMATION ET DE CONSEIL - IFAC</t>
  </si>
  <si>
    <t>11920199592</t>
  </si>
  <si>
    <t>33273739400731</t>
  </si>
  <si>
    <t>158793</t>
  </si>
  <si>
    <t>02 35 19 59 75</t>
  </si>
  <si>
    <t>32 Rue JULES LECESNE</t>
  </si>
  <si>
    <t>IFAC NORMANDIE</t>
  </si>
  <si>
    <t>33273739400798</t>
  </si>
  <si>
    <t>435636</t>
  </si>
  <si>
    <t>03 85 42 90 75</t>
  </si>
  <si>
    <t>11 Avenue De Paris</t>
  </si>
  <si>
    <t>04/09/2014</t>
  </si>
  <si>
    <t>IFAC BOURGOGNE</t>
  </si>
  <si>
    <t>33273739400855</t>
  </si>
  <si>
    <t>500513</t>
  </si>
  <si>
    <t>01 46 88 10 10</t>
  </si>
  <si>
    <t>53 Rue Du Révérand Père Christian Gilbert</t>
  </si>
  <si>
    <t>IFAC ASNIERES SUR SEINE SIEGE</t>
  </si>
  <si>
    <t>33273739400244</t>
  </si>
  <si>
    <t>596590</t>
  </si>
  <si>
    <t>04 76 00 92 02</t>
  </si>
  <si>
    <t>9 Rue LESGUIDIERES</t>
  </si>
  <si>
    <t>IFAC RHONE ALPES GRENOBLE</t>
  </si>
  <si>
    <t>INSTITUT DE FORMATION D'ANIMATION ET DE CONSEIL</t>
  </si>
  <si>
    <t>33273739400475</t>
  </si>
  <si>
    <t>544760</t>
  </si>
  <si>
    <t>05 63 20 83 70</t>
  </si>
  <si>
    <t>BAT LE GOELAND 3 - ZA ALBASUD</t>
  </si>
  <si>
    <t>70 Impasse DE VARSOVIE</t>
  </si>
  <si>
    <t>IFAC MIDI-PYRENEES MONTAUBAN</t>
  </si>
  <si>
    <t>33273739400640</t>
  </si>
  <si>
    <t>474976</t>
  </si>
  <si>
    <t>01 34 44 21 90</t>
  </si>
  <si>
    <t>3 Allée HECTOR BERLIOZ</t>
  </si>
  <si>
    <t>IFAC 95</t>
  </si>
  <si>
    <t>INSTITUT DE FORMATION D'ANIMATEURS DE COLLECTIVITES 95</t>
  </si>
  <si>
    <t>11950150495</t>
  </si>
  <si>
    <t>38862995800058</t>
  </si>
  <si>
    <t>204523</t>
  </si>
  <si>
    <t>53 Rue DU REVEREND PERE CHRISTIAN GILBERT</t>
  </si>
  <si>
    <t>IFAC 92</t>
  </si>
  <si>
    <t>INSTITUT DE FORMATION D'ANIMATEURS DE COLLECTIVITES 92</t>
  </si>
  <si>
    <t>11920045392</t>
  </si>
  <si>
    <t>30778757200089</t>
  </si>
  <si>
    <t>525583</t>
  </si>
  <si>
    <t>03 20 10 20 33</t>
  </si>
  <si>
    <t>96 Rue Jules Lebleu Gustave Eiffel</t>
  </si>
  <si>
    <t>IFSI IFAS FLANDRES INTERIEURE CH ARMENTIERES</t>
  </si>
  <si>
    <t>INSTITUT DE FORMATION D'AIDES SOIGNANTS DU CH ARMENTIERES</t>
  </si>
  <si>
    <t>3159P005159</t>
  </si>
  <si>
    <t>26590674300140</t>
  </si>
  <si>
    <t>456718</t>
  </si>
  <si>
    <t>04 95 10 50 00</t>
  </si>
  <si>
    <t>Résidence Mariani</t>
  </si>
  <si>
    <t>Quartier St Joseph</t>
  </si>
  <si>
    <t>IFAPE</t>
  </si>
  <si>
    <t>INSTITUT DE FORMATION D'ACCOMPAGNEMENT PROFESSIONNELS ET D'ENSEIGNEMENT</t>
  </si>
  <si>
    <t>94202061920</t>
  </si>
  <si>
    <t>51908540100015</t>
  </si>
  <si>
    <t>512710</t>
  </si>
  <si>
    <t>02 40 24 14 25</t>
  </si>
  <si>
    <t>24 Rue de l'Ile de France</t>
  </si>
  <si>
    <t>IFCB</t>
  </si>
  <si>
    <t>INSTITUT DE FORMATION CORPS ET BEAUTE</t>
  </si>
  <si>
    <t>52440530144</t>
  </si>
  <si>
    <t>49220501800020</t>
  </si>
  <si>
    <t>586845</t>
  </si>
  <si>
    <t>32 2 535 44 91</t>
  </si>
  <si>
    <t>CHU ST PIERRE</t>
  </si>
  <si>
    <t>322 Rue HAUTE</t>
  </si>
  <si>
    <t>IFCSM</t>
  </si>
  <si>
    <t>INSTITUT DE FORMATION CONTINUE SCIENCES ET MEDECINE</t>
  </si>
  <si>
    <t>10510</t>
  </si>
  <si>
    <t>03097</t>
  </si>
  <si>
    <t>05 55 79 01 92</t>
  </si>
  <si>
    <t>ZONE ROMANET</t>
  </si>
  <si>
    <t>12 Rue BERNARD LATHIERE</t>
  </si>
  <si>
    <t>IFCASS</t>
  </si>
  <si>
    <t>INSTITUT DE FORMATION CONTINUE A L'ACCOMPAGNEMENT AU SOIN ET A LA SANTE</t>
  </si>
  <si>
    <t>74870012787</t>
  </si>
  <si>
    <t>33424741800042</t>
  </si>
  <si>
    <t>587620</t>
  </si>
  <si>
    <t>0149708552</t>
  </si>
  <si>
    <t>Escalier E, 4eme Etage</t>
  </si>
  <si>
    <t>IFOCOP PARIS 9</t>
  </si>
  <si>
    <t>INSTITUT DE FORMATION COMMERCIALE PERMANENTE PARIS 9</t>
  </si>
  <si>
    <t>11940004794</t>
  </si>
  <si>
    <t>77573724000306</t>
  </si>
  <si>
    <t>553270</t>
  </si>
  <si>
    <t>0386570125</t>
  </si>
  <si>
    <t>5 Route de Sermoise</t>
  </si>
  <si>
    <t>21/11/2016</t>
  </si>
  <si>
    <t>IFOCOP NEVERS</t>
  </si>
  <si>
    <t>INSTITUT DE FORMATION COMMERCIALE PERMANENTE NEVERS</t>
  </si>
  <si>
    <t>77573724000272</t>
  </si>
  <si>
    <t>588064</t>
  </si>
  <si>
    <t>01 30 68 82 40</t>
  </si>
  <si>
    <t>14 Avenue Gustave Eiffel</t>
  </si>
  <si>
    <t>IFOCOP MONTIGNY LE BRETONNEUX</t>
  </si>
  <si>
    <t>INSTITUT DE FORMATION COMMERCIALE PERMANENTE MONTIGNY LE BRETONNEUX</t>
  </si>
  <si>
    <t>77573724000280</t>
  </si>
  <si>
    <t>603983</t>
  </si>
  <si>
    <t>0386494098</t>
  </si>
  <si>
    <t>26 Rue ETIENNE DOLET</t>
  </si>
  <si>
    <t>IFOCOP AUXERRE</t>
  </si>
  <si>
    <t>INSTITUT DE FORMATION COMMERCIALE PERMANENTE AUXERRE</t>
  </si>
  <si>
    <t>77573724000181</t>
  </si>
  <si>
    <t>548108</t>
  </si>
  <si>
    <t>03 20 47 60 92</t>
  </si>
  <si>
    <t>Zone A - Business Pôle Les Prés - Batiment K</t>
  </si>
  <si>
    <t>27 Rue Papin</t>
  </si>
  <si>
    <t>IFOCOP VILLENEUVE D'ASCQ</t>
  </si>
  <si>
    <t>INSTITUT DE FORMATION COMMERCIALE PERMANENTE</t>
  </si>
  <si>
    <t>77573724000249</t>
  </si>
  <si>
    <t>623982</t>
  </si>
  <si>
    <t>01 56 34 69 69</t>
  </si>
  <si>
    <t>14 Avenue DE L AVENIR</t>
  </si>
  <si>
    <t>IFOCOP VILLENEUVE D ASCQ</t>
  </si>
  <si>
    <t>77573724000330</t>
  </si>
  <si>
    <t>591490</t>
  </si>
  <si>
    <t>06 87 83 37 68</t>
  </si>
  <si>
    <t>3 Rue DE TOUL</t>
  </si>
  <si>
    <t>IFOCOP TOULOUSE</t>
  </si>
  <si>
    <t>77573724000314</t>
  </si>
  <si>
    <t>548194</t>
  </si>
  <si>
    <t>01 45 83 81 29</t>
  </si>
  <si>
    <t>58 A Rue DU DESSOUS DES BERGES</t>
  </si>
  <si>
    <t>IFOCOP PARIS 13EME</t>
  </si>
  <si>
    <t>77573724000165</t>
  </si>
  <si>
    <t>547578</t>
  </si>
  <si>
    <t>01 40 21 83 78</t>
  </si>
  <si>
    <t>37-39 Rue SAINT SEBASTIEN</t>
  </si>
  <si>
    <t>IFOCOP PARIS 11EME</t>
  </si>
  <si>
    <t>77573724000140</t>
  </si>
  <si>
    <t>526952</t>
  </si>
  <si>
    <t>01 64 37 36 74</t>
  </si>
  <si>
    <t>49/51 Avenue THIERS</t>
  </si>
  <si>
    <t>IFOCOP MELUN</t>
  </si>
  <si>
    <t>77573724000090</t>
  </si>
  <si>
    <t>479883</t>
  </si>
  <si>
    <t>01 30 37 88 33</t>
  </si>
  <si>
    <t>95610 ERAGNY</t>
  </si>
  <si>
    <t>PARC D'ACTIVITÉS DES BELLEVUES</t>
  </si>
  <si>
    <t>Allée ROSA LUXEMBURG</t>
  </si>
  <si>
    <t>IFOCOP ERAGNY SUR OISE</t>
  </si>
  <si>
    <t>77573724000058</t>
  </si>
  <si>
    <t>607976</t>
  </si>
  <si>
    <t>01 46 87 24 05</t>
  </si>
  <si>
    <t>BP 368</t>
  </si>
  <si>
    <t>5 Rue DU CADUCEE</t>
  </si>
  <si>
    <t>IFOCOP CHEVILLY LARUE</t>
  </si>
  <si>
    <t>77573724000322</t>
  </si>
  <si>
    <t>437712</t>
  </si>
  <si>
    <t>01 84 16 89 72</t>
  </si>
  <si>
    <t>37 Rue DES MATHURINS</t>
  </si>
  <si>
    <t>IFC</t>
  </si>
  <si>
    <t>INSTITUT DE FORMATION CARBONE</t>
  </si>
  <si>
    <t>11755338175</t>
  </si>
  <si>
    <t>53433230900069</t>
  </si>
  <si>
    <t>533725</t>
  </si>
  <si>
    <t>0473750320</t>
  </si>
  <si>
    <t>CHU CLERMONT FERRAND</t>
  </si>
  <si>
    <t>IFAP CFPS CLERMONT FERRAND</t>
  </si>
  <si>
    <t>INSTITUT DE FORMATION AUXILIAIRES DE PUERICULTURE DU CENTRE DE FORMATION DES PROFESSIONNELS DE SANTE</t>
  </si>
  <si>
    <t>559933</t>
  </si>
  <si>
    <t>Chemin des Manufacturés</t>
  </si>
  <si>
    <t>IFM2S</t>
  </si>
  <si>
    <t>INSTITUT DE FORMATION AUX METIERS DU SPORT ET DE LA SANTE</t>
  </si>
  <si>
    <t>31620248662</t>
  </si>
  <si>
    <t>79036552200016</t>
  </si>
  <si>
    <t>557717</t>
  </si>
  <si>
    <t>04 66 68 53 00</t>
  </si>
  <si>
    <t>Rue du Professeur Henri Pujol</t>
  </si>
  <si>
    <t>IFMS DU CHU DE NIMES</t>
  </si>
  <si>
    <t>INSTITUT DE FORMATION AUX METIERS DE LA SANTE DU CHU NIMES</t>
  </si>
  <si>
    <t>9130P048430</t>
  </si>
  <si>
    <t>26300003600149</t>
  </si>
  <si>
    <t>545016</t>
  </si>
  <si>
    <t>06 84 10 31 93</t>
  </si>
  <si>
    <t>43700 BRIVES CHARENSAC</t>
  </si>
  <si>
    <t>30 Avenue DE COUBON</t>
  </si>
  <si>
    <t>IFMB BRIVES CHARENSAC</t>
  </si>
  <si>
    <t>INSTITUT DE FORMATION AUX METIERS DE LA BEAUTE 43</t>
  </si>
  <si>
    <t>83430336143</t>
  </si>
  <si>
    <t>80985999400018</t>
  </si>
  <si>
    <t>368970</t>
  </si>
  <si>
    <t>02 35 82 54 37</t>
  </si>
  <si>
    <t>119 Avenue DES CANADIENS</t>
  </si>
  <si>
    <t>INSTITUT DE FORMATION AUX CARRIERES ADMINISTRATIVES SANITAIRES ET SOCIALES</t>
  </si>
  <si>
    <t>2376P007276</t>
  </si>
  <si>
    <t>18760902900017</t>
  </si>
  <si>
    <t>636356</t>
  </si>
  <si>
    <t>07 62 62 67 19</t>
  </si>
  <si>
    <t>42 Rue VOLAIRE</t>
  </si>
  <si>
    <t>IFMT</t>
  </si>
  <si>
    <t>INSTITUT DE FORMATION AU MANAGEMENT DE TRANSITION</t>
  </si>
  <si>
    <t>11922157892</t>
  </si>
  <si>
    <t>82497226900016</t>
  </si>
  <si>
    <t>360764</t>
  </si>
  <si>
    <t>01707</t>
  </si>
  <si>
    <t>0262908791</t>
  </si>
  <si>
    <t>60 Rue Bertin</t>
  </si>
  <si>
    <t>INSTITUT DE FORMATION ANTOINE BERTIN</t>
  </si>
  <si>
    <t>98970315597</t>
  </si>
  <si>
    <t>49781128100011</t>
  </si>
  <si>
    <t>530610</t>
  </si>
  <si>
    <t>06 96 07 43 71</t>
  </si>
  <si>
    <t>Mangot Vulcin</t>
  </si>
  <si>
    <t>IFAG 972 LE LAMENTIN</t>
  </si>
  <si>
    <t>INSTITUT DE FORMATION ANTILLES GUYANE 972</t>
  </si>
  <si>
    <t>97970201397</t>
  </si>
  <si>
    <t>80370454300039</t>
  </si>
  <si>
    <t>20898</t>
  </si>
  <si>
    <t>02072</t>
  </si>
  <si>
    <t>02 31 51 51 51</t>
  </si>
  <si>
    <t>Route De Vaux Sur Aure</t>
  </si>
  <si>
    <t>IFAS DU CH BAYEUX</t>
  </si>
  <si>
    <t>INSTITUT DE FORMATION AIDES SOIGNANTES DU CENTRE HOSPITALIER DE BAYEUX</t>
  </si>
  <si>
    <t>25140186214</t>
  </si>
  <si>
    <t>26140092300288</t>
  </si>
  <si>
    <t>400014</t>
  </si>
  <si>
    <t>03 89 79 84 89</t>
  </si>
  <si>
    <t>15 Rue DE TURCKEIM</t>
  </si>
  <si>
    <t>AGATEA COLMAR</t>
  </si>
  <si>
    <t>INSTITUT DE FORMATION AGATEA EN MANAGEMENT DE PROJETS EN MEDIATION ANIMALE</t>
  </si>
  <si>
    <t>42680237468</t>
  </si>
  <si>
    <t>79508520800010</t>
  </si>
  <si>
    <t>481725</t>
  </si>
  <si>
    <t>01 44 85 29 80</t>
  </si>
  <si>
    <t>168 bis Rue CARDINET</t>
  </si>
  <si>
    <t>INSTITUT DE FORMATION A L'ANIMATION</t>
  </si>
  <si>
    <t>11750455075</t>
  </si>
  <si>
    <t>30955219800017</t>
  </si>
  <si>
    <t>621195</t>
  </si>
  <si>
    <t>02 47 66 98 24</t>
  </si>
  <si>
    <t>39 Rue DULONG</t>
  </si>
  <si>
    <t>IFTC</t>
  </si>
  <si>
    <t>INSTITUT DE FORMATION A LA THERAPIE CONTEXTUELLE</t>
  </si>
  <si>
    <t>11755963775</t>
  </si>
  <si>
    <t>84832926400016</t>
  </si>
  <si>
    <t>622990</t>
  </si>
  <si>
    <t>06 40 67 28 21</t>
  </si>
  <si>
    <t>5 Rue DES CRAS</t>
  </si>
  <si>
    <t>IFTAC</t>
  </si>
  <si>
    <t>INSTITUT DE FORMATION A LA PHYO AROMATHERAPIE ET AUX THERAPEUTIQUES ALTERNATIVES ET COMPLEMENTAIRES</t>
  </si>
  <si>
    <t>27250327225</t>
  </si>
  <si>
    <t>79922105600010</t>
  </si>
  <si>
    <t>654309</t>
  </si>
  <si>
    <t>73 Rue ALBERT SARRAUT</t>
  </si>
  <si>
    <t>INSTITUT DE FORMATION A LA FERTILITE</t>
  </si>
  <si>
    <t>11788544678</t>
  </si>
  <si>
    <t>91250969200014</t>
  </si>
  <si>
    <t>605979</t>
  </si>
  <si>
    <t>0147071707</t>
  </si>
  <si>
    <t>41 Rue SAINT SEBASTIEN</t>
  </si>
  <si>
    <t>IDAA PARIS</t>
  </si>
  <si>
    <t>INSTITUT DE DEVELOPPEMENT DES ARTS APPLIQUES</t>
  </si>
  <si>
    <t>11755602275</t>
  </si>
  <si>
    <t>78973074400040</t>
  </si>
  <si>
    <t>351702</t>
  </si>
  <si>
    <t>04 95 10 64 00</t>
  </si>
  <si>
    <t>Route du ricanto</t>
  </si>
  <si>
    <t>ID FORMATION AJACCIO</t>
  </si>
  <si>
    <t>INSTITUT DE DEVELOPPEMENT DE LA FORMATION</t>
  </si>
  <si>
    <t>94202044420</t>
  </si>
  <si>
    <t>33202336500189</t>
  </si>
  <si>
    <t>572470</t>
  </si>
  <si>
    <t>0553733257</t>
  </si>
  <si>
    <t>ZA du Libraire</t>
  </si>
  <si>
    <t>IDC PRO</t>
  </si>
  <si>
    <t>INSTITUT DE DEVELOPEMENT DES COMPETENCES PROFFESSIONNELLES</t>
  </si>
  <si>
    <t>72240122924</t>
  </si>
  <si>
    <t>45398962600032</t>
  </si>
  <si>
    <t>657451</t>
  </si>
  <si>
    <t>06 61 88 06 59</t>
  </si>
  <si>
    <t>34 Avenue des Champs-Élysées</t>
  </si>
  <si>
    <t>INSTITUT DE COACHING INTERNATIONAL FRANCE</t>
  </si>
  <si>
    <t>11756720275</t>
  </si>
  <si>
    <t>94901459100018</t>
  </si>
  <si>
    <t>570230</t>
  </si>
  <si>
    <t>41 22 575 4484</t>
  </si>
  <si>
    <t>15 Rue du Jeu de l'Arc</t>
  </si>
  <si>
    <t>ICI</t>
  </si>
  <si>
    <t>INSTITUT DE COACHING INTERNATIONAL</t>
  </si>
  <si>
    <t>576542</t>
  </si>
  <si>
    <t>1 514 376 3330</t>
  </si>
  <si>
    <t>5000 Rue Bellanger</t>
  </si>
  <si>
    <t>INSTITUT DE CARDIOLOGIE DE MONTREAL</t>
  </si>
  <si>
    <t>484027</t>
  </si>
  <si>
    <t>02 40 67 99 00</t>
  </si>
  <si>
    <t>Site René Gauducheau</t>
  </si>
  <si>
    <t>Boulevard du Professeur Jacques Monod</t>
  </si>
  <si>
    <t>ICO  ST HERBLAIN</t>
  </si>
  <si>
    <t>INSTITUT DE CANCEROLOGIE DE L'OUEST ST HERBLAIN</t>
  </si>
  <si>
    <t>52490270049</t>
  </si>
  <si>
    <t>53225430700020</t>
  </si>
  <si>
    <t>434565</t>
  </si>
  <si>
    <t>01223</t>
  </si>
  <si>
    <t>0241352700</t>
  </si>
  <si>
    <t>15 Rue André Boquel</t>
  </si>
  <si>
    <t>ICO ANGERS</t>
  </si>
  <si>
    <t>INSTITUT DE CANCEROLOGIE DE L'OUEST</t>
  </si>
  <si>
    <t>53225430700038</t>
  </si>
  <si>
    <t>23450</t>
  </si>
  <si>
    <t>01713</t>
  </si>
  <si>
    <t>0383598319</t>
  </si>
  <si>
    <t>CS 30519</t>
  </si>
  <si>
    <t>6 Avenue de Bourgogne</t>
  </si>
  <si>
    <t>ICL</t>
  </si>
  <si>
    <t>INSTITUT DE CANCEROLOGIE DE LORRAINE</t>
  </si>
  <si>
    <t>41540221454</t>
  </si>
  <si>
    <t>78333606800029</t>
  </si>
  <si>
    <t>655259</t>
  </si>
  <si>
    <t>03 89 86 30 13</t>
  </si>
  <si>
    <t>68040 INGERSHEIM</t>
  </si>
  <si>
    <t>60 Route DE COLMAR</t>
  </si>
  <si>
    <t>IBF</t>
  </si>
  <si>
    <t>INSTITUT DE BIJOUTERIE DE FLORIMONT</t>
  </si>
  <si>
    <t>44680315768</t>
  </si>
  <si>
    <t>90139633300014</t>
  </si>
  <si>
    <t>15714</t>
  </si>
  <si>
    <t>03100</t>
  </si>
  <si>
    <t>01 45 58 51 37</t>
  </si>
  <si>
    <t>217 Rue Saint-Charles</t>
  </si>
  <si>
    <t>INSTITUT MC</t>
  </si>
  <si>
    <t>INSTITUT DE  MOTRICITE CEREBRALE FORMATIONS EN INFIRMITE ET POLYHANDICAPS</t>
  </si>
  <si>
    <t>11752844375</t>
  </si>
  <si>
    <t>41367074600010</t>
  </si>
  <si>
    <t>561824</t>
  </si>
  <si>
    <t>05 62 17 20 86</t>
  </si>
  <si>
    <t>29 Chemin DES COTES DE PECH DAVID</t>
  </si>
  <si>
    <t>IAC</t>
  </si>
  <si>
    <t>INSTITUT D'ANTHROPOLOGIE CLINIQUE</t>
  </si>
  <si>
    <t>76310860731</t>
  </si>
  <si>
    <t>82775747700019</t>
  </si>
  <si>
    <t>470119</t>
  </si>
  <si>
    <t>03 20 40 75 93</t>
  </si>
  <si>
    <t>BATIMENT ROCHEFORT 4EME ETAGE</t>
  </si>
  <si>
    <t>201 Rue COLBERT</t>
  </si>
  <si>
    <t>IAT LILLE</t>
  </si>
  <si>
    <t>INSTITUT D'ANALYSE TRANSACTIONNELLE - IAT LILLE</t>
  </si>
  <si>
    <t>31590836959</t>
  </si>
  <si>
    <t>79433742800021</t>
  </si>
  <si>
    <t>533087</t>
  </si>
  <si>
    <t>05 56 00 45 67</t>
  </si>
  <si>
    <t>CS51412</t>
  </si>
  <si>
    <t>35 Avenue ABADIE</t>
  </si>
  <si>
    <t>IAE BORDEAUX</t>
  </si>
  <si>
    <t>INSTITUT D'ADMINISTRATION DES ENTREPRISES BORDEAUX - UNIVERSITE DE BORDEAUX</t>
  </si>
  <si>
    <t>382838</t>
  </si>
  <si>
    <t>04 78 78 70 66</t>
  </si>
  <si>
    <t>BP 8242</t>
  </si>
  <si>
    <t>6 Cours ALBERT THOMAS</t>
  </si>
  <si>
    <t>IAE LYON</t>
  </si>
  <si>
    <t>INSTITUT D'ADMINISTRATION DES ENTREPRISES - UNIVERSITE LYON 3 JEAN MOULIN</t>
  </si>
  <si>
    <t>19692437700258</t>
  </si>
  <si>
    <t>652635</t>
  </si>
  <si>
    <t>06 61 12 70 05</t>
  </si>
  <si>
    <t>61190 BEAULIEU</t>
  </si>
  <si>
    <t>L'ANJOUISIERE</t>
  </si>
  <si>
    <t>INSTITUT D'ACCOMPAGNEMENT A LA DIRECTION D'ENTREPRISE</t>
  </si>
  <si>
    <t>28610101961</t>
  </si>
  <si>
    <t>87960748900017</t>
  </si>
  <si>
    <t>477552</t>
  </si>
  <si>
    <t>04 76 82 60 00</t>
  </si>
  <si>
    <t>1030 Avenue Centrale</t>
  </si>
  <si>
    <t>IEP SCIENCES PO GRENOBLE</t>
  </si>
  <si>
    <t>INSTITUT D ETUDES POLITIQUES DE GRENOBLE</t>
  </si>
  <si>
    <t>82380552938</t>
  </si>
  <si>
    <t>19380134700017</t>
  </si>
  <si>
    <t>401043</t>
  </si>
  <si>
    <t>03 20 90 48 40</t>
  </si>
  <si>
    <t>9 Rue Auguste Angellier</t>
  </si>
  <si>
    <t>INSTITUT D ETUDES POLITIQUES</t>
  </si>
  <si>
    <t>31590688759</t>
  </si>
  <si>
    <t>19595876400035</t>
  </si>
  <si>
    <t>508512</t>
  </si>
  <si>
    <t>04 92 03 33 00</t>
  </si>
  <si>
    <t>HOPITAL SAINT ROCH</t>
  </si>
  <si>
    <t>5 Rue PIERRE DEVOLUY</t>
  </si>
  <si>
    <t>IAAM</t>
  </si>
  <si>
    <t>INSTITUT D ANESTHESIOLOGIE DES ALPES MARITIMES</t>
  </si>
  <si>
    <t>93060325306</t>
  </si>
  <si>
    <t>40258358700017</t>
  </si>
  <si>
    <t>156176</t>
  </si>
  <si>
    <t>03818</t>
  </si>
  <si>
    <t>01 56 24 55 00</t>
  </si>
  <si>
    <t>26 Rue D'ULM</t>
  </si>
  <si>
    <t>INSTITUT CURIE</t>
  </si>
  <si>
    <t>INSTITUT CURIE SECTION MEDICALE</t>
  </si>
  <si>
    <t>11751202975</t>
  </si>
  <si>
    <t>78425716400037</t>
  </si>
  <si>
    <t>525108</t>
  </si>
  <si>
    <t>0495841023</t>
  </si>
  <si>
    <t>4 ROUTE DE VILLE</t>
  </si>
  <si>
    <t>COUVENT CAPANELLE</t>
  </si>
  <si>
    <t>IFRTS</t>
  </si>
  <si>
    <t>INSTITUT CORSE DE FORMATION ET DE RECHERCHE EN TRAVAIL SOCIAL MEDICO-SOCIAL ET SANITAIRE</t>
  </si>
  <si>
    <t>94202083420</t>
  </si>
  <si>
    <t>80146893500011</t>
  </si>
  <si>
    <t>672415</t>
  </si>
  <si>
    <t>06 63 29 11 22</t>
  </si>
  <si>
    <t>15 Avenue D'EOLE</t>
  </si>
  <si>
    <t>ICARE</t>
  </si>
  <si>
    <t>INSTITUT COOPERATIF DE L'APPRENTISSAGE DE LA RECHERCHE ET DE L'ENSEIGNEMENT</t>
  </si>
  <si>
    <t>53351070635</t>
  </si>
  <si>
    <t>87940012500016</t>
  </si>
  <si>
    <t>644900</t>
  </si>
  <si>
    <t>30 Rue de Bourgogne</t>
  </si>
  <si>
    <t>INSTITUT CONTEMPORAIN DE L'ENFANCE</t>
  </si>
  <si>
    <t>11756460675</t>
  </si>
  <si>
    <t>89830938000019</t>
  </si>
  <si>
    <t>463462</t>
  </si>
  <si>
    <t>03 88 60 16 19</t>
  </si>
  <si>
    <t>33A Rue De La Tour</t>
  </si>
  <si>
    <t>ECO CONSEIL</t>
  </si>
  <si>
    <t>INSTITUT CONSEIL EN ENVIRONNEMENT - ECO CONSEIL</t>
  </si>
  <si>
    <t>42670111567</t>
  </si>
  <si>
    <t>34514088300041</t>
  </si>
  <si>
    <t>623519</t>
  </si>
  <si>
    <t>78270 BENNECOURT</t>
  </si>
  <si>
    <t>43 Rue De Villez</t>
  </si>
  <si>
    <t>INSTITUT CONSCIENS'EVOLUTION</t>
  </si>
  <si>
    <t>11788466178</t>
  </si>
  <si>
    <t>89165943500012</t>
  </si>
  <si>
    <t>678806</t>
  </si>
  <si>
    <t>01 43 31 06 41</t>
  </si>
  <si>
    <t>13 Rue de Caumartin</t>
  </si>
  <si>
    <t>INSTITUT CONCERTO</t>
  </si>
  <si>
    <t>11754558375</t>
  </si>
  <si>
    <t>51068724700021</t>
  </si>
  <si>
    <t>660711</t>
  </si>
  <si>
    <t>06 58 78 57 54</t>
  </si>
  <si>
    <t>32 Rue BERJON</t>
  </si>
  <si>
    <t>INSTITUT COMPETENCES SANTE</t>
  </si>
  <si>
    <t>84691692669</t>
  </si>
  <si>
    <t>87879457700014</t>
  </si>
  <si>
    <t>515760</t>
  </si>
  <si>
    <t>0262409907</t>
  </si>
  <si>
    <t>118 Rue ROLAND GARROS</t>
  </si>
  <si>
    <t>ICCI FORMATION ST DENIS</t>
  </si>
  <si>
    <t>INSTITUT COMMUNICATION COURTAGE INVESTISSEMENT FORMATION</t>
  </si>
  <si>
    <t>98970204597</t>
  </si>
  <si>
    <t>41168271900058</t>
  </si>
  <si>
    <t>206957</t>
  </si>
  <si>
    <t>03 54 50 25 00</t>
  </si>
  <si>
    <t>86 Rue DU SERGENT BLANDAN</t>
  </si>
  <si>
    <t>ICN</t>
  </si>
  <si>
    <t>INSTITUT COMMERCIAL DE NANCY</t>
  </si>
  <si>
    <t>41540113154</t>
  </si>
  <si>
    <t>38139568000048</t>
  </si>
  <si>
    <t>plus de numéro DA</t>
  </si>
  <si>
    <t>124990</t>
  </si>
  <si>
    <t>03 22 91 59 06</t>
  </si>
  <si>
    <t>18 Boulevard CARNOT</t>
  </si>
  <si>
    <t>ICSMP</t>
  </si>
  <si>
    <t>INSTITUT COLLEGIAL POUR LA SANTE MENTALE DE PICARDIE</t>
  </si>
  <si>
    <t>22800179880</t>
  </si>
  <si>
    <t>43332414200010</t>
  </si>
  <si>
    <t>591452</t>
  </si>
  <si>
    <t>08 00 27 76 00</t>
  </si>
  <si>
    <t>36 bis Avenue des canadiens</t>
  </si>
  <si>
    <t>IFCER</t>
  </si>
  <si>
    <t>INSTITUT COIFFURE ESTHETIQUE FORMATION REGIONALE</t>
  </si>
  <si>
    <t>23760373776</t>
  </si>
  <si>
    <t>48378819600036</t>
  </si>
  <si>
    <t>673717</t>
  </si>
  <si>
    <t>06 29 36 24 76</t>
  </si>
  <si>
    <t>68128 ROSENAU</t>
  </si>
  <si>
    <t>9 Rue DE LA LIBERTE</t>
  </si>
  <si>
    <t>INSTITUT COACHING &amp; ACCOMPAGNEMENT - ICA</t>
  </si>
  <si>
    <t>44680316568</t>
  </si>
  <si>
    <t>90141279100013</t>
  </si>
  <si>
    <t>8370</t>
  </si>
  <si>
    <t>01842</t>
  </si>
  <si>
    <t>05 61 42 42 32</t>
  </si>
  <si>
    <t>1 Avenue IRENE JOLIOT CURIE</t>
  </si>
  <si>
    <t>ICR TOULOUSE</t>
  </si>
  <si>
    <t>INSTITUT CLAUDIUS REGAUD</t>
  </si>
  <si>
    <t>73310067631</t>
  </si>
  <si>
    <t>77692637000037</t>
  </si>
  <si>
    <t>533932</t>
  </si>
  <si>
    <t>41 31 351 19 20</t>
  </si>
  <si>
    <t>9 KOLLERWEG</t>
  </si>
  <si>
    <t>INSTITUT CHARLES ROJZMAN</t>
  </si>
  <si>
    <t>564590</t>
  </si>
  <si>
    <t>11 Rue De Chanteloup</t>
  </si>
  <si>
    <t>INSTITUT CHANTELOUP</t>
  </si>
  <si>
    <t>26100911200010</t>
  </si>
  <si>
    <t>221030</t>
  </si>
  <si>
    <t>05 61 36 81 00</t>
  </si>
  <si>
    <t>BP 7012</t>
  </si>
  <si>
    <t>31 Rue DE LA FONDERIE</t>
  </si>
  <si>
    <t>INSTITUT CATHOLIQUE DE TOULOUSE</t>
  </si>
  <si>
    <t>73310040131</t>
  </si>
  <si>
    <t>77694410000010</t>
  </si>
  <si>
    <t>461430</t>
  </si>
  <si>
    <t>0299058475</t>
  </si>
  <si>
    <t>Campus de Ker Lann</t>
  </si>
  <si>
    <t>48 Rue Blaise Pascal</t>
  </si>
  <si>
    <t>ICR RENNES</t>
  </si>
  <si>
    <t>INSTITUT CATHOLIQUE DE RENNES</t>
  </si>
  <si>
    <t>53350981835</t>
  </si>
  <si>
    <t>42443712700014</t>
  </si>
  <si>
    <t>238764</t>
  </si>
  <si>
    <t>01 44 39 52 00</t>
  </si>
  <si>
    <t>21 Rue D'Assas</t>
  </si>
  <si>
    <t>ICP</t>
  </si>
  <si>
    <t>INSTITUT CATHOLIQUE DE PARIS</t>
  </si>
  <si>
    <t>11752628875</t>
  </si>
  <si>
    <t>78428073700015</t>
  </si>
  <si>
    <t>108480</t>
  </si>
  <si>
    <t>03679</t>
  </si>
  <si>
    <t>0320134000</t>
  </si>
  <si>
    <t>CF40109</t>
  </si>
  <si>
    <t>60 Boulevard Vauban</t>
  </si>
  <si>
    <t>ICL LILLE</t>
  </si>
  <si>
    <t>INSTITUT CATHOLIQUE DE LILLE SIEGE</t>
  </si>
  <si>
    <t>77562424000013</t>
  </si>
  <si>
    <t>634359</t>
  </si>
  <si>
    <t>03 59 56 69 93</t>
  </si>
  <si>
    <t>BATIMENT C - CAMPUS ST RAPHAEL</t>
  </si>
  <si>
    <t>83 Boulevard VAUBAN</t>
  </si>
  <si>
    <t>INSTITUT CATHOLIQUE DE LILLE - ICL</t>
  </si>
  <si>
    <t>77562424000310</t>
  </si>
  <si>
    <t>564035</t>
  </si>
  <si>
    <t>03 28 36 10 10</t>
  </si>
  <si>
    <t>83 Boulevard Vauban</t>
  </si>
  <si>
    <t>INSTITUT CATHOLIQUE DE LILLE</t>
  </si>
  <si>
    <t>77562424000302</t>
  </si>
  <si>
    <t>198638</t>
  </si>
  <si>
    <t>04 91 50 35 50</t>
  </si>
  <si>
    <t>11 Impasse FLAMMARION</t>
  </si>
  <si>
    <t>INSTITUT CATHOLIQUE DE LA MEDITERRANEE</t>
  </si>
  <si>
    <t>93131574813</t>
  </si>
  <si>
    <t>38279385900028</t>
  </si>
  <si>
    <t>14382</t>
  </si>
  <si>
    <t>03 20 22 61 61</t>
  </si>
  <si>
    <t>6 Rue Auber</t>
  </si>
  <si>
    <t>ICAM</t>
  </si>
  <si>
    <t>INSTITUT CATHOLIQUE D'ARTS ET METIERS</t>
  </si>
  <si>
    <t>31590002959</t>
  </si>
  <si>
    <t>78370697100018</t>
  </si>
  <si>
    <t>438534</t>
  </si>
  <si>
    <t>01 74 08 65 94</t>
  </si>
  <si>
    <t>6 Avenue DE LA FAISANDERIE</t>
  </si>
  <si>
    <t>INST CASSIOPEE FORMATION</t>
  </si>
  <si>
    <t>INSTITUT CASSIOPEE FORMATION</t>
  </si>
  <si>
    <t>11788152478</t>
  </si>
  <si>
    <t>43818223000047</t>
  </si>
  <si>
    <t>242226</t>
  </si>
  <si>
    <t>02831</t>
  </si>
  <si>
    <t>05 62 00 35 72</t>
  </si>
  <si>
    <t>BP 90058</t>
  </si>
  <si>
    <t>2 Charles de Gaulle</t>
  </si>
  <si>
    <t>INSTITUT CAMILLI</t>
  </si>
  <si>
    <t>73310327731</t>
  </si>
  <si>
    <t>42239828900021</t>
  </si>
  <si>
    <t>545818</t>
  </si>
  <si>
    <t>04 91 18 10 50</t>
  </si>
  <si>
    <t>CS 80105</t>
  </si>
  <si>
    <t>134 Boulevard DES LIBERATEURS</t>
  </si>
  <si>
    <t>ISMC</t>
  </si>
  <si>
    <t>INSTITUT CADENELLE</t>
  </si>
  <si>
    <t>93130005713</t>
  </si>
  <si>
    <t>78294740200015</t>
  </si>
  <si>
    <t>636691</t>
  </si>
  <si>
    <t>6 Rue DES CORSAIRES</t>
  </si>
  <si>
    <t>INSTITUT BUSINESS SERVICES</t>
  </si>
  <si>
    <t>95970168797</t>
  </si>
  <si>
    <t>53055281900019</t>
  </si>
  <si>
    <t>471586</t>
  </si>
  <si>
    <t>0297931796</t>
  </si>
  <si>
    <t>56250 ELVEN</t>
  </si>
  <si>
    <t>PONT BILIO</t>
  </si>
  <si>
    <t>IBSPORT</t>
  </si>
  <si>
    <t>INSTITUT BRETON DU SPORT</t>
  </si>
  <si>
    <t>53560851656</t>
  </si>
  <si>
    <t>52151363000017</t>
  </si>
  <si>
    <t>329990</t>
  </si>
  <si>
    <t>02 99 86 11 86</t>
  </si>
  <si>
    <t>4 Rue Micheline Ostermeyer</t>
  </si>
  <si>
    <t>IBEP RENNES</t>
  </si>
  <si>
    <t>INSTITUT BRETON D'EDUCATION PERMANENTE</t>
  </si>
  <si>
    <t>53350168735</t>
  </si>
  <si>
    <t>34025814400260</t>
  </si>
  <si>
    <t>546707</t>
  </si>
  <si>
    <t>216 71 83 24 18</t>
  </si>
  <si>
    <t>47 Avenue DE LA LIBERTE</t>
  </si>
  <si>
    <t>08/07/2016</t>
  </si>
  <si>
    <t>IBLV</t>
  </si>
  <si>
    <t>INSTITUT BOURGUIBA DES LANGUES VIVANTES</t>
  </si>
  <si>
    <t>371749</t>
  </si>
  <si>
    <t>04 72 89 31 41</t>
  </si>
  <si>
    <t>41 Avenue du 8 mai 1945</t>
  </si>
  <si>
    <t>INSTITUT BIOFORCE</t>
  </si>
  <si>
    <t>82690232869</t>
  </si>
  <si>
    <t>34040220500033</t>
  </si>
  <si>
    <t>380933</t>
  </si>
  <si>
    <t>+41 22 752 14 44</t>
  </si>
  <si>
    <t>SUISSE - VANDOEUVRES</t>
  </si>
  <si>
    <t>120 Route DE LA CAPITE</t>
  </si>
  <si>
    <t>IBG</t>
  </si>
  <si>
    <t>INSTITUT BIBLIQUE DE GENEVE</t>
  </si>
  <si>
    <t>625474</t>
  </si>
  <si>
    <t>06 11 50 74 24</t>
  </si>
  <si>
    <t>Lieu dit Ghjataja</t>
  </si>
  <si>
    <t>Plaine de Cuttoli</t>
  </si>
  <si>
    <t>INSTITUT BETWEEN</t>
  </si>
  <si>
    <t>94202115420</t>
  </si>
  <si>
    <t>88380349600016</t>
  </si>
  <si>
    <t>165438</t>
  </si>
  <si>
    <t>01706</t>
  </si>
  <si>
    <t>05 56 33 33 33</t>
  </si>
  <si>
    <t>CS 61283</t>
  </si>
  <si>
    <t>229 Cours de l'Argonne</t>
  </si>
  <si>
    <t>INSTITUT BERGONIE</t>
  </si>
  <si>
    <t>72330326333</t>
  </si>
  <si>
    <t>78183171400014</t>
  </si>
  <si>
    <t>531728</t>
  </si>
  <si>
    <t>32 2 652 26 86</t>
  </si>
  <si>
    <t>26 Avenue PAUL NICODEME</t>
  </si>
  <si>
    <t>17/11/2015</t>
  </si>
  <si>
    <t>INSTITUT BELGE DE KINESIOLOGIE</t>
  </si>
  <si>
    <t>INSTITUT BELGE DE KINESIOLOGIE ASBL</t>
  </si>
  <si>
    <t>475968</t>
  </si>
  <si>
    <t>03 27 97 36 39</t>
  </si>
  <si>
    <t>59286 ROOST WARENDIN</t>
  </si>
  <si>
    <t>Z.A.C. DU CHEVALEMENT</t>
  </si>
  <si>
    <t>5 Rue DES MOLETTES</t>
  </si>
  <si>
    <t>INSTITUT AUDDICE</t>
  </si>
  <si>
    <t>31590847759</t>
  </si>
  <si>
    <t>79517973800013</t>
  </si>
  <si>
    <t>588891</t>
  </si>
  <si>
    <t>01 42 93 48 82</t>
  </si>
  <si>
    <t>86 Rue Cardinet</t>
  </si>
  <si>
    <t>INSTITUT ARITAS FORMATION</t>
  </si>
  <si>
    <t>11754794775</t>
  </si>
  <si>
    <t>53396464900016</t>
  </si>
  <si>
    <t>617891</t>
  </si>
  <si>
    <t>1 514 332 1600</t>
  </si>
  <si>
    <t>SUITE 420</t>
  </si>
  <si>
    <t>1600 Boulevard HENRI BOURASSA OUEST</t>
  </si>
  <si>
    <t>INSTITUT ALPHA</t>
  </si>
  <si>
    <t>468769</t>
  </si>
  <si>
    <t>44227381702</t>
  </si>
  <si>
    <t>2 Rue du Mole</t>
  </si>
  <si>
    <t>INSTITUT ALMA</t>
  </si>
  <si>
    <t>519728</t>
  </si>
  <si>
    <t>01 46 86 81 00</t>
  </si>
  <si>
    <t>43 Avenue ROBERT SCHUMAN- PARC SILIC</t>
  </si>
  <si>
    <t>IAJM</t>
  </si>
  <si>
    <t>INSTITUT AERONAUTIQUE JEAN MERMOZ</t>
  </si>
  <si>
    <t>11940669194</t>
  </si>
  <si>
    <t>57213848500030</t>
  </si>
  <si>
    <t>476079</t>
  </si>
  <si>
    <t>0328429444</t>
  </si>
  <si>
    <t>AERODROME DE MERVILLE</t>
  </si>
  <si>
    <t>Rue DU DOCTEUR ROUSSEAU</t>
  </si>
  <si>
    <t>IAAG</t>
  </si>
  <si>
    <t>INSTITUT AERONAUTIQUE AMAURY DE LA GRANGE</t>
  </si>
  <si>
    <t>31590832959</t>
  </si>
  <si>
    <t>79307691000017</t>
  </si>
  <si>
    <t>488707</t>
  </si>
  <si>
    <t>01 56 48 09 10</t>
  </si>
  <si>
    <t>73 Impasse NICÉPHORE NIEPCE</t>
  </si>
  <si>
    <t>26/03/2020</t>
  </si>
  <si>
    <t>INSTITUT AERO FORMATIONS TREMBLAY EN FRANCE</t>
  </si>
  <si>
    <t>INSTITUT AERO FORMATIONS</t>
  </si>
  <si>
    <t>11930518993</t>
  </si>
  <si>
    <t>45211949800023</t>
  </si>
  <si>
    <t>678041</t>
  </si>
  <si>
    <t>04 90 61 08 87</t>
  </si>
  <si>
    <t>227 Route DE CADEROUSSE</t>
  </si>
  <si>
    <t>INSTITUT ADELANTE FORMATION</t>
  </si>
  <si>
    <t>93840347484</t>
  </si>
  <si>
    <t>79504335500010</t>
  </si>
  <si>
    <t>631991</t>
  </si>
  <si>
    <t>140 Boulevard MALESHERBES</t>
  </si>
  <si>
    <t>IFAG</t>
  </si>
  <si>
    <t>INSTITUT  FORMATION AFFAIRE ET GESTION</t>
  </si>
  <si>
    <t>11754013675</t>
  </si>
  <si>
    <t>42084724600238</t>
  </si>
  <si>
    <t>469312</t>
  </si>
  <si>
    <t>0640430682</t>
  </si>
  <si>
    <t>193 Rue Marcel Merieux</t>
  </si>
  <si>
    <t>INSTITUT  DE ZOOTHERAPIE INTERNATIONAL</t>
  </si>
  <si>
    <t>82691005569</t>
  </si>
  <si>
    <t>50120399600027</t>
  </si>
  <si>
    <t>112707</t>
  </si>
  <si>
    <t>04 13 42 75 00</t>
  </si>
  <si>
    <t>59 Rue PEYSSONNEL</t>
  </si>
  <si>
    <t>IFSI LA BLANCARDE</t>
  </si>
  <si>
    <t>INSTIT FORM SOINS INFIRMIERS BLANCARDE</t>
  </si>
  <si>
    <t>93130166613</t>
  </si>
  <si>
    <t>78284704000022</t>
  </si>
  <si>
    <t>644535</t>
  </si>
  <si>
    <t>04 68 92 53 84</t>
  </si>
  <si>
    <t>66270 LE SOLER</t>
  </si>
  <si>
    <t>50 Rue Pierre Sémard</t>
  </si>
  <si>
    <t>IDEM LE SOLER</t>
  </si>
  <si>
    <t>INSTIT DEVELOPEMENT ENSEIGNEMENT MEDITATION FORMATION - IDEM</t>
  </si>
  <si>
    <t>91660071866</t>
  </si>
  <si>
    <t>41038154500038</t>
  </si>
  <si>
    <t>569173</t>
  </si>
  <si>
    <t>04 72 72 01 01</t>
  </si>
  <si>
    <t>Immeuble le Quadrille</t>
  </si>
  <si>
    <t>30 Rue Edouard Nieuport</t>
  </si>
  <si>
    <t>INSTIC</t>
  </si>
  <si>
    <t>INSTIC 3IS LYON</t>
  </si>
  <si>
    <t>84691484169</t>
  </si>
  <si>
    <t>82439101500016</t>
  </si>
  <si>
    <t>327608</t>
  </si>
  <si>
    <t>01 53 09 00 45</t>
  </si>
  <si>
    <t>25 Rue de Pleyel</t>
  </si>
  <si>
    <t>05/08/2016</t>
  </si>
  <si>
    <t>INSTEP</t>
  </si>
  <si>
    <t>INSTEP LEO LAGRANGE ILE DE FRANCE</t>
  </si>
  <si>
    <t>11930434393</t>
  </si>
  <si>
    <t>31727304300073</t>
  </si>
  <si>
    <t>654516</t>
  </si>
  <si>
    <t>04 95 21 47 99</t>
  </si>
  <si>
    <t>RES LES JARDINS DE BODICCIONE - BAT A</t>
  </si>
  <si>
    <t>Boulevard LOUIS CAMPI</t>
  </si>
  <si>
    <t>IREPS CORSE</t>
  </si>
  <si>
    <t>INSTANCES REGIONALES D'EDUCATION ET DE PROMOTION DE LA SANTE CORSE</t>
  </si>
  <si>
    <t>94202120720</t>
  </si>
  <si>
    <t>52053731700015</t>
  </si>
  <si>
    <t>451435</t>
  </si>
  <si>
    <t>05 96 63 82 62</t>
  </si>
  <si>
    <t>C.M.P.E.S</t>
  </si>
  <si>
    <t>Impasse Acajou Lotissement Evasion Acajou 9</t>
  </si>
  <si>
    <t>IREPS MARTINIQUE</t>
  </si>
  <si>
    <t>INSTANCE REGIONALE EDUCATION PROMOTION SANTE MARTINIQUE</t>
  </si>
  <si>
    <t>97970180397</t>
  </si>
  <si>
    <t>32648245200058</t>
  </si>
  <si>
    <t>415716</t>
  </si>
  <si>
    <t>04065</t>
  </si>
  <si>
    <t>02 62 71 10 88</t>
  </si>
  <si>
    <t>20 Rue Marechal Gallieni</t>
  </si>
  <si>
    <t>IREPS REUNION</t>
  </si>
  <si>
    <t>INSTANCE REGIONALE D'EDUCATION ET DE PROMOTION DE LA SANTE REUNION</t>
  </si>
  <si>
    <t>98970302997</t>
  </si>
  <si>
    <t>43988777900049</t>
  </si>
  <si>
    <t>297719</t>
  </si>
  <si>
    <t>04 72 00 55 70</t>
  </si>
  <si>
    <t>62 Cours ALBERT THOMAS</t>
  </si>
  <si>
    <t>IREPS ARA LYON</t>
  </si>
  <si>
    <t>INSTANCE REGIONALE D'EDUCATION ET DE PROMOTION DE LA SANTE AUVERGNE RHONE ALPES</t>
  </si>
  <si>
    <t>82690679069</t>
  </si>
  <si>
    <t>32339016100160</t>
  </si>
  <si>
    <t>552148</t>
  </si>
  <si>
    <t>04 57 58 26 84</t>
  </si>
  <si>
    <t>23 Avenue Albert 1er de Belgique</t>
  </si>
  <si>
    <t>IREPS ARA GRENOBLE</t>
  </si>
  <si>
    <t>32339016100038</t>
  </si>
  <si>
    <t>583108</t>
  </si>
  <si>
    <t>04 73 30 29 40</t>
  </si>
  <si>
    <t>13 Rue Louis Rosier</t>
  </si>
  <si>
    <t>IREPS ARA CLERMONT FERRAND</t>
  </si>
  <si>
    <t>32339016100152</t>
  </si>
  <si>
    <t>640098</t>
  </si>
  <si>
    <t>05 90 41 09 24</t>
  </si>
  <si>
    <t>6 Residence Casse Saint Hyacint</t>
  </si>
  <si>
    <t>6 Rue DANIEL BEAUPERTHUY</t>
  </si>
  <si>
    <t>IREPS GUADELOUPE</t>
  </si>
  <si>
    <t>INSTANCE REG D'EDUCATION ET PROMOTION SANTE GUADELOUPE - IREPS GUADELOUPE</t>
  </si>
  <si>
    <t>01973108997</t>
  </si>
  <si>
    <t>41029314600032</t>
  </si>
  <si>
    <t>659034</t>
  </si>
  <si>
    <t>17 Rue Linné</t>
  </si>
  <si>
    <t>INSTA</t>
  </si>
  <si>
    <t>11752848675</t>
  </si>
  <si>
    <t>41283899700069</t>
  </si>
  <si>
    <t>492530</t>
  </si>
  <si>
    <t>02 47 36 75 40</t>
  </si>
  <si>
    <t>29 Rue Du Pont Volant</t>
  </si>
  <si>
    <t>IUT TOURS SEFCA</t>
  </si>
  <si>
    <t>INST UNIVERSITAIRE TECHNOLOGIE TOURS SERVICE FORM CONTINUE ET ALTERNANCE</t>
  </si>
  <si>
    <t>631243</t>
  </si>
  <si>
    <t>03 85 41 86 98</t>
  </si>
  <si>
    <t>8 Rue Georges Maugey</t>
  </si>
  <si>
    <t>ISMACC</t>
  </si>
  <si>
    <t>INST SUP MANAGEMENT ADMINISTRATION COMMERCE ET COMMUNICATION - ISMACC</t>
  </si>
  <si>
    <t>27710255371</t>
  </si>
  <si>
    <t>82078173000016</t>
  </si>
  <si>
    <t>406922</t>
  </si>
  <si>
    <t>05 45 83 16 49</t>
  </si>
  <si>
    <t>16370 CHERVES RICHEMONT</t>
  </si>
  <si>
    <t>RICHEMONT</t>
  </si>
  <si>
    <t>12 Route de l'ancien séminaire</t>
  </si>
  <si>
    <t>INST SUP DE FORM PAR ALT DE MFR CHERVES RICHEMONT</t>
  </si>
  <si>
    <t>INST SUP DE FORMATION PAR ALT DE MFR CHERVES RICHEMONT</t>
  </si>
  <si>
    <t>54160018516</t>
  </si>
  <si>
    <t>78119478200012</t>
  </si>
  <si>
    <t>386560</t>
  </si>
  <si>
    <t>05 56 39 81 06</t>
  </si>
  <si>
    <t>2 Allée Marianne Loir</t>
  </si>
  <si>
    <t>06/06/2014</t>
  </si>
  <si>
    <t>ISFEC FRANCOIS D'ASSISE AQUITAINE</t>
  </si>
  <si>
    <t>INST SUP DE FORMATION DE L'ENSEIGNEMENT CATHOLIQUE FRANCOIS D'ASSISE</t>
  </si>
  <si>
    <t>72330812233</t>
  </si>
  <si>
    <t>43187216700033</t>
  </si>
  <si>
    <t>651709</t>
  </si>
  <si>
    <t>02 98 44 27 65</t>
  </si>
  <si>
    <t>10 Rue ANDRE ET YVONNE MEYNIER</t>
  </si>
  <si>
    <t>IRFSS DE LA CROIX ROUGE FRANCAISE DE RENNES</t>
  </si>
  <si>
    <t>INST REG FORMATION SANITAIRE SOCIALE CROIX ROUGE FRANCAISE BRETAGNE</t>
  </si>
  <si>
    <t>116300</t>
  </si>
  <si>
    <t>04 67 07 02 30</t>
  </si>
  <si>
    <t>LES CHENES VERTS</t>
  </si>
  <si>
    <t>1011 Rue DU PONT DE LAVERUNE</t>
  </si>
  <si>
    <t>IRTS - IFOCAS - FAIRE ESS MONTPELLIER</t>
  </si>
  <si>
    <t>INST REG DU TRAVAIL SOCIAL - INST FORM DES CADRES DE L'ECONOMIE SOCIALE MONTPELLIER</t>
  </si>
  <si>
    <t>38036912400017</t>
  </si>
  <si>
    <t>491238</t>
  </si>
  <si>
    <t>04 94 83 09 30</t>
  </si>
  <si>
    <t>83700 ST RAPHAEL</t>
  </si>
  <si>
    <t>ZA Les Genêts Lotissement 8</t>
  </si>
  <si>
    <t>1319 Boulevard Jean Moulin</t>
  </si>
  <si>
    <t>INFA PACA</t>
  </si>
  <si>
    <t>INST NAT FORMAT APPLIC CTRE CULTURE OUVR</t>
  </si>
  <si>
    <t>669635</t>
  </si>
  <si>
    <t>04 72 14 81 64</t>
  </si>
  <si>
    <t>Bât C - 4ème étage</t>
  </si>
  <si>
    <t>71 Cours ALBERT THOMAS</t>
  </si>
  <si>
    <t>IMFA LYON</t>
  </si>
  <si>
    <t>INST METIERS FILIERE ANIMALE - IMFA - ESAV INST BONAPARTE ECOLE SUP VETERINAIRE</t>
  </si>
  <si>
    <t>79372515100112</t>
  </si>
  <si>
    <t>410044</t>
  </si>
  <si>
    <t>450 Rue DES JONQUILLES</t>
  </si>
  <si>
    <t>INST ''CENT ARPENTS'' MUTELLE GRPE BNP PARIBAS POLE FORM</t>
  </si>
  <si>
    <t>INST ''LES CENT ARPENTS'' MUTELLE GROUPE BNP PARIBAS - POLE ETUDES FORMATIONS</t>
  </si>
  <si>
    <t>32421514400043</t>
  </si>
  <si>
    <t>209132</t>
  </si>
  <si>
    <t>40 Avenue DE VERDUN</t>
  </si>
  <si>
    <t>IIMTPIF</t>
  </si>
  <si>
    <t>INST INTERUNIVERSITAIRE MEDECINE DU TRAVAIL PARIS ILE DE FRANCE</t>
  </si>
  <si>
    <t>11940876994</t>
  </si>
  <si>
    <t>39211467400055</t>
  </si>
  <si>
    <t>654486</t>
  </si>
  <si>
    <t>04 84 25 00 44</t>
  </si>
  <si>
    <t>21 Rue Marc Donadille</t>
  </si>
  <si>
    <t>4IM</t>
  </si>
  <si>
    <t>INST INTERNATIONAL  INGENIERIE INFORMATIQUE ET MANAGEMENT</t>
  </si>
  <si>
    <t>93131355913</t>
  </si>
  <si>
    <t>45320621100048</t>
  </si>
  <si>
    <t>346184</t>
  </si>
  <si>
    <t>01 55 04 05 00</t>
  </si>
  <si>
    <t>22-28 Rue JOUBERT</t>
  </si>
  <si>
    <t>IHEDATE</t>
  </si>
  <si>
    <t>INST HAUTES ETUDES DU DEVELOPPEMENT ET D'AMENAGEMENT TERRITOIRES EUROPEENS</t>
  </si>
  <si>
    <t>11753937775</t>
  </si>
  <si>
    <t>47900246100024</t>
  </si>
  <si>
    <t>685598</t>
  </si>
  <si>
    <t>01 45 93 71 71</t>
  </si>
  <si>
    <t>94510 LA QUEUE EN BRIE</t>
  </si>
  <si>
    <t>17 Rue DU GENERAL LECLERC</t>
  </si>
  <si>
    <t>IFSI DES HOPITAUX PARIS EST VAL DE MARNE LA QUEUE EN BRIE</t>
  </si>
  <si>
    <t>INST FORMATION SOINS INFIRMIERS DES HOPITAUX PARIS EST VAL DE MARNE</t>
  </si>
  <si>
    <t>20002709200374</t>
  </si>
  <si>
    <t>641145</t>
  </si>
  <si>
    <t>05 53 20 30 40</t>
  </si>
  <si>
    <t>11 A 15 Cite De La Formation</t>
  </si>
  <si>
    <t>11 Rue Albert Camus</t>
  </si>
  <si>
    <t>IFPS DU CHI MARMANDE TONNEINS</t>
  </si>
  <si>
    <t>INST FORMATION PROFESSIONNELS SANTE DU CH INTERCOMMUNAL MARMANDE TONNEINS</t>
  </si>
  <si>
    <t>320535</t>
  </si>
  <si>
    <t>02 38 79 38 79</t>
  </si>
  <si>
    <t>2 Rue du Carbone</t>
  </si>
  <si>
    <t>IFPRA</t>
  </si>
  <si>
    <t>INST FORMATION PROFESSIONNELLE REGION ACADEMIQUE CENTRE VAL DE LOIRE</t>
  </si>
  <si>
    <t>2445P003645</t>
  </si>
  <si>
    <t>18450310000036</t>
  </si>
  <si>
    <t>685630</t>
  </si>
  <si>
    <t>07 59 50 74 10</t>
  </si>
  <si>
    <t>57930 FENETRANGE</t>
  </si>
  <si>
    <t>Route De Sarre Union - PARC D'ACTIVITES</t>
  </si>
  <si>
    <t>IFFODE</t>
  </si>
  <si>
    <t>INST FORMATION FUNERAIRE POUR L'OBTENTION DES DIPLOMES D'ETAT - IFFODE</t>
  </si>
  <si>
    <t>41570324857</t>
  </si>
  <si>
    <t>79288468600017</t>
  </si>
  <si>
    <t>7626</t>
  </si>
  <si>
    <t>01808</t>
  </si>
  <si>
    <t>02 97 06 90 90</t>
  </si>
  <si>
    <t>BP 12233</t>
  </si>
  <si>
    <t>5 Avenue de Choiseul</t>
  </si>
  <si>
    <t>INST FORM DES PROFESSIONNELS DE SANTE DU GHBS</t>
  </si>
  <si>
    <t>INST FORMATION DES PROFESSIONNELS DE SANTE DU GRPE HOSPITALIER BRETAGNE SUD</t>
  </si>
  <si>
    <t>5356P008156</t>
  </si>
  <si>
    <t>26561334900108</t>
  </si>
  <si>
    <t>677073</t>
  </si>
  <si>
    <t>01 43 09 35 39</t>
  </si>
  <si>
    <t>202 Avenue JEAN JAURES</t>
  </si>
  <si>
    <t>IFCS DE L'ETS PUBLIC DE SANTE DE VILLE EVRARD</t>
  </si>
  <si>
    <t>INST FORMATION CADRES DE SANTE DE L'ETS PUBLIC DE SANTE DE VILLE EVRARD</t>
  </si>
  <si>
    <t>1193P002593</t>
  </si>
  <si>
    <t>26930093500542</t>
  </si>
  <si>
    <t>588581</t>
  </si>
  <si>
    <t>55 Avenue DU LOUP</t>
  </si>
  <si>
    <t>INSTITUT DE FORMATION D'AMBULANCIER DE LA CRF PAU</t>
  </si>
  <si>
    <t>INST FORMATION AMBULANCIER DE LA CROIX ROUGE FRANCAISE NOUVELLE AQUITAINE</t>
  </si>
  <si>
    <t>670522</t>
  </si>
  <si>
    <t>01 53 72 33 33</t>
  </si>
  <si>
    <t>158 Rue DE BAGNOLET</t>
  </si>
  <si>
    <t>INST FORM PUERICULTURE TRAVAILSOCIAL FOND OEUVRE</t>
  </si>
  <si>
    <t>INST FORM PUERICULTURE &amp; TRAVAILSOCIAL DE LA FONDATION OEUVRE CROIX ST SIMON</t>
  </si>
  <si>
    <t>11754133175</t>
  </si>
  <si>
    <t>78480968300666</t>
  </si>
  <si>
    <t>655480</t>
  </si>
  <si>
    <t>03 28 37 45 60</t>
  </si>
  <si>
    <t>BP 4</t>
  </si>
  <si>
    <t>117 Avenue DE LATTRE DE TASSIGNY</t>
  </si>
  <si>
    <t>IFCS DE EPSM DE L'AGGLOMERATION LILLOISE</t>
  </si>
  <si>
    <t>INST FORM DES CADRES SANTE GEORGES DAUMEZON DE EPSM AGGLOMERATION LILLOISE</t>
  </si>
  <si>
    <t>3159P007759</t>
  </si>
  <si>
    <t>26590870700259</t>
  </si>
  <si>
    <t>656768</t>
  </si>
  <si>
    <t>78700 CONFLANS STE HONORINE</t>
  </si>
  <si>
    <t>7 Impasse des Murgets</t>
  </si>
  <si>
    <t>IFUSSE</t>
  </si>
  <si>
    <t>INST FORM AUX URGENCES ET SITUATIONS SANITAIRES EXCEPTIONNELLES - IFUSSE</t>
  </si>
  <si>
    <t>11788585278</t>
  </si>
  <si>
    <t>92250233100015</t>
  </si>
  <si>
    <t>144484</t>
  </si>
  <si>
    <t>C.H.U.</t>
  </si>
  <si>
    <t>1 Place DE L'HOPITAL - Hôpital de Hautepierre</t>
  </si>
  <si>
    <t>EURO COS</t>
  </si>
  <si>
    <t>INST EUROPEEN POST UNIVERSITE FORMATION PROFESSIONNELLE SANTE - EURO COS</t>
  </si>
  <si>
    <t>42670197467</t>
  </si>
  <si>
    <t>39966400200017</t>
  </si>
  <si>
    <t>78402</t>
  </si>
  <si>
    <t>02740</t>
  </si>
  <si>
    <t>02 47 05 71 24</t>
  </si>
  <si>
    <t>89 Quai Paul Bert</t>
  </si>
  <si>
    <t>EURINFAC</t>
  </si>
  <si>
    <t>INST EUROPEEN DE FORMATION D'ADULTES ET DE CONSEIL</t>
  </si>
  <si>
    <t>24370037237</t>
  </si>
  <si>
    <t>33495901200041</t>
  </si>
  <si>
    <t>voir code 382632.</t>
  </si>
  <si>
    <t>361537</t>
  </si>
  <si>
    <t>43 Quai De Grenelle</t>
  </si>
  <si>
    <t>INSEEC</t>
  </si>
  <si>
    <t>INST ETUDES ECONOMIQUES COMMERCIALES - INSEEC</t>
  </si>
  <si>
    <t>11753305075</t>
  </si>
  <si>
    <t>31240903000102</t>
  </si>
  <si>
    <t>412648</t>
  </si>
  <si>
    <t>01 43 73 20 40</t>
  </si>
  <si>
    <t>190 bis Boulevard DE CHARONNE</t>
  </si>
  <si>
    <t>ITIC PARIS</t>
  </si>
  <si>
    <t>INST DES TECHNIQUES INFORMATIQUES ET COMMERCIALES - DIGITAL COMPUTER - ITIC</t>
  </si>
  <si>
    <t>11754054875</t>
  </si>
  <si>
    <t>33874853600046</t>
  </si>
  <si>
    <t>550450</t>
  </si>
  <si>
    <t>08 92 97 67 86</t>
  </si>
  <si>
    <t>2 Rue Nicolais</t>
  </si>
  <si>
    <t>PHYMAREX</t>
  </si>
  <si>
    <t>INST DE PHYSIOLOGIE ET MEDECINE EN MILIEU MARITIME ET ENVIRONNEMENT EXTREME</t>
  </si>
  <si>
    <t>93131622213</t>
  </si>
  <si>
    <t>81145416400039</t>
  </si>
  <si>
    <t>95989</t>
  </si>
  <si>
    <t>01075</t>
  </si>
  <si>
    <t>01 43 14 74 60</t>
  </si>
  <si>
    <t>8-14 Passage SAINTE ANNE POPINCOURT</t>
  </si>
  <si>
    <t>IPCEM</t>
  </si>
  <si>
    <t>INST DE PERFCT EN COMMUNICATION ET EDUCATION MEDICALES</t>
  </si>
  <si>
    <t>11754815075</t>
  </si>
  <si>
    <t>38533292900020</t>
  </si>
  <si>
    <t>384720</t>
  </si>
  <si>
    <t>02 35 63 96 13</t>
  </si>
  <si>
    <t>76360 BARENTIN</t>
  </si>
  <si>
    <t>1256 Boulevard De Normandie</t>
  </si>
  <si>
    <t>IFESSSU</t>
  </si>
  <si>
    <t>INST DE FORMATION ET D'EQUIPEMENT EN SECURITE SANTE ET SOINS D'URGENCE</t>
  </si>
  <si>
    <t>23760369376</t>
  </si>
  <si>
    <t>47876691800088</t>
  </si>
  <si>
    <t>684820</t>
  </si>
  <si>
    <t>01 89 71 11 50</t>
  </si>
  <si>
    <t>12 Rue ROUGEMONT</t>
  </si>
  <si>
    <t>IFPMS</t>
  </si>
  <si>
    <t>INST DE FORMATION ET DE PERFECTIONNEMENT AUX METIERS DE LA SANTE - IFPMS</t>
  </si>
  <si>
    <t>11754626475</t>
  </si>
  <si>
    <t>51893724800038</t>
  </si>
  <si>
    <t>671976</t>
  </si>
  <si>
    <t>03 88 71 65 56</t>
  </si>
  <si>
    <t>19 COTE DE SAVERNE</t>
  </si>
  <si>
    <t>IFSI DU CH STE CATHERINE SAVERNE</t>
  </si>
  <si>
    <t>INST DE FORMATION EN SOINS INFIRMIERS DU CH STE CATHERINE SAVERNE</t>
  </si>
  <si>
    <t>42670148767</t>
  </si>
  <si>
    <t>26670022800098</t>
  </si>
  <si>
    <t>683991</t>
  </si>
  <si>
    <t>5 Rue Crucy</t>
  </si>
  <si>
    <t>IFREN</t>
  </si>
  <si>
    <t>INST DE FORMATION EN REGULATION EMOTIONNELLE NANTAIS - IFREN</t>
  </si>
  <si>
    <t>52441189144</t>
  </si>
  <si>
    <t>92961721500017</t>
  </si>
  <si>
    <t>455246</t>
  </si>
  <si>
    <t>04 72 52 07 22</t>
  </si>
  <si>
    <t>3 Route du paisy</t>
  </si>
  <si>
    <t>IFBTPRA</t>
  </si>
  <si>
    <t>INST DE FORMATION DU BATIMENT ET DES TRAVAUX PUBLICS RHONE ALPES</t>
  </si>
  <si>
    <t>82690272469</t>
  </si>
  <si>
    <t>34902150100029</t>
  </si>
  <si>
    <t>683401</t>
  </si>
  <si>
    <t>01 41 60 21 31</t>
  </si>
  <si>
    <t>120 Avenue GASTON ROUSSEL</t>
  </si>
  <si>
    <t>INST DE FORMATION DE LA CRF ROMAINVILLE</t>
  </si>
  <si>
    <t>INST DE FORMATION DE LA CROIX ROUGE FRANCAISE - CRF - CROIX ROUGE COMPETENCES</t>
  </si>
  <si>
    <t>658509</t>
  </si>
  <si>
    <t>04 97 24 75 11</t>
  </si>
  <si>
    <t>107 Avenue De Nice</t>
  </si>
  <si>
    <t>IFAS DU CTRE HOSPITALIER ANTIBES JUAN LES PINS</t>
  </si>
  <si>
    <t>INST DE FORMATION D AIDE SOIGNANT DU CTRE HOSPITALIER ANTIBES JUAN LES PINS</t>
  </si>
  <si>
    <t>93061033006</t>
  </si>
  <si>
    <t>26060015000080</t>
  </si>
  <si>
    <t>293568</t>
  </si>
  <si>
    <t>01 44 08 11 60</t>
  </si>
  <si>
    <t>8 bis Rue de la Croix Jarry</t>
  </si>
  <si>
    <t>IAE PARIS</t>
  </si>
  <si>
    <t>INST D'ADMINISTRATION DES ENTREPRISES PARIS - UNIVERSITE PARIS 1 PANTHEON SORBONNE</t>
  </si>
  <si>
    <t>1175P000375</t>
  </si>
  <si>
    <t>19750002800034</t>
  </si>
  <si>
    <t>685495</t>
  </si>
  <si>
    <t>06 71 15 86 04</t>
  </si>
  <si>
    <t>57140 NORROY LE VENEUR</t>
  </si>
  <si>
    <t>7 Rue Jean Louis Etienne</t>
  </si>
  <si>
    <t>INSPIRYOU</t>
  </si>
  <si>
    <t>44570425357</t>
  </si>
  <si>
    <t>90269159100017</t>
  </si>
  <si>
    <t>460333</t>
  </si>
  <si>
    <t>01 34 89 51 08</t>
  </si>
  <si>
    <t>51 Rue Léon BARBIER</t>
  </si>
  <si>
    <t>INSPIRATIONS MANAGEMENT</t>
  </si>
  <si>
    <t>11788212578</t>
  </si>
  <si>
    <t>79024315800017</t>
  </si>
  <si>
    <t>686827</t>
  </si>
  <si>
    <t>21 Rue De La Banque</t>
  </si>
  <si>
    <t>INSPEARIT</t>
  </si>
  <si>
    <t>11755207775</t>
  </si>
  <si>
    <t>35164779700056</t>
  </si>
  <si>
    <t>643166</t>
  </si>
  <si>
    <t>0596 55 46 49</t>
  </si>
  <si>
    <t>ROUTE DU PHARE POINTE DES NEGRES BP 678</t>
  </si>
  <si>
    <t>CAMPUS FORT DE FRANCE</t>
  </si>
  <si>
    <t>INSPE MARTINIQUE</t>
  </si>
  <si>
    <t>19971585500243</t>
  </si>
  <si>
    <t>182199</t>
  </si>
  <si>
    <t>08 91 65 31 84</t>
  </si>
  <si>
    <t>POLE SERVICES</t>
  </si>
  <si>
    <t>154 Boulevard DU PRESIDENT WILSON</t>
  </si>
  <si>
    <t>IRJSJA BORDEAUX</t>
  </si>
  <si>
    <t>INSITUTION REGIONALE DES SOURDS ET AVEUGLES BORDEAUX</t>
  </si>
  <si>
    <t>78184263800053</t>
  </si>
  <si>
    <t>433573</t>
  </si>
  <si>
    <t>01 47 83 38 04</t>
  </si>
  <si>
    <t>110 Boulevard DE GRENELLE</t>
  </si>
  <si>
    <t>INSIGHTS FRANCE</t>
  </si>
  <si>
    <t>11910586691</t>
  </si>
  <si>
    <t>44027946100048</t>
  </si>
  <si>
    <t>625085</t>
  </si>
  <si>
    <t>06 22 82 97 92</t>
  </si>
  <si>
    <t>La fabrique</t>
  </si>
  <si>
    <t>2 Rue DESCARTES</t>
  </si>
  <si>
    <t>INSERTIS BUSINESS SCHOOL</t>
  </si>
  <si>
    <t>24360093836</t>
  </si>
  <si>
    <t>83894531900013</t>
  </si>
  <si>
    <t>608038</t>
  </si>
  <si>
    <t>0344153334</t>
  </si>
  <si>
    <t>CENTRE DES TANNEURS - 1ER ETAGE</t>
  </si>
  <si>
    <t>7 Rue DES TANNEURS</t>
  </si>
  <si>
    <t>IPSHO</t>
  </si>
  <si>
    <t>INSERTION PROFESSIONNELLE ET SUIVI HANDICAPES OISE - IPSHO</t>
  </si>
  <si>
    <t>22600281160</t>
  </si>
  <si>
    <t>39018777100048</t>
  </si>
  <si>
    <t>576750</t>
  </si>
  <si>
    <t>17 Rue De Normandie</t>
  </si>
  <si>
    <t>IFE-BAT BOBIGNY</t>
  </si>
  <si>
    <t>INSERTION FORMATION EMPLOI-BAT</t>
  </si>
  <si>
    <t>11930554993</t>
  </si>
  <si>
    <t>49538963700010</t>
  </si>
  <si>
    <t>573607</t>
  </si>
  <si>
    <t>01 40 31 78 26</t>
  </si>
  <si>
    <t>189 Rue D'AUBERVILLIERS</t>
  </si>
  <si>
    <t>IFE - BAT PARIS 18EME</t>
  </si>
  <si>
    <t>INSERTION FORMATION EMPLOI BAT</t>
  </si>
  <si>
    <t>49538963700028</t>
  </si>
  <si>
    <t>661831</t>
  </si>
  <si>
    <t>02 40 56 60 00</t>
  </si>
  <si>
    <t>44260 PRINQUIAU</t>
  </si>
  <si>
    <t>55 LA MOUTONNIERE</t>
  </si>
  <si>
    <t>COOPERATIVE IDEAL</t>
  </si>
  <si>
    <t>INSERTION DEVELOPPEMENT ECONOMIQUE ET ANIMATION LOCALE</t>
  </si>
  <si>
    <t>52440659544</t>
  </si>
  <si>
    <t>39536627100033</t>
  </si>
  <si>
    <t>614944</t>
  </si>
  <si>
    <t>06 22 63 43 04</t>
  </si>
  <si>
    <t>Lieu-dit Chauvel</t>
  </si>
  <si>
    <t>INSERTHACTION</t>
  </si>
  <si>
    <t>INSERTHACTION - BOIT'ACTION</t>
  </si>
  <si>
    <t>53351003835</t>
  </si>
  <si>
    <t>81032031700029</t>
  </si>
  <si>
    <t>658080</t>
  </si>
  <si>
    <t>0683256480</t>
  </si>
  <si>
    <t>54770 BOUXIERES AUX CHENES</t>
  </si>
  <si>
    <t>6 Rue DES EAUX</t>
  </si>
  <si>
    <t>INSERT FORMATIONS</t>
  </si>
  <si>
    <t>44540382154</t>
  </si>
  <si>
    <t>85387316400018</t>
  </si>
  <si>
    <t>571349</t>
  </si>
  <si>
    <t>02 32 62 66 38</t>
  </si>
  <si>
    <t>9 Rue saint VIGOR</t>
  </si>
  <si>
    <t>IFAIR</t>
  </si>
  <si>
    <t>INSERT FORMAT ANIMAT INDUST POUR REUSSIR</t>
  </si>
  <si>
    <t>23270075527</t>
  </si>
  <si>
    <t>40087606600038</t>
  </si>
  <si>
    <t>456883</t>
  </si>
  <si>
    <t>05997</t>
  </si>
  <si>
    <t>04 94 33 87 39</t>
  </si>
  <si>
    <t>VILLA LOU PENSADOU</t>
  </si>
  <si>
    <t>802 Chemin DES LOGIER</t>
  </si>
  <si>
    <t>INSER FORMATION</t>
  </si>
  <si>
    <t>79008290300010</t>
  </si>
  <si>
    <t>653706</t>
  </si>
  <si>
    <t>41 31 632 22 22</t>
  </si>
  <si>
    <t>18 Freiburgstrasse</t>
  </si>
  <si>
    <t>INSELSPITAL</t>
  </si>
  <si>
    <t>INSELSPITAL HOPITAL UNIVERSITAIRE DE BERNE - UNIVERSITATSSPITAL BERN</t>
  </si>
  <si>
    <t>677280</t>
  </si>
  <si>
    <t>01 48 74 16 90</t>
  </si>
  <si>
    <t>93 Rue LA FAYETTE</t>
  </si>
  <si>
    <t>INSECC PARIS</t>
  </si>
  <si>
    <t>INSECC</t>
  </si>
  <si>
    <t>11754101875</t>
  </si>
  <si>
    <t>48920914800019</t>
  </si>
  <si>
    <t>634712</t>
  </si>
  <si>
    <t>69380 CHESSY</t>
  </si>
  <si>
    <t>393 Chemin DE COURBEVILLE</t>
  </si>
  <si>
    <t>ISCRIPTURA</t>
  </si>
  <si>
    <t>INSCRIPTURA</t>
  </si>
  <si>
    <t>82690963269</t>
  </si>
  <si>
    <t>44244813000017</t>
  </si>
  <si>
    <t>434930</t>
  </si>
  <si>
    <t>0472438393</t>
  </si>
  <si>
    <t>66 Boulevard NIELS BOHR</t>
  </si>
  <si>
    <t>INSAVALOR</t>
  </si>
  <si>
    <t>82691028969</t>
  </si>
  <si>
    <t>34503824400017</t>
  </si>
  <si>
    <t>582610</t>
  </si>
  <si>
    <t>03 83 50 20 00</t>
  </si>
  <si>
    <t>1 Rue DU MORVAN</t>
  </si>
  <si>
    <t>INRS - LORRAINE</t>
  </si>
  <si>
    <t>77567145600074</t>
  </si>
  <si>
    <t>598616</t>
  </si>
  <si>
    <t>01 77 49 46 50</t>
  </si>
  <si>
    <t>60510 LA NEUVILLE EN HEZ</t>
  </si>
  <si>
    <t>14 Rue Tantot</t>
  </si>
  <si>
    <t>INOW</t>
  </si>
  <si>
    <t>22600234260</t>
  </si>
  <si>
    <t>49237551400014</t>
  </si>
  <si>
    <t>567899</t>
  </si>
  <si>
    <t>0184160928</t>
  </si>
  <si>
    <t>40 RUE DU FER A MOULIN</t>
  </si>
  <si>
    <t>INOVEOZ FORMATION A1C</t>
  </si>
  <si>
    <t>INOVEOZ FORMATION</t>
  </si>
  <si>
    <t>11754287175</t>
  </si>
  <si>
    <t>50118285100037</t>
  </si>
  <si>
    <t>685823</t>
  </si>
  <si>
    <t>02 47 29 44 47</t>
  </si>
  <si>
    <t>3 Rue DE L'AVIATION</t>
  </si>
  <si>
    <t>INOVALYS PARCAY MESLAY</t>
  </si>
  <si>
    <t>INOVALYS</t>
  </si>
  <si>
    <t>52440716444</t>
  </si>
  <si>
    <t>13001898900058</t>
  </si>
  <si>
    <t>489256</t>
  </si>
  <si>
    <t>0251854444</t>
  </si>
  <si>
    <t>BP 52703</t>
  </si>
  <si>
    <t>Route de Gachet - LA CHANTRERIE</t>
  </si>
  <si>
    <t>INOVALYS NANTES</t>
  </si>
  <si>
    <t>13001898900025</t>
  </si>
  <si>
    <t>652386</t>
  </si>
  <si>
    <t>02 23 36 00 06</t>
  </si>
  <si>
    <t>233 Rue de Châteaugiron</t>
  </si>
  <si>
    <t>INOVACTION</t>
  </si>
  <si>
    <t>53350938335</t>
  </si>
  <si>
    <t>79466495300039</t>
  </si>
  <si>
    <t>616849</t>
  </si>
  <si>
    <t>05 56 32 88 57</t>
  </si>
  <si>
    <t>151/153 Rue Bouthier</t>
  </si>
  <si>
    <t>INORIX FORMATION</t>
  </si>
  <si>
    <t>75331149133</t>
  </si>
  <si>
    <t>84361018900014</t>
  </si>
  <si>
    <t>174130</t>
  </si>
  <si>
    <t>02 96 78 61 30</t>
  </si>
  <si>
    <t>BP 7</t>
  </si>
  <si>
    <t>4 Rue Camille Guérin</t>
  </si>
  <si>
    <t>INNOZH</t>
  </si>
  <si>
    <t>53220385822</t>
  </si>
  <si>
    <t>39047443500026</t>
  </si>
  <si>
    <t>630100</t>
  </si>
  <si>
    <t>05 61 51 45 37</t>
  </si>
  <si>
    <t>ZI THIBAUD</t>
  </si>
  <si>
    <t>2 Rue JEAN DE GUERLINS</t>
  </si>
  <si>
    <t>INNOVISTA</t>
  </si>
  <si>
    <t>73310556031</t>
  </si>
  <si>
    <t>51871742600036</t>
  </si>
  <si>
    <t>606339</t>
  </si>
  <si>
    <t>06 81 53 85 66</t>
  </si>
  <si>
    <t>77550 REAU</t>
  </si>
  <si>
    <t>2 Rue DE CRAMAYEL</t>
  </si>
  <si>
    <t>25/10/2019</t>
  </si>
  <si>
    <t>IDEHO</t>
  </si>
  <si>
    <t>INNOVER POUR LE DEVELOPPEMENT DES ENTREPRISES DES HOMMES ET DES ORGANISATIONS</t>
  </si>
  <si>
    <t>11770410077</t>
  </si>
  <si>
    <t>47831632600022</t>
  </si>
  <si>
    <t>620853</t>
  </si>
  <si>
    <t>09 72 52 63 94</t>
  </si>
  <si>
    <t>44 Rue Alphonse Penaud</t>
  </si>
  <si>
    <t>INNOV'EDUC PARIS</t>
  </si>
  <si>
    <t>INNOV'EDUC - WILD CODE SCHOOL</t>
  </si>
  <si>
    <t>11756873975</t>
  </si>
  <si>
    <t>79492606300247</t>
  </si>
  <si>
    <t>563651</t>
  </si>
  <si>
    <t>17 Rue DELANDINE</t>
  </si>
  <si>
    <t>INNOV'EDUC LYON</t>
  </si>
  <si>
    <t>79492606300080</t>
  </si>
  <si>
    <t>641674</t>
  </si>
  <si>
    <t>07 61 50 11 89</t>
  </si>
  <si>
    <t>149 Avenue De Bretagne</t>
  </si>
  <si>
    <t>INNOV'EDUC LILLE</t>
  </si>
  <si>
    <t>79492606300296</t>
  </si>
  <si>
    <t>612273</t>
  </si>
  <si>
    <t>06 09 02 07 09</t>
  </si>
  <si>
    <t>171 Rue Lucien Faure</t>
  </si>
  <si>
    <t>INNOV'EDUC BORDEAUX</t>
  </si>
  <si>
    <t>79492606300262</t>
  </si>
  <si>
    <t>645485</t>
  </si>
  <si>
    <t>06 12 25 00 81</t>
  </si>
  <si>
    <t>12450 LUC LA PRIMAUBE</t>
  </si>
  <si>
    <t>13 Rue des Acacias</t>
  </si>
  <si>
    <t>INNOVATION FORMATION SPORT</t>
  </si>
  <si>
    <t>76120083812</t>
  </si>
  <si>
    <t>82234987400013</t>
  </si>
  <si>
    <t>464478</t>
  </si>
  <si>
    <t>03 20 04 03 07</t>
  </si>
  <si>
    <t>41 Avenue Marechal De Lattre De Tassigny</t>
  </si>
  <si>
    <t>ID FORMATION HAZEBROUCK</t>
  </si>
  <si>
    <t>INNOVATION DEVELOPPEMENT FORMATION HAUTS DE FRANCE</t>
  </si>
  <si>
    <t>31590340859</t>
  </si>
  <si>
    <t>40073444800782</t>
  </si>
  <si>
    <t>600301</t>
  </si>
  <si>
    <t>04 78 54 69 03</t>
  </si>
  <si>
    <t>Batiment Parc Du Chene</t>
  </si>
  <si>
    <t>30 Rue DU 35EME REGIMENT D'AVIATION</t>
  </si>
  <si>
    <t>INNOVA FORMATION</t>
  </si>
  <si>
    <t>INNOVAFORMATION</t>
  </si>
  <si>
    <t>84691430669</t>
  </si>
  <si>
    <t>81361018500031</t>
  </si>
  <si>
    <t>621894</t>
  </si>
  <si>
    <t>05 56 80 60 53</t>
  </si>
  <si>
    <t>4 Rue Marcelin Berthelot</t>
  </si>
  <si>
    <t>INNOV ENGINEERING</t>
  </si>
  <si>
    <t>72330873433</t>
  </si>
  <si>
    <t>75067283400033</t>
  </si>
  <si>
    <t>528547</t>
  </si>
  <si>
    <t>0988999959</t>
  </si>
  <si>
    <t>6 Rue du Parc</t>
  </si>
  <si>
    <t>INNOPREV</t>
  </si>
  <si>
    <t>82740290274</t>
  </si>
  <si>
    <t>79984297600018</t>
  </si>
  <si>
    <t>678466</t>
  </si>
  <si>
    <t>05 61 26 83 16</t>
  </si>
  <si>
    <t>10 Rue JEAN RANCY</t>
  </si>
  <si>
    <t>IED TOULOUSE ASS LUTTE CONTRE LA PEDOCRIMINALITE</t>
  </si>
  <si>
    <t>INNOCENCE EN DANGER TOULOUSE ASS LUTTE CONTRE LA PEDOCRIMINALITE</t>
  </si>
  <si>
    <t>73310788331</t>
  </si>
  <si>
    <t>79096306000021</t>
  </si>
  <si>
    <t>519777</t>
  </si>
  <si>
    <t>09  53  23  13  43</t>
  </si>
  <si>
    <t>19 Rue DE FALKIRK</t>
  </si>
  <si>
    <t>INK COMPANY - ECOLE FRANCAISE DE TATOUAGE</t>
  </si>
  <si>
    <t>11940873494</t>
  </si>
  <si>
    <t>79460138500022</t>
  </si>
  <si>
    <t>662320</t>
  </si>
  <si>
    <t>04 66 67 37 61</t>
  </si>
  <si>
    <t>3 Rue Balore</t>
  </si>
  <si>
    <t>INITIUM IMPLANT</t>
  </si>
  <si>
    <t>76300467930</t>
  </si>
  <si>
    <t>87838776000019</t>
  </si>
  <si>
    <t>649752</t>
  </si>
  <si>
    <t>07 87 41 93 45</t>
  </si>
  <si>
    <t>77460 SOUPPES SUR LOING</t>
  </si>
  <si>
    <t>3 Grande Rue LE GRAND CERISEAUX</t>
  </si>
  <si>
    <t>28/12/2022</t>
  </si>
  <si>
    <t>INITIATIVES VENTES DIRECT</t>
  </si>
  <si>
    <t>INITIATIVES VENTE DIRECTE</t>
  </si>
  <si>
    <t>11770601977</t>
  </si>
  <si>
    <t>81891935900013</t>
  </si>
  <si>
    <t>35087</t>
  </si>
  <si>
    <t>02 98 73 11 11</t>
  </si>
  <si>
    <t>29590 PONT DE BUIS LES QUIMERCH</t>
  </si>
  <si>
    <t>Rue de Roz ar Pont</t>
  </si>
  <si>
    <t>INITIATIVES FORMATION PONT DE BUIS LES QUIMERCH</t>
  </si>
  <si>
    <t>INITIATIVES FORMATION</t>
  </si>
  <si>
    <t>53290088929</t>
  </si>
  <si>
    <t>32629834600015</t>
  </si>
  <si>
    <t>639321</t>
  </si>
  <si>
    <t>4 Rue DU FER A MOULIN</t>
  </si>
  <si>
    <t>INITIATIVES &amp; DYNAMIQUES PLURIELLES</t>
  </si>
  <si>
    <t>11756313775</t>
  </si>
  <si>
    <t>89373004400011</t>
  </si>
  <si>
    <t>204560</t>
  </si>
  <si>
    <t>01 41 13 48 23</t>
  </si>
  <si>
    <t>43 Boulevard DU MARECHAL JOFFRE</t>
  </si>
  <si>
    <t>INITIATIVES</t>
  </si>
  <si>
    <t>11920398392</t>
  </si>
  <si>
    <t>35335070500037</t>
  </si>
  <si>
    <t>601445</t>
  </si>
  <si>
    <t>04 79 69 89 69</t>
  </si>
  <si>
    <t>367 Avenue Du Grand Arietaz</t>
  </si>
  <si>
    <t>INDDIGO  CHAMBERY</t>
  </si>
  <si>
    <t>INITIATIVE POUR LE DEVELOPPEMENT DURABLE - INGENIERIE ET ORGANISATION</t>
  </si>
  <si>
    <t>82730146273</t>
  </si>
  <si>
    <t>40225042700026</t>
  </si>
  <si>
    <t>667699</t>
  </si>
  <si>
    <t>02 33 01 15 19</t>
  </si>
  <si>
    <t>30 Rue Roger Salengro</t>
  </si>
  <si>
    <t>INITIATIVE PERMIS</t>
  </si>
  <si>
    <t>28500136450</t>
  </si>
  <si>
    <t>84169359100015</t>
  </si>
  <si>
    <t>444364</t>
  </si>
  <si>
    <t>06 95 08 44 14</t>
  </si>
  <si>
    <t>41 Rue Bernard Adour</t>
  </si>
  <si>
    <t>IHAB FRANCE</t>
  </si>
  <si>
    <t>INITIATIVE HOPITAL AMI DES BEBES FRANCE</t>
  </si>
  <si>
    <t>72330861333</t>
  </si>
  <si>
    <t>53170366800024</t>
  </si>
  <si>
    <t>521863</t>
  </si>
  <si>
    <t>0478197441</t>
  </si>
  <si>
    <t>9 GRANDE RUE</t>
  </si>
  <si>
    <t>IF RHONE-ALPES</t>
  </si>
  <si>
    <t>INITIATIVE ET FORMATION RHONE-ALPES</t>
  </si>
  <si>
    <t>82690791769</t>
  </si>
  <si>
    <t>44916418500026</t>
  </si>
  <si>
    <t>409066</t>
  </si>
  <si>
    <t>04 42 28 91 77</t>
  </si>
  <si>
    <t>13122 VENTABREN</t>
  </si>
  <si>
    <t>CHEZ MR GARNIER</t>
  </si>
  <si>
    <t>1 Chemin DE TABARI</t>
  </si>
  <si>
    <t>INITIATIVE ET FORMATION PROVENCE</t>
  </si>
  <si>
    <t>93131188713</t>
  </si>
  <si>
    <t>48082619700018</t>
  </si>
  <si>
    <t>587138</t>
  </si>
  <si>
    <t>06 81 89 36 68</t>
  </si>
  <si>
    <t>DENDARIAENEA</t>
  </si>
  <si>
    <t>22 Quartier HASQUETTE</t>
  </si>
  <si>
    <t>IF PAYS BASQUE</t>
  </si>
  <si>
    <t>INITIATIVE ET FORMATION PAYS BASQUE</t>
  </si>
  <si>
    <t>72640280064</t>
  </si>
  <si>
    <t>50181028700026</t>
  </si>
  <si>
    <t>356931</t>
  </si>
  <si>
    <t>1 Rue Ernest Cresson</t>
  </si>
  <si>
    <t>IFPARIS</t>
  </si>
  <si>
    <t>INITIATIVE ET FORMATION PARIS</t>
  </si>
  <si>
    <t>11921941792</t>
  </si>
  <si>
    <t>79152205500023</t>
  </si>
  <si>
    <t>579970</t>
  </si>
  <si>
    <t>32 43877127</t>
  </si>
  <si>
    <t>BELGIQUE - BOLLAND</t>
  </si>
  <si>
    <t>72 Rue HAUTE-HEZ</t>
  </si>
  <si>
    <t>19/02/2018</t>
  </si>
  <si>
    <t>IF BELGIQUE</t>
  </si>
  <si>
    <t>INITIATIVE ET FORMATION BELGIQUE</t>
  </si>
  <si>
    <t>347978</t>
  </si>
  <si>
    <t>0682954017</t>
  </si>
  <si>
    <t>10 Rue L'ENTENTE CORDIALE</t>
  </si>
  <si>
    <t>IF ARMOR</t>
  </si>
  <si>
    <t>INITIATIVE ET FORMATION ARMOR</t>
  </si>
  <si>
    <t>53560787056</t>
  </si>
  <si>
    <t>47823834800021</t>
  </si>
  <si>
    <t>528857</t>
  </si>
  <si>
    <t>01 41 08 08 56</t>
  </si>
  <si>
    <t>3 ter Place MARQUIS</t>
  </si>
  <si>
    <t>INITIALES RESEAU PLURIDIS</t>
  </si>
  <si>
    <t>11920986892</t>
  </si>
  <si>
    <t>41068736200047</t>
  </si>
  <si>
    <t>619346</t>
  </si>
  <si>
    <t>02 32 23 91 62</t>
  </si>
  <si>
    <t>27930 GUICHAINVILLE</t>
  </si>
  <si>
    <t>455 Rue GEORGES BELLENGER</t>
  </si>
  <si>
    <t>12/01/2021</t>
  </si>
  <si>
    <t>INITIA FORMATION</t>
  </si>
  <si>
    <t>28270199027</t>
  </si>
  <si>
    <t>82392073100028</t>
  </si>
  <si>
    <t>670613</t>
  </si>
  <si>
    <t>05 55 18 80 08</t>
  </si>
  <si>
    <t>25 Avenue EDOUARD HERRIOT</t>
  </si>
  <si>
    <t>INISUP CCI CORREZE BRIVE LA GAILLARDE</t>
  </si>
  <si>
    <t>INISUP DE LA CHAMBRE DE COMMERCE ET D'INDUSTRIE DE LA CORREZE</t>
  </si>
  <si>
    <t>7419P000619</t>
  </si>
  <si>
    <t>13000770100043</t>
  </si>
  <si>
    <t>669933</t>
  </si>
  <si>
    <t>9 Avenue Thomas Edison BP20222 - TELEPORT 4</t>
  </si>
  <si>
    <t>INGUZ</t>
  </si>
  <si>
    <t>75860165086</t>
  </si>
  <si>
    <t>83962729600016</t>
  </si>
  <si>
    <t>619826</t>
  </si>
  <si>
    <t>06 88 05 26 72</t>
  </si>
  <si>
    <t>91 Rue DE CHAUSSAS</t>
  </si>
  <si>
    <t>INGRAND  DUFIEF ANNE FRANCOISE</t>
  </si>
  <si>
    <t>INGRAND  DUFIEF ANNE FRANCOISE - ALTER EGO COACHING ET FORMATIONS</t>
  </si>
  <si>
    <t>73310425131</t>
  </si>
  <si>
    <t>42980648200049</t>
  </si>
  <si>
    <t>682299</t>
  </si>
  <si>
    <t>03 66 88 23 30</t>
  </si>
  <si>
    <t>5-7 Rue des bouleaux</t>
  </si>
  <si>
    <t>INGRAM MICRO LESQUIN</t>
  </si>
  <si>
    <t>INGRAM MICRO</t>
  </si>
  <si>
    <t>32591217159</t>
  </si>
  <si>
    <t>34465811700132</t>
  </si>
  <si>
    <t>634815</t>
  </si>
  <si>
    <t>INGETIS</t>
  </si>
  <si>
    <t>11910729791</t>
  </si>
  <si>
    <t>79349617500019</t>
  </si>
  <si>
    <t>538449</t>
  </si>
  <si>
    <t>09 80 78 07 08</t>
  </si>
  <si>
    <t>3 Rue AMBROISE CROIZAT</t>
  </si>
  <si>
    <t>26/02/2016</t>
  </si>
  <si>
    <t>INGESEC FORMATIONS</t>
  </si>
  <si>
    <t>11950587795</t>
  </si>
  <si>
    <t>81396053100016</t>
  </si>
  <si>
    <t>645667</t>
  </si>
  <si>
    <t>02 43 87 54 10</t>
  </si>
  <si>
    <t>2 Rue Jean Perrin</t>
  </si>
  <si>
    <t>INGENIUM DIGITAL LEARNING COLOMBELLES</t>
  </si>
  <si>
    <t>INGENIUM DIGITAL LEARNING</t>
  </si>
  <si>
    <t>28140361714</t>
  </si>
  <si>
    <t>90162119300035</t>
  </si>
  <si>
    <t>211140</t>
  </si>
  <si>
    <t>04 37 43 16 22</t>
  </si>
  <si>
    <t>27 Rue Songieu</t>
  </si>
  <si>
    <t>30/09/2014</t>
  </si>
  <si>
    <t>INGENIORS</t>
  </si>
  <si>
    <t>82690580669</t>
  </si>
  <si>
    <t>38979238300041</t>
  </si>
  <si>
    <t>330632</t>
  </si>
  <si>
    <t>01 45 81 09 80</t>
  </si>
  <si>
    <t>CH SAINTE ANNE</t>
  </si>
  <si>
    <t>INGENIEURS HOSPITALIERS DE FRANCE</t>
  </si>
  <si>
    <t>11753365075</t>
  </si>
  <si>
    <t>33412981400045</t>
  </si>
  <si>
    <t>489074</t>
  </si>
  <si>
    <t>04 67 82 47 89</t>
  </si>
  <si>
    <t>262 Avenue Maurice Planes</t>
  </si>
  <si>
    <t>ISFAM</t>
  </si>
  <si>
    <t>INGENIERIE SECURITE FORMATION AUDIT MANAGEMENT</t>
  </si>
  <si>
    <t>91340583334</t>
  </si>
  <si>
    <t>48520876300014</t>
  </si>
  <si>
    <t>670005</t>
  </si>
  <si>
    <t>07 57 48 54 89</t>
  </si>
  <si>
    <t>10 Avenue COMMANDANT DUMONT</t>
  </si>
  <si>
    <t>INGENERIA PROJET GAP</t>
  </si>
  <si>
    <t>INGENERIA PROJET</t>
  </si>
  <si>
    <t>93830505383</t>
  </si>
  <si>
    <t>81160638300131</t>
  </si>
  <si>
    <t>589275</t>
  </si>
  <si>
    <t>04 42 91 23 03</t>
  </si>
  <si>
    <t>ENTRÉE A (CÔTÉ LCL)</t>
  </si>
  <si>
    <t>Avenue DU 8 MAI 1945 IMMEUBLE LE MANSARD</t>
  </si>
  <si>
    <t>INGENERIA</t>
  </si>
  <si>
    <t>93131629613</t>
  </si>
  <si>
    <t>75218398800027</t>
  </si>
  <si>
    <t>522200</t>
  </si>
  <si>
    <t>0494452620</t>
  </si>
  <si>
    <t>195 BIS- 220 IMPASSE DES FOUGERES</t>
  </si>
  <si>
    <t>220 Impasse DES FOUGERES</t>
  </si>
  <si>
    <t>INFOR'TED</t>
  </si>
  <si>
    <t>93830271883</t>
  </si>
  <si>
    <t>42220028700031</t>
  </si>
  <si>
    <t>655958</t>
  </si>
  <si>
    <t>06 75 26 15 56</t>
  </si>
  <si>
    <t>74540 CUSY</t>
  </si>
  <si>
    <t>1350 Route D'HERY</t>
  </si>
  <si>
    <t>INFORMELLES</t>
  </si>
  <si>
    <t>84740403174</t>
  </si>
  <si>
    <t>89527783800010</t>
  </si>
  <si>
    <t>304153</t>
  </si>
  <si>
    <t>03 28 36 84 84</t>
  </si>
  <si>
    <t>59420 MOUVAUX</t>
  </si>
  <si>
    <t>60 Rue NEGRIER</t>
  </si>
  <si>
    <t>INFORMATIQUE TECHNIQUE ET MAINTENANCE</t>
  </si>
  <si>
    <t>31590222059</t>
  </si>
  <si>
    <t>37958901300042</t>
  </si>
  <si>
    <t>507957</t>
  </si>
  <si>
    <t>0164117685</t>
  </si>
  <si>
    <t>52 Rue d'Emerainville</t>
  </si>
  <si>
    <t>INFORMATIQUE SERVICES LOGISTIQUE</t>
  </si>
  <si>
    <t>11770440477</t>
  </si>
  <si>
    <t>42334401900017</t>
  </si>
  <si>
    <t>293570</t>
  </si>
  <si>
    <t>05 62 74 36 36</t>
  </si>
  <si>
    <t>CS 90312</t>
  </si>
  <si>
    <t>16 Boulevard DEODAT DE SEVERAC</t>
  </si>
  <si>
    <t>IGE COLOMIERS</t>
  </si>
  <si>
    <t>INFORMATIQUE GRAPHISME ENERGETIQUE COLOMIERS</t>
  </si>
  <si>
    <t>73310345931</t>
  </si>
  <si>
    <t>39973700600078</t>
  </si>
  <si>
    <t>INCOHERENCE SIRET ET NOM ORGANISME ET
NDA INVALIDE</t>
  </si>
  <si>
    <t>335071</t>
  </si>
  <si>
    <t>01 69 09 93 56</t>
  </si>
  <si>
    <t>123 Rue DE PETIT VAUX</t>
  </si>
  <si>
    <t>INFORMATIQUE ET PRATIQUES SOCIALES</t>
  </si>
  <si>
    <t>11910673991</t>
  </si>
  <si>
    <t>42134920000046</t>
  </si>
  <si>
    <t>632545</t>
  </si>
  <si>
    <t>05 59 62 16 60</t>
  </si>
  <si>
    <t>5 Place GAMBETTA</t>
  </si>
  <si>
    <t>INFORMATIQUE DEVELOPPEMENTS FORMATIONS</t>
  </si>
  <si>
    <t>72640142264</t>
  </si>
  <si>
    <t>40918498300024</t>
  </si>
  <si>
    <t>650171</t>
  </si>
  <si>
    <t>01 79 72 47 00</t>
  </si>
  <si>
    <t>Chemin du Pigeonnier de la Cépière</t>
  </si>
  <si>
    <t>INFORMATION TECHNOLOGY EXPERTS ALLIANCE TOULOUSE</t>
  </si>
  <si>
    <t>INFORMATION TECHNOLOGY EXPERTS ALLIANCE</t>
  </si>
  <si>
    <t>76311017531</t>
  </si>
  <si>
    <t>81762861300025</t>
  </si>
  <si>
    <t>631358</t>
  </si>
  <si>
    <t>05 59 25 56 97</t>
  </si>
  <si>
    <t>48 Avenue DU 8 MAI 1945</t>
  </si>
  <si>
    <t>ICA BAYONNE</t>
  </si>
  <si>
    <t>INFORMATION COMMUNICATION AQUITAINE - ICA</t>
  </si>
  <si>
    <t>75640402264</t>
  </si>
  <si>
    <t>38260401500042</t>
  </si>
  <si>
    <t>597880</t>
  </si>
  <si>
    <t>44 20 7017 5000</t>
  </si>
  <si>
    <t>5 Howick Place</t>
  </si>
  <si>
    <t>INFORMA PLC</t>
  </si>
  <si>
    <t>153862</t>
  </si>
  <si>
    <t>02808</t>
  </si>
  <si>
    <t>01 48 24 13 23</t>
  </si>
  <si>
    <t>7 Rue DU FAUBOURG MONTMARTRE</t>
  </si>
  <si>
    <t>INFORELEC</t>
  </si>
  <si>
    <t>11750518375</t>
  </si>
  <si>
    <t>32194459700061</t>
  </si>
  <si>
    <t>135082</t>
  </si>
  <si>
    <t>01338</t>
  </si>
  <si>
    <t>02 38 84 67 67</t>
  </si>
  <si>
    <t>50 Rue TUDELLE</t>
  </si>
  <si>
    <t>INFOR SANTE</t>
  </si>
  <si>
    <t>24450126945</t>
  </si>
  <si>
    <t>39964273500050</t>
  </si>
  <si>
    <t>210080</t>
  </si>
  <si>
    <t>05 63 97 03 70</t>
  </si>
  <si>
    <t>23 Rue DE LA VANNE</t>
  </si>
  <si>
    <t>IN'FOR</t>
  </si>
  <si>
    <t>IN'FOR INGENIERIE FORMATION</t>
  </si>
  <si>
    <t>73810042781</t>
  </si>
  <si>
    <t>41182547400033</t>
  </si>
  <si>
    <t>542222</t>
  </si>
  <si>
    <t>02 54 08 70 80</t>
  </si>
  <si>
    <t>10 Rue JUST VEILLAT</t>
  </si>
  <si>
    <t>INFOLOGIS</t>
  </si>
  <si>
    <t>24360049836</t>
  </si>
  <si>
    <t>41123376000031</t>
  </si>
  <si>
    <t>586201</t>
  </si>
  <si>
    <t>04 78 36 11 11</t>
  </si>
  <si>
    <t>52 Avenue Barthelemy Buyer</t>
  </si>
  <si>
    <t>INFOLANGUES</t>
  </si>
  <si>
    <t>82690147869</t>
  </si>
  <si>
    <t>33149757800046</t>
  </si>
  <si>
    <t>518244</t>
  </si>
  <si>
    <t>08 05 69 60 41</t>
  </si>
  <si>
    <t>556 Rue DE LA ROSIERE</t>
  </si>
  <si>
    <t>IESI</t>
  </si>
  <si>
    <t>INFOGERANCE ET SERVICE INFORMATIQUE</t>
  </si>
  <si>
    <t>31590744459</t>
  </si>
  <si>
    <t>50867154200035</t>
  </si>
  <si>
    <t>515632</t>
  </si>
  <si>
    <t>01 64 85 00 03</t>
  </si>
  <si>
    <t>15 Cours MONSEIGNEUR ROMERO</t>
  </si>
  <si>
    <t>10/03/2023</t>
  </si>
  <si>
    <t>INFO DECISION</t>
  </si>
  <si>
    <t>11910560091</t>
  </si>
  <si>
    <t>41094227000050</t>
  </si>
  <si>
    <t>469841</t>
  </si>
  <si>
    <t>2 Allée DU HAMEAU DES LAURIERS</t>
  </si>
  <si>
    <t>IBORAL</t>
  </si>
  <si>
    <t>INFIRMIERES DU BLOC OPERATOIRE DE LA REGION AUVERGNE LIMOUSIN</t>
  </si>
  <si>
    <t>83630442463</t>
  </si>
  <si>
    <t>40254687300025</t>
  </si>
  <si>
    <t>639734</t>
  </si>
  <si>
    <t>06 85 62 87 63</t>
  </si>
  <si>
    <t>71 Avenue DES TERNES</t>
  </si>
  <si>
    <t>INFIRMIERE RECONVERSION</t>
  </si>
  <si>
    <t>11756146075</t>
  </si>
  <si>
    <t>88955720300011</t>
  </si>
  <si>
    <t>632</t>
  </si>
  <si>
    <t>01205</t>
  </si>
  <si>
    <t>04 72 69 91 70</t>
  </si>
  <si>
    <t>IMMEUBLE LE KARRE - CS 10333</t>
  </si>
  <si>
    <t>2 Rue MAURICE MOISSONNIER</t>
  </si>
  <si>
    <t>INFIPP</t>
  </si>
  <si>
    <t>82690700069</t>
  </si>
  <si>
    <t>43401386800048</t>
  </si>
  <si>
    <t>599621</t>
  </si>
  <si>
    <t>02 44 76 29 60</t>
  </si>
  <si>
    <t>9 Rue dugommier</t>
  </si>
  <si>
    <t>INFINITY ID NANTES</t>
  </si>
  <si>
    <t>INFINITY ID</t>
  </si>
  <si>
    <t>11755519675</t>
  </si>
  <si>
    <t>81250907300027</t>
  </si>
  <si>
    <t>643920</t>
  </si>
  <si>
    <t>01 80 73 04 25</t>
  </si>
  <si>
    <t>8-10 Rue de la ferme</t>
  </si>
  <si>
    <t>17/08/2022</t>
  </si>
  <si>
    <t>INFINIGATE FRANCE BOULOGNE BILLANCOURT</t>
  </si>
  <si>
    <t>INFINIGATE FRANCE</t>
  </si>
  <si>
    <t>11922059892</t>
  </si>
  <si>
    <t>80369700200035</t>
  </si>
  <si>
    <t>636447</t>
  </si>
  <si>
    <t>03 21 11 29 35</t>
  </si>
  <si>
    <t>62380 LUMBRES</t>
  </si>
  <si>
    <t>4 Rue Candide Cousin</t>
  </si>
  <si>
    <t>INFINI BEAUTE</t>
  </si>
  <si>
    <t>32620287162</t>
  </si>
  <si>
    <t>50776427200013</t>
  </si>
  <si>
    <t>592559</t>
  </si>
  <si>
    <t>05 19  59 01 15</t>
  </si>
  <si>
    <t>ZAC de Cana</t>
  </si>
  <si>
    <t>45 Avenue André Malraux</t>
  </si>
  <si>
    <t>INFINI</t>
  </si>
  <si>
    <t>75190088019</t>
  </si>
  <si>
    <t>82960887600035</t>
  </si>
  <si>
    <t>555010</t>
  </si>
  <si>
    <t>1 703 2990200</t>
  </si>
  <si>
    <t>ETATS UNIS - ARLINGTON</t>
  </si>
  <si>
    <t>1300 Wilson Boulevard</t>
  </si>
  <si>
    <t>IDSA</t>
  </si>
  <si>
    <t>INFECTIOUS DISEASES SOCIETY OF AMERICA</t>
  </si>
  <si>
    <t>621080</t>
  </si>
  <si>
    <t>69330 JONAGE</t>
  </si>
  <si>
    <t>SUNSTONE 2B</t>
  </si>
  <si>
    <t>22 Avenue LIONEL TERRAY</t>
  </si>
  <si>
    <t>INFANS GROUP</t>
  </si>
  <si>
    <t>84010186201</t>
  </si>
  <si>
    <t>82404542100024</t>
  </si>
  <si>
    <t>500501</t>
  </si>
  <si>
    <t>01 44 04 50 00</t>
  </si>
  <si>
    <t>7 Rue TOUZET GAILLARD</t>
  </si>
  <si>
    <t>INETUM SOFTWARE FRANCE SAINT OUEN</t>
  </si>
  <si>
    <t>INETUM SOFTWARE FRANCE - SCETORG</t>
  </si>
  <si>
    <t>11930640993</t>
  </si>
  <si>
    <t>34054699300668</t>
  </si>
  <si>
    <t>103925</t>
  </si>
  <si>
    <t>151 Rue GILLES ROVERBAL</t>
  </si>
  <si>
    <t>INETUM SOFTWARE FRANCE - GFI PROGICIELS NIMES</t>
  </si>
  <si>
    <t>INETUM SOFTWARE FRANCE - GFI PROGICIELS</t>
  </si>
  <si>
    <t>34054699300387</t>
  </si>
  <si>
    <t>646854</t>
  </si>
  <si>
    <t>05 59 69 96 96</t>
  </si>
  <si>
    <t>64300 ORTHEZ</t>
  </si>
  <si>
    <t>BP 337</t>
  </si>
  <si>
    <t>Quartier de NAUDE</t>
  </si>
  <si>
    <t>INETUM SOFTWARE FRANCE ORTHEZ</t>
  </si>
  <si>
    <t>INETUM SOFTWARE FRANCE</t>
  </si>
  <si>
    <t>34054699300536</t>
  </si>
  <si>
    <t>437621</t>
  </si>
  <si>
    <t>03 44 55 66 77</t>
  </si>
  <si>
    <t>60550 VERNEUIL EN HALATTE</t>
  </si>
  <si>
    <t>Parc Tehcnologique Alata</t>
  </si>
  <si>
    <t>INERIS FORMATION</t>
  </si>
  <si>
    <t>22600209260</t>
  </si>
  <si>
    <t>48769886200017</t>
  </si>
  <si>
    <t>385177</t>
  </si>
  <si>
    <t>05 63 57 05 15</t>
  </si>
  <si>
    <t>81600 BRENS</t>
  </si>
  <si>
    <t>823 Avenue DE LA FEDARIE</t>
  </si>
  <si>
    <t>MFR MIDI PYRENEES INEOPOLE FORMATION</t>
  </si>
  <si>
    <t>INEOPOLE FORMATION MFR MIDI PYRENEES</t>
  </si>
  <si>
    <t>73810014281</t>
  </si>
  <si>
    <t>77719323600018</t>
  </si>
  <si>
    <t>466890</t>
  </si>
  <si>
    <t>01 57 60 42 51</t>
  </si>
  <si>
    <t>FAUBOURG DE L ARCHE</t>
  </si>
  <si>
    <t>1 Place SAMUEL DE CHAMPLAIN</t>
  </si>
  <si>
    <t>ENGIE INEO SIEGE</t>
  </si>
  <si>
    <t>INEO</t>
  </si>
  <si>
    <t>11922195492</t>
  </si>
  <si>
    <t>55210879701117</t>
  </si>
  <si>
    <t>465604</t>
  </si>
  <si>
    <t>06 10  44 02 64</t>
  </si>
  <si>
    <t>12 Rue Du Vertbois</t>
  </si>
  <si>
    <t>INEDITS</t>
  </si>
  <si>
    <t>11755241475</t>
  </si>
  <si>
    <t>80535774600025</t>
  </si>
  <si>
    <t>622151</t>
  </si>
  <si>
    <t>01 47 20 31 46</t>
  </si>
  <si>
    <t>70 Avenue d’Iéna</t>
  </si>
  <si>
    <t>INEA CONSEIL</t>
  </si>
  <si>
    <t>11754310575</t>
  </si>
  <si>
    <t>50282228100015</t>
  </si>
  <si>
    <t>648188</t>
  </si>
  <si>
    <t>38590 ST ETIENNE DE ST GEOIRS</t>
  </si>
  <si>
    <t>4 Lotissement LE MOULIN BLANC</t>
  </si>
  <si>
    <t>IMV</t>
  </si>
  <si>
    <t>INDUSTRIES MECANIQUES VOIRONNAISES - METAPHORMANCE</t>
  </si>
  <si>
    <t>82380504638</t>
  </si>
  <si>
    <t>42471594400031</t>
  </si>
  <si>
    <t>566433</t>
  </si>
  <si>
    <t>03 21 40 40 60</t>
  </si>
  <si>
    <t>39 RUE ALBERT EINSTEIN BP 60129</t>
  </si>
  <si>
    <t>PARC ACTIVITE DU CHATEAU</t>
  </si>
  <si>
    <t>INDUSTRIAL BOILER INSTITUTE IBI</t>
  </si>
  <si>
    <t>31620274462</t>
  </si>
  <si>
    <t>81304461700013</t>
  </si>
  <si>
    <t>640177</t>
  </si>
  <si>
    <t>07 69 77 75 99</t>
  </si>
  <si>
    <t>90 Avenue Parmentier</t>
  </si>
  <si>
    <t>IN-DOLORE</t>
  </si>
  <si>
    <t>11756150875</t>
  </si>
  <si>
    <t>89071891900016</t>
  </si>
  <si>
    <t>667973</t>
  </si>
  <si>
    <t>02 38 30 25 62</t>
  </si>
  <si>
    <t>45300 PITHIVIERS</t>
  </si>
  <si>
    <t>10 Route d'Angerville</t>
  </si>
  <si>
    <t>INDIVISION LECHARTIER FREDERIC AFIC 45</t>
  </si>
  <si>
    <t>24450391845</t>
  </si>
  <si>
    <t>90152887700011</t>
  </si>
  <si>
    <t>638500</t>
  </si>
  <si>
    <t>06 13 01 56 93</t>
  </si>
  <si>
    <t>4 Avenue Georges Freche</t>
  </si>
  <si>
    <t>INDIVIDU ET DEVELOPPEMENT</t>
  </si>
  <si>
    <t>91340789034</t>
  </si>
  <si>
    <t>79296725900039</t>
  </si>
  <si>
    <t>509711</t>
  </si>
  <si>
    <t>0549627676</t>
  </si>
  <si>
    <t>144 Rue De La Gibauderie</t>
  </si>
  <si>
    <t>07/04/2021</t>
  </si>
  <si>
    <t>INDIGO FORMATION</t>
  </si>
  <si>
    <t>54860027286</t>
  </si>
  <si>
    <t>34825058000068</t>
  </si>
  <si>
    <t>556993</t>
  </si>
  <si>
    <t>91 542 2360950</t>
  </si>
  <si>
    <t>INDE - VARANASI</t>
  </si>
  <si>
    <t>C/O Dr. Subodh Kumar Singh Director,  G S Memorial Plastic Surgery Hospital</t>
  </si>
  <si>
    <t>B-38/63-4 Brijwas Colony, Mahmoorganj</t>
  </si>
  <si>
    <t>ISCLP &amp; CA</t>
  </si>
  <si>
    <t>INDIAN SOCIETY OF CLEFT LIP PALATE AND CRANIOFACIAL ANOMALIES</t>
  </si>
  <si>
    <t>637592</t>
  </si>
  <si>
    <t>03 29 45 60 86</t>
  </si>
  <si>
    <t>37 Boulevard Raymond Poincare</t>
  </si>
  <si>
    <t>INDEPENDANCE WAY</t>
  </si>
  <si>
    <t>44550054855</t>
  </si>
  <si>
    <t>89114104600013</t>
  </si>
  <si>
    <t>662756</t>
  </si>
  <si>
    <t>18 Rue De La Kirneck</t>
  </si>
  <si>
    <t>INCUBESENS BARR</t>
  </si>
  <si>
    <t>INCUBESENS</t>
  </si>
  <si>
    <t>44670740167</t>
  </si>
  <si>
    <t>94887224700010</t>
  </si>
  <si>
    <t>585520</t>
  </si>
  <si>
    <t>02 31 94 00 75</t>
  </si>
  <si>
    <t>48 Rue Gaspard de Coligny</t>
  </si>
  <si>
    <t>INCTB</t>
  </si>
  <si>
    <t>28140312114</t>
  </si>
  <si>
    <t>39890886300069</t>
  </si>
  <si>
    <t>669740</t>
  </si>
  <si>
    <t>03 74 47 00 33</t>
  </si>
  <si>
    <t>11 Place CHEVERT</t>
  </si>
  <si>
    <t>INCLUTEC</t>
  </si>
  <si>
    <t>44550057855</t>
  </si>
  <si>
    <t>90838616200014</t>
  </si>
  <si>
    <t>686463</t>
  </si>
  <si>
    <t>04 27 43 43 63</t>
  </si>
  <si>
    <t>35 Rue Parmentier</t>
  </si>
  <si>
    <t>INCLUR</t>
  </si>
  <si>
    <t>82260231026</t>
  </si>
  <si>
    <t>80115060800017</t>
  </si>
  <si>
    <t>626776</t>
  </si>
  <si>
    <t>07 83 56 39 15</t>
  </si>
  <si>
    <t>INCEM</t>
  </si>
  <si>
    <t>INCEM INSTITUT DE FORMATION</t>
  </si>
  <si>
    <t>44100104410</t>
  </si>
  <si>
    <t>89831321800023</t>
  </si>
  <si>
    <t>499584</t>
  </si>
  <si>
    <t>1 9198769300</t>
  </si>
  <si>
    <t>ETATS UNIS - RELEIGH</t>
  </si>
  <si>
    <t>NC 27604</t>
  </si>
  <si>
    <t>3201 Beechleaf Ct #600</t>
  </si>
  <si>
    <t>INC RESEARCH</t>
  </si>
  <si>
    <t>607411</t>
  </si>
  <si>
    <t>02 43 26 27 56</t>
  </si>
  <si>
    <t>125 Rue BERNARD LE PECQ</t>
  </si>
  <si>
    <t>26/11/2019</t>
  </si>
  <si>
    <t>INALTA FORMATION LAVAL</t>
  </si>
  <si>
    <t>INALTA FORMATION</t>
  </si>
  <si>
    <t>52720179872</t>
  </si>
  <si>
    <t>84907857100023</t>
  </si>
  <si>
    <t>663475</t>
  </si>
  <si>
    <t>05 57 89 01 10</t>
  </si>
  <si>
    <t>102 Avenue De Canejan</t>
  </si>
  <si>
    <t>INAE PESSAC</t>
  </si>
  <si>
    <t>INAE</t>
  </si>
  <si>
    <t>75331059433</t>
  </si>
  <si>
    <t>82381010600018</t>
  </si>
  <si>
    <t>505973</t>
  </si>
  <si>
    <t>09 53 36 50 64</t>
  </si>
  <si>
    <t>1 Rue du Languedoc</t>
  </si>
  <si>
    <t>IN TEAM TOULOUSE</t>
  </si>
  <si>
    <t>IN TEAM</t>
  </si>
  <si>
    <t>73310510831</t>
  </si>
  <si>
    <t>50229275800047</t>
  </si>
  <si>
    <t>587310</t>
  </si>
  <si>
    <t>04 72 60 37 00</t>
  </si>
  <si>
    <t>CS 40 207</t>
  </si>
  <si>
    <t>106 Cours CHARLEMAGNE</t>
  </si>
  <si>
    <t>IN EXTENSO FORMATION LYON</t>
  </si>
  <si>
    <t>IN EXTENSO FORMATION</t>
  </si>
  <si>
    <t>82690672969</t>
  </si>
  <si>
    <t>38869929000036</t>
  </si>
  <si>
    <t>654243</t>
  </si>
  <si>
    <t>01 44 30 06 37</t>
  </si>
  <si>
    <t>26 Rue Commandant Mouchotte</t>
  </si>
  <si>
    <t>INXL</t>
  </si>
  <si>
    <t>IN EXCELSIS</t>
  </si>
  <si>
    <t>11755387575</t>
  </si>
  <si>
    <t>81087099800012</t>
  </si>
  <si>
    <t>682159</t>
  </si>
  <si>
    <t>06 15 48 92 33</t>
  </si>
  <si>
    <t>23 Rue Adam De La Halle</t>
  </si>
  <si>
    <t>IMPULSION TALENTS</t>
  </si>
  <si>
    <t>IMPULSIONTALENTS</t>
  </si>
  <si>
    <t>32591098659</t>
  </si>
  <si>
    <t>89271676200018</t>
  </si>
  <si>
    <t>611050</t>
  </si>
  <si>
    <t>04 92 52 27 56</t>
  </si>
  <si>
    <t>16 Rue DU CENTRE</t>
  </si>
  <si>
    <t>IMPULSE ASSOCIATION</t>
  </si>
  <si>
    <t>93050055705</t>
  </si>
  <si>
    <t>38078346400015</t>
  </si>
  <si>
    <t>643981</t>
  </si>
  <si>
    <t>06 16 08 20 60</t>
  </si>
  <si>
    <t>86170 NEUVILLE DE POITOU</t>
  </si>
  <si>
    <t>18 Boulevard gambetta</t>
  </si>
  <si>
    <t>IMPULSE ET VOUS</t>
  </si>
  <si>
    <t>IMPULSE &amp; VOUS</t>
  </si>
  <si>
    <t>75860190486</t>
  </si>
  <si>
    <t>90454302200019</t>
  </si>
  <si>
    <t>649296</t>
  </si>
  <si>
    <t>06 80 31 44 92</t>
  </si>
  <si>
    <t>3 Rue Des Pommerelles</t>
  </si>
  <si>
    <t>IMPLICA CONSULTING</t>
  </si>
  <si>
    <t>32600391160</t>
  </si>
  <si>
    <t>90251692100019</t>
  </si>
  <si>
    <t>564254</t>
  </si>
  <si>
    <t>44 20 7589 5111</t>
  </si>
  <si>
    <t>SOUTH KESINGTON CAMPUS</t>
  </si>
  <si>
    <t>23/05/2017</t>
  </si>
  <si>
    <t>IMPERIAL COLLEGE LONDON</t>
  </si>
  <si>
    <t>670534</t>
  </si>
  <si>
    <t>BELGIQUE - UKKEL</t>
  </si>
  <si>
    <t>48 PRIVATE WEG'T CORTENBOSCH</t>
  </si>
  <si>
    <t>IMPACTICAL</t>
  </si>
  <si>
    <t>127863</t>
  </si>
  <si>
    <t>03962</t>
  </si>
  <si>
    <t>03 80 28 08 02</t>
  </si>
  <si>
    <t>10 bis Rond-point DE LA NATION</t>
  </si>
  <si>
    <t>IMPACTANCE</t>
  </si>
  <si>
    <t>26210211621</t>
  </si>
  <si>
    <t>45256909800042</t>
  </si>
  <si>
    <t>606029</t>
  </si>
  <si>
    <t>06 89 64 55 02</t>
  </si>
  <si>
    <t>14 Rue RENE LEYNAUD</t>
  </si>
  <si>
    <t>IMPACT RGPD SAS</t>
  </si>
  <si>
    <t>84691597469</t>
  </si>
  <si>
    <t>84061945600014</t>
  </si>
  <si>
    <t>482237</t>
  </si>
  <si>
    <t>0143768815</t>
  </si>
  <si>
    <t>171 bis Rue VERON</t>
  </si>
  <si>
    <t>IMPACT FORMATION</t>
  </si>
  <si>
    <t>11940591694</t>
  </si>
  <si>
    <t>43780985800040</t>
  </si>
  <si>
    <t>537202</t>
  </si>
  <si>
    <t>05 56 15 51 20</t>
  </si>
  <si>
    <t>ZA DU PHARE</t>
  </si>
  <si>
    <t>3 Rue FARADAY</t>
  </si>
  <si>
    <t>IMPACT CONSULTING MERIGNAC</t>
  </si>
  <si>
    <t>IMPACT CONSULTING</t>
  </si>
  <si>
    <t>93040078304</t>
  </si>
  <si>
    <t>48035245900030</t>
  </si>
  <si>
    <t>507970</t>
  </si>
  <si>
    <t>03 22 26 96 92</t>
  </si>
  <si>
    <t>8 Cours ST LOUIS</t>
  </si>
  <si>
    <t>IMOTEP</t>
  </si>
  <si>
    <t>11753045775</t>
  </si>
  <si>
    <t>42112518800035</t>
  </si>
  <si>
    <t>663104</t>
  </si>
  <si>
    <t>01 88 76 01 05</t>
  </si>
  <si>
    <t>124 Avenue DU GENERAL LECLERC</t>
  </si>
  <si>
    <t>IMMO DECO BRUNOY</t>
  </si>
  <si>
    <t>IMMO DECO</t>
  </si>
  <si>
    <t>11910918891</t>
  </si>
  <si>
    <t>89098194700017</t>
  </si>
  <si>
    <t>677486</t>
  </si>
  <si>
    <t>03 60 60 39 38</t>
  </si>
  <si>
    <t>23 Rue ALEXANDRE FATTON</t>
  </si>
  <si>
    <t>IMMERSIV'RH</t>
  </si>
  <si>
    <t>32800212480</t>
  </si>
  <si>
    <t>89258498800034</t>
  </si>
  <si>
    <t>518750</t>
  </si>
  <si>
    <t>01 47 80 83 70</t>
  </si>
  <si>
    <t>5 Place de la Pyramide Tour Ariane</t>
  </si>
  <si>
    <t>IMMEDIATION</t>
  </si>
  <si>
    <t>IMMEDIATION - PLACE DE LA MEDIATION</t>
  </si>
  <si>
    <t>11921683992</t>
  </si>
  <si>
    <t>50453994100022</t>
  </si>
  <si>
    <t>681337</t>
  </si>
  <si>
    <t>39 351 627 5550</t>
  </si>
  <si>
    <t>ITALIE - ALBIGNASEGO</t>
  </si>
  <si>
    <t>44 Via San Bellino</t>
  </si>
  <si>
    <t>IMITHI SRL</t>
  </si>
  <si>
    <t>634360</t>
  </si>
  <si>
    <t>01 41 05 73 80</t>
  </si>
  <si>
    <t>IMIE PARIS</t>
  </si>
  <si>
    <t>IMIE PARIS INSTITUT DE LA FILIERE NUMERIQUE</t>
  </si>
  <si>
    <t>11922179992</t>
  </si>
  <si>
    <t>82907572000013</t>
  </si>
  <si>
    <t>547384</t>
  </si>
  <si>
    <t>01 58 02 08 20</t>
  </si>
  <si>
    <t>LES FLAMANTS 8</t>
  </si>
  <si>
    <t>IMI HYDRONIC ENGINEERING FRANCE</t>
  </si>
  <si>
    <t>11931143593</t>
  </si>
  <si>
    <t>30384524200112</t>
  </si>
  <si>
    <t>545351</t>
  </si>
  <si>
    <t>0616667973</t>
  </si>
  <si>
    <t>25 Rue DU MARECHAL FOCH</t>
  </si>
  <si>
    <t>25/09/2020</t>
  </si>
  <si>
    <t>IMHOTEP</t>
  </si>
  <si>
    <t>11788113378</t>
  </si>
  <si>
    <t>45115642600038</t>
  </si>
  <si>
    <t>621912</t>
  </si>
  <si>
    <t>07 56 84 08 38</t>
  </si>
  <si>
    <t>5 Rue de la République</t>
  </si>
  <si>
    <t>IMHBS</t>
  </si>
  <si>
    <t>84691744569</t>
  </si>
  <si>
    <t>88463445200012</t>
  </si>
  <si>
    <t>667006</t>
  </si>
  <si>
    <t>01 53 79 07 40</t>
  </si>
  <si>
    <t>68 Boulevard de Port Royal</t>
  </si>
  <si>
    <t>IMEXCO PARIS</t>
  </si>
  <si>
    <t>IMEXCO</t>
  </si>
  <si>
    <t>11754318775</t>
  </si>
  <si>
    <t>45378922400012</t>
  </si>
  <si>
    <t>445770</t>
  </si>
  <si>
    <t>03178</t>
  </si>
  <si>
    <t>06 27 79 39 53</t>
  </si>
  <si>
    <t>19 Place DU PRESIDENT KENNEDY</t>
  </si>
  <si>
    <t>27/06/2023</t>
  </si>
  <si>
    <t>IME OUEST ANGERS</t>
  </si>
  <si>
    <t>IME OUEST</t>
  </si>
  <si>
    <t>52490261349</t>
  </si>
  <si>
    <t>50804912900036</t>
  </si>
  <si>
    <t>170926</t>
  </si>
  <si>
    <t>01469</t>
  </si>
  <si>
    <t>01 44 82 92 00</t>
  </si>
  <si>
    <t>75 Boulevard Haussmann</t>
  </si>
  <si>
    <t>IME CONSEIL</t>
  </si>
  <si>
    <t>11751336875</t>
  </si>
  <si>
    <t>34334280400071</t>
  </si>
  <si>
    <t>368090</t>
  </si>
  <si>
    <t>04630</t>
  </si>
  <si>
    <t>05 65 53 62 06</t>
  </si>
  <si>
    <t>46230 FONTANES</t>
  </si>
  <si>
    <t>ZAE CAHORS SUD</t>
  </si>
  <si>
    <t>IG FORMATION</t>
  </si>
  <si>
    <t>IMBERT GAELLE FORMATION</t>
  </si>
  <si>
    <t>73460032046</t>
  </si>
  <si>
    <t>49035455200021</t>
  </si>
  <si>
    <t>431485</t>
  </si>
  <si>
    <t>06 08 27 18 10</t>
  </si>
  <si>
    <t>59160 CAPINGHEM</t>
  </si>
  <si>
    <t>42 Rue De L Eglise</t>
  </si>
  <si>
    <t>IMAQUET</t>
  </si>
  <si>
    <t>31590742559</t>
  </si>
  <si>
    <t>52490594000010</t>
  </si>
  <si>
    <t>581021</t>
  </si>
  <si>
    <t>09 77 19 62 77</t>
  </si>
  <si>
    <t>74 Rue Maurice Flandin</t>
  </si>
  <si>
    <t>IMAJIS</t>
  </si>
  <si>
    <t>84691529069</t>
  </si>
  <si>
    <t>83107908200028</t>
  </si>
  <si>
    <t>525029</t>
  </si>
  <si>
    <t>05838</t>
  </si>
  <si>
    <t>2 Allée Charles Darwin</t>
  </si>
  <si>
    <t>IMAIOS</t>
  </si>
  <si>
    <t>91340861234</t>
  </si>
  <si>
    <t>50511171600039</t>
  </si>
  <si>
    <t>517938</t>
  </si>
  <si>
    <t>06 79 11 45 32</t>
  </si>
  <si>
    <t>12 Rue Jean Jaures</t>
  </si>
  <si>
    <t>APSPI</t>
  </si>
  <si>
    <t>IMAGORA FORMATION - INSTITUTION DE PROMOTION DES SOINS PSYCHIQUES EN INSTITUTION</t>
  </si>
  <si>
    <t>11910761891</t>
  </si>
  <si>
    <t>80905112100022</t>
  </si>
  <si>
    <t>666622</t>
  </si>
  <si>
    <t>06 45 56 25 99</t>
  </si>
  <si>
    <t>36 Cours Lyautey</t>
  </si>
  <si>
    <t>IMAGIN'ET VOUS</t>
  </si>
  <si>
    <t>635832</t>
  </si>
  <si>
    <t>07 50 04 41 03</t>
  </si>
  <si>
    <t>20 Rue Carnot</t>
  </si>
  <si>
    <t>IMAGINEERING FORMATION</t>
  </si>
  <si>
    <t>27710274771</t>
  </si>
  <si>
    <t>82187895600019</t>
  </si>
  <si>
    <t>454850</t>
  </si>
  <si>
    <t>09 87 59 30 33</t>
  </si>
  <si>
    <t>22 Avenue Des Mondaults</t>
  </si>
  <si>
    <t>18/01/2013</t>
  </si>
  <si>
    <t>IDM</t>
  </si>
  <si>
    <t>IMAGE DE MARK</t>
  </si>
  <si>
    <t>72330969333</t>
  </si>
  <si>
    <t>50434669300089</t>
  </si>
  <si>
    <t>666830</t>
  </si>
  <si>
    <t>06 10 76 49 98</t>
  </si>
  <si>
    <t>59460 JEUMONT</t>
  </si>
  <si>
    <t>136 Rue DE LA BRIQUETERIE</t>
  </si>
  <si>
    <t>IMADOUCHENE MIRIAME</t>
  </si>
  <si>
    <t>IMADOUCHENE MIRIAME - SSAT FORMATION</t>
  </si>
  <si>
    <t>32591083459</t>
  </si>
  <si>
    <t>85206299100017</t>
  </si>
  <si>
    <t>681787</t>
  </si>
  <si>
    <t>06 50 95 15 65</t>
  </si>
  <si>
    <t>CTRE COMMERCIAL CROIX JEANNETTE</t>
  </si>
  <si>
    <t>Rue SALVADOR ALLENDE</t>
  </si>
  <si>
    <t>IMACK SELENA</t>
  </si>
  <si>
    <t>IMACK SELENA - NAILS EXPERT</t>
  </si>
  <si>
    <t>52440810544</t>
  </si>
  <si>
    <t>51244951300039</t>
  </si>
  <si>
    <t>664121</t>
  </si>
  <si>
    <t>06 99 09 13 43</t>
  </si>
  <si>
    <t>85 Boulevard de Strasbourg</t>
  </si>
  <si>
    <t>IMAAF</t>
  </si>
  <si>
    <t>IMAAF - AXIAL FORMATION</t>
  </si>
  <si>
    <t>28760538976</t>
  </si>
  <si>
    <t>81845078500022</t>
  </si>
  <si>
    <t>640980</t>
  </si>
  <si>
    <t>09 81 13 44 64</t>
  </si>
  <si>
    <t>104 bis Avenue DE ROMANS</t>
  </si>
  <si>
    <t>IM STUDIO</t>
  </si>
  <si>
    <t>82260236726</t>
  </si>
  <si>
    <t>81128185600013</t>
  </si>
  <si>
    <t>672452</t>
  </si>
  <si>
    <t>07 57 83 91 71</t>
  </si>
  <si>
    <t>24 Boulevard Prince de Galles</t>
  </si>
  <si>
    <t>08/07/2024</t>
  </si>
  <si>
    <t>ILYCOACH SAS</t>
  </si>
  <si>
    <t>93060956606</t>
  </si>
  <si>
    <t>82820452900022</t>
  </si>
  <si>
    <t>671289</t>
  </si>
  <si>
    <t>06 92 74 64 82</t>
  </si>
  <si>
    <t>32 Allée DES RUBIS</t>
  </si>
  <si>
    <t>ILOTDRONES</t>
  </si>
  <si>
    <t>98970435597</t>
  </si>
  <si>
    <t>80924485800019</t>
  </si>
  <si>
    <t>606911</t>
  </si>
  <si>
    <t>05 62 86 16 33</t>
  </si>
  <si>
    <t>45 Rue JACQUES GAMELIN</t>
  </si>
  <si>
    <t>ILOT FORMATION</t>
  </si>
  <si>
    <t>73310645731</t>
  </si>
  <si>
    <t>74995986200014</t>
  </si>
  <si>
    <t>686943</t>
  </si>
  <si>
    <t>06 23 20 14 70</t>
  </si>
  <si>
    <t>2 Chemin DE LA QUEIRADE</t>
  </si>
  <si>
    <t>ILLY MARGAUX</t>
  </si>
  <si>
    <t>ILLY MARGAUX - FORM'ETHIQUE</t>
  </si>
  <si>
    <t>93132303813</t>
  </si>
  <si>
    <t>87985370300020</t>
  </si>
  <si>
    <t>687005</t>
  </si>
  <si>
    <t>04 77 10 00 22</t>
  </si>
  <si>
    <t>13 Rue de la télématique</t>
  </si>
  <si>
    <t>ILLIADE FORMATION</t>
  </si>
  <si>
    <t>82420205142</t>
  </si>
  <si>
    <t>51039237600032</t>
  </si>
  <si>
    <t>459800</t>
  </si>
  <si>
    <t>01 42 26 06 45</t>
  </si>
  <si>
    <t>67 Rue De La Jonquiere</t>
  </si>
  <si>
    <t>ILHEM FERRANI ELITE ESTHETIC</t>
  </si>
  <si>
    <t>11754846775</t>
  </si>
  <si>
    <t>52504025900034</t>
  </si>
  <si>
    <t>683656</t>
  </si>
  <si>
    <t>06 76 84 88 66</t>
  </si>
  <si>
    <t>Le Lab' Haut en Vie</t>
  </si>
  <si>
    <t>2 Rue DES CIGALES</t>
  </si>
  <si>
    <t>ILHARRAMOUNHO CHLOE</t>
  </si>
  <si>
    <t>75400171240</t>
  </si>
  <si>
    <t>51506389900063</t>
  </si>
  <si>
    <t>684521</t>
  </si>
  <si>
    <t>06 75 17 47 84</t>
  </si>
  <si>
    <t>56 Rue de Silly</t>
  </si>
  <si>
    <t>ILEX FORMATION &amp; CONSULTING</t>
  </si>
  <si>
    <t>11922534792</t>
  </si>
  <si>
    <t>91135298700018</t>
  </si>
  <si>
    <t>628323</t>
  </si>
  <si>
    <t>04 92 17 33 10</t>
  </si>
  <si>
    <t>12 Avenue DUBOUCHAGE</t>
  </si>
  <si>
    <t>ILEC NICE</t>
  </si>
  <si>
    <t>ILEC NICE - ILEC INTERNATIONAL</t>
  </si>
  <si>
    <t>93060304606</t>
  </si>
  <si>
    <t>39851238400015</t>
  </si>
  <si>
    <t>401730</t>
  </si>
  <si>
    <t>01560</t>
  </si>
  <si>
    <t>06 80 30 78 04</t>
  </si>
  <si>
    <t>LIEU DIT TINTORAJO</t>
  </si>
  <si>
    <t>358 Route DE SAN GAVINO</t>
  </si>
  <si>
    <t>ILEA FORMATION</t>
  </si>
  <si>
    <t>51213722500011</t>
  </si>
  <si>
    <t>673973</t>
  </si>
  <si>
    <t>14210 STE HONORINE DU FAY</t>
  </si>
  <si>
    <t>Hameau De Longchamps</t>
  </si>
  <si>
    <t>20 Route De Vacognes</t>
  </si>
  <si>
    <t>IKANOOS</t>
  </si>
  <si>
    <t>28140309414</t>
  </si>
  <si>
    <t>83120830100018</t>
  </si>
  <si>
    <t>524001</t>
  </si>
  <si>
    <t>02 33 28 76 76</t>
  </si>
  <si>
    <t>BP 106</t>
  </si>
  <si>
    <t>Route DU MANS</t>
  </si>
  <si>
    <t>3IFA</t>
  </si>
  <si>
    <t>IIT FORMATIONS ALTERNEES ORNES</t>
  </si>
  <si>
    <t>25610038361</t>
  </si>
  <si>
    <t>40110456700029</t>
  </si>
  <si>
    <t>635339</t>
  </si>
  <si>
    <t>03 69 57 53 13</t>
  </si>
  <si>
    <t>67520 MARLENHEIM</t>
  </si>
  <si>
    <t>1 Rue du Moulin</t>
  </si>
  <si>
    <t>IICOS</t>
  </si>
  <si>
    <t>IICOS INSTITUT INTERCULTUREL DE COMPETENCES SYSTEMIQUES</t>
  </si>
  <si>
    <t>44670634567</t>
  </si>
  <si>
    <t>83515561500015</t>
  </si>
  <si>
    <t>656744</t>
  </si>
  <si>
    <t>06 88 28 29 62</t>
  </si>
  <si>
    <t>5 Impasse DU CARLIT</t>
  </si>
  <si>
    <t>IHMISEN</t>
  </si>
  <si>
    <t>76311035231</t>
  </si>
  <si>
    <t>88875374600013</t>
  </si>
  <si>
    <t>460930</t>
  </si>
  <si>
    <t>06 64 15 14 83</t>
  </si>
  <si>
    <t>21 Rue JEAN MACE</t>
  </si>
  <si>
    <t>IGNACE ISABELLE</t>
  </si>
  <si>
    <t>IGNACE ISABELLE - INSPIR'</t>
  </si>
  <si>
    <t>11788212478</t>
  </si>
  <si>
    <t>42477250700044</t>
  </si>
  <si>
    <t>674140</t>
  </si>
  <si>
    <t>06 16 24 23 59</t>
  </si>
  <si>
    <t>22 Rue GAMBETTA</t>
  </si>
  <si>
    <t>IG PERPECTIVES</t>
  </si>
  <si>
    <t>11755231875</t>
  </si>
  <si>
    <t>81411306400020</t>
  </si>
  <si>
    <t>677279</t>
  </si>
  <si>
    <t>06 17 20 62 35</t>
  </si>
  <si>
    <t>11 Boulevard Des Recollets</t>
  </si>
  <si>
    <t>17/11/2024</t>
  </si>
  <si>
    <t>IF3S EN DU GIP FCIP TOULOUSE</t>
  </si>
  <si>
    <t>IF3S EN DU GIP FORMATION ET CERTIFICATION POUR L'INSERTION PROFESSIONNELLE</t>
  </si>
  <si>
    <t>7331P006331</t>
  </si>
  <si>
    <t>18310907300043</t>
  </si>
  <si>
    <t>475592</t>
  </si>
  <si>
    <t>05 56 37 44 40</t>
  </si>
  <si>
    <t>Z.A ACHARD - BAT C1</t>
  </si>
  <si>
    <t>176 Rue ACHARD</t>
  </si>
  <si>
    <t>IF2P EVOLUTION</t>
  </si>
  <si>
    <t>72330905833</t>
  </si>
  <si>
    <t>79353557600029</t>
  </si>
  <si>
    <t>668230</t>
  </si>
  <si>
    <t>04 78 62 02 02</t>
  </si>
  <si>
    <t>113 Rue marietton</t>
  </si>
  <si>
    <t>IF2M</t>
  </si>
  <si>
    <t>82691128969</t>
  </si>
  <si>
    <t>52358209600039</t>
  </si>
  <si>
    <t>662434</t>
  </si>
  <si>
    <t>06 61 75 82 87</t>
  </si>
  <si>
    <t>53 Rue DES PEUPLIERS</t>
  </si>
  <si>
    <t>IFWAY CONSEIL</t>
  </si>
  <si>
    <t>11756085275</t>
  </si>
  <si>
    <t>84307645600022</t>
  </si>
  <si>
    <t>408864</t>
  </si>
  <si>
    <t>01 45 47 02 00</t>
  </si>
  <si>
    <t>33 Rue RAVON</t>
  </si>
  <si>
    <t>IFTEC</t>
  </si>
  <si>
    <t>11920021092</t>
  </si>
  <si>
    <t>32404717400028</t>
  </si>
  <si>
    <t>676949</t>
  </si>
  <si>
    <t>01 43 77 77 45</t>
  </si>
  <si>
    <t>6 Rue Albert Einstein</t>
  </si>
  <si>
    <t>IFTE IDF</t>
  </si>
  <si>
    <t>11940882494</t>
  </si>
  <si>
    <t>79350774000041</t>
  </si>
  <si>
    <t>571490</t>
  </si>
  <si>
    <t>01 64 35 21 50</t>
  </si>
  <si>
    <t>17 Rue Guillaume Briçonnet</t>
  </si>
  <si>
    <t>IFSI MEAUX</t>
  </si>
  <si>
    <t>20006347700067</t>
  </si>
  <si>
    <t>650389</t>
  </si>
  <si>
    <t>03 84 79 41 40</t>
  </si>
  <si>
    <t>6 Rue Jean Flamand</t>
  </si>
  <si>
    <t>IFSI JURA NORD DU CH LOUIS PASTEUR</t>
  </si>
  <si>
    <t>IFSI JURA NORD DU CENTRE HOSPITALIER LOUIS PASTEUR</t>
  </si>
  <si>
    <t>27390129339</t>
  </si>
  <si>
    <t>26390004500109</t>
  </si>
  <si>
    <t>9313</t>
  </si>
  <si>
    <t>04 78 61 81 81</t>
  </si>
  <si>
    <t>20 Quai Claude Bernard</t>
  </si>
  <si>
    <t>IFSI J LEPERCQ DU CH ST JOSEPH ST LUC</t>
  </si>
  <si>
    <t>IFSI J LEPRECQ DU CENTRE HOSPITALIER SAINT JOSEPH SAINT LUC</t>
  </si>
  <si>
    <t>82690010269</t>
  </si>
  <si>
    <t>39055507600012</t>
  </si>
  <si>
    <t>524578</t>
  </si>
  <si>
    <t>04 76 56 42 34</t>
  </si>
  <si>
    <t>3 Rue de la Gare</t>
  </si>
  <si>
    <t>IFSI IFAS CHAI ST EGREVE</t>
  </si>
  <si>
    <t>IFSI IFAS ST EGREVE CENTRE HOSPITALIER ALPES ISERE</t>
  </si>
  <si>
    <t>82380413438</t>
  </si>
  <si>
    <t>26380021100066</t>
  </si>
  <si>
    <t>584460</t>
  </si>
  <si>
    <t>08039</t>
  </si>
  <si>
    <t>0475534340</t>
  </si>
  <si>
    <t>3 Rue GENERAL DE CHABRILLAN</t>
  </si>
  <si>
    <t>IFSI IFAS MONTELIMAR</t>
  </si>
  <si>
    <t>IFSI IFAS DU GROUPEMENT HOSPITALIER PORTES DE PROVENCE</t>
  </si>
  <si>
    <t>84260264526</t>
  </si>
  <si>
    <t>20006353500054</t>
  </si>
  <si>
    <t>629571</t>
  </si>
  <si>
    <t>03 29 45 88 88</t>
  </si>
  <si>
    <t>1 Boulevard D Argonne</t>
  </si>
  <si>
    <t>IFSI IFAS DU CH DE BAR LE DUC</t>
  </si>
  <si>
    <t>IFSI IFAS DU CENTRE HOSPITALIER GENERAL DE BAR LE DUC</t>
  </si>
  <si>
    <t>41550033455</t>
  </si>
  <si>
    <t>26550002500126</t>
  </si>
  <si>
    <t>486784</t>
  </si>
  <si>
    <t>04 93 69 70 59</t>
  </si>
  <si>
    <t>CS 50008</t>
  </si>
  <si>
    <t>15 Avenue des Broussailles</t>
  </si>
  <si>
    <t>IFSI IFAS CH CANNES</t>
  </si>
  <si>
    <t>IFSI IFAS DU CENTRE HOSPITALIER DE CANNES SIMONE VEIL</t>
  </si>
  <si>
    <t>9306P003106</t>
  </si>
  <si>
    <t>26060020000034</t>
  </si>
  <si>
    <t>584204</t>
  </si>
  <si>
    <t>03 80 24 44 49</t>
  </si>
  <si>
    <t>BP40104</t>
  </si>
  <si>
    <t>Avenue guigogne de salins</t>
  </si>
  <si>
    <t>IFSI IFAS DES HOSPICES CIVILS DE BEAUNE</t>
  </si>
  <si>
    <t>27210377421</t>
  </si>
  <si>
    <t>20004782700056</t>
  </si>
  <si>
    <t>653433</t>
  </si>
  <si>
    <t>02 43 43 43 30</t>
  </si>
  <si>
    <t>194 Avenue RUBILLARD</t>
  </si>
  <si>
    <t>IFSI IFAS DE L'HOPITAL DU MANS</t>
  </si>
  <si>
    <t>52720100672</t>
  </si>
  <si>
    <t>26720016000047</t>
  </si>
  <si>
    <t>634347</t>
  </si>
  <si>
    <t>01 69 92 52 52</t>
  </si>
  <si>
    <t>Avenue Du 8 Mai 1945</t>
  </si>
  <si>
    <t>IFSI IFAS DE L'EPS BARTHELEMY DURAND ETAMPES</t>
  </si>
  <si>
    <t>IFSI IFAS DE L'ETS PUBLIC DE SANTE BARTHELEMY DURAND</t>
  </si>
  <si>
    <t>11910595391</t>
  </si>
  <si>
    <t>26910009500448</t>
  </si>
  <si>
    <t>480319</t>
  </si>
  <si>
    <t>03 44 23 60 00</t>
  </si>
  <si>
    <t>BP 50029</t>
  </si>
  <si>
    <t>5 Rue DE BOURGOGNE</t>
  </si>
  <si>
    <t>IFSI IFAS CHICN</t>
  </si>
  <si>
    <t>IFSI IFAS CHI COMPIEGNE NOYON</t>
  </si>
  <si>
    <t>22600271560</t>
  </si>
  <si>
    <t>20003465000040</t>
  </si>
  <si>
    <t>468538</t>
  </si>
  <si>
    <t>02918</t>
  </si>
  <si>
    <t>03 80 89 64 42</t>
  </si>
  <si>
    <t>3 bis Avenue Pasteur</t>
  </si>
  <si>
    <t>IFSI IFAS DE HAUTE COTE D OR DU CH DE SEMUR EN AUXOIS</t>
  </si>
  <si>
    <t>IFSI IFAS CH ROBERT MORLEVAT SEMUR EN AUXOIS</t>
  </si>
  <si>
    <t>26210284121</t>
  </si>
  <si>
    <t>26210018300116</t>
  </si>
  <si>
    <t>628566</t>
  </si>
  <si>
    <t>03 87 23 24 25</t>
  </si>
  <si>
    <t>57400 SARREBOURG</t>
  </si>
  <si>
    <t>Chg Saint Nicolas</t>
  </si>
  <si>
    <t>25 bis Avenue du Général Charles de GAULLE</t>
  </si>
  <si>
    <t>IFSI SARREBOURG</t>
  </si>
  <si>
    <t>IFSI IFAS - INSTITUT DE FORMATION SIMONE VEIL DU CH DE SARREBOURG</t>
  </si>
  <si>
    <t>41570245657</t>
  </si>
  <si>
    <t>26570313200034</t>
  </si>
  <si>
    <t>494823</t>
  </si>
  <si>
    <t>04 50 83 24 70</t>
  </si>
  <si>
    <t>BP 526</t>
  </si>
  <si>
    <t>3 Avenue de la Dame</t>
  </si>
  <si>
    <t>IFSI ET IFAS DU CHI LES HOPITAUX DU LEMAN</t>
  </si>
  <si>
    <t>8274P157274</t>
  </si>
  <si>
    <t>26741103100045</t>
  </si>
  <si>
    <t>578769</t>
  </si>
  <si>
    <t>04 75 67 35 00</t>
  </si>
  <si>
    <t>BP 119</t>
  </si>
  <si>
    <t>Rue DU BON PASTEUR</t>
  </si>
  <si>
    <t>IFSI ET IFAS DU CH ARDECHE NORD ANNONAY</t>
  </si>
  <si>
    <t>IFSI ET IFAS DU CENTRE HOSPITALIER ARDECHE NORD</t>
  </si>
  <si>
    <t>84070102407</t>
  </si>
  <si>
    <t>26070001800021</t>
  </si>
  <si>
    <t>665319</t>
  </si>
  <si>
    <t>02 51 36 62 07</t>
  </si>
  <si>
    <t>33 Rue DU MARECHAL KOENIG</t>
  </si>
  <si>
    <t>IFSI DU CHD LA ROCHE SUR YON</t>
  </si>
  <si>
    <t>52850109585</t>
  </si>
  <si>
    <t>26850242400289</t>
  </si>
  <si>
    <t>663153</t>
  </si>
  <si>
    <t>03 83 92 51 51</t>
  </si>
  <si>
    <t>IFSI DU CPN LAXOU</t>
  </si>
  <si>
    <t>IFSI DU CENTRE PSYCHOTHERAPIQUE DE NANCY LAXOU</t>
  </si>
  <si>
    <t>26540011900284</t>
  </si>
  <si>
    <t>686475</t>
  </si>
  <si>
    <t>03 26 78 74 53</t>
  </si>
  <si>
    <t>41 Rue COGNACQ JAY</t>
  </si>
  <si>
    <t>IFSI DU CHU REIMS</t>
  </si>
  <si>
    <t>IFSI DU CENTRE HOSPITALIER UNIVERSITAIRE REIMS</t>
  </si>
  <si>
    <t>2151P002551</t>
  </si>
  <si>
    <t>26510005700388</t>
  </si>
  <si>
    <t>468496</t>
  </si>
  <si>
    <t>02173</t>
  </si>
  <si>
    <t>02 62 90 57 15</t>
  </si>
  <si>
    <t>Allée Des Topazes Site Felix Guyon Bellepierre</t>
  </si>
  <si>
    <t>IFSI DE SAINT DENIS DU CHU REUNION</t>
  </si>
  <si>
    <t>IFSI DU CENTRE HOSPITALIER UNIVERSITAIRE LA REUNION</t>
  </si>
  <si>
    <t>20003001300128</t>
  </si>
  <si>
    <t>566317</t>
  </si>
  <si>
    <t>05 53 45 26 89</t>
  </si>
  <si>
    <t>BP 9052</t>
  </si>
  <si>
    <t>80 Avenue Georges Pompidou</t>
  </si>
  <si>
    <t>IFSI DU CH PERIGUEUX</t>
  </si>
  <si>
    <t>IFSI DU CENTRE HOSPITALIER PERIGUEUX</t>
  </si>
  <si>
    <t>598215</t>
  </si>
  <si>
    <t>03 24 55 66 90</t>
  </si>
  <si>
    <t>1 Rue Pierre Hallali</t>
  </si>
  <si>
    <t>IFSI DU CHI NORD ARDENNES CHARLEVILLE MEZIERES</t>
  </si>
  <si>
    <t>IFSI DU CENTRE HOSPITALIER INTERCOMMUNAL NORD ARDENNES</t>
  </si>
  <si>
    <t>44080062708</t>
  </si>
  <si>
    <t>20009020700107</t>
  </si>
  <si>
    <t>672348</t>
  </si>
  <si>
    <t>01 43 86 23 73</t>
  </si>
  <si>
    <t>94190 VILLENEUVE ST GEORGES</t>
  </si>
  <si>
    <t>40 Allée De La Source</t>
  </si>
  <si>
    <t>IFSI DU CHIV VILLENEUVE ST GEORGES</t>
  </si>
  <si>
    <t>IFSI DU CENTRE HOSPITALIER INTERCOMMUNAL DE VILLENEUVE ST GEORGES</t>
  </si>
  <si>
    <t>1194P003494</t>
  </si>
  <si>
    <t>26940120400079</t>
  </si>
  <si>
    <t>672592</t>
  </si>
  <si>
    <t>05 63 71 60 50</t>
  </si>
  <si>
    <t>BP 60418</t>
  </si>
  <si>
    <t>18 Rue SOEUR RICHARD</t>
  </si>
  <si>
    <t>IFSI DU CHIC CASTRES MAZAMET</t>
  </si>
  <si>
    <t>IFSI DU CENTRE HOSPITALIER INTERCOMMUNAL DE CASTRES MAZAMET</t>
  </si>
  <si>
    <t>7381P002181</t>
  </si>
  <si>
    <t>26810005400066</t>
  </si>
  <si>
    <t>645692</t>
  </si>
  <si>
    <t>04 74 31 30 41</t>
  </si>
  <si>
    <t>Montee Dr Maurice Chapuis</t>
  </si>
  <si>
    <t>IFSI DU CH VIENNE</t>
  </si>
  <si>
    <t>IFSI DU CENTRE HOSPITALIER GENERAL LUCIEN HUSSEL</t>
  </si>
  <si>
    <t>8238P374838</t>
  </si>
  <si>
    <t>26380032800035</t>
  </si>
  <si>
    <t>647871</t>
  </si>
  <si>
    <t>05 55 96 40 23</t>
  </si>
  <si>
    <t>2 Avenue du Docteur Roullet</t>
  </si>
  <si>
    <t>IFSI DU CH USSEL</t>
  </si>
  <si>
    <t>IFSI DU CENTRE HOSPITALIER D'USSEL</t>
  </si>
  <si>
    <t>685148</t>
  </si>
  <si>
    <t>03 89 78 70 63</t>
  </si>
  <si>
    <t>27 Rue du 4eme RSM</t>
  </si>
  <si>
    <t>IFSI DU CH DE ROUFFACH</t>
  </si>
  <si>
    <t>IFSI DU CENTRE HOSPITALIER DE ROUFFACH</t>
  </si>
  <si>
    <t>4268P001368</t>
  </si>
  <si>
    <t>26680019200038</t>
  </si>
  <si>
    <t>675064</t>
  </si>
  <si>
    <t>02 41 49 66 57</t>
  </si>
  <si>
    <t>1 Rue Marengo</t>
  </si>
  <si>
    <t>IFSI DU CH DE CHOLET</t>
  </si>
  <si>
    <t>IFSI DU CENTRE HOSPITALIER DE CHOLET</t>
  </si>
  <si>
    <t>52490303949</t>
  </si>
  <si>
    <t>26490039000024</t>
  </si>
  <si>
    <t>611402</t>
  </si>
  <si>
    <t>01 64 92 91 13</t>
  </si>
  <si>
    <t>18 Avenue De Verdun</t>
  </si>
  <si>
    <t>IFSI DU CH D'ARPAJON</t>
  </si>
  <si>
    <t>IFSI DU CENTRE HOSPITALIER D'ARPAJON</t>
  </si>
  <si>
    <t>11910524491</t>
  </si>
  <si>
    <t>26910001200088</t>
  </si>
  <si>
    <t>571635</t>
  </si>
  <si>
    <t>05 53 69 78 28</t>
  </si>
  <si>
    <t>Route DE VILLENEUVE</t>
  </si>
  <si>
    <t>IFSI DU CH AGEN NERAC</t>
  </si>
  <si>
    <t>IFSI DU CENTRE HOSPITALIER AGEN NERAC</t>
  </si>
  <si>
    <t>625498</t>
  </si>
  <si>
    <t>02 62 35 95 74</t>
  </si>
  <si>
    <t>Chu Sud De La Reunion</t>
  </si>
  <si>
    <t>IFSI DE ST PIERRE DU CHU DE LA REUNION</t>
  </si>
  <si>
    <t>IFSI DE ST PIERRE DU CENTRE HOSPITALIER UNIVERSITAIRE DE LA REUNION</t>
  </si>
  <si>
    <t>20003001300169</t>
  </si>
  <si>
    <t>124746</t>
  </si>
  <si>
    <t>01658</t>
  </si>
  <si>
    <t>05 57 12 40 40</t>
  </si>
  <si>
    <t>BP 48</t>
  </si>
  <si>
    <t>130 Rue ROBESPIERRE</t>
  </si>
  <si>
    <t>IFSI MSP BAGATELLE TALENCE</t>
  </si>
  <si>
    <t>IFSI DE MAISON DE SANTE PROTESTANTE BAGATELLE</t>
  </si>
  <si>
    <t>655399</t>
  </si>
  <si>
    <t>06 19 48 95 67</t>
  </si>
  <si>
    <t>28 Boulevard Albert Claveille</t>
  </si>
  <si>
    <t>IFSI DE MSP BAGATELLE JOHN BOST BERGERAC</t>
  </si>
  <si>
    <t>525844</t>
  </si>
  <si>
    <t>EPSM DE L'AGGLOMERATION LILLOISE</t>
  </si>
  <si>
    <t>117 Avenue du Maréchal de Lattre de Tassigny - BP 26</t>
  </si>
  <si>
    <t>IFSI DE L'EPSM DE L'AGGLOMERATION LILLOISE</t>
  </si>
  <si>
    <t>26590870700200</t>
  </si>
  <si>
    <t>661077</t>
  </si>
  <si>
    <t>01 57 96 13 20</t>
  </si>
  <si>
    <t>27 Rue edouard palleron</t>
  </si>
  <si>
    <t>IFSI DE LA FONDATION OEUVRE DE LA CROIX SAINT SIMON</t>
  </si>
  <si>
    <t>78480968300658</t>
  </si>
  <si>
    <t>570837</t>
  </si>
  <si>
    <t>01 60 74 10 29</t>
  </si>
  <si>
    <t>77920 SAMOIS SUR SEINE</t>
  </si>
  <si>
    <t>80 Route De Valvins</t>
  </si>
  <si>
    <t>28/09/2017</t>
  </si>
  <si>
    <t>IFSI DE FONTAINEBLEAU DU CH SUD SEINE ET MARNE</t>
  </si>
  <si>
    <t>IFSI DE FONTAINEBLEAU DU CENTRE HOSPITALIER DU SUD SEINE ET MARNE</t>
  </si>
  <si>
    <t>20006345100146</t>
  </si>
  <si>
    <t>566275</t>
  </si>
  <si>
    <t>05 59 44 68 00</t>
  </si>
  <si>
    <t>Avenue de l'interne Jacques Loeb</t>
  </si>
  <si>
    <t>IFSI CHCB BAYONNE</t>
  </si>
  <si>
    <t>IFSI CENTRE HOSPITALIER DE LA COTE BASQUE</t>
  </si>
  <si>
    <t>157181</t>
  </si>
  <si>
    <t>BP 6006</t>
  </si>
  <si>
    <t>1 Avenue D'ESTREES</t>
  </si>
  <si>
    <t>IFSI CENTRE HOSPITALIER A. ROSEMON DE CAYENNE</t>
  </si>
  <si>
    <t>96973036997</t>
  </si>
  <si>
    <t>26973302800048</t>
  </si>
  <si>
    <t>23498</t>
  </si>
  <si>
    <t>01 34 23 24 25</t>
  </si>
  <si>
    <t>69 Rue du Lieutenant-colonel Prudhon</t>
  </si>
  <si>
    <t>IFSI CH ARGENTEUIL</t>
  </si>
  <si>
    <t>IFSI CAMILLE CLAUDEL CTRE HOSPITALIER VICTOR DUPOUY</t>
  </si>
  <si>
    <t>26950163100189</t>
  </si>
  <si>
    <t>1685</t>
  </si>
  <si>
    <t>01 46 25 20 00</t>
  </si>
  <si>
    <t>11 Rue Guillaume Lenoir</t>
  </si>
  <si>
    <t>IFSI HOPITAL FOCH</t>
  </si>
  <si>
    <t>IFSI ASSOCIATION HOPITAL FOCH</t>
  </si>
  <si>
    <t>11921916392</t>
  </si>
  <si>
    <t>40845729900027</t>
  </si>
  <si>
    <t>234862</t>
  </si>
  <si>
    <t>02638</t>
  </si>
  <si>
    <t>04 37 61 67 10</t>
  </si>
  <si>
    <t>180 Rue De La Forestiere</t>
  </si>
  <si>
    <t>IFSI DU BUGEY DU CH D'HAUTEVILLE</t>
  </si>
  <si>
    <t>IFSI AIDES SOIGNANTS DU BUGEY DU CENTRE HOSPITALIER PUBLIC D'HAUTEVILLE</t>
  </si>
  <si>
    <t>84010175701</t>
  </si>
  <si>
    <t>26011019200085</t>
  </si>
  <si>
    <t>588805</t>
  </si>
  <si>
    <t>03 29 83 64 14</t>
  </si>
  <si>
    <t>B.P. 20713</t>
  </si>
  <si>
    <t>Promenade DE LA DIGUE</t>
  </si>
  <si>
    <t>IFSI - IFAS DU CH VERDUN</t>
  </si>
  <si>
    <t>IFSI - IFAS DU CENTRE HOSPITALIER VERDUN</t>
  </si>
  <si>
    <t>44550047955</t>
  </si>
  <si>
    <t>20003978200178</t>
  </si>
  <si>
    <t>573930</t>
  </si>
  <si>
    <t>03 86 71 84 20</t>
  </si>
  <si>
    <t>15 Rue DU DONJON</t>
  </si>
  <si>
    <t>IFSI IFAS DU CH DE NEVERS</t>
  </si>
  <si>
    <t>IFSI  IFAS DU CENTRE HOSPITALIER DE NEVERS</t>
  </si>
  <si>
    <t>2658P002058</t>
  </si>
  <si>
    <t>20001120300037</t>
  </si>
  <si>
    <t>556646</t>
  </si>
  <si>
    <t>04 50 83 48 12</t>
  </si>
  <si>
    <t>CITE DE SOLIDARITE INTERNATIONALE</t>
  </si>
  <si>
    <t>IFSEN</t>
  </si>
  <si>
    <t>82740297374</t>
  </si>
  <si>
    <t>79848876300011</t>
  </si>
  <si>
    <t>650833</t>
  </si>
  <si>
    <t>04 86 84 00 68</t>
  </si>
  <si>
    <t>60 Rue FRANCOIS 1ER</t>
  </si>
  <si>
    <t>IFSEM FORMALYS PARIS</t>
  </si>
  <si>
    <t>IFSEM FORMALYS</t>
  </si>
  <si>
    <t>11756591975</t>
  </si>
  <si>
    <t>91952406600017</t>
  </si>
  <si>
    <t>640438</t>
  </si>
  <si>
    <t>03 82 34 05 50</t>
  </si>
  <si>
    <t>9 Rue DES FRERES</t>
  </si>
  <si>
    <t>IFSEC</t>
  </si>
  <si>
    <t>IFSEC FORMATION</t>
  </si>
  <si>
    <t>44570364257</t>
  </si>
  <si>
    <t>82155531500018</t>
  </si>
  <si>
    <t>686086</t>
  </si>
  <si>
    <t>02 33 80 08 80</t>
  </si>
  <si>
    <t>25 Rue BALZAC</t>
  </si>
  <si>
    <t>IFRES DE L'APN ALENCON</t>
  </si>
  <si>
    <t>IFRES DE L'ASSOCIATION PIERRE NOAL</t>
  </si>
  <si>
    <t>25610064861</t>
  </si>
  <si>
    <t>31491218900037</t>
  </si>
  <si>
    <t>658418</t>
  </si>
  <si>
    <t>06 98 16 45 39</t>
  </si>
  <si>
    <t>74400 CHAMONIX MONT BLANC</t>
  </si>
  <si>
    <t>6EME ETAGE PROM DU FORI,</t>
  </si>
  <si>
    <t>TOUR 2 PUMORI</t>
  </si>
  <si>
    <t>IFREMMONT</t>
  </si>
  <si>
    <t>82740212574</t>
  </si>
  <si>
    <t>48743081100025</t>
  </si>
  <si>
    <t>683905</t>
  </si>
  <si>
    <t>07 83 09 46 48</t>
  </si>
  <si>
    <t>61380 SOLIGNY LA TRAPPE</t>
  </si>
  <si>
    <t>LA VALLEE</t>
  </si>
  <si>
    <t>IFRAM</t>
  </si>
  <si>
    <t>28610109861</t>
  </si>
  <si>
    <t>91307121300015</t>
  </si>
  <si>
    <t>558734</t>
  </si>
  <si>
    <t>Chez C B Services</t>
  </si>
  <si>
    <t>4 Rue Des Freres Picco C</t>
  </si>
  <si>
    <t>IFRAD</t>
  </si>
  <si>
    <t>93060669706</t>
  </si>
  <si>
    <t>50143393200024</t>
  </si>
  <si>
    <t>622370</t>
  </si>
  <si>
    <t>0800 930 861</t>
  </si>
  <si>
    <t>BP 80621</t>
  </si>
  <si>
    <t>29 Rue DU 11 NOVEMBRE 1918</t>
  </si>
  <si>
    <t>06/04/2021</t>
  </si>
  <si>
    <t>IFPA CHALON SUR SAONE</t>
  </si>
  <si>
    <t>IFPA SAS</t>
  </si>
  <si>
    <t>27710295971</t>
  </si>
  <si>
    <t>89121353000019</t>
  </si>
  <si>
    <t>627008</t>
  </si>
  <si>
    <t>POLE REPUBLIQUE 2</t>
  </si>
  <si>
    <t>11 Rue VICTOR GRIGNARD</t>
  </si>
  <si>
    <t>IFPA AFIB POITIERS</t>
  </si>
  <si>
    <t>75860170086</t>
  </si>
  <si>
    <t>85119528900018</t>
  </si>
  <si>
    <t>526538</t>
  </si>
  <si>
    <t>03 66 72 84 31</t>
  </si>
  <si>
    <t>36 Rue DU MARECHAL FOCH</t>
  </si>
  <si>
    <t>IFORTPSY</t>
  </si>
  <si>
    <t>IFORTPSY SAS</t>
  </si>
  <si>
    <t>31590877159</t>
  </si>
  <si>
    <t>80151137900027</t>
  </si>
  <si>
    <t>680862</t>
  </si>
  <si>
    <t>05 61 34 39 80</t>
  </si>
  <si>
    <t>4 Rue Jean Giono</t>
  </si>
  <si>
    <t>IFORM BALMA</t>
  </si>
  <si>
    <t>IFORM</t>
  </si>
  <si>
    <t>73310344631</t>
  </si>
  <si>
    <t>43142174200047</t>
  </si>
  <si>
    <t>262158</t>
  </si>
  <si>
    <t>BATIMENT 13</t>
  </si>
  <si>
    <t>16 Avenue CHARLES DE GAULLE</t>
  </si>
  <si>
    <t>43142174200021</t>
  </si>
  <si>
    <t>290142</t>
  </si>
  <si>
    <t>02 99 90 65 00</t>
  </si>
  <si>
    <t>56130 NIVILLAC</t>
  </si>
  <si>
    <t>ZA DES METAIRIES BP 21</t>
  </si>
  <si>
    <t>IFOPSE</t>
  </si>
  <si>
    <t>53560606156</t>
  </si>
  <si>
    <t>38259766400012</t>
  </si>
  <si>
    <t>606364</t>
  </si>
  <si>
    <t>01 40 20 21 22</t>
  </si>
  <si>
    <t>10 Rue Cambacérès</t>
  </si>
  <si>
    <t>IFOD</t>
  </si>
  <si>
    <t>11755093375</t>
  </si>
  <si>
    <t>79769665500027</t>
  </si>
  <si>
    <t>174762</t>
  </si>
  <si>
    <t>01289</t>
  </si>
  <si>
    <t>03 88 55 28 95</t>
  </si>
  <si>
    <t>67960 ENTZHEIM</t>
  </si>
  <si>
    <t>Aeroparc D Entzheim Le Darington 6</t>
  </si>
  <si>
    <t>6 Rue Icare</t>
  </si>
  <si>
    <t>15/11/2016</t>
  </si>
  <si>
    <t>IFMO</t>
  </si>
  <si>
    <t>IFMO - QUALIPHARM L'INITIATIVE FRANCAISE DE MARKETING OFFICINAL</t>
  </si>
  <si>
    <t>35324049200036</t>
  </si>
  <si>
    <t>673602</t>
  </si>
  <si>
    <t>01 85 84 03 30</t>
  </si>
  <si>
    <t>25 Rue Ginoux</t>
  </si>
  <si>
    <t>IFMK DE L'EST FRANCILLIEN PARIS</t>
  </si>
  <si>
    <t>IFMK DE L'EST FRANCILLIEN</t>
  </si>
  <si>
    <t>11770822777</t>
  </si>
  <si>
    <t>88497136700013</t>
  </si>
  <si>
    <t>537482</t>
  </si>
  <si>
    <t>01 39 27 47 33</t>
  </si>
  <si>
    <t>CS 73082</t>
  </si>
  <si>
    <t>10 Rue du Champ Gaillard</t>
  </si>
  <si>
    <t>IFMEM CH POISSY ST GERMAIN</t>
  </si>
  <si>
    <t>IFMEM DU CENTRE HOSPITALIER POISSY S GERMAIN</t>
  </si>
  <si>
    <t>1178P004578</t>
  </si>
  <si>
    <t>26780580200167</t>
  </si>
  <si>
    <t>485779</t>
  </si>
  <si>
    <t>01 42 57 05 64</t>
  </si>
  <si>
    <t>2 Avenue RENE COTY</t>
  </si>
  <si>
    <t>IFM INSTITUT FRANCAIS DU MANAGEMENT</t>
  </si>
  <si>
    <t>11754953775</t>
  </si>
  <si>
    <t>78956082800012</t>
  </si>
  <si>
    <t>647044</t>
  </si>
  <si>
    <t>06 20 05 50 58</t>
  </si>
  <si>
    <t>6 Lotissement DU MAS NEUF</t>
  </si>
  <si>
    <t>IFM FORMATION CONSEIL</t>
  </si>
  <si>
    <t>93840306184</t>
  </si>
  <si>
    <t>51353065900020</t>
  </si>
  <si>
    <t>562233</t>
  </si>
  <si>
    <t>01 74 34 17 36</t>
  </si>
  <si>
    <t>IFIS  INTERACTIVE</t>
  </si>
  <si>
    <t>11921798492</t>
  </si>
  <si>
    <t>52247786800015</t>
  </si>
  <si>
    <t>598781</t>
  </si>
  <si>
    <t>01 58 39 39 50</t>
  </si>
  <si>
    <t>5 Rue LESPAGNOL</t>
  </si>
  <si>
    <t>IFIP INSTITUT DU PORC</t>
  </si>
  <si>
    <t>11750055275</t>
  </si>
  <si>
    <t>77568132300108</t>
  </si>
  <si>
    <t>ETS FERME DEPUIS LE 20 MAI 2016</t>
  </si>
  <si>
    <t>505511</t>
  </si>
  <si>
    <t>04 90 72 30 18</t>
  </si>
  <si>
    <t>84360 MERINDOL</t>
  </si>
  <si>
    <t>Quartier Les Martines</t>
  </si>
  <si>
    <t>IFI FORMATIONS ET CONSEIL</t>
  </si>
  <si>
    <t>IFI FORMATIONS &amp; CONSEIL</t>
  </si>
  <si>
    <t>93840148384</t>
  </si>
  <si>
    <t>40279470500036</t>
  </si>
  <si>
    <t>380090</t>
  </si>
  <si>
    <t>02822</t>
  </si>
  <si>
    <t>06 98 42 94 78</t>
  </si>
  <si>
    <t>90 Avenue NAPOLEON BONAPARTE</t>
  </si>
  <si>
    <t>IFFORTHECC</t>
  </si>
  <si>
    <t>93131594313</t>
  </si>
  <si>
    <t>49994046800022</t>
  </si>
  <si>
    <t>643117</t>
  </si>
  <si>
    <t>01 45 10 22 15</t>
  </si>
  <si>
    <t>VILLENEUVE SAINT GEORGES</t>
  </si>
  <si>
    <t>152 rue de paris</t>
  </si>
  <si>
    <t>IFFCOM PARIS</t>
  </si>
  <si>
    <t>11940927794</t>
  </si>
  <si>
    <t>82200289500016</t>
  </si>
  <si>
    <t>629340</t>
  </si>
  <si>
    <t>06 23 23 92 93</t>
  </si>
  <si>
    <t>13 Rue de l'Amiral Hamelin</t>
  </si>
  <si>
    <t>IFEP PARIS</t>
  </si>
  <si>
    <t>IFEP</t>
  </si>
  <si>
    <t>11755806975</t>
  </si>
  <si>
    <t>84001989700015</t>
  </si>
  <si>
    <t>663566</t>
  </si>
  <si>
    <t>21 Rue MERLET DE LA BOULAYE</t>
  </si>
  <si>
    <t>IFEAP</t>
  </si>
  <si>
    <t>IFEAP - ADEFEAP</t>
  </si>
  <si>
    <t>52490107549</t>
  </si>
  <si>
    <t>31914982900016</t>
  </si>
  <si>
    <t>686580</t>
  </si>
  <si>
    <t>5 Rue De Conflans</t>
  </si>
  <si>
    <t>IFDN</t>
  </si>
  <si>
    <t>11941106294</t>
  </si>
  <si>
    <t>90817892400019</t>
  </si>
  <si>
    <t>644250</t>
  </si>
  <si>
    <t>01 84 78 22 05</t>
  </si>
  <si>
    <t>70 Rue anatole france</t>
  </si>
  <si>
    <t>IFCV APPRENTISSAGE</t>
  </si>
  <si>
    <t>11922324192</t>
  </si>
  <si>
    <t>87990046200018</t>
  </si>
  <si>
    <t>636149</t>
  </si>
  <si>
    <t>02 46 85 02 95</t>
  </si>
  <si>
    <t>PARC D'ACTIVITE DU SUROIT</t>
  </si>
  <si>
    <t>IFCOSS</t>
  </si>
  <si>
    <t>53560965856</t>
  </si>
  <si>
    <t>78871516700029</t>
  </si>
  <si>
    <t>613782</t>
  </si>
  <si>
    <t>0666660148</t>
  </si>
  <si>
    <t>35530 BRECE</t>
  </si>
  <si>
    <t>7 RUE DU RUISSEAU</t>
  </si>
  <si>
    <t>IFCC FRANCE</t>
  </si>
  <si>
    <t>53350914935</t>
  </si>
  <si>
    <t>53860744100010</t>
  </si>
  <si>
    <t>414463</t>
  </si>
  <si>
    <t>04809</t>
  </si>
  <si>
    <t>06 78 73 46 25</t>
  </si>
  <si>
    <t>31210 FRANQUEVIELLE</t>
  </si>
  <si>
    <t>9 Quartier La Pouche</t>
  </si>
  <si>
    <t>IFCA PYRENEES</t>
  </si>
  <si>
    <t>73650063365</t>
  </si>
  <si>
    <t>78959907300036</t>
  </si>
  <si>
    <t>338059</t>
  </si>
  <si>
    <t>02 54 61 03 47</t>
  </si>
  <si>
    <t>17 Boulevard D'ANVAUX</t>
  </si>
  <si>
    <t>24360051536</t>
  </si>
  <si>
    <t>41226820300038</t>
  </si>
  <si>
    <t>622722</t>
  </si>
  <si>
    <t>05 62 14 45 67</t>
  </si>
  <si>
    <t>15 Rue BOUDEVILLE</t>
  </si>
  <si>
    <t>IFC DIS GROUPE</t>
  </si>
  <si>
    <t>73310693831</t>
  </si>
  <si>
    <t>42372594400049</t>
  </si>
  <si>
    <t>621481</t>
  </si>
  <si>
    <t>01 84 16 48 53</t>
  </si>
  <si>
    <t>1er Etage Gauche Le Cygne</t>
  </si>
  <si>
    <t>185 Avenue FRANKLIN ROOSEVELT</t>
  </si>
  <si>
    <t>IFASAD</t>
  </si>
  <si>
    <t>IFASAD - LIBERTY CARE</t>
  </si>
  <si>
    <t>93830499683</t>
  </si>
  <si>
    <t>48982035700049</t>
  </si>
  <si>
    <t>568016</t>
  </si>
  <si>
    <t>02 37 44 63 93</t>
  </si>
  <si>
    <t>1 Avenue Edgard Boutaric</t>
  </si>
  <si>
    <t>IFAS IFSI CHATEAUDUN</t>
  </si>
  <si>
    <t>IFAS IFSI CHATEAUDUN - CENTRE HOSPITALIER DE CHATEAUDUN</t>
  </si>
  <si>
    <t>2428P001328</t>
  </si>
  <si>
    <t>26280005500093</t>
  </si>
  <si>
    <t>121733</t>
  </si>
  <si>
    <t>01950</t>
  </si>
  <si>
    <t>04 73 51 10 00</t>
  </si>
  <si>
    <t>Chemin du Fau</t>
  </si>
  <si>
    <t>IFAS DU CH DE SECTEUR DE THIERS</t>
  </si>
  <si>
    <t>IFAS DU CTRE HOSPITALIER DE SECTEUR DE THIERS</t>
  </si>
  <si>
    <t>8363P003363</t>
  </si>
  <si>
    <t>26630785900139</t>
  </si>
  <si>
    <t>653329</t>
  </si>
  <si>
    <t>03 29 52 83 00</t>
  </si>
  <si>
    <t>11 Rue DE LA VAXENAIRE</t>
  </si>
  <si>
    <t>IFAS DU CHI HMV ST DIE DES VOSGES</t>
  </si>
  <si>
    <t>IFAS DU CTRE HOSP INTERCOMMUNAL HOPITAUX MASSIF DES VOSGES</t>
  </si>
  <si>
    <t>44880159188</t>
  </si>
  <si>
    <t>20009682400269</t>
  </si>
  <si>
    <t>585713</t>
  </si>
  <si>
    <t>05 53 82 82 82</t>
  </si>
  <si>
    <t>24700 MONTPON MENESTEROL</t>
  </si>
  <si>
    <t>Vauclaire</t>
  </si>
  <si>
    <t>IFAS DU CENTRE HOSPITALIER VAUCLAIRE MONTPON MENESTEROL</t>
  </si>
  <si>
    <t>647550</t>
  </si>
  <si>
    <t>03 61 56 01 20</t>
  </si>
  <si>
    <t>47 Rue DE LA REPUBLIQUE</t>
  </si>
  <si>
    <t>IFAS DU CH DU CATEAU CAMBRESIS</t>
  </si>
  <si>
    <t>IFAS DU CENTRE HOSPITALIER DU CATEAU CAMBRESIS</t>
  </si>
  <si>
    <t>32591076959</t>
  </si>
  <si>
    <t>26590692500085</t>
  </si>
  <si>
    <t>625516</t>
  </si>
  <si>
    <t>GROUPE HOSPITALIER SUD REUNION</t>
  </si>
  <si>
    <t>TERRE SAINTE</t>
  </si>
  <si>
    <t>IFAS DE ST PIERRE DU CHU DE LA REUNION</t>
  </si>
  <si>
    <t>IFAS DE ST PIERRE DU CENTRE HOSPITALIER UNIVERSITAIRE DE LA REUNION</t>
  </si>
  <si>
    <t>20003001300193</t>
  </si>
  <si>
    <t>625504</t>
  </si>
  <si>
    <t>CHU BELLEPIERRE SITE FELIX GUYON</t>
  </si>
  <si>
    <t>Allée DES TOPAZES</t>
  </si>
  <si>
    <t>IFAS DE ST DENIS DU CHU DE LA REUNION</t>
  </si>
  <si>
    <t>IFAS DE ST DENIS DU CENTRE HOSPITALIER UNIVERSITAIRE DE LA REUNION</t>
  </si>
  <si>
    <t>20003001300227</t>
  </si>
  <si>
    <t>557213</t>
  </si>
  <si>
    <t>05 57 12 34 56</t>
  </si>
  <si>
    <t>201 Rue Robespierre</t>
  </si>
  <si>
    <t>IFAS DE MSP BAGATELLE TALENCE</t>
  </si>
  <si>
    <t>IFAS DE MAISON DE SANTE PROTESTANTE BAGATELLE</t>
  </si>
  <si>
    <t>677590</t>
  </si>
  <si>
    <t>02 47 23 30 00</t>
  </si>
  <si>
    <t>37400 AMBOISE</t>
  </si>
  <si>
    <t>13 Avenue EMILE GOUNIN</t>
  </si>
  <si>
    <t>IFAS DU CHI AMBOISE CHATEAURENAULT</t>
  </si>
  <si>
    <t>IFAS AMBOISE DU CTRE HOSPITALIER INTERCOM AMBOISE CHATEAURENAULT</t>
  </si>
  <si>
    <t>24370481637</t>
  </si>
  <si>
    <t>26370707700164</t>
  </si>
  <si>
    <t>425758</t>
  </si>
  <si>
    <t>03 20 09 99 08</t>
  </si>
  <si>
    <t>2 Rue DENIS PAPIN</t>
  </si>
  <si>
    <t>IFAR</t>
  </si>
  <si>
    <t>IFAR INTERVENTION FORMATION ACTION RECHERCHE</t>
  </si>
  <si>
    <t>31590626559</t>
  </si>
  <si>
    <t>48318752200014</t>
  </si>
  <si>
    <t>414530</t>
  </si>
  <si>
    <t>09 53 26 27 74</t>
  </si>
  <si>
    <t>310 Rue RUE DE L'ECOSSAIS</t>
  </si>
  <si>
    <t>IFAP'TITUDE</t>
  </si>
  <si>
    <t>82691111669</t>
  </si>
  <si>
    <t>52182439100036</t>
  </si>
  <si>
    <t>538103</t>
  </si>
  <si>
    <t>01 64 04 79 04</t>
  </si>
  <si>
    <t>68 Rue DU GENERAL LECLERC</t>
  </si>
  <si>
    <t>IFAP COULOMMIERS</t>
  </si>
  <si>
    <t>IFAP MANAGEMENT</t>
  </si>
  <si>
    <t>11770464777</t>
  </si>
  <si>
    <t>50922525600015</t>
  </si>
  <si>
    <t>599876</t>
  </si>
  <si>
    <t>0788978466</t>
  </si>
  <si>
    <t>PAT MILLENAIRE 11</t>
  </si>
  <si>
    <t>1350 Avenue ALBERT EINSTEIN</t>
  </si>
  <si>
    <t>IF'AM CONSEILS</t>
  </si>
  <si>
    <t>IF'AM - CONSEILS</t>
  </si>
  <si>
    <t>76340926234</t>
  </si>
  <si>
    <t>82496884600025</t>
  </si>
  <si>
    <t>241910</t>
  </si>
  <si>
    <t>34190 GANGES</t>
  </si>
  <si>
    <t>MAISON DE L'ENTREPRISE</t>
  </si>
  <si>
    <t>Place JULES FERRY</t>
  </si>
  <si>
    <t>22/08/2014</t>
  </si>
  <si>
    <t>IFAD</t>
  </si>
  <si>
    <t>91340286734</t>
  </si>
  <si>
    <t>38078886900028</t>
  </si>
  <si>
    <t>646556</t>
  </si>
  <si>
    <t>05 56 36 72 23</t>
  </si>
  <si>
    <t>19-21 Avenue Léonard de Vinci</t>
  </si>
  <si>
    <t>IFA FORMA SANTE PESSAC</t>
  </si>
  <si>
    <t>IFABO - FORMA SANTE</t>
  </si>
  <si>
    <t>24450173545</t>
  </si>
  <si>
    <t>42030962700081</t>
  </si>
  <si>
    <t>504749</t>
  </si>
  <si>
    <t>06652</t>
  </si>
  <si>
    <t>06 62 14 18 72</t>
  </si>
  <si>
    <t>29730 TREFFIAGAT</t>
  </si>
  <si>
    <t>2 ter Rue de La Republique</t>
  </si>
  <si>
    <t>53290889329</t>
  </si>
  <si>
    <t>80292974500023</t>
  </si>
  <si>
    <t>663414</t>
  </si>
  <si>
    <t>11 Rue Du Tronquet</t>
  </si>
  <si>
    <t>IFA MARCEL SAUVAGE CFA DU CCIM MONT ST AIGNAN</t>
  </si>
  <si>
    <t>IFA MARCEL SAUVAGE CFA DU CCIM ROUEN METROPOLE</t>
  </si>
  <si>
    <t>28760539776</t>
  </si>
  <si>
    <t>13002175100024</t>
  </si>
  <si>
    <t>659540</t>
  </si>
  <si>
    <t>02 35 52 85 00</t>
  </si>
  <si>
    <t>CENTRE FORMATION EMPLOI</t>
  </si>
  <si>
    <t>IFA MARCEL SAUVAGE CEFE DU CCIM MONT ST AIGNAN</t>
  </si>
  <si>
    <t>IFA MARCEL SAUVAGE CEFE DU CCIM ROUEN METROPOLE</t>
  </si>
  <si>
    <t>13002175100032</t>
  </si>
  <si>
    <t>587679</t>
  </si>
  <si>
    <t>01 42 60 13 22</t>
  </si>
  <si>
    <t>88 Boulevard SEBASTOPOL</t>
  </si>
  <si>
    <t>IF COS</t>
  </si>
  <si>
    <t>11755540375</t>
  </si>
  <si>
    <t>82388718700016</t>
  </si>
  <si>
    <t>452981</t>
  </si>
  <si>
    <t>05 56 95 64 11</t>
  </si>
  <si>
    <t>Za Les Sables</t>
  </si>
  <si>
    <t>296 Avenue Pasteur</t>
  </si>
  <si>
    <t>IF COACHING  LE HAILLAN</t>
  </si>
  <si>
    <t>IF COACHING</t>
  </si>
  <si>
    <t>72330703433</t>
  </si>
  <si>
    <t>44505811800065</t>
  </si>
  <si>
    <t>677966</t>
  </si>
  <si>
    <t>22 Chemin Behereko Landa</t>
  </si>
  <si>
    <t>IF</t>
  </si>
  <si>
    <t>75650515564</t>
  </si>
  <si>
    <t>90534828000025</t>
  </si>
  <si>
    <t>455052</t>
  </si>
  <si>
    <t>01 45 82 10 67</t>
  </si>
  <si>
    <t>8 Square DUNOIS</t>
  </si>
  <si>
    <t>IESTL</t>
  </si>
  <si>
    <t>11754922775</t>
  </si>
  <si>
    <t>53791404600025</t>
  </si>
  <si>
    <t>520962</t>
  </si>
  <si>
    <t>+3265779468</t>
  </si>
  <si>
    <t>BELGIQUE - HORNU</t>
  </si>
  <si>
    <t>63 Route de Mons</t>
  </si>
  <si>
    <t>IESCA ASBL</t>
  </si>
  <si>
    <t>521267</t>
  </si>
  <si>
    <t>0388371312</t>
  </si>
  <si>
    <t>30 Quai Rouget De Lisle</t>
  </si>
  <si>
    <t>IESA</t>
  </si>
  <si>
    <t>42670089767</t>
  </si>
  <si>
    <t>33916913800015</t>
  </si>
  <si>
    <t>662422</t>
  </si>
  <si>
    <t>07 69 83 31 46</t>
  </si>
  <si>
    <t>12 bis Avenue Pasteur</t>
  </si>
  <si>
    <t>IES NORMANDIE ROUEN</t>
  </si>
  <si>
    <t>IES NORMANDIE</t>
  </si>
  <si>
    <t>23760532676</t>
  </si>
  <si>
    <t>81282422500021</t>
  </si>
  <si>
    <t>531832</t>
  </si>
  <si>
    <t>06887</t>
  </si>
  <si>
    <t>04 50 27 91 02</t>
  </si>
  <si>
    <t>7 Allée JEAN MONNET</t>
  </si>
  <si>
    <t>IEF BIOLOGIE</t>
  </si>
  <si>
    <t>IEF BIOLOGIE BIOLOGIE E-LEARNING</t>
  </si>
  <si>
    <t>82740302774</t>
  </si>
  <si>
    <t>80983988900023</t>
  </si>
  <si>
    <t>498257</t>
  </si>
  <si>
    <t>05 62 20 01 99</t>
  </si>
  <si>
    <t>15 Rue ROUDOULENQUE</t>
  </si>
  <si>
    <t>ID3</t>
  </si>
  <si>
    <t>ID3 ASSOCIATION</t>
  </si>
  <si>
    <t>73310295931</t>
  </si>
  <si>
    <t>38208737700034</t>
  </si>
  <si>
    <t>510476</t>
  </si>
  <si>
    <t>06180</t>
  </si>
  <si>
    <t>06 63 58 23 78</t>
  </si>
  <si>
    <t>37 Avenue Paul Deroulede</t>
  </si>
  <si>
    <t>IDS  DEVELOPPEMENT</t>
  </si>
  <si>
    <t>11941028694</t>
  </si>
  <si>
    <t>88236699000019</t>
  </si>
  <si>
    <t>658066</t>
  </si>
  <si>
    <t>38 bis Chaussée Jules Ferry</t>
  </si>
  <si>
    <t>IDPR FORMATION DU CONDUCTEUR</t>
  </si>
  <si>
    <t>22800169780</t>
  </si>
  <si>
    <t>53024117300018</t>
  </si>
  <si>
    <t>579610</t>
  </si>
  <si>
    <t>07 69 51 14 41</t>
  </si>
  <si>
    <t>residence les rives de gravette</t>
  </si>
  <si>
    <t>7 Avenue de la liberation</t>
  </si>
  <si>
    <t>IDP FORMATION</t>
  </si>
  <si>
    <t>75331101033</t>
  </si>
  <si>
    <t>82919809200027</t>
  </si>
  <si>
    <t>185644</t>
  </si>
  <si>
    <t>06 60 46 45 45</t>
  </si>
  <si>
    <t>5 Rue VILLEHARDOUIN</t>
  </si>
  <si>
    <t>11752771475</t>
  </si>
  <si>
    <t>41050837800016</t>
  </si>
  <si>
    <t>653901</t>
  </si>
  <si>
    <t>59 Rue DE PONTHIEU</t>
  </si>
  <si>
    <t>IDOYA</t>
  </si>
  <si>
    <t>11756537975</t>
  </si>
  <si>
    <t>90808366000013</t>
  </si>
  <si>
    <t>647652</t>
  </si>
  <si>
    <t>06 81 33 60 27</t>
  </si>
  <si>
    <t>15 Rue JURIEN DE LA GRAVIERE</t>
  </si>
  <si>
    <t>IDJINOV</t>
  </si>
  <si>
    <t>53290936429</t>
  </si>
  <si>
    <t>88185667800019</t>
  </si>
  <si>
    <t>492346</t>
  </si>
  <si>
    <t>04 94 24 90 01</t>
  </si>
  <si>
    <t>363 Avenue Colonel Picot</t>
  </si>
  <si>
    <t>IDFP CULTURE ET DIALOGUE</t>
  </si>
  <si>
    <t>93830140483</t>
  </si>
  <si>
    <t>40370152700034</t>
  </si>
  <si>
    <t>652209</t>
  </si>
  <si>
    <t>04 13 25 92 17</t>
  </si>
  <si>
    <t>65 Rue DES LAURONS LAVERA</t>
  </si>
  <si>
    <t>IDEV MARTIGUES</t>
  </si>
  <si>
    <t>IDEV</t>
  </si>
  <si>
    <t>93132016213</t>
  </si>
  <si>
    <t>91311071400015</t>
  </si>
  <si>
    <t>576049</t>
  </si>
  <si>
    <t>06 92 61 53 28</t>
  </si>
  <si>
    <t>97441 STE SUZANNE</t>
  </si>
  <si>
    <t>Bagatelle</t>
  </si>
  <si>
    <t>2 Rue Tibère Héloïse</t>
  </si>
  <si>
    <t>IDEPRO FORMATION</t>
  </si>
  <si>
    <t>98970395997</t>
  </si>
  <si>
    <t>78875903300020</t>
  </si>
  <si>
    <t>653123</t>
  </si>
  <si>
    <t>04 43 55 42 61</t>
  </si>
  <si>
    <t>9 Avenue de Royat</t>
  </si>
  <si>
    <t>IDEM CRE'ACTIONS</t>
  </si>
  <si>
    <t>83630374463</t>
  </si>
  <si>
    <t>45261195700047</t>
  </si>
  <si>
    <t>628037</t>
  </si>
  <si>
    <t>06 15 83 61 96</t>
  </si>
  <si>
    <t>24 Avenue du prado</t>
  </si>
  <si>
    <t>IDELIA</t>
  </si>
  <si>
    <t>93131791513</t>
  </si>
  <si>
    <t>85212121900012</t>
  </si>
  <si>
    <t>623570</t>
  </si>
  <si>
    <t>04 69 96 31 33</t>
  </si>
  <si>
    <t>2 Rue COSEVOX</t>
  </si>
  <si>
    <t>IDEEREKA</t>
  </si>
  <si>
    <t>84691659469</t>
  </si>
  <si>
    <t>83397870300027</t>
  </si>
  <si>
    <t>647238</t>
  </si>
  <si>
    <t>06 75 25 59 10</t>
  </si>
  <si>
    <t>32-36 Rue de Bellevue</t>
  </si>
  <si>
    <t>IDEE CONSULTANTS</t>
  </si>
  <si>
    <t>11920364292</t>
  </si>
  <si>
    <t>34771590600090</t>
  </si>
  <si>
    <t>596036</t>
  </si>
  <si>
    <t>08346</t>
  </si>
  <si>
    <t>06 64 79 57 31</t>
  </si>
  <si>
    <t>31380 BAZUS</t>
  </si>
  <si>
    <t>665 Chemin DES CHAUMES</t>
  </si>
  <si>
    <t>IDEAPHARM</t>
  </si>
  <si>
    <t>73310808931</t>
  </si>
  <si>
    <t>81450353800013</t>
  </si>
  <si>
    <t>644808</t>
  </si>
  <si>
    <t>04 75 75 98 75</t>
  </si>
  <si>
    <t>(ACCÈS 2 RUE JEAN BERTIN)</t>
  </si>
  <si>
    <t>79 Rue BARTHÉLÉMY DE LAFFEMAS</t>
  </si>
  <si>
    <t>IDEALLIS</t>
  </si>
  <si>
    <t>82260187526</t>
  </si>
  <si>
    <t>52783305700021</t>
  </si>
  <si>
    <t>595342</t>
  </si>
  <si>
    <t>08627</t>
  </si>
  <si>
    <t>06 60 64 45 16</t>
  </si>
  <si>
    <t>L'ENCLAOU</t>
  </si>
  <si>
    <t>2536 Route DE SISTERON</t>
  </si>
  <si>
    <t>IDEAL SAS</t>
  </si>
  <si>
    <t>93131679413</t>
  </si>
  <si>
    <t>83048704700011</t>
  </si>
  <si>
    <t>652477</t>
  </si>
  <si>
    <t>04 77 32 94 36</t>
  </si>
  <si>
    <t>45 Rue de la Chataignière</t>
  </si>
  <si>
    <t>IDEAL PREVENTION SECURITE AUDIT CONSEIL</t>
  </si>
  <si>
    <t>82420139142</t>
  </si>
  <si>
    <t>43761024900025</t>
  </si>
  <si>
    <t>536507</t>
  </si>
  <si>
    <t>04 74 62 92 14</t>
  </si>
  <si>
    <t>520 Rue Verdun</t>
  </si>
  <si>
    <t>IDEAL FORMATION VILLEFRANCHE SUR SAONE</t>
  </si>
  <si>
    <t>IDEAL FORMATION</t>
  </si>
  <si>
    <t>82690430569</t>
  </si>
  <si>
    <t>39490619200064</t>
  </si>
  <si>
    <t>456792</t>
  </si>
  <si>
    <t>01656</t>
  </si>
  <si>
    <t>03 69 61 41 59</t>
  </si>
  <si>
    <t>4 Rue Silbermann</t>
  </si>
  <si>
    <t>IDEAGE FORMATION</t>
  </si>
  <si>
    <t>42670538767</t>
  </si>
  <si>
    <t>75057286900055</t>
  </si>
  <si>
    <t>587527</t>
  </si>
  <si>
    <t>04 42 50 57 80</t>
  </si>
  <si>
    <t>ACTIMART U1 ENTREE B</t>
  </si>
  <si>
    <t>1140 Rue AMPERE</t>
  </si>
  <si>
    <t>IDEA FORMATION</t>
  </si>
  <si>
    <t>93131423113</t>
  </si>
  <si>
    <t>53504175000022</t>
  </si>
  <si>
    <t>325430</t>
  </si>
  <si>
    <t>02959</t>
  </si>
  <si>
    <t>06 75 37 89 91</t>
  </si>
  <si>
    <t>86340 NOUAILLE MAUPERTUIS</t>
  </si>
  <si>
    <t>6 Rue DE LA GARENNE</t>
  </si>
  <si>
    <t>IDEA CONSEIL</t>
  </si>
  <si>
    <t>54860093186</t>
  </si>
  <si>
    <t>45289892700010</t>
  </si>
  <si>
    <t>519662</t>
  </si>
  <si>
    <t>01 45 54 85 59</t>
  </si>
  <si>
    <t>2640 Rue D Oradour Sur Glane</t>
  </si>
  <si>
    <t>IDC FORMATION  ISSY LES MOULINEAUX</t>
  </si>
  <si>
    <t>IDC FORMATION</t>
  </si>
  <si>
    <t>11922122792</t>
  </si>
  <si>
    <t>78959188000115</t>
  </si>
  <si>
    <t>481166</t>
  </si>
  <si>
    <t>03 60 36 97 07</t>
  </si>
  <si>
    <t>1 Rue Jean Monnet</t>
  </si>
  <si>
    <t>IDC CONSEILS</t>
  </si>
  <si>
    <t>IDC CONSEILS - GEST'UP</t>
  </si>
  <si>
    <t>22600239860</t>
  </si>
  <si>
    <t>51959927800081</t>
  </si>
  <si>
    <t>664340</t>
  </si>
  <si>
    <t>04 72 83 04 06</t>
  </si>
  <si>
    <t>11 b Chemin De Bene</t>
  </si>
  <si>
    <t>IDAO RIVE DE GIER</t>
  </si>
  <si>
    <t>IDAO</t>
  </si>
  <si>
    <t>82420105242</t>
  </si>
  <si>
    <t>41130800000016</t>
  </si>
  <si>
    <t>427901</t>
  </si>
  <si>
    <t>04 73 83 93 26</t>
  </si>
  <si>
    <t>17 ter ALAN TURING</t>
  </si>
  <si>
    <t>18/02/2025</t>
  </si>
  <si>
    <t>IDAE</t>
  </si>
  <si>
    <t>IDAE CONSULTING</t>
  </si>
  <si>
    <t>83630391063</t>
  </si>
  <si>
    <t>39426746200049</t>
  </si>
  <si>
    <t>663554</t>
  </si>
  <si>
    <t>07 88 14 07 88</t>
  </si>
  <si>
    <t>49 Avenue YVES THEPOT</t>
  </si>
  <si>
    <t>IDACTION</t>
  </si>
  <si>
    <t>53290976029</t>
  </si>
  <si>
    <t>92193490700012</t>
  </si>
  <si>
    <t>481040</t>
  </si>
  <si>
    <t>04 95 31 36 41</t>
  </si>
  <si>
    <t>Chemin de l"Annonciade</t>
  </si>
  <si>
    <t>IDF BASTIA</t>
  </si>
  <si>
    <t>ID FORMATION</t>
  </si>
  <si>
    <t>33202336500163</t>
  </si>
  <si>
    <t>518980</t>
  </si>
  <si>
    <t>0495704239</t>
  </si>
  <si>
    <t>1 Route D'Arca</t>
  </si>
  <si>
    <t>ID FORMATION PORTO VECCHIO</t>
  </si>
  <si>
    <t>33202336500171</t>
  </si>
  <si>
    <t>644134</t>
  </si>
  <si>
    <t>07 81 85 35 88</t>
  </si>
  <si>
    <t>22 Rue DE LA CROIX</t>
  </si>
  <si>
    <t>ID FACTULTE</t>
  </si>
  <si>
    <t>93060858806</t>
  </si>
  <si>
    <t>81438826000014</t>
  </si>
  <si>
    <t>579579</t>
  </si>
  <si>
    <t>25 Rue DU CLAIRON POUGET</t>
  </si>
  <si>
    <t>ID&amp;D</t>
  </si>
  <si>
    <t>ID ET D</t>
  </si>
  <si>
    <t>73310774731</t>
  </si>
  <si>
    <t>75145479400031</t>
  </si>
  <si>
    <t>387149</t>
  </si>
  <si>
    <t>02 99 04 09 67</t>
  </si>
  <si>
    <t>CS 70010</t>
  </si>
  <si>
    <t>Rue FRANCIS MONNOYEUR</t>
  </si>
  <si>
    <t>ICUAL BRETAGNE</t>
  </si>
  <si>
    <t>53350831435</t>
  </si>
  <si>
    <t>49164980200023</t>
  </si>
  <si>
    <t>551960</t>
  </si>
  <si>
    <t>163 Boulevard SAINT DENIS</t>
  </si>
  <si>
    <t>ICT - ADAPSA</t>
  </si>
  <si>
    <t>11922138792</t>
  </si>
  <si>
    <t>82179859200019</t>
  </si>
  <si>
    <t>475695</t>
  </si>
  <si>
    <t>01 43 57 75 00</t>
  </si>
  <si>
    <t>105 Boulevard RICHARD LENOIR</t>
  </si>
  <si>
    <t>ICS PARIS 11</t>
  </si>
  <si>
    <t>93060642906</t>
  </si>
  <si>
    <t>38831089800050</t>
  </si>
  <si>
    <t>353139</t>
  </si>
  <si>
    <t>05 62 58 10 30</t>
  </si>
  <si>
    <t>ZI ENGACHIES</t>
  </si>
  <si>
    <t>5 Rue JACQUES BREL</t>
  </si>
  <si>
    <t>ICONE</t>
  </si>
  <si>
    <t>73320023332</t>
  </si>
  <si>
    <t>42975219900027</t>
  </si>
  <si>
    <t>523781</t>
  </si>
  <si>
    <t>0634252140</t>
  </si>
  <si>
    <t>49380 BELLEVIGNE EN LAYON</t>
  </si>
  <si>
    <t>2 RUE SAINT VINCENT</t>
  </si>
  <si>
    <t>ICOMIS</t>
  </si>
  <si>
    <t>52490280649</t>
  </si>
  <si>
    <t>75074472400014</t>
  </si>
  <si>
    <t>553130</t>
  </si>
  <si>
    <t>05 96 42 58 12</t>
  </si>
  <si>
    <t>Imm Avantage</t>
  </si>
  <si>
    <t>11 Rue des art et métiers Dillon  Stade</t>
  </si>
  <si>
    <t>ICOM INSER</t>
  </si>
  <si>
    <t>97970143897</t>
  </si>
  <si>
    <t>48742651200017</t>
  </si>
  <si>
    <t>553803</t>
  </si>
  <si>
    <t>02 43 71 05 75</t>
  </si>
  <si>
    <t>72400 LA FERTE BERNARD</t>
  </si>
  <si>
    <t>Parc D Activites Des Ajeux</t>
  </si>
  <si>
    <t>Avenue PIERRE GILLES DE GENNES</t>
  </si>
  <si>
    <t>29/11/2016</t>
  </si>
  <si>
    <t>ICOFOR LA FERTE BERNARD</t>
  </si>
  <si>
    <t>ICOFOR</t>
  </si>
  <si>
    <t>52720127172</t>
  </si>
  <si>
    <t>50984315700033</t>
  </si>
  <si>
    <t>542271</t>
  </si>
  <si>
    <t>61 2 9254 5000</t>
  </si>
  <si>
    <t>GPO Box 3270</t>
  </si>
  <si>
    <t>ICMS AUSTRALASIA</t>
  </si>
  <si>
    <t>359348</t>
  </si>
  <si>
    <t>01 42 89 91 20</t>
  </si>
  <si>
    <t>9-11 Avenue FRANKLIN D ROOSEVELT</t>
  </si>
  <si>
    <t>ICMS</t>
  </si>
  <si>
    <t>11752662075</t>
  </si>
  <si>
    <t>40842854800015</t>
  </si>
  <si>
    <t>621109</t>
  </si>
  <si>
    <t>PARC D'ACTIVITE</t>
  </si>
  <si>
    <t>Rue DU RHIN</t>
  </si>
  <si>
    <t>ICI STAGES SARL ROUFFACH</t>
  </si>
  <si>
    <t>ICI STAGES SARL</t>
  </si>
  <si>
    <t>44680272568</t>
  </si>
  <si>
    <t>48250677100013</t>
  </si>
  <si>
    <t>682081</t>
  </si>
  <si>
    <t>06 26 08 27 25</t>
  </si>
  <si>
    <t>18 bis Chemin DU VEYRON</t>
  </si>
  <si>
    <t>IM CQFD</t>
  </si>
  <si>
    <t>ICI ET MAINTENANT CQFD</t>
  </si>
  <si>
    <t>82380453538</t>
  </si>
  <si>
    <t>50194290800010</t>
  </si>
  <si>
    <t>608610</t>
  </si>
  <si>
    <t>16 Rue Ambroise PARE</t>
  </si>
  <si>
    <t>ICH</t>
  </si>
  <si>
    <t>ICH FORMATION</t>
  </si>
  <si>
    <t>11788324478</t>
  </si>
  <si>
    <t>52136996700026</t>
  </si>
  <si>
    <t>610458</t>
  </si>
  <si>
    <t>06 14 91 01 36</t>
  </si>
  <si>
    <t>60 Rue carnot</t>
  </si>
  <si>
    <t>ICFHE</t>
  </si>
  <si>
    <t>75170231717</t>
  </si>
  <si>
    <t>83106360700020</t>
  </si>
  <si>
    <t>500914</t>
  </si>
  <si>
    <t>35226360893</t>
  </si>
  <si>
    <t>LUXEMBOURG - HESPERANGE</t>
  </si>
  <si>
    <t>L5852</t>
  </si>
  <si>
    <t>9 Rue D'ITZIG</t>
  </si>
  <si>
    <t>23/09/2014</t>
  </si>
  <si>
    <t>ICF INTERNATIONAL</t>
  </si>
  <si>
    <t>336166</t>
  </si>
  <si>
    <t>0323935723</t>
  </si>
  <si>
    <t>Parc Gouraud Bâtiment L¿Envol BP 80126</t>
  </si>
  <si>
    <t>3 Allée DES INTERNAUTES</t>
  </si>
  <si>
    <t>ICF CUFFIES</t>
  </si>
  <si>
    <t>22020077002</t>
  </si>
  <si>
    <t>43397494600041</t>
  </si>
  <si>
    <t>653238</t>
  </si>
  <si>
    <t>02 40 01 92 51</t>
  </si>
  <si>
    <t>ZAC des Grandchamps</t>
  </si>
  <si>
    <t>5 Avenue Barbara</t>
  </si>
  <si>
    <t>ICF ATLANTIQUE FORMATION ST NAZAIRE</t>
  </si>
  <si>
    <t>ICF ATLANTIQUE FORMATION ST NAZAIRE - ICFA ATLANTIQUE FORMATION SAINT NAZAIRE</t>
  </si>
  <si>
    <t>52440645444</t>
  </si>
  <si>
    <t>53806562400024</t>
  </si>
  <si>
    <t>563183</t>
  </si>
  <si>
    <t>02 28 25 45 68</t>
  </si>
  <si>
    <t>36 Rue Jules Verne</t>
  </si>
  <si>
    <t>09/05/2017</t>
  </si>
  <si>
    <t>ICF ATLANTIQUE - VTO</t>
  </si>
  <si>
    <t>52440705644</t>
  </si>
  <si>
    <t>79842122800015</t>
  </si>
  <si>
    <t>685963</t>
  </si>
  <si>
    <t>01 53 76 88 00</t>
  </si>
  <si>
    <t>61 Rue Pierre Charron</t>
  </si>
  <si>
    <t>ICART</t>
  </si>
  <si>
    <t>ICART PARIS - C E REA P</t>
  </si>
  <si>
    <t>11756159975</t>
  </si>
  <si>
    <t>50953777500025</t>
  </si>
  <si>
    <t>490246</t>
  </si>
  <si>
    <t>02 40 52 40 52</t>
  </si>
  <si>
    <t>35 Avenue DU CHAMP DE MANOEUVRES</t>
  </si>
  <si>
    <t>ICAM FORMATION PROFESSIONNELLE NANTES</t>
  </si>
  <si>
    <t>ICAM FORMATION PROFESSIONNELLE ASS GESTION INSTITUT CATHO ARTS METIER</t>
  </si>
  <si>
    <t>52440189944</t>
  </si>
  <si>
    <t>35263692200028</t>
  </si>
  <si>
    <t>645230</t>
  </si>
  <si>
    <t>1 Gustave L. Levy Pl</t>
  </si>
  <si>
    <t>ICAHN SCHOOL OF MEDICINE AT MOUNT SINAI</t>
  </si>
  <si>
    <t>488355</t>
  </si>
  <si>
    <t>04 94 46 53 24</t>
  </si>
  <si>
    <t>3 Rue JEAN RACINE</t>
  </si>
  <si>
    <t>ICADEMIE TOULON</t>
  </si>
  <si>
    <t>ICADEMIE</t>
  </si>
  <si>
    <t>93830380583</t>
  </si>
  <si>
    <t>48908897100093</t>
  </si>
  <si>
    <t>658662</t>
  </si>
  <si>
    <t>06 89 02 96 15</t>
  </si>
  <si>
    <t>59 Boulevard VOLTAIRE</t>
  </si>
  <si>
    <t>IC DEVELOPPEMENT</t>
  </si>
  <si>
    <t>IC DEVELOPPEMENT - ECOLE ITALIENNE DE PIZZAIOLO</t>
  </si>
  <si>
    <t>11755837775</t>
  </si>
  <si>
    <t>84176800500024</t>
  </si>
  <si>
    <t>582840</t>
  </si>
  <si>
    <t>0984300574</t>
  </si>
  <si>
    <t>57 Rue D'AMSTERDAM</t>
  </si>
  <si>
    <t>IBTS PARIS</t>
  </si>
  <si>
    <t>IBTS - SERVICES O PROS</t>
  </si>
  <si>
    <t>11755315275</t>
  </si>
  <si>
    <t>53539909100029</t>
  </si>
  <si>
    <t>649399</t>
  </si>
  <si>
    <t>06 95 95 51 25</t>
  </si>
  <si>
    <t>21 Route DE LA JOUETTERIE - CRESNE</t>
  </si>
  <si>
    <t>IBL COACHING &amp; COMPETENCES</t>
  </si>
  <si>
    <t>52440915244</t>
  </si>
  <si>
    <t>88922522300011</t>
  </si>
  <si>
    <t>527579</t>
  </si>
  <si>
    <t>07849</t>
  </si>
  <si>
    <t>06 12 06 04 96</t>
  </si>
  <si>
    <t>303 LE PUY CHARPENTREAU</t>
  </si>
  <si>
    <t>IBJ</t>
  </si>
  <si>
    <t>IBJ FORMATION CONSEIL ANALYSE DES PRATIQUES</t>
  </si>
  <si>
    <t>52850197385</t>
  </si>
  <si>
    <t>82217513900010</t>
  </si>
  <si>
    <t>219253</t>
  </si>
  <si>
    <t>02 31 35 20 35</t>
  </si>
  <si>
    <t>14120 MONDEVILLE</t>
  </si>
  <si>
    <t>4 Rue DE BRUXELLES</t>
  </si>
  <si>
    <t>IBC DIALOG</t>
  </si>
  <si>
    <t>25140076914</t>
  </si>
  <si>
    <t>78980027300011</t>
  </si>
  <si>
    <t>657074</t>
  </si>
  <si>
    <t>07 63 10 59 88</t>
  </si>
  <si>
    <t>Hotel d'Entreprise de Lormont</t>
  </si>
  <si>
    <t>1 Avenue de la Résistance</t>
  </si>
  <si>
    <t>I-BABEL COMMUNICATION LORMONT</t>
  </si>
  <si>
    <t>I-BABEL COMMUNICATION</t>
  </si>
  <si>
    <t>75331190833</t>
  </si>
  <si>
    <t>85124588600029</t>
  </si>
  <si>
    <t>557298</t>
  </si>
  <si>
    <t>0670306708</t>
  </si>
  <si>
    <t>80230 SAIGNEVILLE</t>
  </si>
  <si>
    <t>PETIT PORT</t>
  </si>
  <si>
    <t>LES AMOURETTES</t>
  </si>
  <si>
    <t>IB COACHING ET ORIENTATION</t>
  </si>
  <si>
    <t>22800171180</t>
  </si>
  <si>
    <t>79955675800016</t>
  </si>
  <si>
    <t>302168</t>
  </si>
  <si>
    <t>01 41 99 20 57</t>
  </si>
  <si>
    <t>LA DEFENSE 9 TOUR ATLANTIQUE</t>
  </si>
  <si>
    <t>1 Place DE LA PYRAMIDE</t>
  </si>
  <si>
    <t>IB PUTEAUX</t>
  </si>
  <si>
    <t>IB - IB CEGOS SIEGE</t>
  </si>
  <si>
    <t>11921438392</t>
  </si>
  <si>
    <t>33392819000045</t>
  </si>
  <si>
    <t>234473</t>
  </si>
  <si>
    <t>04 72 68 60 60</t>
  </si>
  <si>
    <t>IMMEUBLE LE 6EME SENS</t>
  </si>
  <si>
    <t>186 Avenue THIERS</t>
  </si>
  <si>
    <t>IB LYON</t>
  </si>
  <si>
    <t>IB - IB CEGOS</t>
  </si>
  <si>
    <t>33392819000136</t>
  </si>
  <si>
    <t>585774</t>
  </si>
  <si>
    <t>01 42 77 00 25</t>
  </si>
  <si>
    <t>16 Passage Charles Dallery</t>
  </si>
  <si>
    <t>IAE INITIATIVE ACTION EMPLOI</t>
  </si>
  <si>
    <t>11753051075</t>
  </si>
  <si>
    <t>41424796500042</t>
  </si>
  <si>
    <t>460266</t>
  </si>
  <si>
    <t>06 86 41 38 02</t>
  </si>
  <si>
    <t>BÂT. A DE L'OXYDIUM CONCEPT</t>
  </si>
  <si>
    <t>190 Rue MARCELLE ISOARD</t>
  </si>
  <si>
    <t>I TREMA</t>
  </si>
  <si>
    <t>93131643013</t>
  </si>
  <si>
    <t>75172248900018</t>
  </si>
  <si>
    <t>545569</t>
  </si>
  <si>
    <t>Avenue D'ESPAGNE</t>
  </si>
  <si>
    <t>I SPEAK ENGLISH</t>
  </si>
  <si>
    <t>72470125447</t>
  </si>
  <si>
    <t>81298373200015</t>
  </si>
  <si>
    <t>362750</t>
  </si>
  <si>
    <t>03 80 60 52 99</t>
  </si>
  <si>
    <t>9 Place Darcy</t>
  </si>
  <si>
    <t>I COM</t>
  </si>
  <si>
    <t>26210209021</t>
  </si>
  <si>
    <t>43220942700033</t>
  </si>
  <si>
    <t>679926</t>
  </si>
  <si>
    <t>01 43 66 87 27</t>
  </si>
  <si>
    <t>5 B Rue DES GRANDES VARENNES</t>
  </si>
  <si>
    <t>I CARE FRANCE</t>
  </si>
  <si>
    <t>27210448721</t>
  </si>
  <si>
    <t>88108685400018</t>
  </si>
  <si>
    <t>632223</t>
  </si>
  <si>
    <t>04150 SIMIANE LA ROTONDE</t>
  </si>
  <si>
    <t>la cabanne carniol</t>
  </si>
  <si>
    <t>I &amp; CC</t>
  </si>
  <si>
    <t>11922198492</t>
  </si>
  <si>
    <t>82205795600036</t>
  </si>
  <si>
    <t>627150</t>
  </si>
  <si>
    <t>Suite 107</t>
  </si>
  <si>
    <t>1394 Avenue DU MONT ROYAL EST</t>
  </si>
  <si>
    <t>H4 EDITIONS INC.</t>
  </si>
  <si>
    <t>H4 EDITIONS INC. - FORMATIONSPSY</t>
  </si>
  <si>
    <t>411577</t>
  </si>
  <si>
    <t>06 68 23 37 70</t>
  </si>
  <si>
    <t>FHF</t>
  </si>
  <si>
    <t>1 bis Rue CABANIS</t>
  </si>
  <si>
    <t>H360</t>
  </si>
  <si>
    <t>H360 HOPITECH</t>
  </si>
  <si>
    <t>11754443375</t>
  </si>
  <si>
    <t>40216037800012</t>
  </si>
  <si>
    <t>677140</t>
  </si>
  <si>
    <t>01 41 33 04 70</t>
  </si>
  <si>
    <t>34 bis Rue du cotentin</t>
  </si>
  <si>
    <t>H3 - CPEA PARIS</t>
  </si>
  <si>
    <t>H3 - CPEA</t>
  </si>
  <si>
    <t>11753927775</t>
  </si>
  <si>
    <t>70202279900127</t>
  </si>
  <si>
    <t>391130</t>
  </si>
  <si>
    <t>02 33 23 14 41</t>
  </si>
  <si>
    <t>50630 CRASVILLE</t>
  </si>
  <si>
    <t>29 Hameau Belle Croix</t>
  </si>
  <si>
    <t>H2S FORMATION</t>
  </si>
  <si>
    <t>25500094750</t>
  </si>
  <si>
    <t>50913779000028</t>
  </si>
  <si>
    <t>647822</t>
  </si>
  <si>
    <t>09239</t>
  </si>
  <si>
    <t>06 49 59 03 88</t>
  </si>
  <si>
    <t>72 Avenue DE LA REPUBLIQUE</t>
  </si>
  <si>
    <t>H2 MEDIA</t>
  </si>
  <si>
    <t>93131759813</t>
  </si>
  <si>
    <t>83184637300031</t>
  </si>
  <si>
    <t>498993</t>
  </si>
  <si>
    <t>06019</t>
  </si>
  <si>
    <t>06 68 37 38 09</t>
  </si>
  <si>
    <t>09800 GALEY</t>
  </si>
  <si>
    <t>Hameau De Orchein</t>
  </si>
  <si>
    <t>Chemin De Poudic</t>
  </si>
  <si>
    <t>HYSOPE FORSE</t>
  </si>
  <si>
    <t>91340780734</t>
  </si>
  <si>
    <t>79083407100025</t>
  </si>
  <si>
    <t>390884</t>
  </si>
  <si>
    <t>05 57 78 34 87</t>
  </si>
  <si>
    <t>5 Allée de la Manufacture</t>
  </si>
  <si>
    <t>HYSEQUA</t>
  </si>
  <si>
    <t>72330739333</t>
  </si>
  <si>
    <t>50273231600042</t>
  </si>
  <si>
    <t>647482</t>
  </si>
  <si>
    <t>06 75 70 26 78</t>
  </si>
  <si>
    <t>1000 Rue D'YPRES</t>
  </si>
  <si>
    <t>HYRIS</t>
  </si>
  <si>
    <t>32591014859</t>
  </si>
  <si>
    <t>82908193400012</t>
  </si>
  <si>
    <t>548157</t>
  </si>
  <si>
    <t>04 50 38 81 79</t>
  </si>
  <si>
    <t>8 Rue DU MONT BLANC</t>
  </si>
  <si>
    <t>HYPSOS FRANCE</t>
  </si>
  <si>
    <t>82740314274</t>
  </si>
  <si>
    <t>81456236900011</t>
  </si>
  <si>
    <t>531935</t>
  </si>
  <si>
    <t>02 97 38 19 51</t>
  </si>
  <si>
    <t>Impasse aire rolland</t>
  </si>
  <si>
    <t>HYPREVIA FORMATION</t>
  </si>
  <si>
    <t>53560748756</t>
  </si>
  <si>
    <t>44475647200015</t>
  </si>
  <si>
    <t>608099</t>
  </si>
  <si>
    <t>49 174 205 69 13</t>
  </si>
  <si>
    <t>ALLEMAGNE - SELIGENSTADT</t>
  </si>
  <si>
    <t>Max-Plant-Str. 2</t>
  </si>
  <si>
    <t>HIS</t>
  </si>
  <si>
    <t>HYPOSPADIAS INTERNATIONAL SOCIETY</t>
  </si>
  <si>
    <t>557031</t>
  </si>
  <si>
    <t>07906</t>
  </si>
  <si>
    <t>06 25 51 65 72</t>
  </si>
  <si>
    <t>Lieu-dit Le Champ de La Vigne</t>
  </si>
  <si>
    <t>HYPNOTEETH</t>
  </si>
  <si>
    <t>54790112079</t>
  </si>
  <si>
    <t>81353516800013</t>
  </si>
  <si>
    <t>675593</t>
  </si>
  <si>
    <t>06 50 68 02 42</t>
  </si>
  <si>
    <t>77230 DAMMARTIN EN GOELE</t>
  </si>
  <si>
    <t>88 Rue Du General De Gaulle</t>
  </si>
  <si>
    <t>HYPNOTEAM DAMMARTIN EN GOELE</t>
  </si>
  <si>
    <t>HYPNOTEAM</t>
  </si>
  <si>
    <t>11770856377</t>
  </si>
  <si>
    <t>92123169200044</t>
  </si>
  <si>
    <t>657372</t>
  </si>
  <si>
    <t>77230 ST MARD</t>
  </si>
  <si>
    <t>5 CHE DU PUITS</t>
  </si>
  <si>
    <t>11770788877</t>
  </si>
  <si>
    <t>83826075000016</t>
  </si>
  <si>
    <t>661351</t>
  </si>
  <si>
    <t>115 Cours saint louis</t>
  </si>
  <si>
    <t>HYPNOSE 33 EBE</t>
  </si>
  <si>
    <t>HYPNOSE 33 ECOLE BORDELAISE ERICKSONIENNE</t>
  </si>
  <si>
    <t>75331565133</t>
  </si>
  <si>
    <t>90109016700015</t>
  </si>
  <si>
    <t>667134</t>
  </si>
  <si>
    <t>06 67 51 34 39</t>
  </si>
  <si>
    <t>13 C Rue de Sélestat</t>
  </si>
  <si>
    <t>HYPNOSE CONSULTING YP</t>
  </si>
  <si>
    <t>44670722167</t>
  </si>
  <si>
    <t>88766363100018</t>
  </si>
  <si>
    <t>651813</t>
  </si>
  <si>
    <t>06 73 03 26 21</t>
  </si>
  <si>
    <t>10 Place NATIONALE</t>
  </si>
  <si>
    <t>HYPNALIA</t>
  </si>
  <si>
    <t>44540421254</t>
  </si>
  <si>
    <t>92114348300011</t>
  </si>
  <si>
    <t>556191</t>
  </si>
  <si>
    <t>SUISSE - ST LEGIER</t>
  </si>
  <si>
    <t>C/O PROF. M. BURIER</t>
  </si>
  <si>
    <t>8 DERREY LE MOTTY</t>
  </si>
  <si>
    <t>HYPERTENSION RESEARCH FOUNDATION</t>
  </si>
  <si>
    <t>566755</t>
  </si>
  <si>
    <t>01 42 06 65 19</t>
  </si>
  <si>
    <t>4 Allée DU BRINDEAU</t>
  </si>
  <si>
    <t>02/05/2019</t>
  </si>
  <si>
    <t>HYPERSUPERS-TDAH FRANCE</t>
  </si>
  <si>
    <t>11755248275</t>
  </si>
  <si>
    <t>44861315800030</t>
  </si>
  <si>
    <t>392285</t>
  </si>
  <si>
    <t>97222 CASE PILOTE</t>
  </si>
  <si>
    <t>HAUTS DE MANIBA - BATIMENT A26</t>
  </si>
  <si>
    <t>Lotissement TERRASSES ET BALCONS</t>
  </si>
  <si>
    <t>HYGIFORM</t>
  </si>
  <si>
    <t>97970152397</t>
  </si>
  <si>
    <t>50830778200013</t>
  </si>
  <si>
    <t>442239</t>
  </si>
  <si>
    <t>58300 SOUGY SUR LOIRE</t>
  </si>
  <si>
    <t>18 Rue DU CLOITRE LES OUCHES</t>
  </si>
  <si>
    <t>HSE</t>
  </si>
  <si>
    <t>HYGIENE SPECIFIQUE ENCADREE</t>
  </si>
  <si>
    <t>26580062458</t>
  </si>
  <si>
    <t>52111666500014</t>
  </si>
  <si>
    <t>21350</t>
  </si>
  <si>
    <t>02289</t>
  </si>
  <si>
    <t>05 56 91 68 72</t>
  </si>
  <si>
    <t>3 Rue LOUIS BEYDTS</t>
  </si>
  <si>
    <t>HYGIE FORMATIONS PHARMACIE D AQUITAINE CFA ET FC</t>
  </si>
  <si>
    <t>HYGIE FORMATIONS PHARMACIE D AQUITAINE CFA ET FORMATION CONTINUE</t>
  </si>
  <si>
    <t>72330003933</t>
  </si>
  <si>
    <t>35311048900047</t>
  </si>
  <si>
    <t>547621</t>
  </si>
  <si>
    <t>06 15 45 70 80</t>
  </si>
  <si>
    <t>5 Avenue FRANKLIN ROOSEVELT</t>
  </si>
  <si>
    <t>HYGIACARE CONSEIL</t>
  </si>
  <si>
    <t>91300374930</t>
  </si>
  <si>
    <t>80904881200014</t>
  </si>
  <si>
    <t>570953</t>
  </si>
  <si>
    <t>0478864960</t>
  </si>
  <si>
    <t>Hôpital Henry Gabrielle - Villa Alice</t>
  </si>
  <si>
    <t>20 Route de Vourles</t>
  </si>
  <si>
    <t>HYGIA FORMATION</t>
  </si>
  <si>
    <t>82691399569</t>
  </si>
  <si>
    <t>48927878800018</t>
  </si>
  <si>
    <t>500550</t>
  </si>
  <si>
    <t>05 61 52 13 56</t>
  </si>
  <si>
    <t>190 Avenue RAYMOND NAVES</t>
  </si>
  <si>
    <t>BIOMEGA FORMATION</t>
  </si>
  <si>
    <t>HYGEE SANTE FORMATION - BIOMEGA FORMATION</t>
  </si>
  <si>
    <t>73310727331</t>
  </si>
  <si>
    <t>79910569700020</t>
  </si>
  <si>
    <t>614671</t>
  </si>
  <si>
    <t>0372601896</t>
  </si>
  <si>
    <t>WTC TOUR A</t>
  </si>
  <si>
    <t>2 Rue AUGUSTIN FRESNEL</t>
  </si>
  <si>
    <t>HYFEN</t>
  </si>
  <si>
    <t>41570354257</t>
  </si>
  <si>
    <t>81013941000031</t>
  </si>
  <si>
    <t>479561</t>
  </si>
  <si>
    <t>04 94 65 70 98</t>
  </si>
  <si>
    <t>16 Rue PIERRE BROSSOLETTE</t>
  </si>
  <si>
    <t>HYERES ORIENTATION</t>
  </si>
  <si>
    <t>93830121583</t>
  </si>
  <si>
    <t>38531464600048</t>
  </si>
  <si>
    <t>454059</t>
  </si>
  <si>
    <t>05 58 55 91 92</t>
  </si>
  <si>
    <t>453 Chemin DES MOUSQUETAIRES</t>
  </si>
  <si>
    <t>HYDROPARTS SARL</t>
  </si>
  <si>
    <t>72400101940</t>
  </si>
  <si>
    <t>43517611000045</t>
  </si>
  <si>
    <t>574030</t>
  </si>
  <si>
    <t>30 2310 257808</t>
  </si>
  <si>
    <t>GRECE - THESSALONIKI</t>
  </si>
  <si>
    <t>HYDROCEPHALUS SOCIETY</t>
  </si>
  <si>
    <t>473388</t>
  </si>
  <si>
    <t>02 99 22 05 69</t>
  </si>
  <si>
    <t>35150 PIRE CHANCE</t>
  </si>
  <si>
    <t>CENTRE D'AFFAIRES BIGNON 2</t>
  </si>
  <si>
    <t>4 bis Rue DU BIGNON</t>
  </si>
  <si>
    <t>HYDIAC</t>
  </si>
  <si>
    <t>HYDIAC SARL</t>
  </si>
  <si>
    <t>53350912935</t>
  </si>
  <si>
    <t>75210179000034</t>
  </si>
  <si>
    <t>640920</t>
  </si>
  <si>
    <t>BAT 6 APPART 616</t>
  </si>
  <si>
    <t>HUVELIN JULIA</t>
  </si>
  <si>
    <t>HUVELIN JULIA - ACCOMPAGNEMENT VAE</t>
  </si>
  <si>
    <t>93830626683</t>
  </si>
  <si>
    <t>88896578700011</t>
  </si>
  <si>
    <t>646349</t>
  </si>
  <si>
    <t>06 16 25 23 83</t>
  </si>
  <si>
    <t>10 Avenue ERNEST RENAN</t>
  </si>
  <si>
    <t>HUTTON CARINE</t>
  </si>
  <si>
    <t>HUTTON LE CARBOULLEC CARINE - ENGLISH CONNECT</t>
  </si>
  <si>
    <t>53220878022</t>
  </si>
  <si>
    <t>82984747400014</t>
  </si>
  <si>
    <t>326069</t>
  </si>
  <si>
    <t>02 48 20 07 52</t>
  </si>
  <si>
    <t>9 Rue DU MORVAN</t>
  </si>
  <si>
    <t>HUTIN FRANCOIS</t>
  </si>
  <si>
    <t>HUTIN FRANCOIS - SFIMH SOFT FORMATION INFORMATIQUE</t>
  </si>
  <si>
    <t>24180065218</t>
  </si>
  <si>
    <t>42919255200017</t>
  </si>
  <si>
    <t>650122</t>
  </si>
  <si>
    <t>49 89 1891750</t>
  </si>
  <si>
    <t>ALLEMAGNE - MUNCHEN</t>
  </si>
  <si>
    <t>18 ROSENKAVALIERPLATZ</t>
  </si>
  <si>
    <t>HURZELER ZUHR ACADEMY GMBH</t>
  </si>
  <si>
    <t>617672</t>
  </si>
  <si>
    <t>07 84 71 44 12</t>
  </si>
  <si>
    <t>117 Rue DE MONTAGNY</t>
  </si>
  <si>
    <t>HURLEY ALEXANDRE</t>
  </si>
  <si>
    <t>HURLEY ALEXANDRE - UK LEARN</t>
  </si>
  <si>
    <t>84691624569</t>
  </si>
  <si>
    <t>82470197300037</t>
  </si>
  <si>
    <t>644330</t>
  </si>
  <si>
    <t>06 27 83 59 06</t>
  </si>
  <si>
    <t>62790 LEFOREST</t>
  </si>
  <si>
    <t>93 Rue ETIENNE DOLET</t>
  </si>
  <si>
    <t>HURET FATIHA</t>
  </si>
  <si>
    <t>HURET FATIHA - CABINET EI-KI-LIBRE</t>
  </si>
  <si>
    <t>32620318362</t>
  </si>
  <si>
    <t>88251491200014</t>
  </si>
  <si>
    <t>681623</t>
  </si>
  <si>
    <t>22620 PLOUBAZLANEC</t>
  </si>
  <si>
    <t>7 Route DE KERTANOUARN</t>
  </si>
  <si>
    <t>HUPPY</t>
  </si>
  <si>
    <t>53220938522</t>
  </si>
  <si>
    <t>91319091400014</t>
  </si>
  <si>
    <t>613101</t>
  </si>
  <si>
    <t>60 Avenue DU GENERAL LECLERC</t>
  </si>
  <si>
    <t>HUOT LOURADOUR MATHIEU RENE JOSEPH</t>
  </si>
  <si>
    <t>HUOT LOURADOUR MATHIEU RENE JOSEPH - DEVHOM FORMATION</t>
  </si>
  <si>
    <t>11940783494</t>
  </si>
  <si>
    <t>52082132300018</t>
  </si>
  <si>
    <t>566810</t>
  </si>
  <si>
    <t>36 61 4679300</t>
  </si>
  <si>
    <t>National Institute of Clinical Neurosciences Amerikai</t>
  </si>
  <si>
    <t>Street 57</t>
  </si>
  <si>
    <t>HSCN</t>
  </si>
  <si>
    <t>HUNGARIAN SOCIETY OF CLINICAL NEUROPHYSIOLOGY</t>
  </si>
  <si>
    <t>348247</t>
  </si>
  <si>
    <t>06 08 05 71 73</t>
  </si>
  <si>
    <t>27110 ECQUETOT</t>
  </si>
  <si>
    <t>Route DE CESSEVILLE</t>
  </si>
  <si>
    <t>HUNAULT JOEL- FORMA DIF</t>
  </si>
  <si>
    <t>HUNAULT JOEL PATRICK DOMINIQUE</t>
  </si>
  <si>
    <t>28270198927</t>
  </si>
  <si>
    <t>39924424300016</t>
  </si>
  <si>
    <t>654103</t>
  </si>
  <si>
    <t>09 75 20 06 29</t>
  </si>
  <si>
    <t>34A Rue de Mulhouse</t>
  </si>
  <si>
    <t>HUMONIO</t>
  </si>
  <si>
    <t>44670675467</t>
  </si>
  <si>
    <t>88451136100021</t>
  </si>
  <si>
    <t>656653</t>
  </si>
  <si>
    <t>06 22 37 68 29</t>
  </si>
  <si>
    <t>4 Impasse CARRERE</t>
  </si>
  <si>
    <t>HUMETZ RENAUD LABENNE</t>
  </si>
  <si>
    <t>HUMETZ RENAUD</t>
  </si>
  <si>
    <t>75400151540</t>
  </si>
  <si>
    <t>49250307300073</t>
  </si>
  <si>
    <t>637786</t>
  </si>
  <si>
    <t>06 60 27 59 92</t>
  </si>
  <si>
    <t>1925 D Chemin de la lloberes</t>
  </si>
  <si>
    <t>HUMBERT KARINE</t>
  </si>
  <si>
    <t>HUMBERT KARINE - DERMOLINES</t>
  </si>
  <si>
    <t>76660243566</t>
  </si>
  <si>
    <t>52477577200048</t>
  </si>
  <si>
    <t>668229</t>
  </si>
  <si>
    <t>06 70 78 09 57</t>
  </si>
  <si>
    <t>44520 ISSE</t>
  </si>
  <si>
    <t>Le Steriad</t>
  </si>
  <si>
    <t>7 Rue du Bas Montjouan</t>
  </si>
  <si>
    <t>HUMAN&amp;SENS CONSEIL ISSE</t>
  </si>
  <si>
    <t>HUMAN&amp;SENS CONSEIL</t>
  </si>
  <si>
    <t>52440965544</t>
  </si>
  <si>
    <t>90908558100017</t>
  </si>
  <si>
    <t>650468</t>
  </si>
  <si>
    <t>06 98 38 90 24</t>
  </si>
  <si>
    <t>ZAC PROXIMA</t>
  </si>
  <si>
    <t>Rue DU LANOUX</t>
  </si>
  <si>
    <t>HUMANS MATTER</t>
  </si>
  <si>
    <t>HUMANS MATTER - HAPPYNEURON</t>
  </si>
  <si>
    <t>84691960269</t>
  </si>
  <si>
    <t>45113074400084</t>
  </si>
  <si>
    <t>646945</t>
  </si>
  <si>
    <t>1 514 393 4666</t>
  </si>
  <si>
    <t>BUREAU 700</t>
  </si>
  <si>
    <t>555 Boulevard René-Lévesque</t>
  </si>
  <si>
    <t>HUMANOV'IS</t>
  </si>
  <si>
    <t>677942</t>
  </si>
  <si>
    <t>07 85 51 38 04</t>
  </si>
  <si>
    <t>73370 LA CHAPELLE DU MONT DU CHAT</t>
  </si>
  <si>
    <t>4502 Route De Hautecombe</t>
  </si>
  <si>
    <t>HUMANKIND WELLBEING</t>
  </si>
  <si>
    <t>84730284273</t>
  </si>
  <si>
    <t>92351658700014</t>
  </si>
  <si>
    <t>664741</t>
  </si>
  <si>
    <t>06 78 99 38 30</t>
  </si>
  <si>
    <t>26 Rue Damrémont</t>
  </si>
  <si>
    <t>HUMANITEAM DESIGN SAS</t>
  </si>
  <si>
    <t>11756682875</t>
  </si>
  <si>
    <t>83257595500014</t>
  </si>
  <si>
    <t>665186</t>
  </si>
  <si>
    <t>39 02 82243777</t>
  </si>
  <si>
    <t>Pieve Emanuele</t>
  </si>
  <si>
    <t>4 Via Rita Levi Montalcini</t>
  </si>
  <si>
    <t>HUMIMED</t>
  </si>
  <si>
    <t>HUMANITAS UNIVERSITY</t>
  </si>
  <si>
    <t>516892</t>
  </si>
  <si>
    <t>05 65 78 08 23</t>
  </si>
  <si>
    <t>HUMANIS DEVELOPPEMENT</t>
  </si>
  <si>
    <t>HUMANIS DEVELOPPEMENT SARL</t>
  </si>
  <si>
    <t>73120031512</t>
  </si>
  <si>
    <t>41985649700021</t>
  </si>
  <si>
    <t>535795</t>
  </si>
  <si>
    <t>0606510138</t>
  </si>
  <si>
    <t>24 Rue DES GIRONDINS</t>
  </si>
  <si>
    <t>HUMANEM</t>
  </si>
  <si>
    <t>HUMANEM FORMATION CF EB CONSULT</t>
  </si>
  <si>
    <t>82690769669</t>
  </si>
  <si>
    <t>44391934500027</t>
  </si>
  <si>
    <t>514378</t>
  </si>
  <si>
    <t>+61 3 8344 1823</t>
  </si>
  <si>
    <t>Level 5 - University of Melbourne</t>
  </si>
  <si>
    <t>234 Queensberry Street</t>
  </si>
  <si>
    <t>HUMAN VARIOME PROJECT INTERNATIONAL LTD</t>
  </si>
  <si>
    <t>663876</t>
  </si>
  <si>
    <t>06 61 22 87 48</t>
  </si>
  <si>
    <t>5 Avenue DE L'EUROPE</t>
  </si>
  <si>
    <t>HUMAN UNIVERSITY</t>
  </si>
  <si>
    <t>44540410754</t>
  </si>
  <si>
    <t>91003968400014</t>
  </si>
  <si>
    <t>653615</t>
  </si>
  <si>
    <t>06 17 20 13 40</t>
  </si>
  <si>
    <t>71 Avenue DU PRADO LES JARDINS DU PRADO-BT C</t>
  </si>
  <si>
    <t>HTC</t>
  </si>
  <si>
    <t>HUMAN TRAINING CONCEPT</t>
  </si>
  <si>
    <t>93131926013</t>
  </si>
  <si>
    <t>89908022000010</t>
  </si>
  <si>
    <t>661569</t>
  </si>
  <si>
    <t>06 01 72 81 92</t>
  </si>
  <si>
    <t>71290 CUISERY</t>
  </si>
  <si>
    <t>8 Rue Rue du Marché au Beurre,</t>
  </si>
  <si>
    <t>HUMAN TEMPO</t>
  </si>
  <si>
    <t>27710275571</t>
  </si>
  <si>
    <t>83799905100027</t>
  </si>
  <si>
    <t>681234</t>
  </si>
  <si>
    <t>1 224 716 2902</t>
  </si>
  <si>
    <t>10 Discovery Drive</t>
  </si>
  <si>
    <t>HUGO</t>
  </si>
  <si>
    <t>HUMAN GENOME ORGANIZATION</t>
  </si>
  <si>
    <t>648218</t>
  </si>
  <si>
    <t>06 61 88 39 70</t>
  </si>
  <si>
    <t>33370 FARGUES ST HILAIRE</t>
  </si>
  <si>
    <t>28 Rue des Coteaux</t>
  </si>
  <si>
    <t>HFCO</t>
  </si>
  <si>
    <t>HUMAN FIRST CONSULTING</t>
  </si>
  <si>
    <t>75331177933</t>
  </si>
  <si>
    <t>83819886900029</t>
  </si>
  <si>
    <t>659204</t>
  </si>
  <si>
    <t>06 60 28 46 32</t>
  </si>
  <si>
    <t>8 Chemin DE LESCAN</t>
  </si>
  <si>
    <t>HUMAN ET SENS</t>
  </si>
  <si>
    <t>75331405433</t>
  </si>
  <si>
    <t>90488531600011</t>
  </si>
  <si>
    <t>656756</t>
  </si>
  <si>
    <t>06 33 83 82 52</t>
  </si>
  <si>
    <t>128 Rue DE METZ</t>
  </si>
  <si>
    <t>HUMAN EFFICIENCE</t>
  </si>
  <si>
    <t>11940975094</t>
  </si>
  <si>
    <t>83281677100014</t>
  </si>
  <si>
    <t>482717</t>
  </si>
  <si>
    <t>01 84 17 38 96</t>
  </si>
  <si>
    <t>17 Rue GALILEE</t>
  </si>
  <si>
    <t>HUMAN CODERS</t>
  </si>
  <si>
    <t>11754836275</t>
  </si>
  <si>
    <t>53999885600022</t>
  </si>
  <si>
    <t>612686</t>
  </si>
  <si>
    <t>06 77 81 42 26</t>
  </si>
  <si>
    <t>9 Impasse Jacques Yves Cousteau</t>
  </si>
  <si>
    <t>HUMAGOGIE</t>
  </si>
  <si>
    <t>52440831744</t>
  </si>
  <si>
    <t>83902857800012</t>
  </si>
  <si>
    <t>637087</t>
  </si>
  <si>
    <t>02 22 06 81 20</t>
  </si>
  <si>
    <t>81 MAIL FRANCOIS MITTERRAND</t>
  </si>
  <si>
    <t>HUMACITIA</t>
  </si>
  <si>
    <t>53351044335</t>
  </si>
  <si>
    <t>80455398000017</t>
  </si>
  <si>
    <t>624160</t>
  </si>
  <si>
    <t>06 40 26 14 77</t>
  </si>
  <si>
    <t>34 Rue Du Docteur Abel</t>
  </si>
  <si>
    <t>HULULE ACADEMY</t>
  </si>
  <si>
    <t>84260294526</t>
  </si>
  <si>
    <t>88052962300014</t>
  </si>
  <si>
    <t>213720</t>
  </si>
  <si>
    <t>04 72 74 11 25</t>
  </si>
  <si>
    <t>16 Rue CUVIER</t>
  </si>
  <si>
    <t>HUGUET MANOUKIAN JOCELYNE</t>
  </si>
  <si>
    <t>HUGUET MANOUKIAN JOCELYNE MARIE</t>
  </si>
  <si>
    <t>82690573469</t>
  </si>
  <si>
    <t>41173472600010</t>
  </si>
  <si>
    <t>341423</t>
  </si>
  <si>
    <t>03704</t>
  </si>
  <si>
    <t>06 68 93 40 51</t>
  </si>
  <si>
    <t>69660 COLLONGES AU MONT D OR</t>
  </si>
  <si>
    <t>23 Rue PIERRE TERMIER</t>
  </si>
  <si>
    <t>HUGONNET FELLI CATHERINE COLLONGES AU MONT D OR</t>
  </si>
  <si>
    <t>HUGONNET FELLI CATHERINE - BIEN ETRE GERONTOLOGIE ET FORMATIONS</t>
  </si>
  <si>
    <t>82690881069</t>
  </si>
  <si>
    <t>48393084800047</t>
  </si>
  <si>
    <t>582372</t>
  </si>
  <si>
    <t>RESIDENCE CHOPIN 3EME ETAGE</t>
  </si>
  <si>
    <t>51 Rue DU 8 MAI 1945</t>
  </si>
  <si>
    <t>HUGOL DANIEL</t>
  </si>
  <si>
    <t>76340976534</t>
  </si>
  <si>
    <t>79797467200025</t>
  </si>
  <si>
    <t>667705</t>
  </si>
  <si>
    <t>06 09 48 42 46</t>
  </si>
  <si>
    <t>01340 ATTIGNAT</t>
  </si>
  <si>
    <t>2497D Route des Greffets</t>
  </si>
  <si>
    <t>HUGGY</t>
  </si>
  <si>
    <t>84010223901</t>
  </si>
  <si>
    <t>88507144900031</t>
  </si>
  <si>
    <t>437578</t>
  </si>
  <si>
    <t>2 Rue ROUBO</t>
  </si>
  <si>
    <t>HUET VALLET CAROLINE</t>
  </si>
  <si>
    <t>HUET VALLET CAROLINE - M2P</t>
  </si>
  <si>
    <t>11940782294</t>
  </si>
  <si>
    <t>52404322100059</t>
  </si>
  <si>
    <t>561551</t>
  </si>
  <si>
    <t>09 81 23 59 42</t>
  </si>
  <si>
    <t>13B bis Rue MONTPLAISIR</t>
  </si>
  <si>
    <t>HUDNALL JAY WILLIAM - TI EOLE ENERGIES EOLIENNES</t>
  </si>
  <si>
    <t>82260181226</t>
  </si>
  <si>
    <t>50127291800027</t>
  </si>
  <si>
    <t>542994</t>
  </si>
  <si>
    <t>06 45 01 71 94</t>
  </si>
  <si>
    <t>Centre Atria</t>
  </si>
  <si>
    <t>1 Place MARIE CURIE</t>
  </si>
  <si>
    <t>HUCHETTE MARIE CHRISTINE</t>
  </si>
  <si>
    <t>82740257574</t>
  </si>
  <si>
    <t>52157504300026</t>
  </si>
  <si>
    <t>195248</t>
  </si>
  <si>
    <t>0299688319</t>
  </si>
  <si>
    <t>35760 MONTGERMONT</t>
  </si>
  <si>
    <t>21 Rue Jean Jaurès</t>
  </si>
  <si>
    <t>HR FORMATION</t>
  </si>
  <si>
    <t>HUBERT RAYON FORMATION</t>
  </si>
  <si>
    <t>53350295935</t>
  </si>
  <si>
    <t>37968861700024</t>
  </si>
  <si>
    <t>565611</t>
  </si>
  <si>
    <t>64160 BUROS</t>
  </si>
  <si>
    <t>1810 Route DE MONTARDON</t>
  </si>
  <si>
    <t>HUBERT GIL</t>
  </si>
  <si>
    <t>75640412064</t>
  </si>
  <si>
    <t>37922119500033</t>
  </si>
  <si>
    <t>652325</t>
  </si>
  <si>
    <t>09 81 31 10 07</t>
  </si>
  <si>
    <t>18-20 Avenue Foucaud</t>
  </si>
  <si>
    <t>HUBER PATRICE</t>
  </si>
  <si>
    <t>HUBER PATRICE - DRH CONSULTING</t>
  </si>
  <si>
    <t>74870096087</t>
  </si>
  <si>
    <t>45214006400018</t>
  </si>
  <si>
    <t>563742</t>
  </si>
  <si>
    <t>08 05 69 69 55</t>
  </si>
  <si>
    <t>HUB FORMATION PUTEAUX</t>
  </si>
  <si>
    <t>HUB FORMATION</t>
  </si>
  <si>
    <t>11921855892</t>
  </si>
  <si>
    <t>52528778500022</t>
  </si>
  <si>
    <t>640888</t>
  </si>
  <si>
    <t>04 20 10 02 41</t>
  </si>
  <si>
    <t>10 Cours VERDUN RAMNAUD</t>
  </si>
  <si>
    <t>HUB FOR HEALTH LYON</t>
  </si>
  <si>
    <t>HUB FOR HEALTH</t>
  </si>
  <si>
    <t>84691725669</t>
  </si>
  <si>
    <t>84482017500025</t>
  </si>
  <si>
    <t>608191</t>
  </si>
  <si>
    <t>09 74 77 43 90</t>
  </si>
  <si>
    <t>10 Rue DES POISSONNIERS</t>
  </si>
  <si>
    <t>HS2</t>
  </si>
  <si>
    <t>11922236092</t>
  </si>
  <si>
    <t>84050153000017</t>
  </si>
  <si>
    <t>466724</t>
  </si>
  <si>
    <t>04 94 27 00 87</t>
  </si>
  <si>
    <t>NCI GREEN SIDE 7</t>
  </si>
  <si>
    <t>400 Avenue Roumanille</t>
  </si>
  <si>
    <t>HSCE</t>
  </si>
  <si>
    <t>93060674306</t>
  </si>
  <si>
    <t>53163692600010</t>
  </si>
  <si>
    <t>658169</t>
  </si>
  <si>
    <t>06.83.72.55.28</t>
  </si>
  <si>
    <t>60 Avenue Andrée</t>
  </si>
  <si>
    <t>HOZONS</t>
  </si>
  <si>
    <t>11941055694</t>
  </si>
  <si>
    <t>88153130500012</t>
  </si>
  <si>
    <t>669131</t>
  </si>
  <si>
    <t>07 87 58 55 67</t>
  </si>
  <si>
    <t>94 Rue Plaine Saint Martin</t>
  </si>
  <si>
    <t>HOURTANE HELENE</t>
  </si>
  <si>
    <t>76810187381</t>
  </si>
  <si>
    <t>90311392600013</t>
  </si>
  <si>
    <t>539960</t>
  </si>
  <si>
    <t>01 56 81 88 95</t>
  </si>
  <si>
    <t>26 Rue DES FOSSES SAINT BERNARD</t>
  </si>
  <si>
    <t>HOURBETTE DANIELE FAC 07</t>
  </si>
  <si>
    <t>11755120175</t>
  </si>
  <si>
    <t>49852016200013</t>
  </si>
  <si>
    <t>516879</t>
  </si>
  <si>
    <t>0651586904</t>
  </si>
  <si>
    <t>2EME ETAGE</t>
  </si>
  <si>
    <t>298 Avenue DU CLUB HIPPIQUE</t>
  </si>
  <si>
    <t>HOUISSE ANA</t>
  </si>
  <si>
    <t>93131561913</t>
  </si>
  <si>
    <t>80233840000020</t>
  </si>
  <si>
    <t>674576</t>
  </si>
  <si>
    <t>06 03 22 24 78</t>
  </si>
  <si>
    <t>73 Rue GAMBETTA</t>
  </si>
  <si>
    <t>HOUILLIEZ CORINNE</t>
  </si>
  <si>
    <t>32620304562</t>
  </si>
  <si>
    <t>47918257800043</t>
  </si>
  <si>
    <t>209752</t>
  </si>
  <si>
    <t>6 Passage DE LA MAIN D'OR</t>
  </si>
  <si>
    <t>HOUDART FORMATION EDITION</t>
  </si>
  <si>
    <t>11756023675</t>
  </si>
  <si>
    <t>88101584600010</t>
  </si>
  <si>
    <t>569690</t>
  </si>
  <si>
    <t>04 71 74 80 02</t>
  </si>
  <si>
    <t>43100 BRIOUDE</t>
  </si>
  <si>
    <t>29 Rue DU 4 SEPTEMBRE</t>
  </si>
  <si>
    <t>HOTEL DE LA DENTELLE</t>
  </si>
  <si>
    <t>83430138343</t>
  </si>
  <si>
    <t>35363849700019</t>
  </si>
  <si>
    <t>306903</t>
  </si>
  <si>
    <t>02 99 25 65 00</t>
  </si>
  <si>
    <t>4 Rue saint Laurent</t>
  </si>
  <si>
    <t>HSTV RENNES</t>
  </si>
  <si>
    <t>HOSPITALITE SAINT THOMAS DE VILLENEUVE</t>
  </si>
  <si>
    <t>53350676935</t>
  </si>
  <si>
    <t>77738078300137</t>
  </si>
  <si>
    <t>639916</t>
  </si>
  <si>
    <t>02117</t>
  </si>
  <si>
    <t>02 96 31 94 94</t>
  </si>
  <si>
    <t>29 Rue Charles Cartel</t>
  </si>
  <si>
    <t>HSTV LAMBALLE ARMOR</t>
  </si>
  <si>
    <t>77738078300012</t>
  </si>
  <si>
    <t>548236</t>
  </si>
  <si>
    <t>34 957 01 00 00</t>
  </si>
  <si>
    <t>ESPAGNE - CORDOBA</t>
  </si>
  <si>
    <t>Avenue Menéndez Pidal s/n</t>
  </si>
  <si>
    <t>HOSPITAL UNIVERSITARIO REINA SOFIA</t>
  </si>
  <si>
    <t>557961</t>
  </si>
  <si>
    <t>34 932 48 30 00</t>
  </si>
  <si>
    <t>25/29 PASSEIG MARITIM</t>
  </si>
  <si>
    <t>HOSPITAL DEL MAR</t>
  </si>
  <si>
    <t>528742</t>
  </si>
  <si>
    <t>+34 932 91 90 00</t>
  </si>
  <si>
    <t>PLANTA 2 ZONA B</t>
  </si>
  <si>
    <t>CARRER DE SANT QUINTI 89</t>
  </si>
  <si>
    <t>HOSPITAL DE LA SANTA CREU I SANT PAU</t>
  </si>
  <si>
    <t>647093</t>
  </si>
  <si>
    <t>04 78 86 30 00</t>
  </si>
  <si>
    <t>1 Avenue Georges Clémenceau</t>
  </si>
  <si>
    <t>HOSPICES CIVILS LYON EC INFIRMIERE AS ST GENIS LAVAL</t>
  </si>
  <si>
    <t>HOSPICES CIVILS DE LYON ECOLE INFIRMIERE AIDE SOIGNANT</t>
  </si>
  <si>
    <t>8269P470869</t>
  </si>
  <si>
    <t>26690027300449</t>
  </si>
  <si>
    <t>565957</t>
  </si>
  <si>
    <t>0 825 0825 69</t>
  </si>
  <si>
    <t>103 Gde rue de la Croix Rousse</t>
  </si>
  <si>
    <t>HCL HOPITAL DE LA CROIX ROUSSE GH NORD</t>
  </si>
  <si>
    <t>HOSPICES CIVILS DE LYON - HOPITAL DE LA CROIX ROUSSE - GROUPEMENT HOSPITALIER NORD</t>
  </si>
  <si>
    <t>26690027300100</t>
  </si>
  <si>
    <t>544700</t>
  </si>
  <si>
    <t>04 72 11 67 10</t>
  </si>
  <si>
    <t>CS 63752</t>
  </si>
  <si>
    <t>5 Avenue ESQUIROL</t>
  </si>
  <si>
    <t>HCL IFCS SECTEUR EST</t>
  </si>
  <si>
    <t>HOSPICES CIVILS DE LYON - ESQUIROL - IFCS - IFSI - IFSA</t>
  </si>
  <si>
    <t>26690027300183</t>
  </si>
  <si>
    <t>579798</t>
  </si>
  <si>
    <t>04 72 11 11 15</t>
  </si>
  <si>
    <t>GHC - Hôpital Edouard Herriot Pavillon P - Sous-sol</t>
  </si>
  <si>
    <t>5 Place d'Arsonval</t>
  </si>
  <si>
    <t>HCL EDOUARD HERRIOT</t>
  </si>
  <si>
    <t>HOSPICES CIVILS DE LYON - EDOUARD HERRIOT - CSST - HEH - CESU69</t>
  </si>
  <si>
    <t>26690027300217</t>
  </si>
  <si>
    <t>546148</t>
  </si>
  <si>
    <t>04 78 86 30 41</t>
  </si>
  <si>
    <t>B.P. 49</t>
  </si>
  <si>
    <t>HOSPICES CIVILS DE LYON - CLEMENCEAU</t>
  </si>
  <si>
    <t>HOSPICES CIVILS DE LYON - CLEMENCEAU - IFCS - IFSI - IFAS</t>
  </si>
  <si>
    <t>26690027301041</t>
  </si>
  <si>
    <t>571362</t>
  </si>
  <si>
    <t>0825 0825 69</t>
  </si>
  <si>
    <t>165 Chemin DU GRAND REVOYET</t>
  </si>
  <si>
    <t>HCL - CENTRE HOSPITALIER LYON SUD PIERRE BENITE</t>
  </si>
  <si>
    <t>HOSPICES CIVILS DE LYON - CENTRE HOSPITALIER LYON SUD</t>
  </si>
  <si>
    <t>26690027300324</t>
  </si>
  <si>
    <t>5812</t>
  </si>
  <si>
    <t>01124</t>
  </si>
  <si>
    <t>0825082569</t>
  </si>
  <si>
    <t>BP 2251</t>
  </si>
  <si>
    <t>3 Quai des Célestins</t>
  </si>
  <si>
    <t>HCL SIEGE</t>
  </si>
  <si>
    <t>26690027300019</t>
  </si>
  <si>
    <t>465902</t>
  </si>
  <si>
    <t>01827</t>
  </si>
  <si>
    <t>04 72 11 53 38</t>
  </si>
  <si>
    <t>162 Avenue Lacassagne</t>
  </si>
  <si>
    <t>CFPPH</t>
  </si>
  <si>
    <t>26690027300175</t>
  </si>
  <si>
    <t>26918</t>
  </si>
  <si>
    <t>03787</t>
  </si>
  <si>
    <t>03 80 24 44 44</t>
  </si>
  <si>
    <t>BP 40104</t>
  </si>
  <si>
    <t>Avenue Guigone de Salins</t>
  </si>
  <si>
    <t>CH BEAUNE</t>
  </si>
  <si>
    <t>HOSPICES CIVILS DE BEAUNE SIEGE</t>
  </si>
  <si>
    <t>20004782700015</t>
  </si>
  <si>
    <t>640840</t>
  </si>
  <si>
    <t>01 73 22 98 62</t>
  </si>
  <si>
    <t>1 Rue Boole</t>
  </si>
  <si>
    <t>HORUS FORMATION</t>
  </si>
  <si>
    <t>11910782991</t>
  </si>
  <si>
    <t>81915467500014</t>
  </si>
  <si>
    <t>655764</t>
  </si>
  <si>
    <t>06 56 70 60 72</t>
  </si>
  <si>
    <t>17310 ST PIERRE D OLERON</t>
  </si>
  <si>
    <t>LE MARAIS DOUX</t>
  </si>
  <si>
    <t>HORSE WELL</t>
  </si>
  <si>
    <t>75170265617</t>
  </si>
  <si>
    <t>90390126200019</t>
  </si>
  <si>
    <t>661235</t>
  </si>
  <si>
    <t>06 31 33 52 80</t>
  </si>
  <si>
    <t>5 ter Rue DES FIGUIERS</t>
  </si>
  <si>
    <t>HORS PISTE CONSEIL</t>
  </si>
  <si>
    <t>93131865213</t>
  </si>
  <si>
    <t>88142451900018</t>
  </si>
  <si>
    <t>682974</t>
  </si>
  <si>
    <t>06 78 91 23 40</t>
  </si>
  <si>
    <t>128 Avenue HENRI GINOUX</t>
  </si>
  <si>
    <t>HDC</t>
  </si>
  <si>
    <t>HORS DE CONFLIT - HDC</t>
  </si>
  <si>
    <t>11755833175</t>
  </si>
  <si>
    <t>84481876500043</t>
  </si>
  <si>
    <t>259937</t>
  </si>
  <si>
    <t>02 51 53 13 00</t>
  </si>
  <si>
    <t>BP 251</t>
  </si>
  <si>
    <t>46 Rue DE LA CAPITALE DU BAS POITOU</t>
  </si>
  <si>
    <t>HOROQUARTZ FONTENAY LE COMTE</t>
  </si>
  <si>
    <t>HOROQUARTZ</t>
  </si>
  <si>
    <t>52850108585</t>
  </si>
  <si>
    <t>39924392200016</t>
  </si>
  <si>
    <t>560558</t>
  </si>
  <si>
    <t>25 Rue BROCHAND</t>
  </si>
  <si>
    <t>HORN MICHEL - HORN CONSULTANT</t>
  </si>
  <si>
    <t>11751951675</t>
  </si>
  <si>
    <t>35322953700017</t>
  </si>
  <si>
    <t>606546</t>
  </si>
  <si>
    <t>04 76 54 87 81</t>
  </si>
  <si>
    <t>1 Allée De Certeze</t>
  </si>
  <si>
    <t>HORIZONTAL SOFTWARE GIERES</t>
  </si>
  <si>
    <t>HORIZONTAL SOFTWARE</t>
  </si>
  <si>
    <t>84380826138</t>
  </si>
  <si>
    <t>52031924500038</t>
  </si>
  <si>
    <t>HORIZONS
PARTAGER LE LIEN VERS CETTE FICHE ENTREPRISE
Non Inscrit au Registre du Commerce et des Sociétés 
8/06/2020</t>
  </si>
  <si>
    <t>584095</t>
  </si>
  <si>
    <t>01 60 80 91 52</t>
  </si>
  <si>
    <t>AVENUE DU 8 MAI 1945</t>
  </si>
  <si>
    <t>10 Chemin du Larris</t>
  </si>
  <si>
    <t>HORIZONS</t>
  </si>
  <si>
    <t>HORIZONS FORMATIONS</t>
  </si>
  <si>
    <t>11910269891</t>
  </si>
  <si>
    <t>42826196000036</t>
  </si>
  <si>
    <t>513738</t>
  </si>
  <si>
    <t>04 99 51 64 42</t>
  </si>
  <si>
    <t>BUSINESS PLAZA BAT 1</t>
  </si>
  <si>
    <t>122 Avenue DU WALHALLA</t>
  </si>
  <si>
    <t>HORIZONS ACADEMY  MONTPELLIER</t>
  </si>
  <si>
    <t>HORIZONS ACADEMY</t>
  </si>
  <si>
    <t>91340779634</t>
  </si>
  <si>
    <t>79052594300037</t>
  </si>
  <si>
    <t>609729</t>
  </si>
  <si>
    <t>13210 ST REMY DE PROVENCE</t>
  </si>
  <si>
    <t>LE CLOS DE MARIUS N°6</t>
  </si>
  <si>
    <t>6 Avenue DU SOUVENIR FRANCAIS</t>
  </si>
  <si>
    <t>93131739513</t>
  </si>
  <si>
    <t>83026222600012</t>
  </si>
  <si>
    <t>494665</t>
  </si>
  <si>
    <t>0494488774</t>
  </si>
  <si>
    <t>417 Route De La Farlede</t>
  </si>
  <si>
    <t>HORIZON RH</t>
  </si>
  <si>
    <t>93830467183</t>
  </si>
  <si>
    <t>79870472200023</t>
  </si>
  <si>
    <t>553839</t>
  </si>
  <si>
    <t>03 87 20 99 63</t>
  </si>
  <si>
    <t>3 bis Rue John Fitzgerald Kennedy</t>
  </si>
  <si>
    <t>HORIZON RESOURCES</t>
  </si>
  <si>
    <t>41570311057</t>
  </si>
  <si>
    <t>75140518400035</t>
  </si>
  <si>
    <t>656069</t>
  </si>
  <si>
    <t>06 52 10 19 20</t>
  </si>
  <si>
    <t>57 Quai De Bosc</t>
  </si>
  <si>
    <t>HORIZON FORMATIONS</t>
  </si>
  <si>
    <t>76341210234</t>
  </si>
  <si>
    <t>94844359300017</t>
  </si>
  <si>
    <t>476614</t>
  </si>
  <si>
    <t>06 32 46 33 62</t>
  </si>
  <si>
    <t>83 Boulevard DELTOUR</t>
  </si>
  <si>
    <t>HORIZON CRECHE</t>
  </si>
  <si>
    <t>73310607931</t>
  </si>
  <si>
    <t>50143278500043</t>
  </si>
  <si>
    <t>465926</t>
  </si>
  <si>
    <t>04 92 95 10 00</t>
  </si>
  <si>
    <t>700 Avenue JULES GREC LA MUSARDIERE</t>
  </si>
  <si>
    <t>HORIZON</t>
  </si>
  <si>
    <t>93060331206</t>
  </si>
  <si>
    <t>38415414200036</t>
  </si>
  <si>
    <t>526071</t>
  </si>
  <si>
    <t>01 44 88 80 50</t>
  </si>
  <si>
    <t>7 ter COUR DES PETITES ECURIES</t>
  </si>
  <si>
    <t>HORISIS CONSEIL</t>
  </si>
  <si>
    <t>11754406775</t>
  </si>
  <si>
    <t>48144794400036</t>
  </si>
  <si>
    <t>392686</t>
  </si>
  <si>
    <t>05 49 61 47 07</t>
  </si>
  <si>
    <t>60 Route DE GENCAY</t>
  </si>
  <si>
    <t>HOREA COMPETENCES &amp; FORMATIONS</t>
  </si>
  <si>
    <t>HOREA COMPETENCES &amp; FORMATIONS - HCF</t>
  </si>
  <si>
    <t>54860106386</t>
  </si>
  <si>
    <t>50367976300063</t>
  </si>
  <si>
    <t>686402</t>
  </si>
  <si>
    <t>07 49 59 87 18</t>
  </si>
  <si>
    <t>33210 BOMMES</t>
  </si>
  <si>
    <t>24 Chemin du Marang</t>
  </si>
  <si>
    <t>HORCHANI DEBORAH</t>
  </si>
  <si>
    <t>HORCHANI DEBORAH - EMERGY PSY</t>
  </si>
  <si>
    <t>75331433433</t>
  </si>
  <si>
    <t>91193681300011</t>
  </si>
  <si>
    <t>431655</t>
  </si>
  <si>
    <t>05209</t>
  </si>
  <si>
    <t>0553925555</t>
  </si>
  <si>
    <t>24600 RIBERAC</t>
  </si>
  <si>
    <t>Rue JEAN MOULIN</t>
  </si>
  <si>
    <t>CH RIBERAC</t>
  </si>
  <si>
    <t>HOPTAL LOCAL DE RIBERAC</t>
  </si>
  <si>
    <t>26240581400019</t>
  </si>
  <si>
    <t>551090</t>
  </si>
  <si>
    <t>03 28 62 81 67</t>
  </si>
  <si>
    <t>59470 WORMHOUT</t>
  </si>
  <si>
    <t>47 Rue d'Esquelbecq</t>
  </si>
  <si>
    <t>HOPSOMER FLANDRES AUTO-ECOLE WORMHOUT</t>
  </si>
  <si>
    <t>HOPSOMER FLANDRES AUTO-ECOLE</t>
  </si>
  <si>
    <t>31590369159</t>
  </si>
  <si>
    <t>40194497000011</t>
  </si>
  <si>
    <t>534675</t>
  </si>
  <si>
    <t>04 72 11 50 38</t>
  </si>
  <si>
    <t>HOPSIS</t>
  </si>
  <si>
    <t>82691406369</t>
  </si>
  <si>
    <t>78930342700023</t>
  </si>
  <si>
    <t>408517</t>
  </si>
  <si>
    <t>01473</t>
  </si>
  <si>
    <t>01 41 34 20 00</t>
  </si>
  <si>
    <t>CS 70228</t>
  </si>
  <si>
    <t>23/25 Rue NOTRE DAME DES VICTOIRES</t>
  </si>
  <si>
    <t>HOPSCOTCH CONGRES</t>
  </si>
  <si>
    <t>HOPSCOTCH CONGRES LE PUBLIC SYSTEME PCO</t>
  </si>
  <si>
    <t>11921697792</t>
  </si>
  <si>
    <t>42232247900037</t>
  </si>
  <si>
    <t>591348</t>
  </si>
  <si>
    <t>0389513855</t>
  </si>
  <si>
    <t>48 Rue FRANKLIN</t>
  </si>
  <si>
    <t>HOPLA</t>
  </si>
  <si>
    <t>42680241368</t>
  </si>
  <si>
    <t>79036845000017</t>
  </si>
  <si>
    <t>42730</t>
  </si>
  <si>
    <t>+41 22 372 33 11</t>
  </si>
  <si>
    <t>4 GABRIELLE-PERRET-GENTIL</t>
  </si>
  <si>
    <t>HUG</t>
  </si>
  <si>
    <t>HOPITAUX UNIVERSITAIRES DE GENEVE</t>
  </si>
  <si>
    <t>267594</t>
  </si>
  <si>
    <t>02138</t>
  </si>
  <si>
    <t>0545787800</t>
  </si>
  <si>
    <t>16300 BARBEZIEUX ST HILAIRE</t>
  </si>
  <si>
    <t>BP 50031</t>
  </si>
  <si>
    <t>Route de Saint-Bonnet</t>
  </si>
  <si>
    <t>01/09/2015</t>
  </si>
  <si>
    <t>CH SUD CHARENTE</t>
  </si>
  <si>
    <t>HOPITAUX SUD CHARENTE</t>
  </si>
  <si>
    <t>26161071100010</t>
  </si>
  <si>
    <t>570035</t>
  </si>
  <si>
    <t>352 26 333 1</t>
  </si>
  <si>
    <t>9 Rue EDWARD STEICHEN</t>
  </si>
  <si>
    <t>11/09/2017</t>
  </si>
  <si>
    <t>HOPITAUX ROBERT SCHUMAN</t>
  </si>
  <si>
    <t>466360</t>
  </si>
  <si>
    <t>03314</t>
  </si>
  <si>
    <t>12-14 Rue du Val d'Osne</t>
  </si>
  <si>
    <t>HPEVM ST MAURICE</t>
  </si>
  <si>
    <t>HOPITAUX PARIS EST VAL DE MARNE</t>
  </si>
  <si>
    <t>20002709200010</t>
  </si>
  <si>
    <t>20916</t>
  </si>
  <si>
    <t>02 33 91 50 00</t>
  </si>
  <si>
    <t>BP 629</t>
  </si>
  <si>
    <t>849 Rue DES MENNERIES</t>
  </si>
  <si>
    <t>HSM GRANVILLE</t>
  </si>
  <si>
    <t>HOPITAUX DU SUD MANCHE</t>
  </si>
  <si>
    <t>25500108750</t>
  </si>
  <si>
    <t>26500165100016</t>
  </si>
  <si>
    <t>192922</t>
  </si>
  <si>
    <t>02875</t>
  </si>
  <si>
    <t>0467465757</t>
  </si>
  <si>
    <t>BP 475</t>
  </si>
  <si>
    <t>Boulevard Camille Blanc</t>
  </si>
  <si>
    <t>HBT SETE</t>
  </si>
  <si>
    <t>HOPITAUX DU BASSIN DE THAU</t>
  </si>
  <si>
    <t>91340604134</t>
  </si>
  <si>
    <t>26340390900017</t>
  </si>
  <si>
    <t>394178</t>
  </si>
  <si>
    <t>02434</t>
  </si>
  <si>
    <t>607 Avenue Geneviève de Gaulle-Anthonioz</t>
  </si>
  <si>
    <t>HDN</t>
  </si>
  <si>
    <t>HOPITAUX DROME NORD</t>
  </si>
  <si>
    <t>26261109800019</t>
  </si>
  <si>
    <t>476195</t>
  </si>
  <si>
    <t>03149</t>
  </si>
  <si>
    <t>0466026344</t>
  </si>
  <si>
    <t>13150 TARASCON</t>
  </si>
  <si>
    <t>Route D'ARLES</t>
  </si>
  <si>
    <t>CH TARASCON</t>
  </si>
  <si>
    <t>HOPITAUX DES PORTES DE CAMARGUE TARASCON</t>
  </si>
  <si>
    <t>93131550913</t>
  </si>
  <si>
    <t>20001124500012</t>
  </si>
  <si>
    <t>478313</t>
  </si>
  <si>
    <t>05 61 79 93 00</t>
  </si>
  <si>
    <t>31110 BAGNERES DE LUCHON</t>
  </si>
  <si>
    <t>5 Cours DES QUINCONCES</t>
  </si>
  <si>
    <t>CH BAGNERES DE LUCHON</t>
  </si>
  <si>
    <t>HOPITAUX DE LUCHON</t>
  </si>
  <si>
    <t>26310015800041</t>
  </si>
  <si>
    <t>30430</t>
  </si>
  <si>
    <t>01941</t>
  </si>
  <si>
    <t>05 62 99 55 55</t>
  </si>
  <si>
    <t>65300 LANNEMEZAN</t>
  </si>
  <si>
    <t>BP 90167</t>
  </si>
  <si>
    <t>644 Route DE TOULOUSE</t>
  </si>
  <si>
    <t>09/01/2025</t>
  </si>
  <si>
    <t>CH LANNEMEZAN</t>
  </si>
  <si>
    <t>HOPITAUX DE LANNEMEZAN</t>
  </si>
  <si>
    <t>7365P000565</t>
  </si>
  <si>
    <t>26650009900012</t>
  </si>
  <si>
    <t>19641</t>
  </si>
  <si>
    <t>01806</t>
  </si>
  <si>
    <t>03 89 12 40 00</t>
  </si>
  <si>
    <t>39 Avenue de la liberté</t>
  </si>
  <si>
    <t>HCC</t>
  </si>
  <si>
    <t>HOPITAUX CIVILS DE COLMAR</t>
  </si>
  <si>
    <t>4268P001568</t>
  </si>
  <si>
    <t>26680090300012</t>
  </si>
  <si>
    <t>193677</t>
  </si>
  <si>
    <t>02 97 31 44 17</t>
  </si>
  <si>
    <t>Quai GAMBETTA</t>
  </si>
  <si>
    <t>CH LE PALAIS</t>
  </si>
  <si>
    <t>HOPITAL YVES LANCO</t>
  </si>
  <si>
    <t>26560034600018</t>
  </si>
  <si>
    <t>607605</t>
  </si>
  <si>
    <t>32 2 4773311</t>
  </si>
  <si>
    <t>15 Avenue Jean Joseph Crocq</t>
  </si>
  <si>
    <t>HUDERF</t>
  </si>
  <si>
    <t>HOPITAL UNIVERSITAIRE DES ENFANTS REINE FABIOLA</t>
  </si>
  <si>
    <t>529175</t>
  </si>
  <si>
    <t>02 43 09 33 33</t>
  </si>
  <si>
    <t>BP 50405</t>
  </si>
  <si>
    <t>1 Quai du Docteur Georges Lefèvre</t>
  </si>
  <si>
    <t>HOPITAL ST JULIEN CH DU HAUT ANJOU  CHATEAU GONTIER</t>
  </si>
  <si>
    <t>HOPITAL ST JULIEN CENTRE HOSPITALIER DU HAUT ANJOU</t>
  </si>
  <si>
    <t>26530008700011</t>
  </si>
  <si>
    <t>480824</t>
  </si>
  <si>
    <t>02 33 31 52 00</t>
  </si>
  <si>
    <t>61500 SEES</t>
  </si>
  <si>
    <t>79 Rue DE LA REPUBLIQUE</t>
  </si>
  <si>
    <t>16/08/2016</t>
  </si>
  <si>
    <t>CH SEES</t>
  </si>
  <si>
    <t>HOPITAL SEES</t>
  </si>
  <si>
    <t>26610055100016</t>
  </si>
  <si>
    <t>636526</t>
  </si>
  <si>
    <t>02 33 89 89 00</t>
  </si>
  <si>
    <t>50240 ST JAMES</t>
  </si>
  <si>
    <t>BP 18</t>
  </si>
  <si>
    <t>2 Route DE PONTORSON</t>
  </si>
  <si>
    <t>HOPITAL SAINT JAMES</t>
  </si>
  <si>
    <t>26500106500019</t>
  </si>
  <si>
    <t>488100</t>
  </si>
  <si>
    <t>04 75 39 97 30</t>
  </si>
  <si>
    <t>07260 JOYEUSE</t>
  </si>
  <si>
    <t>Rue du Docteur Pialat</t>
  </si>
  <si>
    <t>30/04/2014</t>
  </si>
  <si>
    <t>CH JOYEUSE</t>
  </si>
  <si>
    <t>HOPITAL RURAL JOYEUSE</t>
  </si>
  <si>
    <t>26070008300017</t>
  </si>
  <si>
    <t>398718</t>
  </si>
  <si>
    <t>05 59 28 79 00</t>
  </si>
  <si>
    <t>4 Avenue DE TREVILLE</t>
  </si>
  <si>
    <t>CH MAULEON SOULE</t>
  </si>
  <si>
    <t>HOPITAL RURAL DE MAULEON LICHARRE</t>
  </si>
  <si>
    <t>26640550500014</t>
  </si>
  <si>
    <t>1661</t>
  </si>
  <si>
    <t>02531</t>
  </si>
  <si>
    <t>01 39 63 91 33</t>
  </si>
  <si>
    <t>80 Boulevard De La Reine</t>
  </si>
  <si>
    <t>HOPITAL RICHAUD DU CH DE VERSAILLES</t>
  </si>
  <si>
    <t>HOPITAL RICHAUD DU CENTRE HOSPITALIER DE VERSAILLES</t>
  </si>
  <si>
    <t>11788174078</t>
  </si>
  <si>
    <t>26780271800010</t>
  </si>
  <si>
    <t>508962</t>
  </si>
  <si>
    <t>081721111</t>
  </si>
  <si>
    <t>BELGIQUE - SAINT GERVAIS</t>
  </si>
  <si>
    <t>205 Rue DE BRICGNIOT</t>
  </si>
  <si>
    <t>30/12/2014</t>
  </si>
  <si>
    <t>HOPITAL PSYCHIATRIQUE DU BEAU VALLON ASBL</t>
  </si>
  <si>
    <t>349940</t>
  </si>
  <si>
    <t>02 32 38 95 00</t>
  </si>
  <si>
    <t>58 Boulevard Pasteur</t>
  </si>
  <si>
    <t>HOPITAL PRIVE PASTEUR</t>
  </si>
  <si>
    <t>23270000927</t>
  </si>
  <si>
    <t>63365038700010</t>
  </si>
  <si>
    <t>651400</t>
  </si>
  <si>
    <t>02 33 68 60 00</t>
  </si>
  <si>
    <t>1 Avenue Du Quesnoy</t>
  </si>
  <si>
    <t>HOPITAL PRIVE DE LA BAIE AVRANCHES</t>
  </si>
  <si>
    <t>HOPITAL PRIVE DE LA BAIE</t>
  </si>
  <si>
    <t>28500150250</t>
  </si>
  <si>
    <t>82432154100032</t>
  </si>
  <si>
    <t>663761</t>
  </si>
  <si>
    <t>04 97 16 68 00</t>
  </si>
  <si>
    <t>122 Avenue docteur Maurice Donat</t>
  </si>
  <si>
    <t>HOPITAL PRIVE ARNAULT TZANCK MSA</t>
  </si>
  <si>
    <t>HOPITAL PRIVE ARNAULT TZANCK MOUGINS SOPHIA ANTIPOLIS</t>
  </si>
  <si>
    <t>93060824406</t>
  </si>
  <si>
    <t>69642130400028</t>
  </si>
  <si>
    <t>2082</t>
  </si>
  <si>
    <t>03209</t>
  </si>
  <si>
    <t>01 30 75 41 29</t>
  </si>
  <si>
    <t>95000 PONTOISE</t>
  </si>
  <si>
    <t>6 Avenue L'ILE DE FRANCE</t>
  </si>
  <si>
    <t>HOPITAL NOVO PONTOISE</t>
  </si>
  <si>
    <t>HOPITAL NOVO SIEGE</t>
  </si>
  <si>
    <t>11950272995</t>
  </si>
  <si>
    <t>26950015300011</t>
  </si>
  <si>
    <t>671861</t>
  </si>
  <si>
    <t>01 30 75 43 43</t>
  </si>
  <si>
    <t>3 bis Avenue De L Ile De France</t>
  </si>
  <si>
    <t>HOPITAL NOVO IFSI IFAS PONTOISE</t>
  </si>
  <si>
    <t>26950015300037</t>
  </si>
  <si>
    <t>542878</t>
  </si>
  <si>
    <t>01 30 28 36 38</t>
  </si>
  <si>
    <t>95260 BEAUMONT SUR OISE</t>
  </si>
  <si>
    <t>Route DE NOISY</t>
  </si>
  <si>
    <t>03/05/2016</t>
  </si>
  <si>
    <t>HOPITAL NOVO IFSI DE BEAUMONT SUR OISE</t>
  </si>
  <si>
    <t>26950015300193</t>
  </si>
  <si>
    <t>28253</t>
  </si>
  <si>
    <t>01798</t>
  </si>
  <si>
    <t>03 84 98 20 20</t>
  </si>
  <si>
    <t>90400 TREVENANS</t>
  </si>
  <si>
    <t>100 Route de Moval</t>
  </si>
  <si>
    <t>HNFC</t>
  </si>
  <si>
    <t>HOPITAL NORD FRANCHE-COMTE</t>
  </si>
  <si>
    <t>4390P001290</t>
  </si>
  <si>
    <t>26900129300019</t>
  </si>
  <si>
    <t>551697</t>
  </si>
  <si>
    <t>0477360500</t>
  </si>
  <si>
    <t>42330 ST GALMIER</t>
  </si>
  <si>
    <t>Route de Cuzieu</t>
  </si>
  <si>
    <t>19/10/2016</t>
  </si>
  <si>
    <t>CH SAINT GALMIER</t>
  </si>
  <si>
    <t>HOPITAL MAURICE ANDRE SAINT GALMIER</t>
  </si>
  <si>
    <t>26420032000051</t>
  </si>
  <si>
    <t>491690</t>
  </si>
  <si>
    <t>03 28 26 20 20</t>
  </si>
  <si>
    <t>59123 ZUYDCOOTE</t>
  </si>
  <si>
    <t>Boulevard VANCAUWENBERGUE</t>
  </si>
  <si>
    <t>CH ZUYDCOOTE</t>
  </si>
  <si>
    <t>HOPITAL MARITIME ZUYDCOOTE</t>
  </si>
  <si>
    <t>26590702200015</t>
  </si>
  <si>
    <t>546690</t>
  </si>
  <si>
    <t>0233122121</t>
  </si>
  <si>
    <t>2 Rue Du Docteur Marescot</t>
  </si>
  <si>
    <t>HOPITAL MARESCOT DE VIMOUTIERS</t>
  </si>
  <si>
    <t>HOPITAL MARESCOT</t>
  </si>
  <si>
    <t>26610056900018</t>
  </si>
  <si>
    <t>581641</t>
  </si>
  <si>
    <t>1 514 374 7940</t>
  </si>
  <si>
    <t>5415 Boulevard DE L'ASSOMPTION</t>
  </si>
  <si>
    <t>HMR</t>
  </si>
  <si>
    <t>HOPITAL MAISONNEUVE-ROSEMONT</t>
  </si>
  <si>
    <t>344539</t>
  </si>
  <si>
    <t>03 86 26 54 49</t>
  </si>
  <si>
    <t>58200 COSNE COURS SUR LOIRE</t>
  </si>
  <si>
    <t>96 Rue DU MARECHAL LECLERC</t>
  </si>
  <si>
    <t>IFAS COSNE COURS SUR LOIRE</t>
  </si>
  <si>
    <t>HOPITAL MAISON RETRAITE DE COSNE COURS - ECOLE AIDE SOIGNANT - IFAS</t>
  </si>
  <si>
    <t>27580079858</t>
  </si>
  <si>
    <t>26580007800049</t>
  </si>
  <si>
    <t>82508</t>
  </si>
  <si>
    <t>01802</t>
  </si>
  <si>
    <t>04 66 49 59 52</t>
  </si>
  <si>
    <t>BP10</t>
  </si>
  <si>
    <t>Avenue du 8 Mai 1945</t>
  </si>
  <si>
    <t>CH MENDE</t>
  </si>
  <si>
    <t>HOPITAL LOZERE - CENTRE HOSPITALIER DE MENDE</t>
  </si>
  <si>
    <t>91480021948</t>
  </si>
  <si>
    <t>26480009500012</t>
  </si>
  <si>
    <t>522247</t>
  </si>
  <si>
    <t>0240575000</t>
  </si>
  <si>
    <t>44260 SAVENAY</t>
  </si>
  <si>
    <t>13 Rue DE L'HOPITAL</t>
  </si>
  <si>
    <t>HOPITAL LOIRE ET SILLON SAVENAY</t>
  </si>
  <si>
    <t>26440029200019</t>
  </si>
  <si>
    <t>185670</t>
  </si>
  <si>
    <t>0243525354</t>
  </si>
  <si>
    <t>72140 SILLE LE GUILLAUME</t>
  </si>
  <si>
    <t>BP 1</t>
  </si>
  <si>
    <t>1 Rue Alexandre Moreau</t>
  </si>
  <si>
    <t>CH SILLE LE GUILLAUME</t>
  </si>
  <si>
    <t>HOPITAL LOCAL SILLE LE GUILLAUME</t>
  </si>
  <si>
    <t>26720002000019</t>
  </si>
  <si>
    <t>496881</t>
  </si>
  <si>
    <t>02 41 73 41 00</t>
  </si>
  <si>
    <t>BP 82013</t>
  </si>
  <si>
    <t>14 Rue de l'Abbaye</t>
  </si>
  <si>
    <t>CH SAINT NICOLAS ANGERS</t>
  </si>
  <si>
    <t>HOPITAL LOCAL SAINT NICOLAS</t>
  </si>
  <si>
    <t>26490002800012</t>
  </si>
  <si>
    <t>616424</t>
  </si>
  <si>
    <t>03 86 87 19 67</t>
  </si>
  <si>
    <t>89500 VILLENEUVE SUR YONNE</t>
  </si>
  <si>
    <t>87-89 Rue CARNOT</t>
  </si>
  <si>
    <t>HL ROLAND BONNION VILLENEUVE SUR YONNE</t>
  </si>
  <si>
    <t>HOPITAL LOCAL ROLAND BONNION</t>
  </si>
  <si>
    <t>26890030500015</t>
  </si>
  <si>
    <t>640153</t>
  </si>
  <si>
    <t>02 40 80 19 19</t>
  </si>
  <si>
    <t>5 Rue PASTEUR</t>
  </si>
  <si>
    <t>HOPITAL LOCAL PIERRE DELAROCHE</t>
  </si>
  <si>
    <t>26440005200017</t>
  </si>
  <si>
    <t>649375</t>
  </si>
  <si>
    <t>03 89 77 30 12</t>
  </si>
  <si>
    <t>68140 MUNSTER</t>
  </si>
  <si>
    <t>6 Rue DU MOULIN</t>
  </si>
  <si>
    <t>HOPITAL LOCAL MUNSTER - HASLACH</t>
  </si>
  <si>
    <t>26680097800014</t>
  </si>
  <si>
    <t>524013</t>
  </si>
  <si>
    <t>02 43 48 48 48</t>
  </si>
  <si>
    <t>72800 LE LUDE</t>
  </si>
  <si>
    <t>70 Chemin des Bichousières</t>
  </si>
  <si>
    <t>08/07/2015</t>
  </si>
  <si>
    <t>CH LE LUDE</t>
  </si>
  <si>
    <t>HOPITAL LOCAL LE LUDE</t>
  </si>
  <si>
    <t>26720020200013</t>
  </si>
  <si>
    <t>110176</t>
  </si>
  <si>
    <t>04534</t>
  </si>
  <si>
    <t>05 63 26 18 00</t>
  </si>
  <si>
    <t>BP 39</t>
  </si>
  <si>
    <t>5 Rue DU PARC</t>
  </si>
  <si>
    <t>CH CAUSSADE</t>
  </si>
  <si>
    <t>HOPITAL LOCAL LE JARDIN D'EMILIE CAUSSADE</t>
  </si>
  <si>
    <t>26820003700011</t>
  </si>
  <si>
    <t>633926</t>
  </si>
  <si>
    <t>53700 VILLAINES LA JUHEL</t>
  </si>
  <si>
    <t>21 Rue St Georges</t>
  </si>
  <si>
    <t>CH VILLAINES LA JUHEL</t>
  </si>
  <si>
    <t>HOPITAL LOCAL JULES DOITTEAU</t>
  </si>
  <si>
    <t>26530036800015</t>
  </si>
  <si>
    <t>506825</t>
  </si>
  <si>
    <t>0233914300</t>
  </si>
  <si>
    <t>50800 VILLEDIEU LES POELES ROUFFIGNY</t>
  </si>
  <si>
    <t>12 Rue Jean Gasté</t>
  </si>
  <si>
    <t>CH VILLEDIEU LES POELES</t>
  </si>
  <si>
    <t>HOPITAL LOCAL JEAN GASTE VILLEDIEU LES POELES</t>
  </si>
  <si>
    <t>26500109900018</t>
  </si>
  <si>
    <t>647950</t>
  </si>
  <si>
    <t>03 89 62 17 10</t>
  </si>
  <si>
    <t>68360 SOULTZ HAUT RHIN</t>
  </si>
  <si>
    <t>80 Route de guebwiller</t>
  </si>
  <si>
    <t>HOPITAL LOCAL INTERCOMMUNAL SOULTZ ISSENHEIM</t>
  </si>
  <si>
    <t>20001197100013</t>
  </si>
  <si>
    <t>231137</t>
  </si>
  <si>
    <t>02821</t>
  </si>
  <si>
    <t>0241462424</t>
  </si>
  <si>
    <t>6 Rue ST-GILLES</t>
  </si>
  <si>
    <t>CH CHEMILLE</t>
  </si>
  <si>
    <t>HOPITAL LOCAL INTERCOMMUNAL LYS HYROME</t>
  </si>
  <si>
    <t>26490667800018</t>
  </si>
  <si>
    <t>615808</t>
  </si>
  <si>
    <t>02 43 66 66 66</t>
  </si>
  <si>
    <t>4 Rue de la Libération</t>
  </si>
  <si>
    <t>HOPITAL LOCAL EVRON</t>
  </si>
  <si>
    <t>26530015200013</t>
  </si>
  <si>
    <t>194049</t>
  </si>
  <si>
    <t>04 68 05 44 00</t>
  </si>
  <si>
    <t>66500 PRADES</t>
  </si>
  <si>
    <t>BP 94</t>
  </si>
  <si>
    <t>8 Route de Catllar</t>
  </si>
  <si>
    <t>CH PRADES</t>
  </si>
  <si>
    <t>HOPITAL LOCAL ECOLE D'AIDES SOIGNANTS PRADES</t>
  </si>
  <si>
    <t>9166P103566</t>
  </si>
  <si>
    <t>26660007100010</t>
  </si>
  <si>
    <t>615778</t>
  </si>
  <si>
    <t>02 43 09 32 32</t>
  </si>
  <si>
    <t>3 Route de Nantes</t>
  </si>
  <si>
    <t>02/10/2020</t>
  </si>
  <si>
    <t>HOPITAL LOCAL SUD MAYENNE</t>
  </si>
  <si>
    <t>HOPITAL LOCAL DU SUD OUEST MAYENNAIS</t>
  </si>
  <si>
    <t>26530333900013</t>
  </si>
  <si>
    <t>514470</t>
  </si>
  <si>
    <t>05 96 54 30 99</t>
  </si>
  <si>
    <t>97240 LE FRANCOIS</t>
  </si>
  <si>
    <t>BP 56</t>
  </si>
  <si>
    <t>POINTE COURCHET</t>
  </si>
  <si>
    <t>03/03/2015</t>
  </si>
  <si>
    <t>CH FRANCOIS</t>
  </si>
  <si>
    <t>HOPITAL LOCAL DU FRANCOIS</t>
  </si>
  <si>
    <t>26972073600033</t>
  </si>
  <si>
    <t>308419</t>
  </si>
  <si>
    <t>02 41 83 46 10</t>
  </si>
  <si>
    <t>30 ter Rue SAINT FRANCOIS</t>
  </si>
  <si>
    <t>CH DOUE LA FONTAINE</t>
  </si>
  <si>
    <t>HOPITAL LOCAL DOUE LA FONTAINE</t>
  </si>
  <si>
    <t>26490048100013</t>
  </si>
  <si>
    <t>568170</t>
  </si>
  <si>
    <t>02 43 08 31 31</t>
  </si>
  <si>
    <t>53500 ERNEE</t>
  </si>
  <si>
    <t>20 Avenue DE PARIS</t>
  </si>
  <si>
    <t>28/07/2017</t>
  </si>
  <si>
    <t>HOPITAL LOCAL D'ERNEE</t>
  </si>
  <si>
    <t>26530014500017</t>
  </si>
  <si>
    <t>544759</t>
  </si>
  <si>
    <t>03 24 53 93 20</t>
  </si>
  <si>
    <t>08700 NOUZONVILLE</t>
  </si>
  <si>
    <t>65 Rue Edouard Vaillant</t>
  </si>
  <si>
    <t>06/06/2016</t>
  </si>
  <si>
    <t>CH NOUZONVILLE</t>
  </si>
  <si>
    <t>HOPITAL LOCAL DE NOUZONVILLE</t>
  </si>
  <si>
    <t>26080486900014</t>
  </si>
  <si>
    <t>458272</t>
  </si>
  <si>
    <t>03277</t>
  </si>
  <si>
    <t>03 26 81 20 36</t>
  </si>
  <si>
    <t>51210 MONTMIRAIL</t>
  </si>
  <si>
    <t>3 Rue de la troisième Avenue</t>
  </si>
  <si>
    <t>CH MONTMIRAIL</t>
  </si>
  <si>
    <t>HOPITAL LOCAL DE MONTMIRAIL</t>
  </si>
  <si>
    <t>26510004000053</t>
  </si>
  <si>
    <t>489062</t>
  </si>
  <si>
    <t>0329527000</t>
  </si>
  <si>
    <t>88600 BRUYERES</t>
  </si>
  <si>
    <t>16 Rue de l'hopital</t>
  </si>
  <si>
    <t>CH BRUYERES</t>
  </si>
  <si>
    <t>HOPITAL LOCAL DE L'AVISON BRUYERES</t>
  </si>
  <si>
    <t>26880022400019</t>
  </si>
  <si>
    <t>644912</t>
  </si>
  <si>
    <t>02 51 26 08 00</t>
  </si>
  <si>
    <t>85350 L ILE D YEU</t>
  </si>
  <si>
    <t>17 Impasse Du Puits Raimond</t>
  </si>
  <si>
    <t>HOPITAL LOCAL DE L ILE D YEU</t>
  </si>
  <si>
    <t>26850028700019</t>
  </si>
  <si>
    <t>489487</t>
  </si>
  <si>
    <t>02 51 11 65 00</t>
  </si>
  <si>
    <t>44650 CORCOUE SUR LOGNE</t>
  </si>
  <si>
    <t>23 BEL AIR</t>
  </si>
  <si>
    <t>CH CORCOUE SUR LOGNE</t>
  </si>
  <si>
    <t>HOPITAL LOCAL CORCOUE SUR LOGNE</t>
  </si>
  <si>
    <t>26440007800012</t>
  </si>
  <si>
    <t>481520</t>
  </si>
  <si>
    <t>0243970390</t>
  </si>
  <si>
    <t>72170 BEAUMONT SUR SARTHE</t>
  </si>
  <si>
    <t>33 Rue DE LA GARE</t>
  </si>
  <si>
    <t>24/03/2014</t>
  </si>
  <si>
    <t>HL BEAUMONT SUR SARTHE</t>
  </si>
  <si>
    <t>HOPITAL LOCAL CLINCHANT DELELES BEAUMONT SUR SARTHE</t>
  </si>
  <si>
    <t>26720034300015</t>
  </si>
  <si>
    <t>510300</t>
  </si>
  <si>
    <t>03 29 67 90 38</t>
  </si>
  <si>
    <t>88330 CHATEL SUR MOSELLE</t>
  </si>
  <si>
    <t>BP 16</t>
  </si>
  <si>
    <t>2 Rue DES VERGERS</t>
  </si>
  <si>
    <t>19/01/2015</t>
  </si>
  <si>
    <t>CH CHATEL SUR MOSELLE</t>
  </si>
  <si>
    <t>HOPITAL LOCAL CHATEL SUR MOSELLE</t>
  </si>
  <si>
    <t>26880023200012</t>
  </si>
  <si>
    <t>481671</t>
  </si>
  <si>
    <t>0490405063</t>
  </si>
  <si>
    <t>84500 BOLLENE</t>
  </si>
  <si>
    <t>5 Rue Alexandre Blanc</t>
  </si>
  <si>
    <t>26/03/2014</t>
  </si>
  <si>
    <t>HL BOLLENE</t>
  </si>
  <si>
    <t>HOPITAL LOCAL BOLLENE</t>
  </si>
  <si>
    <t>26840032200015</t>
  </si>
  <si>
    <t>268331</t>
  </si>
  <si>
    <t>01601</t>
  </si>
  <si>
    <t>01 30 15 80 00</t>
  </si>
  <si>
    <t>72 Avenue DE LA PRINCESSE</t>
  </si>
  <si>
    <t>HOPITAL LE VESINET</t>
  </si>
  <si>
    <t>26780240300019</t>
  </si>
  <si>
    <t>672865</t>
  </si>
  <si>
    <t>01 30 40 60 00</t>
  </si>
  <si>
    <t>chemin des aumuses</t>
  </si>
  <si>
    <t>21 Rue de la tuyolle</t>
  </si>
  <si>
    <t>HOPITAL LE PARC TAVERNY</t>
  </si>
  <si>
    <t>26950010400014</t>
  </si>
  <si>
    <t>461623</t>
  </si>
  <si>
    <t>02097</t>
  </si>
  <si>
    <t>05 62 91 49 49</t>
  </si>
  <si>
    <t>65200 ASTUGUE</t>
  </si>
  <si>
    <t>2 Rue DES PYRENEES</t>
  </si>
  <si>
    <t>HOPITAL LE MONTAIGU</t>
  </si>
  <si>
    <t>264726</t>
  </si>
  <si>
    <t>02 32 29 30 31</t>
  </si>
  <si>
    <t>HOPITAL LA MUSSE</t>
  </si>
  <si>
    <t>HOPITAL LA MUSSE - LA RENAISSANCE SANITAIRE - INSTITUTS DE FORMATION</t>
  </si>
  <si>
    <t>23270190427</t>
  </si>
  <si>
    <t>77566179600117</t>
  </si>
  <si>
    <t>499055</t>
  </si>
  <si>
    <t>03 83 76 31 31</t>
  </si>
  <si>
    <t>54480 CIREY SUR VEZOUZE</t>
  </si>
  <si>
    <t>62 Rue Raymond Poincaré</t>
  </si>
  <si>
    <t>CHI 3 H SANTE CIREY SUR VEZOUZE</t>
  </si>
  <si>
    <t>HOPITAL INTERCOMMUNAL 3 H SANTE</t>
  </si>
  <si>
    <t>26540648800022</t>
  </si>
  <si>
    <t>486218</t>
  </si>
  <si>
    <t>024808000</t>
  </si>
  <si>
    <t>1 Allée Alphonse Fillion</t>
  </si>
  <si>
    <t>HISL VERTOU</t>
  </si>
  <si>
    <t>HOPITAL INTERCOMMUNAL SEVRE ET LOIRE</t>
  </si>
  <si>
    <t>26440306400092</t>
  </si>
  <si>
    <t>488112</t>
  </si>
  <si>
    <t>04 75 35 83 00</t>
  </si>
  <si>
    <t>07110 LARGENTIERE</t>
  </si>
  <si>
    <t>La Madeleine</t>
  </si>
  <si>
    <t>Avenue des Marronniers</t>
  </si>
  <si>
    <t>CH ROCHER LARGENTIERE</t>
  </si>
  <si>
    <t>HOPITAL INTERCOMMUNAL ROCHER LARGENTIERE</t>
  </si>
  <si>
    <t>26070011700013</t>
  </si>
  <si>
    <t>483084</t>
  </si>
  <si>
    <t>0251747878</t>
  </si>
  <si>
    <t>BP 1309</t>
  </si>
  <si>
    <t>LA CHAUSSEE</t>
  </si>
  <si>
    <t>HOPITAL INTERCOMMUNAL PAYS DE RETZ</t>
  </si>
  <si>
    <t>26440304900077</t>
  </si>
  <si>
    <t>11496</t>
  </si>
  <si>
    <t>01910</t>
  </si>
  <si>
    <t>0555472020</t>
  </si>
  <si>
    <t>87300 BELLAC</t>
  </si>
  <si>
    <t>4 Avenue Charles de Gaulle</t>
  </si>
  <si>
    <t>HIHL BELLAC</t>
  </si>
  <si>
    <t>HOPITAL INTERCOMMUNAL HAUT LIMOUSIN</t>
  </si>
  <si>
    <t>26870042400016</t>
  </si>
  <si>
    <t>467479</t>
  </si>
  <si>
    <t>04 72 00 10 35</t>
  </si>
  <si>
    <t>69250 NEUVILLE SUR SAONE</t>
  </si>
  <si>
    <t>53 Chemin DE PARENTY</t>
  </si>
  <si>
    <t>22/10/2015</t>
  </si>
  <si>
    <t>CH NEUVILLE - IFAS</t>
  </si>
  <si>
    <t>HOPITAL INTERCOMMUNAL GERIATRIQUE NEUVILLE FONTAINE</t>
  </si>
  <si>
    <t>84691553469</t>
  </si>
  <si>
    <t>26690018200087</t>
  </si>
  <si>
    <t>665198</t>
  </si>
  <si>
    <t>03 89 81 12 55</t>
  </si>
  <si>
    <t>68190 ENSISHEIM</t>
  </si>
  <si>
    <t>7 Rue COLBERT</t>
  </si>
  <si>
    <t>HOPITAL INTERCOMMUNAL ENSISHEIN - NEUF-BRISACH</t>
  </si>
  <si>
    <t>26680005100010</t>
  </si>
  <si>
    <t>502250</t>
  </si>
  <si>
    <t>03 89 22 42 22</t>
  </si>
  <si>
    <t>17 Rue Jean Jacques Bock</t>
  </si>
  <si>
    <t>HIVA STE MARIE AUX MINES</t>
  </si>
  <si>
    <t>HOPITAL INTERCOMMUNAL DU VAL D'ARGENT</t>
  </si>
  <si>
    <t>26680200800018</t>
  </si>
  <si>
    <t>282455</t>
  </si>
  <si>
    <t>02 41 84 13 84</t>
  </si>
  <si>
    <t>49150 BAUGE EN ANJOU</t>
  </si>
  <si>
    <t>BP 73</t>
  </si>
  <si>
    <t>9 Chemin DE RANCAN</t>
  </si>
  <si>
    <t>HOPITAL INTERCOMMUNAL BAUGEOIS VALLEE</t>
  </si>
  <si>
    <t>52490206049</t>
  </si>
  <si>
    <t>26490664500017</t>
  </si>
  <si>
    <t>483357</t>
  </si>
  <si>
    <t>01 30 79 57 57</t>
  </si>
  <si>
    <t>220 Rue MANSART</t>
  </si>
  <si>
    <t>03/04/2014</t>
  </si>
  <si>
    <t>HGMS PLAISIR GRIGNON</t>
  </si>
  <si>
    <t>HOPITAL GERONTOLOGIQUE ET MEDICO SOCIAL PLAISIR GRIGNON</t>
  </si>
  <si>
    <t>26780009200012</t>
  </si>
  <si>
    <t>529011</t>
  </si>
  <si>
    <t>01 30 07 34 00</t>
  </si>
  <si>
    <t>78460 CHEVREUSE</t>
  </si>
  <si>
    <t>1 Rue JEAN MERMOZ</t>
  </si>
  <si>
    <t>HOPITAL GERONTOLOGIQUE DE CHEVREUSE</t>
  </si>
  <si>
    <t>HOPITAL GERONTOLOGIQUE DE CHEVREUSE PHILIPPE DUGUE</t>
  </si>
  <si>
    <t>26780249400018</t>
  </si>
  <si>
    <t>46966</t>
  </si>
  <si>
    <t>02076</t>
  </si>
  <si>
    <t>04 50 83 20 17</t>
  </si>
  <si>
    <t>06/05/2024</t>
  </si>
  <si>
    <t>HOPITAL GEORGES PIANTA - CHI LES HOPITAUX DU LEMAN</t>
  </si>
  <si>
    <t>26741103100011</t>
  </si>
  <si>
    <t>82107</t>
  </si>
  <si>
    <t>32 2 555 31 11</t>
  </si>
  <si>
    <t>808 Route DE LENNICK</t>
  </si>
  <si>
    <t>HOPITAL ERASME - ULB</t>
  </si>
  <si>
    <t>638092</t>
  </si>
  <si>
    <t>04 75 06 15 15</t>
  </si>
  <si>
    <t>07270 LAMASTRE</t>
  </si>
  <si>
    <t>5 Avenue DU DOCTEUR ELISEE CHARRA</t>
  </si>
  <si>
    <t>CH LAMASTRE</t>
  </si>
  <si>
    <t>HOPITAL ELISEE CHARRA</t>
  </si>
  <si>
    <t>26070010900010</t>
  </si>
  <si>
    <t>466153</t>
  </si>
  <si>
    <t>02896</t>
  </si>
  <si>
    <t>04 77 31 19 19</t>
  </si>
  <si>
    <t>42 Rue Leon Marrel</t>
  </si>
  <si>
    <t>HOPITAL DU GIER SITE MARREL SSR RIVE DE GIER</t>
  </si>
  <si>
    <t>HOPITAL DU GIER SITE MARREL SSR</t>
  </si>
  <si>
    <t>26420396900011</t>
  </si>
  <si>
    <t>682913</t>
  </si>
  <si>
    <t>19 Rue Victor Hugo</t>
  </si>
  <si>
    <t>HOPITAL DU GIER MCO ST CHAMOND</t>
  </si>
  <si>
    <t>HOPITAL DU GIER - SIEGE SOCIAL</t>
  </si>
  <si>
    <t>26420396900037</t>
  </si>
  <si>
    <t>496029</t>
  </si>
  <si>
    <t>04 83 16 20 14</t>
  </si>
  <si>
    <t>2 Boulevard Sainte Anne</t>
  </si>
  <si>
    <t>HIA SAINTE ANNE TOULON</t>
  </si>
  <si>
    <t>HOPITAL D'INSTRUCTION DES ARMEES SAINTE ANNE</t>
  </si>
  <si>
    <t>15100002300276</t>
  </si>
  <si>
    <t>525418</t>
  </si>
  <si>
    <t>0327567200</t>
  </si>
  <si>
    <t>59740 SOLRE LE CHATEAU</t>
  </si>
  <si>
    <t>21 Route DU VAL JOLY</t>
  </si>
  <si>
    <t>HOPITAL DEPARTEMENTAL FELLERIES-LIESSIES</t>
  </si>
  <si>
    <t>26590684200017</t>
  </si>
  <si>
    <t>173745</t>
  </si>
  <si>
    <t>05742</t>
  </si>
  <si>
    <t>04 75 07 75 07</t>
  </si>
  <si>
    <t>50 Rue DES ALPES</t>
  </si>
  <si>
    <t>CH TOURNON - IFAS</t>
  </si>
  <si>
    <t>HOPITAL DE TOURNON - INSTITUT DE FORMATION D'AIDE SOIGNANT</t>
  </si>
  <si>
    <t>8207P025307</t>
  </si>
  <si>
    <t>26070019000051</t>
  </si>
  <si>
    <t>466505</t>
  </si>
  <si>
    <t>02536</t>
  </si>
  <si>
    <t>0565676000</t>
  </si>
  <si>
    <t>12130 ST GENIEZ D OLT ET D AUBRAC</t>
  </si>
  <si>
    <t>Rue Rivie</t>
  </si>
  <si>
    <t>HOPITAL ST  GENIEZ D'OLT</t>
  </si>
  <si>
    <t>HOPITAL DE ST  GENIEZ D'OLT</t>
  </si>
  <si>
    <t>26120012500019</t>
  </si>
  <si>
    <t>556154</t>
  </si>
  <si>
    <t>04 78 19 07 00</t>
  </si>
  <si>
    <t>69590 ST SYMPHORIEN SUR COISE</t>
  </si>
  <si>
    <t>BP 8</t>
  </si>
  <si>
    <t>257 Avenue DE LA LIBERATION</t>
  </si>
  <si>
    <t>HOPITAL DE SAINT SYMPHORIEN SUR COISE</t>
  </si>
  <si>
    <t>26690022400012</t>
  </si>
  <si>
    <t>512060</t>
  </si>
  <si>
    <t>03 89 73 52 00</t>
  </si>
  <si>
    <t>68150 RIBEAUVILLE</t>
  </si>
  <si>
    <t>B.P. 60047</t>
  </si>
  <si>
    <t>13-15 Rue Château</t>
  </si>
  <si>
    <t>30/01/2015</t>
  </si>
  <si>
    <t>CH RIBEAUVILLE</t>
  </si>
  <si>
    <t>HOPITAL DE RIBEAUVILLE</t>
  </si>
  <si>
    <t>26680031700015</t>
  </si>
  <si>
    <t>174269</t>
  </si>
  <si>
    <t>0134854300</t>
  </si>
  <si>
    <t>78830 BULLION</t>
  </si>
  <si>
    <t>HPR BULLION</t>
  </si>
  <si>
    <t>HOPITAL DE PEDIATRIE ET DE REEDUCATION DE BULLION</t>
  </si>
  <si>
    <t>1178P004678</t>
  </si>
  <si>
    <t>26780247800011</t>
  </si>
  <si>
    <t>478337</t>
  </si>
  <si>
    <t>05305</t>
  </si>
  <si>
    <t>02 41 74 27 00</t>
  </si>
  <si>
    <t>49290 CHALONNES SUR LOIRE</t>
  </si>
  <si>
    <t>13 Rue Jean Robin</t>
  </si>
  <si>
    <t>16/07/2014</t>
  </si>
  <si>
    <t>CH CHALONNES SUR LOIRE</t>
  </si>
  <si>
    <t>HOPITAL DE LA CORNICHE ANGEVINE</t>
  </si>
  <si>
    <t>26490008500012</t>
  </si>
  <si>
    <t>503137</t>
  </si>
  <si>
    <t>0324203620</t>
  </si>
  <si>
    <t>SUISSE - PORRENTRUY</t>
  </si>
  <si>
    <t>NPA 2900 CANTON DU JURA</t>
  </si>
  <si>
    <t>16 Rue Thurmann</t>
  </si>
  <si>
    <t>17/10/2014</t>
  </si>
  <si>
    <t>HOPITAL DE JOUR VILLA BLANCHE</t>
  </si>
  <si>
    <t>468678</t>
  </si>
  <si>
    <t>05986</t>
  </si>
  <si>
    <t>04 72 57 30 00</t>
  </si>
  <si>
    <t>10 Rue ROGER RADISSON</t>
  </si>
  <si>
    <t>HOPITAL DE FOURVIERE</t>
  </si>
  <si>
    <t>82691291669</t>
  </si>
  <si>
    <t>37983669500054</t>
  </si>
  <si>
    <t>652702</t>
  </si>
  <si>
    <t>05 53 31 49 49</t>
  </si>
  <si>
    <t>24250 DOMME</t>
  </si>
  <si>
    <t>3 Rue DE L'HOPITAL</t>
  </si>
  <si>
    <t>HOPITAL DE DOMME</t>
  </si>
  <si>
    <t>26240570700015</t>
  </si>
  <si>
    <t>127760</t>
  </si>
  <si>
    <t>04 73 60 48 48</t>
  </si>
  <si>
    <t>63160 BILLOM</t>
  </si>
  <si>
    <t>3 Boulevard SAINT ROCH</t>
  </si>
  <si>
    <t>CH BILLOM</t>
  </si>
  <si>
    <t>HOPITAL BILLOM</t>
  </si>
  <si>
    <t>26630778400014</t>
  </si>
  <si>
    <t>673559</t>
  </si>
  <si>
    <t>06 44 00 32 41</t>
  </si>
  <si>
    <t>13 Rue Séraphin</t>
  </si>
  <si>
    <t>HOPE'N UP</t>
  </si>
  <si>
    <t>75331333433</t>
  </si>
  <si>
    <t>89949172400014</t>
  </si>
  <si>
    <t>219666</t>
  </si>
  <si>
    <t>01 49 90 79 79</t>
  </si>
  <si>
    <t>CS 55288</t>
  </si>
  <si>
    <t>33 Rue DES VANESSES</t>
  </si>
  <si>
    <t>HONEYWELL RESPIRATORY SAFETY PRODUCTS</t>
  </si>
  <si>
    <t>HONEYWELL RESPIRATORY SAFETY PRODUCTS SAS</t>
  </si>
  <si>
    <t>11930008493</t>
  </si>
  <si>
    <t>55205744000083</t>
  </si>
  <si>
    <t>579671</t>
  </si>
  <si>
    <t>02 48 75 54 09</t>
  </si>
  <si>
    <t>28 Avenue pierre semard</t>
  </si>
  <si>
    <t>HONEYWELL FAIL PROTECTION FRANCE</t>
  </si>
  <si>
    <t>24180037618</t>
  </si>
  <si>
    <t>33883357700061</t>
  </si>
  <si>
    <t>585324</t>
  </si>
  <si>
    <t>03 26 97 86 86</t>
  </si>
  <si>
    <t>23 Rue AUBERT</t>
  </si>
  <si>
    <t>HOMNIUM</t>
  </si>
  <si>
    <t>21510144051</t>
  </si>
  <si>
    <t>52531044700012</t>
  </si>
  <si>
    <t>325867</t>
  </si>
  <si>
    <t>05 46 39 76 20</t>
  </si>
  <si>
    <t>56 Avenue Alienor D Aquitaine</t>
  </si>
  <si>
    <t>HOMMES ET SAVOIRS</t>
  </si>
  <si>
    <t>54170092817</t>
  </si>
  <si>
    <t>43292624400109</t>
  </si>
  <si>
    <t>496467</t>
  </si>
  <si>
    <t>03 83 53 90 14</t>
  </si>
  <si>
    <t>17 Rue de Bavière</t>
  </si>
  <si>
    <t>HOMME EN DEVENIR</t>
  </si>
  <si>
    <t>41540274054</t>
  </si>
  <si>
    <t>51198006200042</t>
  </si>
  <si>
    <t>675039</t>
  </si>
  <si>
    <t>06 60 48 4175</t>
  </si>
  <si>
    <t>91590 D HUISON LONGUEVILLE</t>
  </si>
  <si>
    <t>3 Rue d'Orveau</t>
  </si>
  <si>
    <t>HOMESTAGING DECO FRANCE</t>
  </si>
  <si>
    <t>11910968291</t>
  </si>
  <si>
    <t>92022717000015</t>
  </si>
  <si>
    <t>425345</t>
  </si>
  <si>
    <t>01303</t>
  </si>
  <si>
    <t>05 63 76 19 50</t>
  </si>
  <si>
    <t>81640 LE SEGUR</t>
  </si>
  <si>
    <t>LES PARIALS</t>
  </si>
  <si>
    <t>HOMEOFORMATION</t>
  </si>
  <si>
    <t>73810092181</t>
  </si>
  <si>
    <t>52245474300017</t>
  </si>
  <si>
    <t>659575</t>
  </si>
  <si>
    <t>334 rue nicolas parent</t>
  </si>
  <si>
    <t>HOMAT PERFORMANCES</t>
  </si>
  <si>
    <t>84730206773</t>
  </si>
  <si>
    <t>84093694200027</t>
  </si>
  <si>
    <t>490428</t>
  </si>
  <si>
    <t>0134337150</t>
  </si>
  <si>
    <t>BP 18554</t>
  </si>
  <si>
    <t>46 Avenue DES GENOTTES</t>
  </si>
  <si>
    <t>HOLISTEA</t>
  </si>
  <si>
    <t>HOLISTEA - COLLEGE OSTEOPATHIQUE EUROPEEN</t>
  </si>
  <si>
    <t>11950563395</t>
  </si>
  <si>
    <t>44139861700031</t>
  </si>
  <si>
    <t>671812</t>
  </si>
  <si>
    <t>06 09 82 44 85</t>
  </si>
  <si>
    <t>24 Rue des cèdres</t>
  </si>
  <si>
    <t>HOLIHUMAN</t>
  </si>
  <si>
    <t>75331386233</t>
  </si>
  <si>
    <t>89964798600012</t>
  </si>
  <si>
    <t>570527</t>
  </si>
  <si>
    <t>31 20 5953200</t>
  </si>
  <si>
    <t>POSTBUS 1025</t>
  </si>
  <si>
    <t>22/09/2017</t>
  </si>
  <si>
    <t>HVA</t>
  </si>
  <si>
    <t>HOGESCHOOL VAN AMSTERDAM</t>
  </si>
  <si>
    <t>631759</t>
  </si>
  <si>
    <t>07 86 51 55 84</t>
  </si>
  <si>
    <t>31650 AUZIELLE</t>
  </si>
  <si>
    <t>8 Lieu-dit LOU CASSE</t>
  </si>
  <si>
    <t>15/10/2021</t>
  </si>
  <si>
    <t>HOFORM</t>
  </si>
  <si>
    <t>76311074631</t>
  </si>
  <si>
    <t>90077589100014</t>
  </si>
  <si>
    <t>544309</t>
  </si>
  <si>
    <t>06 09 85 21 86</t>
  </si>
  <si>
    <t>9 Rue CHRISTIAAN HUYGENS</t>
  </si>
  <si>
    <t>HOF SEBASTIEN CABINET DE PSYCHOLOGIE DU TRAVAIL</t>
  </si>
  <si>
    <t>43250278725</t>
  </si>
  <si>
    <t>79443574300016</t>
  </si>
  <si>
    <t>643956</t>
  </si>
  <si>
    <t>03 51 79 98 63</t>
  </si>
  <si>
    <t>16 Boulevard De Lattre de Tassigny</t>
  </si>
  <si>
    <t>HOEKMAN ALBAN</t>
  </si>
  <si>
    <t>HOEKMAN ALBAN - TURENNE COMPETENCES</t>
  </si>
  <si>
    <t>44080055808</t>
  </si>
  <si>
    <t>79128914300020</t>
  </si>
  <si>
    <t>594763</t>
  </si>
  <si>
    <t>16 Rue MAURICE RAVEL</t>
  </si>
  <si>
    <t>HOCHART MARIE ADELAIDE</t>
  </si>
  <si>
    <t>76340940734</t>
  </si>
  <si>
    <t>51140332100033</t>
  </si>
  <si>
    <t>576840</t>
  </si>
  <si>
    <t>4 Avenue Pierre Loti</t>
  </si>
  <si>
    <t>HOBE JEAN LUC RH</t>
  </si>
  <si>
    <t>52440517244</t>
  </si>
  <si>
    <t>49194755200015</t>
  </si>
  <si>
    <t>651035</t>
  </si>
  <si>
    <t>01 82 02 15 75</t>
  </si>
  <si>
    <t>25 Avenue DU HUIT MAI 1945</t>
  </si>
  <si>
    <t>HM FORMATION SARCELLES</t>
  </si>
  <si>
    <t>HM FORMATION</t>
  </si>
  <si>
    <t>11950575695</t>
  </si>
  <si>
    <t>75128664200028</t>
  </si>
  <si>
    <t>622709</t>
  </si>
  <si>
    <t>06 36 66 46 91</t>
  </si>
  <si>
    <t>5 Allée des rossignols</t>
  </si>
  <si>
    <t>HM CONSULTING</t>
  </si>
  <si>
    <t>HM CONSULTING - ORIENT'ACTION ROYAN</t>
  </si>
  <si>
    <t>75170222417</t>
  </si>
  <si>
    <t>84197711900012</t>
  </si>
  <si>
    <t>642277</t>
  </si>
  <si>
    <t>6 Rue de la Terrasse</t>
  </si>
  <si>
    <t>HKIND</t>
  </si>
  <si>
    <t>11756478275</t>
  </si>
  <si>
    <t>84265108500016</t>
  </si>
  <si>
    <t>680266</t>
  </si>
  <si>
    <t>02 40 85 96 84</t>
  </si>
  <si>
    <t>5 Rue du Souvenir français</t>
  </si>
  <si>
    <t>HJNA EDUCANINE</t>
  </si>
  <si>
    <t>HJNA - EDUCANINE</t>
  </si>
  <si>
    <t>52441108844</t>
  </si>
  <si>
    <t>85123868300011</t>
  </si>
  <si>
    <t>589688</t>
  </si>
  <si>
    <t>03 44 43 28 54</t>
  </si>
  <si>
    <t>60640 QUESMY</t>
  </si>
  <si>
    <t>80 Rue DE L'EGLISE</t>
  </si>
  <si>
    <t>HIVET CHARLENE</t>
  </si>
  <si>
    <t>22600287960</t>
  </si>
  <si>
    <t>52221851000017</t>
  </si>
  <si>
    <t>623295</t>
  </si>
  <si>
    <t>09 88 08 31 08</t>
  </si>
  <si>
    <t>Batiment 6</t>
  </si>
  <si>
    <t>Parc technologique Metrotech</t>
  </si>
  <si>
    <t>HISTYA</t>
  </si>
  <si>
    <t>84420295042</t>
  </si>
  <si>
    <t>82355272400010</t>
  </si>
  <si>
    <t>592080</t>
  </si>
  <si>
    <t>1 856 589 6606</t>
  </si>
  <si>
    <t>ETATS UNIS - PITMAN</t>
  </si>
  <si>
    <t>332 North Broadway</t>
  </si>
  <si>
    <t>21/11/2018</t>
  </si>
  <si>
    <t>HS</t>
  </si>
  <si>
    <t>HISTIOCYTE SOCIETY</t>
  </si>
  <si>
    <t>565465</t>
  </si>
  <si>
    <t>0950709690</t>
  </si>
  <si>
    <t>92420 VAUCRESSON</t>
  </si>
  <si>
    <t>14 Avenue De La Celle St Cloud</t>
  </si>
  <si>
    <t>HISTEMIA</t>
  </si>
  <si>
    <t>11921952892</t>
  </si>
  <si>
    <t>78993094800029</t>
  </si>
  <si>
    <t>638705</t>
  </si>
  <si>
    <t>06 65 32 40 51</t>
  </si>
  <si>
    <t>21 Rue Edouard Vaillant</t>
  </si>
  <si>
    <t>HIRTZ MARTY</t>
  </si>
  <si>
    <t>HIRTZ MARTY - BE YOU SOON</t>
  </si>
  <si>
    <t>24370391637</t>
  </si>
  <si>
    <t>79003592700025</t>
  </si>
  <si>
    <t>329204</t>
  </si>
  <si>
    <t>01947</t>
  </si>
  <si>
    <t>0491226078</t>
  </si>
  <si>
    <t>4 Allée TURCAT MERY</t>
  </si>
  <si>
    <t>93131053713</t>
  </si>
  <si>
    <t>43903636900031</t>
  </si>
  <si>
    <t>667225</t>
  </si>
  <si>
    <t>04 99 66 38 37</t>
  </si>
  <si>
    <t>1 Rue DU CLOS RENE</t>
  </si>
  <si>
    <t>HIPPOCRATES</t>
  </si>
  <si>
    <t>91340880434</t>
  </si>
  <si>
    <t>51995531400025</t>
  </si>
  <si>
    <t>597958</t>
  </si>
  <si>
    <t>0467457563</t>
  </si>
  <si>
    <t>Parc Belvedère - Bât D</t>
  </si>
  <si>
    <t>81 Rue Marius Carrieu</t>
  </si>
  <si>
    <t>HIPPOCRATE PHI MONTPELLIER</t>
  </si>
  <si>
    <t>HIPPOCRATE PHI</t>
  </si>
  <si>
    <t>91340855234</t>
  </si>
  <si>
    <t>51536300000057</t>
  </si>
  <si>
    <t>518669</t>
  </si>
  <si>
    <t>CHRU LABORATOIRE ESN SER NEUROLOGIE</t>
  </si>
  <si>
    <t>3 Rue DU FAUBOURG RAINES</t>
  </si>
  <si>
    <t>HIPPOCAMPE</t>
  </si>
  <si>
    <t>26210242721</t>
  </si>
  <si>
    <t>49893428000013</t>
  </si>
  <si>
    <t>648220</t>
  </si>
  <si>
    <t>03 66 88 21 43</t>
  </si>
  <si>
    <t>62880 VENDIN LE VIEIL</t>
  </si>
  <si>
    <t>9 Rue des frères Lumières</t>
  </si>
  <si>
    <t>H-INSTITUT CONSEILS &amp; EXAMENS</t>
  </si>
  <si>
    <t>32620333362</t>
  </si>
  <si>
    <t>89760343700020</t>
  </si>
  <si>
    <t>632272</t>
  </si>
  <si>
    <t>HILTI</t>
  </si>
  <si>
    <t>11788256478</t>
  </si>
  <si>
    <t>97120405204256</t>
  </si>
  <si>
    <t>123110</t>
  </si>
  <si>
    <t>01 53 63 53 73</t>
  </si>
  <si>
    <t>56330 PLUVIGNER</t>
  </si>
  <si>
    <t>BP 14</t>
  </si>
  <si>
    <t>ZI DU TALHOUET</t>
  </si>
  <si>
    <t>HILL-ROM PLUVIGNER</t>
  </si>
  <si>
    <t>HILL-ROM</t>
  </si>
  <si>
    <t>53560281856</t>
  </si>
  <si>
    <t>77734641200052</t>
  </si>
  <si>
    <t>420610</t>
  </si>
  <si>
    <t>05 59 62 04 87</t>
  </si>
  <si>
    <t>64140 LONS</t>
  </si>
  <si>
    <t>7 Allée de la Pépinière</t>
  </si>
  <si>
    <t>HILLEREAU FRANCOISE</t>
  </si>
  <si>
    <t>72640281864</t>
  </si>
  <si>
    <t>48490966800028</t>
  </si>
  <si>
    <t>592675</t>
  </si>
  <si>
    <t>04 75 82 99 70</t>
  </si>
  <si>
    <t>41 Avenue Félix Faure</t>
  </si>
  <si>
    <t>HTA</t>
  </si>
  <si>
    <t>HIGH TECH AESTHETIC</t>
  </si>
  <si>
    <t>84260269226</t>
  </si>
  <si>
    <t>82172643700014</t>
  </si>
  <si>
    <t>678430</t>
  </si>
  <si>
    <t>02 47 96 34 94</t>
  </si>
  <si>
    <t>37130 CINQ MARS LA PILE</t>
  </si>
  <si>
    <t>7 Rue de Langeais</t>
  </si>
  <si>
    <t>HIGH BEAMS</t>
  </si>
  <si>
    <t>24370454537</t>
  </si>
  <si>
    <t>78914902800019</t>
  </si>
  <si>
    <t>639886</t>
  </si>
  <si>
    <t>1 410 357 9932</t>
  </si>
  <si>
    <t>ETATS UNIS - MONKTON</t>
  </si>
  <si>
    <t>P.O. Box 329</t>
  </si>
  <si>
    <t>CURE HHT</t>
  </si>
  <si>
    <t>HHT FOUNDATION INTERNATIONAL INC.</t>
  </si>
  <si>
    <t>570280</t>
  </si>
  <si>
    <t>1 410 357 9931</t>
  </si>
  <si>
    <t>HHT FOUNDATION INTERNATIONAL</t>
  </si>
  <si>
    <t>671344</t>
  </si>
  <si>
    <t>06 35 36 49 47</t>
  </si>
  <si>
    <t>59 Rue DES PRAIRIES</t>
  </si>
  <si>
    <t>HEY LILIE</t>
  </si>
  <si>
    <t>11756889775</t>
  </si>
  <si>
    <t>95373234400015</t>
  </si>
  <si>
    <t>420839</t>
  </si>
  <si>
    <t>04 67 18 66 80</t>
  </si>
  <si>
    <t>ZI HORIZONS SUD</t>
  </si>
  <si>
    <t>HEXIS</t>
  </si>
  <si>
    <t>91340495834</t>
  </si>
  <si>
    <t>35137267700036</t>
  </si>
  <si>
    <t>328546</t>
  </si>
  <si>
    <t>03 21 78 40 00</t>
  </si>
  <si>
    <t>9 Rue du Gard</t>
  </si>
  <si>
    <t>HEXAGONE FORMATION</t>
  </si>
  <si>
    <t>31620136662</t>
  </si>
  <si>
    <t>42109473100013</t>
  </si>
  <si>
    <t>674680</t>
  </si>
  <si>
    <t>01 88 88 32 90</t>
  </si>
  <si>
    <t>12 Parvis du Colonel Arnaud Beltrame</t>
  </si>
  <si>
    <t>HEXAGONE VERSAILLES</t>
  </si>
  <si>
    <t>HEXAGONE</t>
  </si>
  <si>
    <t>11788444678</t>
  </si>
  <si>
    <t>88408480700046</t>
  </si>
  <si>
    <t>496212</t>
  </si>
  <si>
    <t>0240200200</t>
  </si>
  <si>
    <t>1 Rue Eugène Varlin</t>
  </si>
  <si>
    <t>HEXAFOR</t>
  </si>
  <si>
    <t>52440422944</t>
  </si>
  <si>
    <t>38427157300048</t>
  </si>
  <si>
    <t>525789</t>
  </si>
  <si>
    <t>+32 10 68 16 13</t>
  </si>
  <si>
    <t>BELGIQUE - DION-VALMONT</t>
  </si>
  <si>
    <t>55 Rue de Louvranges</t>
  </si>
  <si>
    <t>H-EVENT SPRL</t>
  </si>
  <si>
    <t>638365</t>
  </si>
  <si>
    <t>04 75 51 69 72</t>
  </si>
  <si>
    <t>1355 Chemin De Malombre</t>
  </si>
  <si>
    <t>HEVEA FORMATIONS</t>
  </si>
  <si>
    <t>82260224926</t>
  </si>
  <si>
    <t>80355359300028</t>
  </si>
  <si>
    <t>314821</t>
  </si>
  <si>
    <t>04 94 75 24 15</t>
  </si>
  <si>
    <t>BP 253 ZI TOULON EST</t>
  </si>
  <si>
    <t>FRANCOIS ARAGO</t>
  </si>
  <si>
    <t>HLJ TOULON</t>
  </si>
  <si>
    <t>HEURES LIBRES DE LA JEUNESSE</t>
  </si>
  <si>
    <t>93830269683</t>
  </si>
  <si>
    <t>78316962600026</t>
  </si>
  <si>
    <t>632399</t>
  </si>
  <si>
    <t>27 bis rue du progres</t>
  </si>
  <si>
    <t>HETIC</t>
  </si>
  <si>
    <t>11930555893</t>
  </si>
  <si>
    <t>49336137200011</t>
  </si>
  <si>
    <t>637774</t>
  </si>
  <si>
    <t>07 64 09 38 46</t>
  </si>
  <si>
    <t>LE TERTIA I</t>
  </si>
  <si>
    <t>5 Rue Charles Duchesne</t>
  </si>
  <si>
    <t>03/04/2023</t>
  </si>
  <si>
    <t>HESTIA FORMATION</t>
  </si>
  <si>
    <t>93132087413</t>
  </si>
  <si>
    <t>92141826500010</t>
  </si>
  <si>
    <t>626843</t>
  </si>
  <si>
    <t>45640 SANDILLON</t>
  </si>
  <si>
    <t>35 Rue ISABELLE ROMEE</t>
  </si>
  <si>
    <t>23/07/2021</t>
  </si>
  <si>
    <t>HESTIA</t>
  </si>
  <si>
    <t>24450383945</t>
  </si>
  <si>
    <t>85335913100010</t>
  </si>
  <si>
    <t>648700</t>
  </si>
  <si>
    <t>06 62 45 34 01</t>
  </si>
  <si>
    <t>H'ESSENCIA CONSEIL</t>
  </si>
  <si>
    <t>24450327645</t>
  </si>
  <si>
    <t>80444551800025</t>
  </si>
  <si>
    <t>163600</t>
  </si>
  <si>
    <t>02 41 20 61 49</t>
  </si>
  <si>
    <t>49080 BOUCHEMAINE</t>
  </si>
  <si>
    <t>2 Route D'EPIRE- LA PERRIERE</t>
  </si>
  <si>
    <t>HESLON CHRISTIAN</t>
  </si>
  <si>
    <t>52490124049</t>
  </si>
  <si>
    <t>40345225300020</t>
  </si>
  <si>
    <t>533476</t>
  </si>
  <si>
    <t>496898122109</t>
  </si>
  <si>
    <t>ALLEMAGNE - VOLKLINGEN</t>
  </si>
  <si>
    <t>5-9 RICHARDSTRASSE</t>
  </si>
  <si>
    <t>HERZZENTRUM SAAR - SHG KLINIKEN</t>
  </si>
  <si>
    <t>515772</t>
  </si>
  <si>
    <t>06 16 84 27 34</t>
  </si>
  <si>
    <t>57970 YUTZ</t>
  </si>
  <si>
    <t>29A Rue SAINTE ELISABETH</t>
  </si>
  <si>
    <t>HERVIEU  ISABELLE</t>
  </si>
  <si>
    <t>HERVIEU  ISABELLE - T2C TRANSFERT COMPETENCES CONSEILS</t>
  </si>
  <si>
    <t>44570408057</t>
  </si>
  <si>
    <t>47847436400047</t>
  </si>
  <si>
    <t>635080</t>
  </si>
  <si>
    <t>07 88 35 15 82</t>
  </si>
  <si>
    <t>47 Rue Jules Lallemand</t>
  </si>
  <si>
    <t>HERVE DELPHINE</t>
  </si>
  <si>
    <t>53351083635</t>
  </si>
  <si>
    <t>88757949800015</t>
  </si>
  <si>
    <t>612182</t>
  </si>
  <si>
    <t>02 48 70 77 19</t>
  </si>
  <si>
    <t>30 Cours AVARICUM</t>
  </si>
  <si>
    <t>HERRERO CHAUMEAU SOPHIE - AVARICUM ESTHETIQUE</t>
  </si>
  <si>
    <t>24180104018</t>
  </si>
  <si>
    <t>39942719400010</t>
  </si>
  <si>
    <t>607848</t>
  </si>
  <si>
    <t>05 34 60 51 58</t>
  </si>
  <si>
    <t>5 Rue DE L EGALITE</t>
  </si>
  <si>
    <t>HEROPHILE FORMATIONS</t>
  </si>
  <si>
    <t>73310689331</t>
  </si>
  <si>
    <t>52949532700015</t>
  </si>
  <si>
    <t>386042</t>
  </si>
  <si>
    <t>06 45 82 89 83</t>
  </si>
  <si>
    <t>89150 MONTACHER VILLEGARDIN</t>
  </si>
  <si>
    <t>21 Route de César</t>
  </si>
  <si>
    <t>IFSU</t>
  </si>
  <si>
    <t>HERNANDEZ FREDERIC</t>
  </si>
  <si>
    <t>26890094789</t>
  </si>
  <si>
    <t>50531874100012</t>
  </si>
  <si>
    <t>544243</t>
  </si>
  <si>
    <t>01 39 77 20 00</t>
  </si>
  <si>
    <t>3 Quai DE LA REPUBLIQUE</t>
  </si>
  <si>
    <t>HERMANN INTERNATIONAL EUROPE CONFLANS STE HONORINE</t>
  </si>
  <si>
    <t>HERMANN INTERNATIONAL EUROPE</t>
  </si>
  <si>
    <t>11788176078</t>
  </si>
  <si>
    <t>34403141400057</t>
  </si>
  <si>
    <t>574223</t>
  </si>
  <si>
    <t>09 77 72 58 43</t>
  </si>
  <si>
    <t>18 bis Rue Berbier Du Mets</t>
  </si>
  <si>
    <t>HERLIDOU KALLEL MARIA</t>
  </si>
  <si>
    <t>HERLIDOU KALLEL MARIA SILOUANE RELATIONS HUMAINES</t>
  </si>
  <si>
    <t>11753923575</t>
  </si>
  <si>
    <t>40313386100043</t>
  </si>
  <si>
    <t>561848</t>
  </si>
  <si>
    <t>04 94 93 41 93</t>
  </si>
  <si>
    <t>5 Rue EMILE GIMELLI</t>
  </si>
  <si>
    <t>HERGOS</t>
  </si>
  <si>
    <t>93830204083</t>
  </si>
  <si>
    <t>40521878500021</t>
  </si>
  <si>
    <t>520706</t>
  </si>
  <si>
    <t>06992</t>
  </si>
  <si>
    <t>04 66 67 24 89</t>
  </si>
  <si>
    <t>Immeuble l'atrium</t>
  </si>
  <si>
    <t>100 Route de Nîmes</t>
  </si>
  <si>
    <t>HERACLES</t>
  </si>
  <si>
    <t>76300550530</t>
  </si>
  <si>
    <t>78942684800022</t>
  </si>
  <si>
    <t>645497</t>
  </si>
  <si>
    <t>06 07 95 39 58</t>
  </si>
  <si>
    <t>57170 CHATEAU SALINS</t>
  </si>
  <si>
    <t>22 Route DE CHATEAU SALINS</t>
  </si>
  <si>
    <t>HENRY JEROME</t>
  </si>
  <si>
    <t>HENRY JEROME - JEROME HENRY COACHING</t>
  </si>
  <si>
    <t>44570402457</t>
  </si>
  <si>
    <t>42353378500048</t>
  </si>
  <si>
    <t>410287</t>
  </si>
  <si>
    <t>06 89 46 86 77</t>
  </si>
  <si>
    <t>26130 ST PAUL TROIS CHATEAUX</t>
  </si>
  <si>
    <t>RESIDENCE LA FONTAINE</t>
  </si>
  <si>
    <t>5 Avenue Charles CHAUSY</t>
  </si>
  <si>
    <t>HENRY JEAN MICHEL</t>
  </si>
  <si>
    <t>82010070701</t>
  </si>
  <si>
    <t>38984766600069</t>
  </si>
  <si>
    <t>641560</t>
  </si>
  <si>
    <t>06 13 77 96 73</t>
  </si>
  <si>
    <t>33720 LANDIRAS</t>
  </si>
  <si>
    <t>8 MLN de la Mouliasse</t>
  </si>
  <si>
    <t>HENRY ESPARGILLERE SYLVIE</t>
  </si>
  <si>
    <t>HENRY ESPARGILLERE SYLVIE - QBO CONSEIL</t>
  </si>
  <si>
    <t>75331366833</t>
  </si>
  <si>
    <t>88013484600018</t>
  </si>
  <si>
    <t>455386</t>
  </si>
  <si>
    <t>04503</t>
  </si>
  <si>
    <t>09 82 39 00 71</t>
  </si>
  <si>
    <t>17 Rue SAINT LOUIS</t>
  </si>
  <si>
    <t>HENNEQUIN VERONIQUE</t>
  </si>
  <si>
    <t>21080047108</t>
  </si>
  <si>
    <t>53392438700012</t>
  </si>
  <si>
    <t>504221</t>
  </si>
  <si>
    <t>0237262804</t>
  </si>
  <si>
    <t>6 bis Route DE SPOIR VAUCELLES</t>
  </si>
  <si>
    <t>HENNEBERT FORMATION</t>
  </si>
  <si>
    <t>24280075128</t>
  </si>
  <si>
    <t>40421916400039</t>
  </si>
  <si>
    <t>419096</t>
  </si>
  <si>
    <t>06 82 67 43 57</t>
  </si>
  <si>
    <t>29150 CAST</t>
  </si>
  <si>
    <t>KERDREIN</t>
  </si>
  <si>
    <t>HENAFF LUC</t>
  </si>
  <si>
    <t>HENAFF LUC - CENTRE CANIN</t>
  </si>
  <si>
    <t>53290758229</t>
  </si>
  <si>
    <t>33299172800020</t>
  </si>
  <si>
    <t>674230</t>
  </si>
  <si>
    <t>07 81 02 65 21</t>
  </si>
  <si>
    <t>1 Rue DE L'INDUSTRIE</t>
  </si>
  <si>
    <t>HEMISSI TOUZALINE ASMA</t>
  </si>
  <si>
    <t>HEMISSI TOUZALINE ASMA - ONGLE CENTER</t>
  </si>
  <si>
    <t>82740285574</t>
  </si>
  <si>
    <t>50415696900033</t>
  </si>
  <si>
    <t>596980</t>
  </si>
  <si>
    <t>32 495 33 34 07</t>
  </si>
  <si>
    <t>BELGIQUE - WOLUWE-SAINT-PIERRE</t>
  </si>
  <si>
    <t>67 Rue Henri Vandermaelen</t>
  </si>
  <si>
    <t>08/03/2019</t>
  </si>
  <si>
    <t>HEMELRYCK WALTER - DYNAMECHO</t>
  </si>
  <si>
    <t>574934</t>
  </si>
  <si>
    <t>03 83 44 55 49</t>
  </si>
  <si>
    <t>42 Rue SERGENT BOBILLOT</t>
  </si>
  <si>
    <t>HELP INFO DESK</t>
  </si>
  <si>
    <t>44540357754</t>
  </si>
  <si>
    <t>40952333900037</t>
  </si>
  <si>
    <t>546628</t>
  </si>
  <si>
    <t>02 32 56 58 73</t>
  </si>
  <si>
    <t>27260 LE BOIS HELLAIN</t>
  </si>
  <si>
    <t>269 Impasse DE CALIGNY</t>
  </si>
  <si>
    <t>HELLOT DUBOS SYLVIE ANDREE JEANINE</t>
  </si>
  <si>
    <t>23270184527</t>
  </si>
  <si>
    <t>50507981400024</t>
  </si>
  <si>
    <t>686335</t>
  </si>
  <si>
    <t>02 62 85 08 60</t>
  </si>
  <si>
    <t>46 Rue Du Presbytere</t>
  </si>
  <si>
    <t>HELLO ACADEMIE EXPERTISE</t>
  </si>
  <si>
    <t>04973621497</t>
  </si>
  <si>
    <t>93487097300013</t>
  </si>
  <si>
    <t>650638</t>
  </si>
  <si>
    <t>30 210 6444 174</t>
  </si>
  <si>
    <t>GRECE - ATHENS</t>
  </si>
  <si>
    <t>4-6 Makrynitsas Street</t>
  </si>
  <si>
    <t>HELLENIC SOCIETY OF ANAESTHESIOLOGY</t>
  </si>
  <si>
    <t>679422</t>
  </si>
  <si>
    <t>49 202 896 2640</t>
  </si>
  <si>
    <t>ALLEMAGNE - WUPPERTAL</t>
  </si>
  <si>
    <t>40 Heusnerstraße</t>
  </si>
  <si>
    <t>HELIOS KLINIKUM WUPPERTAL</t>
  </si>
  <si>
    <t>539284</t>
  </si>
  <si>
    <t>35550 PIPRIAC</t>
  </si>
  <si>
    <t>10 LE HIL</t>
  </si>
  <si>
    <t>HELIGON DAVID RENE YVES</t>
  </si>
  <si>
    <t>53350983435</t>
  </si>
  <si>
    <t>81776282600011</t>
  </si>
  <si>
    <t>623179</t>
  </si>
  <si>
    <t>01 72 34 77 70</t>
  </si>
  <si>
    <t>4 Avenue Pierre Semard</t>
  </si>
  <si>
    <t>HELICE DCF</t>
  </si>
  <si>
    <t>93840504284</t>
  </si>
  <si>
    <t>53343670500032</t>
  </si>
  <si>
    <t>424249</t>
  </si>
  <si>
    <t>0472392805</t>
  </si>
  <si>
    <t>50 Boulevard Chanoine Cartellier</t>
  </si>
  <si>
    <t>HELIA PORTAGE</t>
  </si>
  <si>
    <t>HELIA PORTAGE - HELIA CONSEIL</t>
  </si>
  <si>
    <t>82691123169</t>
  </si>
  <si>
    <t>49374205000021</t>
  </si>
  <si>
    <t>501130</t>
  </si>
  <si>
    <t>06 13 55 78 38</t>
  </si>
  <si>
    <t>2 Rue frederic combemale</t>
  </si>
  <si>
    <t>HELI WAY FORMATION</t>
  </si>
  <si>
    <t>31590825759</t>
  </si>
  <si>
    <t>79211250000022</t>
  </si>
  <si>
    <t>656630</t>
  </si>
  <si>
    <t>06 25 44 05 32</t>
  </si>
  <si>
    <t>282 Chemin du Val Martin</t>
  </si>
  <si>
    <t>HELENE SEJOURNE</t>
  </si>
  <si>
    <t>93060748006</t>
  </si>
  <si>
    <t>80426398600015</t>
  </si>
  <si>
    <t>439101</t>
  </si>
  <si>
    <t>01962</t>
  </si>
  <si>
    <t>0327369324</t>
  </si>
  <si>
    <t>43C Rue de villars</t>
  </si>
  <si>
    <t>HELENE PRECHEUR</t>
  </si>
  <si>
    <t>HELENE PRECHEUR  LES FORMATIONS PRATIQUES</t>
  </si>
  <si>
    <t>31590556859</t>
  </si>
  <si>
    <t>44045785100036</t>
  </si>
  <si>
    <t>658352</t>
  </si>
  <si>
    <t>09 71 37 12 48</t>
  </si>
  <si>
    <t>BAT A APPT 25 2EME ETAGE</t>
  </si>
  <si>
    <t>236 Avenue THIERS</t>
  </si>
  <si>
    <t>HELBIG JEAN PHILIPPE BORDEAUX</t>
  </si>
  <si>
    <t>HELBIG JEAN PHILIPPE - EVOLUTIS</t>
  </si>
  <si>
    <t>75331186933</t>
  </si>
  <si>
    <t>53151448700028</t>
  </si>
  <si>
    <t>627331</t>
  </si>
  <si>
    <t>14 Allée DES TOURTERELLES</t>
  </si>
  <si>
    <t>HELBIG ESTELLE</t>
  </si>
  <si>
    <t>75400151440</t>
  </si>
  <si>
    <t>82874176900016</t>
  </si>
  <si>
    <t>578459</t>
  </si>
  <si>
    <t>0666139757</t>
  </si>
  <si>
    <t>6 bis Rue Mazarin</t>
  </si>
  <si>
    <t>HELANDAIS MARIE ODILE</t>
  </si>
  <si>
    <t>52530089953</t>
  </si>
  <si>
    <t>81316291400010</t>
  </si>
  <si>
    <t>684314</t>
  </si>
  <si>
    <t>06 41 83 76 52</t>
  </si>
  <si>
    <t>7 Place DE L'HOTEL DE VILLE</t>
  </si>
  <si>
    <t>HELA FORMATION</t>
  </si>
  <si>
    <t>11930940693</t>
  </si>
  <si>
    <t>90899970900011</t>
  </si>
  <si>
    <t>640712</t>
  </si>
  <si>
    <t>06 60 62 17 08</t>
  </si>
  <si>
    <t>59840 PERENCHIES</t>
  </si>
  <si>
    <t>34 Rue HENRI BOUCHERY</t>
  </si>
  <si>
    <t>HEKADEMY</t>
  </si>
  <si>
    <t>HEKADEMY INSTITUT DE FORMATION SANTE</t>
  </si>
  <si>
    <t>32591188159</t>
  </si>
  <si>
    <t>90120448700010</t>
  </si>
  <si>
    <t>678223</t>
  </si>
  <si>
    <t>01 88 31 27 51</t>
  </si>
  <si>
    <t>2-8 Rue Sarah Bernhardt</t>
  </si>
  <si>
    <t>HEKA FORMATIONS</t>
  </si>
  <si>
    <t>11756551875</t>
  </si>
  <si>
    <t>91520481200027</t>
  </si>
  <si>
    <t>685409</t>
  </si>
  <si>
    <t>49 04261 916-0</t>
  </si>
  <si>
    <t>ALLEMAGNE - ROTENBURG</t>
  </si>
  <si>
    <t>3 Am Bahnhof</t>
  </si>
  <si>
    <t>HEILPADAGOGISCHE KINDER- UND JUGENDHILFE ROTENBURG E. V.</t>
  </si>
  <si>
    <t>433147</t>
  </si>
  <si>
    <t>01 77 80 74 00</t>
  </si>
  <si>
    <t>ZAC de la Demi Lune Batiment Orion</t>
  </si>
  <si>
    <t>24 bis Avenue de la Demi Lune</t>
  </si>
  <si>
    <t>19/10/2015</t>
  </si>
  <si>
    <t>HEIDELBERG FRANCE</t>
  </si>
  <si>
    <t>11950587095</t>
  </si>
  <si>
    <t>58214699900419</t>
  </si>
  <si>
    <t>479860</t>
  </si>
  <si>
    <t>03 88 93 82 71</t>
  </si>
  <si>
    <t>24 Rue du vieux tilleul</t>
  </si>
  <si>
    <t>HECKEL BERNADETTE CONSEIL</t>
  </si>
  <si>
    <t>HECKEL CONSEIL</t>
  </si>
  <si>
    <t>42670320367</t>
  </si>
  <si>
    <t>44335555700028</t>
  </si>
  <si>
    <t>494185</t>
  </si>
  <si>
    <t>0388509298</t>
  </si>
  <si>
    <t>67310 COSSWILLER</t>
  </si>
  <si>
    <t>5 des trois Fontaines</t>
  </si>
  <si>
    <t>HECKEL ARBARERI JENNIFER</t>
  </si>
  <si>
    <t>HECKEL ARBARERI JENNIFER ATYS CONSEILS</t>
  </si>
  <si>
    <t>42670371867</t>
  </si>
  <si>
    <t>42399894700042</t>
  </si>
  <si>
    <t>483977</t>
  </si>
  <si>
    <t>04 70 97 57 14</t>
  </si>
  <si>
    <t>26-34 Avenue de la Croix Saint Martin</t>
  </si>
  <si>
    <t>HECATE FORMATION VICHY</t>
  </si>
  <si>
    <t>83030144603</t>
  </si>
  <si>
    <t>37867851000033</t>
  </si>
  <si>
    <t>418869</t>
  </si>
  <si>
    <t>06 26 02 58 06</t>
  </si>
  <si>
    <t>81700 PUYLAURENS</t>
  </si>
  <si>
    <t>LA BOURDETTE</t>
  </si>
  <si>
    <t>Route DE BERTRE</t>
  </si>
  <si>
    <t>HEBRARD SYLVIE</t>
  </si>
  <si>
    <t>HEBRARD SYLVIE - ATELIER ART NATURE</t>
  </si>
  <si>
    <t>73810088281</t>
  </si>
  <si>
    <t>51489777600019</t>
  </si>
  <si>
    <t>668874</t>
  </si>
  <si>
    <t>07 63 94 13 03</t>
  </si>
  <si>
    <t>57160 ROZERIEULLES</t>
  </si>
  <si>
    <t>14 Place DES ROCHES</t>
  </si>
  <si>
    <t>HEBEISEN ALAIN</t>
  </si>
  <si>
    <t>HEBEISEN ALAIN - ALKA FORMATION</t>
  </si>
  <si>
    <t>44570456357</t>
  </si>
  <si>
    <t>83240738100017</t>
  </si>
  <si>
    <t>646970</t>
  </si>
  <si>
    <t>31 43 365 56 26</t>
  </si>
  <si>
    <t>PAYS-BAS - BUNDE</t>
  </si>
  <si>
    <t>31 Op de Locht</t>
  </si>
  <si>
    <t>HEARTMATH BENELUX</t>
  </si>
  <si>
    <t>636873</t>
  </si>
  <si>
    <t>SUITE 4400</t>
  </si>
  <si>
    <t>500 CUMMINGS CENTER</t>
  </si>
  <si>
    <t>HVS</t>
  </si>
  <si>
    <t>HEART VALVE SOCIETY</t>
  </si>
  <si>
    <t>554145</t>
  </si>
  <si>
    <t>1 202 464 3400</t>
  </si>
  <si>
    <t>STE 400</t>
  </si>
  <si>
    <t>1325 G STREET, NW</t>
  </si>
  <si>
    <t>HRS</t>
  </si>
  <si>
    <t>HEART RHYTHM SOCIETY</t>
  </si>
  <si>
    <t>549915</t>
  </si>
  <si>
    <t>1 301 3128635</t>
  </si>
  <si>
    <t>SUITE 925</t>
  </si>
  <si>
    <t>6707 Boulevard DEMOCRACY</t>
  </si>
  <si>
    <t>HFSA</t>
  </si>
  <si>
    <t>HEART FAILURE SOCIETY OF AMERICA</t>
  </si>
  <si>
    <t>582189</t>
  </si>
  <si>
    <t>06 83 70 69 89</t>
  </si>
  <si>
    <t>HEALTH'ACTIV</t>
  </si>
  <si>
    <t>52440791444</t>
  </si>
  <si>
    <t>80917706600010</t>
  </si>
  <si>
    <t>520937</t>
  </si>
  <si>
    <t>+393281745235</t>
  </si>
  <si>
    <t>ITALIE - VITERBO</t>
  </si>
  <si>
    <t>Largo S. Bernardino da Siena 29</t>
  </si>
  <si>
    <t>HEALTH WITHOUT BARRIERS</t>
  </si>
  <si>
    <t>HEALTH WITHOUT BARRIERS - EUROPEAN FEDERATION FOR PRISON HEALTH</t>
  </si>
  <si>
    <t>594817</t>
  </si>
  <si>
    <t>1 709 777 6300</t>
  </si>
  <si>
    <t>CANADA - ST JOHN'S</t>
  </si>
  <si>
    <t>300 PRINCE PHILLIP DRIVE</t>
  </si>
  <si>
    <t>23/01/2019</t>
  </si>
  <si>
    <t>HEALTH SCIENCES CENTRE ST JOHN'S</t>
  </si>
  <si>
    <t>HEALTH SCIENCES CENTRE</t>
  </si>
  <si>
    <t>643543</t>
  </si>
  <si>
    <t>64 New Cavendish Street</t>
  </si>
  <si>
    <t>HEALTH PROC EUROPE LTD</t>
  </si>
  <si>
    <t>584277</t>
  </si>
  <si>
    <t>13 Rue De La Ferme Residence Raffaela</t>
  </si>
  <si>
    <t>HI</t>
  </si>
  <si>
    <t>HEALTH IMPACT</t>
  </si>
  <si>
    <t>11922171892</t>
  </si>
  <si>
    <t>82782924300027</t>
  </si>
  <si>
    <t>609109</t>
  </si>
  <si>
    <t>09031</t>
  </si>
  <si>
    <t>06 43 85 70 48</t>
  </si>
  <si>
    <t>155 Rue De Charonne</t>
  </si>
  <si>
    <t>HEALTH EVENTS PARIS</t>
  </si>
  <si>
    <t>HEALTH EVENTS - SIEGE SOCIAL</t>
  </si>
  <si>
    <t>11755966275</t>
  </si>
  <si>
    <t>82862729900047</t>
  </si>
  <si>
    <t>671678</t>
  </si>
  <si>
    <t>32 767 799 441</t>
  </si>
  <si>
    <t>10 Rue DE L'INDUSTRIE</t>
  </si>
  <si>
    <t>HCWH EUROPE</t>
  </si>
  <si>
    <t>HEALTH CARE WITHOUT HARM EUROPE</t>
  </si>
  <si>
    <t>637245</t>
  </si>
  <si>
    <t>07 85 69 59 87</t>
  </si>
  <si>
    <t>29 Boulevard ANDRÉ NETWILLER</t>
  </si>
  <si>
    <t>HEALTH CARE FORMATION</t>
  </si>
  <si>
    <t>76311010031</t>
  </si>
  <si>
    <t>88442833500019</t>
  </si>
  <si>
    <t>679203</t>
  </si>
  <si>
    <t>09 78 45 21 93</t>
  </si>
  <si>
    <t>19 Rue d'Amiens</t>
  </si>
  <si>
    <t>HEADN PARTNERS LILLE</t>
  </si>
  <si>
    <t>HEADN PARTNERS</t>
  </si>
  <si>
    <t>32591180759</t>
  </si>
  <si>
    <t>92086101000022</t>
  </si>
  <si>
    <t>579439</t>
  </si>
  <si>
    <t>ROYAUME-UNI - LITTLE SOMBORNE</t>
  </si>
  <si>
    <t>The Coach House</t>
  </si>
  <si>
    <t>Somborne Park</t>
  </si>
  <si>
    <t>26/02/2018</t>
  </si>
  <si>
    <t>HNCF</t>
  </si>
  <si>
    <t>HEAD AND NECK CANCER FONDATION</t>
  </si>
  <si>
    <t>661960</t>
  </si>
  <si>
    <t>06 60 57 46 77</t>
  </si>
  <si>
    <t>40 Rue D'ESQUERMES</t>
  </si>
  <si>
    <t>HEA</t>
  </si>
  <si>
    <t>32591174659</t>
  </si>
  <si>
    <t>94851809700019</t>
  </si>
  <si>
    <t>655405</t>
  </si>
  <si>
    <t>78250 MEULAN EN YVELINES</t>
  </si>
  <si>
    <t>48 Rue Auguste Renoir</t>
  </si>
  <si>
    <t>HDQUALITE MEULAN EN YVELINES</t>
  </si>
  <si>
    <t>HDQUALITE</t>
  </si>
  <si>
    <t>11788303078</t>
  </si>
  <si>
    <t>81024680100015</t>
  </si>
  <si>
    <t>637142</t>
  </si>
  <si>
    <t>07 49 12 10 33</t>
  </si>
  <si>
    <t>150 Rue Pierre-Jacques Dekytspotter</t>
  </si>
  <si>
    <t>HDF PREVENTION - LST FORMATIONS</t>
  </si>
  <si>
    <t>32591026759</t>
  </si>
  <si>
    <t>88342302200028</t>
  </si>
  <si>
    <t>534948</t>
  </si>
  <si>
    <t>02 35 20 85 37</t>
  </si>
  <si>
    <t>55 Rue Du Pont Vi</t>
  </si>
  <si>
    <t>HD FORMATION LE HAVRE</t>
  </si>
  <si>
    <t>HD FORMATION</t>
  </si>
  <si>
    <t>23760410776</t>
  </si>
  <si>
    <t>48852440600045</t>
  </si>
  <si>
    <t>327670</t>
  </si>
  <si>
    <t>02126</t>
  </si>
  <si>
    <t>02 31 47 28 50</t>
  </si>
  <si>
    <t>14112 BIEVILLE BEUVILLE</t>
  </si>
  <si>
    <t>Les Petites Chaussées</t>
  </si>
  <si>
    <t>H-CARE DEVELOPPEMENT</t>
  </si>
  <si>
    <t>25140190114</t>
  </si>
  <si>
    <t>48756561600017</t>
  </si>
  <si>
    <t>671502</t>
  </si>
  <si>
    <t>02 58 33 10 00</t>
  </si>
  <si>
    <t>parc edonia batiment F</t>
  </si>
  <si>
    <t>11 Rue des iles kerguelen</t>
  </si>
  <si>
    <t>HB2L FORMATION</t>
  </si>
  <si>
    <t>53351195935</t>
  </si>
  <si>
    <t>95073713000035</t>
  </si>
  <si>
    <t>418833</t>
  </si>
  <si>
    <t>05464</t>
  </si>
  <si>
    <t>01 45 61 19 02</t>
  </si>
  <si>
    <t>105 Rue de Miromesnil</t>
  </si>
  <si>
    <t>HBMOTION  EDUTHERA</t>
  </si>
  <si>
    <t>HBMOTION EDUTHERA</t>
  </si>
  <si>
    <t>11754599975</t>
  </si>
  <si>
    <t>52495134000016</t>
  </si>
  <si>
    <t>663402</t>
  </si>
  <si>
    <t>02 97 84 13 00</t>
  </si>
  <si>
    <t>chez MSTREAM STUDIOS</t>
  </si>
  <si>
    <t>5 Promenade EUROPA</t>
  </si>
  <si>
    <t>HBM</t>
  </si>
  <si>
    <t>HBM - HER BAK MEDIAS</t>
  </si>
  <si>
    <t>53560972756</t>
  </si>
  <si>
    <t>53844313600030</t>
  </si>
  <si>
    <t>665691</t>
  </si>
  <si>
    <t>Chemin DU PERRAY</t>
  </si>
  <si>
    <t>HBE</t>
  </si>
  <si>
    <t>52530105353</t>
  </si>
  <si>
    <t>91303012800015</t>
  </si>
  <si>
    <t>671691</t>
  </si>
  <si>
    <t>6 Rue D'ARMAILLE</t>
  </si>
  <si>
    <t>HB LEARN</t>
  </si>
  <si>
    <t>11756735175</t>
  </si>
  <si>
    <t>94945866500013</t>
  </si>
  <si>
    <t>556907</t>
  </si>
  <si>
    <t>04 70 44 16 80</t>
  </si>
  <si>
    <t>86 Rue des Garceaux</t>
  </si>
  <si>
    <t>02/05/2025</t>
  </si>
  <si>
    <t>HAZEVIS MARGOT LYDIE - AQS</t>
  </si>
  <si>
    <t>HAZEVIS MARGOT LYDIE - ALLIER QUALITE SANTE</t>
  </si>
  <si>
    <t>84030359103</t>
  </si>
  <si>
    <t>81876360900026</t>
  </si>
  <si>
    <t>549381</t>
  </si>
  <si>
    <t>10 Rue D'OSNABRUCK</t>
  </si>
  <si>
    <t>13/09/2016</t>
  </si>
  <si>
    <t>HAY SYLVIE - CONSULT'ENFANCE</t>
  </si>
  <si>
    <t>52490261549</t>
  </si>
  <si>
    <t>52189324800026</t>
  </si>
  <si>
    <t>571799</t>
  </si>
  <si>
    <t>06 68 91 48 08</t>
  </si>
  <si>
    <t>151 Chemin DE LA RODE</t>
  </si>
  <si>
    <t>HAVEZ VALERIE SIGNES</t>
  </si>
  <si>
    <t>HAVEZ VALERIE</t>
  </si>
  <si>
    <t>93830531783</t>
  </si>
  <si>
    <t>41948147800057</t>
  </si>
  <si>
    <t>652684</t>
  </si>
  <si>
    <t>06 13 52 67 61</t>
  </si>
  <si>
    <t>37 Rue DES TROENES</t>
  </si>
  <si>
    <t>HAVARD RAPHAELE</t>
  </si>
  <si>
    <t>76310961431</t>
  </si>
  <si>
    <t>47900091100020</t>
  </si>
  <si>
    <t>248459</t>
  </si>
  <si>
    <t>01129</t>
  </si>
  <si>
    <t>03 21 57 30 30</t>
  </si>
  <si>
    <t>260 Rue Abraham Lincoln</t>
  </si>
  <si>
    <t>HFP</t>
  </si>
  <si>
    <t>HAUTS DE FRANCE PRESTATION</t>
  </si>
  <si>
    <t>31620148262</t>
  </si>
  <si>
    <t>43141489500026</t>
  </si>
  <si>
    <t>624410</t>
  </si>
  <si>
    <t>03 61 12 67 96</t>
  </si>
  <si>
    <t>9 bis Rue Jean Jacques Rousseau</t>
  </si>
  <si>
    <t>HAUTS DE FRANCE FORMATIONS</t>
  </si>
  <si>
    <t>31620266562</t>
  </si>
  <si>
    <t>80501301800017</t>
  </si>
  <si>
    <t>335587</t>
  </si>
  <si>
    <t>02 54 77 74 21</t>
  </si>
  <si>
    <t>41360 LUNAY</t>
  </si>
  <si>
    <t>La grange aux prètres</t>
  </si>
  <si>
    <t>HAUTREUX DOMINIQUE</t>
  </si>
  <si>
    <t>HAUTREUX DOMINIQUE - ECOLE D'EXPRESSION SENSITIVE</t>
  </si>
  <si>
    <t>24410118041</t>
  </si>
  <si>
    <t>40976884300032</t>
  </si>
  <si>
    <t>666701</t>
  </si>
  <si>
    <t>05 65 69 62 64</t>
  </si>
  <si>
    <t>12100 CREISSELS</t>
  </si>
  <si>
    <t>9 Place de Baoumas</t>
  </si>
  <si>
    <t>HAUTEUR ET SECURITE CREISSELS</t>
  </si>
  <si>
    <t>HAUTEUR ET SECURITE</t>
  </si>
  <si>
    <t>76120080912</t>
  </si>
  <si>
    <t>80238586400029</t>
  </si>
  <si>
    <t>627185</t>
  </si>
  <si>
    <t>03 20 84 38 46</t>
  </si>
  <si>
    <t>25 bis Rue MARCEL BOUDERIEZ</t>
  </si>
  <si>
    <t>HAUTEUR &amp; FORMATIONS</t>
  </si>
  <si>
    <t>32590963159</t>
  </si>
  <si>
    <t>84087681700015</t>
  </si>
  <si>
    <t>312629</t>
  </si>
  <si>
    <t>04 50 51 49 14</t>
  </si>
  <si>
    <t>7 Rue DE LA GARE</t>
  </si>
  <si>
    <t>HAUTE SAVOIE ALZHEIMER</t>
  </si>
  <si>
    <t>82740120674</t>
  </si>
  <si>
    <t>40958973600027</t>
  </si>
  <si>
    <t>678016</t>
  </si>
  <si>
    <t>41 58 900 00 00</t>
  </si>
  <si>
    <t>SUISSE - DELEMONT</t>
  </si>
  <si>
    <t>Case postale</t>
  </si>
  <si>
    <t>14 Route de Moutier</t>
  </si>
  <si>
    <t>HES-SO</t>
  </si>
  <si>
    <t>HAUTE ECOLE SPECIALISEE DE SUISSE OCCIDENTALE</t>
  </si>
  <si>
    <t>553669</t>
  </si>
  <si>
    <t>32 61230120</t>
  </si>
  <si>
    <t>BELGIQUE - LIBRAMONT</t>
  </si>
  <si>
    <t>13 B FONTAINE AUX MURES</t>
  </si>
  <si>
    <t>HERS</t>
  </si>
  <si>
    <t>HAUTE ECOLE ROBERT SCHUMAN</t>
  </si>
  <si>
    <t>612844</t>
  </si>
  <si>
    <t>32 6540 12 20</t>
  </si>
  <si>
    <t>17 Chemin du Champ de Mars</t>
  </si>
  <si>
    <t>HEPH CONDORCET</t>
  </si>
  <si>
    <t>HAUTE ECOLE PROVINCIALE DE HAINAUT CONDORCET</t>
  </si>
  <si>
    <t>493247</t>
  </si>
  <si>
    <t>41 21 316 92 73</t>
  </si>
  <si>
    <t>33 Avenue DE COUR</t>
  </si>
  <si>
    <t>HAUTE ECOLE PEDAGOGIQUE DE LAUSANNE</t>
  </si>
  <si>
    <t>568922</t>
  </si>
  <si>
    <t>32 69 89 05 10</t>
  </si>
  <si>
    <t>Département Santé</t>
  </si>
  <si>
    <t>HELHA TOURNAI</t>
  </si>
  <si>
    <t>HAUTE ECOLE LOUVAIN EN HAINAUT - JEANNE D'ARC</t>
  </si>
  <si>
    <t>546460</t>
  </si>
  <si>
    <t>32 4 340 34 30</t>
  </si>
  <si>
    <t>BELGIQUE - ANGLEUR</t>
  </si>
  <si>
    <t>Campus de l'Ourthe</t>
  </si>
  <si>
    <t>28 Quai du Condroz</t>
  </si>
  <si>
    <t>01/07/2016</t>
  </si>
  <si>
    <t>HELMO SAINTE JULIENNE</t>
  </si>
  <si>
    <t>HAUTE ECOLE LIBRE MOSANE SAINTE JULIENNE</t>
  </si>
  <si>
    <t>526400</t>
  </si>
  <si>
    <t>+32 2 761 06 80</t>
  </si>
  <si>
    <t>2 Place de l'Alma</t>
  </si>
  <si>
    <t>HAUTE ECOLE LEONARD DE VINCI</t>
  </si>
  <si>
    <t>526411</t>
  </si>
  <si>
    <t>+32 2 551 02 10</t>
  </si>
  <si>
    <t>4 Rue DE LA FONTAINE</t>
  </si>
  <si>
    <t>HAUTE ECOLE FRANCISCO FERRER</t>
  </si>
  <si>
    <t>624690</t>
  </si>
  <si>
    <t>32 65 34 79 83</t>
  </si>
  <si>
    <t>4 Rue Pierre-Joseph Duménil</t>
  </si>
  <si>
    <t>HEH</t>
  </si>
  <si>
    <t>HAUTE ECOLE EN HAINAUT</t>
  </si>
  <si>
    <t>18971</t>
  </si>
  <si>
    <t>04 92 07 77 97</t>
  </si>
  <si>
    <t>6 Rue DU CHANOINE RANCE BOURREY</t>
  </si>
  <si>
    <t>HETIS</t>
  </si>
  <si>
    <t>HAUTE ECOLE DU TRAVAIL ET DE L'INTERVENTION SOCIALE</t>
  </si>
  <si>
    <t>93060005706</t>
  </si>
  <si>
    <t>78261518100024</t>
  </si>
  <si>
    <t>559106</t>
  </si>
  <si>
    <t>41 21 651 62 00</t>
  </si>
  <si>
    <t>14 Chemin DES ABEILLES</t>
  </si>
  <si>
    <t>HETS AND SA - EESP</t>
  </si>
  <si>
    <t>HAUTE ECOLE DE TRAVAIL SOCIAL ET DE LA SANTE</t>
  </si>
  <si>
    <t>628499</t>
  </si>
  <si>
    <t>41 21 316 80 00</t>
  </si>
  <si>
    <t>21 Avenue DE BEAUMONT</t>
  </si>
  <si>
    <t>HESAV</t>
  </si>
  <si>
    <t>HAUTE ECOLE DE SANTE VAUD</t>
  </si>
  <si>
    <t>549307</t>
  </si>
  <si>
    <t>41 22 388 56 00</t>
  </si>
  <si>
    <t>47 Avenue DE CHAMPEL</t>
  </si>
  <si>
    <t>HEDS GENEVE</t>
  </si>
  <si>
    <t>HAUTE ECOLE DE SANTE GENEVE</t>
  </si>
  <si>
    <t>475567</t>
  </si>
  <si>
    <t>32 81 46 85 00</t>
  </si>
  <si>
    <t>130 Rue Saint-Donat</t>
  </si>
  <si>
    <t>HENALLUX</t>
  </si>
  <si>
    <t>HAUTE ECOLE DE NAMUR LIEGE LUXEMBOURG</t>
  </si>
  <si>
    <t>684028</t>
  </si>
  <si>
    <t>06 16 23 45 63</t>
  </si>
  <si>
    <t>11 Avenue des vieux moulins</t>
  </si>
  <si>
    <t>HESP ANNECY</t>
  </si>
  <si>
    <t>HAUTE ECOLE DE LA SECURITE PRIVEE</t>
  </si>
  <si>
    <t>82740299974</t>
  </si>
  <si>
    <t>80211433000011</t>
  </si>
  <si>
    <t>496418</t>
  </si>
  <si>
    <t>0800 14 162</t>
  </si>
  <si>
    <t>2 Quai du Barbou</t>
  </si>
  <si>
    <t>HAUTE ECOLE DE LA PROVINCE DE LIEGE</t>
  </si>
  <si>
    <t>492759</t>
  </si>
  <si>
    <t>32 065 40 12 20</t>
  </si>
  <si>
    <t>8 Chemin du Champ de Mars</t>
  </si>
  <si>
    <t>HAUTE ECOLE CONDORCET</t>
  </si>
  <si>
    <t>488525</t>
  </si>
  <si>
    <t>21 Avenue De Beaumont</t>
  </si>
  <si>
    <t>05/05/2014</t>
  </si>
  <si>
    <t>HECV SANTE</t>
  </si>
  <si>
    <t>HAUTE ECOLE CANTONALE VAUDOISE DE LA SANTE</t>
  </si>
  <si>
    <t>467650</t>
  </si>
  <si>
    <t>03 20 21 06 05</t>
  </si>
  <si>
    <t>CS 50086</t>
  </si>
  <si>
    <t>235 Avenue de la Recherche - Parc Eurasanté</t>
  </si>
  <si>
    <t>HAUT DE FRANCE ADDICTIONS</t>
  </si>
  <si>
    <t>31590840559</t>
  </si>
  <si>
    <t>52333041300015</t>
  </si>
  <si>
    <t>668254</t>
  </si>
  <si>
    <t>06 10 33 81 39</t>
  </si>
  <si>
    <t>42 bis Rue GAMBETTA</t>
  </si>
  <si>
    <t>HAUREA</t>
  </si>
  <si>
    <t>11788594778</t>
  </si>
  <si>
    <t>91241121200026</t>
  </si>
  <si>
    <t>606145</t>
  </si>
  <si>
    <t>06 80 25 31 72</t>
  </si>
  <si>
    <t>21 Rue de la varenne</t>
  </si>
  <si>
    <t>HAURA</t>
  </si>
  <si>
    <t>HAURA HYPNOSE AUVERGNE RHONE ALPES</t>
  </si>
  <si>
    <t>84630508963</t>
  </si>
  <si>
    <t>84013452200019</t>
  </si>
  <si>
    <t>604320</t>
  </si>
  <si>
    <t>25 DURANDEAU</t>
  </si>
  <si>
    <t>HAUET PASCALE</t>
  </si>
  <si>
    <t>72330619833</t>
  </si>
  <si>
    <t>39533803100069</t>
  </si>
  <si>
    <t>550048</t>
  </si>
  <si>
    <t>07 81 32 35 04</t>
  </si>
  <si>
    <t>93 Chemin ENJALBERT</t>
  </si>
  <si>
    <t>HASSAINE VACONSIN MYRIAM</t>
  </si>
  <si>
    <t>76810130881</t>
  </si>
  <si>
    <t>81751900200023</t>
  </si>
  <si>
    <t>594593</t>
  </si>
  <si>
    <t>1 204 326 2434</t>
  </si>
  <si>
    <t>CANADA - STEINBACH</t>
  </si>
  <si>
    <t>Steinbach South Airport - BOX 1056</t>
  </si>
  <si>
    <t>33149 33 Road north</t>
  </si>
  <si>
    <t>HARV'S AIR SERVICE LTD</t>
  </si>
  <si>
    <t>563171</t>
  </si>
  <si>
    <t>25 Shattuck Street</t>
  </si>
  <si>
    <t>HMS</t>
  </si>
  <si>
    <t>HARVARD MEDICAL SCHOOL</t>
  </si>
  <si>
    <t>556970</t>
  </si>
  <si>
    <t>32 477 55 81 41</t>
  </si>
  <si>
    <t>BELGIQUE - DEURNE ANTWERPEN</t>
  </si>
  <si>
    <t>88/1 BOSSHAERT DE BOUWELLEI</t>
  </si>
  <si>
    <t>23/01/2017</t>
  </si>
  <si>
    <t>HARTMANN MARIANNE</t>
  </si>
  <si>
    <t>608816</t>
  </si>
  <si>
    <t>44 1565 621967</t>
  </si>
  <si>
    <t>ROYAUME-UNI - KNUTSFORD</t>
  </si>
  <si>
    <t>Caledonian House</t>
  </si>
  <si>
    <t>Tatton Sreet</t>
  </si>
  <si>
    <t>HARTLEY TAYLOR MEDICAL COMMUNICATIONS LTD</t>
  </si>
  <si>
    <t>546800</t>
  </si>
  <si>
    <t>9 Rue BLANCHE</t>
  </si>
  <si>
    <t>HARRIS FABIENNE</t>
  </si>
  <si>
    <t>11950641495</t>
  </si>
  <si>
    <t>51988168400038</t>
  </si>
  <si>
    <t>667493</t>
  </si>
  <si>
    <t>04 79 69 57 37</t>
  </si>
  <si>
    <t>73000 MONTAGNOLE</t>
  </si>
  <si>
    <t>25 Impasse DU PRE DU COING</t>
  </si>
  <si>
    <t>HAROUX CHRISTIAN</t>
  </si>
  <si>
    <t>HAROUX CHRISTIAN - CHA CONSULTANT</t>
  </si>
  <si>
    <t>82730139073</t>
  </si>
  <si>
    <t>40285774200025</t>
  </si>
  <si>
    <t>644705</t>
  </si>
  <si>
    <t>07 57 58 12 35</t>
  </si>
  <si>
    <t>44 Rue Jean Moulin</t>
  </si>
  <si>
    <t>HARMONY PRACTICE FORMATION</t>
  </si>
  <si>
    <t>28270244827</t>
  </si>
  <si>
    <t>90929640200011</t>
  </si>
  <si>
    <t>490088</t>
  </si>
  <si>
    <t>01 42 78 73 13</t>
  </si>
  <si>
    <t>41 Rue VOLTA</t>
  </si>
  <si>
    <t>HARMONIQUES</t>
  </si>
  <si>
    <t>11753817475</t>
  </si>
  <si>
    <t>44947837900026</t>
  </si>
  <si>
    <t>583510</t>
  </si>
  <si>
    <t>06 74 07 52 22</t>
  </si>
  <si>
    <t>2 Rue DU COMMANDANT L HERMINIER</t>
  </si>
  <si>
    <t>17/05/2018</t>
  </si>
  <si>
    <t>HARIZI JAMILA</t>
  </si>
  <si>
    <t>HARIZI JAMILA - DIRIGENS</t>
  </si>
  <si>
    <t>54170132017</t>
  </si>
  <si>
    <t>51078707000042</t>
  </si>
  <si>
    <t>646829</t>
  </si>
  <si>
    <t>01 47 01 35 30</t>
  </si>
  <si>
    <t>92430 MARNES LA COQUETTE</t>
  </si>
  <si>
    <t>Boulevard De Jardy</t>
  </si>
  <si>
    <t>HARAS DE JARDY</t>
  </si>
  <si>
    <t>11922246292</t>
  </si>
  <si>
    <t>83395301100016</t>
  </si>
  <si>
    <t>642782</t>
  </si>
  <si>
    <t>06 59 10 26 60</t>
  </si>
  <si>
    <t>35850 ROMILLE</t>
  </si>
  <si>
    <t>1 Allée Chateaubriand</t>
  </si>
  <si>
    <t>HAPPYFIZZ</t>
  </si>
  <si>
    <t>53351004835</t>
  </si>
  <si>
    <t>82802519700041</t>
  </si>
  <si>
    <t>644717</t>
  </si>
  <si>
    <t>06 20 97 77 61</t>
  </si>
  <si>
    <t>4 Place Franz Liszt</t>
  </si>
  <si>
    <t>HAPPY END</t>
  </si>
  <si>
    <t>11756382975</t>
  </si>
  <si>
    <t>89154084100014</t>
  </si>
  <si>
    <t>605748</t>
  </si>
  <si>
    <t>06 77 90 03 23</t>
  </si>
  <si>
    <t>77144 MONTEVRAIN</t>
  </si>
  <si>
    <t>HAPPY CLASSES PORTES N°102</t>
  </si>
  <si>
    <t>23 Rue D'AMSTERDAM</t>
  </si>
  <si>
    <t>HAPPY CLASSES</t>
  </si>
  <si>
    <t>11770617277</t>
  </si>
  <si>
    <t>82497300200010</t>
  </si>
  <si>
    <t>676160</t>
  </si>
  <si>
    <t>HAPPY ACADEMIE</t>
  </si>
  <si>
    <t>11756257775</t>
  </si>
  <si>
    <t>89857647500021</t>
  </si>
  <si>
    <t>646740</t>
  </si>
  <si>
    <t>10410 RUVIGNY</t>
  </si>
  <si>
    <t>5 Rue DES CHARMOTTES</t>
  </si>
  <si>
    <t>HANTONE</t>
  </si>
  <si>
    <t>44100111010</t>
  </si>
  <si>
    <t>91349228600012</t>
  </si>
  <si>
    <t>603144</t>
  </si>
  <si>
    <t>07 82 11 22 85</t>
  </si>
  <si>
    <t>64230 UZEIN</t>
  </si>
  <si>
    <t>6 Allée DE LA MAISOETA</t>
  </si>
  <si>
    <t>HANSEN INSTITUTE</t>
  </si>
  <si>
    <t>75640493764</t>
  </si>
  <si>
    <t>83054946500011</t>
  </si>
  <si>
    <t>665654</t>
  </si>
  <si>
    <t>03 28 55 51 11</t>
  </si>
  <si>
    <t>Hameau de Martinsart</t>
  </si>
  <si>
    <t>1 Rue Jean Baptiste Mulier</t>
  </si>
  <si>
    <t>HANDYNAMIC SECLIN</t>
  </si>
  <si>
    <t>HANDYNAMIC</t>
  </si>
  <si>
    <t>32590960559</t>
  </si>
  <si>
    <t>49296021600033</t>
  </si>
  <si>
    <t>634566</t>
  </si>
  <si>
    <t>266 Chemin VIEUX DU CHUSCLAN</t>
  </si>
  <si>
    <t>08/12/2022</t>
  </si>
  <si>
    <t>HANDIWORK</t>
  </si>
  <si>
    <t>76300417530</t>
  </si>
  <si>
    <t>83134700000034</t>
  </si>
  <si>
    <t>523768</t>
  </si>
  <si>
    <t>02 32 76 92 52</t>
  </si>
  <si>
    <t>Maison de l'Université</t>
  </si>
  <si>
    <t>Place Emile Blondel</t>
  </si>
  <si>
    <t>HANDISUP</t>
  </si>
  <si>
    <t>HANDISUP HAUTE NORMANDIE</t>
  </si>
  <si>
    <t>23760522476</t>
  </si>
  <si>
    <t>42866449400013</t>
  </si>
  <si>
    <t>508720</t>
  </si>
  <si>
    <t>03 20 99 45 75</t>
  </si>
  <si>
    <t>SAC POSTAL 15</t>
  </si>
  <si>
    <t>40 Rue EUGENE JACQUET</t>
  </si>
  <si>
    <t>HANDIEXPERH</t>
  </si>
  <si>
    <t>31590744759</t>
  </si>
  <si>
    <t>51270818100015</t>
  </si>
  <si>
    <t>428115</t>
  </si>
  <si>
    <t>01034</t>
  </si>
  <si>
    <t>03 28 80 07 86</t>
  </si>
  <si>
    <t>EURASANTE PARC GALENIS - BAT D - 1ER ET</t>
  </si>
  <si>
    <t>55 Rue SALVADOR ALLENDE</t>
  </si>
  <si>
    <t>HANDIDENT</t>
  </si>
  <si>
    <t>31590697459</t>
  </si>
  <si>
    <t>48305817800011</t>
  </si>
  <si>
    <t>plus N° activité</t>
  </si>
  <si>
    <t>219034</t>
  </si>
  <si>
    <t>01 45 86 58 88</t>
  </si>
  <si>
    <t>68320 KUNHEIM</t>
  </si>
  <si>
    <t>La Roselière</t>
  </si>
  <si>
    <t>4 Rue Jules Verne</t>
  </si>
  <si>
    <t>HANDI'CHIENS KUNHEIM</t>
  </si>
  <si>
    <t>HANDI'CHIENS</t>
  </si>
  <si>
    <t>44680293868</t>
  </si>
  <si>
    <t>38930831300110</t>
  </si>
  <si>
    <t>575446</t>
  </si>
  <si>
    <t>05 56 40 59 44</t>
  </si>
  <si>
    <t>202 Rue d'Ornano</t>
  </si>
  <si>
    <t>HANDIC'APTITUDE</t>
  </si>
  <si>
    <t>72330940933</t>
  </si>
  <si>
    <t>39929440400096</t>
  </si>
  <si>
    <t>507027</t>
  </si>
  <si>
    <t>03 83 98 19 40</t>
  </si>
  <si>
    <t>54425 PULNOY</t>
  </si>
  <si>
    <t>32 Avenue Charles de Gaulle</t>
  </si>
  <si>
    <t>HANDI 54</t>
  </si>
  <si>
    <t>41540292054</t>
  </si>
  <si>
    <t>40379758200059</t>
  </si>
  <si>
    <t>426799</t>
  </si>
  <si>
    <t>04 37 53 01 30</t>
  </si>
  <si>
    <t>62 Cours Albert Thomas</t>
  </si>
  <si>
    <t>HANDI LYON RHONE</t>
  </si>
  <si>
    <t>82691107369</t>
  </si>
  <si>
    <t>49772670300018</t>
  </si>
  <si>
    <t>509371</t>
  </si>
  <si>
    <t>02 32 28 74 21</t>
  </si>
  <si>
    <t>HANDI CAP EMPLOI 27</t>
  </si>
  <si>
    <t>23270162527</t>
  </si>
  <si>
    <t>38137093100036</t>
  </si>
  <si>
    <t>555174</t>
  </si>
  <si>
    <t>117 Rue DU MOLINEL</t>
  </si>
  <si>
    <t>HAMOIR OLIVIER</t>
  </si>
  <si>
    <t>31590791559</t>
  </si>
  <si>
    <t>53307398700018</t>
  </si>
  <si>
    <t>598320</t>
  </si>
  <si>
    <t>05 81 34 48 24</t>
  </si>
  <si>
    <t>13 Rue DE LA SOURCE</t>
  </si>
  <si>
    <t>HAMM SOPHIE</t>
  </si>
  <si>
    <t>73310747031</t>
  </si>
  <si>
    <t>80194505600027</t>
  </si>
  <si>
    <t>414580</t>
  </si>
  <si>
    <t>06 16 28 31 23</t>
  </si>
  <si>
    <t>29 Boulevard DE NANCY</t>
  </si>
  <si>
    <t>HAMM PASCAL CHRISTIAN</t>
  </si>
  <si>
    <t>HAMM PASCAL CHRISTIAN - SPMP</t>
  </si>
  <si>
    <t>42670422167</t>
  </si>
  <si>
    <t>48466814000029</t>
  </si>
  <si>
    <t>187094</t>
  </si>
  <si>
    <t>05 57 01 03 45</t>
  </si>
  <si>
    <t>346 Cours MARECHAL GALLIENI</t>
  </si>
  <si>
    <t>HAMILTON HOUSE</t>
  </si>
  <si>
    <t>72330128833</t>
  </si>
  <si>
    <t>34488281600053</t>
  </si>
  <si>
    <t>563754</t>
  </si>
  <si>
    <t>06 76 70 21 10</t>
  </si>
  <si>
    <t>61250 NEUILLY LE BISSON</t>
  </si>
  <si>
    <t>HAMEL LAURENCE - MIEUX VIVRE SON TRAVAIL</t>
  </si>
  <si>
    <t>25610087961</t>
  </si>
  <si>
    <t>43282634500022</t>
  </si>
  <si>
    <t>541643</t>
  </si>
  <si>
    <t>04 76 56 29 20</t>
  </si>
  <si>
    <t>6 bis Avenue JEAN PERROT</t>
  </si>
  <si>
    <t>HAMAMA NOUREDDINE</t>
  </si>
  <si>
    <t>84380626438</t>
  </si>
  <si>
    <t>49449048500021</t>
  </si>
  <si>
    <t>661892</t>
  </si>
  <si>
    <t>06 49 17 49 96</t>
  </si>
  <si>
    <t>38230 PONT DE CHERUY</t>
  </si>
  <si>
    <t>4 Rue NEYRET</t>
  </si>
  <si>
    <t>HAMADOU ANNISSA</t>
  </si>
  <si>
    <t>HAMADOU ANNISSA - WORK &amp; SUCCESS FORMATION</t>
  </si>
  <si>
    <t>84380691138</t>
  </si>
  <si>
    <t>75102848100040</t>
  </si>
  <si>
    <t>570140</t>
  </si>
  <si>
    <t>06 44 90 64 99</t>
  </si>
  <si>
    <t>RESIDENCE ALSALOR 3</t>
  </si>
  <si>
    <t>39 Boulevard ALSACE LORRAINE</t>
  </si>
  <si>
    <t>HHM64 PAU</t>
  </si>
  <si>
    <t>HALT HAMO 64</t>
  </si>
  <si>
    <t>75640409364</t>
  </si>
  <si>
    <t>75118207200015</t>
  </si>
  <si>
    <t>567541</t>
  </si>
  <si>
    <t>0800 35 123</t>
  </si>
  <si>
    <t>40 Avenue Victor Hugo</t>
  </si>
  <si>
    <t>HALPPY JET SERVICES</t>
  </si>
  <si>
    <t>82691376069</t>
  </si>
  <si>
    <t>80860823600028</t>
  </si>
  <si>
    <t>646131</t>
  </si>
  <si>
    <t>7 Quartier du pont</t>
  </si>
  <si>
    <t>HALOPEAU SEVERINE</t>
  </si>
  <si>
    <t>HALOPEAU SEVERINE - FORMATION HUMAINE</t>
  </si>
  <si>
    <t>75170263617</t>
  </si>
  <si>
    <t>87934959500014</t>
  </si>
  <si>
    <t>671617</t>
  </si>
  <si>
    <t>04 68 90 55 43</t>
  </si>
  <si>
    <t>29 Boulevard DOCTEUR FERROUL</t>
  </si>
  <si>
    <t>HALLEY NARBONNE</t>
  </si>
  <si>
    <t>HALLEY - HALLEY LANGUAGE INSTITUTE</t>
  </si>
  <si>
    <t>76110142211</t>
  </si>
  <si>
    <t>81995838000027</t>
  </si>
  <si>
    <t>636976</t>
  </si>
  <si>
    <t>38080 ST ALBAN DE ROCHE</t>
  </si>
  <si>
    <t>10 Route de combes</t>
  </si>
  <si>
    <t>HALEY EMMA</t>
  </si>
  <si>
    <t>82380498538</t>
  </si>
  <si>
    <t>51949840600015</t>
  </si>
  <si>
    <t>567322</t>
  </si>
  <si>
    <t>27540 IVRY LA BATAILLE</t>
  </si>
  <si>
    <t>57 L'ILE ROYALE</t>
  </si>
  <si>
    <t>HALEPIDIS HELENE</t>
  </si>
  <si>
    <t>23270188927</t>
  </si>
  <si>
    <t>52083390600024</t>
  </si>
  <si>
    <t>474575</t>
  </si>
  <si>
    <t>01 48 13 04 31</t>
  </si>
  <si>
    <t>93450 L ILE ST DENIS</t>
  </si>
  <si>
    <t>6 Rue ARNOLD GERAUX</t>
  </si>
  <si>
    <t>03/01/2014</t>
  </si>
  <si>
    <t>HALAGE</t>
  </si>
  <si>
    <t>11930315993</t>
  </si>
  <si>
    <t>40116107000032</t>
  </si>
  <si>
    <t>621160</t>
  </si>
  <si>
    <t>03 22 46 24 95</t>
  </si>
  <si>
    <t>34 Rue DU MARCHE LANSELLES</t>
  </si>
  <si>
    <t>HAIRDRESSER'S ACADEMY - ECOLE COIFFURE INTERNATIONALE</t>
  </si>
  <si>
    <t>HAIRDRESSER'S ACADEMY - ECOLE DE COIFFURE INTERNATIONALE</t>
  </si>
  <si>
    <t>32800199580</t>
  </si>
  <si>
    <t>85097020300020</t>
  </si>
  <si>
    <t>203130</t>
  </si>
  <si>
    <t>132 Boulevard D EUROPE</t>
  </si>
  <si>
    <t>HAGER SAS</t>
  </si>
  <si>
    <t>42670260967</t>
  </si>
  <si>
    <t>71206375900237</t>
  </si>
  <si>
    <t>643841</t>
  </si>
  <si>
    <t>06 77 12 77 86</t>
  </si>
  <si>
    <t>29 Rue GEORGES PITARD</t>
  </si>
  <si>
    <t>HAGENMULLER BERTRAND BAPTISTE</t>
  </si>
  <si>
    <t>11755181875</t>
  </si>
  <si>
    <t>52981815500036</t>
  </si>
  <si>
    <t>612881</t>
  </si>
  <si>
    <t>02 47 67 90 45</t>
  </si>
  <si>
    <t>157 Avenue YVES FARGES</t>
  </si>
  <si>
    <t>HAFORCAS FORMATION</t>
  </si>
  <si>
    <t>24370314337</t>
  </si>
  <si>
    <t>79384968800015</t>
  </si>
  <si>
    <t>514111</t>
  </si>
  <si>
    <t>06 48 23 84 29</t>
  </si>
  <si>
    <t>12 bis Rue MARECHAL FOCH</t>
  </si>
  <si>
    <t>HAET ROZENN</t>
  </si>
  <si>
    <t>73650070865</t>
  </si>
  <si>
    <t>53489071000013</t>
  </si>
  <si>
    <t>607204</t>
  </si>
  <si>
    <t>SUISSE - WINTERTHUR</t>
  </si>
  <si>
    <t>PO Box 98</t>
  </si>
  <si>
    <t>HNHCP HEMCARE</t>
  </si>
  <si>
    <t>HAEMATOLOGY NURSES &amp; HEALTHCARE PROFESSIONALS GROUP</t>
  </si>
  <si>
    <t>442318</t>
  </si>
  <si>
    <t>67230 WESTHOUSE</t>
  </si>
  <si>
    <t>9 Rue DES VERGERS</t>
  </si>
  <si>
    <t>HAECKLER BRUYET BLANDINE</t>
  </si>
  <si>
    <t>42670443267</t>
  </si>
  <si>
    <t>51474065300019</t>
  </si>
  <si>
    <t>420797</t>
  </si>
  <si>
    <t>07045</t>
  </si>
  <si>
    <t>06 81 78 54 57</t>
  </si>
  <si>
    <t>34570 MONTARNAUD</t>
  </si>
  <si>
    <t>168 Rue DES ASPHODELES</t>
  </si>
  <si>
    <t>HACCART NICOLE</t>
  </si>
  <si>
    <t>91340703134</t>
  </si>
  <si>
    <t>37861584300133</t>
  </si>
  <si>
    <t>683589</t>
  </si>
  <si>
    <t>04 27 82 66 04</t>
  </si>
  <si>
    <t>69 Chemin DE VASSIEUX</t>
  </si>
  <si>
    <t>HHSF</t>
  </si>
  <si>
    <t>HABITAT ET HUMANISME SOIN FORMATION - HHSF</t>
  </si>
  <si>
    <t>84691980969</t>
  </si>
  <si>
    <t>91344098800016</t>
  </si>
  <si>
    <t>580296</t>
  </si>
  <si>
    <t>08347</t>
  </si>
  <si>
    <t>02 51 79 09 84</t>
  </si>
  <si>
    <t>HABILIS DEVELOPPEMENT</t>
  </si>
  <si>
    <t>52440811844</t>
  </si>
  <si>
    <t>83049909100015</t>
  </si>
  <si>
    <t>548947</t>
  </si>
  <si>
    <t>04 70 97 44 35</t>
  </si>
  <si>
    <t>33 Rue DU MARECHAL JOFFRE</t>
  </si>
  <si>
    <t>HABELEC</t>
  </si>
  <si>
    <t>83030327703</t>
  </si>
  <si>
    <t>48774839400029</t>
  </si>
  <si>
    <t>659125</t>
  </si>
  <si>
    <t>01 56 43 68 80</t>
  </si>
  <si>
    <t>32 Rue DE LA BOETIE</t>
  </si>
  <si>
    <t>HAAS AVOCATS</t>
  </si>
  <si>
    <t>HAAS SOCIETE D'AVOCATS</t>
  </si>
  <si>
    <t>11754527975</t>
  </si>
  <si>
    <t>44343167100041</t>
  </si>
  <si>
    <t>686554</t>
  </si>
  <si>
    <t>06 50 92 42 34</t>
  </si>
  <si>
    <t>8 Rue de l'artisanat</t>
  </si>
  <si>
    <t>H 10 FORMATION</t>
  </si>
  <si>
    <t>44080072408</t>
  </si>
  <si>
    <t>98313624300018</t>
  </si>
  <si>
    <t>671514</t>
  </si>
  <si>
    <t>06 84 70 13 41</t>
  </si>
  <si>
    <t>1 Place DE LA GARE</t>
  </si>
  <si>
    <t>H MANAGEMENT</t>
  </si>
  <si>
    <t>31590822559</t>
  </si>
  <si>
    <t>78909609600043</t>
  </si>
  <si>
    <t>638020</t>
  </si>
  <si>
    <t>04 66 84 63 17</t>
  </si>
  <si>
    <t>BÂT.K VILLE ACTIVE</t>
  </si>
  <si>
    <t>32 Rue ROBERT MALLET-STEVENS</t>
  </si>
  <si>
    <t>H &amp; C CONSEIL NIMES</t>
  </si>
  <si>
    <t>H &amp; C CONSEIL</t>
  </si>
  <si>
    <t>83630337163</t>
  </si>
  <si>
    <t>42924994900141</t>
  </si>
  <si>
    <t>535114</t>
  </si>
  <si>
    <t>04 67 65 45 57</t>
  </si>
  <si>
    <t>H2c Conseil- rés. Pré d'hermes</t>
  </si>
  <si>
    <t>39 Rue Pomier Layrargues</t>
  </si>
  <si>
    <t>H &amp; C CONSEIL MONTPELLIER</t>
  </si>
  <si>
    <t>42924994900133</t>
  </si>
  <si>
    <t>461945</t>
  </si>
  <si>
    <t>04 73 93 25 92</t>
  </si>
  <si>
    <t>6 Place REGENSBURG</t>
  </si>
  <si>
    <t>H &amp; C CONSEIL CLERMONT FERRAND</t>
  </si>
  <si>
    <t>42924994900075</t>
  </si>
  <si>
    <t>464740</t>
  </si>
  <si>
    <t>01 44 64 85 85</t>
  </si>
  <si>
    <t>102 Avenue PHILIPPE AUGUSTE</t>
  </si>
  <si>
    <t>G2R</t>
  </si>
  <si>
    <t>G2R FORMATION</t>
  </si>
  <si>
    <t>11754427575</t>
  </si>
  <si>
    <t>44875062000024</t>
  </si>
  <si>
    <t>647846</t>
  </si>
  <si>
    <t>06 50 05 41 60</t>
  </si>
  <si>
    <t>37 Rue Boudet</t>
  </si>
  <si>
    <t>G2C</t>
  </si>
  <si>
    <t>G2C - AGATHE PREPA</t>
  </si>
  <si>
    <t>72330983633</t>
  </si>
  <si>
    <t>53535216500034</t>
  </si>
  <si>
    <t>398949</t>
  </si>
  <si>
    <t>09 81 05 52 24</t>
  </si>
  <si>
    <t>2 Boulevard DE LAUNAY</t>
  </si>
  <si>
    <t>GSF</t>
  </si>
  <si>
    <t>GYNECOLOGIE SANS FRONTIERES</t>
  </si>
  <si>
    <t>52440735344</t>
  </si>
  <si>
    <t>43329917900054</t>
  </si>
  <si>
    <t>339684</t>
  </si>
  <si>
    <t>04 22 10 60 24</t>
  </si>
  <si>
    <t>VILLA JEGINIA</t>
  </si>
  <si>
    <t>179 Avenue DE LA LANTERNE</t>
  </si>
  <si>
    <t>GYNAZUR</t>
  </si>
  <si>
    <t>93060569406</t>
  </si>
  <si>
    <t>48346561300014</t>
  </si>
  <si>
    <t>450315</t>
  </si>
  <si>
    <t>01 53 33 02 40</t>
  </si>
  <si>
    <t>16 A Boulevard DE REUILLY</t>
  </si>
  <si>
    <t>GYMGLISH A9</t>
  </si>
  <si>
    <t>11753857075</t>
  </si>
  <si>
    <t>45191181200027</t>
  </si>
  <si>
    <t>341400</t>
  </si>
  <si>
    <t>02 38 68 07 64</t>
  </si>
  <si>
    <t>2 Faubourg St Jean</t>
  </si>
  <si>
    <t>COREG EPGV CENTRE</t>
  </si>
  <si>
    <t>GYM VOLONTAIRE COMITE REGIONAL DU CENTRE</t>
  </si>
  <si>
    <t>24750230545</t>
  </si>
  <si>
    <t>32894586000034</t>
  </si>
  <si>
    <t>511018</t>
  </si>
  <si>
    <t>02 98 39 77 91</t>
  </si>
  <si>
    <t>29350 MOELAN SUR MER</t>
  </si>
  <si>
    <t>BAZEN HUEN</t>
  </si>
  <si>
    <t>4 Rue DE BAYE</t>
  </si>
  <si>
    <t>GWENAEL FLEJO</t>
  </si>
  <si>
    <t>53290879029</t>
  </si>
  <si>
    <t>80458583400018</t>
  </si>
  <si>
    <t>559325</t>
  </si>
  <si>
    <t>04 67 56 65 50</t>
  </si>
  <si>
    <t>10 Rue DU COLISÉE</t>
  </si>
  <si>
    <t>GW CONSEIL</t>
  </si>
  <si>
    <t>11754409375</t>
  </si>
  <si>
    <t>32296087300063</t>
  </si>
  <si>
    <t>651394</t>
  </si>
  <si>
    <t>06 38 03 60 46</t>
  </si>
  <si>
    <t>1310 Chemin DE BELLEVUE</t>
  </si>
  <si>
    <t>GVOLU</t>
  </si>
  <si>
    <t>84070126007</t>
  </si>
  <si>
    <t>89399122400013</t>
  </si>
  <si>
    <t>388040</t>
  </si>
  <si>
    <t>03 44 58 14 21</t>
  </si>
  <si>
    <t>60330 LE PLESSIS BELLEVILLE</t>
  </si>
  <si>
    <t>5 Avenue Georges Bataille</t>
  </si>
  <si>
    <t>GV RESTAURATION SERVICES LE PLESSIS BELLEVILLE</t>
  </si>
  <si>
    <t>GV RESTAURATION SERVICES</t>
  </si>
  <si>
    <t>22600207960</t>
  </si>
  <si>
    <t>40271959500074</t>
  </si>
  <si>
    <t>588209</t>
  </si>
  <si>
    <t>06 50 11 54 78</t>
  </si>
  <si>
    <t>2 Route DE ROUFFACH</t>
  </si>
  <si>
    <t>GV PSY</t>
  </si>
  <si>
    <t>44680273068</t>
  </si>
  <si>
    <t>82772033500013</t>
  </si>
  <si>
    <t>613423</t>
  </si>
  <si>
    <t>37 Rue LACROIX</t>
  </si>
  <si>
    <t>GUZMAN DEREK WAYNE</t>
  </si>
  <si>
    <t>11754868375</t>
  </si>
  <si>
    <t>52154001300021</t>
  </si>
  <si>
    <t>568545</t>
  </si>
  <si>
    <t>0667805210</t>
  </si>
  <si>
    <t>25620 CHARBONNIERES LES SAPINS</t>
  </si>
  <si>
    <t>3 Rue de la chauderotte</t>
  </si>
  <si>
    <t>GUYOT CAIRE SYLVIE LUCETTE CHARLOTTE</t>
  </si>
  <si>
    <t>27250311725</t>
  </si>
  <si>
    <t>75231945900018</t>
  </si>
  <si>
    <t>641807</t>
  </si>
  <si>
    <t>06 44 03 11 00</t>
  </si>
  <si>
    <t>105 Boulevard BAILLE</t>
  </si>
  <si>
    <t>GUYON PAULINE</t>
  </si>
  <si>
    <t>GUYON PAULINE -  JOBDECLIC</t>
  </si>
  <si>
    <t>93131900913</t>
  </si>
  <si>
    <t>49358958400025</t>
  </si>
  <si>
    <t>600313</t>
  </si>
  <si>
    <t>04 90 89 72 62</t>
  </si>
  <si>
    <t>M I N D'AVIGNON</t>
  </si>
  <si>
    <t>135 Avenue PIERRE SEMARD BAT D2</t>
  </si>
  <si>
    <t>GUYFRED - STREET ENGLISH AVIGNON</t>
  </si>
  <si>
    <t>GUYFRED - STREET ENGLISH</t>
  </si>
  <si>
    <t>93840337884</t>
  </si>
  <si>
    <t>75034676900029</t>
  </si>
  <si>
    <t>565519</t>
  </si>
  <si>
    <t>0594301364</t>
  </si>
  <si>
    <t>4 Rue FELIX EBOUE</t>
  </si>
  <si>
    <t>GPS</t>
  </si>
  <si>
    <t>GUYANE PROMO SANTE</t>
  </si>
  <si>
    <t>96973050697</t>
  </si>
  <si>
    <t>50121903400037</t>
  </si>
  <si>
    <t>640402</t>
  </si>
  <si>
    <t>01 58 46 44 44</t>
  </si>
  <si>
    <t>39 Avenue Paul Vaillant Couturier</t>
  </si>
  <si>
    <t>GUY HOQUET L'IMMOBILIER</t>
  </si>
  <si>
    <t>11940521294</t>
  </si>
  <si>
    <t>38901153700096</t>
  </si>
  <si>
    <t>503680</t>
  </si>
  <si>
    <t>05 56 51 68 69</t>
  </si>
  <si>
    <t>11 Rue DES ARGENTIERS</t>
  </si>
  <si>
    <t>GUY FARINHA DA SILVA SYLVIE</t>
  </si>
  <si>
    <t>GUY FARINHA DA SYLVA SYLVIE CRINOLYNE</t>
  </si>
  <si>
    <t>72330825433</t>
  </si>
  <si>
    <t>38208589200018</t>
  </si>
  <si>
    <t>535590</t>
  </si>
  <si>
    <t>09 62 37 24 42</t>
  </si>
  <si>
    <t>20 Rue HENRI GUILLAUMET</t>
  </si>
  <si>
    <t>GUY BOUHANICHE CABINET NEW DEALS</t>
  </si>
  <si>
    <t>93131521013</t>
  </si>
  <si>
    <t>48810704600028</t>
  </si>
  <si>
    <t>570539</t>
  </si>
  <si>
    <t>44 20 7188 7188</t>
  </si>
  <si>
    <t>c/o St Thomas' Hospital</t>
  </si>
  <si>
    <t>Westminster Bridge Road</t>
  </si>
  <si>
    <t>GUY AND ST THOMAS HOSPITALS NHS FOUNDATION TRUST</t>
  </si>
  <si>
    <t>635650</t>
  </si>
  <si>
    <t>06 52 87 10 94</t>
  </si>
  <si>
    <t>60890 NEUFCHELLES</t>
  </si>
  <si>
    <t>10 D RUE DE BEAUVAL</t>
  </si>
  <si>
    <t>GUTTY MOTINDO</t>
  </si>
  <si>
    <t>GUTTY MOTINDO - VALIDERSAVAE</t>
  </si>
  <si>
    <t>32600331560</t>
  </si>
  <si>
    <t>44989399900036</t>
  </si>
  <si>
    <t>583625</t>
  </si>
  <si>
    <t>37350 PAULMY</t>
  </si>
  <si>
    <t>La Gachetière</t>
  </si>
  <si>
    <t>GUTIERRES JEAN LOUIS</t>
  </si>
  <si>
    <t>24370312137</t>
  </si>
  <si>
    <t>79107717500010</t>
  </si>
  <si>
    <t>640700</t>
  </si>
  <si>
    <t>37 Grande Rue RESIDENCE LES ARTS</t>
  </si>
  <si>
    <t>GUTH CAROLE</t>
  </si>
  <si>
    <t>GUTH CAROLE - CABINET GUTH CAROLE</t>
  </si>
  <si>
    <t>44680312168</t>
  </si>
  <si>
    <t>89528073300018</t>
  </si>
  <si>
    <t>459793</t>
  </si>
  <si>
    <t>62127 TINCQUES</t>
  </si>
  <si>
    <t>ZA Ecopolis - PMS</t>
  </si>
  <si>
    <t>Route DE PENIN</t>
  </si>
  <si>
    <t>GUST FRANCOISE</t>
  </si>
  <si>
    <t>GUST FRANCOISE - L'ATELIER DES Z'ANIMO</t>
  </si>
  <si>
    <t>31620247762</t>
  </si>
  <si>
    <t>52530691600020</t>
  </si>
  <si>
    <t>386182</t>
  </si>
  <si>
    <t>0223351225</t>
  </si>
  <si>
    <t>35720 PLEUGUENEUC</t>
  </si>
  <si>
    <t>34 LE BAS COUEDAN</t>
  </si>
  <si>
    <t>GURY OBERTHUR ELIZABEH</t>
  </si>
  <si>
    <t>GURY OBERTHUR ELIZABETH</t>
  </si>
  <si>
    <t>53350837835</t>
  </si>
  <si>
    <t>44931821100025</t>
  </si>
  <si>
    <t>577133</t>
  </si>
  <si>
    <t>01 30 99 52 08</t>
  </si>
  <si>
    <t>78130 CHAPET</t>
  </si>
  <si>
    <t>10 Rue DU PARC</t>
  </si>
  <si>
    <t>GUNST TANDETNIK ANNE MARIE</t>
  </si>
  <si>
    <t>11788175378</t>
  </si>
  <si>
    <t>50253645100011</t>
  </si>
  <si>
    <t>571866</t>
  </si>
  <si>
    <t>06 76 39 15 71</t>
  </si>
  <si>
    <t>27 Avenue DE CHAMROUSSE</t>
  </si>
  <si>
    <t>GUMERY HAYS MARIE AIMEE</t>
  </si>
  <si>
    <t>82380540638</t>
  </si>
  <si>
    <t>48195614200014</t>
  </si>
  <si>
    <t>612649</t>
  </si>
  <si>
    <t>06 62 78 85 85</t>
  </si>
  <si>
    <t>11 Rue Flèche</t>
  </si>
  <si>
    <t>GUITTON CHARLOTTE</t>
  </si>
  <si>
    <t>GUITTON CHARLOTTE - FLOW ACCOMPAGNEMENT</t>
  </si>
  <si>
    <t>72330946333</t>
  </si>
  <si>
    <t>53749984000032</t>
  </si>
  <si>
    <t>562609</t>
  </si>
  <si>
    <t>09 84 53 52 29</t>
  </si>
  <si>
    <t>26 Rue DE LA FAIENCERIE</t>
  </si>
  <si>
    <t>GUITTARD DOMINIK - SPF CONSEIL</t>
  </si>
  <si>
    <t>54790109979</t>
  </si>
  <si>
    <t>41025160700082</t>
  </si>
  <si>
    <t>611621</t>
  </si>
  <si>
    <t>03 27 73 01 69</t>
  </si>
  <si>
    <t>32 Rue DU GAL DE GAULLE</t>
  </si>
  <si>
    <t>GUISNET SAUTREAU EMELINE</t>
  </si>
  <si>
    <t>31590711459</t>
  </si>
  <si>
    <t>51323950900047</t>
  </si>
  <si>
    <t>674047</t>
  </si>
  <si>
    <t>35310 BREAL SOUS MONTFORT</t>
  </si>
  <si>
    <t>12 Rue DES ETOILES FILANTES</t>
  </si>
  <si>
    <t>GUIRRIEC MAGALI</t>
  </si>
  <si>
    <t>53350932735</t>
  </si>
  <si>
    <t>78949794800024</t>
  </si>
  <si>
    <t>568405</t>
  </si>
  <si>
    <t>04 72 00 01 53</t>
  </si>
  <si>
    <t>BAT B03 - Site Greenopolis</t>
  </si>
  <si>
    <t>18 Rue BERJON</t>
  </si>
  <si>
    <t>GUIMET &amp; ASSOCIES</t>
  </si>
  <si>
    <t>82691322669</t>
  </si>
  <si>
    <t>45186778200026</t>
  </si>
  <si>
    <t>538735</t>
  </si>
  <si>
    <t>03 24 38 42 39</t>
  </si>
  <si>
    <t>08300 RETHEL</t>
  </si>
  <si>
    <t>21 bis Rue du 152ème RI</t>
  </si>
  <si>
    <t>04/03/2016</t>
  </si>
  <si>
    <t>GUILLOUX AUTO ECOLE</t>
  </si>
  <si>
    <t>21080001408</t>
  </si>
  <si>
    <t>39787065000017</t>
  </si>
  <si>
    <t>231800</t>
  </si>
  <si>
    <t>0298303507</t>
  </si>
  <si>
    <t>Zone d'activités de Mescoat</t>
  </si>
  <si>
    <t>GUILLOU SYLVIE</t>
  </si>
  <si>
    <t>GUILLOU SYLVIE SECALI</t>
  </si>
  <si>
    <t>53290630029</t>
  </si>
  <si>
    <t>42250514900019</t>
  </si>
  <si>
    <t>670285</t>
  </si>
  <si>
    <t>06 63 62 88 95</t>
  </si>
  <si>
    <t>296 Avenue DE  LA LIBERATION</t>
  </si>
  <si>
    <t>GUILLORIT ANNABELLE</t>
  </si>
  <si>
    <t>75331380733</t>
  </si>
  <si>
    <t>85190355900025</t>
  </si>
  <si>
    <t>557675</t>
  </si>
  <si>
    <t>91 Rue Alfred De Vigny</t>
  </si>
  <si>
    <t>GUILLON INVERNIZZI FANNY</t>
  </si>
  <si>
    <t>75160094416</t>
  </si>
  <si>
    <t>47838807700040</t>
  </si>
  <si>
    <t>685628</t>
  </si>
  <si>
    <t>06 76 12 69 54</t>
  </si>
  <si>
    <t>Espace Jean Monnet</t>
  </si>
  <si>
    <t>8 Place de l'Europe</t>
  </si>
  <si>
    <t>GUILLO CELINE</t>
  </si>
  <si>
    <t>28140370514</t>
  </si>
  <si>
    <t>83918218500018</t>
  </si>
  <si>
    <t>510154</t>
  </si>
  <si>
    <t>06017</t>
  </si>
  <si>
    <t>35410 DOMLOUP</t>
  </si>
  <si>
    <t>MANOIR DE BROUAISE</t>
  </si>
  <si>
    <t>Boulevard</t>
  </si>
  <si>
    <t>GUILLIN RAPHAEL</t>
  </si>
  <si>
    <t>GUILLIN RAPHAEL - ECHOGRAPHIE-ARTICULAIRE.FR</t>
  </si>
  <si>
    <t>53350938835</t>
  </si>
  <si>
    <t>47775616700045</t>
  </si>
  <si>
    <t>496996</t>
  </si>
  <si>
    <t>Rue Maurice Chevalier</t>
  </si>
  <si>
    <t>ROBIN SYLVIE</t>
  </si>
  <si>
    <t>GUILLET ROBIN SYLVIE</t>
  </si>
  <si>
    <t>52850183385</t>
  </si>
  <si>
    <t>52802965500032</t>
  </si>
  <si>
    <t>445538</t>
  </si>
  <si>
    <t>05626</t>
  </si>
  <si>
    <t>04 50 69 83 10</t>
  </si>
  <si>
    <t>GUILLERMIN ANNE LAURE</t>
  </si>
  <si>
    <t>82740219574</t>
  </si>
  <si>
    <t>44809754300046</t>
  </si>
  <si>
    <t>665230</t>
  </si>
  <si>
    <t>06 32 12 01 64</t>
  </si>
  <si>
    <t>10 Place DES TONNELIERS</t>
  </si>
  <si>
    <t>GUILLERME MARINE</t>
  </si>
  <si>
    <t>GUILLERME MARINE - ZEBRE ET ZEN</t>
  </si>
  <si>
    <t>53290948629</t>
  </si>
  <si>
    <t>84207978200020</t>
  </si>
  <si>
    <t>550280</t>
  </si>
  <si>
    <t>0610632984</t>
  </si>
  <si>
    <t>6 Rue AZEMA</t>
  </si>
  <si>
    <t>GUILLEN MANUEL - MG FORMATION MONTPELLIER</t>
  </si>
  <si>
    <t>GUILLEN MANUEL - MG FORMATION</t>
  </si>
  <si>
    <t>91340470434</t>
  </si>
  <si>
    <t>43413541400010</t>
  </si>
  <si>
    <t>670844</t>
  </si>
  <si>
    <t>06 76 50 51 95</t>
  </si>
  <si>
    <t>Centre AFPA - Bâtiment La Place</t>
  </si>
  <si>
    <t>32 Rue René Lote</t>
  </si>
  <si>
    <t>GUILLEMAUT AHMED AMELIE</t>
  </si>
  <si>
    <t>GUILLEMAUT AHMED AMELIE - AKOYAS LORIENT</t>
  </si>
  <si>
    <t>53561012656</t>
  </si>
  <si>
    <t>94862783100019</t>
  </si>
  <si>
    <t>409583</t>
  </si>
  <si>
    <t>05 40 71 76 04</t>
  </si>
  <si>
    <t>52 Rue ANDRÉ MESSAGER</t>
  </si>
  <si>
    <t>GUILLE BRUNO</t>
  </si>
  <si>
    <t>72330867433</t>
  </si>
  <si>
    <t>74995764300010</t>
  </si>
  <si>
    <t>617740</t>
  </si>
  <si>
    <t>41 Quai MALAKOFF</t>
  </si>
  <si>
    <t>GUILLAUMIN PASCALE</t>
  </si>
  <si>
    <t>GUILLAUMIN PASCALE - AXE  ECRITURE</t>
  </si>
  <si>
    <t>52440977444</t>
  </si>
  <si>
    <t>50841668200039</t>
  </si>
  <si>
    <t>681532</t>
  </si>
  <si>
    <t>62470 CAMBLAIN CHATELAIN</t>
  </si>
  <si>
    <t>225 Rue ANATOLE FRANCE</t>
  </si>
  <si>
    <t>GUILLAUME PENET</t>
  </si>
  <si>
    <t>32620384362</t>
  </si>
  <si>
    <t>92943086600012</t>
  </si>
  <si>
    <t>487739</t>
  </si>
  <si>
    <t>06 76 29 74 30</t>
  </si>
  <si>
    <t>204 Avenue de lodève</t>
  </si>
  <si>
    <t>28/08/2019</t>
  </si>
  <si>
    <t>GUILLABERT JACQUELINE YVETTE</t>
  </si>
  <si>
    <t>91340751534</t>
  </si>
  <si>
    <t>53433987400024</t>
  </si>
  <si>
    <t>683620</t>
  </si>
  <si>
    <t>07 67 36 16 27</t>
  </si>
  <si>
    <t>103 CLOS DES GRENATIERES -</t>
  </si>
  <si>
    <t>GUILET LAMY SABINE</t>
  </si>
  <si>
    <t>GUILET LAMY SABINE - REVL'TOI</t>
  </si>
  <si>
    <t>84730269973</t>
  </si>
  <si>
    <t>90986835800013</t>
  </si>
  <si>
    <t>572986</t>
  </si>
  <si>
    <t>0238220322</t>
  </si>
  <si>
    <t>Residence Madeleine Rives De Loire</t>
  </si>
  <si>
    <t>1 Place Jean Monnet</t>
  </si>
  <si>
    <t>GUILBAUD  ISABELLE - FORMATION LANGUES</t>
  </si>
  <si>
    <t>24450074745</t>
  </si>
  <si>
    <t>37942530900026</t>
  </si>
  <si>
    <t>524657</t>
  </si>
  <si>
    <t>83690 SALERNES</t>
  </si>
  <si>
    <t>Montée DES OLIVIERS</t>
  </si>
  <si>
    <t>GUIGUE BELIANDO ALICE</t>
  </si>
  <si>
    <t>93830379383</t>
  </si>
  <si>
    <t>48040201500048</t>
  </si>
  <si>
    <t>436434</t>
  </si>
  <si>
    <t>06 63 02 59 25</t>
  </si>
  <si>
    <t>1 Allée Des Tilleuls</t>
  </si>
  <si>
    <t>GUIET LAMBERT SYLVIE - TREMAT FORMATION</t>
  </si>
  <si>
    <t>82691130269</t>
  </si>
  <si>
    <t>52793804700018</t>
  </si>
  <si>
    <t>192673</t>
  </si>
  <si>
    <t>0495205719</t>
  </si>
  <si>
    <t>7 Avenue PRESIDENT KENNEDY</t>
  </si>
  <si>
    <t>GUIDA CORSA FORMATION</t>
  </si>
  <si>
    <t>94202063620</t>
  </si>
  <si>
    <t>52474364800015</t>
  </si>
  <si>
    <t>632673</t>
  </si>
  <si>
    <t>01 47 34 96 96</t>
  </si>
  <si>
    <t>117 Boulevard GRENELLE</t>
  </si>
  <si>
    <t>GUIBERT DANIELE</t>
  </si>
  <si>
    <t>GUIBERT DANIELE - AUTO ECOLE CFR</t>
  </si>
  <si>
    <t>11753876775</t>
  </si>
  <si>
    <t>32395602900017</t>
  </si>
  <si>
    <t>485494</t>
  </si>
  <si>
    <t>06 65 65 93 26</t>
  </si>
  <si>
    <t>18 Rue DU GRAND CHENE</t>
  </si>
  <si>
    <t>GUEVEL NATHALIE</t>
  </si>
  <si>
    <t>53560886856</t>
  </si>
  <si>
    <t>78933960300019</t>
  </si>
  <si>
    <t>642253</t>
  </si>
  <si>
    <t>06 47 57 49 99</t>
  </si>
  <si>
    <t>5 Rue de MONTCHAPET</t>
  </si>
  <si>
    <t>GUERRIN NOEMIE</t>
  </si>
  <si>
    <t>GUERRIN NOEMIE - SANTE DU DIRIGEANT</t>
  </si>
  <si>
    <t>27210429621</t>
  </si>
  <si>
    <t>90784156300014</t>
  </si>
  <si>
    <t>534092</t>
  </si>
  <si>
    <t>06 63 55 42 53</t>
  </si>
  <si>
    <t>13610 LE PUY STE REPARADE</t>
  </si>
  <si>
    <t>64 bis Avenue DE LA BOURGADE</t>
  </si>
  <si>
    <t>GUERRAND FRENAIS CELINE</t>
  </si>
  <si>
    <t>93131567913</t>
  </si>
  <si>
    <t>51110253500032</t>
  </si>
  <si>
    <t>545065</t>
  </si>
  <si>
    <t>0776693640</t>
  </si>
  <si>
    <t>3 Pors Guen Vras</t>
  </si>
  <si>
    <t>GUERMEUR GOURMELEN ISABELLE</t>
  </si>
  <si>
    <t>53290890029</t>
  </si>
  <si>
    <t>81764319000017</t>
  </si>
  <si>
    <t>536659</t>
  </si>
  <si>
    <t>0251629404</t>
  </si>
  <si>
    <t>9 Rue DE LA MAISON NEUVE</t>
  </si>
  <si>
    <t>GUERIN VALERIE EVFS</t>
  </si>
  <si>
    <t>GUERIN VALERIE ECOLE VENDEENNE DE FORMATION EN SOPHROLOGIE</t>
  </si>
  <si>
    <t>52850147585</t>
  </si>
  <si>
    <t>50283239700017</t>
  </si>
  <si>
    <t>548066</t>
  </si>
  <si>
    <t>0625760941</t>
  </si>
  <si>
    <t>64310 SARE</t>
  </si>
  <si>
    <t>maison  MARTINHARGINAENEA</t>
  </si>
  <si>
    <t>Route MENDIONDOKOBORDA</t>
  </si>
  <si>
    <t>GUERIN SARAH ECOLE DE YOGA TRADITIONNEL YOGA 64</t>
  </si>
  <si>
    <t>72640356164</t>
  </si>
  <si>
    <t>50845797500011</t>
  </si>
  <si>
    <t>205965</t>
  </si>
  <si>
    <t>05 46 45 02 71</t>
  </si>
  <si>
    <t>17440 AYTRE</t>
  </si>
  <si>
    <t>5 Place DE LA RÉPUBLIQUE</t>
  </si>
  <si>
    <t>GUERIN DENIS</t>
  </si>
  <si>
    <t>54170060117</t>
  </si>
  <si>
    <t>33446411200021</t>
  </si>
  <si>
    <t>665228</t>
  </si>
  <si>
    <t>06 84 42 17 23</t>
  </si>
  <si>
    <t>CARRE LEMERCIER</t>
  </si>
  <si>
    <t>9 Cours LEMERCIER</t>
  </si>
  <si>
    <t>GUEILHERS LAURE</t>
  </si>
  <si>
    <t>GUEILHERS LAURE - CODEV'REFLEX</t>
  </si>
  <si>
    <t>75170223017</t>
  </si>
  <si>
    <t>48928066900073</t>
  </si>
  <si>
    <t>529758</t>
  </si>
  <si>
    <t>02 97 52 89 79</t>
  </si>
  <si>
    <t>56340 CARNAC</t>
  </si>
  <si>
    <t>9 bis Route DU LIZO</t>
  </si>
  <si>
    <t>GUEGAN CLAUDE</t>
  </si>
  <si>
    <t>53560756756</t>
  </si>
  <si>
    <t>41284426800034</t>
  </si>
  <si>
    <t>475970</t>
  </si>
  <si>
    <t>01 40 18 41 93</t>
  </si>
  <si>
    <t>GUAY SCHMITZ MARIE-THERESE</t>
  </si>
  <si>
    <t>11755107575</t>
  </si>
  <si>
    <t>40878762000033</t>
  </si>
  <si>
    <t>622503</t>
  </si>
  <si>
    <t>06 92 34 46 66</t>
  </si>
  <si>
    <t>3 bis Allée des Rubis</t>
  </si>
  <si>
    <t>09/04/2021</t>
  </si>
  <si>
    <t>GUASTAPAGLIA MAUD</t>
  </si>
  <si>
    <t>04973147597</t>
  </si>
  <si>
    <t>83775134600029</t>
  </si>
  <si>
    <t>482791</t>
  </si>
  <si>
    <t>02 47 49 36 36</t>
  </si>
  <si>
    <t>4 Allée Du Petit Cher</t>
  </si>
  <si>
    <t>GUARD'S FORMATION ST AVERTIN</t>
  </si>
  <si>
    <t>GUARD'S FORMATION</t>
  </si>
  <si>
    <t>24370213837</t>
  </si>
  <si>
    <t>44938552500059</t>
  </si>
  <si>
    <t>329320</t>
  </si>
  <si>
    <t>12 Rue Denis Papin</t>
  </si>
  <si>
    <t>GUARD'S FORMATION JOUE LES TOURS</t>
  </si>
  <si>
    <t>44938552500042</t>
  </si>
  <si>
    <t>556622</t>
  </si>
  <si>
    <t>420 284 001 444</t>
  </si>
  <si>
    <t>REPUBLIQUE TCHEQUE - PRAHA</t>
  </si>
  <si>
    <t>19 Ceskomoravská</t>
  </si>
  <si>
    <t>GUARANT INTERNATIONAL</t>
  </si>
  <si>
    <t>505286</t>
  </si>
  <si>
    <t>05 90 92 44 36</t>
  </si>
  <si>
    <t>ZAC DE COLIN BP 03</t>
  </si>
  <si>
    <t>10 Immeuble le Reflet</t>
  </si>
  <si>
    <t>GUADINFORM</t>
  </si>
  <si>
    <t>95970132597</t>
  </si>
  <si>
    <t>48277318100011</t>
  </si>
  <si>
    <t>514792</t>
  </si>
  <si>
    <t>05 59 98 83 14</t>
  </si>
  <si>
    <t>64170 LABASTIDE MONREJEAU</t>
  </si>
  <si>
    <t>2 Impasse DE L ESCARGOT</t>
  </si>
  <si>
    <t>GTRO</t>
  </si>
  <si>
    <t>75640461564</t>
  </si>
  <si>
    <t>44235764600037</t>
  </si>
  <si>
    <t>530300</t>
  </si>
  <si>
    <t>01 40 22 17 00</t>
  </si>
  <si>
    <t>21 Boulevard HAUSSMANN</t>
  </si>
  <si>
    <t>GS1 FRANCE</t>
  </si>
  <si>
    <t>11921298692</t>
  </si>
  <si>
    <t>30554567500046</t>
  </si>
  <si>
    <t>473431</t>
  </si>
  <si>
    <t>03 21 83 65 38</t>
  </si>
  <si>
    <t>27 Rue Leon Blum</t>
  </si>
  <si>
    <t>GSIF</t>
  </si>
  <si>
    <t>31620247962</t>
  </si>
  <si>
    <t>49895145800039</t>
  </si>
  <si>
    <t>681910</t>
  </si>
  <si>
    <t>36 Rue Alsace Lorraine</t>
  </si>
  <si>
    <t>GSE DEVELOPPEMENT TOULOUSE</t>
  </si>
  <si>
    <t>GSE DEVELOPPEMENT</t>
  </si>
  <si>
    <t>73310474631</t>
  </si>
  <si>
    <t>49173751600030</t>
  </si>
  <si>
    <t>606704</t>
  </si>
  <si>
    <t>06 52 75 02 37</t>
  </si>
  <si>
    <t>10 Rue De La Republique</t>
  </si>
  <si>
    <t>GS FORMATION</t>
  </si>
  <si>
    <t>93840389484</t>
  </si>
  <si>
    <t>83087576100025</t>
  </si>
  <si>
    <t>612261</t>
  </si>
  <si>
    <t>06 21 24 90 36</t>
  </si>
  <si>
    <t>34400 LUNEL VIEL</t>
  </si>
  <si>
    <t>35 Rue ALPHONSE DAUDET</t>
  </si>
  <si>
    <t>GRZESICA PIERRE - FORMA TIS</t>
  </si>
  <si>
    <t>91340766334</t>
  </si>
  <si>
    <t>53958300500019</t>
  </si>
  <si>
    <t>446968</t>
  </si>
  <si>
    <t>21 Allée DE LA PALOMBE</t>
  </si>
  <si>
    <t>27/07/2012</t>
  </si>
  <si>
    <t>GRYSON HAVET ANNICK</t>
  </si>
  <si>
    <t>31590856859</t>
  </si>
  <si>
    <t>35054582800047</t>
  </si>
  <si>
    <t>596530</t>
  </si>
  <si>
    <t>Via San Vittore 12</t>
  </si>
  <si>
    <t>01/03/2019</t>
  </si>
  <si>
    <t>GRUPPO MULTIMEDICA</t>
  </si>
  <si>
    <t>662161</t>
  </si>
  <si>
    <t>39 06 2090 3463</t>
  </si>
  <si>
    <t>APS c/o U.O.C. di Ortopedia e Traumatologia A.O.U. “Policlinico Tor Vergata”</t>
  </si>
  <si>
    <t>81 Viale Oxford</t>
  </si>
  <si>
    <t>GISOOS</t>
  </si>
  <si>
    <t>GRUPPO ITALIANO DI STUDIO IN ORTOPEDIA DELL'OSTEOPOROSI SEVERA</t>
  </si>
  <si>
    <t>644780</t>
  </si>
  <si>
    <t>133 36139877</t>
  </si>
  <si>
    <t>MEXIQUE - GUADALAJARA</t>
  </si>
  <si>
    <t>GLADET</t>
  </si>
  <si>
    <t>GRUPO LATINOAMERICANO DE ESTUDIOS TRANSCULTURALES</t>
  </si>
  <si>
    <t>484544</t>
  </si>
  <si>
    <t>04 72 41 80 08</t>
  </si>
  <si>
    <t>49 Rue Mercière</t>
  </si>
  <si>
    <t>GLEM</t>
  </si>
  <si>
    <t>GRT LYONNAIS D'ETUDES MEDICALES</t>
  </si>
  <si>
    <t>82690500969</t>
  </si>
  <si>
    <t>30260839300021</t>
  </si>
  <si>
    <t>630937</t>
  </si>
  <si>
    <t>04 99 51 22 30</t>
  </si>
  <si>
    <t>288 Rue HELENE BOUCHER</t>
  </si>
  <si>
    <t>GPFHP CASTELNAU LE LEZ</t>
  </si>
  <si>
    <t>GRPT PROFESSIONNEL DE FORMATION DE L'HOSPITALISATION PRIVEE LANGUEDOC R</t>
  </si>
  <si>
    <t>76341058234</t>
  </si>
  <si>
    <t>77605735800041</t>
  </si>
  <si>
    <t>630883</t>
  </si>
  <si>
    <t>05 56 24 48 99</t>
  </si>
  <si>
    <t>144 Avenue DU MEDOC</t>
  </si>
  <si>
    <t>CFA GP FHP NA</t>
  </si>
  <si>
    <t>GRPT PROF FORMATION DE L'HOSPITALISATION PRIVEE NOUVELLE AQUITAINE - CFA GP FHP NA</t>
  </si>
  <si>
    <t>75331282933</t>
  </si>
  <si>
    <t>50784740800022</t>
  </si>
  <si>
    <t>631036</t>
  </si>
  <si>
    <t>04 91 90 51 99</t>
  </si>
  <si>
    <t>41 la Canebière</t>
  </si>
  <si>
    <t>GIAPATS MARSEILLE</t>
  </si>
  <si>
    <t>GRPT D'INTERET ASSOCIATIF POUR APPRENTISSAGE EN TRAVAIL SOCIAL - G I A P A T S</t>
  </si>
  <si>
    <t>93131916913</t>
  </si>
  <si>
    <t>51859585500025</t>
  </si>
  <si>
    <t>666026</t>
  </si>
  <si>
    <t>04 81 07 01 50</t>
  </si>
  <si>
    <t>9 Rue DES TUILLIERS</t>
  </si>
  <si>
    <t>GCS UNIHA LYON</t>
  </si>
  <si>
    <t>GRPT COOPERATION SANITAIRE - UNION HOPITAUX POUR LES ACHATS - GCS UNIHA</t>
  </si>
  <si>
    <t>13000222300027</t>
  </si>
  <si>
    <t>683334</t>
  </si>
  <si>
    <t>04 78 24 27 32</t>
  </si>
  <si>
    <t>CS90037</t>
  </si>
  <si>
    <t>130 Rue de la Poudrette</t>
  </si>
  <si>
    <t>GIHP RHONE ALPES VILLEURBANNE</t>
  </si>
  <si>
    <t>GRPEMENT POUR INSERTION PERSONNES HANDICAPEES PHYSIQUES RHONE ALPES</t>
  </si>
  <si>
    <t>82690398269</t>
  </si>
  <si>
    <t>30849256000096</t>
  </si>
  <si>
    <t>671400</t>
  </si>
  <si>
    <t>03 85 48 94 49</t>
  </si>
  <si>
    <t>CAGE B</t>
  </si>
  <si>
    <t>1 Rue GRANGE FRANGY</t>
  </si>
  <si>
    <t>GCS RUBFC</t>
  </si>
  <si>
    <t>GRPEMENT COOPERATION SANITAIRE RESEAU URGENCES BOURGOGNE FRANCHE COMTE</t>
  </si>
  <si>
    <t>27710333471</t>
  </si>
  <si>
    <t>13002621400028</t>
  </si>
  <si>
    <t>639217</t>
  </si>
  <si>
    <t>06 51 53 11 17</t>
  </si>
  <si>
    <t>1674 Route les allées de l'Europe</t>
  </si>
  <si>
    <t>GERIFAP</t>
  </si>
  <si>
    <t>GRPE ETUDES RECHERCHE INFORMATION FORM ACTIVITES POSTUROCINETIQUES - GERIFAP</t>
  </si>
  <si>
    <t>91340777634</t>
  </si>
  <si>
    <t>78970089500038</t>
  </si>
  <si>
    <t>645096</t>
  </si>
  <si>
    <t>03 85 78 79 16</t>
  </si>
  <si>
    <t>87350 PANAZOL</t>
  </si>
  <si>
    <t>56 Avenue LEON BLUM</t>
  </si>
  <si>
    <t>GAG</t>
  </si>
  <si>
    <t>GRPE ANIMATEURS GERONTO GERIATRIE STRUCTURES SERVICES PERSONNES AGEES</t>
  </si>
  <si>
    <t>75870186587</t>
  </si>
  <si>
    <t>79534996800029</t>
  </si>
  <si>
    <t>615912</t>
  </si>
  <si>
    <t>15 bis Rue Madeleine Michelis</t>
  </si>
  <si>
    <t>GROWWINGS</t>
  </si>
  <si>
    <t>11922229692</t>
  </si>
  <si>
    <t>81277612800025</t>
  </si>
  <si>
    <t>307658</t>
  </si>
  <si>
    <t>02 99 25 11 60</t>
  </si>
  <si>
    <t>6 Rue Kleber</t>
  </si>
  <si>
    <t>GIPFAR</t>
  </si>
  <si>
    <t>GROUPMENT D'INTERET PUBLIC FORMATION ACADEMIE</t>
  </si>
  <si>
    <t>5335P015435</t>
  </si>
  <si>
    <t>18350910800019</t>
  </si>
  <si>
    <t>662240</t>
  </si>
  <si>
    <t>06 20 89 06 23</t>
  </si>
  <si>
    <t>3 Avenue DE LA REPUBLIQUE</t>
  </si>
  <si>
    <t>GTV CORSE</t>
  </si>
  <si>
    <t>GROUPEMENT TECHNIQUE VETERINAIRE REGIONAL CORSE - GTV CORSE</t>
  </si>
  <si>
    <t>94992093520</t>
  </si>
  <si>
    <t>81346269400031</t>
  </si>
  <si>
    <t>509097</t>
  </si>
  <si>
    <t>41244263434</t>
  </si>
  <si>
    <t>Case postale 6319</t>
  </si>
  <si>
    <t>3 Rue Saint-Pierre</t>
  </si>
  <si>
    <t>16/12/2014</t>
  </si>
  <si>
    <t>GREA</t>
  </si>
  <si>
    <t>GROUPEMENT ROMAND D'ETUDES DES ADDICTIONS</t>
  </si>
  <si>
    <t>656252</t>
  </si>
  <si>
    <t>SUISSE - ROLLE</t>
  </si>
  <si>
    <t>c/o Laurie Dorange-Pattoret</t>
  </si>
  <si>
    <t>8d Rue DU TEMPLE</t>
  </si>
  <si>
    <t>GRMHST</t>
  </si>
  <si>
    <t>GROUPEMENT ROMAND DE MEDECINE ET D'HYGIENE DU TRAVAIL</t>
  </si>
  <si>
    <t>466098</t>
  </si>
  <si>
    <t>04 92 91 96 70</t>
  </si>
  <si>
    <t>2208 Route DE GRASSE ESPACE ANTIBES N°17</t>
  </si>
  <si>
    <t>GPEI</t>
  </si>
  <si>
    <t>GROUPEMENT PROMOTION ECHANGES INTERNATIONAUX</t>
  </si>
  <si>
    <t>93060449806</t>
  </si>
  <si>
    <t>42374468900021</t>
  </si>
  <si>
    <t>487314</t>
  </si>
  <si>
    <t>05471</t>
  </si>
  <si>
    <t>08 99 86 87 29</t>
  </si>
  <si>
    <t>369 Avenue DU MARECHAL JUIN</t>
  </si>
  <si>
    <t>GEM-K</t>
  </si>
  <si>
    <t>GROUPEMENT POUR L'ENSEIGNEMENT EN MASSO-KINESITHERAPIE</t>
  </si>
  <si>
    <t>43390099939</t>
  </si>
  <si>
    <t>79823826700024</t>
  </si>
  <si>
    <t>570540</t>
  </si>
  <si>
    <t>01 49 28 54 20</t>
  </si>
  <si>
    <t>10 Rue Waldeck Rochet</t>
  </si>
  <si>
    <t>GNCRA</t>
  </si>
  <si>
    <t>GROUPEMENT NATIONAL DES CENTRES DE RESSOURCES AUTISME</t>
  </si>
  <si>
    <t>11755580175</t>
  </si>
  <si>
    <t>82415480100032</t>
  </si>
  <si>
    <t>18661</t>
  </si>
  <si>
    <t>01 41 14 16 18</t>
  </si>
  <si>
    <t>43 Route De Vaugirard</t>
  </si>
  <si>
    <t>GNFA MEUDON</t>
  </si>
  <si>
    <t>GROUPEMENT NAT POUR LA FORMATION AUTOMOBILE</t>
  </si>
  <si>
    <t>11920199492</t>
  </si>
  <si>
    <t>39977792900528</t>
  </si>
  <si>
    <t>346238</t>
  </si>
  <si>
    <t>04808</t>
  </si>
  <si>
    <t>02 23 22 55 36</t>
  </si>
  <si>
    <t>Rue DE LA CROIX LORMEL</t>
  </si>
  <si>
    <t>GIFE</t>
  </si>
  <si>
    <t>GROUPEMENT INFIRMIER POUR LA FORMATION EN ENDOSCOPIE</t>
  </si>
  <si>
    <t>53220780822</t>
  </si>
  <si>
    <t>37800121800056</t>
  </si>
  <si>
    <t>44015</t>
  </si>
  <si>
    <t>01077</t>
  </si>
  <si>
    <t>0475534000</t>
  </si>
  <si>
    <t>Quartier Beausseret</t>
  </si>
  <si>
    <t>GPT HOSPITALIER PORTES DE PROVENCE SIEGE MONTELIMAR</t>
  </si>
  <si>
    <t>GROUPEMENT HOSPITALIER PORTES DE PROVENCE</t>
  </si>
  <si>
    <t>20006353500013</t>
  </si>
  <si>
    <t>368477</t>
  </si>
  <si>
    <t>05165</t>
  </si>
  <si>
    <t>0134066000</t>
  </si>
  <si>
    <t>1 Rue JEAN MOULIN</t>
  </si>
  <si>
    <t>CH EAUBONNE MONTMORENCY</t>
  </si>
  <si>
    <t>GROUPEMENT HOSPITALIER EAUBONNE MONTMORENCY SIMONE VEIL</t>
  </si>
  <si>
    <t>11950544895</t>
  </si>
  <si>
    <t>26950472600036</t>
  </si>
  <si>
    <t>466529</t>
  </si>
  <si>
    <t>02589</t>
  </si>
  <si>
    <t>03 25 21 96 00</t>
  </si>
  <si>
    <t>10100 ROMILLY SUR SEINE</t>
  </si>
  <si>
    <t>Rue Paul Vaillant Couturier</t>
  </si>
  <si>
    <t>GHAM</t>
  </si>
  <si>
    <t>GROUPEMENT HOSPITALIER AUBE MARNE</t>
  </si>
  <si>
    <t>20001123700019</t>
  </si>
  <si>
    <t>619309</t>
  </si>
  <si>
    <t>02 54 83 02 02</t>
  </si>
  <si>
    <t>41600 LAMOTTE BEUVRON</t>
  </si>
  <si>
    <t>12 Avenue DE LA REPUBLIQUE</t>
  </si>
  <si>
    <t>GROUPEMENT HIPPIQUE NATIONAL</t>
  </si>
  <si>
    <t>24410124441</t>
  </si>
  <si>
    <t>78530732300028</t>
  </si>
  <si>
    <t>499377</t>
  </si>
  <si>
    <t>0680929245</t>
  </si>
  <si>
    <t>83 Rue MICHEL ANGE</t>
  </si>
  <si>
    <t>GGRE</t>
  </si>
  <si>
    <t>GROUPEMENT GRAPHOTHERAPEUTES REEDUCATEUR ECRITURE</t>
  </si>
  <si>
    <t>11752780675</t>
  </si>
  <si>
    <t>50244201500017</t>
  </si>
  <si>
    <t>617842</t>
  </si>
  <si>
    <t>07 81 89 80 25</t>
  </si>
  <si>
    <t>36 Rue Burdeau</t>
  </si>
  <si>
    <t>GEFCA</t>
  </si>
  <si>
    <t>GROUPEMENT ETUDES FORMATION CONSEIL ANIMATION SOCIAL MEDICO SOCIAL ET SANITAIRE</t>
  </si>
  <si>
    <t>84691569369</t>
  </si>
  <si>
    <t>82788776100019</t>
  </si>
  <si>
    <t>469932</t>
  </si>
  <si>
    <t>04044</t>
  </si>
  <si>
    <t>05 61 31 43 81</t>
  </si>
  <si>
    <t>74 de Toec</t>
  </si>
  <si>
    <t>GIPSE TOULOUSE</t>
  </si>
  <si>
    <t>GROUPEMENT D'INTERET PUBLIC SANTE EDUCATION</t>
  </si>
  <si>
    <t>73310701131</t>
  </si>
  <si>
    <t>13001819500029</t>
  </si>
  <si>
    <t>615225</t>
  </si>
  <si>
    <t>05 65 53 45 01</t>
  </si>
  <si>
    <t>REGOURD</t>
  </si>
  <si>
    <t>Avenue DE L EUROPE</t>
  </si>
  <si>
    <t>GIP PUBLIC LABOS CAHORS</t>
  </si>
  <si>
    <t>GROUPEMENT D'INTERET PUBLIC PUBLIC LABOS</t>
  </si>
  <si>
    <t>76460061146</t>
  </si>
  <si>
    <t>13002627100010</t>
  </si>
  <si>
    <t>522284</t>
  </si>
  <si>
    <t>04 98 08 00 80</t>
  </si>
  <si>
    <t>145 Chemin DU PALYVESTRE</t>
  </si>
  <si>
    <t>GIP IESS</t>
  </si>
  <si>
    <t>GROUPEMENT D'INTERET PUBLIC INNOVATION E-SANTE SUD - IESS</t>
  </si>
  <si>
    <t>93830487983</t>
  </si>
  <si>
    <t>13000486400026</t>
  </si>
  <si>
    <t>269864</t>
  </si>
  <si>
    <t>03 83 55 06 58</t>
  </si>
  <si>
    <t>B.P. 3039</t>
  </si>
  <si>
    <t>28 Rue de Saurupt</t>
  </si>
  <si>
    <t>GIP FTLV NANCY</t>
  </si>
  <si>
    <t>GROUPEMENT D'INTERET PUBLIC FORMATION TOUT AU LONG DE LA VIE</t>
  </si>
  <si>
    <t>41540306154</t>
  </si>
  <si>
    <t>18542213600019</t>
  </si>
  <si>
    <t>328339</t>
  </si>
  <si>
    <t>03 81 65 74 71</t>
  </si>
  <si>
    <t>11 bis Rue NICOLAS BRUAND</t>
  </si>
  <si>
    <t>GIP FTLV BESANCON</t>
  </si>
  <si>
    <t>4325P005225</t>
  </si>
  <si>
    <t>18250023100010</t>
  </si>
  <si>
    <t>298396</t>
  </si>
  <si>
    <t>04523</t>
  </si>
  <si>
    <t>BP 350</t>
  </si>
  <si>
    <t>17 Boulevard de la Paix</t>
  </si>
  <si>
    <t>04/12/2015</t>
  </si>
  <si>
    <t>GIP FCIP REIMS</t>
  </si>
  <si>
    <t>GROUPEMENT D'INTERET PUBLIC FORMATION CONTINUE ET INSERTION PROFESSIONNELLE</t>
  </si>
  <si>
    <t>2151P003751</t>
  </si>
  <si>
    <t>18510906300023</t>
  </si>
  <si>
    <t>304311</t>
  </si>
  <si>
    <t>04 32 40 37 00</t>
  </si>
  <si>
    <t>Agroparc</t>
  </si>
  <si>
    <t>740 Chemin des Meinajariès</t>
  </si>
  <si>
    <t>GIPES</t>
  </si>
  <si>
    <t>GROUPEMENT D'INTERET PUBLIC DES ETABLISSEMENTS DE SANTE D'AVIGNON ET DU PAYS DE VAUCLUSE</t>
  </si>
  <si>
    <t>93840249384</t>
  </si>
  <si>
    <t>18843701600036</t>
  </si>
  <si>
    <t>522193</t>
  </si>
  <si>
    <t>05 49 72 42 13</t>
  </si>
  <si>
    <t>1 Avenue de Paris</t>
  </si>
  <si>
    <t>GIR 7</t>
  </si>
  <si>
    <t>GROUPEMENT D'INITIATIVES ET DE RESSOURCES 7</t>
  </si>
  <si>
    <t>75790144779</t>
  </si>
  <si>
    <t>13002038100047</t>
  </si>
  <si>
    <t>598136</t>
  </si>
  <si>
    <t>0299509424</t>
  </si>
  <si>
    <t>BP 90374</t>
  </si>
  <si>
    <t>11 Square de Galicie</t>
  </si>
  <si>
    <t>GEYSER RENNES</t>
  </si>
  <si>
    <t>GROUPEMENT D'EXPERTS EN SECURITE ET EDUCATION ROUTIERES RENNES</t>
  </si>
  <si>
    <t>53350751935</t>
  </si>
  <si>
    <t>44871354500011</t>
  </si>
  <si>
    <t>660176</t>
  </si>
  <si>
    <t>26 Boulevard Michel Cointat</t>
  </si>
  <si>
    <t>GEMO</t>
  </si>
  <si>
    <t>GROUPEMENT D'ETUDE DES MANIPULATIONS ARTICULAIRES DE L'OUEST</t>
  </si>
  <si>
    <t>53350911335</t>
  </si>
  <si>
    <t>75052368000023</t>
  </si>
  <si>
    <t>550553</t>
  </si>
  <si>
    <t>41 27 603 47 41</t>
  </si>
  <si>
    <t>CP 800 - C/O PHARMACIE DE L'ICHV</t>
  </si>
  <si>
    <t>86 Avenue du Grand-Champsec</t>
  </si>
  <si>
    <t>GPHR</t>
  </si>
  <si>
    <t>GROUPEMENT DES PHARMACIENS HOSPITALIERS ROMANDS</t>
  </si>
  <si>
    <t>433494</t>
  </si>
  <si>
    <t>01 47 34 30 00</t>
  </si>
  <si>
    <t>5 Avenue DANIEL LESUEUR</t>
  </si>
  <si>
    <t>GIAA PARIS</t>
  </si>
  <si>
    <t>GROUPEMENT DES INTELLECTUELS AVEUGLES OU AMBLYOPES</t>
  </si>
  <si>
    <t>11754602575</t>
  </si>
  <si>
    <t>78431322300025</t>
  </si>
  <si>
    <t>431576</t>
  </si>
  <si>
    <t>03966</t>
  </si>
  <si>
    <t>06 10 27 53 01</t>
  </si>
  <si>
    <t>CHEZ AFC</t>
  </si>
  <si>
    <t>17 Rue DU COLISEE</t>
  </si>
  <si>
    <t>GIT</t>
  </si>
  <si>
    <t>GROUPEMENT DES INFIRMIERS DU TRAVAIL BAMAP</t>
  </si>
  <si>
    <t>11754603075</t>
  </si>
  <si>
    <t>52026573700020</t>
  </si>
  <si>
    <t>571106</t>
  </si>
  <si>
    <t>32 4 3426596</t>
  </si>
  <si>
    <t>153 Boulevard de la Constitution</t>
  </si>
  <si>
    <t>GHJPSY</t>
  </si>
  <si>
    <t>GROUPEMENT DES HOPITAUX DE JOUR PSYCHIATRIQUES</t>
  </si>
  <si>
    <t>463553</t>
  </si>
  <si>
    <t>01 49 09 09 86</t>
  </si>
  <si>
    <t>12 Rue DE LA PORTE JAUNE</t>
  </si>
  <si>
    <t>GEMS ST CLOUD</t>
  </si>
  <si>
    <t>GROUPEMENT D'ECOLES DES METIERS DE LA SANTE</t>
  </si>
  <si>
    <t>11921132492</t>
  </si>
  <si>
    <t>39280248400056</t>
  </si>
  <si>
    <t>588568</t>
  </si>
  <si>
    <t>02 51 74 71 00</t>
  </si>
  <si>
    <t>66 Avenue DE BODON</t>
  </si>
  <si>
    <t>23/08/2018</t>
  </si>
  <si>
    <t>GCSMS ESTUAIRE ST BREVIN LES PINS</t>
  </si>
  <si>
    <t>GROUPEMENT DE COOPERATION SOCIALE ET MEDICO SOCIALE ST BREVIN LES PINS</t>
  </si>
  <si>
    <t>13001380800014</t>
  </si>
  <si>
    <t>652805</t>
  </si>
  <si>
    <t>03 29 89 20 33</t>
  </si>
  <si>
    <t>55270 VARENNES EN ARGONNE</t>
  </si>
  <si>
    <t>Ehpad D Argonne</t>
  </si>
  <si>
    <t>2 Route DE CHEPPY</t>
  </si>
  <si>
    <t>GCSMS MEUSE</t>
  </si>
  <si>
    <t>GROUPEMENT DE COOPERATION SOCIALE ET MEDICO SOCIALE MEUSE</t>
  </si>
  <si>
    <t>44550056255</t>
  </si>
  <si>
    <t>13002433400018</t>
  </si>
  <si>
    <t>672270</t>
  </si>
  <si>
    <t>CHU DE BORDEAUX</t>
  </si>
  <si>
    <t>12 Rue DUBERNAT</t>
  </si>
  <si>
    <t>GCS SOHO</t>
  </si>
  <si>
    <t>GROUPEMENT DE COOPERATION SANITAIRE SUD OUEST  OUTRE MER HOSPITALIER</t>
  </si>
  <si>
    <t>75331554333</t>
  </si>
  <si>
    <t>13002355900011</t>
  </si>
  <si>
    <t>148568</t>
  </si>
  <si>
    <t>03705</t>
  </si>
  <si>
    <t>05 55 41 74 22</t>
  </si>
  <si>
    <t>BP 159</t>
  </si>
  <si>
    <t>39 Avenue de la Sénatorerie</t>
  </si>
  <si>
    <t>GCS SIC</t>
  </si>
  <si>
    <t>GROUPEMENT DE COOPERATION SANITAIRE SERVICES INTER ETABLISSEMENTS CREUSOIS</t>
  </si>
  <si>
    <t>7423P000923</t>
  </si>
  <si>
    <t>13001781700011</t>
  </si>
  <si>
    <t>608221</t>
  </si>
  <si>
    <t>05 56 56 34 34</t>
  </si>
  <si>
    <t>CH CHARLES PERRENS</t>
  </si>
  <si>
    <t>121 Rue de la Béchade</t>
  </si>
  <si>
    <t>GCS PSYCHIATRIE 33</t>
  </si>
  <si>
    <t>GROUPEMENT DE COOPERATION SANITAIRE PSYCHIATRIE PUBLIQUE 33</t>
  </si>
  <si>
    <t>13002146200010</t>
  </si>
  <si>
    <t>454266</t>
  </si>
  <si>
    <t>04560</t>
  </si>
  <si>
    <t>04 76 24 90 30</t>
  </si>
  <si>
    <t>PARC HELIOPOLIS</t>
  </si>
  <si>
    <t>GCS MRSI</t>
  </si>
  <si>
    <t>GROUPEMENT DE COOPERATION SANITAIRE MAISON RESEAUX DE SANTE ISERE</t>
  </si>
  <si>
    <t>82380538738</t>
  </si>
  <si>
    <t>75218975300011</t>
  </si>
  <si>
    <t>583212</t>
  </si>
  <si>
    <t>02 33 62 62 80</t>
  </si>
  <si>
    <t>25 Rue du Docteur Maubert</t>
  </si>
  <si>
    <t>22/08/2018</t>
  </si>
  <si>
    <t>GCS IFP GHT LES COLLINES DE NORMANDIE</t>
  </si>
  <si>
    <t>GROUPEMENT DE COOPERATION SANITAIRE INSTITUTS DE FORMATIONS PARAMEDICALES DU GHT LES COLLINES DE NORMANDIE</t>
  </si>
  <si>
    <t>28610096061</t>
  </si>
  <si>
    <t>13002362500028</t>
  </si>
  <si>
    <t>28447</t>
  </si>
  <si>
    <t>04175</t>
  </si>
  <si>
    <t>03 86 48 48 48</t>
  </si>
  <si>
    <t>2 Boulevard de Verdun</t>
  </si>
  <si>
    <t>CH AUXERRE</t>
  </si>
  <si>
    <t>GROUPEMENT DE COOPERATION SANITAIRE DU SUD DE L'YONNE ET HAUT NIVERNAIS</t>
  </si>
  <si>
    <t>2689P000889</t>
  </si>
  <si>
    <t>26890005700012</t>
  </si>
  <si>
    <t>476183</t>
  </si>
  <si>
    <t>04 88 71 20 04</t>
  </si>
  <si>
    <t>CH MONTPERRIN</t>
  </si>
  <si>
    <t>109 Avenue DU PETIT BARTHELEMY</t>
  </si>
  <si>
    <t>GCSPA</t>
  </si>
  <si>
    <t>GROUPEMENT DE COOPERATION SANITAIRE DU PAYS D'AIX</t>
  </si>
  <si>
    <t>93131639913</t>
  </si>
  <si>
    <t>13001552200019</t>
  </si>
  <si>
    <t>525790</t>
  </si>
  <si>
    <t>03 29 52 76 33</t>
  </si>
  <si>
    <t>BP 61005</t>
  </si>
  <si>
    <t>GCS DU KEMBERG ST DIE</t>
  </si>
  <si>
    <t>GROUPEMENT DE COOPERATION SANITAIRE DU KEMBERG</t>
  </si>
  <si>
    <t>13002070400016</t>
  </si>
  <si>
    <t>659423</t>
  </si>
  <si>
    <t>02 62 77 01 00</t>
  </si>
  <si>
    <t>LOCAL C2</t>
  </si>
  <si>
    <t>Chemin DES ANGLAIS</t>
  </si>
  <si>
    <t>GCS TESIS LE PORT</t>
  </si>
  <si>
    <t>GROUPEMENT DE COOPERATION SANITAIRE DE MOYENS - GCS TESIS</t>
  </si>
  <si>
    <t>04973427297</t>
  </si>
  <si>
    <t>75255304000029</t>
  </si>
  <si>
    <t>516260</t>
  </si>
  <si>
    <t>05 55 93 98 83</t>
  </si>
  <si>
    <t>ZAC LA SOLANE</t>
  </si>
  <si>
    <t>Route DE SAINT CLEMENT</t>
  </si>
  <si>
    <t>GCS CORREZIEN</t>
  </si>
  <si>
    <t>GROUPEMENT DE COOPERATION SANITAIRE CORREZIEN</t>
  </si>
  <si>
    <t>13001770000019</t>
  </si>
  <si>
    <t>598495</t>
  </si>
  <si>
    <t>0285295000</t>
  </si>
  <si>
    <t>29870 LANNILIS</t>
  </si>
  <si>
    <t>Ehpad Des Abers</t>
  </si>
  <si>
    <t>9 Rue du Couvent</t>
  </si>
  <si>
    <t>GCSMS COMETE BRETAGNE LANNILIS</t>
  </si>
  <si>
    <t>GROUPEMENT COOPERATION SOCIALE ET MEDICO-SOCIALE COMETE BRETAGNE</t>
  </si>
  <si>
    <t>53290917129</t>
  </si>
  <si>
    <t>84112474600014</t>
  </si>
  <si>
    <t>522466</t>
  </si>
  <si>
    <t>CENTRE HOSPITALIER LE VINATIER</t>
  </si>
  <si>
    <t>01/10/2024</t>
  </si>
  <si>
    <t>GCS IFCS TERRITOIRE LYONNAIS BRON</t>
  </si>
  <si>
    <t>GROUPEMENT COOPERATION SANITAIRE INSTITUT FORMATION CADRES SANTE TERRITOIRE LYONNAIS</t>
  </si>
  <si>
    <t>82691389869</t>
  </si>
  <si>
    <t>13002064700017</t>
  </si>
  <si>
    <t>514720</t>
  </si>
  <si>
    <t>0299283781</t>
  </si>
  <si>
    <t>CHU DE RENNES - BATIMENT SANTE PUBLIQUE</t>
  </si>
  <si>
    <t>2 Rue HENRI LE GUILLOUX</t>
  </si>
  <si>
    <t>GCS CAPPS BRETAGNE</t>
  </si>
  <si>
    <t>GROUPEMENT COOPERATION SANITAIRE COOPERATION AMELIORATION PRATIQUES PROFESSIONNELLES EN SANTE EN BRETAGNE</t>
  </si>
  <si>
    <t>53351060135</t>
  </si>
  <si>
    <t>13001837700015</t>
  </si>
  <si>
    <t>409522</t>
  </si>
  <si>
    <t>04 37 91 53 09</t>
  </si>
  <si>
    <t>GCS CENTRE RESSOURCE CLAUDE BALIER</t>
  </si>
  <si>
    <t>GROUPEMENT COOPERATION SANITAIRE CENTRE RESSOURCE CLAUDE BALIER</t>
  </si>
  <si>
    <t>82380461338</t>
  </si>
  <si>
    <t>13000602600020</t>
  </si>
  <si>
    <t>672294</t>
  </si>
  <si>
    <t>03 84 71 54 20</t>
  </si>
  <si>
    <t>64 Boulevard WILSON</t>
  </si>
  <si>
    <t>GAFC</t>
  </si>
  <si>
    <t>GROUPEMENT ADDICTIONS FRANCHE COMTE</t>
  </si>
  <si>
    <t>27390123039</t>
  </si>
  <si>
    <t>85144224400014</t>
  </si>
  <si>
    <t>371737</t>
  </si>
  <si>
    <t>04 94 76 55 83</t>
  </si>
  <si>
    <t>86 DES FRERES LUMIERES</t>
  </si>
  <si>
    <t>G 9 ACADEMY</t>
  </si>
  <si>
    <t>GROUPE 9 ACADEMY</t>
  </si>
  <si>
    <t>93830381783</t>
  </si>
  <si>
    <t>49137322100028</t>
  </si>
  <si>
    <t>569112</t>
  </si>
  <si>
    <t>38460 ANNOISIN CHATELANS</t>
  </si>
  <si>
    <t>60 Impasse CHAMP HUMBERT</t>
  </si>
  <si>
    <t>GVR - QUALISTEM - NOUVELLE ROUTE</t>
  </si>
  <si>
    <t>GROUPE VARIA REALISATION - QUALISTEM - NOUVELLE ROUTE</t>
  </si>
  <si>
    <t>82380573238</t>
  </si>
  <si>
    <t>79340937600019</t>
  </si>
  <si>
    <t>665060</t>
  </si>
  <si>
    <t>04 67 10 25 01</t>
  </si>
  <si>
    <t>2300 Avenue des Moulins</t>
  </si>
  <si>
    <t>GROUPE SUP DE CO MONTPELLIER</t>
  </si>
  <si>
    <t>91340783934</t>
  </si>
  <si>
    <t>79026124200016</t>
  </si>
  <si>
    <t>662392</t>
  </si>
  <si>
    <t>18 Place SAINT MICHEL</t>
  </si>
  <si>
    <t>GROUPE SUP DE CO AMIENS PICARDIE</t>
  </si>
  <si>
    <t>32800188980</t>
  </si>
  <si>
    <t>41801924600010</t>
  </si>
  <si>
    <t>624172</t>
  </si>
  <si>
    <t>01 58 30 55 55</t>
  </si>
  <si>
    <t>102C Rue AMELOT</t>
  </si>
  <si>
    <t>GROUPE SOS SOLIDARITES PARIS</t>
  </si>
  <si>
    <t>GROUPE SOS SOLIDARITES</t>
  </si>
  <si>
    <t>11755404875</t>
  </si>
  <si>
    <t>34106240400478</t>
  </si>
  <si>
    <t>179875</t>
  </si>
  <si>
    <t>03042</t>
  </si>
  <si>
    <t>03 87 22 21 00</t>
  </si>
  <si>
    <t>47 Rue HAUTE SEILLE</t>
  </si>
  <si>
    <t>GROUPE SOS SANTE SENIORS METZ</t>
  </si>
  <si>
    <t>GROUPE SOS SANTE SENIORS</t>
  </si>
  <si>
    <t>41570285457</t>
  </si>
  <si>
    <t>30289111400324</t>
  </si>
  <si>
    <t>471367</t>
  </si>
  <si>
    <t>03 82 44 70 00</t>
  </si>
  <si>
    <t>54350 MONT ST MARTIN</t>
  </si>
  <si>
    <t>CH HOTEL DIEU</t>
  </si>
  <si>
    <t>4 Rue Alfred Labbé</t>
  </si>
  <si>
    <t>GROUPE SOS SANTE MONT SAINT MARTIN</t>
  </si>
  <si>
    <t>GROUPE SOS SANTE</t>
  </si>
  <si>
    <t>30289111400266</t>
  </si>
  <si>
    <t>626790</t>
  </si>
  <si>
    <t>15 Rue LEMIRE</t>
  </si>
  <si>
    <t>30289111400407</t>
  </si>
  <si>
    <t>331673</t>
  </si>
  <si>
    <t>04 42 41 88 10</t>
  </si>
  <si>
    <t>ZAC DE LA FRESCOULE BAT 1</t>
  </si>
  <si>
    <t>Avenue JEAN MONNET</t>
  </si>
  <si>
    <t>SOMEFORM - SUP'IPGV</t>
  </si>
  <si>
    <t>GROUPE SOMEFORM</t>
  </si>
  <si>
    <t>93131160113</t>
  </si>
  <si>
    <t>47883804800054</t>
  </si>
  <si>
    <t>629704</t>
  </si>
  <si>
    <t>01 42 66 36 42</t>
  </si>
  <si>
    <t>Bat B 1er Et</t>
  </si>
  <si>
    <t>52 Rue du Faubourg Saint Honoré</t>
  </si>
  <si>
    <t>GROUPE SELECT</t>
  </si>
  <si>
    <t>11754672975</t>
  </si>
  <si>
    <t>50900600300016</t>
  </si>
  <si>
    <t>461313</t>
  </si>
  <si>
    <t>0381529951</t>
  </si>
  <si>
    <t>33 Rue DU GENERAL BRULARD</t>
  </si>
  <si>
    <t>GROUPE SCOLAIRE STE FAMILLE STE URSULE</t>
  </si>
  <si>
    <t>43250217425</t>
  </si>
  <si>
    <t>49198891100013</t>
  </si>
  <si>
    <t>489827</t>
  </si>
  <si>
    <t>02 99 59 34 94</t>
  </si>
  <si>
    <t>39 Rue Fernand Robert - LYCEE TECHNOLOGIQUE AGRICOLE PRIVE</t>
  </si>
  <si>
    <t>CFPC LA LANDE DU BREIL</t>
  </si>
  <si>
    <t>GROUPE SCOLAIRE D'ENSEIGNEMENT AGRICOLE PRIVE DE SAINT-EXUPERY-SITE GIORGIO FRASSATI</t>
  </si>
  <si>
    <t>53350117135</t>
  </si>
  <si>
    <t>77774619900010</t>
  </si>
  <si>
    <t>550930</t>
  </si>
  <si>
    <t>+32 4 364 29 20</t>
  </si>
  <si>
    <t>9 Boulevard de Patience et Beaujonc</t>
  </si>
  <si>
    <t>CHC</t>
  </si>
  <si>
    <t>GROUPE SANTE CHC</t>
  </si>
  <si>
    <t>317858</t>
  </si>
  <si>
    <t>0147431563</t>
  </si>
  <si>
    <t>35 Rue Boileau</t>
  </si>
  <si>
    <t>GROUPE RH ET M</t>
  </si>
  <si>
    <t>11754975575</t>
  </si>
  <si>
    <t>42072918800029</t>
  </si>
  <si>
    <t>490866</t>
  </si>
  <si>
    <t>01 47 70 87 09</t>
  </si>
  <si>
    <t>100 Rue LAFAYETTE</t>
  </si>
  <si>
    <t>RF FORMATION</t>
  </si>
  <si>
    <t>GROUPE REVUE FIDUCIAIRE - RF FORMATION</t>
  </si>
  <si>
    <t>11753296075</t>
  </si>
  <si>
    <t>55207230800067</t>
  </si>
  <si>
    <t>477722</t>
  </si>
  <si>
    <t>03 89 66 91 90</t>
  </si>
  <si>
    <t>Tour de l'Europe 213   - Etage 21</t>
  </si>
  <si>
    <t>3 Boulevard de l'Europe</t>
  </si>
  <si>
    <t>GROUPE RESSOURCES</t>
  </si>
  <si>
    <t>42680132468</t>
  </si>
  <si>
    <t>42887003400025</t>
  </si>
  <si>
    <t>47764</t>
  </si>
  <si>
    <t>04 37 24 04 79</t>
  </si>
  <si>
    <t>115 Rue VENDOME</t>
  </si>
  <si>
    <t>GRAPE INNOVATIONS</t>
  </si>
  <si>
    <t>GROUPE RECHERCHE ET ACTION POUR PETITE ENFANCE  INNOVATIONS</t>
  </si>
  <si>
    <t>82690702169</t>
  </si>
  <si>
    <t>43416559300022</t>
  </si>
  <si>
    <t>597235</t>
  </si>
  <si>
    <t>01810</t>
  </si>
  <si>
    <t>0142534682</t>
  </si>
  <si>
    <t>17 Rue Fénelon</t>
  </si>
  <si>
    <t>27/03/2019</t>
  </si>
  <si>
    <t>GRF</t>
  </si>
  <si>
    <t>GROUPE RAPHAEL FORMATION</t>
  </si>
  <si>
    <t>11921567892</t>
  </si>
  <si>
    <t>49064232900034</t>
  </si>
  <si>
    <t>INCOHERENCE SIRET ET NOM ORGANISME
PAS DE NDA</t>
  </si>
  <si>
    <t>99892</t>
  </si>
  <si>
    <t>02 51 53 65 65</t>
  </si>
  <si>
    <t>85120 LA CHATAIGNERAIE</t>
  </si>
  <si>
    <t>9 Avenue DU MARÉCHAL LECLERC</t>
  </si>
  <si>
    <t>GPHMS COLLINES VENDEENNES</t>
  </si>
  <si>
    <t>GROUPE PUBLIC HOSPITALIER ET MEDICO SOCIAL DES COLLINES VENDEENNES</t>
  </si>
  <si>
    <t>52850196285</t>
  </si>
  <si>
    <t>20005038300013</t>
  </si>
  <si>
    <t>482432</t>
  </si>
  <si>
    <t>QUAI DE LA GIRONDE</t>
  </si>
  <si>
    <t>126 Rue AMERIGO VESPUCCI</t>
  </si>
  <si>
    <t>GROUPE PROMOTRANS  LE HAVRE</t>
  </si>
  <si>
    <t>GROUPE PROMOTRANS LE HAVRE</t>
  </si>
  <si>
    <t>77568013501048</t>
  </si>
  <si>
    <t>525959</t>
  </si>
  <si>
    <t>03 21 37 14 77</t>
  </si>
  <si>
    <t>Rue John Adley</t>
  </si>
  <si>
    <t>GROUPE PROMOTRANS VILLENEUVE D'ASCQ</t>
  </si>
  <si>
    <t>GROUPE PROMOTRANS HAUTS DE FRANCE</t>
  </si>
  <si>
    <t>77568013500693</t>
  </si>
  <si>
    <t>539715</t>
  </si>
  <si>
    <t>02 31 72 11 90</t>
  </si>
  <si>
    <t>2 Rue NICEPHORE NIEPCE</t>
  </si>
  <si>
    <t>17/03/2016</t>
  </si>
  <si>
    <t>GROUPE PROMOTRANS CAEN MONDEVILLE</t>
  </si>
  <si>
    <t>GROUPE PROMOTRANS CAEN</t>
  </si>
  <si>
    <t>80863414100101</t>
  </si>
  <si>
    <t>585828</t>
  </si>
  <si>
    <t>GROUPE PROMOTRANS - LE HAVRE</t>
  </si>
  <si>
    <t>80863414100119</t>
  </si>
  <si>
    <t>515164</t>
  </si>
  <si>
    <t>0561254545</t>
  </si>
  <si>
    <t>PROMOTRANS TOULOUSE</t>
  </si>
  <si>
    <t>GROUPE PROMOTRANS</t>
  </si>
  <si>
    <t>77568013500560</t>
  </si>
  <si>
    <t>546161</t>
  </si>
  <si>
    <t>Rue Leverrier Urbain Campus De Ker Lann</t>
  </si>
  <si>
    <t>PROMOTRANS BRUZ</t>
  </si>
  <si>
    <t>77568013500826</t>
  </si>
  <si>
    <t>490684</t>
  </si>
  <si>
    <t>Parc de la Chocolaterie</t>
  </si>
  <si>
    <t>GROUPE PROMOTRANS DONZERE</t>
  </si>
  <si>
    <t>77568013500685</t>
  </si>
  <si>
    <t>591567</t>
  </si>
  <si>
    <t>01 73 28 12 70</t>
  </si>
  <si>
    <t>1 Rue AUGUSTINE VARIOT</t>
  </si>
  <si>
    <t>GROUPE PROFESSION SANTE</t>
  </si>
  <si>
    <t>11922224492</t>
  </si>
  <si>
    <t>53033017400034</t>
  </si>
  <si>
    <t>464739</t>
  </si>
  <si>
    <t>3 Impasse du 58 rue Georges Sand</t>
  </si>
  <si>
    <t>GROUPE PROACTIV TOURS</t>
  </si>
  <si>
    <t>GROUPE PROACTIV</t>
  </si>
  <si>
    <t>24370259337</t>
  </si>
  <si>
    <t>50924470300070</t>
  </si>
  <si>
    <t>660772</t>
  </si>
  <si>
    <t>Allée DU 8 MAI  1945</t>
  </si>
  <si>
    <t>GP</t>
  </si>
  <si>
    <t>GROUPE PREVENTIS - GP</t>
  </si>
  <si>
    <t>93060858306</t>
  </si>
  <si>
    <t>85044833300029</t>
  </si>
  <si>
    <t>228928</t>
  </si>
  <si>
    <t>01 53 63 24 00</t>
  </si>
  <si>
    <t>29 Boulevard RASPAIL</t>
  </si>
  <si>
    <t>GEPA</t>
  </si>
  <si>
    <t>GROUPE POUR L'EDUCATION PERMANENTE DES ARCHITECTES</t>
  </si>
  <si>
    <t>11752965275</t>
  </si>
  <si>
    <t>78428636100083</t>
  </si>
  <si>
    <t>600933</t>
  </si>
  <si>
    <t>32 2 2178244</t>
  </si>
  <si>
    <t>Molenbeek-St-Jean</t>
  </si>
  <si>
    <t>6 Rue Gabrielle Petit</t>
  </si>
  <si>
    <t>05/06/2019</t>
  </si>
  <si>
    <t>GAMS</t>
  </si>
  <si>
    <t>GROUPE POUR L'ABOLITION DES MUTILATIONS SEXUELLES FEMININES</t>
  </si>
  <si>
    <t>226750</t>
  </si>
  <si>
    <t>09 53 66 97 39</t>
  </si>
  <si>
    <t>11 bis Rue THEODORE DE BANVILLE</t>
  </si>
  <si>
    <t>GPF</t>
  </si>
  <si>
    <t>GROUPE POLYHANDICAP FRANCE</t>
  </si>
  <si>
    <t>11752871075</t>
  </si>
  <si>
    <t>44272459700020</t>
  </si>
  <si>
    <t>417063</t>
  </si>
  <si>
    <t>D2A NANTES ATLANTIQUE</t>
  </si>
  <si>
    <t>Rue Nungesser et Coli</t>
  </si>
  <si>
    <t>PLG</t>
  </si>
  <si>
    <t>GROUPE PIERRE LE GOFF GRAND OUEST</t>
  </si>
  <si>
    <t>52440602244</t>
  </si>
  <si>
    <t>44030355000154</t>
  </si>
  <si>
    <t>508810</t>
  </si>
  <si>
    <t>03 20 47 15 24</t>
  </si>
  <si>
    <t>3 Rue BAYARD</t>
  </si>
  <si>
    <t>GROUPE ORSEU LILLE</t>
  </si>
  <si>
    <t>GROUPE ORSEU</t>
  </si>
  <si>
    <t>31590831859</t>
  </si>
  <si>
    <t>48377782700013</t>
  </si>
  <si>
    <t>8310</t>
  </si>
  <si>
    <t>01306</t>
  </si>
  <si>
    <t>05 62 25 50 00</t>
  </si>
  <si>
    <t>IMMEUBLE PERISUD II - ZI DU PALAYS</t>
  </si>
  <si>
    <t>13 Rue ANDRE VILLET</t>
  </si>
  <si>
    <t>GROUPE OCTANTIS - ASFO GRAND SUD TOULOUSE</t>
  </si>
  <si>
    <t>GROUPE OCTANTIS - ASFO GRAND SUD</t>
  </si>
  <si>
    <t>77694515600185</t>
  </si>
  <si>
    <t>557651</t>
  </si>
  <si>
    <t>LE SOLEIA</t>
  </si>
  <si>
    <t>19 Boulevard GORBELLA</t>
  </si>
  <si>
    <t>18/06/2021</t>
  </si>
  <si>
    <t>GNRPN</t>
  </si>
  <si>
    <t>GROUPE NICOIS DE RECHERCHES EN PSYCHANALYSE NEUROSCIENCES ET DISCIPLINES ALLIEES</t>
  </si>
  <si>
    <t>93060770706</t>
  </si>
  <si>
    <t>81431279900012</t>
  </si>
  <si>
    <t>264088</t>
  </si>
  <si>
    <t>01 44 68 84 60</t>
  </si>
  <si>
    <t>64 Rue DU DESSOUS DES BERGES</t>
  </si>
  <si>
    <t>GEPSO</t>
  </si>
  <si>
    <t>GROUPE NATIONAL DES ETABLISSEMENTS ET SERVICES PUBLICS SOCIAUX</t>
  </si>
  <si>
    <t>11754721175</t>
  </si>
  <si>
    <t>35118174800051</t>
  </si>
  <si>
    <t>209922</t>
  </si>
  <si>
    <t>01 40 13 30 30</t>
  </si>
  <si>
    <t>20 Rue Des Aqueducs</t>
  </si>
  <si>
    <t>GROUPE MONITEUR</t>
  </si>
  <si>
    <t>11922098592</t>
  </si>
  <si>
    <t>40308082300244</t>
  </si>
  <si>
    <t>449260</t>
  </si>
  <si>
    <t>03 88 10 27 27</t>
  </si>
  <si>
    <t>2 Rue ICARE IMMEUBLE LE TURENNE</t>
  </si>
  <si>
    <t>ECOLINGUA</t>
  </si>
  <si>
    <t>GROUPE MBR SERVICES</t>
  </si>
  <si>
    <t>42670326867</t>
  </si>
  <si>
    <t>43047236500039</t>
  </si>
  <si>
    <t>620506</t>
  </si>
  <si>
    <t>03 64 21 48 66</t>
  </si>
  <si>
    <t>83 Rue de Paris</t>
  </si>
  <si>
    <t>GROUPE MAB</t>
  </si>
  <si>
    <t>22600288660</t>
  </si>
  <si>
    <t>79814727800021</t>
  </si>
  <si>
    <t>202228</t>
  </si>
  <si>
    <t>04 78 38 78 01</t>
  </si>
  <si>
    <t>25 Rue SALA</t>
  </si>
  <si>
    <t>GROUPE LYONNAIS PSYCHANALYSE</t>
  </si>
  <si>
    <t>82690550069</t>
  </si>
  <si>
    <t>31757519900037</t>
  </si>
  <si>
    <t>469350</t>
  </si>
  <si>
    <t>05 56 84 55 55</t>
  </si>
  <si>
    <t>680 Cours DE LA LIBERATION</t>
  </si>
  <si>
    <t>KEDGE BS TALENCE</t>
  </si>
  <si>
    <t>GROUPE KEDGE BUSINESS SCHOOL</t>
  </si>
  <si>
    <t>93131340113</t>
  </si>
  <si>
    <t>51400512300062</t>
  </si>
  <si>
    <t>408153</t>
  </si>
  <si>
    <t>04 91 82 78 00</t>
  </si>
  <si>
    <t>BP 921 - LUMINY</t>
  </si>
  <si>
    <t>KEDGE BS MARSEILLE</t>
  </si>
  <si>
    <t>51400512300013</t>
  </si>
  <si>
    <t>168397</t>
  </si>
  <si>
    <t>0 800 51 53 53</t>
  </si>
  <si>
    <t>124 Avenue DU GÉNÉRAL LECLERC</t>
  </si>
  <si>
    <t>GROUPE JPL - CNFDI</t>
  </si>
  <si>
    <t>GROUPE JPL - CENTRE NATIONAL PRIVE DE FORMATION A DISTANCE</t>
  </si>
  <si>
    <t>11910226191</t>
  </si>
  <si>
    <t>38876048000029</t>
  </si>
  <si>
    <t>429843</t>
  </si>
  <si>
    <t>4 Allée Michel Ange</t>
  </si>
  <si>
    <t>GROUPE JMC ECOLE</t>
  </si>
  <si>
    <t>72330706533</t>
  </si>
  <si>
    <t>49305610500015</t>
  </si>
  <si>
    <t>417737</t>
  </si>
  <si>
    <t>04 74 09 08 67</t>
  </si>
  <si>
    <t>598 Boulevard ALBERT CAMUS</t>
  </si>
  <si>
    <t>GROUPE JLO</t>
  </si>
  <si>
    <t>84691639169</t>
  </si>
  <si>
    <t>48319957600032</t>
  </si>
  <si>
    <t>661909</t>
  </si>
  <si>
    <t>04 67 55 81 55</t>
  </si>
  <si>
    <t>6 Avenue DU GRAND CHENE</t>
  </si>
  <si>
    <t>GROUPE ISIA ST MATHIEU DE TREVIERS</t>
  </si>
  <si>
    <t>GROUPE ISIA</t>
  </si>
  <si>
    <t>76341028134</t>
  </si>
  <si>
    <t>81194039400018</t>
  </si>
  <si>
    <t>547074</t>
  </si>
  <si>
    <t>32 2 646 65 45</t>
  </si>
  <si>
    <t>12 Rue Louis Hymans</t>
  </si>
  <si>
    <t>18/07/2016</t>
  </si>
  <si>
    <t>GIP ASBL</t>
  </si>
  <si>
    <t>GROUPE INTERDISCIPLINAIRE-INTERUNIVERSITAIRE DE PRENATALITE ULB-UCL</t>
  </si>
  <si>
    <t>196228</t>
  </si>
  <si>
    <t>01 43 14 84 84</t>
  </si>
  <si>
    <t>3 Villa MARCES</t>
  </si>
  <si>
    <t>GISTI</t>
  </si>
  <si>
    <t>GROUPE INFORMATION ET SOUTIEN IMMIGRES</t>
  </si>
  <si>
    <t>11751042475</t>
  </si>
  <si>
    <t>31513157300042</t>
  </si>
  <si>
    <t>294860</t>
  </si>
  <si>
    <t>1 Rue JACQUES BINGEN</t>
  </si>
  <si>
    <t>ADIP PARIS</t>
  </si>
  <si>
    <t>GROUPE IGS ADIP</t>
  </si>
  <si>
    <t>11752797775</t>
  </si>
  <si>
    <t>40980167700074</t>
  </si>
  <si>
    <t>633860</t>
  </si>
  <si>
    <t>10 Rue DE LA VEGA</t>
  </si>
  <si>
    <t>GROUPE IGF</t>
  </si>
  <si>
    <t>11752604175</t>
  </si>
  <si>
    <t>33008478100054</t>
  </si>
  <si>
    <t>622138</t>
  </si>
  <si>
    <t>08 11 48 32 32</t>
  </si>
  <si>
    <t>2 Rue CRETET</t>
  </si>
  <si>
    <t>GROUPE H2H</t>
  </si>
  <si>
    <t>GROUPE H2H - CABINET EDEEN</t>
  </si>
  <si>
    <t>11755236475</t>
  </si>
  <si>
    <t>79954836700025</t>
  </si>
  <si>
    <t>160891</t>
  </si>
  <si>
    <t>05124</t>
  </si>
  <si>
    <t>09067356453</t>
  </si>
  <si>
    <t>40 Rue SAINT MARCEL</t>
  </si>
  <si>
    <t>GROUPE HYGIDES SANTE</t>
  </si>
  <si>
    <t>41570306457</t>
  </si>
  <si>
    <t>42856946100042</t>
  </si>
  <si>
    <t>3712</t>
  </si>
  <si>
    <t>01731</t>
  </si>
  <si>
    <t>01 45 65 73 15</t>
  </si>
  <si>
    <t>1 Rue Cabanis</t>
  </si>
  <si>
    <t>GHU PARIS PSYCHIATRIE ET NEUROSCIENCES</t>
  </si>
  <si>
    <t>GROUPE HOSPITALIER UNIVERSITAIRE PARIS - PSYCHIATRIE ET NEUROSCIENCES</t>
  </si>
  <si>
    <t>11755842775</t>
  </si>
  <si>
    <t>649028</t>
  </si>
  <si>
    <t>09605</t>
  </si>
  <si>
    <t>01 45 65 72 94</t>
  </si>
  <si>
    <t>GHU PARIS - PSYCHIATRIE ET NEUROSCIENCES</t>
  </si>
  <si>
    <t>20008210500012</t>
  </si>
  <si>
    <t>13730</t>
  </si>
  <si>
    <t>01870</t>
  </si>
  <si>
    <t>01 64 71 60 00</t>
  </si>
  <si>
    <t>270 Avenue MARC JACQUET</t>
  </si>
  <si>
    <t>GROUPE HOSPITALIER SUD ILE DE FRANCE MELUN</t>
  </si>
  <si>
    <t>GROUPE HOSPITALIER SUD ILE DE FRANCE</t>
  </si>
  <si>
    <t>1177P003477</t>
  </si>
  <si>
    <t>26770005200298</t>
  </si>
  <si>
    <t>466530</t>
  </si>
  <si>
    <t>01873</t>
  </si>
  <si>
    <t>03 24 38 66 20</t>
  </si>
  <si>
    <t>1 Place Hourtoule</t>
  </si>
  <si>
    <t>GHSA</t>
  </si>
  <si>
    <t>GROUPE HOSPITALIER SUD ARDENNES</t>
  </si>
  <si>
    <t>26080533800019</t>
  </si>
  <si>
    <t>99776</t>
  </si>
  <si>
    <t>04271</t>
  </si>
  <si>
    <t>0388575555</t>
  </si>
  <si>
    <t>BP 30248</t>
  </si>
  <si>
    <t>23 Avenue Pasteur</t>
  </si>
  <si>
    <t>GHSO</t>
  </si>
  <si>
    <t>GROUPE HOSPITALIER SELESTAT OBERNAI</t>
  </si>
  <si>
    <t>42670566567</t>
  </si>
  <si>
    <t>20005564800014</t>
  </si>
  <si>
    <t>13389</t>
  </si>
  <si>
    <t>01554</t>
  </si>
  <si>
    <t>05 46 95 12 54</t>
  </si>
  <si>
    <t>11 Boulevard Ambroise Paré</t>
  </si>
  <si>
    <t>CH SAINTES</t>
  </si>
  <si>
    <t>GROUPE HOSPITALIER SAINTES SAINT JEAN D'ANGELY - SIEGE</t>
  </si>
  <si>
    <t>26170002500339</t>
  </si>
  <si>
    <t>8813</t>
  </si>
  <si>
    <t>02455</t>
  </si>
  <si>
    <t>02 99 21 21 21</t>
  </si>
  <si>
    <t>BP 114</t>
  </si>
  <si>
    <t>1 Rue DE LA MARNE</t>
  </si>
  <si>
    <t>GHRE ST MALO</t>
  </si>
  <si>
    <t>GROUPE HOSPITALIER RANCE EMERAUDE</t>
  </si>
  <si>
    <t>53351062635</t>
  </si>
  <si>
    <t>26350005000012</t>
  </si>
  <si>
    <t>68263</t>
  </si>
  <si>
    <t>02404</t>
  </si>
  <si>
    <t>0344616000</t>
  </si>
  <si>
    <t>Boulevard Laennec</t>
  </si>
  <si>
    <t>GHPSO CREIL</t>
  </si>
  <si>
    <t>GROUPE HOSPITALIER PUBLIC DU SUD DE L'OISE</t>
  </si>
  <si>
    <t>22600225360</t>
  </si>
  <si>
    <t>20002961900018</t>
  </si>
  <si>
    <t>496716</t>
  </si>
  <si>
    <t>01 42 11 70 00</t>
  </si>
  <si>
    <t>54 Avenue de la République</t>
  </si>
  <si>
    <t>CH VILLEJUIF IFSI IFAS</t>
  </si>
  <si>
    <t>GROUPE HOSPITALIER PAUL GUIRAUD INSTITUT DE FORMATION EN SOINS INFIRMIERS</t>
  </si>
  <si>
    <t>11940317794</t>
  </si>
  <si>
    <t>26940106300707</t>
  </si>
  <si>
    <t>123079</t>
  </si>
  <si>
    <t>01695</t>
  </si>
  <si>
    <t>BP 20065</t>
  </si>
  <si>
    <t>54 Avenue DE LA REPUBLIQUE</t>
  </si>
  <si>
    <t>CH VILLEJUIF</t>
  </si>
  <si>
    <t>GROUPE HOSPITALIER PAUL GUIRAUD</t>
  </si>
  <si>
    <t>26940106300012</t>
  </si>
  <si>
    <t>6993</t>
  </si>
  <si>
    <t>01176</t>
  </si>
  <si>
    <t>0144123523</t>
  </si>
  <si>
    <t>185 Rue Raymond Losserand</t>
  </si>
  <si>
    <t>GHPSJ</t>
  </si>
  <si>
    <t>GROUPE HOSPITALIER PARIS SAINT JOSEPH</t>
  </si>
  <si>
    <t>11754958775</t>
  </si>
  <si>
    <t>77568299000038</t>
  </si>
  <si>
    <t>497447</t>
  </si>
  <si>
    <t>06023</t>
  </si>
  <si>
    <t>0549029090</t>
  </si>
  <si>
    <t>Rocade Est</t>
  </si>
  <si>
    <t>1 Rue du Docteur Luc Montagnier</t>
  </si>
  <si>
    <t>GHNV</t>
  </si>
  <si>
    <t>GROUPE HOSPITALIER NORD VIENNE</t>
  </si>
  <si>
    <t>20004069900015</t>
  </si>
  <si>
    <t>74007</t>
  </si>
  <si>
    <t>03379</t>
  </si>
  <si>
    <t>01 64 54 33 33</t>
  </si>
  <si>
    <t>4 Place Du General Leclerc</t>
  </si>
  <si>
    <t>GHNE ORSAY</t>
  </si>
  <si>
    <t>GROUPE HOSPITALIER NORD ESSONNE</t>
  </si>
  <si>
    <t>26910214100083</t>
  </si>
  <si>
    <t>13365</t>
  </si>
  <si>
    <t>01408</t>
  </si>
  <si>
    <t>0546455050</t>
  </si>
  <si>
    <t>1 Rue du Docteur Schweitzer</t>
  </si>
  <si>
    <t>GHLRRA LA ROCHELLE</t>
  </si>
  <si>
    <t>GROUPE HOSPITALIER LA ROCHELLE RE AUNIS</t>
  </si>
  <si>
    <t>54170181217</t>
  </si>
  <si>
    <t>20004783500018</t>
  </si>
  <si>
    <t>482596</t>
  </si>
  <si>
    <t>04007</t>
  </si>
  <si>
    <t>01 41 70 80 00</t>
  </si>
  <si>
    <t>93370 MONTFERMEIL</t>
  </si>
  <si>
    <t>10 Rue DU GENERAL LECLERC</t>
  </si>
  <si>
    <t>GHI LE RAINCY MONTFERMEIL</t>
  </si>
  <si>
    <t>GROUPE HOSPITALIER INTERCOMMUNAL LE RAINCY MONTFERMEIL</t>
  </si>
  <si>
    <t>20001803400013</t>
  </si>
  <si>
    <t>562221</t>
  </si>
  <si>
    <t>05 49 76 49 76</t>
  </si>
  <si>
    <t>79400 ST MAIXENT L ECOLE</t>
  </si>
  <si>
    <t>BP 40035</t>
  </si>
  <si>
    <t>13 Rue DU PANIER FLEURI</t>
  </si>
  <si>
    <t>GH HVSM</t>
  </si>
  <si>
    <t>GROUPE HOSPITALIER ET MEDICO-SOCIAL DU HAUT VAL DE SEVRE ET DU MELLOIS</t>
  </si>
  <si>
    <t>20005274400014</t>
  </si>
  <si>
    <t>104978</t>
  </si>
  <si>
    <t>03044</t>
  </si>
  <si>
    <t>BP 186</t>
  </si>
  <si>
    <t>30 RN 3</t>
  </si>
  <si>
    <t>GHER ST BENOIT REUNION</t>
  </si>
  <si>
    <t>GROUPE HOSPITALIER EST REUNION</t>
  </si>
  <si>
    <t>26974118700018</t>
  </si>
  <si>
    <t>8230</t>
  </si>
  <si>
    <t>01534</t>
  </si>
  <si>
    <t>02 32 73 32 32</t>
  </si>
  <si>
    <t>55 Rue GUSTAVE FLAUBERT</t>
  </si>
  <si>
    <t>CH LE HAVRE</t>
  </si>
  <si>
    <t>GROUPE HOSPITALIER DU HAVRE</t>
  </si>
  <si>
    <t>2376P000776</t>
  </si>
  <si>
    <t>26760171400012</t>
  </si>
  <si>
    <t>330700</t>
  </si>
  <si>
    <t>01385</t>
  </si>
  <si>
    <t>0389212800</t>
  </si>
  <si>
    <t>HOPITAL ALBERT SCHWEITZER BP 20129</t>
  </si>
  <si>
    <t>201 Avenue D'ALSACE</t>
  </si>
  <si>
    <t>GHCA</t>
  </si>
  <si>
    <t>GROUPE HOSPITALIER DU CENTRE ALSACE</t>
  </si>
  <si>
    <t>41316276900041</t>
  </si>
  <si>
    <t>596346</t>
  </si>
  <si>
    <t>03 89 64 62 55</t>
  </si>
  <si>
    <t>2 Rue Du Doc Léon Mangeney</t>
  </si>
  <si>
    <t>GHRMSA - IFMS</t>
  </si>
  <si>
    <t>GROUPE HOSPITALIER DE LA REGION DE MULHOUSE ET SUD ALSACE - INSTITUT FORMATION AUX METIERS DE LA SANTE</t>
  </si>
  <si>
    <t>42680249068</t>
  </si>
  <si>
    <t>20004698500038</t>
  </si>
  <si>
    <t>22962</t>
  </si>
  <si>
    <t>01094</t>
  </si>
  <si>
    <t>03 89 64 64 64</t>
  </si>
  <si>
    <t>87 Avenue D' ALTKIRCH</t>
  </si>
  <si>
    <t>GHRMSA</t>
  </si>
  <si>
    <t>GROUPE HOSPITALIER DE LA REGION DE MULHOUSE ET SUD ALSACE</t>
  </si>
  <si>
    <t>20004698500012</t>
  </si>
  <si>
    <t>53510</t>
  </si>
  <si>
    <t>01114</t>
  </si>
  <si>
    <t>0384966060</t>
  </si>
  <si>
    <t>2 Rue René Heymès</t>
  </si>
  <si>
    <t>GH 70</t>
  </si>
  <si>
    <t>GROUPE HOSPITALIER DE LA HAUTE-SAONE</t>
  </si>
  <si>
    <t>43700054570</t>
  </si>
  <si>
    <t>26700661700109</t>
  </si>
  <si>
    <t>614695</t>
  </si>
  <si>
    <t>09583</t>
  </si>
  <si>
    <t>5 Avenue CHOISEUL</t>
  </si>
  <si>
    <t>GHBS</t>
  </si>
  <si>
    <t>GROUPE HOSPITALIER BRETAGNE SUD</t>
  </si>
  <si>
    <t>26561334900140</t>
  </si>
  <si>
    <t>529072</t>
  </si>
  <si>
    <t>0476171818</t>
  </si>
  <si>
    <t>9 Boulevard Maréchal Joffre</t>
  </si>
  <si>
    <t>GROUPE HORIZONS</t>
  </si>
  <si>
    <t>82380262838</t>
  </si>
  <si>
    <t>38392460200055</t>
  </si>
  <si>
    <t>537913</t>
  </si>
  <si>
    <t>03 28 38 48 58</t>
  </si>
  <si>
    <t>2 Rue Norbert Ségard</t>
  </si>
  <si>
    <t>GROUPE HEI ISA ISEN</t>
  </si>
  <si>
    <t>31590013259</t>
  </si>
  <si>
    <t>78370700300035</t>
  </si>
  <si>
    <t>631346</t>
  </si>
  <si>
    <t>01 39 71 12 12</t>
  </si>
  <si>
    <t>16 Rue DU DOME</t>
  </si>
  <si>
    <t>GROUPE GEMA - ESI BUSINESS SCHOOL IA SCHOOL</t>
  </si>
  <si>
    <t>11922183992</t>
  </si>
  <si>
    <t>82955681000036</t>
  </si>
  <si>
    <t>527476</t>
  </si>
  <si>
    <t>0155350020</t>
  </si>
  <si>
    <t>7 Rue DU LOUVRE</t>
  </si>
  <si>
    <t>GROUPE GEFOR</t>
  </si>
  <si>
    <t>11754364975</t>
  </si>
  <si>
    <t>43511181000048</t>
  </si>
  <si>
    <t>495694</t>
  </si>
  <si>
    <t>05 62 24 36 76</t>
  </si>
  <si>
    <t>163 Rue DU COLOMBIER</t>
  </si>
  <si>
    <t>GROUPE GAMBA</t>
  </si>
  <si>
    <t>GROUPE GAMBA ACOUSTIQUE ASSOCIES SAS</t>
  </si>
  <si>
    <t>73310425631</t>
  </si>
  <si>
    <t>45005900100021</t>
  </si>
  <si>
    <t>676380</t>
  </si>
  <si>
    <t>GFHC</t>
  </si>
  <si>
    <t>GROUPE FRANCOPHONE D'HEMATOLOGIE CELLULAIRE</t>
  </si>
  <si>
    <t>84692322069</t>
  </si>
  <si>
    <t>92345683400012</t>
  </si>
  <si>
    <t>674205</t>
  </si>
  <si>
    <t>48 Avenue Claude Vellefaux</t>
  </si>
  <si>
    <t>GFRUP</t>
  </si>
  <si>
    <t>GROUPE FRANCOPHONE DE REANIMATION &amp; URGENCES PEDIATRIQUES</t>
  </si>
  <si>
    <t>11756946275</t>
  </si>
  <si>
    <t>92420065200015</t>
  </si>
  <si>
    <t>657270</t>
  </si>
  <si>
    <t>98 Boulevard DE L EUROPE</t>
  </si>
  <si>
    <t>GROUPE FRANCE PROTECT FORMATIONS</t>
  </si>
  <si>
    <t>93132109613</t>
  </si>
  <si>
    <t>94803591000017</t>
  </si>
  <si>
    <t>654723</t>
  </si>
  <si>
    <t>5c Rue Jules FERRY</t>
  </si>
  <si>
    <t>GROUPE FCF</t>
  </si>
  <si>
    <t>GROUPE FRANCE CONSEILS FORMATION</t>
  </si>
  <si>
    <t>84260330026</t>
  </si>
  <si>
    <t>91146843700015</t>
  </si>
  <si>
    <t>464454</t>
  </si>
  <si>
    <t>145 Boulevard VICTOR HUGO</t>
  </si>
  <si>
    <t>GFI INFORMATIQUE</t>
  </si>
  <si>
    <t>GROUPE FRANCAIS D'INFORMATIQUE</t>
  </si>
  <si>
    <t>11930640793</t>
  </si>
  <si>
    <t>38536571300457</t>
  </si>
  <si>
    <t>548492</t>
  </si>
  <si>
    <t>0146725317</t>
  </si>
  <si>
    <t>14 Avenue SPINOZA</t>
  </si>
  <si>
    <t>GFEN</t>
  </si>
  <si>
    <t>GROUPE FRANCAIS D EDUCATION NOUVELLE</t>
  </si>
  <si>
    <t>11940851794</t>
  </si>
  <si>
    <t>78477975300036</t>
  </si>
  <si>
    <t>417520</t>
  </si>
  <si>
    <t>03 85 38 36 91</t>
  </si>
  <si>
    <t>71680 CRECHES SUR SAONE</t>
  </si>
  <si>
    <t>1049 Route NATIONALE 6</t>
  </si>
  <si>
    <t>GROUPE FORCES</t>
  </si>
  <si>
    <t>26710163471</t>
  </si>
  <si>
    <t>43994596500036</t>
  </si>
  <si>
    <t>485962</t>
  </si>
  <si>
    <t>01 39 68 21 86</t>
  </si>
  <si>
    <t>43 Boulevard CARNOT</t>
  </si>
  <si>
    <t>11/04/2014</t>
  </si>
  <si>
    <t>GROUPE FLASH CONDUITE CARRIERES SUR SEINE</t>
  </si>
  <si>
    <t>11780769278</t>
  </si>
  <si>
    <t>41921268300058</t>
  </si>
  <si>
    <t>496546</t>
  </si>
  <si>
    <t>00 377 93 50 36 33</t>
  </si>
  <si>
    <t>MONACO - MONTE CARLO</t>
  </si>
  <si>
    <t>MONTE CARLO</t>
  </si>
  <si>
    <t>5 Avenue Princesse Alice</t>
  </si>
  <si>
    <t>GROUPE EXPRESSION</t>
  </si>
  <si>
    <t>GROUPE EXPRESSION JEAN TONELLI</t>
  </si>
  <si>
    <t>663207</t>
  </si>
  <si>
    <t>1  855 380 0308</t>
  </si>
  <si>
    <t>CANADA - SAINT-LAMBERT</t>
  </si>
  <si>
    <t>Bureau #522</t>
  </si>
  <si>
    <t>522-200 Rue Saint-Georges</t>
  </si>
  <si>
    <t>GROUPE EVIE</t>
  </si>
  <si>
    <t>582300</t>
  </si>
  <si>
    <t>05 59 30 77 27</t>
  </si>
  <si>
    <t>Parc D Activites Pau Pyrenees</t>
  </si>
  <si>
    <t>GROUPE EURIS</t>
  </si>
  <si>
    <t>72640037564</t>
  </si>
  <si>
    <t>34391891800024</t>
  </si>
  <si>
    <t>14953</t>
  </si>
  <si>
    <t>06422</t>
  </si>
  <si>
    <t>77 Avenue DU GENERAL DE GAULLE</t>
  </si>
  <si>
    <t>GEFG</t>
  </si>
  <si>
    <t>GROUPE ETUDES ET FORMATION GERONTOLOGIQUES</t>
  </si>
  <si>
    <t>52440713744</t>
  </si>
  <si>
    <t>35072467000012</t>
  </si>
  <si>
    <t>510221</t>
  </si>
  <si>
    <t>352 621 28 03 29</t>
  </si>
  <si>
    <t>66 Avenue VICTOR HUGO</t>
  </si>
  <si>
    <t>14/01/2015</t>
  </si>
  <si>
    <t>GERCPEA</t>
  </si>
  <si>
    <t>GROUPE ETUDE ET RECHERCHE CLINIQUE EN PSYCHANALYSE ENFANT ET ADULTE</t>
  </si>
  <si>
    <t>320729</t>
  </si>
  <si>
    <t>03673</t>
  </si>
  <si>
    <t>01 83 62 77 71</t>
  </si>
  <si>
    <t>30 Place St Georges</t>
  </si>
  <si>
    <t>GROUPE ESSENTIA</t>
  </si>
  <si>
    <t>GROUPE ESSENTIA - INSTITUT FRANCAIS D'EMDR - ESSENTIA CONSEILS - 3 KIFS ACADEMIE</t>
  </si>
  <si>
    <t>11754800975</t>
  </si>
  <si>
    <t>44188622300037</t>
  </si>
  <si>
    <t>633793</t>
  </si>
  <si>
    <t>GROUPE ESP</t>
  </si>
  <si>
    <t>11750064575</t>
  </si>
  <si>
    <t>51381312100029</t>
  </si>
  <si>
    <t>630159</t>
  </si>
  <si>
    <t>01 43 90 21 21</t>
  </si>
  <si>
    <t>9 Rue VESALE</t>
  </si>
  <si>
    <t>ESIEA PARIS</t>
  </si>
  <si>
    <t>GROUPE ESIEA</t>
  </si>
  <si>
    <t>11757005375</t>
  </si>
  <si>
    <t>31134913800017</t>
  </si>
  <si>
    <t>502042</t>
  </si>
  <si>
    <t>03 25 71 22 22</t>
  </si>
  <si>
    <t>Campus Brossolette</t>
  </si>
  <si>
    <t>217 Avenue Pierre Brossolette</t>
  </si>
  <si>
    <t>GROUPE ESC TROYES</t>
  </si>
  <si>
    <t>GROUPE ESC TROYES AUBE FORMATION</t>
  </si>
  <si>
    <t>21100073310</t>
  </si>
  <si>
    <t>52917534100013</t>
  </si>
  <si>
    <t>324000</t>
  </si>
  <si>
    <t>05 59 82 51 11</t>
  </si>
  <si>
    <t>3 Rue St John Perse</t>
  </si>
  <si>
    <t>GROUPE ESC PAU - IFSAC IPC DE LA CCI PAU BEARN PAU</t>
  </si>
  <si>
    <t>GROUPE ESC PAU - IFSAC IPC DE LA CHAMBRE DE COMMERCE ET D'INDUSTRIE PAU BEARN</t>
  </si>
  <si>
    <t>7264P000564</t>
  </si>
  <si>
    <t>18640002400060</t>
  </si>
  <si>
    <t>536076</t>
  </si>
  <si>
    <t>04 73 98 24 24</t>
  </si>
  <si>
    <t>4 Boulevard TRUDAINE</t>
  </si>
  <si>
    <t>GROUPE ESC AUVERGNE CLERMONT FERRAND</t>
  </si>
  <si>
    <t>GROUPE ESC CLERMONT AUVERGNE</t>
  </si>
  <si>
    <t>83630461763</t>
  </si>
  <si>
    <t>81234979300016</t>
  </si>
  <si>
    <t>470363</t>
  </si>
  <si>
    <t>0323223636</t>
  </si>
  <si>
    <t>02350 LIESSE NOTRE DAME</t>
  </si>
  <si>
    <t>Place DE L'HOTEL DE VILLE</t>
  </si>
  <si>
    <t>GROUPE EPHESE</t>
  </si>
  <si>
    <t>20003070800016</t>
  </si>
  <si>
    <t>307087</t>
  </si>
  <si>
    <t>02 49 62 24 24</t>
  </si>
  <si>
    <t>29 Quai DE VERSAILLES</t>
  </si>
  <si>
    <t>GERME</t>
  </si>
  <si>
    <t>GROUPE ENTRAINEMENT REFLEXION MANAGEMENT DES ENTREPRISES</t>
  </si>
  <si>
    <t>52440778944</t>
  </si>
  <si>
    <t>41933556700055</t>
  </si>
  <si>
    <t>661053</t>
  </si>
  <si>
    <t>09 70 75 61 66</t>
  </si>
  <si>
    <t>289 Chemin DES CADES</t>
  </si>
  <si>
    <t>GROUPE ELODIE VILLEMUS</t>
  </si>
  <si>
    <t>93840472284</t>
  </si>
  <si>
    <t>88119820400029</t>
  </si>
  <si>
    <t>684934</t>
  </si>
  <si>
    <t>05 59 13 30 30</t>
  </si>
  <si>
    <t>167 bis Avenue Jean Mermoz</t>
  </si>
  <si>
    <t>SYSTINFO LONS</t>
  </si>
  <si>
    <t>GROUPE ELECTRA INFORMATIQUE SYSTINFO</t>
  </si>
  <si>
    <t>72640073164</t>
  </si>
  <si>
    <t>34322008300061</t>
  </si>
  <si>
    <t>438984</t>
  </si>
  <si>
    <t>01 84 17 83 99</t>
  </si>
  <si>
    <t>131 Boulevard DE SEBASTOPOL</t>
  </si>
  <si>
    <t>GROUPE EDS</t>
  </si>
  <si>
    <t>11754692575</t>
  </si>
  <si>
    <t>50785922100032</t>
  </si>
  <si>
    <t>614427</t>
  </si>
  <si>
    <t>01 45 67 20 82</t>
  </si>
  <si>
    <t>23 Rue de Cronstatd</t>
  </si>
  <si>
    <t>GROUPE ESPI</t>
  </si>
  <si>
    <t>GROUPE ECOLE SUPERIEURE DES PROFESSIONS IMMOBILIERES</t>
  </si>
  <si>
    <t>11755667075</t>
  </si>
  <si>
    <t>78461733400072</t>
  </si>
  <si>
    <t>460758</t>
  </si>
  <si>
    <t>CS 76522</t>
  </si>
  <si>
    <t>2 Rue ROBERT D'ARBRISSEL</t>
  </si>
  <si>
    <t>GROUPE ESC RENNES</t>
  </si>
  <si>
    <t>GROUPE ECOLE SUPERIEUR COMMERCE DE RENNES</t>
  </si>
  <si>
    <t>53350294335</t>
  </si>
  <si>
    <t>37832751400014</t>
  </si>
  <si>
    <t>660413</t>
  </si>
  <si>
    <t>SUISSE - BRAMOIS</t>
  </si>
  <si>
    <t>c/o Janique Ebener</t>
  </si>
  <si>
    <t>5 Chemin des Mûriers</t>
  </si>
  <si>
    <t>GRIMM</t>
  </si>
  <si>
    <t>GROUPE D'INTERVENTION MEDICALE EN MONTAGNE</t>
  </si>
  <si>
    <t>618860</t>
  </si>
  <si>
    <t>32 64 44 45 12</t>
  </si>
  <si>
    <t>BELGIQUE - CARNIERES</t>
  </si>
  <si>
    <t>98 Rue du Beauregard</t>
  </si>
  <si>
    <t>GIROS</t>
  </si>
  <si>
    <t>GROUPE D'INTERVENTION ET DE RECHERCHE EN ORGANISATION DES SYSTEMES</t>
  </si>
  <si>
    <t>470533</t>
  </si>
  <si>
    <t>05475</t>
  </si>
  <si>
    <t>0327143164</t>
  </si>
  <si>
    <t>8 ter Rue LEON BUSSAT</t>
  </si>
  <si>
    <t>GERPAC</t>
  </si>
  <si>
    <t>GROUPE D'EVALUATION ET DE RECHERCHE SUR LA PROTECTION EN ATMOSPHERE CONTROLEE</t>
  </si>
  <si>
    <t>72640353064</t>
  </si>
  <si>
    <t>41998359800022</t>
  </si>
  <si>
    <t>349860</t>
  </si>
  <si>
    <t>01 45 94 16 30</t>
  </si>
  <si>
    <t>94420 LE PLESSIS TREVISE</t>
  </si>
  <si>
    <t>9 Avenue NICOLAS BOILEAU</t>
  </si>
  <si>
    <t>GERPEN</t>
  </si>
  <si>
    <t>GROUPE D'ETUDES RECHERCHES PSYCHANALYTIQUES POUR DEVELOPPEMENT ENFANT</t>
  </si>
  <si>
    <t>11940675894</t>
  </si>
  <si>
    <t>39434922900028</t>
  </si>
  <si>
    <t>538061</t>
  </si>
  <si>
    <t>03 81 21 89 78</t>
  </si>
  <si>
    <t>CHRU MEMCP PEDIATRIE</t>
  </si>
  <si>
    <t>3 Boulevard ALEXANDRE FLEMING</t>
  </si>
  <si>
    <t>GENFC</t>
  </si>
  <si>
    <t>GROUPE D'ETUDES NEONATALES FRANCHE COMTE</t>
  </si>
  <si>
    <t>43250296125</t>
  </si>
  <si>
    <t>40253475400021</t>
  </si>
  <si>
    <t>380726</t>
  </si>
  <si>
    <t>04753</t>
  </si>
  <si>
    <t>06 73 74 90 26</t>
  </si>
  <si>
    <t>CHU A DE VILLENEUVE PEDIATRIE II</t>
  </si>
  <si>
    <t>Avenue DOYEN GASTON GIRAUD</t>
  </si>
  <si>
    <t>GEN LR</t>
  </si>
  <si>
    <t>GROUPE D'ETUDES EN NEONATALOGIE</t>
  </si>
  <si>
    <t>91340628234</t>
  </si>
  <si>
    <t>43295600100023</t>
  </si>
  <si>
    <t>574521</t>
  </si>
  <si>
    <t>32 071 45 38 79</t>
  </si>
  <si>
    <t>bte 72</t>
  </si>
  <si>
    <t>Boulevard Joseph II, 4</t>
  </si>
  <si>
    <t>GROUPE D'ETUDE PLURIDISCIPLINAIRE STATHACOUSTIQUE</t>
  </si>
  <si>
    <t>GROUPE D'ETUDE PLURIDISCIPLINAIRE STATHACOUSTIQUE - GUY POSTIAUX</t>
  </si>
  <si>
    <t>356736</t>
  </si>
  <si>
    <t>06 61 77 36 67</t>
  </si>
  <si>
    <t>63130 ROYAT</t>
  </si>
  <si>
    <t>8 Boulevard Vaquez</t>
  </si>
  <si>
    <t>GEFSTS</t>
  </si>
  <si>
    <t>GROUPE D'ETUDE ET DE FORMATION EN THERAPIES SYSTEMIQUES ET STRATEGIQUES</t>
  </si>
  <si>
    <t>83630346263</t>
  </si>
  <si>
    <t>44398803500038</t>
  </si>
  <si>
    <t>458715</t>
  </si>
  <si>
    <t>05 61 77 22 33</t>
  </si>
  <si>
    <t>TSA 70034</t>
  </si>
  <si>
    <t>GRPE D'ETUDE EN NEONATOLOGIE MIDI PYRENEES ASS</t>
  </si>
  <si>
    <t>GROUPE D'ETUDE EN NEONATOLOGIE MIDI PYRENEES ASSOCIATION</t>
  </si>
  <si>
    <t>73310682831</t>
  </si>
  <si>
    <t>44832021800010</t>
  </si>
  <si>
    <t>610150</t>
  </si>
  <si>
    <t>Avenue des Lilas 95</t>
  </si>
  <si>
    <t>GECFAPPE</t>
  </si>
  <si>
    <t>GROUPE D'ETUDE EN CLINIQUE FAMILIALE PSYCHANALYTIQUE DE LA PETITE ENFANCE</t>
  </si>
  <si>
    <t>292527</t>
  </si>
  <si>
    <t>LABORATOIRE IMMUNOLOGIE</t>
  </si>
  <si>
    <t>Rue LARREY</t>
  </si>
  <si>
    <t>GEAI</t>
  </si>
  <si>
    <t>GROUPE D'ETUDE DE L'AUTO IMMUNITE</t>
  </si>
  <si>
    <t>52490182549</t>
  </si>
  <si>
    <t>43901720300019</t>
  </si>
  <si>
    <t>521851</t>
  </si>
  <si>
    <t>01 70 26 67 00</t>
  </si>
  <si>
    <t>TSA 86641</t>
  </si>
  <si>
    <t>5 Avenue HENRY LE CHATELIER - Campus Paris Saclay</t>
  </si>
  <si>
    <t>GENES - ENSAE ENSAI CEPE PALAISEAU</t>
  </si>
  <si>
    <t>GROUPE DES ECOLES NATIONALES D'ECONOMIE ET DE STATISTIQUE - SIEGE SOCIAL</t>
  </si>
  <si>
    <t>11755557375</t>
  </si>
  <si>
    <t>13001422800089</t>
  </si>
  <si>
    <t>472062</t>
  </si>
  <si>
    <t>01042</t>
  </si>
  <si>
    <t>0559264101</t>
  </si>
  <si>
    <t>ESPACE MENDI ALDE BAT. B</t>
  </si>
  <si>
    <t>48-50 Avenue DU 8 MAI 1945</t>
  </si>
  <si>
    <t>GEMA</t>
  </si>
  <si>
    <t>GROUPE D'ENSEIGNEMENT MEDICAL AQUITAIN</t>
  </si>
  <si>
    <t>72640202264</t>
  </si>
  <si>
    <t>47895068600020</t>
  </si>
  <si>
    <t>553955</t>
  </si>
  <si>
    <t>23 Rue HOCHE</t>
  </si>
  <si>
    <t>GROUPEMENT D'ENSEIGNEMENT D'OSTEOPATHIE MEDICALE BR-PL</t>
  </si>
  <si>
    <t>GROUPE D'ENSEIGNEMENT D'OSTEOPATHIE MEDICALE - BRETAGNE PAYS DE LA LOIRE</t>
  </si>
  <si>
    <t>52490327049</t>
  </si>
  <si>
    <t>82004500300010</t>
  </si>
  <si>
    <t>670716</t>
  </si>
  <si>
    <t>05 55 48 02 82</t>
  </si>
  <si>
    <t>2 Rue antoine de saint exupery</t>
  </si>
  <si>
    <t>G TRAF GETRAF PANAZOL</t>
  </si>
  <si>
    <t>GROUPE DE TRANSPORT POUR LA FORMATION - G TRAF</t>
  </si>
  <si>
    <t>74870086487</t>
  </si>
  <si>
    <t>44201434600021</t>
  </si>
  <si>
    <t>619693</t>
  </si>
  <si>
    <t>06 25 34 11 25</t>
  </si>
  <si>
    <t>FERME PEDAGOGIQUE</t>
  </si>
  <si>
    <t>HAUT DE LA COTE DE GER</t>
  </si>
  <si>
    <t>GRAMMA</t>
  </si>
  <si>
    <t>GROUPE DE RESSOURCES ET D'ACCOMPAGNEMENTS MEDIATIONS ET MEDIATION ANIMALE</t>
  </si>
  <si>
    <t>76650085765</t>
  </si>
  <si>
    <t>82536691700011</t>
  </si>
  <si>
    <t>291651</t>
  </si>
  <si>
    <t>06 43 84 16 30</t>
  </si>
  <si>
    <t>GROS</t>
  </si>
  <si>
    <t>GROUPE DE REFLEXION SUR L'OBESITE ET LE SURPOIDS</t>
  </si>
  <si>
    <t>11754598475</t>
  </si>
  <si>
    <t>41941523700025</t>
  </si>
  <si>
    <t>462263</t>
  </si>
  <si>
    <t>06 76 16 76 85</t>
  </si>
  <si>
    <t>GRAL</t>
  </si>
  <si>
    <t>GROUPE DE RECHERCHE SUR LA MALADIE ALZHEIMER</t>
  </si>
  <si>
    <t>93131648513</t>
  </si>
  <si>
    <t>42032336200012</t>
  </si>
  <si>
    <t>1284</t>
  </si>
  <si>
    <t>01378</t>
  </si>
  <si>
    <t>04 72 66 20 30</t>
  </si>
  <si>
    <t>LES BERGES DU RHONE BAT. 64</t>
  </si>
  <si>
    <t>64 Avenue LECLERC</t>
  </si>
  <si>
    <t>GRIEPS</t>
  </si>
  <si>
    <t>GROUPE DE RECHERCHE ET D'INTERVENTION POUR L'EDUCATION PERMANENTE DES PROFESSIONS SANITAIRES ET SOCIALES</t>
  </si>
  <si>
    <t>82690577869</t>
  </si>
  <si>
    <t>41486267200048</t>
  </si>
  <si>
    <t>419102</t>
  </si>
  <si>
    <t>4 Allée ALFRED SISLEY</t>
  </si>
  <si>
    <t>GRASC</t>
  </si>
  <si>
    <t>GROUPE DE RECHERCHE ET D'ACTION SUR LE STRESS ET LA COMMUNICATION</t>
  </si>
  <si>
    <t>52490261949</t>
  </si>
  <si>
    <t>51854310300015</t>
  </si>
  <si>
    <t>533051</t>
  </si>
  <si>
    <t>01050</t>
  </si>
  <si>
    <t>0628569212</t>
  </si>
  <si>
    <t>7A Rue DES PAYS BAS</t>
  </si>
  <si>
    <t>GREEM</t>
  </si>
  <si>
    <t>GROUPE DE RECHERCHE D'EVALUATION ET D'ENSEIGNEMENT MEDICAL</t>
  </si>
  <si>
    <t>72330831433</t>
  </si>
  <si>
    <t>78919799300015</t>
  </si>
  <si>
    <t>618998</t>
  </si>
  <si>
    <t>03 26 47 50 25</t>
  </si>
  <si>
    <t>94 Avenue LAON</t>
  </si>
  <si>
    <t>GROUPE DE LA SALLE</t>
  </si>
  <si>
    <t>GROUPE DE LA SALLE REIMS</t>
  </si>
  <si>
    <t>44510195451</t>
  </si>
  <si>
    <t>81890818800019</t>
  </si>
  <si>
    <t>490910</t>
  </si>
  <si>
    <t>04 77 92 11 40</t>
  </si>
  <si>
    <t>LYCCEE PRIVE</t>
  </si>
  <si>
    <t>31 Boulevard ALFRED DE MUSSET</t>
  </si>
  <si>
    <t>GROUPE DE FORMATION TEZENAS DU MONTCEL</t>
  </si>
  <si>
    <t>82420234142</t>
  </si>
  <si>
    <t>77639528700043</t>
  </si>
  <si>
    <t>595536</t>
  </si>
  <si>
    <t>0299528225</t>
  </si>
  <si>
    <t>7 Allée DES FAISANS</t>
  </si>
  <si>
    <t>GROUPE DANGER SECURITE</t>
  </si>
  <si>
    <t>53350963935</t>
  </si>
  <si>
    <t>80831846300011</t>
  </si>
  <si>
    <t>440322</t>
  </si>
  <si>
    <t>CHU IFA</t>
  </si>
  <si>
    <t>Avenue du Maquis de Grésivaudan</t>
  </si>
  <si>
    <t>GARDEFA</t>
  </si>
  <si>
    <t>GROUPE D'ACTION DE RECHERCHE ET DE DEVELOPPEMENT POUR LA FORMATION D'AMBULANCIERS</t>
  </si>
  <si>
    <t>82380520938</t>
  </si>
  <si>
    <t>52406982000016</t>
  </si>
  <si>
    <t>603790</t>
  </si>
  <si>
    <t>41 21 643 16 00</t>
  </si>
  <si>
    <t>CASE POSTALE 6339 - 1002 LAUSANNE</t>
  </si>
  <si>
    <t>RUE DE LA BORDE 25</t>
  </si>
  <si>
    <t>07/08/2019</t>
  </si>
  <si>
    <t>GRAAP-F</t>
  </si>
  <si>
    <t>GROUPE D'ACCUEIL ET D'ACTION PSYCHIATRIQUE - FONDATION</t>
  </si>
  <si>
    <t>534870</t>
  </si>
  <si>
    <t>Pr Marc Leone - La Couronne</t>
  </si>
  <si>
    <t>18 Lieu-dit BELVEDERE DU BAOU</t>
  </si>
  <si>
    <t>GERAR</t>
  </si>
  <si>
    <t>GROUPE D' ENSEIGNEMENT ET DE RECHERCHE EN ANESTHESIE REANIMATION</t>
  </si>
  <si>
    <t>93131586113</t>
  </si>
  <si>
    <t>81339750200010</t>
  </si>
  <si>
    <t>671150</t>
  </si>
  <si>
    <t>05 56 69 95 96</t>
  </si>
  <si>
    <t>5 Rue Jacqueline Auriol</t>
  </si>
  <si>
    <t>GCIF BEGLES</t>
  </si>
  <si>
    <t>GROUPE CONSEIL INGENIERIE DE FORMATION - GCIF</t>
  </si>
  <si>
    <t>72330346133</t>
  </si>
  <si>
    <t>40057495000038</t>
  </si>
  <si>
    <t>454515</t>
  </si>
  <si>
    <t>01 42 47 18 70</t>
  </si>
  <si>
    <t>32 Rue de Paradis</t>
  </si>
  <si>
    <t>GCAF PARIS</t>
  </si>
  <si>
    <t>GROUPE CONSEIL ASSURANCES FORMATION</t>
  </si>
  <si>
    <t>11754593975</t>
  </si>
  <si>
    <t>39960905600037</t>
  </si>
  <si>
    <t>509360</t>
  </si>
  <si>
    <t>04 26 07 81 21</t>
  </si>
  <si>
    <t>30380 ST CHRISTOL LEZ ALES</t>
  </si>
  <si>
    <t>ZAC DE LA PYRAMIDE</t>
  </si>
  <si>
    <t>296 Avenue Jean Moulin</t>
  </si>
  <si>
    <t>GROUPE COACHING ESTHETIQUE FRANCE</t>
  </si>
  <si>
    <t>91300321430</t>
  </si>
  <si>
    <t>53298686600038</t>
  </si>
  <si>
    <t>615663</t>
  </si>
  <si>
    <t>09860</t>
  </si>
  <si>
    <t>04 73 75 02 65</t>
  </si>
  <si>
    <t>Urgence Pediatrique Chu Estaing</t>
  </si>
  <si>
    <t>Place Lucie et Raymond Aubrac</t>
  </si>
  <si>
    <t>SIM'UP</t>
  </si>
  <si>
    <t>GROUPE CLERMONTOIS DE SIMULATION DES URGENCES PEDIATRIQUES</t>
  </si>
  <si>
    <t>84630500263</t>
  </si>
  <si>
    <t>84320331600016</t>
  </si>
  <si>
    <t>683218</t>
  </si>
  <si>
    <t>04 90 82 15 00</t>
  </si>
  <si>
    <t>95 C Allée Camille Claudel Montfavet</t>
  </si>
  <si>
    <t>GROUPE BELMONT AVIGNON</t>
  </si>
  <si>
    <t>GROUPE BELMONT</t>
  </si>
  <si>
    <t>93840077184</t>
  </si>
  <si>
    <t>37835655400030</t>
  </si>
  <si>
    <t>123560</t>
  </si>
  <si>
    <t>100 Rue Pierre Duhem</t>
  </si>
  <si>
    <t>GROUPE BELMONT AIX EN PROVENCE</t>
  </si>
  <si>
    <t>37835655400063</t>
  </si>
  <si>
    <t>589858</t>
  </si>
  <si>
    <t>04 93 49 27 38</t>
  </si>
  <si>
    <t>14 Avenue Joseph Honore Isnard</t>
  </si>
  <si>
    <t>24/09/2019</t>
  </si>
  <si>
    <t>GROUPE AVEYA SANTE</t>
  </si>
  <si>
    <t>93060890006</t>
  </si>
  <si>
    <t>53759452500058</t>
  </si>
  <si>
    <t>629212</t>
  </si>
  <si>
    <t>30620 BERNIS</t>
  </si>
  <si>
    <t>12 Route De Langlade</t>
  </si>
  <si>
    <t>GROUPE AVENIR PERFORMANCE</t>
  </si>
  <si>
    <t>76300431130</t>
  </si>
  <si>
    <t>81816339600018</t>
  </si>
  <si>
    <t>504506</t>
  </si>
  <si>
    <t>31 Rue DU VAL DE CLAIR</t>
  </si>
  <si>
    <t>GROUPE PROMOTRANS REIMS</t>
  </si>
  <si>
    <t>GROUPE ASSOCIATION PROMOTION SOCIALE FORMATION PROFESSIONNELLE TRANSPORT ROUTIER</t>
  </si>
  <si>
    <t>77568013501055</t>
  </si>
  <si>
    <t>526964</t>
  </si>
  <si>
    <t>01 64 33 12 85</t>
  </si>
  <si>
    <t>18 Rue PASCAL</t>
  </si>
  <si>
    <t>25/09/2017</t>
  </si>
  <si>
    <t>GROUPE PROMOTRANS MEAUX</t>
  </si>
  <si>
    <t>80863414100135</t>
  </si>
  <si>
    <t>674825</t>
  </si>
  <si>
    <t>62430 SALLAUMINES</t>
  </si>
  <si>
    <t>30 Rue Emile Lefebvre</t>
  </si>
  <si>
    <t>ASSIFEP NORD PAS DE CALAIS SALLAUMINES</t>
  </si>
  <si>
    <t>GROUPE ASSIFEP</t>
  </si>
  <si>
    <t>32620380962</t>
  </si>
  <si>
    <t>94833292900025</t>
  </si>
  <si>
    <t>486942</t>
  </si>
  <si>
    <t>0299757904</t>
  </si>
  <si>
    <t>BP 70413</t>
  </si>
  <si>
    <t>2 Allée DE LA HODEYERE</t>
  </si>
  <si>
    <t>AG IPSSA</t>
  </si>
  <si>
    <t>GROUPE ANTOINE DE SAINT EXUPERY</t>
  </si>
  <si>
    <t>53350560535</t>
  </si>
  <si>
    <t>77779040300029</t>
  </si>
  <si>
    <t>670832</t>
  </si>
  <si>
    <t>06 68 90 26 99</t>
  </si>
  <si>
    <t>CITY PARC</t>
  </si>
  <si>
    <t>1 Rue LAVOISIER</t>
  </si>
  <si>
    <t>GROUPE ANALYZ CONSULTING VILLENEUVE D ASCQ</t>
  </si>
  <si>
    <t>GROUPE ANALYZ CONSULTING</t>
  </si>
  <si>
    <t>32591031259</t>
  </si>
  <si>
    <t>88440980600046</t>
  </si>
  <si>
    <t>398950</t>
  </si>
  <si>
    <t>05 56 31 73 03</t>
  </si>
  <si>
    <t>33620 LARUSCADE</t>
  </si>
  <si>
    <t>765 Route DU PONT DE COTET</t>
  </si>
  <si>
    <t>GAC</t>
  </si>
  <si>
    <t>GROUPE ALLIOT CONSULTING</t>
  </si>
  <si>
    <t>72330703833</t>
  </si>
  <si>
    <t>49286542300023</t>
  </si>
  <si>
    <t>555873</t>
  </si>
  <si>
    <t>0155691930</t>
  </si>
  <si>
    <t>126 Avenue GEORGES CLEMENCEAU</t>
  </si>
  <si>
    <t>GROUPE AERO SCHOOL</t>
  </si>
  <si>
    <t>11921648892</t>
  </si>
  <si>
    <t>50208380100030</t>
  </si>
  <si>
    <t>682342</t>
  </si>
  <si>
    <t>06 09 59 03 907</t>
  </si>
  <si>
    <t>19 Chemin du Tronchil</t>
  </si>
  <si>
    <t>GROUPE AE - ALTER EGAUX</t>
  </si>
  <si>
    <t>82691060769</t>
  </si>
  <si>
    <t>49382038500026</t>
  </si>
  <si>
    <t>465021</t>
  </si>
  <si>
    <t>04 67 10 22 00</t>
  </si>
  <si>
    <t>Parc Euromedecine 2 CS 50003</t>
  </si>
  <si>
    <t>Rue de Chambert</t>
  </si>
  <si>
    <t>GROUPE ADENE</t>
  </si>
  <si>
    <t>91340724534</t>
  </si>
  <si>
    <t>30007284000030</t>
  </si>
  <si>
    <t>443013</t>
  </si>
  <si>
    <t>01 74 81 00 62</t>
  </si>
  <si>
    <t>1 Boulevard MICKAEL FARADAY</t>
  </si>
  <si>
    <t>GROUPE ACN</t>
  </si>
  <si>
    <t>11770508577</t>
  </si>
  <si>
    <t>53302171300029</t>
  </si>
  <si>
    <t>593539</t>
  </si>
  <si>
    <t>179 Avenue Achille Peretti</t>
  </si>
  <si>
    <t>GLL</t>
  </si>
  <si>
    <t>GROUP DE LIAISONS LOGISTIQUES</t>
  </si>
  <si>
    <t>11921512992</t>
  </si>
  <si>
    <t>41969615800023</t>
  </si>
  <si>
    <t>455090</t>
  </si>
  <si>
    <t>53 Rue DE TOLBIAC</t>
  </si>
  <si>
    <t>GROSOS REGINE</t>
  </si>
  <si>
    <t>11754649375</t>
  </si>
  <si>
    <t>50259413800013</t>
  </si>
  <si>
    <t>633495</t>
  </si>
  <si>
    <t>74550 PERRIGNIER</t>
  </si>
  <si>
    <t>149 bis Route DU CHAMP DES RUES</t>
  </si>
  <si>
    <t>GROSJEAN SOULE AURELIE</t>
  </si>
  <si>
    <t>84740383574</t>
  </si>
  <si>
    <t>48214848300050</t>
  </si>
  <si>
    <t>658613</t>
  </si>
  <si>
    <t>06 86 07 11 31</t>
  </si>
  <si>
    <t>23 Rue de la République</t>
  </si>
  <si>
    <t>GROSJEAN NATALIE</t>
  </si>
  <si>
    <t>27250338225</t>
  </si>
  <si>
    <t>39048025900030</t>
  </si>
  <si>
    <t>545041</t>
  </si>
  <si>
    <t>06 33 40 84 59</t>
  </si>
  <si>
    <t>176 Rue JOSEPH DE MONTFORT</t>
  </si>
  <si>
    <t>GROPPOSO SOLANGE</t>
  </si>
  <si>
    <t>GROPPOSO SOLANGE - A PORTEE DES CIMES</t>
  </si>
  <si>
    <t>84730233173</t>
  </si>
  <si>
    <t>80457562900048</t>
  </si>
  <si>
    <t>611888</t>
  </si>
  <si>
    <t>1 418 209 9877</t>
  </si>
  <si>
    <t>Aéroport de Saint-Frédéric, CSZ4</t>
  </si>
  <si>
    <t>2075 Route 112 - Saint-Frédéric</t>
  </si>
  <si>
    <t>GRONDAIR AVIATION</t>
  </si>
  <si>
    <t>503976</t>
  </si>
  <si>
    <t>02 96 92 19 20</t>
  </si>
  <si>
    <t>22220 TREGUIER</t>
  </si>
  <si>
    <t>BP 60</t>
  </si>
  <si>
    <t>TOUR SAINT MICHEL</t>
  </si>
  <si>
    <t>SIH TREGOR GOELO TREGUIER</t>
  </si>
  <si>
    <t>GRMENT D INTERET PUBLIC SERVICE INTERHOSPITALIER TREGOR GOELO - GIP</t>
  </si>
  <si>
    <t>26220593300019</t>
  </si>
  <si>
    <t>609638</t>
  </si>
  <si>
    <t>COLS VERTS  BT 1</t>
  </si>
  <si>
    <t>900 Avenue POMPIGNANE</t>
  </si>
  <si>
    <t>28/01/2020</t>
  </si>
  <si>
    <t>GRISONI MARIE</t>
  </si>
  <si>
    <t>91340886234</t>
  </si>
  <si>
    <t>51893142300017</t>
  </si>
  <si>
    <t>659770</t>
  </si>
  <si>
    <t>07 68 58 04 91</t>
  </si>
  <si>
    <t>596 Chemin de piegros sud</t>
  </si>
  <si>
    <t>GRISONI CELINE</t>
  </si>
  <si>
    <t>93830713883</t>
  </si>
  <si>
    <t>88040572500024</t>
  </si>
  <si>
    <t>542842</t>
  </si>
  <si>
    <t>05 61 62 98 61</t>
  </si>
  <si>
    <t>10 Chemin DE LAPUJADE</t>
  </si>
  <si>
    <t>GRISELIDIS</t>
  </si>
  <si>
    <t>76310815531</t>
  </si>
  <si>
    <t>43243801800041</t>
  </si>
  <si>
    <t>264180</t>
  </si>
  <si>
    <t>04 76 70 00 34</t>
  </si>
  <si>
    <t>11 Rue ALPHONSE TERRAY</t>
  </si>
  <si>
    <t>GRIMAL VANSTRACEELE CATHERINE</t>
  </si>
  <si>
    <t>82380170738</t>
  </si>
  <si>
    <t>34107301300045</t>
  </si>
  <si>
    <t>401560</t>
  </si>
  <si>
    <t>7 Chemin DU MOIS D'ANDREZE</t>
  </si>
  <si>
    <t>GRIMA MARIE ANNICK</t>
  </si>
  <si>
    <t>98970340197</t>
  </si>
  <si>
    <t>51165549000015</t>
  </si>
  <si>
    <t>329496</t>
  </si>
  <si>
    <t>0472768060</t>
  </si>
  <si>
    <t>17 Rue Saint Michel</t>
  </si>
  <si>
    <t>GRIM EDIF</t>
  </si>
  <si>
    <t>82690387369</t>
  </si>
  <si>
    <t>38955373600031</t>
  </si>
  <si>
    <t>617829</t>
  </si>
  <si>
    <t>06 94 26 12 36</t>
  </si>
  <si>
    <t>BAT 31</t>
  </si>
  <si>
    <t>441 Rue DES LAURIERS ROSES</t>
  </si>
  <si>
    <t>GRIFFIT SYLVAIN</t>
  </si>
  <si>
    <t>96973045497</t>
  </si>
  <si>
    <t>52791430300013</t>
  </si>
  <si>
    <t>528237</t>
  </si>
  <si>
    <t>03 80 72 52 20</t>
  </si>
  <si>
    <t>3 Rue PARMENTIER</t>
  </si>
  <si>
    <t>GRIEZIT SARL</t>
  </si>
  <si>
    <t>26210354621</t>
  </si>
  <si>
    <t>81483865200018</t>
  </si>
  <si>
    <t>513349</t>
  </si>
  <si>
    <t>0672964500</t>
  </si>
  <si>
    <t>6 Rue THOUIN</t>
  </si>
  <si>
    <t>GREVIN PATRICIA LILIAN PARIS</t>
  </si>
  <si>
    <t>GREVIN PATRICIA LILIAN</t>
  </si>
  <si>
    <t>11754592775</t>
  </si>
  <si>
    <t>45000472600037</t>
  </si>
  <si>
    <t>6403</t>
  </si>
  <si>
    <t>03 85 45 82 45</t>
  </si>
  <si>
    <t>Lycée Enseignement Technologique Nicéphore Nièpce - BP 50099</t>
  </si>
  <si>
    <t>33 T Avenue De Paris</t>
  </si>
  <si>
    <t>GRETA 71 DU LPO CHALON SUR SAONE</t>
  </si>
  <si>
    <t>GRETA 71 SUD BOURGOGNE DU LYCEE POLYVALENT NIEPCE BALLEURE</t>
  </si>
  <si>
    <t>2671P002171</t>
  </si>
  <si>
    <t>19710012600048</t>
  </si>
  <si>
    <t>4420</t>
  </si>
  <si>
    <t>03 86 59 74 59</t>
  </si>
  <si>
    <t>Lycée Jean Rostand</t>
  </si>
  <si>
    <t>9 Boulevard Saint Exupéry</t>
  </si>
  <si>
    <t>GRETA 58</t>
  </si>
  <si>
    <t>2658P000958</t>
  </si>
  <si>
    <t>19580050300037</t>
  </si>
  <si>
    <t>478969</t>
  </si>
  <si>
    <t>03 80 38 36 00</t>
  </si>
  <si>
    <t>20 Boulevard VOLTAIRE</t>
  </si>
  <si>
    <t>GRETA 21 LYCEE POLYVALENT HIPPOLYTE FONTAINE</t>
  </si>
  <si>
    <t>26210247721</t>
  </si>
  <si>
    <t>19210018800031</t>
  </si>
  <si>
    <t>18600</t>
  </si>
  <si>
    <t>04 90 13 16 00</t>
  </si>
  <si>
    <t>Lycee Philippe de Girard BP 848</t>
  </si>
  <si>
    <t>138 Avenue de Tarascon</t>
  </si>
  <si>
    <t>GRETA VAUCLUSE</t>
  </si>
  <si>
    <t>GRETA VAUCLUSE DU LYCEE POLYVALENT PHILIPPE DE GIRARD</t>
  </si>
  <si>
    <t>9384P000684</t>
  </si>
  <si>
    <t>19840005300023</t>
  </si>
  <si>
    <t>140442</t>
  </si>
  <si>
    <t>02963</t>
  </si>
  <si>
    <t>04 72 01 88 50</t>
  </si>
  <si>
    <t>20 Rue LOUIS JOUVET</t>
  </si>
  <si>
    <t>21/10/2015</t>
  </si>
  <si>
    <t>GRETA TERTIAIRE</t>
  </si>
  <si>
    <t>8269P002669</t>
  </si>
  <si>
    <t>19692517600030</t>
  </si>
  <si>
    <t>24727</t>
  </si>
  <si>
    <t>03 25 71 23 80</t>
  </si>
  <si>
    <t>12 Avenue des Lombards</t>
  </si>
  <si>
    <t>GRETA SUD CHAMPAGNE</t>
  </si>
  <si>
    <t>13225</t>
  </si>
  <si>
    <t>02927</t>
  </si>
  <si>
    <t>05 59 84 15 07</t>
  </si>
  <si>
    <t>BP 1505</t>
  </si>
  <si>
    <t>3 bis Avenue NITOT</t>
  </si>
  <si>
    <t>GRETA SUD AQUITAINE PAU</t>
  </si>
  <si>
    <t>GRETA SUD AQUITAINE</t>
  </si>
  <si>
    <t>25082</t>
  </si>
  <si>
    <t>0388407700</t>
  </si>
  <si>
    <t>CS 60050</t>
  </si>
  <si>
    <t>22 Rue Lixenbuhl</t>
  </si>
  <si>
    <t>GRETA STRASBOURG EUROPE</t>
  </si>
  <si>
    <t>4267P000867</t>
  </si>
  <si>
    <t>19672198900040</t>
  </si>
  <si>
    <t>32293</t>
  </si>
  <si>
    <t>03068</t>
  </si>
  <si>
    <t>03 23 08 44 20</t>
  </si>
  <si>
    <t>Lycée Général et Technologique Espace Scolaire</t>
  </si>
  <si>
    <t>17 Rue HENRI HERTZ</t>
  </si>
  <si>
    <t>GRETA ST QUENTIN CHAUNY</t>
  </si>
  <si>
    <t>14965</t>
  </si>
  <si>
    <t>03 22 33 23 90</t>
  </si>
  <si>
    <t>80 Rue du batonnier mahiu</t>
  </si>
  <si>
    <t>GRETA SOMME DU LGT LA HOTOIE</t>
  </si>
  <si>
    <t>GRETA SOMME DU LYCEE POLYVALENT LA HOTOIE</t>
  </si>
  <si>
    <t>2280P000780</t>
  </si>
  <si>
    <t>19800049900048</t>
  </si>
  <si>
    <t>50775</t>
  </si>
  <si>
    <t>03265</t>
  </si>
  <si>
    <t>04 50 43 91 81</t>
  </si>
  <si>
    <t>88 AVENUE DE BASSENS</t>
  </si>
  <si>
    <t>GRETA SAVOIE HAUTE SAVOIE DU LPO ANNEMASSE</t>
  </si>
  <si>
    <t>GRETA SAVOIE HAUTE SAVOIE DU LYCEE POLYVALENT DES GLIERES</t>
  </si>
  <si>
    <t>8274P000574</t>
  </si>
  <si>
    <t>19740009600024</t>
  </si>
  <si>
    <t>87579</t>
  </si>
  <si>
    <t>02174</t>
  </si>
  <si>
    <t>04 79 60 25 25</t>
  </si>
  <si>
    <t>119 Avenue Marius Berroir</t>
  </si>
  <si>
    <t>GRETA SAVOIE DU LPO</t>
  </si>
  <si>
    <t>GRETA SAVOIE DU LYCEE POLYVALENT MONGE</t>
  </si>
  <si>
    <t>8273P000773</t>
  </si>
  <si>
    <t>19730016300049</t>
  </si>
  <si>
    <t>20515</t>
  </si>
  <si>
    <t>0232828989</t>
  </si>
  <si>
    <t>40 Avenue du Mont aux Malades</t>
  </si>
  <si>
    <t>GRETA ROUEN</t>
  </si>
  <si>
    <t>2376P001876</t>
  </si>
  <si>
    <t>19760096800022</t>
  </si>
  <si>
    <t>6210</t>
  </si>
  <si>
    <t>03210</t>
  </si>
  <si>
    <t>04 78 29 14 25</t>
  </si>
  <si>
    <t>31 Rue de la Bourse</t>
  </si>
  <si>
    <t>15/02/2017</t>
  </si>
  <si>
    <t>GRETA AMPERE</t>
  </si>
  <si>
    <t>GRETA RHONE</t>
  </si>
  <si>
    <t>8269P424969</t>
  </si>
  <si>
    <t>19690023700047</t>
  </si>
  <si>
    <t>20000</t>
  </si>
  <si>
    <t>02 32 38 81 70</t>
  </si>
  <si>
    <t>BP 3126</t>
  </si>
  <si>
    <t>2 Rue Pierre SEMARD</t>
  </si>
  <si>
    <t>GRETA PORTES NORMANDES DU LYCEE ARISTIDE BRIAND</t>
  </si>
  <si>
    <t>GRETA PORTES NORMANDES DU LYCEE POLYVALENT D'ETAT ARISTIDE BRIAND</t>
  </si>
  <si>
    <t>19270016900027</t>
  </si>
  <si>
    <t>514860</t>
  </si>
  <si>
    <t>0549886489</t>
  </si>
  <si>
    <t>siege administratif</t>
  </si>
  <si>
    <t>63 Rue DE LA BUGELLERIE</t>
  </si>
  <si>
    <t>GRETA POITOU-CHARENTES</t>
  </si>
  <si>
    <t>15258</t>
  </si>
  <si>
    <t>02513</t>
  </si>
  <si>
    <t>02 40 70 02 50</t>
  </si>
  <si>
    <t>BP 418</t>
  </si>
  <si>
    <t>Boulevard Pierre de Coubertin</t>
  </si>
  <si>
    <t>GRETA ESTUAIRE CASTELBRIANTAIS</t>
  </si>
  <si>
    <t>GRETA PAYS DE LA LOIRE</t>
  </si>
  <si>
    <t>52440417544</t>
  </si>
  <si>
    <t>19440069300025</t>
  </si>
  <si>
    <t>547440</t>
  </si>
  <si>
    <t>0594 32 26 15</t>
  </si>
  <si>
    <t>boulevard Bellony</t>
  </si>
  <si>
    <t>1 contre allée</t>
  </si>
  <si>
    <t>GRETA OUEST GUYANE</t>
  </si>
  <si>
    <t>GRETA OUEST GUYANE - LYCEE PROFESSIONNEL DE KOUROU</t>
  </si>
  <si>
    <t>96973035597</t>
  </si>
  <si>
    <t>19973261100041</t>
  </si>
  <si>
    <t>233997</t>
  </si>
  <si>
    <t>0344743144</t>
  </si>
  <si>
    <t>60180 NOGENT SUR OISE</t>
  </si>
  <si>
    <t>Lycée Marie Curie</t>
  </si>
  <si>
    <t>47 Boulevard Pierre de Coubertin</t>
  </si>
  <si>
    <t>GRETA OISE</t>
  </si>
  <si>
    <t>GRETA OISE - CENTRALE DU LGT LYCEE DES METIERS MARIE CURIE</t>
  </si>
  <si>
    <t>2260P000460</t>
  </si>
  <si>
    <t>19600020200032</t>
  </si>
  <si>
    <t>11162</t>
  </si>
  <si>
    <t>03339</t>
  </si>
  <si>
    <t>04 74 28 04 86</t>
  </si>
  <si>
    <t>Le Transalpin 2 - BP 314</t>
  </si>
  <si>
    <t>GRETA NORD ISERE</t>
  </si>
  <si>
    <t>GRETA NORD ISERE DU LYCEE ELLA FITZGERALD</t>
  </si>
  <si>
    <t>8238P001638</t>
  </si>
  <si>
    <t>19380081000031</t>
  </si>
  <si>
    <t>23395</t>
  </si>
  <si>
    <t>03 88 06 16 66</t>
  </si>
  <si>
    <t>123 Route DE STRASBOURG</t>
  </si>
  <si>
    <t>GNA</t>
  </si>
  <si>
    <t>GRETA NORD ALSACE</t>
  </si>
  <si>
    <t>4267P001167</t>
  </si>
  <si>
    <t>19671509800055</t>
  </si>
  <si>
    <t>22901</t>
  </si>
  <si>
    <t>04 70 46 99 00</t>
  </si>
  <si>
    <t>Lycée Jean Monnet - BP 89</t>
  </si>
  <si>
    <t>39 Place Jules Ferry</t>
  </si>
  <si>
    <t>GRETA NORD ALLIER</t>
  </si>
  <si>
    <t>GRETA NORD ALLIER DU LPO JEAN MONNET</t>
  </si>
  <si>
    <t>474642</t>
  </si>
  <si>
    <t>0145161905</t>
  </si>
  <si>
    <t>Lycée Langevin-Wallon</t>
  </si>
  <si>
    <t>126 Avenue ROGER SALENGRO</t>
  </si>
  <si>
    <t>GRETA MTE 94</t>
  </si>
  <si>
    <t>1194P000194</t>
  </si>
  <si>
    <t>19940113400028</t>
  </si>
  <si>
    <t>212829</t>
  </si>
  <si>
    <t>01 49 44 42 70</t>
  </si>
  <si>
    <t>31 Rue DESIRE CHEVALIER</t>
  </si>
  <si>
    <t>GRETA MTE 93 DU LGT CONDORCET MONTREUIL</t>
  </si>
  <si>
    <t>GRETA MTE 93 - ESPACE BILAN DABM 93  DU LYCEE GENERAL ET TECHNOLOGIQUE CONDORCET</t>
  </si>
  <si>
    <t>1193P001993</t>
  </si>
  <si>
    <t>19930122700021</t>
  </si>
  <si>
    <t>463723</t>
  </si>
  <si>
    <t>01 60 05 14 46</t>
  </si>
  <si>
    <t>LYCEE GASTON BACHELARD</t>
  </si>
  <si>
    <t>32 Avenue de l'europe</t>
  </si>
  <si>
    <t>GRETA MTE 77</t>
  </si>
  <si>
    <t>11770634177</t>
  </si>
  <si>
    <t>19770922300204</t>
  </si>
  <si>
    <t>43254</t>
  </si>
  <si>
    <t>03092</t>
  </si>
  <si>
    <t>05.62.53.14.05</t>
  </si>
  <si>
    <t>B.P. CS 60793</t>
  </si>
  <si>
    <t>12 Rue DU GENERAL SARRAIL</t>
  </si>
  <si>
    <t>GRETA MIDI-PYRENEES OUEST</t>
  </si>
  <si>
    <t>30491</t>
  </si>
  <si>
    <t>05 34 50 10 30</t>
  </si>
  <si>
    <t>BP 40164</t>
  </si>
  <si>
    <t>26 Boulevard DEODAT DE SEVERAC</t>
  </si>
  <si>
    <t>GRETA MIDI-PYRENEES CENTRE</t>
  </si>
  <si>
    <t>29944</t>
  </si>
  <si>
    <t>03300</t>
  </si>
  <si>
    <t>05 65 67 17 92</t>
  </si>
  <si>
    <t>LYCEE GENERAL ET TECHNOLOGIQUE ALEXIS MONTEIL</t>
  </si>
  <si>
    <t>5 Avenue DU MARECHAL JOFFRE</t>
  </si>
  <si>
    <t>GRETA MIDI PYRENEES NORD</t>
  </si>
  <si>
    <t>GRETA MIDI PYRENEES NORD DU LYCEE GENERAL ET TECHNOLOGIQUE ALEXIS MONTEIL</t>
  </si>
  <si>
    <t>490118</t>
  </si>
  <si>
    <t>01 44 85 85 40</t>
  </si>
  <si>
    <t>70 Boulevard BESSIERES</t>
  </si>
  <si>
    <t>GRETA METEHOR PARIS</t>
  </si>
  <si>
    <t>GRETA METIERS TERTIAIRE HOTELLERIE RESTAURATION METEHOR PARIS</t>
  </si>
  <si>
    <t>1175P007675</t>
  </si>
  <si>
    <t>19750707200027</t>
  </si>
  <si>
    <t>59912</t>
  </si>
  <si>
    <t>0143535230</t>
  </si>
  <si>
    <t>Lycée Polyvalent M. Perret</t>
  </si>
  <si>
    <t>Place San Benedetto del Tronto</t>
  </si>
  <si>
    <t>GRETA MTI 94</t>
  </si>
  <si>
    <t>GRETA METIERS ET TECHNIQUES INDUSTRIELLES 94</t>
  </si>
  <si>
    <t>1194P000894</t>
  </si>
  <si>
    <t>19940126600044</t>
  </si>
  <si>
    <t>224297</t>
  </si>
  <si>
    <t>01 49 37 92 55</t>
  </si>
  <si>
    <t>Lycée G. EIFFEL</t>
  </si>
  <si>
    <t>16 Chemin de la Renardière</t>
  </si>
  <si>
    <t>18/08/2015</t>
  </si>
  <si>
    <t>GRETA MTI 93</t>
  </si>
  <si>
    <t>GRETA METIERS ET TECHNIQUES INDUSTRIELLES 93 - LYCEE GENERAL TECHNOLOGIQUE G. EIFFEL</t>
  </si>
  <si>
    <t>1193P000493</t>
  </si>
  <si>
    <t>19931272900023</t>
  </si>
  <si>
    <t>157788</t>
  </si>
  <si>
    <t>01804</t>
  </si>
  <si>
    <t>0144923300</t>
  </si>
  <si>
    <t>Lycée François Rabelais</t>
  </si>
  <si>
    <t>9 Rue Francis de Croisset</t>
  </si>
  <si>
    <t>GRETA M2S PARIS 18EME</t>
  </si>
  <si>
    <t>GRETA METIERS DE LA SANTE ET DU SOCIAL</t>
  </si>
  <si>
    <t>1175P005675</t>
  </si>
  <si>
    <t>19750688400026</t>
  </si>
  <si>
    <t>490891</t>
  </si>
  <si>
    <t>0269610803</t>
  </si>
  <si>
    <t>BP 205</t>
  </si>
  <si>
    <t>LYCEE PROFESSIONNEL DE KAWENI</t>
  </si>
  <si>
    <t>GRETA MAYOTTE</t>
  </si>
  <si>
    <t>06970000397</t>
  </si>
  <si>
    <t>20000446300028</t>
  </si>
  <si>
    <t>504270</t>
  </si>
  <si>
    <t>04 91 96 35 30</t>
  </si>
  <si>
    <t>LYCEE JEAN PERRIN</t>
  </si>
  <si>
    <t>74 Rue VERDILLON</t>
  </si>
  <si>
    <t>GRETA MARSEILLE MEDITERRANEE</t>
  </si>
  <si>
    <t>93131539413</t>
  </si>
  <si>
    <t>19130053200022</t>
  </si>
  <si>
    <t>22433</t>
  </si>
  <si>
    <t>03 26 84 55 40</t>
  </si>
  <si>
    <t>20 Rue des Augustins</t>
  </si>
  <si>
    <t>GRETA MARNE</t>
  </si>
  <si>
    <t>2151P000451</t>
  </si>
  <si>
    <t>19510035900023</t>
  </si>
  <si>
    <t>50131</t>
  </si>
  <si>
    <t>07367</t>
  </si>
  <si>
    <t>04 78 78 84 84</t>
  </si>
  <si>
    <t>41 Rue antoine LUMIERE</t>
  </si>
  <si>
    <t>GRETA LYON METROPOLE</t>
  </si>
  <si>
    <t>GRETA LYON METROPOLE DU LYCEE GEN TECH LA MARTINIERE MONPLAISIR</t>
  </si>
  <si>
    <t>8269P002769</t>
  </si>
  <si>
    <t>19692866700027</t>
  </si>
  <si>
    <t>24806</t>
  </si>
  <si>
    <t>03 29 94 27 46</t>
  </si>
  <si>
    <t>BP 20160 - Lycée André Malraux</t>
  </si>
  <si>
    <t>13 Rue de l'Epinette</t>
  </si>
  <si>
    <t>GRETA LORRAINE SUD REMIREMONT</t>
  </si>
  <si>
    <t>GRETA LORRAINE SUD</t>
  </si>
  <si>
    <t>44880137688</t>
  </si>
  <si>
    <t>19880153200047</t>
  </si>
  <si>
    <t>24818</t>
  </si>
  <si>
    <t>0387764031</t>
  </si>
  <si>
    <t>Lycée Robert Schuman - BP 55130</t>
  </si>
  <si>
    <t>4 Rue Monseigneur Pelt</t>
  </si>
  <si>
    <t>GRETA LORRAINE NORD</t>
  </si>
  <si>
    <t>4157P001257</t>
  </si>
  <si>
    <t>19570057000037</t>
  </si>
  <si>
    <t>160210</t>
  </si>
  <si>
    <t>0387989600</t>
  </si>
  <si>
    <t>57200 SARREGUEMINES</t>
  </si>
  <si>
    <t>27 DU CHAMPS DE MARS</t>
  </si>
  <si>
    <t>GRETA LORRAINE EST</t>
  </si>
  <si>
    <t>4157P001857</t>
  </si>
  <si>
    <t>19570099200041</t>
  </si>
  <si>
    <t>24570</t>
  </si>
  <si>
    <t>03 83 30 87 00</t>
  </si>
  <si>
    <t>Lycée Henri Loritz - CS 34218</t>
  </si>
  <si>
    <t>29 Rue des Jardiniers</t>
  </si>
  <si>
    <t>GRETA LORRAINE CENTRE</t>
  </si>
  <si>
    <t>4154P000154</t>
  </si>
  <si>
    <t>19540042900021</t>
  </si>
  <si>
    <t>413938</t>
  </si>
  <si>
    <t>0320746710</t>
  </si>
  <si>
    <t>CS 30099</t>
  </si>
  <si>
    <t>111 Avenue DE DUNKERQUE</t>
  </si>
  <si>
    <t>GRETA LILLE METROPOLE</t>
  </si>
  <si>
    <t>31590895059</t>
  </si>
  <si>
    <t>19590258000065</t>
  </si>
  <si>
    <t>33005</t>
  </si>
  <si>
    <t>0384861880</t>
  </si>
  <si>
    <t>BP 80031</t>
  </si>
  <si>
    <t>1 Rue Anne Frank</t>
  </si>
  <si>
    <t>GRETA JURA</t>
  </si>
  <si>
    <t>4339P000239</t>
  </si>
  <si>
    <t>19390019800030</t>
  </si>
  <si>
    <t>368362</t>
  </si>
  <si>
    <t>01 40 40 36 27</t>
  </si>
  <si>
    <t>61 Rue David d'Angers</t>
  </si>
  <si>
    <t>GPI2D</t>
  </si>
  <si>
    <t>GRETA INDUSTRIE DEVELOPPEMENT DURABLE</t>
  </si>
  <si>
    <t>1175P007075</t>
  </si>
  <si>
    <t>19750712200046</t>
  </si>
  <si>
    <t>22408</t>
  </si>
  <si>
    <t>02 47 21 00 01</t>
  </si>
  <si>
    <t>6 Avenue de Sévigné</t>
  </si>
  <si>
    <t>GRETA INDRE ET LOIRE</t>
  </si>
  <si>
    <t>5370</t>
  </si>
  <si>
    <t>BP 745</t>
  </si>
  <si>
    <t>17 Avenue des Martyrs de la Résistance</t>
  </si>
  <si>
    <t>GRETA HERAULT OUEST</t>
  </si>
  <si>
    <t>9134P063934</t>
  </si>
  <si>
    <t>19340011600029</t>
  </si>
  <si>
    <t>428528</t>
  </si>
  <si>
    <t>03 84 76 07 46</t>
  </si>
  <si>
    <t>BP 404</t>
  </si>
  <si>
    <t>18 Rue EDOUARD BELIN</t>
  </si>
  <si>
    <t>GRETA HAUTE SAONE ET NORD FRANCHE-COMTE</t>
  </si>
  <si>
    <t>4370P001470</t>
  </si>
  <si>
    <t>19700905300020</t>
  </si>
  <si>
    <t>284336</t>
  </si>
  <si>
    <t>04 95 54 52 85</t>
  </si>
  <si>
    <t>Lycée Paul Vincensini</t>
  </si>
  <si>
    <t>Rue de la 4ème D.M.M</t>
  </si>
  <si>
    <t>GRETA HAUTE CORSE</t>
  </si>
  <si>
    <t>9420P200220</t>
  </si>
  <si>
    <t>19202583100020</t>
  </si>
  <si>
    <t>11940</t>
  </si>
  <si>
    <t>04 76 33 27 40</t>
  </si>
  <si>
    <t>27 Rue ANATOLE FRANCE</t>
  </si>
  <si>
    <t>GRETA GRENOBLE DU LGT</t>
  </si>
  <si>
    <t>GRETA GRENOBLE DU LYCEE POLYVALENT VAUCANSON</t>
  </si>
  <si>
    <t>8238P001538</t>
  </si>
  <si>
    <t>19380033100020</t>
  </si>
  <si>
    <t>14138</t>
  </si>
  <si>
    <t>0321461210</t>
  </si>
  <si>
    <t>BP 453</t>
  </si>
  <si>
    <t>320 Boulevard du 8 mai</t>
  </si>
  <si>
    <t>GRETA GRAND LITTORAL</t>
  </si>
  <si>
    <t>3162P000862</t>
  </si>
  <si>
    <t>19620062000025</t>
  </si>
  <si>
    <t>459744</t>
  </si>
  <si>
    <t>0977401870</t>
  </si>
  <si>
    <t>BP 80809</t>
  </si>
  <si>
    <t>817 Rue Charles Bourseul</t>
  </si>
  <si>
    <t>GRETA GRAND HAINAUT</t>
  </si>
  <si>
    <t>GRETA GRAND HAINAUT DU LYCEE GENERAL TECHNOLOGIQUE EDMOND LABBE</t>
  </si>
  <si>
    <t>3159P001659</t>
  </si>
  <si>
    <t>19590065900028</t>
  </si>
  <si>
    <t>507878</t>
  </si>
  <si>
    <t>0359612001 0784503538</t>
  </si>
  <si>
    <t>533 Boulevard FERNAND DARCHICOURT</t>
  </si>
  <si>
    <t>GRETA GRAND ARTOIS</t>
  </si>
  <si>
    <t>GRETA GRAND ARTOIS DU LYCEE PROFESSIONNEL HENRI SENEZ</t>
  </si>
  <si>
    <t>32620310762</t>
  </si>
  <si>
    <t>19623328200058</t>
  </si>
  <si>
    <t>29294</t>
  </si>
  <si>
    <t>03193</t>
  </si>
  <si>
    <t>05 61 11 62 30</t>
  </si>
  <si>
    <t>BP 62159</t>
  </si>
  <si>
    <t>150 Route DE LAUNAGUET</t>
  </si>
  <si>
    <t>GRETA GARONNE</t>
  </si>
  <si>
    <t>33730</t>
  </si>
  <si>
    <t>03 81 39 35 31</t>
  </si>
  <si>
    <t>25300 PONTARLIER</t>
  </si>
  <si>
    <t>48 Rue de Besançon</t>
  </si>
  <si>
    <t>GRETA HAUT DOUBS</t>
  </si>
  <si>
    <t>GRETA FRANCHE COMTE</t>
  </si>
  <si>
    <t>4325P004225</t>
  </si>
  <si>
    <t>19250043700046</t>
  </si>
  <si>
    <t>1600</t>
  </si>
  <si>
    <t>0160880136</t>
  </si>
  <si>
    <t>91100 CORBEIL ESSONNES</t>
  </si>
  <si>
    <t>Lycee Polyvalent Robert Doisneau</t>
  </si>
  <si>
    <t>89 Avenue SERGE DASSAULT</t>
  </si>
  <si>
    <t>25/05/2020</t>
  </si>
  <si>
    <t>GRETA EST ESSONNE</t>
  </si>
  <si>
    <t>1191P000491</t>
  </si>
  <si>
    <t>19910620400027</t>
  </si>
  <si>
    <t>261452</t>
  </si>
  <si>
    <t>02 99 54 62 72</t>
  </si>
  <si>
    <t>CS 46902</t>
  </si>
  <si>
    <t>34 Rue Bahon Rault</t>
  </si>
  <si>
    <t>GEB RENNES</t>
  </si>
  <si>
    <t>GRETA EST BRETAGNE RENNES</t>
  </si>
  <si>
    <t>5335P000935</t>
  </si>
  <si>
    <t>19350030300030</t>
  </si>
  <si>
    <t>342610</t>
  </si>
  <si>
    <t>03061</t>
  </si>
  <si>
    <t>0553760254</t>
  </si>
  <si>
    <t>Lycée Val de Garonne BP 307</t>
  </si>
  <si>
    <t>Rue Ejea de los Caballeros</t>
  </si>
  <si>
    <t>GRETA EST AQUITAINE</t>
  </si>
  <si>
    <t>12154</t>
  </si>
  <si>
    <t>02652</t>
  </si>
  <si>
    <t>0494591847</t>
  </si>
  <si>
    <t>BP 458 - LYCEE DES METIERS PAUL LANGEVIN</t>
  </si>
  <si>
    <t>Boulevard de l'Europe</t>
  </si>
  <si>
    <t>GRETA DU VAR</t>
  </si>
  <si>
    <t>9383P000883</t>
  </si>
  <si>
    <t>19830923900038</t>
  </si>
  <si>
    <t>572020</t>
  </si>
  <si>
    <t>01 34 48 59 00</t>
  </si>
  <si>
    <t>71 Avenue De Ceinture</t>
  </si>
  <si>
    <t>GRETA DU VAL D'OISE ENGHIEN LES BAINS</t>
  </si>
  <si>
    <t>GRETA DU VAL D'OISE DU LYCEE POLYVALENT GUSTAVE MONOD</t>
  </si>
  <si>
    <t>11950602195</t>
  </si>
  <si>
    <t>20006116600050</t>
  </si>
  <si>
    <t>396321</t>
  </si>
  <si>
    <t>02 43 84 04 50</t>
  </si>
  <si>
    <t>28 Rue des Grandes Courbes</t>
  </si>
  <si>
    <t>GRETA LE MANS</t>
  </si>
  <si>
    <t>GRETA DU MAINE DU LYCEE POLYVALENT GABRIEL TOUCHARD WASHINGTON</t>
  </si>
  <si>
    <t>52720123172</t>
  </si>
  <si>
    <t>19720033000029</t>
  </si>
  <si>
    <t>9477</t>
  </si>
  <si>
    <t>05 55 12 31 31</t>
  </si>
  <si>
    <t>LYCEE POLYVALENT TURGOT</t>
  </si>
  <si>
    <t>6 Rue PAUL DERIGNAC</t>
  </si>
  <si>
    <t>GRETA DU LIMOUSIN</t>
  </si>
  <si>
    <t>GRETA DU LIMOUSIN LYCEE POLYVALENT TURGOT</t>
  </si>
  <si>
    <t>33704</t>
  </si>
  <si>
    <t>03059</t>
  </si>
  <si>
    <t>03 84 33 02 30</t>
  </si>
  <si>
    <t>BP 70087</t>
  </si>
  <si>
    <t>35 Quai Aimé Lamy</t>
  </si>
  <si>
    <t>GRETA DU HAUT JURA</t>
  </si>
  <si>
    <t>4339P000639</t>
  </si>
  <si>
    <t>19390027100027</t>
  </si>
  <si>
    <t>5290</t>
  </si>
  <si>
    <t>04 66 04 24 50</t>
  </si>
  <si>
    <t>Lycée Dhuoda - BP 17155</t>
  </si>
  <si>
    <t>17 Rue Dhuoda</t>
  </si>
  <si>
    <t>GRETA DU GARD</t>
  </si>
  <si>
    <t>9130P018430</t>
  </si>
  <si>
    <t>19300026200025</t>
  </si>
  <si>
    <t>288421</t>
  </si>
  <si>
    <t>02314</t>
  </si>
  <si>
    <t>01 30 68 26 80</t>
  </si>
  <si>
    <t>Parc d'activité de Pissaloup</t>
  </si>
  <si>
    <t>1 Rue Edouard Branly</t>
  </si>
  <si>
    <t>GRETA DES YVELINES</t>
  </si>
  <si>
    <t>GRETA DES YVELINES - LYCEE VIOLLET LE DUC</t>
  </si>
  <si>
    <t>1178P000978</t>
  </si>
  <si>
    <t>19782587000052</t>
  </si>
  <si>
    <t>568028</t>
  </si>
  <si>
    <t>0141970763</t>
  </si>
  <si>
    <t>41 Rue DES TROIS FONTANOTS</t>
  </si>
  <si>
    <t>24/07/2017</t>
  </si>
  <si>
    <t>GRETA DES HAUTS DE SEINE</t>
  </si>
  <si>
    <t>19920131000042</t>
  </si>
  <si>
    <t>5319</t>
  </si>
  <si>
    <t>03984</t>
  </si>
  <si>
    <t>04 68 32 84 09</t>
  </si>
  <si>
    <t>IN ESS</t>
  </si>
  <si>
    <t>30 Avenue POMPIDOR</t>
  </si>
  <si>
    <t>GRETA DE L'AUDE</t>
  </si>
  <si>
    <t>29580</t>
  </si>
  <si>
    <t>03139</t>
  </si>
  <si>
    <t>04 74 32 15 90</t>
  </si>
  <si>
    <t>Lycée Joseph Marie Carriat - BP 60309</t>
  </si>
  <si>
    <t>1 Rue de Crouy</t>
  </si>
  <si>
    <t>GRETA DE L'AIN DU LGT</t>
  </si>
  <si>
    <t>GRETA DE L'AIN DU LYCEE GENERAL TECHNOLOGIQUE JM CARRIA</t>
  </si>
  <si>
    <t>215375</t>
  </si>
  <si>
    <t>0596 50 45 75</t>
  </si>
  <si>
    <t>IMMEUBLE LES PALMIERS CARYOTA</t>
  </si>
  <si>
    <t>ZA BOIS QUARRE</t>
  </si>
  <si>
    <t>GRETA DE L'ACADEMIE DE LA MARTINIQUE</t>
  </si>
  <si>
    <t>02973097497</t>
  </si>
  <si>
    <t>19972532600045</t>
  </si>
  <si>
    <t>28721</t>
  </si>
  <si>
    <t>04 77 23 05 05</t>
  </si>
  <si>
    <t>1 Impasse Le Chatelier</t>
  </si>
  <si>
    <t>GRETA DE LA LOIRE ST ETIENNE SIEGE SOCIAL</t>
  </si>
  <si>
    <t>GRETA DE LA LOIRE DU LYCEE GENERAL HONORE D'URFE</t>
  </si>
  <si>
    <t>8242P000942</t>
  </si>
  <si>
    <t>19420042400019</t>
  </si>
  <si>
    <t>600969</t>
  </si>
  <si>
    <t>05 90 89 37 40</t>
  </si>
  <si>
    <t>MORNE L'EPINGLE BP 548</t>
  </si>
  <si>
    <t>RESIDENCE LES CANNELIERES</t>
  </si>
  <si>
    <t>GRETA DE LA GUADELOUPE DU COLLEGE RAIZET LES ABYMES</t>
  </si>
  <si>
    <t>GRETA DE LA GUADELOUPE DU COLLEGE RAIZET</t>
  </si>
  <si>
    <t>01973176997</t>
  </si>
  <si>
    <t>19971405600025</t>
  </si>
  <si>
    <t>58762</t>
  </si>
  <si>
    <t>01 44 08 87 77</t>
  </si>
  <si>
    <t>21 Rue de Sambre et Meuse</t>
  </si>
  <si>
    <t>GRETA CDMA</t>
  </si>
  <si>
    <t>GRETA CREATION DESIGN ET METIERS D'ARTS - LYCEE BOULLE</t>
  </si>
  <si>
    <t>1175P005575</t>
  </si>
  <si>
    <t>19750681900030</t>
  </si>
  <si>
    <t>367825</t>
  </si>
  <si>
    <t>03110</t>
  </si>
  <si>
    <t>02 33 05 62 39</t>
  </si>
  <si>
    <t>BP 290</t>
  </si>
  <si>
    <t>377 Rue de l'Exode</t>
  </si>
  <si>
    <t>GRETA COTES NORMANDES DU LYCEE P ET M CURIE</t>
  </si>
  <si>
    <t>GRETA COTES NORMANDES DU LYCEE GENERAL TECHNOLOGIQUE P ET M CURIE</t>
  </si>
  <si>
    <t>2550P200050</t>
  </si>
  <si>
    <t>19501219000029</t>
  </si>
  <si>
    <t>5472</t>
  </si>
  <si>
    <t>04 92 29 40 80</t>
  </si>
  <si>
    <t>7 Boulevard des Eucalyptus</t>
  </si>
  <si>
    <t>GRETA COTE D'AZUR</t>
  </si>
  <si>
    <t>GRETA COTE D'AZUR - LYCEE TECHNIQUE REGIONAL LES EUCALYPTUS</t>
  </si>
  <si>
    <t>36330</t>
  </si>
  <si>
    <t>0495296878</t>
  </si>
  <si>
    <t>Lycée Laetitia Bonaparte - BP 845</t>
  </si>
  <si>
    <t>Avenue Napoléon III</t>
  </si>
  <si>
    <t>GRETA CORSE DU SUD</t>
  </si>
  <si>
    <t>9420P100220</t>
  </si>
  <si>
    <t>19201002300021</t>
  </si>
  <si>
    <t>465343</t>
  </si>
  <si>
    <t>02 41 24 11 11</t>
  </si>
  <si>
    <t>CS 51873</t>
  </si>
  <si>
    <t>3 Rue DE LETANDUERE</t>
  </si>
  <si>
    <t>GRETA CFA 49</t>
  </si>
  <si>
    <t>GRETA CFA 49 DU LYCEE DES METIERS CHEVROLLIER</t>
  </si>
  <si>
    <t>52490280149</t>
  </si>
  <si>
    <t>19490003100023</t>
  </si>
  <si>
    <t>28733</t>
  </si>
  <si>
    <t>04 74 02 30 16</t>
  </si>
  <si>
    <t>69400 GLEIZE</t>
  </si>
  <si>
    <t>507 Avenue du Beaujolais</t>
  </si>
  <si>
    <t>GRETA CFA RHONE GLEIZE</t>
  </si>
  <si>
    <t>GRETA CFA RHONE DU LYCEE GEN &amp; TECHNO L ARMAND</t>
  </si>
  <si>
    <t>8269P001769</t>
  </si>
  <si>
    <t>19691644900024</t>
  </si>
  <si>
    <t>5484</t>
  </si>
  <si>
    <t>02573</t>
  </si>
  <si>
    <t>04 42 21 52 77</t>
  </si>
  <si>
    <t>Lycée Vauvenargues</t>
  </si>
  <si>
    <t>60 Boulevard Carnot</t>
  </si>
  <si>
    <t>GRETA CFA PROVENCE</t>
  </si>
  <si>
    <t>9313P000113</t>
  </si>
  <si>
    <t>19133206300020</t>
  </si>
  <si>
    <t>5289</t>
  </si>
  <si>
    <t>04 67 20 36 00</t>
  </si>
  <si>
    <t>Lycée Jean Mermoz</t>
  </si>
  <si>
    <t>717 Avenue Jean Mermoz</t>
  </si>
  <si>
    <t>GRETA CFA MONTPELLIER LITTORAL</t>
  </si>
  <si>
    <t>GRETA CFA MONTPELLIER LITTORAL DU LYCEE POLYVALENT JEAN MERMOZ</t>
  </si>
  <si>
    <t>9134P045834</t>
  </si>
  <si>
    <t>19340042100023</t>
  </si>
  <si>
    <t>115617</t>
  </si>
  <si>
    <t>02 40 14 56 56</t>
  </si>
  <si>
    <t>LYCEE GENERAL ET TECHNOLOGIQUE LIVET - BP 94225</t>
  </si>
  <si>
    <t>16 Rue Dufour</t>
  </si>
  <si>
    <t>GRETA LOIRE ATLANTIQUE</t>
  </si>
  <si>
    <t>GRETA CFA LOIRE ATLANTIQUE</t>
  </si>
  <si>
    <t>104190</t>
  </si>
  <si>
    <t>03170</t>
  </si>
  <si>
    <t>04 77 32 48 02</t>
  </si>
  <si>
    <t>41 bis Rue de la Jomayère</t>
  </si>
  <si>
    <t>GRETA DE LA LOIRE ST ETIENNE</t>
  </si>
  <si>
    <t>GRETA CFA LOIRE</t>
  </si>
  <si>
    <t>19420042400043</t>
  </si>
  <si>
    <t>655235</t>
  </si>
  <si>
    <t>04 78 66 88 97</t>
  </si>
  <si>
    <t>LE DODIN</t>
  </si>
  <si>
    <t>GRETA CFA HOTELLERIE RESTAURATION ALIMENTATION DARDILLY</t>
  </si>
  <si>
    <t>GRETA CFA HOTELLERIE RESTAURATION ET ALIMENTATION LYCEE FRANCOIS RABELAIS</t>
  </si>
  <si>
    <t>84691870269</t>
  </si>
  <si>
    <t>19692516800029</t>
  </si>
  <si>
    <t>631772</t>
  </si>
  <si>
    <t>02 51 24 06 25</t>
  </si>
  <si>
    <t>5 Boulevard EDOUARD BRANLY</t>
  </si>
  <si>
    <t>GRETA CFA DE VENDEE LA ROCHE SUR YON</t>
  </si>
  <si>
    <t>GRETA CFA DE VENDEE DU LYCEE PROFESSIONNEL EDOUARD BRANLY</t>
  </si>
  <si>
    <t>52850232185</t>
  </si>
  <si>
    <t>19850028200035</t>
  </si>
  <si>
    <t>330206</t>
  </si>
  <si>
    <t>02 51 47 38 38</t>
  </si>
  <si>
    <t>29 Boulevard Guitton</t>
  </si>
  <si>
    <t>30/08/2024</t>
  </si>
  <si>
    <t>GRETA CFA DE VENDEE DU LYCEE POLYVALENT ROSA PARKS</t>
  </si>
  <si>
    <t>19850027400040</t>
  </si>
  <si>
    <t>5307</t>
  </si>
  <si>
    <t>04 68 52 70 23</t>
  </si>
  <si>
    <t>BP 11092</t>
  </si>
  <si>
    <t>Rue Charles Blanc</t>
  </si>
  <si>
    <t>GRETA CFA DE L'AUDE ET DES PYRENEES ORIENTALES</t>
  </si>
  <si>
    <t>GRETA CFA DE L'AUDE ET DES PYRENEES ORIENTALES DU LYCEE PABLO PICASSO</t>
  </si>
  <si>
    <t>9166P008466</t>
  </si>
  <si>
    <t>19660014200059</t>
  </si>
  <si>
    <t>7109</t>
  </si>
  <si>
    <t>02 96 61 48 54</t>
  </si>
  <si>
    <t>6 Allée CHAPTAL</t>
  </si>
  <si>
    <t>12/09/2024</t>
  </si>
  <si>
    <t>GRETA CFA COTES D'ARMOR</t>
  </si>
  <si>
    <t>GRETA CFA COTES D'ARMOR DU LYCEE POLYVALENT CHAPTAL</t>
  </si>
  <si>
    <t>5335P001022</t>
  </si>
  <si>
    <t>19220058200034</t>
  </si>
  <si>
    <t>115198</t>
  </si>
  <si>
    <t>02270</t>
  </si>
  <si>
    <t>05 56 56 04 04</t>
  </si>
  <si>
    <t>29 Rue de la Croix Blanche</t>
  </si>
  <si>
    <t>GRETA CFA AQUITAINE</t>
  </si>
  <si>
    <t>GRETA CFA AQUITAINE DU LYCEE GENERAL ET TECHNOLOGIQUE CAMILLE JULLIAN</t>
  </si>
  <si>
    <t>12130</t>
  </si>
  <si>
    <t>03330</t>
  </si>
  <si>
    <t>0492525570</t>
  </si>
  <si>
    <t>Lycée Dominique VILLARS</t>
  </si>
  <si>
    <t>Place de Verdun</t>
  </si>
  <si>
    <t>GRETA CFA ALPES PROVENCE</t>
  </si>
  <si>
    <t>22470</t>
  </si>
  <si>
    <t>02 38 49 12 12</t>
  </si>
  <si>
    <t>Lycée Voltaire</t>
  </si>
  <si>
    <t>3 Avenue Voltaire</t>
  </si>
  <si>
    <t>GRETA CENTRE VAL DE LOIRE DU LGT VOLTAIRE</t>
  </si>
  <si>
    <t>GRETA CENTRE VAL DE LOIRE DU LYCEE GENERAL ET TECHNOLOGIQUE VOLTAIRE</t>
  </si>
  <si>
    <t>24450279845</t>
  </si>
  <si>
    <t>19450782800045</t>
  </si>
  <si>
    <t>7080</t>
  </si>
  <si>
    <t>02 99 22 63 64</t>
  </si>
  <si>
    <t>Lycée Colbert - BP 2135</t>
  </si>
  <si>
    <t>117 Boulevard Léon Blum</t>
  </si>
  <si>
    <t>GRETA BRETAGNE SUD</t>
  </si>
  <si>
    <t>5335P000256</t>
  </si>
  <si>
    <t>19560026700049</t>
  </si>
  <si>
    <t>7390</t>
  </si>
  <si>
    <t>0298901518</t>
  </si>
  <si>
    <t>Lycée Yves Thépot - BP 81414</t>
  </si>
  <si>
    <t>5 Rue Ile de Bréhat</t>
  </si>
  <si>
    <t>GRETA BRETAGNE OCCIDENTALE DU LYCEE YVES THEPOT</t>
  </si>
  <si>
    <t>5335P000829</t>
  </si>
  <si>
    <t>19290071000026</t>
  </si>
  <si>
    <t>3062</t>
  </si>
  <si>
    <t>03 86 72 10 40</t>
  </si>
  <si>
    <t>BP 80053</t>
  </si>
  <si>
    <t>44 Boulevard Lyautey</t>
  </si>
  <si>
    <t>GRETA AUXERRE</t>
  </si>
  <si>
    <t>GRETA BOURGOGNE 89</t>
  </si>
  <si>
    <t>2689P000389</t>
  </si>
  <si>
    <t>19890005200020</t>
  </si>
  <si>
    <t>33157</t>
  </si>
  <si>
    <t>03370</t>
  </si>
  <si>
    <t>03 81 88 25 94</t>
  </si>
  <si>
    <t>35 Avenue de Montrapon</t>
  </si>
  <si>
    <t>GRETA BESANCON</t>
  </si>
  <si>
    <t>4325P000725</t>
  </si>
  <si>
    <t>19250011400025</t>
  </si>
  <si>
    <t>23875</t>
  </si>
  <si>
    <t>02 54 08 20 80</t>
  </si>
  <si>
    <t>Lycée Blaise Pascal - BP 569</t>
  </si>
  <si>
    <t>27 Boulevard Blaise Pascal</t>
  </si>
  <si>
    <t>GRETA BERRY</t>
  </si>
  <si>
    <t>2436P000236</t>
  </si>
  <si>
    <t>19360043400024</t>
  </si>
  <si>
    <t>87026</t>
  </si>
  <si>
    <t>04 73 26 35 06</t>
  </si>
  <si>
    <t>LYCEE LAFAYETTE</t>
  </si>
  <si>
    <t>21 Boulevard Robert Schuman</t>
  </si>
  <si>
    <t>GRETA AUVERGNE CLERMONT FERRAND</t>
  </si>
  <si>
    <t>GRETA AUVERGNE DU LYCEE GENERAL ET TECHNOLOGIQUE LAFAYETTE</t>
  </si>
  <si>
    <t>8363P001063</t>
  </si>
  <si>
    <t>19630021400042</t>
  </si>
  <si>
    <t>84580</t>
  </si>
  <si>
    <t>02909</t>
  </si>
  <si>
    <t>04 50 25 15 15</t>
  </si>
  <si>
    <t>74130 BONNEVILLE</t>
  </si>
  <si>
    <t>BP 150</t>
  </si>
  <si>
    <t>219 Rue de Pressy</t>
  </si>
  <si>
    <t>GRETA ARVE FAUCIGNY</t>
  </si>
  <si>
    <t>GRETA ARVE FAUCIGNY DU LYCEE POLYVALENT G FICHET</t>
  </si>
  <si>
    <t>8274P000474</t>
  </si>
  <si>
    <t>19740013800032</t>
  </si>
  <si>
    <t>22378</t>
  </si>
  <si>
    <t>03 24 33 74 00</t>
  </si>
  <si>
    <t>Lycée François Bazin</t>
  </si>
  <si>
    <t>145 Avenue Charles de Gaulle</t>
  </si>
  <si>
    <t>GRETA ARDENNES</t>
  </si>
  <si>
    <t>286783</t>
  </si>
  <si>
    <t>04 75 82 37 90</t>
  </si>
  <si>
    <t>37-39 Rue BARTHELEMY DE LAFFEMAS</t>
  </si>
  <si>
    <t>GRETA ARDECHE DROME VALENCE</t>
  </si>
  <si>
    <t>GRETA ARDECHE DROME - LYCEE POLYVALENT ALGOUD LAFFEMAS</t>
  </si>
  <si>
    <t>8226P000726</t>
  </si>
  <si>
    <t>20004632400022</t>
  </si>
  <si>
    <t>22238</t>
  </si>
  <si>
    <t>03 89 22 92 22</t>
  </si>
  <si>
    <t>74 Rue du Logelbach</t>
  </si>
  <si>
    <t>GRETA ALSACE SUD</t>
  </si>
  <si>
    <t>GRETA ALSACE SUD DU LYCEE POLYVALENT BLAISE PASCAL</t>
  </si>
  <si>
    <t>4268P000568</t>
  </si>
  <si>
    <t>19680010600037</t>
  </si>
  <si>
    <t>GRESMO FORMATION
Non Inscrit au Registre du Commerce et des Sociétés  25/05/2020</t>
  </si>
  <si>
    <t>551030</t>
  </si>
  <si>
    <t>01 69 25 89 57</t>
  </si>
  <si>
    <t>91350 GRIGNY</t>
  </si>
  <si>
    <t>25 Rue De Schio</t>
  </si>
  <si>
    <t>GRESMO</t>
  </si>
  <si>
    <t>11910588291</t>
  </si>
  <si>
    <t>49105344300025</t>
  </si>
  <si>
    <t>513908</t>
  </si>
  <si>
    <t>0437901010</t>
  </si>
  <si>
    <t>BP 8252</t>
  </si>
  <si>
    <t>290 Route DE VIENNE - HOPITAL ST JEAN DE DIEU</t>
  </si>
  <si>
    <t>GREPSY CONFERENCES</t>
  </si>
  <si>
    <t>82691314669</t>
  </si>
  <si>
    <t>53275196300010</t>
  </si>
  <si>
    <t>465483</t>
  </si>
  <si>
    <t>04 76 82 44 30</t>
  </si>
  <si>
    <t>PISCINE UNIVERSITAIRE</t>
  </si>
  <si>
    <t>Rue DE LA PISCINE</t>
  </si>
  <si>
    <t>GUC</t>
  </si>
  <si>
    <t>GRENOBLE UNIVERSITE CLUB</t>
  </si>
  <si>
    <t>82380434938</t>
  </si>
  <si>
    <t>40394396200023</t>
  </si>
  <si>
    <t>637828</t>
  </si>
  <si>
    <t>06 77 27 88 36</t>
  </si>
  <si>
    <t>69490 ANCY</t>
  </si>
  <si>
    <t>30 Chemin DES FRENES</t>
  </si>
  <si>
    <t>GRENARD BENJAMIN RAOUL</t>
  </si>
  <si>
    <t>84691816169</t>
  </si>
  <si>
    <t>80488847700028</t>
  </si>
  <si>
    <t>674448</t>
  </si>
  <si>
    <t>41 Rue des panoyaux</t>
  </si>
  <si>
    <t>GREGSON LEILA</t>
  </si>
  <si>
    <t>11755310775</t>
  </si>
  <si>
    <t>79922703800020</t>
  </si>
  <si>
    <t>609468</t>
  </si>
  <si>
    <t>06 42 95 53 96</t>
  </si>
  <si>
    <t>103 Cours ALSACE LORRAINE</t>
  </si>
  <si>
    <t>GREGOIRE BIETH HDV</t>
  </si>
  <si>
    <t>75331175333</t>
  </si>
  <si>
    <t>84897852400025</t>
  </si>
  <si>
    <t>NDA INEXISTANT ET SIRET INVALIDE</t>
  </si>
  <si>
    <t>334900</t>
  </si>
  <si>
    <t>0629183707</t>
  </si>
  <si>
    <t>74700 DOMANCY</t>
  </si>
  <si>
    <t>925 Route DU CHESNAY</t>
  </si>
  <si>
    <t>GREFO PSYCHOLOGIE</t>
  </si>
  <si>
    <t>82740175474</t>
  </si>
  <si>
    <t>44842199000020</t>
  </si>
  <si>
    <t>612480</t>
  </si>
  <si>
    <t>01 77 17 04 21</t>
  </si>
  <si>
    <t>110 Rue De Picpus</t>
  </si>
  <si>
    <t>GREENWORKING</t>
  </si>
  <si>
    <t>11754628575</t>
  </si>
  <si>
    <t>52828655200104</t>
  </si>
  <si>
    <t>607782</t>
  </si>
  <si>
    <t>03 88 24 43 50</t>
  </si>
  <si>
    <t>91 bis Route DES ROMAINS</t>
  </si>
  <si>
    <t>GREENTIPS</t>
  </si>
  <si>
    <t>42670471267</t>
  </si>
  <si>
    <t>53912899100020</t>
  </si>
  <si>
    <t>641716</t>
  </si>
  <si>
    <t>04 28 70 30 26</t>
  </si>
  <si>
    <t>1ère Avenue Le Broc Center – Bat C, 5600 mètres,</t>
  </si>
  <si>
    <t>GREENBULL CAMPUS FRANCE CARROS</t>
  </si>
  <si>
    <t>GREENBULL CAMPUS FRANCE</t>
  </si>
  <si>
    <t>93060864606</t>
  </si>
  <si>
    <t>83162208900025</t>
  </si>
  <si>
    <t>575331</t>
  </si>
  <si>
    <t>30 210 7211845</t>
  </si>
  <si>
    <t>Maiandrou 23</t>
  </si>
  <si>
    <t>GPAS</t>
  </si>
  <si>
    <t>GREEK PEDIATRIC ALLERGY SOCIETY</t>
  </si>
  <si>
    <t>679896</t>
  </si>
  <si>
    <t>26 Rue Bosquet</t>
  </si>
  <si>
    <t>GRECOT</t>
  </si>
  <si>
    <t>GRECOT GRPE RECHERCHE ET ETUDE CRYOCONSERVATION OVAIRE TESTICULE</t>
  </si>
  <si>
    <t>11756908175</t>
  </si>
  <si>
    <t>92407078200017</t>
  </si>
  <si>
    <t>587333</t>
  </si>
  <si>
    <t>06 85 10 66 85</t>
  </si>
  <si>
    <t>16 Avenue JEAN JAURES</t>
  </si>
  <si>
    <t>GRAZON JEAN</t>
  </si>
  <si>
    <t>GRAZON JEAN - L'UNITE DU CORPS</t>
  </si>
  <si>
    <t>73120045812</t>
  </si>
  <si>
    <t>41158713200050</t>
  </si>
  <si>
    <t>528468</t>
  </si>
  <si>
    <t>08 99 87 48 14</t>
  </si>
  <si>
    <t>ZONE INDUSTRIELLE PERICA LES MERCIERES</t>
  </si>
  <si>
    <t>466 Rue DES MERCIERES</t>
  </si>
  <si>
    <t>GRAVOTECH MARKING RILLIEUX LA PAPE</t>
  </si>
  <si>
    <t>GRAVOTECH MARKING - GII</t>
  </si>
  <si>
    <t>84691909969</t>
  </si>
  <si>
    <t>33481851500143</t>
  </si>
  <si>
    <t>409406</t>
  </si>
  <si>
    <t>03 25 41 65 65</t>
  </si>
  <si>
    <t>56 Avenue JEAN JAURES</t>
  </si>
  <si>
    <t>GRAVOTECH MARKING LA CHAPELLE ST LUC</t>
  </si>
  <si>
    <t>33481851500069</t>
  </si>
  <si>
    <t>588880</t>
  </si>
  <si>
    <t>04 90 13 40 00</t>
  </si>
  <si>
    <t>BP 71527</t>
  </si>
  <si>
    <t>120 Impasse DES PRESLES</t>
  </si>
  <si>
    <t>GRAPHITO CREATION SARL</t>
  </si>
  <si>
    <t>93840309184</t>
  </si>
  <si>
    <t>41086857400030</t>
  </si>
  <si>
    <t>454503</t>
  </si>
  <si>
    <t>01 43 13 24 10</t>
  </si>
  <si>
    <t>94 Boulevard Auguste Blanqui</t>
  </si>
  <si>
    <t>GRAPHISME COMMUNICATION</t>
  </si>
  <si>
    <t>GRAPHISME ET COMMUNICATION</t>
  </si>
  <si>
    <t>11753842175</t>
  </si>
  <si>
    <t>40472804000035</t>
  </si>
  <si>
    <t>606121</t>
  </si>
  <si>
    <t>01 44 62 92 72</t>
  </si>
  <si>
    <t>11 Rue JOUYE ROUVE</t>
  </si>
  <si>
    <t>GRAPHIK CHANNEL</t>
  </si>
  <si>
    <t>11754154275</t>
  </si>
  <si>
    <t>49248612100022</t>
  </si>
  <si>
    <t>553700</t>
  </si>
  <si>
    <t>06 47 31 80 29</t>
  </si>
  <si>
    <t>15 MONTEE DES RIGAU</t>
  </si>
  <si>
    <t>GRAPHIDYS</t>
  </si>
  <si>
    <t>GRAPHIDYS ASSOCIATION DE GRAPHOTHERAPEUTES REEDUCATEURS DE L'ECRITURE</t>
  </si>
  <si>
    <t>93131408513</t>
  </si>
  <si>
    <t>52133277500027</t>
  </si>
  <si>
    <t>457176</t>
  </si>
  <si>
    <t>04 72 10 96 20</t>
  </si>
  <si>
    <t>26/28 Rue ARTAUD</t>
  </si>
  <si>
    <t>GRAPH LAND</t>
  </si>
  <si>
    <t>82690329769</t>
  </si>
  <si>
    <t>37888992700042</t>
  </si>
  <si>
    <t>496789</t>
  </si>
  <si>
    <t>02 33 50 08 55</t>
  </si>
  <si>
    <t>BP 322</t>
  </si>
  <si>
    <t>304 Boulevard du Québec</t>
  </si>
  <si>
    <t>GRANVILLE SANTE</t>
  </si>
  <si>
    <t>25500105950</t>
  </si>
  <si>
    <t>33357501700087</t>
  </si>
  <si>
    <t>438340</t>
  </si>
  <si>
    <t>01 45 25 85 85</t>
  </si>
  <si>
    <t>CS 20070</t>
  </si>
  <si>
    <t>19 Rue du Pont</t>
  </si>
  <si>
    <t>GRANT THORNTON</t>
  </si>
  <si>
    <t>11755151975</t>
  </si>
  <si>
    <t>63201384300131</t>
  </si>
  <si>
    <t>526976</t>
  </si>
  <si>
    <t>06 18 04 77 95</t>
  </si>
  <si>
    <t>134 Avenue DE VERDUN</t>
  </si>
  <si>
    <t>GRANGER EMMANUEL</t>
  </si>
  <si>
    <t>72640382864</t>
  </si>
  <si>
    <t>41021875400043</t>
  </si>
  <si>
    <t>656276</t>
  </si>
  <si>
    <t>06 09 78 40 97</t>
  </si>
  <si>
    <t>2 Place BORODINE</t>
  </si>
  <si>
    <t>GRANGER ALAIN</t>
  </si>
  <si>
    <t>GRANGER ALAIN - RELAXATION BIEN ETRE</t>
  </si>
  <si>
    <t>93840393384</t>
  </si>
  <si>
    <t>50777277000016</t>
  </si>
  <si>
    <t>597510</t>
  </si>
  <si>
    <t>06 45 38 15 36</t>
  </si>
  <si>
    <t>34430 ST JEAN DE VEDAS</t>
  </si>
  <si>
    <t>Parc de la Lauze</t>
  </si>
  <si>
    <t>6 Rue Jean Mermoz</t>
  </si>
  <si>
    <t>GRANGENOIS CHANTAL MARCELLE</t>
  </si>
  <si>
    <t>91340798534</t>
  </si>
  <si>
    <t>39469001000027</t>
  </si>
  <si>
    <t>222483</t>
  </si>
  <si>
    <t>02386</t>
  </si>
  <si>
    <t>06 12 17 33 33</t>
  </si>
  <si>
    <t>78910 TACOIGNIERES</t>
  </si>
  <si>
    <t>28 Rue DES VIGNES</t>
  </si>
  <si>
    <t>GRANGE CLAUDE</t>
  </si>
  <si>
    <t>GRANGE CLAUDE - CG FORM</t>
  </si>
  <si>
    <t>11780473978</t>
  </si>
  <si>
    <t>32393006500046</t>
  </si>
  <si>
    <t>676937</t>
  </si>
  <si>
    <t>21 Rue Emile ZOLA</t>
  </si>
  <si>
    <t>GRAND'VOILE CONSEIL</t>
  </si>
  <si>
    <t>24370373937</t>
  </si>
  <si>
    <t>81780667200017</t>
  </si>
  <si>
    <t>516661</t>
  </si>
  <si>
    <t>03 20 95 70 83</t>
  </si>
  <si>
    <t>235 Boulevard Paul Painleve Maison Stephane Hessel</t>
  </si>
  <si>
    <t>GRANDS ENSEMBLE LILLE</t>
  </si>
  <si>
    <t>GRANDS ENSEMBLE</t>
  </si>
  <si>
    <t>31590903159</t>
  </si>
  <si>
    <t>48845896900067</t>
  </si>
  <si>
    <t>519091</t>
  </si>
  <si>
    <t>03 44 86 98 98</t>
  </si>
  <si>
    <t>46 Square DE LA MARE GAUDRY</t>
  </si>
  <si>
    <t>GRANDIR ENSEMBLE</t>
  </si>
  <si>
    <t>22600201860</t>
  </si>
  <si>
    <t>40118706700038</t>
  </si>
  <si>
    <t>645631</t>
  </si>
  <si>
    <t>09804</t>
  </si>
  <si>
    <t>LD CHAMP DE LA VIGNE</t>
  </si>
  <si>
    <t>GRANDIR ET SOI</t>
  </si>
  <si>
    <t>GRANDIR &amp; SOI</t>
  </si>
  <si>
    <t>75790128479</t>
  </si>
  <si>
    <t>87974440700013</t>
  </si>
  <si>
    <t>625176</t>
  </si>
  <si>
    <t>06 80 90 10 40</t>
  </si>
  <si>
    <t>12 La Herviais</t>
  </si>
  <si>
    <t>GRANDET THOMAS</t>
  </si>
  <si>
    <t>GRANDET THOMAS - ARTIFX</t>
  </si>
  <si>
    <t>52440857144</t>
  </si>
  <si>
    <t>75098065800017</t>
  </si>
  <si>
    <t>505249</t>
  </si>
  <si>
    <t>05 61 63 65 83</t>
  </si>
  <si>
    <t>BAL 38</t>
  </si>
  <si>
    <t>76 Allée JEAN JAURES</t>
  </si>
  <si>
    <t>GRAND SUD FORMATION</t>
  </si>
  <si>
    <t>73310134931</t>
  </si>
  <si>
    <t>38035192400010</t>
  </si>
  <si>
    <t>428784</t>
  </si>
  <si>
    <t>06 15 87 87 98</t>
  </si>
  <si>
    <t>2 Rue DE L HUMILITE</t>
  </si>
  <si>
    <t>GRAND JANA</t>
  </si>
  <si>
    <t>GRAND JANA - ACTIFF</t>
  </si>
  <si>
    <t>82691122869</t>
  </si>
  <si>
    <t>49398239100028</t>
  </si>
  <si>
    <t>488902</t>
  </si>
  <si>
    <t>01 64 35 38 38</t>
  </si>
  <si>
    <t>BP 218</t>
  </si>
  <si>
    <t>6-8 Rue St Fiacre</t>
  </si>
  <si>
    <t>23/01/2018</t>
  </si>
  <si>
    <t>GHEF MEAUX</t>
  </si>
  <si>
    <t>GRAND HOPITAL DE L'EST FRANCILIEN MEAUX</t>
  </si>
  <si>
    <t>20006347700018</t>
  </si>
  <si>
    <t>593655</t>
  </si>
  <si>
    <t>32 71 10 21 11</t>
  </si>
  <si>
    <t>BELGIQUE - GILLY</t>
  </si>
  <si>
    <t>6 Rue Marguerite Depasse</t>
  </si>
  <si>
    <t>GHDC</t>
  </si>
  <si>
    <t>GRAND HOPITAL DE CHARLEROI</t>
  </si>
  <si>
    <t>362979</t>
  </si>
  <si>
    <t>01 57 10 08 27</t>
  </si>
  <si>
    <t>94350 VILLIERS SUR MARNE</t>
  </si>
  <si>
    <t>RESIDENCE LE RENOIR</t>
  </si>
  <si>
    <t>7 Rue ADRIEN MENTIENNE</t>
  </si>
  <si>
    <t>GRAND ANGLE AUDIT CONSEIL FORMATIONS</t>
  </si>
  <si>
    <t>11940689894</t>
  </si>
  <si>
    <t>49150692900026</t>
  </si>
  <si>
    <t>676925</t>
  </si>
  <si>
    <t>01 69 85 56 22</t>
  </si>
  <si>
    <t>20 Rue DE PROVENCE</t>
  </si>
  <si>
    <t>GRAITEC FRANCE PARIS</t>
  </si>
  <si>
    <t>GRAITEC FRANCE</t>
  </si>
  <si>
    <t>11910781191</t>
  </si>
  <si>
    <t>43371900200183</t>
  </si>
  <si>
    <t>614506</t>
  </si>
  <si>
    <t>01 69 85 33 70</t>
  </si>
  <si>
    <t>17 BUROSPACE CHEMIN DE GISY</t>
  </si>
  <si>
    <t>GRAITEC FRANCE BIEVRES</t>
  </si>
  <si>
    <t>43371900200019</t>
  </si>
  <si>
    <t>635352</t>
  </si>
  <si>
    <t>23 Rue des tuilières</t>
  </si>
  <si>
    <t>GRAINS'UP</t>
  </si>
  <si>
    <t>GRAINS'UP - INVESTISSEMENT DEVELOPPEMENT CONSEIL</t>
  </si>
  <si>
    <t>75870164387</t>
  </si>
  <si>
    <t>81968850800046</t>
  </si>
  <si>
    <t>516831</t>
  </si>
  <si>
    <t>0980502064</t>
  </si>
  <si>
    <t>91160 SAULX LES CHARTREUX</t>
  </si>
  <si>
    <t>176 Avenue SADI CARNOT</t>
  </si>
  <si>
    <t>GRAINES DE RH ET CIE</t>
  </si>
  <si>
    <t>11910760091</t>
  </si>
  <si>
    <t>80254548300017</t>
  </si>
  <si>
    <t>660700</t>
  </si>
  <si>
    <t>06 33 61 55 78</t>
  </si>
  <si>
    <t>10 Place DE LA REPUBLIQUE</t>
  </si>
  <si>
    <t>GRAINES DE REUSSITE</t>
  </si>
  <si>
    <t>11930840593</t>
  </si>
  <si>
    <t>88994591100010</t>
  </si>
  <si>
    <t>676482</t>
  </si>
  <si>
    <t>07 49 69 41 84</t>
  </si>
  <si>
    <t>4 Rue du Pré Médard</t>
  </si>
  <si>
    <t>GRAINES DE PHARMA</t>
  </si>
  <si>
    <t>75860204786</t>
  </si>
  <si>
    <t>94796451600019</t>
  </si>
  <si>
    <t>537998</t>
  </si>
  <si>
    <t>02 40 94 83 51</t>
  </si>
  <si>
    <t>27 Rue FELIX FAURE</t>
  </si>
  <si>
    <t>22/02/2016</t>
  </si>
  <si>
    <t>GRAINE PAYS DE LA LOIRE</t>
  </si>
  <si>
    <t>52440523344</t>
  </si>
  <si>
    <t>39128935200042</t>
  </si>
  <si>
    <t>557997</t>
  </si>
  <si>
    <t>0972133785</t>
  </si>
  <si>
    <t>DOM. PETIT ARBOIS - LE MARCONI</t>
  </si>
  <si>
    <t>Avenue LOUIS PHILIBERT</t>
  </si>
  <si>
    <t>GRAINE PACA</t>
  </si>
  <si>
    <t>93130555513</t>
  </si>
  <si>
    <t>40250924400040</t>
  </si>
  <si>
    <t>642654</t>
  </si>
  <si>
    <t>04 67 06 01 12</t>
  </si>
  <si>
    <t>IMMEUBLE LE THEBES</t>
  </si>
  <si>
    <t>26B Allée DE MYCENES</t>
  </si>
  <si>
    <t>GRAINE OCCITANIE</t>
  </si>
  <si>
    <t>73310517031</t>
  </si>
  <si>
    <t>42058246200040</t>
  </si>
  <si>
    <t>602978</t>
  </si>
  <si>
    <t>02 31 95 30 64</t>
  </si>
  <si>
    <t>MAISON POLYVALENTE</t>
  </si>
  <si>
    <t>1018 GRAND PARC</t>
  </si>
  <si>
    <t>GRAINE NORMANDIE</t>
  </si>
  <si>
    <t>25140206114</t>
  </si>
  <si>
    <t>43984130500014</t>
  </si>
  <si>
    <t>673675</t>
  </si>
  <si>
    <t>01 45 22 16 33</t>
  </si>
  <si>
    <t>17 Rue CAPRON</t>
  </si>
  <si>
    <t>GRAINE IDF</t>
  </si>
  <si>
    <t>GRAINE ILE DE FRANCE</t>
  </si>
  <si>
    <t>11754440875</t>
  </si>
  <si>
    <t>39409706700059</t>
  </si>
  <si>
    <t>607824</t>
  </si>
  <si>
    <t>04 78 15 92 32</t>
  </si>
  <si>
    <t>64 Rue ROGER SALENGRO</t>
  </si>
  <si>
    <t>GRAINE DE SOL</t>
  </si>
  <si>
    <t>82691085369</t>
  </si>
  <si>
    <t>50924901700021</t>
  </si>
  <si>
    <t>676834</t>
  </si>
  <si>
    <t>07 78 73 09 33</t>
  </si>
  <si>
    <t>36 Rue de la Fontaine Sainte Anne</t>
  </si>
  <si>
    <t>GRAINE DE LIEN</t>
  </si>
  <si>
    <t>27210412221</t>
  </si>
  <si>
    <t>88458494700011</t>
  </si>
  <si>
    <t>565908</t>
  </si>
  <si>
    <t>05 56 88 19 07</t>
  </si>
  <si>
    <t>33830 BELIN BELIET</t>
  </si>
  <si>
    <t>8 Rue de l'Abbé Gaillard</t>
  </si>
  <si>
    <t>19/06/2017</t>
  </si>
  <si>
    <t>GRAINE D'AQUITAINE</t>
  </si>
  <si>
    <t>72330319633</t>
  </si>
  <si>
    <t>38956456800027</t>
  </si>
  <si>
    <t>513556</t>
  </si>
  <si>
    <t>03 25 05 32 90</t>
  </si>
  <si>
    <t>52100 ST DIZIER</t>
  </si>
  <si>
    <t>2 ter Rue du président Carnot</t>
  </si>
  <si>
    <t>17/02/2015</t>
  </si>
  <si>
    <t>GRADLON - AUTO ECOLE BERNARD</t>
  </si>
  <si>
    <t>21520031252</t>
  </si>
  <si>
    <t>78934009800019</t>
  </si>
  <si>
    <t>648474</t>
  </si>
  <si>
    <t>09463</t>
  </si>
  <si>
    <t>01 88 24 22 20</t>
  </si>
  <si>
    <t>LE FOULLON IMMEUBLE DEFENCE PLAZA</t>
  </si>
  <si>
    <t>23.25 Rue DELARIVIERE</t>
  </si>
  <si>
    <t>GRAAD</t>
  </si>
  <si>
    <t>11755942575</t>
  </si>
  <si>
    <t>85150207000028</t>
  </si>
  <si>
    <t>661946</t>
  </si>
  <si>
    <t>60 Place De La Republique</t>
  </si>
  <si>
    <t>GR BIM</t>
  </si>
  <si>
    <t>75331101833</t>
  </si>
  <si>
    <t>82973978800026</t>
  </si>
  <si>
    <t>460485</t>
  </si>
  <si>
    <t>BP45</t>
  </si>
  <si>
    <t>4 Rue Paul eluard</t>
  </si>
  <si>
    <t>GRAFISM</t>
  </si>
  <si>
    <t>GPT REGIONAL D'ACTIONS DE FORM ET D'INFORMATION EN SANTE MENTALE</t>
  </si>
  <si>
    <t>23760496676</t>
  </si>
  <si>
    <t>78880489600017</t>
  </si>
  <si>
    <t>347784</t>
  </si>
  <si>
    <t>03 84 81 12 51</t>
  </si>
  <si>
    <t>2 Rue EMANUEL JODELET</t>
  </si>
  <si>
    <t>GPS PREVENTION</t>
  </si>
  <si>
    <t>43390075939</t>
  </si>
  <si>
    <t>48366307600030</t>
  </si>
  <si>
    <t>478118</t>
  </si>
  <si>
    <t>04 76 18 15 20</t>
  </si>
  <si>
    <t>2 Allée des Mitaillères</t>
  </si>
  <si>
    <t>GPS INTERFACES MEYLAN</t>
  </si>
  <si>
    <t>82380259438</t>
  </si>
  <si>
    <t>42013587300024</t>
  </si>
  <si>
    <t>680126</t>
  </si>
  <si>
    <t>06 76 56 35 47</t>
  </si>
  <si>
    <t>44 Rue Eugene Chevreuil</t>
  </si>
  <si>
    <t>GPS FORMATION</t>
  </si>
  <si>
    <t>52850223785</t>
  </si>
  <si>
    <t>88185146300029</t>
  </si>
  <si>
    <t>431102</t>
  </si>
  <si>
    <t>01 41 78 52 60</t>
  </si>
  <si>
    <t>ZI LES BOUVETS</t>
  </si>
  <si>
    <t>6 Chemin des Mèches</t>
  </si>
  <si>
    <t>GPPF FORMATION IBTP</t>
  </si>
  <si>
    <t>GPPF FORMATION UNIVERSITE EUROPEENNE DES METIERS DE LA FINITION</t>
  </si>
  <si>
    <t>11940706594</t>
  </si>
  <si>
    <t>41124054200026</t>
  </si>
  <si>
    <t>589901</t>
  </si>
  <si>
    <t>01 82 52 20 62</t>
  </si>
  <si>
    <t>27 Avenue Aristide Briand</t>
  </si>
  <si>
    <t>GPL EXPERT</t>
  </si>
  <si>
    <t>GPLEXPERT</t>
  </si>
  <si>
    <t>11910624291</t>
  </si>
  <si>
    <t>50310235200039</t>
  </si>
  <si>
    <t>49529</t>
  </si>
  <si>
    <t>04 75 81 06 06</t>
  </si>
  <si>
    <t>BP 101</t>
  </si>
  <si>
    <t>Rue DES ENTREPRENANTS</t>
  </si>
  <si>
    <t>GEDAF</t>
  </si>
  <si>
    <t>GPEMENT ENTREPRISES DROME ARDECHE POUR FORMATION</t>
  </si>
  <si>
    <t>82070005607</t>
  </si>
  <si>
    <t>77947268700036</t>
  </si>
  <si>
    <t>655867</t>
  </si>
  <si>
    <t>03 20 41 52 70</t>
  </si>
  <si>
    <t>Rue DES GLYCINES</t>
  </si>
  <si>
    <t>GPE SCOLAIRE NOTRE DAME DE LA PROVIDENCE ORCHIES</t>
  </si>
  <si>
    <t>GPE SCOLAIRE NOTRE DAME DE LA PROVIDENCE</t>
  </si>
  <si>
    <t>32591131059</t>
  </si>
  <si>
    <t>78376528200026</t>
  </si>
  <si>
    <t>652179</t>
  </si>
  <si>
    <t>02 54 94 62 80</t>
  </si>
  <si>
    <t>ecoparc</t>
  </si>
  <si>
    <t>Domaine de Vilemorant</t>
  </si>
  <si>
    <t>GRAINE CENTRE VAL DE LOIRE</t>
  </si>
  <si>
    <t>GPE REG ANIMATION INFORM NATURE ENVIRON - GRAINE</t>
  </si>
  <si>
    <t>24410071441</t>
  </si>
  <si>
    <t>41431930100035</t>
  </si>
  <si>
    <t>57915</t>
  </si>
  <si>
    <t>0145516003</t>
  </si>
  <si>
    <t>13 Rue SANTEUIL</t>
  </si>
  <si>
    <t>GREUPP</t>
  </si>
  <si>
    <t>GPE RECH ENS UNIVERSITAIRE PSYCHOPATHOLOGIE ET PSYCHANALYSE - GREUPP</t>
  </si>
  <si>
    <t>11754721575</t>
  </si>
  <si>
    <t>32779643900013</t>
  </si>
  <si>
    <t>19630</t>
  </si>
  <si>
    <t>01 47 07 82 11</t>
  </si>
  <si>
    <t>51 Rue CANTAGREL</t>
  </si>
  <si>
    <t>GEPALM</t>
  </si>
  <si>
    <t>GPE ETD RECH PSYCHOPATHOLOGIE DEVPT ACTIV LOGICOMATHEMATIQUE</t>
  </si>
  <si>
    <t>11750877175</t>
  </si>
  <si>
    <t>30494086900098</t>
  </si>
  <si>
    <t>549575</t>
  </si>
  <si>
    <t>06 28 69 40 82</t>
  </si>
  <si>
    <t>39 Rue Albert De Mun</t>
  </si>
  <si>
    <t>GPA INITIATIVES</t>
  </si>
  <si>
    <t>53350957535</t>
  </si>
  <si>
    <t>79435355700042</t>
  </si>
  <si>
    <t>368039</t>
  </si>
  <si>
    <t>30 Rue des Pres du Gord</t>
  </si>
  <si>
    <t>GOY DOMINIQUE</t>
  </si>
  <si>
    <t>23270146827</t>
  </si>
  <si>
    <t>43830618500028</t>
  </si>
  <si>
    <t>661430</t>
  </si>
  <si>
    <t>06 07 68 13 86</t>
  </si>
  <si>
    <t>57 Rue DE LA SEINE</t>
  </si>
  <si>
    <t>GOVHE PARIS</t>
  </si>
  <si>
    <t>GOVHE</t>
  </si>
  <si>
    <t>11756682575</t>
  </si>
  <si>
    <t>80194283000028</t>
  </si>
  <si>
    <t>525911</t>
  </si>
  <si>
    <t>09 70 35 35 36</t>
  </si>
  <si>
    <t>35 Rue DE LIEGE</t>
  </si>
  <si>
    <t>GOUTS ET COULEURS</t>
  </si>
  <si>
    <t>74870037787</t>
  </si>
  <si>
    <t>35136100100016</t>
  </si>
  <si>
    <t>633690</t>
  </si>
  <si>
    <t>06 87 56 56 81</t>
  </si>
  <si>
    <t>76560 GONZEVILLE</t>
  </si>
  <si>
    <t>61 Rue de l'Eglise</t>
  </si>
  <si>
    <t>GOUTARD CHANTAL</t>
  </si>
  <si>
    <t>GOUTARD CHANTAL - CBG CONSEILS</t>
  </si>
  <si>
    <t>28760599476</t>
  </si>
  <si>
    <t>38178521100040</t>
  </si>
  <si>
    <t>483722</t>
  </si>
  <si>
    <t>04 57 27 81 87  06 11 11 68 37</t>
  </si>
  <si>
    <t>86 Rue du Mont Joly</t>
  </si>
  <si>
    <t>GOURSOLAS BOGREN NATHALIE</t>
  </si>
  <si>
    <t>82740211874</t>
  </si>
  <si>
    <t>45213372100046</t>
  </si>
  <si>
    <t>654012</t>
  </si>
  <si>
    <t>07 85 58 91 83</t>
  </si>
  <si>
    <t>13 Rue JEANNE D'ARC</t>
  </si>
  <si>
    <t>11/04/2023</t>
  </si>
  <si>
    <t>GOURREAU ANNE LISE</t>
  </si>
  <si>
    <t>GOURREAU ANNE LISE - LE MEILLEUR EST AVENIR</t>
  </si>
  <si>
    <t>52530101153</t>
  </si>
  <si>
    <t>90189916100011</t>
  </si>
  <si>
    <t>641923</t>
  </si>
  <si>
    <t>06 03 52 32 68</t>
  </si>
  <si>
    <t>34 Avenue de la liberation</t>
  </si>
  <si>
    <t>GOURJON SANDRA</t>
  </si>
  <si>
    <t>84691502269</t>
  </si>
  <si>
    <t>78955043100017</t>
  </si>
  <si>
    <t>676860</t>
  </si>
  <si>
    <t>06 20 95 45 58</t>
  </si>
  <si>
    <t>RES JACARANDAS APT 175</t>
  </si>
  <si>
    <t>9 Avenue NORBERT MOUSSARD</t>
  </si>
  <si>
    <t>GOURGUES CAROLE</t>
  </si>
  <si>
    <t>75331533833</t>
  </si>
  <si>
    <t>88538867800017</t>
  </si>
  <si>
    <t>629650</t>
  </si>
  <si>
    <t>05 49 01 21 22</t>
  </si>
  <si>
    <t>19 Rue Leopold Sedar Senghor</t>
  </si>
  <si>
    <t>GOURBAULT ANAIS</t>
  </si>
  <si>
    <t>GOURBAULT ANAIS - LA PATTE D'ANAIS</t>
  </si>
  <si>
    <t>75860163286</t>
  </si>
  <si>
    <t>52942671000016</t>
  </si>
  <si>
    <t>575720</t>
  </si>
  <si>
    <t>02 54 85 03 52</t>
  </si>
  <si>
    <t>3 Boulevard EUGENE RIFFAULT</t>
  </si>
  <si>
    <t>GOUPY PATRICK</t>
  </si>
  <si>
    <t>24410113341</t>
  </si>
  <si>
    <t>52279052600027</t>
  </si>
  <si>
    <t>393137</t>
  </si>
  <si>
    <t>02 37 52 51 42</t>
  </si>
  <si>
    <t>28400 ST JEAN PIERRE FIXTE</t>
  </si>
  <si>
    <t>4 Rue HAUT BOIS</t>
  </si>
  <si>
    <t>GOUPIL FORMATION</t>
  </si>
  <si>
    <t>24280132328</t>
  </si>
  <si>
    <t>45170031400037</t>
  </si>
  <si>
    <t>640141</t>
  </si>
  <si>
    <t>06 61 52 60 00</t>
  </si>
  <si>
    <t>44115 HAUTE GOULAINE</t>
  </si>
  <si>
    <t>13 Rue DE LA CHENARDIERE</t>
  </si>
  <si>
    <t>GOUET RIOT VERONIQUE SOPHIE</t>
  </si>
  <si>
    <t>52440879744</t>
  </si>
  <si>
    <t>82247218900015</t>
  </si>
  <si>
    <t>684910</t>
  </si>
  <si>
    <t>22160 CARNOET</t>
  </si>
  <si>
    <t>KERASCOET</t>
  </si>
  <si>
    <t>GOUEL LAURENCE</t>
  </si>
  <si>
    <t>53220948622</t>
  </si>
  <si>
    <t>42429142500066</t>
  </si>
  <si>
    <t>593710</t>
  </si>
  <si>
    <t>06 82 93 12 60</t>
  </si>
  <si>
    <t>47110 STE LIVRADE SUR LOT</t>
  </si>
  <si>
    <t>LAPEZE</t>
  </si>
  <si>
    <t>GOTTI THIERRY- TREVISE FORMATION</t>
  </si>
  <si>
    <t>75470137447</t>
  </si>
  <si>
    <t>50275632300015</t>
  </si>
  <si>
    <t>593837</t>
  </si>
  <si>
    <t>07 71 21 53 16</t>
  </si>
  <si>
    <t>11 Rue Jean GIONO</t>
  </si>
  <si>
    <t>GORON FABIENNE - MYPASS EVOLUTION</t>
  </si>
  <si>
    <t>27210383921</t>
  </si>
  <si>
    <t>83204425900014</t>
  </si>
  <si>
    <t>457036</t>
  </si>
  <si>
    <t>GORGY OLIVIER</t>
  </si>
  <si>
    <t>GORGY OLIVIER CABINET PSYCHOMOTRICIEN</t>
  </si>
  <si>
    <t>93131453613</t>
  </si>
  <si>
    <t>44465710000038</t>
  </si>
  <si>
    <t>541916</t>
  </si>
  <si>
    <t>ETATS UNIS - WEST KINGSTON</t>
  </si>
  <si>
    <t>512 LIBERTY LANE</t>
  </si>
  <si>
    <t>20/04/2016</t>
  </si>
  <si>
    <t>GORDON RESEARCH CONFERENCES</t>
  </si>
  <si>
    <t>554807</t>
  </si>
  <si>
    <t>01 45 53 60 55</t>
  </si>
  <si>
    <t>55 Rue Lauriston</t>
  </si>
  <si>
    <t>GORDON CROSSINGS</t>
  </si>
  <si>
    <t>11754729975</t>
  </si>
  <si>
    <t>53176772100024</t>
  </si>
  <si>
    <t>575355</t>
  </si>
  <si>
    <t>04 77 56 40 72</t>
  </si>
  <si>
    <t>Rue De La Telematique</t>
  </si>
  <si>
    <t>GOODSIR</t>
  </si>
  <si>
    <t>GOODSIR ENGLISH</t>
  </si>
  <si>
    <t>82420188042</t>
  </si>
  <si>
    <t>49463007200069</t>
  </si>
  <si>
    <t>684259</t>
  </si>
  <si>
    <t>01 70 82 63 40</t>
  </si>
  <si>
    <t>77000 VAUX LE PENIL</t>
  </si>
  <si>
    <t>25 Route de montereau</t>
  </si>
  <si>
    <t>GOOD LOC PERMIS</t>
  </si>
  <si>
    <t>GOOD LOC PERMIS - SO LUCK PERMIS</t>
  </si>
  <si>
    <t>11770740577</t>
  </si>
  <si>
    <t>89536865200015</t>
  </si>
  <si>
    <t>454795</t>
  </si>
  <si>
    <t>02914</t>
  </si>
  <si>
    <t>06 71 26 72 85</t>
  </si>
  <si>
    <t>54 Rue DES FILATIERS</t>
  </si>
  <si>
    <t>GONTRAN WILFRIED</t>
  </si>
  <si>
    <t>73310639131</t>
  </si>
  <si>
    <t>53923934300038</t>
  </si>
  <si>
    <t>604859</t>
  </si>
  <si>
    <t>81 Rue ALBERT DORY</t>
  </si>
  <si>
    <t>GONTIER JORIS</t>
  </si>
  <si>
    <t>11922199592</t>
  </si>
  <si>
    <t>82540207600012</t>
  </si>
  <si>
    <t>602826</t>
  </si>
  <si>
    <t>06 01 45 28 51</t>
  </si>
  <si>
    <t>6 Rond-point FAVENTINES</t>
  </si>
  <si>
    <t>GONNET AGNES</t>
  </si>
  <si>
    <t>84260282926</t>
  </si>
  <si>
    <t>52927582800018</t>
  </si>
  <si>
    <t>455921</t>
  </si>
  <si>
    <t>02 62 01 43 84</t>
  </si>
  <si>
    <t>989 Avenue DE BOURBON</t>
  </si>
  <si>
    <t>GONNEAU PIERRE JEAN</t>
  </si>
  <si>
    <t>GONNEAU PIERRE JEAN - P'PSI</t>
  </si>
  <si>
    <t>98970364797</t>
  </si>
  <si>
    <t>34059125400032</t>
  </si>
  <si>
    <t>686104</t>
  </si>
  <si>
    <t>06 25 54 23 00</t>
  </si>
  <si>
    <t>2 Rue DU PERRON</t>
  </si>
  <si>
    <t>GONNARD ANDRE</t>
  </si>
  <si>
    <t>84692265069</t>
  </si>
  <si>
    <t>50249971800034</t>
  </si>
  <si>
    <t>616450</t>
  </si>
  <si>
    <t>41 Impasse AMAYEN</t>
  </si>
  <si>
    <t>GONDRAS JEROME</t>
  </si>
  <si>
    <t>GONDRAS JEROME - PROTECH FORMATION</t>
  </si>
  <si>
    <t>93131371913</t>
  </si>
  <si>
    <t>52445680300039</t>
  </si>
  <si>
    <t>593175</t>
  </si>
  <si>
    <t>06 73 87 58 89</t>
  </si>
  <si>
    <t>FONFREDE SUD</t>
  </si>
  <si>
    <t>LE DOMAINE DU BIEN ETRE</t>
  </si>
  <si>
    <t>GONCALVES SANDRA</t>
  </si>
  <si>
    <t>75470145647</t>
  </si>
  <si>
    <t>53970699400016</t>
  </si>
  <si>
    <t>70105</t>
  </si>
  <si>
    <t>03366</t>
  </si>
  <si>
    <t>02 47 96 50 82</t>
  </si>
  <si>
    <t>15 Allée DE BEAULIEU</t>
  </si>
  <si>
    <t>GOMOT PHILIPPE</t>
  </si>
  <si>
    <t>GOMOT PHILIPPE - PHG CONSULTANTS</t>
  </si>
  <si>
    <t>24370104537</t>
  </si>
  <si>
    <t>32130645800050</t>
  </si>
  <si>
    <t>574405</t>
  </si>
  <si>
    <t>03 57 54 11 80</t>
  </si>
  <si>
    <t>80 Rue DE LAXOU</t>
  </si>
  <si>
    <t>GOLDSTEIN SALZARD ET ASSOCIES</t>
  </si>
  <si>
    <t>GOLDSTEIN SALZARD &amp; ASSOCIES</t>
  </si>
  <si>
    <t>41570241257</t>
  </si>
  <si>
    <t>48380206200032</t>
  </si>
  <si>
    <t>534511</t>
  </si>
  <si>
    <t>0158712199</t>
  </si>
  <si>
    <t>1 Rue DE LA BOURSE</t>
  </si>
  <si>
    <t>GOLDATA</t>
  </si>
  <si>
    <t>11754084775</t>
  </si>
  <si>
    <t>37785310600021</t>
  </si>
  <si>
    <t>554170</t>
  </si>
  <si>
    <t>302103274570</t>
  </si>
  <si>
    <t>GRECE - PAIANIA</t>
  </si>
  <si>
    <t>P.O.BOX 126</t>
  </si>
  <si>
    <t>1ST KM - PAIANIAS-MARKOPOULOU AVE</t>
  </si>
  <si>
    <t>GOLDAIR CONGRESS</t>
  </si>
  <si>
    <t>585956</t>
  </si>
  <si>
    <t>06 15 02 44 52</t>
  </si>
  <si>
    <t>29 Boulevard JULES FERRY</t>
  </si>
  <si>
    <t>GOIRAND PIERRE CONSEIL</t>
  </si>
  <si>
    <t>GOIRAND PIERRE</t>
  </si>
  <si>
    <t>11752493975</t>
  </si>
  <si>
    <t>39799789100031</t>
  </si>
  <si>
    <t>508688</t>
  </si>
  <si>
    <t>01 64 68 77 64</t>
  </si>
  <si>
    <t>34 Boulevard DE NESLES</t>
  </si>
  <si>
    <t>29/08/2019</t>
  </si>
  <si>
    <t>GOGEFI FORMATION SA</t>
  </si>
  <si>
    <t>11770104977</t>
  </si>
  <si>
    <t>37754911800034</t>
  </si>
  <si>
    <t>582104</t>
  </si>
  <si>
    <t>05 16 34 65 92</t>
  </si>
  <si>
    <t>114 Rue De la Bugellerie</t>
  </si>
  <si>
    <t>GOFORMA</t>
  </si>
  <si>
    <t>54860129686</t>
  </si>
  <si>
    <t>79004730200035</t>
  </si>
  <si>
    <t>384240</t>
  </si>
  <si>
    <t>01 71 29 67 67</t>
  </si>
  <si>
    <t>32 Avenue De L Opera</t>
  </si>
  <si>
    <t>GOFLUENT</t>
  </si>
  <si>
    <t>11753430375</t>
  </si>
  <si>
    <t>43346752900080</t>
  </si>
  <si>
    <t>566378</t>
  </si>
  <si>
    <t>39 11 19500253</t>
  </si>
  <si>
    <t>Via G. Giacosa, 21 bis</t>
  </si>
  <si>
    <t>GOFAR</t>
  </si>
  <si>
    <t>GOFAR - COMITATO RUDI - ONLUS</t>
  </si>
  <si>
    <t>595743</t>
  </si>
  <si>
    <t>0561232827</t>
  </si>
  <si>
    <t>BP 11423</t>
  </si>
  <si>
    <t>4 bis Rue CLEMENCE ISAURE</t>
  </si>
  <si>
    <t>GOETHE INSTITUT TOULOUSE</t>
  </si>
  <si>
    <t>GOETHE INSTITUT</t>
  </si>
  <si>
    <t>73990001631</t>
  </si>
  <si>
    <t>77574662100041</t>
  </si>
  <si>
    <t>629960</t>
  </si>
  <si>
    <t>03 83 35 44 36</t>
  </si>
  <si>
    <t>39 Rue de la ravinelle</t>
  </si>
  <si>
    <t>GOETHE INSTITUT NANCY</t>
  </si>
  <si>
    <t>41990005154</t>
  </si>
  <si>
    <t>78334597800028</t>
  </si>
  <si>
    <t>16056</t>
  </si>
  <si>
    <t>04 72 77 08 88</t>
  </si>
  <si>
    <t>16 Rue FRANCOIS DAUPHIN</t>
  </si>
  <si>
    <t>GOETHE INSTITUT LYON</t>
  </si>
  <si>
    <t>82690027469</t>
  </si>
  <si>
    <t>77574662100058</t>
  </si>
  <si>
    <t>454199</t>
  </si>
  <si>
    <t>04 42 26 38 37</t>
  </si>
  <si>
    <t>10 Rue MANUEL</t>
  </si>
  <si>
    <t>PELINQ SABINE</t>
  </si>
  <si>
    <t>GOETA PELINQ SABINE CONSULTANT</t>
  </si>
  <si>
    <t>93131141413</t>
  </si>
  <si>
    <t>44835401900011</t>
  </si>
  <si>
    <t>659174</t>
  </si>
  <si>
    <t>97111 MORNE A L EAU</t>
  </si>
  <si>
    <t>1383 Rue FAVROT DAVRAIN</t>
  </si>
  <si>
    <t>GODRAN ITANY MADELY</t>
  </si>
  <si>
    <t>GODRAN ITANY MADELY - IFPR</t>
  </si>
  <si>
    <t>01973305197</t>
  </si>
  <si>
    <t>53351973200044</t>
  </si>
  <si>
    <t>601378</t>
  </si>
  <si>
    <t>06 82 51 62 47</t>
  </si>
  <si>
    <t>APPARTEMENT 11</t>
  </si>
  <si>
    <t>6 Rue DU CHAMP DE MARS</t>
  </si>
  <si>
    <t>GODOT DAMIEN</t>
  </si>
  <si>
    <t>GODOT DAMIEN ALEXIS MARCEL LOUIS</t>
  </si>
  <si>
    <t>28760559876</t>
  </si>
  <si>
    <t>80466477900019</t>
  </si>
  <si>
    <t>639461</t>
  </si>
  <si>
    <t>06 71 00 07 78</t>
  </si>
  <si>
    <t>3 Rue Doriole</t>
  </si>
  <si>
    <t>GODET FLORENCE</t>
  </si>
  <si>
    <t>GODET FLORENCE - C BON SIGNE</t>
  </si>
  <si>
    <t>75170255517</t>
  </si>
  <si>
    <t>89342409300019</t>
  </si>
  <si>
    <t>572445</t>
  </si>
  <si>
    <t>94370 SUCY EN BRIE</t>
  </si>
  <si>
    <t>28 Rue D'ESTIENNE DORVES</t>
  </si>
  <si>
    <t>GODEFROY VERGUET MARIE AGNES</t>
  </si>
  <si>
    <t>11940913394</t>
  </si>
  <si>
    <t>81219972700015</t>
  </si>
  <si>
    <t>677401</t>
  </si>
  <si>
    <t>07 83 37 77 88</t>
  </si>
  <si>
    <t>33240 VAL DE VIRVEE</t>
  </si>
  <si>
    <t>39 Chemin de Croze</t>
  </si>
  <si>
    <t>GODARD SANDRINE</t>
  </si>
  <si>
    <t>75331436633</t>
  </si>
  <si>
    <t>53757560700065</t>
  </si>
  <si>
    <t>508068</t>
  </si>
  <si>
    <t>06 12 42 28 85</t>
  </si>
  <si>
    <t>34150 GIGNAC</t>
  </si>
  <si>
    <t>Villa Giovanna</t>
  </si>
  <si>
    <t>87 Rue des Orjols</t>
  </si>
  <si>
    <t>GOBIN ETIENNE</t>
  </si>
  <si>
    <t>GOBIN ETIENNE - MAINS DU MONDE FORMATIONS</t>
  </si>
  <si>
    <t>91340760534</t>
  </si>
  <si>
    <t>51265716400038</t>
  </si>
  <si>
    <t>631322</t>
  </si>
  <si>
    <t>01 40 31 42 00</t>
  </si>
  <si>
    <t>247 Avenue GAMBETTA</t>
  </si>
  <si>
    <t>GOBELINS CCI PARIS ILE DE FRANCE</t>
  </si>
  <si>
    <t>11756129975</t>
  </si>
  <si>
    <t>89003049700022</t>
  </si>
  <si>
    <t>187562</t>
  </si>
  <si>
    <t>03063</t>
  </si>
  <si>
    <t>02 98 64 90 95</t>
  </si>
  <si>
    <t>BP 344</t>
  </si>
  <si>
    <t>10 Rue BEL AIR</t>
  </si>
  <si>
    <t>GOANEC PERENNOU GENEVIEVE</t>
  </si>
  <si>
    <t>53290466929</t>
  </si>
  <si>
    <t>39993664000040</t>
  </si>
  <si>
    <t>648164</t>
  </si>
  <si>
    <t>06 17 45 26 05</t>
  </si>
  <si>
    <t>5 Rue TONI MORRISON</t>
  </si>
  <si>
    <t>GOALMAP AIX EN PROVENCE</t>
  </si>
  <si>
    <t>GOALMAP</t>
  </si>
  <si>
    <t>11756027775</t>
  </si>
  <si>
    <t>81207423500068</t>
  </si>
  <si>
    <t>646179</t>
  </si>
  <si>
    <t>06 12 29 74 60</t>
  </si>
  <si>
    <t>19 Rue GUILLAUME GROOTAERS</t>
  </si>
  <si>
    <t>GO LEARNING</t>
  </si>
  <si>
    <t>52440792944</t>
  </si>
  <si>
    <t>82503693200010</t>
  </si>
  <si>
    <t>N'existe plus sur le site infogreffe.fr</t>
  </si>
  <si>
    <t>459203</t>
  </si>
  <si>
    <t>03 88 48 88 48</t>
  </si>
  <si>
    <t>Zone Artisanale Du Thal</t>
  </si>
  <si>
    <t>51 Rue Du General Leclerc</t>
  </si>
  <si>
    <t>GO FORMATIONS 67</t>
  </si>
  <si>
    <t>42670488267</t>
  </si>
  <si>
    <t>78928145800016</t>
  </si>
  <si>
    <t>514380</t>
  </si>
  <si>
    <t>03 83 43 42 42</t>
  </si>
  <si>
    <t>54200 TOUL</t>
  </si>
  <si>
    <t>POLE INDUSTRIEL TOUL EUROPE</t>
  </si>
  <si>
    <t>430 Rue MARIE MARVINGT</t>
  </si>
  <si>
    <t>GO FORMATIONS 54 TOUL</t>
  </si>
  <si>
    <t>41540249654</t>
  </si>
  <si>
    <t>40486684000071</t>
  </si>
  <si>
    <t>662549</t>
  </si>
  <si>
    <t>03 87 62 63 64</t>
  </si>
  <si>
    <t>4 Rue Du Longuenot</t>
  </si>
  <si>
    <t>GO FORMATION 57 WOIPPY</t>
  </si>
  <si>
    <t>GO FORMATION 57</t>
  </si>
  <si>
    <t>41570307857</t>
  </si>
  <si>
    <t>53910853000012</t>
  </si>
  <si>
    <t>440747</t>
  </si>
  <si>
    <t>POLE INDUSTRIEL TOUL EUROPE SECTEUR B</t>
  </si>
  <si>
    <t>GO FORM'ACTION</t>
  </si>
  <si>
    <t>41540256854</t>
  </si>
  <si>
    <t>49299343100013</t>
  </si>
  <si>
    <t>619991</t>
  </si>
  <si>
    <t>09AEH</t>
  </si>
  <si>
    <t>03 63 33 52 78</t>
  </si>
  <si>
    <t>15 Rue Des Baronnes</t>
  </si>
  <si>
    <t>GO ELAN</t>
  </si>
  <si>
    <t>GO ELAN CABINET DE PSYCHOMOTRICITE BLERVAQUE</t>
  </si>
  <si>
    <t>27390114139</t>
  </si>
  <si>
    <t>81040456600046</t>
  </si>
  <si>
    <t>554765</t>
  </si>
  <si>
    <t>GO  FORM'ACTION ALSACE</t>
  </si>
  <si>
    <t>42670565767</t>
  </si>
  <si>
    <t>81333401800013</t>
  </si>
  <si>
    <t>532680</t>
  </si>
  <si>
    <t>04 67 96 80 82</t>
  </si>
  <si>
    <t>31620 VILLENEUVE LES BOULOC</t>
  </si>
  <si>
    <t>8 De La Tuilerie</t>
  </si>
  <si>
    <t>GNOSIA</t>
  </si>
  <si>
    <t>91300341430</t>
  </si>
  <si>
    <t>48144652400037</t>
  </si>
  <si>
    <t>583248</t>
  </si>
  <si>
    <t>44 845 345 4351</t>
  </si>
  <si>
    <t>4 COLEMAN STREET</t>
  </si>
  <si>
    <t>GNM HEALTHCARE CONSULTING LTD</t>
  </si>
  <si>
    <t>663645</t>
  </si>
  <si>
    <t>03 88 14 16 49</t>
  </si>
  <si>
    <t>4 Rue DES VEAUX</t>
  </si>
  <si>
    <t>GNI FORMATION</t>
  </si>
  <si>
    <t>44670690567</t>
  </si>
  <si>
    <t>90153469300014</t>
  </si>
  <si>
    <t>568223</t>
  </si>
  <si>
    <t>04 50 44 74 12</t>
  </si>
  <si>
    <t>405 Route D'ENTREDOZON</t>
  </si>
  <si>
    <t>GM2S ST JORIOZ</t>
  </si>
  <si>
    <t>GM2S</t>
  </si>
  <si>
    <t>82740275474</t>
  </si>
  <si>
    <t>47985634600016</t>
  </si>
  <si>
    <t>662732</t>
  </si>
  <si>
    <t>02 72 47 10 16</t>
  </si>
  <si>
    <t>49140 MARCE</t>
  </si>
  <si>
    <t>Aeroport Angers Marce</t>
  </si>
  <si>
    <t>GMTA VIATION FORMATION</t>
  </si>
  <si>
    <t>52720183172</t>
  </si>
  <si>
    <t>52407047100023</t>
  </si>
  <si>
    <t>669027</t>
  </si>
  <si>
    <t>06 10 08 13 84</t>
  </si>
  <si>
    <t>5 Impasse de la colombette</t>
  </si>
  <si>
    <t>GMP FORMATION TOULOUSE</t>
  </si>
  <si>
    <t>GMP FORMATION</t>
  </si>
  <si>
    <t>76311232031</t>
  </si>
  <si>
    <t>95306547100013</t>
  </si>
  <si>
    <t>639655</t>
  </si>
  <si>
    <t>07 82 31 09 41</t>
  </si>
  <si>
    <t>43 Rue Carnot</t>
  </si>
  <si>
    <t>GMH</t>
  </si>
  <si>
    <t>84740369974</t>
  </si>
  <si>
    <t>85341950500013</t>
  </si>
  <si>
    <t>621730</t>
  </si>
  <si>
    <t>GMED</t>
  </si>
  <si>
    <t>11755982075</t>
  </si>
  <si>
    <t>83902252200016</t>
  </si>
  <si>
    <t>650560</t>
  </si>
  <si>
    <t>06 09 89 35 42</t>
  </si>
  <si>
    <t>49360 MAULEVRIER</t>
  </si>
  <si>
    <t>22 Rue marquise de barol</t>
  </si>
  <si>
    <t>GM CONSEIL FORMATION</t>
  </si>
  <si>
    <t>52490300149</t>
  </si>
  <si>
    <t>79945957300017</t>
  </si>
  <si>
    <t>626715</t>
  </si>
  <si>
    <t>05 56 34 41 34</t>
  </si>
  <si>
    <t>IMMEUBLE MARGAUX LA TRIADE</t>
  </si>
  <si>
    <t>147 Avenue DE LA SOMME</t>
  </si>
  <si>
    <t>GLOTTE TROTTERS MERIGNAC</t>
  </si>
  <si>
    <t>GLOTTE TROTTERS</t>
  </si>
  <si>
    <t>72331003333</t>
  </si>
  <si>
    <t>81261089700017</t>
  </si>
  <si>
    <t>676731</t>
  </si>
  <si>
    <t>06 12 75 86 09</t>
  </si>
  <si>
    <t>165 D Rue DE VAUGIRARD</t>
  </si>
  <si>
    <t>GLORIA GROUP</t>
  </si>
  <si>
    <t>11755898675</t>
  </si>
  <si>
    <t>85053966900018</t>
  </si>
  <si>
    <t>632960</t>
  </si>
  <si>
    <t>07 68 57 09 11</t>
  </si>
  <si>
    <t>91860 EPINAY SOUS SENART</t>
  </si>
  <si>
    <t>4 Rue Georges Bizet</t>
  </si>
  <si>
    <t>GLORI</t>
  </si>
  <si>
    <t>11910888691</t>
  </si>
  <si>
    <t>89456052300017</t>
  </si>
  <si>
    <t>632727</t>
  </si>
  <si>
    <t>04 27 81 94 37</t>
  </si>
  <si>
    <t>1 Rue Mulatière</t>
  </si>
  <si>
    <t>GLOBE 42</t>
  </si>
  <si>
    <t>GLOBE 42 ESPACE SOCIAL ET DE SANTE PARTICIPATIF - ESSP</t>
  </si>
  <si>
    <t>84420335142</t>
  </si>
  <si>
    <t>79223106000023</t>
  </si>
  <si>
    <t>574417</t>
  </si>
  <si>
    <t>06 84 80 30 35</t>
  </si>
  <si>
    <t>609 Avenue Leonard De Vinci</t>
  </si>
  <si>
    <t>GLOBAL-E-SENS</t>
  </si>
  <si>
    <t>11910989791</t>
  </si>
  <si>
    <t>81303842900029</t>
  </si>
  <si>
    <t>441569</t>
  </si>
  <si>
    <t>77170 BRIE COMTE ROBERT</t>
  </si>
  <si>
    <t>7 Rue DU PETIT BICETRE</t>
  </si>
  <si>
    <t>04/07/2018</t>
  </si>
  <si>
    <t>GLOBALESCENCE</t>
  </si>
  <si>
    <t>11770590277</t>
  </si>
  <si>
    <t>53160307400026</t>
  </si>
  <si>
    <t>467339</t>
  </si>
  <si>
    <t>0144263989</t>
  </si>
  <si>
    <t>91080 COURCOURONNES</t>
  </si>
  <si>
    <t>307 Square des Champs Elysee</t>
  </si>
  <si>
    <t>GLOBAL TRAINING FORMATION</t>
  </si>
  <si>
    <t>11910611891</t>
  </si>
  <si>
    <t>50054111500027</t>
  </si>
  <si>
    <t>543937</t>
  </si>
  <si>
    <t>06 09 48 09 17</t>
  </si>
  <si>
    <t>16 LES JARDINS DU COMTAL</t>
  </si>
  <si>
    <t>GLOBAL PRO FORMATION</t>
  </si>
  <si>
    <t>84420287242</t>
  </si>
  <si>
    <t>81887088300019</t>
  </si>
  <si>
    <t>pas datadock/qualiopi</t>
  </si>
  <si>
    <t>590794</t>
  </si>
  <si>
    <t>08206</t>
  </si>
  <si>
    <t>01 55 62 68 48</t>
  </si>
  <si>
    <t>1 Place Des Degres</t>
  </si>
  <si>
    <t>GMS</t>
  </si>
  <si>
    <t>GLOBAL MEDIA SANTE</t>
  </si>
  <si>
    <t>11922209992</t>
  </si>
  <si>
    <t>42242206300079</t>
  </si>
  <si>
    <t>547219</t>
  </si>
  <si>
    <t>06 85 96 19 20</t>
  </si>
  <si>
    <t>LES TERRASSES BATIMENT F</t>
  </si>
  <si>
    <t>151 Impasse DE LA SUMERIE</t>
  </si>
  <si>
    <t>GLOBAL LANGUAGE SERVICES</t>
  </si>
  <si>
    <t>93060778206</t>
  </si>
  <si>
    <t>81894655000022</t>
  </si>
  <si>
    <t>478829</t>
  </si>
  <si>
    <t>01 78 15 34 00</t>
  </si>
  <si>
    <t>100 Avenue ALBERT 1ER</t>
  </si>
  <si>
    <t>GLOBAL KNOWLEDGE NETWORK FRANCE</t>
  </si>
  <si>
    <t>11921586292</t>
  </si>
  <si>
    <t>40394420000142</t>
  </si>
  <si>
    <t>604355</t>
  </si>
  <si>
    <t>01 58 69 17 90</t>
  </si>
  <si>
    <t>18 Rue DE L'AVENIR</t>
  </si>
  <si>
    <t>02/09/2019</t>
  </si>
  <si>
    <t>GIST</t>
  </si>
  <si>
    <t>GLOBAL INTERNATIONAL SECURITY TRAINING</t>
  </si>
  <si>
    <t>11930605593</t>
  </si>
  <si>
    <t>52498447300016</t>
  </si>
  <si>
    <t>594271</t>
  </si>
  <si>
    <t>1 866 966 4483</t>
  </si>
  <si>
    <t>64 Beaver Street, # 352</t>
  </si>
  <si>
    <t>GLOBAL HIV VACCINE ENTERPRISE</t>
  </si>
  <si>
    <t>633653</t>
  </si>
  <si>
    <t>07 71 77 40 45</t>
  </si>
  <si>
    <t>53 Rue FENELON</t>
  </si>
  <si>
    <t>GLOBAL EXAM</t>
  </si>
  <si>
    <t>11922317992</t>
  </si>
  <si>
    <t>79524639600019</t>
  </si>
  <si>
    <t>595226</t>
  </si>
  <si>
    <t>1 631 303 3007</t>
  </si>
  <si>
    <t>ETATS UNIS - HAUPPAUGE</t>
  </si>
  <si>
    <t>1304 TOWNLINE ROAD</t>
  </si>
  <si>
    <t>11/02/2019</t>
  </si>
  <si>
    <t>GLOBAL EPISTEME</t>
  </si>
  <si>
    <t>604136</t>
  </si>
  <si>
    <t>44 1865 849841</t>
  </si>
  <si>
    <t>ROYAUME-UNI - KIDLINGTON</t>
  </si>
  <si>
    <t>The Kidlington Centre</t>
  </si>
  <si>
    <t>GLOBAL ENGAGE LTD</t>
  </si>
  <si>
    <t>678168</t>
  </si>
  <si>
    <t>1 609 751 7402</t>
  </si>
  <si>
    <t>GEST GROUP</t>
  </si>
  <si>
    <t>GLOBAL EMBOLIZATION SYMPOSIUM &amp; TECHNOLOGIES</t>
  </si>
  <si>
    <t>684247</t>
  </si>
  <si>
    <t>04 68 82 46 88</t>
  </si>
  <si>
    <t>358 RAMBLA HELIOS TECNOSUD2</t>
  </si>
  <si>
    <t>GLOBAL DYNAMICS</t>
  </si>
  <si>
    <t>GLOBAL DYNAMICS - ADEO INFORMATIQUE</t>
  </si>
  <si>
    <t>91660153866</t>
  </si>
  <si>
    <t>53000204700039</t>
  </si>
  <si>
    <t>571404</t>
  </si>
  <si>
    <t>0609135241</t>
  </si>
  <si>
    <t>19 Rue DU COMMANDANT COUSTEAU</t>
  </si>
  <si>
    <t>GLOBAL ADVANCED DENTISTRY</t>
  </si>
  <si>
    <t>75331068433</t>
  </si>
  <si>
    <t>51525453000030</t>
  </si>
  <si>
    <t>488409</t>
  </si>
  <si>
    <t>01413318195</t>
  </si>
  <si>
    <t>G4 0BA- A101 Govan Mbeki building</t>
  </si>
  <si>
    <t>70 Rue COWCADDENS</t>
  </si>
  <si>
    <t>GCU</t>
  </si>
  <si>
    <t>GLASGOW CALEDONIAN UNIVERSITY</t>
  </si>
  <si>
    <t>548649</t>
  </si>
  <si>
    <t>0157676733</t>
  </si>
  <si>
    <t>20 Rue ROUGET DE L'ISLE</t>
  </si>
  <si>
    <t>30/08/2016</t>
  </si>
  <si>
    <t>GLACIER FORMATION ET CONSEIL</t>
  </si>
  <si>
    <t>11921948992</t>
  </si>
  <si>
    <t>48744240200029</t>
  </si>
  <si>
    <t>605827</t>
  </si>
  <si>
    <t>09 67 39 35 20</t>
  </si>
  <si>
    <t>CAP ALPHA</t>
  </si>
  <si>
    <t>9 Avenue de l'Europe</t>
  </si>
  <si>
    <t>GL-BIOCONTROL</t>
  </si>
  <si>
    <t>GL BIOCONTROL</t>
  </si>
  <si>
    <t>91300297330</t>
  </si>
  <si>
    <t>50534044800032</t>
  </si>
  <si>
    <t>665680</t>
  </si>
  <si>
    <t>06 72 76 03 11</t>
  </si>
  <si>
    <t>20 Boulevard du 26ème Rgt D Infanterie</t>
  </si>
  <si>
    <t>GKRH</t>
  </si>
  <si>
    <t>GKRH - CABINET PEP</t>
  </si>
  <si>
    <t>44540388554</t>
  </si>
  <si>
    <t>88463156500014</t>
  </si>
  <si>
    <t>664923</t>
  </si>
  <si>
    <t>29 Route de Feurs</t>
  </si>
  <si>
    <t>GIROUD PIERRE</t>
  </si>
  <si>
    <t>84691965669</t>
  </si>
  <si>
    <t>51477627700063</t>
  </si>
  <si>
    <t>463589</t>
  </si>
  <si>
    <t>06 78 20 86 35</t>
  </si>
  <si>
    <t>26190 ST JEAN EN ROYANS</t>
  </si>
  <si>
    <t>58 Rue JEAN JAURES</t>
  </si>
  <si>
    <t>GIROUD FRANCE - PASTEL RH</t>
  </si>
  <si>
    <t>82380518738</t>
  </si>
  <si>
    <t>51311117900034</t>
  </si>
  <si>
    <t>657335</t>
  </si>
  <si>
    <t>15 Rue DE MALAGA</t>
  </si>
  <si>
    <t>GIRME CELINE</t>
  </si>
  <si>
    <t>76660258466</t>
  </si>
  <si>
    <t>89004620400016</t>
  </si>
  <si>
    <t>675015</t>
  </si>
  <si>
    <t>06 51 15 44 83</t>
  </si>
  <si>
    <t>100 Rue des fougères</t>
  </si>
  <si>
    <t>GIRERD COLINE</t>
  </si>
  <si>
    <t>84691864369</t>
  </si>
  <si>
    <t>89853547100012</t>
  </si>
  <si>
    <t>678156</t>
  </si>
  <si>
    <t>06 33 62 99 32</t>
  </si>
  <si>
    <t>39 Rue SAINT MICHEL</t>
  </si>
  <si>
    <t>GIRAUD MATHIEU</t>
  </si>
  <si>
    <t>GIRAUD MATHIEU - ACTITUDE</t>
  </si>
  <si>
    <t>76341186534</t>
  </si>
  <si>
    <t>88378783000016</t>
  </si>
  <si>
    <t>523434</t>
  </si>
  <si>
    <t>06 86 38 66 01</t>
  </si>
  <si>
    <t>74150 RUMILLY</t>
  </si>
  <si>
    <t>52 Rue MONTPELLAZ</t>
  </si>
  <si>
    <t>GIRAUD LUC</t>
  </si>
  <si>
    <t>82740306474</t>
  </si>
  <si>
    <t>53901769900015</t>
  </si>
  <si>
    <t>Organisme à recréer car nouvelle adresse, nouveau siret, nouveau n° déclaration</t>
  </si>
  <si>
    <t>585099</t>
  </si>
  <si>
    <t>06 76 82 67 88</t>
  </si>
  <si>
    <t>74540 CHAPEIRY</t>
  </si>
  <si>
    <t>LES GRANGES</t>
  </si>
  <si>
    <t>8 Impasse DE L'EAU SALEE</t>
  </si>
  <si>
    <t>GIRAUD LAURENT</t>
  </si>
  <si>
    <t>84740448174</t>
  </si>
  <si>
    <t>83439051000024</t>
  </si>
  <si>
    <t>586912</t>
  </si>
  <si>
    <t>27 Rue RABELAIS</t>
  </si>
  <si>
    <t>GIRAUD DEROUET</t>
  </si>
  <si>
    <t>75860158786</t>
  </si>
  <si>
    <t>81529363400011</t>
  </si>
  <si>
    <t>681210</t>
  </si>
  <si>
    <t>06 40 41 18 38</t>
  </si>
  <si>
    <t>265 Chemin DU DEVIN</t>
  </si>
  <si>
    <t>GIRAUD CLAIRE</t>
  </si>
  <si>
    <t>GIRAUD CLAIRE - LIBELLUP</t>
  </si>
  <si>
    <t>93840473484</t>
  </si>
  <si>
    <t>35285275000046</t>
  </si>
  <si>
    <t>543720</t>
  </si>
  <si>
    <t>07252</t>
  </si>
  <si>
    <t>03 25 76 98 85</t>
  </si>
  <si>
    <t>GIRARDOT ERIC LES SENS DE BIEN ETRE GROUPE LSBE</t>
  </si>
  <si>
    <t>GIRARDOT ERIC LES SENS DE BIEN ETRE GROUPE</t>
  </si>
  <si>
    <t>21100073610</t>
  </si>
  <si>
    <t>42812207100023</t>
  </si>
  <si>
    <t>620233</t>
  </si>
  <si>
    <t>06 61 80 87 80</t>
  </si>
  <si>
    <t>73800 STE HELENE DU LAC</t>
  </si>
  <si>
    <t>22 Rue LES BERTETTES</t>
  </si>
  <si>
    <t>GIRARDET JULIE</t>
  </si>
  <si>
    <t>GIRARDET JULIE - ANTONE ET LINETTE</t>
  </si>
  <si>
    <t>84730215773</t>
  </si>
  <si>
    <t>49483287600028</t>
  </si>
  <si>
    <t>609274</t>
  </si>
  <si>
    <t>06 84 04 64 32</t>
  </si>
  <si>
    <t>55 Rue DE LA MUSAU</t>
  </si>
  <si>
    <t>GIRARDAT JACQUELINE</t>
  </si>
  <si>
    <t>44670641067</t>
  </si>
  <si>
    <t>84968234900014</t>
  </si>
  <si>
    <t>650018</t>
  </si>
  <si>
    <t>06 11 95 60 88</t>
  </si>
  <si>
    <t>46 Rue du rempart</t>
  </si>
  <si>
    <t>GIRAFE ID TOURS</t>
  </si>
  <si>
    <t>GIRAFE ID</t>
  </si>
  <si>
    <t>24370409437</t>
  </si>
  <si>
    <t>85052355600023</t>
  </si>
  <si>
    <t>513052</t>
  </si>
  <si>
    <t>04 72 40 43 23</t>
  </si>
  <si>
    <t>Immeuble Les Gemaux I</t>
  </si>
  <si>
    <t>50 Cours DE LA REPUBLIQUE CS 90198</t>
  </si>
  <si>
    <t>GIPAL</t>
  </si>
  <si>
    <t>GIPAL FORMATION</t>
  </si>
  <si>
    <t>8269P784369</t>
  </si>
  <si>
    <t>18693013700044</t>
  </si>
  <si>
    <t>665277</t>
  </si>
  <si>
    <t>02 32 84 57 90</t>
  </si>
  <si>
    <t>76170 LILLEBONNE</t>
  </si>
  <si>
    <t>ZAC du Manoir</t>
  </si>
  <si>
    <t>GIP RESTAURATION</t>
  </si>
  <si>
    <t>GIP RESTAURATION CENTRE HOSPITALIER LILLEBONNE</t>
  </si>
  <si>
    <t>18760914400022</t>
  </si>
  <si>
    <t>463279</t>
  </si>
  <si>
    <t>05 62 11 38 34</t>
  </si>
  <si>
    <t>BP 53566</t>
  </si>
  <si>
    <t>134 Route D ESPAGNE</t>
  </si>
  <si>
    <t>GIP RESSOURCES &amp; TERRITOIRES MIDI PYRENEES</t>
  </si>
  <si>
    <t>73310521931</t>
  </si>
  <si>
    <t>18310903200031</t>
  </si>
  <si>
    <t>305005</t>
  </si>
  <si>
    <t>05 40 54 70 83</t>
  </si>
  <si>
    <t>CS 81499</t>
  </si>
  <si>
    <t>5 Rue Joseph de Carayon Latour</t>
  </si>
  <si>
    <t>GIP FCIP AQUITAINE</t>
  </si>
  <si>
    <t>GIP POUR LA FORMATION ET L'INSERTION PROFESSIONNELLE D'AQUITAINE</t>
  </si>
  <si>
    <t>7233P020633</t>
  </si>
  <si>
    <t>18330041700015</t>
  </si>
  <si>
    <t>311832</t>
  </si>
  <si>
    <t>01 44 62 39 50</t>
  </si>
  <si>
    <t>12 Boulevard D'INDOCHINE</t>
  </si>
  <si>
    <t>GIP FCIP PARIS</t>
  </si>
  <si>
    <t>GIP POUR LA FORMATION CONTINUE ET L'INSERTION PROFESSIONNELLE PARIS</t>
  </si>
  <si>
    <t>11753771575</t>
  </si>
  <si>
    <t>18751265200020</t>
  </si>
  <si>
    <t>309928</t>
  </si>
  <si>
    <t>0555114120</t>
  </si>
  <si>
    <t>Rectorat de l'académie de Limoges CS 23124</t>
  </si>
  <si>
    <t>13 Rue François Chénieux</t>
  </si>
  <si>
    <t>GIP FCIP LIMOGES</t>
  </si>
  <si>
    <t>GIP POUR LA FORMATION CONTINUE ET L'INSERTION PROFESSIONNELLE LIMOGES</t>
  </si>
  <si>
    <t>7487P003387</t>
  </si>
  <si>
    <t>18873703500017</t>
  </si>
  <si>
    <t>339532</t>
  </si>
  <si>
    <t>04 42 90 41 00</t>
  </si>
  <si>
    <t>Les Pléiades 1 Bât C</t>
  </si>
  <si>
    <t>860 Rue René Descartes</t>
  </si>
  <si>
    <t>GIP FCIP AIX MARSEILLE</t>
  </si>
  <si>
    <t>GIP POUR LA FORMATION CONTINUE ET L'INSERTION PROFESSIONNELLE ACADEMIE AIX MARSEILLE</t>
  </si>
  <si>
    <t>9313P009713</t>
  </si>
  <si>
    <t>18133713000023</t>
  </si>
  <si>
    <t>85601</t>
  </si>
  <si>
    <t>05897</t>
  </si>
  <si>
    <t>05 55 43 99 00</t>
  </si>
  <si>
    <t>18 D Ariane</t>
  </si>
  <si>
    <t>GIP OKANTIS LIMOGES</t>
  </si>
  <si>
    <t>GIP OKANTIS SITE DE LIMOGES</t>
  </si>
  <si>
    <t>644456</t>
  </si>
  <si>
    <t>05 32 26 33 10</t>
  </si>
  <si>
    <t>Immeuble le Phénix  3e Bat A</t>
  </si>
  <si>
    <t>118 Route d’Espagne</t>
  </si>
  <si>
    <t>ORU OCCITANIE</t>
  </si>
  <si>
    <t>GIP OBSERVATOIRE REGIONAL DES URGENCES ORU OCCITANIE</t>
  </si>
  <si>
    <t>76311069231</t>
  </si>
  <si>
    <t>13002451600028</t>
  </si>
  <si>
    <t>487272</t>
  </si>
  <si>
    <t>0296013722</t>
  </si>
  <si>
    <t>CS 30054</t>
  </si>
  <si>
    <t>7 Rue DU SABOT - ZOOPOLE</t>
  </si>
  <si>
    <t>GIP LABOCEA PLOUFRAGAN</t>
  </si>
  <si>
    <t>53220854922</t>
  </si>
  <si>
    <t>13000208200043</t>
  </si>
  <si>
    <t>152523</t>
  </si>
  <si>
    <t>01876</t>
  </si>
  <si>
    <t>02 98 98 66 82</t>
  </si>
  <si>
    <t>CS 16003</t>
  </si>
  <si>
    <t>18 Hent Glaz</t>
  </si>
  <si>
    <t>GIP IFPS QUIMPER CORNOUAILLE</t>
  </si>
  <si>
    <t>5329P016129</t>
  </si>
  <si>
    <t>18290904400014</t>
  </si>
  <si>
    <t>424432</t>
  </si>
  <si>
    <t>04 67 15 82 82</t>
  </si>
  <si>
    <t>1787 Avenue Albert Einstein</t>
  </si>
  <si>
    <t>23/09/2021</t>
  </si>
  <si>
    <t>GIP FORMAVIE</t>
  </si>
  <si>
    <t>9134P537234</t>
  </si>
  <si>
    <t>18340019100031</t>
  </si>
  <si>
    <t>478398</t>
  </si>
  <si>
    <t>03 80 41 08 32</t>
  </si>
  <si>
    <t>site campus - service dava</t>
  </si>
  <si>
    <t>3 Avenue alain savary</t>
  </si>
  <si>
    <t>GIP FTLV BOURGOGNE</t>
  </si>
  <si>
    <t>GIP FORMATION TOUT AU LONG DE LA VIE DE BOURGOGNE</t>
  </si>
  <si>
    <t>26210350121</t>
  </si>
  <si>
    <t>18210026300025</t>
  </si>
  <si>
    <t>316775</t>
  </si>
  <si>
    <t>04 89 15 20 93</t>
  </si>
  <si>
    <t>RECTORAT</t>
  </si>
  <si>
    <t>53 Avenue CAP DE CROIX</t>
  </si>
  <si>
    <t>GIP FIPAN</t>
  </si>
  <si>
    <t>GIP FORMATION ET INTERVENTION PROFESSIONNELLES DE L'ACADEMIE DE NICE</t>
  </si>
  <si>
    <t>93060554106</t>
  </si>
  <si>
    <t>18061919900011</t>
  </si>
  <si>
    <t>647100</t>
  </si>
  <si>
    <t>05 31 08 39 60</t>
  </si>
  <si>
    <t>75 Rue ST ROCH</t>
  </si>
  <si>
    <t>GIP FCIP TOULOUSE</t>
  </si>
  <si>
    <t>GIP FORMATION ET CERTIFICATION POUR L'INSERTION PROFESSIONNELLE</t>
  </si>
  <si>
    <t>18310907300027</t>
  </si>
  <si>
    <t>342919</t>
  </si>
  <si>
    <t>02 51 86 30 33</t>
  </si>
  <si>
    <t>BP 72616</t>
  </si>
  <si>
    <t>8-10 Rue Général Margueritte</t>
  </si>
  <si>
    <t>07/12/2016</t>
  </si>
  <si>
    <t>GIP FCIP EXPERIENCE NANTES</t>
  </si>
  <si>
    <t>GIP FORMATION CONTINUE INSERTION PROFESSIONNELLE EXPERIENCE - SIEGE</t>
  </si>
  <si>
    <t>52440419544</t>
  </si>
  <si>
    <t>18440919100014</t>
  </si>
  <si>
    <t>483138</t>
  </si>
  <si>
    <t>05 94 27 22 24</t>
  </si>
  <si>
    <t>BP 6011</t>
  </si>
  <si>
    <t>RECTORAT DE GUYANE</t>
  </si>
  <si>
    <t>GIP FCIP GUYANE</t>
  </si>
  <si>
    <t>GIP FORMATION CONTINUE INSERTION PROFESSIONNELLE DE LA GUYANE</t>
  </si>
  <si>
    <t>96973038197</t>
  </si>
  <si>
    <t>13000428600014</t>
  </si>
  <si>
    <t>480538</t>
  </si>
  <si>
    <t>02 62 96 70 15</t>
  </si>
  <si>
    <t>BATIMENT COSINUS</t>
  </si>
  <si>
    <t>8 Rue HENRI CORNU</t>
  </si>
  <si>
    <t>GIP FCIP LA REUNION</t>
  </si>
  <si>
    <t>GIP FORMATION CONTINUE ET INSERTION PROFESSIONNELLE REUNION</t>
  </si>
  <si>
    <t>98970312397</t>
  </si>
  <si>
    <t>18974221600022</t>
  </si>
  <si>
    <t>344515</t>
  </si>
  <si>
    <t>01 57 02 67 98</t>
  </si>
  <si>
    <t>12 Rue GEORGES ENESCO</t>
  </si>
  <si>
    <t>GIP FCIP CRETEIL</t>
  </si>
  <si>
    <t>GIP FORMATION CONTINUE ET INSERTION PROFESSIONNELLE DE L'ACADEMIE DE CRETEIL</t>
  </si>
  <si>
    <t>1194P003394</t>
  </si>
  <si>
    <t>18940910500013</t>
  </si>
  <si>
    <t>632788</t>
  </si>
  <si>
    <t>02 69 61 61 31</t>
  </si>
  <si>
    <t>RECTORAT DE MAYOTTE</t>
  </si>
  <si>
    <t>Rue SARANGUE</t>
  </si>
  <si>
    <t>GIP FCIP DE MAYOTTE</t>
  </si>
  <si>
    <t>GIP FORMATION CONTINUE ET INSERTION PROFESSIONNELLE - GIP FCIP DE MAYOTTE</t>
  </si>
  <si>
    <t>06973245597</t>
  </si>
  <si>
    <t>13002297300015</t>
  </si>
  <si>
    <t>320523</t>
  </si>
  <si>
    <t>03 88 23 36 00</t>
  </si>
  <si>
    <t>2 Rue Adolphe Seyboth</t>
  </si>
  <si>
    <t>GIP FCIP STRASBOURG</t>
  </si>
  <si>
    <t>GIP FORMATION CONTINUE ET INSERTION PROFESSIONNELLE</t>
  </si>
  <si>
    <t>42670312967</t>
  </si>
  <si>
    <t>18671553800036</t>
  </si>
  <si>
    <t>337778</t>
  </si>
  <si>
    <t>01 30 83 48 75</t>
  </si>
  <si>
    <t>19 Avenue DU CENTRE</t>
  </si>
  <si>
    <t>GIP FCIP DE VERSAILLES</t>
  </si>
  <si>
    <t>GIP FORMATION CONTINUE ET INSERTION PROF</t>
  </si>
  <si>
    <t>1178P004278</t>
  </si>
  <si>
    <t>18780913200041</t>
  </si>
  <si>
    <t>215326</t>
  </si>
  <si>
    <t>03 22 80 54 10</t>
  </si>
  <si>
    <t>20 Boulevard d'Alsace Lorraine</t>
  </si>
  <si>
    <t>GIP FORINVAL DE L'ACADEMIE D'AMIENS</t>
  </si>
  <si>
    <t>22800115580</t>
  </si>
  <si>
    <t>18800864300010</t>
  </si>
  <si>
    <t>344011</t>
  </si>
  <si>
    <t>08 00 14 15 15</t>
  </si>
  <si>
    <t>Mini Parc</t>
  </si>
  <si>
    <t>5 Rue rolland garros</t>
  </si>
  <si>
    <t>GIP FIPAG EYBENS</t>
  </si>
  <si>
    <t>GIP FIPAG</t>
  </si>
  <si>
    <t>8238P349038</t>
  </si>
  <si>
    <t>18383011600020</t>
  </si>
  <si>
    <t>305613</t>
  </si>
  <si>
    <t>03 62 59 52 43</t>
  </si>
  <si>
    <t>111 Avenue De Dunkerque</t>
  </si>
  <si>
    <t>GIP FCIP EDUCATION FORMATION TOUT AU LONG DE LA VIE LILLE</t>
  </si>
  <si>
    <t>GIP FCIP EDUCATION ET FORMATION TOUT AU LONG DE LA VIE</t>
  </si>
  <si>
    <t>3159P009759</t>
  </si>
  <si>
    <t>18592161600057</t>
  </si>
  <si>
    <t>348594</t>
  </si>
  <si>
    <t>05 49 39 62 01</t>
  </si>
  <si>
    <t>86130 JAUNAY MARIGNY</t>
  </si>
  <si>
    <t>teleport 5 - LP2I - 3ème étage</t>
  </si>
  <si>
    <t>Avenue du parc du futur</t>
  </si>
  <si>
    <t>GIP FCIP POITIERS</t>
  </si>
  <si>
    <t>GIP FCIP DE L'ACADEMIE DE POITIERS</t>
  </si>
  <si>
    <t>5486P003386</t>
  </si>
  <si>
    <t>18860907700048</t>
  </si>
  <si>
    <t>392662</t>
  </si>
  <si>
    <t>05 96 64 83 83</t>
  </si>
  <si>
    <t>4 Rue PERE DELAWARDE DESROCHERS</t>
  </si>
  <si>
    <t>GIP FCIP MARTINIQUE</t>
  </si>
  <si>
    <t>GIP FCIP DE L'ACADEMIE DE MARTINIQUE</t>
  </si>
  <si>
    <t>97970212397</t>
  </si>
  <si>
    <t>18972905600011</t>
  </si>
  <si>
    <t>481154</t>
  </si>
  <si>
    <t>05 90 89 05 68</t>
  </si>
  <si>
    <t>ET INDUSTRIE</t>
  </si>
  <si>
    <t>ANGLE DES RUES ROBERT FULTON</t>
  </si>
  <si>
    <t>GIP DAIFI</t>
  </si>
  <si>
    <t>GIP DISPOSITIF ACADEMIQUE D'INSERTION DE FORMATION ET D'INGIENERIE</t>
  </si>
  <si>
    <t>9597P001297</t>
  </si>
  <si>
    <t>18971016300032</t>
  </si>
  <si>
    <t>309400</t>
  </si>
  <si>
    <t>03 80 28 46 46</t>
  </si>
  <si>
    <t>21 ter Françoise Giroud</t>
  </si>
  <si>
    <t>GIP CPAGE</t>
  </si>
  <si>
    <t>26210202421</t>
  </si>
  <si>
    <t>18210025500039</t>
  </si>
  <si>
    <t>544826</t>
  </si>
  <si>
    <t>04 42 82 43 20</t>
  </si>
  <si>
    <t>22 Rue Sainte Barbe</t>
  </si>
  <si>
    <t>GIP CARIF OREF PACA</t>
  </si>
  <si>
    <t>GIP CARIF OREF PROVENCE ALPES COTES D'AZUR</t>
  </si>
  <si>
    <t>93131124213</t>
  </si>
  <si>
    <t>13000483100025</t>
  </si>
  <si>
    <t>6142</t>
  </si>
  <si>
    <t>04 73 99 35 73</t>
  </si>
  <si>
    <t>3 Avenue VERCINGETORIX</t>
  </si>
  <si>
    <t>GIP FCIP AUVERGNE CLERMONT FERRAND</t>
  </si>
  <si>
    <t>GIP AUVERGNE</t>
  </si>
  <si>
    <t>8363P004763</t>
  </si>
  <si>
    <t>18630909200010</t>
  </si>
  <si>
    <t>318899</t>
  </si>
  <si>
    <t>04 95 10 06 16</t>
  </si>
  <si>
    <t>Immeuble Castellani</t>
  </si>
  <si>
    <t>Quartier Saint Joseph</t>
  </si>
  <si>
    <t>GIPACOR</t>
  </si>
  <si>
    <t>GIP ACADEMIE DE CORSE</t>
  </si>
  <si>
    <t>9420P107520</t>
  </si>
  <si>
    <t>18201922400043</t>
  </si>
  <si>
    <t>652490</t>
  </si>
  <si>
    <t>06 36 31 21 61</t>
  </si>
  <si>
    <t>31190 MIREMONT</t>
  </si>
  <si>
    <t>11 Chemin DE GASTOU</t>
  </si>
  <si>
    <t>GIORGI STEPHANIE</t>
  </si>
  <si>
    <t>GIORGI STEPHANIE - LIGI BILANS</t>
  </si>
  <si>
    <t>76311100731</t>
  </si>
  <si>
    <t>51169577700033</t>
  </si>
  <si>
    <t>628840</t>
  </si>
  <si>
    <t>9 Rue DE LA FONTAINE AU ROI</t>
  </si>
  <si>
    <t>GINZBURG RUTH</t>
  </si>
  <si>
    <t>11754732375</t>
  </si>
  <si>
    <t>49982987700012</t>
  </si>
  <si>
    <t>680771</t>
  </si>
  <si>
    <t>04 81 65 34 78</t>
  </si>
  <si>
    <t>17 Rue Juliette Recamier</t>
  </si>
  <si>
    <t>GINGKO STUDIO</t>
  </si>
  <si>
    <t>84691974769</t>
  </si>
  <si>
    <t>89029179200020</t>
  </si>
  <si>
    <t>401936</t>
  </si>
  <si>
    <t>ZAC LA CLEF SAINT PIERRE</t>
  </si>
  <si>
    <t>12 Avenue GAY LUSSAC</t>
  </si>
  <si>
    <t>GINGER FORMATION</t>
  </si>
  <si>
    <t>11788096478</t>
  </si>
  <si>
    <t>40275310700034</t>
  </si>
  <si>
    <t>635273</t>
  </si>
  <si>
    <t>38530 BARRAUX</t>
  </si>
  <si>
    <t>96 Rue de la Rua</t>
  </si>
  <si>
    <t>GIMET CAROLE</t>
  </si>
  <si>
    <t>GIMET CAROLE - FORMATION CARTE MENTALE</t>
  </si>
  <si>
    <t>84730215973</t>
  </si>
  <si>
    <t>83848095200012</t>
  </si>
  <si>
    <t>673626</t>
  </si>
  <si>
    <t>07 86 89 35 40</t>
  </si>
  <si>
    <t>centre d'affaires 47</t>
  </si>
  <si>
    <t>26 Avenue JEAN JAURES</t>
  </si>
  <si>
    <t>GIMENEZ STEPHANE AGEN</t>
  </si>
  <si>
    <t>GIMENEZ STEPHANE</t>
  </si>
  <si>
    <t>75470150547</t>
  </si>
  <si>
    <t>88869288600029</t>
  </si>
  <si>
    <t>583376</t>
  </si>
  <si>
    <t>10 bis Rue DE LA MUSE</t>
  </si>
  <si>
    <t>GILLON MILLIGAN ISABELLE ANNE</t>
  </si>
  <si>
    <t>54170174917</t>
  </si>
  <si>
    <t>45317373400030</t>
  </si>
  <si>
    <t>495736</t>
  </si>
  <si>
    <t>04 94 39 75 86</t>
  </si>
  <si>
    <t>ECOLE CONDUITE SUR GLACE VAL D'ALLOS BT B RES MIRANDOLE</t>
  </si>
  <si>
    <t>58 Avenue CORNICHE FLEURIE</t>
  </si>
  <si>
    <t>GILLI PHILIPPE</t>
  </si>
  <si>
    <t>GILLI PHILIPPE GROUPE 24</t>
  </si>
  <si>
    <t>93830441983</t>
  </si>
  <si>
    <t>40806600900015</t>
  </si>
  <si>
    <t>620660</t>
  </si>
  <si>
    <t>06 64 78 77 54</t>
  </si>
  <si>
    <t>26160 ST GERVAIS SUR ROUBION</t>
  </si>
  <si>
    <t>170 Chemin DU BARRAL</t>
  </si>
  <si>
    <t>GILLES NOYER ISABELLE</t>
  </si>
  <si>
    <t>GILLES NOYER ISABELLE - UN AIR GRENADINE</t>
  </si>
  <si>
    <t>82260227526</t>
  </si>
  <si>
    <t>41838259400020</t>
  </si>
  <si>
    <t>643877</t>
  </si>
  <si>
    <t>7 COTE CARMAGNAC</t>
  </si>
  <si>
    <t>GILLES GARNIER FORMATIONS</t>
  </si>
  <si>
    <t>84691539469</t>
  </si>
  <si>
    <t>82446022400010</t>
  </si>
  <si>
    <t>670121</t>
  </si>
  <si>
    <t>06 11 50 85 84</t>
  </si>
  <si>
    <t>14210 BARON SUR ODON</t>
  </si>
  <si>
    <t>47 Route de Fontaine</t>
  </si>
  <si>
    <t>GILLES FLORIANE</t>
  </si>
  <si>
    <t>GILLES FLORIANE - ETRE SOI</t>
  </si>
  <si>
    <t>28140376514</t>
  </si>
  <si>
    <t>53325097300039</t>
  </si>
  <si>
    <t>679793</t>
  </si>
  <si>
    <t>06 07 65 42 21</t>
  </si>
  <si>
    <t>116 Rue Albert Poulain</t>
  </si>
  <si>
    <t>GILLE ISABELLE</t>
  </si>
  <si>
    <t>GILLE ISABELLE - AUSUS FORMATION</t>
  </si>
  <si>
    <t>21080043908</t>
  </si>
  <si>
    <t>52253740600012</t>
  </si>
  <si>
    <t>605190</t>
  </si>
  <si>
    <t>06 03 37 05 85</t>
  </si>
  <si>
    <t>LOTISSEMENT LES VILLAS ST ANTOINE N 1</t>
  </si>
  <si>
    <t>21 Chemin des mas</t>
  </si>
  <si>
    <t>GILLARDIN GUILLOT MURIEL - BAHIA DERM</t>
  </si>
  <si>
    <t>93060665006</t>
  </si>
  <si>
    <t>48064291700037</t>
  </si>
  <si>
    <t>676354</t>
  </si>
  <si>
    <t>06 45 98 60 17</t>
  </si>
  <si>
    <t>7 Rue Normandie Niemen</t>
  </si>
  <si>
    <t>GILET ALEXANDRA</t>
  </si>
  <si>
    <t>GILET ALEXANDRA - CABINET AG PSYCHOLOGUE</t>
  </si>
  <si>
    <t>52490401149</t>
  </si>
  <si>
    <t>79453709200015</t>
  </si>
  <si>
    <t>558060</t>
  </si>
  <si>
    <t>0606824354</t>
  </si>
  <si>
    <t>85280 LA FERRIERE</t>
  </si>
  <si>
    <t>3 Rue de la saponite</t>
  </si>
  <si>
    <t>GILBERT THIERRY GABRIEL ANDRE - DEVELOP' ARTI-TECH</t>
  </si>
  <si>
    <t>52850182185</t>
  </si>
  <si>
    <t>80071647400013</t>
  </si>
  <si>
    <t>553992</t>
  </si>
  <si>
    <t>02 41 86 73 32</t>
  </si>
  <si>
    <t>21 Rue Du Docteur Zamenhof</t>
  </si>
  <si>
    <t>GILBERT EVELYNE</t>
  </si>
  <si>
    <t>52490306449</t>
  </si>
  <si>
    <t>42155359500073</t>
  </si>
  <si>
    <t>490155</t>
  </si>
  <si>
    <t>06 08 58 05 98</t>
  </si>
  <si>
    <t>60230 CHAMBLY</t>
  </si>
  <si>
    <t>30 Rue PIERRE WOLF</t>
  </si>
  <si>
    <t>GIL FORMATION</t>
  </si>
  <si>
    <t>22600167660</t>
  </si>
  <si>
    <t>42504870900025</t>
  </si>
  <si>
    <t>486528</t>
  </si>
  <si>
    <t>0478005856</t>
  </si>
  <si>
    <t>191 Rue Saint Exupery</t>
  </si>
  <si>
    <t>GIL ECOUTE</t>
  </si>
  <si>
    <t>82690966569</t>
  </si>
  <si>
    <t>49822808900039</t>
  </si>
  <si>
    <t>541990</t>
  </si>
  <si>
    <t>05 56 12 39 39</t>
  </si>
  <si>
    <t>436 Avenue DE VERDUN</t>
  </si>
  <si>
    <t>GIHP AQUITAINE</t>
  </si>
  <si>
    <t>GIHP AQUITAINE INSERTION DES HANDICAPES PHYSIQUES</t>
  </si>
  <si>
    <t>72330089133</t>
  </si>
  <si>
    <t>31231100400039</t>
  </si>
  <si>
    <t>682111</t>
  </si>
  <si>
    <t>54 Avenue Edison</t>
  </si>
  <si>
    <t>GIE HUB FRANCIL'IN</t>
  </si>
  <si>
    <t>11756133175</t>
  </si>
  <si>
    <t>88435072900015</t>
  </si>
  <si>
    <t>624834</t>
  </si>
  <si>
    <t>05 53 50 67 32</t>
  </si>
  <si>
    <t>24120 TERRASSON LAVILLEDIEU</t>
  </si>
  <si>
    <t>46 Avenue Jean Jaures</t>
  </si>
  <si>
    <t>GIE FORMATION</t>
  </si>
  <si>
    <t>75240203224</t>
  </si>
  <si>
    <t>87966517200026</t>
  </si>
  <si>
    <t>668199</t>
  </si>
  <si>
    <t>89150 COURTOIN</t>
  </si>
  <si>
    <t>26-28 Lieu-dit les Chevillots</t>
  </si>
  <si>
    <t>GIE CIVEM</t>
  </si>
  <si>
    <t>27890169889</t>
  </si>
  <si>
    <t>91472786200015</t>
  </si>
  <si>
    <t>648449</t>
  </si>
  <si>
    <t>07 67 31 95 58</t>
  </si>
  <si>
    <t>14920 MATHIEU</t>
  </si>
  <si>
    <t>8 Rue des églantiers</t>
  </si>
  <si>
    <t>GIE ALLIANCE CONSULTANT</t>
  </si>
  <si>
    <t>25140138014</t>
  </si>
  <si>
    <t>41820413700032</t>
  </si>
  <si>
    <t>613204</t>
  </si>
  <si>
    <t>07485</t>
  </si>
  <si>
    <t>01 84 80 34 80</t>
  </si>
  <si>
    <t>67 Rue ANATOLE FRANCE</t>
  </si>
  <si>
    <t>GIB WEB WEBDENTAL FORMATION</t>
  </si>
  <si>
    <t>93060800106</t>
  </si>
  <si>
    <t>50496859500059</t>
  </si>
  <si>
    <t>509486</t>
  </si>
  <si>
    <t>0596579005</t>
  </si>
  <si>
    <t>ZONE DE LA LAUGIER</t>
  </si>
  <si>
    <t>7 Voie ISOLE BORBERT</t>
  </si>
  <si>
    <t>GIB ING EXPERTISE</t>
  </si>
  <si>
    <t>97970186397</t>
  </si>
  <si>
    <t>75077279000010</t>
  </si>
  <si>
    <t>658029</t>
  </si>
  <si>
    <t>06 11 53 14 09</t>
  </si>
  <si>
    <t>13220 CHATEAUNEUF LES MARTIGUES</t>
  </si>
  <si>
    <t>40 Impasse DU PARADIS</t>
  </si>
  <si>
    <t>GIAIMO MARYLINE</t>
  </si>
  <si>
    <t>93131944013</t>
  </si>
  <si>
    <t>89759570800024</t>
  </si>
  <si>
    <t>616540</t>
  </si>
  <si>
    <t>63D résidence les Bois du cerf</t>
  </si>
  <si>
    <t>20/10/2020</t>
  </si>
  <si>
    <t>GIACOMELLO VLADI</t>
  </si>
  <si>
    <t>GIACOMELLO VLADI - VERTIGO CONSEILS</t>
  </si>
  <si>
    <t>11910793391</t>
  </si>
  <si>
    <t>81039565700028</t>
  </si>
  <si>
    <t>574776</t>
  </si>
  <si>
    <t>01 45 73 69 20</t>
  </si>
  <si>
    <t>13 Rue De Pouy</t>
  </si>
  <si>
    <t>GH3 FORMATION ACCOMPAGNEMENT CONSEIL</t>
  </si>
  <si>
    <t>11940957794</t>
  </si>
  <si>
    <t>83248734200020</t>
  </si>
  <si>
    <t>421406</t>
  </si>
  <si>
    <t>01 77 18 10 20</t>
  </si>
  <si>
    <t>17 Rue DE CHATEAU LANDON</t>
  </si>
  <si>
    <t>GHAZI AHMED</t>
  </si>
  <si>
    <t>GHAZI AHMED - ATEFOR</t>
  </si>
  <si>
    <t>11754627775</t>
  </si>
  <si>
    <t>44212119000015</t>
  </si>
  <si>
    <t>626971</t>
  </si>
  <si>
    <t>0262227704</t>
  </si>
  <si>
    <t>498 Route DE L'ENTRE DEUX</t>
  </si>
  <si>
    <t>GFP FORMATION</t>
  </si>
  <si>
    <t>04973128697</t>
  </si>
  <si>
    <t>83026882700011</t>
  </si>
  <si>
    <t>464387</t>
  </si>
  <si>
    <t>02 62 22 77 04</t>
  </si>
  <si>
    <t>RAVINE DES CABRIS</t>
  </si>
  <si>
    <t>177 Chemin Boeuf</t>
  </si>
  <si>
    <t>GFP</t>
  </si>
  <si>
    <t>98970403197</t>
  </si>
  <si>
    <t>78966683100035</t>
  </si>
  <si>
    <t>643919</t>
  </si>
  <si>
    <t>06 84 35 73 18</t>
  </si>
  <si>
    <t>34 Rue De la Palus</t>
  </si>
  <si>
    <t>G'FORMATION</t>
  </si>
  <si>
    <t>76341148734</t>
  </si>
  <si>
    <t>90206280100011</t>
  </si>
  <si>
    <t>598574</t>
  </si>
  <si>
    <t>06 10 54 08 76</t>
  </si>
  <si>
    <t>68720 FROENINGEN</t>
  </si>
  <si>
    <t>3 Rue de la Synagogue</t>
  </si>
  <si>
    <t>GFC  FROENINGEN</t>
  </si>
  <si>
    <t>GFC</t>
  </si>
  <si>
    <t>42680192668</t>
  </si>
  <si>
    <t>51008756200029</t>
  </si>
  <si>
    <t>666798</t>
  </si>
  <si>
    <t>06 93 11 31 43</t>
  </si>
  <si>
    <t>8 bis Rue Alexandre Fleming</t>
  </si>
  <si>
    <t>GFA REUNION LE TAMPON</t>
  </si>
  <si>
    <t>GFA REUNION</t>
  </si>
  <si>
    <t>04973284197</t>
  </si>
  <si>
    <t>89215164800011</t>
  </si>
  <si>
    <t>641595</t>
  </si>
  <si>
    <t>49 6221 306-6</t>
  </si>
  <si>
    <t>4 HERTZSTRASSE</t>
  </si>
  <si>
    <t>GEUDER AG</t>
  </si>
  <si>
    <t>OF NI QUALIOPI, NI NDA, ni ODPC
Vérification faite le 13/02/2024</t>
  </si>
  <si>
    <t>486700</t>
  </si>
  <si>
    <t>01 64 86 89 00</t>
  </si>
  <si>
    <t>Avenue Carnot</t>
  </si>
  <si>
    <t>GETINGE FRANCE MASSY</t>
  </si>
  <si>
    <t>GETINGE FRANCE - SIEGE SOCIAL</t>
  </si>
  <si>
    <t>24450434045</t>
  </si>
  <si>
    <t>56209629700220</t>
  </si>
  <si>
    <t>607897</t>
  </si>
  <si>
    <t>03 62 26 03 00</t>
  </si>
  <si>
    <t>13 Rue JEAN PROUVE</t>
  </si>
  <si>
    <t>GETA</t>
  </si>
  <si>
    <t>GETA - AYMARA</t>
  </si>
  <si>
    <t>32591000559</t>
  </si>
  <si>
    <t>85306118200012</t>
  </si>
  <si>
    <t>332800</t>
  </si>
  <si>
    <t>05641</t>
  </si>
  <si>
    <t>05 55 17 10 77</t>
  </si>
  <si>
    <t>18 Boulevard KOENIG</t>
  </si>
  <si>
    <t>G'S</t>
  </si>
  <si>
    <t>GESTUEL SANTE</t>
  </si>
  <si>
    <t>74190050319</t>
  </si>
  <si>
    <t>48498941300022</t>
  </si>
  <si>
    <t>616734</t>
  </si>
  <si>
    <t>01 40 07 12 40</t>
  </si>
  <si>
    <t>10 Rue DE L ISLY</t>
  </si>
  <si>
    <t>GRRIFES</t>
  </si>
  <si>
    <t>GESTIONNAIRES DE RISQUES DU RESEAU ILE DE FRANCE DES ETABLISSEMENTS DE SANTE</t>
  </si>
  <si>
    <t>11755797275</t>
  </si>
  <si>
    <t>81315862300021</t>
  </si>
  <si>
    <t>631383</t>
  </si>
  <si>
    <t>02 36 41 12 18</t>
  </si>
  <si>
    <t>21 bis Rue De La Vallee Maillard</t>
  </si>
  <si>
    <t>CFA SMS VAL DE LOIRE BLOIS</t>
  </si>
  <si>
    <t>GESTIONNAIRE CFA POUR METIERS CHAMP SOCIAL ET MEDICO SOCIAL VAL DE LOIRE</t>
  </si>
  <si>
    <t>24410139441</t>
  </si>
  <si>
    <t>75153432200043</t>
  </si>
  <si>
    <t>419059</t>
  </si>
  <si>
    <t>01 61 44 14 20</t>
  </si>
  <si>
    <t>50 Avenue de L'Europe</t>
  </si>
  <si>
    <t>EDITIONS GMJ PHOENIX</t>
  </si>
  <si>
    <t>GESTION MARKETING JOB PHOENIX</t>
  </si>
  <si>
    <t>11940594194</t>
  </si>
  <si>
    <t>34372240100035</t>
  </si>
  <si>
    <t>496169</t>
  </si>
  <si>
    <t>CHU DE LIEGE</t>
  </si>
  <si>
    <t>Domaine Universitaire du Sart Tilman Bâtiment B 35</t>
  </si>
  <si>
    <t>11/07/2014</t>
  </si>
  <si>
    <t>GISEH</t>
  </si>
  <si>
    <t>GESTION ET INGENIERIE DES SYSTEMES HOSPITALIERS</t>
  </si>
  <si>
    <t>299546</t>
  </si>
  <si>
    <t>01 41 42 06 00</t>
  </si>
  <si>
    <t>140 Avenue PAUL DOUMER</t>
  </si>
  <si>
    <t>GTIF RUEIL MALMAISON</t>
  </si>
  <si>
    <t>GESTION DES TECHNIQUES D'INGENIERIE ET FORMATION</t>
  </si>
  <si>
    <t>11920899192</t>
  </si>
  <si>
    <t>35383201700068</t>
  </si>
  <si>
    <t>495785</t>
  </si>
  <si>
    <t>03 89 50 01 50</t>
  </si>
  <si>
    <t>68260 KINGERSHEIM</t>
  </si>
  <si>
    <t>9 Rue Bigarreau</t>
  </si>
  <si>
    <t>GRP</t>
  </si>
  <si>
    <t>GESTION DES RISQUES PROFESSIONNELS</t>
  </si>
  <si>
    <t>42680101068</t>
  </si>
  <si>
    <t>39971506900031</t>
  </si>
  <si>
    <t>422307</t>
  </si>
  <si>
    <t>02 41 34 84 26</t>
  </si>
  <si>
    <t>Allée Du Grand Launay</t>
  </si>
  <si>
    <t>GEPI</t>
  </si>
  <si>
    <t>GESTION DE PROJETS INSTITUTIONNELS CONSEIL</t>
  </si>
  <si>
    <t>52490245849</t>
  </si>
  <si>
    <t>49055755000020</t>
  </si>
  <si>
    <t>620762</t>
  </si>
  <si>
    <t>05 49 52 55 04</t>
  </si>
  <si>
    <t>ZONE ACTIPARC II</t>
  </si>
  <si>
    <t>26 Allée CHAMP DINARD</t>
  </si>
  <si>
    <t>GESTIC FORMATION</t>
  </si>
  <si>
    <t>54860045986</t>
  </si>
  <si>
    <t>39299898500049</t>
  </si>
  <si>
    <t>475117</t>
  </si>
  <si>
    <t>09 81 88 99 63</t>
  </si>
  <si>
    <t>PIST OASIS</t>
  </si>
  <si>
    <t>131 Impasse DES PALMIERS</t>
  </si>
  <si>
    <t>GESIVI SYSTEME</t>
  </si>
  <si>
    <t>91300354230</t>
  </si>
  <si>
    <t>79770815300029</t>
  </si>
  <si>
    <t>603909</t>
  </si>
  <si>
    <t>49 351263 22 79</t>
  </si>
  <si>
    <t>ALLEMAGNE - DRESDEN</t>
  </si>
  <si>
    <t>14 WASASTRABE</t>
  </si>
  <si>
    <t>GFID-EV</t>
  </si>
  <si>
    <t>GESELLSCHAFTZUR FORDERUNG DER IMMUNDIAGNOSTIK E. V.</t>
  </si>
  <si>
    <t>339325</t>
  </si>
  <si>
    <t>02130</t>
  </si>
  <si>
    <t>04 67 59 26 31</t>
  </si>
  <si>
    <t>BP 30048</t>
  </si>
  <si>
    <t>133 Rue DU PUITS DU PERE</t>
  </si>
  <si>
    <t>GERONTOSUD</t>
  </si>
  <si>
    <t>91340552834</t>
  </si>
  <si>
    <t>45311606300018</t>
  </si>
  <si>
    <t>446634</t>
  </si>
  <si>
    <t>0975121120</t>
  </si>
  <si>
    <t>8 Rue ARTHUR III</t>
  </si>
  <si>
    <t>12/07/2019</t>
  </si>
  <si>
    <t>GERONTOPOLE DES PAYS DE LA LOIRE</t>
  </si>
  <si>
    <t>52440632144</t>
  </si>
  <si>
    <t>52999908800022</t>
  </si>
  <si>
    <t>532332</t>
  </si>
  <si>
    <t>1 2028421275</t>
  </si>
  <si>
    <t>SUITE 901</t>
  </si>
  <si>
    <t>1220 L ST NW</t>
  </si>
  <si>
    <t>25/11/2015</t>
  </si>
  <si>
    <t>GSA</t>
  </si>
  <si>
    <t>GERONTOLOGICAL SOCIETY OF AMERICA</t>
  </si>
  <si>
    <t>556464</t>
  </si>
  <si>
    <t>27 Rue des sequoias</t>
  </si>
  <si>
    <t>GERONT  PLUS FORMATION</t>
  </si>
  <si>
    <t>GERONTO FORMATION</t>
  </si>
  <si>
    <t>91660115766</t>
  </si>
  <si>
    <t>44977346400010</t>
  </si>
  <si>
    <t>658923</t>
  </si>
  <si>
    <t>01 85 78 10 10</t>
  </si>
  <si>
    <t>33 Rue Du Fer A Moulin</t>
  </si>
  <si>
    <t>GEROND'IF</t>
  </si>
  <si>
    <t>11755951475</t>
  </si>
  <si>
    <t>82245218100024</t>
  </si>
  <si>
    <t>556828</t>
  </si>
  <si>
    <t>49 221 478 88200</t>
  </si>
  <si>
    <t>Uniklink Köln</t>
  </si>
  <si>
    <t>Kerpener Str. 62</t>
  </si>
  <si>
    <t>19/01/2017</t>
  </si>
  <si>
    <t>GHSG</t>
  </si>
  <si>
    <t>GERMAN HODGKIN STUDY GROUP</t>
  </si>
  <si>
    <t>613848</t>
  </si>
  <si>
    <t>02 47 47 74 30</t>
  </si>
  <si>
    <t>2 Boulevard Tonnelle</t>
  </si>
  <si>
    <t>27/07/2020</t>
  </si>
  <si>
    <t>GERIATRIE TOURS FORMATION MEDICALE</t>
  </si>
  <si>
    <t>24370405037</t>
  </si>
  <si>
    <t>84978799900028</t>
  </si>
  <si>
    <t>111557</t>
  </si>
  <si>
    <t>04 72 65 10 00</t>
  </si>
  <si>
    <t>50 Cours DE LA REPUBLIQUE</t>
  </si>
  <si>
    <t>GERFLOR VILLEURBANNE</t>
  </si>
  <si>
    <t>GERFLOR</t>
  </si>
  <si>
    <t>82690120369</t>
  </si>
  <si>
    <t>72658015200098</t>
  </si>
  <si>
    <t>176679</t>
  </si>
  <si>
    <t>04 74 05 40 00</t>
  </si>
  <si>
    <t>43 Boulevard Garibaldi</t>
  </si>
  <si>
    <t>GERFLOR  TARARE</t>
  </si>
  <si>
    <t>72658015200015</t>
  </si>
  <si>
    <t>61347</t>
  </si>
  <si>
    <t>02 43 23 09 09</t>
  </si>
  <si>
    <t>CS 81826</t>
  </si>
  <si>
    <t>38 Rue DE LA TEILLAIE</t>
  </si>
  <si>
    <t>GERESO FORMATION</t>
  </si>
  <si>
    <t>52720009372</t>
  </si>
  <si>
    <t>31197557700066</t>
  </si>
  <si>
    <t>676755</t>
  </si>
  <si>
    <t>32 475 897 897</t>
  </si>
  <si>
    <t>BELGIQUE - GEMBES</t>
  </si>
  <si>
    <t>21 Rue DE PORCHERESSE</t>
  </si>
  <si>
    <t>GERARD VINCENT</t>
  </si>
  <si>
    <t>GERARD VINCENT - CENTRE DE THERAPIE BREVE</t>
  </si>
  <si>
    <t>332689</t>
  </si>
  <si>
    <t>03 29 34 18 50</t>
  </si>
  <si>
    <t>88150 CHAVELOT</t>
  </si>
  <si>
    <t>Zone commerciale La Fougère</t>
  </si>
  <si>
    <t>8 Rue D'EPINAL</t>
  </si>
  <si>
    <t>GERARD FORMATION</t>
  </si>
  <si>
    <t>41880074588</t>
  </si>
  <si>
    <t>48021791800022</t>
  </si>
  <si>
    <t>528833</t>
  </si>
  <si>
    <t>4 Rue Kirschleger</t>
  </si>
  <si>
    <t>GEPROMED</t>
  </si>
  <si>
    <t>42670510967</t>
  </si>
  <si>
    <t>41378142800037</t>
  </si>
  <si>
    <t>587072</t>
  </si>
  <si>
    <t>404 8942000</t>
  </si>
  <si>
    <t>ETATS UNIS - ATLANTA</t>
  </si>
  <si>
    <t>North Ave NW</t>
  </si>
  <si>
    <t>GEORGIA TECH</t>
  </si>
  <si>
    <t>GEORGIA INSTITUTE OF TECHNOLOGY</t>
  </si>
  <si>
    <t>424833</t>
  </si>
  <si>
    <t>03 29 61 32 33</t>
  </si>
  <si>
    <t>88120 LE SYNDICAT</t>
  </si>
  <si>
    <t>20 Chemin DU FAING DE LA MAIX</t>
  </si>
  <si>
    <t>GEORGES FORMATION LE SYNDICAT</t>
  </si>
  <si>
    <t>GEORGES FORMATION</t>
  </si>
  <si>
    <t>41880088788</t>
  </si>
  <si>
    <t>48156745100010</t>
  </si>
  <si>
    <t>546112</t>
  </si>
  <si>
    <t>01 42 88 43 35</t>
  </si>
  <si>
    <t>10 Rue MASSENET</t>
  </si>
  <si>
    <t>GEORGES DOWNING</t>
  </si>
  <si>
    <t>11753584575</t>
  </si>
  <si>
    <t>41862986100026</t>
  </si>
  <si>
    <t>383302</t>
  </si>
  <si>
    <t>03 29 57 05 70</t>
  </si>
  <si>
    <t>Rue DIEUDONNE DUBOIS</t>
  </si>
  <si>
    <t>GEOPARC PREVENTION ET FORMATION</t>
  </si>
  <si>
    <t>41880093888</t>
  </si>
  <si>
    <t>40183379300029</t>
  </si>
  <si>
    <t>520159</t>
  </si>
  <si>
    <t>04 67 99 95 65</t>
  </si>
  <si>
    <t>BAT 5</t>
  </si>
  <si>
    <t>13 Avenue ALBERT EINSTEIN</t>
  </si>
  <si>
    <t>26/05/2015</t>
  </si>
  <si>
    <t>GEOMETRIE VARIABLE MONTPELLIER</t>
  </si>
  <si>
    <t>GEOMETRIE VARIABLE</t>
  </si>
  <si>
    <t>91340445634</t>
  </si>
  <si>
    <t>42951889700013</t>
  </si>
  <si>
    <t>628979</t>
  </si>
  <si>
    <t>06 93 70 82 87</t>
  </si>
  <si>
    <t>71 Chemin ARTHUR RIMBAUD</t>
  </si>
  <si>
    <t>GEOLAB</t>
  </si>
  <si>
    <t>04973133697</t>
  </si>
  <si>
    <t>82829383700013</t>
  </si>
  <si>
    <t>655715</t>
  </si>
  <si>
    <t>04 76 28 28 28</t>
  </si>
  <si>
    <t>16B Avenue Rochambeau</t>
  </si>
  <si>
    <t>GEODAISICS</t>
  </si>
  <si>
    <t>84380830238</t>
  </si>
  <si>
    <t>90163270300012</t>
  </si>
  <si>
    <t>519686</t>
  </si>
  <si>
    <t>05 56 07 10 07</t>
  </si>
  <si>
    <t>12 Allée Isaac Newton</t>
  </si>
  <si>
    <t>GEO SOFT AQUITAINE</t>
  </si>
  <si>
    <t>72330330933</t>
  </si>
  <si>
    <t>33190208000059</t>
  </si>
  <si>
    <t>653366</t>
  </si>
  <si>
    <t>06 03 35 11 97</t>
  </si>
  <si>
    <t>86410 VERRIERES</t>
  </si>
  <si>
    <t>15 Rue DU PRE DE LA LOGE</t>
  </si>
  <si>
    <t>GENTY PATRICK</t>
  </si>
  <si>
    <t>GENTY PATRICK - PG COACHING CONSEIL</t>
  </si>
  <si>
    <t>75860194186</t>
  </si>
  <si>
    <t>89264370100014</t>
  </si>
  <si>
    <t>395328</t>
  </si>
  <si>
    <t>49 Rue Malbec</t>
  </si>
  <si>
    <t>GENTES ALAIN</t>
  </si>
  <si>
    <t>72330613233</t>
  </si>
  <si>
    <t>41180617700043</t>
  </si>
  <si>
    <t>678880</t>
  </si>
  <si>
    <t>06 14 63 74 79</t>
  </si>
  <si>
    <t>268 Route Des Bourales</t>
  </si>
  <si>
    <t>GENKI CONSULTING</t>
  </si>
  <si>
    <t>84740389974</t>
  </si>
  <si>
    <t>50866161800035</t>
  </si>
  <si>
    <t>588908</t>
  </si>
  <si>
    <t>06 12 32 72 62</t>
  </si>
  <si>
    <t>3 Allée Gabriel</t>
  </si>
  <si>
    <t>GENIS MANAGEMENT</t>
  </si>
  <si>
    <t>11922371992</t>
  </si>
  <si>
    <t>44905401400021</t>
  </si>
  <si>
    <t>560923</t>
  </si>
  <si>
    <t>03 84 97 06 44</t>
  </si>
  <si>
    <t>Rue Edouard Belin</t>
  </si>
  <si>
    <t>GENIN JEAN-CHRISTOPHE - ECOLE DE CONDUITE VESULIENNE</t>
  </si>
  <si>
    <t>43700051470</t>
  </si>
  <si>
    <t>53794833300050</t>
  </si>
  <si>
    <t>560315</t>
  </si>
  <si>
    <t>01 43 79 79 18</t>
  </si>
  <si>
    <t>130 bis Boulevard DIDEROT</t>
  </si>
  <si>
    <t>GENIE SARL ECF FAIDHERBE PARIS 12EME</t>
  </si>
  <si>
    <t>GENIE SARL - ECOLE DE CONDUITE FRANCAISE FAIDHERBE</t>
  </si>
  <si>
    <t>11751668875</t>
  </si>
  <si>
    <t>37990839500013</t>
  </si>
  <si>
    <t>487790</t>
  </si>
  <si>
    <t>04 66 29 82 14</t>
  </si>
  <si>
    <t>IMMEUBLE PERSPECTIVES</t>
  </si>
  <si>
    <t>390 Quartier GEORGE BESSE</t>
  </si>
  <si>
    <t>GENEVIEVE SEGUY AFL CONSULTANTS</t>
  </si>
  <si>
    <t>91300167930</t>
  </si>
  <si>
    <t>34329699200047</t>
  </si>
  <si>
    <t>460035</t>
  </si>
  <si>
    <t>20 Rue De Brizeux</t>
  </si>
  <si>
    <t>GENEVIEVE CLEMENT CONSULTANT</t>
  </si>
  <si>
    <t>53350819435</t>
  </si>
  <si>
    <t>34162831100068</t>
  </si>
  <si>
    <t>671411</t>
  </si>
  <si>
    <t>41 22 379 02 43</t>
  </si>
  <si>
    <t>Institute of Global Health, UNIGE - Campus Biotech</t>
  </si>
  <si>
    <t>9 Chemin DES MINES</t>
  </si>
  <si>
    <t>GENEVA HEALTH FORUM</t>
  </si>
  <si>
    <t>225230</t>
  </si>
  <si>
    <t>02 32 72 77 77</t>
  </si>
  <si>
    <t>17 Rue DE FLEURUS</t>
  </si>
  <si>
    <t>GENESE</t>
  </si>
  <si>
    <t>23760175676</t>
  </si>
  <si>
    <t>39301839500045</t>
  </si>
  <si>
    <t>668280</t>
  </si>
  <si>
    <t>02 44 40 48 42</t>
  </si>
  <si>
    <t>116 Rue Pierre-Gilles de Gennes</t>
  </si>
  <si>
    <t>GENERATION PREVENTION</t>
  </si>
  <si>
    <t>52850192785</t>
  </si>
  <si>
    <t>81334624400029</t>
  </si>
  <si>
    <t>478143</t>
  </si>
  <si>
    <t>04 75 81 08 47</t>
  </si>
  <si>
    <t>28 Rue Paul Henri Charles Spaak</t>
  </si>
  <si>
    <t>GRH</t>
  </si>
  <si>
    <t>GENERA  RESSOURCES HUMAINES</t>
  </si>
  <si>
    <t>82260135926</t>
  </si>
  <si>
    <t>40995902000069</t>
  </si>
  <si>
    <t>622084</t>
  </si>
  <si>
    <t>02 47 05 34 68</t>
  </si>
  <si>
    <t>2 Place François Sicard</t>
  </si>
  <si>
    <t>GENEIX LAURENT</t>
  </si>
  <si>
    <t>GENEIX LAURENT - ENGLISH SUR LOIRE</t>
  </si>
  <si>
    <t>24370261937</t>
  </si>
  <si>
    <t>44472181500074</t>
  </si>
  <si>
    <t>484660</t>
  </si>
  <si>
    <t>0320845708</t>
  </si>
  <si>
    <t>GENECH CONSEIL</t>
  </si>
  <si>
    <t>31590348259</t>
  </si>
  <si>
    <t>39337298200016</t>
  </si>
  <si>
    <t>387320</t>
  </si>
  <si>
    <t>06 26 18 38 60</t>
  </si>
  <si>
    <t>93700 DRANCY</t>
  </si>
  <si>
    <t>28 Rue KEBLER</t>
  </si>
  <si>
    <t>GENEAPSY</t>
  </si>
  <si>
    <t>11930734693</t>
  </si>
  <si>
    <t>45079436700034</t>
  </si>
  <si>
    <t>676524</t>
  </si>
  <si>
    <t>7 Place de Grenouiller</t>
  </si>
  <si>
    <t>GENDRON STEVEN</t>
  </si>
  <si>
    <t>52850252085</t>
  </si>
  <si>
    <t>88051292600010</t>
  </si>
  <si>
    <t>580880</t>
  </si>
  <si>
    <t>0684811533</t>
  </si>
  <si>
    <t>42 Rue de Tauzia</t>
  </si>
  <si>
    <t>21/03/2018</t>
  </si>
  <si>
    <t>GENDREAU CHRISTOPHE - SUJETS LIBRES</t>
  </si>
  <si>
    <t>72330781033</t>
  </si>
  <si>
    <t>37768027700029</t>
  </si>
  <si>
    <t>126718</t>
  </si>
  <si>
    <t>0613217433</t>
  </si>
  <si>
    <t>70 Rue CHEVALIER</t>
  </si>
  <si>
    <t>ANIMERA</t>
  </si>
  <si>
    <t>GENDARME ZUIN FRANCIS - ANIMERA</t>
  </si>
  <si>
    <t>21510060051</t>
  </si>
  <si>
    <t>35187717000024</t>
  </si>
  <si>
    <t>534936</t>
  </si>
  <si>
    <t>9 Rue JEAN LECANUET</t>
  </si>
  <si>
    <t>GEMMO NORMANDIE</t>
  </si>
  <si>
    <t>23760495576</t>
  </si>
  <si>
    <t>42942453400015</t>
  </si>
  <si>
    <t>669532</t>
  </si>
  <si>
    <t>07 68 41 09 02</t>
  </si>
  <si>
    <t>10 Rue SARRUS - RESIDENCE LE SOLEIL</t>
  </si>
  <si>
    <t>GEMIN SUZANNE</t>
  </si>
  <si>
    <t>GEMIN SUZANNE - KINE ACTION PREVENTION</t>
  </si>
  <si>
    <t>76120105912</t>
  </si>
  <si>
    <t>53437330300054</t>
  </si>
  <si>
    <t>658571</t>
  </si>
  <si>
    <t>06 81 06 78 53</t>
  </si>
  <si>
    <t>14 Rue D AMSTERDAM</t>
  </si>
  <si>
    <t>GEMELO FORMATION &amp; CONSULTING</t>
  </si>
  <si>
    <t>11756186875</t>
  </si>
  <si>
    <t>88313408200014</t>
  </si>
  <si>
    <t>560121</t>
  </si>
  <si>
    <t>05 59 25 41 01</t>
  </si>
  <si>
    <t>ESPACE MENDI ALDE - BATIMENT B</t>
  </si>
  <si>
    <t>72640389764</t>
  </si>
  <si>
    <t>80235533900010</t>
  </si>
  <si>
    <t>217888</t>
  </si>
  <si>
    <t>02 62 354 435</t>
  </si>
  <si>
    <t>35 ter Rue DU FOUR A CHAUX</t>
  </si>
  <si>
    <t>GEM FORMATION CONSEIL</t>
  </si>
  <si>
    <t>98970231897</t>
  </si>
  <si>
    <t>42287644100045</t>
  </si>
  <si>
    <t>666476</t>
  </si>
  <si>
    <t>06 02 38 39 08</t>
  </si>
  <si>
    <t>62000 DAINVILLE</t>
  </si>
  <si>
    <t>73 Avenue LAVOISIER</t>
  </si>
  <si>
    <t>GELLI AUDE</t>
  </si>
  <si>
    <t>31620267062</t>
  </si>
  <si>
    <t>53444007800044</t>
  </si>
  <si>
    <t>684065</t>
  </si>
  <si>
    <t>05 96 70 45 54</t>
  </si>
  <si>
    <t>21 Rue Mérite Artisanal ZA de Dillon</t>
  </si>
  <si>
    <t>GEL.FORMATION</t>
  </si>
  <si>
    <t>97970208997</t>
  </si>
  <si>
    <t>81061619300019</t>
  </si>
  <si>
    <t>649650</t>
  </si>
  <si>
    <t>07 86 64 36 72</t>
  </si>
  <si>
    <t>BAT B5</t>
  </si>
  <si>
    <t>54 Avenue PAUL DOUMER</t>
  </si>
  <si>
    <t>GELERNTER SOPHIE</t>
  </si>
  <si>
    <t>11930835093</t>
  </si>
  <si>
    <t>88241858500015</t>
  </si>
  <si>
    <t>426763</t>
  </si>
  <si>
    <t>01302</t>
  </si>
  <si>
    <t>06 60 57 80 83</t>
  </si>
  <si>
    <t>CACHAN</t>
  </si>
  <si>
    <t>90 Boulevard DE LA VANNE</t>
  </si>
  <si>
    <t>B ORELLANA FORMATION</t>
  </si>
  <si>
    <t>GELAIN ORELLANA BLANDINE</t>
  </si>
  <si>
    <t>11940780794</t>
  </si>
  <si>
    <t>51975584700018</t>
  </si>
  <si>
    <t>597650</t>
  </si>
  <si>
    <t>04 90 83 17 35</t>
  </si>
  <si>
    <t>84320 ENTRAIGUES SUR LA SORGUE</t>
  </si>
  <si>
    <t>19 Route DE SORGUES</t>
  </si>
  <si>
    <t>GEL ART DIFFUSION</t>
  </si>
  <si>
    <t>93840360984</t>
  </si>
  <si>
    <t>50269084500024</t>
  </si>
  <si>
    <t>671435</t>
  </si>
  <si>
    <t>06 81 10 44 71</t>
  </si>
  <si>
    <t>25870 LES AUXONS</t>
  </si>
  <si>
    <t>14 Impasse GEORGES SAND</t>
  </si>
  <si>
    <t>GEHANT ANNE</t>
  </si>
  <si>
    <t>27250350025</t>
  </si>
  <si>
    <t>83912025000015</t>
  </si>
  <si>
    <t>260060</t>
  </si>
  <si>
    <t>01 43 77 09 31</t>
  </si>
  <si>
    <t>5 Rue CHARLES DE GAULLE</t>
  </si>
  <si>
    <t>GEFI SA</t>
  </si>
  <si>
    <t>11940465594</t>
  </si>
  <si>
    <t>41262676400010</t>
  </si>
  <si>
    <t>663050</t>
  </si>
  <si>
    <t>06 14 18 68 65</t>
  </si>
  <si>
    <t>7 Rue CHARLES GIDE</t>
  </si>
  <si>
    <t>GEECO FORMATION</t>
  </si>
  <si>
    <t>76341221634</t>
  </si>
  <si>
    <t>95145363800011</t>
  </si>
  <si>
    <t>551144</t>
  </si>
  <si>
    <t>0662457587</t>
  </si>
  <si>
    <t>19 PARC DE BEAUVALLON FORET</t>
  </si>
  <si>
    <t>183 Chemin DE MORGIOU</t>
  </si>
  <si>
    <t>GEBERT  PASCALE CABINET</t>
  </si>
  <si>
    <t>GEBERT PASCALE PSYCHOLOGUE</t>
  </si>
  <si>
    <t>93131247013</t>
  </si>
  <si>
    <t>44229045800037</t>
  </si>
  <si>
    <t>666324</t>
  </si>
  <si>
    <t>06 74 42 71 09</t>
  </si>
  <si>
    <t>74460 MARNAZ</t>
  </si>
  <si>
    <t>31 Rue DES MUGUETS</t>
  </si>
  <si>
    <t>GE PIZZA ECOLE</t>
  </si>
  <si>
    <t>84740327874</t>
  </si>
  <si>
    <t>82322605500023</t>
  </si>
  <si>
    <t>173794</t>
  </si>
  <si>
    <t>283 Rue DE LA MINIERE</t>
  </si>
  <si>
    <t>GE MEDICAL SYSTEMS</t>
  </si>
  <si>
    <t>GE MEDICAL SYSTEMS - GE HEALTHCARE</t>
  </si>
  <si>
    <t>11780499478</t>
  </si>
  <si>
    <t>31501335900155</t>
  </si>
  <si>
    <t>681933</t>
  </si>
  <si>
    <t>06 81 96 51 94</t>
  </si>
  <si>
    <t>213 Boulevard DAVOUT</t>
  </si>
  <si>
    <t>GE CONSULTANTS</t>
  </si>
  <si>
    <t>11754747775</t>
  </si>
  <si>
    <t>53372447200014</t>
  </si>
  <si>
    <t>648681</t>
  </si>
  <si>
    <t>05 62 66 28 06</t>
  </si>
  <si>
    <t>36 Avenue CHARLES DE GAULLE</t>
  </si>
  <si>
    <t>GDA FORMATION</t>
  </si>
  <si>
    <t>76320075132</t>
  </si>
  <si>
    <t>88435157800015</t>
  </si>
  <si>
    <t>644407</t>
  </si>
  <si>
    <t>04 67 92 99 19</t>
  </si>
  <si>
    <t>9 Rue de la république</t>
  </si>
  <si>
    <t>GCSMS MDA 34</t>
  </si>
  <si>
    <t>GCSMS MAISON DES ADOLESCENTS DE L'HERAULT</t>
  </si>
  <si>
    <t>76340971034</t>
  </si>
  <si>
    <t>52508964500028</t>
  </si>
  <si>
    <t>623532</t>
  </si>
  <si>
    <t>61 Avenue VICTOR HUGO</t>
  </si>
  <si>
    <t>GCS VIVALTO SANTE ENSEIGNEMENT RECHERCHE INNOVATION PARIS</t>
  </si>
  <si>
    <t>GCS VIVALTO SANTE ENSEIGNEMENT RECHERCHE INNOVATION</t>
  </si>
  <si>
    <t>11755775375</t>
  </si>
  <si>
    <t>82279561300014</t>
  </si>
  <si>
    <t>588489</t>
  </si>
  <si>
    <t>Rue EUGENE GARNIER</t>
  </si>
  <si>
    <t>GCS IFP GHT LES COLLINES DE NORMANDIE SIEGE FLERS</t>
  </si>
  <si>
    <t>GCS INSTITUTS DE FORMATION PARAMEDICALES DU GHT LES COLLINES DE NORMANDIE SIEGE</t>
  </si>
  <si>
    <t>13002362500010</t>
  </si>
  <si>
    <t>588465</t>
  </si>
  <si>
    <t>4 Rue EMILE DESVAUX</t>
  </si>
  <si>
    <t>GCS IFP GHT LES COLLINES DE NORMANDIE IFSI IFAS VIRE</t>
  </si>
  <si>
    <t>GCS IFP GHT LES COLLINES DE NORMANDIE IFSI IFAS</t>
  </si>
  <si>
    <t>13002362500036</t>
  </si>
  <si>
    <t>217402</t>
  </si>
  <si>
    <t>01073</t>
  </si>
  <si>
    <t>0494585822</t>
  </si>
  <si>
    <t>ZI Toulon Est - BP 074</t>
  </si>
  <si>
    <t>32 Avenue Becquerel</t>
  </si>
  <si>
    <t>GCS DE L'IFPVPS</t>
  </si>
  <si>
    <t>GCS DE L'INSTITUT DE FORMATION PUBLIC VAROIS DES PROFESSIONS DE SANTE</t>
  </si>
  <si>
    <t>93830491883</t>
  </si>
  <si>
    <t>13001656100024</t>
  </si>
  <si>
    <t>158628</t>
  </si>
  <si>
    <t>02369</t>
  </si>
  <si>
    <t>03021090547</t>
  </si>
  <si>
    <t>BP 145</t>
  </si>
  <si>
    <t>4 Rue de l'Ancien Calvaire</t>
  </si>
  <si>
    <t>GCS BERCK</t>
  </si>
  <si>
    <t>GCS DE FORMATION EN SANTE BERCK</t>
  </si>
  <si>
    <t>3162P001562</t>
  </si>
  <si>
    <t>26620961800047</t>
  </si>
  <si>
    <t>548753</t>
  </si>
  <si>
    <t>01 64 35 20 15</t>
  </si>
  <si>
    <t>7 Rue DE LA BAUVE</t>
  </si>
  <si>
    <t>GCS BIH 77</t>
  </si>
  <si>
    <t>13001201600031</t>
  </si>
  <si>
    <t>426921</t>
  </si>
  <si>
    <t>0233263296</t>
  </si>
  <si>
    <t>72130 MOULINS LE CARBONNEL</t>
  </si>
  <si>
    <t>Le Pont</t>
  </si>
  <si>
    <t>GCR FORMATION</t>
  </si>
  <si>
    <t>52720099472</t>
  </si>
  <si>
    <t>44370837500011</t>
  </si>
  <si>
    <t>675568</t>
  </si>
  <si>
    <t>59870 MARCHIENNES</t>
  </si>
  <si>
    <t>2 Route D'ORCHIES</t>
  </si>
  <si>
    <t>12/10/2024</t>
  </si>
  <si>
    <t>GCMS DU TERRITOIRE DU HAINAUT AVESNOIS MARCHIENNES</t>
  </si>
  <si>
    <t>GCMS DU TERRITOIRE DU HAINAUT AVESNOIS</t>
  </si>
  <si>
    <t>92811236600010</t>
  </si>
  <si>
    <t>617179</t>
  </si>
  <si>
    <t>03 20 94 09 28</t>
  </si>
  <si>
    <t>29 Rue Des Ecoles</t>
  </si>
  <si>
    <t>GCMS DU GRAND LILLE</t>
  </si>
  <si>
    <t>32590992859</t>
  </si>
  <si>
    <t>13002078700029</t>
  </si>
  <si>
    <t>675544</t>
  </si>
  <si>
    <t>04 73 29 52 95</t>
  </si>
  <si>
    <t>63122 ST GENES CHAMPANELLE</t>
  </si>
  <si>
    <t>Rond-point de Manson</t>
  </si>
  <si>
    <t>GCK CHARADE</t>
  </si>
  <si>
    <t>84630582163</t>
  </si>
  <si>
    <t>89249998900010</t>
  </si>
  <si>
    <t>649776</t>
  </si>
  <si>
    <t>06 22 47 56 26</t>
  </si>
  <si>
    <t>18 Impasse SAINT CHRISTOL</t>
  </si>
  <si>
    <t>GC FORMATION</t>
  </si>
  <si>
    <t>93840355384</t>
  </si>
  <si>
    <t>42942709900040</t>
  </si>
  <si>
    <t>667626</t>
  </si>
  <si>
    <t>20 Rue Gilles BEHARY LAUL SIRDER</t>
  </si>
  <si>
    <t>GCC</t>
  </si>
  <si>
    <t>GC COMPETENCES</t>
  </si>
  <si>
    <t>03973260697</t>
  </si>
  <si>
    <t>88866127900016</t>
  </si>
  <si>
    <t>545340</t>
  </si>
  <si>
    <t>0590287723</t>
  </si>
  <si>
    <t>35 Rue ACHILLE RENE BOISNEUF</t>
  </si>
  <si>
    <t>GBL INSTITUTE - WE WORLD EXPERIENCE POINTE A PITRE</t>
  </si>
  <si>
    <t>GBL INSTITUTE - WE WORLD EXPERIENCE</t>
  </si>
  <si>
    <t>95970164897</t>
  </si>
  <si>
    <t>52442151800019</t>
  </si>
  <si>
    <t>571015</t>
  </si>
  <si>
    <t>01 48 83 46 19</t>
  </si>
  <si>
    <t>1 Rue BOBILLOT</t>
  </si>
  <si>
    <t>GB FORMATION</t>
  </si>
  <si>
    <t>11940951094</t>
  </si>
  <si>
    <t>81120688700010</t>
  </si>
  <si>
    <t>684570</t>
  </si>
  <si>
    <t>07 67 38 22 16</t>
  </si>
  <si>
    <t>48 Avenue jean baptiste clement</t>
  </si>
  <si>
    <t>GAZOUYI</t>
  </si>
  <si>
    <t>11922600692</t>
  </si>
  <si>
    <t>89121890100025</t>
  </si>
  <si>
    <t>679215</t>
  </si>
  <si>
    <t>02 99 05 80 80</t>
  </si>
  <si>
    <t>22570 GOUAREC</t>
  </si>
  <si>
    <t>19 Rue des halles</t>
  </si>
  <si>
    <t>GAYET METOIS FORMATION CONSEIL</t>
  </si>
  <si>
    <t>53350677035</t>
  </si>
  <si>
    <t>50017007100020</t>
  </si>
  <si>
    <t>568661</t>
  </si>
  <si>
    <t>06 59 03 61 76</t>
  </si>
  <si>
    <t>24140 MONTAGNAC LA CREMPSE</t>
  </si>
  <si>
    <t>Lieu-dit LES PLACADES</t>
  </si>
  <si>
    <t>11/08/2017</t>
  </si>
  <si>
    <t>GAUTRIN SACHER HELENE</t>
  </si>
  <si>
    <t>75240185024</t>
  </si>
  <si>
    <t>80965250600019</t>
  </si>
  <si>
    <t>644195</t>
  </si>
  <si>
    <t>06 18 28 00 45</t>
  </si>
  <si>
    <t>71370 ST GERMAIN DU PLAIN</t>
  </si>
  <si>
    <t>12 Rue de la grande Corvée</t>
  </si>
  <si>
    <t>GAUTRET PHILIPPE</t>
  </si>
  <si>
    <t>GAUTRET PHILIPPE - BFP3S</t>
  </si>
  <si>
    <t>27710294371</t>
  </si>
  <si>
    <t>81448261800018</t>
  </si>
  <si>
    <t>415467</t>
  </si>
  <si>
    <t>09 73 11 21 53</t>
  </si>
  <si>
    <t>12 Rue FERNAND DE MAGELLAN</t>
  </si>
  <si>
    <t>GAUTIER XAVIER - XG FORMATION</t>
  </si>
  <si>
    <t>52440602344</t>
  </si>
  <si>
    <t>51117921000014</t>
  </si>
  <si>
    <t>554911</t>
  </si>
  <si>
    <t>6 Rue Honorat de Bueil</t>
  </si>
  <si>
    <t>GAUTIER LOGEAIS VERONIQUE</t>
  </si>
  <si>
    <t>GAUTIER LOGEAIS VERONIQUE - JURISFORMATION</t>
  </si>
  <si>
    <t>24370308537</t>
  </si>
  <si>
    <t>53819906800015</t>
  </si>
  <si>
    <t>667262</t>
  </si>
  <si>
    <t>06 22 85 26 25</t>
  </si>
  <si>
    <t>1 Place du 74 e RIT</t>
  </si>
  <si>
    <t>GAUTHRON MARIE CAROLINE</t>
  </si>
  <si>
    <t>GAUTHRON MARIE CAROLINE -  MC FORMATIONS EN NUTRITION</t>
  </si>
  <si>
    <t>84630568263</t>
  </si>
  <si>
    <t>45238002500042</t>
  </si>
  <si>
    <t>469865</t>
  </si>
  <si>
    <t>0609759111</t>
  </si>
  <si>
    <t>73 Rue DE TURBIGO</t>
  </si>
  <si>
    <t>GAUTHIER EMMANUELLE</t>
  </si>
  <si>
    <t>11754055975</t>
  </si>
  <si>
    <t>35374368500060</t>
  </si>
  <si>
    <t>655211</t>
  </si>
  <si>
    <t>06 36 49 74 00</t>
  </si>
  <si>
    <t>91340 OLLAINVILLE</t>
  </si>
  <si>
    <t>14 Rue RABUTEAU</t>
  </si>
  <si>
    <t>GAUNET THOMAS OLLAINVILLE</t>
  </si>
  <si>
    <t>GAUNET THOMAS - THOMAS GAUNET FORMATION</t>
  </si>
  <si>
    <t>11910894191</t>
  </si>
  <si>
    <t>51354806500020</t>
  </si>
  <si>
    <t>418584</t>
  </si>
  <si>
    <t>01 43 55 73 21</t>
  </si>
  <si>
    <t>C/O Cabinet GAULE - DE AGUIAR</t>
  </si>
  <si>
    <t>10 Rue BREGUET</t>
  </si>
  <si>
    <t>GAULE CLAUDE - ADAT</t>
  </si>
  <si>
    <t>GAULE CLAUDE - ASSOCIATION POUR LE DEVELOPPEMENT ARTISTIQUE ET THERAPEUTIQUE</t>
  </si>
  <si>
    <t>11754177975</t>
  </si>
  <si>
    <t>40053968000027</t>
  </si>
  <si>
    <t>357649</t>
  </si>
  <si>
    <t>02 48 24 39 67</t>
  </si>
  <si>
    <t>4 bis Quai des maraîchers</t>
  </si>
  <si>
    <t>25/09/2015</t>
  </si>
  <si>
    <t>GAUDINAT MARIE HELENE</t>
  </si>
  <si>
    <t>GAUDINAT MARIE HELENE - ECOLE D'ANGLAIS WHITE BOARD</t>
  </si>
  <si>
    <t>24180118618</t>
  </si>
  <si>
    <t>48343135900015</t>
  </si>
  <si>
    <t>472128</t>
  </si>
  <si>
    <t>09 72 50 21 53</t>
  </si>
  <si>
    <t>72 Rue des jacobins</t>
  </si>
  <si>
    <t>GATTACA CONSEIL ET FORMATION</t>
  </si>
  <si>
    <t>22800163080</t>
  </si>
  <si>
    <t>78984888400035</t>
  </si>
  <si>
    <t>537070</t>
  </si>
  <si>
    <t>0673696654</t>
  </si>
  <si>
    <t>88 Rue DU MONT CENIS</t>
  </si>
  <si>
    <t>GATEAUX SUR MESURE</t>
  </si>
  <si>
    <t>11755201175</t>
  </si>
  <si>
    <t>80995191600026</t>
  </si>
  <si>
    <t>PAS DE NUMERO SIREN SUR INFOGREFFE ET SUR LE PORTAIL ORGANISME</t>
  </si>
  <si>
    <t>470582</t>
  </si>
  <si>
    <t>06 62 34 29 21</t>
  </si>
  <si>
    <t>2 Allée des Coteaux du Moussou</t>
  </si>
  <si>
    <t>GASTIGAR MARIE HELENE - YOGA ET SANTE</t>
  </si>
  <si>
    <t>GASTIGAR MARIE HELENE - YOGA ET SANTE INSTITUT DE YOGATHERAPIE</t>
  </si>
  <si>
    <t>72640290164</t>
  </si>
  <si>
    <t>49950984200021</t>
  </si>
  <si>
    <t>526162</t>
  </si>
  <si>
    <t>0608576115</t>
  </si>
  <si>
    <t>14230 ISIGNY SUR MER</t>
  </si>
  <si>
    <t>27 Avenue DE VERSAILLES</t>
  </si>
  <si>
    <t>GASTEBOIS AUDREY DES MOTS ET DES MAINS</t>
  </si>
  <si>
    <t>25140235314</t>
  </si>
  <si>
    <t>51014488400028</t>
  </si>
  <si>
    <t>438492</t>
  </si>
  <si>
    <t>04 67 45 25 70</t>
  </si>
  <si>
    <t>13 Rue DES LAURIERS ROSES</t>
  </si>
  <si>
    <t>GASSIN MARIE LAURE</t>
  </si>
  <si>
    <t>91340702734</t>
  </si>
  <si>
    <t>43410449300011</t>
  </si>
  <si>
    <t>509140</t>
  </si>
  <si>
    <t>04 42 93 10 69</t>
  </si>
  <si>
    <t>9 Rue Maréchal Joffre</t>
  </si>
  <si>
    <t>GASSE ANNE MARIE</t>
  </si>
  <si>
    <t>93130856613</t>
  </si>
  <si>
    <t>41989661800016</t>
  </si>
  <si>
    <t>686700</t>
  </si>
  <si>
    <t>06 79 70 11 86</t>
  </si>
  <si>
    <t>69390 VOURLES</t>
  </si>
  <si>
    <t>36 bis Rue des Vallières</t>
  </si>
  <si>
    <t>GASSAB ABDELKARIM</t>
  </si>
  <si>
    <t>GASSAB ABDELKARIM - CABINET GK CONSEIL</t>
  </si>
  <si>
    <t>84691434569</t>
  </si>
  <si>
    <t>41158861900022</t>
  </si>
  <si>
    <t>464480</t>
  </si>
  <si>
    <t>117 Rue BELLE RADE</t>
  </si>
  <si>
    <t>GASCHARD MARIE ANNE</t>
  </si>
  <si>
    <t>31590831659</t>
  </si>
  <si>
    <t>41772807800037</t>
  </si>
  <si>
    <t>399553</t>
  </si>
  <si>
    <t>05 61 52 07 07</t>
  </si>
  <si>
    <t>11 Rue PIERRE DE FERMAT</t>
  </si>
  <si>
    <t>GARRIC BOUVILLE</t>
  </si>
  <si>
    <t>73310663131</t>
  </si>
  <si>
    <t>50464574800014</t>
  </si>
  <si>
    <t>505780</t>
  </si>
  <si>
    <t>02791</t>
  </si>
  <si>
    <t>0 970 448 566</t>
  </si>
  <si>
    <t>957 Avenue AUGUSTE RENOIR</t>
  </si>
  <si>
    <t>GARNIER CAROLINE LANGUAGE SERVICES</t>
  </si>
  <si>
    <t>93060649506</t>
  </si>
  <si>
    <t>51041939300010</t>
  </si>
  <si>
    <t>616813</t>
  </si>
  <si>
    <t>02 90 99 14 52</t>
  </si>
  <si>
    <t>2 bis Rue DU 1ER BATAILLON FFI</t>
  </si>
  <si>
    <t>GARIN HERVE</t>
  </si>
  <si>
    <t>GARIN HERVE - IOD'CONSEIL</t>
  </si>
  <si>
    <t>53560970756</t>
  </si>
  <si>
    <t>87989316200021</t>
  </si>
  <si>
    <t>513830</t>
  </si>
  <si>
    <t>79230 FORS</t>
  </si>
  <si>
    <t>LES SANGUINIERES</t>
  </si>
  <si>
    <t>44 Route DE LA JUSTICE</t>
  </si>
  <si>
    <t>GARIC PASCAL</t>
  </si>
  <si>
    <t>54790102379</t>
  </si>
  <si>
    <t>50220680800029</t>
  </si>
  <si>
    <t>592936</t>
  </si>
  <si>
    <t>0233683217</t>
  </si>
  <si>
    <t>50220 DUCEY LES CHERIS</t>
  </si>
  <si>
    <t>31 grande rue</t>
  </si>
  <si>
    <t>GARDIN PIERSON AGNES</t>
  </si>
  <si>
    <t>25500089150</t>
  </si>
  <si>
    <t>35137452500050</t>
  </si>
  <si>
    <t>557110</t>
  </si>
  <si>
    <t>42153 RIORGES</t>
  </si>
  <si>
    <t>631 Rue Saint Andre</t>
  </si>
  <si>
    <t>GARDETTE JANNOT  MARIE-FRANCOISE - PAC ERGON</t>
  </si>
  <si>
    <t>82420281242</t>
  </si>
  <si>
    <t>75241875600017</t>
  </si>
  <si>
    <t>609675</t>
  </si>
  <si>
    <t>06 81 01 48 88</t>
  </si>
  <si>
    <t>6 Rue DE L AQUEDUC</t>
  </si>
  <si>
    <t>GARCIA SERGIO</t>
  </si>
  <si>
    <t>11788307678</t>
  </si>
  <si>
    <t>52502112700010</t>
  </si>
  <si>
    <t>402783</t>
  </si>
  <si>
    <t>06 20 82 25 79</t>
  </si>
  <si>
    <t>66670 BAGES</t>
  </si>
  <si>
    <t>49 Rue LES EGLANTIERS</t>
  </si>
  <si>
    <t>GARCIA PASCAL</t>
  </si>
  <si>
    <t>GARCIA PASCAL QUA-HY-SE FORMATIONS</t>
  </si>
  <si>
    <t>91660143066</t>
  </si>
  <si>
    <t>51271184700016</t>
  </si>
  <si>
    <t>554704</t>
  </si>
  <si>
    <t>08 99 86 54 03</t>
  </si>
  <si>
    <t>38620 ST GEOIRE EN VALDAINE</t>
  </si>
  <si>
    <t>Lieu-dit GROSSET</t>
  </si>
  <si>
    <t>GARCIA NATHALIE</t>
  </si>
  <si>
    <t>84380639938</t>
  </si>
  <si>
    <t>53841494700019</t>
  </si>
  <si>
    <t>457528</t>
  </si>
  <si>
    <t>0650710669</t>
  </si>
  <si>
    <t>34 Avenue DU PERE COUDRIN</t>
  </si>
  <si>
    <t>GARCIA LAURENT</t>
  </si>
  <si>
    <t>91480022948</t>
  </si>
  <si>
    <t>49260616500040</t>
  </si>
  <si>
    <t>617374</t>
  </si>
  <si>
    <t>06 93 01 12 66</t>
  </si>
  <si>
    <t>1 Rue DES SALINES</t>
  </si>
  <si>
    <t>GAPI</t>
  </si>
  <si>
    <t>98973064097</t>
  </si>
  <si>
    <t>81828666800012</t>
  </si>
  <si>
    <t>592481</t>
  </si>
  <si>
    <t>03 85 79 96 63</t>
  </si>
  <si>
    <t>18 Rue D'ALSACE</t>
  </si>
  <si>
    <t>GANGI PIETRO -  EF2C</t>
  </si>
  <si>
    <t>27710278171</t>
  </si>
  <si>
    <t>52329031000029</t>
  </si>
  <si>
    <t>483310</t>
  </si>
  <si>
    <t>0262212646</t>
  </si>
  <si>
    <t>4 Rue FLORICOURT</t>
  </si>
  <si>
    <t>GANGAT FATMA TECHNIC COUTURE</t>
  </si>
  <si>
    <t>98970050797</t>
  </si>
  <si>
    <t>38298684200013</t>
  </si>
  <si>
    <t>610215</t>
  </si>
  <si>
    <t>06 07 10 93 21</t>
  </si>
  <si>
    <t>89113 VALRAVILLON</t>
  </si>
  <si>
    <t>14 Rue jean Regnier</t>
  </si>
  <si>
    <t>GANDON MARYLINE -  AROMATHERAPEUTE</t>
  </si>
  <si>
    <t>27890138289</t>
  </si>
  <si>
    <t>82489886000021</t>
  </si>
  <si>
    <t>296211</t>
  </si>
  <si>
    <t>06611</t>
  </si>
  <si>
    <t>0142531213</t>
  </si>
  <si>
    <t>60 Rue Avaulee</t>
  </si>
  <si>
    <t>GAMMER DOWNING CAROLE</t>
  </si>
  <si>
    <t>11753592975</t>
  </si>
  <si>
    <t>33957212500021</t>
  </si>
  <si>
    <t>200128</t>
  </si>
  <si>
    <t>04 76 04 16 00</t>
  </si>
  <si>
    <t>Inovallée</t>
  </si>
  <si>
    <t>450 Avenue DE L'EUROPE</t>
  </si>
  <si>
    <t>29/12/2020</t>
  </si>
  <si>
    <t>GAMESYSTEM</t>
  </si>
  <si>
    <t>82380434838</t>
  </si>
  <si>
    <t>31653478300048</t>
  </si>
  <si>
    <t>506620</t>
  </si>
  <si>
    <t>+31 6 28 12 23 68</t>
  </si>
  <si>
    <t>PAYS-BAS - HELMOND</t>
  </si>
  <si>
    <t>5702 PT</t>
  </si>
  <si>
    <t>Reigerlaan 54</t>
  </si>
  <si>
    <t>GAMES FOR HEALTH EUROPE</t>
  </si>
  <si>
    <t>662653</t>
  </si>
  <si>
    <t>06 96 97 34 74</t>
  </si>
  <si>
    <t>5 Lot Oliver - Acajou Est</t>
  </si>
  <si>
    <t>Centre Médical les 3 Sources</t>
  </si>
  <si>
    <t>GAMBS ISABELLE</t>
  </si>
  <si>
    <t>GAMBS ISABELLE  - DIETEXPERT</t>
  </si>
  <si>
    <t>97970189297</t>
  </si>
  <si>
    <t>41848839100032</t>
  </si>
  <si>
    <t>674850</t>
  </si>
  <si>
    <t>06 10 14 10 19</t>
  </si>
  <si>
    <t>62140 MARCONNELLE</t>
  </si>
  <si>
    <t>94 Rue des poissonniers</t>
  </si>
  <si>
    <t>GAMBIER SEBASTIEN - SGFP</t>
  </si>
  <si>
    <t>32620310662</t>
  </si>
  <si>
    <t>88034623400011</t>
  </si>
  <si>
    <t>80317</t>
  </si>
  <si>
    <t>05 59 84 22 90</t>
  </si>
  <si>
    <t>BAT R</t>
  </si>
  <si>
    <t>26 Avenue des Lilas</t>
  </si>
  <si>
    <t>GAM</t>
  </si>
  <si>
    <t>GAM GROUP ANIMATION MUSICALE</t>
  </si>
  <si>
    <t>72640044464</t>
  </si>
  <si>
    <t>31179459800053</t>
  </si>
  <si>
    <t>627823</t>
  </si>
  <si>
    <t>27 Rue du pot d'etain</t>
  </si>
  <si>
    <t>GALLOIS BEATRICE</t>
  </si>
  <si>
    <t>GALLOIS BEATRICE - BG SECRETARIAT</t>
  </si>
  <si>
    <t>11910543691</t>
  </si>
  <si>
    <t>44372496800013</t>
  </si>
  <si>
    <t>542301</t>
  </si>
  <si>
    <t>06 76 93 88 27</t>
  </si>
  <si>
    <t>6 Route D'ARPAJON</t>
  </si>
  <si>
    <t>GALLIOT SANDRA ISABELLE</t>
  </si>
  <si>
    <t>GALLIOT SANDRA ISABELLE - ACTIV FORMA LANGUES</t>
  </si>
  <si>
    <t>11910736691</t>
  </si>
  <si>
    <t>51465783200028</t>
  </si>
  <si>
    <t>660590</t>
  </si>
  <si>
    <t>05 56 44 54 45</t>
  </si>
  <si>
    <t>42 Rue DU PALAIS GALLIEN</t>
  </si>
  <si>
    <t>GALLIEN FORMATIONS</t>
  </si>
  <si>
    <t>GALLIEN FORMATIONS - ESPACE CONDUITE</t>
  </si>
  <si>
    <t>75331094733</t>
  </si>
  <si>
    <t>83071384800018</t>
  </si>
  <si>
    <t>573851</t>
  </si>
  <si>
    <t>02 40 70 30 74</t>
  </si>
  <si>
    <t>3 Rue DU BOUFFAY</t>
  </si>
  <si>
    <t>GALLET GUILLARD PATRICIA</t>
  </si>
  <si>
    <t>52440779944</t>
  </si>
  <si>
    <t>39407176500025</t>
  </si>
  <si>
    <t>500987</t>
  </si>
  <si>
    <t>0647949837</t>
  </si>
  <si>
    <t>REST LE FOUQUET BT 5</t>
  </si>
  <si>
    <t>1 Avenue LA RANQUE</t>
  </si>
  <si>
    <t>GALLEGO CHRISTIAN</t>
  </si>
  <si>
    <t>GALLEGO CHRISTIAN - CG FORMATIONS</t>
  </si>
  <si>
    <t>93131513713</t>
  </si>
  <si>
    <t>51886640500021</t>
  </si>
  <si>
    <t>641753</t>
  </si>
  <si>
    <t>05 64 31 19 40</t>
  </si>
  <si>
    <t>44 Rue de la Faiencerie</t>
  </si>
  <si>
    <t>GALILEO INSTITUT CULINAIRE DE FRANCE BORDEAUX</t>
  </si>
  <si>
    <t>GALILEO INSTITUT CULINAIRE DE FRANCE</t>
  </si>
  <si>
    <t>11756609675</t>
  </si>
  <si>
    <t>81209557800033</t>
  </si>
  <si>
    <t>640360</t>
  </si>
  <si>
    <t>03 72 51 05 55</t>
  </si>
  <si>
    <t>7 Rue PIERRE SIMON DE LAPLACE</t>
  </si>
  <si>
    <t>GALILEO GLOBAL EDUCATION FRANCE DEVELOPPEMENT 1 METZ</t>
  </si>
  <si>
    <t>GALILEO GLOBAL EDUCATION FRANCE DEVELOPPEMENT 1 - EVA SANTE IFAS</t>
  </si>
  <si>
    <t>648577</t>
  </si>
  <si>
    <t>07 79 82 45 82</t>
  </si>
  <si>
    <t>Rue Saint Dominique</t>
  </si>
  <si>
    <t>GALILEO GLOBAL EDUC FRANCE DEVT 1 CHALONS EN CHAMPAGNE</t>
  </si>
  <si>
    <t>664728</t>
  </si>
  <si>
    <t>01 55 28 01 20</t>
  </si>
  <si>
    <t>41 Rue Saint Sebastien</t>
  </si>
  <si>
    <t>GALILEO GLOBAL EDUC FRANCE DEVELOPPEMENT 1 - EVA SANTE PARIS</t>
  </si>
  <si>
    <t>GALILEO GLOBAL EDUCATION FRANCE DEVELOPPEMENT 1 - EVA SANTE</t>
  </si>
  <si>
    <t>668850</t>
  </si>
  <si>
    <t>06 15 92 28 9</t>
  </si>
  <si>
    <t>28 Rue WALTER POUPOT</t>
  </si>
  <si>
    <t>EVA SANTE BORDEAUX</t>
  </si>
  <si>
    <t>479512</t>
  </si>
  <si>
    <t>02 41 05 05 20</t>
  </si>
  <si>
    <t>1 Rue DE BUFFON</t>
  </si>
  <si>
    <t>27/02/2014</t>
  </si>
  <si>
    <t>GALILEA ANGERS</t>
  </si>
  <si>
    <t>52490169749</t>
  </si>
  <si>
    <t>43046261400032</t>
  </si>
  <si>
    <t>583236</t>
  </si>
  <si>
    <t>BELGIQUE - HEIST-OP-DEN-BERG</t>
  </si>
  <si>
    <t>BOITE A</t>
  </si>
  <si>
    <t>23 HEIST GOORSTRAAT</t>
  </si>
  <si>
    <t>24/04/2018</t>
  </si>
  <si>
    <t>GALENUS</t>
  </si>
  <si>
    <t>685975</t>
  </si>
  <si>
    <t>06 86 75 86 50</t>
  </si>
  <si>
    <t>35 Rue Michel Gachet</t>
  </si>
  <si>
    <t>GALDEMAR BAPTISTE</t>
  </si>
  <si>
    <t>GALDEMAR BAPTISTE - FORMEA</t>
  </si>
  <si>
    <t>93131980013</t>
  </si>
  <si>
    <t>52103813300026</t>
  </si>
  <si>
    <t>544437</t>
  </si>
  <si>
    <t>04 76 00 70 95</t>
  </si>
  <si>
    <t>11 Rue DU TOUR DE L'EAU</t>
  </si>
  <si>
    <t>GALAXIE 5 ST MARTIN D HERES</t>
  </si>
  <si>
    <t>GALAXIE 5</t>
  </si>
  <si>
    <t>82380290838</t>
  </si>
  <si>
    <t>43249004300028</t>
  </si>
  <si>
    <t>185036</t>
  </si>
  <si>
    <t>0299376363</t>
  </si>
  <si>
    <t>PARC D'ACTIVITES BEAUJARDIN</t>
  </si>
  <si>
    <t>GALATA ORGANISATION</t>
  </si>
  <si>
    <t>53350255735</t>
  </si>
  <si>
    <t>35150341200022</t>
  </si>
  <si>
    <t>601299</t>
  </si>
  <si>
    <t>05 55 12 97 10</t>
  </si>
  <si>
    <t>29 Rue Galilée</t>
  </si>
  <si>
    <t>SOPHIE GAILLARD FORMATION</t>
  </si>
  <si>
    <t>GAILLARD SOPHIE</t>
  </si>
  <si>
    <t>74870126087</t>
  </si>
  <si>
    <t>52823768800015</t>
  </si>
  <si>
    <t>535977</t>
  </si>
  <si>
    <t>06 81 32 33 04</t>
  </si>
  <si>
    <t>21 Avenue DE LA REINE VICTORIA</t>
  </si>
  <si>
    <t>GAILLARD MURIEL CLAUDINE</t>
  </si>
  <si>
    <t>GAILLARD MURIEL CLAUDINE - OCCATIO</t>
  </si>
  <si>
    <t>72640291064</t>
  </si>
  <si>
    <t>50785333100035</t>
  </si>
  <si>
    <t>317676</t>
  </si>
  <si>
    <t>06 10 43 06 54</t>
  </si>
  <si>
    <t>6 Rue DU SERGENT REVEL</t>
  </si>
  <si>
    <t>20/09/2022</t>
  </si>
  <si>
    <t>GAILLARD JEAN PAUL</t>
  </si>
  <si>
    <t>27210404321</t>
  </si>
  <si>
    <t>78836108700067</t>
  </si>
  <si>
    <t>568156</t>
  </si>
  <si>
    <t>04 77 90 52 57</t>
  </si>
  <si>
    <t>43350 ST PAULIEN</t>
  </si>
  <si>
    <t>Nolhac</t>
  </si>
  <si>
    <t>GAILLARD FORMATION TRANSPORT LOGISTIQUE</t>
  </si>
  <si>
    <t>83430315143</t>
  </si>
  <si>
    <t>39126421500065</t>
  </si>
  <si>
    <t>647251</t>
  </si>
  <si>
    <t>04 71 04 99 13</t>
  </si>
  <si>
    <t>ZA DE NOLHAC</t>
  </si>
  <si>
    <t>GAILLARD FORMATION ST PAULIEN</t>
  </si>
  <si>
    <t>GAILLARD FORMATION</t>
  </si>
  <si>
    <t>83150298315</t>
  </si>
  <si>
    <t>41173463500088</t>
  </si>
  <si>
    <t>269669</t>
  </si>
  <si>
    <t>04 71 48 11 11</t>
  </si>
  <si>
    <t>42500 LE CHAMBON FEUGEROLLES</t>
  </si>
  <si>
    <t>Monterrad</t>
  </si>
  <si>
    <t>GAILLARD FORMATION LE CHAMBON FEUGEROLLES</t>
  </si>
  <si>
    <t>41173463500138</t>
  </si>
  <si>
    <t>586869</t>
  </si>
  <si>
    <t>Rue DES FRERES LUMIERE</t>
  </si>
  <si>
    <t>GAILLARD FORMATION AURILLAC</t>
  </si>
  <si>
    <t>41173463500039</t>
  </si>
  <si>
    <t>619668</t>
  </si>
  <si>
    <t>02 31 72 51 05</t>
  </si>
  <si>
    <t>14210 AMAYE SUR ORNE</t>
  </si>
  <si>
    <t>28 Rue de la porte bleue</t>
  </si>
  <si>
    <t>GAIGNARD LAURENT</t>
  </si>
  <si>
    <t>GAIGNARD LAURENT - LGRH</t>
  </si>
  <si>
    <t>25140288814</t>
  </si>
  <si>
    <t>50036458300020</t>
  </si>
  <si>
    <t>649703</t>
  </si>
  <si>
    <t>07 49 33 87 50</t>
  </si>
  <si>
    <t>82700 MONTECH</t>
  </si>
  <si>
    <t>6 Rue Jules Ferry</t>
  </si>
  <si>
    <t>GAIA CONSULTING MONTECH</t>
  </si>
  <si>
    <t>GAIA CONSULTING</t>
  </si>
  <si>
    <t>76320066732</t>
  </si>
  <si>
    <t>84440458200026</t>
  </si>
  <si>
    <t>290180</t>
  </si>
  <si>
    <t>01 77 72 22 00</t>
  </si>
  <si>
    <t>12 Rue De La Pierre Levee</t>
  </si>
  <si>
    <t>GAIA PARIS</t>
  </si>
  <si>
    <t>GAIA</t>
  </si>
  <si>
    <t>11755423975</t>
  </si>
  <si>
    <t>49369278400025</t>
  </si>
  <si>
    <t>495621</t>
  </si>
  <si>
    <t>0034 628 156 392</t>
  </si>
  <si>
    <t>Esc A Puerta OA</t>
  </si>
  <si>
    <t>36 Avenue de Gandia</t>
  </si>
  <si>
    <t>07/07/2014</t>
  </si>
  <si>
    <t>GAH FRANCK ROBERT</t>
  </si>
  <si>
    <t>434103</t>
  </si>
  <si>
    <t>01963</t>
  </si>
  <si>
    <t>06 78 43 02 84</t>
  </si>
  <si>
    <t>PARK ETOILES</t>
  </si>
  <si>
    <t>21 Rue SAINT MATHIEU</t>
  </si>
  <si>
    <t>GAGOS GENEVIEVE</t>
  </si>
  <si>
    <t>GAGOS GENEVIEVE - ECOLE EFT FRANCE</t>
  </si>
  <si>
    <t>82691103669</t>
  </si>
  <si>
    <t>39538062900042</t>
  </si>
  <si>
    <t>680898</t>
  </si>
  <si>
    <t>06 07 98 79 77</t>
  </si>
  <si>
    <t>21 Boulevard Antoine Maure</t>
  </si>
  <si>
    <t>GAGLEWSKI  SYLVIE</t>
  </si>
  <si>
    <t>GAGLEWSKI  SYLVIE - ATELIERS MONTESSORI</t>
  </si>
  <si>
    <t>93060667906</t>
  </si>
  <si>
    <t>51520574800020</t>
  </si>
  <si>
    <t>387952</t>
  </si>
  <si>
    <t>0696 33 30 86</t>
  </si>
  <si>
    <t>18 Rue PIERRE SEMAR TERRES SAINVILLE</t>
  </si>
  <si>
    <t>GPC</t>
  </si>
  <si>
    <t>GAETAN PAULIN CONSULTING</t>
  </si>
  <si>
    <t>97970145097</t>
  </si>
  <si>
    <t>45245071100026</t>
  </si>
  <si>
    <t>681921</t>
  </si>
  <si>
    <t>09 86 22 53 03</t>
  </si>
  <si>
    <t>14 Rue DE LA TOUR</t>
  </si>
  <si>
    <t>GAELLE AUTO CONDUITE HERICOURT</t>
  </si>
  <si>
    <t>GAELLE AUTO CONDUITE</t>
  </si>
  <si>
    <t>27250346525</t>
  </si>
  <si>
    <t>81301311700029</t>
  </si>
  <si>
    <t>645503</t>
  </si>
  <si>
    <t>01 42 97 56 71</t>
  </si>
  <si>
    <t>1 Avenue De La Paix Simone Veil</t>
  </si>
  <si>
    <t>GAE CONSEIL</t>
  </si>
  <si>
    <t>44670723067</t>
  </si>
  <si>
    <t>80397417900050</t>
  </si>
  <si>
    <t>669295</t>
  </si>
  <si>
    <t>04 37 49 63 60</t>
  </si>
  <si>
    <t>26 Rue DE LA GARE</t>
  </si>
  <si>
    <t>GAC TECHNOLOGY</t>
  </si>
  <si>
    <t>84691533769</t>
  </si>
  <si>
    <t>50016820800048</t>
  </si>
  <si>
    <t>537690</t>
  </si>
  <si>
    <t>06 74 81 55 09</t>
  </si>
  <si>
    <t>14 Rue des Bons enfants</t>
  </si>
  <si>
    <t>GABOREAU POUPARD SYLVIE</t>
  </si>
  <si>
    <t>GABOREAU POUPARD SYLVIE - ANDARE CONSEIL</t>
  </si>
  <si>
    <t>52490297349</t>
  </si>
  <si>
    <t>79343143800027</t>
  </si>
  <si>
    <t>268999</t>
  </si>
  <si>
    <t>0466232840</t>
  </si>
  <si>
    <t>98 Chemin DES JUSTICES VIEILLES</t>
  </si>
  <si>
    <t>24/02/2020</t>
  </si>
  <si>
    <t>GABBAI PHILIPPE</t>
  </si>
  <si>
    <t>91300205430</t>
  </si>
  <si>
    <t>42950405300027</t>
  </si>
  <si>
    <t>499894</t>
  </si>
  <si>
    <t>0296747565</t>
  </si>
  <si>
    <t>2 Avenue du Chalutier Sans Pitié</t>
  </si>
  <si>
    <t>GABDARMOR</t>
  </si>
  <si>
    <t>GAB D'ARMOR GROUPEMENT AGRI CULTEURS BIOLOGISTES</t>
  </si>
  <si>
    <t>53220492522</t>
  </si>
  <si>
    <t>39800895300018</t>
  </si>
  <si>
    <t>395419</t>
  </si>
  <si>
    <t>01330</t>
  </si>
  <si>
    <t>02 32 61 40 91</t>
  </si>
  <si>
    <t>27100 VAL DE REUIL</t>
  </si>
  <si>
    <t>2 Route des Falaises</t>
  </si>
  <si>
    <t>F4S</t>
  </si>
  <si>
    <t>F4S FORMATION</t>
  </si>
  <si>
    <t>23270167527</t>
  </si>
  <si>
    <t>53480833200025</t>
  </si>
  <si>
    <t>644468</t>
  </si>
  <si>
    <t>06 81 06 22 65</t>
  </si>
  <si>
    <t>64340 BOUCAU</t>
  </si>
  <si>
    <t>63 ter Rue SEVERIN LATAPPY</t>
  </si>
  <si>
    <t>F2SI</t>
  </si>
  <si>
    <t>F2SI FORMATION SECOURISME SECURITE INCENDIE</t>
  </si>
  <si>
    <t>75640462064</t>
  </si>
  <si>
    <t>85382945500015</t>
  </si>
  <si>
    <t>678715</t>
  </si>
  <si>
    <t>20 Rue Louis Pasteur</t>
  </si>
  <si>
    <t>FYO 68</t>
  </si>
  <si>
    <t>44680350468</t>
  </si>
  <si>
    <t>94809864500013</t>
  </si>
  <si>
    <t>575732</t>
  </si>
  <si>
    <t>06 70 43 64 28</t>
  </si>
  <si>
    <t>1 Avenue DU POTEAU</t>
  </si>
  <si>
    <t>FXC CONSEIL SENLIS</t>
  </si>
  <si>
    <t>FXC CONSEIL - EGERIA CONSEIL</t>
  </si>
  <si>
    <t>22600294660</t>
  </si>
  <si>
    <t>80158375800025</t>
  </si>
  <si>
    <t>627616</t>
  </si>
  <si>
    <t>06 10 32 56 74</t>
  </si>
  <si>
    <t>Parc technologique de la Pardieu</t>
  </si>
  <si>
    <t>27 Rue Jean Claret</t>
  </si>
  <si>
    <t>FUTURA HOMINIUM</t>
  </si>
  <si>
    <t>84630513463</t>
  </si>
  <si>
    <t>84258368400027</t>
  </si>
  <si>
    <t>526370</t>
  </si>
  <si>
    <t>06 75 69 29 14</t>
  </si>
  <si>
    <t>7 Avenue DES TROIS FONTAINES</t>
  </si>
  <si>
    <t>FUSHYYA</t>
  </si>
  <si>
    <t>82740286674</t>
  </si>
  <si>
    <t>75144827500014</t>
  </si>
  <si>
    <t>624779</t>
  </si>
  <si>
    <t>09 86 18 44 94</t>
  </si>
  <si>
    <t>350 Rue Arthur Brunet</t>
  </si>
  <si>
    <t>FUNEFORMATION</t>
  </si>
  <si>
    <t>31590874559</t>
  </si>
  <si>
    <t>80492560000012</t>
  </si>
  <si>
    <t>576554</t>
  </si>
  <si>
    <t>57 1 7458182</t>
  </si>
  <si>
    <t>COLOMBIE - BOGOTA</t>
  </si>
  <si>
    <t>50 BARRIO LA ESMERALDA</t>
  </si>
  <si>
    <t>CALLE 44 B # 53</t>
  </si>
  <si>
    <t>FUNDACION CANGURO</t>
  </si>
  <si>
    <t>667171</t>
  </si>
  <si>
    <t>1 414 918-9814</t>
  </si>
  <si>
    <t>555 E.WELLS ST., SUITE 1100</t>
  </si>
  <si>
    <t>FNDS</t>
  </si>
  <si>
    <t>FUNCTIONAL NEUROLOGICAL DISORDER SOCIETY</t>
  </si>
  <si>
    <t>668217</t>
  </si>
  <si>
    <t>4 Rue de la République</t>
  </si>
  <si>
    <t>FULLPHYSIO ACADEMY</t>
  </si>
  <si>
    <t>84692022369</t>
  </si>
  <si>
    <t>91933075300014</t>
  </si>
  <si>
    <t>515218</t>
  </si>
  <si>
    <t>0980394235</t>
  </si>
  <si>
    <t>14 Quai de Béthune</t>
  </si>
  <si>
    <t>FULL FRAME GRAINE DE PHOTOGRAPHE</t>
  </si>
  <si>
    <t>11754755375</t>
  </si>
  <si>
    <t>53185464400014</t>
  </si>
  <si>
    <t>591725</t>
  </si>
  <si>
    <t>0788005212</t>
  </si>
  <si>
    <t>8 Rue François Mauriac</t>
  </si>
  <si>
    <t>FUGA FORMATION</t>
  </si>
  <si>
    <t>32800191080</t>
  </si>
  <si>
    <t>83247981000018</t>
  </si>
  <si>
    <t>527919</t>
  </si>
  <si>
    <t>0383350578</t>
  </si>
  <si>
    <t>54710 FLEVILLE DEVANT NANCY</t>
  </si>
  <si>
    <t>ZAC DE FROCOURT</t>
  </si>
  <si>
    <t>32 Rue ANTOINE DE ST EXUPERY</t>
  </si>
  <si>
    <t>FTZ INFORMATIQUE INDUSTRIELLE</t>
  </si>
  <si>
    <t>41540033554</t>
  </si>
  <si>
    <t>32075337900041</t>
  </si>
  <si>
    <t>653731</t>
  </si>
  <si>
    <t>07 63 00 55 87</t>
  </si>
  <si>
    <t>81 Mail François Mitterrand</t>
  </si>
  <si>
    <t>FTPS</t>
  </si>
  <si>
    <t>FTPS - FORMATION AU TRANSPORT DE PRODUITS DE SANTE</t>
  </si>
  <si>
    <t>53351108335</t>
  </si>
  <si>
    <t>89784175500019</t>
  </si>
  <si>
    <t>682846</t>
  </si>
  <si>
    <t>02 32 39 66 06</t>
  </si>
  <si>
    <t>27250 NEAUFLES AUVERGNY</t>
  </si>
  <si>
    <t>16 Rue SAINT NICOLAS</t>
  </si>
  <si>
    <t>FS2P</t>
  </si>
  <si>
    <t>28270253927</t>
  </si>
  <si>
    <t>91899159700017</t>
  </si>
  <si>
    <t>675611</t>
  </si>
  <si>
    <t>06 62 91 76 82</t>
  </si>
  <si>
    <t>63118 CEBAZAT</t>
  </si>
  <si>
    <t>9 Impasse de la rocade</t>
  </si>
  <si>
    <t>FSIP</t>
  </si>
  <si>
    <t>84630479863</t>
  </si>
  <si>
    <t>81347777500015</t>
  </si>
  <si>
    <t>622576</t>
  </si>
  <si>
    <t>09 83 70 00 69</t>
  </si>
  <si>
    <t>Centre d'Affaires Athéna Hall A</t>
  </si>
  <si>
    <t>2 Rue François Jacob</t>
  </si>
  <si>
    <t>FSEP BRETAGNE</t>
  </si>
  <si>
    <t>53220868922</t>
  </si>
  <si>
    <t>31318123200031</t>
  </si>
  <si>
    <t>582839</t>
  </si>
  <si>
    <t>09 54 59 91 63</t>
  </si>
  <si>
    <t>2 bis Route de Mirebeau</t>
  </si>
  <si>
    <t>04/05/2018</t>
  </si>
  <si>
    <t>FSCR - TAF INSERTION</t>
  </si>
  <si>
    <t>72330888333</t>
  </si>
  <si>
    <t>78971403700015</t>
  </si>
  <si>
    <t>560110</t>
  </si>
  <si>
    <t>06 07 09 24 39</t>
  </si>
  <si>
    <t>94 Boulevard BARBES</t>
  </si>
  <si>
    <t>FROMONT HELENE</t>
  </si>
  <si>
    <t>11754734775</t>
  </si>
  <si>
    <t>51228797000010</t>
  </si>
  <si>
    <t>658984</t>
  </si>
  <si>
    <t>06 74 38 19 47</t>
  </si>
  <si>
    <t>36120 ARDENTES</t>
  </si>
  <si>
    <t>Château de Bonnet</t>
  </si>
  <si>
    <t>FROMONOT LAURIANE</t>
  </si>
  <si>
    <t>FROMONOT LAURIANE - FORMEA SANTE</t>
  </si>
  <si>
    <t>24360100036</t>
  </si>
  <si>
    <t>79510766300069</t>
  </si>
  <si>
    <t>676950</t>
  </si>
  <si>
    <t>05 63 60 92 29</t>
  </si>
  <si>
    <t>81310 LISLE SUR TARN</t>
  </si>
  <si>
    <t>7 Rue DE L'ANCIEN COLLEGE</t>
  </si>
  <si>
    <t>FROMENT ELISE</t>
  </si>
  <si>
    <t>FROMENT ELISE - L'ATELIER DE COUTURE D'ELISE</t>
  </si>
  <si>
    <t>76310902531</t>
  </si>
  <si>
    <t>38794934000054</t>
  </si>
  <si>
    <t>643336</t>
  </si>
  <si>
    <t>01 60 09 91 00</t>
  </si>
  <si>
    <t>zi beauval</t>
  </si>
  <si>
    <t>20 Rue branly</t>
  </si>
  <si>
    <t>FRISQUET MEAUX</t>
  </si>
  <si>
    <t>FRISQUET</t>
  </si>
  <si>
    <t>11770596777</t>
  </si>
  <si>
    <t>57206188500065</t>
  </si>
  <si>
    <t>655326</t>
  </si>
  <si>
    <t>06 73 35 83 45</t>
  </si>
  <si>
    <t>10 Rue DE LA PLEAU</t>
  </si>
  <si>
    <t>21/05/2023</t>
  </si>
  <si>
    <t>FRISON ANNE CELINE</t>
  </si>
  <si>
    <t>76310939631</t>
  </si>
  <si>
    <t>84151821000015</t>
  </si>
  <si>
    <t>671885</t>
  </si>
  <si>
    <t>Résidence Sirius - APT 36 BAT A</t>
  </si>
  <si>
    <t>5 Rue de l'Université - ZAC Hibiscus</t>
  </si>
  <si>
    <t>FRION CORROYER FANNY</t>
  </si>
  <si>
    <t>03973488997</t>
  </si>
  <si>
    <t>97877353900017</t>
  </si>
  <si>
    <t>397520</t>
  </si>
  <si>
    <t>03 89 41 81 32</t>
  </si>
  <si>
    <t>23 Rue des serruriers</t>
  </si>
  <si>
    <t>FRIEH YANNICK</t>
  </si>
  <si>
    <t>FRIEH YANNICK FORMATION SOPHROLOGIE EXISTENTIELLE</t>
  </si>
  <si>
    <t>72330555733</t>
  </si>
  <si>
    <t>40794515300077</t>
  </si>
  <si>
    <t>361630</t>
  </si>
  <si>
    <t>0608899977</t>
  </si>
  <si>
    <t>67310 WESTHOFFEN</t>
  </si>
  <si>
    <t>2 Rue ROBERT DEBRÉ</t>
  </si>
  <si>
    <t>FRIEDERICH FRANCINE</t>
  </si>
  <si>
    <t>42670353867</t>
  </si>
  <si>
    <t>38031378300033</t>
  </si>
  <si>
    <t>609961</t>
  </si>
  <si>
    <t>06 30 33 42 46</t>
  </si>
  <si>
    <t>90200 GIROMAGNY</t>
  </si>
  <si>
    <t>36 Faubourg des Ancêtres</t>
  </si>
  <si>
    <t>FRIEDBLATT CELINE - CABINET DE PSYCHOLOGIE</t>
  </si>
  <si>
    <t>27900064090</t>
  </si>
  <si>
    <t>53102233300029</t>
  </si>
  <si>
    <t>469762</t>
  </si>
  <si>
    <t>06 20 03 52 45</t>
  </si>
  <si>
    <t>63590 CUNLHAT</t>
  </si>
  <si>
    <t>28 Route DE LA CHAPELLE</t>
  </si>
  <si>
    <t>FRICH ARNAUD</t>
  </si>
  <si>
    <t>FRICH ARNAUD PHOTOGRAPHIE</t>
  </si>
  <si>
    <t>83630372763</t>
  </si>
  <si>
    <t>45338938900041</t>
  </si>
  <si>
    <t>685720</t>
  </si>
  <si>
    <t>06 22 15 85 08</t>
  </si>
  <si>
    <t>98 Avenue DU MARECHAL FOCH</t>
  </si>
  <si>
    <t>FRH CONSEIL</t>
  </si>
  <si>
    <t>FRH CONSEIL - SIEGE SOCIAL</t>
  </si>
  <si>
    <t>31590844959</t>
  </si>
  <si>
    <t>79773956200032</t>
  </si>
  <si>
    <t>391566</t>
  </si>
  <si>
    <t>0494404471</t>
  </si>
  <si>
    <t>BOULOURIS</t>
  </si>
  <si>
    <t>157 Avenue DES CAMPOTELS</t>
  </si>
  <si>
    <t>FREUD MICHELE</t>
  </si>
  <si>
    <t>93830385783</t>
  </si>
  <si>
    <t>39476925100015</t>
  </si>
  <si>
    <t>601354</t>
  </si>
  <si>
    <t>02 62 44 92 33</t>
  </si>
  <si>
    <t>35 Rue de Paris</t>
  </si>
  <si>
    <t>FRESNAY AUDE</t>
  </si>
  <si>
    <t>98970424497</t>
  </si>
  <si>
    <t>45078920100057</t>
  </si>
  <si>
    <t>589524</t>
  </si>
  <si>
    <t>08260 AUVILLERS LES FORGES</t>
  </si>
  <si>
    <t>3 Rue de la Liberté</t>
  </si>
  <si>
    <t>FREROTTE GUY FORMATION</t>
  </si>
  <si>
    <t>FREROTTE GUY ALFRED GHISLAIN</t>
  </si>
  <si>
    <t>44080058208</t>
  </si>
  <si>
    <t>51440162900019</t>
  </si>
  <si>
    <t>551375</t>
  </si>
  <si>
    <t>06 21 70 66 63</t>
  </si>
  <si>
    <t>1 Rue De La Moselle</t>
  </si>
  <si>
    <t>FREQUENCES DEVELOPPEMENT</t>
  </si>
  <si>
    <t>FREQUENCES DEVELOPPEMENT - CENTRE TOMATIS NANCY</t>
  </si>
  <si>
    <t>41540339554</t>
  </si>
  <si>
    <t>81294564000041</t>
  </si>
  <si>
    <t>686220</t>
  </si>
  <si>
    <t>06 51 07 87 57</t>
  </si>
  <si>
    <t>20222 BRANDO</t>
  </si>
  <si>
    <t>MAISON SEMIDEI</t>
  </si>
  <si>
    <t>PORETTO BRANDO</t>
  </si>
  <si>
    <t>FRENCHIDRONE</t>
  </si>
  <si>
    <t>94202111720</t>
  </si>
  <si>
    <t>88135729700012</t>
  </si>
  <si>
    <t>541151</t>
  </si>
  <si>
    <t>05 40 54 67 20</t>
  </si>
  <si>
    <t>145 Rue du Palais Gallien</t>
  </si>
  <si>
    <t>FRENCH FACTORY BORDEAUX</t>
  </si>
  <si>
    <t>72330821333</t>
  </si>
  <si>
    <t>50929737000017</t>
  </si>
  <si>
    <t>652544</t>
  </si>
  <si>
    <t>4 Allée PAUL VALERY</t>
  </si>
  <si>
    <t>FRENARD GHEZLEN</t>
  </si>
  <si>
    <t>11788546578</t>
  </si>
  <si>
    <t>85185321800010</t>
  </si>
  <si>
    <t>612388</t>
  </si>
  <si>
    <t>26 Rue CLAUDE JEAN ROMAIN</t>
  </si>
  <si>
    <t>FREMONT ALAIN CONSULTANT</t>
  </si>
  <si>
    <t>11940632994</t>
  </si>
  <si>
    <t>44511123000030</t>
  </si>
  <si>
    <t>480459</t>
  </si>
  <si>
    <t>0609570374</t>
  </si>
  <si>
    <t>51 Boulevard Côte Blatin</t>
  </si>
  <si>
    <t>FREJAVILLE THIERRY</t>
  </si>
  <si>
    <t>83630365063</t>
  </si>
  <si>
    <t>39446298000035</t>
  </si>
  <si>
    <t>519870</t>
  </si>
  <si>
    <t>0240357505</t>
  </si>
  <si>
    <t>2 Place SAINTE ELISABETH</t>
  </si>
  <si>
    <t>CFNT NANTES</t>
  </si>
  <si>
    <t>FREE MOUSSE TOILETTAGE CFNT</t>
  </si>
  <si>
    <t>52440273444</t>
  </si>
  <si>
    <t>40961565500019</t>
  </si>
  <si>
    <t>584472</t>
  </si>
  <si>
    <t>05 90 51 13 13</t>
  </si>
  <si>
    <t>97150 ST MARTIN</t>
  </si>
  <si>
    <t>MARIGOT</t>
  </si>
  <si>
    <t>106 HOWELL CENTER</t>
  </si>
  <si>
    <t>FREE DOM PORTAGE SIEGE</t>
  </si>
  <si>
    <t>FREE DOM PORTAGE</t>
  </si>
  <si>
    <t>01973104097</t>
  </si>
  <si>
    <t>81013182100011</t>
  </si>
  <si>
    <t>231964</t>
  </si>
  <si>
    <t>01 43 73 35 44</t>
  </si>
  <si>
    <t>CHEZ C DE ROUGEMONT</t>
  </si>
  <si>
    <t>106 Rue DES MARAICHERS</t>
  </si>
  <si>
    <t>FREE DANCE SONG</t>
  </si>
  <si>
    <t>11750149375</t>
  </si>
  <si>
    <t>32045976100021</t>
  </si>
  <si>
    <t>464673</t>
  </si>
  <si>
    <t>0160776333</t>
  </si>
  <si>
    <t>FREE COMPETENCES</t>
  </si>
  <si>
    <t>11910137291</t>
  </si>
  <si>
    <t>35029923600041</t>
  </si>
  <si>
    <t>636605</t>
  </si>
  <si>
    <t>14 Rue Maréchal Murat</t>
  </si>
  <si>
    <t>FREDERIQUE DUPUIS CONSEIL</t>
  </si>
  <si>
    <t>76341053734</t>
  </si>
  <si>
    <t>88033040200012</t>
  </si>
  <si>
    <t>645760</t>
  </si>
  <si>
    <t>06 13 60 49 75</t>
  </si>
  <si>
    <t>01300 ANDERT ET CONDON</t>
  </si>
  <si>
    <t>290 Rue claude berlioz</t>
  </si>
  <si>
    <t>WHECLER FREDERIC</t>
  </si>
  <si>
    <t>FREDERIC WHECLER - TDU EXPERT</t>
  </si>
  <si>
    <t>84010222501</t>
  </si>
  <si>
    <t>53358273000024</t>
  </si>
  <si>
    <t>522557</t>
  </si>
  <si>
    <t>69620 THEIZE</t>
  </si>
  <si>
    <t>52 Chemin CHEMIN DE RADIX</t>
  </si>
  <si>
    <t>FREDERIC ROSE FORMATIONS</t>
  </si>
  <si>
    <t>82691198669</t>
  </si>
  <si>
    <t>53883157900023</t>
  </si>
  <si>
    <t>683486</t>
  </si>
  <si>
    <t>07 81 49 88 60</t>
  </si>
  <si>
    <t>12 Rue vignery</t>
  </si>
  <si>
    <t>FREDERIC COIGNOT</t>
  </si>
  <si>
    <t>FREDERIC COIGNOT - REALISAPIX</t>
  </si>
  <si>
    <t>27210398921</t>
  </si>
  <si>
    <t>83459572000022</t>
  </si>
  <si>
    <t>571295</t>
  </si>
  <si>
    <t>28400 NOGENT LE ROTROU</t>
  </si>
  <si>
    <t>Lieu-dit La Grange Cormier</t>
  </si>
  <si>
    <t>FREBOURG FREDERIC</t>
  </si>
  <si>
    <t>FREBOURG FREDERIC - MAE LANGUE DES SIGNES</t>
  </si>
  <si>
    <t>24280158128</t>
  </si>
  <si>
    <t>53351102800029</t>
  </si>
  <si>
    <t>144939</t>
  </si>
  <si>
    <t>03  81  82 21 75</t>
  </si>
  <si>
    <t>83 Rue de Dole</t>
  </si>
  <si>
    <t>FRATE</t>
  </si>
  <si>
    <t>FRATE FORMATION CONSEIL</t>
  </si>
  <si>
    <t>43250000225</t>
  </si>
  <si>
    <t>78162137000159</t>
  </si>
  <si>
    <t>556762</t>
  </si>
  <si>
    <t>09 51 75 31 61</t>
  </si>
  <si>
    <t>Residence Le Verdi Gounod</t>
  </si>
  <si>
    <t>20 Rue Verdi</t>
  </si>
  <si>
    <t>FRASER FORMATION</t>
  </si>
  <si>
    <t>FRASER FORMATION ASSO CULT EUROP</t>
  </si>
  <si>
    <t>93060572506</t>
  </si>
  <si>
    <t>47916524300029</t>
  </si>
  <si>
    <t>593126</t>
  </si>
  <si>
    <t>02 51 72 96 40</t>
  </si>
  <si>
    <t>74 Boulevard DE LA PRAIRIE AU DUC</t>
  </si>
  <si>
    <t>05/12/2018</t>
  </si>
  <si>
    <t>FDF</t>
  </si>
  <si>
    <t>FRANZ DORNER FORMATION</t>
  </si>
  <si>
    <t>52440419944</t>
  </si>
  <si>
    <t>35301655300078</t>
  </si>
  <si>
    <t>631589</t>
  </si>
  <si>
    <t>06 15 22 67 27</t>
  </si>
  <si>
    <t>223 Rue Hector Guimard</t>
  </si>
  <si>
    <t>FRANQUART DOROTHEE</t>
  </si>
  <si>
    <t>82070074107</t>
  </si>
  <si>
    <t>52041214900020</t>
  </si>
  <si>
    <t>645837</t>
  </si>
  <si>
    <t>49 7 11 18 39-5</t>
  </si>
  <si>
    <t>ALLEMAGNE - STUTTGART</t>
  </si>
  <si>
    <t>Steinbeis Beratungszentrum GmbH (SBZ) - Haus der Wirtschaft</t>
  </si>
  <si>
    <t>Varrentrappstrasse 40/42</t>
  </si>
  <si>
    <t>FRAPBT</t>
  </si>
  <si>
    <t>FRANKFURT ACADEMY OF PROCESS-BASED THERAPIES</t>
  </si>
  <si>
    <t>670686</t>
  </si>
  <si>
    <t>02 33 04 59 25</t>
  </si>
  <si>
    <t>FRANECOL FORMATIONS</t>
  </si>
  <si>
    <t>11756667575</t>
  </si>
  <si>
    <t>92233236600017</t>
  </si>
  <si>
    <t>562981</t>
  </si>
  <si>
    <t>46 Rue DE L'OUEST</t>
  </si>
  <si>
    <t>FRANCOISE SIMON</t>
  </si>
  <si>
    <t>11755566375</t>
  </si>
  <si>
    <t>82493268500012</t>
  </si>
  <si>
    <t>470740</t>
  </si>
  <si>
    <t>05508</t>
  </si>
  <si>
    <t>LA MULOTTERIE - LES BUTTES</t>
  </si>
  <si>
    <t>FRANCOISE MAUBOUSSIN</t>
  </si>
  <si>
    <t>26890116489</t>
  </si>
  <si>
    <t>79068053200013</t>
  </si>
  <si>
    <t>646544</t>
  </si>
  <si>
    <t>05 56 61 28 66</t>
  </si>
  <si>
    <t>33190 PONDAURAT</t>
  </si>
  <si>
    <t>1 Lieu-dit LES TURONS</t>
  </si>
  <si>
    <t>FRANCOISE CHEVALIER</t>
  </si>
  <si>
    <t>75331047433</t>
  </si>
  <si>
    <t>82438376400019</t>
  </si>
  <si>
    <t>587989</t>
  </si>
  <si>
    <t>32 65 77 96 97</t>
  </si>
  <si>
    <t>BELGIQUE - DOUR</t>
  </si>
  <si>
    <t>15 Rue du Parc</t>
  </si>
  <si>
    <t>FRANCOISE BUSIAUX</t>
  </si>
  <si>
    <t>550188</t>
  </si>
  <si>
    <t>01 45 66 72 99</t>
  </si>
  <si>
    <t>9 Rue DU TERRAGE</t>
  </si>
  <si>
    <t>FT CONSEIL</t>
  </si>
  <si>
    <t>FRANCOIS THIBAULT CONSEIL</t>
  </si>
  <si>
    <t>11754225875</t>
  </si>
  <si>
    <t>49456917100023</t>
  </si>
  <si>
    <t>555964</t>
  </si>
  <si>
    <t>05 82 95 67 14</t>
  </si>
  <si>
    <t>15 bis Chemin DE LA CRABE</t>
  </si>
  <si>
    <t>FRANCOIS STEPHANIE</t>
  </si>
  <si>
    <t>73310811931</t>
  </si>
  <si>
    <t>43436597900047</t>
  </si>
  <si>
    <t>625875</t>
  </si>
  <si>
    <t>06 51 86 69 97</t>
  </si>
  <si>
    <t>16 Rue MOREL</t>
  </si>
  <si>
    <t>FRANCOIS NICOLAS</t>
  </si>
  <si>
    <t>11922347592</t>
  </si>
  <si>
    <t>49056918300026</t>
  </si>
  <si>
    <t>623623</t>
  </si>
  <si>
    <t>06 43 48 45 38</t>
  </si>
  <si>
    <t>45260 CHAILLY EN GATINAIS</t>
  </si>
  <si>
    <t>27 Route de Bellegarde</t>
  </si>
  <si>
    <t>FRANCOIS NATHALIE</t>
  </si>
  <si>
    <t>FRANCOIS NATHALIE - FRIMOUSS'SIGNES - FORMA'SIGNES</t>
  </si>
  <si>
    <t>24450348645</t>
  </si>
  <si>
    <t>82906177900031</t>
  </si>
  <si>
    <t>430110</t>
  </si>
  <si>
    <t>02 41 65 85 32</t>
  </si>
  <si>
    <t>2 Avenue DE LA TESSOUALE</t>
  </si>
  <si>
    <t>FRANCOIS MAUGIN SAS</t>
  </si>
  <si>
    <t>52490330849</t>
  </si>
  <si>
    <t>32942411300028</t>
  </si>
  <si>
    <t>580648</t>
  </si>
  <si>
    <t>44 Quai DU COMMERCE</t>
  </si>
  <si>
    <t>14/03/2018</t>
  </si>
  <si>
    <t>FRANCOIS DELCOURT SPRL</t>
  </si>
  <si>
    <t>629984</t>
  </si>
  <si>
    <t>04 89 05 57 99</t>
  </si>
  <si>
    <t>40 Boulevard mal juin</t>
  </si>
  <si>
    <t>FRANCO PIER PAOLO</t>
  </si>
  <si>
    <t>93060644906</t>
  </si>
  <si>
    <t>50155668200067</t>
  </si>
  <si>
    <t>656094</t>
  </si>
  <si>
    <t>09 51 44 21 01</t>
  </si>
  <si>
    <t>L Olivea Porte Residence B</t>
  </si>
  <si>
    <t>50 Chemin Des Oliviers</t>
  </si>
  <si>
    <t>FTF ANTIBES</t>
  </si>
  <si>
    <t>FRANCK THOMAS FORMATION - FTF</t>
  </si>
  <si>
    <t>93061113706</t>
  </si>
  <si>
    <t>79929170300038</t>
  </si>
  <si>
    <t>303320</t>
  </si>
  <si>
    <t>04 50 10 10 00</t>
  </si>
  <si>
    <t>53 Rue CARNOT</t>
  </si>
  <si>
    <t>FRANCHINVEST</t>
  </si>
  <si>
    <t>FRANCHINVEST - WALL STREET ENGLISH</t>
  </si>
  <si>
    <t>82740153174</t>
  </si>
  <si>
    <t>43859674400013</t>
  </si>
  <si>
    <t>456690</t>
  </si>
  <si>
    <t>1 Route De Franois</t>
  </si>
  <si>
    <t>FC 2S</t>
  </si>
  <si>
    <t>FRANCHE COMTE SAUVETAGE SECOURISME</t>
  </si>
  <si>
    <t>43250268525</t>
  </si>
  <si>
    <t>80340946500033</t>
  </si>
  <si>
    <t>625310</t>
  </si>
  <si>
    <t>03 81 48 09 09</t>
  </si>
  <si>
    <t>6 Rue GERARD MANTION</t>
  </si>
  <si>
    <t>FRANCHE COMTE NET</t>
  </si>
  <si>
    <t>FRANCHE COMTE NET - FC NET</t>
  </si>
  <si>
    <t>43250116625</t>
  </si>
  <si>
    <t>40201483100042</t>
  </si>
  <si>
    <t>512825</t>
  </si>
  <si>
    <t>05 53 98 27 65</t>
  </si>
  <si>
    <t>2 Place DU DOCTEUR ESQUIROL</t>
  </si>
  <si>
    <t>FRANCESCHINIS DELPHINE</t>
  </si>
  <si>
    <t>72470117147</t>
  </si>
  <si>
    <t>53222056300045</t>
  </si>
  <si>
    <t>571350</t>
  </si>
  <si>
    <t>0666622098</t>
  </si>
  <si>
    <t>PARC KENNEDY - Bat A2 - CS22027</t>
  </si>
  <si>
    <t>FRANCESCHI NADINE CONSEIL</t>
  </si>
  <si>
    <t>91300330630</t>
  </si>
  <si>
    <t>53986743200012</t>
  </si>
  <si>
    <t>558631</t>
  </si>
  <si>
    <t>0663590268</t>
  </si>
  <si>
    <t>77450 ISLES LES VILLENOY</t>
  </si>
  <si>
    <t>AERODROME MEAUX-ESBLY</t>
  </si>
  <si>
    <t>20/02/2017</t>
  </si>
  <si>
    <t>FRANCE ULM</t>
  </si>
  <si>
    <t>11770614677</t>
  </si>
  <si>
    <t>80824719100014</t>
  </si>
  <si>
    <t>405188</t>
  </si>
  <si>
    <t>HOPITAL NATIONAL DE SAINT MAURICE</t>
  </si>
  <si>
    <t>14 Rue DU VAL D'OSNE</t>
  </si>
  <si>
    <t>FRANCE TRAUMATISME CRANIEN</t>
  </si>
  <si>
    <t>11940754294</t>
  </si>
  <si>
    <t>37901263600021</t>
  </si>
  <si>
    <t>684673</t>
  </si>
  <si>
    <t>06 70 68 83 34</t>
  </si>
  <si>
    <t>57 Rue SAINT-DENIS</t>
  </si>
  <si>
    <t>FRANCE TRAINING</t>
  </si>
  <si>
    <t>11922095592</t>
  </si>
  <si>
    <t>48989370100024</t>
  </si>
  <si>
    <t>215089</t>
  </si>
  <si>
    <t>01 53 04 39 99</t>
  </si>
  <si>
    <t>24 Rue MARC SEGUIN</t>
  </si>
  <si>
    <t>FTDA PARIS</t>
  </si>
  <si>
    <t>FRANCE TERRE D'ASILE - SIEGE SOCIAL</t>
  </si>
  <si>
    <t>11751793175</t>
  </si>
  <si>
    <t>78454750700433</t>
  </si>
  <si>
    <t>599505</t>
  </si>
  <si>
    <t>06 84 96 22 13</t>
  </si>
  <si>
    <t>41200 VILLEHERVIERS</t>
  </si>
  <si>
    <t>Le glandier</t>
  </si>
  <si>
    <t>FRANCE SURVOL</t>
  </si>
  <si>
    <t>24410124141</t>
  </si>
  <si>
    <t>82944772100012</t>
  </si>
  <si>
    <t>494707</t>
  </si>
  <si>
    <t>09 83 77 91 44</t>
  </si>
  <si>
    <t>TELEPORT IV</t>
  </si>
  <si>
    <t>2 Avenue RENE MONORY</t>
  </si>
  <si>
    <t>FRANCE SST</t>
  </si>
  <si>
    <t>54860135786</t>
  </si>
  <si>
    <t>79951142300029</t>
  </si>
  <si>
    <t>589159</t>
  </si>
  <si>
    <t>06 51 84 94 62</t>
  </si>
  <si>
    <t>456 Chemin De Carimail</t>
  </si>
  <si>
    <t>FRANCE SANTE PHARMA</t>
  </si>
  <si>
    <t>93060879606</t>
  </si>
  <si>
    <t>52955117800021</t>
  </si>
  <si>
    <t>218984</t>
  </si>
  <si>
    <t>0344055161</t>
  </si>
  <si>
    <t>Porte 6</t>
  </si>
  <si>
    <t>3 bis Rue ROGER SALENGRO</t>
  </si>
  <si>
    <t>FRANCE REPRO CAD</t>
  </si>
  <si>
    <t>22600186260</t>
  </si>
  <si>
    <t>44226479200015</t>
  </si>
  <si>
    <t>495840</t>
  </si>
  <si>
    <t>CCI BOURGOGNE</t>
  </si>
  <si>
    <t>2 Avenue de Marbotte</t>
  </si>
  <si>
    <t>FQP BOURGOGNE</t>
  </si>
  <si>
    <t>FRANCE QUALITE PERFORMANCE BOURGOGNE</t>
  </si>
  <si>
    <t>26210251421</t>
  </si>
  <si>
    <t>45063960400039</t>
  </si>
  <si>
    <t>670248</t>
  </si>
  <si>
    <t>02 38 51 32 06</t>
  </si>
  <si>
    <t>1 Route Nationale</t>
  </si>
  <si>
    <t>FRANCE PROTECTION FEU</t>
  </si>
  <si>
    <t>24450338245</t>
  </si>
  <si>
    <t>81946601200013</t>
  </si>
  <si>
    <t>597260</t>
  </si>
  <si>
    <t>04 22 14 52 38</t>
  </si>
  <si>
    <t>730 Chemin Dit Du Lery</t>
  </si>
  <si>
    <t>FPF</t>
  </si>
  <si>
    <t>FRANCE PROFORMATION</t>
  </si>
  <si>
    <t>93060767306</t>
  </si>
  <si>
    <t>81434409900035</t>
  </si>
  <si>
    <t>676457</t>
  </si>
  <si>
    <t>06 83 59 56 87</t>
  </si>
  <si>
    <t>23 Rue MON PLAISIR</t>
  </si>
  <si>
    <t>FRANCE PREVENTION</t>
  </si>
  <si>
    <t>28140336214</t>
  </si>
  <si>
    <t>85194952900024</t>
  </si>
  <si>
    <t>415005</t>
  </si>
  <si>
    <t>01 45 20 22 20</t>
  </si>
  <si>
    <t>18 Rue des Terres au Curé</t>
  </si>
  <si>
    <t>FRANCE PARKINSON</t>
  </si>
  <si>
    <t>11754560475</t>
  </si>
  <si>
    <t>33211154100055</t>
  </si>
  <si>
    <t>636010</t>
  </si>
  <si>
    <t>09 72 42 33 51</t>
  </si>
  <si>
    <t>2 Impasse MOSCOU</t>
  </si>
  <si>
    <t>FRANCE ORIENTATION CONSEIL</t>
  </si>
  <si>
    <t>93830558083</t>
  </si>
  <si>
    <t>83278198300024</t>
  </si>
  <si>
    <t>643373</t>
  </si>
  <si>
    <t>01 78 12 20 80</t>
  </si>
  <si>
    <t>261 Avenue du général leclerc</t>
  </si>
  <si>
    <t>FRANCE METIERS - ACTIV METIERS MAISONS ALFORT</t>
  </si>
  <si>
    <t>FRANCE METIERS - ACTIV METIERS</t>
  </si>
  <si>
    <t>11940975294</t>
  </si>
  <si>
    <t>84033069000024</t>
  </si>
  <si>
    <t>676512</t>
  </si>
  <si>
    <t>05 57 24 29 20</t>
  </si>
  <si>
    <t>33570 MONTAGNE</t>
  </si>
  <si>
    <t>17 Route DE ST GEORGES</t>
  </si>
  <si>
    <t>FRANCE MEDECINE ESTHETIQUE</t>
  </si>
  <si>
    <t>72330930733</t>
  </si>
  <si>
    <t>49857084500038</t>
  </si>
  <si>
    <t>266942</t>
  </si>
  <si>
    <t>04 77 27 03 92</t>
  </si>
  <si>
    <t>7 Rue Auguste Broutin</t>
  </si>
  <si>
    <t>FRANCE LOIRE FORMATION</t>
  </si>
  <si>
    <t>82420038442</t>
  </si>
  <si>
    <t>34294645600023</t>
  </si>
  <si>
    <t>516478</t>
  </si>
  <si>
    <t>04 93 67 66 50</t>
  </si>
  <si>
    <t>116 Boulevard Raymond Poincaré</t>
  </si>
  <si>
    <t>FLC FORMATION ANTIBES</t>
  </si>
  <si>
    <t>FRANCE LANGUES COMMUNICATION</t>
  </si>
  <si>
    <t>93060554806</t>
  </si>
  <si>
    <t>34539593300046</t>
  </si>
  <si>
    <t>680527</t>
  </si>
  <si>
    <t>02 40 61 99 82</t>
  </si>
  <si>
    <t>Zac de l'Abbaye III</t>
  </si>
  <si>
    <t>7 Rue des Frères Lumière - Zone D</t>
  </si>
  <si>
    <t>FRANCE INFRA ROUGE</t>
  </si>
  <si>
    <t>52440697844</t>
  </si>
  <si>
    <t>47933916000042</t>
  </si>
  <si>
    <t>576670</t>
  </si>
  <si>
    <t>GUINEE - CONAKRY</t>
  </si>
  <si>
    <t>FRANCE GUINEE COOPERATION</t>
  </si>
  <si>
    <t>440530</t>
  </si>
  <si>
    <t>02 54 77 40 85</t>
  </si>
  <si>
    <t>41100 VENDOME</t>
  </si>
  <si>
    <t>ZAC des courtis</t>
  </si>
  <si>
    <t>26 Rue NICEPHORE NIEPCE</t>
  </si>
  <si>
    <t>FRANCE FORMATIONS</t>
  </si>
  <si>
    <t>24410087341</t>
  </si>
  <si>
    <t>50174554100042</t>
  </si>
  <si>
    <t>446154</t>
  </si>
  <si>
    <t>425 RUE MICHEL MONTAIGNE - LE COLOSSE</t>
  </si>
  <si>
    <t>LA FAINERAIE</t>
  </si>
  <si>
    <t>FFSR ST ANDRE</t>
  </si>
  <si>
    <t>FRANCE FORMATION SECURITE REUNION</t>
  </si>
  <si>
    <t>98970300597</t>
  </si>
  <si>
    <t>45217375000020</t>
  </si>
  <si>
    <t>546653</t>
  </si>
  <si>
    <t>0491059777</t>
  </si>
  <si>
    <t>43 Rue Félix PYAT</t>
  </si>
  <si>
    <t>FRANCE FORMATION SECURITE MARSEILLE</t>
  </si>
  <si>
    <t>FRANCE FORMATION SECURITE</t>
  </si>
  <si>
    <t>93130085113</t>
  </si>
  <si>
    <t>34513252600020</t>
  </si>
  <si>
    <t>662033</t>
  </si>
  <si>
    <t>06 77 76 62 28</t>
  </si>
  <si>
    <t>19 Rue du Musée</t>
  </si>
  <si>
    <t>FFG</t>
  </si>
  <si>
    <t>FRANCE FORMATION GROUPE</t>
  </si>
  <si>
    <t>93131860513</t>
  </si>
  <si>
    <t>82115739300025</t>
  </si>
  <si>
    <t>394830</t>
  </si>
  <si>
    <t>01 55 12 95 07</t>
  </si>
  <si>
    <t>LES FONTAINES AXA</t>
  </si>
  <si>
    <t>203/205 Rue CARNOT</t>
  </si>
  <si>
    <t>FRANCE ENERGIE EMPLOI</t>
  </si>
  <si>
    <t>11940536794</t>
  </si>
  <si>
    <t>41180303400031</t>
  </si>
  <si>
    <t>681003</t>
  </si>
  <si>
    <t>04 90 33 75 14</t>
  </si>
  <si>
    <t>84250 LE THOR</t>
  </si>
  <si>
    <t>ZA LA CIGALIERE 2</t>
  </si>
  <si>
    <t>299 Avenue LA CIGALIERE</t>
  </si>
  <si>
    <t>FDS LE THOR</t>
  </si>
  <si>
    <t>FRANCE DETECTION SERVICE</t>
  </si>
  <si>
    <t>93840314784</t>
  </si>
  <si>
    <t>35049007400076</t>
  </si>
  <si>
    <t>681430</t>
  </si>
  <si>
    <t>14 bis Avenue Des Fougeres</t>
  </si>
  <si>
    <t>FRANCE DENTURISTE</t>
  </si>
  <si>
    <t>11770863277</t>
  </si>
  <si>
    <t>98241009400014</t>
  </si>
  <si>
    <t>439800</t>
  </si>
  <si>
    <t>03 85 67 24  63</t>
  </si>
  <si>
    <t>71410 SANVIGNES LES MINES</t>
  </si>
  <si>
    <t>La Combe Ganat</t>
  </si>
  <si>
    <t>FRANCE CONSEIL RESTAURATION</t>
  </si>
  <si>
    <t>27710280971</t>
  </si>
  <si>
    <t>53807342000019</t>
  </si>
  <si>
    <t>654851</t>
  </si>
  <si>
    <t>0 984 334 237</t>
  </si>
  <si>
    <t>3 Avenue JOSÉ NOBRE</t>
  </si>
  <si>
    <t>FRANCE CONCEPT FORMATION</t>
  </si>
  <si>
    <t>93131902713</t>
  </si>
  <si>
    <t>89923214400027</t>
  </si>
  <si>
    <t>599530</t>
  </si>
  <si>
    <t>09 73 56 99 13</t>
  </si>
  <si>
    <t>66 Boulevard DE LA BLANCARDE</t>
  </si>
  <si>
    <t>FRANCE COMPETENCE &amp; FORMATIONS</t>
  </si>
  <si>
    <t>93132058913</t>
  </si>
  <si>
    <t>81429651300025</t>
  </si>
  <si>
    <t>633422</t>
  </si>
  <si>
    <t>02 99 36 35 90</t>
  </si>
  <si>
    <t>35150 JANZE</t>
  </si>
  <si>
    <t>11 Rue Du Chanoine Rossignol</t>
  </si>
  <si>
    <t>FRANCE AUTO MOTO ECOLE JANZE</t>
  </si>
  <si>
    <t>FRANCE AUTO MOTO ECOLE</t>
  </si>
  <si>
    <t>53351068735</t>
  </si>
  <si>
    <t>79326892100038</t>
  </si>
  <si>
    <t>478957</t>
  </si>
  <si>
    <t>03 86 48 27 69</t>
  </si>
  <si>
    <t>38 Rue DES MESANGES</t>
  </si>
  <si>
    <t>FRANCE ALZHEIMER 89</t>
  </si>
  <si>
    <t>26890056989</t>
  </si>
  <si>
    <t>43789907300021</t>
  </si>
  <si>
    <t>467698</t>
  </si>
  <si>
    <t>0479603148</t>
  </si>
  <si>
    <t>Allée du Chateau de Bressieux</t>
  </si>
  <si>
    <t>FRANCE ALZHEIMER SAVOIE</t>
  </si>
  <si>
    <t>82730157073</t>
  </si>
  <si>
    <t>42977494600017</t>
  </si>
  <si>
    <t>199953</t>
  </si>
  <si>
    <t>05205</t>
  </si>
  <si>
    <t>01 42 97 52 41</t>
  </si>
  <si>
    <t>FRANCE ALZHEIMER</t>
  </si>
  <si>
    <t>11751857175</t>
  </si>
  <si>
    <t>33796964600039</t>
  </si>
  <si>
    <t>621250</t>
  </si>
  <si>
    <t>01 41 09 16 69</t>
  </si>
  <si>
    <t>15 Passage Madeleine</t>
  </si>
  <si>
    <t>FRAMHEIM</t>
  </si>
  <si>
    <t>11922251092</t>
  </si>
  <si>
    <t>81084495100014</t>
  </si>
  <si>
    <t>469324</t>
  </si>
  <si>
    <t>54 Allée Turcat Mery</t>
  </si>
  <si>
    <t>FRAISSINET ET ASSOCIES</t>
  </si>
  <si>
    <t>93130399813</t>
  </si>
  <si>
    <t>38100793900055</t>
  </si>
  <si>
    <t>630068</t>
  </si>
  <si>
    <t>06 92 85 74 70</t>
  </si>
  <si>
    <t>5 Rue DU ROUSSILLON</t>
  </si>
  <si>
    <t>FRAISSE PATRICE</t>
  </si>
  <si>
    <t>FRAISSE PATRICE - ZIN ZANG FORMATION</t>
  </si>
  <si>
    <t>04973224597</t>
  </si>
  <si>
    <t>52916353700010</t>
  </si>
  <si>
    <t>599931</t>
  </si>
  <si>
    <t>41 44 809 42 86</t>
  </si>
  <si>
    <t>c/o MCI Schweiz AG</t>
  </si>
  <si>
    <t>550 Schaffhauserstrasse</t>
  </si>
  <si>
    <t>16/05/2019</t>
  </si>
  <si>
    <t>FFN</t>
  </si>
  <si>
    <t>FRAGILITY FRACTURE NETWORK</t>
  </si>
  <si>
    <t>669143</t>
  </si>
  <si>
    <t>06 40 12 99 90</t>
  </si>
  <si>
    <t>60130 BRUNVILLERS LA MOTTE</t>
  </si>
  <si>
    <t>294 Rue MONSIEUR</t>
  </si>
  <si>
    <t>FPRP</t>
  </si>
  <si>
    <t>32600383560</t>
  </si>
  <si>
    <t>90834730500017</t>
  </si>
  <si>
    <t>680540</t>
  </si>
  <si>
    <t>05 49 22 64 73</t>
  </si>
  <si>
    <t>86200 ARCAY</t>
  </si>
  <si>
    <t>1 Rue de la poste</t>
  </si>
  <si>
    <t>FPCS DOUSSAINT PASCAL</t>
  </si>
  <si>
    <t>54860102286</t>
  </si>
  <si>
    <t>51419914000013</t>
  </si>
  <si>
    <t>518402</t>
  </si>
  <si>
    <t>06 75 63 36 40</t>
  </si>
  <si>
    <t>BP 21531</t>
  </si>
  <si>
    <t>9 Rue DE SEBASTOPOL</t>
  </si>
  <si>
    <t>FPC SUD OUEST</t>
  </si>
  <si>
    <t>73310432631</t>
  </si>
  <si>
    <t>47862263200014</t>
  </si>
  <si>
    <t>667286</t>
  </si>
  <si>
    <t>86 Rue DE TALANT</t>
  </si>
  <si>
    <t>FP SANTE</t>
  </si>
  <si>
    <t>27210449721</t>
  </si>
  <si>
    <t>95084111400016</t>
  </si>
  <si>
    <t>598069</t>
  </si>
  <si>
    <t>06 21 98 25 65</t>
  </si>
  <si>
    <t>71 Rue FRANCIS DE PRESSENSÉ LA CORDEE REPUBLIQUE</t>
  </si>
  <si>
    <t>FP CONSEIL</t>
  </si>
  <si>
    <t>82691271469</t>
  </si>
  <si>
    <t>78982741700039</t>
  </si>
  <si>
    <t>480381</t>
  </si>
  <si>
    <t>0596792051</t>
  </si>
  <si>
    <t>2066 RIVIERE L'OR</t>
  </si>
  <si>
    <t>FTEM</t>
  </si>
  <si>
    <t>FOYER TERRITORIAL DE L'ENFANCE DE MARTINIQUE</t>
  </si>
  <si>
    <t>26972088400015</t>
  </si>
  <si>
    <t>492954</t>
  </si>
  <si>
    <t>0231362040</t>
  </si>
  <si>
    <t>14470 GRAYE SUR MER</t>
  </si>
  <si>
    <t>CHATEAU DE VAUX</t>
  </si>
  <si>
    <t>FOA GRAYE SUR MER</t>
  </si>
  <si>
    <t>FOYER OCCUPATIONNEL POUR ADULTES GRAYE SUR MER</t>
  </si>
  <si>
    <t>26140139200012</t>
  </si>
  <si>
    <t>596267</t>
  </si>
  <si>
    <t>04 66 46 61 54</t>
  </si>
  <si>
    <t>48300 LANGOGNE</t>
  </si>
  <si>
    <t>5 Rue Félix Viallet</t>
  </si>
  <si>
    <t>FOYER HEBERGEMENT RESIDENCE ST NICOLAS</t>
  </si>
  <si>
    <t>91480028548</t>
  </si>
  <si>
    <t>32082549000016</t>
  </si>
  <si>
    <t>498956</t>
  </si>
  <si>
    <t>03 68 33 86 86</t>
  </si>
  <si>
    <t>44 Rue STEPHANIE</t>
  </si>
  <si>
    <t>FE STRASBOURG</t>
  </si>
  <si>
    <t>FOYER ENFANCE STRASBOURG</t>
  </si>
  <si>
    <t>22670001100050</t>
  </si>
  <si>
    <t>629649</t>
  </si>
  <si>
    <t>03 80 76 43 00</t>
  </si>
  <si>
    <t>1 Route De Messigny</t>
  </si>
  <si>
    <t>FOYER DEPARTEMENTAL DE L'ENFANCE DE AHUY</t>
  </si>
  <si>
    <t>FOYER DEPARTEMENTAL DE L'ENFANCE SIMONE VEIL DE AHUY</t>
  </si>
  <si>
    <t>22210001800050</t>
  </si>
  <si>
    <t>224108</t>
  </si>
  <si>
    <t>03 86 42 02 42</t>
  </si>
  <si>
    <t>4 Boulevard Gouraud</t>
  </si>
  <si>
    <t>FDE DEPARTEMENT DE L'YONNE</t>
  </si>
  <si>
    <t>FOYER DEPARTEMENTAL DE L'ENFANCE DU DEPARTEMENT DE L'YONNE</t>
  </si>
  <si>
    <t>22890001500162</t>
  </si>
  <si>
    <t>658200</t>
  </si>
  <si>
    <t>02 28 85 72 72</t>
  </si>
  <si>
    <t>Route de la Brossardière</t>
  </si>
  <si>
    <t>FDE LA ROCHE SUR YON</t>
  </si>
  <si>
    <t>FOYER DEP DE L'ENFANCE GILBERT DE GUERRY DU DEPT DE VENDEE</t>
  </si>
  <si>
    <t>22850001300716</t>
  </si>
  <si>
    <t>524876</t>
  </si>
  <si>
    <t>02 51 74 72 50</t>
  </si>
  <si>
    <t>57 Avenue de Bodon</t>
  </si>
  <si>
    <t>23/07/2015</t>
  </si>
  <si>
    <t>FOYER DE VIE LES ABRIS DE JADE</t>
  </si>
  <si>
    <t>26440302300015</t>
  </si>
  <si>
    <t>510348</t>
  </si>
  <si>
    <t>01 60 09 87 20</t>
  </si>
  <si>
    <t>2A Rue D'ORGEMONT</t>
  </si>
  <si>
    <t>FDE MEAUX</t>
  </si>
  <si>
    <t>FOYER DE L'ENFANCE DE MEAUX</t>
  </si>
  <si>
    <t>26770955800014</t>
  </si>
  <si>
    <t>597004</t>
  </si>
  <si>
    <t>03 88 44 96 44</t>
  </si>
  <si>
    <t>1 Place HENRI WILL</t>
  </si>
  <si>
    <t>07/03/2019</t>
  </si>
  <si>
    <t>FOYER CHARLES FREY</t>
  </si>
  <si>
    <t>FOYER DE LA JEUNESSE CHARLES FREY</t>
  </si>
  <si>
    <t>26670066500018</t>
  </si>
  <si>
    <t>620920</t>
  </si>
  <si>
    <t>05 55 69 31 01</t>
  </si>
  <si>
    <t>87130 NEUVIC ENTIER</t>
  </si>
  <si>
    <t>4 Rue Georges Magnane</t>
  </si>
  <si>
    <t>FOYER D'ACCUEIL NEUVIC ENTIER</t>
  </si>
  <si>
    <t>FOYER D'ACCUEIL POUR ADULTES HANDICAPES NEUVIC ENTIER</t>
  </si>
  <si>
    <t>26871051400012</t>
  </si>
  <si>
    <t>419990</t>
  </si>
  <si>
    <t>04 93 05 00 30</t>
  </si>
  <si>
    <t>06260 PUGET THENIERS</t>
  </si>
  <si>
    <t>Quai QUARTIER LA CONDAMINE</t>
  </si>
  <si>
    <t>FAM  CH PUGET THENIERS</t>
  </si>
  <si>
    <t>FOYER D'ACCUEIL MEDICALISE - HOPITAL DE PUGET THENIERS</t>
  </si>
  <si>
    <t>26060006900041</t>
  </si>
  <si>
    <t>492760</t>
  </si>
  <si>
    <t>02 51 65 12 30</t>
  </si>
  <si>
    <t>85290 MORTAGNE SUR SEVRE</t>
  </si>
  <si>
    <t>14 Route de Poitiers</t>
  </si>
  <si>
    <t>FOYER ACCUEIL MEDICALISE HAUTS DE SEVRES</t>
  </si>
  <si>
    <t>26850267100020</t>
  </si>
  <si>
    <t>666208</t>
  </si>
  <si>
    <t>01 85 11 11 18</t>
  </si>
  <si>
    <t>4 bis Avenue alexandre dumas</t>
  </si>
  <si>
    <t>FOXY'S SOISY SOUS MONTMORENCY</t>
  </si>
  <si>
    <t>FOXY'S</t>
  </si>
  <si>
    <t>11950615295</t>
  </si>
  <si>
    <t>79365016900030</t>
  </si>
  <si>
    <t>682457</t>
  </si>
  <si>
    <t>02 54 24 08 66</t>
  </si>
  <si>
    <t>41 Rue Saint Petersbourg</t>
  </si>
  <si>
    <t>FOX GRH</t>
  </si>
  <si>
    <t>11756049875</t>
  </si>
  <si>
    <t>85376084100017</t>
  </si>
  <si>
    <t>556660</t>
  </si>
  <si>
    <t>01 46 91 03 86</t>
  </si>
  <si>
    <t>34 Rue D4ESSLING</t>
  </si>
  <si>
    <t>FOURNIVAL NATHALIE</t>
  </si>
  <si>
    <t>11921943492</t>
  </si>
  <si>
    <t>75188578100011</t>
  </si>
  <si>
    <t>611270</t>
  </si>
  <si>
    <t>0384651404</t>
  </si>
  <si>
    <t>70100 GRAY</t>
  </si>
  <si>
    <t>7 Quai mavia</t>
  </si>
  <si>
    <t>FOURNIER JEROME</t>
  </si>
  <si>
    <t>27700080570</t>
  </si>
  <si>
    <t>80835172000020</t>
  </si>
  <si>
    <t>614233</t>
  </si>
  <si>
    <t>06 24 42 27 74</t>
  </si>
  <si>
    <t>ZAE DE LA GARE</t>
  </si>
  <si>
    <t>8 Chemin DE LA FORGE</t>
  </si>
  <si>
    <t>FOURNIER FREDERIC</t>
  </si>
  <si>
    <t>FOURNIER FREDERIC - PROTEG'HABITAT</t>
  </si>
  <si>
    <t>41550041755</t>
  </si>
  <si>
    <t>52395770200021</t>
  </si>
  <si>
    <t>684557</t>
  </si>
  <si>
    <t>06 10 26 89 81</t>
  </si>
  <si>
    <t>457 L'occitanie</t>
  </si>
  <si>
    <t>FOURNIER EMILIE</t>
  </si>
  <si>
    <t>76311001831</t>
  </si>
  <si>
    <t>82362401000034</t>
  </si>
  <si>
    <t>605189</t>
  </si>
  <si>
    <t>0667578927</t>
  </si>
  <si>
    <t>30 Rue du Maréchal Leclerc</t>
  </si>
  <si>
    <t>FOURNIER ELISE</t>
  </si>
  <si>
    <t>24280181528</t>
  </si>
  <si>
    <t>81324887900039</t>
  </si>
  <si>
    <t>599840</t>
  </si>
  <si>
    <t>38730 LE PIN</t>
  </si>
  <si>
    <t>1164 Route de la Grange Dimière</t>
  </si>
  <si>
    <t>FOURNIER CORALIE JEANNE  - EQUITALLIANCE</t>
  </si>
  <si>
    <t>82260195326</t>
  </si>
  <si>
    <t>43222222200064</t>
  </si>
  <si>
    <t>638419</t>
  </si>
  <si>
    <t>09 82 42 01 46</t>
  </si>
  <si>
    <t>97 Rue GEORGES CLEMENCEAU</t>
  </si>
  <si>
    <t>FOURMOND PHILIPPE STEPHANIE</t>
  </si>
  <si>
    <t>52490367149</t>
  </si>
  <si>
    <t>81797604600018</t>
  </si>
  <si>
    <t>436732</t>
  </si>
  <si>
    <t>06 11 77 24 84</t>
  </si>
  <si>
    <t>4 Rue DE LA CLARISSE</t>
  </si>
  <si>
    <t>FOUR VIEAU FABIENNE</t>
  </si>
  <si>
    <t>FOUR VIEAU FABIENNE - FORM'ACTIV</t>
  </si>
  <si>
    <t>53350866035</t>
  </si>
  <si>
    <t>51936680100016</t>
  </si>
  <si>
    <t>583789</t>
  </si>
  <si>
    <t>41 43 534 0909</t>
  </si>
  <si>
    <t>SUISSE - WALLISELLEN</t>
  </si>
  <si>
    <t>26 HERLISTRASSE</t>
  </si>
  <si>
    <t>IDKD</t>
  </si>
  <si>
    <t>FOUNDATION FOR THE ADVANCEMENT OF EDUCATION IN MEDICAL RADIOLOGY - INTERNATIONAL DIAGNOSTIC COURSE DAVOS</t>
  </si>
  <si>
    <t>660589</t>
  </si>
  <si>
    <t>06 10 09 00 03</t>
  </si>
  <si>
    <t>27 ter Quai maubec</t>
  </si>
  <si>
    <t>FOUCHE GUILLEMETTE</t>
  </si>
  <si>
    <t>75170289817</t>
  </si>
  <si>
    <t>79847931700033</t>
  </si>
  <si>
    <t>505572</t>
  </si>
  <si>
    <t>05 61 96 38 77</t>
  </si>
  <si>
    <t>09420 RIMONT</t>
  </si>
  <si>
    <t>SUPERY</t>
  </si>
  <si>
    <t>FOSSAT GERARD</t>
  </si>
  <si>
    <t>73090029009</t>
  </si>
  <si>
    <t>39746738200057</t>
  </si>
  <si>
    <t>497850</t>
  </si>
  <si>
    <t>05 61 40 01 95</t>
  </si>
  <si>
    <t>43 Impasse DE LA FLAMBERE</t>
  </si>
  <si>
    <t>FORVALYS</t>
  </si>
  <si>
    <t>73310541531</t>
  </si>
  <si>
    <t>51027413700031</t>
  </si>
  <si>
    <t>340121</t>
  </si>
  <si>
    <t>04 78 38 57 35</t>
  </si>
  <si>
    <t>28 Rue DE LA BAISSE</t>
  </si>
  <si>
    <t>FORUM REFUGIES COSI VILLEURBANNE</t>
  </si>
  <si>
    <t>FORUM REFUGIES COSI</t>
  </si>
  <si>
    <t>82690370269</t>
  </si>
  <si>
    <t>32692287900084</t>
  </si>
  <si>
    <t>636277</t>
  </si>
  <si>
    <t>49 6192 47072 00</t>
  </si>
  <si>
    <t>ALLEMAGNE - HOFHEIM</t>
  </si>
  <si>
    <t>1 ELISABETHSTRASSE</t>
  </si>
  <si>
    <t>FOMF</t>
  </si>
  <si>
    <t>FORUM FUR MEDIZINISCHE FORTBILDUNG</t>
  </si>
  <si>
    <t>311467</t>
  </si>
  <si>
    <t>0251761111</t>
  </si>
  <si>
    <t>23 bis Rue DE L'ETOILE DU MATIN</t>
  </si>
  <si>
    <t>A2F</t>
  </si>
  <si>
    <t>FORUM ATLANTIQUE FORMATION</t>
  </si>
  <si>
    <t>52440205944</t>
  </si>
  <si>
    <t>39296396300047</t>
  </si>
  <si>
    <t>655570</t>
  </si>
  <si>
    <t>02 40 66 67 68</t>
  </si>
  <si>
    <t>3 Avenue du commandant l'Herminier</t>
  </si>
  <si>
    <t>FORTISSIMO FORMATION</t>
  </si>
  <si>
    <t>52440698144</t>
  </si>
  <si>
    <t>79373754500012</t>
  </si>
  <si>
    <t>667778</t>
  </si>
  <si>
    <t>06 71 91 19 92</t>
  </si>
  <si>
    <t>44430 LE LOROUX BOTTEREAU</t>
  </si>
  <si>
    <t>18 Hameau LA FAVELTIERE</t>
  </si>
  <si>
    <t>FORTIN PAULINE</t>
  </si>
  <si>
    <t>FORTIN PAULINE - PREMIER PAS</t>
  </si>
  <si>
    <t>52440974144</t>
  </si>
  <si>
    <t>90918140600010</t>
  </si>
  <si>
    <t>459409</t>
  </si>
  <si>
    <t>0467156006</t>
  </si>
  <si>
    <t>54 Rue HENRI ROUSSEL</t>
  </si>
  <si>
    <t>FORTIMELP</t>
  </si>
  <si>
    <t>91340660834</t>
  </si>
  <si>
    <t>50440749500028</t>
  </si>
  <si>
    <t>667572</t>
  </si>
  <si>
    <t>06 11 84 65 33</t>
  </si>
  <si>
    <t>5 Rue DU HAMEAU DES PINS</t>
  </si>
  <si>
    <t>FORTHEMIS</t>
  </si>
  <si>
    <t>75400179640</t>
  </si>
  <si>
    <t>89838793100014</t>
  </si>
  <si>
    <t>662124</t>
  </si>
  <si>
    <t>07 84 91 17 85</t>
  </si>
  <si>
    <t>14 Rue des peupliers</t>
  </si>
  <si>
    <t>FORSUCCES</t>
  </si>
  <si>
    <t>FORSUCCES - AXIALE</t>
  </si>
  <si>
    <t>76660250266</t>
  </si>
  <si>
    <t>82858426800035</t>
  </si>
  <si>
    <t>530888</t>
  </si>
  <si>
    <t>09 84 49 48 93</t>
  </si>
  <si>
    <t>Zone Braigno 2</t>
  </si>
  <si>
    <t>1 bis Impasse de la scierie</t>
  </si>
  <si>
    <t>FORSSE BRETAGNE SUD</t>
  </si>
  <si>
    <t>53560902056</t>
  </si>
  <si>
    <t>81070332200026</t>
  </si>
  <si>
    <t>674175</t>
  </si>
  <si>
    <t>2 Boulevard PASTEUR</t>
  </si>
  <si>
    <t>FORSES</t>
  </si>
  <si>
    <t>FORSES -  FORSE &amp; CIE</t>
  </si>
  <si>
    <t>76341266934</t>
  </si>
  <si>
    <t>98266212400014</t>
  </si>
  <si>
    <t>529928</t>
  </si>
  <si>
    <t>09 51 95 33 09</t>
  </si>
  <si>
    <t>95470 SURVILLIERS</t>
  </si>
  <si>
    <t>26 Rue CHARLES GABEL</t>
  </si>
  <si>
    <t>16/10/2015</t>
  </si>
  <si>
    <t>FORSEIL</t>
  </si>
  <si>
    <t>11950516695</t>
  </si>
  <si>
    <t>53451378300017</t>
  </si>
  <si>
    <t>663724</t>
  </si>
  <si>
    <t>41 Rue Saint Michel</t>
  </si>
  <si>
    <t>FORSECONSEIL</t>
  </si>
  <si>
    <t>84692160769</t>
  </si>
  <si>
    <t>98005983600018</t>
  </si>
  <si>
    <t>418729</t>
  </si>
  <si>
    <t>04 75 59 83 43</t>
  </si>
  <si>
    <t>LE BAUDELAIRE - ALLÉE H</t>
  </si>
  <si>
    <t>5 Allée SAINTE-BEUVE</t>
  </si>
  <si>
    <t>FORSEC</t>
  </si>
  <si>
    <t>82260178426</t>
  </si>
  <si>
    <t>50493554500039</t>
  </si>
  <si>
    <t>359129</t>
  </si>
  <si>
    <t>01364</t>
  </si>
  <si>
    <t>12 Rue DES PRES</t>
  </si>
  <si>
    <t>FORSANTAL</t>
  </si>
  <si>
    <t>42670371467</t>
  </si>
  <si>
    <t>49059832300049</t>
  </si>
  <si>
    <t>606169</t>
  </si>
  <si>
    <t>06 60 54 19 25</t>
  </si>
  <si>
    <t>3 Square DES BRUYÈRES</t>
  </si>
  <si>
    <t>FORSANS JEAN FRANCOIS</t>
  </si>
  <si>
    <t>FORSANS JEAN FRANCOIS - SAUVER UNE VIE</t>
  </si>
  <si>
    <t>11788215478</t>
  </si>
  <si>
    <t>79128675000025</t>
  </si>
  <si>
    <t>658595</t>
  </si>
  <si>
    <t>56 Impasse des perdraux</t>
  </si>
  <si>
    <t>FORQA LANGUAGE</t>
  </si>
  <si>
    <t>76300515330</t>
  </si>
  <si>
    <t>92206659200010</t>
  </si>
  <si>
    <t>572731</t>
  </si>
  <si>
    <t>03 86 32 29 42</t>
  </si>
  <si>
    <t>10 Rue Des Isles</t>
  </si>
  <si>
    <t>FORQA FORMATION 89 MONETEAU</t>
  </si>
  <si>
    <t>FORQA FORMATION 89</t>
  </si>
  <si>
    <t>27890155089</t>
  </si>
  <si>
    <t>82983688100021</t>
  </si>
  <si>
    <t>636848</t>
  </si>
  <si>
    <t>03 73 55 04 44</t>
  </si>
  <si>
    <t>18 Rue COLBERT</t>
  </si>
  <si>
    <t>FORQA FORMATION 21</t>
  </si>
  <si>
    <t>27210417921</t>
  </si>
  <si>
    <t>89201985200011</t>
  </si>
  <si>
    <t>511020</t>
  </si>
  <si>
    <t>0490852298</t>
  </si>
  <si>
    <t>IMMEUBLE AXIUM</t>
  </si>
  <si>
    <t>5 Impasse DES GRANDS ANGLES</t>
  </si>
  <si>
    <t>FORPROF LES ANGLES</t>
  </si>
  <si>
    <t>FORPROF</t>
  </si>
  <si>
    <t>91300336730</t>
  </si>
  <si>
    <t>43229319900159</t>
  </si>
  <si>
    <t>295000</t>
  </si>
  <si>
    <t>02222</t>
  </si>
  <si>
    <t>23 Rue LORTET</t>
  </si>
  <si>
    <t>EFC LYON</t>
  </si>
  <si>
    <t>FORPRODIS - ECOLE FRANCAISE DE COMPTABILITE</t>
  </si>
  <si>
    <t>82691323869</t>
  </si>
  <si>
    <t>41437173200093</t>
  </si>
  <si>
    <t>625346</t>
  </si>
  <si>
    <t>06 66 14 75 30</t>
  </si>
  <si>
    <t>71210 MONTCHANIN</t>
  </si>
  <si>
    <t>1 Rue des goulottes</t>
  </si>
  <si>
    <t>FORPRO CONSEIL</t>
  </si>
  <si>
    <t>27710288871</t>
  </si>
  <si>
    <t>87961234900016</t>
  </si>
  <si>
    <t>620075</t>
  </si>
  <si>
    <t>06 93 02 52 47</t>
  </si>
  <si>
    <t>6 Rue BECQUET</t>
  </si>
  <si>
    <t>FORNET NADINE</t>
  </si>
  <si>
    <t>FORNET NADINE -  ALSTROMERINE</t>
  </si>
  <si>
    <t>04973162897</t>
  </si>
  <si>
    <t>84129469700013</t>
  </si>
  <si>
    <t>681416</t>
  </si>
  <si>
    <t>06 99 33 11 29</t>
  </si>
  <si>
    <t>17 Rue Ramstein Miesenbach</t>
  </si>
  <si>
    <t>FORMURGENCES</t>
  </si>
  <si>
    <t>44540456054</t>
  </si>
  <si>
    <t>93163748200015</t>
  </si>
  <si>
    <t>662008</t>
  </si>
  <si>
    <t>06 02 41 93 01</t>
  </si>
  <si>
    <t>25 Rue Lenepveu</t>
  </si>
  <si>
    <t>FORM UP CONSEIL</t>
  </si>
  <si>
    <t>FORM'UP CONSEIL</t>
  </si>
  <si>
    <t>52490394049</t>
  </si>
  <si>
    <t>88878727200010</t>
  </si>
  <si>
    <t>636393</t>
  </si>
  <si>
    <t>02 28 55 80 05</t>
  </si>
  <si>
    <t>12 Allée DU PRÉ DU SABLE</t>
  </si>
  <si>
    <t>FORMULPRO</t>
  </si>
  <si>
    <t>52440707144</t>
  </si>
  <si>
    <t>79411382900020</t>
  </si>
  <si>
    <t>618366</t>
  </si>
  <si>
    <t>03 84 82 04 88</t>
  </si>
  <si>
    <t>11 Rue Jean Boyvin</t>
  </si>
  <si>
    <t>FORMULE 1</t>
  </si>
  <si>
    <t>FORMULE 1 ECOLE DE CONDUITE</t>
  </si>
  <si>
    <t>27390121839</t>
  </si>
  <si>
    <t>84218971400012</t>
  </si>
  <si>
    <t>441650</t>
  </si>
  <si>
    <t>03 20 15 97 50</t>
  </si>
  <si>
    <t>208 Boulevard CARNOT</t>
  </si>
  <si>
    <t>FORMUL'A</t>
  </si>
  <si>
    <t>FORMUL A</t>
  </si>
  <si>
    <t>31590713459</t>
  </si>
  <si>
    <t>50964054600016</t>
  </si>
  <si>
    <t>675430</t>
  </si>
  <si>
    <t>04 73 28 87 78</t>
  </si>
  <si>
    <t>14 Rue HENRI BECQUEREL</t>
  </si>
  <si>
    <t>FORM'U</t>
  </si>
  <si>
    <t>84630541263</t>
  </si>
  <si>
    <t>90045234300016</t>
  </si>
  <si>
    <t>614040</t>
  </si>
  <si>
    <t>06 13 15 54 93</t>
  </si>
  <si>
    <t>14 Route DE PERPIGNAN -  Domaine D Aguzan B106</t>
  </si>
  <si>
    <t>FORMSECMED</t>
  </si>
  <si>
    <t>76660217066</t>
  </si>
  <si>
    <t>83493112300022</t>
  </si>
  <si>
    <t>597272</t>
  </si>
  <si>
    <t>3 Rue LOUISE MORERE</t>
  </si>
  <si>
    <t>FORM'SANTE PLUS SAS</t>
  </si>
  <si>
    <t>76090052809</t>
  </si>
  <si>
    <t>81540480100012</t>
  </si>
  <si>
    <t>571570</t>
  </si>
  <si>
    <t>911 Avenue DES MARCHES</t>
  </si>
  <si>
    <t>FORMOSECOURS</t>
  </si>
  <si>
    <t>93840307484</t>
  </si>
  <si>
    <t>51036685900013</t>
  </si>
  <si>
    <t>636990</t>
  </si>
  <si>
    <t>06 92 08 86 12</t>
  </si>
  <si>
    <t>97480 ST JOSEPH</t>
  </si>
  <si>
    <t>163 Route DE PETIT JEAN</t>
  </si>
  <si>
    <t>FORMLIFE SUPPORT</t>
  </si>
  <si>
    <t>04973321097</t>
  </si>
  <si>
    <t>90098757900019</t>
  </si>
  <si>
    <t>620531</t>
  </si>
  <si>
    <t>01 77 32 83 56</t>
  </si>
  <si>
    <t>5 Rue De L Industrie</t>
  </si>
  <si>
    <t>FORMITES</t>
  </si>
  <si>
    <t>84740423174</t>
  </si>
  <si>
    <t>83391464100026</t>
  </si>
  <si>
    <t>636058</t>
  </si>
  <si>
    <t>06 46 31 55 41</t>
  </si>
  <si>
    <t>100A Route des Romain</t>
  </si>
  <si>
    <t>FOR'MISSION STRASBOURG</t>
  </si>
  <si>
    <t>FOR'MISSION</t>
  </si>
  <si>
    <t>44670591367</t>
  </si>
  <si>
    <t>82808445900019</t>
  </si>
  <si>
    <t>615067</t>
  </si>
  <si>
    <t>05 81 43 02 38</t>
  </si>
  <si>
    <t>ZI DE BONNECOMBE</t>
  </si>
  <si>
    <t>5 Rue DE LA FERRONNERIE</t>
  </si>
  <si>
    <t>FOR'MISSION MAZAMET</t>
  </si>
  <si>
    <t>76810132781</t>
  </si>
  <si>
    <t>82034783900038</t>
  </si>
  <si>
    <t>679872</t>
  </si>
  <si>
    <t>06 65 06 22 69</t>
  </si>
  <si>
    <t>15 Impasse LAROCHETTE</t>
  </si>
  <si>
    <t>FORMING SANTE</t>
  </si>
  <si>
    <t>84420374942</t>
  </si>
  <si>
    <t>90994327600016</t>
  </si>
  <si>
    <t>543883</t>
  </si>
  <si>
    <t>06 83 24 25 34</t>
  </si>
  <si>
    <t>10 Rue DU BORDEAU</t>
  </si>
  <si>
    <t>FORM'INFO</t>
  </si>
  <si>
    <t>26890124489</t>
  </si>
  <si>
    <t>80481193300014</t>
  </si>
  <si>
    <t>639084</t>
  </si>
  <si>
    <t>04 68 72 04 79</t>
  </si>
  <si>
    <t>11620 VILLEMOUSTAUSSOU</t>
  </si>
  <si>
    <t>25 Rue DES AMANDIERS</t>
  </si>
  <si>
    <t>FORM'IN PREV</t>
  </si>
  <si>
    <t>91110134611</t>
  </si>
  <si>
    <t>80956148300011</t>
  </si>
  <si>
    <t>510142</t>
  </si>
  <si>
    <t>376 Avenue d'Annecy</t>
  </si>
  <si>
    <t>FORM'HORTHO 73</t>
  </si>
  <si>
    <t>82730160273</t>
  </si>
  <si>
    <t>79428342400016</t>
  </si>
  <si>
    <t>602188</t>
  </si>
  <si>
    <t>06 14 29 11 84</t>
  </si>
  <si>
    <t>42 Rue du Planty</t>
  </si>
  <si>
    <t>FORMEXPERT</t>
  </si>
  <si>
    <t>54860138486</t>
  </si>
  <si>
    <t>80310418100018</t>
  </si>
  <si>
    <t>620208</t>
  </si>
  <si>
    <t>05 59 58 20 08</t>
  </si>
  <si>
    <t>Les Pyramides N11 - Parc d'activités de Maignon</t>
  </si>
  <si>
    <t>4 Route de Pitoys</t>
  </si>
  <si>
    <t>FORMEVOL</t>
  </si>
  <si>
    <t>FORMEVOL - SPIRITINFO FORMATION</t>
  </si>
  <si>
    <t>72640319964</t>
  </si>
  <si>
    <t>53210772900024</t>
  </si>
  <si>
    <t>661727</t>
  </si>
  <si>
    <t>06 44 23 01 69</t>
  </si>
  <si>
    <t>10 Rue du 48ème Régiment d'Infanterie</t>
  </si>
  <si>
    <t>FORM-ET-VOUS</t>
  </si>
  <si>
    <t>53220926322</t>
  </si>
  <si>
    <t>94967821300016</t>
  </si>
  <si>
    <t>595457</t>
  </si>
  <si>
    <t>0608968289</t>
  </si>
  <si>
    <t>64440 LARUNS</t>
  </si>
  <si>
    <t>44 Rue Barthèque</t>
  </si>
  <si>
    <t>FORMETIS</t>
  </si>
  <si>
    <t>72640366564</t>
  </si>
  <si>
    <t>80009065600011</t>
  </si>
  <si>
    <t>571611</t>
  </si>
  <si>
    <t>06 32 70 34 51</t>
  </si>
  <si>
    <t>LE PERISCOPE</t>
  </si>
  <si>
    <t>7 Rue HERMES</t>
  </si>
  <si>
    <t>FORMETHIC</t>
  </si>
  <si>
    <t>73310789731</t>
  </si>
  <si>
    <t>80986001800021</t>
  </si>
  <si>
    <t>468381</t>
  </si>
  <si>
    <t>04 75 59 73 54</t>
  </si>
  <si>
    <t>26760 BEAUMONT LES VALENCE</t>
  </si>
  <si>
    <t>5 Route ancienne de Chabeuil</t>
  </si>
  <si>
    <t>FORMEPAD</t>
  </si>
  <si>
    <t>82260209126</t>
  </si>
  <si>
    <t>79096072800018</t>
  </si>
  <si>
    <t>630305</t>
  </si>
  <si>
    <t>06 75 76 61 90</t>
  </si>
  <si>
    <t>20 Rue Eugène Maes</t>
  </si>
  <si>
    <t>FORMEMOIRE</t>
  </si>
  <si>
    <t>FORMEMOIRE SAS</t>
  </si>
  <si>
    <t>28140362214</t>
  </si>
  <si>
    <t>90329092200017</t>
  </si>
  <si>
    <t>478520</t>
  </si>
  <si>
    <t>02 28 24 36 52</t>
  </si>
  <si>
    <t>BAT B PARC DE L'ANGEVINIERE</t>
  </si>
  <si>
    <t>FORMEMENT</t>
  </si>
  <si>
    <t>52440677544</t>
  </si>
  <si>
    <t>79092611700033</t>
  </si>
  <si>
    <t>595329</t>
  </si>
  <si>
    <t>204 Avenue THIERS</t>
  </si>
  <si>
    <t>29/01/2019</t>
  </si>
  <si>
    <t>FORMEHPAD 33 BORDEAUX</t>
  </si>
  <si>
    <t>FORMEHPAD 33</t>
  </si>
  <si>
    <t>75331023633</t>
  </si>
  <si>
    <t>80423759200030</t>
  </si>
  <si>
    <t>342506</t>
  </si>
  <si>
    <t>5 Rue JANSSEN</t>
  </si>
  <si>
    <t>FORM-EDIT</t>
  </si>
  <si>
    <t>11752892775</t>
  </si>
  <si>
    <t>40450228800016</t>
  </si>
  <si>
    <t>600027</t>
  </si>
  <si>
    <t>09391</t>
  </si>
  <si>
    <t>06 22 46 03 02</t>
  </si>
  <si>
    <t>10 bis Rue Casimir PERRIER</t>
  </si>
  <si>
    <t>FORMECHO</t>
  </si>
  <si>
    <t>84691604569</t>
  </si>
  <si>
    <t>83915819300012</t>
  </si>
  <si>
    <t>663839</t>
  </si>
  <si>
    <t>06 99 26 89 64</t>
  </si>
  <si>
    <t>La rouvière - Bât E5</t>
  </si>
  <si>
    <t>83 Boulevard du redon</t>
  </si>
  <si>
    <t>FORM.ECARE</t>
  </si>
  <si>
    <t>93132167413</t>
  </si>
  <si>
    <t>97795326400016</t>
  </si>
  <si>
    <t>639849</t>
  </si>
  <si>
    <t>9 Rue Du General Leclerc</t>
  </si>
  <si>
    <t>FORMEA FORMATION</t>
  </si>
  <si>
    <t>44540397454</t>
  </si>
  <si>
    <t>89185530600017</t>
  </si>
  <si>
    <t>639606</t>
  </si>
  <si>
    <t>06 34 17 81 71</t>
  </si>
  <si>
    <t>11 Rue Emile Zola</t>
  </si>
  <si>
    <t>FORM@CCO</t>
  </si>
  <si>
    <t>84380721638</t>
  </si>
  <si>
    <t>85110668200020</t>
  </si>
  <si>
    <t>419850</t>
  </si>
  <si>
    <t>01850</t>
  </si>
  <si>
    <t>0555080402</t>
  </si>
  <si>
    <t>22 Avenue Michel GONDINET</t>
  </si>
  <si>
    <t>FORMA2F</t>
  </si>
  <si>
    <t>74870122387</t>
  </si>
  <si>
    <t>52372728700022</t>
  </si>
  <si>
    <t>665782</t>
  </si>
  <si>
    <t>20 Rue Terrain l'Avion</t>
  </si>
  <si>
    <t>FORMAZOT OCEAN INDIEN</t>
  </si>
  <si>
    <t>04973209997</t>
  </si>
  <si>
    <t>85265339300029</t>
  </si>
  <si>
    <t>639801</t>
  </si>
  <si>
    <t>167 Rue Francois Buloz</t>
  </si>
  <si>
    <t>FORMA'ZEN</t>
  </si>
  <si>
    <t>84730254573</t>
  </si>
  <si>
    <t>81834774200038</t>
  </si>
  <si>
    <t>620270</t>
  </si>
  <si>
    <t>06 64 76 88 71</t>
  </si>
  <si>
    <t>ZAE SAINT HERMENTAIRE</t>
  </si>
  <si>
    <t>983 Voie GEORGES POMPIDOU</t>
  </si>
  <si>
    <t>FORMAXTIONS</t>
  </si>
  <si>
    <t>93830532383</t>
  </si>
  <si>
    <t>82426641500010</t>
  </si>
  <si>
    <t>638158</t>
  </si>
  <si>
    <t>04 81 06 15 40</t>
  </si>
  <si>
    <t>25 Rue Alfred Brinon</t>
  </si>
  <si>
    <t>FORMAXL COMPETENCES</t>
  </si>
  <si>
    <t>FORMAXL COMPETENCES - ANCRH COMPETENCES</t>
  </si>
  <si>
    <t>84691844069</t>
  </si>
  <si>
    <t>89789015800016</t>
  </si>
  <si>
    <t>682550</t>
  </si>
  <si>
    <t>FORMAXL</t>
  </si>
  <si>
    <t>84380702238</t>
  </si>
  <si>
    <t>82791032400033</t>
  </si>
  <si>
    <t>641133</t>
  </si>
  <si>
    <t>01 83 62 42 70</t>
  </si>
  <si>
    <t>95520 OSNY</t>
  </si>
  <si>
    <t>BT 113</t>
  </si>
  <si>
    <t>9 Chaussée JULES CESAR</t>
  </si>
  <si>
    <t>FORMAXE OSNY</t>
  </si>
  <si>
    <t>FORMAXE</t>
  </si>
  <si>
    <t>11950586595</t>
  </si>
  <si>
    <t>81245009600019</t>
  </si>
  <si>
    <t>464247</t>
  </si>
  <si>
    <t>06742</t>
  </si>
  <si>
    <t>0679860842</t>
  </si>
  <si>
    <t>17570 LES MATHES</t>
  </si>
  <si>
    <t>RESIDENCE LA GARENNE</t>
  </si>
  <si>
    <t>7 Rue Chopin</t>
  </si>
  <si>
    <t>FORMAVISION AUTISME</t>
  </si>
  <si>
    <t>54170162117</t>
  </si>
  <si>
    <t>78932862200012</t>
  </si>
  <si>
    <t>487132</t>
  </si>
  <si>
    <t>05135</t>
  </si>
  <si>
    <t>06 07 03 60 66</t>
  </si>
  <si>
    <t>48 Rue Beaumont</t>
  </si>
  <si>
    <t>FORMAVENT</t>
  </si>
  <si>
    <t>93131395813</t>
  </si>
  <si>
    <t>53191932200010</t>
  </si>
  <si>
    <t>112902</t>
  </si>
  <si>
    <t>01242</t>
  </si>
  <si>
    <t>01 53 19 80 36</t>
  </si>
  <si>
    <t>139 Avenue JEAN JAURES</t>
  </si>
  <si>
    <t>FORMAVENIR PERFORMANCES PARIS 19EME</t>
  </si>
  <si>
    <t>FORMAVENIR PERFORMANCES</t>
  </si>
  <si>
    <t>11751779875</t>
  </si>
  <si>
    <t>38024587800349</t>
  </si>
  <si>
    <t>657268</t>
  </si>
  <si>
    <t>06 64 12 48 45</t>
  </si>
  <si>
    <t>142 Rue Rue de Provence</t>
  </si>
  <si>
    <t>FORM'AVENIR NORA HEMICI</t>
  </si>
  <si>
    <t>27710315471</t>
  </si>
  <si>
    <t>91502379000016</t>
  </si>
  <si>
    <t>560157</t>
  </si>
  <si>
    <t>04 94 01 75 63</t>
  </si>
  <si>
    <t>515 Avenue PABLO PICASSO</t>
  </si>
  <si>
    <t>FORMAPRO</t>
  </si>
  <si>
    <t>FORMAVAR FORMATION PROFESSIONNELLE</t>
  </si>
  <si>
    <t>93830445183</t>
  </si>
  <si>
    <t>78867449700029</t>
  </si>
  <si>
    <t>454345</t>
  </si>
  <si>
    <t>0494017563</t>
  </si>
  <si>
    <t>515 Avenue Pablo Picasso</t>
  </si>
  <si>
    <t>FORMAVAR</t>
  </si>
  <si>
    <t>93830251083</t>
  </si>
  <si>
    <t>41895538100052</t>
  </si>
  <si>
    <t>668436</t>
  </si>
  <si>
    <t>06 62 02 60 19</t>
  </si>
  <si>
    <t>76350 OISSEL</t>
  </si>
  <si>
    <t>10 Rue Gustave Fouache</t>
  </si>
  <si>
    <t>FORMAUTISME</t>
  </si>
  <si>
    <t>28760602176</t>
  </si>
  <si>
    <t>84981450400015</t>
  </si>
  <si>
    <t>469567</t>
  </si>
  <si>
    <t>01 41 46 02 30</t>
  </si>
  <si>
    <t>3 Rue Rosenwald</t>
  </si>
  <si>
    <t>FORMATYS</t>
  </si>
  <si>
    <t>11921454192</t>
  </si>
  <si>
    <t>44789026000030</t>
  </si>
  <si>
    <t>670273</t>
  </si>
  <si>
    <t>07142</t>
  </si>
  <si>
    <t>06 83 50 25 94</t>
  </si>
  <si>
    <t>Les hauts de la decelle</t>
  </si>
  <si>
    <t>62 Rue Des Lilas</t>
  </si>
  <si>
    <t>FORMATUM DPC</t>
  </si>
  <si>
    <t>93830506883</t>
  </si>
  <si>
    <t>81481712800014</t>
  </si>
  <si>
    <t>584344</t>
  </si>
  <si>
    <t>06 60 95 96 13</t>
  </si>
  <si>
    <t>ZONE MASTER PARK N° 26</t>
  </si>
  <si>
    <t>116 Boulevard DE LA POMME</t>
  </si>
  <si>
    <t>FORMAT SUD MARSEILLE</t>
  </si>
  <si>
    <t>FORMATSUD MARSEILLE</t>
  </si>
  <si>
    <t>93131496613</t>
  </si>
  <si>
    <t>79775430600018</t>
  </si>
  <si>
    <t>638754</t>
  </si>
  <si>
    <t>06 18 61 32 12</t>
  </si>
  <si>
    <t>3 Rue des Vosges</t>
  </si>
  <si>
    <t>FORMA'TOQUE</t>
  </si>
  <si>
    <t>44670706067</t>
  </si>
  <si>
    <t>91065548900011</t>
  </si>
  <si>
    <t>560686</t>
  </si>
  <si>
    <t>04636</t>
  </si>
  <si>
    <t>02 51 47 95 95</t>
  </si>
  <si>
    <t>28 Rue Guillaume de Machaut</t>
  </si>
  <si>
    <t>FORMATOPS</t>
  </si>
  <si>
    <t>52850173085</t>
  </si>
  <si>
    <t>79203746700018</t>
  </si>
  <si>
    <t>600106</t>
  </si>
  <si>
    <t>09 50 27 61 88</t>
  </si>
  <si>
    <t>FERME DE LA CROIX</t>
  </si>
  <si>
    <t>Boulevard DE VILLEFONTAINE</t>
  </si>
  <si>
    <t>FORMATOP VILLEFONTAINE</t>
  </si>
  <si>
    <t>FORMATOP</t>
  </si>
  <si>
    <t>84691492469</t>
  </si>
  <si>
    <t>80438209100028</t>
  </si>
  <si>
    <t>579890</t>
  </si>
  <si>
    <t>07 89 53 91 81</t>
  </si>
  <si>
    <t>4 Rue Des Sports</t>
  </si>
  <si>
    <t>FORMATOME</t>
  </si>
  <si>
    <t>91340817034</t>
  </si>
  <si>
    <t>79773026400026</t>
  </si>
  <si>
    <t>379992</t>
  </si>
  <si>
    <t>02092</t>
  </si>
  <si>
    <t>01 44 52 59 41</t>
  </si>
  <si>
    <t>Parc de La Villette - Folie N5</t>
  </si>
  <si>
    <t>211 Avenue JEAN JAURES</t>
  </si>
  <si>
    <t>FORMAT'KINE - O R R E K</t>
  </si>
  <si>
    <t>11754223675</t>
  </si>
  <si>
    <t>49195363400020</t>
  </si>
  <si>
    <t>567449</t>
  </si>
  <si>
    <t>02 23 21 07 07</t>
  </si>
  <si>
    <t>CENTRE D'AFFAIRES OBERTHUR</t>
  </si>
  <si>
    <t>74G Rue DE PARIS</t>
  </si>
  <si>
    <t>53350294835</t>
  </si>
  <si>
    <t>44320061300026</t>
  </si>
  <si>
    <t>83975</t>
  </si>
  <si>
    <t>5 B Place Des Gates</t>
  </si>
  <si>
    <t>FORMATIS FITNESS STATION  PISCINE DU DOMAINE CHATEAUGIRON</t>
  </si>
  <si>
    <t>53350162735</t>
  </si>
  <si>
    <t>33777056400058</t>
  </si>
  <si>
    <t>459884</t>
  </si>
  <si>
    <t>01 80 13 14 70</t>
  </si>
  <si>
    <t>Vélizy Espace - Bâtiment SANTOS-DUMONT</t>
  </si>
  <si>
    <t>13 Avenue Morane Saulnier</t>
  </si>
  <si>
    <t>FORMATIS</t>
  </si>
  <si>
    <t>11921942392</t>
  </si>
  <si>
    <t>41945760100054</t>
  </si>
  <si>
    <t>528006</t>
  </si>
  <si>
    <t>02 54 96 57 54</t>
  </si>
  <si>
    <t>41320 LANGON SUR CHER</t>
  </si>
  <si>
    <t>3285 Route De Villefranche Sur Cher</t>
  </si>
  <si>
    <t>29/11/2024</t>
  </si>
  <si>
    <t>FTL</t>
  </si>
  <si>
    <t>FORMATIONS TRAVAUX LOCATIONS</t>
  </si>
  <si>
    <t>24410083741</t>
  </si>
  <si>
    <t>49258442000037</t>
  </si>
  <si>
    <t>635819</t>
  </si>
  <si>
    <t>CANADA - SAINT PAUL</t>
  </si>
  <si>
    <t>442 Rue Saint-Germain</t>
  </si>
  <si>
    <t>FORMATIONS SYLLABUS INC.</t>
  </si>
  <si>
    <t>626508</t>
  </si>
  <si>
    <t>6 Rue DE LA CASCADE</t>
  </si>
  <si>
    <t>FORMATIONS PROFESSIONNELLES FOREZIENNES</t>
  </si>
  <si>
    <t>84420349642</t>
  </si>
  <si>
    <t>89226049800019</t>
  </si>
  <si>
    <t>517689</t>
  </si>
  <si>
    <t>06648</t>
  </si>
  <si>
    <t>06 83 36 96 69</t>
  </si>
  <si>
    <t>80370 BERNAVILLE</t>
  </si>
  <si>
    <t>25 Rue DU GENERAL JEAN CREPIN</t>
  </si>
  <si>
    <t>FORPIC FORM</t>
  </si>
  <si>
    <t>FORMATIONS ORTHOPHONIQUES REGION PICARDIE</t>
  </si>
  <si>
    <t>22020122502</t>
  </si>
  <si>
    <t>80463794000029</t>
  </si>
  <si>
    <t>621389</t>
  </si>
  <si>
    <t>02 40 02 14 76</t>
  </si>
  <si>
    <t>44140 MONTBERT</t>
  </si>
  <si>
    <t>5 Route de la raye</t>
  </si>
  <si>
    <t>FMD</t>
  </si>
  <si>
    <t>FORMATIONS MATIERES DANGEREUSES</t>
  </si>
  <si>
    <t>52440886544</t>
  </si>
  <si>
    <t>88135725500010</t>
  </si>
  <si>
    <t>556683</t>
  </si>
  <si>
    <t>1 855 371 2835</t>
  </si>
  <si>
    <t>4040 Louis-Pinard</t>
  </si>
  <si>
    <t>FORMATIONS INNOVATION</t>
  </si>
  <si>
    <t>496674</t>
  </si>
  <si>
    <t>06 07 14 79 33</t>
  </si>
  <si>
    <t>CAMPUS LA BRUNERIE</t>
  </si>
  <si>
    <t>FORMATIONS FORESTIER</t>
  </si>
  <si>
    <t>84380724738</t>
  </si>
  <si>
    <t>85222696800018</t>
  </si>
  <si>
    <t>421935</t>
  </si>
  <si>
    <t>06 74 79 34 87</t>
  </si>
  <si>
    <t>59124 ESCAUDAIN</t>
  </si>
  <si>
    <t>P.A. DES 6 MARIANNES</t>
  </si>
  <si>
    <t>14 Rue DES ENTREPRENEURS</t>
  </si>
  <si>
    <t>FCTV</t>
  </si>
  <si>
    <t>FORMATIONS ET CONSEILS AUX TECHNIQUES DU TRAVAIL DES VIANDES</t>
  </si>
  <si>
    <t>73320042732</t>
  </si>
  <si>
    <t>51742954400029</t>
  </si>
  <si>
    <t>621766</t>
  </si>
  <si>
    <t>04 43 14 12 75</t>
  </si>
  <si>
    <t>11 Rue Carnot</t>
  </si>
  <si>
    <t>FORMATIONS ET CONSEILS</t>
  </si>
  <si>
    <t>84630510763</t>
  </si>
  <si>
    <t>85208572900014</t>
  </si>
  <si>
    <t>643622</t>
  </si>
  <si>
    <t>06 58 12 09 20</t>
  </si>
  <si>
    <t>10 Avenue DE LA CHARENTE</t>
  </si>
  <si>
    <t>FORMATIONS EQUINES ROCHEFORT OCEAN</t>
  </si>
  <si>
    <t>54170181517</t>
  </si>
  <si>
    <t>80241819400014</t>
  </si>
  <si>
    <t>410160</t>
  </si>
  <si>
    <t>01 75 48 88 85</t>
  </si>
  <si>
    <t>9 Avenue CHARLES DE GAULLE</t>
  </si>
  <si>
    <t>FCI BOISSY ST LEGER</t>
  </si>
  <si>
    <t>FORMATIONS CONSEILS INCENDIE</t>
  </si>
  <si>
    <t>11940701094</t>
  </si>
  <si>
    <t>49256010700020</t>
  </si>
  <si>
    <t>577066</t>
  </si>
  <si>
    <t>02 51 84 95 55</t>
  </si>
  <si>
    <t>CS 12417</t>
  </si>
  <si>
    <t>144 Rue Bellamy</t>
  </si>
  <si>
    <t>FORMATIONS CADRES EN MISSION NANTES</t>
  </si>
  <si>
    <t>FORMATIONS CADRES EN MISSION</t>
  </si>
  <si>
    <t>52440794044</t>
  </si>
  <si>
    <t>82509807200010</t>
  </si>
  <si>
    <t>515073</t>
  </si>
  <si>
    <t>0254361391</t>
  </si>
  <si>
    <t>3 CHATEAU DE BONNET</t>
  </si>
  <si>
    <t>FORMATIONS BIO STE MARTHE SARL</t>
  </si>
  <si>
    <t>24360079536</t>
  </si>
  <si>
    <t>53260268700016</t>
  </si>
  <si>
    <t>541333</t>
  </si>
  <si>
    <t>02 98 55 47 95</t>
  </si>
  <si>
    <t>BP 71155</t>
  </si>
  <si>
    <t>53 Rue GUY AUTRET</t>
  </si>
  <si>
    <t>FMA</t>
  </si>
  <si>
    <t>FORMATIONS AUX METIERS D'AVENIR</t>
  </si>
  <si>
    <t>53290814729</t>
  </si>
  <si>
    <t>49120441800025</t>
  </si>
  <si>
    <t>490167</t>
  </si>
  <si>
    <t>03 51 12 01 63</t>
  </si>
  <si>
    <t>5 Avenue GEORGES BATAILLE</t>
  </si>
  <si>
    <t>FAPS</t>
  </si>
  <si>
    <t>FORMATIONS AUX ACTIVITES PHYSIQUES ET SPORTIVES</t>
  </si>
  <si>
    <t>22600239560</t>
  </si>
  <si>
    <t>51378267200010</t>
  </si>
  <si>
    <t>446178</t>
  </si>
  <si>
    <t>05514</t>
  </si>
  <si>
    <t>06 26 17 90 43 -09 72 51 10 9</t>
  </si>
  <si>
    <t>3 Rue Sainte Adelaide</t>
  </si>
  <si>
    <t>FAE</t>
  </si>
  <si>
    <t>FORMATIONS ATELIERS EXPERTS</t>
  </si>
  <si>
    <t>93131913513</t>
  </si>
  <si>
    <t>53975878900033</t>
  </si>
  <si>
    <t>503356</t>
  </si>
  <si>
    <t>06 22 87 19 79</t>
  </si>
  <si>
    <t>38 Rue Dunois</t>
  </si>
  <si>
    <t>FORMETDEV</t>
  </si>
  <si>
    <t>FORMATIONS &amp; DEVELOPPEMENTS</t>
  </si>
  <si>
    <t>11752205875</t>
  </si>
  <si>
    <t>39492383300047</t>
  </si>
  <si>
    <t>505559</t>
  </si>
  <si>
    <t>06 13 60 73 54</t>
  </si>
  <si>
    <t>34160 SUSSARGUES</t>
  </si>
  <si>
    <t>20 Avenue DE LAHNTAL</t>
  </si>
  <si>
    <t>FORMATION.COM</t>
  </si>
  <si>
    <t>91340826134</t>
  </si>
  <si>
    <t>80192613000015</t>
  </si>
  <si>
    <t>385268</t>
  </si>
  <si>
    <t>06 14 55 44 10</t>
  </si>
  <si>
    <t>171 Rue Jacqueline Auriol</t>
  </si>
  <si>
    <t>FTR CONSEIL</t>
  </si>
  <si>
    <t>FORMATION TRANSPORTS ROUTIERS CONSEIL</t>
  </si>
  <si>
    <t>82420125242</t>
  </si>
  <si>
    <t>34141123900062</t>
  </si>
  <si>
    <t>308481</t>
  </si>
  <si>
    <t>02 40 32 34 42</t>
  </si>
  <si>
    <t>1 Rue JAMES JOULE</t>
  </si>
  <si>
    <t>FTD</t>
  </si>
  <si>
    <t>FORMATION TRANSPORTS DANAIRE</t>
  </si>
  <si>
    <t>52440379944</t>
  </si>
  <si>
    <t>43016107500014</t>
  </si>
  <si>
    <t>267600</t>
  </si>
  <si>
    <t>05 49 93 38 96</t>
  </si>
  <si>
    <t>56 Rue RASSETEAU</t>
  </si>
  <si>
    <t>FTSR</t>
  </si>
  <si>
    <t>FORMATION TRANSPORT SECURITE ROUTIERE</t>
  </si>
  <si>
    <t>54860056686</t>
  </si>
  <si>
    <t>40144586100016</t>
  </si>
  <si>
    <t>400282</t>
  </si>
  <si>
    <t>05 65 35 45 13</t>
  </si>
  <si>
    <t>ZA DE LISSAURE</t>
  </si>
  <si>
    <t>FTGR 46</t>
  </si>
  <si>
    <t>FORMATION TRANSPORT ET GESTION DU RISQUE 46</t>
  </si>
  <si>
    <t>73460032146</t>
  </si>
  <si>
    <t>48985037000029</t>
  </si>
  <si>
    <t>293982</t>
  </si>
  <si>
    <t>05 65 69 12 18</t>
  </si>
  <si>
    <t>12160 MANHAC</t>
  </si>
  <si>
    <t>RN 88</t>
  </si>
  <si>
    <t>ZONE ARTISANALE DU MIRAIL</t>
  </si>
  <si>
    <t>ECF FTGR</t>
  </si>
  <si>
    <t>FORMATION TRANSPORT ET GESTION DU RISQUE</t>
  </si>
  <si>
    <t>73120046012</t>
  </si>
  <si>
    <t>45391242000016</t>
  </si>
  <si>
    <t>685800</t>
  </si>
  <si>
    <t>04 74 59 52 09</t>
  </si>
  <si>
    <t>69320 FEYZIN</t>
  </si>
  <si>
    <t>5 Rue DES TAMARIS</t>
  </si>
  <si>
    <t>FTIRA FEYZIN</t>
  </si>
  <si>
    <t>FORMATION TECHNIQUE INCENDIE RHONE ALPES - FTIRA</t>
  </si>
  <si>
    <t>82010066401</t>
  </si>
  <si>
    <t>42245301900057</t>
  </si>
  <si>
    <t>599736</t>
  </si>
  <si>
    <t>07 60 01 09 73</t>
  </si>
  <si>
    <t>61 Rue DES CHENES</t>
  </si>
  <si>
    <t>FORMATION TAXIS PLUS</t>
  </si>
  <si>
    <t>11910713691</t>
  </si>
  <si>
    <t>75019309600013</t>
  </si>
  <si>
    <t>584332</t>
  </si>
  <si>
    <t>0782960405</t>
  </si>
  <si>
    <t>1 Quai SAINT PIERRE</t>
  </si>
  <si>
    <t>FORMATION TAXI 06</t>
  </si>
  <si>
    <t>93060783006</t>
  </si>
  <si>
    <t>82138164700014</t>
  </si>
  <si>
    <t>100950</t>
  </si>
  <si>
    <t>03567</t>
  </si>
  <si>
    <t>02 40 73 41 93</t>
  </si>
  <si>
    <t>11 Boulevard FRANCOIS BLANCHO</t>
  </si>
  <si>
    <t>IESCO FORSYFA</t>
  </si>
  <si>
    <t>FORMATION SYSTEME FAMILLE</t>
  </si>
  <si>
    <t>52440180344</t>
  </si>
  <si>
    <t>38786348300039</t>
  </si>
  <si>
    <t>676615</t>
  </si>
  <si>
    <t>04 67 92 15 56</t>
  </si>
  <si>
    <t>34130 MUDAISON</t>
  </si>
  <si>
    <t>Za Du Bosc</t>
  </si>
  <si>
    <t>13 Rue DE LA GARRIGUE</t>
  </si>
  <si>
    <t>FORMATION STRATEGIQUE CONSEIL</t>
  </si>
  <si>
    <t>76341018034</t>
  </si>
  <si>
    <t>84105319200016</t>
  </si>
  <si>
    <t>410822</t>
  </si>
  <si>
    <t>04 66 24 98 44</t>
  </si>
  <si>
    <t>30140 BAGARD</t>
  </si>
  <si>
    <t>215 Chemin DU RESERVOIR</t>
  </si>
  <si>
    <t>FORMATION STRATEGIQUE</t>
  </si>
  <si>
    <t>91300258630</t>
  </si>
  <si>
    <t>48493793300022</t>
  </si>
  <si>
    <t>640130</t>
  </si>
  <si>
    <t>FSAS</t>
  </si>
  <si>
    <t>FORMATION SPORT AVENIR ET SANTE</t>
  </si>
  <si>
    <t>72330984733</t>
  </si>
  <si>
    <t>81118756600039</t>
  </si>
  <si>
    <t>652568</t>
  </si>
  <si>
    <t>0620576902</t>
  </si>
  <si>
    <t>11 Rue PAVILLON</t>
  </si>
  <si>
    <t>FS</t>
  </si>
  <si>
    <t>FORMATION SPECIFIQUE</t>
  </si>
  <si>
    <t>93131907513</t>
  </si>
  <si>
    <t>89964341500016</t>
  </si>
  <si>
    <t>655685</t>
  </si>
  <si>
    <t>06 23 59 13 95</t>
  </si>
  <si>
    <t>34290 LIEURAN LES BEZIERS</t>
  </si>
  <si>
    <t>4 Rue Molière</t>
  </si>
  <si>
    <t>FISIOFOCUS</t>
  </si>
  <si>
    <t>FORMATION SPECIALISEE EN KINESITHERAPIE - FISIOFOCUS</t>
  </si>
  <si>
    <t>76341113134</t>
  </si>
  <si>
    <t>89149797600029</t>
  </si>
  <si>
    <t>656884</t>
  </si>
  <si>
    <t>2C Avenue de l'énergie</t>
  </si>
  <si>
    <t>FORMATION SECURITE 67</t>
  </si>
  <si>
    <t>44670669667</t>
  </si>
  <si>
    <t>89224069800027</t>
  </si>
  <si>
    <t>664431</t>
  </si>
  <si>
    <t>CASAMOZZA</t>
  </si>
  <si>
    <t>Lieu-dit LE COLIBRI</t>
  </si>
  <si>
    <t>FORMATIONS SECURITE TRAVAIL LUCCIANA</t>
  </si>
  <si>
    <t>FORMATION SECURITE TRAVAIL</t>
  </si>
  <si>
    <t>94202105320</t>
  </si>
  <si>
    <t>83842011500019</t>
  </si>
  <si>
    <t>211916</t>
  </si>
  <si>
    <t>02 62 35 47 91</t>
  </si>
  <si>
    <t>21 Rue LUC LORION</t>
  </si>
  <si>
    <t>FSR LA REUNION</t>
  </si>
  <si>
    <t>FORMATION SECURITE ROUTIERE</t>
  </si>
  <si>
    <t>98970215997</t>
  </si>
  <si>
    <t>41834980900024</t>
  </si>
  <si>
    <t>619772</t>
  </si>
  <si>
    <t>03 21 30 23 33</t>
  </si>
  <si>
    <t>362 Boulevard SAINTE BEUVE</t>
  </si>
  <si>
    <t>FSP</t>
  </si>
  <si>
    <t>FORMATION SECURITE PREVENTION</t>
  </si>
  <si>
    <t>31620214062</t>
  </si>
  <si>
    <t>51153810000013</t>
  </si>
  <si>
    <t>406790</t>
  </si>
  <si>
    <t>05 65 68 21 62</t>
  </si>
  <si>
    <t>1 Rue DU MUGUET</t>
  </si>
  <si>
    <t>FORMATION SECURITE ONET LE CHATEAU</t>
  </si>
  <si>
    <t>FORMATION SECURITE</t>
  </si>
  <si>
    <t>73120057512</t>
  </si>
  <si>
    <t>51495431200021</t>
  </si>
  <si>
    <t>538000</t>
  </si>
  <si>
    <t>06 52 65 39 98</t>
  </si>
  <si>
    <t>33450 ST LOUBES</t>
  </si>
  <si>
    <t>8 Avenue DE CAJUS</t>
  </si>
  <si>
    <t>FORMATION SECOURS ST LOUBES</t>
  </si>
  <si>
    <t>FORMATION SECOURS</t>
  </si>
  <si>
    <t>72330981233</t>
  </si>
  <si>
    <t>81021573100011</t>
  </si>
  <si>
    <t>517707</t>
  </si>
  <si>
    <t>06 60 06 21 14</t>
  </si>
  <si>
    <t>157 Rue LA FAYETTE</t>
  </si>
  <si>
    <t>FSP10 PARIS 10</t>
  </si>
  <si>
    <t>FORMATION SECOURISME PARIS 10</t>
  </si>
  <si>
    <t>11754356375</t>
  </si>
  <si>
    <t>50827197000024</t>
  </si>
  <si>
    <t>619700</t>
  </si>
  <si>
    <t>07 68 01 99 41</t>
  </si>
  <si>
    <t>16 Rue DES PLATANES</t>
  </si>
  <si>
    <t>FORSIP'S</t>
  </si>
  <si>
    <t>FORMATION SECOURISME INCENDIE PREVENTION SUD</t>
  </si>
  <si>
    <t>76660202866</t>
  </si>
  <si>
    <t>81426598900016</t>
  </si>
  <si>
    <t>611633</t>
  </si>
  <si>
    <t>06 69 05 93 43</t>
  </si>
  <si>
    <t>ZAC industriel d'Ebange sainte Agathe Espace Synergie</t>
  </si>
  <si>
    <t>FSI LORRAINE</t>
  </si>
  <si>
    <t>FORMATION SECOURISME INCENDIE - FSI LORRAINE</t>
  </si>
  <si>
    <t>41570258857</t>
  </si>
  <si>
    <t>49335848500024</t>
  </si>
  <si>
    <t>678776</t>
  </si>
  <si>
    <t>02 38 75 85 45</t>
  </si>
  <si>
    <t>24 Rue du Lièvre</t>
  </si>
  <si>
    <t>FSM 45</t>
  </si>
  <si>
    <t>FORMATION SANTE MENTALE 45</t>
  </si>
  <si>
    <t>24450440645</t>
  </si>
  <si>
    <t>93189498400018</t>
  </si>
  <si>
    <t>601536</t>
  </si>
  <si>
    <t>09A13</t>
  </si>
  <si>
    <t>05 61 08 65 54</t>
  </si>
  <si>
    <t>11370 LEUCATE</t>
  </si>
  <si>
    <t>20 Avenue De La Caramoun</t>
  </si>
  <si>
    <t>FSCM</t>
  </si>
  <si>
    <t>FORMATION SANTE CLAUDE MAURIER - FSCM</t>
  </si>
  <si>
    <t>76110187211</t>
  </si>
  <si>
    <t>89875416300019</t>
  </si>
  <si>
    <t>686979</t>
  </si>
  <si>
    <t>5 Rue Jean Chatel</t>
  </si>
  <si>
    <t>FRAP</t>
  </si>
  <si>
    <t>FORMATION REGIONALE ACADEMIQUE ET PROFESSIONNELLE - FRAP</t>
  </si>
  <si>
    <t>04973493497</t>
  </si>
  <si>
    <t>97806139800019</t>
  </si>
  <si>
    <t>647809</t>
  </si>
  <si>
    <t>06 22 62 02 42</t>
  </si>
  <si>
    <t>418 Rue DU MAS DE VERCHANT</t>
  </si>
  <si>
    <t>FORMATION REDACTION WEB</t>
  </si>
  <si>
    <t>76341075734</t>
  </si>
  <si>
    <t>88766823400016</t>
  </si>
  <si>
    <t>114455</t>
  </si>
  <si>
    <t>06 28 71 30 46</t>
  </si>
  <si>
    <t>59138 HARGNIES</t>
  </si>
  <si>
    <t>28 CHAUSSEE BRUNEHAUT</t>
  </si>
  <si>
    <t>F2R</t>
  </si>
  <si>
    <t>FORMATION RECHERCHE REALISATION</t>
  </si>
  <si>
    <t>31590684459</t>
  </si>
  <si>
    <t>38143048700037</t>
  </si>
  <si>
    <t>502315</t>
  </si>
  <si>
    <t>02 41 75 61 10</t>
  </si>
  <si>
    <t>49110 LE PIN EN MAUGES</t>
  </si>
  <si>
    <t>Lieu-dit LE PARC DE LA MENANTIERE</t>
  </si>
  <si>
    <t>FRAS</t>
  </si>
  <si>
    <t>FORMATION RECHERCHE APPROCHE SYSTEMIQUE</t>
  </si>
  <si>
    <t>52490333749</t>
  </si>
  <si>
    <t>32593111100018</t>
  </si>
  <si>
    <t>601834</t>
  </si>
  <si>
    <t>03 27 64 66 08</t>
  </si>
  <si>
    <t>59720 LOUVROIL</t>
  </si>
  <si>
    <t>14 bis Rue Lisse</t>
  </si>
  <si>
    <t>FORMATION PROFESSIONNELLES ET SERVICES</t>
  </si>
  <si>
    <t>32590924059</t>
  </si>
  <si>
    <t>82172866400011</t>
  </si>
  <si>
    <t>605797</t>
  </si>
  <si>
    <t>06 39 09 18 18</t>
  </si>
  <si>
    <t>6 Route Nationale Residence Ylang Local 6</t>
  </si>
  <si>
    <t>FP2I</t>
  </si>
  <si>
    <t>FORMATION PROFESSIONNELLE INGENIERIE ET INSERTION</t>
  </si>
  <si>
    <t>06970004597</t>
  </si>
  <si>
    <t>53860027100026</t>
  </si>
  <si>
    <t>198365</t>
  </si>
  <si>
    <t>0247764000</t>
  </si>
  <si>
    <t>14 Boulevard PREUILLY</t>
  </si>
  <si>
    <t>AFPP DE TOURAINE</t>
  </si>
  <si>
    <t>FORMATION PROFESSIONNELLE DE TOURAINE</t>
  </si>
  <si>
    <t>24370027737</t>
  </si>
  <si>
    <t>34029140000018</t>
  </si>
  <si>
    <t>37291</t>
  </si>
  <si>
    <t>01 49 08 03 03</t>
  </si>
  <si>
    <t>30 Avenue DU PRESIDENT WILSON</t>
  </si>
  <si>
    <t>FORMAPELEC</t>
  </si>
  <si>
    <t>FORMATION PROFESSIONNELLE CONTINUE DANS L'EQUIPEMENT ELECTRIQUE</t>
  </si>
  <si>
    <t>11940646394</t>
  </si>
  <si>
    <t>78424425300067</t>
  </si>
  <si>
    <t>655429</t>
  </si>
  <si>
    <t>06 16 17 85 67</t>
  </si>
  <si>
    <t>32 Rue des Pyrénées</t>
  </si>
  <si>
    <t>FORMATION PRO 65</t>
  </si>
  <si>
    <t>73650057865</t>
  </si>
  <si>
    <t>53431323400039</t>
  </si>
  <si>
    <t>299911</t>
  </si>
  <si>
    <t>05262</t>
  </si>
  <si>
    <t>01 48 20 95 89</t>
  </si>
  <si>
    <t>41 Rue Du Capitaine Guynemer</t>
  </si>
  <si>
    <t>FPSG 2000 COURBEVOIE</t>
  </si>
  <si>
    <t>FORMATION PREVENTION SECURITE GENERALE 2000</t>
  </si>
  <si>
    <t>11921171692</t>
  </si>
  <si>
    <t>42504334600021</t>
  </si>
  <si>
    <t>625152</t>
  </si>
  <si>
    <t>06 45 20 88 01</t>
  </si>
  <si>
    <t>15 Rue DE GAVACHON</t>
  </si>
  <si>
    <t>FPS ST LYS</t>
  </si>
  <si>
    <t>FORMATION PREVENTION SECURITE</t>
  </si>
  <si>
    <t>76310899731</t>
  </si>
  <si>
    <t>83479473700017</t>
  </si>
  <si>
    <t>503344</t>
  </si>
  <si>
    <t>0169630447</t>
  </si>
  <si>
    <t>91160 BALLAINVILLIERS</t>
  </si>
  <si>
    <t>70 Avenue DE LA DIVISION LECLERC</t>
  </si>
  <si>
    <t>FPSI</t>
  </si>
  <si>
    <t>FORMATION PREVENTION SECOURISME INCENDIE</t>
  </si>
  <si>
    <t>11910595991</t>
  </si>
  <si>
    <t>48888256400021</t>
  </si>
  <si>
    <t>445198</t>
  </si>
  <si>
    <t>77320 LA FERTE GAUCHER</t>
  </si>
  <si>
    <t>35 Rue ALBERT GAULARD</t>
  </si>
  <si>
    <t>FORMATION PREVENTION DES RISQUES PROFESSIONNELS</t>
  </si>
  <si>
    <t>11770505177</t>
  </si>
  <si>
    <t>80877922700012</t>
  </si>
  <si>
    <t>610513</t>
  </si>
  <si>
    <t>FORMATION PRE QUALIFIANTES CRF ROMAINVILLE</t>
  </si>
  <si>
    <t>FORMATION PRE QUALIFIANTES CROIX ROUGE FRANCAISE IDF</t>
  </si>
  <si>
    <t>573450</t>
  </si>
  <si>
    <t>04 68 34 84 61</t>
  </si>
  <si>
    <t>32-33 Boulevard JEAN BOURRAT</t>
  </si>
  <si>
    <t>FORMATION PLUS MEDITERRANEE</t>
  </si>
  <si>
    <t>91660191666</t>
  </si>
  <si>
    <t>81456842400018</t>
  </si>
  <si>
    <t>565301</t>
  </si>
  <si>
    <t>4 Rue EDITH PIAF</t>
  </si>
  <si>
    <t>FOR ACTION</t>
  </si>
  <si>
    <t>FORMATION ORGANISATION RECRUTEMENT ACTION</t>
  </si>
  <si>
    <t>52440122744</t>
  </si>
  <si>
    <t>33496003600047</t>
  </si>
  <si>
    <t>474800</t>
  </si>
  <si>
    <t>02541</t>
  </si>
  <si>
    <t>03 83 68 34 20</t>
  </si>
  <si>
    <t>Département de formation continue BP 184</t>
  </si>
  <si>
    <t>Faculté de Médecine de Nancy</t>
  </si>
  <si>
    <t>FOCAL</t>
  </si>
  <si>
    <t>FORMATION OPHTALMOLOGIQUE CONTINUE ASSOCIATIVE LORRAINE</t>
  </si>
  <si>
    <t>292588</t>
  </si>
  <si>
    <t>04 27 02 71 92</t>
  </si>
  <si>
    <t>141 Rue BARABAN</t>
  </si>
  <si>
    <t>FNTI FORMATION LYON</t>
  </si>
  <si>
    <t>FORMATION NATIONALE TAXIS INDEPENDANTS - FNTI FORMATION</t>
  </si>
  <si>
    <t>82690573669</t>
  </si>
  <si>
    <t>41461755500035</t>
  </si>
  <si>
    <t>571593</t>
  </si>
  <si>
    <t>0160792429</t>
  </si>
  <si>
    <t>91540 ORMOY</t>
  </si>
  <si>
    <t>23 Rue DU CHEMIN DE TOURNENFILS</t>
  </si>
  <si>
    <t>FORMATION NAIL PRO 91</t>
  </si>
  <si>
    <t>11910748491</t>
  </si>
  <si>
    <t>80262987300026</t>
  </si>
  <si>
    <t>579350</t>
  </si>
  <si>
    <t>06 29 10 15 97</t>
  </si>
  <si>
    <t>7 Allée Océan et Forêt</t>
  </si>
  <si>
    <t>FORMATION MODELAGE AQUITAINE</t>
  </si>
  <si>
    <t>72640333364</t>
  </si>
  <si>
    <t>75031975800017</t>
  </si>
  <si>
    <t>569239</t>
  </si>
  <si>
    <t>04 50 07 86 43  07 86 13 07 32</t>
  </si>
  <si>
    <t>74800 ETAUX</t>
  </si>
  <si>
    <t>745 Route de Charny</t>
  </si>
  <si>
    <t>FORMATION METIERS &amp; SERVICES TAXI</t>
  </si>
  <si>
    <t>FORMATION METIERS &amp; SERVICES TAXI - L'ECOLE DU TAXI</t>
  </si>
  <si>
    <t>82740259874</t>
  </si>
  <si>
    <t>54000683000017</t>
  </si>
  <si>
    <t>579877</t>
  </si>
  <si>
    <t>06 03 51 11 17</t>
  </si>
  <si>
    <t>30740 LE CAILAR</t>
  </si>
  <si>
    <t>8 Avenue LOUIS BLANC</t>
  </si>
  <si>
    <t>FMG 30</t>
  </si>
  <si>
    <t>FORMATION MEDECINS GENERALISTES GARD</t>
  </si>
  <si>
    <t>91300245630</t>
  </si>
  <si>
    <t>47836028200014</t>
  </si>
  <si>
    <t>498853</t>
  </si>
  <si>
    <t>01 40 11 39 79</t>
  </si>
  <si>
    <t>175 Boulevard ANATOLE FRANCE</t>
  </si>
  <si>
    <t>FMS</t>
  </si>
  <si>
    <t>FORMATION MANAGEMENT SECURITE</t>
  </si>
  <si>
    <t>11930577093</t>
  </si>
  <si>
    <t>44305097600051</t>
  </si>
  <si>
    <t>437992</t>
  </si>
  <si>
    <t>06 19 90 58 84</t>
  </si>
  <si>
    <t>121 Rue de l'hotel de ville</t>
  </si>
  <si>
    <t>FORMATION LIBERCOM</t>
  </si>
  <si>
    <t>31590728259</t>
  </si>
  <si>
    <t>52136575900021</t>
  </si>
  <si>
    <t>285328</t>
  </si>
  <si>
    <t>ZI DE REVOISSON BP 302</t>
  </si>
  <si>
    <t>1 Rue Georges Besse</t>
  </si>
  <si>
    <t>FORMATION LE GALION</t>
  </si>
  <si>
    <t>82691274969</t>
  </si>
  <si>
    <t>75377738200015</t>
  </si>
  <si>
    <t>468216</t>
  </si>
  <si>
    <t>24750 CHAMPCEVINEL</t>
  </si>
  <si>
    <t>Les Romains</t>
  </si>
  <si>
    <t>FIBRE</t>
  </si>
  <si>
    <t>FORMATION INSERTION BESOINS RURAUX ET ENTREPRISES</t>
  </si>
  <si>
    <t>72240095624</t>
  </si>
  <si>
    <t>42252166600038</t>
  </si>
  <si>
    <t>474307</t>
  </si>
  <si>
    <t>01 57 42 10 95</t>
  </si>
  <si>
    <t>14 Rue DAVOUST</t>
  </si>
  <si>
    <t>23/12/2013</t>
  </si>
  <si>
    <t>FORMATION INSERTION</t>
  </si>
  <si>
    <t>11930606293</t>
  </si>
  <si>
    <t>51976415300044</t>
  </si>
  <si>
    <t>530943</t>
  </si>
  <si>
    <t>09755</t>
  </si>
  <si>
    <t>07 60 42 90 93</t>
  </si>
  <si>
    <t>371 Avenue DE L EVECHE DE MAGUELONE</t>
  </si>
  <si>
    <t>FISP OMEM</t>
  </si>
  <si>
    <t>FORMATION INNOV SAINT PIERRE OMEM COMMUNICATION DEVELOPPEMENT FORMATION</t>
  </si>
  <si>
    <t>91340844634</t>
  </si>
  <si>
    <t>80804112300015</t>
  </si>
  <si>
    <t>248204</t>
  </si>
  <si>
    <t>Centre Hospitalier Henri Laborit</t>
  </si>
  <si>
    <t>370 Avenue jacques coeur</t>
  </si>
  <si>
    <t>03/08/2016</t>
  </si>
  <si>
    <t>FIREA</t>
  </si>
  <si>
    <t>FORMATION INFORMATION RECHERCHE ENFANCE ADOLESCENCE - FIREA</t>
  </si>
  <si>
    <t>54860077586</t>
  </si>
  <si>
    <t>43250958600017</t>
  </si>
  <si>
    <t>574715</t>
  </si>
  <si>
    <t>09 50 41 25 83</t>
  </si>
  <si>
    <t>91550 PARAY VIEILLE POSTE</t>
  </si>
  <si>
    <t>75 Rue ROMAIN ROLLAND</t>
  </si>
  <si>
    <t>FIPS</t>
  </si>
  <si>
    <t>FORMATION INCENDIE ET PREMIERS SECOURS</t>
  </si>
  <si>
    <t>11910679091</t>
  </si>
  <si>
    <t>80976799900026</t>
  </si>
  <si>
    <t>457358</t>
  </si>
  <si>
    <t>02 48 52 04 50</t>
  </si>
  <si>
    <t>18120 MEREAU</t>
  </si>
  <si>
    <t>LE PORT DESSOUS</t>
  </si>
  <si>
    <t>25/03/2013</t>
  </si>
  <si>
    <t>FIC CENTRE</t>
  </si>
  <si>
    <t>FORMATION INCENDIE CONSEIL DU CENTRE</t>
  </si>
  <si>
    <t>24180104218</t>
  </si>
  <si>
    <t>52475252400016</t>
  </si>
  <si>
    <t>600090</t>
  </si>
  <si>
    <t>02653</t>
  </si>
  <si>
    <t>04 93 99 99 75</t>
  </si>
  <si>
    <t>Batiment A - Residence L Azur Eden</t>
  </si>
  <si>
    <t>28 Boulevard GAMBETTA</t>
  </si>
  <si>
    <t>FIDE</t>
  </si>
  <si>
    <t>FORMATION IMPLANTAIRE ET DENTAIRE ESTHETIQUE</t>
  </si>
  <si>
    <t>93060613306</t>
  </si>
  <si>
    <t>47823021200019</t>
  </si>
  <si>
    <t>672350</t>
  </si>
  <si>
    <t>09 73 03 01 35</t>
  </si>
  <si>
    <t>13 Rue Johannes Kepler</t>
  </si>
  <si>
    <t>FG NA</t>
  </si>
  <si>
    <t>FORMATION GAGNANTE</t>
  </si>
  <si>
    <t>75240212224</t>
  </si>
  <si>
    <t>89370552500028</t>
  </si>
  <si>
    <t>529874</t>
  </si>
  <si>
    <t>05 34 36 40 44</t>
  </si>
  <si>
    <t>2 Chemin DE LA PEPINIERE</t>
  </si>
  <si>
    <t>FFCD</t>
  </si>
  <si>
    <t>FORMATION FEMMES CHIRURGIENS DENTISTES</t>
  </si>
  <si>
    <t>76810131781</t>
  </si>
  <si>
    <t>50118195200034</t>
  </si>
  <si>
    <t>392765</t>
  </si>
  <si>
    <t>0490160416</t>
  </si>
  <si>
    <t>30126 LIRAC</t>
  </si>
  <si>
    <t>Rue DU SALLET</t>
  </si>
  <si>
    <t>FORMATION EVOLUTION SYNERGIE</t>
  </si>
  <si>
    <t>FORMATION EVOLUTION ET SYNERGIE</t>
  </si>
  <si>
    <t>91300285330</t>
  </si>
  <si>
    <t>44946987300029</t>
  </si>
  <si>
    <t>560868</t>
  </si>
  <si>
    <t>02 98 15 81 15</t>
  </si>
  <si>
    <t>ESPACE CREATION D'ENTREPRISE</t>
  </si>
  <si>
    <t>ZA DE KERANNOU</t>
  </si>
  <si>
    <t>FED-R</t>
  </si>
  <si>
    <t>FORMATION ETUDES DEVELOPPEMENT REGIONAL</t>
  </si>
  <si>
    <t>53290820629</t>
  </si>
  <si>
    <t>49945647300010</t>
  </si>
  <si>
    <t>396631</t>
  </si>
  <si>
    <t>02 46 85 02 79</t>
  </si>
  <si>
    <t>Rue De Tog Ru Parc D Activites Le Suroit</t>
  </si>
  <si>
    <t>FORSIM</t>
  </si>
  <si>
    <t>FORMATION ET SIMULATION MEDICALE</t>
  </si>
  <si>
    <t>53560835456</t>
  </si>
  <si>
    <t>50850684700021</t>
  </si>
  <si>
    <t>40320</t>
  </si>
  <si>
    <t>9 Rue Pacaris</t>
  </si>
  <si>
    <t>FORMAREC</t>
  </si>
  <si>
    <t>FORMATION ET RECHERCHE</t>
  </si>
  <si>
    <t>72330057233</t>
  </si>
  <si>
    <t>32940338000044</t>
  </si>
  <si>
    <t>595676</t>
  </si>
  <si>
    <t>01 40 33 00 68</t>
  </si>
  <si>
    <t>98 Boulevard DES BATIGNOLLES</t>
  </si>
  <si>
    <t>FORMATION ET PRATIQUE DU SHIATSU DES MERIDIENS</t>
  </si>
  <si>
    <t>FORMATION ET PRATIQUE DU SHIATSU DES MERIDIENS IOKAI SHIATSU PARIS</t>
  </si>
  <si>
    <t>11755703475</t>
  </si>
  <si>
    <t>75313348700011</t>
  </si>
  <si>
    <t>383399</t>
  </si>
  <si>
    <t>03 25 55 48 29</t>
  </si>
  <si>
    <t>BP 61046</t>
  </si>
  <si>
    <t>1 bis Rue Malgras</t>
  </si>
  <si>
    <t>FITE</t>
  </si>
  <si>
    <t>FORMATION ET INSERTION DU TRIANGLE AUX ENTREPRISES</t>
  </si>
  <si>
    <t>21520022652</t>
  </si>
  <si>
    <t>48071813900052</t>
  </si>
  <si>
    <t>587345</t>
  </si>
  <si>
    <t>04 72 73 22 10</t>
  </si>
  <si>
    <t>12 Rue SAINT SIMON</t>
  </si>
  <si>
    <t>FIDEV</t>
  </si>
  <si>
    <t>FORMATION ET INSERTION DEFICIENT VISUEL</t>
  </si>
  <si>
    <t>82690420069</t>
  </si>
  <si>
    <t>39139172900053</t>
  </si>
  <si>
    <t>654395</t>
  </si>
  <si>
    <t>06 38 73 29 57</t>
  </si>
  <si>
    <t>15 Rue d'Avignon</t>
  </si>
  <si>
    <t>FORCES GRAND EST SARL</t>
  </si>
  <si>
    <t>FORMATION ET CONSEIL EN SECURITE EN REGION GRAND EST</t>
  </si>
  <si>
    <t>44680326568</t>
  </si>
  <si>
    <t>91050585800027</t>
  </si>
  <si>
    <t>518505</t>
  </si>
  <si>
    <t>05 56 67 89 28</t>
  </si>
  <si>
    <t>Bâtiment entrée 1</t>
  </si>
  <si>
    <t>23 Avenue du Mirail</t>
  </si>
  <si>
    <t>FERD</t>
  </si>
  <si>
    <t>FORMATION ESTHETIQUE RIVE DROITE</t>
  </si>
  <si>
    <t>72330841133</t>
  </si>
  <si>
    <t>53240398700029</t>
  </si>
  <si>
    <t>650110</t>
  </si>
  <si>
    <t>1 514 9324 744</t>
  </si>
  <si>
    <t>5748 Rue 9E AVENUE</t>
  </si>
  <si>
    <t>FORMATION EQUILIBIOS INC.</t>
  </si>
  <si>
    <t>492980</t>
  </si>
  <si>
    <t>32 02 649 41 28</t>
  </si>
  <si>
    <t>30 Rue DES CULTIVATEURS</t>
  </si>
  <si>
    <t>19/06/2014</t>
  </si>
  <si>
    <t>FORMATION EN ALGOLOGIE PEDIATRIQUE ET SOINS CONTINUS</t>
  </si>
  <si>
    <t>328560</t>
  </si>
  <si>
    <t>0262 28 31 28</t>
  </si>
  <si>
    <t>14 bis Rue PAPANGUE</t>
  </si>
  <si>
    <t>FEI</t>
  </si>
  <si>
    <t>FORMATION EMPLOI INSERTION</t>
  </si>
  <si>
    <t>98970106797</t>
  </si>
  <si>
    <t>40308835400077</t>
  </si>
  <si>
    <t>619607</t>
  </si>
  <si>
    <t>06 75 60 37 20</t>
  </si>
  <si>
    <t>33370 SALLEBOEUF</t>
  </si>
  <si>
    <t>11 Rue Du Basque</t>
  </si>
  <si>
    <t>FORMATION EDUCATION NUTRITION</t>
  </si>
  <si>
    <t>FORMATION EDUCATION NUTRITION - EDUFORM</t>
  </si>
  <si>
    <t>72330987733</t>
  </si>
  <si>
    <t>78931683300027</t>
  </si>
  <si>
    <t>513878</t>
  </si>
  <si>
    <t>12 Chemin Gaston</t>
  </si>
  <si>
    <t>FEA</t>
  </si>
  <si>
    <t>FORMATION EDUCATION AUTISME</t>
  </si>
  <si>
    <t>72330922133</t>
  </si>
  <si>
    <t>79838224800010</t>
  </si>
  <si>
    <t>609316</t>
  </si>
  <si>
    <t>04 91 36 79 09</t>
  </si>
  <si>
    <t>IMMEUBLE LE PACORE</t>
  </si>
  <si>
    <t>3 Rue A ET H MAURRAS</t>
  </si>
  <si>
    <t>FORMATION ECAF</t>
  </si>
  <si>
    <t>FORMATION ECAF SAS</t>
  </si>
  <si>
    <t>93131606513</t>
  </si>
  <si>
    <t>81284698800028</t>
  </si>
  <si>
    <t>565532</t>
  </si>
  <si>
    <t>PAE dégrad des cannes</t>
  </si>
  <si>
    <t>13 Rue de l'industrie</t>
  </si>
  <si>
    <t>FORMATION DOM</t>
  </si>
  <si>
    <t>96973047497</t>
  </si>
  <si>
    <t>75101726000058</t>
  </si>
  <si>
    <t>636370</t>
  </si>
  <si>
    <t>08940</t>
  </si>
  <si>
    <t>06 99 67 60 45</t>
  </si>
  <si>
    <t>84270 VEDENE</t>
  </si>
  <si>
    <t>78 Rue Des Freres Lumiere</t>
  </si>
  <si>
    <t>FDPC MEDITERRANEE</t>
  </si>
  <si>
    <t>FORMATION DEVELOPPEMENT PROFESSIONNEL CONTINU DE LA MEDITERRANEE</t>
  </si>
  <si>
    <t>93840386784</t>
  </si>
  <si>
    <t>79398096200021</t>
  </si>
  <si>
    <t>476493</t>
  </si>
  <si>
    <t>05195</t>
  </si>
  <si>
    <t>04 90 86 66 70</t>
  </si>
  <si>
    <t>569185</t>
  </si>
  <si>
    <t>0240200743</t>
  </si>
  <si>
    <t>22 Avenue FELIX VINCENT</t>
  </si>
  <si>
    <t>24/08/2017</t>
  </si>
  <si>
    <t>FODE OUEST</t>
  </si>
  <si>
    <t>FORMATION DEVELOPPEMENT OUEST</t>
  </si>
  <si>
    <t>52440071544</t>
  </si>
  <si>
    <t>33481763200022</t>
  </si>
  <si>
    <t>492048</t>
  </si>
  <si>
    <t>05 61 80 40 14</t>
  </si>
  <si>
    <t>INNOPOLIS BATIMENT B</t>
  </si>
  <si>
    <t>1149 LA PYRENEENNE</t>
  </si>
  <si>
    <t>FDA</t>
  </si>
  <si>
    <t>FORMATION DEVELOPPEMENT ASSISTANCE</t>
  </si>
  <si>
    <t>73310198431</t>
  </si>
  <si>
    <t>39363068600037</t>
  </si>
  <si>
    <t>585804</t>
  </si>
  <si>
    <t>09 74 56 33 38</t>
  </si>
  <si>
    <t>ZI DES TORRIERES</t>
  </si>
  <si>
    <t>Chemin DES RIAUX</t>
  </si>
  <si>
    <t>19/06/2018</t>
  </si>
  <si>
    <t>FORMATION DES TORRIERES</t>
  </si>
  <si>
    <t>41880123188</t>
  </si>
  <si>
    <t>79926060900026</t>
  </si>
  <si>
    <t>508433</t>
  </si>
  <si>
    <t>02181</t>
  </si>
  <si>
    <t>04 73 84 46 55</t>
  </si>
  <si>
    <t>129 Rue DES GARDES</t>
  </si>
  <si>
    <t>FORA</t>
  </si>
  <si>
    <t>FORMATION DES ORTHOPHONISTES DE LA REGION AUVERGNE</t>
  </si>
  <si>
    <t>83630444363</t>
  </si>
  <si>
    <t>79325196800012</t>
  </si>
  <si>
    <t>604290</t>
  </si>
  <si>
    <t>02 35 25 88 88</t>
  </si>
  <si>
    <t>22 Avenue GEN ARCHINARD</t>
  </si>
  <si>
    <t>FODENO</t>
  </si>
  <si>
    <t>FORMATION DEMOCRATIE NORMANDIE HAVRE</t>
  </si>
  <si>
    <t>23760065476</t>
  </si>
  <si>
    <t>33958143100030</t>
  </si>
  <si>
    <t>563328</t>
  </si>
  <si>
    <t>01 49 96 60 00</t>
  </si>
  <si>
    <t>19 Rue Beranger</t>
  </si>
  <si>
    <t>FORMATION CREATION - ESAS</t>
  </si>
  <si>
    <t>FORMATION CREATION - ECOLE SUPERIEURE ASSISTANTES SPECIALISEES</t>
  </si>
  <si>
    <t>11751717175</t>
  </si>
  <si>
    <t>32912198200022</t>
  </si>
  <si>
    <t>538700</t>
  </si>
  <si>
    <t>06 23 93 42 60</t>
  </si>
  <si>
    <t>Route DE BONIFACIO - RN 198</t>
  </si>
  <si>
    <t>FCM PORTO VECCHIO</t>
  </si>
  <si>
    <t>FORMATION CORSE MEDITERRANEE</t>
  </si>
  <si>
    <t>94202081320</t>
  </si>
  <si>
    <t>79863332700019</t>
  </si>
  <si>
    <t>613538</t>
  </si>
  <si>
    <t>20212 BUSTANICO</t>
  </si>
  <si>
    <t>Place MAIRIE SALLE ANTOINE PERINETTI</t>
  </si>
  <si>
    <t>16/07/2020</t>
  </si>
  <si>
    <t>FORMATION CORHSE</t>
  </si>
  <si>
    <t>94202112820</t>
  </si>
  <si>
    <t>82030003600028</t>
  </si>
  <si>
    <t>574077</t>
  </si>
  <si>
    <t>41 21 693 71 20</t>
  </si>
  <si>
    <t>EPFL Innovation Park - Bâtiment E</t>
  </si>
  <si>
    <t>UNIL-EPFL</t>
  </si>
  <si>
    <t>FORMATION CONTINUE UNIL-EPFL</t>
  </si>
  <si>
    <t>559830</t>
  </si>
  <si>
    <t>07275</t>
  </si>
  <si>
    <t>01 40 94 87 85</t>
  </si>
  <si>
    <t>133 Avenue de la Résistance</t>
  </si>
  <si>
    <t>FORMATION CONTINUE SANTE</t>
  </si>
  <si>
    <t>11922100092</t>
  </si>
  <si>
    <t>80524950500019</t>
  </si>
  <si>
    <t>398470</t>
  </si>
  <si>
    <t>02645</t>
  </si>
  <si>
    <t>05 56 51 80 88</t>
  </si>
  <si>
    <t>160 Cours DU MEDOC</t>
  </si>
  <si>
    <t>FC SANTE</t>
  </si>
  <si>
    <t>72330749833</t>
  </si>
  <si>
    <t>50800609500014</t>
  </si>
  <si>
    <t>479380</t>
  </si>
  <si>
    <t>01 70 94 65 25</t>
  </si>
  <si>
    <t>14 A Chemin DES AUNES</t>
  </si>
  <si>
    <t>FC JNLF</t>
  </si>
  <si>
    <t>FORMATION CONTINUE JOURNEES DE NEUROLOGIE DE LANGUE FRANCAISE</t>
  </si>
  <si>
    <t>42680237568</t>
  </si>
  <si>
    <t>52298945800024</t>
  </si>
  <si>
    <t>576451</t>
  </si>
  <si>
    <t>02 43 21 00 00</t>
  </si>
  <si>
    <t>CS91435</t>
  </si>
  <si>
    <t>1 Boulevard René Levasseur</t>
  </si>
  <si>
    <t>FORMATION CONTINUE DU CCI LE MANS ET SARTHE</t>
  </si>
  <si>
    <t>FORMATION CONTINUE DE LA CHAMBRE DE COMMERCE ET DE L'INDUSTRIE LE MANS ET SARTHE</t>
  </si>
  <si>
    <t>18720092800112</t>
  </si>
  <si>
    <t>242767</t>
  </si>
  <si>
    <t>01143</t>
  </si>
  <si>
    <t>05 62 17 39 35</t>
  </si>
  <si>
    <t>66 Chemin DU VALLON</t>
  </si>
  <si>
    <t>FCBM</t>
  </si>
  <si>
    <t>FORMATION CONTINUE BIOLOGIE MEDICALE</t>
  </si>
  <si>
    <t>73310285231</t>
  </si>
  <si>
    <t>41384409300026</t>
  </si>
  <si>
    <t>574399</t>
  </si>
  <si>
    <t>06 25 86 22 50</t>
  </si>
  <si>
    <t>80340 LA NEUVILLE LES BRAY</t>
  </si>
  <si>
    <t>49 Route de Roye</t>
  </si>
  <si>
    <t>FORMATION CONSULTING</t>
  </si>
  <si>
    <t>22800159980</t>
  </si>
  <si>
    <t>75228751600021</t>
  </si>
  <si>
    <t>548856</t>
  </si>
  <si>
    <t>8 Chemin LESCAN</t>
  </si>
  <si>
    <t>COP FORMATION</t>
  </si>
  <si>
    <t>FORMATION CONSEILS PREVENTION</t>
  </si>
  <si>
    <t>72330984333</t>
  </si>
  <si>
    <t>81158716100019</t>
  </si>
  <si>
    <t>228849</t>
  </si>
  <si>
    <t>06576</t>
  </si>
  <si>
    <t>04 92 77 66 36</t>
  </si>
  <si>
    <t>VILLA COULET</t>
  </si>
  <si>
    <t>Avenue DES THERMES</t>
  </si>
  <si>
    <t>FCT</t>
  </si>
  <si>
    <t>FORMATION CONSEIL THALATHERM</t>
  </si>
  <si>
    <t>93040042304</t>
  </si>
  <si>
    <t>42061079200012</t>
  </si>
  <si>
    <t>388749</t>
  </si>
  <si>
    <t>FCS CASTELNAU LE LEZ</t>
  </si>
  <si>
    <t>FORMATION CONSEIL SANTE MAISON DE L'HOSPITALISATION PRIVEE</t>
  </si>
  <si>
    <t>91340412134</t>
  </si>
  <si>
    <t>42245524600047</t>
  </si>
  <si>
    <t>528330</t>
  </si>
  <si>
    <t>02 62 38 63 35</t>
  </si>
  <si>
    <t>63 Chemin DES SERRES</t>
  </si>
  <si>
    <t>FCO</t>
  </si>
  <si>
    <t>FORMATION CONSEIL OUTRE MER</t>
  </si>
  <si>
    <t>98970379697</t>
  </si>
  <si>
    <t>44311763500039</t>
  </si>
  <si>
    <t>500951</t>
  </si>
  <si>
    <t>06498</t>
  </si>
  <si>
    <t>05 61 03 84 19</t>
  </si>
  <si>
    <t>BP 60040</t>
  </si>
  <si>
    <t>26 Rue DU FAUBOURG PLANISSOLES</t>
  </si>
  <si>
    <t>FC COMPETENCES</t>
  </si>
  <si>
    <t>FORMATION CONSEIL COMPETENCES</t>
  </si>
  <si>
    <t>73090032609</t>
  </si>
  <si>
    <t>48104429500022</t>
  </si>
  <si>
    <t>611220</t>
  </si>
  <si>
    <t>04 37 26 11 11</t>
  </si>
  <si>
    <t>32 Rue Du 35e Regiment D Aviation</t>
  </si>
  <si>
    <t>FCA</t>
  </si>
  <si>
    <t>FORMATION CONSEIL ACHATS</t>
  </si>
  <si>
    <t>82691380269</t>
  </si>
  <si>
    <t>80970931400037</t>
  </si>
  <si>
    <t>674783</t>
  </si>
  <si>
    <t>02 51 79 13 20</t>
  </si>
  <si>
    <t>238 Rue de la pyramide</t>
  </si>
  <si>
    <t>FCPL ST SEBASTIEN SUR LOIRE</t>
  </si>
  <si>
    <t>FORMATION COMPAGNONNIQUE DES PAYS DE LA LOIRE</t>
  </si>
  <si>
    <t>52441106144</t>
  </si>
  <si>
    <t>92888766000019</t>
  </si>
  <si>
    <t>557729</t>
  </si>
  <si>
    <t>06 32 94 00 53</t>
  </si>
  <si>
    <t>50 ter Rue du Manoir de Servigne</t>
  </si>
  <si>
    <t>FORMATION BOUQUINET</t>
  </si>
  <si>
    <t>53350979935</t>
  </si>
  <si>
    <t>79446286100020</t>
  </si>
  <si>
    <t>605578</t>
  </si>
  <si>
    <t>0680050376</t>
  </si>
  <si>
    <t>2 Avenue Duchalay</t>
  </si>
  <si>
    <t>FORMATION BALMONT</t>
  </si>
  <si>
    <t>84691646469</t>
  </si>
  <si>
    <t>85033341000015</t>
  </si>
  <si>
    <t>387435</t>
  </si>
  <si>
    <t>06 14 55 93 05</t>
  </si>
  <si>
    <t>53 Avenue GABRIEL PERI</t>
  </si>
  <si>
    <t>FAC SANTE</t>
  </si>
  <si>
    <t>FORMATION AUDIT CONSEIL SANTE</t>
  </si>
  <si>
    <t>11940709494</t>
  </si>
  <si>
    <t>49902350500013</t>
  </si>
  <si>
    <t>576736</t>
  </si>
  <si>
    <t>0954064529</t>
  </si>
  <si>
    <t>10 Rue de l'ïle de Tatihou</t>
  </si>
  <si>
    <t>FORMATION AUDIT CONSEIL - FORAUCO STE LUCE SUR LOIRE</t>
  </si>
  <si>
    <t>FORMATION AUDIT CONSEIL</t>
  </si>
  <si>
    <t>52440623644</t>
  </si>
  <si>
    <t>53247136400028</t>
  </si>
  <si>
    <t>448953</t>
  </si>
  <si>
    <t>03417</t>
  </si>
  <si>
    <t>0557978910</t>
  </si>
  <si>
    <t>33 Chemin de Comtesse</t>
  </si>
  <si>
    <t>FORMAGIMC</t>
  </si>
  <si>
    <t>FORMATION ASSOCIATION GIRONDINE DES INFIRMES MOTEURS CEREBRAUX</t>
  </si>
  <si>
    <t>72330809033</t>
  </si>
  <si>
    <t>78188037200102</t>
  </si>
  <si>
    <t>384331</t>
  </si>
  <si>
    <t>0389342166</t>
  </si>
  <si>
    <t>27 Rue JEAN MONNET</t>
  </si>
  <si>
    <t>FACS</t>
  </si>
  <si>
    <t>FORMATION ASSISTANCE CONSEIL SECURITE</t>
  </si>
  <si>
    <t>42680171668</t>
  </si>
  <si>
    <t>49163183400026</t>
  </si>
  <si>
    <t>636770</t>
  </si>
  <si>
    <t>06 20 44 42 45</t>
  </si>
  <si>
    <t>Boulevard Des Lices Maisons Des Associations</t>
  </si>
  <si>
    <t>FANS CLUB</t>
  </si>
  <si>
    <t>FORMATION ARLESIENNE DE NATATION ET SAUVETAGE</t>
  </si>
  <si>
    <t>93131858413</t>
  </si>
  <si>
    <t>53808593700026</t>
  </si>
  <si>
    <t>269025</t>
  </si>
  <si>
    <t>06 62 40 47 37</t>
  </si>
  <si>
    <t>16 Rue DU RP LUCIEN AUBRY</t>
  </si>
  <si>
    <t>FORMAH</t>
  </si>
  <si>
    <t>FORMATION APPAREILLAGE DES HANDICAPES - FORMAH</t>
  </si>
  <si>
    <t>11940582394</t>
  </si>
  <si>
    <t>45100019400014</t>
  </si>
  <si>
    <t>569707</t>
  </si>
  <si>
    <t>0590914345</t>
  </si>
  <si>
    <t>ZONE ARTISANALE DE PETIT PEROU</t>
  </si>
  <si>
    <t>78 LOT CENTRE COMMERCIAL LE PEROU</t>
  </si>
  <si>
    <t>FAEEC</t>
  </si>
  <si>
    <t>FORMATION ANTILLES ECOLES ESTHETIQUE COIFFURE</t>
  </si>
  <si>
    <t>95970012297</t>
  </si>
  <si>
    <t>34284101200020</t>
  </si>
  <si>
    <t>659162</t>
  </si>
  <si>
    <t>06 59 76 55 45</t>
  </si>
  <si>
    <t>18 Avenue des chèvrefeuilles</t>
  </si>
  <si>
    <t>FASE</t>
  </si>
  <si>
    <t>FORMATION ANIMATION SANTE SECURITE EXPERTISE</t>
  </si>
  <si>
    <t>75870151987</t>
  </si>
  <si>
    <t>52217107300052</t>
  </si>
  <si>
    <t>571374</t>
  </si>
  <si>
    <t>03 23 93 42 25</t>
  </si>
  <si>
    <t>9 Rue PAMPELUNE</t>
  </si>
  <si>
    <t>FORMATION ANGLAIS</t>
  </si>
  <si>
    <t>FORMATION ANGLAIS SAS</t>
  </si>
  <si>
    <t>22020124102</t>
  </si>
  <si>
    <t>81246784300015</t>
  </si>
  <si>
    <t>639930</t>
  </si>
  <si>
    <t>02 38 85 95 62</t>
  </si>
  <si>
    <t>25 Rue Jean Jaurès</t>
  </si>
  <si>
    <t>FAP 45 MONTARGIS</t>
  </si>
  <si>
    <t>FORMATION ACCUEIL ET PROMOTION - FAP</t>
  </si>
  <si>
    <t>24450045745</t>
  </si>
  <si>
    <t>37897406700035</t>
  </si>
  <si>
    <t>685197</t>
  </si>
  <si>
    <t>06 14 60 48 60</t>
  </si>
  <si>
    <t>34230 ST BAUZILLE DE LA SYLVE</t>
  </si>
  <si>
    <t>1 Impasse de la Vigne</t>
  </si>
  <si>
    <t>FAAT</t>
  </si>
  <si>
    <t>FORMATION ACCOMPAGNEMENT ANIMATION DES TERRITOIRES</t>
  </si>
  <si>
    <t>76340959634</t>
  </si>
  <si>
    <t>82303188500036</t>
  </si>
  <si>
    <t>350722</t>
  </si>
  <si>
    <t>02 99 00 26 50</t>
  </si>
  <si>
    <t>Zac du Hil</t>
  </si>
  <si>
    <t>10 Rue 10 r Delourmel</t>
  </si>
  <si>
    <t>FACEM</t>
  </si>
  <si>
    <t>FORMATION A LA CONDUITE ENGINS ET DE MANUTENTION</t>
  </si>
  <si>
    <t>53350911035</t>
  </si>
  <si>
    <t>53469074800015</t>
  </si>
  <si>
    <t>661144</t>
  </si>
  <si>
    <t>06 02 27 17 57</t>
  </si>
  <si>
    <t>20 Rue DU CASTEL MARLY</t>
  </si>
  <si>
    <t>FORMATION A LA CARTE NANTERRE</t>
  </si>
  <si>
    <t>FORMATION A LA CARTE</t>
  </si>
  <si>
    <t>11922347392</t>
  </si>
  <si>
    <t>88448773700014</t>
  </si>
  <si>
    <t>503435</t>
  </si>
  <si>
    <t>6 Boulevard PESARO</t>
  </si>
  <si>
    <t>12/08/2016</t>
  </si>
  <si>
    <t>FITEC</t>
  </si>
  <si>
    <t>FORMATION  INFORMATIQUE ET TECHNIQUE</t>
  </si>
  <si>
    <t>11921557492</t>
  </si>
  <si>
    <t>34964000300092</t>
  </si>
  <si>
    <t>623027</t>
  </si>
  <si>
    <t>07 81 53 39 01</t>
  </si>
  <si>
    <t>354 Rue du faubourg bannier</t>
  </si>
  <si>
    <t>FORMATION &amp; EVOLUTION</t>
  </si>
  <si>
    <t>24450388345</t>
  </si>
  <si>
    <t>89980506300018</t>
  </si>
  <si>
    <t>628219</t>
  </si>
  <si>
    <t>08317</t>
  </si>
  <si>
    <t>06 25 70 74 20</t>
  </si>
  <si>
    <t>BÂTIMENT D</t>
  </si>
  <si>
    <t>67 Montée DE SAINT-MENET</t>
  </si>
  <si>
    <t>FORMATIO</t>
  </si>
  <si>
    <t>93131693213</t>
  </si>
  <si>
    <t>83029828700038</t>
  </si>
  <si>
    <t>573395</t>
  </si>
  <si>
    <t>BATIMENT 4</t>
  </si>
  <si>
    <t>365 Chemin DE SAINTE-CROIX</t>
  </si>
  <si>
    <t>FORMATIM</t>
  </si>
  <si>
    <t>93131666913</t>
  </si>
  <si>
    <t>82469485500027</t>
  </si>
  <si>
    <t>333281</t>
  </si>
  <si>
    <t>170 Boulevard DE LA CROIX ROUSSE</t>
  </si>
  <si>
    <t>10/11/2015</t>
  </si>
  <si>
    <t>FORMATIC 2000</t>
  </si>
  <si>
    <t>FORMATIC 2000 ANFFY</t>
  </si>
  <si>
    <t>82690698669</t>
  </si>
  <si>
    <t>40019882600028</t>
  </si>
  <si>
    <t>590617</t>
  </si>
  <si>
    <t>02 47 44 80 44</t>
  </si>
  <si>
    <t>6 Rue des granges galand</t>
  </si>
  <si>
    <t>FORMATIC CENTRE</t>
  </si>
  <si>
    <t>24370376937</t>
  </si>
  <si>
    <t>84129288100015</t>
  </si>
  <si>
    <t>385694</t>
  </si>
  <si>
    <t>04 90 93 75 26</t>
  </si>
  <si>
    <t>14 Rue NICOLAS COPERNIC</t>
  </si>
  <si>
    <t>FORMATIC ASSOCIATION ARLES</t>
  </si>
  <si>
    <t>FORMATIC ASSOCIATION</t>
  </si>
  <si>
    <t>93131292413</t>
  </si>
  <si>
    <t>38067883900065</t>
  </si>
  <si>
    <t>532228</t>
  </si>
  <si>
    <t>0381875978</t>
  </si>
  <si>
    <t>1 bis Rue du Four</t>
  </si>
  <si>
    <t>FORMATIC</t>
  </si>
  <si>
    <t>43250187225</t>
  </si>
  <si>
    <t>81904676400018</t>
  </si>
  <si>
    <t>596681</t>
  </si>
  <si>
    <t>01 40 73 34 44</t>
  </si>
  <si>
    <t>77 Boulevard Saint-Jacques</t>
  </si>
  <si>
    <t>FORMATEX</t>
  </si>
  <si>
    <t>11755181175</t>
  </si>
  <si>
    <t>39816789000035</t>
  </si>
  <si>
    <t>679008</t>
  </si>
  <si>
    <t>03.84.95.83.23</t>
  </si>
  <si>
    <t>70240 CHATENOIS</t>
  </si>
  <si>
    <t>15 Grande Rue</t>
  </si>
  <si>
    <t>FORMATEST</t>
  </si>
  <si>
    <t>43700054270</t>
  </si>
  <si>
    <t>49385876500016</t>
  </si>
  <si>
    <t>524190</t>
  </si>
  <si>
    <t>03 21 17 07 97</t>
  </si>
  <si>
    <t>Zone Eurocap - Bât A15</t>
  </si>
  <si>
    <t>Rue du Cap d'Agde</t>
  </si>
  <si>
    <t>FORMATECHNIK</t>
  </si>
  <si>
    <t>31620232062</t>
  </si>
  <si>
    <t>53160386800013</t>
  </si>
  <si>
    <t>636757</t>
  </si>
  <si>
    <t>04 74 62 00 99</t>
  </si>
  <si>
    <t>69830 ST GEORGES DE RENEINS</t>
  </si>
  <si>
    <t>257 Rue du Beaujolais Le Moulin</t>
  </si>
  <si>
    <t>FORMATEC ST GEORGES DE RENEINS</t>
  </si>
  <si>
    <t>FORMATEC SARL</t>
  </si>
  <si>
    <t>82691092269</t>
  </si>
  <si>
    <t>52001148700029</t>
  </si>
  <si>
    <t>682263</t>
  </si>
  <si>
    <t>04 91 91 63 27</t>
  </si>
  <si>
    <t>5 Rue Halle Puget</t>
  </si>
  <si>
    <t>FORMATEC PRO SECURITE</t>
  </si>
  <si>
    <t>93131960713</t>
  </si>
  <si>
    <t>90477191200014</t>
  </si>
  <si>
    <t>610707</t>
  </si>
  <si>
    <t>04 93 00 61 00</t>
  </si>
  <si>
    <t>CS 70116</t>
  </si>
  <si>
    <t>300 Route DES CRETES</t>
  </si>
  <si>
    <t>FORMATCONSEILS</t>
  </si>
  <si>
    <t>93060732106</t>
  </si>
  <si>
    <t>79976099600014</t>
  </si>
  <si>
    <t>643567</t>
  </si>
  <si>
    <t>ACTIMART</t>
  </si>
  <si>
    <t>6 Allée DES BANQUIERS</t>
  </si>
  <si>
    <t>FORMAT.CO</t>
  </si>
  <si>
    <t>93131796713</t>
  </si>
  <si>
    <t>48023315400016</t>
  </si>
  <si>
    <t>552770</t>
  </si>
  <si>
    <t>0467150166</t>
  </si>
  <si>
    <t>34980 MONTFERRIER SUR LEZ</t>
  </si>
  <si>
    <t>Parc Scientifique Agropolis</t>
  </si>
  <si>
    <t>2214 Boulevard de la lironde</t>
  </si>
  <si>
    <t>FORMATAGE LANGUEDOC</t>
  </si>
  <si>
    <t>FORMATAGE LANGUEDOC - OBJECTIF 3D</t>
  </si>
  <si>
    <t>91340467734</t>
  </si>
  <si>
    <t>43358961100030</t>
  </si>
  <si>
    <t>182916</t>
  </si>
  <si>
    <t>01 48 89 34 87</t>
  </si>
  <si>
    <t>3 Rue PASTEUR</t>
  </si>
  <si>
    <t>FORMAT SANTE</t>
  </si>
  <si>
    <t>11940532094</t>
  </si>
  <si>
    <t>40121903500037</t>
  </si>
  <si>
    <t>446944</t>
  </si>
  <si>
    <t>0546555071</t>
  </si>
  <si>
    <t>ZI PERIGNY</t>
  </si>
  <si>
    <t>27 bis Avenue JOLIOT CURIE</t>
  </si>
  <si>
    <t>FORMAT PRO LOGISTIQUE</t>
  </si>
  <si>
    <t>54170154517</t>
  </si>
  <si>
    <t>75028863100013</t>
  </si>
  <si>
    <t>657220</t>
  </si>
  <si>
    <t>06 28 33 30 05</t>
  </si>
  <si>
    <t>560 Rue DU ROMARIN</t>
  </si>
  <si>
    <t>FD</t>
  </si>
  <si>
    <t>FORMAT DRONE</t>
  </si>
  <si>
    <t>91340838134</t>
  </si>
  <si>
    <t>80396554000013</t>
  </si>
  <si>
    <t>405474</t>
  </si>
  <si>
    <t>01361</t>
  </si>
  <si>
    <t>05 61 00 71 75</t>
  </si>
  <si>
    <t>BATIMENT L</t>
  </si>
  <si>
    <t>26 Avenue TOLOSANE</t>
  </si>
  <si>
    <t>FORMAT DIFFERENCE</t>
  </si>
  <si>
    <t>73310530831</t>
  </si>
  <si>
    <t>51024586300012</t>
  </si>
  <si>
    <t>300305</t>
  </si>
  <si>
    <t>05 63 20 10 00</t>
  </si>
  <si>
    <t>400 AVENUE ANDRE JORIGNE</t>
  </si>
  <si>
    <t>FORMASUP 82 MONTAUBAN</t>
  </si>
  <si>
    <t>FORMASUP 82</t>
  </si>
  <si>
    <t>73820012182</t>
  </si>
  <si>
    <t>38465538700023</t>
  </si>
  <si>
    <t>306307</t>
  </si>
  <si>
    <t>04 91 31 93 31</t>
  </si>
  <si>
    <t>WORLD TRADE CENTRE</t>
  </si>
  <si>
    <t>2 Rue HENRI BARBUSSE</t>
  </si>
  <si>
    <t>FORMASUP MARSEILLE 1ER</t>
  </si>
  <si>
    <t>FORMASUP PROVENCE ALPES COTE D'AZUR</t>
  </si>
  <si>
    <t>93130972313</t>
  </si>
  <si>
    <t>39391439500057</t>
  </si>
  <si>
    <t>632028</t>
  </si>
  <si>
    <t>72B Rue DE LOURMEL</t>
  </si>
  <si>
    <t>FORMASUP PARIS IL DE FRANCE</t>
  </si>
  <si>
    <t>11755342375</t>
  </si>
  <si>
    <t>42071817300065</t>
  </si>
  <si>
    <t>630950</t>
  </si>
  <si>
    <t>03 28 33 75 20</t>
  </si>
  <si>
    <t>PARC DES MOULINS</t>
  </si>
  <si>
    <t>7 bis Avenue DE LA CREATIVITE</t>
  </si>
  <si>
    <t>FORMASUP VILLENEUVE D ASCQ</t>
  </si>
  <si>
    <t>FORMASUP NORD PAS DE CALAIS</t>
  </si>
  <si>
    <t>32590996759</t>
  </si>
  <si>
    <t>42813525500050</t>
  </si>
  <si>
    <t>607472</t>
  </si>
  <si>
    <t>04 78 77 04 56</t>
  </si>
  <si>
    <t>FORMASUP LYON</t>
  </si>
  <si>
    <t>84691657569</t>
  </si>
  <si>
    <t>43903961100025</t>
  </si>
  <si>
    <t>658947</t>
  </si>
  <si>
    <t>04 76 84 56 52</t>
  </si>
  <si>
    <t>3 Avenue MARIE REYNOARD</t>
  </si>
  <si>
    <t>FORMASUP ISERE DROME ARDECHE</t>
  </si>
  <si>
    <t>84380775838</t>
  </si>
  <si>
    <t>40945804900049</t>
  </si>
  <si>
    <t>631747</t>
  </si>
  <si>
    <t>04 73 10 00 87</t>
  </si>
  <si>
    <t>2 Allée Alan Turing</t>
  </si>
  <si>
    <t>FORMASUP AUVERGNE - ARPAESA</t>
  </si>
  <si>
    <t>84630513763</t>
  </si>
  <si>
    <t>49171064600036</t>
  </si>
  <si>
    <t>613824</t>
  </si>
  <si>
    <t>05 31 60 07 07</t>
  </si>
  <si>
    <t>12 Rue COURBET</t>
  </si>
  <si>
    <t>FORMASUITE SAS</t>
  </si>
  <si>
    <t>76820087382</t>
  </si>
  <si>
    <t>84201659400017</t>
  </si>
  <si>
    <t>646155</t>
  </si>
  <si>
    <t>06 64 75 00 72</t>
  </si>
  <si>
    <t>164 Route DE REVEL</t>
  </si>
  <si>
    <t>FORMA'SUD TOULOUSE</t>
  </si>
  <si>
    <t>76311039331</t>
  </si>
  <si>
    <t>89300689000014</t>
  </si>
  <si>
    <t>559180</t>
  </si>
  <si>
    <t>09 82 24 86 24</t>
  </si>
  <si>
    <t>78 Boulevard De Strasbourg</t>
  </si>
  <si>
    <t>FORMA'SUD MONTPELLIER</t>
  </si>
  <si>
    <t>FORMA'SUD</t>
  </si>
  <si>
    <t>91340814834</t>
  </si>
  <si>
    <t>79960305500036</t>
  </si>
  <si>
    <t>669362</t>
  </si>
  <si>
    <t>04 99 92 19 15</t>
  </si>
  <si>
    <t>504 La Mourre</t>
  </si>
  <si>
    <t>FORMA'SUD MAUGUIO</t>
  </si>
  <si>
    <t>79960305500069</t>
  </si>
  <si>
    <t>645011</t>
  </si>
  <si>
    <t>95540 MERY SUR OISE</t>
  </si>
  <si>
    <t>31 Rue DE L'ISLE ADAM</t>
  </si>
  <si>
    <t>FORMA'ST</t>
  </si>
  <si>
    <t>11950722095</t>
  </si>
  <si>
    <t>89952630500011</t>
  </si>
  <si>
    <t>672208</t>
  </si>
  <si>
    <t>06 62 02 54 83</t>
  </si>
  <si>
    <t>7 Rue Ladureau</t>
  </si>
  <si>
    <t>FORMASSISTA</t>
  </si>
  <si>
    <t>24370402437</t>
  </si>
  <si>
    <t>88084813000030</t>
  </si>
  <si>
    <t>324607</t>
  </si>
  <si>
    <t>01244</t>
  </si>
  <si>
    <t>01 40 06 01 26</t>
  </si>
  <si>
    <t>59 Rue BOISSIERE</t>
  </si>
  <si>
    <t>FORMASSAD</t>
  </si>
  <si>
    <t>11753819375</t>
  </si>
  <si>
    <t>45058367900060</t>
  </si>
  <si>
    <t>662100</t>
  </si>
  <si>
    <t>02 51 62 22 09</t>
  </si>
  <si>
    <t>45 Rue BENJAMIN FRANKLIN</t>
  </si>
  <si>
    <t>FORMASO LA ROCHE SUR YON</t>
  </si>
  <si>
    <t>FORMASO</t>
  </si>
  <si>
    <t>52850112885</t>
  </si>
  <si>
    <t>44904121900022</t>
  </si>
  <si>
    <t>325569</t>
  </si>
  <si>
    <t>02 51 46 08 09</t>
  </si>
  <si>
    <t>1 Rue Maurice Edgar Coindreau</t>
  </si>
  <si>
    <t>44904121900014</t>
  </si>
  <si>
    <t>659745</t>
  </si>
  <si>
    <t>02 59 10 12 83</t>
  </si>
  <si>
    <t>60 Rue DE SAINT MELAINE</t>
  </si>
  <si>
    <t>FORMASO CHOLET</t>
  </si>
  <si>
    <t>44904121900030</t>
  </si>
  <si>
    <t>637506</t>
  </si>
  <si>
    <t>04 91 78 60 02</t>
  </si>
  <si>
    <t>152 Avenue DU PRADO</t>
  </si>
  <si>
    <t>FORMASEQ</t>
  </si>
  <si>
    <t>93131828713</t>
  </si>
  <si>
    <t>88181485900016</t>
  </si>
  <si>
    <t>452634</t>
  </si>
  <si>
    <t>02 98 96 81 58</t>
  </si>
  <si>
    <t>ZI DE LA MADELEINE KERVIDANNOU 2</t>
  </si>
  <si>
    <t>FORMASECO</t>
  </si>
  <si>
    <t>53290843829</t>
  </si>
  <si>
    <t>52468744900016</t>
  </si>
  <si>
    <t>477254</t>
  </si>
  <si>
    <t>01 76 18 31 00</t>
  </si>
  <si>
    <t>8 Rue de la Station</t>
  </si>
  <si>
    <t>FORMASCOPE CONSEIL</t>
  </si>
  <si>
    <t>11950544495</t>
  </si>
  <si>
    <t>51241209900016</t>
  </si>
  <si>
    <t>649223</t>
  </si>
  <si>
    <t>06 31 46 64 28</t>
  </si>
  <si>
    <t>27260 LA CHAPELLE BAYVEL</t>
  </si>
  <si>
    <t>664 Rue DES PELCATS</t>
  </si>
  <si>
    <t>FORMASAFE NORMANDIE</t>
  </si>
  <si>
    <t>28270248627</t>
  </si>
  <si>
    <t>91284440400018</t>
  </si>
  <si>
    <t>146973</t>
  </si>
  <si>
    <t>05 63 98 94 42</t>
  </si>
  <si>
    <t>22 Rue MELBOURNE</t>
  </si>
  <si>
    <t>FORMAS</t>
  </si>
  <si>
    <t>FORMAS - ASSEMAT DIDIER EURL FORMAS</t>
  </si>
  <si>
    <t>73810027181</t>
  </si>
  <si>
    <t>38885265900043</t>
  </si>
  <si>
    <t>600568</t>
  </si>
  <si>
    <t>04 76 22 80 43</t>
  </si>
  <si>
    <t>9 Avenue Paul Verlaine</t>
  </si>
  <si>
    <t>FORMAQUIETUDE GRENOBLE</t>
  </si>
  <si>
    <t>FORMAQUIETUDE</t>
  </si>
  <si>
    <t>84380675438</t>
  </si>
  <si>
    <t>83402926600014</t>
  </si>
  <si>
    <t>649636</t>
  </si>
  <si>
    <t>09 88 02 31 30</t>
  </si>
  <si>
    <t>25 Chemin DES CAILLOUX</t>
  </si>
  <si>
    <t>FORMAPROLYON</t>
  </si>
  <si>
    <t>82691327569</t>
  </si>
  <si>
    <t>80114554100059</t>
  </si>
  <si>
    <t>671137</t>
  </si>
  <si>
    <t>82220 PUYCORNET</t>
  </si>
  <si>
    <t>4933 Route DE LA FRANCAISE</t>
  </si>
  <si>
    <t>FORMAPRO 82</t>
  </si>
  <si>
    <t>76820087282</t>
  </si>
  <si>
    <t>84118723000013</t>
  </si>
  <si>
    <t>367503</t>
  </si>
  <si>
    <t>04 34 12 05 55</t>
  </si>
  <si>
    <t>Immeuble Le Big Boss</t>
  </si>
  <si>
    <t>4 Boulevard Kennedy</t>
  </si>
  <si>
    <t>FORMAPRO 66</t>
  </si>
  <si>
    <t>91660129366</t>
  </si>
  <si>
    <t>49209943700021</t>
  </si>
  <si>
    <t>452804</t>
  </si>
  <si>
    <t>01 47 07 87 27</t>
  </si>
  <si>
    <t>8 Rue CASSETTE</t>
  </si>
  <si>
    <t>FORMAPRIV DROIT CAPAVOCAT</t>
  </si>
  <si>
    <t>11755956075</t>
  </si>
  <si>
    <t>84828862700013</t>
  </si>
  <si>
    <t>626004</t>
  </si>
  <si>
    <t>04 91 13 25 40</t>
  </si>
  <si>
    <t>LES BARONNIERS</t>
  </si>
  <si>
    <t>BAT E Rue Paul Langevin - TECHN CHATEAU GOMBERT</t>
  </si>
  <si>
    <t>FORMAPOSTE SUD EST MARSEILLE</t>
  </si>
  <si>
    <t>FORMAPOSTE SUD EST</t>
  </si>
  <si>
    <t>93131810013</t>
  </si>
  <si>
    <t>40863294100030</t>
  </si>
  <si>
    <t>423907</t>
  </si>
  <si>
    <t>04 94 22 08 00</t>
  </si>
  <si>
    <t>FORMAPLUS BEAUTE LA VALETTE DU VAR</t>
  </si>
  <si>
    <t>FORMAPLUS BEAUTE</t>
  </si>
  <si>
    <t>93830419683</t>
  </si>
  <si>
    <t>51400221100035</t>
  </si>
  <si>
    <t>614970</t>
  </si>
  <si>
    <t>06 27 57 80 79</t>
  </si>
  <si>
    <t>54130 ST MAX</t>
  </si>
  <si>
    <t>103 Avenue CARNOT</t>
  </si>
  <si>
    <t>FORMAPLUME</t>
  </si>
  <si>
    <t>44540379054</t>
  </si>
  <si>
    <t>85053239100016</t>
  </si>
  <si>
    <t>436422</t>
  </si>
  <si>
    <t>0241491850</t>
  </si>
  <si>
    <t>FORMAPICS</t>
  </si>
  <si>
    <t>52490268949</t>
  </si>
  <si>
    <t>52952906700017</t>
  </si>
  <si>
    <t>656458</t>
  </si>
  <si>
    <t>5 Allée DE LA RENARDIERE</t>
  </si>
  <si>
    <t>FORMA'PIC</t>
  </si>
  <si>
    <t>11910951991</t>
  </si>
  <si>
    <t>91141434000016</t>
  </si>
  <si>
    <t>525443</t>
  </si>
  <si>
    <t>0972490605</t>
  </si>
  <si>
    <t>88 Rue HIPPOLYTE KAHN</t>
  </si>
  <si>
    <t>FORMAPHENIX</t>
  </si>
  <si>
    <t>82691395969</t>
  </si>
  <si>
    <t>81217358100016</t>
  </si>
  <si>
    <t>647883</t>
  </si>
  <si>
    <t>06 22 06 86 19</t>
  </si>
  <si>
    <t>14600 HONFLEUR</t>
  </si>
  <si>
    <t>81 Rue Saint-Léonard</t>
  </si>
  <si>
    <t>FORMAPART HONFLEUR</t>
  </si>
  <si>
    <t>FORMAPART</t>
  </si>
  <si>
    <t>28140326314</t>
  </si>
  <si>
    <t>51083796600025</t>
  </si>
  <si>
    <t>660516</t>
  </si>
  <si>
    <t>05 32 58 32 12</t>
  </si>
  <si>
    <t>1862 Avenue de la Lauragaise</t>
  </si>
  <si>
    <t>FORMAPACK</t>
  </si>
  <si>
    <t>76311038731</t>
  </si>
  <si>
    <t>89315204100016</t>
  </si>
  <si>
    <t>663426</t>
  </si>
  <si>
    <t>06 75 41 26 24</t>
  </si>
  <si>
    <t>610 Avenue DU GRAND GIGOGNAN</t>
  </si>
  <si>
    <t>FORMAPACA</t>
  </si>
  <si>
    <t>93840368384</t>
  </si>
  <si>
    <t>81328587100030</t>
  </si>
  <si>
    <t>599797</t>
  </si>
  <si>
    <t>07 63 41 58 11</t>
  </si>
  <si>
    <t>11 Avenue Archimede</t>
  </si>
  <si>
    <t>13/05/2019</t>
  </si>
  <si>
    <t>FORM'AP</t>
  </si>
  <si>
    <t>75331487233</t>
  </si>
  <si>
    <t>82062905300027</t>
  </si>
  <si>
    <t>352202</t>
  </si>
  <si>
    <t>02 97 47 68 69</t>
  </si>
  <si>
    <t>110 Avenue De La Marne</t>
  </si>
  <si>
    <t>FORMAOUEST VANNES</t>
  </si>
  <si>
    <t>FORMAOUEST</t>
  </si>
  <si>
    <t>53560813356</t>
  </si>
  <si>
    <t>48819452300053</t>
  </si>
  <si>
    <t>677851</t>
  </si>
  <si>
    <t>04 89 51 33 33</t>
  </si>
  <si>
    <t>208 Rue Général de Gaulle</t>
  </si>
  <si>
    <t>FORMANTER</t>
  </si>
  <si>
    <t>82690079969</t>
  </si>
  <si>
    <t>40099386100022</t>
  </si>
  <si>
    <t>316040</t>
  </si>
  <si>
    <t>FORMANIMES</t>
  </si>
  <si>
    <t>FORMANIMES GROUPE PIGIER</t>
  </si>
  <si>
    <t>91300236430</t>
  </si>
  <si>
    <t>44451794000037</t>
  </si>
  <si>
    <t>414256</t>
  </si>
  <si>
    <t>04 76 42 43 60</t>
  </si>
  <si>
    <t>21 Chemin DE HALAGE</t>
  </si>
  <si>
    <t>FORMANEO</t>
  </si>
  <si>
    <t>82380405038</t>
  </si>
  <si>
    <t>49166914900016</t>
  </si>
  <si>
    <t>460886</t>
  </si>
  <si>
    <t>09 366 98 59 08</t>
  </si>
  <si>
    <t>26 Rue DE LA FARIGOULETTE</t>
  </si>
  <si>
    <t>FORMANAILS</t>
  </si>
  <si>
    <t>93830434783</t>
  </si>
  <si>
    <t>52172741200012</t>
  </si>
  <si>
    <t>664078</t>
  </si>
  <si>
    <t>06 95 54 49 04</t>
  </si>
  <si>
    <t>31410 LONGAGES</t>
  </si>
  <si>
    <t>Avenue de la Gare</t>
  </si>
  <si>
    <t>FORMALUD</t>
  </si>
  <si>
    <t>FORMALUD - TIMEO</t>
  </si>
  <si>
    <t>76311113831</t>
  </si>
  <si>
    <t>81029025400020</t>
  </si>
  <si>
    <t>619401</t>
  </si>
  <si>
    <t>04 42 50 60 28</t>
  </si>
  <si>
    <t>1 Allée DES INFORMATICIENS</t>
  </si>
  <si>
    <t>FORMALTIC AIX EN PROVENCE</t>
  </si>
  <si>
    <t>FORMALTIC</t>
  </si>
  <si>
    <t>93131450013</t>
  </si>
  <si>
    <t>78959578200044</t>
  </si>
  <si>
    <t>646325</t>
  </si>
  <si>
    <t>07 69 42 89 10</t>
  </si>
  <si>
    <t>4 Avenue laurent Cely</t>
  </si>
  <si>
    <t>FORMALOGY</t>
  </si>
  <si>
    <t>28270241827</t>
  </si>
  <si>
    <t>90921196300014</t>
  </si>
  <si>
    <t>100778</t>
  </si>
  <si>
    <t>8 Rue Paul Pousset</t>
  </si>
  <si>
    <t>FORMALOG SAS MAINE BUREAUTIQUE</t>
  </si>
  <si>
    <t>52490017649</t>
  </si>
  <si>
    <t>32262302600034</t>
  </si>
  <si>
    <t>654759</t>
  </si>
  <si>
    <t>04 48 20 26 67</t>
  </si>
  <si>
    <t>260 Rue du Puech Radier</t>
  </si>
  <si>
    <t>FORMALIVE</t>
  </si>
  <si>
    <t>76341041634</t>
  </si>
  <si>
    <t>85387084800027</t>
  </si>
  <si>
    <t>557985</t>
  </si>
  <si>
    <t>02 23 35 76 96</t>
  </si>
  <si>
    <t>CENTRE D'AFFAIRES CICEA</t>
  </si>
  <si>
    <t>4 Rue DU COURTIL</t>
  </si>
  <si>
    <t>FORMALISA INSTITUT</t>
  </si>
  <si>
    <t>53350976435</t>
  </si>
  <si>
    <t>81095249900012</t>
  </si>
  <si>
    <t>679902</t>
  </si>
  <si>
    <t>Bat B021</t>
  </si>
  <si>
    <t>Avenue De La Planche</t>
  </si>
  <si>
    <t>FMC</t>
  </si>
  <si>
    <t>FORMALIA</t>
  </si>
  <si>
    <t>93132198213</t>
  </si>
  <si>
    <t>91764293600012</t>
  </si>
  <si>
    <t>639254</t>
  </si>
  <si>
    <t>07 66 07 43 93</t>
  </si>
  <si>
    <t>Impasse du Porteau</t>
  </si>
  <si>
    <t>FORMALEV ST MELAINE SUR AUBANCE</t>
  </si>
  <si>
    <t>FORMALEV - ANJOU SECURITE FORMATION ASF</t>
  </si>
  <si>
    <t>52490378449</t>
  </si>
  <si>
    <t>83763987100016</t>
  </si>
  <si>
    <t>601585</t>
  </si>
  <si>
    <t>0952679225</t>
  </si>
  <si>
    <t>FORMALEAZ</t>
  </si>
  <si>
    <t>31590816559</t>
  </si>
  <si>
    <t>79010444200013</t>
  </si>
  <si>
    <t>622497</t>
  </si>
  <si>
    <t>09 53 44 39 80</t>
  </si>
  <si>
    <t>30 Route DE LONGPONT</t>
  </si>
  <si>
    <t>FORM'ALACARTE</t>
  </si>
  <si>
    <t>11910630891</t>
  </si>
  <si>
    <t>50890422400039</t>
  </si>
  <si>
    <t>514391</t>
  </si>
  <si>
    <t>06 52 49 94 84</t>
  </si>
  <si>
    <t>P. A. de La Guerche</t>
  </si>
  <si>
    <t>Impasse Louis Bleriot</t>
  </si>
  <si>
    <t>FORMAJADE</t>
  </si>
  <si>
    <t>52440805444</t>
  </si>
  <si>
    <t>82974876300010</t>
  </si>
  <si>
    <t>616473</t>
  </si>
  <si>
    <t>06 21 30 04 98</t>
  </si>
  <si>
    <t>65700 MAUBOURGUET</t>
  </si>
  <si>
    <t>3 DU GENERAL DE GAULLE</t>
  </si>
  <si>
    <t>FORMAGREEN</t>
  </si>
  <si>
    <t>73650051865</t>
  </si>
  <si>
    <t>51866595500010</t>
  </si>
  <si>
    <t>121393</t>
  </si>
  <si>
    <t>03 81 48 04 04</t>
  </si>
  <si>
    <t>1 Rue MADELEINE BRES</t>
  </si>
  <si>
    <t>FORMAGRAPH DESIGN</t>
  </si>
  <si>
    <t>27250317925</t>
  </si>
  <si>
    <t>83410967000010</t>
  </si>
  <si>
    <t>622382</t>
  </si>
  <si>
    <t>40 Allée DE LA SAULAIE</t>
  </si>
  <si>
    <t>FORMAGORA</t>
  </si>
  <si>
    <t>52490367349</t>
  </si>
  <si>
    <t>88474555500026</t>
  </si>
  <si>
    <t>656598</t>
  </si>
  <si>
    <t>07 66 43 18 31</t>
  </si>
  <si>
    <t>24 Rue DE BOURGOGNE</t>
  </si>
  <si>
    <t>FORMAGNE SYLVIE</t>
  </si>
  <si>
    <t>FORMAGNE SYLVIE - SF CONSEIL</t>
  </si>
  <si>
    <t>24450318845</t>
  </si>
  <si>
    <t>80871204600032</t>
  </si>
  <si>
    <t>537305</t>
  </si>
  <si>
    <t>05 63 40 50 60</t>
  </si>
  <si>
    <t>6 Place DU GRAND ROND</t>
  </si>
  <si>
    <t>FORMAFRANCE COLLECTIVITES SANTE ST SULPICE</t>
  </si>
  <si>
    <t>FORMAFRANCE COLLECTIVITES SANTE</t>
  </si>
  <si>
    <t>73810121581</t>
  </si>
  <si>
    <t>80355187800017</t>
  </si>
  <si>
    <t>494604</t>
  </si>
  <si>
    <t>FORMAFRANCE ST SULPICE</t>
  </si>
  <si>
    <t>FORMAFRANCE</t>
  </si>
  <si>
    <t>73810116881</t>
  </si>
  <si>
    <t>80009018500011</t>
  </si>
  <si>
    <t>PAS N°ACTIVITE ACTIF</t>
  </si>
  <si>
    <t>477230</t>
  </si>
  <si>
    <t>0237423892</t>
  </si>
  <si>
    <t>Parc d'entreprises de la Radio</t>
  </si>
  <si>
    <t>Route De Paris</t>
  </si>
  <si>
    <t>FORMAFLOM - ISEIC</t>
  </si>
  <si>
    <t>FORMAFLOW - INSTITUT SUPERIEUR D'ENSEIGNEMENT INDUSTRIEL ET COMMERCIAL</t>
  </si>
  <si>
    <t>24280162628</t>
  </si>
  <si>
    <t>49347214600031</t>
  </si>
  <si>
    <t>661790</t>
  </si>
  <si>
    <t>02 37 42 38 92</t>
  </si>
  <si>
    <t>Parc d'Activité de la radio - Bat D</t>
  </si>
  <si>
    <t>FORMAFLOW</t>
  </si>
  <si>
    <t>49347214600049</t>
  </si>
  <si>
    <t>447109</t>
  </si>
  <si>
    <t>04 91 46 07 34</t>
  </si>
  <si>
    <t>3 Square STALINGRAD</t>
  </si>
  <si>
    <t>FORMADYS RESODYS</t>
  </si>
  <si>
    <t>93131418213</t>
  </si>
  <si>
    <t>53429751000016</t>
  </si>
  <si>
    <t>648279</t>
  </si>
  <si>
    <t>09 83 51 51 93</t>
  </si>
  <si>
    <t>8 Impasse DOUSSINEAU</t>
  </si>
  <si>
    <t>FORMADVANCE</t>
  </si>
  <si>
    <t>11922301492</t>
  </si>
  <si>
    <t>85191136200016</t>
  </si>
  <si>
    <t>658650</t>
  </si>
  <si>
    <t>04 22 38 01 44</t>
  </si>
  <si>
    <t>97 Avenue Jean Moulin</t>
  </si>
  <si>
    <t>FORMADOM</t>
  </si>
  <si>
    <t>93830547083</t>
  </si>
  <si>
    <t>83327543100025</t>
  </si>
  <si>
    <t>99417</t>
  </si>
  <si>
    <t>01911</t>
  </si>
  <si>
    <t>05 46 28 92 19</t>
  </si>
  <si>
    <t>6 Rue EUGENE THOMAS</t>
  </si>
  <si>
    <t>06/05/2019</t>
  </si>
  <si>
    <t>FORMADIF</t>
  </si>
  <si>
    <t>35136220700042</t>
  </si>
  <si>
    <t>677309</t>
  </si>
  <si>
    <t>05 62 07 19 85</t>
  </si>
  <si>
    <t>25 Boulevard VICTOR HUGO</t>
  </si>
  <si>
    <t>FORMADIA</t>
  </si>
  <si>
    <t>73320040532</t>
  </si>
  <si>
    <t>51955798700046</t>
  </si>
  <si>
    <t>615845</t>
  </si>
  <si>
    <t>02 35 22 84 90</t>
  </si>
  <si>
    <t>33 Rue DE PARIS</t>
  </si>
  <si>
    <t>FORMADEXP</t>
  </si>
  <si>
    <t>23760511076</t>
  </si>
  <si>
    <t>79893092100027</t>
  </si>
  <si>
    <t>429788</t>
  </si>
  <si>
    <t>02858</t>
  </si>
  <si>
    <t>0475525399</t>
  </si>
  <si>
    <t>Rue DES HORTS</t>
  </si>
  <si>
    <t>FORMADEP</t>
  </si>
  <si>
    <t>82070061407</t>
  </si>
  <si>
    <t>44301104400031</t>
  </si>
  <si>
    <t>140065</t>
  </si>
  <si>
    <t>01906</t>
  </si>
  <si>
    <t>05 46 50 64 63</t>
  </si>
  <si>
    <t>BP 70231</t>
  </si>
  <si>
    <t>11 Rue DE L OUVRAGE A CORNES</t>
  </si>
  <si>
    <t>GERFI +</t>
  </si>
  <si>
    <t>FORMACYB GERFI +</t>
  </si>
  <si>
    <t>54170059417</t>
  </si>
  <si>
    <t>39345689200024</t>
  </si>
  <si>
    <t>399280</t>
  </si>
  <si>
    <t>04 91 70 45 54</t>
  </si>
  <si>
    <t>LA BRUNETTE BAT E</t>
  </si>
  <si>
    <t>55 Avenue DE LA ROSE</t>
  </si>
  <si>
    <t>FORM'ACTIONS CONSULTING</t>
  </si>
  <si>
    <t>93131292513</t>
  </si>
  <si>
    <t>50174458500016</t>
  </si>
  <si>
    <t>592456</t>
  </si>
  <si>
    <t>06 86 88 41 02</t>
  </si>
  <si>
    <t>10 Rue D'ABON</t>
  </si>
  <si>
    <t>FORMACTION SARL GAP</t>
  </si>
  <si>
    <t>FORMACTION SARL</t>
  </si>
  <si>
    <t>93050029205</t>
  </si>
  <si>
    <t>39360011900050</t>
  </si>
  <si>
    <t>429764</t>
  </si>
  <si>
    <t>04074</t>
  </si>
  <si>
    <t>03 20 22 04 69</t>
  </si>
  <si>
    <t>ZA du bois</t>
  </si>
  <si>
    <t>Rue de Pietralunga</t>
  </si>
  <si>
    <t>FORMACTION SANTE FORMATION</t>
  </si>
  <si>
    <t>31590839759</t>
  </si>
  <si>
    <t>79125787600015</t>
  </si>
  <si>
    <t>459537</t>
  </si>
  <si>
    <t>02806</t>
  </si>
  <si>
    <t>03 20 04 73 49</t>
  </si>
  <si>
    <t>27 Rue Emile Duport</t>
  </si>
  <si>
    <t>FORMACTION PARTENAIRES</t>
  </si>
  <si>
    <t>84692307469</t>
  </si>
  <si>
    <t>35057887800059</t>
  </si>
  <si>
    <t>345908</t>
  </si>
  <si>
    <t>03 89 476 776</t>
  </si>
  <si>
    <t>6 Rue de la Chapelle</t>
  </si>
  <si>
    <t>FORM'ACTION</t>
  </si>
  <si>
    <t>FORM'ACTION IGM GRAND EST</t>
  </si>
  <si>
    <t>42680165568</t>
  </si>
  <si>
    <t>50981866200017</t>
  </si>
  <si>
    <t>338540</t>
  </si>
  <si>
    <t>0590930116</t>
  </si>
  <si>
    <t>ZA PETIT PEROU</t>
  </si>
  <si>
    <t>41 Lotissement DUGAZON DE BOURGOGNE</t>
  </si>
  <si>
    <t>95970034997</t>
  </si>
  <si>
    <t>38518253000035</t>
  </si>
  <si>
    <t>403775</t>
  </si>
  <si>
    <t>02008</t>
  </si>
  <si>
    <t>04 66 53 90 16</t>
  </si>
  <si>
    <t>34130 VALERGUES</t>
  </si>
  <si>
    <t>179 Avenue Du Mas De Baron</t>
  </si>
  <si>
    <t>FORMACTIF</t>
  </si>
  <si>
    <t>FORMACTIF - SIMUL'AGE</t>
  </si>
  <si>
    <t>91300297830</t>
  </si>
  <si>
    <t>47993850800047</t>
  </si>
  <si>
    <t>505304</t>
  </si>
  <si>
    <t>03 81 95 48 91</t>
  </si>
  <si>
    <t>10 Avenue Leon Blum</t>
  </si>
  <si>
    <t>FORMACOOP</t>
  </si>
  <si>
    <t>43250277425</t>
  </si>
  <si>
    <t>79858120300022</t>
  </si>
  <si>
    <t>683395</t>
  </si>
  <si>
    <t>04 76 18 16 00</t>
  </si>
  <si>
    <t>15 Chemin du Vieux Chene</t>
  </si>
  <si>
    <t>FORMACONTACTS</t>
  </si>
  <si>
    <t>82380519638</t>
  </si>
  <si>
    <t>52274166900025</t>
  </si>
  <si>
    <t>682664</t>
  </si>
  <si>
    <t>06 07 03 38 09</t>
  </si>
  <si>
    <t>64 Rue des Martyrs de la Résistance</t>
  </si>
  <si>
    <t>FORMACONSEIL</t>
  </si>
  <si>
    <t>11780743978</t>
  </si>
  <si>
    <t>44271103200015</t>
  </si>
  <si>
    <t>653780</t>
  </si>
  <si>
    <t>07 81 42 50 60</t>
  </si>
  <si>
    <t>89200 SAUVIGNY LE BOIS</t>
  </si>
  <si>
    <t>43 Rue DE LA LIBERTE</t>
  </si>
  <si>
    <t>FORMA-CONSEIL</t>
  </si>
  <si>
    <t>27890171689</t>
  </si>
  <si>
    <t>94797747600011</t>
  </si>
  <si>
    <t>643889</t>
  </si>
  <si>
    <t>0984584693</t>
  </si>
  <si>
    <t>Espace Actineo</t>
  </si>
  <si>
    <t>ZAC les petits champs</t>
  </si>
  <si>
    <t>FORMACOMFRANCE</t>
  </si>
  <si>
    <t>FORMACOM FRANCE - FORMACOMFRANCE</t>
  </si>
  <si>
    <t>82260228726</t>
  </si>
  <si>
    <t>80755338300017</t>
  </si>
  <si>
    <t>504634</t>
  </si>
  <si>
    <t>02 28 01 15 30</t>
  </si>
  <si>
    <t>EXAPOLE</t>
  </si>
  <si>
    <t>275 Boulevard MARCEL PAUL</t>
  </si>
  <si>
    <t>FORMACOM ST HERBLAIN</t>
  </si>
  <si>
    <t>FORMACOM</t>
  </si>
  <si>
    <t>52440105644</t>
  </si>
  <si>
    <t>33101365600045</t>
  </si>
  <si>
    <t>631530</t>
  </si>
  <si>
    <t>07749</t>
  </si>
  <si>
    <t>05 87 70 63 42</t>
  </si>
  <si>
    <t>1 Rue LEON BOURGEOIS</t>
  </si>
  <si>
    <t>74870091587</t>
  </si>
  <si>
    <t>50983363800026</t>
  </si>
  <si>
    <t>319480</t>
  </si>
  <si>
    <t>01241</t>
  </si>
  <si>
    <t>501207</t>
  </si>
  <si>
    <t>05103</t>
  </si>
  <si>
    <t>06 76 97 23 72</t>
  </si>
  <si>
    <t>6 Rue PETRARQUE</t>
  </si>
  <si>
    <t>FORMACO</t>
  </si>
  <si>
    <t>73310723031</t>
  </si>
  <si>
    <t>78935044400020</t>
  </si>
  <si>
    <t>533221</t>
  </si>
  <si>
    <t>02 41 56 19 70</t>
  </si>
  <si>
    <t>28 Rue de la Saboterie</t>
  </si>
  <si>
    <t>FORMA.CLE</t>
  </si>
  <si>
    <t>52490155549</t>
  </si>
  <si>
    <t>39976040400042</t>
  </si>
  <si>
    <t>638067</t>
  </si>
  <si>
    <t>34 687 716 014</t>
  </si>
  <si>
    <t>ESPAGNE - MALAGA</t>
  </si>
  <si>
    <t>15, local 4</t>
  </si>
  <si>
    <t>Avenida Manuel Fraga Iribarne</t>
  </si>
  <si>
    <t>TMO FORMACION</t>
  </si>
  <si>
    <t>FORMACION TECNICAS FISIOTERAPICAS SL</t>
  </si>
  <si>
    <t>393540</t>
  </si>
  <si>
    <t>07484</t>
  </si>
  <si>
    <t>03 88 36 51 52</t>
  </si>
  <si>
    <t>6 Rue DES ARQUEBUSIERS</t>
  </si>
  <si>
    <t>FORMACAT</t>
  </si>
  <si>
    <t>42670389367</t>
  </si>
  <si>
    <t>49972458100016</t>
  </si>
  <si>
    <t>655260</t>
  </si>
  <si>
    <t>04 81 02 11 89</t>
  </si>
  <si>
    <t>140 Chemin de relut</t>
  </si>
  <si>
    <t>FORMACAN MIRMANDE</t>
  </si>
  <si>
    <t>FORMACAN</t>
  </si>
  <si>
    <t>82260150526</t>
  </si>
  <si>
    <t>48974915000012</t>
  </si>
  <si>
    <t>583339</t>
  </si>
  <si>
    <t>0481021189</t>
  </si>
  <si>
    <t>09220 AUZAT</t>
  </si>
  <si>
    <t>HOTEL D'ENTREPRISE - LOT N° 9</t>
  </si>
  <si>
    <t>Route DE MARC</t>
  </si>
  <si>
    <t>FORMACAD AUZAT</t>
  </si>
  <si>
    <t>FORMACAD</t>
  </si>
  <si>
    <t>84260249426</t>
  </si>
  <si>
    <t>82120802200029</t>
  </si>
  <si>
    <t>637178</t>
  </si>
  <si>
    <t>06 65 22 30 45</t>
  </si>
  <si>
    <t>3 Avenue Jean Mailloulas</t>
  </si>
  <si>
    <t>FORMA 13</t>
  </si>
  <si>
    <t>93131878513</t>
  </si>
  <si>
    <t>89212427200014</t>
  </si>
  <si>
    <t>652106</t>
  </si>
  <si>
    <t>04 93 68 57 94</t>
  </si>
  <si>
    <t>5 Rue MARECHAL JOFFRE</t>
  </si>
  <si>
    <t>FORMA ZONE CANNES</t>
  </si>
  <si>
    <t>FORMA ZONE</t>
  </si>
  <si>
    <t>93060973606</t>
  </si>
  <si>
    <t>90487643000029</t>
  </si>
  <si>
    <t>639138</t>
  </si>
  <si>
    <t>33 Rue Febvotte</t>
  </si>
  <si>
    <t>FORMA TOURS</t>
  </si>
  <si>
    <t>24370444937</t>
  </si>
  <si>
    <t>90455677600014</t>
  </si>
  <si>
    <t>655120</t>
  </si>
  <si>
    <t>06 43 83 13 45</t>
  </si>
  <si>
    <t>11570 CAVANAC</t>
  </si>
  <si>
    <t>625 Traverse du Grand Chemin</t>
  </si>
  <si>
    <t>FORMA TO SAVE</t>
  </si>
  <si>
    <t>76110180611</t>
  </si>
  <si>
    <t>90227370500019</t>
  </si>
  <si>
    <t>478003</t>
  </si>
  <si>
    <t>04 66 51 83 32</t>
  </si>
  <si>
    <t>2 Impasse JEAN MACE</t>
  </si>
  <si>
    <t>FORMATICSANTE</t>
  </si>
  <si>
    <t>FORMA TIC SANTE</t>
  </si>
  <si>
    <t>76300461130</t>
  </si>
  <si>
    <t>45059281100050</t>
  </si>
  <si>
    <t>680977</t>
  </si>
  <si>
    <t>06 86 97 70 59</t>
  </si>
  <si>
    <t>59600 MAUBEUGE</t>
  </si>
  <si>
    <t>5 Rue ALFRED DE VIGMY</t>
  </si>
  <si>
    <t>FORMA STRUCTURE</t>
  </si>
  <si>
    <t>31590869759</t>
  </si>
  <si>
    <t>80128862200013</t>
  </si>
  <si>
    <t>163995</t>
  </si>
  <si>
    <t>04 93 49 10 10</t>
  </si>
  <si>
    <t>154 Avenue DE CANNES</t>
  </si>
  <si>
    <t>FORMA SOFT</t>
  </si>
  <si>
    <t>93060316106</t>
  </si>
  <si>
    <t>39963449200025</t>
  </si>
  <si>
    <t>518360</t>
  </si>
  <si>
    <t>06 62 19 61 36</t>
  </si>
  <si>
    <t>APPT 35B</t>
  </si>
  <si>
    <t>103 Rue Saint Ladre</t>
  </si>
  <si>
    <t>FORMA SIS</t>
  </si>
  <si>
    <t>31590764059</t>
  </si>
  <si>
    <t>52381236000031</t>
  </si>
  <si>
    <t>685239</t>
  </si>
  <si>
    <t>06 16 26 22 58</t>
  </si>
  <si>
    <t>13190 ALLAUCH</t>
  </si>
  <si>
    <t>villa 4</t>
  </si>
  <si>
    <t>Chemin des gonagues</t>
  </si>
  <si>
    <t>FORMA SCM</t>
  </si>
  <si>
    <t>93132125513</t>
  </si>
  <si>
    <t>95171974900016</t>
  </si>
  <si>
    <t>135793</t>
  </si>
  <si>
    <t>01525</t>
  </si>
  <si>
    <t>02 38 56 01 01</t>
  </si>
  <si>
    <t>54 Rue Tudelle</t>
  </si>
  <si>
    <t>FORMASANTE ORLEANS</t>
  </si>
  <si>
    <t>FORMA SANTE</t>
  </si>
  <si>
    <t>42030962700115</t>
  </si>
  <si>
    <t>477199</t>
  </si>
  <si>
    <t>05323</t>
  </si>
  <si>
    <t>06 62 58 05 51</t>
  </si>
  <si>
    <t>6 Rue PAUL BOUNIN</t>
  </si>
  <si>
    <t>FORMA PSY</t>
  </si>
  <si>
    <t>93060719106</t>
  </si>
  <si>
    <t>79034253900018</t>
  </si>
  <si>
    <t>550139</t>
  </si>
  <si>
    <t>03 20 71 60 73</t>
  </si>
  <si>
    <t>1 Rue DE LA COMMUNICATION</t>
  </si>
  <si>
    <t>FORMA PROTEC</t>
  </si>
  <si>
    <t>31590761559</t>
  </si>
  <si>
    <t>53143388600037</t>
  </si>
  <si>
    <t>387022</t>
  </si>
  <si>
    <t>09 86 37 03 01</t>
  </si>
  <si>
    <t>57 Avenue De Bretagne</t>
  </si>
  <si>
    <t>A FORMA PLUS ROUEN</t>
  </si>
  <si>
    <t>FORMA PLUS - FORMA+</t>
  </si>
  <si>
    <t>28760624976</t>
  </si>
  <si>
    <t>89347784400011</t>
  </si>
  <si>
    <t>659241</t>
  </si>
  <si>
    <t>5 LOT LES BANANIERS</t>
  </si>
  <si>
    <t>Rue LONGUETEAU</t>
  </si>
  <si>
    <t>FORMA PLUS CAPESTERRE BELLE EAU</t>
  </si>
  <si>
    <t>FORMA PLUS - FORM @ +</t>
  </si>
  <si>
    <t>01973210497</t>
  </si>
  <si>
    <t>82393118300011</t>
  </si>
  <si>
    <t>576220</t>
  </si>
  <si>
    <t>09 71 50 83 81</t>
  </si>
  <si>
    <t>16 Boulevard DES JARDINIERS</t>
  </si>
  <si>
    <t>FORMA PLUS NICE</t>
  </si>
  <si>
    <t>FORMA PLUS</t>
  </si>
  <si>
    <t>93060800906</t>
  </si>
  <si>
    <t>82462211200012</t>
  </si>
  <si>
    <t>504245</t>
  </si>
  <si>
    <t>05 96 60 77 37</t>
  </si>
  <si>
    <t>29 Rue YVES GOUSSARD</t>
  </si>
  <si>
    <t>FORMA PLUS FORT DE FRANCE</t>
  </si>
  <si>
    <t>97970057397</t>
  </si>
  <si>
    <t>40219422900033</t>
  </si>
  <si>
    <t>225344</t>
  </si>
  <si>
    <t>01014</t>
  </si>
  <si>
    <t>03 20 64 54 76</t>
  </si>
  <si>
    <t>1 Rue Leonard De Vinci Appartement G32</t>
  </si>
  <si>
    <t>F'M</t>
  </si>
  <si>
    <t>FORMA' MED</t>
  </si>
  <si>
    <t>31590465359</t>
  </si>
  <si>
    <t>42137917300055</t>
  </si>
  <si>
    <t>683358</t>
  </si>
  <si>
    <t>06 80 10 09 22</t>
  </si>
  <si>
    <t>34540 BALARUC LES BAINS</t>
  </si>
  <si>
    <t>2 route de Sète</t>
  </si>
  <si>
    <t>FORMA LISE</t>
  </si>
  <si>
    <t>76341257434</t>
  </si>
  <si>
    <t>91116606400038</t>
  </si>
  <si>
    <t>520100</t>
  </si>
  <si>
    <t>+32 10870494</t>
  </si>
  <si>
    <t>6 Chemin CYCLOTRON</t>
  </si>
  <si>
    <t>FORMA LIBRE</t>
  </si>
  <si>
    <t>634888</t>
  </si>
  <si>
    <t>45 Rue Jean Jaurès</t>
  </si>
  <si>
    <t>FORMA LEAN</t>
  </si>
  <si>
    <t>11788424478</t>
  </si>
  <si>
    <t>85236263100016</t>
  </si>
  <si>
    <t>596917</t>
  </si>
  <si>
    <t>0556805191</t>
  </si>
  <si>
    <t>10 Rue DES EPOUX LES GOURGUES</t>
  </si>
  <si>
    <t>FORM'A FIT 33 ASSOCIATION</t>
  </si>
  <si>
    <t>72330795233</t>
  </si>
  <si>
    <t>52125225400011</t>
  </si>
  <si>
    <t>643993</t>
  </si>
  <si>
    <t>05 63 36 97 43</t>
  </si>
  <si>
    <t>81990 PUYGOUZON</t>
  </si>
  <si>
    <t>16 Rue Francois Thermes</t>
  </si>
  <si>
    <t>FORMA D'OC</t>
  </si>
  <si>
    <t>76810155281</t>
  </si>
  <si>
    <t>84974310900027</t>
  </si>
  <si>
    <t>588260</t>
  </si>
  <si>
    <t>06 17 75 35 43</t>
  </si>
  <si>
    <t>41 Rue Sorel</t>
  </si>
  <si>
    <t>FORMA COMPETENCE SARL PRECY SUR OISE</t>
  </si>
  <si>
    <t>FORMA COMPETENCE SARL</t>
  </si>
  <si>
    <t>32600312160</t>
  </si>
  <si>
    <t>53219347100028</t>
  </si>
  <si>
    <t>581823</t>
  </si>
  <si>
    <t>02 33 20 09 58</t>
  </si>
  <si>
    <t>Cherbourg En Cotentin</t>
  </si>
  <si>
    <t>348 bis Rue aristide briand</t>
  </si>
  <si>
    <t>FORMA CIAL</t>
  </si>
  <si>
    <t>25500067950</t>
  </si>
  <si>
    <t>42891566400042</t>
  </si>
  <si>
    <t>672798</t>
  </si>
  <si>
    <t>06 50 84 81 75</t>
  </si>
  <si>
    <t>6 Allée PAUL VALERY</t>
  </si>
  <si>
    <t>FORMA CARE</t>
  </si>
  <si>
    <t>FORMA CARE - FORMACARE</t>
  </si>
  <si>
    <t>76341073534</t>
  </si>
  <si>
    <t>88217675300011</t>
  </si>
  <si>
    <t>639011</t>
  </si>
  <si>
    <t>06 96 27 67 10</t>
  </si>
  <si>
    <t>C/O BURO CLUB - IMM AVANTAGE</t>
  </si>
  <si>
    <t>11 Rue des Arts et Métiers</t>
  </si>
  <si>
    <t>FORMA CARAIBES</t>
  </si>
  <si>
    <t>FORMA CARAIBES SARL</t>
  </si>
  <si>
    <t>02973272997</t>
  </si>
  <si>
    <t>88808252600011</t>
  </si>
  <si>
    <t>638171</t>
  </si>
  <si>
    <t>17 Rue SANCEY</t>
  </si>
  <si>
    <t>FORMYOU</t>
  </si>
  <si>
    <t>FORM YOU</t>
  </si>
  <si>
    <t>27890141689</t>
  </si>
  <si>
    <t>83463487500027</t>
  </si>
  <si>
    <t>501621</t>
  </si>
  <si>
    <t>01240</t>
  </si>
  <si>
    <t>05 61 63 18 37</t>
  </si>
  <si>
    <t>45 Rue DU COLOMBIER</t>
  </si>
  <si>
    <t>FORM' UTIP</t>
  </si>
  <si>
    <t>73310546631</t>
  </si>
  <si>
    <t>43018773200036</t>
  </si>
  <si>
    <t>645849</t>
  </si>
  <si>
    <t>PAVILLON ROSE</t>
  </si>
  <si>
    <t>EPSMD AISNE</t>
  </si>
  <si>
    <t>FORCLEA</t>
  </si>
  <si>
    <t>FORM RECHERCHE ET CLINIQUE DE L'ENFANT ET L'ADOLESCENT DE L' AISNE - FORCLEA</t>
  </si>
  <si>
    <t>32020160502</t>
  </si>
  <si>
    <t>91323536200013</t>
  </si>
  <si>
    <t>264209</t>
  </si>
  <si>
    <t>05404</t>
  </si>
  <si>
    <t>SECURIAL FIDUCIAL FPSG COURBEVOIE</t>
  </si>
  <si>
    <t>FORM PREVENTION SECURITE GENERALE EN ABREGE FIDUCIAL SECURITE - FIDUCIAL FPSG</t>
  </si>
  <si>
    <t>11921004292</t>
  </si>
  <si>
    <t>41391229600048</t>
  </si>
  <si>
    <t>591737</t>
  </si>
  <si>
    <t>02 40 80 62 07</t>
  </si>
  <si>
    <t>25 Rue Maurice Daniel</t>
  </si>
  <si>
    <t>05/11/2018</t>
  </si>
  <si>
    <t>FMC R DAO</t>
  </si>
  <si>
    <t>FORM MEDICALE CONTINUE RECHERCHE POUR LE DIPLOME D'ACUPUNCTURE DE L'OUEST</t>
  </si>
  <si>
    <t>52440276344</t>
  </si>
  <si>
    <t>41022232700018</t>
  </si>
  <si>
    <t>640440</t>
  </si>
  <si>
    <t>03 87 36 02 03</t>
  </si>
  <si>
    <t>5 Rue PIERRE SIMON DE LAPLACE</t>
  </si>
  <si>
    <t>FORM HIGH TECH</t>
  </si>
  <si>
    <t>41570226157</t>
  </si>
  <si>
    <t>45169029100021</t>
  </si>
  <si>
    <t>401470</t>
  </si>
  <si>
    <t>0672085751</t>
  </si>
  <si>
    <t>49123 CHAMPTOCE SUR LOIRE</t>
  </si>
  <si>
    <t>ZA DU MILLE</t>
  </si>
  <si>
    <t>Rue DES MARGUERITES</t>
  </si>
  <si>
    <t>FORM ET COM</t>
  </si>
  <si>
    <t>52490212249</t>
  </si>
  <si>
    <t>47889810900028</t>
  </si>
  <si>
    <t>682007</t>
  </si>
  <si>
    <t>06 74 69 43 06</t>
  </si>
  <si>
    <t>95120 ERMONT</t>
  </si>
  <si>
    <t>42 Rue du 18 Juin</t>
  </si>
  <si>
    <t>FAAPA</t>
  </si>
  <si>
    <t>FORM ET ACCOMPAGNEMENT POUR ACCES A L'AUTONOMIE PERSONNES ACCUEILLIES</t>
  </si>
  <si>
    <t>11950836995</t>
  </si>
  <si>
    <t>92353308700014</t>
  </si>
  <si>
    <t>683139</t>
  </si>
  <si>
    <t>03270 BUSSET</t>
  </si>
  <si>
    <t>10 Lieu-dit les vialattes</t>
  </si>
  <si>
    <t>FORM' AND CO' SANTE BUSSET</t>
  </si>
  <si>
    <t>FORM' AND CO' SANTE</t>
  </si>
  <si>
    <t>84030403903</t>
  </si>
  <si>
    <t>92936718300019</t>
  </si>
  <si>
    <t>671540</t>
  </si>
  <si>
    <t>01 86 61 53 50</t>
  </si>
  <si>
    <t>17 Rue de la Butte Verte</t>
  </si>
  <si>
    <t>FORM AIDE</t>
  </si>
  <si>
    <t>11930936893</t>
  </si>
  <si>
    <t>90996505500017</t>
  </si>
  <si>
    <t>656938</t>
  </si>
  <si>
    <t>04 73 19 64 20</t>
  </si>
  <si>
    <t>5 Rue Marmontel</t>
  </si>
  <si>
    <t>FORM' ACTION CLERMONT FERRAND</t>
  </si>
  <si>
    <t>FORM' ACTION - WALL STREET ENGLISH</t>
  </si>
  <si>
    <t>83630341963</t>
  </si>
  <si>
    <t>43131546400021</t>
  </si>
  <si>
    <t>367450</t>
  </si>
  <si>
    <t>0235933985</t>
  </si>
  <si>
    <t>4 Rue Chekroun</t>
  </si>
  <si>
    <t>FORJECNOR 2000</t>
  </si>
  <si>
    <t>23760230476</t>
  </si>
  <si>
    <t>40432236400013</t>
  </si>
  <si>
    <t>480332</t>
  </si>
  <si>
    <t>03 44 31 66 19</t>
  </si>
  <si>
    <t>12 Rue DE VILLEVERT</t>
  </si>
  <si>
    <t>FORISON GARSON MARIE CHRISTINE - COACHS ET ASSOCIES</t>
  </si>
  <si>
    <t>22600210760</t>
  </si>
  <si>
    <t>48304047300041</t>
  </si>
  <si>
    <t>517586</t>
  </si>
  <si>
    <t>02 22 93 35 81</t>
  </si>
  <si>
    <t>25 Boulevard D'ANJOU</t>
  </si>
  <si>
    <t>FORICHER JEAN-MARC</t>
  </si>
  <si>
    <t>53350901835</t>
  </si>
  <si>
    <t>49436874900060</t>
  </si>
  <si>
    <t>646118</t>
  </si>
  <si>
    <t>72 Avenue Jean Jaurès</t>
  </si>
  <si>
    <t>FORICHER AGNES</t>
  </si>
  <si>
    <t>FORICHER AGNES - AF CONSEILS</t>
  </si>
  <si>
    <t>75240194924</t>
  </si>
  <si>
    <t>83187711300017</t>
  </si>
  <si>
    <t>260605</t>
  </si>
  <si>
    <t>0240221522</t>
  </si>
  <si>
    <t>71 Rue Henri Gautier</t>
  </si>
  <si>
    <t>FORHOM</t>
  </si>
  <si>
    <t>52440299444</t>
  </si>
  <si>
    <t>40975677200037</t>
  </si>
  <si>
    <t>577169</t>
  </si>
  <si>
    <t>0683564977</t>
  </si>
  <si>
    <t>89460 BAZARNES</t>
  </si>
  <si>
    <t>48 ter Rue des tilleuls</t>
  </si>
  <si>
    <t>FORGEAIS DIDIER GERARD CLAUDE - DFO FORMATION</t>
  </si>
  <si>
    <t>27890137189</t>
  </si>
  <si>
    <t>33868436800032</t>
  </si>
  <si>
    <t>514718</t>
  </si>
  <si>
    <t>0983581812</t>
  </si>
  <si>
    <t>8 Rue FERNAND LEGER</t>
  </si>
  <si>
    <t>FOREZ INSERTION FORMATION CONSEIL FIF CONSEIL</t>
  </si>
  <si>
    <t>82420255242</t>
  </si>
  <si>
    <t>79080053600027</t>
  </si>
  <si>
    <t>462561</t>
  </si>
  <si>
    <t>FOR'EXPERT CONSEIL ET FORMATION</t>
  </si>
  <si>
    <t>93840313984</t>
  </si>
  <si>
    <t>51521078900019</t>
  </si>
  <si>
    <t>589093</t>
  </si>
  <si>
    <t>47160 DAMAZAN</t>
  </si>
  <si>
    <t>47360 Madaillan</t>
  </si>
  <si>
    <t>Lieu-dit Doulougnac</t>
  </si>
  <si>
    <t>FOREVA CONSULT</t>
  </si>
  <si>
    <t>75470156447</t>
  </si>
  <si>
    <t>53897793500021</t>
  </si>
  <si>
    <t>640797</t>
  </si>
  <si>
    <t>04 73 37 81 08</t>
  </si>
  <si>
    <t>16 ter Boulevard De La Taillerie</t>
  </si>
  <si>
    <t>FORESTRY CLUB DE FRANCE</t>
  </si>
  <si>
    <t>84630510463</t>
  </si>
  <si>
    <t>80066122500022</t>
  </si>
  <si>
    <t>489931</t>
  </si>
  <si>
    <t>3 Allée DE L ECONOMIE</t>
  </si>
  <si>
    <t>FOREPRO</t>
  </si>
  <si>
    <t>42670274567</t>
  </si>
  <si>
    <t>42272629900049</t>
  </si>
  <si>
    <t>398743</t>
  </si>
  <si>
    <t>01 34 26 20 80</t>
  </si>
  <si>
    <t>05/09/2012</t>
  </si>
  <si>
    <t>11950575095</t>
  </si>
  <si>
    <t>48528366700023</t>
  </si>
  <si>
    <t>598963</t>
  </si>
  <si>
    <t>C/O CENTRE UNIVERSITAIRE ROMAND DE MEDECINE LEGAL</t>
  </si>
  <si>
    <t>1 Rue MICHEL SERVET</t>
  </si>
  <si>
    <t>18/04/2019</t>
  </si>
  <si>
    <t>FORENSIC ANTHROPOLOGY SOCIETY OF EUROPE</t>
  </si>
  <si>
    <t>669477</t>
  </si>
  <si>
    <t>06 96 02 20 40</t>
  </si>
  <si>
    <t>LES HAUTS DE CALIFORNIE</t>
  </si>
  <si>
    <t>FORE MARTINIQUE</t>
  </si>
  <si>
    <t>FORE MARTINIQUE - TALIS MARTINIQUE</t>
  </si>
  <si>
    <t>02973311297</t>
  </si>
  <si>
    <t>84462511100027</t>
  </si>
  <si>
    <t>667717</t>
  </si>
  <si>
    <t>Immeuble Yerysalyd Zac De Moudong Su</t>
  </si>
  <si>
    <t>Rue Claude Emmanuel Blandin</t>
  </si>
  <si>
    <t>FORE ENTREPRISE</t>
  </si>
  <si>
    <t>95970114297</t>
  </si>
  <si>
    <t>44065706200020</t>
  </si>
  <si>
    <t>532526</t>
  </si>
  <si>
    <t>05 90 38 00 40</t>
  </si>
  <si>
    <t>23 Rue Alfred Lumiere Zone Industrielle De Jarry</t>
  </si>
  <si>
    <t>44065706200012</t>
  </si>
  <si>
    <t>521887</t>
  </si>
  <si>
    <t>05 90 38 22 78</t>
  </si>
  <si>
    <t>Zone Industrielle De Jarry</t>
  </si>
  <si>
    <t>23 Rue ALFRED LUMIERE</t>
  </si>
  <si>
    <t>FORE ALTERNANCE</t>
  </si>
  <si>
    <t>95970113997</t>
  </si>
  <si>
    <t>44062052400015</t>
  </si>
  <si>
    <t>530104</t>
  </si>
  <si>
    <t>01 53 59 34 02</t>
  </si>
  <si>
    <t>168 A Rue DE GRENELLE</t>
  </si>
  <si>
    <t>FORCO FMC</t>
  </si>
  <si>
    <t>11755271475</t>
  </si>
  <si>
    <t>80461862700017</t>
  </si>
  <si>
    <t>366675</t>
  </si>
  <si>
    <t>02 32 74 56 94</t>
  </si>
  <si>
    <t>16 Rue Pierre Brossolette</t>
  </si>
  <si>
    <t>FORCE 7</t>
  </si>
  <si>
    <t>23760343276</t>
  </si>
  <si>
    <t>43833301500081</t>
  </si>
  <si>
    <t>505213</t>
  </si>
  <si>
    <t>02 41 88 02 88</t>
  </si>
  <si>
    <t>52 Boulevard DU ROI RENE</t>
  </si>
  <si>
    <t>FORCE 5 ANGERS</t>
  </si>
  <si>
    <t>FORCE 5</t>
  </si>
  <si>
    <t>52490296849</t>
  </si>
  <si>
    <t>51012906700037</t>
  </si>
  <si>
    <t>554960</t>
  </si>
  <si>
    <t>0327653052</t>
  </si>
  <si>
    <t>ZI DU CHAMP DE L'ABBESSE PARC ECLATS</t>
  </si>
  <si>
    <t>FORCE LANGUES INTERNATIONAL</t>
  </si>
  <si>
    <t>31590677559</t>
  </si>
  <si>
    <t>50315793500027</t>
  </si>
  <si>
    <t>672786</t>
  </si>
  <si>
    <t>526 Chemin De La Vilette</t>
  </si>
  <si>
    <t>FORCARE</t>
  </si>
  <si>
    <t>93830699583</t>
  </si>
  <si>
    <t>91824943400013</t>
  </si>
  <si>
    <t>221016</t>
  </si>
  <si>
    <t>03 26 77 86 12</t>
  </si>
  <si>
    <t>BP 62717</t>
  </si>
  <si>
    <t>63 Rue GOSSET</t>
  </si>
  <si>
    <t>FORBO SARLINO FORMATION</t>
  </si>
  <si>
    <t>21510097151</t>
  </si>
  <si>
    <t>33548041400010</t>
  </si>
  <si>
    <t>339702</t>
  </si>
  <si>
    <t>06 99 50 27 30</t>
  </si>
  <si>
    <t>37250 MONTBAZON</t>
  </si>
  <si>
    <t>5 Rue Baptiste Marcet</t>
  </si>
  <si>
    <t>FORBAT</t>
  </si>
  <si>
    <t>FORBAT SARL</t>
  </si>
  <si>
    <t>24370175237</t>
  </si>
  <si>
    <t>42412872600033</t>
  </si>
  <si>
    <t>666191</t>
  </si>
  <si>
    <t>06 28 61 57 69</t>
  </si>
  <si>
    <t>251 Chemin des Gourettes</t>
  </si>
  <si>
    <t>FONTE YOANN</t>
  </si>
  <si>
    <t>93830720983</t>
  </si>
  <si>
    <t>94857366200020</t>
  </si>
  <si>
    <t>517744</t>
  </si>
  <si>
    <t>01 64 22 48 96</t>
  </si>
  <si>
    <t>47 Boulevard DU MARECHAL FOCH</t>
  </si>
  <si>
    <t>FONTAINEBLEAU LANGUES ET COMMUNICATIONS</t>
  </si>
  <si>
    <t>11770052577</t>
  </si>
  <si>
    <t>33769219800076</t>
  </si>
  <si>
    <t>506229</t>
  </si>
  <si>
    <t>38710 LAVARS</t>
  </si>
  <si>
    <t>HAMEAU DE VILLARNET</t>
  </si>
  <si>
    <t>FONTAINE VIVE ROUX LUC LF CONSULTANT</t>
  </si>
  <si>
    <t>82380439738</t>
  </si>
  <si>
    <t>50351532200017</t>
  </si>
  <si>
    <t>418249</t>
  </si>
  <si>
    <t>06 14 80 74 52</t>
  </si>
  <si>
    <t>56 Avenue PDT EDOUARD HERRIOT</t>
  </si>
  <si>
    <t>FONTAINE SOPHIE</t>
  </si>
  <si>
    <t>FONTAINE SOPHIE - SPEAK UP FORMATION</t>
  </si>
  <si>
    <t>53560833456</t>
  </si>
  <si>
    <t>50779927800019</t>
  </si>
  <si>
    <t>653275</t>
  </si>
  <si>
    <t>06 07 37 38 25</t>
  </si>
  <si>
    <t>hall I</t>
  </si>
  <si>
    <t>67 Rue vergniaud</t>
  </si>
  <si>
    <t>FONTAINE MAITE</t>
  </si>
  <si>
    <t>FONTAINE MAITE - MAYAGE FORMATION</t>
  </si>
  <si>
    <t>11755626975</t>
  </si>
  <si>
    <t>52323734500047</t>
  </si>
  <si>
    <t>648541</t>
  </si>
  <si>
    <t>06 83 95 29 84</t>
  </si>
  <si>
    <t>CHATEAU DE LA FONTAINE</t>
  </si>
  <si>
    <t>Allée DES 2 LIONS</t>
  </si>
  <si>
    <t>FONTAINE FORMATION</t>
  </si>
  <si>
    <t>32591070259</t>
  </si>
  <si>
    <t>89757028900016</t>
  </si>
  <si>
    <t>686219</t>
  </si>
  <si>
    <t>06 34 43 39 47</t>
  </si>
  <si>
    <t>40600 BISCARROSSE</t>
  </si>
  <si>
    <t>587 Route de Bordeaux</t>
  </si>
  <si>
    <t>FONT LAURIANE</t>
  </si>
  <si>
    <t>FONT LAURIANE - L'OR DE VOS MAINS</t>
  </si>
  <si>
    <t>75400202840</t>
  </si>
  <si>
    <t>79264751300037</t>
  </si>
  <si>
    <t>406879</t>
  </si>
  <si>
    <t>01 34 82 52 37</t>
  </si>
  <si>
    <t>8 Passage PAUL LANGEVIN</t>
  </si>
  <si>
    <t>FLES 78</t>
  </si>
  <si>
    <t>FONDS LOCAL EMPLOI SOLIDARITE 78 - FLES 78</t>
  </si>
  <si>
    <t>11788060678</t>
  </si>
  <si>
    <t>43948904800033</t>
  </si>
  <si>
    <t>427251</t>
  </si>
  <si>
    <t>02 47 93 28 48</t>
  </si>
  <si>
    <t>37500 CHINON</t>
  </si>
  <si>
    <t>16 Rue Paul Huet</t>
  </si>
  <si>
    <t>FLES CHINON</t>
  </si>
  <si>
    <t>FONDS LOCAL EMPLOI SOLIDARITE CHINON</t>
  </si>
  <si>
    <t>24370248037</t>
  </si>
  <si>
    <t>38982413700043</t>
  </si>
  <si>
    <t>551533</t>
  </si>
  <si>
    <t>0467705240</t>
  </si>
  <si>
    <t>291 Chemin de Fondespierre</t>
  </si>
  <si>
    <t>FONDESPIERRE CASTRIES</t>
  </si>
  <si>
    <t>FONDESPIERRE RESSOURCES HUMAINES</t>
  </si>
  <si>
    <t>91340059034</t>
  </si>
  <si>
    <t>33287550900017</t>
  </si>
  <si>
    <t>581148</t>
  </si>
  <si>
    <t>39 6 664 180 08</t>
  </si>
  <si>
    <t>Via Aurelia 559</t>
  </si>
  <si>
    <t>FONDAZIONE VINCENZO PANSADORO</t>
  </si>
  <si>
    <t>683449</t>
  </si>
  <si>
    <t>1 Largo Francesco Vito</t>
  </si>
  <si>
    <t>GEMELLI</t>
  </si>
  <si>
    <t>FONDAZIONE POLICLINICO UNIVERSITARIO AGOSTINO GEMELLI IRCCS</t>
  </si>
  <si>
    <t>624809</t>
  </si>
  <si>
    <t>39 497169822</t>
  </si>
  <si>
    <t>Corso Stati Uniti 4</t>
  </si>
  <si>
    <t>FONDAZIONE PENTA ONLUS</t>
  </si>
  <si>
    <t>543135</t>
  </si>
  <si>
    <t>+39 06 3290609</t>
  </si>
  <si>
    <t>VIA DEL NUOTO, 11</t>
  </si>
  <si>
    <t>FONDAZIONE MARUZZA LEFEBVRE DOVIDIO ONLUS</t>
  </si>
  <si>
    <t>587084</t>
  </si>
  <si>
    <t>39 340 9520055</t>
  </si>
  <si>
    <t>FONDAZIONE CRESCERE INSIEME SANT'ANNA ONLUS</t>
  </si>
  <si>
    <t>665095</t>
  </si>
  <si>
    <t>39 2 8645 0532</t>
  </si>
  <si>
    <t>2 Piazza Castello</t>
  </si>
  <si>
    <t>FB</t>
  </si>
  <si>
    <t>FONDAZIONE ANGELO BIANCHI BONOMI</t>
  </si>
  <si>
    <t>139294</t>
  </si>
  <si>
    <t>07090</t>
  </si>
  <si>
    <t>03 88 21 73 84</t>
  </si>
  <si>
    <t>15 Rue de la Toussaint</t>
  </si>
  <si>
    <t>FVDP STRASBOURG</t>
  </si>
  <si>
    <t>FONDATION VINCENT DE PAUL</t>
  </si>
  <si>
    <t>42670117967</t>
  </si>
  <si>
    <t>43842088700012</t>
  </si>
  <si>
    <t>461040</t>
  </si>
  <si>
    <t>FONDATION SUBA</t>
  </si>
  <si>
    <t>85005</t>
  </si>
  <si>
    <t>02852</t>
  </si>
  <si>
    <t>01 46 97 59 95</t>
  </si>
  <si>
    <t>88 Rue DE VILLIERS</t>
  </si>
  <si>
    <t>SSF LEVALLOIS PERRET</t>
  </si>
  <si>
    <t>FONDATION SANTE SERVICE - SANTE SERVICE FORMATION</t>
  </si>
  <si>
    <t>11922024192</t>
  </si>
  <si>
    <t>80248592000093</t>
  </si>
  <si>
    <t>153345</t>
  </si>
  <si>
    <t>02139</t>
  </si>
  <si>
    <t>01 45 89 43 39</t>
  </si>
  <si>
    <t>8 Rue EMILE DEUTSH DE LA MEURTHE</t>
  </si>
  <si>
    <t>FSEF PARIS</t>
  </si>
  <si>
    <t>FONDATION SANTE DES ETUDIANTS DE FRANCE</t>
  </si>
  <si>
    <t>11770844977</t>
  </si>
  <si>
    <t>77568300600016</t>
  </si>
  <si>
    <t>686281</t>
  </si>
  <si>
    <t>01 85 56 13 90</t>
  </si>
  <si>
    <t>173 Rue DE LA CROIX NIVERT</t>
  </si>
  <si>
    <t>FONDATION SAINT JEAN DE DIEU PARIS</t>
  </si>
  <si>
    <t>FONDATION SAINT JEAN DE DIEU - SIEGE SOCIAL</t>
  </si>
  <si>
    <t>75331332900306</t>
  </si>
  <si>
    <t>602516</t>
  </si>
  <si>
    <t>03 89 73 32 47</t>
  </si>
  <si>
    <t>4 Rue De l'Abbe Louis Kremp</t>
  </si>
  <si>
    <t>FONDATION PROVIDENCE DE RIBEAUVILLE</t>
  </si>
  <si>
    <t>FONDATION PROVIDENCE DE RIBEAUVILLE SIEGE</t>
  </si>
  <si>
    <t>44680279968</t>
  </si>
  <si>
    <t>53329492200018</t>
  </si>
  <si>
    <t>539144</t>
  </si>
  <si>
    <t>03 84 28 05 58</t>
  </si>
  <si>
    <t>46 bis Faubourg de Montbeliard</t>
  </si>
  <si>
    <t>FONDATION PROVIDENCE DE RIBEAUVILLE BELFORT</t>
  </si>
  <si>
    <t>53329492200067</t>
  </si>
  <si>
    <t>526101</t>
  </si>
  <si>
    <t>5 Rue des Glacis-de-Rive</t>
  </si>
  <si>
    <t>FONDATION POLE AUTISME</t>
  </si>
  <si>
    <t>681593</t>
  </si>
  <si>
    <t>03 81 51 96 20</t>
  </si>
  <si>
    <t>9 Chemin de Palente</t>
  </si>
  <si>
    <t>FONDATION PLURIEL</t>
  </si>
  <si>
    <t>FONDATION PLURIEL - FORMASENS</t>
  </si>
  <si>
    <t>43250274025</t>
  </si>
  <si>
    <t>79174781900963</t>
  </si>
  <si>
    <t>436823</t>
  </si>
  <si>
    <t>69610 AVEIZE</t>
  </si>
  <si>
    <t>FONDATION PARTAGE ET VIE  AVEIZE</t>
  </si>
  <si>
    <t>FONDATION PARTAGE ET VIE</t>
  </si>
  <si>
    <t>11754769275</t>
  </si>
  <si>
    <t>43997564001200</t>
  </si>
  <si>
    <t>510129</t>
  </si>
  <si>
    <t>06350</t>
  </si>
  <si>
    <t>01 48 03 65 65</t>
  </si>
  <si>
    <t>29 Rue MANIN</t>
  </si>
  <si>
    <t>FONDATION OPHTALMOLOGIQUE ADOLPHE DE ROTHSCHILD</t>
  </si>
  <si>
    <t>11755066075</t>
  </si>
  <si>
    <t>78477802900016</t>
  </si>
  <si>
    <t>282935</t>
  </si>
  <si>
    <t>01391</t>
  </si>
  <si>
    <t>0153723315</t>
  </si>
  <si>
    <t>158 DE BAGNOLET</t>
  </si>
  <si>
    <t>FONDATION OEUVRE DE LA CROIX SAINT SIMON</t>
  </si>
  <si>
    <t>FONDATION OEUVRE DE LA CROIX SAINT SIMON SIEGE</t>
  </si>
  <si>
    <t>78480968300484</t>
  </si>
  <si>
    <t>673092</t>
  </si>
  <si>
    <t>01 41 58 56 70</t>
  </si>
  <si>
    <t>17 Rue de la revolution</t>
  </si>
  <si>
    <t>FONDATION OEUVRE DE LA CROIX SAINT SIMON MONTREUIL</t>
  </si>
  <si>
    <t>FONDATION OEUVRE DE LA CROIX SAINT SIMON - FORMATION</t>
  </si>
  <si>
    <t>78480968300476</t>
  </si>
  <si>
    <t>659988</t>
  </si>
  <si>
    <t>44 Rue Armand Carrel</t>
  </si>
  <si>
    <t>78480968300682</t>
  </si>
  <si>
    <t>487429</t>
  </si>
  <si>
    <t>01 44 29 93 60</t>
  </si>
  <si>
    <t>2 Avenue HOCHE</t>
  </si>
  <si>
    <t>FNEGE</t>
  </si>
  <si>
    <t>FONDATION NATIONALE POUR L'ENSEIGNEMENT DE LA GESTION DES ENTREPRISES</t>
  </si>
  <si>
    <t>11753185075</t>
  </si>
  <si>
    <t>78485555300029</t>
  </si>
  <si>
    <t>513313</t>
  </si>
  <si>
    <t>01 56 791 791</t>
  </si>
  <si>
    <t>30 Rue DE PRONY</t>
  </si>
  <si>
    <t>FONDATION MEDERIC ALZHEIMER</t>
  </si>
  <si>
    <t>11754815775</t>
  </si>
  <si>
    <t>42899400800012</t>
  </si>
  <si>
    <t>161822</t>
  </si>
  <si>
    <t>01423</t>
  </si>
  <si>
    <t>0139905845</t>
  </si>
  <si>
    <t>Le Haut du roy</t>
  </si>
  <si>
    <t>19 Rue Jean Lurçat</t>
  </si>
  <si>
    <t>04/05/2017</t>
  </si>
  <si>
    <t>FONDATION LEONIE CHAPTAL</t>
  </si>
  <si>
    <t>11950128695</t>
  </si>
  <si>
    <t>30250737100011</t>
  </si>
  <si>
    <t>463292</t>
  </si>
  <si>
    <t>04761</t>
  </si>
  <si>
    <t>0492030392</t>
  </si>
  <si>
    <t>CENTRE SIMONE VEIL</t>
  </si>
  <si>
    <t>67-69 Avenue DE LA CALIFORNIE</t>
  </si>
  <si>
    <t>FONDATION LENVAL</t>
  </si>
  <si>
    <t>93060668706</t>
  </si>
  <si>
    <t>77555200300011</t>
  </si>
  <si>
    <t>530517</t>
  </si>
  <si>
    <t>+352 59 59 59 1</t>
  </si>
  <si>
    <t>LUXEMBOURG - SOLEUVRE</t>
  </si>
  <si>
    <t>12 Rue Winston Churchill</t>
  </si>
  <si>
    <t>FONDATION KANNERSCHLASS</t>
  </si>
  <si>
    <t>597557</t>
  </si>
  <si>
    <t>04 78 77 07 60</t>
  </si>
  <si>
    <t>60 Avenue mermoz</t>
  </si>
  <si>
    <t>FONDATION JAE</t>
  </si>
  <si>
    <t>FONDATION JEUNESSE AVENIR ENTREPRISE</t>
  </si>
  <si>
    <t>82690369369</t>
  </si>
  <si>
    <t>35397573300026</t>
  </si>
  <si>
    <t>6932</t>
  </si>
  <si>
    <t>03274</t>
  </si>
  <si>
    <t>0298292511</t>
  </si>
  <si>
    <t>29680 ROSCOFF</t>
  </si>
  <si>
    <t>PRESQU'ILE DE PERHARIDY</t>
  </si>
  <si>
    <t>FONDATION ILDYS</t>
  </si>
  <si>
    <t>53290836929</t>
  </si>
  <si>
    <t>77762928800013</t>
  </si>
  <si>
    <t>344862</t>
  </si>
  <si>
    <t>01595</t>
  </si>
  <si>
    <t>0243615151</t>
  </si>
  <si>
    <t>72150 LE GRAND LUCE</t>
  </si>
  <si>
    <t>1 Rue Georges Coulon</t>
  </si>
  <si>
    <t>CENTRE MEDICAL GEORGES COULON</t>
  </si>
  <si>
    <t>FONDATION GEORGES COULON</t>
  </si>
  <si>
    <t>52720102272</t>
  </si>
  <si>
    <t>78457899900061</t>
  </si>
  <si>
    <t>498324</t>
  </si>
  <si>
    <t>01 47 41 93 07</t>
  </si>
  <si>
    <t>HOPITAL RAYMOND POINCARE</t>
  </si>
  <si>
    <t>FONDATION GARCHES</t>
  </si>
  <si>
    <t>11922280992</t>
  </si>
  <si>
    <t>48290374700012</t>
  </si>
  <si>
    <t>557018</t>
  </si>
  <si>
    <t>VIA SAN ANGELO MESSINA 5B</t>
  </si>
  <si>
    <t>FONDATION EUROPEENNE POUR LA PSYCHANALYSE</t>
  </si>
  <si>
    <t>641583</t>
  </si>
  <si>
    <t>317 Avenue Brugmann</t>
  </si>
  <si>
    <t>FONDATION EMERGENCES</t>
  </si>
  <si>
    <t>429582</t>
  </si>
  <si>
    <t>01033</t>
  </si>
  <si>
    <t>01 43 29 95 27</t>
  </si>
  <si>
    <t>118 bis Rue DE JAVEL</t>
  </si>
  <si>
    <t>EFOM</t>
  </si>
  <si>
    <t>FONDATION EFOM BORIS DOLTO</t>
  </si>
  <si>
    <t>11754689075</t>
  </si>
  <si>
    <t>52885548900019</t>
  </si>
  <si>
    <t>193999</t>
  </si>
  <si>
    <t>04 92 25 31 31</t>
  </si>
  <si>
    <t>118 Route de Grenoble</t>
  </si>
  <si>
    <t>FONDATION EDITH SELTZER BRIANCON</t>
  </si>
  <si>
    <t>FONDATION EDITH SELTZER CENTRE DE REEDUCATION PROFESSIONNELLE</t>
  </si>
  <si>
    <t>93750010005</t>
  </si>
  <si>
    <t>78242485700012</t>
  </si>
  <si>
    <t>567206</t>
  </si>
  <si>
    <t>1 418 525 4385</t>
  </si>
  <si>
    <t>Local E1-152 - Hôpital Saint-François d’Assise</t>
  </si>
  <si>
    <t>10 Rue de l’Espinay</t>
  </si>
  <si>
    <t>FONDATION DU CHU DE QUEBEC</t>
  </si>
  <si>
    <t>596255</t>
  </si>
  <si>
    <t>04 42 39 17 11</t>
  </si>
  <si>
    <t>40 Chemin De La Badesse</t>
  </si>
  <si>
    <t>17/04/2021</t>
  </si>
  <si>
    <t>FONDATION DU CAMP DES MILLES MEMOIRE ET EDUCATION</t>
  </si>
  <si>
    <t>93131456013</t>
  </si>
  <si>
    <t>51362671300012</t>
  </si>
  <si>
    <t>110437</t>
  </si>
  <si>
    <t>01 43 41 41 41</t>
  </si>
  <si>
    <t>95 Rue DE REUILLY</t>
  </si>
  <si>
    <t>FONDATION DIACONESSES DE REUILLY PARIS</t>
  </si>
  <si>
    <t>FONDATION DIACONESSES DE REUILLY</t>
  </si>
  <si>
    <t>11756282475</t>
  </si>
  <si>
    <t>52150496900044</t>
  </si>
  <si>
    <t>491676</t>
  </si>
  <si>
    <t>03 20 88 81 55</t>
  </si>
  <si>
    <t>CS 59903 MAISON MEDICALE JEAN XXIII</t>
  </si>
  <si>
    <t>3 Place ERASME DE ROTTERDAM</t>
  </si>
  <si>
    <t>FONDATION DIACONESSE REUILLY LOMME</t>
  </si>
  <si>
    <t>FONDATION DIACONESSE REUILLY</t>
  </si>
  <si>
    <t>52150496900267</t>
  </si>
  <si>
    <t>261464</t>
  </si>
  <si>
    <t>01 44 14 75 75</t>
  </si>
  <si>
    <t>40 Rue Jean De La Fontaine</t>
  </si>
  <si>
    <t>FONDATION D'AUTEUIL PARIS</t>
  </si>
  <si>
    <t>FONDATION DES ORPHELINS APPRENTIS D'AUTEUIL</t>
  </si>
  <si>
    <t>11751561875</t>
  </si>
  <si>
    <t>77568879900011</t>
  </si>
  <si>
    <t>576931</t>
  </si>
  <si>
    <t>41 219252727</t>
  </si>
  <si>
    <t>SUISSE - CORSIER SUR VEVEY</t>
  </si>
  <si>
    <t>11 Rue des Moulins</t>
  </si>
  <si>
    <t>11/01/2018</t>
  </si>
  <si>
    <t>FONDATION DE NANT</t>
  </si>
  <si>
    <t>502194</t>
  </si>
  <si>
    <t>04982</t>
  </si>
  <si>
    <t>02 31 38 50 05</t>
  </si>
  <si>
    <t>15 Rue Fossés Saint Julien</t>
  </si>
  <si>
    <t>FONDATION DE LA MISERICORDE CAEN</t>
  </si>
  <si>
    <t>FONDATION DE LA MISERICORDE</t>
  </si>
  <si>
    <t>25140261114</t>
  </si>
  <si>
    <t>34325384500014</t>
  </si>
  <si>
    <t>140545</t>
  </si>
  <si>
    <t>01762</t>
  </si>
  <si>
    <t>0389325566</t>
  </si>
  <si>
    <t>14 Boulevard du président Roosevelt</t>
  </si>
  <si>
    <t>MAISON DU DIACONAT IFAS MULHOUSE</t>
  </si>
  <si>
    <t>FONDATION DE LA MAISON DU DIACONAT INSTITUT DE FORMATION DES AIDES SOIGNANTS</t>
  </si>
  <si>
    <t>77895055000047</t>
  </si>
  <si>
    <t>555435</t>
  </si>
  <si>
    <t>03 89 21 22 50</t>
  </si>
  <si>
    <t>18 CHARLES SANDHERR</t>
  </si>
  <si>
    <t>DIACONAT COLMAR</t>
  </si>
  <si>
    <t>FONDATION DE LA MAISON DU DIACONAT DE MULHOUSE - INSTITUT DE FORMATION DU DIACONAT CENTRE ALSACE</t>
  </si>
  <si>
    <t>77895055000153</t>
  </si>
  <si>
    <t>648346</t>
  </si>
  <si>
    <t>09 70 65 03 50</t>
  </si>
  <si>
    <t>3 Rue Henry Chalamet,</t>
  </si>
  <si>
    <t>FCS ROVALTAIN</t>
  </si>
  <si>
    <t>FONDATION DE COOPERATION SCIENTIFIQUE ROVALTAIN</t>
  </si>
  <si>
    <t>84260285526</t>
  </si>
  <si>
    <t>79871503300030</t>
  </si>
  <si>
    <t>410690</t>
  </si>
  <si>
    <t>5 Rue Auguste Colonna</t>
  </si>
  <si>
    <t>COS ST ETIENNE</t>
  </si>
  <si>
    <t>FONDATION COS ALEXANDRE GLASBERG - COS</t>
  </si>
  <si>
    <t>84420372442</t>
  </si>
  <si>
    <t>77565757000559</t>
  </si>
  <si>
    <t>433366</t>
  </si>
  <si>
    <t>01 64 45 15 15</t>
  </si>
  <si>
    <t>77710 NANTEAU SUR LUNAIN</t>
  </si>
  <si>
    <t>CHATEAU</t>
  </si>
  <si>
    <t>Chaussée De Nanteau</t>
  </si>
  <si>
    <t>COS CRPF NANTEAU SUR LUNAIN</t>
  </si>
  <si>
    <t>77565757000047</t>
  </si>
  <si>
    <t>558126</t>
  </si>
  <si>
    <t>02 96 45 20 10</t>
  </si>
  <si>
    <t>22140 BEGARD</t>
  </si>
  <si>
    <t>1 Rue DU BON SAUVEUR</t>
  </si>
  <si>
    <t>FONDATION BON SAUVEUR DE BEGARD</t>
  </si>
  <si>
    <t>53220868622</t>
  </si>
  <si>
    <t>38794479600011</t>
  </si>
  <si>
    <t>495610</t>
  </si>
  <si>
    <t>04480</t>
  </si>
  <si>
    <t>0233218408</t>
  </si>
  <si>
    <t>50360 PICAUVILLE</t>
  </si>
  <si>
    <t>Route du Saint Sauveur</t>
  </si>
  <si>
    <t>CERFOS FBS</t>
  </si>
  <si>
    <t>FONDATION BON SAUVEUR CENTRE HOSPITALIER SPECIALISE</t>
  </si>
  <si>
    <t>25500023450</t>
  </si>
  <si>
    <t>78090155900721</t>
  </si>
  <si>
    <t>102829</t>
  </si>
  <si>
    <t>02 31 21 84 08</t>
  </si>
  <si>
    <t>CHS PONT L'ABBE</t>
  </si>
  <si>
    <t>FONDATION BON SAUVEUR</t>
  </si>
  <si>
    <t>FONDATION BON SAUVEUR - ETABLISSEMENT DE SANTE</t>
  </si>
  <si>
    <t>78090155900010</t>
  </si>
  <si>
    <t>487235</t>
  </si>
  <si>
    <t>03 81 99 79 00</t>
  </si>
  <si>
    <t>44 Avenue WILSON</t>
  </si>
  <si>
    <t>FONDATION ARC EN CIEL</t>
  </si>
  <si>
    <t>43250113025</t>
  </si>
  <si>
    <t>32730845800014</t>
  </si>
  <si>
    <t>679987</t>
  </si>
  <si>
    <t>04 50 14 08 41</t>
  </si>
  <si>
    <t>300 Rue MANET</t>
  </si>
  <si>
    <t>FONDATION ALIA BONNEVILLE</t>
  </si>
  <si>
    <t>FONDATION ALIA</t>
  </si>
  <si>
    <t>84740505374</t>
  </si>
  <si>
    <t>77567239700079</t>
  </si>
  <si>
    <t>170940</t>
  </si>
  <si>
    <t>ESPAGNE - CERDANYOLA DES VALLES</t>
  </si>
  <si>
    <t>17 Avenue JOSEP MARIA MARCET-COLL</t>
  </si>
  <si>
    <t>SOFROCAY</t>
  </si>
  <si>
    <t>FONDATION ALFONSO CAYCEDO</t>
  </si>
  <si>
    <t>25045</t>
  </si>
  <si>
    <t>04 37 90 10 10</t>
  </si>
  <si>
    <t>CENTRE HOSPITALIER ST JEAN DE DIEU</t>
  </si>
  <si>
    <t>FONDATION ARHM LYON</t>
  </si>
  <si>
    <t>FONDATION ACTION ET RECHERCHE HANDICAP ET SANTE MENTALE - CH ST JEAN DE DIEU</t>
  </si>
  <si>
    <t>77986872800030</t>
  </si>
  <si>
    <t>146626</t>
  </si>
  <si>
    <t>01956</t>
  </si>
  <si>
    <t>02 99 25 30 00</t>
  </si>
  <si>
    <t>Avenue de la Bataille Flandres-Dunkerque</t>
  </si>
  <si>
    <t>CENTRE EUGENE MARQUIS - IFOREM</t>
  </si>
  <si>
    <t>FONDAT REGION OUEST LIGUE CANCER - CENTRE EUGENE MARQUIS</t>
  </si>
  <si>
    <t>53351088535</t>
  </si>
  <si>
    <t>77773916000011</t>
  </si>
  <si>
    <t>684624</t>
  </si>
  <si>
    <t>FONCTION 2</t>
  </si>
  <si>
    <t>11753921375</t>
  </si>
  <si>
    <t>47897159100027</t>
  </si>
  <si>
    <t>671241</t>
  </si>
  <si>
    <t>01 55 12 55 12</t>
  </si>
  <si>
    <t>5 Rue MOUSSET ROBERT</t>
  </si>
  <si>
    <t>FOLIATEAM OPERATEUR</t>
  </si>
  <si>
    <t>11756565575</t>
  </si>
  <si>
    <t>44001467800062</t>
  </si>
  <si>
    <t>125994</t>
  </si>
  <si>
    <t>0299321725</t>
  </si>
  <si>
    <t>2 Chemin De Messire Gauvain</t>
  </si>
  <si>
    <t>FOF BRETAGNE</t>
  </si>
  <si>
    <t>FOF BRETAGNE SYNDICAT DES ORTHOPHONISTES DE LA REGION BRETAGNE</t>
  </si>
  <si>
    <t>53350386835</t>
  </si>
  <si>
    <t>42351131000041</t>
  </si>
  <si>
    <t>86125</t>
  </si>
  <si>
    <t>04 72 18 76 80</t>
  </si>
  <si>
    <t>42 Chemin DE LA BRUYERE</t>
  </si>
  <si>
    <t>FOEDERIS</t>
  </si>
  <si>
    <t>84691672869</t>
  </si>
  <si>
    <t>83055483800029</t>
  </si>
  <si>
    <t>664911</t>
  </si>
  <si>
    <t>05 59 30 41 65</t>
  </si>
  <si>
    <t>82270 MONTALZAT</t>
  </si>
  <si>
    <t>730 Route DE MAUREL</t>
  </si>
  <si>
    <t>FOCUS QUALITE MONTALZAT</t>
  </si>
  <si>
    <t>FOCUS QUALITE</t>
  </si>
  <si>
    <t>76820120082</t>
  </si>
  <si>
    <t>83060852700024</t>
  </si>
  <si>
    <t>607370</t>
  </si>
  <si>
    <t>0607783810</t>
  </si>
  <si>
    <t>33390 PLASSAC</t>
  </si>
  <si>
    <t>5 placette chardonnet</t>
  </si>
  <si>
    <t>FOCUS CONSULTANT</t>
  </si>
  <si>
    <t>75331069133</t>
  </si>
  <si>
    <t>82901933000028</t>
  </si>
  <si>
    <t>643490</t>
  </si>
  <si>
    <t>06 39 69 90 70</t>
  </si>
  <si>
    <t>13 A Boulevard Marcel henry - CAVANI STADE</t>
  </si>
  <si>
    <t>FOCONEX - SMQS</t>
  </si>
  <si>
    <t>06970005097</t>
  </si>
  <si>
    <t>53806410600049</t>
  </si>
  <si>
    <t>561137</t>
  </si>
  <si>
    <t>07133</t>
  </si>
  <si>
    <t>01 46 25 27 27</t>
  </si>
  <si>
    <t>11 Rue GUILLAUME LENOIR</t>
  </si>
  <si>
    <t>FOCH SANTE FORMATION</t>
  </si>
  <si>
    <t>11922053392</t>
  </si>
  <si>
    <t>80483301000015</t>
  </si>
  <si>
    <t>538838</t>
  </si>
  <si>
    <t>06 92 69 12 36</t>
  </si>
  <si>
    <t>Etang</t>
  </si>
  <si>
    <t>10 Impasse pensée d'eau</t>
  </si>
  <si>
    <t>FOCALYS</t>
  </si>
  <si>
    <t>04973378297</t>
  </si>
  <si>
    <t>91008763400010</t>
  </si>
  <si>
    <t>674760</t>
  </si>
  <si>
    <t>05 56 48 10 49</t>
  </si>
  <si>
    <t>16 Rue BARADA</t>
  </si>
  <si>
    <t>FOCALE RH</t>
  </si>
  <si>
    <t>72330884033</t>
  </si>
  <si>
    <t>78921612400030</t>
  </si>
  <si>
    <t>658250</t>
  </si>
  <si>
    <t>1 516 520 1224</t>
  </si>
  <si>
    <t>ETATS UNIS - SEAFORD</t>
  </si>
  <si>
    <t>4100 Duff Place, LL</t>
  </si>
  <si>
    <t>FTS</t>
  </si>
  <si>
    <t>FOCAL THERAPY SOCIETY</t>
  </si>
  <si>
    <t>441387</t>
  </si>
  <si>
    <t>02 40 91 05 05</t>
  </si>
  <si>
    <t>44480 DONGES</t>
  </si>
  <si>
    <t>201 LIEU DIT LE ROCHER</t>
  </si>
  <si>
    <t>FO SEC</t>
  </si>
  <si>
    <t>93131340813</t>
  </si>
  <si>
    <t>51397814800031</t>
  </si>
  <si>
    <t>595445</t>
  </si>
  <si>
    <t>01 41 17 48 02</t>
  </si>
  <si>
    <t>74 Avenue PIERRE LAROUSSE</t>
  </si>
  <si>
    <t>FNFCEPPCS</t>
  </si>
  <si>
    <t>11921833392</t>
  </si>
  <si>
    <t>50111204900017</t>
  </si>
  <si>
    <t>631899</t>
  </si>
  <si>
    <t>11 Rue taine</t>
  </si>
  <si>
    <t>FNACAV</t>
  </si>
  <si>
    <t>11756249275</t>
  </si>
  <si>
    <t>49531335500010</t>
  </si>
  <si>
    <t>567401</t>
  </si>
  <si>
    <t>06 84 17 98 76</t>
  </si>
  <si>
    <t>14 Rue Icard</t>
  </si>
  <si>
    <t>08/08/2019</t>
  </si>
  <si>
    <t>FMVT CONSEILS</t>
  </si>
  <si>
    <t>76340999934</t>
  </si>
  <si>
    <t>80467508000027</t>
  </si>
  <si>
    <t>491469</t>
  </si>
  <si>
    <t>01 43 77 15 60</t>
  </si>
  <si>
    <t>18 Rue DES ENTREPRENEURS</t>
  </si>
  <si>
    <t>FMSD</t>
  </si>
  <si>
    <t>FMSD FORMATION</t>
  </si>
  <si>
    <t>11940854394</t>
  </si>
  <si>
    <t>52824800800039</t>
  </si>
  <si>
    <t>577273</t>
  </si>
  <si>
    <t>03 60 37 96 58</t>
  </si>
  <si>
    <t>60290 LAIGNEVILLE</t>
  </si>
  <si>
    <t>1396 Rue Du 08 Mai 1945</t>
  </si>
  <si>
    <t>16/01/2018</t>
  </si>
  <si>
    <t>FMS INCENDIE</t>
  </si>
  <si>
    <t>22600258260</t>
  </si>
  <si>
    <t>53752617000031</t>
  </si>
  <si>
    <t>627318</t>
  </si>
  <si>
    <t>05 63 23 25 01</t>
  </si>
  <si>
    <t>PARC D'ACTIVITÉS ALBASUD</t>
  </si>
  <si>
    <t>FMDE SARL</t>
  </si>
  <si>
    <t>FMDE SARL - MENGUY FREDERIC</t>
  </si>
  <si>
    <t>73820070082</t>
  </si>
  <si>
    <t>80894156100017</t>
  </si>
  <si>
    <t>416484</t>
  </si>
  <si>
    <t>01374</t>
  </si>
  <si>
    <t>0494206722</t>
  </si>
  <si>
    <t>99 Impasse du Chasselas</t>
  </si>
  <si>
    <t>FMC PACA</t>
  </si>
  <si>
    <t>93830356683</t>
  </si>
  <si>
    <t>45232621800024</t>
  </si>
  <si>
    <t>305029</t>
  </si>
  <si>
    <t>01509</t>
  </si>
  <si>
    <t>0389464916</t>
  </si>
  <si>
    <t>4 Avenue CLEMENCEAU</t>
  </si>
  <si>
    <t>FMC EPP 68</t>
  </si>
  <si>
    <t>42680104268</t>
  </si>
  <si>
    <t>50070807800018</t>
  </si>
  <si>
    <t>471574</t>
  </si>
  <si>
    <t>01123</t>
  </si>
  <si>
    <t>03 88 37 25 25</t>
  </si>
  <si>
    <t>3 Rue LA FAYETTE</t>
  </si>
  <si>
    <t>FMC ACTION</t>
  </si>
  <si>
    <t>42670324867</t>
  </si>
  <si>
    <t>44849196900037</t>
  </si>
  <si>
    <t>620671</t>
  </si>
  <si>
    <t>06 49 49 62 56</t>
  </si>
  <si>
    <t>61 Rue DU FAUBOURG POISSONNIÈRE</t>
  </si>
  <si>
    <t>FLY YOGA</t>
  </si>
  <si>
    <t>11754817175</t>
  </si>
  <si>
    <t>53786754100022</t>
  </si>
  <si>
    <t>617659</t>
  </si>
  <si>
    <t>02 85 52 80 40</t>
  </si>
  <si>
    <t>13 ter Rue PIERRE LOTI</t>
  </si>
  <si>
    <t>FLUIDPILOT</t>
  </si>
  <si>
    <t>52440851844</t>
  </si>
  <si>
    <t>82929938700011</t>
  </si>
  <si>
    <t>559520</t>
  </si>
  <si>
    <t>01 43 21 39 70</t>
  </si>
  <si>
    <t>99 Rue de SEVRES</t>
  </si>
  <si>
    <t>FLUENCE FORMATION AUMONT BOUCAND</t>
  </si>
  <si>
    <t>11755561975</t>
  </si>
  <si>
    <t>82532484100022</t>
  </si>
  <si>
    <t>675325</t>
  </si>
  <si>
    <t>07 45 24 64 40</t>
  </si>
  <si>
    <t>38140 RENAGE</t>
  </si>
  <si>
    <t>35 Impasse DU BANDOZ</t>
  </si>
  <si>
    <t>FLOWA</t>
  </si>
  <si>
    <t>84380909238</t>
  </si>
  <si>
    <t>97793152600015</t>
  </si>
  <si>
    <t>506000</t>
  </si>
  <si>
    <t>06 80 20 89 62</t>
  </si>
  <si>
    <t>03500 MEILLARD</t>
  </si>
  <si>
    <t>La Roche</t>
  </si>
  <si>
    <t>FLOTEAM BONHEUR</t>
  </si>
  <si>
    <t>84030393403</t>
  </si>
  <si>
    <t>53889443700044</t>
  </si>
  <si>
    <t>494239</t>
  </si>
  <si>
    <t>0954185181</t>
  </si>
  <si>
    <t>29 A Avenue JEAN JAURES</t>
  </si>
  <si>
    <t>FLORENTINY PATRICK</t>
  </si>
  <si>
    <t>FLORENTINY PATRICK  POLE COUTURE</t>
  </si>
  <si>
    <t>42670518867</t>
  </si>
  <si>
    <t>41311463800021</t>
  </si>
  <si>
    <t>561277</t>
  </si>
  <si>
    <t>01 40 40 04 44</t>
  </si>
  <si>
    <t>37-39 Avenue JEAN JAURES</t>
  </si>
  <si>
    <t>COURS FLORENT MONTPELLIER</t>
  </si>
  <si>
    <t>FLORENT</t>
  </si>
  <si>
    <t>11752291575</t>
  </si>
  <si>
    <t>41837095300063</t>
  </si>
  <si>
    <t>455374</t>
  </si>
  <si>
    <t>0670068228</t>
  </si>
  <si>
    <t>4 Rue Adrien Baysselance</t>
  </si>
  <si>
    <t>FLORENCE PUCH FORMATION</t>
  </si>
  <si>
    <t>FLORENCE PUCH FORMATION CONSEIL EURL</t>
  </si>
  <si>
    <t>72330870533</t>
  </si>
  <si>
    <t>75137141000026</t>
  </si>
  <si>
    <t>602796</t>
  </si>
  <si>
    <t>01 48 92 92 80</t>
  </si>
  <si>
    <t>CP 20552</t>
  </si>
  <si>
    <t>2 Rue DES CEVENNES</t>
  </si>
  <si>
    <t>FLOBEL</t>
  </si>
  <si>
    <t>11940926894</t>
  </si>
  <si>
    <t>48960363900043</t>
  </si>
  <si>
    <t>667316</t>
  </si>
  <si>
    <t>07 66 72 03 23</t>
  </si>
  <si>
    <t>34410 SERIGNAN</t>
  </si>
  <si>
    <t>5 Impasse DES ARAMONS</t>
  </si>
  <si>
    <t>FLO NAILS &amp; LASH ACADEMY</t>
  </si>
  <si>
    <t>76341051034</t>
  </si>
  <si>
    <t>84984406300024</t>
  </si>
  <si>
    <t>573589</t>
  </si>
  <si>
    <t>2 Avenue DU GRAND PORT</t>
  </si>
  <si>
    <t>FLK CREATION</t>
  </si>
  <si>
    <t>82730167373</t>
  </si>
  <si>
    <t>51105037900029</t>
  </si>
  <si>
    <t>624100</t>
  </si>
  <si>
    <t>06 37 26 15 86</t>
  </si>
  <si>
    <t>22 Rue CHARLES FLOQUET</t>
  </si>
  <si>
    <t>FDZ</t>
  </si>
  <si>
    <t>FLIGHT DRONE ZONE</t>
  </si>
  <si>
    <t>75640473364</t>
  </si>
  <si>
    <t>84515784100014</t>
  </si>
  <si>
    <t>540821</t>
  </si>
  <si>
    <t>05 62 63 17 78</t>
  </si>
  <si>
    <t>31 Avenue DE L YSER</t>
  </si>
  <si>
    <t>NCS FORMATION AUCH</t>
  </si>
  <si>
    <t>FLEXIM FORMATION - NCS FORMATION</t>
  </si>
  <si>
    <t>73320031232</t>
  </si>
  <si>
    <t>47831262200044</t>
  </si>
  <si>
    <t>676123</t>
  </si>
  <si>
    <t>06 82 66 58 79</t>
  </si>
  <si>
    <t>61320 LA LANDE DE GOULT</t>
  </si>
  <si>
    <t>10 Chemin DE L ECOLE BUISSONNIERE</t>
  </si>
  <si>
    <t>FLEURY CECILE</t>
  </si>
  <si>
    <t>FLEURY CECILE - SEZAME COACHING</t>
  </si>
  <si>
    <t>28610107061</t>
  </si>
  <si>
    <t>51187585800033</t>
  </si>
  <si>
    <t>583832</t>
  </si>
  <si>
    <t>54 11 57773200</t>
  </si>
  <si>
    <t>Montañeses 2325</t>
  </si>
  <si>
    <t>FLENI FOUNDATION</t>
  </si>
  <si>
    <t>651321</t>
  </si>
  <si>
    <t>02 35 63 86 70</t>
  </si>
  <si>
    <t>14 Rue Alace Lorraine</t>
  </si>
  <si>
    <t>FLASH BEAUTE ROUEN</t>
  </si>
  <si>
    <t>FLASH BEAUTE - PROFESSIONAILS</t>
  </si>
  <si>
    <t>23760466376</t>
  </si>
  <si>
    <t>49505880200028</t>
  </si>
  <si>
    <t>657323</t>
  </si>
  <si>
    <t>0320959672</t>
  </si>
  <si>
    <t>59790 RONCHIN</t>
  </si>
  <si>
    <t>686 Avenue JEAN JAURES</t>
  </si>
  <si>
    <t>FLANDRES KINE FORMATION</t>
  </si>
  <si>
    <t>31590815359</t>
  </si>
  <si>
    <t>74986898000014</t>
  </si>
  <si>
    <t>683504</t>
  </si>
  <si>
    <t>30190 BOUCOIRAN ET NOZIERES</t>
  </si>
  <si>
    <t>16 Departementale 8</t>
  </si>
  <si>
    <t>FLAMION PIERRE</t>
  </si>
  <si>
    <t>76300571630</t>
  </si>
  <si>
    <t>93170211200018</t>
  </si>
  <si>
    <t>513519</t>
  </si>
  <si>
    <t>0698833789</t>
  </si>
  <si>
    <t>LES HAUTS MIANS</t>
  </si>
  <si>
    <t>93840338884</t>
  </si>
  <si>
    <t>51012735000039</t>
  </si>
  <si>
    <t>677462</t>
  </si>
  <si>
    <t>06 76 59 13 11</t>
  </si>
  <si>
    <t>11 Rue du marechal juin</t>
  </si>
  <si>
    <t>FLAMENT LEROY DELPHINE</t>
  </si>
  <si>
    <t>FLAMENT LEROY DELPHINE - PRO ET SENS</t>
  </si>
  <si>
    <t>32591186759</t>
  </si>
  <si>
    <t>79855298000020</t>
  </si>
  <si>
    <t>673213</t>
  </si>
  <si>
    <t>06 67 94 04 38</t>
  </si>
  <si>
    <t>23 Rue FODERE</t>
  </si>
  <si>
    <t>FLAIR EVOLUTION</t>
  </si>
  <si>
    <t>93060686906</t>
  </si>
  <si>
    <t>53453518200040</t>
  </si>
  <si>
    <t>490751</t>
  </si>
  <si>
    <t>15 bis Rue du Sergent Thierry</t>
  </si>
  <si>
    <t>21/05/2014</t>
  </si>
  <si>
    <t>FLAESCH BOUSAC SYLVIE AVENIR RESSOURCES HUMAINE OUEST</t>
  </si>
  <si>
    <t>52440593644</t>
  </si>
  <si>
    <t>51948497600013</t>
  </si>
  <si>
    <t>643786</t>
  </si>
  <si>
    <t>06 78 07 56 51</t>
  </si>
  <si>
    <t>21550 LADOIX SERRIGNY</t>
  </si>
  <si>
    <t>CIDEX 7</t>
  </si>
  <si>
    <t>21 Sentier des Cras</t>
  </si>
  <si>
    <t>FLACELIERE VERONIQUE</t>
  </si>
  <si>
    <t>FLACELIERE VERONIQUE - AU PETIT ATELIER</t>
  </si>
  <si>
    <t>27210412921</t>
  </si>
  <si>
    <t>32772008200020</t>
  </si>
  <si>
    <t>145889</t>
  </si>
  <si>
    <t>02 96 42 44 31</t>
  </si>
  <si>
    <t>22150 ST CARREUC</t>
  </si>
  <si>
    <t>3 Rue de l'Etang</t>
  </si>
  <si>
    <t>FL FORMATION</t>
  </si>
  <si>
    <t>53220169622</t>
  </si>
  <si>
    <t>33953744100034</t>
  </si>
  <si>
    <t>557705</t>
  </si>
  <si>
    <t>0491143110</t>
  </si>
  <si>
    <t>14 Rue BEAUVAU</t>
  </si>
  <si>
    <t>FJ COMPANY - BERLITZ MARSEILLE</t>
  </si>
  <si>
    <t>93131095413</t>
  </si>
  <si>
    <t>40490902000046</t>
  </si>
  <si>
    <t>583261</t>
  </si>
  <si>
    <t>41 22 779 10 62</t>
  </si>
  <si>
    <t>SUISSE - MIES</t>
  </si>
  <si>
    <t>7A Route SUISSE</t>
  </si>
  <si>
    <t>FITSPRO</t>
  </si>
  <si>
    <t>573152</t>
  </si>
  <si>
    <t>06 75 61 15 79</t>
  </si>
  <si>
    <t>23 Rue DU DOCTEUR DESPRES</t>
  </si>
  <si>
    <t>FITE JOHN HUNTER</t>
  </si>
  <si>
    <t>21520028352</t>
  </si>
  <si>
    <t>52042606500014</t>
  </si>
  <si>
    <t>533610</t>
  </si>
  <si>
    <t>04 94 43 80 33</t>
  </si>
  <si>
    <t>83350 RAMATUELLE</t>
  </si>
  <si>
    <t>ZONE ARTISANALE DU COLOMBIER</t>
  </si>
  <si>
    <t>162 DU COLOMBIER</t>
  </si>
  <si>
    <t>FIT STUDIO</t>
  </si>
  <si>
    <t>93830359683</t>
  </si>
  <si>
    <t>37865091500044</t>
  </si>
  <si>
    <t>670297</t>
  </si>
  <si>
    <t>06 71 22 37 33</t>
  </si>
  <si>
    <t>522 Avenue des Grandes Platières</t>
  </si>
  <si>
    <t>FISTEL FORMATION</t>
  </si>
  <si>
    <t>82740272974</t>
  </si>
  <si>
    <t>75347954200015</t>
  </si>
  <si>
    <t>673330</t>
  </si>
  <si>
    <t>06 37 26 58 84</t>
  </si>
  <si>
    <t>17110 ST GEORGES DE DIDONNE</t>
  </si>
  <si>
    <t>4 bis Rue Ampere</t>
  </si>
  <si>
    <t>FISL</t>
  </si>
  <si>
    <t>54170137717</t>
  </si>
  <si>
    <t>51928546400029</t>
  </si>
  <si>
    <t>671216</t>
  </si>
  <si>
    <t>07 69 40 79 89</t>
  </si>
  <si>
    <t>L'Hermitage des Landes</t>
  </si>
  <si>
    <t>FISCHER ANNE</t>
  </si>
  <si>
    <t>52850237785</t>
  </si>
  <si>
    <t>84525912600017</t>
  </si>
  <si>
    <t>660190</t>
  </si>
  <si>
    <t>298 Avenue LOU GABIEN</t>
  </si>
  <si>
    <t>FIRST LINE FORMATION</t>
  </si>
  <si>
    <t>93830706283</t>
  </si>
  <si>
    <t>92132488500018</t>
  </si>
  <si>
    <t>684223</t>
  </si>
  <si>
    <t>0897129072</t>
  </si>
  <si>
    <t>19 Impasse Jeanne Marlin</t>
  </si>
  <si>
    <t>FIRST FORMATION</t>
  </si>
  <si>
    <t>93061083706</t>
  </si>
  <si>
    <t>92418860000010</t>
  </si>
  <si>
    <t>575434</t>
  </si>
  <si>
    <t>852 9820 6348</t>
  </si>
  <si>
    <t>56 Rue LAFFITTE</t>
  </si>
  <si>
    <t>FIRST FINANCE</t>
  </si>
  <si>
    <t>11995365675</t>
  </si>
  <si>
    <t>527907</t>
  </si>
  <si>
    <t>01 44 53 75 75</t>
  </si>
  <si>
    <t>7 Rue BEAUJON</t>
  </si>
  <si>
    <t>11754068275</t>
  </si>
  <si>
    <t>48945558400032</t>
  </si>
  <si>
    <t>614270</t>
  </si>
  <si>
    <t>06 01 94 44 08</t>
  </si>
  <si>
    <t>14 Rue de l'Espérance</t>
  </si>
  <si>
    <t>FIRE FORMATION</t>
  </si>
  <si>
    <t>FIRE FORMATIONS INCENDIE RESEAU ENTREPRENEURS</t>
  </si>
  <si>
    <t>11940950894</t>
  </si>
  <si>
    <t>82536539800015</t>
  </si>
  <si>
    <t>625784</t>
  </si>
  <si>
    <t>06 75 74 83 94</t>
  </si>
  <si>
    <t>4 Boulevard Créac'h Gwen</t>
  </si>
  <si>
    <t>FINIST'RH QUIMPER</t>
  </si>
  <si>
    <t>FINIST'RH - ORIENT'ACTION FINISTERE SUD 29</t>
  </si>
  <si>
    <t>53290931529</t>
  </si>
  <si>
    <t>85333358100025</t>
  </si>
  <si>
    <t>661041</t>
  </si>
  <si>
    <t>06 09 38 01 62</t>
  </si>
  <si>
    <t>5 Impasse ST VINCENT DE PAUL</t>
  </si>
  <si>
    <t>FINAPRO CONSULTING</t>
  </si>
  <si>
    <t>75400133740</t>
  </si>
  <si>
    <t>83286518200022</t>
  </si>
  <si>
    <t>651461</t>
  </si>
  <si>
    <t>06 08 58 87 10</t>
  </si>
  <si>
    <t>45 Rue DE LOURMEL</t>
  </si>
  <si>
    <t>FINANCIA BUSINESS SCHOOL PARIS</t>
  </si>
  <si>
    <t>FINANCIA BUSINESS SCHOOL</t>
  </si>
  <si>
    <t>11922080292</t>
  </si>
  <si>
    <t>79437796000057</t>
  </si>
  <si>
    <t>138551</t>
  </si>
  <si>
    <t>5 Rue MASSERAN</t>
  </si>
  <si>
    <t>FINANCES ET PEDAGOGIE</t>
  </si>
  <si>
    <t>11750177975</t>
  </si>
  <si>
    <t>78431486600038</t>
  </si>
  <si>
    <t>467133</t>
  </si>
  <si>
    <t>06 95 56 54 30</t>
  </si>
  <si>
    <t>2 Rue Henri Bergson</t>
  </si>
  <si>
    <t>FINANCE MICHELE</t>
  </si>
  <si>
    <t>FINANCE MICHELE - AZ ECRITURES</t>
  </si>
  <si>
    <t>42670255767</t>
  </si>
  <si>
    <t>37799700200037</t>
  </si>
  <si>
    <t>290579</t>
  </si>
  <si>
    <t>01 55 80 78 40</t>
  </si>
  <si>
    <t>46 Rue NOTRE DAME DES VICTOIRES</t>
  </si>
  <si>
    <t>FINANCE ACTIVE PARIS</t>
  </si>
  <si>
    <t>FINANCE ACTIVE</t>
  </si>
  <si>
    <t>11755910775</t>
  </si>
  <si>
    <t>53166332600035</t>
  </si>
  <si>
    <t>548583</t>
  </si>
  <si>
    <t>06 17 60 03 78</t>
  </si>
  <si>
    <t>31 Rue DE PASSY</t>
  </si>
  <si>
    <t>FIMAC CANIN</t>
  </si>
  <si>
    <t>11755454375</t>
  </si>
  <si>
    <t>81481671600017</t>
  </si>
  <si>
    <t>468113</t>
  </si>
  <si>
    <t>2 Rue Rabelais</t>
  </si>
  <si>
    <t>FILIPE HELENE</t>
  </si>
  <si>
    <t>52440568044</t>
  </si>
  <si>
    <t>44815183700037</t>
  </si>
  <si>
    <t>501980</t>
  </si>
  <si>
    <t>14 Rue DES SAINTS PERES</t>
  </si>
  <si>
    <t>30/06/2015</t>
  </si>
  <si>
    <t>FILIGRANE CONSULT</t>
  </si>
  <si>
    <t>11755198475</t>
  </si>
  <si>
    <t>53130422800012</t>
  </si>
  <si>
    <t>619206</t>
  </si>
  <si>
    <t>04 72 12 04 32</t>
  </si>
  <si>
    <t>165 Avenue du Maréchal de Saxe</t>
  </si>
  <si>
    <t>FILIGRANE</t>
  </si>
  <si>
    <t>FILIGRANE ACTION ARTISTIQUE ET LANGUE FRANCAISE</t>
  </si>
  <si>
    <t>82691326069</t>
  </si>
  <si>
    <t>79900001300026</t>
  </si>
  <si>
    <t>485974</t>
  </si>
  <si>
    <t>01 48 34 68 33</t>
  </si>
  <si>
    <t>34 Rue DE LA COMMUNE DE PARIS</t>
  </si>
  <si>
    <t>10/04/2014</t>
  </si>
  <si>
    <t>FFP</t>
  </si>
  <si>
    <t>FILIERE DE FORMATION PROFESSIONNELLE</t>
  </si>
  <si>
    <t>11930239693</t>
  </si>
  <si>
    <t>39030805400035</t>
  </si>
  <si>
    <t>652027</t>
  </si>
  <si>
    <t>02 19 05 15 60</t>
  </si>
  <si>
    <t>359 Route DE SAINT MESMIN</t>
  </si>
  <si>
    <t>FILIALE FORMATION</t>
  </si>
  <si>
    <t>24450373045</t>
  </si>
  <si>
    <t>87771801500028</t>
  </si>
  <si>
    <t>N° d'activité caduque</t>
  </si>
  <si>
    <t>426910</t>
  </si>
  <si>
    <t>02 97 65 16 71</t>
  </si>
  <si>
    <t>56600 LANESTER</t>
  </si>
  <si>
    <t>68 Rue Claude Chappe</t>
  </si>
  <si>
    <t>FILEO CONSEIL</t>
  </si>
  <si>
    <t>53560895456</t>
  </si>
  <si>
    <t>48531065000042</t>
  </si>
  <si>
    <t>576219</t>
  </si>
  <si>
    <t>06 33 41 46 66</t>
  </si>
  <si>
    <t>82100 CASTELFERRUS</t>
  </si>
  <si>
    <t>20 Rue DE L HORLOGE</t>
  </si>
  <si>
    <t>FIL D'ARIA FORMATION SAS</t>
  </si>
  <si>
    <t>73820062882</t>
  </si>
  <si>
    <t>79195257500011</t>
  </si>
  <si>
    <t>603119</t>
  </si>
  <si>
    <t>03 29 64 02 02</t>
  </si>
  <si>
    <t>32 Rue André Vitu</t>
  </si>
  <si>
    <t>FIH 88 FORMATION</t>
  </si>
  <si>
    <t>41880097888</t>
  </si>
  <si>
    <t>50494797900010</t>
  </si>
  <si>
    <t>674035</t>
  </si>
  <si>
    <t>06 08 15 63 21</t>
  </si>
  <si>
    <t>17 Rue DOCTEUR CORNET</t>
  </si>
  <si>
    <t>F2S</t>
  </si>
  <si>
    <t>FIGURES DE SKILLS</t>
  </si>
  <si>
    <t>28760676076</t>
  </si>
  <si>
    <t>92091761400017</t>
  </si>
  <si>
    <t>434437</t>
  </si>
  <si>
    <t>01 34 18 86 80</t>
  </si>
  <si>
    <t>8 Rue EMILE SEHET</t>
  </si>
  <si>
    <t>FIDENS</t>
  </si>
  <si>
    <t>11950426895</t>
  </si>
  <si>
    <t>44325673000013</t>
  </si>
  <si>
    <t>269955</t>
  </si>
  <si>
    <t>01 46 24 30 30</t>
  </si>
  <si>
    <t>TOUR PRISMA</t>
  </si>
  <si>
    <t>4-6 Avenue D ALSACE</t>
  </si>
  <si>
    <t>FIDAL FORMATION</t>
  </si>
  <si>
    <t>11920381892</t>
  </si>
  <si>
    <t>34953736500042</t>
  </si>
  <si>
    <t>632740</t>
  </si>
  <si>
    <t>02 41 20 06 20</t>
  </si>
  <si>
    <t>Le Pole Montesquieu</t>
  </si>
  <si>
    <t>5 Rue des Basses Fouassières</t>
  </si>
  <si>
    <t>FICTIS</t>
  </si>
  <si>
    <t>FICTIS PREVENTION</t>
  </si>
  <si>
    <t>52490203949</t>
  </si>
  <si>
    <t>44437349200032</t>
  </si>
  <si>
    <t>630767</t>
  </si>
  <si>
    <t>09 52 50 11 27</t>
  </si>
  <si>
    <t>73100 MOUXY</t>
  </si>
  <si>
    <t>1 Chemin DES CHARMILLES</t>
  </si>
  <si>
    <t>FICHOT JULIEN</t>
  </si>
  <si>
    <t>84730184373</t>
  </si>
  <si>
    <t>42106534300061</t>
  </si>
  <si>
    <t>508494</t>
  </si>
  <si>
    <t>0553200801</t>
  </si>
  <si>
    <t>Lieu dit " MAGDELEINE"</t>
  </si>
  <si>
    <t>FICAS MR BROUILLON CLAUDE</t>
  </si>
  <si>
    <t>72470030647</t>
  </si>
  <si>
    <t>38881623300026</t>
  </si>
  <si>
    <t>659873</t>
  </si>
  <si>
    <t>FI SCIENCE</t>
  </si>
  <si>
    <t>FI SCIENCE FORMATION ET INTERVENTION PAR LA SCIENCE</t>
  </si>
  <si>
    <t>11922170392</t>
  </si>
  <si>
    <t>82400731400019</t>
  </si>
  <si>
    <t>597685</t>
  </si>
  <si>
    <t>02 43 78 93 10</t>
  </si>
  <si>
    <t>TECHNOPARC DES HEURES</t>
  </si>
  <si>
    <t>Chemin DES BOEUFS</t>
  </si>
  <si>
    <t>FFSA ACADEMY - AUTO SPORT ACADEMY</t>
  </si>
  <si>
    <t>52720108972</t>
  </si>
  <si>
    <t>39529035600025</t>
  </si>
  <si>
    <t>524736</t>
  </si>
  <si>
    <t>06 85 68 63 64</t>
  </si>
  <si>
    <t>38510 MORESTEL</t>
  </si>
  <si>
    <t>165 Chemin DES MURIERS</t>
  </si>
  <si>
    <t>FFADL</t>
  </si>
  <si>
    <t>FFADL - FORMATION FUNERAIRE AROTCARENA DOMINIQUE LAURENCE</t>
  </si>
  <si>
    <t>82730146173</t>
  </si>
  <si>
    <t>75019897000022</t>
  </si>
  <si>
    <t>654670</t>
  </si>
  <si>
    <t>42720 POUILLY SOUS CHARLIEU</t>
  </si>
  <si>
    <t>233 Rue DE LA REPUBLIQUE</t>
  </si>
  <si>
    <t>FF FORMATIONS</t>
  </si>
  <si>
    <t>84420355142</t>
  </si>
  <si>
    <t>89821219600015</t>
  </si>
  <si>
    <t>231423</t>
  </si>
  <si>
    <t>05 57 26 92 10</t>
  </si>
  <si>
    <t>5 Rue Pierre Dignac</t>
  </si>
  <si>
    <t>FEU VERT FORMATION</t>
  </si>
  <si>
    <t>72330032733</t>
  </si>
  <si>
    <t>32358961400011</t>
  </si>
  <si>
    <t>583110</t>
  </si>
  <si>
    <t>18 Avenue GUSTAVE EIFFEL</t>
  </si>
  <si>
    <t>FEU VERT  FORMATION PESSAC</t>
  </si>
  <si>
    <t>FEU VERT  FORMATION - MR GUINOT</t>
  </si>
  <si>
    <t>32358961400029</t>
  </si>
  <si>
    <t>535886</t>
  </si>
  <si>
    <t>PALAIS DE L'ANCIEN ARCHEVEQUE</t>
  </si>
  <si>
    <t>Place MARTYRS DE LA RESISTANCE</t>
  </si>
  <si>
    <t>FESTI INT ART LYRIQ ACADE EUR MUSIQ AIX</t>
  </si>
  <si>
    <t>FESTIVAL INTERNATIONAL D'ART LYRIQUE ET L'ACADEMIE EUROPEENNE DE MUSIQUE D'AIX EN PROVENCE</t>
  </si>
  <si>
    <t>93130826613</t>
  </si>
  <si>
    <t>41183169600017</t>
  </si>
  <si>
    <t>593321</t>
  </si>
  <si>
    <t>0388055590</t>
  </si>
  <si>
    <t>19A Route de Bischwiller</t>
  </si>
  <si>
    <t>FESIP - PROFORMASEC HAGUENAU</t>
  </si>
  <si>
    <t>FESIP - PROFORMASEC</t>
  </si>
  <si>
    <t>42670532867</t>
  </si>
  <si>
    <t>80165080500022</t>
  </si>
  <si>
    <t>675258</t>
  </si>
  <si>
    <t>84150 JONQUIERES</t>
  </si>
  <si>
    <t>77 Avenue DE LA LIBERATION</t>
  </si>
  <si>
    <t>FERRUCCI SABINE</t>
  </si>
  <si>
    <t>FERRUCCI SABINE - ATTRAPE MA MAIN</t>
  </si>
  <si>
    <t>93840454784</t>
  </si>
  <si>
    <t>88495907300013</t>
  </si>
  <si>
    <t>647172</t>
  </si>
  <si>
    <t>01 49 54 28 00</t>
  </si>
  <si>
    <t>28 Rue de l'Abbé Grégoire</t>
  </si>
  <si>
    <t>FERRANDI CCI PARIS IDF EDUCATION</t>
  </si>
  <si>
    <t>11756132775</t>
  </si>
  <si>
    <t>88936649800034</t>
  </si>
  <si>
    <t>545922</t>
  </si>
  <si>
    <t>0556523474</t>
  </si>
  <si>
    <t>4 Rue Condillac</t>
  </si>
  <si>
    <t>21/06/2016</t>
  </si>
  <si>
    <t>FERRAND JACQUES</t>
  </si>
  <si>
    <t>72330452333</t>
  </si>
  <si>
    <t>41494696200019</t>
  </si>
  <si>
    <t>561540</t>
  </si>
  <si>
    <t>09 81 71 97 81</t>
  </si>
  <si>
    <t>77400 GOUVERNES</t>
  </si>
  <si>
    <t>16 bis Rue FONTAINE</t>
  </si>
  <si>
    <t>FERNANDEZ-VELIZ LAURA</t>
  </si>
  <si>
    <t>FERNANDEZ-VELIZ LAURA - LAURA TRADUCTION</t>
  </si>
  <si>
    <t>11770554277</t>
  </si>
  <si>
    <t>53314900100018</t>
  </si>
  <si>
    <t>369410</t>
  </si>
  <si>
    <t>06 03 01 33 11</t>
  </si>
  <si>
    <t>7 bis Allée du Golf</t>
  </si>
  <si>
    <t>FERNANDEZ SUAREZ NADINE</t>
  </si>
  <si>
    <t>FERNANDEZ SUAREZ NADINE - LATITUDE</t>
  </si>
  <si>
    <t>72330718933</t>
  </si>
  <si>
    <t>39891941500040</t>
  </si>
  <si>
    <t>515231</t>
  </si>
  <si>
    <t>0623378234</t>
  </si>
  <si>
    <t>85490 BENET</t>
  </si>
  <si>
    <t>AZIRE</t>
  </si>
  <si>
    <t>40 Rue ALFRED ROUX</t>
  </si>
  <si>
    <t>FERNANDES IVONE</t>
  </si>
  <si>
    <t>FERNANDES IVONE AZIRE</t>
  </si>
  <si>
    <t>52850181285</t>
  </si>
  <si>
    <t>53944162600014</t>
  </si>
  <si>
    <t>622412</t>
  </si>
  <si>
    <t>64300 LAA MONDRANS</t>
  </si>
  <si>
    <t>104 Chemin TACHON</t>
  </si>
  <si>
    <t>FERNANDES COZ GHISLAINE</t>
  </si>
  <si>
    <t>75640424764</t>
  </si>
  <si>
    <t>81979208600012</t>
  </si>
  <si>
    <t>455842</t>
  </si>
  <si>
    <t>06 76 33 89 84</t>
  </si>
  <si>
    <t>5 Rue ZOLA</t>
  </si>
  <si>
    <t>FERMON FREDERIC</t>
  </si>
  <si>
    <t>FERMON FREDERIC GP FORMATION</t>
  </si>
  <si>
    <t>31590674859</t>
  </si>
  <si>
    <t>50214991700044</t>
  </si>
  <si>
    <t>667511</t>
  </si>
  <si>
    <t>06 92 19 65 71</t>
  </si>
  <si>
    <t>24 Rue velio</t>
  </si>
  <si>
    <t>FERBLANTIER CINDY</t>
  </si>
  <si>
    <t>FERBLANTIER CINDY - CF COMMUNICATION&amp;FORMATION</t>
  </si>
  <si>
    <t>04973243897</t>
  </si>
  <si>
    <t>51982185400014</t>
  </si>
  <si>
    <t>645412</t>
  </si>
  <si>
    <t>06 67 33 52 13</t>
  </si>
  <si>
    <t>28 Rue des mesanges</t>
  </si>
  <si>
    <t>FERAH HAMID</t>
  </si>
  <si>
    <t>27890157489</t>
  </si>
  <si>
    <t>88520539300014</t>
  </si>
  <si>
    <t>555241</t>
  </si>
  <si>
    <t>04 66 24 79 39</t>
  </si>
  <si>
    <t>30430 MEJANNES LE CLAP</t>
  </si>
  <si>
    <t>zae LES CATANANCHES</t>
  </si>
  <si>
    <t>50 Rue DES PERDRIX</t>
  </si>
  <si>
    <t>FER A MODELER</t>
  </si>
  <si>
    <t>76300421730</t>
  </si>
  <si>
    <t>83447286200012</t>
  </si>
  <si>
    <t>505250</t>
  </si>
  <si>
    <t>01 30 68 44 12</t>
  </si>
  <si>
    <t>1 Rue DU MARECHAL DE LATTRE DE TASSIGNY</t>
  </si>
  <si>
    <t>FENWICK LINDE</t>
  </si>
  <si>
    <t>11788202378</t>
  </si>
  <si>
    <t>34893638600526</t>
  </si>
  <si>
    <t>622059</t>
  </si>
  <si>
    <t>06 63 00 68 59</t>
  </si>
  <si>
    <t>192 Allée COMPAGNIE DES TRAMWAYS</t>
  </si>
  <si>
    <t>FENOT VALERIE</t>
  </si>
  <si>
    <t>FENOT VALERIE - CONSEIL ET FORMATION</t>
  </si>
  <si>
    <t>84730197573</t>
  </si>
  <si>
    <t>42392173300030</t>
  </si>
  <si>
    <t>528638</t>
  </si>
  <si>
    <t>02 62 38 15 45</t>
  </si>
  <si>
    <t>Immeuble L Atrium</t>
  </si>
  <si>
    <t>71 Route De La Ligne Paradis</t>
  </si>
  <si>
    <t>FENIX CONSULTING ST PIERRE</t>
  </si>
  <si>
    <t>FENIX CONSULTING</t>
  </si>
  <si>
    <t>98970302097</t>
  </si>
  <si>
    <t>48403989600044</t>
  </si>
  <si>
    <t>446737</t>
  </si>
  <si>
    <t>06 70 02 87 70</t>
  </si>
  <si>
    <t>71 Rue FRANCOIS PEISSEL</t>
  </si>
  <si>
    <t>19/07/2012</t>
  </si>
  <si>
    <t>FENEROL FRANCOIS-XAVIER</t>
  </si>
  <si>
    <t>82690608869</t>
  </si>
  <si>
    <t>40766281600054</t>
  </si>
  <si>
    <t>615262</t>
  </si>
  <si>
    <t>0478307448</t>
  </si>
  <si>
    <t>15 bis Rue René Leynaud</t>
  </si>
  <si>
    <t>ASSOCIATION FRISSE</t>
  </si>
  <si>
    <t>FEMMES REDUCTION RISQUES SEXUALITE - FRISSE</t>
  </si>
  <si>
    <t>82690934769</t>
  </si>
  <si>
    <t>48033514000012</t>
  </si>
  <si>
    <t>669210</t>
  </si>
  <si>
    <t>15 Allée Camille Claudel</t>
  </si>
  <si>
    <t>FEMMES ENOV</t>
  </si>
  <si>
    <t>76341101834</t>
  </si>
  <si>
    <t>84290440100010</t>
  </si>
  <si>
    <t>648280</t>
  </si>
  <si>
    <t>06 32 73 39 30</t>
  </si>
  <si>
    <t>FAM</t>
  </si>
  <si>
    <t>FEMMES ACTIVES MOUV' - FAM</t>
  </si>
  <si>
    <t>76341020734</t>
  </si>
  <si>
    <t>51244372200040</t>
  </si>
  <si>
    <t>497459</t>
  </si>
  <si>
    <t>06 50 71 41 21</t>
  </si>
  <si>
    <t>63270 YRONDE ET BURON</t>
  </si>
  <si>
    <t>3 Rue DU MAS</t>
  </si>
  <si>
    <t>FELTZ PIERRE FORMATION CONSEIL</t>
  </si>
  <si>
    <t>83630410963</t>
  </si>
  <si>
    <t>52423615500015</t>
  </si>
  <si>
    <t>632661</t>
  </si>
  <si>
    <t>47320 LAFITTE SUR LOT</t>
  </si>
  <si>
    <t>MADAME CASSANY GAELLE MATALY</t>
  </si>
  <si>
    <t>599 Chemin de la tuilerie</t>
  </si>
  <si>
    <t>FELTRIN CASSANY GAELLE</t>
  </si>
  <si>
    <t>75470156047</t>
  </si>
  <si>
    <t>85263681000016</t>
  </si>
  <si>
    <t>610409</t>
  </si>
  <si>
    <t>03 83 96 23 23</t>
  </si>
  <si>
    <t>BP 41040</t>
  </si>
  <si>
    <t>3 Rue de la Moselotte</t>
  </si>
  <si>
    <t>FELIX INFORMATIQUE LAXOU</t>
  </si>
  <si>
    <t>FELIX INFORMATIQUE</t>
  </si>
  <si>
    <t>41540267554</t>
  </si>
  <si>
    <t>41780667600025</t>
  </si>
  <si>
    <t>632132</t>
  </si>
  <si>
    <t>06 96 79 31 92</t>
  </si>
  <si>
    <t>3 Rue SIMON COTTRELL</t>
  </si>
  <si>
    <t>FELICITE JACKY</t>
  </si>
  <si>
    <t>FELICITE JACKY - IIKON STUDIO GRAPHIQUE</t>
  </si>
  <si>
    <t>97970186197</t>
  </si>
  <si>
    <t>43312495500033</t>
  </si>
  <si>
    <t>625681</t>
  </si>
  <si>
    <t>06 82 21 61 74</t>
  </si>
  <si>
    <t>38 Boulevard Des Hortes</t>
  </si>
  <si>
    <t>FELDENKRAIS EDUCATION</t>
  </si>
  <si>
    <t>84150321715</t>
  </si>
  <si>
    <t>84176842700012</t>
  </si>
  <si>
    <t>501426</t>
  </si>
  <si>
    <t>0325800864</t>
  </si>
  <si>
    <t>126 Rue GÉNÉRAL DE GAULLE</t>
  </si>
  <si>
    <t>FEEP ENTREPRISES</t>
  </si>
  <si>
    <t>21100049910</t>
  </si>
  <si>
    <t>44000287100026</t>
  </si>
  <si>
    <t>424535</t>
  </si>
  <si>
    <t>01 56 59 33 00</t>
  </si>
  <si>
    <t>45-47 Boulevard Paul Vaillant Couturier</t>
  </si>
  <si>
    <t>FEEL EUROPE FORMATION - FER</t>
  </si>
  <si>
    <t>11940683094</t>
  </si>
  <si>
    <t>49510409300044</t>
  </si>
  <si>
    <t>598367</t>
  </si>
  <si>
    <t>02 43 75 18 77</t>
  </si>
  <si>
    <t>41 Rue DES ACACIAS</t>
  </si>
  <si>
    <t>FEECS</t>
  </si>
  <si>
    <t>52720123872</t>
  </si>
  <si>
    <t>50324707400019</t>
  </si>
  <si>
    <t>682366</t>
  </si>
  <si>
    <t>14 Rue MAL GALLIENI</t>
  </si>
  <si>
    <t>FEE DE BEAUX REVES</t>
  </si>
  <si>
    <t>11788543478</t>
  </si>
  <si>
    <t>87913612500017</t>
  </si>
  <si>
    <t>626284</t>
  </si>
  <si>
    <t>0670914446</t>
  </si>
  <si>
    <t>23 Rue DE PLAN GIRARD</t>
  </si>
  <si>
    <t>FEDERIS SANTE</t>
  </si>
  <si>
    <t>76341082734</t>
  </si>
  <si>
    <t>88939807900018</t>
  </si>
  <si>
    <t>589810</t>
  </si>
  <si>
    <t>03 80 25 95 45</t>
  </si>
  <si>
    <t>9 Route de dijon</t>
  </si>
  <si>
    <t>FREDON BOURGOGNE</t>
  </si>
  <si>
    <t>FEDERERATION REGIONALE DEFENSE CONTRE ORGANISMES NUISIBLES - FREDON BOURGOGNE</t>
  </si>
  <si>
    <t>26210222621</t>
  </si>
  <si>
    <t>42860273400025</t>
  </si>
  <si>
    <t>613356</t>
  </si>
  <si>
    <t>01 58 03 58 58</t>
  </si>
  <si>
    <t>12 Place GEORGES POMPIDOU</t>
  </si>
  <si>
    <t>FFSPT NOISY LE GRAND</t>
  </si>
  <si>
    <t>FEDERATON FRANCAISE SPORTS POUR TOUS</t>
  </si>
  <si>
    <t>11930640593</t>
  </si>
  <si>
    <t>77565767900079</t>
  </si>
  <si>
    <t>591427</t>
  </si>
  <si>
    <t>0491598616</t>
  </si>
  <si>
    <t>10 Rue GIRARDIN</t>
  </si>
  <si>
    <t>FSGT PACA</t>
  </si>
  <si>
    <t>FEDERATION SPORTIVE ET GYMNASTIQUE DU TRAVAIL LIGUE ALPES MEDITERRANEE</t>
  </si>
  <si>
    <t>93131549413</t>
  </si>
  <si>
    <t>44539530400014</t>
  </si>
  <si>
    <t>442082</t>
  </si>
  <si>
    <t>01 43 38 50 57</t>
  </si>
  <si>
    <t>FSCF PARIS 11</t>
  </si>
  <si>
    <t>FEDERATION SPORTIVE ET CULTURE DE FRANCE DE PARIS</t>
  </si>
  <si>
    <t>11752675275</t>
  </si>
  <si>
    <t>78471425500022</t>
  </si>
  <si>
    <t>523367</t>
  </si>
  <si>
    <t>01 43 90 64 90</t>
  </si>
  <si>
    <t>5 Rue MAURICE GRANDCOING</t>
  </si>
  <si>
    <t>FEDERATION SPORTIVE DES ASPTT  IVRY SUR SEINE</t>
  </si>
  <si>
    <t>FEDERATION SPORTIVE DES ASPTT</t>
  </si>
  <si>
    <t>11940763594</t>
  </si>
  <si>
    <t>78430878500053</t>
  </si>
  <si>
    <t>309205</t>
  </si>
  <si>
    <t>01 48 05 55 54</t>
  </si>
  <si>
    <t>6 Rue du Chemin Vert</t>
  </si>
  <si>
    <t>FEDERATION SANTE HABITAT</t>
  </si>
  <si>
    <t>11754976475</t>
  </si>
  <si>
    <t>43776264400049</t>
  </si>
  <si>
    <t>551223</t>
  </si>
  <si>
    <t>08 92 97 68 58</t>
  </si>
  <si>
    <t>103 Boulevard de Metz</t>
  </si>
  <si>
    <t>OGEC FRESC</t>
  </si>
  <si>
    <t>FEDERATION ROUBAISIENNE DE L'ENSEIGNEMENT SECONDAIRE CATHOLIQUE</t>
  </si>
  <si>
    <t>31590878459</t>
  </si>
  <si>
    <t>80443252400010</t>
  </si>
  <si>
    <t>585749</t>
  </si>
  <si>
    <t>02 97 68 25 90</t>
  </si>
  <si>
    <t>56390 GRAND CHAMP</t>
  </si>
  <si>
    <t>BP 383</t>
  </si>
  <si>
    <t>32 Rue du Géneral De Gaulle</t>
  </si>
  <si>
    <t>FAMILLES RURALES 56 GRAND CHAMP</t>
  </si>
  <si>
    <t>FEDERATION REGIONALE FAMILLES RURALES 56</t>
  </si>
  <si>
    <t>53560724856</t>
  </si>
  <si>
    <t>30518882300077</t>
  </si>
  <si>
    <t>122312</t>
  </si>
  <si>
    <t>02 38 65 48 80</t>
  </si>
  <si>
    <t>1 Rue De l'Aquitaine</t>
  </si>
  <si>
    <t>FED REG FAMILLES RURALES LA CHAPELLE ST MESMIN</t>
  </si>
  <si>
    <t>FEDERATION REGIONALE FAMILLES RURALES CENTRE VAL DU LOIRE</t>
  </si>
  <si>
    <t>24450048545</t>
  </si>
  <si>
    <t>33095643400048</t>
  </si>
  <si>
    <t>586274</t>
  </si>
  <si>
    <t>02 43 59 09 60</t>
  </si>
  <si>
    <t>CS 26151</t>
  </si>
  <si>
    <t>51 Rue du chef de Bataillon Henri Geret</t>
  </si>
  <si>
    <t>FED REGIONALE SERVICES SANTE AU TRAVAIL PAYS DE LOIRE</t>
  </si>
  <si>
    <t>FEDERATION REGIONALE DES SERVICES SANTE AU TRAVAIL PAYS DE LOIRE</t>
  </si>
  <si>
    <t>52530089153</t>
  </si>
  <si>
    <t>51317059700027</t>
  </si>
  <si>
    <t>544206</t>
  </si>
  <si>
    <t>02 99 14 30 10</t>
  </si>
  <si>
    <t>5 DE LORRAINE</t>
  </si>
  <si>
    <t>FEDERATION REGIONALE DES MJC DE BRETAGNE RENNES</t>
  </si>
  <si>
    <t>FEDERATION REGIONALE DES MJC DE BRETAGNE</t>
  </si>
  <si>
    <t>53350780035</t>
  </si>
  <si>
    <t>77775006800051</t>
  </si>
  <si>
    <t>525091</t>
  </si>
  <si>
    <t>04 50 77 97 25</t>
  </si>
  <si>
    <t>7 Chemin Jean Marie Vianney</t>
  </si>
  <si>
    <t>FEDERATION REGIONALE DES MFR ECULLY</t>
  </si>
  <si>
    <t>FEDERATION REGIONALE DES MFR</t>
  </si>
  <si>
    <t>82690986269</t>
  </si>
  <si>
    <t>30469122300156</t>
  </si>
  <si>
    <t>672907</t>
  </si>
  <si>
    <t>05 63 57 55 09</t>
  </si>
  <si>
    <t>14 Place Du Lavoir Fr Mfr Occitanie</t>
  </si>
  <si>
    <t>FR MFR OCCITANIE BRENS</t>
  </si>
  <si>
    <t>FEDERATION REGIONALE DES MAISONS FAMILIALES RURALES D'OCCITANIE</t>
  </si>
  <si>
    <t>76810156881</t>
  </si>
  <si>
    <t>84404398400013</t>
  </si>
  <si>
    <t>530669</t>
  </si>
  <si>
    <t>0299546315</t>
  </si>
  <si>
    <t>CS 56520</t>
  </si>
  <si>
    <t>73 Rue de Saint Brieuc</t>
  </si>
  <si>
    <t>FRCUMA OUEST</t>
  </si>
  <si>
    <t>FEDERATION REGIONALE DES CUMA OUEST</t>
  </si>
  <si>
    <t>53350592035</t>
  </si>
  <si>
    <t>33993865600016</t>
  </si>
  <si>
    <t>607101</t>
  </si>
  <si>
    <t>0467062340</t>
  </si>
  <si>
    <t>Maison Des Agriculteurs</t>
  </si>
  <si>
    <t>MAS DE SAPORTA</t>
  </si>
  <si>
    <t>FR CIVAM OCCITANIE</t>
  </si>
  <si>
    <t>FEDERATION REGIONALE DES CIVAM D'OCCITANIE - FR CIVAM OCCITANIE</t>
  </si>
  <si>
    <t>91340713834</t>
  </si>
  <si>
    <t>39539291300038</t>
  </si>
  <si>
    <t>684132</t>
  </si>
  <si>
    <t>03 91 20 74 49</t>
  </si>
  <si>
    <t>32 Rue D Achicourt</t>
  </si>
  <si>
    <t>FRCIDFF HAUTS DE FRANCE ARRAS</t>
  </si>
  <si>
    <t>FEDERATION REGIONALE DES CIDDF HAUTS DE FRANCE</t>
  </si>
  <si>
    <t>32620344362</t>
  </si>
  <si>
    <t>83846953400039</t>
  </si>
  <si>
    <t>485457</t>
  </si>
  <si>
    <t>02 47 37 69 85</t>
  </si>
  <si>
    <t>10 Boulevard DES TONELLES</t>
  </si>
  <si>
    <t>FRAPS CENTRE</t>
  </si>
  <si>
    <t>FEDERATION REGIONALE DES ACTEURS EN PROMOTION DE LA SANTE</t>
  </si>
  <si>
    <t>24370263537</t>
  </si>
  <si>
    <t>49282330700011</t>
  </si>
  <si>
    <t>621419</t>
  </si>
  <si>
    <t>04 37 43 40 70</t>
  </si>
  <si>
    <t>Industrielle Champ Dollin</t>
  </si>
  <si>
    <t>2 Allée du Lazio</t>
  </si>
  <si>
    <t>FREDON AUVERGNE RHONE ALPES ST PRIEST</t>
  </si>
  <si>
    <t>FEDERATION REGIONALE DEFENSE CONTRE LES ORGANISMES NUISIBLES - FREDON AURA</t>
  </si>
  <si>
    <t>82690874369</t>
  </si>
  <si>
    <t>39228359400035</t>
  </si>
  <si>
    <t>579762</t>
  </si>
  <si>
    <t>05 61 43 78 52</t>
  </si>
  <si>
    <t>BP 65714</t>
  </si>
  <si>
    <t>FERREPSY GIP</t>
  </si>
  <si>
    <t>FEDERATION REGIONALE DE RECHERCHE EN PSYCHIATRIE ET SANTE MENTALE</t>
  </si>
  <si>
    <t>76310892931</t>
  </si>
  <si>
    <t>13002324500017</t>
  </si>
  <si>
    <t>512850</t>
  </si>
  <si>
    <t>04 90 27 26 70</t>
  </si>
  <si>
    <t>39 Rue Alexandre Blanc</t>
  </si>
  <si>
    <t>FREDON PACA</t>
  </si>
  <si>
    <t>FEDERATION REGIONALE DE DEFENSE CONTRE LES ORGANISMES NUISIBLES PACA</t>
  </si>
  <si>
    <t>93840310084</t>
  </si>
  <si>
    <t>39396208900024</t>
  </si>
  <si>
    <t>466311</t>
  </si>
  <si>
    <t>02 31 46 96 50</t>
  </si>
  <si>
    <t>bat A</t>
  </si>
  <si>
    <t>4 Place De Boston</t>
  </si>
  <si>
    <t>FREDON NORMANDIE</t>
  </si>
  <si>
    <t>FEDERATION REGIONALE DE DEFENSE CONTRE LES ORGANISMES NUISIBLES NORMANDIE</t>
  </si>
  <si>
    <t>25140229714</t>
  </si>
  <si>
    <t>42086946300026</t>
  </si>
  <si>
    <t>529126</t>
  </si>
  <si>
    <t>03 21 08 62 90</t>
  </si>
  <si>
    <t>62750 LOOS EN GOHELLE</t>
  </si>
  <si>
    <t>Zal Du Grand Mont - BP 74</t>
  </si>
  <si>
    <t>21 Rue HENRI BECQUEREL</t>
  </si>
  <si>
    <t>FREDON NORD PAS DE CALAIS LOOS EN GOHELLE</t>
  </si>
  <si>
    <t>FEDERATION REGIONALE DE DEFENSE CONTRE LES ORGANISMES NUISIBLES NORD PAS DE CALAIS</t>
  </si>
  <si>
    <t>31620194162</t>
  </si>
  <si>
    <t>78371457900035</t>
  </si>
  <si>
    <t>568752</t>
  </si>
  <si>
    <t>01 56 30 00 21</t>
  </si>
  <si>
    <t>91160 CHAMPLAN</t>
  </si>
  <si>
    <t>16 bis Rue de Paris</t>
  </si>
  <si>
    <t>FREDON ILE DE FRANCE</t>
  </si>
  <si>
    <t>FEDERATION REGIONALE DE DEFENSE CONTRE LES ORGANISMES NUISIBLES EN ILE DE FRANCE</t>
  </si>
  <si>
    <t>11940748894</t>
  </si>
  <si>
    <t>44361417700022</t>
  </si>
  <si>
    <t>559234</t>
  </si>
  <si>
    <t>03 26 77 36 70</t>
  </si>
  <si>
    <t>2 Esplanade ROLAND GARROS</t>
  </si>
  <si>
    <t>02/03/2017</t>
  </si>
  <si>
    <t>FREDON GRAND EST</t>
  </si>
  <si>
    <t>FEDERATION REGIONALE DE DEFENSE CONTRE LES ORGANISMES NUISIBLES</t>
  </si>
  <si>
    <t>21510126951</t>
  </si>
  <si>
    <t>44040917500013</t>
  </si>
  <si>
    <t>591786</t>
  </si>
  <si>
    <t>05 56 81 37 70</t>
  </si>
  <si>
    <t>347 Avenue THIERS</t>
  </si>
  <si>
    <t>06/11/2018</t>
  </si>
  <si>
    <t>FRAB NOUVELLE AQUITAINE BORDEAUX</t>
  </si>
  <si>
    <t>FEDERATION REGIONALE D'AGRICULTURE BIOLOGIQUE NOUVELLE AQUITAINE - FRAB NA</t>
  </si>
  <si>
    <t>75331050733</t>
  </si>
  <si>
    <t>82081505800061</t>
  </si>
  <si>
    <t>608853</t>
  </si>
  <si>
    <t>04 78 89 50 61</t>
  </si>
  <si>
    <t>49 Avenue Marcellin Berthelot</t>
  </si>
  <si>
    <t>MFPF VIENNE</t>
  </si>
  <si>
    <t>FEDERATION REGIONALE AUVERGNE RHONE ALPES MFPF</t>
  </si>
  <si>
    <t>84691573969</t>
  </si>
  <si>
    <t>77990480400043</t>
  </si>
  <si>
    <t>604586</t>
  </si>
  <si>
    <t>0491025720</t>
  </si>
  <si>
    <t>5/7 Boulevard PONS</t>
  </si>
  <si>
    <t>FEDERATION REGION METIERS ET BATIMENT</t>
  </si>
  <si>
    <t>93130699013</t>
  </si>
  <si>
    <t>78296445600019</t>
  </si>
  <si>
    <t>635418</t>
  </si>
  <si>
    <t>60610 LACROIX ST OUEN</t>
  </si>
  <si>
    <t>666 Les Longues Rayes</t>
  </si>
  <si>
    <t>FEPAM LACROIX ST OUEN</t>
  </si>
  <si>
    <t>FEDERATION PROFESSIONNELLE DES METIERS DE L ARME ET DE LA MUNITION DE CHASSE ET DE TIR</t>
  </si>
  <si>
    <t>82420251642</t>
  </si>
  <si>
    <t>75379425400031</t>
  </si>
  <si>
    <t>654176</t>
  </si>
  <si>
    <t>02 31 93 24 24</t>
  </si>
  <si>
    <t>4-6 Rue Ferdinand BUISSON</t>
  </si>
  <si>
    <t>FPSR</t>
  </si>
  <si>
    <t>FEDERATION PREPARATION SUITE RECLASSEMENT</t>
  </si>
  <si>
    <t>25140072214</t>
  </si>
  <si>
    <t>31947255100047</t>
  </si>
  <si>
    <t>661855</t>
  </si>
  <si>
    <t>c/o Renner Wildner Bauer Rechtsanwälte</t>
  </si>
  <si>
    <t>11/DG Gonzagagasse</t>
  </si>
  <si>
    <t>FESN</t>
  </si>
  <si>
    <t>FEDERATION OF THE EUROPEAN SOCIETY OF NEUROPSYCHOLOGY</t>
  </si>
  <si>
    <t>620348</t>
  </si>
  <si>
    <t>36 70 360 0304</t>
  </si>
  <si>
    <t>SUISSE - ST. GALLEN</t>
  </si>
  <si>
    <t>c/o Ostschweizerische Revisionsgesellschaft AG</t>
  </si>
  <si>
    <t>Spisergasse 9A</t>
  </si>
  <si>
    <t>FESSH</t>
  </si>
  <si>
    <t>FEDERATION OF EUROPEAN SOCIETIES FOR SURGERY OF THE HAND</t>
  </si>
  <si>
    <t>584496</t>
  </si>
  <si>
    <t>33 2 545 04 06</t>
  </si>
  <si>
    <t>11 Rue D'EGMONT</t>
  </si>
  <si>
    <t>FENS</t>
  </si>
  <si>
    <t>FEDERATION OF EUROPEAN NEUROSCIENCE SOCIETIES</t>
  </si>
  <si>
    <t>572949</t>
  </si>
  <si>
    <t>ROYAUME-UNI - WRESXHAM</t>
  </si>
  <si>
    <t>Moneypenny House</t>
  </si>
  <si>
    <t>1 Western Gateway</t>
  </si>
  <si>
    <t>FEMS</t>
  </si>
  <si>
    <t>FEDERATION OF EUROPEAN MICROBIOLOGICAL SOCIETIES</t>
  </si>
  <si>
    <t>656987</t>
  </si>
  <si>
    <t>1 414 359 1670</t>
  </si>
  <si>
    <t>ETATS UNIS - MENOMONEE</t>
  </si>
  <si>
    <t>N83 W13410 Leon Road</t>
  </si>
  <si>
    <t>FOCIS</t>
  </si>
  <si>
    <t>FEDERATION OF CLINICAL IMMUNOLOGY SOCIETIES</t>
  </si>
  <si>
    <t>629479</t>
  </si>
  <si>
    <t>1 301 634 7010</t>
  </si>
  <si>
    <t>SRC OFFICE</t>
  </si>
  <si>
    <t>PO BOX 2288</t>
  </si>
  <si>
    <t>FASEB</t>
  </si>
  <si>
    <t>FEDERATION OF AMERICAN SOCIETIES FOR EXPERIMENTAL BIOLOGY</t>
  </si>
  <si>
    <t>614555</t>
  </si>
  <si>
    <t>04 50 52 30 00</t>
  </si>
  <si>
    <t>3 Avenue de la plaine</t>
  </si>
  <si>
    <t>FOL</t>
  </si>
  <si>
    <t>FEDERATION OEUVRES LAIQUES HAUTE SAVOIE</t>
  </si>
  <si>
    <t>82740273074</t>
  </si>
  <si>
    <t>77565450200100</t>
  </si>
  <si>
    <t>406399</t>
  </si>
  <si>
    <t>01 40 33 12 14</t>
  </si>
  <si>
    <t>75 Boulevard MACDONALD</t>
  </si>
  <si>
    <t>FNSF PARIS</t>
  </si>
  <si>
    <t>FEDERATION NATIONALE SOLIDARITE FEMMES - FNSF</t>
  </si>
  <si>
    <t>11753972175</t>
  </si>
  <si>
    <t>32534704500057</t>
  </si>
  <si>
    <t>510981</t>
  </si>
  <si>
    <t>01 42 66 18 19</t>
  </si>
  <si>
    <t>34 bis Rue Vignon</t>
  </si>
  <si>
    <t>FDNE PARIS 9</t>
  </si>
  <si>
    <t>FEDERATION NATIONALE POUR LE DROIT DE L'ENTREPRISE</t>
  </si>
  <si>
    <t>91340001934</t>
  </si>
  <si>
    <t>77558925200045</t>
  </si>
  <si>
    <t>594635</t>
  </si>
  <si>
    <t>01 49 23 18 18</t>
  </si>
  <si>
    <t>32 Rue BREGUET</t>
  </si>
  <si>
    <t>FNSPF</t>
  </si>
  <si>
    <t>FEDERATION NATIONALE DES SAPEURS POMPIERS DE FRANCE</t>
  </si>
  <si>
    <t>11754710775</t>
  </si>
  <si>
    <t>78445019900020</t>
  </si>
  <si>
    <t>6464</t>
  </si>
  <si>
    <t>05843</t>
  </si>
  <si>
    <t>01 44 63 88 86</t>
  </si>
  <si>
    <t>27 Rue Des Bluets</t>
  </si>
  <si>
    <t>FNO FORM</t>
  </si>
  <si>
    <t>FEDERATION NATIONALE DES ORTHOPHONISTES</t>
  </si>
  <si>
    <t>11755121975</t>
  </si>
  <si>
    <t>79868639000021</t>
  </si>
  <si>
    <t>84888</t>
  </si>
  <si>
    <t>01 55 43 09 09</t>
  </si>
  <si>
    <t>8 Rue Fallempin</t>
  </si>
  <si>
    <t>FNEHAD</t>
  </si>
  <si>
    <t>FEDERATION NATIONALE DES ETABLISSEMENTS D'HOSPITALISATION A DOMICILE</t>
  </si>
  <si>
    <t>11753782375</t>
  </si>
  <si>
    <t>39029099700050</t>
  </si>
  <si>
    <t>288986</t>
  </si>
  <si>
    <t>01 47 53 62 70</t>
  </si>
  <si>
    <t>180 bis Rue DE GRENELLE</t>
  </si>
  <si>
    <t>FNEPE PARIS</t>
  </si>
  <si>
    <t>FEDERATION NATIONALE DES ECOLES DES PARENTS ET DES EDUCATEURS PARIS</t>
  </si>
  <si>
    <t>11756494475</t>
  </si>
  <si>
    <t>31386259100036</t>
  </si>
  <si>
    <t>472815</t>
  </si>
  <si>
    <t>02042</t>
  </si>
  <si>
    <t>0681961890</t>
  </si>
  <si>
    <t>77 Rue Des Plantes</t>
  </si>
  <si>
    <t>FNCGM</t>
  </si>
  <si>
    <t>FEDERATION NATIONALE DES COLLEGES GYNECOLOGIE MEDICAL</t>
  </si>
  <si>
    <t>11755804275</t>
  </si>
  <si>
    <t>41942217500069</t>
  </si>
  <si>
    <t>267</t>
  </si>
  <si>
    <t>05826</t>
  </si>
  <si>
    <t>01 42 38 20 71</t>
  </si>
  <si>
    <t>36-40 Rue de Romainville</t>
  </si>
  <si>
    <t>FDCMPP</t>
  </si>
  <si>
    <t>FEDERATION NATIONALE DES CENTRES MEDICO PSYCHO PEDAGOGIQUES</t>
  </si>
  <si>
    <t>11750003875</t>
  </si>
  <si>
    <t>38898407200016</t>
  </si>
  <si>
    <t>627033</t>
  </si>
  <si>
    <t>7 Rue du Jura</t>
  </si>
  <si>
    <t>CIDFF</t>
  </si>
  <si>
    <t>FEDERATION NATIONALE DES CENTRES D'INFORMATION SUR LES DROITS DES FEMMES ET DES FAMILLES</t>
  </si>
  <si>
    <t>11750710475</t>
  </si>
  <si>
    <t>78431527700037</t>
  </si>
  <si>
    <t>42304</t>
  </si>
  <si>
    <t>01365</t>
  </si>
  <si>
    <t>01 71 18 14 50</t>
  </si>
  <si>
    <t>FNCLCC</t>
  </si>
  <si>
    <t>FEDERATION NATIONALE DES CENTRES DE LUTTE CONTRE LE CANCER</t>
  </si>
  <si>
    <t>11750424175</t>
  </si>
  <si>
    <t>31455913900014</t>
  </si>
  <si>
    <t>397799</t>
  </si>
  <si>
    <t>04721</t>
  </si>
  <si>
    <t>01 49 71 55 30</t>
  </si>
  <si>
    <t>3 Rue VERGNIAUD</t>
  </si>
  <si>
    <t>FNADEPA</t>
  </si>
  <si>
    <t>FEDERATION NATIONALE DES ASSOCIATIONS DE DIRECTEURS D'ETABLISSEMENTS ET SERVICES POUR PERSONNES AGEES</t>
  </si>
  <si>
    <t>11930579593</t>
  </si>
  <si>
    <t>35115943900055</t>
  </si>
  <si>
    <t>223086</t>
  </si>
  <si>
    <t>03173</t>
  </si>
  <si>
    <t>118/130 Avenue Jean-Jaurès</t>
  </si>
  <si>
    <t>FNAAS</t>
  </si>
  <si>
    <t>FEDERATION NATIONALE DES ASSOCIATIONS D'AIDES-SOIGNANTS</t>
  </si>
  <si>
    <t>11755312575</t>
  </si>
  <si>
    <t>39835763200031</t>
  </si>
  <si>
    <t>503654</t>
  </si>
  <si>
    <t>02 41 20 45 16</t>
  </si>
  <si>
    <t>85 Boulevard Germaine Tillion</t>
  </si>
  <si>
    <t>FNARS PAYS DE LA LOIRE</t>
  </si>
  <si>
    <t>FEDERATION NATIONALE DES ASSOCIATIONS D'ACCUEIL ET DE REINSERTION SOCIALE</t>
  </si>
  <si>
    <t>52490202249</t>
  </si>
  <si>
    <t>35254677400071</t>
  </si>
  <si>
    <t>118620</t>
  </si>
  <si>
    <t>02 99 31 83 42</t>
  </si>
  <si>
    <t>CENTRE HOSPITALIER PONTCHAILLOU</t>
  </si>
  <si>
    <t>FNAPH</t>
  </si>
  <si>
    <t>FEDERATION NATIONALE DES AMICALES DU PERSONNEL HOSPITALIER</t>
  </si>
  <si>
    <t>53351202735</t>
  </si>
  <si>
    <t>39382969200044</t>
  </si>
  <si>
    <t>464004</t>
  </si>
  <si>
    <t>01 43 28 04 79</t>
  </si>
  <si>
    <t>61170 ST LEGER SUR SARTHE</t>
  </si>
  <si>
    <t>Cour Marcel</t>
  </si>
  <si>
    <t>FENTAC</t>
  </si>
  <si>
    <t>FEDERATION NATIONALE DE THERAPIE AVEC LE CHEVAL</t>
  </si>
  <si>
    <t>28610115061</t>
  </si>
  <si>
    <t>40886283700031</t>
  </si>
  <si>
    <t>372171</t>
  </si>
  <si>
    <t>01 40 86 12 66</t>
  </si>
  <si>
    <t>Tour Essor</t>
  </si>
  <si>
    <t>06/10/2017</t>
  </si>
  <si>
    <t>FNPC PANTIN</t>
  </si>
  <si>
    <t>FEDERATION NATIONALE DE PROTECTION CIVILE PANTIN</t>
  </si>
  <si>
    <t>11921576392</t>
  </si>
  <si>
    <t>78538868700044</t>
  </si>
  <si>
    <t>160647</t>
  </si>
  <si>
    <t>02795</t>
  </si>
  <si>
    <t>01 40 43 30 30</t>
  </si>
  <si>
    <t>255 Rue DE VAUGIRARD</t>
  </si>
  <si>
    <t>FNMF</t>
  </si>
  <si>
    <t>FEDERATION NATIONALE DE LA MUTUALITE FRANCAISE</t>
  </si>
  <si>
    <t>11750027775</t>
  </si>
  <si>
    <t>30442624000426</t>
  </si>
  <si>
    <t>479895</t>
  </si>
  <si>
    <t>02 31 46 87 87</t>
  </si>
  <si>
    <t>11 Rue GUYON DE GUERCHEVILLE</t>
  </si>
  <si>
    <t>07/11/2018</t>
  </si>
  <si>
    <t>FENAMEF</t>
  </si>
  <si>
    <t>FEDERATION NATIONALE DE LA MEDIATION ET DES ESPACES FAMILIAUX</t>
  </si>
  <si>
    <t>28140311214</t>
  </si>
  <si>
    <t>40104703000028</t>
  </si>
  <si>
    <t>671423</t>
  </si>
  <si>
    <t>04 91 76 15 99</t>
  </si>
  <si>
    <t>441 Avenue Du Prado</t>
  </si>
  <si>
    <t>FNC PACA MARSEILLE</t>
  </si>
  <si>
    <t>FEDERATION NATIONALE DE LA COIFFURE PACA</t>
  </si>
  <si>
    <t>93131074213</t>
  </si>
  <si>
    <t>37970038800091</t>
  </si>
  <si>
    <t>22391</t>
  </si>
  <si>
    <t>01 44 91 99 45</t>
  </si>
  <si>
    <t>FEDERATION NATIONALE COUPLE ET FAMILLE</t>
  </si>
  <si>
    <t>11750058575</t>
  </si>
  <si>
    <t>30843986800016</t>
  </si>
  <si>
    <t>668126</t>
  </si>
  <si>
    <t>04 72 32 30 93</t>
  </si>
  <si>
    <t>14 Rue Pierre Larousse</t>
  </si>
  <si>
    <t>FNAQPA PARIS</t>
  </si>
  <si>
    <t>FEDERATION NATIONALE AVENIR ET QUALITE DE VIE DES PERSONNES AGEES</t>
  </si>
  <si>
    <t>82690396869</t>
  </si>
  <si>
    <t>38263344400080</t>
  </si>
  <si>
    <t>140855</t>
  </si>
  <si>
    <t>01307</t>
  </si>
  <si>
    <t>04 72 32 30 90</t>
  </si>
  <si>
    <t>3 Chemin Du Torey</t>
  </si>
  <si>
    <t>FNAQPA FRANCHEVILLE</t>
  </si>
  <si>
    <t>38263344400072</t>
  </si>
  <si>
    <t>551041</t>
  </si>
  <si>
    <t>1 514 8757944</t>
  </si>
  <si>
    <t>Bureau 1010</t>
  </si>
  <si>
    <t>1425 Boulevard René-Lévesque O.</t>
  </si>
  <si>
    <t>FMH WFH</t>
  </si>
  <si>
    <t>FEDERATION MONDIALE  DE L'HEMOPHILIE - WORLD FEDERATION OF HEMOPHILIA</t>
  </si>
  <si>
    <t>294792</t>
  </si>
  <si>
    <t>Mariahilfer Gürtel 37</t>
  </si>
  <si>
    <t>FIAPAC</t>
  </si>
  <si>
    <t>FEDERATION INTERNATIONALE DES ASSOCIES PROFESSIONNELS DE L'AVORTEMENT ET DE LA CONTRACEPTION</t>
  </si>
  <si>
    <t>557006</t>
  </si>
  <si>
    <t>06 60 87 85 97</t>
  </si>
  <si>
    <t>163 Rue DE CHARENTON</t>
  </si>
  <si>
    <t>FIAPA</t>
  </si>
  <si>
    <t>FEDERATION INTERNATIONALE DES ASSOCIATIONS DE PERSONNES AGEES</t>
  </si>
  <si>
    <t>11755407775</t>
  </si>
  <si>
    <t>34816772700059</t>
  </si>
  <si>
    <t>575306</t>
  </si>
  <si>
    <t>12/12/2017</t>
  </si>
  <si>
    <t>FISP</t>
  </si>
  <si>
    <t>FEDERATION INTERNATIONALE DE SOINS PALLIATIFS</t>
  </si>
  <si>
    <t>447810</t>
  </si>
  <si>
    <t>03364</t>
  </si>
  <si>
    <t>04 72 40 72 03</t>
  </si>
  <si>
    <t>FHF AURA</t>
  </si>
  <si>
    <t>FEDERATION HOSPITALIERE FRANCE AURA</t>
  </si>
  <si>
    <t>84691901369</t>
  </si>
  <si>
    <t>53061599600010</t>
  </si>
  <si>
    <t>623829</t>
  </si>
  <si>
    <t>01 45 65 80 98</t>
  </si>
  <si>
    <t>FHF SIEGE</t>
  </si>
  <si>
    <t>FEDERATION HOSPITALIERE FRANCE</t>
  </si>
  <si>
    <t>11756230875</t>
  </si>
  <si>
    <t>78454658200023</t>
  </si>
  <si>
    <t>587114</t>
  </si>
  <si>
    <t>0299289844</t>
  </si>
  <si>
    <t>Bâtiment Flandres Dunkerque</t>
  </si>
  <si>
    <t>2 Rue Henri Le Guilloux - CENTRE HOSPITALIER UNIVERSITAIRE- Hôpital Pontchaillou</t>
  </si>
  <si>
    <t>FHF BRETAGNE</t>
  </si>
  <si>
    <t>FEDERATION HOSPITALIERE DE FRANCE REGION BRETAGNE</t>
  </si>
  <si>
    <t>53351029335</t>
  </si>
  <si>
    <t>49378157900021</t>
  </si>
  <si>
    <t>536118</t>
  </si>
  <si>
    <t>110 Rue DE GRENELLE</t>
  </si>
  <si>
    <t>FGPEP- FACE PEP  PARIS 7EME</t>
  </si>
  <si>
    <t>FEDERATION GENERALE ASSOCIATION DEPARTEMENTALE PUPILLE DE L'ENSEIGNEMENT PUBLIC IDF</t>
  </si>
  <si>
    <t>11751444275</t>
  </si>
  <si>
    <t>78445331800031</t>
  </si>
  <si>
    <t>401250</t>
  </si>
  <si>
    <t>FFTA</t>
  </si>
  <si>
    <t>FEDERATION FRANCAISE TIR A L'ARC</t>
  </si>
  <si>
    <t>11930513893</t>
  </si>
  <si>
    <t>78475437600068</t>
  </si>
  <si>
    <t>668448</t>
  </si>
  <si>
    <t>01 56 64 02 10</t>
  </si>
  <si>
    <t>28 Rue ROSENWALD</t>
  </si>
  <si>
    <t>FFSE</t>
  </si>
  <si>
    <t>FEDERATION FRANCAISE SPORT ENTREPRISE</t>
  </si>
  <si>
    <t>11755002575</t>
  </si>
  <si>
    <t>42512934300058</t>
  </si>
  <si>
    <t>81401</t>
  </si>
  <si>
    <t>5 Rue Copernic</t>
  </si>
  <si>
    <t>FEDERATION FRANCAISE PSYCHOMOTRICIENS - FFP</t>
  </si>
  <si>
    <t>11756928175</t>
  </si>
  <si>
    <t>35225037700012</t>
  </si>
  <si>
    <t>656859</t>
  </si>
  <si>
    <t>01 40 52 16 16</t>
  </si>
  <si>
    <t>21 Avenue La Porte De Chatillon</t>
  </si>
  <si>
    <t>FFJDA</t>
  </si>
  <si>
    <t>FEDERATION FRANCAISE JUDO JUJITSU KENDO DISC ASSOCIE - FFJDA</t>
  </si>
  <si>
    <t>11754209875</t>
  </si>
  <si>
    <t>78457379200024</t>
  </si>
  <si>
    <t>31549</t>
  </si>
  <si>
    <t>01 40 31 45 00</t>
  </si>
  <si>
    <t>42 Rue Louis Lumière</t>
  </si>
  <si>
    <t>FEDERATION FRANCAISE HANDISPORT  PARIS 20EME</t>
  </si>
  <si>
    <t>FEDERATION FRANCAISE HANDISPORT</t>
  </si>
  <si>
    <t>11751128075</t>
  </si>
  <si>
    <t>78530731500032</t>
  </si>
  <si>
    <t>448825</t>
  </si>
  <si>
    <t>03 27 73 15 27</t>
  </si>
  <si>
    <t>14 Rue LAFAYETTE</t>
  </si>
  <si>
    <t>FFHD</t>
  </si>
  <si>
    <t>FEDERATION FRANCAISE HANDIDANSE</t>
  </si>
  <si>
    <t>31590635659</t>
  </si>
  <si>
    <t>41096506500080</t>
  </si>
  <si>
    <t>314470</t>
  </si>
  <si>
    <t>06 10 26 06 09</t>
  </si>
  <si>
    <t>40 Rue Alexandre Dumas</t>
  </si>
  <si>
    <t>FFER</t>
  </si>
  <si>
    <t>FEDERATION FRANCAISE ETUDE DE LA REPRODUCTION</t>
  </si>
  <si>
    <t>11756975175</t>
  </si>
  <si>
    <t>52969686600027</t>
  </si>
  <si>
    <t>12257</t>
  </si>
  <si>
    <t>01 42 73 90 00</t>
  </si>
  <si>
    <t>3 Rue CEPRE</t>
  </si>
  <si>
    <t>TRANS'FORMATION FFSA</t>
  </si>
  <si>
    <t>FEDERATION FRANCAISE DU SPORT ADAPTE</t>
  </si>
  <si>
    <t>11750854475</t>
  </si>
  <si>
    <t>31146321000055</t>
  </si>
  <si>
    <t>32025</t>
  </si>
  <si>
    <t>04 78 39 49 08</t>
  </si>
  <si>
    <t>18 Rue SAINT POLYCARPE</t>
  </si>
  <si>
    <t>FFMM</t>
  </si>
  <si>
    <t>FEDERATION FRANCAISE DU MILIEU MONTAGNARD</t>
  </si>
  <si>
    <t>82690104869</t>
  </si>
  <si>
    <t>32158105000044</t>
  </si>
  <si>
    <t>605384</t>
  </si>
  <si>
    <t>08056</t>
  </si>
  <si>
    <t>01 84 25 70 66</t>
  </si>
  <si>
    <t>FFO</t>
  </si>
  <si>
    <t>FEDERATION FRANCAISE D'ORTHODONTIE</t>
  </si>
  <si>
    <t>11753799075</t>
  </si>
  <si>
    <t>48033381400022</t>
  </si>
  <si>
    <t>554194</t>
  </si>
  <si>
    <t>09 86 47 16 17</t>
  </si>
  <si>
    <t>FFPP BOULOGNE BILLANCOURT</t>
  </si>
  <si>
    <t>FEDERATION FRANCAISE DES PSYCHOLOGUES ET DE PSYCHOLOGIE</t>
  </si>
  <si>
    <t>11753815275</t>
  </si>
  <si>
    <t>44822180400041</t>
  </si>
  <si>
    <t>519935</t>
  </si>
  <si>
    <t>06 73 33 73 94</t>
  </si>
  <si>
    <t>4 bis Rue ASSELINE</t>
  </si>
  <si>
    <t>FFER PARIS 14EME</t>
  </si>
  <si>
    <t>FEDERATION FRANCAISE DES ESPACES RENCONTRES</t>
  </si>
  <si>
    <t>11755244475</t>
  </si>
  <si>
    <t>40285355000067</t>
  </si>
  <si>
    <t>669866</t>
  </si>
  <si>
    <t>09 87 70 46 38</t>
  </si>
  <si>
    <t>57 Rue BAYARD</t>
  </si>
  <si>
    <t>FFER TOULOUSE</t>
  </si>
  <si>
    <t>FEDERATION FRANCAISE DES ESPACES RENCONTRE</t>
  </si>
  <si>
    <t>40285355000091</t>
  </si>
  <si>
    <t>221223</t>
  </si>
  <si>
    <t>06 21 66 69 05</t>
  </si>
  <si>
    <t>CS 67624</t>
  </si>
  <si>
    <t>478 Rue DE LA DECOUVERTE MINI PARC 3</t>
  </si>
  <si>
    <t>CECOS</t>
  </si>
  <si>
    <t>FEDERATION FRANCAISE DES CECOS - LABORATOIRE DE BIOLOGIE DE LA REPRODUCTION</t>
  </si>
  <si>
    <t>76310931631</t>
  </si>
  <si>
    <t>30008964600032</t>
  </si>
  <si>
    <t>675830</t>
  </si>
  <si>
    <t>01 58 05 45 45</t>
  </si>
  <si>
    <t>38 Rue Brunel</t>
  </si>
  <si>
    <t>FEDERATION FRANCAISE DE TIR PARIS</t>
  </si>
  <si>
    <t>FEDERATION FRANCAISE DE TIR</t>
  </si>
  <si>
    <t>11753283075</t>
  </si>
  <si>
    <t>78435440900046</t>
  </si>
  <si>
    <t>588453</t>
  </si>
  <si>
    <t>04 50 51 40 34</t>
  </si>
  <si>
    <t>50 Rue DES MARQUISATS</t>
  </si>
  <si>
    <t>FEDERATION FRANCAISE DE SKI ANNECY</t>
  </si>
  <si>
    <t>FEDERATION FRANCAISE DE SKI</t>
  </si>
  <si>
    <t>82740154374</t>
  </si>
  <si>
    <t>77569160300077</t>
  </si>
  <si>
    <t>543652</t>
  </si>
  <si>
    <t>03 22 91 05 45</t>
  </si>
  <si>
    <t>80136 RIVERY</t>
  </si>
  <si>
    <t>160 Rue GEORGES MATIFAS</t>
  </si>
  <si>
    <t>FFSS CD SOMME RIVERY</t>
  </si>
  <si>
    <t>FEDERATION FRANCAISE DE SAUVETAGE ET SECOURISME COMITE DEPARTEMENTAL SOMME</t>
  </si>
  <si>
    <t>22800120280</t>
  </si>
  <si>
    <t>42068491200017</t>
  </si>
  <si>
    <t>412806</t>
  </si>
  <si>
    <t>01 46 27 62 90</t>
  </si>
  <si>
    <t>28 Rue LACROIX</t>
  </si>
  <si>
    <t>FFSS PARIS 17EME</t>
  </si>
  <si>
    <t>FEDERATION FRANCAISE DE SAUVETAGE ET DE SECOURISME EN ILE DE FRANCE</t>
  </si>
  <si>
    <t>11754175675</t>
  </si>
  <si>
    <t>78471416400018</t>
  </si>
  <si>
    <t>599803</t>
  </si>
  <si>
    <t>01 69 63 67 67</t>
  </si>
  <si>
    <t>91460 MARCOUSSIS</t>
  </si>
  <si>
    <t>3/5 Rue JEAN DE MONTAIGU</t>
  </si>
  <si>
    <t>FÉDÉRATION FRANÇAISE DE RUGBY</t>
  </si>
  <si>
    <t>11910662591</t>
  </si>
  <si>
    <t>78440581300089</t>
  </si>
  <si>
    <t>657281</t>
  </si>
  <si>
    <t>0556336569</t>
  </si>
  <si>
    <t>6 Boulevard PRESIDENT FRANKLIN ROOSEVELT</t>
  </si>
  <si>
    <t>FF ROLLER &amp; SKATEBOARD</t>
  </si>
  <si>
    <t>FEDERATION FRANCAISE DE ROLLER ET SKAEBOARD</t>
  </si>
  <si>
    <t>72330649133</t>
  </si>
  <si>
    <t>37846786400039</t>
  </si>
  <si>
    <t>458430</t>
  </si>
  <si>
    <t>01 44 89 93 90</t>
  </si>
  <si>
    <t>64 Rue Du Dessous Des Berges</t>
  </si>
  <si>
    <t>FFRP ILE DE FRANCE PARIS 13EME</t>
  </si>
  <si>
    <t>FEDERATION FRANCAISE DE RANDONNEE PEDESTRE PARIS 13EME</t>
  </si>
  <si>
    <t>11754838575</t>
  </si>
  <si>
    <t>30358816400051</t>
  </si>
  <si>
    <t>207548</t>
  </si>
  <si>
    <t>HOPITAL SAINTE ANNE</t>
  </si>
  <si>
    <t>FFP CNPP</t>
  </si>
  <si>
    <t>FEDERATION FRANCAISE DE PSYCHIATRIE</t>
  </si>
  <si>
    <t>11752905475</t>
  </si>
  <si>
    <t>39512378900020</t>
  </si>
  <si>
    <t>544383</t>
  </si>
  <si>
    <t>01 53 46 68 68</t>
  </si>
  <si>
    <t>62 Rue DE FECAMP</t>
  </si>
  <si>
    <t>FFP PARIS 12EME</t>
  </si>
  <si>
    <t>FEDERATION FRANCAISE DE PARACHUTISME</t>
  </si>
  <si>
    <t>11751715575</t>
  </si>
  <si>
    <t>78440591200022</t>
  </si>
  <si>
    <t>335460</t>
  </si>
  <si>
    <t>01 4 018 75 50</t>
  </si>
  <si>
    <t>8/10 Quai de la Marne</t>
  </si>
  <si>
    <t>FFME</t>
  </si>
  <si>
    <t>FEDERATION FRANCAISE DE LA MONTAGNE ET DE L'ESCALADE</t>
  </si>
  <si>
    <t>11753802875</t>
  </si>
  <si>
    <t>78435419300046</t>
  </si>
  <si>
    <t>426313</t>
  </si>
  <si>
    <t>01 43 60 53 95</t>
  </si>
  <si>
    <t>38 Rue malmaison</t>
  </si>
  <si>
    <t>07/08/2014</t>
  </si>
  <si>
    <t>FFKMDA</t>
  </si>
  <si>
    <t>FEDERATION FRANCAISE DE KICK BOXING MUAY THAI ET DISCIPLINES ASSOCIEES</t>
  </si>
  <si>
    <t>11930630693</t>
  </si>
  <si>
    <t>50745873500028</t>
  </si>
  <si>
    <t>590769</t>
  </si>
  <si>
    <t>0185764949</t>
  </si>
  <si>
    <t>33 Avenue DE LA PLAINE DES SPORTS</t>
  </si>
  <si>
    <t>FFHG CERGY</t>
  </si>
  <si>
    <t>FEDERATION FRANCAISE DE HOCKEY SUR GLACE</t>
  </si>
  <si>
    <t>11921782792</t>
  </si>
  <si>
    <t>49052110100025</t>
  </si>
  <si>
    <t>409212</t>
  </si>
  <si>
    <t>01 45 44 02 59</t>
  </si>
  <si>
    <t>7 Rue DE PLAISANCE</t>
  </si>
  <si>
    <t>FEDERATION FRANCAISE DE HATHA YOGA</t>
  </si>
  <si>
    <t>11754466475</t>
  </si>
  <si>
    <t>30214866300032</t>
  </si>
  <si>
    <t>508792</t>
  </si>
  <si>
    <t>05096</t>
  </si>
  <si>
    <t>02 99 26 67 44</t>
  </si>
  <si>
    <t>HOPITAL DES ENFANTS MALADES NECKER SERVICE GENETIQUE</t>
  </si>
  <si>
    <t>FFGH</t>
  </si>
  <si>
    <t>FEDERATION FRANCAISE DE GENETIQUE HUMAINE</t>
  </si>
  <si>
    <t>11757044675</t>
  </si>
  <si>
    <t>48179600100016</t>
  </si>
  <si>
    <t>681982</t>
  </si>
  <si>
    <t>01 56 20 88 88</t>
  </si>
  <si>
    <t>12 Rue Louis Bertrand</t>
  </si>
  <si>
    <t>FFCT - IVRY SUR SEINE</t>
  </si>
  <si>
    <t>FEDERATION FRANCAISE DE CYCLOTOURISME - FFCT</t>
  </si>
  <si>
    <t>11941109894</t>
  </si>
  <si>
    <t>78444865600040</t>
  </si>
  <si>
    <t>627800</t>
  </si>
  <si>
    <t>01 81 88 09 72</t>
  </si>
  <si>
    <t>1 Rue LAURENT FIGNON</t>
  </si>
  <si>
    <t>FFC</t>
  </si>
  <si>
    <t>FEDERATION FRANCAISE DE CYCLISME</t>
  </si>
  <si>
    <t>11788326778</t>
  </si>
  <si>
    <t>78444876300036</t>
  </si>
  <si>
    <t>607794</t>
  </si>
  <si>
    <t>01 49 42 23 72</t>
  </si>
  <si>
    <t>06/12/2019</t>
  </si>
  <si>
    <t>FEDERATION FRANCAISE DE BOXE</t>
  </si>
  <si>
    <t>11930623193</t>
  </si>
  <si>
    <t>78471417200029</t>
  </si>
  <si>
    <t>584952</t>
  </si>
  <si>
    <t>01 53 94 25 00</t>
  </si>
  <si>
    <t>117 Rue DU CHATEAU DES RENTIERS</t>
  </si>
  <si>
    <t>FFBB</t>
  </si>
  <si>
    <t>FEDERATION FRANCAISE DE BASKETBALL</t>
  </si>
  <si>
    <t>11752262775</t>
  </si>
  <si>
    <t>78440586200052</t>
  </si>
  <si>
    <t>673535</t>
  </si>
  <si>
    <t>01 53 80 70 00</t>
  </si>
  <si>
    <t>33 Avenue PIERRE DE COUBERTIN</t>
  </si>
  <si>
    <t>FFA</t>
  </si>
  <si>
    <t>FEDERATION FRANCAISE D'ATHLETISME</t>
  </si>
  <si>
    <t>11752974375</t>
  </si>
  <si>
    <t>78444873000027</t>
  </si>
  <si>
    <t>581458</t>
  </si>
  <si>
    <t>01 55 09 14 25</t>
  </si>
  <si>
    <t>Parc D Activite Du Tremblay</t>
  </si>
  <si>
    <t>7 Rue Roland Martin Batiment B</t>
  </si>
  <si>
    <t>FFHM CHAMPIGNY SUR MARNE</t>
  </si>
  <si>
    <t>FEDERATION FRANCAISE D HALTEROPHILIE MUSCULATION</t>
  </si>
  <si>
    <t>11940920894</t>
  </si>
  <si>
    <t>43811664200036</t>
  </si>
  <si>
    <t>INTROUVABLE SUR DIRECCTE - PAS DE NUMERO DATADOCK</t>
  </si>
  <si>
    <t>549666</t>
  </si>
  <si>
    <t>02 54 94 46 00</t>
  </si>
  <si>
    <t>Parc Equestre Fédéral St Maurice Nord</t>
  </si>
  <si>
    <t>FFE LAMOTTE BEUVRON</t>
  </si>
  <si>
    <t>FEDERATION FRANCAISE D EQUITATION</t>
  </si>
  <si>
    <t>24410087541</t>
  </si>
  <si>
    <t>34438670100074</t>
  </si>
  <si>
    <t>302211</t>
  </si>
  <si>
    <t>06 15 14 28 31</t>
  </si>
  <si>
    <t>8 ter Rue Andre Chenier</t>
  </si>
  <si>
    <t>FEDERATION EUROPEENNE VIVRE SON DEUIL</t>
  </si>
  <si>
    <t>32800195480</t>
  </si>
  <si>
    <t>43849620000033</t>
  </si>
  <si>
    <t>517100</t>
  </si>
  <si>
    <t>04488</t>
  </si>
  <si>
    <t>03 89 64 65 70</t>
  </si>
  <si>
    <t>Chez Mr FLORI - LA TERRASSE</t>
  </si>
  <si>
    <t>Route DE LA CHABURE</t>
  </si>
  <si>
    <t>FSMH</t>
  </si>
  <si>
    <t>FEDERATION DES SOCIETES DE MICROBIOLOGIE ET D'HYGIENE</t>
  </si>
  <si>
    <t>80391455500013</t>
  </si>
  <si>
    <t>233584</t>
  </si>
  <si>
    <t>0325460731</t>
  </si>
  <si>
    <t>2DI Rue de Chesterfield</t>
  </si>
  <si>
    <t>CROIX BLANCHE AUBE</t>
  </si>
  <si>
    <t>FEDERATION DES SECOURISTES FRANCAIS CROIX BLANCHE COMITE DE L'AUBE</t>
  </si>
  <si>
    <t>21100034010</t>
  </si>
  <si>
    <t>40328007600015</t>
  </si>
  <si>
    <t>495001</t>
  </si>
  <si>
    <t>01 60 53 65 60</t>
  </si>
  <si>
    <t>77200 TORCY</t>
  </si>
  <si>
    <t>103 Rue de Paris</t>
  </si>
  <si>
    <t>SECOURISTES FRANCAIS CROIX BLANCHE</t>
  </si>
  <si>
    <t>FEDERATION DES SECOURISTES FRANCAIS CROIX BLANCHE</t>
  </si>
  <si>
    <t>11770425877</t>
  </si>
  <si>
    <t>41315856900033</t>
  </si>
  <si>
    <t>528572</t>
  </si>
  <si>
    <t>02 62 26 35 01</t>
  </si>
  <si>
    <t>283 Rue Marius Et Ary Leblond</t>
  </si>
  <si>
    <t>CROIX BLANCHE REUNION 974 ST PAUL</t>
  </si>
  <si>
    <t>FEDERATION DES SECOURISMES FRANCAIS DE LA CROIX BLANCHE REUNION</t>
  </si>
  <si>
    <t>98970390497</t>
  </si>
  <si>
    <t>51265730500029</t>
  </si>
  <si>
    <t>371257</t>
  </si>
  <si>
    <t>02 41 45 65 78</t>
  </si>
  <si>
    <t>49250 LA MENITRE</t>
  </si>
  <si>
    <t>1 Rue DE LA GARE</t>
  </si>
  <si>
    <t>FOF PAYS DE LA LOIRE</t>
  </si>
  <si>
    <t>FEDERATION DES ORTHOPHONISTES FRANCE REGION PAYS DE LA LOIRE</t>
  </si>
  <si>
    <t>52490226649</t>
  </si>
  <si>
    <t>49337891300013</t>
  </si>
  <si>
    <t>502870</t>
  </si>
  <si>
    <t>03 88 35 90 52</t>
  </si>
  <si>
    <t>71120 CHAROLLES</t>
  </si>
  <si>
    <t>16 Rue des Champs de Charolles</t>
  </si>
  <si>
    <t>15/10/2014</t>
  </si>
  <si>
    <t>FOF</t>
  </si>
  <si>
    <t>FEDERATION DES ORTHOPHONISTES DE FRANCE</t>
  </si>
  <si>
    <t>27710307571</t>
  </si>
  <si>
    <t>31372129200081</t>
  </si>
  <si>
    <t>406892</t>
  </si>
  <si>
    <t>0596 60 87 87</t>
  </si>
  <si>
    <t>DIDIER</t>
  </si>
  <si>
    <t>76 Rue DU PROFESSEUR RAYMOND GARCIN</t>
  </si>
  <si>
    <t>FEDERATION DES OEUVRES LAIQUES MARTINIQUE</t>
  </si>
  <si>
    <t>97970010397</t>
  </si>
  <si>
    <t>31429195600022</t>
  </si>
  <si>
    <t>519546</t>
  </si>
  <si>
    <t>02 37 84 02 84</t>
  </si>
  <si>
    <t>4 Impasse Du Quercy</t>
  </si>
  <si>
    <t>FOL 28 EURE ET LOIR LUCE</t>
  </si>
  <si>
    <t>FEDERATION DES OEUVRES LAIQUES EURE ET LOIR</t>
  </si>
  <si>
    <t>24280156828</t>
  </si>
  <si>
    <t>77510406000071</t>
  </si>
  <si>
    <t>550760</t>
  </si>
  <si>
    <t>03 29 69 64 64</t>
  </si>
  <si>
    <t>15 Rue du Général de Reffye</t>
  </si>
  <si>
    <t>FOL 88 EPINAL</t>
  </si>
  <si>
    <t>FEDERATION DES OEUVRES LAIQUES DES VOSGES</t>
  </si>
  <si>
    <t>41880124988</t>
  </si>
  <si>
    <t>78344108200030</t>
  </si>
  <si>
    <t>652416</t>
  </si>
  <si>
    <t>10 Avenue DE LA REPUBLIQUE</t>
  </si>
  <si>
    <t>FEDERATION DES OEUVRES LAIQUE INDRE ET LOIRE</t>
  </si>
  <si>
    <t>24370222937</t>
  </si>
  <si>
    <t>77534862600026</t>
  </si>
  <si>
    <t>584150</t>
  </si>
  <si>
    <t>1 514 350 5000</t>
  </si>
  <si>
    <t>PORTE 3000 - C. P. 216, succ. Desjardins</t>
  </si>
  <si>
    <t>2 COMPLEXE DES JARDINS</t>
  </si>
  <si>
    <t>30/05/2018</t>
  </si>
  <si>
    <t>FMSQ</t>
  </si>
  <si>
    <t>FEDERATION DES MEDECINS SPECIALISTES DU QUEBEC</t>
  </si>
  <si>
    <t>610203</t>
  </si>
  <si>
    <t>1 514 8781911</t>
  </si>
  <si>
    <t>CANADA - WESTMOUNT</t>
  </si>
  <si>
    <t>2, Place Alexis Nihon, 20e étage, bureau 2</t>
  </si>
  <si>
    <t>3500 Boulevard de Maisonneuve Ouest</t>
  </si>
  <si>
    <t>FMOQ</t>
  </si>
  <si>
    <t>FEDERATION DES MEDECINS OMNIPRATICIENS DU QUEBEC</t>
  </si>
  <si>
    <t>675696</t>
  </si>
  <si>
    <t>352 42 41 42</t>
  </si>
  <si>
    <t>Z.A. Bourmicht</t>
  </si>
  <si>
    <t>5 Rue des Mérovingiens</t>
  </si>
  <si>
    <t>FHL</t>
  </si>
  <si>
    <t>FEDERATION DES HOPITAUX LUXEMBOURGEOIS</t>
  </si>
  <si>
    <t>654358</t>
  </si>
  <si>
    <t>BELGIQUE - WOLUWE-SAINT-LAMBERT</t>
  </si>
  <si>
    <t>100 Avenue EMMANUEL MOUNIER</t>
  </si>
  <si>
    <t>FINE EUROPE</t>
  </si>
  <si>
    <t>FEDERATION DES ENSEIGNANTS EN SOINS INFIRMIERS</t>
  </si>
  <si>
    <t>557158</t>
  </si>
  <si>
    <t>01 47 21 67 92</t>
  </si>
  <si>
    <t>16 Rue SALVADOR ALLENDE</t>
  </si>
  <si>
    <t>FCS92</t>
  </si>
  <si>
    <t>FEDERATION DES CENTRES SOCIAUX DES HAUTES DE SEINE</t>
  </si>
  <si>
    <t>11921401492</t>
  </si>
  <si>
    <t>41756362400028</t>
  </si>
  <si>
    <t>663384</t>
  </si>
  <si>
    <t>03 20 12 17 51</t>
  </si>
  <si>
    <t>265 Rue DU MAL ASSIS</t>
  </si>
  <si>
    <t>FCI</t>
  </si>
  <si>
    <t>FEDERATION DES CENTRES D'INSERTION - FCI</t>
  </si>
  <si>
    <t>31590193859</t>
  </si>
  <si>
    <t>35301731200060</t>
  </si>
  <si>
    <t>406971</t>
  </si>
  <si>
    <t>01 44 42 91 91</t>
  </si>
  <si>
    <t>6 Rue Gager Gabillot</t>
  </si>
  <si>
    <t>FAF ACCESS FORMATION</t>
  </si>
  <si>
    <t>FEDERATION DES AVEUGLES ET HANDICAPES VISUELS DE FRANCE</t>
  </si>
  <si>
    <t>11754430275</t>
  </si>
  <si>
    <t>78431331400022</t>
  </si>
  <si>
    <t>557353</t>
  </si>
  <si>
    <t>0473914178</t>
  </si>
  <si>
    <t>63540 ROMAGNAT</t>
  </si>
  <si>
    <t>27 Rue FERNAND FOREST</t>
  </si>
  <si>
    <t>FED DES ARTISANS BOULANGERS PATISSIERS DU PUY DE DOME</t>
  </si>
  <si>
    <t>FEDERATION DES ARTISANS BOULANGERS PATISSIERS DU PUY DE DOME JEAN PAQUET</t>
  </si>
  <si>
    <t>83630093963</t>
  </si>
  <si>
    <t>77922117500036</t>
  </si>
  <si>
    <t>439964</t>
  </si>
  <si>
    <t>05014</t>
  </si>
  <si>
    <t>01 44 10 23 40</t>
  </si>
  <si>
    <t>TOUR MAINE MONTPARNASSE</t>
  </si>
  <si>
    <t>33 Avenue DU MAINE BOITE AUX LETTRES N°35</t>
  </si>
  <si>
    <t>FEDERATION DES APAJH PARIS 15EME</t>
  </si>
  <si>
    <t>FEDERATION DES APAJH</t>
  </si>
  <si>
    <t>11754733475</t>
  </si>
  <si>
    <t>78457968201771</t>
  </si>
  <si>
    <t>201340</t>
  </si>
  <si>
    <t>02 51 86 33 33</t>
  </si>
  <si>
    <t>2A Rue De Madrid</t>
  </si>
  <si>
    <t>FAL NANTES</t>
  </si>
  <si>
    <t>FEDERATION DES AMICALES LAIQUES</t>
  </si>
  <si>
    <t>52440125244</t>
  </si>
  <si>
    <t>78601876200124</t>
  </si>
  <si>
    <t>420013</t>
  </si>
  <si>
    <t>08144</t>
  </si>
  <si>
    <t>02 40 50 17 17</t>
  </si>
  <si>
    <t>Domus Médica</t>
  </si>
  <si>
    <t>79 Rue de Tocqueville</t>
  </si>
  <si>
    <t>FAFORMEC</t>
  </si>
  <si>
    <t>FEDERATION DES ACUPUNCTEURS POUR LEUR FORMATION MEDICALE CONTINUE</t>
  </si>
  <si>
    <t>11753438675</t>
  </si>
  <si>
    <t>41938906900024</t>
  </si>
  <si>
    <t>320997</t>
  </si>
  <si>
    <t>05 56 32 19 57</t>
  </si>
  <si>
    <t>E1 PARC ACTIVITES DU MIRAIL</t>
  </si>
  <si>
    <t>23 Avenue DU MIRAIL</t>
  </si>
  <si>
    <t>FNARS AQUITAINE</t>
  </si>
  <si>
    <t>FEDERATION DES ACTEURS DE LA SOLIDARITE NOUVELLE-AQUITAINE</t>
  </si>
  <si>
    <t>72330628433</t>
  </si>
  <si>
    <t>38281604900037</t>
  </si>
  <si>
    <t>571854</t>
  </si>
  <si>
    <t>03 20 06 15 06</t>
  </si>
  <si>
    <t>Batiment Lille - Centre Vauban 2ème étage</t>
  </si>
  <si>
    <t>199-201 Rue Colbert</t>
  </si>
  <si>
    <t>FNARS HAUTS DE FRANCE</t>
  </si>
  <si>
    <t>FEDERATION DES ACTEURS DE LA SOLIDARITE HAUTS DE FRANCE</t>
  </si>
  <si>
    <t>31590603859</t>
  </si>
  <si>
    <t>38019982800035</t>
  </si>
  <si>
    <t>504853</t>
  </si>
  <si>
    <t>01 48 01 82 00</t>
  </si>
  <si>
    <t>60 Rue DE LYON</t>
  </si>
  <si>
    <t>FED DES ACTEURS DE LA SOLIDARITE BOURGOGNE MACON</t>
  </si>
  <si>
    <t>FEDERATION DES ACTEURS DE LA SOLIDARITE BOURGOGNE FRANCHE COMTE</t>
  </si>
  <si>
    <t>26710190571</t>
  </si>
  <si>
    <t>44384930200023</t>
  </si>
  <si>
    <t>386844</t>
  </si>
  <si>
    <t>04 37 70 19 19</t>
  </si>
  <si>
    <t>63 Rue Smith</t>
  </si>
  <si>
    <t>FNARS LYON</t>
  </si>
  <si>
    <t>FEDERATION DES ACTEURS DE LA SOLIDARITE AUVERGNE RHONE ALPES - FNARS</t>
  </si>
  <si>
    <t>82690879769</t>
  </si>
  <si>
    <t>38009394800038</t>
  </si>
  <si>
    <t>574326</t>
  </si>
  <si>
    <t>0262253694</t>
  </si>
  <si>
    <t>31 Rue Luc Lorion</t>
  </si>
  <si>
    <t>FNARS OI</t>
  </si>
  <si>
    <t>FEDERATION DES ACTEURS DE LA SOLIDARITE - FNARS OCEAN INDIEN</t>
  </si>
  <si>
    <t>98970363997</t>
  </si>
  <si>
    <t>48025460600043</t>
  </si>
  <si>
    <t>83938</t>
  </si>
  <si>
    <t>76 Rue DU FAUBOURG SAINT DENIS</t>
  </si>
  <si>
    <t>FNARS</t>
  </si>
  <si>
    <t>FEDERATION DES ACTEURS DE LA SOLIDARITE</t>
  </si>
  <si>
    <t>11750881875</t>
  </si>
  <si>
    <t>30840109000011</t>
  </si>
  <si>
    <t>491950</t>
  </si>
  <si>
    <t>04823</t>
  </si>
  <si>
    <t>05 82 95 46 24</t>
  </si>
  <si>
    <t>ESPACE HENRI BERTIN SANS - BATIMENT C</t>
  </si>
  <si>
    <t>FACS OCCITANIE</t>
  </si>
  <si>
    <t>FEDERATION DES ACTEURS DE LA COORDINATION EN SANTE OCCITANIE</t>
  </si>
  <si>
    <t>73310744631</t>
  </si>
  <si>
    <t>51846567900034</t>
  </si>
  <si>
    <t>637762</t>
  </si>
  <si>
    <t>02 51 44 37 80</t>
  </si>
  <si>
    <t>3ème étage</t>
  </si>
  <si>
    <t>119 Boulevard des Etat Unis - MAISON DES FAMILLES</t>
  </si>
  <si>
    <t>FDMFIREO DE VENDEE LA ROCHE SUR YON</t>
  </si>
  <si>
    <t>FEDERATION DEPARTEMENTALE DES MFR DE VENDEE</t>
  </si>
  <si>
    <t>52850121985</t>
  </si>
  <si>
    <t>78644714400027</t>
  </si>
  <si>
    <t>592079</t>
  </si>
  <si>
    <t>41 22 560 81 50</t>
  </si>
  <si>
    <t>51 Avenue Louis-Casaï</t>
  </si>
  <si>
    <t>16/11/2018</t>
  </si>
  <si>
    <t>FDI</t>
  </si>
  <si>
    <t>FEDERATION DENTAIRE INTERNATIONALE - WORLD DENTAL FEDERATION</t>
  </si>
  <si>
    <t>654619</t>
  </si>
  <si>
    <t>01 45 32 23 74</t>
  </si>
  <si>
    <t>12 Rue COPREAUX</t>
  </si>
  <si>
    <t>FEDERATION DE L'ARCHE EN FRANCE</t>
  </si>
  <si>
    <t>11752360375</t>
  </si>
  <si>
    <t>38910983600038</t>
  </si>
  <si>
    <t>461507</t>
  </si>
  <si>
    <t>01677</t>
  </si>
  <si>
    <t>06 58 09 91 86</t>
  </si>
  <si>
    <t>12 Rue De Bayard</t>
  </si>
  <si>
    <t>FCVD</t>
  </si>
  <si>
    <t>FEDERATION DE CHIRURGIE VISCERALE DIGESTIVE</t>
  </si>
  <si>
    <t>73310719231</t>
  </si>
  <si>
    <t>50262796100043</t>
  </si>
  <si>
    <t>599074</t>
  </si>
  <si>
    <t>CHU NIMES CAREMEAU</t>
  </si>
  <si>
    <t>Place Du Professeur Robert Debre</t>
  </si>
  <si>
    <t>FED D'ADDICTOLOGIE DU SUD - FAS</t>
  </si>
  <si>
    <t>FEDERATION D'ADDICTOLOGIE DU SUD</t>
  </si>
  <si>
    <t>76300444830</t>
  </si>
  <si>
    <t>84899594000014</t>
  </si>
  <si>
    <t>500707</t>
  </si>
  <si>
    <t>05 62 47 41 77</t>
  </si>
  <si>
    <t>10 Rue AGRICOL PERDIGUIER</t>
  </si>
  <si>
    <t>FCR TOULOUSE OCCITANIE PLAISANCE DU TOUCH</t>
  </si>
  <si>
    <t>FEDERATION COMPAGNONNIQUE REGIONALE TOULOUSE OCCITANIE</t>
  </si>
  <si>
    <t>73310002131</t>
  </si>
  <si>
    <t>77694482900030</t>
  </si>
  <si>
    <t>518530</t>
  </si>
  <si>
    <t>01 42 02 06 23</t>
  </si>
  <si>
    <t>143 Avenue Jean Jaures</t>
  </si>
  <si>
    <t>FCR PARIS ILE DE FRANCE PARIS</t>
  </si>
  <si>
    <t>FEDERATION COMPAGNONNIQUE REGIONALE PARIS ILE DE FRANCE</t>
  </si>
  <si>
    <t>11750060875</t>
  </si>
  <si>
    <t>78477959700029</t>
  </si>
  <si>
    <t>658303</t>
  </si>
  <si>
    <t>03 21 48 23 88</t>
  </si>
  <si>
    <t>23 Avenue PAUL MICHENNEAU</t>
  </si>
  <si>
    <t>FCR HAUTS DE FRANCE ARRAS</t>
  </si>
  <si>
    <t>FEDERATION COMPAGNONNIQUE REGIONALE HAUTS DE FRANCE</t>
  </si>
  <si>
    <t>32620280762</t>
  </si>
  <si>
    <t>81893333500015</t>
  </si>
  <si>
    <t>118266</t>
  </si>
  <si>
    <t>02 38 70 53 00</t>
  </si>
  <si>
    <t>ZAC des 4 Cheminées</t>
  </si>
  <si>
    <t>Rue Gustave Eiffel</t>
  </si>
  <si>
    <t>FCRO LA CHAPELLE ST MESMIN</t>
  </si>
  <si>
    <t>FEDERATION COMPAGNONNIQUE REGIONALE D'ORLEANS - FCRO</t>
  </si>
  <si>
    <t>24450007645</t>
  </si>
  <si>
    <t>31521327200067</t>
  </si>
  <si>
    <t>640426</t>
  </si>
  <si>
    <t>04 78 53 22 00</t>
  </si>
  <si>
    <t>49 Rue FEUILLAT</t>
  </si>
  <si>
    <t>FCR LYON</t>
  </si>
  <si>
    <t>FEDERATION COMPAGNONNIQUE REGIONALE DE LYON</t>
  </si>
  <si>
    <t>82690008769</t>
  </si>
  <si>
    <t>77986700100058</t>
  </si>
  <si>
    <t>490878</t>
  </si>
  <si>
    <t>04 76 23 06 19</t>
  </si>
  <si>
    <t>15 Avenue de Gugliasco</t>
  </si>
  <si>
    <t>FCR DE GRENOBLE</t>
  </si>
  <si>
    <t>FEDERATION COMPAGNONNIQUE REGIONALE DE GRENOBLE</t>
  </si>
  <si>
    <t>82380002638</t>
  </si>
  <si>
    <t>77950722700048</t>
  </si>
  <si>
    <t>644470</t>
  </si>
  <si>
    <t>32 2 514 12 60</t>
  </si>
  <si>
    <t>149 Avenue MARECHAL JOFFRE</t>
  </si>
  <si>
    <t>FEDITO BXL</t>
  </si>
  <si>
    <t>FEDERATION BRUXELLOISE DES INSTITUTIONS POUR TOXICOMANES</t>
  </si>
  <si>
    <t>537500</t>
  </si>
  <si>
    <t>01 48 05 05 75</t>
  </si>
  <si>
    <t>6 Avenue DU PROFESSEUR ANDRE LEMIERRE</t>
  </si>
  <si>
    <t>FAPIL</t>
  </si>
  <si>
    <t>FEDERATION ASSOCIATION PROMOTION INSERTION LOGEMENT</t>
  </si>
  <si>
    <t>11754503675</t>
  </si>
  <si>
    <t>38760217000053</t>
  </si>
  <si>
    <t>426222</t>
  </si>
  <si>
    <t>04080</t>
  </si>
  <si>
    <t>01 43 43 72 38</t>
  </si>
  <si>
    <t>104 Rue OBERKAMPF</t>
  </si>
  <si>
    <t>FEDERATION ADDICTION</t>
  </si>
  <si>
    <t>11754648975</t>
  </si>
  <si>
    <t>52904942100025</t>
  </si>
  <si>
    <t>362323</t>
  </si>
  <si>
    <t>05 34 31 40 29</t>
  </si>
  <si>
    <t>BATIMENT A PARC TECHNOLOGIQUE DU CANAL</t>
  </si>
  <si>
    <t>FAS OCCITANIE RAMONVILLE ST AGNE</t>
  </si>
  <si>
    <t>FEDERATION ACTEURS DE LA SOLIDARITE OCCITANIE</t>
  </si>
  <si>
    <t>73310417831</t>
  </si>
  <si>
    <t>41071364800047</t>
  </si>
  <si>
    <t>524323</t>
  </si>
  <si>
    <t>SAN CAYETANO 7</t>
  </si>
  <si>
    <t>FIE</t>
  </si>
  <si>
    <t>FEDERACION INTERNACIONAL DE EUTONIA</t>
  </si>
  <si>
    <t>654711</t>
  </si>
  <si>
    <t>02 98 92 14 20</t>
  </si>
  <si>
    <t>25 Boulevard du Général de Gaulle</t>
  </si>
  <si>
    <t>FRCPM ATELIERS DE L ENFER</t>
  </si>
  <si>
    <t>FED REGIONALE POUR LA CULTURE ET LE PATRIMOINE ATELIERS DE L ENFER</t>
  </si>
  <si>
    <t>53290144529</t>
  </si>
  <si>
    <t>32452037800047</t>
  </si>
  <si>
    <t>537780</t>
  </si>
  <si>
    <t>05 53 53 11 96</t>
  </si>
  <si>
    <t>44 Boulevard George V</t>
  </si>
  <si>
    <t>MFPF - ASBL AQUITAINE PERIGUEUX</t>
  </si>
  <si>
    <t>FED REGIONALE NOUVELLE AQUITAINE DU MOUVEMENT FRANCAIS POUR LE PLANNING FAMILIAL</t>
  </si>
  <si>
    <t>72240171224</t>
  </si>
  <si>
    <t>44404740100047</t>
  </si>
  <si>
    <t>642447</t>
  </si>
  <si>
    <t>06 29 19 24 66</t>
  </si>
  <si>
    <t>4 Rue ABBE PASTY</t>
  </si>
  <si>
    <t>FR DES CIDFF REG CENTRE VAL DE LOIRE ORLEANS</t>
  </si>
  <si>
    <t>FED REGIONALE DES CIDFF DE LA REGION CENTRE VAL DE LOIRE</t>
  </si>
  <si>
    <t>24450386745</t>
  </si>
  <si>
    <t>50785186300047</t>
  </si>
  <si>
    <t>490957</t>
  </si>
  <si>
    <t>05 56 37 94 76</t>
  </si>
  <si>
    <t>71 Avenue Edouard Bourlaux</t>
  </si>
  <si>
    <t>FREDON NOUVELLE AQUITAINE  VILLENAVE D ORNON</t>
  </si>
  <si>
    <t>FED REGIONALE DE DEFENSE CONTRE LES ORGANISMES NUISIBLES NOUVELLE AQUITAINE</t>
  </si>
  <si>
    <t>75860170786</t>
  </si>
  <si>
    <t>83752627600055</t>
  </si>
  <si>
    <t>634335</t>
  </si>
  <si>
    <t>04 96 11 07 99</t>
  </si>
  <si>
    <t>1 Rue De Forbin Residence Strasbourg</t>
  </si>
  <si>
    <t>FR CIDFF PACA MARSEILLE</t>
  </si>
  <si>
    <t>FED REGIONALE CENTRES D'INFORMATION SUR DROITS DES FEMMES DES FAMILLES DE PACA</t>
  </si>
  <si>
    <t>93131825813</t>
  </si>
  <si>
    <t>51304410700029</t>
  </si>
  <si>
    <t>686440</t>
  </si>
  <si>
    <t>10 Rue de Terres au Curé</t>
  </si>
  <si>
    <t>FACS IDF</t>
  </si>
  <si>
    <t>FED REG DISPOSITIFS RESSOURCES APPUI A LA COORDINATION PARCOURS SANTE IDF</t>
  </si>
  <si>
    <t>11756871175</t>
  </si>
  <si>
    <t>49122681700022</t>
  </si>
  <si>
    <t>655454</t>
  </si>
  <si>
    <t>5 Rue DU CERF VOLANT</t>
  </si>
  <si>
    <t>FR CIDFF NA</t>
  </si>
  <si>
    <t>FED REG CTRES INFO SUR DROITS DES FEMMES FAMILLES REGION NOUVELLE AQUITAINE</t>
  </si>
  <si>
    <t>75331352233</t>
  </si>
  <si>
    <t>83342171200013</t>
  </si>
  <si>
    <t>671204</t>
  </si>
  <si>
    <t>09 72 31 89 79</t>
  </si>
  <si>
    <t>8 Rue DE COLUMELLE</t>
  </si>
  <si>
    <t>FRCIDFF PDL</t>
  </si>
  <si>
    <t>FED REG CTRES D'INFORMATION SUR DROITS FEMMES ET FAMILLES PAYS DE LA LOIRE</t>
  </si>
  <si>
    <t>52440095044</t>
  </si>
  <si>
    <t>32728376800080</t>
  </si>
  <si>
    <t>673419</t>
  </si>
  <si>
    <t>07 44 52 31 54</t>
  </si>
  <si>
    <t>FR CIDFF  BRETAGNE RENNES</t>
  </si>
  <si>
    <t>FED REG CENTRES D'INFORMATION SUR DROITS FEMMES ET FAMILLES BRETAGNE</t>
  </si>
  <si>
    <t>53351127635</t>
  </si>
  <si>
    <t>39202154900028</t>
  </si>
  <si>
    <t>390586</t>
  </si>
  <si>
    <t>05 56 24 96 16</t>
  </si>
  <si>
    <t>60 Rue De Pessac</t>
  </si>
  <si>
    <t>FN3S</t>
  </si>
  <si>
    <t>FED NATIONALE SERVICES SOCIAUX SPECIALISES DE PROTECTION DE L'ENFANCE - FN3S</t>
  </si>
  <si>
    <t>75331186133</t>
  </si>
  <si>
    <t>32408103300056</t>
  </si>
  <si>
    <t>601676</t>
  </si>
  <si>
    <t>06 82 41 14 36</t>
  </si>
  <si>
    <t>85 Allée Norbert Wiener Parc Georges Besse Maison Des Profes</t>
  </si>
  <si>
    <t>FNMJIPM</t>
  </si>
  <si>
    <t>FED NATIONALE DES MANDATAIRES JUDICIAIRES INDEPENDANTS A LA PROTECTION DES MAJEURS</t>
  </si>
  <si>
    <t>76300416030</t>
  </si>
  <si>
    <t>53231661900016</t>
  </si>
  <si>
    <t>20813</t>
  </si>
  <si>
    <t>05 57 77 48 30</t>
  </si>
  <si>
    <t>Chez Epss</t>
  </si>
  <si>
    <t>92 Rue NOTRE DAME DES CHAMPS</t>
  </si>
  <si>
    <t>FISAF</t>
  </si>
  <si>
    <t>FED NAT POUR L'INSERTION DES SOURDS ET DES AVEUGLES EN FRANCE</t>
  </si>
  <si>
    <t>11750425875</t>
  </si>
  <si>
    <t>78457365100063</t>
  </si>
  <si>
    <t>604045</t>
  </si>
  <si>
    <t>06 61 01 33 44</t>
  </si>
  <si>
    <t>13 Place De Rungis</t>
  </si>
  <si>
    <t>FFDYS</t>
  </si>
  <si>
    <t>FED FRANCAISE DES DYS TROUBLES COGNITIFS SPECIFIQUES TROUBLES APPRENTISSAGES</t>
  </si>
  <si>
    <t>11755863475</t>
  </si>
  <si>
    <t>48535923600042</t>
  </si>
  <si>
    <t>682147</t>
  </si>
  <si>
    <t>01 41 72 26 00</t>
  </si>
  <si>
    <t>46/48 Rue DE LAGNY</t>
  </si>
  <si>
    <t>FFEPGV MONTREUIL</t>
  </si>
  <si>
    <t>FED FRANCAIS D'EDUCATION PHYSIQUE ET DE GYMNASTIQUE VOLONTAIRE - SIEGE SOCIAL</t>
  </si>
  <si>
    <t>11930554893</t>
  </si>
  <si>
    <t>30298138600089</t>
  </si>
  <si>
    <t>532988</t>
  </si>
  <si>
    <t>06 86 89 90 95</t>
  </si>
  <si>
    <t>58320 PARIGNY LES VAUX</t>
  </si>
  <si>
    <t>SATINGES</t>
  </si>
  <si>
    <t>Chemin DES TERRES BLANCHES</t>
  </si>
  <si>
    <t>FFPPEA</t>
  </si>
  <si>
    <t>FED FR DE PSYCHOTHERAPIE PSYCHANALYTIQUE POUR ENFANT ET ADOLESCENT</t>
  </si>
  <si>
    <t>26580070058</t>
  </si>
  <si>
    <t>80864325800011</t>
  </si>
  <si>
    <t>105612</t>
  </si>
  <si>
    <t>01 53 98 95 00</t>
  </si>
  <si>
    <t>179 Rue DE LOURMEL</t>
  </si>
  <si>
    <t>FEHAP FORMATION</t>
  </si>
  <si>
    <t>FED ETABLISSEMENTS HOSPITALIERS ASSISTANCE PRIVES PARIS</t>
  </si>
  <si>
    <t>11750241075</t>
  </si>
  <si>
    <t>77566620900058</t>
  </si>
  <si>
    <t>530347</t>
  </si>
  <si>
    <t>02 40 40 66 67</t>
  </si>
  <si>
    <t>3 Boulevard Batonnier Cholet</t>
  </si>
  <si>
    <t>FMCE</t>
  </si>
  <si>
    <t>FED DES METIERS LIES A LA COMMUNICATION ET A L'ELECTRICITE - FMCE</t>
  </si>
  <si>
    <t>52440676244</t>
  </si>
  <si>
    <t>31792693900032</t>
  </si>
  <si>
    <t>536180</t>
  </si>
  <si>
    <t>01 48 01 98 32</t>
  </si>
  <si>
    <t>FERRSPP</t>
  </si>
  <si>
    <t>FED DES EQUIPES RESSOURCES REGIONALES EN SOINS PALLIATIFS PEDIATRIQUES</t>
  </si>
  <si>
    <t>11757004975</t>
  </si>
  <si>
    <t>79804921900016</t>
  </si>
  <si>
    <t>667031</t>
  </si>
  <si>
    <t>04 75 09 10 29</t>
  </si>
  <si>
    <t>BAT 15</t>
  </si>
  <si>
    <t>25 Avenue DE LA BOUTERNE</t>
  </si>
  <si>
    <t>FAHRES TAIN L HERMITAGE</t>
  </si>
  <si>
    <t>FED D'ASSOCIATIONS HANDICAPS RARES ET EPILEPSIES SEVERES - FAHRES</t>
  </si>
  <si>
    <t>84260358726</t>
  </si>
  <si>
    <t>79497464200025</t>
  </si>
  <si>
    <t>519716</t>
  </si>
  <si>
    <t>04 50 57 92 21</t>
  </si>
  <si>
    <t>29 Rue DES SPORTS</t>
  </si>
  <si>
    <t>FCR PDS</t>
  </si>
  <si>
    <t>FED COMPAGNONNIQUE REGIONALE DES PAYS DE SAVOIE - FCMB CENTRE DE FORMATION</t>
  </si>
  <si>
    <t>82740078474</t>
  </si>
  <si>
    <t>41893313100033</t>
  </si>
  <si>
    <t>544723</t>
  </si>
  <si>
    <t>05 55 34 33 88</t>
  </si>
  <si>
    <t>CS 30357</t>
  </si>
  <si>
    <t>5 Rue De la REGLE</t>
  </si>
  <si>
    <t>FCMB LIMOGES</t>
  </si>
  <si>
    <t>FED COMPAGNONNIQUE REGIONALE DES METIERS DU BATIMENT LIMOUSIN</t>
  </si>
  <si>
    <t>74870001387</t>
  </si>
  <si>
    <t>77807081300028</t>
  </si>
  <si>
    <t>513027</t>
  </si>
  <si>
    <t>05 57 54 23 80</t>
  </si>
  <si>
    <t>BP 90</t>
  </si>
  <si>
    <t>6 Avenue JEAN ALFONSEA</t>
  </si>
  <si>
    <t>FCMB FLOIRAC</t>
  </si>
  <si>
    <t>FED COMPAGNONNIQUE METIERS DU BATIMENT AQUITAINE</t>
  </si>
  <si>
    <t>72330004233</t>
  </si>
  <si>
    <t>78184280200048</t>
  </si>
  <si>
    <t>541965</t>
  </si>
  <si>
    <t>05 59 63 87 57</t>
  </si>
  <si>
    <t>3 Allée DE BELLEVUE</t>
  </si>
  <si>
    <t>FCMB ANGLET</t>
  </si>
  <si>
    <t>72640001064</t>
  </si>
  <si>
    <t>78223719200029</t>
  </si>
  <si>
    <t>651540</t>
  </si>
  <si>
    <t>05 53 66 66 34</t>
  </si>
  <si>
    <t>6 Rue Jean Baptiste Peres</t>
  </si>
  <si>
    <t>FCMB AGEN</t>
  </si>
  <si>
    <t>FED COMPAGNON METIERS BATIMENT - FCMB</t>
  </si>
  <si>
    <t>72470000447</t>
  </si>
  <si>
    <t>78215182300062</t>
  </si>
  <si>
    <t>672040</t>
  </si>
  <si>
    <t>01 40 26 94 55</t>
  </si>
  <si>
    <t>27 Rue Claude Decaen</t>
  </si>
  <si>
    <t>FFAEMC</t>
  </si>
  <si>
    <t>FED ARTS ENERGETIQUES ET MARTIAUX CHINOIS TAICHI CHUAN QI GONG KUNGFU WUSHU TRADITIONNELS</t>
  </si>
  <si>
    <t>11754872575</t>
  </si>
  <si>
    <t>38393419700054</t>
  </si>
  <si>
    <t>485846</t>
  </si>
  <si>
    <t>01 39 57 89 72</t>
  </si>
  <si>
    <t>32 Avenue MAURICE BERTEAUX</t>
  </si>
  <si>
    <t>FDCS CONSEIL SARTROUVILLE</t>
  </si>
  <si>
    <t>11788069178</t>
  </si>
  <si>
    <t>49417632400056</t>
  </si>
  <si>
    <t>476020</t>
  </si>
  <si>
    <t>01 46 55 27 11</t>
  </si>
  <si>
    <t>2 Passage LAROUSSE</t>
  </si>
  <si>
    <t>FDC FORMATION</t>
  </si>
  <si>
    <t>11922516292</t>
  </si>
  <si>
    <t>52150866300015</t>
  </si>
  <si>
    <t>658807</t>
  </si>
  <si>
    <t>06 14 80 05 69</t>
  </si>
  <si>
    <t>45 Rue DU CAIRE</t>
  </si>
  <si>
    <t>FD FORMATIONS</t>
  </si>
  <si>
    <t>32591032759</t>
  </si>
  <si>
    <t>88910700900017</t>
  </si>
  <si>
    <t>672853</t>
  </si>
  <si>
    <t>03 59 70 13 59</t>
  </si>
  <si>
    <t>76 Avenue Adolphe GEERAERT</t>
  </si>
  <si>
    <t>FC2A</t>
  </si>
  <si>
    <t>32590955459</t>
  </si>
  <si>
    <t>81941064800029</t>
  </si>
  <si>
    <t>475415</t>
  </si>
  <si>
    <t>0143673252</t>
  </si>
  <si>
    <t>13 Boulevard VOLTAIRE</t>
  </si>
  <si>
    <t>FCT SOLUTIONS</t>
  </si>
  <si>
    <t>11753805675</t>
  </si>
  <si>
    <t>45000545900034</t>
  </si>
  <si>
    <t>596516</t>
  </si>
  <si>
    <t>02 40 85 48 13</t>
  </si>
  <si>
    <t>10 Rue de la Johardière</t>
  </si>
  <si>
    <t>FCT KG</t>
  </si>
  <si>
    <t>FCT KG - FORMATION DES CONDUCTEURS DE TAXI</t>
  </si>
  <si>
    <t>52440844644</t>
  </si>
  <si>
    <t>83391256100010</t>
  </si>
  <si>
    <t>643506</t>
  </si>
  <si>
    <t>06 24 03 50 79</t>
  </si>
  <si>
    <t>48 Rue JEAN JAURES</t>
  </si>
  <si>
    <t>FCS POUR TOUS</t>
  </si>
  <si>
    <t>11788286478</t>
  </si>
  <si>
    <t>80468886900036</t>
  </si>
  <si>
    <t>621845</t>
  </si>
  <si>
    <t>01 48 58 54 38</t>
  </si>
  <si>
    <t>CENTRE CCIAL CROIX DE CHAVAUX</t>
  </si>
  <si>
    <t>11 Avenue DE LA RESISTANCE</t>
  </si>
  <si>
    <t>FCS FORMATION</t>
  </si>
  <si>
    <t>11930754793</t>
  </si>
  <si>
    <t>82524608500047</t>
  </si>
  <si>
    <t>292059</t>
  </si>
  <si>
    <t>05 49 03 03 23</t>
  </si>
  <si>
    <t>28/02/2020</t>
  </si>
  <si>
    <t>FCI CONSEIL</t>
  </si>
  <si>
    <t>54860083686</t>
  </si>
  <si>
    <t>43452008600027</t>
  </si>
  <si>
    <t>502108</t>
  </si>
  <si>
    <t>01 60 39 58 14</t>
  </si>
  <si>
    <t>77123 NOISY SUR ECOLE</t>
  </si>
  <si>
    <t>4 Allée des bouleaux</t>
  </si>
  <si>
    <t>11770400577</t>
  </si>
  <si>
    <t>44912855200014</t>
  </si>
  <si>
    <t>563110</t>
  </si>
  <si>
    <t>0381403040</t>
  </si>
  <si>
    <t>20 Rue Gambetta</t>
  </si>
  <si>
    <t>FCF-ARGOS - ESTM BESANCON</t>
  </si>
  <si>
    <t>FCF-ARGOS - ECOLE SUPERIEURE DU TERTIAIRE ET SES METIERS</t>
  </si>
  <si>
    <t>43250148525</t>
  </si>
  <si>
    <t>42021942000023</t>
  </si>
  <si>
    <t>488823</t>
  </si>
  <si>
    <t>03 83 85 58 55</t>
  </si>
  <si>
    <t>160 Avenue de Strasbourg</t>
  </si>
  <si>
    <t>FCE CONSULTING - BLIQUE ACTIMUM</t>
  </si>
  <si>
    <t>44540429354</t>
  </si>
  <si>
    <t>94932023800015</t>
  </si>
  <si>
    <t>573292</t>
  </si>
  <si>
    <t>IMM AVANTAGE CO BURO CLUB ET G1</t>
  </si>
  <si>
    <t>11 Rue DES ARTS ET METIERS</t>
  </si>
  <si>
    <t>FCAG</t>
  </si>
  <si>
    <t>FCAG - FORMATION CONSEIL ANTILLES GUYANE</t>
  </si>
  <si>
    <t>02973111897</t>
  </si>
  <si>
    <t>82975288000015</t>
  </si>
  <si>
    <t>629856</t>
  </si>
  <si>
    <t>02 28 13 00 93</t>
  </si>
  <si>
    <t>85420 LE MAZEAU</t>
  </si>
  <si>
    <t>68 Chemin DE L'ANCIENNE LAITERIE</t>
  </si>
  <si>
    <t>FC PRO</t>
  </si>
  <si>
    <t>52850168785</t>
  </si>
  <si>
    <t>79005510700037</t>
  </si>
  <si>
    <t>563407</t>
  </si>
  <si>
    <t>05 49 13 80 73</t>
  </si>
  <si>
    <t>10 Rue DE L'OPPORTUNE</t>
  </si>
  <si>
    <t>FB FORMATION ESTHETIQUE</t>
  </si>
  <si>
    <t>75860187586</t>
  </si>
  <si>
    <t>82283971800019</t>
  </si>
  <si>
    <t>617520</t>
  </si>
  <si>
    <t>05 49 71 18 43</t>
  </si>
  <si>
    <t>20 Rue DESCARTES</t>
  </si>
  <si>
    <t>FB FORMATION</t>
  </si>
  <si>
    <t>75790128579</t>
  </si>
  <si>
    <t>84480042500028</t>
  </si>
  <si>
    <t>393782</t>
  </si>
  <si>
    <t>06 70 04 44 29</t>
  </si>
  <si>
    <t>82100 LABASTIDE DU TEMPLE</t>
  </si>
  <si>
    <t>31 GRAND RUE</t>
  </si>
  <si>
    <t>FA7CONCEPT</t>
  </si>
  <si>
    <t>76820094282</t>
  </si>
  <si>
    <t>48791689200028</t>
  </si>
  <si>
    <t>638973</t>
  </si>
  <si>
    <t>06 07 26 59 15</t>
  </si>
  <si>
    <t>27 Rue COURTELINE</t>
  </si>
  <si>
    <t>FA3R</t>
  </si>
  <si>
    <t>53351122335</t>
  </si>
  <si>
    <t>90475656600017</t>
  </si>
  <si>
    <t>551727</t>
  </si>
  <si>
    <t>04 37 41 03 32</t>
  </si>
  <si>
    <t>5 bis Place SAINT ALEXANDRE</t>
  </si>
  <si>
    <t>FAYSSE ALVARADO CAROLINE</t>
  </si>
  <si>
    <t>82691377569</t>
  </si>
  <si>
    <t>33919558800043</t>
  </si>
  <si>
    <t>527117</t>
  </si>
  <si>
    <t>38 Avenue FOCH</t>
  </si>
  <si>
    <t>FAVENNEC JEAN P</t>
  </si>
  <si>
    <t>41540134954</t>
  </si>
  <si>
    <t>35319375800060</t>
  </si>
  <si>
    <t>541047</t>
  </si>
  <si>
    <t>05 34 27 09 99</t>
  </si>
  <si>
    <t>ZONE D ACTIVITE EUROCENTRE</t>
  </si>
  <si>
    <t>12 Avenue DU GIROU</t>
  </si>
  <si>
    <t>FFC VILLENEUVE LES BOULOC</t>
  </si>
  <si>
    <t>FAUVEL FORMATION COLLECTIVITES</t>
  </si>
  <si>
    <t>75331123733</t>
  </si>
  <si>
    <t>40827328200041</t>
  </si>
  <si>
    <t>588374</t>
  </si>
  <si>
    <t>05 56 40 73 10</t>
  </si>
  <si>
    <t>122 Rue Emile Combes</t>
  </si>
  <si>
    <t>FAUVEL FORMATION COLLECTIVITES FLOIRAC</t>
  </si>
  <si>
    <t>40827328200074</t>
  </si>
  <si>
    <t>646088</t>
  </si>
  <si>
    <t>3 Rue GUSTAVE COURBET</t>
  </si>
  <si>
    <t>FAURIE BRUNO</t>
  </si>
  <si>
    <t>84630489163</t>
  </si>
  <si>
    <t>83345252700017</t>
  </si>
  <si>
    <t>302661</t>
  </si>
  <si>
    <t>05 65 64 63 94</t>
  </si>
  <si>
    <t>12260 FOISSAC</t>
  </si>
  <si>
    <t>Lieu-dit FREJEROQUES</t>
  </si>
  <si>
    <t>FAURE STEPHANE</t>
  </si>
  <si>
    <t>FAURE STEPHANE - SEESI INFORMATIQUE</t>
  </si>
  <si>
    <t>73120029712</t>
  </si>
  <si>
    <t>41362925400017</t>
  </si>
  <si>
    <t>518268</t>
  </si>
  <si>
    <t>42230 ROCHE LA MOLIERE</t>
  </si>
  <si>
    <t>8 Impasse DES FAUVETTES</t>
  </si>
  <si>
    <t>FAURE PATRAS CHRISTINE</t>
  </si>
  <si>
    <t>82420195842</t>
  </si>
  <si>
    <t>50236941600016</t>
  </si>
  <si>
    <t>552045</t>
  </si>
  <si>
    <t>06 74 94 51 86</t>
  </si>
  <si>
    <t>Zone Nord</t>
  </si>
  <si>
    <t>Aéroport Grenoble Isère</t>
  </si>
  <si>
    <t>FAURE PASCAL - VOLITUDE</t>
  </si>
  <si>
    <t>82380605638</t>
  </si>
  <si>
    <t>79319591800016</t>
  </si>
  <si>
    <t>678697</t>
  </si>
  <si>
    <t>06 70 00 06 13</t>
  </si>
  <si>
    <t>07300 CHEMINAS</t>
  </si>
  <si>
    <t>800 Chemin DE MISERY</t>
  </si>
  <si>
    <t>FAURE NICOLAS</t>
  </si>
  <si>
    <t>84260262826</t>
  </si>
  <si>
    <t>38755021300061</t>
  </si>
  <si>
    <t>667870</t>
  </si>
  <si>
    <t>43700 CHASPINHAC</t>
  </si>
  <si>
    <t>14 Rue DE LA GALAXIE</t>
  </si>
  <si>
    <t>FAURE BAROU MURIELLE</t>
  </si>
  <si>
    <t>FAURE BAROU MURIELLE - VITALINE COACHING</t>
  </si>
  <si>
    <t>84430366743</t>
  </si>
  <si>
    <t>43001232800042</t>
  </si>
  <si>
    <t>653550</t>
  </si>
  <si>
    <t>06 72 58 19 84</t>
  </si>
  <si>
    <t>Place PASTEUR</t>
  </si>
  <si>
    <t>6 Rue Claude Tillier</t>
  </si>
  <si>
    <t>FAUQUET AURORE</t>
  </si>
  <si>
    <t>27580085958</t>
  </si>
  <si>
    <t>90885980400019</t>
  </si>
  <si>
    <t>489918</t>
  </si>
  <si>
    <t>0325466515</t>
  </si>
  <si>
    <t>10160 AIX VILLEMAUR PALIS</t>
  </si>
  <si>
    <t>2 Route DES CORNEES</t>
  </si>
  <si>
    <t>FISA</t>
  </si>
  <si>
    <t>FAUCONNET INGIENERIE</t>
  </si>
  <si>
    <t>21100031910</t>
  </si>
  <si>
    <t>39073410100020</t>
  </si>
  <si>
    <t>536362</t>
  </si>
  <si>
    <t>06 23 74 17 70</t>
  </si>
  <si>
    <t>5 Rue DE LA CHENAIE</t>
  </si>
  <si>
    <t>FAUCHER ROZYCKI SOLANGE</t>
  </si>
  <si>
    <t>73310491931</t>
  </si>
  <si>
    <t>49383819700017</t>
  </si>
  <si>
    <t>588726</t>
  </si>
  <si>
    <t>0143493722</t>
  </si>
  <si>
    <t>34 Rue du Soleil</t>
  </si>
  <si>
    <t>FATHALLAH FAICAL</t>
  </si>
  <si>
    <t>11755645875</t>
  </si>
  <si>
    <t>51990065800013</t>
  </si>
  <si>
    <t>508457</t>
  </si>
  <si>
    <t>02 69 62 52 49</t>
  </si>
  <si>
    <t>Derriere Caserne Des Pompiers Zi De Kaweni</t>
  </si>
  <si>
    <t>FAST LINE MAMOUDZOU</t>
  </si>
  <si>
    <t>FAST LINE - SIEGE</t>
  </si>
  <si>
    <t>06970006297</t>
  </si>
  <si>
    <t>79327644500020</t>
  </si>
  <si>
    <t>427020</t>
  </si>
  <si>
    <t>01 84 19 32 26</t>
  </si>
  <si>
    <t>159 Rue Gallieni</t>
  </si>
  <si>
    <t>FAST LANE FRANCE</t>
  </si>
  <si>
    <t>FAST LANE INSTITUTE FOR KNOWLEDGE TRANSFERT FRANCE</t>
  </si>
  <si>
    <t>11921716092</t>
  </si>
  <si>
    <t>51401808400046</t>
  </si>
  <si>
    <t>642769</t>
  </si>
  <si>
    <t>25 Boulevard LAZARE CARNOT</t>
  </si>
  <si>
    <t>FAST ENGLISH</t>
  </si>
  <si>
    <t>76310996631</t>
  </si>
  <si>
    <t>85013743100019</t>
  </si>
  <si>
    <t>679318</t>
  </si>
  <si>
    <t>5 Quai Comte Lair</t>
  </si>
  <si>
    <t>FAST CONSEIL</t>
  </si>
  <si>
    <t>52490411849</t>
  </si>
  <si>
    <t>94808899200011</t>
  </si>
  <si>
    <t>434607</t>
  </si>
  <si>
    <t>06 34 98 00 82</t>
  </si>
  <si>
    <t>13 Rue DE KERNEGUEZ</t>
  </si>
  <si>
    <t>FASST</t>
  </si>
  <si>
    <t>53290845329</t>
  </si>
  <si>
    <t>52946714400018</t>
  </si>
  <si>
    <t>493016</t>
  </si>
  <si>
    <t>02 34 53 58 83</t>
  </si>
  <si>
    <t>59 bis Rue du Mûrier</t>
  </si>
  <si>
    <t>FASSETH CONSEIL</t>
  </si>
  <si>
    <t>24370301237</t>
  </si>
  <si>
    <t>75018297400014</t>
  </si>
  <si>
    <t>677310</t>
  </si>
  <si>
    <t>04 84 88 52 87</t>
  </si>
  <si>
    <t>PARC EIFFEL DES AYGALADES BAT E</t>
  </si>
  <si>
    <t>35 Boulevard DU CAPITAINE GEZE</t>
  </si>
  <si>
    <t>FASK</t>
  </si>
  <si>
    <t>93132001013</t>
  </si>
  <si>
    <t>84527437200034</t>
  </si>
  <si>
    <t>474678</t>
  </si>
  <si>
    <t>0549334776</t>
  </si>
  <si>
    <t>26 Rue DE NAMBOT</t>
  </si>
  <si>
    <t>FASILLEAU CHRISTIANE RH CONVERGENCES</t>
  </si>
  <si>
    <t>54790104379</t>
  </si>
  <si>
    <t>53857347800020</t>
  </si>
  <si>
    <t>606315</t>
  </si>
  <si>
    <t>04 27 48 94 95</t>
  </si>
  <si>
    <t>69550 AMPLEPUIS</t>
  </si>
  <si>
    <t>6 Rue Daniel FARGEOT</t>
  </si>
  <si>
    <t>FASE CONSULTE SAS</t>
  </si>
  <si>
    <t>84691641969</t>
  </si>
  <si>
    <t>84296696200016</t>
  </si>
  <si>
    <t>497137</t>
  </si>
  <si>
    <t>0240630254</t>
  </si>
  <si>
    <t>49 Quai Emile Cormerais</t>
  </si>
  <si>
    <t>FAROS INSTITUT</t>
  </si>
  <si>
    <t>52440630644</t>
  </si>
  <si>
    <t>53268980900038</t>
  </si>
  <si>
    <t>386583</t>
  </si>
  <si>
    <t>06 98 66 24 93</t>
  </si>
  <si>
    <t>69730 GENAY</t>
  </si>
  <si>
    <t>493 Rue DE PROULIEU</t>
  </si>
  <si>
    <t>FARGIER DAMIEN</t>
  </si>
  <si>
    <t>FARGIER DAMIEN - SANITAD CONSEIL</t>
  </si>
  <si>
    <t>82691011269</t>
  </si>
  <si>
    <t>50155416600030</t>
  </si>
  <si>
    <t>348922</t>
  </si>
  <si>
    <t>05 45 31 00 60</t>
  </si>
  <si>
    <t>16700 RUFFEC</t>
  </si>
  <si>
    <t>6 Boulevard des Grands Rocs</t>
  </si>
  <si>
    <t>FARE 16</t>
  </si>
  <si>
    <t>FARE 16 ROC FLEURI</t>
  </si>
  <si>
    <t>54160009916</t>
  </si>
  <si>
    <t>32522964900026</t>
  </si>
  <si>
    <t>237012</t>
  </si>
  <si>
    <t>04 90 17 07 50</t>
  </si>
  <si>
    <t>58 Rue DES TAILLEURS DE PIERRE</t>
  </si>
  <si>
    <t>FARE</t>
  </si>
  <si>
    <t>FARE - FORMATION AUTOMATISME RESEAUX</t>
  </si>
  <si>
    <t>93130472513</t>
  </si>
  <si>
    <t>38853692200031</t>
  </si>
  <si>
    <t>221296</t>
  </si>
  <si>
    <t>04 37 48 81 30</t>
  </si>
  <si>
    <t>20 Rue Louis Guérin</t>
  </si>
  <si>
    <t>FARAL</t>
  </si>
  <si>
    <t>82690006569</t>
  </si>
  <si>
    <t>77990336800040</t>
  </si>
  <si>
    <t>615237</t>
  </si>
  <si>
    <t>06 43 02 91 32</t>
  </si>
  <si>
    <t>Espace Chancel</t>
  </si>
  <si>
    <t>38 Rue du Lieutenant Chancel</t>
  </si>
  <si>
    <t>FARACHE JAMET CHRISTINE</t>
  </si>
  <si>
    <t>FARACHE JAMET CHRISTINE - GRAINE D'EVAL</t>
  </si>
  <si>
    <t>93830481783</t>
  </si>
  <si>
    <t>51871514900028</t>
  </si>
  <si>
    <t>646441</t>
  </si>
  <si>
    <t>06 87 90 54 15</t>
  </si>
  <si>
    <t>22 Rue théophile gautier</t>
  </si>
  <si>
    <t>FANNY ROQUE SHIATSU</t>
  </si>
  <si>
    <t>75331279033</t>
  </si>
  <si>
    <t>88986122500015</t>
  </si>
  <si>
    <t>530633</t>
  </si>
  <si>
    <t>0241253860</t>
  </si>
  <si>
    <t>107 Rue de  Létanduère</t>
  </si>
  <si>
    <t>FAMILLES RURALES FEDERATION REGIONALE PAYS DE LA LOIRE</t>
  </si>
  <si>
    <t>52490191649</t>
  </si>
  <si>
    <t>32751175400043</t>
  </si>
  <si>
    <t>604434</t>
  </si>
  <si>
    <t>03 83 37 95 85</t>
  </si>
  <si>
    <t>12 Rue DE L'ABBE DEVAUX</t>
  </si>
  <si>
    <t>FAMILLES RURALES FEDERATION REGIONALE GRAND EST</t>
  </si>
  <si>
    <t>44540357554</t>
  </si>
  <si>
    <t>82955013600016</t>
  </si>
  <si>
    <t>684703</t>
  </si>
  <si>
    <t>01 44 91 88 88</t>
  </si>
  <si>
    <t>7 Cité d'Antin</t>
  </si>
  <si>
    <t>FAMILLES RURALES FEDERATION NATIONALE</t>
  </si>
  <si>
    <t>11750396775</t>
  </si>
  <si>
    <t>78467279200024</t>
  </si>
  <si>
    <t>385864</t>
  </si>
  <si>
    <t>02 41 18 20 00</t>
  </si>
  <si>
    <t>14 Rue Savary</t>
  </si>
  <si>
    <t>FAMILLES RURALES DEPARTEMENTALE MAINE ET LOIRE ANGERS</t>
  </si>
  <si>
    <t>FAMILLES RURALES FEDERATION DEPARTEMENTALE MAINE ET LOIRE</t>
  </si>
  <si>
    <t>52490218449</t>
  </si>
  <si>
    <t>78612010500030</t>
  </si>
  <si>
    <t>682809</t>
  </si>
  <si>
    <t>02 51 44 37 60</t>
  </si>
  <si>
    <t>Maison Des Familles</t>
  </si>
  <si>
    <t>FDAFR</t>
  </si>
  <si>
    <t>FAMILLES RURALES FEDERATION DEPARTEMENTALE DE VENDEE - FDAFR</t>
  </si>
  <si>
    <t>52850098885</t>
  </si>
  <si>
    <t>33792953300038</t>
  </si>
  <si>
    <t>612145</t>
  </si>
  <si>
    <t>05 65 75 54 00</t>
  </si>
  <si>
    <t>BEL AIR</t>
  </si>
  <si>
    <t>12 Rue DES SAUNIERS</t>
  </si>
  <si>
    <t>FAMILLES RURALES FEDERATION DEPARTEMENTALE DE L'AVEYRON</t>
  </si>
  <si>
    <t>76120082512</t>
  </si>
  <si>
    <t>77674190200048</t>
  </si>
  <si>
    <t>551491</t>
  </si>
  <si>
    <t>04 67 79 35 93</t>
  </si>
  <si>
    <t>133 Rue Olof Palme</t>
  </si>
  <si>
    <t>FRFD34 MONTPELLIER</t>
  </si>
  <si>
    <t>FAMILLES RURALES FEDERATION DEPARTEMENTALE DE L HERAULT</t>
  </si>
  <si>
    <t>91340796934</t>
  </si>
  <si>
    <t>34446376500125</t>
  </si>
  <si>
    <t>660012</t>
  </si>
  <si>
    <t>04 77 54 45 77</t>
  </si>
  <si>
    <t>42600 CHALAIN LE COMTAL</t>
  </si>
  <si>
    <t>LIEU DIT SOURCIEUX</t>
  </si>
  <si>
    <t>163 Route des chambons</t>
  </si>
  <si>
    <t>FAMILLES RURALES FEDERATION DE LA LOIRE</t>
  </si>
  <si>
    <t>82420136642</t>
  </si>
  <si>
    <t>77639935400021</t>
  </si>
  <si>
    <t>668163</t>
  </si>
  <si>
    <t>03 21 58 39 90</t>
  </si>
  <si>
    <t>62161 DUISANS</t>
  </si>
  <si>
    <t>36 Rue DU CHATEAU</t>
  </si>
  <si>
    <t>FAMILLES RURALES ASSOCIATION MONTESSORI EN ARTOIS</t>
  </si>
  <si>
    <t>32620297662</t>
  </si>
  <si>
    <t>81130309800032</t>
  </si>
  <si>
    <t>655569</t>
  </si>
  <si>
    <t>05 56 51 93 65</t>
  </si>
  <si>
    <t>204 Rue FRANCOIS PERRIN</t>
  </si>
  <si>
    <t>FRFRNA</t>
  </si>
  <si>
    <t>FAMILLE RURALES FEDERATION REGIONALE NOUVELLE AQUITAINE</t>
  </si>
  <si>
    <t>74870060087</t>
  </si>
  <si>
    <t>41130088200049</t>
  </si>
  <si>
    <t>407677</t>
  </si>
  <si>
    <t>05 55 77 98 83</t>
  </si>
  <si>
    <t>20 Allée Olivier DE SERRES</t>
  </si>
  <si>
    <t>41130088200023</t>
  </si>
  <si>
    <t>671757</t>
  </si>
  <si>
    <t>06 11 70 85 37</t>
  </si>
  <si>
    <t>330 Avenue DE LA DEUXIEME DIVISION BLINDEE</t>
  </si>
  <si>
    <t>FAMCHON BOI CINDY</t>
  </si>
  <si>
    <t>FAMCHON BOI CINDY - NAILS STUDIO</t>
  </si>
  <si>
    <t>76300505930</t>
  </si>
  <si>
    <t>52805883700030</t>
  </si>
  <si>
    <t>499020</t>
  </si>
  <si>
    <t>0489926809</t>
  </si>
  <si>
    <t>3 ÈME ÉTAGE</t>
  </si>
  <si>
    <t>15-17 Rue DE LA LIBERTE</t>
  </si>
  <si>
    <t>FAM IMAGE</t>
  </si>
  <si>
    <t>FAM IMAGE - ECOLE AGENCE FAM</t>
  </si>
  <si>
    <t>93060843106</t>
  </si>
  <si>
    <t>80395599600019</t>
  </si>
  <si>
    <t>454370</t>
  </si>
  <si>
    <t>06 63 72 24 33</t>
  </si>
  <si>
    <t>59 Rue MONTCALM</t>
  </si>
  <si>
    <t>FALLA WILLY</t>
  </si>
  <si>
    <t>FALLA WILLY - PALISSAGE</t>
  </si>
  <si>
    <t>11754886075</t>
  </si>
  <si>
    <t>48438814500019</t>
  </si>
  <si>
    <t>565507</t>
  </si>
  <si>
    <t>49 761 15140</t>
  </si>
  <si>
    <t>ALLEMAGNE - FREIBURG</t>
  </si>
  <si>
    <t>Leinenweberstr. 5</t>
  </si>
  <si>
    <t>FALK FOUNDATION EV</t>
  </si>
  <si>
    <t>386480</t>
  </si>
  <si>
    <t>02739</t>
  </si>
  <si>
    <t>04 66 03 39 88</t>
  </si>
  <si>
    <t>12 Avenue FERDINAND PERTUS</t>
  </si>
  <si>
    <t>FALEVITCH MARIE JOSEE NIMES</t>
  </si>
  <si>
    <t>FALEVITCH MJ FORMATION MEDICALE ET GLOBALE DES SAGES FEMMES</t>
  </si>
  <si>
    <t>91300284530</t>
  </si>
  <si>
    <t>41344841600052</t>
  </si>
  <si>
    <t>670583</t>
  </si>
  <si>
    <t>06 19 71 49 13</t>
  </si>
  <si>
    <t>19 Allée DU MOURA</t>
  </si>
  <si>
    <t>FAKTORIA</t>
  </si>
  <si>
    <t>75640450764</t>
  </si>
  <si>
    <t>82770280400010</t>
  </si>
  <si>
    <t>436501</t>
  </si>
  <si>
    <t>03102</t>
  </si>
  <si>
    <t>06 08 40 51 22</t>
  </si>
  <si>
    <t>45 Boulevard de la Saussaye</t>
  </si>
  <si>
    <t>FAKHR ABBAS</t>
  </si>
  <si>
    <t>11921793092</t>
  </si>
  <si>
    <t>43936512300041</t>
  </si>
  <si>
    <t>667687</t>
  </si>
  <si>
    <t>06 68 95 59 01</t>
  </si>
  <si>
    <t>3 Rue DES COMMARDS</t>
  </si>
  <si>
    <t>FAIVRE PASCALE</t>
  </si>
  <si>
    <t>FAIVRE PASCALE - IANEVA</t>
  </si>
  <si>
    <t>27390125939</t>
  </si>
  <si>
    <t>48305612300035</t>
  </si>
  <si>
    <t>572573</t>
  </si>
  <si>
    <t>03 20 93 19 77</t>
  </si>
  <si>
    <t>17 Rue Gambetta</t>
  </si>
  <si>
    <t>31590694559</t>
  </si>
  <si>
    <t>49446107200022</t>
  </si>
  <si>
    <t>633379</t>
  </si>
  <si>
    <t>06 83 26 46 77</t>
  </si>
  <si>
    <t>80115 PONT NOYELLES</t>
  </si>
  <si>
    <t>20 Rue Des Peupliers</t>
  </si>
  <si>
    <t>FAITES GERMER VOS TALENTS PONT NOYELLES</t>
  </si>
  <si>
    <t>FAITES GERMER VOS TALENTS</t>
  </si>
  <si>
    <t>32800193280</t>
  </si>
  <si>
    <t>83219579600012</t>
  </si>
  <si>
    <t>641078</t>
  </si>
  <si>
    <t>09 72 47 27 64</t>
  </si>
  <si>
    <t>7 Rue LOUIS BREGUET</t>
  </si>
  <si>
    <t>FAISCOP</t>
  </si>
  <si>
    <t>11770603577</t>
  </si>
  <si>
    <t>81837130400028</t>
  </si>
  <si>
    <t>554133</t>
  </si>
  <si>
    <t>06 81 71 73 47</t>
  </si>
  <si>
    <t>22 Avenue DU 6 JUIN</t>
  </si>
  <si>
    <t>FAIR'EQUIPE</t>
  </si>
  <si>
    <t>28140291914</t>
  </si>
  <si>
    <t>53016086000017</t>
  </si>
  <si>
    <t>490404</t>
  </si>
  <si>
    <t>07 62 62 70 80</t>
  </si>
  <si>
    <t>45 Rue JEAN DE PINS</t>
  </si>
  <si>
    <t>FAIRE FACE</t>
  </si>
  <si>
    <t>73310676031</t>
  </si>
  <si>
    <t>49851956000029</t>
  </si>
  <si>
    <t>464259</t>
  </si>
  <si>
    <t>21 bis Rue BROUSSAIS</t>
  </si>
  <si>
    <t>KAYE KELLEY</t>
  </si>
  <si>
    <t>FAIRCLOTH KAYE KELLEY</t>
  </si>
  <si>
    <t>11754890775</t>
  </si>
  <si>
    <t>51062380400018</t>
  </si>
  <si>
    <t>444704</t>
  </si>
  <si>
    <t>01 46 38 22 62</t>
  </si>
  <si>
    <t>27 Rue KLEBER</t>
  </si>
  <si>
    <t>FAINE</t>
  </si>
  <si>
    <t>11921522692</t>
  </si>
  <si>
    <t>48212341100019</t>
  </si>
  <si>
    <t>153102</t>
  </si>
  <si>
    <t>01 44 74 34 40</t>
  </si>
  <si>
    <t>9 Rue DU COLONEL ROZANOFF</t>
  </si>
  <si>
    <t>FAGERH</t>
  </si>
  <si>
    <t>11755003475</t>
  </si>
  <si>
    <t>78462238300049</t>
  </si>
  <si>
    <t>423063</t>
  </si>
  <si>
    <t>25480 MISEREY SALINES</t>
  </si>
  <si>
    <t>22 Rue DU CRYOT</t>
  </si>
  <si>
    <t>FADY CORINNE</t>
  </si>
  <si>
    <t>43250210025</t>
  </si>
  <si>
    <t>48780832100011</t>
  </si>
  <si>
    <t>305110</t>
  </si>
  <si>
    <t>2 Rue DU DOCTEUR GELEY</t>
  </si>
  <si>
    <t>FLETC</t>
  </si>
  <si>
    <t>FACULTE LIBRE D'ENERGETIQUE TRADITIONNELLE CHINOISE</t>
  </si>
  <si>
    <t>82740150874</t>
  </si>
  <si>
    <t>43344586300015</t>
  </si>
  <si>
    <t>529801</t>
  </si>
  <si>
    <t>03 80 63 80 65</t>
  </si>
  <si>
    <t>21240 TALANT</t>
  </si>
  <si>
    <t>2 Allée DES CORVES</t>
  </si>
  <si>
    <t>FACULTE LIBRE DE NATUROPATHIE - ACADEMIE DE VITALOPATHIE</t>
  </si>
  <si>
    <t>26210236521</t>
  </si>
  <si>
    <t>52501272000013</t>
  </si>
  <si>
    <t>584939</t>
  </si>
  <si>
    <t>04 42 26 13 55</t>
  </si>
  <si>
    <t>33 Avenue JULES FERRY</t>
  </si>
  <si>
    <t>FACULTE JEAN CALVIN</t>
  </si>
  <si>
    <t>FACULTE JEAN CALVIN INSTITUT DE THEOLOGIE PROTESTANTE ET EVANGELISTE</t>
  </si>
  <si>
    <t>93131494413</t>
  </si>
  <si>
    <t>78268794100016</t>
  </si>
  <si>
    <t>593643</t>
  </si>
  <si>
    <t>216 71 560 840</t>
  </si>
  <si>
    <t>DEPARTEMENT DE PSYCHOLOGIE</t>
  </si>
  <si>
    <t>94 Boulevard du 9 avril 1938</t>
  </si>
  <si>
    <t>12/12/2018</t>
  </si>
  <si>
    <t>FSHST</t>
  </si>
  <si>
    <t>FACULTE DES SCIENCES HUMAINES ET SOCIALES DE TUNIS</t>
  </si>
  <si>
    <t>384264</t>
  </si>
  <si>
    <t>01 60 79 74 00</t>
  </si>
  <si>
    <t>3 Chemin LA GRANGE FEU LOUIS</t>
  </si>
  <si>
    <t>FACULTE DES METIERS DE L'ESSONNE</t>
  </si>
  <si>
    <t>11910566091</t>
  </si>
  <si>
    <t>45235951600021</t>
  </si>
  <si>
    <t>583480</t>
  </si>
  <si>
    <t>212 5 24 33 98 99</t>
  </si>
  <si>
    <t>MAROC - MARRAKECH</t>
  </si>
  <si>
    <t>Sidi Abbad, B.P. 7010</t>
  </si>
  <si>
    <t>FMPM</t>
  </si>
  <si>
    <t>FACULTE DE MEDECINE ET DE PHARMACIE DE MARRAKECH</t>
  </si>
  <si>
    <t>528729</t>
  </si>
  <si>
    <t>+216 71563709</t>
  </si>
  <si>
    <t>Rue Djebal Lakhdar</t>
  </si>
  <si>
    <t>FACULTE DE MEDECINE DE TUNIS</t>
  </si>
  <si>
    <t>406491</t>
  </si>
  <si>
    <t>05 59 13 84 67</t>
  </si>
  <si>
    <t>16 Rue D'ETIGNY</t>
  </si>
  <si>
    <t>FACONS D'ARTS</t>
  </si>
  <si>
    <t>72640164064</t>
  </si>
  <si>
    <t>43931494900025</t>
  </si>
  <si>
    <t>630550</t>
  </si>
  <si>
    <t>06 74 45 46 59</t>
  </si>
  <si>
    <t>145 Avenue Pierre Brossolette</t>
  </si>
  <si>
    <t>FACILITY FORMATION</t>
  </si>
  <si>
    <t>21100086810</t>
  </si>
  <si>
    <t>81501660500025</t>
  </si>
  <si>
    <t>541837</t>
  </si>
  <si>
    <t>01 42 94 21 10</t>
  </si>
  <si>
    <t>3 Rue DE COPENHAGUE</t>
  </si>
  <si>
    <t>FACILITY CONCEPT</t>
  </si>
  <si>
    <t>11755453175</t>
  </si>
  <si>
    <t>40805819600036</t>
  </si>
  <si>
    <t>648255</t>
  </si>
  <si>
    <t>02 38 65 43 10</t>
  </si>
  <si>
    <t>140 Rue Des Varennes</t>
  </si>
  <si>
    <t>FACILITATION AND CO</t>
  </si>
  <si>
    <t>24450366545</t>
  </si>
  <si>
    <t>87817367300038</t>
  </si>
  <si>
    <t>673924</t>
  </si>
  <si>
    <t>06 51 87 87 11</t>
  </si>
  <si>
    <t>APPT 1</t>
  </si>
  <si>
    <t>87 Rue DES QUAIS</t>
  </si>
  <si>
    <t>FACHE ISAB MIMILLE JACQUELINE</t>
  </si>
  <si>
    <t>31590887859</t>
  </si>
  <si>
    <t>80930709300017</t>
  </si>
  <si>
    <t>489803</t>
  </si>
  <si>
    <t>04 77 34 33 33</t>
  </si>
  <si>
    <t>REVEUX</t>
  </si>
  <si>
    <t>800 Rue JEAN ROSTAND</t>
  </si>
  <si>
    <t>FACES</t>
  </si>
  <si>
    <t>84420304242</t>
  </si>
  <si>
    <t>83093639900013</t>
  </si>
  <si>
    <t>550966</t>
  </si>
  <si>
    <t>03 20 47 42 79</t>
  </si>
  <si>
    <t>51 Boulevard DE VALMY</t>
  </si>
  <si>
    <t>FACEI</t>
  </si>
  <si>
    <t>31590759659</t>
  </si>
  <si>
    <t>53104486500024</t>
  </si>
  <si>
    <t>650511</t>
  </si>
  <si>
    <t>06 89 41 32 05</t>
  </si>
  <si>
    <t>09190 LORP SENTARAILLE</t>
  </si>
  <si>
    <t>2 Rue des pradettes</t>
  </si>
  <si>
    <t>FAC FORMATION</t>
  </si>
  <si>
    <t>76090067009</t>
  </si>
  <si>
    <t>89348491500010</t>
  </si>
  <si>
    <t>662768</t>
  </si>
  <si>
    <t>01 85 74 63 63</t>
  </si>
  <si>
    <t>6EME ETAGE</t>
  </si>
  <si>
    <t>34 Cours BLAISE PASCAL</t>
  </si>
  <si>
    <t>FABRE FORMATION EVRY</t>
  </si>
  <si>
    <t>11910898391</t>
  </si>
  <si>
    <t>89439475800037</t>
  </si>
  <si>
    <t>668540</t>
  </si>
  <si>
    <t>04 65 07 22 22</t>
  </si>
  <si>
    <t>BATIMENT A RDC</t>
  </si>
  <si>
    <t>155 Rue PAUL LANGEVIN</t>
  </si>
  <si>
    <t>FABRE FORMATION AIX</t>
  </si>
  <si>
    <t>FABRE FORMATION AIX - MOVE UP FORMATION</t>
  </si>
  <si>
    <t>93131932313</t>
  </si>
  <si>
    <t>90129741600017</t>
  </si>
  <si>
    <t>414281</t>
  </si>
  <si>
    <t>06 80 41 38 69</t>
  </si>
  <si>
    <t>MAS FLOR</t>
  </si>
  <si>
    <t>FABRE FLORENCE</t>
  </si>
  <si>
    <t>FABRE FLORENCE - ART ET MOTION</t>
  </si>
  <si>
    <t>91660148066</t>
  </si>
  <si>
    <t>50772672700013</t>
  </si>
  <si>
    <t>682240</t>
  </si>
  <si>
    <t>06 15 92 22 66</t>
  </si>
  <si>
    <t>17 Passage SARGET</t>
  </si>
  <si>
    <t>FABIENNE SURLANNE FORMATION</t>
  </si>
  <si>
    <t>75331473733</t>
  </si>
  <si>
    <t>92100207700011</t>
  </si>
  <si>
    <t>668886</t>
  </si>
  <si>
    <t>Immeuble Mach</t>
  </si>
  <si>
    <t>5 Avenue des Hauts Grigneux</t>
  </si>
  <si>
    <t>FABALAB</t>
  </si>
  <si>
    <t>28760618576</t>
  </si>
  <si>
    <t>88780769100019</t>
  </si>
  <si>
    <t>585142</t>
  </si>
  <si>
    <t>55840 THIERVILLE SUR MEUSE</t>
  </si>
  <si>
    <t>3 Rue GERARD BIEVELOT</t>
  </si>
  <si>
    <t>FAAC</t>
  </si>
  <si>
    <t>41550037855</t>
  </si>
  <si>
    <t>52439180200013</t>
  </si>
  <si>
    <t>130187</t>
  </si>
  <si>
    <t>03721</t>
  </si>
  <si>
    <t>0472697600</t>
  </si>
  <si>
    <t>EZUS</t>
  </si>
  <si>
    <t>EZUS LYON</t>
  </si>
  <si>
    <t>82690324169</t>
  </si>
  <si>
    <t>37826684500023</t>
  </si>
  <si>
    <t>670200</t>
  </si>
  <si>
    <t>06 87 61 49 77</t>
  </si>
  <si>
    <t>01500 ST DENIS EN BUGEY</t>
  </si>
  <si>
    <t>EYMARD STEPHANIE</t>
  </si>
  <si>
    <t>84010223401</t>
  </si>
  <si>
    <t>83171436500010</t>
  </si>
  <si>
    <t>670704</t>
  </si>
  <si>
    <t>06 65 58 16 82</t>
  </si>
  <si>
    <t>10 Rue FINES</t>
  </si>
  <si>
    <t>EYES IN PROGRESS</t>
  </si>
  <si>
    <t>73310666031</t>
  </si>
  <si>
    <t>53945875200034</t>
  </si>
  <si>
    <t>609432</t>
  </si>
  <si>
    <t>76 Rue LECOURBE</t>
  </si>
  <si>
    <t>EYELABS</t>
  </si>
  <si>
    <t>EYELABS SASU</t>
  </si>
  <si>
    <t>11755769875</t>
  </si>
  <si>
    <t>83338185800012</t>
  </si>
  <si>
    <t>461532</t>
  </si>
  <si>
    <t>ROYAUME-UNI - CHICHESTER</t>
  </si>
  <si>
    <t>EYAS LTD</t>
  </si>
  <si>
    <t>636782</t>
  </si>
  <si>
    <t>09 81 15 18 30</t>
  </si>
  <si>
    <t>4 Rue ERNEST RENAN</t>
  </si>
  <si>
    <t>EXYSTAT</t>
  </si>
  <si>
    <t>11922010092</t>
  </si>
  <si>
    <t>79886959000033</t>
  </si>
  <si>
    <t>637099</t>
  </si>
  <si>
    <t>01 75 43 39 89</t>
  </si>
  <si>
    <t>53 Boulevard LACORDAIRE</t>
  </si>
  <si>
    <t>EXXEA</t>
  </si>
  <si>
    <t>93131640213</t>
  </si>
  <si>
    <t>81540720000022</t>
  </si>
  <si>
    <t>368404</t>
  </si>
  <si>
    <t>02 40 03 16 00</t>
  </si>
  <si>
    <t>PISTE DE SECURITE ROUTIERE</t>
  </si>
  <si>
    <t>Chemin LES NOXITOCHES</t>
  </si>
  <si>
    <t>EXTREME SECURITE</t>
  </si>
  <si>
    <t>52440527444</t>
  </si>
  <si>
    <t>44829025400029</t>
  </si>
  <si>
    <t>602700</t>
  </si>
  <si>
    <t>1 734 998 6600</t>
  </si>
  <si>
    <t>ETATS UNIS - ANN ARBOR</t>
  </si>
  <si>
    <t>Building 300, Room 303</t>
  </si>
  <si>
    <t>2800 Plymouth Rd</t>
  </si>
  <si>
    <t>17/07/2019</t>
  </si>
  <si>
    <t>ELSO</t>
  </si>
  <si>
    <t>EXTRACORPOREAL LIFE SUPPORT ORGANIZATION</t>
  </si>
  <si>
    <t>581732</t>
  </si>
  <si>
    <t>32 65 37 32 11</t>
  </si>
  <si>
    <t>23 Place du PARC</t>
  </si>
  <si>
    <t>06/04/2018</t>
  </si>
  <si>
    <t>EXTENSION UMONS</t>
  </si>
  <si>
    <t>479044</t>
  </si>
  <si>
    <t>EXPRIT</t>
  </si>
  <si>
    <t>11755665875</t>
  </si>
  <si>
    <t>44923419400032</t>
  </si>
  <si>
    <t>264003</t>
  </si>
  <si>
    <t>05202</t>
  </si>
  <si>
    <t>01 49 29 29 29</t>
  </si>
  <si>
    <t>Passage du Cheval Blanc - Cour de Mai</t>
  </si>
  <si>
    <t>2 Rue de la Roquette</t>
  </si>
  <si>
    <t>EXPRESSIONS SANTE</t>
  </si>
  <si>
    <t>11755029275</t>
  </si>
  <si>
    <t>39482954300047</t>
  </si>
  <si>
    <t>538012</t>
  </si>
  <si>
    <t>4 Rue André GIDE</t>
  </si>
  <si>
    <t>EXPRESSIONS JARDIN</t>
  </si>
  <si>
    <t>74870148287</t>
  </si>
  <si>
    <t>80324001900015</t>
  </si>
  <si>
    <t>607575</t>
  </si>
  <si>
    <t>06 75 69 94 50</t>
  </si>
  <si>
    <t>91230 MONTGERON</t>
  </si>
  <si>
    <t>9 Rue du muguet</t>
  </si>
  <si>
    <t>EXPRESSION FORMATION MONTGERON</t>
  </si>
  <si>
    <t>EXPRESSION FORMATION</t>
  </si>
  <si>
    <t>11910722091</t>
  </si>
  <si>
    <t>80371176100020</t>
  </si>
  <si>
    <t>126172</t>
  </si>
  <si>
    <t>04785</t>
  </si>
  <si>
    <t>01 42 72 77 32</t>
  </si>
  <si>
    <t>40 Rue Des Blancs Manteaux</t>
  </si>
  <si>
    <t>EXPRESSION</t>
  </si>
  <si>
    <t>11753726775</t>
  </si>
  <si>
    <t>34470371500047</t>
  </si>
  <si>
    <t>530761</t>
  </si>
  <si>
    <t>04 93 88 89 70</t>
  </si>
  <si>
    <t>1er Etage</t>
  </si>
  <si>
    <t>54 Rue Gioffredo</t>
  </si>
  <si>
    <t>EXPLORA LANGUES</t>
  </si>
  <si>
    <t>EXPLORA LANGUES - EAC FORMATION</t>
  </si>
  <si>
    <t>93060430706</t>
  </si>
  <si>
    <t>42069932400026</t>
  </si>
  <si>
    <t>570503</t>
  </si>
  <si>
    <t>05 59 39 33 31</t>
  </si>
  <si>
    <t>8 Avenue de la Gare</t>
  </si>
  <si>
    <t>SEE LES GAVES</t>
  </si>
  <si>
    <t>EXPLOITATION DES ETS SC ECOLE DE CONDUITE LES GAVES</t>
  </si>
  <si>
    <t>72640270364</t>
  </si>
  <si>
    <t>45250629800010</t>
  </si>
  <si>
    <t>619085</t>
  </si>
  <si>
    <t>06 31 54 00 04</t>
  </si>
  <si>
    <t>08430 POIX TERRON</t>
  </si>
  <si>
    <t>11 Grande Rue</t>
  </si>
  <si>
    <t>EXPERTO RISK</t>
  </si>
  <si>
    <t>21080048608</t>
  </si>
  <si>
    <t>75339381800012</t>
  </si>
  <si>
    <t>575835</t>
  </si>
  <si>
    <t>07 82 98 56 04</t>
  </si>
  <si>
    <t>3 Rue GUILLAUME IBOS</t>
  </si>
  <si>
    <t>EXPERTISE RH</t>
  </si>
  <si>
    <t>73310786331</t>
  </si>
  <si>
    <t>81130573900021</t>
  </si>
  <si>
    <t>515486</t>
  </si>
  <si>
    <t>06 07 02 49 90</t>
  </si>
  <si>
    <t>59157 BEAUVOIS EN CAMBRESIS</t>
  </si>
  <si>
    <t>19 Rue MARCELIN BERTHELOT</t>
  </si>
  <si>
    <t>EMAS</t>
  </si>
  <si>
    <t>EXPERTISE MANAGEMENT AUDIT SYSTEME</t>
  </si>
  <si>
    <t>31590738059</t>
  </si>
  <si>
    <t>50523220700017</t>
  </si>
  <si>
    <t>602980</t>
  </si>
  <si>
    <t>01 43 44 58 50</t>
  </si>
  <si>
    <t>241 Rue DE BERCY</t>
  </si>
  <si>
    <t>EXPERTISE LANGUE</t>
  </si>
  <si>
    <t>EXPERTISE LANGUES ILE INTERNATIONAL</t>
  </si>
  <si>
    <t>11755575875</t>
  </si>
  <si>
    <t>80897250900042</t>
  </si>
  <si>
    <t>681714</t>
  </si>
  <si>
    <t>40 Boulevard de Port-Royal</t>
  </si>
  <si>
    <t>AFETI</t>
  </si>
  <si>
    <t>EXPERTISE FRANCE - AFETI</t>
  </si>
  <si>
    <t>11755833775</t>
  </si>
  <si>
    <t>80873479200035</t>
  </si>
  <si>
    <t>450900</t>
  </si>
  <si>
    <t>05 62 53 00 11</t>
  </si>
  <si>
    <t>20 Route DE JUILLAN</t>
  </si>
  <si>
    <t>EXPERTISE FORMATION BBM</t>
  </si>
  <si>
    <t>73650058865</t>
  </si>
  <si>
    <t>50800796000042</t>
  </si>
  <si>
    <t>426519</t>
  </si>
  <si>
    <t>03 22 46 65 50</t>
  </si>
  <si>
    <t>500 Avenue DU 14 JUILLET 1789</t>
  </si>
  <si>
    <t>EXPERT RH</t>
  </si>
  <si>
    <t>22800146280</t>
  </si>
  <si>
    <t>44954923700047</t>
  </si>
  <si>
    <t>589883</t>
  </si>
  <si>
    <t>31 30 230 7140</t>
  </si>
  <si>
    <t>Biltstraat 106</t>
  </si>
  <si>
    <t>25/09/2018</t>
  </si>
  <si>
    <t>EME</t>
  </si>
  <si>
    <t>EXPERT MEDICAL EVENTS</t>
  </si>
  <si>
    <t>634128</t>
  </si>
  <si>
    <t>03 26 25 21 21</t>
  </si>
  <si>
    <t>8TER Rue GABRIEL VOISIN</t>
  </si>
  <si>
    <t>EXPERT FORMATION</t>
  </si>
  <si>
    <t>21510133851</t>
  </si>
  <si>
    <t>50416753700027</t>
  </si>
  <si>
    <t>685616</t>
  </si>
  <si>
    <t>02 51 24 72 40</t>
  </si>
  <si>
    <t>2 Rue Jules Verne</t>
  </si>
  <si>
    <t>EXPERSONA</t>
  </si>
  <si>
    <t>52850178685</t>
  </si>
  <si>
    <t>79922601400014</t>
  </si>
  <si>
    <t>SIRET n'existe pas suite contrôle de ce jour ( 20 juillet 2016 )</t>
  </si>
  <si>
    <t>360296</t>
  </si>
  <si>
    <t>02 62 21 90 45</t>
  </si>
  <si>
    <t>38 Rue Claude Chappe</t>
  </si>
  <si>
    <t>EXPERNET LE PORT</t>
  </si>
  <si>
    <t>EXPERNET</t>
  </si>
  <si>
    <t>98970119897</t>
  </si>
  <si>
    <t>44276468400027</t>
  </si>
  <si>
    <t>603995</t>
  </si>
  <si>
    <t>43 Rue VOLTAIRE</t>
  </si>
  <si>
    <t>EXAPS</t>
  </si>
  <si>
    <t>EXPERIENCE APPPRENTISSAGE EN SANTE - EXAPS</t>
  </si>
  <si>
    <t>53290928729</t>
  </si>
  <si>
    <t>84781770700023</t>
  </si>
  <si>
    <t>546197</t>
  </si>
  <si>
    <t>06 40 67 96 05</t>
  </si>
  <si>
    <t>85340 L ILE D OLONNE</t>
  </si>
  <si>
    <t>Parc d’activités de Pierre Levée</t>
  </si>
  <si>
    <t>Impasse DES JUMEAUX</t>
  </si>
  <si>
    <t>EXPERIA</t>
  </si>
  <si>
    <t>52850190585</t>
  </si>
  <si>
    <t>80940853700029</t>
  </si>
  <si>
    <t>329113</t>
  </si>
  <si>
    <t>02 40 32 85 00</t>
  </si>
  <si>
    <t>BP 10214</t>
  </si>
  <si>
    <t>85 Rue ST JACQUES</t>
  </si>
  <si>
    <t>ECHO NANTES</t>
  </si>
  <si>
    <t>EXPANSION DES CENTRES D'HEMODIALYSE DE L'OUEST - ECHO</t>
  </si>
  <si>
    <t>52440376744</t>
  </si>
  <si>
    <t>30266606000173</t>
  </si>
  <si>
    <t>406065</t>
  </si>
  <si>
    <t>05 56 48 27 39</t>
  </si>
  <si>
    <t>10D TERRASSE DU FRONT DU MÉDOC</t>
  </si>
  <si>
    <t>EXPANSIAL</t>
  </si>
  <si>
    <t>72330458933</t>
  </si>
  <si>
    <t>32352941200054</t>
  </si>
  <si>
    <t>507465</t>
  </si>
  <si>
    <t>05394</t>
  </si>
  <si>
    <t>09 84 16 91 55</t>
  </si>
  <si>
    <t>EXPAIRTISES</t>
  </si>
  <si>
    <t>82380563238</t>
  </si>
  <si>
    <t>79435021500024</t>
  </si>
  <si>
    <t>387046</t>
  </si>
  <si>
    <t>01 47 99 29 05</t>
  </si>
  <si>
    <t>30 Rue Georges Thoretton</t>
  </si>
  <si>
    <t>EXOFORMATIONS</t>
  </si>
  <si>
    <t>11921435292</t>
  </si>
  <si>
    <t>44430025500031</t>
  </si>
  <si>
    <t>567267</t>
  </si>
  <si>
    <t>01 69 04 17 43</t>
  </si>
  <si>
    <t>15 Rue MAURICE BARRES</t>
  </si>
  <si>
    <t>EXIT CONSEIL</t>
  </si>
  <si>
    <t>11910610391</t>
  </si>
  <si>
    <t>48947167200027</t>
  </si>
  <si>
    <t>564734</t>
  </si>
  <si>
    <t>03 20 61 96 76</t>
  </si>
  <si>
    <t>35 Rue WINSTON CHURCHILL</t>
  </si>
  <si>
    <t>EXER</t>
  </si>
  <si>
    <t>31590869259</t>
  </si>
  <si>
    <t>38984188300033</t>
  </si>
  <si>
    <t>483679</t>
  </si>
  <si>
    <t>02 35 20 80 88</t>
  </si>
  <si>
    <t>BP 30242</t>
  </si>
  <si>
    <t>26 Rue des magasins généraux</t>
  </si>
  <si>
    <t>EXEGO</t>
  </si>
  <si>
    <t>23760336876</t>
  </si>
  <si>
    <t>43201196300050</t>
  </si>
  <si>
    <t>570138</t>
  </si>
  <si>
    <t>02 98 00 60 20</t>
  </si>
  <si>
    <t>Zone Industrielle Kergonan</t>
  </si>
  <si>
    <t>7 Rue De Kervezennec</t>
  </si>
  <si>
    <t>EXECO OUEST</t>
  </si>
  <si>
    <t>53290831629</t>
  </si>
  <si>
    <t>50929149800020</t>
  </si>
  <si>
    <t>451885</t>
  </si>
  <si>
    <t>15 Rue De Kerros</t>
  </si>
  <si>
    <t>EXECO  OUEST</t>
  </si>
  <si>
    <t>50929149800012</t>
  </si>
  <si>
    <t>504464</t>
  </si>
  <si>
    <t>01 46 34 06 33</t>
  </si>
  <si>
    <t>12 Rue HAUTEFEUILLE</t>
  </si>
  <si>
    <t>EXCOSUP</t>
  </si>
  <si>
    <t>11755208075</t>
  </si>
  <si>
    <t>44936966900022</t>
  </si>
  <si>
    <t>495074</t>
  </si>
  <si>
    <t>01 41 31 53 04</t>
  </si>
  <si>
    <t>20 Quai DU POINT DU JOUR</t>
  </si>
  <si>
    <t>EXCLUSIVE NETWORKS BOULOGNE BILLANCOURT</t>
  </si>
  <si>
    <t>EXCLUSIVE NETWORKS</t>
  </si>
  <si>
    <t>11922669892</t>
  </si>
  <si>
    <t>40119646400101</t>
  </si>
  <si>
    <t>512278</t>
  </si>
  <si>
    <t>05 61 95 60 74</t>
  </si>
  <si>
    <t>31160 ESTADENS</t>
  </si>
  <si>
    <t>Chemin DU BURGUET</t>
  </si>
  <si>
    <t>EXCLUSIVE CONSULTANT</t>
  </si>
  <si>
    <t>73310595831</t>
  </si>
  <si>
    <t>49109807500048</t>
  </si>
  <si>
    <t>535904</t>
  </si>
  <si>
    <t>05 61 15 99 33</t>
  </si>
  <si>
    <t>ZAC DU PERGET</t>
  </si>
  <si>
    <t>2 Avenue LEON FOUCAULT</t>
  </si>
  <si>
    <t>EXCENT TRAINING</t>
  </si>
  <si>
    <t>73310669531</t>
  </si>
  <si>
    <t>53865234800011</t>
  </si>
  <si>
    <t>624706</t>
  </si>
  <si>
    <t>14 Rue DU RHONE</t>
  </si>
  <si>
    <t>EXCEMED</t>
  </si>
  <si>
    <t>641261</t>
  </si>
  <si>
    <t>06 78 36 20 52</t>
  </si>
  <si>
    <t>2 Rue ALFRED KASTLER</t>
  </si>
  <si>
    <t>EXCELLIANZ</t>
  </si>
  <si>
    <t>52440841444</t>
  </si>
  <si>
    <t>82454804400018</t>
  </si>
  <si>
    <t>448035</t>
  </si>
  <si>
    <t>08658</t>
  </si>
  <si>
    <t>05 61 40 12 12</t>
  </si>
  <si>
    <t>67 Avenue DE L URSS</t>
  </si>
  <si>
    <t>EFA</t>
  </si>
  <si>
    <t>EXCELLENTIA FORMATION &amp; ASSOCIEES</t>
  </si>
  <si>
    <t>76310884731</t>
  </si>
  <si>
    <t>83171383900015</t>
  </si>
  <si>
    <t>394075</t>
  </si>
  <si>
    <t>01512</t>
  </si>
  <si>
    <t>01 30 79 53 98</t>
  </si>
  <si>
    <t>59 Rue Claude Chappe</t>
  </si>
  <si>
    <t>11788063378</t>
  </si>
  <si>
    <t>50219755100034</t>
  </si>
  <si>
    <t>664820</t>
  </si>
  <si>
    <t>06 58 59 73 61</t>
  </si>
  <si>
    <t>35 Rue du Docteur Chambige</t>
  </si>
  <si>
    <t>EXCELLENCE FORMATION</t>
  </si>
  <si>
    <t>84630523263</t>
  </si>
  <si>
    <t>85212008800012</t>
  </si>
  <si>
    <t>662562</t>
  </si>
  <si>
    <t>01 74 37 11 08</t>
  </si>
  <si>
    <t>106 Avenue tolosane</t>
  </si>
  <si>
    <t>EXCELLENCE ACADEMY RAMONVILLE ST AGNE</t>
  </si>
  <si>
    <t>EXCELLENCE ACADEMY</t>
  </si>
  <si>
    <t>11950612195</t>
  </si>
  <si>
    <t>82451828600011</t>
  </si>
  <si>
    <t>668930</t>
  </si>
  <si>
    <t>78940 LA QUEUE LES YVELINES</t>
  </si>
  <si>
    <t>17 Rue DU CLOS COLIN</t>
  </si>
  <si>
    <t>EXCELLART</t>
  </si>
  <si>
    <t>11930944593</t>
  </si>
  <si>
    <t>90167077800025</t>
  </si>
  <si>
    <t>545612</t>
  </si>
  <si>
    <t>05 16 19 62 97</t>
  </si>
  <si>
    <t>102 Rue DE COUREILLES</t>
  </si>
  <si>
    <t>EXCELIA GROUP - SUPGECO LA ROCHELLE</t>
  </si>
  <si>
    <t>EXCELIA GROUP - SUPGECO</t>
  </si>
  <si>
    <t>54170112617</t>
  </si>
  <si>
    <t>34876850800015</t>
  </si>
  <si>
    <t>484210</t>
  </si>
  <si>
    <t>0256011140</t>
  </si>
  <si>
    <t>4 Rue CHATEAURENAULT</t>
  </si>
  <si>
    <t>EXCELCIO RENNES</t>
  </si>
  <si>
    <t>11754305475</t>
  </si>
  <si>
    <t>50285151200033</t>
  </si>
  <si>
    <t>622837</t>
  </si>
  <si>
    <t>06 78 12 25 26</t>
  </si>
  <si>
    <t>8 Chemin DU PRE CARRE</t>
  </si>
  <si>
    <t>EXCELA SAS MEYLAN</t>
  </si>
  <si>
    <t>EXCELA SAS</t>
  </si>
  <si>
    <t>84380648638</t>
  </si>
  <si>
    <t>53123717000026</t>
  </si>
  <si>
    <t>417087</t>
  </si>
  <si>
    <t>09 51 19 32 12</t>
  </si>
  <si>
    <t>20 Boulevard Pierre Raunet</t>
  </si>
  <si>
    <t>EXARIS</t>
  </si>
  <si>
    <t>11940670294</t>
  </si>
  <si>
    <t>48185388500020</t>
  </si>
  <si>
    <t>657256</t>
  </si>
  <si>
    <t>EXAOUEST</t>
  </si>
  <si>
    <t>49120441800033</t>
  </si>
  <si>
    <t>623325</t>
  </si>
  <si>
    <t>+33 (0)9 83 01 36 01</t>
  </si>
  <si>
    <t>ZAC LA GANDONNE</t>
  </si>
  <si>
    <t>745 Boulevard DES VENTADOUIRO</t>
  </si>
  <si>
    <t>EXAKOM SALON DE PROVENCE</t>
  </si>
  <si>
    <t>EXAKOM</t>
  </si>
  <si>
    <t>93131694813</t>
  </si>
  <si>
    <t>44987506100078</t>
  </si>
  <si>
    <t>664686</t>
  </si>
  <si>
    <t>03 88 37 56 56</t>
  </si>
  <si>
    <t>56 Rue Jacques Kablé</t>
  </si>
  <si>
    <t>EXACTETUDES</t>
  </si>
  <si>
    <t>42670513067</t>
  </si>
  <si>
    <t>48105075500018</t>
  </si>
  <si>
    <t>644316</t>
  </si>
  <si>
    <t>06 01 95 67 97</t>
  </si>
  <si>
    <t>08330 VRIGNE AUX BOIS</t>
  </si>
  <si>
    <t>6 Rue JOSEPH MEHUL</t>
  </si>
  <si>
    <t>E-WORKS</t>
  </si>
  <si>
    <t>44080059508</t>
  </si>
  <si>
    <t>83262851500013</t>
  </si>
  <si>
    <t>330814</t>
  </si>
  <si>
    <t>01 60 87 12 60</t>
  </si>
  <si>
    <t>Immeuble Port Royal</t>
  </si>
  <si>
    <t>38 Cours BLAISE PASCAL</t>
  </si>
  <si>
    <t>EVRYWARE</t>
  </si>
  <si>
    <t>11910384491</t>
  </si>
  <si>
    <t>41166957500010</t>
  </si>
  <si>
    <t>643890</t>
  </si>
  <si>
    <t>07 77 95 27 29</t>
  </si>
  <si>
    <t>337 Avenue Joseph Balloffet</t>
  </si>
  <si>
    <t>EVO'VENTES</t>
  </si>
  <si>
    <t>82691230369</t>
  </si>
  <si>
    <t>53203399000021</t>
  </si>
  <si>
    <t>632510</t>
  </si>
  <si>
    <t>23 Place de la République</t>
  </si>
  <si>
    <t>EVOLVE FORMATION CONSEIL</t>
  </si>
  <si>
    <t>27210386621</t>
  </si>
  <si>
    <t>83842932200012</t>
  </si>
  <si>
    <t>467583</t>
  </si>
  <si>
    <t>04 90 31 20 16</t>
  </si>
  <si>
    <t>200 Avenue De Vendôme</t>
  </si>
  <si>
    <t>EVOLUTIS RESSOURCES HUMAINES LE PONTET</t>
  </si>
  <si>
    <t>EVOLUTIS RESSOURCES HUMAINES</t>
  </si>
  <si>
    <t>93840241784</t>
  </si>
  <si>
    <t>43784472300019</t>
  </si>
  <si>
    <t>651205</t>
  </si>
  <si>
    <t>02 96 86 98 23</t>
  </si>
  <si>
    <t>22490 PLOUER SUR RANCE</t>
  </si>
  <si>
    <t>La Guérais</t>
  </si>
  <si>
    <t>EVOLUTIS PLOUER SUR RANCE</t>
  </si>
  <si>
    <t>EVOLUTIS</t>
  </si>
  <si>
    <t>53220835522</t>
  </si>
  <si>
    <t>48394896400026</t>
  </si>
  <si>
    <t>596700</t>
  </si>
  <si>
    <t>08635</t>
  </si>
  <si>
    <t>66410 VILLELONGUE DE LA SALANQUE</t>
  </si>
  <si>
    <t>14 Chemin de la Saurine</t>
  </si>
  <si>
    <t>EVOLUTION KINE</t>
  </si>
  <si>
    <t>76660204966</t>
  </si>
  <si>
    <t>82806906200010</t>
  </si>
  <si>
    <t>414372</t>
  </si>
  <si>
    <t>01 84 17 59 24</t>
  </si>
  <si>
    <t>45 Rue DU CARDINAL LEMOINE</t>
  </si>
  <si>
    <t>EVOLUTION ET PERSPECTIVES PARIS 5EME</t>
  </si>
  <si>
    <t>11754445475</t>
  </si>
  <si>
    <t>51317382300024</t>
  </si>
  <si>
    <t>608488</t>
  </si>
  <si>
    <t>0467414141</t>
  </si>
  <si>
    <t>4 Avenue DE LA MÉDITERRANÉE</t>
  </si>
  <si>
    <t>76341036034</t>
  </si>
  <si>
    <t>53175877900015</t>
  </si>
  <si>
    <t>622620</t>
  </si>
  <si>
    <t>07 81 06 73 73</t>
  </si>
  <si>
    <t>8 Rue De L'Est</t>
  </si>
  <si>
    <t>EVOLUSENS</t>
  </si>
  <si>
    <t>11921929692</t>
  </si>
  <si>
    <t>78975884400029</t>
  </si>
  <si>
    <t>487764</t>
  </si>
  <si>
    <t>04 67 92 31 08</t>
  </si>
  <si>
    <t>Bât 1, Bureau 29</t>
  </si>
  <si>
    <t>7 Avenue CHARLES FLAHAULT</t>
  </si>
  <si>
    <t>EVOLUENCE CONSEIL</t>
  </si>
  <si>
    <t>91340707734</t>
  </si>
  <si>
    <t>52407359000019</t>
  </si>
  <si>
    <t>345210</t>
  </si>
  <si>
    <t>04 50 69 93 21</t>
  </si>
  <si>
    <t>20 Route Forestiere Du Mont</t>
  </si>
  <si>
    <t>EVOLUDYS</t>
  </si>
  <si>
    <t>84740363074</t>
  </si>
  <si>
    <t>82413152800021</t>
  </si>
  <si>
    <t>611128</t>
  </si>
  <si>
    <t>03 60 12 37 65</t>
  </si>
  <si>
    <t>Parc Des Grillons Batiment 6</t>
  </si>
  <si>
    <t>60 Route DE SARTROUVILLE</t>
  </si>
  <si>
    <t>EVOLUCARE TECHNOLOGIES LE PECQ</t>
  </si>
  <si>
    <t>EVOLUCARE TECHNOLOGIES</t>
  </si>
  <si>
    <t>32800203180</t>
  </si>
  <si>
    <t>51901881600032</t>
  </si>
  <si>
    <t>613642</t>
  </si>
  <si>
    <t>80800 VILLERS BRETONNEUX</t>
  </si>
  <si>
    <t>51901881600016</t>
  </si>
  <si>
    <t>645102</t>
  </si>
  <si>
    <t>01 47 39 02 02</t>
  </si>
  <si>
    <t>9 Villa WAGRAM ST HONORE</t>
  </si>
  <si>
    <t>EVOLU'TEAM</t>
  </si>
  <si>
    <t>EVOLU TEAM</t>
  </si>
  <si>
    <t>11921493692</t>
  </si>
  <si>
    <t>47810363300028</t>
  </si>
  <si>
    <t>685252</t>
  </si>
  <si>
    <t>04 28 29 25 33</t>
  </si>
  <si>
    <t>TOUR PART DIEU</t>
  </si>
  <si>
    <t>129 Rue SERVIENT</t>
  </si>
  <si>
    <t>EVOLU FORMATION</t>
  </si>
  <si>
    <t>84691871169</t>
  </si>
  <si>
    <t>90144461200013</t>
  </si>
  <si>
    <t>605931</t>
  </si>
  <si>
    <t>06 72 82 91 38</t>
  </si>
  <si>
    <t>24 Rue BARBES</t>
  </si>
  <si>
    <t>16/10/2019</t>
  </si>
  <si>
    <t>EVOLIXIR CONSEIL</t>
  </si>
  <si>
    <t>11922282792</t>
  </si>
  <si>
    <t>84969094600017</t>
  </si>
  <si>
    <t>413598</t>
  </si>
  <si>
    <t>01 71 18 19 75</t>
  </si>
  <si>
    <t>39 Rue TAITBOUT</t>
  </si>
  <si>
    <t>EVOLEO</t>
  </si>
  <si>
    <t>EVOLEO FORMATION</t>
  </si>
  <si>
    <t>11754240275</t>
  </si>
  <si>
    <t>49987496400038</t>
  </si>
  <si>
    <t>638626</t>
  </si>
  <si>
    <t>06 82 49 10 35</t>
  </si>
  <si>
    <t>69 Rue LOUIS CHANCEL</t>
  </si>
  <si>
    <t>EVOL ACTIVE</t>
  </si>
  <si>
    <t>EVOL'ACTIVE</t>
  </si>
  <si>
    <t>84260313326</t>
  </si>
  <si>
    <t>89864008100011</t>
  </si>
  <si>
    <t>523150</t>
  </si>
  <si>
    <t>05809</t>
  </si>
  <si>
    <t>05 62 14 00 50</t>
  </si>
  <si>
    <t>31620 CASTELNAU D ESTRETEFONDS</t>
  </si>
  <si>
    <t>VILLA 2</t>
  </si>
  <si>
    <t>49 Avenue DE MONTAUBAN</t>
  </si>
  <si>
    <t>EVOL FORMATION</t>
  </si>
  <si>
    <t>73820074682</t>
  </si>
  <si>
    <t>81785852500022</t>
  </si>
  <si>
    <t>670947</t>
  </si>
  <si>
    <t>01 55 70 80 92</t>
  </si>
  <si>
    <t>EVOCIME MANA NANTERRE</t>
  </si>
  <si>
    <t>EVOCIME MANA</t>
  </si>
  <si>
    <t>11922643492</t>
  </si>
  <si>
    <t>97768431500012</t>
  </si>
  <si>
    <t>668000</t>
  </si>
  <si>
    <t>02 97 64 87 64</t>
  </si>
  <si>
    <t>15 Rue Mal Foch</t>
  </si>
  <si>
    <t>EVOCIME FORMATIONS COMPORTEMENTALES  LORIENT</t>
  </si>
  <si>
    <t>EVOCIME FORMATIONS COMPORTEMENTALES</t>
  </si>
  <si>
    <t>53560021356</t>
  </si>
  <si>
    <t>31184296700128</t>
  </si>
  <si>
    <t>676184</t>
  </si>
  <si>
    <t>02 43 80 81 52</t>
  </si>
  <si>
    <t>5 Allée Leprince d'Ardenay</t>
  </si>
  <si>
    <t>EVOA FORMATION</t>
  </si>
  <si>
    <t>52720200972</t>
  </si>
  <si>
    <t>88815509000028</t>
  </si>
  <si>
    <t>669982</t>
  </si>
  <si>
    <t>06 74 02 09 66</t>
  </si>
  <si>
    <t>4B Rue Du Capitaine FERBER</t>
  </si>
  <si>
    <t>EVO SENS</t>
  </si>
  <si>
    <t>84691751369</t>
  </si>
  <si>
    <t>88464149900014</t>
  </si>
  <si>
    <t>582750</t>
  </si>
  <si>
    <t>06 08 06 67 22</t>
  </si>
  <si>
    <t>38750 HUEZ</t>
  </si>
  <si>
    <t>80 Rue du 93ème Ram</t>
  </si>
  <si>
    <t>EVO DRIVER</t>
  </si>
  <si>
    <t>82380510638</t>
  </si>
  <si>
    <t>47855312600044</t>
  </si>
  <si>
    <t>617714</t>
  </si>
  <si>
    <t>04 78 22 58 98</t>
  </si>
  <si>
    <t>EVINCEL FORMATION</t>
  </si>
  <si>
    <t>82691285069</t>
  </si>
  <si>
    <t>79338142700046</t>
  </si>
  <si>
    <t>673110</t>
  </si>
  <si>
    <t>02 31 25 67 85</t>
  </si>
  <si>
    <t>14530 LUC SUR MER</t>
  </si>
  <si>
    <t>16 Rue Auguste Langlois</t>
  </si>
  <si>
    <t>EVI</t>
  </si>
  <si>
    <t>28140391314</t>
  </si>
  <si>
    <t>90276670800017</t>
  </si>
  <si>
    <t>656173</t>
  </si>
  <si>
    <t>06 15 68 01 35</t>
  </si>
  <si>
    <t>54 Rue Madame</t>
  </si>
  <si>
    <t>EVERSWING</t>
  </si>
  <si>
    <t>11756093275</t>
  </si>
  <si>
    <t>83884288800011</t>
  </si>
  <si>
    <t>591300</t>
  </si>
  <si>
    <t>0667419349</t>
  </si>
  <si>
    <t>77176 SAVIGNY LE TEMPLE</t>
  </si>
  <si>
    <t>21 Rue DES SOURCES</t>
  </si>
  <si>
    <t>22/10/2018</t>
  </si>
  <si>
    <t>EVEREST STUDIO GROUP</t>
  </si>
  <si>
    <t>11770584077</t>
  </si>
  <si>
    <t>53298197400027</t>
  </si>
  <si>
    <t>660371</t>
  </si>
  <si>
    <t>02 19 00 06 90</t>
  </si>
  <si>
    <t>Espace Colbert – BAT F</t>
  </si>
  <si>
    <t>1 Avenue de la Châtre</t>
  </si>
  <si>
    <t>EVEREN FORMATION</t>
  </si>
  <si>
    <t>24360105136</t>
  </si>
  <si>
    <t>91333636800026</t>
  </si>
  <si>
    <t>658819</t>
  </si>
  <si>
    <t>07 56 22 92 59</t>
  </si>
  <si>
    <t>RESIDENCE LE CYGNE - APPART A8</t>
  </si>
  <si>
    <t>Rue LOUIS MARTIN</t>
  </si>
  <si>
    <t>EVENT FORMATIONS</t>
  </si>
  <si>
    <t>93830720683</t>
  </si>
  <si>
    <t>94872513000017</t>
  </si>
  <si>
    <t>490192</t>
  </si>
  <si>
    <t>91310 LINAS</t>
  </si>
  <si>
    <t>AUTODROME DE LINAS MONTLHERY</t>
  </si>
  <si>
    <t>Avenue GEORGES BOILLOT</t>
  </si>
  <si>
    <t>EVENT ET FORMATION</t>
  </si>
  <si>
    <t>11910816291</t>
  </si>
  <si>
    <t>75299076200011</t>
  </si>
  <si>
    <t>668760</t>
  </si>
  <si>
    <t>06 92 26 25 86</t>
  </si>
  <si>
    <t>56 Boulevard DU FRONT DE MER</t>
  </si>
  <si>
    <t>EVEILLARD NATHALIE</t>
  </si>
  <si>
    <t>EVEILLARD NATHALIE - BEAUTY ARTIST FORMATION</t>
  </si>
  <si>
    <t>04973380597</t>
  </si>
  <si>
    <t>79018686000025</t>
  </si>
  <si>
    <t>678855</t>
  </si>
  <si>
    <t>02 98 41 84 09</t>
  </si>
  <si>
    <t>10 Rue Nicephore Niepce</t>
  </si>
  <si>
    <t>EPAL</t>
  </si>
  <si>
    <t>EVASION PAYS ACCUEIL LOISIRS - SIEGE</t>
  </si>
  <si>
    <t>53290816529</t>
  </si>
  <si>
    <t>32510010500064</t>
  </si>
  <si>
    <t>379920</t>
  </si>
  <si>
    <t>BP 40002</t>
  </si>
  <si>
    <t>10 Rue NICEPHORE NIEPCE</t>
  </si>
  <si>
    <t>EVASION PAYS ACCUEIL LOISIRS</t>
  </si>
  <si>
    <t>32510010500031</t>
  </si>
  <si>
    <t>514299</t>
  </si>
  <si>
    <t>5 bis Rue DU PONT DE LATTES</t>
  </si>
  <si>
    <t>EVARISK</t>
  </si>
  <si>
    <t>91340645634</t>
  </si>
  <si>
    <t>44926920800020</t>
  </si>
  <si>
    <t>648838</t>
  </si>
  <si>
    <t>49 211  919 16 05</t>
  </si>
  <si>
    <t>ALLEMAGNE - DUSSELDORF</t>
  </si>
  <si>
    <t>40 Kirschfestrasse</t>
  </si>
  <si>
    <t>EVANGELISCHES KRANKENHAUS DUSSELDORF</t>
  </si>
  <si>
    <t>426210</t>
  </si>
  <si>
    <t>09 64 05 81 95</t>
  </si>
  <si>
    <t>77186 NOISIEL</t>
  </si>
  <si>
    <t>258 Rue HENRI MENIER</t>
  </si>
  <si>
    <t>EVALUANCE HYGIENE</t>
  </si>
  <si>
    <t>11770502177</t>
  </si>
  <si>
    <t>50488102000037</t>
  </si>
  <si>
    <t>489750</t>
  </si>
  <si>
    <t>01214</t>
  </si>
  <si>
    <t>09 54 23 16 37</t>
  </si>
  <si>
    <t>IMMEUBLE ORIGAMI</t>
  </si>
  <si>
    <t>3 Avenue GERMAINE TILLION</t>
  </si>
  <si>
    <t>EVAL FORM SANTE</t>
  </si>
  <si>
    <t>53350825535</t>
  </si>
  <si>
    <t>43984581900028</t>
  </si>
  <si>
    <t>637350</t>
  </si>
  <si>
    <t>04 78 57 08 34</t>
  </si>
  <si>
    <t>6 Place DUMAS DE LOIRE</t>
  </si>
  <si>
    <t>EVA SOLUTIONS</t>
  </si>
  <si>
    <t>82691402869</t>
  </si>
  <si>
    <t>50842681400036</t>
  </si>
  <si>
    <t>634943</t>
  </si>
  <si>
    <t>31 Allée DE LA SOURCE</t>
  </si>
  <si>
    <t>EVA CTIV</t>
  </si>
  <si>
    <t>75790135679</t>
  </si>
  <si>
    <t>89805874800028</t>
  </si>
  <si>
    <t>662203</t>
  </si>
  <si>
    <t>07 81 38 20 74</t>
  </si>
  <si>
    <t>30730 MONTPEZAT</t>
  </si>
  <si>
    <t>17 Rue DE L'ANCIENNE CAVE</t>
  </si>
  <si>
    <t>EVA CLARTE</t>
  </si>
  <si>
    <t>91300385830</t>
  </si>
  <si>
    <t>81356072900010</t>
  </si>
  <si>
    <t>508822</t>
  </si>
  <si>
    <t>06 28 25 43 08</t>
  </si>
  <si>
    <t>24580 FLEURAC</t>
  </si>
  <si>
    <t>LA TUILIERE</t>
  </si>
  <si>
    <t>EUTHYMIA</t>
  </si>
  <si>
    <t>75240178624</t>
  </si>
  <si>
    <t>81836924100018</t>
  </si>
  <si>
    <t>492413</t>
  </si>
  <si>
    <t>34943321543</t>
  </si>
  <si>
    <t>ESPAGNE - DONOSTIA</t>
  </si>
  <si>
    <t>E 20015</t>
  </si>
  <si>
    <t>plaza de Artikutza 1-2</t>
  </si>
  <si>
    <t>10/06/2014</t>
  </si>
  <si>
    <t>EHABE</t>
  </si>
  <si>
    <t>EUSKAL HERRIKO ANALISI BIONEGETIKAKO ELKARTEA</t>
  </si>
  <si>
    <t>672087</t>
  </si>
  <si>
    <t>45 3868 4369</t>
  </si>
  <si>
    <t>DANEMARK - HELLERUP</t>
  </si>
  <si>
    <t>Center for HR og Uddannelse, Ledelsessekretariatet CAMES c/o Gentofte Hospital</t>
  </si>
  <si>
    <t>28 Kildegårdsvej 28</t>
  </si>
  <si>
    <t>EUSIM</t>
  </si>
  <si>
    <t>680424</t>
  </si>
  <si>
    <t>37270 MONTLOUIS SUR LOIRE</t>
  </si>
  <si>
    <t>7 Rue DE LA VALLEE EXPRESS</t>
  </si>
  <si>
    <t>EURYECE CONSULTING</t>
  </si>
  <si>
    <t>EURYECE CONSULTING - EURYECE.CO</t>
  </si>
  <si>
    <t>24370417537</t>
  </si>
  <si>
    <t>88945486400014</t>
  </si>
  <si>
    <t>599645</t>
  </si>
  <si>
    <t>41 44 994 14 04</t>
  </si>
  <si>
    <t>SUISSE - USTER ZURICH</t>
  </si>
  <si>
    <t>16 Seefeldstrasse</t>
  </si>
  <si>
    <t>EUROSPINE</t>
  </si>
  <si>
    <t>EUROSPINE THE SPINE SOCIETY OF EUROPE</t>
  </si>
  <si>
    <t>525935</t>
  </si>
  <si>
    <t>+44 020 7183 82 31</t>
  </si>
  <si>
    <t>ROYAUME-UNI - BARNET</t>
  </si>
  <si>
    <t>Highstone House</t>
  </si>
  <si>
    <t>165 High Street</t>
  </si>
  <si>
    <t>EUROSCICON LTD</t>
  </si>
  <si>
    <t>555071</t>
  </si>
  <si>
    <t>SUISSE - USTER-ZURICH</t>
  </si>
  <si>
    <t>Seefeldstrasse 16</t>
  </si>
  <si>
    <t>EUROPSINE</t>
  </si>
  <si>
    <t>631656</t>
  </si>
  <si>
    <t>150 Rue NICOLAS LOUIS VAUQUELIN</t>
  </si>
  <si>
    <t>EUROPHENIX</t>
  </si>
  <si>
    <t>76310965831</t>
  </si>
  <si>
    <t>84841782000018</t>
  </si>
  <si>
    <t>667432</t>
  </si>
  <si>
    <t>01 41 12 27 77</t>
  </si>
  <si>
    <t>106 bureau de la colline</t>
  </si>
  <si>
    <t>EUROPHARMA FOR LIFE SCIENCE</t>
  </si>
  <si>
    <t>11922194092</t>
  </si>
  <si>
    <t>82902047800014</t>
  </si>
  <si>
    <t>607046</t>
  </si>
  <si>
    <t>03 87 27 02 00</t>
  </si>
  <si>
    <t>ZI DU GRAND BOIS- BP 20523</t>
  </si>
  <si>
    <t>4 Rue CHARLES DESGRANGES</t>
  </si>
  <si>
    <t>EMC</t>
  </si>
  <si>
    <t>EUROPEENNE MARKETING ET CONSEIL</t>
  </si>
  <si>
    <t>41570129157</t>
  </si>
  <si>
    <t>40186444200025</t>
  </si>
  <si>
    <t>602565</t>
  </si>
  <si>
    <t>03 88 36 37 81</t>
  </si>
  <si>
    <t>16 Rue DU BASSIN D'AUSTERLITZ</t>
  </si>
  <si>
    <t>ECS MEDIASCHOOL STRASBOURG</t>
  </si>
  <si>
    <t>EUROPEEN COMMUNICATION SCHOOL STRASBOURG - ECS STRASBOURG</t>
  </si>
  <si>
    <t>42670559967</t>
  </si>
  <si>
    <t>51809403200043</t>
  </si>
  <si>
    <t>570357</t>
  </si>
  <si>
    <t>E-AHPBA</t>
  </si>
  <si>
    <t>EUROPEAN-AFRICAN HEPATO-PANCREATICO-BILIARY ASSOCIATION</t>
  </si>
  <si>
    <t>684958</t>
  </si>
  <si>
    <t>Landelijke Huisartsen Vereniging</t>
  </si>
  <si>
    <t>EYFDM</t>
  </si>
  <si>
    <t>EUROPEAN YOUNG FAMILY DOCTORS MOVEMENT</t>
  </si>
  <si>
    <t>550589</t>
  </si>
  <si>
    <t>SUISSE - ST GALLEN</t>
  </si>
  <si>
    <t>9a Spisergasse</t>
  </si>
  <si>
    <t>EWAS</t>
  </si>
  <si>
    <t>EUROPEAN WRIST ARTHROSCOPIC SOCIETY</t>
  </si>
  <si>
    <t>586468</t>
  </si>
  <si>
    <t>45 70 20 03 05</t>
  </si>
  <si>
    <t>DANEMARK - FREDERIKSBERG</t>
  </si>
  <si>
    <t>113 NORDRE FASANVEJ</t>
  </si>
  <si>
    <t>EWMA</t>
  </si>
  <si>
    <t>EUROPEAN WOUND MANAGEMENT ASSOCIATION</t>
  </si>
  <si>
    <t>583273</t>
  </si>
  <si>
    <t>Department of Paediatric Nephrology</t>
  </si>
  <si>
    <t>Evelina London Children's Hospital</t>
  </si>
  <si>
    <t>03/05/2018</t>
  </si>
  <si>
    <t>EWOPA-RENALCHILD</t>
  </si>
  <si>
    <t>EUROPEAN WORKING GROUP ON PSYCHOSOCIAL ASPECTS OF CHILDREN WITH CHRONIC RENAL FAILURE</t>
  </si>
  <si>
    <t>542519</t>
  </si>
  <si>
    <t>THODOR-STERNE-KAI 7</t>
  </si>
  <si>
    <t>EVRS</t>
  </si>
  <si>
    <t>EUROPEAN VITREORETINAL SOCIETY</t>
  </si>
  <si>
    <t>594015</t>
  </si>
  <si>
    <t>44 20 8575 7044</t>
  </si>
  <si>
    <t>ROYAUME-UNI - GREENFORD</t>
  </si>
  <si>
    <t>Beaumont Associates</t>
  </si>
  <si>
    <t>PO Box 172</t>
  </si>
  <si>
    <t>EVF</t>
  </si>
  <si>
    <t>EUROPEAN VENOUS FORUM</t>
  </si>
  <si>
    <t>571489</t>
  </si>
  <si>
    <t>ROYAUME-UNI - ORKNEY</t>
  </si>
  <si>
    <t>c/o Mrs Kathleen Pye EUBS Membership Secretary &amp; Treasurer</t>
  </si>
  <si>
    <t>Chantrey, Hillside Rd - Stromness</t>
  </si>
  <si>
    <t>EUBS</t>
  </si>
  <si>
    <t>EUROPEAN UNDERWATER AND BAROMEDICAL SOCIETY</t>
  </si>
  <si>
    <t>595147</t>
  </si>
  <si>
    <t>49 9187 97424 15</t>
  </si>
  <si>
    <t>ALLEMAGNE - ALRDORF</t>
  </si>
  <si>
    <t>19 HOPFENGARTENWEG</t>
  </si>
  <si>
    <t>ETA</t>
  </si>
  <si>
    <t>EUROPEAN THYROID ASSOCIATION</t>
  </si>
  <si>
    <t>593679</t>
  </si>
  <si>
    <t>32 2 645 98 62</t>
  </si>
  <si>
    <t>Rue MONTOYER 47</t>
  </si>
  <si>
    <t>ETHA</t>
  </si>
  <si>
    <t>EUROPEAN THROMBOSIS AND HAEMOSTASIS ALLIANCE</t>
  </si>
  <si>
    <t>609456</t>
  </si>
  <si>
    <t>0493948410</t>
  </si>
  <si>
    <t>Le Sun Eden</t>
  </si>
  <si>
    <t>362 Avenue du Campon</t>
  </si>
  <si>
    <t>ESI</t>
  </si>
  <si>
    <t>EUROPEAN SYSTEMS INTEGRATION</t>
  </si>
  <si>
    <t>93060747806</t>
  </si>
  <si>
    <t>42403594700037</t>
  </si>
  <si>
    <t>529266</t>
  </si>
  <si>
    <t>44 20 7848 0286</t>
  </si>
  <si>
    <t>INSTITUTE OF PSYCHIATRY</t>
  </si>
  <si>
    <t>125 COLDHARBOUR LANE</t>
  </si>
  <si>
    <t>07/10/2015</t>
  </si>
  <si>
    <t>ESGLD</t>
  </si>
  <si>
    <t>EUROPEAN STUDY GROUP ON LYSOSOMAL DISEASES</t>
  </si>
  <si>
    <t>554443</t>
  </si>
  <si>
    <t>41 61 686 77 76</t>
  </si>
  <si>
    <t>131 Reinacherstrasse</t>
  </si>
  <si>
    <t>ESO</t>
  </si>
  <si>
    <t>EUROPEAN STROKE ORGANISATION</t>
  </si>
  <si>
    <t>576517</t>
  </si>
  <si>
    <t>ITALIE - CASSOLA</t>
  </si>
  <si>
    <t>c/o Dr Giovanni Battista Marcon - Studio Oculistico</t>
  </si>
  <si>
    <t>Via Verdi 22</t>
  </si>
  <si>
    <t>ESA</t>
  </si>
  <si>
    <t>EUROPEAN STRABISMOLOGICAL ASSOCIATION</t>
  </si>
  <si>
    <t>611463</t>
  </si>
  <si>
    <t>31 6 2334086</t>
  </si>
  <si>
    <t>15-17 Rue BELLIARD</t>
  </si>
  <si>
    <t>ESNO</t>
  </si>
  <si>
    <t>EUROPEAN SPECIALIST NURSES ORGANISATION</t>
  </si>
  <si>
    <t>679331</t>
  </si>
  <si>
    <t>ITALIE - PADUA</t>
  </si>
  <si>
    <t>Haematology / Oncology Division - Department of Paediatrics</t>
  </si>
  <si>
    <t>3 Via Giustiniani</t>
  </si>
  <si>
    <t>EPSSG</t>
  </si>
  <si>
    <t>EUROPEAN SOFT TISSUE SARCOMA STUDY GROUP ASSOCIATION</t>
  </si>
  <si>
    <t>662513</t>
  </si>
  <si>
    <t>1 Largo Enrico Enriquez</t>
  </si>
  <si>
    <t>ESVM</t>
  </si>
  <si>
    <t>EUROPEAN SOCIETY OF VASCULAR MEDICINE</t>
  </si>
  <si>
    <t>567577</t>
  </si>
  <si>
    <t>43 1 533 40 64  10</t>
  </si>
  <si>
    <t>Neutorgasse 9/2a</t>
  </si>
  <si>
    <t>ESUR</t>
  </si>
  <si>
    <t>EUROPEAN SOCIETY OF UROGENITAL RADIOLOGY</t>
  </si>
  <si>
    <t>672099</t>
  </si>
  <si>
    <t>PAYS-BAS - HOUTEN</t>
  </si>
  <si>
    <t>35 Regentenland</t>
  </si>
  <si>
    <t>ESTIV</t>
  </si>
  <si>
    <t>EUROPEAN SOCIETY OF TOXICOLOGY IN VITRO</t>
  </si>
  <si>
    <t>573991</t>
  </si>
  <si>
    <t>44 1392 332818</t>
  </si>
  <si>
    <t>ROYAUME-UNI - EXETER</t>
  </si>
  <si>
    <t>PO Box 159</t>
  </si>
  <si>
    <t>ESTS</t>
  </si>
  <si>
    <t>EUROPEAN SOCIETY OF THORACIC SURGEONS</t>
  </si>
  <si>
    <t>579312</t>
  </si>
  <si>
    <t>43 1 5322165</t>
  </si>
  <si>
    <t>AUSTRALIE - VIENNA</t>
  </si>
  <si>
    <t>Neutorgasse 9/2</t>
  </si>
  <si>
    <t>ESTI</t>
  </si>
  <si>
    <t>EUROPEAN SOCIETY OF THORACIC IMAGING</t>
  </si>
  <si>
    <t>528109</t>
  </si>
  <si>
    <t>32 2 880 62 62</t>
  </si>
  <si>
    <t>Boîte 1.30.30</t>
  </si>
  <si>
    <t>30 Avenue Clos Chapelle-aux-Champs</t>
  </si>
  <si>
    <t>ESSO</t>
  </si>
  <si>
    <t>EUROPEAN SOCIETY OF SURGICAL ONCOLOGY</t>
  </si>
  <si>
    <t>548911</t>
  </si>
  <si>
    <t>48 12 424 80 07</t>
  </si>
  <si>
    <t>POLOGNE - CRACOW</t>
  </si>
  <si>
    <t>40 KOPERNIKA ST.</t>
  </si>
  <si>
    <t>ESS</t>
  </si>
  <si>
    <t>EUROPEAN SOCIETY OF SURGERY</t>
  </si>
  <si>
    <t>558801</t>
  </si>
  <si>
    <t>41 22 510 56 12</t>
  </si>
  <si>
    <t>10 Avenue de Chantepoulet</t>
  </si>
  <si>
    <t>ESRA</t>
  </si>
  <si>
    <t>EUROPEAN SOCIETY OF REGIONAL ANAESTHESIA AND PAIN THERAPY</t>
  </si>
  <si>
    <t>495402</t>
  </si>
  <si>
    <t>43 1 533 40 64  0</t>
  </si>
  <si>
    <t>1 Am Gestade</t>
  </si>
  <si>
    <t>ESR</t>
  </si>
  <si>
    <t>EUROPEAN SOCIETY OF RADIOLOGY - SOCIETE EUROPEENNE DE RADIOLOGIE</t>
  </si>
  <si>
    <t>590630</t>
  </si>
  <si>
    <t>GRECE - MAROUSSI ATHENS</t>
  </si>
  <si>
    <t>c/o IASO Hospital</t>
  </si>
  <si>
    <t>37-39 Kifissias Avenue</t>
  </si>
  <si>
    <t>ESPRAS</t>
  </si>
  <si>
    <t>EUROPEAN SOCIETY OF PLASTIC RECONSTRUCTIVE AND AESTHETIC SURGERY</t>
  </si>
  <si>
    <t>536910</t>
  </si>
  <si>
    <t>48 503114166</t>
  </si>
  <si>
    <t>167 Westersingel</t>
  </si>
  <si>
    <t>ESPRM</t>
  </si>
  <si>
    <t>EUROPEAN SOCIETY OF PHYSICAL AND REHABILITATION MEDICINE</t>
  </si>
  <si>
    <t>568843</t>
  </si>
  <si>
    <t>EXECUTIVE OFFICE</t>
  </si>
  <si>
    <t>VIA CARLO FARINI 81</t>
  </si>
  <si>
    <t>02/08/2017</t>
  </si>
  <si>
    <t>ESPT</t>
  </si>
  <si>
    <t>EUROPEAN SOCIETY OF PHARMACOGENOMICS AND PERSONALISED THERAPY</t>
  </si>
  <si>
    <t>581689</t>
  </si>
  <si>
    <t>353 1 648 6276</t>
  </si>
  <si>
    <t>CITY GATE</t>
  </si>
  <si>
    <t>22 BRIDGE STREET LOWER</t>
  </si>
  <si>
    <t>ESPO</t>
  </si>
  <si>
    <t>EUROPEAN SOCIETY OF PEDIATRIC OTORHINOLARYNGOLOGY</t>
  </si>
  <si>
    <t>527877</t>
  </si>
  <si>
    <t>32 25208036</t>
  </si>
  <si>
    <t>18 Square de Meeûs</t>
  </si>
  <si>
    <t>ESP</t>
  </si>
  <si>
    <t>EUROPEAN SOCIETY OF PATHOLOGY</t>
  </si>
  <si>
    <t>551284</t>
  </si>
  <si>
    <t>121 Rue DE MUHLENBACH</t>
  </si>
  <si>
    <t>ESPEN</t>
  </si>
  <si>
    <t>EUROPEAN SOCIETY OF PARENTAL AND ENTERAL NUTRITION</t>
  </si>
  <si>
    <t>532101</t>
  </si>
  <si>
    <t>32 16346698</t>
  </si>
  <si>
    <t>BELGIQUE - LOUVAIN</t>
  </si>
  <si>
    <t>c/o UZ Leuven Urology-Pediatric Urology Dept.</t>
  </si>
  <si>
    <t>49 HERESTRAAT</t>
  </si>
  <si>
    <t>ESPU</t>
  </si>
  <si>
    <t>EUROPEAN SOCIETY OF PAEDIATRIC UROLOGY</t>
  </si>
  <si>
    <t>580806</t>
  </si>
  <si>
    <t>43 1 5334064</t>
  </si>
  <si>
    <t>NEUTORGASSE 9/10</t>
  </si>
  <si>
    <t>ESPR</t>
  </si>
  <si>
    <t>EUROPEAN SOCIETY OF PAEDIATRIC RADIOLOGY</t>
  </si>
  <si>
    <t>552800</t>
  </si>
  <si>
    <t>34915359617</t>
  </si>
  <si>
    <t>Centre Hospitalier de Luxembourg</t>
  </si>
  <si>
    <t>4 Rue Barblé</t>
  </si>
  <si>
    <t>ESPES</t>
  </si>
  <si>
    <t>EUROPEAN SOCIETY OF PAEDIATRIC ENDOSCOPIC SURGEONS</t>
  </si>
  <si>
    <t>563808</t>
  </si>
  <si>
    <t>41 22 906 9178</t>
  </si>
  <si>
    <t>c/o Kenes International Organizers of Congresses S.A.</t>
  </si>
  <si>
    <t>18/05/2017</t>
  </si>
  <si>
    <t>ESPNIC</t>
  </si>
  <si>
    <t>EUROPEAN SOCIETY OF PAEDIATRIC AND NEONATAL INTENSIVE CARE</t>
  </si>
  <si>
    <t>531674</t>
  </si>
  <si>
    <t>39 049 8597652</t>
  </si>
  <si>
    <t>8/24 RIVIERA DEI MUGNAI</t>
  </si>
  <si>
    <t>ESOT</t>
  </si>
  <si>
    <t>EUROPEAN SOCIETY OF ORGAN TRANSPLANTATION</t>
  </si>
  <si>
    <t>556210</t>
  </si>
  <si>
    <t>Oculoplastic, Lacrimal &amp; Orbital Service</t>
  </si>
  <si>
    <t>The Rotterdam Eye Hospital</t>
  </si>
  <si>
    <t>11/01/2017</t>
  </si>
  <si>
    <t>ESOPRS</t>
  </si>
  <si>
    <t>EUROPEAN SOCIETY OF OPHTHALMIC PLASTIC AND RECONSTRUCTIVE SURGERY</t>
  </si>
  <si>
    <t>602899</t>
  </si>
  <si>
    <t>34 Lambertweg</t>
  </si>
  <si>
    <t>23/07/2019</t>
  </si>
  <si>
    <t>SOE</t>
  </si>
  <si>
    <t>EUROPEAN SOCIETY OF OPHTALMOLOGY - SOCIETAS OPHTALMOLOGICA EUROPEA</t>
  </si>
  <si>
    <t>639229</t>
  </si>
  <si>
    <t>49  40 466 500 300</t>
  </si>
  <si>
    <t>c/o DGOP e.V. Veritaskai 6</t>
  </si>
  <si>
    <t>ESOP</t>
  </si>
  <si>
    <t>EUROPEAN SOCIETY OF ONCOLOGY PHARMACY</t>
  </si>
  <si>
    <t>551296</t>
  </si>
  <si>
    <t>+43 1 533 4064</t>
  </si>
  <si>
    <t>9/2 NEUTORGASSE</t>
  </si>
  <si>
    <t>ESOI</t>
  </si>
  <si>
    <t>EUROPEAN SOCIETY OF ONCOLOGY IMAGING</t>
  </si>
  <si>
    <t>594570</t>
  </si>
  <si>
    <t>353 1 288 3674</t>
  </si>
  <si>
    <t>IRLANDE - BLACKROCK</t>
  </si>
  <si>
    <t>TempleHouse, Temple Road</t>
  </si>
  <si>
    <t>15/01/2019</t>
  </si>
  <si>
    <t>EUCORNEA</t>
  </si>
  <si>
    <t>EUROPEAN SOCIETY OF OCULAR SURFACE DISEASE SPECIALISTS</t>
  </si>
  <si>
    <t>512230</t>
  </si>
  <si>
    <t>+47 22 86 89 16</t>
  </si>
  <si>
    <t>v/Prof. David Russell c/o Rikshospitalet Nevrologisk avd</t>
  </si>
  <si>
    <t>20 Sognvannsveien</t>
  </si>
  <si>
    <t>ESNCH</t>
  </si>
  <si>
    <t>EUROPEAN SOCIETY OF NEUROSONOLOGY AND CEREBRAL HEMODYNAMICS</t>
  </si>
  <si>
    <t>575318</t>
  </si>
  <si>
    <t>ESNR</t>
  </si>
  <si>
    <t>EUROPEAN SOCIETY OF NEURORADIOLOGY</t>
  </si>
  <si>
    <t>548406</t>
  </si>
  <si>
    <t>43 1 535 33 85</t>
  </si>
  <si>
    <t>9/2 Neutorgasse</t>
  </si>
  <si>
    <t>ESSR</t>
  </si>
  <si>
    <t>EUROPEAN SOCIETY OF MUSCULOSKELETAL RADIOLOGY</t>
  </si>
  <si>
    <t>635467</t>
  </si>
  <si>
    <t>12 Rue Le Corbusier</t>
  </si>
  <si>
    <t>ESMED</t>
  </si>
  <si>
    <t>EUROPEAN SOCIETY OF MEDECINE</t>
  </si>
  <si>
    <t>529242</t>
  </si>
  <si>
    <t>c/o MLL Legal AG - succursale de Genève</t>
  </si>
  <si>
    <t>65 Rue du Rhône</t>
  </si>
  <si>
    <t>ESICM</t>
  </si>
  <si>
    <t>EUROPEAN SOCIETY OF INTENSIVE CARE MEDICINE</t>
  </si>
  <si>
    <t>581719</t>
  </si>
  <si>
    <t>44 20 8977 7997</t>
  </si>
  <si>
    <t>ROYAUME-UNI - TEDDINGTON</t>
  </si>
  <si>
    <t>c/o The Conference Collective Ltd - Suite B, 2nd Floor</t>
  </si>
  <si>
    <t>8 Waldegrave Road</t>
  </si>
  <si>
    <t>09/04/2018</t>
  </si>
  <si>
    <t>ESH</t>
  </si>
  <si>
    <t>EUROPEAN SOCIETY OF HYPERTENSION</t>
  </si>
  <si>
    <t>549150</t>
  </si>
  <si>
    <t>32 2 269 09 69</t>
  </si>
  <si>
    <t>BELGIQUE - STROMBEEK-BEVER</t>
  </si>
  <si>
    <t>BXL7 - Building 1 - 1st floor</t>
  </si>
  <si>
    <t>3 Nijverheidslaan</t>
  </si>
  <si>
    <t>ESHRE</t>
  </si>
  <si>
    <t>EUROPEAN SOCIETY OF HUMAN REPRODUCTION AND EMBRYOLOGY</t>
  </si>
  <si>
    <t>459586</t>
  </si>
  <si>
    <t>43 1 405 13 83 35</t>
  </si>
  <si>
    <t>c/o Wiener Medizinische Akademie GmbH</t>
  </si>
  <si>
    <t>Alser Strasse 4</t>
  </si>
  <si>
    <t>ESHG</t>
  </si>
  <si>
    <t>EUROPEAN SOCIETY OF HUMAN GENETICS</t>
  </si>
  <si>
    <t>562968</t>
  </si>
  <si>
    <t>43 1 5322191</t>
  </si>
  <si>
    <t>NEUTORGASSE 9/2</t>
  </si>
  <si>
    <t>ESHNR</t>
  </si>
  <si>
    <t>EUROPEAN SOCIETY OF HEAD AND NECK RADIOLOGY</t>
  </si>
  <si>
    <t>571301</t>
  </si>
  <si>
    <t>PORTUGAL - COIMBRA</t>
  </si>
  <si>
    <t>c/o Teresa Almeida Santos, Secretary General</t>
  </si>
  <si>
    <t>R.D. Ernesto Sena de Oliveira, nº34, 4ºA</t>
  </si>
  <si>
    <t>ESG SEG</t>
  </si>
  <si>
    <t>EUROPEAN SOCIETY OF GYNECOLOGY - SOCIETE EUROPEENNE DE GYNECOLOGIE</t>
  </si>
  <si>
    <t>570011</t>
  </si>
  <si>
    <t>C/O TREASURER Prof. Christof von Kalle-Deutsches Krebsforschungszentrum (DKFZ)</t>
  </si>
  <si>
    <t>G100 Im Neuenheimer Feld 460</t>
  </si>
  <si>
    <t>ESGCT</t>
  </si>
  <si>
    <t>EUROPEAN SOCIETY OF GENE AND CELL THERAPY - EUROPAISCHE GESELLSCHAFT FR GEN- UND ZELLTHERAPIE E.V.</t>
  </si>
  <si>
    <t>609158</t>
  </si>
  <si>
    <t>49  89  907 793611</t>
  </si>
  <si>
    <t>c/o Hamilton Services GmbH</t>
  </si>
  <si>
    <t>Landwehrstraße 9</t>
  </si>
  <si>
    <t>ESGE</t>
  </si>
  <si>
    <t>EUROPEAN SOCIETY OF GASTROINTESTINAL ENDOSCOPY</t>
  </si>
  <si>
    <t>514263</t>
  </si>
  <si>
    <t>+49 8459323941</t>
  </si>
  <si>
    <t>ALLEMAGNE - MANCHING</t>
  </si>
  <si>
    <t>Am Kastell 2</t>
  </si>
  <si>
    <t>02/03/2015</t>
  </si>
  <si>
    <t>ESGENA</t>
  </si>
  <si>
    <t>EUROPEAN SOCIETY OF GASTROENTEROLOGY AND ENDOSCOPY NURSES AND ASSOCIATES</t>
  </si>
  <si>
    <t>526769</t>
  </si>
  <si>
    <t>+43 1 535 89 27</t>
  </si>
  <si>
    <t>Neutorgasse 9</t>
  </si>
  <si>
    <t>ESGAR</t>
  </si>
  <si>
    <t>EUROPEAN SOCIETY OF GASTRO INTESTINAL AND ABDOMINAL RADIOLOGY</t>
  </si>
  <si>
    <t>591154</t>
  </si>
  <si>
    <t>Postboks 1237 Vika</t>
  </si>
  <si>
    <t>ESE</t>
  </si>
  <si>
    <t>EUROPEAN SOCIETY OF ENDODONTOLOGY</t>
  </si>
  <si>
    <t>518578</t>
  </si>
  <si>
    <t>44 117 440 6489</t>
  </si>
  <si>
    <t>Redwood House, Brotherswood Court, Almondsbury Business Park, Bradley Stoke</t>
  </si>
  <si>
    <t>22 Great Park Road</t>
  </si>
  <si>
    <t>EUROPEAN SOCIETY OF ENDOCRINOLOGY</t>
  </si>
  <si>
    <t>637660</t>
  </si>
  <si>
    <t>43 1 405138937</t>
  </si>
  <si>
    <t>C/O Vienna Academy of Postgraduate Medical Education &amp; Research Conf.&amp; Ass Mgt</t>
  </si>
  <si>
    <t>ESES</t>
  </si>
  <si>
    <t>EUROPEAN SOCIETY OF ENDOCRINE SURGEONS</t>
  </si>
  <si>
    <t>563500</t>
  </si>
  <si>
    <t>43 1 533 4064</t>
  </si>
  <si>
    <t>ESER</t>
  </si>
  <si>
    <t>EUROPEAN SOCIETY OF EMERGENCY RADIOLOGY</t>
  </si>
  <si>
    <t>686529</t>
  </si>
  <si>
    <t>DTO SALA B 19</t>
  </si>
  <si>
    <t>4 Avenue ANTONIO AUGUSTODE AGUIAR</t>
  </si>
  <si>
    <t>ESDIP</t>
  </si>
  <si>
    <t>EUROPEAN SOCIETY OF DIGITAL AND INTEGRATIVE PATHOLOGY</t>
  </si>
  <si>
    <t>535837</t>
  </si>
  <si>
    <t>44 1730 715 208</t>
  </si>
  <si>
    <t>ROYAUME-UNI - PORTSMOUTH</t>
  </si>
  <si>
    <t>c/o MCI UK Ltd - Building 1000</t>
  </si>
  <si>
    <t>Western Road</t>
  </si>
  <si>
    <t>19/01/2016</t>
  </si>
  <si>
    <t>ESCP</t>
  </si>
  <si>
    <t>EUROPEAN SOCIETY OF COLOPROCTOLOGY</t>
  </si>
  <si>
    <t>509700</t>
  </si>
  <si>
    <t>31 715 766 157</t>
  </si>
  <si>
    <t>5B Theda Mansholtstraat</t>
  </si>
  <si>
    <t>12/01/2015</t>
  </si>
  <si>
    <t>EUROPEAN SOCIETY OF CLINICAL PHARMACY</t>
  </si>
  <si>
    <t>526757</t>
  </si>
  <si>
    <t>41 61 508 0150</t>
  </si>
  <si>
    <t>3rd floor</t>
  </si>
  <si>
    <t>55 Aeschenvorstadt</t>
  </si>
  <si>
    <t>ESCMID</t>
  </si>
  <si>
    <t>EUROPEAN SOCIETY OF CLINICAL MICROBIOLOGY AND INFECTIOUS DISEASES</t>
  </si>
  <si>
    <t>507740</t>
  </si>
  <si>
    <t>353 1 2091100</t>
  </si>
  <si>
    <t>Blackrock</t>
  </si>
  <si>
    <t>Temple House, Temple Road</t>
  </si>
  <si>
    <t>ESCRS</t>
  </si>
  <si>
    <t>EUROPEAN SOCIETY OF CATARACT AND REFRACTIVE SURGEONS</t>
  </si>
  <si>
    <t>525042</t>
  </si>
  <si>
    <t>32 2 274 10 70</t>
  </si>
  <si>
    <t>6th Floor</t>
  </si>
  <si>
    <t>34 de la Loi</t>
  </si>
  <si>
    <t>ESC</t>
  </si>
  <si>
    <t>EUROPEAN SOCIETY OF CARDIOLOGY</t>
  </si>
  <si>
    <t>487090</t>
  </si>
  <si>
    <t>32 2 743 3290</t>
  </si>
  <si>
    <t>24 Rue des Comédiens</t>
  </si>
  <si>
    <t>ESAIC</t>
  </si>
  <si>
    <t>EUROPEAN SOCIETY OF ANAESTHESIOLOGY AND INTENSIVE CARE</t>
  </si>
  <si>
    <t>576608</t>
  </si>
  <si>
    <t>41 22 9080488</t>
  </si>
  <si>
    <t>ESGO</t>
  </si>
  <si>
    <t>EUROPEAN SOCIETY GYNAECOLOGICAL ONCOLOGY</t>
  </si>
  <si>
    <t>549897</t>
  </si>
  <si>
    <t>49 9131 85 22101</t>
  </si>
  <si>
    <t>C/O Institute for Clinical and Molecular Virology</t>
  </si>
  <si>
    <t>4 SCHLOSSGARTEN</t>
  </si>
  <si>
    <t>ESV</t>
  </si>
  <si>
    <t>EUROPEAN SOCIETY FOR VIROLOGY</t>
  </si>
  <si>
    <t>555009</t>
  </si>
  <si>
    <t>ROYAUME-UNI - ROMSEY</t>
  </si>
  <si>
    <t>18 Saxon Way</t>
  </si>
  <si>
    <t>ESVS</t>
  </si>
  <si>
    <t>EUROPEAN SOCIETY FOR VASCULAR SURGERY</t>
  </si>
  <si>
    <t>563523</t>
  </si>
  <si>
    <t>PAYS-BAS - ANDIJK</t>
  </si>
  <si>
    <t>Bedrijvenweg 4</t>
  </si>
  <si>
    <t>ESTSS</t>
  </si>
  <si>
    <t>EUROPEAN SOCIETY FOR TRAUMATIC STRESS STUDIES</t>
  </si>
  <si>
    <t>582530</t>
  </si>
  <si>
    <t>20 Avenue de la Couronne</t>
  </si>
  <si>
    <t>25/04/2018</t>
  </si>
  <si>
    <t>ESTES</t>
  </si>
  <si>
    <t>EUROPEAN SOCIETY FOR TRAUMA &amp; EMERGENCY SURGERY</t>
  </si>
  <si>
    <t>670571</t>
  </si>
  <si>
    <t>c/o Kenniscentrum Personlijkheidsstoornissen</t>
  </si>
  <si>
    <t>Postbox 725</t>
  </si>
  <si>
    <t>ESSPD</t>
  </si>
  <si>
    <t>EUROPEAN SOCIETY FOR THE STUDY OF PERSONALITY DISORDERS</t>
  </si>
  <si>
    <t>567681</t>
  </si>
  <si>
    <t>21/07/2017</t>
  </si>
  <si>
    <t>ESHE</t>
  </si>
  <si>
    <t>EUROPEAN SOCIETY FOR THE STUDY OF HUMAN EVOLUTION</t>
  </si>
  <si>
    <t>590563</t>
  </si>
  <si>
    <t>ESPAGNE - CANET DE MAR</t>
  </si>
  <si>
    <t>Joan Maragall 12</t>
  </si>
  <si>
    <t>ESSD</t>
  </si>
  <si>
    <t>EUROPEAN SOCIETY FOR SWALLOWING DISORDERS</t>
  </si>
  <si>
    <t>541357</t>
  </si>
  <si>
    <t>+352 4411 7026</t>
  </si>
  <si>
    <t>Centre Médical - FNM</t>
  </si>
  <si>
    <t>76 Rue d'Eich</t>
  </si>
  <si>
    <t>13/04/2016</t>
  </si>
  <si>
    <t>ESSKA</t>
  </si>
  <si>
    <t>EUROPEAN SOCIETY FOR SPORTS TRAUMATOLOGY KNEE SURGERY AND ARTHROSCOPY</t>
  </si>
  <si>
    <t>574752</t>
  </si>
  <si>
    <t>86 bis Route de Frontenex</t>
  </si>
  <si>
    <t>EUSSER</t>
  </si>
  <si>
    <t>EUROPEAN SOCIETY FOR SHOULDER AND ELBOW REHABILITATION</t>
  </si>
  <si>
    <t>585762</t>
  </si>
  <si>
    <t>ROYAUME-UNI - LEEDS</t>
  </si>
  <si>
    <t>c/o RSM UK - Central Square, 5th floor</t>
  </si>
  <si>
    <t>29 Wellington Street</t>
  </si>
  <si>
    <t>18/06/2018</t>
  </si>
  <si>
    <t>ESSM</t>
  </si>
  <si>
    <t>EUROPEAN SOCIETY FOR SEXUAL MEDICINE</t>
  </si>
  <si>
    <t>484337</t>
  </si>
  <si>
    <t>32 477 271 125</t>
  </si>
  <si>
    <t>17 Avenue Marnix</t>
  </si>
  <si>
    <t>ESTRO</t>
  </si>
  <si>
    <t>EUROPEAN SOCIETY FOR RADIOTHERAPY AND ONCOLOGY</t>
  </si>
  <si>
    <t>648000</t>
  </si>
  <si>
    <t>BELGIQUE - AALTER</t>
  </si>
  <si>
    <t>16 Woestijne</t>
  </si>
  <si>
    <t>ESPKU</t>
  </si>
  <si>
    <t>EUROPEAN SOCIETY FOR PHENYLKETONURIA AND ALLIED DISORDERS TREATED AS PHENYLKETONURIA</t>
  </si>
  <si>
    <t>606390</t>
  </si>
  <si>
    <t>BELGIQUE - BRUGGE</t>
  </si>
  <si>
    <t>Sint Jan Brugge-Oostende</t>
  </si>
  <si>
    <t>Ruddershove 10</t>
  </si>
  <si>
    <t>ESPCOP</t>
  </si>
  <si>
    <t>EUROPEAN SOCIETY FOR PERIOPERATIVE CARE OF THE OBESE PATIENT</t>
  </si>
  <si>
    <t>579087</t>
  </si>
  <si>
    <t>30 210 7414 700</t>
  </si>
  <si>
    <t>Case postale 71</t>
  </si>
  <si>
    <t>6 Chemin de la Gravière</t>
  </si>
  <si>
    <t>ESPN</t>
  </si>
  <si>
    <t>EUROPEAN SOCIETY FOR PEDIATRIC NEUROSURGERY</t>
  </si>
  <si>
    <t>594258</t>
  </si>
  <si>
    <t>Rue des Cyclistes Frontière, 24</t>
  </si>
  <si>
    <t>ESPACOMP</t>
  </si>
  <si>
    <t>EUROPEAN SOCIETY FOR PATIENT ADHERENCE COMPLIANCE AND PERSISTENCE</t>
  </si>
  <si>
    <t>610914</t>
  </si>
  <si>
    <t>49 176 57 99 21 96</t>
  </si>
  <si>
    <t>5 Rue DE SABLIERES</t>
  </si>
  <si>
    <t>04/03/2020</t>
  </si>
  <si>
    <t>EUROPEAN SOCIETY FOR PAEDIATRIC RESEARCH</t>
  </si>
  <si>
    <t>596152</t>
  </si>
  <si>
    <t>32 2 880 62 82</t>
  </si>
  <si>
    <t>c/o BLSI - Bte 1.30.30</t>
  </si>
  <si>
    <t>30 CLOS CHAPELLE AUX CHAMPS</t>
  </si>
  <si>
    <t>SIOP EUROPE</t>
  </si>
  <si>
    <t>EUROPEAN SOCIETY FOR PAEDIATRIC ONCOLOGY</t>
  </si>
  <si>
    <t>570291</t>
  </si>
  <si>
    <t>EUROPEAN SOCIETY FOR PAEDIATRIC NEPHROLOGY</t>
  </si>
  <si>
    <t>548388</t>
  </si>
  <si>
    <t>44 1506 292029</t>
  </si>
  <si>
    <t>ROYAUME-UNI - BATHGATE</t>
  </si>
  <si>
    <t>c/o Fitwise Management Ltd, Blackburn House, Seafield</t>
  </si>
  <si>
    <t>Redhouse Road</t>
  </si>
  <si>
    <t>ESPID</t>
  </si>
  <si>
    <t>EUROPEAN SOCIETY FOR PAEDIATRIC INFECTIOUS DISEASES</t>
  </si>
  <si>
    <t>559842</t>
  </si>
  <si>
    <t>41 22 900 04 01</t>
  </si>
  <si>
    <t>16 Pellegrino Rossi</t>
  </si>
  <si>
    <t>14/03/2017</t>
  </si>
  <si>
    <t>ESPGHAN</t>
  </si>
  <si>
    <t>EUROPEAN SOCIETY FOR PAEDIATRIC GASTROENTEROLOGY HEPATOLOGY AND NUTRITION</t>
  </si>
  <si>
    <t>599219</t>
  </si>
  <si>
    <t>44 1454 642246</t>
  </si>
  <si>
    <t>65 Carter Lane</t>
  </si>
  <si>
    <t>ESPE</t>
  </si>
  <si>
    <t>EUROPEAN SOCIETY FOR PAEDIATRIC ENDOCRINOLOGY</t>
  </si>
  <si>
    <t>568960</t>
  </si>
  <si>
    <t>c/o ASSOCIATION HOUSE - GUARANT International</t>
  </si>
  <si>
    <t>Ceskomoravská 2510/19</t>
  </si>
  <si>
    <t>ESPA</t>
  </si>
  <si>
    <t>EUROPEAN SOCIETY FOR PAEDIATRIC ANAESTHESIOLOGY</t>
  </si>
  <si>
    <t>550607</t>
  </si>
  <si>
    <t>ROYAUME-UNI - OSWESTRY</t>
  </si>
  <si>
    <t>ESMAC</t>
  </si>
  <si>
    <t>EUROPEAN SOCIETY FOR MOVEMENT ANALYSIS IN ADULTS AND CHILDREN</t>
  </si>
  <si>
    <t>576580</t>
  </si>
  <si>
    <t>41 022 839 84 84</t>
  </si>
  <si>
    <t>C/O Prof. Angela C. Shore</t>
  </si>
  <si>
    <t>Barrack Road - University of Exeter Medical School</t>
  </si>
  <si>
    <t>ESM</t>
  </si>
  <si>
    <t>EUROPEAN SOCIETY FOR MICROCIRCULATION</t>
  </si>
  <si>
    <t>550218</t>
  </si>
  <si>
    <t>41 91 973 19 00</t>
  </si>
  <si>
    <t>SUISSE - LUGANO</t>
  </si>
  <si>
    <t>4 VIA GINEVRA</t>
  </si>
  <si>
    <t>ESMO</t>
  </si>
  <si>
    <t>EUROPEAN SOCIETY FOR MEDICAL ONCOLOGY</t>
  </si>
  <si>
    <t>466281</t>
  </si>
  <si>
    <t>0043 1 5334064 528</t>
  </si>
  <si>
    <t>9 Neutorgasse</t>
  </si>
  <si>
    <t>ESMRMB</t>
  </si>
  <si>
    <t>EUROPEAN SOCIETY FOR MAGNETIC RESONANCE IN MEDICINE AND BIOLOGY</t>
  </si>
  <si>
    <t>565404</t>
  </si>
  <si>
    <t>31 20 763 01 11</t>
  </si>
  <si>
    <t>c/o Kenes International - C.P. 6053</t>
  </si>
  <si>
    <t>ESID</t>
  </si>
  <si>
    <t>EUROPEAN SOCIETY FOR IMMUNODEFICIENCIES</t>
  </si>
  <si>
    <t>656562</t>
  </si>
  <si>
    <t>32 16 629 639</t>
  </si>
  <si>
    <t>43/0001 DIESTSEVEST</t>
  </si>
  <si>
    <t>EUROPEAN SOCIETY FOR GYNAECOLOGICAL ENDOSCOPY</t>
  </si>
  <si>
    <t>572019</t>
  </si>
  <si>
    <t>32 33 61 88 86</t>
  </si>
  <si>
    <t>BELGIQUE - ANTWERP</t>
  </si>
  <si>
    <t>Rue Quellinstraat 49 B27</t>
  </si>
  <si>
    <t>EUSEM</t>
  </si>
  <si>
    <t>EUROPEAN SOCIETY FOR EMERGENCY MEDICINE</t>
  </si>
  <si>
    <t>570000</t>
  </si>
  <si>
    <t>41 22 321 48 90</t>
  </si>
  <si>
    <t>Rue Cingria 7</t>
  </si>
  <si>
    <t>ESDR</t>
  </si>
  <si>
    <t>EUROPEAN SOCIETY FOR DERMATOLOGICAL RESEARCH</t>
  </si>
  <si>
    <t>529254</t>
  </si>
  <si>
    <t>44 161 275 1900</t>
  </si>
  <si>
    <t>ESCV</t>
  </si>
  <si>
    <t>EUROPEAN SOCIETY FOR CLINICAL VIROLOGY</t>
  </si>
  <si>
    <t>556830</t>
  </si>
  <si>
    <t>31 020 644 07 16</t>
  </si>
  <si>
    <t>PAYS-BAS - NOORDELOOS</t>
  </si>
  <si>
    <t>Noordzijde 29/2</t>
  </si>
  <si>
    <t>ESCCA</t>
  </si>
  <si>
    <t>EUROPEAN SOCIETY FOR CLINICAL CELL ANALYSIS</t>
  </si>
  <si>
    <t>563559</t>
  </si>
  <si>
    <t>CP 50</t>
  </si>
  <si>
    <t>Rue David-Dufour 1</t>
  </si>
  <si>
    <t>17/05/2017</t>
  </si>
  <si>
    <t>ESCAP</t>
  </si>
  <si>
    <t>EUROPEAN SOCIETY FOR CHILD AND ADOLESCENT PSYCHIATRY</t>
  </si>
  <si>
    <t>154544</t>
  </si>
  <si>
    <t>31 71 526 4746</t>
  </si>
  <si>
    <t>10 RIJNSBURGERWEG</t>
  </si>
  <si>
    <t>EBMT</t>
  </si>
  <si>
    <t>EUROPEAN SOCIETY FOR BLOOD AND MARROW TRANSPLANTATION</t>
  </si>
  <si>
    <t>674771</t>
  </si>
  <si>
    <t>ALLEMAGNE - HEIDELBERGER</t>
  </si>
  <si>
    <t>C/o Prof Elke Weisshaar</t>
  </si>
  <si>
    <t>Voßstraße 2</t>
  </si>
  <si>
    <t>ESCD</t>
  </si>
  <si>
    <t>EUROPEAN SOCIETY CONTACT DERMATITIS</t>
  </si>
  <si>
    <t>530530</t>
  </si>
  <si>
    <t>+49 941 29091271</t>
  </si>
  <si>
    <t>4 ANDREASSTRASSE</t>
  </si>
  <si>
    <t>ESRS</t>
  </si>
  <si>
    <t>EUROPEAN SLEEP RESEARCH SOCIETY</t>
  </si>
  <si>
    <t>582669</t>
  </si>
  <si>
    <t>C/O Radboudumc Health Academy</t>
  </si>
  <si>
    <t>2 Gerard van Swietenlaan</t>
  </si>
  <si>
    <t>27/04/2018</t>
  </si>
  <si>
    <t>ESBS</t>
  </si>
  <si>
    <t>EUROPEAN SKULL BASE SOCIETY</t>
  </si>
  <si>
    <t>683942</t>
  </si>
  <si>
    <t>39 2 8546 451</t>
  </si>
  <si>
    <t>29 Via Turati</t>
  </si>
  <si>
    <t>EUROPEAN SCHOOL OF ONCOLOGY</t>
  </si>
  <si>
    <t>603892</t>
  </si>
  <si>
    <t>41 227 357240</t>
  </si>
  <si>
    <t>ESGS</t>
  </si>
  <si>
    <t>EUROPEAN SALIVARY GLAND SOCIETY</t>
  </si>
  <si>
    <t>510270</t>
  </si>
  <si>
    <t>9 MEIBERGDREEF</t>
  </si>
  <si>
    <t>ERS</t>
  </si>
  <si>
    <t>EUROPEAN RHINOLOGIC SOCIETY</t>
  </si>
  <si>
    <t>660401</t>
  </si>
  <si>
    <t>32 3 246 46 66</t>
  </si>
  <si>
    <t>35 Rue EMILE VANDERVELDELAAN</t>
  </si>
  <si>
    <t>ERC</t>
  </si>
  <si>
    <t>EUROPEAN RESUSCITATION COUNCIL</t>
  </si>
  <si>
    <t>511705</t>
  </si>
  <si>
    <t>41 21 213 01 01</t>
  </si>
  <si>
    <t>4 Avenue Ste-Luce</t>
  </si>
  <si>
    <t>EUROPEAN RESPIRATORY SOCIETY</t>
  </si>
  <si>
    <t>527531</t>
  </si>
  <si>
    <t>c/o PKF Littlejohn, 2nd Floor</t>
  </si>
  <si>
    <t>1 Westferry Circus, Canary Wharf</t>
  </si>
  <si>
    <t>ERA</t>
  </si>
  <si>
    <t>EUROPEAN RENAL ASSOCIATION</t>
  </si>
  <si>
    <t>597582</t>
  </si>
  <si>
    <t>ITALIE - UDINE</t>
  </si>
  <si>
    <t>330 VIA POZZUOLO</t>
  </si>
  <si>
    <t>METABERN</t>
  </si>
  <si>
    <t>EUROPEAN REFERENCE NETWORK FOR HEREDITARY METABOLIC DISORDERS</t>
  </si>
  <si>
    <t>593990</t>
  </si>
  <si>
    <t>31 30 2729 709</t>
  </si>
  <si>
    <t>Postbox 1568</t>
  </si>
  <si>
    <t>Otterstraat 118-124</t>
  </si>
  <si>
    <t>26/12/2018</t>
  </si>
  <si>
    <t>EUPHA</t>
  </si>
  <si>
    <t>EUROPEAN PUBLIC HEALTH ASSOCIATION</t>
  </si>
  <si>
    <t>582347</t>
  </si>
  <si>
    <t>SUISSE - ZÜRICH</t>
  </si>
  <si>
    <t>23 HAMBERGERSTLEG</t>
  </si>
  <si>
    <t>EPF FEP</t>
  </si>
  <si>
    <t>EUROPEAN PSYCHO-ANALYTICAL FEDERATION - FEDERATION EUROPENNE DE PSYCHANALYSE</t>
  </si>
  <si>
    <t>510294</t>
  </si>
  <si>
    <t>03 88 23 99 30</t>
  </si>
  <si>
    <t>11 Rue d'Egmont</t>
  </si>
  <si>
    <t>26/11/2018</t>
  </si>
  <si>
    <t>EPA</t>
  </si>
  <si>
    <t>EUROPEAN PSYCHIATRIC ASSOCIATION</t>
  </si>
  <si>
    <t>597600</t>
  </si>
  <si>
    <t>BELGIQUE - DESTELBERGEN</t>
  </si>
  <si>
    <t>Succalaan 26</t>
  </si>
  <si>
    <t>25/03/2019</t>
  </si>
  <si>
    <t>EPATH</t>
  </si>
  <si>
    <t>EUROPEAN PROFESSIONAL ASSOCIATION FOR TRANSGENDER HEALTH</t>
  </si>
  <si>
    <t>599256</t>
  </si>
  <si>
    <t>420 251 019 379</t>
  </si>
  <si>
    <t>c/o Codan Consulting</t>
  </si>
  <si>
    <t>Provaznicka 11</t>
  </si>
  <si>
    <t>25/04/2019</t>
  </si>
  <si>
    <t>EPUAP</t>
  </si>
  <si>
    <t>EUROPEAN PRESSURE ULCER ADVISORY PANEL</t>
  </si>
  <si>
    <t>563950</t>
  </si>
  <si>
    <t>EPC</t>
  </si>
  <si>
    <t>EUROPEAN PANCREATIC CLUB</t>
  </si>
  <si>
    <t>569940</t>
  </si>
  <si>
    <t>32 2 251 55 10</t>
  </si>
  <si>
    <t>BELGIQUE - DIEGEM</t>
  </si>
  <si>
    <t>4TH FLOOR</t>
  </si>
  <si>
    <t>GRENSSTRAAT 7</t>
  </si>
  <si>
    <t>EFIC</t>
  </si>
  <si>
    <t>EUROPEAN PAIN FEDERATION</t>
  </si>
  <si>
    <t>545247</t>
  </si>
  <si>
    <t>61 Goethestrasse</t>
  </si>
  <si>
    <t>EUPSA</t>
  </si>
  <si>
    <t>EUROPEAN PAEDIATRIC SURGEONS ASSOCIATION</t>
  </si>
  <si>
    <t>556221</t>
  </si>
  <si>
    <t>41 21 822 09 25</t>
  </si>
  <si>
    <t>ZA La Pièce 1</t>
  </si>
  <si>
    <t>EPOS</t>
  </si>
  <si>
    <t>EUROPEAN PAEDIATRIC ORTHOPAEDIC SOCIETY</t>
  </si>
  <si>
    <t>588015</t>
  </si>
  <si>
    <t>14/08/2018</t>
  </si>
  <si>
    <t>EUROPEAN PAEDIATRIC OPHTHALMOLOGICAL SOCIETY</t>
  </si>
  <si>
    <t>569021</t>
  </si>
  <si>
    <t>ROYAUME-UNI - BOLTON</t>
  </si>
  <si>
    <t>Rear of 22 Chorley New Road</t>
  </si>
  <si>
    <t>22/08/2017</t>
  </si>
  <si>
    <t>EPNS</t>
  </si>
  <si>
    <t>EUROPEAN PAEDIATRIC NEUROLOGY SOCIETY</t>
  </si>
  <si>
    <t>605013</t>
  </si>
  <si>
    <t>44 20 7753 5846</t>
  </si>
  <si>
    <t>C/O UCL School of Pharmacy</t>
  </si>
  <si>
    <t>28-39 Brunswick Square</t>
  </si>
  <si>
    <t>EUPFI</t>
  </si>
  <si>
    <t>EUROPEAN PAEDIATRIC FORMULATION INITIATIVE</t>
  </si>
  <si>
    <t>640608</t>
  </si>
  <si>
    <t>44 20 7637 0367</t>
  </si>
  <si>
    <t>Flat 20</t>
  </si>
  <si>
    <t>49 Hallam Street</t>
  </si>
  <si>
    <t>EOS</t>
  </si>
  <si>
    <t>EUROPEAN ORTHODONTIC SOCIETY</t>
  </si>
  <si>
    <t>567607</t>
  </si>
  <si>
    <t>32 2 774 16 11</t>
  </si>
  <si>
    <t>Avenue EMMANUEL MOUNIER, 83</t>
  </si>
  <si>
    <t>EORTC</t>
  </si>
  <si>
    <t>EUROPEAN ORGANISATION FOR RESEARCH AND TREATMENT OF CANCER</t>
  </si>
  <si>
    <t>550863</t>
  </si>
  <si>
    <t>C/O Academic Center for Dentistry Amsterdam - Dept of Preventive Dentistry</t>
  </si>
  <si>
    <t>3004 Gustav Mahlerlaan</t>
  </si>
  <si>
    <t>ORCA</t>
  </si>
  <si>
    <t>EUROPEAN ORGANISATION FOR CARIES RESEARCH</t>
  </si>
  <si>
    <t>576530</t>
  </si>
  <si>
    <t>41 44 255 4900</t>
  </si>
  <si>
    <t>C/O Prof. Dr. med. Klara Landau  UniversitätsSpital Zürich</t>
  </si>
  <si>
    <t>Frauenklinikstrasse 24</t>
  </si>
  <si>
    <t>EUNOS</t>
  </si>
  <si>
    <t>EUROPEAN NEURO-OPHTHALMOLOGY SOCIETY</t>
  </si>
  <si>
    <t>553931</t>
  </si>
  <si>
    <t>PO BOX 2060</t>
  </si>
  <si>
    <t>Erasmus MC SP 1537</t>
  </si>
  <si>
    <t>ENFG</t>
  </si>
  <si>
    <t>EUROPEAN NEUROFIBROMATOSIS GROUP</t>
  </si>
  <si>
    <t>599906</t>
  </si>
  <si>
    <t>PAYS-BAS - HERTOGENBOSCH</t>
  </si>
  <si>
    <t>C/O Netherlands Pharmacovigilance Centre Lareb</t>
  </si>
  <si>
    <t>Goudsbloemvallei 7</t>
  </si>
  <si>
    <t>ENTIS</t>
  </si>
  <si>
    <t>EUROPEAN NETWORK OF TERATOLOGY INFORMATION SERVICES</t>
  </si>
  <si>
    <t>466270</t>
  </si>
  <si>
    <t>+4572487719</t>
  </si>
  <si>
    <t>Metropolitan University College</t>
  </si>
  <si>
    <t>Sigurdsgade 26</t>
  </si>
  <si>
    <t>EUROPEAN NETWORK OF OCCUPATIONAL THERAPY IN HIGHER EDUCATION</t>
  </si>
  <si>
    <t>662495</t>
  </si>
  <si>
    <t>6 Paijensweg</t>
  </si>
  <si>
    <t>EUNETHYDIS</t>
  </si>
  <si>
    <t>EUROPEAN NETWORK FOR HYPERKINETIC DISORDERS</t>
  </si>
  <si>
    <t>585476</t>
  </si>
  <si>
    <t>AUTRICHE - GRAZ</t>
  </si>
  <si>
    <t>C/O Andreas Leithner - Universitätsklinik für Orthopädie und Traumatologie</t>
  </si>
  <si>
    <t>Auenbruggerplatz 5</t>
  </si>
  <si>
    <t>EMSOS</t>
  </si>
  <si>
    <t>EUROPEAN MUSCULOSKELETAL ONCOLOGY SOCIETY</t>
  </si>
  <si>
    <t>667420</t>
  </si>
  <si>
    <t>35 Rue de la Mairie</t>
  </si>
  <si>
    <t>EMBO</t>
  </si>
  <si>
    <t>EUROPEAN MOLECULAR BIOLOGY ORGANIZATION</t>
  </si>
  <si>
    <t>527257</t>
  </si>
  <si>
    <t>+39 2454982282</t>
  </si>
  <si>
    <t>c/o BIOMEDIA</t>
  </si>
  <si>
    <t>4 Via L. Temolo</t>
  </si>
  <si>
    <t>EMBA</t>
  </si>
  <si>
    <t>EUROPEAN MILK BANK ASSOCIATION</t>
  </si>
  <si>
    <t>467091</t>
  </si>
  <si>
    <t>VBOV/EMA</t>
  </si>
  <si>
    <t>Haantjeslei 185</t>
  </si>
  <si>
    <t>EMA</t>
  </si>
  <si>
    <t>EUROPEAN MIDWIVES ASSOCIATION</t>
  </si>
  <si>
    <t>566706</t>
  </si>
  <si>
    <t>4930246030</t>
  </si>
  <si>
    <t>EMAS - KIT  GROUP</t>
  </si>
  <si>
    <t>EUROPEAN MENOPAUSE AND ANDROPAUSE SOCIETY - KIT GROUP GMBH</t>
  </si>
  <si>
    <t>558825</t>
  </si>
  <si>
    <t>c/o Teresa Padró - ICCC - Hospital de de Sant Pau</t>
  </si>
  <si>
    <t>Avda. S. Antoni M. Claret, 167</t>
  </si>
  <si>
    <t>23/02/2017</t>
  </si>
  <si>
    <t>EMLTD</t>
  </si>
  <si>
    <t>EUROPEAN MEDITERRANEAN LEAGUE AGAINST THROMBOEMBOLIC DISEASES</t>
  </si>
  <si>
    <t>636290</t>
  </si>
  <si>
    <t>31 88 781 6000</t>
  </si>
  <si>
    <t>6 Domenico Scarlettilaan</t>
  </si>
  <si>
    <t>EUROPEAN MEDICINES AGENCY</t>
  </si>
  <si>
    <t>628669</t>
  </si>
  <si>
    <t>44 1625 664534</t>
  </si>
  <si>
    <t>ROYAUME-UNI - MACCLESFIELD</t>
  </si>
  <si>
    <t>CHESTER HOUSE</t>
  </si>
  <si>
    <t>68 CHESTERGATE</t>
  </si>
  <si>
    <t>EMWA</t>
  </si>
  <si>
    <t>EUROPEAN MEDICAL WRITERS ASSOCIATION</t>
  </si>
  <si>
    <t>624573</t>
  </si>
  <si>
    <t>4646171475</t>
  </si>
  <si>
    <t>SUEDE - LUND</t>
  </si>
  <si>
    <t>UNIVERSITY HOSPITAL DEPARTEMENT OF ANAESTHESIA</t>
  </si>
  <si>
    <t>c/o Dr. Anna Hellborn Secretary of the EMGH</t>
  </si>
  <si>
    <t>EMHG</t>
  </si>
  <si>
    <t>EUROPEAN MALIGNANT HYPERTHERMIA GROUP</t>
  </si>
  <si>
    <t>646921</t>
  </si>
  <si>
    <t>39 02 566011</t>
  </si>
  <si>
    <t>ITALIE - MILAN</t>
  </si>
  <si>
    <t>129 Via G. Ripamonti</t>
  </si>
  <si>
    <t>SLEURO</t>
  </si>
  <si>
    <t>EUROPEAN LUPUS SOCIETY</t>
  </si>
  <si>
    <t>581720</t>
  </si>
  <si>
    <t>BELGIQUE - HAACHT</t>
  </si>
  <si>
    <t>7A 301 Stationsstraat</t>
  </si>
  <si>
    <t>EKS</t>
  </si>
  <si>
    <t>EUROPEAN KNEE SOCIETY</t>
  </si>
  <si>
    <t>548832</t>
  </si>
  <si>
    <t>08 92 97 67 61</t>
  </si>
  <si>
    <t>2 Rue LEON BLUM</t>
  </si>
  <si>
    <t>IWD</t>
  </si>
  <si>
    <t>EUROPEAN INSTITUTE FOR WORKPLACE DYNAMICS</t>
  </si>
  <si>
    <t>11755091075</t>
  </si>
  <si>
    <t>79052554700028</t>
  </si>
  <si>
    <t>485044</t>
  </si>
  <si>
    <t>32 2 742 13 20</t>
  </si>
  <si>
    <t>b17 - 3rd floor</t>
  </si>
  <si>
    <t>30 Avenue Marnix</t>
  </si>
  <si>
    <t>HOPE</t>
  </si>
  <si>
    <t>EUROPEAN HOSPITAL AND HEALTHCARE FEDERATION - PROGRAMME HOPE</t>
  </si>
  <si>
    <t>627161</t>
  </si>
  <si>
    <t>35 Anichstr.</t>
  </si>
  <si>
    <t>EHS</t>
  </si>
  <si>
    <t>EUROPEAN HIP SOCIETY</t>
  </si>
  <si>
    <t>568855</t>
  </si>
  <si>
    <t>ALLEMAGNE - DESSAU</t>
  </si>
  <si>
    <t>C/O Städtisches Klinikum Dessau</t>
  </si>
  <si>
    <t>Auenweg 38</t>
  </si>
  <si>
    <t>03/08/2017</t>
  </si>
  <si>
    <t>EHSF</t>
  </si>
  <si>
    <t>EUROPEAN HIDRADENITIS SUPPURATIVA FOUNDATION</t>
  </si>
  <si>
    <t>589421</t>
  </si>
  <si>
    <t>44 131 624 6040</t>
  </si>
  <si>
    <t>c/o Integrity International Events Ltd - The Coach House</t>
  </si>
  <si>
    <t>7 St Alban’s Road</t>
  </si>
  <si>
    <t>EHTG</t>
  </si>
  <si>
    <t>EUROPEAN HEREDITARY TUMOUR GROUP</t>
  </si>
  <si>
    <t>583479</t>
  </si>
  <si>
    <t>SCHILLERSTR. 53</t>
  </si>
  <si>
    <t>EHAC</t>
  </si>
  <si>
    <t>EUROPEAN HEMS AND AIR AMBULANCE COMMITTEE</t>
  </si>
  <si>
    <t>571714</t>
  </si>
  <si>
    <t>31 70 3020 099</t>
  </si>
  <si>
    <t>Koninginnegracht 12b</t>
  </si>
  <si>
    <t>EHA</t>
  </si>
  <si>
    <t>EUROPEAN HEMATOLOGY ASSOCIATION</t>
  </si>
  <si>
    <t>676240</t>
  </si>
  <si>
    <t>23 Altenberger Str.</t>
  </si>
  <si>
    <t>EUROPEAN HELICOPTER ASSOCIATION</t>
  </si>
  <si>
    <t>580790</t>
  </si>
  <si>
    <t>EHNS</t>
  </si>
  <si>
    <t>EUROPEAN HEAD AND NECK SOCIETY</t>
  </si>
  <si>
    <t>583467</t>
  </si>
  <si>
    <t>SUISSE - ZUG</t>
  </si>
  <si>
    <t>c/o Louis-Joseph Wyer</t>
  </si>
  <si>
    <t>18 Zeughausgasse</t>
  </si>
  <si>
    <t>EGS</t>
  </si>
  <si>
    <t>EUROPEAN GLAUCOMA SOCIETY</t>
  </si>
  <si>
    <t>631516</t>
  </si>
  <si>
    <t>C/O Ecole de Santé Publique</t>
  </si>
  <si>
    <t>Clos Chapelle aux Champs 30</t>
  </si>
  <si>
    <t>EUGMS</t>
  </si>
  <si>
    <t>EUROPEAN GERIATRIC MEDECINE SOCIETY</t>
  </si>
  <si>
    <t>573978</t>
  </si>
  <si>
    <t>Dept. of General Practice - University</t>
  </si>
  <si>
    <t>P.O. Box 616</t>
  </si>
  <si>
    <t>EGPRN</t>
  </si>
  <si>
    <t>EUROPEAN GENERAL PRACTICE RESEARCH NETWORK</t>
  </si>
  <si>
    <t>555060</t>
  </si>
  <si>
    <t>49 2117584690</t>
  </si>
  <si>
    <t>Rheindorfer Weg 3</t>
  </si>
  <si>
    <t>EFSD</t>
  </si>
  <si>
    <t>EUROPEAN FOUNDATION FOR THE STUDY OF DIABETES</t>
  </si>
  <si>
    <t>642903</t>
  </si>
  <si>
    <t>SUEDE - LANDSKRONA</t>
  </si>
  <si>
    <t>Borgmästargatan 6</t>
  </si>
  <si>
    <t>EUFASD</t>
  </si>
  <si>
    <t>EUROPEAN FETAL ALCOHOL SPECTRUM DISORDERS ALLIANCE</t>
  </si>
  <si>
    <t>509085</t>
  </si>
  <si>
    <t>49282268367</t>
  </si>
  <si>
    <t>ALLEMAGNE - EMMERICH AM RHEIN</t>
  </si>
  <si>
    <t>ZIEGELEIWEG 4</t>
  </si>
  <si>
    <t>11/12/2014</t>
  </si>
  <si>
    <t>EFAD</t>
  </si>
  <si>
    <t>EUROPEAN FEDERATION OF THE ASSOCIATIONS OF DIETITIANS</t>
  </si>
  <si>
    <t>586067</t>
  </si>
  <si>
    <t>44 775 2589099</t>
  </si>
  <si>
    <t>Po Box 72718</t>
  </si>
  <si>
    <t>22/06/2018</t>
  </si>
  <si>
    <t>EFSUMB</t>
  </si>
  <si>
    <t>EUROPEAN FEDERATION OF SOCIETIES FOR ULTRASOUND IN MEDICINE AND BIOLOGY</t>
  </si>
  <si>
    <t>580612</t>
  </si>
  <si>
    <t>BELGIQUE - 1000 BRUXELLES</t>
  </si>
  <si>
    <t>4 Rue de la Presse</t>
  </si>
  <si>
    <t>EFP</t>
  </si>
  <si>
    <t>EUROPEAN FEDERATION OF PERIODONTOLOGY</t>
  </si>
  <si>
    <t>543913</t>
  </si>
  <si>
    <t>+44 1904 610 821</t>
  </si>
  <si>
    <t>ROYAUME-UNI - YORK</t>
  </si>
  <si>
    <t>Fairmount House</t>
  </si>
  <si>
    <t>230 Tadcaster Road</t>
  </si>
  <si>
    <t>EFOMP</t>
  </si>
  <si>
    <t>EUROPEAN FEDERATION OF ORGANISATIONS FOR MEDICAL PHYSICS</t>
  </si>
  <si>
    <t>524633</t>
  </si>
  <si>
    <t>41 213 434400</t>
  </si>
  <si>
    <t>ZA LA PIECE 2</t>
  </si>
  <si>
    <t>20/07/2015</t>
  </si>
  <si>
    <t>EFORT</t>
  </si>
  <si>
    <t>EUROPEAN FEDERATION OF NATIONAL ASSOCIATIONS OF ORTHOPAEDICS AND TRAUMATOLOGY</t>
  </si>
  <si>
    <t>682433</t>
  </si>
  <si>
    <t>32 2 725.94.24</t>
  </si>
  <si>
    <t>BELGIQUE - ZAVENTEM</t>
  </si>
  <si>
    <t>Boîte 4</t>
  </si>
  <si>
    <t>18 Leerlooierijstraat</t>
  </si>
  <si>
    <t>EFIM</t>
  </si>
  <si>
    <t>EUROPEAN FEDERATION OF INTERNAL MEDECINE</t>
  </si>
  <si>
    <t>634256</t>
  </si>
  <si>
    <t>Ondenbergen 63</t>
  </si>
  <si>
    <t>EFCS</t>
  </si>
  <si>
    <t>EUROPEAN FEDERATION OF CYTOLOGY SOCIETIES</t>
  </si>
  <si>
    <t>560595</t>
  </si>
  <si>
    <t>39 389 5320051</t>
  </si>
  <si>
    <t>Via Carlo Farini 81</t>
  </si>
  <si>
    <t>24/03/2017</t>
  </si>
  <si>
    <t>EFLM</t>
  </si>
  <si>
    <t>EUROPEAN FEDERATION OF CLINICAL CHEMISTRY AND LABORATORY MEDICINE</t>
  </si>
  <si>
    <t>622254</t>
  </si>
  <si>
    <t>SUISSE - LE-MONT-SUR-LAUSANNE</t>
  </si>
  <si>
    <t>37 Chemin de Maillefer</t>
  </si>
  <si>
    <t>EFMI</t>
  </si>
  <si>
    <t>EUROPEAN FEDERATION FOR MEDICAL INFORMATICS</t>
  </si>
  <si>
    <t>514690</t>
  </si>
  <si>
    <t>31 71 526 51 11</t>
  </si>
  <si>
    <t>Poortgebouw Noordzijde Room N00-002</t>
  </si>
  <si>
    <t>10 Rijnsburgerweg</t>
  </si>
  <si>
    <t>EFI</t>
  </si>
  <si>
    <t>EUROPEAN FEDERATION FOR IMMUNOGENETICS</t>
  </si>
  <si>
    <t>576591</t>
  </si>
  <si>
    <t>32 2 2272730</t>
  </si>
  <si>
    <t>Triumph Benelux</t>
  </si>
  <si>
    <t>EFC</t>
  </si>
  <si>
    <t>EUROPEAN FEDERATION FOR COLPOSCOPY</t>
  </si>
  <si>
    <t>541886</t>
  </si>
  <si>
    <t>32 496 22 22 96</t>
  </si>
  <si>
    <t>BELGIQUE - SORINNES</t>
  </si>
  <si>
    <t>30 Rue du Clairon</t>
  </si>
  <si>
    <t>19/04/2016</t>
  </si>
  <si>
    <t>EFTA</t>
  </si>
  <si>
    <t>EUROPEAN FAMILY THERAPY ASSOCIATION - ASSOCIATION EUROPEENNE DE THERAPIE FAMILIALE</t>
  </si>
  <si>
    <t>555216</t>
  </si>
  <si>
    <t>39 041 9656422</t>
  </si>
  <si>
    <t>ITALIE - ZELARINO VENICE</t>
  </si>
  <si>
    <t>Padiglione Rama</t>
  </si>
  <si>
    <t>11 Via Paccagnella</t>
  </si>
  <si>
    <t>22/12/2016</t>
  </si>
  <si>
    <t>EEBA</t>
  </si>
  <si>
    <t>EUROPEAN EYE BANK ASSOCIATION</t>
  </si>
  <si>
    <t>561617</t>
  </si>
  <si>
    <t>44 1635 299 886</t>
  </si>
  <si>
    <t>ROYAUME-UNI - KINGSCLERE</t>
  </si>
  <si>
    <t>UNIT C2 - KNOWL HILL FARM</t>
  </si>
  <si>
    <t>EEP CO LTD</t>
  </si>
  <si>
    <t>EUROPEAN EMBALMING PRODUCTS CO LTD</t>
  </si>
  <si>
    <t>468290</t>
  </si>
  <si>
    <t>SUEDE - MALMO</t>
  </si>
  <si>
    <t>EDTNA</t>
  </si>
  <si>
    <t>EUROPEAN DIALYSIS AND TRANSPLANT NURSES ASSOCIATION</t>
  </si>
  <si>
    <t>494240</t>
  </si>
  <si>
    <t>45 8667 6260</t>
  </si>
  <si>
    <t>DANEMARK - KARUP</t>
  </si>
  <si>
    <t>7470 KARUP</t>
  </si>
  <si>
    <t>Kastanieparken 7</t>
  </si>
  <si>
    <t>ECFS</t>
  </si>
  <si>
    <t>EUROPEAN CYSTIC FIBROSIS SOCIETY</t>
  </si>
  <si>
    <t>587096</t>
  </si>
  <si>
    <t>43 1710 22420</t>
  </si>
  <si>
    <t>6/13 Ungargasse</t>
  </si>
  <si>
    <t>26/07/2018</t>
  </si>
  <si>
    <t>EUROPEAN CROHN'S AND COLITIS ORGANISATION</t>
  </si>
  <si>
    <t>602681</t>
  </si>
  <si>
    <t>44 20 87 25 55 28</t>
  </si>
  <si>
    <t>University of London (Medical School) Div. of Mental Health</t>
  </si>
  <si>
    <t>Cranmer Terrace</t>
  </si>
  <si>
    <t>ECED</t>
  </si>
  <si>
    <t>EUROPEAN COUNCIL ON EATING DISORDERS</t>
  </si>
  <si>
    <t>577674</t>
  </si>
  <si>
    <t>PAYS-BAS - DE RONDE VENEN</t>
  </si>
  <si>
    <t>24/01/2018</t>
  </si>
  <si>
    <t>EUCROF</t>
  </si>
  <si>
    <t>EUROPEAN CONTRACT RESEARCH ORGANIZATION FEDERATION</t>
  </si>
  <si>
    <t>300159</t>
  </si>
  <si>
    <t>25A Avenue Winston Churchill</t>
  </si>
  <si>
    <t>EUROPEAN CONGRESS CONSULTANTS AND ORGANIZERS</t>
  </si>
  <si>
    <t>555344</t>
  </si>
  <si>
    <t>P.O.B. 23586</t>
  </si>
  <si>
    <t>EURO-CNS</t>
  </si>
  <si>
    <t>EUROPEAN CONFEDERATION OF NEUROPATHOLOGICAL SOCIETIES</t>
  </si>
  <si>
    <t>562956</t>
  </si>
  <si>
    <t>c/o Steiger, Zumstein &amp; Partners AG</t>
  </si>
  <si>
    <t>Nauenstrasse 49</t>
  </si>
  <si>
    <t>ECMM - CEMM</t>
  </si>
  <si>
    <t>EUROPEAN CONFEDERATION OF MEDICAL MYCOLOGY - CONFEDERATION EUROPEENNE DE MYCOLOGIE MEDICALE</t>
  </si>
  <si>
    <t>657920</t>
  </si>
  <si>
    <t>41 61 686 77 79</t>
  </si>
  <si>
    <t>131 REINACHERSTRASSE</t>
  </si>
  <si>
    <t>ECTRIMS</t>
  </si>
  <si>
    <t>EUROPEAN COMMITTEE FOR TREATMENT AND RESEARCH IN MULTIPLE SCLEROSIS</t>
  </si>
  <si>
    <t>563158</t>
  </si>
  <si>
    <t>31 85 7826 670</t>
  </si>
  <si>
    <t>PAYS-BAS - UTRECH</t>
  </si>
  <si>
    <t>400 Daltonlaan</t>
  </si>
  <si>
    <t>ECNP</t>
  </si>
  <si>
    <t>EUROPEAN COLLEGE OF NEUROPSYCHOPHARMACOLOGY</t>
  </si>
  <si>
    <t>604173</t>
  </si>
  <si>
    <t>353 868 048992</t>
  </si>
  <si>
    <t>IRLANDE - FOXROCK</t>
  </si>
  <si>
    <t>Brighton Road</t>
  </si>
  <si>
    <t>02/08/2019</t>
  </si>
  <si>
    <t>ECAMS</t>
  </si>
  <si>
    <t>EUROPEAN COLLEGE OF AESTHETIC MEDICINE AND SURGERY</t>
  </si>
  <si>
    <t>550401</t>
  </si>
  <si>
    <t>44 1753 633108</t>
  </si>
  <si>
    <t>ROYAUME-UNI - WINDSOR</t>
  </si>
  <si>
    <t>King Edward VII Hospital - Dept of Dermatology</t>
  </si>
  <si>
    <t>St Leonards Rd</t>
  </si>
  <si>
    <t>ECSVD</t>
  </si>
  <si>
    <t>EUROPEAN COLLEGE FOR THE STUDY OF VULVAL DISEASE</t>
  </si>
  <si>
    <t>666579</t>
  </si>
  <si>
    <t>39 55 9067473</t>
  </si>
  <si>
    <t>c/o Maria Costanza Meazzini - UNIVERSITA DEGLI STUDI DI MILANO</t>
  </si>
  <si>
    <t>7 VIA FESTA DEL PERDONO</t>
  </si>
  <si>
    <t>ECPCA</t>
  </si>
  <si>
    <t>EUROPEAN CLEFT PALATE CRANIOFACIAL ASSOCIATION</t>
  </si>
  <si>
    <t>568971</t>
  </si>
  <si>
    <t>32 2 588 56 71</t>
  </si>
  <si>
    <t>15 Rue PHILIPPE LE BON</t>
  </si>
  <si>
    <t>17/08/2017</t>
  </si>
  <si>
    <t>ECOG</t>
  </si>
  <si>
    <t>EUROPEAN CHILDHOOD OBESITY GROUP</t>
  </si>
  <si>
    <t>601937</t>
  </si>
  <si>
    <t>EC-IFCN</t>
  </si>
  <si>
    <t>EUROPEAN CHAPTER OF INTERNATIONAL FEDERATION OF CLINICAL NEUROPHYSIOLOGY</t>
  </si>
  <si>
    <t>592584</t>
  </si>
  <si>
    <t>05 34 50 42 50</t>
  </si>
  <si>
    <t>251 Route DE BAYONNE</t>
  </si>
  <si>
    <t>ECLAT</t>
  </si>
  <si>
    <t>EUROPEAN CENTRE FOR LEARNING AND TRAINING</t>
  </si>
  <si>
    <t>73310616331</t>
  </si>
  <si>
    <t>41968999700023</t>
  </si>
  <si>
    <t>594374</t>
  </si>
  <si>
    <t>46 8 586 010 00</t>
  </si>
  <si>
    <t>SUEDE - SOLNA</t>
  </si>
  <si>
    <t>Gustav III:s Boulevard 40</t>
  </si>
  <si>
    <t>ECDC</t>
  </si>
  <si>
    <t>EUROPEAN CENTRE FOR DISEASE PREVENTION AND CONTROL</t>
  </si>
  <si>
    <t>642927</t>
  </si>
  <si>
    <t>32 476 520 716</t>
  </si>
  <si>
    <t>MAISON DES ASSOCIATIONS INTERNATIONALES</t>
  </si>
  <si>
    <t>40 Rue WASHINGTON</t>
  </si>
  <si>
    <t>ECTS</t>
  </si>
  <si>
    <t>EUROPEAN CALCIFIED TISSUE SOCIETY</t>
  </si>
  <si>
    <t>665022</t>
  </si>
  <si>
    <t>31 73 690 14 15</t>
  </si>
  <si>
    <t>PAYS-BAS - AK ‘S-HERTOGENBOSCH</t>
  </si>
  <si>
    <t>P.O. Box 440</t>
  </si>
  <si>
    <t>EBA</t>
  </si>
  <si>
    <t>EUROPEAN BURNS ASSOCIATION</t>
  </si>
  <si>
    <t>542910</t>
  </si>
  <si>
    <t>32 2 522 20 03</t>
  </si>
  <si>
    <t>Centre La Braise</t>
  </si>
  <si>
    <t>56 Rue de la Vigne</t>
  </si>
  <si>
    <t>EBIS</t>
  </si>
  <si>
    <t>EUROPEAN BRAIN INJURY SOCIETY</t>
  </si>
  <si>
    <t>549927</t>
  </si>
  <si>
    <t>EBJIS</t>
  </si>
  <si>
    <t>EUROPEAN BONE &amp; JOINT INFECTION SOCIETY</t>
  </si>
  <si>
    <t>602693</t>
  </si>
  <si>
    <t>31 263 890 846</t>
  </si>
  <si>
    <t>PAYS-BAS - ARNHEM</t>
  </si>
  <si>
    <t>Meester E.N. van Kleffensstraat 5</t>
  </si>
  <si>
    <t>EBU</t>
  </si>
  <si>
    <t>EUROPEAN BOARD OF UROLOGY</t>
  </si>
  <si>
    <t>670455</t>
  </si>
  <si>
    <t>sobreático 1a</t>
  </si>
  <si>
    <t>383 Avenue DIAGONAL</t>
  </si>
  <si>
    <t>EBR</t>
  </si>
  <si>
    <t>EUROPEAN BOARD OF RADIOLOGY</t>
  </si>
  <si>
    <t>577777</t>
  </si>
  <si>
    <t>20 Troonstraat (Avenue de la Couronne)</t>
  </si>
  <si>
    <t>25/01/2018</t>
  </si>
  <si>
    <t>EBCOG</t>
  </si>
  <si>
    <t>EUROPEAN BOARD &amp; COLLEGE OF OBSTETRICS AND GYNAECOLOGY</t>
  </si>
  <si>
    <t>653044</t>
  </si>
  <si>
    <t>06 75 76 61 03</t>
  </si>
  <si>
    <t>30 bis Rue Girard</t>
  </si>
  <si>
    <t>EBS PARIS</t>
  </si>
  <si>
    <t>EUROPEAN BARTENDER SCHOOL</t>
  </si>
  <si>
    <t>11930732093</t>
  </si>
  <si>
    <t>81169225000012</t>
  </si>
  <si>
    <t>638912</t>
  </si>
  <si>
    <t>46 31 760 24 27</t>
  </si>
  <si>
    <t>Box 5243</t>
  </si>
  <si>
    <t>EAS</t>
  </si>
  <si>
    <t>EUROPEAN ATHEROSCLEROSIS SOCIETY</t>
  </si>
  <si>
    <t>539340</t>
  </si>
  <si>
    <t>31 26 389 06 80</t>
  </si>
  <si>
    <t>PO Box 30016</t>
  </si>
  <si>
    <t>EAU</t>
  </si>
  <si>
    <t>EUROPEAN ASSOCIATION OF UROLOGY</t>
  </si>
  <si>
    <t>672713</t>
  </si>
  <si>
    <t>49 171 363 3883</t>
  </si>
  <si>
    <t>c/o DGFG</t>
  </si>
  <si>
    <t>21 Feodor-Lynen-Str.</t>
  </si>
  <si>
    <t>EATCB</t>
  </si>
  <si>
    <t>EUROPEAN ASSOCIATION OF TISSUE AND CELL BANKS</t>
  </si>
  <si>
    <t>568892</t>
  </si>
  <si>
    <t>ALLEMAGNE - NUREMBERG</t>
  </si>
  <si>
    <t>c/o General Hospital Nuremberg - Paracelsus Medical University Nuremberg</t>
  </si>
  <si>
    <t>Prof.-Ernst-Nathan-Strasse 1</t>
  </si>
  <si>
    <t>10/08/2017</t>
  </si>
  <si>
    <t>EAPM</t>
  </si>
  <si>
    <t>EUROPEAN ASSOCIATION OF PSYCHOSOMATIC MEDICINE</t>
  </si>
  <si>
    <t>524311</t>
  </si>
  <si>
    <t>4 Rue Bruyn</t>
  </si>
  <si>
    <t>10/07/2015</t>
  </si>
  <si>
    <t>EAPCCT</t>
  </si>
  <si>
    <t>EUROPEAN ASSOCIATION OF POISONS CENTRES AND CLINICAL TOXICOLOGISTS</t>
  </si>
  <si>
    <t>591646</t>
  </si>
  <si>
    <t>+39 02 34934404</t>
  </si>
  <si>
    <t>31/10/2018</t>
  </si>
  <si>
    <t>EUROPEAN ASSOCIATION OF PERINATAL MEDICINE</t>
  </si>
  <si>
    <t>524037</t>
  </si>
  <si>
    <t>43 1 890 44 27</t>
  </si>
  <si>
    <t>26 Schmalzhofgasse</t>
  </si>
  <si>
    <t>EANM</t>
  </si>
  <si>
    <t>EUROPEAN ASSOCIATION OF NUCLEAR MEDICINE</t>
  </si>
  <si>
    <t>568867</t>
  </si>
  <si>
    <t>BELGIQUE - GAND</t>
  </si>
  <si>
    <t>Sint-Denijs-Westrem</t>
  </si>
  <si>
    <t>Kortrijksesteenweg 1142 Bus 5</t>
  </si>
  <si>
    <t>EANS</t>
  </si>
  <si>
    <t>EUROPEAN ASSOCIATION OF NEUROSURGICAL SOCIETIES</t>
  </si>
  <si>
    <t>603880</t>
  </si>
  <si>
    <t>43 1 405 13 83 31</t>
  </si>
  <si>
    <t>EANO</t>
  </si>
  <si>
    <t>EUROPEAN ASSOCIATION OF NEURO-ONCOLOGY</t>
  </si>
  <si>
    <t>535497</t>
  </si>
  <si>
    <t>32 2669 25 13</t>
  </si>
  <si>
    <t>Box 11 (4th floor)</t>
  </si>
  <si>
    <t>87 Boulevard Brand Whitlock</t>
  </si>
  <si>
    <t>EAHP</t>
  </si>
  <si>
    <t>EUROPEAN ASSOCIATION OF HOSPITAL PHARMACISTS</t>
  </si>
  <si>
    <t>561216</t>
  </si>
  <si>
    <t>SUISSE - ZURICH-GLATTBURG</t>
  </si>
  <si>
    <t>Flughofstrasse 54</t>
  </si>
  <si>
    <t>EADO</t>
  </si>
  <si>
    <t>EUROPEAN ASSOCIATION OF DERMATO ONCOLOGY</t>
  </si>
  <si>
    <t>555046</t>
  </si>
  <si>
    <t>49 7151975000</t>
  </si>
  <si>
    <t>ALLEMAGNE - WAIBLINGEN</t>
  </si>
  <si>
    <t>LANDRATSAMT REMS-MURR-KREIS FACHBEREICH ZAHNGESUNDHEIT</t>
  </si>
  <si>
    <t>EMIL-MUNZ-STR. 16</t>
  </si>
  <si>
    <t>EADPH</t>
  </si>
  <si>
    <t>EUROPEAN ASSOCIATION OF DENTAL PUBLIC HEALTH</t>
  </si>
  <si>
    <t>605086</t>
  </si>
  <si>
    <t>c/o Maastricht University Faculty of Medicine Health and Life Sciences</t>
  </si>
  <si>
    <t>23/09/2019</t>
  </si>
  <si>
    <t>EACME</t>
  </si>
  <si>
    <t>EUROPEAN ASSOCIATION OF CENTRES OF MEDICAL ETHICS</t>
  </si>
  <si>
    <t>576001</t>
  </si>
  <si>
    <t>46 8 5465 1500</t>
  </si>
  <si>
    <t>c/o MCI Copenhagen A/S</t>
  </si>
  <si>
    <t>STRANDVEJEN 171</t>
  </si>
  <si>
    <t>EACTA</t>
  </si>
  <si>
    <t>EUROPEAN ASSOCIATION OF CARDIOTHORACIC ANAESTHESIOLOGY</t>
  </si>
  <si>
    <t>555605</t>
  </si>
  <si>
    <t>32 465 214 572</t>
  </si>
  <si>
    <t>Kapucijnenvoer 33</t>
  </si>
  <si>
    <t>05/01/2017</t>
  </si>
  <si>
    <t>EVER</t>
  </si>
  <si>
    <t>EUROPEAN ASSOCIATION FOR VISION AND EYE RESEARCH</t>
  </si>
  <si>
    <t>524025</t>
  </si>
  <si>
    <t>+41 22 807 03 60</t>
  </si>
  <si>
    <t>Home of Hepatology</t>
  </si>
  <si>
    <t>7 Rue Daubin</t>
  </si>
  <si>
    <t>EASL</t>
  </si>
  <si>
    <t>EUROPEAN ASSOCIATION FOR THE STUDY OF THE LIVER</t>
  </si>
  <si>
    <t>654504</t>
  </si>
  <si>
    <t>44 20 3751 7967</t>
  </si>
  <si>
    <t>Level 2</t>
  </si>
  <si>
    <t>EASO</t>
  </si>
  <si>
    <t>EUROPEAN ASSOCIATION FOR THE STUDY OF OBESITY</t>
  </si>
  <si>
    <t>570059</t>
  </si>
  <si>
    <t>49 211 7584690</t>
  </si>
  <si>
    <t>RHEINDORFER WEG 3</t>
  </si>
  <si>
    <t>12/09/2017</t>
  </si>
  <si>
    <t>EASD</t>
  </si>
  <si>
    <t>EUROPEAN ASSOCIATION FOR THE STUDY OF DIABETES</t>
  </si>
  <si>
    <t>525080</t>
  </si>
  <si>
    <t>19 Avenue DES VOLONTAIRES</t>
  </si>
  <si>
    <t>30/07/2015</t>
  </si>
  <si>
    <t>EPMA</t>
  </si>
  <si>
    <t>EUROPEAN ASSOCIATION FOR PREDICTIVE PREVENTIVE AND PERSONALISED MEDICINE</t>
  </si>
  <si>
    <t>557638</t>
  </si>
  <si>
    <t>BELGIQUE - VILVOORDE</t>
  </si>
  <si>
    <t>10 Luchthavenlaan</t>
  </si>
  <si>
    <t>EAPC</t>
  </si>
  <si>
    <t>EUROPEAN ASSOCIATION FOR PALLIATIVE CARE</t>
  </si>
  <si>
    <t>676603</t>
  </si>
  <si>
    <t>BELGIQUE - JETTE</t>
  </si>
  <si>
    <t>5 Avenue du Bourgmestre E. Demunter - Bte 10</t>
  </si>
  <si>
    <t>EAO</t>
  </si>
  <si>
    <t>EUROPEAN ASSOCIATION FOR OSSEOINTEGRATION</t>
  </si>
  <si>
    <t>494550</t>
  </si>
  <si>
    <t>44 131 650 3386</t>
  </si>
  <si>
    <t>PAYS-BAS - MAARSSEN</t>
  </si>
  <si>
    <t>P.O. BOX 1393</t>
  </si>
  <si>
    <t>EAHIL</t>
  </si>
  <si>
    <t>EUROPEAN ASSOCIATION FOR HEALTH INFORMATION AND LIBRARY</t>
  </si>
  <si>
    <t>613514</t>
  </si>
  <si>
    <t>32 485 86 16 83</t>
  </si>
  <si>
    <t>HIVE 5 SECUREX BLDG</t>
  </si>
  <si>
    <t>30B Cours Saint Michel</t>
  </si>
  <si>
    <t>EAHAD</t>
  </si>
  <si>
    <t>EUROPEAN ASSOCIATION FOR HAEMOPHILIA AND ALLIED DISORDERS</t>
  </si>
  <si>
    <t>597594</t>
  </si>
  <si>
    <t>Van Hout Building | 2nd Floor</t>
  </si>
  <si>
    <t>Pompoenweg 9</t>
  </si>
  <si>
    <t>EAHP - EBMWG</t>
  </si>
  <si>
    <t>EUROPEAN ASSOCIATION FOR HAEMATOPATHOLOGY</t>
  </si>
  <si>
    <t>509188</t>
  </si>
  <si>
    <t>31 402525288</t>
  </si>
  <si>
    <t>81 211 LUCHTHAVENWEG</t>
  </si>
  <si>
    <t>EAES</t>
  </si>
  <si>
    <t>EUROPEAN ASSOCIATION FOR ENDOSCOPIC SURGERY</t>
  </si>
  <si>
    <t>528481</t>
  </si>
  <si>
    <t>+49 30  39 49 18 42</t>
  </si>
  <si>
    <t>Alt-Moabit 91 d</t>
  </si>
  <si>
    <t>EDE</t>
  </si>
  <si>
    <t>EUROPEAN ASSOCIATION FOR DIRECTORS AND PROVIDERS OF LONG-TERM CARE SERVICES FOR THE ELDERLY</t>
  </si>
  <si>
    <t>549149</t>
  </si>
  <si>
    <t>Rämistrasse 100</t>
  </si>
  <si>
    <t>EACMFS</t>
  </si>
  <si>
    <t>EUROPEAN ASSOCIATION FOR CRANIO-MAXILLO-FACIAL SURGERY</t>
  </si>
  <si>
    <t>561204</t>
  </si>
  <si>
    <t>49 69  6301 7619</t>
  </si>
  <si>
    <t>ALLEMAGNE - FRANKFURT AM MAIN</t>
  </si>
  <si>
    <t>Institut für Klinische Pharmakologie Zentrum der Pharmakologie</t>
  </si>
  <si>
    <t>Universitätsklinikum Frankfurt - Haus 75</t>
  </si>
  <si>
    <t>EACPT</t>
  </si>
  <si>
    <t>EUROPEAN ASSOCIATION FOR CLINICAL PHARMACOLOGY AND THERAPEUTICS</t>
  </si>
  <si>
    <t>570047</t>
  </si>
  <si>
    <t>44 1753 832 166</t>
  </si>
  <si>
    <t>EACTS House</t>
  </si>
  <si>
    <t>Madeira Walk</t>
  </si>
  <si>
    <t>EACTS</t>
  </si>
  <si>
    <t>EUROPEAN ASSOCIATION FOR CARDIO-THORACIC SURGERY</t>
  </si>
  <si>
    <t>570266</t>
  </si>
  <si>
    <t>44 11595 15114</t>
  </si>
  <si>
    <t>Sir Colin Campbell Building University of Nottingham Innovation Park</t>
  </si>
  <si>
    <t>Triumph Road</t>
  </si>
  <si>
    <t>EACR</t>
  </si>
  <si>
    <t>EUROPEAN ASSOCIATION FOR CANCER RESEARCH</t>
  </si>
  <si>
    <t>527361</t>
  </si>
  <si>
    <t>31 30 254 30 54</t>
  </si>
  <si>
    <t>PO BOX 14081</t>
  </si>
  <si>
    <t>EABCT</t>
  </si>
  <si>
    <t>EUROPEAN ASSOCIATION FOR BEHAVIOURAL AND COGNITIVE THERAPIES</t>
  </si>
  <si>
    <t>526770</t>
  </si>
  <si>
    <t>41 44 716 30 30</t>
  </si>
  <si>
    <t>240 SEESTRASSE</t>
  </si>
  <si>
    <t>EULAR</t>
  </si>
  <si>
    <t>EUROPEAN ALLIANCE OF ASSOCIATIONS FOR RHEUMATOLOGY</t>
  </si>
  <si>
    <t>681490</t>
  </si>
  <si>
    <t>3 GUTENBERSTRASSE</t>
  </si>
  <si>
    <t>EAMS</t>
  </si>
  <si>
    <t>EUROPEAN AIRWAY MANAGEMENT SOCIETY</t>
  </si>
  <si>
    <t>607447</t>
  </si>
  <si>
    <t>32 2 316 10 19</t>
  </si>
  <si>
    <t>56 Rue DES COLONIES</t>
  </si>
  <si>
    <t>EACS</t>
  </si>
  <si>
    <t>EUROPEAN AIDS CLINICAL SOCIETY</t>
  </si>
  <si>
    <t>584940</t>
  </si>
  <si>
    <t>Calle Serrano 144</t>
  </si>
  <si>
    <t>EAA</t>
  </si>
  <si>
    <t>EUROPEAN ACOUSTICS ASSOCIATION</t>
  </si>
  <si>
    <t>608865</t>
  </si>
  <si>
    <t>41 22 5330 948</t>
  </si>
  <si>
    <t>18 Avenue Louis Casai</t>
  </si>
  <si>
    <t>EAP</t>
  </si>
  <si>
    <t>EUROPEAN ACADEMY OF PAEDIATRICS</t>
  </si>
  <si>
    <t>606406</t>
  </si>
  <si>
    <t>30 2106756420</t>
  </si>
  <si>
    <t>Halandri</t>
  </si>
  <si>
    <t>22 Kodrou Str.</t>
  </si>
  <si>
    <t>EAPD</t>
  </si>
  <si>
    <t>EUROPEAN ACADEMY OF PAEDIATRIC DENTISTRY</t>
  </si>
  <si>
    <t>586560</t>
  </si>
  <si>
    <t>05/07/2018</t>
  </si>
  <si>
    <t>EAONO</t>
  </si>
  <si>
    <t>EUROPEAN ACADEMY OF OTOLOGY AND NEURO-OTOLOGY</t>
  </si>
  <si>
    <t>601421</t>
  </si>
  <si>
    <t>SUISSE - BETTMERALP</t>
  </si>
  <si>
    <t>13/06/2019</t>
  </si>
  <si>
    <t>EAOPD</t>
  </si>
  <si>
    <t>EUROPEAN ACADEMY OF OROFACIAL PAIN AND DYSFUNCTION</t>
  </si>
  <si>
    <t>545235</t>
  </si>
  <si>
    <t>43 1 889 05 03</t>
  </si>
  <si>
    <t>BREITE GASSE 4/7</t>
  </si>
  <si>
    <t>EAN</t>
  </si>
  <si>
    <t>EUROPEAN ACADEMY OF NEUROLOGY</t>
  </si>
  <si>
    <t>581288</t>
  </si>
  <si>
    <t>32 16 62 96 29</t>
  </si>
  <si>
    <t>43 DIESTSEVEST 43/0001 - 3000</t>
  </si>
  <si>
    <t>EAGS</t>
  </si>
  <si>
    <t>EUROPEAN ACADEMY OF GYNAECOLOGICAL SURGERY</t>
  </si>
  <si>
    <t>626417</t>
  </si>
  <si>
    <t>ALLEMAGNE - LUBECK</t>
  </si>
  <si>
    <t>c/o Gabi Behncke, EAFPS Secretary</t>
  </si>
  <si>
    <t>87 Nibelungenstr.</t>
  </si>
  <si>
    <t>EAFPS</t>
  </si>
  <si>
    <t>EUROPEAN ACADEMY OF FACIAL PLASTIC SURGERY</t>
  </si>
  <si>
    <t>509607</t>
  </si>
  <si>
    <t>41 91 973 45 30</t>
  </si>
  <si>
    <t>P.O. BOX 77777</t>
  </si>
  <si>
    <t>EUROPAPLEIN 1078</t>
  </si>
  <si>
    <t>EADV</t>
  </si>
  <si>
    <t>EUROPEAN ACADEMY OF DERMATOLOGY AND VENEREOLOGY</t>
  </si>
  <si>
    <t>574491</t>
  </si>
  <si>
    <t>EACD</t>
  </si>
  <si>
    <t>EUROPEAN ACADEMY OF CRANIOMANDIBULAR DISORDERS</t>
  </si>
  <si>
    <t>597119</t>
  </si>
  <si>
    <t>BELGIQUE - BRUGES</t>
  </si>
  <si>
    <t>12 Spoorwegstraat</t>
  </si>
  <si>
    <t>EUROPEAN ACADEMY OF CHILDHOOD DISABILITY</t>
  </si>
  <si>
    <t>545259</t>
  </si>
  <si>
    <t>ALLEMAGNE - MUNSTER</t>
  </si>
  <si>
    <t>Domagkstr. 11</t>
  </si>
  <si>
    <t>EUROPEAN ACADEMY OF ANDROLOGY</t>
  </si>
  <si>
    <t>565398</t>
  </si>
  <si>
    <t>41 44 205 55 33</t>
  </si>
  <si>
    <t>3RD FLOOR</t>
  </si>
  <si>
    <t>111 HAGENHOLZSTRASSE</t>
  </si>
  <si>
    <t>EAACI</t>
  </si>
  <si>
    <t>EUROPEAN ACADEMY OF ALLERGY AND CLINICAL IMMUNOLOGY</t>
  </si>
  <si>
    <t>555230</t>
  </si>
  <si>
    <t>University hospital Gent - Dept of geriatric medicine 1K2</t>
  </si>
  <si>
    <t>De Pintelaan 185</t>
  </si>
  <si>
    <t>EAMA</t>
  </si>
  <si>
    <t>EUROPEAN ACADEMY FOR MEDICINE OF AGEING</t>
  </si>
  <si>
    <t>588325</t>
  </si>
  <si>
    <t>0145235269</t>
  </si>
  <si>
    <t>10 Rue Albert Einstein</t>
  </si>
  <si>
    <t>EUROPE MUSICALS</t>
  </si>
  <si>
    <t>11754865575</t>
  </si>
  <si>
    <t>75231844400029</t>
  </si>
  <si>
    <t>549319</t>
  </si>
  <si>
    <t>03681</t>
  </si>
  <si>
    <t>33 Avenue DE L EUROPE</t>
  </si>
  <si>
    <t>EUROPE MANAGEMENT SANTE</t>
  </si>
  <si>
    <t>48111471800028</t>
  </si>
  <si>
    <t>669064</t>
  </si>
  <si>
    <t>09 53 82 09 35</t>
  </si>
  <si>
    <t>107 Avenue Jean Maubert</t>
  </si>
  <si>
    <t>EUROPE FORMATION CONSEIL</t>
  </si>
  <si>
    <t>93060693106</t>
  </si>
  <si>
    <t>75100225400025</t>
  </si>
  <si>
    <t>158252</t>
  </si>
  <si>
    <t>01322</t>
  </si>
  <si>
    <t>01 46 17 06 00</t>
  </si>
  <si>
    <t>16 Rue DE LA FOLIE REGNAULT</t>
  </si>
  <si>
    <t>EUROPE EFFICACITE</t>
  </si>
  <si>
    <t>11751567975</t>
  </si>
  <si>
    <t>34852547800056</t>
  </si>
  <si>
    <t>143273</t>
  </si>
  <si>
    <t>01 48 00 02 00</t>
  </si>
  <si>
    <t>67 Rue CHABROL</t>
  </si>
  <si>
    <t>EUROPA FORMATION PARIS</t>
  </si>
  <si>
    <t>EUROPA FORMATION - ECOLE DE LANGUES</t>
  </si>
  <si>
    <t>11751605075</t>
  </si>
  <si>
    <t>37760493900027</t>
  </si>
  <si>
    <t>495165</t>
  </si>
  <si>
    <t>01 48 44 89 75</t>
  </si>
  <si>
    <t>110 Rue De La Jonquiere</t>
  </si>
  <si>
    <t>EURONATURE PARIS</t>
  </si>
  <si>
    <t>EURONATURE</t>
  </si>
  <si>
    <t>11930536393</t>
  </si>
  <si>
    <t>38169657400171</t>
  </si>
  <si>
    <t>581781</t>
  </si>
  <si>
    <t>06 87 43 18 32</t>
  </si>
  <si>
    <t>191 Boulevard Baille</t>
  </si>
  <si>
    <t>EUROMEDICARE FORMATION</t>
  </si>
  <si>
    <t>93131640613</t>
  </si>
  <si>
    <t>82283205100020</t>
  </si>
  <si>
    <t>654840</t>
  </si>
  <si>
    <t>04 37 22 13 86</t>
  </si>
  <si>
    <t>16 Rue DE LA TOURTIERE</t>
  </si>
  <si>
    <t>EUROMEDICARE</t>
  </si>
  <si>
    <t>82283205100038</t>
  </si>
  <si>
    <t>602991</t>
  </si>
  <si>
    <t>04 79 52 25 22</t>
  </si>
  <si>
    <t>Savoie Hexapôle</t>
  </si>
  <si>
    <t>240 Rue Maurice Herzog</t>
  </si>
  <si>
    <t>EUROMEDIA SP VIVIERS DU LAC</t>
  </si>
  <si>
    <t>EUROMEDIA SP</t>
  </si>
  <si>
    <t>84730183273</t>
  </si>
  <si>
    <t>42280272800036</t>
  </si>
  <si>
    <t>603867</t>
  </si>
  <si>
    <t>04 86 72 90 57</t>
  </si>
  <si>
    <t>QUARTIER Craplet 11 èME B.C.A.</t>
  </si>
  <si>
    <t>EUROLANG'UBAYE</t>
  </si>
  <si>
    <t>93040031204</t>
  </si>
  <si>
    <t>41006986800033</t>
  </si>
  <si>
    <t>561678</t>
  </si>
  <si>
    <t>Dept. of IHB, Building 1, Postal zone E3-Q, Room L01-71G</t>
  </si>
  <si>
    <t>Albinusdreef 2</t>
  </si>
  <si>
    <t>EUROFLOW ELSHO</t>
  </si>
  <si>
    <t>EUROFLOW</t>
  </si>
  <si>
    <t>650924</t>
  </si>
  <si>
    <t>04 42 94 35 97</t>
  </si>
  <si>
    <t>505 Rue Louis Berton</t>
  </si>
  <si>
    <t>EUROFINS ENVIRONNEMENT FORMATION ET CONSEIL</t>
  </si>
  <si>
    <t>93132083513</t>
  </si>
  <si>
    <t>90779129700027</t>
  </si>
  <si>
    <t>505109</t>
  </si>
  <si>
    <t>08 99 37 64 10</t>
  </si>
  <si>
    <t>SITE DE LA GERAUDIERE</t>
  </si>
  <si>
    <t>Rue RUE ADOLPHE BOBIERRE</t>
  </si>
  <si>
    <t>EUROFINS CONSULTING AGROALIMENTAIRE SAS BOUC BEL AIR</t>
  </si>
  <si>
    <t>EUROFINS CONSULTING AGROALIMENTAIRE SAS</t>
  </si>
  <si>
    <t>52440716144</t>
  </si>
  <si>
    <t>52342418200013</t>
  </si>
  <si>
    <t>465239</t>
  </si>
  <si>
    <t>01939</t>
  </si>
  <si>
    <t>LES MILLES</t>
  </si>
  <si>
    <t>505 Rue LOUIS BERTON</t>
  </si>
  <si>
    <t>EUROFINS BIOTECH GERMANDE</t>
  </si>
  <si>
    <t>93130496513</t>
  </si>
  <si>
    <t>42386541900059</t>
  </si>
  <si>
    <t>529588</t>
  </si>
  <si>
    <t>01 69 10 88 88</t>
  </si>
  <si>
    <t>ZAI DE COURTABOEUF</t>
  </si>
  <si>
    <t>9 Avenue DE LAPONIE</t>
  </si>
  <si>
    <t>EUROFINS BIOSCIENCES LES ULIS</t>
  </si>
  <si>
    <t>EUROFINS BIOSCIENCES</t>
  </si>
  <si>
    <t>52440598144</t>
  </si>
  <si>
    <t>33155442800085</t>
  </si>
  <si>
    <t>415121</t>
  </si>
  <si>
    <t>Rue ADOLPHE BOBIERRE</t>
  </si>
  <si>
    <t>EUROFINS BIOSCIENCE NANTES</t>
  </si>
  <si>
    <t>33155442800051</t>
  </si>
  <si>
    <t>630652</t>
  </si>
  <si>
    <t>09 69 37 01 02</t>
  </si>
  <si>
    <t>40 Route de Rombas</t>
  </si>
  <si>
    <t>EUROFINS WOIPPY</t>
  </si>
  <si>
    <t>EUROFINS</t>
  </si>
  <si>
    <t>33155442800135</t>
  </si>
  <si>
    <t>671149</t>
  </si>
  <si>
    <t>02 35 02 15 75</t>
  </si>
  <si>
    <t>76160 ST JACQUES SUR DARNETAL</t>
  </si>
  <si>
    <t>ZI de la Briquetterie</t>
  </si>
  <si>
    <t>EUROFEU SERVICES 76 ST JACQUES SUR DARNETAL</t>
  </si>
  <si>
    <t>EUROFEU SERVICES</t>
  </si>
  <si>
    <t>24280150928</t>
  </si>
  <si>
    <t>35327106700244</t>
  </si>
  <si>
    <t>496390</t>
  </si>
  <si>
    <t>08 20 90 18 18</t>
  </si>
  <si>
    <t>28250 SENONCHES</t>
  </si>
  <si>
    <t>SITE INDUSTRIEL DE LA FORET</t>
  </si>
  <si>
    <t>Rue ALBERT RÉMY</t>
  </si>
  <si>
    <t>EUROFEU SERVICES SENONCHES</t>
  </si>
  <si>
    <t>35327106700087</t>
  </si>
  <si>
    <t>523938</t>
  </si>
  <si>
    <t>32 23 90 02 46</t>
  </si>
  <si>
    <t>BELGIQUE - TUBIZE</t>
  </si>
  <si>
    <t>221 Chaussée de Mons</t>
  </si>
  <si>
    <t>02/07/2015</t>
  </si>
  <si>
    <t>EUROFEDERATION OF PSYCHOANALYSIS - EUROFEDERATION DE PSYCHANALYSE</t>
  </si>
  <si>
    <t>229520</t>
  </si>
  <si>
    <t>02 32 72 73 00</t>
  </si>
  <si>
    <t>Hameau De Reaute Za De La Bel</t>
  </si>
  <si>
    <t>13 Rue Vincent Van Gogh</t>
  </si>
  <si>
    <t>EURODELTA</t>
  </si>
  <si>
    <t>23760299576</t>
  </si>
  <si>
    <t>42198997100047</t>
  </si>
  <si>
    <t>471070</t>
  </si>
  <si>
    <t>BELGIQUE - WAVRE</t>
  </si>
  <si>
    <t>14 Place HENRI BERGER</t>
  </si>
  <si>
    <t>19/11/2013</t>
  </si>
  <si>
    <t>EUROBREVETS</t>
  </si>
  <si>
    <t>639515</t>
  </si>
  <si>
    <t>03 88 62 37 24</t>
  </si>
  <si>
    <t>8 Rue principale</t>
  </si>
  <si>
    <t>EUROBOGEN</t>
  </si>
  <si>
    <t>44670649867</t>
  </si>
  <si>
    <t>88177088700019</t>
  </si>
  <si>
    <t>567840</t>
  </si>
  <si>
    <t>04 66 61 09 15</t>
  </si>
  <si>
    <t>30560 ST HILAIRE DE BRETHMAS</t>
  </si>
  <si>
    <t>730 Rue DU PAILLERAS</t>
  </si>
  <si>
    <t>EURO TEAM CAPELLE ST HILAIRE DE BRETHMAS</t>
  </si>
  <si>
    <t>EURO TEAM CAPELLE</t>
  </si>
  <si>
    <t>91300243730</t>
  </si>
  <si>
    <t>47769611600011</t>
  </si>
  <si>
    <t>682317</t>
  </si>
  <si>
    <t>12 Montée De Silhol</t>
  </si>
  <si>
    <t>EURO TEAM CAPELLE ALES</t>
  </si>
  <si>
    <t>47769611600037</t>
  </si>
  <si>
    <t>325545</t>
  </si>
  <si>
    <t>02 51 13 13 00</t>
  </si>
  <si>
    <t>ZAC DE LA FLEURIAYE</t>
  </si>
  <si>
    <t>5 Rue THOMAS EDISON</t>
  </si>
  <si>
    <t>EURO SYMBIOSE</t>
  </si>
  <si>
    <t>52440410344</t>
  </si>
  <si>
    <t>38130927700030</t>
  </si>
  <si>
    <t>331892</t>
  </si>
  <si>
    <t>04 67 06 50 45</t>
  </si>
  <si>
    <t>BATIMENT 23</t>
  </si>
  <si>
    <t>ZA DU PUECH RADIER</t>
  </si>
  <si>
    <t>08/09/2014</t>
  </si>
  <si>
    <t>EURO RESEAU</t>
  </si>
  <si>
    <t>91340546834</t>
  </si>
  <si>
    <t>43865735500014</t>
  </si>
  <si>
    <t>516302</t>
  </si>
  <si>
    <t>01 47 08 18 24</t>
  </si>
  <si>
    <t>5 Boulevard du Gué</t>
  </si>
  <si>
    <t>30/03/2015</t>
  </si>
  <si>
    <t>EURO PROMOSTEO</t>
  </si>
  <si>
    <t>11922020992</t>
  </si>
  <si>
    <t>75383049600026</t>
  </si>
  <si>
    <t>568612</t>
  </si>
  <si>
    <t>04 86 77 18 41</t>
  </si>
  <si>
    <t>40 Rue VIRGILE MARRON</t>
  </si>
  <si>
    <t>EURO PLUS CONSEIL</t>
  </si>
  <si>
    <t>93131431513</t>
  </si>
  <si>
    <t>53737370600010</t>
  </si>
  <si>
    <t>260721</t>
  </si>
  <si>
    <t>02237</t>
  </si>
  <si>
    <t>05 61 77 83 70</t>
  </si>
  <si>
    <t>TSA 80035</t>
  </si>
  <si>
    <t>2 Rue VIGUERIE</t>
  </si>
  <si>
    <t>EURO PHARMAT</t>
  </si>
  <si>
    <t>73310355331</t>
  </si>
  <si>
    <t>41211169200023</t>
  </si>
  <si>
    <t>629923</t>
  </si>
  <si>
    <t>01 85 10 50 15</t>
  </si>
  <si>
    <t>EURO FRANCE FORMATION</t>
  </si>
  <si>
    <t>11930816893</t>
  </si>
  <si>
    <t>87952926100023</t>
  </si>
  <si>
    <t>585221</t>
  </si>
  <si>
    <t>05 56 10 87 09</t>
  </si>
  <si>
    <t>41 Cours de Verdun</t>
  </si>
  <si>
    <t>EURO FITNESS FEDERATION</t>
  </si>
  <si>
    <t>72330874533</t>
  </si>
  <si>
    <t>42145741700044</t>
  </si>
  <si>
    <t>523021</t>
  </si>
  <si>
    <t>0299509142</t>
  </si>
  <si>
    <t>13 Boulevard DE L'YSER</t>
  </si>
  <si>
    <t>ECO RENNES</t>
  </si>
  <si>
    <t>EURO CONDUITE DE L'OUEST</t>
  </si>
  <si>
    <t>53350602835</t>
  </si>
  <si>
    <t>41984070700022</t>
  </si>
  <si>
    <t>673160</t>
  </si>
  <si>
    <t>56 Rue GEORGES CLEMENCEAU</t>
  </si>
  <si>
    <t>EURO APTITUDES</t>
  </si>
  <si>
    <t>93060351906</t>
  </si>
  <si>
    <t>40915589200022</t>
  </si>
  <si>
    <t>686724</t>
  </si>
  <si>
    <t>05 57 42 01 90</t>
  </si>
  <si>
    <t>33240 CUBZAC LES PONTS</t>
  </si>
  <si>
    <t>route d'Asques</t>
  </si>
  <si>
    <t>Lieu-dit la Virvée</t>
  </si>
  <si>
    <t>EURL TLJ FORMATIONS CUBZAC LES PONTS</t>
  </si>
  <si>
    <t>EURL TLJ FORMATIONS - SIEGE SOCIAL</t>
  </si>
  <si>
    <t>72330926733</t>
  </si>
  <si>
    <t>79506360100012</t>
  </si>
  <si>
    <t>674126</t>
  </si>
  <si>
    <t>81800 RABASTENS</t>
  </si>
  <si>
    <t>7 Rue Gustave de Clausade</t>
  </si>
  <si>
    <t>EURL SOLOT</t>
  </si>
  <si>
    <t>76810202181</t>
  </si>
  <si>
    <t>97862302300014</t>
  </si>
  <si>
    <t>653263</t>
  </si>
  <si>
    <t>02 61 53 55 78</t>
  </si>
  <si>
    <t>23 Rue du Havre</t>
  </si>
  <si>
    <t>EURL REALIS'AVENIR</t>
  </si>
  <si>
    <t>28140297314</t>
  </si>
  <si>
    <t>81227707700028</t>
  </si>
  <si>
    <t>523628</t>
  </si>
  <si>
    <t>17 Rue DES TRITONS</t>
  </si>
  <si>
    <t>EURL PROBE</t>
  </si>
  <si>
    <t>91340658534</t>
  </si>
  <si>
    <t>51067790900010</t>
  </si>
  <si>
    <t>631048</t>
  </si>
  <si>
    <t>09 86 19 35 71</t>
  </si>
  <si>
    <t>4 Rue ALBERT LONDRES</t>
  </si>
  <si>
    <t>EURL POTENTIEL NANTES</t>
  </si>
  <si>
    <t>EURL POTENTIEL</t>
  </si>
  <si>
    <t>52440832044</t>
  </si>
  <si>
    <t>82234243200025</t>
  </si>
  <si>
    <t>683711</t>
  </si>
  <si>
    <t>85300 SOULLANS</t>
  </si>
  <si>
    <t>32 Chemin de bel air</t>
  </si>
  <si>
    <t>EURL POINT FORMA</t>
  </si>
  <si>
    <t>52850267585</t>
  </si>
  <si>
    <t>97947401200015</t>
  </si>
  <si>
    <t>482924</t>
  </si>
  <si>
    <t>06 67 61 98 29</t>
  </si>
  <si>
    <t>2 Rue Leon Guignard</t>
  </si>
  <si>
    <t>EURL LOMBERGET</t>
  </si>
  <si>
    <t>EURL LOMBERGET - ENA MNC</t>
  </si>
  <si>
    <t>27390137139</t>
  </si>
  <si>
    <t>75399927500021</t>
  </si>
  <si>
    <t>482950</t>
  </si>
  <si>
    <t>02 40 01 90 88</t>
  </si>
  <si>
    <t>8 Rue de Saintonge</t>
  </si>
  <si>
    <t>07/03/2014</t>
  </si>
  <si>
    <t>EURL HB BIZOLON CONSULTANTS</t>
  </si>
  <si>
    <t>52440333744</t>
  </si>
  <si>
    <t>42260720000017</t>
  </si>
  <si>
    <t>670637</t>
  </si>
  <si>
    <t>06 83 59 77 77</t>
  </si>
  <si>
    <t>93190 LIVRY GARGAN</t>
  </si>
  <si>
    <t>51 Avenue ARISTIDE BRIAND</t>
  </si>
  <si>
    <t>HDF - ECOLE OLILOR</t>
  </si>
  <si>
    <t>EURL HAIRDRESSING FRANCIS - ECOLE OLILOR</t>
  </si>
  <si>
    <t>11930681593</t>
  </si>
  <si>
    <t>79898451400025</t>
  </si>
  <si>
    <t>592109</t>
  </si>
  <si>
    <t>03 22 80 12 12</t>
  </si>
  <si>
    <t>37 Place AU FEURRE</t>
  </si>
  <si>
    <t>EURL DIXIE</t>
  </si>
  <si>
    <t>22800140180</t>
  </si>
  <si>
    <t>50456496400022</t>
  </si>
  <si>
    <t>430699</t>
  </si>
  <si>
    <t>05 62 05 30 04</t>
  </si>
  <si>
    <t>18 Avenue HOCHE</t>
  </si>
  <si>
    <t>CALLEGARI</t>
  </si>
  <si>
    <t>EURL CALLEGARI</t>
  </si>
  <si>
    <t>73320040032</t>
  </si>
  <si>
    <t>51877678600015</t>
  </si>
  <si>
    <t>683838</t>
  </si>
  <si>
    <t>05 58 74 04 94</t>
  </si>
  <si>
    <t>1 Cours Gallieni</t>
  </si>
  <si>
    <t>AUTO ECOLE BENQUET DAX</t>
  </si>
  <si>
    <t>EURL AUTO ECOLE BENQUET</t>
  </si>
  <si>
    <t>75400138440</t>
  </si>
  <si>
    <t>52415187500019</t>
  </si>
  <si>
    <t>647986</t>
  </si>
  <si>
    <t>01 55 99 98 30</t>
  </si>
  <si>
    <t>5 Rue Moncey</t>
  </si>
  <si>
    <t>EURIDIS MANAGEMENT PARIS</t>
  </si>
  <si>
    <t>EURIDIS MANAGEMENT</t>
  </si>
  <si>
    <t>11930700393</t>
  </si>
  <si>
    <t>41014119600197</t>
  </si>
  <si>
    <t>345532</t>
  </si>
  <si>
    <t>0388246531</t>
  </si>
  <si>
    <t>16 Rue EUGENE DELACROIX</t>
  </si>
  <si>
    <t>EURHETES RESSOURCES HUMAINES</t>
  </si>
  <si>
    <t>42670324667</t>
  </si>
  <si>
    <t>44518846900024</t>
  </si>
  <si>
    <t>516582</t>
  </si>
  <si>
    <t>05 34 31 51 03</t>
  </si>
  <si>
    <t>95 Chemin DE GABARDIE</t>
  </si>
  <si>
    <t>EURHEA CONSEIL</t>
  </si>
  <si>
    <t>73310517831</t>
  </si>
  <si>
    <t>50230130200027</t>
  </si>
  <si>
    <t>569951</t>
  </si>
  <si>
    <t>353 1 2100092</t>
  </si>
  <si>
    <t>TEMPLE HOUSE</t>
  </si>
  <si>
    <t>TEMPLE ROAD</t>
  </si>
  <si>
    <t>EURETINA</t>
  </si>
  <si>
    <t>EURETINA EUROPEAN SOCIETY OF RETINA SPECIALISTS</t>
  </si>
  <si>
    <t>106173</t>
  </si>
  <si>
    <t>02 99 54 10 20</t>
  </si>
  <si>
    <t>24 Avenue DU 41EME REGIMENT D'INFANTERIE</t>
  </si>
  <si>
    <t>EUREKOM</t>
  </si>
  <si>
    <t>53350285535</t>
  </si>
  <si>
    <t>43242822500010</t>
  </si>
  <si>
    <t>527178</t>
  </si>
  <si>
    <t>05 46 30 80 17</t>
  </si>
  <si>
    <t>4 Rue Louis Tardy</t>
  </si>
  <si>
    <t>02/09/2015</t>
  </si>
  <si>
    <t>EUREKAM</t>
  </si>
  <si>
    <t>75170294417</t>
  </si>
  <si>
    <t>75386642500048</t>
  </si>
  <si>
    <t>618408</t>
  </si>
  <si>
    <t>04 80 79 60 20</t>
  </si>
  <si>
    <t>65A Boulevard DES ALPES PORTES DES BUCLOS</t>
  </si>
  <si>
    <t>09/12/2020</t>
  </si>
  <si>
    <t>EUPTECH</t>
  </si>
  <si>
    <t>84380697538</t>
  </si>
  <si>
    <t>41072857000053</t>
  </si>
  <si>
    <t>679940</t>
  </si>
  <si>
    <t>ITALIE - BRUNICO</t>
  </si>
  <si>
    <t>C/O Christian Dejaco, Ospedale di Brunico, Azienda Sanitaria dell’Alto Adige</t>
  </si>
  <si>
    <t>11 Via Ospedale</t>
  </si>
  <si>
    <t>EULVIC</t>
  </si>
  <si>
    <t>638109</t>
  </si>
  <si>
    <t>01 47 37 60 30</t>
  </si>
  <si>
    <t>CS 60101</t>
  </si>
  <si>
    <t>11 Avenue Dubonnet</t>
  </si>
  <si>
    <t>EUDONET</t>
  </si>
  <si>
    <t>11922034492</t>
  </si>
  <si>
    <t>53185258000020</t>
  </si>
  <si>
    <t>631668</t>
  </si>
  <si>
    <t>48 Faubourg DE SAVERNE</t>
  </si>
  <si>
    <t>EUCLEA COLLEGE DE PARIS GRAND EST STRASBOURG</t>
  </si>
  <si>
    <t>EUCLEA COLLEGE DE PARIS GRAND EST</t>
  </si>
  <si>
    <t>44680299468</t>
  </si>
  <si>
    <t>87850686400023</t>
  </si>
  <si>
    <t>478131</t>
  </si>
  <si>
    <t>0450641200</t>
  </si>
  <si>
    <t>Parc des Glaisins BP 243</t>
  </si>
  <si>
    <t>7 Rue du Pré Faucon</t>
  </si>
  <si>
    <t>ETUDOC</t>
  </si>
  <si>
    <t>82740000174</t>
  </si>
  <si>
    <t>77565445200033</t>
  </si>
  <si>
    <t>462688</t>
  </si>
  <si>
    <t>03 87 30 70 24</t>
  </si>
  <si>
    <t>3 Rue DREYFUS</t>
  </si>
  <si>
    <t>ERTF METZ</t>
  </si>
  <si>
    <t>ETUDES ET REALISATIONS TOUTES FORMATIONS</t>
  </si>
  <si>
    <t>41570151457</t>
  </si>
  <si>
    <t>40433789100133</t>
  </si>
  <si>
    <t>544152</t>
  </si>
  <si>
    <t>381 Rue Henri Begue</t>
  </si>
  <si>
    <t>EPI</t>
  </si>
  <si>
    <t>ETUDE PROSPECTIVE INGENIERIE</t>
  </si>
  <si>
    <t>98970387897</t>
  </si>
  <si>
    <t>53837133700030</t>
  </si>
  <si>
    <t>434176</t>
  </si>
  <si>
    <t>09 53 48 66 17</t>
  </si>
  <si>
    <t>77760 ACHERES LA FORET</t>
  </si>
  <si>
    <t>22 Domaine DU BOIS DE LA GARENNE</t>
  </si>
  <si>
    <t>EGC FORMATION</t>
  </si>
  <si>
    <t>ETUDE GESTION CONSEIL FORMATION</t>
  </si>
  <si>
    <t>11770504677</t>
  </si>
  <si>
    <t>32574323500054</t>
  </si>
  <si>
    <t>540560</t>
  </si>
  <si>
    <t>0612158116</t>
  </si>
  <si>
    <t>BT A - PORTE 4</t>
  </si>
  <si>
    <t>1 Rue LES MARINES DE SAINT CLAIR</t>
  </si>
  <si>
    <t>EIGL</t>
  </si>
  <si>
    <t>ETUDE ET INNOVATION DU GOLFE DU LION</t>
  </si>
  <si>
    <t>91340750334</t>
  </si>
  <si>
    <t>75010394700016</t>
  </si>
  <si>
    <t>659216</t>
  </si>
  <si>
    <t>01 84 23 70 34</t>
  </si>
  <si>
    <t>109 bis Rue Gambetta</t>
  </si>
  <si>
    <t>ECSG GRAND EST REIMS</t>
  </si>
  <si>
    <t>ETUDE ET CONSEIL EN SECURITE GLOBALE GRAND EST</t>
  </si>
  <si>
    <t>44510213951</t>
  </si>
  <si>
    <t>90078818300011</t>
  </si>
  <si>
    <t>515840</t>
  </si>
  <si>
    <t>02 41 92 60 28</t>
  </si>
  <si>
    <t>49420 OMBREE D ANJOU</t>
  </si>
  <si>
    <t>Route DE SEGRE</t>
  </si>
  <si>
    <t>ESPACES</t>
  </si>
  <si>
    <t>ETS SCE PUBL ACCOMP EDUCATIF ET SOCIAL</t>
  </si>
  <si>
    <t>26490253700135</t>
  </si>
  <si>
    <t>675969</t>
  </si>
  <si>
    <t>02 51 71 54 00</t>
  </si>
  <si>
    <t>4 Le Cerclais</t>
  </si>
  <si>
    <t>ETS PUBLIC SOCIAL LEJEUNE</t>
  </si>
  <si>
    <t>26440273600070</t>
  </si>
  <si>
    <t>673079</t>
  </si>
  <si>
    <t>03 87 31 20 35</t>
  </si>
  <si>
    <t>11 Place De France</t>
  </si>
  <si>
    <t>EPNAK METZ</t>
  </si>
  <si>
    <t>ETS PUBLIC NATIONAL A KOENIGSWARTER - EPNAK</t>
  </si>
  <si>
    <t>11910865091</t>
  </si>
  <si>
    <t>18003606300220</t>
  </si>
  <si>
    <t>656136</t>
  </si>
  <si>
    <t>05 61 51 94 80</t>
  </si>
  <si>
    <t>23 Boulevard ARISTIDE BRIAND</t>
  </si>
  <si>
    <t>ESRP EPNAK MURET</t>
  </si>
  <si>
    <t>ETS PUBLIC NATIONAL A KOENIGSWARTER</t>
  </si>
  <si>
    <t>18003606300238</t>
  </si>
  <si>
    <t>18510</t>
  </si>
  <si>
    <t>04 90 60 80 80</t>
  </si>
  <si>
    <t>SERRES BP 274</t>
  </si>
  <si>
    <t>310 Chemin DE L'HERMITAGE</t>
  </si>
  <si>
    <t>EPLEFPA CFPPA CARPENTRAS</t>
  </si>
  <si>
    <t>ETS PUBLIC LOCAL ENSEIGNEMENT FORMATIONS PROFESSIONNELLES AGRICOLES LOUIS GIRAUD</t>
  </si>
  <si>
    <t>9384P002684</t>
  </si>
  <si>
    <t>19840607600010</t>
  </si>
  <si>
    <t>185760</t>
  </si>
  <si>
    <t>04 71 60 08 45</t>
  </si>
  <si>
    <t>BP 92 - LYCEE PROFESSIONNEL AGRICOLE LOUIS MALLET</t>
  </si>
  <si>
    <t>VOLZAC</t>
  </si>
  <si>
    <t>EPLEFPA SAINT FLOUR</t>
  </si>
  <si>
    <t>ETS PUBLIC LOCAL ENSEIGNEMENT FORM PROF AGRICOLES SAINT FLOUR</t>
  </si>
  <si>
    <t>8315P000815</t>
  </si>
  <si>
    <t>19150599900026</t>
  </si>
  <si>
    <t>636630</t>
  </si>
  <si>
    <t>05 96 65 40 98</t>
  </si>
  <si>
    <t>QUARTIER FOUR A CHAUX</t>
  </si>
  <si>
    <t>EPLEFPA CFPPA ATLANTIQUE</t>
  </si>
  <si>
    <t>ETS PUBLIC LOCAL ENSEIGNEMENT FORM PROF AGRICOLE - EPLEFPA CFPPA ATLANTIQUE</t>
  </si>
  <si>
    <t>9797P001297</t>
  </si>
  <si>
    <t>19972518500060</t>
  </si>
  <si>
    <t>677607</t>
  </si>
  <si>
    <t>04 77 44 82 00</t>
  </si>
  <si>
    <t>42120 PERREUX</t>
  </si>
  <si>
    <t>Lieu-dit Cherve</t>
  </si>
  <si>
    <t>EPLEFPA - LEGTPA DE PERREUX</t>
  </si>
  <si>
    <t>ETS PUBLIC LOCAL ENSEIGNEMENT FORM PROF AGRI ROANNE CHERVE NOIRETABLE SIEGE</t>
  </si>
  <si>
    <t>8242P001442</t>
  </si>
  <si>
    <t>19421078700017</t>
  </si>
  <si>
    <t>364927</t>
  </si>
  <si>
    <t>04 50 03 91 03</t>
  </si>
  <si>
    <t>74130 CONTAMINE SUR ARVE</t>
  </si>
  <si>
    <t>150 Route DE LA MAIRIE</t>
  </si>
  <si>
    <t>EPLEFPA CFPPA CONTAMINE SUR ARVE</t>
  </si>
  <si>
    <t>ETS PUBLIC LOCAL D'ENSEIGNEMENT FORM PROF AGRICOLES DE CONTAMINE SUR ARVE</t>
  </si>
  <si>
    <t>8274P054674</t>
  </si>
  <si>
    <t>19740276100021</t>
  </si>
  <si>
    <t>260277</t>
  </si>
  <si>
    <t>04 66 20 33 09</t>
  </si>
  <si>
    <t>Domaine De Donadille</t>
  </si>
  <si>
    <t>Avenue Yves Cazeaux</t>
  </si>
  <si>
    <t>EPLEFPA NIMES RODHILAN</t>
  </si>
  <si>
    <t>ETS PUBLIC LOCAL D'ENSEIGNEMENT ET FORMATION PROF AGRICOLES NIMES RODILHAN</t>
  </si>
  <si>
    <t>9130P031930</t>
  </si>
  <si>
    <t>19300139300019</t>
  </si>
  <si>
    <t>579257</t>
  </si>
  <si>
    <t>02 33 28 40 61</t>
  </si>
  <si>
    <t>50620 LE HOMMET D ARTHENAY</t>
  </si>
  <si>
    <t>Lycee Enseignement General</t>
  </si>
  <si>
    <t>EPLEFPA ST LO THERE</t>
  </si>
  <si>
    <t>ETS PUBLIC LOCAL D'ENSEIGNEMENT ET FORMATION AGRICOLE ET AGROALIMENTAIRE SAINT LO THERE</t>
  </si>
  <si>
    <t>2550P003050</t>
  </si>
  <si>
    <t>19500060900014</t>
  </si>
  <si>
    <t>654474</t>
  </si>
  <si>
    <t>04 32 62 01 61</t>
  </si>
  <si>
    <t>Avenue Edouard Herriot</t>
  </si>
  <si>
    <t>EPLEFPA ST REMY DE PROVENCE</t>
  </si>
  <si>
    <t>ETS PUBLIC LOCAL D'ENSEIGNEMENT ET FORM PROF AGRICOLES ST REMY DE PROVENCE</t>
  </si>
  <si>
    <t>93131313713</t>
  </si>
  <si>
    <t>19131715500015</t>
  </si>
  <si>
    <t>663372</t>
  </si>
  <si>
    <t>05 62 61 52 25</t>
  </si>
  <si>
    <t>450 Route de LAVACANT</t>
  </si>
  <si>
    <t>CFAA DE L'EPLEFPA DU GERS PAVIE</t>
  </si>
  <si>
    <t>ETS PUBLIC LOCAL D'ENSEIGNEMENT ET FORM PROF AGRICOLES D'AUCH BEAULIEU LAVACANT</t>
  </si>
  <si>
    <t>7332P000932</t>
  </si>
  <si>
    <t>19320039100053</t>
  </si>
  <si>
    <t>677164</t>
  </si>
  <si>
    <t>05 56 25 00 59</t>
  </si>
  <si>
    <t>33430 BAZAS</t>
  </si>
  <si>
    <t>2 Avenue de la République</t>
  </si>
  <si>
    <t>LEGTPA TERRES DE GASCOGNE DE EPLEFPA BAZAS</t>
  </si>
  <si>
    <t>ETS PUBLIC LOCAL D'ENSEIGNEMENT ET FORM PROF AGRICOLES BAZAS - EPLEFPA SIEGE</t>
  </si>
  <si>
    <t>7233P013733</t>
  </si>
  <si>
    <t>19331683300014</t>
  </si>
  <si>
    <t>510853</t>
  </si>
  <si>
    <t>02 47 23 35 51</t>
  </si>
  <si>
    <t>46 Avenue EMILE GOUNIN</t>
  </si>
  <si>
    <t>EPLEFPA AMBOISE</t>
  </si>
  <si>
    <t>ETS PUBLIC LOCAL D'ENSEIGNEMENT ET FORM PROF AGRICOLE D'AMBOISE</t>
  </si>
  <si>
    <t>2437P001537</t>
  </si>
  <si>
    <t>19370878100029</t>
  </si>
  <si>
    <t>215624</t>
  </si>
  <si>
    <t>0384872000</t>
  </si>
  <si>
    <t>39570 MONTMOROT</t>
  </si>
  <si>
    <t>514 Avenue EDGAR FAURE</t>
  </si>
  <si>
    <t>EPLEFPA LONS LE SAUNIER</t>
  </si>
  <si>
    <t>ETS PUBLIC LOCAL D'ENSEIGNEMENT ET DE FORMATION PROFESSIONNELLE AGRICOLE DE LONS LE SAUNIER</t>
  </si>
  <si>
    <t>4339P000839</t>
  </si>
  <si>
    <t>19390810000012</t>
  </si>
  <si>
    <t>592420</t>
  </si>
  <si>
    <t>05 90 22 63 87</t>
  </si>
  <si>
    <t>97131 PETIT CANAL</t>
  </si>
  <si>
    <t>Rue Achille René Boisneuf</t>
  </si>
  <si>
    <t>CFPPA DE LA GRANDE TERRE DU EPLEFPA PETIT CANAL</t>
  </si>
  <si>
    <t>ETS PUBLIC LOCAL D'ENSEIGNEMENT ET DE FORMATION PROFESSIONNELLE AGRICOLE</t>
  </si>
  <si>
    <t>9597P001097</t>
  </si>
  <si>
    <t>19971804000066</t>
  </si>
  <si>
    <t>625012</t>
  </si>
  <si>
    <t>04 75 71 25 10</t>
  </si>
  <si>
    <t>BP 224</t>
  </si>
  <si>
    <t>1414 Chemin de Rosey Ouest</t>
  </si>
  <si>
    <t>EPLEFPA LEGTPA ROMANS SUR ISERE</t>
  </si>
  <si>
    <t>ETS PUBLIC LOCAL D'ENSEIGNEMENT ET DE FORMATION PROF AGRICOLES TERRE D'HORIZON</t>
  </si>
  <si>
    <t>84260300326</t>
  </si>
  <si>
    <t>19260791900029</t>
  </si>
  <si>
    <t>140570</t>
  </si>
  <si>
    <t>03 23 91 34 00</t>
  </si>
  <si>
    <t>02140 FONTAINE LES VERVINS</t>
  </si>
  <si>
    <t>Rue Porte des Champs</t>
  </si>
  <si>
    <t>EPLEFPA CFPPA DE THIERACHE VERVINS</t>
  </si>
  <si>
    <t>ETS PUBLIC LOCAL D'ENSEIGNEMENT ET DE FORMATION PROF AGRICOLES DE VERVINS</t>
  </si>
  <si>
    <t>2202P000702</t>
  </si>
  <si>
    <t>19021522800049</t>
  </si>
  <si>
    <t>150629</t>
  </si>
  <si>
    <t>0297252019</t>
  </si>
  <si>
    <t>BP 181</t>
  </si>
  <si>
    <t>Rue DE BRETAGNE</t>
  </si>
  <si>
    <t>EPLEFPA PONTIVY</t>
  </si>
  <si>
    <t>ETS PUBLIC LOCAL D'ENSEIGNEMENT ET DE FORMATION PROF AGRICOLES DE PONTIVY</t>
  </si>
  <si>
    <t>5356P002056</t>
  </si>
  <si>
    <t>19560013500014</t>
  </si>
  <si>
    <t>479410</t>
  </si>
  <si>
    <t>0320170390</t>
  </si>
  <si>
    <t>BP 329</t>
  </si>
  <si>
    <t>77 Rue DE LA MITTERIE</t>
  </si>
  <si>
    <t>EPLEFPA FLANDRES LOMME</t>
  </si>
  <si>
    <t>ETS PUBLIC LOCAL D'ENSEIGNEMENT ET DE FORMATION PROF AGRICOLE DES FLANDRES</t>
  </si>
  <si>
    <t>3159P005459</t>
  </si>
  <si>
    <t>19593395700035</t>
  </si>
  <si>
    <t>237127</t>
  </si>
  <si>
    <t>03 29 45 42 96</t>
  </si>
  <si>
    <t>Chemin du vaiseau</t>
  </si>
  <si>
    <t>EPLEFPA LEGTPA BAR LE DUC</t>
  </si>
  <si>
    <t>ETS PUBLIC LOCAL D'ENSEIGNEMENT ET DE FORMATION PROF AGRICOLE DE LA MEUSE</t>
  </si>
  <si>
    <t>4155P000755</t>
  </si>
  <si>
    <t>19550752000011</t>
  </si>
  <si>
    <t>69590</t>
  </si>
  <si>
    <t>05 56 35 61 12</t>
  </si>
  <si>
    <t>84 87 Avenue DU GENERAL DE GAULLE</t>
  </si>
  <si>
    <t>EPLEFPA BLANQUEFORT</t>
  </si>
  <si>
    <t>ETS PUBLIC LOCAL D'ENSEIGNEMENT ET DE FORMATION PRO AGRICOLES BORDEAUX GIRONDE</t>
  </si>
  <si>
    <t>7233P020333</t>
  </si>
  <si>
    <t>19331424200036</t>
  </si>
  <si>
    <t>497642</t>
  </si>
  <si>
    <t>0450034713</t>
  </si>
  <si>
    <t>CS 30141</t>
  </si>
  <si>
    <t>212 Rue ANATOLE FRANCE</t>
  </si>
  <si>
    <t>EPLEFPA - ENILV LA ROCHE SUR FORON</t>
  </si>
  <si>
    <t>ETS PUBLIC LOCAL D'ENSEIGNEMENT ET DE FORM PROF AGRICOLES DE LA ROCHE SUR FORON</t>
  </si>
  <si>
    <t>8274P000174</t>
  </si>
  <si>
    <t>19740927900019</t>
  </si>
  <si>
    <t>561988</t>
  </si>
  <si>
    <t>0248697460</t>
  </si>
  <si>
    <t>18570 LE SUBDRAY</t>
  </si>
  <si>
    <t>CS 18 LE SOLLIER</t>
  </si>
  <si>
    <t>EPLEFPA LE SUBDRAY</t>
  </si>
  <si>
    <t>ETS PUBLIC LOCAL D'ENSEIGNEMENT ET DE FORM PROF AGRICOLES DE BOURGES - LE SOLLIER</t>
  </si>
  <si>
    <t>2418P000618</t>
  </si>
  <si>
    <t>19180585200065</t>
  </si>
  <si>
    <t>498208</t>
  </si>
  <si>
    <t>04 92 91 44 44</t>
  </si>
  <si>
    <t>EPLEFPA D'ANTIBES CTR FORM PROF ET DE PROMO AGRICOLES</t>
  </si>
  <si>
    <t>88 Chemin DES MAURES</t>
  </si>
  <si>
    <t>CFPPA ET HORTICOLES - EPLEFPA ANTIBES</t>
  </si>
  <si>
    <t>ETS PUBLIC LOCAL D'ENSEIGNEMENT ET DE FORM PROF AGRICOLE D'ANTIBES</t>
  </si>
  <si>
    <t>9306P002806</t>
  </si>
  <si>
    <t>19060793700033</t>
  </si>
  <si>
    <t>357522</t>
  </si>
  <si>
    <t>79500 MELLE</t>
  </si>
  <si>
    <t>BP 13</t>
  </si>
  <si>
    <t>Route DE LA ROCHE</t>
  </si>
  <si>
    <t>EPLEA</t>
  </si>
  <si>
    <t>ETS PUBLIC LOCAL D'ENSEIGNEMENT AGRICOLE DE MELLE</t>
  </si>
  <si>
    <t>5479P001579</t>
  </si>
  <si>
    <t>19790768600012</t>
  </si>
  <si>
    <t>494720</t>
  </si>
  <si>
    <t>0545673695</t>
  </si>
  <si>
    <t>16400 LA COURONNE</t>
  </si>
  <si>
    <t>L'OISELLERIE</t>
  </si>
  <si>
    <t>EPLEA CFPPA DE L'OISELLERIE LA COURONNE</t>
  </si>
  <si>
    <t>ETS PUBLIC LOCAL D'ENSEIGNEMENT AGRICOLE CFPPA LA COURONNE</t>
  </si>
  <si>
    <t>5416P000416</t>
  </si>
  <si>
    <t>19160006300033</t>
  </si>
  <si>
    <t>534018</t>
  </si>
  <si>
    <t>0387365300</t>
  </si>
  <si>
    <t>57130 ARS SUR MOSELLE</t>
  </si>
  <si>
    <t>CS 90080 - GORZE</t>
  </si>
  <si>
    <t>163 Rue DE LA MEUSE</t>
  </si>
  <si>
    <t>18/12/2015</t>
  </si>
  <si>
    <t>EPDS GORZE</t>
  </si>
  <si>
    <t>ETS PUBLIC DEPARTEMENTAL DE SANTE</t>
  </si>
  <si>
    <t>26570304100011</t>
  </si>
  <si>
    <t>ERREUR NUMERO DE SIRET</t>
  </si>
  <si>
    <t>24843</t>
  </si>
  <si>
    <t>BP 75008</t>
  </si>
  <si>
    <t>25 Rue LAFAYETTE</t>
  </si>
  <si>
    <t>16/06/2014</t>
  </si>
  <si>
    <t>EPSM CHS JURY-LES-METZ</t>
  </si>
  <si>
    <t>ETS PUBLIC DE SANTE MENTALE DE METZ JURY - CHS</t>
  </si>
  <si>
    <t>26570002100248</t>
  </si>
  <si>
    <t>649168</t>
  </si>
  <si>
    <t>05 94 38 76 26</t>
  </si>
  <si>
    <t>PK 40 Savane Matiti - BP. 53 97355</t>
  </si>
  <si>
    <t>2880 Avenue Henry KONG</t>
  </si>
  <si>
    <t>EPLEFPA DE LA GUYANE - LEGTPA</t>
  </si>
  <si>
    <t>ETS PUB LOCAL ENSEIGNEMENT FORMATION PROF AGRICOLES GUYANE</t>
  </si>
  <si>
    <t>96973035097</t>
  </si>
  <si>
    <t>19973021900037</t>
  </si>
  <si>
    <t>680874</t>
  </si>
  <si>
    <t>05 63 49 43 70</t>
  </si>
  <si>
    <t>Route De Toulouse Fontlabour</t>
  </si>
  <si>
    <t>EPLEFPA LEGTPA ALBI</t>
  </si>
  <si>
    <t>ETS PUB LOCAL ENSEIGNEMENT FORM PROF AGRICOLES TARN - EPLEFPA LEGTPA - SIEGE</t>
  </si>
  <si>
    <t>7381P001481</t>
  </si>
  <si>
    <t>19810121400015</t>
  </si>
  <si>
    <t>677061</t>
  </si>
  <si>
    <t>05 62 05 10 04</t>
  </si>
  <si>
    <t>35 Rue Rouget de l'Isle</t>
  </si>
  <si>
    <t>ETS MARMOUYET FOUET</t>
  </si>
  <si>
    <t>ETS MARMOUYET FOUET - AUTO ECOLE MARMOUYET</t>
  </si>
  <si>
    <t>73320056432</t>
  </si>
  <si>
    <t>40961277700014</t>
  </si>
  <si>
    <t>686347</t>
  </si>
  <si>
    <t>04 77 66 22 49</t>
  </si>
  <si>
    <t>42460 COUTOUVRE</t>
  </si>
  <si>
    <t>Grande Rue</t>
  </si>
  <si>
    <t>EHPAD COUTOUVRE</t>
  </si>
  <si>
    <t>ETS HEBERGEMENT POUR PERSONNES AGEES DEPENDANTES LES HIRONDELLES</t>
  </si>
  <si>
    <t>26420011400017</t>
  </si>
  <si>
    <t>616011</t>
  </si>
  <si>
    <t>05 55 89 03 85</t>
  </si>
  <si>
    <t>23800 DUN LE PALESTEL</t>
  </si>
  <si>
    <t>RESIDENCE PIERRE BAZENERYE</t>
  </si>
  <si>
    <t>1 Avenue de Verdun</t>
  </si>
  <si>
    <t>EHPAD DUN LE PALESTEL</t>
  </si>
  <si>
    <t>ETS HEBERGEMENT PERSONNES AGEES DEPENDANTES DUN LE PALESTEL</t>
  </si>
  <si>
    <t>26230750700018</t>
  </si>
  <si>
    <t>658376</t>
  </si>
  <si>
    <t>02 99 34 45 34</t>
  </si>
  <si>
    <t>Rue de l'Avenir</t>
  </si>
  <si>
    <t>EHPAD PIPRIAC</t>
  </si>
  <si>
    <t>ETS HEBERGEMENT PERSONNES AGEES DEPEND KER JOSEPH - EHPAD</t>
  </si>
  <si>
    <t>26350027400018</t>
  </si>
  <si>
    <t>581963</t>
  </si>
  <si>
    <t>02 38 95 95 95</t>
  </si>
  <si>
    <t>45120 CHALETTE SUR LOING</t>
  </si>
  <si>
    <t>IFSI IFAS DU CHAM</t>
  </si>
  <si>
    <t>ETS FORMATION POLYVALENT DU CH AGGLOMERATION MONTARGOISE</t>
  </si>
  <si>
    <t>24450411545</t>
  </si>
  <si>
    <t>26450022400078</t>
  </si>
  <si>
    <t>628542</t>
  </si>
  <si>
    <t>05 65 75 56 86</t>
  </si>
  <si>
    <t>BOURRAN</t>
  </si>
  <si>
    <t>5 Rue DE BRUXELLES</t>
  </si>
  <si>
    <t>EESC BC 12 RODEZ</t>
  </si>
  <si>
    <t>ETS D'ENSEIGNEMENT SUPERIEUR CONSULAIRE BUSINESS CAMPUS AVEYRON</t>
  </si>
  <si>
    <t>76120101012</t>
  </si>
  <si>
    <t>90003816700012</t>
  </si>
  <si>
    <t>656537</t>
  </si>
  <si>
    <t>02 38 78 00 00</t>
  </si>
  <si>
    <t>14 Avenue DE L HOPITAL</t>
  </si>
  <si>
    <t>ETS DE FORMATION POLYVALENT DU CHRO ORLEANS</t>
  </si>
  <si>
    <t>ETS DE FORMATION POLYVALENT DU CENTRE HOSPITALIER REGIONAL D'ORLEANS</t>
  </si>
  <si>
    <t>24450366645</t>
  </si>
  <si>
    <t>26450009100121</t>
  </si>
  <si>
    <t>185050</t>
  </si>
  <si>
    <t>02 43 82 06 63</t>
  </si>
  <si>
    <t>72190 ST PAVACE</t>
  </si>
  <si>
    <t>6 Rue DE PROVENCE</t>
  </si>
  <si>
    <t>ETS CONTY</t>
  </si>
  <si>
    <t>52720052172</t>
  </si>
  <si>
    <t>37977044900021</t>
  </si>
  <si>
    <t>481877</t>
  </si>
  <si>
    <t>09 81 60 98 20</t>
  </si>
  <si>
    <t>PARC EUREKA LE GENESIS</t>
  </si>
  <si>
    <t>97 Rue ALFRED DE FREYR</t>
  </si>
  <si>
    <t>E-TRIBART</t>
  </si>
  <si>
    <t>91300292430</t>
  </si>
  <si>
    <t>51067721400023</t>
  </si>
  <si>
    <t>172870</t>
  </si>
  <si>
    <t>02832</t>
  </si>
  <si>
    <t>05 65 40 07 66</t>
  </si>
  <si>
    <t>6 Avenue BERNARD FONTANGES</t>
  </si>
  <si>
    <t>ETREFORMATIONS</t>
  </si>
  <si>
    <t>73460041446</t>
  </si>
  <si>
    <t>52029440600027</t>
  </si>
  <si>
    <t>607770</t>
  </si>
  <si>
    <t>06 89 92 19 85</t>
  </si>
  <si>
    <t>212 Route DE NEUFCHATEL</t>
  </si>
  <si>
    <t>ETRE SPORT BIHOREL</t>
  </si>
  <si>
    <t>ETRE SPORT</t>
  </si>
  <si>
    <t>23760507476</t>
  </si>
  <si>
    <t>53344385900038</t>
  </si>
  <si>
    <t>388488</t>
  </si>
  <si>
    <t>06 27 41 24 03</t>
  </si>
  <si>
    <t>19 Rue DE NUITS</t>
  </si>
  <si>
    <t>ETRE PARIS</t>
  </si>
  <si>
    <t>82691423369</t>
  </si>
  <si>
    <t>80191922600028</t>
  </si>
  <si>
    <t>488811</t>
  </si>
  <si>
    <t>04710</t>
  </si>
  <si>
    <t>07 81 61 30 25</t>
  </si>
  <si>
    <t>30121 MUS</t>
  </si>
  <si>
    <t>161 Rue Des Mas N° 6</t>
  </si>
  <si>
    <t>APMV</t>
  </si>
  <si>
    <t>ETRE ACCOMPAGNE POUR MIEUX VIEILLIR</t>
  </si>
  <si>
    <t>91300352130</t>
  </si>
  <si>
    <t>79523361800029</t>
  </si>
  <si>
    <t>497058</t>
  </si>
  <si>
    <t>0468611550</t>
  </si>
  <si>
    <t>24 bis Avenue Louis Torcatis</t>
  </si>
  <si>
    <t>ETPEC GIORGIFONT II</t>
  </si>
  <si>
    <t>91660027866</t>
  </si>
  <si>
    <t>34070960900010</t>
  </si>
  <si>
    <t>556555</t>
  </si>
  <si>
    <t>06 48 92 42 88</t>
  </si>
  <si>
    <t>10 Allée GEORGES CHARPAK</t>
  </si>
  <si>
    <t>ETOIL VERIF</t>
  </si>
  <si>
    <t>84260245226</t>
  </si>
  <si>
    <t>81420969800012</t>
  </si>
  <si>
    <t>575525</t>
  </si>
  <si>
    <t>06 88 31 06 78</t>
  </si>
  <si>
    <t>CENTRE D'AFFAIRES LE GRIFFON</t>
  </si>
  <si>
    <t>10 Impasse SAINTE ROSALIE</t>
  </si>
  <si>
    <t>ETINCELLE FUVEAU</t>
  </si>
  <si>
    <t>ETINCELLE SAS</t>
  </si>
  <si>
    <t>93131654513</t>
  </si>
  <si>
    <t>82751565100012</t>
  </si>
  <si>
    <t>599608</t>
  </si>
  <si>
    <t>06 62 56 21 70</t>
  </si>
  <si>
    <t>8 Rue VICTOR HUGO</t>
  </si>
  <si>
    <t>ETINCELLE DU SOIN</t>
  </si>
  <si>
    <t>11922129392</t>
  </si>
  <si>
    <t>81332583400014</t>
  </si>
  <si>
    <t>479330</t>
  </si>
  <si>
    <t>09 80 80 90 17</t>
  </si>
  <si>
    <t>3 Avenue PAUL VERLAINE</t>
  </si>
  <si>
    <t>ETICEO SANTE</t>
  </si>
  <si>
    <t>82380557838</t>
  </si>
  <si>
    <t>53799212500022</t>
  </si>
  <si>
    <t>682172</t>
  </si>
  <si>
    <t>06 29 76 89 87</t>
  </si>
  <si>
    <t>23 Esplanade DE L'EUROPE</t>
  </si>
  <si>
    <t>ETIC MASSAGE</t>
  </si>
  <si>
    <t>76341001234</t>
  </si>
  <si>
    <t>84254478500012</t>
  </si>
  <si>
    <t>367837</t>
  </si>
  <si>
    <t>01 44 41 49 00</t>
  </si>
  <si>
    <t>87 Rue SAINT LAZARE</t>
  </si>
  <si>
    <t>ETIALIS</t>
  </si>
  <si>
    <t>11754000975</t>
  </si>
  <si>
    <t>48007720500031</t>
  </si>
  <si>
    <t>613162</t>
  </si>
  <si>
    <t>06 45 78 56 14</t>
  </si>
  <si>
    <t>39 Rue des Cascades</t>
  </si>
  <si>
    <t>ETHNOART</t>
  </si>
  <si>
    <t>11755511575</t>
  </si>
  <si>
    <t>44992063600031</t>
  </si>
  <si>
    <t>680813</t>
  </si>
  <si>
    <t>06 83 58 60 02</t>
  </si>
  <si>
    <t>8 Place Roger Salengro</t>
  </si>
  <si>
    <t>E-THIX EDUCATION</t>
  </si>
  <si>
    <t>76311351831</t>
  </si>
  <si>
    <t>93202890500010</t>
  </si>
  <si>
    <t>678053</t>
  </si>
  <si>
    <t>01 40 43 00 00</t>
  </si>
  <si>
    <t>40 Rue FANFAN LA TULIPE</t>
  </si>
  <si>
    <t>ETHIKONSULTING BOULOGNE BILLANCOURT</t>
  </si>
  <si>
    <t>ETHIKONSULTING</t>
  </si>
  <si>
    <t>11754092075</t>
  </si>
  <si>
    <t>48811590800029</t>
  </si>
  <si>
    <t>686189</t>
  </si>
  <si>
    <t>06 24 28 27 72</t>
  </si>
  <si>
    <t>5 Rue de la Santé</t>
  </si>
  <si>
    <t>ETHIK-IA</t>
  </si>
  <si>
    <t>11757249075</t>
  </si>
  <si>
    <t>88788028400021</t>
  </si>
  <si>
    <t>617880</t>
  </si>
  <si>
    <t>01 42 71 08 68</t>
  </si>
  <si>
    <t>ETHIK CONNECTION</t>
  </si>
  <si>
    <t>11754594275</t>
  </si>
  <si>
    <t>48020068200031</t>
  </si>
  <si>
    <t>458673</t>
  </si>
  <si>
    <t>04266</t>
  </si>
  <si>
    <t>0675645081</t>
  </si>
  <si>
    <t>13330 PELISSANNE</t>
  </si>
  <si>
    <t>19 bis Chemin Saint Joseph</t>
  </si>
  <si>
    <t>ETHICARE FORMATION</t>
  </si>
  <si>
    <t>93131645313</t>
  </si>
  <si>
    <t>79094492000046</t>
  </si>
  <si>
    <t>495050</t>
  </si>
  <si>
    <t>05428</t>
  </si>
  <si>
    <t>0296220939</t>
  </si>
  <si>
    <t>20 Avenue DU GENERAL DE GAULLE</t>
  </si>
  <si>
    <t>ETHICAL FORMATION</t>
  </si>
  <si>
    <t>53220854522</t>
  </si>
  <si>
    <t>79895787400026</t>
  </si>
  <si>
    <t>686153</t>
  </si>
  <si>
    <t>06 92 34 36 87</t>
  </si>
  <si>
    <t>12 Rue YVES DALLEAU</t>
  </si>
  <si>
    <t>ETHEVE FORMATION &amp; CONSEIL</t>
  </si>
  <si>
    <t>04973530097</t>
  </si>
  <si>
    <t>90407179200025</t>
  </si>
  <si>
    <t>606972</t>
  </si>
  <si>
    <t>0432444444</t>
  </si>
  <si>
    <t>AGROPARC</t>
  </si>
  <si>
    <t>500 Rue MARCEL DEMONQUE</t>
  </si>
  <si>
    <t>ETEX FRANCE BUILDING PERFORMANCE</t>
  </si>
  <si>
    <t>93840017384</t>
  </si>
  <si>
    <t>56262077300704</t>
  </si>
  <si>
    <t>319569</t>
  </si>
  <si>
    <t>05 57 19 07 20</t>
  </si>
  <si>
    <t>BAT F</t>
  </si>
  <si>
    <t>13 Avenue de Chavailles</t>
  </si>
  <si>
    <t>ETESIA</t>
  </si>
  <si>
    <t>72330611833</t>
  </si>
  <si>
    <t>44326307400025</t>
  </si>
  <si>
    <t>281268</t>
  </si>
  <si>
    <t>02743</t>
  </si>
  <si>
    <t>01 42 46 65 00</t>
  </si>
  <si>
    <t>74 Rue Albert</t>
  </si>
  <si>
    <t>ETERNIS FORMATION PARIS SIEGE</t>
  </si>
  <si>
    <t>ETERNIS FORMATION - IGM FRANCE IGM ILE DE FRANCE</t>
  </si>
  <si>
    <t>11754722375</t>
  </si>
  <si>
    <t>50876284600097</t>
  </si>
  <si>
    <t>501347</t>
  </si>
  <si>
    <t>33210 LEOGEATS</t>
  </si>
  <si>
    <t>5 Route DE BOMMES</t>
  </si>
  <si>
    <t>ETERNIS FORMATION LEOGEATS</t>
  </si>
  <si>
    <t>ETERNIS FORMATION</t>
  </si>
  <si>
    <t>50876284600063</t>
  </si>
  <si>
    <t>685343</t>
  </si>
  <si>
    <t>06 20 07 56 30</t>
  </si>
  <si>
    <t>14130 SURVILLE</t>
  </si>
  <si>
    <t>1493 Rue DE L'ENFER</t>
  </si>
  <si>
    <t>ETENNA DOMINIQUE</t>
  </si>
  <si>
    <t>28140427714</t>
  </si>
  <si>
    <t>89144501700025</t>
  </si>
  <si>
    <t>531303</t>
  </si>
  <si>
    <t>02 43 43 86 92</t>
  </si>
  <si>
    <t>14 Rue HECTOR BERLIOZ</t>
  </si>
  <si>
    <t>ETE FORMATION</t>
  </si>
  <si>
    <t>52720149272</t>
  </si>
  <si>
    <t>78937424600021</t>
  </si>
  <si>
    <t>460230</t>
  </si>
  <si>
    <t>05 64 59 00 20</t>
  </si>
  <si>
    <t>64130 CHERAUTE</t>
  </si>
  <si>
    <t>ETCHEBERRY ALAIN</t>
  </si>
  <si>
    <t>72640326464</t>
  </si>
  <si>
    <t>53803841500013</t>
  </si>
  <si>
    <t>647457</t>
  </si>
  <si>
    <t>04 66 61 09 06</t>
  </si>
  <si>
    <t>85430 LA BOISSIERE DES LANDES</t>
  </si>
  <si>
    <t>ZAC DES ACACIAS</t>
  </si>
  <si>
    <t>ETC PDL LA BOISSIERE DES LANDES</t>
  </si>
  <si>
    <t>ETC PAYS DE LOIRE</t>
  </si>
  <si>
    <t>52850171585</t>
  </si>
  <si>
    <t>75248947600016</t>
  </si>
  <si>
    <t>608993</t>
  </si>
  <si>
    <t>Z.I LES PLANES NORD</t>
  </si>
  <si>
    <t>ETC CEVENNES</t>
  </si>
  <si>
    <t>91300341130</t>
  </si>
  <si>
    <t>75250803600015</t>
  </si>
  <si>
    <t>665071</t>
  </si>
  <si>
    <t>06 15 88 08 31</t>
  </si>
  <si>
    <t>69250 CURIS AU MONT D OR</t>
  </si>
  <si>
    <t>24 Rue lefebvre</t>
  </si>
  <si>
    <t>ETAT D'ESPRIT COACHING</t>
  </si>
  <si>
    <t>84691872169</t>
  </si>
  <si>
    <t>90133261900013</t>
  </si>
  <si>
    <t>152882</t>
  </si>
  <si>
    <t>04 74 37 33 33</t>
  </si>
  <si>
    <t>01450 PONCIN</t>
  </si>
  <si>
    <t>BP 3</t>
  </si>
  <si>
    <t>10 Avenue DE L'ARMÉE FRANÇAISE RHIN ET DANUBE</t>
  </si>
  <si>
    <t>TIFLEX</t>
  </si>
  <si>
    <t>ETABLISSEMENTS TIFLEX</t>
  </si>
  <si>
    <t>82010005201</t>
  </si>
  <si>
    <t>76120077300015</t>
  </si>
  <si>
    <t>673444</t>
  </si>
  <si>
    <t>02 99 05 43 00</t>
  </si>
  <si>
    <t>13 Rue d'Hallouvry</t>
  </si>
  <si>
    <t>EPH - EDEFS 35 CHANTEPIE</t>
  </si>
  <si>
    <t>ETABLISSEMENTS PUBLICS D'ALLOUVRY</t>
  </si>
  <si>
    <t>20001140100011</t>
  </si>
  <si>
    <t>515863</t>
  </si>
  <si>
    <t>02 40 58 90 16</t>
  </si>
  <si>
    <t>PARC DE LA SOUBRETIERE</t>
  </si>
  <si>
    <t>3 Allée DES MARRONNIERS</t>
  </si>
  <si>
    <t>ESAT SAVENAY</t>
  </si>
  <si>
    <t>ETABLISSEMENTS ET SERVICE D'AIDE PAR LE TRAVAIL PUBLIC DE SAVENAY</t>
  </si>
  <si>
    <t>26440259500013</t>
  </si>
  <si>
    <t>460461</t>
  </si>
  <si>
    <t>QUARTIER ST ANTOINE</t>
  </si>
  <si>
    <t>923 Route DE LA MAISON D'ENFANTS</t>
  </si>
  <si>
    <t>EPSA FORMATION L ISLE SUR LA SORGUE</t>
  </si>
  <si>
    <t>ETABLISSEMENT PUBLIC ST ANTOINE</t>
  </si>
  <si>
    <t>26840336700017</t>
  </si>
  <si>
    <t>535461</t>
  </si>
  <si>
    <t>02 43 32 07 54</t>
  </si>
  <si>
    <t>Résidence de la Filousière</t>
  </si>
  <si>
    <t>12/01/2016</t>
  </si>
  <si>
    <t>EPSMS MAYENNE</t>
  </si>
  <si>
    <t>ETABLISSEMENT PUBLIC SOCIAL ET MEDICO-SOCIAL LA FILOUSIERE</t>
  </si>
  <si>
    <t>26530332100011</t>
  </si>
  <si>
    <t>631541</t>
  </si>
  <si>
    <t>02 97 25 00 86</t>
  </si>
  <si>
    <t>1 Rue Rene Cassin</t>
  </si>
  <si>
    <t>EPSMS AR STER ESAT LA VIEILLE RIVIERE  PONTIVY</t>
  </si>
  <si>
    <t>ETABLISSEMENT PUBLIC SOCIAL ET MEDICO SOCIAL AR STER - ESAT</t>
  </si>
  <si>
    <t>26561336400016</t>
  </si>
  <si>
    <t>616114</t>
  </si>
  <si>
    <t>09 72 61 27 53</t>
  </si>
  <si>
    <t>6 Cours Monseigneur Roméro</t>
  </si>
  <si>
    <t>EPNAK EVRY</t>
  </si>
  <si>
    <t>ETABLISSEMENT PUBLIC NATIONAL ANTOINE KOENIGSWARTER - SIEGE</t>
  </si>
  <si>
    <t>18003606300311</t>
  </si>
  <si>
    <t>570930</t>
  </si>
  <si>
    <t>0160822127</t>
  </si>
  <si>
    <t>91510 JANVILLE SUR JUINE</t>
  </si>
  <si>
    <t>CHATEAU DE GILLEVOISIN</t>
  </si>
  <si>
    <t>EPNAK  JANVILLE SUR JUINE</t>
  </si>
  <si>
    <t>ETABLISSEMENT PUBLIC NATIONAL ANTOINE KOENIGSWARTER</t>
  </si>
  <si>
    <t>18003606300014</t>
  </si>
  <si>
    <t>215211</t>
  </si>
  <si>
    <t>02 51 74 70 12</t>
  </si>
  <si>
    <t>55 Avenue DE BODON</t>
  </si>
  <si>
    <t>EPMS ST BREVIN</t>
  </si>
  <si>
    <t>ETABLISSEMENT PUBLIC MEDICO SOCIAL LE LITTORAL ST BREVIN</t>
  </si>
  <si>
    <t>26440301500011</t>
  </si>
  <si>
    <t>515851</t>
  </si>
  <si>
    <t>0240815983</t>
  </si>
  <si>
    <t>6 Rue BRIENT 1ER</t>
  </si>
  <si>
    <t>EPMS L'EHRETIA</t>
  </si>
  <si>
    <t>ETABLISSEMENT PUBLIC MEDICO SOCIAL L' EHRETIA</t>
  </si>
  <si>
    <t>26440313000075</t>
  </si>
  <si>
    <t>528584</t>
  </si>
  <si>
    <t>0387012593</t>
  </si>
  <si>
    <t>57670 ALBESTROFF</t>
  </si>
  <si>
    <t>Foyer D'Accueil Specialise Ste Anne</t>
  </si>
  <si>
    <t>Lieu-dit SAINTE ANNE</t>
  </si>
  <si>
    <t>EPSMS DU SAULNOIS ALBESTROFF</t>
  </si>
  <si>
    <t>ETABLISSEMENT PUBLIC LOCAL SOCIAL ET MEDICO SOCIAL DU SAULNOIS ALBESTROFF</t>
  </si>
  <si>
    <t>26570283700013</t>
  </si>
  <si>
    <t>469415</t>
  </si>
  <si>
    <t>0466426150</t>
  </si>
  <si>
    <t>48200 ST CHELY D APCHER</t>
  </si>
  <si>
    <t>CIVERGOLS</t>
  </si>
  <si>
    <t>LEGTPA FRANCOIS RABELAIS</t>
  </si>
  <si>
    <t>11/02/2020</t>
  </si>
  <si>
    <t>CFPPA MARVEJOLS ET FLORAC</t>
  </si>
  <si>
    <t>ETABLISSEMENT PUBLIC LOCAL ENSEIGNEMENT FORMATION PROFESSIONNELLE AGRICOLE LOZERE</t>
  </si>
  <si>
    <t>9148P021348</t>
  </si>
  <si>
    <t>19480514900011</t>
  </si>
  <si>
    <t>518839</t>
  </si>
  <si>
    <t>05 65 34 25 91</t>
  </si>
  <si>
    <t>46500 GRAMAT</t>
  </si>
  <si>
    <t>Avenue DE LA GARENNE</t>
  </si>
  <si>
    <t>CFFPA DU LOT GRAMAT DE EPLEFPA</t>
  </si>
  <si>
    <t>ETABLISSEMENT PUBLIC LOCAL ENSEIGNEMENT FORMATION PROF AGRICOLE GRAMAT</t>
  </si>
  <si>
    <t>7346P000446</t>
  </si>
  <si>
    <t>19460490600082</t>
  </si>
  <si>
    <t>477709</t>
  </si>
  <si>
    <t>04 73 79 71 96</t>
  </si>
  <si>
    <t>63390 ST GERVAIS D AUVERGNE</t>
  </si>
  <si>
    <t>Avenue JULES LECUYER</t>
  </si>
  <si>
    <t>EPLEFPA DES COMBRAILLES</t>
  </si>
  <si>
    <t>ETABLISSEMENT PUBLIC LOCAL D'ENSEIGNEMENT ET DE FORMATION PROFESSIONNELLE AGRICOLE ST GERVAIS D'AUVERGNE</t>
  </si>
  <si>
    <t>8363P004463</t>
  </si>
  <si>
    <t>19631223500019</t>
  </si>
  <si>
    <t>519741</t>
  </si>
  <si>
    <t>0596534109</t>
  </si>
  <si>
    <t>97214 LE LORRAIN</t>
  </si>
  <si>
    <t>Quartier VALLON</t>
  </si>
  <si>
    <t>CFPPA EPLEFPA DU LORRAIN</t>
  </si>
  <si>
    <t>ETABLISSEMENT PUBLIC LOCAL D'ENSEIGNEMENT ET DE FORMATION PROFESSIONNELLE AGRICOLE</t>
  </si>
  <si>
    <t>19972518500045</t>
  </si>
  <si>
    <t>168269</t>
  </si>
  <si>
    <t>05 46 93 31 22</t>
  </si>
  <si>
    <t>BP 20550</t>
  </si>
  <si>
    <t>Rue GEORGES DESCLAUDE</t>
  </si>
  <si>
    <t>EPLEA DE SAINTONGE SAINTES</t>
  </si>
  <si>
    <t>ETABLISSEMENT PUBLIC LOCAL D'ENSEIGNEMENT AGRICOLE G DESCLAUDE</t>
  </si>
  <si>
    <t>5417P000517</t>
  </si>
  <si>
    <t>19170087100038</t>
  </si>
  <si>
    <t>198912</t>
  </si>
  <si>
    <t>04 74 20 44 66</t>
  </si>
  <si>
    <t>38260 LA COTE ST ANDRE</t>
  </si>
  <si>
    <t>57 Avenue CHARLES DE GAULLE</t>
  </si>
  <si>
    <t>CFPPA LA COTE ST ANDRE</t>
  </si>
  <si>
    <t>ETABLISSEMENT PUBLIC LOCAL D ENSEIGNEMENT ET DE FORMATION PROFESSIONNELLE AGRICOLES DE LA COTE ST ANDRE</t>
  </si>
  <si>
    <t>8238P000838</t>
  </si>
  <si>
    <t>19381819200026</t>
  </si>
  <si>
    <t>18521</t>
  </si>
  <si>
    <t>0494013555</t>
  </si>
  <si>
    <t>32 Chemin ST LAZARE</t>
  </si>
  <si>
    <t>EPLEFPA CFPPA HYERES</t>
  </si>
  <si>
    <t>ETABLISSEMENT PUBLIC LOCAL D ENSEIGNEMENT ET DE FORMATION PROFESSIONNELLE AGRICOLES</t>
  </si>
  <si>
    <t>9383P002883</t>
  </si>
  <si>
    <t>19830077400025</t>
  </si>
  <si>
    <t>480101</t>
  </si>
  <si>
    <t>0323691547</t>
  </si>
  <si>
    <t>02400 VERDILLY</t>
  </si>
  <si>
    <t>4 Avenue EUPHRASIE GUYNEMER</t>
  </si>
  <si>
    <t>EPLEFPA CFPPA VERDILLY</t>
  </si>
  <si>
    <t>ETABLISSEMENT PUBLIC LOCAL D ENSEIGNEMENT AGRICOLE AUMONT CREZANCY VERDILLY</t>
  </si>
  <si>
    <t>2202P000302</t>
  </si>
  <si>
    <t>19020060000020</t>
  </si>
  <si>
    <t>63460</t>
  </si>
  <si>
    <t>01954</t>
  </si>
  <si>
    <t>02 98 98 66 00</t>
  </si>
  <si>
    <t>EPSM DU FINISTERE SUD QUIMPER</t>
  </si>
  <si>
    <t>ETABLISSEMENT PUBLIC EN SANTE MENTALE DU FINISTERE SUD</t>
  </si>
  <si>
    <t>26290002000013</t>
  </si>
  <si>
    <t>417634</t>
  </si>
  <si>
    <t>0384822076</t>
  </si>
  <si>
    <t>9 Rue HENRI JEANRENAUD</t>
  </si>
  <si>
    <t>ETAPES DOLE</t>
  </si>
  <si>
    <t>ETABLISSEMENT PUBLIC EDUCATIF ET SOCIAL DE DOLE</t>
  </si>
  <si>
    <t>26390024300449</t>
  </si>
  <si>
    <t>510579</t>
  </si>
  <si>
    <t>0321231515</t>
  </si>
  <si>
    <t>1 Rue de l'Abbé Halluin</t>
  </si>
  <si>
    <t>EPDAHAA ARRAS</t>
  </si>
  <si>
    <t>ETABLISSEMENT PUBLIC DEPARTEMENTAL POUR L'ACCUEIL DU HANDICAP ET L'ACCOMPAGNEMENT VERS L'AUTONOMIE</t>
  </si>
  <si>
    <t>20004716500010</t>
  </si>
  <si>
    <t>630032</t>
  </si>
  <si>
    <t>02 32 93 80 14</t>
  </si>
  <si>
    <t>76690 GRUGNY</t>
  </si>
  <si>
    <t>634 Rue ANDRE MARTIN</t>
  </si>
  <si>
    <t>EPD MR GRUGNY</t>
  </si>
  <si>
    <t>ETABLISSEMENT PUBLIC DEPARTEMENTAL MAISON DE RETRAITE DE GRUGNY</t>
  </si>
  <si>
    <t>26760262100018</t>
  </si>
  <si>
    <t>474010</t>
  </si>
  <si>
    <t>0320295050</t>
  </si>
  <si>
    <t>60 Rue Abelard</t>
  </si>
  <si>
    <t>EPDSAE LILLE</t>
  </si>
  <si>
    <t>ETABLISSEMENT PUBLIC DEPARTEMENTAL DE SOINS D'ADAPTATION ET D'EDUCATION</t>
  </si>
  <si>
    <t>26590776600017</t>
  </si>
  <si>
    <t>418262</t>
  </si>
  <si>
    <t>05 53 52 48 07</t>
  </si>
  <si>
    <t>24160 SALAGNAC</t>
  </si>
  <si>
    <t>Cité de Clairvivre</t>
  </si>
  <si>
    <t>EPD DE CLAIRVIVRE</t>
  </si>
  <si>
    <t>ETABLISSEMENT PUBLIC DEPARTEMENTAL DE CLAIRVIVRE</t>
  </si>
  <si>
    <t>72240167924</t>
  </si>
  <si>
    <t>494380</t>
  </si>
  <si>
    <t>05 55 28 55 00</t>
  </si>
  <si>
    <t>19220 SERVIERES LE CHATEAU</t>
  </si>
  <si>
    <t>1 Place du Vieux Chêne</t>
  </si>
  <si>
    <t>EPDA CORREZE</t>
  </si>
  <si>
    <t>ETABLISSEMENT PUBLIC DEPARTEMENTAL AUTONOME SERVIERES LE CHATEAU</t>
  </si>
  <si>
    <t>26192582000019</t>
  </si>
  <si>
    <t>13821</t>
  </si>
  <si>
    <t>01667</t>
  </si>
  <si>
    <t>01 43 09 34 75</t>
  </si>
  <si>
    <t>202 Avenue Jean Jaurès</t>
  </si>
  <si>
    <t>EPS VILLE EVRARD</t>
  </si>
  <si>
    <t>ETABLISSEMENT PUBLIC DE SANTE VILLE EVRARD</t>
  </si>
  <si>
    <t>26930093500013</t>
  </si>
  <si>
    <t>15908</t>
  </si>
  <si>
    <t>03189</t>
  </si>
  <si>
    <t>0320102020</t>
  </si>
  <si>
    <t>104 Rue du Général Leclerc</t>
  </si>
  <si>
    <t>EPSM ARMENTIERES</t>
  </si>
  <si>
    <t>ETABLISSEMENT PUBLIC DE SANTE MENTALE LILLE METROPOLE</t>
  </si>
  <si>
    <t>32590940559</t>
  </si>
  <si>
    <t>26590706300019</t>
  </si>
  <si>
    <t>8643</t>
  </si>
  <si>
    <t>01305</t>
  </si>
  <si>
    <t>02 97 54 49 49</t>
  </si>
  <si>
    <t>22 Rue de l'Hôpital</t>
  </si>
  <si>
    <t>EPSM ST AVE</t>
  </si>
  <si>
    <t>ETABLISSEMENT PUBLIC DE SANTE MENTALE DU MORBIHAN SAINT AVE</t>
  </si>
  <si>
    <t>26560005600013</t>
  </si>
  <si>
    <t>107529</t>
  </si>
  <si>
    <t>02855</t>
  </si>
  <si>
    <t>03 28 43 45 46</t>
  </si>
  <si>
    <t>59270 BAILLEUL</t>
  </si>
  <si>
    <t>28 Route de Locre</t>
  </si>
  <si>
    <t>EPSM DES FLANDRES BAILLEUL</t>
  </si>
  <si>
    <t>ETABLISSEMENT PUBLIC DE SANTE MENTALE DES FLANDRES</t>
  </si>
  <si>
    <t>26590707100012</t>
  </si>
  <si>
    <t>55610</t>
  </si>
  <si>
    <t>01721</t>
  </si>
  <si>
    <t>03 23 23 66 66</t>
  </si>
  <si>
    <t>EPSMDA</t>
  </si>
  <si>
    <t>ETABLISSEMENT PUBLIC DE SANTE MENTALE DEPARTEMENTAL DE L'AISNE</t>
  </si>
  <si>
    <t>26020034000016</t>
  </si>
  <si>
    <t>476298</t>
  </si>
  <si>
    <t>04631</t>
  </si>
  <si>
    <t>03 85 92 82 00</t>
  </si>
  <si>
    <t>71100 SEVREY</t>
  </si>
  <si>
    <t>55 Rue Auguste Champion</t>
  </si>
  <si>
    <t>EPSM CHS 71 SEVREY</t>
  </si>
  <si>
    <t>ETABLISSEMENT PUBLIC DE SANTE MENTALE DE SAONE ET LOIRE - EPSM 71</t>
  </si>
  <si>
    <t>26710044400012</t>
  </si>
  <si>
    <t>227961</t>
  </si>
  <si>
    <t>04118</t>
  </si>
  <si>
    <t>0320637600</t>
  </si>
  <si>
    <t>193 Rue du Général Leclerc</t>
  </si>
  <si>
    <t>ETABLISSEMENT PUBLIC DE SANTE MENTALE DE L'AGGLOMERATION LILLOISE</t>
  </si>
  <si>
    <t>26590870700010</t>
  </si>
  <si>
    <t>494306</t>
  </si>
  <si>
    <t>04766</t>
  </si>
  <si>
    <t>04 50 25 43 00</t>
  </si>
  <si>
    <t>BP 149 LA ROCHE-SUR-FORON</t>
  </si>
  <si>
    <t>530 Rue DE LA PATIENCE</t>
  </si>
  <si>
    <t>EPSM 74 VALLEE DE L'ARVE LA ROCHE SUR FORON</t>
  </si>
  <si>
    <t>ETABLISSEMENT PUBLIC DE SANTE MENTALE DE LA VALLEE DE L'ARVE</t>
  </si>
  <si>
    <t>26740016600018</t>
  </si>
  <si>
    <t>148726</t>
  </si>
  <si>
    <t>01756</t>
  </si>
  <si>
    <t>03 22 53 46 46</t>
  </si>
  <si>
    <t>EPSM SOMME</t>
  </si>
  <si>
    <t>ETABLISSEMENT PUBLIC DE SANTE MENTALE DE LA SOMME</t>
  </si>
  <si>
    <t>32800183480</t>
  </si>
  <si>
    <t>26800029600015</t>
  </si>
  <si>
    <t>463036</t>
  </si>
  <si>
    <t>02058</t>
  </si>
  <si>
    <t>42 Chemin DU GRAND POURPIER SUD</t>
  </si>
  <si>
    <t>EPSMR ST PAUL</t>
  </si>
  <si>
    <t>ETABLISSEMENT PUBLIC DE SANTE MENTALE DE LA REUNION</t>
  </si>
  <si>
    <t>04973092597</t>
  </si>
  <si>
    <t>26974214400034</t>
  </si>
  <si>
    <t>460254</t>
  </si>
  <si>
    <t>01482</t>
  </si>
  <si>
    <t>0326703737</t>
  </si>
  <si>
    <t>BP 70555</t>
  </si>
  <si>
    <t>1 Chemin de Bouy</t>
  </si>
  <si>
    <t>EPSM DE LA MARNE</t>
  </si>
  <si>
    <t>ETABLISSEMENT PUBLIC DE SANTE MENTALE DE LA MARNE</t>
  </si>
  <si>
    <t>21510156051</t>
  </si>
  <si>
    <t>26510915700015</t>
  </si>
  <si>
    <t>47983</t>
  </si>
  <si>
    <t>04379</t>
  </si>
  <si>
    <t>02 31 30 50 50</t>
  </si>
  <si>
    <t>BP 223</t>
  </si>
  <si>
    <t>15 ter Rue Saint Ouen</t>
  </si>
  <si>
    <t>EPSM CAEN</t>
  </si>
  <si>
    <t>ETABLISSEMENT PUBLIC DE SANTE MENTALE DE CAEN</t>
  </si>
  <si>
    <t>26140127700015</t>
  </si>
  <si>
    <t>465847</t>
  </si>
  <si>
    <t>03205</t>
  </si>
  <si>
    <t>0321636600</t>
  </si>
  <si>
    <t>20 Rue de Busnes</t>
  </si>
  <si>
    <t>EPSM SAINT VENANT</t>
  </si>
  <si>
    <t>ETABLISSEMENT PUBLIC DE SANTE MENTAL VAL DE LYS ARTOIS</t>
  </si>
  <si>
    <t>26620930300012</t>
  </si>
  <si>
    <t>496650</t>
  </si>
  <si>
    <t>03 20 29 53 00</t>
  </si>
  <si>
    <t>59480 LA BASSEE</t>
  </si>
  <si>
    <t>32-34 Rue des Fossés</t>
  </si>
  <si>
    <t>EPS LES ERABLES LA BASSEE</t>
  </si>
  <si>
    <t>ETABLISSEMENT PUBLIC DE SANTE LES ERABLES</t>
  </si>
  <si>
    <t>26590691700017</t>
  </si>
  <si>
    <t>504154</t>
  </si>
  <si>
    <t>0146743399</t>
  </si>
  <si>
    <t>BP 50085</t>
  </si>
  <si>
    <t>143 Avenue ARMAND GUILLEBAUD</t>
  </si>
  <si>
    <t>EPS ERASME ANTONY</t>
  </si>
  <si>
    <t>ETABLISSEMENT PUBLIC DE SANTE ERASME</t>
  </si>
  <si>
    <t>26920141400019</t>
  </si>
  <si>
    <t>533397</t>
  </si>
  <si>
    <t>02 33 85 33 85</t>
  </si>
  <si>
    <t>61130 BELLEME</t>
  </si>
  <si>
    <t>4 ET 28 Rue DU MANS</t>
  </si>
  <si>
    <t>EPS BELLEME</t>
  </si>
  <si>
    <t>ETABLISSEMENT PUBLIC DE SANTE BELLEME</t>
  </si>
  <si>
    <t>26610054400011</t>
  </si>
  <si>
    <t>370319</t>
  </si>
  <si>
    <t>07680</t>
  </si>
  <si>
    <t>BP 69</t>
  </si>
  <si>
    <t>EPS ETAMPES</t>
  </si>
  <si>
    <t>ETABLISSEMENT PUBLIC DE SANTE BARTHELEMY DURAND</t>
  </si>
  <si>
    <t>26910009500018</t>
  </si>
  <si>
    <t>4200</t>
  </si>
  <si>
    <t>01700</t>
  </si>
  <si>
    <t>03 88 64 61 00</t>
  </si>
  <si>
    <t>67170 BRUMATH</t>
  </si>
  <si>
    <t>141 Avenue DE STRASBOURG</t>
  </si>
  <si>
    <t>EPSAN</t>
  </si>
  <si>
    <t>ETABLISSEMENT PUBLIC DE SANTE ALSACE NORD</t>
  </si>
  <si>
    <t>4267P002867</t>
  </si>
  <si>
    <t>26670602700015</t>
  </si>
  <si>
    <t>15489</t>
  </si>
  <si>
    <t>01607</t>
  </si>
  <si>
    <t>02 40 51 51 51</t>
  </si>
  <si>
    <t>BP 59</t>
  </si>
  <si>
    <t>Le Pont Piétin</t>
  </si>
  <si>
    <t>EPSYLAN</t>
  </si>
  <si>
    <t>ETABLISSEMENT PSYCHIATRIQUE DE LOIRE ATLANTIQUE NORD - EPSYLAN</t>
  </si>
  <si>
    <t>52440419444</t>
  </si>
  <si>
    <t>26440054000011</t>
  </si>
  <si>
    <t>503198</t>
  </si>
  <si>
    <t>09 52 69 97 24</t>
  </si>
  <si>
    <t>77210 SAMOREAU</t>
  </si>
  <si>
    <t>44 Avenue DE VALVINS</t>
  </si>
  <si>
    <t>EPSR LA BELLIFONTAINE</t>
  </si>
  <si>
    <t>ETABLISSEMENT PROFESSIONNEL DE SECURITE ROUTIERE</t>
  </si>
  <si>
    <t>11770523577</t>
  </si>
  <si>
    <t>53767946600012</t>
  </si>
  <si>
    <t>400944</t>
  </si>
  <si>
    <t>04 76 37 21 20</t>
  </si>
  <si>
    <t>38480 LE PONT DE BEAUVOISIN</t>
  </si>
  <si>
    <t>BP 67</t>
  </si>
  <si>
    <t>6 Place du Marché</t>
  </si>
  <si>
    <t>ETABLISSEMENT PRIVE DU GUIERS VAL D'AINAN</t>
  </si>
  <si>
    <t>82380439438</t>
  </si>
  <si>
    <t>42011940600015</t>
  </si>
  <si>
    <t>616370</t>
  </si>
  <si>
    <t>05 55 01 50 24</t>
  </si>
  <si>
    <t>1 Avenue de la République</t>
  </si>
  <si>
    <t>EMESD ISLE</t>
  </si>
  <si>
    <t>ETABLISSEMENT MEDICO EDUCATIF SOCIAL DEPARTEMENTAL ISLE</t>
  </si>
  <si>
    <t>26870753600036</t>
  </si>
  <si>
    <t>554972</t>
  </si>
  <si>
    <t>213 041 42 14 06</t>
  </si>
  <si>
    <t>ALGERIE - ORAN</t>
  </si>
  <si>
    <t>Bir El Djir</t>
  </si>
  <si>
    <t>Usto Hai Essabah</t>
  </si>
  <si>
    <t>EHU ORAN</t>
  </si>
  <si>
    <t>ETABLISSEMENT HOSPITALIER UNIVERSITAIRE D'ORAN 1ER NOVEMBRE 1954</t>
  </si>
  <si>
    <t>616709</t>
  </si>
  <si>
    <t>05 55 67 07 31</t>
  </si>
  <si>
    <t>23700 MAINSAT</t>
  </si>
  <si>
    <t>1 Rue DES AINES</t>
  </si>
  <si>
    <t>23/10/2020</t>
  </si>
  <si>
    <t>EHPAD G RIMAREIX MAINSAT</t>
  </si>
  <si>
    <t>ETABLISSEMENT HEBERGEMENT PERSONNES AGEES DEPENDANTES MAINSAT</t>
  </si>
  <si>
    <t>26231160800018</t>
  </si>
  <si>
    <t>616382</t>
  </si>
  <si>
    <t>05 55 48 35 20</t>
  </si>
  <si>
    <t>87220 FEYTIAT</t>
  </si>
  <si>
    <t>Résidence La Valoine</t>
  </si>
  <si>
    <t>Place de Leun</t>
  </si>
  <si>
    <t>EHPAD FEYTIAT</t>
  </si>
  <si>
    <t>ETABLISSEMENT HEBERGEMENT PERSONNES AGEES DEPENDANTES LA VALOINE FEYTIAT</t>
  </si>
  <si>
    <t>26870651200012</t>
  </si>
  <si>
    <t>398664</t>
  </si>
  <si>
    <t>04 78 65 61 61</t>
  </si>
  <si>
    <t>111 Rue Elisee Reclus</t>
  </si>
  <si>
    <t>EFS RHONE ALPES DECINES CHARPIEU</t>
  </si>
  <si>
    <t>ETABLISSEMENT FRANCAIS DU SANG RHONE ALPES</t>
  </si>
  <si>
    <t>11753493475</t>
  </si>
  <si>
    <t>42882285202884</t>
  </si>
  <si>
    <t>471549</t>
  </si>
  <si>
    <t>04 91 18 95 00</t>
  </si>
  <si>
    <t>149 Boulevard Baille</t>
  </si>
  <si>
    <t>EFS PROVENCE ALPES COTE D'AZUR - CORSE</t>
  </si>
  <si>
    <t>ETABLISSEMENT FRANCAIS DU SANG PROVENCE ALPES COTE D'AZUR - CORSE</t>
  </si>
  <si>
    <t>42882285200136</t>
  </si>
  <si>
    <t>504713</t>
  </si>
  <si>
    <t>0240123394</t>
  </si>
  <si>
    <t>34 Boulevard Jean Monnet</t>
  </si>
  <si>
    <t>EFS CENTRE PAYS DE LA LOIRE SITE DE NANTES</t>
  </si>
  <si>
    <t>ETABLISSEMENT FRANCAIS DU SANG PAYS DE LOIRE</t>
  </si>
  <si>
    <t>42882285200128</t>
  </si>
  <si>
    <t>624433</t>
  </si>
  <si>
    <t>0 800 97 21 00</t>
  </si>
  <si>
    <t>BP 3210</t>
  </si>
  <si>
    <t>Avenue DE GRANDE BRETAGNE</t>
  </si>
  <si>
    <t>EFS OCCITANIE TOULOUSE</t>
  </si>
  <si>
    <t>ETABLISSEMENT FRANCAIS DU SANG OCCITANIE</t>
  </si>
  <si>
    <t>42882285200151</t>
  </si>
  <si>
    <t>588313</t>
  </si>
  <si>
    <t>05 56 90 83 83</t>
  </si>
  <si>
    <t>198 Avenue DU HAUT LEVEQUE - BAT 4 - ENORA PARK</t>
  </si>
  <si>
    <t>EFS NOUVELLE AQUITAINE  PESSAC</t>
  </si>
  <si>
    <t>ETABLISSEMENT FRANCAIS DU SANG NOUVELLE AQUITAINE</t>
  </si>
  <si>
    <t>42882285202900</t>
  </si>
  <si>
    <t>519509</t>
  </si>
  <si>
    <t>02 35 60 06 39</t>
  </si>
  <si>
    <t>76230 BOIS GUILLAUME</t>
  </si>
  <si>
    <t>BP 558</t>
  </si>
  <si>
    <t>609 Chemin DE LA BRETEQUE</t>
  </si>
  <si>
    <t>EFS NORMANDIE BOIS GUILLAUME</t>
  </si>
  <si>
    <t>ETABLISSEMENT FRANCAIS DU SANG NORMANDIE</t>
  </si>
  <si>
    <t>42882285200102</t>
  </si>
  <si>
    <t>587618</t>
  </si>
  <si>
    <t>03 28 54 22 22</t>
  </si>
  <si>
    <t>EURASANTE</t>
  </si>
  <si>
    <t>256 Avenue EUGENE AVINEE</t>
  </si>
  <si>
    <t>EFS HAUTS DE FRANCE NORMANDIE LOOS</t>
  </si>
  <si>
    <t>ETABLISSEMENT FRANCAIS DU SANG HAUTS DE FRANCE NORMANDIE</t>
  </si>
  <si>
    <t>42882285202298</t>
  </si>
  <si>
    <t>359142</t>
  </si>
  <si>
    <t>03 83 44 62 62</t>
  </si>
  <si>
    <t>CS 10720</t>
  </si>
  <si>
    <t>85-87 Boulevard LOBAU</t>
  </si>
  <si>
    <t>EFS GRAND EST</t>
  </si>
  <si>
    <t>ETABLISSEMENT FRANCAIS DU SANG GRAND EST</t>
  </si>
  <si>
    <t>42882285202751</t>
  </si>
  <si>
    <t>556300</t>
  </si>
  <si>
    <t>02 47 36 21 00</t>
  </si>
  <si>
    <t>50 Avenue MARCEL DASSAULT</t>
  </si>
  <si>
    <t>EFS CENTRE ATLANTIQUE TOURS</t>
  </si>
  <si>
    <t>ETABLISSEMENT FRANCAIS DU SANG CENTRE ATLANTIQUE</t>
  </si>
  <si>
    <t>42882285202256</t>
  </si>
  <si>
    <t>NDA + siret invalides</t>
  </si>
  <si>
    <t>287891</t>
  </si>
  <si>
    <t>03 81 61 56 15</t>
  </si>
  <si>
    <t>8 Rue du Docteur Jean-François Xavier Girod</t>
  </si>
  <si>
    <t>EFS BESANCON</t>
  </si>
  <si>
    <t>ETABLISSEMENT FRANCAIS DU SANG BOURGOGNE FRANCHE COMTE</t>
  </si>
  <si>
    <t>42882285200052</t>
  </si>
  <si>
    <t>498830</t>
  </si>
  <si>
    <t>0477814242</t>
  </si>
  <si>
    <t>25 Boulevard Pasteur</t>
  </si>
  <si>
    <t>EFS AUVERGNE LOIRE</t>
  </si>
  <si>
    <t>ETABLISSEMENT FRANCAIS DU SANG AUVERGNE LOIRE</t>
  </si>
  <si>
    <t>42882285200086</t>
  </si>
  <si>
    <t>243097</t>
  </si>
  <si>
    <t>0 800 109 900</t>
  </si>
  <si>
    <t>Place AMÉLIE RABA LÉON</t>
  </si>
  <si>
    <t>EFS BORDEAUX</t>
  </si>
  <si>
    <t>ETABLISSEMENT FRANCAIS DU SANG AQUITAINE LIMOUSIN</t>
  </si>
  <si>
    <t>42882285200029</t>
  </si>
  <si>
    <t>51172</t>
  </si>
  <si>
    <t>0388212525</t>
  </si>
  <si>
    <t>10 Rue Spielmann</t>
  </si>
  <si>
    <t>EFS ALSACE</t>
  </si>
  <si>
    <t>ETABLISSEMENT FRANCAIS DU SANG ALSACE</t>
  </si>
  <si>
    <t>42882285200037</t>
  </si>
  <si>
    <t>280434</t>
  </si>
  <si>
    <t>04214</t>
  </si>
  <si>
    <t>01 55 93 95 00</t>
  </si>
  <si>
    <t>20 Avenue DU STADE DE FRANCE</t>
  </si>
  <si>
    <t>EFS LA PLAINE ST DENIS</t>
  </si>
  <si>
    <t>ETABLISSEMENT FRANCAIS DU SANG - SIEGE SOCIAL</t>
  </si>
  <si>
    <t>42882285202140</t>
  </si>
  <si>
    <t>242834</t>
  </si>
  <si>
    <t>01 44 08 11 44</t>
  </si>
  <si>
    <t>9 Rue DES ARENES</t>
  </si>
  <si>
    <t>EFFE ITM</t>
  </si>
  <si>
    <t>ETABLISSEMENT FRANCAIS DE FORMATION INSTITUT TECHNIQUE DU MAQUILLAGE</t>
  </si>
  <si>
    <t>11752277875</t>
  </si>
  <si>
    <t>35381429600037</t>
  </si>
  <si>
    <t>542647</t>
  </si>
  <si>
    <t>03 24 33 76 60</t>
  </si>
  <si>
    <t>08240 BELLEVILLE ET CHATILLON SUR BAR</t>
  </si>
  <si>
    <t>Route de Chatillon</t>
  </si>
  <si>
    <t>EDPAMS JACQUES SOURDILLE</t>
  </si>
  <si>
    <t>ETABLISSEMENT DEPARTEMENTAL PUBLIC D'ACCOMPAGNEMENT MEDICO SOCIAL JACQUES SOURDILLE</t>
  </si>
  <si>
    <t>20001113800019</t>
  </si>
  <si>
    <t>648206</t>
  </si>
  <si>
    <t>03 23 06 65 00</t>
  </si>
  <si>
    <t>2 Rue DE LA CHAUSSEE ROMAINE</t>
  </si>
  <si>
    <t>EDEF ST QUENTIN</t>
  </si>
  <si>
    <t>ETABLISSEMENT DEP DE L'ENFANCE ET DE LA FAMILLE DEPT DE L'AISNE</t>
  </si>
  <si>
    <t>22020002600486</t>
  </si>
  <si>
    <t>593280</t>
  </si>
  <si>
    <t>01 39 67 70 00</t>
  </si>
  <si>
    <t>78350 JOUY EN JOSAS</t>
  </si>
  <si>
    <t>1 Rue de la Libération</t>
  </si>
  <si>
    <t>HEC PARIS</t>
  </si>
  <si>
    <t>ETABLISSEMENT D'ENSEIGNEMENT SUPERIEUR CONSULAIRE HEC PARIS</t>
  </si>
  <si>
    <t>11755415275</t>
  </si>
  <si>
    <t>81775918600023</t>
  </si>
  <si>
    <t>482780</t>
  </si>
  <si>
    <t>04 76 70 60 60</t>
  </si>
  <si>
    <t>12 Rue Pierre Semard</t>
  </si>
  <si>
    <t>EESC GRENOBLE ECOLE DE MANAGEMENT GEM</t>
  </si>
  <si>
    <t>ETABLISSEMENT D'ENSEIGNEMENT SUPERIEUR CONSULAIRE GRENOBLE ECOLE DE MANAGEMENT  - EESC PREFIGEM</t>
  </si>
  <si>
    <t>84380637938</t>
  </si>
  <si>
    <t>81738914100018</t>
  </si>
  <si>
    <t>269335</t>
  </si>
  <si>
    <t>01 49 23 20 00</t>
  </si>
  <si>
    <t>3 Rue Armand Moisant</t>
  </si>
  <si>
    <t>ESCP EUROPE - EESC ESCP</t>
  </si>
  <si>
    <t>ETABLISSEMENT D'ENSEIGNEMENT SUPERIEUR CONSULAIRE - ESCP EUROPE</t>
  </si>
  <si>
    <t>11755600175</t>
  </si>
  <si>
    <t>82464458700027</t>
  </si>
  <si>
    <t>538048</t>
  </si>
  <si>
    <t>03 29 52 29 52</t>
  </si>
  <si>
    <t>88110 RAON L ETAPE</t>
  </si>
  <si>
    <t>27 Rue JACQUES MELLEZ</t>
  </si>
  <si>
    <t>ETS SANTE RAON L'ETAPE</t>
  </si>
  <si>
    <t>ETABLISSEMENT DE SANTE RAON L'ETAPE</t>
  </si>
  <si>
    <t>26880034900014</t>
  </si>
  <si>
    <t>528353</t>
  </si>
  <si>
    <t>0329524444</t>
  </si>
  <si>
    <t>88210 SENONES</t>
  </si>
  <si>
    <t>2 Rue POINCARE</t>
  </si>
  <si>
    <t>ETS SANTE SENONES</t>
  </si>
  <si>
    <t>ETABLISSEMENT DE SANTE DE SENONES</t>
  </si>
  <si>
    <t>26880033100012</t>
  </si>
  <si>
    <t>662380</t>
  </si>
  <si>
    <t>03 81 54 66 00</t>
  </si>
  <si>
    <t>25440 QUINGEY</t>
  </si>
  <si>
    <t>7 Route de Lyon</t>
  </si>
  <si>
    <t>ETABLISSEMENT DE SANTE DE QUINGEY</t>
  </si>
  <si>
    <t>26250475600012</t>
  </si>
  <si>
    <t>606510</t>
  </si>
  <si>
    <t>06487</t>
  </si>
  <si>
    <t>04 93 12 09 25</t>
  </si>
  <si>
    <t>La Demeure Du Chateau - bât c</t>
  </si>
  <si>
    <t>120 Avenue de Grasse</t>
  </si>
  <si>
    <t>EFOPS</t>
  </si>
  <si>
    <t>ETABLISSEMENT DE FORMATION DES PROFESSIONNELS DE SANTE</t>
  </si>
  <si>
    <t>93060780406</t>
  </si>
  <si>
    <t>80344016300019</t>
  </si>
  <si>
    <t>573863</t>
  </si>
  <si>
    <t>08 25 07 07 89</t>
  </si>
  <si>
    <t>Pôle 45</t>
  </si>
  <si>
    <t>514 Rue JEAN BERTIN</t>
  </si>
  <si>
    <t>ESUS BUREAUTIQUE</t>
  </si>
  <si>
    <t>ESUS BUREAUTIQUE SAS</t>
  </si>
  <si>
    <t>24450122245</t>
  </si>
  <si>
    <t>33752139700147</t>
  </si>
  <si>
    <t>664522</t>
  </si>
  <si>
    <t>02 43 26 89 02</t>
  </si>
  <si>
    <t>CS 50327</t>
  </si>
  <si>
    <t>11 Rue EMILE BRAULT</t>
  </si>
  <si>
    <t>ESUP GROUP LAVAL</t>
  </si>
  <si>
    <t>ESUP GROUP</t>
  </si>
  <si>
    <t>11755349675</t>
  </si>
  <si>
    <t>80799301900098</t>
  </si>
  <si>
    <t>413094</t>
  </si>
  <si>
    <t>01 64 62 15 88</t>
  </si>
  <si>
    <t>61 Rue DE LA TOUR D'AUVERGNE</t>
  </si>
  <si>
    <t>ESTIM FORMATION</t>
  </si>
  <si>
    <t>11770401177</t>
  </si>
  <si>
    <t>45059986500018</t>
  </si>
  <si>
    <t>387782</t>
  </si>
  <si>
    <t>05 59 98 41 65</t>
  </si>
  <si>
    <t>5 bis Rue DU MARECHAL JOFFRE</t>
  </si>
  <si>
    <t>ESTHETIQUE FORMATION SARL</t>
  </si>
  <si>
    <t>ESTHETIQUE FORMATION SARL - ECOLE TECHNIQUE PRIVE JOFFRE</t>
  </si>
  <si>
    <t>72640066664</t>
  </si>
  <si>
    <t>37871148500045</t>
  </si>
  <si>
    <t>640281</t>
  </si>
  <si>
    <t>06 52 83 50 84</t>
  </si>
  <si>
    <t>Chabant</t>
  </si>
  <si>
    <t>ESTHETIK PRO FORMATIONS</t>
  </si>
  <si>
    <t>75870161687</t>
  </si>
  <si>
    <t>83273041000020</t>
  </si>
  <si>
    <t>491093</t>
  </si>
  <si>
    <t>02 62 49 65 47</t>
  </si>
  <si>
    <t>66 Rue FRANCOIS DE MAHY</t>
  </si>
  <si>
    <t>ESTHETIC &amp; COMPANY</t>
  </si>
  <si>
    <t>ESTHETIC AND COMPANY</t>
  </si>
  <si>
    <t>04973108197</t>
  </si>
  <si>
    <t>52779420000016</t>
  </si>
  <si>
    <t>581264</t>
  </si>
  <si>
    <t>06 43 20 88 03</t>
  </si>
  <si>
    <t>61 Allée DE LA ROBERTSAU</t>
  </si>
  <si>
    <t>ESTHET PRACTICAL</t>
  </si>
  <si>
    <t>42670525767</t>
  </si>
  <si>
    <t>80052955400027</t>
  </si>
  <si>
    <t>547335</t>
  </si>
  <si>
    <t>Allée DE GASCOGNE</t>
  </si>
  <si>
    <t>ESTEVE FORMATION</t>
  </si>
  <si>
    <t>ESTEVE FORMATION - BORDEAUX</t>
  </si>
  <si>
    <t>54170106717</t>
  </si>
  <si>
    <t>44407957800043</t>
  </si>
  <si>
    <t>616254</t>
  </si>
  <si>
    <t>84400 RUSTREL</t>
  </si>
  <si>
    <t>LA BERLIERE,</t>
  </si>
  <si>
    <t>Chemin SAINT JOSEPH</t>
  </si>
  <si>
    <t>ESTEVAN ERICA MADELEINE</t>
  </si>
  <si>
    <t>93840399984</t>
  </si>
  <si>
    <t>79265382600026</t>
  </si>
  <si>
    <t>669880</t>
  </si>
  <si>
    <t>06 25 18 50 01</t>
  </si>
  <si>
    <t>7 Rue DU VIGNOBLE</t>
  </si>
  <si>
    <t>ESTELLE VOGT ESTELLE - EI</t>
  </si>
  <si>
    <t>44680305168</t>
  </si>
  <si>
    <t>82216973600011</t>
  </si>
  <si>
    <t>586810</t>
  </si>
  <si>
    <t>0383295441</t>
  </si>
  <si>
    <t>TECHNOPOLE AGRICOLE CS 80067</t>
  </si>
  <si>
    <t>Domaine DE PIXERECOURT</t>
  </si>
  <si>
    <t>ESTEL</t>
  </si>
  <si>
    <t>41540274654</t>
  </si>
  <si>
    <t>49411653600017</t>
  </si>
  <si>
    <t>409327</t>
  </si>
  <si>
    <t>06 66 63 08 59</t>
  </si>
  <si>
    <t>71 Rue DEDIEU</t>
  </si>
  <si>
    <t>ESTEAM COACHING ET FORMATION</t>
  </si>
  <si>
    <t>ESTEAM COACHING ET  FORMATION</t>
  </si>
  <si>
    <t>82691278769</t>
  </si>
  <si>
    <t>53530060200021</t>
  </si>
  <si>
    <t>512795</t>
  </si>
  <si>
    <t>04 50 27 29 80</t>
  </si>
  <si>
    <t>74150 VALLIERES SUR FIER</t>
  </si>
  <si>
    <t>ZONE ARTISANALE VERS UAZ - VALLIERES</t>
  </si>
  <si>
    <t>109 Chemin de l'Artisanat</t>
  </si>
  <si>
    <t>ESTAMPILLE FORMATION</t>
  </si>
  <si>
    <t>82740234374</t>
  </si>
  <si>
    <t>51408398900020</t>
  </si>
  <si>
    <t>487715</t>
  </si>
  <si>
    <t>0381904270</t>
  </si>
  <si>
    <t>6 Avenue GAMBETTA</t>
  </si>
  <si>
    <t>EST SECURITE FORMATIONS</t>
  </si>
  <si>
    <t>43250234325</t>
  </si>
  <si>
    <t>51144504100011</t>
  </si>
  <si>
    <t>659186</t>
  </si>
  <si>
    <t>06 60 02 24 68</t>
  </si>
  <si>
    <t>ESSOR SCIC SARL A CAPITAL VARIABLE</t>
  </si>
  <si>
    <t>32600317260</t>
  </si>
  <si>
    <t>82798759500028</t>
  </si>
  <si>
    <t>468691</t>
  </si>
  <si>
    <t>04 93 74 57 57</t>
  </si>
  <si>
    <t>lot n°9 lieu dit Combes</t>
  </si>
  <si>
    <t>1770 Route de Grasse</t>
  </si>
  <si>
    <t>ESSOR CONSEIL FORMATION</t>
  </si>
  <si>
    <t>93060351606</t>
  </si>
  <si>
    <t>40854495500029</t>
  </si>
  <si>
    <t>535217</t>
  </si>
  <si>
    <t>01 41 79 08 10</t>
  </si>
  <si>
    <t>13 Rue MOREAU</t>
  </si>
  <si>
    <t>ESSILOR ACADEMY EUROPE</t>
  </si>
  <si>
    <t>11754845875</t>
  </si>
  <si>
    <t>41315728000046</t>
  </si>
  <si>
    <t>684594</t>
  </si>
  <si>
    <t>03 21 01 36 12</t>
  </si>
  <si>
    <t>62150 BEUGIN</t>
  </si>
  <si>
    <t>24D Rue D'HOUDAIN</t>
  </si>
  <si>
    <t>ESSENTIEL DEVELOPPEMENT ET ASSOCIES</t>
  </si>
  <si>
    <t>31620250862</t>
  </si>
  <si>
    <t>48336082200033</t>
  </si>
  <si>
    <t>647391</t>
  </si>
  <si>
    <t>02 22 93 12 84</t>
  </si>
  <si>
    <t>35690 ACIGNE</t>
  </si>
  <si>
    <t>44 Rue des verdaudais</t>
  </si>
  <si>
    <t>ESSENTIA35</t>
  </si>
  <si>
    <t>53351123035</t>
  </si>
  <si>
    <t>90846167600011</t>
  </si>
  <si>
    <t>435090</t>
  </si>
  <si>
    <t>04980</t>
  </si>
  <si>
    <t>06 85 42 76 34</t>
  </si>
  <si>
    <t>45370 CLERY ST ANDRE</t>
  </si>
  <si>
    <t>1361 Rue DE LA PLAINE D'AZENNE</t>
  </si>
  <si>
    <t>ESSENTIA FORMATION</t>
  </si>
  <si>
    <t>24450283945</t>
  </si>
  <si>
    <t>53392022900028</t>
  </si>
  <si>
    <t>686542</t>
  </si>
  <si>
    <t>06 09 42 80 21</t>
  </si>
  <si>
    <t>70 Rue DE L ABBE GROULT</t>
  </si>
  <si>
    <t>ESSAIMER</t>
  </si>
  <si>
    <t>11756929275</t>
  </si>
  <si>
    <t>98777492400011</t>
  </si>
  <si>
    <t>510646</t>
  </si>
  <si>
    <t>06 11 33 65 11</t>
  </si>
  <si>
    <t>Chemin CHE ABRAHAM MAZEL</t>
  </si>
  <si>
    <t>16/01/2015</t>
  </si>
  <si>
    <t>ESQUERRE ALINE</t>
  </si>
  <si>
    <t>91300370430</t>
  </si>
  <si>
    <t>34354017500084</t>
  </si>
  <si>
    <t>685094</t>
  </si>
  <si>
    <t>06 27 25 60 31</t>
  </si>
  <si>
    <t>13 Avenue Bataillon Carmagnole Liberté</t>
  </si>
  <si>
    <t>ESPRIT FORMATION</t>
  </si>
  <si>
    <t>84691523069</t>
  </si>
  <si>
    <t>82799155500034</t>
  </si>
  <si>
    <t>621810</t>
  </si>
  <si>
    <t>02 90 78 55 00</t>
  </si>
  <si>
    <t>35890 LAILLE</t>
  </si>
  <si>
    <t>6 Rue du stade</t>
  </si>
  <si>
    <t>ESPRIT FETE</t>
  </si>
  <si>
    <t>53351033535</t>
  </si>
  <si>
    <t>80744187800012</t>
  </si>
  <si>
    <t>579853</t>
  </si>
  <si>
    <t>06 77 62 71 89</t>
  </si>
  <si>
    <t>33350 PUJOLS</t>
  </si>
  <si>
    <t>6 Rue Du Lavoir</t>
  </si>
  <si>
    <t>ESPRIT D'ALLIANCE</t>
  </si>
  <si>
    <t>75331190133</t>
  </si>
  <si>
    <t>52879067800031</t>
  </si>
  <si>
    <t>653810</t>
  </si>
  <si>
    <t>03 88 47 00 93</t>
  </si>
  <si>
    <t>67610 LA WANTZENAU</t>
  </si>
  <si>
    <t>31 Route DE STRASBOURG</t>
  </si>
  <si>
    <t>ESPRIT CONFORM</t>
  </si>
  <si>
    <t>44670663267</t>
  </si>
  <si>
    <t>89038090000013</t>
  </si>
  <si>
    <t>445733</t>
  </si>
  <si>
    <t>04935</t>
  </si>
  <si>
    <t>01 45 21 45 65</t>
  </si>
  <si>
    <t>25 Quai DU PRESIDENT PAUL DOUMER</t>
  </si>
  <si>
    <t>ESPRIMED COURBEVOIE</t>
  </si>
  <si>
    <t>ESPRIMED</t>
  </si>
  <si>
    <t>11754815175</t>
  </si>
  <si>
    <t>51002295700045</t>
  </si>
  <si>
    <t>595056</t>
  </si>
  <si>
    <t>04 79 25 09 75</t>
  </si>
  <si>
    <t>ZA grande île ALPESPACE</t>
  </si>
  <si>
    <t>15 Voie Saint Exupéry</t>
  </si>
  <si>
    <t>ESPOIR 73</t>
  </si>
  <si>
    <t>84730185273</t>
  </si>
  <si>
    <t>38535817100119</t>
  </si>
  <si>
    <t>352275</t>
  </si>
  <si>
    <t>03 83 55 00 00</t>
  </si>
  <si>
    <t>28B Rue DU COLONEL COURTOT DE CISSEY</t>
  </si>
  <si>
    <t>ESPOIR 54 NANCY</t>
  </si>
  <si>
    <t>ESPOIR 54</t>
  </si>
  <si>
    <t>41540238754</t>
  </si>
  <si>
    <t>43367639200072</t>
  </si>
  <si>
    <t>612212</t>
  </si>
  <si>
    <t>02 41 73 20 30</t>
  </si>
  <si>
    <t>19 Rue André le Nôtre</t>
  </si>
  <si>
    <t>ESPL ANGERS</t>
  </si>
  <si>
    <t>ESPL - ECOLE SUPERIEURE DES PAYS DE LOIRE</t>
  </si>
  <si>
    <t>52490191449</t>
  </si>
  <si>
    <t>44344472400027</t>
  </si>
  <si>
    <t>591841</t>
  </si>
  <si>
    <t>01 44 16 00 94</t>
  </si>
  <si>
    <t>83 Rue des sevres</t>
  </si>
  <si>
    <t>ESPEREM PARIS 14</t>
  </si>
  <si>
    <t>ESPEREM</t>
  </si>
  <si>
    <t>11755794575</t>
  </si>
  <si>
    <t>77573009600127</t>
  </si>
  <si>
    <t>652180</t>
  </si>
  <si>
    <t>07 68 14 38 64</t>
  </si>
  <si>
    <t>18 Rue DE LA CAMARGUE</t>
  </si>
  <si>
    <t>ESPEISSE VERONIQUE</t>
  </si>
  <si>
    <t>ESPEISSE VERONIQUE - MA FORMATION ZEN</t>
  </si>
  <si>
    <t>76300412830</t>
  </si>
  <si>
    <t>49997582900023</t>
  </si>
  <si>
    <t>657682</t>
  </si>
  <si>
    <t>35470 BAIN DE BRETAGNE</t>
  </si>
  <si>
    <t>9 Rue DE LERMA</t>
  </si>
  <si>
    <t>ESPAGNOL A LA MAISON</t>
  </si>
  <si>
    <t>53351108735</t>
  </si>
  <si>
    <t>83526089400026</t>
  </si>
  <si>
    <t>492176</t>
  </si>
  <si>
    <t>0385322900</t>
  </si>
  <si>
    <t>71700 TOURNUS</t>
  </si>
  <si>
    <t>ZI NORD GRANDE CONDEMINE - BP 86</t>
  </si>
  <si>
    <t>DES LAURIERS</t>
  </si>
  <si>
    <t>ESPACES LE CLOS MOURON</t>
  </si>
  <si>
    <t>26710674800010</t>
  </si>
  <si>
    <t>10364</t>
  </si>
  <si>
    <t>05 55 89 23 14</t>
  </si>
  <si>
    <t>23800 LA CELLE DUNOISE</t>
  </si>
  <si>
    <t>LE MOULIN DE LAVAUD</t>
  </si>
  <si>
    <t>ESPACE TRANSFORMATION</t>
  </si>
  <si>
    <t>ESPACE TRANSFORMATION -  FLUTEAU JP</t>
  </si>
  <si>
    <t>74230001623</t>
  </si>
  <si>
    <t>34192645900015</t>
  </si>
  <si>
    <t>179036</t>
  </si>
  <si>
    <t>02 51 49 31 31</t>
  </si>
  <si>
    <t>30 Rue DU BOIS FOSSE</t>
  </si>
  <si>
    <t>ESPACE TECHNOLOGIE</t>
  </si>
  <si>
    <t>52850059385</t>
  </si>
  <si>
    <t>38979357100024</t>
  </si>
  <si>
    <t>620105</t>
  </si>
  <si>
    <t>01 39 95 19 92</t>
  </si>
  <si>
    <t>105 Rue Du Marechal Foch</t>
  </si>
  <si>
    <t>ESSIVAM</t>
  </si>
  <si>
    <t>ESPACE SOCIAL ET INTERCULTUREL DE LA VALLEE DE MONTMORENCY - ESSIVAM</t>
  </si>
  <si>
    <t>11950351895</t>
  </si>
  <si>
    <t>30656301600030</t>
  </si>
  <si>
    <t>465835</t>
  </si>
  <si>
    <t>02673</t>
  </si>
  <si>
    <t>04 67 63 11 11</t>
  </si>
  <si>
    <t>BP 24414</t>
  </si>
  <si>
    <t>91340352534</t>
  </si>
  <si>
    <t>33196441100036</t>
  </si>
  <si>
    <t>667328</t>
  </si>
  <si>
    <t>22 Rue Malher</t>
  </si>
  <si>
    <t>EST</t>
  </si>
  <si>
    <t>ESPACE SANTE TRANS - EST</t>
  </si>
  <si>
    <t>11756663075</t>
  </si>
  <si>
    <t>81812205300056</t>
  </si>
  <si>
    <t>407707</t>
  </si>
  <si>
    <t>06 37 71 02 41</t>
  </si>
  <si>
    <t>23 Avenue Georges Pompidou</t>
  </si>
  <si>
    <t>ESPACE SANTE DOLE NORD JURA</t>
  </si>
  <si>
    <t>43390086739</t>
  </si>
  <si>
    <t>50215798500032</t>
  </si>
  <si>
    <t>633677</t>
  </si>
  <si>
    <t>04 71 09 30 93</t>
  </si>
  <si>
    <t>143 Avenue Charles Dupuy</t>
  </si>
  <si>
    <t>ESPACE REUSSITE</t>
  </si>
  <si>
    <t>83430297343</t>
  </si>
  <si>
    <t>41398354500034</t>
  </si>
  <si>
    <t>644640</t>
  </si>
  <si>
    <t>06 96 02 31 56</t>
  </si>
  <si>
    <t>97250 ST PIERRE</t>
  </si>
  <si>
    <t>Place BERTIN</t>
  </si>
  <si>
    <t>ERNC</t>
  </si>
  <si>
    <t>ESPACE RESSOURCES NORD CARAIBE - ERNC</t>
  </si>
  <si>
    <t>97970183497</t>
  </si>
  <si>
    <t>75261935300010</t>
  </si>
  <si>
    <t>464181</t>
  </si>
  <si>
    <t>05960</t>
  </si>
  <si>
    <t>02 61 53 50 20</t>
  </si>
  <si>
    <t>ERET BN</t>
  </si>
  <si>
    <t>ESPACE REGIONAL D'EDUCATION THERAPEUTIQUE BASSE NORMANDIE</t>
  </si>
  <si>
    <t>25140261914</t>
  </si>
  <si>
    <t>53910067700019</t>
  </si>
  <si>
    <t>566172</t>
  </si>
  <si>
    <t>06 84 23 52 89</t>
  </si>
  <si>
    <t>18 Rue Georges Thill</t>
  </si>
  <si>
    <t>ESPACE PSYCHANALYTIQUE ORIENT CONSULT - L'EPOC</t>
  </si>
  <si>
    <t>ESPACE PSYCHANALYTIQUE ORIENT CONSULT- L'EPOC</t>
  </si>
  <si>
    <t>11754555975</t>
  </si>
  <si>
    <t>48168335700026</t>
  </si>
  <si>
    <t>629224</t>
  </si>
  <si>
    <t>04 91 37 33 24</t>
  </si>
  <si>
    <t>21 Rue Roux De Brignoles</t>
  </si>
  <si>
    <t>EPFF</t>
  </si>
  <si>
    <t>ESPACE PEDAGOGIE ET FORMATION FRANCE - EPFF</t>
  </si>
  <si>
    <t>93130594713</t>
  </si>
  <si>
    <t>40102945900054</t>
  </si>
  <si>
    <t>567486</t>
  </si>
  <si>
    <t>0546019439</t>
  </si>
  <si>
    <t>17170 COURCON</t>
  </si>
  <si>
    <t>27 Rue de Benon</t>
  </si>
  <si>
    <t>18/07/2017</t>
  </si>
  <si>
    <t>ESPACE MOSAIQUE</t>
  </si>
  <si>
    <t>54170189517</t>
  </si>
  <si>
    <t>37882688700036</t>
  </si>
  <si>
    <t>466414</t>
  </si>
  <si>
    <t>49 Rue Brillat Savarin</t>
  </si>
  <si>
    <t>ESPACE MILLOTET</t>
  </si>
  <si>
    <t>ESPACE MILLOTET - IFRDP</t>
  </si>
  <si>
    <t>84010226601</t>
  </si>
  <si>
    <t>51790758000057</t>
  </si>
  <si>
    <t>513143</t>
  </si>
  <si>
    <t>09 54 82 12 72</t>
  </si>
  <si>
    <t>16 Rue BELLECOMBE</t>
  </si>
  <si>
    <t>ELJ</t>
  </si>
  <si>
    <t>ESPACE LYON JAPON</t>
  </si>
  <si>
    <t>82691078169</t>
  </si>
  <si>
    <t>51743107800016</t>
  </si>
  <si>
    <t>497370</t>
  </si>
  <si>
    <t>03 44 76 05 96</t>
  </si>
  <si>
    <t>49 bis Rue DE PARIS</t>
  </si>
  <si>
    <t>ELF</t>
  </si>
  <si>
    <t>ESPACE LANGUES ET FORMATIONS</t>
  </si>
  <si>
    <t>22600270560</t>
  </si>
  <si>
    <t>79024598900039</t>
  </si>
  <si>
    <t>582670</t>
  </si>
  <si>
    <t>32 498398463</t>
  </si>
  <si>
    <t>BELGIQUE - AYE</t>
  </si>
  <si>
    <t>14 Rue DE BOSERON</t>
  </si>
  <si>
    <t>ESPACE LABYRINTHE</t>
  </si>
  <si>
    <t>614075</t>
  </si>
  <si>
    <t>06 38 98 93 18</t>
  </si>
  <si>
    <t>34 Rue Pétiniaud du Bost</t>
  </si>
  <si>
    <t>EK87</t>
  </si>
  <si>
    <t>ESPACE KAIROS LIMOGES - EK87</t>
  </si>
  <si>
    <t>75870168887</t>
  </si>
  <si>
    <t>83309368500026</t>
  </si>
  <si>
    <t>427913</t>
  </si>
  <si>
    <t>06514</t>
  </si>
  <si>
    <t>04 73 70 76 91</t>
  </si>
  <si>
    <t>63830 DURTOL</t>
  </si>
  <si>
    <t>14 Rue Jacques Brel</t>
  </si>
  <si>
    <t>EIPAS</t>
  </si>
  <si>
    <t>ESPACE INVESTIGATION PREVENTION ACCOMPAGNEMENT DU STRESS</t>
  </si>
  <si>
    <t>83630394263</t>
  </si>
  <si>
    <t>50494370500013</t>
  </si>
  <si>
    <t>121460</t>
  </si>
  <si>
    <t>04 76 84 40 10</t>
  </si>
  <si>
    <t>25 Rue PIERRE SEMARD</t>
  </si>
  <si>
    <t>ESPACE FORMATION GRENOBLE</t>
  </si>
  <si>
    <t>82380125938</t>
  </si>
  <si>
    <t>37935878100019</t>
  </si>
  <si>
    <t>609997</t>
  </si>
  <si>
    <t>04 77 73 62 62</t>
  </si>
  <si>
    <t>42320 LA GRAND CROIX</t>
  </si>
  <si>
    <t>531 Rue DE LA PERONNIERE</t>
  </si>
  <si>
    <t>ETIIC FORMATION</t>
  </si>
  <si>
    <t>ESPACE FORMATION DES TECHNIQUES INFORMATIQUES INDUSTRIELLES ET COMMERCIALES</t>
  </si>
  <si>
    <t>82420114142</t>
  </si>
  <si>
    <t>41967025200024</t>
  </si>
  <si>
    <t>400270</t>
  </si>
  <si>
    <t>02218</t>
  </si>
  <si>
    <t>03 22 91 48 19</t>
  </si>
  <si>
    <t>133 Rue ALEXANDRE DUMAS</t>
  </si>
  <si>
    <t>ESPACE FORMATION CONSULTING</t>
  </si>
  <si>
    <t>22800139380</t>
  </si>
  <si>
    <t>50953679300011</t>
  </si>
  <si>
    <t>548145</t>
  </si>
  <si>
    <t>03 20 26 46 47</t>
  </si>
  <si>
    <t>12 bis Rue du Moulin Tonton</t>
  </si>
  <si>
    <t>EF2M</t>
  </si>
  <si>
    <t>ESPACE FORMATION AUX METIERS DE MUSIQUE</t>
  </si>
  <si>
    <t>31590320859</t>
  </si>
  <si>
    <t>39899911000024</t>
  </si>
  <si>
    <t>684077</t>
  </si>
  <si>
    <t>03 20 99 45 00</t>
  </si>
  <si>
    <t>ESPACE FORMATION</t>
  </si>
  <si>
    <t>ESPACE FORMATION - LA CITE APPRENANTE</t>
  </si>
  <si>
    <t>31590007459</t>
  </si>
  <si>
    <t>34813197000017</t>
  </si>
  <si>
    <t>490398</t>
  </si>
  <si>
    <t>04 42 56 11 03</t>
  </si>
  <si>
    <t>13800 ISTRES</t>
  </si>
  <si>
    <t>3 Chemin DE ST PIERRE</t>
  </si>
  <si>
    <t>93130319913</t>
  </si>
  <si>
    <t>38133206300027</t>
  </si>
  <si>
    <t>367138</t>
  </si>
  <si>
    <t>01 42 71 34 02</t>
  </si>
  <si>
    <t>7-9 Cité DUPETIT THOUARS</t>
  </si>
  <si>
    <t>ESPACE EVENEMENTIEL</t>
  </si>
  <si>
    <t>11754077075</t>
  </si>
  <si>
    <t>43878508100011</t>
  </si>
  <si>
    <t>435946</t>
  </si>
  <si>
    <t>08700</t>
  </si>
  <si>
    <t>03 81 66 80 69</t>
  </si>
  <si>
    <t>HOP ST JACQUES - SERVICE MEDECINE LEGALE</t>
  </si>
  <si>
    <t>2 Place SAINT JACQUES</t>
  </si>
  <si>
    <t>EEEBFC</t>
  </si>
  <si>
    <t>ESPACE ETHIQUE BOURGOGNE FRANCHE COMTE</t>
  </si>
  <si>
    <t>43250255525</t>
  </si>
  <si>
    <t>53351864300010</t>
  </si>
  <si>
    <t>668746</t>
  </si>
  <si>
    <t>05 65 70 30 27</t>
  </si>
  <si>
    <t>Rue Le Cloitre</t>
  </si>
  <si>
    <t>ESPACE EMPLOI FORMATION - CAUSSE</t>
  </si>
  <si>
    <t>ESPACE EMPLOI FORMATION - CAUSSES ET AUBRAC</t>
  </si>
  <si>
    <t>76120104212</t>
  </si>
  <si>
    <t>39218836300031</t>
  </si>
  <si>
    <t>624731</t>
  </si>
  <si>
    <t>01 43 25 30 24</t>
  </si>
  <si>
    <t>30 Rue MONSIEUR LE PRINCE</t>
  </si>
  <si>
    <t>ESPACE DU TEMPS PRESENT</t>
  </si>
  <si>
    <t>11756000975</t>
  </si>
  <si>
    <t>38347911000017</t>
  </si>
  <si>
    <t>487016</t>
  </si>
  <si>
    <t>32 0 69 21 47 19</t>
  </si>
  <si>
    <t>29 Rue Le Torieu</t>
  </si>
  <si>
    <t>15/04/2014</t>
  </si>
  <si>
    <t>EDP ACE</t>
  </si>
  <si>
    <t>ESPACE DU POSSIBLE</t>
  </si>
  <si>
    <t>461519</t>
  </si>
  <si>
    <t>02491</t>
  </si>
  <si>
    <t>00 32 69 21 47 19</t>
  </si>
  <si>
    <t>Bat 2 Ecospace</t>
  </si>
  <si>
    <t>150 Avenue de l'espace</t>
  </si>
  <si>
    <t>EDP</t>
  </si>
  <si>
    <t>31990854859</t>
  </si>
  <si>
    <t>79938847500037</t>
  </si>
  <si>
    <t>601391</t>
  </si>
  <si>
    <t>06 87 53 11 15</t>
  </si>
  <si>
    <t>34 Boulevard SACCOMAN</t>
  </si>
  <si>
    <t>ESPACE DES POSSIBLES FORMATIONS</t>
  </si>
  <si>
    <t>93131755613</t>
  </si>
  <si>
    <t>84521006100014</t>
  </si>
  <si>
    <t>90440</t>
  </si>
  <si>
    <t>02325</t>
  </si>
  <si>
    <t>04 78 47 55 60</t>
  </si>
  <si>
    <t>Immeuble le Quatuor 3A</t>
  </si>
  <si>
    <t>8 Avenue Tony Garnier</t>
  </si>
  <si>
    <t>ESFORD LYON</t>
  </si>
  <si>
    <t>ESPACE DE FORMATION RECHERCHE DEVELOPPEMENT</t>
  </si>
  <si>
    <t>82690533669</t>
  </si>
  <si>
    <t>34531156700068</t>
  </si>
  <si>
    <t>665101</t>
  </si>
  <si>
    <t>06 62 24 54 95</t>
  </si>
  <si>
    <t>27 Rue MAURICE FLANDIN</t>
  </si>
  <si>
    <t>EFHI</t>
  </si>
  <si>
    <t>ESPACE DE FORMATION HANDICAP ET INCLUSION</t>
  </si>
  <si>
    <t>84691761069</t>
  </si>
  <si>
    <t>88531327000021</t>
  </si>
  <si>
    <t>581320</t>
  </si>
  <si>
    <t>0262268435</t>
  </si>
  <si>
    <t>ZAC BEL AIR - BP 129</t>
  </si>
  <si>
    <t>4 bis Rue DE L'ETANG</t>
  </si>
  <si>
    <t>ESPACE COIFFURE FORMATION SAINT LOUIS</t>
  </si>
  <si>
    <t>ESPACE COIFFURE FORMATION</t>
  </si>
  <si>
    <t>98970072597</t>
  </si>
  <si>
    <t>34300924700051</t>
  </si>
  <si>
    <t>512552</t>
  </si>
  <si>
    <t>04 90 20 01 34</t>
  </si>
  <si>
    <t>42 Rue DES LICES</t>
  </si>
  <si>
    <t>ECRPF</t>
  </si>
  <si>
    <t>ESPACE CLINIQUE RECHERCHES PSY ET FORMATION</t>
  </si>
  <si>
    <t>93840123184</t>
  </si>
  <si>
    <t>39461439000018</t>
  </si>
  <si>
    <t>291146</t>
  </si>
  <si>
    <t>0326474211</t>
  </si>
  <si>
    <t>48 Rue DES ÉLUS</t>
  </si>
  <si>
    <t>ESPACE CLINIQUE FCL</t>
  </si>
  <si>
    <t>21510101351</t>
  </si>
  <si>
    <t>43246174700011</t>
  </si>
  <si>
    <t>623064</t>
  </si>
  <si>
    <t>04 72 76 50 48</t>
  </si>
  <si>
    <t>les jardins d'entreprise - Bât B3</t>
  </si>
  <si>
    <t>213 Rue de Gerland</t>
  </si>
  <si>
    <t>ESPACE CHEF - EXPERIANCE</t>
  </si>
  <si>
    <t>82691367169</t>
  </si>
  <si>
    <t>80469221800014</t>
  </si>
  <si>
    <t>448850</t>
  </si>
  <si>
    <t>01 48 53 79 09</t>
  </si>
  <si>
    <t>3 Rue Du Bearn</t>
  </si>
  <si>
    <t>CLIC 6</t>
  </si>
  <si>
    <t>ESPACE AUTONOMIE 6 DU VAL DE MARNE - CLIC 6</t>
  </si>
  <si>
    <t>11940816394</t>
  </si>
  <si>
    <t>50474624900029</t>
  </si>
  <si>
    <t>158021</t>
  </si>
  <si>
    <t>01 47 05 23 09</t>
  </si>
  <si>
    <t>10 Rue Lebouis</t>
  </si>
  <si>
    <t>ESPACE ANALYTIQUE</t>
  </si>
  <si>
    <t>11753382175</t>
  </si>
  <si>
    <t>40795072400036</t>
  </si>
  <si>
    <t>364800</t>
  </si>
  <si>
    <t>05 59 27 45 41</t>
  </si>
  <si>
    <t>RESIDENCE ALSALOR 4</t>
  </si>
  <si>
    <t>39 Boulevard D ALSACE LORRAINE</t>
  </si>
  <si>
    <t>ESPACE THERAPIES SYSTEMES</t>
  </si>
  <si>
    <t>ESPACE  THERAPIES SYSTEMES</t>
  </si>
  <si>
    <t>72640254464</t>
  </si>
  <si>
    <t>44475670400029</t>
  </si>
  <si>
    <t>546732</t>
  </si>
  <si>
    <t>04 95 04 30 98</t>
  </si>
  <si>
    <t>22 Rue MATHIEU STILLATI</t>
  </si>
  <si>
    <t>ESPACE</t>
  </si>
  <si>
    <t>ESPACE -  ESPACE DE SOUTIEN AUX PROF DE L'ACCUEIL ET DU CONSEIL AUX ETRANGERS</t>
  </si>
  <si>
    <t>93131613113</t>
  </si>
  <si>
    <t>43362032500012</t>
  </si>
  <si>
    <t>598513</t>
  </si>
  <si>
    <t>0472530478</t>
  </si>
  <si>
    <t>8 Rue Maryse Bastié</t>
  </si>
  <si>
    <t>ESOOP ECOTEV</t>
  </si>
  <si>
    <t>84691613569</t>
  </si>
  <si>
    <t>84226804700011</t>
  </si>
  <si>
    <t>558242</t>
  </si>
  <si>
    <t>04 91 73 26 82</t>
  </si>
  <si>
    <t>20 Allée TURCAT MERY</t>
  </si>
  <si>
    <t>ESMS CONSEIL</t>
  </si>
  <si>
    <t>93131054713</t>
  </si>
  <si>
    <t>42508482900034</t>
  </si>
  <si>
    <t>585245</t>
  </si>
  <si>
    <t>0320733804</t>
  </si>
  <si>
    <t>27 Boulevard DU GENERAL LECLERC</t>
  </si>
  <si>
    <t>ESMOD ROUBAIX</t>
  </si>
  <si>
    <t>ESMOD INTERNATIONAL</t>
  </si>
  <si>
    <t>11750019575</t>
  </si>
  <si>
    <t>57213507700103</t>
  </si>
  <si>
    <t>656379</t>
  </si>
  <si>
    <t>05 62 11 60 60</t>
  </si>
  <si>
    <t>21 Chemin DE LA PYRAMIDE</t>
  </si>
  <si>
    <t>ESM MURET DU CMAR OCCITANIE</t>
  </si>
  <si>
    <t>ESM MURET DE LA CHAMBRE DE METIERS ET DE L'ARTISANAT DE REGION OCCITANIE</t>
  </si>
  <si>
    <t>76311030031</t>
  </si>
  <si>
    <t>13002793100141</t>
  </si>
  <si>
    <t>405851</t>
  </si>
  <si>
    <t>04 78 28 39 56</t>
  </si>
  <si>
    <t>29 Quai Gailleton</t>
  </si>
  <si>
    <t>ESL EDUCATION SAS FRANCE LYON</t>
  </si>
  <si>
    <t>ESL EDUCATION SAS FRANCE</t>
  </si>
  <si>
    <t>82691045969</t>
  </si>
  <si>
    <t>50849670000065</t>
  </si>
  <si>
    <t>671393</t>
  </si>
  <si>
    <t>05 40 24 66 35</t>
  </si>
  <si>
    <t>9 Cours Du Chapeau Rouge</t>
  </si>
  <si>
    <t>ESL EDUCATION SAS FRANCE BORDEAUX</t>
  </si>
  <si>
    <t>50849670000115</t>
  </si>
  <si>
    <t>586160</t>
  </si>
  <si>
    <t>09 70 40 50 51</t>
  </si>
  <si>
    <t>PARIS 17ème</t>
  </si>
  <si>
    <t>150 Rue LEGENDRE</t>
  </si>
  <si>
    <t>ESKILLS.NET SARL</t>
  </si>
  <si>
    <t>11754598975</t>
  </si>
  <si>
    <t>52442812500016</t>
  </si>
  <si>
    <t>579397</t>
  </si>
  <si>
    <t>01 45 98 34 02</t>
  </si>
  <si>
    <t>94440 VILLECRESNES</t>
  </si>
  <si>
    <t>15 Rue DE LA TOURNELLE</t>
  </si>
  <si>
    <t>ESKENAZY JOSEPH</t>
  </si>
  <si>
    <t>11940753194</t>
  </si>
  <si>
    <t>33049269500052</t>
  </si>
  <si>
    <t>633847</t>
  </si>
  <si>
    <t>AVENUE GALILEE BP10024</t>
  </si>
  <si>
    <t>ESIGELEC TECHNOPOLE DU MADRILLET</t>
  </si>
  <si>
    <t>ESIGELEC</t>
  </si>
  <si>
    <t>28760543976</t>
  </si>
  <si>
    <t>41370111100028</t>
  </si>
  <si>
    <t>645898</t>
  </si>
  <si>
    <t>04 67 10 57 56</t>
  </si>
  <si>
    <t>140 Rue robert koch</t>
  </si>
  <si>
    <t>ESICAD ISCOM MONTPELLIER</t>
  </si>
  <si>
    <t>ESICAD ISCOM IPAC BACHELOR FACTORY WIN DE LA COMPAGNIE DE FORMATION</t>
  </si>
  <si>
    <t>32922456200655</t>
  </si>
  <si>
    <t>636599</t>
  </si>
  <si>
    <t>01 71 06 30 30</t>
  </si>
  <si>
    <t>20 ter Rue DE BEZONS</t>
  </si>
  <si>
    <t>ESI BUSINESS EXECUTIVE</t>
  </si>
  <si>
    <t>11921554492</t>
  </si>
  <si>
    <t>48448287200021</t>
  </si>
  <si>
    <t>22196</t>
  </si>
  <si>
    <t>05187</t>
  </si>
  <si>
    <t>03 89 66 09 01</t>
  </si>
  <si>
    <t>15 Avenue Clémenceau</t>
  </si>
  <si>
    <t>ESGM MANAGEMENT</t>
  </si>
  <si>
    <t>42680098268</t>
  </si>
  <si>
    <t>32860407900041</t>
  </si>
  <si>
    <t>634177</t>
  </si>
  <si>
    <t>59 Rue NATIONALE</t>
  </si>
  <si>
    <t>ESGCV-IICP</t>
  </si>
  <si>
    <t>11755049075</t>
  </si>
  <si>
    <t>75253547600218</t>
  </si>
  <si>
    <t>664418</t>
  </si>
  <si>
    <t>04 42 20 62 06</t>
  </si>
  <si>
    <t>384 Avenue du  club hippique</t>
  </si>
  <si>
    <t>ESGCV AIX EN PROVENCE</t>
  </si>
  <si>
    <t>ESGCV - MERKURE BUSINESS SCHOOL</t>
  </si>
  <si>
    <t>75253547600382</t>
  </si>
  <si>
    <t>632016</t>
  </si>
  <si>
    <t>Batiment C - Zac des 3 Lions</t>
  </si>
  <si>
    <t>27 Rue JAMES WATTA</t>
  </si>
  <si>
    <t>ESGCV TOURS</t>
  </si>
  <si>
    <t>ESGCV</t>
  </si>
  <si>
    <t>75253547600317</t>
  </si>
  <si>
    <t>529862</t>
  </si>
  <si>
    <t>02 30 96 35 46</t>
  </si>
  <si>
    <t>5 Boulevard Rene Laennec</t>
  </si>
  <si>
    <t>ESGCV RENNES</t>
  </si>
  <si>
    <t>75253547600150</t>
  </si>
  <si>
    <t>487818</t>
  </si>
  <si>
    <t>01 43 55 80 13</t>
  </si>
  <si>
    <t>35 Avenue Philippe Auguste</t>
  </si>
  <si>
    <t>ESGCV PARIS</t>
  </si>
  <si>
    <t>75253547600325</t>
  </si>
  <si>
    <t>659691</t>
  </si>
  <si>
    <t>02 85 67 14 41</t>
  </si>
  <si>
    <t>5 - 7 Route DE LA JONELIERE</t>
  </si>
  <si>
    <t>ESGCV NANTES</t>
  </si>
  <si>
    <t>75253547600572</t>
  </si>
  <si>
    <t>513970</t>
  </si>
  <si>
    <t>04 67 91 31 41</t>
  </si>
  <si>
    <t>ZAC HIPPOCRATE - CS 90781</t>
  </si>
  <si>
    <t>349 Rue DE LA CAVALADE</t>
  </si>
  <si>
    <t>ESGCV MONTPELLIER</t>
  </si>
  <si>
    <t>75253547600283</t>
  </si>
  <si>
    <t>599293</t>
  </si>
  <si>
    <t>0561397011</t>
  </si>
  <si>
    <t>Campus Enova</t>
  </si>
  <si>
    <t>505 Rue JEAN ROSTAND</t>
  </si>
  <si>
    <t>ESGCV LABEGE</t>
  </si>
  <si>
    <t>75253547600366</t>
  </si>
  <si>
    <t>678727</t>
  </si>
  <si>
    <t>01 86 47 29 94</t>
  </si>
  <si>
    <t>70 GALERIE DES DAMIERS</t>
  </si>
  <si>
    <t>ESGCV COURBEVOIE</t>
  </si>
  <si>
    <t>75253547600481</t>
  </si>
  <si>
    <t>521577</t>
  </si>
  <si>
    <t>05 56 12 81 82</t>
  </si>
  <si>
    <t>Bassin à flots - BAT G3</t>
  </si>
  <si>
    <t>20 Quai Lawton</t>
  </si>
  <si>
    <t>ESGCV BORDEAUX</t>
  </si>
  <si>
    <t>75253547600309</t>
  </si>
  <si>
    <t>679355</t>
  </si>
  <si>
    <t>06 09 75 00 58</t>
  </si>
  <si>
    <t>241 Chemin De La Bosquette</t>
  </si>
  <si>
    <t>ESEV</t>
  </si>
  <si>
    <t>93830775283</t>
  </si>
  <si>
    <t>98065718300011</t>
  </si>
  <si>
    <t>648772</t>
  </si>
  <si>
    <t>73610 ATTIGNAT ONCIN</t>
  </si>
  <si>
    <t>373 Route du Chef-Lieu</t>
  </si>
  <si>
    <t>E-SENSIEL</t>
  </si>
  <si>
    <t>84730254173</t>
  </si>
  <si>
    <t>91264061200012</t>
  </si>
  <si>
    <t>667924</t>
  </si>
  <si>
    <t>06 49 51 03 75</t>
  </si>
  <si>
    <t>59282 DOUCHY LES MINES</t>
  </si>
  <si>
    <t>4 Avenue Julien RENARD</t>
  </si>
  <si>
    <t>ESE FORMATION</t>
  </si>
  <si>
    <t>32591058659</t>
  </si>
  <si>
    <t>89769128300013</t>
  </si>
  <si>
    <t>655077</t>
  </si>
  <si>
    <t>02 72 25 69 80</t>
  </si>
  <si>
    <t>16 Rue DE LA RAINIERE</t>
  </si>
  <si>
    <t>ESDM NANTES</t>
  </si>
  <si>
    <t>ESDM</t>
  </si>
  <si>
    <t>52440900744</t>
  </si>
  <si>
    <t>88985965800029</t>
  </si>
  <si>
    <t>526150</t>
  </si>
  <si>
    <t>0034915894500</t>
  </si>
  <si>
    <t>42 Rue NURIA</t>
  </si>
  <si>
    <t>EUF DE LA ONCE</t>
  </si>
  <si>
    <t>ESCUELA UNIVERSITARIA FISIOTERAPIA DE LA ONCE</t>
  </si>
  <si>
    <t>533944</t>
  </si>
  <si>
    <t>34 93 207 56 19</t>
  </si>
  <si>
    <t>Avda Diagonal 333, 3°-1ª</t>
  </si>
  <si>
    <t>ELP</t>
  </si>
  <si>
    <t>ESCUELA LACANIANA DE PSICOANALISIS DEL CAMPO FREUDIANO</t>
  </si>
  <si>
    <t>634931</t>
  </si>
  <si>
    <t>05150 MOYDANS</t>
  </si>
  <si>
    <t>Le mas des gres</t>
  </si>
  <si>
    <t>Route de Nyons</t>
  </si>
  <si>
    <t>E-SCOP</t>
  </si>
  <si>
    <t>93050072405</t>
  </si>
  <si>
    <t>47980763800024</t>
  </si>
  <si>
    <t>614841</t>
  </si>
  <si>
    <t>34 942 801 648</t>
  </si>
  <si>
    <t>Avinguda de la Generalitat</t>
  </si>
  <si>
    <t>04/09/2020</t>
  </si>
  <si>
    <t>EUG</t>
  </si>
  <si>
    <t>ESCOLES UNIVERSITARIES GIMBERNAT I TOMAS CERDA</t>
  </si>
  <si>
    <t>592092</t>
  </si>
  <si>
    <t>34 977 448 093</t>
  </si>
  <si>
    <t>ESPAGNE - AMPOSTA</t>
  </si>
  <si>
    <t>CIÈNCIES DE L'ACTIVITAT FÍSICA I L'ESPORT (CAFE)</t>
  </si>
  <si>
    <t>C. Sebastià Joan Arbó, 2</t>
  </si>
  <si>
    <t>22/11/2018</t>
  </si>
  <si>
    <t>EUSES TERRES DE L'EBRE</t>
  </si>
  <si>
    <t>ESCOLA UNIVERSITARIA DE LA SALUT I LESPORT - CAMPUS DE TERRES DE LEBRE</t>
  </si>
  <si>
    <t>632260</t>
  </si>
  <si>
    <t>carré jaude1</t>
  </si>
  <si>
    <t>20 Rue barriere de jaude</t>
  </si>
  <si>
    <t>ESCO WESFORD</t>
  </si>
  <si>
    <t>83630409563</t>
  </si>
  <si>
    <t>51941211800043</t>
  </si>
  <si>
    <t>617313</t>
  </si>
  <si>
    <t>09 54 31 30 51</t>
  </si>
  <si>
    <t>2 bis Rue GAMBETTA</t>
  </si>
  <si>
    <t>ESCALE FORMATION COACHING</t>
  </si>
  <si>
    <t>11770659077</t>
  </si>
  <si>
    <t>84471374300012</t>
  </si>
  <si>
    <t>430286</t>
  </si>
  <si>
    <t>04725</t>
  </si>
  <si>
    <t>01 44 52 80 47</t>
  </si>
  <si>
    <t>ESCALE</t>
  </si>
  <si>
    <t>11754520075</t>
  </si>
  <si>
    <t>51975629000010</t>
  </si>
  <si>
    <t>564333</t>
  </si>
  <si>
    <t>04 58 00 54 10</t>
  </si>
  <si>
    <t>38190 VILLARD BONNOT</t>
  </si>
  <si>
    <t>PEPINIERE D'ENTREPRISES BERGES 300</t>
  </si>
  <si>
    <t>Avenue des papeteries</t>
  </si>
  <si>
    <t>ESCADRONE VILLARD BONNOT</t>
  </si>
  <si>
    <t>ESCADRONE</t>
  </si>
  <si>
    <t>82380595838</t>
  </si>
  <si>
    <t>80750054100022</t>
  </si>
  <si>
    <t>657657</t>
  </si>
  <si>
    <t>445 RUE LAVOSIER BAT B</t>
  </si>
  <si>
    <t>80750054100030</t>
  </si>
  <si>
    <t>639540</t>
  </si>
  <si>
    <t>06 62 96 70 20</t>
  </si>
  <si>
    <t>124 Rue du Docteur Albert Barraud</t>
  </si>
  <si>
    <t>ESCAAD BORDEAUX</t>
  </si>
  <si>
    <t>ESCAAD - MJM GRAPHIC DESIGN</t>
  </si>
  <si>
    <t>75331147433</t>
  </si>
  <si>
    <t>82164325100019</t>
  </si>
  <si>
    <t>654747</t>
  </si>
  <si>
    <t>04 57 41 59 47</t>
  </si>
  <si>
    <t>18 Rue DU VAL VERT</t>
  </si>
  <si>
    <t>ESCA ANNECY</t>
  </si>
  <si>
    <t>ESCA ECOLE SUPERIEURE DE COMMERCE D'ANNECY</t>
  </si>
  <si>
    <t>84740355674</t>
  </si>
  <si>
    <t>83874721000014</t>
  </si>
  <si>
    <t>634384</t>
  </si>
  <si>
    <t>2 Avenue DE PROVENCE</t>
  </si>
  <si>
    <t>ESC FORCE OUEST BREST</t>
  </si>
  <si>
    <t>ESC FORCE OUEST</t>
  </si>
  <si>
    <t>53290884929</t>
  </si>
  <si>
    <t>81263551400019</t>
  </si>
  <si>
    <t>576712</t>
  </si>
  <si>
    <t>29 Rue SAMBIN</t>
  </si>
  <si>
    <t>ESC DIJON BOURGOGNE</t>
  </si>
  <si>
    <t>27210368521</t>
  </si>
  <si>
    <t>82394575300015</t>
  </si>
  <si>
    <t>478386</t>
  </si>
  <si>
    <t>05 61 87 68 34</t>
  </si>
  <si>
    <t>31310 RIEUX VOLVESTRE</t>
  </si>
  <si>
    <t>Quartier DU MARFAUT</t>
  </si>
  <si>
    <t>ESAT FOYER RIEUX VOLVESTRE</t>
  </si>
  <si>
    <t>26310118000028</t>
  </si>
  <si>
    <t>587606</t>
  </si>
  <si>
    <t>05 65 73 57 91</t>
  </si>
  <si>
    <t>PARC D ACTIVITES DE LA GINESTE</t>
  </si>
  <si>
    <t>227 Rue PIERRE CARRERE</t>
  </si>
  <si>
    <t>E-SANTEFORMATION</t>
  </si>
  <si>
    <t>76120089012</t>
  </si>
  <si>
    <t>83497649000021</t>
  </si>
  <si>
    <t>641390</t>
  </si>
  <si>
    <t>03 20 33 44 34</t>
  </si>
  <si>
    <t>41 Rue d'Amiens</t>
  </si>
  <si>
    <t>ESAL</t>
  </si>
  <si>
    <t>ESAL - MJM GRAPHIC DESIGN</t>
  </si>
  <si>
    <t>32590933859</t>
  </si>
  <si>
    <t>82188863300012</t>
  </si>
  <si>
    <t>191437</t>
  </si>
  <si>
    <t>02 41 30 65 15</t>
  </si>
  <si>
    <t>49450 SEVREMOINE</t>
  </si>
  <si>
    <t>2 Rue des Alouettes</t>
  </si>
  <si>
    <t>25/06/2014</t>
  </si>
  <si>
    <t>ERVE PHILIPPE IGS FORMATION</t>
  </si>
  <si>
    <t>ERVE PHILIPPE  INCENDIE GESTES POSTURES SECOURISME</t>
  </si>
  <si>
    <t>52490242349</t>
  </si>
  <si>
    <t>50025417200025</t>
  </si>
  <si>
    <t>584964</t>
  </si>
  <si>
    <t>01 55 60 20 90</t>
  </si>
  <si>
    <t>41 Rue LAFAYETTE</t>
  </si>
  <si>
    <t>ERUDIA CONSEIL EN DEVELOPPEMENT PLURIEL</t>
  </si>
  <si>
    <t>11754673575</t>
  </si>
  <si>
    <t>41484072800045</t>
  </si>
  <si>
    <t>629182</t>
  </si>
  <si>
    <t>07 85 92 78 88</t>
  </si>
  <si>
    <t>68500 ISSENHEIM</t>
  </si>
  <si>
    <t>16 Rue DE CERNAY</t>
  </si>
  <si>
    <t>ERTC CENTER</t>
  </si>
  <si>
    <t>44680300568</t>
  </si>
  <si>
    <t>85006284500019</t>
  </si>
  <si>
    <t>684831</t>
  </si>
  <si>
    <t>02 55 99 45 63</t>
  </si>
  <si>
    <t>2 bis Rue Henri Duvillard</t>
  </si>
  <si>
    <t>ERROL</t>
  </si>
  <si>
    <t>24450396345</t>
  </si>
  <si>
    <t>90103716800027</t>
  </si>
  <si>
    <t>590861</t>
  </si>
  <si>
    <t>08113</t>
  </si>
  <si>
    <t>06 18 97 52 50</t>
  </si>
  <si>
    <t>305 Rue PARADIS</t>
  </si>
  <si>
    <t>ERON</t>
  </si>
  <si>
    <t>93131652513</t>
  </si>
  <si>
    <t>82480285400011</t>
  </si>
  <si>
    <t>646866</t>
  </si>
  <si>
    <t>06 21 17 03 11</t>
  </si>
  <si>
    <t>189 quater Avenue de l'EPINETTE</t>
  </si>
  <si>
    <t>E.ROGIER</t>
  </si>
  <si>
    <t>72330868033</t>
  </si>
  <si>
    <t>75066078900033</t>
  </si>
  <si>
    <t>625668</t>
  </si>
  <si>
    <t>01 55 61 19 99</t>
  </si>
  <si>
    <t>1 Place des saisons</t>
  </si>
  <si>
    <t>ERNST &amp; YOUNG</t>
  </si>
  <si>
    <t>ERNST &amp; YOUNG - SOCIETE D'AVOCATS</t>
  </si>
  <si>
    <t>11921548492</t>
  </si>
  <si>
    <t>44868378900219</t>
  </si>
  <si>
    <t>628657</t>
  </si>
  <si>
    <t>49 7445 8501-45</t>
  </si>
  <si>
    <t>ALLEMAGNE - PFALZGRAFENWEILER</t>
  </si>
  <si>
    <t>3 SIEMENSSTRASSE</t>
  </si>
  <si>
    <t>ERKODENT ERICH KOPP GMBH</t>
  </si>
  <si>
    <t>213585</t>
  </si>
  <si>
    <t>04 75 41 81 41</t>
  </si>
  <si>
    <t>ZA LA SAVINE</t>
  </si>
  <si>
    <t>116 Rue MARC SEGUIN</t>
  </si>
  <si>
    <t>ERIVAL INGENIERIE</t>
  </si>
  <si>
    <t>82070012107</t>
  </si>
  <si>
    <t>44101164000022</t>
  </si>
  <si>
    <t>541400</t>
  </si>
  <si>
    <t>32 61 32 90 95</t>
  </si>
  <si>
    <t>BELGIQUE - JAMOIGNE</t>
  </si>
  <si>
    <t>29 DE LA TANNERIE</t>
  </si>
  <si>
    <t>ERIC VERLAINE</t>
  </si>
  <si>
    <t>69103</t>
  </si>
  <si>
    <t>02212</t>
  </si>
  <si>
    <t>05 61 52 31 34</t>
  </si>
  <si>
    <t>28 Rue DE LA POMME</t>
  </si>
  <si>
    <t>INSTITUT D'ETUDES DE LA FAMILLE</t>
  </si>
  <si>
    <t>ERIC TRAPPENIERS INSTITUT D'ETUDES DE LA FAMILLE</t>
  </si>
  <si>
    <t>73310457231</t>
  </si>
  <si>
    <t>48215503300012</t>
  </si>
  <si>
    <t>604768</t>
  </si>
  <si>
    <t>06 01 29 94 02</t>
  </si>
  <si>
    <t>30 Rue DU GENERAL LECLERC</t>
  </si>
  <si>
    <t>ERGOTHERAPEUTES &amp; CO</t>
  </si>
  <si>
    <t>24370387137</t>
  </si>
  <si>
    <t>83390567200014</t>
  </si>
  <si>
    <t>341629</t>
  </si>
  <si>
    <t>01953</t>
  </si>
  <si>
    <t>03 25 88 13 08</t>
  </si>
  <si>
    <t>52140 RANCONNIERES</t>
  </si>
  <si>
    <t>20 Rue MARIOTTE</t>
  </si>
  <si>
    <t>ERGOTEAM FRANCE</t>
  </si>
  <si>
    <t>21520022852</t>
  </si>
  <si>
    <t>48377526800012</t>
  </si>
  <si>
    <t>598422</t>
  </si>
  <si>
    <t>01 45 44 44 66</t>
  </si>
  <si>
    <t>103 Rue DE SEVRES</t>
  </si>
  <si>
    <t>ERGOS CONCEPT</t>
  </si>
  <si>
    <t>11753452175</t>
  </si>
  <si>
    <t>43284542800015</t>
  </si>
  <si>
    <t>419151</t>
  </si>
  <si>
    <t>04 79 25 08 07</t>
  </si>
  <si>
    <t>LE PARADIS</t>
  </si>
  <si>
    <t>177 Avenue DE LA BOISSE</t>
  </si>
  <si>
    <t>ERGOS</t>
  </si>
  <si>
    <t>82730041373</t>
  </si>
  <si>
    <t>35016654200034</t>
  </si>
  <si>
    <t>559362</t>
  </si>
  <si>
    <t>0148570468</t>
  </si>
  <si>
    <t>47 bis Rue Edouard Vaillant</t>
  </si>
  <si>
    <t>ERGORYTHME</t>
  </si>
  <si>
    <t>11940638594</t>
  </si>
  <si>
    <t>44961927900010</t>
  </si>
  <si>
    <t>564680</t>
  </si>
  <si>
    <t>07 82 93 87 20</t>
  </si>
  <si>
    <t>68280 LOGELHEIM</t>
  </si>
  <si>
    <t>2 Rue des Pommiers</t>
  </si>
  <si>
    <t>ERGOPERFORMANCE</t>
  </si>
  <si>
    <t>44680293568</t>
  </si>
  <si>
    <t>85026128000018</t>
  </si>
  <si>
    <t>551442</t>
  </si>
  <si>
    <t>05 61 47 52 46</t>
  </si>
  <si>
    <t>78 Chemin DES SEPT DENIERS</t>
  </si>
  <si>
    <t>ERGONOVA FORMATION</t>
  </si>
  <si>
    <t>73310800331</t>
  </si>
  <si>
    <t>81226562700016</t>
  </si>
  <si>
    <t>663086</t>
  </si>
  <si>
    <t>42 Avenue DE L'EUROPE</t>
  </si>
  <si>
    <t>ERGONOMIE EQUESTRE</t>
  </si>
  <si>
    <t>76810157681</t>
  </si>
  <si>
    <t>84227690900020</t>
  </si>
  <si>
    <t>612248</t>
  </si>
  <si>
    <t>03 20 79 72 17</t>
  </si>
  <si>
    <t>59320 ENNETIERES EN WEPPES</t>
  </si>
  <si>
    <t>3 Rue DE LA PEDRIERE</t>
  </si>
  <si>
    <t>ERGONOMIE ET DESIGN</t>
  </si>
  <si>
    <t>ERGONOMIE &amp; DESIGN</t>
  </si>
  <si>
    <t>31590715159</t>
  </si>
  <si>
    <t>48188941800028</t>
  </si>
  <si>
    <t>490544</t>
  </si>
  <si>
    <t>02 51 41 28 39</t>
  </si>
  <si>
    <t>26 Rue de Chanzy</t>
  </si>
  <si>
    <t>ERGONE BILAN</t>
  </si>
  <si>
    <t>52850132285</t>
  </si>
  <si>
    <t>49836760600031</t>
  </si>
  <si>
    <t>264520</t>
  </si>
  <si>
    <t>04532</t>
  </si>
  <si>
    <t>01 45 11 15 50</t>
  </si>
  <si>
    <t>1 Place URANIE</t>
  </si>
  <si>
    <t>ERGONALLIANCE</t>
  </si>
  <si>
    <t>11940558294</t>
  </si>
  <si>
    <t>42985955600020</t>
  </si>
  <si>
    <t>475350</t>
  </si>
  <si>
    <t>13 Avenue BARTHELEMY THIMONNIER</t>
  </si>
  <si>
    <t>ERGO NETT</t>
  </si>
  <si>
    <t>82691249869</t>
  </si>
  <si>
    <t>78986795900015</t>
  </si>
  <si>
    <t>370850</t>
  </si>
  <si>
    <t>02783</t>
  </si>
  <si>
    <t>02 43 79 90 20</t>
  </si>
  <si>
    <t>72700 ALLONNES</t>
  </si>
  <si>
    <t>12 Hameau du Maine</t>
  </si>
  <si>
    <t>ERGO FORM</t>
  </si>
  <si>
    <t>52720122472</t>
  </si>
  <si>
    <t>50077774300021</t>
  </si>
  <si>
    <t>521796</t>
  </si>
  <si>
    <t>02 31 75 04 19</t>
  </si>
  <si>
    <t>PERICENTRE 4</t>
  </si>
  <si>
    <t>147 Rue DE LA DELIVRANDE</t>
  </si>
  <si>
    <t>ERFAN NORMANDIE FFN</t>
  </si>
  <si>
    <t>ERFAN NORMANDIE FEDERATION FRANCAISE DE NATATION</t>
  </si>
  <si>
    <t>25140188814</t>
  </si>
  <si>
    <t>34851704600044</t>
  </si>
  <si>
    <t>620889</t>
  </si>
  <si>
    <t>09089</t>
  </si>
  <si>
    <t>04 84 91 12 30</t>
  </si>
  <si>
    <t>33 Avenue DE HAMBOURG</t>
  </si>
  <si>
    <t>EREVO</t>
  </si>
  <si>
    <t>EREVO SAS</t>
  </si>
  <si>
    <t>93131752313</t>
  </si>
  <si>
    <t>84396012100013</t>
  </si>
  <si>
    <t>651801</t>
  </si>
  <si>
    <t>06 74 68 09 05</t>
  </si>
  <si>
    <t>13 Rue Brossay St Marc</t>
  </si>
  <si>
    <t>ERE COACHING ET HYPNOSE</t>
  </si>
  <si>
    <t>53351139235</t>
  </si>
  <si>
    <t>89205334900015</t>
  </si>
  <si>
    <t>585970</t>
  </si>
  <si>
    <t>31 010 704 17 41</t>
  </si>
  <si>
    <t>40 Dr. Molewaterplein</t>
  </si>
  <si>
    <t>20/06/2018</t>
  </si>
  <si>
    <t>ERASMUS MC</t>
  </si>
  <si>
    <t>ERASMUS UNIVERSITAIR MEDISCH CENTRUM</t>
  </si>
  <si>
    <t>586262</t>
  </si>
  <si>
    <t>09 80 43 29 12</t>
  </si>
  <si>
    <t>28 Boulevard Raymond Poincare</t>
  </si>
  <si>
    <t>ERASMUS ECOLE DE CONDUITE</t>
  </si>
  <si>
    <t>53351027935</t>
  </si>
  <si>
    <t>75158307100012</t>
  </si>
  <si>
    <t>366948</t>
  </si>
  <si>
    <t>05 63 20 75 49</t>
  </si>
  <si>
    <t>70 Avenue DU DANEMARK</t>
  </si>
  <si>
    <t>ERACH HUMAN FORMATIONS</t>
  </si>
  <si>
    <t>73820028782</t>
  </si>
  <si>
    <t>43006003800055</t>
  </si>
  <si>
    <t>614749</t>
  </si>
  <si>
    <t>81 Rue DE FRANCE</t>
  </si>
  <si>
    <t>ER RAFIK GUYET KHATY</t>
  </si>
  <si>
    <t>ER RAFIK GUYET KHATY - CLETA FORMATION ET CONSEIL</t>
  </si>
  <si>
    <t>93060858606</t>
  </si>
  <si>
    <t>52792139900038</t>
  </si>
  <si>
    <t>205928</t>
  </si>
  <si>
    <t>06 81 05 08 92</t>
  </si>
  <si>
    <t>HARAS DES TEMPLIERS</t>
  </si>
  <si>
    <t>Chemin DE LIGNANE</t>
  </si>
  <si>
    <t>EQUUS HANDICAP ET CHEVAL</t>
  </si>
  <si>
    <t>93130401513</t>
  </si>
  <si>
    <t>34987121000028</t>
  </si>
  <si>
    <t>642642</t>
  </si>
  <si>
    <t>EQUIVALENCE SARL</t>
  </si>
  <si>
    <t>93060727606</t>
  </si>
  <si>
    <t>34921510300038</t>
  </si>
  <si>
    <t>352445</t>
  </si>
  <si>
    <t>03 83 31 32 85</t>
  </si>
  <si>
    <t>54610 LIXIERES</t>
  </si>
  <si>
    <t>BELLEAU</t>
  </si>
  <si>
    <t>Ferme de Mange-Seille</t>
  </si>
  <si>
    <t>EQUIT AIDE LORRAINE</t>
  </si>
  <si>
    <t>EQUIT AIDE HANDI CHEVAL LORRAINE</t>
  </si>
  <si>
    <t>41540251254</t>
  </si>
  <si>
    <t>43170010300028</t>
  </si>
  <si>
    <t>657992</t>
  </si>
  <si>
    <t>06 16 81 28 00</t>
  </si>
  <si>
    <t>1649 CHEMIN DE LA FORET VERTE</t>
  </si>
  <si>
    <t>EQUISENS</t>
  </si>
  <si>
    <t>28760627576</t>
  </si>
  <si>
    <t>89455101900017</t>
  </si>
  <si>
    <t>584307</t>
  </si>
  <si>
    <t>06 82 37 83 43</t>
  </si>
  <si>
    <t>06510 LE BROC</t>
  </si>
  <si>
    <t>169 Route De Sainte-Marguerite</t>
  </si>
  <si>
    <t>EQUIPHYSIO FORMATION</t>
  </si>
  <si>
    <t>93061029106</t>
  </si>
  <si>
    <t>79143514200033</t>
  </si>
  <si>
    <t>564217</t>
  </si>
  <si>
    <t>09 66 95 38 49</t>
  </si>
  <si>
    <t>43 Rue AMELOT</t>
  </si>
  <si>
    <t>ENIPSE</t>
  </si>
  <si>
    <t>EQUIPE NATIONALE D INTERVENTION EN PREVENTION ET SANTE POUR LES ENTREPRISES</t>
  </si>
  <si>
    <t>11755499475</t>
  </si>
  <si>
    <t>38897174900063</t>
  </si>
  <si>
    <t>482020</t>
  </si>
  <si>
    <t>03 88 47 82 42  06 61 39 46 31</t>
  </si>
  <si>
    <t>32 B Rue DU MARECHAL JOFFRE</t>
  </si>
  <si>
    <t>EQUIPE ET DEVELOPPEMENT EST WINTZENHEIM</t>
  </si>
  <si>
    <t>42680221168</t>
  </si>
  <si>
    <t>50388622800025</t>
  </si>
  <si>
    <t>680904</t>
  </si>
  <si>
    <t>06 96 05 41 03</t>
  </si>
  <si>
    <t>55D Route DE MOUTTE</t>
  </si>
  <si>
    <t>EQUIP RH</t>
  </si>
  <si>
    <t>97970173697</t>
  </si>
  <si>
    <t>53354795600011</t>
  </si>
  <si>
    <t>187586</t>
  </si>
  <si>
    <t>05 94 28 22 35</t>
  </si>
  <si>
    <t>Centre commercial Katoury</t>
  </si>
  <si>
    <t>5 Rocade De Zephir</t>
  </si>
  <si>
    <t>EQUINOXE FORMATION</t>
  </si>
  <si>
    <t>96973018697</t>
  </si>
  <si>
    <t>41159185200073</t>
  </si>
  <si>
    <t>542416</t>
  </si>
  <si>
    <t>44 Boulevard DE SEBASTOPOL</t>
  </si>
  <si>
    <t>EQUILIBRES</t>
  </si>
  <si>
    <t>11754836975</t>
  </si>
  <si>
    <t>48133589100042</t>
  </si>
  <si>
    <t>646090</t>
  </si>
  <si>
    <t>06 14 23 39 49</t>
  </si>
  <si>
    <t>316 Avenue DE DUNKERQUE</t>
  </si>
  <si>
    <t>EQUILIBRE RH</t>
  </si>
  <si>
    <t>31590723159</t>
  </si>
  <si>
    <t>51824703600024</t>
  </si>
  <si>
    <t>483801</t>
  </si>
  <si>
    <t>02 32 30 22 56</t>
  </si>
  <si>
    <t>27190 LE FRESNE</t>
  </si>
  <si>
    <t>Lieu-dit LE QUENET</t>
  </si>
  <si>
    <t>EQUIFORMATION</t>
  </si>
  <si>
    <t>23270134327</t>
  </si>
  <si>
    <t>47814387800013</t>
  </si>
  <si>
    <t>636400</t>
  </si>
  <si>
    <t>33650 ST SELVE</t>
  </si>
  <si>
    <t>42 Route Des Graves</t>
  </si>
  <si>
    <t>EQUATIONS HUMAINES</t>
  </si>
  <si>
    <t>75331168433</t>
  </si>
  <si>
    <t>84489935100010</t>
  </si>
  <si>
    <t>663244</t>
  </si>
  <si>
    <t>06 36 22 76 32</t>
  </si>
  <si>
    <t>68350 BRUNSTATT DIDENHEIM</t>
  </si>
  <si>
    <t>15 Rue DES FRERES LUMIERES</t>
  </si>
  <si>
    <t>EQUANIME FORMATION</t>
  </si>
  <si>
    <t>44680330068</t>
  </si>
  <si>
    <t>91288447500019</t>
  </si>
  <si>
    <t>539697</t>
  </si>
  <si>
    <t>0240777548</t>
  </si>
  <si>
    <t>108 Rue du Port</t>
  </si>
  <si>
    <t>EQUALIS</t>
  </si>
  <si>
    <t>52440444244</t>
  </si>
  <si>
    <t>44979424700022</t>
  </si>
  <si>
    <t>597892</t>
  </si>
  <si>
    <t>09 50 41 56 01</t>
  </si>
  <si>
    <t>3 Boulevard Franchet D Esperey</t>
  </si>
  <si>
    <t>EPSYLONE LORIENT</t>
  </si>
  <si>
    <t>EPSYLONE</t>
  </si>
  <si>
    <t>53560933656</t>
  </si>
  <si>
    <t>81325810000029</t>
  </si>
  <si>
    <t>571325</t>
  </si>
  <si>
    <t>18 Rue DE DOMREMY</t>
  </si>
  <si>
    <t>EPSYLON</t>
  </si>
  <si>
    <t>28140305514</t>
  </si>
  <si>
    <t>82870600200015</t>
  </si>
  <si>
    <t>651606</t>
  </si>
  <si>
    <t>54 Rue des vignerons</t>
  </si>
  <si>
    <t>EPSYLOGUE</t>
  </si>
  <si>
    <t>11940852094</t>
  </si>
  <si>
    <t>79409218900016</t>
  </si>
  <si>
    <t>606066</t>
  </si>
  <si>
    <t>0667251297</t>
  </si>
  <si>
    <t>10 CLOS MERMOZ</t>
  </si>
  <si>
    <t>EPSYLHOM</t>
  </si>
  <si>
    <t>93131691213</t>
  </si>
  <si>
    <t>80267293100028</t>
  </si>
  <si>
    <t>497990</t>
  </si>
  <si>
    <t>03 60 12 34 86</t>
  </si>
  <si>
    <t>5 Rue PIERRE ROLLIN</t>
  </si>
  <si>
    <t>12/08/2014</t>
  </si>
  <si>
    <t>EPSOMS INTERCOM AMIENS GEZAINCOURT</t>
  </si>
  <si>
    <t>20001321700019</t>
  </si>
  <si>
    <t>619292</t>
  </si>
  <si>
    <t>03 87 03 02 87</t>
  </si>
  <si>
    <t>57790 LORQUIN</t>
  </si>
  <si>
    <t>Rue DE LA VIEILLE ROUTE</t>
  </si>
  <si>
    <t>EPSOLOR LORQUIN</t>
  </si>
  <si>
    <t>EPSOLOR</t>
  </si>
  <si>
    <t>20002649000017</t>
  </si>
  <si>
    <t>503885</t>
  </si>
  <si>
    <t>03 84 46 63 70</t>
  </si>
  <si>
    <t>90330 CHAUX</t>
  </si>
  <si>
    <t>CS 80002</t>
  </si>
  <si>
    <t>97 Grand Rue</t>
  </si>
  <si>
    <t>EPSMS LES EPARSES CHAUX</t>
  </si>
  <si>
    <t>26900002200021</t>
  </si>
  <si>
    <t>522960</t>
  </si>
  <si>
    <t>03 85 68 15 15</t>
  </si>
  <si>
    <t>71450 BLANZY</t>
  </si>
  <si>
    <t>ZI DE LA FIOLLE</t>
  </si>
  <si>
    <t>Rue BRULARD</t>
  </si>
  <si>
    <t>EPSMS LE VERNOY</t>
  </si>
  <si>
    <t>26710676300019</t>
  </si>
  <si>
    <t>567978</t>
  </si>
  <si>
    <t>85230 BOUIN</t>
  </si>
  <si>
    <t>Rue du Pays de Retz</t>
  </si>
  <si>
    <t>EPSMS LA MADELEINE</t>
  </si>
  <si>
    <t>EPSMS LA MADELEINE - FOYER ADULTES HANDICAPES LA MADELEINE</t>
  </si>
  <si>
    <t>26850262200015</t>
  </si>
  <si>
    <t>606881</t>
  </si>
  <si>
    <t>03 22 96 42 42</t>
  </si>
  <si>
    <t>80800 FOUILLOY</t>
  </si>
  <si>
    <t>52 Rue HYPPOLYTE NOIRET</t>
  </si>
  <si>
    <t>13/11/2019</t>
  </si>
  <si>
    <t>EPSMS EHPAD SENEOS FOUILLOY</t>
  </si>
  <si>
    <t>26800012200013</t>
  </si>
  <si>
    <t>74688</t>
  </si>
  <si>
    <t>01442</t>
  </si>
  <si>
    <t>02 97 02 39 39</t>
  </si>
  <si>
    <t>56850 CAUDAN</t>
  </si>
  <si>
    <t>Route DE PONT SCORFF</t>
  </si>
  <si>
    <t>EPSM JM CHARCOT CHS CHARCOT CAUDAN</t>
  </si>
  <si>
    <t>26560026200017</t>
  </si>
  <si>
    <t>16720</t>
  </si>
  <si>
    <t>02135</t>
  </si>
  <si>
    <t>0243435263</t>
  </si>
  <si>
    <t>20 Avenue du 19 mars 1962</t>
  </si>
  <si>
    <t>14/01/2016</t>
  </si>
  <si>
    <t>EPSM DE LA SARTHE</t>
  </si>
  <si>
    <t>52720107572</t>
  </si>
  <si>
    <t>26720106900015</t>
  </si>
  <si>
    <t>72916</t>
  </si>
  <si>
    <t>01531</t>
  </si>
  <si>
    <t>03 24 56 88 23</t>
  </si>
  <si>
    <t>1 Rue PIERRE HALLALI</t>
  </si>
  <si>
    <t>EPSM CH BELAIR</t>
  </si>
  <si>
    <t>EPSM CENTRE HOSPITALIER BELAIR</t>
  </si>
  <si>
    <t>26080492700010</t>
  </si>
  <si>
    <t>594428</t>
  </si>
  <si>
    <t>03 25 92 13 42</t>
  </si>
  <si>
    <t>10500 BRIENNE LE CHATEAU</t>
  </si>
  <si>
    <t>EPSM AUBE BRIENNE LE CHATEAU</t>
  </si>
  <si>
    <t>EPSM AUBE</t>
  </si>
  <si>
    <t>26100001200011</t>
  </si>
  <si>
    <t>562646</t>
  </si>
  <si>
    <t>0 6 60 49 06 40</t>
  </si>
  <si>
    <t>74500 AMPHION LES BAINS</t>
  </si>
  <si>
    <t>155 Rue DES HUTTINS</t>
  </si>
  <si>
    <t>EPSILON A L'ECOLE</t>
  </si>
  <si>
    <t>82740290474</t>
  </si>
  <si>
    <t>79922708700027</t>
  </si>
  <si>
    <t>605542</t>
  </si>
  <si>
    <t>961 70 585 757</t>
  </si>
  <si>
    <t>UNIVERSITE SAINT JOSEPH - Campus des Sciences Médicale</t>
  </si>
  <si>
    <t>Rue DE DAMAS</t>
  </si>
  <si>
    <t>EPSILON</t>
  </si>
  <si>
    <t>527634</t>
  </si>
  <si>
    <t>24 Cours Fénélon</t>
  </si>
  <si>
    <t>EPSECO MIX PERIGUEUX</t>
  </si>
  <si>
    <t>EPSECO MIX</t>
  </si>
  <si>
    <t>79811982200038</t>
  </si>
  <si>
    <t>647720</t>
  </si>
  <si>
    <t>09659</t>
  </si>
  <si>
    <t>04 91 22 51 47</t>
  </si>
  <si>
    <t>193 Rue DU ROUET</t>
  </si>
  <si>
    <t>EPSA</t>
  </si>
  <si>
    <t>EPSA - FREEFORMA</t>
  </si>
  <si>
    <t>93131785413</t>
  </si>
  <si>
    <t>84946932500013</t>
  </si>
  <si>
    <t>597491</t>
  </si>
  <si>
    <t>09 83 39 42 54</t>
  </si>
  <si>
    <t>14 Rue Jules Vanzuppe</t>
  </si>
  <si>
    <t>EPS ECOLE DE PREVENTION ET DE SECURITE</t>
  </si>
  <si>
    <t>11940951594</t>
  </si>
  <si>
    <t>83133872800015</t>
  </si>
  <si>
    <t>479901</t>
  </si>
  <si>
    <t>05 62 64 20 00</t>
  </si>
  <si>
    <t>Rue SAINT-LAURENT</t>
  </si>
  <si>
    <t>EPS LOMAGNE FLEURANCE</t>
  </si>
  <si>
    <t>EPS DE LOMAGNE FLEURANCE</t>
  </si>
  <si>
    <t>20002275400010</t>
  </si>
  <si>
    <t>669829</t>
  </si>
  <si>
    <t>02 31 36 20 40</t>
  </si>
  <si>
    <t>D112B</t>
  </si>
  <si>
    <t>Route du vallon</t>
  </si>
  <si>
    <t>EPMS MER ET BOCAGE GRAYE SUR MER</t>
  </si>
  <si>
    <t>EPMS MER ET BOCAGE</t>
  </si>
  <si>
    <t>20007714700011</t>
  </si>
  <si>
    <t>617751</t>
  </si>
  <si>
    <t>02 31 26 35 36</t>
  </si>
  <si>
    <t>14260 LES MONTS D AUNAY</t>
  </si>
  <si>
    <t>Rue de la Faucterie</t>
  </si>
  <si>
    <t>EPMS LA CLAIRIERE LES MONTS D AUNAY</t>
  </si>
  <si>
    <t>EPMS LA CLAIRIERE</t>
  </si>
  <si>
    <t>26140795100092</t>
  </si>
  <si>
    <t>504658</t>
  </si>
  <si>
    <t>01 64 25 20 34</t>
  </si>
  <si>
    <t>77610 MARLES EN BRIE</t>
  </si>
  <si>
    <t>23 bis Avenue DU GENERAL LECLERC</t>
  </si>
  <si>
    <t>12/11/2014</t>
  </si>
  <si>
    <t>EPMS FONDATION HARDY</t>
  </si>
  <si>
    <t>26770033400019</t>
  </si>
  <si>
    <t>289050</t>
  </si>
  <si>
    <t>01 41 12 96 07</t>
  </si>
  <si>
    <t>11 Avenue DES VIGNES</t>
  </si>
  <si>
    <t>EPM NUTRITION</t>
  </si>
  <si>
    <t>11921467892</t>
  </si>
  <si>
    <t>45149840600011</t>
  </si>
  <si>
    <t>494835</t>
  </si>
  <si>
    <t>0468640148</t>
  </si>
  <si>
    <t>66600 RIVESALTES</t>
  </si>
  <si>
    <t>1 Boulevard des Pyrénées</t>
  </si>
  <si>
    <t>CFPPA PYRENEES ROUSSILLON</t>
  </si>
  <si>
    <t>EPLEFPA PERPIGNAN-ROUSSILLON</t>
  </si>
  <si>
    <t>19660699000048</t>
  </si>
  <si>
    <t>483734</t>
  </si>
  <si>
    <t>0499232550</t>
  </si>
  <si>
    <t>CENTRE FORM PROF PROMO AGRICOLE HERAUL</t>
  </si>
  <si>
    <t>3324 Route DE MENDE</t>
  </si>
  <si>
    <t>EPLEFPA MONTPELLIER ORB HERAULT</t>
  </si>
  <si>
    <t>9134P567034</t>
  </si>
  <si>
    <t>19340128800082</t>
  </si>
  <si>
    <t>685410</t>
  </si>
  <si>
    <t>05 61 00 30 70</t>
  </si>
  <si>
    <t>Avenue De Toulouse 2 Route De Narbonne</t>
  </si>
  <si>
    <t>EPLEFPA LEGTA CASTANET TOLOSAN</t>
  </si>
  <si>
    <t>EPLEFPA LEGTA TOULOUSE AUZEVILLE - SIEGE SOCIAL</t>
  </si>
  <si>
    <t>7331P004431</t>
  </si>
  <si>
    <t>19311262000011</t>
  </si>
  <si>
    <t>669957</t>
  </si>
  <si>
    <t>03 25 30 58 00</t>
  </si>
  <si>
    <t>52000 CHAMARANDES CHOIGNES</t>
  </si>
  <si>
    <t>Rue Du Lycee</t>
  </si>
  <si>
    <t>EPLEFPA LEGTA HAUTE MARNE - CHAMARANDES CHOIGNES</t>
  </si>
  <si>
    <t>EPLEFPA LEGTA EDGARD PISANI DE LA HAUTE MARNE - SIEGE</t>
  </si>
  <si>
    <t>2152P001252</t>
  </si>
  <si>
    <t>19520727900017</t>
  </si>
  <si>
    <t>460126</t>
  </si>
  <si>
    <t>0555460200</t>
  </si>
  <si>
    <t>19250 MEYMAC</t>
  </si>
  <si>
    <t>Rue DE L'ECOLE FORESTIERE</t>
  </si>
  <si>
    <t>20/02/2019</t>
  </si>
  <si>
    <t>CENTRE DE FORMATION PROF PROMOTION AGRICOLE</t>
  </si>
  <si>
    <t>EPLEFPA HAUTE CORREZE - CFPPA MEYMAC</t>
  </si>
  <si>
    <t>7419P000819</t>
  </si>
  <si>
    <t>19190087700074</t>
  </si>
  <si>
    <t>224390</t>
  </si>
  <si>
    <t>01 30 87 18 40</t>
  </si>
  <si>
    <t>Route FORESTIERE DES PRINCESSES</t>
  </si>
  <si>
    <t>EPLEFPA DE SAINT GERMAIN EN LAYE CHAMBOURCY</t>
  </si>
  <si>
    <t>11788184678</t>
  </si>
  <si>
    <t>19780004800013</t>
  </si>
  <si>
    <t>685872</t>
  </si>
  <si>
    <t>02 99 45 14 45</t>
  </si>
  <si>
    <t>35140 ST AUBIN DU CORMIER</t>
  </si>
  <si>
    <t>LA LANDE DE LA RENCONTRE</t>
  </si>
  <si>
    <t>EPLEFPA DE SAINT AUBIN DU CORMIER</t>
  </si>
  <si>
    <t>EPLEFPA DE SAINT AUBIN DU CORMIER - SIEGE SOCIAL</t>
  </si>
  <si>
    <t>53351065735</t>
  </si>
  <si>
    <t>19350940300013</t>
  </si>
  <si>
    <t>151294</t>
  </si>
  <si>
    <t>0467983110</t>
  </si>
  <si>
    <t>15 Rue Victor Hugo</t>
  </si>
  <si>
    <t>APP PEZENAS</t>
  </si>
  <si>
    <t>EPLEFPA DE MONTPELLIER-ORB-HERAULT - ATELIER DE PEDAGOGIE PERSONNALISEE DE PEZENAS</t>
  </si>
  <si>
    <t>19340128800116</t>
  </si>
  <si>
    <t>664455</t>
  </si>
  <si>
    <t>02 96 28 41 12</t>
  </si>
  <si>
    <t>22230 MERDRIGNAC</t>
  </si>
  <si>
    <t>6 Rue Du Porhoet</t>
  </si>
  <si>
    <t>EPLEFPA DE MERDRIGNAC</t>
  </si>
  <si>
    <t>53220868722</t>
  </si>
  <si>
    <t>19221031800015</t>
  </si>
  <si>
    <t>158392</t>
  </si>
  <si>
    <t>05 53 40 47 40</t>
  </si>
  <si>
    <t>Route DE CASSENEUIL</t>
  </si>
  <si>
    <t>CFPPA DE L'EPLEFPA LOT ET GARONNE SAINTE LIVRADE SUR LOT</t>
  </si>
  <si>
    <t>EPLEFPA DE LOT ET GARONNE</t>
  </si>
  <si>
    <t>7247P005047</t>
  </si>
  <si>
    <t>19470019100050</t>
  </si>
  <si>
    <t>614373</t>
  </si>
  <si>
    <t>02 32 35 66 50</t>
  </si>
  <si>
    <t>27110 LE NEUBOURG</t>
  </si>
  <si>
    <t>Mesnils Sur Iton</t>
  </si>
  <si>
    <t>Domaine De Chambray Le Peuraud</t>
  </si>
  <si>
    <t>EPLEFPA DE L'EURE - CFPPA DE L'EURE SITE DE CHAMBRAY</t>
  </si>
  <si>
    <t>2327P001227</t>
  </si>
  <si>
    <t>19271016800068</t>
  </si>
  <si>
    <t>502340</t>
  </si>
  <si>
    <t>0241402130</t>
  </si>
  <si>
    <t>49260 MONTREUIL BELLAY</t>
  </si>
  <si>
    <t>Route DE MERON</t>
  </si>
  <si>
    <t>EPLEFPA CFPA EDGARD PISANI</t>
  </si>
  <si>
    <t>52490194249</t>
  </si>
  <si>
    <t>19490963600061</t>
  </si>
  <si>
    <t>226634</t>
  </si>
  <si>
    <t>0299730527</t>
  </si>
  <si>
    <t>35270 COMBOURG</t>
  </si>
  <si>
    <t>Avenue des palmiers</t>
  </si>
  <si>
    <t>EPLEFPA CPSA COMBOURG</t>
  </si>
  <si>
    <t>EPLEFPA CENTRE DE PROMOTION SOCIALE AGRICOLE COMBOURG</t>
  </si>
  <si>
    <t>5335P015535</t>
  </si>
  <si>
    <t>19350700100025</t>
  </si>
  <si>
    <t>484222</t>
  </si>
  <si>
    <t>0325401250</t>
  </si>
  <si>
    <t>10210 LES LOGES MARGUERON</t>
  </si>
  <si>
    <t>Rue des Etangs</t>
  </si>
  <si>
    <t>EPLEFPA</t>
  </si>
  <si>
    <t>EPL ENSEIGNEMENT FORMATION PROFESSIONNELLE AGRICOLE DE L'AUBE</t>
  </si>
  <si>
    <t>2110P000810</t>
  </si>
  <si>
    <t>19100687300092</t>
  </si>
  <si>
    <t>456780</t>
  </si>
  <si>
    <t>01 34 16 36 72</t>
  </si>
  <si>
    <t>12 Place DANTON</t>
  </si>
  <si>
    <t>EPITOME CONSEIL</t>
  </si>
  <si>
    <t>11950448495</t>
  </si>
  <si>
    <t>49354729300016</t>
  </si>
  <si>
    <t>482651</t>
  </si>
  <si>
    <t>03 20 65 83 92</t>
  </si>
  <si>
    <t>SYNERGIE PARC</t>
  </si>
  <si>
    <t>1 Rue LOUIS NEEL</t>
  </si>
  <si>
    <t>EPISTEME</t>
  </si>
  <si>
    <t>31590400459</t>
  </si>
  <si>
    <t>40924847300038</t>
  </si>
  <si>
    <t>590125</t>
  </si>
  <si>
    <t>06 37 32 86 89</t>
  </si>
  <si>
    <t>36 Rue SAINT ROBERT</t>
  </si>
  <si>
    <t>EPIPAIR FORMATION CONSEIL</t>
  </si>
  <si>
    <t>84380663538</t>
  </si>
  <si>
    <t>82967616200011</t>
  </si>
  <si>
    <t>671769</t>
  </si>
  <si>
    <t>06 59 05 22 86</t>
  </si>
  <si>
    <t>352 Chemin de la Nartassière</t>
  </si>
  <si>
    <t>EPIONE FORMATIONS</t>
  </si>
  <si>
    <t>93061041906</t>
  </si>
  <si>
    <t>94790498300014</t>
  </si>
  <si>
    <t>535783</t>
  </si>
  <si>
    <t>07 50 91 57 50</t>
  </si>
  <si>
    <t>SERVICE ENDOCRINOLOGIE NUTRITION 2</t>
  </si>
  <si>
    <t>2 VICTOR PAUCHET</t>
  </si>
  <si>
    <t>EPICURE - COPEPPI</t>
  </si>
  <si>
    <t>22800180180</t>
  </si>
  <si>
    <t>50921163700012</t>
  </si>
  <si>
    <t>551648</t>
  </si>
  <si>
    <t>0952514623</t>
  </si>
  <si>
    <t>37 Rue DE LA PROCESSION</t>
  </si>
  <si>
    <t>EPICENTRE</t>
  </si>
  <si>
    <t>11754570475</t>
  </si>
  <si>
    <t>51281450000025</t>
  </si>
  <si>
    <t>628244</t>
  </si>
  <si>
    <t>06 52 54 70 45</t>
  </si>
  <si>
    <t>7 Rue ANATOLE FRANCE</t>
  </si>
  <si>
    <t>EPICENE</t>
  </si>
  <si>
    <t>28140331514</t>
  </si>
  <si>
    <t>80395776000025</t>
  </si>
  <si>
    <t>469014</t>
  </si>
  <si>
    <t>74 Rue DES CENDRILLES</t>
  </si>
  <si>
    <t>EPHODIA</t>
  </si>
  <si>
    <t>54170159817</t>
  </si>
  <si>
    <t>78911627400018</t>
  </si>
  <si>
    <t>432180</t>
  </si>
  <si>
    <t>04 75 26 65 90</t>
  </si>
  <si>
    <t>26110 NYONS</t>
  </si>
  <si>
    <t>2 Avenue de Venterol</t>
  </si>
  <si>
    <t>EPELPPA CFPPA LE VALENTIN NYONS</t>
  </si>
  <si>
    <t>EPELPPA LE VALENTIN</t>
  </si>
  <si>
    <t>8226P000426</t>
  </si>
  <si>
    <t>19260765300032</t>
  </si>
  <si>
    <t>519170</t>
  </si>
  <si>
    <t>0387559666</t>
  </si>
  <si>
    <t>9 Rue Ausone</t>
  </si>
  <si>
    <t>EPEC GUICHARD GASPARD</t>
  </si>
  <si>
    <t>41570327357</t>
  </si>
  <si>
    <t>79442989400015</t>
  </si>
  <si>
    <t>457115</t>
  </si>
  <si>
    <t>01 34 86 48 48</t>
  </si>
  <si>
    <t>78890 GARANCIERES</t>
  </si>
  <si>
    <t>ZA L'ETANG DU MOULINET</t>
  </si>
  <si>
    <t>31 Route DE BOISSARD</t>
  </si>
  <si>
    <t>19/03/2013</t>
  </si>
  <si>
    <t>EPDM FRANCE</t>
  </si>
  <si>
    <t>11788145478</t>
  </si>
  <si>
    <t>40368209900037</t>
  </si>
  <si>
    <t>600052</t>
  </si>
  <si>
    <t>05 55 73 81 00</t>
  </si>
  <si>
    <t>19230 BEYSSAC</t>
  </si>
  <si>
    <t>LE GLANDIER</t>
  </si>
  <si>
    <t>20/05/2019</t>
  </si>
  <si>
    <t>EPDA LE GLANDIER BEYSSAC</t>
  </si>
  <si>
    <t>EPDA LE GLANDIER</t>
  </si>
  <si>
    <t>26192923600014</t>
  </si>
  <si>
    <t>391529</t>
  </si>
  <si>
    <t>02849</t>
  </si>
  <si>
    <t>BP3223</t>
  </si>
  <si>
    <t>10 Boulevard TONNELLE</t>
  </si>
  <si>
    <t>E-PAIRS</t>
  </si>
  <si>
    <t>24370251737</t>
  </si>
  <si>
    <t>49442151400014</t>
  </si>
  <si>
    <t>556750</t>
  </si>
  <si>
    <t>03 66 18 00 00</t>
  </si>
  <si>
    <t>59190 WALLON CAPPEL</t>
  </si>
  <si>
    <t>740 Route D'HAZEBROUCK</t>
  </si>
  <si>
    <t>EPAG-NG</t>
  </si>
  <si>
    <t>EPAG-NG - ECOLE DE PILOTAGE</t>
  </si>
  <si>
    <t>31590854759</t>
  </si>
  <si>
    <t>79832689800011</t>
  </si>
  <si>
    <t>615031</t>
  </si>
  <si>
    <t>02 35 48 82 19</t>
  </si>
  <si>
    <t>BP9049</t>
  </si>
  <si>
    <t>49 Rue Saint Just</t>
  </si>
  <si>
    <t>EPA HELEN KELLER</t>
  </si>
  <si>
    <t>EPA HELEN KELLER -  CAJ L'ARC EN CIEL</t>
  </si>
  <si>
    <t>26760248000027</t>
  </si>
  <si>
    <t>648401</t>
  </si>
  <si>
    <t>2 Avenue de Strasbourg</t>
  </si>
  <si>
    <t>EP ORIENTATION ET FORMATION</t>
  </si>
  <si>
    <t>44680310668</t>
  </si>
  <si>
    <t>89402623600014</t>
  </si>
  <si>
    <t>547402</t>
  </si>
  <si>
    <t>03 69 76 11 00</t>
  </si>
  <si>
    <t>4 Rue Fredo Krumnow</t>
  </si>
  <si>
    <t>42680260668</t>
  </si>
  <si>
    <t>81777894700033</t>
  </si>
  <si>
    <t>686657</t>
  </si>
  <si>
    <t>06 08 31 48 65</t>
  </si>
  <si>
    <t>236A Rue de Reiningue</t>
  </si>
  <si>
    <t>EP CONSEIL</t>
  </si>
  <si>
    <t>44680306968</t>
  </si>
  <si>
    <t>88976138300013</t>
  </si>
  <si>
    <t>658017</t>
  </si>
  <si>
    <t>0661500479</t>
  </si>
  <si>
    <t>69910 VILLIE MORGON</t>
  </si>
  <si>
    <t>56 Chemin des bois de lys</t>
  </si>
  <si>
    <t>EOS RECRUTEMENT</t>
  </si>
  <si>
    <t>84691976969</t>
  </si>
  <si>
    <t>81430815100020</t>
  </si>
  <si>
    <t>444340</t>
  </si>
  <si>
    <t>01 55 25 60 60</t>
  </si>
  <si>
    <t>10 Rue MERCOEUR</t>
  </si>
  <si>
    <t>EOS PARIS</t>
  </si>
  <si>
    <t>EOS IMAGING</t>
  </si>
  <si>
    <t>11754817575</t>
  </si>
  <si>
    <t>34969489300059</t>
  </si>
  <si>
    <t>588921</t>
  </si>
  <si>
    <t>04 77 37 79 98</t>
  </si>
  <si>
    <t>42210 L HOPITAL LE GRAND</t>
  </si>
  <si>
    <t>84 Route de Sury</t>
  </si>
  <si>
    <t>E-ORTHOPHONIE</t>
  </si>
  <si>
    <t>E-ORTHOPHONIE SARL</t>
  </si>
  <si>
    <t>82420279342</t>
  </si>
  <si>
    <t>75206170500022</t>
  </si>
  <si>
    <t>662940</t>
  </si>
  <si>
    <t>06 86 40 83 29</t>
  </si>
  <si>
    <t>59230 ST AMAND LES EAUX</t>
  </si>
  <si>
    <t>52 Place Du Mont Des Bruyeres</t>
  </si>
  <si>
    <t>EOPI</t>
  </si>
  <si>
    <t>32591080459</t>
  </si>
  <si>
    <t>90191090100023</t>
  </si>
  <si>
    <t>479573</t>
  </si>
  <si>
    <t>03 89 06 30 14</t>
  </si>
  <si>
    <t>14 Rue Gustave Hirn</t>
  </si>
  <si>
    <t>EOLIA FORMATION</t>
  </si>
  <si>
    <t>42680128568</t>
  </si>
  <si>
    <t>42410274700039</t>
  </si>
  <si>
    <t>572603</t>
  </si>
  <si>
    <t>06 46 83 31 43</t>
  </si>
  <si>
    <t>41 Rue DE FINLANDE</t>
  </si>
  <si>
    <t>ENZYM</t>
  </si>
  <si>
    <t>82691399069</t>
  </si>
  <si>
    <t>81261793400011</t>
  </si>
  <si>
    <t>522181</t>
  </si>
  <si>
    <t>04 78 39 93 08</t>
  </si>
  <si>
    <t>9 Quai JEAN MOULIN</t>
  </si>
  <si>
    <t>ENVOLYS CREONS</t>
  </si>
  <si>
    <t>ENVOLYS</t>
  </si>
  <si>
    <t>82690554869</t>
  </si>
  <si>
    <t>39535640500047</t>
  </si>
  <si>
    <t>543688</t>
  </si>
  <si>
    <t>50 Rue des Aramons</t>
  </si>
  <si>
    <t>ENVOLUTION</t>
  </si>
  <si>
    <t>91340638834</t>
  </si>
  <si>
    <t>50084067300015</t>
  </si>
  <si>
    <t>658959</t>
  </si>
  <si>
    <t>04 42 92 29 72</t>
  </si>
  <si>
    <t>Les Carrés de Lenfant - Bât E</t>
  </si>
  <si>
    <t>140 Avenue du 12 juillet 1998</t>
  </si>
  <si>
    <t>ENVOLL CONSEIL ET FORMATION</t>
  </si>
  <si>
    <t>93131305613</t>
  </si>
  <si>
    <t>50522848600047</t>
  </si>
  <si>
    <t>478477</t>
  </si>
  <si>
    <t>0546326516</t>
  </si>
  <si>
    <t>17400 ST JEAN D ANGELY</t>
  </si>
  <si>
    <t>6 Avenue PASTEUR</t>
  </si>
  <si>
    <t>ENVOL 17 ASSOCIATION</t>
  </si>
  <si>
    <t>54170106617</t>
  </si>
  <si>
    <t>45085493000036</t>
  </si>
  <si>
    <t>488653</t>
  </si>
  <si>
    <t>02 40 80 26 00</t>
  </si>
  <si>
    <t>20 Rue Du Port Boyer</t>
  </si>
  <si>
    <t>CDEF NANTES</t>
  </si>
  <si>
    <t>ENVOL LOIRE ATLANTIQUE - CDEF</t>
  </si>
  <si>
    <t>20000554400073</t>
  </si>
  <si>
    <t>646209</t>
  </si>
  <si>
    <t>07 69 62 48 53</t>
  </si>
  <si>
    <t>24 Rue Pasiphae</t>
  </si>
  <si>
    <t>ENVOL ET MATRESCENCE</t>
  </si>
  <si>
    <t>76341116034</t>
  </si>
  <si>
    <t>89508582700015</t>
  </si>
  <si>
    <t>679884</t>
  </si>
  <si>
    <t>04 22 91 55 23</t>
  </si>
  <si>
    <t>B102</t>
  </si>
  <si>
    <t>2 Rue ATLAS</t>
  </si>
  <si>
    <t>ENVOL EMPLOI</t>
  </si>
  <si>
    <t>76110192911</t>
  </si>
  <si>
    <t>91501507700018</t>
  </si>
  <si>
    <t>647111</t>
  </si>
  <si>
    <t>06 93 01 24 25</t>
  </si>
  <si>
    <t>CENTRE D'AFFAIRES CADJEE</t>
  </si>
  <si>
    <t>62 Boulevard DU CHAUDRON</t>
  </si>
  <si>
    <t>ENVOL ST DENIS</t>
  </si>
  <si>
    <t>ENVOL</t>
  </si>
  <si>
    <t>98970377097</t>
  </si>
  <si>
    <t>53778165000024</t>
  </si>
  <si>
    <t>645126</t>
  </si>
  <si>
    <t>Le Phocéen - Bat C3</t>
  </si>
  <si>
    <t>32 Rue de crimée</t>
  </si>
  <si>
    <t>ENVIROBAT-BDM</t>
  </si>
  <si>
    <t>93131391513</t>
  </si>
  <si>
    <t>48051220100033</t>
  </si>
  <si>
    <t>407744</t>
  </si>
  <si>
    <t>03692</t>
  </si>
  <si>
    <t>05 55 79 06 06</t>
  </si>
  <si>
    <t>52 Rue Turgot</t>
  </si>
  <si>
    <t>ENVERGURE SUD OUEST - FEL</t>
  </si>
  <si>
    <t>74870118387</t>
  </si>
  <si>
    <t>35201833700084</t>
  </si>
  <si>
    <t>605876</t>
  </si>
  <si>
    <t>03 83 31 29 37</t>
  </si>
  <si>
    <t>23 Rue Olivier Metra</t>
  </si>
  <si>
    <t>ENVERGURE PARIS</t>
  </si>
  <si>
    <t>ENVERGURE - RETRAVAILLER EGP</t>
  </si>
  <si>
    <t>11754723775</t>
  </si>
  <si>
    <t>53014903800032</t>
  </si>
  <si>
    <t>85698</t>
  </si>
  <si>
    <t>02604</t>
  </si>
  <si>
    <t>0467043002</t>
  </si>
  <si>
    <t>RESIDENCE FACULTES PAVILLON DAUPHINE</t>
  </si>
  <si>
    <t>201 Avenue DE LA JUSTICE DE CASTELNAU</t>
  </si>
  <si>
    <t>ERRF</t>
  </si>
  <si>
    <t>ENTRETIENS REEDUCATION READAPTATION FONCTIONNELLES</t>
  </si>
  <si>
    <t>91340347834</t>
  </si>
  <si>
    <t>38353085400025</t>
  </si>
  <si>
    <t>603600</t>
  </si>
  <si>
    <t>04 78 78 87 40</t>
  </si>
  <si>
    <t>IMMEUBLE LE RODIN</t>
  </si>
  <si>
    <t>26 Rue LOUIS BLANC</t>
  </si>
  <si>
    <t>14/08/2019</t>
  </si>
  <si>
    <t>ENTREPRISES ET TALENTS</t>
  </si>
  <si>
    <t>82691097669</t>
  </si>
  <si>
    <t>51919190200021</t>
  </si>
  <si>
    <t>661880</t>
  </si>
  <si>
    <t>222 Rue estienne d'orves</t>
  </si>
  <si>
    <t>ENTREPRISES EN MOUVEMENT</t>
  </si>
  <si>
    <t>11921816192</t>
  </si>
  <si>
    <t>49966826700036</t>
  </si>
  <si>
    <t>622163</t>
  </si>
  <si>
    <t>04 50 23 03 72</t>
  </si>
  <si>
    <t>2 Allée DE BROGLIE</t>
  </si>
  <si>
    <t>ASDTN TETRAS</t>
  </si>
  <si>
    <t>ENTREPRISE SAVOISIENNE POUR LE DEVELOPPEMENT DE  TECHNIQUES NOUVELLES</t>
  </si>
  <si>
    <t>82740028474</t>
  </si>
  <si>
    <t>33286501300020</t>
  </si>
  <si>
    <t>539867</t>
  </si>
  <si>
    <t>2 Avenue Pasteur</t>
  </si>
  <si>
    <t>ESF  ISSY LES MOULINEAUX</t>
  </si>
  <si>
    <t>ENTREPRISE SANTE FORMATION</t>
  </si>
  <si>
    <t>11921651092</t>
  </si>
  <si>
    <t>50269860800028</t>
  </si>
  <si>
    <t>497083</t>
  </si>
  <si>
    <t>0231468911</t>
  </si>
  <si>
    <t>Campus Normandie  Technologie Caen</t>
  </si>
  <si>
    <t>1 Rue du bocage</t>
  </si>
  <si>
    <t>EPRH</t>
  </si>
  <si>
    <t>ENTREPRISE ET PERFORMANCE RESSOURCES HUMAINES</t>
  </si>
  <si>
    <t>25140205614</t>
  </si>
  <si>
    <t>43508706900025</t>
  </si>
  <si>
    <t>586122</t>
  </si>
  <si>
    <t>06 64 53 80 07</t>
  </si>
  <si>
    <t>28 Rue CLAUDE DEBUSSY</t>
  </si>
  <si>
    <t>ENTREPRISE ERIC HENRION</t>
  </si>
  <si>
    <t>84691574869</t>
  </si>
  <si>
    <t>83259767800016</t>
  </si>
  <si>
    <t>501116</t>
  </si>
  <si>
    <t>01 42 18 51 45</t>
  </si>
  <si>
    <t>109 Chemin Chibau</t>
  </si>
  <si>
    <t>ENTREPRENEURIAT CONSEIL ST JEAN DE LUZ</t>
  </si>
  <si>
    <t>ENTREPRENEURIAT CONSEIL</t>
  </si>
  <si>
    <t>75640506164</t>
  </si>
  <si>
    <t>42828976300040</t>
  </si>
  <si>
    <t>369457</t>
  </si>
  <si>
    <t>0324331232</t>
  </si>
  <si>
    <t>1 Rue Boucher de Perthes</t>
  </si>
  <si>
    <t>ENTREPRENDRE CONSEIL</t>
  </si>
  <si>
    <t>ENTREPRENDRE CONSEIL CHARLEVILLE MEZIERES</t>
  </si>
  <si>
    <t>21080034508</t>
  </si>
  <si>
    <t>38499218600013</t>
  </si>
  <si>
    <t>557845</t>
  </si>
  <si>
    <t>06 28 26 59 74</t>
  </si>
  <si>
    <t>5 Impasse LETORT</t>
  </si>
  <si>
    <t>ENTRELACS</t>
  </si>
  <si>
    <t>11755127975</t>
  </si>
  <si>
    <t>45204616200031</t>
  </si>
  <si>
    <t>635054</t>
  </si>
  <si>
    <t>04 38 90 01 70</t>
  </si>
  <si>
    <t>38470 NOTRE DAME DE L OSIER</t>
  </si>
  <si>
    <t>270 Chemin DU BOIS DE BILLET</t>
  </si>
  <si>
    <t>ENTRECHIENS NOTRE DAME DE L OSIER</t>
  </si>
  <si>
    <t>ENTRECHIENS</t>
  </si>
  <si>
    <t>84380628438</t>
  </si>
  <si>
    <t>81515496800029</t>
  </si>
  <si>
    <t>475841</t>
  </si>
  <si>
    <t>06 70 04 15 86</t>
  </si>
  <si>
    <t>4 Avenue FELIX FAURE</t>
  </si>
  <si>
    <t>ENTR'AUTRES</t>
  </si>
  <si>
    <t>93060654706</t>
  </si>
  <si>
    <t>50740379800022</t>
  </si>
  <si>
    <t>513088</t>
  </si>
  <si>
    <t>06 81 85 84 28</t>
  </si>
  <si>
    <t>2 Rue Charles BEAUDELAIRE</t>
  </si>
  <si>
    <t>ENTHEOR</t>
  </si>
  <si>
    <t>82691102369</t>
  </si>
  <si>
    <t>52773206900069</t>
  </si>
  <si>
    <t>673614</t>
  </si>
  <si>
    <t>09 82 56 09 73</t>
  </si>
  <si>
    <t>75 Rue de Lourmel</t>
  </si>
  <si>
    <t>ENTERTAINMENT LEARNING</t>
  </si>
  <si>
    <t>11756437175</t>
  </si>
  <si>
    <t>51484307700017</t>
  </si>
  <si>
    <t>565271</t>
  </si>
  <si>
    <t>04 42 60 88 00</t>
  </si>
  <si>
    <t>MEDITERRANEENNE VALABRE</t>
  </si>
  <si>
    <t>CENTRE FRANCIS ARRIGHI POUR LA FORET</t>
  </si>
  <si>
    <t>ENTENTE POUR LA FORET MEDITERRANEENNE</t>
  </si>
  <si>
    <t>93131380513</t>
  </si>
  <si>
    <t>20001601200011</t>
  </si>
  <si>
    <t>685896</t>
  </si>
  <si>
    <t>04 67 63 67 63</t>
  </si>
  <si>
    <t>165 Rue PAUL RIMBAUD</t>
  </si>
  <si>
    <t>EID MED MONTPELLIER</t>
  </si>
  <si>
    <t>ENTENTE INTERDEPARTEMENTALE DEMOUSTICATION DU LITTORAL MEDITERRANEEN - SIEGE</t>
  </si>
  <si>
    <t>76340900734</t>
  </si>
  <si>
    <t>25340144200012</t>
  </si>
  <si>
    <t>632004</t>
  </si>
  <si>
    <t>0161380575</t>
  </si>
  <si>
    <t>1 Square Benjamin Franklin</t>
  </si>
  <si>
    <t>ENSUP</t>
  </si>
  <si>
    <t>11780320478</t>
  </si>
  <si>
    <t>35119949200122</t>
  </si>
  <si>
    <t>647937</t>
  </si>
  <si>
    <t>03 87 85 45 23</t>
  </si>
  <si>
    <t>2 Avenue DU GENERAL PASSAGA</t>
  </si>
  <si>
    <t>ES ANTOINE GAPP</t>
  </si>
  <si>
    <t>ENSEMBLE SCOLAIRE  ANTOINE GAPP</t>
  </si>
  <si>
    <t>44570414057</t>
  </si>
  <si>
    <t>77996251300015</t>
  </si>
  <si>
    <t>629819</t>
  </si>
  <si>
    <t>03 23 07 53 53</t>
  </si>
  <si>
    <t>02110 BOHAIN EN VERMANDOIS</t>
  </si>
  <si>
    <t>22 Rue CURIE</t>
  </si>
  <si>
    <t>ENSEMBLE SAINT ANTOINE SAINTE SOPHIE LP</t>
  </si>
  <si>
    <t>ENSEMBLE SAINT ANTOINE SAINTE SOPHIE - OGEC</t>
  </si>
  <si>
    <t>32020137802</t>
  </si>
  <si>
    <t>78016449700031</t>
  </si>
  <si>
    <t>347942</t>
  </si>
  <si>
    <t>02352</t>
  </si>
  <si>
    <t>04 42 54 31 40</t>
  </si>
  <si>
    <t>52 Avenue DE LA GRANDE BEGUDE</t>
  </si>
  <si>
    <t>ENSEMBLE FORMATION ET CONSEIL</t>
  </si>
  <si>
    <t>93131213513</t>
  </si>
  <si>
    <t>48793010900011</t>
  </si>
  <si>
    <t>425497</t>
  </si>
  <si>
    <t>02 41 71 35 31</t>
  </si>
  <si>
    <t>BP 30055</t>
  </si>
  <si>
    <t>3 Rue Mongazon</t>
  </si>
  <si>
    <t>CFP LE PINIER NEUF - OGEC DOM SORTAIS</t>
  </si>
  <si>
    <t>ENSEMBLE DOM SORTAIS - CENTRE DE FORMATION PERMANENTE LE PINIER NEUF</t>
  </si>
  <si>
    <t>52490255449</t>
  </si>
  <si>
    <t>78612755500013</t>
  </si>
  <si>
    <t>668278</t>
  </si>
  <si>
    <t>06 07 03 87 37</t>
  </si>
  <si>
    <t>02100 REMAUCOURT</t>
  </si>
  <si>
    <t>2 Rue DES PRES</t>
  </si>
  <si>
    <t>ENSEMBLE C'EST POSSIBLE</t>
  </si>
  <si>
    <t>32020158002</t>
  </si>
  <si>
    <t>85313959000014</t>
  </si>
  <si>
    <t>133322</t>
  </si>
  <si>
    <t>04 78 65 15 70</t>
  </si>
  <si>
    <t>185 Rue Jean Voillot</t>
  </si>
  <si>
    <t>ENSEIS - AREFAS RHONE ALPES VILLEURBANNE</t>
  </si>
  <si>
    <t>ENSEIS - AREFAS RHONE ALPES</t>
  </si>
  <si>
    <t>82691081969</t>
  </si>
  <si>
    <t>39269401400094</t>
  </si>
  <si>
    <t>498026</t>
  </si>
  <si>
    <t>04 79 72 95 70</t>
  </si>
  <si>
    <t>145 Rue de la Chavanne</t>
  </si>
  <si>
    <t>ENSEIS - AREFAS ALPES LA RAVOIRE</t>
  </si>
  <si>
    <t>39269401400060</t>
  </si>
  <si>
    <t>629560</t>
  </si>
  <si>
    <t>04 72 53 61 80</t>
  </si>
  <si>
    <t>14 Rue BERJON</t>
  </si>
  <si>
    <t>03/10/2024</t>
  </si>
  <si>
    <t>ENSEIS DU RHONE LYON</t>
  </si>
  <si>
    <t>ENSEIS - AREFAS LYON</t>
  </si>
  <si>
    <t>39269401400110</t>
  </si>
  <si>
    <t>643774</t>
  </si>
  <si>
    <t>48 Rue DE PELOUX</t>
  </si>
  <si>
    <t>ENSEIS DE L'AIN BOURG EN BRESSE</t>
  </si>
  <si>
    <t>ENSEIS - AREFAS DE L'AIN</t>
  </si>
  <si>
    <t>39269401400102</t>
  </si>
  <si>
    <t>497125</t>
  </si>
  <si>
    <t>04 77 10 13 70</t>
  </si>
  <si>
    <t>CS 10200</t>
  </si>
  <si>
    <t>42 Rue de la Tour de Varan</t>
  </si>
  <si>
    <t>ENSEIS LOIRE FIRMINY</t>
  </si>
  <si>
    <t>ENSEIS - AREFAS DE LA LOIRE</t>
  </si>
  <si>
    <t>39269401400029</t>
  </si>
  <si>
    <t>498300</t>
  </si>
  <si>
    <t>04 50 46 57 01</t>
  </si>
  <si>
    <t>1 bis Boulevard du FIer</t>
  </si>
  <si>
    <t>ENSEIS HAUTE SAVOIE ANNECY</t>
  </si>
  <si>
    <t>ENSEIS - AREFAS DE HAUTE SAVOIE</t>
  </si>
  <si>
    <t>39269401400086</t>
  </si>
  <si>
    <t>531625</t>
  </si>
  <si>
    <t>0 800 054 568</t>
  </si>
  <si>
    <t>16 Rue MAGELLAN</t>
  </si>
  <si>
    <t>CESI LABEGE</t>
  </si>
  <si>
    <t>ENSEIGNEMENT SUPERIEUR ET FORMATION PROFESSIONNELLE SECTEUR INDUSTRIEL</t>
  </si>
  <si>
    <t>11754788375</t>
  </si>
  <si>
    <t>77572257200366</t>
  </si>
  <si>
    <t>572494</t>
  </si>
  <si>
    <t>05 56 95 50 50</t>
  </si>
  <si>
    <t>Le Phenix Immeuble</t>
  </si>
  <si>
    <t>264 Boulevard GODARD</t>
  </si>
  <si>
    <t>CESI SAS BORDEAUX</t>
  </si>
  <si>
    <t>ENSEIGNEMENT SUPERIEUR ET FORMATION PROFESSIONNELLE DU SUD OUEST</t>
  </si>
  <si>
    <t>11753966675</t>
  </si>
  <si>
    <t>34270750200627</t>
  </si>
  <si>
    <t>474538</t>
  </si>
  <si>
    <t>02564</t>
  </si>
  <si>
    <t>04 67 10 79 99</t>
  </si>
  <si>
    <t>INSTITUT DE FORMATION EN ERGOTHERAPIE Parc Euromédecine</t>
  </si>
  <si>
    <t>1672 Rue DE SAINT PRIEST</t>
  </si>
  <si>
    <t>EPE</t>
  </si>
  <si>
    <t>ENSEIGNEMENT PERMANENT DE L'ERGOTHERAPIE</t>
  </si>
  <si>
    <t>47889745700063</t>
  </si>
  <si>
    <t>612522</t>
  </si>
  <si>
    <t>04 66 49 14 57</t>
  </si>
  <si>
    <t>Quartier Fontanilles</t>
  </si>
  <si>
    <t>Avenue Maréchal de Lattre de Tassigny</t>
  </si>
  <si>
    <t>LYCEE NOTRE DAME</t>
  </si>
  <si>
    <t>ENSEIGNEMENT NOTRE DAME DE FONTANILLES - LYCEE NOTRE DAME</t>
  </si>
  <si>
    <t>91480030448</t>
  </si>
  <si>
    <t>77611474600014</t>
  </si>
  <si>
    <t>630512</t>
  </si>
  <si>
    <t>02 99 83 44 83</t>
  </si>
  <si>
    <t>Parc D'Activites Les Peupliers</t>
  </si>
  <si>
    <t>EFIP</t>
  </si>
  <si>
    <t>ENSEIGNEMENT FORMATION INSERTION PROFESSIONNELLE - EFIP - INSCAM GROUPE ESCCOT</t>
  </si>
  <si>
    <t>53350974535</t>
  </si>
  <si>
    <t>42284649300027</t>
  </si>
  <si>
    <t>402886</t>
  </si>
  <si>
    <t>01 60 84 48 67</t>
  </si>
  <si>
    <t>91220 BRETIGNY SUR ORGE</t>
  </si>
  <si>
    <t>ZI de la Moinerie</t>
  </si>
  <si>
    <t>7 Rue DE LORRAINE</t>
  </si>
  <si>
    <t>ENSEIGNEMENT FORMATION INCENDIE PREVENTION - EFIP</t>
  </si>
  <si>
    <t>11910337891</t>
  </si>
  <si>
    <t>40279057000020</t>
  </si>
  <si>
    <t>340133</t>
  </si>
  <si>
    <t>04 93 44 68 23</t>
  </si>
  <si>
    <t>7-9 Rue DE DIJON</t>
  </si>
  <si>
    <t>ERP FORMATION SUD EST</t>
  </si>
  <si>
    <t>ENSEIGNEMENT DES RISQUES PROFESSIONNELS</t>
  </si>
  <si>
    <t>93060577906</t>
  </si>
  <si>
    <t>47951933200049</t>
  </si>
  <si>
    <t>674539</t>
  </si>
  <si>
    <t>06 03 83 34 31</t>
  </si>
  <si>
    <t>105 Rue Haute de Reculée</t>
  </si>
  <si>
    <t>EMF - ANJOU THANATOPRAXIE</t>
  </si>
  <si>
    <t>ENSEIGNEMENT DES METIERS DU FUNERAIRE - ANJOU THANATOPRAXIE</t>
  </si>
  <si>
    <t>52490358249</t>
  </si>
  <si>
    <t>83533761900018</t>
  </si>
  <si>
    <t>565180</t>
  </si>
  <si>
    <t>01 46 55 39 19</t>
  </si>
  <si>
    <t>10-12 Rue Eugène Varlin</t>
  </si>
  <si>
    <t>EMC MALAKOFF</t>
  </si>
  <si>
    <t>ENSEIGNEMENT DES METIERS DE LA COMMUNICATION</t>
  </si>
  <si>
    <t>11921096892</t>
  </si>
  <si>
    <t>35229604000046</t>
  </si>
  <si>
    <t>633720</t>
  </si>
  <si>
    <t>2 Rue Thomas Edison</t>
  </si>
  <si>
    <t>ENQUETE 2 SOI</t>
  </si>
  <si>
    <t>75640468964</t>
  </si>
  <si>
    <t>87954861800013</t>
  </si>
  <si>
    <t>590198</t>
  </si>
  <si>
    <t>05 57 26 57 24</t>
  </si>
  <si>
    <t>6 Rue DE LA PASSERELLE</t>
  </si>
  <si>
    <t>ENOVATION</t>
  </si>
  <si>
    <t>75331106233</t>
  </si>
  <si>
    <t>82453111500023</t>
  </si>
  <si>
    <t>323536</t>
  </si>
  <si>
    <t>04 86 67 00 00</t>
  </si>
  <si>
    <t>BP 80186</t>
  </si>
  <si>
    <t>521 Avenue DU PRADO</t>
  </si>
  <si>
    <t>ENOVACOM MARSEILLE</t>
  </si>
  <si>
    <t>ENOVACOM</t>
  </si>
  <si>
    <t>93131948513</t>
  </si>
  <si>
    <t>44368557300034</t>
  </si>
  <si>
    <t>490714</t>
  </si>
  <si>
    <t>DU BOIS DE NEFLES</t>
  </si>
  <si>
    <t>127 Route</t>
  </si>
  <si>
    <t>ENOVA</t>
  </si>
  <si>
    <t>98970388597</t>
  </si>
  <si>
    <t>53991357400015</t>
  </si>
  <si>
    <t>514135</t>
  </si>
  <si>
    <t>0413122496</t>
  </si>
  <si>
    <t>45 Avenue BARTHELEMY ANDREIS</t>
  </si>
  <si>
    <t>ENORA</t>
  </si>
  <si>
    <t>ENORA SARL</t>
  </si>
  <si>
    <t>93131508713</t>
  </si>
  <si>
    <t>79508301300016</t>
  </si>
  <si>
    <t>337808</t>
  </si>
  <si>
    <t>01 40 38 81 40</t>
  </si>
  <si>
    <t>149 Avenue De France</t>
  </si>
  <si>
    <t>ENNOV PARIS</t>
  </si>
  <si>
    <t>ENNOV</t>
  </si>
  <si>
    <t>11756588775</t>
  </si>
  <si>
    <t>42869270100041</t>
  </si>
  <si>
    <t>678685</t>
  </si>
  <si>
    <t>02 40 43 19 39</t>
  </si>
  <si>
    <t>16 Rue BRISE</t>
  </si>
  <si>
    <t>ENNEA9</t>
  </si>
  <si>
    <t>52440676944</t>
  </si>
  <si>
    <t>48092991800021</t>
  </si>
  <si>
    <t>642368</t>
  </si>
  <si>
    <t>09 72 46 62 06</t>
  </si>
  <si>
    <t>CENTRE D'AFFAIRES DMCI</t>
  </si>
  <si>
    <t>31 Rue LAURE DIEBOLD</t>
  </si>
  <si>
    <t>ENLIGHTEN LANGUAGES</t>
  </si>
  <si>
    <t>82691421369</t>
  </si>
  <si>
    <t>42889103000036</t>
  </si>
  <si>
    <t>645280</t>
  </si>
  <si>
    <t>06 80 98 62 89</t>
  </si>
  <si>
    <t>2 Rue Des Roseaux</t>
  </si>
  <si>
    <t>ENKAIROS</t>
  </si>
  <si>
    <t>93840509984</t>
  </si>
  <si>
    <t>83229247800027</t>
  </si>
  <si>
    <t>630949</t>
  </si>
  <si>
    <t>9 Boulevard DES ANGLAIS</t>
  </si>
  <si>
    <t>ENJOY ENGLISH NANTES</t>
  </si>
  <si>
    <t>52440787444</t>
  </si>
  <si>
    <t>82117823300010</t>
  </si>
  <si>
    <t>619280</t>
  </si>
  <si>
    <t>04 99 23 91 48</t>
  </si>
  <si>
    <t>845 Rue des 4 seigneurs</t>
  </si>
  <si>
    <t>ENJOY ENGLISH MONTPELLIER</t>
  </si>
  <si>
    <t>ENJOY ENGLISH</t>
  </si>
  <si>
    <t>91340736934</t>
  </si>
  <si>
    <t>52482100600029</t>
  </si>
  <si>
    <t>500847</t>
  </si>
  <si>
    <t>06 25 32 26 49</t>
  </si>
  <si>
    <t>670 Chemin DES LAUGIERS</t>
  </si>
  <si>
    <t>ENJEU DEVELOPPEMENT</t>
  </si>
  <si>
    <t>93830444583</t>
  </si>
  <si>
    <t>75191242900022</t>
  </si>
  <si>
    <t>468939</t>
  </si>
  <si>
    <t>06492</t>
  </si>
  <si>
    <t>06 60 71 59 97</t>
  </si>
  <si>
    <t>81800 MEZENS</t>
  </si>
  <si>
    <t>11 Place DE L EGLISE</t>
  </si>
  <si>
    <t>ENJALBERT AURELIE</t>
  </si>
  <si>
    <t>73810112381</t>
  </si>
  <si>
    <t>52151976900041</t>
  </si>
  <si>
    <t>487697</t>
  </si>
  <si>
    <t>0230071198</t>
  </si>
  <si>
    <t>BP 80009</t>
  </si>
  <si>
    <t>2 B Rue BENJAMIN FRANKLIN - ZAC DU MOULIN NEUF</t>
  </si>
  <si>
    <t>ENI ST HERBLAIN</t>
  </si>
  <si>
    <t>ENI ECOLE INFORMATIQUE ST HERBLAIN</t>
  </si>
  <si>
    <t>52440206744</t>
  </si>
  <si>
    <t>39280706100024</t>
  </si>
  <si>
    <t>669623</t>
  </si>
  <si>
    <t>06 40 11 21 30</t>
  </si>
  <si>
    <t>43390 AUZON</t>
  </si>
  <si>
    <t>6 Venelle du monastère</t>
  </si>
  <si>
    <t>ENHED</t>
  </si>
  <si>
    <t>84430354243</t>
  </si>
  <si>
    <t>88074619300031</t>
  </si>
  <si>
    <t>542490</t>
  </si>
  <si>
    <t>+46 70 783 35 08</t>
  </si>
  <si>
    <t>Sankt Eriksgatan 117</t>
  </si>
  <si>
    <t>ERAS</t>
  </si>
  <si>
    <t>ENHANCED REHABILITATION AFTER SURGERY SOCIETY</t>
  </si>
  <si>
    <t>627896</t>
  </si>
  <si>
    <t>02 48 27 95 65</t>
  </si>
  <si>
    <t>8 Cours des Jacobins</t>
  </si>
  <si>
    <t>ENGLISH@BERRY</t>
  </si>
  <si>
    <t>24180122618</t>
  </si>
  <si>
    <t>87977436200013</t>
  </si>
  <si>
    <t>532083</t>
  </si>
  <si>
    <t>0693016363</t>
  </si>
  <si>
    <t>13 Rue Maurice Tomi</t>
  </si>
  <si>
    <t>ENGLISH WORKSHOP CO</t>
  </si>
  <si>
    <t>04973140097</t>
  </si>
  <si>
    <t>83183515200016</t>
  </si>
  <si>
    <t>361902</t>
  </si>
  <si>
    <t>03 83 36 95 55</t>
  </si>
  <si>
    <t>104 Rue STANISLAS</t>
  </si>
  <si>
    <t>ENGLISH VILLAGE WALL STREET INSTITUTE  NANCY</t>
  </si>
  <si>
    <t>ENGLISH VILLAGE WALL STREET INSTITUTE</t>
  </si>
  <si>
    <t>41540226254</t>
  </si>
  <si>
    <t>43912341500036</t>
  </si>
  <si>
    <t>649909</t>
  </si>
  <si>
    <t>02 46 67 47 47</t>
  </si>
  <si>
    <t>5 Rue DE LA MONNAIE</t>
  </si>
  <si>
    <t>ENGLISH SUR LOIRE</t>
  </si>
  <si>
    <t>24370454737</t>
  </si>
  <si>
    <t>91537043100016</t>
  </si>
  <si>
    <t>550528</t>
  </si>
  <si>
    <t>0475619961</t>
  </si>
  <si>
    <t>333 Avenue Victor Hugo</t>
  </si>
  <si>
    <t>ENGLISH MASTERY - WALL STREET ENGLISH</t>
  </si>
  <si>
    <t>82260226426</t>
  </si>
  <si>
    <t>80352569000019</t>
  </si>
  <si>
    <t>467819</t>
  </si>
  <si>
    <t>270214220000</t>
  </si>
  <si>
    <t>AFRIQUE DU SUD - LE CAP</t>
  </si>
  <si>
    <t>1er étage, Leadership house</t>
  </si>
  <si>
    <t>40 Shortmarket street</t>
  </si>
  <si>
    <t>ENGLISH LANGUAGE SCHOOL OF CAPE TOWN</t>
  </si>
  <si>
    <t>552422</t>
  </si>
  <si>
    <t>04 32 61 11 01</t>
  </si>
  <si>
    <t>8 Avenue de la Libération DU 24 AOUT 1944</t>
  </si>
  <si>
    <t>ENGLISH FOR FRENCH</t>
  </si>
  <si>
    <t>93131615913</t>
  </si>
  <si>
    <t>81779652700031</t>
  </si>
  <si>
    <t>625127</t>
  </si>
  <si>
    <t>02 41 20 07 07</t>
  </si>
  <si>
    <t>17 Rue DU COMMERCE</t>
  </si>
  <si>
    <t>ENGLISH FAMILY ANGERS</t>
  </si>
  <si>
    <t>ENGLISH FAMILY -  WALL STREET INSTITUTE</t>
  </si>
  <si>
    <t>52490304149</t>
  </si>
  <si>
    <t>79930772300012</t>
  </si>
  <si>
    <t>529813</t>
  </si>
  <si>
    <t>0298430720</t>
  </si>
  <si>
    <t>8 Rue Jean Le Gall</t>
  </si>
  <si>
    <t>ENGLISH APART ROND POINT ANGLAIS</t>
  </si>
  <si>
    <t>53290117629</t>
  </si>
  <si>
    <t>34987195400021</t>
  </si>
  <si>
    <t>679124</t>
  </si>
  <si>
    <t>07 62 36 21 24</t>
  </si>
  <si>
    <t>19-21 Rue EDMOND MICHELET</t>
  </si>
  <si>
    <t>ENGLISH &amp; YOU</t>
  </si>
  <si>
    <t>ENGLISH &amp; YOU - MORTIMER ENGLISH CLUB</t>
  </si>
  <si>
    <t>44510195551</t>
  </si>
  <si>
    <t>84057819900019</t>
  </si>
  <si>
    <t>440164</t>
  </si>
  <si>
    <t>9 Boulevard Francois Et Emile Zola</t>
  </si>
  <si>
    <t>ENGINEERING MEDICAL APPLICATION</t>
  </si>
  <si>
    <t>93131832313</t>
  </si>
  <si>
    <t>38102872900055</t>
  </si>
  <si>
    <t>615183</t>
  </si>
  <si>
    <t>06 78 64 46 49</t>
  </si>
  <si>
    <t>8 Rue HONORE DE BALZAC</t>
  </si>
  <si>
    <t>ENGINEERING CONCEPT FORMATION</t>
  </si>
  <si>
    <t>ENGINEERING CONCEPT</t>
  </si>
  <si>
    <t>24370358037</t>
  </si>
  <si>
    <t>50194473000016</t>
  </si>
  <si>
    <t>640669</t>
  </si>
  <si>
    <t>27190 ST ELIER</t>
  </si>
  <si>
    <t>6 Rue DES COLOMBES LES FONTENELLES</t>
  </si>
  <si>
    <t>ENGELEN COLIN VANESSA</t>
  </si>
  <si>
    <t>28270242727</t>
  </si>
  <si>
    <t>82131757500024</t>
  </si>
  <si>
    <t>620300</t>
  </si>
  <si>
    <t>06 06 85 98 64</t>
  </si>
  <si>
    <t>BAT 2</t>
  </si>
  <si>
    <t>32 Rue DELIZY</t>
  </si>
  <si>
    <t>E &amp; E - ACADEMIE DES METIERS D'ART PANTIN</t>
  </si>
  <si>
    <t>ENGAGEMENT ET ENTREPRISE - ACADEMIE DES METIERS D'ART</t>
  </si>
  <si>
    <t>11754805675</t>
  </si>
  <si>
    <t>53351650600045</t>
  </si>
  <si>
    <t>657955</t>
  </si>
  <si>
    <t>02 90 78 66 24</t>
  </si>
  <si>
    <t>ZI SUD EST</t>
  </si>
  <si>
    <t>40 Rue du Bignon</t>
  </si>
  <si>
    <t>ENG FORMATION</t>
  </si>
  <si>
    <t>53351126635</t>
  </si>
  <si>
    <t>90176140300020</t>
  </si>
  <si>
    <t>607034</t>
  </si>
  <si>
    <t>01 58 05 18 70</t>
  </si>
  <si>
    <t>9 Avenue HOCHE</t>
  </si>
  <si>
    <t>ENFANCE POUR TOUS PARIS</t>
  </si>
  <si>
    <t>ENFANCE POUR TOUS</t>
  </si>
  <si>
    <t>11755527975</t>
  </si>
  <si>
    <t>50793785200386</t>
  </si>
  <si>
    <t>567553</t>
  </si>
  <si>
    <t>352 621 233 898</t>
  </si>
  <si>
    <t>LUXEMBOURG - ELVANGE</t>
  </si>
  <si>
    <t>80 Haapstrooss</t>
  </si>
  <si>
    <t>ENFANCE POSITIVE</t>
  </si>
  <si>
    <t>544530</t>
  </si>
  <si>
    <t>0771263672</t>
  </si>
  <si>
    <t>40 bis Rue Danton</t>
  </si>
  <si>
    <t>ENFANCE MAJUSCULE COMITE ALEXIS DANAN BRETAGNE</t>
  </si>
  <si>
    <t>53350981935</t>
  </si>
  <si>
    <t>81265092700013</t>
  </si>
  <si>
    <t>51561</t>
  </si>
  <si>
    <t>04535</t>
  </si>
  <si>
    <t>01 48 10 30 00</t>
  </si>
  <si>
    <t>17 Rue Etienne Marcel</t>
  </si>
  <si>
    <t>ENFANCE ET MUSIQUE</t>
  </si>
  <si>
    <t>11930048493</t>
  </si>
  <si>
    <t>32432257700036</t>
  </si>
  <si>
    <t>305388</t>
  </si>
  <si>
    <t>01 40 05 57 70</t>
  </si>
  <si>
    <t>ENFANCE ET FAMILLES D'ADOPTION</t>
  </si>
  <si>
    <t>11753517675</t>
  </si>
  <si>
    <t>30621570800018</t>
  </si>
  <si>
    <t>425886</t>
  </si>
  <si>
    <t>07200</t>
  </si>
  <si>
    <t>05 67 77 13 39</t>
  </si>
  <si>
    <t>HOPITAL DES ENFANTS TSA 70034</t>
  </si>
  <si>
    <t>EADMP</t>
  </si>
  <si>
    <t>ENFANCE ADOLESCENCE ET DIABETE MIDI PYRENEES</t>
  </si>
  <si>
    <t>73310585131</t>
  </si>
  <si>
    <t>49379764100013</t>
  </si>
  <si>
    <t>623040</t>
  </si>
  <si>
    <t>02 98 48 14 22</t>
  </si>
  <si>
    <t>29830 PLOUDALMEZEAU</t>
  </si>
  <si>
    <t>BP 26</t>
  </si>
  <si>
    <t>56 Route DE BREST</t>
  </si>
  <si>
    <t>ETT PLOUDALMEZEAU</t>
  </si>
  <si>
    <t>ENERGIE TRANSFERT THERMIQUE</t>
  </si>
  <si>
    <t>53290919929</t>
  </si>
  <si>
    <t>31660722500018</t>
  </si>
  <si>
    <t>653214</t>
  </si>
  <si>
    <t>06 62 90 72 79</t>
  </si>
  <si>
    <t>2 Rue MARCEL DASSAULT</t>
  </si>
  <si>
    <t>ENERGIE FORMATION GENAS</t>
  </si>
  <si>
    <t>ENERGIE FORMATION</t>
  </si>
  <si>
    <t>84691980869</t>
  </si>
  <si>
    <t>91447878900011</t>
  </si>
  <si>
    <t>676081</t>
  </si>
  <si>
    <t>04 78 17 17 17</t>
  </si>
  <si>
    <t>18 Avenue Felix Faure</t>
  </si>
  <si>
    <t>ENDRIX DIG</t>
  </si>
  <si>
    <t>84691887669</t>
  </si>
  <si>
    <t>85367174100017</t>
  </si>
  <si>
    <t>672683</t>
  </si>
  <si>
    <t>82 51 758 6747</t>
  </si>
  <si>
    <t>COREE DU SUD - BUSAN</t>
  </si>
  <si>
    <t>14 JOBANG-RO DONG-GU</t>
  </si>
  <si>
    <t>ENDOSPINEMAX</t>
  </si>
  <si>
    <t>557900</t>
  </si>
  <si>
    <t>1 202 971 3636</t>
  </si>
  <si>
    <t>2055 L STREET NW</t>
  </si>
  <si>
    <t>ENDOCRINE SOCIETY</t>
  </si>
  <si>
    <t>671745</t>
  </si>
  <si>
    <t>03 81 21 94 30</t>
  </si>
  <si>
    <t>POLE MERE FEMME CHU BESANCON</t>
  </si>
  <si>
    <t>ENDOBFC</t>
  </si>
  <si>
    <t>ENDOBFC - RESEAU EXPERT FILIERE SOINS BOURGOGNE FC LUTTE CONTRE L'ENDOMETRIOSE</t>
  </si>
  <si>
    <t>27250375125</t>
  </si>
  <si>
    <t>91801561100018</t>
  </si>
  <si>
    <t>656835</t>
  </si>
  <si>
    <t>02 47 43 09 17</t>
  </si>
  <si>
    <t>37250 SORIGNY</t>
  </si>
  <si>
    <t>Zone Artisanale La Grange Barbier</t>
  </si>
  <si>
    <t>8 Avenue DE LA BARAUDIERE</t>
  </si>
  <si>
    <t>ENCRAJE</t>
  </si>
  <si>
    <t>24370433837</t>
  </si>
  <si>
    <t>52028903400032</t>
  </si>
  <si>
    <t>584745</t>
  </si>
  <si>
    <t>02 99 30 06 81</t>
  </si>
  <si>
    <t>4 Rue NIKOLA TESLA</t>
  </si>
  <si>
    <t>ENCP RENNES</t>
  </si>
  <si>
    <t>ENCP - SIEGE</t>
  </si>
  <si>
    <t>53350860835</t>
  </si>
  <si>
    <t>51424830100020</t>
  </si>
  <si>
    <t>678958</t>
  </si>
  <si>
    <t>04 91 60 57 58</t>
  </si>
  <si>
    <t>ATELIERS DECANIS</t>
  </si>
  <si>
    <t>22 Avenue ST BARNABE</t>
  </si>
  <si>
    <t>ENCP MARSEILLE</t>
  </si>
  <si>
    <t>ENCP</t>
  </si>
  <si>
    <t>51424830100038</t>
  </si>
  <si>
    <t>635431</t>
  </si>
  <si>
    <t>04 79 32 44 72</t>
  </si>
  <si>
    <t>73460 TOURNON</t>
  </si>
  <si>
    <t>ZI TETRAPOLE 1</t>
  </si>
  <si>
    <t>112 Allée DE LA HAUTE COMBE DE SAVOIE</t>
  </si>
  <si>
    <t>ENCARNA FORMATION</t>
  </si>
  <si>
    <t>82730151273</t>
  </si>
  <si>
    <t>75289964100027</t>
  </si>
  <si>
    <t>565374</t>
  </si>
  <si>
    <t>31 88 755 1221</t>
  </si>
  <si>
    <t>ENCALS</t>
  </si>
  <si>
    <t>360648</t>
  </si>
  <si>
    <t>03 87 62 19 04</t>
  </si>
  <si>
    <t>58 Rue DE PONT A MOUSSON</t>
  </si>
  <si>
    <t>ENAIP METZ</t>
  </si>
  <si>
    <t>ENAIP</t>
  </si>
  <si>
    <t>41750030857</t>
  </si>
  <si>
    <t>32916667200041</t>
  </si>
  <si>
    <t>573176</t>
  </si>
  <si>
    <t>26 bis Chemin DU PITON TRESOR</t>
  </si>
  <si>
    <t>ENACTIO</t>
  </si>
  <si>
    <t>04973118697</t>
  </si>
  <si>
    <t>82514805900017</t>
  </si>
  <si>
    <t>601123</t>
  </si>
  <si>
    <t>06 82 00 90 46</t>
  </si>
  <si>
    <t>Maison Vie Associative LES DEFENSIONS</t>
  </si>
  <si>
    <t>140 Allée ROBERT GOVI</t>
  </si>
  <si>
    <t>EN VIES EN JEUX 13 ASSOCIATION</t>
  </si>
  <si>
    <t>93131621313</t>
  </si>
  <si>
    <t>79204695500011</t>
  </si>
  <si>
    <t>526060</t>
  </si>
  <si>
    <t>06 08 13 80 35</t>
  </si>
  <si>
    <t>37510 VILLANDRY</t>
  </si>
  <si>
    <t>7 Rue Du Commerce</t>
  </si>
  <si>
    <t>EN VIE DE SENS</t>
  </si>
  <si>
    <t>24370405237</t>
  </si>
  <si>
    <t>88185558900027</t>
  </si>
  <si>
    <t>646003</t>
  </si>
  <si>
    <t>02 98 47 90 39</t>
  </si>
  <si>
    <t>Parc d’innovation de Mescoat</t>
  </si>
  <si>
    <t>7 Rue Jacques Frimot</t>
  </si>
  <si>
    <t>EN JEUX DE FORMATION</t>
  </si>
  <si>
    <t>53290943429</t>
  </si>
  <si>
    <t>89265241300014</t>
  </si>
  <si>
    <t>612406</t>
  </si>
  <si>
    <t>09 73 72 89 00</t>
  </si>
  <si>
    <t>39 Avenue Du Medoc</t>
  </si>
  <si>
    <t>EMY DIGITAL</t>
  </si>
  <si>
    <t>75331412233</t>
  </si>
  <si>
    <t>81494583800039</t>
  </si>
  <si>
    <t>674473</t>
  </si>
  <si>
    <t>06 87 61 16 65</t>
  </si>
  <si>
    <t>59370 MONS EN BAROEUL</t>
  </si>
  <si>
    <t>13 Rue DU GENERAL DE GAULLE</t>
  </si>
  <si>
    <t>EMV2</t>
  </si>
  <si>
    <t>EMV2 - GENIALOGY</t>
  </si>
  <si>
    <t>31590641759</t>
  </si>
  <si>
    <t>49094835300027</t>
  </si>
  <si>
    <t>575884</t>
  </si>
  <si>
    <t>05 56 96 11 89</t>
  </si>
  <si>
    <t>28 Rue Robert Schuman</t>
  </si>
  <si>
    <t>EMPRISE</t>
  </si>
  <si>
    <t>72330873333</t>
  </si>
  <si>
    <t>52997281200042</t>
  </si>
  <si>
    <t>558590</t>
  </si>
  <si>
    <t>09 82 26 26 08</t>
  </si>
  <si>
    <t>48 Rue Léonard Samie</t>
  </si>
  <si>
    <t>EMPREINTES NATURE</t>
  </si>
  <si>
    <t>EMPREINTES NATURE - NATURE ET LIMOUSIN</t>
  </si>
  <si>
    <t>75870152487</t>
  </si>
  <si>
    <t>53271197500054</t>
  </si>
  <si>
    <t>180531</t>
  </si>
  <si>
    <t>01 42 38 08 08</t>
  </si>
  <si>
    <t>7 Rue TAYLOR</t>
  </si>
  <si>
    <t>EMPREINTES ACCOMPAGNER LE DEUIL ILE DE FRANCE</t>
  </si>
  <si>
    <t>EMPREINTES ACCOMPAGNER LE DEUIL</t>
  </si>
  <si>
    <t>11752510575</t>
  </si>
  <si>
    <t>40099814200022</t>
  </si>
  <si>
    <t>483989</t>
  </si>
  <si>
    <t>0385967122</t>
  </si>
  <si>
    <t>71380 CHATENOY EN BRESSE</t>
  </si>
  <si>
    <t>ZAC DU CHAMP CHASSY</t>
  </si>
  <si>
    <t>EMPREINTE FORMATION</t>
  </si>
  <si>
    <t>26710227871</t>
  </si>
  <si>
    <t>79486610300011</t>
  </si>
  <si>
    <t>637531</t>
  </si>
  <si>
    <t>46 Chemin du coteau de Fontbazi</t>
  </si>
  <si>
    <t>EMPOWER ACADEMY</t>
  </si>
  <si>
    <t>76311047931</t>
  </si>
  <si>
    <t>89469723400017</t>
  </si>
  <si>
    <t>642964</t>
  </si>
  <si>
    <t>062925269</t>
  </si>
  <si>
    <t>86330 LA GRIMAUDIERE</t>
  </si>
  <si>
    <t>8 Rue DU CALVAIRE</t>
  </si>
  <si>
    <t>EMPLOIS ET COMPETENCES</t>
  </si>
  <si>
    <t>75860176286</t>
  </si>
  <si>
    <t>88255632700014</t>
  </si>
  <si>
    <t>479020</t>
  </si>
  <si>
    <t>01 42 49 02 22</t>
  </si>
  <si>
    <t>65/67 Rue D HAUTPOUL</t>
  </si>
  <si>
    <t>ESF</t>
  </si>
  <si>
    <t>EMPLOI SERVICE ET FORMATIONS</t>
  </si>
  <si>
    <t>11753009775</t>
  </si>
  <si>
    <t>41837394000059</t>
  </si>
  <si>
    <t>645527</t>
  </si>
  <si>
    <t>06 21 57 33 41</t>
  </si>
  <si>
    <t>1 Rue LEO LELEE</t>
  </si>
  <si>
    <t>EMPEREUR ELODIE</t>
  </si>
  <si>
    <t>EMPEREUR ELODIE - AT JOYCE'S</t>
  </si>
  <si>
    <t>93131684513</t>
  </si>
  <si>
    <t>49859711100034</t>
  </si>
  <si>
    <t>416411</t>
  </si>
  <si>
    <t>03478</t>
  </si>
  <si>
    <t>01 53 10 37 40</t>
  </si>
  <si>
    <t>55 Avenue 55 AV DE COLMAR</t>
  </si>
  <si>
    <t>EMPATIENT</t>
  </si>
  <si>
    <t>11754471275</t>
  </si>
  <si>
    <t>51266005100073</t>
  </si>
  <si>
    <t>524967</t>
  </si>
  <si>
    <t>0782876760</t>
  </si>
  <si>
    <t>12 Allée des furets</t>
  </si>
  <si>
    <t>EMOVEA</t>
  </si>
  <si>
    <t>31590898959</t>
  </si>
  <si>
    <t>81260562400012</t>
  </si>
  <si>
    <t>669787</t>
  </si>
  <si>
    <t>04 11 93 28 51</t>
  </si>
  <si>
    <t>EMOTIONS MONTPELLIER</t>
  </si>
  <si>
    <t>EMOTIONS</t>
  </si>
  <si>
    <t>76340904034</t>
  </si>
  <si>
    <t>81913159000013</t>
  </si>
  <si>
    <t>524141</t>
  </si>
  <si>
    <t>+44 20 35 19 12 07</t>
  </si>
  <si>
    <t>SUITE 26036 - LOW GROUND FLOOR 145</t>
  </si>
  <si>
    <t>157 ST JOHN STREET</t>
  </si>
  <si>
    <t>21/05/2015</t>
  </si>
  <si>
    <t>EPRTH LTD</t>
  </si>
  <si>
    <t>EMOTIONAL AND PHYSICAL REBALANCING THERAPY LTD</t>
  </si>
  <si>
    <t>597624</t>
  </si>
  <si>
    <t>0676945365</t>
  </si>
  <si>
    <t>6 Impasse MONTMIDI</t>
  </si>
  <si>
    <t>EMOQUILIBRE</t>
  </si>
  <si>
    <t>52850205585</t>
  </si>
  <si>
    <t>81833903800049</t>
  </si>
  <si>
    <t>680151</t>
  </si>
  <si>
    <t>77515 ST AUGUSTIN</t>
  </si>
  <si>
    <t>12 T Rue de Melun</t>
  </si>
  <si>
    <t>EMMERSIVE</t>
  </si>
  <si>
    <t>11770850577</t>
  </si>
  <si>
    <t>95129729000011</t>
  </si>
  <si>
    <t>593333</t>
  </si>
  <si>
    <t>01 80 05 98 80</t>
  </si>
  <si>
    <t>71 Rue Archereau</t>
  </si>
  <si>
    <t>EMMAUS CONNECT</t>
  </si>
  <si>
    <t>EMMAUS CONNECT FONDATEUR ABBE PIERRE</t>
  </si>
  <si>
    <t>11755301175</t>
  </si>
  <si>
    <t>79227291600034</t>
  </si>
  <si>
    <t>596048</t>
  </si>
  <si>
    <t>03 85 38 37 34</t>
  </si>
  <si>
    <t>9 Rue BROCARD</t>
  </si>
  <si>
    <t>EMMANUELLE PIQUET CONSEIL</t>
  </si>
  <si>
    <t>EMMANUELLE PIQUET - ATOMES CROCHUS</t>
  </si>
  <si>
    <t>26710178971</t>
  </si>
  <si>
    <t>50763318800010</t>
  </si>
  <si>
    <t>642630</t>
  </si>
  <si>
    <t>42210 CRAINTILLEUX</t>
  </si>
  <si>
    <t>2610 Route de Sury</t>
  </si>
  <si>
    <t>EMMANUELLE BOYER COACHING</t>
  </si>
  <si>
    <t>84420337142</t>
  </si>
  <si>
    <t>87899083700014</t>
  </si>
  <si>
    <t>621353</t>
  </si>
  <si>
    <t>06 65 55 08 71</t>
  </si>
  <si>
    <t>Res Le Colombier</t>
  </si>
  <si>
    <t>1 Square LES GLYCINES</t>
  </si>
  <si>
    <t>EM'MA DIFFERENCE</t>
  </si>
  <si>
    <t>11950677195</t>
  </si>
  <si>
    <t>78843022100010</t>
  </si>
  <si>
    <t>452245</t>
  </si>
  <si>
    <t>04 78 33 78 00</t>
  </si>
  <si>
    <t>23 Avenue GUY DE COLLONGUE</t>
  </si>
  <si>
    <t>EMLYON EXECUTIVE EDUCATION ECULLY</t>
  </si>
  <si>
    <t>EMLYON EXECUTIVE EDUCATION</t>
  </si>
  <si>
    <t>82691051069</t>
  </si>
  <si>
    <t>50538801700012</t>
  </si>
  <si>
    <t>670406</t>
  </si>
  <si>
    <t>03 88 20 30 94</t>
  </si>
  <si>
    <t>32A Rue des près</t>
  </si>
  <si>
    <t>EMKA</t>
  </si>
  <si>
    <t>42670432367</t>
  </si>
  <si>
    <t>52014978200051</t>
  </si>
  <si>
    <t>659319</t>
  </si>
  <si>
    <t>PO Box 48899</t>
  </si>
  <si>
    <t>EICS</t>
  </si>
  <si>
    <t>EMIRATES INTENSIVE CARE SOCIETY</t>
  </si>
  <si>
    <t>578125</t>
  </si>
  <si>
    <t>971 4 311 6357</t>
  </si>
  <si>
    <t>C/O Dubai Hospital - Al Borg Medical Laboratories</t>
  </si>
  <si>
    <t>Al Wasl</t>
  </si>
  <si>
    <t>EDS</t>
  </si>
  <si>
    <t>EMIRATES DIABETES SOCIETY</t>
  </si>
  <si>
    <t>664080</t>
  </si>
  <si>
    <t>06 83 35 29 98</t>
  </si>
  <si>
    <t>14 Rue Jacques Monod</t>
  </si>
  <si>
    <t>EMILIE GUIBERT</t>
  </si>
  <si>
    <t>28760597176</t>
  </si>
  <si>
    <t>84973447000024</t>
  </si>
  <si>
    <t>680072</t>
  </si>
  <si>
    <t>64 bis Rue LA BOETIE</t>
  </si>
  <si>
    <t>EMGF PARIS</t>
  </si>
  <si>
    <t>EMGF</t>
  </si>
  <si>
    <t>11755973175</t>
  </si>
  <si>
    <t>85257050600018</t>
  </si>
  <si>
    <t>645801</t>
  </si>
  <si>
    <t>32 2 6401372</t>
  </si>
  <si>
    <t>9 Rue VILAIN XIII</t>
  </si>
  <si>
    <t>EMG SYSTEMES FORMATIONS</t>
  </si>
  <si>
    <t>618445</t>
  </si>
  <si>
    <t>04 84 88 50 68</t>
  </si>
  <si>
    <t>108 Rue EDMOND ROSTAND</t>
  </si>
  <si>
    <t>EMERGIS</t>
  </si>
  <si>
    <t>93131294813</t>
  </si>
  <si>
    <t>50238167600027</t>
  </si>
  <si>
    <t>508860</t>
  </si>
  <si>
    <t>05535</t>
  </si>
  <si>
    <t>01 42 87 11 64</t>
  </si>
  <si>
    <t>65 Rue De Chabrol</t>
  </si>
  <si>
    <t>EMERGENSIM</t>
  </si>
  <si>
    <t>11755139175</t>
  </si>
  <si>
    <t>79825833100049</t>
  </si>
  <si>
    <t>481981</t>
  </si>
  <si>
    <t>SUISSE - CUGY</t>
  </si>
  <si>
    <t>CH-1053</t>
  </si>
  <si>
    <t>Chemin de La Cavenettaz 43</t>
  </si>
  <si>
    <t>18/03/2014</t>
  </si>
  <si>
    <t>EMERGENCY TRAINING CENTER</t>
  </si>
  <si>
    <t>625670</t>
  </si>
  <si>
    <t>39 347 1295070</t>
  </si>
  <si>
    <t>ITALIE - VERONA</t>
  </si>
  <si>
    <t>15A Rue Evangelista Torricelli</t>
  </si>
  <si>
    <t>EMPT SOLUTIONS</t>
  </si>
  <si>
    <t>EMERGENCY MEDICAL POWERED TRAINING</t>
  </si>
  <si>
    <t>481660</t>
  </si>
  <si>
    <t>01 55 82 17 34</t>
  </si>
  <si>
    <t>LE MELIES</t>
  </si>
  <si>
    <t>261 Rue DE PARIS</t>
  </si>
  <si>
    <t>EMERGENCES FORMATION MONTREUIL</t>
  </si>
  <si>
    <t>EMERGENCES FORMATION</t>
  </si>
  <si>
    <t>11930301393</t>
  </si>
  <si>
    <t>33359257400052</t>
  </si>
  <si>
    <t>115046</t>
  </si>
  <si>
    <t>04 95 09 37 10</t>
  </si>
  <si>
    <t>2 Rue Henri Barbusse</t>
  </si>
  <si>
    <t>EMERGENCES FORMATION MARSEILLE</t>
  </si>
  <si>
    <t>33359257400110</t>
  </si>
  <si>
    <t>287684</t>
  </si>
  <si>
    <t>01672</t>
  </si>
  <si>
    <t>02 99 05 25 47</t>
  </si>
  <si>
    <t>35 Boulevard SOLFERINO</t>
  </si>
  <si>
    <t>EMERGENCES</t>
  </si>
  <si>
    <t>53350703635</t>
  </si>
  <si>
    <t>43773808100037</t>
  </si>
  <si>
    <t>635029</t>
  </si>
  <si>
    <t>03 62 27 85 11</t>
  </si>
  <si>
    <t>Entree 1k</t>
  </si>
  <si>
    <t>1 Boulevard Moliere - Immeuble le Vilvorde</t>
  </si>
  <si>
    <t>EMERGENCE 3B</t>
  </si>
  <si>
    <t>32591034159</t>
  </si>
  <si>
    <t>88807072900015</t>
  </si>
  <si>
    <t>340406</t>
  </si>
  <si>
    <t>01 40 09 00 33</t>
  </si>
  <si>
    <t>10 Rue DE MONTMORENCY</t>
  </si>
  <si>
    <t>EMERGENCE FORMATION</t>
  </si>
  <si>
    <t>11753993475</t>
  </si>
  <si>
    <t>48377662100029</t>
  </si>
  <si>
    <t>615298</t>
  </si>
  <si>
    <t>01 86 95 81 50</t>
  </si>
  <si>
    <t>128 Rue de la Boétie</t>
  </si>
  <si>
    <t>EMERGENCE</t>
  </si>
  <si>
    <t>11755610475</t>
  </si>
  <si>
    <t>82875579300027</t>
  </si>
  <si>
    <t>325673</t>
  </si>
  <si>
    <t>04861</t>
  </si>
  <si>
    <t>03 86 21 70 95</t>
  </si>
  <si>
    <t>58400 LA CHARITE SUR LOIRE</t>
  </si>
  <si>
    <t>49 Rue Des Hotelleries</t>
  </si>
  <si>
    <t>EMERAUDE 58</t>
  </si>
  <si>
    <t>26580047658</t>
  </si>
  <si>
    <t>47844959800034</t>
  </si>
  <si>
    <t>379967</t>
  </si>
  <si>
    <t>02 96 48 40 00</t>
  </si>
  <si>
    <t>17 Rue De Broglie</t>
  </si>
  <si>
    <t>EMERAUDE ID</t>
  </si>
  <si>
    <t>53220106322</t>
  </si>
  <si>
    <t>33103561800064</t>
  </si>
  <si>
    <t>480216</t>
  </si>
  <si>
    <t>04 50 52 14 64</t>
  </si>
  <si>
    <t>Imm Europe</t>
  </si>
  <si>
    <t>20 Impasse DES TABLETTES</t>
  </si>
  <si>
    <t>EMEO</t>
  </si>
  <si>
    <t>82740140174</t>
  </si>
  <si>
    <t>42973887500021</t>
  </si>
  <si>
    <t>664250</t>
  </si>
  <si>
    <t>210 77 01 724</t>
  </si>
  <si>
    <t>GRECE - ZOGRAFOU</t>
  </si>
  <si>
    <t>116 Papadiamantopoulou</t>
  </si>
  <si>
    <t>EMEKA</t>
  </si>
  <si>
    <t>EMEKA - SOCIETE D'ETUDE ET DE RECHERCHE D'INSUFFISANCE CARDIAQUE</t>
  </si>
  <si>
    <t>675854</t>
  </si>
  <si>
    <t>02 43 50 29 48</t>
  </si>
  <si>
    <t>7 Avenue Des Platanes</t>
  </si>
  <si>
    <t>EMECI - IN&amp;MA - EGC - EKOD - CEL DU CCI LE MANS SARTHE</t>
  </si>
  <si>
    <t>18720092800088</t>
  </si>
  <si>
    <t>546318</t>
  </si>
  <si>
    <t>05 61 22 60 31</t>
  </si>
  <si>
    <t>EMDR FORMATION PARIS</t>
  </si>
  <si>
    <t>EMDR FORMATION</t>
  </si>
  <si>
    <t>11755420975</t>
  </si>
  <si>
    <t>81487059800012</t>
  </si>
  <si>
    <t>659915</t>
  </si>
  <si>
    <t>21 Avenue de Montchoisi</t>
  </si>
  <si>
    <t>EMDR EUROPE ASSOCATION</t>
  </si>
  <si>
    <t>633070</t>
  </si>
  <si>
    <t>04 73 19 05 07</t>
  </si>
  <si>
    <t>14 Rue Gambetta</t>
  </si>
  <si>
    <t>EMC CLERMONT</t>
  </si>
  <si>
    <t>EMC CLERMONT - ECOLE MEDECINE CHINOISE CLERMONT FERRAND</t>
  </si>
  <si>
    <t>84630534363</t>
  </si>
  <si>
    <t>85160652500018</t>
  </si>
  <si>
    <t>637476</t>
  </si>
  <si>
    <t>01 88 32 82 54</t>
  </si>
  <si>
    <t>EMBARGO PARIS</t>
  </si>
  <si>
    <t>EMBARGO - SHELTER FORMATION</t>
  </si>
  <si>
    <t>11755760375</t>
  </si>
  <si>
    <t>84017443700011</t>
  </si>
  <si>
    <t>662410</t>
  </si>
  <si>
    <t>05 61 35 59 54</t>
  </si>
  <si>
    <t>31790 ST SAUVEUR</t>
  </si>
  <si>
    <t>178 Chemin DE L HOBIT</t>
  </si>
  <si>
    <t>EMBAL MAG INSTITUT</t>
  </si>
  <si>
    <t>76311076331</t>
  </si>
  <si>
    <t>89534461200018</t>
  </si>
  <si>
    <t>506552</t>
  </si>
  <si>
    <t>0241883366</t>
  </si>
  <si>
    <t>28 Rue LENEPVEU</t>
  </si>
  <si>
    <t>EMANENCE RESSOURCES HUMAINES</t>
  </si>
  <si>
    <t>EMANENCE</t>
  </si>
  <si>
    <t>52490059249</t>
  </si>
  <si>
    <t>34828071000016</t>
  </si>
  <si>
    <t>515670</t>
  </si>
  <si>
    <t>+914132225637</t>
  </si>
  <si>
    <t>INDE - PUDUCHERRY</t>
  </si>
  <si>
    <t>72 MULLAH STREET</t>
  </si>
  <si>
    <t>EMANCI LANGUAGE INSTITUTE</t>
  </si>
  <si>
    <t>554376</t>
  </si>
  <si>
    <t>07516</t>
  </si>
  <si>
    <t>06 79 08 13 74</t>
  </si>
  <si>
    <t>EM PRODUITS DE SANTE</t>
  </si>
  <si>
    <t>11788289478</t>
  </si>
  <si>
    <t>81270842800022</t>
  </si>
  <si>
    <t>497654</t>
  </si>
  <si>
    <t>01 77 18 73 79</t>
  </si>
  <si>
    <t>3 Rue jean ferrandi</t>
  </si>
  <si>
    <t>ELZERALDE</t>
  </si>
  <si>
    <t>11754964475</t>
  </si>
  <si>
    <t>79053629600011</t>
  </si>
  <si>
    <t>657189</t>
  </si>
  <si>
    <t>04 28 29 63 37</t>
  </si>
  <si>
    <t>69450 ST CYR AU MONT D OR</t>
  </si>
  <si>
    <t>29 bis Chemin de Grave</t>
  </si>
  <si>
    <t>ELYSIUM SECURITY</t>
  </si>
  <si>
    <t>84691676169</t>
  </si>
  <si>
    <t>82827112200032</t>
  </si>
  <si>
    <t>506680</t>
  </si>
  <si>
    <t>01 44 09 99 22</t>
  </si>
  <si>
    <t>28 ter Rue GUERSANT</t>
  </si>
  <si>
    <t>ELYSEES LANGUES</t>
  </si>
  <si>
    <t>11753922075</t>
  </si>
  <si>
    <t>38120054200037</t>
  </si>
  <si>
    <t>502054</t>
  </si>
  <si>
    <t>0493383939</t>
  </si>
  <si>
    <t>VILLA AURORE</t>
  </si>
  <si>
    <t>22 Boulevard de la République</t>
  </si>
  <si>
    <t>ELYSEES CANNES</t>
  </si>
  <si>
    <t>93060722506</t>
  </si>
  <si>
    <t>75325973800031</t>
  </si>
  <si>
    <t>392637</t>
  </si>
  <si>
    <t>04 72 81 96 01</t>
  </si>
  <si>
    <t>Pole Pixel Bat B</t>
  </si>
  <si>
    <t>ELYCOOP</t>
  </si>
  <si>
    <t>82690684469</t>
  </si>
  <si>
    <t>42985163700034</t>
  </si>
  <si>
    <t>686840</t>
  </si>
  <si>
    <t>07 64 08 90 45</t>
  </si>
  <si>
    <t>6 Boulevard Gueidon</t>
  </si>
  <si>
    <t>ELYAMAJE</t>
  </si>
  <si>
    <t>93131987713</t>
  </si>
  <si>
    <t>80375260900054</t>
  </si>
  <si>
    <t>450959</t>
  </si>
  <si>
    <t>04 76 43 12 47</t>
  </si>
  <si>
    <t>PARC SUD GALAXIE</t>
  </si>
  <si>
    <t>1 Place DU VERSEAU</t>
  </si>
  <si>
    <t>ELVEOR</t>
  </si>
  <si>
    <t>82380164038</t>
  </si>
  <si>
    <t>39247334400035</t>
  </si>
  <si>
    <t>549083</t>
  </si>
  <si>
    <t>44 1865 843000</t>
  </si>
  <si>
    <t>KIDLINGTON</t>
  </si>
  <si>
    <t>THE BOULEVARD - LANGFORD LANE</t>
  </si>
  <si>
    <t>ELSEVIER LTD</t>
  </si>
  <si>
    <t>220530</t>
  </si>
  <si>
    <t>04 76 42 56 80</t>
  </si>
  <si>
    <t>33 Rue des Glairons</t>
  </si>
  <si>
    <t>ELSETE</t>
  </si>
  <si>
    <t>82380154238</t>
  </si>
  <si>
    <t>38920840600055</t>
  </si>
  <si>
    <t>227535</t>
  </si>
  <si>
    <t>01319</t>
  </si>
  <si>
    <t>04 95 08 10 10</t>
  </si>
  <si>
    <t>ELSE CONSULTANTS</t>
  </si>
  <si>
    <t>93130435513</t>
  </si>
  <si>
    <t>38391639200038</t>
  </si>
  <si>
    <t>685240</t>
  </si>
  <si>
    <t>03 89 38 25 79</t>
  </si>
  <si>
    <t>Faubourg DE COLMAR</t>
  </si>
  <si>
    <t>ELSASS FORMATION</t>
  </si>
  <si>
    <t>44680329868</t>
  </si>
  <si>
    <t>91352318900011</t>
  </si>
  <si>
    <t>545776</t>
  </si>
  <si>
    <t>86 Rue DE LA TOUR</t>
  </si>
  <si>
    <t>ELSA ENGLISH LANGUAGE SCHOOLS ASSOCIATION</t>
  </si>
  <si>
    <t>11754500175</t>
  </si>
  <si>
    <t>43126229400025</t>
  </si>
  <si>
    <t>CET ORGANISME A DEMENAGE 
ON PEUT ARCHIVE CAR CHANGEMENT DE NUMERO D'ORGANISME
IL EXISTE SOUS LE NUMERO 93131679813.</t>
  </si>
  <si>
    <t>456731</t>
  </si>
  <si>
    <t>139 Chemin DE LA PIBOULE</t>
  </si>
  <si>
    <t>ELOUARD PATRICK</t>
  </si>
  <si>
    <t>ELOUARD PATRICK - CCIFA 64</t>
  </si>
  <si>
    <t>93131679813</t>
  </si>
  <si>
    <t>47824236500045</t>
  </si>
  <si>
    <t>641110</t>
  </si>
  <si>
    <t>09329</t>
  </si>
  <si>
    <t>06 51 42 61 22</t>
  </si>
  <si>
    <t>29 Rue De La Republique</t>
  </si>
  <si>
    <t>ELOCE MARSEILLE</t>
  </si>
  <si>
    <t>ELOCE</t>
  </si>
  <si>
    <t>93131742713</t>
  </si>
  <si>
    <t>84338240900020</t>
  </si>
  <si>
    <t>655351</t>
  </si>
  <si>
    <t>47 Chemin des Anemones</t>
  </si>
  <si>
    <t>ELO SANTE</t>
  </si>
  <si>
    <t>93132095113</t>
  </si>
  <si>
    <t>94828120900015</t>
  </si>
  <si>
    <t>641042</t>
  </si>
  <si>
    <t>06 44 66 35 00</t>
  </si>
  <si>
    <t>121 Avenue Roger SALENGRO</t>
  </si>
  <si>
    <t>ELM</t>
  </si>
  <si>
    <t>ELM - EXECUTION PROJET</t>
  </si>
  <si>
    <t>93131797813</t>
  </si>
  <si>
    <t>83268592900016</t>
  </si>
  <si>
    <t>589007</t>
  </si>
  <si>
    <t>06 16 11 67 31</t>
  </si>
  <si>
    <t>16 Chemin de l'argillière</t>
  </si>
  <si>
    <t>ELLIPSY LES HOGUES</t>
  </si>
  <si>
    <t>ELLIPSY</t>
  </si>
  <si>
    <t>28270202927</t>
  </si>
  <si>
    <t>83009672300010</t>
  </si>
  <si>
    <t>501499</t>
  </si>
  <si>
    <t>01 43 80 23 51</t>
  </si>
  <si>
    <t>8 Cité Joly</t>
  </si>
  <si>
    <t>ELLIPSE PARIS 11EME</t>
  </si>
  <si>
    <t>ELLIPSE FORMATION</t>
  </si>
  <si>
    <t>11754085375</t>
  </si>
  <si>
    <t>48848184700025</t>
  </si>
  <si>
    <t>470375</t>
  </si>
  <si>
    <t>04 72 45 49 63</t>
  </si>
  <si>
    <t>5 Avenue Lionel Terray</t>
  </si>
  <si>
    <t>ELLETRIO - PIGMENTSE</t>
  </si>
  <si>
    <t>82690992069</t>
  </si>
  <si>
    <t>50130361400041</t>
  </si>
  <si>
    <t>593916</t>
  </si>
  <si>
    <t>64 Rue ANATOLE FRANCE</t>
  </si>
  <si>
    <t>ELKAE</t>
  </si>
  <si>
    <t>11922407092</t>
  </si>
  <si>
    <t>83829621800012</t>
  </si>
  <si>
    <t>521541</t>
  </si>
  <si>
    <t>62 Rue GEORGES CLEMENCEAU</t>
  </si>
  <si>
    <t>ELIXIR VITAE</t>
  </si>
  <si>
    <t>31590866559</t>
  </si>
  <si>
    <t>79454014600014</t>
  </si>
  <si>
    <t>473972</t>
  </si>
  <si>
    <t>04163</t>
  </si>
  <si>
    <t>06 09 57 37 32</t>
  </si>
  <si>
    <t>154 Route DE SEYSSES</t>
  </si>
  <si>
    <t>ELIXIR</t>
  </si>
  <si>
    <t>73310739631</t>
  </si>
  <si>
    <t>80270179700051</t>
  </si>
  <si>
    <t>632752</t>
  </si>
  <si>
    <t>02 40 20 83 29</t>
  </si>
  <si>
    <t>CS 63863</t>
  </si>
  <si>
    <t>3 Avenue des Améthystes</t>
  </si>
  <si>
    <t>ELITE ORGANISATION NANTES</t>
  </si>
  <si>
    <t>ELITE ORGANISATION</t>
  </si>
  <si>
    <t>52440555044</t>
  </si>
  <si>
    <t>45010081300051</t>
  </si>
  <si>
    <t>460590</t>
  </si>
  <si>
    <t>03 22 67 54 54</t>
  </si>
  <si>
    <t>ZAC LA BLANCHE TCHE</t>
  </si>
  <si>
    <t>41 Rue STEPHANE HESSEL</t>
  </si>
  <si>
    <t>ELITE MEDICALE</t>
  </si>
  <si>
    <t>22800142680</t>
  </si>
  <si>
    <t>40513281200075</t>
  </si>
  <si>
    <t>602619</t>
  </si>
  <si>
    <t>01 79 72 51 52</t>
  </si>
  <si>
    <t>22 Rue Gabriel Peri</t>
  </si>
  <si>
    <t>11/07/2019</t>
  </si>
  <si>
    <t>ELITE AUTO MOTO ECOLE</t>
  </si>
  <si>
    <t>11922168192</t>
  </si>
  <si>
    <t>41500397900028</t>
  </si>
  <si>
    <t>non inscrit au registre du commerce et des sociétés</t>
  </si>
  <si>
    <t>359970</t>
  </si>
  <si>
    <t>02 54 07 01 69</t>
  </si>
  <si>
    <t>8-1 Rue des Mecaniciennes</t>
  </si>
  <si>
    <t>ELISABETH KUBLER ROSS FRANCE</t>
  </si>
  <si>
    <t>24360071036</t>
  </si>
  <si>
    <t>49181997500096</t>
  </si>
  <si>
    <t>556488</t>
  </si>
  <si>
    <t>09 81 69 60 17</t>
  </si>
  <si>
    <t>94 Rue MARIUS AUFAN</t>
  </si>
  <si>
    <t>ELIS CONSEIL</t>
  </si>
  <si>
    <t>11921598492</t>
  </si>
  <si>
    <t>48311497100029</t>
  </si>
  <si>
    <t>545510</t>
  </si>
  <si>
    <t>06 07 60 36 22</t>
  </si>
  <si>
    <t>45 Rue MASSENA</t>
  </si>
  <si>
    <t>ELIPHIROUMIGUIER AUCH</t>
  </si>
  <si>
    <t>ELIPHIROUMIGUIER</t>
  </si>
  <si>
    <t>73320053932</t>
  </si>
  <si>
    <t>80116888100010</t>
  </si>
  <si>
    <t>387757</t>
  </si>
  <si>
    <t>09 84 14 26 53</t>
  </si>
  <si>
    <t>ELIOT</t>
  </si>
  <si>
    <t>73310505631</t>
  </si>
  <si>
    <t>48018653500047</t>
  </si>
  <si>
    <t>300676</t>
  </si>
  <si>
    <t>01557</t>
  </si>
  <si>
    <t>03 88 95 97 69</t>
  </si>
  <si>
    <t>3 Rue De Saverne</t>
  </si>
  <si>
    <t>ELIDE</t>
  </si>
  <si>
    <t>42670313267</t>
  </si>
  <si>
    <t>44176899100024</t>
  </si>
  <si>
    <t>686610</t>
  </si>
  <si>
    <t>03 61 05 53 83</t>
  </si>
  <si>
    <t>98 Avenue D'AMSTERDAM</t>
  </si>
  <si>
    <t>ELEV'UP FORMATION BONDUES</t>
  </si>
  <si>
    <t>ELEV'UP FORMATION - SIEGE SOCIAL</t>
  </si>
  <si>
    <t>31590713159</t>
  </si>
  <si>
    <t>51404920400035</t>
  </si>
  <si>
    <t>652799</t>
  </si>
  <si>
    <t>07 56 86 03 12</t>
  </si>
  <si>
    <t>34 Boulevard DES ITALIENS</t>
  </si>
  <si>
    <t>ELEVATIO</t>
  </si>
  <si>
    <t>11756447675</t>
  </si>
  <si>
    <t>90992898800015</t>
  </si>
  <si>
    <t>463899</t>
  </si>
  <si>
    <t>02807</t>
  </si>
  <si>
    <t>09 72 46 28 88</t>
  </si>
  <si>
    <t>IMMEUBLE LE CEDRE</t>
  </si>
  <si>
    <t>15 Quai PASTEUR</t>
  </si>
  <si>
    <t>ELEVATE</t>
  </si>
  <si>
    <t>ELEVATE SAS</t>
  </si>
  <si>
    <t>93840336984</t>
  </si>
  <si>
    <t>75183205600012</t>
  </si>
  <si>
    <t>299467</t>
  </si>
  <si>
    <t>02 35 45 00 41</t>
  </si>
  <si>
    <t>76700 HARFLEUR</t>
  </si>
  <si>
    <t>Avenue Du Cantipou</t>
  </si>
  <si>
    <t>ELEVACTION</t>
  </si>
  <si>
    <t>23760353576</t>
  </si>
  <si>
    <t>44032350900040</t>
  </si>
  <si>
    <t>439125</t>
  </si>
  <si>
    <t>02874</t>
  </si>
  <si>
    <t>04 77 82 89 83</t>
  </si>
  <si>
    <t>BATIMENT F</t>
  </si>
  <si>
    <t>CHU ST ETIENNE - HOPITAL NORD</t>
  </si>
  <si>
    <t>ELENA</t>
  </si>
  <si>
    <t>ELENA RESEAU DE SANTE EN PERINATALITE LOIRE NORD ARDECHE</t>
  </si>
  <si>
    <t>82420238642</t>
  </si>
  <si>
    <t>53446933300015</t>
  </si>
  <si>
    <t>310943</t>
  </si>
  <si>
    <t>4 Rue AMBROISE</t>
  </si>
  <si>
    <t>ESMM</t>
  </si>
  <si>
    <t>ELECTRONIQUE SERVICES MAINTENANCE MEDICALE - ESMM</t>
  </si>
  <si>
    <t>84692026769</t>
  </si>
  <si>
    <t>39939635700036</t>
  </si>
  <si>
    <t>622280</t>
  </si>
  <si>
    <t>02 99 59 55 57</t>
  </si>
  <si>
    <t>87 Boulevard Jean Mermoz</t>
  </si>
  <si>
    <t>ELECTRONIK</t>
  </si>
  <si>
    <t>53351017235</t>
  </si>
  <si>
    <t>48205125700046</t>
  </si>
  <si>
    <t>315035</t>
  </si>
  <si>
    <t>04 77 79 51 90</t>
  </si>
  <si>
    <t>Zi Molina Sud</t>
  </si>
  <si>
    <t>34 Rue Mathieu De La Drome</t>
  </si>
  <si>
    <t>ELECTRO LOIRE ST ETIENNE</t>
  </si>
  <si>
    <t>ELECTRO LOIRE</t>
  </si>
  <si>
    <t>82420147142</t>
  </si>
  <si>
    <t>40889091100048</t>
  </si>
  <si>
    <t>663797</t>
  </si>
  <si>
    <t>04 72 93 14 14</t>
  </si>
  <si>
    <t>69330 PUSIGNAN</t>
  </si>
  <si>
    <t>Zac Satolas Green</t>
  </si>
  <si>
    <t>ELECTRO CALORIQUE PUSIGNAN</t>
  </si>
  <si>
    <t>ELECTRO CALORIQUE</t>
  </si>
  <si>
    <t>84692003869</t>
  </si>
  <si>
    <t>95750394900035</t>
  </si>
  <si>
    <t>486991</t>
  </si>
  <si>
    <t>03 88 20 62 20</t>
  </si>
  <si>
    <t>26 Boulevard DU PRESIDENT WILSON</t>
  </si>
  <si>
    <t>ES STRASBOURG</t>
  </si>
  <si>
    <t>ELECTRICITE DE STRASBOURG</t>
  </si>
  <si>
    <t>42670003767</t>
  </si>
  <si>
    <t>55850191200239</t>
  </si>
  <si>
    <t>387113</t>
  </si>
  <si>
    <t>09 72 67 50 75</t>
  </si>
  <si>
    <t>22 Avenue WAGRAM</t>
  </si>
  <si>
    <t>EDF - ENEDIS PARIS</t>
  </si>
  <si>
    <t>ELECTRICITE DE FRANCE - EDF SIEGE</t>
  </si>
  <si>
    <t>11754087475</t>
  </si>
  <si>
    <t>55208131753462</t>
  </si>
  <si>
    <t>611359</t>
  </si>
  <si>
    <t>01 40 42 22 22</t>
  </si>
  <si>
    <t>Le Velum Immeuble</t>
  </si>
  <si>
    <t>106 Boulevard Vivier Merle</t>
  </si>
  <si>
    <t>17/03/2020</t>
  </si>
  <si>
    <t>EDF LYON</t>
  </si>
  <si>
    <t>ELECTRICITE DE FRANCE - EDF</t>
  </si>
  <si>
    <t>11755589375</t>
  </si>
  <si>
    <t>55208131790548</t>
  </si>
  <si>
    <t>628116</t>
  </si>
  <si>
    <t>02 41 34 85 15</t>
  </si>
  <si>
    <t>153 Rue Henri Fabre Zac Du Mas De Figuieres</t>
  </si>
  <si>
    <t>ELEC SYSTEM MAUGUIO</t>
  </si>
  <si>
    <t>ELEC SYSTEM</t>
  </si>
  <si>
    <t>52490178549</t>
  </si>
  <si>
    <t>38059048900049</t>
  </si>
  <si>
    <t>590526</t>
  </si>
  <si>
    <t>09 72 46 54 96</t>
  </si>
  <si>
    <t>4 bis Rue des Douves</t>
  </si>
  <si>
    <t>E-LEARNING TOUCH'</t>
  </si>
  <si>
    <t>53290861229</t>
  </si>
  <si>
    <t>53502660300022</t>
  </si>
  <si>
    <t>365646</t>
  </si>
  <si>
    <t>04 94 86 28 62</t>
  </si>
  <si>
    <t>ZA NICOPOLIS - CS 80317</t>
  </si>
  <si>
    <t>580 Rue DES LAURIERS</t>
  </si>
  <si>
    <t>ELAP</t>
  </si>
  <si>
    <t>93830434083</t>
  </si>
  <si>
    <t>50739923600029</t>
  </si>
  <si>
    <t>386935</t>
  </si>
  <si>
    <t>04 72 89 41 94</t>
  </si>
  <si>
    <t>158 Avenue Francis De Pressense</t>
  </si>
  <si>
    <t>ELANTIEL</t>
  </si>
  <si>
    <t>82690974969</t>
  </si>
  <si>
    <t>49308598900058</t>
  </si>
  <si>
    <t>670236</t>
  </si>
  <si>
    <t>06 74 18 16 19</t>
  </si>
  <si>
    <t>42 Rue MONGE</t>
  </si>
  <si>
    <t>ELANSITE</t>
  </si>
  <si>
    <t>11755080275</t>
  </si>
  <si>
    <t>53463002500037</t>
  </si>
  <si>
    <t>394452</t>
  </si>
  <si>
    <t>02733</t>
  </si>
  <si>
    <t>03 88 71 00 67</t>
  </si>
  <si>
    <t>67290 LA PETITE PIERRE</t>
  </si>
  <si>
    <t>1A LE KIRCHBERG</t>
  </si>
  <si>
    <t>ELANS GRAZIELLA DALSTEIN</t>
  </si>
  <si>
    <t>42670400667</t>
  </si>
  <si>
    <t>80194200400012</t>
  </si>
  <si>
    <t>643245</t>
  </si>
  <si>
    <t>TOUR EUROPE</t>
  </si>
  <si>
    <t>20 Place DES HALLES</t>
  </si>
  <si>
    <t>ELANCEO</t>
  </si>
  <si>
    <t>44670700267</t>
  </si>
  <si>
    <t>90842072200021</t>
  </si>
  <si>
    <t>353681</t>
  </si>
  <si>
    <t>04083</t>
  </si>
  <si>
    <t>0149708888</t>
  </si>
  <si>
    <t>23 Rue de la Rochefoucauld</t>
  </si>
  <si>
    <t>ELAN RETROUVE</t>
  </si>
  <si>
    <t>11753799775</t>
  </si>
  <si>
    <t>77567634900019</t>
  </si>
  <si>
    <t>657475</t>
  </si>
  <si>
    <t>03 88 30 78 30</t>
  </si>
  <si>
    <t>14 Rue des rhônes</t>
  </si>
  <si>
    <t>ELAN FORMATION STRASBOURG</t>
  </si>
  <si>
    <t>ELAN FORMATION</t>
  </si>
  <si>
    <t>42670182967</t>
  </si>
  <si>
    <t>39075824100108</t>
  </si>
  <si>
    <t>522790</t>
  </si>
  <si>
    <t>14 Rue du Rhöne</t>
  </si>
  <si>
    <t>39075824100041</t>
  </si>
  <si>
    <t>421777</t>
  </si>
  <si>
    <t>02 99 35 21 59</t>
  </si>
  <si>
    <t>CS73902</t>
  </si>
  <si>
    <t>7 Rue ARMAND HERPIN LACROIX</t>
  </si>
  <si>
    <t>ELAN CREATEUR SP CONSULTANT RENNES</t>
  </si>
  <si>
    <t>ELAN CREATEUR SP CONSULTANT</t>
  </si>
  <si>
    <t>53350711235</t>
  </si>
  <si>
    <t>43782795900010</t>
  </si>
  <si>
    <t>477758</t>
  </si>
  <si>
    <t>05 56 44 81 77</t>
  </si>
  <si>
    <t>3 Rue du vieux marché</t>
  </si>
  <si>
    <t>ELAN CONSEIL</t>
  </si>
  <si>
    <t>72330105433</t>
  </si>
  <si>
    <t>34894113900035</t>
  </si>
  <si>
    <t>627094</t>
  </si>
  <si>
    <t>01 85 65 81 51</t>
  </si>
  <si>
    <t>8 Chemin PIERRE DE RONSARD</t>
  </si>
  <si>
    <t>ELALOUF CATHERINE</t>
  </si>
  <si>
    <t>ELALOUF CATHERINE - TALENTS GAGNANTS</t>
  </si>
  <si>
    <t>11921896192</t>
  </si>
  <si>
    <t>49362426600026</t>
  </si>
  <si>
    <t>425503</t>
  </si>
  <si>
    <t>02 33 83 99 43</t>
  </si>
  <si>
    <t>61110 REMALARD EN PERCHE</t>
  </si>
  <si>
    <t>Lieu-dit L'ANNERIE</t>
  </si>
  <si>
    <t>EL MIMOUNI MOHAMED - SIS FORMATION</t>
  </si>
  <si>
    <t>EL MIMOUNI MOHAMED - SECURITE INCENDIE SECOURS FORMATION</t>
  </si>
  <si>
    <t>25610075861</t>
  </si>
  <si>
    <t>50538610200022</t>
  </si>
  <si>
    <t>477874</t>
  </si>
  <si>
    <t>01 34 15 56 22</t>
  </si>
  <si>
    <t>95110 SANNOIS</t>
  </si>
  <si>
    <t>1 Rue LOUIS MOREAUX</t>
  </si>
  <si>
    <t>EL BAHRI HELT LILIANE CARRIERES CONSEILS</t>
  </si>
  <si>
    <t>11950408895</t>
  </si>
  <si>
    <t>44296454000060</t>
  </si>
  <si>
    <t>670595</t>
  </si>
  <si>
    <t>09 80 80 59 16</t>
  </si>
  <si>
    <t>90 Rue Jean de la Bruyère</t>
  </si>
  <si>
    <t>EKOFORMA</t>
  </si>
  <si>
    <t>93131989613</t>
  </si>
  <si>
    <t>89362024500017</t>
  </si>
  <si>
    <t>600477</t>
  </si>
  <si>
    <t>05310 LA ROCHE DE RAME</t>
  </si>
  <si>
    <t>ALLEZABRE</t>
  </si>
  <si>
    <t>EKOFOR</t>
  </si>
  <si>
    <t>EKOFOR NATHALIE MORINIERE</t>
  </si>
  <si>
    <t>93050082805</t>
  </si>
  <si>
    <t>84016551800019</t>
  </si>
  <si>
    <t>471239</t>
  </si>
  <si>
    <t>01 84 16 45 30</t>
  </si>
  <si>
    <t>9 Avenue Percier</t>
  </si>
  <si>
    <t>EKODEV PARIS</t>
  </si>
  <si>
    <t>11754955475</t>
  </si>
  <si>
    <t>51841243200057</t>
  </si>
  <si>
    <t>591518</t>
  </si>
  <si>
    <t>06 50 49 21 20</t>
  </si>
  <si>
    <t>78730 ST ARNOULT EN YVELINES</t>
  </si>
  <si>
    <t>4 Rue DU DAUPHIN COURONNE</t>
  </si>
  <si>
    <t>EKI-VIE</t>
  </si>
  <si>
    <t>11788310178</t>
  </si>
  <si>
    <t>81315953000019</t>
  </si>
  <si>
    <t>639722</t>
  </si>
  <si>
    <t>EKHOWEB</t>
  </si>
  <si>
    <t>28500139450</t>
  </si>
  <si>
    <t>88448507900013</t>
  </si>
  <si>
    <t>637063</t>
  </si>
  <si>
    <t>03 22 24 12 40</t>
  </si>
  <si>
    <t>28 Place de la liberation</t>
  </si>
  <si>
    <t>EJC</t>
  </si>
  <si>
    <t>EJC - AUTO-ECOLE FEU VERT</t>
  </si>
  <si>
    <t>32800189680</t>
  </si>
  <si>
    <t>79980811800019</t>
  </si>
  <si>
    <t>582074</t>
  </si>
  <si>
    <t>02 99 50 07 18</t>
  </si>
  <si>
    <t>2 Rue JEAN MILON</t>
  </si>
  <si>
    <t>EISENIA</t>
  </si>
  <si>
    <t>53350943135</t>
  </si>
  <si>
    <t>50842429800034</t>
  </si>
  <si>
    <t>492140</t>
  </si>
  <si>
    <t>03 84 21 10 35</t>
  </si>
  <si>
    <t>90340 CHEVREMONT</t>
  </si>
  <si>
    <t>7 Impasse DES GRANDS CHAMPS</t>
  </si>
  <si>
    <t>EISEN SARL CHEVREMONT</t>
  </si>
  <si>
    <t>EISEN SARL</t>
  </si>
  <si>
    <t>43900031590</t>
  </si>
  <si>
    <t>41421201900015</t>
  </si>
  <si>
    <t>658285</t>
  </si>
  <si>
    <t>06 33 36 83 20</t>
  </si>
  <si>
    <t>34820 TEYRAN</t>
  </si>
  <si>
    <t>LD TERRE ROUGE</t>
  </si>
  <si>
    <t>Chemin TRANSIDE ET CABRIE</t>
  </si>
  <si>
    <t>EIQUS NGA</t>
  </si>
  <si>
    <t>76341069634</t>
  </si>
  <si>
    <t>84493257400016</t>
  </si>
  <si>
    <t>672889</t>
  </si>
  <si>
    <t>06 84 95 07 66</t>
  </si>
  <si>
    <t>7 Rue Henri Becquerel</t>
  </si>
  <si>
    <t>EILAN CONSEIL</t>
  </si>
  <si>
    <t>75170239717</t>
  </si>
  <si>
    <t>88183773600027</t>
  </si>
  <si>
    <t>52735</t>
  </si>
  <si>
    <t>01 45 43 01 62</t>
  </si>
  <si>
    <t>154 Rue D'ALESIA</t>
  </si>
  <si>
    <t>EIGUER ALBERTO</t>
  </si>
  <si>
    <t>11751704075</t>
  </si>
  <si>
    <t>41415911100015</t>
  </si>
  <si>
    <t>667109</t>
  </si>
  <si>
    <t>01 47 56 05 41</t>
  </si>
  <si>
    <t>LA DEFENSE</t>
  </si>
  <si>
    <t>20 Avenue ANDRE PROTHIN</t>
  </si>
  <si>
    <t>EIG COURBEVOIE</t>
  </si>
  <si>
    <t>EIG</t>
  </si>
  <si>
    <t>11921963592</t>
  </si>
  <si>
    <t>38287962500129</t>
  </si>
  <si>
    <t>437803</t>
  </si>
  <si>
    <t>06 88 03 03 43</t>
  </si>
  <si>
    <t>41100 AREINES</t>
  </si>
  <si>
    <t>3 Rue Jacques BREL</t>
  </si>
  <si>
    <t>EIFL ST OUEN</t>
  </si>
  <si>
    <t>EIFL</t>
  </si>
  <si>
    <t>24410093641</t>
  </si>
  <si>
    <t>51302971000011</t>
  </si>
  <si>
    <t>509826</t>
  </si>
  <si>
    <t>06 72 35 38 66</t>
  </si>
  <si>
    <t>3 Rue Adolphe Nourrit</t>
  </si>
  <si>
    <t>EIDO</t>
  </si>
  <si>
    <t>EIDO CTRE DE THERAPIES NEURO INTEGRATIVES DU STRESS ET DES TRAUMATISMES</t>
  </si>
  <si>
    <t>76341229134</t>
  </si>
  <si>
    <t>79307400600024</t>
  </si>
  <si>
    <t>574510</t>
  </si>
  <si>
    <t>41 44 632 77 77</t>
  </si>
  <si>
    <t>Stampfenbachstrasse 69</t>
  </si>
  <si>
    <t>ETH ZURICH</t>
  </si>
  <si>
    <t>EIDGENSSISCHE TECHNISCHE HOCHSCHULE</t>
  </si>
  <si>
    <t>436227</t>
  </si>
  <si>
    <t>04 67 60 26 23</t>
  </si>
  <si>
    <t>437 Avenue Des Apothicaires</t>
  </si>
  <si>
    <t>EI GROUPE MONTPELLIER</t>
  </si>
  <si>
    <t>EI GROUPE</t>
  </si>
  <si>
    <t>91340597934</t>
  </si>
  <si>
    <t>49072580100065</t>
  </si>
  <si>
    <t>654760</t>
  </si>
  <si>
    <t>0749365810</t>
  </si>
  <si>
    <t>14 Boulevard Etienne Clémentel</t>
  </si>
  <si>
    <t>EI GIRAND MARIE-ARMELLE</t>
  </si>
  <si>
    <t>84630541663</t>
  </si>
  <si>
    <t>88310979500012</t>
  </si>
  <si>
    <t>672890</t>
  </si>
  <si>
    <t>06 21 71 76 23</t>
  </si>
  <si>
    <t>518 Rue ST FUSCIEN</t>
  </si>
  <si>
    <t>EI EMILIE FORTEZ</t>
  </si>
  <si>
    <t>EI EMILIE FORTEZ - AKOYAS AMIENS</t>
  </si>
  <si>
    <t>32800215080</t>
  </si>
  <si>
    <t>82128013800032</t>
  </si>
  <si>
    <t>527221</t>
  </si>
  <si>
    <t>0562966298</t>
  </si>
  <si>
    <t>65140 RABASTENS DE BIGORRE</t>
  </si>
  <si>
    <t>15 Rue BOURDALATS</t>
  </si>
  <si>
    <t>EHPAD-SSIAD CURIE-SEMBRES RABASTENS DE BIGORRE</t>
  </si>
  <si>
    <t>26650012300010</t>
  </si>
  <si>
    <t>484192</t>
  </si>
  <si>
    <t>02 38 45 70 85</t>
  </si>
  <si>
    <t>45370 DRY</t>
  </si>
  <si>
    <t>1277 Rue ROGER OLLIVIER</t>
  </si>
  <si>
    <t>EHPAD VILLECANTE</t>
  </si>
  <si>
    <t>26450003400014</t>
  </si>
  <si>
    <t>657311</t>
  </si>
  <si>
    <t>54330 VEZELISE</t>
  </si>
  <si>
    <t>EHPAD VEZELISE</t>
  </si>
  <si>
    <t>26540019200034</t>
  </si>
  <si>
    <t>637233</t>
  </si>
  <si>
    <t>02 32 13 58 00</t>
  </si>
  <si>
    <t>76150 MAROMME</t>
  </si>
  <si>
    <t>16 Rue de la République</t>
  </si>
  <si>
    <t>EHPAD TRAIT D'UNION DU CAILLY MAROMME</t>
  </si>
  <si>
    <t>EHPAD TRAIT D'UNION DU CAILLY</t>
  </si>
  <si>
    <t>26760195300032</t>
  </si>
  <si>
    <t>567474</t>
  </si>
  <si>
    <t>09 71 00 01 85</t>
  </si>
  <si>
    <t>61800 TINCHEBRAY BOCAGE</t>
  </si>
  <si>
    <t>14 Rue XAVIER ONFRAY</t>
  </si>
  <si>
    <t>EHPAD TINCHEBRAY</t>
  </si>
  <si>
    <t>26610065000016</t>
  </si>
  <si>
    <t>616400</t>
  </si>
  <si>
    <t>05 55 76 11 99</t>
  </si>
  <si>
    <t>87250 BESSINES SUR GARTEMPE</t>
  </si>
  <si>
    <t>10 Avenue du 8 Mai</t>
  </si>
  <si>
    <t>EHPAD BESSINES SUR GARTEMPE</t>
  </si>
  <si>
    <t>EHPAD SUZANNE VALADON BESSINES SUR GARTEMPE</t>
  </si>
  <si>
    <t>26870142200019</t>
  </si>
  <si>
    <t>486462</t>
  </si>
  <si>
    <t>04 77 51 50 64</t>
  </si>
  <si>
    <t>42220 ST JULIEN MOLIN MOLETTE</t>
  </si>
  <si>
    <t>13 Rue de la Modure</t>
  </si>
  <si>
    <t>EHPAD ST JULIEN MOLIN MOLETTE</t>
  </si>
  <si>
    <t>26420037900016</t>
  </si>
  <si>
    <t>664558</t>
  </si>
  <si>
    <t>02 99 96 92 28</t>
  </si>
  <si>
    <t>35370 LE PERTRE</t>
  </si>
  <si>
    <t>6 Rue DE LA FORET</t>
  </si>
  <si>
    <t>EHPAD LE PERTRE</t>
  </si>
  <si>
    <t>EHPAD ST JOSEPH LE PERTRE</t>
  </si>
  <si>
    <t>26350020900014</t>
  </si>
  <si>
    <t>542155</t>
  </si>
  <si>
    <t>03 24 26 00 56</t>
  </si>
  <si>
    <t>08350 DONCHERY</t>
  </si>
  <si>
    <t>2 Rue du Commandant de Bourges</t>
  </si>
  <si>
    <t>EHPAD ST BENOIT  DONCHERY</t>
  </si>
  <si>
    <t>EHPAD ST BENOIT</t>
  </si>
  <si>
    <t>26080485100012</t>
  </si>
  <si>
    <t>458260</t>
  </si>
  <si>
    <t>03369</t>
  </si>
  <si>
    <t>05 62 79 87 60</t>
  </si>
  <si>
    <t>Chemin DE PIQUETTE</t>
  </si>
  <si>
    <t>EHPAD GRENADE</t>
  </si>
  <si>
    <t>EHPAD SAINT-JACQUES</t>
  </si>
  <si>
    <t>76310862131</t>
  </si>
  <si>
    <t>26310008300033</t>
  </si>
  <si>
    <t>532460</t>
  </si>
  <si>
    <t>0387011230</t>
  </si>
  <si>
    <t>57630 VIC SUR SEILLE</t>
  </si>
  <si>
    <t>2 Rue HAUTE</t>
  </si>
  <si>
    <t>EHPAD VIC SUR SEILLE</t>
  </si>
  <si>
    <t>EHPAD SAINTE MARIE</t>
  </si>
  <si>
    <t>26570018700015</t>
  </si>
  <si>
    <t>634050</t>
  </si>
  <si>
    <t>04 73 65 82 27</t>
  </si>
  <si>
    <t>63210 ROCHEFORT MONTAGNE</t>
  </si>
  <si>
    <t>Chemin MARCHEDIAL</t>
  </si>
  <si>
    <t>EHPAD SAINTE ELISABETH ROCHEFORT MONTAGNE</t>
  </si>
  <si>
    <t>26630011000035</t>
  </si>
  <si>
    <t>640530</t>
  </si>
  <si>
    <t>03 81 43 62 87</t>
  </si>
  <si>
    <t>25390 FLANGEBOUCHE</t>
  </si>
  <si>
    <t>9 Rue de l'hopital</t>
  </si>
  <si>
    <t>EHPAD SAINT JOSEPH FLANGEBOUCHE</t>
  </si>
  <si>
    <t>EHPAD SAINT JOSEPH</t>
  </si>
  <si>
    <t>26250243800019</t>
  </si>
  <si>
    <t>631620</t>
  </si>
  <si>
    <t>03 28 68 62 99</t>
  </si>
  <si>
    <t>59380 BERGUES</t>
  </si>
  <si>
    <t>41 Avenue FELIX BAERT</t>
  </si>
  <si>
    <t>EHPAD SAINT JEAN BERGUES</t>
  </si>
  <si>
    <t>26590780800017</t>
  </si>
  <si>
    <t>551788</t>
  </si>
  <si>
    <t>04 79 75 30 30</t>
  </si>
  <si>
    <t>73800 MONTMELIAN</t>
  </si>
  <si>
    <t>EHPAD SAINT ANTOINE  MONTMELIAN</t>
  </si>
  <si>
    <t>EHPAD SAINT ANTOINE</t>
  </si>
  <si>
    <t>26730010100024</t>
  </si>
  <si>
    <t>549058</t>
  </si>
  <si>
    <t>Unite De Soins Longue Duree</t>
  </si>
  <si>
    <t>EHPAD SAINT ALEXANDRE MORTAGNE SUR SEVRE</t>
  </si>
  <si>
    <t>EHPAD SAINT ALEXANDRE</t>
  </si>
  <si>
    <t>26850009700020</t>
  </si>
  <si>
    <t>683024</t>
  </si>
  <si>
    <t>03 27 59 85 87</t>
  </si>
  <si>
    <t>59177 SAINS DU NORD</t>
  </si>
  <si>
    <t>Rue Haie Corbeau - Esplanade des charmilles</t>
  </si>
  <si>
    <t>EHPAD LA ROSERAIE SAINS DU NORD</t>
  </si>
  <si>
    <t>EHPAD SAINS DU NORD</t>
  </si>
  <si>
    <t>26590750100026</t>
  </si>
  <si>
    <t>580107</t>
  </si>
  <si>
    <t>13360 ROQUEVAIRE</t>
  </si>
  <si>
    <t>Avenue Des Allies</t>
  </si>
  <si>
    <t>EHPAD ROQUEVAIRE AURIOL</t>
  </si>
  <si>
    <t>26130289700010</t>
  </si>
  <si>
    <t>506710</t>
  </si>
  <si>
    <t>44 Rue de la Gare de Reuilly</t>
  </si>
  <si>
    <t>EHPAD RESSOURCES</t>
  </si>
  <si>
    <t>11754625175</t>
  </si>
  <si>
    <t>52502263800015</t>
  </si>
  <si>
    <t>682883</t>
  </si>
  <si>
    <t>02 97 05 71 21</t>
  </si>
  <si>
    <t>KERGOFF</t>
  </si>
  <si>
    <t>EHPAD RESIDENCE TI AIEUL CAUDAN</t>
  </si>
  <si>
    <t>EHPAD RESIDENCE TI AIEUL</t>
  </si>
  <si>
    <t>26560020500016</t>
  </si>
  <si>
    <t>619462</t>
  </si>
  <si>
    <t>01 49 84 92 00</t>
  </si>
  <si>
    <t>94260 FRESNES</t>
  </si>
  <si>
    <t>2 Rue De Wissous</t>
  </si>
  <si>
    <t>EHPAD FRESNES</t>
  </si>
  <si>
    <t>EHPAD RESIDENCE SOLEIL D'AUTOMNE FRESNES</t>
  </si>
  <si>
    <t>26940100600011</t>
  </si>
  <si>
    <t>485780</t>
  </si>
  <si>
    <t>0298680142</t>
  </si>
  <si>
    <t>29400 PLOUGOURVEST</t>
  </si>
  <si>
    <t>KERVOANEC</t>
  </si>
  <si>
    <t>18/04/2014</t>
  </si>
  <si>
    <t>RESIDENCE ST MICHEL PLOUGOURVEST</t>
  </si>
  <si>
    <t>EHPAD RESIDENCE SAINT-MICHEL PLOUGOURVEST</t>
  </si>
  <si>
    <t>26290018600012</t>
  </si>
  <si>
    <t>619450</t>
  </si>
  <si>
    <t>01 46 63 14 91</t>
  </si>
  <si>
    <t>Residence Pierre Tabanou</t>
  </si>
  <si>
    <t>32 Avenue DU GENERAL DE GAULLE</t>
  </si>
  <si>
    <t>EHPAD L'HAY LES ROSES</t>
  </si>
  <si>
    <t>EHPAD RESIDENCE PIERRE TABANOU L'HAY LES ROSES</t>
  </si>
  <si>
    <t>26940140200012</t>
  </si>
  <si>
    <t>672490</t>
  </si>
  <si>
    <t>03 20 63 60 60</t>
  </si>
  <si>
    <t>EHPAD WAMBRECHIES</t>
  </si>
  <si>
    <t>EHPAD RESIDENCE OBERT</t>
  </si>
  <si>
    <t>26590758400014</t>
  </si>
  <si>
    <t>618810</t>
  </si>
  <si>
    <t>02 43 69 80 88</t>
  </si>
  <si>
    <t>53240 ALEXAIN</t>
  </si>
  <si>
    <t>4 Rue Marin Bouillé</t>
  </si>
  <si>
    <t>EHPAD RESIDENCE MARIN BOUILLE BOUILLE ALEXAIN</t>
  </si>
  <si>
    <t>EHPAD RESIDENCE MARIN BOUILLE</t>
  </si>
  <si>
    <t>26530024400018</t>
  </si>
  <si>
    <t>638031</t>
  </si>
  <si>
    <t>03 28 51 84 50</t>
  </si>
  <si>
    <t>59820 GRAVELINES</t>
  </si>
  <si>
    <t>EHPAD GRAVELINES</t>
  </si>
  <si>
    <t>EHPAD RESIDENCE LES OYATS</t>
  </si>
  <si>
    <t>26590779000017</t>
  </si>
  <si>
    <t>620956</t>
  </si>
  <si>
    <t>05 55 71 83 92</t>
  </si>
  <si>
    <t>87380 ST GERMAIN LES BELLES</t>
  </si>
  <si>
    <t>5 Avenue de Bagatelle</t>
  </si>
  <si>
    <t>EHPAD SAINT GERMAIN LES BELLES</t>
  </si>
  <si>
    <t>EHPAD RESIDENCE LES BRIANCES ST GERMAIN LES BELLES</t>
  </si>
  <si>
    <t>26871461500013</t>
  </si>
  <si>
    <t>620907</t>
  </si>
  <si>
    <t>05 55 78 43 91</t>
  </si>
  <si>
    <t>87230 CHALUS</t>
  </si>
  <si>
    <t>Résidence "Le Nid"</t>
  </si>
  <si>
    <t>Rue Pasteur</t>
  </si>
  <si>
    <t>EHPAD CHALUS</t>
  </si>
  <si>
    <t>EHPAD RESIDENCE LE NID CHALUS</t>
  </si>
  <si>
    <t>26870320400019</t>
  </si>
  <si>
    <t>542805</t>
  </si>
  <si>
    <t>03 25 40 14 76</t>
  </si>
  <si>
    <t>2 bis Place Grande rue</t>
  </si>
  <si>
    <t>EHPAD RESIDENCE LE MONTIER D'OR CHAOURCE</t>
  </si>
  <si>
    <t>EHPAD RESIDENCE LE MONTIER D'OR</t>
  </si>
  <si>
    <t>26100013700016</t>
  </si>
  <si>
    <t>589846</t>
  </si>
  <si>
    <t>02 48 63 84 06</t>
  </si>
  <si>
    <t>18370 CHATEAUMEILLANT</t>
  </si>
  <si>
    <t>20 Avenue DE LA GARE</t>
  </si>
  <si>
    <t>EHPAD CHATEAUMEILLANT</t>
  </si>
  <si>
    <t>EHPAD RESIDENCE LE JARDIN DES VIGNES CHATEAUMEILLANT</t>
  </si>
  <si>
    <t>26180008000069</t>
  </si>
  <si>
    <t>616102</t>
  </si>
  <si>
    <t>02 51 12 00 60</t>
  </si>
  <si>
    <t>44390 NORT SUR ERDRE</t>
  </si>
  <si>
    <t>Boulevard CHARBONNEAU ET ROUXEAU</t>
  </si>
  <si>
    <t>EHPAD RESIDENCE LE BOIS FLEURI NORT SUR ERDRE</t>
  </si>
  <si>
    <t>EHPAD RESIDENCE LE BOIS FLEURI</t>
  </si>
  <si>
    <t>26440014400012</t>
  </si>
  <si>
    <t>598800</t>
  </si>
  <si>
    <t>04 94 60 40 50</t>
  </si>
  <si>
    <t>Boulevard de la libération</t>
  </si>
  <si>
    <t>15/04/2019</t>
  </si>
  <si>
    <t>EHPAD SALERNES</t>
  </si>
  <si>
    <t>EHPAD RESIDENCE LA SOURCE - SALERNES</t>
  </si>
  <si>
    <t>26830032400012</t>
  </si>
  <si>
    <t>672567</t>
  </si>
  <si>
    <t>20 bis Allée Des Sports</t>
  </si>
  <si>
    <t>EHPAD NEUVILLE EN FERRAIN</t>
  </si>
  <si>
    <t>EHPAD RESIDENCE LA FLEUR DE L'AGE</t>
  </si>
  <si>
    <t>26590744400011</t>
  </si>
  <si>
    <t>492693</t>
  </si>
  <si>
    <t>04095</t>
  </si>
  <si>
    <t>05 61 90 94 00</t>
  </si>
  <si>
    <t>31390 CARBONNE</t>
  </si>
  <si>
    <t>34 Avenue TOULOUSE</t>
  </si>
  <si>
    <t>EHPAD CARBONNE</t>
  </si>
  <si>
    <t>EHPAD RESIDENCE JALLIER CARBONNE</t>
  </si>
  <si>
    <t>26310003400010</t>
  </si>
  <si>
    <t>481476</t>
  </si>
  <si>
    <t>04 70 07 60 86</t>
  </si>
  <si>
    <t>03390 MONTMARAULT</t>
  </si>
  <si>
    <t>2 Avenue GEORGES MERCIER</t>
  </si>
  <si>
    <t>EHPAD MONTMARAULT</t>
  </si>
  <si>
    <t>EHPAD RESIDENCE EMERAUDE MONTMARAULT</t>
  </si>
  <si>
    <t>26030018100013</t>
  </si>
  <si>
    <t>620944</t>
  </si>
  <si>
    <t>05 55 58 312 2</t>
  </si>
  <si>
    <t>87800 NEXON</t>
  </si>
  <si>
    <t>Rue des Ecoles</t>
  </si>
  <si>
    <t>EHPAD NEXON</t>
  </si>
  <si>
    <t>EHPAD RESIDENCE DU PARC NEXON</t>
  </si>
  <si>
    <t>26871061300012</t>
  </si>
  <si>
    <t>620865</t>
  </si>
  <si>
    <t>05 55 84 56 56</t>
  </si>
  <si>
    <t>19500 MEYSSAC</t>
  </si>
  <si>
    <t>RESIDENCE DU CLOS JOLI</t>
  </si>
  <si>
    <t>EHPAD MEYSSAC</t>
  </si>
  <si>
    <t>EHPAD RESIDENCE DU CLOS JOLI MEYSSAC</t>
  </si>
  <si>
    <t>26191382600010</t>
  </si>
  <si>
    <t>673183</t>
  </si>
  <si>
    <t>02 97 26 10 05</t>
  </si>
  <si>
    <t>Résidence du Bois Joli - BP 1</t>
  </si>
  <si>
    <t>14 Rue du Bois Joli</t>
  </si>
  <si>
    <t>EHPAD QUESTEMBERT</t>
  </si>
  <si>
    <t>EHPAD RESIDENCE DU BOIS JOLI QUESTEMBERT</t>
  </si>
  <si>
    <t>26560011400010</t>
  </si>
  <si>
    <t>510099</t>
  </si>
  <si>
    <t>02 41 32 40 40</t>
  </si>
  <si>
    <t>49000 ECOUFLANT</t>
  </si>
  <si>
    <t>1 Promenade de la Sarthe</t>
  </si>
  <si>
    <t>13/01/2015</t>
  </si>
  <si>
    <t>EHPAD ECOUFLANT</t>
  </si>
  <si>
    <t>EHPAD RESIDENCE DES BELLES RIVES  ECOUFLANT</t>
  </si>
  <si>
    <t>26490004400019</t>
  </si>
  <si>
    <t>615729</t>
  </si>
  <si>
    <t>02 43 64 12 20</t>
  </si>
  <si>
    <t>53480 VAIGES</t>
  </si>
  <si>
    <t>Lieu-dit Résidence du Parc</t>
  </si>
  <si>
    <t>EHPAD RESIDENCE DE L'ORIOLET</t>
  </si>
  <si>
    <t>20003262100019</t>
  </si>
  <si>
    <t>679598</t>
  </si>
  <si>
    <t>02 97 66 78 64</t>
  </si>
  <si>
    <t>31 Rue DES TILLEULS</t>
  </si>
  <si>
    <t>EHPAD GRAND CHAMPS</t>
  </si>
  <si>
    <t>EHPAD RESIDENCE DE LANVAUX</t>
  </si>
  <si>
    <t>26560344900025</t>
  </si>
  <si>
    <t>572913</t>
  </si>
  <si>
    <t>10370 VILLENAUXE LA GRANDE</t>
  </si>
  <si>
    <t>1 Rue Guillemot</t>
  </si>
  <si>
    <t>EHPAD RESIDENCE DE LA NOXE</t>
  </si>
  <si>
    <t>26100021000011</t>
  </si>
  <si>
    <t>680140</t>
  </si>
  <si>
    <t>01 56 73 20 40</t>
  </si>
  <si>
    <t>4 Rue DE LA CITE VERTE</t>
  </si>
  <si>
    <t>EHPAD SUCY EN BRIE</t>
  </si>
  <si>
    <t>EHPAD RESIDENCE DE LA CITE VERTE</t>
  </si>
  <si>
    <t>26940110500011</t>
  </si>
  <si>
    <t>551272</t>
  </si>
  <si>
    <t>05 53 60 62 00</t>
  </si>
  <si>
    <t>24340 MAREUIL EN PERIGORD</t>
  </si>
  <si>
    <t>1 Rue RAYMOND BOUCHAREL</t>
  </si>
  <si>
    <t>13/10/2016</t>
  </si>
  <si>
    <t>EHPAD RESIDENCE DE LA BELLE</t>
  </si>
  <si>
    <t>26240574900017</t>
  </si>
  <si>
    <t>620968</t>
  </si>
  <si>
    <t>05 55 95 11 78</t>
  </si>
  <si>
    <t>13 DE LA COULEE VERTE</t>
  </si>
  <si>
    <t>01/03/2021</t>
  </si>
  <si>
    <t>EHPAD MEYMAC</t>
  </si>
  <si>
    <t>EHPAD RESIDENCE CHANTERELLE MEYMAC</t>
  </si>
  <si>
    <t>26191360200015</t>
  </si>
  <si>
    <t>650699</t>
  </si>
  <si>
    <t>02 99 34 93 36</t>
  </si>
  <si>
    <t>35330 VAL D ANAST</t>
  </si>
  <si>
    <t>64 Rue de Guer - Maure-de-Bretagne</t>
  </si>
  <si>
    <t>EHPAD VAL D'ANAST</t>
  </si>
  <si>
    <t>EHPAD RESIDENCE BEL AIR - MAURE DE BRETAGNE VAL D'ANAST</t>
  </si>
  <si>
    <t>26350557000014</t>
  </si>
  <si>
    <t>623933</t>
  </si>
  <si>
    <t>02 51 42 60 38</t>
  </si>
  <si>
    <t>14 Rue de la mare aux fées</t>
  </si>
  <si>
    <t>EHPAD RESIDENCE AU FIL DES MAINES</t>
  </si>
  <si>
    <t>26850012100044</t>
  </si>
  <si>
    <t>575926</t>
  </si>
  <si>
    <t>03 25 29 31 52</t>
  </si>
  <si>
    <t>10340 LES RICEYS</t>
  </si>
  <si>
    <t>16 Rue De Bise</t>
  </si>
  <si>
    <t>EHPAD LES RICEYS</t>
  </si>
  <si>
    <t>EHPAD RESIDENCE ALLEE DES PLATANES LES RICEYS</t>
  </si>
  <si>
    <t>26100019400017</t>
  </si>
  <si>
    <t>538607</t>
  </si>
  <si>
    <t>04671</t>
  </si>
  <si>
    <t>0555006744</t>
  </si>
  <si>
    <t>87260 PIERRE BUFFIERE</t>
  </si>
  <si>
    <t>74 Avenue DE LA REPUBLIQUE</t>
  </si>
  <si>
    <t>EHPAD RESIDENCE ADELINE PIERRE BUFFIERE</t>
  </si>
  <si>
    <t>26871192600017</t>
  </si>
  <si>
    <t>616412</t>
  </si>
  <si>
    <t>05 55 04 43 00</t>
  </si>
  <si>
    <t>Résidence Puy Martin</t>
  </si>
  <si>
    <t>EHPAD PALAIS SUR VIENNE</t>
  </si>
  <si>
    <t>EHPAD PUY MARTIN LE PALAIS SUR VIENNE</t>
  </si>
  <si>
    <t>26872061200012</t>
  </si>
  <si>
    <t>490623</t>
  </si>
  <si>
    <t>02 47 91 20 20</t>
  </si>
  <si>
    <t>37290 PREUILLY SUR CLAISE</t>
  </si>
  <si>
    <t>Route DE BOSSAY</t>
  </si>
  <si>
    <t>22/05/2014</t>
  </si>
  <si>
    <t>EHPAD PREULLY SUR CLAISE</t>
  </si>
  <si>
    <t>26370012200017</t>
  </si>
  <si>
    <t>574582</t>
  </si>
  <si>
    <t>03 25 21 80 10</t>
  </si>
  <si>
    <t>10400 PONT SUR SEINE</t>
  </si>
  <si>
    <t>24 Faubourg Saint Martin</t>
  </si>
  <si>
    <t>01/12/2017</t>
  </si>
  <si>
    <t>EHPAD PONT SUR SEINE</t>
  </si>
  <si>
    <t>26100012900013</t>
  </si>
  <si>
    <t>684650</t>
  </si>
  <si>
    <t>02 98 82 65 00</t>
  </si>
  <si>
    <t>Route De Kersonis</t>
  </si>
  <si>
    <t>EHPAD PIERRE GOENVIC PLONEOUR LANVERN</t>
  </si>
  <si>
    <t>EHPAD PIERRE GOENVIC</t>
  </si>
  <si>
    <t>26290021000010</t>
  </si>
  <si>
    <t>673961</t>
  </si>
  <si>
    <t>01 64 25 60 24</t>
  </si>
  <si>
    <t>77540 ROZAY EN BRIE</t>
  </si>
  <si>
    <t>1 Rue de l'hospice</t>
  </si>
  <si>
    <t>EHPAD PIERRE COMBY ROZAY EN BRIE</t>
  </si>
  <si>
    <t>EHPAD PIERRE COMBY</t>
  </si>
  <si>
    <t>26770015100017</t>
  </si>
  <si>
    <t>615160</t>
  </si>
  <si>
    <t>02 51 40 15 15</t>
  </si>
  <si>
    <t>85310 LA CHAIZE LE VICOMTE</t>
  </si>
  <si>
    <t>1A Rue des Frères Payraudeau</t>
  </si>
  <si>
    <t>EHPAD PAYRAUDEAU LA CHAIZE LE VICOMTE</t>
  </si>
  <si>
    <t>EHPAD PAYRAUDEAU</t>
  </si>
  <si>
    <t>26850002200010</t>
  </si>
  <si>
    <t>580089</t>
  </si>
  <si>
    <t>04 90 95 74 37</t>
  </si>
  <si>
    <t>13910 MAILLANE</t>
  </si>
  <si>
    <t>Allée Robert Ancel</t>
  </si>
  <si>
    <t>EHPAD MAILLANE</t>
  </si>
  <si>
    <t>EHPAD OUSTAU DI DAILLAN</t>
  </si>
  <si>
    <t>26130029700015</t>
  </si>
  <si>
    <t>643233</t>
  </si>
  <si>
    <t>02 98 99 71 63</t>
  </si>
  <si>
    <t>29690 HUELGOAT</t>
  </si>
  <si>
    <t>55 Rue DES CIEUX</t>
  </si>
  <si>
    <t>EHPAD MONT LE ROUX HUELGOAT</t>
  </si>
  <si>
    <t>EHPAD MONT LE ROUX</t>
  </si>
  <si>
    <t>26290030100017</t>
  </si>
  <si>
    <t>535771</t>
  </si>
  <si>
    <t>04 71 66 51 20</t>
  </si>
  <si>
    <t>4 Rue DU CHATEAU</t>
  </si>
  <si>
    <t>EHPAD MONISTROL</t>
  </si>
  <si>
    <t>26430009600015</t>
  </si>
  <si>
    <t>485718</t>
  </si>
  <si>
    <t>06040</t>
  </si>
  <si>
    <t>04 73 73 28 28</t>
  </si>
  <si>
    <t>63190 LEZOUX</t>
  </si>
  <si>
    <t>5 Place JEAN RIMBERT</t>
  </si>
  <si>
    <t>EHPAD MON REPOS LEZOUX</t>
  </si>
  <si>
    <t>26630755200015</t>
  </si>
  <si>
    <t>589627</t>
  </si>
  <si>
    <t>0325212015</t>
  </si>
  <si>
    <t>10170 MERY SUR SEINE</t>
  </si>
  <si>
    <t>17 Avenue Clotilde Delatour</t>
  </si>
  <si>
    <t>EHPAD MERY SUR SEINE</t>
  </si>
  <si>
    <t>26100020200018</t>
  </si>
  <si>
    <t>503800</t>
  </si>
  <si>
    <t>02 51 74 71 12</t>
  </si>
  <si>
    <t>63 Avenue de Bodon</t>
  </si>
  <si>
    <t>28/10/2014</t>
  </si>
  <si>
    <t>EHPAD ST BREVIN LES PINS</t>
  </si>
  <si>
    <t>EHPAD MER ET PINS</t>
  </si>
  <si>
    <t>26440307200012</t>
  </si>
  <si>
    <t>649880</t>
  </si>
  <si>
    <t>03 88 38 13 76</t>
  </si>
  <si>
    <t>67190 MUTZIG</t>
  </si>
  <si>
    <t>7 Rue de l'hôpital</t>
  </si>
  <si>
    <t>EHPAD DE MUTZIG</t>
  </si>
  <si>
    <t>EHPAD MARQUAIRE DE MUTZIG</t>
  </si>
  <si>
    <t>26670016000028</t>
  </si>
  <si>
    <t>626200</t>
  </si>
  <si>
    <t>04 79 31 60 06</t>
  </si>
  <si>
    <t>73590 FLUMET</t>
  </si>
  <si>
    <t>Route IMPERIALE</t>
  </si>
  <si>
    <t>EHPAD FUMET</t>
  </si>
  <si>
    <t>EHPAD MARIN LAMELLET</t>
  </si>
  <si>
    <t>26730008500011</t>
  </si>
  <si>
    <t>680692</t>
  </si>
  <si>
    <t>02 97 46 43 54</t>
  </si>
  <si>
    <t>Residence Mareva Le Parc Du Carmel</t>
  </si>
  <si>
    <t>26 Rue VINCENT ROUILLE</t>
  </si>
  <si>
    <t>EHPAD MAREVA VANNES</t>
  </si>
  <si>
    <t>EHPAD MAREVA</t>
  </si>
  <si>
    <t>26560342300012</t>
  </si>
  <si>
    <t>684399</t>
  </si>
  <si>
    <t>02 97 75 20 46</t>
  </si>
  <si>
    <t>56140 MALESTROIT</t>
  </si>
  <si>
    <t>2 Rue Louis Marsille</t>
  </si>
  <si>
    <t>EHPAD MALESTROIT</t>
  </si>
  <si>
    <t>EHPAD MALESTROIT - RESIDENCE ROUSSADOU</t>
  </si>
  <si>
    <t>20008899500010</t>
  </si>
  <si>
    <t>652933</t>
  </si>
  <si>
    <t>02 35 96 77 11</t>
  </si>
  <si>
    <t>76640 TERRES DE CAUX</t>
  </si>
  <si>
    <t>373 Rue CHARLES DE GAULLE</t>
  </si>
  <si>
    <t>EHPAD BOUIC MANOURY TERRES DE CAUX</t>
  </si>
  <si>
    <t>EHPAD MAISON DE RETRAITE BOUIC MANOURY</t>
  </si>
  <si>
    <t>26760189600017</t>
  </si>
  <si>
    <t>557316</t>
  </si>
  <si>
    <t>02 47 29 76 50</t>
  </si>
  <si>
    <t>37330 CHATEAU LA VALLIERE</t>
  </si>
  <si>
    <t>7 Rue De La Citadelle</t>
  </si>
  <si>
    <t>30/01/2017</t>
  </si>
  <si>
    <t>EHPAD CHATEAU LA VALLIERE</t>
  </si>
  <si>
    <t>EHPAD LOUISE DE LA VALLIERE</t>
  </si>
  <si>
    <t>26370004900012</t>
  </si>
  <si>
    <t>483308</t>
  </si>
  <si>
    <t>0329784122</t>
  </si>
  <si>
    <t>55500 LIGNY EN BARROIS</t>
  </si>
  <si>
    <t>15 Boulevard RAYMOND POINCARE</t>
  </si>
  <si>
    <t>EHPAD LIGNY EN BARROIS</t>
  </si>
  <si>
    <t>26550006600013</t>
  </si>
  <si>
    <t>589263</t>
  </si>
  <si>
    <t>02 41 75 72 01</t>
  </si>
  <si>
    <t>49110 ST PIERRE MONTLIMART</t>
  </si>
  <si>
    <t>BP 51506</t>
  </si>
  <si>
    <t>2 Rue DU CENTRE</t>
  </si>
  <si>
    <t>10/09/2018</t>
  </si>
  <si>
    <t>EHPAD LES TROENES SAINT PIERRE MONTLIMART</t>
  </si>
  <si>
    <t>EHPAD LES TROENES</t>
  </si>
  <si>
    <t>26490044000019</t>
  </si>
  <si>
    <t>619723</t>
  </si>
  <si>
    <t>02 43 04 72 13</t>
  </si>
  <si>
    <t>53110 LASSAY LES CHATEAUX</t>
  </si>
  <si>
    <t>23 Rue des Tilleuls</t>
  </si>
  <si>
    <t>EHPAD LES TILLEULS LASSAY LES CHATEAUX</t>
  </si>
  <si>
    <t>EHPAD LES TILLEULS</t>
  </si>
  <si>
    <t>26530022800011</t>
  </si>
  <si>
    <t>562051</t>
  </si>
  <si>
    <t>05 55 80 95 00</t>
  </si>
  <si>
    <t>23380 AJAIN</t>
  </si>
  <si>
    <t>1 Rue Du Séminaire</t>
  </si>
  <si>
    <t>EHPAD LES SIGNOLLES AJAIN</t>
  </si>
  <si>
    <t>EHPAD LES SIGNOLLES</t>
  </si>
  <si>
    <t>26230020500032</t>
  </si>
  <si>
    <t>626302</t>
  </si>
  <si>
    <t>03 20 59 33 24</t>
  </si>
  <si>
    <t>59242 TEMPLEUVE EN PEVELE</t>
  </si>
  <si>
    <t>19 Rue DEMESMAY</t>
  </si>
  <si>
    <t>EHPAD TEMPLEUVE</t>
  </si>
  <si>
    <t>EHPAD LES RESIDENCES DE LA PEVELE</t>
  </si>
  <si>
    <t>20001765500016</t>
  </si>
  <si>
    <t>617945</t>
  </si>
  <si>
    <t>05 34 01 92 96</t>
  </si>
  <si>
    <t>Allée st jacques</t>
  </si>
  <si>
    <t>EHPAD LES PORTES DE L'ARIEGE PYRENNEES SAVERDUN</t>
  </si>
  <si>
    <t>EHPAD LES PORTES DE L'ARIEGE PYRENNEES</t>
  </si>
  <si>
    <t>20006583700011</t>
  </si>
  <si>
    <t>571416</t>
  </si>
  <si>
    <t>04 67 38 29 70</t>
  </si>
  <si>
    <t>34360 ST CHINIAN</t>
  </si>
  <si>
    <t>Rue Hospice</t>
  </si>
  <si>
    <t>EHPAD SAINT CHINIAN</t>
  </si>
  <si>
    <t>EHPAD LES OLIVIERS</t>
  </si>
  <si>
    <t>26340005300017</t>
  </si>
  <si>
    <t>679770</t>
  </si>
  <si>
    <t>04 50 21 38 79</t>
  </si>
  <si>
    <t>74120 MEGEVE</t>
  </si>
  <si>
    <t>62 Chemin CHEMIN DU BACON</t>
  </si>
  <si>
    <t>EHPAD LES MONTS ARGENTES MEGEVE</t>
  </si>
  <si>
    <t>EHPAD LES MONTS ARGENTES</t>
  </si>
  <si>
    <t>26740007500011</t>
  </si>
  <si>
    <t>490635</t>
  </si>
  <si>
    <t>05 55 98 60 00</t>
  </si>
  <si>
    <t>19260 TREIGNAC</t>
  </si>
  <si>
    <t>25 Avenue DU 8 MAI</t>
  </si>
  <si>
    <t>EHPAD TREIGNAC</t>
  </si>
  <si>
    <t>EHPAD LES MILLES SOURCES</t>
  </si>
  <si>
    <t>26192690100016</t>
  </si>
  <si>
    <t>591282</t>
  </si>
  <si>
    <t>01320 CHALAMONT</t>
  </si>
  <si>
    <t>EHPAD LES MILLE ETANGS CHALAMONT</t>
  </si>
  <si>
    <t>26010006000029</t>
  </si>
  <si>
    <t>652696</t>
  </si>
  <si>
    <t>03 86 92 14 40</t>
  </si>
  <si>
    <t>89400 MIGENNES</t>
  </si>
  <si>
    <t>1 Rue De La Fraternite</t>
  </si>
  <si>
    <t>EHPAD MIGENNES</t>
  </si>
  <si>
    <t>EHPAD LES MIGNOTTES MIGENNES</t>
  </si>
  <si>
    <t>26890485100030</t>
  </si>
  <si>
    <t>665150</t>
  </si>
  <si>
    <t>03 89 27 04 06</t>
  </si>
  <si>
    <t>1 Rue Clemenceau</t>
  </si>
  <si>
    <t>EHPAD LES MAGNOLIAS WINTZENHEIM</t>
  </si>
  <si>
    <t>26680025900019</t>
  </si>
  <si>
    <t>595202</t>
  </si>
  <si>
    <t>04 66 87 78 33</t>
  </si>
  <si>
    <t>7 Rue DES MUSCATS</t>
  </si>
  <si>
    <t>04/02/2019</t>
  </si>
  <si>
    <t>EHPAD LES JONQUILLES ST GILLES</t>
  </si>
  <si>
    <t>EHPAD LES JONQUILLES</t>
  </si>
  <si>
    <t>26300008500039</t>
  </si>
  <si>
    <t>552057</t>
  </si>
  <si>
    <t>04 71 49 71 01</t>
  </si>
  <si>
    <t>15310 ST ILLIDE</t>
  </si>
  <si>
    <t>Albart</t>
  </si>
  <si>
    <t>EHPAD SAINT ILLIDE</t>
  </si>
  <si>
    <t>EHPAD LES JARDINS DE SAINT ILLIDE</t>
  </si>
  <si>
    <t>26150012800010</t>
  </si>
  <si>
    <t>616874</t>
  </si>
  <si>
    <t>03 20 60 60 60</t>
  </si>
  <si>
    <t>59112 ANNOEULLIN</t>
  </si>
  <si>
    <t>Chemin DESMOUILLET</t>
  </si>
  <si>
    <t>EHPAD ANNOEULLIN</t>
  </si>
  <si>
    <t>EHPAD LES JARDINS ARGENTES ANNOEULLIN</t>
  </si>
  <si>
    <t>26590709700033</t>
  </si>
  <si>
    <t>626211</t>
  </si>
  <si>
    <t>03 29 65 04 66</t>
  </si>
  <si>
    <t>88700 RAMBERVILLERS</t>
  </si>
  <si>
    <t>5 Rue DU VOID REGNIER</t>
  </si>
  <si>
    <t>EHPAD CH RAMBERVILLERS</t>
  </si>
  <si>
    <t>EHPAD LES GRES FLAMMES DU CENTRE HOSPITALIER RAMBERVILLERS</t>
  </si>
  <si>
    <t>20007776600018</t>
  </si>
  <si>
    <t>541825</t>
  </si>
  <si>
    <t>02 43 46 15 69</t>
  </si>
  <si>
    <t>72510 MANSIGNE</t>
  </si>
  <si>
    <t>20 Rue Principale</t>
  </si>
  <si>
    <t>EHPAD MANSIGNE</t>
  </si>
  <si>
    <t>EHPAD LES GLYCINES</t>
  </si>
  <si>
    <t>26720011100016</t>
  </si>
  <si>
    <t>580016</t>
  </si>
  <si>
    <t>0235198904</t>
  </si>
  <si>
    <t>Rue MAC ORLAN</t>
  </si>
  <si>
    <t>19/03/2018</t>
  </si>
  <si>
    <t>EHPAD LES ESCALES  LE HAVRE</t>
  </si>
  <si>
    <t>EHPAD LES ESCALES</t>
  </si>
  <si>
    <t>26760204300049</t>
  </si>
  <si>
    <t>610975</t>
  </si>
  <si>
    <t>04 50 44 50 04</t>
  </si>
  <si>
    <t>74210 FAVERGES SEYTHENEX</t>
  </si>
  <si>
    <t>Maison Retraite Alfred Blanc</t>
  </si>
  <si>
    <t>99 Rue DE LA REPUBLIQUE</t>
  </si>
  <si>
    <t>EHPAD LES COULEURS DU LAC FAVERGES</t>
  </si>
  <si>
    <t>EHPAD LES COULEURS DU LAC</t>
  </si>
  <si>
    <t>26740006700026</t>
  </si>
  <si>
    <t>504361</t>
  </si>
  <si>
    <t>02 98 86 01 21</t>
  </si>
  <si>
    <t>29150 CHATEAULIN</t>
  </si>
  <si>
    <t>BP 77</t>
  </si>
  <si>
    <t>QUARTIER DE NOTRE DAME</t>
  </si>
  <si>
    <t>05/11/2014</t>
  </si>
  <si>
    <t>EHPAD CHATEAULIN</t>
  </si>
  <si>
    <t>EHPAD LES COLLINES BLEUES CHATEAULIN</t>
  </si>
  <si>
    <t>26290016000017</t>
  </si>
  <si>
    <t>580077</t>
  </si>
  <si>
    <t>04 90 22 84 00</t>
  </si>
  <si>
    <t>2 Impasse De Verdelin</t>
  </si>
  <si>
    <t>EHPAD LE THOR</t>
  </si>
  <si>
    <t>EHPAD LES CIGALES</t>
  </si>
  <si>
    <t>26840037100012</t>
  </si>
  <si>
    <t>617593</t>
  </si>
  <si>
    <t>02 43 46 60 64</t>
  </si>
  <si>
    <t>72360 MAYET</t>
  </si>
  <si>
    <t>Les Chevriers</t>
  </si>
  <si>
    <t>EHPAD LES CHEVRIERS MAYET</t>
  </si>
  <si>
    <t>26720013700011</t>
  </si>
  <si>
    <t>488380</t>
  </si>
  <si>
    <t>05 63 25 05 50</t>
  </si>
  <si>
    <t>82250 LAGUEPIE</t>
  </si>
  <si>
    <t>Lieu-Dit LES CAUSERIES</t>
  </si>
  <si>
    <t>EHPAD LAGUEPIE</t>
  </si>
  <si>
    <t>EHPAD LES CAUSERIES LAGUEPIE</t>
  </si>
  <si>
    <t>26820011000024</t>
  </si>
  <si>
    <t>670819</t>
  </si>
  <si>
    <t>02 99 71 94 59</t>
  </si>
  <si>
    <t>56350 ALLAIRE</t>
  </si>
  <si>
    <t>5 Rue DES BRUYERES</t>
  </si>
  <si>
    <t>EHPAD ALLAIRE</t>
  </si>
  <si>
    <t>EHPAD LES AJONCS D'OR ALLAIRE</t>
  </si>
  <si>
    <t>26560027000010</t>
  </si>
  <si>
    <t>531340</t>
  </si>
  <si>
    <t>02 99 58 95 78</t>
  </si>
  <si>
    <t>35540 LE TRONCHET</t>
  </si>
  <si>
    <t>Le Bourg LA PRIERE</t>
  </si>
  <si>
    <t>05/11/2015</t>
  </si>
  <si>
    <t>EHPAD LE TRONCHET</t>
  </si>
  <si>
    <t>26350030800014</t>
  </si>
  <si>
    <t>521498</t>
  </si>
  <si>
    <t>02 48 57 70 00</t>
  </si>
  <si>
    <t>EHPAD MEHUN SUR YEVRE</t>
  </si>
  <si>
    <t>EHPAD LE RAYON DE SOLEIL</t>
  </si>
  <si>
    <t>26180017100017</t>
  </si>
  <si>
    <t>548420</t>
  </si>
  <si>
    <t>02 43 38 51 20</t>
  </si>
  <si>
    <t>72510 PONTVALLAIN</t>
  </si>
  <si>
    <t>Lieu-dit LE PRIEURE</t>
  </si>
  <si>
    <t>EHPAD LE PRIEURE PONTVALLAIN</t>
  </si>
  <si>
    <t>26720010300013</t>
  </si>
  <si>
    <t>676895</t>
  </si>
  <si>
    <t>05 63 27 52 00</t>
  </si>
  <si>
    <t>EHPAD MONTECH</t>
  </si>
  <si>
    <t>EHPAD LE PARC ET L OSTAL DE GARONA MONTECH</t>
  </si>
  <si>
    <t>20003029400017</t>
  </si>
  <si>
    <t>678922</t>
  </si>
  <si>
    <t>02 35 80 61 61</t>
  </si>
  <si>
    <t>7 Rue de Saintonge</t>
  </si>
  <si>
    <t>EHPAD LE MOULIN DES PRES LE MESNIL ESNARD</t>
  </si>
  <si>
    <t>EHPAD LE MOULIN DES PRES</t>
  </si>
  <si>
    <t>26760689500014</t>
  </si>
  <si>
    <t>508032</t>
  </si>
  <si>
    <t>04 73 39 30 08</t>
  </si>
  <si>
    <t>63450 ST AMANT TALLENDE</t>
  </si>
  <si>
    <t>EHPAD ST AMANT TALLENDE</t>
  </si>
  <si>
    <t>EHPAD LE MONTEL ST AMANT TALLENDE</t>
  </si>
  <si>
    <t>26630766900017</t>
  </si>
  <si>
    <t>504087</t>
  </si>
  <si>
    <t>04 76 55 80 01</t>
  </si>
  <si>
    <t>249 Route DE CHARTREUSE</t>
  </si>
  <si>
    <t>EHPAD LE GRAND LEMPS</t>
  </si>
  <si>
    <t>26380011200017</t>
  </si>
  <si>
    <t>628530</t>
  </si>
  <si>
    <t>04 42 88 51 81</t>
  </si>
  <si>
    <t>9 bis Rue DE FIGUERAS</t>
  </si>
  <si>
    <t>EHPAD DE MARIGNANE</t>
  </si>
  <si>
    <t>EHPAD LE FELIBRIGE DE MARIGNANE</t>
  </si>
  <si>
    <t>26130018000021</t>
  </si>
  <si>
    <t>577807</t>
  </si>
  <si>
    <t>04 74 79 20 90</t>
  </si>
  <si>
    <t>38270 BEAUREPAIRE</t>
  </si>
  <si>
    <t>55 bis Avenue Louis Michel Villaz</t>
  </si>
  <si>
    <t>26/01/2018</t>
  </si>
  <si>
    <t>EHPAD BEAURPAIRE</t>
  </si>
  <si>
    <t>EHPAD LE DAUPHIN BLEU L'ESCALE BEAUREPAIRE</t>
  </si>
  <si>
    <t>26380004700015</t>
  </si>
  <si>
    <t>481567</t>
  </si>
  <si>
    <t>03 85 77 04 00</t>
  </si>
  <si>
    <t>BP 55</t>
  </si>
  <si>
    <t>75 Rue Jouffroy</t>
  </si>
  <si>
    <t>EHPAD LE CREUSOT</t>
  </si>
  <si>
    <t>26710017000013</t>
  </si>
  <si>
    <t>619231</t>
  </si>
  <si>
    <t>02 40 91 05 59</t>
  </si>
  <si>
    <t>12 ter Rue des Ecoles</t>
  </si>
  <si>
    <t>EHPAD LE CLOS FLEURI DONGES</t>
  </si>
  <si>
    <t>26440027600020</t>
  </si>
  <si>
    <t>637920</t>
  </si>
  <si>
    <t>02 47 45 70 70</t>
  </si>
  <si>
    <t>37150 BLERE</t>
  </si>
  <si>
    <t>25 Avenue Carnot</t>
  </si>
  <si>
    <t>EHPAD L'AUVERDIERE ET LA COURTILLE BLERE</t>
  </si>
  <si>
    <t>EHPAD L'AUVERDIERE ET LA COURTILLE</t>
  </si>
  <si>
    <t>26370002300017</t>
  </si>
  <si>
    <t>555198</t>
  </si>
  <si>
    <t>02 31 69 00 22</t>
  </si>
  <si>
    <t>14110 CONDE EN NORMANDIE</t>
  </si>
  <si>
    <t>87 Rue SAINT MARTIN</t>
  </si>
  <si>
    <t>EHPAD LAURENCE DE LA PIERRE</t>
  </si>
  <si>
    <t>26140099800017</t>
  </si>
  <si>
    <t>618780</t>
  </si>
  <si>
    <t>02 43 30 15 15</t>
  </si>
  <si>
    <t>53300 AMBRIERES LES VALLEES</t>
  </si>
  <si>
    <t>16 Rue Montaton</t>
  </si>
  <si>
    <t>EHPAD LA VARENNE AMBRIERES LES VALLEES</t>
  </si>
  <si>
    <t>EHPAD LA VARENNE</t>
  </si>
  <si>
    <t>26530004600017</t>
  </si>
  <si>
    <t>531352</t>
  </si>
  <si>
    <t>01 41 83 17 90</t>
  </si>
  <si>
    <t>7 Rue KLEBER</t>
  </si>
  <si>
    <t>04/11/2015</t>
  </si>
  <si>
    <t>EHPAD LA SEIGNEURIE</t>
  </si>
  <si>
    <t>26930095000012</t>
  </si>
  <si>
    <t>619127</t>
  </si>
  <si>
    <t>02 97 50 14 18</t>
  </si>
  <si>
    <t>56170 QUIBERON</t>
  </si>
  <si>
    <t>2 Rue de la bonne fontaine</t>
  </si>
  <si>
    <t>EHPAD LA ROSE DES VENTS QUIBERON</t>
  </si>
  <si>
    <t>EHPAD LA ROSE DES VENTS</t>
  </si>
  <si>
    <t>26560200300013</t>
  </si>
  <si>
    <t>581240</t>
  </si>
  <si>
    <t>02 40 79 60 03</t>
  </si>
  <si>
    <t>44630 PLESSE</t>
  </si>
  <si>
    <t>6 Rue du Docteur Alexis Carrel</t>
  </si>
  <si>
    <t>EHPAD LA ROCHEFOUCAULT PLESSE</t>
  </si>
  <si>
    <t>26440028400057</t>
  </si>
  <si>
    <t>618895</t>
  </si>
  <si>
    <t>05 49 25 81 24</t>
  </si>
  <si>
    <t>Residence Du Parc</t>
  </si>
  <si>
    <t>Place Du Chateau D'Eau</t>
  </si>
  <si>
    <t>EHPAD LA RESIDENCE DU PARC CHAMPDENIERS ST DENIS</t>
  </si>
  <si>
    <t>EHPAD LA RESIDENCE DU PARC</t>
  </si>
  <si>
    <t>26790011600026</t>
  </si>
  <si>
    <t>626338</t>
  </si>
  <si>
    <t>02 43 98 40 51</t>
  </si>
  <si>
    <t>53170 MESLAY DU MAINE</t>
  </si>
  <si>
    <t>11 Rue Tanquerel De La Panissay</t>
  </si>
  <si>
    <t>EHPAD MESLAY DU MAINE</t>
  </si>
  <si>
    <t>EHPAD LA PROVIDENCE MESLAY DU MAINE</t>
  </si>
  <si>
    <t>26530030100016</t>
  </si>
  <si>
    <t>618809</t>
  </si>
  <si>
    <t>02 43 01 00 63</t>
  </si>
  <si>
    <t>53150 MONTSURS</t>
  </si>
  <si>
    <t>5 Rue des frères Lemee</t>
  </si>
  <si>
    <t>EHPAD LA DOUCEUR DE VIVRE MONTSURS</t>
  </si>
  <si>
    <t>EHPAD LA DOUCEUR DE VIVRE</t>
  </si>
  <si>
    <t>26530056600014</t>
  </si>
  <si>
    <t>577819</t>
  </si>
  <si>
    <t>04 74 20 55 11</t>
  </si>
  <si>
    <t>19 Rue De L Hotel De Ville</t>
  </si>
  <si>
    <t>EHPAD LA COTE ST ANDRE</t>
  </si>
  <si>
    <t>26380008800019</t>
  </si>
  <si>
    <t>498269</t>
  </si>
  <si>
    <t>02 33 38 10 14</t>
  </si>
  <si>
    <t>61140 RIVES D ANDAINE</t>
  </si>
  <si>
    <t>MAISON DE RETRAITE EHPAD</t>
  </si>
  <si>
    <t>42 Rue DE BAGNOLES</t>
  </si>
  <si>
    <t>27/07/2015</t>
  </si>
  <si>
    <t>EHPAD LA CHAPELLE D'ANDAINE</t>
  </si>
  <si>
    <t>20004763700018</t>
  </si>
  <si>
    <t>517963</t>
  </si>
  <si>
    <t>0247457070</t>
  </si>
  <si>
    <t>111 Avenue GABRIELLE D'ESTREES</t>
  </si>
  <si>
    <t>EHPAD MONTLOUIS SUR LOIRE</t>
  </si>
  <si>
    <t>EHPAD LA BOURDAISIERE MONTLOUIS SUR LOIRE</t>
  </si>
  <si>
    <t>26370270600015</t>
  </si>
  <si>
    <t>609663</t>
  </si>
  <si>
    <t>04 50 02 93 92</t>
  </si>
  <si>
    <t>Route DU CHATEAU</t>
  </si>
  <si>
    <t>EHPAD JOSEPH AVET</t>
  </si>
  <si>
    <t>26740013300018</t>
  </si>
  <si>
    <t>492887</t>
  </si>
  <si>
    <t>03997</t>
  </si>
  <si>
    <t>05 61 98 40 40</t>
  </si>
  <si>
    <t>6 Avenue HECTOR D'ESPOUY</t>
  </si>
  <si>
    <t>EHPAD CAZERES</t>
  </si>
  <si>
    <t>EHPAD JEANNE PENENT CAZERES</t>
  </si>
  <si>
    <t>26310006700010</t>
  </si>
  <si>
    <t>618937</t>
  </si>
  <si>
    <t>03 29 80 32 80</t>
  </si>
  <si>
    <t>55700 STENAY</t>
  </si>
  <si>
    <t>3 Rue BASSE DES REMPARTS</t>
  </si>
  <si>
    <t>EHPAD JEAN GUILLOT STENAY</t>
  </si>
  <si>
    <t>EHPAD JEAN GUILLOT</t>
  </si>
  <si>
    <t>26550021500016</t>
  </si>
  <si>
    <t>619759</t>
  </si>
  <si>
    <t>02 31 86 23 46</t>
  </si>
  <si>
    <t>1921 Rue MALFILATRE</t>
  </si>
  <si>
    <t>EHPAD JF DE SAINT JEAN CAEN</t>
  </si>
  <si>
    <t>EHPAD JEAN FERDINAND DE SAINT JEAN</t>
  </si>
  <si>
    <t>26140119400012</t>
  </si>
  <si>
    <t>492334</t>
  </si>
  <si>
    <t>01 34 72 11 35</t>
  </si>
  <si>
    <t>95670 MARLY LA VILLE</t>
  </si>
  <si>
    <t>36 Rue DU COLONEL FABIEN</t>
  </si>
  <si>
    <t>EHPAD MARLY LA VILLE</t>
  </si>
  <si>
    <t>EHPAD JACQUES ACHARD MARLY LA VILLE</t>
  </si>
  <si>
    <t>26950269600017</t>
  </si>
  <si>
    <t>580065</t>
  </si>
  <si>
    <t>04 90 24 38 00</t>
  </si>
  <si>
    <t>13440 CABANNES</t>
  </si>
  <si>
    <t>18 Avenue St Andiol</t>
  </si>
  <si>
    <t>EHPAD NOVES CABANNES</t>
  </si>
  <si>
    <t>EHPAD INTERCOMMUNAL LA DURANCE NOVES CABANNES</t>
  </si>
  <si>
    <t>26130292100018</t>
  </si>
  <si>
    <t>656616</t>
  </si>
  <si>
    <t>04 76 34 80 00</t>
  </si>
  <si>
    <t>38710 MENS</t>
  </si>
  <si>
    <t>86 Rue des Aires</t>
  </si>
  <si>
    <t>EHPAD INTERCOMMUNAL DE MENS</t>
  </si>
  <si>
    <t>EHPAD INTERCOMMUNAL DE MENS L'OBIOU</t>
  </si>
  <si>
    <t>26380012000051</t>
  </si>
  <si>
    <t>654127</t>
  </si>
  <si>
    <t>02 32 43 87 00</t>
  </si>
  <si>
    <t>27800 HARCOURT</t>
  </si>
  <si>
    <t>4 Place Françoise De Brancas</t>
  </si>
  <si>
    <t>EHPAD HARCOURT</t>
  </si>
  <si>
    <t>26270293900014</t>
  </si>
  <si>
    <t>509784</t>
  </si>
  <si>
    <t>02 97 22 01 10</t>
  </si>
  <si>
    <t>18 Rue Rencontre</t>
  </si>
  <si>
    <t>EHPAD GUER</t>
  </si>
  <si>
    <t>26560014800018</t>
  </si>
  <si>
    <t>650250</t>
  </si>
  <si>
    <t>04 73 70 23 55</t>
  </si>
  <si>
    <t>63350 CULHAT</t>
  </si>
  <si>
    <t>Rue DE LA MAIRIE</t>
  </si>
  <si>
    <t>EHPAD GROISNE CONSTANCE CULHAT</t>
  </si>
  <si>
    <t>26630759400017</t>
  </si>
  <si>
    <t>589330</t>
  </si>
  <si>
    <t>04 70 90 62 00</t>
  </si>
  <si>
    <t>03800 GANNAT</t>
  </si>
  <si>
    <t>Boîte Postale 68</t>
  </si>
  <si>
    <t>1 Avenue De La Republique</t>
  </si>
  <si>
    <t>EHPAD FRANÇOIS MITTERRAND GANNAT</t>
  </si>
  <si>
    <t>26030022300013</t>
  </si>
  <si>
    <t>682688</t>
  </si>
  <si>
    <t>04 77 66 40 80</t>
  </si>
  <si>
    <t>42310 LA PACAUDIERE</t>
  </si>
  <si>
    <t>70 Rue Antoinette GRIMAUD</t>
  </si>
  <si>
    <t>EHPAD LA PACAUDIERE</t>
  </si>
  <si>
    <t>EHPAD FONDATION GRIMAUD LA PACAUDIERE</t>
  </si>
  <si>
    <t>26420021300017</t>
  </si>
  <si>
    <t>612728</t>
  </si>
  <si>
    <t>02 43 89 05 35</t>
  </si>
  <si>
    <t>72160 THORIGNE SUR DUE</t>
  </si>
  <si>
    <t>9 Rue Albert Trotte</t>
  </si>
  <si>
    <t>EHPAD FONDATION ALBERT TROTTE THORIGNE SUR DUE</t>
  </si>
  <si>
    <t>26720031900015</t>
  </si>
  <si>
    <t>616357</t>
  </si>
  <si>
    <t>05-55-69-10-28</t>
  </si>
  <si>
    <t>87120 EYMOUTIERS</t>
  </si>
  <si>
    <t>4 Place du Champ de Foire</t>
  </si>
  <si>
    <t>EHPAD EYMOUTIERS</t>
  </si>
  <si>
    <t>EHPAD EYMOUTIERS - EHPAD RESIDENCE LA PELAUDINE</t>
  </si>
  <si>
    <t>26870640500019</t>
  </si>
  <si>
    <t>562180</t>
  </si>
  <si>
    <t>05 55 82 16 61</t>
  </si>
  <si>
    <t>23600 BOUSSAC</t>
  </si>
  <si>
    <t>1 Impasse des Troènes</t>
  </si>
  <si>
    <t>EHPAD EUGENE ROMAINE BOUSSAC</t>
  </si>
  <si>
    <t>EHPAD EUGENE ROMAINE</t>
  </si>
  <si>
    <t>26230312600011</t>
  </si>
  <si>
    <t>546835</t>
  </si>
  <si>
    <t>02 51 59 96 96</t>
  </si>
  <si>
    <t>BP 707</t>
  </si>
  <si>
    <t>Chemin des Plumets</t>
  </si>
  <si>
    <t>EHPAD ERNEST GUERIN ST JEAN DE MONTS</t>
  </si>
  <si>
    <t>EHPAD ERNEST GUERIN</t>
  </si>
  <si>
    <t>26850034500023</t>
  </si>
  <si>
    <t>481579</t>
  </si>
  <si>
    <t>05 61 88 20 28</t>
  </si>
  <si>
    <t>31350 BOULOGNE SUR GESSE</t>
  </si>
  <si>
    <t>BP 23</t>
  </si>
  <si>
    <t>Avenue de St Gaudens</t>
  </si>
  <si>
    <t>EHPAD BOULOGNE SUR GESSE</t>
  </si>
  <si>
    <t>EHPAD ELVIRE GAY BOULOGNE SUR GESSE</t>
  </si>
  <si>
    <t>26310016600044</t>
  </si>
  <si>
    <t>509619</t>
  </si>
  <si>
    <t>02 97 53 32 82</t>
  </si>
  <si>
    <t>LA CHAUMIERE</t>
  </si>
  <si>
    <t>1 Rue du val de Kerbiler</t>
  </si>
  <si>
    <t>07/01/2015</t>
  </si>
  <si>
    <t>EHPAD ELVEN</t>
  </si>
  <si>
    <t>26560030400033</t>
  </si>
  <si>
    <t>483102</t>
  </si>
  <si>
    <t>04 73 63 64 12</t>
  </si>
  <si>
    <t>63260 EFFIAT</t>
  </si>
  <si>
    <t>EHPAD EFFIAT</t>
  </si>
  <si>
    <t>26630776800017</t>
  </si>
  <si>
    <t>513120</t>
  </si>
  <si>
    <t>05 62 09 82 14</t>
  </si>
  <si>
    <t>32800 EAUZE</t>
  </si>
  <si>
    <t>26 bis Avenue SAUBOIRES</t>
  </si>
  <si>
    <t>EHPAD EAUZE</t>
  </si>
  <si>
    <t>26320006500013</t>
  </si>
  <si>
    <t>485720</t>
  </si>
  <si>
    <t>03 29 30 67 04</t>
  </si>
  <si>
    <t>88340 LE VAL D AJOL</t>
  </si>
  <si>
    <t>71 GRANDE RUE</t>
  </si>
  <si>
    <t>EHPAD DU VAL D'AJOL</t>
  </si>
  <si>
    <t>26880005900019</t>
  </si>
  <si>
    <t>598835</t>
  </si>
  <si>
    <t>04 79 26 41 90</t>
  </si>
  <si>
    <t>Place DES 4 SAISONS</t>
  </si>
  <si>
    <t>EHPAD NOVALAISE</t>
  </si>
  <si>
    <t>EHPAD DU LAC D'AIGUEBELETTE NOVALAISE</t>
  </si>
  <si>
    <t>20003835400011</t>
  </si>
  <si>
    <t>495013</t>
  </si>
  <si>
    <t>02 54 79 52 00</t>
  </si>
  <si>
    <t>8 Avenue DE SOLOGNE</t>
  </si>
  <si>
    <t>02/07/2014</t>
  </si>
  <si>
    <t>EHPAD CONTRES</t>
  </si>
  <si>
    <t>EHPAD DU GRAND MONT CONTRES</t>
  </si>
  <si>
    <t>26410005800017</t>
  </si>
  <si>
    <t>620919</t>
  </si>
  <si>
    <t>05 55 43 09 43</t>
  </si>
  <si>
    <t>87600 ROCHECHOUART</t>
  </si>
  <si>
    <t>8 Rue Hôtel Dieu</t>
  </si>
  <si>
    <t>EHPAD ROCHECHOUART</t>
  </si>
  <si>
    <t>EHPAD DU CHATEAU ROCHECHOUART</t>
  </si>
  <si>
    <t>26871260100031</t>
  </si>
  <si>
    <t>645758</t>
  </si>
  <si>
    <t>02 47 58 10 05</t>
  </si>
  <si>
    <t>37120 RICHELIEU</t>
  </si>
  <si>
    <t>12 bis Rue Du Bois De L Ajonc</t>
  </si>
  <si>
    <t>EHPAD RICHELIEU</t>
  </si>
  <si>
    <t>EHPAD DR MARCEL FORTIER</t>
  </si>
  <si>
    <t>26370013000028</t>
  </si>
  <si>
    <t>531455</t>
  </si>
  <si>
    <t>0299480177</t>
  </si>
  <si>
    <t>35120 DOL DE BRETAGNE</t>
  </si>
  <si>
    <t>61 Rue de Dinan</t>
  </si>
  <si>
    <t>09/11/2015</t>
  </si>
  <si>
    <t>EHPAD DOL DE BRETAGNE</t>
  </si>
  <si>
    <t>26350015900011</t>
  </si>
  <si>
    <t>536489</t>
  </si>
  <si>
    <t>0298290000</t>
  </si>
  <si>
    <t>EHPAD INTERCOMMUNAL LANNILIS</t>
  </si>
  <si>
    <t>EHPAD DES ABERS LANNILIS</t>
  </si>
  <si>
    <t>26290344600017</t>
  </si>
  <si>
    <t>626259</t>
  </si>
  <si>
    <t>04 79 36 93 36</t>
  </si>
  <si>
    <t>73170 YENNE</t>
  </si>
  <si>
    <t>127 Route CHAMBUET</t>
  </si>
  <si>
    <t>EHPAD YENNE</t>
  </si>
  <si>
    <t>EHPAD DE YENNE</t>
  </si>
  <si>
    <t>26730015000013</t>
  </si>
  <si>
    <t>468186</t>
  </si>
  <si>
    <t>02 32 24 63 22</t>
  </si>
  <si>
    <t>27250 RUGLES</t>
  </si>
  <si>
    <t>1 Rue de l'hôpital</t>
  </si>
  <si>
    <t>EHPAD RUGLES</t>
  </si>
  <si>
    <t>EHPAD DE RUGLES</t>
  </si>
  <si>
    <t>26270292100020</t>
  </si>
  <si>
    <t>619711</t>
  </si>
  <si>
    <t>03 82 33 92 34</t>
  </si>
  <si>
    <t>54800 MARS LA TOUR</t>
  </si>
  <si>
    <t>70 Rue DE METZ</t>
  </si>
  <si>
    <t>EHPAD DE MARS LA TOUR</t>
  </si>
  <si>
    <t>EHPAD DE MARS LA TOUR - MAISON DE RETRAITE SAINT DOMINIQUE</t>
  </si>
  <si>
    <t>26540021800011</t>
  </si>
  <si>
    <t>675027</t>
  </si>
  <si>
    <t>04 90 54 58 00</t>
  </si>
  <si>
    <t>13520 MAUSSANE LES ALPILLES</t>
  </si>
  <si>
    <t>Place Laugier De Momblan</t>
  </si>
  <si>
    <t>EHPAD MAUSSANE LES ALPILLES</t>
  </si>
  <si>
    <t>EHPAD DE LA VALLEE DES BAUX</t>
  </si>
  <si>
    <t>26130027100010</t>
  </si>
  <si>
    <t>672476</t>
  </si>
  <si>
    <t>01 69 04 58 00</t>
  </si>
  <si>
    <t>18 Rue de la mare au Chanvre</t>
  </si>
  <si>
    <t>EHPAD DE LA FORET DE SEQUIGNY STE GENEVIEVE DES BOIS</t>
  </si>
  <si>
    <t>EHPAD DE LA FORET DE SEQUIGNY</t>
  </si>
  <si>
    <t>26910263800013</t>
  </si>
  <si>
    <t>626545</t>
  </si>
  <si>
    <t>02 32 29 16 00</t>
  </si>
  <si>
    <t>230 Rue DU GENERAL LECLERC</t>
  </si>
  <si>
    <t>EHPAD DE BRETEUIL SUR ITON</t>
  </si>
  <si>
    <t>26270287100027</t>
  </si>
  <si>
    <t>504919</t>
  </si>
  <si>
    <t>0563261520</t>
  </si>
  <si>
    <t>82500 BEAUMONT DE LOMAGNE</t>
  </si>
  <si>
    <t>10 Rue HENRI DUNANT</t>
  </si>
  <si>
    <t>14/11/2014</t>
  </si>
  <si>
    <t>EHPAD DE BEAUMONT DE LOMAGNE</t>
  </si>
  <si>
    <t>26820001100016</t>
  </si>
  <si>
    <t>607277</t>
  </si>
  <si>
    <t>03 86 72 62 62</t>
  </si>
  <si>
    <t>7 Avenue de lattre de tassigny</t>
  </si>
  <si>
    <t>EHPAD D'AUXERRE</t>
  </si>
  <si>
    <t>26890006500015</t>
  </si>
  <si>
    <t>617003</t>
  </si>
  <si>
    <t>03 29 80 71 24</t>
  </si>
  <si>
    <t>55120 CLERMONT EN ARGONNE</t>
  </si>
  <si>
    <t>Site Clermont</t>
  </si>
  <si>
    <t>10 Rue THIERS</t>
  </si>
  <si>
    <t>EHPAD D'ARGONNE</t>
  </si>
  <si>
    <t>20005834500048</t>
  </si>
  <si>
    <t>678971</t>
  </si>
  <si>
    <t>05 46 01 10 05</t>
  </si>
  <si>
    <t>17230 MARANS</t>
  </si>
  <si>
    <t>20 Rue DES MOULIN</t>
  </si>
  <si>
    <t>EHPAD D'ALIGRE MARANS</t>
  </si>
  <si>
    <t>EHPAD D'ALIGRE</t>
  </si>
  <si>
    <t>26170029800035</t>
  </si>
  <si>
    <t>460989</t>
  </si>
  <si>
    <t>04 74 90 70 07</t>
  </si>
  <si>
    <t>38460 CREMIEU</t>
  </si>
  <si>
    <t>Place DES VISITANDINES</t>
  </si>
  <si>
    <t>EHPAD CREMIEU</t>
  </si>
  <si>
    <t>26380009600012</t>
  </si>
  <si>
    <t>643968</t>
  </si>
  <si>
    <t>02 32 30 21 27</t>
  </si>
  <si>
    <t>27190 CONCHES EN OUCHE</t>
  </si>
  <si>
    <t>86 Rue François Mitterrand</t>
  </si>
  <si>
    <t>EHPAD CONCHES EN OUCHE</t>
  </si>
  <si>
    <t>EHPAD CONCHES EN OUCHE - RESIDENCE DES REFLETS D ARGENT</t>
  </si>
  <si>
    <t>26270288900060</t>
  </si>
  <si>
    <t>605311</t>
  </si>
  <si>
    <t>41320 CHATRES SUR CHER</t>
  </si>
  <si>
    <t>Chemin Des Varennes</t>
  </si>
  <si>
    <t>EHPAD CHATRES SUR CHER</t>
  </si>
  <si>
    <t>26410428200019</t>
  </si>
  <si>
    <t>557079</t>
  </si>
  <si>
    <t>04 74 55 00 44</t>
  </si>
  <si>
    <t>01400 CHATILLON SUR CHALARONNE</t>
  </si>
  <si>
    <t>Route DE RELEVANT</t>
  </si>
  <si>
    <t>EHPAD CHATILLON SUR CHALARONNE</t>
  </si>
  <si>
    <t>EHPAD CHATILLON SUR CHALARONNE - MAISON DE RETRAITE LA MONTAGNE</t>
  </si>
  <si>
    <t>26010008600040</t>
  </si>
  <si>
    <t>615961</t>
  </si>
  <si>
    <t>05 55 69 31 76</t>
  </si>
  <si>
    <t>87130 CHATEAUNEUF LA FORET</t>
  </si>
  <si>
    <t>10 Route DU PUY CHAT</t>
  </si>
  <si>
    <t>EHPAD CHATEAUNEUF LA FORET</t>
  </si>
  <si>
    <t>26870401200015</t>
  </si>
  <si>
    <t>629078</t>
  </si>
  <si>
    <t>03 86 74 10 41</t>
  </si>
  <si>
    <t>89220 CHAMPCEVRAIS</t>
  </si>
  <si>
    <t>CHATEAU DE BOURRON</t>
  </si>
  <si>
    <t>EHPAD CHAMPCEVRAIS</t>
  </si>
  <si>
    <t>EHPAD CHATEAU DE BOURON CHAMPCEVRAIS</t>
  </si>
  <si>
    <t>26890009900014</t>
  </si>
  <si>
    <t>580090</t>
  </si>
  <si>
    <t>04 42 37 95 00</t>
  </si>
  <si>
    <t>13100 BEAURECUEIL</t>
  </si>
  <si>
    <t>195 Avenue Sylvain Gautier</t>
  </si>
  <si>
    <t>EHPAD BEAURECUEIL</t>
  </si>
  <si>
    <t>EHPAD CHATEAU DE BEAURECUEIL</t>
  </si>
  <si>
    <t>20007638800012</t>
  </si>
  <si>
    <t>536982</t>
  </si>
  <si>
    <t>04 70 90 63 20</t>
  </si>
  <si>
    <t>03140 CHANTELLE</t>
  </si>
  <si>
    <t>18 Place de la Chaume</t>
  </si>
  <si>
    <t>EHPAD CHANTELLE</t>
  </si>
  <si>
    <t>EHPAD CHANTELLE - MAISON DE RETRAITE DE CHANTELLE</t>
  </si>
  <si>
    <t>26030002500012</t>
  </si>
  <si>
    <t>504348</t>
  </si>
  <si>
    <t>0470675029</t>
  </si>
  <si>
    <t>03350 CERILLY</t>
  </si>
  <si>
    <t>LA VIGNE AU BOIS</t>
  </si>
  <si>
    <t>EHPAD CERILLY</t>
  </si>
  <si>
    <t>26030012400013</t>
  </si>
  <si>
    <t>616345</t>
  </si>
  <si>
    <t>05 55 37 35 13</t>
  </si>
  <si>
    <t>87240 AMBAZAC</t>
  </si>
  <si>
    <t>2 Allée du Muret</t>
  </si>
  <si>
    <t>EHPAD AMBAZAC</t>
  </si>
  <si>
    <t>EHPAD CENTRE GERIATRIQUE DU MURET</t>
  </si>
  <si>
    <t>26870021800012</t>
  </si>
  <si>
    <t>558473</t>
  </si>
  <si>
    <t>05 53 63 32 90</t>
  </si>
  <si>
    <t>24480 CADOUIN</t>
  </si>
  <si>
    <t>3 Rue SAINT BERNARD</t>
  </si>
  <si>
    <t>EHPAD CADOUIN</t>
  </si>
  <si>
    <t>26240567300019</t>
  </si>
  <si>
    <t>674138</t>
  </si>
  <si>
    <t>01 60 58 58 60</t>
  </si>
  <si>
    <t>77480 BRAY SUR SEINE</t>
  </si>
  <si>
    <t>217 Rue SCHWEITZER</t>
  </si>
  <si>
    <t>EHPAD BRAY SUR SEINE</t>
  </si>
  <si>
    <t>26770016900019</t>
  </si>
  <si>
    <t>481543</t>
  </si>
  <si>
    <t>04 77 39 62 32</t>
  </si>
  <si>
    <t>42220 BOURG ARGENTAL</t>
  </si>
  <si>
    <t>5 Rue DOCTEUR MOULIN</t>
  </si>
  <si>
    <t>EHPAD BOURG ARGENTAL</t>
  </si>
  <si>
    <t>26420004900015</t>
  </si>
  <si>
    <t>567802</t>
  </si>
  <si>
    <t>02 51 49 74 14</t>
  </si>
  <si>
    <t>La Reynerie</t>
  </si>
  <si>
    <t>EHPAD BOUIN</t>
  </si>
  <si>
    <t>26850025300011</t>
  </si>
  <si>
    <t>507167</t>
  </si>
  <si>
    <t>03 81 37 72 72</t>
  </si>
  <si>
    <t>25310 BLAMONT</t>
  </si>
  <si>
    <t>12 Rue Viette</t>
  </si>
  <si>
    <t>EHPAD BLAMONT</t>
  </si>
  <si>
    <t>26250672800019</t>
  </si>
  <si>
    <t>536970</t>
  </si>
  <si>
    <t>04 70 32 51 03</t>
  </si>
  <si>
    <t>03700 BELLERIVE SUR ALLIER</t>
  </si>
  <si>
    <t>Chemin des Tribles</t>
  </si>
  <si>
    <t>EHPAD BELLERIVE</t>
  </si>
  <si>
    <t>EHPAD BELLERIVE - MAISON DE RETRAITE MEDICALISEE</t>
  </si>
  <si>
    <t>26030019900023</t>
  </si>
  <si>
    <t>617556</t>
  </si>
  <si>
    <t>02 99 66 80 39</t>
  </si>
  <si>
    <t>35190 BECHEREL</t>
  </si>
  <si>
    <t>2 Faubourg BERTHAULT</t>
  </si>
  <si>
    <t>16/11/2020</t>
  </si>
  <si>
    <t>EHPAD BECHEREL</t>
  </si>
  <si>
    <t>EHPAD BECHEREL - RESIDENCE LA VALLEE</t>
  </si>
  <si>
    <t>20000941300010</t>
  </si>
  <si>
    <t>539478</t>
  </si>
  <si>
    <t>02 47 91 44 44</t>
  </si>
  <si>
    <t>37240 LIGUEIL</t>
  </si>
  <si>
    <t>3 Place Ludovic Veneau</t>
  </si>
  <si>
    <t>EHPAD LIGUEIL</t>
  </si>
  <si>
    <t>EHPAD BALTHAZAR BESNARD LIGUEIL</t>
  </si>
  <si>
    <t>26370009800019</t>
  </si>
  <si>
    <t>483291</t>
  </si>
  <si>
    <t>02 48 58 00 69</t>
  </si>
  <si>
    <t>18700 AUBIGNY SUR NERE</t>
  </si>
  <si>
    <t>23 bis Rue SAINTE ANNE</t>
  </si>
  <si>
    <t>EHPAD AUBIGNY SUR NERE</t>
  </si>
  <si>
    <t>26180003100013</t>
  </si>
  <si>
    <t>480848</t>
  </si>
  <si>
    <t>02 48 81 51 40</t>
  </si>
  <si>
    <t>18410 ARGENT SUR SAULDRE</t>
  </si>
  <si>
    <t>91 Rue Nationale</t>
  </si>
  <si>
    <t>20/03/2014</t>
  </si>
  <si>
    <t>EHPAD ARGENT SUR SAULDRE</t>
  </si>
  <si>
    <t>26180002300010</t>
  </si>
  <si>
    <t>586377</t>
  </si>
  <si>
    <t>03 25 37 87 91</t>
  </si>
  <si>
    <t>10700 ARCIS SUR AUBE</t>
  </si>
  <si>
    <t>2 Rue Des Murs</t>
  </si>
  <si>
    <t>EHPAD ARCIS SUR AUBE</t>
  </si>
  <si>
    <t>26100735500017</t>
  </si>
  <si>
    <t>616394</t>
  </si>
  <si>
    <t>87140 NANTIAT</t>
  </si>
  <si>
    <t>Rue Rue Andre Virondeau - Le Peu de Chaudade</t>
  </si>
  <si>
    <t>EHPAD NANTIAT</t>
  </si>
  <si>
    <t>EHPAD ANDRE VIRONDEAU NANTIAT</t>
  </si>
  <si>
    <t>26871031600012</t>
  </si>
  <si>
    <t>476456</t>
  </si>
  <si>
    <t>0329093006</t>
  </si>
  <si>
    <t>88260 DARNEY</t>
  </si>
  <si>
    <t>1 Route de Vittel</t>
  </si>
  <si>
    <t>EHPAD ANDRE BARBIER DARNEY</t>
  </si>
  <si>
    <t>EHPAD ANDRE BARBIER</t>
  </si>
  <si>
    <t>20003579800012</t>
  </si>
  <si>
    <t>619164</t>
  </si>
  <si>
    <t>02 43 54 12 00</t>
  </si>
  <si>
    <t>72450 MONTFORT LE GESNOIS</t>
  </si>
  <si>
    <t>53 Rue Honore Broutelle Residence Amicie</t>
  </si>
  <si>
    <t>EHPAD MONTFORT LE GESNOIS</t>
  </si>
  <si>
    <t>EHPAD AMICIE MONTFORT LE GESNOIS</t>
  </si>
  <si>
    <t>26720009500011</t>
  </si>
  <si>
    <t>534602</t>
  </si>
  <si>
    <t>03 81 55 95 00</t>
  </si>
  <si>
    <t>25620 MAMIROLLE</t>
  </si>
  <si>
    <t>40 Rue de la gare</t>
  </si>
  <si>
    <t>30/12/2015</t>
  </si>
  <si>
    <t>EHPAD MAMIROLLE</t>
  </si>
  <si>
    <t>EHPAD ALEXIS MARQUISET MAMIROLLE</t>
  </si>
  <si>
    <t>26250671000017</t>
  </si>
  <si>
    <t>508299</t>
  </si>
  <si>
    <t>01 30 59 10 98</t>
  </si>
  <si>
    <t>78660 ABLIS</t>
  </si>
  <si>
    <t>31 Rue PIERRE TROUVE</t>
  </si>
  <si>
    <t>EHPAD ABLIS</t>
  </si>
  <si>
    <t>26780246000019</t>
  </si>
  <si>
    <t>498385</t>
  </si>
  <si>
    <t>0473644101</t>
  </si>
  <si>
    <t>63260 AIGUEPERSE</t>
  </si>
  <si>
    <t>Boulevard DE L'HOPITAL</t>
  </si>
  <si>
    <t>EHPAD AIGUEPERSE</t>
  </si>
  <si>
    <t>EHPAD</t>
  </si>
  <si>
    <t>26630805500026</t>
  </si>
  <si>
    <t>646027</t>
  </si>
  <si>
    <t>1 410 670 7577</t>
  </si>
  <si>
    <t>1732 1ST AVENUE #20373</t>
  </si>
  <si>
    <t>EHLERS-DANLOS SOCIETY</t>
  </si>
  <si>
    <t>628001</t>
  </si>
  <si>
    <t>02 41 64 61 68</t>
  </si>
  <si>
    <t>49230 ST GERMAIN SUR MOINE</t>
  </si>
  <si>
    <t>6 Rue d'Anjou</t>
  </si>
  <si>
    <t>EHDAD RESIDENCE DES SOURCES ST GERMAIN SUR MOINE</t>
  </si>
  <si>
    <t>EHDAD RESIDENCE DES SOURCES</t>
  </si>
  <si>
    <t>26490042400013</t>
  </si>
  <si>
    <t>602449</t>
  </si>
  <si>
    <t>20 1065566530</t>
  </si>
  <si>
    <t>Dar El-Chefa Hospital</t>
  </si>
  <si>
    <t>375 Ramses, St.Abassia</t>
  </si>
  <si>
    <t>EGVRS</t>
  </si>
  <si>
    <t>EGYPTIAN VITREORETINAL SOCIETY</t>
  </si>
  <si>
    <t>575203</t>
  </si>
  <si>
    <t>201001590523</t>
  </si>
  <si>
    <t>EGYPTE - TANTA</t>
  </si>
  <si>
    <t>153 Medical P.O. Complex</t>
  </si>
  <si>
    <t>EGYPTIAN PAEDIATRIC SURGICAL ASSOCIATION</t>
  </si>
  <si>
    <t>605712</t>
  </si>
  <si>
    <t>04 67 75 71 17</t>
  </si>
  <si>
    <t>58 Route DE SAINT GEORGES D ORQUES</t>
  </si>
  <si>
    <t>EGREFEUILLE CAROLE ARCHITECTURE</t>
  </si>
  <si>
    <t>EGREFEUILLE CAROLE</t>
  </si>
  <si>
    <t>76340994434</t>
  </si>
  <si>
    <t>49480605200010</t>
  </si>
  <si>
    <t>560881</t>
  </si>
  <si>
    <t>07621</t>
  </si>
  <si>
    <t>06 50 79 04 16</t>
  </si>
  <si>
    <t>2 Rue De La Mabilais</t>
  </si>
  <si>
    <t>EGR FORMATIONS</t>
  </si>
  <si>
    <t>53350992735</t>
  </si>
  <si>
    <t>82097689200035</t>
  </si>
  <si>
    <t>508652</t>
  </si>
  <si>
    <t>0549111452</t>
  </si>
  <si>
    <t>TELEPORT 1 - AROBASE 2</t>
  </si>
  <si>
    <t>2 Avenue DU FUTUROSCOPE</t>
  </si>
  <si>
    <t>EGOSPHERE SAS CHASSENEUIL DU POITOU</t>
  </si>
  <si>
    <t>EGOSPHERE</t>
  </si>
  <si>
    <t>54860134486</t>
  </si>
  <si>
    <t>79471605000016</t>
  </si>
  <si>
    <t>492127</t>
  </si>
  <si>
    <t>0777491466</t>
  </si>
  <si>
    <t>EGOLINEA ORIENTATION CONSEIL</t>
  </si>
  <si>
    <t>93131433113</t>
  </si>
  <si>
    <t>53765340400021</t>
  </si>
  <si>
    <t>530670</t>
  </si>
  <si>
    <t>36 Rue DE TAVANNES</t>
  </si>
  <si>
    <t>EGNER-BALIZEAUX FREDDY</t>
  </si>
  <si>
    <t>41550044755</t>
  </si>
  <si>
    <t>80510634100011</t>
  </si>
  <si>
    <t>536003</t>
  </si>
  <si>
    <t>03 20 48 96 56</t>
  </si>
  <si>
    <t>48 Boulevard de la République</t>
  </si>
  <si>
    <t>EGIDE</t>
  </si>
  <si>
    <t>EGIDE ENTREPRISE</t>
  </si>
  <si>
    <t>31590636659</t>
  </si>
  <si>
    <t>48418191200037</t>
  </si>
  <si>
    <t>609780</t>
  </si>
  <si>
    <t>01 73 70 09 44</t>
  </si>
  <si>
    <t>9 Rue LEOPOLD ROBERT</t>
  </si>
  <si>
    <t>EGAE</t>
  </si>
  <si>
    <t>EGAE D'EGAL A EGALE</t>
  </si>
  <si>
    <t>11755119875</t>
  </si>
  <si>
    <t>79441639600016</t>
  </si>
  <si>
    <t>592973</t>
  </si>
  <si>
    <t>01 46 77 42 14</t>
  </si>
  <si>
    <t>30-32 Avenue DE LA REPUBLIQUE</t>
  </si>
  <si>
    <t>EFREI PARIS</t>
  </si>
  <si>
    <t>11940940094</t>
  </si>
  <si>
    <t>39889833800023</t>
  </si>
  <si>
    <t>534444</t>
  </si>
  <si>
    <t>06522</t>
  </si>
  <si>
    <t>03 83 62 27 14</t>
  </si>
  <si>
    <t>54170 ALLAIN</t>
  </si>
  <si>
    <t>ZA EN PRAVE</t>
  </si>
  <si>
    <t>Rue JOSEPH MARIUS MILLOT</t>
  </si>
  <si>
    <t>EFR FORMA PRESTA</t>
  </si>
  <si>
    <t>41540328354</t>
  </si>
  <si>
    <t>80349874000023</t>
  </si>
  <si>
    <t>109265</t>
  </si>
  <si>
    <t>01 60 84 70 00</t>
  </si>
  <si>
    <t>35 Avenue De la Commune de Paris</t>
  </si>
  <si>
    <t>EFPR DE PROMOTRANS DEVELOPPEMENT BRETIGNY SUR ORGE</t>
  </si>
  <si>
    <t>EFPR DE PROMOTRANS DEVELOPPEMENT</t>
  </si>
  <si>
    <t>11910889891</t>
  </si>
  <si>
    <t>89357687600021</t>
  </si>
  <si>
    <t>686293</t>
  </si>
  <si>
    <t>09 52 07 72 98</t>
  </si>
  <si>
    <t>23 Rue DE LA SARDANE</t>
  </si>
  <si>
    <t>EFPAC</t>
  </si>
  <si>
    <t>76660231266</t>
  </si>
  <si>
    <t>84037951500033</t>
  </si>
  <si>
    <t>616680</t>
  </si>
  <si>
    <t>06.13.40.69.12</t>
  </si>
  <si>
    <t>19 Rue Du General Domon</t>
  </si>
  <si>
    <t>EFMK</t>
  </si>
  <si>
    <t>32800202380</t>
  </si>
  <si>
    <t>85311184700028</t>
  </si>
  <si>
    <t>612121</t>
  </si>
  <si>
    <t>03 26 09 25 85</t>
  </si>
  <si>
    <t>1 bis Rue Maurice Hollande</t>
  </si>
  <si>
    <t>EFM</t>
  </si>
  <si>
    <t>EFM SAS</t>
  </si>
  <si>
    <t>44510181951</t>
  </si>
  <si>
    <t>81161637400013</t>
  </si>
  <si>
    <t>663992</t>
  </si>
  <si>
    <t>09 80 80 18 60</t>
  </si>
  <si>
    <t>IMMEUBLE GRAND LARGE</t>
  </si>
  <si>
    <t>5 Rue DES INDES NOIRES</t>
  </si>
  <si>
    <t>EFISIO</t>
  </si>
  <si>
    <t>32600321660</t>
  </si>
  <si>
    <t>82991223700049</t>
  </si>
  <si>
    <t>627835</t>
  </si>
  <si>
    <t>88 Rue GRIGNAN</t>
  </si>
  <si>
    <t>EFIA</t>
  </si>
  <si>
    <t>93131687213</t>
  </si>
  <si>
    <t>51306046700059</t>
  </si>
  <si>
    <t>449581</t>
  </si>
  <si>
    <t>05 67 06 64 76</t>
  </si>
  <si>
    <t>2 Place LANGE</t>
  </si>
  <si>
    <t>EFFORMIP</t>
  </si>
  <si>
    <t>73310647631</t>
  </si>
  <si>
    <t>48267689700028</t>
  </si>
  <si>
    <t>628220</t>
  </si>
  <si>
    <t>06 23 05 75 64</t>
  </si>
  <si>
    <t>5 Rue Nobilière</t>
  </si>
  <si>
    <t>EFFIXY</t>
  </si>
  <si>
    <t>52440918744</t>
  </si>
  <si>
    <t>89502971800015</t>
  </si>
  <si>
    <t>489165</t>
  </si>
  <si>
    <t>05 62 98 13 22</t>
  </si>
  <si>
    <t>40 Avenue GAMBETTA</t>
  </si>
  <si>
    <t>EFFITHERA FORMATION</t>
  </si>
  <si>
    <t>EFFITHERA FORMATION LABORATOIRE</t>
  </si>
  <si>
    <t>73120072012</t>
  </si>
  <si>
    <t>42148806500069</t>
  </si>
  <si>
    <t>406041</t>
  </si>
  <si>
    <t>04 72 18 51 18</t>
  </si>
  <si>
    <t>PARC DE SACUNY</t>
  </si>
  <si>
    <t>256 Avenue MARCEL MERIEUX</t>
  </si>
  <si>
    <t>EFFISKILL</t>
  </si>
  <si>
    <t>82691049569</t>
  </si>
  <si>
    <t>51147273000015</t>
  </si>
  <si>
    <t>501050</t>
  </si>
  <si>
    <t>04779</t>
  </si>
  <si>
    <t>09 72 43 72 43</t>
  </si>
  <si>
    <t>242 Boulevard VOLTAIRE</t>
  </si>
  <si>
    <t>EFFICIOR</t>
  </si>
  <si>
    <t>11755053175</t>
  </si>
  <si>
    <t>79361656600014</t>
  </si>
  <si>
    <t>621006</t>
  </si>
  <si>
    <t>06 62 79 60 33</t>
  </si>
  <si>
    <t>66 Impasse des Vaux</t>
  </si>
  <si>
    <t>EFFICIENCE RH</t>
  </si>
  <si>
    <t>52440816644</t>
  </si>
  <si>
    <t>83115707800013</t>
  </si>
  <si>
    <t>650912</t>
  </si>
  <si>
    <t>1760 Chemin DU MARIN</t>
  </si>
  <si>
    <t>EFFICIENCE PPM</t>
  </si>
  <si>
    <t>93132007113</t>
  </si>
  <si>
    <t>84131247300017</t>
  </si>
  <si>
    <t>566457</t>
  </si>
  <si>
    <t>0951065182</t>
  </si>
  <si>
    <t>54 Rue SAINTE MAXIMIN</t>
  </si>
  <si>
    <t>EFFICIENCE ET HUMANISME LYON 3EME</t>
  </si>
  <si>
    <t>EFFICIENCE ET HUMANISME</t>
  </si>
  <si>
    <t>84691477269</t>
  </si>
  <si>
    <t>82192260600016</t>
  </si>
  <si>
    <t>627100</t>
  </si>
  <si>
    <t>44 Rue DE LA BIENFAISANCE</t>
  </si>
  <si>
    <t>EFFICIENCE CONSULTING</t>
  </si>
  <si>
    <t>11755613375</t>
  </si>
  <si>
    <t>51508721100030</t>
  </si>
  <si>
    <t>636319</t>
  </si>
  <si>
    <t>09 51 23 52 08</t>
  </si>
  <si>
    <t>23 Rue Daniel Saint Pôl</t>
  </si>
  <si>
    <t>EFFERVSENS</t>
  </si>
  <si>
    <t>52720181872</t>
  </si>
  <si>
    <t>84809279700010</t>
  </si>
  <si>
    <t>660930</t>
  </si>
  <si>
    <t>Route De Suippes Complexe Agri Mont Bernard</t>
  </si>
  <si>
    <t>EFFERVESENS</t>
  </si>
  <si>
    <t>44510200451</t>
  </si>
  <si>
    <t>35313978500011</t>
  </si>
  <si>
    <t>507684</t>
  </si>
  <si>
    <t>03 24 56 38 24</t>
  </si>
  <si>
    <t>08210 MOUZON</t>
  </si>
  <si>
    <t>50 ZONE INDUSTRIELLE FRANCOIS SOMMER</t>
  </si>
  <si>
    <t>12/12/2014</t>
  </si>
  <si>
    <t>EFF FORMATION</t>
  </si>
  <si>
    <t>EFF FORMATION MONSIEUR FASSI ERIC</t>
  </si>
  <si>
    <t>21080037608</t>
  </si>
  <si>
    <t>80071271300018</t>
  </si>
  <si>
    <t>561174</t>
  </si>
  <si>
    <t>32 485 96 27 14</t>
  </si>
  <si>
    <t>BTE 105</t>
  </si>
  <si>
    <t>86C Avenue DU PORT</t>
  </si>
  <si>
    <t>04/04/2017</t>
  </si>
  <si>
    <t>EFESO CONSULTING</t>
  </si>
  <si>
    <t>EFESO CONSULTING - EMPACT</t>
  </si>
  <si>
    <t>133048</t>
  </si>
  <si>
    <t>01 44 09 24 24</t>
  </si>
  <si>
    <t>EFE FORMATION</t>
  </si>
  <si>
    <t>11753211475</t>
  </si>
  <si>
    <t>41280696000040</t>
  </si>
  <si>
    <t>618238</t>
  </si>
  <si>
    <t>03 85 43 75 06</t>
  </si>
  <si>
    <t>11 Rue Gabriel Lippman</t>
  </si>
  <si>
    <t>04/12/2020</t>
  </si>
  <si>
    <t>EFCO FORMATION CHALON SUR SAONE</t>
  </si>
  <si>
    <t>EFCO FORMATION</t>
  </si>
  <si>
    <t>27710261771</t>
  </si>
  <si>
    <t>82296009200036</t>
  </si>
  <si>
    <t>598471</t>
  </si>
  <si>
    <t>04 78 41 18 48</t>
  </si>
  <si>
    <t>425 Cours EMILE ZOLA</t>
  </si>
  <si>
    <t>EFCA VILLEURBANNE</t>
  </si>
  <si>
    <t>EFCA</t>
  </si>
  <si>
    <t>84691478469</t>
  </si>
  <si>
    <t>82129298400019</t>
  </si>
  <si>
    <t>684375</t>
  </si>
  <si>
    <t>15 Rue des Halles</t>
  </si>
  <si>
    <t>EFAPS</t>
  </si>
  <si>
    <t>11756068075</t>
  </si>
  <si>
    <t>79800210100045</t>
  </si>
  <si>
    <t>674011</t>
  </si>
  <si>
    <t>03 20 74 64 93</t>
  </si>
  <si>
    <t>61 Rue PIERRE CHARRON</t>
  </si>
  <si>
    <t>EFAP PARIS MBA</t>
  </si>
  <si>
    <t>11756067275</t>
  </si>
  <si>
    <t>85295362900015</t>
  </si>
  <si>
    <t>664984</t>
  </si>
  <si>
    <t>05 56 44 56 22</t>
  </si>
  <si>
    <t>8 PRV DES CHARTRONS</t>
  </si>
  <si>
    <t>EFAP ICART AQUITAINE BORDEAUX</t>
  </si>
  <si>
    <t>EFAP ICART AQUITAINE</t>
  </si>
  <si>
    <t>75331252433</t>
  </si>
  <si>
    <t>50952954100013</t>
  </si>
  <si>
    <t>616163</t>
  </si>
  <si>
    <t>04 69 00 22 10</t>
  </si>
  <si>
    <t>22 Route de Galice</t>
  </si>
  <si>
    <t>EFPP AIX EN PROVENCE</t>
  </si>
  <si>
    <t>E-FACULTE DE PSYCHOLOGIE ET DE PSYCHANALYSE</t>
  </si>
  <si>
    <t>93840414684</t>
  </si>
  <si>
    <t>84893943500030</t>
  </si>
  <si>
    <t>635406</t>
  </si>
  <si>
    <t>06 64 91 39 52</t>
  </si>
  <si>
    <t>19 De Belle France</t>
  </si>
  <si>
    <t>E-FACILITACTION</t>
  </si>
  <si>
    <t>75331262233</t>
  </si>
  <si>
    <t>88756958000020</t>
  </si>
  <si>
    <t>678569</t>
  </si>
  <si>
    <t>5 Avenue De Provence</t>
  </si>
  <si>
    <t>EF CORPORATE EDUCATION BV</t>
  </si>
  <si>
    <t>11995950575</t>
  </si>
  <si>
    <t>44030549800030</t>
  </si>
  <si>
    <t>637658</t>
  </si>
  <si>
    <t>5 Avenue DE PROVENCE</t>
  </si>
  <si>
    <t>EF CORPORATE EDUCATION</t>
  </si>
  <si>
    <t>11756000175</t>
  </si>
  <si>
    <t>87777720100014</t>
  </si>
  <si>
    <t>626685</t>
  </si>
  <si>
    <t>17 Allée Maillard</t>
  </si>
  <si>
    <t>EF CONSEILS</t>
  </si>
  <si>
    <t>74190045719</t>
  </si>
  <si>
    <t>44398667400028</t>
  </si>
  <si>
    <t>467546</t>
  </si>
  <si>
    <t>0142618226</t>
  </si>
  <si>
    <t>5 Avenue de Provence</t>
  </si>
  <si>
    <t>EF INTERNATIONAL</t>
  </si>
  <si>
    <t>EF CENTRE INTERNATIONAUX DE LANGUES</t>
  </si>
  <si>
    <t>11754262575</t>
  </si>
  <si>
    <t>49512327500028</t>
  </si>
  <si>
    <t>621341</t>
  </si>
  <si>
    <t>03 26 65 11 75</t>
  </si>
  <si>
    <t>7 Rue Du Parlement</t>
  </si>
  <si>
    <t>EESC IN&amp;MA CHALONS EN CHAMPAGNE</t>
  </si>
  <si>
    <t>EESC IN&amp;MA</t>
  </si>
  <si>
    <t>44510195351</t>
  </si>
  <si>
    <t>84172358800015</t>
  </si>
  <si>
    <t>650237</t>
  </si>
  <si>
    <t>04 11 94 00 50</t>
  </si>
  <si>
    <t>ED5</t>
  </si>
  <si>
    <t>76300493030</t>
  </si>
  <si>
    <t>90519542600028</t>
  </si>
  <si>
    <t>658297</t>
  </si>
  <si>
    <t>2 Rue Berlioz</t>
  </si>
  <si>
    <t>EDUSKALE</t>
  </si>
  <si>
    <t>84630527163</t>
  </si>
  <si>
    <t>89108973200012</t>
  </si>
  <si>
    <t>469877</t>
  </si>
  <si>
    <t>01491</t>
  </si>
  <si>
    <t>01 41 46 08 44</t>
  </si>
  <si>
    <t>15 Rue Joseph Bara</t>
  </si>
  <si>
    <t>EDUSANTE</t>
  </si>
  <si>
    <t>11921328592</t>
  </si>
  <si>
    <t>41120356500048</t>
  </si>
  <si>
    <t>659642</t>
  </si>
  <si>
    <t>06 62 99 99 68</t>
  </si>
  <si>
    <t>30300 JONQUIERES ST VINCENT</t>
  </si>
  <si>
    <t>Mas Des Lones</t>
  </si>
  <si>
    <t>EDUPSY FORMATIONS</t>
  </si>
  <si>
    <t>76300522130</t>
  </si>
  <si>
    <t>92029631600010</t>
  </si>
  <si>
    <t>538334</t>
  </si>
  <si>
    <t>05720</t>
  </si>
  <si>
    <t>05 56 51 65 14</t>
  </si>
  <si>
    <t>BATIMENT MERMOZ</t>
  </si>
  <si>
    <t>4 Avenue NEIL ARMSTRONG</t>
  </si>
  <si>
    <t>EDUPRAT FORMATIONS</t>
  </si>
  <si>
    <t>72330927633</t>
  </si>
  <si>
    <t>79943599500029</t>
  </si>
  <si>
    <t>658911</t>
  </si>
  <si>
    <t>09 80 80 13 99</t>
  </si>
  <si>
    <t>27790 ROSAY SUR LIEURE</t>
  </si>
  <si>
    <t>LE ROULE</t>
  </si>
  <si>
    <t>9 Route DE LYONS</t>
  </si>
  <si>
    <t>EDUMIAM</t>
  </si>
  <si>
    <t>28270220227</t>
  </si>
  <si>
    <t>84384858100016</t>
  </si>
  <si>
    <t>656288</t>
  </si>
  <si>
    <t>04 94 17 34 08</t>
  </si>
  <si>
    <t>Résidence de La Cauquière</t>
  </si>
  <si>
    <t>683 Rue Marceau</t>
  </si>
  <si>
    <t>EDUKAT</t>
  </si>
  <si>
    <t>93830575483</t>
  </si>
  <si>
    <t>84146512300013</t>
  </si>
  <si>
    <t>224984</t>
  </si>
  <si>
    <t>01 41 37 41 67</t>
  </si>
  <si>
    <t>Immeuble Le Clemenceau 1</t>
  </si>
  <si>
    <t>205 Avenue GEORGES CLEMENCEAU</t>
  </si>
  <si>
    <t>EDUGROUPE</t>
  </si>
  <si>
    <t>11921036292</t>
  </si>
  <si>
    <t>41514983000010</t>
  </si>
  <si>
    <t>417786</t>
  </si>
  <si>
    <t>IMMEUBLE LE CLEMENCEAU</t>
  </si>
  <si>
    <t>205 Avenue CLEMENCEAU</t>
  </si>
  <si>
    <t>EDUGROUP MP</t>
  </si>
  <si>
    <t>11921614792</t>
  </si>
  <si>
    <t>49480012100019</t>
  </si>
  <si>
    <t>572160</t>
  </si>
  <si>
    <t>01 45 26 26 25</t>
  </si>
  <si>
    <t>75 Rue DE LOURMEL</t>
  </si>
  <si>
    <t>EDUCSUP</t>
  </si>
  <si>
    <t>11755321275</t>
  </si>
  <si>
    <t>81097088900020</t>
  </si>
  <si>
    <t>entreprise n'existe plus. Aucun siret et NDA</t>
  </si>
  <si>
    <t>72990</t>
  </si>
  <si>
    <t>03 84 26 00 48</t>
  </si>
  <si>
    <t>3 Rue DE LA 1ERE ARMEE</t>
  </si>
  <si>
    <t>EDUCAVISION BELFORT</t>
  </si>
  <si>
    <t>EDUCAVISION - AUTO ECOLE BAUMLER</t>
  </si>
  <si>
    <t>43900053190</t>
  </si>
  <si>
    <t>37855869600035</t>
  </si>
  <si>
    <t>614490</t>
  </si>
  <si>
    <t>01 79 97 56 50</t>
  </si>
  <si>
    <t>TOUR ATLANTIQUE</t>
  </si>
  <si>
    <t>WALL STREET ENGLISH PUTEAUX</t>
  </si>
  <si>
    <t>EDUCATIONAL PROGRAMS MASTER FRANCE - WALL STREET ENGLISH</t>
  </si>
  <si>
    <t>11921779392</t>
  </si>
  <si>
    <t>41432425100068</t>
  </si>
  <si>
    <t>355367</t>
  </si>
  <si>
    <t>05 57 26 87 87</t>
  </si>
  <si>
    <t>23 Avenue J.F. KENNEDY</t>
  </si>
  <si>
    <t>EDUCATIONAL PROGRAMS BORDEAUX 1 MERIGNAC</t>
  </si>
  <si>
    <t>EDUCATIONAL PROGRAMS BORDEAUX 1</t>
  </si>
  <si>
    <t>72330545233</t>
  </si>
  <si>
    <t>43259622900026</t>
  </si>
  <si>
    <t>548534</t>
  </si>
  <si>
    <t>05 57 57 32 07</t>
  </si>
  <si>
    <t>29-33 Rue Esprit des Lois</t>
  </si>
  <si>
    <t>EDUCATIONAL PROGRAMS BORDEAUX 1 BORDEAUX</t>
  </si>
  <si>
    <t>43259622900034</t>
  </si>
  <si>
    <t>610896</t>
  </si>
  <si>
    <t>359 29523595</t>
  </si>
  <si>
    <t>BULGARIE - SOFIA</t>
  </si>
  <si>
    <t>District Vazrazhdane - 1floor</t>
  </si>
  <si>
    <t>Pozitano str. 136A</t>
  </si>
  <si>
    <t>EDUCATIONAL CENTRE IN OPHTHALMOLOGY - RESBIOMED</t>
  </si>
  <si>
    <t>682275</t>
  </si>
  <si>
    <t>02 31 31 44 58</t>
  </si>
  <si>
    <t>4 Rue DES PETITS JARDINS</t>
  </si>
  <si>
    <t>ESI 14</t>
  </si>
  <si>
    <t>EDUCATION SOLIDARITE INFORMATION 14</t>
  </si>
  <si>
    <t>28140309114</t>
  </si>
  <si>
    <t>39530297900038</t>
  </si>
  <si>
    <t>577005</t>
  </si>
  <si>
    <t>06 83 48 94 63</t>
  </si>
  <si>
    <t>1150 Route DU PUY SAINTE REPARADE</t>
  </si>
  <si>
    <t>09/07/2025</t>
  </si>
  <si>
    <t>EDUCATION ET REEDUCATION CANINE</t>
  </si>
  <si>
    <t>93131498013</t>
  </si>
  <si>
    <t>51938113100019</t>
  </si>
  <si>
    <t>483618</t>
  </si>
  <si>
    <t>02 76 51 76 76</t>
  </si>
  <si>
    <t>13 Boulevard de Verdun</t>
  </si>
  <si>
    <t>EDUCATION ET FORMATION</t>
  </si>
  <si>
    <t>23760072376</t>
  </si>
  <si>
    <t>34061501200010</t>
  </si>
  <si>
    <t>558771</t>
  </si>
  <si>
    <t>43 1 533 40 64545</t>
  </si>
  <si>
    <t>9 NEUTORGASSE</t>
  </si>
  <si>
    <t>ECR GMBH</t>
  </si>
  <si>
    <t>EDUCATION CONGRESS RESEARCH GMBH</t>
  </si>
  <si>
    <t>685150</t>
  </si>
  <si>
    <t>01 84 80 88 75</t>
  </si>
  <si>
    <t>51 Rue HOCHE</t>
  </si>
  <si>
    <t>EDUCATION</t>
  </si>
  <si>
    <t>11941159794</t>
  </si>
  <si>
    <t>92069805700014</t>
  </si>
  <si>
    <t>436940</t>
  </si>
  <si>
    <t>01 80 82 54 80</t>
  </si>
  <si>
    <t>75 Rue De Lourmel</t>
  </si>
  <si>
    <t>EDUCASTREAM</t>
  </si>
  <si>
    <t>11754668675</t>
  </si>
  <si>
    <t>49161835100036</t>
  </si>
  <si>
    <t>657750</t>
  </si>
  <si>
    <t>01 76 34 05 56</t>
  </si>
  <si>
    <t>EDUCALIVE</t>
  </si>
  <si>
    <t>11756408275</t>
  </si>
  <si>
    <t>90208159500024</t>
  </si>
  <si>
    <t>574697</t>
  </si>
  <si>
    <t>08884</t>
  </si>
  <si>
    <t>03 20 32 13 41</t>
  </si>
  <si>
    <t>59136 WAVRIN</t>
  </si>
  <si>
    <t>3 Rue general koenig</t>
  </si>
  <si>
    <t>EDU CADUCEE</t>
  </si>
  <si>
    <t>32590944159</t>
  </si>
  <si>
    <t>82993193000038</t>
  </si>
  <si>
    <t>436070</t>
  </si>
  <si>
    <t>+352 28 10 92 1</t>
  </si>
  <si>
    <t>LUXEMBOURG - ESCH-SUR-ALZETTE</t>
  </si>
  <si>
    <t>28 Rue BOLIVAR</t>
  </si>
  <si>
    <t>EDITSOFT</t>
  </si>
  <si>
    <t>649030</t>
  </si>
  <si>
    <t>05 24 07 82 50</t>
  </si>
  <si>
    <t>1 Cours XAVIER ARNOZAN</t>
  </si>
  <si>
    <t>EDITOILE BORDEAUX</t>
  </si>
  <si>
    <t>EDITOILE</t>
  </si>
  <si>
    <t>72330784233</t>
  </si>
  <si>
    <t>51019347700047</t>
  </si>
  <si>
    <t>464557</t>
  </si>
  <si>
    <t>04257</t>
  </si>
  <si>
    <t>01 78 05 40 21</t>
  </si>
  <si>
    <t>Immeuble Le Cassiopée</t>
  </si>
  <si>
    <t>7 Place Copernic</t>
  </si>
  <si>
    <t>EDITIONS PETRARQUE</t>
  </si>
  <si>
    <t>11910760391</t>
  </si>
  <si>
    <t>39304631300051</t>
  </si>
  <si>
    <t>509632</t>
  </si>
  <si>
    <t>01689</t>
  </si>
  <si>
    <t>09 71 57 75 65</t>
  </si>
  <si>
    <t>40 Avenue Madeleine Michelis</t>
  </si>
  <si>
    <t>EDITIONS ORION</t>
  </si>
  <si>
    <t>11921921292</t>
  </si>
  <si>
    <t>33181576100035</t>
  </si>
  <si>
    <t>649510</t>
  </si>
  <si>
    <t>07 56 89 90 85</t>
  </si>
  <si>
    <t>30131 PUJAUT</t>
  </si>
  <si>
    <t>49 Chemin de la velle</t>
  </si>
  <si>
    <t>19/12/2022</t>
  </si>
  <si>
    <t>EDITIONS LES FILLES ZEN</t>
  </si>
  <si>
    <t>76300458930</t>
  </si>
  <si>
    <t>83364000600015</t>
  </si>
  <si>
    <t>653895</t>
  </si>
  <si>
    <t>07 66 53 99 80</t>
  </si>
  <si>
    <t>3 Rue PIERRE LISE</t>
  </si>
  <si>
    <t>EDITIONS LECLAIR</t>
  </si>
  <si>
    <t>52490357349</t>
  </si>
  <si>
    <t>81948123500037</t>
  </si>
  <si>
    <t>604331</t>
  </si>
  <si>
    <t>CANADA - GATINEAU</t>
  </si>
  <si>
    <t>131 Rue DE SAINT-VALLIER</t>
  </si>
  <si>
    <t>EDITIONS JAB</t>
  </si>
  <si>
    <t>440516</t>
  </si>
  <si>
    <t>01 47 00 77 47</t>
  </si>
  <si>
    <t>12 Rue DE NANCY</t>
  </si>
  <si>
    <t>EDITIONS ILYFUNET</t>
  </si>
  <si>
    <t>EDITIONS ILYFUNET - ESPACE JAPON</t>
  </si>
  <si>
    <t>11750585475</t>
  </si>
  <si>
    <t>30849662900053</t>
  </si>
  <si>
    <t>487442</t>
  </si>
  <si>
    <t>01 53 24 03 77</t>
  </si>
  <si>
    <t>2 Rue DU FAUBOURG POISSONNIERE</t>
  </si>
  <si>
    <t>EDITIONS HOGREFE FRANCE</t>
  </si>
  <si>
    <t>11754368375</t>
  </si>
  <si>
    <t>48927333400024</t>
  </si>
  <si>
    <t>201844</t>
  </si>
  <si>
    <t>02 40 92 45 50</t>
  </si>
  <si>
    <t>ZAC MOULIN NEUF</t>
  </si>
  <si>
    <t>2A Rue BENJAMIN FRANKLIN</t>
  </si>
  <si>
    <t>EDITIONS ENI ST HERBLAIN</t>
  </si>
  <si>
    <t>EDITIONS ENI</t>
  </si>
  <si>
    <t>52440287044</t>
  </si>
  <si>
    <t>40330342300038</t>
  </si>
  <si>
    <t>170598</t>
  </si>
  <si>
    <t>04 94 10 99 95</t>
  </si>
  <si>
    <t>Avenue Du Huit Mai 1945</t>
  </si>
  <si>
    <t>EDL LA SEYNE SUR MER</t>
  </si>
  <si>
    <t>EDITION ET DEVELOPPEMENT DE LOGICIELS</t>
  </si>
  <si>
    <t>93830197983</t>
  </si>
  <si>
    <t>35209509500043</t>
  </si>
  <si>
    <t>556142</t>
  </si>
  <si>
    <t>230 213 18 11</t>
  </si>
  <si>
    <t>MAURICE - PORT LOUIS</t>
  </si>
  <si>
    <t>39 Rue SAINT GEORGES</t>
  </si>
  <si>
    <t>EDITIEL LTEE</t>
  </si>
  <si>
    <t>673584</t>
  </si>
  <si>
    <t>02 32 61 83 15</t>
  </si>
  <si>
    <t>29 Boulevard DU DOCTEUR POSTEL</t>
  </si>
  <si>
    <t>EDISON FORMATION</t>
  </si>
  <si>
    <t>28270245627</t>
  </si>
  <si>
    <t>90977007500010</t>
  </si>
  <si>
    <t>346214</t>
  </si>
  <si>
    <t>04 66 56 40 45</t>
  </si>
  <si>
    <t>PIST 3</t>
  </si>
  <si>
    <t>4 Rue DE LA BERGERIE</t>
  </si>
  <si>
    <t>EDIPOLES</t>
  </si>
  <si>
    <t>91300154930</t>
  </si>
  <si>
    <t>41014714400027</t>
  </si>
  <si>
    <t>583080</t>
  </si>
  <si>
    <t>0145883981</t>
  </si>
  <si>
    <t>21 Rue charles fourier</t>
  </si>
  <si>
    <t>EDINOVO FORMATION</t>
  </si>
  <si>
    <t>11755150875</t>
  </si>
  <si>
    <t>79904226200011</t>
  </si>
  <si>
    <t>575719</t>
  </si>
  <si>
    <t>06 87 21 82 45</t>
  </si>
  <si>
    <t>31270 CUGNAUX</t>
  </si>
  <si>
    <t>99 Chemin DE CEZEROU</t>
  </si>
  <si>
    <t>ED'INNOV SANTE FORMATION</t>
  </si>
  <si>
    <t>73310779931</t>
  </si>
  <si>
    <t>80945940700015</t>
  </si>
  <si>
    <t>641765</t>
  </si>
  <si>
    <t>099TW</t>
  </si>
  <si>
    <t>01 45 74 74 67</t>
  </si>
  <si>
    <t>EDIMARK</t>
  </si>
  <si>
    <t>11756502475</t>
  </si>
  <si>
    <t>49300558100068</t>
  </si>
  <si>
    <t>576682</t>
  </si>
  <si>
    <t>02 40 92 17 42</t>
  </si>
  <si>
    <t>7 Rue Benoit Frachon</t>
  </si>
  <si>
    <t>EDIFIA</t>
  </si>
  <si>
    <t>52440071044</t>
  </si>
  <si>
    <t>33367223600036</t>
  </si>
  <si>
    <t>615481</t>
  </si>
  <si>
    <t>ZI DE LA ROMANERIE NORD</t>
  </si>
  <si>
    <t>Rue DU PAON</t>
  </si>
  <si>
    <t>EDIBOUCH'</t>
  </si>
  <si>
    <t>52490279449</t>
  </si>
  <si>
    <t>53974346800016</t>
  </si>
  <si>
    <t>101230</t>
  </si>
  <si>
    <t>01994</t>
  </si>
  <si>
    <t>04 93 45 53 18</t>
  </si>
  <si>
    <t>06220 VALLAURIS</t>
  </si>
  <si>
    <t>BATIMENT F PORTE 19</t>
  </si>
  <si>
    <t>2791 Chemin DE SAINT BERNARD</t>
  </si>
  <si>
    <t>EDI FORMATION</t>
  </si>
  <si>
    <t>EDI FORMATION EDITION DIFFUSION</t>
  </si>
  <si>
    <t>93060125406</t>
  </si>
  <si>
    <t>35273357000050</t>
  </si>
  <si>
    <t>676585</t>
  </si>
  <si>
    <t>09 78 45 06 96</t>
  </si>
  <si>
    <t>4 Rue Jules Lefebvre</t>
  </si>
  <si>
    <t>EDFLEX PARIS</t>
  </si>
  <si>
    <t>EDFLEX</t>
  </si>
  <si>
    <t>11756914375</t>
  </si>
  <si>
    <t>81864213400048</t>
  </si>
  <si>
    <t>605153</t>
  </si>
  <si>
    <t>0986657102</t>
  </si>
  <si>
    <t>1 bis Rue des carrières</t>
  </si>
  <si>
    <t>EDEN FRANCE CONSULTING</t>
  </si>
  <si>
    <t>11940968094</t>
  </si>
  <si>
    <t>82269871800019</t>
  </si>
  <si>
    <t>406788</t>
  </si>
  <si>
    <t>0688722002</t>
  </si>
  <si>
    <t>44170 TREFFIEUX</t>
  </si>
  <si>
    <t>LA FRESNAY</t>
  </si>
  <si>
    <t>EDEN ESTELLE</t>
  </si>
  <si>
    <t>EDEN ESTELLE - ECOLE DE REFLEXOLOGIE INTEGRATIVE</t>
  </si>
  <si>
    <t>52440576444</t>
  </si>
  <si>
    <t>48384945100032</t>
  </si>
  <si>
    <t>634426</t>
  </si>
  <si>
    <t>19 Boulevard Paul Vaillant Couturier</t>
  </si>
  <si>
    <t>EDEIS FORMATION</t>
  </si>
  <si>
    <t>11941009694</t>
  </si>
  <si>
    <t>84941085700015</t>
  </si>
  <si>
    <t>432945</t>
  </si>
  <si>
    <t>02220</t>
  </si>
  <si>
    <t>0662224345</t>
  </si>
  <si>
    <t>106 Traverse des Fenêtres Rouges</t>
  </si>
  <si>
    <t>E-DE</t>
  </si>
  <si>
    <t>93131350413</t>
  </si>
  <si>
    <t>51414103500014</t>
  </si>
  <si>
    <t>659587</t>
  </si>
  <si>
    <t>04 67 02 29 02</t>
  </si>
  <si>
    <t>TOUR POLYGONE</t>
  </si>
  <si>
    <t>265 Avenue DES ETATS DU LANGUEDOC</t>
  </si>
  <si>
    <t>EDATER</t>
  </si>
  <si>
    <t>91340785034</t>
  </si>
  <si>
    <t>49783266700016</t>
  </si>
  <si>
    <t>457000</t>
  </si>
  <si>
    <t>04 78 84 70 95</t>
  </si>
  <si>
    <t>21 B Impasse FREDERIC FAYS</t>
  </si>
  <si>
    <t>EDAIC</t>
  </si>
  <si>
    <t>EDAIC ECOLE DE DESIGN ARCHITECTURE D'INTERIEUR ET CONCEPTION 3D</t>
  </si>
  <si>
    <t>82691019969</t>
  </si>
  <si>
    <t>50410060300027</t>
  </si>
  <si>
    <t>637701</t>
  </si>
  <si>
    <t>03 90 40 13 13</t>
  </si>
  <si>
    <t>EDINSTITUT</t>
  </si>
  <si>
    <t>ED INSTITUT</t>
  </si>
  <si>
    <t>44670593767</t>
  </si>
  <si>
    <t>33380075300076</t>
  </si>
  <si>
    <t>641534</t>
  </si>
  <si>
    <t>02 37 33 38 88</t>
  </si>
  <si>
    <t>28120 NOGENT SUR EURE</t>
  </si>
  <si>
    <t>Lieu-dit LE PATIS</t>
  </si>
  <si>
    <t>ECURIES DU VAL DE LEURE</t>
  </si>
  <si>
    <t>ECURIES DE VAL DE LEURE</t>
  </si>
  <si>
    <t>24280030628</t>
  </si>
  <si>
    <t>34344998900023</t>
  </si>
  <si>
    <t>320080</t>
  </si>
  <si>
    <t>04 68 35 76 76</t>
  </si>
  <si>
    <t>PARC TECNOSUD</t>
  </si>
  <si>
    <t>283 Rue JAMES WATT</t>
  </si>
  <si>
    <t>ECPM - NEOSUP</t>
  </si>
  <si>
    <t>ECP MASO - NEOSUP</t>
  </si>
  <si>
    <t>91660100366</t>
  </si>
  <si>
    <t>39254661000032</t>
  </si>
  <si>
    <t>609810</t>
  </si>
  <si>
    <t>05 46 53 16 25</t>
  </si>
  <si>
    <t>bât. 430</t>
  </si>
  <si>
    <t>1 Rue Maurice Mallet</t>
  </si>
  <si>
    <t>ECP FORMATIONS</t>
  </si>
  <si>
    <t>75170231617</t>
  </si>
  <si>
    <t>85132638900018</t>
  </si>
  <si>
    <t>513362</t>
  </si>
  <si>
    <t>03 20 57 79 30</t>
  </si>
  <si>
    <t>57 Rue PIERRE MAUROY</t>
  </si>
  <si>
    <t>ECOTEC  LILLE</t>
  </si>
  <si>
    <t>ECOTEC ECOLE INTERNATIONALE D'ACCUEIL PRIVE TUNON</t>
  </si>
  <si>
    <t>11754932575</t>
  </si>
  <si>
    <t>33830238300264</t>
  </si>
  <si>
    <t>468095</t>
  </si>
  <si>
    <t>01 43 59 80 00</t>
  </si>
  <si>
    <t>F Batiment</t>
  </si>
  <si>
    <t>164 Rue FAUBOURG SAINT HONORE</t>
  </si>
  <si>
    <t>ECOTEC PARIS</t>
  </si>
  <si>
    <t>ECOTEC - ECOLE INTERNATIONALE TUNON WIN - SIEGE</t>
  </si>
  <si>
    <t>33830238300041</t>
  </si>
  <si>
    <t>510361</t>
  </si>
  <si>
    <t>01 30 30 57 36</t>
  </si>
  <si>
    <t>3 Avenue DES BEGUINES</t>
  </si>
  <si>
    <t>ECOTEC</t>
  </si>
  <si>
    <t>11950509795</t>
  </si>
  <si>
    <t>32720621500029</t>
  </si>
  <si>
    <t>477369</t>
  </si>
  <si>
    <t>0450092798</t>
  </si>
  <si>
    <t>PAE DES GLAISINS</t>
  </si>
  <si>
    <t>9 AVENUE DU PRE DE CHALLES</t>
  </si>
  <si>
    <t>ECORIS</t>
  </si>
  <si>
    <t>ECORIS ANNECY</t>
  </si>
  <si>
    <t>82730087573</t>
  </si>
  <si>
    <t>38939545000023</t>
  </si>
  <si>
    <t>597405</t>
  </si>
  <si>
    <t>32 496 54 56 86</t>
  </si>
  <si>
    <t>BELGIQUE - STOUMONT</t>
  </si>
  <si>
    <t>59 Xhierfomont</t>
  </si>
  <si>
    <t>ECOLOGIE DE L'ESPRIT</t>
  </si>
  <si>
    <t>629054</t>
  </si>
  <si>
    <t>LIEU DIT PUECH DE LEUZE</t>
  </si>
  <si>
    <t>723 ANCIEN CHEMIN DE LA COSTE</t>
  </si>
  <si>
    <t>ECOLOGICK</t>
  </si>
  <si>
    <t>76341044034</t>
  </si>
  <si>
    <t>53234719200017</t>
  </si>
  <si>
    <t>536805</t>
  </si>
  <si>
    <t>05 57 70 88 14</t>
  </si>
  <si>
    <t>33980 AUDENGE</t>
  </si>
  <si>
    <t>7 Rue Pasteur</t>
  </si>
  <si>
    <t>ENPY AUDENGE</t>
  </si>
  <si>
    <t>ECOLES NATIONALES DE PROFESSEURS DE YOGA</t>
  </si>
  <si>
    <t>72330832833</t>
  </si>
  <si>
    <t>53165481200019</t>
  </si>
  <si>
    <t>595986</t>
  </si>
  <si>
    <t>Bâtiment Capa Vato- Lieu-dit Miletto</t>
  </si>
  <si>
    <t>Route de Mezzavia</t>
  </si>
  <si>
    <t>IFMS CH AJACCIO</t>
  </si>
  <si>
    <t>ECOLES DE FORMATIONS SANITAIRES - CENTRE HOSPITALIER NOTRE DAME DE LA MISERICORDE</t>
  </si>
  <si>
    <t>94201013220</t>
  </si>
  <si>
    <t>26200006000059</t>
  </si>
  <si>
    <t>562713</t>
  </si>
  <si>
    <t>05 55 05 69 52</t>
  </si>
  <si>
    <t>EHPAD Chastaingt</t>
  </si>
  <si>
    <t>2 Rue Henri Bournazel</t>
  </si>
  <si>
    <t>ECOLES &amp; INST FORMAT PROF PARAMEDICAUX CHU LIMOGES</t>
  </si>
  <si>
    <t>679306</t>
  </si>
  <si>
    <t>07 57 94 66 27</t>
  </si>
  <si>
    <t>61 Rue de Lyon</t>
  </si>
  <si>
    <t>ECOLEARN</t>
  </si>
  <si>
    <t>11756206575</t>
  </si>
  <si>
    <t>88091698600040</t>
  </si>
  <si>
    <t>600880</t>
  </si>
  <si>
    <t>06 13 85 06 63</t>
  </si>
  <si>
    <t>319 Route de Vannes</t>
  </si>
  <si>
    <t>ECOLE 44 ESTHETIQUE</t>
  </si>
  <si>
    <t>52440794444</t>
  </si>
  <si>
    <t>82754771200014</t>
  </si>
  <si>
    <t>648528</t>
  </si>
  <si>
    <t>07 80 91 94 36</t>
  </si>
  <si>
    <t>320 Boulevard Du Val</t>
  </si>
  <si>
    <t>ECOLE 404</t>
  </si>
  <si>
    <t>28140375014</t>
  </si>
  <si>
    <t>90855845500022</t>
  </si>
  <si>
    <t>545934</t>
  </si>
  <si>
    <t>04 94 65 63 23</t>
  </si>
  <si>
    <t>55 Avenue GAMBETTA</t>
  </si>
  <si>
    <t>ECOLE 2000</t>
  </si>
  <si>
    <t>93830452183</t>
  </si>
  <si>
    <t>78972754200019</t>
  </si>
  <si>
    <t>661193</t>
  </si>
  <si>
    <t>46 Rue RASPAIL</t>
  </si>
  <si>
    <t>ECOLE 109</t>
  </si>
  <si>
    <t>11922542992</t>
  </si>
  <si>
    <t>91188023500013</t>
  </si>
  <si>
    <t>680953</t>
  </si>
  <si>
    <t>06 48 26 17 81</t>
  </si>
  <si>
    <t>31 Chemin DE LA STATION</t>
  </si>
  <si>
    <t>ECOLE ZHONG LI LE PUY STE REPARADE</t>
  </si>
  <si>
    <t>ECOLE ZHONG LI</t>
  </si>
  <si>
    <t>93132302213</t>
  </si>
  <si>
    <t>81271873200066</t>
  </si>
  <si>
    <t>615122</t>
  </si>
  <si>
    <t>06 64 83 86 11</t>
  </si>
  <si>
    <t>17 Boulevard DE L'EUROPE</t>
  </si>
  <si>
    <t>84691735669</t>
  </si>
  <si>
    <t>81271873200033</t>
  </si>
  <si>
    <t>633550</t>
  </si>
  <si>
    <t>02 79 02 73 78</t>
  </si>
  <si>
    <t>22 Place Henri Gadeau De Kerville</t>
  </si>
  <si>
    <t>ECOLE WEB ET MOBILE ROUEN</t>
  </si>
  <si>
    <t>ECOLE WEB ET MOBILE - SIEGE</t>
  </si>
  <si>
    <t>28760591776</t>
  </si>
  <si>
    <t>82392759500020</t>
  </si>
  <si>
    <t>312836</t>
  </si>
  <si>
    <t>05790</t>
  </si>
  <si>
    <t>05 61 61 51 51</t>
  </si>
  <si>
    <t>11 Rue DU ONZE NOVEMBRE 1918</t>
  </si>
  <si>
    <t>ECOLE VIDAL</t>
  </si>
  <si>
    <t>ECOLE VIDAL SARL</t>
  </si>
  <si>
    <t>73310281131</t>
  </si>
  <si>
    <t>38797206000066</t>
  </si>
  <si>
    <t>648760</t>
  </si>
  <si>
    <t>02 47 61 24 12</t>
  </si>
  <si>
    <t>5 Rue SIMIER</t>
  </si>
  <si>
    <t>ETS</t>
  </si>
  <si>
    <t>ECOLE TOURANGELLE SUPERIEURE</t>
  </si>
  <si>
    <t>24370170037</t>
  </si>
  <si>
    <t>32764189000022</t>
  </si>
  <si>
    <t>460102</t>
  </si>
  <si>
    <t>01 44 08 00 23</t>
  </si>
  <si>
    <t>7 Rue Maurice Grandcoing</t>
  </si>
  <si>
    <t>ETNA IVRY SUR SEINE</t>
  </si>
  <si>
    <t>ECOLE TECHNOLOGIES NUMERIQUE APPLIQUEES</t>
  </si>
  <si>
    <t>11940833194</t>
  </si>
  <si>
    <t>47912040400054</t>
  </si>
  <si>
    <t>600970</t>
  </si>
  <si>
    <t>02 41 88 98 33</t>
  </si>
  <si>
    <t>50 Rue Michelet</t>
  </si>
  <si>
    <t>ETSCO</t>
  </si>
  <si>
    <t>ECOLE TECHNIQUE SUPER CHIMIE DE L'OUEST - ETSCO</t>
  </si>
  <si>
    <t>52490306749</t>
  </si>
  <si>
    <t>78611670700013</t>
  </si>
  <si>
    <t>620981</t>
  </si>
  <si>
    <t>06 35 95 29 48</t>
  </si>
  <si>
    <t>4 Rue DE LA REPUBLIQUE</t>
  </si>
  <si>
    <t>ECOLE SYNERGIE NATUROPATHIE</t>
  </si>
  <si>
    <t>84691713969</t>
  </si>
  <si>
    <t>88066224200028</t>
  </si>
  <si>
    <t>456720</t>
  </si>
  <si>
    <t>03053</t>
  </si>
  <si>
    <t>0475441225</t>
  </si>
  <si>
    <t>60 Rue de Narvik</t>
  </si>
  <si>
    <t>E2S CFAP</t>
  </si>
  <si>
    <t>ECOLE SUPPERIEUR DE SANTE CFAP</t>
  </si>
  <si>
    <t>82070070807</t>
  </si>
  <si>
    <t>79085376600018</t>
  </si>
  <si>
    <t>514421</t>
  </si>
  <si>
    <t>03 20 57 58 71</t>
  </si>
  <si>
    <t>Bâtiment E - Campus Saint Raphâel</t>
  </si>
  <si>
    <t>ESPAS</t>
  </si>
  <si>
    <t>ECOLE SUPERIEURE PRIVEE D'APPLICATION DES SCIENCES</t>
  </si>
  <si>
    <t>31590577159</t>
  </si>
  <si>
    <t>38960886000026</t>
  </si>
  <si>
    <t>661340</t>
  </si>
  <si>
    <t>03 28 36 67 90</t>
  </si>
  <si>
    <t>Rue Alfonse Colas</t>
  </si>
  <si>
    <t>ESMD HAUTS DE FRANCE LILLE</t>
  </si>
  <si>
    <t>ECOLE SUPERIEURE MUSIQUE ET DANSE HAUTS DE FRANCE LILLE</t>
  </si>
  <si>
    <t>31590813059</t>
  </si>
  <si>
    <t>53867582800015</t>
  </si>
  <si>
    <t>666919</t>
  </si>
  <si>
    <t>01 78 42 89 60</t>
  </si>
  <si>
    <t>11 Rue DE CAMBRAI</t>
  </si>
  <si>
    <t>ESLSCA PARIS</t>
  </si>
  <si>
    <t>ECOLE SUPERIEURE LIBRE DES SCIENCES COMMERCIALES APPLIQUEES - ESLSCA</t>
  </si>
  <si>
    <t>11750150775</t>
  </si>
  <si>
    <t>78430830600074</t>
  </si>
  <si>
    <t>627756</t>
  </si>
  <si>
    <t>04 76 48 15 48</t>
  </si>
  <si>
    <t>19 RUE RENE THOMAS</t>
  </si>
  <si>
    <t>CFH - EAP</t>
  </si>
  <si>
    <t>ECOLE SUPERIEURE FAUGIER - COURS FAUGIER HAYS</t>
  </si>
  <si>
    <t>84380675138</t>
  </si>
  <si>
    <t>42965896600024</t>
  </si>
  <si>
    <t>489372</t>
  </si>
  <si>
    <t>01 49 48 38 05</t>
  </si>
  <si>
    <t>48-52 Avenue EUGENE BERTHOUD</t>
  </si>
  <si>
    <t>ECOLE SUPERIEURE DU TAXI</t>
  </si>
  <si>
    <t>11921707492</t>
  </si>
  <si>
    <t>47867615800031</t>
  </si>
  <si>
    <t>646672</t>
  </si>
  <si>
    <t>05 58 51 89 21</t>
  </si>
  <si>
    <t>293 Avenue du Maréchal Foch</t>
  </si>
  <si>
    <t>ESNL</t>
  </si>
  <si>
    <t>ECOLE SUPERIEURE DU NUMERIQUE DES LANDES</t>
  </si>
  <si>
    <t>75400185040</t>
  </si>
  <si>
    <t>90111295300012</t>
  </si>
  <si>
    <t>655648</t>
  </si>
  <si>
    <t>02 41 36 25 25</t>
  </si>
  <si>
    <t>10 Rue ALEXANDRE FLEMING</t>
  </si>
  <si>
    <t>ESOO</t>
  </si>
  <si>
    <t>ECOLE SUPERIEURE D'OPTIQUE DE L'OUEST - ESOO</t>
  </si>
  <si>
    <t>52490304249</t>
  </si>
  <si>
    <t>38246285100025</t>
  </si>
  <si>
    <t>675659</t>
  </si>
  <si>
    <t>01 44 78 88 88</t>
  </si>
  <si>
    <t>28 Rue DES FRANCS BOURGEOIS</t>
  </si>
  <si>
    <t>ECOLE SUPERIEURE D'INFORMATIQUE - SUPINFO PARIS</t>
  </si>
  <si>
    <t>ECOLE SUPERIEURE D'INFORMATIQUE - SUPINFO</t>
  </si>
  <si>
    <t>11756857875</t>
  </si>
  <si>
    <t>47947245800054</t>
  </si>
  <si>
    <t>565799</t>
  </si>
  <si>
    <t>0559435483</t>
  </si>
  <si>
    <t>Technopole Izarbel</t>
  </si>
  <si>
    <t>92 Allée Théodore Monod</t>
  </si>
  <si>
    <t>ESTIA ECOLE D'INGENIEURS</t>
  </si>
  <si>
    <t>ECOLE SUPERIEURE DES TECHNOLOGIES INDUSTRIELLES AVANCEES</t>
  </si>
  <si>
    <t>75640409164</t>
  </si>
  <si>
    <t>82445767500018</t>
  </si>
  <si>
    <t>579166</t>
  </si>
  <si>
    <t>01 43 71 40 40</t>
  </si>
  <si>
    <t>56 Rue PLANCHAT</t>
  </si>
  <si>
    <t>ESTBA</t>
  </si>
  <si>
    <t>ECOLE SUPERIEURE DES TECHNIQUES DE BIOLOGIE APPLIQUEE</t>
  </si>
  <si>
    <t>11751905975</t>
  </si>
  <si>
    <t>78449031000025</t>
  </si>
  <si>
    <t>493351</t>
  </si>
  <si>
    <t>0231533030</t>
  </si>
  <si>
    <t>4 Rue des mouettes</t>
  </si>
  <si>
    <t>E2SE</t>
  </si>
  <si>
    <t>ECOLE SUPERIEURE DES SERVICES</t>
  </si>
  <si>
    <t>25140138814</t>
  </si>
  <si>
    <t>41811390800036</t>
  </si>
  <si>
    <t>391049</t>
  </si>
  <si>
    <t>02 41 73 47 47</t>
  </si>
  <si>
    <t>BP 40348</t>
  </si>
  <si>
    <t>1 Rue LAKANAL</t>
  </si>
  <si>
    <t>ESSCA</t>
  </si>
  <si>
    <t>ECOLE SUPERIEURE DES SCIENCES COMMERCIALES D'ANGERS</t>
  </si>
  <si>
    <t>52490006549</t>
  </si>
  <si>
    <t>78611672300010</t>
  </si>
  <si>
    <t>579154</t>
  </si>
  <si>
    <t>01 53 06 88 00</t>
  </si>
  <si>
    <t>17 Rue Jacquemont</t>
  </si>
  <si>
    <t>ESAM DESIGN  PARIS 17EME</t>
  </si>
  <si>
    <t>ECOLE SUPERIEURE DES ARTS MODERNES</t>
  </si>
  <si>
    <t>11754780175</t>
  </si>
  <si>
    <t>38204569800018</t>
  </si>
  <si>
    <t>665824</t>
  </si>
  <si>
    <t>01 84 80 25 33</t>
  </si>
  <si>
    <t>8 Rue du Foin</t>
  </si>
  <si>
    <t>ECOLE SUPERIEURE D'ECONOMIE RESPONSABLE</t>
  </si>
  <si>
    <t>11756234375</t>
  </si>
  <si>
    <t>89853093600019</t>
  </si>
  <si>
    <t>4133</t>
  </si>
  <si>
    <t>01 44 16 81 81</t>
  </si>
  <si>
    <t>Tour Montparnasse</t>
  </si>
  <si>
    <t>33 Avenue du Maine</t>
  </si>
  <si>
    <t>ETSUP</t>
  </si>
  <si>
    <t>ECOLE SUPERIEURE DE TRAVAIL SOCIAL</t>
  </si>
  <si>
    <t>11750111975</t>
  </si>
  <si>
    <t>78428109900027</t>
  </si>
  <si>
    <t>543202</t>
  </si>
  <si>
    <t>+228 22 20 15 00</t>
  </si>
  <si>
    <t>TOGO - LOME</t>
  </si>
  <si>
    <t>BP 20740</t>
  </si>
  <si>
    <t>3967 Avenue de la Libération</t>
  </si>
  <si>
    <t>ESTEG</t>
  </si>
  <si>
    <t>ECOLE SUPERIEURE DE TECHNOLOGIES ET DE GESTION</t>
  </si>
  <si>
    <t>423865</t>
  </si>
  <si>
    <t>01 60 33 01 42</t>
  </si>
  <si>
    <t>10 Rue de la Licorne</t>
  </si>
  <si>
    <t>31/08/2017</t>
  </si>
  <si>
    <t>ESSA FORMATIONS</t>
  </si>
  <si>
    <t>ECOLE SUPERIEURE DE SOPHROLOGIE APPLIQUEE</t>
  </si>
  <si>
    <t>11770514577</t>
  </si>
  <si>
    <t>53104441000011</t>
  </si>
  <si>
    <t>596760</t>
  </si>
  <si>
    <t>293 Avenue FOCH</t>
  </si>
  <si>
    <t>ESM LANDES</t>
  </si>
  <si>
    <t>ECOLE SUPERIEURE DE MANAGEMENT DES LANDES</t>
  </si>
  <si>
    <t>72400095540</t>
  </si>
  <si>
    <t>53379925000014</t>
  </si>
  <si>
    <t>639990</t>
  </si>
  <si>
    <t>01 55 65 52 45</t>
  </si>
  <si>
    <t>6/8 Avenue DE LA PORTE DE CHAMPERRET</t>
  </si>
  <si>
    <t>ECOLE SUP PRODUCTION DE LA MODE ET DU LUXE PARIS</t>
  </si>
  <si>
    <t>ECOLE SUPERIEURE DE LA PRODUCTION DE LA MODE ET DU LUXE</t>
  </si>
  <si>
    <t>11788461778</t>
  </si>
  <si>
    <t>88941511300030</t>
  </si>
  <si>
    <t>623106</t>
  </si>
  <si>
    <t>01 41 02 55 00</t>
  </si>
  <si>
    <t>18 Rue Lafayette</t>
  </si>
  <si>
    <t>ECOLE SUPERIEURE DE LA BANQUE PARIS</t>
  </si>
  <si>
    <t>ECOLE SUPERIEURE DE LA BANQUE</t>
  </si>
  <si>
    <t>11756030575</t>
  </si>
  <si>
    <t>88087198300016</t>
  </si>
  <si>
    <t>577753</t>
  </si>
  <si>
    <t>01 45 70 73 37</t>
  </si>
  <si>
    <t>107 Rue de Tolbiac</t>
  </si>
  <si>
    <t>ESJDI</t>
  </si>
  <si>
    <t>ECOLE SUPERIEURE DE JOURNALISME DE PARIS</t>
  </si>
  <si>
    <t>11754908175</t>
  </si>
  <si>
    <t>50862868200017</t>
  </si>
  <si>
    <t>320262</t>
  </si>
  <si>
    <t>03 20 30 44 27</t>
  </si>
  <si>
    <t>50 Rue Gauthier-de-Châtillon</t>
  </si>
  <si>
    <t>ESJ PRO</t>
  </si>
  <si>
    <t>ECOLE SUPERIEURE DE JOURNALISME DE LILLE</t>
  </si>
  <si>
    <t>31590484459</t>
  </si>
  <si>
    <t>42345828000017</t>
  </si>
  <si>
    <t>289425</t>
  </si>
  <si>
    <t>ESGM FORMATION</t>
  </si>
  <si>
    <t>ECOLE SUPERIEURE DE GESTION ET DE MANAGEMENT</t>
  </si>
  <si>
    <t>42680123568</t>
  </si>
  <si>
    <t>42050092800031</t>
  </si>
  <si>
    <t>559490</t>
  </si>
  <si>
    <t>01 41 93 17 79</t>
  </si>
  <si>
    <t>78 Rue de Montreuil</t>
  </si>
  <si>
    <t>ECOLE SUPERIEURE DE CONDUITE DE TRAVAUX VINCENNES</t>
  </si>
  <si>
    <t>ECOLE SUPERIEURE DE CONDUITE DE TRAVAUX</t>
  </si>
  <si>
    <t>11940684694</t>
  </si>
  <si>
    <t>48957934200010</t>
  </si>
  <si>
    <t>660243</t>
  </si>
  <si>
    <t>04 93 62 43 21</t>
  </si>
  <si>
    <t>59 Rue DE LA BUFFA</t>
  </si>
  <si>
    <t>ESCG NICE</t>
  </si>
  <si>
    <t>ECOLE SUPERIEURE DE COMPTABILITE GESTION NICE - ESCG NICE</t>
  </si>
  <si>
    <t>93060780006</t>
  </si>
  <si>
    <t>81743442600026</t>
  </si>
  <si>
    <t>577212</t>
  </si>
  <si>
    <t>41 21 614 00 60</t>
  </si>
  <si>
    <t>SUISSE - LE MONT-SUR-LAUSANNE</t>
  </si>
  <si>
    <t>En Budron C8</t>
  </si>
  <si>
    <t>ES ASUR</t>
  </si>
  <si>
    <t>ECOLE SUPERIEURE D'AMBULANCIER ET SOINS D'URGENCE ROMANDE</t>
  </si>
  <si>
    <t>540341</t>
  </si>
  <si>
    <t>02 31 46 23 00</t>
  </si>
  <si>
    <t>14610 EPRON</t>
  </si>
  <si>
    <t>1 Rue Pierre et Marie Curie</t>
  </si>
  <si>
    <t>ESITC</t>
  </si>
  <si>
    <t>ECOLE SUPERIEURE D INGENIEURS DES TRAVAUX DE CONSTRUCTION DE CAEN</t>
  </si>
  <si>
    <t>25140118514</t>
  </si>
  <si>
    <t>40316268800010</t>
  </si>
  <si>
    <t>502121</t>
  </si>
  <si>
    <t>0490339058</t>
  </si>
  <si>
    <t>1742 Route D'ORANGE</t>
  </si>
  <si>
    <t>ESEA</t>
  </si>
  <si>
    <t>ECOLE SUPERIEURE D EBENISTERIE D AVIGNON</t>
  </si>
  <si>
    <t>93840267484</t>
  </si>
  <si>
    <t>32858206900022</t>
  </si>
  <si>
    <t>478593</t>
  </si>
  <si>
    <t>0493684211</t>
  </si>
  <si>
    <t>14 Boulevard carnot</t>
  </si>
  <si>
    <t>ESCOM CANNES</t>
  </si>
  <si>
    <t>ECOLE SUPERIEURE COMMERCE COMMUNICATION</t>
  </si>
  <si>
    <t>93060405906</t>
  </si>
  <si>
    <t>38370431900045</t>
  </si>
  <si>
    <t>608361</t>
  </si>
  <si>
    <t>04 93 85 16 67</t>
  </si>
  <si>
    <t>2 Avenue BROWN SEQUARD</t>
  </si>
  <si>
    <t>ESCCOM NICE</t>
  </si>
  <si>
    <t>38370431900037</t>
  </si>
  <si>
    <t>578370</t>
  </si>
  <si>
    <t>02 98 42 22 20</t>
  </si>
  <si>
    <t>22 Rue De l'eau blanche</t>
  </si>
  <si>
    <t>ESCAM BREST</t>
  </si>
  <si>
    <t>ECOLE SUPERIEURE COMMERCE AFFAIRES ET MANAGEMENT</t>
  </si>
  <si>
    <t>53290889429</t>
  </si>
  <si>
    <t>81436722300058</t>
  </si>
  <si>
    <t>591075</t>
  </si>
  <si>
    <t>05 57 59 25 25</t>
  </si>
  <si>
    <t>25 ter Rue Cardinal Richaud</t>
  </si>
  <si>
    <t>ESCAM</t>
  </si>
  <si>
    <t>ECOLE SUPERIEURE CARRIERES ARTISANAT ET METIER</t>
  </si>
  <si>
    <t>72330254333</t>
  </si>
  <si>
    <t>38056665300032</t>
  </si>
  <si>
    <t>651242</t>
  </si>
  <si>
    <t>06 96 54 07 40</t>
  </si>
  <si>
    <t>11 Avenue FRANTZ FANON</t>
  </si>
  <si>
    <t>ESEP M</t>
  </si>
  <si>
    <t>ECOLE SUPERIEUR D'ETUDE PLURIDISCIPLINAIRE DE MARTINIQUE</t>
  </si>
  <si>
    <t>02973383597</t>
  </si>
  <si>
    <t>89935151400018</t>
  </si>
  <si>
    <t>212398</t>
  </si>
  <si>
    <t>03 89 33 20 00</t>
  </si>
  <si>
    <t>BP 73196</t>
  </si>
  <si>
    <t>4 Rue SCHLUMBERGER</t>
  </si>
  <si>
    <t>ECOLE SUPERIEUR DE PRAXIS SOCIAL DE MULHOUSE</t>
  </si>
  <si>
    <t>42680017768</t>
  </si>
  <si>
    <t>77895217600023</t>
  </si>
  <si>
    <t>685070</t>
  </si>
  <si>
    <t>03 87 39 61 30</t>
  </si>
  <si>
    <t>2 Rue DU PARADIS</t>
  </si>
  <si>
    <t>ECOLE SUPERIEUR D'ART DE LORRAINE METZ</t>
  </si>
  <si>
    <t>ECOLE SUPERIEUR D'ART DE LORRAINE</t>
  </si>
  <si>
    <t>41570338857</t>
  </si>
  <si>
    <t>20002650800016</t>
  </si>
  <si>
    <t>640335</t>
  </si>
  <si>
    <t>06 61 56 59 54</t>
  </si>
  <si>
    <t>30 Boulevard DU PORT</t>
  </si>
  <si>
    <t>HODOSIA</t>
  </si>
  <si>
    <t>ECOLE SUP POUR LA RESILIENCE DES ENTITES ECONOMIQUES - HODOSIA</t>
  </si>
  <si>
    <t>11950705595</t>
  </si>
  <si>
    <t>89302631000019</t>
  </si>
  <si>
    <t>679483</t>
  </si>
  <si>
    <t>01 81 80 88 08</t>
  </si>
  <si>
    <t>197 Rue DU TEMPLE</t>
  </si>
  <si>
    <t>ECOLE SUP PARIS</t>
  </si>
  <si>
    <t>11754847975</t>
  </si>
  <si>
    <t>75146071800016</t>
  </si>
  <si>
    <t>406703</t>
  </si>
  <si>
    <t>01 46 56 69 09</t>
  </si>
  <si>
    <t>36 Avenue Pierre Brossolette</t>
  </si>
  <si>
    <t>ESIC MONTROUGE</t>
  </si>
  <si>
    <t>ECOLE SUP INFORM COMMERCE - ESIC</t>
  </si>
  <si>
    <t>11921550092</t>
  </si>
  <si>
    <t>45303523000094</t>
  </si>
  <si>
    <t>631619</t>
  </si>
  <si>
    <t>5 Place de la Gare des Saules</t>
  </si>
  <si>
    <t>ECOLE SUP METIERS VILLE DE DEMAIN - CCI PARIS IDF ORLY</t>
  </si>
  <si>
    <t>ECOLE SUP DES METIERS DE LA VILLE DE DEMAIN - CCI PARIS ILE DE FRANCE EDUCATION</t>
  </si>
  <si>
    <t>11941043994</t>
  </si>
  <si>
    <t>88944585400025</t>
  </si>
  <si>
    <t>685045</t>
  </si>
  <si>
    <t>06 61 82 62 90</t>
  </si>
  <si>
    <t>51 Boulevard DE LA PAIX</t>
  </si>
  <si>
    <t>SUP DE V ST GERMAIN EN LAYE</t>
  </si>
  <si>
    <t>ECOLE SUP DE VENTE ET DE MANAGEMENT - CCI PARIS IDF EDUCATION - SUP DE V - SIEGE</t>
  </si>
  <si>
    <t>11788460978</t>
  </si>
  <si>
    <t>88930797100024</t>
  </si>
  <si>
    <t>518270</t>
  </si>
  <si>
    <t>02 51 36 26 34</t>
  </si>
  <si>
    <t>96 Boulevard Louis Blanc</t>
  </si>
  <si>
    <t>ESDEC</t>
  </si>
  <si>
    <t>ECOLE SPECIALISEE DOMAINES ESTHETIQUE COSMETIQUE</t>
  </si>
  <si>
    <t>52850160685</t>
  </si>
  <si>
    <t>53256016600029</t>
  </si>
  <si>
    <t>189170</t>
  </si>
  <si>
    <t>01 49 08 56 50</t>
  </si>
  <si>
    <t>28 Avenue DU PRÉSIDENT WILSON</t>
  </si>
  <si>
    <t>ESTP CACHAN</t>
  </si>
  <si>
    <t>ECOLE SPECIALE TRAVAUX PUBLICS DU BATIMENT ET INDUSTRIE - ESTP</t>
  </si>
  <si>
    <t>11750941075</t>
  </si>
  <si>
    <t>32500211100012</t>
  </si>
  <si>
    <t>594076</t>
  </si>
  <si>
    <t>06 82 01 87 66</t>
  </si>
  <si>
    <t>RESIDENCE LA POTERIE</t>
  </si>
  <si>
    <t>1 Rue ARNAUD MASSY</t>
  </si>
  <si>
    <t>ECOLE SOPHROLOGIE CAYCEDIENNE  BAYONNE</t>
  </si>
  <si>
    <t>75640436964</t>
  </si>
  <si>
    <t>83864062100010</t>
  </si>
  <si>
    <t>657980</t>
  </si>
  <si>
    <t>GRAND ARCHE</t>
  </si>
  <si>
    <t>1 Parvis DE LA DEFENSE</t>
  </si>
  <si>
    <t>ECOLE SECURITE C-SRD</t>
  </si>
  <si>
    <t>11922349792</t>
  </si>
  <si>
    <t>88213890200011</t>
  </si>
  <si>
    <t>490453</t>
  </si>
  <si>
    <t>05 65 34 23 72</t>
  </si>
  <si>
    <t>11 Allée PIERRE BEREGOVOY</t>
  </si>
  <si>
    <t>OGEC ECOLE SECONDAIRE JEANNE D'ARC CENTRE D'ARC EN CIEL - OG</t>
  </si>
  <si>
    <t>ECOLE SECONDAIRE LYCEE PRIVE JEANNE D'ARC CENTRE D'ARC EN CIEL</t>
  </si>
  <si>
    <t>73460026646</t>
  </si>
  <si>
    <t>77706423900059</t>
  </si>
  <si>
    <t>563043</t>
  </si>
  <si>
    <t>04 91 62 15 84</t>
  </si>
  <si>
    <t>19 Rue Esperandiau</t>
  </si>
  <si>
    <t>ESTC</t>
  </si>
  <si>
    <t>ECOLE SCIENCES &amp; TECHNIQUES COMMERCIALES - ESTC</t>
  </si>
  <si>
    <t>93131133713</t>
  </si>
  <si>
    <t>45103597600021</t>
  </si>
  <si>
    <t>230108</t>
  </si>
  <si>
    <t>04749</t>
  </si>
  <si>
    <t>04 78 83 40 88</t>
  </si>
  <si>
    <t>CP 320</t>
  </si>
  <si>
    <t>20 Rue DE LA CLAIRE</t>
  </si>
  <si>
    <t>ESSSE - OCELLIA LYON</t>
  </si>
  <si>
    <t>ECOLE SANTE SOCIAL DU SUD EST - OCELLIA</t>
  </si>
  <si>
    <t>82690031369</t>
  </si>
  <si>
    <t>30293883200045</t>
  </si>
  <si>
    <t>526927</t>
  </si>
  <si>
    <t>ECOLE SANTE</t>
  </si>
  <si>
    <t>11921944292</t>
  </si>
  <si>
    <t>79196717700019</t>
  </si>
  <si>
    <t>481257</t>
  </si>
  <si>
    <t>04 57 82 80 04</t>
  </si>
  <si>
    <t>1 Avenue Félix Faure</t>
  </si>
  <si>
    <t>ECOLE SANITAIRE DU CHI VERCORS ISERE SAINT MARCELLIN</t>
  </si>
  <si>
    <t>ECOLE SANITAIRE DU CTRE HOSP INTERCOMMUNAL VERCORS ISERE</t>
  </si>
  <si>
    <t>8238P370538</t>
  </si>
  <si>
    <t>26380026000097</t>
  </si>
  <si>
    <t>519182</t>
  </si>
  <si>
    <t>03 22 95 59 58</t>
  </si>
  <si>
    <t>68 Rue DELPECH</t>
  </si>
  <si>
    <t>ECOLE SAINT MARTIN - OGEC</t>
  </si>
  <si>
    <t>ECOLE SAINT MARTIN</t>
  </si>
  <si>
    <t>22800121280</t>
  </si>
  <si>
    <t>78060968100017</t>
  </si>
  <si>
    <t>615274</t>
  </si>
  <si>
    <t>Avenue Vercingetorix</t>
  </si>
  <si>
    <t>ESF DU CHU CLERMONT FERRAND</t>
  </si>
  <si>
    <t>ECOLE SAGES FEMMES DU CENTRE HOSPITALIER UNIVERSITAIRE CLERMONT FERRAND</t>
  </si>
  <si>
    <t>481804</t>
  </si>
  <si>
    <t>01 39 20 99 76</t>
  </si>
  <si>
    <t>1 Rue ALEXANDRE BONTEMPS</t>
  </si>
  <si>
    <t>ECOLE SABLE</t>
  </si>
  <si>
    <t>ECOLE SABLE COURS SUPERIEURS DE PEINTURE DECORATIVE DE VERSAILLES</t>
  </si>
  <si>
    <t>11788164378</t>
  </si>
  <si>
    <t>53187016000011</t>
  </si>
  <si>
    <t>51676</t>
  </si>
  <si>
    <t>03298</t>
  </si>
  <si>
    <t>0478765222</t>
  </si>
  <si>
    <t>4 Avenue ROCKEFELLER</t>
  </si>
  <si>
    <t>ECOLE ROCKEFELLER</t>
  </si>
  <si>
    <t>ECOLE ROCKEFELLER - ECOLE D INFIRMIERES ET D ASSISTANTES DE SERVICE SOCIAL</t>
  </si>
  <si>
    <t>82690064169</t>
  </si>
  <si>
    <t>77992578300010</t>
  </si>
  <si>
    <t>610239</t>
  </si>
  <si>
    <t>06 70 56 89 86</t>
  </si>
  <si>
    <t>80110 MOREUIL</t>
  </si>
  <si>
    <t>2 Rue ARAGON</t>
  </si>
  <si>
    <t>ECOLE RELAX REFLEX</t>
  </si>
  <si>
    <t>32800200080</t>
  </si>
  <si>
    <t>85028558600010</t>
  </si>
  <si>
    <t>non inscrit au registre du commerce et des sociètés</t>
  </si>
  <si>
    <t>350229</t>
  </si>
  <si>
    <t>02 38 69 17 45</t>
  </si>
  <si>
    <t>CS 60002</t>
  </si>
  <si>
    <t>2032 Rue DU GENERAL DE GAULLE</t>
  </si>
  <si>
    <t>ARDEQAF ERTS</t>
  </si>
  <si>
    <t>ECOLE REGIONALE DU TRAVAIL SOCIAL</t>
  </si>
  <si>
    <t>24450236845</t>
  </si>
  <si>
    <t>48927001700010</t>
  </si>
  <si>
    <t>607514</t>
  </si>
  <si>
    <t>03 88 14 19 00</t>
  </si>
  <si>
    <t>CS 70008</t>
  </si>
  <si>
    <t>4 Rue BRULEE</t>
  </si>
  <si>
    <t>ERAGE LORRAINE STRASBOURG</t>
  </si>
  <si>
    <t>ECOLE REGIONALE DES AVOCATS DU GRAND EST - ERAGE LORRAINE</t>
  </si>
  <si>
    <t>42670280867</t>
  </si>
  <si>
    <t>32298164800122</t>
  </si>
  <si>
    <t>568077</t>
  </si>
  <si>
    <t>Maison Regionale Des Sports</t>
  </si>
  <si>
    <t>3 Avenue DES MONTBOUCONS</t>
  </si>
  <si>
    <t>ERFAN</t>
  </si>
  <si>
    <t>ECOLE REGIONALE DE FORMATION AUX ACTIVITES DE LA NATATION</t>
  </si>
  <si>
    <t>26210188721</t>
  </si>
  <si>
    <t>34878680700068</t>
  </si>
  <si>
    <t>578186</t>
  </si>
  <si>
    <t>06 66 89 09 66</t>
  </si>
  <si>
    <t>30350 AIGREMONT</t>
  </si>
  <si>
    <t>4 Rue du 19 mars 1962</t>
  </si>
  <si>
    <t>ECOLE REFLEXOLOGIE SUD</t>
  </si>
  <si>
    <t>76300406630</t>
  </si>
  <si>
    <t>79125830400017</t>
  </si>
  <si>
    <t>476031</t>
  </si>
  <si>
    <t>081  776703</t>
  </si>
  <si>
    <t>188-190 Rue HENRI BLES</t>
  </si>
  <si>
    <t>22/01/2014</t>
  </si>
  <si>
    <t>EPSI PROVINCE DE NAMUR</t>
  </si>
  <si>
    <t>ECOLE PROVINCIALE DE SOINS INFIRMIERS - PROVINCE DE NAMUR</t>
  </si>
  <si>
    <t>677759</t>
  </si>
  <si>
    <t>32 4 279 39 00</t>
  </si>
  <si>
    <t>BELGIQUE - SERAING</t>
  </si>
  <si>
    <t>101 Rue COCKERILL</t>
  </si>
  <si>
    <t>EPAMU</t>
  </si>
  <si>
    <t>ECOLE PROVINCIALE D'AIDE MEDICALE URGENTE</t>
  </si>
  <si>
    <t>651965</t>
  </si>
  <si>
    <t>05 57 99 46 95</t>
  </si>
  <si>
    <t>4 Rue DE LA COUR DES AIDES</t>
  </si>
  <si>
    <t>EPPPN</t>
  </si>
  <si>
    <t>ECOLE PROFESSIONNELLE DE PIZZA ET DE PANIFICATION NATURELLE</t>
  </si>
  <si>
    <t>75331357133</t>
  </si>
  <si>
    <t>90226874700018</t>
  </si>
  <si>
    <t>336701</t>
  </si>
  <si>
    <t>05 56 92 97 47</t>
  </si>
  <si>
    <t>16 Cours XAVIER ARNOZAN</t>
  </si>
  <si>
    <t>EPMN</t>
  </si>
  <si>
    <t>ECOLE PROFESSIONNELLE DE LA MEDIATION ET DE LA NEGOCIATION</t>
  </si>
  <si>
    <t>72330632533</t>
  </si>
  <si>
    <t>45117676200040</t>
  </si>
  <si>
    <t>491445</t>
  </si>
  <si>
    <t>01 43 87 51 83</t>
  </si>
  <si>
    <t>23 Rue Clapeyron</t>
  </si>
  <si>
    <t>ECOLE PROFESSIONNELLE DE LA BOUCHERIE</t>
  </si>
  <si>
    <t>11750112475</t>
  </si>
  <si>
    <t>78452128800018</t>
  </si>
  <si>
    <t>563870</t>
  </si>
  <si>
    <t>04 75 43 09 43</t>
  </si>
  <si>
    <t>13 Rue MIRABEL CHAMBAUD</t>
  </si>
  <si>
    <t>EPEC</t>
  </si>
  <si>
    <t>ECOLE PRIVEE D'ESTHETIQUE ET DE COIFFURE</t>
  </si>
  <si>
    <t>82260041226</t>
  </si>
  <si>
    <t>34181168500039</t>
  </si>
  <si>
    <t>581756</t>
  </si>
  <si>
    <t>04 74 31 07 24</t>
  </si>
  <si>
    <t>12 Rue Laurent Florentin</t>
  </si>
  <si>
    <t>ECOLE PRIVEE D'ESTHETIQUE DE VIENNE</t>
  </si>
  <si>
    <t>82380556538</t>
  </si>
  <si>
    <t>79194804500012</t>
  </si>
  <si>
    <t>445514</t>
  </si>
  <si>
    <t>05 58 91 73 62</t>
  </si>
  <si>
    <t>Allée de CHRISTUS</t>
  </si>
  <si>
    <t>ECOLE PRIVEE D'ESTHETIQUE DE BIARRITZ</t>
  </si>
  <si>
    <t>72640194464</t>
  </si>
  <si>
    <t>39000066900031</t>
  </si>
  <si>
    <t>527051</t>
  </si>
  <si>
    <t>04 77 33 42 44</t>
  </si>
  <si>
    <t>5 Place JEAN JAURES</t>
  </si>
  <si>
    <t>ECOLE PRIVEE D'ESTHETIQUE COSMETIQUE</t>
  </si>
  <si>
    <t>82420054142</t>
  </si>
  <si>
    <t>34841570400017</t>
  </si>
  <si>
    <t>459938</t>
  </si>
  <si>
    <t>03 21 71 33 34</t>
  </si>
  <si>
    <t>23-25 Rue DU DEPOT</t>
  </si>
  <si>
    <t>EPSI ARRAS</t>
  </si>
  <si>
    <t>ECOLE PRIVEE DES SCIENCES INFORMATIQUES</t>
  </si>
  <si>
    <t>11921437192</t>
  </si>
  <si>
    <t>39350481600090</t>
  </si>
  <si>
    <t>197312</t>
  </si>
  <si>
    <t>02 47 20 83 04</t>
  </si>
  <si>
    <t>49-51 Rue LAPONNERAYE</t>
  </si>
  <si>
    <t>EPET</t>
  </si>
  <si>
    <t>ECOLE PRIVEE D' ESTHETIQUE DE TOURAINE</t>
  </si>
  <si>
    <t>24370050237</t>
  </si>
  <si>
    <t>34199430900027</t>
  </si>
  <si>
    <t>598896</t>
  </si>
  <si>
    <t>04 78 28 55 61</t>
  </si>
  <si>
    <t>BP 1055</t>
  </si>
  <si>
    <t>2 Quai Jean Moulin</t>
  </si>
  <si>
    <t>ECOLE PRIVE DE COIFFURE DE LYON</t>
  </si>
  <si>
    <t>82690296169</t>
  </si>
  <si>
    <t>77982536300020</t>
  </si>
  <si>
    <t>544346</t>
  </si>
  <si>
    <t>01 30 75 62 96</t>
  </si>
  <si>
    <t>13 Boulevard DE L'HAUTIL</t>
  </si>
  <si>
    <t>EPSS CERGY</t>
  </si>
  <si>
    <t>ECOLE PRATIQUE SERVICE SOCIAL</t>
  </si>
  <si>
    <t>11750147275</t>
  </si>
  <si>
    <t>78428106500036</t>
  </si>
  <si>
    <t>428930</t>
  </si>
  <si>
    <t>01 42 86 13 93</t>
  </si>
  <si>
    <t>25 Rue DE LILLE</t>
  </si>
  <si>
    <t>EPHEP</t>
  </si>
  <si>
    <t>ECOLE PRATIQUE DES HAUTES ETUDES EN PSYCHOPATHOLOGIES</t>
  </si>
  <si>
    <t>11754583175</t>
  </si>
  <si>
    <t>52363997900013</t>
  </si>
  <si>
    <t>162474</t>
  </si>
  <si>
    <t>02267</t>
  </si>
  <si>
    <t>0153636120</t>
  </si>
  <si>
    <t>LES PATIOS SAINT JACQUES</t>
  </si>
  <si>
    <t>4-14 Rue FERRUS</t>
  </si>
  <si>
    <t>EPHE</t>
  </si>
  <si>
    <t>ECOLE PRATIQUE DES HAUTES ETUDES</t>
  </si>
  <si>
    <t>1175P017675</t>
  </si>
  <si>
    <t>19753486000105</t>
  </si>
  <si>
    <t>4236</t>
  </si>
  <si>
    <t>01 42 79 50 20</t>
  </si>
  <si>
    <t>139 Boulevard DU MONTPARNASSE</t>
  </si>
  <si>
    <t>EPSS PARIS 6EME</t>
  </si>
  <si>
    <t>ECOLE PRATIQUE DE SERVICE SOCIAL</t>
  </si>
  <si>
    <t>78428106500010</t>
  </si>
  <si>
    <t>471380</t>
  </si>
  <si>
    <t>0144080050</t>
  </si>
  <si>
    <t>24 Rue PASTEUR</t>
  </si>
  <si>
    <t>EPITECH</t>
  </si>
  <si>
    <t>ECOLE POUR L'INFORMATIQUE ET LES NOUVELLES TECHNOLOGIES</t>
  </si>
  <si>
    <t>11940673894</t>
  </si>
  <si>
    <t>42385519600014</t>
  </si>
  <si>
    <t>556002</t>
  </si>
  <si>
    <t>ECOLE PLURIPROFESSIONNELLE EPSAN DE BRUMATH</t>
  </si>
  <si>
    <t>26670602700288</t>
  </si>
  <si>
    <t>448588</t>
  </si>
  <si>
    <t>06 09 02 18 67</t>
  </si>
  <si>
    <t>3 Route de Tricot</t>
  </si>
  <si>
    <t>ECOLE PLENITUDE</t>
  </si>
  <si>
    <t>72330869233</t>
  </si>
  <si>
    <t>50186183500038</t>
  </si>
  <si>
    <t>415017</t>
  </si>
  <si>
    <t>06 45 33 75 04</t>
  </si>
  <si>
    <t>2A Rue DU MARECHAL KOENIG</t>
  </si>
  <si>
    <t>ECOLE PLANTASANTE OBERNAI</t>
  </si>
  <si>
    <t>ECOLE PLANTASANTE</t>
  </si>
  <si>
    <t>42670424667</t>
  </si>
  <si>
    <t>51131066600017</t>
  </si>
  <si>
    <t>684843</t>
  </si>
  <si>
    <t>01 47 17 19 30</t>
  </si>
  <si>
    <t>7 bis Rue De La Gare</t>
  </si>
  <si>
    <t>ECOLE PERCE NEIGE DES PROFESSIONNELS DU HANDICAP</t>
  </si>
  <si>
    <t>11922709392</t>
  </si>
  <si>
    <t>92442666100014</t>
  </si>
  <si>
    <t>478714</t>
  </si>
  <si>
    <t>01 43 22 40 41</t>
  </si>
  <si>
    <t>29 Rue de l’Espérance</t>
  </si>
  <si>
    <t>ECOLE PARISIENNE DE GESTALT</t>
  </si>
  <si>
    <t>11753463675</t>
  </si>
  <si>
    <t>40394347500026</t>
  </si>
  <si>
    <t>610926</t>
  </si>
  <si>
    <t>0974768067</t>
  </si>
  <si>
    <t>ECOLE O'CLOCK</t>
  </si>
  <si>
    <t>11755953475</t>
  </si>
  <si>
    <t>85289592900010</t>
  </si>
  <si>
    <t>642678</t>
  </si>
  <si>
    <t>543 Rue DE LA CASTELLE</t>
  </si>
  <si>
    <t>ECOLE NUTRITION SPORT ET SANTE</t>
  </si>
  <si>
    <t>76341144334</t>
  </si>
  <si>
    <t>90426916400011</t>
  </si>
  <si>
    <t>529059</t>
  </si>
  <si>
    <t>04 37 37 61 11</t>
  </si>
  <si>
    <t>15 Parvis RENE DESCARTES</t>
  </si>
  <si>
    <t>ENS LYON</t>
  </si>
  <si>
    <t>ECOLE NORMALE SUPERIEURE DE LYON</t>
  </si>
  <si>
    <t>82691193469</t>
  </si>
  <si>
    <t>13000812100019</t>
  </si>
  <si>
    <t>115850</t>
  </si>
  <si>
    <t>01 40 38 67 00</t>
  </si>
  <si>
    <t>2 Rue DE TORCY</t>
  </si>
  <si>
    <t>ENS</t>
  </si>
  <si>
    <t>ECOLE NORMALE SOCIALE</t>
  </si>
  <si>
    <t>11750608075</t>
  </si>
  <si>
    <t>30903277900022</t>
  </si>
  <si>
    <t>247728</t>
  </si>
  <si>
    <t>05 61 19 38 00</t>
  </si>
  <si>
    <t>BP 87614</t>
  </si>
  <si>
    <t>23 Chemin DES CAPELLES</t>
  </si>
  <si>
    <t>ENVT</t>
  </si>
  <si>
    <t>ECOLE NATIONALE VETERINAIRE DE TOULOUSE</t>
  </si>
  <si>
    <t>7331P005831</t>
  </si>
  <si>
    <t>19310153200011</t>
  </si>
  <si>
    <t>511353</t>
  </si>
  <si>
    <t>01 43 96 71 00</t>
  </si>
  <si>
    <t>7 Avenue DU GENERAL DE GAULLE</t>
  </si>
  <si>
    <t>ENVA</t>
  </si>
  <si>
    <t>ECOLE NATIONALE VETERINAIRE D'ALFORT</t>
  </si>
  <si>
    <t>1194P002694</t>
  </si>
  <si>
    <t>19940608300014</t>
  </si>
  <si>
    <t>10017</t>
  </si>
  <si>
    <t>0139246200</t>
  </si>
  <si>
    <t>LE POTAGER DU ROI</t>
  </si>
  <si>
    <t>10 Rue du Maréchal-Joffre</t>
  </si>
  <si>
    <t>ENSP</t>
  </si>
  <si>
    <t>ECOLE NATIONALE SUPERIEURE DU PAYSAGE</t>
  </si>
  <si>
    <t>1178P000178</t>
  </si>
  <si>
    <t>19782019400029</t>
  </si>
  <si>
    <t>416034</t>
  </si>
  <si>
    <t>01 40 51 90 00</t>
  </si>
  <si>
    <t>60 Boulevard SAINT MICHEL</t>
  </si>
  <si>
    <t>MINES PARIS TECH</t>
  </si>
  <si>
    <t>ECOLE NATIONALE SUPERIEURE DES MINES DE PARIS</t>
  </si>
  <si>
    <t>11756376475</t>
  </si>
  <si>
    <t>19753493600012</t>
  </si>
  <si>
    <t>673328</t>
  </si>
  <si>
    <t>01 85 64 26 26</t>
  </si>
  <si>
    <t>6 Rue francoeur</t>
  </si>
  <si>
    <t>LA FEMIS</t>
  </si>
  <si>
    <t>ECOLE NATIONALE SUPERIEURE DES METIERS DE L'IMAGE ET DU SON - LA FEMIS</t>
  </si>
  <si>
    <t>1175P017375</t>
  </si>
  <si>
    <t>42150644500012</t>
  </si>
  <si>
    <t>499043</t>
  </si>
  <si>
    <t>01 53 17 15 00</t>
  </si>
  <si>
    <t>37 Boulevard SOULT</t>
  </si>
  <si>
    <t>ENSMV</t>
  </si>
  <si>
    <t>ECOLE NATIONALE SUPERIEURE DES METIERS DE LA VIANDE</t>
  </si>
  <si>
    <t>11750005175</t>
  </si>
  <si>
    <t>78452129600011</t>
  </si>
  <si>
    <t>199230</t>
  </si>
  <si>
    <t>04 77 81 15 15</t>
  </si>
  <si>
    <t>27 Rue DES DOCTEURS CHARCOT</t>
  </si>
  <si>
    <t>EN3S ST ETIENNE</t>
  </si>
  <si>
    <t>ECOLE NATIONALE SUPERIEURE DE SECURITE SOCIALE</t>
  </si>
  <si>
    <t>8242P062542</t>
  </si>
  <si>
    <t>19421879800016</t>
  </si>
  <si>
    <t>289115</t>
  </si>
  <si>
    <t>04 72 44 43 43</t>
  </si>
  <si>
    <t>17-21 Boulevard DU 11 NOVEMBRE 1918</t>
  </si>
  <si>
    <t>ENSSIB</t>
  </si>
  <si>
    <t>ECOLE NATIONALE SUPERIEURE DE L'INFORMATION ET DES BIBLIOTHEQUES</t>
  </si>
  <si>
    <t>8269P003269</t>
  </si>
  <si>
    <t>19692459100015</t>
  </si>
  <si>
    <t>657300</t>
  </si>
  <si>
    <t>77130 CANNES ECLUSE</t>
  </si>
  <si>
    <t>49 Rue CHAUDE</t>
  </si>
  <si>
    <t>ECOLE NATIONALE SUPERIEURE DE LA POLICE</t>
  </si>
  <si>
    <t>84691506669</t>
  </si>
  <si>
    <t>19690189600015</t>
  </si>
  <si>
    <t>456240</t>
  </si>
  <si>
    <t>04 90 99 33 33</t>
  </si>
  <si>
    <t>16 Rue DES ARENES</t>
  </si>
  <si>
    <t>ECOLE NATIONALE SUPERIEURE DE LA PHOTOGRAPHIE</t>
  </si>
  <si>
    <t>93131274613</t>
  </si>
  <si>
    <t>19133342600010</t>
  </si>
  <si>
    <t>541771</t>
  </si>
  <si>
    <t>0149231221</t>
  </si>
  <si>
    <t>48 Rue SAINT SABIN</t>
  </si>
  <si>
    <t>ENSCI PARIS 11EME</t>
  </si>
  <si>
    <t>ECOLE NATIONALE SUPERIEURE DE CREATION INDUSTRIELLE</t>
  </si>
  <si>
    <t>11754509975</t>
  </si>
  <si>
    <t>33111876000015</t>
  </si>
  <si>
    <t>589172</t>
  </si>
  <si>
    <t>0557351158</t>
  </si>
  <si>
    <t>CS 70109</t>
  </si>
  <si>
    <t>740 Cours de la Libération</t>
  </si>
  <si>
    <t>ENSAP BORDEAUX</t>
  </si>
  <si>
    <t>ECOLE NATIONALE SUPERIEURE D'ARCHITECTURE ET DE PAYSAGE BORDEAUX</t>
  </si>
  <si>
    <t>75331027233</t>
  </si>
  <si>
    <t>19330199100017</t>
  </si>
  <si>
    <t>484398</t>
  </si>
  <si>
    <t>04 67 91 89 89</t>
  </si>
  <si>
    <t>179 Rue DE L'ESPEROU</t>
  </si>
  <si>
    <t>ENSA</t>
  </si>
  <si>
    <t>ECOLE NATIONALE SUPERIEURE D'ARCHITECTURE DE MONTPELLIER</t>
  </si>
  <si>
    <t>9134P110334</t>
  </si>
  <si>
    <t>19340132000018</t>
  </si>
  <si>
    <t>589834</t>
  </si>
  <si>
    <t>3 Rue MAURICE AUDIN</t>
  </si>
  <si>
    <t>ECOLE NATIONALE SUPÉRIEURE D'ARCHITECTURE DE LYON ENSAL</t>
  </si>
  <si>
    <t>8269P793469</t>
  </si>
  <si>
    <t>19690184700018</t>
  </si>
  <si>
    <t>662460</t>
  </si>
  <si>
    <t>02 32 83 42 00</t>
  </si>
  <si>
    <t>76160 DARNETAL</t>
  </si>
  <si>
    <t>BP04</t>
  </si>
  <si>
    <t>27 Rue Lucien Fromage</t>
  </si>
  <si>
    <t>ENSA DE NORMANDIE</t>
  </si>
  <si>
    <t>ECOLE NATIONALE SUPERIEURE D ARCHITECTURE DE NORMANDIE</t>
  </si>
  <si>
    <t>23760468976</t>
  </si>
  <si>
    <t>19760164400028</t>
  </si>
  <si>
    <t>647421</t>
  </si>
  <si>
    <t>07 57 42 42 51</t>
  </si>
  <si>
    <t>1 Place DE LA RESISTANCE</t>
  </si>
  <si>
    <t>ENSIIE</t>
  </si>
  <si>
    <t>ECOLE NATIONALE SUP D'INFORMATIQUE POUR L'INDUSTRIE ET L'ENTREPRISE</t>
  </si>
  <si>
    <t>11910596291</t>
  </si>
  <si>
    <t>13000214000015</t>
  </si>
  <si>
    <t>235891</t>
  </si>
  <si>
    <t>03098</t>
  </si>
  <si>
    <t>BP 20316</t>
  </si>
  <si>
    <t>1070 Rue DU LIEUTENANT PARAYE</t>
  </si>
  <si>
    <t>ENSOSP AIX EN PROVENCE</t>
  </si>
  <si>
    <t>ECOLE NATIONALE SUP DES OFFICIERS DE SAPEURS-POMPIERS</t>
  </si>
  <si>
    <t>93131409213</t>
  </si>
  <si>
    <t>18009249600025</t>
  </si>
  <si>
    <t>N° d'activité caduque. Est désormais l'une des 10 grandes écoles d'ingénieurs
de TELECOM PARIS TECH code 496560.</t>
  </si>
  <si>
    <t>45494</t>
  </si>
  <si>
    <t>04 66 78 50 00</t>
  </si>
  <si>
    <t>6 Avenue De Clavieres</t>
  </si>
  <si>
    <t>ECOLE NATIONALE SUP DES MINES D ALES - DE IMT</t>
  </si>
  <si>
    <t>ECOLE NATIONALE SUP DES MINES D ALES - DE INSTITUT MINES TELECOM</t>
  </si>
  <si>
    <t>76300411830</t>
  </si>
  <si>
    <t>18009202500113</t>
  </si>
  <si>
    <t>463760</t>
  </si>
  <si>
    <t>05 63 49 30 00</t>
  </si>
  <si>
    <t>CAMPUS JARLARD</t>
  </si>
  <si>
    <t>Route DE TEILLET</t>
  </si>
  <si>
    <t>ECOLE DES MINES ALBI CARMAUX DE IMT</t>
  </si>
  <si>
    <t>ECOLE NATIONALE SUP DES MINES ALBI CARMAUX -  INSTITUT MINES TELECOM</t>
  </si>
  <si>
    <t>18009202500097</t>
  </si>
  <si>
    <t>641339</t>
  </si>
  <si>
    <t>05 61 75 32 32</t>
  </si>
  <si>
    <t>2 Route De Narbonne</t>
  </si>
  <si>
    <t>ENSFEA</t>
  </si>
  <si>
    <t>ECOLE NATIONALE SUP DE FORMATION DE L'ENSEIGNEMENT AGRICOLE - ENSFEA</t>
  </si>
  <si>
    <t>7331P000331</t>
  </si>
  <si>
    <t>19310143300012</t>
  </si>
  <si>
    <t>496108</t>
  </si>
  <si>
    <t>03 88 24 82 82</t>
  </si>
  <si>
    <t>BP 61039</t>
  </si>
  <si>
    <t>1 Quai Koch</t>
  </si>
  <si>
    <t>ENGEES</t>
  </si>
  <si>
    <t>ECOLE NATIONALE DU GENIE DE L'EAU ET DE L'ENVIRONNEMENT DE STRASBOURG</t>
  </si>
  <si>
    <t>42670199667</t>
  </si>
  <si>
    <t>19670189000010</t>
  </si>
  <si>
    <t>507246</t>
  </si>
  <si>
    <t>0381559200</t>
  </si>
  <si>
    <t>ENIL BESANCON MAMIROLLE</t>
  </si>
  <si>
    <t>ECOLE NATIONALE D'INDUSTRIE LAITIERE DE BESANCON MAMIROLLE</t>
  </si>
  <si>
    <t>4325P001525</t>
  </si>
  <si>
    <t>19251202800015</t>
  </si>
  <si>
    <t>420499</t>
  </si>
  <si>
    <t>04 72 04 70 70</t>
  </si>
  <si>
    <t>ENTPE VAULX EN VELIN</t>
  </si>
  <si>
    <t>ECOLE NATIONALE DES TRAVAUX PUBLICS DE L'ETAT - ENTPE</t>
  </si>
  <si>
    <t>82690982069</t>
  </si>
  <si>
    <t>13000288400018</t>
  </si>
  <si>
    <t>552010</t>
  </si>
  <si>
    <t>04 50 55 31 30</t>
  </si>
  <si>
    <t>35 Route du Bouchet</t>
  </si>
  <si>
    <t>ENSA CHAMONIX</t>
  </si>
  <si>
    <t>ECOLE NATIONALE DES SPORTS DE MONTAGNE - ECOLE NATIONALE DE SKI ET D'ALPINISME</t>
  </si>
  <si>
    <t>82740214874</t>
  </si>
  <si>
    <t>19740068200013</t>
  </si>
  <si>
    <t>584800</t>
  </si>
  <si>
    <t>0384507837</t>
  </si>
  <si>
    <t>1848 Route DES PESSETTES</t>
  </si>
  <si>
    <t>ENSM PREMANON</t>
  </si>
  <si>
    <t>ECOLE NATIONALE DES SPORTS DE MONTAGNE - CENTRE NATIONAL DE SKI NORDIQUE</t>
  </si>
  <si>
    <t>19740068200021</t>
  </si>
  <si>
    <t>686517</t>
  </si>
  <si>
    <t>04 94 54 01 01</t>
  </si>
  <si>
    <t>1196 De La Mer</t>
  </si>
  <si>
    <t>ENS SAS</t>
  </si>
  <si>
    <t>ECOLE NATIONALE DES SCAPHANDRIERS SAS - ENS</t>
  </si>
  <si>
    <t>93830787283</t>
  </si>
  <si>
    <t>93132902300010</t>
  </si>
  <si>
    <t>513222</t>
  </si>
  <si>
    <t>04 22 14 07 28</t>
  </si>
  <si>
    <t>1196 Boulevard De La Mer</t>
  </si>
  <si>
    <t>ECOLE NATIONALE DES SCAPHANDRIERS</t>
  </si>
  <si>
    <t>93830460683</t>
  </si>
  <si>
    <t>79086536400034</t>
  </si>
  <si>
    <t>643427</t>
  </si>
  <si>
    <t>01 64 15 30 00</t>
  </si>
  <si>
    <t>CITE DESCARTES CHAMPS SUR MARNE</t>
  </si>
  <si>
    <t>6-8 Avenue BLAISE PASCAL</t>
  </si>
  <si>
    <t>ENPC</t>
  </si>
  <si>
    <t>ECOLE NATIONALE DES PONTS ET CHAUSSEES - ECOLE DES PONTS PARISTECH</t>
  </si>
  <si>
    <t>11770467677</t>
  </si>
  <si>
    <t>19753501600020</t>
  </si>
  <si>
    <t>514457</t>
  </si>
  <si>
    <t>01 46 60 24 24</t>
  </si>
  <si>
    <t>112 AVENUE GENERAL DE GAULLE</t>
  </si>
  <si>
    <t>ENAMEF</t>
  </si>
  <si>
    <t>ECOLE NATIONALE DES METIERS DU FUNERAIRE</t>
  </si>
  <si>
    <t>11754003675</t>
  </si>
  <si>
    <t>44482962600035</t>
  </si>
  <si>
    <t>498774</t>
  </si>
  <si>
    <t>01 55 42 75 00</t>
  </si>
  <si>
    <t>12 Rue des Petits-Champs</t>
  </si>
  <si>
    <t>ENC</t>
  </si>
  <si>
    <t>ECOLE NATIONALE DES CHARTES</t>
  </si>
  <si>
    <t>11754402775</t>
  </si>
  <si>
    <t>19753478700043</t>
  </si>
  <si>
    <t>614968</t>
  </si>
  <si>
    <t>02 97 30 30 33</t>
  </si>
  <si>
    <t>56510 ST PIERRE QUIBERON</t>
  </si>
  <si>
    <t>LE BEG ROHU</t>
  </si>
  <si>
    <t>ENVSN</t>
  </si>
  <si>
    <t>ECOLE NATIONALE DE VOILE ET DES SPORTS NAUTIQUES</t>
  </si>
  <si>
    <t>5356P005556</t>
  </si>
  <si>
    <t>19560085300012</t>
  </si>
  <si>
    <t>671058</t>
  </si>
  <si>
    <t>03 83 82 04 24</t>
  </si>
  <si>
    <t>57420 FEY</t>
  </si>
  <si>
    <t>3 Rue DES MIRABELLES</t>
  </si>
  <si>
    <t>ENSAP</t>
  </si>
  <si>
    <t>ECOLE NATIONALE DE STRATEGIE ET DE L'ACTION PUBLIQUE - ENSAP</t>
  </si>
  <si>
    <t>44540346354</t>
  </si>
  <si>
    <t>81881070700021</t>
  </si>
  <si>
    <t>666956</t>
  </si>
  <si>
    <t>03 76 09 04 25</t>
  </si>
  <si>
    <t>25 Rue des frères Michelin</t>
  </si>
  <si>
    <t>ENS TROYES</t>
  </si>
  <si>
    <t>ECOLE NATIONALE DE SECURITE</t>
  </si>
  <si>
    <t>44100107610</t>
  </si>
  <si>
    <t>90373239400023</t>
  </si>
  <si>
    <t>440887</t>
  </si>
  <si>
    <t>05 62 17 40 00</t>
  </si>
  <si>
    <t>7 Avenue Edouard Belin</t>
  </si>
  <si>
    <t>ENAC TOULOUSE</t>
  </si>
  <si>
    <t>ECOLE NATIONALE DE L'AVIATION CIVILE - ENAC</t>
  </si>
  <si>
    <t>7331P001931</t>
  </si>
  <si>
    <t>19311256200015</t>
  </si>
  <si>
    <t>OF NON DATADOCKE</t>
  </si>
  <si>
    <t>441960</t>
  </si>
  <si>
    <t>05 56 00 10 10</t>
  </si>
  <si>
    <t>10 Rue des Frères Bonie</t>
  </si>
  <si>
    <t>ENM</t>
  </si>
  <si>
    <t>ECOLE NATIONALE DE LA MAGISTRATURE</t>
  </si>
  <si>
    <t>72330846833</t>
  </si>
  <si>
    <t>19332239300011</t>
  </si>
  <si>
    <t>600982</t>
  </si>
  <si>
    <t>31 Rue Verdi</t>
  </si>
  <si>
    <t>ENCG</t>
  </si>
  <si>
    <t>ECOLE NATIONALE DE COMPTABILITE ET GESTION</t>
  </si>
  <si>
    <t>93060952506</t>
  </si>
  <si>
    <t>53025968800055</t>
  </si>
  <si>
    <t>602723</t>
  </si>
  <si>
    <t>440 Avenue MICHEL SERRES</t>
  </si>
  <si>
    <t>ENAP</t>
  </si>
  <si>
    <t>ECOLE NATIONALE D ADMINISTRATION PENITENTIAIRE</t>
  </si>
  <si>
    <t>75470140047</t>
  </si>
  <si>
    <t>18009219900017</t>
  </si>
  <si>
    <t>621584</t>
  </si>
  <si>
    <t>02 51 70 26 54</t>
  </si>
  <si>
    <t>15 Rue DE L'ATLANTIQUE</t>
  </si>
  <si>
    <t>ENSC 44</t>
  </si>
  <si>
    <t>ECOLE NANTAISE DE SOPHROLOGIE CAYCEDIENNE</t>
  </si>
  <si>
    <t>52440904344</t>
  </si>
  <si>
    <t>83871874000015</t>
  </si>
  <si>
    <t>685434</t>
  </si>
  <si>
    <t>04 22 32 87 20</t>
  </si>
  <si>
    <t>6 Rue JEAN DAUMAS</t>
  </si>
  <si>
    <t>EMCA</t>
  </si>
  <si>
    <t>ECOLE MODE COTE D'AZUR - EMCA</t>
  </si>
  <si>
    <t>93061122906</t>
  </si>
  <si>
    <t>92841783100015</t>
  </si>
  <si>
    <t>446397</t>
  </si>
  <si>
    <t>04 37 43 14 14</t>
  </si>
  <si>
    <t>20 Rue VALENTIN HAUY</t>
  </si>
  <si>
    <t>ECOLE MASSO KINESITHERAPIE DES PEP 69 VILLEURBANNE</t>
  </si>
  <si>
    <t>ECOLE MASSO KINESITHERAPIE DES PUPILLES ENSEIGNEMENT PUBLIC RHONE</t>
  </si>
  <si>
    <t>77990467100103</t>
  </si>
  <si>
    <t>616023</t>
  </si>
  <si>
    <t>06 03 29 11 75</t>
  </si>
  <si>
    <t>116 Boulevard Camille Flammarion</t>
  </si>
  <si>
    <t>ECOLE MANUPUNCTURE SUD PROVENCE</t>
  </si>
  <si>
    <t>93131769613</t>
  </si>
  <si>
    <t>85069917400015</t>
  </si>
  <si>
    <t>477114</t>
  </si>
  <si>
    <t>0299348676</t>
  </si>
  <si>
    <t>CS 63919</t>
  </si>
  <si>
    <t>8 Rue Jules Maillard de la Gournerie</t>
  </si>
  <si>
    <t>EMC2</t>
  </si>
  <si>
    <t>ECOLE MAITRE CREPIER ET CUISINIER</t>
  </si>
  <si>
    <t>53350753335</t>
  </si>
  <si>
    <t>43226640100046</t>
  </si>
  <si>
    <t>464533</t>
  </si>
  <si>
    <t>04 78 30 84 35</t>
  </si>
  <si>
    <t>13 Rue ALSACE LORRAINE</t>
  </si>
  <si>
    <t>ELPM</t>
  </si>
  <si>
    <t>ECOLE LYONNAISE DE PLANTES MEDICINALES ET DES SAVOIRS NATURELS</t>
  </si>
  <si>
    <t>82691035969</t>
  </si>
  <si>
    <t>50792207800013</t>
  </si>
  <si>
    <t>34587</t>
  </si>
  <si>
    <t>01 30 81 40 81</t>
  </si>
  <si>
    <t>40 Rue PIERRE CURIE</t>
  </si>
  <si>
    <t>LENOTRE PLAISIR</t>
  </si>
  <si>
    <t>ECOLE LENOTRE</t>
  </si>
  <si>
    <t>11750018978</t>
  </si>
  <si>
    <t>66205454300043</t>
  </si>
  <si>
    <t>583250</t>
  </si>
  <si>
    <t>1 450 372 4669</t>
  </si>
  <si>
    <t>CANADA - GRANBY</t>
  </si>
  <si>
    <t>164 Rue COWIE</t>
  </si>
  <si>
    <t>ECOLE LE JET D'ANCRE</t>
  </si>
  <si>
    <t>647792</t>
  </si>
  <si>
    <t>09 52 20 46 03</t>
  </si>
  <si>
    <t>40 Rue ROMAINE</t>
  </si>
  <si>
    <t>ECOLE LA FONTAINE</t>
  </si>
  <si>
    <t>ECOLE LA FONTAINE ECOLE DE DESIGN</t>
  </si>
  <si>
    <t>84030375903</t>
  </si>
  <si>
    <t>88059122700017</t>
  </si>
  <si>
    <t>204456</t>
  </si>
  <si>
    <t>01 39 46 58 67</t>
  </si>
  <si>
    <t>ECOLE JEANNE BLUM</t>
  </si>
  <si>
    <t>11780275478</t>
  </si>
  <si>
    <t>30179098600022</t>
  </si>
  <si>
    <t>671060</t>
  </si>
  <si>
    <t>15 Rue DES MAGASINS</t>
  </si>
  <si>
    <t>ECOTEC STRASBOURG</t>
  </si>
  <si>
    <t>ECOLE INTERNATIONALE TUNON - ECOTEC</t>
  </si>
  <si>
    <t>33830238300322</t>
  </si>
  <si>
    <t>445769</t>
  </si>
  <si>
    <t>06 65 04 70 69</t>
  </si>
  <si>
    <t>22 Rue De Hirigogne</t>
  </si>
  <si>
    <t>EIRPP</t>
  </si>
  <si>
    <t>ECOLE INTERNATIONALE REEDUCTION PLANCHER PELVIEN</t>
  </si>
  <si>
    <t>75640440264</t>
  </si>
  <si>
    <t>53940700700035</t>
  </si>
  <si>
    <t>431760</t>
  </si>
  <si>
    <t>01 42 88 71 67</t>
  </si>
  <si>
    <t>52 Rue Laffite</t>
  </si>
  <si>
    <t>ECOLE INTERNATIONALE DU SPA</t>
  </si>
  <si>
    <t>11754590175</t>
  </si>
  <si>
    <t>48145730700066</t>
  </si>
  <si>
    <t>630378</t>
  </si>
  <si>
    <t>06 78 97 73 16</t>
  </si>
  <si>
    <t>3 bis Villa JEAN-BAPTISTE LUQUET</t>
  </si>
  <si>
    <t>ECOLE INTERNATIONALE DU SAVOIR FAIRE FRANCAIS</t>
  </si>
  <si>
    <t>11755425575</t>
  </si>
  <si>
    <t>81137137600013</t>
  </si>
  <si>
    <t>394993</t>
  </si>
  <si>
    <t>05367</t>
  </si>
  <si>
    <t>06 12 38 51 17</t>
  </si>
  <si>
    <t>31280 DREMIL LAFAGE</t>
  </si>
  <si>
    <t>28 Route DE CASTRES</t>
  </si>
  <si>
    <t>EIBE</t>
  </si>
  <si>
    <t>ECOLE INTERNATIONALE DU BIEN ETRE</t>
  </si>
  <si>
    <t>73310524831</t>
  </si>
  <si>
    <t>50805431900019</t>
  </si>
  <si>
    <t>566032</t>
  </si>
  <si>
    <t>09 71 22 35 21</t>
  </si>
  <si>
    <t>La Gravette De Poudeous</t>
  </si>
  <si>
    <t>EIR</t>
  </si>
  <si>
    <t>ECOLE INTERNATIONALE DE REFLEXOTHERAPIE</t>
  </si>
  <si>
    <t>76810173981</t>
  </si>
  <si>
    <t>80801670300031</t>
  </si>
  <si>
    <t>623258</t>
  </si>
  <si>
    <t>06 90 83 25 41</t>
  </si>
  <si>
    <t>Dampierre</t>
  </si>
  <si>
    <t>3 Lotissement PRE MARIN</t>
  </si>
  <si>
    <t>EIPRK</t>
  </si>
  <si>
    <t>ECOLE INTERNATIONALE DE POSTGRADE ET RECHERCHE EN KINESITHERAPIE</t>
  </si>
  <si>
    <t>01973200397</t>
  </si>
  <si>
    <t>84971238500012</t>
  </si>
  <si>
    <t>666269</t>
  </si>
  <si>
    <t>9 Avenue de Paris</t>
  </si>
  <si>
    <t>EIMP VINCENNES</t>
  </si>
  <si>
    <t>ECOLE INTERNATIONALE DE MANAGEMENT DE PARIS</t>
  </si>
  <si>
    <t>11930560493</t>
  </si>
  <si>
    <t>49386208000063</t>
  </si>
  <si>
    <t>518104</t>
  </si>
  <si>
    <t>01 49 98 11 11</t>
  </si>
  <si>
    <t>50 Avenue DU PRESIDENT WILSON</t>
  </si>
  <si>
    <t>EICAR</t>
  </si>
  <si>
    <t>ECOLE INTERNATIONALE DE CREATION AUDIOVISUELLE ET DE REALISATION</t>
  </si>
  <si>
    <t>11930536493</t>
  </si>
  <si>
    <t>40278987900044</t>
  </si>
  <si>
    <t>543305</t>
  </si>
  <si>
    <t>01 42 36 70 15</t>
  </si>
  <si>
    <t>45 Rue DE MONTREUIL</t>
  </si>
  <si>
    <t>EIC PARIS</t>
  </si>
  <si>
    <t>ECOLE INTERNATIONALE DE COIFFURE</t>
  </si>
  <si>
    <t>11751499275</t>
  </si>
  <si>
    <t>81152204400015</t>
  </si>
  <si>
    <t>465409</t>
  </si>
  <si>
    <t>04200 NOYERS SUR JABRON</t>
  </si>
  <si>
    <t>Saint Martin</t>
  </si>
  <si>
    <t>EIDB - ECOLE INTERNATIONALE DE BOULANGERIE</t>
  </si>
  <si>
    <t>ECOLE INTERNATIONALE DE BOULANGERIE</t>
  </si>
  <si>
    <t>93040071104</t>
  </si>
  <si>
    <t>53023438400010</t>
  </si>
  <si>
    <t>542398</t>
  </si>
  <si>
    <t>0134837701</t>
  </si>
  <si>
    <t>5-7 Rue PIERRE ET MARIE CURIE</t>
  </si>
  <si>
    <t>IFSI RAMBOUILLET</t>
  </si>
  <si>
    <t>ECOLE INSTIT PARAMEDICAUX SAGES-FEMMES</t>
  </si>
  <si>
    <t>11788283278</t>
  </si>
  <si>
    <t>26780007600056</t>
  </si>
  <si>
    <t>230844</t>
  </si>
  <si>
    <t>02347</t>
  </si>
  <si>
    <t>0320160368</t>
  </si>
  <si>
    <t>351 Rue Ambroise Paré</t>
  </si>
  <si>
    <t>EISA</t>
  </si>
  <si>
    <t>ECOLE INFIRMIERS HOPITAL SAINT ANTOINE</t>
  </si>
  <si>
    <t>31590224859</t>
  </si>
  <si>
    <t>38068006600020</t>
  </si>
  <si>
    <t>545168</t>
  </si>
  <si>
    <t>04 73 75 19 20</t>
  </si>
  <si>
    <t>IFSI CFPS CLERMONT FERRAND</t>
  </si>
  <si>
    <t>ECOLE INFIRMIERES DU CENTRE DE FORMATION DES PROFESSIONNELS DE SANTE</t>
  </si>
  <si>
    <t>545156</t>
  </si>
  <si>
    <t>0473751348</t>
  </si>
  <si>
    <t>1 Boulevard Winston Churchill</t>
  </si>
  <si>
    <t>EIBO CFPS CLERMONT FERRAND</t>
  </si>
  <si>
    <t>ECOLE INFIRMIERES BLOC OPERATOIRE DU CENTRE DE FORMATION DES PROFESSIONNELS DE SANTE</t>
  </si>
  <si>
    <t>686992</t>
  </si>
  <si>
    <t>05 54 54 61 82</t>
  </si>
  <si>
    <t>5 Allée de Tourny</t>
  </si>
  <si>
    <t>ECOLE HOME</t>
  </si>
  <si>
    <t>75331686933</t>
  </si>
  <si>
    <t>93028716400014</t>
  </si>
  <si>
    <t>674424</t>
  </si>
  <si>
    <t>07 80 91 08 58</t>
  </si>
  <si>
    <t>3 Route De La Revolte</t>
  </si>
  <si>
    <t>ECOLE GUSTAVE ST DENIS</t>
  </si>
  <si>
    <t>ECOLE GUSTAVE</t>
  </si>
  <si>
    <t>11922487092</t>
  </si>
  <si>
    <t>90762416700025</t>
  </si>
  <si>
    <t>624287</t>
  </si>
  <si>
    <t>03 88 32 76 10</t>
  </si>
  <si>
    <t>8 Rue DE LONDRE</t>
  </si>
  <si>
    <t>ECOLE GRANDJEAN STRASBOURG</t>
  </si>
  <si>
    <t>42670012567</t>
  </si>
  <si>
    <t>33476736500045</t>
  </si>
  <si>
    <t>430419</t>
  </si>
  <si>
    <t>01 40 60 16 20</t>
  </si>
  <si>
    <t>304-306 Rue Lecourbe</t>
  </si>
  <si>
    <t>ECOLE BELLOUET CONSEIL</t>
  </si>
  <si>
    <t>ECOLE GASTRONOMIQUE BELLOUET CONSEIL</t>
  </si>
  <si>
    <t>11753768575</t>
  </si>
  <si>
    <t>35389658200023</t>
  </si>
  <si>
    <t>242731</t>
  </si>
  <si>
    <t>10 Rue MADAME</t>
  </si>
  <si>
    <t>ECOLE FREUDIENNE</t>
  </si>
  <si>
    <t>11753343775</t>
  </si>
  <si>
    <t>32881303500032</t>
  </si>
  <si>
    <t>521929</t>
  </si>
  <si>
    <t>11 bis Rue DE MILAN</t>
  </si>
  <si>
    <t>EFHT</t>
  </si>
  <si>
    <t>ECOLE FRANCAISE HOTESSE ET DE TOURISME</t>
  </si>
  <si>
    <t>11750022175</t>
  </si>
  <si>
    <t>48336413900012</t>
  </si>
  <si>
    <t>574211</t>
  </si>
  <si>
    <t>04 97 19 03 35</t>
  </si>
  <si>
    <t>14 Rue COLONEL GUIDE</t>
  </si>
  <si>
    <t>EFB</t>
  </si>
  <si>
    <t>ECOLE FRANCAISE DU BATIMENT</t>
  </si>
  <si>
    <t>93060770106</t>
  </si>
  <si>
    <t>81413771700017</t>
  </si>
  <si>
    <t>616503</t>
  </si>
  <si>
    <t>69490 VINDRY SUR TURDINE</t>
  </si>
  <si>
    <t>5 Rue louis Pasteur</t>
  </si>
  <si>
    <t>EFO</t>
  </si>
  <si>
    <t>ECOLE FRANCAISE D'ORTHOPEDAGOGIE</t>
  </si>
  <si>
    <t>84691672469</t>
  </si>
  <si>
    <t>85256756900011</t>
  </si>
  <si>
    <t>612870</t>
  </si>
  <si>
    <t>0972500030</t>
  </si>
  <si>
    <t>5 bis Rue François Croizier</t>
  </si>
  <si>
    <t>EFCAM</t>
  </si>
  <si>
    <t>ECOLE FRANCAISE DES METIERS DU CINEMA DE L'AUDIOVISUEL ET DE LA MUSIQUE</t>
  </si>
  <si>
    <t>84630483463</t>
  </si>
  <si>
    <t>83005060500021</t>
  </si>
  <si>
    <t>581604</t>
  </si>
  <si>
    <t>06 10 25 07 56</t>
  </si>
  <si>
    <t>RESIDENCE DONATELLO BATIMENT D</t>
  </si>
  <si>
    <t>4 Allée DU NIGER</t>
  </si>
  <si>
    <t>EFYMP</t>
  </si>
  <si>
    <t>ECOLE FRANCAISE DE YOGA MIDI PYRENEES</t>
  </si>
  <si>
    <t>73310603631</t>
  </si>
  <si>
    <t>48053236500016</t>
  </si>
  <si>
    <t>547037</t>
  </si>
  <si>
    <t>0241397226</t>
  </si>
  <si>
    <t>96 Rue Saint Symphorien</t>
  </si>
  <si>
    <t>EFYO</t>
  </si>
  <si>
    <t>ECOLE FRANCAISE DE YOGA L'OUEST</t>
  </si>
  <si>
    <t>54790095479</t>
  </si>
  <si>
    <t>38043252600032</t>
  </si>
  <si>
    <t>613502</t>
  </si>
  <si>
    <t>06 98 32 11 26</t>
  </si>
  <si>
    <t>35 Rue SAINT JOSEPH</t>
  </si>
  <si>
    <t>EFY LILLE</t>
  </si>
  <si>
    <t>ECOLE FRANCAISE DE YOGA DE LILLE</t>
  </si>
  <si>
    <t>31590659359</t>
  </si>
  <si>
    <t>48526129100044</t>
  </si>
  <si>
    <t>929</t>
  </si>
  <si>
    <t>01 42 78 03 05</t>
  </si>
  <si>
    <t>3 Rue AUBRIOT</t>
  </si>
  <si>
    <t>EFY</t>
  </si>
  <si>
    <t>ECOLE FRANCAISE DE YOGA</t>
  </si>
  <si>
    <t>11750180775</t>
  </si>
  <si>
    <t>30932056200015</t>
  </si>
  <si>
    <t>445642</t>
  </si>
  <si>
    <t>0677016872</t>
  </si>
  <si>
    <t>6 Impasse Du Beal</t>
  </si>
  <si>
    <t>ECOLE FRANCAISE DE WATSU</t>
  </si>
  <si>
    <t>84691623269</t>
  </si>
  <si>
    <t>53925713900029</t>
  </si>
  <si>
    <t>600210</t>
  </si>
  <si>
    <t>04 67 52 53 00</t>
  </si>
  <si>
    <t>5 Rue Castilhon</t>
  </si>
  <si>
    <t>ECOLE FRANÇAISE DE SOPHROLOGIE MONTPELLIER</t>
  </si>
  <si>
    <t>ECOLE FRANÇAISE DE SOPHROLOGIE</t>
  </si>
  <si>
    <t>76341013034</t>
  </si>
  <si>
    <t>84500365600012</t>
  </si>
  <si>
    <t>555447</t>
  </si>
  <si>
    <t>06 04 16 14 36</t>
  </si>
  <si>
    <t>23 Rue de Montchapet</t>
  </si>
  <si>
    <t>ECOLE FRANCAISE DE MASSAGE</t>
  </si>
  <si>
    <t>26210209521</t>
  </si>
  <si>
    <t>53490060000022</t>
  </si>
  <si>
    <t>649831</t>
  </si>
  <si>
    <t>09 54 65 72 34</t>
  </si>
  <si>
    <t>Centre commercial vignelongue</t>
  </si>
  <si>
    <t>948 Route des anciens combattants d'Indochine</t>
  </si>
  <si>
    <t>EFTH</t>
  </si>
  <si>
    <t>ECOLE FRANCAISE DE LA THERAPIE SOUS HYPNOSE</t>
  </si>
  <si>
    <t>93830626383</t>
  </si>
  <si>
    <t>88960910300011</t>
  </si>
  <si>
    <t>626582</t>
  </si>
  <si>
    <t>0749240189</t>
  </si>
  <si>
    <t>8 Rue des Minimes</t>
  </si>
  <si>
    <t>ECOLE FRANCAISE DE DECOR</t>
  </si>
  <si>
    <t>72330956233</t>
  </si>
  <si>
    <t>80295159000057</t>
  </si>
  <si>
    <t>524438</t>
  </si>
  <si>
    <t>01 76 41 13 15</t>
  </si>
  <si>
    <t>277 Rue SAINT HONORE</t>
  </si>
  <si>
    <t>ECOLE FRANCAISE PARIS</t>
  </si>
  <si>
    <t>ECOLE FRANCAISE</t>
  </si>
  <si>
    <t>649491</t>
  </si>
  <si>
    <t>38 Rue ANATOLE FRANCE</t>
  </si>
  <si>
    <t>ECOLE FRANCAISE LEVALLOIS PERRET</t>
  </si>
  <si>
    <t>472610</t>
  </si>
  <si>
    <t>04 72 73 06 13</t>
  </si>
  <si>
    <t>181-203 Avenue JEAN JAURES</t>
  </si>
  <si>
    <t>ECEMA</t>
  </si>
  <si>
    <t>ECOLE EUROPEENNE MANAGEMENT ALTERNANCE</t>
  </si>
  <si>
    <t>82691188769</t>
  </si>
  <si>
    <t>53835166900014</t>
  </si>
  <si>
    <t>601901</t>
  </si>
  <si>
    <t>01 53 75 37 27</t>
  </si>
  <si>
    <t>25 Rue ALPHONSE DE NEUVILLE</t>
  </si>
  <si>
    <t>EEPA</t>
  </si>
  <si>
    <t>ECOLE EUROPEENNE DES PHILOSOPHES ET PSYCHOTHERAPIE APPLIQUEES - EEPA</t>
  </si>
  <si>
    <t>11753884275</t>
  </si>
  <si>
    <t>45172942000021</t>
  </si>
  <si>
    <t>506461</t>
  </si>
  <si>
    <t>05 63 33 23 76</t>
  </si>
  <si>
    <t>30 COTE DE L ABATTOIR</t>
  </si>
  <si>
    <t>EEAM</t>
  </si>
  <si>
    <t>ECOLE EUROPEENNE DE L'ART ET DES MATIERES</t>
  </si>
  <si>
    <t>73810067781</t>
  </si>
  <si>
    <t>45141681200027</t>
  </si>
  <si>
    <t>682354</t>
  </si>
  <si>
    <t>05 61 97 69 89</t>
  </si>
  <si>
    <t>31430 ST ELIX LE CHATEAU</t>
  </si>
  <si>
    <t>7 Rue DE LA CARRERRASSE</t>
  </si>
  <si>
    <t>EFAC</t>
  </si>
  <si>
    <t>ECOLE ET FORMATION POUR L'APPRENTISSAGE DE LA CONDUITE - EFAC</t>
  </si>
  <si>
    <t>76310954431</t>
  </si>
  <si>
    <t>82325769600018</t>
  </si>
  <si>
    <t>576694</t>
  </si>
  <si>
    <t>01 34 30 00 30</t>
  </si>
  <si>
    <t>4 Chemin des Ecoliers</t>
  </si>
  <si>
    <t>ECOLE ET FAMILLE</t>
  </si>
  <si>
    <t>ECOLE ET FAMILLE ASSOCIATION</t>
  </si>
  <si>
    <t>11950357295</t>
  </si>
  <si>
    <t>43449671700019</t>
  </si>
  <si>
    <t>482080</t>
  </si>
  <si>
    <t>01 48 89 71 71</t>
  </si>
  <si>
    <t>16 Rue ALSACE LORRAINE</t>
  </si>
  <si>
    <t>ECOLE ESPACE BEAUTE TALGO</t>
  </si>
  <si>
    <t>11940189494</t>
  </si>
  <si>
    <t>35169722200013</t>
  </si>
  <si>
    <t>39391</t>
  </si>
  <si>
    <t>0383953628</t>
  </si>
  <si>
    <t>3 Rue Du Mouzon</t>
  </si>
  <si>
    <t>EESC 54</t>
  </si>
  <si>
    <t>ECOLE ENSEIGNEMENT SUPERIEUR CONSULAIRE 54</t>
  </si>
  <si>
    <t>44540373054</t>
  </si>
  <si>
    <t>84458985300010</t>
  </si>
  <si>
    <t>428462</t>
  </si>
  <si>
    <t>04 72 12 01 01</t>
  </si>
  <si>
    <t>ECOLE EMILE COHL</t>
  </si>
  <si>
    <t>82690823969</t>
  </si>
  <si>
    <t>32968093800035</t>
  </si>
  <si>
    <t>635625</t>
  </si>
  <si>
    <t>01 30 75 69 31</t>
  </si>
  <si>
    <t>13 Boulevard de l'Hautil</t>
  </si>
  <si>
    <t>EPMI</t>
  </si>
  <si>
    <t>ECOLE ELEC PROD METHODES INDUSTRIELLES</t>
  </si>
  <si>
    <t>11950725795</t>
  </si>
  <si>
    <t>38896452000018</t>
  </si>
  <si>
    <t>477461</t>
  </si>
  <si>
    <t>01 43 41 33 94</t>
  </si>
  <si>
    <t>48 Rue BARON LE ROY</t>
  </si>
  <si>
    <t>ECOLE DU VIN DE FRANCE PARIS 12</t>
  </si>
  <si>
    <t>11754082575</t>
  </si>
  <si>
    <t>34075152800050</t>
  </si>
  <si>
    <t>467285</t>
  </si>
  <si>
    <t>01552</t>
  </si>
  <si>
    <t>01 40 51 47 82</t>
  </si>
  <si>
    <t>1 Place ALPHONSE LAVERAN</t>
  </si>
  <si>
    <t>EVDG</t>
  </si>
  <si>
    <t>ECOLE DU VAL DE GRACE</t>
  </si>
  <si>
    <t>15100002300086</t>
  </si>
  <si>
    <t>601147</t>
  </si>
  <si>
    <t>01 75 62 00 00</t>
  </si>
  <si>
    <t>bâtiment 270</t>
  </si>
  <si>
    <t>45 Avenue Victor Hugo</t>
  </si>
  <si>
    <t>ERU</t>
  </si>
  <si>
    <t>ECOLE DU RENOUVELLEMENT URBAIN INSTITUT DE FORMATION DE LA MAITRISE D'OUVRAGE DE LA VILLE</t>
  </si>
  <si>
    <t>11930641793</t>
  </si>
  <si>
    <t>33153213500042</t>
  </si>
  <si>
    <t>546288</t>
  </si>
  <si>
    <t>01 55 35 18 00</t>
  </si>
  <si>
    <t>PORTE JAUJARD</t>
  </si>
  <si>
    <t>Place DU CARROUSEL</t>
  </si>
  <si>
    <t>ECOLE DU LOUVRE</t>
  </si>
  <si>
    <t>ECOLE DU LOUVRE PALAIS DU LOUVRE</t>
  </si>
  <si>
    <t>11756726975</t>
  </si>
  <si>
    <t>19754687200015</t>
  </si>
  <si>
    <t>639643</t>
  </si>
  <si>
    <t>5 Place DES COUREAULEURS</t>
  </si>
  <si>
    <t>ECOLE DU KOBIDO</t>
  </si>
  <si>
    <t>75170253917</t>
  </si>
  <si>
    <t>89266278400024</t>
  </si>
  <si>
    <t>678442</t>
  </si>
  <si>
    <t>06 72 90 98 66</t>
  </si>
  <si>
    <t>59145 SASSEGNIES</t>
  </si>
  <si>
    <t>345 Route DE BERLAIMONT</t>
  </si>
  <si>
    <t>ECOLE DU DOS DE SAMBRE AVESNOIS</t>
  </si>
  <si>
    <t>31590897959</t>
  </si>
  <si>
    <t>53775370900014</t>
  </si>
  <si>
    <t>530815</t>
  </si>
  <si>
    <t>0549888815</t>
  </si>
  <si>
    <t>9 Boulevard DU GRAND CERF</t>
  </si>
  <si>
    <t>03/11/2015</t>
  </si>
  <si>
    <t>ECOA</t>
  </si>
  <si>
    <t>ECOLE DU CENTRE OUEST DES AVOCATS</t>
  </si>
  <si>
    <t>5486P003286</t>
  </si>
  <si>
    <t>48202767900018</t>
  </si>
  <si>
    <t>453079</t>
  </si>
  <si>
    <t>01 53 66 14 00</t>
  </si>
  <si>
    <t>Bois De Vincennes</t>
  </si>
  <si>
    <t>Route DE LA FERME</t>
  </si>
  <si>
    <t>12/12/2012</t>
  </si>
  <si>
    <t>ECOLE DU BREUIL</t>
  </si>
  <si>
    <t>11755850975</t>
  </si>
  <si>
    <t>20008180000019</t>
  </si>
  <si>
    <t>514196</t>
  </si>
  <si>
    <t>0223404564</t>
  </si>
  <si>
    <t>18 Rue DE LA FREBARDIERE</t>
  </si>
  <si>
    <t>EOA</t>
  </si>
  <si>
    <t>ECOLE D'OSTEOPATHIE ANIMALE</t>
  </si>
  <si>
    <t>53350750835</t>
  </si>
  <si>
    <t>44432511200035</t>
  </si>
  <si>
    <t>624585</t>
  </si>
  <si>
    <t>03 20 49 05 05</t>
  </si>
  <si>
    <t>BATIMENT EKLA BUSINESS - CS30044</t>
  </si>
  <si>
    <t>78 Rue DE LA CHAUDE RIVIERE</t>
  </si>
  <si>
    <t>ECOLE D'OPTIQUE 3.0</t>
  </si>
  <si>
    <t>ECOLE D'OPTIQUE 3.0 - ECOLE D'OPTIQUE LUNETTERIE DE LILLE</t>
  </si>
  <si>
    <t>32591003559</t>
  </si>
  <si>
    <t>85359997500028</t>
  </si>
  <si>
    <t>684351</t>
  </si>
  <si>
    <t>02 99 17 70 94</t>
  </si>
  <si>
    <t>133 Rue De La Foret</t>
  </si>
  <si>
    <t>ECOLE D'INFIRMIERES DU CH DE FOUGERES</t>
  </si>
  <si>
    <t>ECOLE D'INFIRMIERES DU CENTRE HOSPITALIER DE FOUGERES</t>
  </si>
  <si>
    <t>5335P014935</t>
  </si>
  <si>
    <t>26350008400029</t>
  </si>
  <si>
    <t>537044</t>
  </si>
  <si>
    <t>03 80 71 14 00</t>
  </si>
  <si>
    <t>10 Rue du tire pesseau</t>
  </si>
  <si>
    <t>ECOLE PRIVEE FUTURA</t>
  </si>
  <si>
    <t>ECOLE D'ESTHETIQUE FUTURA VERONIQUE ZEROUAL</t>
  </si>
  <si>
    <t>26210109721</t>
  </si>
  <si>
    <t>33402714100038</t>
  </si>
  <si>
    <t>609730</t>
  </si>
  <si>
    <t>01 88 32 55 15</t>
  </si>
  <si>
    <t>7-11 Avenue DES CHASSEURS</t>
  </si>
  <si>
    <t>EDTA SORNAS</t>
  </si>
  <si>
    <t>ECOLE DESSIN TECHNIQUE ARTISTIQUE SORNAS - EDTA</t>
  </si>
  <si>
    <t>11752154875</t>
  </si>
  <si>
    <t>33039528600033</t>
  </si>
  <si>
    <t>667389</t>
  </si>
  <si>
    <t>07 86 36 06 41</t>
  </si>
  <si>
    <t>CS 30030</t>
  </si>
  <si>
    <t>ECOLE DES VINS DU LANGUEDOC</t>
  </si>
  <si>
    <t>76341161334</t>
  </si>
  <si>
    <t>90533538600017</t>
  </si>
  <si>
    <t>535205</t>
  </si>
  <si>
    <t>03 80 26 35 10</t>
  </si>
  <si>
    <t>6 Rue du 16ème Chasseurs</t>
  </si>
  <si>
    <t>ECOLE DES VINS DE BOURGOGNE</t>
  </si>
  <si>
    <t>26210204421</t>
  </si>
  <si>
    <t>44029266200028</t>
  </si>
  <si>
    <t>542088</t>
  </si>
  <si>
    <t>02 33 80 44 60</t>
  </si>
  <si>
    <t>72610 ST PATERNE LE CHEVAIN</t>
  </si>
  <si>
    <t>Plaine Saint Gilles</t>
  </si>
  <si>
    <t>ETPN FC</t>
  </si>
  <si>
    <t>ECOLE DES TRAVAUX PUBLICS DE NORMANDIE INSTITUT JEAN FRERET FORMATION CONTINUE</t>
  </si>
  <si>
    <t>52720103072</t>
  </si>
  <si>
    <t>43519221600016</t>
  </si>
  <si>
    <t>437670</t>
  </si>
  <si>
    <t>Plaine St Gilles</t>
  </si>
  <si>
    <t>ETPN JEAN FRERET</t>
  </si>
  <si>
    <t>ECOLE DES TRAVAUX PUBLICS DE NORMANDIE INSTITUT JEAN FRERET APPRENTISSAGE</t>
  </si>
  <si>
    <t>25610038461</t>
  </si>
  <si>
    <t>40141754800039</t>
  </si>
  <si>
    <t>638857</t>
  </si>
  <si>
    <t>04 74 17 33 65</t>
  </si>
  <si>
    <t>52 Grande rue</t>
  </si>
  <si>
    <t>EDPP</t>
  </si>
  <si>
    <t>ECOLE DES PROFESSIONNELS DE LA PERINATALITE</t>
  </si>
  <si>
    <t>84010243001</t>
  </si>
  <si>
    <t>90125449000013</t>
  </si>
  <si>
    <t>662896</t>
  </si>
  <si>
    <t>03 26 88 71 77</t>
  </si>
  <si>
    <t>21/23 Rue DE COURCELLES</t>
  </si>
  <si>
    <t>ECOLE DES PME</t>
  </si>
  <si>
    <t>21510175151</t>
  </si>
  <si>
    <t>81415254200019</t>
  </si>
  <si>
    <t>540961</t>
  </si>
  <si>
    <t>0164708961</t>
  </si>
  <si>
    <t>77940 MONTMACHOUX</t>
  </si>
  <si>
    <t>3 Rue DE LA BAVETTE</t>
  </si>
  <si>
    <t>ECOLE DES PLANTES</t>
  </si>
  <si>
    <t>11770523177</t>
  </si>
  <si>
    <t>35261368100043</t>
  </si>
  <si>
    <t>124461</t>
  </si>
  <si>
    <t>04 91 33 09 30</t>
  </si>
  <si>
    <t>48 Rue Raphael</t>
  </si>
  <si>
    <t>EPE MARSEILLE</t>
  </si>
  <si>
    <t>ECOLE DES PARENTS ET EDUCATEURS BOUCHES DU RHONE MARSEILLE</t>
  </si>
  <si>
    <t>93130006413</t>
  </si>
  <si>
    <t>31321021300051</t>
  </si>
  <si>
    <t>467029</t>
  </si>
  <si>
    <t>01 44 93 44 88</t>
  </si>
  <si>
    <t>5 Impasse BON SECOURS</t>
  </si>
  <si>
    <t>EPE IDF</t>
  </si>
  <si>
    <t>ECOLE DES PARENTS ET DES EDUCATEURS ILE DE FRANCE</t>
  </si>
  <si>
    <t>11750041475</t>
  </si>
  <si>
    <t>78471870200037</t>
  </si>
  <si>
    <t>590976</t>
  </si>
  <si>
    <t>09 81 22 99 23</t>
  </si>
  <si>
    <t>8 Rue VICTOR MANCHE</t>
  </si>
  <si>
    <t>EPE 45 - EPEO</t>
  </si>
  <si>
    <t>ECOLE DES PARENTS ET DES EDUCATEURS DU LOIRET</t>
  </si>
  <si>
    <t>24450283445</t>
  </si>
  <si>
    <t>49892870400010</t>
  </si>
  <si>
    <t>320456</t>
  </si>
  <si>
    <t>04 66 29 46 27</t>
  </si>
  <si>
    <t>27 Rue DE SAINT GILLES</t>
  </si>
  <si>
    <t>ECOLE DES PARENTS ET DES EDUCATEURS DU GARD</t>
  </si>
  <si>
    <t>91300205030</t>
  </si>
  <si>
    <t>38910975200029</t>
  </si>
  <si>
    <t>80287</t>
  </si>
  <si>
    <t>03 87 69 04 87</t>
  </si>
  <si>
    <t>1 Rue DE COETLOSQUET</t>
  </si>
  <si>
    <t>EPE METZ</t>
  </si>
  <si>
    <t>ECOLE DES PARENTS ET DES EDUCATEURS DE MOSELLE</t>
  </si>
  <si>
    <t>41570007557</t>
  </si>
  <si>
    <t>78000532800015</t>
  </si>
  <si>
    <t>209478</t>
  </si>
  <si>
    <t>04 67 03 43 58</t>
  </si>
  <si>
    <t>EPE 34</t>
  </si>
  <si>
    <t>ECOLE DES PARENTS ET DES EDUCATEURS DE L'HERAULT</t>
  </si>
  <si>
    <t>91340714034</t>
  </si>
  <si>
    <t>39528049800043</t>
  </si>
  <si>
    <t>385396</t>
  </si>
  <si>
    <t>04 77 92 67 48</t>
  </si>
  <si>
    <t>15 Rue Leon Lamaiziere</t>
  </si>
  <si>
    <t>EPE 42 ST ETIENNE</t>
  </si>
  <si>
    <t>ECOLE DES PARENTS ET DES EDUCATEURS DE LA LOIRE</t>
  </si>
  <si>
    <t>82420003142</t>
  </si>
  <si>
    <t>77637297100031</t>
  </si>
  <si>
    <t>102830</t>
  </si>
  <si>
    <t>0231388383</t>
  </si>
  <si>
    <t>15 Avenue DE CAMBRIDGE</t>
  </si>
  <si>
    <t>EPE CAEN</t>
  </si>
  <si>
    <t>ECOLE DES PARENTS ET DES EDUCATEURS</t>
  </si>
  <si>
    <t>25140016014</t>
  </si>
  <si>
    <t>32449844300054</t>
  </si>
  <si>
    <t>219277</t>
  </si>
  <si>
    <t>05 61 52 22 52</t>
  </si>
  <si>
    <t>73310027731</t>
  </si>
  <si>
    <t>32054356400050</t>
  </si>
  <si>
    <t>318917</t>
  </si>
  <si>
    <t>1 Avenue ALBERT BAUDOIN</t>
  </si>
  <si>
    <t>ECOLE DES PARENTS EDUCATEURS DU PAYS D'AIX</t>
  </si>
  <si>
    <t>93131109513</t>
  </si>
  <si>
    <t>44443133200030</t>
  </si>
  <si>
    <t>568788</t>
  </si>
  <si>
    <t>04 92 62 61 64</t>
  </si>
  <si>
    <t>Immeuble communal</t>
  </si>
  <si>
    <t>Chemin du Lac</t>
  </si>
  <si>
    <t>EMIM</t>
  </si>
  <si>
    <t>ECOLE DES MUSIQUES IMPROVISEES DE MOYENNE DURANCE</t>
  </si>
  <si>
    <t>93040087304</t>
  </si>
  <si>
    <t>53064666000015</t>
  </si>
  <si>
    <t>639953</t>
  </si>
  <si>
    <t>05 62 44 03 72</t>
  </si>
  <si>
    <t>1 bis Rue PIERRE LATECOERE</t>
  </si>
  <si>
    <t>ECOLE DES METIERS HAUTES PYRENEES DU CMAR TARBES</t>
  </si>
  <si>
    <t>ECOLE DES METIERS HAUTES PYRENEES DU CMAR DE REGION OCCITANIE</t>
  </si>
  <si>
    <t>13002793100216</t>
  </si>
  <si>
    <t>526095</t>
  </si>
  <si>
    <t>05 62 07 72 86</t>
  </si>
  <si>
    <t>PAE PONT PEYRIN</t>
  </si>
  <si>
    <t>ECOLE DES METIERS DU VELO</t>
  </si>
  <si>
    <t>73320038132</t>
  </si>
  <si>
    <t>48355542100021</t>
  </si>
  <si>
    <t>642058</t>
  </si>
  <si>
    <t>05 65 53 21 00</t>
  </si>
  <si>
    <t>Rue St Ambroise</t>
  </si>
  <si>
    <t>ECOLE DES METIERS DU LOT DU CMAR CAHORS</t>
  </si>
  <si>
    <t>ECOLE DES METIERS DU LOT DU CMAR REGION OCCITANIE</t>
  </si>
  <si>
    <t>13002793100281</t>
  </si>
  <si>
    <t>651734</t>
  </si>
  <si>
    <t>06 17 16 70 36</t>
  </si>
  <si>
    <t>3 Rue de la Concorde</t>
  </si>
  <si>
    <t>ECOLE DES METIERS DU BIEN ETRE</t>
  </si>
  <si>
    <t>24360104036</t>
  </si>
  <si>
    <t>90370464100013</t>
  </si>
  <si>
    <t>581150</t>
  </si>
  <si>
    <t>0467555488</t>
  </si>
  <si>
    <t>34830 JACOU</t>
  </si>
  <si>
    <t>2 Rue Louis Bregnet</t>
  </si>
  <si>
    <t>ECOLE DES METIERS DE LA COIFFURE JACOU</t>
  </si>
  <si>
    <t>ECOLE DES METIERS DE LA COIFFURE</t>
  </si>
  <si>
    <t>91340824634</t>
  </si>
  <si>
    <t>79993303100012</t>
  </si>
  <si>
    <t>303367</t>
  </si>
  <si>
    <t>02 62 96 95 30</t>
  </si>
  <si>
    <t>1D Chemin Velia</t>
  </si>
  <si>
    <t>EMAP</t>
  </si>
  <si>
    <t>ECOLE DES METIERS D'ACCOMPAGNEMENT DE LA PERSONNE</t>
  </si>
  <si>
    <t>98970273797</t>
  </si>
  <si>
    <t>44094454400020</t>
  </si>
  <si>
    <t>611335</t>
  </si>
  <si>
    <t>ZONE TECHNOLOGIA</t>
  </si>
  <si>
    <t>1 Rue VICTOR DOLLE</t>
  </si>
  <si>
    <t>ECOLE DES MANAGERS DE FRANCHE COMTE</t>
  </si>
  <si>
    <t>43700019970</t>
  </si>
  <si>
    <t>38078206000038</t>
  </si>
  <si>
    <t>466888</t>
  </si>
  <si>
    <t>01 41 25 79 95</t>
  </si>
  <si>
    <t>38 Rue Louis Ulbach</t>
  </si>
  <si>
    <t>16/09/2013</t>
  </si>
  <si>
    <t>ELA</t>
  </si>
  <si>
    <t>ECOLE DES LANGUES APPLIQUEES</t>
  </si>
  <si>
    <t>11921925192</t>
  </si>
  <si>
    <t>79011934100028</t>
  </si>
  <si>
    <t>1077</t>
  </si>
  <si>
    <t>02371</t>
  </si>
  <si>
    <t>02 99 02 22 00</t>
  </si>
  <si>
    <t>CS 74312</t>
  </si>
  <si>
    <t>15 Avenue DU PROFESSEUR LEON BERNARD</t>
  </si>
  <si>
    <t>EHESP RENNES</t>
  </si>
  <si>
    <t>ECOLE DES HAUTES ETUDES EN SANTE PUBLIQUE</t>
  </si>
  <si>
    <t>53350916235</t>
  </si>
  <si>
    <t>13000362700010</t>
  </si>
  <si>
    <t>550711</t>
  </si>
  <si>
    <t>02 99 67 46 67</t>
  </si>
  <si>
    <t>CONTOUR A DE ST EXUPERY</t>
  </si>
  <si>
    <t>CAMPUS DE KERLANN</t>
  </si>
  <si>
    <t>EAGO</t>
  </si>
  <si>
    <t>ECOLE DES AVOCATS DU GRAND OUEST</t>
  </si>
  <si>
    <t>53350478935</t>
  </si>
  <si>
    <t>30084865200040</t>
  </si>
  <si>
    <t>407483</t>
  </si>
  <si>
    <t>0478374974</t>
  </si>
  <si>
    <t>690003 LYON</t>
  </si>
  <si>
    <t>191 Rue Vendome</t>
  </si>
  <si>
    <t>EDARA</t>
  </si>
  <si>
    <t>ECOLE DES AVOCATS DE LA REGION RHONE ALPES</t>
  </si>
  <si>
    <t>84691490869</t>
  </si>
  <si>
    <t>30052997100057</t>
  </si>
  <si>
    <t>674667</t>
  </si>
  <si>
    <t>01 84 17 60 55</t>
  </si>
  <si>
    <t>54 Avenue Philippe Auguste</t>
  </si>
  <si>
    <t>ESAGE PARIS</t>
  </si>
  <si>
    <t>ECOLE DES ASSISTANTS ET DES RESSOURCES HUMAINES</t>
  </si>
  <si>
    <t>11755705575</t>
  </si>
  <si>
    <t>83023622000034</t>
  </si>
  <si>
    <t>530657</t>
  </si>
  <si>
    <t>03 81 81 69 94</t>
  </si>
  <si>
    <t>11 bis Rue Nicolas Bruand</t>
  </si>
  <si>
    <t>ECOLE DES ARTS ET TECHNIQUES</t>
  </si>
  <si>
    <t>43250103125</t>
  </si>
  <si>
    <t>49372586500015</t>
  </si>
  <si>
    <t>623301</t>
  </si>
  <si>
    <t>06 77 82 75 31</t>
  </si>
  <si>
    <t>21 Rue DES TROIS OBUS</t>
  </si>
  <si>
    <t>ECOLE DES ARTS DU SOUFFLE</t>
  </si>
  <si>
    <t>44080059808</t>
  </si>
  <si>
    <t>83440651400010</t>
  </si>
  <si>
    <t>503290</t>
  </si>
  <si>
    <t>01 49 54 25 25</t>
  </si>
  <si>
    <t>54 Boulevard Raspail</t>
  </si>
  <si>
    <t>EHESS</t>
  </si>
  <si>
    <t>ECOLE DES  HAUTES ETUDES EN SCIENCES SOCIALES</t>
  </si>
  <si>
    <t>1175P016975</t>
  </si>
  <si>
    <t>19753742600037</t>
  </si>
  <si>
    <t>32815</t>
  </si>
  <si>
    <t>01 41 73 91 71</t>
  </si>
  <si>
    <t>domaine départemental Adolphe Chérioux</t>
  </si>
  <si>
    <t>4 Route de Fontainebleau</t>
  </si>
  <si>
    <t>ECOLE AUXILIAIRES DE PUERICULTURE</t>
  </si>
  <si>
    <t>ECOLE DEPARTEMENTALE D'AUXILIAIRES DE PUERICULTURE</t>
  </si>
  <si>
    <t>1194P001394</t>
  </si>
  <si>
    <t>22940028801679</t>
  </si>
  <si>
    <t>494926</t>
  </si>
  <si>
    <t>05 61 23 36 26</t>
  </si>
  <si>
    <t>23 Rue GABRIEL PERI</t>
  </si>
  <si>
    <t>ECOLE DENTAIRE FRANCAISE TOULOUSE</t>
  </si>
  <si>
    <t>ECOLE DENTAIRE FRANCAISE</t>
  </si>
  <si>
    <t>73310401631</t>
  </si>
  <si>
    <t>43379682800104</t>
  </si>
  <si>
    <t>499158</t>
  </si>
  <si>
    <t>01 47 97 77 81</t>
  </si>
  <si>
    <t>18 bis Rue Leon Frot</t>
  </si>
  <si>
    <t>ECOLE DENTAIRE FRANCAISE PARIS</t>
  </si>
  <si>
    <t>43379682800120</t>
  </si>
  <si>
    <t>644080</t>
  </si>
  <si>
    <t>06 93 51 62 60</t>
  </si>
  <si>
    <t>2 Avenue LAURENT VERGES</t>
  </si>
  <si>
    <t>ECOLE DENTAIRE FRANCAISE  ST PIERRE LA REUNION</t>
  </si>
  <si>
    <t>43379682800161</t>
  </si>
  <si>
    <t>633094</t>
  </si>
  <si>
    <t>03 83 95 36 08</t>
  </si>
  <si>
    <t>3 Rue DU MOUZON</t>
  </si>
  <si>
    <t>EESC LAXOU</t>
  </si>
  <si>
    <t>ECOLE D'ENSEIGNEMENT SUPERIEUR CONSULAIRE MEURTHE ET MOSELLE - EESC</t>
  </si>
  <si>
    <t>44540389954</t>
  </si>
  <si>
    <t>88280019600017</t>
  </si>
  <si>
    <t>615511</t>
  </si>
  <si>
    <t>06 60 24 06 41</t>
  </si>
  <si>
    <t>5 bis Avenue Bascher</t>
  </si>
  <si>
    <t>EDEPHE</t>
  </si>
  <si>
    <t>ECOLE D'EMDR DE PSYCHOTERAPIE HUMANISTE EUROPEENNE</t>
  </si>
  <si>
    <t>52440868644</t>
  </si>
  <si>
    <t>85193136000024</t>
  </si>
  <si>
    <t>491494</t>
  </si>
  <si>
    <t>0494765524</t>
  </si>
  <si>
    <t>83630 AIGUINES</t>
  </si>
  <si>
    <t>MAIRIE D AIGUINES</t>
  </si>
  <si>
    <t>Allée DES TILLEULS</t>
  </si>
  <si>
    <t>ECOLE DE TOURNAGE SUR BOIS JF ESCOULEN</t>
  </si>
  <si>
    <t>ECOLE DE TOURNAGE SUR BOIS  JF ESCOULEN</t>
  </si>
  <si>
    <t>93830435083</t>
  </si>
  <si>
    <t>74983980900011</t>
  </si>
  <si>
    <t>683243</t>
  </si>
  <si>
    <t>06 33 87 34 70</t>
  </si>
  <si>
    <t>9 Boulevard DE SARRAIL</t>
  </si>
  <si>
    <t>EOMTP MONTPELLIER</t>
  </si>
  <si>
    <t>ECOLE DE TATOUAGE  - EOMTP</t>
  </si>
  <si>
    <t>76341189234</t>
  </si>
  <si>
    <t>91978529500016</t>
  </si>
  <si>
    <t>173976</t>
  </si>
  <si>
    <t>0556480340</t>
  </si>
  <si>
    <t>10 Place Pey Berland</t>
  </si>
  <si>
    <t>ISEBA</t>
  </si>
  <si>
    <t>ECOLE DE SOPHROLOGIE ET DE SOPHROTHERAPIE EXISTENTIELLE DE BORDEAUX</t>
  </si>
  <si>
    <t>72330335333</t>
  </si>
  <si>
    <t>38321687600011</t>
  </si>
  <si>
    <t>513283</t>
  </si>
  <si>
    <t>06 18 02 01 50</t>
  </si>
  <si>
    <t>6 Rue SIMON</t>
  </si>
  <si>
    <t>01/12/2015</t>
  </si>
  <si>
    <t>ESNE</t>
  </si>
  <si>
    <t>ECOLE DE SOPHROLOGIE DU NORD EST - ESNE</t>
  </si>
  <si>
    <t>44510230251</t>
  </si>
  <si>
    <t>75396815500030</t>
  </si>
  <si>
    <t>345477</t>
  </si>
  <si>
    <t>01 46 44 63 73</t>
  </si>
  <si>
    <t>2 Rue RABELAIS</t>
  </si>
  <si>
    <t>ESL VANVES</t>
  </si>
  <si>
    <t>ECOLE DE SOPHROLOGIE DU LANGUEDOC VANVES</t>
  </si>
  <si>
    <t>11921479392</t>
  </si>
  <si>
    <t>45195959700019</t>
  </si>
  <si>
    <t>586808</t>
  </si>
  <si>
    <t>0622982442</t>
  </si>
  <si>
    <t>8 Rue de Vincennes</t>
  </si>
  <si>
    <t>ESC 35 RENNES</t>
  </si>
  <si>
    <t>ECOLE DE SOPHROLOGIE CAYCEDIENNE RENNES</t>
  </si>
  <si>
    <t>53351024835</t>
  </si>
  <si>
    <t>83783136100014</t>
  </si>
  <si>
    <t>481051</t>
  </si>
  <si>
    <t>05 61 08 10 69</t>
  </si>
  <si>
    <t>31550 CINTEGABELLE</t>
  </si>
  <si>
    <t>PICARROU</t>
  </si>
  <si>
    <t>50 Place LUCIEN CANALS</t>
  </si>
  <si>
    <t>ESC 31</t>
  </si>
  <si>
    <t>ECOLE DE SOPHROLOGIE CAYCEDIENNE DE HAUTE-GARONNE</t>
  </si>
  <si>
    <t>73310701331</t>
  </si>
  <si>
    <t>53208864800011</t>
  </si>
  <si>
    <t>535096</t>
  </si>
  <si>
    <t>06 84 36 88 19</t>
  </si>
  <si>
    <t>22 Rue LUCIEN ANDRIEUX</t>
  </si>
  <si>
    <t>ESCG GRENOBLE</t>
  </si>
  <si>
    <t>ECOLE DE SOPHROLOGIE CAYCEDIENNE DE GRENOBLE</t>
  </si>
  <si>
    <t>82380566438</t>
  </si>
  <si>
    <t>79433873100019</t>
  </si>
  <si>
    <t>593953</t>
  </si>
  <si>
    <t>0659716956</t>
  </si>
  <si>
    <t>ECOLE DE SOPHROLOGIE AIX MARSEILLE</t>
  </si>
  <si>
    <t>93131727013</t>
  </si>
  <si>
    <t>83342083900015</t>
  </si>
  <si>
    <t>13006</t>
  </si>
  <si>
    <t>CS 50319</t>
  </si>
  <si>
    <t>2 Boulevard St Cyr De Cocquard</t>
  </si>
  <si>
    <t>ECOLE DE SOINS INFIRMIERS DU CH DE ST CYR</t>
  </si>
  <si>
    <t>ECOLE DE SOINS INFIRMIERS DU CENTRE HOSPITALIER DE ST CYR</t>
  </si>
  <si>
    <t>664870</t>
  </si>
  <si>
    <t>06 13 12 99 91</t>
  </si>
  <si>
    <t>82210 ST ARROUMEX</t>
  </si>
  <si>
    <t>861 Chemin de Ginestous</t>
  </si>
  <si>
    <t>ECOLE DE SHIATSU ST ARROUMEX</t>
  </si>
  <si>
    <t>ECOLE DE SHIATSU FUJI TAISHAN TOULOUSE</t>
  </si>
  <si>
    <t>76820108182</t>
  </si>
  <si>
    <t>91247526600017</t>
  </si>
  <si>
    <t>393150</t>
  </si>
  <si>
    <t>02 34 37 43 33</t>
  </si>
  <si>
    <t>28-30 Boulevard Richard Wagner</t>
  </si>
  <si>
    <t>ESS 37</t>
  </si>
  <si>
    <t>ECOLE DE SECOURS ET DE SAUVETAGE DES SAPEURS POMPIERS D'INDRE ET LOIRE</t>
  </si>
  <si>
    <t>24370253237</t>
  </si>
  <si>
    <t>41265778500017</t>
  </si>
  <si>
    <t>480502</t>
  </si>
  <si>
    <t>06 22 91 39 72</t>
  </si>
  <si>
    <t>66 Rue JULES FERRY</t>
  </si>
  <si>
    <t>ECOLE DE SAUVETAGE ET SECOURISME DE L'OUEST</t>
  </si>
  <si>
    <t>11788080278</t>
  </si>
  <si>
    <t>50089754100024</t>
  </si>
  <si>
    <t>655028</t>
  </si>
  <si>
    <t>41 22 525 22 22</t>
  </si>
  <si>
    <t>SUISSE - 1207 GENEVE</t>
  </si>
  <si>
    <t>17 Rue des vollandes</t>
  </si>
  <si>
    <t>ECOLE DE SANTE DE SUISSE ROMANDE</t>
  </si>
  <si>
    <t>670352</t>
  </si>
  <si>
    <t>05 55 05 64 66</t>
  </si>
  <si>
    <t>2 Rue du Docteur Marchand</t>
  </si>
  <si>
    <t>ECOLE DE SAGES FEMMES DU CHU DE LIMOGES</t>
  </si>
  <si>
    <t>656719</t>
  </si>
  <si>
    <t>07 85 17 73 05</t>
  </si>
  <si>
    <t>14370 MOULT CHICHEBOVILLE</t>
  </si>
  <si>
    <t>Les Pédouzes - Moult</t>
  </si>
  <si>
    <t>4 Route des Diligences</t>
  </si>
  <si>
    <t>ECOLE DE REFLEXOLOGIE OCCIDENTALE</t>
  </si>
  <si>
    <t>28140367614</t>
  </si>
  <si>
    <t>90968006800022</t>
  </si>
  <si>
    <t>544711</t>
  </si>
  <si>
    <t>0473751346</t>
  </si>
  <si>
    <t>EP CFPS CLERMONT FERRAND</t>
  </si>
  <si>
    <t>ECOLE DE PUERICULTRICES DU CENTRE DE FORMATION DES PROFESSIONNELS DE SANTE</t>
  </si>
  <si>
    <t>185085</t>
  </si>
  <si>
    <t>04 42 26 86 48</t>
  </si>
  <si>
    <t>ESPACE BEAUVALLE C</t>
  </si>
  <si>
    <t>Rue MAHATMA GANDHI</t>
  </si>
  <si>
    <t>ECOLE DE PSYCHOLOGIE CLINIQUE</t>
  </si>
  <si>
    <t>93131439613</t>
  </si>
  <si>
    <t>44945604500011</t>
  </si>
  <si>
    <t>557754</t>
  </si>
  <si>
    <t>0619606368</t>
  </si>
  <si>
    <t>30390 ARAMON</t>
  </si>
  <si>
    <t>19 Rue DENFERT</t>
  </si>
  <si>
    <t>EPG</t>
  </si>
  <si>
    <t>ECOLE DE PSYCHOGRAPHOLOGIE</t>
  </si>
  <si>
    <t>91300176330</t>
  </si>
  <si>
    <t>41950737100013</t>
  </si>
  <si>
    <t>469385</t>
  </si>
  <si>
    <t>01 56 24 22 56</t>
  </si>
  <si>
    <t>118 Rue d'Assas</t>
  </si>
  <si>
    <t>EPFCL</t>
  </si>
  <si>
    <t>ECOLE DE PSYCHANALYSE DES FORUMS DU CHAMP LACANIEN</t>
  </si>
  <si>
    <t>11754119375</t>
  </si>
  <si>
    <t>44532658000021</t>
  </si>
  <si>
    <t>599025</t>
  </si>
  <si>
    <t>EPRP</t>
  </si>
  <si>
    <t>ECOLE DE PODO-REFLEXOLOGIE DE PARIS</t>
  </si>
  <si>
    <t>11755845275</t>
  </si>
  <si>
    <t>84285581900012</t>
  </si>
  <si>
    <t>669271</t>
  </si>
  <si>
    <t>06 33 16 99 77</t>
  </si>
  <si>
    <t>90140 BREBOTTE</t>
  </si>
  <si>
    <t>2 Impasse des 4 Vents</t>
  </si>
  <si>
    <t>ECOLE DE MASSAGE DE L'EST</t>
  </si>
  <si>
    <t>27900073690</t>
  </si>
  <si>
    <t>97788686000013</t>
  </si>
  <si>
    <t>621079</t>
  </si>
  <si>
    <t>06 35 12 46 61</t>
  </si>
  <si>
    <t>25690 AVOUDREY</t>
  </si>
  <si>
    <t>ECOLE DE MAROQUINERIE D'AVOUDREY</t>
  </si>
  <si>
    <t>43250251625</t>
  </si>
  <si>
    <t>53322560300018</t>
  </si>
  <si>
    <t>591920</t>
  </si>
  <si>
    <t>0231467890</t>
  </si>
  <si>
    <t>30 Rue DE RICHELIEU</t>
  </si>
  <si>
    <t>EM NORMANDIE</t>
  </si>
  <si>
    <t>ECOLE DE MANAGEMENT DE NORMANDIE</t>
  </si>
  <si>
    <t>23760421776</t>
  </si>
  <si>
    <t>47980663000014</t>
  </si>
  <si>
    <t>449301</t>
  </si>
  <si>
    <t>03 84 86 42 03</t>
  </si>
  <si>
    <t>33 Place DE LA COMEDIE</t>
  </si>
  <si>
    <t>EMC DU JURA</t>
  </si>
  <si>
    <t>ECOLE DE MANAGEMENT COMMERCIAL DU JURA</t>
  </si>
  <si>
    <t>43390093239</t>
  </si>
  <si>
    <t>53921684600011</t>
  </si>
  <si>
    <t>651989</t>
  </si>
  <si>
    <t>07 86 27 54 99</t>
  </si>
  <si>
    <t>40 Rue Joseph Le Brix</t>
  </si>
  <si>
    <t>ECOLE DE L'HUMAIN</t>
  </si>
  <si>
    <t>53560986956</t>
  </si>
  <si>
    <t>83823632100025</t>
  </si>
  <si>
    <t>448126</t>
  </si>
  <si>
    <t>0491371219</t>
  </si>
  <si>
    <t>50 Rue EDOUARD DELANGLADE</t>
  </si>
  <si>
    <t>ECOLE DE LANGUES</t>
  </si>
  <si>
    <t>93131016313</t>
  </si>
  <si>
    <t>43310986500033</t>
  </si>
  <si>
    <t>673651</t>
  </si>
  <si>
    <t>04 13 93 82 85</t>
  </si>
  <si>
    <t>BASE AERIENNE 701</t>
  </si>
  <si>
    <t>Chemin DE SAINT JEAN</t>
  </si>
  <si>
    <t>ECOLE DE L'AIR ET DE L'ESPACE</t>
  </si>
  <si>
    <t>93131904113</t>
  </si>
  <si>
    <t>13002454000010</t>
  </si>
  <si>
    <t>261300</t>
  </si>
  <si>
    <t>18 Rue ROBERT FRIGER</t>
  </si>
  <si>
    <t>FORGET TINARD</t>
  </si>
  <si>
    <t>ECOLE DE LA ROUTE FORGET TINARD</t>
  </si>
  <si>
    <t>52720010772</t>
  </si>
  <si>
    <t>32807702900010</t>
  </si>
  <si>
    <t>501992</t>
  </si>
  <si>
    <t>0235984040</t>
  </si>
  <si>
    <t>74 Boulevard des belges</t>
  </si>
  <si>
    <t>ECOLE DE LA ROUTE EUROFORMATION  ROUEN</t>
  </si>
  <si>
    <t>ECOLE DE LA ROUTE EUROFORMATION</t>
  </si>
  <si>
    <t>23760250876</t>
  </si>
  <si>
    <t>33919292400019</t>
  </si>
  <si>
    <t>545650</t>
  </si>
  <si>
    <t>99 Rue Camille Lemonnier</t>
  </si>
  <si>
    <t>EDLPT</t>
  </si>
  <si>
    <t>ECOLE DE LA PRESENCE THERAPEUTIQUE</t>
  </si>
  <si>
    <t>654899</t>
  </si>
  <si>
    <t>11230 TREZIERS</t>
  </si>
  <si>
    <t>18 Rue DE BOULZANNE</t>
  </si>
  <si>
    <t>ECOLE DE LA PERFORMANCE-MENTALPLUS</t>
  </si>
  <si>
    <t>91110126111</t>
  </si>
  <si>
    <t>39069677100042</t>
  </si>
  <si>
    <t>610240</t>
  </si>
  <si>
    <t>05 62 08 88 83</t>
  </si>
  <si>
    <t>32110 NOGARO</t>
  </si>
  <si>
    <t>Route D AUCH</t>
  </si>
  <si>
    <t>ECOLE DE LA PERFORMANCE</t>
  </si>
  <si>
    <t>73320036232</t>
  </si>
  <si>
    <t>50140323200017</t>
  </si>
  <si>
    <t>239847</t>
  </si>
  <si>
    <t>04 90 59 42 05</t>
  </si>
  <si>
    <t>13370 MALLEMORT</t>
  </si>
  <si>
    <t>Cité PONT ROYAL</t>
  </si>
  <si>
    <t>ECIR</t>
  </si>
  <si>
    <t>ECOLE DE LA CONSTRUCTION DES INFRASTRUCTURES ET RESEAUX FORMATION - ECIR</t>
  </si>
  <si>
    <t>93130003813</t>
  </si>
  <si>
    <t>78273830600011</t>
  </si>
  <si>
    <t>602360</t>
  </si>
  <si>
    <t>01 43 74 24 08</t>
  </si>
  <si>
    <t>Route du champ de manoeuvres</t>
  </si>
  <si>
    <t>ECOLE DE LA CARTOUCHERIE - ARTA</t>
  </si>
  <si>
    <t>ECOLE DE LA CARTOUCHERIE - ASS DE RECHERERCHE DES TRADITIONS DE L'ACTEUR</t>
  </si>
  <si>
    <t>11751461875</t>
  </si>
  <si>
    <t>35260119900016</t>
  </si>
  <si>
    <t>489890</t>
  </si>
  <si>
    <t>03 83 22 24 60</t>
  </si>
  <si>
    <t>4 Rue DES SABLES</t>
  </si>
  <si>
    <t>IFE NANCY</t>
  </si>
  <si>
    <t>ECOLE DE KINESITHERAPIE ET D'ERGOTHERAPIE</t>
  </si>
  <si>
    <t>78334221500036</t>
  </si>
  <si>
    <t>531145</t>
  </si>
  <si>
    <t>03 20 15 45 00</t>
  </si>
  <si>
    <t>cs 50411</t>
  </si>
  <si>
    <t>24 Avenue Gustave Delory</t>
  </si>
  <si>
    <t>EDHEC ROUBAIX</t>
  </si>
  <si>
    <t>ECOLE DE HAUTES ETUDES COMMERCIALES</t>
  </si>
  <si>
    <t>31590024459</t>
  </si>
  <si>
    <t>78370706000068</t>
  </si>
  <si>
    <t>371488</t>
  </si>
  <si>
    <t>02 23 45 00 10</t>
  </si>
  <si>
    <t>CENTRE D'AFFAIRES ORION</t>
  </si>
  <si>
    <t>5 Avenue DES PEUPLIERS</t>
  </si>
  <si>
    <t>EFITEC</t>
  </si>
  <si>
    <t>ECOLE DE FORMATIONS INCENDIE TECHNIQUES ET CONSEILS</t>
  </si>
  <si>
    <t>53350811735</t>
  </si>
  <si>
    <t>48786443100035</t>
  </si>
  <si>
    <t>467080</t>
  </si>
  <si>
    <t>0180220153</t>
  </si>
  <si>
    <t>CS 90022</t>
  </si>
  <si>
    <t>1 Rue PIERRE ANTOINE BERRYER</t>
  </si>
  <si>
    <t>ECOLE DE FORMATION PROFESSIONNELLE DES BARREAUX DE LA COUR D'APPEL DE PARIS</t>
  </si>
  <si>
    <t>11753012375</t>
  </si>
  <si>
    <t>30022727900068</t>
  </si>
  <si>
    <t>145403</t>
  </si>
  <si>
    <t>01 55 43 30 03</t>
  </si>
  <si>
    <t>14 Rue Des Fosses Saint Marcel</t>
  </si>
  <si>
    <t>EFFA</t>
  </si>
  <si>
    <t>ECOLE DE FORMATION FUNERAIRE ALYSCAMPS</t>
  </si>
  <si>
    <t>11750504075</t>
  </si>
  <si>
    <t>32552793500044</t>
  </si>
  <si>
    <t>647949</t>
  </si>
  <si>
    <t>06 25 46 96 56</t>
  </si>
  <si>
    <t>43 Rue DE L ETANG DE LA TOUR</t>
  </si>
  <si>
    <t>EFMM</t>
  </si>
  <si>
    <t>ECOLE DE FORMATION AUX METIERS DU MARIAGE</t>
  </si>
  <si>
    <t>11788399678</t>
  </si>
  <si>
    <t>84826929600010</t>
  </si>
  <si>
    <t>605049</t>
  </si>
  <si>
    <t>09 67 37 97 54</t>
  </si>
  <si>
    <t>ZONE DE L AEROPORT AUCH GERS</t>
  </si>
  <si>
    <t>Route D AGEN</t>
  </si>
  <si>
    <t>EFORSA</t>
  </si>
  <si>
    <t>ECOLE DE FORMATION A LA SECURITE AERIENNE</t>
  </si>
  <si>
    <t>73320055432</t>
  </si>
  <si>
    <t>75223022700023</t>
  </si>
  <si>
    <t>554030</t>
  </si>
  <si>
    <t>02 51 13 50 70</t>
  </si>
  <si>
    <t>61 Boulevard De La Prairie Au Duc</t>
  </si>
  <si>
    <t>ECOLE DE DESIGN NANTES ATLANTIQUE</t>
  </si>
  <si>
    <t>52440080744</t>
  </si>
  <si>
    <t>33405590200053</t>
  </si>
  <si>
    <t>593898</t>
  </si>
  <si>
    <t>0326053499</t>
  </si>
  <si>
    <t>Batiment Fl</t>
  </si>
  <si>
    <t>5 Rue DU PRESIDENT FRANKLIN ROOSEVELT</t>
  </si>
  <si>
    <t>EDAA</t>
  </si>
  <si>
    <t>ECOLE DE DESIGN ET D'ARTS APPLIQUES</t>
  </si>
  <si>
    <t>21510166951</t>
  </si>
  <si>
    <t>53356365600040</t>
  </si>
  <si>
    <t>674291</t>
  </si>
  <si>
    <t>06 49 49 90 09</t>
  </si>
  <si>
    <t>30500 ST BRES</t>
  </si>
  <si>
    <t>350 Chemin DE DEVES</t>
  </si>
  <si>
    <t>ECOLE DE DE L'ELEPHANT</t>
  </si>
  <si>
    <t>76300541630</t>
  </si>
  <si>
    <t>97831648700013</t>
  </si>
  <si>
    <t>633800</t>
  </si>
  <si>
    <t>13 Rue DE BELFORT</t>
  </si>
  <si>
    <t>ECOLE DE CONDUITE 25</t>
  </si>
  <si>
    <t>27250338325</t>
  </si>
  <si>
    <t>83033152600038</t>
  </si>
  <si>
    <t>624093</t>
  </si>
  <si>
    <t>04 67 31 16 65</t>
  </si>
  <si>
    <t>90 Avenue GEORGES CLEMENCEAU</t>
  </si>
  <si>
    <t>ECOLE DE CONDUITE VIALLE</t>
  </si>
  <si>
    <t>91340559734</t>
  </si>
  <si>
    <t>43527121800016</t>
  </si>
  <si>
    <t>611797</t>
  </si>
  <si>
    <t>02 51 94 09 89</t>
  </si>
  <si>
    <t>16 Avenue VILLEBOIS-MAREUIL</t>
  </si>
  <si>
    <t>ECOLE DE CONDUITE PREZEAU MONTAIGU</t>
  </si>
  <si>
    <t>ECOLE DE CONDUITE PREZEAU</t>
  </si>
  <si>
    <t>52850201985</t>
  </si>
  <si>
    <t>33995703700015</t>
  </si>
  <si>
    <t>157636</t>
  </si>
  <si>
    <t>40 Cours GAMBETTA</t>
  </si>
  <si>
    <t>ECOLE DE CONDUITE PIERRE LASCROUX</t>
  </si>
  <si>
    <t>72330351333</t>
  </si>
  <si>
    <t>40059710000017</t>
  </si>
  <si>
    <t>499729</t>
  </si>
  <si>
    <t>03 85 75 21 11</t>
  </si>
  <si>
    <t>71500 LOUHANS</t>
  </si>
  <si>
    <t>12 Rue BRAM</t>
  </si>
  <si>
    <t>ECOLE DE CONDUITE PATRICK</t>
  </si>
  <si>
    <t>26710218471</t>
  </si>
  <si>
    <t>51087089200013</t>
  </si>
  <si>
    <t>654061</t>
  </si>
  <si>
    <t>02 43 68 36 96</t>
  </si>
  <si>
    <t>37 Place De La Commune</t>
  </si>
  <si>
    <t>ECOLE DE CONDUITE MAYENNAISE</t>
  </si>
  <si>
    <t>ECOLE DE CONDUITE MAYENNAISE - CER BOURNY</t>
  </si>
  <si>
    <t>52530077453</t>
  </si>
  <si>
    <t>79098628500019</t>
  </si>
  <si>
    <t>619760</t>
  </si>
  <si>
    <t>06 58 30 93 06</t>
  </si>
  <si>
    <t>78200 MANTES LA JOLIE</t>
  </si>
  <si>
    <t>BP 81320</t>
  </si>
  <si>
    <t>108 Rue Maurice Braunstein</t>
  </si>
  <si>
    <t>ECM</t>
  </si>
  <si>
    <t>ECOLE DE CONDUITE MANTAISE</t>
  </si>
  <si>
    <t>11788352678</t>
  </si>
  <si>
    <t>79936710700015</t>
  </si>
  <si>
    <t>615985</t>
  </si>
  <si>
    <t>04 90 86 25 60</t>
  </si>
  <si>
    <t>79 Rue GUILLAUME PUY</t>
  </si>
  <si>
    <t>ECOLE DE CONDUITE LIMBERT</t>
  </si>
  <si>
    <t>93840128584</t>
  </si>
  <si>
    <t>40094527500016</t>
  </si>
  <si>
    <t>489621</t>
  </si>
  <si>
    <t>04 75 53 87 67</t>
  </si>
  <si>
    <t>26160 LA BATIE ROLLAND</t>
  </si>
  <si>
    <t>ECOLE DE CONDUITE JEAN FILAK LA BATIE ROLLAND</t>
  </si>
  <si>
    <t>ECOLE DE CONDUITE JEAN FILAK</t>
  </si>
  <si>
    <t>82260126226</t>
  </si>
  <si>
    <t>41529136800017</t>
  </si>
  <si>
    <t>315771</t>
  </si>
  <si>
    <t>0238639672</t>
  </si>
  <si>
    <t>806 Rue De La Bergeresse</t>
  </si>
  <si>
    <t>ECOLE DE CONDUITE GILLES DE OLIVET</t>
  </si>
  <si>
    <t>ECOLE DE CONDUITE GILLES SARL</t>
  </si>
  <si>
    <t>24450194645</t>
  </si>
  <si>
    <t>38814236600086</t>
  </si>
  <si>
    <t>669465</t>
  </si>
  <si>
    <t>03 86 62 22 49</t>
  </si>
  <si>
    <t>89300 JOIGNY</t>
  </si>
  <si>
    <t>41 Avenue Gambetta</t>
  </si>
  <si>
    <t>ECOLE DE CONDUITE GAMBETTA VB</t>
  </si>
  <si>
    <t>27890142089</t>
  </si>
  <si>
    <t>40200556500013</t>
  </si>
  <si>
    <t>318954</t>
  </si>
  <si>
    <t>05 63 42 08 76</t>
  </si>
  <si>
    <t>81300 GRAULHET</t>
  </si>
  <si>
    <t>41 Avenue AMIRAL JAURES</t>
  </si>
  <si>
    <t>ECOLE DE CONDUITE GALAN</t>
  </si>
  <si>
    <t>73810030681</t>
  </si>
  <si>
    <t>38887232700019</t>
  </si>
  <si>
    <t>214498</t>
  </si>
  <si>
    <t>0222256300</t>
  </si>
  <si>
    <t>ZA de la Marbaudière</t>
  </si>
  <si>
    <t>ECF MONTGERMONT</t>
  </si>
  <si>
    <t>ECOLE DE CONDUITE FRANCAISE MEGRET JULAUD</t>
  </si>
  <si>
    <t>53350571335</t>
  </si>
  <si>
    <t>41369266600014</t>
  </si>
  <si>
    <t>164598</t>
  </si>
  <si>
    <t>03 89 20 91 00</t>
  </si>
  <si>
    <t>68127 STE CROIX EN PLAINE</t>
  </si>
  <si>
    <t>Rue des Frères Peugeot</t>
  </si>
  <si>
    <t>LLERENA ALSACE - ECF LLERENA SAINTE CROIX EN PLAINE</t>
  </si>
  <si>
    <t>ECOLE DE CONDUITE FRANCAISE LLERENA ALSACE SAINTE CROIX EN PLAINE</t>
  </si>
  <si>
    <t>39381725900095</t>
  </si>
  <si>
    <t>217542</t>
  </si>
  <si>
    <t>02 43 21 41 46</t>
  </si>
  <si>
    <t>49070 ST JEAN DE LINIERES</t>
  </si>
  <si>
    <t>Z.A. DE LA CLAVERIE</t>
  </si>
  <si>
    <t>Rue LEONARD DE VINCI</t>
  </si>
  <si>
    <t>ECF CER ST JEAN DE LINIERES</t>
  </si>
  <si>
    <t>ECOLE DE CONDUITE FRANCAISE CLUB D'EDUCATION ROUTIERE CENTRE ATLANTIQUE</t>
  </si>
  <si>
    <t>54790001979</t>
  </si>
  <si>
    <t>31237926601205</t>
  </si>
  <si>
    <t>153886</t>
  </si>
  <si>
    <t>Les grands champs</t>
  </si>
  <si>
    <t>ECF CER CENTRE ATLANTIQUE  BLOIS</t>
  </si>
  <si>
    <t>31237926601411</t>
  </si>
  <si>
    <t>468400</t>
  </si>
  <si>
    <t>05 49 08 80 00</t>
  </si>
  <si>
    <t>79260 LA CRECHE</t>
  </si>
  <si>
    <t>Route De La Mothe Chavagne</t>
  </si>
  <si>
    <t>ECF CER CENTRE ATLANTIQUE LA CRECHE</t>
  </si>
  <si>
    <t>ECOLE DE CONDUITE FRANCAISE CLUB D'EDUCATION ROUTIERE - SIEGE SOCIAL</t>
  </si>
  <si>
    <t>31237926601221</t>
  </si>
  <si>
    <t>678510</t>
  </si>
  <si>
    <t>02 43 21 41 48</t>
  </si>
  <si>
    <t>11 Rue Des Orfevres</t>
  </si>
  <si>
    <t>ECF CERCA LES SORINIERES</t>
  </si>
  <si>
    <t>ECOLE DE CONDUITE FRANCAISE CLUB D'EDUCATION ROUTIERE</t>
  </si>
  <si>
    <t>31237926601825</t>
  </si>
  <si>
    <t>629637</t>
  </si>
  <si>
    <t>05 49 08 93 75</t>
  </si>
  <si>
    <t>3 Cours DES APOTRES DE LA LIBERTE</t>
  </si>
  <si>
    <t>ECF CER CENTRE ATLANTIQUE SAINTES</t>
  </si>
  <si>
    <t>ECOLE DE CONDUITE FRANCAISE CER CENTRE CENTRE ATLANTIQUE</t>
  </si>
  <si>
    <t>31237926600959</t>
  </si>
  <si>
    <t>540596</t>
  </si>
  <si>
    <t>05 49 08 93 19</t>
  </si>
  <si>
    <t>87570 RILHAC RANCON</t>
  </si>
  <si>
    <t>Le Gué du Marchand</t>
  </si>
  <si>
    <t>ECF CER CENTRE OUEST ATLANTIQUE RILHAC RANCON</t>
  </si>
  <si>
    <t>ECOLE DE CONDUITE FRANCAISE CENTRE OUEST ATLANTIQUE HAUTE VIENNE</t>
  </si>
  <si>
    <t>54790035679</t>
  </si>
  <si>
    <t>39016543900105</t>
  </si>
  <si>
    <t>581744</t>
  </si>
  <si>
    <t>02 43 21 41 88</t>
  </si>
  <si>
    <t>37390 NOTRE DAME D OE</t>
  </si>
  <si>
    <t>Rue Willy Brandt</t>
  </si>
  <si>
    <t>ECF COA NOTRE DAME D OE</t>
  </si>
  <si>
    <t>ECOLE DE CONDUITE FRANCAISE CENTRE OUEST ATLANTIQUE</t>
  </si>
  <si>
    <t>39016543900238</t>
  </si>
  <si>
    <t>478210</t>
  </si>
  <si>
    <t>05 49 08 93 16</t>
  </si>
  <si>
    <t>86130 ST GEORGES LES BAILLARGEAUX</t>
  </si>
  <si>
    <t>ZA Les Moinards</t>
  </si>
  <si>
    <t>ECF CENTRE OUEST ATLANTIQUE SAINT GEORGES LES BAILLARGEAUX</t>
  </si>
  <si>
    <t>39016543900089</t>
  </si>
  <si>
    <t>543561</t>
  </si>
  <si>
    <t>0549089322</t>
  </si>
  <si>
    <t>17290 LE THOU</t>
  </si>
  <si>
    <t>ZA du Fief Girard Est</t>
  </si>
  <si>
    <t>2 Rue du petit bois</t>
  </si>
  <si>
    <t>ECF CENTRE OUEST ATLANTIQUE LE THOU</t>
  </si>
  <si>
    <t>39016543900204</t>
  </si>
  <si>
    <t>214700</t>
  </si>
  <si>
    <t>0549088000</t>
  </si>
  <si>
    <t>Les Champs Dorés RN 11</t>
  </si>
  <si>
    <t>Route de la Mothe</t>
  </si>
  <si>
    <t>ECF CENTRE OUEST ATLANTIQUE LA CRECHE</t>
  </si>
  <si>
    <t>39016543900022</t>
  </si>
  <si>
    <t>538279</t>
  </si>
  <si>
    <t>ECF CER NOTRE DAME D OE</t>
  </si>
  <si>
    <t>ECOLE DE CONDUITE FRANCAISE CENTRE ATLANTIQUE</t>
  </si>
  <si>
    <t>31237926601775</t>
  </si>
  <si>
    <t>335435</t>
  </si>
  <si>
    <t>04 99 74 22 00</t>
  </si>
  <si>
    <t>58 Cours Gambetta</t>
  </si>
  <si>
    <t>ECF BOUSCAREN</t>
  </si>
  <si>
    <t>ECOLE DE CONDUITE FRANCAISE BOUSCAREN</t>
  </si>
  <si>
    <t>91340009634</t>
  </si>
  <si>
    <t>33163173900017</t>
  </si>
  <si>
    <t>305078</t>
  </si>
  <si>
    <t>04 71 63 78 09</t>
  </si>
  <si>
    <t>15130 ARPAJON SUR CERE</t>
  </si>
  <si>
    <t>3 Place DE LA REPUBLIQUE</t>
  </si>
  <si>
    <t>ECF ALAIN ARPAJON</t>
  </si>
  <si>
    <t>ECOLE DE CONDUITE FRANCAISE ALAIN ARPAJON SUR CERE</t>
  </si>
  <si>
    <t>83150293815</t>
  </si>
  <si>
    <t>39071519100057</t>
  </si>
  <si>
    <t>581355</t>
  </si>
  <si>
    <t>02 33 57 12 89</t>
  </si>
  <si>
    <t>244 Avenue DE PARIS</t>
  </si>
  <si>
    <t>ECOLE DE CONDUITE ROUTIERE SAINT-LOISE</t>
  </si>
  <si>
    <t>ECOLE DE CONDUITE FOUCHARD SAINT-LOISE</t>
  </si>
  <si>
    <t>25500092450</t>
  </si>
  <si>
    <t>50097424100019</t>
  </si>
  <si>
    <t>615304</t>
  </si>
  <si>
    <t>05 49 32 22 07</t>
  </si>
  <si>
    <t>37 Avenue du Président Wilson</t>
  </si>
  <si>
    <t>ECSR DU PANIER FLEURI</t>
  </si>
  <si>
    <t>ECOLE DE CONDUITE ET DE SECURITE ROUTIERE DU PANIER FLEURI</t>
  </si>
  <si>
    <t>75790126879</t>
  </si>
  <si>
    <t>83861944300016</t>
  </si>
  <si>
    <t>121125</t>
  </si>
  <si>
    <t>04 50 90 82 59</t>
  </si>
  <si>
    <t>74300 ARACHES LA FRASSE</t>
  </si>
  <si>
    <t>SITE DE FLAINE</t>
  </si>
  <si>
    <t>ECOLE DE CONDUITE ET DE PILOTAGE SUR GLACE DE FLAINE</t>
  </si>
  <si>
    <t>82740020574</t>
  </si>
  <si>
    <t>41117121800018</t>
  </si>
  <si>
    <t>289700</t>
  </si>
  <si>
    <t>03 85 38 02 57</t>
  </si>
  <si>
    <t>339 Rue Carnot</t>
  </si>
  <si>
    <t>ECOLE DE CONDUITE ET DE NAVIGATION DEGUISNE</t>
  </si>
  <si>
    <t>26710237171</t>
  </si>
  <si>
    <t>41530427800013</t>
  </si>
  <si>
    <t>655041</t>
  </si>
  <si>
    <t>02 33 42 42 33</t>
  </si>
  <si>
    <t>50500 CARENTAN LES MARAIS</t>
  </si>
  <si>
    <t>20 Place de la République</t>
  </si>
  <si>
    <t>ECOLE DE CONDUITE DURAND</t>
  </si>
  <si>
    <t>25500038850</t>
  </si>
  <si>
    <t>33839327500015</t>
  </si>
  <si>
    <t>239641</t>
  </si>
  <si>
    <t>04 68 25 09 41</t>
  </si>
  <si>
    <t>14 Rue DU PONT VIEUX</t>
  </si>
  <si>
    <t>ECOLE DE CONDUITE DU DOME</t>
  </si>
  <si>
    <t>91110001711</t>
  </si>
  <si>
    <t>34100068500014</t>
  </si>
  <si>
    <t>582270</t>
  </si>
  <si>
    <t>02 51 57 57 64</t>
  </si>
  <si>
    <t>79140 CERIZAY</t>
  </si>
  <si>
    <t>34 Avenue Du 25 Aout 1944</t>
  </si>
  <si>
    <t>SARL DU BOCAGE</t>
  </si>
  <si>
    <t>ECOLE DE CONDUITE DU BOCAGE BARON</t>
  </si>
  <si>
    <t>54790086879</t>
  </si>
  <si>
    <t>50752195300020</t>
  </si>
  <si>
    <t>660681</t>
  </si>
  <si>
    <t>02 31 92 26 26</t>
  </si>
  <si>
    <t>29 Avenue de la vallée des pres</t>
  </si>
  <si>
    <t>ECOLE DE CONDUITE DE LA VALLEE DES PRES BAYEUX</t>
  </si>
  <si>
    <t>ECOLE DE CONDUITE DE LA VALLEE DES PRES</t>
  </si>
  <si>
    <t>28140311714</t>
  </si>
  <si>
    <t>30900488500013</t>
  </si>
  <si>
    <t>637210</t>
  </si>
  <si>
    <t>04 77 33 13 06</t>
  </si>
  <si>
    <t>3 Rue Charles de Gaulle</t>
  </si>
  <si>
    <t>ECOLE DE CONDUITE DE LA PREFECTURE</t>
  </si>
  <si>
    <t>84420306542</t>
  </si>
  <si>
    <t>50962369000021</t>
  </si>
  <si>
    <t>546410</t>
  </si>
  <si>
    <t>03 80 61 17 51</t>
  </si>
  <si>
    <t>21700 NUITS ST GEORGES</t>
  </si>
  <si>
    <t>22 Grande Rue</t>
  </si>
  <si>
    <t>ECOLE CONDUITE DE LA COTE NUITS ST GEORGES</t>
  </si>
  <si>
    <t>ECOLE DE CONDUITE DE LA COTE</t>
  </si>
  <si>
    <t>27210358021</t>
  </si>
  <si>
    <t>38417674900024</t>
  </si>
  <si>
    <t>227602</t>
  </si>
  <si>
    <t>05 62 98 26 22</t>
  </si>
  <si>
    <t>96 Rue LOUIS GEOFFRIN</t>
  </si>
  <si>
    <t>ECOLE DE CONDUITE CASTEX</t>
  </si>
  <si>
    <t>73650003765</t>
  </si>
  <si>
    <t>31700166700086</t>
  </si>
  <si>
    <t>685379</t>
  </si>
  <si>
    <t>04 70 20 80 84</t>
  </si>
  <si>
    <t>16 Rue des Minines</t>
  </si>
  <si>
    <t>ECOLE DE CONDUITE BOURBONNAISE</t>
  </si>
  <si>
    <t>84030388303</t>
  </si>
  <si>
    <t>81229248000017</t>
  </si>
  <si>
    <t>658881</t>
  </si>
  <si>
    <t>06 72 04 14 54</t>
  </si>
  <si>
    <t>1 Avenue d'Hanover</t>
  </si>
  <si>
    <t>ECOLE DE COIFFURE ESTHETIQUE AURELIE B</t>
  </si>
  <si>
    <t>27890142989</t>
  </si>
  <si>
    <t>83862290000010</t>
  </si>
  <si>
    <t>537550</t>
  </si>
  <si>
    <t>418 988 3336</t>
  </si>
  <si>
    <t>CANADA - LAURIERVILLE</t>
  </si>
  <si>
    <t>SUITE 4</t>
  </si>
  <si>
    <t>117 Rue RENAUD</t>
  </si>
  <si>
    <t>15/02/2016</t>
  </si>
  <si>
    <t>ECOLE DE COACHING FAMILIAL NANCY DOYON</t>
  </si>
  <si>
    <t>ECOLE DE COACHING FAMILIAL NANCY DOYON - SOS NANCY</t>
  </si>
  <si>
    <t>654449</t>
  </si>
  <si>
    <t>06 08 31 98 64</t>
  </si>
  <si>
    <t>7 Rue de Saint Cloud</t>
  </si>
  <si>
    <t>ECOLE DE COACHING DE PARIS</t>
  </si>
  <si>
    <t>11754563375</t>
  </si>
  <si>
    <t>52221622500022</t>
  </si>
  <si>
    <t>467224</t>
  </si>
  <si>
    <t>0153029370</t>
  </si>
  <si>
    <t>64 Rue des Pirogues de Bercy</t>
  </si>
  <si>
    <t>EBP</t>
  </si>
  <si>
    <t>ECOLE DE BOULANGERIE ET PATISSERIE DE PARIS</t>
  </si>
  <si>
    <t>11750097075</t>
  </si>
  <si>
    <t>78454436300020</t>
  </si>
  <si>
    <t>563419</t>
  </si>
  <si>
    <t>04 90 85 59 82</t>
  </si>
  <si>
    <t>Maison du Roi René</t>
  </si>
  <si>
    <t>6 Rue Grivolas</t>
  </si>
  <si>
    <t>ECOLE D'AVIGNON - CIFARPA</t>
  </si>
  <si>
    <t>ECOLE D'AVIGNON - CENTRE DE FORMATION A LA REHABILITATION DU PATRIMOINE</t>
  </si>
  <si>
    <t>93840024284</t>
  </si>
  <si>
    <t>32876835300026</t>
  </si>
  <si>
    <t>16524</t>
  </si>
  <si>
    <t>03 27 08 75 12</t>
  </si>
  <si>
    <t>75 Rue DES WETZ</t>
  </si>
  <si>
    <t>ECOLE D'ART DE DOUAI</t>
  </si>
  <si>
    <t>ECOLE D'ART DE DOUAI ATELIERS DU SOLEIL</t>
  </si>
  <si>
    <t>31590064359</t>
  </si>
  <si>
    <t>32549429200023</t>
  </si>
  <si>
    <t>482638</t>
  </si>
  <si>
    <t>63 Rue du Quatorze Juillet</t>
  </si>
  <si>
    <t>EATSO</t>
  </si>
  <si>
    <t>ECOLE D'ANALYSE TRANSACTIONNELLE SUD OUEST</t>
  </si>
  <si>
    <t>72330903233</t>
  </si>
  <si>
    <t>75406806200019</t>
  </si>
  <si>
    <t>487648</t>
  </si>
  <si>
    <t>01 40 13 02 03</t>
  </si>
  <si>
    <t>23 Rue DE PALESTRO</t>
  </si>
  <si>
    <t>EAT PARIS IDF</t>
  </si>
  <si>
    <t>ECOLE D'ANALYSE TRANSACTIONNELLE</t>
  </si>
  <si>
    <t>11752627775</t>
  </si>
  <si>
    <t>40313512200030</t>
  </si>
  <si>
    <t>115824</t>
  </si>
  <si>
    <t>0467109080</t>
  </si>
  <si>
    <t>12 Rue LES CAPRIERS</t>
  </si>
  <si>
    <t>EAT</t>
  </si>
  <si>
    <t>91340447634</t>
  </si>
  <si>
    <t>45236098500017</t>
  </si>
  <si>
    <t>393101</t>
  </si>
  <si>
    <t>02 33 32 30 30</t>
  </si>
  <si>
    <t>25 RUE DE FRESNAY</t>
  </si>
  <si>
    <t>CHIC ALENCON MAMERS IFAS</t>
  </si>
  <si>
    <t>ECOLE AIDES SOIGNANTS DU CHI ALENCON</t>
  </si>
  <si>
    <t>ECOLE D'AIDES SOIGNANTS  DU CENTRE HOSPITALIER ALENCON</t>
  </si>
  <si>
    <t>25610083261</t>
  </si>
  <si>
    <t>26610604600151</t>
  </si>
  <si>
    <t>544693</t>
  </si>
  <si>
    <t>04 73 751 356</t>
  </si>
  <si>
    <t>EIA CFPS CLERMONT FERRAND</t>
  </si>
  <si>
    <t>ECOLE D' INFIRMIERS ANESTHESISTES CENTRE DE FORMATION DES PROFESSIONNELS DE SANTE</t>
  </si>
  <si>
    <t>42900</t>
  </si>
  <si>
    <t>03047</t>
  </si>
  <si>
    <t>02 31 40 42 29</t>
  </si>
  <si>
    <t>14700 FALAISE</t>
  </si>
  <si>
    <t>Boulevard des Bercagnes</t>
  </si>
  <si>
    <t>ECOLE D INFIRMIERES DU CH DE FALAISE</t>
  </si>
  <si>
    <t>ECOLE D INFIRMIERES DU CENTRE HOSPITALIER FALAISE</t>
  </si>
  <si>
    <t>25140204014</t>
  </si>
  <si>
    <t>26140100400039</t>
  </si>
  <si>
    <t>643853</t>
  </si>
  <si>
    <t>15 Rue DES HALLES</t>
  </si>
  <si>
    <t>ECOLE CREATION COUTURE - EN LIGNE PARIS</t>
  </si>
  <si>
    <t>ECOLE CREATION COUTURE - EN LIGNE</t>
  </si>
  <si>
    <t>11756488575</t>
  </si>
  <si>
    <t>91048807100010</t>
  </si>
  <si>
    <t>661181</t>
  </si>
  <si>
    <t>09 73 05 25 65</t>
  </si>
  <si>
    <t>2 Rue Santerre</t>
  </si>
  <si>
    <t>ECOLE CREATION COUTURE - ATELIER NEUILLY SUR SEINE</t>
  </si>
  <si>
    <t>ECOLE CREATION COUTURE - ATELIER</t>
  </si>
  <si>
    <t>11922549992</t>
  </si>
  <si>
    <t>91780851100013</t>
  </si>
  <si>
    <t>629911</t>
  </si>
  <si>
    <t>02 43 95 07 14</t>
  </si>
  <si>
    <t>RESIDENCE DU MAINE</t>
  </si>
  <si>
    <t>40 Route du Mans</t>
  </si>
  <si>
    <t>ECS FORMATION SABLE SUR SARTHE</t>
  </si>
  <si>
    <t>ECOLE CONDUITE SABOLIENNE</t>
  </si>
  <si>
    <t>52720052972</t>
  </si>
  <si>
    <t>31303015700025</t>
  </si>
  <si>
    <t>05 56 95 17 39</t>
  </si>
  <si>
    <t>28 Avenue Durand Dassier</t>
  </si>
  <si>
    <t>ECR</t>
  </si>
  <si>
    <t>ECOLE CONDUITE ROUTIERE</t>
  </si>
  <si>
    <t>72330732733</t>
  </si>
  <si>
    <t>39380180800014</t>
  </si>
  <si>
    <t>359531</t>
  </si>
  <si>
    <t>01 60 03 06 68</t>
  </si>
  <si>
    <t>Rue CLEMENT ADER</t>
  </si>
  <si>
    <t>ECF ROISSY FORMATION</t>
  </si>
  <si>
    <t>ECOLE CONDUITE FRANCAISE</t>
  </si>
  <si>
    <t>11770410777</t>
  </si>
  <si>
    <t>45387794600054</t>
  </si>
  <si>
    <t>577935</t>
  </si>
  <si>
    <t>04 71 63 81 63</t>
  </si>
  <si>
    <t>15130 VEZAC</t>
  </si>
  <si>
    <t>LA ROSERAIE</t>
  </si>
  <si>
    <t>Route DU CHATEAU DE SALLES</t>
  </si>
  <si>
    <t>EFBPA VEZAC</t>
  </si>
  <si>
    <t>ECOLE CHRISTIAN VABRET - MOF- BOULANGERIE - PATISSERIE - CUISINE</t>
  </si>
  <si>
    <t>83150140115</t>
  </si>
  <si>
    <t>37890108600033</t>
  </si>
  <si>
    <t>578411</t>
  </si>
  <si>
    <t>04 71 63 48 02</t>
  </si>
  <si>
    <t>17 Avenue DU GARRIC</t>
  </si>
  <si>
    <t>EFBPA AURILLAC</t>
  </si>
  <si>
    <t>37890108600025</t>
  </si>
  <si>
    <t>390975</t>
  </si>
  <si>
    <t>ZONE D AMENAGEMENT CONCERTE DE BARADEL</t>
  </si>
  <si>
    <t>3 Rue LAVOISIER</t>
  </si>
  <si>
    <t>EFBA SIEGE</t>
  </si>
  <si>
    <t>37890108600017</t>
  </si>
  <si>
    <t>597533</t>
  </si>
  <si>
    <t>0185735523</t>
  </si>
  <si>
    <t>13 Boulevard LEFEBVRE</t>
  </si>
  <si>
    <t>ECOLE CENTRALE DE PUERICULTURE</t>
  </si>
  <si>
    <t>11755651075</t>
  </si>
  <si>
    <t>83060930100015</t>
  </si>
  <si>
    <t>577108</t>
  </si>
  <si>
    <t>04 72 18 60 00</t>
  </si>
  <si>
    <t>BAT D5 2ème Etage</t>
  </si>
  <si>
    <t>36 Avenue Guy de Collonge</t>
  </si>
  <si>
    <t>ECL</t>
  </si>
  <si>
    <t>ECOLE CENTRALE DE LYON</t>
  </si>
  <si>
    <t>8269P044969</t>
  </si>
  <si>
    <t>19690187000010</t>
  </si>
  <si>
    <t>587047</t>
  </si>
  <si>
    <t>0143354428</t>
  </si>
  <si>
    <t>266 Boulevard RASPAIL</t>
  </si>
  <si>
    <t>ECOLE CAMONDO</t>
  </si>
  <si>
    <t>11753658675</t>
  </si>
  <si>
    <t>78810524500062</t>
  </si>
  <si>
    <t>476870</t>
  </si>
  <si>
    <t>02 98 78 96 91</t>
  </si>
  <si>
    <t>29410 PLOUNEOUR MENEZ</t>
  </si>
  <si>
    <t>Rue JULES FERRY</t>
  </si>
  <si>
    <t>EBH</t>
  </si>
  <si>
    <t>ECOLE BRETONNE D'HERBORISTERIE - EBH</t>
  </si>
  <si>
    <t>53290822829</t>
  </si>
  <si>
    <t>40257330700046</t>
  </si>
  <si>
    <t>491020</t>
  </si>
  <si>
    <t>01 53 63 14 16</t>
  </si>
  <si>
    <t>EBD</t>
  </si>
  <si>
    <t>ECOLE BIBLIOTHECAIRE ET DOCUMENTALISTE</t>
  </si>
  <si>
    <t>11750491375</t>
  </si>
  <si>
    <t>78428103200010</t>
  </si>
  <si>
    <t>548224</t>
  </si>
  <si>
    <t>32 25376168</t>
  </si>
  <si>
    <t>70 Rue ANTOINE BREART</t>
  </si>
  <si>
    <t>ECOLE BELGE DE SOPHROLOGIE DYNAMIQUE</t>
  </si>
  <si>
    <t>611694</t>
  </si>
  <si>
    <t>05 56 12 82 69</t>
  </si>
  <si>
    <t>BÂTIMENT 7-PARC AIRIAL</t>
  </si>
  <si>
    <t>36 Avenue ARIANE</t>
  </si>
  <si>
    <t>31/03/2020</t>
  </si>
  <si>
    <t>ECOLE AQUITAINE D'OSTEOPATHIE</t>
  </si>
  <si>
    <t>75331211833</t>
  </si>
  <si>
    <t>82318697800032</t>
  </si>
  <si>
    <t>136724</t>
  </si>
  <si>
    <t>04 78 28 28 18</t>
  </si>
  <si>
    <t>18 Rue DE VAUZELLE</t>
  </si>
  <si>
    <t>EAT LYON</t>
  </si>
  <si>
    <t>ECOLE ANALYSE TRANSACTIONNELLE LYON</t>
  </si>
  <si>
    <t>82690335169</t>
  </si>
  <si>
    <t>38239993900034</t>
  </si>
  <si>
    <t>540407</t>
  </si>
  <si>
    <t>01 46 77 09 64</t>
  </si>
  <si>
    <t>24 Rue MORERE</t>
  </si>
  <si>
    <t>E-ATIF PARIS 14EME</t>
  </si>
  <si>
    <t>ECOLE ANALYSE TRANSACTIONNELLE ILE DE FRANCE</t>
  </si>
  <si>
    <t>11755143075</t>
  </si>
  <si>
    <t>79952070500010</t>
  </si>
  <si>
    <t>653573</t>
  </si>
  <si>
    <t>29170 PLEUVEN</t>
  </si>
  <si>
    <t>17 KROAZ HENT KERLEVOT</t>
  </si>
  <si>
    <t>ECOLE AMBA YOGA</t>
  </si>
  <si>
    <t>53290952129</t>
  </si>
  <si>
    <t>90066439200017</t>
  </si>
  <si>
    <t>119830</t>
  </si>
  <si>
    <t>03 88 77 22 12</t>
  </si>
  <si>
    <t>Geispolsheim</t>
  </si>
  <si>
    <t>9 Rue De Colmar</t>
  </si>
  <si>
    <t>ECOLE ALSACIENNE DE SOPHROLOGIE</t>
  </si>
  <si>
    <t>42670183667</t>
  </si>
  <si>
    <t>43461743700034</t>
  </si>
  <si>
    <t>549253</t>
  </si>
  <si>
    <t>Immeuble Bruxelles</t>
  </si>
  <si>
    <t>11 Rue De la Rame</t>
  </si>
  <si>
    <t>ECOLANGUES</t>
  </si>
  <si>
    <t>52490140849</t>
  </si>
  <si>
    <t>40385320300020</t>
  </si>
  <si>
    <t>491251</t>
  </si>
  <si>
    <t>01 49 69 65 00</t>
  </si>
  <si>
    <t>25 Avenue ARISTIDE BRIAND</t>
  </si>
  <si>
    <t>ECOLAB PEST FRANCE</t>
  </si>
  <si>
    <t>11940858894</t>
  </si>
  <si>
    <t>34103910500166</t>
  </si>
  <si>
    <t>559283</t>
  </si>
  <si>
    <t>06 10 21 55 51</t>
  </si>
  <si>
    <t>21 Rue Edgar Brandt Zone Artisanale Montheard</t>
  </si>
  <si>
    <t>ECOFAC EVOLUTION LE MANS</t>
  </si>
  <si>
    <t>ECOFAC EVOLUTION - SIEGE SOCIAL</t>
  </si>
  <si>
    <t>52720131972</t>
  </si>
  <si>
    <t>51869149800019</t>
  </si>
  <si>
    <t>630913</t>
  </si>
  <si>
    <t>02 85 29 82 07</t>
  </si>
  <si>
    <t>22 Rue Michaël FARADAY</t>
  </si>
  <si>
    <t>ECOFAC EVOLUTION BEAUCOUZE</t>
  </si>
  <si>
    <t>ECOFAC EVOLUTION</t>
  </si>
  <si>
    <t>51869149800068</t>
  </si>
  <si>
    <t>447948</t>
  </si>
  <si>
    <t>02 43 50 30 48</t>
  </si>
  <si>
    <t>Tour Emeraude</t>
  </si>
  <si>
    <t>46 Avenue François Mitterrand</t>
  </si>
  <si>
    <t>ECOFAC</t>
  </si>
  <si>
    <t>52720135872</t>
  </si>
  <si>
    <t>40243776800136</t>
  </si>
  <si>
    <t>416241</t>
  </si>
  <si>
    <t>0953331975</t>
  </si>
  <si>
    <t>77220 TOURNAN EN BRIE</t>
  </si>
  <si>
    <t>5 Rue DE L'INDUSTRIE</t>
  </si>
  <si>
    <t>ECOCIVICOM</t>
  </si>
  <si>
    <t>11770462177</t>
  </si>
  <si>
    <t>50790634500024</t>
  </si>
  <si>
    <t>509103</t>
  </si>
  <si>
    <t>CENTRE HOSPITALIER SPECIALISE DE SAVOIE</t>
  </si>
  <si>
    <t>89 Avenue DE BASSENS</t>
  </si>
  <si>
    <t>ECO SYSTEME ASSOCIATION</t>
  </si>
  <si>
    <t>82730064173</t>
  </si>
  <si>
    <t>83252329400011</t>
  </si>
  <si>
    <t>607903</t>
  </si>
  <si>
    <t>05 61 63 30 26</t>
  </si>
  <si>
    <t>8 Rue de Remusat</t>
  </si>
  <si>
    <t>ECO RESTAURATION SAS</t>
  </si>
  <si>
    <t>76310975331</t>
  </si>
  <si>
    <t>82839976600025</t>
  </si>
  <si>
    <t>612790</t>
  </si>
  <si>
    <t>02 96 87 94 86</t>
  </si>
  <si>
    <t>22100 QUEVERT</t>
  </si>
  <si>
    <t>20 Rue de la Violette</t>
  </si>
  <si>
    <t>ECLIS</t>
  </si>
  <si>
    <t>ECO CONSTRUCTION LOCALE INITIATIVES SOLIDAIRES</t>
  </si>
  <si>
    <t>53220833622</t>
  </si>
  <si>
    <t>51795886400020</t>
  </si>
  <si>
    <t>685380</t>
  </si>
  <si>
    <t>03 27 32 90 00</t>
  </si>
  <si>
    <t>110 Rue EMILE ZOLA</t>
  </si>
  <si>
    <t>ECO COM - PIGIER LENS</t>
  </si>
  <si>
    <t>ECO COM - PIGIER</t>
  </si>
  <si>
    <t>11754890075</t>
  </si>
  <si>
    <t>48017681700199</t>
  </si>
  <si>
    <t>565118</t>
  </si>
  <si>
    <t>03 66 06 06 98</t>
  </si>
  <si>
    <t>57 Rue Pierre Mauroy</t>
  </si>
  <si>
    <t>ECO COM LILLE</t>
  </si>
  <si>
    <t>ECO COM  - MBWAY ISCOM</t>
  </si>
  <si>
    <t>48017681700066</t>
  </si>
  <si>
    <t>548790</t>
  </si>
  <si>
    <t>032  81 723480</t>
  </si>
  <si>
    <t>15 Place LOUISE GODIN</t>
  </si>
  <si>
    <t>ECNAS SAINT ELISABETH</t>
  </si>
  <si>
    <t>ECNAS SAINT ELISABETH ECOLE DE SOINS INFIRMIERS</t>
  </si>
  <si>
    <t>476778</t>
  </si>
  <si>
    <t>03 81 41 85 85</t>
  </si>
  <si>
    <t>6 Rue Alfred de Vigny</t>
  </si>
  <si>
    <t>ECM BESANCON</t>
  </si>
  <si>
    <t>ECM ECOLE DE COMMERCE ET DE MANAGEMENT</t>
  </si>
  <si>
    <t>43250158225</t>
  </si>
  <si>
    <t>42339754600031</t>
  </si>
  <si>
    <t>658546</t>
  </si>
  <si>
    <t>06 49 62 82 42</t>
  </si>
  <si>
    <t>22 Rue MAURICE BOURDET</t>
  </si>
  <si>
    <t>ECM ACADEMIE</t>
  </si>
  <si>
    <t>76300517930</t>
  </si>
  <si>
    <t>92230198100010</t>
  </si>
  <si>
    <t>676445</t>
  </si>
  <si>
    <t>09 80 80 11 17</t>
  </si>
  <si>
    <t>CHEZ SOURCE BUREAU 562</t>
  </si>
  <si>
    <t>ECLOSON PARIS</t>
  </si>
  <si>
    <t>ECLOSON</t>
  </si>
  <si>
    <t>11756106875</t>
  </si>
  <si>
    <t>88783287100016</t>
  </si>
  <si>
    <t>582700</t>
  </si>
  <si>
    <t>06 83 34 35 90</t>
  </si>
  <si>
    <t>82200 BOUDOU</t>
  </si>
  <si>
    <t>Lieu-dit COUCAGNE</t>
  </si>
  <si>
    <t>ECLORE - LES ATELIERS DU SOI ASSOCIATION</t>
  </si>
  <si>
    <t>73820060282</t>
  </si>
  <si>
    <t>51079909100010</t>
  </si>
  <si>
    <t>672919</t>
  </si>
  <si>
    <t>06 74 08 40 03</t>
  </si>
  <si>
    <t>54740 ST REMIMONT</t>
  </si>
  <si>
    <t>19 B Rue DE LA COTE</t>
  </si>
  <si>
    <t>EC'LOR FORMATION</t>
  </si>
  <si>
    <t>EC'LOR EVALUATION CONSEIL LORRAINE FORMATION</t>
  </si>
  <si>
    <t>44540444254</t>
  </si>
  <si>
    <t>98201128000020</t>
  </si>
  <si>
    <t>497836</t>
  </si>
  <si>
    <t>06434</t>
  </si>
  <si>
    <t>CS28888 - Le siège EI GROUPE</t>
  </si>
  <si>
    <t>437 Avenue Des Apothicaires -  Bât 3</t>
  </si>
  <si>
    <t>ECLIPSE ISTEC</t>
  </si>
  <si>
    <t>91340519534</t>
  </si>
  <si>
    <t>44215740000049</t>
  </si>
  <si>
    <t>555812</t>
  </si>
  <si>
    <t>540 Rue de clisson</t>
  </si>
  <si>
    <t>ECI-BAT</t>
  </si>
  <si>
    <t>52440658344</t>
  </si>
  <si>
    <t>42229164100021</t>
  </si>
  <si>
    <t>499419</t>
  </si>
  <si>
    <t>ECHOFOETUS</t>
  </si>
  <si>
    <t>42670347267</t>
  </si>
  <si>
    <t>47981791800010</t>
  </si>
  <si>
    <t>613253</t>
  </si>
  <si>
    <t>09643</t>
  </si>
  <si>
    <t>50470 TOLLEVAST</t>
  </si>
  <si>
    <t>LA NETTERIE</t>
  </si>
  <si>
    <t>HARAS DE SIVA</t>
  </si>
  <si>
    <t>ECHOFIRST</t>
  </si>
  <si>
    <t>28500136950</t>
  </si>
  <si>
    <t>87806869100012</t>
  </si>
  <si>
    <t>681131</t>
  </si>
  <si>
    <t>06 22 64 52 14</t>
  </si>
  <si>
    <t>59 Rue BRILLAT SAVARIN</t>
  </si>
  <si>
    <t>ECHODYSSEE</t>
  </si>
  <si>
    <t>11756743375</t>
  </si>
  <si>
    <t>92150293600013</t>
  </si>
  <si>
    <t>667444</t>
  </si>
  <si>
    <t>09A34</t>
  </si>
  <si>
    <t>07 82 12 67 79</t>
  </si>
  <si>
    <t>81990 FREJAIROLLES</t>
  </si>
  <si>
    <t>31 Chemin de la maxe</t>
  </si>
  <si>
    <t>ECHOACADEMIE</t>
  </si>
  <si>
    <t>76810187581</t>
  </si>
  <si>
    <t>91477814700019</t>
  </si>
  <si>
    <t>613289</t>
  </si>
  <si>
    <t>ECHO S</t>
  </si>
  <si>
    <t>93131510713</t>
  </si>
  <si>
    <t>79823239300024</t>
  </si>
  <si>
    <t>649983</t>
  </si>
  <si>
    <t>19 Rue PELISSIER</t>
  </si>
  <si>
    <t>ECHASSOUX MARCOS WILLER</t>
  </si>
  <si>
    <t>ECHASSOUX MARCOS WILLER - MW FORMATION &amp; CONSEIL</t>
  </si>
  <si>
    <t>84630525163</t>
  </si>
  <si>
    <t>83237537200014</t>
  </si>
  <si>
    <t>491147</t>
  </si>
  <si>
    <t>01 41 40 36 00</t>
  </si>
  <si>
    <t>78 Rue Championnet</t>
  </si>
  <si>
    <t>ECTI PARIS 18EME</t>
  </si>
  <si>
    <t>ECHANGES ET CONSULTATIONS TECHNIQUES INTERNATIONAUX</t>
  </si>
  <si>
    <t>11921362092</t>
  </si>
  <si>
    <t>30624431000083</t>
  </si>
  <si>
    <t>443402</t>
  </si>
  <si>
    <t>03 29 63 16 17</t>
  </si>
  <si>
    <t>14 Place DES DEPORTES</t>
  </si>
  <si>
    <t>ECF SARL SYNERGIE</t>
  </si>
  <si>
    <t>41880105288</t>
  </si>
  <si>
    <t>45394149400016</t>
  </si>
  <si>
    <t>610549</t>
  </si>
  <si>
    <t>05 61 52 83 71</t>
  </si>
  <si>
    <t>39 Place DES CARMES</t>
  </si>
  <si>
    <t>ECF MIDI FRANCE TOULOUSE</t>
  </si>
  <si>
    <t>ECF MIDI FRANCE</t>
  </si>
  <si>
    <t>73310662631</t>
  </si>
  <si>
    <t>53894732600012</t>
  </si>
  <si>
    <t>441545</t>
  </si>
  <si>
    <t>04 90 93 01 89</t>
  </si>
  <si>
    <t>ZI NORD</t>
  </si>
  <si>
    <t>15 Rue JACQUES LIEUTAUD</t>
  </si>
  <si>
    <t>ECF CHERRI</t>
  </si>
  <si>
    <t>ECF MARYLINE CHERRI</t>
  </si>
  <si>
    <t>93130643413</t>
  </si>
  <si>
    <t>43498102300014</t>
  </si>
  <si>
    <t>208036</t>
  </si>
  <si>
    <t>04 50 25 54 25</t>
  </si>
  <si>
    <t>74800 CORNIER</t>
  </si>
  <si>
    <t>ZI Du Chatelet</t>
  </si>
  <si>
    <t>954 Route Du Chatelet</t>
  </si>
  <si>
    <t>ECF LEGON FORMATION</t>
  </si>
  <si>
    <t>82740008674</t>
  </si>
  <si>
    <t>31472073100053</t>
  </si>
  <si>
    <t>134934</t>
  </si>
  <si>
    <t>05 61 71 80 47</t>
  </si>
  <si>
    <t>ZI EN JACCA</t>
  </si>
  <si>
    <t>8 Chemin DE L ECHUT</t>
  </si>
  <si>
    <t>ECF G.SACAREAU</t>
  </si>
  <si>
    <t>76310902831</t>
  </si>
  <si>
    <t>80860917600025</t>
  </si>
  <si>
    <t>671850</t>
  </si>
  <si>
    <t>Le Guet Du Marchand</t>
  </si>
  <si>
    <t>ECF CERCA RILHAC RANCON</t>
  </si>
  <si>
    <t>ECF COOPERATIVE D'EDUCATION ROUTIERE CTRE ATLANTIQUE - ECF CERCA</t>
  </si>
  <si>
    <t>31237926601270</t>
  </si>
  <si>
    <t>512412</t>
  </si>
  <si>
    <t>05 57 92 26 26</t>
  </si>
  <si>
    <t>1 Rue Thierry Sabine</t>
  </si>
  <si>
    <t>ECF CESR FPE MERIGNAC</t>
  </si>
  <si>
    <t>ECF CESR FPE</t>
  </si>
  <si>
    <t>72330946233</t>
  </si>
  <si>
    <t>79929134900014</t>
  </si>
  <si>
    <t>88043</t>
  </si>
  <si>
    <t>422 Route de Clisson</t>
  </si>
  <si>
    <t>ECF CER CENTRE ATLANTIQUE VERTOU</t>
  </si>
  <si>
    <t>ECF CER CENTRE ATLANTIQUE</t>
  </si>
  <si>
    <t>31237926600801</t>
  </si>
  <si>
    <t>616722</t>
  </si>
  <si>
    <t>05 55 87  00 39</t>
  </si>
  <si>
    <t>1 Avenue PIERRE SEMARD</t>
  </si>
  <si>
    <t>ECF CER CENTRE ATLANTIQUE BRIVE LA GAILLARDE</t>
  </si>
  <si>
    <t>31237926601841</t>
  </si>
  <si>
    <t>669970</t>
  </si>
  <si>
    <t>05 49 08 93 23</t>
  </si>
  <si>
    <t>16440 NERSAC</t>
  </si>
  <si>
    <t>Zone industrielle</t>
  </si>
  <si>
    <t>74 Rue Pierre Alfred Deschamps</t>
  </si>
  <si>
    <t>ECF CENTRE OUEST ATLANTIQUE NERSAC</t>
  </si>
  <si>
    <t>31237926601619</t>
  </si>
  <si>
    <t>669568</t>
  </si>
  <si>
    <t>11 Rue des Orfèvres</t>
  </si>
  <si>
    <t>ECF COA LES SORINIERES</t>
  </si>
  <si>
    <t>ECF CENTRE OUEST ATLANTIQUE</t>
  </si>
  <si>
    <t>39016543900279</t>
  </si>
  <si>
    <t>550085</t>
  </si>
  <si>
    <t>39016543900196</t>
  </si>
  <si>
    <t>596383</t>
  </si>
  <si>
    <t>0297471839</t>
  </si>
  <si>
    <t>6 Avenue SAINT SYMPHORIEN</t>
  </si>
  <si>
    <t>ECF BROHAN PASCAL VANNES</t>
  </si>
  <si>
    <t>ECF BROHAN PASCAL</t>
  </si>
  <si>
    <t>53560682156</t>
  </si>
  <si>
    <t>42947237600038</t>
  </si>
  <si>
    <t>513301</t>
  </si>
  <si>
    <t>02 43 21 41 50</t>
  </si>
  <si>
    <t>ZA DE LA MAREBAUDIÈRE</t>
  </si>
  <si>
    <t>ECF ARVOR MONTGERMONT</t>
  </si>
  <si>
    <t>ECF ARVOR</t>
  </si>
  <si>
    <t>53350892235</t>
  </si>
  <si>
    <t>52950433400010</t>
  </si>
  <si>
    <t>216070</t>
  </si>
  <si>
    <t>05 61 68 54 54</t>
  </si>
  <si>
    <t>ZA DE PIC</t>
  </si>
  <si>
    <t>18 Rue HENRI FABRE</t>
  </si>
  <si>
    <t>ECF ARIEGE</t>
  </si>
  <si>
    <t>73090000609</t>
  </si>
  <si>
    <t>93698024200080</t>
  </si>
  <si>
    <t>592390</t>
  </si>
  <si>
    <t>03 83 27 73 46</t>
  </si>
  <si>
    <t>9 Place PAUL PAINLEVE</t>
  </si>
  <si>
    <t>03/05/2020</t>
  </si>
  <si>
    <t>ECF AGENCE ERNEST - SEBOLI</t>
  </si>
  <si>
    <t>41540195954</t>
  </si>
  <si>
    <t>40942057700010</t>
  </si>
  <si>
    <t>437359</t>
  </si>
  <si>
    <t>04 73 24 50 00</t>
  </si>
  <si>
    <t>63360 GERZAT</t>
  </si>
  <si>
    <t>5 Rue DU PAVIN</t>
  </si>
  <si>
    <t>ECF VIGIER GERZAT</t>
  </si>
  <si>
    <t>ECF -  CTRE FORM TRANSPORT LOGISTIQUE TRAVAUX PUBLICS VIGIER GERZAT</t>
  </si>
  <si>
    <t>83630397263</t>
  </si>
  <si>
    <t>50962973900012</t>
  </si>
  <si>
    <t>676718</t>
  </si>
  <si>
    <t>04 81 09 02 80</t>
  </si>
  <si>
    <t>8 Place de la republique</t>
  </si>
  <si>
    <t>ECEMA - L'EXCELLENCE PAR L'EXPERIENCE</t>
  </si>
  <si>
    <t>ECEMA VALENCE</t>
  </si>
  <si>
    <t>84260281926</t>
  </si>
  <si>
    <t>84454357900032</t>
  </si>
  <si>
    <t>646994</t>
  </si>
  <si>
    <t>31 71 3030 910</t>
  </si>
  <si>
    <t>PAYS-BAS - VOORSCHOTEN</t>
  </si>
  <si>
    <t>1 Dobbeweg</t>
  </si>
  <si>
    <t>ECAT FOUNDATION</t>
  </si>
  <si>
    <t>668709</t>
  </si>
  <si>
    <t>06 07 60 70 26</t>
  </si>
  <si>
    <t>34 Rue DAVID D'ANGERS</t>
  </si>
  <si>
    <t>ECAMT</t>
  </si>
  <si>
    <t>76311038331</t>
  </si>
  <si>
    <t>89265139900016</t>
  </si>
  <si>
    <t>582220</t>
  </si>
  <si>
    <t>0390400963</t>
  </si>
  <si>
    <t>2 Rue DE MADRID</t>
  </si>
  <si>
    <t>ECAM STRASBOURG EUROPE</t>
  </si>
  <si>
    <t>42670476167</t>
  </si>
  <si>
    <t>51773337400022</t>
  </si>
  <si>
    <t>568739</t>
  </si>
  <si>
    <t>04 72 77 06 44</t>
  </si>
  <si>
    <t>40 Montée SAINT BARTHELEMY</t>
  </si>
  <si>
    <t>ECAM EXPERT</t>
  </si>
  <si>
    <t>82691349869</t>
  </si>
  <si>
    <t>80425339100010</t>
  </si>
  <si>
    <t>493594</t>
  </si>
  <si>
    <t>01 42 86 57 01</t>
  </si>
  <si>
    <t>1 Cité Griset</t>
  </si>
  <si>
    <t>ECAD CONSULTANTS - IESA ART&amp;CULTURE PARIS</t>
  </si>
  <si>
    <t>ECAD CONSULTANTS - IESA ART&amp;CULTURE</t>
  </si>
  <si>
    <t>11753089175</t>
  </si>
  <si>
    <t>33115405400091</t>
  </si>
  <si>
    <t>634955</t>
  </si>
  <si>
    <t>01 42 86 57 06</t>
  </si>
  <si>
    <t>8 bis Rue DE LA FONTAINE AU ROI</t>
  </si>
  <si>
    <t>ECAD CONSULTANTS</t>
  </si>
  <si>
    <t>ECAD CONSULTANTS - DIGITAL CAMPUS PARIS SIEGE</t>
  </si>
  <si>
    <t>33115405400117</t>
  </si>
  <si>
    <t>674151</t>
  </si>
  <si>
    <t>01 58 58 01 27</t>
  </si>
  <si>
    <t>43 Avenue DU DOCTEUR TERVER</t>
  </si>
  <si>
    <t>EC+S</t>
  </si>
  <si>
    <t>EC S EUROPEAN CONSULTING PLUS SERVICES - EC+S</t>
  </si>
  <si>
    <t>82691040569</t>
  </si>
  <si>
    <t>50966213600019</t>
  </si>
  <si>
    <t>659400</t>
  </si>
  <si>
    <t>02 36 05 63 05</t>
  </si>
  <si>
    <t>3 Rue Des moulins</t>
  </si>
  <si>
    <t>EC PERFORMANCES</t>
  </si>
  <si>
    <t>24370451437</t>
  </si>
  <si>
    <t>89868556500019</t>
  </si>
  <si>
    <t>675398</t>
  </si>
  <si>
    <t>356 23 790 203</t>
  </si>
  <si>
    <t>MALTE - ST JULIAN'S</t>
  </si>
  <si>
    <t>Marguerite Mangion Street</t>
  </si>
  <si>
    <t>EC ENGLISH</t>
  </si>
  <si>
    <t>EC ENGLISH HOLDINGS LIMITED</t>
  </si>
  <si>
    <t>636575</t>
  </si>
  <si>
    <t>16 Rue de la Gaïté</t>
  </si>
  <si>
    <t>EC CONSULTING</t>
  </si>
  <si>
    <t>24370414637</t>
  </si>
  <si>
    <t>89124616700011</t>
  </si>
  <si>
    <t>386832</t>
  </si>
  <si>
    <t>05 61 37 73 79</t>
  </si>
  <si>
    <t>11 Rue CLEMENT ADER</t>
  </si>
  <si>
    <t>EBTP</t>
  </si>
  <si>
    <t>EBTP FORMATION</t>
  </si>
  <si>
    <t>73310281231</t>
  </si>
  <si>
    <t>38372394700032</t>
  </si>
  <si>
    <t>653676</t>
  </si>
  <si>
    <t>07 82 40 00 59</t>
  </si>
  <si>
    <t>78550 RICHEBOURG</t>
  </si>
  <si>
    <t>7 Impasse des Peupliers</t>
  </si>
  <si>
    <t>EBRIOO</t>
  </si>
  <si>
    <t>11788479478</t>
  </si>
  <si>
    <t>89343589100013</t>
  </si>
  <si>
    <t>652076</t>
  </si>
  <si>
    <t>06 65 48 17 63</t>
  </si>
  <si>
    <t>58 Avenue du Général Eisenhower</t>
  </si>
  <si>
    <t>EBRARD AYMERIC</t>
  </si>
  <si>
    <t>44510201051</t>
  </si>
  <si>
    <t>85356908500014</t>
  </si>
  <si>
    <t>365841</t>
  </si>
  <si>
    <t>01 34 94 80 00</t>
  </si>
  <si>
    <t>Rue CUTESSON</t>
  </si>
  <si>
    <t>EBP INFORMATIQUE</t>
  </si>
  <si>
    <t>11780299978</t>
  </si>
  <si>
    <t>33083894700043</t>
  </si>
  <si>
    <t>650432</t>
  </si>
  <si>
    <t>06 92 65 10 20</t>
  </si>
  <si>
    <t>76A Rue Juliette Dodu</t>
  </si>
  <si>
    <t>EBIM INGENIERIE</t>
  </si>
  <si>
    <t>04973152497</t>
  </si>
  <si>
    <t>82269708200029</t>
  </si>
  <si>
    <t>665927</t>
  </si>
  <si>
    <t>05 57 10 38 15</t>
  </si>
  <si>
    <t>65 Boulevard PIERRE 1ER</t>
  </si>
  <si>
    <t>EBBS BUSINESS SCHOOL</t>
  </si>
  <si>
    <t>72330840233</t>
  </si>
  <si>
    <t>53199422600037</t>
  </si>
  <si>
    <t>601871</t>
  </si>
  <si>
    <t>95130 LE PLESSIS BOUCHARD</t>
  </si>
  <si>
    <t>7 Rue Nieuport</t>
  </si>
  <si>
    <t>24/06/2019</t>
  </si>
  <si>
    <t>EB CONSEIL ET FORMATION</t>
  </si>
  <si>
    <t>11950567495</t>
  </si>
  <si>
    <t>49034594900013</t>
  </si>
  <si>
    <t>661417</t>
  </si>
  <si>
    <t>1 847 666 5920</t>
  </si>
  <si>
    <t>STE 145</t>
  </si>
  <si>
    <t>2111 CHESTNUT AV</t>
  </si>
  <si>
    <t>EATING DISORDERS RESEARCH SOCIETY</t>
  </si>
  <si>
    <t>598549</t>
  </si>
  <si>
    <t>Sommerrainstrasse 61</t>
  </si>
  <si>
    <t>EAT - FEDERATION OF ESOPHAGEAL ATRESIA AND TRACHEO-ESOPHAGEAL FISTULA SUPPORT GROUPS EV</t>
  </si>
  <si>
    <t>607150</t>
  </si>
  <si>
    <t>09175</t>
  </si>
  <si>
    <t>06 98 12 40 73</t>
  </si>
  <si>
    <t>138 Chemin du Pouget</t>
  </si>
  <si>
    <t>EASYOPTO</t>
  </si>
  <si>
    <t>76341010734</t>
  </si>
  <si>
    <t>84358977100016</t>
  </si>
  <si>
    <t>599682</t>
  </si>
  <si>
    <t>0951042145</t>
  </si>
  <si>
    <t>86 Rue Pierre et Marie Curie</t>
  </si>
  <si>
    <t>EASY B4U</t>
  </si>
  <si>
    <t>76660201266</t>
  </si>
  <si>
    <t>82137367700029</t>
  </si>
  <si>
    <t>509437</t>
  </si>
  <si>
    <t>04 67 58 98 20</t>
  </si>
  <si>
    <t>4 Saint Louis</t>
  </si>
  <si>
    <t>EASY ACCESS ENGLISH</t>
  </si>
  <si>
    <t>91340679234</t>
  </si>
  <si>
    <t>51901927700010</t>
  </si>
  <si>
    <t>685288</t>
  </si>
  <si>
    <t>7 Rue DE MADRID</t>
  </si>
  <si>
    <t>EASIWARE PARIS</t>
  </si>
  <si>
    <t>EASIWARE SIEGE SOCIAL</t>
  </si>
  <si>
    <t>11757200575</t>
  </si>
  <si>
    <t>50863653700088</t>
  </si>
  <si>
    <t>555599</t>
  </si>
  <si>
    <t>0386270335</t>
  </si>
  <si>
    <t>58210 CUNCY LES VARZY</t>
  </si>
  <si>
    <t>HAMEAU DE MHERS</t>
  </si>
  <si>
    <t>10 Route DE SERRES</t>
  </si>
  <si>
    <t>ARMONIA FORMATION  VAE - ECHEGARAY PHILIPPE</t>
  </si>
  <si>
    <t>EARMONIA FORMATION  VAE - CHEGARAY PHILIPPE</t>
  </si>
  <si>
    <t>27580072158</t>
  </si>
  <si>
    <t>42025115900026</t>
  </si>
  <si>
    <t>471410</t>
  </si>
  <si>
    <t>+35242414211</t>
  </si>
  <si>
    <t>ZA BOURMICHT</t>
  </si>
  <si>
    <t>22/11/2013</t>
  </si>
  <si>
    <t>EAHM LUXEMBOURG</t>
  </si>
  <si>
    <t>653500</t>
  </si>
  <si>
    <t>06 86 12 68 61</t>
  </si>
  <si>
    <t>Technicité 12</t>
  </si>
  <si>
    <t>120 Rue Jean Dausset</t>
  </si>
  <si>
    <t>E-ACADEMY FORMATION</t>
  </si>
  <si>
    <t>93840440084</t>
  </si>
  <si>
    <t>89508513200028</t>
  </si>
  <si>
    <t>648711</t>
  </si>
  <si>
    <t>06 86 56 15 98</t>
  </si>
  <si>
    <t>20167 SARROLA CARCOPINO</t>
  </si>
  <si>
    <t>Lieu-dit Suaralta</t>
  </si>
  <si>
    <t>Route D'AFA</t>
  </si>
  <si>
    <t>D3F FURMAZIONI</t>
  </si>
  <si>
    <t>94202126520</t>
  </si>
  <si>
    <t>91236735600017</t>
  </si>
  <si>
    <t>545077</t>
  </si>
  <si>
    <t>09 64 32 35 96</t>
  </si>
  <si>
    <t>37330 MARCILLY SUR MAULNE</t>
  </si>
  <si>
    <t>9 Rue SAINT SEBASTIEN</t>
  </si>
  <si>
    <t>D2L INFORMATIQUE</t>
  </si>
  <si>
    <t>24370283837</t>
  </si>
  <si>
    <t>48342201000031</t>
  </si>
  <si>
    <t>491342</t>
  </si>
  <si>
    <t>02 47 20 86 60</t>
  </si>
  <si>
    <t>238 Rue Giraudeau</t>
  </si>
  <si>
    <t>D2J IPMS VIEL JEROME</t>
  </si>
  <si>
    <t>D2J INSTITUT PROFESSIONNEL DES METIERS DU SPORT</t>
  </si>
  <si>
    <t>24370197437</t>
  </si>
  <si>
    <t>43906604400033</t>
  </si>
  <si>
    <t>538711</t>
  </si>
  <si>
    <t>07438</t>
  </si>
  <si>
    <t>06 10 16  77 88</t>
  </si>
  <si>
    <t>74150 VAULX</t>
  </si>
  <si>
    <t>LA FEURZHE DU BIOLLEY</t>
  </si>
  <si>
    <t>44 Chemin DE LA VIEILLE FORGE</t>
  </si>
  <si>
    <t>DYS'KATE FORMATION</t>
  </si>
  <si>
    <t>82740310474</t>
  </si>
  <si>
    <t>81159619600014</t>
  </si>
  <si>
    <t>579518</t>
  </si>
  <si>
    <t>0388320570</t>
  </si>
  <si>
    <t>10 Place du temple neuf</t>
  </si>
  <si>
    <t>DYRBUSZ URSZULA - L'ATELIER CONSEIL</t>
  </si>
  <si>
    <t>42670528067</t>
  </si>
  <si>
    <t>79753625700026</t>
  </si>
  <si>
    <t>637208</t>
  </si>
  <si>
    <t>05 59 30 36 94</t>
  </si>
  <si>
    <t>10 Rue Bernadotte</t>
  </si>
  <si>
    <t>DFI</t>
  </si>
  <si>
    <t>DYNAMO LANGUES</t>
  </si>
  <si>
    <t>72640281964</t>
  </si>
  <si>
    <t>50376193400036</t>
  </si>
  <si>
    <t>319302</t>
  </si>
  <si>
    <t>03 22 33 47 00</t>
  </si>
  <si>
    <t>45 Rue DE LA SOURCE</t>
  </si>
  <si>
    <t>17/07/2023</t>
  </si>
  <si>
    <t>DYNAMIS</t>
  </si>
  <si>
    <t>22750054880</t>
  </si>
  <si>
    <t>38807009600044</t>
  </si>
  <si>
    <t>596371</t>
  </si>
  <si>
    <t>22310 PLUFUR</t>
  </si>
  <si>
    <t>1 Lieu-dit Kerzello</t>
  </si>
  <si>
    <t>DYNAMIE</t>
  </si>
  <si>
    <t>53220846322</t>
  </si>
  <si>
    <t>49105456500024</t>
  </si>
  <si>
    <t>628475</t>
  </si>
  <si>
    <t>06 31 72 04 20</t>
  </si>
  <si>
    <t>21260 BOUSSENOIS</t>
  </si>
  <si>
    <t>39 GRANDE RUE</t>
  </si>
  <si>
    <t>DYNAFORMA</t>
  </si>
  <si>
    <t>27210421621</t>
  </si>
  <si>
    <t>89875195300016</t>
  </si>
  <si>
    <t>611980</t>
  </si>
  <si>
    <t>04 79  65 61 77</t>
  </si>
  <si>
    <t>73110 VALGELON LA ROCHETTE</t>
  </si>
  <si>
    <t>LES MARTINS</t>
  </si>
  <si>
    <t>1052 Route DES MONTS</t>
  </si>
  <si>
    <t>DY MORGANE</t>
  </si>
  <si>
    <t>DY MORGANE - INDYSPENSABLE RH</t>
  </si>
  <si>
    <t>84730182373</t>
  </si>
  <si>
    <t>81358535300010</t>
  </si>
  <si>
    <t>657785</t>
  </si>
  <si>
    <t>06 26 69 14 36</t>
  </si>
  <si>
    <t>62180 AIRON ST VAAST</t>
  </si>
  <si>
    <t>23 Rue HENRI BETHOUART</t>
  </si>
  <si>
    <t>DWD CONSEIL</t>
  </si>
  <si>
    <t>32620315962</t>
  </si>
  <si>
    <t>88106538700014</t>
  </si>
  <si>
    <t>590332</t>
  </si>
  <si>
    <t>52 Rue des Archives</t>
  </si>
  <si>
    <t>DW TRAINING</t>
  </si>
  <si>
    <t>11755560675</t>
  </si>
  <si>
    <t>82453783100011</t>
  </si>
  <si>
    <t>631711</t>
  </si>
  <si>
    <t>06 11 60 28 23</t>
  </si>
  <si>
    <t>24 Rue SINGER</t>
  </si>
  <si>
    <t>DUVAUX ALBERTINI HELENE</t>
  </si>
  <si>
    <t>DUVAUX ALBERTINI HELENE - FORT INTERIEUR</t>
  </si>
  <si>
    <t>11788230278</t>
  </si>
  <si>
    <t>44107568600010</t>
  </si>
  <si>
    <t>686980</t>
  </si>
  <si>
    <t>06 80 22 43 09</t>
  </si>
  <si>
    <t>26 Rue Saint Exupéry</t>
  </si>
  <si>
    <t>DUVAL STEPHANIE - MOOD FORMATIONS</t>
  </si>
  <si>
    <t>DUVAL STEPHANIE</t>
  </si>
  <si>
    <t>53351250735</t>
  </si>
  <si>
    <t>85288238000011</t>
  </si>
  <si>
    <t>533518</t>
  </si>
  <si>
    <t>05 58 91 75 94</t>
  </si>
  <si>
    <t>40180 NARROSSE</t>
  </si>
  <si>
    <t>20 Route DES IGNONS</t>
  </si>
  <si>
    <t>DUTOURNIE FREDERIQUE LFD ORGANISATION</t>
  </si>
  <si>
    <t>DUTOURNIE FREDERIQUE LFD CONCEPT</t>
  </si>
  <si>
    <t>72400069440</t>
  </si>
  <si>
    <t>45321499100029</t>
  </si>
  <si>
    <t>444832</t>
  </si>
  <si>
    <t>04 73 86 44 42 0676296741</t>
  </si>
  <si>
    <t>63140 CHATEL GUYON</t>
  </si>
  <si>
    <t>Les Grosliers</t>
  </si>
  <si>
    <t>Chemin du Beuradoux</t>
  </si>
  <si>
    <t>DUSART FREDERIC</t>
  </si>
  <si>
    <t>DUSART FREDERIC - NUTRIMIX FORMATION</t>
  </si>
  <si>
    <t>83630423363</t>
  </si>
  <si>
    <t>53738848000015</t>
  </si>
  <si>
    <t>421900</t>
  </si>
  <si>
    <t>03 86 52 12 82</t>
  </si>
  <si>
    <t>8 Rue du 24 Août</t>
  </si>
  <si>
    <t>ECF</t>
  </si>
  <si>
    <t>DUROT MARICOT RITA</t>
  </si>
  <si>
    <t>26890084789</t>
  </si>
  <si>
    <t>42155385000015</t>
  </si>
  <si>
    <t>489270</t>
  </si>
  <si>
    <t>LA GACHE</t>
  </si>
  <si>
    <t>67 Allée DES BRUYERES</t>
  </si>
  <si>
    <t>DURAND PIERRE</t>
  </si>
  <si>
    <t>82380573838</t>
  </si>
  <si>
    <t>43218339000041</t>
  </si>
  <si>
    <t>566123</t>
  </si>
  <si>
    <t>05 61 55 10 99</t>
  </si>
  <si>
    <t>LES MELODIES DE PECH DAVID APT A24</t>
  </si>
  <si>
    <t>3 Chemin DU DOCTEUR DIDIER DASQUE</t>
  </si>
  <si>
    <t>DURAND CHRISTOPHE - OXIANE TOULOUSE</t>
  </si>
  <si>
    <t>DURAND CHRISTOPHE - OXIANE</t>
  </si>
  <si>
    <t>73310770331</t>
  </si>
  <si>
    <t>45209726400025</t>
  </si>
  <si>
    <t>558436</t>
  </si>
  <si>
    <t>06 12 24 04 65</t>
  </si>
  <si>
    <t>02470 NEUILLY ST FRONT</t>
  </si>
  <si>
    <t>20 Rue Du Chateau</t>
  </si>
  <si>
    <t>DUQUESNE RICARDO CELINE BEATRICE</t>
  </si>
  <si>
    <t>22020125202</t>
  </si>
  <si>
    <t>51955160000033</t>
  </si>
  <si>
    <t>365440</t>
  </si>
  <si>
    <t>03596</t>
  </si>
  <si>
    <t>05 47 29 56 12</t>
  </si>
  <si>
    <t>15 Rue DU PEUGUE</t>
  </si>
  <si>
    <t>DUPUY OLIVIER</t>
  </si>
  <si>
    <t>72330720433</t>
  </si>
  <si>
    <t>49913615800023</t>
  </si>
  <si>
    <t>676019</t>
  </si>
  <si>
    <t>06 63 69 95 08</t>
  </si>
  <si>
    <t>3 Ruelle sautard</t>
  </si>
  <si>
    <t>DUPUY FLORENCE</t>
  </si>
  <si>
    <t>24370406037</t>
  </si>
  <si>
    <t>52828786500026</t>
  </si>
  <si>
    <t>631632</t>
  </si>
  <si>
    <t>06 45 41 59 58</t>
  </si>
  <si>
    <t>6 Rue Gabriel Péri</t>
  </si>
  <si>
    <t>DUPUIS SANDRINE</t>
  </si>
  <si>
    <t>DUPUIS SANDRINE REFLEXOLOGUE</t>
  </si>
  <si>
    <t>76820079882</t>
  </si>
  <si>
    <t>53308825800082</t>
  </si>
  <si>
    <t>382346</t>
  </si>
  <si>
    <t>06 89 26 95 65</t>
  </si>
  <si>
    <t>15 Sentier GRESILLON</t>
  </si>
  <si>
    <t>DUPUIS PHILIPPE</t>
  </si>
  <si>
    <t>DUPUIS PHILIPPE - C2R MANAGEMENT</t>
  </si>
  <si>
    <t>31590631559</t>
  </si>
  <si>
    <t>48489615400016</t>
  </si>
  <si>
    <t>625991</t>
  </si>
  <si>
    <t>06 22 77 29 95</t>
  </si>
  <si>
    <t>85180 CHATEAU D OLONNE</t>
  </si>
  <si>
    <t>11 Rue DU BOIS</t>
  </si>
  <si>
    <t>DUPUIS PATRICE</t>
  </si>
  <si>
    <t>DUPUIS PATRICE - CONSULT'EAU</t>
  </si>
  <si>
    <t>52850153385</t>
  </si>
  <si>
    <t>50792052800035</t>
  </si>
  <si>
    <t>555502</t>
  </si>
  <si>
    <t>04 68 54 78 51</t>
  </si>
  <si>
    <t>7 Rue THEOPHRASTE RENAUDOT</t>
  </si>
  <si>
    <t>DUPRAT SONIA</t>
  </si>
  <si>
    <t>91660177166</t>
  </si>
  <si>
    <t>45061864000012</t>
  </si>
  <si>
    <t>655296</t>
  </si>
  <si>
    <t>05 56 92 56 93</t>
  </si>
  <si>
    <t>16 Rue PIERRE CURIE</t>
  </si>
  <si>
    <t>DUPRAT DOMINIQUE</t>
  </si>
  <si>
    <t>DUPRAT DOMINIQUE - CABINET TRAJECTOIRES</t>
  </si>
  <si>
    <t>72330302233</t>
  </si>
  <si>
    <t>39439941400033</t>
  </si>
  <si>
    <t>654322</t>
  </si>
  <si>
    <t>06 58 97 40 55</t>
  </si>
  <si>
    <t>3 Rue Césaire Dauge</t>
  </si>
  <si>
    <t>DIANE DUPOUTS</t>
  </si>
  <si>
    <t>DUPOUTS DIANE  - ACCOMPAGNEMENT ET CONSEIL</t>
  </si>
  <si>
    <t>75400191840</t>
  </si>
  <si>
    <t>88782422500015</t>
  </si>
  <si>
    <t>637970</t>
  </si>
  <si>
    <t>06 62 51 17 69</t>
  </si>
  <si>
    <t>Rue de l'Argentière</t>
  </si>
  <si>
    <t>DUPONT SEBASTIEN</t>
  </si>
  <si>
    <t>DUPONT SEBASTIEN - CANO-P FORMATIONS</t>
  </si>
  <si>
    <t>93830638483</t>
  </si>
  <si>
    <t>84242500100034</t>
  </si>
  <si>
    <t>560509</t>
  </si>
  <si>
    <t>18 Rue du Faubourg de Saverne</t>
  </si>
  <si>
    <t>44670588967</t>
  </si>
  <si>
    <t>79372398200013</t>
  </si>
  <si>
    <t>641364</t>
  </si>
  <si>
    <t>07 81 60 83 81</t>
  </si>
  <si>
    <t>12 Rue GRAND RUE</t>
  </si>
  <si>
    <t>DUPONT JEROME</t>
  </si>
  <si>
    <t>DUPONT JEROME - AJ PREVENTION</t>
  </si>
  <si>
    <t>93131783013</t>
  </si>
  <si>
    <t>52782521000018</t>
  </si>
  <si>
    <t>641637</t>
  </si>
  <si>
    <t>07 83 63 86 73</t>
  </si>
  <si>
    <t>56800 CAMPENEAC</t>
  </si>
  <si>
    <t>44 SAINT LAURENT</t>
  </si>
  <si>
    <t>DUPONT JEAN HERVE</t>
  </si>
  <si>
    <t>DUPONT JEAN HERVE - MEET YOUR SKILLS</t>
  </si>
  <si>
    <t>53560967456</t>
  </si>
  <si>
    <t>84774021400022</t>
  </si>
  <si>
    <t>674928</t>
  </si>
  <si>
    <t>06 73 85 94 06</t>
  </si>
  <si>
    <t>19 Boulevard BIGO DANEL</t>
  </si>
  <si>
    <t>DUPIED VICTORIA</t>
  </si>
  <si>
    <t>32591109859</t>
  </si>
  <si>
    <t>90526622700016</t>
  </si>
  <si>
    <t>620567</t>
  </si>
  <si>
    <t>01 41 23 66 00</t>
  </si>
  <si>
    <t>11 Rue paul bert</t>
  </si>
  <si>
    <t>DUNOD EDITEUR</t>
  </si>
  <si>
    <t>DUNOD EDITEUR - ENTREPRENEURS ET REFERENTIELS - RECUEIL LEBON</t>
  </si>
  <si>
    <t>11922225992</t>
  </si>
  <si>
    <t>31605362800152</t>
  </si>
  <si>
    <t>672750</t>
  </si>
  <si>
    <t>06 33 11 88 39</t>
  </si>
  <si>
    <t>12 Rue Durafour</t>
  </si>
  <si>
    <t>D'UNE RIVE A L'AUTRE</t>
  </si>
  <si>
    <t>53351173235</t>
  </si>
  <si>
    <t>95138918800016</t>
  </si>
  <si>
    <t>621432</t>
  </si>
  <si>
    <t>09 51 24 20 73</t>
  </si>
  <si>
    <t>47 Avenue PASTEUR</t>
  </si>
  <si>
    <t>DULALA MONTREUIL</t>
  </si>
  <si>
    <t>D'UNE LANGUE A L'AUTRE DULALA</t>
  </si>
  <si>
    <t>11754647475</t>
  </si>
  <si>
    <t>51218387200047</t>
  </si>
  <si>
    <t>637488</t>
  </si>
  <si>
    <t>59 Rue de l'union - ruche de l'union</t>
  </si>
  <si>
    <t>DUMORTIER D'HALLUIN BENEDICTE</t>
  </si>
  <si>
    <t>32591017159</t>
  </si>
  <si>
    <t>85326929800024</t>
  </si>
  <si>
    <t>336312</t>
  </si>
  <si>
    <t>04 72 38 08 79</t>
  </si>
  <si>
    <t>17 Avenue DE LA REPUBLIQUE</t>
  </si>
  <si>
    <t>DUMONT THIERRY</t>
  </si>
  <si>
    <t>82690767569</t>
  </si>
  <si>
    <t>44035275500019</t>
  </si>
  <si>
    <t>617301</t>
  </si>
  <si>
    <t>04 56 25 33 86</t>
  </si>
  <si>
    <t>4 Rue EXPILLY</t>
  </si>
  <si>
    <t>DUMONT NELLY</t>
  </si>
  <si>
    <t>DUMONT NELLY - PERLE DE COUTURE</t>
  </si>
  <si>
    <t>84380693538</t>
  </si>
  <si>
    <t>81291091700044</t>
  </si>
  <si>
    <t>286941</t>
  </si>
  <si>
    <t>01 45 45 20 23</t>
  </si>
  <si>
    <t>7 Rue ERNEST CRESSON</t>
  </si>
  <si>
    <t>DUMONT JEAN PIERRE</t>
  </si>
  <si>
    <t>11753460775</t>
  </si>
  <si>
    <t>41078244500028</t>
  </si>
  <si>
    <t>362335</t>
  </si>
  <si>
    <t>06 76 19 47 36</t>
  </si>
  <si>
    <t>17170 CRAMCHABAN</t>
  </si>
  <si>
    <t>10 Rue des marronniers</t>
  </si>
  <si>
    <t>DUMONT DOMINIQUE</t>
  </si>
  <si>
    <t>54170121817</t>
  </si>
  <si>
    <t>48890203200017</t>
  </si>
  <si>
    <t>614531</t>
  </si>
  <si>
    <t>06 82 21 65 53</t>
  </si>
  <si>
    <t>82230 LA SALVETAT BELMONTET</t>
  </si>
  <si>
    <t>837 VC10 DES GAUBERTS</t>
  </si>
  <si>
    <t>DUMAY LUDOVIC</t>
  </si>
  <si>
    <t>76300400030</t>
  </si>
  <si>
    <t>47966970700065</t>
  </si>
  <si>
    <t>681702</t>
  </si>
  <si>
    <t>06 47 40 00 09</t>
  </si>
  <si>
    <t>28600 LUISANT</t>
  </si>
  <si>
    <t>54 Hameau Villanueva del Pardillo</t>
  </si>
  <si>
    <t>DUMAS CO EXPANSION</t>
  </si>
  <si>
    <t>24280207528</t>
  </si>
  <si>
    <t>88112029900022</t>
  </si>
  <si>
    <t>662926</t>
  </si>
  <si>
    <t>07 66 44 80 02</t>
  </si>
  <si>
    <t>24200 CARSAC AILLAC</t>
  </si>
  <si>
    <t>Rue DE LA GRANGE SUD</t>
  </si>
  <si>
    <t>DUGUET CHRISTELLE</t>
  </si>
  <si>
    <t>DUGUET CHRISTELLE - EXPLOR@CTIONS</t>
  </si>
  <si>
    <t>75240221224</t>
  </si>
  <si>
    <t>53167629400022</t>
  </si>
  <si>
    <t>613137</t>
  </si>
  <si>
    <t>06 86 62 80 27</t>
  </si>
  <si>
    <t>56320 LANVENEGEN</t>
  </si>
  <si>
    <t>11 BOUTEL VIHAN</t>
  </si>
  <si>
    <t>DUFRESNE SYLVIE - EQU'O</t>
  </si>
  <si>
    <t>53560950756</t>
  </si>
  <si>
    <t>43149623100025</t>
  </si>
  <si>
    <t>651771</t>
  </si>
  <si>
    <t>06 12 09 47 22</t>
  </si>
  <si>
    <t>22 Rue DE BIGNOUX</t>
  </si>
  <si>
    <t>DUFAU VALERIE</t>
  </si>
  <si>
    <t>DUFAU VALERIE - NAIL ART INSTITUTE</t>
  </si>
  <si>
    <t>54860129586</t>
  </si>
  <si>
    <t>52836077900037</t>
  </si>
  <si>
    <t>674965</t>
  </si>
  <si>
    <t>06 70 70 93 79</t>
  </si>
  <si>
    <t>6 Rue VALMY</t>
  </si>
  <si>
    <t>DUCQ FRANCK</t>
  </si>
  <si>
    <t>DUCQ FRANCK - D2FFORMATIONS</t>
  </si>
  <si>
    <t>93840433684</t>
  </si>
  <si>
    <t>42423481300022</t>
  </si>
  <si>
    <t>515462</t>
  </si>
  <si>
    <t>1 Rue D'ENGHIEN</t>
  </si>
  <si>
    <t>DUCOURNEAU JEAN</t>
  </si>
  <si>
    <t>DUCOURNEAU JEAN FORMATION KYNE PERINATALITE</t>
  </si>
  <si>
    <t>72330827933</t>
  </si>
  <si>
    <t>38123894800032</t>
  </si>
  <si>
    <t>584101</t>
  </si>
  <si>
    <t>07 67 11 36 10</t>
  </si>
  <si>
    <t>40090 ST AVIT</t>
  </si>
  <si>
    <t>Zone d'Activité de la Faisanderie</t>
  </si>
  <si>
    <t>51 Allée Du Broc</t>
  </si>
  <si>
    <t>DUCOS FABIEN FORMATION ST AVIT</t>
  </si>
  <si>
    <t>DUCOS FABIEN FORMATION</t>
  </si>
  <si>
    <t>75400131340</t>
  </si>
  <si>
    <t>83017750700027</t>
  </si>
  <si>
    <t>511572</t>
  </si>
  <si>
    <t>09 81 84 83 00</t>
  </si>
  <si>
    <t>Immeuble le Galénis</t>
  </si>
  <si>
    <t>55 Rue Salvador Allende</t>
  </si>
  <si>
    <t>DUCONSEILLE VALERIE</t>
  </si>
  <si>
    <t>DUCONSEILLE VALERIE - ADHOC</t>
  </si>
  <si>
    <t>31590658659</t>
  </si>
  <si>
    <t>42271434500044</t>
  </si>
  <si>
    <t>601640</t>
  </si>
  <si>
    <t>09 54 22 45 12</t>
  </si>
  <si>
    <t>Rue DE L ORATOIRE</t>
  </si>
  <si>
    <t>DUCHOSAL OLIVIER</t>
  </si>
  <si>
    <t>82691394569</t>
  </si>
  <si>
    <t>79149878500025</t>
  </si>
  <si>
    <t>644754</t>
  </si>
  <si>
    <t>06 63 64 20 78</t>
  </si>
  <si>
    <t>95 Grande Rue</t>
  </si>
  <si>
    <t>DUCHESNE CHRISTINA</t>
  </si>
  <si>
    <t>DUCHESNE CHRISTINA - RACINES PROJET</t>
  </si>
  <si>
    <t>44680264568</t>
  </si>
  <si>
    <t>78849322900058</t>
  </si>
  <si>
    <t>678480</t>
  </si>
  <si>
    <t>06 46 58 42 75</t>
  </si>
  <si>
    <t>68 Avenue LEON JOUHAUX</t>
  </si>
  <si>
    <t>DUCHATEAU WILLY</t>
  </si>
  <si>
    <t>32590949659</t>
  </si>
  <si>
    <t>82238288300012</t>
  </si>
  <si>
    <t>608622</t>
  </si>
  <si>
    <t>06 52 57 94 09</t>
  </si>
  <si>
    <t>78250 MEZY SUR SEINE</t>
  </si>
  <si>
    <t>7 Avenue CHATEAUBRIAND</t>
  </si>
  <si>
    <t>DUCHANGE DESROUSSEAUX AUDREY</t>
  </si>
  <si>
    <t>11788358378</t>
  </si>
  <si>
    <t>44913037600048</t>
  </si>
  <si>
    <t>619050</t>
  </si>
  <si>
    <t>09 62 61 32 24</t>
  </si>
  <si>
    <t>7 Rue DE LA CITE FOULC</t>
  </si>
  <si>
    <t>DUCARME FABRICE</t>
  </si>
  <si>
    <t>DUCARME FABRICE - WPFORMATION</t>
  </si>
  <si>
    <t>91300331430</t>
  </si>
  <si>
    <t>47847833200024</t>
  </si>
  <si>
    <t>648620</t>
  </si>
  <si>
    <t>06 61 56 49 16</t>
  </si>
  <si>
    <t>95370 MONTIGNY LES CORMEILLES</t>
  </si>
  <si>
    <t>39 Allée TOULOUSE LAUTREC</t>
  </si>
  <si>
    <t>DUC LUCET GAELLE</t>
  </si>
  <si>
    <t>DUC LUCET GAELLE - AEM</t>
  </si>
  <si>
    <t>11950614495</t>
  </si>
  <si>
    <t>82500043300011</t>
  </si>
  <si>
    <t>456998</t>
  </si>
  <si>
    <t>04 75 22 19 74</t>
  </si>
  <si>
    <t>26150 DIE</t>
  </si>
  <si>
    <t>11 Chemin de Chabestan</t>
  </si>
  <si>
    <t>DUBUS FRANCK</t>
  </si>
  <si>
    <t>DUBUS FRANCK - DRHUMANA</t>
  </si>
  <si>
    <t>82260179226</t>
  </si>
  <si>
    <t>50460402600022</t>
  </si>
  <si>
    <t>545211</t>
  </si>
  <si>
    <t>06 20 92 80 62</t>
  </si>
  <si>
    <t>42410 PELUSSIN</t>
  </si>
  <si>
    <t>Hameau les Collonges</t>
  </si>
  <si>
    <t>DUBOUIS TONDEUX NATHALIE VARIANTE</t>
  </si>
  <si>
    <t>82420246042</t>
  </si>
  <si>
    <t>49525239700015</t>
  </si>
  <si>
    <t>493119</t>
  </si>
  <si>
    <t>06 36 36 48 04</t>
  </si>
  <si>
    <t>24620 LES EYZIES</t>
  </si>
  <si>
    <t>LAUGERIE HAUTE</t>
  </si>
  <si>
    <t>DUBOUCH XAVIER</t>
  </si>
  <si>
    <t>DUBOUCH XAVIER - IC3C</t>
  </si>
  <si>
    <t>75240213924</t>
  </si>
  <si>
    <t>52827291700055</t>
  </si>
  <si>
    <t>640645</t>
  </si>
  <si>
    <t>06 47 86 70 48</t>
  </si>
  <si>
    <t>60130 ST REMY EN L EAU</t>
  </si>
  <si>
    <t>21 Rue DE LA MAIRIE</t>
  </si>
  <si>
    <t>DUBOS MICHOT MARYLINE</t>
  </si>
  <si>
    <t>DUBOS MICHOT MARYLINE - MARYLINE ESTHETIQUE</t>
  </si>
  <si>
    <t>32600337160</t>
  </si>
  <si>
    <t>80336778800012</t>
  </si>
  <si>
    <t>593059</t>
  </si>
  <si>
    <t>86800 SEVRES ANXAUMONT</t>
  </si>
  <si>
    <t>3 Impasse des Acacias</t>
  </si>
  <si>
    <t>04/12/2018</t>
  </si>
  <si>
    <t>DUBOIS POTREL FLORENCE JEANNINE</t>
  </si>
  <si>
    <t>54860136686</t>
  </si>
  <si>
    <t>51524456400016</t>
  </si>
  <si>
    <t>586316</t>
  </si>
  <si>
    <t>06 12 52 26 15</t>
  </si>
  <si>
    <t>Résidence l'Estanquet - Eole 1</t>
  </si>
  <si>
    <t>37 Chemin de l'Estanquet</t>
  </si>
  <si>
    <t>DUBOIS OURDOUILLIE VERONIQUE - ACF PERFORMA</t>
  </si>
  <si>
    <t>72640313064</t>
  </si>
  <si>
    <t>48822397500019</t>
  </si>
  <si>
    <t>460382</t>
  </si>
  <si>
    <t>01 42 00 95 16</t>
  </si>
  <si>
    <t>APPARTEMENT 34</t>
  </si>
  <si>
    <t>16 Rue DE CHAUMONT</t>
  </si>
  <si>
    <t>DUBOIS EMMANUEL</t>
  </si>
  <si>
    <t>DUBOIS EMMANUEL FULBERT PIERRE LEO</t>
  </si>
  <si>
    <t>11755002075</t>
  </si>
  <si>
    <t>75047337300017</t>
  </si>
  <si>
    <t>623880</t>
  </si>
  <si>
    <t>06 35 53 95 45</t>
  </si>
  <si>
    <t>24 Rue Auguste Comte</t>
  </si>
  <si>
    <t>DUBOIS DURAND RAPHAELE</t>
  </si>
  <si>
    <t>DUBOIS DURAND RAPHAELE - REALISE ET VOUS</t>
  </si>
  <si>
    <t>24370390537</t>
  </si>
  <si>
    <t>84398606800024</t>
  </si>
  <si>
    <t>558576</t>
  </si>
  <si>
    <t>06 81 48 58 20</t>
  </si>
  <si>
    <t>76240 BELBEUF</t>
  </si>
  <si>
    <t>ZAC DES GENETAIS</t>
  </si>
  <si>
    <t>Rue du Pacific</t>
  </si>
  <si>
    <t>DUBOC GUILLAUME - DEBOSSELAGE EXPERT</t>
  </si>
  <si>
    <t>23760450476</t>
  </si>
  <si>
    <t>51086792200039</t>
  </si>
  <si>
    <t>629418</t>
  </si>
  <si>
    <t>06 37 63 62 99</t>
  </si>
  <si>
    <t>8 Rue Du Pin Vert</t>
  </si>
  <si>
    <t>DUBESSET CAROLINE</t>
  </si>
  <si>
    <t>DUBESSET CAROLINE - CD+ FORMATION</t>
  </si>
  <si>
    <t>72330848033</t>
  </si>
  <si>
    <t>53394210800010</t>
  </si>
  <si>
    <t>620336</t>
  </si>
  <si>
    <t>02 18 00 54 99</t>
  </si>
  <si>
    <t>61110 BRETONCELLES</t>
  </si>
  <si>
    <t>11 Lieu-dit LA MALARDIER</t>
  </si>
  <si>
    <t>DUBECQ DAMIEN</t>
  </si>
  <si>
    <t>DUBECQ DAMIEN BRICE</t>
  </si>
  <si>
    <t>28610099261</t>
  </si>
  <si>
    <t>82222803700013</t>
  </si>
  <si>
    <t>400579</t>
  </si>
  <si>
    <t>0613514587</t>
  </si>
  <si>
    <t>7/28 Rue SAINTE BARBE</t>
  </si>
  <si>
    <t>DUBART CHRISTINE</t>
  </si>
  <si>
    <t>31590634959</t>
  </si>
  <si>
    <t>48538330100010</t>
  </si>
  <si>
    <t>641224</t>
  </si>
  <si>
    <t>07 83 30 92 16</t>
  </si>
  <si>
    <t>30 Rue SAINT ANNE</t>
  </si>
  <si>
    <t>DUBARRY</t>
  </si>
  <si>
    <t>DUBARRY - DUBARRY BEAUTE ACADEMY</t>
  </si>
  <si>
    <t>93830617683</t>
  </si>
  <si>
    <t>85384679800025</t>
  </si>
  <si>
    <t>656010</t>
  </si>
  <si>
    <t>05 59 06 87 70</t>
  </si>
  <si>
    <t>60 Rue DU QUATORZE JUILLET</t>
  </si>
  <si>
    <t>DU COTE DES FEMMES PAU</t>
  </si>
  <si>
    <t>DU COTE DES FEMMMES DES PYR AT</t>
  </si>
  <si>
    <t>72640382364</t>
  </si>
  <si>
    <t>33168768100030</t>
  </si>
  <si>
    <t>614087</t>
  </si>
  <si>
    <t>08 05 69 22 85</t>
  </si>
  <si>
    <t>29 Avenue du Général Leclerc</t>
  </si>
  <si>
    <t>DTALENTS FORMATIONS</t>
  </si>
  <si>
    <t>DTALENTS FORMATIONS - CFORMATIONS</t>
  </si>
  <si>
    <t>75870167687</t>
  </si>
  <si>
    <t>84320722600013</t>
  </si>
  <si>
    <t>654279</t>
  </si>
  <si>
    <t>0628755547</t>
  </si>
  <si>
    <t>16 Avenue FOCH</t>
  </si>
  <si>
    <t>D'SUP FORMATION</t>
  </si>
  <si>
    <t>93131695013</t>
  </si>
  <si>
    <t>79410060200018</t>
  </si>
  <si>
    <t>452180</t>
  </si>
  <si>
    <t>01 43 40 19 58</t>
  </si>
  <si>
    <t>47 Avenue Du Docteur Arnold Netter</t>
  </si>
  <si>
    <t>DSMB COMMUNICATION</t>
  </si>
  <si>
    <t>11753309275</t>
  </si>
  <si>
    <t>42873946000023</t>
  </si>
  <si>
    <t>633963</t>
  </si>
  <si>
    <t>06 16 60 39 96</t>
  </si>
  <si>
    <t>1 Place DE LA VIE</t>
  </si>
  <si>
    <t>DSIX</t>
  </si>
  <si>
    <t>73810126181</t>
  </si>
  <si>
    <t>80507630400023</t>
  </si>
  <si>
    <t>464820</t>
  </si>
  <si>
    <t>05289</t>
  </si>
  <si>
    <t>09 51 81 93 71</t>
  </si>
  <si>
    <t>45 Rue Des Erables</t>
  </si>
  <si>
    <t>06/12/2018</t>
  </si>
  <si>
    <t>DSIR FORMATION</t>
  </si>
  <si>
    <t>DSIR FORMATION - DEFI SOINS INFIRMIERS RESPONSABLES</t>
  </si>
  <si>
    <t>27710275871</t>
  </si>
  <si>
    <t>52512227100022</t>
  </si>
  <si>
    <t>645771</t>
  </si>
  <si>
    <t>03 83 31 89 54</t>
  </si>
  <si>
    <t>54760 LANFROICOURT</t>
  </si>
  <si>
    <t>8 Rue DU FAUBOURG</t>
  </si>
  <si>
    <t>DSDH FORMATION</t>
  </si>
  <si>
    <t>41540314354</t>
  </si>
  <si>
    <t>78930837600019</t>
  </si>
  <si>
    <t>645229</t>
  </si>
  <si>
    <t>Batiment Le Cristal</t>
  </si>
  <si>
    <t>2 Place PIERRE SEMARD</t>
  </si>
  <si>
    <t>DS ORIENTATION</t>
  </si>
  <si>
    <t>DS ORIENTATION - ORIENT'ACTION VIENNE</t>
  </si>
  <si>
    <t>84380701838</t>
  </si>
  <si>
    <t>84191401300013</t>
  </si>
  <si>
    <t>674849</t>
  </si>
  <si>
    <t>03 51 25 18 30</t>
  </si>
  <si>
    <t>51470 ST MEMMIE</t>
  </si>
  <si>
    <t>3 Avenue DU MAQUIS DES GLIERES</t>
  </si>
  <si>
    <t>DS FORMATION</t>
  </si>
  <si>
    <t>44510219451</t>
  </si>
  <si>
    <t>90254506000011</t>
  </si>
  <si>
    <t>601317</t>
  </si>
  <si>
    <t>14 bis Boulevard DES PLANTS</t>
  </si>
  <si>
    <t>DRUJON D'ASTROS BOURGES CHANTAL</t>
  </si>
  <si>
    <t>11788380478</t>
  </si>
  <si>
    <t>53073104100022</t>
  </si>
  <si>
    <t>654292</t>
  </si>
  <si>
    <t>44 2380 408 600</t>
  </si>
  <si>
    <t>ROYAUME-UNI - SOUTHAMPTON</t>
  </si>
  <si>
    <t>Blundell Lane</t>
  </si>
  <si>
    <t>Bursledon Hall</t>
  </si>
  <si>
    <t>DSRU</t>
  </si>
  <si>
    <t>DRUG SAFETY RESEARCH UNIT</t>
  </si>
  <si>
    <t>643701</t>
  </si>
  <si>
    <t>44 116 274 7352</t>
  </si>
  <si>
    <t>TROON WAY BUSINESS CENTRE</t>
  </si>
  <si>
    <t>HUMBERSTONE LANE</t>
  </si>
  <si>
    <t>DMDG</t>
  </si>
  <si>
    <t>DRUG METABOLISM DISCUSSION GROUP</t>
  </si>
  <si>
    <t>409509</t>
  </si>
  <si>
    <t>41 61 225 5151</t>
  </si>
  <si>
    <t>Küchengasse 16</t>
  </si>
  <si>
    <t>DIA</t>
  </si>
  <si>
    <t>DRUG INFORMATION ASSOCIATION - EUROPE MIDDLE EAST &amp; AFRICA</t>
  </si>
  <si>
    <t>583571</t>
  </si>
  <si>
    <t>04 73 51 15 29</t>
  </si>
  <si>
    <t>18 Rue DU TORPILLEUR SIROCCO</t>
  </si>
  <si>
    <t>DRT FORMATION</t>
  </si>
  <si>
    <t>83630442363</t>
  </si>
  <si>
    <t>79281744700040</t>
  </si>
  <si>
    <t>602024</t>
  </si>
  <si>
    <t>0601998818</t>
  </si>
  <si>
    <t>71580 BEAUREPAIRE EN BRESSE</t>
  </si>
  <si>
    <t>489 Rue DES PUISATIERS</t>
  </si>
  <si>
    <t>DROUILLOT BOULET FRANCOISE</t>
  </si>
  <si>
    <t>27710283471</t>
  </si>
  <si>
    <t>53443343800015</t>
  </si>
  <si>
    <t>646430</t>
  </si>
  <si>
    <t>06 61 69 04 77</t>
  </si>
  <si>
    <t>44220 COUERON</t>
  </si>
  <si>
    <t>11 Rue de la Concorde</t>
  </si>
  <si>
    <t>DROUET SEVERINE</t>
  </si>
  <si>
    <t>DROUET SEVERINE - PEPS</t>
  </si>
  <si>
    <t>52440891044</t>
  </si>
  <si>
    <t>51524597500021</t>
  </si>
  <si>
    <t>619371</t>
  </si>
  <si>
    <t>07 63 55 71 10</t>
  </si>
  <si>
    <t>33820 ST AUBIN DE BLAYE</t>
  </si>
  <si>
    <t>Communauté de Communes de l’Estuaire - Hotel d’entreprises L’AGORA</t>
  </si>
  <si>
    <t>Parc Economique Gironde Synergies</t>
  </si>
  <si>
    <t>DRONIZ</t>
  </si>
  <si>
    <t>75331239133</t>
  </si>
  <si>
    <t>88141598800016</t>
  </si>
  <si>
    <t>667936</t>
  </si>
  <si>
    <t>02 28 07 81 81</t>
  </si>
  <si>
    <t>8 Rue DE LA GARDE</t>
  </si>
  <si>
    <t>DRONELIS</t>
  </si>
  <si>
    <t>52440799044</t>
  </si>
  <si>
    <t>82037768700018</t>
  </si>
  <si>
    <t>610422</t>
  </si>
  <si>
    <t>06 51 69 47 72</t>
  </si>
  <si>
    <t>57 Avenue WINSTON CHURCHILL</t>
  </si>
  <si>
    <t>DRONE X'PERIENCE</t>
  </si>
  <si>
    <t>DRONE X'PERIENCE - DX P</t>
  </si>
  <si>
    <t>22600299860</t>
  </si>
  <si>
    <t>81292652500013</t>
  </si>
  <si>
    <t>682548</t>
  </si>
  <si>
    <t>01 80 89 44 44</t>
  </si>
  <si>
    <t>LOT 201</t>
  </si>
  <si>
    <t>14 Rue de la perdrix</t>
  </si>
  <si>
    <t>DRONE VOLT VILLEPINTE</t>
  </si>
  <si>
    <t>DRONE VOLT</t>
  </si>
  <si>
    <t>11930712293</t>
  </si>
  <si>
    <t>53197005100037</t>
  </si>
  <si>
    <t>643579</t>
  </si>
  <si>
    <t>07 69 29 32 98</t>
  </si>
  <si>
    <t>22 Allée Alan Turing</t>
  </si>
  <si>
    <t>DRONE UNIVERSITY</t>
  </si>
  <si>
    <t>84630534863</t>
  </si>
  <si>
    <t>89743581400024</t>
  </si>
  <si>
    <t>588192</t>
  </si>
  <si>
    <t>0951338887</t>
  </si>
  <si>
    <t>44690 LA HAIE FOUASSIERE</t>
  </si>
  <si>
    <t>10 Rue melrose</t>
  </si>
  <si>
    <t>DRONE ON AIR LA HAIE FOUASSIERE</t>
  </si>
  <si>
    <t>DRONE ON AIR</t>
  </si>
  <si>
    <t>52440722744</t>
  </si>
  <si>
    <t>79840856300012</t>
  </si>
  <si>
    <t>612340</t>
  </si>
  <si>
    <t>09 51 33 88 87</t>
  </si>
  <si>
    <t>PA de la lande Saint Martin</t>
  </si>
  <si>
    <t>87 Rue Georges Charpak</t>
  </si>
  <si>
    <t>DRONE ON AIR HAUTE GOULAINE</t>
  </si>
  <si>
    <t>79840856300038</t>
  </si>
  <si>
    <t>653457</t>
  </si>
  <si>
    <t>09 74 76 93 82</t>
  </si>
  <si>
    <t>132 Rue DES MONTEES</t>
  </si>
  <si>
    <t>DRONE EXPERTISE CENTRE ORLEANS</t>
  </si>
  <si>
    <t>DRONE EXPERTISE CENTRE</t>
  </si>
  <si>
    <t>24450356045</t>
  </si>
  <si>
    <t>84188997500014</t>
  </si>
  <si>
    <t>413525</t>
  </si>
  <si>
    <t>01 40 03 62 82</t>
  </si>
  <si>
    <t>5 Rue BUISSON SAINT-LOUIS</t>
  </si>
  <si>
    <t>DROITS D'URGENCE</t>
  </si>
  <si>
    <t>11755317775</t>
  </si>
  <si>
    <t>45101859200027</t>
  </si>
  <si>
    <t>446658</t>
  </si>
  <si>
    <t>01 48 05 13 16</t>
  </si>
  <si>
    <t>20 Rue CRESPIN DU GAST</t>
  </si>
  <si>
    <t>DIEM</t>
  </si>
  <si>
    <t>DROIT ET INTERCULTURALITE DANS L'EUROPE DES MIGRANTS</t>
  </si>
  <si>
    <t>11753700675</t>
  </si>
  <si>
    <t>44273247500037</t>
  </si>
  <si>
    <t>581847</t>
  </si>
  <si>
    <t>02 40 83 00 23</t>
  </si>
  <si>
    <t>226 Rue Morane Saulnier</t>
  </si>
  <si>
    <t>DRIVING FORMATION</t>
  </si>
  <si>
    <t>52440504644</t>
  </si>
  <si>
    <t>48376534300031</t>
  </si>
  <si>
    <t>659022</t>
  </si>
  <si>
    <t>2 Rue D'ORCINES</t>
  </si>
  <si>
    <t>DRIVING EVENT CLERMONT FERRAND</t>
  </si>
  <si>
    <t>DRIVING EVENT</t>
  </si>
  <si>
    <t>84630466363</t>
  </si>
  <si>
    <t>52751711400031</t>
  </si>
  <si>
    <t>617453</t>
  </si>
  <si>
    <t>01 78 85 50 80</t>
  </si>
  <si>
    <t>29 Rue de la division Leclerc</t>
  </si>
  <si>
    <t>DRIVER ACADEMY MASSY CENTRE VILLE</t>
  </si>
  <si>
    <t>11910843291</t>
  </si>
  <si>
    <t>83404514800022</t>
  </si>
  <si>
    <t>586961</t>
  </si>
  <si>
    <t>Manapany les bains</t>
  </si>
  <si>
    <t>149 Boulevard de l'Océan</t>
  </si>
  <si>
    <t>DRIVE RACING</t>
  </si>
  <si>
    <t>04973152897</t>
  </si>
  <si>
    <t>44975747500024</t>
  </si>
  <si>
    <t>617581</t>
  </si>
  <si>
    <t>03 80 52 08 01</t>
  </si>
  <si>
    <t>170 Avenue jean jaures</t>
  </si>
  <si>
    <t>DRH &amp; ASSOCIES</t>
  </si>
  <si>
    <t>DRH ET ASSOCIES</t>
  </si>
  <si>
    <t>26210352321</t>
  </si>
  <si>
    <t>49328512600014</t>
  </si>
  <si>
    <t>568570</t>
  </si>
  <si>
    <t>06 63 08 35 98</t>
  </si>
  <si>
    <t>59243 QUAROUBLE</t>
  </si>
  <si>
    <t>1 Impasse Caumont</t>
  </si>
  <si>
    <t>DMF</t>
  </si>
  <si>
    <t>DRESSAGE MALVEILLANCE FORMATION</t>
  </si>
  <si>
    <t>31590840859</t>
  </si>
  <si>
    <t>79403393600012</t>
  </si>
  <si>
    <t>656112</t>
  </si>
  <si>
    <t>60 Rue DU FAUBOURG ST DENIS</t>
  </si>
  <si>
    <t>DREAM TEAM</t>
  </si>
  <si>
    <t>11756301275</t>
  </si>
  <si>
    <t>90172636400010</t>
  </si>
  <si>
    <t>635248</t>
  </si>
  <si>
    <t>0603802590</t>
  </si>
  <si>
    <t>1 Rue DES POLYANTHAS</t>
  </si>
  <si>
    <t>DREAM ACADEMY</t>
  </si>
  <si>
    <t>11930890193</t>
  </si>
  <si>
    <t>89515340100024</t>
  </si>
  <si>
    <t>653998</t>
  </si>
  <si>
    <t>81 Rue REAUMUR</t>
  </si>
  <si>
    <t>DRDATA SAS PARIS</t>
  </si>
  <si>
    <t>DRDATA SAS</t>
  </si>
  <si>
    <t>11755862675</t>
  </si>
  <si>
    <t>83815212200027</t>
  </si>
  <si>
    <t>443724</t>
  </si>
  <si>
    <t>04 90 91 03 22</t>
  </si>
  <si>
    <t>3 bis Impasse Des Ecureuils</t>
  </si>
  <si>
    <t>DRAT COMPETENCES FORMATIONS</t>
  </si>
  <si>
    <t>93131513613</t>
  </si>
  <si>
    <t>43928120500039</t>
  </si>
  <si>
    <t>681751</t>
  </si>
  <si>
    <t>04 78 86 98 33</t>
  </si>
  <si>
    <t>DRAPEAU DIDIER</t>
  </si>
  <si>
    <t>DRAPEAU DIDIER - SOLUZEN</t>
  </si>
  <si>
    <t>84692208769</t>
  </si>
  <si>
    <t>42389154800012</t>
  </si>
  <si>
    <t>80767</t>
  </si>
  <si>
    <t>01 46 11 56 00</t>
  </si>
  <si>
    <t>PARC DE HAUTE TECHNOLOGIE ANTONY 2</t>
  </si>
  <si>
    <t>25 Rue GEORGES BESSE</t>
  </si>
  <si>
    <t>DRAGER FRANCE SAS</t>
  </si>
  <si>
    <t>11920474092</t>
  </si>
  <si>
    <t>32396168000044</t>
  </si>
  <si>
    <t>532721</t>
  </si>
  <si>
    <t>0590873088</t>
  </si>
  <si>
    <t>Marigot HOWELL CENTER Lots 78 81</t>
  </si>
  <si>
    <t>IFACOM SAINT MARTIN</t>
  </si>
  <si>
    <t>DRAC IFACOM FORMATION</t>
  </si>
  <si>
    <t>95970037097</t>
  </si>
  <si>
    <t>38808439400054</t>
  </si>
  <si>
    <t>520421</t>
  </si>
  <si>
    <t>CENTRE ST JOHN PERSE</t>
  </si>
  <si>
    <t>60 70 Quai FERDINAND DE LESSEPS</t>
  </si>
  <si>
    <t>DRAC IFACOM FORMATION POINTE A PITRE</t>
  </si>
  <si>
    <t>38808439400062</t>
  </si>
  <si>
    <t>661910</t>
  </si>
  <si>
    <t>INDE - MEERUT</t>
  </si>
  <si>
    <t>346 W.K. ROAD</t>
  </si>
  <si>
    <t>DR MANVENDRA SHARMA EDUCATIONAL &amp; CHARITABLE TRUST</t>
  </si>
  <si>
    <t>582396</t>
  </si>
  <si>
    <t>06 15 20 02 16</t>
  </si>
  <si>
    <t>37 Avenue DU GENERAL DE GAULLE</t>
  </si>
  <si>
    <t>D-PRO</t>
  </si>
  <si>
    <t>75331037433</t>
  </si>
  <si>
    <t>82164458000010</t>
  </si>
  <si>
    <t>395225</t>
  </si>
  <si>
    <t>05502</t>
  </si>
  <si>
    <t>06 43 77 51 96</t>
  </si>
  <si>
    <t>9 Rue Du Fbg Saint Blaise</t>
  </si>
  <si>
    <t>DP GESTION ET SERVICES</t>
  </si>
  <si>
    <t>26710181171</t>
  </si>
  <si>
    <t>50050021000025</t>
  </si>
  <si>
    <t>657694</t>
  </si>
  <si>
    <t>04 73 73 63 65</t>
  </si>
  <si>
    <t>6 Rue Eric De Cromieres</t>
  </si>
  <si>
    <t>DP CONSULTING FORMATION</t>
  </si>
  <si>
    <t>84630543663</t>
  </si>
  <si>
    <t>90213481600021</t>
  </si>
  <si>
    <t>481920</t>
  </si>
  <si>
    <t>04 79 70 13 58</t>
  </si>
  <si>
    <t>PARC D'ACTIVITES DE COTE ROUSSE</t>
  </si>
  <si>
    <t>180 Rue DU GENEVOIS</t>
  </si>
  <si>
    <t>DOXAPLUS</t>
  </si>
  <si>
    <t>82730088873</t>
  </si>
  <si>
    <t>44085367900015</t>
  </si>
  <si>
    <t>525212</t>
  </si>
  <si>
    <t>01 70 61 81 70</t>
  </si>
  <si>
    <t>6 Rue d'Uzes</t>
  </si>
  <si>
    <t>DOXA MANDEL SARL</t>
  </si>
  <si>
    <t>11754041475</t>
  </si>
  <si>
    <t>51264738900018</t>
  </si>
  <si>
    <t>318553</t>
  </si>
  <si>
    <t>06 81 97 64 29</t>
  </si>
  <si>
    <t>27 Rue AUX COQS</t>
  </si>
  <si>
    <t>DOUTRIAUX FRANCE</t>
  </si>
  <si>
    <t>DOUTRIAUX FRANCE COMMUNICATION ACTIVE</t>
  </si>
  <si>
    <t>25140154014</t>
  </si>
  <si>
    <t>42464065400010</t>
  </si>
  <si>
    <t>679069</t>
  </si>
  <si>
    <t>APP 302</t>
  </si>
  <si>
    <t>3 Rue DE LA HERELLE</t>
  </si>
  <si>
    <t>DOUSSOT OLIVIER PAUL GEORGE</t>
  </si>
  <si>
    <t>DOUSSOT OLIVIER PAUL GEORGE - OMNIGIBUS</t>
  </si>
  <si>
    <t>52440567344</t>
  </si>
  <si>
    <t>51044932500040</t>
  </si>
  <si>
    <t>679859</t>
  </si>
  <si>
    <t>31 Rue DES FLANDRES</t>
  </si>
  <si>
    <t>DOUSSET ISABEL</t>
  </si>
  <si>
    <t>73310573631</t>
  </si>
  <si>
    <t>45002329600038</t>
  </si>
  <si>
    <t>637816</t>
  </si>
  <si>
    <t>06 88 19 78 78</t>
  </si>
  <si>
    <t>13 Avenue Théodore de Banville</t>
  </si>
  <si>
    <t>DOULAIN STRATEGIES</t>
  </si>
  <si>
    <t>DOULAIN STRATEGIES - STRATEGIES &amp; TRAJECTOIRES</t>
  </si>
  <si>
    <t>84030361803</t>
  </si>
  <si>
    <t>81827345000010</t>
  </si>
  <si>
    <t>596103</t>
  </si>
  <si>
    <t>06 67 64 18 82</t>
  </si>
  <si>
    <t>22 Rue DE L'ANCIEN VELODROME</t>
  </si>
  <si>
    <t>DOUCET VIDAL ANNICK</t>
  </si>
  <si>
    <t>DOUCET VIDAL ANNICK - DIFFESSENS</t>
  </si>
  <si>
    <t>82260218526</t>
  </si>
  <si>
    <t>52376783800023</t>
  </si>
  <si>
    <t>622175</t>
  </si>
  <si>
    <t>32 474 512 320</t>
  </si>
  <si>
    <t>39 Avenue DES CHASSEURS</t>
  </si>
  <si>
    <t>DOUCET PASCALE</t>
  </si>
  <si>
    <t>546756</t>
  </si>
  <si>
    <t>06 63 83 40 19</t>
  </si>
  <si>
    <t>36A Marcel Sembat</t>
  </si>
  <si>
    <t>DOUBLE HELICE</t>
  </si>
  <si>
    <t>91110139111</t>
  </si>
  <si>
    <t>81747376200034</t>
  </si>
  <si>
    <t>544486</t>
  </si>
  <si>
    <t>01 42 71 40 20</t>
  </si>
  <si>
    <t>1 Place DU MARCHE SAINTE CATHERINE</t>
  </si>
  <si>
    <t>DOUBLE FOND FORMATION PARIS 4EME</t>
  </si>
  <si>
    <t>DOUBLE FOND FORMATION</t>
  </si>
  <si>
    <t>11754898875</t>
  </si>
  <si>
    <t>34463691500011</t>
  </si>
  <si>
    <t>627343</t>
  </si>
  <si>
    <t>03 20 63 04 65</t>
  </si>
  <si>
    <t>Zone Artisanale Du Buisson</t>
  </si>
  <si>
    <t>8 Rue DES VERTS PRES</t>
  </si>
  <si>
    <t>DOUBLE CLIC</t>
  </si>
  <si>
    <t>31590814059</t>
  </si>
  <si>
    <t>48035851400044</t>
  </si>
  <si>
    <t>494938</t>
  </si>
  <si>
    <t>09 51 31 02 68</t>
  </si>
  <si>
    <t>6 Place LANGE</t>
  </si>
  <si>
    <t>DOUBLE BOUCLE ATELIER</t>
  </si>
  <si>
    <t>73310644431</t>
  </si>
  <si>
    <t>49817620500033</t>
  </si>
  <si>
    <t>680667</t>
  </si>
  <si>
    <t>C/O MME LEADE FELICIENNE</t>
  </si>
  <si>
    <t>122 Rue PAUL NARDAL</t>
  </si>
  <si>
    <t>DOUBEL MARIE ELIE</t>
  </si>
  <si>
    <t>DOUBEL MARIE ELIE - M CONSEIL ACCOMPAGNEMENT ET FORMATION</t>
  </si>
  <si>
    <t>02973379197</t>
  </si>
  <si>
    <t>43943886200021</t>
  </si>
  <si>
    <t>338552</t>
  </si>
  <si>
    <t>02 97 21 47 71</t>
  </si>
  <si>
    <t>IMMEUBLE FASTNET CENTRE LA DECOUVERTE</t>
  </si>
  <si>
    <t>39 Rue DE LA VILLENEUVE</t>
  </si>
  <si>
    <t>DOUAR NEVEZ</t>
  </si>
  <si>
    <t>53560773256</t>
  </si>
  <si>
    <t>45160638800028</t>
  </si>
  <si>
    <t>650547</t>
  </si>
  <si>
    <t>06 11 82 98 34</t>
  </si>
  <si>
    <t>35560 VAL COUESNON</t>
  </si>
  <si>
    <t>14 Rue de la Croix boisselée</t>
  </si>
  <si>
    <t>DOSSMANN PASCALE</t>
  </si>
  <si>
    <t>DOSSMANN PASCALE - OUI FORMATIONS</t>
  </si>
  <si>
    <t>53351029535</t>
  </si>
  <si>
    <t>81065964900018</t>
  </si>
  <si>
    <t>677863</t>
  </si>
  <si>
    <t>06 94 38 88 30</t>
  </si>
  <si>
    <t>22 Rue du Doc Etienne Gippet</t>
  </si>
  <si>
    <t>DOSOE BINEKA</t>
  </si>
  <si>
    <t>DOSOE BINEKA - LE STUDIO DE SWEETBEE</t>
  </si>
  <si>
    <t>03973289197</t>
  </si>
  <si>
    <t>88493989300035</t>
  </si>
  <si>
    <t>595184</t>
  </si>
  <si>
    <t>0676771713</t>
  </si>
  <si>
    <t>57140 LA MAXE</t>
  </si>
  <si>
    <t>61 Rue Principale</t>
  </si>
  <si>
    <t>DOSDAT SCHWEITZER VALERIE</t>
  </si>
  <si>
    <t>41570355557</t>
  </si>
  <si>
    <t>34953629200056</t>
  </si>
  <si>
    <t>341319</t>
  </si>
  <si>
    <t>06731</t>
  </si>
  <si>
    <t>04 71 06 04 65</t>
  </si>
  <si>
    <t>24 Boulevard PHILIPPE JOURDE</t>
  </si>
  <si>
    <t>DOS MAJEUR</t>
  </si>
  <si>
    <t>83430325243</t>
  </si>
  <si>
    <t>53337035900028</t>
  </si>
  <si>
    <t>642770</t>
  </si>
  <si>
    <t>0381522638</t>
  </si>
  <si>
    <t>46 AVENUE VILLARCEAU</t>
  </si>
  <si>
    <t>DORNIER CONSULTING RH</t>
  </si>
  <si>
    <t>27250336925</t>
  </si>
  <si>
    <t>88078878100024</t>
  </si>
  <si>
    <t>664273</t>
  </si>
  <si>
    <t>06 89 99 51 01</t>
  </si>
  <si>
    <t>41 Avenue FREDERIC ESTEBE</t>
  </si>
  <si>
    <t>DORNE CATHERINE</t>
  </si>
  <si>
    <t>DORNE CATHERINE - CATESENS</t>
  </si>
  <si>
    <t>76311047531</t>
  </si>
  <si>
    <t>87993470100019</t>
  </si>
  <si>
    <t>675167</t>
  </si>
  <si>
    <t>06 73 91 59 82</t>
  </si>
  <si>
    <t>79410 ST MAXIRE</t>
  </si>
  <si>
    <t>Lieu-dit LE VIEUX COLOMBIER</t>
  </si>
  <si>
    <t>DORME JULIA</t>
  </si>
  <si>
    <t>DORME JULIA - JUME</t>
  </si>
  <si>
    <t>75790135579</t>
  </si>
  <si>
    <t>53803650000055</t>
  </si>
  <si>
    <t>674382</t>
  </si>
  <si>
    <t>10 Rue DE L'OISANS</t>
  </si>
  <si>
    <t>DORIER  ABGRALL MARIELLE</t>
  </si>
  <si>
    <t>84380726238</t>
  </si>
  <si>
    <t>80251879500025</t>
  </si>
  <si>
    <t>337869</t>
  </si>
  <si>
    <t>0556520818</t>
  </si>
  <si>
    <t>29 Cours Portal</t>
  </si>
  <si>
    <t>DORGAMBIDE DUCOUX SYLVIE</t>
  </si>
  <si>
    <t>72330649433</t>
  </si>
  <si>
    <t>44493165300026</t>
  </si>
  <si>
    <t>682494</t>
  </si>
  <si>
    <t>02 36 55 22 76</t>
  </si>
  <si>
    <t>83 Rue JEANNE D'ARC</t>
  </si>
  <si>
    <t>DORET BERTRAND</t>
  </si>
  <si>
    <t>DORET BERTRAND - FORMATION PRO BEBE</t>
  </si>
  <si>
    <t>24180146218</t>
  </si>
  <si>
    <t>50889369000034</t>
  </si>
  <si>
    <t>642290</t>
  </si>
  <si>
    <t>06 13 04 81 05</t>
  </si>
  <si>
    <t>166 Rue DE L EGLISE</t>
  </si>
  <si>
    <t>DOREMI FORMATION &amp; COACHING</t>
  </si>
  <si>
    <t>28500144150</t>
  </si>
  <si>
    <t>89781978500014</t>
  </si>
  <si>
    <t>521139</t>
  </si>
  <si>
    <t>01 55 25 28 00</t>
  </si>
  <si>
    <t>10-12 Rue PLANCHAT</t>
  </si>
  <si>
    <t>DORANCO ESPACE MULTIMEDIA PARIS 20EME</t>
  </si>
  <si>
    <t>DORANCO ESPACE MULTIMEDIA</t>
  </si>
  <si>
    <t>11751937075</t>
  </si>
  <si>
    <t>38935885400054</t>
  </si>
  <si>
    <t>502637</t>
  </si>
  <si>
    <t>0130502093</t>
  </si>
  <si>
    <t>LE PRE YVELINES</t>
  </si>
  <si>
    <t>20 Rue BLEUE</t>
  </si>
  <si>
    <t>D'OPEN</t>
  </si>
  <si>
    <t>11780606478</t>
  </si>
  <si>
    <t>41422153100018</t>
  </si>
  <si>
    <t>685902</t>
  </si>
  <si>
    <t>06 87 42 37 21</t>
  </si>
  <si>
    <t>1 Avenue de la Créativité</t>
  </si>
  <si>
    <t>DOOGETHER</t>
  </si>
  <si>
    <t>32591026259</t>
  </si>
  <si>
    <t>81514152800035</t>
  </si>
  <si>
    <t>540419</t>
  </si>
  <si>
    <t>0783726942</t>
  </si>
  <si>
    <t>2 Rue BAUDIN</t>
  </si>
  <si>
    <t>29/03/2016</t>
  </si>
  <si>
    <t>DONOMA FORMATION</t>
  </si>
  <si>
    <t>11755392075</t>
  </si>
  <si>
    <t>81468924600019</t>
  </si>
  <si>
    <t>678089</t>
  </si>
  <si>
    <t>290 Avenue ROBESPIERRE</t>
  </si>
  <si>
    <t>DONIFORMA</t>
  </si>
  <si>
    <t>93830678983</t>
  </si>
  <si>
    <t>91175609600028</t>
  </si>
  <si>
    <t>597077</t>
  </si>
  <si>
    <t>06 43 62 02 22</t>
  </si>
  <si>
    <t>17 Faubourg RECLUS</t>
  </si>
  <si>
    <t>DONATI MYRIAM</t>
  </si>
  <si>
    <t>84730204173</t>
  </si>
  <si>
    <t>51259448200022</t>
  </si>
  <si>
    <t>PAS DE NDA</t>
  </si>
  <si>
    <t>537524</t>
  </si>
  <si>
    <t>04 32 75 35 87</t>
  </si>
  <si>
    <t>CENTRE HOSPITALIER Henri Duffaut</t>
  </si>
  <si>
    <t>305 Rue RAOUL FOLLEREAU</t>
  </si>
  <si>
    <t>DON ET ETHIQUE EN AVIGNON - ADEA</t>
  </si>
  <si>
    <t>DON ET ETHIQUE EN AVIGNON</t>
  </si>
  <si>
    <t>93840542484</t>
  </si>
  <si>
    <t>53987400800011</t>
  </si>
  <si>
    <t>293246</t>
  </si>
  <si>
    <t>04912</t>
  </si>
  <si>
    <t>03 63 08 51 60</t>
  </si>
  <si>
    <t>CS61605</t>
  </si>
  <si>
    <t>1 bis Esplanade DOCTEUR FRANCOIS BARALE</t>
  </si>
  <si>
    <t>LE DON DU SOUFFLE</t>
  </si>
  <si>
    <t>DON DU SOUFFLE ASSOCIATION FC ASSIST DOMICILE</t>
  </si>
  <si>
    <t>43250181025</t>
  </si>
  <si>
    <t>30179399800024</t>
  </si>
  <si>
    <t>553906</t>
  </si>
  <si>
    <t>04 68 59 86 71</t>
  </si>
  <si>
    <t>363 Boulevard MARIUS BERLIET</t>
  </si>
  <si>
    <t>DOMIRIS FORMATION</t>
  </si>
  <si>
    <t>91660176966</t>
  </si>
  <si>
    <t>79111733600010</t>
  </si>
  <si>
    <t>136256</t>
  </si>
  <si>
    <t>01 30 46 56 78</t>
  </si>
  <si>
    <t>Z.A. du Bel Air BP 31</t>
  </si>
  <si>
    <t>2 Rue Hyppolite Mege Mouries</t>
  </si>
  <si>
    <t>DOMINO</t>
  </si>
  <si>
    <t>11780146878</t>
  </si>
  <si>
    <t>31789755100048</t>
  </si>
  <si>
    <t>475385</t>
  </si>
  <si>
    <t>01 42 26 24 74</t>
  </si>
  <si>
    <t>3 Rue LECOMTE</t>
  </si>
  <si>
    <t>DOMINIQUE SENS PSYCHOLOGUE CLINICIEN</t>
  </si>
  <si>
    <t>11754838475</t>
  </si>
  <si>
    <t>49423203600017</t>
  </si>
  <si>
    <t>384434</t>
  </si>
  <si>
    <t>02617</t>
  </si>
  <si>
    <t>03 20 95 26 89</t>
  </si>
  <si>
    <t>53 Rue SADI CARNOT</t>
  </si>
  <si>
    <t>DM FORMATION CONSULTANT</t>
  </si>
  <si>
    <t>DOMINIQUE MARIEN FORMATION CONSULTANT</t>
  </si>
  <si>
    <t>31590653659</t>
  </si>
  <si>
    <t>49379922500021</t>
  </si>
  <si>
    <t>552276</t>
  </si>
  <si>
    <t>04 66 36 37 37</t>
  </si>
  <si>
    <t>1028 Route de Rouquairol</t>
  </si>
  <si>
    <t>DOMINENCE</t>
  </si>
  <si>
    <t>DOMINENCE ASSOCIATION</t>
  </si>
  <si>
    <t>91300291330</t>
  </si>
  <si>
    <t>50908947000017</t>
  </si>
  <si>
    <t>500306</t>
  </si>
  <si>
    <t>03 24 71 85 01</t>
  </si>
  <si>
    <t>08400 VOUZIERS</t>
  </si>
  <si>
    <t>19 Rue DE L'AISNE</t>
  </si>
  <si>
    <t>DOMICILE SERVICES DES ARDENNES</t>
  </si>
  <si>
    <t>21080038508</t>
  </si>
  <si>
    <t>34303261100026</t>
  </si>
  <si>
    <t>562725</t>
  </si>
  <si>
    <t>01 60 58 50 42</t>
  </si>
  <si>
    <t>77370 NANGIS</t>
  </si>
  <si>
    <t>32 Rue DES AUBEPINES</t>
  </si>
  <si>
    <t>DOMICILE SERVICES DE SEINE ET MARNE</t>
  </si>
  <si>
    <t>11770109877</t>
  </si>
  <si>
    <t>37806045300032</t>
  </si>
  <si>
    <t>636125</t>
  </si>
  <si>
    <t>06 10 66 97 09</t>
  </si>
  <si>
    <t>40 Rue Maréchal Foch</t>
  </si>
  <si>
    <t>DOMINUMERIQUE</t>
  </si>
  <si>
    <t>DOMI NUMERIQUE</t>
  </si>
  <si>
    <t>32620318262</t>
  </si>
  <si>
    <t>83814188500023</t>
  </si>
  <si>
    <t>474770</t>
  </si>
  <si>
    <t>0635202085</t>
  </si>
  <si>
    <t>9 Rue CHARLES BOURSEUL</t>
  </si>
  <si>
    <t>DOMEYNE ESSERMEANT ANNIE</t>
  </si>
  <si>
    <t>DOMEYNE ESSERMEANT ANNIE TARA BIEN ETRE</t>
  </si>
  <si>
    <t>41540296954</t>
  </si>
  <si>
    <t>43132874900038</t>
  </si>
  <si>
    <t>506898</t>
  </si>
  <si>
    <t>04 76 77 55 00</t>
  </si>
  <si>
    <t>38420 DOMENE</t>
  </si>
  <si>
    <t>45 Route de Savoie</t>
  </si>
  <si>
    <t>DTF</t>
  </si>
  <si>
    <t>DOMENE TECHNOLOGIES FORMATIONS</t>
  </si>
  <si>
    <t>82380293838</t>
  </si>
  <si>
    <t>44403806100016</t>
  </si>
  <si>
    <t>504040</t>
  </si>
  <si>
    <t>01 30 47 02 63</t>
  </si>
  <si>
    <t>78470 ST REMY LES CHEVREUSE</t>
  </si>
  <si>
    <t>66 Chemin de la Chapelle</t>
  </si>
  <si>
    <t>DOMEA</t>
  </si>
  <si>
    <t>11753974375</t>
  </si>
  <si>
    <t>44199903400024</t>
  </si>
  <si>
    <t>385074</t>
  </si>
  <si>
    <t>02 54 20 99 22</t>
  </si>
  <si>
    <t>41150 CHAUMONT SUR LOIRE</t>
  </si>
  <si>
    <t>Domaine de CHAUMONT sur LOIRE</t>
  </si>
  <si>
    <t>DOMAINE REGIONAL DE CHAUMONT SUR LOIRE</t>
  </si>
  <si>
    <t>24410105341</t>
  </si>
  <si>
    <t>50787185300010</t>
  </si>
  <si>
    <t>657610</t>
  </si>
  <si>
    <t>06 42 71 86 21</t>
  </si>
  <si>
    <t>01090 MONTCEAUX</t>
  </si>
  <si>
    <t>1537 Route de Francheleins</t>
  </si>
  <si>
    <t>DOMAINE D'HIPPIOS</t>
  </si>
  <si>
    <t>84010177201</t>
  </si>
  <si>
    <t>81950091900017</t>
  </si>
  <si>
    <t>513258</t>
  </si>
  <si>
    <t>03683</t>
  </si>
  <si>
    <t>06 68 38 52 11</t>
  </si>
  <si>
    <t>5 Rue TRIPIERE</t>
  </si>
  <si>
    <t>DOM CICA 31</t>
  </si>
  <si>
    <t>DOM CICA 31 ASSOCIATION</t>
  </si>
  <si>
    <t>73310750931</t>
  </si>
  <si>
    <t>78860281100036</t>
  </si>
  <si>
    <t>663542</t>
  </si>
  <si>
    <t>09 86 87 90 37</t>
  </si>
  <si>
    <t>23 Rue COLLIAU</t>
  </si>
  <si>
    <t>DOLINEA</t>
  </si>
  <si>
    <t>32600307660</t>
  </si>
  <si>
    <t>82044468500011</t>
  </si>
  <si>
    <t>661478</t>
  </si>
  <si>
    <t>03 81 48 37 50</t>
  </si>
  <si>
    <t>25440 BUFFARD</t>
  </si>
  <si>
    <t>3 bis Grande Rue</t>
  </si>
  <si>
    <t>DOLE CATHERINE</t>
  </si>
  <si>
    <t>DOLE CATHERINE - CATHERINE DOLE FORMATIONS</t>
  </si>
  <si>
    <t>27390123839</t>
  </si>
  <si>
    <t>83490975600019</t>
  </si>
  <si>
    <t>205680</t>
  </si>
  <si>
    <t>03225</t>
  </si>
  <si>
    <t>06 07 57 36 00</t>
  </si>
  <si>
    <t>10 Impasse DU CLOS DU ROY</t>
  </si>
  <si>
    <t>DOISY DANIEL</t>
  </si>
  <si>
    <t>24180133318</t>
  </si>
  <si>
    <t>34896721700046</t>
  </si>
  <si>
    <t>673237</t>
  </si>
  <si>
    <t>01 41 94 20 00</t>
  </si>
  <si>
    <t>145 Rue JEAN JAURES</t>
  </si>
  <si>
    <t>DOH CONSULTANTS</t>
  </si>
  <si>
    <t>11941178294</t>
  </si>
  <si>
    <t>53221543100026</t>
  </si>
  <si>
    <t>678521</t>
  </si>
  <si>
    <t>01 76 36 21 04</t>
  </si>
  <si>
    <t>14 Avenue Du General De Gaulle</t>
  </si>
  <si>
    <t>DOCTRIO ST MANDE</t>
  </si>
  <si>
    <t>DOCTRIO - SIEGE</t>
  </si>
  <si>
    <t>11941040594</t>
  </si>
  <si>
    <t>88203477000033</t>
  </si>
  <si>
    <t>634645</t>
  </si>
  <si>
    <t>099F2</t>
  </si>
  <si>
    <t>8 Rue De Clery</t>
  </si>
  <si>
    <t>DOCTRIO PARIS</t>
  </si>
  <si>
    <t>DOCTRIO</t>
  </si>
  <si>
    <t>88203477000025</t>
  </si>
  <si>
    <t>458491</t>
  </si>
  <si>
    <t>06 83 66 23 94</t>
  </si>
  <si>
    <t>18 Rue du Petit Blottereau</t>
  </si>
  <si>
    <t>DOCTRINAL THIERRY</t>
  </si>
  <si>
    <t>DOCTRINAL THIERRY - ECOLE DE L'ONDE DU DRAGON</t>
  </si>
  <si>
    <t>52440664144</t>
  </si>
  <si>
    <t>51492895100037</t>
  </si>
  <si>
    <t>686396</t>
  </si>
  <si>
    <t>3 Rue ALEXANDRE FOURTANIER</t>
  </si>
  <si>
    <t>DOCTEUR STATS</t>
  </si>
  <si>
    <t>76311390831</t>
  </si>
  <si>
    <t>93965608800027</t>
  </si>
  <si>
    <t>592262</t>
  </si>
  <si>
    <t>03 44 83 61 83</t>
  </si>
  <si>
    <t>43 Rue DE SOISSONS</t>
  </si>
  <si>
    <t>DOCTEUR CHARLEUX LARVOR DOMINIQUE</t>
  </si>
  <si>
    <t>32600324260</t>
  </si>
  <si>
    <t>38098749500088</t>
  </si>
  <si>
    <t>684867</t>
  </si>
  <si>
    <t>09AAT</t>
  </si>
  <si>
    <t>06 61 76 85 11</t>
  </si>
  <si>
    <t>5 Rue DE CHAILLOT</t>
  </si>
  <si>
    <t>DOCFORMED</t>
  </si>
  <si>
    <t>11756746275</t>
  </si>
  <si>
    <t>94864904100019</t>
  </si>
  <si>
    <t>600120</t>
  </si>
  <si>
    <t>05 61 72 24 09</t>
  </si>
  <si>
    <t>BAL 197 BATIMENT A</t>
  </si>
  <si>
    <t>DOCDOKU</t>
  </si>
  <si>
    <t>73310552731</t>
  </si>
  <si>
    <t>49227380000036</t>
  </si>
  <si>
    <t>673791</t>
  </si>
  <si>
    <t>01 56 29 70 01</t>
  </si>
  <si>
    <t>DOCAPOSTE LOCALEO - DOCAPOSTE INSTITUTE</t>
  </si>
  <si>
    <t>11941117994</t>
  </si>
  <si>
    <t>81305854200032</t>
  </si>
  <si>
    <t>584630</t>
  </si>
  <si>
    <t>01 46 42 32 38</t>
  </si>
  <si>
    <t>2 bis Rue DE LA FRATERNITE</t>
  </si>
  <si>
    <t>31/05/2018</t>
  </si>
  <si>
    <t>DOAZAN PHILIPPE</t>
  </si>
  <si>
    <t>11922016092</t>
  </si>
  <si>
    <t>45068599500018</t>
  </si>
  <si>
    <t>335654</t>
  </si>
  <si>
    <t>04788</t>
  </si>
  <si>
    <t>05 34 63 76 37</t>
  </si>
  <si>
    <t>ZI  DE THIBAUD - BP 10308</t>
  </si>
  <si>
    <t>7 Rue JEAN DE GUERLINS</t>
  </si>
  <si>
    <t>DN LABORATOIRES</t>
  </si>
  <si>
    <t>43217061100029</t>
  </si>
  <si>
    <t>525376</t>
  </si>
  <si>
    <t>0272798384</t>
  </si>
  <si>
    <t>15 ter Boulevard DU MARECHAL FOCH</t>
  </si>
  <si>
    <t>DMVP FORMATION</t>
  </si>
  <si>
    <t>DMVP FORMATION MA FORMATION OFFICINALE COM</t>
  </si>
  <si>
    <t>52490242449</t>
  </si>
  <si>
    <t>50222500600035</t>
  </si>
  <si>
    <t>656896</t>
  </si>
  <si>
    <t>14 Rue Galilée le Parc de la Haute Maison</t>
  </si>
  <si>
    <t>DMT SOLUTIONS FRANCE SAS CHAMPS SUR MARNE</t>
  </si>
  <si>
    <t>DMT SOLUTIONS FRANCE SAS</t>
  </si>
  <si>
    <t>11930791193</t>
  </si>
  <si>
    <t>84010372500056</t>
  </si>
  <si>
    <t>622953</t>
  </si>
  <si>
    <t>06  96  21  07  02</t>
  </si>
  <si>
    <t>47 Chemin LOT LA SAGESSE</t>
  </si>
  <si>
    <t>DMDRONE MARTINIQUE</t>
  </si>
  <si>
    <t>02973094197</t>
  </si>
  <si>
    <t>81154376800030</t>
  </si>
  <si>
    <t>667470</t>
  </si>
  <si>
    <t>07 71 56 22 82</t>
  </si>
  <si>
    <t>71 bis Avenue Jean Jaurès</t>
  </si>
  <si>
    <t>DM FORMATION ET CONSULTING</t>
  </si>
  <si>
    <t>11931060393</t>
  </si>
  <si>
    <t>91112143200015</t>
  </si>
  <si>
    <t>637919</t>
  </si>
  <si>
    <t>07 66 36 63 88</t>
  </si>
  <si>
    <t>3 Boulevard DE BELFORD</t>
  </si>
  <si>
    <t>DM FORMATION</t>
  </si>
  <si>
    <t>32591069459</t>
  </si>
  <si>
    <t>90024055700018</t>
  </si>
  <si>
    <t>681015</t>
  </si>
  <si>
    <t>Bat 22</t>
  </si>
  <si>
    <t>Rue MAZARIN</t>
  </si>
  <si>
    <t>DMCF PARIS</t>
  </si>
  <si>
    <t>DM CONSEIL ET FORMATION</t>
  </si>
  <si>
    <t>11757008375</t>
  </si>
  <si>
    <t>93001649800014</t>
  </si>
  <si>
    <t>683036</t>
  </si>
  <si>
    <t>128 Rue Edouard Vaillant</t>
  </si>
  <si>
    <t>DM COMPOST</t>
  </si>
  <si>
    <t>11940920594</t>
  </si>
  <si>
    <t>79216758700015</t>
  </si>
  <si>
    <t>341940</t>
  </si>
  <si>
    <t>01755</t>
  </si>
  <si>
    <t>0467795003</t>
  </si>
  <si>
    <t>LE BLUE D'OC - PARC EUREKA</t>
  </si>
  <si>
    <t>120 Rue DE THOR</t>
  </si>
  <si>
    <t>DLM DEVELOPPEMENT</t>
  </si>
  <si>
    <t>91340567534</t>
  </si>
  <si>
    <t>48113419500033</t>
  </si>
  <si>
    <t>647901</t>
  </si>
  <si>
    <t>09 83 81 23 40</t>
  </si>
  <si>
    <t>9 Quai Du Maréchal Foch</t>
  </si>
  <si>
    <t>DJEROUNI M SALAH</t>
  </si>
  <si>
    <t>DJEROUNI M SALAH - LE CENTRE DE FORMATION CFD</t>
  </si>
  <si>
    <t>11770652477</t>
  </si>
  <si>
    <t>83783414200015</t>
  </si>
  <si>
    <t>591476</t>
  </si>
  <si>
    <t>01 34 46 82 44</t>
  </si>
  <si>
    <t>16 Rue AMPERE</t>
  </si>
  <si>
    <t>DJEM</t>
  </si>
  <si>
    <t>11950452395</t>
  </si>
  <si>
    <t>49389365500024</t>
  </si>
  <si>
    <t>579695</t>
  </si>
  <si>
    <t>28130 VILLIERS LE MORHIER</t>
  </si>
  <si>
    <t>22 Rue DE LA BARONNERIE</t>
  </si>
  <si>
    <t>DJEBLI HERON MYRIAM</t>
  </si>
  <si>
    <t>24280153728</t>
  </si>
  <si>
    <t>80171822200012</t>
  </si>
  <si>
    <t>522752</t>
  </si>
  <si>
    <t>0967370462</t>
  </si>
  <si>
    <t>23 Avenue FOCH</t>
  </si>
  <si>
    <t>DJ NETWORK  LYON 6EME</t>
  </si>
  <si>
    <t>DJ NETWORK</t>
  </si>
  <si>
    <t>82691384269</t>
  </si>
  <si>
    <t>39474487400063</t>
  </si>
  <si>
    <t>459926</t>
  </si>
  <si>
    <t>DJ EANOV SCHOOL</t>
  </si>
  <si>
    <t>11930580193</t>
  </si>
  <si>
    <t>51006197100030</t>
  </si>
  <si>
    <t>630779</t>
  </si>
  <si>
    <t>30620 AUBORD</t>
  </si>
  <si>
    <t>4 Place silhol</t>
  </si>
  <si>
    <t>DIXITE</t>
  </si>
  <si>
    <t>76300474530</t>
  </si>
  <si>
    <t>88182221700017</t>
  </si>
  <si>
    <t>663657</t>
  </si>
  <si>
    <t>06 13 96 08 70</t>
  </si>
  <si>
    <t>17 Rue Venture</t>
  </si>
  <si>
    <t>DIVINE ID</t>
  </si>
  <si>
    <t>93132336213</t>
  </si>
  <si>
    <t>44989533300036</t>
  </si>
  <si>
    <t>676470</t>
  </si>
  <si>
    <t>06 62 27 86 93</t>
  </si>
  <si>
    <t>24 Avenue Félix Faure</t>
  </si>
  <si>
    <t>DIVALI</t>
  </si>
  <si>
    <t>11921674492</t>
  </si>
  <si>
    <t>50837565600040</t>
  </si>
  <si>
    <t>505365</t>
  </si>
  <si>
    <t>09 70 17 07 75</t>
  </si>
  <si>
    <t>49610 MURS ERIGNE</t>
  </si>
  <si>
    <t>1 zone artisanale de l'Eglantier</t>
  </si>
  <si>
    <t>DISTRISOFT</t>
  </si>
  <si>
    <t>52490288049</t>
  </si>
  <si>
    <t>43905523700036</t>
  </si>
  <si>
    <t>648371</t>
  </si>
  <si>
    <t>285 Avenue de fabron</t>
  </si>
  <si>
    <t>DISTRICT FORMATION</t>
  </si>
  <si>
    <t>93060947906</t>
  </si>
  <si>
    <t>90391130300019</t>
  </si>
  <si>
    <t>469889</t>
  </si>
  <si>
    <t>03 80 59 65 05</t>
  </si>
  <si>
    <t>21160 MARSANNAY LA COTE</t>
  </si>
  <si>
    <t>15 Rue Louis Lumière</t>
  </si>
  <si>
    <t>DISTRI MATIC</t>
  </si>
  <si>
    <t>26210142521</t>
  </si>
  <si>
    <t>34121333800039</t>
  </si>
  <si>
    <t>317962</t>
  </si>
  <si>
    <t>03 88 51 81 81</t>
  </si>
  <si>
    <t>Rue des Carrières</t>
  </si>
  <si>
    <t>DISTEL</t>
  </si>
  <si>
    <t>42670310167</t>
  </si>
  <si>
    <t>39938890900018</t>
  </si>
  <si>
    <t>498154</t>
  </si>
  <si>
    <t>04 78 45 01 23</t>
  </si>
  <si>
    <t>558 Avenue MARCEL MERIEUX</t>
  </si>
  <si>
    <t>DISTECH CONTROLS</t>
  </si>
  <si>
    <t>82691128669</t>
  </si>
  <si>
    <t>39773942600039</t>
  </si>
  <si>
    <t>526629</t>
  </si>
  <si>
    <t>01 82 83 70 40</t>
  </si>
  <si>
    <t>LYCEE POLYVALENT GUSTAVE MONOD</t>
  </si>
  <si>
    <t>71 Avenue DE CEINTURE</t>
  </si>
  <si>
    <t>DABM 95 VAL D'OISE</t>
  </si>
  <si>
    <t>DISPOSITIF ACADEMIQUE DE BILAN ET DE MOBILITE DU VAL D'OISE - DABM 95</t>
  </si>
  <si>
    <t>20006116600043</t>
  </si>
  <si>
    <t>594210</t>
  </si>
  <si>
    <t>01 69 36 45 89</t>
  </si>
  <si>
    <t>IMMEUBLE CENTER 7 - 91024 EVRY CEDEX</t>
  </si>
  <si>
    <t>8 Rue MONTESPAN</t>
  </si>
  <si>
    <t>DABM 91 DU LYCEE POLYVALENT ROBERT DOISNEAU EVRY</t>
  </si>
  <si>
    <t>DISPOSITIF ACADEMIQUE DE BILAN ET DE MOBILITE DU LYCEE ROBERT DOISNEAU</t>
  </si>
  <si>
    <t>19910620400035</t>
  </si>
  <si>
    <t>552161</t>
  </si>
  <si>
    <t>02 35 79 40 65</t>
  </si>
  <si>
    <t>34 bis Rue SADI CARNOT</t>
  </si>
  <si>
    <t>ADISNOR LE MESNIL ESNARD</t>
  </si>
  <si>
    <t>@DISNOR</t>
  </si>
  <si>
    <t>23760526476</t>
  </si>
  <si>
    <t>42066681000015</t>
  </si>
  <si>
    <t>581550</t>
  </si>
  <si>
    <t>06 27 76 29 75</t>
  </si>
  <si>
    <t>50 Rue LOUIS BRAILLE</t>
  </si>
  <si>
    <t>DISEUR BORDA CAROLLE</t>
  </si>
  <si>
    <t>DISEUR BORDA CAROLLE - 2C CREATION</t>
  </si>
  <si>
    <t>26890128289</t>
  </si>
  <si>
    <t>49067432200030</t>
  </si>
  <si>
    <t>613447</t>
  </si>
  <si>
    <t>06 80 18 29 51</t>
  </si>
  <si>
    <t>20 Rue PASTEUR</t>
  </si>
  <si>
    <t>DIS DEVELOPPEMENT</t>
  </si>
  <si>
    <t>11754647375</t>
  </si>
  <si>
    <t>49884969400027</t>
  </si>
  <si>
    <t>459987</t>
  </si>
  <si>
    <t>8 Rue DU DOCTEUR MICHEL BAUDOUX</t>
  </si>
  <si>
    <t>DIRECTION DEPT SERVICES D'INCENDIE ET SECOURS</t>
  </si>
  <si>
    <t>DIRECTION DEPARTEMENTALE DES SERVICES D'INCENDIE ET SECOURS</t>
  </si>
  <si>
    <t>2327P006527</t>
  </si>
  <si>
    <t>28270001200010</t>
  </si>
  <si>
    <t>474629</t>
  </si>
  <si>
    <t>01 49 40 70 70</t>
  </si>
  <si>
    <t>Service formation permanente</t>
  </si>
  <si>
    <t>2 Rue DE LA LIBERTE</t>
  </si>
  <si>
    <t>DIRECTION FORMATION UNIV PARIS 8 VINCENNES  ST DENIS</t>
  </si>
  <si>
    <t>DIRECTION DE LA FORMATION DE L'UNIVERSITE PARIS 8 VINCENNES ST DENIS</t>
  </si>
  <si>
    <t>19931827000238</t>
  </si>
  <si>
    <t>667079</t>
  </si>
  <si>
    <t>04 83 43 77 57</t>
  </si>
  <si>
    <t>C/O NOVAFFAIRES</t>
  </si>
  <si>
    <t>27 Boulevard DE L'ARIANE</t>
  </si>
  <si>
    <t>DIRECT SECURITE FORMATION</t>
  </si>
  <si>
    <t>93060897106</t>
  </si>
  <si>
    <t>88396686300010</t>
  </si>
  <si>
    <t>174038</t>
  </si>
  <si>
    <t>100 Rue RUE DE LA GARE</t>
  </si>
  <si>
    <t>DDSIS CHAURAY</t>
  </si>
  <si>
    <t>DIR DEPARTEMENTALE SERVICES INCENDIE SECOURS DEUX SEVRES CHAURAY</t>
  </si>
  <si>
    <t>5479P000679</t>
  </si>
  <si>
    <t>28790033600044</t>
  </si>
  <si>
    <t>380891</t>
  </si>
  <si>
    <t>09 69 39 33 94</t>
  </si>
  <si>
    <t>1 Rue RAOUL FOLLEREAU</t>
  </si>
  <si>
    <t>DINNO SANTE</t>
  </si>
  <si>
    <t>11770452877</t>
  </si>
  <si>
    <t>38443645700103</t>
  </si>
  <si>
    <t>626405</t>
  </si>
  <si>
    <t>32 2 389 16 40</t>
  </si>
  <si>
    <t>BELGIQUE - OHAIN</t>
  </si>
  <si>
    <t>Chaussée DE LOUVAIN</t>
  </si>
  <si>
    <t>DINEC INTERNATIONAL</t>
  </si>
  <si>
    <t>non inscrit au RCS INFOGREFFE du 29/04/2020</t>
  </si>
  <si>
    <t>541254</t>
  </si>
  <si>
    <t>06 14 91 08 51</t>
  </si>
  <si>
    <t>11700 MOUX</t>
  </si>
  <si>
    <t>11 Rue FERDINAND THERON</t>
  </si>
  <si>
    <t>DINDART GENEVIEVE LES ATELIERS GARANCE</t>
  </si>
  <si>
    <t>91340884134</t>
  </si>
  <si>
    <t>49438219500035</t>
  </si>
  <si>
    <t>614920</t>
  </si>
  <si>
    <t>03 80 72 08 83</t>
  </si>
  <si>
    <t>3 bis Avenue GOUNOD</t>
  </si>
  <si>
    <t>DIMECH COUBARD BEATRICE ANNE</t>
  </si>
  <si>
    <t>26210316421</t>
  </si>
  <si>
    <t>50305257300022</t>
  </si>
  <si>
    <t>362839</t>
  </si>
  <si>
    <t>06 60 47 78 23</t>
  </si>
  <si>
    <t>36 Rue JEAN MERMOZ</t>
  </si>
  <si>
    <t>DILLIES WALLAERT THERESE</t>
  </si>
  <si>
    <t>11780442878</t>
  </si>
  <si>
    <t>40017697000038</t>
  </si>
  <si>
    <t>617878</t>
  </si>
  <si>
    <t>07 60 20 95 95</t>
  </si>
  <si>
    <t>71990 LA COMELLE</t>
  </si>
  <si>
    <t>DILECTUS FORMATION ET CONSEILS</t>
  </si>
  <si>
    <t>27710268371</t>
  </si>
  <si>
    <t>82816146300017</t>
  </si>
  <si>
    <t>391037</t>
  </si>
  <si>
    <t>02 62 45 47 21</t>
  </si>
  <si>
    <t>15 Avenue DU STADE</t>
  </si>
  <si>
    <t>DIJOUX FORMATION SECURITE ROUTIERE</t>
  </si>
  <si>
    <t>98970040197</t>
  </si>
  <si>
    <t>47986881200013</t>
  </si>
  <si>
    <t>473765</t>
  </si>
  <si>
    <t>03 80 48 99 90</t>
  </si>
  <si>
    <t>7 Boulevard DE L'EUROPE</t>
  </si>
  <si>
    <t>DIJON FORMATION</t>
  </si>
  <si>
    <t>26210170621</t>
  </si>
  <si>
    <t>42387070800025</t>
  </si>
  <si>
    <t>472165</t>
  </si>
  <si>
    <t>03 88 10 49 20</t>
  </si>
  <si>
    <t>98 Rue DE HOCHFELDEN</t>
  </si>
  <si>
    <t>DIGORA BORDEAUX</t>
  </si>
  <si>
    <t>42670279967</t>
  </si>
  <si>
    <t>40409103500182</t>
  </si>
  <si>
    <t>671903</t>
  </si>
  <si>
    <t>5 Rue JULES BARBIER</t>
  </si>
  <si>
    <t>DIGIVODA</t>
  </si>
  <si>
    <t>11922488592</t>
  </si>
  <si>
    <t>48834744400033</t>
  </si>
  <si>
    <t>601240</t>
  </si>
  <si>
    <t>05 47 50 05 95</t>
  </si>
  <si>
    <t>DIGITALL CONSEIL</t>
  </si>
  <si>
    <t>75331027433</t>
  </si>
  <si>
    <t>79832698900018</t>
  </si>
  <si>
    <t>635250</t>
  </si>
  <si>
    <t>0637969431</t>
  </si>
  <si>
    <t>81150 FLORENTIN</t>
  </si>
  <si>
    <t>4 Chemin DE LA LANDE</t>
  </si>
  <si>
    <t>DIGITALCHIMIST</t>
  </si>
  <si>
    <t>76810156181</t>
  </si>
  <si>
    <t>82521171700012</t>
  </si>
  <si>
    <t>663967</t>
  </si>
  <si>
    <t>05 34 31 41 95</t>
  </si>
  <si>
    <t>PORTES SUD IMM 3</t>
  </si>
  <si>
    <t>12 Rue LOUIS COURTOIS DE VICOSE</t>
  </si>
  <si>
    <t>DIGITAL 113 TOULOUSE</t>
  </si>
  <si>
    <t>DIGITAL 113</t>
  </si>
  <si>
    <t>76310945131</t>
  </si>
  <si>
    <t>83370505600012</t>
  </si>
  <si>
    <t>623416</t>
  </si>
  <si>
    <t>07 56 81 91 51</t>
  </si>
  <si>
    <t>11 Rue erard</t>
  </si>
  <si>
    <t>DIGITAL TRAINER</t>
  </si>
  <si>
    <t>11922230892</t>
  </si>
  <si>
    <t>84056706900025</t>
  </si>
  <si>
    <t>635820</t>
  </si>
  <si>
    <t>09 81 95 90 30</t>
  </si>
  <si>
    <t>26 Avenue DE TOURVILLE</t>
  </si>
  <si>
    <t>DNDA AGENCY</t>
  </si>
  <si>
    <t>DIGITAL NETWORK DEFENSE AGENCY - DNDA</t>
  </si>
  <si>
    <t>11756323575</t>
  </si>
  <si>
    <t>83210737900014</t>
  </si>
  <si>
    <t>659654</t>
  </si>
  <si>
    <t>04 72 11 36 34</t>
  </si>
  <si>
    <t>CAMPUS REGION DU NUMERIQUE</t>
  </si>
  <si>
    <t>78 Route DE PARIS</t>
  </si>
  <si>
    <t>DIGITAL LEAGUE AUVERGNE RHONE ALPES CHARBONNIERES LES BAINS</t>
  </si>
  <si>
    <t>DIGITAL LEAGUE AUVERGNE RHONE ALPES</t>
  </si>
  <si>
    <t>84691517069</t>
  </si>
  <si>
    <t>82938738000076</t>
  </si>
  <si>
    <t>645436</t>
  </si>
  <si>
    <t>93 Avenue SAINT EXUPERY</t>
  </si>
  <si>
    <t>DIGITAL IMPACT</t>
  </si>
  <si>
    <t>11922300992</t>
  </si>
  <si>
    <t>83914370800015</t>
  </si>
  <si>
    <t>675246</t>
  </si>
  <si>
    <t>06 95 89 92 59</t>
  </si>
  <si>
    <t>1 Place PAUL VERLAINE</t>
  </si>
  <si>
    <t>DIGITAL FORMATIONS</t>
  </si>
  <si>
    <t>11922229892</t>
  </si>
  <si>
    <t>84103332700013</t>
  </si>
  <si>
    <t>659976</t>
  </si>
  <si>
    <t>01 55 23 08 04</t>
  </si>
  <si>
    <t>DIGITAL COLLEGE</t>
  </si>
  <si>
    <t>11755990275</t>
  </si>
  <si>
    <t>79754666000011</t>
  </si>
  <si>
    <t>634980</t>
  </si>
  <si>
    <t>04 34 48 00 25</t>
  </si>
  <si>
    <t>40 Rue Louis Lepine 3</t>
  </si>
  <si>
    <t>DIGINAMIC PEROLS</t>
  </si>
  <si>
    <t>DIGINAMIC</t>
  </si>
  <si>
    <t>91340886734</t>
  </si>
  <si>
    <t>81824197800050</t>
  </si>
  <si>
    <t>641108</t>
  </si>
  <si>
    <t>04 89 41 79 70</t>
  </si>
  <si>
    <t>DIGILANGUES</t>
  </si>
  <si>
    <t>93060908406</t>
  </si>
  <si>
    <t>89225015000018</t>
  </si>
  <si>
    <t>648103</t>
  </si>
  <si>
    <t>06 67 26 10 09</t>
  </si>
  <si>
    <t>BP 2132</t>
  </si>
  <si>
    <t>11 Rue VICTOR HUGO</t>
  </si>
  <si>
    <t>DIGICOMPETENCES</t>
  </si>
  <si>
    <t>84691851269</t>
  </si>
  <si>
    <t>89913776400010</t>
  </si>
  <si>
    <t>657219</t>
  </si>
  <si>
    <t>04 28 29 96 07</t>
  </si>
  <si>
    <t>25 Rue DE L UNIVERSITE</t>
  </si>
  <si>
    <t>DIGI ATLAS</t>
  </si>
  <si>
    <t>84691622269</t>
  </si>
  <si>
    <t>84457407900019</t>
  </si>
  <si>
    <t>683012</t>
  </si>
  <si>
    <t>5 Rue de la garde</t>
  </si>
  <si>
    <t>DIGESTEAM</t>
  </si>
  <si>
    <t>84692241169</t>
  </si>
  <si>
    <t>90481535400017</t>
  </si>
  <si>
    <t>640300</t>
  </si>
  <si>
    <t>06 32 51 11 12</t>
  </si>
  <si>
    <t>76690 CAILLY</t>
  </si>
  <si>
    <t>14 Les Joncs Marins</t>
  </si>
  <si>
    <t>DIGARD SCARLETT</t>
  </si>
  <si>
    <t>28760611976</t>
  </si>
  <si>
    <t>50160593500045</t>
  </si>
  <si>
    <t>641315</t>
  </si>
  <si>
    <t>06 31 40 91 04</t>
  </si>
  <si>
    <t>MAISON DE LA TECHNOPOLE CS 20119</t>
  </si>
  <si>
    <t>5 Rue LEONARD DE VINCI</t>
  </si>
  <si>
    <t>DIGA MANAGEMENT</t>
  </si>
  <si>
    <t>DIGA MANAGEMENT - DATATIM</t>
  </si>
  <si>
    <t>52530096953</t>
  </si>
  <si>
    <t>84408860900012</t>
  </si>
  <si>
    <t>572007</t>
  </si>
  <si>
    <t>44 207 6318899</t>
  </si>
  <si>
    <t>21 Portland Place</t>
  </si>
  <si>
    <t>DAS</t>
  </si>
  <si>
    <t>DIFFICULT AIRWAY SOCIETY</t>
  </si>
  <si>
    <t>553621</t>
  </si>
  <si>
    <t>02 40 59 55 39</t>
  </si>
  <si>
    <t>14 Allée Du Ruisseau</t>
  </si>
  <si>
    <t>DIFFERENCIAS - LM CONSEIL ET FORMATION - CABINET DIFFERENCES</t>
  </si>
  <si>
    <t>52440625244</t>
  </si>
  <si>
    <t>53239482200045</t>
  </si>
  <si>
    <t>370046</t>
  </si>
  <si>
    <t>12 Rue DE LA BADOUILLERE</t>
  </si>
  <si>
    <t>DIFFERENCES ET CHANGEMENTS</t>
  </si>
  <si>
    <t>82420175842</t>
  </si>
  <si>
    <t>48987927000028</t>
  </si>
  <si>
    <t>555587</t>
  </si>
  <si>
    <t>05 61 50 98 10</t>
  </si>
  <si>
    <t>29 Chemin DU CHAPITRE</t>
  </si>
  <si>
    <t>LEVAGE CONTROLE FORMATION</t>
  </si>
  <si>
    <t>DIETRICH CONTROLE FORMATION - LEVAGE CONTROLE FORMATION</t>
  </si>
  <si>
    <t>73310730831</t>
  </si>
  <si>
    <t>80083739500022</t>
  </si>
  <si>
    <t>601690</t>
  </si>
  <si>
    <t>0661141657</t>
  </si>
  <si>
    <t>GALERIE DES ALLIES BAT.4</t>
  </si>
  <si>
    <t>9 Place DE LA FONTAINE LOUIS BORE</t>
  </si>
  <si>
    <t>DIEN CHAN INSTITUTE</t>
  </si>
  <si>
    <t>11788346178</t>
  </si>
  <si>
    <t>81772850400017</t>
  </si>
  <si>
    <t>524530</t>
  </si>
  <si>
    <t>0608763347</t>
  </si>
  <si>
    <t>52400 SERQUEUX</t>
  </si>
  <si>
    <t>13 Rue des Hérottes</t>
  </si>
  <si>
    <t>17/07/2015</t>
  </si>
  <si>
    <t>DIDIER REMI</t>
  </si>
  <si>
    <t>DIDIER REMI - REMI PIZZA</t>
  </si>
  <si>
    <t>21520030252</t>
  </si>
  <si>
    <t>44490579800013</t>
  </si>
  <si>
    <t>683899</t>
  </si>
  <si>
    <t>09 80 80 80 75</t>
  </si>
  <si>
    <t>8 Rue HAUTEFEUILLE</t>
  </si>
  <si>
    <t>DEC PARIS</t>
  </si>
  <si>
    <t>DIDEROT EDUCATION CAMPUS - DEC - SIEGE SOCIAL</t>
  </si>
  <si>
    <t>91340618434</t>
  </si>
  <si>
    <t>43248059800163</t>
  </si>
  <si>
    <t>383156</t>
  </si>
  <si>
    <t>04 67 920 910</t>
  </si>
  <si>
    <t>8e</t>
  </si>
  <si>
    <t>8 ter Boulevard Ledru Rollin</t>
  </si>
  <si>
    <t>DEC MONTPELLIER</t>
  </si>
  <si>
    <t>DIDEROT EDUCATION CAMPUS</t>
  </si>
  <si>
    <t>43248059800049</t>
  </si>
  <si>
    <t>615614</t>
  </si>
  <si>
    <t>06 28 07 78 46</t>
  </si>
  <si>
    <t>73190 ST BALDOPH</t>
  </si>
  <si>
    <t>54 Rue TENETTES</t>
  </si>
  <si>
    <t>DIDELOT SEBASTIEN</t>
  </si>
  <si>
    <t>84730189173</t>
  </si>
  <si>
    <t>44018271500068</t>
  </si>
  <si>
    <t>606686</t>
  </si>
  <si>
    <t>01 58 56 39 00</t>
  </si>
  <si>
    <t>99 Boulevard De La Reine</t>
  </si>
  <si>
    <t>DIDAXIS FORMATION</t>
  </si>
  <si>
    <t>11755912675</t>
  </si>
  <si>
    <t>79277945600047</t>
  </si>
  <si>
    <t>602553</t>
  </si>
  <si>
    <t>06 13 03 45 78</t>
  </si>
  <si>
    <t>30190 SAUZET</t>
  </si>
  <si>
    <t>2 Impasse DE LA mONTAGNETTE</t>
  </si>
  <si>
    <t>10/07/2019</t>
  </si>
  <si>
    <t>DIDASCOL FORMATION</t>
  </si>
  <si>
    <t>76300426130</t>
  </si>
  <si>
    <t>83810729000010</t>
  </si>
  <si>
    <t>146407</t>
  </si>
  <si>
    <t>04 79 85 12 82</t>
  </si>
  <si>
    <t>DIDASCALIS</t>
  </si>
  <si>
    <t>DIDASCALIS PARC D'ACTIVITE DE COTE ROUSSE</t>
  </si>
  <si>
    <t>82730069573</t>
  </si>
  <si>
    <t>41966129300011</t>
  </si>
  <si>
    <t>659228</t>
  </si>
  <si>
    <t>06 79 54 978</t>
  </si>
  <si>
    <t>4 Rue D'Alsace</t>
  </si>
  <si>
    <t>DIDALYSE</t>
  </si>
  <si>
    <t>53560633956</t>
  </si>
  <si>
    <t>42284432400034</t>
  </si>
  <si>
    <t>662800</t>
  </si>
  <si>
    <t>DIDACTICOS</t>
  </si>
  <si>
    <t>84260264326</t>
  </si>
  <si>
    <t>50851578000031</t>
  </si>
  <si>
    <t>487922</t>
  </si>
  <si>
    <t>2 Rue de l'Oberwald</t>
  </si>
  <si>
    <t>DID SECURITE</t>
  </si>
  <si>
    <t>DID SECURITE DAVID LEGRAND</t>
  </si>
  <si>
    <t>42680166068</t>
  </si>
  <si>
    <t>48369320600029</t>
  </si>
  <si>
    <t>184111</t>
  </si>
  <si>
    <t>PARC D'AFFAIRES DU TRONCHON</t>
  </si>
  <si>
    <t>12 Rue JEAN ELYSEE DUPUY</t>
  </si>
  <si>
    <t>DICOM</t>
  </si>
  <si>
    <t>82690536769</t>
  </si>
  <si>
    <t>41046771600032</t>
  </si>
  <si>
    <t>623556</t>
  </si>
  <si>
    <t>03 83 29 03 43</t>
  </si>
  <si>
    <t>54280 LANEUVELOTTE</t>
  </si>
  <si>
    <t>17-19 Route Nationale</t>
  </si>
  <si>
    <t>DICEEP</t>
  </si>
  <si>
    <t>41540092254</t>
  </si>
  <si>
    <t>77180153700016</t>
  </si>
  <si>
    <t>489724</t>
  </si>
  <si>
    <t>0160172780</t>
  </si>
  <si>
    <t>8 Rue DU BOIS CARRE</t>
  </si>
  <si>
    <t>DIAXENS</t>
  </si>
  <si>
    <t>11770126177</t>
  </si>
  <si>
    <t>37995688100039</t>
  </si>
  <si>
    <t>653056</t>
  </si>
  <si>
    <t>01 84 25 12 19</t>
  </si>
  <si>
    <t>DIAS MICHAEL</t>
  </si>
  <si>
    <t>21510172951</t>
  </si>
  <si>
    <t>75230491500016</t>
  </si>
  <si>
    <t>600696</t>
  </si>
  <si>
    <t>36 Rue DE POITOU</t>
  </si>
  <si>
    <t>SO DIAPASON PARIS</t>
  </si>
  <si>
    <t>DIAPASON</t>
  </si>
  <si>
    <t>11755556475</t>
  </si>
  <si>
    <t>43795983600010</t>
  </si>
  <si>
    <t>606492</t>
  </si>
  <si>
    <t>03 23 93 14 80</t>
  </si>
  <si>
    <t>60350 CHELLES</t>
  </si>
  <si>
    <t>6 Rue DU PRIEZ</t>
  </si>
  <si>
    <t>29/10/2019</t>
  </si>
  <si>
    <t>DDS</t>
  </si>
  <si>
    <t>DIANE DEBLYCK STRATEGIE</t>
  </si>
  <si>
    <t>32600309260</t>
  </si>
  <si>
    <t>44904925300056</t>
  </si>
  <si>
    <t>431230</t>
  </si>
  <si>
    <t>06 82 06 88 16</t>
  </si>
  <si>
    <t>DIAMANTE CHANTAL</t>
  </si>
  <si>
    <t>11921432092</t>
  </si>
  <si>
    <t>44397199900026</t>
  </si>
  <si>
    <t>372020</t>
  </si>
  <si>
    <t>04765</t>
  </si>
  <si>
    <t>03 54 59 73 77</t>
  </si>
  <si>
    <t>19 Rue DE LA COMMANDERIE</t>
  </si>
  <si>
    <t>DIALOGORIS FORMATION</t>
  </si>
  <si>
    <t>41540261154</t>
  </si>
  <si>
    <t>49955151300025</t>
  </si>
  <si>
    <t>537056</t>
  </si>
  <si>
    <t>09 86 28 54 22</t>
  </si>
  <si>
    <t>34 Rue Nicolas Beaujon</t>
  </si>
  <si>
    <t>DIALOG CONSULTING</t>
  </si>
  <si>
    <t>75331529833</t>
  </si>
  <si>
    <t>80155961800039</t>
  </si>
  <si>
    <t>624901</t>
  </si>
  <si>
    <t>03 21 36 70 21</t>
  </si>
  <si>
    <t>62215 OYE PLAGE</t>
  </si>
  <si>
    <t>1276 Route de l'étoile</t>
  </si>
  <si>
    <t>DPE</t>
  </si>
  <si>
    <t>DIAGNOSTICS PREVENTIONS ETOILE</t>
  </si>
  <si>
    <t>31620270662</t>
  </si>
  <si>
    <t>50832410000017</t>
  </si>
  <si>
    <t>403659</t>
  </si>
  <si>
    <t>1 Rue Mona Lisa Zac Des Folies</t>
  </si>
  <si>
    <t>DAF CONSEIL</t>
  </si>
  <si>
    <t>DIAGNOSTIC ASSISTANCE FORMATION CONSEIL - DAF CONSEIL</t>
  </si>
  <si>
    <t>11910593591</t>
  </si>
  <si>
    <t>49168229000037</t>
  </si>
  <si>
    <t>288548</t>
  </si>
  <si>
    <t>02 99 52 54 54</t>
  </si>
  <si>
    <t>CAMPUS DE KER LANN BP 67429</t>
  </si>
  <si>
    <t>Rue HENRI MOISSAN</t>
  </si>
  <si>
    <t>DIAFOR ORGANISATION</t>
  </si>
  <si>
    <t>53350524935</t>
  </si>
  <si>
    <t>40877891800065</t>
  </si>
  <si>
    <t>501566</t>
  </si>
  <si>
    <t>06 72 09 99 68</t>
  </si>
  <si>
    <t>29 Avenue Du 34 Reg Infanterie</t>
  </si>
  <si>
    <t>DIADEMIA</t>
  </si>
  <si>
    <t>72330723133</t>
  </si>
  <si>
    <t>50283727100035</t>
  </si>
  <si>
    <t>661284</t>
  </si>
  <si>
    <t>01 85 08 61 97</t>
  </si>
  <si>
    <t>17 Avenue VICTOR HUGO</t>
  </si>
  <si>
    <t>DIADEM CORP</t>
  </si>
  <si>
    <t>11922139292</t>
  </si>
  <si>
    <t>79948922400029</t>
  </si>
  <si>
    <t>658273</t>
  </si>
  <si>
    <t>113, 1 Nordre Fasanvej</t>
  </si>
  <si>
    <t>DFSG</t>
  </si>
  <si>
    <t>DIABETIC FOOT STUDY GROUP</t>
  </si>
  <si>
    <t>677050</t>
  </si>
  <si>
    <t>05 61 32 33 65</t>
  </si>
  <si>
    <t>CHU DE RANGUEIL SERVICE</t>
  </si>
  <si>
    <t>1 Avenue du Pr JEAN POULHES TSA 50032</t>
  </si>
  <si>
    <t>DIABETE OCCITANIE</t>
  </si>
  <si>
    <t>76311014531</t>
  </si>
  <si>
    <t>47762487800013</t>
  </si>
  <si>
    <t>510191</t>
  </si>
  <si>
    <t>04 88 44 65 76</t>
  </si>
  <si>
    <t>ACTIBURO 3B</t>
  </si>
  <si>
    <t>100 Chemin DE L'AUMONE VIELLE</t>
  </si>
  <si>
    <t>DI NARDO LAURENT</t>
  </si>
  <si>
    <t>DI NARDO LAURENT - ECOLE DE SOPHROLOGIE PACA</t>
  </si>
  <si>
    <t>93131328713</t>
  </si>
  <si>
    <t>51408619800041</t>
  </si>
  <si>
    <t>459320</t>
  </si>
  <si>
    <t>06035</t>
  </si>
  <si>
    <t>09 75 20 93 21</t>
  </si>
  <si>
    <t>31780 CASTELGINEST</t>
  </si>
  <si>
    <t>1 Impasse DES PINSONS</t>
  </si>
  <si>
    <t>3C-R</t>
  </si>
  <si>
    <t>DI DONATO JEANNE</t>
  </si>
  <si>
    <t>73310539331</t>
  </si>
  <si>
    <t>48480532000013</t>
  </si>
  <si>
    <t>524440</t>
  </si>
  <si>
    <t>03 21 71 52 47</t>
  </si>
  <si>
    <t>37 ter Route de Lens</t>
  </si>
  <si>
    <t>CEPC</t>
  </si>
  <si>
    <t>DHUMETZ DIDIER - CENTRE DE FORMATION CYNOPHILE</t>
  </si>
  <si>
    <t>31620112962</t>
  </si>
  <si>
    <t>40482271000020</t>
  </si>
  <si>
    <t>590903</t>
  </si>
  <si>
    <t>06 52 63 05 22</t>
  </si>
  <si>
    <t>38780 ESTRABLIN</t>
  </si>
  <si>
    <t>544 Lieu-dit LE LOGIS NEUF</t>
  </si>
  <si>
    <t>D'HOSTINGUE DEBORAH THAIS ISABELLE - P ACT FORMATIONS</t>
  </si>
  <si>
    <t>84380662838</t>
  </si>
  <si>
    <t>81771729100014</t>
  </si>
  <si>
    <t>672830</t>
  </si>
  <si>
    <t>07 66 46 32 06</t>
  </si>
  <si>
    <t>6 Rue LEON REY GRANGE</t>
  </si>
  <si>
    <t>DHONNEUR CHLOE</t>
  </si>
  <si>
    <t>DHONNEUR SCHMIDT CHLOE - ETINCELLES FORMATION</t>
  </si>
  <si>
    <t>84740403574</t>
  </si>
  <si>
    <t>79760342000069</t>
  </si>
  <si>
    <t>440693</t>
  </si>
  <si>
    <t>09 72 40 16 79</t>
  </si>
  <si>
    <t>53360 ORIGNE</t>
  </si>
  <si>
    <t>17 Rue D Anjou</t>
  </si>
  <si>
    <t>DHERY FREDERIC</t>
  </si>
  <si>
    <t>DHERY FREDERIC - APS ET I FORMATIONS</t>
  </si>
  <si>
    <t>52530065553</t>
  </si>
  <si>
    <t>51948879500039</t>
  </si>
  <si>
    <t>532617</t>
  </si>
  <si>
    <t>0692093636</t>
  </si>
  <si>
    <t>32 Rue du Général de Gaulle</t>
  </si>
  <si>
    <t>DGF-OI STE MARIE</t>
  </si>
  <si>
    <t>DGF-OI</t>
  </si>
  <si>
    <t>98970431397</t>
  </si>
  <si>
    <t>80878661000010</t>
  </si>
  <si>
    <t>344102</t>
  </si>
  <si>
    <t>02 99 83 55 00</t>
  </si>
  <si>
    <t>30 Route De Fougeres</t>
  </si>
  <si>
    <t>DGE CONSEIL</t>
  </si>
  <si>
    <t>53350530335</t>
  </si>
  <si>
    <t>40914312000049</t>
  </si>
  <si>
    <t>661685</t>
  </si>
  <si>
    <t>9 Rue DU GRAND CERF</t>
  </si>
  <si>
    <t>DGBOOST SARL</t>
  </si>
  <si>
    <t>DGBOOST SARL / METZ</t>
  </si>
  <si>
    <t>41570349857</t>
  </si>
  <si>
    <t>80476445400059</t>
  </si>
  <si>
    <t>536568</t>
  </si>
  <si>
    <t>03 45 83 26 06</t>
  </si>
  <si>
    <t>BP 67007</t>
  </si>
  <si>
    <t>8 Allée ANDRÉ BOURLAND</t>
  </si>
  <si>
    <t>WALL STREET ENGLISH  DIJON</t>
  </si>
  <si>
    <t>DGB ENGLISH TEAM TWO SARL WALL STREET INSTITUTE</t>
  </si>
  <si>
    <t>26210049021</t>
  </si>
  <si>
    <t>44310583800033</t>
  </si>
  <si>
    <t>593291</t>
  </si>
  <si>
    <t>03 81 53 52 18</t>
  </si>
  <si>
    <t>Temis Center</t>
  </si>
  <si>
    <t>6 Avenue DES MONTBOUCONS</t>
  </si>
  <si>
    <t>DGB ENGLISH TEAM TWO BESANCON</t>
  </si>
  <si>
    <t>DGB ENGLISH TEAM TWO</t>
  </si>
  <si>
    <t>43250221625</t>
  </si>
  <si>
    <t>49493651100026</t>
  </si>
  <si>
    <t>327189</t>
  </si>
  <si>
    <t>03 80 30 17 77</t>
  </si>
  <si>
    <t>6 Allée Andre Bourland</t>
  </si>
  <si>
    <t>DGB ENGLISH TEAM DIJON</t>
  </si>
  <si>
    <t>DGB ENGLISH TEAM - WALL STREET ENGLISH</t>
  </si>
  <si>
    <t>49493651100034</t>
  </si>
  <si>
    <t>504403</t>
  </si>
  <si>
    <t>03 44 90 93 16</t>
  </si>
  <si>
    <t>ZAC DE MERCIERES II</t>
  </si>
  <si>
    <t>6 Rue Jacques de Vaucanson</t>
  </si>
  <si>
    <t>DG FORMATION  PLUS</t>
  </si>
  <si>
    <t>DG FORMATION PLUS</t>
  </si>
  <si>
    <t>22600164060</t>
  </si>
  <si>
    <t>42374302000020</t>
  </si>
  <si>
    <t>668102</t>
  </si>
  <si>
    <t>01 39 91 77 13</t>
  </si>
  <si>
    <t>95460 EZANVILLE</t>
  </si>
  <si>
    <t>11 Rue VOLTAIRE</t>
  </si>
  <si>
    <t>DG EXPERT</t>
  </si>
  <si>
    <t>11950488395</t>
  </si>
  <si>
    <t>51771079400010</t>
  </si>
  <si>
    <t>655790</t>
  </si>
  <si>
    <t>06 90 343 743</t>
  </si>
  <si>
    <t>60 Rue Albert 1er</t>
  </si>
  <si>
    <t>DFP FORMATIONS</t>
  </si>
  <si>
    <t>54170158617</t>
  </si>
  <si>
    <t>48346393100038</t>
  </si>
  <si>
    <t>608166</t>
  </si>
  <si>
    <t>15 Rue Du Pre La Reine</t>
  </si>
  <si>
    <t>D-FORMATIONS PROFESSIONNELLES</t>
  </si>
  <si>
    <t>83630424163</t>
  </si>
  <si>
    <t>53885717800015</t>
  </si>
  <si>
    <t>391001</t>
  </si>
  <si>
    <t>01 58 87 32 14</t>
  </si>
  <si>
    <t>2 Rue de Paris</t>
  </si>
  <si>
    <t>D.FI</t>
  </si>
  <si>
    <t>11921023992</t>
  </si>
  <si>
    <t>33390312800101</t>
  </si>
  <si>
    <t>571519</t>
  </si>
  <si>
    <t>1 Rue D Arcole</t>
  </si>
  <si>
    <t>DEX MED MARSEILLE</t>
  </si>
  <si>
    <t>DEX MED</t>
  </si>
  <si>
    <t>93131402313</t>
  </si>
  <si>
    <t>53283207800036</t>
  </si>
  <si>
    <t>584162</t>
  </si>
  <si>
    <t>352 26 54 00 57</t>
  </si>
  <si>
    <t>5 Avenue des Hauts-Fourneaux</t>
  </si>
  <si>
    <t>04/06/2018</t>
  </si>
  <si>
    <t>DEWIDONG</t>
  </si>
  <si>
    <t>673560</t>
  </si>
  <si>
    <t>3 Impasse PRUDHOM</t>
  </si>
  <si>
    <t>DEWAS HALLE HELENE</t>
  </si>
  <si>
    <t>76311308231</t>
  </si>
  <si>
    <t>80959033400037</t>
  </si>
  <si>
    <t>680291</t>
  </si>
  <si>
    <t>08 05 62 60 00</t>
  </si>
  <si>
    <t>DEVUP</t>
  </si>
  <si>
    <t>11756350075</t>
  </si>
  <si>
    <t>80800986400022</t>
  </si>
  <si>
    <t>218110</t>
  </si>
  <si>
    <t>03 83 23 69 00</t>
  </si>
  <si>
    <t>5 Allée de Saint Cloud</t>
  </si>
  <si>
    <t>DICSIT INFORMATIQUE</t>
  </si>
  <si>
    <t>DEVT INGENIERIE ET CONCEPTION SYSTEMES D'INFORMATION ET INFORMATIQUE</t>
  </si>
  <si>
    <t>41540170154</t>
  </si>
  <si>
    <t>40050438700046</t>
  </si>
  <si>
    <t>600878</t>
  </si>
  <si>
    <t>01 34 69 62 33</t>
  </si>
  <si>
    <t>95620 PARMAIN</t>
  </si>
  <si>
    <t>18 Square DU ROUSSILLON</t>
  </si>
  <si>
    <t>DEVRESE RAYMOND - JDK FORMATION</t>
  </si>
  <si>
    <t>11950559795</t>
  </si>
  <si>
    <t>47852421800037</t>
  </si>
  <si>
    <t>620543</t>
  </si>
  <si>
    <t>01 85 65 05 81</t>
  </si>
  <si>
    <t>11 bis Quai Perroche</t>
  </si>
  <si>
    <t>DEVOTEAM G CLOUD LYON</t>
  </si>
  <si>
    <t>DEVOTEAM G CLOUD</t>
  </si>
  <si>
    <t>84691737569</t>
  </si>
  <si>
    <t>51208503600063</t>
  </si>
  <si>
    <t>465161</t>
  </si>
  <si>
    <t>01 70 38 21 10</t>
  </si>
  <si>
    <t>4 Rue de Castellane</t>
  </si>
  <si>
    <t>DEVOP</t>
  </si>
  <si>
    <t>11754409675</t>
  </si>
  <si>
    <t>48423340800042</t>
  </si>
  <si>
    <t>605888</t>
  </si>
  <si>
    <t>0670997240</t>
  </si>
  <si>
    <t>45430 MARDIE</t>
  </si>
  <si>
    <t>8 Rue François Villon</t>
  </si>
  <si>
    <t>DEVINAT SYLVIE</t>
  </si>
  <si>
    <t>DEVINAT SYLVIE CABINET</t>
  </si>
  <si>
    <t>24450333745</t>
  </si>
  <si>
    <t>53746649200023</t>
  </si>
  <si>
    <t>404500</t>
  </si>
  <si>
    <t>25 Rue ROUX SOIGNAT</t>
  </si>
  <si>
    <t>DEVICTIO</t>
  </si>
  <si>
    <t>82690977169</t>
  </si>
  <si>
    <t>49829500500025</t>
  </si>
  <si>
    <t>685549</t>
  </si>
  <si>
    <t>01 81 69 35 70</t>
  </si>
  <si>
    <t>9 Rue des Colonnes</t>
  </si>
  <si>
    <t>DEVFORMA</t>
  </si>
  <si>
    <t>11756389075</t>
  </si>
  <si>
    <t>90224737800026</t>
  </si>
  <si>
    <t>486220</t>
  </si>
  <si>
    <t>02 41 39 89 07</t>
  </si>
  <si>
    <t>43 Boulevard du Roi René</t>
  </si>
  <si>
    <t>DEVENIRS</t>
  </si>
  <si>
    <t>52490208449</t>
  </si>
  <si>
    <t>48054880900015</t>
  </si>
  <si>
    <t>655170</t>
  </si>
  <si>
    <t>07200 MERCUER</t>
  </si>
  <si>
    <t>145 Route DE LACHAMPS</t>
  </si>
  <si>
    <t>DEVENIR MEILLEUR</t>
  </si>
  <si>
    <t>84070124507</t>
  </si>
  <si>
    <t>89267722000014</t>
  </si>
  <si>
    <t>453924</t>
  </si>
  <si>
    <t>0323072667</t>
  </si>
  <si>
    <t>6 Rue MARRCELLIN BERTHELOT</t>
  </si>
  <si>
    <t>DEVENIR EN VERMANDOIS</t>
  </si>
  <si>
    <t>22020029802</t>
  </si>
  <si>
    <t>38128472800031</t>
  </si>
  <si>
    <t>625425</t>
  </si>
  <si>
    <t>01 83 62 75 69</t>
  </si>
  <si>
    <t>10 bis Rue BOURDIGNON</t>
  </si>
  <si>
    <t>DEVELOPPER LES TALENTS</t>
  </si>
  <si>
    <t>11940846094</t>
  </si>
  <si>
    <t>52376074200016</t>
  </si>
  <si>
    <t>583546</t>
  </si>
  <si>
    <t>11 Rue TITON</t>
  </si>
  <si>
    <t>DEPJ3F</t>
  </si>
  <si>
    <t>DEVELOPPER L'EMPATHIE PAR LE JEU DES TROIS FIGURES</t>
  </si>
  <si>
    <t>11755607875</t>
  </si>
  <si>
    <t>82349656700012</t>
  </si>
  <si>
    <t>489440</t>
  </si>
  <si>
    <t>04225</t>
  </si>
  <si>
    <t>01 84 17 45 40</t>
  </si>
  <si>
    <t>DPC REA</t>
  </si>
  <si>
    <t>DEVELOPPEMENT PROFESSIONNEL CONTINU EN REANIMATION</t>
  </si>
  <si>
    <t>79376907600019</t>
  </si>
  <si>
    <t>496110</t>
  </si>
  <si>
    <t>06192</t>
  </si>
  <si>
    <t>02 62 01 15 12</t>
  </si>
  <si>
    <t>6 Rue DES LYS</t>
  </si>
  <si>
    <t>DPC OR</t>
  </si>
  <si>
    <t>DEVELOPPEMENT PROFESSIONNEL CONTINU DES ORTHOPHONISTES DE LA REUNION</t>
  </si>
  <si>
    <t>98970415297</t>
  </si>
  <si>
    <t>79377781400013</t>
  </si>
  <si>
    <t>582554</t>
  </si>
  <si>
    <t>04 71 03 03 44</t>
  </si>
  <si>
    <t>49 Rue DE LA GAZELLE</t>
  </si>
  <si>
    <t>DEA FORMATION</t>
  </si>
  <si>
    <t>DEVELOPPEMENT ET ASSISTANCE - DEA FORMATION</t>
  </si>
  <si>
    <t>83430041243</t>
  </si>
  <si>
    <t>33453278500063</t>
  </si>
  <si>
    <t>581082</t>
  </si>
  <si>
    <t>08214</t>
  </si>
  <si>
    <t>DA3P</t>
  </si>
  <si>
    <t>DEVELOPPEMENT ET ACCOMPAGNEMENT PERSONNEL PROF ET PLATEAU TECHNIQUE</t>
  </si>
  <si>
    <t>30679555000038</t>
  </si>
  <si>
    <t>505237</t>
  </si>
  <si>
    <t>Tour de Rosny 2</t>
  </si>
  <si>
    <t>2 Rue Léon Blum</t>
  </si>
  <si>
    <t>18/11/2014</t>
  </si>
  <si>
    <t>DRM</t>
  </si>
  <si>
    <t>DEVELOPPEMENT DES RESSOURCES ET MOBILITE</t>
  </si>
  <si>
    <t>11754851175</t>
  </si>
  <si>
    <t>53882599300024</t>
  </si>
  <si>
    <t>452233</t>
  </si>
  <si>
    <t>03 88 23 70 75</t>
  </si>
  <si>
    <t>3 Quai KLEBER</t>
  </si>
  <si>
    <t>DLC CONSEIL</t>
  </si>
  <si>
    <t>DEVELOPPEMENT DES LEVIERS COMPORTEMENTAUX</t>
  </si>
  <si>
    <t>42670445867</t>
  </si>
  <si>
    <t>52332638700017</t>
  </si>
  <si>
    <t>679677</t>
  </si>
  <si>
    <t>06 33 66 64 80</t>
  </si>
  <si>
    <t>53 Rue DE LA PARDIGE</t>
  </si>
  <si>
    <t>DASA</t>
  </si>
  <si>
    <t>DEVELOPPEMENT ANIMATION SUD AUVERGNE</t>
  </si>
  <si>
    <t>83430315543</t>
  </si>
  <si>
    <t>42917490700031</t>
  </si>
  <si>
    <t>679616</t>
  </si>
  <si>
    <t>06 34 33 99 60</t>
  </si>
  <si>
    <t>4 Rue SAINT DENIS</t>
  </si>
  <si>
    <t>DEVELOP &amp;PERFORM</t>
  </si>
  <si>
    <t>11770663077</t>
  </si>
  <si>
    <t>82412501700015</t>
  </si>
  <si>
    <t>555472</t>
  </si>
  <si>
    <t>03 83 90 10 00</t>
  </si>
  <si>
    <t>54320 MAXEVILLE CHAMP LE BOEUF</t>
  </si>
  <si>
    <t>2 Rue L'EURON</t>
  </si>
  <si>
    <t>DEFI INFORMATIQUE MAXEVILLE</t>
  </si>
  <si>
    <t>DEVELOP ETUDE FORMAT INTEGR INFORMATIQUE</t>
  </si>
  <si>
    <t>41540174054</t>
  </si>
  <si>
    <t>38923050900041</t>
  </si>
  <si>
    <t>561319</t>
  </si>
  <si>
    <t>0981959991</t>
  </si>
  <si>
    <t>6 Rue AU PAIN</t>
  </si>
  <si>
    <t>D&amp;V SAS</t>
  </si>
  <si>
    <t>DEVELOP ET VOUS - D&amp;V</t>
  </si>
  <si>
    <t>11788310078</t>
  </si>
  <si>
    <t>81794574400016</t>
  </si>
  <si>
    <t>634451</t>
  </si>
  <si>
    <t>03 20 62 96 11</t>
  </si>
  <si>
    <t>BP71</t>
  </si>
  <si>
    <t>Rue Ambroise Paré</t>
  </si>
  <si>
    <t>ADAMSS HAUTS DE FRANCE 59-62</t>
  </si>
  <si>
    <t>DEVELOP APPRENTISS PROFESS MEDICOSOCIALE  - ADAMSS HAUTS DE FRANCE</t>
  </si>
  <si>
    <t>31590880659</t>
  </si>
  <si>
    <t>44022060600014</t>
  </si>
  <si>
    <t>632430</t>
  </si>
  <si>
    <t>06 71 82 18 73</t>
  </si>
  <si>
    <t>26 Rue DU CHATEAU</t>
  </si>
  <si>
    <t>DEVAIVRE JULIEN</t>
  </si>
  <si>
    <t>DEVAIVRE JULIEN - FIRE SAFETY</t>
  </si>
  <si>
    <t>26710239971</t>
  </si>
  <si>
    <t>53436482300060</t>
  </si>
  <si>
    <t>686931</t>
  </si>
  <si>
    <t>7 Rue Alfred Kastler</t>
  </si>
  <si>
    <t>DEVA</t>
  </si>
  <si>
    <t>28140396614</t>
  </si>
  <si>
    <t>94909080700015</t>
  </si>
  <si>
    <t>528225</t>
  </si>
  <si>
    <t>+49 51212892872</t>
  </si>
  <si>
    <t>ALLEMAGNE - HILDESHEIM</t>
  </si>
  <si>
    <t>16 BAHNHOFSALLEE</t>
  </si>
  <si>
    <t>DVLAB EV</t>
  </si>
  <si>
    <t>DEUTSCHER VERBAND DER LEITUNGSKRAEFTE VON ALTEN- UND BEHINDERTENEINRICHTUNGEN</t>
  </si>
  <si>
    <t>630706</t>
  </si>
  <si>
    <t>49 30 39409689-0</t>
  </si>
  <si>
    <t>101 bis Alt-Moabit</t>
  </si>
  <si>
    <t>DEUTSCHE SCHMERZGESELLSCHAFT</t>
  </si>
  <si>
    <t>580170</t>
  </si>
  <si>
    <t>49 30 32293290</t>
  </si>
  <si>
    <t>Kuno-Fischer-Strasse 8</t>
  </si>
  <si>
    <t>DKG</t>
  </si>
  <si>
    <t>DEUTSCHE KREBSGESELLSCHAFT</t>
  </si>
  <si>
    <t>638444</t>
  </si>
  <si>
    <t>49 30  40 00 56 07</t>
  </si>
  <si>
    <t>Schumannstraße 2</t>
  </si>
  <si>
    <t>DIVI</t>
  </si>
  <si>
    <t>DEUTSCHE INTERDISZIPLINARE VEREINIGUNG FUR INTENSIV- UND NOTFALLMEDIZIN</t>
  </si>
  <si>
    <t>590381</t>
  </si>
  <si>
    <t>05/10/2018</t>
  </si>
  <si>
    <t>DGFZ</t>
  </si>
  <si>
    <t>DEUTSCHE GESELLSCHAFT FUR ZYTOMETRIE</t>
  </si>
  <si>
    <t>638456</t>
  </si>
  <si>
    <t>49 40 32 50 92-49</t>
  </si>
  <si>
    <t>Lennéstr. 9</t>
  </si>
  <si>
    <t>DGS</t>
  </si>
  <si>
    <t>DEUTSCHE GESELLSCHAFT FUR SCHMERZMEDIZIN</t>
  </si>
  <si>
    <t>619188</t>
  </si>
  <si>
    <t>49 30-240 477 20</t>
  </si>
  <si>
    <t>Reinhardtstraße 27 B</t>
  </si>
  <si>
    <t>DGPPN</t>
  </si>
  <si>
    <t>DEUTSCHE GESELLSCHAFT FUR PSYCHIATRIE UND PSYCHOTHERAPIE PSYCHOSOMATIK UND NERVENHEILKUNDE E. V.</t>
  </si>
  <si>
    <t>580200</t>
  </si>
  <si>
    <t>49 30 25760728</t>
  </si>
  <si>
    <t>Robert-Koch-Platz 9</t>
  </si>
  <si>
    <t>DGP</t>
  </si>
  <si>
    <t>DEUTSCHE GESELLSCHAFT FUR PATHOLOGIE E. V.</t>
  </si>
  <si>
    <t>630718</t>
  </si>
  <si>
    <t>49 30 30 10 100 - 0</t>
  </si>
  <si>
    <t>5 Aachener Straße</t>
  </si>
  <si>
    <t>DEUTSCHE GESELLSCHAFT FUR PALLIATIVMEDIZIN</t>
  </si>
  <si>
    <t>555575</t>
  </si>
  <si>
    <t>49  30  340 60 36 30</t>
  </si>
  <si>
    <t>Strasse des 17. Juni 106-108</t>
  </si>
  <si>
    <t>DGOOC</t>
  </si>
  <si>
    <t>DEUTSCHE GESELLSCHAFT FUR ORTHOPAEDIE UND ORTHOPAEDISCHE CHIRURGIE E.V.</t>
  </si>
  <si>
    <t>636885</t>
  </si>
  <si>
    <t>49 761 70 438 113</t>
  </si>
  <si>
    <t>ALLEMAGNE - FREIBURG IM BREISGAU</t>
  </si>
  <si>
    <t>Maienstr. 3</t>
  </si>
  <si>
    <t>DEUTSCHE GESELLSCHAFT FUR KOLOPROKTOLOGIE</t>
  </si>
  <si>
    <t>573966</t>
  </si>
  <si>
    <t>41 941941 2096</t>
  </si>
  <si>
    <t>7 Nussbaumstr.</t>
  </si>
  <si>
    <t>DGHP</t>
  </si>
  <si>
    <t>DEUTSCHE GESELLSCHAFT FUR HIRNSTIMULATION IN DER PSYCHIATRIE</t>
  </si>
  <si>
    <t>590848</t>
  </si>
  <si>
    <t>49 30  27 87 60 89  0</t>
  </si>
  <si>
    <t>Berolinahaus</t>
  </si>
  <si>
    <t>Alexanderplatz 1</t>
  </si>
  <si>
    <t>DGHO</t>
  </si>
  <si>
    <t>DEUTSCHE GESELLSCHAFT FUR HAEMATOLOGIE UND MEDIZINISCHE ONKOLOGIE</t>
  </si>
  <si>
    <t>625530</t>
  </si>
  <si>
    <t>49 30 31 98 31 5005</t>
  </si>
  <si>
    <t>Gebäude 44</t>
  </si>
  <si>
    <t>Olivaer Platz, 7</t>
  </si>
  <si>
    <t>DGVS</t>
  </si>
  <si>
    <t>DEUTSCHE GESELLSCHAFT FUR GASTROENTEROLOGIE VERDAUUNGS- UND STOFFWECHSELKRANKHEITEN</t>
  </si>
  <si>
    <t>563160</t>
  </si>
  <si>
    <t>49 911 933780</t>
  </si>
  <si>
    <t>ALLEMAGNE - NURNBERG</t>
  </si>
  <si>
    <t>9 Neuwieder Strasse</t>
  </si>
  <si>
    <t>10/05/2017</t>
  </si>
  <si>
    <t>DGAI</t>
  </si>
  <si>
    <t>DEUTSCHE GESELLSCHAFT FUR ANAESTHESIOLOGIE UND INTENSIVMEDIZIN</t>
  </si>
  <si>
    <t>656240</t>
  </si>
  <si>
    <t>49 30  3 11 69 37 0</t>
  </si>
  <si>
    <t>9 ALBRECHTSTRASSE</t>
  </si>
  <si>
    <t>DEUTSCHE DIABETES GESELLSCHAFT</t>
  </si>
  <si>
    <t>453869</t>
  </si>
  <si>
    <t>02430</t>
  </si>
  <si>
    <t>0467853239</t>
  </si>
  <si>
    <t>65 Boulevard PASTEUR</t>
  </si>
  <si>
    <t>DETENTE ET BIEN ETRE</t>
  </si>
  <si>
    <t>43250264925</t>
  </si>
  <si>
    <t>48850397000029</t>
  </si>
  <si>
    <t>566998</t>
  </si>
  <si>
    <t>06 70 33 75 33</t>
  </si>
  <si>
    <t>40090 CAMPAGNE</t>
  </si>
  <si>
    <t>857 Route d'Aurice</t>
  </si>
  <si>
    <t>DESTOUESSE CORALIE</t>
  </si>
  <si>
    <t>75400125840</t>
  </si>
  <si>
    <t>75089670600017</t>
  </si>
  <si>
    <t>604720</t>
  </si>
  <si>
    <t>05 59 85 11 91</t>
  </si>
  <si>
    <t>Quartier Olhaldea</t>
  </si>
  <si>
    <t>Chemin Hiriburua</t>
  </si>
  <si>
    <t>DESTOMBES INGOUF NATHALIE</t>
  </si>
  <si>
    <t>72640385164</t>
  </si>
  <si>
    <t>79137787200027</t>
  </si>
  <si>
    <t>573711</t>
  </si>
  <si>
    <t>06 85 30 16 24</t>
  </si>
  <si>
    <t>38370 LES ROCHES DE CONDRIEU</t>
  </si>
  <si>
    <t>2 Rue Des Meuilles</t>
  </si>
  <si>
    <t>DESTINATION FORMATION</t>
  </si>
  <si>
    <t>82380341438</t>
  </si>
  <si>
    <t>49353348300019</t>
  </si>
  <si>
    <t>450870</t>
  </si>
  <si>
    <t>02 51 47 74 21</t>
  </si>
  <si>
    <t>Le Sigma 2000</t>
  </si>
  <si>
    <t>5 Boulevard Vincent Gache</t>
  </si>
  <si>
    <t>D'EST EN OUEST FORMATION NANTES</t>
  </si>
  <si>
    <t>D'EST EN OUEST FORMATION DELGHUST THIERRY</t>
  </si>
  <si>
    <t>52440762944</t>
  </si>
  <si>
    <t>81015943400028</t>
  </si>
  <si>
    <t>591865</t>
  </si>
  <si>
    <t>06 29 46 05 78</t>
  </si>
  <si>
    <t>APPT 124</t>
  </si>
  <si>
    <t>3 Rue DES FRANCS JUGES</t>
  </si>
  <si>
    <t>DESSAINT ODILE</t>
  </si>
  <si>
    <t>22800179680</t>
  </si>
  <si>
    <t>53868520700010</t>
  </si>
  <si>
    <t>675921</t>
  </si>
  <si>
    <t>06 73 31 13 76</t>
  </si>
  <si>
    <t>59166 BOUSBECQUE</t>
  </si>
  <si>
    <t>15 Place du général de gaulle</t>
  </si>
  <si>
    <t>DESROUSSEAUX SYLVIE</t>
  </si>
  <si>
    <t>DESROUSSEAUX SYLVIE - LHUMENIS MANAGEMENT</t>
  </si>
  <si>
    <t>32591057059</t>
  </si>
  <si>
    <t>82184922100022</t>
  </si>
  <si>
    <t>588143</t>
  </si>
  <si>
    <t>0248242941</t>
  </si>
  <si>
    <t>18800 FARGES EN SEPTAINE</t>
  </si>
  <si>
    <t>11 Rue DES PANNES</t>
  </si>
  <si>
    <t>DESROCHES ISABELLE MARCELLE JEANNE</t>
  </si>
  <si>
    <t>DESROCHES ISABELLE MARCELLE JEANNE - IEATC</t>
  </si>
  <si>
    <t>24180100618</t>
  </si>
  <si>
    <t>49086803100041</t>
  </si>
  <si>
    <t>556038</t>
  </si>
  <si>
    <t>3 Rue DU MIRAIL</t>
  </si>
  <si>
    <t>DESQUE SYLVIE</t>
  </si>
  <si>
    <t>75331042133</t>
  </si>
  <si>
    <t>43314277500058</t>
  </si>
  <si>
    <t>624676</t>
  </si>
  <si>
    <t>11 Rue LEDRU ROLLIN</t>
  </si>
  <si>
    <t>DESPLAS GENOVEVA - CHACON ESPINO</t>
  </si>
  <si>
    <t>11922173592</t>
  </si>
  <si>
    <t>52852253500012</t>
  </si>
  <si>
    <t>612339</t>
  </si>
  <si>
    <t>06 11 40 69 00</t>
  </si>
  <si>
    <t>66 bis Route nationale</t>
  </si>
  <si>
    <t>DESMOYERS CYNTHIA</t>
  </si>
  <si>
    <t>84691659669</t>
  </si>
  <si>
    <t>79757140300022</t>
  </si>
  <si>
    <t>596073</t>
  </si>
  <si>
    <t>06 31 45 32 60</t>
  </si>
  <si>
    <t>2 Chemin de la Noirette</t>
  </si>
  <si>
    <t>DESJEUX ALEXIS - DESJEUX CREATIONS</t>
  </si>
  <si>
    <t>52490249249</t>
  </si>
  <si>
    <t>49082017200016</t>
  </si>
  <si>
    <t>678570</t>
  </si>
  <si>
    <t>06 52 92 86 61</t>
  </si>
  <si>
    <t>59190 CAESTRE</t>
  </si>
  <si>
    <t>1317 Rue DU PAIN SEC</t>
  </si>
  <si>
    <t>DESIRLISTE AUDREY VANESSA</t>
  </si>
  <si>
    <t>DESIRLISTE AUDREY VANESSA - ESSENTCITE</t>
  </si>
  <si>
    <t>32591037559</t>
  </si>
  <si>
    <t>53477703200028</t>
  </si>
  <si>
    <t>604483</t>
  </si>
  <si>
    <t>06 11 27 29 79</t>
  </si>
  <si>
    <t>52 Rue DEGUINGAND</t>
  </si>
  <si>
    <t>DESINDES GERALDINE</t>
  </si>
  <si>
    <t>11922267692</t>
  </si>
  <si>
    <t>82044390100013</t>
  </si>
  <si>
    <t>581379</t>
  </si>
  <si>
    <t>0986231847</t>
  </si>
  <si>
    <t>51 Rue SALOMON REINACH</t>
  </si>
  <si>
    <t>DESIGN A NEW STYLE</t>
  </si>
  <si>
    <t>91300382030</t>
  </si>
  <si>
    <t>81067806000023</t>
  </si>
  <si>
    <t>444303</t>
  </si>
  <si>
    <t>03 20 739 526</t>
  </si>
  <si>
    <t>Le Métroport</t>
  </si>
  <si>
    <t>10 Place Salvador Allende</t>
  </si>
  <si>
    <t>TOIT DE SOI</t>
  </si>
  <si>
    <t>DESIDERIUS</t>
  </si>
  <si>
    <t>31590611059</t>
  </si>
  <si>
    <t>45267195100047</t>
  </si>
  <si>
    <t>625851</t>
  </si>
  <si>
    <t>02 31 36 11 30</t>
  </si>
  <si>
    <t>14240 CAUMONT SUR AURE</t>
  </si>
  <si>
    <t>7 Rue Thiers</t>
  </si>
  <si>
    <t>DESFEUX CAUMONT SUR AURE</t>
  </si>
  <si>
    <t>DESFEUX - ECOLE DE CONDUITE DESFEUX</t>
  </si>
  <si>
    <t>28140323214</t>
  </si>
  <si>
    <t>83124184900015</t>
  </si>
  <si>
    <t>627173</t>
  </si>
  <si>
    <t>07 50 86 80 70</t>
  </si>
  <si>
    <t>1 Rue PAUL CONTE DEVOLX</t>
  </si>
  <si>
    <t>DESCHAMPS CORINNE</t>
  </si>
  <si>
    <t>93131767613</t>
  </si>
  <si>
    <t>38179721600045</t>
  </si>
  <si>
    <t>574636</t>
  </si>
  <si>
    <t>01 42 04 39 91</t>
  </si>
  <si>
    <t>2 Rue Gerhard</t>
  </si>
  <si>
    <t>DESCAVES STEPHANE</t>
  </si>
  <si>
    <t>11921616092</t>
  </si>
  <si>
    <t>49240471000013</t>
  </si>
  <si>
    <t>644237</t>
  </si>
  <si>
    <t>06 32 04 49 51</t>
  </si>
  <si>
    <t>09200 MONTESQUIEU AVANTES</t>
  </si>
  <si>
    <t>121 Chemin de Miramont d'en Bas</t>
  </si>
  <si>
    <t>DESCAMPS LAURA</t>
  </si>
  <si>
    <t>DESCAMPS LAURA MAROQUINERIE - O GRE DU CUIR</t>
  </si>
  <si>
    <t>76090065509</t>
  </si>
  <si>
    <t>50427889600056</t>
  </si>
  <si>
    <t>648917</t>
  </si>
  <si>
    <t>06 18 03 84 49</t>
  </si>
  <si>
    <t>01370 MEILLONNAS</t>
  </si>
  <si>
    <t>178 Rue RUE DES POTIERS</t>
  </si>
  <si>
    <t>DESBOIS  EMMANUEL</t>
  </si>
  <si>
    <t>82010168501</t>
  </si>
  <si>
    <t>80428056800010</t>
  </si>
  <si>
    <t>610665</t>
  </si>
  <si>
    <t>06 58 38 58 32</t>
  </si>
  <si>
    <t>8 Place SAINT ROCH</t>
  </si>
  <si>
    <t>DESBIENDRAS NICOLAS</t>
  </si>
  <si>
    <t>73310770231</t>
  </si>
  <si>
    <t>51825912200043</t>
  </si>
  <si>
    <t>471756</t>
  </si>
  <si>
    <t>04 72 25 33 00</t>
  </si>
  <si>
    <t>LES PARTIS</t>
  </si>
  <si>
    <t>DESAUTEL MONTLUEL</t>
  </si>
  <si>
    <t>82690030969</t>
  </si>
  <si>
    <t>95550398200204</t>
  </si>
  <si>
    <t>308365</t>
  </si>
  <si>
    <t>03 26 79 74 38</t>
  </si>
  <si>
    <t>BP 334</t>
  </si>
  <si>
    <t>39 Avenue HOCHE</t>
  </si>
  <si>
    <t>DES RESSOURCES ET DES HOMMES REIMS</t>
  </si>
  <si>
    <t>DES RESSOURCES ET DES HOMMES</t>
  </si>
  <si>
    <t>21510097051</t>
  </si>
  <si>
    <t>42393599800066</t>
  </si>
  <si>
    <t>641522</t>
  </si>
  <si>
    <t>03 74 09 04 72</t>
  </si>
  <si>
    <t>851 Avenue DE LA REPUBLIQUE</t>
  </si>
  <si>
    <t>DES LIENS POUR GRANDIR</t>
  </si>
  <si>
    <t>32591116459</t>
  </si>
  <si>
    <t>91063108400019</t>
  </si>
  <si>
    <t>632533</t>
  </si>
  <si>
    <t>01 44 86 03 20</t>
  </si>
  <si>
    <t>BEAUVAU Rue DU LOUVRE</t>
  </si>
  <si>
    <t>DES ENJEUX ET DES HOMMES</t>
  </si>
  <si>
    <t>73320054132</t>
  </si>
  <si>
    <t>80139026100023</t>
  </si>
  <si>
    <t>598100</t>
  </si>
  <si>
    <t>05 96 39 76 37</t>
  </si>
  <si>
    <t>FONDS CAPOT</t>
  </si>
  <si>
    <t>5 Rue des canneliers</t>
  </si>
  <si>
    <t>DERULLE GUILLAUME</t>
  </si>
  <si>
    <t>97970149997</t>
  </si>
  <si>
    <t>50003761900011</t>
  </si>
  <si>
    <t>666920</t>
  </si>
  <si>
    <t>11 Rue DESMARETS BAGNEUX</t>
  </si>
  <si>
    <t>DEROUET FORMATION SAUMUR</t>
  </si>
  <si>
    <t>DEROUET FORMATION</t>
  </si>
  <si>
    <t>52490216749</t>
  </si>
  <si>
    <t>48144438800021</t>
  </si>
  <si>
    <t>459343</t>
  </si>
  <si>
    <t>02 41 56 14 31</t>
  </si>
  <si>
    <t>49310 LYS HAUT LAYON</t>
  </si>
  <si>
    <t>Route De Saint Hilaire Za Le Moulin Saint Martin</t>
  </si>
  <si>
    <t>DEROUET FORMATION LYS HAUT LAYON</t>
  </si>
  <si>
    <t>48144438800013</t>
  </si>
  <si>
    <t>446385</t>
  </si>
  <si>
    <t>06 31 87 18 89</t>
  </si>
  <si>
    <t>42 Rue DE L'ARCHER</t>
  </si>
  <si>
    <t>DEROBERT YANN</t>
  </si>
  <si>
    <t>24450291545</t>
  </si>
  <si>
    <t>53787849800022</t>
  </si>
  <si>
    <t>647615</t>
  </si>
  <si>
    <t>07 60 25 86 78</t>
  </si>
  <si>
    <t>59450 SIN LE NOBLE</t>
  </si>
  <si>
    <t>93 Rue du 8 mai 1945</t>
  </si>
  <si>
    <t>DERMO SCAR REPAIR</t>
  </si>
  <si>
    <t>32591112559</t>
  </si>
  <si>
    <t>90853700400016</t>
  </si>
  <si>
    <t>633549</t>
  </si>
  <si>
    <t>04 99 62 84 82</t>
  </si>
  <si>
    <t>34280 LA GRANDE MOTTE</t>
  </si>
  <si>
    <t>66 Rue Frederic Mistral</t>
  </si>
  <si>
    <t>DERMA FIT CENTER</t>
  </si>
  <si>
    <t>76340977434</t>
  </si>
  <si>
    <t>83382834600027</t>
  </si>
  <si>
    <t>536337</t>
  </si>
  <si>
    <t>05 62 71 51 80</t>
  </si>
  <si>
    <t>CS 24011</t>
  </si>
  <si>
    <t>3 Rue JULES VEDRINES</t>
  </si>
  <si>
    <t>DERICHEBOURG EVOLUTION FORMATION TOULOUSE</t>
  </si>
  <si>
    <t>DERICHEBOURG EVOLUTION FORMATION</t>
  </si>
  <si>
    <t>73310526431</t>
  </si>
  <si>
    <t>50525348400016</t>
  </si>
  <si>
    <t>676871</t>
  </si>
  <si>
    <t>06 33 58 18 97</t>
  </si>
  <si>
    <t>DERA CONSULTING</t>
  </si>
  <si>
    <t>11756027075</t>
  </si>
  <si>
    <t>85395120000015</t>
  </si>
  <si>
    <t>671666</t>
  </si>
  <si>
    <t>06 49 52 70 32</t>
  </si>
  <si>
    <t>31140 FONBEAUZARD</t>
  </si>
  <si>
    <t>11 bis Rue DES ACCACIAS</t>
  </si>
  <si>
    <t>DEPRAD WILLIAM</t>
  </si>
  <si>
    <t>DEPRAD WILLIAM - WD FORMATION</t>
  </si>
  <si>
    <t>76310995331</t>
  </si>
  <si>
    <t>75172359400030</t>
  </si>
  <si>
    <t>484106</t>
  </si>
  <si>
    <t>0240846852</t>
  </si>
  <si>
    <t>CHU NANTES PLATEAU DES ECOLES</t>
  </si>
  <si>
    <t>50 Route de Saint Sébastien</t>
  </si>
  <si>
    <t>CTRE HOSPITALIER UNIVERSITAIRE IRFPAS NANTES</t>
  </si>
  <si>
    <t>DEPARTEMENT INSTITUTS FORMATION IRFPAS NANTES</t>
  </si>
  <si>
    <t>52440433644</t>
  </si>
  <si>
    <t>26440013600067</t>
  </si>
  <si>
    <t>483278</t>
  </si>
  <si>
    <t>0489045280</t>
  </si>
  <si>
    <t>BP 107</t>
  </si>
  <si>
    <t>105 Route DES CHAPPES</t>
  </si>
  <si>
    <t>30/12/2022</t>
  </si>
  <si>
    <t>LABORATOIRE DEPARTEMENTAL VETERINAIRE 06</t>
  </si>
  <si>
    <t>DEPARTEMENT DES ALPES MARITIMES LABORATOIRE DEPARTEMENTAL VETERINAIRE</t>
  </si>
  <si>
    <t>9306P000606</t>
  </si>
  <si>
    <t>22060001900271</t>
  </si>
  <si>
    <t>502583</t>
  </si>
  <si>
    <t>04 66 49 66 66</t>
  </si>
  <si>
    <t>4 Rue DE LA ROVERE</t>
  </si>
  <si>
    <t>DEPARTEMENT DE LA LOZERE</t>
  </si>
  <si>
    <t>91480025048</t>
  </si>
  <si>
    <t>22480001100013</t>
  </si>
  <si>
    <t>522636</t>
  </si>
  <si>
    <t>05 16 09 50 12</t>
  </si>
  <si>
    <t>496 Route de Bordeaux</t>
  </si>
  <si>
    <t>LDAR 16</t>
  </si>
  <si>
    <t>DEPARTEMENT DE LA CHARENTE LAB DEP D'ANALYSES ET DE RECHERCHE DE LA CHARENTE</t>
  </si>
  <si>
    <t>54160084416</t>
  </si>
  <si>
    <t>22160001800016</t>
  </si>
  <si>
    <t>554467</t>
  </si>
  <si>
    <t>03 25 42 52 00</t>
  </si>
  <si>
    <t>Chemin Champs de la Loge</t>
  </si>
  <si>
    <t>DEPARTEMENT DE L AUBE - LABORATOIRE D'ANALYSES TROYES</t>
  </si>
  <si>
    <t>DEPARTEMENT DE L AUBE - LABORATOIRE D'ANALYSES VETERINAIRES ET ALIMENTAIRES</t>
  </si>
  <si>
    <t>2110P001210</t>
  </si>
  <si>
    <t>22100005200177</t>
  </si>
  <si>
    <t>452490</t>
  </si>
  <si>
    <t>06 38 39 85 07</t>
  </si>
  <si>
    <t>20 Avenue DU GENERAL LECLERC</t>
  </si>
  <si>
    <t>DEPARDIEU MARIE</t>
  </si>
  <si>
    <t>DEPARDIEU MARIE - AD FORMATION</t>
  </si>
  <si>
    <t>41540291754</t>
  </si>
  <si>
    <t>41757984400040</t>
  </si>
  <si>
    <t>625772</t>
  </si>
  <si>
    <t>04 82 84 50 25</t>
  </si>
  <si>
    <t>01140 ST ETIENNE SUR CHALARONNE</t>
  </si>
  <si>
    <t>36 Chemin des Humberts</t>
  </si>
  <si>
    <t>DENVOL</t>
  </si>
  <si>
    <t>82010100601</t>
  </si>
  <si>
    <t>48961521100013</t>
  </si>
  <si>
    <t>619322</t>
  </si>
  <si>
    <t>08781</t>
  </si>
  <si>
    <t>06 08 91 94 03</t>
  </si>
  <si>
    <t>69 Boulevard DU FELIBRIGE</t>
  </si>
  <si>
    <t>DENTRITES</t>
  </si>
  <si>
    <t>93131780113</t>
  </si>
  <si>
    <t>82877558500023</t>
  </si>
  <si>
    <t>555654</t>
  </si>
  <si>
    <t>0556524045</t>
  </si>
  <si>
    <t>81 Boulevard Pierre 1er</t>
  </si>
  <si>
    <t>ARMELLE LARRUE CONSEIL RH</t>
  </si>
  <si>
    <t>DENQUERCH LARRUE ARMELLE - CONSEIL RH</t>
  </si>
  <si>
    <t>72330718833</t>
  </si>
  <si>
    <t>47991158800024</t>
  </si>
  <si>
    <t>644201</t>
  </si>
  <si>
    <t>02 31 80 05 57</t>
  </si>
  <si>
    <t>178 Rue du poirier</t>
  </si>
  <si>
    <t>DENIS</t>
  </si>
  <si>
    <t>25140290514</t>
  </si>
  <si>
    <t>81338743800019</t>
  </si>
  <si>
    <t>489785</t>
  </si>
  <si>
    <t>06 88 13 09 29</t>
  </si>
  <si>
    <t>15 Avenue du Général de Gaulle</t>
  </si>
  <si>
    <t>14/05/2014</t>
  </si>
  <si>
    <t>DENEKEN ERIC MICHEL - EDEN ESPRIT CUIR</t>
  </si>
  <si>
    <t>52490350149</t>
  </si>
  <si>
    <t>50252045500028</t>
  </si>
  <si>
    <t>664145</t>
  </si>
  <si>
    <t>Les bois mures</t>
  </si>
  <si>
    <t>132 Boulevard Emmanuel Rouquier</t>
  </si>
  <si>
    <t>DENDURA NATHALIE</t>
  </si>
  <si>
    <t>DENDURA NATHALIE - LATELIER GREEN</t>
  </si>
  <si>
    <t>93060967106</t>
  </si>
  <si>
    <t>49202297500030</t>
  </si>
  <si>
    <t>418894</t>
  </si>
  <si>
    <t>13390 AURIOL</t>
  </si>
  <si>
    <t>187 Impasse DE LA FONTAINE DE RAVEL</t>
  </si>
  <si>
    <t>DENANCE CHRISTIAN CONSULTANT</t>
  </si>
  <si>
    <t>93131362513</t>
  </si>
  <si>
    <t>52449737700027</t>
  </si>
  <si>
    <t>31173</t>
  </si>
  <si>
    <t>09 88 66 10 10</t>
  </si>
  <si>
    <t>333 Avenue Georges Clemenceau</t>
  </si>
  <si>
    <t>DEMOS NANTERRE</t>
  </si>
  <si>
    <t>DEMOS</t>
  </si>
  <si>
    <t>11922106192</t>
  </si>
  <si>
    <t>72203027700296</t>
  </si>
  <si>
    <t>675337</t>
  </si>
  <si>
    <t>12 Rue Du Petit Pre</t>
  </si>
  <si>
    <t>DEMO - DEVELOPPEUR DE COMPETENCES &amp; MANAGEMENT DES ORGANISATIONS</t>
  </si>
  <si>
    <t>53351197535</t>
  </si>
  <si>
    <t>98367517400012</t>
  </si>
  <si>
    <t>537573</t>
  </si>
  <si>
    <t>0672240756</t>
  </si>
  <si>
    <t>33320 LE TAILLAN MEDOC</t>
  </si>
  <si>
    <t>13C Rue des Sables</t>
  </si>
  <si>
    <t>DEMILLIAN FABIENNE</t>
  </si>
  <si>
    <t>75331068733</t>
  </si>
  <si>
    <t>43277057600085</t>
  </si>
  <si>
    <t>644638</t>
  </si>
  <si>
    <t>03 20 71 67 67</t>
  </si>
  <si>
    <t>34 bis Rue Emile Zola</t>
  </si>
  <si>
    <t>DEMEULEMEESTER SOROYA</t>
  </si>
  <si>
    <t>DEMEULEMEESTER SOROYA - JETS D'ANCRES</t>
  </si>
  <si>
    <t>31590472059</t>
  </si>
  <si>
    <t>42178605400021</t>
  </si>
  <si>
    <t>216835</t>
  </si>
  <si>
    <t>01670</t>
  </si>
  <si>
    <t>01 42 02 01 06</t>
  </si>
  <si>
    <t>51430 BEZANNES</t>
  </si>
  <si>
    <t>Centre d'affaires Reims Bezannes</t>
  </si>
  <si>
    <t>7 Rue Pierre Salmon</t>
  </si>
  <si>
    <t>DEMETER SANTE</t>
  </si>
  <si>
    <t>44510202351</t>
  </si>
  <si>
    <t>48886320000033</t>
  </si>
  <si>
    <t>576979</t>
  </si>
  <si>
    <t>09 84 36 72 24</t>
  </si>
  <si>
    <t>69270 FONTAINES ST MARTIN</t>
  </si>
  <si>
    <t>65 Chemin de l'Epine</t>
  </si>
  <si>
    <t>DEMEILLERS ANNE</t>
  </si>
  <si>
    <t>84691524469</t>
  </si>
  <si>
    <t>51407661100045</t>
  </si>
  <si>
    <t>610951</t>
  </si>
  <si>
    <t>07 88 58 06 91</t>
  </si>
  <si>
    <t>81440 BROUSSE</t>
  </si>
  <si>
    <t>Lieu-dit TARTAS</t>
  </si>
  <si>
    <t>DEMEERSEMAN ODILE</t>
  </si>
  <si>
    <t>73120071712</t>
  </si>
  <si>
    <t>41099384400043</t>
  </si>
  <si>
    <t>640256</t>
  </si>
  <si>
    <t>06 68 18 65 67</t>
  </si>
  <si>
    <t>14 B Rue DE NICE</t>
  </si>
  <si>
    <t>DEMAS BENEDICTE</t>
  </si>
  <si>
    <t>84691660169</t>
  </si>
  <si>
    <t>49485856600024</t>
  </si>
  <si>
    <t>555630</t>
  </si>
  <si>
    <t>0387676551</t>
  </si>
  <si>
    <t>57360 AMNEVILLE</t>
  </si>
  <si>
    <t>24 BOUCLE DE LA COLONNE DE MERTEN</t>
  </si>
  <si>
    <t>DEMARTD</t>
  </si>
  <si>
    <t>41570342757</t>
  </si>
  <si>
    <t>80454956600011</t>
  </si>
  <si>
    <t>680199</t>
  </si>
  <si>
    <t>04 73 15 13 00</t>
  </si>
  <si>
    <t>17 Rue de Sarliève</t>
  </si>
  <si>
    <t>DELTAMU</t>
  </si>
  <si>
    <t>83630317663</t>
  </si>
  <si>
    <t>41751762000056</t>
  </si>
  <si>
    <t>523987</t>
  </si>
  <si>
    <t>03 44 82 60 15</t>
  </si>
  <si>
    <t>60650 LE MONT ST ADRIEN</t>
  </si>
  <si>
    <t>576 Route DE SAINT PAUL</t>
  </si>
  <si>
    <t>DPFC</t>
  </si>
  <si>
    <t>DELTA PLUS FORMATION CONSEIL</t>
  </si>
  <si>
    <t>22600189460</t>
  </si>
  <si>
    <t>42286769700027</t>
  </si>
  <si>
    <t>671952</t>
  </si>
  <si>
    <t>04 30 96 50 30</t>
  </si>
  <si>
    <t>850 Rue ETIENNE LENOIR</t>
  </si>
  <si>
    <t>DFG</t>
  </si>
  <si>
    <t>DELTA FORMATIONS GARDOISES</t>
  </si>
  <si>
    <t>76300392230</t>
  </si>
  <si>
    <t>82033029800028</t>
  </si>
  <si>
    <t>387095</t>
  </si>
  <si>
    <t>02 54 07 81 39</t>
  </si>
  <si>
    <t>61260 MALE</t>
  </si>
  <si>
    <t>le Moulin de Queux</t>
  </si>
  <si>
    <t>DELTA FORMACENTRE</t>
  </si>
  <si>
    <t>25610076261</t>
  </si>
  <si>
    <t>50809426500024</t>
  </si>
  <si>
    <t>629133</t>
  </si>
  <si>
    <t>05 63 29 24 80</t>
  </si>
  <si>
    <t>82120 MARSAC</t>
  </si>
  <si>
    <t>au village</t>
  </si>
  <si>
    <t>Rue principale</t>
  </si>
  <si>
    <t>DELTA EXPERTS</t>
  </si>
  <si>
    <t>76820088682</t>
  </si>
  <si>
    <t>79417379900014</t>
  </si>
  <si>
    <t>638390</t>
  </si>
  <si>
    <t>9 Allée DU TAMISSADOU</t>
  </si>
  <si>
    <t>DELTA - IRA SUP IPGV</t>
  </si>
  <si>
    <t>93131812113</t>
  </si>
  <si>
    <t>87784553700019</t>
  </si>
  <si>
    <t>552379</t>
  </si>
  <si>
    <t>04 72 10 20 30</t>
  </si>
  <si>
    <t>CS 50168</t>
  </si>
  <si>
    <t>11 Quai ANDRE LASSAGNE</t>
  </si>
  <si>
    <t>DELSOL AVOCATS  LYON 1ER</t>
  </si>
  <si>
    <t>DELSOL AVOCATS</t>
  </si>
  <si>
    <t>82690844969</t>
  </si>
  <si>
    <t>44919805000014</t>
  </si>
  <si>
    <t>520287</t>
  </si>
  <si>
    <t>06 63 13 25 14</t>
  </si>
  <si>
    <t>LA CURIAZ</t>
  </si>
  <si>
    <t>9 Allée DE CHANTEGRILLET</t>
  </si>
  <si>
    <t>18/04/2020</t>
  </si>
  <si>
    <t>DELSARTE BELFER NADIA</t>
  </si>
  <si>
    <t>DELSARTE BELFER NADIA - L'ATELIER DU PRUNIER</t>
  </si>
  <si>
    <t>82740264474</t>
  </si>
  <si>
    <t>38333237600029</t>
  </si>
  <si>
    <t>670066</t>
  </si>
  <si>
    <t>0149304604  0661107899</t>
  </si>
  <si>
    <t>02 Rue du Général de Gaulle</t>
  </si>
  <si>
    <t>DELPORTE  YASMINA</t>
  </si>
  <si>
    <t>DELPORTE  YASMINA - ASSIST CONSEILS IDF</t>
  </si>
  <si>
    <t>11940975394</t>
  </si>
  <si>
    <t>49379897900024</t>
  </si>
  <si>
    <t>635935</t>
  </si>
  <si>
    <t>01 47 34 27 22</t>
  </si>
  <si>
    <t>70 Rue Demoiselle</t>
  </si>
  <si>
    <t>25/02/2022</t>
  </si>
  <si>
    <t>DELPICOM</t>
  </si>
  <si>
    <t>11755232875</t>
  </si>
  <si>
    <t>53434090600013</t>
  </si>
  <si>
    <t>669830</t>
  </si>
  <si>
    <t>09 72 17 67 52</t>
  </si>
  <si>
    <t>DELON ARNAUD</t>
  </si>
  <si>
    <t>DELON ARNAUD - ADN CONSEIL &amp; FORMATION</t>
  </si>
  <si>
    <t>11756225375</t>
  </si>
  <si>
    <t>48101943800045</t>
  </si>
  <si>
    <t>677360</t>
  </si>
  <si>
    <t>6 Place de la Pyramide</t>
  </si>
  <si>
    <t>DELOITTE CONSEIL</t>
  </si>
  <si>
    <t>11921624492</t>
  </si>
  <si>
    <t>40194824500030</t>
  </si>
  <si>
    <t>639539</t>
  </si>
  <si>
    <t>06 76 30 31 23</t>
  </si>
  <si>
    <t>9 Chemin des Maynardes</t>
  </si>
  <si>
    <t>DELMAS PASCAL</t>
  </si>
  <si>
    <t>DELMAS PASCAL - ACCORD SUR MESURE</t>
  </si>
  <si>
    <t>76310948631</t>
  </si>
  <si>
    <t>84811620800010</t>
  </si>
  <si>
    <t>579701</t>
  </si>
  <si>
    <t>14 Rue HOCHE</t>
  </si>
  <si>
    <t>DELLAROVERE CAROLE</t>
  </si>
  <si>
    <t>84380662238</t>
  </si>
  <si>
    <t>82232505600031</t>
  </si>
  <si>
    <t>491573</t>
  </si>
  <si>
    <t>11 Avenue DES PAQUERETTES</t>
  </si>
  <si>
    <t>27/05/2014</t>
  </si>
  <si>
    <t>DELIRE RALPH</t>
  </si>
  <si>
    <t>656100</t>
  </si>
  <si>
    <t>06 64 84 60 48</t>
  </si>
  <si>
    <t>1225 Chemin de la Blaque</t>
  </si>
  <si>
    <t>DELICES</t>
  </si>
  <si>
    <t>DELICES - LA VILLA DES CHEFS</t>
  </si>
  <si>
    <t>93131474113</t>
  </si>
  <si>
    <t>49152636400022</t>
  </si>
  <si>
    <t>669416</t>
  </si>
  <si>
    <t>06 61 97 74 59</t>
  </si>
  <si>
    <t>78910 FLEXANVILLE</t>
  </si>
  <si>
    <t>12 Rue des vignes</t>
  </si>
  <si>
    <t>DELFOUR PATRICE</t>
  </si>
  <si>
    <t>11788307378</t>
  </si>
  <si>
    <t>81343780300014</t>
  </si>
  <si>
    <t>686803</t>
  </si>
  <si>
    <t>06 03 55 55 66</t>
  </si>
  <si>
    <t>6 Rue JEAN-LOUIS GRIVAZ</t>
  </si>
  <si>
    <t>DELESTRADE VIRGINIE</t>
  </si>
  <si>
    <t>DELESTRADE VIRGINIE - HARMONY B&amp;C</t>
  </si>
  <si>
    <t>84740403274</t>
  </si>
  <si>
    <t>82066991900012</t>
  </si>
  <si>
    <t>442409</t>
  </si>
  <si>
    <t>40 Rue Georges Brassens</t>
  </si>
  <si>
    <t>DELEPLANQUE BALLEREAU BENEDICTE</t>
  </si>
  <si>
    <t>31590666759</t>
  </si>
  <si>
    <t>42069507400039</t>
  </si>
  <si>
    <t>425151</t>
  </si>
  <si>
    <t>4 Impasse du Pigeou</t>
  </si>
  <si>
    <t>DELEPAU GUY</t>
  </si>
  <si>
    <t>26210277321</t>
  </si>
  <si>
    <t>52214780000018</t>
  </si>
  <si>
    <t>579038</t>
  </si>
  <si>
    <t>06 21 75 20 11</t>
  </si>
  <si>
    <t>59940 LE DOULIEU</t>
  </si>
  <si>
    <t>793 Rue Louf</t>
  </si>
  <si>
    <t>DELEFLIE OLIVIER - DIRECT FORMATION</t>
  </si>
  <si>
    <t>31590803859</t>
  </si>
  <si>
    <t>75072824800022</t>
  </si>
  <si>
    <t>665551</t>
  </si>
  <si>
    <t>06 69 12 32 03</t>
  </si>
  <si>
    <t>49 Avenue GASTON RIBOT</t>
  </si>
  <si>
    <t>DELBECQUE FABRICE</t>
  </si>
  <si>
    <t>DELBECQUE FABRICE - FORMATION DES PRO</t>
  </si>
  <si>
    <t>76300416630</t>
  </si>
  <si>
    <t>83196109900023</t>
  </si>
  <si>
    <t>428802</t>
  </si>
  <si>
    <t>06 19 72 09 46</t>
  </si>
  <si>
    <t>62360 ST LEONARD</t>
  </si>
  <si>
    <t>Centre d'affaires Belle Isle</t>
  </si>
  <si>
    <t>30 Z.I DE LA LIANE</t>
  </si>
  <si>
    <t>DELBAERE RIOS MARISA</t>
  </si>
  <si>
    <t>DELBAERE RIOS MARISA - RH OPTIMISATION</t>
  </si>
  <si>
    <t>32620291562</t>
  </si>
  <si>
    <t>82473901500017</t>
  </si>
  <si>
    <t>554649</t>
  </si>
  <si>
    <t>Lieu-dit La Pontonniere</t>
  </si>
  <si>
    <t>DELAUNAY KETELSLEGERS JACQUELINE</t>
  </si>
  <si>
    <t>24370354637</t>
  </si>
  <si>
    <t>38287969000024</t>
  </si>
  <si>
    <t>403416</t>
  </si>
  <si>
    <t>06 81 31 38 64</t>
  </si>
  <si>
    <t>71960 MILLY LAMARTINE</t>
  </si>
  <si>
    <t>Atelier d'Art La Terre est Bleue</t>
  </si>
  <si>
    <t>2 Rue DU COTEAU</t>
  </si>
  <si>
    <t>DELATTE LAURENCE</t>
  </si>
  <si>
    <t>26710163871</t>
  </si>
  <si>
    <t>38239299100057</t>
  </si>
  <si>
    <t>627665</t>
  </si>
  <si>
    <t>35 Chemin DES TRAVAILS</t>
  </si>
  <si>
    <t>DELATER AUDREY</t>
  </si>
  <si>
    <t>DELATER AUDREY - PERFODIET FORMATION</t>
  </si>
  <si>
    <t>93060789206</t>
  </si>
  <si>
    <t>45176671100068</t>
  </si>
  <si>
    <t>623891</t>
  </si>
  <si>
    <t>79 Rue STEHELIN</t>
  </si>
  <si>
    <t>DELAS GEOFFREY</t>
  </si>
  <si>
    <t>DELAS GEOFFREY - ACCES FORMATION</t>
  </si>
  <si>
    <t>72330987033</t>
  </si>
  <si>
    <t>43860015700053</t>
  </si>
  <si>
    <t>651278</t>
  </si>
  <si>
    <t>07 82 78 01 89</t>
  </si>
  <si>
    <t>29 bis DE LA GRASSINIERE</t>
  </si>
  <si>
    <t>DELARUE ANNE</t>
  </si>
  <si>
    <t>DELARUE ANNE - ELAN DE VIE</t>
  </si>
  <si>
    <t>52440971544</t>
  </si>
  <si>
    <t>52502129100030</t>
  </si>
  <si>
    <t>362463</t>
  </si>
  <si>
    <t>01 45 18 23 46</t>
  </si>
  <si>
    <t>Escalier B</t>
  </si>
  <si>
    <t>93 Rue JEAN JAURES</t>
  </si>
  <si>
    <t>DELAPIERRE LIANA</t>
  </si>
  <si>
    <t>DELAPIERRE LIANA - UPTIMIS</t>
  </si>
  <si>
    <t>11940681494</t>
  </si>
  <si>
    <t>33089208400022</t>
  </si>
  <si>
    <t>606030</t>
  </si>
  <si>
    <t>0674749461</t>
  </si>
  <si>
    <t>34C Rue DE LA BARRE</t>
  </si>
  <si>
    <t>DELANNOY PIERRE - COR CONSULT</t>
  </si>
  <si>
    <t>32590926659</t>
  </si>
  <si>
    <t>82372707800011</t>
  </si>
  <si>
    <t>438315</t>
  </si>
  <si>
    <t>07 85 84 77 92</t>
  </si>
  <si>
    <t>RESIDENCE DE LA ROSERAIE BAT 23</t>
  </si>
  <si>
    <t>12 Avenue DE PORCHEFONTAINE</t>
  </si>
  <si>
    <t>DELANNES STEPHANE</t>
  </si>
  <si>
    <t>DELANNES STEPHANE - SD FORMATION</t>
  </si>
  <si>
    <t>11788323178</t>
  </si>
  <si>
    <t>51264540900040</t>
  </si>
  <si>
    <t>425540</t>
  </si>
  <si>
    <t>06 14 56 64 81</t>
  </si>
  <si>
    <t>16 bis Rue GRIGNY</t>
  </si>
  <si>
    <t>DELAMBRE VALERIE</t>
  </si>
  <si>
    <t>31620226962</t>
  </si>
  <si>
    <t>52875483100014</t>
  </si>
  <si>
    <t>625905</t>
  </si>
  <si>
    <t>76930 OCTEVILLE SUR MER</t>
  </si>
  <si>
    <t>3 Rue ARTHUR RIMBAUD</t>
  </si>
  <si>
    <t>DELAMARE JULIE</t>
  </si>
  <si>
    <t>DELAMARE JULIE - ATTITUDE</t>
  </si>
  <si>
    <t>23760509176</t>
  </si>
  <si>
    <t>53746412500021</t>
  </si>
  <si>
    <t>658753</t>
  </si>
  <si>
    <t>06 65 98 87 80</t>
  </si>
  <si>
    <t>1 Cours FAURIEL</t>
  </si>
  <si>
    <t>DELALU DAVID</t>
  </si>
  <si>
    <t>84420398042</t>
  </si>
  <si>
    <t>48237168900050</t>
  </si>
  <si>
    <t>643658</t>
  </si>
  <si>
    <t>04 90 78 32 71</t>
  </si>
  <si>
    <t>310 Avenue DE VERDUN</t>
  </si>
  <si>
    <t>DELALAIRE NICOLAS</t>
  </si>
  <si>
    <t>DELALAIRE NICOLAS - CONDUITE ACADEMY</t>
  </si>
  <si>
    <t>93840436184</t>
  </si>
  <si>
    <t>80910161100048</t>
  </si>
  <si>
    <t>651308</t>
  </si>
  <si>
    <t>06 80 03 47 87</t>
  </si>
  <si>
    <t>14420 USSY</t>
  </si>
  <si>
    <t>9 Rue TURGOT</t>
  </si>
  <si>
    <t>DELAHAYE NOEMIE</t>
  </si>
  <si>
    <t>DELAHAYE NOEMIE - L ART JE DE NOE</t>
  </si>
  <si>
    <t>28140333514</t>
  </si>
  <si>
    <t>53952775400037</t>
  </si>
  <si>
    <t>525250</t>
  </si>
  <si>
    <t>06 76 34 31 45</t>
  </si>
  <si>
    <t>76710 ESLETTES</t>
  </si>
  <si>
    <t>PARC D'ACTIVITE DE POLEN</t>
  </si>
  <si>
    <t>DELAHAYE FLORENCE DANIELE</t>
  </si>
  <si>
    <t>DELAHAYE FLORENCE DANIELE - FD CONSEIL EVOLUTION</t>
  </si>
  <si>
    <t>23760507676</t>
  </si>
  <si>
    <t>53506652600026</t>
  </si>
  <si>
    <t>457395</t>
  </si>
  <si>
    <t>38080 L ISLE D ABEAU</t>
  </si>
  <si>
    <t>14 Rue DU PIC VERT</t>
  </si>
  <si>
    <t>DELADOEUILLE FABRICE</t>
  </si>
  <si>
    <t>DELADOEUILLE FABRICE - SENS ET PRATIQUES</t>
  </si>
  <si>
    <t>82380545738</t>
  </si>
  <si>
    <t>51920066100030</t>
  </si>
  <si>
    <t>408232</t>
  </si>
  <si>
    <t>03 44 40 18 17</t>
  </si>
  <si>
    <t>29 Rue DES DOMELIERS</t>
  </si>
  <si>
    <t>DELABARRE FORMATION</t>
  </si>
  <si>
    <t>22600165660</t>
  </si>
  <si>
    <t>32802813900041</t>
  </si>
  <si>
    <t>487405</t>
  </si>
  <si>
    <t>01 86 95 72 85</t>
  </si>
  <si>
    <t>10 Rue SAINT NICOLAS</t>
  </si>
  <si>
    <t>DEL VALLE ACEDO SANTIAGO</t>
  </si>
  <si>
    <t>DEL VALLE ACEDO SANTIAGO -  CORPORIS FABRICA</t>
  </si>
  <si>
    <t>11755575775</t>
  </si>
  <si>
    <t>48849178800045</t>
  </si>
  <si>
    <t>634621</t>
  </si>
  <si>
    <t>Rue de la Boursidière</t>
  </si>
  <si>
    <t>DEKRA SERVICE</t>
  </si>
  <si>
    <t>11922101592</t>
  </si>
  <si>
    <t>81744534900100</t>
  </si>
  <si>
    <t>618858</t>
  </si>
  <si>
    <t>0 820 90 29 20</t>
  </si>
  <si>
    <t>Parc Candie Immeuble Aurélien</t>
  </si>
  <si>
    <t>29 Jean Francois Champollion</t>
  </si>
  <si>
    <t>DEKRA INDUSTRIEL TOULOUSE</t>
  </si>
  <si>
    <t>DEKRA INDUSTRIEL</t>
  </si>
  <si>
    <t>74870001787</t>
  </si>
  <si>
    <t>43325083400812</t>
  </si>
  <si>
    <t>592353</t>
  </si>
  <si>
    <t>03 85 67 97 61</t>
  </si>
  <si>
    <t>ZI DE LA SAULE</t>
  </si>
  <si>
    <t>Rue FRANKLIN ROOSEVELT</t>
  </si>
  <si>
    <t>DEKRA INDUSTRIALSAINT VALLIER</t>
  </si>
  <si>
    <t>DEKRA INDUSTRIAL</t>
  </si>
  <si>
    <t>43325083400622</t>
  </si>
  <si>
    <t>631188</t>
  </si>
  <si>
    <t>02 28 03 29 00</t>
  </si>
  <si>
    <t>Rue De La Maison Neuve</t>
  </si>
  <si>
    <t>DEKRA INDUSTRIAL ST HERBLAIN</t>
  </si>
  <si>
    <t>43325083400465</t>
  </si>
  <si>
    <t>682895</t>
  </si>
  <si>
    <t>Bâtiment D - Centre d'affaires</t>
  </si>
  <si>
    <t>4 Rue Henri Guillaumet</t>
  </si>
  <si>
    <t>DEKRA INDUSTRIAL ORVAULT</t>
  </si>
  <si>
    <t>43325083401851</t>
  </si>
  <si>
    <t>516946</t>
  </si>
  <si>
    <t>02 38 24 10 83</t>
  </si>
  <si>
    <t>1185 Rue De La Bergeresse</t>
  </si>
  <si>
    <t>DEKRA INDUSTRIAL OLIVET</t>
  </si>
  <si>
    <t>43325083401612</t>
  </si>
  <si>
    <t>638274</t>
  </si>
  <si>
    <t>02 35 12 83 21</t>
  </si>
  <si>
    <t>39 Rue Raymond Aron</t>
  </si>
  <si>
    <t>DEKRA INDUSTRIAL MONT ST AIGNAN</t>
  </si>
  <si>
    <t>43325083401489</t>
  </si>
  <si>
    <t>655387</t>
  </si>
  <si>
    <t>19 Avenue Du Marechal Juin</t>
  </si>
  <si>
    <t>DEKRA INDUSTRIAL MASSY</t>
  </si>
  <si>
    <t>43325083401752</t>
  </si>
  <si>
    <t>632508</t>
  </si>
  <si>
    <t>04 72 78 44 00</t>
  </si>
  <si>
    <t>CS 58212</t>
  </si>
  <si>
    <t>36 Avenue JEAN MERMOZ</t>
  </si>
  <si>
    <t>DEKRA INDUSTRIAL LYON</t>
  </si>
  <si>
    <t>43325083400176</t>
  </si>
  <si>
    <t>2847</t>
  </si>
  <si>
    <t>0555584445</t>
  </si>
  <si>
    <t>Parc Activités LIMOGES SUD ORANGE CS 70308</t>
  </si>
  <si>
    <t>19 Rue Stuart MILL</t>
  </si>
  <si>
    <t>DEKRA INDUSTRIAL LIMOGES</t>
  </si>
  <si>
    <t>43325083400010</t>
  </si>
  <si>
    <t>568430</t>
  </si>
  <si>
    <t>03 20 16 05 97</t>
  </si>
  <si>
    <t>Parc Telmat - Batiment B</t>
  </si>
  <si>
    <t>78 Rue Gustave Delory</t>
  </si>
  <si>
    <t>DEKRA INDUSTRIAL LESQUIN</t>
  </si>
  <si>
    <t>43325083400846</t>
  </si>
  <si>
    <t>572044</t>
  </si>
  <si>
    <t>05 56 13 23 92</t>
  </si>
  <si>
    <t>85 Rue DE LA MORANDIERE</t>
  </si>
  <si>
    <t>DEKRA INDUSTRIAL LE HAILLAN</t>
  </si>
  <si>
    <t>43325083401646</t>
  </si>
  <si>
    <t>619942</t>
  </si>
  <si>
    <t>03 83 96 80 72</t>
  </si>
  <si>
    <t>PARC DE L'OBSERVATOIRE</t>
  </si>
  <si>
    <t>10 Rue SAULNOIS</t>
  </si>
  <si>
    <t>DEKRA INDUSTRIAL LAXOU</t>
  </si>
  <si>
    <t>43325083400853</t>
  </si>
  <si>
    <t>618068</t>
  </si>
  <si>
    <t>04 78 90 29 15</t>
  </si>
  <si>
    <t>37 Rue DES FRÈRES LUMIÈRE</t>
  </si>
  <si>
    <t>DEKRA INDUSTRIAL CHASSIEU</t>
  </si>
  <si>
    <t>43325083400440</t>
  </si>
  <si>
    <t>511298</t>
  </si>
  <si>
    <t>03 22 66 46 09</t>
  </si>
  <si>
    <t>ZAC ETOUVIE</t>
  </si>
  <si>
    <t>DEKRA INDUSTRIAL AMIENS</t>
  </si>
  <si>
    <t>43325083400143</t>
  </si>
  <si>
    <t>397659</t>
  </si>
  <si>
    <t>11-13 Avenue Politzer</t>
  </si>
  <si>
    <t>DEKRA AUTOMOTIVE</t>
  </si>
  <si>
    <t>DEKRA AUTOMOTIVE SOLUTIONS FRANCE</t>
  </si>
  <si>
    <t>11788015078</t>
  </si>
  <si>
    <t>41155163300091</t>
  </si>
  <si>
    <t>563948</t>
  </si>
  <si>
    <t>90 212 347 63 00</t>
  </si>
  <si>
    <t>Çitlembik Çikmazi No:1 Zekeriyaköy</t>
  </si>
  <si>
    <t>Visne 1 Bölgesi</t>
  </si>
  <si>
    <t>DEKON CONGRESS AND TOURISM</t>
  </si>
  <si>
    <t>407902</t>
  </si>
  <si>
    <t>04 66 63 12 05</t>
  </si>
  <si>
    <t>30700 ST QUENTIN LA POTERIE</t>
  </si>
  <si>
    <t>371 bis Route d’Uzès</t>
  </si>
  <si>
    <t>DEJEAN DELPHINE - LE LIVRE DANS LA PEAU</t>
  </si>
  <si>
    <t>91300292630</t>
  </si>
  <si>
    <t>49027576500025</t>
  </si>
  <si>
    <t>587382</t>
  </si>
  <si>
    <t>0627786403</t>
  </si>
  <si>
    <t>LES JARDINS D ALMERIA BT 2</t>
  </si>
  <si>
    <t>37 Allée CERVANTES</t>
  </si>
  <si>
    <t>DEIBER HELENE - PH'OCEANE</t>
  </si>
  <si>
    <t>93131477413</t>
  </si>
  <si>
    <t>51014128600011</t>
  </si>
  <si>
    <t>523392</t>
  </si>
  <si>
    <t>18160 LIGNIERES</t>
  </si>
  <si>
    <t>7 Chemin de courcelles</t>
  </si>
  <si>
    <t>DEHAYES COUERY CELINE</t>
  </si>
  <si>
    <t>DEHAYES COUERY CELINE - PLUMES ET VOLUMES</t>
  </si>
  <si>
    <t>24410108441</t>
  </si>
  <si>
    <t>52275361500023</t>
  </si>
  <si>
    <t>297586</t>
  </si>
  <si>
    <t>01 46 87 24 56</t>
  </si>
  <si>
    <t>BP 10534</t>
  </si>
  <si>
    <t>47-49 Rue De L'Esterel</t>
  </si>
  <si>
    <t>DEHO SYSTEMS</t>
  </si>
  <si>
    <t>DEHAO SYSTEMS</t>
  </si>
  <si>
    <t>11940151994</t>
  </si>
  <si>
    <t>37844418600068</t>
  </si>
  <si>
    <t>161949</t>
  </si>
  <si>
    <t>05 56 91 81 92</t>
  </si>
  <si>
    <t>90 Rue FIEFFE</t>
  </si>
  <si>
    <t>DEGLUTITION ET DYSPHAGIE</t>
  </si>
  <si>
    <t>72330367933</t>
  </si>
  <si>
    <t>41504058300015</t>
  </si>
  <si>
    <t>675799</t>
  </si>
  <si>
    <t>06 64 75 31 21</t>
  </si>
  <si>
    <t>28 Rue DES FAUVETTES</t>
  </si>
  <si>
    <t>DEGAIL PASCAL</t>
  </si>
  <si>
    <t>DEGAIL PASCAL - MCV FORMATIONS</t>
  </si>
  <si>
    <t>72330853133</t>
  </si>
  <si>
    <t>53014162100025</t>
  </si>
  <si>
    <t>265937</t>
  </si>
  <si>
    <t>01068</t>
  </si>
  <si>
    <t>03 83 82 03 24</t>
  </si>
  <si>
    <t>138 Rue Marguerite d'Anjou</t>
  </si>
  <si>
    <t>DEFITEM</t>
  </si>
  <si>
    <t>41540259654</t>
  </si>
  <si>
    <t>43283584100037</t>
  </si>
  <si>
    <t>548868</t>
  </si>
  <si>
    <t>04 27 85 53 80</t>
  </si>
  <si>
    <t>DEFISCIENCE</t>
  </si>
  <si>
    <t>84691433169</t>
  </si>
  <si>
    <t>81834989600014</t>
  </si>
  <si>
    <t>653688</t>
  </si>
  <si>
    <t>04 94 72 87 72</t>
  </si>
  <si>
    <t>ZAC FRAY REDON</t>
  </si>
  <si>
    <t>DEFIS CE ROCBARON</t>
  </si>
  <si>
    <t>DEFIS CE</t>
  </si>
  <si>
    <t>93131035613</t>
  </si>
  <si>
    <t>43759352800023</t>
  </si>
  <si>
    <t>621833</t>
  </si>
  <si>
    <t>02 97 76 34 91</t>
  </si>
  <si>
    <t>8 Rue Gal Leclerc</t>
  </si>
  <si>
    <t>DEFIS</t>
  </si>
  <si>
    <t>53560877356</t>
  </si>
  <si>
    <t>50190376900021</t>
  </si>
  <si>
    <t>499432</t>
  </si>
  <si>
    <t>0494094409</t>
  </si>
  <si>
    <t>IMM LES ACACIAS</t>
  </si>
  <si>
    <t>145 Avenue GENERAL JOSE GOURAUD</t>
  </si>
  <si>
    <t>DEFI 83</t>
  </si>
  <si>
    <t>93830108483</t>
  </si>
  <si>
    <t>38172504300032</t>
  </si>
  <si>
    <t>628141</t>
  </si>
  <si>
    <t>04 68 72 72 66</t>
  </si>
  <si>
    <t>ZA SALVAZA</t>
  </si>
  <si>
    <t>750 Rue ANTOINE DURAND</t>
  </si>
  <si>
    <t>DEFI 11 CARCASSONNE</t>
  </si>
  <si>
    <t>DEFI 11</t>
  </si>
  <si>
    <t>76110160711</t>
  </si>
  <si>
    <t>39968485100054</t>
  </si>
  <si>
    <t>386509</t>
  </si>
  <si>
    <t>02 98 43 99 17</t>
  </si>
  <si>
    <t>237 Rue EUGENE BEREST</t>
  </si>
  <si>
    <t>DEFI SANTE NUTRITION</t>
  </si>
  <si>
    <t>53290813929</t>
  </si>
  <si>
    <t>45246382100044</t>
  </si>
  <si>
    <t>678624</t>
  </si>
  <si>
    <t>07 55 50 26 80</t>
  </si>
  <si>
    <t>16 Place MYR DE L'OCCUPATION ALLEMANDE</t>
  </si>
  <si>
    <t>DEFI FORMATION</t>
  </si>
  <si>
    <t>11922637492</t>
  </si>
  <si>
    <t>95288654700019</t>
  </si>
  <si>
    <t>638821</t>
  </si>
  <si>
    <t>64360 ABOS</t>
  </si>
  <si>
    <t>Rue Des Pyrenees</t>
  </si>
  <si>
    <t>22/04/2022</t>
  </si>
  <si>
    <t>72640328864</t>
  </si>
  <si>
    <t>53898489900012</t>
  </si>
  <si>
    <t>662264</t>
  </si>
  <si>
    <t>05 59 59 63 24</t>
  </si>
  <si>
    <t>étage 4</t>
  </si>
  <si>
    <t>1 Place PEREIRE</t>
  </si>
  <si>
    <t>DEFI DEVELOPPEMENT</t>
  </si>
  <si>
    <t>DEFI - DEVELOPPEMENT EDUCATION FORMATIONS INNOVANTES</t>
  </si>
  <si>
    <t>75640459464</t>
  </si>
  <si>
    <t>85242247600022</t>
  </si>
  <si>
    <t>587667</t>
  </si>
  <si>
    <t>06 20 65 61 93</t>
  </si>
  <si>
    <t>69440 ST LAURENT D AGNY</t>
  </si>
  <si>
    <t>647 Route DE SOUCIEU</t>
  </si>
  <si>
    <t>DEFFEZ BOUCHE KARINE</t>
  </si>
  <si>
    <t>84691512369</t>
  </si>
  <si>
    <t>80472350000018</t>
  </si>
  <si>
    <t>524839</t>
  </si>
  <si>
    <t>06575</t>
  </si>
  <si>
    <t>04 37 23 50 30</t>
  </si>
  <si>
    <t>22 Rue SEGUIN</t>
  </si>
  <si>
    <t>DEEPLINK MEDICAL</t>
  </si>
  <si>
    <t>82691361469</t>
  </si>
  <si>
    <t>80347676100025</t>
  </si>
  <si>
    <t>467832</t>
  </si>
  <si>
    <t>05 56 38 58 58</t>
  </si>
  <si>
    <t>4 Avenue DE L EGLISE ROMANE</t>
  </si>
  <si>
    <t>DEDALUS HEALTHCARE FRANCE ARTIGUES PRES BORDEAUX</t>
  </si>
  <si>
    <t>DEDALUS HEALTHCARE FRANCE</t>
  </si>
  <si>
    <t>72330678333</t>
  </si>
  <si>
    <t>41459958900028</t>
  </si>
  <si>
    <t>263977</t>
  </si>
  <si>
    <t>01 75 60 91 00</t>
  </si>
  <si>
    <t>22 Avenue Galilee</t>
  </si>
  <si>
    <t>DELALUS LE PLESSIS ROBINSON</t>
  </si>
  <si>
    <t>DEDALUS FRANCE</t>
  </si>
  <si>
    <t>11922012992</t>
  </si>
  <si>
    <t>31955723700140</t>
  </si>
  <si>
    <t>611943</t>
  </si>
  <si>
    <t>06 35 96 78 04</t>
  </si>
  <si>
    <t>36200 LE PECHEREAU</t>
  </si>
  <si>
    <t>Le haut VERNEUIL</t>
  </si>
  <si>
    <t>DECROO DELESPIERRE VERONIQUE</t>
  </si>
  <si>
    <t>DECROO DELESPIERRE VERONIQUE - CAVALC'AIDE</t>
  </si>
  <si>
    <t>24360092636</t>
  </si>
  <si>
    <t>75052551100010</t>
  </si>
  <si>
    <t>662483</t>
  </si>
  <si>
    <t>07 69 86 66 81</t>
  </si>
  <si>
    <t>28 Rue EUGENIE COTTON</t>
  </si>
  <si>
    <t>DECRE CAROLINE</t>
  </si>
  <si>
    <t>52440990844</t>
  </si>
  <si>
    <t>84427645100011</t>
  </si>
  <si>
    <t>677450</t>
  </si>
  <si>
    <t>06 62 84 42 62</t>
  </si>
  <si>
    <t>94 Rue DE LUCHEUX</t>
  </si>
  <si>
    <t>DECLIK ET POTENTIEZ</t>
  </si>
  <si>
    <t>32620357362</t>
  </si>
  <si>
    <t>94814804400019</t>
  </si>
  <si>
    <t>542118</t>
  </si>
  <si>
    <t>8 Rue Chance Milly</t>
  </si>
  <si>
    <t>DECLICC FORMATION</t>
  </si>
  <si>
    <t>11950676395</t>
  </si>
  <si>
    <t>80472098500048</t>
  </si>
  <si>
    <t>515759</t>
  </si>
  <si>
    <t>06 44 26 04 58</t>
  </si>
  <si>
    <t>11 Rue DU TIR</t>
  </si>
  <si>
    <t>IF ILE DE FRANCE</t>
  </si>
  <si>
    <t>DECLIC LA GESTION MENTALE POUR APPRENDRE ET REUSSIR</t>
  </si>
  <si>
    <t>11788206478</t>
  </si>
  <si>
    <t>78873116400018</t>
  </si>
  <si>
    <t>532368</t>
  </si>
  <si>
    <t>02 90 22 84 22</t>
  </si>
  <si>
    <t>48 Rue de Bray - Espace Monniais</t>
  </si>
  <si>
    <t>DECLIC CONSEIL</t>
  </si>
  <si>
    <t>53350950835</t>
  </si>
  <si>
    <t>80176436600036</t>
  </si>
  <si>
    <t>592274</t>
  </si>
  <si>
    <t>06 79 45 22 07</t>
  </si>
  <si>
    <t>40 Route de la Serraz</t>
  </si>
  <si>
    <t>DECLIC CNV &amp; EDUCATION</t>
  </si>
  <si>
    <t>82730174573</t>
  </si>
  <si>
    <t>80949853800010</t>
  </si>
  <si>
    <t>609742</t>
  </si>
  <si>
    <t>06 80 99 54 35</t>
  </si>
  <si>
    <t>172 bis Route de Lens</t>
  </si>
  <si>
    <t>DECLIC STE CATHERINE</t>
  </si>
  <si>
    <t>DECLIC</t>
  </si>
  <si>
    <t>32620293262</t>
  </si>
  <si>
    <t>34445304800029</t>
  </si>
  <si>
    <t>351817</t>
  </si>
  <si>
    <t>05 61 13 22 64</t>
  </si>
  <si>
    <t>BATIMENT C BAL 66</t>
  </si>
  <si>
    <t>72 Rue PIERRE PAUL RIQUET</t>
  </si>
  <si>
    <t>DECIVISION</t>
  </si>
  <si>
    <t>73310714031</t>
  </si>
  <si>
    <t>48874216400053</t>
  </si>
  <si>
    <t>455581</t>
  </si>
  <si>
    <t>02190</t>
  </si>
  <si>
    <t>0472601477</t>
  </si>
  <si>
    <t>22 Rue Pasteur</t>
  </si>
  <si>
    <t>DECIMA FORMATION</t>
  </si>
  <si>
    <t>82690918669</t>
  </si>
  <si>
    <t>48858454100012</t>
  </si>
  <si>
    <t>628578</t>
  </si>
  <si>
    <t>03 20 42 99 52</t>
  </si>
  <si>
    <t>63 Rue DE L ABBE BONPAIN</t>
  </si>
  <si>
    <t>DECIDEOM</t>
  </si>
  <si>
    <t>31590738959</t>
  </si>
  <si>
    <t>50825422400050</t>
  </si>
  <si>
    <t>585385</t>
  </si>
  <si>
    <t>0555176111</t>
  </si>
  <si>
    <t>3 Rue HENRI DUNANT</t>
  </si>
  <si>
    <t>DECHARRAUD ANNIE - AD FORMATION</t>
  </si>
  <si>
    <t>74190053519</t>
  </si>
  <si>
    <t>49388806900017</t>
  </si>
  <si>
    <t>628797</t>
  </si>
  <si>
    <t>06 75 02 51 47</t>
  </si>
  <si>
    <t>02500 MONDREPUIS</t>
  </si>
  <si>
    <t>26 Rue MARIUS ALLIAUME</t>
  </si>
  <si>
    <t>DECAUX CLAIRE ANNE MARIE - CDAT</t>
  </si>
  <si>
    <t>DECAUX CLAIRE ANNE MARIE - COACHING ET DEVELOPPEMENT AVESNOIS THIERACHE</t>
  </si>
  <si>
    <t>32020147802</t>
  </si>
  <si>
    <t>82970513600010</t>
  </si>
  <si>
    <t>539600</t>
  </si>
  <si>
    <t>06 89 03 95 63</t>
  </si>
  <si>
    <t>27 Rue MER ET SOLEIL</t>
  </si>
  <si>
    <t>DECATOIRE NATHALIE</t>
  </si>
  <si>
    <t>72330925533</t>
  </si>
  <si>
    <t>52042831900021</t>
  </si>
  <si>
    <t>654814</t>
  </si>
  <si>
    <t>06 88 90 03 73</t>
  </si>
  <si>
    <t>6 bis Chemin des grands Obeaux</t>
  </si>
  <si>
    <t>DECARNE JULIETTE</t>
  </si>
  <si>
    <t>32591102859</t>
  </si>
  <si>
    <t>88484840900022</t>
  </si>
  <si>
    <t>653779</t>
  </si>
  <si>
    <t>06 45 83 17 48</t>
  </si>
  <si>
    <t>7 Allée de Chartres</t>
  </si>
  <si>
    <t>DECALEZ</t>
  </si>
  <si>
    <t>75331104533</t>
  </si>
  <si>
    <t>83441022700021</t>
  </si>
  <si>
    <t>553750</t>
  </si>
  <si>
    <t>06 29 90 74 65</t>
  </si>
  <si>
    <t>CITE DES ASSOCIATIONS</t>
  </si>
  <si>
    <t>DECALEOU</t>
  </si>
  <si>
    <t>93131524713</t>
  </si>
  <si>
    <t>50927524400010</t>
  </si>
  <si>
    <t>638407</t>
  </si>
  <si>
    <t>01 53 19 75 58</t>
  </si>
  <si>
    <t>4 ter Rue de la solidarité</t>
  </si>
  <si>
    <t>DEBROUILLE COMPAGNIE</t>
  </si>
  <si>
    <t>11754984075</t>
  </si>
  <si>
    <t>44412858100030</t>
  </si>
  <si>
    <t>670881</t>
  </si>
  <si>
    <t>43 5 7255 82411</t>
  </si>
  <si>
    <t>48 Muellner Hauptstrasse</t>
  </si>
  <si>
    <t>DEBRA AUSTRIA</t>
  </si>
  <si>
    <t>DEBRA AUSTRIA - EB CLINET</t>
  </si>
  <si>
    <t>545582</t>
  </si>
  <si>
    <t>06 13 50 79 69</t>
  </si>
  <si>
    <t>81800 COUFOULEUX</t>
  </si>
  <si>
    <t>550 Route DE PARISOT</t>
  </si>
  <si>
    <t>DEBLY FRANCOIS</t>
  </si>
  <si>
    <t>73810098481</t>
  </si>
  <si>
    <t>53010412400025</t>
  </si>
  <si>
    <t>680011</t>
  </si>
  <si>
    <t>3612 Route DE BERGUES</t>
  </si>
  <si>
    <t>DEBLOCK LAETITIA</t>
  </si>
  <si>
    <t>31590822459</t>
  </si>
  <si>
    <t>75393614500014</t>
  </si>
  <si>
    <t>653986</t>
  </si>
  <si>
    <t>06 32 45 37 01</t>
  </si>
  <si>
    <t>ST EMILIEN DE BLAIN</t>
  </si>
  <si>
    <t>8 Cité des Jonquilles</t>
  </si>
  <si>
    <t>DEBARRE PIERRE YVES</t>
  </si>
  <si>
    <t>DEBARRE PIERRE YVES JEAN JOEL</t>
  </si>
  <si>
    <t>52440910044</t>
  </si>
  <si>
    <t>88539269600013</t>
  </si>
  <si>
    <t>453511</t>
  </si>
  <si>
    <t>06 09 72 88 49</t>
  </si>
  <si>
    <t>LES ECRINS</t>
  </si>
  <si>
    <t>DEBARD PAVLIC ANNIE</t>
  </si>
  <si>
    <t>DEBARD PAVLIC ANNIE - COTE TRAVAIL</t>
  </si>
  <si>
    <t>84420339842</t>
  </si>
  <si>
    <t>88255623600017</t>
  </si>
  <si>
    <t>OF NON QUALIOPI</t>
  </si>
  <si>
    <t>601780</t>
  </si>
  <si>
    <t>09 86 53 55 81</t>
  </si>
  <si>
    <t>33 Place LISFRANC Croise Laroche</t>
  </si>
  <si>
    <t>DEAIF CONSULTING</t>
  </si>
  <si>
    <t>32590953459</t>
  </si>
  <si>
    <t>83112982000013</t>
  </si>
  <si>
    <t>517094</t>
  </si>
  <si>
    <t>+32 475535909</t>
  </si>
  <si>
    <t>BELGIQUE - LOUVAIN-LA-NEUVE</t>
  </si>
  <si>
    <t>17 Rue DE LA HAUTE BORNE</t>
  </si>
  <si>
    <t>14/04/2015</t>
  </si>
  <si>
    <t>DE VILLERS BENEDICTE</t>
  </si>
  <si>
    <t>608452</t>
  </si>
  <si>
    <t>02 41 67 16 24</t>
  </si>
  <si>
    <t>32 Rue DE TERREFORT</t>
  </si>
  <si>
    <t>DE SAULCE LATOUR BENOIT - TEAM DECIDE</t>
  </si>
  <si>
    <t>52490323549</t>
  </si>
  <si>
    <t>81114029200012</t>
  </si>
  <si>
    <t>672828</t>
  </si>
  <si>
    <t>06 52 98 57 20</t>
  </si>
  <si>
    <t>8 Chemin DE PE DE NAVARRE</t>
  </si>
  <si>
    <t>DE SALES SARAH</t>
  </si>
  <si>
    <t>75640576564</t>
  </si>
  <si>
    <t>88044329600020</t>
  </si>
  <si>
    <t>617404</t>
  </si>
  <si>
    <t>06 85 34 50 73</t>
  </si>
  <si>
    <t>13 Place DE TRION</t>
  </si>
  <si>
    <t>DE SAINT JUST JEAN LUC</t>
  </si>
  <si>
    <t>84691620269</t>
  </si>
  <si>
    <t>44920593900035</t>
  </si>
  <si>
    <t>299406</t>
  </si>
  <si>
    <t>04110 VACHERES</t>
  </si>
  <si>
    <t>QUARTIER DE LA BREMONDE</t>
  </si>
  <si>
    <t>DE NARDI MARTINE</t>
  </si>
  <si>
    <t>93040031404</t>
  </si>
  <si>
    <t>34316230100034</t>
  </si>
  <si>
    <t>660760</t>
  </si>
  <si>
    <t>06 30 27 82 38</t>
  </si>
  <si>
    <t>27 Rue DU HAUT BRION</t>
  </si>
  <si>
    <t>DE MALET DAHERON SARAH</t>
  </si>
  <si>
    <t>DE MALET DAHERON  SARAH - SARAH DE MALET COACHING</t>
  </si>
  <si>
    <t>75331427433</t>
  </si>
  <si>
    <t>90911917400011</t>
  </si>
  <si>
    <t>599438</t>
  </si>
  <si>
    <t>0679082961</t>
  </si>
  <si>
    <t>3 Chemin des Melliers</t>
  </si>
  <si>
    <t>DE L'EPREVIER BROCVIELLE PASCALE</t>
  </si>
  <si>
    <t>53351037735</t>
  </si>
  <si>
    <t>43957691900047</t>
  </si>
  <si>
    <t>519996</t>
  </si>
  <si>
    <t>06591</t>
  </si>
  <si>
    <t>06 77 25 48 90</t>
  </si>
  <si>
    <t>30160 PEYREMALE</t>
  </si>
  <si>
    <t>1 Hameau L ELZIERE</t>
  </si>
  <si>
    <t>DE LE HOYE BRASSEUR VALERIE DDC</t>
  </si>
  <si>
    <t>DE LE HOYE BRASSEUR VALERIE DEVELOPPEMENT DURABLE DES COMPETENCES</t>
  </si>
  <si>
    <t>91300372530</t>
  </si>
  <si>
    <t>52376822400025</t>
  </si>
  <si>
    <t>494630</t>
  </si>
  <si>
    <t>06 15 81 66 55</t>
  </si>
  <si>
    <t>05200 CROTS</t>
  </si>
  <si>
    <t>LES GENDRES</t>
  </si>
  <si>
    <t>DE LACOTTE VALERIE</t>
  </si>
  <si>
    <t>DE LACOTTE VALERIE - VDL FORMATION</t>
  </si>
  <si>
    <t>93050047505</t>
  </si>
  <si>
    <t>43131381600032</t>
  </si>
  <si>
    <t>619000</t>
  </si>
  <si>
    <t>06 13 01 34 41</t>
  </si>
  <si>
    <t>31600 LABASTIDETTE</t>
  </si>
  <si>
    <t>31 bis Route DE L AERODROME</t>
  </si>
  <si>
    <t>DE LA PURIFICATION EMMANUELLE</t>
  </si>
  <si>
    <t>DE LA PURIFICATION EMMANUELLE - WEDDING ACADEMY</t>
  </si>
  <si>
    <t>76310862231</t>
  </si>
  <si>
    <t>49025858900061</t>
  </si>
  <si>
    <t>658133</t>
  </si>
  <si>
    <t>09 52 93 63 70</t>
  </si>
  <si>
    <t>38510 CREYS MEPIEU</t>
  </si>
  <si>
    <t>505 GR DE PUSIGNEU</t>
  </si>
  <si>
    <t>DE LA CONCEPTION LAURENT</t>
  </si>
  <si>
    <t>82380464938</t>
  </si>
  <si>
    <t>48931156300030</t>
  </si>
  <si>
    <t>661387</t>
  </si>
  <si>
    <t>09 75 85 04 84</t>
  </si>
  <si>
    <t>42470 ST SYMPHORIEN DE LAY</t>
  </si>
  <si>
    <t>125 ZA LAFAYETTE</t>
  </si>
  <si>
    <t>DE HENNEZEL CLEMENT</t>
  </si>
  <si>
    <t>DE HENNEZEL CLEMENT - ECOLE DE CONDUITE ATTITUDE</t>
  </si>
  <si>
    <t>84420328442</t>
  </si>
  <si>
    <t>80834940100022</t>
  </si>
  <si>
    <t>560406</t>
  </si>
  <si>
    <t>31 31869 81 00</t>
  </si>
  <si>
    <t>PAYS-BAS - EDE</t>
  </si>
  <si>
    <t>Willy Brandtlaan 40</t>
  </si>
  <si>
    <t>DE GELDERHORST</t>
  </si>
  <si>
    <t>543366</t>
  </si>
  <si>
    <t>06 75 64 81 35</t>
  </si>
  <si>
    <t>77240 CESSON</t>
  </si>
  <si>
    <t>11 Rue de Barbizon</t>
  </si>
  <si>
    <t>DE FROMONT DE BOUAILLE PORTA GUILLEMETTE</t>
  </si>
  <si>
    <t>11770583277</t>
  </si>
  <si>
    <t>81074213000018</t>
  </si>
  <si>
    <t>552525</t>
  </si>
  <si>
    <t>7 Rue du RATRAIT</t>
  </si>
  <si>
    <t>DE FREITAS DE GRIVEL PERRIGNY ROSA</t>
  </si>
  <si>
    <t>11922141392</t>
  </si>
  <si>
    <t>81382132900014</t>
  </si>
  <si>
    <t>297987</t>
  </si>
  <si>
    <t>06 83 20 03 85</t>
  </si>
  <si>
    <t>1075 Avenue Fortuné Ferrini</t>
  </si>
  <si>
    <t>DFEA</t>
  </si>
  <si>
    <t>DE FIL EN AIGUILLE DFEA FAIS TA MODE - DFEA</t>
  </si>
  <si>
    <t>93130933113</t>
  </si>
  <si>
    <t>43292698800028</t>
  </si>
  <si>
    <t>624858</t>
  </si>
  <si>
    <t>06 43 10 39 85</t>
  </si>
  <si>
    <t>59310 MOUCHIN</t>
  </si>
  <si>
    <t>47 Rue DES FRERES FRANQUET</t>
  </si>
  <si>
    <t>DE CORPS A COEUR</t>
  </si>
  <si>
    <t>32591053759</t>
  </si>
  <si>
    <t>85053082500015</t>
  </si>
  <si>
    <t>611025</t>
  </si>
  <si>
    <t>10 Lotissement Canabady 1</t>
  </si>
  <si>
    <t>DE CONINCK PATRICIA - DCK CONSEIL ET FORMATION</t>
  </si>
  <si>
    <t>98970373097</t>
  </si>
  <si>
    <t>53356974500052</t>
  </si>
  <si>
    <t>532149</t>
  </si>
  <si>
    <t>7 Rue DE LA DIVISION LECLERC</t>
  </si>
  <si>
    <t>DE COINTET DE FILLAIN EMMANUEL</t>
  </si>
  <si>
    <t>42670458567</t>
  </si>
  <si>
    <t>52398709700012</t>
  </si>
  <si>
    <t>645291</t>
  </si>
  <si>
    <t>06 48 38 80 78</t>
  </si>
  <si>
    <t>161 Avenue du 2ème Spahis</t>
  </si>
  <si>
    <t>DE CHRISTEN ENGUERRAND</t>
  </si>
  <si>
    <t>DE CHRISTEN ENGUERRAND - DECEMO - DEVENIR SOI</t>
  </si>
  <si>
    <t>93830553483</t>
  </si>
  <si>
    <t>50813116600078</t>
  </si>
  <si>
    <t>663578</t>
  </si>
  <si>
    <t>06 26 09 18 30</t>
  </si>
  <si>
    <t>36 Rue du Maréchal Leclerc</t>
  </si>
  <si>
    <t>DE CASTRO OLIVEIRA LUCIE</t>
  </si>
  <si>
    <t>DE CASTRO OLIVEIRA LUCIE - LUCIE CONCEPT BEAUTE ET FORMATIONS</t>
  </si>
  <si>
    <t>32591018559</t>
  </si>
  <si>
    <t>53330158600061</t>
  </si>
  <si>
    <t>523940</t>
  </si>
  <si>
    <t>03 23 05 90 30</t>
  </si>
  <si>
    <t>5 Rue de Bellevue</t>
  </si>
  <si>
    <t>DE CARVALHO</t>
  </si>
  <si>
    <t>DE CARVALHO - EFCT</t>
  </si>
  <si>
    <t>22020067402</t>
  </si>
  <si>
    <t>39041286400030</t>
  </si>
  <si>
    <t>515190</t>
  </si>
  <si>
    <t>32 479 24 06 15</t>
  </si>
  <si>
    <t>25 Clos Saint-Roch</t>
  </si>
  <si>
    <t>20/02/2015</t>
  </si>
  <si>
    <t>DE CARUFEL FRANCOIS</t>
  </si>
  <si>
    <t>DE CARUFEL FRANCOIS - EX INSTITUT DE THERAPIE SEXOFONCTIONNELLE</t>
  </si>
  <si>
    <t>443487</t>
  </si>
  <si>
    <t>06 89 09 66 54</t>
  </si>
  <si>
    <t>16 Rue DES LYANES</t>
  </si>
  <si>
    <t>DE BRITO MARQUES GINA</t>
  </si>
  <si>
    <t>11754665475</t>
  </si>
  <si>
    <t>50784395100033</t>
  </si>
  <si>
    <t>651590</t>
  </si>
  <si>
    <t>16 Rue Pierre Lhomme</t>
  </si>
  <si>
    <t>DBO COURBEVOIE</t>
  </si>
  <si>
    <t>DE BOISHARDY OMNIUM SARL - DBO</t>
  </si>
  <si>
    <t>11921581192</t>
  </si>
  <si>
    <t>40753282900030</t>
  </si>
  <si>
    <t>476067</t>
  </si>
  <si>
    <t>05 61 30 19 12</t>
  </si>
  <si>
    <t>3 Allée DE LA CORREZE</t>
  </si>
  <si>
    <t>DAC</t>
  </si>
  <si>
    <t>DE ANGELIS CONSEIL</t>
  </si>
  <si>
    <t>73310377031</t>
  </si>
  <si>
    <t>42178757300045</t>
  </si>
  <si>
    <t>152936</t>
  </si>
  <si>
    <t>04 67 68 62 20</t>
  </si>
  <si>
    <t>LE PHARE DE LA MEDITERRANEE</t>
  </si>
  <si>
    <t>Place DE LA MEDITERRANEE</t>
  </si>
  <si>
    <t>DMM ASSOCIES</t>
  </si>
  <si>
    <t>DDM ASSOCIES</t>
  </si>
  <si>
    <t>91340284134</t>
  </si>
  <si>
    <t>39888743000047</t>
  </si>
  <si>
    <t>611013</t>
  </si>
  <si>
    <t>ZI DE JARRY - IMMEUBLE SOCOGAR</t>
  </si>
  <si>
    <t>3 Rue FERDINAND FOREST</t>
  </si>
  <si>
    <t>D&amp;D CONSEILS</t>
  </si>
  <si>
    <t>01973149097</t>
  </si>
  <si>
    <t>83323218400014</t>
  </si>
  <si>
    <t>637737</t>
  </si>
  <si>
    <t>03 20 63 04 64</t>
  </si>
  <si>
    <t>DCRH</t>
  </si>
  <si>
    <t>32591054559</t>
  </si>
  <si>
    <t>89393992600018</t>
  </si>
  <si>
    <t>686906</t>
  </si>
  <si>
    <t>06 67 73 48 57</t>
  </si>
  <si>
    <t>8 Avenue Maréchal Foch</t>
  </si>
  <si>
    <t>DCO FRANCE</t>
  </si>
  <si>
    <t>84692144969</t>
  </si>
  <si>
    <t>97817542000014</t>
  </si>
  <si>
    <t>415819</t>
  </si>
  <si>
    <t>03 23 07 21 12</t>
  </si>
  <si>
    <t>02100 MORCOURT</t>
  </si>
  <si>
    <t>ZONE INDUSTRIELLE DE ROUVROY MORCOURT</t>
  </si>
  <si>
    <t>DCF FORMATION</t>
  </si>
  <si>
    <t>22020089602</t>
  </si>
  <si>
    <t>48195911200022</t>
  </si>
  <si>
    <t>634580</t>
  </si>
  <si>
    <t>0484549570</t>
  </si>
  <si>
    <t>ZA SAINT PIERRE</t>
  </si>
  <si>
    <t>DCF ACADEMY NUMERIQUE</t>
  </si>
  <si>
    <t>93040082604</t>
  </si>
  <si>
    <t>81380459800015</t>
  </si>
  <si>
    <t>654048</t>
  </si>
  <si>
    <t>48 B Quai DE JEMMAPES</t>
  </si>
  <si>
    <t>DC MOBILITE</t>
  </si>
  <si>
    <t>11756495975</t>
  </si>
  <si>
    <t>89079461300012</t>
  </si>
  <si>
    <t>659447</t>
  </si>
  <si>
    <t>60 Rue DE LA BASSEE</t>
  </si>
  <si>
    <t>DC FORMATIONS</t>
  </si>
  <si>
    <t>32591123959</t>
  </si>
  <si>
    <t>91232670900017</t>
  </si>
  <si>
    <t>506965</t>
  </si>
  <si>
    <t>01 46 43 33 19</t>
  </si>
  <si>
    <t>35 Rue Jean Jacques Rousseau</t>
  </si>
  <si>
    <t>DBVM MY SOMMEIL</t>
  </si>
  <si>
    <t>11921908492</t>
  </si>
  <si>
    <t>75019569500010</t>
  </si>
  <si>
    <t>669313</t>
  </si>
  <si>
    <t>1 Avenue du Bois de L Épine Courcouronnes</t>
  </si>
  <si>
    <t>DBF QUALITE</t>
  </si>
  <si>
    <t>11910827491</t>
  </si>
  <si>
    <t>82116846500028</t>
  </si>
  <si>
    <t>541783</t>
  </si>
  <si>
    <t>04 37 49 62 96</t>
  </si>
  <si>
    <t>DB ORIENTATION CONSEIL CALUIRE ET CUIRE</t>
  </si>
  <si>
    <t>DB ORIENTATION CONSEIL</t>
  </si>
  <si>
    <t>82690985369</t>
  </si>
  <si>
    <t>47837937300028</t>
  </si>
  <si>
    <t>610148</t>
  </si>
  <si>
    <t>04 37 49 76 55</t>
  </si>
  <si>
    <t>574 Chemin De Wette Fays</t>
  </si>
  <si>
    <t>DBMC CALUIRE ET CUIRE</t>
  </si>
  <si>
    <t>DB MANAGEMENT CONSEIL - DBMC</t>
  </si>
  <si>
    <t>82690735269</t>
  </si>
  <si>
    <t>43951020700020</t>
  </si>
  <si>
    <t>679197</t>
  </si>
  <si>
    <t>06 26 66 28 66</t>
  </si>
  <si>
    <t>291 Chemin DE BASSE CORREO</t>
  </si>
  <si>
    <t>DB COACHING</t>
  </si>
  <si>
    <t>93050096505</t>
  </si>
  <si>
    <t>92154448200018</t>
  </si>
  <si>
    <t>647287</t>
  </si>
  <si>
    <t>01 41 98 66 00</t>
  </si>
  <si>
    <t>14 Place DE LA COUPOLE</t>
  </si>
  <si>
    <t>DAYLIGHT</t>
  </si>
  <si>
    <t>11940507294</t>
  </si>
  <si>
    <t>41029571100056</t>
  </si>
  <si>
    <t>325340</t>
  </si>
  <si>
    <t>09 72 37 73 73</t>
  </si>
  <si>
    <t>32 Boulevard VINCENT GACHE</t>
  </si>
  <si>
    <t>DAWAN NANTES</t>
  </si>
  <si>
    <t>DAWAN</t>
  </si>
  <si>
    <t>52440363444</t>
  </si>
  <si>
    <t>42998754800162</t>
  </si>
  <si>
    <t>505146</t>
  </si>
  <si>
    <t>06 51 22 09 83</t>
  </si>
  <si>
    <t>35 Avenue DE LA PORTE DE CHOISY</t>
  </si>
  <si>
    <t>DAVID SULTAN</t>
  </si>
  <si>
    <t>11755235975</t>
  </si>
  <si>
    <t>75024332100015</t>
  </si>
  <si>
    <t>597843</t>
  </si>
  <si>
    <t>06 85 40 95 52</t>
  </si>
  <si>
    <t>21 Rue DES MARGUERITES</t>
  </si>
  <si>
    <t>DAVID MIREILLE - 3DFORMATION</t>
  </si>
  <si>
    <t>24450314945</t>
  </si>
  <si>
    <t>75200110700016</t>
  </si>
  <si>
    <t>610318</t>
  </si>
  <si>
    <t>06 64 92 18 59</t>
  </si>
  <si>
    <t>90 Rue JEAN SARRAZIN</t>
  </si>
  <si>
    <t>14/02/2020</t>
  </si>
  <si>
    <t>DAVID LAURENT</t>
  </si>
  <si>
    <t>DAVID LAURENT - FOR WORKING TECHNOLOGIES</t>
  </si>
  <si>
    <t>82691270269</t>
  </si>
  <si>
    <t>39810543700048</t>
  </si>
  <si>
    <t>357066</t>
  </si>
  <si>
    <t>01549</t>
  </si>
  <si>
    <t>04 86 73 98 30</t>
  </si>
  <si>
    <t>05190 REMOLLON</t>
  </si>
  <si>
    <t>2 Chemin DES MEANS</t>
  </si>
  <si>
    <t>DAVID FORMATION</t>
  </si>
  <si>
    <t>DAVID CHRISTOPHE</t>
  </si>
  <si>
    <t>93050060805</t>
  </si>
  <si>
    <t>48421232900029</t>
  </si>
  <si>
    <t>639278</t>
  </si>
  <si>
    <t>03 85 79 39 05</t>
  </si>
  <si>
    <t>71420 PERRECY LES FORGES</t>
  </si>
  <si>
    <t>2 Place DE L'EGLISE</t>
  </si>
  <si>
    <t>DAUVERGNE ISABELLE</t>
  </si>
  <si>
    <t>DAUVERGNE ISABELLE - PROTACTION FORMATION</t>
  </si>
  <si>
    <t>26710090371</t>
  </si>
  <si>
    <t>40172654200020</t>
  </si>
  <si>
    <t>622916</t>
  </si>
  <si>
    <t>58660 COULANGES LES NEVERS</t>
  </si>
  <si>
    <t>3 Impasse Renan</t>
  </si>
  <si>
    <t>DAUTRAIX JEAN JACQUES</t>
  </si>
  <si>
    <t>27580080458</t>
  </si>
  <si>
    <t>81355529900011</t>
  </si>
  <si>
    <t>407835</t>
  </si>
  <si>
    <t>04 66 43 78 72</t>
  </si>
  <si>
    <t>916 Chemin DE LA LEGUE NORD</t>
  </si>
  <si>
    <t>DSR ST HILAIRE DE BRETHMAS</t>
  </si>
  <si>
    <t>DAUMET SECURITE ROUTIERE ST HILAIRE DE BRETHMAS</t>
  </si>
  <si>
    <t>91300280730</t>
  </si>
  <si>
    <t>49459030000021</t>
  </si>
  <si>
    <t>640128</t>
  </si>
  <si>
    <t>2 Place de Barcelone</t>
  </si>
  <si>
    <t>DATASCIENTEST PARIS</t>
  </si>
  <si>
    <t>DATASCIENTEST</t>
  </si>
  <si>
    <t>11755665975</t>
  </si>
  <si>
    <t>83145006900024</t>
  </si>
  <si>
    <t>677887</t>
  </si>
  <si>
    <t>01 84 80 41 23</t>
  </si>
  <si>
    <t>99 Rue Faubourg du Temple</t>
  </si>
  <si>
    <t>DATABIRD</t>
  </si>
  <si>
    <t>11756036475</t>
  </si>
  <si>
    <t>88353800100024</t>
  </si>
  <si>
    <t>635560</t>
  </si>
  <si>
    <t>07 64 74 91 76</t>
  </si>
  <si>
    <t>27460 ALIZAY</t>
  </si>
  <si>
    <t>12 Place de la Résistance</t>
  </si>
  <si>
    <t>DATABEE ACADEMY</t>
  </si>
  <si>
    <t>28270234427</t>
  </si>
  <si>
    <t>89369004000025</t>
  </si>
  <si>
    <t>545314</t>
  </si>
  <si>
    <t>05 82 95 54 16</t>
  </si>
  <si>
    <t>CS 37621</t>
  </si>
  <si>
    <t>41 Rue DE LA DECOUVERTE</t>
  </si>
  <si>
    <t>DATA VALUE</t>
  </si>
  <si>
    <t>76310820631</t>
  </si>
  <si>
    <t>81837224500014</t>
  </si>
  <si>
    <t>669817</t>
  </si>
  <si>
    <t>07100 ST MARCEL LES ANNONAY</t>
  </si>
  <si>
    <t>547 A Route de Concise</t>
  </si>
  <si>
    <t>DATA TECHNOLOGIES EUROPE COMMUNICATIONS SERVICE</t>
  </si>
  <si>
    <t>DATA TECHNOLOGIES EUROPE COMMUNICATIONS SERVICE - DECS DATATECH</t>
  </si>
  <si>
    <t>84070102907</t>
  </si>
  <si>
    <t>79841311800018</t>
  </si>
  <si>
    <t>673742</t>
  </si>
  <si>
    <t>32 2 770 62 22</t>
  </si>
  <si>
    <t>BELGIQUE - ETTERBEEK</t>
  </si>
  <si>
    <t>Boîte B</t>
  </si>
  <si>
    <t>30 Cours Saint Michel</t>
  </si>
  <si>
    <t>DATA INNOVATIONS EUROPE</t>
  </si>
  <si>
    <t>405360</t>
  </si>
  <si>
    <t>02 40 96 87 70</t>
  </si>
  <si>
    <t>250 Rue Jean Mermoz</t>
  </si>
  <si>
    <t>DASC FORMATIONS</t>
  </si>
  <si>
    <t>52440523444</t>
  </si>
  <si>
    <t>49400070600031</t>
  </si>
  <si>
    <t>625723</t>
  </si>
  <si>
    <t>02 99 68 10 82</t>
  </si>
  <si>
    <t>52 Avenue GENERAL DE GAULLE</t>
  </si>
  <si>
    <t>DARTHEVEL JOHNNY</t>
  </si>
  <si>
    <t>DARTHEVEL JOHNNY - AMC CONDUITE</t>
  </si>
  <si>
    <t>53351050835</t>
  </si>
  <si>
    <t>42044985200037</t>
  </si>
  <si>
    <t>478854</t>
  </si>
  <si>
    <t>ESPACE HAUSQUETTE BAT F NUM 24</t>
  </si>
  <si>
    <t>5 Allée DE LA LICORNE</t>
  </si>
  <si>
    <t>DARTHAYETTE MARIE-PIERRE CAFC</t>
  </si>
  <si>
    <t>DARTHAYETTE MARIE-PIERRE CIE ATLANTIQUE DE FORMATION ET CONSEIL</t>
  </si>
  <si>
    <t>72640231564</t>
  </si>
  <si>
    <t>44927404200026</t>
  </si>
  <si>
    <t>567218</t>
  </si>
  <si>
    <t>06 13 01 48 81</t>
  </si>
  <si>
    <t>99 Rue EDOUARD VAILLANT</t>
  </si>
  <si>
    <t>DAROLTI ATELIERS</t>
  </si>
  <si>
    <t>11921910092</t>
  </si>
  <si>
    <t>51487418900012</t>
  </si>
  <si>
    <t>575513</t>
  </si>
  <si>
    <t>06 30 92 91 91</t>
  </si>
  <si>
    <t>211 Boulevard SAINT NICOLAS</t>
  </si>
  <si>
    <t>DARMON NATHALIE</t>
  </si>
  <si>
    <t>DARMON NATHALIE - RENAISSANCE</t>
  </si>
  <si>
    <t>93830657983</t>
  </si>
  <si>
    <t>75005320900060</t>
  </si>
  <si>
    <t>546562</t>
  </si>
  <si>
    <t>06 80 62 99 07</t>
  </si>
  <si>
    <t>10 Villa Mimosa</t>
  </si>
  <si>
    <t>05/07/2016</t>
  </si>
  <si>
    <t>DARCHIS BAYART ELISABETH - PSYCHOLOGIE FORMATION EN IDF</t>
  </si>
  <si>
    <t>DARCHIS BAYART ELISABETH - PSYCHOLOGIE FORMATION EN ILE DE FRANCE</t>
  </si>
  <si>
    <t>11921901892</t>
  </si>
  <si>
    <t>52052727600015</t>
  </si>
  <si>
    <t>586092</t>
  </si>
  <si>
    <t>0493806532</t>
  </si>
  <si>
    <t>PALAIS BREA</t>
  </si>
  <si>
    <t>16 Avenue NOTRE DAME</t>
  </si>
  <si>
    <t>DANTE ALIGHIERI</t>
  </si>
  <si>
    <t>93060679406</t>
  </si>
  <si>
    <t>50824491000016</t>
  </si>
  <si>
    <t>460503</t>
  </si>
  <si>
    <t>BOITE N°330 - CITE DES ASSOCIATIONS</t>
  </si>
  <si>
    <t>DANSE HARMONIE</t>
  </si>
  <si>
    <t>93131401313</t>
  </si>
  <si>
    <t>34898061600042</t>
  </si>
  <si>
    <t>554844</t>
  </si>
  <si>
    <t>06 76 27 68 93</t>
  </si>
  <si>
    <t>DANIELE EOZENOU CONSEIL</t>
  </si>
  <si>
    <t>11921416192</t>
  </si>
  <si>
    <t>44294415300026</t>
  </si>
  <si>
    <t>619619</t>
  </si>
  <si>
    <t>26150 SOLAURE EN DIOIS</t>
  </si>
  <si>
    <t>PONT DE QUART</t>
  </si>
  <si>
    <t>Quai JALAIS</t>
  </si>
  <si>
    <t>DANIEL RICHARD CECILE</t>
  </si>
  <si>
    <t>82260130526</t>
  </si>
  <si>
    <t>44346879800014</t>
  </si>
  <si>
    <t>632326</t>
  </si>
  <si>
    <t>04 90 82 95 34</t>
  </si>
  <si>
    <t>9 Boulevard RASPAIL</t>
  </si>
  <si>
    <t>DANIEL NADINE</t>
  </si>
  <si>
    <t>93840422784</t>
  </si>
  <si>
    <t>48399480200039</t>
  </si>
  <si>
    <t>247870</t>
  </si>
  <si>
    <t>5 Rue PIERRE VERGNIAUD</t>
  </si>
  <si>
    <t>DANIEL CHERNET CONSEIL</t>
  </si>
  <si>
    <t>72330431933</t>
  </si>
  <si>
    <t>34877207000036</t>
  </si>
  <si>
    <t>571180</t>
  </si>
  <si>
    <t>0661225321</t>
  </si>
  <si>
    <t>33460 MACAU</t>
  </si>
  <si>
    <t>15 Rue la ronde des charmes</t>
  </si>
  <si>
    <t>DANGLA CHRISTELLE</t>
  </si>
  <si>
    <t>72330769933</t>
  </si>
  <si>
    <t>51093606500026</t>
  </si>
  <si>
    <t>590083</t>
  </si>
  <si>
    <t>09 77 82 14 56</t>
  </si>
  <si>
    <t>1 bis Avenue Jean d'Alembert</t>
  </si>
  <si>
    <t>DANFOSS SARL ELANCOURT</t>
  </si>
  <si>
    <t>DANFOSS SARL</t>
  </si>
  <si>
    <t>11780153578</t>
  </si>
  <si>
    <t>54203081200235</t>
  </si>
  <si>
    <t>635765</t>
  </si>
  <si>
    <t>06 59 86 72 65</t>
  </si>
  <si>
    <t>12 Avenue DU 17 NOVEMBRE</t>
  </si>
  <si>
    <t>DANEK CHRISTINE</t>
  </si>
  <si>
    <t>DANEK CHRISTINE - CHRISTINE DANEK RH</t>
  </si>
  <si>
    <t>44680275968</t>
  </si>
  <si>
    <t>43945197200079</t>
  </si>
  <si>
    <t>673195</t>
  </si>
  <si>
    <t>06 74 91 44 18</t>
  </si>
  <si>
    <t>25680 BONNAL</t>
  </si>
  <si>
    <t>2 Rue DU LAVOIR</t>
  </si>
  <si>
    <t>DAME NATURE</t>
  </si>
  <si>
    <t>27250352825</t>
  </si>
  <si>
    <t>83888374200010</t>
  </si>
  <si>
    <t>390045</t>
  </si>
  <si>
    <t>02015</t>
  </si>
  <si>
    <t>30 Rue KLEBER CAUD</t>
  </si>
  <si>
    <t>DAME DU CALVAIRE</t>
  </si>
  <si>
    <t>72330709933</t>
  </si>
  <si>
    <t>78187582800019</t>
  </si>
  <si>
    <t>616679</t>
  </si>
  <si>
    <t>05 59 02 08 32</t>
  </si>
  <si>
    <t>1 Avenue Président Angot</t>
  </si>
  <si>
    <t>DAMALIS</t>
  </si>
  <si>
    <t>72640343664</t>
  </si>
  <si>
    <t>48216840800037</t>
  </si>
  <si>
    <t>672075</t>
  </si>
  <si>
    <t>06 80 90 27 45</t>
  </si>
  <si>
    <t>26 Rue ROLAND SONRIER</t>
  </si>
  <si>
    <t>DAM STEPHANIE</t>
  </si>
  <si>
    <t>44100108510</t>
  </si>
  <si>
    <t>85130487300041</t>
  </si>
  <si>
    <t>400099</t>
  </si>
  <si>
    <t>05150</t>
  </si>
  <si>
    <t>06 66 94 50 90</t>
  </si>
  <si>
    <t>LA PAQUERETTE</t>
  </si>
  <si>
    <t>28 Boulevard DUGOMMIER</t>
  </si>
  <si>
    <t>DALMASSO MAHALIA</t>
  </si>
  <si>
    <t>DALMASSO MAHALIA - ESSOR SANTE</t>
  </si>
  <si>
    <t>93060647006</t>
  </si>
  <si>
    <t>38240181800036</t>
  </si>
  <si>
    <t>665630</t>
  </si>
  <si>
    <t>22 Rue DU GALOUBET</t>
  </si>
  <si>
    <t>DALL'OSSO JULIE</t>
  </si>
  <si>
    <t>84630510363</t>
  </si>
  <si>
    <t>83441550700013</t>
  </si>
  <si>
    <t>521978</t>
  </si>
  <si>
    <t>0668678642</t>
  </si>
  <si>
    <t>27 Allée ALBERT SYLVESTRE</t>
  </si>
  <si>
    <t>DALL'AGNOL ELSA</t>
  </si>
  <si>
    <t>82730159473</t>
  </si>
  <si>
    <t>41467795500034</t>
  </si>
  <si>
    <t>661867</t>
  </si>
  <si>
    <t>01 83 64 61 88</t>
  </si>
  <si>
    <t>43 Rue du Faubourg Montmartre</t>
  </si>
  <si>
    <t>DALIBO</t>
  </si>
  <si>
    <t>11755217875</t>
  </si>
  <si>
    <t>48324786200053</t>
  </si>
  <si>
    <t>576359</t>
  </si>
  <si>
    <t>06 07 71 74 03</t>
  </si>
  <si>
    <t>22 Boulevard DU PRESIDENT HOOVER</t>
  </si>
  <si>
    <t>DAIX EMMANUEL</t>
  </si>
  <si>
    <t>31590821859</t>
  </si>
  <si>
    <t>52322361800027</t>
  </si>
  <si>
    <t>623507</t>
  </si>
  <si>
    <t>07 69 01 81 07</t>
  </si>
  <si>
    <t>77400 THORIGNY SUR MARNE</t>
  </si>
  <si>
    <t>62 Rue bordes</t>
  </si>
  <si>
    <t>DAILLIEZ MIKAEL - DAILLIEZ COMMUNICATION</t>
  </si>
  <si>
    <t>11770696677</t>
  </si>
  <si>
    <t>83788480800028</t>
  </si>
  <si>
    <t>216926</t>
  </si>
  <si>
    <t>zac du chêne</t>
  </si>
  <si>
    <t>30-36 Rue du 35eme régiment d'aviation</t>
  </si>
  <si>
    <t>DAIKIN AIRCONDITIONNING FRANCE</t>
  </si>
  <si>
    <t>82690344169</t>
  </si>
  <si>
    <t>96750106500254</t>
  </si>
  <si>
    <t>624251</t>
  </si>
  <si>
    <t>09 54 56 12 42</t>
  </si>
  <si>
    <t>31540 ST JULIA</t>
  </si>
  <si>
    <t>LA COTE DU FORT</t>
  </si>
  <si>
    <t>DAHU TEMERAIRE INITIATIVES CULTURELLES</t>
  </si>
  <si>
    <t>73310688631</t>
  </si>
  <si>
    <t>49222476100022</t>
  </si>
  <si>
    <t>659010</t>
  </si>
  <si>
    <t>14 Rue DE LORRAINE</t>
  </si>
  <si>
    <t>DAHAN CELINE</t>
  </si>
  <si>
    <t>93131893213</t>
  </si>
  <si>
    <t>84046684100011</t>
  </si>
  <si>
    <t>567670</t>
  </si>
  <si>
    <t>0142110222</t>
  </si>
  <si>
    <t>47 Rue DE MAINVILLE</t>
  </si>
  <si>
    <t>DAGOBERT FLORENT</t>
  </si>
  <si>
    <t>11910752391</t>
  </si>
  <si>
    <t>41399909500032</t>
  </si>
  <si>
    <t>679252</t>
  </si>
  <si>
    <t>03 74 83 02 05</t>
  </si>
  <si>
    <t>62160 AIX NOULETTE</t>
  </si>
  <si>
    <t>13 Rue DES MARRONNIERS</t>
  </si>
  <si>
    <t>DACTYLO'CYN</t>
  </si>
  <si>
    <t>32620309262</t>
  </si>
  <si>
    <t>84759894300029</t>
  </si>
  <si>
    <t>681891</t>
  </si>
  <si>
    <t>01 88 31 44 98</t>
  </si>
  <si>
    <t>DACO FORMATIONS</t>
  </si>
  <si>
    <t>11930998593</t>
  </si>
  <si>
    <t>89462325500029</t>
  </si>
  <si>
    <t>572524</t>
  </si>
  <si>
    <t>4 Route D ENGACHIES</t>
  </si>
  <si>
    <t>DACEO CONSEILS</t>
  </si>
  <si>
    <t>73310472831</t>
  </si>
  <si>
    <t>49060089700030</t>
  </si>
  <si>
    <t>476559</t>
  </si>
  <si>
    <t>04 93 53 06 60</t>
  </si>
  <si>
    <t>VILLA BEATRICE</t>
  </si>
  <si>
    <t>7 Boulevard PRINCE DE GALLES</t>
  </si>
  <si>
    <t>DAC ITECOM</t>
  </si>
  <si>
    <t>93060715406</t>
  </si>
  <si>
    <t>79127226300017</t>
  </si>
  <si>
    <t>281256</t>
  </si>
  <si>
    <t>01 47 75 97 30</t>
  </si>
  <si>
    <t>41 Rue des 3 Fontanot</t>
  </si>
  <si>
    <t>DABM DES HAUTS DE SEINE - GRETA LYCEE AUGUSTE RENOIR</t>
  </si>
  <si>
    <t>DABM 92 DES HAUTS DE SEINE - GRETA DU LYCEE AUGUSTE RENOIR</t>
  </si>
  <si>
    <t>19920131000059</t>
  </si>
  <si>
    <t>620488</t>
  </si>
  <si>
    <t>06 63 32 11 58</t>
  </si>
  <si>
    <t>63200 MOZAC</t>
  </si>
  <si>
    <t>18 Rue DALMAS</t>
  </si>
  <si>
    <t>DA COSTA RIBEIRO WILLK FABIA CECILE</t>
  </si>
  <si>
    <t>84630515163</t>
  </si>
  <si>
    <t>53347661000019</t>
  </si>
  <si>
    <t>598239</t>
  </si>
  <si>
    <t>06 16 77 33 70</t>
  </si>
  <si>
    <t>Résidence Pierre de Coubertin - Bât. c</t>
  </si>
  <si>
    <t>3 C Rue Maurice Viollette</t>
  </si>
  <si>
    <t>D RESSOURCES</t>
  </si>
  <si>
    <t>24280178328</t>
  </si>
  <si>
    <t>84422111900010</t>
  </si>
  <si>
    <t>457644</t>
  </si>
  <si>
    <t>01625</t>
  </si>
  <si>
    <t>03 20 06 70 10</t>
  </si>
  <si>
    <t>135 Boulevard PAUL PAINLEVE</t>
  </si>
  <si>
    <t>D ET C CONSEILS</t>
  </si>
  <si>
    <t>31590819559</t>
  </si>
  <si>
    <t>51181360200030</t>
  </si>
  <si>
    <t>670212</t>
  </si>
  <si>
    <t>07 63 79 64 13</t>
  </si>
  <si>
    <t>33240 GAURIAGUET</t>
  </si>
  <si>
    <t>30 Rue Du Champ De La Croix</t>
  </si>
  <si>
    <t>D CLIC PRO</t>
  </si>
  <si>
    <t>75331226533</t>
  </si>
  <si>
    <t>88033089900019</t>
  </si>
  <si>
    <t>591403</t>
  </si>
  <si>
    <t>02 23 30 00 00</t>
  </si>
  <si>
    <t>5 Rue du Pré Botté</t>
  </si>
  <si>
    <t>@D ANGLAIS - WALL STREET ENGLISH RENNES</t>
  </si>
  <si>
    <t>@D ANGLAIS - WALL STREET ENGLISH</t>
  </si>
  <si>
    <t>52440810344</t>
  </si>
  <si>
    <t>83024946200029</t>
  </si>
  <si>
    <t>611487</t>
  </si>
  <si>
    <t>04 68 41 39 75</t>
  </si>
  <si>
    <t>11 Avenue DU GENERAL LECLERC</t>
  </si>
  <si>
    <t>D ET B</t>
  </si>
  <si>
    <t>D &amp; B</t>
  </si>
  <si>
    <t>76110162011</t>
  </si>
  <si>
    <t>84282716400026</t>
  </si>
  <si>
    <t>591968</t>
  </si>
  <si>
    <t>19 bis Boulevard Louis Loucheur</t>
  </si>
  <si>
    <t>C4C CONSULTING</t>
  </si>
  <si>
    <t>83630464163</t>
  </si>
  <si>
    <t>80866809900035</t>
  </si>
  <si>
    <t>332082</t>
  </si>
  <si>
    <t>02 43 23 09 23</t>
  </si>
  <si>
    <t>38 Rue ARNOLD DOLMETSCH</t>
  </si>
  <si>
    <t>C3S  LE MANS</t>
  </si>
  <si>
    <t>C3S</t>
  </si>
  <si>
    <t>52720108772</t>
  </si>
  <si>
    <t>45326038200024</t>
  </si>
  <si>
    <t>620610</t>
  </si>
  <si>
    <t>02 38 42 76 71</t>
  </si>
  <si>
    <t>7 Rue Jean Baptiste Corot</t>
  </si>
  <si>
    <t>C3 CFA ORLEANS</t>
  </si>
  <si>
    <t>C3 CFA</t>
  </si>
  <si>
    <t>11922301292</t>
  </si>
  <si>
    <t>85294311700048</t>
  </si>
  <si>
    <t>662458</t>
  </si>
  <si>
    <t>01 42 37 12 34</t>
  </si>
  <si>
    <t>101 Rue De La Fontaine Grelot</t>
  </si>
  <si>
    <t>C3 CFA ANTONY</t>
  </si>
  <si>
    <t>85294311700014</t>
  </si>
  <si>
    <t>609304</t>
  </si>
  <si>
    <t>06 60 72 54 67</t>
  </si>
  <si>
    <t>37530 SOUVIGNY DE TOURAINE</t>
  </si>
  <si>
    <t>18 Rue JULES ROMAINS</t>
  </si>
  <si>
    <t>C2S FORMATION</t>
  </si>
  <si>
    <t>24370342337</t>
  </si>
  <si>
    <t>80916750500027</t>
  </si>
  <si>
    <t>652155</t>
  </si>
  <si>
    <t>05 53 40 66 93</t>
  </si>
  <si>
    <t>47500 FUMEL</t>
  </si>
  <si>
    <t>BOUY</t>
  </si>
  <si>
    <t>Route DE PERIGUEUX</t>
  </si>
  <si>
    <t>C2RT ENTREPRISE</t>
  </si>
  <si>
    <t>72470117047</t>
  </si>
  <si>
    <t>79815680800015</t>
  </si>
  <si>
    <t>590710</t>
  </si>
  <si>
    <t>03 73 27 50 00</t>
  </si>
  <si>
    <t>4 Rue DES POMMIERES</t>
  </si>
  <si>
    <t>C2P FORMATIONS</t>
  </si>
  <si>
    <t>26210315221</t>
  </si>
  <si>
    <t>79093465700012</t>
  </si>
  <si>
    <t>665988</t>
  </si>
  <si>
    <t>09 52 38 07 93</t>
  </si>
  <si>
    <t>12 Impasse DU BOURRELIER</t>
  </si>
  <si>
    <t>C2L SOLUTIONS ST HERBLAIN</t>
  </si>
  <si>
    <t>C2L SOLUTIONS</t>
  </si>
  <si>
    <t>52440884944</t>
  </si>
  <si>
    <t>87766015900022</t>
  </si>
  <si>
    <t>456421</t>
  </si>
  <si>
    <t>02 97 69 01 70</t>
  </si>
  <si>
    <t>CENTRE ETIXIA - ZONE DE PARC LANN</t>
  </si>
  <si>
    <t>124 Avenue DE LA MARNE</t>
  </si>
  <si>
    <t>C2J ALTIM FORMATION VANNES</t>
  </si>
  <si>
    <t>C2J ALTIM FORMATION</t>
  </si>
  <si>
    <t>53560860256</t>
  </si>
  <si>
    <t>53272588400029</t>
  </si>
  <si>
    <t>600430</t>
  </si>
  <si>
    <t>06 33 48 41 67</t>
  </si>
  <si>
    <t>Pole D'Activites De Technellys</t>
  </si>
  <si>
    <t>165 Rue De La Montagne Du Salut</t>
  </si>
  <si>
    <t>C2J ALTIM FORMATION LANESTER</t>
  </si>
  <si>
    <t>53272588400037</t>
  </si>
  <si>
    <t>538486</t>
  </si>
  <si>
    <t>06 20 21 13 59</t>
  </si>
  <si>
    <t>27 Avenue Saint Sylvestre</t>
  </si>
  <si>
    <t>C2F2</t>
  </si>
  <si>
    <t>93060541906</t>
  </si>
  <si>
    <t>44222008300038</t>
  </si>
  <si>
    <t>496145</t>
  </si>
  <si>
    <t>04 66 59 06 58</t>
  </si>
  <si>
    <t>900 Route de Saint Gilles Zac Mas Des Abeilles</t>
  </si>
  <si>
    <t>C2F FORMATION</t>
  </si>
  <si>
    <t>91300276730</t>
  </si>
  <si>
    <t>49397769800072</t>
  </si>
  <si>
    <t>556634</t>
  </si>
  <si>
    <t>301 951 4422</t>
  </si>
  <si>
    <t>6931 ARLINGTON ROAD</t>
  </si>
  <si>
    <t>CFF</t>
  </si>
  <si>
    <t>CYSTIC FIBROSIS FOUNDATION</t>
  </si>
  <si>
    <t>392418</t>
  </si>
  <si>
    <t>05 61 06 91 65</t>
  </si>
  <si>
    <t>BATIMENT A - APPARTEMENT 13</t>
  </si>
  <si>
    <t>2 Chemin DE GARRIC</t>
  </si>
  <si>
    <t>CYRIL DECHEGNE CONSULTING</t>
  </si>
  <si>
    <t>73310511031</t>
  </si>
  <si>
    <t>49118159000051</t>
  </si>
  <si>
    <t>532277</t>
  </si>
  <si>
    <t>05 49 50 12 60</t>
  </si>
  <si>
    <t>40 Boulevard DU QUATORZE JUILLET</t>
  </si>
  <si>
    <t>CYRIL AUTO MOTO ST JEAN D ANGELY</t>
  </si>
  <si>
    <t>CYRIL AUTO MOTO</t>
  </si>
  <si>
    <t>54170130917</t>
  </si>
  <si>
    <t>75220043600018</t>
  </si>
  <si>
    <t>664650</t>
  </si>
  <si>
    <t>06 73 98 51 72</t>
  </si>
  <si>
    <t>95 Rue SAINT ANTOINE</t>
  </si>
  <si>
    <t>CYRCEE CONSULTING PARIS</t>
  </si>
  <si>
    <t>CYRCEE CONSULTING</t>
  </si>
  <si>
    <t>11754972175</t>
  </si>
  <si>
    <t>78846111900042</t>
  </si>
  <si>
    <t>666660</t>
  </si>
  <si>
    <t>06 24 47 05 34</t>
  </si>
  <si>
    <t>19 Rue des Hauts de l'Île Chaland</t>
  </si>
  <si>
    <t>CYCRH</t>
  </si>
  <si>
    <t>CYPRE CONSEIL RH</t>
  </si>
  <si>
    <t>52440807544</t>
  </si>
  <si>
    <t>82902301900013</t>
  </si>
  <si>
    <t>623740</t>
  </si>
  <si>
    <t>04 67 00 64 70</t>
  </si>
  <si>
    <t>34450 VIAS</t>
  </si>
  <si>
    <t>ZAE La Source</t>
  </si>
  <si>
    <t>4 Rue DE L'ORB</t>
  </si>
  <si>
    <t>CYPASS FORMATIONS VIAS</t>
  </si>
  <si>
    <t>CYPASS FORMATIONS</t>
  </si>
  <si>
    <t>91340830434</t>
  </si>
  <si>
    <t>80319138600025</t>
  </si>
  <si>
    <t>658091</t>
  </si>
  <si>
    <t>06 21 06 06 81</t>
  </si>
  <si>
    <t>5 Place DE L'Hôtel de ville</t>
  </si>
  <si>
    <t>CYNTHIA SCHOENY</t>
  </si>
  <si>
    <t>44680344168</t>
  </si>
  <si>
    <t>80876665300048</t>
  </si>
  <si>
    <t>631085</t>
  </si>
  <si>
    <t>02 30 96 36 84</t>
  </si>
  <si>
    <t>44410 HERBIGNAC</t>
  </si>
  <si>
    <t>La ville en bois</t>
  </si>
  <si>
    <t>38 Chemin des pavés</t>
  </si>
  <si>
    <t>CYLAOS HERBIGNAC</t>
  </si>
  <si>
    <t>CYLAOS</t>
  </si>
  <si>
    <t>52440798544</t>
  </si>
  <si>
    <t>82339209700015</t>
  </si>
  <si>
    <t>671319</t>
  </si>
  <si>
    <t>04 77 39 99 02</t>
  </si>
  <si>
    <t>2 Place DU SOUVENIR FRANCAIS</t>
  </si>
  <si>
    <t>CYBER PLACE</t>
  </si>
  <si>
    <t>82420259442</t>
  </si>
  <si>
    <t>50331510300039</t>
  </si>
  <si>
    <t>608233</t>
  </si>
  <si>
    <t>06 87 23 62 51</t>
  </si>
  <si>
    <t>24 Rue Daguerre</t>
  </si>
  <si>
    <t>CYBEL FORMATION</t>
  </si>
  <si>
    <t>42680148368</t>
  </si>
  <si>
    <t>45162654300016</t>
  </si>
  <si>
    <t>623313</t>
  </si>
  <si>
    <t>01 34 25 71 00</t>
  </si>
  <si>
    <t>CY CERGY PARIS UNIVERSITE</t>
  </si>
  <si>
    <t>CY CERGY PARIS UNIVERSITE SIEGE SOCIAL</t>
  </si>
  <si>
    <t>11950666995</t>
  </si>
  <si>
    <t>13002597600015</t>
  </si>
  <si>
    <t>610495</t>
  </si>
  <si>
    <t>01 34 25 61 54</t>
  </si>
  <si>
    <t>INSPE</t>
  </si>
  <si>
    <t>CY CERGY PARIS UNIVERSITE SITE DE ST GERMAIN EN LAYE</t>
  </si>
  <si>
    <t>13002597600122</t>
  </si>
  <si>
    <t>664947</t>
  </si>
  <si>
    <t>51300 MAROLLES</t>
  </si>
  <si>
    <t>31 Rue de la violette</t>
  </si>
  <si>
    <t>CVR</t>
  </si>
  <si>
    <t>44510185551</t>
  </si>
  <si>
    <t>82267315800025</t>
  </si>
  <si>
    <t>543834</t>
  </si>
  <si>
    <t>0472846133</t>
  </si>
  <si>
    <t>3 Cours ALBERT THOMAS</t>
  </si>
  <si>
    <t>CVO-EUROPE SOCIETE NOUVELLE</t>
  </si>
  <si>
    <t>84691455369</t>
  </si>
  <si>
    <t>82060701800018</t>
  </si>
  <si>
    <t>493879</t>
  </si>
  <si>
    <t>04 67 22 23 67</t>
  </si>
  <si>
    <t>43 Avenue du Pont Juvenal</t>
  </si>
  <si>
    <t>CVH MONTPELLIER</t>
  </si>
  <si>
    <t>CVH</t>
  </si>
  <si>
    <t>91340586334</t>
  </si>
  <si>
    <t>48346358400027</t>
  </si>
  <si>
    <t>483230</t>
  </si>
  <si>
    <t>ETATS UNIS - TYSONS CORNER</t>
  </si>
  <si>
    <t>7TH FLOOR</t>
  </si>
  <si>
    <t>1765 GREENSBORO STATION PLACE</t>
  </si>
  <si>
    <t>21/03/2014</t>
  </si>
  <si>
    <t>CVENT INC</t>
  </si>
  <si>
    <t>CVENT</t>
  </si>
  <si>
    <t>605372</t>
  </si>
  <si>
    <t>07 68 11 72 61</t>
  </si>
  <si>
    <t>254 Chemin des fournels</t>
  </si>
  <si>
    <t>CV SECURITE</t>
  </si>
  <si>
    <t>91340802634</t>
  </si>
  <si>
    <t>53493663800053</t>
  </si>
  <si>
    <t>676664</t>
  </si>
  <si>
    <t>03 79 27 00 22</t>
  </si>
  <si>
    <t>1c Rue des Plaines de l'Yonne</t>
  </si>
  <si>
    <t>CV AVENIR AUXERRE</t>
  </si>
  <si>
    <t>CV AVENIR</t>
  </si>
  <si>
    <t>27890133889</t>
  </si>
  <si>
    <t>81927882100049</t>
  </si>
  <si>
    <t>518761</t>
  </si>
  <si>
    <t>66510 ST HIPPOLYTE</t>
  </si>
  <si>
    <t>6 Avenue Du General Derroja</t>
  </si>
  <si>
    <t>CV</t>
  </si>
  <si>
    <t>91660184966</t>
  </si>
  <si>
    <t>80816768800023</t>
  </si>
  <si>
    <t>526198</t>
  </si>
  <si>
    <t>0247661907</t>
  </si>
  <si>
    <t>CURSUS COMPETENCES</t>
  </si>
  <si>
    <t>24370300237</t>
  </si>
  <si>
    <t>53956017700039</t>
  </si>
  <si>
    <t>427640</t>
  </si>
  <si>
    <t>06 20 98 48 02</t>
  </si>
  <si>
    <t>12 Avenue Victoria</t>
  </si>
  <si>
    <t>CURRALADAS JOSE DOS ET PETITE ENFANCE</t>
  </si>
  <si>
    <t>11940837394</t>
  </si>
  <si>
    <t>39857803900024</t>
  </si>
  <si>
    <t>621377</t>
  </si>
  <si>
    <t>06 62 22 22 93</t>
  </si>
  <si>
    <t>86 Rue DE MONTE CRISTO</t>
  </si>
  <si>
    <t>CULTURES PERMANENTES</t>
  </si>
  <si>
    <t>93131687813</t>
  </si>
  <si>
    <t>82281628600014</t>
  </si>
  <si>
    <t>530876</t>
  </si>
  <si>
    <t>02 43 75 35 88</t>
  </si>
  <si>
    <t>Pole Associatif Coluche - BOITE AU LETTRE N° 8</t>
  </si>
  <si>
    <t>31 Allée CLAUDE DEBUSSY</t>
  </si>
  <si>
    <t>CDC LE MANS</t>
  </si>
  <si>
    <t>CULTURES DU COEUR MAINE</t>
  </si>
  <si>
    <t>52720160972</t>
  </si>
  <si>
    <t>44962961700027</t>
  </si>
  <si>
    <t>661107</t>
  </si>
  <si>
    <t>32 69 46 00 23</t>
  </si>
  <si>
    <t>14 Rue Madame</t>
  </si>
  <si>
    <t>CULTURE WAPI</t>
  </si>
  <si>
    <t>CULTURE POINT WAPI</t>
  </si>
  <si>
    <t>262900</t>
  </si>
  <si>
    <t>0385755581</t>
  </si>
  <si>
    <t>293 Rue DES ECOLES</t>
  </si>
  <si>
    <t>CLSFB</t>
  </si>
  <si>
    <t>CULTURE LANGUE SIGNES FERDINAND BERTHIER</t>
  </si>
  <si>
    <t>26710223971</t>
  </si>
  <si>
    <t>40875553600039</t>
  </si>
  <si>
    <t>477783</t>
  </si>
  <si>
    <t>0298956890</t>
  </si>
  <si>
    <t>11 Rue Theodore Le Hars</t>
  </si>
  <si>
    <t>MUSIQUES ET DANSES EN FINISTERE</t>
  </si>
  <si>
    <t>CULTURE LAB 29 - MUSIQUES ET DANSES EN FINISTERE</t>
  </si>
  <si>
    <t>53290539929</t>
  </si>
  <si>
    <t>53272805200038</t>
  </si>
  <si>
    <t>non inscrit au RCS INFOGREFFE 29/04/2020</t>
  </si>
  <si>
    <t>535576</t>
  </si>
  <si>
    <t>04 67 42 26 98</t>
  </si>
  <si>
    <t>24 ter Rue Jules Guesde</t>
  </si>
  <si>
    <t>CSS 34</t>
  </si>
  <si>
    <t>CULTURE ET SPORT SOLIDAIRES 34</t>
  </si>
  <si>
    <t>91340743834</t>
  </si>
  <si>
    <t>50212589100064</t>
  </si>
  <si>
    <t>472920</t>
  </si>
  <si>
    <t>06 72 26 24 95</t>
  </si>
  <si>
    <t>CULTURE ET LIBERTE OCCITANIE</t>
  </si>
  <si>
    <t>73310257031</t>
  </si>
  <si>
    <t>33330561300064</t>
  </si>
  <si>
    <t>637671</t>
  </si>
  <si>
    <t>03 27 32 21 21</t>
  </si>
  <si>
    <t>1 Place paul verlaine</t>
  </si>
  <si>
    <t>CULTURE ET FORMATION BOULOGNE BILLANCOURT</t>
  </si>
  <si>
    <t>CULTURE ET FORMATION - DISTANCIA ANIMADIS</t>
  </si>
  <si>
    <t>11922448692</t>
  </si>
  <si>
    <t>31849010900168</t>
  </si>
  <si>
    <t>497903</t>
  </si>
  <si>
    <t>04 26 72 91 00</t>
  </si>
  <si>
    <t>23 Rue Lortet</t>
  </si>
  <si>
    <t>CULTURE ET FORMATION LYON</t>
  </si>
  <si>
    <t>CULTURE ET FORMATION</t>
  </si>
  <si>
    <t>31849010900184</t>
  </si>
  <si>
    <t>402801</t>
  </si>
  <si>
    <t>95/97 Boulevard SALY</t>
  </si>
  <si>
    <t>CULTURE ET FORMATION  VALENCIENNES</t>
  </si>
  <si>
    <t>31849010900127</t>
  </si>
  <si>
    <t>542520</t>
  </si>
  <si>
    <t>04 72 37 48 97</t>
  </si>
  <si>
    <t>11 Rue D'ALSACE LORRAINE</t>
  </si>
  <si>
    <t>CEFI</t>
  </si>
  <si>
    <t>CULTURE EDUCATION FORMATION INDIVIDUALISEE</t>
  </si>
  <si>
    <t>82690203369</t>
  </si>
  <si>
    <t>34185728200055</t>
  </si>
  <si>
    <t>NE FIGURE PAS SUR LA DIRECCTE + SIREN CORRESPOND A UNE AUTRE ENTITE</t>
  </si>
  <si>
    <t>352020</t>
  </si>
  <si>
    <t>01 46 73 92 20</t>
  </si>
  <si>
    <t>58 Rue Didot</t>
  </si>
  <si>
    <t>CULTURE DU COEUR PARIS 14EME</t>
  </si>
  <si>
    <t>CULTURE DU COEUR ILE DE FRANCE</t>
  </si>
  <si>
    <t>11753915875</t>
  </si>
  <si>
    <t>42164402200046</t>
  </si>
  <si>
    <t>636332</t>
  </si>
  <si>
    <t>04 72 98 05 20</t>
  </si>
  <si>
    <t>5 Quai Jaÿr</t>
  </si>
  <si>
    <t>CULLEN LANGUAGE SERVICES</t>
  </si>
  <si>
    <t>82690609369</t>
  </si>
  <si>
    <t>48353197600023</t>
  </si>
  <si>
    <t>596115</t>
  </si>
  <si>
    <t>06 89 50 62 89</t>
  </si>
  <si>
    <t>56190 MUZILLAC</t>
  </si>
  <si>
    <t>8 Place SAINT GOUSTAN</t>
  </si>
  <si>
    <t>CUISSON PHILIPPE</t>
  </si>
  <si>
    <t>CUISSON PHILIPPE - GENEOSIS FORMATION</t>
  </si>
  <si>
    <t>53560859456</t>
  </si>
  <si>
    <t>52194037900014</t>
  </si>
  <si>
    <t>600489</t>
  </si>
  <si>
    <t>03 80 92 46 18</t>
  </si>
  <si>
    <t>4 Rue DES REMPARTS</t>
  </si>
  <si>
    <t>CUIRDAVANT</t>
  </si>
  <si>
    <t>CUIRDAVANT SARL</t>
  </si>
  <si>
    <t>27210360721</t>
  </si>
  <si>
    <t>82051474300013</t>
  </si>
  <si>
    <t>492644</t>
  </si>
  <si>
    <t>03 70 04 66 83</t>
  </si>
  <si>
    <t>4 Rue colonnel Rossel</t>
  </si>
  <si>
    <t>CUENOT PASCAL RESSOURCES ET DEVELOPPEMENT</t>
  </si>
  <si>
    <t>43900053990</t>
  </si>
  <si>
    <t>79182077200014</t>
  </si>
  <si>
    <t>473212</t>
  </si>
  <si>
    <t>ROYAUME-UNI - DORTMOUTH</t>
  </si>
  <si>
    <t>TQ6 9RW</t>
  </si>
  <si>
    <t>9 JAWBONE HILL</t>
  </si>
  <si>
    <t>12/12/2013</t>
  </si>
  <si>
    <t>CUED SPEECH</t>
  </si>
  <si>
    <t>CUED SPEECH ASSOCIATION UK</t>
  </si>
  <si>
    <t>530750</t>
  </si>
  <si>
    <t>01 56 92 04 13</t>
  </si>
  <si>
    <t>10 Rue de Charonne</t>
  </si>
  <si>
    <t>CUBIK PARTNERS</t>
  </si>
  <si>
    <t>11755349175</t>
  </si>
  <si>
    <t>79022207900044</t>
  </si>
  <si>
    <t>675131</t>
  </si>
  <si>
    <t>06 77 08 35 66</t>
  </si>
  <si>
    <t>34410 SAUVIAN</t>
  </si>
  <si>
    <t>PAE LES PORTES DE SAUVIAN</t>
  </si>
  <si>
    <t>2 Rue MORENO</t>
  </si>
  <si>
    <t>CUARTERO BOCQUET ISABELLE</t>
  </si>
  <si>
    <t>76341250634</t>
  </si>
  <si>
    <t>50469670900022</t>
  </si>
  <si>
    <t>663219</t>
  </si>
  <si>
    <t>01 53 91 44 00</t>
  </si>
  <si>
    <t>44 Rue D Alesia</t>
  </si>
  <si>
    <t>CTCPA PARIS</t>
  </si>
  <si>
    <t>CTRE TECH CONSERVATION PRODUIT AGRICOLE - CTCPA</t>
  </si>
  <si>
    <t>11752767175</t>
  </si>
  <si>
    <t>77569174400038</t>
  </si>
  <si>
    <t>472591</t>
  </si>
  <si>
    <t>05 62 60 63 63</t>
  </si>
  <si>
    <t>ZAC DU MOULIOT</t>
  </si>
  <si>
    <t>2 Allée DOMINIQUE SERRES</t>
  </si>
  <si>
    <t>CTCPA AUCH</t>
  </si>
  <si>
    <t>77569174400137</t>
  </si>
  <si>
    <t>476213</t>
  </si>
  <si>
    <t>03465</t>
  </si>
  <si>
    <t>03 81 41 88 88</t>
  </si>
  <si>
    <t>14 Rue DES CERISIERS</t>
  </si>
  <si>
    <t>CHSLD AVANNE</t>
  </si>
  <si>
    <t>CTRE SOINS ET HEBERGEMENT LONGUE DUREE JACQUES WEINMAN AVANNE</t>
  </si>
  <si>
    <t>26250673600012</t>
  </si>
  <si>
    <t>680175</t>
  </si>
  <si>
    <t>01 64 68 82 82</t>
  </si>
  <si>
    <t>84 Avenue Jean Jaures</t>
  </si>
  <si>
    <t>CSTB CHAMPS SUR MARNE</t>
  </si>
  <si>
    <t>CTRE SCIENTIFIQUE TECHNIQUE DU BATIMENT - SIEGE</t>
  </si>
  <si>
    <t>11750258675</t>
  </si>
  <si>
    <t>77568822900027</t>
  </si>
  <si>
    <t>478283</t>
  </si>
  <si>
    <t>0470460448</t>
  </si>
  <si>
    <t>BP 30401</t>
  </si>
  <si>
    <t>20 Rue Vert Galant</t>
  </si>
  <si>
    <t>CTRE RGL FORMATION PROF DE LA CRF AUVERGNE MOULINS</t>
  </si>
  <si>
    <t>CTRE RGL FORMATION PROFESSIONNELLE DE LA CROIX ROUGE FRANCAISE AUVERGNE</t>
  </si>
  <si>
    <t>301425</t>
  </si>
  <si>
    <t>02 28 23 69 23</t>
  </si>
  <si>
    <t>CS 21925</t>
  </si>
  <si>
    <t>4 Place Gabriel Trarieux</t>
  </si>
  <si>
    <t>CREPS DES PAYS DE LOIRE</t>
  </si>
  <si>
    <t>CTRE RESSOURCES D'EXPERTISE ET DE PERFORMANCES SPORTIVES PAYS DE LA LOIRE</t>
  </si>
  <si>
    <t>52440418644</t>
  </si>
  <si>
    <t>19442312500021</t>
  </si>
  <si>
    <t>684764</t>
  </si>
  <si>
    <t>04 76 22 05 97</t>
  </si>
  <si>
    <t>22 Rue PROSPER MERIMEE</t>
  </si>
  <si>
    <t>CREEFI GRENOBLE</t>
  </si>
  <si>
    <t>CTRE REGIONAL ETUD ENSEIG FORMAT &amp; INSER - CREEFI</t>
  </si>
  <si>
    <t>84380660638</t>
  </si>
  <si>
    <t>77559574700087</t>
  </si>
  <si>
    <t>47272</t>
  </si>
  <si>
    <t>02 99 38 04 14</t>
  </si>
  <si>
    <t>IMMEUBLE ANTIPOLIS</t>
  </si>
  <si>
    <t>2 bis Rue DU PATIS TATELIN</t>
  </si>
  <si>
    <t>CREAI RENNES</t>
  </si>
  <si>
    <t>CTRE REGIONAL D'ETUDES ET D'ACTIONS SUR LES INADAPTATIONS ET LES HANDICAPS BRETAGNE</t>
  </si>
  <si>
    <t>53350161335</t>
  </si>
  <si>
    <t>77559098700134</t>
  </si>
  <si>
    <t>646600</t>
  </si>
  <si>
    <t>18 Rue Du Marechal Joffre</t>
  </si>
  <si>
    <t>CTRE REGIONAL FORMATION PROF DES AVOCATS ALIENOR</t>
  </si>
  <si>
    <t>CTRE REGIONAL DE FORMATION PROF DES AVOCATS ALIENOR</t>
  </si>
  <si>
    <t>7233P017133</t>
  </si>
  <si>
    <t>30213684100038</t>
  </si>
  <si>
    <t>149093</t>
  </si>
  <si>
    <t>04 72 77 60 60</t>
  </si>
  <si>
    <t>75 Cours ALBERT THOMAS</t>
  </si>
  <si>
    <t>CREAI RHONE ALPES LYON</t>
  </si>
  <si>
    <t>CTRE REG ENFANCE ADOLESCENCE INADAPTEES</t>
  </si>
  <si>
    <t>82690344069</t>
  </si>
  <si>
    <t>77564747200080</t>
  </si>
  <si>
    <t>10145</t>
  </si>
  <si>
    <t>05197</t>
  </si>
  <si>
    <t>03 80 28 84 40</t>
  </si>
  <si>
    <t>1 A Rue Des Ruchottes</t>
  </si>
  <si>
    <t>CREAI BOURGOGNE</t>
  </si>
  <si>
    <t>CTRE REG D'ETUDES D'ACTIONS D'INFORMATIONS EN FAVEUR PERSONNES SITUATION VULNERABILITE</t>
  </si>
  <si>
    <t>26210001521</t>
  </si>
  <si>
    <t>77821414800190</t>
  </si>
  <si>
    <t>667110</t>
  </si>
  <si>
    <t>03 20 19 18 00</t>
  </si>
  <si>
    <t>105 Rue D'ARTOIS</t>
  </si>
  <si>
    <t>CREFO LILLE</t>
  </si>
  <si>
    <t>CTRE RECHERCHES ETUDES FORMATION ORGANISATION</t>
  </si>
  <si>
    <t>31590014959</t>
  </si>
  <si>
    <t>78371481900589</t>
  </si>
  <si>
    <t>648966</t>
  </si>
  <si>
    <t>03 27 29 49 85</t>
  </si>
  <si>
    <t>43 Rue DE L'ABREUVOIR</t>
  </si>
  <si>
    <t>CREFO VALENCIENNES</t>
  </si>
  <si>
    <t>CTRE RECHERCHES ETUDES FORMATION ORGANIS - CREFO</t>
  </si>
  <si>
    <t>78371481900209</t>
  </si>
  <si>
    <t>623945</t>
  </si>
  <si>
    <t>06 80 55 33 21</t>
  </si>
  <si>
    <t>1 Rue MONTGRAND</t>
  </si>
  <si>
    <t>CREFADA</t>
  </si>
  <si>
    <t>CTRE RECHERCHE ETUDES ET DE FORM A L'ANIMATION AU DEVELOPPEMENT ET A L'AUTONOMIE</t>
  </si>
  <si>
    <t>93131683613</t>
  </si>
  <si>
    <t>83095754400026</t>
  </si>
  <si>
    <t>505080</t>
  </si>
  <si>
    <t>05 56 34 16 59</t>
  </si>
  <si>
    <t>1 Avenue NEIL ARMSTRONG</t>
  </si>
  <si>
    <t>CREDER</t>
  </si>
  <si>
    <t>CTRE RECHERCHE ET ETUDES POUR DEVELOPPEMENT ECONOMIQUE ET SOCIAL REGIONAL - CREDER</t>
  </si>
  <si>
    <t>72330955933</t>
  </si>
  <si>
    <t>80471064800028</t>
  </si>
  <si>
    <t>413458</t>
  </si>
  <si>
    <t>DOMAINE DE CHERIOUX</t>
  </si>
  <si>
    <t>4 Rue DE FONTAINEBLEAU</t>
  </si>
  <si>
    <t>CPPA DU DEPARTEMENT DU VAL DE MARNE VITRY SUR SEINE</t>
  </si>
  <si>
    <t>CTRE PROF PEDAGOGIE APPLIQUEE DEPARTEMENT DU VAL DE MARNE</t>
  </si>
  <si>
    <t>11940707194</t>
  </si>
  <si>
    <t>22940028801695</t>
  </si>
  <si>
    <t>234990</t>
  </si>
  <si>
    <t>01843</t>
  </si>
  <si>
    <t>CS 20004</t>
  </si>
  <si>
    <t>35 Rue DU PLATEAU</t>
  </si>
  <si>
    <t>CNDR SOIN PALLIATIF DE LA FONDATION OEUVRE CROIX ST SIMON</t>
  </si>
  <si>
    <t>CTRE NATIONAL DE RESSOURCES SOIN PALLIATIF DE LA FONDATION OEUVRE DE LA CROIX SAINT SIMON</t>
  </si>
  <si>
    <t>78480968300443</t>
  </si>
  <si>
    <t>666180</t>
  </si>
  <si>
    <t>08108</t>
  </si>
  <si>
    <t>04 42 60 37 31</t>
  </si>
  <si>
    <t>1070 Rue du Lieutenant Parayre</t>
  </si>
  <si>
    <t>CNCMFE NRBC E</t>
  </si>
  <si>
    <t>CTRE NATIONAL CIVIL MILITAIRE FORMATION ENTRAINEMENT RISQUE NUCLEAIRE RADIOLOGIQUE BIOLOGIQUE CHIMIQUE EXPLOSIF</t>
  </si>
  <si>
    <t>646301</t>
  </si>
  <si>
    <t>04 74 46 98 19.</t>
  </si>
  <si>
    <t>44 Rue DES HALLES</t>
  </si>
  <si>
    <t>CNFPPCC</t>
  </si>
  <si>
    <t>CTRE NAT FORM PERMANENTE DES PROFESSIONS DU CHIEN ET CHAT CANIN  FELIN</t>
  </si>
  <si>
    <t>84010189301</t>
  </si>
  <si>
    <t>53316970200024</t>
  </si>
  <si>
    <t>489748</t>
  </si>
  <si>
    <t>0181511515</t>
  </si>
  <si>
    <t>10 Rue Sextius Michel</t>
  </si>
  <si>
    <t>CIECE</t>
  </si>
  <si>
    <t>CTRE INTERNATIONAL D'ETUDES SUR LE COMMERCE EXTERIEUR</t>
  </si>
  <si>
    <t>11755066675</t>
  </si>
  <si>
    <t>49131657600025</t>
  </si>
  <si>
    <t>480460</t>
  </si>
  <si>
    <t>04 70 96 56 65</t>
  </si>
  <si>
    <t>5 Rue MONTARET</t>
  </si>
  <si>
    <t>CIBC ALLIER PUY DE DOME</t>
  </si>
  <si>
    <t>CTRE INTERINSTITUTIONNEL DE BILAN DE COMPETENCES ALLIER ET PUY DE DOME</t>
  </si>
  <si>
    <t>83030311903</t>
  </si>
  <si>
    <t>39910339900057</t>
  </si>
  <si>
    <t>477126</t>
  </si>
  <si>
    <t>04 72 61 80 61</t>
  </si>
  <si>
    <t>11 Rue Guilloud</t>
  </si>
  <si>
    <t>CIBC RHONE 069</t>
  </si>
  <si>
    <t>CTRE INTERINSTITUTIONNEL BILAN DE COMPETENCES RHONE 069</t>
  </si>
  <si>
    <t>82691063469</t>
  </si>
  <si>
    <t>39821902200033</t>
  </si>
  <si>
    <t>477138</t>
  </si>
  <si>
    <t>18 Avenue AUGUSTIN DUPRE</t>
  </si>
  <si>
    <t>CIBC  42 LOIRE ST ETIENNE</t>
  </si>
  <si>
    <t>CTRE INTERINSTITUTIONNEL BILAN DE COMPETENCES LOIRE  42</t>
  </si>
  <si>
    <t>82420209742</t>
  </si>
  <si>
    <t>40185574700044</t>
  </si>
  <si>
    <t>477424</t>
  </si>
  <si>
    <t>0557242500</t>
  </si>
  <si>
    <t>15-17 Avenue THIERS</t>
  </si>
  <si>
    <t>CIBC 33</t>
  </si>
  <si>
    <t>CTRE INTERINSTITUTIONNEL BILAN DE COMPETENCES GIRONDE</t>
  </si>
  <si>
    <t>72330914533</t>
  </si>
  <si>
    <t>37791025200024</t>
  </si>
  <si>
    <t>605475</t>
  </si>
  <si>
    <t>POLE PSYCHIATRIE B</t>
  </si>
  <si>
    <t>58 Rue MONTALEMBERT</t>
  </si>
  <si>
    <t>CIRCEA</t>
  </si>
  <si>
    <t>CTRE INTERDISCIPLINAIRE RECHERCHE COORDINATION SOINS ENSEIGNEMENT ADDICTOLOGIE - CIRCEA</t>
  </si>
  <si>
    <t>84630512163</t>
  </si>
  <si>
    <t>85191612200019</t>
  </si>
  <si>
    <t>131520</t>
  </si>
  <si>
    <t>Chez Pierre Frenkiel</t>
  </si>
  <si>
    <t>77 Rue des Plantes</t>
  </si>
  <si>
    <t>CICLOP</t>
  </si>
  <si>
    <t>CTRE INTERCULTUREL COMMUNICAT LANGUES ORIENTATION PEDAG</t>
  </si>
  <si>
    <t>11750516975</t>
  </si>
  <si>
    <t>43494364300016</t>
  </si>
  <si>
    <t>647718</t>
  </si>
  <si>
    <t>05 49 81 80 29</t>
  </si>
  <si>
    <t>2 Place DU RENARD</t>
  </si>
  <si>
    <t>CIVAM DU HAUT BOCAGE</t>
  </si>
  <si>
    <t>CTRE INITIATIVE POUR VALORISER L'AGRICULTURE ET MILIEU RURAL HAUT BOCAGE</t>
  </si>
  <si>
    <t>54790046979</t>
  </si>
  <si>
    <t>40207236700046</t>
  </si>
  <si>
    <t>674187</t>
  </si>
  <si>
    <t>04 74 22 39 64</t>
  </si>
  <si>
    <t>100 Place Louis Bleriot</t>
  </si>
  <si>
    <t>CIDFF 01 BOURG EN BRESSE</t>
  </si>
  <si>
    <t>CTRE INFOR FEMININ FAMILIAL DROITS FEMME - CIFF CIDF CIDFF SIEGE SOCIAL</t>
  </si>
  <si>
    <t>84010240601</t>
  </si>
  <si>
    <t>31538511200026</t>
  </si>
  <si>
    <t>88845</t>
  </si>
  <si>
    <t>02656</t>
  </si>
  <si>
    <t>26 Rue du nouvel hôpital</t>
  </si>
  <si>
    <t>CHI HMV ST DIE DES VOSGES</t>
  </si>
  <si>
    <t>CTRE HOSPITALIER INTERCOMMUNAL HOPITAUX MASSIF DES VOSGES</t>
  </si>
  <si>
    <t>20009682400012</t>
  </si>
  <si>
    <t>678302</t>
  </si>
  <si>
    <t>04 73 51 10 38</t>
  </si>
  <si>
    <t>Route Du Fau</t>
  </si>
  <si>
    <t>CTRE HOSPITALIER DE SECTEUR DE THIERS</t>
  </si>
  <si>
    <t>26630785900071</t>
  </si>
  <si>
    <t>53338</t>
  </si>
  <si>
    <t>02 97 73 26 26</t>
  </si>
  <si>
    <t>7 Rue DU ROI ARTHUR</t>
  </si>
  <si>
    <t>CH PLOERMEL</t>
  </si>
  <si>
    <t>CTRE HOSPITALIER DE PLOERMEL</t>
  </si>
  <si>
    <t>26560002300013</t>
  </si>
  <si>
    <t>436380</t>
  </si>
  <si>
    <t>Rue Daniel Beauperthuy</t>
  </si>
  <si>
    <t>CH BASSE TERRE</t>
  </si>
  <si>
    <t>CTRE HOSPITALIER DE LA BASSE-TERRE</t>
  </si>
  <si>
    <t>26971087700011</t>
  </si>
  <si>
    <t>84130</t>
  </si>
  <si>
    <t>CHS DE BECHEVILLE</t>
  </si>
  <si>
    <t>CHS LES MUREAUX</t>
  </si>
  <si>
    <t>CTRE HOSP SPECIALISE DE BECHEVILLE</t>
  </si>
  <si>
    <t>26780577800029</t>
  </si>
  <si>
    <t>108261</t>
  </si>
  <si>
    <t>76 Rue du docteur Courret</t>
  </si>
  <si>
    <t>CH MARMANDE</t>
  </si>
  <si>
    <t>CTRE HOSP GENERAL MARMANDE</t>
  </si>
  <si>
    <t>101990</t>
  </si>
  <si>
    <t>04 73 33 75 55</t>
  </si>
  <si>
    <t>63530 ENVAL</t>
  </si>
  <si>
    <t>CH ENVAL</t>
  </si>
  <si>
    <t>CTRE HOSP ETIENNE CLEMENTEL</t>
  </si>
  <si>
    <t>26630781800010</t>
  </si>
  <si>
    <t>105624</t>
  </si>
  <si>
    <t>02418</t>
  </si>
  <si>
    <t>0491969668</t>
  </si>
  <si>
    <t>118 Chemin DE MIMET</t>
  </si>
  <si>
    <t>CH EDOUARD TOULOUSE</t>
  </si>
  <si>
    <t>CTRE HOSP EDOUARD TOULOUSE</t>
  </si>
  <si>
    <t>9313P009813</t>
  </si>
  <si>
    <t>26130007300010</t>
  </si>
  <si>
    <t>114935</t>
  </si>
  <si>
    <t>0251532813</t>
  </si>
  <si>
    <t>40 Rue RABELAIS</t>
  </si>
  <si>
    <t>CH FONTENAY LE COMTE - IFAS</t>
  </si>
  <si>
    <t>CTRE HOSP DE FONTENAY LE COMTE - INSTITUT DE FORMATION DES AIDES SOIGNANTES</t>
  </si>
  <si>
    <t>52850117085</t>
  </si>
  <si>
    <t>26850019600152</t>
  </si>
  <si>
    <t>95242</t>
  </si>
  <si>
    <t>0479096021</t>
  </si>
  <si>
    <t>73600 MOUTIERS</t>
  </si>
  <si>
    <t>43 Rue DE L'ECOLE DES MINES</t>
  </si>
  <si>
    <t>CHAM</t>
  </si>
  <si>
    <t>CTRE HOSP ALBERTVILLE - INSTITUT DE FORMATION D'AIDE SOIGNANT</t>
  </si>
  <si>
    <t>8273P032773</t>
  </si>
  <si>
    <t>26731109000109</t>
  </si>
  <si>
    <t>248332</t>
  </si>
  <si>
    <t>05 63 04 20 83</t>
  </si>
  <si>
    <t>Boulevard DU QUERCY</t>
  </si>
  <si>
    <t>CFPPA TARN ET GARONNE MOISSAC</t>
  </si>
  <si>
    <t>CTRE FORMATION PROFESSIONNELLE ET PROMOTION AGRICOLE TARN ET GARONNE</t>
  </si>
  <si>
    <t>19820559300074</t>
  </si>
  <si>
    <t>229260</t>
  </si>
  <si>
    <t>05 63 38 07 46</t>
  </si>
  <si>
    <t>Route DE TOULOUSE  FONLABOUR</t>
  </si>
  <si>
    <t>CFPPA ALBI</t>
  </si>
  <si>
    <t>CTRE FORMATION PROFESSIONNELLE ET PROMOTION AGRICOLE DU TARN</t>
  </si>
  <si>
    <t>19810121400023</t>
  </si>
  <si>
    <t>34319</t>
  </si>
  <si>
    <t>EPLEFPA DE LA SEINE MARITIME - BP 135</t>
  </si>
  <si>
    <t>Route DE CAUDEBEC</t>
  </si>
  <si>
    <t>CFPPA YVETOT</t>
  </si>
  <si>
    <t>CTRE FORMATION PROFESSIONNELLE DE L'EPLEFPA DE LA SEINE MARITIME</t>
  </si>
  <si>
    <t>19761315100020</t>
  </si>
  <si>
    <t>466220</t>
  </si>
  <si>
    <t>01 48 18 70 57</t>
  </si>
  <si>
    <t>12 bis Rue Colmet Lepiney</t>
  </si>
  <si>
    <t>CFPE RH</t>
  </si>
  <si>
    <t>CTRE FORMATION PROF EUR DEVELOPPEMENT RESSOURCES HUMAINES</t>
  </si>
  <si>
    <t>11930876493</t>
  </si>
  <si>
    <t>41189300100015</t>
  </si>
  <si>
    <t>633355</t>
  </si>
  <si>
    <t>1333 Rue Bernard Thelu</t>
  </si>
  <si>
    <t>CTRE FORM HORTICOLE EPLEFPA SEINE MARITIME TERRES DE CAUX</t>
  </si>
  <si>
    <t>CTRE FORMATION PROF ADULTES HORTICOLE DE L' EPLEFPA DE LA SEINE MARITIME</t>
  </si>
  <si>
    <t>19761315100111</t>
  </si>
  <si>
    <t>337389</t>
  </si>
  <si>
    <t>05 57 77 94 02</t>
  </si>
  <si>
    <t>19 Allée DES AMANDIERS</t>
  </si>
  <si>
    <t>CFMB GESTES PRO</t>
  </si>
  <si>
    <t>CTRE FORMATION METIERS DE LA BOUCHE - GESTES PRO</t>
  </si>
  <si>
    <t>72330651033</t>
  </si>
  <si>
    <t>47962317500037</t>
  </si>
  <si>
    <t>648152</t>
  </si>
  <si>
    <t>02 53 88 11 81</t>
  </si>
  <si>
    <t>L'Aubepine</t>
  </si>
  <si>
    <t>CFA EC VENDEE</t>
  </si>
  <si>
    <t>CTRE FORMATION DES APPRENTIS DE L'ENSEIGNEMENT CATHOLIQUE DE VENDEE</t>
  </si>
  <si>
    <t>52850219785</t>
  </si>
  <si>
    <t>44447202100013</t>
  </si>
  <si>
    <t>646520</t>
  </si>
  <si>
    <t>02 41 83 15 00</t>
  </si>
  <si>
    <t>5 Rue DU HAUT PRESSOIR</t>
  </si>
  <si>
    <t>CFA EC DU MAINE ET LOIRE</t>
  </si>
  <si>
    <t>CTRE FORMATION D'APPRENTIS D'ENSEIGNEMENT CATHOLIQUE MAINE ET LOIRE</t>
  </si>
  <si>
    <t>52490367049</t>
  </si>
  <si>
    <t>88387764900011</t>
  </si>
  <si>
    <t>675350</t>
  </si>
  <si>
    <t>05 55 29 57 05</t>
  </si>
  <si>
    <t>3 Rue 9 juin1944</t>
  </si>
  <si>
    <t>CFAI LIMOUSIN TULLE</t>
  </si>
  <si>
    <t>CTRE FORMATION D'APPRENTIS DE L'INSDUSTRIE LIMOUSIN SITE DE TULLE</t>
  </si>
  <si>
    <t>74190074219</t>
  </si>
  <si>
    <t>38356334300060</t>
  </si>
  <si>
    <t>669441</t>
  </si>
  <si>
    <t>03 22 08 87 25</t>
  </si>
  <si>
    <t>30 Avenue DE LA CROIX JOURDAIN</t>
  </si>
  <si>
    <t>CFARM DU CHU AMIENS PICARDIE</t>
  </si>
  <si>
    <t>CTRE FORMATION ASSISTANT REGULATION MEDICALE DU CHU AMIENS PICARDIE</t>
  </si>
  <si>
    <t>2280P001880</t>
  </si>
  <si>
    <t>26800014800463</t>
  </si>
  <si>
    <t>661375</t>
  </si>
  <si>
    <t>05 49 43 95 33</t>
  </si>
  <si>
    <t>86480 ROUILLE</t>
  </si>
  <si>
    <t>Venours</t>
  </si>
  <si>
    <t>Lycée général et technologique</t>
  </si>
  <si>
    <t>CFAA DE EPLEFPA ROUILLE</t>
  </si>
  <si>
    <t>CTRE FORMATION APPRENTIS AGRICOLE  DE EPLEFPA ROUILLE</t>
  </si>
  <si>
    <t>5486P001186</t>
  </si>
  <si>
    <t>19860718600030</t>
  </si>
  <si>
    <t>78128</t>
  </si>
  <si>
    <t>5 Rue ANNE-DE-TICHEVILLE</t>
  </si>
  <si>
    <t>CH BERNAY</t>
  </si>
  <si>
    <t>CTRE FORMATION AIDE SOIGNANTS DU CENTRE HOSPITALIER DE BERNAY</t>
  </si>
  <si>
    <t>26270278000111</t>
  </si>
  <si>
    <t>126779</t>
  </si>
  <si>
    <t>Chemin DU MOULIN DU FORT</t>
  </si>
  <si>
    <t>CFPPA VALABRE GARDANNE</t>
  </si>
  <si>
    <t>CTRE FORM PROF ET PROMOTION AGRICOLE VALABRE GARDANNE</t>
  </si>
  <si>
    <t>9313P006413</t>
  </si>
  <si>
    <t>19131656100023</t>
  </si>
  <si>
    <t>82740</t>
  </si>
  <si>
    <t>03 22 35 30 00</t>
  </si>
  <si>
    <t>80440 COTTENCHY</t>
  </si>
  <si>
    <t>Lieu-dit LE PARACLET</t>
  </si>
  <si>
    <t>CFPPA LE PARACLET</t>
  </si>
  <si>
    <t>CTRE FORM PROF ET PROMOTION AGRICOLE LE PARACLET</t>
  </si>
  <si>
    <t>2280P001380</t>
  </si>
  <si>
    <t>19801272600040</t>
  </si>
  <si>
    <t>96696</t>
  </si>
  <si>
    <t>02 98 20 00 08</t>
  </si>
  <si>
    <t>29460 HANVEC</t>
  </si>
  <si>
    <t>KERLIVER</t>
  </si>
  <si>
    <t>CFPPA KERLIVER</t>
  </si>
  <si>
    <t>CTRE FORM PROF ET PROMOTION AGRICOLE KERLIVER</t>
  </si>
  <si>
    <t>5329P007529</t>
  </si>
  <si>
    <t>19290341700041</t>
  </si>
  <si>
    <t>23980</t>
  </si>
  <si>
    <t>02 54 77 69 37</t>
  </si>
  <si>
    <t>Rue de la vallée du loir</t>
  </si>
  <si>
    <t>CFPPA VENDOME</t>
  </si>
  <si>
    <t>CTRE FORM PROF ET PROMOTION AGRICOLE DU LOIR ET CHER</t>
  </si>
  <si>
    <t>2441P000441</t>
  </si>
  <si>
    <t>19410018600015</t>
  </si>
  <si>
    <t>22718</t>
  </si>
  <si>
    <t>02 33 76 80 50</t>
  </si>
  <si>
    <t>BP 722</t>
  </si>
  <si>
    <t>Route DE REGNEVILLE SUR MER</t>
  </si>
  <si>
    <t>CFPPA COUTANCES</t>
  </si>
  <si>
    <t>CTRE FORM PROF ET PROMOTION AGRICOLE COUTANCES</t>
  </si>
  <si>
    <t>2550P005050</t>
  </si>
  <si>
    <t>19501213300011</t>
  </si>
  <si>
    <t>125805</t>
  </si>
  <si>
    <t>01 60 62 33 33</t>
  </si>
  <si>
    <t>UFA BOUGAINVILLE</t>
  </si>
  <si>
    <t>Route DEPARTEMENTALE 319</t>
  </si>
  <si>
    <t>CFPPA BRIE COMTE ROBERT</t>
  </si>
  <si>
    <t>CTRE FORM PROF ET PROMOTION AGRICOLE BOUGAINVILLE</t>
  </si>
  <si>
    <t>1177P000977</t>
  </si>
  <si>
    <t>19771436300011</t>
  </si>
  <si>
    <t>110073</t>
  </si>
  <si>
    <t>03 80 24 79 95</t>
  </si>
  <si>
    <t>BP 10215</t>
  </si>
  <si>
    <t>4 Avenue DU PARC</t>
  </si>
  <si>
    <t>CFPPA BEAUNE</t>
  </si>
  <si>
    <t>CTRE FORM PROF ET PROMOTION AGRICOLE BEAUNE</t>
  </si>
  <si>
    <t>2621P000821</t>
  </si>
  <si>
    <t>19210036000028</t>
  </si>
  <si>
    <t>196526</t>
  </si>
  <si>
    <t>51190 AVIZE</t>
  </si>
  <si>
    <t>61 Avenue DE MAZAGRAN</t>
  </si>
  <si>
    <t>CFPPA AVIZE</t>
  </si>
  <si>
    <t>CTRE FORM PROF ET PROMOTION AGRICOLE AVIZE</t>
  </si>
  <si>
    <t>2151P000251</t>
  </si>
  <si>
    <t>19511219800047</t>
  </si>
  <si>
    <t>123225</t>
  </si>
  <si>
    <t>03 89 78 73 00</t>
  </si>
  <si>
    <t>8 Rue AUX REMPARTS</t>
  </si>
  <si>
    <t>CFPPA EPLEFPA ROUFFACH</t>
  </si>
  <si>
    <t>CTRE FORM PROF ET PROMOTION AGRICOLE</t>
  </si>
  <si>
    <t>4268P001168</t>
  </si>
  <si>
    <t>19680003100037</t>
  </si>
  <si>
    <t>586717</t>
  </si>
  <si>
    <t>0681356729</t>
  </si>
  <si>
    <t>13 Rue SAINT LADRE</t>
  </si>
  <si>
    <t>CDF 57 FNMNS</t>
  </si>
  <si>
    <t>CTRE FORM FEDERATION NATIONALE METIERS DE LA NATATION ET DU SPORT MOSELLE</t>
  </si>
  <si>
    <t>44570371057</t>
  </si>
  <si>
    <t>79495961900014</t>
  </si>
  <si>
    <t>31460</t>
  </si>
  <si>
    <t>AFPPREC</t>
  </si>
  <si>
    <t>7 Rue François Hauchecorne</t>
  </si>
  <si>
    <t>CFPPRC</t>
  </si>
  <si>
    <t>CTRE FORM APPRENTIS PREPARATEURS EN PHARMACIE REGION CENTRE</t>
  </si>
  <si>
    <t>24450073545</t>
  </si>
  <si>
    <t>77551105800023</t>
  </si>
  <si>
    <t>582414</t>
  </si>
  <si>
    <t>25 Avenue Francois Mitterrand Cite</t>
  </si>
  <si>
    <t>CEREMA</t>
  </si>
  <si>
    <t>CTRE ETUDES ET EXPERTISE SUR LES RISQUES ENVIRONNEMENT MOBILITE AMENAGEMENT</t>
  </si>
  <si>
    <t>82691367969</t>
  </si>
  <si>
    <t>13001831000016</t>
  </si>
  <si>
    <t>647664</t>
  </si>
  <si>
    <t>03 87 33 68 20</t>
  </si>
  <si>
    <t>METZ TECHNOPOLE</t>
  </si>
  <si>
    <t>4 Rue MARCONI</t>
  </si>
  <si>
    <t>CESE METZ</t>
  </si>
  <si>
    <t>CTRE ETUDES DES SCIENCES DE L'ENTREPRISE</t>
  </si>
  <si>
    <t>41570214157</t>
  </si>
  <si>
    <t>44223513100012</t>
  </si>
  <si>
    <t>551600</t>
  </si>
  <si>
    <t>05 56 44 30 30</t>
  </si>
  <si>
    <t>99 Rue Goya</t>
  </si>
  <si>
    <t>CIDFF 33 BORDEAUX</t>
  </si>
  <si>
    <t>CTRE D'INFORMATION SUR LES DROITS DE LA FEMME ET DES FAMILLES GIRONDE</t>
  </si>
  <si>
    <t>72330275933</t>
  </si>
  <si>
    <t>33348540700030</t>
  </si>
  <si>
    <t>388580</t>
  </si>
  <si>
    <t>03 82 23 29 88</t>
  </si>
  <si>
    <t>54400 LONGWY</t>
  </si>
  <si>
    <t>14 Rue STANISLAS</t>
  </si>
  <si>
    <t>CEDIFF 54</t>
  </si>
  <si>
    <t>CTRE D'INFORMATION DROITS DES FEMMES ET DES FAMILLES MEURTHE ET MOSELLE NORD LONGWY</t>
  </si>
  <si>
    <t>41540094854</t>
  </si>
  <si>
    <t>34896691200027</t>
  </si>
  <si>
    <t>675349</t>
  </si>
  <si>
    <t>01 30 32 72 29</t>
  </si>
  <si>
    <t>IMMEUBLE ORDINAL</t>
  </si>
  <si>
    <t>Rue DES CHAUFFOURS</t>
  </si>
  <si>
    <t>CIDFF 95 CERGY</t>
  </si>
  <si>
    <t>CTRE D'INFORMATION DEPARTEMENTAL SUR DROITS FEMMES ET FAMILLES DU VAL D'OISE</t>
  </si>
  <si>
    <t>11950793295</t>
  </si>
  <si>
    <t>33102507200058</t>
  </si>
  <si>
    <t>664200</t>
  </si>
  <si>
    <t>09 78 08 47 48</t>
  </si>
  <si>
    <t>18 Place Tolozan</t>
  </si>
  <si>
    <t>CIDFF RHONE ARC ALPIN</t>
  </si>
  <si>
    <t>CTRE D'INFO DROITS DES FEMMES ET FAMILLES RHONE ARC ALPIN INTERDEPARTEMENTAL</t>
  </si>
  <si>
    <t>82690196769</t>
  </si>
  <si>
    <t>30593351700032</t>
  </si>
  <si>
    <t>679653</t>
  </si>
  <si>
    <t>03 21 13 06 80</t>
  </si>
  <si>
    <t>11/19 Rue DE BOURGOGNE</t>
  </si>
  <si>
    <t>CD2E</t>
  </si>
  <si>
    <t>CTRE DEPLOIEMENT DE L'ECOTRANSITION DANS ENTREPRISES ET TERRITOIRES - CD2E</t>
  </si>
  <si>
    <t>32620317162</t>
  </si>
  <si>
    <t>88756977000019</t>
  </si>
  <si>
    <t>683577</t>
  </si>
  <si>
    <t>03 54 04 60 25</t>
  </si>
  <si>
    <t>1 Chemin De L Oree Du Bois</t>
  </si>
  <si>
    <t>CDGFPT</t>
  </si>
  <si>
    <t>CTRE DEPARTEMENTAL GESTION DE LA FONCTION PUBLIQUE TERRITORIALE</t>
  </si>
  <si>
    <t>44880159088</t>
  </si>
  <si>
    <t>28880003000034</t>
  </si>
  <si>
    <t>647500</t>
  </si>
  <si>
    <t>05 55 25 27 64</t>
  </si>
  <si>
    <t>19130 VOUTEZAC</t>
  </si>
  <si>
    <t>23 Rue MURAT</t>
  </si>
  <si>
    <t>CDFAA DE L'EPLEFPA BRIVE VOUTEZAC</t>
  </si>
  <si>
    <t>CTRE DEPARTEMENTAL FORMATION DES APPRENTIS DE L'EPLEFPA BRIVE VOUTEZAC</t>
  </si>
  <si>
    <t>75190100519</t>
  </si>
  <si>
    <t>19190244400022</t>
  </si>
  <si>
    <t>669404</t>
  </si>
  <si>
    <t>01 30 74 21 01</t>
  </si>
  <si>
    <t>3 Rue gustave eiffel</t>
  </si>
  <si>
    <t>CIDFF 78 POISSY</t>
  </si>
  <si>
    <t>CTRE DEPARTEMENTAL D'INFORMATION DROITS FEMMES ET FAMILLES 78</t>
  </si>
  <si>
    <t>11788218078</t>
  </si>
  <si>
    <t>33040620800059</t>
  </si>
  <si>
    <t>510580</t>
  </si>
  <si>
    <t>05 56 16 11 60</t>
  </si>
  <si>
    <t>21 Avenue De l'Hippodrome</t>
  </si>
  <si>
    <t>CDEF EYSINES</t>
  </si>
  <si>
    <t>CTRE DEPARTEMENTAL DE L'ENFANCE ET DE LA FAMILLE DU DEPT GIRONDE</t>
  </si>
  <si>
    <t>75331284233</t>
  </si>
  <si>
    <t>22330001300149</t>
  </si>
  <si>
    <t>678867</t>
  </si>
  <si>
    <t>04 77 92 23 92</t>
  </si>
  <si>
    <t>73 Rue Franklin</t>
  </si>
  <si>
    <t>CDAT ST ETIENNE</t>
  </si>
  <si>
    <t>CTRE DEPARTEMENTAL AIDE PAR LE TRAVAIL</t>
  </si>
  <si>
    <t>26420084100080</t>
  </si>
  <si>
    <t>170434</t>
  </si>
  <si>
    <t>0491448610</t>
  </si>
  <si>
    <t>VALBARELLE HECKEL BAT M4</t>
  </si>
  <si>
    <t>33 Avenue ELLEON</t>
  </si>
  <si>
    <t>CFMS MARSEILLE</t>
  </si>
  <si>
    <t>CTRE DEP BOUCHES RHONE SPORTIFS MONITEURS SAUVETAGE SECOURISME</t>
  </si>
  <si>
    <t>93130445513</t>
  </si>
  <si>
    <t>41486914900016</t>
  </si>
  <si>
    <t>658534</t>
  </si>
  <si>
    <t>05 49 88 07 61</t>
  </si>
  <si>
    <t>CEMEA NA POITIERS</t>
  </si>
  <si>
    <t>CTRE D'ENTRAINEMENT AUX METHODES D'EDUCATION ACTIVE NOUVELLE AQUITAINE</t>
  </si>
  <si>
    <t>307130</t>
  </si>
  <si>
    <t>05 56 69 17 92</t>
  </si>
  <si>
    <t>9-11 Rue PERMENTADE</t>
  </si>
  <si>
    <t>CEMEA NA BORDEAUX</t>
  </si>
  <si>
    <t>195790</t>
  </si>
  <si>
    <t>0546997110</t>
  </si>
  <si>
    <t>BP 80282</t>
  </si>
  <si>
    <t>2 Rue de l'école de dressage</t>
  </si>
  <si>
    <t>CRIR</t>
  </si>
  <si>
    <t>CTRE DE RESSOURCES INFORMATIQUES DE ROCHEFORT</t>
  </si>
  <si>
    <t>54170022717</t>
  </si>
  <si>
    <t>34238331200010</t>
  </si>
  <si>
    <t>666944</t>
  </si>
  <si>
    <t>05 96 56 54 46</t>
  </si>
  <si>
    <t>Centre Commercial De Dillon - Immeuble Fag</t>
  </si>
  <si>
    <t>CREPSS FORT DE FRANCE</t>
  </si>
  <si>
    <t>CTRE DE RESSOURCES EDUCATION ET DE PROMOTION DE LA SANTE SEXUELLE</t>
  </si>
  <si>
    <t>97970200297</t>
  </si>
  <si>
    <t>49397098200028</t>
  </si>
  <si>
    <t>299868</t>
  </si>
  <si>
    <t>02 48 48 01 44</t>
  </si>
  <si>
    <t>48 Avenue DU MARÉCHAL JUIN</t>
  </si>
  <si>
    <t>CREPS DU CENTRE VAL DE LOIRE BOURGES</t>
  </si>
  <si>
    <t>CTRE DE RESSOURCES D'EXPERTISE ET DE PERFORMANCE SPORTIVE DU CENTRE VAL DE LOIRE</t>
  </si>
  <si>
    <t>2418P001918</t>
  </si>
  <si>
    <t>19180825200024</t>
  </si>
  <si>
    <t>448734</t>
  </si>
  <si>
    <t>06 14 22 01 28</t>
  </si>
  <si>
    <t>46 Rue CUIRE</t>
  </si>
  <si>
    <t>CREFAD LYON</t>
  </si>
  <si>
    <t>CTRE DE RECHERCHE D'ETUDE DE FORMATION A L'ANIMATION ET AU DEVELOPPEMENT</t>
  </si>
  <si>
    <t>82691019369</t>
  </si>
  <si>
    <t>44122199100058</t>
  </si>
  <si>
    <t>111053</t>
  </si>
  <si>
    <t>02 51 34 13 55</t>
  </si>
  <si>
    <t>85170 BELLEVIGNY</t>
  </si>
  <si>
    <t>LD LA POIRIERE</t>
  </si>
  <si>
    <t>CFRM MARIONNEAU BELLEVILLE SUR VIE</t>
  </si>
  <si>
    <t>CTRE DE FORMATION ROUTIERE MARIONNEAU</t>
  </si>
  <si>
    <t>52750001685</t>
  </si>
  <si>
    <t>31584483700056</t>
  </si>
  <si>
    <t>187306</t>
  </si>
  <si>
    <t>0468119119</t>
  </si>
  <si>
    <t>Lycée Agricole Charlemagne</t>
  </si>
  <si>
    <t>Route de St Hilaire</t>
  </si>
  <si>
    <t>CFPPA PAYS AUDE EPLEFPA</t>
  </si>
  <si>
    <t>CTRE DE FORMATION PROFESSIONNELLE ET DE PROMOTION AGRICOLE</t>
  </si>
  <si>
    <t>9111P089111</t>
  </si>
  <si>
    <t>20000746600051</t>
  </si>
  <si>
    <t>493326</t>
  </si>
  <si>
    <t>01 44 49 27 27</t>
  </si>
  <si>
    <t>5 Rue DUROC</t>
  </si>
  <si>
    <t>CFRP AVH</t>
  </si>
  <si>
    <t>CTRE DE FORMATION DE REEDUCATION PROFESSIONNELLE DE L'ASS VALENTIN HAUY SCE AVEUGLE MALVOYANCE</t>
  </si>
  <si>
    <t>11755247275</t>
  </si>
  <si>
    <t>77566654800612</t>
  </si>
  <si>
    <t>337936</t>
  </si>
  <si>
    <t>02 48 23 77 34</t>
  </si>
  <si>
    <t>145 Avenue FRANCOIS MITTERRAND</t>
  </si>
  <si>
    <t>IFAS DU CH JACQUES COEUR BOURGES</t>
  </si>
  <si>
    <t>CTRE DE FORMATION AIDE SOIGNANT - CH JACQUES COEUR BOURGES</t>
  </si>
  <si>
    <t>24180113018</t>
  </si>
  <si>
    <t>26180007200173</t>
  </si>
  <si>
    <t>126238</t>
  </si>
  <si>
    <t>03 20 06 77 50</t>
  </si>
  <si>
    <t>199 - 201 Rue COLBERT</t>
  </si>
  <si>
    <t>ADNSEA</t>
  </si>
  <si>
    <t>CTRE DE FORMATION ADNSEA ASS DEP NORD SAUVEG ENF ADOL</t>
  </si>
  <si>
    <t>31590062059</t>
  </si>
  <si>
    <t>77562467900426</t>
  </si>
  <si>
    <t>202654</t>
  </si>
  <si>
    <t>03 83 18 34 00</t>
  </si>
  <si>
    <t>Domaine de Pixérécourt</t>
  </si>
  <si>
    <t>CFPPA EPLEFPA 54 MALZEVILLE</t>
  </si>
  <si>
    <t>CTRE DE FORM PROF ET DE PROMOTION AGRICOLES DE EPLEFPA PIXERECOURT</t>
  </si>
  <si>
    <t>4154P001454</t>
  </si>
  <si>
    <t>19541207700024</t>
  </si>
  <si>
    <t>479767</t>
  </si>
  <si>
    <t>01 64 05 87 98</t>
  </si>
  <si>
    <t>1 Rue DU DOCTEUR LE SAVOUREUX</t>
  </si>
  <si>
    <t>03/03/2014</t>
  </si>
  <si>
    <t>CREPS D'ILE DE FRANCE</t>
  </si>
  <si>
    <t>CTRE D' EDUCATION POPULAIRE ET DE SPORTS D'ILE DE FRANCE</t>
  </si>
  <si>
    <t>1192P000992</t>
  </si>
  <si>
    <t>19921619300011</t>
  </si>
  <si>
    <t>677917</t>
  </si>
  <si>
    <t>03 87 39 46 00</t>
  </si>
  <si>
    <t>5 Rue JEAN ANTOINE CHAPTAL</t>
  </si>
  <si>
    <t>CTRE CONSULAIRE FORMATION DU CCI CAMPUS MOSELLE METZ</t>
  </si>
  <si>
    <t>CTRE CONSULAIRE DE FORMATION DU CCI CAMPUS MOSELLE</t>
  </si>
  <si>
    <t>4157P000957</t>
  </si>
  <si>
    <t>18572202200125</t>
  </si>
  <si>
    <t>651679</t>
  </si>
  <si>
    <t>06 58 40 55 03</t>
  </si>
  <si>
    <t>BATIMENT A - MAS DE SAPORA  CS50023</t>
  </si>
  <si>
    <t>MAISON DES AGRICULTURES</t>
  </si>
  <si>
    <t>CORAL OCCITANIE</t>
  </si>
  <si>
    <t>CTRE COMPETENCES POUR AGRICULTURE DURABLE ET BIOLOGIQUE OCCITANIE</t>
  </si>
  <si>
    <t>76341089334</t>
  </si>
  <si>
    <t>89086413500011</t>
  </si>
  <si>
    <t>441193</t>
  </si>
  <si>
    <t>09 50 95 26 66</t>
  </si>
  <si>
    <t>MAISON DE SOLENN</t>
  </si>
  <si>
    <t>97 Boulevard DE PORT ROYAL</t>
  </si>
  <si>
    <t>CENTRE BABEL</t>
  </si>
  <si>
    <t>CTRE BABEL CTRE RESSOURCES EUROPEEN EN CLINIQUE TRANSCULTURELLE</t>
  </si>
  <si>
    <t>11754648575</t>
  </si>
  <si>
    <t>52437069900018</t>
  </si>
  <si>
    <t>404044</t>
  </si>
  <si>
    <t>06 32 10 27 65</t>
  </si>
  <si>
    <t>237 Avenue DE LAON</t>
  </si>
  <si>
    <t>C.TOURNEUX CONSEILS</t>
  </si>
  <si>
    <t>C.TOURNEUX CONSEILS - OCR STRATEGIE</t>
  </si>
  <si>
    <t>44510206451</t>
  </si>
  <si>
    <t>88426266800012</t>
  </si>
  <si>
    <t>613885</t>
  </si>
  <si>
    <t>31 Rue DE VERDUN</t>
  </si>
  <si>
    <t>C'TOP FORMATION</t>
  </si>
  <si>
    <t>84420315942</t>
  </si>
  <si>
    <t>84103251900024</t>
  </si>
  <si>
    <t>566664</t>
  </si>
  <si>
    <t>0145262625</t>
  </si>
  <si>
    <t>70 Rue ANATOLE FRANCE</t>
  </si>
  <si>
    <t>29/06/2017</t>
  </si>
  <si>
    <t>CTI</t>
  </si>
  <si>
    <t>CTI - CENTRE DE TECHNIQUES INTERNATIONALES</t>
  </si>
  <si>
    <t>11921875092</t>
  </si>
  <si>
    <t>75072159900017</t>
  </si>
  <si>
    <t>560649</t>
  </si>
  <si>
    <t>06 26 99 36 94</t>
  </si>
  <si>
    <t>7 Les Jardins De La Bastide</t>
  </si>
  <si>
    <t>CTC</t>
  </si>
  <si>
    <t>84260254526</t>
  </si>
  <si>
    <t>53149546300030</t>
  </si>
  <si>
    <t>657554</t>
  </si>
  <si>
    <t>03 87 15 47 69</t>
  </si>
  <si>
    <t>29 Rue de Sarre</t>
  </si>
  <si>
    <t>CTB FORMATION</t>
  </si>
  <si>
    <t>44570386057</t>
  </si>
  <si>
    <t>83912729700019</t>
  </si>
  <si>
    <t>381780</t>
  </si>
  <si>
    <t>02 40 54 79 74</t>
  </si>
  <si>
    <t>22 Rue Robert Schuman</t>
  </si>
  <si>
    <t>CT FORMATION REZE</t>
  </si>
  <si>
    <t>CT FORMATION</t>
  </si>
  <si>
    <t>52440522344</t>
  </si>
  <si>
    <t>49422719200080</t>
  </si>
  <si>
    <t>575537</t>
  </si>
  <si>
    <t>06 95 23 14 66</t>
  </si>
  <si>
    <t>ALTA ROCCA BATIMENT C</t>
  </si>
  <si>
    <t>1120 Route DE GEMENOS</t>
  </si>
  <si>
    <t>CT CONSEIL AUBAGNE</t>
  </si>
  <si>
    <t>CT CONSEIL</t>
  </si>
  <si>
    <t>93131471013</t>
  </si>
  <si>
    <t>79187599000032</t>
  </si>
  <si>
    <t>559209</t>
  </si>
  <si>
    <t>04 74 42 26 85</t>
  </si>
  <si>
    <t>01440 VIRIAT</t>
  </si>
  <si>
    <t>900 ROUTE DE MARBOZ</t>
  </si>
  <si>
    <t>82010157901</t>
  </si>
  <si>
    <t>79061213900010</t>
  </si>
  <si>
    <t>666105</t>
  </si>
  <si>
    <t>06 88 73 46 13</t>
  </si>
  <si>
    <t>49125 TIERCE</t>
  </si>
  <si>
    <t>La Buissonnière</t>
  </si>
  <si>
    <t>1585 Route de Daumeray</t>
  </si>
  <si>
    <t>CT COMPETENCES ET PROJETS TIERCE</t>
  </si>
  <si>
    <t>CT COMPETENCES ET PROJETS</t>
  </si>
  <si>
    <t>52720138272</t>
  </si>
  <si>
    <t>52325127000022</t>
  </si>
  <si>
    <t>171578</t>
  </si>
  <si>
    <t>0296580068</t>
  </si>
  <si>
    <t>2 Rue DE LA PRUNELLE</t>
  </si>
  <si>
    <t>CSWIN</t>
  </si>
  <si>
    <t>CSWIN CONSEIL SERVICES WINDOWS</t>
  </si>
  <si>
    <t>53220448622</t>
  </si>
  <si>
    <t>39758338600024</t>
  </si>
  <si>
    <t>674631</t>
  </si>
  <si>
    <t>01 40 96 11 99</t>
  </si>
  <si>
    <t>4 Avenue DU GENERAL LECLERC</t>
  </si>
  <si>
    <t>CSR CONCEPT STORE</t>
  </si>
  <si>
    <t>11922604592</t>
  </si>
  <si>
    <t>91813563300017</t>
  </si>
  <si>
    <t>542600</t>
  </si>
  <si>
    <t>CSPL35 - SARIAN FORMATIONS</t>
  </si>
  <si>
    <t>53560897856</t>
  </si>
  <si>
    <t>80320210000019</t>
  </si>
  <si>
    <t>627197</t>
  </si>
  <si>
    <t>2 Lieu-dit DE LA GARE</t>
  </si>
  <si>
    <t>CSO MEDICAL</t>
  </si>
  <si>
    <t>52440911344</t>
  </si>
  <si>
    <t>88955443200019</t>
  </si>
  <si>
    <t>612753</t>
  </si>
  <si>
    <t>02 32 10 25 01</t>
  </si>
  <si>
    <t>24 Place SAINT MARC</t>
  </si>
  <si>
    <t>CSMPRO</t>
  </si>
  <si>
    <t>28760603776</t>
  </si>
  <si>
    <t>85003894400011</t>
  </si>
  <si>
    <t>482055</t>
  </si>
  <si>
    <t>0388250228</t>
  </si>
  <si>
    <t>67720 HOERDT</t>
  </si>
  <si>
    <t>6A Rue DE L'INDUSTRIE</t>
  </si>
  <si>
    <t>CSI FORMATION</t>
  </si>
  <si>
    <t>42670486367</t>
  </si>
  <si>
    <t>79116317300028</t>
  </si>
  <si>
    <t>617623</t>
  </si>
  <si>
    <t>02 40 03 22 56</t>
  </si>
  <si>
    <t>16 Impasse du Fouy</t>
  </si>
  <si>
    <t>CSELENKO LOLA</t>
  </si>
  <si>
    <t>52440837244</t>
  </si>
  <si>
    <t>84055804300013</t>
  </si>
  <si>
    <t>614830</t>
  </si>
  <si>
    <t>05 57 54 30 80</t>
  </si>
  <si>
    <t>30 Avenue DUBEDOUT</t>
  </si>
  <si>
    <t>CSD &amp; ASSOCIES CENON</t>
  </si>
  <si>
    <t>CSD &amp; ASSOCIES</t>
  </si>
  <si>
    <t>11755563075</t>
  </si>
  <si>
    <t>48800590100043</t>
  </si>
  <si>
    <t>624196</t>
  </si>
  <si>
    <t>03 89 46 52 83</t>
  </si>
  <si>
    <t>3 Place Guillaume Tell</t>
  </si>
  <si>
    <t>CSCHOOL</t>
  </si>
  <si>
    <t>42680258768</t>
  </si>
  <si>
    <t>80930718400030</t>
  </si>
  <si>
    <t>672014</t>
  </si>
  <si>
    <t>366 ter Rue DE VAUGIRARD</t>
  </si>
  <si>
    <t>CS SERVICES PARIS</t>
  </si>
  <si>
    <t>CS SERVICES</t>
  </si>
  <si>
    <t>11756106075</t>
  </si>
  <si>
    <t>88956634500019</t>
  </si>
  <si>
    <t>516594</t>
  </si>
  <si>
    <t>01 39 72 12 22</t>
  </si>
  <si>
    <t>60590 TALMONTIERS</t>
  </si>
  <si>
    <t>3 Rue Bordeaux Psalmon</t>
  </si>
  <si>
    <t>CS FORMATIONS</t>
  </si>
  <si>
    <t>32600370360</t>
  </si>
  <si>
    <t>80149404800029</t>
  </si>
  <si>
    <t>656940</t>
  </si>
  <si>
    <t>06 28 90 17 53</t>
  </si>
  <si>
    <t>2a Rue des maraichers</t>
  </si>
  <si>
    <t>CSCF</t>
  </si>
  <si>
    <t>CS CONSEILS ET FORMATIONS - CSCF</t>
  </si>
  <si>
    <t>44670701167</t>
  </si>
  <si>
    <t>90937165000021</t>
  </si>
  <si>
    <t>656926</t>
  </si>
  <si>
    <t>126 Avenue DU GENERAL LECLERC</t>
  </si>
  <si>
    <t>CR2E</t>
  </si>
  <si>
    <t>CR2E SENSIBILISATION ET FORMATION</t>
  </si>
  <si>
    <t>11930773593</t>
  </si>
  <si>
    <t>82748406400023</t>
  </si>
  <si>
    <t>165803</t>
  </si>
  <si>
    <t>01 53 79 05 05</t>
  </si>
  <si>
    <t>15 Rue CAUMARTIN</t>
  </si>
  <si>
    <t>CR2 CONSEIL</t>
  </si>
  <si>
    <t>11752598575</t>
  </si>
  <si>
    <t>40194292500033</t>
  </si>
  <si>
    <t>666312</t>
  </si>
  <si>
    <t>04 70 06 80 55</t>
  </si>
  <si>
    <t>03190 HAUT BOCAGE</t>
  </si>
  <si>
    <t>Chateau De La Mothe Louroux Hodement</t>
  </si>
  <si>
    <t>CRP LAMOTHE - AMAC</t>
  </si>
  <si>
    <t>CRP LAMOTHE - ASSOCIATION MARIE ANGE CARLOTTI</t>
  </si>
  <si>
    <t>84030368103</t>
  </si>
  <si>
    <t>83508624000016</t>
  </si>
  <si>
    <t>615950</t>
  </si>
  <si>
    <t>2 Rue PASTEUR</t>
  </si>
  <si>
    <t>CROSSET PORTAL BRIGITTE</t>
  </si>
  <si>
    <t>91340845834</t>
  </si>
  <si>
    <t>51917086400010</t>
  </si>
  <si>
    <t>399930</t>
  </si>
  <si>
    <t>04 72 67 99 99</t>
  </si>
  <si>
    <t>23 Rue CREPET</t>
  </si>
  <si>
    <t>CROP AND CO</t>
  </si>
  <si>
    <t>82690841769</t>
  </si>
  <si>
    <t>47851273400052</t>
  </si>
  <si>
    <t>655910</t>
  </si>
  <si>
    <t>41 21 340 00 70</t>
  </si>
  <si>
    <t>9-13 Rue BEAU SEJOUR</t>
  </si>
  <si>
    <t>CRV</t>
  </si>
  <si>
    <t>CROIX ROUGE VAUDOISE</t>
  </si>
  <si>
    <t>614026</t>
  </si>
  <si>
    <t>10 Rue DU COQ</t>
  </si>
  <si>
    <t>CRF IRFSS AL INSTITUT DE LUNEVILLE</t>
  </si>
  <si>
    <t>CROIX ROUGE IRFSS AL INSTITUT DE LUNEVILLE</t>
  </si>
  <si>
    <t>759</t>
  </si>
  <si>
    <t>01 44 43 11 00</t>
  </si>
  <si>
    <t>98 Rue Didot</t>
  </si>
  <si>
    <t>CRF SIEGE</t>
  </si>
  <si>
    <t>CROIX ROUGE FRANCAISE SIEGE</t>
  </si>
  <si>
    <t>614762</t>
  </si>
  <si>
    <t>03 44 67 11 30</t>
  </si>
  <si>
    <t>FORMATION PRE QUALIFIANTE PICARDIE, FPQ</t>
  </si>
  <si>
    <t>5 Rue DES FRANCS MURIERS</t>
  </si>
  <si>
    <t>CRF AMIENS</t>
  </si>
  <si>
    <t>CROIX ROUGE FRANCAISE PICARDIE</t>
  </si>
  <si>
    <t>636629</t>
  </si>
  <si>
    <t>PARC EIFFEL</t>
  </si>
  <si>
    <t>CRFP PACA ET CORSE</t>
  </si>
  <si>
    <t>CROIX ROUGE FRANCAISE PACA CORSE</t>
  </si>
  <si>
    <t>421522</t>
  </si>
  <si>
    <t>0494936600</t>
  </si>
  <si>
    <t>QUARTIER DARBOUSSON</t>
  </si>
  <si>
    <t>201 Chemin de Faveyrolles</t>
  </si>
  <si>
    <t>CRFP 83 OLLIOULES</t>
  </si>
  <si>
    <t>CROIX ROUGE FRANCAISE PACA</t>
  </si>
  <si>
    <t>597697</t>
  </si>
  <si>
    <t>03 83 34 94 01</t>
  </si>
  <si>
    <t>4eme Etage Crfp Grand Est</t>
  </si>
  <si>
    <t>1 Rue de la commanderie</t>
  </si>
  <si>
    <t>CRFP GRAND EST NANCY</t>
  </si>
  <si>
    <t>CROIX ROUGE FRANCAISE LORRAINE</t>
  </si>
  <si>
    <t>492619</t>
  </si>
  <si>
    <t>04 72 11 55 70</t>
  </si>
  <si>
    <t>76 Chemin de ronde</t>
  </si>
  <si>
    <t>CRF IRFSS RHONE ALPES INSTITUT VALENCE</t>
  </si>
  <si>
    <t>CROIX ROUGE FRANCAISE INSTITUT REGIONAL DE FORMATION SANITAIRE ET SOCIALE RHONE ALPES</t>
  </si>
  <si>
    <t>498075</t>
  </si>
  <si>
    <t>03 60 12 82 30</t>
  </si>
  <si>
    <t>Rue de Fécamp</t>
  </si>
  <si>
    <t>CRF IRFSS IFSI LENS</t>
  </si>
  <si>
    <t>CROIX ROUGE FRANCAISE INSTITUT REGIONAL DE FORMATION SANITAIRE ET SOCIALE NORD PDC  INSTITUT DE FORMATION EN SOINS INFIRMIERS</t>
  </si>
  <si>
    <t>507064</t>
  </si>
  <si>
    <t>03 21 96 79 36</t>
  </si>
  <si>
    <t>57 Rue VERTE</t>
  </si>
  <si>
    <t>CRF IRFSS IFSI CALAIS</t>
  </si>
  <si>
    <t>CROIX ROUGE FRANCAISE INSTITUT REGIONAL DE FORMATION SANITAIRE ET SOCIALE NORD PDC</t>
  </si>
  <si>
    <t>618706</t>
  </si>
  <si>
    <t>15/12/2020</t>
  </si>
  <si>
    <t>CRF - IFSI DE CALAIS</t>
  </si>
  <si>
    <t>231691</t>
  </si>
  <si>
    <t>01815</t>
  </si>
  <si>
    <t>0327991111</t>
  </si>
  <si>
    <t>59187 DECHY</t>
  </si>
  <si>
    <t>Route Nationale 43</t>
  </si>
  <si>
    <t>CRF IRFSS NORD PDC DECHY</t>
  </si>
  <si>
    <t>CROIX ROUGE FRANCAISE INSTITUT REGIONAL DE FORMATION SANITAIRE ET SOCIALE NORD PAS DE CALAIS</t>
  </si>
  <si>
    <t>495773</t>
  </si>
  <si>
    <t>03 21 01 26 79</t>
  </si>
  <si>
    <t>1127 Avenue Winston Churchill</t>
  </si>
  <si>
    <t>CRF IRFSS IFSI BETHUNE</t>
  </si>
  <si>
    <t>123900</t>
  </si>
  <si>
    <t>01632</t>
  </si>
  <si>
    <t>05 61 31 56 14</t>
  </si>
  <si>
    <t>71 Chemin des Capelles</t>
  </si>
  <si>
    <t>CRF IRFSS TOULOUSE</t>
  </si>
  <si>
    <t>CROIX ROUGE FRANCAISE INSTITUT REGIONAL DE FORMATION SANITAIRE ET SOCIALE MIDI PYRENEES</t>
  </si>
  <si>
    <t>132410</t>
  </si>
  <si>
    <t>01627</t>
  </si>
  <si>
    <t>0466295025</t>
  </si>
  <si>
    <t>2160 Chemin du Bachas</t>
  </si>
  <si>
    <t>14/06/2018</t>
  </si>
  <si>
    <t>CRF IRFSS LANGUEDOC ROUSSILLON</t>
  </si>
  <si>
    <t>CROIX ROUGE FRANCAISE INSTITUT REGIONAL DE FORMATION SANITAIRE ET SOCIALE LANGUEDOC ROUSSILLON</t>
  </si>
  <si>
    <t>434190</t>
  </si>
  <si>
    <t>01411</t>
  </si>
  <si>
    <t>0141602130</t>
  </si>
  <si>
    <t>C.REG.FORMATION PROF.IDF EST - QUADRIUM EST</t>
  </si>
  <si>
    <t>CRF IRFSS IDF ROMAINVILLE</t>
  </si>
  <si>
    <t>CROIX ROUGE FRANCAISE INSTITUT REGIONAL DE FORMATION SANITAIRE ET SOCIALE ILE DE FRANCE</t>
  </si>
  <si>
    <t>505183</t>
  </si>
  <si>
    <t>02 35 59 40 28</t>
  </si>
  <si>
    <t>BP 99</t>
  </si>
  <si>
    <t>Chemin DE LA BRETEQUE</t>
  </si>
  <si>
    <t>CRF IRFSS HAUTE NORMANDIE BOIS GUILLAUME</t>
  </si>
  <si>
    <t>CROIX ROUGE FRANCAISE INSTITUT REGIONAL DE FORMATION SANITAIRE ET SOCIALE HAUTE NORMANDIE</t>
  </si>
  <si>
    <t>464636</t>
  </si>
  <si>
    <t>04 76 49 01 63</t>
  </si>
  <si>
    <t>66 Avenue Rhin et Danube</t>
  </si>
  <si>
    <t>CRF IRFSS GRENOBLE</t>
  </si>
  <si>
    <t>CROIX ROUGE FRANCAISE INSTITUT REGIONAL DE FORMATION SANITAIRE ET SOCIALE GRENOBLE INSTITUT ST MARTIN</t>
  </si>
  <si>
    <t>469269</t>
  </si>
  <si>
    <t>03 84 75 80 44</t>
  </si>
  <si>
    <t>BP 60273</t>
  </si>
  <si>
    <t>12 Rue Muroudot Saint Ferjeux</t>
  </si>
  <si>
    <t>CRF IRFSS FRANCHE COMTE</t>
  </si>
  <si>
    <t>CROIX ROUGE FRANCAISE INSTITUT REGIONAL DE FORMATION SANITAIRE ET SOCIALE FRANCHE COMTE</t>
  </si>
  <si>
    <t>128090</t>
  </si>
  <si>
    <t>02 47 88 43 43</t>
  </si>
  <si>
    <t>cs 40324</t>
  </si>
  <si>
    <t>6 Avenue Du Professeur Alexandre Minkowski</t>
  </si>
  <si>
    <t>CRF IRFSS FPQ CHAMBRAY LES TOURS</t>
  </si>
  <si>
    <t>CROIX ROUGE FRANCAISE INSTITUT REGIONAL DE FORMATION SANITAIRE ET SOCIALE CENTRE</t>
  </si>
  <si>
    <t>382140</t>
  </si>
  <si>
    <t>460 Rue Jurien de la Gravière</t>
  </si>
  <si>
    <t>CRF IRFSS BRETAGNE BREST</t>
  </si>
  <si>
    <t>CROIX ROUGE FRANCAISE INSTITUT REGIONAL DE FORMATION SANITAIRE ET SOCIALE BRETAGNE</t>
  </si>
  <si>
    <t>485615</t>
  </si>
  <si>
    <t>0380771041</t>
  </si>
  <si>
    <t>Institut de formation</t>
  </si>
  <si>
    <t>2 Rue Du Golf</t>
  </si>
  <si>
    <t>CRF IRFSS BOURGOGNE</t>
  </si>
  <si>
    <t>CROIX ROUGE FRANCAISE INSTITUT REGIONAL DE FORMATION SANITAIRE ET SOCIALE BOURGOGNE</t>
  </si>
  <si>
    <t>518621</t>
  </si>
  <si>
    <t>0231301030</t>
  </si>
  <si>
    <t>15 Rue AMPERE</t>
  </si>
  <si>
    <t>CRF IRFSS-CRFP BASSE-NORMANDIE MONDEVILLE</t>
  </si>
  <si>
    <t>CROIX ROUGE FRANCAISE INSTITUT REGIONAL DE FORMATION SANITAIRE ET SOCIALE BASSE NORMANDIE</t>
  </si>
  <si>
    <t>481210</t>
  </si>
  <si>
    <t>0470482030</t>
  </si>
  <si>
    <t>20 Rue du Vert Galant</t>
  </si>
  <si>
    <t>CRF IRFSS POLE FPQ AUVERGNE MOULINS</t>
  </si>
  <si>
    <t>CROIX ROUGE FRANCAISE INSTITUT REGIONAL DE FORMATION SANITAIRE ET SOCIALE AUVERGNE</t>
  </si>
  <si>
    <t>481208</t>
  </si>
  <si>
    <t>01660</t>
  </si>
  <si>
    <t>04 70 48 20 30</t>
  </si>
  <si>
    <t>CRF IRFSS POLE FI AUVERGNE MOULINS</t>
  </si>
  <si>
    <t>487879</t>
  </si>
  <si>
    <t>CRFP IRFSS AURA ST ETIENNE</t>
  </si>
  <si>
    <t>CROIX ROUGE FRANCAISE INSTITUT REGIONAL DE FORMATION SANITAIRE ET SOCIALE AURA</t>
  </si>
  <si>
    <t>467900</t>
  </si>
  <si>
    <t>01511</t>
  </si>
  <si>
    <t>03 87 75 60 20</t>
  </si>
  <si>
    <t>14 Rue du Général Lapasset</t>
  </si>
  <si>
    <t>CRF IRFSS ALSACE LORRAINE METZ</t>
  </si>
  <si>
    <t>CROIX ROUGE FRANCAISE INSTITUT REGIONAL DE FORMATION SANITAIRE ET SOCIALE ALSACE LORRAINE</t>
  </si>
  <si>
    <t>204638</t>
  </si>
  <si>
    <t>01774</t>
  </si>
  <si>
    <t>02 99 67 38 44</t>
  </si>
  <si>
    <t>10 Rue André et Yvonne Meynier</t>
  </si>
  <si>
    <t>CRF IRFSS CRFP RENNES</t>
  </si>
  <si>
    <t>CROIX ROUGE FRANCAISE INSTITUT REGIONAL DE FORMATION SANITAIRE ET SOCIALE - CRFP RENNES</t>
  </si>
  <si>
    <t>524300</t>
  </si>
  <si>
    <t>CS 53724</t>
  </si>
  <si>
    <t>115 Avenue LACASSAGNE</t>
  </si>
  <si>
    <t>CRF IRFSS FPQ LYON</t>
  </si>
  <si>
    <t>CROIX ROUGE FRANCAISE INSTITUT REGIONAL DE FORMATION SANITAIRE ET SOCIALE</t>
  </si>
  <si>
    <t>634529</t>
  </si>
  <si>
    <t>115 Avenue lacassagne</t>
  </si>
  <si>
    <t>CRF AURA IFSI AMBULANCIER</t>
  </si>
  <si>
    <t>488318</t>
  </si>
  <si>
    <t>01 84 83 10 20</t>
  </si>
  <si>
    <t>98 DIDOT</t>
  </si>
  <si>
    <t>CRF IRFSS IDF IFSI PARIS</t>
  </si>
  <si>
    <t>CROIX ROUGE FRANCAISE INSTITUT REGIONAL DE FORMATION SANITAIRE ET SOCIAL ILE DE FRANCE</t>
  </si>
  <si>
    <t>212726</t>
  </si>
  <si>
    <t>01757</t>
  </si>
  <si>
    <t>05 57 87 64 46</t>
  </si>
  <si>
    <t>22/25 Rue des Terres Neuves</t>
  </si>
  <si>
    <t>CRF IRFSS AQUITAINE</t>
  </si>
  <si>
    <t>CROIX ROUGE FRANCAISE INSTITUT REGIONAL DE FORM SANITAIRE SOCIAL AQUITAINE</t>
  </si>
  <si>
    <t>622746</t>
  </si>
  <si>
    <t>17 Rue Notre Dame</t>
  </si>
  <si>
    <t>IFSI DE LA CRF LE MANS</t>
  </si>
  <si>
    <t>CROIX ROUGE FRANCAISE INSTITUT FORMATION SOINS INFIRMIERS PAYS DE LA LOIRE</t>
  </si>
  <si>
    <t>506278</t>
  </si>
  <si>
    <t>0327889400</t>
  </si>
  <si>
    <t>route Nationale 43</t>
  </si>
  <si>
    <t>Route CAMBRAI</t>
  </si>
  <si>
    <t>CRF IRFSS NORD PDC  IFCS DECHY</t>
  </si>
  <si>
    <t>CROIX ROUGE FRANCAISE INSTITUT FORMATION CADRES DE SANTE NORD PAS DE CALAIS</t>
  </si>
  <si>
    <t>875</t>
  </si>
  <si>
    <t>04858</t>
  </si>
  <si>
    <t>60260 LAMORLAYE</t>
  </si>
  <si>
    <t>Avenue JACQUELINE MALLET</t>
  </si>
  <si>
    <t>CRF IRFSS IFCS PICARDIE LAMORLAYE</t>
  </si>
  <si>
    <t>CROIX ROUGE FRANCAISE INSTITUT FORMATION CADRES DE SANTE BOIS LARRIS</t>
  </si>
  <si>
    <t>545946</t>
  </si>
  <si>
    <t>02 38 53 30 76</t>
  </si>
  <si>
    <t>69 bis Rue des Anguignis</t>
  </si>
  <si>
    <t>CRF IRFSS DEPARTEMENT LOIRET ST JEAN LE BLANC</t>
  </si>
  <si>
    <t>CROIX ROUGE FRANCAISE INSTITUT DE FORMATION SANITAIRE ET SOCIALE CENTRE</t>
  </si>
  <si>
    <t>525110</t>
  </si>
  <si>
    <t>1 Route de Cambrai</t>
  </si>
  <si>
    <t>CRF IRFSS NORD PDC INSTITUT FORMATION HENRY DUNANT DECHY</t>
  </si>
  <si>
    <t>CROIX ROUGE FRANCAISE INSTITUT DE FORMATION HENRY DUNANT NORD PAS DE CALAIS</t>
  </si>
  <si>
    <t>495268</t>
  </si>
  <si>
    <t>01719</t>
  </si>
  <si>
    <t>CS 40324</t>
  </si>
  <si>
    <t>6 Avenue du Professeur A. MINKOWSKI</t>
  </si>
  <si>
    <t>CRF IRFSS CHAMBRAY LES TOURS</t>
  </si>
  <si>
    <t>CROIX ROUGE FRANCAISE INSTITUT DE FORMATION EN SOINS INFIRMIERS REGION CENTRE</t>
  </si>
  <si>
    <t>488872</t>
  </si>
  <si>
    <t>05 61 31 56 18</t>
  </si>
  <si>
    <t>71 Chemin DES CAPELLES</t>
  </si>
  <si>
    <t>CRF IRFSS IFSI TOULOUSE</t>
  </si>
  <si>
    <t>CROIX ROUGE FRANCAISE INSTITUT DE FORMATION EN SOINS INFIRMIERS MIDI PYRENEES</t>
  </si>
  <si>
    <t>518670</t>
  </si>
  <si>
    <t>03 21 21 25 10</t>
  </si>
  <si>
    <t>PARC DES BONNETTES</t>
  </si>
  <si>
    <t>3 Rue DE L'ORIGAN</t>
  </si>
  <si>
    <t>CRF IFSI ARRAS</t>
  </si>
  <si>
    <t>CROIX ROUGE FRANCAISE INSTITUT DE FORMATION EN SOINS INFIRMIERS ARRAS</t>
  </si>
  <si>
    <t>664509</t>
  </si>
  <si>
    <t>05 64 64 20 00</t>
  </si>
  <si>
    <t>48 Avenue DE L'YSER</t>
  </si>
  <si>
    <t>CROIX ROUGE FRANCAISE BIZANOS</t>
  </si>
  <si>
    <t>CROIX ROUGE FRANCAISE INSTITUT DE FORMATION</t>
  </si>
  <si>
    <t>463735</t>
  </si>
  <si>
    <t>02060</t>
  </si>
  <si>
    <t>0810200270</t>
  </si>
  <si>
    <t>107 Boulevard de Stalingrad</t>
  </si>
  <si>
    <t>CRF IRFSS RHONE ALPES</t>
  </si>
  <si>
    <t>CROIX ROUGE FRANCAISE INST REGIONAL FORMATION SANITAIRE SOCIALE RHONE ALPES</t>
  </si>
  <si>
    <t>119180</t>
  </si>
  <si>
    <t>03 84 47 28 87</t>
  </si>
  <si>
    <t>155 Chemin de Chaudon</t>
  </si>
  <si>
    <t>CRFP BOURG FRANCHE COMTE - IRFSS LONS LE SAUNIER</t>
  </si>
  <si>
    <t>CROIX ROUGE FRANCAISE INST REGIONAL FORMATION SANITAIRE ET SOCIALE FRANCHE COMTE</t>
  </si>
  <si>
    <t>553219</t>
  </si>
  <si>
    <t>04 42 16 05 16</t>
  </si>
  <si>
    <t>32 Cours DES ARTES ET METIERS</t>
  </si>
  <si>
    <t>CRF IRFSS PACAC AIX EN PROVENCE</t>
  </si>
  <si>
    <t>CROIX ROUGE FRANCAISE INST REGIONAL FORMATION SANITAIRE ET SOCIAL PACAC</t>
  </si>
  <si>
    <t>399760</t>
  </si>
  <si>
    <t>02 33 31 67 00</t>
  </si>
  <si>
    <t>5 Rue du Gué de Gesnes</t>
  </si>
  <si>
    <t>CRF IRFSS SI BASSE NORMANDIE ALENCON</t>
  </si>
  <si>
    <t>CROIX ROUGE FRANCAISE INST REGIONAL FORM SANITAIRE SOCIALE BASSE NORMANDIE</t>
  </si>
  <si>
    <t>489712</t>
  </si>
  <si>
    <t>02 43 67 95 95</t>
  </si>
  <si>
    <t>65 Rue du Chef de Bataillon HenrI Géret</t>
  </si>
  <si>
    <t>CRF IRFSS LAVAL</t>
  </si>
  <si>
    <t>CROIX ROUGE FRANCAISE INST REGIONAL FORM SANITAIRE ET SOCIALE PAYS DE LA LOIRE</t>
  </si>
  <si>
    <t>598010</t>
  </si>
  <si>
    <t>9 Rue Gaston Plante</t>
  </si>
  <si>
    <t>CRFP - IRFSS OCCITANIE GRABELS</t>
  </si>
  <si>
    <t>CROIX ROUGE FRANCAISE INST REGIONAL DE FORMATION SANITAIRE ET SOCIALE OCCITANIE</t>
  </si>
  <si>
    <t>510701</t>
  </si>
  <si>
    <t>02 51 59 91 75</t>
  </si>
  <si>
    <t>LE CLOUSIS</t>
  </si>
  <si>
    <t>1 Rue HENRY DUNANT</t>
  </si>
  <si>
    <t>CRF IFSI ST JEAN DE MONTS</t>
  </si>
  <si>
    <t>CROIX ROUGE FRANCAISE IFSI ST JEAN DE MONTS</t>
  </si>
  <si>
    <t>486772</t>
  </si>
  <si>
    <t>01584</t>
  </si>
  <si>
    <t>04 91 47 28 02</t>
  </si>
  <si>
    <t>208 Boulevard CHAVE</t>
  </si>
  <si>
    <t>CRFP IFSI MARSEILLE</t>
  </si>
  <si>
    <t>CROIX ROUGE FRANCAISE IFSI PROVENCE ALPES COTE D'AZUR CORSE</t>
  </si>
  <si>
    <t>585555</t>
  </si>
  <si>
    <t>CRF IFSI NIMES</t>
  </si>
  <si>
    <t>CROIX ROUGE FRANCAISE IFSI</t>
  </si>
  <si>
    <t>509255</t>
  </si>
  <si>
    <t>CRF HOPITAL ECOLE BOIS GUILLAUME</t>
  </si>
  <si>
    <t>CROIX ROUGE FRANCAISE HOPITAL-ECOLE</t>
  </si>
  <si>
    <t>556786</t>
  </si>
  <si>
    <t>0235594028</t>
  </si>
  <si>
    <t>CRF IRFSS-FPQ HAUTE NORMANDIE BOIS GUILLAUME</t>
  </si>
  <si>
    <t>CROIX ROUGE FRANCAISE FORMATION PRE QUALIFIANTE HTE NORMANDIE</t>
  </si>
  <si>
    <t>514949</t>
  </si>
  <si>
    <t>0467524734</t>
  </si>
  <si>
    <t>2 Place HENRY DUNANT</t>
  </si>
  <si>
    <t>CRF ECOLE SECRETARIAT MEDICO SOCIAL GRABELS</t>
  </si>
  <si>
    <t>CROIX ROUGE FRANCAISE ECOLE SECRETARIAT MEDICO SOCIAL</t>
  </si>
  <si>
    <t>482523</t>
  </si>
  <si>
    <t>03 81 83 04 39</t>
  </si>
  <si>
    <t>17 Rue ERNEST RENAN</t>
  </si>
  <si>
    <t>CRF IRFSS ECOLE SMS BESANCON</t>
  </si>
  <si>
    <t>CROIX ROUGE FRANCAISE ECOLE DE SECRETARIAT MEDICO SOCIAL</t>
  </si>
  <si>
    <t>490945</t>
  </si>
  <si>
    <t>05 45 91 36 00</t>
  </si>
  <si>
    <t>Centre Psycho De Charente Domaine Universitaire</t>
  </si>
  <si>
    <t>CRF IRFSS LA COURONNE</t>
  </si>
  <si>
    <t>CROIX ROUGE FRANCAISE DOMAINE UNIVERSITAIRE CENTRE PSYCHO DE CHARENTE</t>
  </si>
  <si>
    <t>174671</t>
  </si>
  <si>
    <t>03 80 48 17 35</t>
  </si>
  <si>
    <t>2 Rue DU GOLF</t>
  </si>
  <si>
    <t>CRF CR FORM PROF BOURGOGNE</t>
  </si>
  <si>
    <t>CROIX ROUGE FRANCAISE CTRE REG FORMATION PROFESSIONNELLE BOURGOGNE</t>
  </si>
  <si>
    <t>170057</t>
  </si>
  <si>
    <t>02 43 76 39 47</t>
  </si>
  <si>
    <t>21 Rue Notre Dame</t>
  </si>
  <si>
    <t>28/10/2016</t>
  </si>
  <si>
    <t>CRF CTRE DEPART FORMATION PROFESSIONNELLE LE MANS</t>
  </si>
  <si>
    <t>CROIX ROUGE FRANCAISE CTRE DEPART FORMATION PROFESSIONNELLE PAYS DE LA LOIRE</t>
  </si>
  <si>
    <t>474654</t>
  </si>
  <si>
    <t>01 30 33 59 49</t>
  </si>
  <si>
    <t>11 Boulevard SULLY</t>
  </si>
  <si>
    <t>CRF IRFSS IDF IFSI MANTES LA JOLIE</t>
  </si>
  <si>
    <t>CROIX ROUGE FRANCAISE CONSEIL DEPARTEMENTAL DES YVELINES INSTITUT DE FORMATION EN SOINS INFIRMIERS</t>
  </si>
  <si>
    <t>680564</t>
  </si>
  <si>
    <t>04 72 38 48 58</t>
  </si>
  <si>
    <t>92 Rue DOCTEUR EDMOND LOCARD</t>
  </si>
  <si>
    <t>CRF CMCR LES MASSUES LYON</t>
  </si>
  <si>
    <t>CROIX ROUGE FRANCAISE CMCR LES MASSUES</t>
  </si>
  <si>
    <t>387721</t>
  </si>
  <si>
    <t>03 26 64 60 53</t>
  </si>
  <si>
    <t>56 ter Avenue du Général Sarrail</t>
  </si>
  <si>
    <t>CRF IRFSS CHAMPAGNE ARDENNE CHALONS EN CHAMPAGNE</t>
  </si>
  <si>
    <t>CROIX ROUGE FRANCAISE CHAMPAGNE ARDENNE</t>
  </si>
  <si>
    <t>407884</t>
  </si>
  <si>
    <t>01998</t>
  </si>
  <si>
    <t>03 26 89 55 81</t>
  </si>
  <si>
    <t>20 ter Avenue du Général Eisenhower</t>
  </si>
  <si>
    <t>CRF CRFP REIMS</t>
  </si>
  <si>
    <t>213792</t>
  </si>
  <si>
    <t>03 25 76 16 08</t>
  </si>
  <si>
    <t>18 Rue LOUIS MORIN</t>
  </si>
  <si>
    <t>CRF AUBE TROYES</t>
  </si>
  <si>
    <t>609596</t>
  </si>
  <si>
    <t>CRF CTRE REG FORM AMBULANCIERS MIDI PYRENEES</t>
  </si>
  <si>
    <t>CROIX ROUGE FRANCAISE CENTRE REGIONAL FORMATION AMBULANCIERS MIDI PYRENEES</t>
  </si>
  <si>
    <t>297320</t>
  </si>
  <si>
    <t>05 63 03 00 10</t>
  </si>
  <si>
    <t>830 Boulevard BLAISE DOUMERC</t>
  </si>
  <si>
    <t>CRF CRFP MIDI PYRENEES MONTAUBAN</t>
  </si>
  <si>
    <t>CROIX ROUGE FRANCAISE CENTRE REGIONAL DE FORMATION PROFESSIONNELLE MIDI PYRENEES</t>
  </si>
  <si>
    <t>382530</t>
  </si>
  <si>
    <t>01274</t>
  </si>
  <si>
    <t>05 87 75 32 00</t>
  </si>
  <si>
    <t>25 Rue SISMONDI</t>
  </si>
  <si>
    <t>CRF CRFP LIMOUSIN</t>
  </si>
  <si>
    <t>CROIX ROUGE FRANCAISE CENTRE REGIONAL DE FORMATION PROFESSIONNELLE LIMOUSIN</t>
  </si>
  <si>
    <t>262961</t>
  </si>
  <si>
    <t>01363</t>
  </si>
  <si>
    <t>Chemin de la Bretèque</t>
  </si>
  <si>
    <t>CRF IRFSS-CRFP HAUTE NORMANDIE BOIS GUILLAUME</t>
  </si>
  <si>
    <t>CROIX ROUGE FRANCAISE CENTRE REGIONAL DE FORMATION PROFESSIONNELLE HAUTE NORMANDIE</t>
  </si>
  <si>
    <t>561514</t>
  </si>
  <si>
    <t>6 Avenue du Professeur Alexandre Minkowski</t>
  </si>
  <si>
    <t>CRF CRFP CENTRE CHAMBRAY LES TOURS</t>
  </si>
  <si>
    <t>CROIX ROUGE FRANCAISE CENTRE REGIONAL DE FORMATION PROFESSIONNELLE CENTRE</t>
  </si>
  <si>
    <t>565064</t>
  </si>
  <si>
    <t>22 Rue Des Terres Neuves</t>
  </si>
  <si>
    <t>CRF CRFP AQUITAINE BEGLES</t>
  </si>
  <si>
    <t>CROIX ROUGE FRANCAISE CENTRE REGIONAL DE FORMATION PROFESSIONNELLE AQUITAINE</t>
  </si>
  <si>
    <t>171645</t>
  </si>
  <si>
    <t>02070</t>
  </si>
  <si>
    <t>02 40 29 07 91</t>
  </si>
  <si>
    <t>BP 30115</t>
  </si>
  <si>
    <t>6 Rue de la Gare</t>
  </si>
  <si>
    <t>CRF CRFP PAYS DE LA LOIRE REZE</t>
  </si>
  <si>
    <t>CROIX ROUGE FRANCAISE CENTRE REGIONAL DE FORMATION PROF PAYS DE LA LOIRE</t>
  </si>
  <si>
    <t>543275</t>
  </si>
  <si>
    <t>03 27 88 94 00</t>
  </si>
  <si>
    <t>39 Rue Louis Leloir</t>
  </si>
  <si>
    <t>CRF IFSI IFAS NORD PDC TOURCOING</t>
  </si>
  <si>
    <t>CROIX ROUGE FRANCAISE CENTRE REGIONAL DE FORMATION NORD PAS DE CALAIS</t>
  </si>
  <si>
    <t>539582</t>
  </si>
  <si>
    <t>03 27 99 11 11</t>
  </si>
  <si>
    <t>Route DE CAMBRAI</t>
  </si>
  <si>
    <t>CRF CENTRE REGIONAL FORMATION NORD PDC DECHY</t>
  </si>
  <si>
    <t>230066</t>
  </si>
  <si>
    <t>04 79 05 18 33</t>
  </si>
  <si>
    <t>73500 MODANE</t>
  </si>
  <si>
    <t>BP 1040</t>
  </si>
  <si>
    <t>235 Rue de l'Isle</t>
  </si>
  <si>
    <t>CRF CTRE PERMANENT FORMATION L'ALBARON MODANE</t>
  </si>
  <si>
    <t>CROIX ROUGE FRANCAISE CENTRE PERMANENT DE FORMATION L'ALBARON</t>
  </si>
  <si>
    <t>332770</t>
  </si>
  <si>
    <t>02 62 90 96 60</t>
  </si>
  <si>
    <t>40 Rue du Bois de Nèfles</t>
  </si>
  <si>
    <t>CRF CDFP REUNION</t>
  </si>
  <si>
    <t>CROIX ROUGE FRANCAISE CENTRE DEPARTEMENTAL DE FORMATION PROFESSIONNELLE REUNION</t>
  </si>
  <si>
    <t>518797</t>
  </si>
  <si>
    <t>0563437250</t>
  </si>
  <si>
    <t>CRF CDFP TOULOUSE</t>
  </si>
  <si>
    <t>CROIX ROUGE FRANCAISE CENTRE DEPARTEMENTAL DE FORMATION PROFESSIONNELLE MIDI-PYRENEES</t>
  </si>
  <si>
    <t>401158</t>
  </si>
  <si>
    <t>01852</t>
  </si>
  <si>
    <t>05 49 50 77 31</t>
  </si>
  <si>
    <t>14 Rue Jean Jaures</t>
  </si>
  <si>
    <t>CRF CFP POITOU CHARENTES POITIERS</t>
  </si>
  <si>
    <t>CROIX ROUGE FRANCAISE CENTRE DE FORMATION PROFESSIONNELLE POITOU CHARENTES</t>
  </si>
  <si>
    <t>623039</t>
  </si>
  <si>
    <t>05 45 91 91 62</t>
  </si>
  <si>
    <t>5 Boulevard RENE DESCARTES</t>
  </si>
  <si>
    <t>CRF CFP POITOU CHARENTES CHASSENEUIL DU POITOU</t>
  </si>
  <si>
    <t>541898</t>
  </si>
  <si>
    <t>04 75 62 87 72</t>
  </si>
  <si>
    <t>Quartiers Cottevieille</t>
  </si>
  <si>
    <t>CRF CAT BEAUCHASTEL</t>
  </si>
  <si>
    <t>CROIX ROUGE FRANCAISE CENTRE D'AIDE PAR LE TRAVAIL</t>
  </si>
  <si>
    <t>481269</t>
  </si>
  <si>
    <t>02 48 24 16 77</t>
  </si>
  <si>
    <t>Rue Gaston Berger</t>
  </si>
  <si>
    <t>CRF IRFSS BOURGES</t>
  </si>
  <si>
    <t>CROIX ROUGE FRANCAISE CENTRE</t>
  </si>
  <si>
    <t>129252</t>
  </si>
  <si>
    <t>01726</t>
  </si>
  <si>
    <t>17 Rue Ernest Renan</t>
  </si>
  <si>
    <t>CRF C RGL FORMATION FRANCHE COMTE BESANCON</t>
  </si>
  <si>
    <t>CROIX ROUGE FRANCAISE C RGL FORMATION FRANCHE COMTE</t>
  </si>
  <si>
    <t>620841</t>
  </si>
  <si>
    <t>02 98 05 22 40</t>
  </si>
  <si>
    <t>CRF BRETAGNE BREST</t>
  </si>
  <si>
    <t>CROIX ROUGE FRANCAISE BRETAGNE</t>
  </si>
  <si>
    <t>496741</t>
  </si>
  <si>
    <t>04 93 53 86 00</t>
  </si>
  <si>
    <t>17 Avenue Cap de Croix</t>
  </si>
  <si>
    <t>CRF IFAM NICE</t>
  </si>
  <si>
    <t>CROIX ROUGE FRANCAISE - IFAM NICE</t>
  </si>
  <si>
    <t>565593</t>
  </si>
  <si>
    <t>Route de Cambrai</t>
  </si>
  <si>
    <t>CROIX ROUGE FRANCAISE - FORMATION PREQUALIFIANTE NPDC DECHY</t>
  </si>
  <si>
    <t>646787</t>
  </si>
  <si>
    <t>112 Cours DE LA REPUBLIQUE</t>
  </si>
  <si>
    <t>CRF LE HAVRE</t>
  </si>
  <si>
    <t>488136</t>
  </si>
  <si>
    <t>CRF IRFSS-CA IFPS CHALONS EN CHAMPAGNE</t>
  </si>
  <si>
    <t>478921</t>
  </si>
  <si>
    <t>03 25 46 18 43</t>
  </si>
  <si>
    <t>6 Rue Nicolas Sinet</t>
  </si>
  <si>
    <t>CRF IRFSS GRAND EST TROYES</t>
  </si>
  <si>
    <t>641054</t>
  </si>
  <si>
    <t>03 63 66 70 26</t>
  </si>
  <si>
    <t>9 Avenue Aristide Briand</t>
  </si>
  <si>
    <t>CRF DOLE</t>
  </si>
  <si>
    <t>670091</t>
  </si>
  <si>
    <t>05 55 18 03 26</t>
  </si>
  <si>
    <t>165 Avenue André Emery</t>
  </si>
  <si>
    <t>CRF BRIVE LA GAILLARDE</t>
  </si>
  <si>
    <t>438704</t>
  </si>
  <si>
    <t>06 03 26 29 08</t>
  </si>
  <si>
    <t>14 Rue DES ETEULES</t>
  </si>
  <si>
    <t>CROIX BLANCHE DE L'ESSONNE</t>
  </si>
  <si>
    <t>11910597091</t>
  </si>
  <si>
    <t>48297147000018</t>
  </si>
  <si>
    <t>604082</t>
  </si>
  <si>
    <t>06 10 19 63 06</t>
  </si>
  <si>
    <t>10-12 Rue de la chocolaterie</t>
  </si>
  <si>
    <t>CROISSANCE</t>
  </si>
  <si>
    <t>24410080741</t>
  </si>
  <si>
    <t>48128165700033</t>
  </si>
  <si>
    <t>463176</t>
  </si>
  <si>
    <t>0223482793</t>
  </si>
  <si>
    <t>CS 74223</t>
  </si>
  <si>
    <t>Rond-point Maurice Le Lannou</t>
  </si>
  <si>
    <t>CRODIP  RENNES</t>
  </si>
  <si>
    <t>CRODIP</t>
  </si>
  <si>
    <t>53350716735</t>
  </si>
  <si>
    <t>42057178800025</t>
  </si>
  <si>
    <t>656793</t>
  </si>
  <si>
    <t>06 64 32 37 16</t>
  </si>
  <si>
    <t>19 Chemin de la Birotte</t>
  </si>
  <si>
    <t>CROC'MUSIC</t>
  </si>
  <si>
    <t>24370355637</t>
  </si>
  <si>
    <t>48434569900058</t>
  </si>
  <si>
    <t>614324</t>
  </si>
  <si>
    <t>06 88 55 39 90</t>
  </si>
  <si>
    <t>9 Rue PETITE RUE DES FEUILLANTS</t>
  </si>
  <si>
    <t>CROCHON FRANCOIS</t>
  </si>
  <si>
    <t>84691556069</t>
  </si>
  <si>
    <t>51801619100018</t>
  </si>
  <si>
    <t>684983</t>
  </si>
  <si>
    <t>01 89 16 90 53</t>
  </si>
  <si>
    <t>43 Rue taitbout</t>
  </si>
  <si>
    <t>CRISOTECH</t>
  </si>
  <si>
    <t>11756494375</t>
  </si>
  <si>
    <t>52185822500043</t>
  </si>
  <si>
    <t>569343</t>
  </si>
  <si>
    <t>06 60 64 11 37</t>
  </si>
  <si>
    <t>23 Rue PARMENTIER</t>
  </si>
  <si>
    <t>CRISISOFT</t>
  </si>
  <si>
    <t>84030361903</t>
  </si>
  <si>
    <t>82164536300010</t>
  </si>
  <si>
    <t>661521</t>
  </si>
  <si>
    <t>95 Rue LA BOETIE</t>
  </si>
  <si>
    <t>CRISIS PREVENTION INSTITUTE</t>
  </si>
  <si>
    <t>11756134975</t>
  </si>
  <si>
    <t>88916333300020</t>
  </si>
  <si>
    <t>618731</t>
  </si>
  <si>
    <t>09 52 77 26 12</t>
  </si>
  <si>
    <t>50 Rue Truffaut</t>
  </si>
  <si>
    <t>CRISALYDE</t>
  </si>
  <si>
    <t>11755695175</t>
  </si>
  <si>
    <t>83054574500028</t>
  </si>
  <si>
    <t>393022</t>
  </si>
  <si>
    <t>04 42 97 55 75</t>
  </si>
  <si>
    <t>ACTIMART LOT 13 ZI LES MILLES</t>
  </si>
  <si>
    <t>1140 Rue AMPÈRE</t>
  </si>
  <si>
    <t>CRIS RESEAUX</t>
  </si>
  <si>
    <t>93130819313</t>
  </si>
  <si>
    <t>40326617400057</t>
  </si>
  <si>
    <t>580818</t>
  </si>
  <si>
    <t>03 81 81 35 37</t>
  </si>
  <si>
    <t>14 Rue LUC BRETON</t>
  </si>
  <si>
    <t>CRIF FORMATION ET CONSEIL</t>
  </si>
  <si>
    <t>43250195025</t>
  </si>
  <si>
    <t>45143381700025</t>
  </si>
  <si>
    <t>483382</t>
  </si>
  <si>
    <t>0478629824</t>
  </si>
  <si>
    <t>BATIMENT C</t>
  </si>
  <si>
    <t>CRIAS MIEUX VIVRE</t>
  </si>
  <si>
    <t>82691299169</t>
  </si>
  <si>
    <t>77986870200043</t>
  </si>
  <si>
    <t>677220</t>
  </si>
  <si>
    <t>106 Voie ROMAINE</t>
  </si>
  <si>
    <t>CRH</t>
  </si>
  <si>
    <t>75860214886</t>
  </si>
  <si>
    <t>97799584400015</t>
  </si>
  <si>
    <t>681763</t>
  </si>
  <si>
    <t>05 57 57 95 58</t>
  </si>
  <si>
    <t>CASE 48 - CS61292</t>
  </si>
  <si>
    <t>CRFCB MEDIAQUITAINE BORDEAUX</t>
  </si>
  <si>
    <t>CRFCB MEDIAQUITAINE DE L UNIVERSITE DE BORDEAUX</t>
  </si>
  <si>
    <t>269001</t>
  </si>
  <si>
    <t>02522</t>
  </si>
  <si>
    <t>0320058500</t>
  </si>
  <si>
    <t>25 Pavé du Moulin</t>
  </si>
  <si>
    <t>CRF ESPOIR</t>
  </si>
  <si>
    <t>CRF CENTRE L'ESPOIR</t>
  </si>
  <si>
    <t>31590499559</t>
  </si>
  <si>
    <t>33123261100029</t>
  </si>
  <si>
    <t>504701</t>
  </si>
  <si>
    <t>04 37 26 44 91</t>
  </si>
  <si>
    <t>CREUSET FORMATION</t>
  </si>
  <si>
    <t>82691181769</t>
  </si>
  <si>
    <t>53738740900023</t>
  </si>
  <si>
    <t>657013</t>
  </si>
  <si>
    <t>07 66 07 88 86</t>
  </si>
  <si>
    <t>10 Rue DU 8 MAI 1945</t>
  </si>
  <si>
    <t>CRETOUX BRIGITTE</t>
  </si>
  <si>
    <t>CRETOUX BRIGITTE - TANAH SCHOOL MASSAGE</t>
  </si>
  <si>
    <t>84420317242</t>
  </si>
  <si>
    <t>39976567600032</t>
  </si>
  <si>
    <t>595123</t>
  </si>
  <si>
    <t>03 90 22 11 34</t>
  </si>
  <si>
    <t>25 Rue DE LAUSANNE</t>
  </si>
  <si>
    <t>CRESUS ASSOCIATION ALSACE</t>
  </si>
  <si>
    <t>CRESUS ALSACE SOS SURENDETTEMENT</t>
  </si>
  <si>
    <t>42670220367</t>
  </si>
  <si>
    <t>39130260100045</t>
  </si>
  <si>
    <t>615456</t>
  </si>
  <si>
    <t>06 27 77 69 57</t>
  </si>
  <si>
    <t>91 Avenue JOSEPH VIDAL</t>
  </si>
  <si>
    <t>CRESTANI STEPHAN</t>
  </si>
  <si>
    <t>93131750113</t>
  </si>
  <si>
    <t>53028406600046</t>
  </si>
  <si>
    <t>627744</t>
  </si>
  <si>
    <t>06 45 67 19 88</t>
  </si>
  <si>
    <t>349 Chemin BISPLAINE</t>
  </si>
  <si>
    <t>CRESSENS CATHERINE CHRISTIANE</t>
  </si>
  <si>
    <t>84730195873</t>
  </si>
  <si>
    <t>80095782100021</t>
  </si>
  <si>
    <t>655156</t>
  </si>
  <si>
    <t>07 65 87 06 49</t>
  </si>
  <si>
    <t>601 Route de tourris</t>
  </si>
  <si>
    <t>CRESP SYLVAIN</t>
  </si>
  <si>
    <t>CRESP SYLVAIN - SANTE COMPETENCES FORMATION</t>
  </si>
  <si>
    <t>93830622783</t>
  </si>
  <si>
    <t>52037766400013</t>
  </si>
  <si>
    <t>517665</t>
  </si>
  <si>
    <t>06 40 15 66 31</t>
  </si>
  <si>
    <t>14 Boulevard PIERRE RENAUDET</t>
  </si>
  <si>
    <t>20/04/2015</t>
  </si>
  <si>
    <t>CRESCENDO</t>
  </si>
  <si>
    <t>73650035065</t>
  </si>
  <si>
    <t>43801702200031</t>
  </si>
  <si>
    <t>483254</t>
  </si>
  <si>
    <t>03 81 81 06 13</t>
  </si>
  <si>
    <t>67 Chemin du Point du Jour</t>
  </si>
  <si>
    <t>43250176725</t>
  </si>
  <si>
    <t>43372155200027</t>
  </si>
  <si>
    <t>647032</t>
  </si>
  <si>
    <t>06 22 94 26 89</t>
  </si>
  <si>
    <t>CREPY THEVENET CAROLINE</t>
  </si>
  <si>
    <t>CREPY THEVENET CAROLINE - CT CONSEIL</t>
  </si>
  <si>
    <t>11950481395</t>
  </si>
  <si>
    <t>47987408300021</t>
  </si>
  <si>
    <t>508330</t>
  </si>
  <si>
    <t>05 62 72 93 93</t>
  </si>
  <si>
    <t>130 Rue HENRI DESBALS</t>
  </si>
  <si>
    <t>CREPT FORMATION  TOULOUSE</t>
  </si>
  <si>
    <t>CREPT FORMATION</t>
  </si>
  <si>
    <t>73310006031</t>
  </si>
  <si>
    <t>77694516400064</t>
  </si>
  <si>
    <t>480174</t>
  </si>
  <si>
    <t>04 75 88 15 10</t>
  </si>
  <si>
    <t>07150 VALLON PONT D ARC</t>
  </si>
  <si>
    <t>BP38</t>
  </si>
  <si>
    <t>150 Passage FRANCOIS LECLER</t>
  </si>
  <si>
    <t>CREPS RHONE ALPES</t>
  </si>
  <si>
    <t>82070089907</t>
  </si>
  <si>
    <t>13001891400015</t>
  </si>
  <si>
    <t>669180</t>
  </si>
  <si>
    <t>06 30 79 65 45</t>
  </si>
  <si>
    <t>12 La Croix Verte</t>
  </si>
  <si>
    <t>CREPES AU LOGIS</t>
  </si>
  <si>
    <t>53561015956</t>
  </si>
  <si>
    <t>95333365500017</t>
  </si>
  <si>
    <t>654164</t>
  </si>
  <si>
    <t>07 66 22 17 97</t>
  </si>
  <si>
    <t>122 Avenue FERDINAND JANVIER</t>
  </si>
  <si>
    <t>CREFAM 3.0</t>
  </si>
  <si>
    <t>84070141607</t>
  </si>
  <si>
    <t>91989546600010</t>
  </si>
  <si>
    <t>483837</t>
  </si>
  <si>
    <t>01 56 41 55 06</t>
  </si>
  <si>
    <t>CREFAC PARIS 19</t>
  </si>
  <si>
    <t>CREFAC CENTRE ETUDES FORMATION PARIS 19</t>
  </si>
  <si>
    <t>11755085375</t>
  </si>
  <si>
    <t>77567833700087</t>
  </si>
  <si>
    <t>586080</t>
  </si>
  <si>
    <t>0232283746</t>
  </si>
  <si>
    <t>67 Rue PIERRE TAL COAT</t>
  </si>
  <si>
    <t>CREFAB EURE</t>
  </si>
  <si>
    <t>CREFAB HAUTE NORMANDIE</t>
  </si>
  <si>
    <t>23270148027</t>
  </si>
  <si>
    <t>50198586500010</t>
  </si>
  <si>
    <t>473467</t>
  </si>
  <si>
    <t>04 93 65 22 34</t>
  </si>
  <si>
    <t>OPHIRA II</t>
  </si>
  <si>
    <t>630 Route DES DOLINES</t>
  </si>
  <si>
    <t>CREER + RESSOURCES HUMAINES</t>
  </si>
  <si>
    <t>93060628606</t>
  </si>
  <si>
    <t>43004519500038</t>
  </si>
  <si>
    <t>661820</t>
  </si>
  <si>
    <t>07 66 09 54 39</t>
  </si>
  <si>
    <t>01500 AMBERIEU EN BUGEY</t>
  </si>
  <si>
    <t>2 Rue JACQUELINE AURIOL</t>
  </si>
  <si>
    <t>CREEALYS</t>
  </si>
  <si>
    <t>84010246601</t>
  </si>
  <si>
    <t>89872660900016</t>
  </si>
  <si>
    <t>464661</t>
  </si>
  <si>
    <t>04811</t>
  </si>
  <si>
    <t>06 63 19 89 99</t>
  </si>
  <si>
    <t>11 ter Rue du Val</t>
  </si>
  <si>
    <t>CREDO FORMATION</t>
  </si>
  <si>
    <t>53350974935</t>
  </si>
  <si>
    <t>53162618200038</t>
  </si>
  <si>
    <t>129501</t>
  </si>
  <si>
    <t>02 99 36 87 87</t>
  </si>
  <si>
    <t>BP 50213</t>
  </si>
  <si>
    <t>2 Square RENÉ CASSIN</t>
  </si>
  <si>
    <t>CRECI MANAGEMENT</t>
  </si>
  <si>
    <t>53350003435</t>
  </si>
  <si>
    <t>34445590200108</t>
  </si>
  <si>
    <t>653627</t>
  </si>
  <si>
    <t>06 96 25 68 16</t>
  </si>
  <si>
    <t>24 Lotissem. LE HAMEAU DE LA PAGERIE</t>
  </si>
  <si>
    <t>CREATIVE CULTURE LEADING</t>
  </si>
  <si>
    <t>97970194897</t>
  </si>
  <si>
    <t>51867786900019</t>
  </si>
  <si>
    <t>187422</t>
  </si>
  <si>
    <t>04 42 27 78 12</t>
  </si>
  <si>
    <t>6 Place JEANNE D'ARC</t>
  </si>
  <si>
    <t>CREATIONS ARTISTIQUES AL SOPHIE LECOMTE MAQUILLAGE</t>
  </si>
  <si>
    <t>93131216713</t>
  </si>
  <si>
    <t>40241043500034</t>
  </si>
  <si>
    <t>640104</t>
  </si>
  <si>
    <t>CREATE</t>
  </si>
  <si>
    <t>11788473078</t>
  </si>
  <si>
    <t>89260968600019</t>
  </si>
  <si>
    <t>652313</t>
  </si>
  <si>
    <t>03 26 79 00 00</t>
  </si>
  <si>
    <t>Avenue ROBERT SCHUMAN</t>
  </si>
  <si>
    <t>CREAPHARM BIOSERVICES REIMS</t>
  </si>
  <si>
    <t>CREAPHARM BIOSERVICES</t>
  </si>
  <si>
    <t>44510223651</t>
  </si>
  <si>
    <t>85181767600014</t>
  </si>
  <si>
    <t>465422</t>
  </si>
  <si>
    <t>06 41 18 25 21</t>
  </si>
  <si>
    <t>7 Rue du Port Anna</t>
  </si>
  <si>
    <t>CREAMIK</t>
  </si>
  <si>
    <t>53560971056</t>
  </si>
  <si>
    <t>89324239600016</t>
  </si>
  <si>
    <t>650328</t>
  </si>
  <si>
    <t>06 42 68 88 90</t>
  </si>
  <si>
    <t>21 Rue Marceau</t>
  </si>
  <si>
    <t>CREALIS MEDIAS</t>
  </si>
  <si>
    <t>11922734492</t>
  </si>
  <si>
    <t>79463262000025</t>
  </si>
  <si>
    <t>228278</t>
  </si>
  <si>
    <t>06055</t>
  </si>
  <si>
    <t>04 67 69 25 03</t>
  </si>
  <si>
    <t>ZAC TOURNEzY BAT A5 BP 35567</t>
  </si>
  <si>
    <t>135 Allée SACHA GUITRY</t>
  </si>
  <si>
    <t>CREAI LANGUEDOC-ROUSSILLON</t>
  </si>
  <si>
    <t>91340336034</t>
  </si>
  <si>
    <t>77558922900126</t>
  </si>
  <si>
    <t>604653</t>
  </si>
  <si>
    <t>01 53 59 60 40</t>
  </si>
  <si>
    <t>CREAI ILE DE FRANCE</t>
  </si>
  <si>
    <t>11755822575</t>
  </si>
  <si>
    <t>84015963600017</t>
  </si>
  <si>
    <t>608294</t>
  </si>
  <si>
    <t>CREA FORMATION</t>
  </si>
  <si>
    <t>CREAFORMATION</t>
  </si>
  <si>
    <t>84691609169</t>
  </si>
  <si>
    <t>83292551500013</t>
  </si>
  <si>
    <t>412983</t>
  </si>
  <si>
    <t>0320139798</t>
  </si>
  <si>
    <t>20 Rue de Thumesnil</t>
  </si>
  <si>
    <t>CREAFI</t>
  </si>
  <si>
    <t>31590661759</t>
  </si>
  <si>
    <t>49405922300052</t>
  </si>
  <si>
    <t>636411</t>
  </si>
  <si>
    <t>05 63 92 79 79</t>
  </si>
  <si>
    <t>290 Avenue CHARLES DE GAULLE</t>
  </si>
  <si>
    <t>CREACT'UP MONTAUBAN</t>
  </si>
  <si>
    <t>CREACT'UP</t>
  </si>
  <si>
    <t>73820039482</t>
  </si>
  <si>
    <t>43846033900106</t>
  </si>
  <si>
    <t>531741</t>
  </si>
  <si>
    <t>01 48 74 63 90</t>
  </si>
  <si>
    <t>32 Rue de Mogador</t>
  </si>
  <si>
    <t>CREACTIFS</t>
  </si>
  <si>
    <t>11754924175</t>
  </si>
  <si>
    <t>52930121000066</t>
  </si>
  <si>
    <t>454357</t>
  </si>
  <si>
    <t>03 88 76 24 35</t>
  </si>
  <si>
    <t>81 Rue DU RHIN NAPOLEON</t>
  </si>
  <si>
    <t>CREACITE</t>
  </si>
  <si>
    <t>42670422667</t>
  </si>
  <si>
    <t>47917932700024</t>
  </si>
  <si>
    <t>370745</t>
  </si>
  <si>
    <t>01 48 03 57 43</t>
  </si>
  <si>
    <t>31-33 Avenue avenue de la Sibelle</t>
  </si>
  <si>
    <t>CREA IMAGE COMMUNICATION</t>
  </si>
  <si>
    <t>11753682075</t>
  </si>
  <si>
    <t>47973924500039</t>
  </si>
  <si>
    <t>675490</t>
  </si>
  <si>
    <t>07 86 01 73 45</t>
  </si>
  <si>
    <t>20 Rue concorde</t>
  </si>
  <si>
    <t>CREA FABULA</t>
  </si>
  <si>
    <t>44880147988</t>
  </si>
  <si>
    <t>89368227800021</t>
  </si>
  <si>
    <t>630056</t>
  </si>
  <si>
    <t>04 94 88 58 59</t>
  </si>
  <si>
    <t>LE NOUVEAU PARC SAINT CLAIR</t>
  </si>
  <si>
    <t>245 Avenue DE L'UNIVERSITE</t>
  </si>
  <si>
    <t>CRC FORMATION</t>
  </si>
  <si>
    <t>93830543283</t>
  </si>
  <si>
    <t>83015737600021</t>
  </si>
  <si>
    <t>574429</t>
  </si>
  <si>
    <t>06 14 56 01 00</t>
  </si>
  <si>
    <t>83150 BANDOL</t>
  </si>
  <si>
    <t>37 Route de la crête</t>
  </si>
  <si>
    <t>CRB MANAGEMENT</t>
  </si>
  <si>
    <t>93830504383</t>
  </si>
  <si>
    <t>81316928100017</t>
  </si>
  <si>
    <t>611852</t>
  </si>
  <si>
    <t>0240080122</t>
  </si>
  <si>
    <t>45 Rue Vivienne</t>
  </si>
  <si>
    <t>CRA FORMATION</t>
  </si>
  <si>
    <t>11922092675</t>
  </si>
  <si>
    <t>39151320700046</t>
  </si>
  <si>
    <t>648140</t>
  </si>
  <si>
    <t>06 11 63 63 43</t>
  </si>
  <si>
    <t>355 Chemin des Chirons</t>
  </si>
  <si>
    <t>CR GESTION FORMATION</t>
  </si>
  <si>
    <t>84260343526</t>
  </si>
  <si>
    <t>91900054700019</t>
  </si>
  <si>
    <t>Numéro d'activité et numéro SIRET non valable</t>
  </si>
  <si>
    <t>172248</t>
  </si>
  <si>
    <t>0476501111</t>
  </si>
  <si>
    <t>3 Quai du Drac</t>
  </si>
  <si>
    <t>CQFD</t>
  </si>
  <si>
    <t>82380103938</t>
  </si>
  <si>
    <t>34944634400039</t>
  </si>
  <si>
    <t>678004</t>
  </si>
  <si>
    <t>06 59 22 66 09</t>
  </si>
  <si>
    <t>17 Rue Henri Boulard</t>
  </si>
  <si>
    <t>C&amp;PRATIK COMPETENCES ET PRATIQUES</t>
  </si>
  <si>
    <t>24180142918</t>
  </si>
  <si>
    <t>95175233600010</t>
  </si>
  <si>
    <t>542064</t>
  </si>
  <si>
    <t>49 40 670 88 20</t>
  </si>
  <si>
    <t>34 ZUM EHRENHAIN</t>
  </si>
  <si>
    <t>21/04/2016</t>
  </si>
  <si>
    <t>CPO HANSER SERVICE - HANSER AND CO</t>
  </si>
  <si>
    <t>611876</t>
  </si>
  <si>
    <t>0481652995</t>
  </si>
  <si>
    <t>71 Rue PILLET</t>
  </si>
  <si>
    <t>CPO AAC</t>
  </si>
  <si>
    <t>27710269671</t>
  </si>
  <si>
    <t>79084982200032</t>
  </si>
  <si>
    <t>361483</t>
  </si>
  <si>
    <t>82/84 Rue DU ROUET</t>
  </si>
  <si>
    <t>CPM DEVELOPPEMENT</t>
  </si>
  <si>
    <t>93130991513</t>
  </si>
  <si>
    <t>43354908600018</t>
  </si>
  <si>
    <t>515917</t>
  </si>
  <si>
    <t>0384851275</t>
  </si>
  <si>
    <t>39140 ARLAY</t>
  </si>
  <si>
    <t>MAISON DE LA NATURE</t>
  </si>
  <si>
    <t>CPIE BRESSE DU JURA ASS MAISON DES ETANGS ARLAY</t>
  </si>
  <si>
    <t>CPIE BRESSE DU JURA ASSOCIATION MAISON DES ETANGS</t>
  </si>
  <si>
    <t>43390061039</t>
  </si>
  <si>
    <t>33832991500056</t>
  </si>
  <si>
    <t>185887</t>
  </si>
  <si>
    <t>04 72 32 50 60</t>
  </si>
  <si>
    <t>43 Boulevard Du Onze Novembre 1918</t>
  </si>
  <si>
    <t>CPE LYON FCR</t>
  </si>
  <si>
    <t>CPE LYON FORMATION CONTINUE ET RECHERCHE</t>
  </si>
  <si>
    <t>82690448569</t>
  </si>
  <si>
    <t>95850533100016</t>
  </si>
  <si>
    <t>558011</t>
  </si>
  <si>
    <t>03 87 37 97 77</t>
  </si>
  <si>
    <t>18 Rue DES FEIVRES</t>
  </si>
  <si>
    <t>CP FORMATION</t>
  </si>
  <si>
    <t>41570356157</t>
  </si>
  <si>
    <t>53872449300027</t>
  </si>
  <si>
    <t>537196</t>
  </si>
  <si>
    <t>03 23 52 82 77</t>
  </si>
  <si>
    <t>30 Rue ARISTIDE BRIAND</t>
  </si>
  <si>
    <t>CO2 DEVELOPPEMENT RH</t>
  </si>
  <si>
    <t>22020107202</t>
  </si>
  <si>
    <t>53313526500031</t>
  </si>
  <si>
    <t>652751</t>
  </si>
  <si>
    <t>06 22 20 23 93</t>
  </si>
  <si>
    <t>51490 BEINE NAUROY</t>
  </si>
  <si>
    <t>3 Rue DE SILLERY</t>
  </si>
  <si>
    <t>COXFFICEIENCE RH</t>
  </si>
  <si>
    <t>21510151051</t>
  </si>
  <si>
    <t>53391480000016</t>
  </si>
  <si>
    <t>685793</t>
  </si>
  <si>
    <t>07 77 67 14 03</t>
  </si>
  <si>
    <t>04200 SISTERON</t>
  </si>
  <si>
    <t>25 Allée DES GENETS</t>
  </si>
  <si>
    <t>COVIV UP SISTERON</t>
  </si>
  <si>
    <t>COVIV UP</t>
  </si>
  <si>
    <t>93131679713</t>
  </si>
  <si>
    <t>83075559100021</t>
  </si>
  <si>
    <t>150599</t>
  </si>
  <si>
    <t>05 63 78 80 26</t>
  </si>
  <si>
    <t>81990 CAMBON</t>
  </si>
  <si>
    <t>Chemin DES ECUREUILS</t>
  </si>
  <si>
    <t>COUZI FORMATION</t>
  </si>
  <si>
    <t>73810037781</t>
  </si>
  <si>
    <t>39259646600046</t>
  </si>
  <si>
    <t>608350</t>
  </si>
  <si>
    <t>06 99 09 63 30</t>
  </si>
  <si>
    <t>83 LA CANEBIERE</t>
  </si>
  <si>
    <t>COUVEUSE INTERFACE</t>
  </si>
  <si>
    <t>93131612313</t>
  </si>
  <si>
    <t>42911696500055</t>
  </si>
  <si>
    <t>606650</t>
  </si>
  <si>
    <t>05 64 11 53 75</t>
  </si>
  <si>
    <t>48 Route DU TRAVAIL</t>
  </si>
  <si>
    <t>COUVEUSE ETINCELLE</t>
  </si>
  <si>
    <t>75640424264</t>
  </si>
  <si>
    <t>82846829800017</t>
  </si>
  <si>
    <t>610860</t>
  </si>
  <si>
    <t>06 28 21 02 57</t>
  </si>
  <si>
    <t>29520 ST THOIS</t>
  </si>
  <si>
    <t>LE HOUIBOU</t>
  </si>
  <si>
    <t>COUSSIERE FABRICE - FORMATIONS EQUITATION FINISTERE</t>
  </si>
  <si>
    <t>53290912929</t>
  </si>
  <si>
    <t>45143107600038</t>
  </si>
  <si>
    <t>636927</t>
  </si>
  <si>
    <t>06 17 97 13 59</t>
  </si>
  <si>
    <t>28 Allée brouchet</t>
  </si>
  <si>
    <t>COURTADE LAURENCE</t>
  </si>
  <si>
    <t>COURTADE LAURENCE - LA CLE DE SOI</t>
  </si>
  <si>
    <t>72400068440</t>
  </si>
  <si>
    <t>39953161500041</t>
  </si>
  <si>
    <t>551065</t>
  </si>
  <si>
    <t>05 62 96 06 97</t>
  </si>
  <si>
    <t>65700 SOMBRUN</t>
  </si>
  <si>
    <t>11 Rue DU BEARN</t>
  </si>
  <si>
    <t>COURT ECHELLE</t>
  </si>
  <si>
    <t>73650055665</t>
  </si>
  <si>
    <t>44908360900015</t>
  </si>
  <si>
    <t>622114</t>
  </si>
  <si>
    <t>ETATS UNIS - MOUNTAIN VIEW</t>
  </si>
  <si>
    <t>381 E. EVELYN AVENUE</t>
  </si>
  <si>
    <t>COURSERA INC.</t>
  </si>
  <si>
    <t>526721</t>
  </si>
  <si>
    <t>04 77 80 53 07</t>
  </si>
  <si>
    <t>MAISON DE LA COIFFURE</t>
  </si>
  <si>
    <t>38 Rue DES PASSEMENTIERS</t>
  </si>
  <si>
    <t>COURS SYNDICAUX PROFESSIONNELS DE COIFFURE</t>
  </si>
  <si>
    <t>82420027642</t>
  </si>
  <si>
    <t>77639826500020</t>
  </si>
  <si>
    <t>557330</t>
  </si>
  <si>
    <t>04 73 92 38 94</t>
  </si>
  <si>
    <t>51 Avenue ALBERT ET ELISABETH</t>
  </si>
  <si>
    <t>COURS SUPERIEURS DE COIFFURE</t>
  </si>
  <si>
    <t>83630129163</t>
  </si>
  <si>
    <t>77921916100030</t>
  </si>
  <si>
    <t>527555</t>
  </si>
  <si>
    <t>02 62 24 51 39</t>
  </si>
  <si>
    <t>Etage 1 Etang</t>
  </si>
  <si>
    <t>317 Chaussée ROYALE</t>
  </si>
  <si>
    <t>COURS SAINT PAUL</t>
  </si>
  <si>
    <t>98970374697</t>
  </si>
  <si>
    <t>53161482400021</t>
  </si>
  <si>
    <t>582608</t>
  </si>
  <si>
    <t>0247750274</t>
  </si>
  <si>
    <t>213 Rue Febvotte</t>
  </si>
  <si>
    <t>ECOLE FORMATION COIFFURE</t>
  </si>
  <si>
    <t>COURS PRIVES DE FORMATION COIFFURE</t>
  </si>
  <si>
    <t>24370281437</t>
  </si>
  <si>
    <t>42057076400019</t>
  </si>
  <si>
    <t>585488</t>
  </si>
  <si>
    <t>03 26 47 02 23</t>
  </si>
  <si>
    <t>12 Rue CAMILLE LENOIR</t>
  </si>
  <si>
    <t>POGGI FORMATION</t>
  </si>
  <si>
    <t>COURS POGGI</t>
  </si>
  <si>
    <t>21510054351</t>
  </si>
  <si>
    <t>38442838900017</t>
  </si>
  <si>
    <t>493338</t>
  </si>
  <si>
    <t>0140400444</t>
  </si>
  <si>
    <t>FLORENT PARIS 19EME</t>
  </si>
  <si>
    <t>COURS FLORENT</t>
  </si>
  <si>
    <t>41837095300048</t>
  </si>
  <si>
    <t>627124</t>
  </si>
  <si>
    <t>02 62 52 71 55</t>
  </si>
  <si>
    <t>981 Avenue Ile De France</t>
  </si>
  <si>
    <t>COURS ET FORMATIONS EST REUNION</t>
  </si>
  <si>
    <t>98970319797</t>
  </si>
  <si>
    <t>49936638300036</t>
  </si>
  <si>
    <t>16007</t>
  </si>
  <si>
    <t>09 62 30 40 57</t>
  </si>
  <si>
    <t>CHRU</t>
  </si>
  <si>
    <t>2 Boulevard TONNELLE</t>
  </si>
  <si>
    <t>CODES</t>
  </si>
  <si>
    <t>COURS D'ESTHETIQUE A OPTION HUMANITAIRE ET SOCIALE</t>
  </si>
  <si>
    <t>24370009437</t>
  </si>
  <si>
    <t>32341596800037</t>
  </si>
  <si>
    <t>516533</t>
  </si>
  <si>
    <t>06 80 56 13 12</t>
  </si>
  <si>
    <t>95 Boulevard NOTRE DAME</t>
  </si>
  <si>
    <t>CLS</t>
  </si>
  <si>
    <t>COURS DE LANGUE DES SIGNES</t>
  </si>
  <si>
    <t>93131544813</t>
  </si>
  <si>
    <t>52288782700031</t>
  </si>
  <si>
    <t>600611</t>
  </si>
  <si>
    <t>09 52 41 68 80</t>
  </si>
  <si>
    <t>Zone Amenagement Concerte De Prat Pip</t>
  </si>
  <si>
    <t>70 Rue CHARLES NUNGESSER</t>
  </si>
  <si>
    <t>COURS CENTER</t>
  </si>
  <si>
    <t>53290867529</t>
  </si>
  <si>
    <t>79534027200033</t>
  </si>
  <si>
    <t>478519</t>
  </si>
  <si>
    <t>0231842850</t>
  </si>
  <si>
    <t>INTER COIFFURE</t>
  </si>
  <si>
    <t>1 - 3 Rue DE L'ARQUETTE</t>
  </si>
  <si>
    <t>CCPEC</t>
  </si>
  <si>
    <t>COURS CAENNAIS PRIVE D'ESTHETIQUE ET DE COIFFURE</t>
  </si>
  <si>
    <t>25140190614</t>
  </si>
  <si>
    <t>38406669200052</t>
  </si>
  <si>
    <t>457048</t>
  </si>
  <si>
    <t>0381821050</t>
  </si>
  <si>
    <t>7 Rue Andrey</t>
  </si>
  <si>
    <t>COURS BIOMEDAL</t>
  </si>
  <si>
    <t>43250212625</t>
  </si>
  <si>
    <t>43283449700039</t>
  </si>
  <si>
    <t>470028</t>
  </si>
  <si>
    <t>01 60 46 09 49</t>
  </si>
  <si>
    <t>91330 YERRES</t>
  </si>
  <si>
    <t>7 Allée de la Cascade</t>
  </si>
  <si>
    <t>30/10/2013</t>
  </si>
  <si>
    <t>COURS ANIMALIA</t>
  </si>
  <si>
    <t>11910695691</t>
  </si>
  <si>
    <t>52760083700019</t>
  </si>
  <si>
    <t>621596</t>
  </si>
  <si>
    <t>85220 APREMONT</t>
  </si>
  <si>
    <t>29 Lieu-dit LA NOUE</t>
  </si>
  <si>
    <t>COURNAULT CHARLES</t>
  </si>
  <si>
    <t>52850223285</t>
  </si>
  <si>
    <t>84029849100019</t>
  </si>
  <si>
    <t>le numéro d'activité ne ressort pas sur le site de la dirrecte et le siren non plus</t>
  </si>
  <si>
    <t>497253</t>
  </si>
  <si>
    <t>06 15 47 66 05</t>
  </si>
  <si>
    <t>73100 BRISON ST INNOCENT</t>
  </si>
  <si>
    <t>5 Chemin de la fontaine</t>
  </si>
  <si>
    <t>COURAND MARIE</t>
  </si>
  <si>
    <t>84730183073</t>
  </si>
  <si>
    <t>39908065400045</t>
  </si>
  <si>
    <t>480228</t>
  </si>
  <si>
    <t>04 76 46 88 58</t>
  </si>
  <si>
    <t>5 Rue DE PALANKA</t>
  </si>
  <si>
    <t>COUPLES ET FAMILLES DE L'ISERE</t>
  </si>
  <si>
    <t>82380008538</t>
  </si>
  <si>
    <t>77955997000024</t>
  </si>
  <si>
    <t>549757</t>
  </si>
  <si>
    <t>06 61 11 99 80</t>
  </si>
  <si>
    <t>CEFOR IDF</t>
  </si>
  <si>
    <t>COUPLES ET FAMILLES - CENTRE DE FORMATION ILE DE FRANCE</t>
  </si>
  <si>
    <t>11755392875</t>
  </si>
  <si>
    <t>81375822400014</t>
  </si>
  <si>
    <t>485470</t>
  </si>
  <si>
    <t>02 41 34 94 02</t>
  </si>
  <si>
    <t>458 bis Rue SAINT LEONARD</t>
  </si>
  <si>
    <t>COUP DE POUCE 49</t>
  </si>
  <si>
    <t>52490238249</t>
  </si>
  <si>
    <t>49031488700038</t>
  </si>
  <si>
    <t>230236</t>
  </si>
  <si>
    <t>03 20 17 71 50</t>
  </si>
  <si>
    <t>59211 SANTES</t>
  </si>
  <si>
    <t>1ère Rue Port Fluvial</t>
  </si>
  <si>
    <t>1ère Avenue</t>
  </si>
  <si>
    <t>CFT ECF LILLE</t>
  </si>
  <si>
    <t>COUNTY FRANCE TRAINING CENTRE DE FORMATION TRANSPORT</t>
  </si>
  <si>
    <t>31590308059</t>
  </si>
  <si>
    <t>39400768600022</t>
  </si>
  <si>
    <t>425588</t>
  </si>
  <si>
    <t>04 75 04 01 10</t>
  </si>
  <si>
    <t>11 Allée Blachettes</t>
  </si>
  <si>
    <t>COULEURS DE FORGE</t>
  </si>
  <si>
    <t>82260107426</t>
  </si>
  <si>
    <t>50340415400026</t>
  </si>
  <si>
    <t>404070</t>
  </si>
  <si>
    <t>04 91 82 24 70</t>
  </si>
  <si>
    <t>229 Avenue DU PRADO</t>
  </si>
  <si>
    <t>COULEUR D'ENFANTS</t>
  </si>
  <si>
    <t>93131333213</t>
  </si>
  <si>
    <t>49036306600021</t>
  </si>
  <si>
    <t>446853</t>
  </si>
  <si>
    <t>06 14 40 35 85</t>
  </si>
  <si>
    <t>2 Rue LAURENS</t>
  </si>
  <si>
    <t>COULEAU BERNARD</t>
  </si>
  <si>
    <t>73810101181</t>
  </si>
  <si>
    <t>34906728000033</t>
  </si>
  <si>
    <t>380519</t>
  </si>
  <si>
    <t>09287</t>
  </si>
  <si>
    <t>07 60 46 56 59</t>
  </si>
  <si>
    <t>30 Rue HOCHE</t>
  </si>
  <si>
    <t>COUGOULIC PIERRE</t>
  </si>
  <si>
    <t>COUGOULIC PIERRE - ZORBA FORMATION CONCEPT</t>
  </si>
  <si>
    <t>53560825256</t>
  </si>
  <si>
    <t>50121312800025</t>
  </si>
  <si>
    <t>619474</t>
  </si>
  <si>
    <t>06 16 94 03 71</t>
  </si>
  <si>
    <t>5 bis Rue DU PIGEONNIER</t>
  </si>
  <si>
    <t>COUGOT JEAN LOUIS HENRI</t>
  </si>
  <si>
    <t>COUGOT JEAN LOUIS HENRI - CARPE DIEM</t>
  </si>
  <si>
    <t>73310179231</t>
  </si>
  <si>
    <t>39081712000020</t>
  </si>
  <si>
    <t>484994</t>
  </si>
  <si>
    <t>0147233554</t>
  </si>
  <si>
    <t>60 Avenue D'Iena</t>
  </si>
  <si>
    <t>COUDRON LIONEL</t>
  </si>
  <si>
    <t>COUDRON LIONEL - INSTITUT DE YOGA THERAPIE</t>
  </si>
  <si>
    <t>11752167375</t>
  </si>
  <si>
    <t>32980052800039</t>
  </si>
  <si>
    <t>619875</t>
  </si>
  <si>
    <t>06 13 28 98 65</t>
  </si>
  <si>
    <t>36 Rue DES GRANDS CHAMPS</t>
  </si>
  <si>
    <t>COUDIERE HERVE GERARD JACQUES</t>
  </si>
  <si>
    <t>COUDIERE HERVE GERARD JACQUES - HOMMES ET COOPERATION</t>
  </si>
  <si>
    <t>11754472375</t>
  </si>
  <si>
    <t>50975258000035</t>
  </si>
  <si>
    <t>548893</t>
  </si>
  <si>
    <t>05 55 23 30 96</t>
  </si>
  <si>
    <t>Z.I  Tour de Loyre</t>
  </si>
  <si>
    <t>Avenue Tour de Loyre</t>
  </si>
  <si>
    <t>COUDERT CONSTRUCTION MALEMORT</t>
  </si>
  <si>
    <t>COUDERT CONSTRUCTION SARL</t>
  </si>
  <si>
    <t>74190023619</t>
  </si>
  <si>
    <t>32521347800036</t>
  </si>
  <si>
    <t>523290</t>
  </si>
  <si>
    <t>06 87 32 61 11</t>
  </si>
  <si>
    <t>PULS'CREATIV - BAT A</t>
  </si>
  <si>
    <t>15A Rue DE LA PAILLETTE</t>
  </si>
  <si>
    <t>COUDERC CLARA ATELIER TRACE LIBRE</t>
  </si>
  <si>
    <t>53350956635</t>
  </si>
  <si>
    <t>49420713700022</t>
  </si>
  <si>
    <t>550309</t>
  </si>
  <si>
    <t>06 23 43 89 03</t>
  </si>
  <si>
    <t>18 bis Rue DE CHOLET</t>
  </si>
  <si>
    <t>COTTENCEAU ISABELLE</t>
  </si>
  <si>
    <t>52490310149</t>
  </si>
  <si>
    <t>47971384400039</t>
  </si>
  <si>
    <t>674497</t>
  </si>
  <si>
    <t>06 10 48 45 96</t>
  </si>
  <si>
    <t>1 Rue RECAMIER</t>
  </si>
  <si>
    <t>COTTAZ EMELINE</t>
  </si>
  <si>
    <t>84010255601</t>
  </si>
  <si>
    <t>89431587800039</t>
  </si>
  <si>
    <t>659150</t>
  </si>
  <si>
    <t>06 95 74 56 09</t>
  </si>
  <si>
    <t>95 DESCENTE J. M. COUTTET</t>
  </si>
  <si>
    <t>COTTAIN EMILIE</t>
  </si>
  <si>
    <t>COTTAIN EMILIE - MONT BLANC NATUROPATHIE</t>
  </si>
  <si>
    <t>84740429774</t>
  </si>
  <si>
    <t>83439043700012</t>
  </si>
  <si>
    <t>682615</t>
  </si>
  <si>
    <t>02342</t>
  </si>
  <si>
    <t>05 61 08 02 58</t>
  </si>
  <si>
    <t>31860 LABARTHE SUR LEZE</t>
  </si>
  <si>
    <t>8 Place VINCENT AURIOL</t>
  </si>
  <si>
    <t>COTE SOINS FORMATIONS MIDI PYRENEES OCCITANIE</t>
  </si>
  <si>
    <t>73310534931</t>
  </si>
  <si>
    <t>50209661300018</t>
  </si>
  <si>
    <t>509954</t>
  </si>
  <si>
    <t>01253</t>
  </si>
  <si>
    <t>01 60 77 87 25</t>
  </si>
  <si>
    <t>CENTER 7</t>
  </si>
  <si>
    <t>8 Rue Montespan</t>
  </si>
  <si>
    <t>COTE SOINS FORMATIONS ILE DE FRANCE - FMC ACTION IDF</t>
  </si>
  <si>
    <t>11910497891</t>
  </si>
  <si>
    <t>47927268400024</t>
  </si>
  <si>
    <t>498373</t>
  </si>
  <si>
    <t>04 78 95 03 12</t>
  </si>
  <si>
    <t>25 Rue DES RANCY</t>
  </si>
  <si>
    <t>COTE PROJETS LYON</t>
  </si>
  <si>
    <t>COTE PROJETS</t>
  </si>
  <si>
    <t>82690717469</t>
  </si>
  <si>
    <t>43819157900038</t>
  </si>
  <si>
    <t>666907</t>
  </si>
  <si>
    <t>04 65 84 00 85</t>
  </si>
  <si>
    <t>17 Rue CHILDEBERT</t>
  </si>
  <si>
    <t>COTATION LYON</t>
  </si>
  <si>
    <t>COTATION</t>
  </si>
  <si>
    <t>82691330969</t>
  </si>
  <si>
    <t>79261104800044</t>
  </si>
  <si>
    <t>495712</t>
  </si>
  <si>
    <t>02 32 11 54 00</t>
  </si>
  <si>
    <t>2713 Boulevard Stalingrad</t>
  </si>
  <si>
    <t>COTARD FORMATIONS</t>
  </si>
  <si>
    <t>23760214476</t>
  </si>
  <si>
    <t>39433208400059</t>
  </si>
  <si>
    <t>410603</t>
  </si>
  <si>
    <t>2713 Boulevard STALINGRAD</t>
  </si>
  <si>
    <t>COTARD ENTREPRISES</t>
  </si>
  <si>
    <t>23760376476</t>
  </si>
  <si>
    <t>48811772200022</t>
  </si>
  <si>
    <t>623180</t>
  </si>
  <si>
    <t>Route DE LA BASTIDONNE</t>
  </si>
  <si>
    <t>COSTE SARAH</t>
  </si>
  <si>
    <t>COSTE SARAH - SCONSEIL ET COACHING</t>
  </si>
  <si>
    <t>93840387584</t>
  </si>
  <si>
    <t>51945243700014</t>
  </si>
  <si>
    <t>650419</t>
  </si>
  <si>
    <t>32 2 533 38 00</t>
  </si>
  <si>
    <t>21 du Boulevard</t>
  </si>
  <si>
    <t>COST ASSOCIATION</t>
  </si>
  <si>
    <t>340479</t>
  </si>
  <si>
    <t>03 26 55 62 55</t>
  </si>
  <si>
    <t>1 Place FLODOARD</t>
  </si>
  <si>
    <t>CONDUITE EVRARD</t>
  </si>
  <si>
    <t>COSSON FORT</t>
  </si>
  <si>
    <t>21510115551</t>
  </si>
  <si>
    <t>44263597500018</t>
  </si>
  <si>
    <t>650821</t>
  </si>
  <si>
    <t>04 42 22 30 40</t>
  </si>
  <si>
    <t>LES OCRES DE L ARBOIS BAT B 105/495</t>
  </si>
  <si>
    <t>105 Rue RENE DESCARTES</t>
  </si>
  <si>
    <t>COSMED</t>
  </si>
  <si>
    <t>93131579113</t>
  </si>
  <si>
    <t>43406844100048</t>
  </si>
  <si>
    <t>673031</t>
  </si>
  <si>
    <t>06 85 11 72 72</t>
  </si>
  <si>
    <t>81710 SAIX</t>
  </si>
  <si>
    <t>37 Impasse DES CLEMATITES</t>
  </si>
  <si>
    <t>COSENZA LAETITIA</t>
  </si>
  <si>
    <t>COSENZA LAETITIA - L3C CONSULTING EI</t>
  </si>
  <si>
    <t>76810197981</t>
  </si>
  <si>
    <t>97751663200014</t>
  </si>
  <si>
    <t>529400</t>
  </si>
  <si>
    <t>0491598280</t>
  </si>
  <si>
    <t>2A Rue DE ROME</t>
  </si>
  <si>
    <t>COSENS</t>
  </si>
  <si>
    <t>93131134113</t>
  </si>
  <si>
    <t>41936979800030</t>
  </si>
  <si>
    <t>608014</t>
  </si>
  <si>
    <t>05 62 12 49 88</t>
  </si>
  <si>
    <t>131 bis Rue GASTON DOUMERGUE</t>
  </si>
  <si>
    <t>CO-SAVOIRS</t>
  </si>
  <si>
    <t>73310627831</t>
  </si>
  <si>
    <t>52914515300027</t>
  </si>
  <si>
    <t>620282</t>
  </si>
  <si>
    <t>06 30 12 91 72</t>
  </si>
  <si>
    <t>COS FI</t>
  </si>
  <si>
    <t>93840335884</t>
  </si>
  <si>
    <t>53900613000022</t>
  </si>
  <si>
    <t>320500</t>
  </si>
  <si>
    <t>02 41 67 71 45</t>
  </si>
  <si>
    <t>1 Rue SEVIGNE</t>
  </si>
  <si>
    <t>CORYLUS FORM@TIONS - ASPFA</t>
  </si>
  <si>
    <t>CORYLUS FORMATIONS - ASSOCIATION SAUMUROISE DE PRE-FORMATION POUR ADULTES</t>
  </si>
  <si>
    <t>52490037549</t>
  </si>
  <si>
    <t>31176845100040</t>
  </si>
  <si>
    <t>480289</t>
  </si>
  <si>
    <t>02 62 91 79 35</t>
  </si>
  <si>
    <t>SAVANNA</t>
  </si>
  <si>
    <t>32 Rue DU KOVIL</t>
  </si>
  <si>
    <t>CORTO CONCEPT</t>
  </si>
  <si>
    <t>98970312097</t>
  </si>
  <si>
    <t>49173688000023</t>
  </si>
  <si>
    <t>679240</t>
  </si>
  <si>
    <t>2 ZONE INDUSTRIELLE CHAVANON LE 4 PUISSANCE3</t>
  </si>
  <si>
    <t>CORTEX FORMATION.FR</t>
  </si>
  <si>
    <t>84990372343</t>
  </si>
  <si>
    <t>92939047400013</t>
  </si>
  <si>
    <t>439320</t>
  </si>
  <si>
    <t>7 Rue Des Rentreurs</t>
  </si>
  <si>
    <t>CC</t>
  </si>
  <si>
    <t>CORTES CONSULTING</t>
  </si>
  <si>
    <t>11788173678</t>
  </si>
  <si>
    <t>53759649600027</t>
  </si>
  <si>
    <t>390094</t>
  </si>
  <si>
    <t>05 552 725 60</t>
  </si>
  <si>
    <t>15 Avenue WINSTON CHURCHILL</t>
  </si>
  <si>
    <t>CORREZE FORMATION</t>
  </si>
  <si>
    <t>74190056419</t>
  </si>
  <si>
    <t>50190322300011</t>
  </si>
  <si>
    <t>625206</t>
  </si>
  <si>
    <t>09 50 60 29 95</t>
  </si>
  <si>
    <t>18 RESIDENCE DU BEL EBAT</t>
  </si>
  <si>
    <t>CORRENTI EUGENIO</t>
  </si>
  <si>
    <t>11788341178</t>
  </si>
  <si>
    <t>51330604300029</t>
  </si>
  <si>
    <t>569150</t>
  </si>
  <si>
    <t>0344823897</t>
  </si>
  <si>
    <t>60380 BUICOURT</t>
  </si>
  <si>
    <t>1 Rue DU PATY</t>
  </si>
  <si>
    <t>CORRELATION</t>
  </si>
  <si>
    <t>22600287260</t>
  </si>
  <si>
    <t>49090794600019</t>
  </si>
  <si>
    <t>473893</t>
  </si>
  <si>
    <t>06098</t>
  </si>
  <si>
    <t>03 20 06 50 44</t>
  </si>
  <si>
    <t>17 Rue DES FOSSES ST JACQUES</t>
  </si>
  <si>
    <t>CORPUS LEARNING FRANCE</t>
  </si>
  <si>
    <t>11756464975</t>
  </si>
  <si>
    <t>79139595700024</t>
  </si>
  <si>
    <t>611505</t>
  </si>
  <si>
    <t>07 83 38 18 21</t>
  </si>
  <si>
    <t>410 Boulevard ESTEREL PARC</t>
  </si>
  <si>
    <t>CORPS TECH FORMATIONS</t>
  </si>
  <si>
    <t>CORPSTECH FORMATIONS</t>
  </si>
  <si>
    <t>93060715206</t>
  </si>
  <si>
    <t>75171101100021</t>
  </si>
  <si>
    <t>637361</t>
  </si>
  <si>
    <t>27-29 Route DE VANNES</t>
  </si>
  <si>
    <t>CORPS ET RESONANCE</t>
  </si>
  <si>
    <t>52440958344</t>
  </si>
  <si>
    <t>90173284200017</t>
  </si>
  <si>
    <t>401092</t>
  </si>
  <si>
    <t>05002</t>
  </si>
  <si>
    <t>07 62 33 20 03</t>
  </si>
  <si>
    <t>112 Cours DU DOCTEUR LONG</t>
  </si>
  <si>
    <t>CORPS ET PSYCHE</t>
  </si>
  <si>
    <t>82420208842</t>
  </si>
  <si>
    <t>51109260300048</t>
  </si>
  <si>
    <t>451538</t>
  </si>
  <si>
    <t>04 67 49 16 09</t>
  </si>
  <si>
    <t>136 Rue AUGUSTE RENOIR</t>
  </si>
  <si>
    <t>CORPS COMMUNICATION</t>
  </si>
  <si>
    <t>91340294234</t>
  </si>
  <si>
    <t>38069871200037</t>
  </si>
  <si>
    <t>334030</t>
  </si>
  <si>
    <t>06 80 58 70 18</t>
  </si>
  <si>
    <t>9 Rue Emile Desvaux</t>
  </si>
  <si>
    <t>CORPS &amp; COMMUNICATION</t>
  </si>
  <si>
    <t>CORPS &amp; COMMUNICATION ASSOCIATION</t>
  </si>
  <si>
    <t>11930515793</t>
  </si>
  <si>
    <t>47926108300022</t>
  </si>
  <si>
    <t>608300</t>
  </si>
  <si>
    <t>03 26 59 17 52</t>
  </si>
  <si>
    <t>33 bis REMPART DU MIDI</t>
  </si>
  <si>
    <t>CORPORATION DES VIGNERONS DE CHAMPAGNE AVIZE</t>
  </si>
  <si>
    <t>CORPORATION DES VIGNERONS DE CHAMPAGNE</t>
  </si>
  <si>
    <t>21510011651</t>
  </si>
  <si>
    <t>78038534000044</t>
  </si>
  <si>
    <t>649272</t>
  </si>
  <si>
    <t>06 38 38 90 29</t>
  </si>
  <si>
    <t>98 Rue D'ABOUKIR</t>
  </si>
  <si>
    <t>CORPORATE FOR CHANGE</t>
  </si>
  <si>
    <t>11755799275</t>
  </si>
  <si>
    <t>83421891900019</t>
  </si>
  <si>
    <t>619632</t>
  </si>
  <si>
    <t>17 Rue THIERS</t>
  </si>
  <si>
    <t>CORON GUILLAUME</t>
  </si>
  <si>
    <t>84380745238</t>
  </si>
  <si>
    <t>87808340100017</t>
  </si>
  <si>
    <t>402813</t>
  </si>
  <si>
    <t>04 76 91 31 38</t>
  </si>
  <si>
    <t>38500 LA BUISSE</t>
  </si>
  <si>
    <t>104 Rue DE LA CHARRIERE</t>
  </si>
  <si>
    <t>COROIR NELLY</t>
  </si>
  <si>
    <t>82380351738</t>
  </si>
  <si>
    <t>44357058500028</t>
  </si>
  <si>
    <t>540523</t>
  </si>
  <si>
    <t>02 40 44 70 70</t>
  </si>
  <si>
    <t>28 Boulevard de Launay</t>
  </si>
  <si>
    <t>CVS  NANTES</t>
  </si>
  <si>
    <t>CORNET VINCENT SEGUREL</t>
  </si>
  <si>
    <t>52440574744</t>
  </si>
  <si>
    <t>34404064700028</t>
  </si>
  <si>
    <t>663141</t>
  </si>
  <si>
    <t>06 19 81 34 85</t>
  </si>
  <si>
    <t>59174 LA SENTINELLE</t>
  </si>
  <si>
    <t>45 Rue FRANCOIS DURIEUX</t>
  </si>
  <si>
    <t>CORNET ANNE</t>
  </si>
  <si>
    <t>32590997059</t>
  </si>
  <si>
    <t>84224581300022</t>
  </si>
  <si>
    <t>442460</t>
  </si>
  <si>
    <t>099KD</t>
  </si>
  <si>
    <t>04 83 57 49 42</t>
  </si>
  <si>
    <t>Impasse Des Peupliers</t>
  </si>
  <si>
    <t>CORIDYS VAR</t>
  </si>
  <si>
    <t>93830431883</t>
  </si>
  <si>
    <t>53187966600026</t>
  </si>
  <si>
    <t>662550</t>
  </si>
  <si>
    <t>07 68 36 75 47</t>
  </si>
  <si>
    <t>20 Rue GUILLAUME BIGOT</t>
  </si>
  <si>
    <t>CO'RH</t>
  </si>
  <si>
    <t>52530090053</t>
  </si>
  <si>
    <t>81824034300017</t>
  </si>
  <si>
    <t>322866</t>
  </si>
  <si>
    <t>05 57 22 29 86</t>
  </si>
  <si>
    <t>MAISON REGIONALE DES SPORTS</t>
  </si>
  <si>
    <t>2 Avenue DE L UNIVERSITE</t>
  </si>
  <si>
    <t>COREG EPGV DE NOUVELLE AQUITAINE</t>
  </si>
  <si>
    <t>72330553733</t>
  </si>
  <si>
    <t>39398292100032</t>
  </si>
  <si>
    <t>595706</t>
  </si>
  <si>
    <t>07 81 37 31 68</t>
  </si>
  <si>
    <t>45510 NEUVY EN SULLIAS</t>
  </si>
  <si>
    <t>1 Rue De Sologne</t>
  </si>
  <si>
    <t>COREFOR CENTRE VAL DE LOIRE</t>
  </si>
  <si>
    <t>24450371445</t>
  </si>
  <si>
    <t>88147911700015</t>
  </si>
  <si>
    <t>649685</t>
  </si>
  <si>
    <t>07 85 58 73 86</t>
  </si>
  <si>
    <t>30 Chemin des Verrières</t>
  </si>
  <si>
    <t>CO REBOND</t>
  </si>
  <si>
    <t>CO'REBOND - CO REBOND</t>
  </si>
  <si>
    <t>84691431069</t>
  </si>
  <si>
    <t>52831806600024</t>
  </si>
  <si>
    <t>571982</t>
  </si>
  <si>
    <t>75 Boulevard HAUSSMANN</t>
  </si>
  <si>
    <t>COREAGA CONSEIL</t>
  </si>
  <si>
    <t>11754139675</t>
  </si>
  <si>
    <t>49226765300011</t>
  </si>
  <si>
    <t>665307</t>
  </si>
  <si>
    <t>06 14 25 96 71</t>
  </si>
  <si>
    <t>41 Avenue Charles De Gaulle</t>
  </si>
  <si>
    <t>CORE PREV</t>
  </si>
  <si>
    <t>75170203517</t>
  </si>
  <si>
    <t>82441968300019</t>
  </si>
  <si>
    <t>675878</t>
  </si>
  <si>
    <t>06 95 63 5831</t>
  </si>
  <si>
    <t>Bureau 3</t>
  </si>
  <si>
    <t>6 bis Boulevard BERTHELOT</t>
  </si>
  <si>
    <t>CORDIER MELANIE</t>
  </si>
  <si>
    <t>CORDIER MELANIE - AGENCE M</t>
  </si>
  <si>
    <t>76341311434</t>
  </si>
  <si>
    <t>93053507500012</t>
  </si>
  <si>
    <t>685264</t>
  </si>
  <si>
    <t>04 94 38 83 31</t>
  </si>
  <si>
    <t>Centre Commercial Du Nautisme</t>
  </si>
  <si>
    <t>14 Avenue du Docteur Robin</t>
  </si>
  <si>
    <t>CORDAN</t>
  </si>
  <si>
    <t>CORDAN - ECOLE DE NAVIGATION DU PORT D'HYERES</t>
  </si>
  <si>
    <t>93830416383</t>
  </si>
  <si>
    <t>51190214000017</t>
  </si>
  <si>
    <t>436471</t>
  </si>
  <si>
    <t>03 69 28 89 00</t>
  </si>
  <si>
    <t>12 Impasse Montgolfier</t>
  </si>
  <si>
    <t>14/10/2014</t>
  </si>
  <si>
    <t>COPROTEC</t>
  </si>
  <si>
    <t>42680206168</t>
  </si>
  <si>
    <t>52391189900020</t>
  </si>
  <si>
    <t>589743</t>
  </si>
  <si>
    <t>APPARTEMENT 173</t>
  </si>
  <si>
    <t>55 Rue BONTE POLLET</t>
  </si>
  <si>
    <t>COPPIN BERTRAND</t>
  </si>
  <si>
    <t>32590906659</t>
  </si>
  <si>
    <t>50030811900022</t>
  </si>
  <si>
    <t>647147</t>
  </si>
  <si>
    <t>06 85 05 21 84</t>
  </si>
  <si>
    <t>28 Rue BRANDA</t>
  </si>
  <si>
    <t>COPERNIC CONSEILS BREST</t>
  </si>
  <si>
    <t>COPERNIC CONSEILS</t>
  </si>
  <si>
    <t>53290906429</t>
  </si>
  <si>
    <t>83248627800019</t>
  </si>
  <si>
    <t>486875</t>
  </si>
  <si>
    <t>45 38 68 4369</t>
  </si>
  <si>
    <t>DANEMARK - HERLEV</t>
  </si>
  <si>
    <t>Herlev Hospital - 25th floor</t>
  </si>
  <si>
    <t>Herlev Ringvej 75</t>
  </si>
  <si>
    <t>25/04/2014</t>
  </si>
  <si>
    <t>CAMES</t>
  </si>
  <si>
    <t>COPENHAGEN ACADEMY FOR MEDICAL EDUCATION AND SIMULATION</t>
  </si>
  <si>
    <t>529497</t>
  </si>
  <si>
    <t>05 56 51 56 51</t>
  </si>
  <si>
    <t>4 Rue De Fleurus</t>
  </si>
  <si>
    <t>COREADD NA</t>
  </si>
  <si>
    <t>COORDINATION REGIONALE ADDICTIONS NOUVELLE AQUITAINE</t>
  </si>
  <si>
    <t>75331307933</t>
  </si>
  <si>
    <t>41142149800055</t>
  </si>
  <si>
    <t>350801</t>
  </si>
  <si>
    <t>01222</t>
  </si>
  <si>
    <t>04 72 11 54 60</t>
  </si>
  <si>
    <t>BATIMENT A -  7e Etage</t>
  </si>
  <si>
    <t>162 Avenue LACASSAGNE</t>
  </si>
  <si>
    <t>CEPPRAAL</t>
  </si>
  <si>
    <t>COORDINATION POUR L'EVALUATION DES PRATIQUES PROFESSIONNELLES EN SANTE</t>
  </si>
  <si>
    <t>82690914169</t>
  </si>
  <si>
    <t>48772168000022</t>
  </si>
  <si>
    <t>558540</t>
  </si>
  <si>
    <t>01 48 74 79 20</t>
  </si>
  <si>
    <t>11 Rue de CLICHY</t>
  </si>
  <si>
    <t>COTRAVAUX</t>
  </si>
  <si>
    <t>COORDINATION POUR LE TRAVAIL VOLONTAIRE DES JEUNES</t>
  </si>
  <si>
    <t>11755185875</t>
  </si>
  <si>
    <t>77622225900017</t>
  </si>
  <si>
    <t>648504</t>
  </si>
  <si>
    <t>COPEGE</t>
  </si>
  <si>
    <t>COORDINATION PERINATALE GRAND EST</t>
  </si>
  <si>
    <t>44540412954</t>
  </si>
  <si>
    <t>84436450500017</t>
  </si>
  <si>
    <t>230352</t>
  </si>
  <si>
    <t>04453</t>
  </si>
  <si>
    <t>02 40 16 59 90</t>
  </si>
  <si>
    <t>CHU SITE HOSPITALIER LAENNEC</t>
  </si>
  <si>
    <t>Boulevard Jacques Monod</t>
  </si>
  <si>
    <t>COMPAS</t>
  </si>
  <si>
    <t>COORDINATION MUTUALISEE DE PROXIMITE POUR L'APPUI ET LE SOUTIEN</t>
  </si>
  <si>
    <t>52440432044</t>
  </si>
  <si>
    <t>42170333100015</t>
  </si>
  <si>
    <t>453912</t>
  </si>
  <si>
    <t>03 81 84 54 47</t>
  </si>
  <si>
    <t>7 Rue Albert Thomas</t>
  </si>
  <si>
    <t>COMET BFC</t>
  </si>
  <si>
    <t>COORDINATION MULTIPARTENARIALE EDUCATION THERAPEUTIQUE BOURGOGNE FRANCHE COMTE</t>
  </si>
  <si>
    <t>43250265625</t>
  </si>
  <si>
    <t>44128865100033</t>
  </si>
  <si>
    <t>570060</t>
  </si>
  <si>
    <t>08213</t>
  </si>
  <si>
    <t>01 47 83 29 84</t>
  </si>
  <si>
    <t>22 Rue DE LA SAIDA</t>
  </si>
  <si>
    <t>CIPPA</t>
  </si>
  <si>
    <t>COORDINATION INTERNATIONALE ENTRE PSYCHANALYSTES S'OCCUPANT DE PERSONNES AVEC AUTISME</t>
  </si>
  <si>
    <t>11754489275</t>
  </si>
  <si>
    <t>52843242000024</t>
  </si>
  <si>
    <t>380740</t>
  </si>
  <si>
    <t>163 Rue de Bagnolet</t>
  </si>
  <si>
    <t>COFAM</t>
  </si>
  <si>
    <t>COORDINATION FRANCAISE POUR L'ALLAITEMENT MATERNEL</t>
  </si>
  <si>
    <t>11754292475</t>
  </si>
  <si>
    <t>43181710500023</t>
  </si>
  <si>
    <t>425643</t>
  </si>
  <si>
    <t>03 81 94 74 30</t>
  </si>
  <si>
    <t>Niveau -1 Local 40</t>
  </si>
  <si>
    <t>2 Rue Du Docteur Flamand</t>
  </si>
  <si>
    <t>CGPM</t>
  </si>
  <si>
    <t>COORDINATION DE GERONTOLOGIE DU PAYS DE MONTBELIARD</t>
  </si>
  <si>
    <t>27250304625</t>
  </si>
  <si>
    <t>49895488200045</t>
  </si>
  <si>
    <t>399073</t>
  </si>
  <si>
    <t>0299304808</t>
  </si>
  <si>
    <t>5 Rue DES CARMES</t>
  </si>
  <si>
    <t>CBSP</t>
  </si>
  <si>
    <t>COORDINATION BRETONNE SOINS PALLIATIFS</t>
  </si>
  <si>
    <t>53350851035</t>
  </si>
  <si>
    <t>50362102100016</t>
  </si>
  <si>
    <t>468873</t>
  </si>
  <si>
    <t>01 64 17 18 17</t>
  </si>
  <si>
    <t>19 Boulevard Robert Thiboust</t>
  </si>
  <si>
    <t>COORDEF FORMATION ABC FORMATIONS</t>
  </si>
  <si>
    <t>11770541677</t>
  </si>
  <si>
    <t>78863121600033</t>
  </si>
  <si>
    <t>513945</t>
  </si>
  <si>
    <t>03 44 90 79 75</t>
  </si>
  <si>
    <t>BP50149</t>
  </si>
  <si>
    <t>Rue PARC TECHNO RIVES DE L OISE VENETTE</t>
  </si>
  <si>
    <t>COOPREX INTERNATIONAL</t>
  </si>
  <si>
    <t>22600265160</t>
  </si>
  <si>
    <t>75137362200016</t>
  </si>
  <si>
    <t>668333</t>
  </si>
  <si>
    <t>06 28 07 20 67</t>
  </si>
  <si>
    <t>01800 MEXIMIEUX</t>
  </si>
  <si>
    <t>8 Avenue DE VERDUN</t>
  </si>
  <si>
    <t>COOPLILOT</t>
  </si>
  <si>
    <t>84691976369</t>
  </si>
  <si>
    <t>91372895200023</t>
  </si>
  <si>
    <t>597442</t>
  </si>
  <si>
    <t>02 33 64 43 42</t>
  </si>
  <si>
    <t>23 Rue DU CHAMP DE FOIRE</t>
  </si>
  <si>
    <t>COOPERER POUR FORMER</t>
  </si>
  <si>
    <t>28610099161</t>
  </si>
  <si>
    <t>83085442800026</t>
  </si>
  <si>
    <t>659009</t>
  </si>
  <si>
    <t>02 97 54 88 88</t>
  </si>
  <si>
    <t>ZAC de KERVIDANOU 3</t>
  </si>
  <si>
    <t>24 Rue FERDINAND BUISSON</t>
  </si>
  <si>
    <t>COOPERATIVE EUREDEN MELLAC</t>
  </si>
  <si>
    <t>COOPERATIVE EUREDEN</t>
  </si>
  <si>
    <t>53290951729</t>
  </si>
  <si>
    <t>84164569000022</t>
  </si>
  <si>
    <t>640979</t>
  </si>
  <si>
    <t>04 90 86 83 86</t>
  </si>
  <si>
    <t>307 Chemin DES BOIS</t>
  </si>
  <si>
    <t>CFME-URB</t>
  </si>
  <si>
    <t>COOPERATIVE DE FORMATION AUX METIERS DE L ENVIRONNEMENT URBAIN</t>
  </si>
  <si>
    <t>93840429484</t>
  </si>
  <si>
    <t>88797929200018</t>
  </si>
  <si>
    <t>636769</t>
  </si>
  <si>
    <t>04 91 01 64 70</t>
  </si>
  <si>
    <t>83 la canebiere</t>
  </si>
  <si>
    <t>COOPERATIVE ACTIVITE EMPLOI MARSEILLE</t>
  </si>
  <si>
    <t>COOPERATIVE D'ACTIVITE ET EMPLOI  - BOREAL INNOVATION</t>
  </si>
  <si>
    <t>93131566013</t>
  </si>
  <si>
    <t>80291512400076</t>
  </si>
  <si>
    <t>189315</t>
  </si>
  <si>
    <t>0247454303</t>
  </si>
  <si>
    <t>37190 VILLAINES LES ROCHERS</t>
  </si>
  <si>
    <t>1 Rue LA CHENEILLÈRE</t>
  </si>
  <si>
    <t>COOPERATIVE VANNERIE DE VILLAINES</t>
  </si>
  <si>
    <t>COOPERATIVE AGRICOLE DE VANNERIE DE VILLAINES</t>
  </si>
  <si>
    <t>24370127837</t>
  </si>
  <si>
    <t>77535313900014</t>
  </si>
  <si>
    <t>540808</t>
  </si>
  <si>
    <t>04 73 67 40 00</t>
  </si>
  <si>
    <t>BP 10184</t>
  </si>
  <si>
    <t>Rue BEETHOVEN -  Parc Européen d’Entreprises II</t>
  </si>
  <si>
    <t>COOPER SECURITE SAS CENTRE DE FORMATION RIOM</t>
  </si>
  <si>
    <t>COOPER SECURITE SAS CENTRE DE FORMATION</t>
  </si>
  <si>
    <t>83630286763</t>
  </si>
  <si>
    <t>33443882700035</t>
  </si>
  <si>
    <t>395535</t>
  </si>
  <si>
    <t>01 43 71 82 69</t>
  </si>
  <si>
    <t>3-7 Rue ALBERT MARQUET</t>
  </si>
  <si>
    <t>COOPANAME</t>
  </si>
  <si>
    <t>11753872575</t>
  </si>
  <si>
    <t>44876252600136</t>
  </si>
  <si>
    <t>472190</t>
  </si>
  <si>
    <t>05 56 74 26 16</t>
  </si>
  <si>
    <t>13 Allée Du Colonel Fabien</t>
  </si>
  <si>
    <t>COOP'ALPHA LORMONT</t>
  </si>
  <si>
    <t>COOP'ALPHA - COOPERATIVE D'ACTIVITES ET D'EMPLOI 33</t>
  </si>
  <si>
    <t>72330705833</t>
  </si>
  <si>
    <t>48237148100060</t>
  </si>
  <si>
    <t>618299</t>
  </si>
  <si>
    <t>0692488769</t>
  </si>
  <si>
    <t>Boîte aux lettres 104</t>
  </si>
  <si>
    <t>6 Route de Savannah -  Immeuble Chane Chu</t>
  </si>
  <si>
    <t>COOP UNION</t>
  </si>
  <si>
    <t>COOP UNION - ENERGIES ALTERNATIVES REUNION</t>
  </si>
  <si>
    <t>98970384697</t>
  </si>
  <si>
    <t>45396810900034</t>
  </si>
  <si>
    <t>660887</t>
  </si>
  <si>
    <t>32260 SANSAN</t>
  </si>
  <si>
    <t>Lieu-dit AU COULOUME</t>
  </si>
  <si>
    <t>COOP EGAL</t>
  </si>
  <si>
    <t>76320081132</t>
  </si>
  <si>
    <t>83459490500038</t>
  </si>
  <si>
    <t>641420</t>
  </si>
  <si>
    <t>09 73 58 26 90</t>
  </si>
  <si>
    <t>54340 POMPEY</t>
  </si>
  <si>
    <t>4 Avenue du Général de Gaulle,</t>
  </si>
  <si>
    <t>COOL CONDUITE</t>
  </si>
  <si>
    <t>44540407654</t>
  </si>
  <si>
    <t>83335311300016</t>
  </si>
  <si>
    <t>507441</t>
  </si>
  <si>
    <t>06 74 29 05 05</t>
  </si>
  <si>
    <t>22 Rue des Rigoles</t>
  </si>
  <si>
    <t>COOK AND CO</t>
  </si>
  <si>
    <t>COOK AND CO FORMATION ET CONSEIL</t>
  </si>
  <si>
    <t>11755239675</t>
  </si>
  <si>
    <t>79057648200026</t>
  </si>
  <si>
    <t>631218</t>
  </si>
  <si>
    <t>06 49 30 24 56</t>
  </si>
  <si>
    <t>COMJC</t>
  </si>
  <si>
    <t>2 Rue ANATOLE FRANCE</t>
  </si>
  <si>
    <t>COODEV ASSOCIATION DAUPHINE</t>
  </si>
  <si>
    <t>COODEV ASSOCIATION DAUPHINE - COODEV'AD</t>
  </si>
  <si>
    <t>84380652038</t>
  </si>
  <si>
    <t>82803014800013</t>
  </si>
  <si>
    <t>451150</t>
  </si>
  <si>
    <t>02 43 56 69 25</t>
  </si>
  <si>
    <t>BATIMENT K ZONE TECHNOPOLIS</t>
  </si>
  <si>
    <t>Rue LOUIS DE BROGLIE</t>
  </si>
  <si>
    <t>COODEMARRAGE 53</t>
  </si>
  <si>
    <t>52530051253</t>
  </si>
  <si>
    <t>45098283000025</t>
  </si>
  <si>
    <t>649120</t>
  </si>
  <si>
    <t>06 70 58 25 05</t>
  </si>
  <si>
    <t>104 Rue de Vaugirard</t>
  </si>
  <si>
    <t>CONVIVENCIA CONSEIL</t>
  </si>
  <si>
    <t>11755610375</t>
  </si>
  <si>
    <t>81815084900011</t>
  </si>
  <si>
    <t>187550</t>
  </si>
  <si>
    <t>0299597672</t>
  </si>
  <si>
    <t>3 Parc D'Activite De Broceliande</t>
  </si>
  <si>
    <t>CONVERGENCES SAINT GREGOIRE</t>
  </si>
  <si>
    <t>CONVERGENCES</t>
  </si>
  <si>
    <t>53350919535</t>
  </si>
  <si>
    <t>75375517200032</t>
  </si>
  <si>
    <t>596905</t>
  </si>
  <si>
    <t>0493659558</t>
  </si>
  <si>
    <t>2721 Chemin DE SAINT-CLAUDE</t>
  </si>
  <si>
    <t>CONVERGENCE FORMATION</t>
  </si>
  <si>
    <t>93060804906</t>
  </si>
  <si>
    <t>80293624500033</t>
  </si>
  <si>
    <t>512930</t>
  </si>
  <si>
    <t>03 20 90 95 00</t>
  </si>
  <si>
    <t>59710 PONT A MARCQ</t>
  </si>
  <si>
    <t>Parc d'Activités de la Planque - CS 30035</t>
  </si>
  <si>
    <t>Rue NICEPHORE NIEPPE</t>
  </si>
  <si>
    <t>CTD</t>
  </si>
  <si>
    <t>CONTROLE TECHNIQUE DELINSELLE</t>
  </si>
  <si>
    <t>31590693059</t>
  </si>
  <si>
    <t>51021311900033</t>
  </si>
  <si>
    <t>620063</t>
  </si>
  <si>
    <t>06 42 27 88 50</t>
  </si>
  <si>
    <t>27 Rue NECIPHORE NIEPCE</t>
  </si>
  <si>
    <t>C ET F</t>
  </si>
  <si>
    <t>CONTROLE ET FORMATION</t>
  </si>
  <si>
    <t>26210286721</t>
  </si>
  <si>
    <t>53032375700019</t>
  </si>
  <si>
    <t>513799</t>
  </si>
  <si>
    <t>02 32 10 55 47</t>
  </si>
  <si>
    <t>BP 4077</t>
  </si>
  <si>
    <t>4-12 Boulevard DES BELGES</t>
  </si>
  <si>
    <t>CONTROL NORD</t>
  </si>
  <si>
    <t>CONTROL NORD - CONFORM EXPERTISE</t>
  </si>
  <si>
    <t>28760693276</t>
  </si>
  <si>
    <t>41510975000026</t>
  </si>
  <si>
    <t>200001</t>
  </si>
  <si>
    <t>01 64 39 77 99</t>
  </si>
  <si>
    <t>1 Place de l'Ermitage</t>
  </si>
  <si>
    <t>CONTROL C MELUN</t>
  </si>
  <si>
    <t>CONTROL C</t>
  </si>
  <si>
    <t>11770120677</t>
  </si>
  <si>
    <t>37973507900053</t>
  </si>
  <si>
    <t>640682</t>
  </si>
  <si>
    <t>05 59 62 46 29</t>
  </si>
  <si>
    <t>64160 MORLAAS</t>
  </si>
  <si>
    <t>6 Rue Etienne Lenoir Zac De Biebachette</t>
  </si>
  <si>
    <t>CONTROL MORLAAS</t>
  </si>
  <si>
    <t>CONTROL</t>
  </si>
  <si>
    <t>75640401864</t>
  </si>
  <si>
    <t>81253861900030</t>
  </si>
  <si>
    <t>72412</t>
  </si>
  <si>
    <t>0299146767</t>
  </si>
  <si>
    <t>35650 LE RHEU</t>
  </si>
  <si>
    <t>BP 55115</t>
  </si>
  <si>
    <t>Avenue de la croix verte</t>
  </si>
  <si>
    <t>CLPS L'ENJEU COMPETENCES</t>
  </si>
  <si>
    <t>CONTRIBUER A LA PROMOTION SOCIALE L'ENJEU DES COMPETENCES</t>
  </si>
  <si>
    <t>53350111635</t>
  </si>
  <si>
    <t>32159164600328</t>
  </si>
  <si>
    <t>681611</t>
  </si>
  <si>
    <t>03 74 041 205</t>
  </si>
  <si>
    <t>Angle de la rue aux Ours et de la Place Guy Mollet</t>
  </si>
  <si>
    <t>39 Rue des Ours</t>
  </si>
  <si>
    <t>CONTRERAS PERFECT FORMATION</t>
  </si>
  <si>
    <t>CONTRERAS PERFECT FORMATION - LE SALON BY JEAN MARIE CONTREBAS</t>
  </si>
  <si>
    <t>32620310862</t>
  </si>
  <si>
    <t>51178244300028</t>
  </si>
  <si>
    <t>319648</t>
  </si>
  <si>
    <t>16 Rue Voltaire</t>
  </si>
  <si>
    <t>CONTI JEAN LOUIS - ELLIPSY FORMATION</t>
  </si>
  <si>
    <t>82420108542</t>
  </si>
  <si>
    <t>41404737300041</t>
  </si>
  <si>
    <t>622400</t>
  </si>
  <si>
    <t>06 28 71 31 43</t>
  </si>
  <si>
    <t>64121 SERRES CASTET</t>
  </si>
  <si>
    <t>60 Rue d'Aste Béarn</t>
  </si>
  <si>
    <t>CONTECH FORMATION</t>
  </si>
  <si>
    <t>72640383264</t>
  </si>
  <si>
    <t>81041838400014</t>
  </si>
  <si>
    <t>649946</t>
  </si>
  <si>
    <t>06 50 06 41 98</t>
  </si>
  <si>
    <t>78720 LA CELLE LES BORDES</t>
  </si>
  <si>
    <t>30 Rue DU MOULIN DE BECHEREAU</t>
  </si>
  <si>
    <t>CONTE CELINE</t>
  </si>
  <si>
    <t>CONTE CELINE - BIEN PLUS RH</t>
  </si>
  <si>
    <t>11788449878</t>
  </si>
  <si>
    <t>85083079500017</t>
  </si>
  <si>
    <t>606108</t>
  </si>
  <si>
    <t>8 Place GRENUS</t>
  </si>
  <si>
    <t>CONSULTATIONS COLLABORATIVES</t>
  </si>
  <si>
    <t>671526</t>
  </si>
  <si>
    <t>05 57 50 19 13</t>
  </si>
  <si>
    <t>33870 VAYRES</t>
  </si>
  <si>
    <t>11 MONTIFAUT OUEST</t>
  </si>
  <si>
    <t>CONSULTANTS RH ASSOCIES VAYRES</t>
  </si>
  <si>
    <t>CONSULTANTS RH ASSOCIES - COMPETENCES CONSEILS</t>
  </si>
  <si>
    <t>38041755000031</t>
  </si>
  <si>
    <t>596139</t>
  </si>
  <si>
    <t>1 514 278 1822</t>
  </si>
  <si>
    <t>CANADA - OUTREMONT</t>
  </si>
  <si>
    <t>1523 Avenue Lajoie</t>
  </si>
  <si>
    <t>CABA INC</t>
  </si>
  <si>
    <t>CONSULTANTS ALAIN BRUNET ET ASSOCIES</t>
  </si>
  <si>
    <t>622692</t>
  </si>
  <si>
    <t>03 88 33 12 42</t>
  </si>
  <si>
    <t>1 Rue des Frères Lumière</t>
  </si>
  <si>
    <t>CIAGEC</t>
  </si>
  <si>
    <t>CONSULTANT EN INFORMATIQUE APPLIQUEE GESTION COMPTABLE</t>
  </si>
  <si>
    <t>42670417067</t>
  </si>
  <si>
    <t>33809706600173</t>
  </si>
  <si>
    <t>652970</t>
  </si>
  <si>
    <t>06 87 12 93 48</t>
  </si>
  <si>
    <t>2 Rue GENERAL GALLIENI</t>
  </si>
  <si>
    <t>CONSULT SECURITY</t>
  </si>
  <si>
    <t>44570383157</t>
  </si>
  <si>
    <t>83494023100022</t>
  </si>
  <si>
    <t>507714</t>
  </si>
  <si>
    <t>05 63 81 17 69</t>
  </si>
  <si>
    <t>81500 ST LIEUX LES LAVAUR</t>
  </si>
  <si>
    <t>7 Lotissement FONT DEL MAR</t>
  </si>
  <si>
    <t>CONSTRUIRE DEMAIN SAS</t>
  </si>
  <si>
    <t>73810107281</t>
  </si>
  <si>
    <t>40114447200032</t>
  </si>
  <si>
    <t>663177</t>
  </si>
  <si>
    <t>88130 CHARMES</t>
  </si>
  <si>
    <t>23 Rue RENE DIDIERJEAN</t>
  </si>
  <si>
    <t>CONSTENSE</t>
  </si>
  <si>
    <t>44880158088</t>
  </si>
  <si>
    <t>92137242100013</t>
  </si>
  <si>
    <t>663130</t>
  </si>
  <si>
    <t>06 25 59 62 56</t>
  </si>
  <si>
    <t>33620 TIZAC DE LAPOUYADE</t>
  </si>
  <si>
    <t>Lieu-dit BROIS OUEST</t>
  </si>
  <si>
    <t>CONSTANTIN NADIA</t>
  </si>
  <si>
    <t>75331131433</t>
  </si>
  <si>
    <t>75176993600012</t>
  </si>
  <si>
    <t>680746</t>
  </si>
  <si>
    <t>06 76 12 87 68</t>
  </si>
  <si>
    <t>2 Rue DE LA MERCI</t>
  </si>
  <si>
    <t>CONSTANS BENEDICTE</t>
  </si>
  <si>
    <t>CONSTANS BENEDICTE - BC SANTE CONSULTING</t>
  </si>
  <si>
    <t>76340948034</t>
  </si>
  <si>
    <t>49908765800062</t>
  </si>
  <si>
    <t>363698</t>
  </si>
  <si>
    <t>05 62 17 59 27</t>
  </si>
  <si>
    <t>CAMPUS I BATIMENT E</t>
  </si>
  <si>
    <t>1 Avenue DE L EUROPE</t>
  </si>
  <si>
    <t>CSO TOULOUSE</t>
  </si>
  <si>
    <t>CONSERVATOIRE SUPERIEUR OSTEOPATHIQUE TOULOUSE</t>
  </si>
  <si>
    <t>73310752131</t>
  </si>
  <si>
    <t>51055539400020</t>
  </si>
  <si>
    <t>483370</t>
  </si>
  <si>
    <t>01 56 05 81 00</t>
  </si>
  <si>
    <t>CSO PARIS</t>
  </si>
  <si>
    <t>CONSERVATOIRE SUPERIEUR D'OSTEOPATHIE</t>
  </si>
  <si>
    <t>11752528675</t>
  </si>
  <si>
    <t>52099340300010</t>
  </si>
  <si>
    <t>559714</t>
  </si>
  <si>
    <t>03 83 85 49 00</t>
  </si>
  <si>
    <t>CS 65228</t>
  </si>
  <si>
    <t>4 Avenue du Docteur Heydenreich</t>
  </si>
  <si>
    <t>CNAM GRAND EST</t>
  </si>
  <si>
    <t>CONSERVATOIRE NATIONAL DES ARTS ET METIERS REGION GRAND EST</t>
  </si>
  <si>
    <t>44540353454</t>
  </si>
  <si>
    <t>82304134800017</t>
  </si>
  <si>
    <t>28800</t>
  </si>
  <si>
    <t>01 40 27 23 30</t>
  </si>
  <si>
    <t>292 Rue SAINT MARTIN</t>
  </si>
  <si>
    <t>CNAM</t>
  </si>
  <si>
    <t>CONSERVATOIRE NATIONAL DES ARTS ET METIERS</t>
  </si>
  <si>
    <t>1175P004575</t>
  </si>
  <si>
    <t>19753471200017</t>
  </si>
  <si>
    <t>529503</t>
  </si>
  <si>
    <t>07 86 48 57 24</t>
  </si>
  <si>
    <t>63 Rue DE CROULEBARBE</t>
  </si>
  <si>
    <t>CNAHES</t>
  </si>
  <si>
    <t>CONSERVATOIRE NAT ARCHIVES ET HISTOIRE EDUCATION SPECIALISEE ET ACTION SOCIALE</t>
  </si>
  <si>
    <t>11755236775</t>
  </si>
  <si>
    <t>40244603300035</t>
  </si>
  <si>
    <t>673146</t>
  </si>
  <si>
    <t>05 58 85 81 90</t>
  </si>
  <si>
    <t>175 Place de la Caserne Bosquet Maison Des Communes</t>
  </si>
  <si>
    <t>CONSERVATOIRE DES LANDES</t>
  </si>
  <si>
    <t>7240P004540</t>
  </si>
  <si>
    <t>25400199300032</t>
  </si>
  <si>
    <t>500069</t>
  </si>
  <si>
    <t>03 83 73 56 86</t>
  </si>
  <si>
    <t>3 Allée DES CIGOGNES</t>
  </si>
  <si>
    <t>CBL</t>
  </si>
  <si>
    <t>CONSERVATOIRE DES BRODERIES DE LUNEVILLE FRANCOIS REMY</t>
  </si>
  <si>
    <t>41540177054</t>
  </si>
  <si>
    <t>42036274100035</t>
  </si>
  <si>
    <t>555526</t>
  </si>
  <si>
    <t>78520 LIMAY</t>
  </si>
  <si>
    <t>PORT AUTONOME DE PARIS - ZONE DE LIMAY</t>
  </si>
  <si>
    <t>62 Route DU HAZAY</t>
  </si>
  <si>
    <t>CS INFO</t>
  </si>
  <si>
    <t>CONSEILS SERVICES INFORMATIQUE</t>
  </si>
  <si>
    <t>11788103678</t>
  </si>
  <si>
    <t>44772679500035</t>
  </si>
  <si>
    <t>382231</t>
  </si>
  <si>
    <t>09 51 08 96 14</t>
  </si>
  <si>
    <t>95270 BELLEFONTAINE</t>
  </si>
  <si>
    <t>6 Allée DE LA PRAIRIE</t>
  </si>
  <si>
    <t>CONSEILS QUALITE ET FORMATIONS DIDACTIQUES</t>
  </si>
  <si>
    <t>11950437495</t>
  </si>
  <si>
    <t>48815005300038</t>
  </si>
  <si>
    <t>625383</t>
  </si>
  <si>
    <t>40090 ST PERDON</t>
  </si>
  <si>
    <t>Route du rotche</t>
  </si>
  <si>
    <t>COFAS</t>
  </si>
  <si>
    <t>CONSEILS FORMATIONS AVENIR SECURITE</t>
  </si>
  <si>
    <t>75400125940</t>
  </si>
  <si>
    <t>82339514000028</t>
  </si>
  <si>
    <t>496613</t>
  </si>
  <si>
    <t>01 60 92 10 76</t>
  </si>
  <si>
    <t>Parc SILIC Bâtiment Hibiscus</t>
  </si>
  <si>
    <t>12 Avenue du Québec</t>
  </si>
  <si>
    <t>CARIDE FORMATION</t>
  </si>
  <si>
    <t>CONSEILS ASSISTANCE RECHERCHE INNOVATION DEVELOPPEMENT DES ENTREPRISES</t>
  </si>
  <si>
    <t>11910638091</t>
  </si>
  <si>
    <t>32617192300096</t>
  </si>
  <si>
    <t>631851</t>
  </si>
  <si>
    <t>86120 ROIFFE</t>
  </si>
  <si>
    <t>3 Lieu-dit le pontignou</t>
  </si>
  <si>
    <t>CFG</t>
  </si>
  <si>
    <t>CONSEILLER FORMER GUIDER</t>
  </si>
  <si>
    <t>75860171486</t>
  </si>
  <si>
    <t>87908722900016</t>
  </si>
  <si>
    <t>395614</t>
  </si>
  <si>
    <t>05 59 50 10 45</t>
  </si>
  <si>
    <t>ESPACE JEANPI - LE FORUM</t>
  </si>
  <si>
    <t>15-17 Rue DES PONTOTS</t>
  </si>
  <si>
    <t>CTI SANTE</t>
  </si>
  <si>
    <t>CONSEIL TECHNOLOGIE INFO SANTE</t>
  </si>
  <si>
    <t>72640240064</t>
  </si>
  <si>
    <t>45232441100027</t>
  </si>
  <si>
    <t>280616</t>
  </si>
  <si>
    <t>01 43 63 85 14</t>
  </si>
  <si>
    <t>26 Avenue DU BELVEDERE</t>
  </si>
  <si>
    <t>CREE</t>
  </si>
  <si>
    <t>CONSEIL RELATION EN ENTREPRISE</t>
  </si>
  <si>
    <t>11930664193</t>
  </si>
  <si>
    <t>43206404600035</t>
  </si>
  <si>
    <t>408554</t>
  </si>
  <si>
    <t>02958</t>
  </si>
  <si>
    <t>09 53 93 16 42</t>
  </si>
  <si>
    <t>LES HAUTS DE CIMIEZ</t>
  </si>
  <si>
    <t>31 Avenue CAP DE CROIX</t>
  </si>
  <si>
    <t>CQS</t>
  </si>
  <si>
    <t>CONSEIL QUALITE SANTE</t>
  </si>
  <si>
    <t>93060624506</t>
  </si>
  <si>
    <t>49146791600020</t>
  </si>
  <si>
    <t>446476</t>
  </si>
  <si>
    <t>02409</t>
  </si>
  <si>
    <t>03 88 18 55 80</t>
  </si>
  <si>
    <t>13 Rue Schwing</t>
  </si>
  <si>
    <t>CONSEIL PUBLIC</t>
  </si>
  <si>
    <t>42670466167</t>
  </si>
  <si>
    <t>34856949200070</t>
  </si>
  <si>
    <t>477400</t>
  </si>
  <si>
    <t>04 91 09 30 30</t>
  </si>
  <si>
    <t>9 Rue Corneille</t>
  </si>
  <si>
    <t>CONSEIL PROFILS TOULON</t>
  </si>
  <si>
    <t>CONSEIL PROFILS</t>
  </si>
  <si>
    <t>93830099583</t>
  </si>
  <si>
    <t>38077315000020</t>
  </si>
  <si>
    <t>576347</t>
  </si>
  <si>
    <t>05 49 71 01 32</t>
  </si>
  <si>
    <t>41 Rue DU JARDIN PUBLIC</t>
  </si>
  <si>
    <t>02/01/2018</t>
  </si>
  <si>
    <t>CNLTA PARTHENAY</t>
  </si>
  <si>
    <t>CONSEIL NATIONAL DES LOISIRS ET DU TOURISME ADAPTES</t>
  </si>
  <si>
    <t>75790114679</t>
  </si>
  <si>
    <t>39475719900036</t>
  </si>
  <si>
    <t>367151</t>
  </si>
  <si>
    <t>01 53 30 85 60</t>
  </si>
  <si>
    <t>180 Boulevard Haussmann</t>
  </si>
  <si>
    <t>CONSEIL NATIONAL DES BARREAUX</t>
  </si>
  <si>
    <t>11753216075</t>
  </si>
  <si>
    <t>39157696400046</t>
  </si>
  <si>
    <t>570400</t>
  </si>
  <si>
    <t>06 86 00 28 15</t>
  </si>
  <si>
    <t>26 Rue Darius Milhaud</t>
  </si>
  <si>
    <t>CONSEIL H@</t>
  </si>
  <si>
    <t>11788303878</t>
  </si>
  <si>
    <t>81765715800025</t>
  </si>
  <si>
    <t>672506</t>
  </si>
  <si>
    <t>03 25 42 50 50</t>
  </si>
  <si>
    <t>2 Rue Pierre Labonde</t>
  </si>
  <si>
    <t>CONSEIL GENERAL DU DEPARTEMENT DE L'AUBE TROYES</t>
  </si>
  <si>
    <t>CONSEIL GENERAL DU DEPARTEMENT DE L'AUBE SIEGE</t>
  </si>
  <si>
    <t>22100005200011</t>
  </si>
  <si>
    <t>503253</t>
  </si>
  <si>
    <t>01 48 70 07 00</t>
  </si>
  <si>
    <t>CFQ PLUS VALUES LEVALLOIS PERRET</t>
  </si>
  <si>
    <t>11930303993</t>
  </si>
  <si>
    <t>40132583200087</t>
  </si>
  <si>
    <t>197105</t>
  </si>
  <si>
    <t>04 78 93 32 03</t>
  </si>
  <si>
    <t>7/11 Avenue BARTHELEMY THIMONNIER</t>
  </si>
  <si>
    <t>CFPS CALUIRE ET CUIRE</t>
  </si>
  <si>
    <t>CONSEIL FORMATION PREVENTION SECURITE</t>
  </si>
  <si>
    <t>82690221869</t>
  </si>
  <si>
    <t>35244894800062</t>
  </si>
  <si>
    <t>524384</t>
  </si>
  <si>
    <t>04 42 79 47 31</t>
  </si>
  <si>
    <t>5 Rue JOSEPHINE CAIRE</t>
  </si>
  <si>
    <t>CFM</t>
  </si>
  <si>
    <t>CONSEIL FORMATION MEDITERRANEE</t>
  </si>
  <si>
    <t>93131556813</t>
  </si>
  <si>
    <t>80843910300025</t>
  </si>
  <si>
    <t>560352</t>
  </si>
  <si>
    <t>04 91 59 88 26</t>
  </si>
  <si>
    <t>57 Rue DRAGON</t>
  </si>
  <si>
    <t>CFI MEDITERRANEE</t>
  </si>
  <si>
    <t>CONSEIL FORMATION INGENIERIE MEDITERRANEE</t>
  </si>
  <si>
    <t>93131026313</t>
  </si>
  <si>
    <t>43804828200018</t>
  </si>
  <si>
    <t>481373</t>
  </si>
  <si>
    <t>02 40 47 67 28</t>
  </si>
  <si>
    <t>17 Boulevard DES MARTYRS NANTAIS</t>
  </si>
  <si>
    <t>COFAP NANTES</t>
  </si>
  <si>
    <t>CONSEIL FORMATION ET ASSISTANCE PROFESSIONNELLE</t>
  </si>
  <si>
    <t>52440167744</t>
  </si>
  <si>
    <t>38412103400043</t>
  </si>
  <si>
    <t>668898</t>
  </si>
  <si>
    <t>97180 STE ANNE</t>
  </si>
  <si>
    <t>Courcelles 33 Village De Seo</t>
  </si>
  <si>
    <t>CFER</t>
  </si>
  <si>
    <t>CONSEIL FORMATION ELECTRICITE RADIOPROTECTION</t>
  </si>
  <si>
    <t>95970164397</t>
  </si>
  <si>
    <t>52258942300030</t>
  </si>
  <si>
    <t>668606</t>
  </si>
  <si>
    <t>06 99 75 66 61</t>
  </si>
  <si>
    <t>119 Avenue LOBBEDEZ</t>
  </si>
  <si>
    <t>CONSEIL FORMATION COACH PRO</t>
  </si>
  <si>
    <t>32620323262</t>
  </si>
  <si>
    <t>82517576300028</t>
  </si>
  <si>
    <t>307580</t>
  </si>
  <si>
    <t>02 33 69 23 10</t>
  </si>
  <si>
    <t>68 Rue Des Saules</t>
  </si>
  <si>
    <t>CONSEIL EVOLUTION</t>
  </si>
  <si>
    <t>25500074850</t>
  </si>
  <si>
    <t>43904905700037</t>
  </si>
  <si>
    <t>31290</t>
  </si>
  <si>
    <t>02948</t>
  </si>
  <si>
    <t>0238885125</t>
  </si>
  <si>
    <t>CS 31635</t>
  </si>
  <si>
    <t>4 Passage de la Râpe - Immeuble Val De Loire</t>
  </si>
  <si>
    <t>CERFHA</t>
  </si>
  <si>
    <t>CONSEIL ETUDE RECHERCHE ET FORMATION EN HYGIENE APPLIQUEE</t>
  </si>
  <si>
    <t>24450121345</t>
  </si>
  <si>
    <t>33838092600067</t>
  </si>
  <si>
    <t>567073</t>
  </si>
  <si>
    <t>0411932940</t>
  </si>
  <si>
    <t>ORIENT'ACTION MONTPELLIER</t>
  </si>
  <si>
    <t>CONSEIL ET TRANSITION</t>
  </si>
  <si>
    <t>76340917534</t>
  </si>
  <si>
    <t>82281502300012</t>
  </si>
  <si>
    <t>513726</t>
  </si>
  <si>
    <t>153 Rue JULES AUBER</t>
  </si>
  <si>
    <t>CONSEIL ET SERVICES</t>
  </si>
  <si>
    <t>98970385297</t>
  </si>
  <si>
    <t>53499734100035</t>
  </si>
  <si>
    <t>29415</t>
  </si>
  <si>
    <t>06081</t>
  </si>
  <si>
    <t>05 34 60 12 71</t>
  </si>
  <si>
    <t>108 Route D ESPAGNE</t>
  </si>
  <si>
    <t>COFRIMI</t>
  </si>
  <si>
    <t>CONSEIL ET FORMATION SUR RELATIONS INTERCULTURELLES ET LES MIGRATIONS</t>
  </si>
  <si>
    <t>73310172331</t>
  </si>
  <si>
    <t>38888282100043</t>
  </si>
  <si>
    <t>517616</t>
  </si>
  <si>
    <t>3 Impasse GUY DEGRENNE</t>
  </si>
  <si>
    <t>CFI VIRE</t>
  </si>
  <si>
    <t>CONSEIL ET FORMATION INDIVIDUELLE</t>
  </si>
  <si>
    <t>25140167914</t>
  </si>
  <si>
    <t>43774352900046</t>
  </si>
  <si>
    <t>590757</t>
  </si>
  <si>
    <t>0235612376</t>
  </si>
  <si>
    <t>18 Rue PAJOT</t>
  </si>
  <si>
    <t>CFTI MONT ST AIGNAN</t>
  </si>
  <si>
    <t>CONSEIL ET FORMATION EN TECHNIQUES INDUSTRIELLES MONT ST AIGNAN</t>
  </si>
  <si>
    <t>23760252276</t>
  </si>
  <si>
    <t>41083187900029</t>
  </si>
  <si>
    <t>621470</t>
  </si>
  <si>
    <t>26400 MIRABEL ET BLACONS</t>
  </si>
  <si>
    <t>240 Chemin du canal</t>
  </si>
  <si>
    <t>CONSEIL ET DEVELOPPEMENT</t>
  </si>
  <si>
    <t>84260260026</t>
  </si>
  <si>
    <t>50897973900010</t>
  </si>
  <si>
    <t>632144</t>
  </si>
  <si>
    <t>06 47 53 75 26</t>
  </si>
  <si>
    <t>18-20 Rue TRONCHET</t>
  </si>
  <si>
    <t>CONSEIL ERGOLIB</t>
  </si>
  <si>
    <t>84691664269</t>
  </si>
  <si>
    <t>83328451600022</t>
  </si>
  <si>
    <t>495633</t>
  </si>
  <si>
    <t>035226310367</t>
  </si>
  <si>
    <t>LUXEMBOURG - MAMER</t>
  </si>
  <si>
    <t>11 Rue Bellevue</t>
  </si>
  <si>
    <t>CGRH</t>
  </si>
  <si>
    <t>CONSEIL EN GESTION DES RESSOURCES HUMAINES</t>
  </si>
  <si>
    <t>306710</t>
  </si>
  <si>
    <t>04 91 62 74 09</t>
  </si>
  <si>
    <t>Le Tertia II</t>
  </si>
  <si>
    <t>5 Rue Charles DUCHESNES</t>
  </si>
  <si>
    <t>CATEIS</t>
  </si>
  <si>
    <t>CONSEIL EN ANALYSE TRAVAIL ETUDES ET INNOVATIONS SOCIALES</t>
  </si>
  <si>
    <t>93130851213</t>
  </si>
  <si>
    <t>41986755100055</t>
  </si>
  <si>
    <t>453845</t>
  </si>
  <si>
    <t>01 44 52 40 69</t>
  </si>
  <si>
    <t>43 bis Rue D'HAUTPOUL</t>
  </si>
  <si>
    <t>CONSEIL EMPLOI DEVELOPPEMENT</t>
  </si>
  <si>
    <t>11753981975</t>
  </si>
  <si>
    <t>48156690900026</t>
  </si>
  <si>
    <t>367126</t>
  </si>
  <si>
    <t>61 Rue JEAN BAPTIST COLBERT</t>
  </si>
  <si>
    <t>C DEFI</t>
  </si>
  <si>
    <t>CONSEIL DEVELOPPEMENT FORMATION INTERPROFESSIONNELLE</t>
  </si>
  <si>
    <t>21100041810</t>
  </si>
  <si>
    <t>41927630800048</t>
  </si>
  <si>
    <t>633045</t>
  </si>
  <si>
    <t>04 50 88 21 10</t>
  </si>
  <si>
    <t>BP 339</t>
  </si>
  <si>
    <t>7 Esplanade PAUL GRIMAULT</t>
  </si>
  <si>
    <t>CAUE</t>
  </si>
  <si>
    <t>CONSEIL D'ARCHITECTURE D'URBAISME ET DE L'ENVIRONNEMENT</t>
  </si>
  <si>
    <t>82740210174</t>
  </si>
  <si>
    <t>31882565000043</t>
  </si>
  <si>
    <t>634499</t>
  </si>
  <si>
    <t>09378</t>
  </si>
  <si>
    <t>06 74 72 20 67</t>
  </si>
  <si>
    <t>5 Rue DE VERCLY</t>
  </si>
  <si>
    <t>CONSEIL AUDIT PREVENTION AVENIR - CAP AVENIR</t>
  </si>
  <si>
    <t>44570389757</t>
  </si>
  <si>
    <t>84145622100024</t>
  </si>
  <si>
    <t>448278</t>
  </si>
  <si>
    <t>04 42 32 00 48</t>
  </si>
  <si>
    <t>13720 LA BOUILLADISSE</t>
  </si>
  <si>
    <t>QUARTIER LE BAGUIER</t>
  </si>
  <si>
    <t>3527 Chemin DE LA LOUISIANE</t>
  </si>
  <si>
    <t>CAFEC</t>
  </si>
  <si>
    <t>CONSEIL AUDIT FORMATION ERICK CHARPENTIER</t>
  </si>
  <si>
    <t>93131388413</t>
  </si>
  <si>
    <t>52888538700027</t>
  </si>
  <si>
    <t>575550</t>
  </si>
  <si>
    <t>04 42 48 54 28</t>
  </si>
  <si>
    <t>515 Chemin SAINT PIERRE</t>
  </si>
  <si>
    <t>CASIOPE</t>
  </si>
  <si>
    <t>CONSEIL ACCOMPAGNEMENT SOUTIEN A L INSERTION L ORIENTATION LE SUIVI PSYCHOLOGIQUE ET SOCIAL ET L EVALUATION</t>
  </si>
  <si>
    <t>93131412613</t>
  </si>
  <si>
    <t>52466952000016</t>
  </si>
  <si>
    <t>677711</t>
  </si>
  <si>
    <t>04 68 78 22 01</t>
  </si>
  <si>
    <t>45 Allée D'Iéna</t>
  </si>
  <si>
    <t>CARHO CARCASSONNE</t>
  </si>
  <si>
    <t>CONSEIL ACCOMPAGNEMENT RESSOURCES HUMAINES ET ORIENTATION - CARHO</t>
  </si>
  <si>
    <t>76110162711</t>
  </si>
  <si>
    <t>84264596200015</t>
  </si>
  <si>
    <t>537007</t>
  </si>
  <si>
    <t>04 27 02 19 64</t>
  </si>
  <si>
    <t>13 Rue RAOUL SERVANT</t>
  </si>
  <si>
    <t>CONSEIL &amp; FORMATION AMIANTE</t>
  </si>
  <si>
    <t>82691145969</t>
  </si>
  <si>
    <t>52916958300018</t>
  </si>
  <si>
    <t>401699</t>
  </si>
  <si>
    <t>09 54 94 68 84</t>
  </si>
  <si>
    <t>12 Rue Vivienne</t>
  </si>
  <si>
    <t>CONSCIO TECHNOLOGIES PARIS</t>
  </si>
  <si>
    <t>CONSCIO TECHNOLOGIES</t>
  </si>
  <si>
    <t>11754313675</t>
  </si>
  <si>
    <t>43811621200046</t>
  </si>
  <si>
    <t>565600</t>
  </si>
  <si>
    <t>09 60 54 77 14</t>
  </si>
  <si>
    <t>5 Rue MANESCAU</t>
  </si>
  <si>
    <t>CONORGUES MARIE ANNE MARTHE</t>
  </si>
  <si>
    <t>72640387664</t>
  </si>
  <si>
    <t>80441302900021</t>
  </si>
  <si>
    <t>649521</t>
  </si>
  <si>
    <t>06 82 27 94 18</t>
  </si>
  <si>
    <t>6 Rue Léon Droux</t>
  </si>
  <si>
    <t>CONNEXIONS</t>
  </si>
  <si>
    <t>CONNEXIONS VAKOM</t>
  </si>
  <si>
    <t>32620311462</t>
  </si>
  <si>
    <t>85390043900029</t>
  </si>
  <si>
    <t>572871</t>
  </si>
  <si>
    <t>06 64 92 55 73</t>
  </si>
  <si>
    <t>3 Impasse DES MARRESCALS</t>
  </si>
  <si>
    <t>CONNEXION GRAPHIQUE</t>
  </si>
  <si>
    <t>91340645734</t>
  </si>
  <si>
    <t>44797577200040</t>
  </si>
  <si>
    <t>660050</t>
  </si>
  <si>
    <t>P.O. Box 320574</t>
  </si>
  <si>
    <t>CTOS</t>
  </si>
  <si>
    <t>CONNECTIVE TISSUE ONCOLOGY SOCIETY</t>
  </si>
  <si>
    <t>680497</t>
  </si>
  <si>
    <t>09 70 77 30 03</t>
  </si>
  <si>
    <t>730 Chemin DU PARROU</t>
  </si>
  <si>
    <t>CONNECT 3S</t>
  </si>
  <si>
    <t>93061083406</t>
  </si>
  <si>
    <t>89012016500026</t>
  </si>
  <si>
    <t>340212</t>
  </si>
  <si>
    <t>02709</t>
  </si>
  <si>
    <t>01 43 47 89 39</t>
  </si>
  <si>
    <t>7 PORTE DE NEUILLY</t>
  </si>
  <si>
    <t>CONNAISSANCE ET EVOLUTION</t>
  </si>
  <si>
    <t>11753547275</t>
  </si>
  <si>
    <t>41303325900016</t>
  </si>
  <si>
    <t>651588</t>
  </si>
  <si>
    <t>06 58 07 01 31</t>
  </si>
  <si>
    <t>1 Rue CHANZY</t>
  </si>
  <si>
    <t>CONJUGUEURS DE TALENTS</t>
  </si>
  <si>
    <t>32620283862</t>
  </si>
  <si>
    <t>81502754500020</t>
  </si>
  <si>
    <t>621493</t>
  </si>
  <si>
    <t>05 56 21 51 17</t>
  </si>
  <si>
    <t>1 Chemin DE REJOUITS</t>
  </si>
  <si>
    <t>CONJEAUD BRUNO</t>
  </si>
  <si>
    <t>72330744633</t>
  </si>
  <si>
    <t>33920598100014</t>
  </si>
  <si>
    <t>643816</t>
  </si>
  <si>
    <t>06 75 70 56 60</t>
  </si>
  <si>
    <t>56650 INZINZAC LOCHRIST</t>
  </si>
  <si>
    <t>12 ST SYMPHORIEN</t>
  </si>
  <si>
    <t>CONIEL ANNE</t>
  </si>
  <si>
    <t>CONIEL ANNE - ACORIENTATION</t>
  </si>
  <si>
    <t>53560984156</t>
  </si>
  <si>
    <t>48280588400020</t>
  </si>
  <si>
    <t>559775</t>
  </si>
  <si>
    <t>Chemin DE MONTEPLAN</t>
  </si>
  <si>
    <t>CONGRUENCES</t>
  </si>
  <si>
    <t>82690365069</t>
  </si>
  <si>
    <t>38191116300040</t>
  </si>
  <si>
    <t>646982</t>
  </si>
  <si>
    <t>Covent Garden</t>
  </si>
  <si>
    <t>71-75 Shelton Street</t>
  </si>
  <si>
    <t>CONGRESSWORKS LLP</t>
  </si>
  <si>
    <t>499183</t>
  </si>
  <si>
    <t>06339</t>
  </si>
  <si>
    <t>05 56 32 82 29</t>
  </si>
  <si>
    <t>BP 80029</t>
  </si>
  <si>
    <t>CONGRESS RIVE DROITE</t>
  </si>
  <si>
    <t>32591009459</t>
  </si>
  <si>
    <t>38746351600071</t>
  </si>
  <si>
    <t>564424</t>
  </si>
  <si>
    <t>1 847 240 2500</t>
  </si>
  <si>
    <t>Suite 190</t>
  </si>
  <si>
    <t>10 North Martingale Road</t>
  </si>
  <si>
    <t>CNS</t>
  </si>
  <si>
    <t>CONGRESS OF NEUROLOGICAL SURGEONS</t>
  </si>
  <si>
    <t>420621</t>
  </si>
  <si>
    <t>+41 41 671 01 17</t>
  </si>
  <si>
    <t>SUISSE - ALPNACH DORF</t>
  </si>
  <si>
    <t>CASE POSTALE 139</t>
  </si>
  <si>
    <t>ILCA VELB</t>
  </si>
  <si>
    <t>CONGRES ILCA-VELB 2010</t>
  </si>
  <si>
    <t>511626</t>
  </si>
  <si>
    <t>01 45 23 96 00</t>
  </si>
  <si>
    <t>24 Rue Saint Victor</t>
  </si>
  <si>
    <t>CCC</t>
  </si>
  <si>
    <t>CONGRES COLLOQUE CONVENTION</t>
  </si>
  <si>
    <t>11754849875</t>
  </si>
  <si>
    <t>43359281300029</t>
  </si>
  <si>
    <t>674000</t>
  </si>
  <si>
    <t>06 21 14 23 70</t>
  </si>
  <si>
    <t>25 Rue clément péruchon</t>
  </si>
  <si>
    <t>CONFIDENCE</t>
  </si>
  <si>
    <t>75860211086</t>
  </si>
  <si>
    <t>98160238600014</t>
  </si>
  <si>
    <t>678648</t>
  </si>
  <si>
    <t>07 77 34 40 08</t>
  </si>
  <si>
    <t>Rue Lazare Carnot</t>
  </si>
  <si>
    <t>CONFIANCE ET TALENTS</t>
  </si>
  <si>
    <t>44540380354</t>
  </si>
  <si>
    <t>84530247000016</t>
  </si>
  <si>
    <t>640610</t>
  </si>
  <si>
    <t>34 618 533 894</t>
  </si>
  <si>
    <t>Operngasse 20b</t>
  </si>
  <si>
    <t>CEORL-HNS</t>
  </si>
  <si>
    <t>CONFEDERATION OF EUROPEAN OTORHINOLARYNGOLOGY AND HEAD AND NECK SURGERY</t>
  </si>
  <si>
    <t>601410</t>
  </si>
  <si>
    <t>c/o Mondial Congress &amp; Events</t>
  </si>
  <si>
    <t>OPERNGASSE 20B</t>
  </si>
  <si>
    <t>12/06/2019</t>
  </si>
  <si>
    <t>CEORL</t>
  </si>
  <si>
    <t>CONFEDERATION OF EUROPEAN OTORHINOLARYNGOLOGY</t>
  </si>
  <si>
    <t>614725</t>
  </si>
  <si>
    <t>01 44 23 76 06</t>
  </si>
  <si>
    <t>47 Rue Eugène Oudiné</t>
  </si>
  <si>
    <t>CHEOPS</t>
  </si>
  <si>
    <t>CONFEDERATION NATIONALE HANDICAP &amp; EMPLOI DES ORGANISMES DE PLACEMENT SPECIALISES</t>
  </si>
  <si>
    <t>11755144875</t>
  </si>
  <si>
    <t>75198497200016</t>
  </si>
  <si>
    <t>654693</t>
  </si>
  <si>
    <t>02 40 96 98 74</t>
  </si>
  <si>
    <t>150 Avenue FRANCIS ROBERT</t>
  </si>
  <si>
    <t>C3SI</t>
  </si>
  <si>
    <t>CONFEDERATION NATIONALE DES CENTRES DE SANTE</t>
  </si>
  <si>
    <t>52440810044</t>
  </si>
  <si>
    <t>81426767000028</t>
  </si>
  <si>
    <t>556865</t>
  </si>
  <si>
    <t>03 81 84 39 09</t>
  </si>
  <si>
    <t>22 Rue DES BUIS</t>
  </si>
  <si>
    <t>CONDUITE 3D'S</t>
  </si>
  <si>
    <t>27250303625</t>
  </si>
  <si>
    <t>78995396500017</t>
  </si>
  <si>
    <t>482912</t>
  </si>
  <si>
    <t>06 79 67 56 01</t>
  </si>
  <si>
    <t>6 bis Rue DE LA LIBERATION</t>
  </si>
  <si>
    <t>CONDUITE 3D</t>
  </si>
  <si>
    <t>27250305725</t>
  </si>
  <si>
    <t>48999732000010</t>
  </si>
  <si>
    <t>638146</t>
  </si>
  <si>
    <t>02 97 05 15 97</t>
  </si>
  <si>
    <t>10 Rue EDOUARD HERRIOT</t>
  </si>
  <si>
    <t>CONDUITE 2000</t>
  </si>
  <si>
    <t>53560920356</t>
  </si>
  <si>
    <t>82274746500018</t>
  </si>
  <si>
    <t>552033</t>
  </si>
  <si>
    <t>04 68 59 12 81</t>
  </si>
  <si>
    <t>4 Boulevard Du Canigou</t>
  </si>
  <si>
    <t>CONDUITE SECURITE +</t>
  </si>
  <si>
    <t>CONDUITE SECURITE PLUS</t>
  </si>
  <si>
    <t>91660137966</t>
  </si>
  <si>
    <t>50407425300015</t>
  </si>
  <si>
    <t>658364</t>
  </si>
  <si>
    <t>05 33 06 97 90</t>
  </si>
  <si>
    <t>26 Allée DU 7EME ART</t>
  </si>
  <si>
    <t>CONDUITE ET SECURITE TALENCE</t>
  </si>
  <si>
    <t>CONDUITE ET SECURITE - CITY'ZEN</t>
  </si>
  <si>
    <t>72330914733</t>
  </si>
  <si>
    <t>41470683800136</t>
  </si>
  <si>
    <t>649211</t>
  </si>
  <si>
    <t>05 56 38 25 09</t>
  </si>
  <si>
    <t>CENTRE COMMERCIAL DES 4 PAVILLONS</t>
  </si>
  <si>
    <t>CONDUITE ET SECURITE LORMONT</t>
  </si>
  <si>
    <t>CONDUITE ET SECURITE - CITY ZEN</t>
  </si>
  <si>
    <t>41470683800011</t>
  </si>
  <si>
    <t>582920</t>
  </si>
  <si>
    <t>03 85 43 07 74</t>
  </si>
  <si>
    <t>28 Rue de la Motte</t>
  </si>
  <si>
    <t>CONDUIT'EN ROUTE - CER CHALON</t>
  </si>
  <si>
    <t>CONDUITE EN ROUTE CHALON</t>
  </si>
  <si>
    <t>27710273971</t>
  </si>
  <si>
    <t>83132415700013</t>
  </si>
  <si>
    <t>414153</t>
  </si>
  <si>
    <t>04 63 60 04 60</t>
  </si>
  <si>
    <t>PARC TECHNOLOGIQUE</t>
  </si>
  <si>
    <t>355 Allée JACQUES MONOD</t>
  </si>
  <si>
    <t>CONCERTIENCE</t>
  </si>
  <si>
    <t>82690933569</t>
  </si>
  <si>
    <t>49209741500029</t>
  </si>
  <si>
    <t>492656</t>
  </si>
  <si>
    <t>05 55 18 91 63</t>
  </si>
  <si>
    <t>19500 COLLONGES LA ROUGE</t>
  </si>
  <si>
    <t>Rue DOURIEUX</t>
  </si>
  <si>
    <t>CONCEPT SOUDAGE</t>
  </si>
  <si>
    <t>75190102219</t>
  </si>
  <si>
    <t>44267334900035</t>
  </si>
  <si>
    <t>622552</t>
  </si>
  <si>
    <t>04 42 79 55 32</t>
  </si>
  <si>
    <t>ZA L AGAVON - IMMEUBLE LE MIRABEAU 2</t>
  </si>
  <si>
    <t>1 bis Rue GUY DE MAUPASSANT</t>
  </si>
  <si>
    <t>CONCEPT SECURITE FORMATION</t>
  </si>
  <si>
    <t>93131298213</t>
  </si>
  <si>
    <t>49438399500037</t>
  </si>
  <si>
    <t>464764</t>
  </si>
  <si>
    <t>02 48 21 26 43</t>
  </si>
  <si>
    <t>Parc d'Activités Esprit</t>
  </si>
  <si>
    <t>14 Rue Isaac Newton</t>
  </si>
  <si>
    <t>CPE</t>
  </si>
  <si>
    <t>CONCEPT PARTENAIRE ENTREPRISES - CPE</t>
  </si>
  <si>
    <t>24180070618</t>
  </si>
  <si>
    <t>43931497200076</t>
  </si>
  <si>
    <t>481105</t>
  </si>
  <si>
    <t>0164461006</t>
  </si>
  <si>
    <t>ZA DE COURTABOEUF 2</t>
  </si>
  <si>
    <t>7 Allée DE LONDRES</t>
  </si>
  <si>
    <t>CMS INFORMATIC</t>
  </si>
  <si>
    <t>CONCEPT MICRO SYSTEME INFORMATIC</t>
  </si>
  <si>
    <t>11910064691</t>
  </si>
  <si>
    <t>33173739500037</t>
  </si>
  <si>
    <t>642400</t>
  </si>
  <si>
    <t>06 92 71 20 21</t>
  </si>
  <si>
    <t>3 bis Avenue EUDOXIE NONGE</t>
  </si>
  <si>
    <t>CONCEPT FORMATION ST DENIS LA REUNION</t>
  </si>
  <si>
    <t>CONCEPT FORMATION</t>
  </si>
  <si>
    <t>04973253897</t>
  </si>
  <si>
    <t>88500653600019</t>
  </si>
  <si>
    <t>475609</t>
  </si>
  <si>
    <t>418 8160701</t>
  </si>
  <si>
    <t>Rivière-du-Loup - G5R 3Y8</t>
  </si>
  <si>
    <t>Case postale 217</t>
  </si>
  <si>
    <t>15/01/2014</t>
  </si>
  <si>
    <t>CONCEPT CONSULTED INC</t>
  </si>
  <si>
    <t>490600</t>
  </si>
  <si>
    <t>0241969610</t>
  </si>
  <si>
    <t>14/09/2015</t>
  </si>
  <si>
    <t>CO-NAISSANCE</t>
  </si>
  <si>
    <t>52490088649</t>
  </si>
  <si>
    <t>38475093100048</t>
  </si>
  <si>
    <t>484684</t>
  </si>
  <si>
    <t>06 08 32 38 32</t>
  </si>
  <si>
    <t>45 Chemin des journaux</t>
  </si>
  <si>
    <t>COM'UNIQUE</t>
  </si>
  <si>
    <t>43250248625</t>
  </si>
  <si>
    <t>40924909100060</t>
  </si>
  <si>
    <t>270064</t>
  </si>
  <si>
    <t>03846</t>
  </si>
  <si>
    <t>01 84 03 04 63</t>
  </si>
  <si>
    <t>IMMEUBLE PLEYAD 1</t>
  </si>
  <si>
    <t>39 Boulevard ORNANO</t>
  </si>
  <si>
    <t>COMUNDI</t>
  </si>
  <si>
    <t>11930706893</t>
  </si>
  <si>
    <t>79922203900031</t>
  </si>
  <si>
    <t>558175</t>
  </si>
  <si>
    <t>972 3 566 6166</t>
  </si>
  <si>
    <t>P.O. BOX 68</t>
  </si>
  <si>
    <t>53 ROTHSCHILD BOULEVARD</t>
  </si>
  <si>
    <t>10/02/2017</t>
  </si>
  <si>
    <t>COMTECMED</t>
  </si>
  <si>
    <t>543317</t>
  </si>
  <si>
    <t>09 80 87 51 72</t>
  </si>
  <si>
    <t>MAISON DES SOURDS 68</t>
  </si>
  <si>
    <t>2 RUE WILSON</t>
  </si>
  <si>
    <t>COM'SIGNES GRAND EST</t>
  </si>
  <si>
    <t>42670484367</t>
  </si>
  <si>
    <t>52477789300016</t>
  </si>
  <si>
    <t>610288</t>
  </si>
  <si>
    <t>06 72 25 10 07</t>
  </si>
  <si>
    <t>10 Rue Paul Clabaut</t>
  </si>
  <si>
    <t>COM-SCAPE</t>
  </si>
  <si>
    <t>32800202780</t>
  </si>
  <si>
    <t>85270048300013</t>
  </si>
  <si>
    <t>118850</t>
  </si>
  <si>
    <t>01 42 68 83 83</t>
  </si>
  <si>
    <t>12 Rue DU FAUBOURG SAINT HONORE</t>
  </si>
  <si>
    <t>COMPUTER  ENGINEERING</t>
  </si>
  <si>
    <t>COMPUTER ENGINEERING</t>
  </si>
  <si>
    <t>11754932675</t>
  </si>
  <si>
    <t>38195484100031</t>
  </si>
  <si>
    <t>463220</t>
  </si>
  <si>
    <t>03 85 47 23 59</t>
  </si>
  <si>
    <t>BP 274</t>
  </si>
  <si>
    <t>Rue GEORGES DERRIEN</t>
  </si>
  <si>
    <t>CGFQ CHALON SUR SAONE</t>
  </si>
  <si>
    <t>COMPTOIR GENERAL DE FERS ET QUINCAILLERIE</t>
  </si>
  <si>
    <t>26710245871</t>
  </si>
  <si>
    <t>72562075100026</t>
  </si>
  <si>
    <t>509190</t>
  </si>
  <si>
    <t>04 79 33 22 12</t>
  </si>
  <si>
    <t>26-28 Boulevard De La Colonne</t>
  </si>
  <si>
    <t>COMPTOIR DES HORIZONS</t>
  </si>
  <si>
    <t>COMPTOIR DES HORIZONS YOU'RE WELCOME</t>
  </si>
  <si>
    <t>82730084973</t>
  </si>
  <si>
    <t>43175491000021</t>
  </si>
  <si>
    <t>614567</t>
  </si>
  <si>
    <t>06 25 76 08 81</t>
  </si>
  <si>
    <t>401 Avenue DE TOULOUSE</t>
  </si>
  <si>
    <t>COMPTOIR DE LA FORMATION</t>
  </si>
  <si>
    <t>76820088382</t>
  </si>
  <si>
    <t>84373863400016</t>
  </si>
  <si>
    <t>533828</t>
  </si>
  <si>
    <t>04 42 92 07 94</t>
  </si>
  <si>
    <t>280 Rue DE LA SIMONE</t>
  </si>
  <si>
    <t>COMPROFILES INSTITUTE</t>
  </si>
  <si>
    <t>93131441013</t>
  </si>
  <si>
    <t>33363313900048</t>
  </si>
  <si>
    <t>601111</t>
  </si>
  <si>
    <t>02 57 64 06 37</t>
  </si>
  <si>
    <t>35270 BONNEMAIN</t>
  </si>
  <si>
    <t>Manoir De Terre Rouge</t>
  </si>
  <si>
    <t>Lieu-dit Les Diablaires</t>
  </si>
  <si>
    <t>COMPOTE DE COM' - HUMAN</t>
  </si>
  <si>
    <t>53350924535</t>
  </si>
  <si>
    <t>75190487100033</t>
  </si>
  <si>
    <t>678119</t>
  </si>
  <si>
    <t>05 86 16 02 69</t>
  </si>
  <si>
    <t>Les Usines</t>
  </si>
  <si>
    <t>Avenue de la Plage</t>
  </si>
  <si>
    <t>COMPOST'AGE</t>
  </si>
  <si>
    <t>75860178686</t>
  </si>
  <si>
    <t>52262517700038</t>
  </si>
  <si>
    <t>621262</t>
  </si>
  <si>
    <t>09 83 33 53 47</t>
  </si>
  <si>
    <t>Rue Centrale</t>
  </si>
  <si>
    <t>COMPOST' ACTION</t>
  </si>
  <si>
    <t>82730169373</t>
  </si>
  <si>
    <t>52433440600039</t>
  </si>
  <si>
    <t>541928</t>
  </si>
  <si>
    <t>1 3052792263</t>
  </si>
  <si>
    <t>ETATS UNIS - MIAMI</t>
  </si>
  <si>
    <t>SUITE 306</t>
  </si>
  <si>
    <t>11440 N KENDALL DRIVE</t>
  </si>
  <si>
    <t>18/04/2016</t>
  </si>
  <si>
    <t>COMPLETE CONFERENCE MANAGEMENT</t>
  </si>
  <si>
    <t>472608</t>
  </si>
  <si>
    <t>09 53 81 84 40</t>
  </si>
  <si>
    <t>96 Boulevard AUGUSTE BLANQUI</t>
  </si>
  <si>
    <t>CAMKEYS</t>
  </si>
  <si>
    <t>COMPLEMENTARY ALTERNATIVE MEDICINE KEYS - CAMKEYS</t>
  </si>
  <si>
    <t>11755046075</t>
  </si>
  <si>
    <t>53986939600033</t>
  </si>
  <si>
    <t>646805</t>
  </si>
  <si>
    <t>06 61 45 51 15</t>
  </si>
  <si>
    <t>13 bis Avenue MARIUS GHIRARDELLI</t>
  </si>
  <si>
    <t>COMPLEANCE FORMATION</t>
  </si>
  <si>
    <t>93131822013</t>
  </si>
  <si>
    <t>88211264200013</t>
  </si>
  <si>
    <t>658479</t>
  </si>
  <si>
    <t>06 50 28 10 96</t>
  </si>
  <si>
    <t>600 Route DE CROPETTET</t>
  </si>
  <si>
    <t>COMPETENCES &amp; VOUS</t>
  </si>
  <si>
    <t>COMPETENCES&amp;VOUS</t>
  </si>
  <si>
    <t>84010218401</t>
  </si>
  <si>
    <t>50453794500058</t>
  </si>
  <si>
    <t>432118</t>
  </si>
  <si>
    <t>03045</t>
  </si>
  <si>
    <t>04 42 26 62 84</t>
  </si>
  <si>
    <t>50 Rue Du Doct Fernand Aurientis</t>
  </si>
  <si>
    <t>COMPETENCES SANTE DEVELOPPEMENT</t>
  </si>
  <si>
    <t>93131390913</t>
  </si>
  <si>
    <t>53067417500027</t>
  </si>
  <si>
    <t>630093</t>
  </si>
  <si>
    <t>06 02 05 51 19</t>
  </si>
  <si>
    <t>47 Rue DU SERGENT MICHEL BERTHET</t>
  </si>
  <si>
    <t>COMPETENCES PRO LYON</t>
  </si>
  <si>
    <t>COMPETENCES PRO - IGEFI</t>
  </si>
  <si>
    <t>11921788192</t>
  </si>
  <si>
    <t>38961756400072</t>
  </si>
  <si>
    <t>664649</t>
  </si>
  <si>
    <t>PARIS LA DEFENSE 8</t>
  </si>
  <si>
    <t>20 bis JARDINS BOIELDIEU</t>
  </si>
  <si>
    <t>COMPETENCES PRO PUTEAUX</t>
  </si>
  <si>
    <t>COMPETENCES PRO</t>
  </si>
  <si>
    <t>38961756400056</t>
  </si>
  <si>
    <t>570620</t>
  </si>
  <si>
    <t>05 53 57 84 48</t>
  </si>
  <si>
    <t>27 Avenue WILSON</t>
  </si>
  <si>
    <t>COMPETENCES PREVENTION BERGERAC</t>
  </si>
  <si>
    <t>COMPETENCES PREVENTION</t>
  </si>
  <si>
    <t>11755008675</t>
  </si>
  <si>
    <t>79116309000024</t>
  </si>
  <si>
    <t>481828</t>
  </si>
  <si>
    <t>05764</t>
  </si>
  <si>
    <t>0 810 900 960</t>
  </si>
  <si>
    <t>27 Avenue Wilson</t>
  </si>
  <si>
    <t>79116309000016</t>
  </si>
  <si>
    <t>494197</t>
  </si>
  <si>
    <t>0389212429</t>
  </si>
  <si>
    <t>12 Rue de la bonbonnière</t>
  </si>
  <si>
    <t>COMPETENCES PLURIELLES</t>
  </si>
  <si>
    <t>42680148768</t>
  </si>
  <si>
    <t>44318608500058</t>
  </si>
  <si>
    <t>395407</t>
  </si>
  <si>
    <t>0692775627</t>
  </si>
  <si>
    <t>BP 90033</t>
  </si>
  <si>
    <t>Rue APP 16 - 18  EVARISTE DE PARNY</t>
  </si>
  <si>
    <t>COMPETENCES PI</t>
  </si>
  <si>
    <t>98970332197</t>
  </si>
  <si>
    <t>50829032700024</t>
  </si>
  <si>
    <t>655340</t>
  </si>
  <si>
    <t>La Baronnerie</t>
  </si>
  <si>
    <t>COMPETENCES PERSONA</t>
  </si>
  <si>
    <t>52490388849</t>
  </si>
  <si>
    <t>90182892100014</t>
  </si>
  <si>
    <t>435545</t>
  </si>
  <si>
    <t>N° 31 BAT D - Rés YLANG YLANG</t>
  </si>
  <si>
    <t>CFOI - CFORM</t>
  </si>
  <si>
    <t>COMPETENCES FORMATION OCEAN INDIEN</t>
  </si>
  <si>
    <t>98970364197</t>
  </si>
  <si>
    <t>52422056300034</t>
  </si>
  <si>
    <t>630251</t>
  </si>
  <si>
    <t>31620 GARGAS</t>
  </si>
  <si>
    <t>5 Rue des Sports</t>
  </si>
  <si>
    <t>COMPETENCES FIRST</t>
  </si>
  <si>
    <t>76311071831</t>
  </si>
  <si>
    <t>89353195400012</t>
  </si>
  <si>
    <t>489694</t>
  </si>
  <si>
    <t>01 53 81 79 70</t>
  </si>
  <si>
    <t>15 Rue Theodule Ribot</t>
  </si>
  <si>
    <t>COMPETENCES ET METIERS</t>
  </si>
  <si>
    <t>11754734075</t>
  </si>
  <si>
    <t>43017765900058</t>
  </si>
  <si>
    <t>636654</t>
  </si>
  <si>
    <t>06 52 20 26 11</t>
  </si>
  <si>
    <t>63 Avenue DE GOUVIEUX</t>
  </si>
  <si>
    <t>COMPETENCES ET CONSEILS</t>
  </si>
  <si>
    <t>32600345160</t>
  </si>
  <si>
    <t>84894322100012</t>
  </si>
  <si>
    <t>660784</t>
  </si>
  <si>
    <t>20 Bis JARDINS BOIELDIEU</t>
  </si>
  <si>
    <t>IDRAC PUTEAUX</t>
  </si>
  <si>
    <t>COMPETENCES COMMERCE ET INTERNATIONAL - IDRAC</t>
  </si>
  <si>
    <t>11753145575</t>
  </si>
  <si>
    <t>42072056700189</t>
  </si>
  <si>
    <t>584423</t>
  </si>
  <si>
    <t>04 72 85 72 72</t>
  </si>
  <si>
    <t>67 Rue Sergent Michel Berthet</t>
  </si>
  <si>
    <t>10/12/2021</t>
  </si>
  <si>
    <t>IDRAC LYON</t>
  </si>
  <si>
    <t>42072056700122</t>
  </si>
  <si>
    <t>578782</t>
  </si>
  <si>
    <t>0981080489</t>
  </si>
  <si>
    <t>RESIDENCE LA SALAMANDRE</t>
  </si>
  <si>
    <t>2 Rue LEON GAMBETTA</t>
  </si>
  <si>
    <t>COMPETENCES &amp; DIVERSITE</t>
  </si>
  <si>
    <t>COMPETENCES &amp; DIVERSITE SARL</t>
  </si>
  <si>
    <t>31590841059</t>
  </si>
  <si>
    <t>75042731200012</t>
  </si>
  <si>
    <t>683917</t>
  </si>
  <si>
    <t>09 78 81 32 89</t>
  </si>
  <si>
    <t>9 Rue ROGER MOUTTE</t>
  </si>
  <si>
    <t>COMPETENCES</t>
  </si>
  <si>
    <t>93830596383</t>
  </si>
  <si>
    <t>87835533800020</t>
  </si>
  <si>
    <t>664753</t>
  </si>
  <si>
    <t>06 82 05 98 87</t>
  </si>
  <si>
    <t>19 Avenue d'Italie</t>
  </si>
  <si>
    <t>COMPEFORMA 20 MINUTES A SOI</t>
  </si>
  <si>
    <t>11755780775</t>
  </si>
  <si>
    <t>84064945300015</t>
  </si>
  <si>
    <t>470387</t>
  </si>
  <si>
    <t>06 74 16 30 25</t>
  </si>
  <si>
    <t>7 Rue DE CORMELLES</t>
  </si>
  <si>
    <t>CMFF</t>
  </si>
  <si>
    <t>COMPASSIONATE MIND FOUNDATION FRANCE INSTITUT DE THERAPIE BASE SUR LA PLEINE CONSCIENCE</t>
  </si>
  <si>
    <t>25140261614</t>
  </si>
  <si>
    <t>79167952500018</t>
  </si>
  <si>
    <t>675271</t>
  </si>
  <si>
    <t>24 Avenue DAUMESNIL</t>
  </si>
  <si>
    <t>COMPANI</t>
  </si>
  <si>
    <t>11756363475</t>
  </si>
  <si>
    <t>90512399800015</t>
  </si>
  <si>
    <t>502145</t>
  </si>
  <si>
    <t>06 61 40 76 20</t>
  </si>
  <si>
    <t>42 Rue ADAM DE CRAPONNE</t>
  </si>
  <si>
    <t>COMPAGNIE PEPI MORENA</t>
  </si>
  <si>
    <t>91340798734</t>
  </si>
  <si>
    <t>38147970800053</t>
  </si>
  <si>
    <t>625553</t>
  </si>
  <si>
    <t>06 12 38 07 84</t>
  </si>
  <si>
    <t>Maison Des Associations</t>
  </si>
  <si>
    <t>5 bis Rue DU LOUVRE</t>
  </si>
  <si>
    <t>COMPAGNIE NUITS D'AUTEURS</t>
  </si>
  <si>
    <t>11754458975</t>
  </si>
  <si>
    <t>51482327700025</t>
  </si>
  <si>
    <t>618070</t>
  </si>
  <si>
    <t>96 Avenue MAINE</t>
  </si>
  <si>
    <t>CNECK</t>
  </si>
  <si>
    <t>COMPAGNIE NATIONALE DES KINESITHERAPEUTES EXPERTS</t>
  </si>
  <si>
    <t>11755297075</t>
  </si>
  <si>
    <t>43508459500022</t>
  </si>
  <si>
    <t>471630</t>
  </si>
  <si>
    <t>0558050641</t>
  </si>
  <si>
    <t>40320 EUGENIE LES BAINS</t>
  </si>
  <si>
    <t>Place de l'Impératrice Eugénie</t>
  </si>
  <si>
    <t>CHEF EMG</t>
  </si>
  <si>
    <t>COMPAGNIE HOTELIERE ET FERMIERE D'EUGENIE LES BAINS MICHEL GUERARD</t>
  </si>
  <si>
    <t>72400080240</t>
  </si>
  <si>
    <t>30792048800045</t>
  </si>
  <si>
    <t>115642</t>
  </si>
  <si>
    <t>Allée DU 1ER MAI</t>
  </si>
  <si>
    <t>COMPAGNIE HOBART CROISSY BEAUBOURG</t>
  </si>
  <si>
    <t>COMPAGNIE HOBART - HOBART - ECOMAX BY HOBART</t>
  </si>
  <si>
    <t>11770834977</t>
  </si>
  <si>
    <t>56207773500404</t>
  </si>
  <si>
    <t>652556</t>
  </si>
  <si>
    <t>06 07 59 41 04</t>
  </si>
  <si>
    <t>25870 TALLENAY</t>
  </si>
  <si>
    <t>10 Rue de la Dame Blanche</t>
  </si>
  <si>
    <t>CEJCA</t>
  </si>
  <si>
    <t>COMPAGNIE EXPERTS DE JUSTICE PRES LA COUR D'APPEL BESANCON</t>
  </si>
  <si>
    <t>43250244525</t>
  </si>
  <si>
    <t>53243048500021</t>
  </si>
  <si>
    <t>633021</t>
  </si>
  <si>
    <t>04 72 10 27 69</t>
  </si>
  <si>
    <t>13 Boulevard MONGE</t>
  </si>
  <si>
    <t>CESC MEYZIEU</t>
  </si>
  <si>
    <t>COMPAGNIE EUROPEENE DE SERVICE COMMERCIAL - CESC</t>
  </si>
  <si>
    <t>84691782769</t>
  </si>
  <si>
    <t>47973926000012</t>
  </si>
  <si>
    <t>587163</t>
  </si>
  <si>
    <t>05 34 51 72 03</t>
  </si>
  <si>
    <t>5 Impasse MAX BAYLAC</t>
  </si>
  <si>
    <t>COMPAGNIE EMMANUEL GRIVET</t>
  </si>
  <si>
    <t>73310650631</t>
  </si>
  <si>
    <t>34760613900041</t>
  </si>
  <si>
    <t>181122</t>
  </si>
  <si>
    <t>04 92 75 81 83</t>
  </si>
  <si>
    <t>04230 ST ETIENNE LES ORGUES</t>
  </si>
  <si>
    <t>L Abie</t>
  </si>
  <si>
    <t>COMPAGNIE DU PASSEUR</t>
  </si>
  <si>
    <t>93040075904</t>
  </si>
  <si>
    <t>40301364200059</t>
  </si>
  <si>
    <t>516855</t>
  </si>
  <si>
    <t>06953</t>
  </si>
  <si>
    <t>02 35 52 91 46</t>
  </si>
  <si>
    <t>39 Rue DES AUGUSTINS</t>
  </si>
  <si>
    <t>CERP ROUEN</t>
  </si>
  <si>
    <t>COMPAGNIE D'EXPLOITATION ET DE REPARTITION PHARMACEUTIQUES ROUEN</t>
  </si>
  <si>
    <t>23760487276</t>
  </si>
  <si>
    <t>49326528400015</t>
  </si>
  <si>
    <t>520779</t>
  </si>
  <si>
    <t>122 bis Rue DU BARBATRE</t>
  </si>
  <si>
    <t>COMPAGNIE DES EXPERTS PRES DE LA COUR D'APPEL DE REIMS</t>
  </si>
  <si>
    <t>21510155451</t>
  </si>
  <si>
    <t>44373883600040</t>
  </si>
  <si>
    <t>598501</t>
  </si>
  <si>
    <t>07 76 96 99 46</t>
  </si>
  <si>
    <t>Chez Mme Bordenave</t>
  </si>
  <si>
    <t>19 Rue Bayard</t>
  </si>
  <si>
    <t>COMPAGNIE DES EXPERTS PAU</t>
  </si>
  <si>
    <t>COMPAGNIE DES EXPERTS PRES DE LA COUR D'APPEL DE PAU</t>
  </si>
  <si>
    <t>72640267664</t>
  </si>
  <si>
    <t>42519139200017</t>
  </si>
  <si>
    <t>523240</t>
  </si>
  <si>
    <t>0950147344</t>
  </si>
  <si>
    <t>chez Noëllie DELIGNY</t>
  </si>
  <si>
    <t>44 Impasse GERMINAL</t>
  </si>
  <si>
    <t>CEJI-CAM</t>
  </si>
  <si>
    <t>COMPAGNIE DES EXPERTS DE JUSTICE INSCRITS PRES LA COUR D'APPEL DE MONTPELLIER</t>
  </si>
  <si>
    <t>91340366634</t>
  </si>
  <si>
    <t>45224719000013</t>
  </si>
  <si>
    <t>NON INSCRIT AU RCS INFOGREFFE 29/04/2020</t>
  </si>
  <si>
    <t>543330</t>
  </si>
  <si>
    <t>04 30 67 83 68</t>
  </si>
  <si>
    <t>Maison Des Professions Liberales -  Parc Georges Besse</t>
  </si>
  <si>
    <t>Allée NORBERT WIENER</t>
  </si>
  <si>
    <t>12/05/2016</t>
  </si>
  <si>
    <t>CIE EXPERTS JUSTICE PRES LA COURS D'APPEL DE NIMES</t>
  </si>
  <si>
    <t>COMPAGNIE DES EXPERTS DE JUSTICE COURS PRES LA D'APPEL DE NIMES</t>
  </si>
  <si>
    <t>91300295530</t>
  </si>
  <si>
    <t>50916196400028</t>
  </si>
  <si>
    <t>269888</t>
  </si>
  <si>
    <t>06 70 88 82 85</t>
  </si>
  <si>
    <t>CHEZ MERAT</t>
  </si>
  <si>
    <t>171 Rue DU TEMPLE</t>
  </si>
  <si>
    <t>A CLAIRE VOIE</t>
  </si>
  <si>
    <t>COMPAGNIE CATHERINE ZARCATE - A CLAIRE VOIE</t>
  </si>
  <si>
    <t>11752982675</t>
  </si>
  <si>
    <t>41344086800011</t>
  </si>
  <si>
    <t>544541</t>
  </si>
  <si>
    <t>02 51 76 01 78</t>
  </si>
  <si>
    <t>44360 ST ETIENNE DE MONTLUC</t>
  </si>
  <si>
    <t>10 Rue JEANNE D'ARC</t>
  </si>
  <si>
    <t>31/05/2016</t>
  </si>
  <si>
    <t>COMPAGNIE ARTS SYMBIOSE ST ETIENNE DE MONTLUC</t>
  </si>
  <si>
    <t>COMPAGNIE ARTS SYMBIOSE</t>
  </si>
  <si>
    <t>52440469044</t>
  </si>
  <si>
    <t>43455752600036</t>
  </si>
  <si>
    <t>371117</t>
  </si>
  <si>
    <t>04 93 68 92 00</t>
  </si>
  <si>
    <t>4 Impasse CHAUMIERE</t>
  </si>
  <si>
    <t>COMPAGNIE ARKETAL</t>
  </si>
  <si>
    <t>93060520906</t>
  </si>
  <si>
    <t>32879089400039</t>
  </si>
  <si>
    <t>442112</t>
  </si>
  <si>
    <t>06 12 42 32 25</t>
  </si>
  <si>
    <t>11 DU PRINQUIAU</t>
  </si>
  <si>
    <t>11/04/2012</t>
  </si>
  <si>
    <t>COMPAGNIE ARAMIS</t>
  </si>
  <si>
    <t>52440606144</t>
  </si>
  <si>
    <t>49096351900023</t>
  </si>
  <si>
    <t>649454</t>
  </si>
  <si>
    <t>06 09 53 92 85</t>
  </si>
  <si>
    <t>COMP' &amp; SENS</t>
  </si>
  <si>
    <t>84691864769</t>
  </si>
  <si>
    <t>90048065800013</t>
  </si>
  <si>
    <t>650481</t>
  </si>
  <si>
    <t>06 13 07 05 16</t>
  </si>
  <si>
    <t>18 Rue DU COMMERCE</t>
  </si>
  <si>
    <t>COMMUNICATION QUALITE</t>
  </si>
  <si>
    <t>11922487192</t>
  </si>
  <si>
    <t>91001804300018</t>
  </si>
  <si>
    <t>532204</t>
  </si>
  <si>
    <t>02 30 96 04 42</t>
  </si>
  <si>
    <t>48 Rue DE BRAY</t>
  </si>
  <si>
    <t>CI3M</t>
  </si>
  <si>
    <t>COMMUNICATION ET INGENIERIE MULTILINGUE MULTICULTURELLE MULTIMEDIA</t>
  </si>
  <si>
    <t>53350855135</t>
  </si>
  <si>
    <t>51198209200039</t>
  </si>
  <si>
    <t>334509</t>
  </si>
  <si>
    <t>01 47 03 68 00</t>
  </si>
  <si>
    <t>23 Rue LA BOETIE</t>
  </si>
  <si>
    <t>COMMUNICATION ET ENTREPRISE</t>
  </si>
  <si>
    <t>11753297075</t>
  </si>
  <si>
    <t>78417876600043</t>
  </si>
  <si>
    <t>522776</t>
  </si>
  <si>
    <t>0497064778</t>
  </si>
  <si>
    <t>54 Rue DE CANNES</t>
  </si>
  <si>
    <t>FACULTE DES METIERS ECOLE HOTELIERE CANNES</t>
  </si>
  <si>
    <t>COMMUNE DE CANNES FACULTE DES METIERS ET ECOLE HOTELIERE DE CANNES</t>
  </si>
  <si>
    <t>93060721106</t>
  </si>
  <si>
    <t>21060029200648</t>
  </si>
  <si>
    <t>644924</t>
  </si>
  <si>
    <t>01 30 74 03 65</t>
  </si>
  <si>
    <t>108 Rue De Villiers</t>
  </si>
  <si>
    <t>CDT RELATIONS HUMAINES</t>
  </si>
  <si>
    <t>COMMUNAUTE TRAVAIL RELATIONS HUMAINES</t>
  </si>
  <si>
    <t>11780735278</t>
  </si>
  <si>
    <t>44159841400015</t>
  </si>
  <si>
    <t>500148</t>
  </si>
  <si>
    <t>02 43 92 92 44</t>
  </si>
  <si>
    <t>72350 BRULON</t>
  </si>
  <si>
    <t>Place Gautier Chevreuil</t>
  </si>
  <si>
    <t>CEGVS BRULON</t>
  </si>
  <si>
    <t>COMMUNAUTE ETABLISSEMENTS GERIATRIQUES VALLEE SARTHE</t>
  </si>
  <si>
    <t>26720552400015</t>
  </si>
  <si>
    <t>685987</t>
  </si>
  <si>
    <t>75 COURS DES SCIENCES</t>
  </si>
  <si>
    <t>COMUE</t>
  </si>
  <si>
    <t>COMMUNAUTE D'UNIVERSITES ET ETABLISSEMENTS DE TOULOUSE - COMUE</t>
  </si>
  <si>
    <t>76310833231</t>
  </si>
  <si>
    <t>13002132200016</t>
  </si>
  <si>
    <t>329794</t>
  </si>
  <si>
    <t>05 57 15 15 20</t>
  </si>
  <si>
    <t>33120 ARCACHON</t>
  </si>
  <si>
    <t>BP 147</t>
  </si>
  <si>
    <t>2 Allée D'ESPAGNE</t>
  </si>
  <si>
    <t>COBAS</t>
  </si>
  <si>
    <t>COMMUNAUTE D'AGGLOMERATION BASSIN D'ARCACHON SUD - POLE ATLANTIQUE</t>
  </si>
  <si>
    <t>7233P014133</t>
  </si>
  <si>
    <t>24330056300091</t>
  </si>
  <si>
    <t>NDA INEXISTANT SUR DIRECCTE + SIREN INVALIDE</t>
  </si>
  <si>
    <t>214759</t>
  </si>
  <si>
    <t>01 41 53 53 53</t>
  </si>
  <si>
    <t>6 Rue Neuve Saint-Pierre</t>
  </si>
  <si>
    <t>CNQAOS PARIS</t>
  </si>
  <si>
    <t>COMMISSION NATIONALE QUALIFICATION ASSISTANTS ODONTO STOMATOLOGIE - SIEGE</t>
  </si>
  <si>
    <t>11930572893</t>
  </si>
  <si>
    <t>32416661000141</t>
  </si>
  <si>
    <t>619048</t>
  </si>
  <si>
    <t>01 69 08 60 00</t>
  </si>
  <si>
    <t>25 Rue Leblanc Le Ponant D Batiment</t>
  </si>
  <si>
    <t>31/12/2020</t>
  </si>
  <si>
    <t>CEA REGION PARISIENNE</t>
  </si>
  <si>
    <t>COMMISSARIAT A L'ENERGIE ATOMIQUE ET AUX ENERGIES ALTERNATIVES - REGION PARISIENNE</t>
  </si>
  <si>
    <t>77568501900587</t>
  </si>
  <si>
    <t>655697</t>
  </si>
  <si>
    <t>01 41 79 74 45</t>
  </si>
  <si>
    <t>5 bis Rue FAYS</t>
  </si>
  <si>
    <t>CNTESA</t>
  </si>
  <si>
    <t>COMMISION NAT TECHNICO ECONOMIQUE SCIENTIFIQUE APICOLE - CNTESA</t>
  </si>
  <si>
    <t>11941113394</t>
  </si>
  <si>
    <t>81979249000024</t>
  </si>
  <si>
    <t>146237</t>
  </si>
  <si>
    <t>01 42 85 34 54</t>
  </si>
  <si>
    <t>99 bis Avenue DU GENERAL LECLERC</t>
  </si>
  <si>
    <t>COMMENT DIRE</t>
  </si>
  <si>
    <t>11751781875</t>
  </si>
  <si>
    <t>38250430600046</t>
  </si>
  <si>
    <t>445940</t>
  </si>
  <si>
    <t>0149181640</t>
  </si>
  <si>
    <t>ENERGY PARK 3</t>
  </si>
  <si>
    <t>155/159 Rue DU DOCTEUR BAUER</t>
  </si>
  <si>
    <t>COMMEND FRANCE</t>
  </si>
  <si>
    <t>11930489093</t>
  </si>
  <si>
    <t>38495358400032</t>
  </si>
  <si>
    <t>180129</t>
  </si>
  <si>
    <t>05 57 97 19 19</t>
  </si>
  <si>
    <t>32-34 Rue EUGENE OLIBET</t>
  </si>
  <si>
    <t>COMM SANTE</t>
  </si>
  <si>
    <t>72330409533</t>
  </si>
  <si>
    <t>41022140200036</t>
  </si>
  <si>
    <t>580909</t>
  </si>
  <si>
    <t>06 45 42 32 78</t>
  </si>
  <si>
    <t>60700 PONT STE MAXENCE</t>
  </si>
  <si>
    <t>239 Rue Du General De Gaulle</t>
  </si>
  <si>
    <t>COMITYS</t>
  </si>
  <si>
    <t>32600308060</t>
  </si>
  <si>
    <t>82057006700018</t>
  </si>
  <si>
    <t>592225</t>
  </si>
  <si>
    <t>0620159143</t>
  </si>
  <si>
    <t>8 Lotissement A  MARINELLA II</t>
  </si>
  <si>
    <t>COMITE TERRITORIAL EPMM - SPORT POUR TOUS LUCCIANA</t>
  </si>
  <si>
    <t>COMITE TERRITORIAL EPMM - SPORT POUR TOUS</t>
  </si>
  <si>
    <t>94202087920</t>
  </si>
  <si>
    <t>80022681300015</t>
  </si>
  <si>
    <t>566846</t>
  </si>
  <si>
    <t>05 59 48 07 18</t>
  </si>
  <si>
    <t>64700 HENDAYE</t>
  </si>
  <si>
    <t>Zone technique du Port de Pêche</t>
  </si>
  <si>
    <t>Boulevard de la Baie de Chingldy</t>
  </si>
  <si>
    <t>CNSA HENDAYE</t>
  </si>
  <si>
    <t>COMITE SUBAQUATIQUE NOUVELLE AQUITAINE</t>
  </si>
  <si>
    <t>72330198433</t>
  </si>
  <si>
    <t>33194087400075</t>
  </si>
  <si>
    <t>666713</t>
  </si>
  <si>
    <t>01 30 85 20 10</t>
  </si>
  <si>
    <t>DOMAINE DE ST PAUL BAT 16</t>
  </si>
  <si>
    <t>102 Route DE LIMOURS</t>
  </si>
  <si>
    <t>COSTIC ST REMY LES CHEVREUSE</t>
  </si>
  <si>
    <t>COMITE SCIENTIFIQUE ET TECHNIQUE DES INDUSTRIES CLIMATIQUES</t>
  </si>
  <si>
    <t>11750029975</t>
  </si>
  <si>
    <t>78463842100049</t>
  </si>
  <si>
    <t>22421</t>
  </si>
  <si>
    <t>9 Rue LAPEROUSE</t>
  </si>
  <si>
    <t>COSTIC PARIS</t>
  </si>
  <si>
    <t>78463842100015</t>
  </si>
  <si>
    <t>536052</t>
  </si>
  <si>
    <t>05 96 61 00 36</t>
  </si>
  <si>
    <t>MAISON DES SPORTS  - SALLE 4</t>
  </si>
  <si>
    <t>POINTE DE LA VIERGE</t>
  </si>
  <si>
    <t>HANDISPORT FORT DE FRANCE</t>
  </si>
  <si>
    <t>COMITE REGIONALE HANDISPORT DE LA MARTINIQUE</t>
  </si>
  <si>
    <t>97970194697</t>
  </si>
  <si>
    <t>39938134200019</t>
  </si>
  <si>
    <t>537925</t>
  </si>
  <si>
    <t>0251863334</t>
  </si>
  <si>
    <t>Batiment C</t>
  </si>
  <si>
    <t>44 Rue Romain Rolland</t>
  </si>
  <si>
    <t>COMITE REGIONAL UFOLEP 44 NANTES</t>
  </si>
  <si>
    <t>COMITE REGIONAL UNION FRANCAISE DES OEUVRES LAIQUES D'EDUCATION PHYSIQUE PAYS DE LA LOIRE</t>
  </si>
  <si>
    <t>52440578244</t>
  </si>
  <si>
    <t>42222876700030</t>
  </si>
  <si>
    <t>526204</t>
  </si>
  <si>
    <t>3 Rue Récamier</t>
  </si>
  <si>
    <t>COMITE REGIONAL UFOLEP ILE DE FRANCE</t>
  </si>
  <si>
    <t>COMITE REGIONAL UNION FRANCAISE DES OEUVRES LAIQUES D'EDUCATION PHYSIQUE  ILE DE FRANCE</t>
  </si>
  <si>
    <t>11754516075</t>
  </si>
  <si>
    <t>44150074100026</t>
  </si>
  <si>
    <t>580491</t>
  </si>
  <si>
    <t>03 22 52 49 16</t>
  </si>
  <si>
    <t>51 Rue SULLY</t>
  </si>
  <si>
    <t>COMITE REGIONAL UFOLEP FLANDRES ARTOIS PICARDIE</t>
  </si>
  <si>
    <t>22800139880</t>
  </si>
  <si>
    <t>48278748800030</t>
  </si>
  <si>
    <t>607009</t>
  </si>
  <si>
    <t>0666010286</t>
  </si>
  <si>
    <t>20166 PORTICCIO</t>
  </si>
  <si>
    <t>15 Résidence Prunelli 2</t>
  </si>
  <si>
    <t>COMITE REGIONAL UFOLEP CORSE</t>
  </si>
  <si>
    <t>94202104320</t>
  </si>
  <si>
    <t>49088388100016</t>
  </si>
  <si>
    <t>521050</t>
  </si>
  <si>
    <t>06 89 04 36 23</t>
  </si>
  <si>
    <t>2 Place DE FRANCFORT</t>
  </si>
  <si>
    <t>COMITE REGIONAL UFOLEP AURA LYON</t>
  </si>
  <si>
    <t>COMITE REGIONAL UFOLEP AUVERGNE RHONE ALPES</t>
  </si>
  <si>
    <t>82691263269</t>
  </si>
  <si>
    <t>43525312500031</t>
  </si>
  <si>
    <t>569471</t>
  </si>
  <si>
    <t>04 94 91 54 59</t>
  </si>
  <si>
    <t>6 Avenue De L Arlesienne prolongée - Lot sous les Andués</t>
  </si>
  <si>
    <t>EPMM SOLLIES PONT</t>
  </si>
  <si>
    <t>COMITE REGIONAL SPORTS POUR TOUS PACA - EPMM</t>
  </si>
  <si>
    <t>93830332783</t>
  </si>
  <si>
    <t>38901245100032</t>
  </si>
  <si>
    <t>571672</t>
  </si>
  <si>
    <t>0176521680</t>
  </si>
  <si>
    <t>46 Avenue DES FRERES LUMIERE</t>
  </si>
  <si>
    <t>COMITE REGIONAL SPORTS POUR TOUS IDF</t>
  </si>
  <si>
    <t>COMITE REGIONAL SPORTS POUR TOUS ILE DE FRANCE</t>
  </si>
  <si>
    <t>11950575295</t>
  </si>
  <si>
    <t>34482734000094</t>
  </si>
  <si>
    <t>603661</t>
  </si>
  <si>
    <t>0320247155</t>
  </si>
  <si>
    <t>367 Rue JULES GUESDE</t>
  </si>
  <si>
    <t>CR SPORTS POUR TOUS HAUTS DE FRANCE</t>
  </si>
  <si>
    <t>COMITE REGIONAL SPORTS POUR TOUS HAUTS DE FRANCE</t>
  </si>
  <si>
    <t>32590981559</t>
  </si>
  <si>
    <t>84267074700018</t>
  </si>
  <si>
    <t>369160</t>
  </si>
  <si>
    <t>08140 BAZEILLES</t>
  </si>
  <si>
    <t>Route DE LA MONCELLE</t>
  </si>
  <si>
    <t>CR SPT GE BAZEILLES</t>
  </si>
  <si>
    <t>COMITE REGIONAL SPORTS POUR TOUS GRAND EST</t>
  </si>
  <si>
    <t>21080032608</t>
  </si>
  <si>
    <t>37809275300045</t>
  </si>
  <si>
    <t>537240</t>
  </si>
  <si>
    <t>05 57 70 50 56</t>
  </si>
  <si>
    <t>2 Avenue De L Universite</t>
  </si>
  <si>
    <t>FEDERATION FRANCAISE SPORTS POUR TOUS  TALENCE</t>
  </si>
  <si>
    <t>COMITE REGIONAL SPORTS POUR TOUS EN AQUITAINE</t>
  </si>
  <si>
    <t>72330658033</t>
  </si>
  <si>
    <t>44288531500030</t>
  </si>
  <si>
    <t>559805</t>
  </si>
  <si>
    <t>02 38 64 66 30</t>
  </si>
  <si>
    <t>1240 Rue de la bergeresse</t>
  </si>
  <si>
    <t>CREPMM SPORTS POUR TOUS FF OLIVET</t>
  </si>
  <si>
    <t>COMITE REGIONAL SPORTS POUR TOUS CENTRE VAL DE LOIR</t>
  </si>
  <si>
    <t>24450228145</t>
  </si>
  <si>
    <t>43040598500010</t>
  </si>
  <si>
    <t>579361</t>
  </si>
  <si>
    <t>02 98 28 27 33</t>
  </si>
  <si>
    <t>BP 34 CTE REG SPORTS POUR TOUS BRETAGNE</t>
  </si>
  <si>
    <t>4 Rue GAY LUSSAC</t>
  </si>
  <si>
    <t>COMITE REGIONAL SPORTS POUR TOUS BRETAGNE LE RELECQ KERHUON</t>
  </si>
  <si>
    <t>COMITE REGIONAL SPORTS POUR TOUS BRETAGNE</t>
  </si>
  <si>
    <t>53290751329</t>
  </si>
  <si>
    <t>33821874600026</t>
  </si>
  <si>
    <t>312617</t>
  </si>
  <si>
    <t>03 81 48 36 54</t>
  </si>
  <si>
    <t>CR SPT BFC</t>
  </si>
  <si>
    <t>COMITE REGIONAL SPORTS POUR TOUS BOURGOGNE FRANCHE COMTE</t>
  </si>
  <si>
    <t>43250166625</t>
  </si>
  <si>
    <t>35081684900037</t>
  </si>
  <si>
    <t>574557</t>
  </si>
  <si>
    <t>04 74 19 16 14</t>
  </si>
  <si>
    <t>CR SPT RA BOURGOIN JALLIEU</t>
  </si>
  <si>
    <t>COMITE REGIONAL SPORTS POUR TOUS AUVERGNE RHONE ALPES</t>
  </si>
  <si>
    <t>82380334138</t>
  </si>
  <si>
    <t>39979859400020</t>
  </si>
  <si>
    <t>645278</t>
  </si>
  <si>
    <t>04 42 10 22 00</t>
  </si>
  <si>
    <t>RD 543</t>
  </si>
  <si>
    <t>Parc de l'Arbois</t>
  </si>
  <si>
    <t>CROS PROVENCE  CABRIES</t>
  </si>
  <si>
    <t>COMITE REGIONAL OLYMPIQUE SPORT PROVENCE</t>
  </si>
  <si>
    <t>93131249513</t>
  </si>
  <si>
    <t>32480168700033</t>
  </si>
  <si>
    <t>631127</t>
  </si>
  <si>
    <t>03 83 18 87 00</t>
  </si>
  <si>
    <t>Cs 70001</t>
  </si>
  <si>
    <t>13 Rue jean moulin</t>
  </si>
  <si>
    <t>CROS GRAND EST TOMBLAINE</t>
  </si>
  <si>
    <t>COMITE REGIONAL OLYMPIQUE ET SPORTIF GRAND EST - CROS GE</t>
  </si>
  <si>
    <t>21510119051</t>
  </si>
  <si>
    <t>33187418000051</t>
  </si>
  <si>
    <t>540705</t>
  </si>
  <si>
    <t>0240586075</t>
  </si>
  <si>
    <t>01/04/2016</t>
  </si>
  <si>
    <t>CROS NANTES</t>
  </si>
  <si>
    <t>COMITE REGIONAL OLYMPIQUE ET SPORTIF DU PAYS DE LA LOIRE</t>
  </si>
  <si>
    <t>52440059144</t>
  </si>
  <si>
    <t>32391251900044</t>
  </si>
  <si>
    <t>540286</t>
  </si>
  <si>
    <t>05 87 21 31 30</t>
  </si>
  <si>
    <t>GAIA Maison des Sports</t>
  </si>
  <si>
    <t>142 Avenue Emile LABUSSIERE</t>
  </si>
  <si>
    <t>CROS LIMOUSIN LIMOGES</t>
  </si>
  <si>
    <t>COMITE REGIONAL OLYMPIQUE ET SPORTIF DU LIMOUSIN</t>
  </si>
  <si>
    <t>74870142187</t>
  </si>
  <si>
    <t>33890443600049</t>
  </si>
  <si>
    <t>411607</t>
  </si>
  <si>
    <t>03 26 22 18 12</t>
  </si>
  <si>
    <t>2 Avenue DU PRESIDENT ROOSEVELT</t>
  </si>
  <si>
    <t>CROS CHALONS EN CHAMPAGNE</t>
  </si>
  <si>
    <t>COMITE REGIONAL OLYMPIQUE ET SPORTIF DE CHAMPAGNE ARDENNE</t>
  </si>
  <si>
    <t>33187418000044</t>
  </si>
  <si>
    <t>674953</t>
  </si>
  <si>
    <t>03 80 41 77 99</t>
  </si>
  <si>
    <t>BATIMENT CATEAU</t>
  </si>
  <si>
    <t>19 Rue PIERRE DE COUBERTIN</t>
  </si>
  <si>
    <t>CROS BOURGOGNE FRANCHE COMTE DIJON</t>
  </si>
  <si>
    <t>COMITE REGIONAL OLYMPIQUE ET SPORTIF CROS BOURGOGNE FRANCHE COMTE</t>
  </si>
  <si>
    <t>27210385721</t>
  </si>
  <si>
    <t>83184851000010</t>
  </si>
  <si>
    <t>570825</t>
  </si>
  <si>
    <t>0495214565</t>
  </si>
  <si>
    <t>RESIDENCE HIGLANDS</t>
  </si>
  <si>
    <t>Avenue DE VERDUN</t>
  </si>
  <si>
    <t>CROS CORSE AJACCIO</t>
  </si>
  <si>
    <t>COMITE REGIONAL OLYMPIQUE ET SPORTIF CORSE</t>
  </si>
  <si>
    <t>94201021320</t>
  </si>
  <si>
    <t>32924495800016</t>
  </si>
  <si>
    <t>583741</t>
  </si>
  <si>
    <t>02 38 68 18 90</t>
  </si>
  <si>
    <t>6 ter Rue de l'Abbé-Pasty</t>
  </si>
  <si>
    <t>CROS CENTRE VAL DE LOIRE FLEURY LES AUBRAIS</t>
  </si>
  <si>
    <t>COMITE REGIONAL OLYMPIQUE ET SPORTIF CENTRE VAL DE LOIRE</t>
  </si>
  <si>
    <t>24450285345</t>
  </si>
  <si>
    <t>32738627200063</t>
  </si>
  <si>
    <t>599827</t>
  </si>
  <si>
    <t>04 74 19 00 59</t>
  </si>
  <si>
    <t>MAISON SPORT RHONE ALPES</t>
  </si>
  <si>
    <t>16 Place Jean-Jacques Rousseau</t>
  </si>
  <si>
    <t>CROS AUVERGNE RHONE ALPES BOURGOIN JALLIEU</t>
  </si>
  <si>
    <t>COMITE REGIONAL OLYMPIQUE ET SPORTIF AUVERGNE RHONE ALPES</t>
  </si>
  <si>
    <t>82380380138</t>
  </si>
  <si>
    <t>43874001100020</t>
  </si>
  <si>
    <t>612194</t>
  </si>
  <si>
    <t>01 72 67 40 00</t>
  </si>
  <si>
    <t>78210 ST CYR L ECOLE</t>
  </si>
  <si>
    <t>21 Avenue PIERRE CURIE</t>
  </si>
  <si>
    <t>CRIFO</t>
  </si>
  <si>
    <t>COMITE REGIONAL ILE DE FRANCE DE LA FEDERERATION FRANCAISE GYMNASTIQUE</t>
  </si>
  <si>
    <t>11788114478</t>
  </si>
  <si>
    <t>32229484400061</t>
  </si>
  <si>
    <t>628890</t>
  </si>
  <si>
    <t>COMITE REGIONAL HANDISPORT OCCITANIE BALMA</t>
  </si>
  <si>
    <t>COMITE REGIONAL HANDISPORT OCCITANIE</t>
  </si>
  <si>
    <t>76310881931</t>
  </si>
  <si>
    <t>82999735200010</t>
  </si>
  <si>
    <t>582050</t>
  </si>
  <si>
    <t>03 83 18 87 45</t>
  </si>
  <si>
    <t>13 Rue Jean Moulin</t>
  </si>
  <si>
    <t>CRHGE</t>
  </si>
  <si>
    <t>COMITE REGIONAL HANDISPORT GRAND EST</t>
  </si>
  <si>
    <t>44540355654</t>
  </si>
  <si>
    <t>82793478700017</t>
  </si>
  <si>
    <t>365853</t>
  </si>
  <si>
    <t>0320882730</t>
  </si>
  <si>
    <t>519 Avenue DE DUNKERQUE</t>
  </si>
  <si>
    <t>COREG EPGV NORD</t>
  </si>
  <si>
    <t>COMITE REGIONAL GYMNASTIQUE VOLONTAIRE NORD</t>
  </si>
  <si>
    <t>31590609259</t>
  </si>
  <si>
    <t>41135533200031</t>
  </si>
  <si>
    <t>551909</t>
  </si>
  <si>
    <t>0145080977</t>
  </si>
  <si>
    <t>13 Rue ETIENNE MARCEL</t>
  </si>
  <si>
    <t>COREG EPGV IDF PARIS 1ER</t>
  </si>
  <si>
    <t>COMITE REGIONAL GYMNASTIQUE VOLONTAIRE ILE DE FRANCE</t>
  </si>
  <si>
    <t>11753460875</t>
  </si>
  <si>
    <t>33271392400048</t>
  </si>
  <si>
    <t>42316</t>
  </si>
  <si>
    <t>03 26 04 75 40</t>
  </si>
  <si>
    <t>Rue Leon Patoux</t>
  </si>
  <si>
    <t>CRFPS REIMS</t>
  </si>
  <si>
    <t>COMITE REGIONAL FORMATION ET PROMOTION SOCIALE CHAMPAGNE ARDENNES</t>
  </si>
  <si>
    <t>21510003551</t>
  </si>
  <si>
    <t>30438251800013</t>
  </si>
  <si>
    <t>562750</t>
  </si>
  <si>
    <t>01 47 66 10 03</t>
  </si>
  <si>
    <t>56 Rue des Renaudes</t>
  </si>
  <si>
    <t>CREIF PARIS 17EME</t>
  </si>
  <si>
    <t>COMITE REGIONAL EQUITATION ILE DE FRANCE</t>
  </si>
  <si>
    <t>11754789175</t>
  </si>
  <si>
    <t>43865870000010</t>
  </si>
  <si>
    <t>582402</t>
  </si>
  <si>
    <t>09 52 88 59 62</t>
  </si>
  <si>
    <t>CRE</t>
  </si>
  <si>
    <t>COMITE REGIONAL EQUITATION DES HAUTS DE FRANCE</t>
  </si>
  <si>
    <t>32600321860</t>
  </si>
  <si>
    <t>83116526100023</t>
  </si>
  <si>
    <t>667602</t>
  </si>
  <si>
    <t>02 31 84 61 87</t>
  </si>
  <si>
    <t>CAMPUS EFFISCIENCE - BATIMENT ERABLE</t>
  </si>
  <si>
    <t>8 Rue LEOPOLD SEDAR SENGHOR</t>
  </si>
  <si>
    <t>COREN</t>
  </si>
  <si>
    <t>COMITE REGIONAL EQUITATION DE NORMANDIE - COREN</t>
  </si>
  <si>
    <t>25140240814</t>
  </si>
  <si>
    <t>43748881000049</t>
  </si>
  <si>
    <t>627860</t>
  </si>
  <si>
    <t>04 76 66 92 33</t>
  </si>
  <si>
    <t>COREG EPGV AURA VOIRON</t>
  </si>
  <si>
    <t>COMITE REGIONAL EPGV AUVERGNE RHONE ALPES</t>
  </si>
  <si>
    <t>83630362363</t>
  </si>
  <si>
    <t>40233939400056</t>
  </si>
  <si>
    <t>314031</t>
  </si>
  <si>
    <t>BP 90312</t>
  </si>
  <si>
    <t>44 Rue ROMAIN ROLLAND</t>
  </si>
  <si>
    <t>CREPMM PAYS DE LA LOIRE</t>
  </si>
  <si>
    <t>COMITE REGIONAL ENTRAINEMENT PHYSIQUE DANS MONDE MODERNE PAYS DE LA LOIRE</t>
  </si>
  <si>
    <t>52440391544</t>
  </si>
  <si>
    <t>38192156800048</t>
  </si>
  <si>
    <t>613990</t>
  </si>
  <si>
    <t>02 40 59 05 44</t>
  </si>
  <si>
    <t>44 Rue Romain ROLLAND</t>
  </si>
  <si>
    <t>COREG EPGV PAYS DE LA LOIRE</t>
  </si>
  <si>
    <t>COMITE REGIONAL EDUCATION PHYSIQUE GYMNASTIQUE VOLONTAIRE PAYS DE LA LOIRE</t>
  </si>
  <si>
    <t>52440330044</t>
  </si>
  <si>
    <t>33533967700031</t>
  </si>
  <si>
    <t>469555</t>
  </si>
  <si>
    <t>06 50 99 64 74</t>
  </si>
  <si>
    <t>84120 MIRABEAU</t>
  </si>
  <si>
    <t>Rue de l'Eglise</t>
  </si>
  <si>
    <t>COREG EPGV PACA</t>
  </si>
  <si>
    <t>COMITE REGIONAL EDUCATION PHYSIQUE ET GYMNASTIQUE VOLONTAIRE PACA</t>
  </si>
  <si>
    <t>93840328084</t>
  </si>
  <si>
    <t>53367112900013</t>
  </si>
  <si>
    <t>453675</t>
  </si>
  <si>
    <t>06 19 22 93 62</t>
  </si>
  <si>
    <t>26/11/2012</t>
  </si>
  <si>
    <t>CRE DU GRAND EST TOMBLAINE</t>
  </si>
  <si>
    <t>COMITE REGIONAL D'EQUITATION DU GRAND EST</t>
  </si>
  <si>
    <t>44540377154</t>
  </si>
  <si>
    <t>83220254300019</t>
  </si>
  <si>
    <t>321606</t>
  </si>
  <si>
    <t>04 73 35 33 37</t>
  </si>
  <si>
    <t>15 Boulevard Paul Pochet Lagaye</t>
  </si>
  <si>
    <t>COREG EPGV AUVERGNE CLERMONT FERRAND</t>
  </si>
  <si>
    <t>COMITE REGIONAL D'EDUCTION PHYSIQUE ET GYMNASTIQUE VOLONTAIRE D'AUVERGNE</t>
  </si>
  <si>
    <t>40233939400064</t>
  </si>
  <si>
    <t>344813</t>
  </si>
  <si>
    <t>05058</t>
  </si>
  <si>
    <t>0491365695</t>
  </si>
  <si>
    <t>178 Cours LIEUTAUD</t>
  </si>
  <si>
    <t>CRES PACA</t>
  </si>
  <si>
    <t>COMITE REGIONAL D'EDUCATION POUR LA SANTE</t>
  </si>
  <si>
    <t>93131181013</t>
  </si>
  <si>
    <t>78288619600024</t>
  </si>
  <si>
    <t>400269</t>
  </si>
  <si>
    <t>0299673540</t>
  </si>
  <si>
    <t>4 A Rue DU BIGNON</t>
  </si>
  <si>
    <t>COMITE REGIONAL EPGV BRETAGNE</t>
  </si>
  <si>
    <t>COMITE REGIONAL D'EDUCATION PHYSIQUE ET GYMNASTIQUE VOLONTAIRE BRETAGNE</t>
  </si>
  <si>
    <t>53350818435</t>
  </si>
  <si>
    <t>38747614600031</t>
  </si>
  <si>
    <t>423300</t>
  </si>
  <si>
    <t>03 83 18 87 27</t>
  </si>
  <si>
    <t>13 Rue JEAN MOULIN</t>
  </si>
  <si>
    <t>COREG EPGV GRAND EST TOMBLAINE</t>
  </si>
  <si>
    <t>COMITE REGIONAL D'EDUCATION PHYSIQUE ET DE GYMNASTIQUE VOLONTAIRE GRAND EST</t>
  </si>
  <si>
    <t>41540229654</t>
  </si>
  <si>
    <t>38976031500017</t>
  </si>
  <si>
    <t>533968</t>
  </si>
  <si>
    <t>0495586127</t>
  </si>
  <si>
    <t>Avenue Paul Giacobbi - Ancien college Montesoro BT B</t>
  </si>
  <si>
    <t>COREG EPGV DE CORSE</t>
  </si>
  <si>
    <t>COMITE REGIONAL D'EDUCATION PHYSIQUE ET DE GYMNASTIQUE VOLONTAIRE DE CORSE</t>
  </si>
  <si>
    <t>94202076920</t>
  </si>
  <si>
    <t>40448938700021</t>
  </si>
  <si>
    <t>600556</t>
  </si>
  <si>
    <t>03 80 43 88 62</t>
  </si>
  <si>
    <t>COREG EPGV BFC  DIJON</t>
  </si>
  <si>
    <t>COMITE REGIONAL D'EDUCATION PHYSIQUE ET DE GYMNASTIQUE VOLONTAIRE DE BOURGOGNE FRANCHE COMTE</t>
  </si>
  <si>
    <t>27210376621</t>
  </si>
  <si>
    <t>42354067300047</t>
  </si>
  <si>
    <t>355586</t>
  </si>
  <si>
    <t>0467821676</t>
  </si>
  <si>
    <t>Maison Régionale des Sports</t>
  </si>
  <si>
    <t>1039 Rue Georges Méliès</t>
  </si>
  <si>
    <t>COMITE REGIONAL EPGV</t>
  </si>
  <si>
    <t>COMITE REGIONAL D'EDUCATION PHYSIQUE ET DE GYMNASTIQUE VOLONTAIRE</t>
  </si>
  <si>
    <t>91340532534</t>
  </si>
  <si>
    <t>40766417600044</t>
  </si>
  <si>
    <t>569124</t>
  </si>
  <si>
    <t>02 32 39 96 82</t>
  </si>
  <si>
    <t>BP 85091</t>
  </si>
  <si>
    <t>16 Rue De La Girafe</t>
  </si>
  <si>
    <t>COMITE REGIONAL UFOLEP DE NORMANDIE</t>
  </si>
  <si>
    <t>COMITE REGIONAL DE NORMANDIE DE L'UNION FRANCAISE DES OEUVRES LAIQUES D'EDUCATION PHYSIQUE</t>
  </si>
  <si>
    <t>25140288114</t>
  </si>
  <si>
    <t>45340979900013</t>
  </si>
  <si>
    <t>594179</t>
  </si>
  <si>
    <t>02 38 49 88 70</t>
  </si>
  <si>
    <t>CRCVLG OLIVET</t>
  </si>
  <si>
    <t>COMITE REGIONAL CENTRE VAL DE LOIRE DE GYMNASTIQUE</t>
  </si>
  <si>
    <t>24450340545</t>
  </si>
  <si>
    <t>34511666900044</t>
  </si>
  <si>
    <t>543676</t>
  </si>
  <si>
    <t>04 92 23 12 92</t>
  </si>
  <si>
    <t>05120 L ARGENTIERE LA BESSEE</t>
  </si>
  <si>
    <t>LE COMPLEXE SPORTIF DU QUARTZ</t>
  </si>
  <si>
    <t>CRFCK PACA L ARGENTIERE LA BESSEE</t>
  </si>
  <si>
    <t>COMITE REGIONAL CANOE KAYAK PACA</t>
  </si>
  <si>
    <t>93050063705</t>
  </si>
  <si>
    <t>49755327100022</t>
  </si>
  <si>
    <t>658972</t>
  </si>
  <si>
    <t>05 34 25 77 90</t>
  </si>
  <si>
    <t>COREG EPGV OCCITANIE BALMA</t>
  </si>
  <si>
    <t>COMITE REG EDUCATION PHYSIQUE GYMNASTIQUE VOLONTAIRE OCCITANIE</t>
  </si>
  <si>
    <t>40766417600051</t>
  </si>
  <si>
    <t>176760</t>
  </si>
  <si>
    <t>28 Chemin DES CREISSAUDS</t>
  </si>
  <si>
    <t>CDPK 13</t>
  </si>
  <si>
    <t>COMITE PREVENTION KINESITHERAPIE</t>
  </si>
  <si>
    <t>93130539313</t>
  </si>
  <si>
    <t>40754277800037</t>
  </si>
  <si>
    <t>391967</t>
  </si>
  <si>
    <t>02 47 30 60 34</t>
  </si>
  <si>
    <t>3 Rue DE L'ILE D'OR</t>
  </si>
  <si>
    <t>C2DS</t>
  </si>
  <si>
    <t>COMITE POUR UN DEVELOPPEMENT DURABLE EN SANTE</t>
  </si>
  <si>
    <t>24370337837</t>
  </si>
  <si>
    <t>50742867000024</t>
  </si>
  <si>
    <t>605268</t>
  </si>
  <si>
    <t>3 Rue Jacquier</t>
  </si>
  <si>
    <t>AVH</t>
  </si>
  <si>
    <t>COMITE PARIS IDF DE L'ASSOCIATION  VALENTIN HAUY</t>
  </si>
  <si>
    <t>77566654801107</t>
  </si>
  <si>
    <t>517604</t>
  </si>
  <si>
    <t>01 42 29 79 81</t>
  </si>
  <si>
    <t>21 Rue LAGILLE</t>
  </si>
  <si>
    <t>CNLAPS</t>
  </si>
  <si>
    <t>COMITE NATIONAL DE LIAISON DES ACTEURS DE LA PREVENTION SPECIALISEE</t>
  </si>
  <si>
    <t>11754160975</t>
  </si>
  <si>
    <t>30982537000054</t>
  </si>
  <si>
    <t>459355</t>
  </si>
  <si>
    <t>1 Rue Philidor</t>
  </si>
  <si>
    <t>CCAH</t>
  </si>
  <si>
    <t>COMITE NATIONAL COORDINATION ACTION HANDICAP</t>
  </si>
  <si>
    <t>11753293775</t>
  </si>
  <si>
    <t>78471981700057</t>
  </si>
  <si>
    <t>357157</t>
  </si>
  <si>
    <t>01 45 21 38 40</t>
  </si>
  <si>
    <t>BP 31</t>
  </si>
  <si>
    <t>COMEDE</t>
  </si>
  <si>
    <t>COMITE MEDICAL POUR LES EXILES</t>
  </si>
  <si>
    <t>11940677094</t>
  </si>
  <si>
    <t>32698233700031</t>
  </si>
  <si>
    <t>208000</t>
  </si>
  <si>
    <t>02 35 38 17 77</t>
  </si>
  <si>
    <t>Parc D'Activites Du Manoir Maison Des Competences</t>
  </si>
  <si>
    <t>CLIPS</t>
  </si>
  <si>
    <t>COMITE LOCAL INSERTION PROFESSIONELLE SOCIALE</t>
  </si>
  <si>
    <t>23760055376</t>
  </si>
  <si>
    <t>33270195200076</t>
  </si>
  <si>
    <t>583297</t>
  </si>
  <si>
    <t>05 57 01 56 90</t>
  </si>
  <si>
    <t>176/182 Rue GUILLAUME LEBLANC</t>
  </si>
  <si>
    <t>CLAP SUD-OUEST</t>
  </si>
  <si>
    <t>COMITE LIAISON ACTEURS DE LA PROMOTION</t>
  </si>
  <si>
    <t>72330297433</t>
  </si>
  <si>
    <t>40228354300070</t>
  </si>
  <si>
    <t>610902</t>
  </si>
  <si>
    <t>Château de Vidy</t>
  </si>
  <si>
    <t>CIO - IOC</t>
  </si>
  <si>
    <t>COMITE INTERNATIONAL OLYMPIQUE - INTERNATIONAL OLYMPIC COMMITTEE</t>
  </si>
  <si>
    <t>452968</t>
  </si>
  <si>
    <t>02 38 71 89 00</t>
  </si>
  <si>
    <t>235 Rue DES SABLES DE SARY</t>
  </si>
  <si>
    <t>CIHLF</t>
  </si>
  <si>
    <t>COMITE INTERENTREPRISE D'HYGIENE DU LOIRET POUR LA FORMATION</t>
  </si>
  <si>
    <t>24450262545</t>
  </si>
  <si>
    <t>51162811700018</t>
  </si>
  <si>
    <t>437440</t>
  </si>
  <si>
    <t>05 49 63 01 44</t>
  </si>
  <si>
    <t>1 Rue De La Bouquetiere</t>
  </si>
  <si>
    <t>CFQIPS</t>
  </si>
  <si>
    <t>COMITE FRANCO QUEBECOIS POUR L'INTEGRATION ET PARTICIPATION SOCIALE</t>
  </si>
  <si>
    <t>75790117979</t>
  </si>
  <si>
    <t>44015003500044</t>
  </si>
  <si>
    <t>554789</t>
  </si>
  <si>
    <t>4 Rue Drouot</t>
  </si>
  <si>
    <t>COMITE 21</t>
  </si>
  <si>
    <t>COMITE FRANCAIS POUR LE DEVELOPPEMENT DURABLE</t>
  </si>
  <si>
    <t>11755317375</t>
  </si>
  <si>
    <t>39915577900057</t>
  </si>
  <si>
    <t>538929</t>
  </si>
  <si>
    <t>05 61 62 56 42</t>
  </si>
  <si>
    <t>BATIMENT A NAPACENTER</t>
  </si>
  <si>
    <t>CFS 31 RAMONVILLE ST AGNE</t>
  </si>
  <si>
    <t>COMITE FRANCAIS DE SECOURISME PROTECTION CIVILE HAUTE GARONNE</t>
  </si>
  <si>
    <t>73310292431</t>
  </si>
  <si>
    <t>41469528800046</t>
  </si>
  <si>
    <t>372328</t>
  </si>
  <si>
    <t>03 29 31 54 60</t>
  </si>
  <si>
    <t>3 Rue HENRY LARDET</t>
  </si>
  <si>
    <t>CFS 88</t>
  </si>
  <si>
    <t>COMITE FRANCAIS DE SECOURISME PROTECTION CIVILE</t>
  </si>
  <si>
    <t>41880094788</t>
  </si>
  <si>
    <t>48489382100021</t>
  </si>
  <si>
    <t>514974</t>
  </si>
  <si>
    <t>06127</t>
  </si>
  <si>
    <t>01 44 68 82 20</t>
  </si>
  <si>
    <t>52 Rue JACQUES HILLAIRET</t>
  </si>
  <si>
    <t>COFRAC</t>
  </si>
  <si>
    <t>COMITE FRANCAIS D'ACCREDITATION</t>
  </si>
  <si>
    <t>39787948700031</t>
  </si>
  <si>
    <t>542933</t>
  </si>
  <si>
    <t>05 56 44 84 86</t>
  </si>
  <si>
    <t>24 Rue DU PARLEMENT SAINT PIERRE</t>
  </si>
  <si>
    <t>CEID BORDEAUX</t>
  </si>
  <si>
    <t>COMITE ETUDE INFORMATION DROGUE</t>
  </si>
  <si>
    <t>72330072733</t>
  </si>
  <si>
    <t>31241056600011</t>
  </si>
  <si>
    <t>468666</t>
  </si>
  <si>
    <t>01972</t>
  </si>
  <si>
    <t>0153206858</t>
  </si>
  <si>
    <t>62 Rue de la Glacière</t>
  </si>
  <si>
    <t>CESAP FORMATION</t>
  </si>
  <si>
    <t>COMITE D'ETUDES D'EDUCATION ET DE SOINS AUPRES DES PERSONNES POLYHANDICAPEES</t>
  </si>
  <si>
    <t>11750938275</t>
  </si>
  <si>
    <t>77566205900465</t>
  </si>
  <si>
    <t>411139</t>
  </si>
  <si>
    <t>02 40 73 08 14</t>
  </si>
  <si>
    <t>15 ter Boulevard Jean Moulin</t>
  </si>
  <si>
    <t>CROIX BLANCHE SECOURISME FRANCAIS NANTES</t>
  </si>
  <si>
    <t>COMITE DEPARTEMENTAL 44 SECOURS FRANCAIS CROIX BLANCHE</t>
  </si>
  <si>
    <t>52440573844</t>
  </si>
  <si>
    <t>35127627400104</t>
  </si>
  <si>
    <t>682731</t>
  </si>
  <si>
    <t>02 62 43 84 95</t>
  </si>
  <si>
    <t>BALANCE FLEURIMONT</t>
  </si>
  <si>
    <t>35 Chemin CHEVALIER</t>
  </si>
  <si>
    <t>COMITE DEPARTEMENTAL UFOLEP REUNION ST PAUL</t>
  </si>
  <si>
    <t>COMITE DEPARTEMENTAL UFOLEP 974 REUNION</t>
  </si>
  <si>
    <t>98970417397</t>
  </si>
  <si>
    <t>33055942800058</t>
  </si>
  <si>
    <t>619383</t>
  </si>
  <si>
    <t>05 96 73 46 83</t>
  </si>
  <si>
    <t>Espace Aimé Juston</t>
  </si>
  <si>
    <t>8 Impasse LOUIS BLANC</t>
  </si>
  <si>
    <t>COMITE DEPARTEMENTAL UFCV MARTINIQUE</t>
  </si>
  <si>
    <t>97973075697</t>
  </si>
  <si>
    <t>51503906300018</t>
  </si>
  <si>
    <t>673407</t>
  </si>
  <si>
    <t>02 97 63 48 15</t>
  </si>
  <si>
    <t>8 Impasse Surcouf</t>
  </si>
  <si>
    <t>CDOS 56</t>
  </si>
  <si>
    <t>COMITE DEPARTEMENTAL OLYMPIQUE SPORTIF DU MORBIHAN - CDOS</t>
  </si>
  <si>
    <t>53560840956</t>
  </si>
  <si>
    <t>34743363300042</t>
  </si>
  <si>
    <t>586110</t>
  </si>
  <si>
    <t>05 53 48 32 50</t>
  </si>
  <si>
    <t>997 Avenue DU DR JEAN BRU</t>
  </si>
  <si>
    <t>CDOS 47 AGEN</t>
  </si>
  <si>
    <t>COMITE DEPARTEMENTAL OLYMPIQUE ET SPORTIF 47</t>
  </si>
  <si>
    <t>72470126147</t>
  </si>
  <si>
    <t>37856122900030</t>
  </si>
  <si>
    <t>577765</t>
  </si>
  <si>
    <t>04 50 67 41 70</t>
  </si>
  <si>
    <t>97 Avenue DE GENEVE</t>
  </si>
  <si>
    <t>CDOS 74 ANNECY</t>
  </si>
  <si>
    <t>COMITE DEPARTEMENTAL OLYMPIQUE ET SPORTIF HAUTE SAVOIE</t>
  </si>
  <si>
    <t>84740339774</t>
  </si>
  <si>
    <t>33928151100024</t>
  </si>
  <si>
    <t>532940</t>
  </si>
  <si>
    <t>04 79 85 09 09</t>
  </si>
  <si>
    <t>PARC BUISSON ROND</t>
  </si>
  <si>
    <t>90 Rue HENRI OREILLER</t>
  </si>
  <si>
    <t>CDOS CHAMBERY</t>
  </si>
  <si>
    <t>COMITE DEPARTEMENTAL OLYMPIQUE ET SPORTIF FRANCAIS DE LA SAVOIE</t>
  </si>
  <si>
    <t>82730160073</t>
  </si>
  <si>
    <t>32004788900029</t>
  </si>
  <si>
    <t>528432</t>
  </si>
  <si>
    <t>04 94 46 01 92</t>
  </si>
  <si>
    <t>Immeuble l'helianthe</t>
  </si>
  <si>
    <t>Rue Emile OLLIVIER</t>
  </si>
  <si>
    <t>CDOS 83</t>
  </si>
  <si>
    <t>COMITE DEPARTEMENTAL OLYMPIQUE ET SPORTIF DU VAR</t>
  </si>
  <si>
    <t>93830405383</t>
  </si>
  <si>
    <t>34381298800024</t>
  </si>
  <si>
    <t>442872</t>
  </si>
  <si>
    <t>04 77 59 56 00</t>
  </si>
  <si>
    <t>4 Rue DES TROIS MEULES</t>
  </si>
  <si>
    <t>CDOS LOIRE</t>
  </si>
  <si>
    <t>COMITE DEPARTEMENTAL OLYMPIQUE ET SPORTIF DE LA LOIRE</t>
  </si>
  <si>
    <t>82420177242</t>
  </si>
  <si>
    <t>77639614500042</t>
  </si>
  <si>
    <t>613708</t>
  </si>
  <si>
    <t>33 Avenue HENRI BARBUSSE</t>
  </si>
  <si>
    <t>CDPK 92</t>
  </si>
  <si>
    <t>COMITE DEPARTEMENTAL EN KINESITHERAPIE</t>
  </si>
  <si>
    <t>11921307492</t>
  </si>
  <si>
    <t>43471647800012</t>
  </si>
  <si>
    <t>152171</t>
  </si>
  <si>
    <t>04 93 18 80 78</t>
  </si>
  <si>
    <t>BATIMENT ARIANE</t>
  </si>
  <si>
    <t>27 Boulevard PAUL MONTEL</t>
  </si>
  <si>
    <t>CODES 06</t>
  </si>
  <si>
    <t>COMITE DEPARTEMENTAL EDUCATION SANTE ALPES MARITIMES</t>
  </si>
  <si>
    <t>93060279806</t>
  </si>
  <si>
    <t>31111751900042</t>
  </si>
  <si>
    <t>492085</t>
  </si>
  <si>
    <t>04 92 32 61 69</t>
  </si>
  <si>
    <t>42 Boulevard VICTOR HUGO</t>
  </si>
  <si>
    <t>CODES 04 DIGNE LES BAINS</t>
  </si>
  <si>
    <t>COMITE DEPARTEMENTAL EDUCATION SANTE</t>
  </si>
  <si>
    <t>93040087704</t>
  </si>
  <si>
    <t>39849674500025</t>
  </si>
  <si>
    <t>398457</t>
  </si>
  <si>
    <t>CHI CLEMENCEAU BAT COSTE BOYERE</t>
  </si>
  <si>
    <t>421 Avenue 1ER BIM DU PACIFIQUE</t>
  </si>
  <si>
    <t>CODES 83</t>
  </si>
  <si>
    <t>COMITE DEPARTEMENTAL EDUCATION POUR LA SANTE</t>
  </si>
  <si>
    <t>93830390783</t>
  </si>
  <si>
    <t>78316953500060</t>
  </si>
  <si>
    <t>210067</t>
  </si>
  <si>
    <t>03201</t>
  </si>
  <si>
    <t>05 59 80 16 37</t>
  </si>
  <si>
    <t>RESIDENCE FUCHSIA</t>
  </si>
  <si>
    <t>100 Avenue DU LOUP</t>
  </si>
  <si>
    <t>CIAPA</t>
  </si>
  <si>
    <t>COMITE DEPARTEMENTAL D'INTERVENTION ET D'ANIMATION POUR L'AUTONOMIE</t>
  </si>
  <si>
    <t>72640013464</t>
  </si>
  <si>
    <t>32391289900016</t>
  </si>
  <si>
    <t>590447</t>
  </si>
  <si>
    <t>02 38 73 31 75</t>
  </si>
  <si>
    <t>262 Rue DE LA CHENILLE</t>
  </si>
  <si>
    <t>ASSOCIATION CDSF CROIX BLANCHE LOIRET</t>
  </si>
  <si>
    <t>COMITE DEPARTEMENTAL DES SECOURISTES FRANCAIS CROIX BLANCHE DU LOIRET</t>
  </si>
  <si>
    <t>24450336545</t>
  </si>
  <si>
    <t>75026606600018</t>
  </si>
  <si>
    <t>263310</t>
  </si>
  <si>
    <t>6 Impasse De Bonne</t>
  </si>
  <si>
    <t>CODES 05</t>
  </si>
  <si>
    <t>COMITE DEPARTEMENTAL D'EDUCATION POUR LA SANTE HAUTES ALPES</t>
  </si>
  <si>
    <t>93050032505</t>
  </si>
  <si>
    <t>37766817300059</t>
  </si>
  <si>
    <t>428322</t>
  </si>
  <si>
    <t>01 48 37 71 30</t>
  </si>
  <si>
    <t>74 Rue Marcel Cachin</t>
  </si>
  <si>
    <t>COMITE DEPARTEMENTAL D'EDUCATION POUR LA SANTE EN SEINE ST DENIS</t>
  </si>
  <si>
    <t>11930739293</t>
  </si>
  <si>
    <t>32480569600014</t>
  </si>
  <si>
    <t>366584</t>
  </si>
  <si>
    <t>04 90 81 02 41</t>
  </si>
  <si>
    <t>13 Rue DE LA PEPINIERE</t>
  </si>
  <si>
    <t>CODES 84</t>
  </si>
  <si>
    <t>COMITE DEPARTEMENTAL D'EDUCATION POUR LA SANTE DU VAUCLUSE</t>
  </si>
  <si>
    <t>93840277684</t>
  </si>
  <si>
    <t>31732860700047</t>
  </si>
  <si>
    <t>352640</t>
  </si>
  <si>
    <t>04 66 21 10 11</t>
  </si>
  <si>
    <t>15 Rue SAINTE ANNE</t>
  </si>
  <si>
    <t>CODES 30</t>
  </si>
  <si>
    <t>COMITE DEPARTEMENTAL D'EDUCATION POUR LA SANTE DU GARD</t>
  </si>
  <si>
    <t>91300382930</t>
  </si>
  <si>
    <t>31528259000050</t>
  </si>
  <si>
    <t>570163</t>
  </si>
  <si>
    <t>0491816849</t>
  </si>
  <si>
    <t>CODEPS 13</t>
  </si>
  <si>
    <t>COMITE DEPARTEMENTAL D'EDUCATION ET DE PROMOTION DE LA SANTE DES BDR</t>
  </si>
  <si>
    <t>93131646013</t>
  </si>
  <si>
    <t>82086489000026</t>
  </si>
  <si>
    <t>654942</t>
  </si>
  <si>
    <t>06 42 92 26 74</t>
  </si>
  <si>
    <t>14 Rue DU BALLON</t>
  </si>
  <si>
    <t>SFCB CD93</t>
  </si>
  <si>
    <t>COMITE DEPARTEMENTAL DE SEINE SAINT DENIS DES SECOURISTES FRANCAIS CROIX BLANCHE</t>
  </si>
  <si>
    <t>11930783693</t>
  </si>
  <si>
    <t>81250412400023</t>
  </si>
  <si>
    <t>408992</t>
  </si>
  <si>
    <t>0650318266</t>
  </si>
  <si>
    <t>Rue DU STADE</t>
  </si>
  <si>
    <t>COMITE DEPARTEMENTAL DE SAUVETAGE ET DE SECOURISME 27</t>
  </si>
  <si>
    <t>COMITE DEPARTEMENTAL DE SAUVETAGE ET DE SECOURISME DE L'EURE</t>
  </si>
  <si>
    <t>23270148727</t>
  </si>
  <si>
    <t>45352077700013</t>
  </si>
  <si>
    <t>469592</t>
  </si>
  <si>
    <t>02 43 77 34 07</t>
  </si>
  <si>
    <t>174 Avenue Nationale</t>
  </si>
  <si>
    <t>CDPK 72</t>
  </si>
  <si>
    <t>COMITE DEPARTEMENTAL DE PREVENTION EN KINESITHERAPIE 72</t>
  </si>
  <si>
    <t>52720073472</t>
  </si>
  <si>
    <t>41234776700029</t>
  </si>
  <si>
    <t>609857</t>
  </si>
  <si>
    <t>3 Lot Privilege</t>
  </si>
  <si>
    <t>Rue Du Passe Mon Temps</t>
  </si>
  <si>
    <t>CDPK 972</t>
  </si>
  <si>
    <t>COMITE DEPARTEMENTAL DE PREVENTION EN KINESITHERAPIE DE LA MARTINIQUE</t>
  </si>
  <si>
    <t>97970126097</t>
  </si>
  <si>
    <t>43331459800031</t>
  </si>
  <si>
    <t>335230</t>
  </si>
  <si>
    <t>02 40 14 30 09</t>
  </si>
  <si>
    <t>17 Avenue DU GRAND VERGER</t>
  </si>
  <si>
    <t>CDPK 44</t>
  </si>
  <si>
    <t>COMITE DEPARTEMENTAL DE PREVENTION EN KINESITHERAPIE</t>
  </si>
  <si>
    <t>52440456744</t>
  </si>
  <si>
    <t>41934744800047</t>
  </si>
  <si>
    <t>611839</t>
  </si>
  <si>
    <t>06 88 92 27 65</t>
  </si>
  <si>
    <t>RESIDENCE MANET APPARTEMENT 58</t>
  </si>
  <si>
    <t>111 Rue DES TROENES</t>
  </si>
  <si>
    <t>COMITE DEPARTEMENTAL DE LA HAUTE GARONNE FFSS</t>
  </si>
  <si>
    <t>COMITE DEPARTEMENTAL DE LA HAUTE GARONNE FEDERATION FRANCAISE DE SAUVETAGE ET DE SECOURISME</t>
  </si>
  <si>
    <t>76310878231</t>
  </si>
  <si>
    <t>44105844300058</t>
  </si>
  <si>
    <t>556725</t>
  </si>
  <si>
    <t>0696 862232</t>
  </si>
  <si>
    <t>MAISON DES SPORTS BÂTIMENT CROSMA</t>
  </si>
  <si>
    <t>CODEP EPGV MARTINIQUE</t>
  </si>
  <si>
    <t>COMITE DEPARTEMENTAL DE LA GYMNASTIQUE VOLONTAIRE</t>
  </si>
  <si>
    <t>97970189097</t>
  </si>
  <si>
    <t>45028131600015</t>
  </si>
  <si>
    <t>677784</t>
  </si>
  <si>
    <t>06 92 57 31 18</t>
  </si>
  <si>
    <t>MAISON REGIONAL DES SPORTS</t>
  </si>
  <si>
    <t>1 Rue PHILIBERT  TSIRANANA</t>
  </si>
  <si>
    <t>GYMNASTIQUE VOLONTAIRE DE LA REUNION</t>
  </si>
  <si>
    <t>COMITE DEPARTEMENTAL DE GYMNASTIQUE VOLONTAIRE DE LA REUNION</t>
  </si>
  <si>
    <t>98970341997</t>
  </si>
  <si>
    <t>35156226900016</t>
  </si>
  <si>
    <t>673821</t>
  </si>
  <si>
    <t>04 67 64 07 28</t>
  </si>
  <si>
    <t>RES DON BOSCO</t>
  </si>
  <si>
    <t>54 Chemin DE MOULARES</t>
  </si>
  <si>
    <t>CODES 34</t>
  </si>
  <si>
    <t>COMITE DEPARTEMENTAL D EDUCATION POUR LA SANTE DE L HERAULT - CODES 34</t>
  </si>
  <si>
    <t>76341003234</t>
  </si>
  <si>
    <t>32150101700032</t>
  </si>
  <si>
    <t>397957</t>
  </si>
  <si>
    <t>90 Rue Henri Oreiller Maison Des Sports</t>
  </si>
  <si>
    <t>FFSS 73 CHAMBERY</t>
  </si>
  <si>
    <t>COMITE DEPART DE LA SAVOIE DE LA FED FRANCAISE DE SAUVETAGE ET DE SECOURISME</t>
  </si>
  <si>
    <t>84730217873</t>
  </si>
  <si>
    <t>50856706200023</t>
  </si>
  <si>
    <t>747</t>
  </si>
  <si>
    <t>01 43 40 68 20</t>
  </si>
  <si>
    <t>10 Rue AUDUBON</t>
  </si>
  <si>
    <t>CEFIEC</t>
  </si>
  <si>
    <t>COMITE D'ENTENTE DES FORMATIONS INFIRMIERES ET CADRES</t>
  </si>
  <si>
    <t>11940003094</t>
  </si>
  <si>
    <t>30413384600028</t>
  </si>
  <si>
    <t>24600</t>
  </si>
  <si>
    <t>0383852559</t>
  </si>
  <si>
    <t>Tour Marcel Brot</t>
  </si>
  <si>
    <t>1 Rue Joseph Cugnot</t>
  </si>
  <si>
    <t>CFP IFMEM</t>
  </si>
  <si>
    <t>COMITE DE FORMATION PERMANENTE DE L'ECOLE DE MANIPULATEURS DU CHU DE NANCY</t>
  </si>
  <si>
    <t>41540020454</t>
  </si>
  <si>
    <t>33809570600036</t>
  </si>
  <si>
    <t>212866</t>
  </si>
  <si>
    <t>01304</t>
  </si>
  <si>
    <t>05 57 65 61 35</t>
  </si>
  <si>
    <t>198 Avenue DU HAUT L EVEQUE</t>
  </si>
  <si>
    <t>CCECQA</t>
  </si>
  <si>
    <t>COMITE DE COORDINATION DE L'EVALUATION CLINIQUE ET DE LA QUALITE EN AQUITAINE</t>
  </si>
  <si>
    <t>72330445033</t>
  </si>
  <si>
    <t>40908430800033</t>
  </si>
  <si>
    <t>179887</t>
  </si>
  <si>
    <t>04 72 60 59 31</t>
  </si>
  <si>
    <t>17 Rue RABELAIS</t>
  </si>
  <si>
    <t>CASC LYON</t>
  </si>
  <si>
    <t>COMITE D'ANIMATION SOCIALE ET CULTURELLE DU RHONE</t>
  </si>
  <si>
    <t>82690505569</t>
  </si>
  <si>
    <t>41410792000012</t>
  </si>
  <si>
    <t>480990</t>
  </si>
  <si>
    <t>02 35 03 20 21</t>
  </si>
  <si>
    <t>167 bis Avenue DES ALLIES</t>
  </si>
  <si>
    <t>CAPS</t>
  </si>
  <si>
    <t>COMITE D'ACTION ET DE PROMOTION SOCIALE</t>
  </si>
  <si>
    <t>23760073976</t>
  </si>
  <si>
    <t>31335136300038</t>
  </si>
  <si>
    <t>559271</t>
  </si>
  <si>
    <t>06 73 62 32 62</t>
  </si>
  <si>
    <t>5 Rue ALEXANDRE FLEMING</t>
  </si>
  <si>
    <t>CAFMET ANGERS</t>
  </si>
  <si>
    <t>COMITE AFRICAIN DE METROLOGIE</t>
  </si>
  <si>
    <t>52490310549</t>
  </si>
  <si>
    <t>48309392800040</t>
  </si>
  <si>
    <t>561265</t>
  </si>
  <si>
    <t>62 Avenue NOTRE DAME DU LAC</t>
  </si>
  <si>
    <t>48309392800024</t>
  </si>
  <si>
    <t>666555</t>
  </si>
  <si>
    <t>06 03 26 25 66</t>
  </si>
  <si>
    <t>160 Cours du Médoc</t>
  </si>
  <si>
    <t>CO'MINT</t>
  </si>
  <si>
    <t>75331184133</t>
  </si>
  <si>
    <t>85098860100017</t>
  </si>
  <si>
    <t>554364</t>
  </si>
  <si>
    <t>05999</t>
  </si>
  <si>
    <t>01 40 73 05 15</t>
  </si>
  <si>
    <t>7 Rue DE LA MANUTENTION</t>
  </si>
  <si>
    <t>COMEXPOSIUM HEALTHCARE</t>
  </si>
  <si>
    <t>COMEXPOSIUM HEALTHCARE - IMCAS</t>
  </si>
  <si>
    <t>11754350875</t>
  </si>
  <si>
    <t>39834035600029</t>
  </si>
  <si>
    <t>654425</t>
  </si>
  <si>
    <t>31320 AUREVILLE</t>
  </si>
  <si>
    <t>223 Chemin de Goyrans</t>
  </si>
  <si>
    <t>COMETTI EWIGE</t>
  </si>
  <si>
    <t>76310827731</t>
  </si>
  <si>
    <t>82007074600012</t>
  </si>
  <si>
    <t>504828</t>
  </si>
  <si>
    <t>02 97 35 08 28</t>
  </si>
  <si>
    <t>CHEZ M. BUSNEL MICHEL</t>
  </si>
  <si>
    <t>COMETE FAIR</t>
  </si>
  <si>
    <t>53560882956</t>
  </si>
  <si>
    <t>52015474100018</t>
  </si>
  <si>
    <t>287544</t>
  </si>
  <si>
    <t>03621</t>
  </si>
  <si>
    <t>05 61 44 01 32</t>
  </si>
  <si>
    <t>31320 VIEILLE TOULOUSE</t>
  </si>
  <si>
    <t>33 Chemin DE GENTIS</t>
  </si>
  <si>
    <t>COMEOS</t>
  </si>
  <si>
    <t>73310352631</t>
  </si>
  <si>
    <t>43284973500050</t>
  </si>
  <si>
    <t>651850</t>
  </si>
  <si>
    <t>05 36 46 02 46</t>
  </si>
  <si>
    <t>81150 TERSSAC</t>
  </si>
  <si>
    <t>8 Avenue de la martelle</t>
  </si>
  <si>
    <t>COM'EA</t>
  </si>
  <si>
    <t>76810150181</t>
  </si>
  <si>
    <t>84305969200023</t>
  </si>
  <si>
    <t>636113</t>
  </si>
  <si>
    <t>06 72 92 97 71</t>
  </si>
  <si>
    <t>Bâtiment B</t>
  </si>
  <si>
    <t>235 Rue Albert Rey</t>
  </si>
  <si>
    <t>COME TOGETHER</t>
  </si>
  <si>
    <t>93830392083</t>
  </si>
  <si>
    <t>50213745800027</t>
  </si>
  <si>
    <t>586055</t>
  </si>
  <si>
    <t>01 69 23 39 19</t>
  </si>
  <si>
    <t>16 Rue Louis Moreau</t>
  </si>
  <si>
    <t>COMCOLORS PARTNERS ETAMPES</t>
  </si>
  <si>
    <t>COMCOLORS PARTNERS</t>
  </si>
  <si>
    <t>11910603291</t>
  </si>
  <si>
    <t>42004378800041</t>
  </si>
  <si>
    <t>630202</t>
  </si>
  <si>
    <t>06 70 56 89 34</t>
  </si>
  <si>
    <t>95 Avenue DES FRERES ROUSTAN</t>
  </si>
  <si>
    <t>COM-C FRANCE</t>
  </si>
  <si>
    <t>93060913706</t>
  </si>
  <si>
    <t>88943026000014</t>
  </si>
  <si>
    <t>660656</t>
  </si>
  <si>
    <t>06 95 53 36 98</t>
  </si>
  <si>
    <t>435 Avenue VICTOR HUGO</t>
  </si>
  <si>
    <t>COMBOROURE KARINE</t>
  </si>
  <si>
    <t>82260223326</t>
  </si>
  <si>
    <t>80091468100013</t>
  </si>
  <si>
    <t>521530</t>
  </si>
  <si>
    <t>06 14 42 57 82</t>
  </si>
  <si>
    <t>4 Impasse DE LA RAMONDIERE</t>
  </si>
  <si>
    <t>COMBETTES CELINE PAPILLON FORMATION</t>
  </si>
  <si>
    <t>91340797434</t>
  </si>
  <si>
    <t>51351233500045</t>
  </si>
  <si>
    <t>502984</t>
  </si>
  <si>
    <t>01 83 96 86 86</t>
  </si>
  <si>
    <t>15 Rue du Louvre</t>
  </si>
  <si>
    <t>COM'ART</t>
  </si>
  <si>
    <t>11754676875</t>
  </si>
  <si>
    <t>53030459100015</t>
  </si>
  <si>
    <t>614865</t>
  </si>
  <si>
    <t>32 473 53 47 17</t>
  </si>
  <si>
    <t>7 Amarante</t>
  </si>
  <si>
    <t>COMALSO</t>
  </si>
  <si>
    <t>COMALSO COMMUNICATION ALTERNATIVE SOLUTION</t>
  </si>
  <si>
    <t>686918</t>
  </si>
  <si>
    <t>07 64 53 07 81</t>
  </si>
  <si>
    <t>77260 LA FERTE SOUS JOUARRE</t>
  </si>
  <si>
    <t>26 Rue DES MEULIERES</t>
  </si>
  <si>
    <t>COM TOGETHER</t>
  </si>
  <si>
    <t>11770916977</t>
  </si>
  <si>
    <t>93130767200010</t>
  </si>
  <si>
    <t>570904</t>
  </si>
  <si>
    <t>04 67 59 64 15</t>
  </si>
  <si>
    <t>10 Rue CHANZY</t>
  </si>
  <si>
    <t>COM SANTE SEXUELLE</t>
  </si>
  <si>
    <t>11755434775</t>
  </si>
  <si>
    <t>41188737500037</t>
  </si>
  <si>
    <t>674904</t>
  </si>
  <si>
    <t>30240 LE GRAU DU ROI</t>
  </si>
  <si>
    <t>24 Place DE LA PINTA</t>
  </si>
  <si>
    <t>COM AND CO</t>
  </si>
  <si>
    <t>76300519330</t>
  </si>
  <si>
    <t>90308571000015</t>
  </si>
  <si>
    <t>569306</t>
  </si>
  <si>
    <t>09 81 81 09 07</t>
  </si>
  <si>
    <t>78600 LE MESNIL LE ROI</t>
  </si>
  <si>
    <t>14 Rue GAMBETTA</t>
  </si>
  <si>
    <t>COM ACCESS</t>
  </si>
  <si>
    <t>11788345578</t>
  </si>
  <si>
    <t>82857219800012</t>
  </si>
  <si>
    <t>612327</t>
  </si>
  <si>
    <t>07 70 61 29 46</t>
  </si>
  <si>
    <t>21110 GENLIS</t>
  </si>
  <si>
    <t>10 Rue des Compagnons</t>
  </si>
  <si>
    <t>COM &amp; CO FORMATION</t>
  </si>
  <si>
    <t>27210398421</t>
  </si>
  <si>
    <t>84750240800010</t>
  </si>
  <si>
    <t>536581</t>
  </si>
  <si>
    <t>1 2123055371</t>
  </si>
  <si>
    <t>630 West 168th Street</t>
  </si>
  <si>
    <t>01/02/2016</t>
  </si>
  <si>
    <t>COLUMBIA UNIVERSITY MEDICAL CENTER</t>
  </si>
  <si>
    <t>648395</t>
  </si>
  <si>
    <t>07 50 85 47 10</t>
  </si>
  <si>
    <t>21 Avenue de la liberté</t>
  </si>
  <si>
    <t>COLOSSE AUX PIEDS D'ARGILE</t>
  </si>
  <si>
    <t>75400125640</t>
  </si>
  <si>
    <t>80475584100108</t>
  </si>
  <si>
    <t>672464</t>
  </si>
  <si>
    <t>06 22 18 54 95</t>
  </si>
  <si>
    <t>4 bis Avenue de la belle Gabrielle</t>
  </si>
  <si>
    <t>COLORI FONTENAY SOUS BOIS</t>
  </si>
  <si>
    <t>COLORI</t>
  </si>
  <si>
    <t>11941002694</t>
  </si>
  <si>
    <t>83504223500027</t>
  </si>
  <si>
    <t>489098</t>
  </si>
  <si>
    <t>06 29 79 30 17</t>
  </si>
  <si>
    <t>13119 ST SAVOURNIN</t>
  </si>
  <si>
    <t>345 Rue DE LA FONTAINE LA VALENTINE</t>
  </si>
  <si>
    <t>COLOMBET RAPHAELLE CAREER CONSULTING</t>
  </si>
  <si>
    <t>93131400113</t>
  </si>
  <si>
    <t>52178222700016</t>
  </si>
  <si>
    <t>562567</t>
  </si>
  <si>
    <t>06 82 91 79 67</t>
  </si>
  <si>
    <t>54300 MONCEL LES LUNEVILLE</t>
  </si>
  <si>
    <t>23 Rue DE LA POLOGNE</t>
  </si>
  <si>
    <t>COLLOT LUDIVINE</t>
  </si>
  <si>
    <t>COLLOT LUDIVINE - BIENVEILLANCE CONSEIL</t>
  </si>
  <si>
    <t>44540352954</t>
  </si>
  <si>
    <t>82324526100024</t>
  </si>
  <si>
    <t>533180</t>
  </si>
  <si>
    <t>32 2 779 59 59</t>
  </si>
  <si>
    <t>64e étage</t>
  </si>
  <si>
    <t>Avenue Edmond Van Nieuwenhuyse</t>
  </si>
  <si>
    <t>COLLOQUIUM BRUSSELS</t>
  </si>
  <si>
    <t>180403</t>
  </si>
  <si>
    <t>05 56 08 35 01</t>
  </si>
  <si>
    <t>CAPA</t>
  </si>
  <si>
    <t>COLLOQUE COLLEGE AQUITAIN PSYCHOPATHOLOGIE ADOLESCENT BORDEAUX</t>
  </si>
  <si>
    <t>72330403933</t>
  </si>
  <si>
    <t>42528516000015</t>
  </si>
  <si>
    <t>534195</t>
  </si>
  <si>
    <t>08 92 97 67 24</t>
  </si>
  <si>
    <t>5 Avenue GEORGES CLEMENCEAU</t>
  </si>
  <si>
    <t>COLLIGARE</t>
  </si>
  <si>
    <t>11921981492</t>
  </si>
  <si>
    <t>79511876900012</t>
  </si>
  <si>
    <t>464260</t>
  </si>
  <si>
    <t>0479857558</t>
  </si>
  <si>
    <t>20 Route de Lyon</t>
  </si>
  <si>
    <t>COLLI GRAZIELLA - LE PETIT SPA DES ALPES</t>
  </si>
  <si>
    <t>84730186773</t>
  </si>
  <si>
    <t>53147016900024</t>
  </si>
  <si>
    <t>660231</t>
  </si>
  <si>
    <t>358 9 4711</t>
  </si>
  <si>
    <t>FINLANDE - HELSINKI</t>
  </si>
  <si>
    <t>c/o Helsinki University Hospital HUS Dept of Otorhinolary Head and Neck Surgery</t>
  </si>
  <si>
    <t>11-13 Kasarmikatu - PO Box 263</t>
  </si>
  <si>
    <t>CORLAS</t>
  </si>
  <si>
    <t>COLLEGIUM OTO RHINO LARYNGOLOGICUM AMICITIAE SACRUM</t>
  </si>
  <si>
    <t>510269</t>
  </si>
  <si>
    <t>441355244930</t>
  </si>
  <si>
    <t>ROYAUME-UNI - EAST KILBRIDE</t>
  </si>
  <si>
    <t>SCOTTISH ENTERPRISE TECHNOLOGY PARK NASMYTH BUILDING, 2ND FLOOR</t>
  </si>
  <si>
    <t>60 NASMYTH AVENUE</t>
  </si>
  <si>
    <t>CINP</t>
  </si>
  <si>
    <t>COLLEGIUM INTERNATIONALE NEURO-PSYCHOPHARMACOLOGICUM</t>
  </si>
  <si>
    <t>558760</t>
  </si>
  <si>
    <t>39 6 97605621</t>
  </si>
  <si>
    <t>C/O FASI SRL</t>
  </si>
  <si>
    <t>73 VIA R. VENUTI</t>
  </si>
  <si>
    <t>CDUO</t>
  </si>
  <si>
    <t>COLLEGIO DEI DOCENTI UNIVERSITARI DI DISCIPLINE ODONTOSTOMATOLOGICHE</t>
  </si>
  <si>
    <t>483023</t>
  </si>
  <si>
    <t>34 93 245 66 87</t>
  </si>
  <si>
    <t>494-498 BXOS C/VALENCIA</t>
  </si>
  <si>
    <t>COL-LEGI OFICIAL DE PODOLEGS DE CATALUNYA</t>
  </si>
  <si>
    <t>219540</t>
  </si>
  <si>
    <t>03834</t>
  </si>
  <si>
    <t>04 76 34 15 86</t>
  </si>
  <si>
    <t>69390 CHARLY</t>
  </si>
  <si>
    <t>378 K Chemin DES GARENNES</t>
  </si>
  <si>
    <t>CRAIM</t>
  </si>
  <si>
    <t>COLLEGE RHONE-ALPES AUVERGNE INFORMATION MEDICALE</t>
  </si>
  <si>
    <t>82691081869</t>
  </si>
  <si>
    <t>41891727400031</t>
  </si>
  <si>
    <t>542556</t>
  </si>
  <si>
    <t>0549883950</t>
  </si>
  <si>
    <t>CH de Niort</t>
  </si>
  <si>
    <t>40 Avenue Charles de Gaulle</t>
  </si>
  <si>
    <t>COLLEGE REGIONAL POITOU CHARENTES PSYCHOLOGUES FPH</t>
  </si>
  <si>
    <t>COLLEGE REGIONAL POITOU CHARENTES DES PSYCHOLOGUES DE LA FONCTION PUBLIQUE HOSPITALIERE</t>
  </si>
  <si>
    <t>75790113879</t>
  </si>
  <si>
    <t>42196992400016</t>
  </si>
  <si>
    <t>108558</t>
  </si>
  <si>
    <t>03619</t>
  </si>
  <si>
    <t>04 42 23 23 91</t>
  </si>
  <si>
    <t>DOMAINE DE LA MARGUERITE</t>
  </si>
  <si>
    <t>6 Rue MALBOS - BP 90057</t>
  </si>
  <si>
    <t>CRIMES FORMATION CONSEIL</t>
  </si>
  <si>
    <t>COLLEGE REGIONAL D'INFORMATION MEDICALE DU SUD EST FORMATION CONSEIL</t>
  </si>
  <si>
    <t>93130375313</t>
  </si>
  <si>
    <t>39872523400023</t>
  </si>
  <si>
    <t>454771</t>
  </si>
  <si>
    <t>Avenue OSCAR LAMBRET</t>
  </si>
  <si>
    <t>CRMU</t>
  </si>
  <si>
    <t>COLLEGE REGIONAL DE MEDECINE D URGENCE NORD PAS DE CALAIS CHRU CRMU</t>
  </si>
  <si>
    <t>32591152659</t>
  </si>
  <si>
    <t>52182960600016</t>
  </si>
  <si>
    <t>268148</t>
  </si>
  <si>
    <t>03441</t>
  </si>
  <si>
    <t>CENTRE HOSPITALIER G. RENON</t>
  </si>
  <si>
    <t>40 Avenue CHARLES DE GAULLE</t>
  </si>
  <si>
    <t>CORIM POITOU-CHARENTES</t>
  </si>
  <si>
    <t>COLLEGE REGIONAL DE L'INFORMATION MEDICALE POITOU CHARENTES</t>
  </si>
  <si>
    <t>54790067579</t>
  </si>
  <si>
    <t>45043610000017</t>
  </si>
  <si>
    <t>174890</t>
  </si>
  <si>
    <t>CH SCHAFFNER</t>
  </si>
  <si>
    <t>99 Route DE LA BASSEE</t>
  </si>
  <si>
    <t>COREDIM NPDC</t>
  </si>
  <si>
    <t>COLLEGE REGIONAL DE L'INFORMATION MEDICALE NORD PAS DE CALAIS</t>
  </si>
  <si>
    <t>31620110862</t>
  </si>
  <si>
    <t>40882398700016</t>
  </si>
  <si>
    <t>181870</t>
  </si>
  <si>
    <t>1 Rue Foller</t>
  </si>
  <si>
    <t>COPSICOM</t>
  </si>
  <si>
    <t>COLLEGE PRATICIENS SPECIALISTES INFORMATION COM ORGANISATION MEDICALES</t>
  </si>
  <si>
    <t>41540296554</t>
  </si>
  <si>
    <t>40923881300045</t>
  </si>
  <si>
    <t>575744</t>
  </si>
  <si>
    <t>04 72 82 94 70</t>
  </si>
  <si>
    <t>92 Rue MASSENA</t>
  </si>
  <si>
    <t>CURAIO</t>
  </si>
  <si>
    <t>COLLEGE POST UNIVERSITAIRE RHONE-ALPES D'IMPLANTOLOGIE ORALE</t>
  </si>
  <si>
    <t>82690534369</t>
  </si>
  <si>
    <t>39891147900036</t>
  </si>
  <si>
    <t>463978</t>
  </si>
  <si>
    <t>0559150298</t>
  </si>
  <si>
    <t>Espace Iraty</t>
  </si>
  <si>
    <t>COPB</t>
  </si>
  <si>
    <t>COLLEGE OSTEOPATHIQUE DU PAYS BASQUE</t>
  </si>
  <si>
    <t>72640350864</t>
  </si>
  <si>
    <t>49904396600021</t>
  </si>
  <si>
    <t>582062</t>
  </si>
  <si>
    <t>1 615 432 0099</t>
  </si>
  <si>
    <t>16/04/2018</t>
  </si>
  <si>
    <t>CPDD</t>
  </si>
  <si>
    <t>COLLEGE ON PROBLEMS OF DRUG DEPENDENCE</t>
  </si>
  <si>
    <t>556063</t>
  </si>
  <si>
    <t>49 Rue Rue Des Hotelleries</t>
  </si>
  <si>
    <t>CNG</t>
  </si>
  <si>
    <t>COLLEGE NIVERNAIS GERONTOLOGIE</t>
  </si>
  <si>
    <t>26580067158</t>
  </si>
  <si>
    <t>48825968000012</t>
  </si>
  <si>
    <t>132895</t>
  </si>
  <si>
    <t>31 Avenue HENRI DUNANT</t>
  </si>
  <si>
    <t>COLLEGE NIVERNAIS DE GERONTOLOGIE</t>
  </si>
  <si>
    <t>48825968000020</t>
  </si>
  <si>
    <t>458818</t>
  </si>
  <si>
    <t>01587</t>
  </si>
  <si>
    <t>09 83 73 00 17</t>
  </si>
  <si>
    <t>BP 90509</t>
  </si>
  <si>
    <t>25 A Rue DE CHATEAUGIRON</t>
  </si>
  <si>
    <t>CNQSP</t>
  </si>
  <si>
    <t>COLLEGE NATIONAL POUR LA QUALITE DES SOINS EN PSYCHIATRIE</t>
  </si>
  <si>
    <t>53350920735</t>
  </si>
  <si>
    <t>51743204300035</t>
  </si>
  <si>
    <t>674710</t>
  </si>
  <si>
    <t>35 Rue BONNABAUD</t>
  </si>
  <si>
    <t>CNO AUVERGNE</t>
  </si>
  <si>
    <t>COLLEGE NATIONAL D'OCCLUSODONTOLOGIE SECTION AUVERGNE</t>
  </si>
  <si>
    <t>84630579663</t>
  </si>
  <si>
    <t>42275815100019</t>
  </si>
  <si>
    <t>639242</t>
  </si>
  <si>
    <t>05 62 62 21 64</t>
  </si>
  <si>
    <t>44-46 Route DE SEGOUFIELLE</t>
  </si>
  <si>
    <t>CNO MIDI PYRENEES</t>
  </si>
  <si>
    <t>COLLEGE NATIONAL D'OCCLUSODONTOLOGIE MIDI PYRENEES</t>
  </si>
  <si>
    <t>73320030232</t>
  </si>
  <si>
    <t>43532930500039</t>
  </si>
  <si>
    <t>653202</t>
  </si>
  <si>
    <t>CNO PARIS</t>
  </si>
  <si>
    <t>COLLEGE NATIONAL D'OCCLUSODONTOLOGIE</t>
  </si>
  <si>
    <t>11756580475</t>
  </si>
  <si>
    <t>91404509100016</t>
  </si>
  <si>
    <t>611554</t>
  </si>
  <si>
    <t>03 66 72 18 00</t>
  </si>
  <si>
    <t>CABINET DU DR COTELLE</t>
  </si>
  <si>
    <t>17 Rue PAUL DOUMER</t>
  </si>
  <si>
    <t>CNO NORD ARRAS</t>
  </si>
  <si>
    <t>COLLEGE NATIONAL D'OCCLUSODONTIE SECTION NORD</t>
  </si>
  <si>
    <t>31620274662</t>
  </si>
  <si>
    <t>53764355300010</t>
  </si>
  <si>
    <t>460229</t>
  </si>
  <si>
    <t>01137</t>
  </si>
  <si>
    <t>01 43 43 01 00</t>
  </si>
  <si>
    <t>91 Boulevard de Sébastopol</t>
  </si>
  <si>
    <t>CNGOF PARIS</t>
  </si>
  <si>
    <t>COLLEGE NATIONAL DES GYNECOLOGUES ET OBSTETRICIENS FRANCAIS</t>
  </si>
  <si>
    <t>11756331375</t>
  </si>
  <si>
    <t>32172375100053</t>
  </si>
  <si>
    <t>450534</t>
  </si>
  <si>
    <t>01110</t>
  </si>
  <si>
    <t>01 75 62 22 94</t>
  </si>
  <si>
    <t>CNGE FORMATION</t>
  </si>
  <si>
    <t>COLLEGE NATIONAL DES GENERALISTES ENSEIGNANTS FORMATION</t>
  </si>
  <si>
    <t>11940725494</t>
  </si>
  <si>
    <t>52932796700038</t>
  </si>
  <si>
    <t>542660</t>
  </si>
  <si>
    <t>06013</t>
  </si>
  <si>
    <t>02 98 22 33 27</t>
  </si>
  <si>
    <t>FACULTE DE MEDECINE LARIBOISIERE SAINT LOUIS</t>
  </si>
  <si>
    <t>10 Avenue DE VERDUN</t>
  </si>
  <si>
    <t>CNEBMN</t>
  </si>
  <si>
    <t>COLLEGE NATIONAL DES ENSEIGNANTS DE BIOPHYSIQUE ET DE MEDECINE NUCLEAIRE</t>
  </si>
  <si>
    <t>11755429775</t>
  </si>
  <si>
    <t>79943522700019</t>
  </si>
  <si>
    <t>474587</t>
  </si>
  <si>
    <t>01651</t>
  </si>
  <si>
    <t>01 43 20 00 20</t>
  </si>
  <si>
    <t>CNCF</t>
  </si>
  <si>
    <t>COLLEGE NATIONAL DES CARDIOLOGUES FRANCAIS</t>
  </si>
  <si>
    <t>11754143075</t>
  </si>
  <si>
    <t>35209894100052</t>
  </si>
  <si>
    <t>518293</t>
  </si>
  <si>
    <t>06 03 18 04 80</t>
  </si>
  <si>
    <t>3 Allée DE LA MARNE</t>
  </si>
  <si>
    <t>CNY</t>
  </si>
  <si>
    <t>COLLEGE NATIONAL DE YOGA</t>
  </si>
  <si>
    <t>11950417995</t>
  </si>
  <si>
    <t>48122079600025</t>
  </si>
  <si>
    <t>549496</t>
  </si>
  <si>
    <t>05344</t>
  </si>
  <si>
    <t>04 91 38 75 63</t>
  </si>
  <si>
    <t>1 Place DE VERDUN</t>
  </si>
  <si>
    <t>15/09/2016</t>
  </si>
  <si>
    <t>CNPM</t>
  </si>
  <si>
    <t>COLLEGE NATIONAL DE PHARMACOLOGIE MEDICALE</t>
  </si>
  <si>
    <t>81218022200018</t>
  </si>
  <si>
    <t>594568</t>
  </si>
  <si>
    <t>TUNISIE - PORT EL KANTAOUI</t>
  </si>
  <si>
    <t>B.P. box 95</t>
  </si>
  <si>
    <t>CNGOT</t>
  </si>
  <si>
    <t>COLLEGE NATIONAL DE GYNECOLOGIE OBSTETRIQUE DE TUNISIE</t>
  </si>
  <si>
    <t>489566</t>
  </si>
  <si>
    <t>05194</t>
  </si>
  <si>
    <t>03 26 91 35 34</t>
  </si>
  <si>
    <t>CS 30018</t>
  </si>
  <si>
    <t>51 Rue COGNACQ JAY</t>
  </si>
  <si>
    <t>CNBBMM</t>
  </si>
  <si>
    <t>COLLEGE NATIONAL DE BIOCHIMIE ET BIOLOGIE MOLECULAIRE MEDICALE</t>
  </si>
  <si>
    <t>34990252800042</t>
  </si>
  <si>
    <t>434322</t>
  </si>
  <si>
    <t>01576</t>
  </si>
  <si>
    <t>CNBH</t>
  </si>
  <si>
    <t>COLLEGE NATIONAL DE BIOCHIMIE DES HOPITAUX</t>
  </si>
  <si>
    <t>82070055107</t>
  </si>
  <si>
    <t>42115561500022</t>
  </si>
  <si>
    <t>573814</t>
  </si>
  <si>
    <t>01 42 96 87 77</t>
  </si>
  <si>
    <t>20 Rue Thérèse</t>
  </si>
  <si>
    <t>CNA</t>
  </si>
  <si>
    <t>COLLEGE NATIONAL D'AUDIOPROTHESE</t>
  </si>
  <si>
    <t>11754884475</t>
  </si>
  <si>
    <t>41014677300032</t>
  </si>
  <si>
    <t>645540</t>
  </si>
  <si>
    <t>1 418 781 6294</t>
  </si>
  <si>
    <t>755 GRANDE ALLEE OUEST</t>
  </si>
  <si>
    <t>COLLEGE MERICI</t>
  </si>
  <si>
    <t>361318</t>
  </si>
  <si>
    <t>0491801088</t>
  </si>
  <si>
    <t>255 Avenue du Prado</t>
  </si>
  <si>
    <t>CIES</t>
  </si>
  <si>
    <t>COLLEGE INTERNATIONAL D'ETUDES DE LA STATISTIQUE</t>
  </si>
  <si>
    <t>93131254113</t>
  </si>
  <si>
    <t>35234254700010</t>
  </si>
  <si>
    <t>501773</t>
  </si>
  <si>
    <t>0661160960</t>
  </si>
  <si>
    <t>CHEZ MME MARIE-LAURE DIMON</t>
  </si>
  <si>
    <t>212 Rue de VAUGIRARD</t>
  </si>
  <si>
    <t>C I P A</t>
  </si>
  <si>
    <t>COLLEGE INTERNATIONAL DE PSYCHANALYSE &amp; D'ANTHROPOLOGIE</t>
  </si>
  <si>
    <t>11751884275</t>
  </si>
  <si>
    <t>50476669200025</t>
  </si>
  <si>
    <t>529953</t>
  </si>
  <si>
    <t>46 Rue Stanislas</t>
  </si>
  <si>
    <t>CIME</t>
  </si>
  <si>
    <t>COLLEGE INTERNATIONAL DE MEDECINE ESTHETIQUE</t>
  </si>
  <si>
    <t>44540419454</t>
  </si>
  <si>
    <t>42245458700078</t>
  </si>
  <si>
    <t>518426</t>
  </si>
  <si>
    <t>CASE COURRIER 7058</t>
  </si>
  <si>
    <t>CILA</t>
  </si>
  <si>
    <t>COLLEGE INTERNATIONAL DE L'ADOLESCENCE</t>
  </si>
  <si>
    <t>11753017575</t>
  </si>
  <si>
    <t>42847625300045</t>
  </si>
  <si>
    <t>520123</t>
  </si>
  <si>
    <t>+32 68 264 367</t>
  </si>
  <si>
    <t>BELGIQUE - GHISLENGHIEN</t>
  </si>
  <si>
    <t>37 Avenue DES ARTISANS</t>
  </si>
  <si>
    <t>22/05/2015</t>
  </si>
  <si>
    <t>COLLEGE INTERNATIONAL D'AROMATHERAPIE DOMINIQUE BAUDOUX</t>
  </si>
  <si>
    <t>574168</t>
  </si>
  <si>
    <t>35 Rue Lecanuet</t>
  </si>
  <si>
    <t>COLLEGE GYNECOLOGIE NORMANDIE</t>
  </si>
  <si>
    <t>23760193776</t>
  </si>
  <si>
    <t>33436724000028</t>
  </si>
  <si>
    <t>532241</t>
  </si>
  <si>
    <t>02040</t>
  </si>
  <si>
    <t>06 62 43 12 26</t>
  </si>
  <si>
    <t>35 Rue Turenne</t>
  </si>
  <si>
    <t>CGBSO</t>
  </si>
  <si>
    <t>COLLEGE GYNECOLOGIE BORDEAUX SUD OUEST</t>
  </si>
  <si>
    <t>72330386033</t>
  </si>
  <si>
    <t>43411262900010</t>
  </si>
  <si>
    <t>169614</t>
  </si>
  <si>
    <t>01638</t>
  </si>
  <si>
    <t>01 45 20 32 05</t>
  </si>
  <si>
    <t>CFAR</t>
  </si>
  <si>
    <t>COLLEGE FRANCAIS DES ANESTHESISTES REANIMATEURS</t>
  </si>
  <si>
    <t>11755473775</t>
  </si>
  <si>
    <t>40175865100012</t>
  </si>
  <si>
    <t>403635</t>
  </si>
  <si>
    <t>01006</t>
  </si>
  <si>
    <t>07 85 95 43 61</t>
  </si>
  <si>
    <t>LOT 41</t>
  </si>
  <si>
    <t>CFEF</t>
  </si>
  <si>
    <t>COLLEGE FRANCAIS D'ECHOGRAPHIE FOETALE</t>
  </si>
  <si>
    <t>11755940775</t>
  </si>
  <si>
    <t>41199471800046</t>
  </si>
  <si>
    <t>466645</t>
  </si>
  <si>
    <t>03161</t>
  </si>
  <si>
    <t>01 55 04 82 13</t>
  </si>
  <si>
    <t>18 Rue de l'Université</t>
  </si>
  <si>
    <t>CFPV</t>
  </si>
  <si>
    <t>COLLEGE FRANCAIS DE PATHOLOGIE VASCULAIRE</t>
  </si>
  <si>
    <t>11756715275</t>
  </si>
  <si>
    <t>33795888800030</t>
  </si>
  <si>
    <t>491184</t>
  </si>
  <si>
    <t>32 bis Avenue Villarceau</t>
  </si>
  <si>
    <t>CFCMU</t>
  </si>
  <si>
    <t>COLLEGE FRANC COMTOIS DE MEDECINE D'URGENCE</t>
  </si>
  <si>
    <t>27250370225</t>
  </si>
  <si>
    <t>52133290800024</t>
  </si>
  <si>
    <t>483175</t>
  </si>
  <si>
    <t>03645</t>
  </si>
  <si>
    <t>06 28 68 06 57</t>
  </si>
  <si>
    <t>38580 LE HAUT BREDA</t>
  </si>
  <si>
    <t>CENTRE MEDICAL ATHENES</t>
  </si>
  <si>
    <t>1 Impasse Du Grand Thiervoz</t>
  </si>
  <si>
    <t>CEFA HGE</t>
  </si>
  <si>
    <t>COLLEGE EVALUATION FORMATION ACCREDITATION EN HEPATO GASTROENTEROLOGIE</t>
  </si>
  <si>
    <t>84380777338</t>
  </si>
  <si>
    <t>79334400300025</t>
  </si>
  <si>
    <t>681039</t>
  </si>
  <si>
    <t>13 - 15 Rue DE NANCY</t>
  </si>
  <si>
    <t>CEO</t>
  </si>
  <si>
    <t>COLLEGE EUROPEEN D'ORTHODONTIE</t>
  </si>
  <si>
    <t>11752634575</t>
  </si>
  <si>
    <t>39070514300035</t>
  </si>
  <si>
    <t>465203</t>
  </si>
  <si>
    <t>01 42 82 09 78</t>
  </si>
  <si>
    <t>CENATHO</t>
  </si>
  <si>
    <t>COLLEGE EUROPEEN DE NATUROPATHIE TRADITIONNELLE HOLISTIQUE DANIEL KIEFFER</t>
  </si>
  <si>
    <t>11751628075</t>
  </si>
  <si>
    <t>37875869200032</t>
  </si>
  <si>
    <t>514548</t>
  </si>
  <si>
    <t>COLRIM</t>
  </si>
  <si>
    <t>COLLEGE DU LANGUEDOC ROUSSILLON EN INFORMATION MEDICALE</t>
  </si>
  <si>
    <t>76341217934</t>
  </si>
  <si>
    <t>80904984400016</t>
  </si>
  <si>
    <t>453274</t>
  </si>
  <si>
    <t>02144</t>
  </si>
  <si>
    <t>0388362046</t>
  </si>
  <si>
    <t>14 Rue Wimpheling</t>
  </si>
  <si>
    <t>COLLEGE DES PRATICIENS DE RECONSTRUCTION POSTURALE</t>
  </si>
  <si>
    <t>42670395267</t>
  </si>
  <si>
    <t>50159564900010</t>
  </si>
  <si>
    <t>599773</t>
  </si>
  <si>
    <t>1 514 270 5318</t>
  </si>
  <si>
    <t>134 Boulevard SAINT JOSEPH O</t>
  </si>
  <si>
    <t>CMDQ</t>
  </si>
  <si>
    <t>COLLEGE DES MEDECINES DOUCES DU QUEBEC</t>
  </si>
  <si>
    <t>210122</t>
  </si>
  <si>
    <t>01101</t>
  </si>
  <si>
    <t>02 98 46 44 97</t>
  </si>
  <si>
    <t>CS 92946</t>
  </si>
  <si>
    <t>135 Quai ERIC TABARLY</t>
  </si>
  <si>
    <t>CHEM</t>
  </si>
  <si>
    <t>COLLEGE DES HAUTES ETUDES EN MEDECINE</t>
  </si>
  <si>
    <t>53290421529</t>
  </si>
  <si>
    <t>34887292000064</t>
  </si>
  <si>
    <t>481993</t>
  </si>
  <si>
    <t>Mr le Professeur NISAND</t>
  </si>
  <si>
    <t>1 Avenue Molière</t>
  </si>
  <si>
    <t>CGOA</t>
  </si>
  <si>
    <t>COLLEGE DES GYNECOLOGUES OBSTETRICIENS D'ALSACE</t>
  </si>
  <si>
    <t>42670362467</t>
  </si>
  <si>
    <t>48800651100015</t>
  </si>
  <si>
    <t>618925</t>
  </si>
  <si>
    <t>07925</t>
  </si>
  <si>
    <t>06 92 95 37 60</t>
  </si>
  <si>
    <t>IMMEUBLE CAP 2000 - N° 14</t>
  </si>
  <si>
    <t>6 Avenue THEODORE DROUHET</t>
  </si>
  <si>
    <t>CGEOI</t>
  </si>
  <si>
    <t>COLLEGE DES GENERALISTES ENSEIGNANTS DE L'OCEAN INDIEN</t>
  </si>
  <si>
    <t>98970418197</t>
  </si>
  <si>
    <t>51968565500010</t>
  </si>
  <si>
    <t>531418</t>
  </si>
  <si>
    <t>05939</t>
  </si>
  <si>
    <t>N° 14 - ZAC 2000 - IMMEUBLE  CAP 2000</t>
  </si>
  <si>
    <t>6 Avenue THEODORE DROUET</t>
  </si>
  <si>
    <t>12/11/2015</t>
  </si>
  <si>
    <t>591944</t>
  </si>
  <si>
    <t>06 67 52 04 16</t>
  </si>
  <si>
    <t>Hopital Paul Brousse - Batiment 15 - 16</t>
  </si>
  <si>
    <t>16 Avenue Paul Vaillant Couturier</t>
  </si>
  <si>
    <t>CESP</t>
  </si>
  <si>
    <t>COLLEGE DES ECONOMISTES DE LA SANTE</t>
  </si>
  <si>
    <t>11940974494</t>
  </si>
  <si>
    <t>39395207200048</t>
  </si>
  <si>
    <t>492243</t>
  </si>
  <si>
    <t>04 74 20 40 12</t>
  </si>
  <si>
    <t>38270 REVEL TOURDAN</t>
  </si>
  <si>
    <t>134 Impasse DU COLOMBIER</t>
  </si>
  <si>
    <t>CATC</t>
  </si>
  <si>
    <t>COLLEGE DES ARTS THERAPEUTIQUES CHINOIS</t>
  </si>
  <si>
    <t>82380522338</t>
  </si>
  <si>
    <t>51228463900014</t>
  </si>
  <si>
    <t>486413</t>
  </si>
  <si>
    <t>0262517469</t>
  </si>
  <si>
    <t>15 Rue DU 20 DECEMBRE</t>
  </si>
  <si>
    <t>CSOI</t>
  </si>
  <si>
    <t>COLLEGE DE SOPHROLOGIE DE L'OCEAN INDIEN</t>
  </si>
  <si>
    <t>98970418397</t>
  </si>
  <si>
    <t>40381369400029</t>
  </si>
  <si>
    <t>217682</t>
  </si>
  <si>
    <t>03 27 94 73 50</t>
  </si>
  <si>
    <t>59310 FAUMONT</t>
  </si>
  <si>
    <t>Rue Du General De Gaulle</t>
  </si>
  <si>
    <t>CREUNPDC FAUMONT</t>
  </si>
  <si>
    <t>COLLEGE DE REANIMATION DES HOPITAUX EXTRA UNIVERSITAIRES NORD PAS DE CALAIS</t>
  </si>
  <si>
    <t>32590911059</t>
  </si>
  <si>
    <t>81437175300017</t>
  </si>
  <si>
    <t>664388</t>
  </si>
  <si>
    <t>CREUF</t>
  </si>
  <si>
    <t>COLLEGE DE REANIMATION DES HOPITAUX EXTRA UNIVERSITAIRES DE FRANCE</t>
  </si>
  <si>
    <t>11756717275</t>
  </si>
  <si>
    <t>41455559900037</t>
  </si>
  <si>
    <t>567966</t>
  </si>
  <si>
    <t>06 99 21 23 18</t>
  </si>
  <si>
    <t>COLLEGE DE PARIS DEVELOPPEMENT</t>
  </si>
  <si>
    <t>11922479192</t>
  </si>
  <si>
    <t>75367632900026</t>
  </si>
  <si>
    <t>606765</t>
  </si>
  <si>
    <t>07831</t>
  </si>
  <si>
    <t>3 Place du grand mail</t>
  </si>
  <si>
    <t>CMUC</t>
  </si>
  <si>
    <t>COLLEGE DE MEDECINE D'URGENCE DU CENTRE - CMUC</t>
  </si>
  <si>
    <t>24370442737</t>
  </si>
  <si>
    <t>53245330500015</t>
  </si>
  <si>
    <t>398172</t>
  </si>
  <si>
    <t>Rue Larrey</t>
  </si>
  <si>
    <t>CMUPL</t>
  </si>
  <si>
    <t>COLLEGE DE MEDECINE D'URGENCE DES PAYS DE LA LOIRE</t>
  </si>
  <si>
    <t>52490322849</t>
  </si>
  <si>
    <t>43987685500016</t>
  </si>
  <si>
    <t>654310</t>
  </si>
  <si>
    <t>03 20 44 46 38</t>
  </si>
  <si>
    <t>1 Rond-point du Professeur Christian Cabrol</t>
  </si>
  <si>
    <t>CMUP</t>
  </si>
  <si>
    <t>COLLEGE DE MEDECINE D'URGENCE DE PICARDIE</t>
  </si>
  <si>
    <t>32800229380</t>
  </si>
  <si>
    <t>90314739500011</t>
  </si>
  <si>
    <t>PLUS DE NUMERO D'ACTIVITE DEPUIS 2012</t>
  </si>
  <si>
    <t>161299</t>
  </si>
  <si>
    <t>CHU DIJON - BP 77908</t>
  </si>
  <si>
    <t>Boulevard JEANNE D'ARC</t>
  </si>
  <si>
    <t>CMUB</t>
  </si>
  <si>
    <t>COLLEGE DE MEDECINE D'URGENCE DE BOURGOGNE</t>
  </si>
  <si>
    <t>27210384221</t>
  </si>
  <si>
    <t>50929641400014</t>
  </si>
  <si>
    <t>530955</t>
  </si>
  <si>
    <t>01836</t>
  </si>
  <si>
    <t>06 86 00 33 30</t>
  </si>
  <si>
    <t>chez Dr P RAULIC</t>
  </si>
  <si>
    <t>283 Rue DE CREQUI</t>
  </si>
  <si>
    <t>03/01/2017</t>
  </si>
  <si>
    <t>CGRA</t>
  </si>
  <si>
    <t>COLLEGE DE GYNECOLOGIE RHONE ALPES</t>
  </si>
  <si>
    <t>82690479569</t>
  </si>
  <si>
    <t>42538403900029</t>
  </si>
  <si>
    <t>510518</t>
  </si>
  <si>
    <t>01915</t>
  </si>
  <si>
    <t>0494330721</t>
  </si>
  <si>
    <t>Villa Sextia entrée B</t>
  </si>
  <si>
    <t>8 Rue Achille Emperaire</t>
  </si>
  <si>
    <t>CGMMP</t>
  </si>
  <si>
    <t>COLLEGE DE GYNECOLOGIE MEDICALE MARSEILLE PROVENCE</t>
  </si>
  <si>
    <t>93130734513</t>
  </si>
  <si>
    <t>43970578100037</t>
  </si>
  <si>
    <t>651370</t>
  </si>
  <si>
    <t>01 39 58 14 67</t>
  </si>
  <si>
    <t>78160 MARLY LE ROI</t>
  </si>
  <si>
    <t>46 Avenue DE L'AMIRAL LEMONNIER</t>
  </si>
  <si>
    <t>CGMPIDF MARLY LE ROI</t>
  </si>
  <si>
    <t>COLLEGE DE GYNECOLOGIE MEDICALE DE PARIS ILE DE FRANCE</t>
  </si>
  <si>
    <t>11788116678</t>
  </si>
  <si>
    <t>31185297400030</t>
  </si>
  <si>
    <t>558679</t>
  </si>
  <si>
    <t>04 93 73 10 65</t>
  </si>
  <si>
    <t>66 Boulevard MAL JUIN</t>
  </si>
  <si>
    <t>COLLEGE DE GYNECOLOGIE MEDICAL DU SUD EST CAGNES SUR MER</t>
  </si>
  <si>
    <t>COLLEGE DE GYNECOLOGIE MEDICAL DU SUD EST</t>
  </si>
  <si>
    <t>93060313206</t>
  </si>
  <si>
    <t>50482197600017</t>
  </si>
  <si>
    <t>488987</t>
  </si>
  <si>
    <t>0247385700</t>
  </si>
  <si>
    <t>46 Rue DE LA VICTOIRE</t>
  </si>
  <si>
    <t>CGCVL</t>
  </si>
  <si>
    <t>COLLEGE DE GYNECOLOGIE DU CENTRE VAL DE LOIRE</t>
  </si>
  <si>
    <t>24370205937</t>
  </si>
  <si>
    <t>43929929800018</t>
  </si>
  <si>
    <t>414165</t>
  </si>
  <si>
    <t>02330</t>
  </si>
  <si>
    <t>05 61 76 35 67</t>
  </si>
  <si>
    <t>3 Rue VELANE</t>
  </si>
  <si>
    <t>CCPSO ASSOCIATION</t>
  </si>
  <si>
    <t>COLLEGE DE CLINIQUE PSYCHANALYTIQUE DU SUD OUEST</t>
  </si>
  <si>
    <t>73310554231</t>
  </si>
  <si>
    <t>43317735900059</t>
  </si>
  <si>
    <t>438250</t>
  </si>
  <si>
    <t>02107</t>
  </si>
  <si>
    <t>06 82 77 62 65</t>
  </si>
  <si>
    <t>388 Avenue DES CHEVREFEUILLES</t>
  </si>
  <si>
    <t>CCPSE</t>
  </si>
  <si>
    <t>COLLEGE DE CLINIQUE PSYCHANALYTIQUE DU SUD EST</t>
  </si>
  <si>
    <t>93060614706</t>
  </si>
  <si>
    <t>42459539500031</t>
  </si>
  <si>
    <t>75050</t>
  </si>
  <si>
    <t>04 42 17 03 00</t>
  </si>
  <si>
    <t>QUARTIER PARADIS ST ROCH BAT C7</t>
  </si>
  <si>
    <t>Allée EDGAR DEGAS</t>
  </si>
  <si>
    <t>COLLEGE COOPERATIF PAM</t>
  </si>
  <si>
    <t>COLLEGE COOPERATIF PROVENCE ALPES MEDITERRANEE</t>
  </si>
  <si>
    <t>93131155613</t>
  </si>
  <si>
    <t>32611521900049</t>
  </si>
  <si>
    <t>107979</t>
  </si>
  <si>
    <t>02 99 14 14 41</t>
  </si>
  <si>
    <t>UNIVERSITE RENNES 2</t>
  </si>
  <si>
    <t>Avenue CHARLES TILLON</t>
  </si>
  <si>
    <t>COLLEGE COOPERATIF EN BRETAGNE  ADECAMB</t>
  </si>
  <si>
    <t>53350069335</t>
  </si>
  <si>
    <t>32712493900056</t>
  </si>
  <si>
    <t>235568</t>
  </si>
  <si>
    <t>02351</t>
  </si>
  <si>
    <t>0296943152</t>
  </si>
  <si>
    <t>42 Rue DE CHATILLON</t>
  </si>
  <si>
    <t>CCPO</t>
  </si>
  <si>
    <t>COLLEGE CLINIQUE PSYCHANALYTIQUE DE L'OUEST</t>
  </si>
  <si>
    <t>53351059335</t>
  </si>
  <si>
    <t>78849860800017</t>
  </si>
  <si>
    <t>223992</t>
  </si>
  <si>
    <t>01 56 24 14 66</t>
  </si>
  <si>
    <t>118 Rue D ASSAS</t>
  </si>
  <si>
    <t>COLLEGE CLINIQUE DE PARIS</t>
  </si>
  <si>
    <t>11753131975</t>
  </si>
  <si>
    <t>44036293700011</t>
  </si>
  <si>
    <t>626600</t>
  </si>
  <si>
    <t>BATIMENT G APPARTEMENT 2204</t>
  </si>
  <si>
    <t>3 Place DE L ARBRE D'OR</t>
  </si>
  <si>
    <t>COLLEGE BRETON ACCES VASCULAIRE</t>
  </si>
  <si>
    <t>53560971556</t>
  </si>
  <si>
    <t>89304556700011</t>
  </si>
  <si>
    <t>669659</t>
  </si>
  <si>
    <t>1 705 560 6673</t>
  </si>
  <si>
    <t>CANADA - SUDBURY</t>
  </si>
  <si>
    <t>21 Boulevard LASALLE</t>
  </si>
  <si>
    <t>COLLEGE BOREAL</t>
  </si>
  <si>
    <t>581343</t>
  </si>
  <si>
    <t>08915</t>
  </si>
  <si>
    <t>06 74 01 15 45</t>
  </si>
  <si>
    <t>220 Avenue DU MAL JUIN</t>
  </si>
  <si>
    <t>CAP EDEN</t>
  </si>
  <si>
    <t>COLLEGE APPRENTIS PRATIQUE ENDOCRINO DIABETOLOGIE ECHO NUTRITION - CAP EDEN</t>
  </si>
  <si>
    <t>76340930934</t>
  </si>
  <si>
    <t>82528438300015</t>
  </si>
  <si>
    <t>671356</t>
  </si>
  <si>
    <t>06 63 56 59 47</t>
  </si>
  <si>
    <t>L Espace Cristal Le Technoparc</t>
  </si>
  <si>
    <t>22 Rue Gustave Eiffel</t>
  </si>
  <si>
    <t>COLLECTY'FORM</t>
  </si>
  <si>
    <t>11788564878</t>
  </si>
  <si>
    <t>91534021000029</t>
  </si>
  <si>
    <t>644997</t>
  </si>
  <si>
    <t>Place du Quartier Blanc</t>
  </si>
  <si>
    <t>COLLECTIVITE EUROPEENNE D'ALSACE STRASBOURG</t>
  </si>
  <si>
    <t>COLLECTIVITE EUROPEENNE D'ALSACE</t>
  </si>
  <si>
    <t>44670696567</t>
  </si>
  <si>
    <t>20009433200018</t>
  </si>
  <si>
    <t>683541</t>
  </si>
  <si>
    <t>CFMC</t>
  </si>
  <si>
    <t>COLLECTIF FRANCOPHONE DE MATERNOLOGIE CLINIQUE</t>
  </si>
  <si>
    <t>24410155441</t>
  </si>
  <si>
    <t>91088670400014</t>
  </si>
  <si>
    <t>478362</t>
  </si>
  <si>
    <t>01 45 82 73 00</t>
  </si>
  <si>
    <t>9 Vila d'Este</t>
  </si>
  <si>
    <t>CFCV</t>
  </si>
  <si>
    <t>COLLECTIF FEMINISTE CONTRE LE VIOL</t>
  </si>
  <si>
    <t>11752274575</t>
  </si>
  <si>
    <t>35135354500020</t>
  </si>
  <si>
    <t>le CLEFS a changé de N° de déclaration d'activité et de siège social. Je demande donc l'archivage de l'ancien N° et la création du nouvel OF avec nouveau N°DA.</t>
  </si>
  <si>
    <t>287593</t>
  </si>
  <si>
    <t>Maison IV du Chiffre</t>
  </si>
  <si>
    <t>29 Rue des Teinturiers</t>
  </si>
  <si>
    <t>CLEFS 84</t>
  </si>
  <si>
    <t>COLLECTIF DE LIAISON ET D'ECHANGES SUR LES FAMILLES ET LES SYSTEMES</t>
  </si>
  <si>
    <t>93840349584</t>
  </si>
  <si>
    <t>43262526700021</t>
  </si>
  <si>
    <t>211175</t>
  </si>
  <si>
    <t>+32 495 259 330</t>
  </si>
  <si>
    <t>CIPIQ-S</t>
  </si>
  <si>
    <t>COLLABORATION INTERNATIONALE DES PRATICIENS ET INTERVENANTS EN QUALITE SANTE</t>
  </si>
  <si>
    <t>589690</t>
  </si>
  <si>
    <t>25 ter Rue Des pavillons</t>
  </si>
  <si>
    <t>COLIN DELPHINE</t>
  </si>
  <si>
    <t>COLIN NOUNEH DELPHINE MYRIAM</t>
  </si>
  <si>
    <t>11922194492</t>
  </si>
  <si>
    <t>53265834100021</t>
  </si>
  <si>
    <t>681570</t>
  </si>
  <si>
    <t>06 26 12 45 33</t>
  </si>
  <si>
    <t>2 Rue DE VILLIERS</t>
  </si>
  <si>
    <t>COLIN FLORENCE</t>
  </si>
  <si>
    <t>75790157479</t>
  </si>
  <si>
    <t>84227638800027</t>
  </si>
  <si>
    <t>683048</t>
  </si>
  <si>
    <t>38138 LES COTES D AREY</t>
  </si>
  <si>
    <t>124 Chemin des Lunaires</t>
  </si>
  <si>
    <t>CCS</t>
  </si>
  <si>
    <t>COLIBRI CARE SOLUTIONS - CCS</t>
  </si>
  <si>
    <t>84380969738</t>
  </si>
  <si>
    <t>92937181300015</t>
  </si>
  <si>
    <t>652064</t>
  </si>
  <si>
    <t>52 55 52 12 19 63</t>
  </si>
  <si>
    <t>Del. Cuauhtémoc</t>
  </si>
  <si>
    <t>Amsterdam No 124-Despacho 602, Col. Hipódromo Condesa</t>
  </si>
  <si>
    <t>CAMP</t>
  </si>
  <si>
    <t>COLEGIO Y ASOCIACION MEXICANA DE PATOLOGOS A.C.</t>
  </si>
  <si>
    <t>628232</t>
  </si>
  <si>
    <t>03 44 15 08 24</t>
  </si>
  <si>
    <t>Rue D'AMIENS</t>
  </si>
  <si>
    <t>COLDELFY IPFAC TILLE</t>
  </si>
  <si>
    <t>COLDEFY IPFAC</t>
  </si>
  <si>
    <t>32600365660</t>
  </si>
  <si>
    <t>89808790300016</t>
  </si>
  <si>
    <t>583455</t>
  </si>
  <si>
    <t>1 516 3678800</t>
  </si>
  <si>
    <t>ETATS UNIS - COLD SPRING HARBOR</t>
  </si>
  <si>
    <t>Po Box 100</t>
  </si>
  <si>
    <t>1 One Bungtown Road</t>
  </si>
  <si>
    <t>CSHL</t>
  </si>
  <si>
    <t>COLD SPRING HARBOR LABORATORY</t>
  </si>
  <si>
    <t>507374</t>
  </si>
  <si>
    <t>04 70 46 60 00</t>
  </si>
  <si>
    <t>20 Rue Claude Debussy</t>
  </si>
  <si>
    <t>COLAS PHILIPPE</t>
  </si>
  <si>
    <t>COLAS PHILIPPE C OPTION CONSEIL</t>
  </si>
  <si>
    <t>83030171003</t>
  </si>
  <si>
    <t>38123634800037</t>
  </si>
  <si>
    <t>428670</t>
  </si>
  <si>
    <t>06 20 63 37 81</t>
  </si>
  <si>
    <t>2 Route DE HAGUENAU MARIENTHAL</t>
  </si>
  <si>
    <t>COLAS NGUYEN CECILE</t>
  </si>
  <si>
    <t>42670447167</t>
  </si>
  <si>
    <t>42290749300049</t>
  </si>
  <si>
    <t>668369</t>
  </si>
  <si>
    <t>06 96 81 06 04</t>
  </si>
  <si>
    <t>38 Lotissement la carrière Route de Balata</t>
  </si>
  <si>
    <t>COLAB FWI</t>
  </si>
  <si>
    <t>02973405497</t>
  </si>
  <si>
    <t>91510765000011</t>
  </si>
  <si>
    <t>645140</t>
  </si>
  <si>
    <t>06 51 10 76 92</t>
  </si>
  <si>
    <t>69 Rue de Richelieu</t>
  </si>
  <si>
    <t>CO'IMPARO</t>
  </si>
  <si>
    <t>11756502275</t>
  </si>
  <si>
    <t>90792802200017</t>
  </si>
  <si>
    <t>478088</t>
  </si>
  <si>
    <t>05 59 27 44 48</t>
  </si>
  <si>
    <t>PALAIS DES PYRENEES</t>
  </si>
  <si>
    <t>Rue LOUIS BARTHOU</t>
  </si>
  <si>
    <t>COIFFURE FORMATION</t>
  </si>
  <si>
    <t>COIFFURE FORMATION - ESPACE FORMATION</t>
  </si>
  <si>
    <t>72640047064</t>
  </si>
  <si>
    <t>35000462800037</t>
  </si>
  <si>
    <t>651280</t>
  </si>
  <si>
    <t>04 73 39 01 86</t>
  </si>
  <si>
    <t>63450 TALLENDE</t>
  </si>
  <si>
    <t>27 Rue DES COTEAUX</t>
  </si>
  <si>
    <t>COIFFIER GORLA RAFFAELA</t>
  </si>
  <si>
    <t>83630457263</t>
  </si>
  <si>
    <t>79512890900012</t>
  </si>
  <si>
    <t>568120</t>
  </si>
  <si>
    <t>03 80 50 94 65</t>
  </si>
  <si>
    <t>2 Rue GALOCHE</t>
  </si>
  <si>
    <t>COHESIO</t>
  </si>
  <si>
    <t>26210144321</t>
  </si>
  <si>
    <t>41156725800024</t>
  </si>
  <si>
    <t>674369</t>
  </si>
  <si>
    <t>01 89 86 90 14</t>
  </si>
  <si>
    <t>52 Boulevard DE SEPASTOPOL</t>
  </si>
  <si>
    <t>COHERENCES FORMATION</t>
  </si>
  <si>
    <t>11752271675</t>
  </si>
  <si>
    <t>39532564000039</t>
  </si>
  <si>
    <t>430481</t>
  </si>
  <si>
    <t>04 68 66 82 12</t>
  </si>
  <si>
    <t>27 Rue Mailly</t>
  </si>
  <si>
    <t>COHERENCE RESEAU POUR L'EMPLOI ET LA VIE SOCIALE PERPIGNAN</t>
  </si>
  <si>
    <t>COHERENCE RESEAU POUR L'EMPLOI ET LA VIE SOCIALE</t>
  </si>
  <si>
    <t>91660149266</t>
  </si>
  <si>
    <t>49208491800043</t>
  </si>
  <si>
    <t>176655</t>
  </si>
  <si>
    <t>05 49 09 05 36</t>
  </si>
  <si>
    <t>552 Avenue De Limoges</t>
  </si>
  <si>
    <t>COHERENCES DES PROJETS ET DES HOMMES</t>
  </si>
  <si>
    <t>COHERENCE DES PROJETS &amp; DES HOMMES</t>
  </si>
  <si>
    <t>54790037279</t>
  </si>
  <si>
    <t>39065906800048</t>
  </si>
  <si>
    <t>554560</t>
  </si>
  <si>
    <t>03 80 52 11 22</t>
  </si>
  <si>
    <t>LE MAJOR</t>
  </si>
  <si>
    <t>170 Avenue JEAN JAURES</t>
  </si>
  <si>
    <t>COHELIANCE FORMATION DIJON</t>
  </si>
  <si>
    <t>COHELIANCE FORMATION</t>
  </si>
  <si>
    <t>27210358921</t>
  </si>
  <si>
    <t>81971981600012</t>
  </si>
  <si>
    <t>618410</t>
  </si>
  <si>
    <t>07 67 27 88 26</t>
  </si>
  <si>
    <t>5 Rue Elisa Lemonnier</t>
  </si>
  <si>
    <t>COHAERENS</t>
  </si>
  <si>
    <t>11755852075</t>
  </si>
  <si>
    <t>84457802100017</t>
  </si>
  <si>
    <t>667950</t>
  </si>
  <si>
    <t>7 Rue René Boulanger</t>
  </si>
  <si>
    <t>COG'X</t>
  </si>
  <si>
    <t>11755936175</t>
  </si>
  <si>
    <t>83783456300012</t>
  </si>
  <si>
    <t>665812</t>
  </si>
  <si>
    <t>14430 ANNEBAULT</t>
  </si>
  <si>
    <t>48 le bourg</t>
  </si>
  <si>
    <t>COGNLAB</t>
  </si>
  <si>
    <t>28140387914</t>
  </si>
  <si>
    <t>94897231000015</t>
  </si>
  <si>
    <t>414785</t>
  </si>
  <si>
    <t>04 91 06 69 29</t>
  </si>
  <si>
    <t>22 Boulevard Verd</t>
  </si>
  <si>
    <t>COGITO'Z MARSEILLE</t>
  </si>
  <si>
    <t>COGITO'Z &amp; DEVELOPPEMENT</t>
  </si>
  <si>
    <t>93131352613</t>
  </si>
  <si>
    <t>49440679600057</t>
  </si>
  <si>
    <t>621602</t>
  </si>
  <si>
    <t>06 69 62 91 99</t>
  </si>
  <si>
    <t>1850 VOIE ROMAINE</t>
  </si>
  <si>
    <t>COGITO CEYRESTE</t>
  </si>
  <si>
    <t>COGITO</t>
  </si>
  <si>
    <t>93131532813</t>
  </si>
  <si>
    <t>50342489700026</t>
  </si>
  <si>
    <t>665290</t>
  </si>
  <si>
    <t>07 84 17 76 38</t>
  </si>
  <si>
    <t>7 Allée DU PETIT PONT</t>
  </si>
  <si>
    <t>11788450178</t>
  </si>
  <si>
    <t>88533346800019</t>
  </si>
  <si>
    <t>329150</t>
  </si>
  <si>
    <t>03 83 49 48 14</t>
  </si>
  <si>
    <t>11 Rue ROBERT SCHUMAN</t>
  </si>
  <si>
    <t>COGELIS</t>
  </si>
  <si>
    <t>41540316354</t>
  </si>
  <si>
    <t>42372909400031</t>
  </si>
  <si>
    <t>458764</t>
  </si>
  <si>
    <t>03 28 61 59 19</t>
  </si>
  <si>
    <t>59279 CRAYWICK</t>
  </si>
  <si>
    <t>BAT EUROPALE ZAC EUROFRET</t>
  </si>
  <si>
    <t>Rue DE L'EUROPE</t>
  </si>
  <si>
    <t>COGAN CONSULTING</t>
  </si>
  <si>
    <t>31590739559</t>
  </si>
  <si>
    <t>50329093400028</t>
  </si>
  <si>
    <t>609626</t>
  </si>
  <si>
    <t>09 75 42 71 89</t>
  </si>
  <si>
    <t>48230 CHANAC</t>
  </si>
  <si>
    <t>LE GAZY L'OUSTAL NAON</t>
  </si>
  <si>
    <t>COFOSEC MD</t>
  </si>
  <si>
    <t>91480026248</t>
  </si>
  <si>
    <t>53188231400010</t>
  </si>
  <si>
    <t>561022</t>
  </si>
  <si>
    <t>06 71 58 99 59</t>
  </si>
  <si>
    <t>588 ANDRÉ MALRAUX</t>
  </si>
  <si>
    <t>CO'FORMATION</t>
  </si>
  <si>
    <t>28760553776</t>
  </si>
  <si>
    <t>82475779300016</t>
  </si>
  <si>
    <t>512394</t>
  </si>
  <si>
    <t>09 51 71 33 16</t>
  </si>
  <si>
    <t>IMMEUBLE SOLENZARA</t>
  </si>
  <si>
    <t>9 Rue PAULIN TALABOT</t>
  </si>
  <si>
    <t>COFORDIS</t>
  </si>
  <si>
    <t>73310633931</t>
  </si>
  <si>
    <t>53877552900018</t>
  </si>
  <si>
    <t>671307</t>
  </si>
  <si>
    <t>04 50 71 62 66</t>
  </si>
  <si>
    <t>41 Rue DES SOUCHETS</t>
  </si>
  <si>
    <t>COFIDEST FORMATIONS</t>
  </si>
  <si>
    <t>84740406974</t>
  </si>
  <si>
    <t>89356781800024</t>
  </si>
  <si>
    <t>430390</t>
  </si>
  <si>
    <t>601 Route Du Grand Plateau</t>
  </si>
  <si>
    <t>COFIDELIA CUSY</t>
  </si>
  <si>
    <t>COFIDELIA</t>
  </si>
  <si>
    <t>82691159969</t>
  </si>
  <si>
    <t>53087908900031</t>
  </si>
  <si>
    <t>393708</t>
  </si>
  <si>
    <t>03 20 93 04 22</t>
  </si>
  <si>
    <t>2 Rue DU ROUGE BOUTON</t>
  </si>
  <si>
    <t>COFHYS</t>
  </si>
  <si>
    <t>31590600259</t>
  </si>
  <si>
    <t>47785435000055</t>
  </si>
  <si>
    <t>594726</t>
  </si>
  <si>
    <t>06 03 50 50 45</t>
  </si>
  <si>
    <t>44 Rue PASCAL</t>
  </si>
  <si>
    <t>COEVOLUTION</t>
  </si>
  <si>
    <t>11921940292</t>
  </si>
  <si>
    <t>50439543500036</t>
  </si>
  <si>
    <t>357303</t>
  </si>
  <si>
    <t>0142801028</t>
  </si>
  <si>
    <t>27 Rue de La Bruyère</t>
  </si>
  <si>
    <t>COEUR ET TRAVAIL</t>
  </si>
  <si>
    <t>11753805475</t>
  </si>
  <si>
    <t>33799653200038</t>
  </si>
  <si>
    <t>491299</t>
  </si>
  <si>
    <t>0153280878</t>
  </si>
  <si>
    <t>26 Avenue CLAUDE LEVIS STRAUSS</t>
  </si>
  <si>
    <t>COEUR DE TALENTS</t>
  </si>
  <si>
    <t>11753927475</t>
  </si>
  <si>
    <t>50177835100020</t>
  </si>
  <si>
    <t>615640</t>
  </si>
  <si>
    <t>03 67 30 01 26</t>
  </si>
  <si>
    <t>28 Rue St Leon</t>
  </si>
  <si>
    <t>COESIO</t>
  </si>
  <si>
    <t>42680259068</t>
  </si>
  <si>
    <t>81307062000048</t>
  </si>
  <si>
    <t>446774</t>
  </si>
  <si>
    <t>09 81 97 72 46</t>
  </si>
  <si>
    <t>43 Avenue FOCH</t>
  </si>
  <si>
    <t>COEF CONTINU</t>
  </si>
  <si>
    <t>41540286154</t>
  </si>
  <si>
    <t>52391127900025</t>
  </si>
  <si>
    <t>666774</t>
  </si>
  <si>
    <t>21630 POMMARD</t>
  </si>
  <si>
    <t>3 Rue du Pivot</t>
  </si>
  <si>
    <t>COEDIA POMMARD</t>
  </si>
  <si>
    <t>COEDIA</t>
  </si>
  <si>
    <t>27210454621</t>
  </si>
  <si>
    <t>97919725800010</t>
  </si>
  <si>
    <t>449532</t>
  </si>
  <si>
    <t>01 60 92 93 02</t>
  </si>
  <si>
    <t>Immeuble Helios 4eme</t>
  </si>
  <si>
    <t>2 Rue Christophe Colomb</t>
  </si>
  <si>
    <t>CODRA INGENIERIE INFORMATIQUE</t>
  </si>
  <si>
    <t>11910208591</t>
  </si>
  <si>
    <t>33876729600035</t>
  </si>
  <si>
    <t>673754</t>
  </si>
  <si>
    <t>04 91 02 03 71</t>
  </si>
  <si>
    <t>7 Chemin DES TUILERIES</t>
  </si>
  <si>
    <t>CODOL FORMATIONS MARSEILLE</t>
  </si>
  <si>
    <t>CODOL FORMATIONS - DELTA CGF</t>
  </si>
  <si>
    <t>93132145913</t>
  </si>
  <si>
    <t>95307869800024</t>
  </si>
  <si>
    <t>671733</t>
  </si>
  <si>
    <t>09 62 61 44 43</t>
  </si>
  <si>
    <t>CODEV AIX EN PROVENCE</t>
  </si>
  <si>
    <t>CODEV</t>
  </si>
  <si>
    <t>93830558883</t>
  </si>
  <si>
    <t>83486365600023</t>
  </si>
  <si>
    <t>676020</t>
  </si>
  <si>
    <t>12 Rue Ambroise Thomas</t>
  </si>
  <si>
    <t>CODESIGN IT VENTURES</t>
  </si>
  <si>
    <t>11755557975</t>
  </si>
  <si>
    <t>82336838600038</t>
  </si>
  <si>
    <t>628580</t>
  </si>
  <si>
    <t>06 09 66 49 76</t>
  </si>
  <si>
    <t>2 Rue PAUL RAMIER</t>
  </si>
  <si>
    <t>CODEOS</t>
  </si>
  <si>
    <t>11940946294</t>
  </si>
  <si>
    <t>82329789000035</t>
  </si>
  <si>
    <t>664893</t>
  </si>
  <si>
    <t>06 79 67 93 27</t>
  </si>
  <si>
    <t>48 Impasse Jean Baptiste Clément</t>
  </si>
  <si>
    <t>CODELPI</t>
  </si>
  <si>
    <t>93131803713</t>
  </si>
  <si>
    <t>80746196700042</t>
  </si>
  <si>
    <t>655065</t>
  </si>
  <si>
    <t>06 61 40 87 97</t>
  </si>
  <si>
    <t>LA VERRIERE SKYNET</t>
  </si>
  <si>
    <t>4 Boulevard DE CIMIEZ</t>
  </si>
  <si>
    <t>CODELAB NICE</t>
  </si>
  <si>
    <t>93060933806</t>
  </si>
  <si>
    <t>90152954500013</t>
  </si>
  <si>
    <t>177246</t>
  </si>
  <si>
    <t>03 89 37 88 17</t>
  </si>
  <si>
    <t>68800 VIEUX THANN</t>
  </si>
  <si>
    <t>Rue Jules Weinbrenner</t>
  </si>
  <si>
    <t>CODEF FORMATION</t>
  </si>
  <si>
    <t>42680004468</t>
  </si>
  <si>
    <t>31641831800077</t>
  </si>
  <si>
    <t>613769</t>
  </si>
  <si>
    <t>30150 SAUVETERRE</t>
  </si>
  <si>
    <t>359 CHEMIN DU GAROUYAS</t>
  </si>
  <si>
    <t>CODE ROUGE</t>
  </si>
  <si>
    <t>76300430730</t>
  </si>
  <si>
    <t>84006964500017</t>
  </si>
  <si>
    <t>516090</t>
  </si>
  <si>
    <t>+3225239638</t>
  </si>
  <si>
    <t>15 Avenue DELIEUR</t>
  </si>
  <si>
    <t>CODASY SPRL</t>
  </si>
  <si>
    <t>682470</t>
  </si>
  <si>
    <t>06 86 01 08 61</t>
  </si>
  <si>
    <t>21 ter Rue de la Mirante</t>
  </si>
  <si>
    <t>COCONS</t>
  </si>
  <si>
    <t>75331441133</t>
  </si>
  <si>
    <t>90435191300010</t>
  </si>
  <si>
    <t>648413</t>
  </si>
  <si>
    <t>26 Rue DE CASTELLANE</t>
  </si>
  <si>
    <t>COCO CAMP</t>
  </si>
  <si>
    <t>93131944513</t>
  </si>
  <si>
    <t>88447893400042</t>
  </si>
  <si>
    <t>528122</t>
  </si>
  <si>
    <t>06 88 27 84 57</t>
  </si>
  <si>
    <t>13 Rue ANDRE HUBERT</t>
  </si>
  <si>
    <t>COCHE CHOSROES ADELINE</t>
  </si>
  <si>
    <t>21510164551</t>
  </si>
  <si>
    <t>53021723100014</t>
  </si>
  <si>
    <t>683930</t>
  </si>
  <si>
    <t>06 65 18 04 94</t>
  </si>
  <si>
    <t>22 Rue REMBRANDT</t>
  </si>
  <si>
    <t>COCAGNE ACEPP 31</t>
  </si>
  <si>
    <t>73310591531</t>
  </si>
  <si>
    <t>49802785300031</t>
  </si>
  <si>
    <t>607228</t>
  </si>
  <si>
    <t>06 64 86 23 21</t>
  </si>
  <si>
    <t>Immeuble L Iris</t>
  </si>
  <si>
    <t>121 Allée ALBERT SYLVESTRE</t>
  </si>
  <si>
    <t>COBALT FORMATION</t>
  </si>
  <si>
    <t>82730161573</t>
  </si>
  <si>
    <t>79071747400023</t>
  </si>
  <si>
    <t>623635</t>
  </si>
  <si>
    <t>95340 RONQUEROLLES</t>
  </si>
  <si>
    <t>344 Rue DES CASTORS</t>
  </si>
  <si>
    <t>CO&amp;AXIAL</t>
  </si>
  <si>
    <t>11950600695</t>
  </si>
  <si>
    <t>81329435200014</t>
  </si>
  <si>
    <t>586638</t>
  </si>
  <si>
    <t>06 76 26 61 49</t>
  </si>
  <si>
    <t>10 bis Avenue De Verdun</t>
  </si>
  <si>
    <t>COATCH CENTER - SAEVA FORMATION</t>
  </si>
  <si>
    <t>93060613506</t>
  </si>
  <si>
    <t>48895616000011</t>
  </si>
  <si>
    <t>654656</t>
  </si>
  <si>
    <t>06 64 41 56 64</t>
  </si>
  <si>
    <t>Les Cabanes Urbaines</t>
  </si>
  <si>
    <t>22 Rue Cardinal</t>
  </si>
  <si>
    <t>COAPI</t>
  </si>
  <si>
    <t>75170221317</t>
  </si>
  <si>
    <t>82460978800024</t>
  </si>
  <si>
    <t>645000</t>
  </si>
  <si>
    <t>04 42 57 39 04</t>
  </si>
  <si>
    <t>375 Chemin HUGHES</t>
  </si>
  <si>
    <t>COALIX</t>
  </si>
  <si>
    <t>93131874813</t>
  </si>
  <si>
    <t>89137519800019</t>
  </si>
  <si>
    <t>660036</t>
  </si>
  <si>
    <t>1 718 543 9362</t>
  </si>
  <si>
    <t>ETATS UNIS - GREENVILLE</t>
  </si>
  <si>
    <t>33 Market Point Dr</t>
  </si>
  <si>
    <t>COALESCE RESEARCH GROUP</t>
  </si>
  <si>
    <t>597776</t>
  </si>
  <si>
    <t>04 73 35 15 60</t>
  </si>
  <si>
    <t>18 Rue François TARAVANT</t>
  </si>
  <si>
    <t>COAGIR CLERMONT FERRAND</t>
  </si>
  <si>
    <t>COAGIR</t>
  </si>
  <si>
    <t>83630433863</t>
  </si>
  <si>
    <t>33507532100059</t>
  </si>
  <si>
    <t>640311</t>
  </si>
  <si>
    <t>05 56 65 49.56</t>
  </si>
  <si>
    <t>33840 CAPTIEUX</t>
  </si>
  <si>
    <t>3 Place DU 8 MAI 1945</t>
  </si>
  <si>
    <t>COACTIONS</t>
  </si>
  <si>
    <t>CO-ACTIONS COOPERATIVE D'ENTREPRENEURS SOLIDAIRES</t>
  </si>
  <si>
    <t>72330853033</t>
  </si>
  <si>
    <t>52981715700066</t>
  </si>
  <si>
    <t>655314</t>
  </si>
  <si>
    <t>06 62 14 69 08</t>
  </si>
  <si>
    <t>78340 LES CLAYES SOUS BOIS</t>
  </si>
  <si>
    <t>4 Allée DE LA BARBACANE</t>
  </si>
  <si>
    <t>COACHS A L'ECOLE</t>
  </si>
  <si>
    <t>11788572778</t>
  </si>
  <si>
    <t>81148610900028</t>
  </si>
  <si>
    <t>660309</t>
  </si>
  <si>
    <t>06 82 25 43 05</t>
  </si>
  <si>
    <t>75 Avenue Montaigne</t>
  </si>
  <si>
    <t>COACHINGLAB&amp;PARTENERS</t>
  </si>
  <si>
    <t>52490382549</t>
  </si>
  <si>
    <t>75094996800044</t>
  </si>
  <si>
    <t>659782</t>
  </si>
  <si>
    <t>6 Rue DES BATELIERS</t>
  </si>
  <si>
    <t>11/09/2023</t>
  </si>
  <si>
    <t>COACHINGBOX</t>
  </si>
  <si>
    <t>11922462392</t>
  </si>
  <si>
    <t>90229683900019</t>
  </si>
  <si>
    <t>560790</t>
  </si>
  <si>
    <t>03 20 77 27 52</t>
  </si>
  <si>
    <t>50 Rue JEAN JAURES</t>
  </si>
  <si>
    <t>COACHING WAYS FRANCE EXECUTIVE</t>
  </si>
  <si>
    <t>32590923359</t>
  </si>
  <si>
    <t>82088104300013</t>
  </si>
  <si>
    <t>457218</t>
  </si>
  <si>
    <t>COACHING WAYS FRANCE</t>
  </si>
  <si>
    <t>31590778759</t>
  </si>
  <si>
    <t>51505253800037</t>
  </si>
  <si>
    <t>414438</t>
  </si>
  <si>
    <t>05 40 01 10 93</t>
  </si>
  <si>
    <t>33650 ST MEDARD D EYRANS</t>
  </si>
  <si>
    <t>5 Chemin de Mateleot</t>
  </si>
  <si>
    <t>COACHING RELIANCE</t>
  </si>
  <si>
    <t>72330669533</t>
  </si>
  <si>
    <t>53150508900015</t>
  </si>
  <si>
    <t>537172</t>
  </si>
  <si>
    <t>38 Rue DES PECHEURS</t>
  </si>
  <si>
    <t>COACHING ET FORMATION</t>
  </si>
  <si>
    <t>93131394313</t>
  </si>
  <si>
    <t>53231086900013</t>
  </si>
  <si>
    <t>368647</t>
  </si>
  <si>
    <t>02316</t>
  </si>
  <si>
    <t>04 68 52 47 51</t>
  </si>
  <si>
    <t>66140 CANET EN ROUSSILLON</t>
  </si>
  <si>
    <t>1 Allée DUMONT D URVILLE</t>
  </si>
  <si>
    <t>07/02/2020</t>
  </si>
  <si>
    <t>COACHING DURABLE</t>
  </si>
  <si>
    <t>44510178151</t>
  </si>
  <si>
    <t>51981947800024</t>
  </si>
  <si>
    <t>467996</t>
  </si>
  <si>
    <t>03 26 48 90 74</t>
  </si>
  <si>
    <t>51490 PONTFAVERGER MORONVILLIERS</t>
  </si>
  <si>
    <t>31 Rue Saint Medard</t>
  </si>
  <si>
    <t>51981947800016</t>
  </si>
  <si>
    <t>558345</t>
  </si>
  <si>
    <t>159 Route DE CLOSON</t>
  </si>
  <si>
    <t>COACHING AND CO</t>
  </si>
  <si>
    <t>82740278374</t>
  </si>
  <si>
    <t>78891610400037</t>
  </si>
  <si>
    <t>493922</t>
  </si>
  <si>
    <t>0142779231</t>
  </si>
  <si>
    <t>10 Rue St Antoine</t>
  </si>
  <si>
    <t>COACH N LOOK</t>
  </si>
  <si>
    <t>11754325275</t>
  </si>
  <si>
    <t>49766954900014</t>
  </si>
  <si>
    <t>660942</t>
  </si>
  <si>
    <t>06 87 02 90 31</t>
  </si>
  <si>
    <t>6 bis Boulevard MARECHAL LECLERC</t>
  </si>
  <si>
    <t>COACH IN CORNER</t>
  </si>
  <si>
    <t>76311029231</t>
  </si>
  <si>
    <t>88817897700011</t>
  </si>
  <si>
    <t>585282</t>
  </si>
  <si>
    <t>03 20 48 83 51</t>
  </si>
  <si>
    <t>2 Avenue DU PRESIDENT KENNEDY</t>
  </si>
  <si>
    <t>COACH FACTORY</t>
  </si>
  <si>
    <t>32590941059</t>
  </si>
  <si>
    <t>82317092300010</t>
  </si>
  <si>
    <t>640621</t>
  </si>
  <si>
    <t>06 14 47 55 35</t>
  </si>
  <si>
    <t>LE 457 L'OCCITANE</t>
  </si>
  <si>
    <t>COACH BOOST</t>
  </si>
  <si>
    <t>76311078731</t>
  </si>
  <si>
    <t>88093716400023</t>
  </si>
  <si>
    <t>669714</t>
  </si>
  <si>
    <t>01 42 66 30 30</t>
  </si>
  <si>
    <t>8 Rue de la michodiere</t>
  </si>
  <si>
    <t>CAP</t>
  </si>
  <si>
    <t>COACH ATHLETE PERFORMANCE</t>
  </si>
  <si>
    <t>11755749675</t>
  </si>
  <si>
    <t>49452819300019</t>
  </si>
  <si>
    <t>609353</t>
  </si>
  <si>
    <t>06 82 61 53 56</t>
  </si>
  <si>
    <t>19 Rue MONTGOLFIER</t>
  </si>
  <si>
    <t>COACH AND TRAIN</t>
  </si>
  <si>
    <t>82691184469</t>
  </si>
  <si>
    <t>53752465400010</t>
  </si>
  <si>
    <t>556774</t>
  </si>
  <si>
    <t>09 81 21 32 35</t>
  </si>
  <si>
    <t>88 Rue Philippe De Girard</t>
  </si>
  <si>
    <t>CO THEATRE</t>
  </si>
  <si>
    <t>11755358875</t>
  </si>
  <si>
    <t>80815229200021</t>
  </si>
  <si>
    <t>660747</t>
  </si>
  <si>
    <t>04 27 02 52 83</t>
  </si>
  <si>
    <t>71 Cours Albert Thomas</t>
  </si>
  <si>
    <t>CO NAISSANCES</t>
  </si>
  <si>
    <t>82691328869</t>
  </si>
  <si>
    <t>79111782300025</t>
  </si>
  <si>
    <t>675428</t>
  </si>
  <si>
    <t>06 16 27 29 73</t>
  </si>
  <si>
    <t>ESPACE DIORAMA - 2ème étage</t>
  </si>
  <si>
    <t>3 Boulevard CASCAIS</t>
  </si>
  <si>
    <t>CO ET SENS DEVELOPPEMENT</t>
  </si>
  <si>
    <t>75640434764</t>
  </si>
  <si>
    <t>83487117000017</t>
  </si>
  <si>
    <t>645795</t>
  </si>
  <si>
    <t>04 91 33 29 32</t>
  </si>
  <si>
    <t>11 Rue Pavillon</t>
  </si>
  <si>
    <t>CO ET SENS</t>
  </si>
  <si>
    <t>93131235713</t>
  </si>
  <si>
    <t>47927481300035</t>
  </si>
  <si>
    <t>551454</t>
  </si>
  <si>
    <t>03488</t>
  </si>
  <si>
    <t>04 13 94 08 40</t>
  </si>
  <si>
    <t>159 Chemin DE SAINTE MARTHE</t>
  </si>
  <si>
    <t>CO APTE GROUPE SANTE</t>
  </si>
  <si>
    <t>CO APTE GROUPE SANTE CGS</t>
  </si>
  <si>
    <t>93131454713</t>
  </si>
  <si>
    <t>50239185700039</t>
  </si>
  <si>
    <t>501682</t>
  </si>
  <si>
    <t>03 80 53 30 14</t>
  </si>
  <si>
    <t>13 Rue SAINTE ANNE</t>
  </si>
  <si>
    <t>CO AGIR</t>
  </si>
  <si>
    <t>26210111621</t>
  </si>
  <si>
    <t>39781185200045</t>
  </si>
  <si>
    <t>677875</t>
  </si>
  <si>
    <t>1 Allée Georges Charpak - La Fabrick</t>
  </si>
  <si>
    <t>CO &amp; CO BUILDING</t>
  </si>
  <si>
    <t>44670687067</t>
  </si>
  <si>
    <t>88229983700048</t>
  </si>
  <si>
    <t>1922</t>
  </si>
  <si>
    <t>02 32 53 64 11</t>
  </si>
  <si>
    <t>CS 22265</t>
  </si>
  <si>
    <t>Route DE LA CHAPELLE REANVILLE</t>
  </si>
  <si>
    <t>CNPP ENTREPRISE</t>
  </si>
  <si>
    <t>23270036727</t>
  </si>
  <si>
    <t>34290125300050</t>
  </si>
  <si>
    <t>421080</t>
  </si>
  <si>
    <t>01 44 334 23 23</t>
  </si>
  <si>
    <t>26-28 Rue DE LONDRES</t>
  </si>
  <si>
    <t>CNPG</t>
  </si>
  <si>
    <t>CNPG CONSEIL RH</t>
  </si>
  <si>
    <t>11755435475</t>
  </si>
  <si>
    <t>51883772900038</t>
  </si>
  <si>
    <t>667353</t>
  </si>
  <si>
    <t>05 59 62 68 66</t>
  </si>
  <si>
    <t>3 Place de la Berline</t>
  </si>
  <si>
    <t>CNPC SAINT DENIS</t>
  </si>
  <si>
    <t>CNPC DE LA CHAMBRE COMMERCE &amp; INDUSTRIE PAU BEARN - EKLORE ED</t>
  </si>
  <si>
    <t>18640002400201</t>
  </si>
  <si>
    <t>626557</t>
  </si>
  <si>
    <t>2 Avenue DU STADE D' EAUX</t>
  </si>
  <si>
    <t>CNPC CFA DU CCI PAU BEARN BIZANOS</t>
  </si>
  <si>
    <t>CNPC CFA  DE LA CHAMBRE DE COMMERCE ET D' INDUSTRIE PAU BEARN</t>
  </si>
  <si>
    <t>18640002400185</t>
  </si>
  <si>
    <t>600337</t>
  </si>
  <si>
    <t>04 76 48 01 59</t>
  </si>
  <si>
    <t>Immeuble Parc De Busserolles</t>
  </si>
  <si>
    <t>32 Chemin du Vieux Chene Myosotis</t>
  </si>
  <si>
    <t>CNPC ALPES MEYLAN DU CCI DE PAU</t>
  </si>
  <si>
    <t>CNPC ALPES MEYLAN DE LA CHAMBRE COMMERCE &amp; INDUSTRIE DE PAU</t>
  </si>
  <si>
    <t>18640002400136</t>
  </si>
  <si>
    <t>510970</t>
  </si>
  <si>
    <t>04 76 15 01 00</t>
  </si>
  <si>
    <t>440 Rue DES UNIVERSITES</t>
  </si>
  <si>
    <t>CNFPT ST MARTIN D'HERES</t>
  </si>
  <si>
    <t>CNFPT DELEGATION REGIONALE RHONE ALPES GRENOBLE</t>
  </si>
  <si>
    <t>11931005593</t>
  </si>
  <si>
    <t>18001404501494</t>
  </si>
  <si>
    <t>480678</t>
  </si>
  <si>
    <t>05 58 85 80 40</t>
  </si>
  <si>
    <t>175 Place de La Caserne Bosquet</t>
  </si>
  <si>
    <t>CNFPT MONT DE MARSAN</t>
  </si>
  <si>
    <t>CNFPT ANTENNE DEPARTEMENTALE DES LANDES</t>
  </si>
  <si>
    <t>18001404502039</t>
  </si>
  <si>
    <t>Caducité du N° de déclaration d'activité</t>
  </si>
  <si>
    <t>590423</t>
  </si>
  <si>
    <t>04 42 60 37 30</t>
  </si>
  <si>
    <t>1070 Rue Du Lieutenant Parayre</t>
  </si>
  <si>
    <t>CNCMFE DE DGSCGC AIX EN PROVENCE</t>
  </si>
  <si>
    <t>CNCMFE DE LA DIRECTION GENERALE DE LA SECURITE CIVILE ET GESTION DES CRISES</t>
  </si>
  <si>
    <t>93132270613</t>
  </si>
  <si>
    <t>12001504500475</t>
  </si>
  <si>
    <t>634876</t>
  </si>
  <si>
    <t>CNCC SERVICES</t>
  </si>
  <si>
    <t>11751111675</t>
  </si>
  <si>
    <t>33881257100051</t>
  </si>
  <si>
    <t>490209</t>
  </si>
  <si>
    <t>03 80 54 10 20</t>
  </si>
  <si>
    <t>7 Place DARCY</t>
  </si>
  <si>
    <t>CN CONSULTANTS CARYATIS</t>
  </si>
  <si>
    <t>26210178521</t>
  </si>
  <si>
    <t>42941179600031</t>
  </si>
  <si>
    <t>665393</t>
  </si>
  <si>
    <t>03 87 75 15 28</t>
  </si>
  <si>
    <t>20 Rue GAMBETTA</t>
  </si>
  <si>
    <t>CMSEA</t>
  </si>
  <si>
    <t>44570385457</t>
  </si>
  <si>
    <t>77561868900290</t>
  </si>
  <si>
    <t>637634</t>
  </si>
  <si>
    <t>06 37 28 33 04</t>
  </si>
  <si>
    <t>81340 COURRIS</t>
  </si>
  <si>
    <t>213 Route D'Assac</t>
  </si>
  <si>
    <t>CMPA FORMATIONS</t>
  </si>
  <si>
    <t>76810179281</t>
  </si>
  <si>
    <t>90927523200033</t>
  </si>
  <si>
    <t>405279</t>
  </si>
  <si>
    <t>01 47 04 11 11</t>
  </si>
  <si>
    <t>11 Villa Thoreton</t>
  </si>
  <si>
    <t>CMP</t>
  </si>
  <si>
    <t>11754105375</t>
  </si>
  <si>
    <t>49160814700022</t>
  </si>
  <si>
    <t>617957</t>
  </si>
  <si>
    <t>02 47 46 18 24</t>
  </si>
  <si>
    <t>24 Rue DE CHAMBRAY</t>
  </si>
  <si>
    <t>CML FORMATION</t>
  </si>
  <si>
    <t>24370408637</t>
  </si>
  <si>
    <t>88070121400020</t>
  </si>
  <si>
    <t>562040</t>
  </si>
  <si>
    <t>0664471925</t>
  </si>
  <si>
    <t>CMH RESSOURCES</t>
  </si>
  <si>
    <t>93131390313</t>
  </si>
  <si>
    <t>53161963300021</t>
  </si>
  <si>
    <t>546914</t>
  </si>
  <si>
    <t>44 203 582 7735</t>
  </si>
  <si>
    <t>ISRAEL - RAMAT-HASHARON</t>
  </si>
  <si>
    <t>35 LEVONA STREET</t>
  </si>
  <si>
    <t>11/07/2016</t>
  </si>
  <si>
    <t>CME CONGRESSES LTD</t>
  </si>
  <si>
    <t>622424</t>
  </si>
  <si>
    <t>06 13 30 91 75</t>
  </si>
  <si>
    <t>1 Rue GAMBRINUS</t>
  </si>
  <si>
    <t>CMCGFORMATION</t>
  </si>
  <si>
    <t>44670627767</t>
  </si>
  <si>
    <t>84461299400013</t>
  </si>
  <si>
    <t>608749</t>
  </si>
  <si>
    <t>02 23 18 46 26</t>
  </si>
  <si>
    <t>136 Chaussée du sillon</t>
  </si>
  <si>
    <t>CMC FORMATIONS ST MALO</t>
  </si>
  <si>
    <t>CMC FORMATIONS</t>
  </si>
  <si>
    <t>53351067135</t>
  </si>
  <si>
    <t>84762254500014</t>
  </si>
  <si>
    <t>564047</t>
  </si>
  <si>
    <t>02 51 13 83 00</t>
  </si>
  <si>
    <t>BP 38309</t>
  </si>
  <si>
    <t>Place Jacques Chesne</t>
  </si>
  <si>
    <t>22/05/2017</t>
  </si>
  <si>
    <t>CMAR DEL LOIRE ATLANTIQUE 44 STE LUCE SUR LOIRE</t>
  </si>
  <si>
    <t>CMAR DES PAYS DE LA LOIRE DELEGATION LOIRE ATLANTIQUE</t>
  </si>
  <si>
    <t>52440749444</t>
  </si>
  <si>
    <t>13002068800029</t>
  </si>
  <si>
    <t>669076</t>
  </si>
  <si>
    <t>05 62 61 22 22</t>
  </si>
  <si>
    <t>1 Avenue DE LA REPUBLIQUE</t>
  </si>
  <si>
    <t>CMA DU GERS DU CMAR OCCITANIE PAVIE</t>
  </si>
  <si>
    <t>CMA DU GERS DE LA CHAMBRE DE METIERS ET DE L'ARTISANAT DE REGION OCCITANIE</t>
  </si>
  <si>
    <t>13002793100182</t>
  </si>
  <si>
    <t>599104</t>
  </si>
  <si>
    <t>06 11 83 71 44</t>
  </si>
  <si>
    <t>6 Allée CLAUDE BACHELARD</t>
  </si>
  <si>
    <t>CM AMBIANCES ET AGENCEMENT</t>
  </si>
  <si>
    <t>84691570969</t>
  </si>
  <si>
    <t>79455105100020</t>
  </si>
  <si>
    <t>608579</t>
  </si>
  <si>
    <t>01 47 97 25 60</t>
  </si>
  <si>
    <t>43 Rue Du Telegraphe</t>
  </si>
  <si>
    <t>CLUBHOUSE FRANCE</t>
  </si>
  <si>
    <t>11755509675</t>
  </si>
  <si>
    <t>52438736200014</t>
  </si>
  <si>
    <t>540018</t>
  </si>
  <si>
    <t>PORTUGAL - CASCAIS</t>
  </si>
  <si>
    <t>Edifício E, R/C Esquerdo</t>
  </si>
  <si>
    <t>44 PRACETA RITA FERREIRA DA SILVA</t>
  </si>
  <si>
    <t>23/03/2016</t>
  </si>
  <si>
    <t>CAR</t>
  </si>
  <si>
    <t>CLUBE DE ANESTESIA REGIONAL</t>
  </si>
  <si>
    <t>681209</t>
  </si>
  <si>
    <t>06 80 46 52 79</t>
  </si>
  <si>
    <t>522 Avenue DE L'OCCITANIE</t>
  </si>
  <si>
    <t>CLUB 50</t>
  </si>
  <si>
    <t>CLUB 50 - CHR FORMATION</t>
  </si>
  <si>
    <t>76340987034</t>
  </si>
  <si>
    <t>30034891900022</t>
  </si>
  <si>
    <t>557183</t>
  </si>
  <si>
    <t>0553950881</t>
  </si>
  <si>
    <t>47360 MONTPEZAT</t>
  </si>
  <si>
    <t>BASE ST EXUPERY</t>
  </si>
  <si>
    <t>CLUB ULM DELTA AQUITAINE</t>
  </si>
  <si>
    <t>72470011947</t>
  </si>
  <si>
    <t>34309518800011</t>
  </si>
  <si>
    <t>645813</t>
  </si>
  <si>
    <t>09924</t>
  </si>
  <si>
    <t>06 25 32 17 07</t>
  </si>
  <si>
    <t>Service de Radiologie</t>
  </si>
  <si>
    <t>9 Avenue Charles de Gaulle - HOPITAL AMBROISE PARE</t>
  </si>
  <si>
    <t>CLUB THORAX</t>
  </si>
  <si>
    <t>88341728900013</t>
  </si>
  <si>
    <t>592237</t>
  </si>
  <si>
    <t>0299386070</t>
  </si>
  <si>
    <t>Hôtel de Courcy</t>
  </si>
  <si>
    <t>9 Rue Martenot</t>
  </si>
  <si>
    <t>CLUB PRESSE RENNES ET BRETAGNE</t>
  </si>
  <si>
    <t>53350855835</t>
  </si>
  <si>
    <t>30520682300026</t>
  </si>
  <si>
    <t>593620</t>
  </si>
  <si>
    <t>41 21 626 88 30</t>
  </si>
  <si>
    <t>Hôpital Ophtalmique</t>
  </si>
  <si>
    <t>15 Avenue de France</t>
  </si>
  <si>
    <t>CLUB JULES GONIN</t>
  </si>
  <si>
    <t>126202</t>
  </si>
  <si>
    <t>01 49 95 63 99</t>
  </si>
  <si>
    <t>24 Rue Antoine Clericy Residence Bernard Palissy</t>
  </si>
  <si>
    <t>CFTH</t>
  </si>
  <si>
    <t>CLUB FRANCAIS DES TECHNICIENS EN HEMOSTASE</t>
  </si>
  <si>
    <t>11752044575</t>
  </si>
  <si>
    <t>39483215800023</t>
  </si>
  <si>
    <t>477291</t>
  </si>
  <si>
    <t>BELGIQUE - ATH</t>
  </si>
  <si>
    <t>17 ESPLANADE</t>
  </si>
  <si>
    <t>11/02/2014</t>
  </si>
  <si>
    <t>CEDE</t>
  </si>
  <si>
    <t>CLUB EUROPEEN DES DIETETICIENS DE L'ENFANCE</t>
  </si>
  <si>
    <t>47910</t>
  </si>
  <si>
    <t>72330 PARIGNE LE POLIN</t>
  </si>
  <si>
    <t>CHAVAGNE ROUTE LA MOTHE</t>
  </si>
  <si>
    <t>ECF CER</t>
  </si>
  <si>
    <t>CLUB EDUCATION ROUTIERE</t>
  </si>
  <si>
    <t>31237926601437</t>
  </si>
  <si>
    <t>618240</t>
  </si>
  <si>
    <t>04362</t>
  </si>
  <si>
    <t>01 53 76 39 92</t>
  </si>
  <si>
    <t>Hopital Delafontaine</t>
  </si>
  <si>
    <t>2 Rue Du Dr Delafontaine</t>
  </si>
  <si>
    <t>CIAB</t>
  </si>
  <si>
    <t>CLUB D'IMMUNO ALLERGOLOGIE BIOLOGIQUE - CIAB</t>
  </si>
  <si>
    <t>11930646393</t>
  </si>
  <si>
    <t>75219919000014</t>
  </si>
  <si>
    <t>516077</t>
  </si>
  <si>
    <t>06 03 49 87 71</t>
  </si>
  <si>
    <t>ANCIENNE ECOLE DE MAQUENS</t>
  </si>
  <si>
    <t>Rue RAOUL DUFY</t>
  </si>
  <si>
    <t>CLUB DE SAUVETAGE ET SECOURISME CARCASSONNAIS</t>
  </si>
  <si>
    <t>76110147011</t>
  </si>
  <si>
    <t>49057685700034</t>
  </si>
  <si>
    <t>543962</t>
  </si>
  <si>
    <t>49 Rue SAINT ELOI</t>
  </si>
  <si>
    <t>CPC NORMANDIE</t>
  </si>
  <si>
    <t>CLUB DE LA PRESSE ET DE LA COMMUNICATION DE HAUTE NORMANDIE</t>
  </si>
  <si>
    <t>23760469376</t>
  </si>
  <si>
    <t>48401354500047</t>
  </si>
  <si>
    <t>613850</t>
  </si>
  <si>
    <t>71 Boulevard NATIONAL</t>
  </si>
  <si>
    <t>CLOUD UNIVERSITY</t>
  </si>
  <si>
    <t>11922270592</t>
  </si>
  <si>
    <t>75398436800039</t>
  </si>
  <si>
    <t>677188</t>
  </si>
  <si>
    <t>66B Vieille Route de Rosporden</t>
  </si>
  <si>
    <t>CLOTEAUX NICOLAS</t>
  </si>
  <si>
    <t>53290977829</t>
  </si>
  <si>
    <t>83126250600023</t>
  </si>
  <si>
    <t>523112</t>
  </si>
  <si>
    <t>06 47 09 49 93</t>
  </si>
  <si>
    <t>19 Place TURGOT</t>
  </si>
  <si>
    <t>CLOISEAU JEAN-CHRISTOPHE</t>
  </si>
  <si>
    <t>CLOISEAU JEAN-CHRISTOPHE JC FORMATION SECURIT</t>
  </si>
  <si>
    <t>83630456963</t>
  </si>
  <si>
    <t>80003899400011</t>
  </si>
  <si>
    <t>517458</t>
  </si>
  <si>
    <t>01 47 00 10 97</t>
  </si>
  <si>
    <t>40 ter Rue OLIVIER METRA</t>
  </si>
  <si>
    <t>CLIP CBC</t>
  </si>
  <si>
    <t>11755000875</t>
  </si>
  <si>
    <t>79140139100028</t>
  </si>
  <si>
    <t>521474</t>
  </si>
  <si>
    <t>+32 2 764 11 11</t>
  </si>
  <si>
    <t>10 Avenue HIPPOCRATE</t>
  </si>
  <si>
    <t>CLINIQUES UNIVERSITAIRES SAINT-LUC</t>
  </si>
  <si>
    <t>571076</t>
  </si>
  <si>
    <t>32 2 764 11 11</t>
  </si>
  <si>
    <t>10 Avenue Hippocrate</t>
  </si>
  <si>
    <t>CLINIQUES UNIVERSITAIRES SAINT LUC UCL</t>
  </si>
  <si>
    <t>CLINIQUES UNIVERSITAIRES SAINT LUC - UCL</t>
  </si>
  <si>
    <t>582645</t>
  </si>
  <si>
    <t>32 42248111</t>
  </si>
  <si>
    <t>75 Rue de Hesbaye</t>
  </si>
  <si>
    <t>CLINIQUE SAINT-JOSEPH LIEGE</t>
  </si>
  <si>
    <t>CLINIQUE SAINT-JOSEPH - CHC</t>
  </si>
  <si>
    <t>550000</t>
  </si>
  <si>
    <t>41 276033030</t>
  </si>
  <si>
    <t>Case postale 352</t>
  </si>
  <si>
    <t>90 Avenue Grand-Champsec</t>
  </si>
  <si>
    <t>CLINIQUE ROMANDE DE READAPTATION</t>
  </si>
  <si>
    <t>560601</t>
  </si>
  <si>
    <t>32 4 3669296</t>
  </si>
  <si>
    <t>Bât. 33 - Sart Tilman, Quartier Agora</t>
  </si>
  <si>
    <t>1 Place des Orateurs</t>
  </si>
  <si>
    <t>27/03/2017</t>
  </si>
  <si>
    <t>CPLU</t>
  </si>
  <si>
    <t>CLINIQUE PSYCHOLOGIQUE ET LOGOPEDIQUE UNIVERSITAIRE</t>
  </si>
  <si>
    <t>45068</t>
  </si>
  <si>
    <t>03153</t>
  </si>
  <si>
    <t>05 62 21 31 31</t>
  </si>
  <si>
    <t>BP 27617</t>
  </si>
  <si>
    <t>45 Avenue DE LOMBEZ</t>
  </si>
  <si>
    <t>CLINIQUE PASTEUR TOULOUSE</t>
  </si>
  <si>
    <t>73310011331</t>
  </si>
  <si>
    <t>55080119500011</t>
  </si>
  <si>
    <t>469051</t>
  </si>
  <si>
    <t>GATINEAU</t>
  </si>
  <si>
    <t>18 Rue DE LA BAIE</t>
  </si>
  <si>
    <t>CLINIQUE MOTS ET GESTES QUEBEC</t>
  </si>
  <si>
    <t>584022</t>
  </si>
  <si>
    <t>1 514 890 8242</t>
  </si>
  <si>
    <t>CHUM - PAVILLON C - 11ème ETAGE NORD</t>
  </si>
  <si>
    <t>1051 Rue SANGUINET</t>
  </si>
  <si>
    <t>29/05/2018</t>
  </si>
  <si>
    <t>CLINIQUE JAP</t>
  </si>
  <si>
    <t>492115</t>
  </si>
  <si>
    <t>41 22 305 01 11</t>
  </si>
  <si>
    <t>SUISSE - CHENE-BOUGERIES</t>
  </si>
  <si>
    <t>7 Chemin des Grangettes</t>
  </si>
  <si>
    <t>03/06/2014</t>
  </si>
  <si>
    <t>CLINIQUE DES GRANGETTES</t>
  </si>
  <si>
    <t>472177</t>
  </si>
  <si>
    <t>77610 NEUFMOUTIERS EN BRIE</t>
  </si>
  <si>
    <t>19 Rue Du Dr Lardanchet</t>
  </si>
  <si>
    <t>CLINIQUE DE FSEF NEUFMOUTIERS EN BRIE</t>
  </si>
  <si>
    <t>CLINIQUE DE LA FONDATION SANTE DES ETUDIANTS DE FRANCE</t>
  </si>
  <si>
    <t>77568300600081</t>
  </si>
  <si>
    <t>510233</t>
  </si>
  <si>
    <t>+14188160701</t>
  </si>
  <si>
    <t>SUITE 107 QUEBEC</t>
  </si>
  <si>
    <t>291 Rue St-Vallier Est</t>
  </si>
  <si>
    <t>CLINIQUE CONCEPT CONSULTED</t>
  </si>
  <si>
    <t>549332</t>
  </si>
  <si>
    <t>06764</t>
  </si>
  <si>
    <t>05 36 28 64 00</t>
  </si>
  <si>
    <t>CS179</t>
  </si>
  <si>
    <t>21 Rue DE L ESTAGNAS</t>
  </si>
  <si>
    <t>CLINIQUE CAPIO AGUILERA</t>
  </si>
  <si>
    <t>75640400964</t>
  </si>
  <si>
    <t>78227189400019</t>
  </si>
  <si>
    <t>585415</t>
  </si>
  <si>
    <t>41 22 735 78 11</t>
  </si>
  <si>
    <t>26 Route de Chêne</t>
  </si>
  <si>
    <t>CLINIQUE BELMONT</t>
  </si>
  <si>
    <t>346913</t>
  </si>
  <si>
    <t>06206</t>
  </si>
  <si>
    <t>02 99 55 17 33</t>
  </si>
  <si>
    <t>19A Rue De La Foret</t>
  </si>
  <si>
    <t>CLINIQUE &amp; CREATIVITE</t>
  </si>
  <si>
    <t>53350808035</t>
  </si>
  <si>
    <t>47997850400021</t>
  </si>
  <si>
    <t>682792</t>
  </si>
  <si>
    <t>34 93 203 28 12</t>
  </si>
  <si>
    <t>16 C/Pere II de Montcada</t>
  </si>
  <si>
    <t>CLINICA PLANAS SL</t>
  </si>
  <si>
    <t>531157</t>
  </si>
  <si>
    <t>04 26 18 61 43</t>
  </si>
  <si>
    <t>CITE INTERNATIONALE</t>
  </si>
  <si>
    <t>84 Quai CHARLES DE GAULLE</t>
  </si>
  <si>
    <t>CLINIC ALL</t>
  </si>
  <si>
    <t>82691048669</t>
  </si>
  <si>
    <t>50760652300029</t>
  </si>
  <si>
    <t>671071</t>
  </si>
  <si>
    <t>04 90 34 59 02</t>
  </si>
  <si>
    <t>205 Avenue du 8 Mai 1945</t>
  </si>
  <si>
    <t>CLIMLAB</t>
  </si>
  <si>
    <t>CLIMLAB SAS</t>
  </si>
  <si>
    <t>93840432084</t>
  </si>
  <si>
    <t>88827220000013</t>
  </si>
  <si>
    <t>494033</t>
  </si>
  <si>
    <t>0686380086</t>
  </si>
  <si>
    <t>1 Square Eric Tabarly</t>
  </si>
  <si>
    <t>CLIENCE</t>
  </si>
  <si>
    <t>53350795335</t>
  </si>
  <si>
    <t>47984146200019</t>
  </si>
  <si>
    <t>503551</t>
  </si>
  <si>
    <t>03 20 34 91 82</t>
  </si>
  <si>
    <t>7 DE LA MARNE</t>
  </si>
  <si>
    <t>CLIEMA</t>
  </si>
  <si>
    <t>31590850259</t>
  </si>
  <si>
    <t>53068029700021</t>
  </si>
  <si>
    <t>599141</t>
  </si>
  <si>
    <t>06 12 53 78 45</t>
  </si>
  <si>
    <t>5 Rue Du Golf</t>
  </si>
  <si>
    <t>CLIC ET BAT</t>
  </si>
  <si>
    <t>CLIC &amp; BAT</t>
  </si>
  <si>
    <t>72330920133</t>
  </si>
  <si>
    <t>79469140200042</t>
  </si>
  <si>
    <t>643208</t>
  </si>
  <si>
    <t>37190 SACHE</t>
  </si>
  <si>
    <t>14 B Chemin DE GUE-DROIT</t>
  </si>
  <si>
    <t>CLF - CENTRE DE LANGUE FRANCAISE - MME CECCOTTO CHRISTEL</t>
  </si>
  <si>
    <t>24370350837</t>
  </si>
  <si>
    <t>48762568300023</t>
  </si>
  <si>
    <t>628281</t>
  </si>
  <si>
    <t>66150 CORSAVY</t>
  </si>
  <si>
    <t>BARRI D'AVALL</t>
  </si>
  <si>
    <t>CLEYMANS THIERRY</t>
  </si>
  <si>
    <t>CLEYMANS THIERRY - CONDOR DRONES</t>
  </si>
  <si>
    <t>76660198266</t>
  </si>
  <si>
    <t>38145839700043</t>
  </si>
  <si>
    <t>634281</t>
  </si>
  <si>
    <t>06 36 10 95 63</t>
  </si>
  <si>
    <t>48 Rue GILLES BOUVIER</t>
  </si>
  <si>
    <t>CLEVERS SOPHIE</t>
  </si>
  <si>
    <t>CLEVERS SOPHIE - AZUR ERGO</t>
  </si>
  <si>
    <t>28760610976</t>
  </si>
  <si>
    <t>88021981100010</t>
  </si>
  <si>
    <t>667869</t>
  </si>
  <si>
    <t>3 Rue ALBERT CAMUS</t>
  </si>
  <si>
    <t>CLEVER SEARCH FOR TRANSFORMATION EMPOWERMENT AND PROGRESS</t>
  </si>
  <si>
    <t>76310902331</t>
  </si>
  <si>
    <t>82807697600012</t>
  </si>
  <si>
    <t>475555</t>
  </si>
  <si>
    <t>9500 Avenue Euclid</t>
  </si>
  <si>
    <t>CLEVELAND CLINIC</t>
  </si>
  <si>
    <t>648693</t>
  </si>
  <si>
    <t>06 99 22 14 35</t>
  </si>
  <si>
    <t>30 Rue de Rabanesse</t>
  </si>
  <si>
    <t>CLERMONT CAROLINA ENGLISH</t>
  </si>
  <si>
    <t>CLERMONT CAROLINA ENGLISH - LES PETITS BILINGUES</t>
  </si>
  <si>
    <t>84630525863</t>
  </si>
  <si>
    <t>88415016000015</t>
  </si>
  <si>
    <t>427950</t>
  </si>
  <si>
    <t>06 83 03 24 86</t>
  </si>
  <si>
    <t>ESPACE SANTE PLURIEL</t>
  </si>
  <si>
    <t>58 Rue 58 RUE DE SERCQ ZA DU CROISSANT</t>
  </si>
  <si>
    <t>CLEREMBAUX AURELIE</t>
  </si>
  <si>
    <t>CLEREMBAUX AURELIE - SANTE FORMATION</t>
  </si>
  <si>
    <t>25500101850</t>
  </si>
  <si>
    <t>51324867400048</t>
  </si>
  <si>
    <t>683061</t>
  </si>
  <si>
    <t>06 61 31 25 28</t>
  </si>
  <si>
    <t>14 Rue de Malmy</t>
  </si>
  <si>
    <t>CLEM'S PROJECT</t>
  </si>
  <si>
    <t>52441072844</t>
  </si>
  <si>
    <t>85053095700024</t>
  </si>
  <si>
    <t>456664</t>
  </si>
  <si>
    <t>06475</t>
  </si>
  <si>
    <t>09 82 21 24 62</t>
  </si>
  <si>
    <t>1 Avenue DU 8 MAI 1945</t>
  </si>
  <si>
    <t>CLEMENT ANTOINE</t>
  </si>
  <si>
    <t>CLEMENT ANTOINE - ROSEAU FORMATION</t>
  </si>
  <si>
    <t>93040073204</t>
  </si>
  <si>
    <t>44995157300020</t>
  </si>
  <si>
    <t>541205</t>
  </si>
  <si>
    <t>0623086024</t>
  </si>
  <si>
    <t>117 Rue Cardinet</t>
  </si>
  <si>
    <t>CLEMATIS</t>
  </si>
  <si>
    <t>11755382775</t>
  </si>
  <si>
    <t>80156624100015</t>
  </si>
  <si>
    <t>637269</t>
  </si>
  <si>
    <t>57530 ARS LAQUENEXY</t>
  </si>
  <si>
    <t>2A Rue du jardin d'Ecosse</t>
  </si>
  <si>
    <t>CLEF</t>
  </si>
  <si>
    <t>CLEF - CP FORMATION</t>
  </si>
  <si>
    <t>41540334254</t>
  </si>
  <si>
    <t>80917895700035</t>
  </si>
  <si>
    <t>556282</t>
  </si>
  <si>
    <t>53240 ST JEAN SUR MAYENNE</t>
  </si>
  <si>
    <t>2 Rue SAINTE TRECHE</t>
  </si>
  <si>
    <t>52530085653</t>
  </si>
  <si>
    <t>81940411200024</t>
  </si>
  <si>
    <t>508329</t>
  </si>
  <si>
    <t>01447</t>
  </si>
  <si>
    <t>04 67 58 84 22</t>
  </si>
  <si>
    <t>515 Rue DE L INDUSTRIE</t>
  </si>
  <si>
    <t>CLAVIS</t>
  </si>
  <si>
    <t>91340396634</t>
  </si>
  <si>
    <t>42038451300024</t>
  </si>
  <si>
    <t>608828</t>
  </si>
  <si>
    <t>06 68 08 95 52</t>
  </si>
  <si>
    <t>47B Avenue Général de Gaulle</t>
  </si>
  <si>
    <t>CLAVEL BERNADETTE</t>
  </si>
  <si>
    <t>82691349769</t>
  </si>
  <si>
    <t>51050465700030</t>
  </si>
  <si>
    <t>658960</t>
  </si>
  <si>
    <t>04 72 31 52 00</t>
  </si>
  <si>
    <t>7 Rue de l'Industrie Parc d'Activité les Vallières</t>
  </si>
  <si>
    <t>CLAUGER BRIGNAIS</t>
  </si>
  <si>
    <t>CLAUGER</t>
  </si>
  <si>
    <t>82690397569</t>
  </si>
  <si>
    <t>97150619100024</t>
  </si>
  <si>
    <t>549022</t>
  </si>
  <si>
    <t>022 321 84 50</t>
  </si>
  <si>
    <t>3 Rue BLANCHE</t>
  </si>
  <si>
    <t>CLAUDIA RODRIGUEZ URIO</t>
  </si>
  <si>
    <t>635005</t>
  </si>
  <si>
    <t>06 12 36 24 36</t>
  </si>
  <si>
    <t>11 Rue DU VIVARAIS</t>
  </si>
  <si>
    <t>CLAUDEL ANNE</t>
  </si>
  <si>
    <t>44670627267</t>
  </si>
  <si>
    <t>42282884800040</t>
  </si>
  <si>
    <t>436458</t>
  </si>
  <si>
    <t>05 61 52 19 86</t>
  </si>
  <si>
    <t>CPES EFORIA</t>
  </si>
  <si>
    <t>CLASSES PREPARATOIRES AUX ETUDES DE SANTE</t>
  </si>
  <si>
    <t>73310617331</t>
  </si>
  <si>
    <t>42138589900024</t>
  </si>
  <si>
    <t>657773</t>
  </si>
  <si>
    <t>9 Rue CHARLES GREGOIRE</t>
  </si>
  <si>
    <t>CLASSE LIB</t>
  </si>
  <si>
    <t>11756356375</t>
  </si>
  <si>
    <t>90301321700026</t>
  </si>
  <si>
    <t>670509</t>
  </si>
  <si>
    <t>06 40 75 30 30</t>
  </si>
  <si>
    <t>744 Route DES BOUTETS</t>
  </si>
  <si>
    <t>CLARO CONSEIL VIRAZEIL</t>
  </si>
  <si>
    <t>CLARO CONSEIL</t>
  </si>
  <si>
    <t>72470124147</t>
  </si>
  <si>
    <t>81214134900017</t>
  </si>
  <si>
    <t>580351</t>
  </si>
  <si>
    <t>0616993065</t>
  </si>
  <si>
    <t>62 Rue FERDINAN BUISSON</t>
  </si>
  <si>
    <t>CLARMAX MEDICAL</t>
  </si>
  <si>
    <t>82691420969</t>
  </si>
  <si>
    <t>54008442300024</t>
  </si>
  <si>
    <t>603077</t>
  </si>
  <si>
    <t>09 72 11 43 60</t>
  </si>
  <si>
    <t>6 Impasse LEONCE COUTURE</t>
  </si>
  <si>
    <t>CLARISYS</t>
  </si>
  <si>
    <t>CLARISYS INFORMATIQUE</t>
  </si>
  <si>
    <t>73310546031</t>
  </si>
  <si>
    <t>44203235500053</t>
  </si>
  <si>
    <t>543860</t>
  </si>
  <si>
    <t>09 84 07 55 26</t>
  </si>
  <si>
    <t>Parc scientifique de la Haute Borne-Park Plaza II  HuB Innovation</t>
  </si>
  <si>
    <t>11A Avenue DE L'HARMONIE</t>
  </si>
  <si>
    <t>CLARAMEDIA</t>
  </si>
  <si>
    <t>31590854959</t>
  </si>
  <si>
    <t>79934750500015</t>
  </si>
  <si>
    <t>686967</t>
  </si>
  <si>
    <t>01 84 80 32 73</t>
  </si>
  <si>
    <t>CLAPORA</t>
  </si>
  <si>
    <t>11756721475</t>
  </si>
  <si>
    <t>95183680800018</t>
  </si>
  <si>
    <t>656823</t>
  </si>
  <si>
    <t>06 96 81 96 12</t>
  </si>
  <si>
    <t>51 Impasse casse chemin ceylan</t>
  </si>
  <si>
    <t>C'LANCER</t>
  </si>
  <si>
    <t>02973122897</t>
  </si>
  <si>
    <t>82990191700015</t>
  </si>
  <si>
    <t>438042</t>
  </si>
  <si>
    <t>03 22 95 76 83</t>
  </si>
  <si>
    <t>27-29 Rue DU PINCEAU</t>
  </si>
  <si>
    <t>CLAIRET ARNAUD</t>
  </si>
  <si>
    <t>22800099180</t>
  </si>
  <si>
    <t>42258914300029</t>
  </si>
  <si>
    <t>602280</t>
  </si>
  <si>
    <t>06 85 37 62 17</t>
  </si>
  <si>
    <t>8 Allée PROSPER MERIMEE</t>
  </si>
  <si>
    <t>CLAIRE MARIE ALLARD CONSULTING - KAIZANCE</t>
  </si>
  <si>
    <t>52440820344</t>
  </si>
  <si>
    <t>83441296700012</t>
  </si>
  <si>
    <t>643440</t>
  </si>
  <si>
    <t>06 27 89 04 59</t>
  </si>
  <si>
    <t>78790 SEPTEUIL</t>
  </si>
  <si>
    <t>6 ANCIEN CHEMIN DE PARIS</t>
  </si>
  <si>
    <t>CLADE CONSULTING</t>
  </si>
  <si>
    <t>11788414778</t>
  </si>
  <si>
    <t>83260321100018</t>
  </si>
  <si>
    <t>643075</t>
  </si>
  <si>
    <t>0693306918</t>
  </si>
  <si>
    <t>41 bis ISSOP RAVATE</t>
  </si>
  <si>
    <t>CL TRAINING FORMATION CONSEIL</t>
  </si>
  <si>
    <t>98970442897</t>
  </si>
  <si>
    <t>49115994300043</t>
  </si>
  <si>
    <t>477916</t>
  </si>
  <si>
    <t>01 70 61 80 80</t>
  </si>
  <si>
    <t>SERVICE ADMINISTRATIF ET FINANCIER</t>
  </si>
  <si>
    <t>34 Rue DE CLERY</t>
  </si>
  <si>
    <t>CKS PUBLIC</t>
  </si>
  <si>
    <t>11755016275</t>
  </si>
  <si>
    <t>79098791100027</t>
  </si>
  <si>
    <t>573188</t>
  </si>
  <si>
    <t>06 09 08 02 20</t>
  </si>
  <si>
    <t>30290 ST VICTOR LA COSTE</t>
  </si>
  <si>
    <t>13bis Rue de baracca</t>
  </si>
  <si>
    <t>CJFORMATION ST VICTOR LA COSTE</t>
  </si>
  <si>
    <t>CJFORMATION - CJF</t>
  </si>
  <si>
    <t>76300396830</t>
  </si>
  <si>
    <t>82187705700033</t>
  </si>
  <si>
    <t>632405</t>
  </si>
  <si>
    <t>0243539393</t>
  </si>
  <si>
    <t>ZA DE LA FONTERIE</t>
  </si>
  <si>
    <t>Impasse DE LA TAILLEURS</t>
  </si>
  <si>
    <t>CIVAM BIO MAYENNE</t>
  </si>
  <si>
    <t>CIVAM AGROBIOLOGIE MAYENNE</t>
  </si>
  <si>
    <t>52530022653</t>
  </si>
  <si>
    <t>38460031800057</t>
  </si>
  <si>
    <t>349288</t>
  </si>
  <si>
    <t>0556992924</t>
  </si>
  <si>
    <t>351 Boulevard DU PRESIDENT WILSON</t>
  </si>
  <si>
    <t>CITOYENS ET JUSTICE</t>
  </si>
  <si>
    <t>72330904633</t>
  </si>
  <si>
    <t>33194248200042</t>
  </si>
  <si>
    <t>645850</t>
  </si>
  <si>
    <t>06 51 01 28 03</t>
  </si>
  <si>
    <t>CITIZEN COACH</t>
  </si>
  <si>
    <t>24370420837</t>
  </si>
  <si>
    <t>89528183000011</t>
  </si>
  <si>
    <t>678405</t>
  </si>
  <si>
    <t>01 44 93 44 93</t>
  </si>
  <si>
    <t>43 Rue De Charenton</t>
  </si>
  <si>
    <t>CITHEA FORMATION</t>
  </si>
  <si>
    <t>11756393575</t>
  </si>
  <si>
    <t>90004556800012</t>
  </si>
  <si>
    <t>668667</t>
  </si>
  <si>
    <t>02 41 63 10 31</t>
  </si>
  <si>
    <t>601 Lieu-dit Le château de la Gautrêche</t>
  </si>
  <si>
    <t>CCF</t>
  </si>
  <si>
    <t>CITES CARITAS FORMATION</t>
  </si>
  <si>
    <t>52490379849</t>
  </si>
  <si>
    <t>89487735600010</t>
  </si>
  <si>
    <t>12117</t>
  </si>
  <si>
    <t>0545901313</t>
  </si>
  <si>
    <t>ZONE INDUSTRIELLE N 3</t>
  </si>
  <si>
    <t>CIFOP CAMPUS DU CCIT L ISLE D ESPAGNAC</t>
  </si>
  <si>
    <t>CITE FORMATIONS PROFESSIONNELLES CAMPUS - CHAMBRE COMMERCE ET INDUSTRIE CHARTENTES</t>
  </si>
  <si>
    <t>75160091116</t>
  </si>
  <si>
    <t>13002245200036</t>
  </si>
  <si>
    <t>523951</t>
  </si>
  <si>
    <t>Foyer de l'ASE</t>
  </si>
  <si>
    <t>19 Avenue DU GENERAL LECLERC</t>
  </si>
  <si>
    <t>07/07/2015</t>
  </si>
  <si>
    <t>CITE DEPARTEMENTALE DE L'ENFANCE ET ADOLESCENCE</t>
  </si>
  <si>
    <t>CITE DEPARTEMENTALE DE L'ENFANCE ET ADOLESCENCE - DEPARTEMENT DES HAUTS DE SEINE</t>
  </si>
  <si>
    <t>22920050600132</t>
  </si>
  <si>
    <t>633940</t>
  </si>
  <si>
    <t>01 44 84 44 84</t>
  </si>
  <si>
    <t>221 Avenue Jean Jaures</t>
  </si>
  <si>
    <t>CITE DE LA MUSIQUE - PHILHARMONIE DE PARIS</t>
  </si>
  <si>
    <t>11753382475</t>
  </si>
  <si>
    <t>39171897000026</t>
  </si>
  <si>
    <t>477692</t>
  </si>
  <si>
    <t>0553760400</t>
  </si>
  <si>
    <t>11-15 Rue ALBERT CAMUS</t>
  </si>
  <si>
    <t>CFP MARMANDE</t>
  </si>
  <si>
    <t>CITE DE LA FORMATION PROFESSIONNELLE MARMANDE</t>
  </si>
  <si>
    <t>516030</t>
  </si>
  <si>
    <t>01 58 51 52 06</t>
  </si>
  <si>
    <t>1 Place du Trocadéro et du 11 novembre</t>
  </si>
  <si>
    <t>CITE ARCHITECTURE ET PATRIMOINE ECOLE DE CHAILLOT</t>
  </si>
  <si>
    <t>11754095375</t>
  </si>
  <si>
    <t>47818490600012</t>
  </si>
  <si>
    <t>188244</t>
  </si>
  <si>
    <t>04 90 85 98 12</t>
  </si>
  <si>
    <t>JARDIN AVENIO - ZI AGROPARC</t>
  </si>
  <si>
    <t>775 Route DE L'AERODROME</t>
  </si>
  <si>
    <t>CIT FORMATION INFORMATIQUE</t>
  </si>
  <si>
    <t>93840170184</t>
  </si>
  <si>
    <t>41104042100025</t>
  </si>
  <si>
    <t>462962</t>
  </si>
  <si>
    <t>02 47 46 01 22</t>
  </si>
  <si>
    <t>5 Avenue Lenine</t>
  </si>
  <si>
    <t>CISPEO</t>
  </si>
  <si>
    <t>CISPEO ASSOCIATION CENTRE DE FORMATION DE TOURAINE</t>
  </si>
  <si>
    <t>24370027337</t>
  </si>
  <si>
    <t>30041260800022</t>
  </si>
  <si>
    <t>594362</t>
  </si>
  <si>
    <t>44 207 4963700</t>
  </si>
  <si>
    <t>7th Floor - Park house</t>
  </si>
  <si>
    <t>16-18 Finsbury Circus</t>
  </si>
  <si>
    <t>CISCO INTERNATIONAL LTD</t>
  </si>
  <si>
    <t>560479</t>
  </si>
  <si>
    <t>01 47 44 01 84</t>
  </si>
  <si>
    <t>TOUR INITIALE - TSA 41000</t>
  </si>
  <si>
    <t>1 TERRASSE BELLINI</t>
  </si>
  <si>
    <t>CIRTEUS</t>
  </si>
  <si>
    <t>11922127492</t>
  </si>
  <si>
    <t>80395427000010</t>
  </si>
  <si>
    <t>423506</t>
  </si>
  <si>
    <t>04 38 02 07 12</t>
  </si>
  <si>
    <t>38120 FONTANIL CORNILLON</t>
  </si>
  <si>
    <t>5 Rue DE LA VERRERIE</t>
  </si>
  <si>
    <t>CIRRA PLUS</t>
  </si>
  <si>
    <t>82380332038</t>
  </si>
  <si>
    <t>42274713900026</t>
  </si>
  <si>
    <t>548418</t>
  </si>
  <si>
    <t>05 61 43 52 52</t>
  </si>
  <si>
    <t>BP 54769</t>
  </si>
  <si>
    <t>80 Rue JACQUES BABINET</t>
  </si>
  <si>
    <t>CIR PARTICIPATION &amp; SERVICE</t>
  </si>
  <si>
    <t>73310496231</t>
  </si>
  <si>
    <t>42315067100018</t>
  </si>
  <si>
    <t>546630</t>
  </si>
  <si>
    <t>09 80 96 04 62</t>
  </si>
  <si>
    <t>21 Rue BREZIN</t>
  </si>
  <si>
    <t>CIPSY - CABINET DE PSYCHOLOGIE SAINT-JACQUES</t>
  </si>
  <si>
    <t>11755449775</t>
  </si>
  <si>
    <t>81802410100029</t>
  </si>
  <si>
    <t>12660</t>
  </si>
  <si>
    <t>05 46 56 23 11</t>
  </si>
  <si>
    <t>17 Avenue du Général de Gaulle</t>
  </si>
  <si>
    <t>CIPECMA</t>
  </si>
  <si>
    <t>CIPECMA FORMATION COLLECTIVITES</t>
  </si>
  <si>
    <t>54170132917</t>
  </si>
  <si>
    <t>51176260100017</t>
  </si>
  <si>
    <t>672920</t>
  </si>
  <si>
    <t>Maison De La Formation</t>
  </si>
  <si>
    <t>17 Avenue DU GENERAL DE GAULLE</t>
  </si>
  <si>
    <t>54170000117</t>
  </si>
  <si>
    <t>78128367600018</t>
  </si>
  <si>
    <t>532575</t>
  </si>
  <si>
    <t>01 44 79 10 85</t>
  </si>
  <si>
    <t>32 YVES TOUDIC</t>
  </si>
  <si>
    <t>CIPAC</t>
  </si>
  <si>
    <t>CIPAC FEDERATION DES PROFESSIONNELS DE L'ART CONTEMPORAIN</t>
  </si>
  <si>
    <t>11753973475</t>
  </si>
  <si>
    <t>41529320800054</t>
  </si>
  <si>
    <t>367990</t>
  </si>
  <si>
    <t>01369</t>
  </si>
  <si>
    <t>01 47 02 51 30</t>
  </si>
  <si>
    <t>39 bis Rue LEON MARTINE</t>
  </si>
  <si>
    <t>CINETIC SANTE</t>
  </si>
  <si>
    <t>11921391092</t>
  </si>
  <si>
    <t>44111150700014</t>
  </si>
  <si>
    <t>544498</t>
  </si>
  <si>
    <t>+31 344 650 430</t>
  </si>
  <si>
    <t>PAYS-BAS - OPHEMERT</t>
  </si>
  <si>
    <t>P.O Box 10</t>
  </si>
  <si>
    <t>CINET TEXTILE CARE</t>
  </si>
  <si>
    <t>562385</t>
  </si>
  <si>
    <t>05 33 05 86 83</t>
  </si>
  <si>
    <t>43 Rue PIERRE BAOUR</t>
  </si>
  <si>
    <t>CINEMAGIS BORDEAUX</t>
  </si>
  <si>
    <t>CINEMAGIS</t>
  </si>
  <si>
    <t>72400107340</t>
  </si>
  <si>
    <t>52128518900036</t>
  </si>
  <si>
    <t>677012</t>
  </si>
  <si>
    <t>06 92 04 25 25</t>
  </si>
  <si>
    <t>COURS DE L'USINE  - LA MARE</t>
  </si>
  <si>
    <t>30 Rue ANDRE LARDY</t>
  </si>
  <si>
    <t>CINDY COULIN</t>
  </si>
  <si>
    <t>04973248597</t>
  </si>
  <si>
    <t>87867925700013</t>
  </si>
  <si>
    <t>634049</t>
  </si>
  <si>
    <t>04 20 10 25 82</t>
  </si>
  <si>
    <t>93 Rue DE LA VILLETTE</t>
  </si>
  <si>
    <t>CIME COMPETENCE</t>
  </si>
  <si>
    <t>84691488769</t>
  </si>
  <si>
    <t>82523845400029</t>
  </si>
  <si>
    <t>687029</t>
  </si>
  <si>
    <t>06 30 35 56 53</t>
  </si>
  <si>
    <t>86 Rue DES VIGNES</t>
  </si>
  <si>
    <t>CIME ACTION GENILAC</t>
  </si>
  <si>
    <t>CIME ACTION</t>
  </si>
  <si>
    <t>84420362042</t>
  </si>
  <si>
    <t>90193485100014</t>
  </si>
  <si>
    <t>575290</t>
  </si>
  <si>
    <t>04 50 09 15 44</t>
  </si>
  <si>
    <t>3 Rue MARTYRS DEPORTATION</t>
  </si>
  <si>
    <t>CILFA</t>
  </si>
  <si>
    <t>82740135174</t>
  </si>
  <si>
    <t>42395939400010</t>
  </si>
  <si>
    <t>590137</t>
  </si>
  <si>
    <t>0320009635</t>
  </si>
  <si>
    <t>BP 60078</t>
  </si>
  <si>
    <t>52 Rue d'Erquinghem</t>
  </si>
  <si>
    <t>CIL - ACCES METIERS</t>
  </si>
  <si>
    <t>32590906559</t>
  </si>
  <si>
    <t>50280919700028</t>
  </si>
  <si>
    <t>109204</t>
  </si>
  <si>
    <t>04 77 44 54 31</t>
  </si>
  <si>
    <t>7 Place DES MINIMES</t>
  </si>
  <si>
    <t>CIFOR ROANNE</t>
  </si>
  <si>
    <t>82420002042</t>
  </si>
  <si>
    <t>35182622700024</t>
  </si>
  <si>
    <t>621651</t>
  </si>
  <si>
    <t>05 61 00 21 23</t>
  </si>
  <si>
    <t>14 Rue DES FILLETTES</t>
  </si>
  <si>
    <t>CIFCA PARIS</t>
  </si>
  <si>
    <t>CIFCA</t>
  </si>
  <si>
    <t>11750823475</t>
  </si>
  <si>
    <t>30298114700044</t>
  </si>
  <si>
    <t>597417</t>
  </si>
  <si>
    <t>02 96 85 82 33</t>
  </si>
  <si>
    <t>ZAC les landes fleuries</t>
  </si>
  <si>
    <t>Rue du cabaret des oiseaux</t>
  </si>
  <si>
    <t>CIF@C PRO</t>
  </si>
  <si>
    <t>53220846522</t>
  </si>
  <si>
    <t>75400264000011</t>
  </si>
  <si>
    <t>466578</t>
  </si>
  <si>
    <t>01 48 18 28 20</t>
  </si>
  <si>
    <t>27 bis Rue du Progrès</t>
  </si>
  <si>
    <t>CIFAP</t>
  </si>
  <si>
    <t>CIFAP CTRE INT FORMATION AUDIO ET PROD</t>
  </si>
  <si>
    <t>11930373193</t>
  </si>
  <si>
    <t>41317641300024</t>
  </si>
  <si>
    <t>342786</t>
  </si>
  <si>
    <t>0388323888</t>
  </si>
  <si>
    <t>8 Rue DU FOSSÉ DES TAILLEURS</t>
  </si>
  <si>
    <t>CIE EXPERT JUDICIAIRES</t>
  </si>
  <si>
    <t>CIE EXPERT JUDICIAIRES COUR D'APPEL COLMAR</t>
  </si>
  <si>
    <t>42670357767</t>
  </si>
  <si>
    <t>42089904900043</t>
  </si>
  <si>
    <t>609493</t>
  </si>
  <si>
    <t>04 75 60 13 13</t>
  </si>
  <si>
    <t>BP 15317</t>
  </si>
  <si>
    <t>5 Avenue DE LA GARE LE CRYSVAL</t>
  </si>
  <si>
    <t>CIDEES</t>
  </si>
  <si>
    <t>CIDEES CONSEIL &amp; FORMATION</t>
  </si>
  <si>
    <t>82260045126</t>
  </si>
  <si>
    <t>45170044700027</t>
  </si>
  <si>
    <t>391013</t>
  </si>
  <si>
    <t>04 72 98 03 03</t>
  </si>
  <si>
    <t>BP 1116</t>
  </si>
  <si>
    <t>9 Rue PUITS GAILLOT</t>
  </si>
  <si>
    <t>CIDECOS</t>
  </si>
  <si>
    <t>82690816569</t>
  </si>
  <si>
    <t>35004417800027</t>
  </si>
  <si>
    <t>561460</t>
  </si>
  <si>
    <t>142 Rue DU THEATRE</t>
  </si>
  <si>
    <t>CICLOP ASSOCIATION</t>
  </si>
  <si>
    <t>11754647275</t>
  </si>
  <si>
    <t>52532028900016</t>
  </si>
  <si>
    <t>471501</t>
  </si>
  <si>
    <t>05 62 05 26 40</t>
  </si>
  <si>
    <t>55 Rue DE LORRAINE</t>
  </si>
  <si>
    <t>CIBC OUEST OCCITANIE</t>
  </si>
  <si>
    <t>73320008132</t>
  </si>
  <si>
    <t>35379271600048</t>
  </si>
  <si>
    <t>470259</t>
  </si>
  <si>
    <t>05 62 51 94 67</t>
  </si>
  <si>
    <t>2 Boulevard du Maréchal Juin</t>
  </si>
  <si>
    <t>CIBC OP</t>
  </si>
  <si>
    <t>CIBC OCCITANIE PYRENEES</t>
  </si>
  <si>
    <t>73650009965</t>
  </si>
  <si>
    <t>37822756500033</t>
  </si>
  <si>
    <t>518190</t>
  </si>
  <si>
    <t>03 21 74 98 40</t>
  </si>
  <si>
    <t>91 ter Avenue JEAN JAURES</t>
  </si>
  <si>
    <t>CIBC NORD PAS DE CALAIS</t>
  </si>
  <si>
    <t>31590393259</t>
  </si>
  <si>
    <t>38024227100027</t>
  </si>
  <si>
    <t>480964</t>
  </si>
  <si>
    <t>05 45 25 73 00</t>
  </si>
  <si>
    <t>65 Impasse Joseph Niepce</t>
  </si>
  <si>
    <t>CIBC NORD NA</t>
  </si>
  <si>
    <t>CIBC NORD NOUVELLE AQUITAINE</t>
  </si>
  <si>
    <t>54160030616</t>
  </si>
  <si>
    <t>38282316900034</t>
  </si>
  <si>
    <t>492905</t>
  </si>
  <si>
    <t>0466863366</t>
  </si>
  <si>
    <t>45 Avenue DE LA VOIE DOMITIENNE</t>
  </si>
  <si>
    <t>CIBC GARD LOZERE HERAULT ALES</t>
  </si>
  <si>
    <t>CIBC GARD LOZERE HERAULT</t>
  </si>
  <si>
    <t>91300127030</t>
  </si>
  <si>
    <t>39991953900045</t>
  </si>
  <si>
    <t>184329</t>
  </si>
  <si>
    <t>03 81 41 80 00</t>
  </si>
  <si>
    <t>2 B Chemin DE PALENTE</t>
  </si>
  <si>
    <t>CIBC FORMATION CONSEIL</t>
  </si>
  <si>
    <t>43250187625</t>
  </si>
  <si>
    <t>38437024300055</t>
  </si>
  <si>
    <t>601767</t>
  </si>
  <si>
    <t>0327962828</t>
  </si>
  <si>
    <t>299 Rue Paul Thery</t>
  </si>
  <si>
    <t>CIBC DOUAISIS CAMBRESIS - CREFO DOUAI</t>
  </si>
  <si>
    <t>78371481900480</t>
  </si>
  <si>
    <t>633215</t>
  </si>
  <si>
    <t>05 63 51 63 40</t>
  </si>
  <si>
    <t>23 bis Rue DE MAILLOT</t>
  </si>
  <si>
    <t>CIBC CENTRE OCCITANIE  CASTRES</t>
  </si>
  <si>
    <t>CIBC CENTRE OCCITANIE SIEGE</t>
  </si>
  <si>
    <t>73810067181</t>
  </si>
  <si>
    <t>45073518800044</t>
  </si>
  <si>
    <t>319727</t>
  </si>
  <si>
    <t>7 Place PIERRE FABRE</t>
  </si>
  <si>
    <t>CIBC CENTRE OCCITANIE CASTRES</t>
  </si>
  <si>
    <t>CIBC CENTRE OCCITANIE</t>
  </si>
  <si>
    <t>45073518800010</t>
  </si>
  <si>
    <t>478702</t>
  </si>
  <si>
    <t>04 92 53 52 92</t>
  </si>
  <si>
    <t>4 Place DU REVELLY</t>
  </si>
  <si>
    <t>CIBC ALPES PROVENCE</t>
  </si>
  <si>
    <t>93050056405</t>
  </si>
  <si>
    <t>40169064900033</t>
  </si>
  <si>
    <t>649247</t>
  </si>
  <si>
    <t>06 66 98 32 75</t>
  </si>
  <si>
    <t>38 Rue SUZANNE LENGLEN</t>
  </si>
  <si>
    <t>CIACCIA LETITHIA</t>
  </si>
  <si>
    <t>22800178080</t>
  </si>
  <si>
    <t>51182163900040</t>
  </si>
  <si>
    <t>614932</t>
  </si>
  <si>
    <t>CHWATACZ SIEGEL MARJORIE BLUETTE</t>
  </si>
  <si>
    <t>26210316321</t>
  </si>
  <si>
    <t>50219587800033</t>
  </si>
  <si>
    <t>572639</t>
  </si>
  <si>
    <t>72380 JOUE L ABBE</t>
  </si>
  <si>
    <t>14 Le Clos des Genêts</t>
  </si>
  <si>
    <t>CHUITCHEU METIVIER LILY DIANE</t>
  </si>
  <si>
    <t>52720143972</t>
  </si>
  <si>
    <t>52146046900013</t>
  </si>
  <si>
    <t>430808</t>
  </si>
  <si>
    <t>01 30 17 37 37</t>
  </si>
  <si>
    <t>POLE MAGELLAN 1 PARC ST CHRISTOPHE</t>
  </si>
  <si>
    <t>10 Avenue DE L ENTREPRISE</t>
  </si>
  <si>
    <t>CHUBB FRANCE</t>
  </si>
  <si>
    <t>11950501495</t>
  </si>
  <si>
    <t>70200052201044</t>
  </si>
  <si>
    <t>7882</t>
  </si>
  <si>
    <t>01320</t>
  </si>
  <si>
    <t>04 66 68 68 68</t>
  </si>
  <si>
    <t>Place DU PROFESSEUR ROBERT DEBRE</t>
  </si>
  <si>
    <t>CHU NIMES</t>
  </si>
  <si>
    <t>CHU GPE HOSPITALIER UNIVERSITAIRE CAREMEAU</t>
  </si>
  <si>
    <t>26300003600032</t>
  </si>
  <si>
    <t>672180</t>
  </si>
  <si>
    <t>06 46 81 32 01</t>
  </si>
  <si>
    <t>45510 VIENNE EN VAL</t>
  </si>
  <si>
    <t>63 Route de tigny</t>
  </si>
  <si>
    <t>CHRYSTEL BAILLY RH</t>
  </si>
  <si>
    <t>24450387245</t>
  </si>
  <si>
    <t>89869289200018</t>
  </si>
  <si>
    <t>592717</t>
  </si>
  <si>
    <t>03 44 56 51 13</t>
  </si>
  <si>
    <t>6 Avenue du Maréchal Foch</t>
  </si>
  <si>
    <t>CHRYSALYS</t>
  </si>
  <si>
    <t>22600298960</t>
  </si>
  <si>
    <t>81226068500027</t>
  </si>
  <si>
    <t>472130</t>
  </si>
  <si>
    <t>05683</t>
  </si>
  <si>
    <t>0626253022</t>
  </si>
  <si>
    <t>58 Rue Raoul Briquet</t>
  </si>
  <si>
    <t>CHRYSALISE FORMATION</t>
  </si>
  <si>
    <t>31620255662</t>
  </si>
  <si>
    <t>79745923700013</t>
  </si>
  <si>
    <t>649892</t>
  </si>
  <si>
    <t>06 33 70 79 13</t>
  </si>
  <si>
    <t>9 Rue Claude Chappe</t>
  </si>
  <si>
    <t>CHRYSALIDE FORMATION CONSEIL</t>
  </si>
  <si>
    <t>44570409457</t>
  </si>
  <si>
    <t>88953550600014</t>
  </si>
  <si>
    <t>421273</t>
  </si>
  <si>
    <t>02 98 66 09 99</t>
  </si>
  <si>
    <t>1 1 Alez Ar Waremm</t>
  </si>
  <si>
    <t>CHRYSALIDE QUIMPER</t>
  </si>
  <si>
    <t>CHRYSALIDE</t>
  </si>
  <si>
    <t>53290812329</t>
  </si>
  <si>
    <t>44390356200066</t>
  </si>
  <si>
    <t>622795</t>
  </si>
  <si>
    <t>04 90 31 13 73</t>
  </si>
  <si>
    <t>6 Boulevard GUSTAVE GOUTAREL</t>
  </si>
  <si>
    <t>CHRONOS FORMATION</t>
  </si>
  <si>
    <t>CHRONOS FORMATION - AUTO-ECOLE JACKY</t>
  </si>
  <si>
    <t>93840406484</t>
  </si>
  <si>
    <t>84027781800018</t>
  </si>
  <si>
    <t>627793</t>
  </si>
  <si>
    <t>01 64 72 62 28</t>
  </si>
  <si>
    <t>20 Rue DES QUILLES</t>
  </si>
  <si>
    <t>CHRONODESK</t>
  </si>
  <si>
    <t>CHRONODESK - CHRONO ASSISTANTE</t>
  </si>
  <si>
    <t>11770698977</t>
  </si>
  <si>
    <t>78872097700024</t>
  </si>
  <si>
    <t>651620</t>
  </si>
  <si>
    <t>06 71 47 06 63</t>
  </si>
  <si>
    <t>CENTRE D'AFFAIRES LE TORO</t>
  </si>
  <si>
    <t>4 Rue DU MONT BLANC</t>
  </si>
  <si>
    <t>CHRISTOPHE VIRGINIE</t>
  </si>
  <si>
    <t>CHRISTOPHE VIRGINIE - CO &amp; GO</t>
  </si>
  <si>
    <t>84691773669</t>
  </si>
  <si>
    <t>84026453500039</t>
  </si>
  <si>
    <t>626739</t>
  </si>
  <si>
    <t>44 Rue PIERRE CURIE</t>
  </si>
  <si>
    <t>15/07/2021</t>
  </si>
  <si>
    <t>CHRISTOPHE MIEUSEMENT</t>
  </si>
  <si>
    <t>CHRISTOPHE MIEUSEMENT - FORMATION &amp; CONSEIL</t>
  </si>
  <si>
    <t>11941053694</t>
  </si>
  <si>
    <t>89320336400011</t>
  </si>
  <si>
    <t>422216</t>
  </si>
  <si>
    <t>02886</t>
  </si>
  <si>
    <t>06 89 0897 86</t>
  </si>
  <si>
    <t>15 bis Chemin JEAN MOYNAT</t>
  </si>
  <si>
    <t>CHRISTOPHE CHABIN - NONAKA CONSEIL</t>
  </si>
  <si>
    <t>84740356174</t>
  </si>
  <si>
    <t>52307398900031</t>
  </si>
  <si>
    <t>602309</t>
  </si>
  <si>
    <t>06 70 44 79 80</t>
  </si>
  <si>
    <t>9 Square LE PERRIER</t>
  </si>
  <si>
    <t>CHRISTINA REBUFFET BROADUS</t>
  </si>
  <si>
    <t>82380564438</t>
  </si>
  <si>
    <t>52290387100021</t>
  </si>
  <si>
    <t>NDA INEXISTANT SUR DIRECCTE</t>
  </si>
  <si>
    <t>435454</t>
  </si>
  <si>
    <t>06 03 10 20 03</t>
  </si>
  <si>
    <t>74440 MORILLON</t>
  </si>
  <si>
    <t>Le Verney D En Haut</t>
  </si>
  <si>
    <t>CHRISTIAN FEDOU</t>
  </si>
  <si>
    <t>CHRISTIAN FEDOU - PREVENTION SANTE CONSEIL</t>
  </si>
  <si>
    <t>82740291974</t>
  </si>
  <si>
    <t>41962680900042</t>
  </si>
  <si>
    <t>430948</t>
  </si>
  <si>
    <t>02892</t>
  </si>
  <si>
    <t>01 40 18 58 50</t>
  </si>
  <si>
    <t>7 ter Rue FRANCOIS PINTON</t>
  </si>
  <si>
    <t>CLAUSE CHRISTIAN</t>
  </si>
  <si>
    <t>CHRISTIAN CLAUSE</t>
  </si>
  <si>
    <t>11754708875</t>
  </si>
  <si>
    <t>40223282100049</t>
  </si>
  <si>
    <t>619930</t>
  </si>
  <si>
    <t>06 33 98 28 54</t>
  </si>
  <si>
    <t>81 Rue Michel Trocme</t>
  </si>
  <si>
    <t>CHRISTEN VIRGINIE</t>
  </si>
  <si>
    <t>CHRISTEN VIRGINIE - OPENS</t>
  </si>
  <si>
    <t>76341032434</t>
  </si>
  <si>
    <t>84389818000016</t>
  </si>
  <si>
    <t>681180</t>
  </si>
  <si>
    <t>07 66 83 32 97</t>
  </si>
  <si>
    <t>6 Rue De Belchamps</t>
  </si>
  <si>
    <t>CHRISTELLE ZIEBEL</t>
  </si>
  <si>
    <t>CHRISTELLE ZIEBEL - EFFICIENCE ACADEMIE</t>
  </si>
  <si>
    <t>44570447557</t>
  </si>
  <si>
    <t>87853167200011</t>
  </si>
  <si>
    <t>675672</t>
  </si>
  <si>
    <t>06 30 77 58 01</t>
  </si>
  <si>
    <t>9 Chemin DU MOULIN MARIENTHAL</t>
  </si>
  <si>
    <t>CHRISTELLE TRABAND</t>
  </si>
  <si>
    <t>44670682067</t>
  </si>
  <si>
    <t>87930746000011</t>
  </si>
  <si>
    <t>663773</t>
  </si>
  <si>
    <t>07 50 94 20 89</t>
  </si>
  <si>
    <t>62760 PAS EN ARTOIS</t>
  </si>
  <si>
    <t>24 Rue GAUDIEMPE</t>
  </si>
  <si>
    <t>M'AUTO SCHOOL PAS EN ARTOIS</t>
  </si>
  <si>
    <t>CHRIST 2 WALT AUTO ECOLE M'AUTO SCHOOL</t>
  </si>
  <si>
    <t>32620278762</t>
  </si>
  <si>
    <t>80007515200010</t>
  </si>
  <si>
    <t>489530</t>
  </si>
  <si>
    <t>04 75 56 68 26</t>
  </si>
  <si>
    <t>3 Rue DES REPENTIES</t>
  </si>
  <si>
    <t>CHRIS TAL FORMATION</t>
  </si>
  <si>
    <t>82260067726</t>
  </si>
  <si>
    <t>40171009000010</t>
  </si>
  <si>
    <t>319338</t>
  </si>
  <si>
    <t>02 47 30 44 34</t>
  </si>
  <si>
    <t>Bâtiment Rubixco</t>
  </si>
  <si>
    <t>1 Rue Bernard Maris</t>
  </si>
  <si>
    <t>CHRETIEN OLIVIER</t>
  </si>
  <si>
    <t>CHRETIEN OLIVIER - CFPET - CENTRE DE FORMATION ET DE PREPARATION A L'EXAMEN DE TAXI</t>
  </si>
  <si>
    <t>24370209937</t>
  </si>
  <si>
    <t>34157712000031</t>
  </si>
  <si>
    <t>437074</t>
  </si>
  <si>
    <t>06 76 37 62 63</t>
  </si>
  <si>
    <t>57420 SAILLY ACHATEL</t>
  </si>
  <si>
    <t>27 Rue DES DEUX VILLES</t>
  </si>
  <si>
    <t>CHRETIEN CHRISTIANE</t>
  </si>
  <si>
    <t>41570293057</t>
  </si>
  <si>
    <t>52442356300013</t>
  </si>
  <si>
    <t>640785</t>
  </si>
  <si>
    <t>03 87 76 40 44</t>
  </si>
  <si>
    <t>LYCEE ROBERT SCHUMANN</t>
  </si>
  <si>
    <t>20 Rue DE BELLETANCHE</t>
  </si>
  <si>
    <t>CHR METZ THIONVILLE- CFPPH</t>
  </si>
  <si>
    <t>CHR METZ THIONVILLE- CFA PREPARATION PHARMACIE HOSPITALIERE</t>
  </si>
  <si>
    <t>41570260157</t>
  </si>
  <si>
    <t>26570280300502</t>
  </si>
  <si>
    <t>615377</t>
  </si>
  <si>
    <t>09 81 33 41 04</t>
  </si>
  <si>
    <t>100 Place GAMBETTA</t>
  </si>
  <si>
    <t>CHP FORMATION</t>
  </si>
  <si>
    <t>CHP FORMATION - CULTIVEZ HUMAINEMENT VOTRE POTENTIEL</t>
  </si>
  <si>
    <t>93131481613</t>
  </si>
  <si>
    <t>79189863800022</t>
  </si>
  <si>
    <t>662010</t>
  </si>
  <si>
    <t>09 52 67 99 88</t>
  </si>
  <si>
    <t>RESIDENCE LA LEZZARDIERE</t>
  </si>
  <si>
    <t>6 Avenue WINSTON CHURCHILL</t>
  </si>
  <si>
    <t>CHOUKROUN DELPHINE</t>
  </si>
  <si>
    <t>CHOUKROUN DELPHINE - PERFORMANCE OUTSIDE THE BOX</t>
  </si>
  <si>
    <t>93060836506</t>
  </si>
  <si>
    <t>80378952800038</t>
  </si>
  <si>
    <t>673936</t>
  </si>
  <si>
    <t>01 55 28 84 00</t>
  </si>
  <si>
    <t>4 Rue Breguet</t>
  </si>
  <si>
    <t>CHOREIA ART STUDIO</t>
  </si>
  <si>
    <t>11756404475</t>
  </si>
  <si>
    <t>90009500100013</t>
  </si>
  <si>
    <t>672555</t>
  </si>
  <si>
    <t>06 62 10 25 87</t>
  </si>
  <si>
    <t>23 Rue Crépet</t>
  </si>
  <si>
    <t>CHORAFORMATION</t>
  </si>
  <si>
    <t>93131675913</t>
  </si>
  <si>
    <t>81896440500034</t>
  </si>
  <si>
    <t>632831</t>
  </si>
  <si>
    <t>49320 LES ALLEUDS</t>
  </si>
  <si>
    <t>7 Rue de l'Aubance</t>
  </si>
  <si>
    <t>CHOPINEAUX REMI</t>
  </si>
  <si>
    <t>52490367649</t>
  </si>
  <si>
    <t>88454061800011</t>
  </si>
  <si>
    <t>564941</t>
  </si>
  <si>
    <t>02 98 41 58 15</t>
  </si>
  <si>
    <t>21 Rue du 8 mai 1945</t>
  </si>
  <si>
    <t>CHLOROPHYLLE</t>
  </si>
  <si>
    <t>53290943229</t>
  </si>
  <si>
    <t>89194765700013</t>
  </si>
  <si>
    <t>663750</t>
  </si>
  <si>
    <t>07 81 13 61 58</t>
  </si>
  <si>
    <t>10 Allée des Champs Elysées</t>
  </si>
  <si>
    <t>CHLOE QUILLON</t>
  </si>
  <si>
    <t>CHLOE QUILLON - EDUSCOPIE</t>
  </si>
  <si>
    <t>11910873991</t>
  </si>
  <si>
    <t>82873545600034</t>
  </si>
  <si>
    <t>676299</t>
  </si>
  <si>
    <t>1 Rue D'islande</t>
  </si>
  <si>
    <t>CHIRON VILLEBON SUR YVETTE</t>
  </si>
  <si>
    <t>CHIRON</t>
  </si>
  <si>
    <t>11770697477</t>
  </si>
  <si>
    <t>85296449300039</t>
  </si>
  <si>
    <t>567590</t>
  </si>
  <si>
    <t>86 10 83221107</t>
  </si>
  <si>
    <t>Xinjiekou - Xicheng District</t>
  </si>
  <si>
    <t>17 Zhengjue Jiadao</t>
  </si>
  <si>
    <t>CMIA</t>
  </si>
  <si>
    <t>CHINA MEDICAL INFORMATICS ASSOCIATION</t>
  </si>
  <si>
    <t>519893</t>
  </si>
  <si>
    <t>19A Rue DES CARMES</t>
  </si>
  <si>
    <t>CHILE MARIMUTHU</t>
  </si>
  <si>
    <t>42670452367</t>
  </si>
  <si>
    <t>52915410600015</t>
  </si>
  <si>
    <t>668140</t>
  </si>
  <si>
    <t>3401 CIVIC CENTER BOULEVARD</t>
  </si>
  <si>
    <t>CHOP</t>
  </si>
  <si>
    <t>CHILDREN'S HOSPITAL OF PHILADELPHIA</t>
  </si>
  <si>
    <t>648565</t>
  </si>
  <si>
    <t>BELGIQUE - THUIN</t>
  </si>
  <si>
    <t>Boîte D</t>
  </si>
  <si>
    <t>Rue du Fosteau (THN) 37</t>
  </si>
  <si>
    <t>CPIM</t>
  </si>
  <si>
    <t>CHILD-PARENT INTERREGULATORY METHOD</t>
  </si>
  <si>
    <t>600829</t>
  </si>
  <si>
    <t>199 Rue HELENE BOUCHER</t>
  </si>
  <si>
    <t>CHIESA STEPHANIE</t>
  </si>
  <si>
    <t>76340988034</t>
  </si>
  <si>
    <t>51210015700035</t>
  </si>
  <si>
    <t>586584</t>
  </si>
  <si>
    <t>03 89 25 91 03</t>
  </si>
  <si>
    <t>68210 HECKEN</t>
  </si>
  <si>
    <t>6A Rue principale</t>
  </si>
  <si>
    <t>CHIDHAROM JEROME - CECMI</t>
  </si>
  <si>
    <t>CHIDHAROM JEROME - CENTRE EUROPEEN DE COACHING ET MENTORING INTEGRATIF</t>
  </si>
  <si>
    <t>42680027068</t>
  </si>
  <si>
    <t>34448693100027</t>
  </si>
  <si>
    <t>648073</t>
  </si>
  <si>
    <t>06 65 56 88 48</t>
  </si>
  <si>
    <t>3 Place DES TILLEULS</t>
  </si>
  <si>
    <t>CHICHE SOPHIE</t>
  </si>
  <si>
    <t>CHICHE SOPHIE - ADDENDA LA VALEUR HUMAINE</t>
  </si>
  <si>
    <t>31590703159</t>
  </si>
  <si>
    <t>51210663400011</t>
  </si>
  <si>
    <t>665599</t>
  </si>
  <si>
    <t>06 67 99 89 40</t>
  </si>
  <si>
    <t>LE MOONLIGHT BATIMENT A</t>
  </si>
  <si>
    <t>17 Boulevard CARNOT</t>
  </si>
  <si>
    <t>CHICHE JOYCE</t>
  </si>
  <si>
    <t>CHICHE JOYCE - MARE NICEA</t>
  </si>
  <si>
    <t>93060618506</t>
  </si>
  <si>
    <t>42293531200013</t>
  </si>
  <si>
    <t>667730</t>
  </si>
  <si>
    <t>1 312 836 7300</t>
  </si>
  <si>
    <t>401 N. Michigan Ave.</t>
  </si>
  <si>
    <t>CDS</t>
  </si>
  <si>
    <t>CHICAGO DENTAL SOCIETY</t>
  </si>
  <si>
    <t>649508</t>
  </si>
  <si>
    <t>16 Rue de la Galère</t>
  </si>
  <si>
    <t>CHEVE MARIE ASTRIDE</t>
  </si>
  <si>
    <t>52720192572</t>
  </si>
  <si>
    <t>89059050800010</t>
  </si>
  <si>
    <t>588076</t>
  </si>
  <si>
    <t>0559385186</t>
  </si>
  <si>
    <t>64390 BURGARONNE</t>
  </si>
  <si>
    <t>MAISON LURLASTO</t>
  </si>
  <si>
    <t>370 Quartier Lajusaa</t>
  </si>
  <si>
    <t>CHEVALLIER SYLVAIN - AROMANATURE</t>
  </si>
  <si>
    <t>CHEVALLIER SYLVAIN THIERRY - AROMANATURE</t>
  </si>
  <si>
    <t>72640303264</t>
  </si>
  <si>
    <t>43955246400034</t>
  </si>
  <si>
    <t>456408</t>
  </si>
  <si>
    <t>69380 LISSIEU</t>
  </si>
  <si>
    <t>10 Allée DES CHEVREUILS PARC TERTIAIRE DU BOIS DIEU</t>
  </si>
  <si>
    <t>CHEVALLIER ET ASSOCIES</t>
  </si>
  <si>
    <t>82690163969</t>
  </si>
  <si>
    <t>34738920700031</t>
  </si>
  <si>
    <t>571910</t>
  </si>
  <si>
    <t>09146</t>
  </si>
  <si>
    <t>35430 ST PERE MARC EN POULET</t>
  </si>
  <si>
    <t>5 Rue DES CALFATS</t>
  </si>
  <si>
    <t>CHEVALLIER ALAIN</t>
  </si>
  <si>
    <t>53350966735</t>
  </si>
  <si>
    <t>51291531500018</t>
  </si>
  <si>
    <t>658996</t>
  </si>
  <si>
    <t>06 13 01 28 04</t>
  </si>
  <si>
    <t>8 Rue Emmanuel Rolland</t>
  </si>
  <si>
    <t>CHEVALIER VALERIE</t>
  </si>
  <si>
    <t>CHEVALIER VALERIE - SOURCES ET RESSOURCES</t>
  </si>
  <si>
    <t>84691706569</t>
  </si>
  <si>
    <t>85209158600010</t>
  </si>
  <si>
    <t>637695</t>
  </si>
  <si>
    <t>06 11 81 59 12</t>
  </si>
  <si>
    <t>82 Rue DE LA PREVOYANCE</t>
  </si>
  <si>
    <t>CHESSA JOSIANE</t>
  </si>
  <si>
    <t>CHESSA JOSIANE - EMERSION RH</t>
  </si>
  <si>
    <t>32591007159</t>
  </si>
  <si>
    <t>48782154800020</t>
  </si>
  <si>
    <t>676676</t>
  </si>
  <si>
    <t>06 96 32 75 75</t>
  </si>
  <si>
    <t>IMMEUBLE M2B - RESIDENCE LES OPALINES</t>
  </si>
  <si>
    <t>Rue de la Dorsale</t>
  </si>
  <si>
    <t>CHERY CINDY</t>
  </si>
  <si>
    <t>CHERY CINDY - CABINET CINDY MARIELLE CHERY</t>
  </si>
  <si>
    <t>02973200797</t>
  </si>
  <si>
    <t>80040192900032</t>
  </si>
  <si>
    <t>615330</t>
  </si>
  <si>
    <t>04 50 02 83 69</t>
  </si>
  <si>
    <t>110 ALLEE DU SOLEIL</t>
  </si>
  <si>
    <t>CHENG XIN</t>
  </si>
  <si>
    <t>CHENG XIN - ECOLE DE MEDECINE CHINOISE &amp; QI GONG</t>
  </si>
  <si>
    <t>84740375074</t>
  </si>
  <si>
    <t>87852576500011</t>
  </si>
  <si>
    <t>242810</t>
  </si>
  <si>
    <t>05 57 77 60 97</t>
  </si>
  <si>
    <t>33360 CARIGNAN DE BORDEAUX</t>
  </si>
  <si>
    <t>4 Rue Lamarque</t>
  </si>
  <si>
    <t>CHENEL BEATRICE</t>
  </si>
  <si>
    <t>72330280033</t>
  </si>
  <si>
    <t>39160745400033</t>
  </si>
  <si>
    <t>585646</t>
  </si>
  <si>
    <t>02 99 00 91 45</t>
  </si>
  <si>
    <t>Zi De Bellevue</t>
  </si>
  <si>
    <t>CVC</t>
  </si>
  <si>
    <t>CHENE VERT CONSEIL</t>
  </si>
  <si>
    <t>53350894635</t>
  </si>
  <si>
    <t>51909389200015</t>
  </si>
  <si>
    <t>665952</t>
  </si>
  <si>
    <t>06 35 25 05 63</t>
  </si>
  <si>
    <t>59171 HELESMES</t>
  </si>
  <si>
    <t>5 bis Rue Moreau</t>
  </si>
  <si>
    <t>CHENE SANDRINE</t>
  </si>
  <si>
    <t>32591030459</t>
  </si>
  <si>
    <t>80979211200017</t>
  </si>
  <si>
    <t>655776</t>
  </si>
  <si>
    <t>07 60 82 40 00</t>
  </si>
  <si>
    <t>61 Rue DE LA JUSTICE</t>
  </si>
  <si>
    <t>CHEMS ACADEMY</t>
  </si>
  <si>
    <t>32591021359</t>
  </si>
  <si>
    <t>88280936100018</t>
  </si>
  <si>
    <t>612042</t>
  </si>
  <si>
    <t>06 43 85 00 50</t>
  </si>
  <si>
    <t>ZAE des 7 fonts</t>
  </si>
  <si>
    <t>8 Rue des moulins à huile</t>
  </si>
  <si>
    <t>CHEF AND WINE</t>
  </si>
  <si>
    <t>91340733934</t>
  </si>
  <si>
    <t>53257405000029</t>
  </si>
  <si>
    <t>572421</t>
  </si>
  <si>
    <t>09 72 44 41 31</t>
  </si>
  <si>
    <t>350 Rue DU PRE NEUF</t>
  </si>
  <si>
    <t>CHEDEVILLE ALAIN - HYPNOSE FRANCOPHONE</t>
  </si>
  <si>
    <t>82380614438</t>
  </si>
  <si>
    <t>81057462400013</t>
  </si>
  <si>
    <t>495682</t>
  </si>
  <si>
    <t>01 47 16 95 31</t>
  </si>
  <si>
    <t>25 Avenue Paul Doumer</t>
  </si>
  <si>
    <t>CHD RUEIL MALMAISON IFSI</t>
  </si>
  <si>
    <t>CHD STELL INSTITUT DE FORMATION EN SOINS INFIRMIERS</t>
  </si>
  <si>
    <t>11922472392</t>
  </si>
  <si>
    <t>26920133100031</t>
  </si>
  <si>
    <t>190070</t>
  </si>
  <si>
    <t>04 92 30 90 80</t>
  </si>
  <si>
    <t>15 Rue MALDONAT</t>
  </si>
  <si>
    <t>CFA DU CMAR PACA DIGNE LES BAINS</t>
  </si>
  <si>
    <t>CHBRE METIERS ARTISANAT REG PROVENCE ALPES COTE D'AZUR - CFA RENE VILLENEUVE</t>
  </si>
  <si>
    <t>93131575513</t>
  </si>
  <si>
    <t>13002087800075</t>
  </si>
  <si>
    <t>659551</t>
  </si>
  <si>
    <t>02 77 27 00 27</t>
  </si>
  <si>
    <t>215 Route De Paris</t>
  </si>
  <si>
    <t>CCIT PORTES DE NORMANDIE EVREUX</t>
  </si>
  <si>
    <t>CHBRE DE COMMERCE ET D'INDUSTRIE TERRITORIALE PORTES DE NORMANDIE SIEGE - CCIT</t>
  </si>
  <si>
    <t>28270194427</t>
  </si>
  <si>
    <t>13002179300018</t>
  </si>
  <si>
    <t>647998</t>
  </si>
  <si>
    <t>05 46 84 11 84</t>
  </si>
  <si>
    <t>TER DE LA CORDERIE ROYALE</t>
  </si>
  <si>
    <t>Rue Audebert</t>
  </si>
  <si>
    <t>CCIT ROCHEFORT</t>
  </si>
  <si>
    <t>CHBRE COMMERCE ET D'INDUSTRIE TERRITORIALE CHARENTE MARITIME</t>
  </si>
  <si>
    <t>75170269817</t>
  </si>
  <si>
    <t>13002980400015</t>
  </si>
  <si>
    <t>556889</t>
  </si>
  <si>
    <t>0 810 11 31 13</t>
  </si>
  <si>
    <t>1 Rue SAINT SEBASTIEN</t>
  </si>
  <si>
    <t>CCIMAMP ANTENNE MARSEILLE</t>
  </si>
  <si>
    <t>CHBRE COMMERCE ET D'INDUSTRIE METROPOLITAINE AIX MARSEILLE PROVENCE - CCIMAMP</t>
  </si>
  <si>
    <t>9313P001013</t>
  </si>
  <si>
    <t>18130002100225</t>
  </si>
  <si>
    <t>165530</t>
  </si>
  <si>
    <t>01739</t>
  </si>
  <si>
    <t>04 78 45 76 37</t>
  </si>
  <si>
    <t>15 Chemin de l'Arquillere</t>
  </si>
  <si>
    <t>CHAZOT MICHELE</t>
  </si>
  <si>
    <t>82690502369</t>
  </si>
  <si>
    <t>40362204600023</t>
  </si>
  <si>
    <t>589779</t>
  </si>
  <si>
    <t>06 77 77 66 77</t>
  </si>
  <si>
    <t>21 Rue PIERRE LOTI</t>
  </si>
  <si>
    <t>24/09/2018</t>
  </si>
  <si>
    <t>CHAVIGNY BOUQUET VERONIQUE</t>
  </si>
  <si>
    <t>52440577644</t>
  </si>
  <si>
    <t>44369063100033</t>
  </si>
  <si>
    <t>551636</t>
  </si>
  <si>
    <t>08 92 97 62 73</t>
  </si>
  <si>
    <t>1 Rue DU DOCTEUR LABBE</t>
  </si>
  <si>
    <t>CHAVASSIEUX JACQUES</t>
  </si>
  <si>
    <t>11755514875</t>
  </si>
  <si>
    <t>42365030800012</t>
  </si>
  <si>
    <t>654498</t>
  </si>
  <si>
    <t>06 45 75 18 08</t>
  </si>
  <si>
    <t>42150 LA RICAMARIE</t>
  </si>
  <si>
    <t>7 Avenue de la gare</t>
  </si>
  <si>
    <t>CHAUVIDAN AUDE - CFMI</t>
  </si>
  <si>
    <t>CHAUVIDAN AUDE - CENTRE DE FORMATION MONTESSORI INTERNATIONAL</t>
  </si>
  <si>
    <t>84420342142</t>
  </si>
  <si>
    <t>51980062700035</t>
  </si>
  <si>
    <t>670224</t>
  </si>
  <si>
    <t>05 65 14 62 53</t>
  </si>
  <si>
    <t>11 Rue D'Aujou</t>
  </si>
  <si>
    <t>CHAUVET FLORENCE</t>
  </si>
  <si>
    <t>CHAUVET FLORENCE - A NUL AUTRE PAREIL</t>
  </si>
  <si>
    <t>76460062146</t>
  </si>
  <si>
    <t>50495362100050</t>
  </si>
  <si>
    <t>337146</t>
  </si>
  <si>
    <t>04 38 02 98 35</t>
  </si>
  <si>
    <t>210 Rue PIERRE ET MARIE CURIE</t>
  </si>
  <si>
    <t>CHAUTEMPS CHRISTINE</t>
  </si>
  <si>
    <t>82380371338</t>
  </si>
  <si>
    <t>38161561600046</t>
  </si>
  <si>
    <t>508615</t>
  </si>
  <si>
    <t>04 69 18 30 59</t>
  </si>
  <si>
    <t>LE DOMAINE DE BULLIAY</t>
  </si>
  <si>
    <t>369 Rue CHARLES DE GAULLE</t>
  </si>
  <si>
    <t>CHAUSSON PHILIPPE CP FORMATION</t>
  </si>
  <si>
    <t>82010161101</t>
  </si>
  <si>
    <t>52062042800026</t>
  </si>
  <si>
    <t>490040</t>
  </si>
  <si>
    <t>0344809726</t>
  </si>
  <si>
    <t>35 Rue Gambetta</t>
  </si>
  <si>
    <t>CHATENAY CELINE - PRONAILS</t>
  </si>
  <si>
    <t>22600262960</t>
  </si>
  <si>
    <t>48405081000031</t>
  </si>
  <si>
    <t>639497</t>
  </si>
  <si>
    <t>06 70 25 16 49</t>
  </si>
  <si>
    <t>1 Chemin PIOCH ROLIS</t>
  </si>
  <si>
    <t>PMC GUITARES</t>
  </si>
  <si>
    <t>CHATEAUNEUF PIERRE MARIE GUITARES</t>
  </si>
  <si>
    <t>76340954334</t>
  </si>
  <si>
    <t>52747100700015</t>
  </si>
  <si>
    <t>564084</t>
  </si>
  <si>
    <t>0603120477</t>
  </si>
  <si>
    <t>24420 SARLIAC SUR L ISLE</t>
  </si>
  <si>
    <t>11 Lotissement la Dulgarie</t>
  </si>
  <si>
    <t>CHASTIN JEAN-MARC</t>
  </si>
  <si>
    <t>75240181424</t>
  </si>
  <si>
    <t>38270638000039</t>
  </si>
  <si>
    <t>484441</t>
  </si>
  <si>
    <t>0388313231</t>
  </si>
  <si>
    <t>6 Quai des Joncs</t>
  </si>
  <si>
    <t>CHASSEROT DIDIER GERFO</t>
  </si>
  <si>
    <t>42670218467</t>
  </si>
  <si>
    <t>40289332500017</t>
  </si>
  <si>
    <t>579373</t>
  </si>
  <si>
    <t>07801</t>
  </si>
  <si>
    <t>0615807904</t>
  </si>
  <si>
    <t>La Carbone</t>
  </si>
  <si>
    <t>CHASSAGNE DAVID - DFC</t>
  </si>
  <si>
    <t>CHASSAGNE DAVID - DORDOGNE FORMATION CONSEIL</t>
  </si>
  <si>
    <t>75240181024</t>
  </si>
  <si>
    <t>81898778600014</t>
  </si>
  <si>
    <t>654607</t>
  </si>
  <si>
    <t>06 75 92 82 19</t>
  </si>
  <si>
    <t>7 Rue de Mazagran</t>
  </si>
  <si>
    <t>CHARTRAIN OLIVIER</t>
  </si>
  <si>
    <t>CHARTRAIN OLIVIER - COURS OLIVIER CHARTRAIN</t>
  </si>
  <si>
    <t>52440569744</t>
  </si>
  <si>
    <t>51110094300014</t>
  </si>
  <si>
    <t>557584</t>
  </si>
  <si>
    <t>06 76 34 29 91</t>
  </si>
  <si>
    <t>79330 GLENAY</t>
  </si>
  <si>
    <t>4 Route D'Airvault Soussigny</t>
  </si>
  <si>
    <t>CHARTIER MATHIEU - INTERNET FORMATION</t>
  </si>
  <si>
    <t>54790088979</t>
  </si>
  <si>
    <t>51273117500018</t>
  </si>
  <si>
    <t>672841</t>
  </si>
  <si>
    <t>06 07 96 04 03</t>
  </si>
  <si>
    <t>727 Avenue DE DUNKERQUE</t>
  </si>
  <si>
    <t>CHARTAUX LAURENCE</t>
  </si>
  <si>
    <t>32591134559</t>
  </si>
  <si>
    <t>84142136500039</t>
  </si>
  <si>
    <t>677231</t>
  </si>
  <si>
    <t>06 62 07 04 11</t>
  </si>
  <si>
    <t>3 Passage DE LA RAPE</t>
  </si>
  <si>
    <t>CHARRIER AURELIE</t>
  </si>
  <si>
    <t>CHARRIER AURELIE - AVESCO</t>
  </si>
  <si>
    <t>24450350645</t>
  </si>
  <si>
    <t>83749741100038</t>
  </si>
  <si>
    <t>657748</t>
  </si>
  <si>
    <t>178 Avenue DE CHABEUIL</t>
  </si>
  <si>
    <t>CHARRA LAURENE - LCF FORMACOACH</t>
  </si>
  <si>
    <t>CHARRA LAURENE</t>
  </si>
  <si>
    <t>84260322826</t>
  </si>
  <si>
    <t>81241939800027</t>
  </si>
  <si>
    <t>312174</t>
  </si>
  <si>
    <t>06 12 81 25 93</t>
  </si>
  <si>
    <t>PUYRICARD</t>
  </si>
  <si>
    <t>62 LE VILLAGE DU SOLEIL</t>
  </si>
  <si>
    <t>CHARPENTIER ELISABETH</t>
  </si>
  <si>
    <t>CHARPENTIER ELISABETH CECILE LUCIENNE</t>
  </si>
  <si>
    <t>93130529513</t>
  </si>
  <si>
    <t>38536877400027</t>
  </si>
  <si>
    <t>635388</t>
  </si>
  <si>
    <t>06 40 97 82 24</t>
  </si>
  <si>
    <t>13 Rue de Lyon</t>
  </si>
  <si>
    <t>CHARLOTTE K</t>
  </si>
  <si>
    <t>53290940829</t>
  </si>
  <si>
    <t>89117418700015</t>
  </si>
  <si>
    <t>633240</t>
  </si>
  <si>
    <t>06 16 90 77 59</t>
  </si>
  <si>
    <t>31570 STE FOY D AIGREFEUILLE</t>
  </si>
  <si>
    <t>Lieu-dit LE PUJOL</t>
  </si>
  <si>
    <t>CHARLIER ROLLAND SEVERINE</t>
  </si>
  <si>
    <t>73310451631</t>
  </si>
  <si>
    <t>44347292300020</t>
  </si>
  <si>
    <t>NDA INEXISTANT SUR DIRECCTE + DOUBLON AVEC CORG 4716</t>
  </si>
  <si>
    <t>237735</t>
  </si>
  <si>
    <t>04 37 50 25 30</t>
  </si>
  <si>
    <t>9 Allée Moulin Berger</t>
  </si>
  <si>
    <t>CHARLES RIVER ENDOTOXIN MICROBIAL DETECTION EUROPE</t>
  </si>
  <si>
    <t>84691715169</t>
  </si>
  <si>
    <t>79016172300024</t>
  </si>
  <si>
    <t>681192</t>
  </si>
  <si>
    <t>06 83 54 35 56</t>
  </si>
  <si>
    <t>13530 TRETS</t>
  </si>
  <si>
    <t>LOTISSEMENT SAINTE VICTOIRE</t>
  </si>
  <si>
    <t>16 Rue DES HERISSONS</t>
  </si>
  <si>
    <t>CHARLEAMINE AURELIE</t>
  </si>
  <si>
    <t>CHARLEMAINE AURELIE - RESSOURCES</t>
  </si>
  <si>
    <t>93131537613</t>
  </si>
  <si>
    <t>53984263300023</t>
  </si>
  <si>
    <t>543457</t>
  </si>
  <si>
    <t>49 30 450 50</t>
  </si>
  <si>
    <t>1 CHARITEPLATZ</t>
  </si>
  <si>
    <t>CHARITE UNIVERSITAETSMEDIZIN BERLIN</t>
  </si>
  <si>
    <t>583900</t>
  </si>
  <si>
    <t>44 20 3311 1234</t>
  </si>
  <si>
    <t>Fulham Palace Road</t>
  </si>
  <si>
    <t>CHARING CROSS HOSPITAL</t>
  </si>
  <si>
    <t>520305</t>
  </si>
  <si>
    <t>0698707512</t>
  </si>
  <si>
    <t>Le Jarissou</t>
  </si>
  <si>
    <t>CHARENTON EMMANUELLE</t>
  </si>
  <si>
    <t>72240166624</t>
  </si>
  <si>
    <t>79139150100024</t>
  </si>
  <si>
    <t>560078</t>
  </si>
  <si>
    <t>06 29 73 34 73</t>
  </si>
  <si>
    <t>BATIMENT 11</t>
  </si>
  <si>
    <t>Allée DU GYMNASE</t>
  </si>
  <si>
    <t>CHARBONNEL ANNE</t>
  </si>
  <si>
    <t>93131519013</t>
  </si>
  <si>
    <t>79539006100021</t>
  </si>
  <si>
    <t>582888</t>
  </si>
  <si>
    <t>07 86 97 24 91</t>
  </si>
  <si>
    <t>71 Rue DU PONT SAINT MARTIAL</t>
  </si>
  <si>
    <t>CHAPUT MAISON FRANCOISE</t>
  </si>
  <si>
    <t>CHAPUT MAISON FRANCOISE ZEN SHIATSU LIMOUSIN</t>
  </si>
  <si>
    <t>75870153787</t>
  </si>
  <si>
    <t>80538689300012</t>
  </si>
  <si>
    <t>672774</t>
  </si>
  <si>
    <t>06 20 35 00 55</t>
  </si>
  <si>
    <t>12 Rue DU MIDI</t>
  </si>
  <si>
    <t>CHAPOT ARMELLE</t>
  </si>
  <si>
    <t>CHAPOT ARMELLE - INITIATIVE EVOLUTION</t>
  </si>
  <si>
    <t>76300447730</t>
  </si>
  <si>
    <t>42203106200033</t>
  </si>
  <si>
    <t>604021</t>
  </si>
  <si>
    <t>06 03 51 79 50</t>
  </si>
  <si>
    <t>88640 GRANGES AUMONTZEY</t>
  </si>
  <si>
    <t>20 Les Chappes</t>
  </si>
  <si>
    <t>CHAPIRON MEYER ISABELLE</t>
  </si>
  <si>
    <t>CHAPIRON MEYER ISABELLE - LE CLOS YAKARI LE PIED A L'ETRIER</t>
  </si>
  <si>
    <t>41880108888</t>
  </si>
  <si>
    <t>48936433100012</t>
  </si>
  <si>
    <t>643348</t>
  </si>
  <si>
    <t>06 35 02 48 28</t>
  </si>
  <si>
    <t>38490 ST ANDRE LE GAZ</t>
  </si>
  <si>
    <t>69 Rue branly</t>
  </si>
  <si>
    <t>CHAPIER ANGELIQUE</t>
  </si>
  <si>
    <t>84380744638</t>
  </si>
  <si>
    <t>83430677100025</t>
  </si>
  <si>
    <t>680588</t>
  </si>
  <si>
    <t>06 22 00 34 89</t>
  </si>
  <si>
    <t>9 Rue RIVALS</t>
  </si>
  <si>
    <t>CHAPELLE</t>
  </si>
  <si>
    <t>76311109931</t>
  </si>
  <si>
    <t>88167746200015</t>
  </si>
  <si>
    <t>521826</t>
  </si>
  <si>
    <t>21-23 Rue Pierre BEREGOVOY</t>
  </si>
  <si>
    <t>CHAPEAU  THIERRY HOLIDAYS  ECOLE DE CONDUITE NEVERS</t>
  </si>
  <si>
    <t>CHAPEAU  THIERRY HOLIDAYS  ECOLE DE CONDUITE</t>
  </si>
  <si>
    <t>26580064558</t>
  </si>
  <si>
    <t>35396905800018</t>
  </si>
  <si>
    <t>477631</t>
  </si>
  <si>
    <t>04 91 73 83 83</t>
  </si>
  <si>
    <t>6 Boulevard BOURRE</t>
  </si>
  <si>
    <t>CHANTAL FABRE CLERGUE PERINEFORM</t>
  </si>
  <si>
    <t>93131309213</t>
  </si>
  <si>
    <t>44073458000010</t>
  </si>
  <si>
    <t>528419</t>
  </si>
  <si>
    <t>0325801589</t>
  </si>
  <si>
    <t>BP 20009</t>
  </si>
  <si>
    <t>3 Rue Vieille Rome</t>
  </si>
  <si>
    <t>CHANSON CONTEMPORAINE</t>
  </si>
  <si>
    <t>21100079010</t>
  </si>
  <si>
    <t>33257482100044</t>
  </si>
  <si>
    <t>642101</t>
  </si>
  <si>
    <t>06 67 46 87 62</t>
  </si>
  <si>
    <t>37310 REIGNAC SUR INDRE</t>
  </si>
  <si>
    <t>25 les Pains Bénis</t>
  </si>
  <si>
    <t>CHANSARD VIRGINIE JANE LUCIE</t>
  </si>
  <si>
    <t>CHANSARD VIRGINIE JANE LUCIE - ABRACADABRA CONSEIL</t>
  </si>
  <si>
    <t>24370388337</t>
  </si>
  <si>
    <t>85012827300016</t>
  </si>
  <si>
    <t>593813</t>
  </si>
  <si>
    <t>0467563686</t>
  </si>
  <si>
    <t>16 bis Avenue D'ASSAS</t>
  </si>
  <si>
    <t>CHANGEO CONSEIL - BGRIMPERELLE</t>
  </si>
  <si>
    <t>91340866334</t>
  </si>
  <si>
    <t>50047756700019</t>
  </si>
  <si>
    <t>620737</t>
  </si>
  <si>
    <t>06 43 86 21 53</t>
  </si>
  <si>
    <t>20 Rue DE VERDUN</t>
  </si>
  <si>
    <t>22/02/2021</t>
  </si>
  <si>
    <t>CHANGE TON FUTUR SARL</t>
  </si>
  <si>
    <t>44670593467</t>
  </si>
  <si>
    <t>82863151500016</t>
  </si>
  <si>
    <t>632624</t>
  </si>
  <si>
    <t>32 Rue Saint Vincent</t>
  </si>
  <si>
    <t>CHANGE &amp; CARE</t>
  </si>
  <si>
    <t>11922215692</t>
  </si>
  <si>
    <t>83185535800014</t>
  </si>
  <si>
    <t>550036</t>
  </si>
  <si>
    <t>74370 CHARVONNEX</t>
  </si>
  <si>
    <t>845 Route des tivillons</t>
  </si>
  <si>
    <t>CHANEL LUC</t>
  </si>
  <si>
    <t>CHANEL LUC - LC ERGONOMIE</t>
  </si>
  <si>
    <t>84740322574</t>
  </si>
  <si>
    <t>79765825900016</t>
  </si>
  <si>
    <t>664662</t>
  </si>
  <si>
    <t>06 61 77 45 86</t>
  </si>
  <si>
    <t>119 Avenue CLEMENT DESORMES</t>
  </si>
  <si>
    <t>CHANEL CLARISSE</t>
  </si>
  <si>
    <t>CHANEL CLARISSE - CLARISSE CHANEL COACHING</t>
  </si>
  <si>
    <t>84010225901</t>
  </si>
  <si>
    <t>88876555900016</t>
  </si>
  <si>
    <t>642460</t>
  </si>
  <si>
    <t>22 Avenue BLAISE PASCAL</t>
  </si>
  <si>
    <t>CHANCE GET YOURS</t>
  </si>
  <si>
    <t>32600345660</t>
  </si>
  <si>
    <t>80950066300020</t>
  </si>
  <si>
    <t>325375</t>
  </si>
  <si>
    <t>01 43 55 31 28</t>
  </si>
  <si>
    <t>61 Rue DE LYON</t>
  </si>
  <si>
    <t>04/10/2018</t>
  </si>
  <si>
    <t>CHAMPS CROISES</t>
  </si>
  <si>
    <t>11753854275</t>
  </si>
  <si>
    <t>45158964200052</t>
  </si>
  <si>
    <t>628384</t>
  </si>
  <si>
    <t>86 Rue de charonne</t>
  </si>
  <si>
    <t>CHAMPION ALEXIS</t>
  </si>
  <si>
    <t>CHAMPION ALEXIS - IRIS INTUITION CONSULTING</t>
  </si>
  <si>
    <t>11755986475</t>
  </si>
  <si>
    <t>51470439400030</t>
  </si>
  <si>
    <t>626909</t>
  </si>
  <si>
    <t>30170 LA CADIERE ET CAMBO</t>
  </si>
  <si>
    <t>Route DES ROUVIERES</t>
  </si>
  <si>
    <t>CHAMPAGNEUR MARTIN</t>
  </si>
  <si>
    <t>91300332330</t>
  </si>
  <si>
    <t>51099684600034</t>
  </si>
  <si>
    <t>281232</t>
  </si>
  <si>
    <t>03 20 28 17 50</t>
  </si>
  <si>
    <t>7 Rue DEREGNAUCOURT</t>
  </si>
  <si>
    <t>CHAMP G</t>
  </si>
  <si>
    <t>31590542659</t>
  </si>
  <si>
    <t>43853851400037</t>
  </si>
  <si>
    <t>662720</t>
  </si>
  <si>
    <t>06 85 48 70 92</t>
  </si>
  <si>
    <t>Avenue De Paris 111</t>
  </si>
  <si>
    <t>CHAMP ELEC FORMATION</t>
  </si>
  <si>
    <t>44510191251</t>
  </si>
  <si>
    <t>84095600700016</t>
  </si>
  <si>
    <t>667481</t>
  </si>
  <si>
    <t>06 61 99 74 21</t>
  </si>
  <si>
    <t>1 Place DE LA CHAPELLE</t>
  </si>
  <si>
    <t>CHAMBRON LAURA</t>
  </si>
  <si>
    <t>CHAMBRON LAURA - 3P FORM</t>
  </si>
  <si>
    <t>75640472364</t>
  </si>
  <si>
    <t>52049307300073</t>
  </si>
  <si>
    <t>544590</t>
  </si>
  <si>
    <t>IPFM</t>
  </si>
  <si>
    <t>68 Allée DES FORGES</t>
  </si>
  <si>
    <t>CMAR 13 PACA CFA LA SEYNE SUR MER</t>
  </si>
  <si>
    <t>CHAMBRES DE METIERS ET DE L'ARTISANAT DE LA REGION PACA</t>
  </si>
  <si>
    <t>13002087800117</t>
  </si>
  <si>
    <t>508196</t>
  </si>
  <si>
    <t>01 53 38 60 54</t>
  </si>
  <si>
    <t>3 Rue HASSARD</t>
  </si>
  <si>
    <t>CSFIF</t>
  </si>
  <si>
    <t>CHAMBRE SYNDICALE DES FLEURISTES D'ILE-DE-FRANCE</t>
  </si>
  <si>
    <t>11751136075</t>
  </si>
  <si>
    <t>78417921000041</t>
  </si>
  <si>
    <t>666075</t>
  </si>
  <si>
    <t>07 82 80 65 63</t>
  </si>
  <si>
    <t>35 Rue SARAH BERNHARDT</t>
  </si>
  <si>
    <t>CSAT VENDEE</t>
  </si>
  <si>
    <t>CHAMBRE SYNDICALE DES ARTISANS DU TAXI DE LA VENDEE</t>
  </si>
  <si>
    <t>52850184585</t>
  </si>
  <si>
    <t>80213698600014</t>
  </si>
  <si>
    <t>540973</t>
  </si>
  <si>
    <t>03 26 65 18 52</t>
  </si>
  <si>
    <t>Complexe agricole du Mont Bernard</t>
  </si>
  <si>
    <t>Route De Suippes</t>
  </si>
  <si>
    <t>CRACA CHALONS EN CHAMPAGNE</t>
  </si>
  <si>
    <t>CHAMBRE REGIONALE D'AGRICULTURE ALSACE CHAMPAGNE ARDENNE LORRAINE</t>
  </si>
  <si>
    <t>44510176751</t>
  </si>
  <si>
    <t>13002166000019</t>
  </si>
  <si>
    <t>507453</t>
  </si>
  <si>
    <t>01 43 27 56 74</t>
  </si>
  <si>
    <t>19 bis Avenue René Coty</t>
  </si>
  <si>
    <t>CNSA</t>
  </si>
  <si>
    <t>CHAMBRE NATIONALE DES SERVICES D'AMBULANCES</t>
  </si>
  <si>
    <t>11755173475</t>
  </si>
  <si>
    <t>77569795600032</t>
  </si>
  <si>
    <t>564771</t>
  </si>
  <si>
    <t>04 50 88 18 01</t>
  </si>
  <si>
    <t>52 Avenue des Iles</t>
  </si>
  <si>
    <t>CHAMBRE AGRICULTURE SAVOIE MONT BLANC ANNECY</t>
  </si>
  <si>
    <t>CHAMBRE INTERDEPARTEMENTALE D'AGRICULTURE DE SAVOIE MONT BLANC</t>
  </si>
  <si>
    <t>82740279874</t>
  </si>
  <si>
    <t>13001692600011</t>
  </si>
  <si>
    <t>642940</t>
  </si>
  <si>
    <t>0262961266</t>
  </si>
  <si>
    <t>65 Rue DU PERE LAFOSSE</t>
  </si>
  <si>
    <t>CHAMBRE DES METIERS ET DE L'ARTISANAT DE LA REUNION - URMA C</t>
  </si>
  <si>
    <t>CHAMBRE DES METIERS ET DE L'ARTISANAT DE LA REUNION - URMA CENTRE ST PIERRE</t>
  </si>
  <si>
    <t>98970229997</t>
  </si>
  <si>
    <t>18974011100142</t>
  </si>
  <si>
    <t>538474</t>
  </si>
  <si>
    <t>01 48 83 66 40</t>
  </si>
  <si>
    <t>27-31 Avenue du Port au Fouarr</t>
  </si>
  <si>
    <t>CHAMBRE DES ASSOCIATIONS</t>
  </si>
  <si>
    <t>11940555694</t>
  </si>
  <si>
    <t>45088787200023</t>
  </si>
  <si>
    <t>671277</t>
  </si>
  <si>
    <t>04 70 48 42 42</t>
  </si>
  <si>
    <t>BP 1727</t>
  </si>
  <si>
    <t>60 Cours JEAN JAURES</t>
  </si>
  <si>
    <t>CHAMBRE D'AGRICULTURE DE L'ALLIER</t>
  </si>
  <si>
    <t>CHAMBRE DEPARTEMENTALE DE L 'AGRICULTURE DE L'ALLIER</t>
  </si>
  <si>
    <t>8303P002403</t>
  </si>
  <si>
    <t>18030653200011</t>
  </si>
  <si>
    <t>471434</t>
  </si>
  <si>
    <t>0494123282</t>
  </si>
  <si>
    <t>11 Rue PIERRE CLEMENT</t>
  </si>
  <si>
    <t>CHAMBRE DEPARTEMENTALE D'AGRICULTURE VAR</t>
  </si>
  <si>
    <t>CHAMBRE DEPARTEMENTALE D'AGRICULTURE DU VAR</t>
  </si>
  <si>
    <t>9383P000283</t>
  </si>
  <si>
    <t>18830002400018</t>
  </si>
  <si>
    <t>569148</t>
  </si>
  <si>
    <t>05 53 35 88 88</t>
  </si>
  <si>
    <t>Boulevard Des Saveurs</t>
  </si>
  <si>
    <t>CHAMBRE DEPARTEMENTALE D'AGRICULTURE DORDOGNE</t>
  </si>
  <si>
    <t>7224P005024</t>
  </si>
  <si>
    <t>18240001000191</t>
  </si>
  <si>
    <t>618846</t>
  </si>
  <si>
    <t>05 53 77 83 83</t>
  </si>
  <si>
    <t>271 Rue De Pechabout</t>
  </si>
  <si>
    <t>CHAMBRE DEP D'AGRICULTURE DE LOT GARONNE</t>
  </si>
  <si>
    <t>CHAMBRE DEPARTEMENTALE D'AGRICULTURE DE LOT GARONNE</t>
  </si>
  <si>
    <t>7247P006447</t>
  </si>
  <si>
    <t>18470002900020</t>
  </si>
  <si>
    <t>618081</t>
  </si>
  <si>
    <t>05 96 51 75 75</t>
  </si>
  <si>
    <t>BP 312</t>
  </si>
  <si>
    <t>Place D'ARMES</t>
  </si>
  <si>
    <t>CHAMBRE DEP AGRICULTURE DE LA MARTINIQUE</t>
  </si>
  <si>
    <t>CHAMBRE DEPARTEMENTALE D'AGRICULTURE DE LA MARTINIQUE</t>
  </si>
  <si>
    <t>02973132197</t>
  </si>
  <si>
    <t>18972003000023</t>
  </si>
  <si>
    <t>590150</t>
  </si>
  <si>
    <t>03 44 11 44 11</t>
  </si>
  <si>
    <t>BP 40463</t>
  </si>
  <si>
    <t>Rue Frère-Gagne</t>
  </si>
  <si>
    <t>CHAMBRE DEPARTEMENTALE AGRICULTURE OISE</t>
  </si>
  <si>
    <t>2260P001260</t>
  </si>
  <si>
    <t>18600251500028</t>
  </si>
  <si>
    <t>646751</t>
  </si>
  <si>
    <t>Place Jacques Chesné</t>
  </si>
  <si>
    <t>CMAR PAYS DE LA LOIRE STE LUCE SUR LOIRE</t>
  </si>
  <si>
    <t>CHAMBRE DE METIES ET DE L'ARTISANAT DES PAYS DE LA LOIRE SIEGE</t>
  </si>
  <si>
    <t>13002068800011</t>
  </si>
  <si>
    <t>488513</t>
  </si>
  <si>
    <t>02 62 28 18 30</t>
  </si>
  <si>
    <t>42 Rue Jean Cocteau</t>
  </si>
  <si>
    <t>CMA DE LA REUNION ST DENIS</t>
  </si>
  <si>
    <t>CHAMBRE DE METIERS ET DE L'ARTISANAT REUNION SIEGE ANTENNE NORD</t>
  </si>
  <si>
    <t>18974011100019</t>
  </si>
  <si>
    <t>546215</t>
  </si>
  <si>
    <t>0490806565</t>
  </si>
  <si>
    <t>BP 40208</t>
  </si>
  <si>
    <t>35 Rue JOSEPH VERNET</t>
  </si>
  <si>
    <t>CMAR 13 PACA SECTION VAUCLUSE AVIGNON</t>
  </si>
  <si>
    <t>CHAMBRE DE METIERS ET DE L'ARTISANAT REGION PACA SECTION DU VAUCLUSE</t>
  </si>
  <si>
    <t>13002087800067</t>
  </si>
  <si>
    <t>571908</t>
  </si>
  <si>
    <t>04 94 61 99 00</t>
  </si>
  <si>
    <t>CS 70558</t>
  </si>
  <si>
    <t>Avenue DES FRERES LUMIERE</t>
  </si>
  <si>
    <t>CMAR 13 PACA LA VALETTE DU VAR</t>
  </si>
  <si>
    <t>CHAMBRE DE METIERS ET DE L'ARTISANAT REGION PACA SECTION DU VAR</t>
  </si>
  <si>
    <t>13002087800059</t>
  </si>
  <si>
    <t>544401</t>
  </si>
  <si>
    <t>0494995180</t>
  </si>
  <si>
    <t>83460 LES ARCS</t>
  </si>
  <si>
    <t>Chemin DE GUERINGUIER</t>
  </si>
  <si>
    <t>CMAR 13 PACA  CFA LES ARCS</t>
  </si>
  <si>
    <t>CHAMBRE DE METIERS ET DE L'ARTISANAT REGION PACA - CAMPUS CFAR LES ARCS</t>
  </si>
  <si>
    <t>13002087800109</t>
  </si>
  <si>
    <t>623726</t>
  </si>
  <si>
    <t>05 62 22 94 22</t>
  </si>
  <si>
    <t>59 ter Chemin Verdale</t>
  </si>
  <si>
    <t>CMAR OCCITANIE ST JEAN</t>
  </si>
  <si>
    <t>CHAMBRE DE METIERS ET DE L'ARTISANAT REGION OCCITANIE - SIEGE SOCIAL</t>
  </si>
  <si>
    <t>13002793100018</t>
  </si>
  <si>
    <t>645539</t>
  </si>
  <si>
    <t>05 63 48 43 53</t>
  </si>
  <si>
    <t>CS 22340</t>
  </si>
  <si>
    <t>112 Route DES TEMPLIERS</t>
  </si>
  <si>
    <t>CMA DU TARN ALBI</t>
  </si>
  <si>
    <t>CHAMBRE DE METIERS ET DE L'ARTISANAT REGION OCCITANIE</t>
  </si>
  <si>
    <t>13002793100349</t>
  </si>
  <si>
    <t>629455</t>
  </si>
  <si>
    <t>02 23 50 15 15</t>
  </si>
  <si>
    <t>CMAR 29</t>
  </si>
  <si>
    <t>CHAMBRE DE METIERS ET DE L'ARTISANAT REGION BRETAGNE</t>
  </si>
  <si>
    <t>53351087435</t>
  </si>
  <si>
    <t>13002794900010</t>
  </si>
  <si>
    <t>363674</t>
  </si>
  <si>
    <t>02 43 74 53 53</t>
  </si>
  <si>
    <t>CS 81630</t>
  </si>
  <si>
    <t>5 Cours Etienne-Jules Marey</t>
  </si>
  <si>
    <t>CMAR SARTHE LE MANS</t>
  </si>
  <si>
    <t>CHAMBRE DE METIERS ET DE L'ARTISANAT PAYS DE LA LOIRE DELEGATION SARTHE</t>
  </si>
  <si>
    <t>13002068800110</t>
  </si>
  <si>
    <t>366160</t>
  </si>
  <si>
    <t>02 41 22 61 00</t>
  </si>
  <si>
    <t>CS 80806</t>
  </si>
  <si>
    <t>3 Rue Darwin</t>
  </si>
  <si>
    <t>CMAR MAINE ET LOIRE</t>
  </si>
  <si>
    <t>CHAMBRE DE METIERS ET DE L'ARTISANAT PAYS DE LA LOIRE DELEGATION MAINE ET LOIRE</t>
  </si>
  <si>
    <t>13002068800052</t>
  </si>
  <si>
    <t>368751</t>
  </si>
  <si>
    <t>05 96 71 32 22</t>
  </si>
  <si>
    <t>BP 1194 - MORNE TARTENSON</t>
  </si>
  <si>
    <t>2 Rue DU TEMPLE</t>
  </si>
  <si>
    <t>CMA MARTINIQUE FORT DE FRANCE</t>
  </si>
  <si>
    <t>CHAMBRE DE METIERS ET DE L'ARTISANAT MARTINIQUE</t>
  </si>
  <si>
    <t>9797P000797</t>
  </si>
  <si>
    <t>18972001400019</t>
  </si>
  <si>
    <t>566986</t>
  </si>
  <si>
    <t>02 51 44 35 00</t>
  </si>
  <si>
    <t>CS 90075</t>
  </si>
  <si>
    <t>35 Rue Sarah Berhardt</t>
  </si>
  <si>
    <t>CMAR DE VENDEE</t>
  </si>
  <si>
    <t>CHAMBRE DE METIERS ET DE L'ARTISANAT DE VENDEE</t>
  </si>
  <si>
    <t>13002068800136</t>
  </si>
  <si>
    <t>670662</t>
  </si>
  <si>
    <t>05 65 77 56 00</t>
  </si>
  <si>
    <t>PARC D ACTIVITE DE CANTARANE</t>
  </si>
  <si>
    <t>341 Rue DES METIERS</t>
  </si>
  <si>
    <t>CMAR OCCITANIE ONET LE CHATEAU</t>
  </si>
  <si>
    <t>CHAMBRE DE METIERS ET DE L'ARTISANAT DE REGION OCCITANIE</t>
  </si>
  <si>
    <t>13002793100083</t>
  </si>
  <si>
    <t>431837</t>
  </si>
  <si>
    <t>05 45 90 47 00</t>
  </si>
  <si>
    <t>68 Avenue Gambetta</t>
  </si>
  <si>
    <t>CMAR NOUVELLE AQUITAINE CMA DE LA CHARENTE ANGOULEME</t>
  </si>
  <si>
    <t>CHAMBRE DE METIERS ET DE L'ARTISANAT DE REGION NOUVELLE AQUITAINE</t>
  </si>
  <si>
    <t>517999</t>
  </si>
  <si>
    <t>05 56 99 91 00</t>
  </si>
  <si>
    <t>46 Avenue GENERAL LARMINAT</t>
  </si>
  <si>
    <t>CMAR NOUVELLE AQUITAINE BORDEAUX</t>
  </si>
  <si>
    <t>635145</t>
  </si>
  <si>
    <t>02 32 18 06 40</t>
  </si>
  <si>
    <t>2 Rue Claude Bloch</t>
  </si>
  <si>
    <t>CMAR CAEN</t>
  </si>
  <si>
    <t>CHAMBRE DE METIERS ET DE L'ARTISANAT DE REGION NORMANDIE</t>
  </si>
  <si>
    <t>28140350314</t>
  </si>
  <si>
    <t>13002799800017</t>
  </si>
  <si>
    <t>623337</t>
  </si>
  <si>
    <t>01 80 48 26 00</t>
  </si>
  <si>
    <t>72-74 Rue DE REUILLY</t>
  </si>
  <si>
    <t>CMAR IDF PARIS</t>
  </si>
  <si>
    <t>CHAMBRE DE METIERS ET DE L'ARTISANAT DE REGION ILE DE FRANCE</t>
  </si>
  <si>
    <t>11756120375</t>
  </si>
  <si>
    <t>13002797200012</t>
  </si>
  <si>
    <t>650973</t>
  </si>
  <si>
    <t>01 41 60 75 00</t>
  </si>
  <si>
    <t>91-129 Rue Edouard Renard</t>
  </si>
  <si>
    <t>CMAR IDF CMA 93 BOBIGNY</t>
  </si>
  <si>
    <t>13002797200236</t>
  </si>
  <si>
    <t>429028</t>
  </si>
  <si>
    <t>03 27 21 16 17</t>
  </si>
  <si>
    <t>ANGLE DE LA RUE ABELARD ET FAUBOURG D'ARRAS</t>
  </si>
  <si>
    <t>Place DES ARTISANS</t>
  </si>
  <si>
    <t>CMAR HAUTS DE FRANCE LILLE</t>
  </si>
  <si>
    <t>CHAMBRE DE METIERS ET DE L'ARTISANAT DE REGION HAUTS DE FRANCE</t>
  </si>
  <si>
    <t>32590946759</t>
  </si>
  <si>
    <t>13002374000439</t>
  </si>
  <si>
    <t>548972</t>
  </si>
  <si>
    <t>05 90 91 85 85</t>
  </si>
  <si>
    <t>30 Boulevard FELIX EBOUE</t>
  </si>
  <si>
    <t>CMAR DE LA REGION GUADELOUPE</t>
  </si>
  <si>
    <t>CHAMBRE DE METIERS ET DE L'ARTISANAT DE REGION GUADELOUPE</t>
  </si>
  <si>
    <t>9597P000397</t>
  </si>
  <si>
    <t>18971004900017</t>
  </si>
  <si>
    <t>624378</t>
  </si>
  <si>
    <t>03 87 20 36 80</t>
  </si>
  <si>
    <t>5 Boulevard DE LA DEFENSE</t>
  </si>
  <si>
    <t>CMAR GRAND EST METZ</t>
  </si>
  <si>
    <t>CHAMBRE DE METIERS ET DE L'ARTISANAT DE REGION GRAND EST</t>
  </si>
  <si>
    <t>44570405157</t>
  </si>
  <si>
    <t>13002801200016</t>
  </si>
  <si>
    <t>665459</t>
  </si>
  <si>
    <t>02 38 68 08 68</t>
  </si>
  <si>
    <t>28 Rue DU FAUBOURG DE BOURGOGNE</t>
  </si>
  <si>
    <t>CMAR CVL ORLEANS</t>
  </si>
  <si>
    <t>CHAMBRE DE METIERS ET DE L'ARTISANAT DE REGION CENTRE VAL DE LOIRE SIEGE</t>
  </si>
  <si>
    <t>24450381045</t>
  </si>
  <si>
    <t>13002798000015</t>
  </si>
  <si>
    <t>329332</t>
  </si>
  <si>
    <t>02 47 25 24 65</t>
  </si>
  <si>
    <t>CS50412</t>
  </si>
  <si>
    <t>36-42 Route de Saint Avertin</t>
  </si>
  <si>
    <t>CMAR CVL CMA 37 TOURS</t>
  </si>
  <si>
    <t>CHAMBRE DE METIERS ET DE L'ARTISANAT DE REGION CENTRE VAL DE LOIRE</t>
  </si>
  <si>
    <t>13002798000072</t>
  </si>
  <si>
    <t>663633</t>
  </si>
  <si>
    <t>02 54 08 70 00</t>
  </si>
  <si>
    <t>BP65</t>
  </si>
  <si>
    <t>164 Avenue John Kennedy</t>
  </si>
  <si>
    <t>CMAR CVL CHATEAUROUX</t>
  </si>
  <si>
    <t>13002798000114</t>
  </si>
  <si>
    <t>684508</t>
  </si>
  <si>
    <t>06 88 92 12 05</t>
  </si>
  <si>
    <t>2 Cours DES ALLIES</t>
  </si>
  <si>
    <t>CMAR RENNES</t>
  </si>
  <si>
    <t>CHAMBRE DE METIERS ET DE L'ARTISANAT DE REGION BRETAGNE - CMAR SIEGE SOCIAL</t>
  </si>
  <si>
    <t>13002794900267</t>
  </si>
  <si>
    <t>622928</t>
  </si>
  <si>
    <t>02 99 05 45 55</t>
  </si>
  <si>
    <t>Faculté des métiers - Campus de Ker Lann</t>
  </si>
  <si>
    <t>Rue des Frères Montgolfier</t>
  </si>
  <si>
    <t>CMAR 35 CFA BRUZ</t>
  </si>
  <si>
    <t>CHAMBRE DE METIERS ET DE L'ARTISANAT DE REGION BRETAGNE</t>
  </si>
  <si>
    <t>13002794900135</t>
  </si>
  <si>
    <t>13559</t>
  </si>
  <si>
    <t>02 23 50 05 00</t>
  </si>
  <si>
    <t>Cours des alliés</t>
  </si>
  <si>
    <t>CMAR 35 ANTENNES RENNES</t>
  </si>
  <si>
    <t>13002794900101</t>
  </si>
  <si>
    <t>464831</t>
  </si>
  <si>
    <t>02 96 76 26 26</t>
  </si>
  <si>
    <t>18 Rue Du Tertre De La Motte</t>
  </si>
  <si>
    <t>CMAR CFA PLOUFRAGAN</t>
  </si>
  <si>
    <t>13002794900242</t>
  </si>
  <si>
    <t>625929</t>
  </si>
  <si>
    <t>02 97 63 95 00</t>
  </si>
  <si>
    <t>10 Boulevard des Iles</t>
  </si>
  <si>
    <t>CMA 56 ANTENNE VANNES</t>
  </si>
  <si>
    <t>13002794900176</t>
  </si>
  <si>
    <t>624366</t>
  </si>
  <si>
    <t>04 72 44 13 30</t>
  </si>
  <si>
    <t>10 Rue Paul Montrochet</t>
  </si>
  <si>
    <t>CMAR ARA LYON</t>
  </si>
  <si>
    <t>CHAMBRE DE METIERS ET DE L'ARTISANAT DE REGION AUVERGNE RHONE ALPES</t>
  </si>
  <si>
    <t>84691788769</t>
  </si>
  <si>
    <t>13002795600015</t>
  </si>
  <si>
    <t>532125</t>
  </si>
  <si>
    <t>04 94 61 99 78</t>
  </si>
  <si>
    <t>5 Boulevard Pebre</t>
  </si>
  <si>
    <t>CMAR 13 PACA  MARSEILLE</t>
  </si>
  <si>
    <t>CHAMBRE DE METIERS ET DE L'ARTISANAT DE LA REGION PACA - SIEGE SOCIAL</t>
  </si>
  <si>
    <t>13002087800240</t>
  </si>
  <si>
    <t>538747</t>
  </si>
  <si>
    <t>0492539800</t>
  </si>
  <si>
    <t>Institut Des Metiers</t>
  </si>
  <si>
    <t>10 Route DE GRAFFINEL</t>
  </si>
  <si>
    <t>CMAR 13 PACA CAMPUS DE GAP</t>
  </si>
  <si>
    <t>CHAMBRE DE METIERS ET DE L'ARTISANAT DE LA REGION PACA</t>
  </si>
  <si>
    <t>13002087800083</t>
  </si>
  <si>
    <t>4376</t>
  </si>
  <si>
    <t>03 80 28 81 00</t>
  </si>
  <si>
    <t>2 Rue Louis de la Verne</t>
  </si>
  <si>
    <t>CMAR BOURGOGNE FRANCHE COMTE</t>
  </si>
  <si>
    <t>CHAMBRE DE METIERS ET DE L'ARTISANAT DE LA REGION BOURGOGNE FRANCHE COMTE</t>
  </si>
  <si>
    <t>27390124239</t>
  </si>
  <si>
    <t>13002607300010</t>
  </si>
  <si>
    <t>632971</t>
  </si>
  <si>
    <t>04 95 38 83 54</t>
  </si>
  <si>
    <t>Quartier Bacciochi</t>
  </si>
  <si>
    <t>Chemin De la Sposata</t>
  </si>
  <si>
    <t>CMAR CORSE AJACCIO</t>
  </si>
  <si>
    <t>CHAMBRE DE METIERS ET DE L'ARTISANAT DE CORSE - AMPARA</t>
  </si>
  <si>
    <t>94202116520</t>
  </si>
  <si>
    <t>13002804600022</t>
  </si>
  <si>
    <t>545326</t>
  </si>
  <si>
    <t>04 94 98 57 30</t>
  </si>
  <si>
    <t>83330 LE BEAUSSET</t>
  </si>
  <si>
    <t>Campus</t>
  </si>
  <si>
    <t>138 Allée DES PRIMEVERES</t>
  </si>
  <si>
    <t>CMAR CFA 13 PACA LE BEAUSSET</t>
  </si>
  <si>
    <t>CHAMBRE DE METIERS ET DE L'ARTISANAT CFA REGIONAL PACA</t>
  </si>
  <si>
    <t>13002087800133</t>
  </si>
  <si>
    <t>125878</t>
  </si>
  <si>
    <t>03 88 19 79 79</t>
  </si>
  <si>
    <t>Espace Européen de l'Entreprise</t>
  </si>
  <si>
    <t>30 Avenue de l'Europe</t>
  </si>
  <si>
    <t>CMA</t>
  </si>
  <si>
    <t>CHAMBRE DE METIERS D'ALSACE - CMA</t>
  </si>
  <si>
    <t>4267P000267</t>
  </si>
  <si>
    <t>18670223900093</t>
  </si>
  <si>
    <t>528018</t>
  </si>
  <si>
    <t>30 Boulevard VOLNEY</t>
  </si>
  <si>
    <t>CMAR URMA MAYENNE</t>
  </si>
  <si>
    <t>CHAMBRE DE METIER ET DE L'ARTISANAT PAYS DE LA LOIRE - DELEGATION DE LA MAYENNE</t>
  </si>
  <si>
    <t>13002068800102</t>
  </si>
  <si>
    <t>552872</t>
  </si>
  <si>
    <t>06 96 31 41 12</t>
  </si>
  <si>
    <t>88 Rue VICTOR SEVERE</t>
  </si>
  <si>
    <t>CMAM 972 MARTINIQUE</t>
  </si>
  <si>
    <t>CHAMBRE DE MEDIATION ET D'ARBITRAGE DE LA MARTINIQUE</t>
  </si>
  <si>
    <t>97970205097</t>
  </si>
  <si>
    <t>80436852000016</t>
  </si>
  <si>
    <t>126639</t>
  </si>
  <si>
    <t>04 92 21 27 33</t>
  </si>
  <si>
    <t>Centre de formation</t>
  </si>
  <si>
    <t>36 Avenue de la République</t>
  </si>
  <si>
    <t>CCI HAUTES ALPES FORMATION BRIANCON</t>
  </si>
  <si>
    <t>CHAMBRE DE COMMERCE ET INDUSTRIE HAUTES ALPES</t>
  </si>
  <si>
    <t>9305P001405</t>
  </si>
  <si>
    <t>18050001900039</t>
  </si>
  <si>
    <t>390082</t>
  </si>
  <si>
    <t>0386494000</t>
  </si>
  <si>
    <t>CS 20286</t>
  </si>
  <si>
    <t>26 Rue Etienne Dolet</t>
  </si>
  <si>
    <t>CCI YONNE</t>
  </si>
  <si>
    <t>CHAMBRE DE COMMERCE ET D'INDUSTRIE YONNE</t>
  </si>
  <si>
    <t>2689P000489</t>
  </si>
  <si>
    <t>18890911300014</t>
  </si>
  <si>
    <t>87300</t>
  </si>
  <si>
    <t>03 29 33 88 88</t>
  </si>
  <si>
    <t>BP 41071</t>
  </si>
  <si>
    <t>10 Rue CLAUDE GELEE</t>
  </si>
  <si>
    <t>CCI VOSGES EPINAL</t>
  </si>
  <si>
    <t>CHAMBRE DE COMMERCE ET D'INDUSTRIE VOSGES</t>
  </si>
  <si>
    <t>4188P002288</t>
  </si>
  <si>
    <t>18882211800017</t>
  </si>
  <si>
    <t>17577</t>
  </si>
  <si>
    <t>02 51 45 32 32</t>
  </si>
  <si>
    <t>16 Rue Olivier de Clisson</t>
  </si>
  <si>
    <t>CCI VENDEE</t>
  </si>
  <si>
    <t>CHAMBRE DE COMMERCE ET D'INDUSTRIE VENDEE</t>
  </si>
  <si>
    <t>52850109285</t>
  </si>
  <si>
    <t>18850049000019</t>
  </si>
  <si>
    <t>12191</t>
  </si>
  <si>
    <t>04 90 14 87 00</t>
  </si>
  <si>
    <t>Campus de la CCI de Vaucluse - BP 20660</t>
  </si>
  <si>
    <t>Allée Des fenaisons</t>
  </si>
  <si>
    <t>CCI VAUCLUSE</t>
  </si>
  <si>
    <t>CHAMBRE DE COMMERCE ET D'INDUSTRIE VAUCLUSE</t>
  </si>
  <si>
    <t>9384P000184</t>
  </si>
  <si>
    <t>18840001400018</t>
  </si>
  <si>
    <t>30340</t>
  </si>
  <si>
    <t>04 94 22 89 18</t>
  </si>
  <si>
    <t>236 Boulevard MARECHAL LECLERC</t>
  </si>
  <si>
    <t>CCITV CAPFORMA</t>
  </si>
  <si>
    <t>CHAMBRE DE COMMERCE ET D'INDUSTRIE VAR CAPFORMA</t>
  </si>
  <si>
    <t>9383P000183</t>
  </si>
  <si>
    <t>18830001600014</t>
  </si>
  <si>
    <t>216630</t>
  </si>
  <si>
    <t>05 61 33 65 00</t>
  </si>
  <si>
    <t>BP 606</t>
  </si>
  <si>
    <t>2 Rue D ALSACE LORRAINE</t>
  </si>
  <si>
    <t>CCI TOULOUSE</t>
  </si>
  <si>
    <t>CHAMBRE DE COMMERCE ET D'INDUSTRIE TOULOUSE</t>
  </si>
  <si>
    <t>7331P000131</t>
  </si>
  <si>
    <t>18310002300013</t>
  </si>
  <si>
    <t>589962</t>
  </si>
  <si>
    <t>02 35 55 26 67</t>
  </si>
  <si>
    <t>BP 1410</t>
  </si>
  <si>
    <t>181 Quai FRISSARD</t>
  </si>
  <si>
    <t>CCIT SEINE ESTUAIRE</t>
  </si>
  <si>
    <t>CHAMBRE DE COMMERCE ET D'INDUSTRIE TERRITORIALE SEINE ESTUAIRE</t>
  </si>
  <si>
    <t>28760539676</t>
  </si>
  <si>
    <t>13002169400018</t>
  </si>
  <si>
    <t>658339</t>
  </si>
  <si>
    <t>03 81 25 25 70</t>
  </si>
  <si>
    <t>CS 51666</t>
  </si>
  <si>
    <t>46 Avenue Villarceau</t>
  </si>
  <si>
    <t>CCIT SAONE DOUBS BESANCON</t>
  </si>
  <si>
    <t>CHAMBRE DE COMMERCE ET D'INDUSTRIE TERRITORIALE SAONE DOUBS</t>
  </si>
  <si>
    <t>545442</t>
  </si>
  <si>
    <t>0233788688</t>
  </si>
  <si>
    <t>BP 84 - OCTEVILLE</t>
  </si>
  <si>
    <t>15 Rue DES VINDITS</t>
  </si>
  <si>
    <t>CCIT OUEST NORMANDIE - GROUPE FIM CHERBOURG EN COTENTIN</t>
  </si>
  <si>
    <t>CHAMBRE DE COMMERCE ET D'INDUSTRIE TERRITORIALE OUEST NORMANDIE</t>
  </si>
  <si>
    <t>25500110350</t>
  </si>
  <si>
    <t>13002172800212</t>
  </si>
  <si>
    <t>623088</t>
  </si>
  <si>
    <t>03 25 07 32 00</t>
  </si>
  <si>
    <t>CS 52012</t>
  </si>
  <si>
    <t>55 Rue du Président Carnot</t>
  </si>
  <si>
    <t>CCI MEUSE HAUTE MARNE ST DIZIER</t>
  </si>
  <si>
    <t>CHAMBRE DE COMMERCE ET D'INDUSTRIE TERRITORIALE MEUSE HAUTE MARNE</t>
  </si>
  <si>
    <t>44520039652</t>
  </si>
  <si>
    <t>13002436700018</t>
  </si>
  <si>
    <t>72886</t>
  </si>
  <si>
    <t>02561</t>
  </si>
  <si>
    <t>02 99 33 66 66</t>
  </si>
  <si>
    <t>CS 64204</t>
  </si>
  <si>
    <t>2 Avenue de la Préfecture</t>
  </si>
  <si>
    <t>CCIT ILLE ET VILAINE RENNES</t>
  </si>
  <si>
    <t>CHAMBRE DE COMMERCE ET D'INDUSTRIE TERRITORIALE ILLE ET VILAINE</t>
  </si>
  <si>
    <t>53351000435</t>
  </si>
  <si>
    <t>13002280900011</t>
  </si>
  <si>
    <t>600143</t>
  </si>
  <si>
    <t>05 53 77 10 00</t>
  </si>
  <si>
    <t>52 Cours GAMBETTA</t>
  </si>
  <si>
    <t>CCIT 47 DU LOT ET GARONNE AGEN</t>
  </si>
  <si>
    <t>CHAMBRE DE COMMERCE ET D'INDUSTRIE TERRITORIALE DE LOT ET GARONNE</t>
  </si>
  <si>
    <t>72470103947</t>
  </si>
  <si>
    <t>18470141500012</t>
  </si>
  <si>
    <t>26578</t>
  </si>
  <si>
    <t>04 70 35 40 00</t>
  </si>
  <si>
    <t>BP 1729</t>
  </si>
  <si>
    <t>17 Cours Jean-Jaurès</t>
  </si>
  <si>
    <t>CCIT MOULINS</t>
  </si>
  <si>
    <t>CHAMBRE DE COMMERCE ET D'INDUSTRIE TERRITORIALE DE L'ALLIER</t>
  </si>
  <si>
    <t>84030359803</t>
  </si>
  <si>
    <t>13002286600011</t>
  </si>
  <si>
    <t>674280</t>
  </si>
  <si>
    <t>05 49 60 98 00</t>
  </si>
  <si>
    <t>120 Rue Du Porteau</t>
  </si>
  <si>
    <t>CCIT SITE DE POITIERS</t>
  </si>
  <si>
    <t>CHAMBRE DE COMMERCE ET D'INDUSTRIE TERRITORIALE DE LA VIENNE - CCIT SIEGE</t>
  </si>
  <si>
    <t>54860109086</t>
  </si>
  <si>
    <t>18860003500177</t>
  </si>
  <si>
    <t>625735</t>
  </si>
  <si>
    <t>05 49 60 98 23</t>
  </si>
  <si>
    <t>Campus 120-ZI REPUBLIQUE CS 80495</t>
  </si>
  <si>
    <t>CCIT CHASSENEUIL DU POITOU</t>
  </si>
  <si>
    <t>CHAMBRE DE COMMERCE ET D'INDUSTRIE TERRITORIALE DE LA VIENNE - CCIT</t>
  </si>
  <si>
    <t>18860003500144</t>
  </si>
  <si>
    <t>530438</t>
  </si>
  <si>
    <t>02 31 54 54 54</t>
  </si>
  <si>
    <t>BP 20110</t>
  </si>
  <si>
    <t>1 Rue RENE CASSIN</t>
  </si>
  <si>
    <t>CCIT CAEN NORMANDIE ST CONTEST</t>
  </si>
  <si>
    <t>CHAMBRE DE COMMERCE ET D'INDUSTRIE TERRITORIALE CAEN NORMANDIE</t>
  </si>
  <si>
    <t>2514P001014</t>
  </si>
  <si>
    <t>18140001100100</t>
  </si>
  <si>
    <t>582256</t>
  </si>
  <si>
    <t>10 Rue RENE CASSIN</t>
  </si>
  <si>
    <t>18/04/2018</t>
  </si>
  <si>
    <t>CENTRE DE FORMATION DU LAC DU CCIT BORDEAUX GIRONDE</t>
  </si>
  <si>
    <t>CHAMBRE DE COMMERCE ET D'INDUSTRIE TERRITORIALE BORDEAUX GIRONDE</t>
  </si>
  <si>
    <t>75331044233</t>
  </si>
  <si>
    <t>13002285800034</t>
  </si>
  <si>
    <t>674722</t>
  </si>
  <si>
    <t>04 84 20 00 21</t>
  </si>
  <si>
    <t>60 Boulevard GASSENDI</t>
  </si>
  <si>
    <t>CCIT 04 DIGNE LES BAINS</t>
  </si>
  <si>
    <t>CHAMBRE DE COMMERCE ET D'INDUSTRIE TERRITORIALE ALPES DE HAUTE PROVENCE</t>
  </si>
  <si>
    <t>9304P000204</t>
  </si>
  <si>
    <t>18040001200019</t>
  </si>
  <si>
    <t>431540</t>
  </si>
  <si>
    <t>02720</t>
  </si>
  <si>
    <t>05 67 46 60 00</t>
  </si>
  <si>
    <t>MAISON DE L ECONOMIE</t>
  </si>
  <si>
    <t>1 Avenue GENERAL HOCHE</t>
  </si>
  <si>
    <t>CCI TARN</t>
  </si>
  <si>
    <t>CHAMBRE DE COMMERCE ET D'INDUSTRIE TARN</t>
  </si>
  <si>
    <t>73810093881</t>
  </si>
  <si>
    <t>13001278400018</t>
  </si>
  <si>
    <t>356566</t>
  </si>
  <si>
    <t>01 74 60 51 00</t>
  </si>
  <si>
    <t>CS 70045</t>
  </si>
  <si>
    <t>1 Avenue Johannes Gutenberg</t>
  </si>
  <si>
    <t>CCI SEINE ET MARNE</t>
  </si>
  <si>
    <t>CHAMBRE DE COMMERCE ET D'INDUSTRIE SEINE ET MARNE</t>
  </si>
  <si>
    <t>1177P000677</t>
  </si>
  <si>
    <t>18770918300235</t>
  </si>
  <si>
    <t>633409</t>
  </si>
  <si>
    <t>02 62 56 37 35</t>
  </si>
  <si>
    <t>ZI DU CHAUDRON</t>
  </si>
  <si>
    <t>12 Rue GABRIEL DE KERVEGUEN</t>
  </si>
  <si>
    <t>CCI REUNION POLE FORMATION NORD ST DENIS</t>
  </si>
  <si>
    <t>CHAMBRE DE COMMERCE ET D'INDUSTRIE REUNION POLE FORMATION NORD</t>
  </si>
  <si>
    <t>98970017797</t>
  </si>
  <si>
    <t>18974211700097</t>
  </si>
  <si>
    <t>445526</t>
  </si>
  <si>
    <t>04 73 44 72 20</t>
  </si>
  <si>
    <t>14 Rue Jean Claret</t>
  </si>
  <si>
    <t>CCI PUY DE DOME</t>
  </si>
  <si>
    <t>CHAMBRE DE COMMERCE ET D'INDUSTRIE PUY DE DOME</t>
  </si>
  <si>
    <t>83630419163</t>
  </si>
  <si>
    <t>13000772700071</t>
  </si>
  <si>
    <t>294410</t>
  </si>
  <si>
    <t>04 74 95 24 00</t>
  </si>
  <si>
    <t>CS 50209</t>
  </si>
  <si>
    <t>2 Place Saint-Pierre</t>
  </si>
  <si>
    <t>CCI NORD ISERE</t>
  </si>
  <si>
    <t>CHAMBRE DE COMMERCE ET D'INDUSTRIE NORD ISERE</t>
  </si>
  <si>
    <t>8238P000238</t>
  </si>
  <si>
    <t>18383002500015</t>
  </si>
  <si>
    <t>23292</t>
  </si>
  <si>
    <t>03 86 60 55 55</t>
  </si>
  <si>
    <t>BP 232</t>
  </si>
  <si>
    <t>74 Rue Faidherbe</t>
  </si>
  <si>
    <t>CCI NIEVRE CCI FORMATION</t>
  </si>
  <si>
    <t>CHAMBRE DE COMMERCE ET D'INDUSTRIE NIEVRE GROUPE CCI FORMATION</t>
  </si>
  <si>
    <t>2658P000558</t>
  </si>
  <si>
    <t>18580003400067</t>
  </si>
  <si>
    <t>101011</t>
  </si>
  <si>
    <t>04 93 13 74 51</t>
  </si>
  <si>
    <t>13 Avenue SIMONE VEIL</t>
  </si>
  <si>
    <t>CCI NICE COTE D'AZUR</t>
  </si>
  <si>
    <t>CHAMBRE DE COMMERCE ET D'INDUSTRIE NICE COTE D'AZUR</t>
  </si>
  <si>
    <t>9306P001706</t>
  </si>
  <si>
    <t>18060001700016</t>
  </si>
  <si>
    <t>31148</t>
  </si>
  <si>
    <t>03 87 52 31 00</t>
  </si>
  <si>
    <t>BP 70330</t>
  </si>
  <si>
    <t>10-12 Avenue Foch</t>
  </si>
  <si>
    <t>CCI MOSELLE</t>
  </si>
  <si>
    <t>CHAMBRE DE COMMERCE ET D'INDUSTRIE MOSELLE SIEGE</t>
  </si>
  <si>
    <t>18572202200018</t>
  </si>
  <si>
    <t>7638</t>
  </si>
  <si>
    <t>02 97 02 40 00</t>
  </si>
  <si>
    <t>CS 30362</t>
  </si>
  <si>
    <t>21 bis Quai DES INDES</t>
  </si>
  <si>
    <t>CCI MORBIHAN LORIENT</t>
  </si>
  <si>
    <t>CHAMBRE DE COMMERCE ET D'INDUSTRIE MORBIHAN SIEGE</t>
  </si>
  <si>
    <t>5356P001456</t>
  </si>
  <si>
    <t>18560005300010</t>
  </si>
  <si>
    <t>661600</t>
  </si>
  <si>
    <t>02 35 52 85 46</t>
  </si>
  <si>
    <t>4 Passage De La Luciline N° 4-20</t>
  </si>
  <si>
    <t>CCIM ROUEN</t>
  </si>
  <si>
    <t>CHAMBRE DE COMMERCE ET D'INDUSTRIE METROPOLITAINE ROUEN METROPOLE - CCIM SIEGE</t>
  </si>
  <si>
    <t>13002175100131</t>
  </si>
  <si>
    <t>651450</t>
  </si>
  <si>
    <t>03 80 65 91 00</t>
  </si>
  <si>
    <t>2 Avenue DE MARBOTTE</t>
  </si>
  <si>
    <t>CCI METROPOLE BOURGOGNE DIJON</t>
  </si>
  <si>
    <t>CHAMBRE DE COMMERCE ET D'INDUSTRIE METROPOLE DE BOURGOGNE</t>
  </si>
  <si>
    <t>27210429021</t>
  </si>
  <si>
    <t>13002948100012</t>
  </si>
  <si>
    <t>30510</t>
  </si>
  <si>
    <t>02 38 77 77 77</t>
  </si>
  <si>
    <t>23 Place du Martroi</t>
  </si>
  <si>
    <t>CCI LOIRET</t>
  </si>
  <si>
    <t>CHAMBRE DE COMMERCE ET D'INDUSTRIE LOIRET</t>
  </si>
  <si>
    <t>2445P000945</t>
  </si>
  <si>
    <t>18450001500013</t>
  </si>
  <si>
    <t>9570</t>
  </si>
  <si>
    <t>05 55 45 16 16</t>
  </si>
  <si>
    <t>43 Rue De Sainte Anne</t>
  </si>
  <si>
    <t>ESSEL - ISFOGEP DU CCI LIMOGES HAUTE VIENNE</t>
  </si>
  <si>
    <t>CHAMBRE DE COMMERCE ET D'INDUSTRIE LIMOGES HAUTE VIENNE ESSEL - ISFOGEP</t>
  </si>
  <si>
    <t>7487P000187</t>
  </si>
  <si>
    <t>18870801000049</t>
  </si>
  <si>
    <t>562063</t>
  </si>
  <si>
    <t>11 Rue Philippe LEBON</t>
  </si>
  <si>
    <t>CAMPUS CONSULAIRE DU CCI LIMOGES HAUTE VIENNE</t>
  </si>
  <si>
    <t>CHAMBRE DE COMMERCE ET D'INDUSTRIE LIMOGES HAUTE VIENNE CAMPUS CONSULAIRE</t>
  </si>
  <si>
    <t>18870801000114</t>
  </si>
  <si>
    <t>483564</t>
  </si>
  <si>
    <t>02 62 43 51 12</t>
  </si>
  <si>
    <t>31 Avenue RAYMOND MONDON</t>
  </si>
  <si>
    <t>CCI CIRFIM LE PORT</t>
  </si>
  <si>
    <t>CHAMBRE DE COMMERCE ET D'INDUSTRIE LE PORT</t>
  </si>
  <si>
    <t>18974211700071</t>
  </si>
  <si>
    <t>317895</t>
  </si>
  <si>
    <t>02372</t>
  </si>
  <si>
    <t>CS 91435</t>
  </si>
  <si>
    <t>1 Boulevard RENE LEVASSEUR</t>
  </si>
  <si>
    <t>CCI LE MANS SARTHE</t>
  </si>
  <si>
    <t>CHAMBRE DE COMMERCE ET D'INDUSTRIE LE MANS ET SARTHE - SIEGE SOCIAL</t>
  </si>
  <si>
    <t>18720092800013</t>
  </si>
  <si>
    <t>25240</t>
  </si>
  <si>
    <t>0 810 400 040</t>
  </si>
  <si>
    <t>CCI LANDES</t>
  </si>
  <si>
    <t>CHAMBRE DE COMMERCE ET D'INDUSTRIE LANDES</t>
  </si>
  <si>
    <t>7240P003840</t>
  </si>
  <si>
    <t>18400002400010</t>
  </si>
  <si>
    <t>28009</t>
  </si>
  <si>
    <t>02 54 53 52 51</t>
  </si>
  <si>
    <t>16 Place Saint Cyran</t>
  </si>
  <si>
    <t>CCI INDRE</t>
  </si>
  <si>
    <t>CHAMBRE DE COMMERCE ET D'INDUSTRIE INDRE</t>
  </si>
  <si>
    <t>2436P000136</t>
  </si>
  <si>
    <t>18360001400017</t>
  </si>
  <si>
    <t>37552</t>
  </si>
  <si>
    <t>04 71 09 90 00</t>
  </si>
  <si>
    <t>BP 30127</t>
  </si>
  <si>
    <t>16 Boulevard Bertrand</t>
  </si>
  <si>
    <t>CCI HAUTE LOIRE</t>
  </si>
  <si>
    <t>CHAMBRE DE COMMERCE ET D'INDUSTRIE HAUTE LOIRE</t>
  </si>
  <si>
    <t>83430323343</t>
  </si>
  <si>
    <t>13001313900014</t>
  </si>
  <si>
    <t>215880</t>
  </si>
  <si>
    <t>02013</t>
  </si>
  <si>
    <t>1 Place André Malraux</t>
  </si>
  <si>
    <t>CCI GRENOBLE</t>
  </si>
  <si>
    <t>CHAMBRE DE COMMERCE ET D'INDUSTRIE GRENOBLE</t>
  </si>
  <si>
    <t>8238P001138</t>
  </si>
  <si>
    <t>18383001700012</t>
  </si>
  <si>
    <t>7559</t>
  </si>
  <si>
    <t>02 98 00 38 00</t>
  </si>
  <si>
    <t>1 Place du 19e RI</t>
  </si>
  <si>
    <t>CCI FINISTERE BREST</t>
  </si>
  <si>
    <t>CHAMBRE DE COMMERCE ET D'INDUSTRIE FINISTERE - CCI FINISTERE SIEGE</t>
  </si>
  <si>
    <t>53290897729</t>
  </si>
  <si>
    <t>13002293200011</t>
  </si>
  <si>
    <t>12786</t>
  </si>
  <si>
    <t>02 98 98 29 29</t>
  </si>
  <si>
    <t>CS 76029</t>
  </si>
  <si>
    <t>145 Avenue de Keradennec</t>
  </si>
  <si>
    <t>CCI FINISTERE QUIMPER</t>
  </si>
  <si>
    <t>CHAMBRE DE COMMERCE ET D'INDUSTRIE FINISTERE - CCI FINISTERE</t>
  </si>
  <si>
    <t>13002293200326</t>
  </si>
  <si>
    <t>686438</t>
  </si>
  <si>
    <t>Ploujean</t>
  </si>
  <si>
    <t>CCI FINISTERE DELEGATION MORLAIX</t>
  </si>
  <si>
    <t>13002293200094</t>
  </si>
  <si>
    <t>8886</t>
  </si>
  <si>
    <t>02956</t>
  </si>
  <si>
    <t>02 98 62 39 39</t>
  </si>
  <si>
    <t>Ploujean - CS 27934</t>
  </si>
  <si>
    <t>Aéroport</t>
  </si>
  <si>
    <t>CCI FINISTERE AEROPORT MORLAIX PLOUJEAN</t>
  </si>
  <si>
    <t>13002293200144</t>
  </si>
  <si>
    <t>24533</t>
  </si>
  <si>
    <t>02 37 84 28 28</t>
  </si>
  <si>
    <t>CS 80062</t>
  </si>
  <si>
    <t>1 Avenue Marcel Proust</t>
  </si>
  <si>
    <t>CCI EURE ET LOIR</t>
  </si>
  <si>
    <t>CHAMBRE DE COMMERCE ET D'INDUSTRIE EURE-ET-LOIR</t>
  </si>
  <si>
    <t>2428P000128</t>
  </si>
  <si>
    <t>18280001100104</t>
  </si>
  <si>
    <t>29555</t>
  </si>
  <si>
    <t>05578</t>
  </si>
  <si>
    <t>05 65 20 35 01</t>
  </si>
  <si>
    <t>CS 10079</t>
  </si>
  <si>
    <t>107 Quai EUGENE CAVAIGNAC</t>
  </si>
  <si>
    <t>CCI LOT</t>
  </si>
  <si>
    <t>CHAMBRE DE COMMERCE ET D'INDUSTRIE DU LOT</t>
  </si>
  <si>
    <t>18460001300017</t>
  </si>
  <si>
    <t>607654</t>
  </si>
  <si>
    <t>02 54 44 64 00</t>
  </si>
  <si>
    <t>16 Rue de la valée MAILLARD</t>
  </si>
  <si>
    <t>CCI LOIR ET CHER BLOIS</t>
  </si>
  <si>
    <t>CHAMBRE DE COMMERCE ET D'INDUSTRIE DU LOIR ET CHER</t>
  </si>
  <si>
    <t>2441P001841</t>
  </si>
  <si>
    <t>18410001400010</t>
  </si>
  <si>
    <t>571970</t>
  </si>
  <si>
    <t>01 39 10 78 78</t>
  </si>
  <si>
    <t>8 Avenue DE LA PORTE DE CHAMPERET</t>
  </si>
  <si>
    <t>CCIR PARIS IDF SUP DE VENTE PARIS 17EME</t>
  </si>
  <si>
    <t>CHAMBRE DE COMMERCE ET D'INDUSTRIE DE REGION PARIS ILE DE FRANCE - SUP DE VENTE</t>
  </si>
  <si>
    <t>11756232075</t>
  </si>
  <si>
    <t>13001727000716</t>
  </si>
  <si>
    <t>571064</t>
  </si>
  <si>
    <t>ZAC BEL AIR</t>
  </si>
  <si>
    <t>CCIR PARIS IDF SUP DE VENTE</t>
  </si>
  <si>
    <t>13001727000401</t>
  </si>
  <si>
    <t>571052</t>
  </si>
  <si>
    <t>01 39 67 12 00</t>
  </si>
  <si>
    <t>Chemin de l'Orme Rond</t>
  </si>
  <si>
    <t>CCIR PARIS IDF L'EA JOUY EN JOSAS</t>
  </si>
  <si>
    <t>CHAMBRE DE COMMERCE ET D'INDUSTRIE DE REGION PARIS ILE DE FRANCE - L'EA LES ECOLES DES ECO-ACTIVITES JOUY EN JOSAS</t>
  </si>
  <si>
    <t>13001727000674</t>
  </si>
  <si>
    <t>556312</t>
  </si>
  <si>
    <t>01 30 95 30 54</t>
  </si>
  <si>
    <t>78410 AUBERGENVILLE</t>
  </si>
  <si>
    <t>27 Rue DU CHANTIER D HERUBE</t>
  </si>
  <si>
    <t>CCIR PARIS IDF L'EA AUBERGENVILLE</t>
  </si>
  <si>
    <t>CHAMBRE DE COMMERCE ET D'INDUSTRIE DE REGION PARIS ILE DE FRANCE - L'EA LES ECOLES DES ECO-ACTIVITES AUBERGENVILLE</t>
  </si>
  <si>
    <t>11753201275</t>
  </si>
  <si>
    <t>13001727000609</t>
  </si>
  <si>
    <t>527075</t>
  </si>
  <si>
    <t>01 55 65 52 41</t>
  </si>
  <si>
    <t>LA FABRIQUE</t>
  </si>
  <si>
    <t>6-8 Avenue DE LA PORTE DE CHAMPERRET</t>
  </si>
  <si>
    <t>CCIR PARIS IDF LA FABRIQUE</t>
  </si>
  <si>
    <t>CHAMBRE DE COMMERCE ET D'INDUSTRIE DE REGION PARIS ILE DE FRANCE - LA FABRIQUE</t>
  </si>
  <si>
    <t>13001727000567</t>
  </si>
  <si>
    <t>580569</t>
  </si>
  <si>
    <t>01 30 75 36 15</t>
  </si>
  <si>
    <t>8 Rue PIERRE DE COUBERTIN</t>
  </si>
  <si>
    <t>CCIR PARIS IDF ITESCIA</t>
  </si>
  <si>
    <t>CHAMBRE DE COMMERCE ET D'INDUSTRIE DE REGION PARIS ILE DE FRANCE - ITESCIA</t>
  </si>
  <si>
    <t>13001727000377</t>
  </si>
  <si>
    <t>63368</t>
  </si>
  <si>
    <t>1 Rue DE LA LIBERATION</t>
  </si>
  <si>
    <t>CCIR PARIS IDF GROUPE HEC</t>
  </si>
  <si>
    <t>CHAMBRE DE COMMERCE ET D'INDUSTRIE DE REGION PARIS ILE DE FRANCE - GROUPE HEC</t>
  </si>
  <si>
    <t>13001727000104</t>
  </si>
  <si>
    <t>219071</t>
  </si>
  <si>
    <t>28 Rue l'Abbé Grégoire</t>
  </si>
  <si>
    <t>CCIR PARIS IDF FERRANDI PARIS</t>
  </si>
  <si>
    <t>CHAMBRE DE COMMERCE ET D'INDUSTRIE DE REGION PARIS ILE DE FRANCE - FERRANDI PARIS</t>
  </si>
  <si>
    <t>13001727000070</t>
  </si>
  <si>
    <t>552008</t>
  </si>
  <si>
    <t>01 45 92 60 23</t>
  </si>
  <si>
    <t>CITE DESCARTES BP 99</t>
  </si>
  <si>
    <t>2 Avenue BLAISE PASCAL</t>
  </si>
  <si>
    <t>CCIR PARIS IDF ESIEE PARIS</t>
  </si>
  <si>
    <t>CHAMBRE DE COMMERCE ET D'INDUSTRIE DE REGION PARIS ILE DE FRANCE - ESIEE PARIS</t>
  </si>
  <si>
    <t>13001727000146</t>
  </si>
  <si>
    <t>3207</t>
  </si>
  <si>
    <t>27 Avenue de Friedland</t>
  </si>
  <si>
    <t>CCIR PARIS IDF SIEGE</t>
  </si>
  <si>
    <t>CHAMBRE DE COMMERCE ET D'INDUSTRIE DE REGION PARIS ILE DE FRANCE</t>
  </si>
  <si>
    <t>13001727000013</t>
  </si>
  <si>
    <t>684727</t>
  </si>
  <si>
    <t>110 Esplanade Du General De Gaulle</t>
  </si>
  <si>
    <t>CCIR 92 COURBEVOIE</t>
  </si>
  <si>
    <t>CHAMBRE DE COMMERCE ET D'INDUSTRIE DE REGION PARIS IDF</t>
  </si>
  <si>
    <t>11922406092</t>
  </si>
  <si>
    <t>13001727000815</t>
  </si>
  <si>
    <t>562002</t>
  </si>
  <si>
    <t>03 20 63 79 79</t>
  </si>
  <si>
    <t>CS 90028</t>
  </si>
  <si>
    <t>299 Boulevard De Leeds</t>
  </si>
  <si>
    <t>CCIR HAUTS DE FRANCE LILLE</t>
  </si>
  <si>
    <t>CHAMBRE DE COMMERCE ET D'INDUSTRIE DE REGION HAUTS DE FRANCE SIEGE</t>
  </si>
  <si>
    <t>13002271800014</t>
  </si>
  <si>
    <t>564126</t>
  </si>
  <si>
    <t>8 Boulevard du ROI RENE</t>
  </si>
  <si>
    <t>CCI MAINE ET LOIRE - CENTRE PIERRE COINTREAU ANGERS</t>
  </si>
  <si>
    <t>CHAMBRE DE COMMERCE ET D'INDUSTRIE DE MAINE ET LOIRE - CENTRE PIERRE COINTREAU</t>
  </si>
  <si>
    <t>52490236949</t>
  </si>
  <si>
    <t>13000460900058</t>
  </si>
  <si>
    <t>514020</t>
  </si>
  <si>
    <t>02 41 83 53 53</t>
  </si>
  <si>
    <t>ESPACE FORMATION SAUMUROIS</t>
  </si>
  <si>
    <t>Square Balzac</t>
  </si>
  <si>
    <t>24/02/2015</t>
  </si>
  <si>
    <t>CCI MAINE ET LOIRE SAUMUR</t>
  </si>
  <si>
    <t>CHAMBRE DE COMMERCE ET D'INDUSTRIE DE MAINE ET LOIRE</t>
  </si>
  <si>
    <t>13000460900074</t>
  </si>
  <si>
    <t>542453</t>
  </si>
  <si>
    <t>CS 22116</t>
  </si>
  <si>
    <t>Rue Eugène BREMOND</t>
  </si>
  <si>
    <t>CCI MAINE ET LOIRE CHOLET</t>
  </si>
  <si>
    <t>13000460900066</t>
  </si>
  <si>
    <t>421194</t>
  </si>
  <si>
    <t>0241204900</t>
  </si>
  <si>
    <t>CS 60626</t>
  </si>
  <si>
    <t>8 Boulevard du roi René</t>
  </si>
  <si>
    <t>CCI MAINE ET LOIRE ANGERS SIEGE SOCIAL</t>
  </si>
  <si>
    <t>13000460900017</t>
  </si>
  <si>
    <t>500161</t>
  </si>
  <si>
    <t>01 60 79 91 91</t>
  </si>
  <si>
    <t>CS 50135</t>
  </si>
  <si>
    <t>2 Cours MONSEIGNEUR ROMERO</t>
  </si>
  <si>
    <t>CCI ESSONNE</t>
  </si>
  <si>
    <t>CHAMBRE DE COMMERCE ET D'INDUSTRIE DE L'ESSONNE</t>
  </si>
  <si>
    <t>1191P000191</t>
  </si>
  <si>
    <t>18910002700052</t>
  </si>
  <si>
    <t>659344</t>
  </si>
  <si>
    <t>04 75 88 07 07</t>
  </si>
  <si>
    <t>BP 215</t>
  </si>
  <si>
    <t>140 Chemin de saint clair</t>
  </si>
  <si>
    <t>CCI ARDECHE PRIVAS</t>
  </si>
  <si>
    <t>CHAMBRE DE COMMERCE ET D'INDUSTRIE DE L'ARDECHE SIEGE</t>
  </si>
  <si>
    <t>82070078607</t>
  </si>
  <si>
    <t>13001400400019</t>
  </si>
  <si>
    <t>450157</t>
  </si>
  <si>
    <t>04 75 35 85 00</t>
  </si>
  <si>
    <t>24 Chemin De La Temple</t>
  </si>
  <si>
    <t>CCI ARDECHE AUBENAS</t>
  </si>
  <si>
    <t>CHAMBRE DE COMMERCE ET D'INDUSTRIE DE L'ARDECHE</t>
  </si>
  <si>
    <t>13001400400035</t>
  </si>
  <si>
    <t>286140</t>
  </si>
  <si>
    <t>04 57 73 73 73</t>
  </si>
  <si>
    <t>5 Rue Salteur</t>
  </si>
  <si>
    <t>CCI 73 CHAMBERY</t>
  </si>
  <si>
    <t>CHAMBRE DE COMMERCE ET D'INDUSTRIE DE LA SAVOIE</t>
  </si>
  <si>
    <t>82730146473</t>
  </si>
  <si>
    <t>18733001400015</t>
  </si>
  <si>
    <t>535266</t>
  </si>
  <si>
    <t>02 62 94 20 00</t>
  </si>
  <si>
    <t>CS 31023</t>
  </si>
  <si>
    <t>5 bis Rue DE PARIS</t>
  </si>
  <si>
    <t>CCI DE LA REUNION ST DENIS</t>
  </si>
  <si>
    <t>CHAMBRE DE COMMERCE ET D'INDUSTRIE DE LA REUNION SIEGE</t>
  </si>
  <si>
    <t>18974211700014</t>
  </si>
  <si>
    <t>501876</t>
  </si>
  <si>
    <t>0262227192</t>
  </si>
  <si>
    <t>POLE FORMATION CENTHOR SAINT GILLES LES BAINS</t>
  </si>
  <si>
    <t>01 Route DE L'EPERON</t>
  </si>
  <si>
    <t>CCI LA REUNION ST PAUL</t>
  </si>
  <si>
    <t>CHAMBRE DE COMMERCE ET D'INDUSTRIE DE LA REUNION</t>
  </si>
  <si>
    <t>18974211700063</t>
  </si>
  <si>
    <t>555393</t>
  </si>
  <si>
    <t>02 43 49 50 00</t>
  </si>
  <si>
    <t>12 Rue de Verdun</t>
  </si>
  <si>
    <t>CCI MAYENNE LAVAL</t>
  </si>
  <si>
    <t>CHAMBRE DE COMMERCE ET D'INDUSTRIE DE LA MAYENNE</t>
  </si>
  <si>
    <t>52530049653</t>
  </si>
  <si>
    <t>18530044900013</t>
  </si>
  <si>
    <t>508020</t>
  </si>
  <si>
    <t>04 50 33 72 00</t>
  </si>
  <si>
    <t>5 Rue DU 27EME BCA</t>
  </si>
  <si>
    <t>CCI HAUTE SAVOIE</t>
  </si>
  <si>
    <t>CHAMBRE DE COMMERCE ET D'INDUSTRIE DE LA HAUTE SAVOIE</t>
  </si>
  <si>
    <t>8274P076974</t>
  </si>
  <si>
    <t>18743001200067</t>
  </si>
  <si>
    <t>492231</t>
  </si>
  <si>
    <t>05 55 51 96 60</t>
  </si>
  <si>
    <t>Maison de l'Economie</t>
  </si>
  <si>
    <t>8 Avenue d'Auvergne</t>
  </si>
  <si>
    <t>CCI CREUSE</t>
  </si>
  <si>
    <t>CHAMBRE DE COMMERCE ET D'INDUSTRIE DE GUERET ET DE LA CREUSE</t>
  </si>
  <si>
    <t>7423P000223</t>
  </si>
  <si>
    <t>18230801500136</t>
  </si>
  <si>
    <t>616333</t>
  </si>
  <si>
    <t>04 95 30 00 00</t>
  </si>
  <si>
    <t>726 STRADA VECCHIA</t>
  </si>
  <si>
    <t>CCI FORMATION CORSICA</t>
  </si>
  <si>
    <t>CHAMBRE DE COMMERCE ET D'INDUSTRIE DE CORSE FORMATION</t>
  </si>
  <si>
    <t>94202111120</t>
  </si>
  <si>
    <t>13001457400078</t>
  </si>
  <si>
    <t>486073</t>
  </si>
  <si>
    <t>05 59 46 58 03</t>
  </si>
  <si>
    <t>50 Avenue Allées Marines</t>
  </si>
  <si>
    <t>CCI BAYONNE PAYS BASQUE</t>
  </si>
  <si>
    <t>CHAMBRE DE COMMERCE ET D'INDUSTRIE DE BAYONNE PAYS BASQUE</t>
  </si>
  <si>
    <t>7264P000464</t>
  </si>
  <si>
    <t>18640005700078</t>
  </si>
  <si>
    <t>189741</t>
  </si>
  <si>
    <t>0296786200</t>
  </si>
  <si>
    <t>BP 514</t>
  </si>
  <si>
    <t>Rue de Guernesey</t>
  </si>
  <si>
    <t>CCI 22</t>
  </si>
  <si>
    <t>CHAMBRE DE COMMERCE ET D'INDUSTRIE COTES D'ARMOR</t>
  </si>
  <si>
    <t>5322P001722</t>
  </si>
  <si>
    <t>18220005500016</t>
  </si>
  <si>
    <t>114200</t>
  </si>
  <si>
    <t>05 55 21 55 21</t>
  </si>
  <si>
    <t>MAISON DU POLE BOIS</t>
  </si>
  <si>
    <t>Avenue DU DR ALBERT SCHWEITZER</t>
  </si>
  <si>
    <t>CCI CORREZE TULLE</t>
  </si>
  <si>
    <t>CHAMBRE DE COMMERCE ET D'INDUSTRIE CORREZE - SIEGE</t>
  </si>
  <si>
    <t>13000770100027</t>
  </si>
  <si>
    <t>31720</t>
  </si>
  <si>
    <t>02 48 67 80 80</t>
  </si>
  <si>
    <t>Avenue d'Issoudun</t>
  </si>
  <si>
    <t>CCI CHER</t>
  </si>
  <si>
    <t>CHAMBRE DE COMMERCE ET D'INDUSTRIE CHER</t>
  </si>
  <si>
    <t>2418P000118</t>
  </si>
  <si>
    <t>18180001200013</t>
  </si>
  <si>
    <t>68202</t>
  </si>
  <si>
    <t>04 71 45 40 40</t>
  </si>
  <si>
    <t>Le Campus</t>
  </si>
  <si>
    <t>17 Boulevard du Vialenc</t>
  </si>
  <si>
    <t>CCI CANTAL</t>
  </si>
  <si>
    <t>CHAMBRE DE COMMERCE ET D'INDUSTRIE CANTAL</t>
  </si>
  <si>
    <t>8315P000115</t>
  </si>
  <si>
    <t>18150001800039</t>
  </si>
  <si>
    <t>282911</t>
  </si>
  <si>
    <t>0559438400</t>
  </si>
  <si>
    <t>Bay Technopôle Izarbel Bât ESTIA 1</t>
  </si>
  <si>
    <t>CCI BAYONNE PAYS BASQUE ESTIA</t>
  </si>
  <si>
    <t>CHAMBRE DE COMMERCE ET D'INDUSTRIE BAYONNE PAYS BASQUE ECOLE SUPERIEURE DES TECHNOLOGIES INDUSTRIELLES AVANCEES</t>
  </si>
  <si>
    <t>18640005700102</t>
  </si>
  <si>
    <t>80457</t>
  </si>
  <si>
    <t>0559465946</t>
  </si>
  <si>
    <t>50-51 Avenue Allées Marines</t>
  </si>
  <si>
    <t>CHAMBRE DE COMMERCE ET D'INDUSTRIE BAYONNE PAYS BASQUE</t>
  </si>
  <si>
    <t>18640005700011</t>
  </si>
  <si>
    <t>134752</t>
  </si>
  <si>
    <t>0475757000</t>
  </si>
  <si>
    <t>52-74 Rue Barthélemy de Laffemas</t>
  </si>
  <si>
    <t>CCID VALENCE</t>
  </si>
  <si>
    <t>CHAMBRE DE COMMERCE ET DE L'INDUSTRIE DROME SIEGE</t>
  </si>
  <si>
    <t>18263001200017</t>
  </si>
  <si>
    <t>625267</t>
  </si>
  <si>
    <t>02 33 77 43 50</t>
  </si>
  <si>
    <t>86 Rue DE L'EXODE</t>
  </si>
  <si>
    <t>CCIT OUEST NORMANDIE SAINT LO</t>
  </si>
  <si>
    <t>CHAMBRE DE COMMERCE ET D INDUSTRIE TERRITORIALE OUEST NORMANDIE</t>
  </si>
  <si>
    <t>13002172800014</t>
  </si>
  <si>
    <t>615171</t>
  </si>
  <si>
    <t>02 47 47 20 00</t>
  </si>
  <si>
    <t>BP80415</t>
  </si>
  <si>
    <t>1 Rue Schiller</t>
  </si>
  <si>
    <t>CCI TOURAINE</t>
  </si>
  <si>
    <t>CHAMBRE DE COMMERCE ET D INDUSTRIE DE TOURAINE</t>
  </si>
  <si>
    <t>2437P000237</t>
  </si>
  <si>
    <t>18370001200051</t>
  </si>
  <si>
    <t>578551</t>
  </si>
  <si>
    <t>04 74 32 13 00</t>
  </si>
  <si>
    <t>1 Rue joseh bernier</t>
  </si>
  <si>
    <t>CCI AIN BOURG EN BRESSE</t>
  </si>
  <si>
    <t>CHAMBRE DE COMMERCE D'INDUSTRIE DE L'AIN</t>
  </si>
  <si>
    <t>8201P083901</t>
  </si>
  <si>
    <t>18013001500019</t>
  </si>
  <si>
    <t>120698</t>
  </si>
  <si>
    <t>0233233200</t>
  </si>
  <si>
    <t>68 Rue Jean Monnet</t>
  </si>
  <si>
    <t>CCIT OUEST NORMANDIE - GROUPE FIM GRANVILLE</t>
  </si>
  <si>
    <t>CHAMBRE DE COMMERCE DE D INDUSTRIE TERRITORIALE OUEST NORMANDIE</t>
  </si>
  <si>
    <t>13002172800253</t>
  </si>
  <si>
    <t>462809</t>
  </si>
  <si>
    <t>03 80 68 66 00</t>
  </si>
  <si>
    <t>CS 70074</t>
  </si>
  <si>
    <t>CHAMBRE D'AGRICULTURE COTE D'OR</t>
  </si>
  <si>
    <t>CHAMBRE D'AGRICULTURE REGION BOURGOGNE</t>
  </si>
  <si>
    <t>2621P001021</t>
  </si>
  <si>
    <t>18210004000027</t>
  </si>
  <si>
    <t>496947</t>
  </si>
  <si>
    <t>04 73 44 45 46</t>
  </si>
  <si>
    <t>BP 70007</t>
  </si>
  <si>
    <t>11 Allée PIERRE DE FERMAT</t>
  </si>
  <si>
    <t>CHAMBRE D'AGRICULTURE PUY DE DOME</t>
  </si>
  <si>
    <t>CHAMBRE D'AGRICULTURE DU PUY DE DOME</t>
  </si>
  <si>
    <t>8363P004563</t>
  </si>
  <si>
    <t>18630690800044</t>
  </si>
  <si>
    <t>663165</t>
  </si>
  <si>
    <t>03 21 60 57 57</t>
  </si>
  <si>
    <t>299 Boulevard de Leeds</t>
  </si>
  <si>
    <t>CHAMBRE D'AGRICULTURE NPDC LILLE</t>
  </si>
  <si>
    <t>CHAMBRE D'AGRICULTURE DU NORD PAS DE CALAIS</t>
  </si>
  <si>
    <t>31590767559</t>
  </si>
  <si>
    <t>13001354300033</t>
  </si>
  <si>
    <t>637439</t>
  </si>
  <si>
    <t>05 62 61 77 77</t>
  </si>
  <si>
    <t>3 Chemin DE LA CAILLAOUERE</t>
  </si>
  <si>
    <t>CHAMBRE D'AGRICULTURE DU GERS AUCH</t>
  </si>
  <si>
    <t>CHAMBRE D'AGRICULTURE DU GERS</t>
  </si>
  <si>
    <t>7332P000632</t>
  </si>
  <si>
    <t>18320002100016</t>
  </si>
  <si>
    <t>685835</t>
  </si>
  <si>
    <t>02 47 48 37 37</t>
  </si>
  <si>
    <t>38 Rue AUGUSTIN FRESNEL</t>
  </si>
  <si>
    <t>CHAMBRE D'AGRICULTURE D'INDRE ET LOIRE</t>
  </si>
  <si>
    <t>2437P001437</t>
  </si>
  <si>
    <t>18370003800015</t>
  </si>
  <si>
    <t>578319</t>
  </si>
  <si>
    <t>05 58 85 45 45</t>
  </si>
  <si>
    <t>Cite Galliande</t>
  </si>
  <si>
    <t>Avenue DE CRONSTADT</t>
  </si>
  <si>
    <t>CHAMBRE D'AGRICULTURE DES LANDES MONT DE MARSAN</t>
  </si>
  <si>
    <t>CHAMBRE D'AGRICULTURE DES LANDES</t>
  </si>
  <si>
    <t>7240P003940</t>
  </si>
  <si>
    <t>18400003200013</t>
  </si>
  <si>
    <t>537548</t>
  </si>
  <si>
    <t>03 85 29 55 50</t>
  </si>
  <si>
    <t>BP 522</t>
  </si>
  <si>
    <t>59 Rue DU 19 MARS 1962 - Service formation innovation</t>
  </si>
  <si>
    <t>CHAMBRE D'AGRICULTURE MACON</t>
  </si>
  <si>
    <t>CHAMBRE D'AGRICULTURE DE SAONE ET LOIRE</t>
  </si>
  <si>
    <t>2671P000771</t>
  </si>
  <si>
    <t>18710004500017</t>
  </si>
  <si>
    <t>672440</t>
  </si>
  <si>
    <t>02 41 18 60 00</t>
  </si>
  <si>
    <t>9 Rue André Brouard</t>
  </si>
  <si>
    <t>CHBRE D'AGRICULTURE REGION PAYS DE LA LOIRE ANGERS</t>
  </si>
  <si>
    <t>CHAMBRE D'AGRICULTURE DE REGION PAYS DE LA LOIRE</t>
  </si>
  <si>
    <t>52490433549</t>
  </si>
  <si>
    <t>13003148700015</t>
  </si>
  <si>
    <t>671447</t>
  </si>
  <si>
    <t>02 23 48 23 23</t>
  </si>
  <si>
    <t>1 Rue MAURICE LE LANNOU</t>
  </si>
  <si>
    <t>CHAMBRE D'AGRICULTURE DE REGION BRETAGNE RENNES</t>
  </si>
  <si>
    <t>CHAMBRE D'AGRICULTURE DE REGION BRETAGNE</t>
  </si>
  <si>
    <t>53351191035</t>
  </si>
  <si>
    <t>13003149500018</t>
  </si>
  <si>
    <t>499754</t>
  </si>
  <si>
    <t>03 23 22 50 50</t>
  </si>
  <si>
    <t>1 Rue RENE BLONDELLE</t>
  </si>
  <si>
    <t>CHAMBRE AGRICULTURE AISNE</t>
  </si>
  <si>
    <t>CHAMBRE D'AGRICULTURE DE L'AISNE</t>
  </si>
  <si>
    <t>2202P001202</t>
  </si>
  <si>
    <t>18020251700017</t>
  </si>
  <si>
    <t>614063</t>
  </si>
  <si>
    <t>02 62 94 25 94</t>
  </si>
  <si>
    <t>CS 114048</t>
  </si>
  <si>
    <t>24 Rue DE LA SOURCE</t>
  </si>
  <si>
    <t>CHAMBRE D'AGRICULTURE DE LA REUNION</t>
  </si>
  <si>
    <t>98970020797</t>
  </si>
  <si>
    <t>18974111900011</t>
  </si>
  <si>
    <t>471320</t>
  </si>
  <si>
    <t>0388191717</t>
  </si>
  <si>
    <t>2 Rue de Rome</t>
  </si>
  <si>
    <t>CHAMBRE D'AGRICULTURE D'ALSACE</t>
  </si>
  <si>
    <t>42670514467</t>
  </si>
  <si>
    <t>13001815300010</t>
  </si>
  <si>
    <t>678030</t>
  </si>
  <si>
    <t>05 46 50 45 00</t>
  </si>
  <si>
    <t>2 Avenue De Fetilly</t>
  </si>
  <si>
    <t>CHAMBRE D'AGRICULTURE DE CMDS LA ROCHELLE</t>
  </si>
  <si>
    <t>CHAMBRE D'AGRICULTURE CHARENTE MARITIME ET DEUX SEVRES</t>
  </si>
  <si>
    <t>75170283117</t>
  </si>
  <si>
    <t>13003038000013</t>
  </si>
  <si>
    <t>665435</t>
  </si>
  <si>
    <t>02 48 23 04 00</t>
  </si>
  <si>
    <t>2701 Route d'Orléans</t>
  </si>
  <si>
    <t>CHAMBRE D AGRICULTURE DU CHER</t>
  </si>
  <si>
    <t>2418P001518</t>
  </si>
  <si>
    <t>18180003800026</t>
  </si>
  <si>
    <t>660863</t>
  </si>
  <si>
    <t>03 87 66 12 30</t>
  </si>
  <si>
    <t>64 Avenue ANDRE MALRAUX</t>
  </si>
  <si>
    <t>CHAMBRE D AGRICULTURE DE LA MOSELLE</t>
  </si>
  <si>
    <t>4157P000657</t>
  </si>
  <si>
    <t>18572203000011</t>
  </si>
  <si>
    <t>619530</t>
  </si>
  <si>
    <t>04 77 92 12 12</t>
  </si>
  <si>
    <t>43 Avenue Albert Raimond</t>
  </si>
  <si>
    <t>CHAMBRE D AGRICULTURE DE LA LOIRE</t>
  </si>
  <si>
    <t>8242P001342</t>
  </si>
  <si>
    <t>18421001100021</t>
  </si>
  <si>
    <t>669556</t>
  </si>
  <si>
    <t>05 87 50 40 00</t>
  </si>
  <si>
    <t>2 Avenue Georges Guingouin</t>
  </si>
  <si>
    <t>CHAMBRE D AGRICULTURE DE LA HAUTE VIENNE PANAZOL</t>
  </si>
  <si>
    <t>CHAMBRE D AGRICULTURE DE LA HAUTE VIENNE SIEGE SOCIAL</t>
  </si>
  <si>
    <t>7487P002587</t>
  </si>
  <si>
    <t>18870202100034</t>
  </si>
  <si>
    <t>484350</t>
  </si>
  <si>
    <t>02 40 44 42 42</t>
  </si>
  <si>
    <t>CS 90517</t>
  </si>
  <si>
    <t>16 Quai Ernest Renaud</t>
  </si>
  <si>
    <t>CCI NANTES ST NAZAIRE</t>
  </si>
  <si>
    <t>CHAMBRE COMMERCE INDUSTRIE NANTES ST NAZAIRE</t>
  </si>
  <si>
    <t>52440613744</t>
  </si>
  <si>
    <t>13000810500012</t>
  </si>
  <si>
    <t>325338</t>
  </si>
  <si>
    <t>04 90 99 46 00</t>
  </si>
  <si>
    <t>Avenue DE LA 1ERE DIVISION FRANCE LIBRE</t>
  </si>
  <si>
    <t>CCI DU PAYS D'ARLES</t>
  </si>
  <si>
    <t>CHAMBRE COMMERCE INDUSTRIE DU PAYS ARLES</t>
  </si>
  <si>
    <t>93131667313</t>
  </si>
  <si>
    <t>18130003900011</t>
  </si>
  <si>
    <t>508925</t>
  </si>
  <si>
    <t>03 24 56 62 66</t>
  </si>
  <si>
    <t>8 Rue Claude Chrétien</t>
  </si>
  <si>
    <t>31/12/2014</t>
  </si>
  <si>
    <t>CCI DES ARDENNE</t>
  </si>
  <si>
    <t>CHAMBRE COMMERCE INDUSTRIE DES ARDENNE</t>
  </si>
  <si>
    <t>2108P001308</t>
  </si>
  <si>
    <t>18080902200130</t>
  </si>
  <si>
    <t>247510</t>
  </si>
  <si>
    <t>01 40 79 92 79</t>
  </si>
  <si>
    <t>73 Boulevard Saint-Marcel</t>
  </si>
  <si>
    <t>CCIR PARIS IDF GOBELINS L'ECOLE DE L'IMAGE</t>
  </si>
  <si>
    <t>CHAMBRE COMMERCE ET INDUSTRIE REGION PARIS IDF - GOBELINS L'ECOLE DE L'IMAGE</t>
  </si>
  <si>
    <t>13001727000088</t>
  </si>
  <si>
    <t>493880</t>
  </si>
  <si>
    <t>05 90 937657</t>
  </si>
  <si>
    <t>Rue Félix Eboue</t>
  </si>
  <si>
    <t>CCI IG POINTE A PITRE</t>
  </si>
  <si>
    <t>CHAMBRE COMMERCE ET INDUSTRIE REGION ILES DE GUADELOUPE - CCI IG</t>
  </si>
  <si>
    <t>95970041997</t>
  </si>
  <si>
    <t>13001408700014</t>
  </si>
  <si>
    <t>660530</t>
  </si>
  <si>
    <t>21 Quai DES INDES</t>
  </si>
  <si>
    <t>CCIM FORMATION LORIENT</t>
  </si>
  <si>
    <t>CHAMBRE COMMERCE ET INDUSTRIE MORBIHAN FORMATION</t>
  </si>
  <si>
    <t>18560005300234</t>
  </si>
  <si>
    <t>155287</t>
  </si>
  <si>
    <t>05 96 42 78 78</t>
  </si>
  <si>
    <t>Rue AUBIN EDMOND</t>
  </si>
  <si>
    <t>CCIM FORMATION</t>
  </si>
  <si>
    <t>CHAMBRE COMMERCE ET INDUSTRIE MARTINIQUE - SERVICE FORMATION</t>
  </si>
  <si>
    <t>9797P000897</t>
  </si>
  <si>
    <t>18972002200012</t>
  </si>
  <si>
    <t>632235</t>
  </si>
  <si>
    <t>0476282698</t>
  </si>
  <si>
    <t>10 Rue AIME PUPIN</t>
  </si>
  <si>
    <t>CCI FORMATION CFA IMT ISCO</t>
  </si>
  <si>
    <t>CHAMBRE COMMERCE ET INDUSTRIE GRENOBLE CFA IMT ISCO</t>
  </si>
  <si>
    <t>18383001700236</t>
  </si>
  <si>
    <t>479949</t>
  </si>
  <si>
    <t>05 53 35 72 86</t>
  </si>
  <si>
    <t>Avenue Henri Deluc</t>
  </si>
  <si>
    <t>CCI DE DORDOGNE BOULAZAC</t>
  </si>
  <si>
    <t>CHAMBRE COMMERCE ET INDUSTRIE DE DORDOGNE</t>
  </si>
  <si>
    <t>7224P004024</t>
  </si>
  <si>
    <t>18240014300026</t>
  </si>
  <si>
    <t>626569</t>
  </si>
  <si>
    <t>21 Rue LOUIS BARTHOU</t>
  </si>
  <si>
    <t>CCI PAU BEARN PAU</t>
  </si>
  <si>
    <t>CHAMBRE COMMERCE &amp; INDUSTRIE PAU BEARN</t>
  </si>
  <si>
    <t>18640002400011</t>
  </si>
  <si>
    <t>480277</t>
  </si>
  <si>
    <t>02 54 55 20 00</t>
  </si>
  <si>
    <t>ZA DE L'ERIGNY</t>
  </si>
  <si>
    <t>11 Rue Louis Joseph Philippe</t>
  </si>
  <si>
    <t>CHAMBRE AGRICULTURE LOIR ET CHER</t>
  </si>
  <si>
    <t>2441P001041</t>
  </si>
  <si>
    <t>18410003000057</t>
  </si>
  <si>
    <t>637117</t>
  </si>
  <si>
    <t>04 71 45 55 00</t>
  </si>
  <si>
    <t>26 Rue RUE DU 139E R INFANTERIE</t>
  </si>
  <si>
    <t>CHAMBRE AGRICULTURE DU CANTAL</t>
  </si>
  <si>
    <t>8315P001815</t>
  </si>
  <si>
    <t>18150002600016</t>
  </si>
  <si>
    <t>479639</t>
  </si>
  <si>
    <t>05 49 44 74 74</t>
  </si>
  <si>
    <t>86550 MIGNALOUX BEAUVOIR</t>
  </si>
  <si>
    <t>AGROPOLE CS 35001</t>
  </si>
  <si>
    <t>2133 Route DE CHAUVIGNY</t>
  </si>
  <si>
    <t>CHAMBRE AGRICULTURE DE LA VIENNE</t>
  </si>
  <si>
    <t>5486P001386</t>
  </si>
  <si>
    <t>18860002700026</t>
  </si>
  <si>
    <t>514056</t>
  </si>
  <si>
    <t>04 74 45 47 43</t>
  </si>
  <si>
    <t>BP 84</t>
  </si>
  <si>
    <t>4 Avenue du Champ de Foire</t>
  </si>
  <si>
    <t>CHAMBRE AGRICULTURE AIN</t>
  </si>
  <si>
    <t>CHAMBRE AGRICULTURE DE L' AIN</t>
  </si>
  <si>
    <t>8201P000701</t>
  </si>
  <si>
    <t>18011001700019</t>
  </si>
  <si>
    <t>489001</t>
  </si>
  <si>
    <t>0820857057</t>
  </si>
  <si>
    <t>CP 97803</t>
  </si>
  <si>
    <t>CMA MOSELLE METZ</t>
  </si>
  <si>
    <t>CHAMBRE  METIERS ET ARTISANAT DE MOSELLE</t>
  </si>
  <si>
    <t>4157P001957</t>
  </si>
  <si>
    <t>18572204800138</t>
  </si>
  <si>
    <t>632302</t>
  </si>
  <si>
    <t>06 87 32 19 52</t>
  </si>
  <si>
    <t>12310 PALMAS D AVEYRON</t>
  </si>
  <si>
    <t>1 Place DE L'EGLISE</t>
  </si>
  <si>
    <t>CHAMAYOU POUJOL FANY</t>
  </si>
  <si>
    <t>76120088512</t>
  </si>
  <si>
    <t>80424410100015</t>
  </si>
  <si>
    <t>537809</t>
  </si>
  <si>
    <t>06 12 70 11 63</t>
  </si>
  <si>
    <t>09500 MIREPOIX</t>
  </si>
  <si>
    <t>APT 114</t>
  </si>
  <si>
    <t>73 Avenue VICTOR HUGO</t>
  </si>
  <si>
    <t>CHAMARD MARIE DOMINIQUE</t>
  </si>
  <si>
    <t>73310726831</t>
  </si>
  <si>
    <t>48124212100038</t>
  </si>
  <si>
    <t>614658</t>
  </si>
  <si>
    <t>0385418454</t>
  </si>
  <si>
    <t>CHALON FORMATION</t>
  </si>
  <si>
    <t>26710131071</t>
  </si>
  <si>
    <t>43821691300030</t>
  </si>
  <si>
    <t>579051</t>
  </si>
  <si>
    <t>01 84 16 48 06</t>
  </si>
  <si>
    <t>39600 VILLETTE LES ARBOIS</t>
  </si>
  <si>
    <t>47 Grande Rue</t>
  </si>
  <si>
    <t>CHALLENGES ACADEMIA</t>
  </si>
  <si>
    <t>11755243675</t>
  </si>
  <si>
    <t>80478079900024</t>
  </si>
  <si>
    <t>658340</t>
  </si>
  <si>
    <t>06 60 82 57 89</t>
  </si>
  <si>
    <t>19 Rue LEON GAMBETTA</t>
  </si>
  <si>
    <t>CHAKRA FLOW</t>
  </si>
  <si>
    <t>44880155988</t>
  </si>
  <si>
    <t>89497869100018</t>
  </si>
  <si>
    <t>623854</t>
  </si>
  <si>
    <t>APP A 201</t>
  </si>
  <si>
    <t>16 Rue AUGUSTE DEMMIER</t>
  </si>
  <si>
    <t>CHACARI</t>
  </si>
  <si>
    <t>11922379892</t>
  </si>
  <si>
    <t>88433788200010</t>
  </si>
  <si>
    <t>502662</t>
  </si>
  <si>
    <t>06 63 36 42 97</t>
  </si>
  <si>
    <t>66 Rue BONNAT</t>
  </si>
  <si>
    <t>CHABUT MARIE LAURE</t>
  </si>
  <si>
    <t>73310751531</t>
  </si>
  <si>
    <t>79094633900039</t>
  </si>
  <si>
    <t>430195</t>
  </si>
  <si>
    <t>04 76 89 15 14</t>
  </si>
  <si>
    <t>57 Avenue DE L AGLY</t>
  </si>
  <si>
    <t>CHABOUT ALAIN</t>
  </si>
  <si>
    <t>CHABOUT ALAIN - SIGNETHIC</t>
  </si>
  <si>
    <t>76110163311</t>
  </si>
  <si>
    <t>48795625200059</t>
  </si>
  <si>
    <t>604938</t>
  </si>
  <si>
    <t>04 68 41 25 29</t>
  </si>
  <si>
    <t>ZI PLAISANCE</t>
  </si>
  <si>
    <t>DE L ARTISANAT</t>
  </si>
  <si>
    <t>CHABOT DELRIEU SERVICES</t>
  </si>
  <si>
    <t>76110153011</t>
  </si>
  <si>
    <t>82423634300011</t>
  </si>
  <si>
    <t>652891</t>
  </si>
  <si>
    <t>06 19 43 56 94</t>
  </si>
  <si>
    <t>88290 SAULXURES SUR MOSELOTTE</t>
  </si>
  <si>
    <t>3200 Route DE DROIT DU RUPT DE BAMONT</t>
  </si>
  <si>
    <t>CHABLE JONATHAN</t>
  </si>
  <si>
    <t>CHABLE JONATHAN - INSTITUT DE FORMATION HYPNOHYGIE</t>
  </si>
  <si>
    <t>44880158788</t>
  </si>
  <si>
    <t>53511314600042</t>
  </si>
  <si>
    <t>672816</t>
  </si>
  <si>
    <t>06 78 50 16 10</t>
  </si>
  <si>
    <t>12 Rue Louis Thevenet</t>
  </si>
  <si>
    <t>CHABANEL SOPHIE</t>
  </si>
  <si>
    <t>CHABANEL SOPHIE - ECRITURE ET ENTREPRISE</t>
  </si>
  <si>
    <t>82691358769</t>
  </si>
  <si>
    <t>51834720800010</t>
  </si>
  <si>
    <t>608210</t>
  </si>
  <si>
    <t>0251400625</t>
  </si>
  <si>
    <t>3 Rue BOILEAU</t>
  </si>
  <si>
    <t>CHAYOLI</t>
  </si>
  <si>
    <t>CHA YO LI - CHANGE YOUR LIFE</t>
  </si>
  <si>
    <t>52850145585</t>
  </si>
  <si>
    <t>51411872800013</t>
  </si>
  <si>
    <t>626820</t>
  </si>
  <si>
    <t>59530 LE QUESNOY</t>
  </si>
  <si>
    <t>90 Rue du 8 mai 1945</t>
  </si>
  <si>
    <t>CH LE QUESNOY</t>
  </si>
  <si>
    <t>32591011459</t>
  </si>
  <si>
    <t>26590693300121</t>
  </si>
  <si>
    <t>595378</t>
  </si>
  <si>
    <t>04 75 29 86 00</t>
  </si>
  <si>
    <t>07160 LE CHEYLARD</t>
  </si>
  <si>
    <t>1 Rue Lafont</t>
  </si>
  <si>
    <t>CH DU CHEYLARD</t>
  </si>
  <si>
    <t>26070006700010</t>
  </si>
  <si>
    <t>561381</t>
  </si>
  <si>
    <t>61 Rue DE PARIS</t>
  </si>
  <si>
    <t>06/04/2017</t>
  </si>
  <si>
    <t>CG ORGAFO</t>
  </si>
  <si>
    <t>11950576295</t>
  </si>
  <si>
    <t>80749119600018</t>
  </si>
  <si>
    <t>546884</t>
  </si>
  <si>
    <t>41 44 914 10 40</t>
  </si>
  <si>
    <t>SUISSE - KUSNACHT</t>
  </si>
  <si>
    <t>HORNWEG 28</t>
  </si>
  <si>
    <t>12/07/2016</t>
  </si>
  <si>
    <t>CG JUNG INSTITUTE ZURICH</t>
  </si>
  <si>
    <t>636083</t>
  </si>
  <si>
    <t>06 61 98 93 04</t>
  </si>
  <si>
    <t>138 Rue Alain Gerbault</t>
  </si>
  <si>
    <t>CG FORMATION VANNES</t>
  </si>
  <si>
    <t>CG FORMATION</t>
  </si>
  <si>
    <t>53560980056</t>
  </si>
  <si>
    <t>90291964600023</t>
  </si>
  <si>
    <t>463905</t>
  </si>
  <si>
    <t>02 32 08 44 31</t>
  </si>
  <si>
    <t>129 Rue REINE DES BOIS</t>
  </si>
  <si>
    <t>CF2ID</t>
  </si>
  <si>
    <t>23760491876</t>
  </si>
  <si>
    <t>48791345100026</t>
  </si>
  <si>
    <t>502728</t>
  </si>
  <si>
    <t>05 53 62 23 24</t>
  </si>
  <si>
    <t>CITE CLAIRVIVRE</t>
  </si>
  <si>
    <t>CF2C SALAGNAC</t>
  </si>
  <si>
    <t>CF2C ETABLISSEMENT PUBLIC DEPARTEMENTAL DE CLAIRVIVRE</t>
  </si>
  <si>
    <t>26240600200093</t>
  </si>
  <si>
    <t>388609</t>
  </si>
  <si>
    <t>06 64 36 55 06</t>
  </si>
  <si>
    <t>43770 CHADRAC</t>
  </si>
  <si>
    <t>12 Rue PABLO NERUDA</t>
  </si>
  <si>
    <t>CFV</t>
  </si>
  <si>
    <t>CFV FORMATION CONSEIL</t>
  </si>
  <si>
    <t>83430317243</t>
  </si>
  <si>
    <t>50767219400028</t>
  </si>
  <si>
    <t>630081</t>
  </si>
  <si>
    <t>9 Rue DES TILLEULS</t>
  </si>
  <si>
    <t>CFS</t>
  </si>
  <si>
    <t>CFS CONSULTANT FRANK SCHNEIDER</t>
  </si>
  <si>
    <t>44670657767</t>
  </si>
  <si>
    <t>80159439100014</t>
  </si>
  <si>
    <t>666786</t>
  </si>
  <si>
    <t>9 Rue RONSARD</t>
  </si>
  <si>
    <t>CFRT 60</t>
  </si>
  <si>
    <t>32600414760</t>
  </si>
  <si>
    <t>84072281300028</t>
  </si>
  <si>
    <t>585210</t>
  </si>
  <si>
    <t>06 62 57 61 73</t>
  </si>
  <si>
    <t>195 Boulevard Heurteloup</t>
  </si>
  <si>
    <t>CFRPE</t>
  </si>
  <si>
    <t>CFRPE - CENTRE DE FORMATION DE RESTAURATION DU PATRIMOINE ECRIT</t>
  </si>
  <si>
    <t>24370353337</t>
  </si>
  <si>
    <t>51474853200025</t>
  </si>
  <si>
    <t>615419</t>
  </si>
  <si>
    <t>05 96 78 99 52</t>
  </si>
  <si>
    <t>35 Boulevard Fernand GUILON</t>
  </si>
  <si>
    <t>CFP 972</t>
  </si>
  <si>
    <t>CFP972</t>
  </si>
  <si>
    <t>02973096897</t>
  </si>
  <si>
    <t>82019636800014</t>
  </si>
  <si>
    <t>184871</t>
  </si>
  <si>
    <t>02 40 94 26 66</t>
  </si>
  <si>
    <t>BP 117</t>
  </si>
  <si>
    <t>5 Rue De La Syonniere</t>
  </si>
  <si>
    <t>CFPPA NANTES TERRE ATLANTIQUE ST HERBLAIN</t>
  </si>
  <si>
    <t>CFPPA NANTES TERRE ATLANTIQUE</t>
  </si>
  <si>
    <t>52440418844</t>
  </si>
  <si>
    <t>19442061800010</t>
  </si>
  <si>
    <t>205084</t>
  </si>
  <si>
    <t>05 59 33 15 20</t>
  </si>
  <si>
    <t>64121 MONTARDON</t>
  </si>
  <si>
    <t>Rue DU LYCEE AGRICOLE</t>
  </si>
  <si>
    <t>CFPPA MONTARDON</t>
  </si>
  <si>
    <t>7264P006064</t>
  </si>
  <si>
    <t>19640220000022</t>
  </si>
  <si>
    <t>490880</t>
  </si>
  <si>
    <t>Route D'ESPINOUSE</t>
  </si>
  <si>
    <t>CFPPA DE CARMEJANE</t>
  </si>
  <si>
    <t>CFPPA LYCEE ENSEIGNEMENT PROFESSIONELLE AGRICOLE DE CARMEJANE</t>
  </si>
  <si>
    <t>9304P001004</t>
  </si>
  <si>
    <t>19040056400034</t>
  </si>
  <si>
    <t>585490</t>
  </si>
  <si>
    <t>52 Rue Du Chateau</t>
  </si>
  <si>
    <t>CFPPA DU LEGTA L'EPINE</t>
  </si>
  <si>
    <t>CFPPA L'EPINE DU LYCEE GENERAL TECHNOLOGIQUE AGRICOLE</t>
  </si>
  <si>
    <t>19511196800036</t>
  </si>
  <si>
    <t>366523</t>
  </si>
  <si>
    <t>03 85 86 59 50</t>
  </si>
  <si>
    <t>71190 ETANG SUR ARROUX</t>
  </si>
  <si>
    <t>LYCEE PROFESSIONNEL AGRICOLE</t>
  </si>
  <si>
    <t>VELET</t>
  </si>
  <si>
    <t>CFPPA FORESTIER DE VELET</t>
  </si>
  <si>
    <t>27710258071</t>
  </si>
  <si>
    <t>19718503600021</t>
  </si>
  <si>
    <t>126883</t>
  </si>
  <si>
    <t>0467982173</t>
  </si>
  <si>
    <t>8 Allée du général Montagne</t>
  </si>
  <si>
    <t>CFPPA PEZENAS</t>
  </si>
  <si>
    <t>CFPPA EPLEFPA MONTPELLIER ORB HERAULT  PEZENAS</t>
  </si>
  <si>
    <t>19340128800108</t>
  </si>
  <si>
    <t>133784</t>
  </si>
  <si>
    <t>04 67 28 46 69</t>
  </si>
  <si>
    <t>DOMAINE DE MONTFLOURES</t>
  </si>
  <si>
    <t>Traverse DE COLOMBIERS</t>
  </si>
  <si>
    <t>CFPPA BEZIERS</t>
  </si>
  <si>
    <t>CFPPA EPLEFPA MONTPELLIER ORB HERAULT</t>
  </si>
  <si>
    <t>19340128800132</t>
  </si>
  <si>
    <t>534493</t>
  </si>
  <si>
    <t>02 62 50 58 43</t>
  </si>
  <si>
    <t>165 Route de Mafate</t>
  </si>
  <si>
    <t>CFPPA DE SAINT PAUL SITE DE ST BENOIT</t>
  </si>
  <si>
    <t>CFPPA EPLEFPA FORMA'TERRA RE</t>
  </si>
  <si>
    <t>98970035397</t>
  </si>
  <si>
    <t>19974098600054</t>
  </si>
  <si>
    <t>585890</t>
  </si>
  <si>
    <t>0495300231</t>
  </si>
  <si>
    <t>650 Route DE PURETTONE</t>
  </si>
  <si>
    <t>CFPPA DE BORGO</t>
  </si>
  <si>
    <t>CFPPA DU LYCEE PROFESSIONNEL AGRICOLE DE BORGO MARANA</t>
  </si>
  <si>
    <t>9420P202420</t>
  </si>
  <si>
    <t>19202599700060</t>
  </si>
  <si>
    <t>52905</t>
  </si>
  <si>
    <t>05 62 66 54 64</t>
  </si>
  <si>
    <t>32300 MIRANDE</t>
  </si>
  <si>
    <t>EPLEFPA DE MIRANDE</t>
  </si>
  <si>
    <t>Quartier VALENTEES</t>
  </si>
  <si>
    <t>CFPPA DU GERS</t>
  </si>
  <si>
    <t>7332P000532</t>
  </si>
  <si>
    <t>19320557200020</t>
  </si>
  <si>
    <t>482985</t>
  </si>
  <si>
    <t>0384584962</t>
  </si>
  <si>
    <t>90300 VALDOIE</t>
  </si>
  <si>
    <t>95 Rue du Turenne</t>
  </si>
  <si>
    <t>CFPPA DE VALDOIE</t>
  </si>
  <si>
    <t>4390P000790</t>
  </si>
  <si>
    <t>19900246000038</t>
  </si>
  <si>
    <t>127747</t>
  </si>
  <si>
    <t>04 79 25 42 02</t>
  </si>
  <si>
    <t>1031 AVENUE CHALRES ALBERT</t>
  </si>
  <si>
    <t>DOMAINE REINACH</t>
  </si>
  <si>
    <t>CFPPA DE SAVOIE ET DU BUGEY</t>
  </si>
  <si>
    <t>8273P000373</t>
  </si>
  <si>
    <t>19730813300028</t>
  </si>
  <si>
    <t>501890</t>
  </si>
  <si>
    <t>0262561096</t>
  </si>
  <si>
    <t>24 Rue RAPHAEL BABET</t>
  </si>
  <si>
    <t>CFPPA DE SAINT JOSEPH</t>
  </si>
  <si>
    <t>98970084497</t>
  </si>
  <si>
    <t>19974097800010</t>
  </si>
  <si>
    <t>485032</t>
  </si>
  <si>
    <t>0385358333</t>
  </si>
  <si>
    <t>71960 DAVAYE</t>
  </si>
  <si>
    <t>Legta</t>
  </si>
  <si>
    <t>LES PONCETYS</t>
  </si>
  <si>
    <t>CFPPA DE MACON DAVAYE</t>
  </si>
  <si>
    <t>27710257271</t>
  </si>
  <si>
    <t>19711067900036</t>
  </si>
  <si>
    <t>471318</t>
  </si>
  <si>
    <t>0565777503</t>
  </si>
  <si>
    <t>BP 3355</t>
  </si>
  <si>
    <t>Route ROUTE D'ESPALION</t>
  </si>
  <si>
    <t>CFPPA DE LA ROQUE</t>
  </si>
  <si>
    <t>7312P001112</t>
  </si>
  <si>
    <t>19120937800030</t>
  </si>
  <si>
    <t>516259</t>
  </si>
  <si>
    <t>0546859820</t>
  </si>
  <si>
    <t>17560 BOURCEFRANC LE CHAPUS</t>
  </si>
  <si>
    <t>Rue WILLIAM BERTRAND</t>
  </si>
  <si>
    <t>CFPPA DE LA MER ET DU LITTORAL</t>
  </si>
  <si>
    <t>5417P001217</t>
  </si>
  <si>
    <t>19170091300020</t>
  </si>
  <si>
    <t>479676</t>
  </si>
  <si>
    <t>02 54 53 11 20</t>
  </si>
  <si>
    <t>45 Route DE VELLES - TOUVENT</t>
  </si>
  <si>
    <t>CFPPA   DE L INDRE CHATEAUROUX</t>
  </si>
  <si>
    <t>CFPPA DE L INDRE CHATEAUROUX</t>
  </si>
  <si>
    <t>2436P000436</t>
  </si>
  <si>
    <t>19360017800134</t>
  </si>
  <si>
    <t>240205</t>
  </si>
  <si>
    <t>05 53 02 61 30</t>
  </si>
  <si>
    <t>DOMAINE PEYROUSE BP 22</t>
  </si>
  <si>
    <t>113 Avenue WINSTON CHURCHILL</t>
  </si>
  <si>
    <t>CFPPA DE EPLEFPA DORDOGNE COULOUNIEIX CHAMIERS</t>
  </si>
  <si>
    <t>CFPPA DE ETS PUBLIC LOCAL ENSEIGNEMENT FORMATION PROFESSIONNELLE AGRICOLES DU PERIGORD</t>
  </si>
  <si>
    <t>19240023200026</t>
  </si>
  <si>
    <t>n° SIRET et NDA inconnus</t>
  </si>
  <si>
    <t>478234</t>
  </si>
  <si>
    <t>05 49 43 62 61</t>
  </si>
  <si>
    <t>Centre formation prof promo agricoles Xavier Bernard</t>
  </si>
  <si>
    <t>VENOURS</t>
  </si>
  <si>
    <t>CFPPA DE EPLEFPA XAVIER BERNARD ROUILLE</t>
  </si>
  <si>
    <t>CFPPA DE EPLEFPA XAVIER BERNARD</t>
  </si>
  <si>
    <t>19860718600022</t>
  </si>
  <si>
    <t>669969</t>
  </si>
  <si>
    <t>06 89 92 98 40</t>
  </si>
  <si>
    <t>52500 FAYL BILLOT</t>
  </si>
  <si>
    <t>2 Place De La Mairie</t>
  </si>
  <si>
    <t>CFPPA DE EPLEFPA LEGTA DE LA HAUTE MARNE FAYL BILLOT</t>
  </si>
  <si>
    <t>CFPPA DE EPLEFPA LEGTA DE LA HAUTE MARNE</t>
  </si>
  <si>
    <t>19520727900058</t>
  </si>
  <si>
    <t>467443</t>
  </si>
  <si>
    <t>04 71 65 70 69</t>
  </si>
  <si>
    <t>BP41</t>
  </si>
  <si>
    <t>50 Impasse LES EPICEAS</t>
  </si>
  <si>
    <t>CFPPA YSSINGEAUX</t>
  </si>
  <si>
    <t>CFPPA CENTRE DE FORMATION PROFESSIONNELLE AGRICOLE</t>
  </si>
  <si>
    <t>8343P000743</t>
  </si>
  <si>
    <t>19430113100026</t>
  </si>
  <si>
    <t>460588</t>
  </si>
  <si>
    <t>03 84 73 76 76</t>
  </si>
  <si>
    <t>BP 29</t>
  </si>
  <si>
    <t>Rue DE VERSAILLES</t>
  </si>
  <si>
    <t>CFPPA AGROALIMENTAIRE POLIGNY</t>
  </si>
  <si>
    <t>CFPPA AGROALIMENTAIRE LYCEE GENERAL ET TECHNOLOGIQUE INDUSTRIE LAITIERE</t>
  </si>
  <si>
    <t>4339P001039</t>
  </si>
  <si>
    <t>19390812600017</t>
  </si>
  <si>
    <t>69401</t>
  </si>
  <si>
    <t>02 40 96 41 20</t>
  </si>
  <si>
    <t>CFPP ANCENIS</t>
  </si>
  <si>
    <t>CFPP DE L' OGEC ST JOSEPH ET ST THOMAS D ACQUIN</t>
  </si>
  <si>
    <t>43905501300031</t>
  </si>
  <si>
    <t>574600</t>
  </si>
  <si>
    <t>0254222333</t>
  </si>
  <si>
    <t>36130 DEOLS</t>
  </si>
  <si>
    <t>740 Rue Louis Malbète</t>
  </si>
  <si>
    <t>MALUS AUTO ECOLE DEOLS</t>
  </si>
  <si>
    <t>CFP MALUS</t>
  </si>
  <si>
    <t>24180044018</t>
  </si>
  <si>
    <t>39785587500134</t>
  </si>
  <si>
    <t>662112</t>
  </si>
  <si>
    <t>02 40 48 40 24</t>
  </si>
  <si>
    <t>6 Rue CREBILLON</t>
  </si>
  <si>
    <t>CFP ENC</t>
  </si>
  <si>
    <t>CFP ECOLE NANTAISE DE COMMERCE - ENC - CFP ENC</t>
  </si>
  <si>
    <t>52440410944</t>
  </si>
  <si>
    <t>44229373400012</t>
  </si>
  <si>
    <t>230303</t>
  </si>
  <si>
    <t>02 43 30 47 30</t>
  </si>
  <si>
    <t>18 Boulevard ANATOLE FRANCE</t>
  </si>
  <si>
    <t>CFP DON BOSCO</t>
  </si>
  <si>
    <t>52530017353</t>
  </si>
  <si>
    <t>43287506000019</t>
  </si>
  <si>
    <t>395493</t>
  </si>
  <si>
    <t>01 75 50 92 30</t>
  </si>
  <si>
    <t>CFORPRO</t>
  </si>
  <si>
    <t>CFORPRO - CENTRE DE FORMATION PROFESSIONNELLE</t>
  </si>
  <si>
    <t>11754276775</t>
  </si>
  <si>
    <t>50218786700010</t>
  </si>
  <si>
    <t>546616</t>
  </si>
  <si>
    <t>02 54 34 12 10</t>
  </si>
  <si>
    <t>ZIAP - BAT 553</t>
  </si>
  <si>
    <t>Rue Georges CLEMENCEAU</t>
  </si>
  <si>
    <t>C.FOR</t>
  </si>
  <si>
    <t>24360058436</t>
  </si>
  <si>
    <t>43301513800012</t>
  </si>
  <si>
    <t>681040</t>
  </si>
  <si>
    <t>07.81.27.53.19</t>
  </si>
  <si>
    <t>76520 BOOS</t>
  </si>
  <si>
    <t>201 Route DE PARIS</t>
  </si>
  <si>
    <t>CFOPS</t>
  </si>
  <si>
    <t>28760695676</t>
  </si>
  <si>
    <t>97882180900016</t>
  </si>
  <si>
    <t>638845</t>
  </si>
  <si>
    <t>02 56 99 72 65</t>
  </si>
  <si>
    <t>7 Rue DE LA JEANNAIE</t>
  </si>
  <si>
    <t>CFMA</t>
  </si>
  <si>
    <t>CFMA - CENTRE DE FORMATION DES METIERS DE L'AGROALIMENTAIRE</t>
  </si>
  <si>
    <t>53220901022</t>
  </si>
  <si>
    <t>88763727000018</t>
  </si>
  <si>
    <t>686890</t>
  </si>
  <si>
    <t>4 Rue du moulin</t>
  </si>
  <si>
    <t>CFM 53</t>
  </si>
  <si>
    <t>52530115553</t>
  </si>
  <si>
    <t>93002497100010</t>
  </si>
  <si>
    <t>503757</t>
  </si>
  <si>
    <t>04 66 39 62 72</t>
  </si>
  <si>
    <t>30150 ROQUEMAURE</t>
  </si>
  <si>
    <t>32 Rue D ANNIBAL</t>
  </si>
  <si>
    <t>CFM LANGUEDOC ROUSSILLON ROQUEMAURE</t>
  </si>
  <si>
    <t>CFM LANGUEDOC ROUSSILLON</t>
  </si>
  <si>
    <t>91300164330</t>
  </si>
  <si>
    <t>41892130000020</t>
  </si>
  <si>
    <t>681520</t>
  </si>
  <si>
    <t>02 35 60 05 92</t>
  </si>
  <si>
    <t>6 ZA Zi des Sablons</t>
  </si>
  <si>
    <t>CFM HTA NORMANDIE</t>
  </si>
  <si>
    <t>28760557276</t>
  </si>
  <si>
    <t>82198126300022</t>
  </si>
  <si>
    <t>456160</t>
  </si>
  <si>
    <t>05 55 89 19 23</t>
  </si>
  <si>
    <t>23300 LA SOUTERRAINE</t>
  </si>
  <si>
    <t>Rue Henri Pluyaud</t>
  </si>
  <si>
    <t>25/02/2013</t>
  </si>
  <si>
    <t>CFIM TP LA SOUTERRAINE</t>
  </si>
  <si>
    <t>CFIM TP</t>
  </si>
  <si>
    <t>74230016523</t>
  </si>
  <si>
    <t>48023987000037</t>
  </si>
  <si>
    <t>471677</t>
  </si>
  <si>
    <t>02 40 34 59 64</t>
  </si>
  <si>
    <t>6 bis Avenue JULES VERNE</t>
  </si>
  <si>
    <t>CFI ATLANTIQUE</t>
  </si>
  <si>
    <t>52440697944</t>
  </si>
  <si>
    <t>79810137400014</t>
  </si>
  <si>
    <t>613060</t>
  </si>
  <si>
    <t>04 75 91 02 23</t>
  </si>
  <si>
    <t>5 Passage DE LA GUINGUETTE</t>
  </si>
  <si>
    <t>CFECC AMAE FORMATION</t>
  </si>
  <si>
    <t>84260293626</t>
  </si>
  <si>
    <t>85318085900011</t>
  </si>
  <si>
    <t>647329</t>
  </si>
  <si>
    <t>04 76 42 03 29</t>
  </si>
  <si>
    <t>34 Route De Chartreuse</t>
  </si>
  <si>
    <t>CFEA</t>
  </si>
  <si>
    <t>82380416638</t>
  </si>
  <si>
    <t>49288939900027</t>
  </si>
  <si>
    <t>363911</t>
  </si>
  <si>
    <t>03998</t>
  </si>
  <si>
    <t>05 63 57 61 65</t>
  </si>
  <si>
    <t>ZA DE ROUMAGNAC</t>
  </si>
  <si>
    <t>30 Avenue DE L EUROPE</t>
  </si>
  <si>
    <t>CFD FORMATION</t>
  </si>
  <si>
    <t>73810076781</t>
  </si>
  <si>
    <t>49384343700010</t>
  </si>
  <si>
    <t>619498</t>
  </si>
  <si>
    <t>06 58 42 71 35</t>
  </si>
  <si>
    <t>83460 TARADEAU</t>
  </si>
  <si>
    <t>191 Avenue ST JOSEPH</t>
  </si>
  <si>
    <t>CFD</t>
  </si>
  <si>
    <t>93131663313</t>
  </si>
  <si>
    <t>82937749800029</t>
  </si>
  <si>
    <t>675805</t>
  </si>
  <si>
    <t>06 32 19 43 08</t>
  </si>
  <si>
    <t>C/o Jean-Noel Mabiala</t>
  </si>
  <si>
    <t>13 c Rue RICHELIEU</t>
  </si>
  <si>
    <t>FC ONLY TLV - CENTRE LYONNAIS DE FORMATION</t>
  </si>
  <si>
    <t>CFC ONLY CENTRE LYONNAIS DE FORMATION CONTINUE TOUT AU LONG DE LA VIE</t>
  </si>
  <si>
    <t>84691962569</t>
  </si>
  <si>
    <t>84773970300019</t>
  </si>
  <si>
    <t>450467</t>
  </si>
  <si>
    <t>01 81 89 34 60</t>
  </si>
  <si>
    <t>97 Avenue DU GENERAL LECLERC</t>
  </si>
  <si>
    <t>CFC FORMATIONS</t>
  </si>
  <si>
    <t>11922118292</t>
  </si>
  <si>
    <t>79998503100035</t>
  </si>
  <si>
    <t>627045</t>
  </si>
  <si>
    <t>1 Rue du bourg</t>
  </si>
  <si>
    <t>CFC DOULLENS</t>
  </si>
  <si>
    <t>32800198380</t>
  </si>
  <si>
    <t>48336228100030</t>
  </si>
  <si>
    <t>632284</t>
  </si>
  <si>
    <t>PARC D'ACTIVITE DU MOULIN</t>
  </si>
  <si>
    <t>36 Allée HELENE BOUCHER</t>
  </si>
  <si>
    <t>CFAS AGAP FORMATION</t>
  </si>
  <si>
    <t>CFAS ASS - GESTION AIDE PROMO EQUIPE ET SOCIAUX</t>
  </si>
  <si>
    <t>31590071859</t>
  </si>
  <si>
    <t>31758749100034</t>
  </si>
  <si>
    <t>621870</t>
  </si>
  <si>
    <t>03 28 33 61 61</t>
  </si>
  <si>
    <t>ZI DE LA PILATERIE</t>
  </si>
  <si>
    <t>4B bis Rue DES CHATEAUX</t>
  </si>
  <si>
    <t>CFAI REGION NORD PAS DE CALAIS MARCQ EN BAROEUL</t>
  </si>
  <si>
    <t>CFAI REGION NORD PAS DE CALAIS</t>
  </si>
  <si>
    <t>32591068459</t>
  </si>
  <si>
    <t>30048880600112</t>
  </si>
  <si>
    <t>634438</t>
  </si>
  <si>
    <t>4 Rue des chateaux</t>
  </si>
  <si>
    <t>CFAI HDF</t>
  </si>
  <si>
    <t>CFAI REGION HAUTS DE FRANCE</t>
  </si>
  <si>
    <t>30048880600120</t>
  </si>
  <si>
    <t>631401</t>
  </si>
  <si>
    <t>ZI REPUBLIQUE 3 - BP 495</t>
  </si>
  <si>
    <t>Rue de vauchardon</t>
  </si>
  <si>
    <t>CFAI POITOU CHARENTES POITIERS</t>
  </si>
  <si>
    <t>CFAI POITOU CHARENTES</t>
  </si>
  <si>
    <t>75860191586</t>
  </si>
  <si>
    <t>33811430900010</t>
  </si>
  <si>
    <t>633562</t>
  </si>
  <si>
    <t>42920 CHALMAZEL JEANSAGNIERE</t>
  </si>
  <si>
    <t>CFAI LOIRE DROME ARDECHE</t>
  </si>
  <si>
    <t>84420341742</t>
  </si>
  <si>
    <t>88474598500017</t>
  </si>
  <si>
    <t>647378</t>
  </si>
  <si>
    <t>04 50 98 56 19</t>
  </si>
  <si>
    <t>31 Avenue DES MELEZES</t>
  </si>
  <si>
    <t>CFAI FORMAVENIR THYEZ</t>
  </si>
  <si>
    <t>CFAI FORMAVENIR</t>
  </si>
  <si>
    <t>84740406374</t>
  </si>
  <si>
    <t>49317540000032</t>
  </si>
  <si>
    <t>659514</t>
  </si>
  <si>
    <t>03 26 89 66 00</t>
  </si>
  <si>
    <t>3 Rue Max Holste</t>
  </si>
  <si>
    <t>CFAI DE CHAMPAGNE ARDENNE REIMS</t>
  </si>
  <si>
    <t>CFAI DE CHAMPAGNE ARDENNE</t>
  </si>
  <si>
    <t>44510203351</t>
  </si>
  <si>
    <t>40120610700062</t>
  </si>
  <si>
    <t>516703</t>
  </si>
  <si>
    <t>02 96 74 71 59</t>
  </si>
  <si>
    <t>BP 221</t>
  </si>
  <si>
    <t>Rue de la Prunelle</t>
  </si>
  <si>
    <t>CFAI DE BRETAGNE</t>
  </si>
  <si>
    <t>53220855422</t>
  </si>
  <si>
    <t>39048242000028</t>
  </si>
  <si>
    <t>566240</t>
  </si>
  <si>
    <t>03 89 46 89 90</t>
  </si>
  <si>
    <t>8 Rue de la bourse</t>
  </si>
  <si>
    <t>CFAI ALSACE 68  MULHOUSE</t>
  </si>
  <si>
    <t>CFAI ALSACE</t>
  </si>
  <si>
    <t>42680205768</t>
  </si>
  <si>
    <t>38855948600021</t>
  </si>
  <si>
    <t>599086</t>
  </si>
  <si>
    <t>09 86 12 98 09</t>
  </si>
  <si>
    <t>9 bis Rue Joliot Curie</t>
  </si>
  <si>
    <t>CFAE LE PASSAGE</t>
  </si>
  <si>
    <t>CFAE</t>
  </si>
  <si>
    <t>75470138547</t>
  </si>
  <si>
    <t>83922487000015</t>
  </si>
  <si>
    <t>631887</t>
  </si>
  <si>
    <t>0237337231</t>
  </si>
  <si>
    <t>La Saussaye</t>
  </si>
  <si>
    <t>CFAA DEPARTEMENT D'EURE ET LOIR</t>
  </si>
  <si>
    <t>2428P001828</t>
  </si>
  <si>
    <t>19280706300032</t>
  </si>
  <si>
    <t>622357</t>
  </si>
  <si>
    <t>07 81 85 84 79</t>
  </si>
  <si>
    <t>Immeuble Le Ponthus - Hall A</t>
  </si>
  <si>
    <t>11 Rue André et Yvonne Meynier</t>
  </si>
  <si>
    <t>CFA 35 PP</t>
  </si>
  <si>
    <t>CFA 35 DES PREPARATEURS EN PHARMACIE</t>
  </si>
  <si>
    <t>53351077335</t>
  </si>
  <si>
    <t>88329193200027</t>
  </si>
  <si>
    <t>634761</t>
  </si>
  <si>
    <t>SPACE C</t>
  </si>
  <si>
    <t>208 Boulevard DU MERCANTOUR</t>
  </si>
  <si>
    <t>CFA UFIP BUSINESS SCHOOL SARL LES ANGLADES</t>
  </si>
  <si>
    <t>93060732906</t>
  </si>
  <si>
    <t>41787833700043</t>
  </si>
  <si>
    <t>617970</t>
  </si>
  <si>
    <t>01 30 96 12 35</t>
  </si>
  <si>
    <t>Place Francois Rabelais</t>
  </si>
  <si>
    <t>CFA TRAJECTOIRE</t>
  </si>
  <si>
    <t>11788423778</t>
  </si>
  <si>
    <t>39324819000026</t>
  </si>
  <si>
    <t>232397</t>
  </si>
  <si>
    <t>05 63 03 53 39</t>
  </si>
  <si>
    <t>BP 20634</t>
  </si>
  <si>
    <t>11 Rue MERCADIER</t>
  </si>
  <si>
    <t>ASS DEP CFA 82</t>
  </si>
  <si>
    <t>CFA TARN ET GARONNE</t>
  </si>
  <si>
    <t>73820011882</t>
  </si>
  <si>
    <t>31318167900025</t>
  </si>
  <si>
    <t>633732</t>
  </si>
  <si>
    <t>ZAC ETANG Z ABRICOT</t>
  </si>
  <si>
    <t>CFA SANTE</t>
  </si>
  <si>
    <t>02973287897</t>
  </si>
  <si>
    <t>89289752100019</t>
  </si>
  <si>
    <t>633318</t>
  </si>
  <si>
    <t>04 78 66 64 10</t>
  </si>
  <si>
    <t>26 Chemin DE LA BRUYERE</t>
  </si>
  <si>
    <t>CFA REGIONAL DE LYON DARDILLY DE EPLEFPA</t>
  </si>
  <si>
    <t>CFA REGIONAL DE DARDILLY DE EPLEFPA</t>
  </si>
  <si>
    <t>19690250600050</t>
  </si>
  <si>
    <t>635200</t>
  </si>
  <si>
    <t>CFA RAISE ON</t>
  </si>
  <si>
    <t>11754951175</t>
  </si>
  <si>
    <t>78900058500024</t>
  </si>
  <si>
    <t>645862</t>
  </si>
  <si>
    <t>02 38 83 81 81</t>
  </si>
  <si>
    <t>Cité des métiers</t>
  </si>
  <si>
    <t>9 Rue du Onze Novembre</t>
  </si>
  <si>
    <t>CFA ORLEANS METROPOLE</t>
  </si>
  <si>
    <t>24450338745</t>
  </si>
  <si>
    <t>24450046800115</t>
  </si>
  <si>
    <t>647196</t>
  </si>
  <si>
    <t>04 87 25 46 63</t>
  </si>
  <si>
    <t>CFA SANTE SOCIAL AUVERGNE RHONE ALPES</t>
  </si>
  <si>
    <t>CFA METIERS SANTE SOCIAL AUVERGNE RHONE ALPES</t>
  </si>
  <si>
    <t>84691844169</t>
  </si>
  <si>
    <t>89337342300019</t>
  </si>
  <si>
    <t>631486</t>
  </si>
  <si>
    <t>03 26 87 88 38</t>
  </si>
  <si>
    <t>13 Rue des docks remois</t>
  </si>
  <si>
    <t>CFA METIERS DE LA SANTE ET DES SCIENCES DE LA VIE</t>
  </si>
  <si>
    <t>21510074251</t>
  </si>
  <si>
    <t>40300856800053</t>
  </si>
  <si>
    <t>644626</t>
  </si>
  <si>
    <t>04 73 97 92 32</t>
  </si>
  <si>
    <t>63260 THURET</t>
  </si>
  <si>
    <t>12 Rue des domes</t>
  </si>
  <si>
    <t>CFA MFR THURET</t>
  </si>
  <si>
    <t>CFA MAISON FAMILIALE RURALE EDUCATION &amp; ORIENTATION THURET</t>
  </si>
  <si>
    <t>84630493963</t>
  </si>
  <si>
    <t>33363402000015</t>
  </si>
  <si>
    <t>631942</t>
  </si>
  <si>
    <t>08090 ST LAURENT</t>
  </si>
  <si>
    <t>CFA LE BALCON DES ARDENNES</t>
  </si>
  <si>
    <t>2108P000508</t>
  </si>
  <si>
    <t>19080863400041</t>
  </si>
  <si>
    <t>631024</t>
  </si>
  <si>
    <t>76310 STE ADRESSE</t>
  </si>
  <si>
    <t>22 Rue Général de Gaulle</t>
  </si>
  <si>
    <t>CFA JEANNE D'ARC STE ADRESSE</t>
  </si>
  <si>
    <t>CFA JEANNE D'ARC</t>
  </si>
  <si>
    <t>28760629576</t>
  </si>
  <si>
    <t>41154197200013</t>
  </si>
  <si>
    <t>634773</t>
  </si>
  <si>
    <t>Rue Charles Isidore Drouin</t>
  </si>
  <si>
    <t>CFA INTERPRO 28</t>
  </si>
  <si>
    <t>24280165228</t>
  </si>
  <si>
    <t>30791852400017</t>
  </si>
  <si>
    <t>631863</t>
  </si>
  <si>
    <t>01 84 79 61 67</t>
  </si>
  <si>
    <t>Tour Atlantique</t>
  </si>
  <si>
    <t>1 Place de la Pyramide</t>
  </si>
  <si>
    <t>CFA GROUPE PARIS ECOLE DE MANAGEMENT - ENSMI</t>
  </si>
  <si>
    <t>11922448792</t>
  </si>
  <si>
    <t>48888299400046</t>
  </si>
  <si>
    <t>631954</t>
  </si>
  <si>
    <t>CFA GROUPE DE LA SALLE REIMS</t>
  </si>
  <si>
    <t>CFA GROUPE DE LA SALLE</t>
  </si>
  <si>
    <t>81890818800035</t>
  </si>
  <si>
    <t>631700</t>
  </si>
  <si>
    <t>04 50 52 89 88</t>
  </si>
  <si>
    <t>CS 80439</t>
  </si>
  <si>
    <t>5 Chemin DE BELLEVIE</t>
  </si>
  <si>
    <t>CFA FORMASUP SAVOIE MONT BLANC</t>
  </si>
  <si>
    <t>84740379274</t>
  </si>
  <si>
    <t>44072836800026</t>
  </si>
  <si>
    <t>647639</t>
  </si>
  <si>
    <t>122 Rue Chateau D Orgemont</t>
  </si>
  <si>
    <t>CFA FC MT PDL</t>
  </si>
  <si>
    <t>CFA FC METIERS DE NOS TERRITOIRES PAYS DE LA LOIRE</t>
  </si>
  <si>
    <t>52490378649</t>
  </si>
  <si>
    <t>89816601200028</t>
  </si>
  <si>
    <t>490581</t>
  </si>
  <si>
    <t>05 55 79 63 78</t>
  </si>
  <si>
    <t>Num Voie 40 A 42</t>
  </si>
  <si>
    <t>42 Rue DU MAS LOUBIER</t>
  </si>
  <si>
    <t>CFA ESPACE GALIEN 87</t>
  </si>
  <si>
    <t>74870013587</t>
  </si>
  <si>
    <t>77807089600031</t>
  </si>
  <si>
    <t>675581</t>
  </si>
  <si>
    <t>09 86 86 30 06</t>
  </si>
  <si>
    <t>59880 ST SAULVE</t>
  </si>
  <si>
    <t>383 Avenue Des Arts Et Metiers</t>
  </si>
  <si>
    <t>CFA ENTREPRISE FORMATION DU CMAR SAINT SAULVE</t>
  </si>
  <si>
    <t>CFA ENTREPRISE FORMATION DE LA CHAMBRE METIERS ET ARTISANAT REG HDF</t>
  </si>
  <si>
    <t>13002374000405</t>
  </si>
  <si>
    <t>587928</t>
  </si>
  <si>
    <t>04 77 44 83 50</t>
  </si>
  <si>
    <t>42300 MABLY</t>
  </si>
  <si>
    <t>155 Route De Briennon</t>
  </si>
  <si>
    <t>CFA DU ROANNAIS</t>
  </si>
  <si>
    <t>82420076642</t>
  </si>
  <si>
    <t>30102946800032</t>
  </si>
  <si>
    <t>651047</t>
  </si>
  <si>
    <t>01 57 02 67 74</t>
  </si>
  <si>
    <t>12 Rue georges enesco</t>
  </si>
  <si>
    <t>CFA DU GIP FCIP ACADEMIQUE DE CRETEIL</t>
  </si>
  <si>
    <t>18940910500021</t>
  </si>
  <si>
    <t>648929</t>
  </si>
  <si>
    <t>05 62 61 22 30</t>
  </si>
  <si>
    <t>CFA DU GERS DU CMAR OCCITANIE PM PAVIE</t>
  </si>
  <si>
    <t>CFA DU GERS DU CMAR OCCITANIE PYRENEES MEDITERRANEE</t>
  </si>
  <si>
    <t>13002793100190</t>
  </si>
  <si>
    <t>635479</t>
  </si>
  <si>
    <t>04 68 64 89 77</t>
  </si>
  <si>
    <t>MAS DE LA GARRIGUE</t>
  </si>
  <si>
    <t>9 Avenue ALFRED SAUVY</t>
  </si>
  <si>
    <t>CFA DES PYRENEES ORIENTALES DE LA CMAR RIVESALTES</t>
  </si>
  <si>
    <t>CFA DES PYRENEES ORIENTALES DE LA CHAMBRE METIERS ARTISANAT REG OCCITANIE</t>
  </si>
  <si>
    <t>13002793100323</t>
  </si>
  <si>
    <t>511602</t>
  </si>
  <si>
    <t>05 53 02 44 70</t>
  </si>
  <si>
    <t>ESPACE FORMATION DES METIERS</t>
  </si>
  <si>
    <t>Avenue Henry Deluc</t>
  </si>
  <si>
    <t>CFA DES METIERS DU CMARA 24 BOULAZAC</t>
  </si>
  <si>
    <t>CFA DES METIERS DE LA CHAMBRE DE METIERS ET DE L'ARTISANAT DE REGION NOUVELLE AQUITAINE</t>
  </si>
  <si>
    <t>641984</t>
  </si>
  <si>
    <t>05 53 77 23 62</t>
  </si>
  <si>
    <t>2 Impasse Morère</t>
  </si>
  <si>
    <t>CFA DE LA PALME DES METIERS DU CMARA 47 AGEN</t>
  </si>
  <si>
    <t>630962</t>
  </si>
  <si>
    <t>99 Avenue d'Occitanie</t>
  </si>
  <si>
    <t>CFA DE L'UNIVERSITE DE MONTPELLIER</t>
  </si>
  <si>
    <t>76341057634</t>
  </si>
  <si>
    <t>13002979600260</t>
  </si>
  <si>
    <t>656318</t>
  </si>
  <si>
    <t>LA ROUMENGUIERE</t>
  </si>
  <si>
    <t>22 Avenue DES GENETS</t>
  </si>
  <si>
    <t>CFA DE L'AUDE DU CMAR LEZIGNAN CORBIERES</t>
  </si>
  <si>
    <t>CFA DE L'AUDE DE LA CHAMBRE DE METIERS ET ARTISANAT REG OCCITANIE</t>
  </si>
  <si>
    <t>13002793100067</t>
  </si>
  <si>
    <t>582013</t>
  </si>
  <si>
    <t>02 97 35 31 81</t>
  </si>
  <si>
    <t>2 Boulevard GENERAL LECLERC</t>
  </si>
  <si>
    <t>CFA DE LA COMMUNE DE LORIENT</t>
  </si>
  <si>
    <t>5356P013356</t>
  </si>
  <si>
    <t>21560121200487</t>
  </si>
  <si>
    <t>491500</t>
  </si>
  <si>
    <t>02 43 40 60 60</t>
  </si>
  <si>
    <t>Passage du Commerce</t>
  </si>
  <si>
    <t>CFA DU CCI LE MANS ET DE LA SARTHE</t>
  </si>
  <si>
    <t>CFA DE LA CHAMBRE DE COMMERCE ET DE L'INDUSTRIE LE MANS ET SARTHE</t>
  </si>
  <si>
    <t>18720092800054</t>
  </si>
  <si>
    <t>649235</t>
  </si>
  <si>
    <t>Skillfor Campus</t>
  </si>
  <si>
    <t>Rue AUBIN EDMOND QUARTIER CASE NAVIRE</t>
  </si>
  <si>
    <t>CFA DE LA CCIM SCHOELCHER</t>
  </si>
  <si>
    <t>CFA DE LA CHAMBRE COMMERCE ET INDUSTRIE MARTINIQUE</t>
  </si>
  <si>
    <t>18972002200202</t>
  </si>
  <si>
    <t>634037</t>
  </si>
  <si>
    <t>05 94 29 96 00</t>
  </si>
  <si>
    <t>41 Lotissement Zone Artisanale Galmot</t>
  </si>
  <si>
    <t>CFA DE LA CCI GUYANE</t>
  </si>
  <si>
    <t>CFA DE LA CHAMBRE COMMERCE ET INDUSTRIE LA GUYANE - CCIG</t>
  </si>
  <si>
    <t>96973075197</t>
  </si>
  <si>
    <t>18973302500119</t>
  </si>
  <si>
    <t>635212</t>
  </si>
  <si>
    <t>01 55 65 70 67</t>
  </si>
  <si>
    <t>27 Avenue De Friedland</t>
  </si>
  <si>
    <t>CFA DE LA CCIR PARIS IDF</t>
  </si>
  <si>
    <t>13001727000823</t>
  </si>
  <si>
    <t>au 18/04/2024 pas sur la liste du ministère avec ce n° Siret</t>
  </si>
  <si>
    <t>658560</t>
  </si>
  <si>
    <t>04 48 18 72 13</t>
  </si>
  <si>
    <t>CS59999</t>
  </si>
  <si>
    <t>154 Rue BERNARD GIRAUDEAU</t>
  </si>
  <si>
    <t>CFA DE L HERAULT DU CMAR OCCITANIE MONTPELLIER</t>
  </si>
  <si>
    <t>CFA DE L HERAULT CHBRE DE METIERS ET DE L'ARTISANAT DE REGION OCCITANIE</t>
  </si>
  <si>
    <t>13002793100232</t>
  </si>
  <si>
    <t>679239</t>
  </si>
  <si>
    <t>05 65 77 56 18</t>
  </si>
  <si>
    <t>PARC D'ACTIVITE DE CANTARANE</t>
  </si>
  <si>
    <t>CFA DE L AVEYRON DU CMAR OCCITANIE ONET LE CHATEAU</t>
  </si>
  <si>
    <t>CFA DE L AVEYRON DU CMAR OCCITANIE</t>
  </si>
  <si>
    <t>13002793100091</t>
  </si>
  <si>
    <t>464168</t>
  </si>
  <si>
    <t>03 44 50 84 40</t>
  </si>
  <si>
    <t>60600 AIRION</t>
  </si>
  <si>
    <t>ETAB PUBLIC ENSEIGNEMENT AGRICOLE OISE</t>
  </si>
  <si>
    <t>CFPPA OISE AIRION</t>
  </si>
  <si>
    <t>CFA DE ETABLISSEMENT PUBLIC ENSEIGNEMENT AGRICOLE OISE - EPLEFPA</t>
  </si>
  <si>
    <t>2260P001160</t>
  </si>
  <si>
    <t>19601782600021</t>
  </si>
  <si>
    <t>677681</t>
  </si>
  <si>
    <t>04 75 36 16 32</t>
  </si>
  <si>
    <t>07200 LANAS</t>
  </si>
  <si>
    <t>640 Route de l'aérodrome</t>
  </si>
  <si>
    <t>CFA ANDRE FARGIER DU CCI DE L'ARDECHE LANAS</t>
  </si>
  <si>
    <t>CFA ANDRE FARGIER DU CCI DE L' ARDECHE</t>
  </si>
  <si>
    <t>13001400400043</t>
  </si>
  <si>
    <t>662094</t>
  </si>
  <si>
    <t>02 43 47 07 55</t>
  </si>
  <si>
    <t>72700 ROUILLON</t>
  </si>
  <si>
    <t>Lieu-dit LA GERMINIERE</t>
  </si>
  <si>
    <t>CFA AGRICOLES LYCEE GENERAL TECHNO LA GERMINIERE</t>
  </si>
  <si>
    <t>CFA AGRICOLES DU LYCEE GENERAL ET TECHNOLOGIQUE LA GERMINIERE ROUILLON</t>
  </si>
  <si>
    <t>52720100572</t>
  </si>
  <si>
    <t>19720010800029</t>
  </si>
  <si>
    <t>632703</t>
  </si>
  <si>
    <t>62217 TILLOY LES MOFFLAINES</t>
  </si>
  <si>
    <t>CFA AGRICOLE PUBLIC DES HAUTS DE FRANCE</t>
  </si>
  <si>
    <t>CFA AGRICOLE PUBLIC DES HAUTS DE FRANCE DE EPLEFPA OISE</t>
  </si>
  <si>
    <t>19601782600062</t>
  </si>
  <si>
    <t>649806</t>
  </si>
  <si>
    <t>1 Avenue DES PYRENEES</t>
  </si>
  <si>
    <t>CFA AGRICOLE DE EPLEFPA PERPIGNAN ROUSSILLON</t>
  </si>
  <si>
    <t>19660699000055</t>
  </si>
  <si>
    <t>645205</t>
  </si>
  <si>
    <t>03 88 14 10 10</t>
  </si>
  <si>
    <t>2 Rue Adolphe SEYBOTH</t>
  </si>
  <si>
    <t>CFA ACADEMIQUE DU GIP FCIP ALSACE</t>
  </si>
  <si>
    <t>18671553800044</t>
  </si>
  <si>
    <t>314262</t>
  </si>
  <si>
    <t>03738</t>
  </si>
  <si>
    <t>05 36 25 73 26</t>
  </si>
  <si>
    <t>75 Rue SAINT ROCH</t>
  </si>
  <si>
    <t>CFA DU GIP FCIP TOULOUSE</t>
  </si>
  <si>
    <t>CFA - GIP FORMATION ET CERTIFICATION POUR L'INSERTION PROFESSIONNELLE</t>
  </si>
  <si>
    <t>18310907300035</t>
  </si>
  <si>
    <t>470892</t>
  </si>
  <si>
    <t>5 Place Verte</t>
  </si>
  <si>
    <t>CEVAEP FORMATIONS</t>
  </si>
  <si>
    <t>31590877259</t>
  </si>
  <si>
    <t>78847886500033</t>
  </si>
  <si>
    <t>500963</t>
  </si>
  <si>
    <t>911369002</t>
  </si>
  <si>
    <t>s/n 46113 MONTCADA</t>
  </si>
  <si>
    <t>Avenue SEMINARIO</t>
  </si>
  <si>
    <t>CEU UNIVERSIDAD CARDINAL HERRERA</t>
  </si>
  <si>
    <t>677218</t>
  </si>
  <si>
    <t>02 40 92 44 21</t>
  </si>
  <si>
    <t>Zone Industrielle De La Seiglerie</t>
  </si>
  <si>
    <t>2 Rue Gustave Eiffel</t>
  </si>
  <si>
    <t>CETIH MACHECOUL</t>
  </si>
  <si>
    <t>52440857744</t>
  </si>
  <si>
    <t>30527396300036</t>
  </si>
  <si>
    <t>627975</t>
  </si>
  <si>
    <t>09 81 48 52 51</t>
  </si>
  <si>
    <t>18 Rue DES SAPEURS</t>
  </si>
  <si>
    <t>CETERI</t>
  </si>
  <si>
    <t>42670497767</t>
  </si>
  <si>
    <t>53936585800015</t>
  </si>
  <si>
    <t>576402</t>
  </si>
  <si>
    <t>CS 70001</t>
  </si>
  <si>
    <t>5 Avenue OSCAR LAMBRET</t>
  </si>
  <si>
    <t>CESU 59 DU CHRU LILLE</t>
  </si>
  <si>
    <t>CESU 59 DU CENTRE HOSPITALIER REGIONAL UNIVERSITAIRE</t>
  </si>
  <si>
    <t>26590671900371</t>
  </si>
  <si>
    <t>596322</t>
  </si>
  <si>
    <t>04 95 29 81 25</t>
  </si>
  <si>
    <t>27 Avenue Impératrice Eugénie</t>
  </si>
  <si>
    <t>CESU 2A DU CH D'AJACCIO</t>
  </si>
  <si>
    <t>CESU 2A DU CENTRE HOSPITALIER NOTRE DAME DE LA MISERICORDE D'AJACCIO</t>
  </si>
  <si>
    <t>94202106520</t>
  </si>
  <si>
    <t>26200006000141</t>
  </si>
  <si>
    <t>571659</t>
  </si>
  <si>
    <t>02 23 25 63 00</t>
  </si>
  <si>
    <t>CESR 35 MONTGERMONT</t>
  </si>
  <si>
    <t>CESR 35</t>
  </si>
  <si>
    <t>53350288035</t>
  </si>
  <si>
    <t>38105002000100</t>
  </si>
  <si>
    <t>158355</t>
  </si>
  <si>
    <t>02 37 42 02 02</t>
  </si>
  <si>
    <t>28500 STE GEMME MORONVAL</t>
  </si>
  <si>
    <t>11 Route de Nogent-le-Roi</t>
  </si>
  <si>
    <t>CESR BERNARD COUTURIER</t>
  </si>
  <si>
    <t>24280081328</t>
  </si>
  <si>
    <t>40332253000011</t>
  </si>
  <si>
    <t>207032</t>
  </si>
  <si>
    <t>02946</t>
  </si>
  <si>
    <t>03 20 63 23 87</t>
  </si>
  <si>
    <t>CESIFORM</t>
  </si>
  <si>
    <t>84692307369</t>
  </si>
  <si>
    <t>41337424000047</t>
  </si>
  <si>
    <t>519236</t>
  </si>
  <si>
    <t>04 72 18 89 89</t>
  </si>
  <si>
    <t>19 Avenue GUY DE COLLONGUE</t>
  </si>
  <si>
    <t>CESI SUD EST ECULLY</t>
  </si>
  <si>
    <t>CESI SUD EST ECOLE SUPERIEUR INFORMATIQUE</t>
  </si>
  <si>
    <t>34270750200148</t>
  </si>
  <si>
    <t>617362</t>
  </si>
  <si>
    <t>02 35 59 66 20</t>
  </si>
  <si>
    <t>CS 10123</t>
  </si>
  <si>
    <t>80 Avenue EDMUND HALLEY</t>
  </si>
  <si>
    <t>CESI ST ETIENNE DU ROUVRAY</t>
  </si>
  <si>
    <t>77572257201133</t>
  </si>
  <si>
    <t>669234</t>
  </si>
  <si>
    <t>01 44 45 92 22</t>
  </si>
  <si>
    <t>3 Passage Boieldieu</t>
  </si>
  <si>
    <t>CESI SECOF PUTEAUX</t>
  </si>
  <si>
    <t>34270750200668</t>
  </si>
  <si>
    <t>580168</t>
  </si>
  <si>
    <t>Parc Technologique De La Toison D Or</t>
  </si>
  <si>
    <t>10 Allée ANDRE BOURLAND</t>
  </si>
  <si>
    <t>CESI SAS DIJON</t>
  </si>
  <si>
    <t>34270750200544</t>
  </si>
  <si>
    <t>489177</t>
  </si>
  <si>
    <t>7 bis Avenue Robert Schuman</t>
  </si>
  <si>
    <t>07/05/2014</t>
  </si>
  <si>
    <t>CESI SAS - SECOF REIMS</t>
  </si>
  <si>
    <t>CESI SAS - SECOF</t>
  </si>
  <si>
    <t>34270750200502</t>
  </si>
  <si>
    <t>612157</t>
  </si>
  <si>
    <t>02 31 46 23 11</t>
  </si>
  <si>
    <t>1 Rue Pierre et Marie CURIE</t>
  </si>
  <si>
    <t>CESI SAS EPRON</t>
  </si>
  <si>
    <t>CESI SAS</t>
  </si>
  <si>
    <t>34270750200676</t>
  </si>
  <si>
    <t>590459</t>
  </si>
  <si>
    <t>02 43 21 40 20</t>
  </si>
  <si>
    <t>44 Avenue François Batholdi</t>
  </si>
  <si>
    <t>09/10/2018</t>
  </si>
  <si>
    <t>CESI LE MANS</t>
  </si>
  <si>
    <t>34270750200650</t>
  </si>
  <si>
    <t>634086</t>
  </si>
  <si>
    <t>13 Avenue simone veil</t>
  </si>
  <si>
    <t>CESI NICE</t>
  </si>
  <si>
    <t>77572257201182</t>
  </si>
  <si>
    <t>598604</t>
  </si>
  <si>
    <t>04 38 70 11 80</t>
  </si>
  <si>
    <t>7 Chemin du Vieux Chêne</t>
  </si>
  <si>
    <t>CESI MEYLAN</t>
  </si>
  <si>
    <t>34270750200478</t>
  </si>
  <si>
    <t>631255</t>
  </si>
  <si>
    <t>8 Boulevard LOUIS XIV</t>
  </si>
  <si>
    <t>CESI LILLE</t>
  </si>
  <si>
    <t>77572257201117</t>
  </si>
  <si>
    <t>475210</t>
  </si>
  <si>
    <t>05 61 00 38 38</t>
  </si>
  <si>
    <t>CESI ENSEIGNEMENT SUPERIEUR ET FORMATION PROFESSIONNELLE SUD OUEST</t>
  </si>
  <si>
    <t>34270750200106</t>
  </si>
  <si>
    <t>487259</t>
  </si>
  <si>
    <t>0383284646</t>
  </si>
  <si>
    <t>3 Rue du Bois de la Champelle</t>
  </si>
  <si>
    <t>CESI SAS EST</t>
  </si>
  <si>
    <t>CESI ENSEIGNEMENT SUPERIEUR ET FORMATION PROFESSIONNELLE SAS EST</t>
  </si>
  <si>
    <t>34270750200098</t>
  </si>
  <si>
    <t>441831</t>
  </si>
  <si>
    <t>30 Rue CAMBRONNE</t>
  </si>
  <si>
    <t>CESI ENSEIGNEMENT SUPERIEUR ET FORMATION PROFESSIONNELLE PARIS 15</t>
  </si>
  <si>
    <t>77572257200812</t>
  </si>
  <si>
    <t>214073</t>
  </si>
  <si>
    <t>02 32 81 85 60</t>
  </si>
  <si>
    <t>80 Rue Edmund Halley Rouen Madrillet Innovation</t>
  </si>
  <si>
    <t>CESI NORMANDIE</t>
  </si>
  <si>
    <t>CESI ENSEIGNEMENT SUPERIEUR ET FORMATION PROFESSIONNELLE NORMANDIE</t>
  </si>
  <si>
    <t>34270750200718</t>
  </si>
  <si>
    <t>469993</t>
  </si>
  <si>
    <t>7 Rue Diderot</t>
  </si>
  <si>
    <t>CESI ARRAS</t>
  </si>
  <si>
    <t>CESI ENSEIGNEMENT SUPERIEUR ET FORMATION PROFESSIONNELLE NORD OUEST</t>
  </si>
  <si>
    <t>34270750200130</t>
  </si>
  <si>
    <t>545405</t>
  </si>
  <si>
    <t>03 88 10 35 60</t>
  </si>
  <si>
    <t>Parc Des Tanneries</t>
  </si>
  <si>
    <t>2 Allée des Foulons</t>
  </si>
  <si>
    <t>CESI ALSACE LINGOLSHEIM</t>
  </si>
  <si>
    <t>CESI ENSEIGNEMENT SUPERIEUR ET FORMATION PROFESSIONNELLE ALSACE</t>
  </si>
  <si>
    <t>34270750200403</t>
  </si>
  <si>
    <t>246700</t>
  </si>
  <si>
    <t>02 28 01 15 55</t>
  </si>
  <si>
    <t>Zone Industrielle La Chantrerie</t>
  </si>
  <si>
    <t>1 Avenue Augustin Louis Cauchy</t>
  </si>
  <si>
    <t>CESI PAYS DE LA LOIRE</t>
  </si>
  <si>
    <t>CESI ENSEIGNEMENT SUPERIEUR ET FORMATION PROFESSIONNELLE</t>
  </si>
  <si>
    <t>34270750200551</t>
  </si>
  <si>
    <t>631978</t>
  </si>
  <si>
    <t>CS 70152</t>
  </si>
  <si>
    <t>Boulevard DE L'UNIVERSITE</t>
  </si>
  <si>
    <t>CESI CFA SUP</t>
  </si>
  <si>
    <t>77572257200523</t>
  </si>
  <si>
    <t>631980</t>
  </si>
  <si>
    <t>1 Avenue AUGUSTIN LOUIS CAUCHY</t>
  </si>
  <si>
    <t>77572257200960</t>
  </si>
  <si>
    <t>643865</t>
  </si>
  <si>
    <t>01 44 45 92 00</t>
  </si>
  <si>
    <t>22 bis Rue DU CAP VERT</t>
  </si>
  <si>
    <t>CESI SAS - SECOF QUETIGNY</t>
  </si>
  <si>
    <t>CESI CAMPUS D ENSEIGNEMENT SUPERIEUR ET DE FORMATION PROFESSIONNELLE</t>
  </si>
  <si>
    <t>34270750200700</t>
  </si>
  <si>
    <t>576864</t>
  </si>
  <si>
    <t>264 Boulevard Godard - Immeuble le Phénix</t>
  </si>
  <si>
    <t>CESI ASSOCIATION BORDEAUX</t>
  </si>
  <si>
    <t>CESI BORDEAUX</t>
  </si>
  <si>
    <t>77572257201034</t>
  </si>
  <si>
    <t>285420</t>
  </si>
  <si>
    <t>15 C Avenue Albert Einstein</t>
  </si>
  <si>
    <t>CESI RHONE ALPES AUVERGNE</t>
  </si>
  <si>
    <t>CESI ASSOCIATION ECOLE INGENIEURS RHONE ALPES AUVERGNE</t>
  </si>
  <si>
    <t>77572257201190</t>
  </si>
  <si>
    <t>631930</t>
  </si>
  <si>
    <t>PARC DES TANNERIES</t>
  </si>
  <si>
    <t>2 Allée DES FOULONS</t>
  </si>
  <si>
    <t>CESI ASSOCIATION</t>
  </si>
  <si>
    <t>CESI ASSOCIATION ALSACE</t>
  </si>
  <si>
    <t>77572257200820</t>
  </si>
  <si>
    <t>504531</t>
  </si>
  <si>
    <t>01 55 17 80 76</t>
  </si>
  <si>
    <t>BP 602</t>
  </si>
  <si>
    <t>93 Boulevard DE LA SEINE</t>
  </si>
  <si>
    <t>CESI - SECOF NANTERRE</t>
  </si>
  <si>
    <t>34270750200494</t>
  </si>
  <si>
    <t>485482</t>
  </si>
  <si>
    <t>04 42 97 14 20</t>
  </si>
  <si>
    <t>CHE DU SANATORIUM</t>
  </si>
  <si>
    <t>DOMAINE DU PETIT ARBOIS BAS</t>
  </si>
  <si>
    <t>CESI SAS AIX EN PROVENCE</t>
  </si>
  <si>
    <t>CESI  ENSEIGNEMENT SUPERIEUR ET FORMATION PROFESSIONNELLE SAS AIX EN PROVENCE</t>
  </si>
  <si>
    <t>34270750200205</t>
  </si>
  <si>
    <t>562208</t>
  </si>
  <si>
    <t>02 38 22 72 82</t>
  </si>
  <si>
    <t>1 Allée Du Titane</t>
  </si>
  <si>
    <t>CESI ORLEANS</t>
  </si>
  <si>
    <t>CESI - CESI ECOLE D'INGENIEURS</t>
  </si>
  <si>
    <t>34270750200569</t>
  </si>
  <si>
    <t>631681</t>
  </si>
  <si>
    <t>03 83 51 83 51</t>
  </si>
  <si>
    <t>3 Rue Du Bois De La Champelle</t>
  </si>
  <si>
    <t>CESI VANDOEUVRE LES NANCY</t>
  </si>
  <si>
    <t>77572257201042</t>
  </si>
  <si>
    <t>648310</t>
  </si>
  <si>
    <t>03 80 36 30 60</t>
  </si>
  <si>
    <t>22 bis Rue cap vert</t>
  </si>
  <si>
    <t>CESI QUETIGNY</t>
  </si>
  <si>
    <t>77572257201083</t>
  </si>
  <si>
    <t>631267</t>
  </si>
  <si>
    <t>45100 LA SOURCE</t>
  </si>
  <si>
    <t>1 Allée du Titane</t>
  </si>
  <si>
    <t>77572257200978</t>
  </si>
  <si>
    <t>630755</t>
  </si>
  <si>
    <t>0499512130</t>
  </si>
  <si>
    <t>zone aéroportuaire de Montpellier méditerrannée</t>
  </si>
  <si>
    <t>immeuble le quatrième</t>
  </si>
  <si>
    <t>CESI MAUGUIO</t>
  </si>
  <si>
    <t>77572257201091</t>
  </si>
  <si>
    <t>644766</t>
  </si>
  <si>
    <t>05 46 30 46 13</t>
  </si>
  <si>
    <t>8 Rue Isabelle Autissier</t>
  </si>
  <si>
    <t>CESI LAGORD</t>
  </si>
  <si>
    <t>77572257201018</t>
  </si>
  <si>
    <t>660802</t>
  </si>
  <si>
    <t>02 98 36 06 28</t>
  </si>
  <si>
    <t>230 Rue ROLAND GARROS</t>
  </si>
  <si>
    <t>CESI GUIPAVAS</t>
  </si>
  <si>
    <t>34270750200791</t>
  </si>
  <si>
    <t>631760</t>
  </si>
  <si>
    <t>CESI BREST</t>
  </si>
  <si>
    <t>77572257201026</t>
  </si>
  <si>
    <t>651424</t>
  </si>
  <si>
    <t>03 21 51 14 16</t>
  </si>
  <si>
    <t>77572257200051</t>
  </si>
  <si>
    <t>648589</t>
  </si>
  <si>
    <t>02 31 73 72 15</t>
  </si>
  <si>
    <t>4 Place BOSTON</t>
  </si>
  <si>
    <t>CESI  HEROUVILLE ST CLAIR</t>
  </si>
  <si>
    <t>77572257201158</t>
  </si>
  <si>
    <t>658121</t>
  </si>
  <si>
    <t>0243214020</t>
  </si>
  <si>
    <t>44 Avenue FREDERIC AUGUSTE BARTHOLDI</t>
  </si>
  <si>
    <t>77572257201059</t>
  </si>
  <si>
    <t>329708</t>
  </si>
  <si>
    <t>BIOPARC IMMEUBLE LE MONOLITHE</t>
  </si>
  <si>
    <t>60 Avenue ROCKEFFELER</t>
  </si>
  <si>
    <t>CESAME</t>
  </si>
  <si>
    <t>82690607669</t>
  </si>
  <si>
    <t>40122571900020</t>
  </si>
  <si>
    <t>529898</t>
  </si>
  <si>
    <t>05 56 06 00 93</t>
  </si>
  <si>
    <t>40 Rue DE LA COMMANDERIE DES TEMPLIERS</t>
  </si>
  <si>
    <t>CESAM FORMATION AMBARES ET LAGRAVE</t>
  </si>
  <si>
    <t>CESAM FORMATION</t>
  </si>
  <si>
    <t>72330716033</t>
  </si>
  <si>
    <t>49483711500018</t>
  </si>
  <si>
    <t>597739</t>
  </si>
  <si>
    <t>04 93 82 94 85</t>
  </si>
  <si>
    <t>33 Avenue GEORGES V</t>
  </si>
  <si>
    <t>CESAM NICE</t>
  </si>
  <si>
    <t>CESAM - FT DIFFUSION</t>
  </si>
  <si>
    <t>93060722806</t>
  </si>
  <si>
    <t>52061352200033</t>
  </si>
  <si>
    <t>644882</t>
  </si>
  <si>
    <t>05 56 39 89 13</t>
  </si>
  <si>
    <t>223 Boulevard GODARD</t>
  </si>
  <si>
    <t>CESAM LE BOUSCAT</t>
  </si>
  <si>
    <t>CESAM - CENTRE D EDUCATION ET DE SECURITE AUTOMOBILE ET MARITIME - CITY ZEN</t>
  </si>
  <si>
    <t>75331137833</t>
  </si>
  <si>
    <t>41128470600016</t>
  </si>
  <si>
    <t>108352</t>
  </si>
  <si>
    <t>03 80 73 96 40</t>
  </si>
  <si>
    <t>BP 76527</t>
  </si>
  <si>
    <t>24 Avenue de Stalingrad</t>
  </si>
  <si>
    <t>CESAM  DIJON</t>
  </si>
  <si>
    <t>CESAM</t>
  </si>
  <si>
    <t>26210003621</t>
  </si>
  <si>
    <t>77821064100081</t>
  </si>
  <si>
    <t>595664</t>
  </si>
  <si>
    <t>03 27 09 53 78</t>
  </si>
  <si>
    <t>59770 MARLY</t>
  </si>
  <si>
    <t>ZAE les 10 Muids - Espace Mercure</t>
  </si>
  <si>
    <t>Avenue Henri Barbusse</t>
  </si>
  <si>
    <t>CESAD MARLY</t>
  </si>
  <si>
    <t>CESAD</t>
  </si>
  <si>
    <t>31590767959</t>
  </si>
  <si>
    <t>53066647800041</t>
  </si>
  <si>
    <t>619516</t>
  </si>
  <si>
    <t>1 414 918 9834</t>
  </si>
  <si>
    <t>CSRS</t>
  </si>
  <si>
    <t>CERVICAL SPINE RESEARCH SOCIETY</t>
  </si>
  <si>
    <t>643439</t>
  </si>
  <si>
    <t>21160 CORCELLES LES MONTS</t>
  </si>
  <si>
    <t>3 Rue EIFFEL</t>
  </si>
  <si>
    <t>CERUTTI FRANCK</t>
  </si>
  <si>
    <t>CERUTTI FRANCK - OHRNIKAR FORMATION &amp; CREATION</t>
  </si>
  <si>
    <t>27210432821</t>
  </si>
  <si>
    <t>90965443600015</t>
  </si>
  <si>
    <t>531248</t>
  </si>
  <si>
    <t>01 42 93 52 72</t>
  </si>
  <si>
    <t>CERTYOU</t>
  </si>
  <si>
    <t>11755252475</t>
  </si>
  <si>
    <t>80450946100013</t>
  </si>
  <si>
    <t>685951</t>
  </si>
  <si>
    <t>06 24 19 25 91</t>
  </si>
  <si>
    <t>2 ter Rue Du Clos De La Fontaine</t>
  </si>
  <si>
    <t>CERTURE</t>
  </si>
  <si>
    <t>11788682478</t>
  </si>
  <si>
    <t>92030234600019</t>
  </si>
  <si>
    <t>627112</t>
  </si>
  <si>
    <t>04 65 84 44 34</t>
  </si>
  <si>
    <t>8 bis Rue ALFRED MAUREL</t>
  </si>
  <si>
    <t>CERTISURE</t>
  </si>
  <si>
    <t>76341032634</t>
  </si>
  <si>
    <t>84982992400026</t>
  </si>
  <si>
    <t>423683</t>
  </si>
  <si>
    <t>04 37 20 00 20</t>
  </si>
  <si>
    <t>69700 MONTAGNY</t>
  </si>
  <si>
    <t>Zone D Activites Du Baconnet</t>
  </si>
  <si>
    <t>136 Allée DES CHÊNES</t>
  </si>
  <si>
    <t>CERTIGO MONTAGNY</t>
  </si>
  <si>
    <t>CERTIGO</t>
  </si>
  <si>
    <t>82690744969</t>
  </si>
  <si>
    <t>42138928900024</t>
  </si>
  <si>
    <t>684030</t>
  </si>
  <si>
    <t>15 Avenue du Colonel Bonnet</t>
  </si>
  <si>
    <t>CERTIFIA</t>
  </si>
  <si>
    <t>11757117475</t>
  </si>
  <si>
    <t>93540223000012</t>
  </si>
  <si>
    <t>609481</t>
  </si>
  <si>
    <t>0950793528</t>
  </si>
  <si>
    <t>75 Rue DE NORMANDIE</t>
  </si>
  <si>
    <t>CERTIF'AGRI</t>
  </si>
  <si>
    <t>11922293992</t>
  </si>
  <si>
    <t>85313648900012</t>
  </si>
  <si>
    <t>588283</t>
  </si>
  <si>
    <t>0564270517</t>
  </si>
  <si>
    <t>64510 ANGAIS</t>
  </si>
  <si>
    <t>58 Rue des Pyrénées</t>
  </si>
  <si>
    <t>CERTI CONSULT</t>
  </si>
  <si>
    <t>72640362464</t>
  </si>
  <si>
    <t>79979485400015</t>
  </si>
  <si>
    <t>619139</t>
  </si>
  <si>
    <t>6th Floor One London Wall</t>
  </si>
  <si>
    <t>CERTARA UK LIMITED</t>
  </si>
  <si>
    <t>686323</t>
  </si>
  <si>
    <t>01 87 66 99 83</t>
  </si>
  <si>
    <t>CERTALIS</t>
  </si>
  <si>
    <t>11756932075</t>
  </si>
  <si>
    <t>98535099000018</t>
  </si>
  <si>
    <t>548730</t>
  </si>
  <si>
    <t>03 45 18 41 49</t>
  </si>
  <si>
    <t>52160 VIVEY</t>
  </si>
  <si>
    <t>13 Rue DE LA VALLEE</t>
  </si>
  <si>
    <t>CERRUTI-VAISSIERE MYRIAM</t>
  </si>
  <si>
    <t>44520043752</t>
  </si>
  <si>
    <t>81327158200021</t>
  </si>
  <si>
    <t>599177</t>
  </si>
  <si>
    <t>39 Rue Des Augustins</t>
  </si>
  <si>
    <t>CERP ROUEN FORMATION</t>
  </si>
  <si>
    <t>23760531676</t>
  </si>
  <si>
    <t>81070053400011</t>
  </si>
  <si>
    <t>681076</t>
  </si>
  <si>
    <t>02 96 68 26 00</t>
  </si>
  <si>
    <t>Zil Rue Chaptal</t>
  </si>
  <si>
    <t>CERP BRETAGNE ATLANTIQUE FORMATION</t>
  </si>
  <si>
    <t>53220913622</t>
  </si>
  <si>
    <t>91231446500010</t>
  </si>
  <si>
    <t>663335</t>
  </si>
  <si>
    <t>06 06 60 01 78</t>
  </si>
  <si>
    <t>1 Rue Thomas Edison</t>
  </si>
  <si>
    <t>CEROS PARTNERS</t>
  </si>
  <si>
    <t>42670450567</t>
  </si>
  <si>
    <t>52969150300021</t>
  </si>
  <si>
    <t>644377</t>
  </si>
  <si>
    <t>3 Rue Docteur Dolard</t>
  </si>
  <si>
    <t>CERHES VILLEURBANNE</t>
  </si>
  <si>
    <t>CERHES CENTRE RESSOURCE HOLISTIQUE EN SANTE</t>
  </si>
  <si>
    <t>84691769269</t>
  </si>
  <si>
    <t>88795520100017</t>
  </si>
  <si>
    <t>439885</t>
  </si>
  <si>
    <t>01049</t>
  </si>
  <si>
    <t>05 49 28 32 00</t>
  </si>
  <si>
    <t>79000 BESSINES</t>
  </si>
  <si>
    <t>3 Rue DE L'ANGELIQUE</t>
  </si>
  <si>
    <t>CERF FORMATION BESSINES</t>
  </si>
  <si>
    <t>CERF FORMATION</t>
  </si>
  <si>
    <t>54790097479</t>
  </si>
  <si>
    <t>53776825100028</t>
  </si>
  <si>
    <t>653159</t>
  </si>
  <si>
    <t>04 79 65 96 47</t>
  </si>
  <si>
    <t>73190 CHALLES LES EAUX</t>
  </si>
  <si>
    <t>Zac du Puits d'Ordet</t>
  </si>
  <si>
    <t>413 Avenue De La Breisse</t>
  </si>
  <si>
    <t>CERES CONTROL FRANCE</t>
  </si>
  <si>
    <t>82730068773</t>
  </si>
  <si>
    <t>41159023500049</t>
  </si>
  <si>
    <t>638638</t>
  </si>
  <si>
    <t>04 42 56 42 99</t>
  </si>
  <si>
    <t>283 Route ancienne route de Cornillon</t>
  </si>
  <si>
    <t>CERER</t>
  </si>
  <si>
    <t>CERER CENTRE DE FORMATION</t>
  </si>
  <si>
    <t>93131239913</t>
  </si>
  <si>
    <t>32373338600045</t>
  </si>
  <si>
    <t>666440</t>
  </si>
  <si>
    <t>01 45 23 01 32</t>
  </si>
  <si>
    <t>31 Rue Du Fg Poissonniere</t>
  </si>
  <si>
    <t>CEREP</t>
  </si>
  <si>
    <t>CEREP - SIEGE</t>
  </si>
  <si>
    <t>11750218475</t>
  </si>
  <si>
    <t>78444843300044</t>
  </si>
  <si>
    <t>1028</t>
  </si>
  <si>
    <t>02873</t>
  </si>
  <si>
    <t>01 40 44 12 27</t>
  </si>
  <si>
    <t>78444843300085</t>
  </si>
  <si>
    <t>678028</t>
  </si>
  <si>
    <t>05 96 75 61 61</t>
  </si>
  <si>
    <t>3 Rue DES ARTS ET METIERS DILLON STADE</t>
  </si>
  <si>
    <t>CERDIF ANTILLES GUYANE FORT DE FRANCE</t>
  </si>
  <si>
    <t>CERDIF - ISCA BUSINESS SCHOOL ANTILLES GUYANE</t>
  </si>
  <si>
    <t>02973187997</t>
  </si>
  <si>
    <t>50489768700027</t>
  </si>
  <si>
    <t>437890</t>
  </si>
  <si>
    <t>04 77 23 78 57</t>
  </si>
  <si>
    <t>27 Rue LUCIEN LANGENIEUX</t>
  </si>
  <si>
    <t>CERCLH</t>
  </si>
  <si>
    <t>84420294742</t>
  </si>
  <si>
    <t>52470039000015</t>
  </si>
  <si>
    <t>635157</t>
  </si>
  <si>
    <t>04 50 40 48 20</t>
  </si>
  <si>
    <t>42 Avenue du JURA</t>
  </si>
  <si>
    <t>CERS-TA FORMATIONS</t>
  </si>
  <si>
    <t>CERCLE RECHERCHE SYMPATHICOTHERAPIE</t>
  </si>
  <si>
    <t>84010209301</t>
  </si>
  <si>
    <t>42892915200018</t>
  </si>
  <si>
    <t>682561</t>
  </si>
  <si>
    <t>02 99 27 74 00</t>
  </si>
  <si>
    <t>30 bis Rue de Paris</t>
  </si>
  <si>
    <t>CERCLE PAUL BERT SOC SPORT</t>
  </si>
  <si>
    <t>53351028635</t>
  </si>
  <si>
    <t>77774670200011</t>
  </si>
  <si>
    <t>325260</t>
  </si>
  <si>
    <t>01321</t>
  </si>
  <si>
    <t>28 Rue GUILLAUME DE MACHAUT</t>
  </si>
  <si>
    <t>CEVAK</t>
  </si>
  <si>
    <t>CERCLE D'ETUDES VENDEE ATLANTIQUE DE KINESITHERAPIE</t>
  </si>
  <si>
    <t>52850108785</t>
  </si>
  <si>
    <t>37752517500024</t>
  </si>
  <si>
    <t>564849</t>
  </si>
  <si>
    <t>06 26 80 46 43</t>
  </si>
  <si>
    <t>34 Rue du cap de haut</t>
  </si>
  <si>
    <t>CEIOP</t>
  </si>
  <si>
    <t>CERCLE D'ETUDE IMPLANTOLOGIE ORALE ET PARODONTOLOGIE</t>
  </si>
  <si>
    <t>72330664533</t>
  </si>
  <si>
    <t>47885128000022</t>
  </si>
  <si>
    <t>46670</t>
  </si>
  <si>
    <t>01109</t>
  </si>
  <si>
    <t>02 97 25 13 84</t>
  </si>
  <si>
    <t>15 Route DE KERGUIMAREC</t>
  </si>
  <si>
    <t>CEKCB</t>
  </si>
  <si>
    <t>CERCLE D'ETUDE EN KINESITHERAPIE CENTRE BRETAGNE</t>
  </si>
  <si>
    <t>53560248956</t>
  </si>
  <si>
    <t>35257622700024</t>
  </si>
  <si>
    <t>546963</t>
  </si>
  <si>
    <t>01 49 09 56 01</t>
  </si>
  <si>
    <t>HOPITAL AMBROISE PARE - SCE REANIMATION MEDICALE</t>
  </si>
  <si>
    <t>9 Avenue Charles De Gaulle</t>
  </si>
  <si>
    <t>CEURF</t>
  </si>
  <si>
    <t>CERCLE DES ECHOGRAPHISTES D'URGENCE ET DE REANIMATION FRANCOPHONES</t>
  </si>
  <si>
    <t>11921576092</t>
  </si>
  <si>
    <t>45038213000018</t>
  </si>
  <si>
    <t>673201</t>
  </si>
  <si>
    <t>02 32 35 77 75</t>
  </si>
  <si>
    <t>Allée DE LA CROIX VERTE</t>
  </si>
  <si>
    <t>CERCLE D'ECHANGES DE L'EURE</t>
  </si>
  <si>
    <t>28270195627</t>
  </si>
  <si>
    <t>39314710300013</t>
  </si>
  <si>
    <t>647184</t>
  </si>
  <si>
    <t>HOPITAL NECKER</t>
  </si>
  <si>
    <t>CNEP</t>
  </si>
  <si>
    <t>CERCLE DE NEUROPSYCHOLOGIE ET PSYCHANALYSE</t>
  </si>
  <si>
    <t>11756574075</t>
  </si>
  <si>
    <t>91753133700017</t>
  </si>
  <si>
    <t>662367</t>
  </si>
  <si>
    <t>11 Rue de la Tonnellerie</t>
  </si>
  <si>
    <t>CNV</t>
  </si>
  <si>
    <t>CERCLE DE LA NON VIOLENCE - GOLDEN GLAC</t>
  </si>
  <si>
    <t>76110180711</t>
  </si>
  <si>
    <t>81865210900021</t>
  </si>
  <si>
    <t>452830</t>
  </si>
  <si>
    <t>09 53 96 87 38</t>
  </si>
  <si>
    <t>19 Rue DE LA REPUBLIQUE</t>
  </si>
  <si>
    <t>CERCLE DE COMPETENCES</t>
  </si>
  <si>
    <t>82691242169</t>
  </si>
  <si>
    <t>75398534000011</t>
  </si>
  <si>
    <t>527567</t>
  </si>
  <si>
    <t>03922</t>
  </si>
  <si>
    <t>07 50 04 19 54</t>
  </si>
  <si>
    <t>CADET</t>
  </si>
  <si>
    <t>CERCLE D'ACTION POUR LE DEPISTAGE DES TROUBLES VISUELS</t>
  </si>
  <si>
    <t>11940688494</t>
  </si>
  <si>
    <t>32871149400042</t>
  </si>
  <si>
    <t>401511</t>
  </si>
  <si>
    <t>03169</t>
  </si>
  <si>
    <t>01 34 40 97 57</t>
  </si>
  <si>
    <t>ZI DES BETHUNES</t>
  </si>
  <si>
    <t>7 Rue DE L'EQUERRE</t>
  </si>
  <si>
    <t>CERBA</t>
  </si>
  <si>
    <t>11950480895</t>
  </si>
  <si>
    <t>40292876600037</t>
  </si>
  <si>
    <t>504993</t>
  </si>
  <si>
    <t>Les Collines de l'Arche Bâtiment Concorde F</t>
  </si>
  <si>
    <t>76 Route de la Demie-Lune</t>
  </si>
  <si>
    <t>17/11/2014</t>
  </si>
  <si>
    <t>CERAN FRANCE</t>
  </si>
  <si>
    <t>40350028300078</t>
  </si>
  <si>
    <t>446038</t>
  </si>
  <si>
    <t>02 35 67 77 77</t>
  </si>
  <si>
    <t>46 Place DU QUEBEC</t>
  </si>
  <si>
    <t>CER TAVARES</t>
  </si>
  <si>
    <t>23760493376</t>
  </si>
  <si>
    <t>53192522000018</t>
  </si>
  <si>
    <t>483540</t>
  </si>
  <si>
    <t>01 42 02 27 09</t>
  </si>
  <si>
    <t>116 Avenue SIMON BOLIVAR</t>
  </si>
  <si>
    <t>CER SIMON BOLIVAR</t>
  </si>
  <si>
    <t>11754247475</t>
  </si>
  <si>
    <t>32450102200010</t>
  </si>
  <si>
    <t>531261</t>
  </si>
  <si>
    <t>02 35 72 09 47</t>
  </si>
  <si>
    <t>2 Rue HENRI FRERE</t>
  </si>
  <si>
    <t>CER ROBLIN MICKAEL MONT ST AIGNAN</t>
  </si>
  <si>
    <t>CER ROBLIN MICKAEL AUTO ECOLE DES EMMUREES</t>
  </si>
  <si>
    <t>23760508676</t>
  </si>
  <si>
    <t>41064474400022</t>
  </si>
  <si>
    <t>612236</t>
  </si>
  <si>
    <t>0490340471</t>
  </si>
  <si>
    <t>160 Avenue CHARLES DE GAULLE</t>
  </si>
  <si>
    <t>CER ORANGE AUTO ECOLE</t>
  </si>
  <si>
    <t>93840387684</t>
  </si>
  <si>
    <t>44765452600063</t>
  </si>
  <si>
    <t>413379</t>
  </si>
  <si>
    <t>04 71 60 10 15</t>
  </si>
  <si>
    <t>6 Avenue de Besserette</t>
  </si>
  <si>
    <t>MEALET FORMATION</t>
  </si>
  <si>
    <t>CER MEALET FORMATION</t>
  </si>
  <si>
    <t>83150309515</t>
  </si>
  <si>
    <t>50899880400019</t>
  </si>
  <si>
    <t>608592</t>
  </si>
  <si>
    <t>05 56 92 72 76</t>
  </si>
  <si>
    <t>102 bis Cours Aristide Briand</t>
  </si>
  <si>
    <t>26/12/2019</t>
  </si>
  <si>
    <t>CER LE VOLANT</t>
  </si>
  <si>
    <t>75331095433</t>
  </si>
  <si>
    <t>53888624300012</t>
  </si>
  <si>
    <t>649302</t>
  </si>
  <si>
    <t>05 56 04 20 77</t>
  </si>
  <si>
    <t>156 Rue FREDERIC SEVENE</t>
  </si>
  <si>
    <t>CER LA RELEVE</t>
  </si>
  <si>
    <t>75331092433</t>
  </si>
  <si>
    <t>81539586800012</t>
  </si>
  <si>
    <t>529783</t>
  </si>
  <si>
    <t>04 71 46 74 79</t>
  </si>
  <si>
    <t>15600 MAURS</t>
  </si>
  <si>
    <t>40 TOUR DE VILLE</t>
  </si>
  <si>
    <t>CER GONARD JEAN LUC</t>
  </si>
  <si>
    <t>73460042146</t>
  </si>
  <si>
    <t>32538467500014</t>
  </si>
  <si>
    <t>675647</t>
  </si>
  <si>
    <t>01 39 80 26 98</t>
  </si>
  <si>
    <t>3 Rue PAUL VAILLANT COUTURIER</t>
  </si>
  <si>
    <t>CER GARE DE D'ARGENTEUIL</t>
  </si>
  <si>
    <t>11922238292</t>
  </si>
  <si>
    <t>53881488000026</t>
  </si>
  <si>
    <t>562312</t>
  </si>
  <si>
    <t>0466860525</t>
  </si>
  <si>
    <t>13 Rue EDGAR QUINET</t>
  </si>
  <si>
    <t>CER DAUMET ALES</t>
  </si>
  <si>
    <t>91300291730</t>
  </si>
  <si>
    <t>50985924500011</t>
  </si>
  <si>
    <t>634440</t>
  </si>
  <si>
    <t>CEPRECO CCIR HAUTS DE FRANCE LILLE</t>
  </si>
  <si>
    <t>CEPRECO CCIR HAUTS DE FRANCE</t>
  </si>
  <si>
    <t>13002271800188</t>
  </si>
  <si>
    <t>23050</t>
  </si>
  <si>
    <t>02 35 59 44 00</t>
  </si>
  <si>
    <t>7 bis Rue JEANNE D'ARC</t>
  </si>
  <si>
    <t>CEPPIC ASSOCIATION</t>
  </si>
  <si>
    <t>23760040476</t>
  </si>
  <si>
    <t>31245450700038</t>
  </si>
  <si>
    <t>497393</t>
  </si>
  <si>
    <t>05 57 40 30 30</t>
  </si>
  <si>
    <t>33350 MOULIETS ET VILLEMARTIN</t>
  </si>
  <si>
    <t>34 Route DE PIQUESSEGUE</t>
  </si>
  <si>
    <t>CEPMG</t>
  </si>
  <si>
    <t>CEPMG SAS</t>
  </si>
  <si>
    <t>72330820933</t>
  </si>
  <si>
    <t>52869550500016</t>
  </si>
  <si>
    <t>605244</t>
  </si>
  <si>
    <t>34 ROUTE DE PIQUESSÈGUE</t>
  </si>
  <si>
    <t>CEPM</t>
  </si>
  <si>
    <t>CEPM - CEP</t>
  </si>
  <si>
    <t>72330832933</t>
  </si>
  <si>
    <t>53178740600010</t>
  </si>
  <si>
    <t>363145</t>
  </si>
  <si>
    <t>02 97 59 15 51</t>
  </si>
  <si>
    <t>56400 PLOUGOUMELEN</t>
  </si>
  <si>
    <t>3 Rue De L Avenir</t>
  </si>
  <si>
    <t>CEPIM PLOUGOUMELEN</t>
  </si>
  <si>
    <t>CEPIM</t>
  </si>
  <si>
    <t>53560789656</t>
  </si>
  <si>
    <t>44452758400114</t>
  </si>
  <si>
    <t>643750</t>
  </si>
  <si>
    <t>06 86 92 37 37</t>
  </si>
  <si>
    <t>12 Grande Rue</t>
  </si>
  <si>
    <t>CEPIA</t>
  </si>
  <si>
    <t>82691085869</t>
  </si>
  <si>
    <t>51949227600034</t>
  </si>
  <si>
    <t>568041</t>
  </si>
  <si>
    <t>03 20 25 97 59</t>
  </si>
  <si>
    <t>551 Rue ALBERT BAILLY</t>
  </si>
  <si>
    <t>CEPI MANAGEMENT</t>
  </si>
  <si>
    <t>31590527159</t>
  </si>
  <si>
    <t>43433186400018</t>
  </si>
  <si>
    <t>606182</t>
  </si>
  <si>
    <t>06 14 99 09 67</t>
  </si>
  <si>
    <t>7 Rue jean jaures</t>
  </si>
  <si>
    <t>CEPHILEA FORMATIONS</t>
  </si>
  <si>
    <t>CEPHILEA COMMUNICATION</t>
  </si>
  <si>
    <t>11770350477</t>
  </si>
  <si>
    <t>81949946800018</t>
  </si>
  <si>
    <t>583844</t>
  </si>
  <si>
    <t>41 79 769 10 32</t>
  </si>
  <si>
    <t>SUISSE - CORMINBOEUF</t>
  </si>
  <si>
    <t>Chemin DE L'EVANGILE</t>
  </si>
  <si>
    <t>CEPHEE CREATIONS</t>
  </si>
  <si>
    <t>625220</t>
  </si>
  <si>
    <t>06 16 19 76 07</t>
  </si>
  <si>
    <t>Le Néo 2 - Batiment A</t>
  </si>
  <si>
    <t>12 Rue DENIS PAPIN</t>
  </si>
  <si>
    <t>CEOS'CONSULT</t>
  </si>
  <si>
    <t>32591049159</t>
  </si>
  <si>
    <t>89261307600017</t>
  </si>
  <si>
    <t>638006</t>
  </si>
  <si>
    <t>07 56 87 84 79</t>
  </si>
  <si>
    <t>62 Rue DE BELLECHASSE</t>
  </si>
  <si>
    <t>CEODEM</t>
  </si>
  <si>
    <t>11755995275</t>
  </si>
  <si>
    <t>87823037400018</t>
  </si>
  <si>
    <t>658145</t>
  </si>
  <si>
    <t>3 Rue des Cevennes</t>
  </si>
  <si>
    <t>CENTURY 21 FRANCE</t>
  </si>
  <si>
    <t>11910111891</t>
  </si>
  <si>
    <t>33951069500028</t>
  </si>
  <si>
    <t>561587</t>
  </si>
  <si>
    <t>39 445 599774</t>
  </si>
  <si>
    <t>ITALIE - SANTORSO</t>
  </si>
  <si>
    <t>111 Via Lesina di Sopra</t>
  </si>
  <si>
    <t>10/04/2017</t>
  </si>
  <si>
    <t>CSRNC</t>
  </si>
  <si>
    <t>CENTRO STUDI DI RIABILITAZIONE NEUROCOGNITIVA</t>
  </si>
  <si>
    <t>602905</t>
  </si>
  <si>
    <t>39 02 582961</t>
  </si>
  <si>
    <t>Piazza Cardinale Andrea Ferrari, 1</t>
  </si>
  <si>
    <t>CSOT GAETANO PINI-CTO</t>
  </si>
  <si>
    <t>CENTRO SPECIALISTICO ORTOPEDICO TRAUMATOLOGICO GAETANO PINI-CTO</t>
  </si>
  <si>
    <t>546768</t>
  </si>
  <si>
    <t>PEROU - SAN MIGUEL</t>
  </si>
  <si>
    <t>Avenue Austria s/n</t>
  </si>
  <si>
    <t>CENTRO MALLQUI</t>
  </si>
  <si>
    <t>653032</t>
  </si>
  <si>
    <t>39 45 8307801</t>
  </si>
  <si>
    <t>47 VIALE DEL COMMERCIO</t>
  </si>
  <si>
    <t>CISERPP</t>
  </si>
  <si>
    <t>CENTRO ITALIANO STUDI E RICERCHE IN PSICOLOGIA E PSICOMOTRICITA</t>
  </si>
  <si>
    <t>655922</t>
  </si>
  <si>
    <t>351 22 551 2100</t>
  </si>
  <si>
    <t>Faculdade de Medicina da Universidade do Porto</t>
  </si>
  <si>
    <t>Alameda Prof. Hernâni Monteiro</t>
  </si>
  <si>
    <t>CHUSJ</t>
  </si>
  <si>
    <t>CENTRO HOSPITALAR UNIVERSITARIO DE SAO JAO</t>
  </si>
  <si>
    <t>556208</t>
  </si>
  <si>
    <t>39 011 2446911</t>
  </si>
  <si>
    <t>ITALIE - TURIN</t>
  </si>
  <si>
    <t>37 Via San Francesco da Paola</t>
  </si>
  <si>
    <t>CCI</t>
  </si>
  <si>
    <t>CENTRO CONGRESSI INTERNAZIONALE</t>
  </si>
  <si>
    <t>488690</t>
  </si>
  <si>
    <t>02 51 69 06 92</t>
  </si>
  <si>
    <t>9 Rue du Docteur Chevallereau</t>
  </si>
  <si>
    <t>CEFR</t>
  </si>
  <si>
    <t>CENTR'EUROPE DE FORMATION ROUTIERE</t>
  </si>
  <si>
    <t>52850038985</t>
  </si>
  <si>
    <t>38221742000076</t>
  </si>
  <si>
    <t>340558</t>
  </si>
  <si>
    <t>01 49 69 97 12</t>
  </si>
  <si>
    <t>46-52 Rue ALBERT</t>
  </si>
  <si>
    <t>CENTREON SOFTWARE SYSTEMS FRANCE</t>
  </si>
  <si>
    <t>11755859875</t>
  </si>
  <si>
    <t>84289474300017</t>
  </si>
  <si>
    <t>610070</t>
  </si>
  <si>
    <t>03 83 26 83 83</t>
  </si>
  <si>
    <t>19 bis Rue ROBERT SCHUMAN</t>
  </si>
  <si>
    <t>CENTRE VAUBAN FORMATION</t>
  </si>
  <si>
    <t>44540353654</t>
  </si>
  <si>
    <t>82430412500019</t>
  </si>
  <si>
    <t>535618</t>
  </si>
  <si>
    <t>41 21 314 70 70</t>
  </si>
  <si>
    <t>CH DE LA VULLIETTE</t>
  </si>
  <si>
    <t>4 Chemin de la Vulliette</t>
  </si>
  <si>
    <t>15/01/2016</t>
  </si>
  <si>
    <t>CURML</t>
  </si>
  <si>
    <t>CENTRE UNIVERSITAIRE ROMAND DE MEDECINE LEGALE</t>
  </si>
  <si>
    <t>601500</t>
  </si>
  <si>
    <t>1 514 934 1934</t>
  </si>
  <si>
    <t>1001 Boulevard Décarie</t>
  </si>
  <si>
    <t>CUSM</t>
  </si>
  <si>
    <t>CENTRE UNIVERSITAIRE DE SANTÉ MCGILL</t>
  </si>
  <si>
    <t>606303</t>
  </si>
  <si>
    <t>0545251864</t>
  </si>
  <si>
    <t>609 Route DE LA CROIX DU MILIEU</t>
  </si>
  <si>
    <t>CUC FORMATION CONTINUE</t>
  </si>
  <si>
    <t>CENTRE UNIVERSITAIRE DE LA CHARENTE FORMATION CONTINUE</t>
  </si>
  <si>
    <t>75160099716</t>
  </si>
  <si>
    <t>28160011400025</t>
  </si>
  <si>
    <t>515474</t>
  </si>
  <si>
    <t>03 80 73 45 90</t>
  </si>
  <si>
    <t>69 Avenue ARISTIDE BRIAND</t>
  </si>
  <si>
    <t>CUCDB</t>
  </si>
  <si>
    <t>CENTRE UNIVERSITAIRE CATHOLIQUE DE BOURGOGNE</t>
  </si>
  <si>
    <t>26210098221</t>
  </si>
  <si>
    <t>39404944900025</t>
  </si>
  <si>
    <t>570692</t>
  </si>
  <si>
    <t>07832</t>
  </si>
  <si>
    <t>15 Rue Du Gal Lionel De Marmier</t>
  </si>
  <si>
    <t>CENTRE TOULOUSAIN POUR LE CONTROLE DE QUALITE EN BIOLOGIE CLINIQUE</t>
  </si>
  <si>
    <t>42878985300036</t>
  </si>
  <si>
    <t>113098</t>
  </si>
  <si>
    <t>01 43 45 81 20</t>
  </si>
  <si>
    <t>78/80 Rue du Charolais</t>
  </si>
  <si>
    <t>CTO BOAL</t>
  </si>
  <si>
    <t>CENTRE THEATRE DE L'OPPRIME AUGUSTO BOAL</t>
  </si>
  <si>
    <t>11752052775</t>
  </si>
  <si>
    <t>31939212200036</t>
  </si>
  <si>
    <t>347437</t>
  </si>
  <si>
    <t>02643</t>
  </si>
  <si>
    <t>04 90 50 90 14</t>
  </si>
  <si>
    <t>13250 ST CHAMAS</t>
  </si>
  <si>
    <t>CENTRE DES CREUSETS</t>
  </si>
  <si>
    <t>Route DE LANCON</t>
  </si>
  <si>
    <t>CT2M</t>
  </si>
  <si>
    <t>CENTRE TECHNOLOGIQUE MEDITERRANEEN DE METROLOGIE</t>
  </si>
  <si>
    <t>93130520213</t>
  </si>
  <si>
    <t>39176266300014</t>
  </si>
  <si>
    <t>637889</t>
  </si>
  <si>
    <t>05 24 54 52 00</t>
  </si>
  <si>
    <t>INSTITUT D'OPTIQUE AQUITAINE</t>
  </si>
  <si>
    <t>Rue FRANCOIS MITTERAND</t>
  </si>
  <si>
    <t>ALPHANOV</t>
  </si>
  <si>
    <t>CENTRE TECHNOLOGIE ALPHANOV</t>
  </si>
  <si>
    <t>75331199233</t>
  </si>
  <si>
    <t>49363581700031</t>
  </si>
  <si>
    <t>1211</t>
  </si>
  <si>
    <t>04 78 33 08 61</t>
  </si>
  <si>
    <t>BP 41</t>
  </si>
  <si>
    <t>Avenue Guy de Collongue</t>
  </si>
  <si>
    <t>CTTN IREN</t>
  </si>
  <si>
    <t>CENTRE TECHNIQUE TEINTURE ET NETTOYAGE INSTITUT DE RECHERCHE SUR L'ENTRETIEN ET LE NETTOYAGE</t>
  </si>
  <si>
    <t>82690081069</t>
  </si>
  <si>
    <t>77971210800025</t>
  </si>
  <si>
    <t>36894</t>
  </si>
  <si>
    <t>01 47 70 16 93</t>
  </si>
  <si>
    <t>22 Rue BERGERE</t>
  </si>
  <si>
    <t>CTIFL</t>
  </si>
  <si>
    <t>CENTRE TECHNIQUE INTERPROFESSIONNEL FRUITS ET LEGUMES</t>
  </si>
  <si>
    <t>11750214175</t>
  </si>
  <si>
    <t>77567579600012</t>
  </si>
  <si>
    <t>470557</t>
  </si>
  <si>
    <t>04 72 44 49 00</t>
  </si>
  <si>
    <t>BP 52042</t>
  </si>
  <si>
    <t>25 Avenue DES ARTS</t>
  </si>
  <si>
    <t>CETIAT</t>
  </si>
  <si>
    <t>CENTRE TECHNIQUE INDUSTRIES AERONAUTIQUES ET THERMIQUES</t>
  </si>
  <si>
    <t>82910016569</t>
  </si>
  <si>
    <t>77568696700024</t>
  </si>
  <si>
    <t>598379</t>
  </si>
  <si>
    <t>05 34 25 40 71</t>
  </si>
  <si>
    <t>ZA DU CASSE II</t>
  </si>
  <si>
    <t>11 Rue JEAN MONNET</t>
  </si>
  <si>
    <t>CTFPA ST JEAN</t>
  </si>
  <si>
    <t>CENTRE TECHNIQUE ET DE FORMATION DES PROFESSIONNELS DE L'ARTISANAT</t>
  </si>
  <si>
    <t>73310064731</t>
  </si>
  <si>
    <t>33428332200033</t>
  </si>
  <si>
    <t>370861</t>
  </si>
  <si>
    <t>03 44 67 36 82</t>
  </si>
  <si>
    <t>BP 80067</t>
  </si>
  <si>
    <t>52 Avenue FELIX LOUAT</t>
  </si>
  <si>
    <t>CETIM SENLIS</t>
  </si>
  <si>
    <t>CENTRE TECHNIQUE DES INDUSTRIES MECANIQUES - CETIM</t>
  </si>
  <si>
    <t>22600000160</t>
  </si>
  <si>
    <t>77562907400011</t>
  </si>
  <si>
    <t>441478</t>
  </si>
  <si>
    <t>04 77 81 17 17</t>
  </si>
  <si>
    <t>BP 167</t>
  </si>
  <si>
    <t>67 Avenue DE ROCHETAILLEE</t>
  </si>
  <si>
    <t>CETAF ST ETIENNE</t>
  </si>
  <si>
    <t>CENTRE TECHNIQUE D'APPUI ET DE FORMATION DES CENTRES D'EXAMENS DE SANTE</t>
  </si>
  <si>
    <t>82420184742</t>
  </si>
  <si>
    <t>42122625900032</t>
  </si>
  <si>
    <t>596802</t>
  </si>
  <si>
    <t>05 90 20 81 77</t>
  </si>
  <si>
    <t>5 Boulevard DU 10 MAI 1981</t>
  </si>
  <si>
    <t>CENTRE SOPHROLOGIE GUADELOUPE</t>
  </si>
  <si>
    <t>01973148997</t>
  </si>
  <si>
    <t>33459543600018</t>
  </si>
  <si>
    <t>562130</t>
  </si>
  <si>
    <t>05 46 94 08 17</t>
  </si>
  <si>
    <t>17800 PONS</t>
  </si>
  <si>
    <t>BP 40051</t>
  </si>
  <si>
    <t>44 Avenue Gambetta</t>
  </si>
  <si>
    <t>CSP</t>
  </si>
  <si>
    <t>CENTRE SOCIOCULTUREL DE PONS</t>
  </si>
  <si>
    <t>54170032817</t>
  </si>
  <si>
    <t>31081089000031</t>
  </si>
  <si>
    <t>25227</t>
  </si>
  <si>
    <t>01 44 39 75 00</t>
  </si>
  <si>
    <t>FACULTES JESUITES DE PARIS</t>
  </si>
  <si>
    <t>35 bis Rue DE SEVRES</t>
  </si>
  <si>
    <t>CENTRE SEVRES FACULTE JESUITES PARIS</t>
  </si>
  <si>
    <t>11750579275</t>
  </si>
  <si>
    <t>44006660300018</t>
  </si>
  <si>
    <t>636940</t>
  </si>
  <si>
    <t>07 88 68 33 25</t>
  </si>
  <si>
    <t>6 Rue Antoine Augustin Parmentier</t>
  </si>
  <si>
    <t>CENTRE SECURITE FORMATION</t>
  </si>
  <si>
    <t>11910892891</t>
  </si>
  <si>
    <t>89524038000017</t>
  </si>
  <si>
    <t>2793</t>
  </si>
  <si>
    <t>01 40 50 28 28</t>
  </si>
  <si>
    <t>4 Avenue DU RECTEUR POINCARE</t>
  </si>
  <si>
    <t>CSTB PARIS 16</t>
  </si>
  <si>
    <t>CENTRE SCIENTIFIQUE ET TECHNIQUE DU BATIMENT</t>
  </si>
  <si>
    <t>77568822900019</t>
  </si>
  <si>
    <t>611890</t>
  </si>
  <si>
    <t>0692809652</t>
  </si>
  <si>
    <t>2 Rue MARIUS ET ARY  LEBLOND</t>
  </si>
  <si>
    <t>CENTRE REUNIONNAIS D'ENTREPRISE EDUCATIVE</t>
  </si>
  <si>
    <t>98970425197</t>
  </si>
  <si>
    <t>79374443400010</t>
  </si>
  <si>
    <t>349306</t>
  </si>
  <si>
    <t>05 55 78 64 36</t>
  </si>
  <si>
    <t>Résidence l'Art du temps</t>
  </si>
  <si>
    <t>16 Rue DU CLUZEAU</t>
  </si>
  <si>
    <t>CERENUT</t>
  </si>
  <si>
    <t>CENTRE RESSOURCES NUTRITION DE LA NOUVELLE AQUITAINE</t>
  </si>
  <si>
    <t>74870098087</t>
  </si>
  <si>
    <t>48000290600034</t>
  </si>
  <si>
    <t>385414</t>
  </si>
  <si>
    <t>04 50 33 08 90</t>
  </si>
  <si>
    <t>CTRE RESS DPTL POUR PERSONNES CEREBRO LESEES</t>
  </si>
  <si>
    <t>CENTRE RESSOURCES DEPARTEMENTAL POUR PERSONNES CEREBRO LESEES</t>
  </si>
  <si>
    <t>82740216074</t>
  </si>
  <si>
    <t>45059705900044</t>
  </si>
  <si>
    <t>406363</t>
  </si>
  <si>
    <t>02 37 36 06 19</t>
  </si>
  <si>
    <t>28300 MAINVILLIERS</t>
  </si>
  <si>
    <t>7 Rue JEAN ROSTAND</t>
  </si>
  <si>
    <t>CRIA 28</t>
  </si>
  <si>
    <t>CENTRE RESSOURCES DE LUTTE CONTRE L'ILLETTRISME DE L'EURE ET LOIR</t>
  </si>
  <si>
    <t>24280124728</t>
  </si>
  <si>
    <t>49973512400012</t>
  </si>
  <si>
    <t>440309</t>
  </si>
  <si>
    <t>03893</t>
  </si>
  <si>
    <t>05 49 44 57 59</t>
  </si>
  <si>
    <t>18 Rue Bonnefin</t>
  </si>
  <si>
    <t>CRA FER</t>
  </si>
  <si>
    <t>CENTRE RESSOURCES AUTISME FORMATION ENSEIGNEMENT RECHERCHE</t>
  </si>
  <si>
    <t>54860116486</t>
  </si>
  <si>
    <t>52984008400030</t>
  </si>
  <si>
    <t>570680</t>
  </si>
  <si>
    <t>02 41 35 31 21</t>
  </si>
  <si>
    <t>CHU ANGERS</t>
  </si>
  <si>
    <t>4 Rue LARREY</t>
  </si>
  <si>
    <t>GCSMS CRA ANGERS</t>
  </si>
  <si>
    <t>CENTRE RESSOURCES AUTISME DES PAYS DE LA LOIRE</t>
  </si>
  <si>
    <t>52490334649</t>
  </si>
  <si>
    <t>82451317000012</t>
  </si>
  <si>
    <t>588490</t>
  </si>
  <si>
    <t>05 35 54 26 97</t>
  </si>
  <si>
    <t>6 Rue DES DOUVES</t>
  </si>
  <si>
    <t>CREPAQ</t>
  </si>
  <si>
    <t>CENTRE RESSOURCE ECOLOGIE PEDAGOGIQUE NOUVELLE AQUITAINE - CREPAQ</t>
  </si>
  <si>
    <t>75331172433</t>
  </si>
  <si>
    <t>40996896300028</t>
  </si>
  <si>
    <t>23220</t>
  </si>
  <si>
    <t>05183</t>
  </si>
  <si>
    <t>02 28 01 19 19</t>
  </si>
  <si>
    <t>CP 30406</t>
  </si>
  <si>
    <t>8 Avenue DES THEBAUDIERES</t>
  </si>
  <si>
    <t>CREAI PAYS DE LOIRE</t>
  </si>
  <si>
    <t>CENTRE REGIONAL POUR LES ENFANTS ADOLESCENTS ET ADULTES INADAPTES PAYS DE LOIRE</t>
  </si>
  <si>
    <t>52440422644</t>
  </si>
  <si>
    <t>78835445400076</t>
  </si>
  <si>
    <t>178172</t>
  </si>
  <si>
    <t>02 32 91 42 91</t>
  </si>
  <si>
    <t>TECHNOPOLE DU MADRILLET</t>
  </si>
  <si>
    <t>745 Avenue DE L'UNIVERSITE</t>
  </si>
  <si>
    <t>CRIHAN</t>
  </si>
  <si>
    <t>CENTRE REGIONAL INFORMATIQUE ET D'APPLICATIONS NUMERIQUES DE NORMANDIE</t>
  </si>
  <si>
    <t>23760134176</t>
  </si>
  <si>
    <t>38359999000025</t>
  </si>
  <si>
    <t>115332</t>
  </si>
  <si>
    <t>03 20 14 93 00</t>
  </si>
  <si>
    <t>465 Rue Courtois</t>
  </si>
  <si>
    <t>CRFPE</t>
  </si>
  <si>
    <t>CENTRE REGIONAL FORMATION PETITE ENFANCE</t>
  </si>
  <si>
    <t>31590045559</t>
  </si>
  <si>
    <t>78370779700024</t>
  </si>
  <si>
    <t>333773</t>
  </si>
  <si>
    <t>05 61 19 27 60</t>
  </si>
  <si>
    <t>CRFMS ERASME ASSOCIATION</t>
  </si>
  <si>
    <t>CENTRE REGIONAL FORMATION AUX METIERS DU SOCIAL ERASME</t>
  </si>
  <si>
    <t>73310437531</t>
  </si>
  <si>
    <t>47875778400077</t>
  </si>
  <si>
    <t>67362</t>
  </si>
  <si>
    <t>05 57 01 36 50</t>
  </si>
  <si>
    <t>ESPACE RODESSE - CS 81487</t>
  </si>
  <si>
    <t>103 ter Rue BELLEVILLE</t>
  </si>
  <si>
    <t>CREAI BORDEAUX</t>
  </si>
  <si>
    <t>CENTRE REGIONAL ETUDES ACTIONS INFORMATIONS EN FAVEUR DES PERSONNES EN SITUATION DE VULNERABILITE AQUITAINE</t>
  </si>
  <si>
    <t>72330058833</t>
  </si>
  <si>
    <t>78184876700054</t>
  </si>
  <si>
    <t>459288</t>
  </si>
  <si>
    <t>0596 48 14 78</t>
  </si>
  <si>
    <t>38 Rue SCHOELCHER</t>
  </si>
  <si>
    <t>CRER</t>
  </si>
  <si>
    <t>CENTRE REGIONAL EDUCATION ROUTIERE</t>
  </si>
  <si>
    <t>97970165897</t>
  </si>
  <si>
    <t>43495583700027</t>
  </si>
  <si>
    <t>106483</t>
  </si>
  <si>
    <t>04 67 61 05 22</t>
  </si>
  <si>
    <t>2 Avenue CHARLES FLAHAUT</t>
  </si>
  <si>
    <t>21/06/2017</t>
  </si>
  <si>
    <t>CREPS MONTPELLIER</t>
  </si>
  <si>
    <t>CENTRE REGIONAL EDUCATION PHYSIQUE ET SPORTIVE</t>
  </si>
  <si>
    <t>9134P074634</t>
  </si>
  <si>
    <t>19340099100017</t>
  </si>
  <si>
    <t>186284</t>
  </si>
  <si>
    <t>04 91 76 28 40</t>
  </si>
  <si>
    <t>38 Rue RAPHAEL</t>
  </si>
  <si>
    <t>CRIP</t>
  </si>
  <si>
    <t>CENTRE REGIONAL D'INTERVENTIONS PSYCHOLOGIQUES</t>
  </si>
  <si>
    <t>93130306113</t>
  </si>
  <si>
    <t>35023101500024</t>
  </si>
  <si>
    <t>572690</t>
  </si>
  <si>
    <t>04 91 59 83 83</t>
  </si>
  <si>
    <t>5 Rue SAINT JACQUES</t>
  </si>
  <si>
    <t>CRIPS SUD MARSEILLE 6EME</t>
  </si>
  <si>
    <t>CENTRE REGIONAL DINFORMATION ET DE PROMOTION DE LA SANTE SEXUELLE</t>
  </si>
  <si>
    <t>93131658213</t>
  </si>
  <si>
    <t>39126250800057</t>
  </si>
  <si>
    <t>129860</t>
  </si>
  <si>
    <t>06349</t>
  </si>
  <si>
    <t>01 56 80 33 33</t>
  </si>
  <si>
    <t>90 Avenue Du General Leclerc</t>
  </si>
  <si>
    <t>CRIPS IDF</t>
  </si>
  <si>
    <t>CENTRE REGIONAL D'INFORMATION ET DE PREVENTION DU SIDA</t>
  </si>
  <si>
    <t>11751571775</t>
  </si>
  <si>
    <t>35400068900050</t>
  </si>
  <si>
    <t>183120</t>
  </si>
  <si>
    <t>03 20 17 03 03</t>
  </si>
  <si>
    <t>54 Boulevard MONTEBELLO</t>
  </si>
  <si>
    <t>CREAI HDF</t>
  </si>
  <si>
    <t>CENTRE REGIONAL D'ETUDES D'ACTIONS ET D'INFORMATIONS HAUTS DE FRANCE</t>
  </si>
  <si>
    <t>31590379959</t>
  </si>
  <si>
    <t>77562470300085</t>
  </si>
  <si>
    <t>22093</t>
  </si>
  <si>
    <t>03 26 68 35 71</t>
  </si>
  <si>
    <t>CITE ADMINISTRATIVE TIRLET</t>
  </si>
  <si>
    <t>CREAI GRAND EST</t>
  </si>
  <si>
    <t>CENTRE REGIONAL D'ETUDES D'ACTIONS ET D'INFORMATIONS FAVEUR PERSONNES DE VULNERABILITE GRAND EST</t>
  </si>
  <si>
    <t>21510001051</t>
  </si>
  <si>
    <t>77561175900041</t>
  </si>
  <si>
    <t>28319</t>
  </si>
  <si>
    <t>02 38 74 56 00</t>
  </si>
  <si>
    <t>3eme Etage</t>
  </si>
  <si>
    <t>35 Avenue de Paris</t>
  </si>
  <si>
    <t>CREAI CENTRE ORLEANS</t>
  </si>
  <si>
    <t>CENTRE REGIONAL D'ETUDES D'ACTIONS ET D'INFORMATIONS</t>
  </si>
  <si>
    <t>24450000745</t>
  </si>
  <si>
    <t>77560755900181</t>
  </si>
  <si>
    <t>396084</t>
  </si>
  <si>
    <t>06493</t>
  </si>
  <si>
    <t>05 61 16 53 43</t>
  </si>
  <si>
    <t>33 Rue DE LISIEUX</t>
  </si>
  <si>
    <t>CERESA TOULOUSE</t>
  </si>
  <si>
    <t>CENTRE REGIONAL D'EDUCATION ET DE SERVICES POUR L'AUTISME EN MIDI PYRENEES</t>
  </si>
  <si>
    <t>73310531031</t>
  </si>
  <si>
    <t>48452986200050</t>
  </si>
  <si>
    <t>547529</t>
  </si>
  <si>
    <t>32 69 88 03 20</t>
  </si>
  <si>
    <t>94 Rue DESPARS</t>
  </si>
  <si>
    <t>CRP LES MARRONNIERS</t>
  </si>
  <si>
    <t>CENTRE REGIONAL DE SOINS PSYCHIATRIQUES - LES MARRONNIERS</t>
  </si>
  <si>
    <t>659903</t>
  </si>
  <si>
    <t>Bouy</t>
  </si>
  <si>
    <t>Route de Périgueux</t>
  </si>
  <si>
    <t>C2RT</t>
  </si>
  <si>
    <t>CENTRE REGIONAL DE RECONVERSION TECHNOLOGIQUE</t>
  </si>
  <si>
    <t>72470090847</t>
  </si>
  <si>
    <t>49824252800020</t>
  </si>
  <si>
    <t>8590</t>
  </si>
  <si>
    <t>RES LES GRANDES DUNES</t>
  </si>
  <si>
    <t>6 Allée DU PARC</t>
  </si>
  <si>
    <t>CTRE REG RECHERCHE FORMATION LANGUE SIGNE</t>
  </si>
  <si>
    <t>CENTRE REGIONAL DE RECHERCHE FORMATION PROMOTION DE LA LANGUE DES SIGNES</t>
  </si>
  <si>
    <t>54860026586</t>
  </si>
  <si>
    <t>34832155500057</t>
  </si>
  <si>
    <t>46796</t>
  </si>
  <si>
    <t>01788</t>
  </si>
  <si>
    <t>02 31 45 50 50</t>
  </si>
  <si>
    <t>BP 45026</t>
  </si>
  <si>
    <t>3 Avenue DU GENERAL HARRIS</t>
  </si>
  <si>
    <t>CENTRE REGIONAL FRANCOIS BACLESSE CAEN</t>
  </si>
  <si>
    <t>CENTRE REGIONAL DE LUTTE CONTRE LE CANCER FRANCOIS BACLESSE</t>
  </si>
  <si>
    <t>25140204714</t>
  </si>
  <si>
    <t>78070959800012</t>
  </si>
  <si>
    <t>453201</t>
  </si>
  <si>
    <t>103 Avenue 103 Avenue De Lodeve</t>
  </si>
  <si>
    <t>CRFPA ECOLE DE FORMATION MONTPELLIER</t>
  </si>
  <si>
    <t>CENTRE REGIONAL DE FORMATION PROFESSIONNELLE DES AVOCATS CENTRE SUD EFACS</t>
  </si>
  <si>
    <t>9134P446234</t>
  </si>
  <si>
    <t>34219691200030</t>
  </si>
  <si>
    <t>629200</t>
  </si>
  <si>
    <t>04 66 08 48 67</t>
  </si>
  <si>
    <t>12 Rue Regale 1er Etage</t>
  </si>
  <si>
    <t>CRFP NIMES</t>
  </si>
  <si>
    <t>CENTRE REGIONAL DE FORMATION PROFESSIONNELLE - CRFP</t>
  </si>
  <si>
    <t>91300279730</t>
  </si>
  <si>
    <t>50060803900029</t>
  </si>
  <si>
    <t>549435</t>
  </si>
  <si>
    <t>01 40 52 28 70</t>
  </si>
  <si>
    <t>2 Rue Lacaze</t>
  </si>
  <si>
    <t>CERFAL CAMPUS MONTSOURIS</t>
  </si>
  <si>
    <t>CENTRE REGIONAL DE FORMATION MULTIPROFESSIONNEL</t>
  </si>
  <si>
    <t>11751172675</t>
  </si>
  <si>
    <t>34182077700033</t>
  </si>
  <si>
    <t>229416</t>
  </si>
  <si>
    <t>0235783939</t>
  </si>
  <si>
    <t>27520 GRAND BOURGTHEROULDE</t>
  </si>
  <si>
    <t>781 Rue de Thuilt-Hébert</t>
  </si>
  <si>
    <t>CEREF BTP</t>
  </si>
  <si>
    <t>CENTRE REGIONAL DE FORMATION DU BATIMENT ET DES TRAVAUX PUBLICS DE HAUTE NORMANDIE</t>
  </si>
  <si>
    <t>23270102027</t>
  </si>
  <si>
    <t>78805834500042</t>
  </si>
  <si>
    <t>475956</t>
  </si>
  <si>
    <t>03 80 53 93 50</t>
  </si>
  <si>
    <t>BP35</t>
  </si>
  <si>
    <t>1 Avenue Général Canzio</t>
  </si>
  <si>
    <t>CFA REGIONAL DES PREPARATEURS EN PHARMACIE TALANT</t>
  </si>
  <si>
    <t>CENTRE REGIONAL DE FORMATION DES PREPARATEURS EN PHARMACIE</t>
  </si>
  <si>
    <t>26210001321</t>
  </si>
  <si>
    <t>77821060900021</t>
  </si>
  <si>
    <t>418780</t>
  </si>
  <si>
    <t>SIEGE DE LA COUR D'APPEL DE RENNES - CS66423</t>
  </si>
  <si>
    <t>Place DU PARLEMENT DE BRETAGNE</t>
  </si>
  <si>
    <t>CFEJ RENNES</t>
  </si>
  <si>
    <t>CENTRE REGIONAL DE FORMATION DES EXPERTS DE JUSTICE RENNES</t>
  </si>
  <si>
    <t>53350870135</t>
  </si>
  <si>
    <t>52086317600019</t>
  </si>
  <si>
    <t>506643</t>
  </si>
  <si>
    <t>04 72 60 26 26</t>
  </si>
  <si>
    <t>51 Rue MONTGOLFIER</t>
  </si>
  <si>
    <t>CREF</t>
  </si>
  <si>
    <t>CENTRE REGIONAL DE FORMATION DE LA PROFESSION COMPTABLE</t>
  </si>
  <si>
    <t>82690247769</t>
  </si>
  <si>
    <t>34791915100030</t>
  </si>
  <si>
    <t>601895</t>
  </si>
  <si>
    <t>130 Place DE LA CITE D ENDRAUSSE</t>
  </si>
  <si>
    <t>FNMNS LUNEL</t>
  </si>
  <si>
    <t>CENTRE REGIONAL DE FORMATION DE LA FNMNS REGION LANGUEDOC ROUSSILLON</t>
  </si>
  <si>
    <t>91340828634</t>
  </si>
  <si>
    <t>79305219200010</t>
  </si>
  <si>
    <t>609213</t>
  </si>
  <si>
    <t>02 31 15 69 19</t>
  </si>
  <si>
    <t>1 Impasse du Vexin</t>
  </si>
  <si>
    <t>CRAF2S</t>
  </si>
  <si>
    <t>CENTRE REGIONAL D'ACTION ET FORMATION SPORT ET SANTE - CRAF 2S</t>
  </si>
  <si>
    <t>25140235814</t>
  </si>
  <si>
    <t>52037450500037</t>
  </si>
  <si>
    <t>363510</t>
  </si>
  <si>
    <t>0623474136</t>
  </si>
  <si>
    <t>42 Rue Vaucanson</t>
  </si>
  <si>
    <t>CRAFS</t>
  </si>
  <si>
    <t>CENTRE REGIONAL AUX FORMATIONS DE SECURITE</t>
  </si>
  <si>
    <t>82690909569</t>
  </si>
  <si>
    <t>48784306200026</t>
  </si>
  <si>
    <t>628888</t>
  </si>
  <si>
    <t>03 83 92 50 50</t>
  </si>
  <si>
    <t>CENTRE REGIONAL AUTISME DE LORRAINE DU CPN</t>
  </si>
  <si>
    <t>CENTRE REGIONAL AUTISME DE LORRAINE DU CTRE PSYCHOTHERAPIQUE DE NANCY</t>
  </si>
  <si>
    <t>26540011900292</t>
  </si>
  <si>
    <t>498415</t>
  </si>
  <si>
    <t>0556901929</t>
  </si>
  <si>
    <t>26 Rue Beck</t>
  </si>
  <si>
    <t>CRAFT</t>
  </si>
  <si>
    <t>CENTRE REGIONAL AQUITAIN DE FORMATION DES TAXIS</t>
  </si>
  <si>
    <t>72330636733</t>
  </si>
  <si>
    <t>44279135600029</t>
  </si>
  <si>
    <t>659095</t>
  </si>
  <si>
    <t>1 CARREAU DE LA MINE</t>
  </si>
  <si>
    <t>CENTRE DE FORMATION RAYMOND BARD CREHANGE</t>
  </si>
  <si>
    <t>CENTRE REG FORMAT BATIM TRAVAUX PUBLICS RAYMOND BARD</t>
  </si>
  <si>
    <t>41570297757</t>
  </si>
  <si>
    <t>30233143400019</t>
  </si>
  <si>
    <t>561435</t>
  </si>
  <si>
    <t>02410 ST GOBAIN</t>
  </si>
  <si>
    <t>Route DE SAINT NICOLAS</t>
  </si>
  <si>
    <t>CRRF JACQUES FICHEUX SAINT GOBAIN</t>
  </si>
  <si>
    <t>CENTRE REEDUCATION READAPTATION FONCTION SAINT GOBAIN</t>
  </si>
  <si>
    <t>26020035700010</t>
  </si>
  <si>
    <t>496479</t>
  </si>
  <si>
    <t>05 34 60 36 52</t>
  </si>
  <si>
    <t>3 Rue LOUIS COURTOIS DE VICOSE</t>
  </si>
  <si>
    <t>CRIC ASSOCIATION</t>
  </si>
  <si>
    <t>CENTRE REEDUCATION INVALIDES CIVILS</t>
  </si>
  <si>
    <t>77694494400086</t>
  </si>
  <si>
    <t>28903</t>
  </si>
  <si>
    <t>02249</t>
  </si>
  <si>
    <t>0320191800</t>
  </si>
  <si>
    <t>Zone des Prés</t>
  </si>
  <si>
    <t>15 Rue PAPIN</t>
  </si>
  <si>
    <t>CREFO VILLENEUVE D ASCQ</t>
  </si>
  <si>
    <t>CENTRE RECHERCHES ETUDES FORMATION ORGANISATION - CREFO</t>
  </si>
  <si>
    <t>78371481900415</t>
  </si>
  <si>
    <t>36651</t>
  </si>
  <si>
    <t>04 73 31 50 45</t>
  </si>
  <si>
    <t>9 Rue SOUS LES AUGUSTINS</t>
  </si>
  <si>
    <t>CREFAD AUVERGNE</t>
  </si>
  <si>
    <t>CENTRE RECHERCHE ETUDES FORMATION ANIMATION DEVELOPPEMENT CLERMONT FD</t>
  </si>
  <si>
    <t>83630020463</t>
  </si>
  <si>
    <t>34963817100026</t>
  </si>
  <si>
    <t>522405</t>
  </si>
  <si>
    <t>06 38 37 69 92</t>
  </si>
  <si>
    <t>PARC D ACTIVITES FAVARD</t>
  </si>
  <si>
    <t>16 Cours DU GENERAL DE GAULLE</t>
  </si>
  <si>
    <t>CENTRE QUINTESSENCE</t>
  </si>
  <si>
    <t>75331066033</t>
  </si>
  <si>
    <t>79311162600016</t>
  </si>
  <si>
    <t>633598</t>
  </si>
  <si>
    <t>04 68 34 59 34</t>
  </si>
  <si>
    <t>35 Rue DE CERDAGNE MAISON DE L'ARTISAN</t>
  </si>
  <si>
    <t>CQFT MAISON DE L'ARTISAN</t>
  </si>
  <si>
    <t>CENTRE QUALIF ET DE FORMATION DES TAXIS - MAISON DE L'ARTISAN</t>
  </si>
  <si>
    <t>91660066766</t>
  </si>
  <si>
    <t>40861613400016</t>
  </si>
  <si>
    <t>232403</t>
  </si>
  <si>
    <t>01371</t>
  </si>
  <si>
    <t>BP 11010</t>
  </si>
  <si>
    <t>1 Rue DOCTEUR ARCHAMBAULT</t>
  </si>
  <si>
    <t>CPN NANCY</t>
  </si>
  <si>
    <t>CENTRE PSYCHOTHERAPIQUE NANCY</t>
  </si>
  <si>
    <t>26540011900011</t>
  </si>
  <si>
    <t>73490</t>
  </si>
  <si>
    <t>02 33 80 71 90</t>
  </si>
  <si>
    <t>BP 358</t>
  </si>
  <si>
    <t>31 Rue AM JAVOUHEY</t>
  </si>
  <si>
    <t>CPO ALENCON</t>
  </si>
  <si>
    <t>CENTRE PSYCHOTHERAPIQUE DE L'ORNE</t>
  </si>
  <si>
    <t>28610092261</t>
  </si>
  <si>
    <t>26610069200018</t>
  </si>
  <si>
    <t>381214</t>
  </si>
  <si>
    <t>06 62 72 00 33</t>
  </si>
  <si>
    <t>3 Rue ARISTIDE BRIAND</t>
  </si>
  <si>
    <t>CPCT CENON</t>
  </si>
  <si>
    <t>CENTRE PSYCHANALYTIQUE DE CONSULTATIONS ET DE TRAITEMENT D'AQUITAINE</t>
  </si>
  <si>
    <t>72330723033</t>
  </si>
  <si>
    <t>49852046900020</t>
  </si>
  <si>
    <t>545028</t>
  </si>
  <si>
    <t>06 98 26 35 99</t>
  </si>
  <si>
    <t>14 Rue SADI CARNOT</t>
  </si>
  <si>
    <t>CPCT - COTE D'AZUR</t>
  </si>
  <si>
    <t>CENTRE PSYCHANALYTIQUE DE CONSULTATION ET DE TRAITEMENT COTE D'AZUR</t>
  </si>
  <si>
    <t>93060773206</t>
  </si>
  <si>
    <t>49197512400018</t>
  </si>
  <si>
    <t>270131</t>
  </si>
  <si>
    <t>02 32 50 51 71</t>
  </si>
  <si>
    <t>27400 CANAPPEVILLE</t>
  </si>
  <si>
    <t>3 LES LANDES</t>
  </si>
  <si>
    <t>CPSE</t>
  </si>
  <si>
    <t>CENTRE PROMOTION SOCIALE ELEVAGE - ASS DES AMIS DES CAMPAGNES</t>
  </si>
  <si>
    <t>23270000227</t>
  </si>
  <si>
    <t>78079125700014</t>
  </si>
  <si>
    <t>311303</t>
  </si>
  <si>
    <t>01 43 14 88 50</t>
  </si>
  <si>
    <t>107 Avenue PARMENTIER</t>
  </si>
  <si>
    <t>CENTRE PRIMO LEVI</t>
  </si>
  <si>
    <t>11753599075</t>
  </si>
  <si>
    <t>40112135500010</t>
  </si>
  <si>
    <t>679173</t>
  </si>
  <si>
    <t>02 47 50 70 02</t>
  </si>
  <si>
    <t>8 Rue Jean-Jacques Rousseau</t>
  </si>
  <si>
    <t>03/01/2025</t>
  </si>
  <si>
    <t>CEPRAVOI</t>
  </si>
  <si>
    <t>CENTRE PRATIQUES VOCALES INSTRUMENTALES - CEPRAVOI</t>
  </si>
  <si>
    <t>24370164237</t>
  </si>
  <si>
    <t>38453069700034</t>
  </si>
  <si>
    <t>261087</t>
  </si>
  <si>
    <t>04 67 58 71 52</t>
  </si>
  <si>
    <t>28 Rue DU FAUBOURG BOUTONNET</t>
  </si>
  <si>
    <t>CICADE</t>
  </si>
  <si>
    <t>CENTRE POUR L'INITIATIVE CITOYENNE ET L'ACCES AUX DROITS DES EXCLUS</t>
  </si>
  <si>
    <t>91340404034</t>
  </si>
  <si>
    <t>41779023500036</t>
  </si>
  <si>
    <t>411905</t>
  </si>
  <si>
    <t>0320873944</t>
  </si>
  <si>
    <t>8 Rue du Maréchal de Lattre de Tassigny</t>
  </si>
  <si>
    <t>CFIP FRANCE</t>
  </si>
  <si>
    <t>CENTRE POUR LA FORMATION ET L'INTERVENTION PSYCHOSOCIOLOGIQUES</t>
  </si>
  <si>
    <t>31590722059</t>
  </si>
  <si>
    <t>51205591400018</t>
  </si>
  <si>
    <t>669090</t>
  </si>
  <si>
    <t>32 2 770 50 48</t>
  </si>
  <si>
    <t>153 Avenue LOUIS GRIBAUMONT</t>
  </si>
  <si>
    <t>CFIP</t>
  </si>
  <si>
    <t>492395</t>
  </si>
  <si>
    <t>0492536119</t>
  </si>
  <si>
    <t>IMMEUBLE LE NEPTUNE</t>
  </si>
  <si>
    <t>140 Boulevard G.POMPIDOU</t>
  </si>
  <si>
    <t>CENTRE POPULAIRE D'ENSEIGNEMENT</t>
  </si>
  <si>
    <t>93050009405</t>
  </si>
  <si>
    <t>33377152500032</t>
  </si>
  <si>
    <t>124163</t>
  </si>
  <si>
    <t>04 68 60 03 61</t>
  </si>
  <si>
    <t>11400 SOUILHANELS</t>
  </si>
  <si>
    <t>DOMAINE LA ROUATIERE</t>
  </si>
  <si>
    <t>1165 Route DE PASTEL</t>
  </si>
  <si>
    <t>CPFP</t>
  </si>
  <si>
    <t>CENTRE POLYVALENT DE FORMATION PROFESSIONNELLE LA ROUATIERE</t>
  </si>
  <si>
    <t>91110016411</t>
  </si>
  <si>
    <t>77583202500016</t>
  </si>
  <si>
    <t>368337</t>
  </si>
  <si>
    <t>04 72 04 37 01</t>
  </si>
  <si>
    <t>1 Rue DES VERGERS</t>
  </si>
  <si>
    <t>CPEA</t>
  </si>
  <si>
    <t>CENTRE PILOTE D'ESCALADE ET D'ALPINISME</t>
  </si>
  <si>
    <t>82690969869</t>
  </si>
  <si>
    <t>49786746500013</t>
  </si>
  <si>
    <t>527609</t>
  </si>
  <si>
    <t>03 81 49 82 99</t>
  </si>
  <si>
    <t>25560 LA RIVIERE DRUGEON</t>
  </si>
  <si>
    <t>8 Rue Charles le Téméraire</t>
  </si>
  <si>
    <t>CPIE</t>
  </si>
  <si>
    <t>CENTRE PERMANENT INITIATIVE ENVIRON HAUT DOUBS</t>
  </si>
  <si>
    <t>43250292625</t>
  </si>
  <si>
    <t>31908935500055</t>
  </si>
  <si>
    <t>639850</t>
  </si>
  <si>
    <t>THEIX</t>
  </si>
  <si>
    <t>CEPE</t>
  </si>
  <si>
    <t>CENTRE PERMANENT EDUCATION ENVIRONNEMENT</t>
  </si>
  <si>
    <t>83630384563</t>
  </si>
  <si>
    <t>43178518700011</t>
  </si>
  <si>
    <t>431217</t>
  </si>
  <si>
    <t>02 54 39 23 43</t>
  </si>
  <si>
    <t>36290 AZAY LE FERRON</t>
  </si>
  <si>
    <t>35 Rue Hersent Luzarche</t>
  </si>
  <si>
    <t>CPIE BRENNE PAYS D'AZAY</t>
  </si>
  <si>
    <t>CENTRE PERMANENT D'INITIATIVES POUR L'ENVIRONNEMENT BRENNE PAYS D'AZAY</t>
  </si>
  <si>
    <t>24360040736</t>
  </si>
  <si>
    <t>32059897200026</t>
  </si>
  <si>
    <t>678296</t>
  </si>
  <si>
    <t>52 Rue du Batty</t>
  </si>
  <si>
    <t>CENTRE PEPS-E</t>
  </si>
  <si>
    <t>30351</t>
  </si>
  <si>
    <t>01 34 27 46 46</t>
  </si>
  <si>
    <t>95390 ST PRIX</t>
  </si>
  <si>
    <t>7 Rue du Château de la Chasse</t>
  </si>
  <si>
    <t>CPCV IDF</t>
  </si>
  <si>
    <t>CENTRE PEDAGOGIQUE POUR CONSTRUIRE UNE VIE ACTIVE ILE DE FRANCE</t>
  </si>
  <si>
    <t>11950130995</t>
  </si>
  <si>
    <t>32032837000012</t>
  </si>
  <si>
    <t>347140</t>
  </si>
  <si>
    <t>04 78 33 07 08</t>
  </si>
  <si>
    <t>BP 174</t>
  </si>
  <si>
    <t>CENTRE PAUL ROUBIER</t>
  </si>
  <si>
    <t>CENTRE PAUL ROUBIER ECULLY</t>
  </si>
  <si>
    <t>82690019869</t>
  </si>
  <si>
    <t>77984783900023</t>
  </si>
  <si>
    <t>508263</t>
  </si>
  <si>
    <t>01 42 80 00 49</t>
  </si>
  <si>
    <t>35 Rue DE CLICHY</t>
  </si>
  <si>
    <t>CPEA H3 PARIS</t>
  </si>
  <si>
    <t>CENTRE PARIS EUROPE ALTERNANCE SIEGE</t>
  </si>
  <si>
    <t>70202279900028</t>
  </si>
  <si>
    <t>629017</t>
  </si>
  <si>
    <t>01 30 06 33 06</t>
  </si>
  <si>
    <t>31 Avenue Maurice Berteaux</t>
  </si>
  <si>
    <t>H3 - CPEA POISSY</t>
  </si>
  <si>
    <t>CENTRE PARIS EUROPE ALTERNANCE - CPEA H3</t>
  </si>
  <si>
    <t>70202279900077</t>
  </si>
  <si>
    <t>482444</t>
  </si>
  <si>
    <t>01464</t>
  </si>
  <si>
    <t>06 47 49 06 37</t>
  </si>
  <si>
    <t>LABORATOIRE BIO 86</t>
  </si>
  <si>
    <t>1 Rue DE LA PROVIDENCE</t>
  </si>
  <si>
    <t>COBF</t>
  </si>
  <si>
    <t>CENTRE OUEST BIOLOGIE FORMATION</t>
  </si>
  <si>
    <t>54860121586</t>
  </si>
  <si>
    <t>39167028800078</t>
  </si>
  <si>
    <t>142591</t>
  </si>
  <si>
    <t>01061</t>
  </si>
  <si>
    <t>03 20 29 55 25</t>
  </si>
  <si>
    <t>BP 307</t>
  </si>
  <si>
    <t>3 Rue FREDERIC COMBEMALE</t>
  </si>
  <si>
    <t>CENTRE OSCAR LAMBRET</t>
  </si>
  <si>
    <t>CENTRE OSCAR LAMBRET INSTITUT DE FORMATION</t>
  </si>
  <si>
    <t>31590432159</t>
  </si>
  <si>
    <t>78369734500016</t>
  </si>
  <si>
    <t>8801</t>
  </si>
  <si>
    <t>02 41 45 63 95</t>
  </si>
  <si>
    <t>43 Grande Rue DU ROI RENE</t>
  </si>
  <si>
    <t>CNPH</t>
  </si>
  <si>
    <t>CENTRE NATIONAL PROMOTION HORTICOLE DU VAL DE LOIRE</t>
  </si>
  <si>
    <t>52490004349</t>
  </si>
  <si>
    <t>78611740800025</t>
  </si>
  <si>
    <t>536234</t>
  </si>
  <si>
    <t>04 73 22 27 45</t>
  </si>
  <si>
    <t>63950 ST SAUVES D AUVERGNE</t>
  </si>
  <si>
    <t>Les Ludines</t>
  </si>
  <si>
    <t>CNIMA JACQUES MORNET</t>
  </si>
  <si>
    <t>CENTRE NATIONAL ET INTERNATIONAL DE MUSIQUE ET D'ACCORDEON JACQUES MORNET</t>
  </si>
  <si>
    <t>83630410663</t>
  </si>
  <si>
    <t>52460511000021</t>
  </si>
  <si>
    <t>638389</t>
  </si>
  <si>
    <t>5 Boulevard PAUL MARCEL</t>
  </si>
  <si>
    <t>CNAT</t>
  </si>
  <si>
    <t>CENTRE NATIONAL DES ARTS TECHNIQUES</t>
  </si>
  <si>
    <t>93130986313</t>
  </si>
  <si>
    <t>43321652000018</t>
  </si>
  <si>
    <t>512953</t>
  </si>
  <si>
    <t>03 26 21 12 43</t>
  </si>
  <si>
    <t>1 Rue DU CIRQUE</t>
  </si>
  <si>
    <t>06/02/2015</t>
  </si>
  <si>
    <t>CNAC</t>
  </si>
  <si>
    <t>CENTRE NATIONAL DES ARTS DU CIRQUE</t>
  </si>
  <si>
    <t>21510115151</t>
  </si>
  <si>
    <t>34137252200019</t>
  </si>
  <si>
    <t>527142</t>
  </si>
  <si>
    <t>02 54 01 12 27</t>
  </si>
  <si>
    <t>CS20126,    MOULIN ST ETIENNE</t>
  </si>
  <si>
    <t>1 Rue BASSE</t>
  </si>
  <si>
    <t>CNEAC</t>
  </si>
  <si>
    <t>CENTRE NATIONAL D'ENSEIGNEMENT AGRICOLE PAR CORRESPONDANCE</t>
  </si>
  <si>
    <t>24360107336</t>
  </si>
  <si>
    <t>43424637700031</t>
  </si>
  <si>
    <t>509322</t>
  </si>
  <si>
    <t>05 62 11 88 00</t>
  </si>
  <si>
    <t>3 Allée ANTONIO MACHADO</t>
  </si>
  <si>
    <t>CNED TOULOUSE</t>
  </si>
  <si>
    <t>CENTRE NATIONAL D'ENSEIGNEMENT A DISTANCE</t>
  </si>
  <si>
    <t>5486P002386</t>
  </si>
  <si>
    <t>19752905000027</t>
  </si>
  <si>
    <t>487910</t>
  </si>
  <si>
    <t>CS 90003</t>
  </si>
  <si>
    <t>2401 Rue de la Piscine</t>
  </si>
  <si>
    <t>CNED GRENOBLE</t>
  </si>
  <si>
    <t>19752905000142</t>
  </si>
  <si>
    <t>120765</t>
  </si>
  <si>
    <t>0549499494</t>
  </si>
  <si>
    <t>TELEPORT 2</t>
  </si>
  <si>
    <t>Boulevard 2 NICEPHORE NIEPCE,</t>
  </si>
  <si>
    <t>CNED</t>
  </si>
  <si>
    <t>19752905000183</t>
  </si>
  <si>
    <t>469294</t>
  </si>
  <si>
    <t>05957</t>
  </si>
  <si>
    <t>01 44 73 54 21</t>
  </si>
  <si>
    <t>HOPITAL D ENFANTS ARMAND TROUSSEAU</t>
  </si>
  <si>
    <t>26 Avenue DU DOCTEUR ARNOLD NETTER</t>
  </si>
  <si>
    <t>ACNRD</t>
  </si>
  <si>
    <t>CENTRE NATIONAL DE RESSOURCES DE LUTTE CONTRE LA DOULEUR</t>
  </si>
  <si>
    <t>11754078175</t>
  </si>
  <si>
    <t>44436390700015</t>
  </si>
  <si>
    <t>604604</t>
  </si>
  <si>
    <t>352  285694</t>
  </si>
  <si>
    <t>8 Rue DE LA FONDERIE</t>
  </si>
  <si>
    <t>CESAS</t>
  </si>
  <si>
    <t>CENTRE NATIONAL DE REFERENCE POUR LA PROMOTION DE LA SANTE AFFECTIVE ET SEXUELLE</t>
  </si>
  <si>
    <t>8667</t>
  </si>
  <si>
    <t>01044</t>
  </si>
  <si>
    <t>01 41 17 15 15</t>
  </si>
  <si>
    <t>3 Rue DANTON</t>
  </si>
  <si>
    <t>CNEH</t>
  </si>
  <si>
    <t>CENTRE NATIONAL DE L'EXPERTISE HOSPITALIERE</t>
  </si>
  <si>
    <t>11921585192</t>
  </si>
  <si>
    <t>30500959900146</t>
  </si>
  <si>
    <t>530426</t>
  </si>
  <si>
    <t>04 72 44 56 00</t>
  </si>
  <si>
    <t>CNRS MOY700</t>
  </si>
  <si>
    <t>2 Avenue ALBERT EINSTEIN</t>
  </si>
  <si>
    <t>CNRS RHONE AUVERGNE VILLEURBANNE</t>
  </si>
  <si>
    <t>CENTRE NATIONAL DE LA RECHERCHE SCIENTIFIQUE RHONE AUVERGNE</t>
  </si>
  <si>
    <t>11753767175</t>
  </si>
  <si>
    <t>18008901300668</t>
  </si>
  <si>
    <t>622734</t>
  </si>
  <si>
    <t>05 61 33 60 00</t>
  </si>
  <si>
    <t>BP 24367</t>
  </si>
  <si>
    <t>16 Avenue EDOUARD BELIN</t>
  </si>
  <si>
    <t>CNRS OCCITANIE OUEST</t>
  </si>
  <si>
    <t>CENTRE NATIONAL DE LA RECHERCHE SCIENTIFIQUE OCCITANIE OUEST</t>
  </si>
  <si>
    <t>18008901300676</t>
  </si>
  <si>
    <t>512722</t>
  </si>
  <si>
    <t>0540006174</t>
  </si>
  <si>
    <t>CNRS AQUITAINE LOMA</t>
  </si>
  <si>
    <t>CENTRE NATIONAL DE LA RECHERCHE SCIENTIFIQUE LABORATOIRE ONDE ET MATIERE D'AQUITAINE</t>
  </si>
  <si>
    <t>18008901304157</t>
  </si>
  <si>
    <t>547748</t>
  </si>
  <si>
    <t>01 69 82 30 30</t>
  </si>
  <si>
    <t>Bâtiment 10A</t>
  </si>
  <si>
    <t>1 Avenue de la Terrasse</t>
  </si>
  <si>
    <t>CNRS IDF SUD GIF SUR YVETTE</t>
  </si>
  <si>
    <t>CENTRE NATIONAL DE LA RECHERCHE SCIENTIFIQUE ILE DE FRANCE SUD</t>
  </si>
  <si>
    <t>18008901300635</t>
  </si>
  <si>
    <t>311431</t>
  </si>
  <si>
    <t>01 44 96 40 00</t>
  </si>
  <si>
    <t>3 Rue MICHEL ANGE</t>
  </si>
  <si>
    <t>CNRS PARIS 16EME</t>
  </si>
  <si>
    <t>CENTRE NATIONAL DE LA RECHERCHE SCIENTIFIQUE ILE DE FRANCE SIEGE SOCIAL</t>
  </si>
  <si>
    <t>18008901303720</t>
  </si>
  <si>
    <t>667330</t>
  </si>
  <si>
    <t>01 83 75 26 00</t>
  </si>
  <si>
    <t>151-157 Avenue DE FRANCE</t>
  </si>
  <si>
    <t>CNM</t>
  </si>
  <si>
    <t>CENTRE NATIONAL DE LA MUSIQUE</t>
  </si>
  <si>
    <t>11756087675</t>
  </si>
  <si>
    <t>88253978600047</t>
  </si>
  <si>
    <t>358990</t>
  </si>
  <si>
    <t>01 81 22 22 18</t>
  </si>
  <si>
    <t>CNFCE</t>
  </si>
  <si>
    <t>CENTRE NATIONAL DE LA FORMATION CONSEIL EN ENTREPRISE</t>
  </si>
  <si>
    <t>11753939775</t>
  </si>
  <si>
    <t>48062678700018</t>
  </si>
  <si>
    <t>546938</t>
  </si>
  <si>
    <t>05 55 30 08 70</t>
  </si>
  <si>
    <t>CHEOPS 87</t>
  </si>
  <si>
    <t>73 Rue de l'Ancienne Ecole Normale d'Instituteurs</t>
  </si>
  <si>
    <t>CNFPT LIMOGES</t>
  </si>
  <si>
    <t>CENTRE NATIONAL DE LA FONCTION PUBLIQUE TERRITORIALE DELEGATION REGIONALE DU LIMOUSIN</t>
  </si>
  <si>
    <t>18001404501296</t>
  </si>
  <si>
    <t>560388</t>
  </si>
  <si>
    <t>04 67 61 77 77</t>
  </si>
  <si>
    <t>337 Avenue DES APOTHICAIRES</t>
  </si>
  <si>
    <t>22/03/2017</t>
  </si>
  <si>
    <t>CNFPT LANGUEDOC-ROUSSILLON</t>
  </si>
  <si>
    <t>CENTRE NATIONAL DE LA FONCTION PUBLIQUE TERRITORIALE DELEGATION REGIONALE DU LANGUEDOC-ROUSSILLON</t>
  </si>
  <si>
    <t>18001404500199</t>
  </si>
  <si>
    <t>84372</t>
  </si>
  <si>
    <t>04 94 08 96 00</t>
  </si>
  <si>
    <t>CS90578</t>
  </si>
  <si>
    <t>Chemin DE LA PLANQUETTE</t>
  </si>
  <si>
    <t>CNFPT LA GARDE</t>
  </si>
  <si>
    <t>CENTRE NATIONAL DE LA FONCTION PUBLIQUE TERRITORIALE DELEGATION REGIONALE DE PACA</t>
  </si>
  <si>
    <t>18001404500215</t>
  </si>
  <si>
    <t>484313</t>
  </si>
  <si>
    <t>03 83 18 46 00</t>
  </si>
  <si>
    <t>BP 90371</t>
  </si>
  <si>
    <t>6 Quai ANDREU DE BILISTEIN</t>
  </si>
  <si>
    <t>CNFPT NANCY</t>
  </si>
  <si>
    <t>CENTRE NATIONAL DE LA FONCTION PUBLIQUE TERRITORIALE DELEGATION REGIONALE DE LORRAINE</t>
  </si>
  <si>
    <t>18001404502120</t>
  </si>
  <si>
    <t>117389</t>
  </si>
  <si>
    <t>03 81 41 98 49</t>
  </si>
  <si>
    <t>BP 2087</t>
  </si>
  <si>
    <t>3 bis Rue Boulloche</t>
  </si>
  <si>
    <t>CNFPT BESANCON</t>
  </si>
  <si>
    <t>CENTRE NATIONAL DE LA FONCTION PUBLIQUE TERRITORIALE DELEGATION REGIONALE DE FRANCHE COMTE</t>
  </si>
  <si>
    <t>18001404500595</t>
  </si>
  <si>
    <t>544875</t>
  </si>
  <si>
    <t>04 95 50 45 00</t>
  </si>
  <si>
    <t>57 Avenue De Verdun</t>
  </si>
  <si>
    <t>CNFPT AJACCIO</t>
  </si>
  <si>
    <t>CENTRE NATIONAL DE LA FONCTION PUBLIQUE TERRITORIALE DELEGATION REGIONALE DE CORSE</t>
  </si>
  <si>
    <t>18001404501239</t>
  </si>
  <si>
    <t>548078</t>
  </si>
  <si>
    <t>02 31 46 20 50</t>
  </si>
  <si>
    <t>17 Avenue de Cambridge</t>
  </si>
  <si>
    <t>17/08/2016</t>
  </si>
  <si>
    <t>CNFPT HEROUVILLE ST CLAIR</t>
  </si>
  <si>
    <t>CENTRE NATIONAL DE LA FONCTION PUBLIQUE TERRITORIALE DELEGATION REGIONALE DE BASSE-NORMANDIE</t>
  </si>
  <si>
    <t>18001404501221</t>
  </si>
  <si>
    <t>540882</t>
  </si>
  <si>
    <t>03 80 74 77 00</t>
  </si>
  <si>
    <t>BP 37904</t>
  </si>
  <si>
    <t>6-8 Rue Marie Curie</t>
  </si>
  <si>
    <t>CNFPT DIJON</t>
  </si>
  <si>
    <t>CENTRE NATIONAL DE LA FONCTION PUBLIQUE TERRITORIALE DELEGATION REGIONALE BOURGOGNE</t>
  </si>
  <si>
    <t>18001404502013</t>
  </si>
  <si>
    <t>549836</t>
  </si>
  <si>
    <t>05 49 50 34 34</t>
  </si>
  <si>
    <t>50 Boulevard DU GRAND CERF</t>
  </si>
  <si>
    <t>CNFPT POITIERS</t>
  </si>
  <si>
    <t>CENTRE NATIONAL DE LA FONCTION PUBLIQUE TERRITORIALE DELEGATION POITOU-CHARENTES</t>
  </si>
  <si>
    <t>18001404502070</t>
  </si>
  <si>
    <t>548091</t>
  </si>
  <si>
    <t>01 41 83 30 35</t>
  </si>
  <si>
    <t>145 Avenue JEAN LOLIVE</t>
  </si>
  <si>
    <t>CNFPT PANTIN</t>
  </si>
  <si>
    <t>CENTRE NATIONAL DE LA FONCTION PUBLIQUE TERRITORIALE DELEGATION IDF</t>
  </si>
  <si>
    <t>18001404501643</t>
  </si>
  <si>
    <t>545685</t>
  </si>
  <si>
    <t>05 94 29 68 00</t>
  </si>
  <si>
    <t>BP 27</t>
  </si>
  <si>
    <t>26 Rue FRANCOIS ARAGO</t>
  </si>
  <si>
    <t>CNFPT GUYANE CAYENNE</t>
  </si>
  <si>
    <t>CENTRE NATIONAL DE LA FONCTION PUBLIQUE TERRITORIALE DELEGATION GUYANE</t>
  </si>
  <si>
    <t>18001404501924</t>
  </si>
  <si>
    <t>192405</t>
  </si>
  <si>
    <t>04 73 74 52 20</t>
  </si>
  <si>
    <t>42 Rue Auger</t>
  </si>
  <si>
    <t>CNFPT CLERMONT FERRAND</t>
  </si>
  <si>
    <t>CENTRE NATIONAL DE LA FONCTION PUBLIQUE TERRITORIALE DELEGATION AUVERGNE</t>
  </si>
  <si>
    <t>18001404502443</t>
  </si>
  <si>
    <t>496601</t>
  </si>
  <si>
    <t>02 38 78 94 94</t>
  </si>
  <si>
    <t>2 Rue Pierre Gille De Gennes</t>
  </si>
  <si>
    <t>CNFPT CENTRE VAL DE LOIRE ORLEANS</t>
  </si>
  <si>
    <t>CENTRE NATIONAL DE LA FONCTION PUBLIQUE TERRITORIALE DELEG CENTRE VDL</t>
  </si>
  <si>
    <t>18001404502617</t>
  </si>
  <si>
    <t>568703</t>
  </si>
  <si>
    <t>4 Rue Camille Vergoz</t>
  </si>
  <si>
    <t>CNFPT REUNION ST DENIS</t>
  </si>
  <si>
    <t>CENTRE NATIONAL DE LA FONCTION PUBLIQUE TERRITORIALE DE LA REUNION</t>
  </si>
  <si>
    <t>18001404500454</t>
  </si>
  <si>
    <t>548110</t>
  </si>
  <si>
    <t>02 41 77 37 37</t>
  </si>
  <si>
    <t>Rue DU NID DE PIE</t>
  </si>
  <si>
    <t>CNFPT INSET ANGERS</t>
  </si>
  <si>
    <t>CENTRE NATIONAL DE LA FONCTION PUBLIQUE TERRITORIALE - INSTITUT NAT SPECIAL ETUDES TERRITORIALES</t>
  </si>
  <si>
    <t>18001404500413</t>
  </si>
  <si>
    <t>558503</t>
  </si>
  <si>
    <t>03 28 51 32 10</t>
  </si>
  <si>
    <t>90003 Route DU QUAI FREYCINET 3</t>
  </si>
  <si>
    <t>CNFPT INSET DUNKERQUE</t>
  </si>
  <si>
    <t>CENTRE NATIONAL DE LA FONCTION PUBLIQUE TERRITORIALE - INSET</t>
  </si>
  <si>
    <t>18001404502385</t>
  </si>
  <si>
    <t>133176</t>
  </si>
  <si>
    <t>02309</t>
  </si>
  <si>
    <t>01 55 27 44 00</t>
  </si>
  <si>
    <t>CS 41232</t>
  </si>
  <si>
    <t>80 Rue DE REUILLY</t>
  </si>
  <si>
    <t>CNFPT SIEGE</t>
  </si>
  <si>
    <t>CENTRE NATIONAL DE LA FONCTION PUBLIQUE TERRITORIALE</t>
  </si>
  <si>
    <t>18001404502245</t>
  </si>
  <si>
    <t>463541</t>
  </si>
  <si>
    <t>01 41 83 98 98</t>
  </si>
  <si>
    <t>CND</t>
  </si>
  <si>
    <t>CENTRE NATIONAL DE LA DANSE</t>
  </si>
  <si>
    <t>1193P002893</t>
  </si>
  <si>
    <t>41782263200010</t>
  </si>
  <si>
    <t>654565</t>
  </si>
  <si>
    <t>09 81 01 88 30</t>
  </si>
  <si>
    <t>69 bis Rue DES DEPORTES ET INTERNES DE LA RESISTANCE</t>
  </si>
  <si>
    <t>CNCP FEUILLETTE MONTARGIS</t>
  </si>
  <si>
    <t>CENTRE NATIONAL DE LA CONSTRUCTION PAILLE EMILE FEUILLETTE</t>
  </si>
  <si>
    <t>24450311145</t>
  </si>
  <si>
    <t>79483649400011</t>
  </si>
  <si>
    <t>560546</t>
  </si>
  <si>
    <t>01 84 16 38 25</t>
  </si>
  <si>
    <t>231 Rue SAINT HONORE</t>
  </si>
  <si>
    <t>CNFSE</t>
  </si>
  <si>
    <t>CENTRE NATIONAL DE FORMATION EN SECURITE ET ENVIRONNEMENT</t>
  </si>
  <si>
    <t>11755161475</t>
  </si>
  <si>
    <t>48237930200029</t>
  </si>
  <si>
    <t>424729</t>
  </si>
  <si>
    <t>0153211030</t>
  </si>
  <si>
    <t>75 Rue D'AMSTERDAM</t>
  </si>
  <si>
    <t>CNFDT</t>
  </si>
  <si>
    <t>CENTRE NATIONAL DE FORMATION DES BURALISTES</t>
  </si>
  <si>
    <t>11751482575</t>
  </si>
  <si>
    <t>35170259200020</t>
  </si>
  <si>
    <t>536428</t>
  </si>
  <si>
    <t>02 40 32 88 00</t>
  </si>
  <si>
    <t>31 Rue DES NAUDIERES</t>
  </si>
  <si>
    <t>CNFETP REZE</t>
  </si>
  <si>
    <t>CENTRE NATIONAL DE FORMATION DE L'ENSEIGNEMENT TECHNIQUE PRIVE</t>
  </si>
  <si>
    <t>52440305744</t>
  </si>
  <si>
    <t>41768350500024</t>
  </si>
  <si>
    <t>410846</t>
  </si>
  <si>
    <t>03 83 18 87 57</t>
  </si>
  <si>
    <t>BP 70001</t>
  </si>
  <si>
    <t>FNMNS</t>
  </si>
  <si>
    <t>CENTRE NATIONAL DE FORMATION DE LA FEDERATION NATIONALE DES METIERS DE LA NATATION ET DU SPORT</t>
  </si>
  <si>
    <t>41540267954</t>
  </si>
  <si>
    <t>50437171700019</t>
  </si>
  <si>
    <t>439216</t>
  </si>
  <si>
    <t>04 72 61 83 58</t>
  </si>
  <si>
    <t>4 Rue DE BREST</t>
  </si>
  <si>
    <t>CNFE</t>
  </si>
  <si>
    <t>CENTRE NATIONAL DE FORMATION AUX TECHNIQUES D'ENTRETIEN</t>
  </si>
  <si>
    <t>82691177869</t>
  </si>
  <si>
    <t>53401406300018</t>
  </si>
  <si>
    <t>186612</t>
  </si>
  <si>
    <t>04 72 41 82 19</t>
  </si>
  <si>
    <t>2-6 Rue DE L ORATOIRE</t>
  </si>
  <si>
    <t>FM2J</t>
  </si>
  <si>
    <t>CENTRE NATIONAL DE FORMATION AUX METIERS DU JEU ET DU JOUET</t>
  </si>
  <si>
    <t>82690122769</t>
  </si>
  <si>
    <t>49125728300037</t>
  </si>
  <si>
    <t>572482</t>
  </si>
  <si>
    <t>Clinique Dermatologique</t>
  </si>
  <si>
    <t>1 Place Alexis Ricordeau</t>
  </si>
  <si>
    <t>CENTRE NANTAIS RECHERCHE AFFECTION CUTANEE</t>
  </si>
  <si>
    <t>CENTRE NANTAIS RECHERCHE APPLIQUEE AFFECTION CUTANEE</t>
  </si>
  <si>
    <t>52440288844</t>
  </si>
  <si>
    <t>41296169000010</t>
  </si>
  <si>
    <t>404019</t>
  </si>
  <si>
    <t>04 73 63 80 23</t>
  </si>
  <si>
    <t>63720 ENNEZAT</t>
  </si>
  <si>
    <t>1 Route DE RIOM</t>
  </si>
  <si>
    <t>ASSOCIATION DE GESTION DU LEAP D'ENNEZAT</t>
  </si>
  <si>
    <t>CENTRE MENAGER RURAL GESTION DU LEAP</t>
  </si>
  <si>
    <t>83630368963</t>
  </si>
  <si>
    <t>77922974900014</t>
  </si>
  <si>
    <t>478167</t>
  </si>
  <si>
    <t>0466566769</t>
  </si>
  <si>
    <t>15 Quai BOISSIER DE SAUVAGES</t>
  </si>
  <si>
    <t>CMLO</t>
  </si>
  <si>
    <t>CENTRE MEDITERRANEEN DE LITTERATURE ORALE</t>
  </si>
  <si>
    <t>91300147430</t>
  </si>
  <si>
    <t>40194952400045</t>
  </si>
  <si>
    <t>556610</t>
  </si>
  <si>
    <t>41 32 420 51 80</t>
  </si>
  <si>
    <t>20 Faubourg des Capucins</t>
  </si>
  <si>
    <t>CMPEA</t>
  </si>
  <si>
    <t>CENTRE MEDICO-PSYCHOLOGIQUE POUR ENFANTS ET ADOLESCENTS</t>
  </si>
  <si>
    <t>601860</t>
  </si>
  <si>
    <t>03 83 54 31 98</t>
  </si>
  <si>
    <t>9 Rue Paul Langevin</t>
  </si>
  <si>
    <t>CLES</t>
  </si>
  <si>
    <t>CENTRE LORRAIN D'EDUCATION PAR LE SPORT</t>
  </si>
  <si>
    <t>41540231154</t>
  </si>
  <si>
    <t>45244430000043</t>
  </si>
  <si>
    <t>497599</t>
  </si>
  <si>
    <t>01 41 40 46 00</t>
  </si>
  <si>
    <t>58 Rue GEORGES BOISSEAU</t>
  </si>
  <si>
    <t>CENTRE LONG ET MOYEN SEJOUR CLICHY</t>
  </si>
  <si>
    <t>26920136400016</t>
  </si>
  <si>
    <t>284956</t>
  </si>
  <si>
    <t>02840</t>
  </si>
  <si>
    <t>0478782845</t>
  </si>
  <si>
    <t>28 Rue Laennec</t>
  </si>
  <si>
    <t>CENTRE LEON BERARD</t>
  </si>
  <si>
    <t>82690086769</t>
  </si>
  <si>
    <t>77992413300019</t>
  </si>
  <si>
    <t>617635</t>
  </si>
  <si>
    <t>03 82 54 39 97</t>
  </si>
  <si>
    <t>Place ROLAND</t>
  </si>
  <si>
    <t>CENTRE LE LIERRE</t>
  </si>
  <si>
    <t>CENTRE LE LIERRE - CSCTE</t>
  </si>
  <si>
    <t>41570139057</t>
  </si>
  <si>
    <t>38016866600010</t>
  </si>
  <si>
    <t>313774</t>
  </si>
  <si>
    <t>04 67 52 13 13</t>
  </si>
  <si>
    <t>4 Avenue DE L'ECOLE DE L'AGRICULTURE G BUCHET</t>
  </si>
  <si>
    <t>CENTRE TOMATIS</t>
  </si>
  <si>
    <t>CENTRE LANGAGE ECOUTE METHODE TOMATIS</t>
  </si>
  <si>
    <t>91340141134</t>
  </si>
  <si>
    <t>34328124200028</t>
  </si>
  <si>
    <t>15659</t>
  </si>
  <si>
    <t>05 56 71 05 47</t>
  </si>
  <si>
    <t>33210 CASTILLON DE CASTETS</t>
  </si>
  <si>
    <t>Lieu-dit CAUFFEPE</t>
  </si>
  <si>
    <t>CENTRE LAFAURIE MONBADON</t>
  </si>
  <si>
    <t>72330017033</t>
  </si>
  <si>
    <t>30801896900052</t>
  </si>
  <si>
    <t>465446</t>
  </si>
  <si>
    <t>01503</t>
  </si>
  <si>
    <t>04 73 27 80 80</t>
  </si>
  <si>
    <t>BP 392</t>
  </si>
  <si>
    <t>58 Rue Montalembert</t>
  </si>
  <si>
    <t>CJP</t>
  </si>
  <si>
    <t>CENTRE JEAN PERRIN DE LUTTE CONTRE LE CANCER</t>
  </si>
  <si>
    <t>83630379263</t>
  </si>
  <si>
    <t>77921386700020</t>
  </si>
  <si>
    <t>562026</t>
  </si>
  <si>
    <t>01 44 83 68 83</t>
  </si>
  <si>
    <t>CITEPA</t>
  </si>
  <si>
    <t>CENTRE INTERPROFESSIONNEL TECHNIQUE D'ETUDES DE LA POLLUTION ATMOSPHERIQUE</t>
  </si>
  <si>
    <t>11753992975</t>
  </si>
  <si>
    <t>78466354400053</t>
  </si>
  <si>
    <t>492747</t>
  </si>
  <si>
    <t>03 86 42 03 55</t>
  </si>
  <si>
    <t>BP 189</t>
  </si>
  <si>
    <t>3 Rue Jean Bertin</t>
  </si>
  <si>
    <t>CIFA AUXERRE</t>
  </si>
  <si>
    <t>CENTRE INTERPROFESSIONNEL DE FORMATION D'APPRENTIS  DE L'YONNE</t>
  </si>
  <si>
    <t>27890134589</t>
  </si>
  <si>
    <t>30391595300028</t>
  </si>
  <si>
    <t>665964</t>
  </si>
  <si>
    <t>04 72 77 87 50</t>
  </si>
  <si>
    <t>10 Place DES ARCHIVES</t>
  </si>
  <si>
    <t>CIEDEL</t>
  </si>
  <si>
    <t>CENTRE INTERNATIONAL ETUDES DEVELOPEMENT LOCAL - CIEDEL</t>
  </si>
  <si>
    <t>82690876469</t>
  </si>
  <si>
    <t>34535379100048</t>
  </si>
  <si>
    <t>432544</t>
  </si>
  <si>
    <t>02 37 21 65 72</t>
  </si>
  <si>
    <t>5 Rue DU CARDINAL PIE</t>
  </si>
  <si>
    <t>CENTRE INTERNATIONAL DU VITRAIL CHARTRES</t>
  </si>
  <si>
    <t>24280035628</t>
  </si>
  <si>
    <t>31916231900028</t>
  </si>
  <si>
    <t>337158</t>
  </si>
  <si>
    <t>04 38 02 01 70</t>
  </si>
  <si>
    <t>27 Rue RENE CASSIN</t>
  </si>
  <si>
    <t>CENTRE INTERNATIONAL DU COACH ST EGREVE</t>
  </si>
  <si>
    <t>CENTRE INTERNATIONAL DU COACH</t>
  </si>
  <si>
    <t>84380726638</t>
  </si>
  <si>
    <t>85288890800013</t>
  </si>
  <si>
    <t>641121</t>
  </si>
  <si>
    <t>05 45 83 63 30</t>
  </si>
  <si>
    <t>16130 SEGONZAC</t>
  </si>
  <si>
    <t>39 Rue GASTON BRIAND</t>
  </si>
  <si>
    <t>CIDS</t>
  </si>
  <si>
    <t>CENTRE INTERNATIONAL DES SPIRITUEUX</t>
  </si>
  <si>
    <t>54160052816</t>
  </si>
  <si>
    <t>43960892800024</t>
  </si>
  <si>
    <t>682627</t>
  </si>
  <si>
    <t>20 Rue de la Dent Blanche</t>
  </si>
  <si>
    <t>CIS SA</t>
  </si>
  <si>
    <t>CENTRE INTERNATIONAL DE SANTE SA</t>
  </si>
  <si>
    <t>22032</t>
  </si>
  <si>
    <t>02920</t>
  </si>
  <si>
    <t>01 42 01 68 20</t>
  </si>
  <si>
    <t>9 bis Villa DU BEL AIR</t>
  </si>
  <si>
    <t>CIRDH FRANS VELDMAN</t>
  </si>
  <si>
    <t>CENTRE INTERNATIONAL DE RECHERCHE ET DEVELOPPEMENT DE L'HAPTONOMIE FRANS VELDMAN</t>
  </si>
  <si>
    <t>11754534875</t>
  </si>
  <si>
    <t>34164376500033</t>
  </si>
  <si>
    <t>406144</t>
  </si>
  <si>
    <t>01 45 20 28 75</t>
  </si>
  <si>
    <t>8 bis Rue CAMPAGNE PREMIERE</t>
  </si>
  <si>
    <t>CIPS</t>
  </si>
  <si>
    <t>CENTRE INTERNATIONAL DE PSYCHOSOMATIQUE</t>
  </si>
  <si>
    <t>11754471875</t>
  </si>
  <si>
    <t>38236006300038</t>
  </si>
  <si>
    <t>21544</t>
  </si>
  <si>
    <t>07564</t>
  </si>
  <si>
    <t>06 26 88 22 17</t>
  </si>
  <si>
    <t>14 Rue BERTRAND GRIL</t>
  </si>
  <si>
    <t>CIFRES</t>
  </si>
  <si>
    <t>CENTRE INTERNATIONAL DE FORMATION ET RECHERCHE EN SEXUALITE</t>
  </si>
  <si>
    <t>73310728131</t>
  </si>
  <si>
    <t>38923993000024</t>
  </si>
  <si>
    <t>466876</t>
  </si>
  <si>
    <t>03 86 39 60 17</t>
  </si>
  <si>
    <t>58310 ST AMAND EN PUISAYE</t>
  </si>
  <si>
    <t>21 Route de Saint Sauveur</t>
  </si>
  <si>
    <t>EMA CNIFOP</t>
  </si>
  <si>
    <t>CENTRE INTERNATIONAL DE FORMATION DES METIERS D'ART DE LA CERAMIQUE</t>
  </si>
  <si>
    <t>26580001658</t>
  </si>
  <si>
    <t>31497744800013</t>
  </si>
  <si>
    <t>189133</t>
  </si>
  <si>
    <t>04 73 15 20 50</t>
  </si>
  <si>
    <t>BAT 3C - FACULTE DE MEDECINE</t>
  </si>
  <si>
    <t>CICE</t>
  </si>
  <si>
    <t>CENTRE INTERNATIONAL DE CHIRURGIE ENDOSCOPIQUE</t>
  </si>
  <si>
    <t>83630184463</t>
  </si>
  <si>
    <t>38188474100020</t>
  </si>
  <si>
    <t>471148</t>
  </si>
  <si>
    <t>05 61 02 68 00</t>
  </si>
  <si>
    <t>18 Rue DE L ESPINET</t>
  </si>
  <si>
    <t>CIBC PYRENEES MEDITERRANEE</t>
  </si>
  <si>
    <t>CENTRE INTERINSTUTIONNEL DE BILAN DE COMPETENCES PYRENEES MEDITERRANEE</t>
  </si>
  <si>
    <t>73090021409</t>
  </si>
  <si>
    <t>41954768200023</t>
  </si>
  <si>
    <t>541515</t>
  </si>
  <si>
    <t>02 47 54 01 14</t>
  </si>
  <si>
    <t>17 Rue Groison</t>
  </si>
  <si>
    <t>CIBC TOURAINE VAL DE LOIRE</t>
  </si>
  <si>
    <t>CENTRE INTERINSTITUTIONNEL DE BILANS DE COMPTETENCES TOURAINE</t>
  </si>
  <si>
    <t>24370008237</t>
  </si>
  <si>
    <t>30282378600058</t>
  </si>
  <si>
    <t>299420</t>
  </si>
  <si>
    <t>05 53 66 87 66</t>
  </si>
  <si>
    <t>BP 208</t>
  </si>
  <si>
    <t>45 Rue Palissy</t>
  </si>
  <si>
    <t>CIBC SOLUTIONS RH</t>
  </si>
  <si>
    <t>CENTRE INTERINSTITUTIONNEL DE BILANS DE COMPETENCES SOLUTIONS RH</t>
  </si>
  <si>
    <t>72470041947</t>
  </si>
  <si>
    <t>35278654500025</t>
  </si>
  <si>
    <t>342683</t>
  </si>
  <si>
    <t>04 71 48 09 83</t>
  </si>
  <si>
    <t>Pôle Immobilier d’entreprises - Bât 3 -  Bureau n° 144</t>
  </si>
  <si>
    <t>Rue Gabriel Lacoste</t>
  </si>
  <si>
    <t>CIBC 15</t>
  </si>
  <si>
    <t>CENTRE INTERINSTITUTIONNEL DE BILANS DE COMPETENCES DU CANTAL</t>
  </si>
  <si>
    <t>83150275815</t>
  </si>
  <si>
    <t>35396127900117</t>
  </si>
  <si>
    <t>479779</t>
  </si>
  <si>
    <t>0384540415</t>
  </si>
  <si>
    <t>MIFE - Cité des métiers</t>
  </si>
  <si>
    <t>90 Place DE L'EUROPE</t>
  </si>
  <si>
    <t>CIBC FRANCHE COMTE 90</t>
  </si>
  <si>
    <t>CENTRE INTERINSTITUTIONNEL DE BILANS DE COMPETENCES  90</t>
  </si>
  <si>
    <t>43900033290</t>
  </si>
  <si>
    <t>38907167100033</t>
  </si>
  <si>
    <t>480794</t>
  </si>
  <si>
    <t>02 51 09 89 49</t>
  </si>
  <si>
    <t>70 Rue Chanzy</t>
  </si>
  <si>
    <t>CIBC PAYS DE LA LOIRE</t>
  </si>
  <si>
    <t>CENTRE INTERINSTITUTIONNEL DE BILAN DE COMPETENCES PAYS DE LA LOIRE</t>
  </si>
  <si>
    <t>52850155285</t>
  </si>
  <si>
    <t>43272508300039</t>
  </si>
  <si>
    <t>480186</t>
  </si>
  <si>
    <t>04 75 82 70 70</t>
  </si>
  <si>
    <t>4 Rue PIERRE MECHAIN</t>
  </si>
  <si>
    <t>CIBC DROME ARDECHE 26 VALENCE</t>
  </si>
  <si>
    <t>CENTRE INTERINSTITUTIONNEL DE BILAN DE COMPETENCES DROME ARDECHE</t>
  </si>
  <si>
    <t>82260178826</t>
  </si>
  <si>
    <t>41100620800028</t>
  </si>
  <si>
    <t>305315</t>
  </si>
  <si>
    <t>03 85 90 97 97</t>
  </si>
  <si>
    <t>1 Avenue Georges Pompidou</t>
  </si>
  <si>
    <t>CIBC BOURGOGNE SUD CHALON SUR SAONE</t>
  </si>
  <si>
    <t>CENTRE INTERINSTITUTIONNEL DE BILAN DE COMPETENCES BOURGOGNE SUD</t>
  </si>
  <si>
    <t>26710054871</t>
  </si>
  <si>
    <t>38968495200135</t>
  </si>
  <si>
    <t>479470</t>
  </si>
  <si>
    <t>04 74 22 19 08</t>
  </si>
  <si>
    <t>205 Rue Leopold Le Hon</t>
  </si>
  <si>
    <t>CIBC AIN 01 BOURG EN BRESSE</t>
  </si>
  <si>
    <t>CENTRE INTERINSTITUTIONNEL DE BILAN DE COMPETENCES AIN 01</t>
  </si>
  <si>
    <t>82010121001</t>
  </si>
  <si>
    <t>39181737600067</t>
  </si>
  <si>
    <t>498798</t>
  </si>
  <si>
    <t>04 98 01 60 45</t>
  </si>
  <si>
    <t>CENTRE HERMES BATIMENT 5 - VALGORA</t>
  </si>
  <si>
    <t>Rue PIERRE SIMON MARQUIS DE LAPLACE</t>
  </si>
  <si>
    <t>CIBC 83 VAR</t>
  </si>
  <si>
    <t>CENTRE INTERINSTITUTIONNEL DE BILAN DE COMPETENCES</t>
  </si>
  <si>
    <t>93830273683</t>
  </si>
  <si>
    <t>35189220300057</t>
  </si>
  <si>
    <t>480472</t>
  </si>
  <si>
    <t>04 71 09 27 86</t>
  </si>
  <si>
    <t>IMMEUBLE INTERCONSULAIRE</t>
  </si>
  <si>
    <t>16 Boulevard Président Bertrand</t>
  </si>
  <si>
    <t>CIBC HAUTE LOIRE</t>
  </si>
  <si>
    <t>83430269743</t>
  </si>
  <si>
    <t>38952577500034</t>
  </si>
  <si>
    <t>161548</t>
  </si>
  <si>
    <t>0386930020</t>
  </si>
  <si>
    <t>7 Rue de Remigny</t>
  </si>
  <si>
    <t>CIBC 58</t>
  </si>
  <si>
    <t>CENTRE INTERINSTITUTIONNEL DE BILAN DE COMPETENCE DE LA NIEVRE</t>
  </si>
  <si>
    <t>26580022858</t>
  </si>
  <si>
    <t>38256710500038</t>
  </si>
  <si>
    <t>550243</t>
  </si>
  <si>
    <t>0296773333</t>
  </si>
  <si>
    <t>47 Rue du Dr Rahuel</t>
  </si>
  <si>
    <t>CIBC BRETAGNE</t>
  </si>
  <si>
    <t>CENTRE INTERINSTITUTIONNEL BILAN DE COMPETENCES BRETAGNE</t>
  </si>
  <si>
    <t>53350992035</t>
  </si>
  <si>
    <t>82152200000180</t>
  </si>
  <si>
    <t>394002</t>
  </si>
  <si>
    <t>5 Rue DE LILLE</t>
  </si>
  <si>
    <t>CIEN</t>
  </si>
  <si>
    <t>CENTRE INTERDISCIPLINAIRE SUR L'ENFANT PARIS 7</t>
  </si>
  <si>
    <t>11754215975</t>
  </si>
  <si>
    <t>48494512600015</t>
  </si>
  <si>
    <t>325144</t>
  </si>
  <si>
    <t>03 85 48 08 44</t>
  </si>
  <si>
    <t>CICFM</t>
  </si>
  <si>
    <t>CENTRE INTERCULTUREL CONSEIL FORMATION MEDIATION</t>
  </si>
  <si>
    <t>26710146171</t>
  </si>
  <si>
    <t>33260426300027</t>
  </si>
  <si>
    <t>87257</t>
  </si>
  <si>
    <t>02 54 74 65 15</t>
  </si>
  <si>
    <t>8 Rue de l'azin</t>
  </si>
  <si>
    <t>CIFOP CIMI BLOIS</t>
  </si>
  <si>
    <t>CENTRE INTERCONSULAIRE DE FORMATION PERMANENTE BLOIS</t>
  </si>
  <si>
    <t>24410016841</t>
  </si>
  <si>
    <t>34436305600021</t>
  </si>
  <si>
    <t>50027</t>
  </si>
  <si>
    <t>05784</t>
  </si>
  <si>
    <t>04 96 10 06 60</t>
  </si>
  <si>
    <t>6 Rue D ARCOLE</t>
  </si>
  <si>
    <t>CREAI PACA ET CORSE</t>
  </si>
  <si>
    <t>CENTRE INTER REGIONAL D'ETUDE D'ACTION ET D'INFORMATION PACA ET CORSE EN FAVEUR DES PERSONNES EN SITUATION DE HANDICAP ET OU D'INADAPTATION</t>
  </si>
  <si>
    <t>93130003013</t>
  </si>
  <si>
    <t>77555967700015</t>
  </si>
  <si>
    <t>468990</t>
  </si>
  <si>
    <t>05 65 68 21 54</t>
  </si>
  <si>
    <t>41-43 Rue Beteille</t>
  </si>
  <si>
    <t>CIBC AVEYRON RODEZ</t>
  </si>
  <si>
    <t>CENTRE INTER INSTITUTIONNEL DE BILAN DE COMPETENCES AVEYRON</t>
  </si>
  <si>
    <t>73120072512</t>
  </si>
  <si>
    <t>79933235800024</t>
  </si>
  <si>
    <t>491263</t>
  </si>
  <si>
    <t>0180975602</t>
  </si>
  <si>
    <t>12 ALEXANDRE PARODI</t>
  </si>
  <si>
    <t>CIEFA SIEGE</t>
  </si>
  <si>
    <t>CENTRE INTER ENTREPRISE FORMATION EN ALTERNANCE</t>
  </si>
  <si>
    <t>11752052275</t>
  </si>
  <si>
    <t>33264146300028</t>
  </si>
  <si>
    <t>553890</t>
  </si>
  <si>
    <t>06 70 15 56 12</t>
  </si>
  <si>
    <t>26 Rue Marbeuf</t>
  </si>
  <si>
    <t>CIAMS</t>
  </si>
  <si>
    <t>CENTRE INTER ENTREPRISE ET ARTISANAL DE MUTUALISATION DE SERVICES</t>
  </si>
  <si>
    <t>11754244475</t>
  </si>
  <si>
    <t>50023928000026</t>
  </si>
  <si>
    <t>641947</t>
  </si>
  <si>
    <t>1 418 266-1019</t>
  </si>
  <si>
    <t>2915 Avenue DU BOURG-ROYAL</t>
  </si>
  <si>
    <t>CIUSS DE LA CAPITALE-NATIONALE</t>
  </si>
  <si>
    <t>CENTRE INTEGRE UNIVERSITAIRE DE SANTE ET DE SERVIVES SOCIAUX DE LA CAPITALE-NATIONALE</t>
  </si>
  <si>
    <t>390320</t>
  </si>
  <si>
    <t>03 22 92 19 41</t>
  </si>
  <si>
    <t>6 Rue COLBERT</t>
  </si>
  <si>
    <t>CIBC PICARDIE AMIENS</t>
  </si>
  <si>
    <t>CENTRE INSTITUTIONNEL DE BILAN DE COMPETENCE PICARDIE</t>
  </si>
  <si>
    <t>22800131780</t>
  </si>
  <si>
    <t>49348474500028</t>
  </si>
  <si>
    <t>480198</t>
  </si>
  <si>
    <t>04 76 23 59 99</t>
  </si>
  <si>
    <t>33 Rue NORMANDIE NIEMEN</t>
  </si>
  <si>
    <t>CIBC ISERE SAVOIE</t>
  </si>
  <si>
    <t>CENTRE INSTITUTIONNEL DE BILAN DE COMPETENCE ISERE SAVOIE</t>
  </si>
  <si>
    <t>82380457538</t>
  </si>
  <si>
    <t>35275702500049</t>
  </si>
  <si>
    <t>525686</t>
  </si>
  <si>
    <t>0467042280</t>
  </si>
  <si>
    <t>VILLA ADRIANA</t>
  </si>
  <si>
    <t>121 Rue D'ATHENES</t>
  </si>
  <si>
    <t>10/08/2015</t>
  </si>
  <si>
    <t>CIBC DU GARD LOZERE MONTPELLIER</t>
  </si>
  <si>
    <t>CENTRE INSTITUTIONNEL DE BILAN DE COMPETENCE GARD LOZERE MONTPELLIER</t>
  </si>
  <si>
    <t>39991953900052</t>
  </si>
  <si>
    <t>541485</t>
  </si>
  <si>
    <t>04 95 30 83 32</t>
  </si>
  <si>
    <t>20200 VILLE DI PIETRABUGNO</t>
  </si>
  <si>
    <t>Résidence Sainte Lucie</t>
  </si>
  <si>
    <t>Quartier de l'Annonciade</t>
  </si>
  <si>
    <t>CIBC 20 VILLE DI PIETRABUGNO</t>
  </si>
  <si>
    <t>CENTRE INSTITUTIONNEL DE BILAN DE COMPETENCE DE CORSE</t>
  </si>
  <si>
    <t>94202079020</t>
  </si>
  <si>
    <t>79396905600019</t>
  </si>
  <si>
    <t>529345</t>
  </si>
  <si>
    <t>ZAC Les Landes Fleuries</t>
  </si>
  <si>
    <t>CIFAC QUEVERT</t>
  </si>
  <si>
    <t>CENTRE INGENIERIE FORMATION AUDIT CONSEIL</t>
  </si>
  <si>
    <t>53220546222</t>
  </si>
  <si>
    <t>41126867500021</t>
  </si>
  <si>
    <t>500562</t>
  </si>
  <si>
    <t>05 56 91 26 65</t>
  </si>
  <si>
    <t>35 Rue LEYTEIRE</t>
  </si>
  <si>
    <t>CIAM</t>
  </si>
  <si>
    <t>CENTRE INFORMATIONS ACTIVITES  MUSICALES</t>
  </si>
  <si>
    <t>72330094733</t>
  </si>
  <si>
    <t>33400865300027</t>
  </si>
  <si>
    <t>263746</t>
  </si>
  <si>
    <t>04 67 72 00 24</t>
  </si>
  <si>
    <t>2 Rue DE LA VIEILLE</t>
  </si>
  <si>
    <t>CIDF 34</t>
  </si>
  <si>
    <t>CENTRE INFORMATION DROITS DES FEMMES ET DE LA FAMILLE  DE L'HERAULT</t>
  </si>
  <si>
    <t>91340162834</t>
  </si>
  <si>
    <t>32582508100038</t>
  </si>
  <si>
    <t>677176</t>
  </si>
  <si>
    <t>03 25 73 15 25</t>
  </si>
  <si>
    <t>14 Rue Jean Louis DELAPORTE</t>
  </si>
  <si>
    <t>CIDF TROYES</t>
  </si>
  <si>
    <t>CENTRE INFORMATION DROITS DE LA FEMME - CIDF</t>
  </si>
  <si>
    <t>21100072510</t>
  </si>
  <si>
    <t>38377726500034</t>
  </si>
  <si>
    <t>577789</t>
  </si>
  <si>
    <t>01 44 49 12 00</t>
  </si>
  <si>
    <t>101 Quai Branly</t>
  </si>
  <si>
    <t>CIDJ</t>
  </si>
  <si>
    <t>CENTRE INFORMATION DOCUMENT JEUNESSE</t>
  </si>
  <si>
    <t>11752616075</t>
  </si>
  <si>
    <t>77568560500013</t>
  </si>
  <si>
    <t>382371</t>
  </si>
  <si>
    <t>05 62 63 40 75</t>
  </si>
  <si>
    <t>2 Place DE L ANCIEN FOIRAIL</t>
  </si>
  <si>
    <t>CIDF</t>
  </si>
  <si>
    <t>CENTRE INFORMATION AUX DROIT DES FEMMES</t>
  </si>
  <si>
    <t>73320034732</t>
  </si>
  <si>
    <t>34416547700037</t>
  </si>
  <si>
    <t>301590</t>
  </si>
  <si>
    <t>4 Avenue DU STADE DE FRANCE</t>
  </si>
  <si>
    <t>CENTRE INFFO</t>
  </si>
  <si>
    <t>11930485293</t>
  </si>
  <si>
    <t>77572464400023</t>
  </si>
  <si>
    <t>565350</t>
  </si>
  <si>
    <t>32 69 89 11 11</t>
  </si>
  <si>
    <t>2B Rue Paul Pastur</t>
  </si>
  <si>
    <t>CENTRE IFAPME DE TOURNAI - FOCLAM</t>
  </si>
  <si>
    <t>592444</t>
  </si>
  <si>
    <t>06 20 35 13 95</t>
  </si>
  <si>
    <t>14 Cours DE l'INTENDANCE</t>
  </si>
  <si>
    <t>23/11/2018</t>
  </si>
  <si>
    <t>CENTRE HYPNOSE PNL EIHPNL</t>
  </si>
  <si>
    <t>75331122233</t>
  </si>
  <si>
    <t>81879214500018</t>
  </si>
  <si>
    <t>635870</t>
  </si>
  <si>
    <t>04 76 32 64 32</t>
  </si>
  <si>
    <t>205 Rue LIEUTENANT RICHARD</t>
  </si>
  <si>
    <t>CHPB</t>
  </si>
  <si>
    <t>CENTRE HOSPITALIER YVES TOURAINE</t>
  </si>
  <si>
    <t>26380017900016</t>
  </si>
  <si>
    <t>26920</t>
  </si>
  <si>
    <t>03296</t>
  </si>
  <si>
    <t>03 85 44 66 88</t>
  </si>
  <si>
    <t>4 Rue Capitaine Drillien</t>
  </si>
  <si>
    <t>CH CHALON SUR SAONE</t>
  </si>
  <si>
    <t>CENTRE HOSPITALIER WILLIAM MOREY CHALON SUR SAONE</t>
  </si>
  <si>
    <t>27710344471</t>
  </si>
  <si>
    <t>26710076600109</t>
  </si>
  <si>
    <t>292837</t>
  </si>
  <si>
    <t>03988</t>
  </si>
  <si>
    <t>03 20 66 40 00</t>
  </si>
  <si>
    <t>30 Rue Dr Alexander Fleming</t>
  </si>
  <si>
    <t>19/07/2016</t>
  </si>
  <si>
    <t>CH WATTRELOS</t>
  </si>
  <si>
    <t>CENTRE HOSPITALIER WATTRELOS</t>
  </si>
  <si>
    <t>26590701400012</t>
  </si>
  <si>
    <t>418122</t>
  </si>
  <si>
    <t>secrétariat du Département Infirmier CHwapi - Site Union</t>
  </si>
  <si>
    <t>LALAING</t>
  </si>
  <si>
    <t>CH WALLONIE</t>
  </si>
  <si>
    <t>CENTRE HOSPITALIER WALONIE</t>
  </si>
  <si>
    <t>476419</t>
  </si>
  <si>
    <t>02286</t>
  </si>
  <si>
    <t>0299741414</t>
  </si>
  <si>
    <t>BP 90629</t>
  </si>
  <si>
    <t>30 Route de Rennes</t>
  </si>
  <si>
    <t>CH VITRE</t>
  </si>
  <si>
    <t>CENTRE HOSPITALIER VITRE</t>
  </si>
  <si>
    <t>26350006800014</t>
  </si>
  <si>
    <t>112094</t>
  </si>
  <si>
    <t>04332</t>
  </si>
  <si>
    <t>02 31 67 47 47</t>
  </si>
  <si>
    <t>BP 80156</t>
  </si>
  <si>
    <t>4 Rue Emile Desvaux</t>
  </si>
  <si>
    <t>CH VIRE</t>
  </si>
  <si>
    <t>CENTRE HOSPITALIER VIRE</t>
  </si>
  <si>
    <t>26140097200012</t>
  </si>
  <si>
    <t>28666</t>
  </si>
  <si>
    <t>02640</t>
  </si>
  <si>
    <t>04 77 09 26 83</t>
  </si>
  <si>
    <t>CH IFSI VILLEFRANCHE SUR SAONE</t>
  </si>
  <si>
    <t>CENTRE HOSPITALIER VILLEFRANCHE SUR SAONE INSTITUT DE FORMATION EN SOINS INFIRMIERS</t>
  </si>
  <si>
    <t>8269P486069</t>
  </si>
  <si>
    <t>26690025700020</t>
  </si>
  <si>
    <t>481610</t>
  </si>
  <si>
    <t>02350</t>
  </si>
  <si>
    <t>05 65 65 30 00</t>
  </si>
  <si>
    <t>12200 VILLEFRANCHE DE ROUERGUE</t>
  </si>
  <si>
    <t>BP 299</t>
  </si>
  <si>
    <t>3 Avenue CAYLET</t>
  </si>
  <si>
    <t>CH VILLEFRANCHE DE ROUERGUE</t>
  </si>
  <si>
    <t>CENTRE HOSPITALIER VILLEFRANCHE DE ROUERGUE</t>
  </si>
  <si>
    <t>26120020800013</t>
  </si>
  <si>
    <t>80111</t>
  </si>
  <si>
    <t>02562</t>
  </si>
  <si>
    <t>02 48 52 33 33</t>
  </si>
  <si>
    <t>33 Rue Léo Mérigot</t>
  </si>
  <si>
    <t>CH VIERZON</t>
  </si>
  <si>
    <t>CENTRE HOSPITALIER VIERZON</t>
  </si>
  <si>
    <t>2418P001618</t>
  </si>
  <si>
    <t>26180023900012</t>
  </si>
  <si>
    <t>44477</t>
  </si>
  <si>
    <t>01556</t>
  </si>
  <si>
    <t>04 74 31 33 33</t>
  </si>
  <si>
    <t>BP 127</t>
  </si>
  <si>
    <t>CH VIENNE</t>
  </si>
  <si>
    <t>CENTRE HOSPITALIER VIENNE LUCIEN HUSSEL</t>
  </si>
  <si>
    <t>26380032800019</t>
  </si>
  <si>
    <t>481488</t>
  </si>
  <si>
    <t>04 70 97 33 31</t>
  </si>
  <si>
    <t>BP 2757</t>
  </si>
  <si>
    <t>54 Boulevard DE L'HOPITAL</t>
  </si>
  <si>
    <t>CH VICHY IFSI</t>
  </si>
  <si>
    <t>CENTRE HOSPITALIER VICHY INSTITUT DE FORMATION EN SOINS INFIRMIERS</t>
  </si>
  <si>
    <t>8303P001203</t>
  </si>
  <si>
    <t>26030026400066</t>
  </si>
  <si>
    <t>27741</t>
  </si>
  <si>
    <t>03728</t>
  </si>
  <si>
    <t>03 29 83 84 85</t>
  </si>
  <si>
    <t>BP 20713</t>
  </si>
  <si>
    <t>2 Rue d'Anthouard</t>
  </si>
  <si>
    <t>CH VERDUN ST MIHIEL</t>
  </si>
  <si>
    <t>CENTRE HOSPITALIER VERDUN SAINT MIHIEL</t>
  </si>
  <si>
    <t>20003978200012</t>
  </si>
  <si>
    <t>52747</t>
  </si>
  <si>
    <t>01209</t>
  </si>
  <si>
    <t>02 54 23 33 33</t>
  </si>
  <si>
    <t>98 Rue poterie</t>
  </si>
  <si>
    <t>CH VENDOME</t>
  </si>
  <si>
    <t>CENTRE HOSPITALIER VENDOME</t>
  </si>
  <si>
    <t>26410024900012</t>
  </si>
  <si>
    <t>477333</t>
  </si>
  <si>
    <t>05998</t>
  </si>
  <si>
    <t>04 91 87 67 00</t>
  </si>
  <si>
    <t>78 Boulevard des Libérateurs</t>
  </si>
  <si>
    <t>CH VALVERT</t>
  </si>
  <si>
    <t>93131491013</t>
  </si>
  <si>
    <t>26130006500016</t>
  </si>
  <si>
    <t>476171</t>
  </si>
  <si>
    <t>03729</t>
  </si>
  <si>
    <t>04 90 28 51 05</t>
  </si>
  <si>
    <t>Cours TIVOLI</t>
  </si>
  <si>
    <t>CH VALREAS</t>
  </si>
  <si>
    <t>CENTRE HOSPITALIER VALREAS</t>
  </si>
  <si>
    <t>26840017300012</t>
  </si>
  <si>
    <t>153280</t>
  </si>
  <si>
    <t>04 90 36 04 58</t>
  </si>
  <si>
    <t>18 GRAND RUE</t>
  </si>
  <si>
    <t>CH VAISON LA ROMAINE</t>
  </si>
  <si>
    <t>CENTRE HOSPITALIER VAISON LA ROMAINE</t>
  </si>
  <si>
    <t>26840019900017</t>
  </si>
  <si>
    <t>384513</t>
  </si>
  <si>
    <t>01738</t>
  </si>
  <si>
    <t>04 66 63 71 02</t>
  </si>
  <si>
    <t>BP 81050</t>
  </si>
  <si>
    <t>2 Avenue Foch</t>
  </si>
  <si>
    <t>CENTRE HOSPITALIER UZES</t>
  </si>
  <si>
    <t>26300014300010</t>
  </si>
  <si>
    <t>566305</t>
  </si>
  <si>
    <t>41 21 314 3652</t>
  </si>
  <si>
    <t>SUISSE - PRILLY LAUSANNE</t>
  </si>
  <si>
    <t>Site de Cery</t>
  </si>
  <si>
    <t>CHUV DEPARTEMENT DE PSYCHIATRIE</t>
  </si>
  <si>
    <t>CENTRE HOSPITALIER UNIVERSITAIRE VAUDOIS - DEPARTEMENT DE PSYCHIATRIE</t>
  </si>
  <si>
    <t>502881</t>
  </si>
  <si>
    <t>41 21 314 1111</t>
  </si>
  <si>
    <t>21 Rue du Bugnon</t>
  </si>
  <si>
    <t>CHUV</t>
  </si>
  <si>
    <t>CENTRE HOSPITALIER UNIVERSITAIRE VAUDOIS</t>
  </si>
  <si>
    <t>5800</t>
  </si>
  <si>
    <t>01362</t>
  </si>
  <si>
    <t>CHU TOULOUSE</t>
  </si>
  <si>
    <t>CENTRE HOSPITALIER UNIVERSITAIRE TOULOUSE</t>
  </si>
  <si>
    <t>590654</t>
  </si>
  <si>
    <t>32 64 27 6111</t>
  </si>
  <si>
    <t>BELGIQUE - 7100 LA LOUVIERE</t>
  </si>
  <si>
    <t>34 Avenue MAX BUSET</t>
  </si>
  <si>
    <t>CHU TIVOLI</t>
  </si>
  <si>
    <t>CENTRE HOSPITALIER UNIVERSITAIRE TIVOLI</t>
  </si>
  <si>
    <t>546586</t>
  </si>
  <si>
    <t>SAAC - Local 6814</t>
  </si>
  <si>
    <t>3175 Côte Sainte Catherine</t>
  </si>
  <si>
    <t>06/07/2016</t>
  </si>
  <si>
    <t>CHU SAINTE-JUSTINE</t>
  </si>
  <si>
    <t>CENTRE HOSPITALIER UNIVERSITAIRE SAINTE-JUSTINE</t>
  </si>
  <si>
    <t>476122</t>
  </si>
  <si>
    <t>32  2 535 3111</t>
  </si>
  <si>
    <t>322 Rue Haute</t>
  </si>
  <si>
    <t>24/01/2014</t>
  </si>
  <si>
    <t>CHU SAINT PIERRE</t>
  </si>
  <si>
    <t>CENTRE HOSPITALIER UNIVERSITAIRE SAINT PIERRE</t>
  </si>
  <si>
    <t>6889</t>
  </si>
  <si>
    <t>02532</t>
  </si>
  <si>
    <t>0299284321</t>
  </si>
  <si>
    <t>2 Rue Henri Le Guilloux</t>
  </si>
  <si>
    <t>CHU RENNES</t>
  </si>
  <si>
    <t>CENTRE HOSPITALIER UNIVERSITAIRE RENNES</t>
  </si>
  <si>
    <t>5335P008435</t>
  </si>
  <si>
    <t>26350007600017</t>
  </si>
  <si>
    <t>4480</t>
  </si>
  <si>
    <t>01699</t>
  </si>
  <si>
    <t>0326787878</t>
  </si>
  <si>
    <t>45 Rue Cognacq Jay</t>
  </si>
  <si>
    <t>CHU REIMS</t>
  </si>
  <si>
    <t>CENTRE HOSPITALIER UNIVERSITAIRE REIMS</t>
  </si>
  <si>
    <t>26510005700487</t>
  </si>
  <si>
    <t>3670</t>
  </si>
  <si>
    <t>01239</t>
  </si>
  <si>
    <t>03 83 85 85 85</t>
  </si>
  <si>
    <t>C.O 60034</t>
  </si>
  <si>
    <t>29 Avenue du Maréchal de Lattre de Tassigny</t>
  </si>
  <si>
    <t>CHU NANCY</t>
  </si>
  <si>
    <t>CENTRE HOSPITALIER UNIVERSITAIRE NANCY</t>
  </si>
  <si>
    <t>41540323254</t>
  </si>
  <si>
    <t>20004216600013</t>
  </si>
  <si>
    <t>10169</t>
  </si>
  <si>
    <t>01888</t>
  </si>
  <si>
    <t>0320445121</t>
  </si>
  <si>
    <t>Avenue Oscar Lambret</t>
  </si>
  <si>
    <t>CHU LILLE</t>
  </si>
  <si>
    <t>CENTRE HOSPITALIER UNIVERSITAIRE LILLE</t>
  </si>
  <si>
    <t>26590671900017</t>
  </si>
  <si>
    <t>443839</t>
  </si>
  <si>
    <t>01686</t>
  </si>
  <si>
    <t>02 62 90 69 20</t>
  </si>
  <si>
    <t>Bellepierre</t>
  </si>
  <si>
    <t>Allée des Topazes</t>
  </si>
  <si>
    <t>CHU REUNION</t>
  </si>
  <si>
    <t>CENTRE HOSPITALIER UNIVERSITAIRE LA REUNION</t>
  </si>
  <si>
    <t>20003001300011</t>
  </si>
  <si>
    <t>5794</t>
  </si>
  <si>
    <t>01537</t>
  </si>
  <si>
    <t>02 32 88 89 90</t>
  </si>
  <si>
    <t>1 Rue DE GERMONT</t>
  </si>
  <si>
    <t>CHU HOPITAUX DE ROUEN</t>
  </si>
  <si>
    <t>CENTRE HOSPITALIER UNIVERSITAIRE HOPITAUX DE ROUEN</t>
  </si>
  <si>
    <t>23760536676</t>
  </si>
  <si>
    <t>26760168000015</t>
  </si>
  <si>
    <t>317147</t>
  </si>
  <si>
    <t>04300</t>
  </si>
  <si>
    <t>0590891010</t>
  </si>
  <si>
    <t>BP 465</t>
  </si>
  <si>
    <t>Route de Chauvel</t>
  </si>
  <si>
    <t>CHU GUADELOUPE</t>
  </si>
  <si>
    <t>CENTRE HOSPITALIER UNIVERSITAIRE GUADELOUPE</t>
  </si>
  <si>
    <t>95970181897</t>
  </si>
  <si>
    <t>26971041400013</t>
  </si>
  <si>
    <t>7201</t>
  </si>
  <si>
    <t>01666</t>
  </si>
  <si>
    <t>04 76 76 55 18</t>
  </si>
  <si>
    <t>BP 217</t>
  </si>
  <si>
    <t>Pavillon Dauphiné</t>
  </si>
  <si>
    <t>CHU GRENOBLE</t>
  </si>
  <si>
    <t>CENTRE HOSPITALIER UNIVERSITAIRE GRENOBLE</t>
  </si>
  <si>
    <t>8238P233938</t>
  </si>
  <si>
    <t>26380030200014</t>
  </si>
  <si>
    <t>5575</t>
  </si>
  <si>
    <t>01769</t>
  </si>
  <si>
    <t>05 55 05 55 55</t>
  </si>
  <si>
    <t>2 Avenue Martin Luther King</t>
  </si>
  <si>
    <t>CHU LIMOGES</t>
  </si>
  <si>
    <t>CENTRE HOSPITALIER UNIVERSITAIRE DUPUYTREN LIMOGES</t>
  </si>
  <si>
    <t>461908</t>
  </si>
  <si>
    <t>02277</t>
  </si>
  <si>
    <t>04 77 12 78 17</t>
  </si>
  <si>
    <t>HOPITAL BELLEVUE</t>
  </si>
  <si>
    <t>PAVILLON 54</t>
  </si>
  <si>
    <t>CHU ST ETIENNE IF</t>
  </si>
  <si>
    <t>CENTRE HOSPITALIER UNIVERSITAIRE DE ST ETIENNE INSTITUTS DE FORMATION</t>
  </si>
  <si>
    <t>8242P142442</t>
  </si>
  <si>
    <t>26420030400162</t>
  </si>
  <si>
    <t>26165</t>
  </si>
  <si>
    <t>01865</t>
  </si>
  <si>
    <t>04 77 82 80 00</t>
  </si>
  <si>
    <t>25 Boulevard PASTEUR</t>
  </si>
  <si>
    <t>CHU ST ETIENNE</t>
  </si>
  <si>
    <t>CENTRE HOSPITALIER UNIVERSITAIRE DE ST ETIENNE</t>
  </si>
  <si>
    <t>8242P158742</t>
  </si>
  <si>
    <t>26420030400808</t>
  </si>
  <si>
    <t>12087</t>
  </si>
  <si>
    <t>01901</t>
  </si>
  <si>
    <t>0549444374</t>
  </si>
  <si>
    <t>CHU POITIERS</t>
  </si>
  <si>
    <t>CENTRE HOSPITALIER UNIVERSITAIRE DE POITIERS</t>
  </si>
  <si>
    <t>6968</t>
  </si>
  <si>
    <t>01400</t>
  </si>
  <si>
    <t>02 40 08 71 49</t>
  </si>
  <si>
    <t>5 bis Allée de l'île Gloriette</t>
  </si>
  <si>
    <t>CHU NANTES</t>
  </si>
  <si>
    <t>CENTRE HOSPITALIER UNIVERSITAIRE DE NANTES</t>
  </si>
  <si>
    <t>26440013600471</t>
  </si>
  <si>
    <t>132573</t>
  </si>
  <si>
    <t>01800</t>
  </si>
  <si>
    <t>05 96 55 20 00</t>
  </si>
  <si>
    <t>CS 90632</t>
  </si>
  <si>
    <t>LA MEYNARD</t>
  </si>
  <si>
    <t>CHU MARTINIQUE</t>
  </si>
  <si>
    <t>CENTRE HOSPITALIER UNIVERSITAIRE DE MARTINIQUE</t>
  </si>
  <si>
    <t>9797P001797</t>
  </si>
  <si>
    <t>20003452800014</t>
  </si>
  <si>
    <t>203063</t>
  </si>
  <si>
    <t>+32 4 242 52 00</t>
  </si>
  <si>
    <t>DOMAINE UNIVERSITAIRE DU SART TILMAN -  BATIMENT B 35</t>
  </si>
  <si>
    <t>CHU LIEGE</t>
  </si>
  <si>
    <t>CENTRE HOSPITALIER UNIVERSITAIRE DE LIEGE</t>
  </si>
  <si>
    <t>468435</t>
  </si>
  <si>
    <t>03001</t>
  </si>
  <si>
    <t>03 80 29 33 67</t>
  </si>
  <si>
    <t>2 Boulevard Maréchal de Lattre de Tassigny</t>
  </si>
  <si>
    <t>CHU DIJON IFCS</t>
  </si>
  <si>
    <t>CENTRE HOSPITALIER UNIVERSITAIRE DE DIJON - INSTITUT DE FORMATION DES CADRES DE SANTE</t>
  </si>
  <si>
    <t>2621P002321</t>
  </si>
  <si>
    <t>26210007600203</t>
  </si>
  <si>
    <t>522454</t>
  </si>
  <si>
    <t>03 80 29 30 31</t>
  </si>
  <si>
    <t>BP 77908</t>
  </si>
  <si>
    <t>12 Boulevard MARECHAL DE LATTRE DE TASSIGNY</t>
  </si>
  <si>
    <t>CHU DIJON IFAS</t>
  </si>
  <si>
    <t>CENTRE HOSPITALIER UNIVERSITAIRE DE DIJON - INSTITUT DE FORMATION D'AIDES SOIGNANTES</t>
  </si>
  <si>
    <t>26210007600286</t>
  </si>
  <si>
    <t>520299</t>
  </si>
  <si>
    <t>03 80 29 38 43</t>
  </si>
  <si>
    <t>CHU DIJON IFSI</t>
  </si>
  <si>
    <t>CENTRE HOSPITALIER UNIVERSITAIRE DE DIJON - IFSI</t>
  </si>
  <si>
    <t>26210007600104</t>
  </si>
  <si>
    <t>616280</t>
  </si>
  <si>
    <t>CHU DIJON IADE</t>
  </si>
  <si>
    <t>CENTRE HOSPITALIER UNIVERSITAIRE DE DIJON - IADE</t>
  </si>
  <si>
    <t>26210007600252</t>
  </si>
  <si>
    <t>470843</t>
  </si>
  <si>
    <t>03220</t>
  </si>
  <si>
    <t>03 80 29 33 69</t>
  </si>
  <si>
    <t>BP77908</t>
  </si>
  <si>
    <t>10 bis Boulevard MARECHAL DE LATTRE DE TASSIGNY</t>
  </si>
  <si>
    <t>CHU DIJON ERIP</t>
  </si>
  <si>
    <t>CENTRE HOSPITALIER UNIVERSITAIRE DE DIJON - ECOLE REGIONALE INFIRMIERES PUERICULTRICES</t>
  </si>
  <si>
    <t>26210007600294</t>
  </si>
  <si>
    <t>483140</t>
  </si>
  <si>
    <t>03 80 29 37 70</t>
  </si>
  <si>
    <t>12 Boulevard Mal De Lattre De Tassigny</t>
  </si>
  <si>
    <t>CHU DIJON IFA</t>
  </si>
  <si>
    <t>CENTRE HOSPITALIER UNIVERSITAIRE DE DIJON -  INSTITUT DE FORMATION DES AMBULANCIERS</t>
  </si>
  <si>
    <t>26210312321</t>
  </si>
  <si>
    <t>26210007600310</t>
  </si>
  <si>
    <t>3013</t>
  </si>
  <si>
    <t>01604</t>
  </si>
  <si>
    <t>2 Boulevard Mal De Lattre De Tassigny</t>
  </si>
  <si>
    <t>CHU DIJON</t>
  </si>
  <si>
    <t>CENTRE HOSPITALIER UNIVERSITAIRE DE DIJON</t>
  </si>
  <si>
    <t>2621P003821</t>
  </si>
  <si>
    <t>26210007600013</t>
  </si>
  <si>
    <t>8242</t>
  </si>
  <si>
    <t>01405</t>
  </si>
  <si>
    <t>04 73 75 11 54</t>
  </si>
  <si>
    <t>30 Place HENRI DUNANT</t>
  </si>
  <si>
    <t>CHU CLERMONT FERRAND CFPS</t>
  </si>
  <si>
    <t>CENTRE HOSPITALIER UNIVERSITAIRE DE CLERMONT FERRAND CENTRE DE FORMATION DES PROFESSIONNELS DE SANTE</t>
  </si>
  <si>
    <t>518062</t>
  </si>
  <si>
    <t>32 71 921211</t>
  </si>
  <si>
    <t>CHU DE CHARLEROI</t>
  </si>
  <si>
    <t>CENTRE HOSPITALIER UNIVERSITAIRE DE CHARLEROI</t>
  </si>
  <si>
    <t>7160</t>
  </si>
  <si>
    <t>01740</t>
  </si>
  <si>
    <t>02 41 35 36 37</t>
  </si>
  <si>
    <t>CENTRE HOSPITALIER UNIVERSITAIRE D'ANGERS</t>
  </si>
  <si>
    <t>52490201549</t>
  </si>
  <si>
    <t>26490003600015</t>
  </si>
  <si>
    <t>8850</t>
  </si>
  <si>
    <t>01869</t>
  </si>
  <si>
    <t>0231063106</t>
  </si>
  <si>
    <t>CS 30001</t>
  </si>
  <si>
    <t>CHU CAEN</t>
  </si>
  <si>
    <t>CENTRE HOSPITALIER UNIVERSITAIRE CAEN</t>
  </si>
  <si>
    <t>26140093100018</t>
  </si>
  <si>
    <t>529278</t>
  </si>
  <si>
    <t>+3224772111</t>
  </si>
  <si>
    <t>Place A VAN GEHUCHTEN 4</t>
  </si>
  <si>
    <t>CHU BRUGMANN</t>
  </si>
  <si>
    <t>CENTRE HOSPITALIER UNIVERSITAIRE BRUGMANN</t>
  </si>
  <si>
    <t>7640</t>
  </si>
  <si>
    <t>01744</t>
  </si>
  <si>
    <t>05 57 65 65 86</t>
  </si>
  <si>
    <t>Rue Francisco Ferrer</t>
  </si>
  <si>
    <t>CHU BORDEAUX</t>
  </si>
  <si>
    <t>CENTRE HOSPITALIER UNIVERSITAIRE BORDEAUX</t>
  </si>
  <si>
    <t>686669</t>
  </si>
  <si>
    <t>03 81 66 81 66</t>
  </si>
  <si>
    <t>CHU BESANCON</t>
  </si>
  <si>
    <t>CENTRE HOSPITALIER UNIVERSITAIRE BESANCON</t>
  </si>
  <si>
    <t>4325P004025</t>
  </si>
  <si>
    <t>26250176000256</t>
  </si>
  <si>
    <t>8229</t>
  </si>
  <si>
    <t>01634</t>
  </si>
  <si>
    <t>03 22 08 80 00</t>
  </si>
  <si>
    <t>1 Rond-point du professseur Chabrol</t>
  </si>
  <si>
    <t>CHU AMIENS PICARDIE</t>
  </si>
  <si>
    <t>CENTRE HOSPITALIER UNIVERSITAIRE AMIENS PICARDIE - SIEGE</t>
  </si>
  <si>
    <t>26800014800125</t>
  </si>
  <si>
    <t>6865</t>
  </si>
  <si>
    <t>01708</t>
  </si>
  <si>
    <t>05 55 29 79 00</t>
  </si>
  <si>
    <t>BP 160</t>
  </si>
  <si>
    <t>3 Place DR MASCHAT</t>
  </si>
  <si>
    <t>CH TULLE</t>
  </si>
  <si>
    <t>CENTRE HOSPITALIER TULLE</t>
  </si>
  <si>
    <t>349768</t>
  </si>
  <si>
    <t>02583</t>
  </si>
  <si>
    <t>01 30 86 38 38</t>
  </si>
  <si>
    <t>1 Rue Philippe Mithouard</t>
  </si>
  <si>
    <t>CH MONTESSON</t>
  </si>
  <si>
    <t>CENTRE HOSPITALIER THEOPHILE ROUSSEL</t>
  </si>
  <si>
    <t>11788189878</t>
  </si>
  <si>
    <t>26780244500010</t>
  </si>
  <si>
    <t>481592</t>
  </si>
  <si>
    <t>02 38 27 55 00</t>
  </si>
  <si>
    <t>45600 SULLY SUR LOIRE</t>
  </si>
  <si>
    <t>15 Avenue du petit parc</t>
  </si>
  <si>
    <t>25/03/2014</t>
  </si>
  <si>
    <t>CH SULLY SUR LOIRE</t>
  </si>
  <si>
    <t>CENTRE HOSPITALIER SULLY SUR LOIRE</t>
  </si>
  <si>
    <t>26450025700011</t>
  </si>
  <si>
    <t>190020</t>
  </si>
  <si>
    <t>03212</t>
  </si>
  <si>
    <t>05 56 61 53 23</t>
  </si>
  <si>
    <t>33190 LA REOLE</t>
  </si>
  <si>
    <t>Place SAINT MICHEL</t>
  </si>
  <si>
    <t>CH SUD GIRONDE LA REOLE</t>
  </si>
  <si>
    <t>CENTRE HOSPITALIER SUD GIRONDE</t>
  </si>
  <si>
    <t>17164</t>
  </si>
  <si>
    <t>03229</t>
  </si>
  <si>
    <t>0161696169</t>
  </si>
  <si>
    <t>40 Avenue Serge Dassault</t>
  </si>
  <si>
    <t>CHSF</t>
  </si>
  <si>
    <t>CENTRE HOSPITALIER SUD FRANCILIEN</t>
  </si>
  <si>
    <t>11910750891</t>
  </si>
  <si>
    <t>26910004600318</t>
  </si>
  <si>
    <t>501852</t>
  </si>
  <si>
    <t>01 60 81 58 58</t>
  </si>
  <si>
    <t>26 Avenue Charles de gaulle</t>
  </si>
  <si>
    <t>CH SUD ESSONNE</t>
  </si>
  <si>
    <t>CENTRE HOSPITALIER SUD ESSONNE DOURDAN ETAMPES</t>
  </si>
  <si>
    <t>20002643300017</t>
  </si>
  <si>
    <t>511791</t>
  </si>
  <si>
    <t>0299098888</t>
  </si>
  <si>
    <t>Rue DE LA CROIX DU VAL</t>
  </si>
  <si>
    <t>27/01/2015</t>
  </si>
  <si>
    <t>CH ST MEEN LE GRAND</t>
  </si>
  <si>
    <t>CENTRE HOSPITALIER ST MEEN LE GRAND</t>
  </si>
  <si>
    <t>26350002700010</t>
  </si>
  <si>
    <t>502078</t>
  </si>
  <si>
    <t>04343</t>
  </si>
  <si>
    <t>13 Rue du panier fleuri</t>
  </si>
  <si>
    <t>CH ST MAIXENT L'ECOLE</t>
  </si>
  <si>
    <t>CENTRE HOSPITALIER ST MAIXENT L'ECOLE</t>
  </si>
  <si>
    <t>26790056100015</t>
  </si>
  <si>
    <t>498427</t>
  </si>
  <si>
    <t>04 76 06 26 00</t>
  </si>
  <si>
    <t>38380 ST LAURENT DU PONT</t>
  </si>
  <si>
    <t>280 Chemin DES MARTINS</t>
  </si>
  <si>
    <t>CH ST LAURENT DU PONT</t>
  </si>
  <si>
    <t>CENTRE HOSPITALIER ST LAURENT DU PONT</t>
  </si>
  <si>
    <t>26380025200011</t>
  </si>
  <si>
    <t>199175</t>
  </si>
  <si>
    <t>0479206020</t>
  </si>
  <si>
    <t>BP 113</t>
  </si>
  <si>
    <t>81 Rue du docteur Grange</t>
  </si>
  <si>
    <t>CH ST JEAN MAURIENNE</t>
  </si>
  <si>
    <t>CENTRE HOSPITALIER ST JEAN DE MAURIENNE</t>
  </si>
  <si>
    <t>26730013500014</t>
  </si>
  <si>
    <t>74196</t>
  </si>
  <si>
    <t>01764</t>
  </si>
  <si>
    <t>05 46 59 50 50</t>
  </si>
  <si>
    <t>18 Avenue Du port</t>
  </si>
  <si>
    <t>CH ST JEAN D'ANGELY</t>
  </si>
  <si>
    <t>CENTRE HOSPITALIER ST JEAN D'ANGELY</t>
  </si>
  <si>
    <t>26170035500017</t>
  </si>
  <si>
    <t>343948</t>
  </si>
  <si>
    <t>01 42 35 62 22</t>
  </si>
  <si>
    <t>IFSI  IFAS Hôpital Delafontaine</t>
  </si>
  <si>
    <t>2 Rue du Dr Delafontaine</t>
  </si>
  <si>
    <t>CHSD ECOLE DE PUERICULTRICES</t>
  </si>
  <si>
    <t>CENTRE HOSPITALIER ST DENIS ECOLE DE PUERICULTRICES</t>
  </si>
  <si>
    <t>11931066393</t>
  </si>
  <si>
    <t>26930101600144</t>
  </si>
  <si>
    <t>491081</t>
  </si>
  <si>
    <t>05 65 10 40 00</t>
  </si>
  <si>
    <t>46400 ST CERE</t>
  </si>
  <si>
    <t>11 Avenue du Docteur Roux</t>
  </si>
  <si>
    <t>CH ST CERE</t>
  </si>
  <si>
    <t>CENTRE HOSPITALIER ST CERE</t>
  </si>
  <si>
    <t>26460011500010</t>
  </si>
  <si>
    <t>61852</t>
  </si>
  <si>
    <t>03684</t>
  </si>
  <si>
    <t>0248632516</t>
  </si>
  <si>
    <t>BP 80180</t>
  </si>
  <si>
    <t>44 Avenue Jean Jaurès</t>
  </si>
  <si>
    <t>CH ST AMAND MONTROND</t>
  </si>
  <si>
    <t>CENTRE HOSPITALIER ST AMAND MONTROND</t>
  </si>
  <si>
    <t>2418P001418</t>
  </si>
  <si>
    <t>26180018900019</t>
  </si>
  <si>
    <t>497265</t>
  </si>
  <si>
    <t>02 54 71 20 00</t>
  </si>
  <si>
    <t>41110 ST AIGNAN</t>
  </si>
  <si>
    <t>1301 Rue DE LA FORET</t>
  </si>
  <si>
    <t>30/07/2014</t>
  </si>
  <si>
    <t>CH ST AIGNAN</t>
  </si>
  <si>
    <t>CENTRE HOSPITALIER ST AIGNAN SUR CHER</t>
  </si>
  <si>
    <t>26410013200143</t>
  </si>
  <si>
    <t>216987</t>
  </si>
  <si>
    <t>03883</t>
  </si>
  <si>
    <t>0442161616</t>
  </si>
  <si>
    <t>109 Avenue du Petit Barthélémy</t>
  </si>
  <si>
    <t>CENTRE HOSPITALIER SPECIALISE MONTPERRIN</t>
  </si>
  <si>
    <t>26130011500019</t>
  </si>
  <si>
    <t>630445</t>
  </si>
  <si>
    <t>04 70 02 26 26</t>
  </si>
  <si>
    <t>03360 AINAY LE CHATEAU</t>
  </si>
  <si>
    <t>6 bis Rue Du Pave</t>
  </si>
  <si>
    <t>CHS AINAY LE CHATEAU</t>
  </si>
  <si>
    <t>CENTRE HOSPITALIER SPECIALISE INTERDEPARTEMENTAL AINAY LE CHATEAU</t>
  </si>
  <si>
    <t>26030493600016</t>
  </si>
  <si>
    <t>308420</t>
  </si>
  <si>
    <t>01760</t>
  </si>
  <si>
    <t>0251097272</t>
  </si>
  <si>
    <t>Route d'Aubigny</t>
  </si>
  <si>
    <t>CH LA ROCHE SUR YON</t>
  </si>
  <si>
    <t>CENTRE HOSPITALIER SPECIALISE GEORGES MAZURELLE</t>
  </si>
  <si>
    <t>52850109785</t>
  </si>
  <si>
    <t>26850241600012</t>
  </si>
  <si>
    <t>455593</t>
  </si>
  <si>
    <t>02519</t>
  </si>
  <si>
    <t>0384829741</t>
  </si>
  <si>
    <t>120 Route nationale</t>
  </si>
  <si>
    <t>CHS ST YLIE JURA</t>
  </si>
  <si>
    <t>CENTRE HOSPITALIER SPECIALISE DU JURA</t>
  </si>
  <si>
    <t>43390096439</t>
  </si>
  <si>
    <t>26390014400019</t>
  </si>
  <si>
    <t>19940</t>
  </si>
  <si>
    <t>02395</t>
  </si>
  <si>
    <t>Centre Hospitralier Vauclaire</t>
  </si>
  <si>
    <t>CHS VAUCLAIRE MONTPON MENESTEROL</t>
  </si>
  <si>
    <t>CENTRE HOSPITALIER SPECIALISE DE VAUCLAIRE</t>
  </si>
  <si>
    <t>216100</t>
  </si>
  <si>
    <t>02816</t>
  </si>
  <si>
    <t>03 87 27 98 00</t>
  </si>
  <si>
    <t>1 Rue Calmette</t>
  </si>
  <si>
    <t>CHS SARREGUEMINES</t>
  </si>
  <si>
    <t>CENTRE HOSPITALIER SPECIALISE DE SARREGUEMINES</t>
  </si>
  <si>
    <t>26570016100010</t>
  </si>
  <si>
    <t>485573</t>
  </si>
  <si>
    <t>04961</t>
  </si>
  <si>
    <t>03 86 94 39 00</t>
  </si>
  <si>
    <t>4 Avenue Pierre Scherrer</t>
  </si>
  <si>
    <t>CHS AUXERRE</t>
  </si>
  <si>
    <t>CENTRE HOSPITALIER SPECIALISE DE L'YONNE</t>
  </si>
  <si>
    <t>26890002400012</t>
  </si>
  <si>
    <t>464119</t>
  </si>
  <si>
    <t>01071</t>
  </si>
  <si>
    <t>0479603030</t>
  </si>
  <si>
    <t>89 Avenue de Bassens</t>
  </si>
  <si>
    <t>CHS SAVOIE</t>
  </si>
  <si>
    <t>CENTRE HOSPITALIER SPECIALISE DE LA SAVOIE</t>
  </si>
  <si>
    <t>8273P094573</t>
  </si>
  <si>
    <t>26730004400018</t>
  </si>
  <si>
    <t>533099</t>
  </si>
  <si>
    <t>04 72 42 19 19</t>
  </si>
  <si>
    <t>CS 15045</t>
  </si>
  <si>
    <t>Rue Jean Baptiste Perret</t>
  </si>
  <si>
    <t>CHS ST CYR AU MONT D'OR</t>
  </si>
  <si>
    <t>CENTRE HOSPITALIER SPECIALISE</t>
  </si>
  <si>
    <t>26690019000015</t>
  </si>
  <si>
    <t>304037</t>
  </si>
  <si>
    <t>03096</t>
  </si>
  <si>
    <t>0327930909</t>
  </si>
  <si>
    <t>59490 SOMAIN</t>
  </si>
  <si>
    <t>61 bis Rue Joseph Bouliez</t>
  </si>
  <si>
    <t>CH SOMAIN</t>
  </si>
  <si>
    <t>CENTRE HOSPITALIER SOMAIN</t>
  </si>
  <si>
    <t>26590699000014</t>
  </si>
  <si>
    <t>603053</t>
  </si>
  <si>
    <t>02 54 97 42 35</t>
  </si>
  <si>
    <t>41130 SELLES SUR CHER</t>
  </si>
  <si>
    <t>1 Place de la paix</t>
  </si>
  <si>
    <t>CH SELLES SUR CHER</t>
  </si>
  <si>
    <t>CENTRE HOSPITALIER SELLES SUR CHER</t>
  </si>
  <si>
    <t>26410015700017</t>
  </si>
  <si>
    <t>83240</t>
  </si>
  <si>
    <t>02071</t>
  </si>
  <si>
    <t>0241533246</t>
  </si>
  <si>
    <t>Route de Fontevraud</t>
  </si>
  <si>
    <t>CH SAUMUR</t>
  </si>
  <si>
    <t>CENTRE HOSPITALIER SAUMUR</t>
  </si>
  <si>
    <t>52490225349</t>
  </si>
  <si>
    <t>26490052300012</t>
  </si>
  <si>
    <t>353164</t>
  </si>
  <si>
    <t>03268</t>
  </si>
  <si>
    <t>BP 80269</t>
  </si>
  <si>
    <t>25 Avenue du Général de Gaulle</t>
  </si>
  <si>
    <t>CH SARREBOURG</t>
  </si>
  <si>
    <t>CENTRE HOSPITALIER SARREBOURG</t>
  </si>
  <si>
    <t>26570313200018</t>
  </si>
  <si>
    <t>230728</t>
  </si>
  <si>
    <t>01057</t>
  </si>
  <si>
    <t>0327694331</t>
  </si>
  <si>
    <t>BP 249</t>
  </si>
  <si>
    <t>13 Boulevard Pasteur</t>
  </si>
  <si>
    <t>IFSI MAUBEUGE</t>
  </si>
  <si>
    <t>CENTRE HOSPITALIER SAMBRE AVESNOIS -  IFSI MAUBEUGE</t>
  </si>
  <si>
    <t>3159P009459</t>
  </si>
  <si>
    <t>26590695800029</t>
  </si>
  <si>
    <t>510312</t>
  </si>
  <si>
    <t>03 84 73 66 00</t>
  </si>
  <si>
    <t>Rue DU DOCTEUR GERMAIN</t>
  </si>
  <si>
    <t>CH SALINS LES BAINS</t>
  </si>
  <si>
    <t>CENTRE HOSPITALIER SALINS LES BAINS</t>
  </si>
  <si>
    <t>26390012800012</t>
  </si>
  <si>
    <t>27248</t>
  </si>
  <si>
    <t>03 88 71 67 67</t>
  </si>
  <si>
    <t>BP 20105</t>
  </si>
  <si>
    <t>19 Côte de Saverne</t>
  </si>
  <si>
    <t>CH SAINTE CATHERINE SAVERNE</t>
  </si>
  <si>
    <t>CENTRE HOSPITALIER SAINTE CATHERINE SAVERNE</t>
  </si>
  <si>
    <t>26670022800015</t>
  </si>
  <si>
    <t>527350</t>
  </si>
  <si>
    <t>03 21 88 74 40</t>
  </si>
  <si>
    <t>62570 HELFAUT</t>
  </si>
  <si>
    <t>Rue de Blendecques</t>
  </si>
  <si>
    <t>CH SAINT OMER IFSI  IFAS</t>
  </si>
  <si>
    <t>CENTRE HOSPITALIER SAINT OMER INSTITUT DE FORMATION EN SOINS INFIRMIERS</t>
  </si>
  <si>
    <t>3162P002362</t>
  </si>
  <si>
    <t>26620966700135</t>
  </si>
  <si>
    <t>15301</t>
  </si>
  <si>
    <t>02421</t>
  </si>
  <si>
    <t>02 72 27 80 00</t>
  </si>
  <si>
    <t>BP 414</t>
  </si>
  <si>
    <t>11 Boulevard GEORGES CHARPAK</t>
  </si>
  <si>
    <t>CH SAINT NAZAIRE</t>
  </si>
  <si>
    <t>CENTRE HOSPITALIER SAINT NAZAIRE</t>
  </si>
  <si>
    <t>52440431644</t>
  </si>
  <si>
    <t>26440026800456</t>
  </si>
  <si>
    <t>500379</t>
  </si>
  <si>
    <t>0389083030</t>
  </si>
  <si>
    <t>68130 ALTKIRCH</t>
  </si>
  <si>
    <t>BP 1022</t>
  </si>
  <si>
    <t>23 Rue DU 3E ZOUAVES</t>
  </si>
  <si>
    <t>CH HOSPITALIER SAINT MORAND ALTKIRCH</t>
  </si>
  <si>
    <t>CENTRE HOSPITALIER SAINT MORAND ALTKIRCH</t>
  </si>
  <si>
    <t>26680030900012</t>
  </si>
  <si>
    <t>504579</t>
  </si>
  <si>
    <t>03 81 62 46 00</t>
  </si>
  <si>
    <t>25290 ORNANS</t>
  </si>
  <si>
    <t>5 Rue DES VERGERS</t>
  </si>
  <si>
    <t>CH SAINT LOUIS ORNANS</t>
  </si>
  <si>
    <t>CENTRE HOSPITALIER SAINT LOUIS ORNANS</t>
  </si>
  <si>
    <t>26250434300019</t>
  </si>
  <si>
    <t>80664</t>
  </si>
  <si>
    <t>03477</t>
  </si>
  <si>
    <t>0233794444</t>
  </si>
  <si>
    <t>Place de Bretagne</t>
  </si>
  <si>
    <t>CH ST HILAIRE DU HARCOUET</t>
  </si>
  <si>
    <t>CENTRE HOSPITALIER SAINT HILAIRE DU HARCOUET</t>
  </si>
  <si>
    <t>26500105700016</t>
  </si>
  <si>
    <t>120509</t>
  </si>
  <si>
    <t>03007</t>
  </si>
  <si>
    <t>05 45 29 50 06</t>
  </si>
  <si>
    <t>CH RUFFEC</t>
  </si>
  <si>
    <t>CENTRE HOSPITALIER RUFFEC</t>
  </si>
  <si>
    <t>26160028200014</t>
  </si>
  <si>
    <t>17231</t>
  </si>
  <si>
    <t>03423</t>
  </si>
  <si>
    <t>0320993131</t>
  </si>
  <si>
    <t>CS 60359</t>
  </si>
  <si>
    <t>35 Rue de Barbieux</t>
  </si>
  <si>
    <t>CH ROUBAIX</t>
  </si>
  <si>
    <t>CENTRE HOSPITALIER ROUBAIX</t>
  </si>
  <si>
    <t>26590672700184</t>
  </si>
  <si>
    <t>192041</t>
  </si>
  <si>
    <t>01182</t>
  </si>
  <si>
    <t>02 54 88 33 00</t>
  </si>
  <si>
    <t>96 Rue DES CAPUCINS</t>
  </si>
  <si>
    <t>CH ROMORANTIN LANTENAY</t>
  </si>
  <si>
    <t>CENTRE HOSPITALIER ROMORANTIN LANTENAY</t>
  </si>
  <si>
    <t>26410012400017</t>
  </si>
  <si>
    <t>498520</t>
  </si>
  <si>
    <t>05 96 57 60 18</t>
  </si>
  <si>
    <t>Rue EUGENE MAILLARD</t>
  </si>
  <si>
    <t>CH ROMAIN BLONDET SAINT JOSEPH</t>
  </si>
  <si>
    <t>CENTRE HOSPITALIER ROMAIN BLONDET DE SAINT JOSEPH</t>
  </si>
  <si>
    <t>26972075100016</t>
  </si>
  <si>
    <t>9441</t>
  </si>
  <si>
    <t>01835</t>
  </si>
  <si>
    <t>05 55 43 50 00</t>
  </si>
  <si>
    <t>B.P. 110</t>
  </si>
  <si>
    <t>12 Rue Chateaubriand</t>
  </si>
  <si>
    <t>CH ST JUNIEN</t>
  </si>
  <si>
    <t>CENTRE HOSPITALIER ROLAND MAZOIN ST JUNIEN</t>
  </si>
  <si>
    <t>7487P001987</t>
  </si>
  <si>
    <t>26871540600016</t>
  </si>
  <si>
    <t>489426</t>
  </si>
  <si>
    <t>05 65 55 17 63</t>
  </si>
  <si>
    <t>ZAC BOURRAN</t>
  </si>
  <si>
    <t>Rue DE COPENHAGUE</t>
  </si>
  <si>
    <t>CH RODEZ IFSI IFAS IFAP</t>
  </si>
  <si>
    <t>CENTRE HOSPITALIER RODEZ INSTITUT DE FORMATION EN SOINS INFIRMIERS</t>
  </si>
  <si>
    <t>7312P000712</t>
  </si>
  <si>
    <t>26120011700131</t>
  </si>
  <si>
    <t>21556</t>
  </si>
  <si>
    <t>01655</t>
  </si>
  <si>
    <t>05 65 55 12 12</t>
  </si>
  <si>
    <t>Avenue DE L HOPITAL</t>
  </si>
  <si>
    <t>CH RODEZ</t>
  </si>
  <si>
    <t>CENTRE HOSPITALIER RODEZ</t>
  </si>
  <si>
    <t>26120011700123</t>
  </si>
  <si>
    <t>14151</t>
  </si>
  <si>
    <t>02193</t>
  </si>
  <si>
    <t>0546885110</t>
  </si>
  <si>
    <t>BP 30009</t>
  </si>
  <si>
    <t>1 Avenue de Béligon</t>
  </si>
  <si>
    <t>CH ROCHEFORT</t>
  </si>
  <si>
    <t>CENTRE HOSPITALIER ROCHEFORT</t>
  </si>
  <si>
    <t>75170226217</t>
  </si>
  <si>
    <t>26170033000135</t>
  </si>
  <si>
    <t>234485</t>
  </si>
  <si>
    <t>02857</t>
  </si>
  <si>
    <t>03 80 89 64 64</t>
  </si>
  <si>
    <t>3 Avenue Pasteur</t>
  </si>
  <si>
    <t>CH SEMUR EN AUXOIS</t>
  </si>
  <si>
    <t>CENTRE HOSPITALIER ROBERT MORLEVAT</t>
  </si>
  <si>
    <t>26210018300017</t>
  </si>
  <si>
    <t>39860</t>
  </si>
  <si>
    <t>03905</t>
  </si>
  <si>
    <t>0231613131</t>
  </si>
  <si>
    <t>4 Rue Roger Aini</t>
  </si>
  <si>
    <t>CH LISIEUX</t>
  </si>
  <si>
    <t>CENTRE HOSPITALIER ROBERT BISSON</t>
  </si>
  <si>
    <t>25140199414</t>
  </si>
  <si>
    <t>26140091500011</t>
  </si>
  <si>
    <t>476237</t>
  </si>
  <si>
    <t>04106</t>
  </si>
  <si>
    <t>0476764800</t>
  </si>
  <si>
    <t>38410 ST MARTIN D URIAGE</t>
  </si>
  <si>
    <t>1750 Route d'Uriage</t>
  </si>
  <si>
    <t>CH RHUMATOLOGIQUE URIAGE</t>
  </si>
  <si>
    <t>CENTRE HOSPITALIER RHUMATOLOGIQUE</t>
  </si>
  <si>
    <t>26380027800016</t>
  </si>
  <si>
    <t>458417</t>
  </si>
  <si>
    <t>04188</t>
  </si>
  <si>
    <t>0562187676</t>
  </si>
  <si>
    <t>22 Avenue ROGER RICALENS</t>
  </si>
  <si>
    <t>CH REVEL</t>
  </si>
  <si>
    <t>CENTRE HOSPITALIER REVEL</t>
  </si>
  <si>
    <t>26310011700013</t>
  </si>
  <si>
    <t>8825</t>
  </si>
  <si>
    <t>01415</t>
  </si>
  <si>
    <t>02 96 85 72 85</t>
  </si>
  <si>
    <t>74 Rue Chateaubriand</t>
  </si>
  <si>
    <t>CH DINAN</t>
  </si>
  <si>
    <t>CENTRE HOSPITALIER RENE PLEVEN</t>
  </si>
  <si>
    <t>5322P011622</t>
  </si>
  <si>
    <t>26220008200010</t>
  </si>
  <si>
    <t>57575</t>
  </si>
  <si>
    <t>02837</t>
  </si>
  <si>
    <t>03 29 23 41 41</t>
  </si>
  <si>
    <t>1 Rue GEORGES LANG</t>
  </si>
  <si>
    <t>05/08/2014</t>
  </si>
  <si>
    <t>CH REMIREMONT</t>
  </si>
  <si>
    <t>CENTRE HOSPITALIER REMIREMONT</t>
  </si>
  <si>
    <t>26880031500015</t>
  </si>
  <si>
    <t>8655</t>
  </si>
  <si>
    <t>01379</t>
  </si>
  <si>
    <t>02 47 47 47 47</t>
  </si>
  <si>
    <t>CHRU TOURS</t>
  </si>
  <si>
    <t>CENTRE HOSPITALIER REGIONAL UNIVERSITAIRE TOURS</t>
  </si>
  <si>
    <t>5277</t>
  </si>
  <si>
    <t>01585</t>
  </si>
  <si>
    <t>0467338832</t>
  </si>
  <si>
    <t>641 Avenue DU DOYEN GASTON GIRAUD</t>
  </si>
  <si>
    <t>CHRU MONTPELLIER</t>
  </si>
  <si>
    <t>CENTRE HOSPITALIER REGIONAL UNIVERSITAIRE MONTPELLIER</t>
  </si>
  <si>
    <t>9134P083334</t>
  </si>
  <si>
    <t>26340016000382</t>
  </si>
  <si>
    <t>6877</t>
  </si>
  <si>
    <t>02596</t>
  </si>
  <si>
    <t>0298223333</t>
  </si>
  <si>
    <t>CHRU BREST</t>
  </si>
  <si>
    <t>CENTRE HOSPITALIER REGIONAL UNIVERSITAIRE BREST</t>
  </si>
  <si>
    <t>5329P015629</t>
  </si>
  <si>
    <t>20002305900013</t>
  </si>
  <si>
    <t>4649</t>
  </si>
  <si>
    <t>01183</t>
  </si>
  <si>
    <t>03 81 21 83 20</t>
  </si>
  <si>
    <t>CHRU BESANCON</t>
  </si>
  <si>
    <t>CENTRE HOSPITALIER REGIONAL UNIVERSITAIRE BESANCON</t>
  </si>
  <si>
    <t>26250176000264</t>
  </si>
  <si>
    <t>27200</t>
  </si>
  <si>
    <t>01582</t>
  </si>
  <si>
    <t>02 38 22 97 79</t>
  </si>
  <si>
    <t>14 Avenue de l'Hopital</t>
  </si>
  <si>
    <t>CHRO CESU 45 ORLEANS</t>
  </si>
  <si>
    <t>CENTRE HOSPITALIER REGIONAL ORLEANS CENTRE D'ENSEIGNEMENTS DES SOINS D'URGENCE 45</t>
  </si>
  <si>
    <t>26450009100253</t>
  </si>
  <si>
    <t>555186</t>
  </si>
  <si>
    <t>32 65 38 55 11</t>
  </si>
  <si>
    <t>5 Avenue Baudouin de Constantinople</t>
  </si>
  <si>
    <t>CHR MONS-HAINAUT</t>
  </si>
  <si>
    <t>CENTRE HOSPITALIER REGIONAL MONS-HAINAUT</t>
  </si>
  <si>
    <t>501098</t>
  </si>
  <si>
    <t>CS85890</t>
  </si>
  <si>
    <t>89 Rue du Faubourg Saint Jean</t>
  </si>
  <si>
    <t>CHRO ORLEANS</t>
  </si>
  <si>
    <t>CENTRE HOSPITALIER REGIONAL HOPITAL LA SOURCE ORLEANS</t>
  </si>
  <si>
    <t>26450009100030</t>
  </si>
  <si>
    <t>468484</t>
  </si>
  <si>
    <t>01767</t>
  </si>
  <si>
    <t>0492037777</t>
  </si>
  <si>
    <t>BP 179</t>
  </si>
  <si>
    <t>4 Avenue Victoria</t>
  </si>
  <si>
    <t>CHU NICE</t>
  </si>
  <si>
    <t>CENTRE HOSPITALIER REGIONAL HOPITAL CIMIEZ NICE</t>
  </si>
  <si>
    <t>93060757206</t>
  </si>
  <si>
    <t>26060070500040</t>
  </si>
  <si>
    <t>549101</t>
  </si>
  <si>
    <t>32 81 72 61 11</t>
  </si>
  <si>
    <t>185 Avenue Albert 1er</t>
  </si>
  <si>
    <t>CHR NAMUR UCL</t>
  </si>
  <si>
    <t>CENTRE HOSPITALIER REGIONAL DE NAMUR</t>
  </si>
  <si>
    <t>24831</t>
  </si>
  <si>
    <t>01727</t>
  </si>
  <si>
    <t>0387553131</t>
  </si>
  <si>
    <t>Hôpital de Mercy</t>
  </si>
  <si>
    <t>1 Allée du Château</t>
  </si>
  <si>
    <t>CHR METZ THIONVILLE</t>
  </si>
  <si>
    <t>CENTRE HOSPITALIER REGIONAL DE METZ THIONVILLE</t>
  </si>
  <si>
    <t>26570280300510</t>
  </si>
  <si>
    <t>119362</t>
  </si>
  <si>
    <t>03222</t>
  </si>
  <si>
    <t>0321887000</t>
  </si>
  <si>
    <t>BP 60357</t>
  </si>
  <si>
    <t>Rue DE BLENDECQUES</t>
  </si>
  <si>
    <t>CH ST OMER</t>
  </si>
  <si>
    <t>CENTRE HOSPITALIER REGION DE SAINT OMER</t>
  </si>
  <si>
    <t>26620966700150</t>
  </si>
  <si>
    <t>476341</t>
  </si>
  <si>
    <t>04285</t>
  </si>
  <si>
    <t>029378506</t>
  </si>
  <si>
    <t>88500 MIRECOURT</t>
  </si>
  <si>
    <t>1115 Avenue Porterat</t>
  </si>
  <si>
    <t>CH RAVENEL MIRECOURT</t>
  </si>
  <si>
    <t>CENTRE HOSPITALIER RAVENEL</t>
  </si>
  <si>
    <t>41880120688</t>
  </si>
  <si>
    <t>26880084400014</t>
  </si>
  <si>
    <t>556350</t>
  </si>
  <si>
    <t>02 96 79 66 66</t>
  </si>
  <si>
    <t>22800 QUINTIN</t>
  </si>
  <si>
    <t>CH QUINTIN</t>
  </si>
  <si>
    <t>CENTRE HOSPITALIER QUINTIN</t>
  </si>
  <si>
    <t>26220010800047</t>
  </si>
  <si>
    <t>637622</t>
  </si>
  <si>
    <t>04 74 40 80 00</t>
  </si>
  <si>
    <t>Avenue FELIX MANGINI</t>
  </si>
  <si>
    <t>CENTRE HOSPITALIER PUBLIC HAUTEVILLE</t>
  </si>
  <si>
    <t>26011019200010</t>
  </si>
  <si>
    <t>419953</t>
  </si>
  <si>
    <t>02664</t>
  </si>
  <si>
    <t>0233207636</t>
  </si>
  <si>
    <t>46 Rue du val de Saire</t>
  </si>
  <si>
    <t>CHPC</t>
  </si>
  <si>
    <t>CENTRE HOSPITALIER PUBLIC DU COTENTIN</t>
  </si>
  <si>
    <t>2550P018050</t>
  </si>
  <si>
    <t>20000297000016</t>
  </si>
  <si>
    <t>486383</t>
  </si>
  <si>
    <t>377 97 98 99 00</t>
  </si>
  <si>
    <t>BP 489</t>
  </si>
  <si>
    <t>1 Avenue Pasteur</t>
  </si>
  <si>
    <t>08/04/2014</t>
  </si>
  <si>
    <t>CHPG</t>
  </si>
  <si>
    <t>CENTRE HOSPITALIER PRINCESSE GRACE</t>
  </si>
  <si>
    <t>506783</t>
  </si>
  <si>
    <t>02 97 82 28 28</t>
  </si>
  <si>
    <t>BP 32</t>
  </si>
  <si>
    <t>8 Rue Gâvres</t>
  </si>
  <si>
    <t>CH PORT LOUIS</t>
  </si>
  <si>
    <t>CENTRE HOSPITALIER PORT LOUIS RIANTEC</t>
  </si>
  <si>
    <t>26560007200010</t>
  </si>
  <si>
    <t>509851</t>
  </si>
  <si>
    <t>06688</t>
  </si>
  <si>
    <t>04 66 33 40 15</t>
  </si>
  <si>
    <t>30130 PONT ST ESPRIT</t>
  </si>
  <si>
    <t>CS31054</t>
  </si>
  <si>
    <t>10 Rue PHILIPPE LE BEL</t>
  </si>
  <si>
    <t>CH PONT SAINT ESPRIT</t>
  </si>
  <si>
    <t>CENTRE HOSPITALIER PONT SAINT ESPRIT</t>
  </si>
  <si>
    <t>26300004400093</t>
  </si>
  <si>
    <t>510324</t>
  </si>
  <si>
    <t>03 83 80 21 13</t>
  </si>
  <si>
    <t>Place COLOMBE</t>
  </si>
  <si>
    <t>CH PONT A MOUSSON</t>
  </si>
  <si>
    <t>CENTRE HOSPITALIER PONT A MOUSSON</t>
  </si>
  <si>
    <t>26540014300011</t>
  </si>
  <si>
    <t>675209</t>
  </si>
  <si>
    <t>02 47 72 32 32</t>
  </si>
  <si>
    <t>37800 STE MAURE DE TOURAINE</t>
  </si>
  <si>
    <t>90 Avenue Du General De Gaulle</t>
  </si>
  <si>
    <t>CH STE MAURE DE TOURAINE</t>
  </si>
  <si>
    <t>CENTRE HOSPITALIER POLE SANTE SUD 37 STE MAURE TOURAINE</t>
  </si>
  <si>
    <t>26370014800111</t>
  </si>
  <si>
    <t>13390</t>
  </si>
  <si>
    <t>01871</t>
  </si>
  <si>
    <t>10 Boulevard Beauvallet</t>
  </si>
  <si>
    <t>CH PITHIVIERS</t>
  </si>
  <si>
    <t>CENTRE HOSPITALIER PITHIVIERS</t>
  </si>
  <si>
    <t>26450011700017</t>
  </si>
  <si>
    <t>481427</t>
  </si>
  <si>
    <t>05239</t>
  </si>
  <si>
    <t>04 71 23 50 27</t>
  </si>
  <si>
    <t>15110 CHAUDES AIGUES</t>
  </si>
  <si>
    <t>Avenue Pierre Vialard</t>
  </si>
  <si>
    <t>CH CHAUDES AIGUES</t>
  </si>
  <si>
    <t>CENTRE HOSPITALIER PIERRE RAYNAL CHAUDES AIGUES</t>
  </si>
  <si>
    <t>26150016900014</t>
  </si>
  <si>
    <t>9908</t>
  </si>
  <si>
    <t>02450</t>
  </si>
  <si>
    <t>04 69 15 70 00</t>
  </si>
  <si>
    <t>BP 348</t>
  </si>
  <si>
    <t>30 Avenue du Médipôle</t>
  </si>
  <si>
    <t>CHPO BOURGOIN JALLIEU</t>
  </si>
  <si>
    <t>CENTRE HOSPITALIER PIERRE OUDOT</t>
  </si>
  <si>
    <t>82380467038</t>
  </si>
  <si>
    <t>26380006200238</t>
  </si>
  <si>
    <t>483114</t>
  </si>
  <si>
    <t>0386694040</t>
  </si>
  <si>
    <t>51 Rue DES HOTELLERIES</t>
  </si>
  <si>
    <t>CH EPSM LA CHARITE</t>
  </si>
  <si>
    <t>CENTRE HOSPITALIER PIERRE LOO ETABLISSEMENT PUBLIC DE SANTE MENTALE LA CHARITE</t>
  </si>
  <si>
    <t>26580003700011</t>
  </si>
  <si>
    <t>483345</t>
  </si>
  <si>
    <t>02 38 29 38 29</t>
  </si>
  <si>
    <t>BP 89</t>
  </si>
  <si>
    <t>2 Avenue Jean VILLEJEAN</t>
  </si>
  <si>
    <t>CH GIEN</t>
  </si>
  <si>
    <t>CENTRE HOSPITALIER PIERRE DEZARNAULDS GIEN</t>
  </si>
  <si>
    <t>26450020800014</t>
  </si>
  <si>
    <t>Le CH Pfastatt n'a pas de NDA et n'est pas déclaré comme organisme de formation.
Voir doc ci-joint</t>
  </si>
  <si>
    <t>494148</t>
  </si>
  <si>
    <t>03 89 52 11 11</t>
  </si>
  <si>
    <t>68120 PFASTATT</t>
  </si>
  <si>
    <t>1 Rue Henri Haeffely</t>
  </si>
  <si>
    <t>24/06/2014</t>
  </si>
  <si>
    <t>CH PFASTATT</t>
  </si>
  <si>
    <t>CENTRE HOSPITALIER PFASTATT</t>
  </si>
  <si>
    <t>26680037400016</t>
  </si>
  <si>
    <t>464223</t>
  </si>
  <si>
    <t>04 67 35 40 40</t>
  </si>
  <si>
    <t>BP 62</t>
  </si>
  <si>
    <t>22 Rue Henri Reboul</t>
  </si>
  <si>
    <t>15/12/2014</t>
  </si>
  <si>
    <t>CH PEZENAS</t>
  </si>
  <si>
    <t>CENTRE HOSPITALIER PEZENAS</t>
  </si>
  <si>
    <t>26340007900012</t>
  </si>
  <si>
    <t>500264</t>
  </si>
  <si>
    <t>0322836000</t>
  </si>
  <si>
    <t>80200 PERONNE</t>
  </si>
  <si>
    <t>Place DU JEU DE PAUME</t>
  </si>
  <si>
    <t>CH PERONNE</t>
  </si>
  <si>
    <t>CENTRE HOSPITALIER PERONNE</t>
  </si>
  <si>
    <t>26800020500016</t>
  </si>
  <si>
    <t>12968</t>
  </si>
  <si>
    <t>01687</t>
  </si>
  <si>
    <t>05 53 45 25 25</t>
  </si>
  <si>
    <t>CS 61205</t>
  </si>
  <si>
    <t>CH PERIGUEUX</t>
  </si>
  <si>
    <t>CENTRE HOSPITALIER PERIGUEUX</t>
  </si>
  <si>
    <t>518050</t>
  </si>
  <si>
    <t>04135</t>
  </si>
  <si>
    <t>03 81 68 34 00</t>
  </si>
  <si>
    <t>25500 MORTEAU</t>
  </si>
  <si>
    <t>BP 115</t>
  </si>
  <si>
    <t>9 Rue DU MARÉCHAL LECLERC</t>
  </si>
  <si>
    <t>CH MORTEAU</t>
  </si>
  <si>
    <t>CENTRE HOSPITALIER PAUL NAPPEZ MORTEAU</t>
  </si>
  <si>
    <t>26250411100010</t>
  </si>
  <si>
    <t>36195</t>
  </si>
  <si>
    <t>02 47 91 33 33</t>
  </si>
  <si>
    <t>1 Rue DU DOCTEUR PAUL MARTINAIS</t>
  </si>
  <si>
    <t>CH LOCHES</t>
  </si>
  <si>
    <t>CENTRE HOSPITALIER PAUL MARTINAIS</t>
  </si>
  <si>
    <t>26370010600010</t>
  </si>
  <si>
    <t>580788</t>
  </si>
  <si>
    <t>04 67 23 55 00</t>
  </si>
  <si>
    <t>34240 LAMALOU LES BAINS</t>
  </si>
  <si>
    <t>CH PAUL COSTE FLORET LAMALOU LES BAINS</t>
  </si>
  <si>
    <t>CENTRE HOSPITALIER PAUL COSTE FLORET</t>
  </si>
  <si>
    <t>76340963234</t>
  </si>
  <si>
    <t>26340072300015</t>
  </si>
  <si>
    <t>15404</t>
  </si>
  <si>
    <t>04711</t>
  </si>
  <si>
    <t>02 43 71 61 51</t>
  </si>
  <si>
    <t>56 Avenue Pierre Brûlé</t>
  </si>
  <si>
    <t>CH LA FERTE BERNARD</t>
  </si>
  <si>
    <t>CENTRE HOSPITALIER PAUL CHAPRON</t>
  </si>
  <si>
    <t>26720104400018</t>
  </si>
  <si>
    <t>N'apparaît plus dans la liste des organismes transmise par la DIRECCTE</t>
  </si>
  <si>
    <t>102416</t>
  </si>
  <si>
    <t>04 73 89 72 72</t>
  </si>
  <si>
    <t>13 Rue DU DOCTEUR SAUVAT</t>
  </si>
  <si>
    <t>CH ISSOIRE</t>
  </si>
  <si>
    <t>CENTRE HOSPITALIER PAUL ARDIER</t>
  </si>
  <si>
    <t>26630784200010</t>
  </si>
  <si>
    <t>13031</t>
  </si>
  <si>
    <t>02437</t>
  </si>
  <si>
    <t>05 59 92 48 48</t>
  </si>
  <si>
    <t>CH PAU</t>
  </si>
  <si>
    <t>CENTRE HOSPITALIER PAU</t>
  </si>
  <si>
    <t>478416</t>
  </si>
  <si>
    <t>0385884301</t>
  </si>
  <si>
    <t>CH PARAY LE MONIAL IFSI IFAS</t>
  </si>
  <si>
    <t>CENTRE HOSPITALIER PARAY LE MONIAL INSTITUT DE FORMATION EN SOINS INFIRMIERS</t>
  </si>
  <si>
    <t>2671P000371</t>
  </si>
  <si>
    <t>26710033700034</t>
  </si>
  <si>
    <t>8795</t>
  </si>
  <si>
    <t>01952</t>
  </si>
  <si>
    <t>36 Chemin DE KERPUNS</t>
  </si>
  <si>
    <t>CH PAIMPOL</t>
  </si>
  <si>
    <t>CENTRE HOSPITALIER PAIMPOL</t>
  </si>
  <si>
    <t>5322P008022</t>
  </si>
  <si>
    <t>26220011600016</t>
  </si>
  <si>
    <t>N° de déclaration 41880118088 correspond à Org n° 25940</t>
  </si>
  <si>
    <t>502285</t>
  </si>
  <si>
    <t>03 29 94 83 00</t>
  </si>
  <si>
    <t>30 Rue SAINTE MARIE</t>
  </si>
  <si>
    <t>CHOV NEUFCHATEAU IFSI</t>
  </si>
  <si>
    <t>CENTRE HOSPITALIER OUEST VOSGIEN INSTITUT DE FORMATION EN SOINS INFIRMIERS</t>
  </si>
  <si>
    <t>41880118088</t>
  </si>
  <si>
    <t>20003308200070</t>
  </si>
  <si>
    <t>483266</t>
  </si>
  <si>
    <t>02 62 45 30 30</t>
  </si>
  <si>
    <t>Le Grand Pourpier Sud Impasse Plaine Chabrier</t>
  </si>
  <si>
    <t>CHOR ST PAUL</t>
  </si>
  <si>
    <t>CENTRE HOSPITALIER OUEST REUNION ST PAUL</t>
  </si>
  <si>
    <t>04973157797</t>
  </si>
  <si>
    <t>26974231800034</t>
  </si>
  <si>
    <t>489281</t>
  </si>
  <si>
    <t>05 94 34 88 88</t>
  </si>
  <si>
    <t>97320 ST LAURENT DU MARONI</t>
  </si>
  <si>
    <t>BP 245</t>
  </si>
  <si>
    <t>16 Boulevard du Général de Gaulle</t>
  </si>
  <si>
    <t>CHOG ST LAURENT DU MARONI</t>
  </si>
  <si>
    <t>CENTRE HOSPITALIER OUEST GUYANAIS FRANCK JOLY</t>
  </si>
  <si>
    <t>26973311900011</t>
  </si>
  <si>
    <t>13080</t>
  </si>
  <si>
    <t>05 59 69 70 70</t>
  </si>
  <si>
    <t>BP 118</t>
  </si>
  <si>
    <t>Rue du Moulin</t>
  </si>
  <si>
    <t>CH ORTHEZ</t>
  </si>
  <si>
    <t>CENTRE HOSPITALIER ORTHEZ</t>
  </si>
  <si>
    <t>55748</t>
  </si>
  <si>
    <t>03415</t>
  </si>
  <si>
    <t>0164543056</t>
  </si>
  <si>
    <t>4 Place du Général Leclerc</t>
  </si>
  <si>
    <t>CH ORSAY</t>
  </si>
  <si>
    <t>CENTRE HOSPITALIER ORSAY</t>
  </si>
  <si>
    <t>26910224000018</t>
  </si>
  <si>
    <t>493508</t>
  </si>
  <si>
    <t>05 59 88 30 30</t>
  </si>
  <si>
    <t>1 Avenue Alexander Fleming</t>
  </si>
  <si>
    <t>23/06/2014</t>
  </si>
  <si>
    <t>CH OLORON STE MARIE</t>
  </si>
  <si>
    <t>CENTRE HOSPITALIER OLORON STE MARIE</t>
  </si>
  <si>
    <t>26640549700022</t>
  </si>
  <si>
    <t>500112</t>
  </si>
  <si>
    <t>03 88 95 14 00</t>
  </si>
  <si>
    <t>BP 201</t>
  </si>
  <si>
    <t>1 Rue rempart Monseigneur Caspar</t>
  </si>
  <si>
    <t>CH OBERNAI</t>
  </si>
  <si>
    <t>CENTRE HOSPITALIER OBERNAI</t>
  </si>
  <si>
    <t>26670017800012</t>
  </si>
  <si>
    <t>36468</t>
  </si>
  <si>
    <t>01653</t>
  </si>
  <si>
    <t>04 95 29 67 54</t>
  </si>
  <si>
    <t>CH AJACCIO</t>
  </si>
  <si>
    <t>CENTRE HOSPITALIER NOTRE DAME DE LA MISERICORDE - SIEGE SOCIAL</t>
  </si>
  <si>
    <t>26200006000158</t>
  </si>
  <si>
    <t>614750</t>
  </si>
  <si>
    <t>08677</t>
  </si>
  <si>
    <t>27 Avenue Imperatrice Eugenie</t>
  </si>
  <si>
    <t>CH NOTRE DAME DE LA MISERICORDE</t>
  </si>
  <si>
    <t>CENTRE HOSPITALIER NOTRE DAME DE LA MISERICORDE</t>
  </si>
  <si>
    <t>26200006000018</t>
  </si>
  <si>
    <t>13894</t>
  </si>
  <si>
    <t>03393</t>
  </si>
  <si>
    <t>02 43 08 73 05</t>
  </si>
  <si>
    <t>229 Boulevard Paul Lintier</t>
  </si>
  <si>
    <t>CH NORD MAYENNE</t>
  </si>
  <si>
    <t>CENTRE HOSPITALIER NORD MAYENNE</t>
  </si>
  <si>
    <t>52530108853</t>
  </si>
  <si>
    <t>26530027700125</t>
  </si>
  <si>
    <t>57319</t>
  </si>
  <si>
    <t>01657</t>
  </si>
  <si>
    <t>Rue DE BROSSARD</t>
  </si>
  <si>
    <t>CHNDS PARTHENAY</t>
  </si>
  <si>
    <t>CENTRE HOSPITALIER NORD DEUX SEVRES</t>
  </si>
  <si>
    <t>5479P000779</t>
  </si>
  <si>
    <t>26790121300012</t>
  </si>
  <si>
    <t>493697</t>
  </si>
  <si>
    <t>0596 78 02 20</t>
  </si>
  <si>
    <t>QUARTIER LAJUS</t>
  </si>
  <si>
    <t>CHNC LE CARBET</t>
  </si>
  <si>
    <t>20003106000011</t>
  </si>
  <si>
    <t>13353</t>
  </si>
  <si>
    <t>01506</t>
  </si>
  <si>
    <t>05 49 32 79 79</t>
  </si>
  <si>
    <t>CH NIORT</t>
  </si>
  <si>
    <t>CENTRE HOSPITALIER NIORT</t>
  </si>
  <si>
    <t>5479P000879</t>
  </si>
  <si>
    <t>26790001700018</t>
  </si>
  <si>
    <t>490611</t>
  </si>
  <si>
    <t>02 38 52 20 20</t>
  </si>
  <si>
    <t>45170 NEUVILLE AUX BOIS</t>
  </si>
  <si>
    <t>123 Rue DE ST GERMAIN</t>
  </si>
  <si>
    <t>CH NEUVILLE AUX BOIS</t>
  </si>
  <si>
    <t>CENTRE HOSPITALIER NEUVILLE AUX BOIS</t>
  </si>
  <si>
    <t>26450007500017</t>
  </si>
  <si>
    <t>496923</t>
  </si>
  <si>
    <t>0164451900</t>
  </si>
  <si>
    <t>77140 NEMOURS</t>
  </si>
  <si>
    <t>15 Rue des Chaudins</t>
  </si>
  <si>
    <t>CH NEMOURS</t>
  </si>
  <si>
    <t>CENTRE HOSPITALIER NEMOURS</t>
  </si>
  <si>
    <t>26770007800012</t>
  </si>
  <si>
    <t>481750</t>
  </si>
  <si>
    <t>05147</t>
  </si>
  <si>
    <t>0140021520</t>
  </si>
  <si>
    <t>28 Rue DE CHARENTON</t>
  </si>
  <si>
    <t>CHNO XV XX</t>
  </si>
  <si>
    <t>CENTRE HOSPITALIER NATIONAL D'OPHTALMOLOGIE QUINZE-VINGTS</t>
  </si>
  <si>
    <t>18003601400017</t>
  </si>
  <si>
    <t>481609</t>
  </si>
  <si>
    <t>04192</t>
  </si>
  <si>
    <t>05 67 52 80 00</t>
  </si>
  <si>
    <t>CS 10202</t>
  </si>
  <si>
    <t>116 Avenue LOUIS PASTEUR</t>
  </si>
  <si>
    <t>CH MURET</t>
  </si>
  <si>
    <t>CENTRE HOSPITALIER MURET</t>
  </si>
  <si>
    <t>26310060400010</t>
  </si>
  <si>
    <t>509620</t>
  </si>
  <si>
    <t>04 71 20 30 40</t>
  </si>
  <si>
    <t>4 bis Rue PORTE SAINT ESPRIT</t>
  </si>
  <si>
    <t>CH MURAT</t>
  </si>
  <si>
    <t>CENTRE HOSPITALIER MURAT</t>
  </si>
  <si>
    <t>26150007800017</t>
  </si>
  <si>
    <t>41117</t>
  </si>
  <si>
    <t>02166</t>
  </si>
  <si>
    <t>04 70 35 33 24</t>
  </si>
  <si>
    <t>BP 609</t>
  </si>
  <si>
    <t>10 Avenue du Général de Gaulle</t>
  </si>
  <si>
    <t>CH MOULINS YZEURE</t>
  </si>
  <si>
    <t>CENTRE HOSPITALIER MOULINS YZEURE</t>
  </si>
  <si>
    <t>83030340703</t>
  </si>
  <si>
    <t>26030383900013</t>
  </si>
  <si>
    <t>507295</t>
  </si>
  <si>
    <t>02 33 69 21 00</t>
  </si>
  <si>
    <t>18 Rue DE LA 30EME DIVISION AMERICAINE</t>
  </si>
  <si>
    <t>10/12/2014</t>
  </si>
  <si>
    <t>CH MORTAIN</t>
  </si>
  <si>
    <t>CENTRE HOSPITALIER MORTAIN</t>
  </si>
  <si>
    <t>26500103200019</t>
  </si>
  <si>
    <t>234254</t>
  </si>
  <si>
    <t>04 70 02 30 89</t>
  </si>
  <si>
    <t>18 Avenue du 8 mai 1945</t>
  </si>
  <si>
    <t>CH MONTLUCON IFSI</t>
  </si>
  <si>
    <t>CENTRE HOSPITALIER MONTLUCON INSTITUT DE FORMATION EN SOINS INFIRMIERS</t>
  </si>
  <si>
    <t>8303P001303</t>
  </si>
  <si>
    <t>26030017300051</t>
  </si>
  <si>
    <t>327244</t>
  </si>
  <si>
    <t>02014</t>
  </si>
  <si>
    <t>04 70 02 36 08</t>
  </si>
  <si>
    <t>CH MONTLUCON</t>
  </si>
  <si>
    <t>CENTRE HOSPITALIER MONTLUCON</t>
  </si>
  <si>
    <t>26030017300010</t>
  </si>
  <si>
    <t>510130</t>
  </si>
  <si>
    <t>0299098300</t>
  </si>
  <si>
    <t>35160 MONTFORT SUR MEU</t>
  </si>
  <si>
    <t>BP 96211</t>
  </si>
  <si>
    <t>33 Rue SAINT NICOLAS</t>
  </si>
  <si>
    <t>CH MONTFORT SUR MEU</t>
  </si>
  <si>
    <t>CENTRE HOSPITALIER MONTFORT SUR MEU</t>
  </si>
  <si>
    <t>26350003500013</t>
  </si>
  <si>
    <t>228023</t>
  </si>
  <si>
    <t>01194</t>
  </si>
  <si>
    <t>04 90 03 94 82</t>
  </si>
  <si>
    <t>84140 MONTFAVET</t>
  </si>
  <si>
    <t>BP 40092</t>
  </si>
  <si>
    <t>2 Avenue DE LA PINEDE</t>
  </si>
  <si>
    <t>CH MONTFAVET</t>
  </si>
  <si>
    <t>CENTRE HOSPITALIER MONTFAVET</t>
  </si>
  <si>
    <t>9384P003584</t>
  </si>
  <si>
    <t>26840009000018</t>
  </si>
  <si>
    <t>500367</t>
  </si>
  <si>
    <t>03 88 49 70 70</t>
  </si>
  <si>
    <t>5 Cours DES CHARTREUX</t>
  </si>
  <si>
    <t>CH MOLSHEIM</t>
  </si>
  <si>
    <t>CENTRE HOSPITALIER MOLSHEIM</t>
  </si>
  <si>
    <t>26670015200017</t>
  </si>
  <si>
    <t>11952</t>
  </si>
  <si>
    <t>07043</t>
  </si>
  <si>
    <t>04 79 96 50 03</t>
  </si>
  <si>
    <t>BP 31125</t>
  </si>
  <si>
    <t>LUCIEN BISET</t>
  </si>
  <si>
    <t>CHMS</t>
  </si>
  <si>
    <t>CENTRE HOSPITALIER METROPOLE SAVOIE</t>
  </si>
  <si>
    <t>8273P053173</t>
  </si>
  <si>
    <t>20005029200016</t>
  </si>
  <si>
    <t>22536</t>
  </si>
  <si>
    <t>02514</t>
  </si>
  <si>
    <t>0233063232</t>
  </si>
  <si>
    <t>CS 65509</t>
  </si>
  <si>
    <t>715 Rue Dunant</t>
  </si>
  <si>
    <t>CH ST LO</t>
  </si>
  <si>
    <t>CENTRE HOSPITALIER MEMORIAL FRANCE ETATS UNIS ST LO</t>
  </si>
  <si>
    <t>25500113550</t>
  </si>
  <si>
    <t>26500107300013</t>
  </si>
  <si>
    <t>502674</t>
  </si>
  <si>
    <t>0596488656</t>
  </si>
  <si>
    <t>Cité HOSPITALIERE DE MANGOT VULCIN</t>
  </si>
  <si>
    <t>13/10/2014</t>
  </si>
  <si>
    <t>CH MAURICE DESPINOY</t>
  </si>
  <si>
    <t>CENTRE HOSPITALIER MAURICE DESPINOY</t>
  </si>
  <si>
    <t>26972072800014</t>
  </si>
  <si>
    <t>103433</t>
  </si>
  <si>
    <t>02141</t>
  </si>
  <si>
    <t>04 71 67 33 33</t>
  </si>
  <si>
    <t>15200 MAURIAC</t>
  </si>
  <si>
    <t>Avenue Fernand Talandier</t>
  </si>
  <si>
    <t>CH MAURIAC IFAS</t>
  </si>
  <si>
    <t>CENTRE HOSPITALIER MAURIAC INSTITUT DE FORMATION AIDES SOIGNANTS</t>
  </si>
  <si>
    <t>8315P002015</t>
  </si>
  <si>
    <t>26150005200061</t>
  </si>
  <si>
    <t>481464</t>
  </si>
  <si>
    <t>25 Avenue Fernand Talandier</t>
  </si>
  <si>
    <t>CH MAURIAC</t>
  </si>
  <si>
    <t>CENTRE HOSPITALIER MAURIAC - SIEGE SOCIAL</t>
  </si>
  <si>
    <t>26150005200012</t>
  </si>
  <si>
    <t>476328</t>
  </si>
  <si>
    <t>04070</t>
  </si>
  <si>
    <t>0466626947</t>
  </si>
  <si>
    <t>CH MAS CAREIRON UZES</t>
  </si>
  <si>
    <t>CENTRE HOSPITALIER MAS CAREIRON UZES</t>
  </si>
  <si>
    <t>91300264930</t>
  </si>
  <si>
    <t>26300013500016</t>
  </si>
  <si>
    <t>118199</t>
  </si>
  <si>
    <t>01840</t>
  </si>
  <si>
    <t>0442432600</t>
  </si>
  <si>
    <t>BP 50248</t>
  </si>
  <si>
    <t>30 Boulevard des Rayettes</t>
  </si>
  <si>
    <t>CH MARTIGUES</t>
  </si>
  <si>
    <t>CENTRE HOSPITALIER MARTIGUES</t>
  </si>
  <si>
    <t>93131440513</t>
  </si>
  <si>
    <t>26130019800015</t>
  </si>
  <si>
    <t>194025</t>
  </si>
  <si>
    <t>0233834040</t>
  </si>
  <si>
    <t>9 Rue de Longny</t>
  </si>
  <si>
    <t>CH MORTAGNE AU PERCHE</t>
  </si>
  <si>
    <t>CENTRE HOSPITALIER MARGUERITE DE LORRAINE</t>
  </si>
  <si>
    <t>2561P100061</t>
  </si>
  <si>
    <t>26610053600017</t>
  </si>
  <si>
    <t>476146</t>
  </si>
  <si>
    <t>03494</t>
  </si>
  <si>
    <t>0492734200</t>
  </si>
  <si>
    <t>Chemin AUGUSTE GIRARD</t>
  </si>
  <si>
    <t>CH MANOSQUE</t>
  </si>
  <si>
    <t>CENTRE HOSPITALIER MANOSQUE</t>
  </si>
  <si>
    <t>26040016300010</t>
  </si>
  <si>
    <t>476286</t>
  </si>
  <si>
    <t>03449</t>
  </si>
  <si>
    <t>03 82 47 50 00</t>
  </si>
  <si>
    <t>54150 VAL DE BRIEY</t>
  </si>
  <si>
    <t>31 Avenue Albert de Briey</t>
  </si>
  <si>
    <t>CH BRIEY</t>
  </si>
  <si>
    <t>CENTRE HOSPITALIER MAILLOT DE BRIEY</t>
  </si>
  <si>
    <t>41540333154</t>
  </si>
  <si>
    <t>26540020000019</t>
  </si>
  <si>
    <t>481490</t>
  </si>
  <si>
    <t>03 85 27 51 07</t>
  </si>
  <si>
    <t>Boulevard LOUIS ESCANDE</t>
  </si>
  <si>
    <t>CH MACON IFSI IFAS</t>
  </si>
  <si>
    <t>CENTRE HOSPITALIER MACON INSTITUT DE FORMATION EN SOINS INFIRMIERS</t>
  </si>
  <si>
    <t>27710257771</t>
  </si>
  <si>
    <t>26710028700130</t>
  </si>
  <si>
    <t>501529</t>
  </si>
  <si>
    <t>0247553030</t>
  </si>
  <si>
    <t>28 Avenue DU CLOS MIGNOT</t>
  </si>
  <si>
    <t>01/10/2014</t>
  </si>
  <si>
    <t>CH LUYNES</t>
  </si>
  <si>
    <t>CENTRE HOSPITALIER LUYNES</t>
  </si>
  <si>
    <t>26370011400014</t>
  </si>
  <si>
    <t>478295</t>
  </si>
  <si>
    <t>03828</t>
  </si>
  <si>
    <t>05 62 42 42 42</t>
  </si>
  <si>
    <t>BP 710</t>
  </si>
  <si>
    <t>2 Avenue ALEXANDRE MARQUI</t>
  </si>
  <si>
    <t>CH LOURDES</t>
  </si>
  <si>
    <t>CENTRE HOSPITALIER LOURDES</t>
  </si>
  <si>
    <t>26650010700013</t>
  </si>
  <si>
    <t>33078</t>
  </si>
  <si>
    <t>02320</t>
  </si>
  <si>
    <t>03 84 79 80 80</t>
  </si>
  <si>
    <t>73 Avenue Léon JOUHAUX</t>
  </si>
  <si>
    <t>CHLP DOLE</t>
  </si>
  <si>
    <t>CENTRE HOSPITALIER LOUIS PASTEUR</t>
  </si>
  <si>
    <t>26390004500018</t>
  </si>
  <si>
    <t>127395</t>
  </si>
  <si>
    <t>01388</t>
  </si>
  <si>
    <t>0490112222</t>
  </si>
  <si>
    <t>Avenue de Lavoisier</t>
  </si>
  <si>
    <t>CH ORANGE</t>
  </si>
  <si>
    <t>CENTRE HOSPITALIER LOUIS GIORGI D'ORANGE</t>
  </si>
  <si>
    <t>93840376284</t>
  </si>
  <si>
    <t>26840026400068</t>
  </si>
  <si>
    <t>491240</t>
  </si>
  <si>
    <t>0241536363</t>
  </si>
  <si>
    <t>49160 LONGUE JUMELLES</t>
  </si>
  <si>
    <t>36 Rue Docteur Tardif</t>
  </si>
  <si>
    <t>CH LONGUE JUMELLES</t>
  </si>
  <si>
    <t>CENTRE HOSPITALIER LONGUE JUMELLES</t>
  </si>
  <si>
    <t>26490049900015</t>
  </si>
  <si>
    <t>17437</t>
  </si>
  <si>
    <t>0251495000</t>
  </si>
  <si>
    <t>Boulevard Guérin</t>
  </si>
  <si>
    <t>CHLVO</t>
  </si>
  <si>
    <t>CENTRE HOSPITALIER LOIRE VENDEE OCEAN</t>
  </si>
  <si>
    <t>52850108285</t>
  </si>
  <si>
    <t>26850445300013</t>
  </si>
  <si>
    <t>489104</t>
  </si>
  <si>
    <t>03769</t>
  </si>
  <si>
    <t>04 90 21 34 00</t>
  </si>
  <si>
    <t>CS 30002</t>
  </si>
  <si>
    <t>Place des Frères Brun</t>
  </si>
  <si>
    <t>CH L'ISLE SUR LA SORGUE</t>
  </si>
  <si>
    <t>CENTRE HOSPITALIER L'ISLE SUR LA SORGUE</t>
  </si>
  <si>
    <t>26840011600011</t>
  </si>
  <si>
    <t>476444</t>
  </si>
  <si>
    <t>01825</t>
  </si>
  <si>
    <t>0468277971</t>
  </si>
  <si>
    <t>BP 204</t>
  </si>
  <si>
    <t>Boulevard Pasteur</t>
  </si>
  <si>
    <t>CH LEZIGNAN</t>
  </si>
  <si>
    <t>CENTRE HOSPITALIER LEZIGNAN CORBIERES</t>
  </si>
  <si>
    <t>9111P082011</t>
  </si>
  <si>
    <t>26110007700013</t>
  </si>
  <si>
    <t>461611</t>
  </si>
  <si>
    <t>0254291000</t>
  </si>
  <si>
    <t>36110 LEVROUX</t>
  </si>
  <si>
    <t>60 Rue Nationale</t>
  </si>
  <si>
    <t>CH LEVROUX</t>
  </si>
  <si>
    <t>CENTRE HOSPITALIER LEVROUX</t>
  </si>
  <si>
    <t>26360010800017</t>
  </si>
  <si>
    <t>541035</t>
  </si>
  <si>
    <t>0298212900</t>
  </si>
  <si>
    <t>Rue Barbier de Lescoat</t>
  </si>
  <si>
    <t>06/04/2016</t>
  </si>
  <si>
    <t>CH LESNEVEN</t>
  </si>
  <si>
    <t>CENTRE HOSPITALIER LESNEVEN</t>
  </si>
  <si>
    <t>26290012900012</t>
  </si>
  <si>
    <t>52632</t>
  </si>
  <si>
    <t>01532</t>
  </si>
  <si>
    <t>17 Rue du général Leclerc</t>
  </si>
  <si>
    <t>CH LA QUEUE EN BRIE</t>
  </si>
  <si>
    <t>CENTRE HOSPITALIER LES MURETS LA QUEUE EN BRIE</t>
  </si>
  <si>
    <t>11940851594</t>
  </si>
  <si>
    <t>26940134500013</t>
  </si>
  <si>
    <t>240321</t>
  </si>
  <si>
    <t>05 55 65 60 00</t>
  </si>
  <si>
    <t>23110 EVAUX LES BAINS</t>
  </si>
  <si>
    <t>OUCHES DE BUDELLE</t>
  </si>
  <si>
    <t>CH EVAUX LES BAINS</t>
  </si>
  <si>
    <t>CENTRE HOSPITALIER LES GENETS D'OR</t>
  </si>
  <si>
    <t>26230763000018</t>
  </si>
  <si>
    <t>25963</t>
  </si>
  <si>
    <t>04280</t>
  </si>
  <si>
    <t>03 85 20 30 40</t>
  </si>
  <si>
    <t>Boulevard Louis Escande</t>
  </si>
  <si>
    <t>CH MACON</t>
  </si>
  <si>
    <t>CENTRE HOSPITALIER LES CHANAUX</t>
  </si>
  <si>
    <t>26710028700015</t>
  </si>
  <si>
    <t>518074</t>
  </si>
  <si>
    <t>02 32 54 72 72</t>
  </si>
  <si>
    <t>27700 LES ANDELYS</t>
  </si>
  <si>
    <t>141 Route de Paix</t>
  </si>
  <si>
    <t>CH LES ANDELYS</t>
  </si>
  <si>
    <t>CENTRE HOSPITALIER LES ANDELYS - SIEGE SOCIAL</t>
  </si>
  <si>
    <t>26270285500061</t>
  </si>
  <si>
    <t>189510</t>
  </si>
  <si>
    <t>02766</t>
  </si>
  <si>
    <t>04 68 84 66 00</t>
  </si>
  <si>
    <t>66300 THUIR</t>
  </si>
  <si>
    <t>Avenue du Roussillon</t>
  </si>
  <si>
    <t>CH THUIR</t>
  </si>
  <si>
    <t>CENTRE HOSPITALIER LEON JEAN GREGORY DE THUIR</t>
  </si>
  <si>
    <t>91660158066</t>
  </si>
  <si>
    <t>26660001400010</t>
  </si>
  <si>
    <t>14576</t>
  </si>
  <si>
    <t>01 64 60 40 00</t>
  </si>
  <si>
    <t>77160 PROVINS</t>
  </si>
  <si>
    <t>BP 212</t>
  </si>
  <si>
    <t>Route DE CHALAUTRE LA PETITE</t>
  </si>
  <si>
    <t>CH PROVINS</t>
  </si>
  <si>
    <t>CENTRE HOSPITALIER LEON BINET PROVINS</t>
  </si>
  <si>
    <t>11770466477</t>
  </si>
  <si>
    <t>26770008600023</t>
  </si>
  <si>
    <t>10881</t>
  </si>
  <si>
    <t>02655</t>
  </si>
  <si>
    <t>04 37 91 55 55</t>
  </si>
  <si>
    <t>BP 30039</t>
  </si>
  <si>
    <t>CH LE VINATIER BRON</t>
  </si>
  <si>
    <t>8269P422569</t>
  </si>
  <si>
    <t>26690008300012</t>
  </si>
  <si>
    <t>529369</t>
  </si>
  <si>
    <t>04 67 81 61 00</t>
  </si>
  <si>
    <t>Rue Emmanuel D Alzon</t>
  </si>
  <si>
    <t>CH LE VIGAN</t>
  </si>
  <si>
    <t>CENTRE HOSPITALIER LE VIGAN</t>
  </si>
  <si>
    <t>26300015000015</t>
  </si>
  <si>
    <t>493557</t>
  </si>
  <si>
    <t>04 71 04 32 10</t>
  </si>
  <si>
    <t>BP 20352</t>
  </si>
  <si>
    <t>12 Boulevard DOCTEUR ANDRE CHANTEMESSE</t>
  </si>
  <si>
    <t>CH LE PUY CFAS IFSI</t>
  </si>
  <si>
    <t>CENTRE HOSPITALIER LE PUY CENTRE DE FORMATION D'AIDES SOIGNANTS INSTITUT DE FORMATION EN SOINS INFIRMIERS</t>
  </si>
  <si>
    <t>8343P000943</t>
  </si>
  <si>
    <t>26430284500070</t>
  </si>
  <si>
    <t>11654</t>
  </si>
  <si>
    <t>02704</t>
  </si>
  <si>
    <t>0244710199</t>
  </si>
  <si>
    <t>194 Avenue Rubillard</t>
  </si>
  <si>
    <t>CH LE MANS</t>
  </si>
  <si>
    <t>CENTRE HOSPITALIER LE MANS</t>
  </si>
  <si>
    <t>26720016000013</t>
  </si>
  <si>
    <t>488045</t>
  </si>
  <si>
    <t>0298323333</t>
  </si>
  <si>
    <t>BP 80085</t>
  </si>
  <si>
    <t>17 Rue DE BREST</t>
  </si>
  <si>
    <t>22/04/2014</t>
  </si>
  <si>
    <t>CH ST RENAN</t>
  </si>
  <si>
    <t>CENTRE HOSPITALIER LE JEUNE ST RENAN</t>
  </si>
  <si>
    <t>26290011100028</t>
  </si>
  <si>
    <t>186375</t>
  </si>
  <si>
    <t>0297230899</t>
  </si>
  <si>
    <t>56320 LE FAOUET</t>
  </si>
  <si>
    <t>36 Rue des Bergères</t>
  </si>
  <si>
    <t>CH LE FAOUET</t>
  </si>
  <si>
    <t>CENTRE HOSPITALIER LE FAOUET</t>
  </si>
  <si>
    <t>26560006400017</t>
  </si>
  <si>
    <t>509759</t>
  </si>
  <si>
    <t>04817</t>
  </si>
  <si>
    <t>0477407121</t>
  </si>
  <si>
    <t>BP 130</t>
  </si>
  <si>
    <t>2 Rue ROBERT PLOTON</t>
  </si>
  <si>
    <t>CH LE CORBUSIER FIRMINY</t>
  </si>
  <si>
    <t>CENTRE HOSPITALIER LE CORBUSIER</t>
  </si>
  <si>
    <t>84420319342</t>
  </si>
  <si>
    <t>26420013000013</t>
  </si>
  <si>
    <t>180592</t>
  </si>
  <si>
    <t>03 27 84 66 66</t>
  </si>
  <si>
    <t>28 Boulevard PATURLE</t>
  </si>
  <si>
    <t>CH LE CATEAU CAMBRESIS</t>
  </si>
  <si>
    <t>CENTRE HOSPITALIER LE CATEAU CAMBRESIS</t>
  </si>
  <si>
    <t>26590692500010</t>
  </si>
  <si>
    <t>535357</t>
  </si>
  <si>
    <t>02 41 83 55 55</t>
  </si>
  <si>
    <t>49540 MARTIGNE BRIAND</t>
  </si>
  <si>
    <t>12 Rue COLONEL PANAGET</t>
  </si>
  <si>
    <t>CH LAYON AUBANCE  MARTIGNE BRIAND</t>
  </si>
  <si>
    <t>CENTRE HOSPITALIER LAYON AUBANCE</t>
  </si>
  <si>
    <t>26490046500016</t>
  </si>
  <si>
    <t>15830</t>
  </si>
  <si>
    <t>01780</t>
  </si>
  <si>
    <t>0296057111</t>
  </si>
  <si>
    <t>BP 70348</t>
  </si>
  <si>
    <t>Kergomar</t>
  </si>
  <si>
    <t>CH LANNION TRESTEL</t>
  </si>
  <si>
    <t>CENTRE HOSPITALIER LANNION TRESTEL</t>
  </si>
  <si>
    <t>53220853322</t>
  </si>
  <si>
    <t>26220007400017</t>
  </si>
  <si>
    <t>489396</t>
  </si>
  <si>
    <t>0298788484</t>
  </si>
  <si>
    <t>29620 LANMEUR</t>
  </si>
  <si>
    <t>9 Rue Traon Bezeden</t>
  </si>
  <si>
    <t>CH LANMEUR</t>
  </si>
  <si>
    <t>CENTRE HOSPITALIER LANMEUR</t>
  </si>
  <si>
    <t>26290013700015</t>
  </si>
  <si>
    <t>553372</t>
  </si>
  <si>
    <t>05 53 03 88 88</t>
  </si>
  <si>
    <t>24420 ANTONNE ET TRIGONANT</t>
  </si>
  <si>
    <t>CH LANMARY</t>
  </si>
  <si>
    <t>CENTRE HOSPITALIER LANMARY</t>
  </si>
  <si>
    <t>26240592100012</t>
  </si>
  <si>
    <t>485755</t>
  </si>
  <si>
    <t>0298218000</t>
  </si>
  <si>
    <t>BP 719</t>
  </si>
  <si>
    <t>1 Route DE PENCRAN</t>
  </si>
  <si>
    <t>CH LANDERNEAU</t>
  </si>
  <si>
    <t>CENTRE HOSPITALIER LANDERNEAU</t>
  </si>
  <si>
    <t>26290003800015</t>
  </si>
  <si>
    <t>485731</t>
  </si>
  <si>
    <t>0296501500</t>
  </si>
  <si>
    <t>13 Rue DU JEU DE PAUME</t>
  </si>
  <si>
    <t>17/04/2014</t>
  </si>
  <si>
    <t>CH LAMBALLE</t>
  </si>
  <si>
    <t>CENTRE HOSPITALIER LAMBALLE</t>
  </si>
  <si>
    <t>20003476700018</t>
  </si>
  <si>
    <t>40058</t>
  </si>
  <si>
    <t>01803</t>
  </si>
  <si>
    <t>0555517738</t>
  </si>
  <si>
    <t>23320 ST VAURY</t>
  </si>
  <si>
    <t>Route de Bussière</t>
  </si>
  <si>
    <t>CH ST VAURY</t>
  </si>
  <si>
    <t>CENTRE HOSPITALIER LA VALETTE</t>
  </si>
  <si>
    <t>26232470000018</t>
  </si>
  <si>
    <t>476225</t>
  </si>
  <si>
    <t>04020</t>
  </si>
  <si>
    <t>0474832704</t>
  </si>
  <si>
    <t>12 Boulevard Victor Hugo</t>
  </si>
  <si>
    <t>CH LA TOUR DU PIN</t>
  </si>
  <si>
    <t>CENTRE HOSPITALIER LA TOUR DU PIN</t>
  </si>
  <si>
    <t>26380029400013</t>
  </si>
  <si>
    <t>27996</t>
  </si>
  <si>
    <t>03142</t>
  </si>
  <si>
    <t>02 54 03 54 03</t>
  </si>
  <si>
    <t>Avenue Jean Bonnefont</t>
  </si>
  <si>
    <t>CH ISSOUDUN</t>
  </si>
  <si>
    <t>CENTRE HOSPITALIER LA TOUR BLANCHE</t>
  </si>
  <si>
    <t>26360009000017</t>
  </si>
  <si>
    <t>487387</t>
  </si>
  <si>
    <t>05 55 89 58 00</t>
  </si>
  <si>
    <t>Cité du Puycharraud</t>
  </si>
  <si>
    <t>12 Avenue PASTEUR</t>
  </si>
  <si>
    <t>CH LA SOUTERRAINE</t>
  </si>
  <si>
    <t>CENTRE HOSPITALIER LA SOUTERRAINE</t>
  </si>
  <si>
    <t>26231760500018</t>
  </si>
  <si>
    <t>170800</t>
  </si>
  <si>
    <t>02722</t>
  </si>
  <si>
    <t>04 93 28 73 69</t>
  </si>
  <si>
    <t>BP189</t>
  </si>
  <si>
    <t>2 Rue ANTOINE PEGLION</t>
  </si>
  <si>
    <t>CH MENTON</t>
  </si>
  <si>
    <t>CENTRE HOSPITALIER LA PALMOSA</t>
  </si>
  <si>
    <t>9306P001806</t>
  </si>
  <si>
    <t>26060021800010</t>
  </si>
  <si>
    <t>507015</t>
  </si>
  <si>
    <t>04 76 81 42 00</t>
  </si>
  <si>
    <t>62 Rue DES ALPES</t>
  </si>
  <si>
    <t>CH LA MURE</t>
  </si>
  <si>
    <t>CENTRE HOSPITALIER LA MURE</t>
  </si>
  <si>
    <t>26380015300011</t>
  </si>
  <si>
    <t>496819</t>
  </si>
  <si>
    <t>02 99 96 18 30</t>
  </si>
  <si>
    <t>35130 LA GUERCHE DE BRETAGNE</t>
  </si>
  <si>
    <t>63 Faubourg de Rennes</t>
  </si>
  <si>
    <t>22/07/2014</t>
  </si>
  <si>
    <t>CH LA GUERCHE DE BRETAGNE</t>
  </si>
  <si>
    <t>CENTRE HOSPITALIER LA GUERCHE DE BRETAGNE</t>
  </si>
  <si>
    <t>26350001900017</t>
  </si>
  <si>
    <t>509267</t>
  </si>
  <si>
    <t>02 54 06 54 54</t>
  </si>
  <si>
    <t>40 Rue DES OISEAUX</t>
  </si>
  <si>
    <t>CH LA CHATRE</t>
  </si>
  <si>
    <t>CENTRE HOSPITALIER LA CHATRE</t>
  </si>
  <si>
    <t>26360006600017</t>
  </si>
  <si>
    <t>22780</t>
  </si>
  <si>
    <t>02066</t>
  </si>
  <si>
    <t>CENTRE HOSPITALIER  BP 97237</t>
  </si>
  <si>
    <t>IFSI</t>
  </si>
  <si>
    <t>CH MORLAIX</t>
  </si>
  <si>
    <t>CENTRE HOSPITALIER KERSAINT GILLY MORLAIX</t>
  </si>
  <si>
    <t>5329P011429</t>
  </si>
  <si>
    <t>26290009500015</t>
  </si>
  <si>
    <t>54501</t>
  </si>
  <si>
    <t>01195</t>
  </si>
  <si>
    <t>03 84 35 60 00</t>
  </si>
  <si>
    <t>CS 50364</t>
  </si>
  <si>
    <t>55 Rue DU DOCTEUR JEAN MICHEL</t>
  </si>
  <si>
    <t>CH JURA SUD</t>
  </si>
  <si>
    <t>CENTRE HOSPITALIER JURA SUD</t>
  </si>
  <si>
    <t>4339P002339</t>
  </si>
  <si>
    <t>26390005200014</t>
  </si>
  <si>
    <t>529965</t>
  </si>
  <si>
    <t>02 97 73 13 13</t>
  </si>
  <si>
    <t>56120 JOSSELIN</t>
  </si>
  <si>
    <t>BP 20</t>
  </si>
  <si>
    <t>21 Rue SAINT JACQUES</t>
  </si>
  <si>
    <t>15/10/2015</t>
  </si>
  <si>
    <t>CH JOSSELIN</t>
  </si>
  <si>
    <t>CENTRE HOSPITALIER JOSSELIN</t>
  </si>
  <si>
    <t>26560004900018</t>
  </si>
  <si>
    <t>160611</t>
  </si>
  <si>
    <t>02639</t>
  </si>
  <si>
    <t>03 86 92 33 33</t>
  </si>
  <si>
    <t>B.P.229</t>
  </si>
  <si>
    <t>3 Quai DE L'HOPITAL</t>
  </si>
  <si>
    <t>CH JOIGNY</t>
  </si>
  <si>
    <t>CENTRE HOSPITALIER JOIGNY</t>
  </si>
  <si>
    <t>2689P001389</t>
  </si>
  <si>
    <t>26890015600061</t>
  </si>
  <si>
    <t>243061</t>
  </si>
  <si>
    <t>02842</t>
  </si>
  <si>
    <t>05 65 20 50 50</t>
  </si>
  <si>
    <t>BP 50269</t>
  </si>
  <si>
    <t>52 Place ANTONIN BERGON</t>
  </si>
  <si>
    <t>CH CAHORS</t>
  </si>
  <si>
    <t>CENTRE HOSPITALIER JEAN ROUGIER</t>
  </si>
  <si>
    <t>61736</t>
  </si>
  <si>
    <t>02331</t>
  </si>
  <si>
    <t>05 53 31 76 21</t>
  </si>
  <si>
    <t>24200 SARLAT LA CANEDA</t>
  </si>
  <si>
    <t>CS 80201</t>
  </si>
  <si>
    <t>Le Pouget</t>
  </si>
  <si>
    <t>CH SARLAT IFAS</t>
  </si>
  <si>
    <t>CENTRE HOSPITALIER JEAN LECLAIRE INSTITUT DE FORMATION D'AIDE SOIGNANT</t>
  </si>
  <si>
    <t>468344</t>
  </si>
  <si>
    <t>02649</t>
  </si>
  <si>
    <t>0553317622</t>
  </si>
  <si>
    <t>CH SARLAT CFPS</t>
  </si>
  <si>
    <t>CENTRE HOSPITALIER JEAN LECLAIRE CENTRE DE FORMATION POUR LES PROFESSIONNELS DE SANTE</t>
  </si>
  <si>
    <t>454023</t>
  </si>
  <si>
    <t>03457</t>
  </si>
  <si>
    <t>05 65 27 65 27</t>
  </si>
  <si>
    <t>46300 GOURDON</t>
  </si>
  <si>
    <t>BP 40054</t>
  </si>
  <si>
    <t>Avenue PASTEUR</t>
  </si>
  <si>
    <t>CH GOURDON</t>
  </si>
  <si>
    <t>CENTRE HOSPITALIER JEAN COULON</t>
  </si>
  <si>
    <t>26460004000010</t>
  </si>
  <si>
    <t>11332</t>
  </si>
  <si>
    <t>03 85 67 60 68</t>
  </si>
  <si>
    <t>GALUZOT</t>
  </si>
  <si>
    <t>CH JEAN BOUVERI - ECOLE PARAMEDICALE</t>
  </si>
  <si>
    <t>CENTRE HOSPITALIER JEAN BOUVERI - ECOLE PARAMEDICALE</t>
  </si>
  <si>
    <t>26710170071</t>
  </si>
  <si>
    <t>26710079000059</t>
  </si>
  <si>
    <t>485743</t>
  </si>
  <si>
    <t>02 99 47 54 00</t>
  </si>
  <si>
    <t>Rue Armand JOUAULT</t>
  </si>
  <si>
    <t>CH JANZE</t>
  </si>
  <si>
    <t>CENTRE HOSPITALIER JANZE</t>
  </si>
  <si>
    <t>26350011800017</t>
  </si>
  <si>
    <t>22512</t>
  </si>
  <si>
    <t>01640</t>
  </si>
  <si>
    <t>02 33 62 62 00</t>
  </si>
  <si>
    <t>CS 60219</t>
  </si>
  <si>
    <t>Rue Eugène Garnier</t>
  </si>
  <si>
    <t>CH FLERS</t>
  </si>
  <si>
    <t>CENTRE HOSPITALIER JACQUES MONOD FLERS</t>
  </si>
  <si>
    <t>26610057700011</t>
  </si>
  <si>
    <t>16809</t>
  </si>
  <si>
    <t>01772</t>
  </si>
  <si>
    <t>04 70 97 33 33</t>
  </si>
  <si>
    <t>Boulevard Deniere</t>
  </si>
  <si>
    <t>CH VICHY</t>
  </si>
  <si>
    <t>CENTRE HOSPITALIER JACQUES LACARIN - VICHY</t>
  </si>
  <si>
    <t>26030026400017</t>
  </si>
  <si>
    <t>26566</t>
  </si>
  <si>
    <t>01501</t>
  </si>
  <si>
    <t>02 48 48 48 69</t>
  </si>
  <si>
    <t>CS30010</t>
  </si>
  <si>
    <t>145 Avenue François Mitterrand</t>
  </si>
  <si>
    <t>CH JACQUES COEUR BOURGES</t>
  </si>
  <si>
    <t>CENTRE HOSPITALIER JACQUES COEUR</t>
  </si>
  <si>
    <t>26180007200124</t>
  </si>
  <si>
    <t>83069</t>
  </si>
  <si>
    <t>02022</t>
  </si>
  <si>
    <t>0555757575</t>
  </si>
  <si>
    <t>CS 60085</t>
  </si>
  <si>
    <t>Place du Président Magnaud</t>
  </si>
  <si>
    <t>CHJB ST YRIEIX</t>
  </si>
  <si>
    <t>CENTRE HOSPITALIER JACQUES BOUTARD ST YRIEIX LA PERCHE</t>
  </si>
  <si>
    <t>32311</t>
  </si>
  <si>
    <t>02429</t>
  </si>
  <si>
    <t>0344775000</t>
  </si>
  <si>
    <t>60600 CLERMONT</t>
  </si>
  <si>
    <t>2 Rue des Finets</t>
  </si>
  <si>
    <t>CHSI</t>
  </si>
  <si>
    <t>CENTRE HOSPITALIER ISARIEN - ETABLISSEMENT PUBLIC DE SANTE MENTALE DE L'OISE</t>
  </si>
  <si>
    <t>22600275560</t>
  </si>
  <si>
    <t>26600711100013</t>
  </si>
  <si>
    <t>421467</t>
  </si>
  <si>
    <t>03 20 89 65 65</t>
  </si>
  <si>
    <t>Résidence Le Molinel - BP 165</t>
  </si>
  <si>
    <t>2 Rue Salvador Allende</t>
  </si>
  <si>
    <t>CHI WASQUEHAL</t>
  </si>
  <si>
    <t>CENTRE HOSPITALIER INTERCOMMUNALE DE WASQUEHAL</t>
  </si>
  <si>
    <t>26590705500015</t>
  </si>
  <si>
    <t>13845</t>
  </si>
  <si>
    <t>03476</t>
  </si>
  <si>
    <t>0143862000</t>
  </si>
  <si>
    <t>40 Allée de la Source</t>
  </si>
  <si>
    <t>CHIV</t>
  </si>
  <si>
    <t>CENTRE HOSPITALIER INTERCOMMUNAL VILLENEUVE ST GEORGES</t>
  </si>
  <si>
    <t>26940120400012</t>
  </si>
  <si>
    <t>660103</t>
  </si>
  <si>
    <t>04 76 64 90 90</t>
  </si>
  <si>
    <t>1 Rue FELIX FAURE</t>
  </si>
  <si>
    <t>CHIVI</t>
  </si>
  <si>
    <t>CENTRE HOSPITALIER INTERCOMMUNAL VERCORS ISERE</t>
  </si>
  <si>
    <t>26380026000014</t>
  </si>
  <si>
    <t>36924</t>
  </si>
  <si>
    <t>03772</t>
  </si>
  <si>
    <t>0494145300</t>
  </si>
  <si>
    <t>BP1412</t>
  </si>
  <si>
    <t>CHITS TOULON LA SEYNE SUR MER</t>
  </si>
  <si>
    <t>CENTRE HOSPITALIER INTERCOMMUNAL TOULON LA SEYNE SUR MER</t>
  </si>
  <si>
    <t>9383P001583</t>
  </si>
  <si>
    <t>26830012600177</t>
  </si>
  <si>
    <t>95205</t>
  </si>
  <si>
    <t>01471</t>
  </si>
  <si>
    <t>0149367123</t>
  </si>
  <si>
    <t>Boulevard Robert Ballanger</t>
  </si>
  <si>
    <t>01/02/2017</t>
  </si>
  <si>
    <t>CHIRB AULNAY SOUS BOIS</t>
  </si>
  <si>
    <t>CENTRE HOSPITALIER INTERCOMMUNAL ROBERT BALLANGER</t>
  </si>
  <si>
    <t>11930739093</t>
  </si>
  <si>
    <t>26930116400019</t>
  </si>
  <si>
    <t>8874</t>
  </si>
  <si>
    <t>01694</t>
  </si>
  <si>
    <t>02 99 71 71 71</t>
  </si>
  <si>
    <t>8 Avenue Etienne Gascon</t>
  </si>
  <si>
    <t>CH REDON</t>
  </si>
  <si>
    <t>CENTRE HOSPITALIER INTERCOMMUNAL REDON CARENTOIR</t>
  </si>
  <si>
    <t>26350012600010</t>
  </si>
  <si>
    <t>9453</t>
  </si>
  <si>
    <t>02469</t>
  </si>
  <si>
    <t>01 39 27 50 01</t>
  </si>
  <si>
    <t>CHIPSG</t>
  </si>
  <si>
    <t>CENTRE HOSPITALIER INTERCOMMUNAL POISSY ST GERMAIN EN LAYE</t>
  </si>
  <si>
    <t>26780580200019</t>
  </si>
  <si>
    <t>458521</t>
  </si>
  <si>
    <t>0384350202</t>
  </si>
  <si>
    <t>39270 ORGELET</t>
  </si>
  <si>
    <t>4 Rue DU PRES MILLAT</t>
  </si>
  <si>
    <t>CHI ORGELET</t>
  </si>
  <si>
    <t>CENTRE HOSPITALIER INTERCOMMUNAL PIERRE FUTIN</t>
  </si>
  <si>
    <t>26390726300010</t>
  </si>
  <si>
    <t>22366</t>
  </si>
  <si>
    <t>01629</t>
  </si>
  <si>
    <t>BP 10900</t>
  </si>
  <si>
    <t>45 Avenue de Manchester</t>
  </si>
  <si>
    <t>CHINA</t>
  </si>
  <si>
    <t>CENTRE HOSPITALIER INTERCOMMUNAL NORD ARDENNES</t>
  </si>
  <si>
    <t>20009020700016</t>
  </si>
  <si>
    <t>243437</t>
  </si>
  <si>
    <t>02179</t>
  </si>
  <si>
    <t>0555564300</t>
  </si>
  <si>
    <t>6 Boulevard Carnot</t>
  </si>
  <si>
    <t>08/01/2016</t>
  </si>
  <si>
    <t>CHIMB ST LEONARD DE NOBLAT</t>
  </si>
  <si>
    <t>CENTRE HOSPITALIER INTERCOMMUNAL MONTS ET BARRAGES</t>
  </si>
  <si>
    <t>26872065300016</t>
  </si>
  <si>
    <t>414578</t>
  </si>
  <si>
    <t>03378</t>
  </si>
  <si>
    <t>03 22 78 70 00</t>
  </si>
  <si>
    <t>80500 MONTDIDIER</t>
  </si>
  <si>
    <t>25 Rue Amand de Vienne</t>
  </si>
  <si>
    <t>CHIMR</t>
  </si>
  <si>
    <t>CENTRE HOSPITALIER INTERCOMMUNAL MONTDIDIER ROYE</t>
  </si>
  <si>
    <t>2280P004180</t>
  </si>
  <si>
    <t>26800016300017</t>
  </si>
  <si>
    <t>493685</t>
  </si>
  <si>
    <t>05 96 53 27 27</t>
  </si>
  <si>
    <t>Rue CHOMEREAU LAMOTTE</t>
  </si>
  <si>
    <t>CHILBP LORRAIN</t>
  </si>
  <si>
    <t>CENTRE HOSPITALIER INTERCOMMUNAL LORRAIN BASSE-POINTE</t>
  </si>
  <si>
    <t>26972087600011</t>
  </si>
  <si>
    <t>458855</t>
  </si>
  <si>
    <t>03674</t>
  </si>
  <si>
    <t>05 62 62 07 07</t>
  </si>
  <si>
    <t>1 Chemin DES RELIGIEUSES</t>
  </si>
  <si>
    <t>CHI LOMBEZ SAMATAN</t>
  </si>
  <si>
    <t>CENTRE HOSPITALIER INTERCOMMUNAL LOMBEZ SAMATAN</t>
  </si>
  <si>
    <t>20001324100019</t>
  </si>
  <si>
    <t>131106</t>
  </si>
  <si>
    <t>02329</t>
  </si>
  <si>
    <t>0381385454</t>
  </si>
  <si>
    <t>2 Faubourg Saint Etienne</t>
  </si>
  <si>
    <t>CHIHC</t>
  </si>
  <si>
    <t>CENTRE HOSPITALIER INTERCOMMUNAL HAUTE COMTE</t>
  </si>
  <si>
    <t>4325P003625</t>
  </si>
  <si>
    <t>26250462400012</t>
  </si>
  <si>
    <t>73969</t>
  </si>
  <si>
    <t>03094</t>
  </si>
  <si>
    <t>0494402105</t>
  </si>
  <si>
    <t>240 Avenue St Lambert</t>
  </si>
  <si>
    <t>CH FREJUS ST RAPHAEL</t>
  </si>
  <si>
    <t>CENTRE HOSPITALIER INTERCOMMUNAL FREJUS ST RAPHAEL</t>
  </si>
  <si>
    <t>9383P002283</t>
  </si>
  <si>
    <t>26830024100018</t>
  </si>
  <si>
    <t>23644</t>
  </si>
  <si>
    <t>01528</t>
  </si>
  <si>
    <t>02 32 33 84 95</t>
  </si>
  <si>
    <t>Rue Léon Schwartzenberg</t>
  </si>
  <si>
    <t>CHI EURE SEINE</t>
  </si>
  <si>
    <t>CENTRE HOSPITALIER INTERCOMMUNAL EURE SEINE</t>
  </si>
  <si>
    <t>26270874600215</t>
  </si>
  <si>
    <t>476262</t>
  </si>
  <si>
    <t>02466</t>
  </si>
  <si>
    <t>05 65 48 30 30</t>
  </si>
  <si>
    <t>12500 ESPALION</t>
  </si>
  <si>
    <t>Rue SOEUR MARIE CATON</t>
  </si>
  <si>
    <t>CHIC ESPALION ST LAURENT D'OLT</t>
  </si>
  <si>
    <t>CENTRE HOSPITALIER INTERCOMMUNAL ESPALION ST LAURENT D'OLT</t>
  </si>
  <si>
    <t>20001813300013</t>
  </si>
  <si>
    <t>21532</t>
  </si>
  <si>
    <t>02931</t>
  </si>
  <si>
    <t>02 32 82 21 50</t>
  </si>
  <si>
    <t>Saint-Aubin-lès-Elbeuf BP 310</t>
  </si>
  <si>
    <t>Rue du Docteur Villers</t>
  </si>
  <si>
    <t>CHI ELBEUF LOUVIERS VAL DE REUIL</t>
  </si>
  <si>
    <t>CENTRE HOSPITALIER INTERCOMMUNAL ELBEUF LOUVIERS VAL DE REUIL</t>
  </si>
  <si>
    <t>23760470376</t>
  </si>
  <si>
    <t>26760176300019</t>
  </si>
  <si>
    <t>503101</t>
  </si>
  <si>
    <t>0565711400</t>
  </si>
  <si>
    <t>12330 SALLES LA SOURCE</t>
  </si>
  <si>
    <t>COUGOUSSE</t>
  </si>
  <si>
    <t>CHI SALLES LA SOURCE</t>
  </si>
  <si>
    <t>CENTRE HOSPITALIER INTERCOMMUNAL DU VALLON</t>
  </si>
  <si>
    <t>26120648600019</t>
  </si>
  <si>
    <t>664832</t>
  </si>
  <si>
    <t>02 35 10 90 00</t>
  </si>
  <si>
    <t>100 Avenue du Président François Mitterrand</t>
  </si>
  <si>
    <t>CHI HAUTES FALAISES FECAMP</t>
  </si>
  <si>
    <t>CENTRE HOSPITALIER INTERCOMMUNAL DU PAYS DES HAUTES FALAISES</t>
  </si>
  <si>
    <t>26760172200197</t>
  </si>
  <si>
    <t>56029</t>
  </si>
  <si>
    <t>01722</t>
  </si>
  <si>
    <t>05 45 80 15 30</t>
  </si>
  <si>
    <t>CS 50264 - Chateaubernard</t>
  </si>
  <si>
    <t>658 Avenue d'Angoulême</t>
  </si>
  <si>
    <t>CHIPC</t>
  </si>
  <si>
    <t>CENTRE HOSPITALIER INTERCOMMUNAL DU PAYS DE COGNAC</t>
  </si>
  <si>
    <t>20001870300104</t>
  </si>
  <si>
    <t>185220</t>
  </si>
  <si>
    <t>01949</t>
  </si>
  <si>
    <t>04 50 47 30 30</t>
  </si>
  <si>
    <t>380 Rue DE L'HOPITAL</t>
  </si>
  <si>
    <t>HOPITAUX MONT BLANC</t>
  </si>
  <si>
    <t>CENTRE HOSPITALIER INTERCOMMUNAL DU MONT BLANC</t>
  </si>
  <si>
    <t>82740226874</t>
  </si>
  <si>
    <t>26741108000018</t>
  </si>
  <si>
    <t>23206</t>
  </si>
  <si>
    <t>02887</t>
  </si>
  <si>
    <t>0233305050</t>
  </si>
  <si>
    <t>61600 LA FERTE MACE</t>
  </si>
  <si>
    <t>Rue Soeur Marie Boitier</t>
  </si>
  <si>
    <t>CHIC DES ANDAINES LA FERTE MACE</t>
  </si>
  <si>
    <t>CENTRE HOSPITALIER INTERCOMMUNAL DES ANDAINES</t>
  </si>
  <si>
    <t>26610216900015</t>
  </si>
  <si>
    <t>26906</t>
  </si>
  <si>
    <t>02568</t>
  </si>
  <si>
    <t>0492406161</t>
  </si>
  <si>
    <t>1 Place Auguste Muret</t>
  </si>
  <si>
    <t>CHICAS GAP</t>
  </si>
  <si>
    <t>CENTRE HOSPITALIER INTERCOMMUNAL DES ALPES DU SUD</t>
  </si>
  <si>
    <t>9305P000705</t>
  </si>
  <si>
    <t>26050347900016</t>
  </si>
  <si>
    <t>669878</t>
  </si>
  <si>
    <t>04 74 80 02 44</t>
  </si>
  <si>
    <t>539 Rue FRANCOIS PERRIN</t>
  </si>
  <si>
    <t>CHI MORESTEL</t>
  </si>
  <si>
    <t>CENTRE HOSPITALIER INTERCOMMUNAL DE MORESTEL</t>
  </si>
  <si>
    <t>26380014600015</t>
  </si>
  <si>
    <t>509644</t>
  </si>
  <si>
    <t>05057</t>
  </si>
  <si>
    <t>05 58 05 20 02</t>
  </si>
  <si>
    <t>782 Avenue DE NONERES</t>
  </si>
  <si>
    <t>CTRE DE FORMATION DU PERSONNEL DE SANTE CHI MONT DE MARSAN</t>
  </si>
  <si>
    <t>CENTRE HOSPITALIER INTERCOMMUNAL DE MONT DE MARSAN ET DU PAYS DES SOURCES</t>
  </si>
  <si>
    <t>13067</t>
  </si>
  <si>
    <t>04731</t>
  </si>
  <si>
    <t>05 58 05 10 10</t>
  </si>
  <si>
    <t>BP 417</t>
  </si>
  <si>
    <t>Avenue PIERRE DE COUBERTIN</t>
  </si>
  <si>
    <t>C H I DE MONT DE MARSAN ET DU PAYS DES SOURCES</t>
  </si>
  <si>
    <t>332276</t>
  </si>
  <si>
    <t>02184</t>
  </si>
  <si>
    <t>01 30 91 84 62</t>
  </si>
  <si>
    <t>1 Rue DU FORT</t>
  </si>
  <si>
    <t>CHIMM</t>
  </si>
  <si>
    <t>CENTRE HOSPITALIER INTERCOMMUNAL DE MEULAN LES MUREAUX</t>
  </si>
  <si>
    <t>11788587278</t>
  </si>
  <si>
    <t>26780577800011</t>
  </si>
  <si>
    <t>686270</t>
  </si>
  <si>
    <t>04 74 79 11 11</t>
  </si>
  <si>
    <t>33 bis Avenue Louis Michel Villaz</t>
  </si>
  <si>
    <t>CH BEAUREPAIRE</t>
  </si>
  <si>
    <t>CENTRE HOSPITALIER INTERCOMMUNAL DE LUZY DUFEILLANT</t>
  </si>
  <si>
    <t>26380003900012</t>
  </si>
  <si>
    <t>25940</t>
  </si>
  <si>
    <t>01440</t>
  </si>
  <si>
    <t>03 29 94 80 00</t>
  </si>
  <si>
    <t>1280 Avenue de la Division Leclerc</t>
  </si>
  <si>
    <t>CHOV</t>
  </si>
  <si>
    <t>CENTRE HOSPITALIER INTERCOMMUNAL DE L'OUEST VOSGIEN</t>
  </si>
  <si>
    <t>20003308200013</t>
  </si>
  <si>
    <t>489475</t>
  </si>
  <si>
    <t>0240626540</t>
  </si>
  <si>
    <t>28 Avenue PIERRE DE LA BOUEXIERE</t>
  </si>
  <si>
    <t>15/05/2014</t>
  </si>
  <si>
    <t>CHI GUERANDE</t>
  </si>
  <si>
    <t>CENTRE HOSPITALIER INTERCOMMUNAL DE LA PRESQU'ILE GUERANDE</t>
  </si>
  <si>
    <t>26440310600018</t>
  </si>
  <si>
    <t>86083</t>
  </si>
  <si>
    <t>02724</t>
  </si>
  <si>
    <t>0388541245</t>
  </si>
  <si>
    <t>67160 WISSEMBOURG</t>
  </si>
  <si>
    <t>24-28 Route de Weiler</t>
  </si>
  <si>
    <t>CH WISSEMBOURG</t>
  </si>
  <si>
    <t>CENTRE HOSPITALIER INTERCOMMUNAL DE LA LAUTER</t>
  </si>
  <si>
    <t>42670392167</t>
  </si>
  <si>
    <t>26670058200015</t>
  </si>
  <si>
    <t>517549</t>
  </si>
  <si>
    <t>03 22 25 20 00</t>
  </si>
  <si>
    <t>80120 RUE</t>
  </si>
  <si>
    <t>Rue 8 MAI 1945</t>
  </si>
  <si>
    <t>17/04/2015</t>
  </si>
  <si>
    <t>CHIBS</t>
  </si>
  <si>
    <t>CENTRE HOSPITALIER INTERCOMMUNAL DE LA BAIE DE SOMME</t>
  </si>
  <si>
    <t>20004030100018</t>
  </si>
  <si>
    <t>12750</t>
  </si>
  <si>
    <t>01348</t>
  </si>
  <si>
    <t>02 98 52 60 60</t>
  </si>
  <si>
    <t>BP 1757</t>
  </si>
  <si>
    <t>14 bis Avenue YVES THEPOT</t>
  </si>
  <si>
    <t>CHIC QUIMPER</t>
  </si>
  <si>
    <t>CENTRE HOSPITALIER INTERCOMMUNAL DE CORNOUAILLE</t>
  </si>
  <si>
    <t>5329P008829</t>
  </si>
  <si>
    <t>26290361000018</t>
  </si>
  <si>
    <t>73258</t>
  </si>
  <si>
    <t>01 45 17 50 00</t>
  </si>
  <si>
    <t>CHI CRETEIL</t>
  </si>
  <si>
    <t>CENTRE HOSPITALIER INTERCOMMUNAL CRETEIL</t>
  </si>
  <si>
    <t>26940115400019</t>
  </si>
  <si>
    <t>80810</t>
  </si>
  <si>
    <t>02007</t>
  </si>
  <si>
    <t>ZAC de Mercières 3</t>
  </si>
  <si>
    <t>8 Avenue Henri Adnot</t>
  </si>
  <si>
    <t>CHICN</t>
  </si>
  <si>
    <t>CENTRE HOSPITALIER INTERCOMMUNAL COMPIEGNE NOYON</t>
  </si>
  <si>
    <t>32600410460</t>
  </si>
  <si>
    <t>20003465000016</t>
  </si>
  <si>
    <t>117675</t>
  </si>
  <si>
    <t>06692</t>
  </si>
  <si>
    <t>04 90 78 85 00</t>
  </si>
  <si>
    <t>CS 50 157</t>
  </si>
  <si>
    <t>119 Avenue GEORGES CLEMENCEAU</t>
  </si>
  <si>
    <t>CH CAVAILLON</t>
  </si>
  <si>
    <t>CENTRE HOSPITALIER INTERCOMMUNAL CAVAILLON LAURIS</t>
  </si>
  <si>
    <t>26840344100010</t>
  </si>
  <si>
    <t>178482</t>
  </si>
  <si>
    <t>03219</t>
  </si>
  <si>
    <t>02 35 39 36 36</t>
  </si>
  <si>
    <t>19 Avenue Président René Coty</t>
  </si>
  <si>
    <t>CH LILLEBONNE</t>
  </si>
  <si>
    <t>CENTRE HOSPITALIER INTERCOMMUNAL CAUX VALLEE DE SEINE</t>
  </si>
  <si>
    <t>26760173000018</t>
  </si>
  <si>
    <t>213093</t>
  </si>
  <si>
    <t>03564</t>
  </si>
  <si>
    <t>05 63 71 63 71</t>
  </si>
  <si>
    <t>BP 30417</t>
  </si>
  <si>
    <t>6 Avenue DE LA MONTAGNE NOIRE</t>
  </si>
  <si>
    <t>CHIC CASTRES MAZAMET</t>
  </si>
  <si>
    <t>CENTRE HOSPITALIER INTERCOMMUNAL CASTRES MAZAMET</t>
  </si>
  <si>
    <t>26810005400181</t>
  </si>
  <si>
    <t>237310</t>
  </si>
  <si>
    <t>01725</t>
  </si>
  <si>
    <t>05 63 04 67 00</t>
  </si>
  <si>
    <t>BP 302</t>
  </si>
  <si>
    <t>16 Boulevard CAMILLE DELTHIL</t>
  </si>
  <si>
    <t>CHI MOISSAC</t>
  </si>
  <si>
    <t>CENTRE HOSPITALIER INTERCOMMUNAL CASTELSARRASIN MOISSAC</t>
  </si>
  <si>
    <t>26820016900012</t>
  </si>
  <si>
    <t>489414</t>
  </si>
  <si>
    <t>04737</t>
  </si>
  <si>
    <t>01 49 20 30 40</t>
  </si>
  <si>
    <t>56 Boulevard de la Boissière</t>
  </si>
  <si>
    <t>CHI MONTREUIL</t>
  </si>
  <si>
    <t>CENTRE HOSPITALIER INTERCOMMUNAL ANDRE GREGOIRE</t>
  </si>
  <si>
    <t>26930261800013</t>
  </si>
  <si>
    <t>54082</t>
  </si>
  <si>
    <t>01174</t>
  </si>
  <si>
    <t>02 47 23 33 33</t>
  </si>
  <si>
    <t>Rue Des Ursulines</t>
  </si>
  <si>
    <t>CHIC AMBOISE</t>
  </si>
  <si>
    <t>CENTRE HOSPITALIER INTERCOMMUNAL AMBOISE CHATEAURENAULT - SIEGE</t>
  </si>
  <si>
    <t>26370707700016</t>
  </si>
  <si>
    <t>25367</t>
  </si>
  <si>
    <t>01564</t>
  </si>
  <si>
    <t>25 Rue Fresnay</t>
  </si>
  <si>
    <t>CHICAM</t>
  </si>
  <si>
    <t>CENTRE HOSPITALIER INTERCOMMUNAL ALENCON MAMERS</t>
  </si>
  <si>
    <t>26610604600011</t>
  </si>
  <si>
    <t>307476</t>
  </si>
  <si>
    <t>02103</t>
  </si>
  <si>
    <t>03 87 88 80 86</t>
  </si>
  <si>
    <t>6 Rue Thérèse</t>
  </si>
  <si>
    <t>CHIC UNISANTE+ IFSI FORBACH</t>
  </si>
  <si>
    <t>CENTRE HOSPITALIER INTER COMMUNAL UNISANTE+ INSTITUT DE FORMATION EN SOINS INFIRMIERS</t>
  </si>
  <si>
    <t>4157P001157</t>
  </si>
  <si>
    <t>20002625000056</t>
  </si>
  <si>
    <t>101655</t>
  </si>
  <si>
    <t>02475</t>
  </si>
  <si>
    <t>0387888000</t>
  </si>
  <si>
    <t>2 Rue Thérèse</t>
  </si>
  <si>
    <t>CHIC UNISANTE +</t>
  </si>
  <si>
    <t>CENTRE HOSPITALIER INTER COMMUNAL UNISANTE +</t>
  </si>
  <si>
    <t>20002625000015</t>
  </si>
  <si>
    <t>405220</t>
  </si>
  <si>
    <t>02167</t>
  </si>
  <si>
    <t>02 96 44 56 56</t>
  </si>
  <si>
    <t>BP 10548</t>
  </si>
  <si>
    <t>17 Rue de l'Armor</t>
  </si>
  <si>
    <t>CH IFAS GUINGAMP</t>
  </si>
  <si>
    <t>CENTRE HOSPITALIER INSTITUT DE FORMATION DES AIDES SOIGNANTS DE GUINGAMP</t>
  </si>
  <si>
    <t>53220925622</t>
  </si>
  <si>
    <t>26220002500019</t>
  </si>
  <si>
    <t>181377</t>
  </si>
  <si>
    <t>01929</t>
  </si>
  <si>
    <t>02 37 44 76 00</t>
  </si>
  <si>
    <t>28800 BONNEVAL</t>
  </si>
  <si>
    <t>32 Rue de la Grève</t>
  </si>
  <si>
    <t>CH BONNEVAL</t>
  </si>
  <si>
    <t>CENTRE HOSPITALIER HENRY EY</t>
  </si>
  <si>
    <t>26280001400025</t>
  </si>
  <si>
    <t>26104</t>
  </si>
  <si>
    <t>01909</t>
  </si>
  <si>
    <t>04 71 46 56 56</t>
  </si>
  <si>
    <t>BP 229</t>
  </si>
  <si>
    <t>50 Avenue DE LA REPUBLIQUE</t>
  </si>
  <si>
    <t>CH AURILLAC</t>
  </si>
  <si>
    <t>CENTRE HOSPITALIER HENRI MONDOR AURILLAC</t>
  </si>
  <si>
    <t>8315P002115</t>
  </si>
  <si>
    <t>26150284300012</t>
  </si>
  <si>
    <t>17103</t>
  </si>
  <si>
    <t>01799</t>
  </si>
  <si>
    <t>0549445885</t>
  </si>
  <si>
    <t>CS 10587</t>
  </si>
  <si>
    <t>370 Avenue JACQUES COEUR</t>
  </si>
  <si>
    <t>CHS POITIERS</t>
  </si>
  <si>
    <t>CENTRE HOSPITALIER HENRI LABORIT</t>
  </si>
  <si>
    <t>75860168786</t>
  </si>
  <si>
    <t>26860002000013</t>
  </si>
  <si>
    <t>498634</t>
  </si>
  <si>
    <t>04 94 33 18 00</t>
  </si>
  <si>
    <t>83390 PIERREFEU DU VAR</t>
  </si>
  <si>
    <t>Quartier BARNENCQ</t>
  </si>
  <si>
    <t>CH HENRI GUERIN PIERREFEU DU VAR</t>
  </si>
  <si>
    <t>CENTRE HOSPITALIER HENRI GUERIN - SIEGE SOCIAL</t>
  </si>
  <si>
    <t>93830726183</t>
  </si>
  <si>
    <t>26830008400012</t>
  </si>
  <si>
    <t>48963</t>
  </si>
  <si>
    <t>03898</t>
  </si>
  <si>
    <t>03 21 08 15 15</t>
  </si>
  <si>
    <t>BP 09</t>
  </si>
  <si>
    <t>585 Avenue des Déportés</t>
  </si>
  <si>
    <t>25/11/2014</t>
  </si>
  <si>
    <t>CH HENIN BEAUMONT</t>
  </si>
  <si>
    <t>CENTRE HOSPITALIER HENIN BEAUMONT</t>
  </si>
  <si>
    <t>26620933700010</t>
  </si>
  <si>
    <t>233651</t>
  </si>
  <si>
    <t>0299895151</t>
  </si>
  <si>
    <t>LES PRES BOSGER</t>
  </si>
  <si>
    <t>CH CANCALE</t>
  </si>
  <si>
    <t>CENTRE HOSPITALIER HAMON VAUJOYEUX</t>
  </si>
  <si>
    <t>26350585100059</t>
  </si>
  <si>
    <t>472359</t>
  </si>
  <si>
    <t>02415</t>
  </si>
  <si>
    <t>04 73 67 80 00</t>
  </si>
  <si>
    <t>1 Boulevard ETIENNE CLEMENTEL</t>
  </si>
  <si>
    <t>CH RIOM</t>
  </si>
  <si>
    <t>CENTRE HOSPITALIER GUY THOMAS</t>
  </si>
  <si>
    <t>26630786700017</t>
  </si>
  <si>
    <t>20370</t>
  </si>
  <si>
    <t>02018</t>
  </si>
  <si>
    <t>02 99 33 39 00</t>
  </si>
  <si>
    <t>BP 60321</t>
  </si>
  <si>
    <t>108 Avenue DU GENERAL LECLERC</t>
  </si>
  <si>
    <t>CHGR RENNES</t>
  </si>
  <si>
    <t>CENTRE HOSPITALIER GUILLAUME REGNIER RENNES</t>
  </si>
  <si>
    <t>5335P015735</t>
  </si>
  <si>
    <t>26350014200017</t>
  </si>
  <si>
    <t>491100</t>
  </si>
  <si>
    <t>03 89 74 78 00</t>
  </si>
  <si>
    <t>2 Rue Jean Schlumberger</t>
  </si>
  <si>
    <t>26/05/2014</t>
  </si>
  <si>
    <t>CH GUEBWILLER</t>
  </si>
  <si>
    <t>CENTRE HOSPITALIER GUEBWILLER</t>
  </si>
  <si>
    <t>26680006900012</t>
  </si>
  <si>
    <t>476390</t>
  </si>
  <si>
    <t>04207</t>
  </si>
  <si>
    <t>0323566700</t>
  </si>
  <si>
    <t>2 Avenue Dupuis</t>
  </si>
  <si>
    <t>CH LA FERE</t>
  </si>
  <si>
    <t>CENTRE HOSPITALIER GERONTOLOGIQUE LA FERE</t>
  </si>
  <si>
    <t>26020866500018</t>
  </si>
  <si>
    <t>455672</t>
  </si>
  <si>
    <t>04 72 08 15 15</t>
  </si>
  <si>
    <t>6 Rue Notre Dame</t>
  </si>
  <si>
    <t>CHG MONT D'OR ALBIGNY</t>
  </si>
  <si>
    <t>CENTRE HOSPITALIER GERIATRIQUE DU MONT D'OR</t>
  </si>
  <si>
    <t>26690001800018</t>
  </si>
  <si>
    <t>462081</t>
  </si>
  <si>
    <t>02551</t>
  </si>
  <si>
    <t>0555936900</t>
  </si>
  <si>
    <t>19150 CORNIL</t>
  </si>
  <si>
    <t>32 grande rue</t>
  </si>
  <si>
    <t>CHG CORNIL</t>
  </si>
  <si>
    <t>CENTRE HOSPITALIER GERIATRIQUE CORNIL</t>
  </si>
  <si>
    <t>26190610100033</t>
  </si>
  <si>
    <t>538395</t>
  </si>
  <si>
    <t>0329602960</t>
  </si>
  <si>
    <t>22 Boulevard KELSCH</t>
  </si>
  <si>
    <t>CH GERARDMER</t>
  </si>
  <si>
    <t>CENTRE HOSPITALIER GERARDMER</t>
  </si>
  <si>
    <t>26880017400016</t>
  </si>
  <si>
    <t>29804</t>
  </si>
  <si>
    <t>01646</t>
  </si>
  <si>
    <t>05 61 43 77 77</t>
  </si>
  <si>
    <t>CH TOULOUSE</t>
  </si>
  <si>
    <t>CENTRE HOSPITALIER GERARD MARCHANT TOULOUSE</t>
  </si>
  <si>
    <t>518037</t>
  </si>
  <si>
    <t>02 51 82 93 00</t>
  </si>
  <si>
    <t>55 Rue GEORGES CLEMENCEAU</t>
  </si>
  <si>
    <t>CH GEORGES DAUMEZON BOUGUENAIS</t>
  </si>
  <si>
    <t>CENTRE HOSPITALIER GEORGES DAUMEZON</t>
  </si>
  <si>
    <t>26440012800478</t>
  </si>
  <si>
    <t>536386</t>
  </si>
  <si>
    <t>04 77 40 11 11</t>
  </si>
  <si>
    <t>Rue Paul Langevin</t>
  </si>
  <si>
    <t>CHGC</t>
  </si>
  <si>
    <t>CENTRE HOSPITALIER GEORGES CLAUDINON</t>
  </si>
  <si>
    <t>26420006400014</t>
  </si>
  <si>
    <t>105703</t>
  </si>
  <si>
    <t>03761</t>
  </si>
  <si>
    <t>02 48 66 52 52</t>
  </si>
  <si>
    <t>BP 6050</t>
  </si>
  <si>
    <t>77 Rue LOUIS MALLET</t>
  </si>
  <si>
    <t>CHS GEORGES SANS BOURGES</t>
  </si>
  <si>
    <t>CENTRE HOSPITALIER GEORGE SAND BOURGES</t>
  </si>
  <si>
    <t>26180365400019</t>
  </si>
  <si>
    <t>81395</t>
  </si>
  <si>
    <t>01970</t>
  </si>
  <si>
    <t>03 25 56 84 84</t>
  </si>
  <si>
    <t>CS 10001</t>
  </si>
  <si>
    <t>1 Rue Albert Schweitzer</t>
  </si>
  <si>
    <t>CH GENEVIEVE DE GAULLE ANTHONIOZ ST DIZIER</t>
  </si>
  <si>
    <t>CENTRE HOSPITALIER GENEVIEVE DE GAULLE ANTHONIOZ ST DIZIER</t>
  </si>
  <si>
    <t>2152P001852</t>
  </si>
  <si>
    <t>26520513800117</t>
  </si>
  <si>
    <t>32402</t>
  </si>
  <si>
    <t>01398</t>
  </si>
  <si>
    <t>0323067309</t>
  </si>
  <si>
    <t>1 Avenue Michel de l'Hospital</t>
  </si>
  <si>
    <t>CH ST QUENTIN</t>
  </si>
  <si>
    <t>CENTRE HOSPITALIER GENERAL ST QUENTIN</t>
  </si>
  <si>
    <t>26020861600011</t>
  </si>
  <si>
    <t>259135</t>
  </si>
  <si>
    <t>01930</t>
  </si>
  <si>
    <t>BP 171</t>
  </si>
  <si>
    <t>CH MAYOTTE</t>
  </si>
  <si>
    <t>CENTRE HOSPITALIER GENERAL MAYOTTE</t>
  </si>
  <si>
    <t>22985001100011</t>
  </si>
  <si>
    <t>518580</t>
  </si>
  <si>
    <t>0442087685</t>
  </si>
  <si>
    <t>Boulevard LAMARTINE</t>
  </si>
  <si>
    <t>CH LA CIOTAT</t>
  </si>
  <si>
    <t>CENTRE HOSPITALIER GENERAL LA CIOTAT</t>
  </si>
  <si>
    <t>26130004000019</t>
  </si>
  <si>
    <t>190706</t>
  </si>
  <si>
    <t>02988</t>
  </si>
  <si>
    <t>04 42 84 70 00</t>
  </si>
  <si>
    <t>179 Avenue Soeurs Gastine</t>
  </si>
  <si>
    <t>CHG EDMOND GARCIN AUBAGNE</t>
  </si>
  <si>
    <t>CENTRE HOSPITALIER GENERAL EDMOND GARCIN AUBAGNE</t>
  </si>
  <si>
    <t>93132060913</t>
  </si>
  <si>
    <t>26130002400013</t>
  </si>
  <si>
    <t>51081</t>
  </si>
  <si>
    <t>03548</t>
  </si>
  <si>
    <t>03 23 75 70 70</t>
  </si>
  <si>
    <t>46 Avenue du Général de Gaulle</t>
  </si>
  <si>
    <t>07/12/2015</t>
  </si>
  <si>
    <t>CH SOISSONS</t>
  </si>
  <si>
    <t>CENTRE HOSPITALIER GENERAL DE SOISSONS SIEGE</t>
  </si>
  <si>
    <t>26020862400015</t>
  </si>
  <si>
    <t>43953</t>
  </si>
  <si>
    <t>02670</t>
  </si>
  <si>
    <t>0323243333</t>
  </si>
  <si>
    <t>33 Rue Marcelin Berthelot</t>
  </si>
  <si>
    <t>CH LAON</t>
  </si>
  <si>
    <t>CENTRE HOSPITALIER GENERAL DE LAON</t>
  </si>
  <si>
    <t>2202P002002</t>
  </si>
  <si>
    <t>26020871500011</t>
  </si>
  <si>
    <t>460692</t>
  </si>
  <si>
    <t>02375</t>
  </si>
  <si>
    <t>0493095105</t>
  </si>
  <si>
    <t>BP 53149</t>
  </si>
  <si>
    <t>Chemin DE CLAVARY</t>
  </si>
  <si>
    <t>CH GRASSE</t>
  </si>
  <si>
    <t>CENTRE HOSPITALIER GENERAL DE GRASSE CLAVARY</t>
  </si>
  <si>
    <t>9306P004106</t>
  </si>
  <si>
    <t>26060017600010</t>
  </si>
  <si>
    <t>190391</t>
  </si>
  <si>
    <t>09 64 12 24 40</t>
  </si>
  <si>
    <t>Route DE ROUEN</t>
  </si>
  <si>
    <t>CHG GISORS</t>
  </si>
  <si>
    <t>CENTRE HOSPITALIER GENERAL DE GISORS</t>
  </si>
  <si>
    <t>2327P008227</t>
  </si>
  <si>
    <t>26270280600015</t>
  </si>
  <si>
    <t>344254</t>
  </si>
  <si>
    <t>02 37 30 30 30</t>
  </si>
  <si>
    <t>BP 407</t>
  </si>
  <si>
    <t>34 Rue du Docteur Maunoury</t>
  </si>
  <si>
    <t>CH CHARTRES</t>
  </si>
  <si>
    <t>CENTRE HOSPITALIER GENERAL DE CHARTRES</t>
  </si>
  <si>
    <t>2428P000928</t>
  </si>
  <si>
    <t>26280004800015</t>
  </si>
  <si>
    <t>43138</t>
  </si>
  <si>
    <t>02264</t>
  </si>
  <si>
    <t>1 Boulevard d'argonne</t>
  </si>
  <si>
    <t>CHG BAR LE DUC</t>
  </si>
  <si>
    <t>CENTRE HOSPITALIER GENERAL DE BAR LE DUC</t>
  </si>
  <si>
    <t>26550002500019</t>
  </si>
  <si>
    <t>32207</t>
  </si>
  <si>
    <t>01730</t>
  </si>
  <si>
    <t>0344112121</t>
  </si>
  <si>
    <t>40 Avenue Léon Blum</t>
  </si>
  <si>
    <t>CHB</t>
  </si>
  <si>
    <t>CENTRE HOSPITALIER GENERAL BEAUVAIS</t>
  </si>
  <si>
    <t>2260P002560</t>
  </si>
  <si>
    <t>26600697200183</t>
  </si>
  <si>
    <t>478349</t>
  </si>
  <si>
    <t>03799</t>
  </si>
  <si>
    <t>0563425050</t>
  </si>
  <si>
    <t>Avenue RENE CASSIN</t>
  </si>
  <si>
    <t>CH GAILLAC</t>
  </si>
  <si>
    <t>CENTRE HOSPITALIER GAILLAC</t>
  </si>
  <si>
    <t>26810014600011</t>
  </si>
  <si>
    <t>136920</t>
  </si>
  <si>
    <t>03396</t>
  </si>
  <si>
    <t>04 50 01 80 00</t>
  </si>
  <si>
    <t>CH GABRIEL DEPLANE RUMILLY</t>
  </si>
  <si>
    <t>CENTRE HOSPITALIER GABRIEL DEPLANTE - SIEGE SOCIAL</t>
  </si>
  <si>
    <t>8274P184674</t>
  </si>
  <si>
    <t>26740009100091</t>
  </si>
  <si>
    <t>480800</t>
  </si>
  <si>
    <t>05 53 40 54 00</t>
  </si>
  <si>
    <t>11 Avenue LEON BLUM</t>
  </si>
  <si>
    <t>13/03/2014</t>
  </si>
  <si>
    <t>CH FUMEL</t>
  </si>
  <si>
    <t>CENTRE HOSPITALIER FUMEL</t>
  </si>
  <si>
    <t>491214</t>
  </si>
  <si>
    <t>04 66 42 55 55</t>
  </si>
  <si>
    <t>48120 ST ALBAN SUR LIMAGNOLE</t>
  </si>
  <si>
    <t>Rue de l'hôpital</t>
  </si>
  <si>
    <t>CH ST ALBAN SUR LIMAGNOLE</t>
  </si>
  <si>
    <t>CENTRE HOSPITALIER FRANCOIS TOSQUELLES</t>
  </si>
  <si>
    <t>26480011100017</t>
  </si>
  <si>
    <t>494331</t>
  </si>
  <si>
    <t>01 34 97 40 00</t>
  </si>
  <si>
    <t>Boulevard Sully</t>
  </si>
  <si>
    <t>30/06/2014</t>
  </si>
  <si>
    <t>CH MANTES LA JOLIE</t>
  </si>
  <si>
    <t>CENTRE HOSPITALIER FRANCOIS QUESNAY</t>
  </si>
  <si>
    <t>26780238700071</t>
  </si>
  <si>
    <t>651096</t>
  </si>
  <si>
    <t>05 08 41 47 47</t>
  </si>
  <si>
    <t>Boulevard PORT EN BESSIN</t>
  </si>
  <si>
    <t>CENTRE HOSPITALIER FRANCOIS DUNAN</t>
  </si>
  <si>
    <t>26975000600059</t>
  </si>
  <si>
    <t>530414</t>
  </si>
  <si>
    <t>04 68 40 42 50</t>
  </si>
  <si>
    <t>11210 PORT LA NOUVELLE</t>
  </si>
  <si>
    <t>Chemin DES VIGNES</t>
  </si>
  <si>
    <t>CH PORT LA NOUVELLE</t>
  </si>
  <si>
    <t>CENTRE HOSPITALIER FRANCIS VALS</t>
  </si>
  <si>
    <t>26110011900013</t>
  </si>
  <si>
    <t>495207</t>
  </si>
  <si>
    <t>03 27 56 47 47</t>
  </si>
  <si>
    <t>59610 FOURMIES</t>
  </si>
  <si>
    <t>04/07/2014</t>
  </si>
  <si>
    <t>CH FOURMIES</t>
  </si>
  <si>
    <t>CENTRE HOSPITALIER FOURMIES</t>
  </si>
  <si>
    <t>26590685900011</t>
  </si>
  <si>
    <t>497150</t>
  </si>
  <si>
    <t>04 66 49 63 00</t>
  </si>
  <si>
    <t>48400 FLORAC TROIS RIVIERES</t>
  </si>
  <si>
    <t>1 Quartier de l'Oultre</t>
  </si>
  <si>
    <t>28/07/2014</t>
  </si>
  <si>
    <t>CH FLORAC</t>
  </si>
  <si>
    <t>CENTRE HOSPITALIER FLORAC</t>
  </si>
  <si>
    <t>26480004600015</t>
  </si>
  <si>
    <t>540869</t>
  </si>
  <si>
    <t>51170 FISMES</t>
  </si>
  <si>
    <t>20 Rue des Chailleaux</t>
  </si>
  <si>
    <t>CH FISMES</t>
  </si>
  <si>
    <t>CENTRE HOSPITALIER FISMES</t>
  </si>
  <si>
    <t>26510003200019</t>
  </si>
  <si>
    <t>481622</t>
  </si>
  <si>
    <t>04594</t>
  </si>
  <si>
    <t>05 65 50 65 50</t>
  </si>
  <si>
    <t>33 Rue des maquisards</t>
  </si>
  <si>
    <t>CH FIGEAC</t>
  </si>
  <si>
    <t>CENTRE HOSPITALIER FIGEAC</t>
  </si>
  <si>
    <t>26460003200017</t>
  </si>
  <si>
    <t>617337</t>
  </si>
  <si>
    <t>02 32 97 51 22</t>
  </si>
  <si>
    <t>4 Route de Gaillefontaine</t>
  </si>
  <si>
    <t>CH FERNAND LANGLOIS</t>
  </si>
  <si>
    <t>CENTRE HOSPITALIER FERNAND LANGLOIS</t>
  </si>
  <si>
    <t>26760165600015</t>
  </si>
  <si>
    <t>481506</t>
  </si>
  <si>
    <t>02998</t>
  </si>
  <si>
    <t>04 66 31 00 66</t>
  </si>
  <si>
    <t>Route DE MALZIEU</t>
  </si>
  <si>
    <t>CH SAINT CHELY D'APCHER</t>
  </si>
  <si>
    <t>CENTRE HOSPITALIER FANNY RAMADIER SAINT CHELY D'APCHER</t>
  </si>
  <si>
    <t>26480012900027</t>
  </si>
  <si>
    <t>678820</t>
  </si>
  <si>
    <t>213 41 41 39 28</t>
  </si>
  <si>
    <t>PLATEAU</t>
  </si>
  <si>
    <t>Boulevard DU DR BENAOUDA BENZERDJEB</t>
  </si>
  <si>
    <t>CHUO</t>
  </si>
  <si>
    <t>CENTRE HOSPITALIER ET UNIVERSITAIRE BENAOUDA BENZERDJEB D'ORAN</t>
  </si>
  <si>
    <t>9672</t>
  </si>
  <si>
    <t>01982</t>
  </si>
  <si>
    <t>0555431010</t>
  </si>
  <si>
    <t>15 Rue DU DOCTEUR MARCLAND</t>
  </si>
  <si>
    <t>CH ESQUIROL LIMOGES</t>
  </si>
  <si>
    <t>CENTRE HOSPITALIER ESQUIROL LIMOGES</t>
  </si>
  <si>
    <t>481440</t>
  </si>
  <si>
    <t>02336</t>
  </si>
  <si>
    <t>03 90 64 20 00</t>
  </si>
  <si>
    <t>BP 30063</t>
  </si>
  <si>
    <t>13 Route de Krafft</t>
  </si>
  <si>
    <t>CH ERSTEIN</t>
  </si>
  <si>
    <t>CENTRE HOSPITALIER ERSTEIN</t>
  </si>
  <si>
    <t>26670031900012</t>
  </si>
  <si>
    <t>125404</t>
  </si>
  <si>
    <t>02489</t>
  </si>
  <si>
    <t>0240094404</t>
  </si>
  <si>
    <t>160 Rue du Verger</t>
  </si>
  <si>
    <t>CH ERDRE ET LOIRE ANCENIS</t>
  </si>
  <si>
    <t>CENTRE HOSPITALIER ERDRE ET LOIRE</t>
  </si>
  <si>
    <t>52440789544</t>
  </si>
  <si>
    <t>20007304700017</t>
  </si>
  <si>
    <t>26153</t>
  </si>
  <si>
    <t>01592</t>
  </si>
  <si>
    <t>BP 352</t>
  </si>
  <si>
    <t>12 Boulevard du Docteur Chantemesse</t>
  </si>
  <si>
    <t>CH LE PUY EN VELAY</t>
  </si>
  <si>
    <t>CENTRE HOSPITALIER EMILE ROUX LE PUY EN VELAY</t>
  </si>
  <si>
    <t>8343P001643</t>
  </si>
  <si>
    <t>26430284500013</t>
  </si>
  <si>
    <t>466426</t>
  </si>
  <si>
    <t>02502</t>
  </si>
  <si>
    <t>03 29 68 70 00</t>
  </si>
  <si>
    <t>CENTRE HOSPITALIER EMILE DURKHEIM</t>
  </si>
  <si>
    <t>41880122888</t>
  </si>
  <si>
    <t>20002944500109</t>
  </si>
  <si>
    <t>438881</t>
  </si>
  <si>
    <t>02942</t>
  </si>
  <si>
    <t>05 65 49 70 22</t>
  </si>
  <si>
    <t>88 Avenue DU DOCTEUR LUCIEN GALTIER</t>
  </si>
  <si>
    <t>CH ST AFFRIQUE</t>
  </si>
  <si>
    <t>CENTRE HOSPITALIER EMILE BOREL</t>
  </si>
  <si>
    <t>73120064412</t>
  </si>
  <si>
    <t>26120015800010</t>
  </si>
  <si>
    <t>627586</t>
  </si>
  <si>
    <t>04 71 65 77 00</t>
  </si>
  <si>
    <t>20 Avenue De La Marne</t>
  </si>
  <si>
    <t>CENTRE HOSPITALIER D'YSSINGEAUX</t>
  </si>
  <si>
    <t>26430021100010</t>
  </si>
  <si>
    <t>491196</t>
  </si>
  <si>
    <t>02 32 12 32 32</t>
  </si>
  <si>
    <t>116 Rue Louis Pasteur</t>
  </si>
  <si>
    <t>CHDL DARNETAL</t>
  </si>
  <si>
    <t>CENTRE HOSPITALIER DURECU LAVOISIER</t>
  </si>
  <si>
    <t>26760183900017</t>
  </si>
  <si>
    <t>483400</t>
  </si>
  <si>
    <t>0329371233</t>
  </si>
  <si>
    <t>32 Rue ABBE GERMINI</t>
  </si>
  <si>
    <t>01/04/2014</t>
  </si>
  <si>
    <t>CH MIRECOURT</t>
  </si>
  <si>
    <t>CENTRE HOSPITALIER DU VAL DU MADON MIRECOURT</t>
  </si>
  <si>
    <t>26880747600018</t>
  </si>
  <si>
    <t>10157</t>
  </si>
  <si>
    <t>04289</t>
  </si>
  <si>
    <t>03 65 43 30 0</t>
  </si>
  <si>
    <t>Chemin des Jumériaux</t>
  </si>
  <si>
    <t>CH TONNERRE</t>
  </si>
  <si>
    <t>CENTRE HOSPITALIER DU TONNERROIS</t>
  </si>
  <si>
    <t>2689P001489</t>
  </si>
  <si>
    <t>26890025500012</t>
  </si>
  <si>
    <t>381676</t>
  </si>
  <si>
    <t>03129</t>
  </si>
  <si>
    <t>0321032000</t>
  </si>
  <si>
    <t>62130 ST POL SUR TERNOISE</t>
  </si>
  <si>
    <t>Rue d'Hesdin</t>
  </si>
  <si>
    <t>CH ST POL SUR TERNOISE</t>
  </si>
  <si>
    <t>CENTRE HOSPITALIER DU TERNOIS</t>
  </si>
  <si>
    <t>26620928700017</t>
  </si>
  <si>
    <t>doublon avec le n°509851</t>
  </si>
  <si>
    <t>498518</t>
  </si>
  <si>
    <t>05 96 77 31 11</t>
  </si>
  <si>
    <t>Route DE PETIT BOURG</t>
  </si>
  <si>
    <t>CH SAINT ESPRIT</t>
  </si>
  <si>
    <t>CENTRE HOSPITALIER DU SAINT ESPRIT</t>
  </si>
  <si>
    <t>26972079300018</t>
  </si>
  <si>
    <t>78803</t>
  </si>
  <si>
    <t>01499</t>
  </si>
  <si>
    <t>0232951234</t>
  </si>
  <si>
    <t>4 Rue Paul Eluard</t>
  </si>
  <si>
    <t>CH ROUVRAY</t>
  </si>
  <si>
    <t>CENTRE HOSPITALIER DU ROUVRAY</t>
  </si>
  <si>
    <t>28760551376</t>
  </si>
  <si>
    <t>26760217500015</t>
  </si>
  <si>
    <t>676780</t>
  </si>
  <si>
    <t>04 74 87 50 00</t>
  </si>
  <si>
    <t>1 Place Abbé Vincent</t>
  </si>
  <si>
    <t>CH DU PILAT RHODANIEN</t>
  </si>
  <si>
    <t>CENTRE HOSPITALIER DU PILAT RHODANIEN</t>
  </si>
  <si>
    <t>20009375500011</t>
  </si>
  <si>
    <t>485706</t>
  </si>
  <si>
    <t>04049</t>
  </si>
  <si>
    <t>0450403838</t>
  </si>
  <si>
    <t>01170 GEX</t>
  </si>
  <si>
    <t>BP 437</t>
  </si>
  <si>
    <t>160 Rue Marc Panissod</t>
  </si>
  <si>
    <t>CH GEX</t>
  </si>
  <si>
    <t>CENTRE HOSPITALIER DU PAYS DE GEX</t>
  </si>
  <si>
    <t>26010010200011</t>
  </si>
  <si>
    <t>18466</t>
  </si>
  <si>
    <t>02005</t>
  </si>
  <si>
    <t>0442335078</t>
  </si>
  <si>
    <t>Avenue des Tamaris</t>
  </si>
  <si>
    <t>CH PAYS D'AIX CHI AIX PERTUIS</t>
  </si>
  <si>
    <t>CENTRE HOSPITALIER DU PAYS D'AIX CENTRE HOSPITALIER INTERCOMMUNAL AIX PERTUIS</t>
  </si>
  <si>
    <t>93131418613</t>
  </si>
  <si>
    <t>20002932000013</t>
  </si>
  <si>
    <t>104735</t>
  </si>
  <si>
    <t>03 27 56 55 65</t>
  </si>
  <si>
    <t>BP 209</t>
  </si>
  <si>
    <t>Rue DE HAUT LIEU</t>
  </si>
  <si>
    <t>CHPA</t>
  </si>
  <si>
    <t>CENTRE HOSPITALIER DU PAYS D AVESNES</t>
  </si>
  <si>
    <t>26590675000012</t>
  </si>
  <si>
    <t>498749</t>
  </si>
  <si>
    <t>0596749205</t>
  </si>
  <si>
    <t>97290 LE MARIN</t>
  </si>
  <si>
    <t>Boulevard ALLEGRE</t>
  </si>
  <si>
    <t>CH MARIN</t>
  </si>
  <si>
    <t>CENTRE HOSPITALIER DU MARIN</t>
  </si>
  <si>
    <t>26972074400011</t>
  </si>
  <si>
    <t>463048</t>
  </si>
  <si>
    <t>02678</t>
  </si>
  <si>
    <t>04 74 73 10 04</t>
  </si>
  <si>
    <t>1 Route DE VEYZIAT</t>
  </si>
  <si>
    <t>CH DU HAUT BUGEY</t>
  </si>
  <si>
    <t>CENTRE HOSPITALIER DU HAUT BUGEY</t>
  </si>
  <si>
    <t>8201P069201</t>
  </si>
  <si>
    <t>26011021800112</t>
  </si>
  <si>
    <t>482766</t>
  </si>
  <si>
    <t>05 62 60 65 00</t>
  </si>
  <si>
    <t>BP 70363</t>
  </si>
  <si>
    <t>10 Rue MICHELET</t>
  </si>
  <si>
    <t>CH DU GERS</t>
  </si>
  <si>
    <t>CENTRE HOSPITALIER DU GERS</t>
  </si>
  <si>
    <t>26320003200013</t>
  </si>
  <si>
    <t>126469</t>
  </si>
  <si>
    <t>02658</t>
  </si>
  <si>
    <t>04 77 96 78 12</t>
  </si>
  <si>
    <t>10 Avenue des Monts du Soir</t>
  </si>
  <si>
    <t>CH DU FOREZ</t>
  </si>
  <si>
    <t>CENTRE HOSPITALIER DU FOREZ</t>
  </si>
  <si>
    <t>20003493200018</t>
  </si>
  <si>
    <t>468988</t>
  </si>
  <si>
    <t>02348</t>
  </si>
  <si>
    <t>0247937515</t>
  </si>
  <si>
    <t>BP 248</t>
  </si>
  <si>
    <t>CH CHINON</t>
  </si>
  <si>
    <t>CENTRE HOSPITALIER DU CHINONAIS</t>
  </si>
  <si>
    <t>26370391000178</t>
  </si>
  <si>
    <t>109228</t>
  </si>
  <si>
    <t>02 35 15 64 64</t>
  </si>
  <si>
    <t>72 Rue LOUIS PASTEUR</t>
  </si>
  <si>
    <t>CH MONT ST AIGNAN</t>
  </si>
  <si>
    <t>CENTRE HOSPITALIER DU BELVEDERE</t>
  </si>
  <si>
    <t>26760170600018</t>
  </si>
  <si>
    <t>614014</t>
  </si>
  <si>
    <t>04 74 13 10 10</t>
  </si>
  <si>
    <t>69470 COURS</t>
  </si>
  <si>
    <t>287 Rue DE THYZY</t>
  </si>
  <si>
    <t>CHBV</t>
  </si>
  <si>
    <t>CENTRE HOSPITALIER DU BEAUJOLAIS VERT</t>
  </si>
  <si>
    <t>20007689100015</t>
  </si>
  <si>
    <t>466750</t>
  </si>
  <si>
    <t>02436</t>
  </si>
  <si>
    <t>04 75 75 60 60</t>
  </si>
  <si>
    <t>26760 MONTELEGER</t>
  </si>
  <si>
    <t>391 Route DES REBATIERES</t>
  </si>
  <si>
    <t>CH DROME VIVAVARAIS</t>
  </si>
  <si>
    <t>CENTRE HOSPITALIER DROME VIVAVARAIS SITE DE MONTELEGER</t>
  </si>
  <si>
    <t>26260014100010</t>
  </si>
  <si>
    <t>569409</t>
  </si>
  <si>
    <t>0479425703</t>
  </si>
  <si>
    <t>52 Rue GEORGES GIRERD</t>
  </si>
  <si>
    <t>CH DE BELLEY</t>
  </si>
  <si>
    <t>CENTRE HOSPITALIER DR RECAMIER</t>
  </si>
  <si>
    <t>26010003700019</t>
  </si>
  <si>
    <t>476330</t>
  </si>
  <si>
    <t>03603</t>
  </si>
  <si>
    <t>022323333</t>
  </si>
  <si>
    <t>Rue de Routequeue</t>
  </si>
  <si>
    <t>CH DOULLENS</t>
  </si>
  <si>
    <t>CENTRE HOSPITALIER DOULLENS</t>
  </si>
  <si>
    <t>26800010600016</t>
  </si>
  <si>
    <t>476274</t>
  </si>
  <si>
    <t>03250</t>
  </si>
  <si>
    <t>03 27 94 70 60</t>
  </si>
  <si>
    <t>BP10740</t>
  </si>
  <si>
    <t>CH DOUAI</t>
  </si>
  <si>
    <t>CENTRE HOSPITALIER DOUAI</t>
  </si>
  <si>
    <t>26590682600010</t>
  </si>
  <si>
    <t>110360</t>
  </si>
  <si>
    <t>03759</t>
  </si>
  <si>
    <t>04 75 22 55 00</t>
  </si>
  <si>
    <t>2 Rue Bouvier</t>
  </si>
  <si>
    <t>CH DIE</t>
  </si>
  <si>
    <t>CENTRE HOSPITALIER DIE</t>
  </si>
  <si>
    <t>26260003400017</t>
  </si>
  <si>
    <t>68305</t>
  </si>
  <si>
    <t>03574</t>
  </si>
  <si>
    <t>0494002400</t>
  </si>
  <si>
    <t>BP 50082</t>
  </si>
  <si>
    <t>579 Avenue Maréchal Juin</t>
  </si>
  <si>
    <t>CH HYERES</t>
  </si>
  <si>
    <t>CENTRE HOSPITALIER D'HYERES</t>
  </si>
  <si>
    <t>26830005000054</t>
  </si>
  <si>
    <t>597028</t>
  </si>
  <si>
    <t>03 21 86 86 54</t>
  </si>
  <si>
    <t>62140 HESDIN</t>
  </si>
  <si>
    <t>Boulevard RICHELIEU</t>
  </si>
  <si>
    <t>CH HESDIN</t>
  </si>
  <si>
    <t>CENTRE HOSPITALIER D'HESDIN</t>
  </si>
  <si>
    <t>26620938600017</t>
  </si>
  <si>
    <t>464430</t>
  </si>
  <si>
    <t>03192</t>
  </si>
  <si>
    <t>0328426607</t>
  </si>
  <si>
    <t>BP 90209</t>
  </si>
  <si>
    <t>1 Rue de l'Hôpital</t>
  </si>
  <si>
    <t>CH HAZEBROUCK</t>
  </si>
  <si>
    <t>CENTRE HOSPITALIER D'HAZEBROUCK</t>
  </si>
  <si>
    <t>26590689100014</t>
  </si>
  <si>
    <t>41646</t>
  </si>
  <si>
    <t>0475202000</t>
  </si>
  <si>
    <t>CS 10707</t>
  </si>
  <si>
    <t>CHVA</t>
  </si>
  <si>
    <t>CENTRE HOSPITALIER DES VALS D'ARDECHE</t>
  </si>
  <si>
    <t>84070106907</t>
  </si>
  <si>
    <t>26071114800015</t>
  </si>
  <si>
    <t>488549</t>
  </si>
  <si>
    <t>05 61 60 90 95</t>
  </si>
  <si>
    <t>10 Rue SAINT VINCENT</t>
  </si>
  <si>
    <t>CHIVA IFSI PAMIERS</t>
  </si>
  <si>
    <t>CENTRE HOSPITALIER DES VALLEES D'ARIEGE INSTITUTS DE FORMATION IFSI IFSA</t>
  </si>
  <si>
    <t>7309P000609</t>
  </si>
  <si>
    <t>26090023800205</t>
  </si>
  <si>
    <t>18223</t>
  </si>
  <si>
    <t>02110</t>
  </si>
  <si>
    <t>05 61 03 30 30</t>
  </si>
  <si>
    <t>09000 ST JEAN DE VERGES</t>
  </si>
  <si>
    <t>BP 90064</t>
  </si>
  <si>
    <t>Chemin DE BARRAU</t>
  </si>
  <si>
    <t>CHIVA FOIX</t>
  </si>
  <si>
    <t>CENTRE HOSPITALIER DES VALLEES D'ARIEGE</t>
  </si>
  <si>
    <t>26090023800148</t>
  </si>
  <si>
    <t>493703</t>
  </si>
  <si>
    <t>05 96 66 30 00</t>
  </si>
  <si>
    <t>21 Avenue IMPERATRICE JOSEPHINE</t>
  </si>
  <si>
    <t>CH TROIS ILETS</t>
  </si>
  <si>
    <t>CENTRE HOSPITALIER DES TROIS ILETS</t>
  </si>
  <si>
    <t>26972071000012</t>
  </si>
  <si>
    <t>17188</t>
  </si>
  <si>
    <t>02598</t>
  </si>
  <si>
    <t>01 77 70 70 20</t>
  </si>
  <si>
    <t>3 Place de Silly</t>
  </si>
  <si>
    <t>CH4V ST CLOUD</t>
  </si>
  <si>
    <t>CENTRE HOSPITALIER DES QUATRE VILLES</t>
  </si>
  <si>
    <t>26920154700016</t>
  </si>
  <si>
    <t>13043</t>
  </si>
  <si>
    <t>03084</t>
  </si>
  <si>
    <t>0559809150</t>
  </si>
  <si>
    <t>29 Avenue DU GENERAL LECLERC</t>
  </si>
  <si>
    <t>CHP</t>
  </si>
  <si>
    <t>CENTRE HOSPITALIER DES PYRENEES PAU</t>
  </si>
  <si>
    <t>90797</t>
  </si>
  <si>
    <t>01971</t>
  </si>
  <si>
    <t>0299983133</t>
  </si>
  <si>
    <t>9 Rue de Fougères</t>
  </si>
  <si>
    <t>CHMB ANTRAIN</t>
  </si>
  <si>
    <t>CENTRE HOSPITALIER DES MARCHES DE BRETAGNE</t>
  </si>
  <si>
    <t>20003041900010</t>
  </si>
  <si>
    <t>61621</t>
  </si>
  <si>
    <t>02112</t>
  </si>
  <si>
    <t>04 92 25 25 25</t>
  </si>
  <si>
    <t>24 Avenue Adrien Daurelle</t>
  </si>
  <si>
    <t>CHEB</t>
  </si>
  <si>
    <t>CENTRE HOSPITALIER DES ESCARTONS</t>
  </si>
  <si>
    <t>9305P001605</t>
  </si>
  <si>
    <t>26050004600016</t>
  </si>
  <si>
    <t>17644</t>
  </si>
  <si>
    <t>01761</t>
  </si>
  <si>
    <t>0251446161</t>
  </si>
  <si>
    <t>Les Oudairies</t>
  </si>
  <si>
    <t>1761 Boulevard Stéphane Moreau</t>
  </si>
  <si>
    <t>CHD VENDEE LA ROCHE SUR YON</t>
  </si>
  <si>
    <t>CENTRE HOSPITALIER DEPARTEMENTAL VENDEE</t>
  </si>
  <si>
    <t>26850242400016</t>
  </si>
  <si>
    <t>60045</t>
  </si>
  <si>
    <t>05330</t>
  </si>
  <si>
    <t>0141299000</t>
  </si>
  <si>
    <t>1 Rue Charles Drot</t>
  </si>
  <si>
    <t>CHDS RUEIL MALMAISON</t>
  </si>
  <si>
    <t>CENTRE HOSPITALIER DEPARTEMENTAL STELL RUEIL MALMAISON</t>
  </si>
  <si>
    <t>26920133100015</t>
  </si>
  <si>
    <t>481580</t>
  </si>
  <si>
    <t>02 38 60 59 58</t>
  </si>
  <si>
    <t>BP 62016</t>
  </si>
  <si>
    <t>1 Route DE CHANTEAU</t>
  </si>
  <si>
    <t>CHD FLEURY LES AUBRAIS</t>
  </si>
  <si>
    <t>CENTRE HOSPITALIER DEPARTEMENTAL GEORGES DAUMEZON FLEURY LES AUBRAIS</t>
  </si>
  <si>
    <t>26450004200017</t>
  </si>
  <si>
    <t>658467</t>
  </si>
  <si>
    <t>04 50 35 30 30</t>
  </si>
  <si>
    <t>74250 LA TOUR</t>
  </si>
  <si>
    <t>498 Route DUGFRESNE SOMMEILLER</t>
  </si>
  <si>
    <t>CH LA TOUR</t>
  </si>
  <si>
    <t>CENTRE HOSPITALIER DEPARTEMENTAL DEFRESNE SOMMEILLER LA TOUR</t>
  </si>
  <si>
    <t>26740017400012</t>
  </si>
  <si>
    <t>463980</t>
  </si>
  <si>
    <t>02374</t>
  </si>
  <si>
    <t>0553776868</t>
  </si>
  <si>
    <t>Avenue de la Candélie</t>
  </si>
  <si>
    <t>CH LA CANDELIE AGEN</t>
  </si>
  <si>
    <t>CENTRE HOSPITALIER DEPARTEMENTAL DE LA CANDELIE</t>
  </si>
  <si>
    <t>461131</t>
  </si>
  <si>
    <t>01710</t>
  </si>
  <si>
    <t>04 95 29 36 09</t>
  </si>
  <si>
    <t>Route du Loretto</t>
  </si>
  <si>
    <t>CH CASTELLUCCIO</t>
  </si>
  <si>
    <t>CENTRE HOSPITALIER DEPARTEMENTAL DE CASTELLUCCIO</t>
  </si>
  <si>
    <t>26200008600013</t>
  </si>
  <si>
    <t>25537</t>
  </si>
  <si>
    <t>03200</t>
  </si>
  <si>
    <t>03 88 80 22 22</t>
  </si>
  <si>
    <t>67240 BISCHWILLER</t>
  </si>
  <si>
    <t>17 Route de Strasbourg</t>
  </si>
  <si>
    <t>CHD BISCHWILLER</t>
  </si>
  <si>
    <t>CENTRE HOSPITALIER DEPARTEMENTAL CHD BISCHWILLER</t>
  </si>
  <si>
    <t>4267P002367</t>
  </si>
  <si>
    <t>26670004600011</t>
  </si>
  <si>
    <t>460280</t>
  </si>
  <si>
    <t>02672</t>
  </si>
  <si>
    <t>0492437300</t>
  </si>
  <si>
    <t>8 Rue Pierre et Marie Curie</t>
  </si>
  <si>
    <t>24/08/2015</t>
  </si>
  <si>
    <t>CH EMBRUN</t>
  </si>
  <si>
    <t>CENTRE HOSPITALIER D'EMBRUN</t>
  </si>
  <si>
    <t>26050005300012</t>
  </si>
  <si>
    <t>598562</t>
  </si>
  <si>
    <t>05 65 43 71 71</t>
  </si>
  <si>
    <t>12300 DECAZEVILLE</t>
  </si>
  <si>
    <t>60 Rue Prosper Alfaric</t>
  </si>
  <si>
    <t>09/04/2019</t>
  </si>
  <si>
    <t>CH DECAZEVILLE</t>
  </si>
  <si>
    <t>CENTRE HOSPITALIER DECAZEVILLE</t>
  </si>
  <si>
    <t>26120019000013</t>
  </si>
  <si>
    <t>344450</t>
  </si>
  <si>
    <t>02402</t>
  </si>
  <si>
    <t>0326736060</t>
  </si>
  <si>
    <t>51300 VITRY LE FRANCOIS</t>
  </si>
  <si>
    <t>2 Rue Charles Simon</t>
  </si>
  <si>
    <t>CH VITRY LE FRANCOIS</t>
  </si>
  <si>
    <t>CENTRE HOSPITALIER DE VITRY LE FRANCOIS</t>
  </si>
  <si>
    <t>26510009900018</t>
  </si>
  <si>
    <t>513118</t>
  </si>
  <si>
    <t>05 62 64 49 00</t>
  </si>
  <si>
    <t>32190 VIC FEZENSAC</t>
  </si>
  <si>
    <t>Direction de Lannepax</t>
  </si>
  <si>
    <t>Chemin DES POUZOUERES</t>
  </si>
  <si>
    <t>CH VIC FEZENSAC</t>
  </si>
  <si>
    <t>CENTRE HOSPITALIER DE VIC FEZENSAC</t>
  </si>
  <si>
    <t>26320019800061</t>
  </si>
  <si>
    <t>387680</t>
  </si>
  <si>
    <t>02 32 23 60 00</t>
  </si>
  <si>
    <t>27130 VERNEUIL D AVRE ET D ITON</t>
  </si>
  <si>
    <t>101 Boulevard des Poissonniers</t>
  </si>
  <si>
    <t>02/01/2017</t>
  </si>
  <si>
    <t>CH VERNEUIL SUR AVRE</t>
  </si>
  <si>
    <t>CENTRE HOSPITALIER DE VERNEUIL SUR AVRE</t>
  </si>
  <si>
    <t>26270283000080</t>
  </si>
  <si>
    <t>17000</t>
  </si>
  <si>
    <t>01536</t>
  </si>
  <si>
    <t>03 27 14 33 50</t>
  </si>
  <si>
    <t>BP 479</t>
  </si>
  <si>
    <t>114 Avenue Désandrouin</t>
  </si>
  <si>
    <t>CH VALENCIENNES</t>
  </si>
  <si>
    <t>CENTRE HOSPITALIER DE VALENCIENNES</t>
  </si>
  <si>
    <t>31590753859</t>
  </si>
  <si>
    <t>26590673500013</t>
  </si>
  <si>
    <t>468411</t>
  </si>
  <si>
    <t>01287</t>
  </si>
  <si>
    <t>04 75 75 75 53</t>
  </si>
  <si>
    <t>179 Boulevard Maréchal Juin</t>
  </si>
  <si>
    <t>CH VALENCE - USLD SITE ALBIZZIA</t>
  </si>
  <si>
    <t>CENTRE HOSPITALIER DE VALENCE - UNITE DE SOINS LONGUE DUREE SITE ALBIZZIA</t>
  </si>
  <si>
    <t>8226P126826</t>
  </si>
  <si>
    <t>26260013300157</t>
  </si>
  <si>
    <t>9842</t>
  </si>
  <si>
    <t>01125</t>
  </si>
  <si>
    <t>0475757327</t>
  </si>
  <si>
    <t>CH VALENCE</t>
  </si>
  <si>
    <t>CENTRE HOSPITALIER DE VALENCE</t>
  </si>
  <si>
    <t>26260013300082</t>
  </si>
  <si>
    <t>535874</t>
  </si>
  <si>
    <t>0476073030</t>
  </si>
  <si>
    <t>38210 TULLINS</t>
  </si>
  <si>
    <t>18 Boulevard Michel Perret</t>
  </si>
  <si>
    <t>CH TULLINS</t>
  </si>
  <si>
    <t>CENTRE HOSPITALIER DE TULLINS SITE PERRET</t>
  </si>
  <si>
    <t>26380031000017</t>
  </si>
  <si>
    <t>468447</t>
  </si>
  <si>
    <t>02307</t>
  </si>
  <si>
    <t>05 55 29 80 51</t>
  </si>
  <si>
    <t>3 Place MASCHAT</t>
  </si>
  <si>
    <t>CH TULLE IFSI IFAS</t>
  </si>
  <si>
    <t>CENTRE HOSPITALIER DE TULLE</t>
  </si>
  <si>
    <t>32530</t>
  </si>
  <si>
    <t>01887</t>
  </si>
  <si>
    <t>0325494973</t>
  </si>
  <si>
    <t>101 Avenue Anatole France</t>
  </si>
  <si>
    <t>CH TROYES</t>
  </si>
  <si>
    <t>CENTRE HOSPITALIER DE TROYES</t>
  </si>
  <si>
    <t>21100062610</t>
  </si>
  <si>
    <t>26100002000014</t>
  </si>
  <si>
    <t>7262</t>
  </si>
  <si>
    <t>03214</t>
  </si>
  <si>
    <t>02 96 92 30 72</t>
  </si>
  <si>
    <t>BP 81</t>
  </si>
  <si>
    <t>CH TREGUIER</t>
  </si>
  <si>
    <t>CENTRE HOSPITALIER DE TREGUIER</t>
  </si>
  <si>
    <t>53220841922</t>
  </si>
  <si>
    <t>26220006600013</t>
  </si>
  <si>
    <t>80690</t>
  </si>
  <si>
    <t>03297</t>
  </si>
  <si>
    <t>03 20 69 49 49</t>
  </si>
  <si>
    <t>155 Rue DU PRESIDENT COTY</t>
  </si>
  <si>
    <t>CH TOURCOING</t>
  </si>
  <si>
    <t>CENTRE HOSPITALIER DE TOURCOING</t>
  </si>
  <si>
    <t>26590700600125</t>
  </si>
  <si>
    <t>460849</t>
  </si>
  <si>
    <t>04160</t>
  </si>
  <si>
    <t>03 83 18 60 00</t>
  </si>
  <si>
    <t>54210 ST NICOLAS DE PORT</t>
  </si>
  <si>
    <t>3 Rue du Jeu de Paume</t>
  </si>
  <si>
    <t>CH ST NICOLAS DE PORT</t>
  </si>
  <si>
    <t>CENTRE HOSPITALIER DE ST NICOLAS DE PORT</t>
  </si>
  <si>
    <t>26540016800018</t>
  </si>
  <si>
    <t>571969</t>
  </si>
  <si>
    <t>0384903900</t>
  </si>
  <si>
    <t>16 Rue alfred Engel</t>
  </si>
  <si>
    <t>CHSLD BAVILLIERS</t>
  </si>
  <si>
    <t>CENTRE HOSPITALIER DE SOINS DE LONGUE DURE LE CHENOIS</t>
  </si>
  <si>
    <t>26900003000024</t>
  </si>
  <si>
    <t>63411</t>
  </si>
  <si>
    <t>03344</t>
  </si>
  <si>
    <t>03 86 86 15 15</t>
  </si>
  <si>
    <t>1 Avenue Pierre de Coubertin</t>
  </si>
  <si>
    <t>CH SENS</t>
  </si>
  <si>
    <t>CENTRE HOSPITALIER DE SENS</t>
  </si>
  <si>
    <t>26890113189</t>
  </si>
  <si>
    <t>26890023000015</t>
  </si>
  <si>
    <t>24650</t>
  </si>
  <si>
    <t>02021</t>
  </si>
  <si>
    <t>0324228000</t>
  </si>
  <si>
    <t>CS 40903</t>
  </si>
  <si>
    <t>2 Avenue Margueritte</t>
  </si>
  <si>
    <t>CH SEDAN</t>
  </si>
  <si>
    <t>CENTRE HOSPITALIER DE SEDAN</t>
  </si>
  <si>
    <t>26080489300014</t>
  </si>
  <si>
    <t>466165</t>
  </si>
  <si>
    <t>03450</t>
  </si>
  <si>
    <t>0328161361</t>
  </si>
  <si>
    <t>4 Avenue des marronniers</t>
  </si>
  <si>
    <t>CH SECLIN IFAS</t>
  </si>
  <si>
    <t>CENTRE HOSPITALIER DE SECLIN INSTITUT DE FORMATION D'AIDE SOIGNANT</t>
  </si>
  <si>
    <t>3159P006459</t>
  </si>
  <si>
    <t>26590698200078</t>
  </si>
  <si>
    <t>135380</t>
  </si>
  <si>
    <t>02647</t>
  </si>
  <si>
    <t>0320627000</t>
  </si>
  <si>
    <t>Rue d'Apolda</t>
  </si>
  <si>
    <t>CH SECLIN</t>
  </si>
  <si>
    <t>CENTRE HOSPITALIER DE SECLIN</t>
  </si>
  <si>
    <t>26590698200011</t>
  </si>
  <si>
    <t>221247</t>
  </si>
  <si>
    <t>03015</t>
  </si>
  <si>
    <t>03 87 95 89 00</t>
  </si>
  <si>
    <t>2 Rue René-François Jolly</t>
  </si>
  <si>
    <t>CH SARREGUEMINES IFSI</t>
  </si>
  <si>
    <t>CENTRE HOSPITALIER DE SARREGUEMINES INSTITUT DE FORMATION EN SOINS INFIRMIERS</t>
  </si>
  <si>
    <t>41570265657</t>
  </si>
  <si>
    <t>26570005400074</t>
  </si>
  <si>
    <t>262160</t>
  </si>
  <si>
    <t>02901</t>
  </si>
  <si>
    <t>0248785200</t>
  </si>
  <si>
    <t>18300 SANCERRE</t>
  </si>
  <si>
    <t>rempart des augustins</t>
  </si>
  <si>
    <t>CH SANCERRE</t>
  </si>
  <si>
    <t>CENTRE HOSPITALIER DE SANCERRE</t>
  </si>
  <si>
    <t>26180020500013</t>
  </si>
  <si>
    <t>468022</t>
  </si>
  <si>
    <t>02087</t>
  </si>
  <si>
    <t>0327694310</t>
  </si>
  <si>
    <t>CHSA MAUBEUGE</t>
  </si>
  <si>
    <t>CENTRE HOSPITALIER DE SAMBRE AVESNOIS</t>
  </si>
  <si>
    <t>26590695800011</t>
  </si>
  <si>
    <t>108108</t>
  </si>
  <si>
    <t>01776</t>
  </si>
  <si>
    <t>04 90 44 93 38</t>
  </si>
  <si>
    <t>BP 321</t>
  </si>
  <si>
    <t>207 Avenue Julien Fabre</t>
  </si>
  <si>
    <t>CH SALON DE PROVENCE</t>
  </si>
  <si>
    <t>CENTRE HOSPITALIER DE SALON DE PROVENCE</t>
  </si>
  <si>
    <t>93131660913</t>
  </si>
  <si>
    <t>26130020600016</t>
  </si>
  <si>
    <t>478430</t>
  </si>
  <si>
    <t>06566</t>
  </si>
  <si>
    <t>05 55 43 54 55</t>
  </si>
  <si>
    <t>CH ST JUNIEN IFAS</t>
  </si>
  <si>
    <t>CENTRE HOSPITALIER DE SAINT JUNIEN - INSTITUT DE FORMATION D'AIDES SOIGNANTS</t>
  </si>
  <si>
    <t>26871540600040</t>
  </si>
  <si>
    <t>544115</t>
  </si>
  <si>
    <t>04 72 16 86 87</t>
  </si>
  <si>
    <t>78 Chemin DE MONTRAY</t>
  </si>
  <si>
    <t>CENTRE HOSPITALIER DE SAINT FOY LES LYON</t>
  </si>
  <si>
    <t>26690020800015</t>
  </si>
  <si>
    <t>633975</t>
  </si>
  <si>
    <t>04 71 60 64 72</t>
  </si>
  <si>
    <t>Avenue DU DOCTEUR MALLET</t>
  </si>
  <si>
    <t>CH SAINT FLOUR</t>
  </si>
  <si>
    <t>CENTRE HOSPITALIER DE SAINT FLOUR</t>
  </si>
  <si>
    <t>26150013600013</t>
  </si>
  <si>
    <t>501074</t>
  </si>
  <si>
    <t>02665</t>
  </si>
  <si>
    <t>01 42 35 61 81</t>
  </si>
  <si>
    <t>2 Rue du docteur Delafontaine</t>
  </si>
  <si>
    <t>CHSD</t>
  </si>
  <si>
    <t>CENTRE HOSPITALIER DE SAINT DENIS</t>
  </si>
  <si>
    <t>26930101600011</t>
  </si>
  <si>
    <t>39858</t>
  </si>
  <si>
    <t>01742</t>
  </si>
  <si>
    <t>02 96 01 71 23</t>
  </si>
  <si>
    <t>10 Rue Marcel Proust</t>
  </si>
  <si>
    <t>CH SAINT BRIEUC PAIMPOL TREGUIER</t>
  </si>
  <si>
    <t>CENTRE HOSPITALIER DE SAINT BRIEUC PAIMPOL ET TREGUIER</t>
  </si>
  <si>
    <t>5322P009922</t>
  </si>
  <si>
    <t>26220009000013</t>
  </si>
  <si>
    <t>497071</t>
  </si>
  <si>
    <t>05 53 02 78 00</t>
  </si>
  <si>
    <t>24110 ST ASTIER</t>
  </si>
  <si>
    <t>Rue du Maréchal Leclerc</t>
  </si>
  <si>
    <t>CH SAINT ASTIER</t>
  </si>
  <si>
    <t>CENTRE HOSPITALIER DE SAINT ASTIER</t>
  </si>
  <si>
    <t>26240588900011</t>
  </si>
  <si>
    <t>156371</t>
  </si>
  <si>
    <t>01937</t>
  </si>
  <si>
    <t>0546395252</t>
  </si>
  <si>
    <t>20 Avenue de Saint Sordelin</t>
  </si>
  <si>
    <t>CH ROYAN</t>
  </si>
  <si>
    <t>CENTRE HOSPITALIER DE ROYAN</t>
  </si>
  <si>
    <t>26170039700019</t>
  </si>
  <si>
    <t>22974</t>
  </si>
  <si>
    <t>01480</t>
  </si>
  <si>
    <t>0389787070</t>
  </si>
  <si>
    <t>27 Rue du 4ème Spahis Marocains</t>
  </si>
  <si>
    <t>CH ROUFFACH</t>
  </si>
  <si>
    <t>CENTRE HOSPITALIER DE ROUFFACH</t>
  </si>
  <si>
    <t>26680019200012</t>
  </si>
  <si>
    <t>478428</t>
  </si>
  <si>
    <t>04 77 23 79 80</t>
  </si>
  <si>
    <t>35 bis Avenue Albert Thomas</t>
  </si>
  <si>
    <t>CH ROANNE - IFSI</t>
  </si>
  <si>
    <t>CENTRE HOSPITALIER DE ROANNE - INSTITUT DE FORMATION EN SOINS INFIRMIERS</t>
  </si>
  <si>
    <t>8242P093542</t>
  </si>
  <si>
    <t>26420027000215</t>
  </si>
  <si>
    <t>521425</t>
  </si>
  <si>
    <t>04 76 35 71 71</t>
  </si>
  <si>
    <t>CH RIVES</t>
  </si>
  <si>
    <t>CENTRE HOSPITALIER DE RIVES</t>
  </si>
  <si>
    <t>26380018700019</t>
  </si>
  <si>
    <t>467418</t>
  </si>
  <si>
    <t>01 34 83 78 78</t>
  </si>
  <si>
    <t>5-7 Rue Pierre et Marie Curie</t>
  </si>
  <si>
    <t>CH RAMBOUILLET</t>
  </si>
  <si>
    <t>CENTRE HOSPITALIER DE RAMBOUILLET</t>
  </si>
  <si>
    <t>26780007600064</t>
  </si>
  <si>
    <t>7614</t>
  </si>
  <si>
    <t>01812</t>
  </si>
  <si>
    <t>0298966000</t>
  </si>
  <si>
    <t>20 bis Avenue du Général Leclerc</t>
  </si>
  <si>
    <t>CH QUIMPERLE</t>
  </si>
  <si>
    <t>CENTRE HOSPITALIER DE QUIMPERLE</t>
  </si>
  <si>
    <t>26290005300014</t>
  </si>
  <si>
    <t>459719</t>
  </si>
  <si>
    <t>03058</t>
  </si>
  <si>
    <t>02 32 41 64 66</t>
  </si>
  <si>
    <t>BP 431</t>
  </si>
  <si>
    <t>64 Route de Lisieux</t>
  </si>
  <si>
    <t>CH PONT AUDEMER</t>
  </si>
  <si>
    <t>CENTRE HOSPITALIER DE PONT AUDEMER</t>
  </si>
  <si>
    <t>26270282200012</t>
  </si>
  <si>
    <t>584733</t>
  </si>
  <si>
    <t>220 Rue Mansart</t>
  </si>
  <si>
    <t>02/05/2018</t>
  </si>
  <si>
    <t>CENTRE HOSPITALIER DE PLAISIR</t>
  </si>
  <si>
    <t>20007630500016</t>
  </si>
  <si>
    <t>7894</t>
  </si>
  <si>
    <t>02731</t>
  </si>
  <si>
    <t>04 68 61 86 55</t>
  </si>
  <si>
    <t>ENTREE REGIE 1 BP 49954</t>
  </si>
  <si>
    <t>20 Avenue du Languedoc</t>
  </si>
  <si>
    <t>CH PERPIGNAN</t>
  </si>
  <si>
    <t>CENTRE HOSPITALIER DE PERPIGNAN</t>
  </si>
  <si>
    <t>9166P063866</t>
  </si>
  <si>
    <t>26660002200013</t>
  </si>
  <si>
    <t>62935</t>
  </si>
  <si>
    <t>01867</t>
  </si>
  <si>
    <t>03 81 60 58 00</t>
  </si>
  <si>
    <t>25220 NOVILLARS</t>
  </si>
  <si>
    <t>4 Rue du Docteur Charcot</t>
  </si>
  <si>
    <t>CHN</t>
  </si>
  <si>
    <t>CENTRE HOSPITALIER DE NOVILLARS</t>
  </si>
  <si>
    <t>26250429300016</t>
  </si>
  <si>
    <t>302697</t>
  </si>
  <si>
    <t>0237537575</t>
  </si>
  <si>
    <t>BP 169</t>
  </si>
  <si>
    <t>Avenue de l'Europe</t>
  </si>
  <si>
    <t>CH NOGENT LE ROTROU</t>
  </si>
  <si>
    <t>CENTRE HOSPITALIER DE NOGENT LE ROTROU</t>
  </si>
  <si>
    <t>26280014700031</t>
  </si>
  <si>
    <t>513106</t>
  </si>
  <si>
    <t>05 62 08 85 00</t>
  </si>
  <si>
    <t>CH NOGARO</t>
  </si>
  <si>
    <t>CENTRE HOSPITALIER DE NOGARO</t>
  </si>
  <si>
    <t>26320014900015</t>
  </si>
  <si>
    <t>566640</t>
  </si>
  <si>
    <t>03310 NERIS LES BAINS</t>
  </si>
  <si>
    <t>CH NERIS LES BAINS</t>
  </si>
  <si>
    <t>CENTRE HOSPITALIER DE NERIS LES BAINS</t>
  </si>
  <si>
    <t>26030498500013</t>
  </si>
  <si>
    <t>8369</t>
  </si>
  <si>
    <t>04 68 42 60 00</t>
  </si>
  <si>
    <t>BP 824</t>
  </si>
  <si>
    <t>Boulevard DOCTEUR LACROIX</t>
  </si>
  <si>
    <t>CH NARBONNE</t>
  </si>
  <si>
    <t>CENTRE HOSPITALIER DE NARBONNE</t>
  </si>
  <si>
    <t>91110131811</t>
  </si>
  <si>
    <t>26110010100011</t>
  </si>
  <si>
    <t>529084</t>
  </si>
  <si>
    <t>02 54 75 70 00</t>
  </si>
  <si>
    <t>41400 MONTRICHARD VAL DE CHER</t>
  </si>
  <si>
    <t>14 Rue DES BOIS</t>
  </si>
  <si>
    <t>CH MONTRICHARD</t>
  </si>
  <si>
    <t>CENTRE HOSPITALIER DE MONTRICHARD</t>
  </si>
  <si>
    <t>26410010800044</t>
  </si>
  <si>
    <t>55967</t>
  </si>
  <si>
    <t>01848</t>
  </si>
  <si>
    <t>0549838383</t>
  </si>
  <si>
    <t>86500 MONTMORILLON</t>
  </si>
  <si>
    <t>2 Rue Henri Dunant</t>
  </si>
  <si>
    <t>CH MONTMORILLON</t>
  </si>
  <si>
    <t>CENTRE HOSPITALIER DE MONTMORILLON</t>
  </si>
  <si>
    <t>26860030100017</t>
  </si>
  <si>
    <t>498622</t>
  </si>
  <si>
    <t>0590805252</t>
  </si>
  <si>
    <t>97120 ST CLAUDE</t>
  </si>
  <si>
    <t>MONTERAN</t>
  </si>
  <si>
    <t>CHS SAINT CLAUDE</t>
  </si>
  <si>
    <t>CENTRE HOSPITALIER DE MONTERAN - CENTRE SPECIALISE ST CLAUDE</t>
  </si>
  <si>
    <t>26971044800011</t>
  </si>
  <si>
    <t>43217</t>
  </si>
  <si>
    <t>01610</t>
  </si>
  <si>
    <t>05 63 92 82 82</t>
  </si>
  <si>
    <t>BP 765</t>
  </si>
  <si>
    <t>CH MONTAUBAN</t>
  </si>
  <si>
    <t>CENTRE HOSPITALIER DE MONTAUBAN</t>
  </si>
  <si>
    <t>26820007800015</t>
  </si>
  <si>
    <t>472347</t>
  </si>
  <si>
    <t>05 62 66 88 00</t>
  </si>
  <si>
    <t>Allée marie clarac</t>
  </si>
  <si>
    <t>CH MIRANDE</t>
  </si>
  <si>
    <t>CENTRE HOSPITALIER DE MIRANDE</t>
  </si>
  <si>
    <t>26320013100013</t>
  </si>
  <si>
    <t>323652</t>
  </si>
  <si>
    <t>03670</t>
  </si>
  <si>
    <t>05 65 59 30 00</t>
  </si>
  <si>
    <t>BP 148</t>
  </si>
  <si>
    <t>265 Boulevard ACHILLE SOUQUES</t>
  </si>
  <si>
    <t>CH MILLAU</t>
  </si>
  <si>
    <t>CENTRE HOSPITALIER DE MILLAU</t>
  </si>
  <si>
    <t>73120059512</t>
  </si>
  <si>
    <t>26120014100016</t>
  </si>
  <si>
    <t>641960</t>
  </si>
  <si>
    <t>05 49 81 40 47</t>
  </si>
  <si>
    <t>6 Rue Du Chemin Vert</t>
  </si>
  <si>
    <t>CH DE MAULEON</t>
  </si>
  <si>
    <t>CENTRE HOSPITALIER DE MAULEON</t>
  </si>
  <si>
    <t>26790040500049</t>
  </si>
  <si>
    <t>37254</t>
  </si>
  <si>
    <t>Chemin Lagny 1</t>
  </si>
  <si>
    <t>31 Avenue Du General Leclerc</t>
  </si>
  <si>
    <t>CH LAGNY 1</t>
  </si>
  <si>
    <t>CENTRE HOSPITALIER DE MARNE-LA-VALLEE - CH LAGNY</t>
  </si>
  <si>
    <t>26770934300219</t>
  </si>
  <si>
    <t>92538</t>
  </si>
  <si>
    <t>03023</t>
  </si>
  <si>
    <t>0383761212</t>
  </si>
  <si>
    <t>BP 30206</t>
  </si>
  <si>
    <t>6 Rue Girardet</t>
  </si>
  <si>
    <t>CH LUNEVILLE</t>
  </si>
  <si>
    <t>CENTRE HOSPITALIER DE LUNEVILLE</t>
  </si>
  <si>
    <t>41540321254</t>
  </si>
  <si>
    <t>26540031700011</t>
  </si>
  <si>
    <t>94122</t>
  </si>
  <si>
    <t>03 87 23 14 15</t>
  </si>
  <si>
    <t>5 Rue Général De Gaulle</t>
  </si>
  <si>
    <t>CH LORQUIN</t>
  </si>
  <si>
    <t>CENTRE HOSPITALIER DE LORQUIN</t>
  </si>
  <si>
    <t>26570009600018</t>
  </si>
  <si>
    <t>21362</t>
  </si>
  <si>
    <t>02684</t>
  </si>
  <si>
    <t>05 57 55 34 34</t>
  </si>
  <si>
    <t>112 Rue DE LA MARNE</t>
  </si>
  <si>
    <t>CH LIBOURNE</t>
  </si>
  <si>
    <t>CENTRE HOSPITALIER DE LIBOURNE</t>
  </si>
  <si>
    <t>39950</t>
  </si>
  <si>
    <t>02496</t>
  </si>
  <si>
    <t>0233607200</t>
  </si>
  <si>
    <t>50170 PONTORSON</t>
  </si>
  <si>
    <t>7 Chaussée de Villecherel</t>
  </si>
  <si>
    <t>CH PONTORSON</t>
  </si>
  <si>
    <t>CENTRE HOSPITALIER DE L'ESTRAN</t>
  </si>
  <si>
    <t>26500133900018</t>
  </si>
  <si>
    <t>17061</t>
  </si>
  <si>
    <t>03217</t>
  </si>
  <si>
    <t>0321691023</t>
  </si>
  <si>
    <t>99 Route de la Bassée</t>
  </si>
  <si>
    <t>CH LENS</t>
  </si>
  <si>
    <t>CENTRE HOSPITALIER DE LENS</t>
  </si>
  <si>
    <t>26620932900017</t>
  </si>
  <si>
    <t>38957</t>
  </si>
  <si>
    <t>05 63 58 81 81</t>
  </si>
  <si>
    <t>BP 85</t>
  </si>
  <si>
    <t>1 Place VIALAS</t>
  </si>
  <si>
    <t>CH LAVAUR</t>
  </si>
  <si>
    <t>CENTRE HOSPITALIER DE LAVAUR</t>
  </si>
  <si>
    <t>7381P001781</t>
  </si>
  <si>
    <t>26810008800015</t>
  </si>
  <si>
    <t>13900</t>
  </si>
  <si>
    <t>01917</t>
  </si>
  <si>
    <t>02 43 66 50 00</t>
  </si>
  <si>
    <t>CS 91525</t>
  </si>
  <si>
    <t>33 Rue du Haut Rocher</t>
  </si>
  <si>
    <t>CH LAVAL</t>
  </si>
  <si>
    <t>CENTRE HOSPITALIER DE LAVAL</t>
  </si>
  <si>
    <t>26530023600014</t>
  </si>
  <si>
    <t>100626</t>
  </si>
  <si>
    <t>01875</t>
  </si>
  <si>
    <t>03 25 87 88 88</t>
  </si>
  <si>
    <t>B.P. 190</t>
  </si>
  <si>
    <t>10 Rue DE LA CHARITE</t>
  </si>
  <si>
    <t>CH LANGRES</t>
  </si>
  <si>
    <t>CENTRE HOSPITALIER DE LANGRES</t>
  </si>
  <si>
    <t>26520008900018</t>
  </si>
  <si>
    <t>284040</t>
  </si>
  <si>
    <t>03046</t>
  </si>
  <si>
    <t>0233249595</t>
  </si>
  <si>
    <t>61300 L AIGLE</t>
  </si>
  <si>
    <t>10 Rue du Docteur Frinault</t>
  </si>
  <si>
    <t>CH DE L'AIGLE IFSI IFAS</t>
  </si>
  <si>
    <t>CENTRE HOSPITALIER DE L'AIGLE INSTITUT DE FORMATION EN SOINS INFIRMIERS AIDES SOIGNANTS</t>
  </si>
  <si>
    <t>25610067761</t>
  </si>
  <si>
    <t>26610048600023</t>
  </si>
  <si>
    <t>30077</t>
  </si>
  <si>
    <t>02 38 95 91 11</t>
  </si>
  <si>
    <t>45200 AMILLY</t>
  </si>
  <si>
    <t>658 Rue des Bourgoins</t>
  </si>
  <si>
    <t>CHAM AMILLY MONTARGIS</t>
  </si>
  <si>
    <t>CENTRE HOSPITALIER DE L'AGGLOMERATION MONTARGOISE</t>
  </si>
  <si>
    <t>26450022400102</t>
  </si>
  <si>
    <t>19550</t>
  </si>
  <si>
    <t>02790</t>
  </si>
  <si>
    <t>03 86 93 70 00</t>
  </si>
  <si>
    <t>BP 649</t>
  </si>
  <si>
    <t>1 Boulevard de l¿Hôpital</t>
  </si>
  <si>
    <t>CHAN</t>
  </si>
  <si>
    <t>CENTRE HOSPITALIER DE L'AGGLOMERATION DE NEVERS</t>
  </si>
  <si>
    <t>20001120300011</t>
  </si>
  <si>
    <t>115149</t>
  </si>
  <si>
    <t>02435</t>
  </si>
  <si>
    <t>0545675527</t>
  </si>
  <si>
    <t>BP 70079</t>
  </si>
  <si>
    <t>Place du Champ de Foire</t>
  </si>
  <si>
    <t>CH LA ROCHEFOUCAULD</t>
  </si>
  <si>
    <t>CENTRE HOSPITALIER DE LA ROCHEFOUCAULD</t>
  </si>
  <si>
    <t>26160026600017</t>
  </si>
  <si>
    <t>597790</t>
  </si>
  <si>
    <t>01 34 91 78 78</t>
  </si>
  <si>
    <t>78760 JOUARS PONTCHARTRAIN</t>
  </si>
  <si>
    <t>23 Rue Saint louis</t>
  </si>
  <si>
    <t>CENTRE HOSPITALIER DE LA MAULDRE JOUARS PONTCHARTRAIN</t>
  </si>
  <si>
    <t>CENTRE HOSPITALIER DE LA MAULDRE</t>
  </si>
  <si>
    <t>20003030200018</t>
  </si>
  <si>
    <t>575770</t>
  </si>
  <si>
    <t>03 29 25 00 79</t>
  </si>
  <si>
    <t>88160 LE THILLOT</t>
  </si>
  <si>
    <t>60 Rue CHARLES DE GAULLE</t>
  </si>
  <si>
    <t>C2HVM LE THILLOT</t>
  </si>
  <si>
    <t>CENTRE HOSPITALIER DE LA HAUTE VALLEE DE LA MOSELLE LE THILLOT</t>
  </si>
  <si>
    <t>20005514300016</t>
  </si>
  <si>
    <t>149810</t>
  </si>
  <si>
    <t>03 25 56 83 83</t>
  </si>
  <si>
    <t>BP 142</t>
  </si>
  <si>
    <t>1 Carrefour HENRI ROLLIN</t>
  </si>
  <si>
    <t>CH DE LA HAUTE MARNE ST DIZIER</t>
  </si>
  <si>
    <t>CENTRE HOSPITALIER DE LA HAUTE MARNE - HOPITAL ANDRE BRETON</t>
  </si>
  <si>
    <t>26520512000016</t>
  </si>
  <si>
    <t>468502</t>
  </si>
  <si>
    <t>01267</t>
  </si>
  <si>
    <t>0557434976</t>
  </si>
  <si>
    <t>33390 BLAYE</t>
  </si>
  <si>
    <t>97 Rue de l'hôpital</t>
  </si>
  <si>
    <t>CH ST NICOLAS DE BLAYE IFAS</t>
  </si>
  <si>
    <t>CENTRE HOSPITALIER DE LA HAUTE GIRONDE INSTITUT DE FORMATION EN AIDES SOIGNANTS</t>
  </si>
  <si>
    <t>83781</t>
  </si>
  <si>
    <t>02362</t>
  </si>
  <si>
    <t>0557334000</t>
  </si>
  <si>
    <t>CH ST NICOLAS DE BLAYE</t>
  </si>
  <si>
    <t>CENTRE HOSPITALIER DE LA HAUTE GIRONDE</t>
  </si>
  <si>
    <t>26330561700015</t>
  </si>
  <si>
    <t>522843</t>
  </si>
  <si>
    <t>03 80 91 21 21</t>
  </si>
  <si>
    <t>21500 MONTBARD</t>
  </si>
  <si>
    <t>27 Rue Auguste Carre</t>
  </si>
  <si>
    <t>CH HCO SITE DE MONTBARD</t>
  </si>
  <si>
    <t>CENTRE HOSPITALIER DE LA HAUTE COTE D'OR</t>
  </si>
  <si>
    <t>20004781900152</t>
  </si>
  <si>
    <t>649077</t>
  </si>
  <si>
    <t>03 85 24 55 00</t>
  </si>
  <si>
    <t>71220 LA GUICHE</t>
  </si>
  <si>
    <t>LE ROMPOIX</t>
  </si>
  <si>
    <t>CH LA GUICHE</t>
  </si>
  <si>
    <t>CENTRE HOSPITALIER DE LA GUICHE</t>
  </si>
  <si>
    <t>26710023800018</t>
  </si>
  <si>
    <t>285080</t>
  </si>
  <si>
    <t>03483</t>
  </si>
  <si>
    <t>0231898033</t>
  </si>
  <si>
    <t>CH DE LA COTE FLEURIE</t>
  </si>
  <si>
    <t>CENTRE HOSPITALIER DE LA COTE FLEURIE</t>
  </si>
  <si>
    <t>20001798600015</t>
  </si>
  <si>
    <t>13020</t>
  </si>
  <si>
    <t>01096</t>
  </si>
  <si>
    <t>05 59 44 35 35</t>
  </si>
  <si>
    <t>13 Avenue DE L'INTERNE JACQUES LOEB</t>
  </si>
  <si>
    <t>CHCB BAYONNE</t>
  </si>
  <si>
    <t>CENTRE HOSPITALIER DE LA COTE BASQUE</t>
  </si>
  <si>
    <t>476420</t>
  </si>
  <si>
    <t>04344</t>
  </si>
  <si>
    <t>03 80 42 48 48</t>
  </si>
  <si>
    <t>1 Boulevard Chanoine Kir</t>
  </si>
  <si>
    <t>EPSM LA CHARTREUSE</t>
  </si>
  <si>
    <t>CENTRE HOSPITALIER DE LA CHARTREUSE</t>
  </si>
  <si>
    <t>26210335521</t>
  </si>
  <si>
    <t>26210006800010</t>
  </si>
  <si>
    <t>367643</t>
  </si>
  <si>
    <t>350 Avenue FERNAND POINT</t>
  </si>
  <si>
    <t>CHBL</t>
  </si>
  <si>
    <t>CENTRE HOSPITALIER DE LA BRESSE LOUHANNAISE</t>
  </si>
  <si>
    <t>26710237271</t>
  </si>
  <si>
    <t>26710025300017</t>
  </si>
  <si>
    <t>595070</t>
  </si>
  <si>
    <t>05 94 32 76 76</t>
  </si>
  <si>
    <t>BP 703</t>
  </si>
  <si>
    <t>Avenue LEOPOLD HEDER</t>
  </si>
  <si>
    <t>30/01/2019</t>
  </si>
  <si>
    <t>CH KOUROU</t>
  </si>
  <si>
    <t>CENTRE HOSPITALIER DE KOUROU</t>
  </si>
  <si>
    <t>20007678400012</t>
  </si>
  <si>
    <t>343316</t>
  </si>
  <si>
    <t>02065</t>
  </si>
  <si>
    <t>0387563939</t>
  </si>
  <si>
    <t>BP 75088</t>
  </si>
  <si>
    <t>CH JURY</t>
  </si>
  <si>
    <t>CENTRE HOSPITALIER DE JURY</t>
  </si>
  <si>
    <t>4157P004257</t>
  </si>
  <si>
    <t>26570002100016</t>
  </si>
  <si>
    <t>154258</t>
  </si>
  <si>
    <t>01981</t>
  </si>
  <si>
    <t>05 46 48 54 82</t>
  </si>
  <si>
    <t>4 Avenue Winston Churchill</t>
  </si>
  <si>
    <t>CH JONZAC</t>
  </si>
  <si>
    <t>CENTRE HOSPITALIER DE JONZAC</t>
  </si>
  <si>
    <t>26170027200014</t>
  </si>
  <si>
    <t>8837</t>
  </si>
  <si>
    <t>05079</t>
  </si>
  <si>
    <t>05 55 96 40 00</t>
  </si>
  <si>
    <t>2 Avenue du docteur Roullet</t>
  </si>
  <si>
    <t>CHHC USSEL</t>
  </si>
  <si>
    <t>CENTRE HOSPITALIER DE HAUTE CORREZE</t>
  </si>
  <si>
    <t>346457</t>
  </si>
  <si>
    <t>03 23 81 40 00</t>
  </si>
  <si>
    <t>80400 HAM</t>
  </si>
  <si>
    <t>56 Rue DE VERDUN</t>
  </si>
  <si>
    <t>CH HAM</t>
  </si>
  <si>
    <t>CENTRE HOSPITALIER DE HAM</t>
  </si>
  <si>
    <t>26800015500013</t>
  </si>
  <si>
    <t>44684</t>
  </si>
  <si>
    <t>02906</t>
  </si>
  <si>
    <t>0388063333</t>
  </si>
  <si>
    <t>64 Avenue du Professeur Leriche</t>
  </si>
  <si>
    <t>CH HAGUENAU</t>
  </si>
  <si>
    <t>CENTRE HOSPITALIER DE HAGUENAU</t>
  </si>
  <si>
    <t>4267P002567</t>
  </si>
  <si>
    <t>26670011100013</t>
  </si>
  <si>
    <t>579750</t>
  </si>
  <si>
    <t>03 23 51 55 55</t>
  </si>
  <si>
    <t>858 Rue DES DOCTEURS DEVILLERS</t>
  </si>
  <si>
    <t>23/02/2018</t>
  </si>
  <si>
    <t>CENTRE HOSPITALIER DE GUISE</t>
  </si>
  <si>
    <t>26020865700015</t>
  </si>
  <si>
    <t>4868</t>
  </si>
  <si>
    <t>02125</t>
  </si>
  <si>
    <t>05 55 51 70 00</t>
  </si>
  <si>
    <t>CH GUERET</t>
  </si>
  <si>
    <t>CENTRE HOSPITALIER DE GUERET</t>
  </si>
  <si>
    <t>75230032923</t>
  </si>
  <si>
    <t>26230960200015</t>
  </si>
  <si>
    <t>533695</t>
  </si>
  <si>
    <t>05 63 42 30 00</t>
  </si>
  <si>
    <t>19 Rue DU DOCTEUR BASTIE</t>
  </si>
  <si>
    <t>CH GRAULHET</t>
  </si>
  <si>
    <t>CENTRE HOSPITALIER DE GRAULHET</t>
  </si>
  <si>
    <t>26810006200069</t>
  </si>
  <si>
    <t>634682</t>
  </si>
  <si>
    <t>84220 GORDES</t>
  </si>
  <si>
    <t>CENTRE HOSPITALIER DE GORDES</t>
  </si>
  <si>
    <t>21840050500010</t>
  </si>
  <si>
    <t>405670</t>
  </si>
  <si>
    <t>01561</t>
  </si>
  <si>
    <t>01 34 53 24 14</t>
  </si>
  <si>
    <t>25 Rue Bernard Février</t>
  </si>
  <si>
    <t>CH GONESSE</t>
  </si>
  <si>
    <t>CENTRE HOSPITALIER DE GONESSE</t>
  </si>
  <si>
    <t>26950004700015</t>
  </si>
  <si>
    <t>192855</t>
  </si>
  <si>
    <t>02642</t>
  </si>
  <si>
    <t>04 78 07 30 30</t>
  </si>
  <si>
    <t>9 Avenue du Professeur Fleming</t>
  </si>
  <si>
    <t>CH GIVORS</t>
  </si>
  <si>
    <t>CENTRE HOSPITALIER DE GIVORS</t>
  </si>
  <si>
    <t>26690013300015</t>
  </si>
  <si>
    <t>8849</t>
  </si>
  <si>
    <t>02584</t>
  </si>
  <si>
    <t>02 99 17 70 00</t>
  </si>
  <si>
    <t>CS 20606</t>
  </si>
  <si>
    <t>133 Rue de la Forêt</t>
  </si>
  <si>
    <t>CH FOUGERES</t>
  </si>
  <si>
    <t>CENTRE HOSPITALIER DE FOUGERES</t>
  </si>
  <si>
    <t>26350008400011</t>
  </si>
  <si>
    <t>468307</t>
  </si>
  <si>
    <t>02266</t>
  </si>
  <si>
    <t>0328285680</t>
  </si>
  <si>
    <t>CS 76367</t>
  </si>
  <si>
    <t>Impasse Floréal</t>
  </si>
  <si>
    <t>CHD IFSI</t>
  </si>
  <si>
    <t>CENTRE HOSPITALIER DE DUNKERQUE INSTITUT DE FORMATION EN SOINS INFIRMIERS</t>
  </si>
  <si>
    <t>3159P008859</t>
  </si>
  <si>
    <t>26590683400048</t>
  </si>
  <si>
    <t>35944</t>
  </si>
  <si>
    <t>02701</t>
  </si>
  <si>
    <t>0328285900</t>
  </si>
  <si>
    <t>59240 ROSENDAEL</t>
  </si>
  <si>
    <t>130 Avenue Louis Herbeaux</t>
  </si>
  <si>
    <t>CH DUNKERQUE</t>
  </si>
  <si>
    <t>CENTRE HOSPITALIER DE DUNKERQUE</t>
  </si>
  <si>
    <t>26590683400014</t>
  </si>
  <si>
    <t>20886</t>
  </si>
  <si>
    <t>01724</t>
  </si>
  <si>
    <t>02 37 51 76 56</t>
  </si>
  <si>
    <t>44 Avenue du Président John Fitzgerald Kennedy</t>
  </si>
  <si>
    <t>CH DREUX</t>
  </si>
  <si>
    <t>CENTRE HOSPITALIER DE DREUX</t>
  </si>
  <si>
    <t>26280017000017</t>
  </si>
  <si>
    <t>472311</t>
  </si>
  <si>
    <t>02660</t>
  </si>
  <si>
    <t>02 98 75 10 10</t>
  </si>
  <si>
    <t>83-85 Rue Laennec</t>
  </si>
  <si>
    <t>CH DOUARNENEZ</t>
  </si>
  <si>
    <t>CENTRE HOSPITALIER DE DOUARNENEZ</t>
  </si>
  <si>
    <t>26290006100017</t>
  </si>
  <si>
    <t>8163</t>
  </si>
  <si>
    <t>02725</t>
  </si>
  <si>
    <t>04 92 30 15 15</t>
  </si>
  <si>
    <t>Quartier Saint-Christophe</t>
  </si>
  <si>
    <t>CH DIGNE LES BAINS</t>
  </si>
  <si>
    <t>CENTRE HOSPITALIER DE DIGNE LES BAINS</t>
  </si>
  <si>
    <t>93040081904</t>
  </si>
  <si>
    <t>26040358900013</t>
  </si>
  <si>
    <t>23073</t>
  </si>
  <si>
    <t>01340</t>
  </si>
  <si>
    <t>0232147406</t>
  </si>
  <si>
    <t>CH DIEPPE</t>
  </si>
  <si>
    <t>CENTRE HOSPITALIER DE DIEPPE</t>
  </si>
  <si>
    <t>26760161500011</t>
  </si>
  <si>
    <t>17012</t>
  </si>
  <si>
    <t>03 27 24 36 88</t>
  </si>
  <si>
    <t>BP 225</t>
  </si>
  <si>
    <t>25 bis Rue JEAN JAURES</t>
  </si>
  <si>
    <t>CH DENAIN</t>
  </si>
  <si>
    <t>CENTRE HOSPITALIER DE DENAIN</t>
  </si>
  <si>
    <t>26590681800017</t>
  </si>
  <si>
    <t>104255</t>
  </si>
  <si>
    <t>01262</t>
  </si>
  <si>
    <t>03 86 77 78 79</t>
  </si>
  <si>
    <t>74 Route de Moulins</t>
  </si>
  <si>
    <t>CH DECIZE</t>
  </si>
  <si>
    <t>CENTRE HOSPITALIER DE DECIZE</t>
  </si>
  <si>
    <t>2658P001458</t>
  </si>
  <si>
    <t>26580008600018</t>
  </si>
  <si>
    <t>68822</t>
  </si>
  <si>
    <t>01462</t>
  </si>
  <si>
    <t>0558914848</t>
  </si>
  <si>
    <t>BP 323</t>
  </si>
  <si>
    <t>Boulevard Yves du Manoir</t>
  </si>
  <si>
    <t>CH DAX</t>
  </si>
  <si>
    <t>CENTRE HOSPITALIER DE DAX COTE D'ARGENT</t>
  </si>
  <si>
    <t>39883</t>
  </si>
  <si>
    <t>02452</t>
  </si>
  <si>
    <t>02 33 06 32 32</t>
  </si>
  <si>
    <t>Rue de la Gare</t>
  </si>
  <si>
    <t>CH COUTANCES</t>
  </si>
  <si>
    <t>CENTRE HOSPITALIER DE COUTANCES</t>
  </si>
  <si>
    <t>26500110700019</t>
  </si>
  <si>
    <t>476201</t>
  </si>
  <si>
    <t>03848</t>
  </si>
  <si>
    <t>05 45 84 40 00</t>
  </si>
  <si>
    <t>16500 CONFOLENS</t>
  </si>
  <si>
    <t>Rue Marcel Perrot</t>
  </si>
  <si>
    <t>CH CONFOLENS</t>
  </si>
  <si>
    <t>CENTRE HOSPITALIER DE CONFOLENS</t>
  </si>
  <si>
    <t>26160022500062</t>
  </si>
  <si>
    <t>473030</t>
  </si>
  <si>
    <t>05 62 28 20 77</t>
  </si>
  <si>
    <t>21 Avenue DU MARECHAL JOFFRE</t>
  </si>
  <si>
    <t>CH DE CONDOM</t>
  </si>
  <si>
    <t>CENTRE HOSPITALIER DE CONDOM</t>
  </si>
  <si>
    <t>26320005700010</t>
  </si>
  <si>
    <t>680503</t>
  </si>
  <si>
    <t>04 67 88 89 90</t>
  </si>
  <si>
    <t>34800 CLERMONT L HERAULT</t>
  </si>
  <si>
    <t>Cours De La Chicane</t>
  </si>
  <si>
    <t>CH DE CLERMONT L'HERAULT</t>
  </si>
  <si>
    <t>CENTRE HOSPITALIER DE CLERMONT L'HERAULT</t>
  </si>
  <si>
    <t>26340012900015</t>
  </si>
  <si>
    <t>32268</t>
  </si>
  <si>
    <t>02476</t>
  </si>
  <si>
    <t>0223385500</t>
  </si>
  <si>
    <t>94 Rue des Anciens Combattants dAFN. &amp; TOM</t>
  </si>
  <si>
    <t>CH CHAUNY</t>
  </si>
  <si>
    <t>CENTRE HOSPITALIER DE CHAUNY</t>
  </si>
  <si>
    <t>2202P002102</t>
  </si>
  <si>
    <t>26020864000011</t>
  </si>
  <si>
    <t>60770</t>
  </si>
  <si>
    <t>01847</t>
  </si>
  <si>
    <t>0240558888</t>
  </si>
  <si>
    <t>9 Rue de Verdun</t>
  </si>
  <si>
    <t>CH CHATEAUBRIANT</t>
  </si>
  <si>
    <t>CENTRE HOSPITALIER DE CHATEAUBRIANT</t>
  </si>
  <si>
    <t>52440728044</t>
  </si>
  <si>
    <t>20004497200012</t>
  </si>
  <si>
    <t>122543</t>
  </si>
  <si>
    <t>02 43 44 77 77</t>
  </si>
  <si>
    <t>BP 129</t>
  </si>
  <si>
    <t>5 Allée ST MARTIN</t>
  </si>
  <si>
    <t>CH CHATEAU DU LOIR</t>
  </si>
  <si>
    <t>CENTRE HOSPITALIER DE CHATEAU DU LOIR</t>
  </si>
  <si>
    <t>26720105100013</t>
  </si>
  <si>
    <t>121757</t>
  </si>
  <si>
    <t>01633</t>
  </si>
  <si>
    <t>0326696060</t>
  </si>
  <si>
    <t>51 Rue du Commandant Derrien</t>
  </si>
  <si>
    <t>CH CHALONS EN CHAMPAGNE</t>
  </si>
  <si>
    <t>CENTRE HOSPITALIER DE CHALONS EN CHAMPAGNE</t>
  </si>
  <si>
    <t>26510001600012</t>
  </si>
  <si>
    <t>567980</t>
  </si>
  <si>
    <t>05 94 39 50 50</t>
  </si>
  <si>
    <t>Avenue des Flamboyants</t>
  </si>
  <si>
    <t>26/07/2017</t>
  </si>
  <si>
    <t>CHC ANDREE ROSEMON</t>
  </si>
  <si>
    <t>CENTRE HOSPITALIER DE CAYENNE ANDREE ROSEMON</t>
  </si>
  <si>
    <t>26973302800022</t>
  </si>
  <si>
    <t>464272</t>
  </si>
  <si>
    <t>02398</t>
  </si>
  <si>
    <t>04 32 85 88 88</t>
  </si>
  <si>
    <t>BP 60263</t>
  </si>
  <si>
    <t>24 Rond Point de l'amitié</t>
  </si>
  <si>
    <t>CH CARPENTRAS</t>
  </si>
  <si>
    <t>CENTRE HOSPITALIER DE CARPENTRAS</t>
  </si>
  <si>
    <t>26840022300064</t>
  </si>
  <si>
    <t>614180</t>
  </si>
  <si>
    <t>08077</t>
  </si>
  <si>
    <t>04 30 51 24 00</t>
  </si>
  <si>
    <t>CS 40001</t>
  </si>
  <si>
    <t>Route DE SAINT HILAIRE</t>
  </si>
  <si>
    <t>CH CARCASSONNE IFSI</t>
  </si>
  <si>
    <t>CENTRE HOSPITALIER DE CARCASSONNE INSTITUT DE FORMATION EN SOINS INFIRMIERS</t>
  </si>
  <si>
    <t>9111P080711</t>
  </si>
  <si>
    <t>26110002800024</t>
  </si>
  <si>
    <t>200050</t>
  </si>
  <si>
    <t>02202</t>
  </si>
  <si>
    <t>0327737373</t>
  </si>
  <si>
    <t>516 Avenue de Paris</t>
  </si>
  <si>
    <t>CH CAMBRAI</t>
  </si>
  <si>
    <t>CENTRE HOSPITALIER DE CAMBRAI</t>
  </si>
  <si>
    <t>26590678400011</t>
  </si>
  <si>
    <t>468654</t>
  </si>
  <si>
    <t>02549</t>
  </si>
  <si>
    <t>05 56 76 52 62</t>
  </si>
  <si>
    <t>89 Rue Cazeaux Cazalet</t>
  </si>
  <si>
    <t>CH CADILLAC</t>
  </si>
  <si>
    <t>CENTRE HOSPITALIER DE CADILLAC</t>
  </si>
  <si>
    <t>75331631533</t>
  </si>
  <si>
    <t>26330585600019</t>
  </si>
  <si>
    <t>10182</t>
  </si>
  <si>
    <t>01851</t>
  </si>
  <si>
    <t>05 55 92 60 00</t>
  </si>
  <si>
    <t>CS 70432</t>
  </si>
  <si>
    <t>1 Boulevard DU DOCTEUR VERLHAC</t>
  </si>
  <si>
    <t>CH BRIVE</t>
  </si>
  <si>
    <t>CENTRE HOSPITALIER DE BRIVE</t>
  </si>
  <si>
    <t>632478</t>
  </si>
  <si>
    <t>04 79 41 79 79</t>
  </si>
  <si>
    <t>73700 BOURG ST MAURICE</t>
  </si>
  <si>
    <t>Rue Du Nantet</t>
  </si>
  <si>
    <t>CH BOURG ST MAURICE</t>
  </si>
  <si>
    <t>CENTRE HOSPITALIER DE BOURG ST MAURICE</t>
  </si>
  <si>
    <t>26730006900015</t>
  </si>
  <si>
    <t>230790</t>
  </si>
  <si>
    <t>02279</t>
  </si>
  <si>
    <t>03 21 99 30 62</t>
  </si>
  <si>
    <t>12 Rue Jacques Monod</t>
  </si>
  <si>
    <t>CH BOULOGNE SUR MER</t>
  </si>
  <si>
    <t>CENTRE HOSPITALIER DE BOULOGNE SUR MER</t>
  </si>
  <si>
    <t>26620940200012</t>
  </si>
  <si>
    <t>483321</t>
  </si>
  <si>
    <t>0387794000</t>
  </si>
  <si>
    <t>57220 BOULAY MOSELLE</t>
  </si>
  <si>
    <t>1 Rue DE L'HOPITAL</t>
  </si>
  <si>
    <t>CH BOULAY</t>
  </si>
  <si>
    <t>CENTRE HOSPITALIER DE BOULAY</t>
  </si>
  <si>
    <t>26570017900012</t>
  </si>
  <si>
    <t>516405</t>
  </si>
  <si>
    <t>03947</t>
  </si>
  <si>
    <t>17360 BOSCAMNANT</t>
  </si>
  <si>
    <t>Les Bruyères</t>
  </si>
  <si>
    <t>CENTRE HOSPITALIER DE BOSCAMNANT</t>
  </si>
  <si>
    <t>26170026400011</t>
  </si>
  <si>
    <t>486188</t>
  </si>
  <si>
    <t>02 43 29 45 00</t>
  </si>
  <si>
    <t>72110 BONNETABLE</t>
  </si>
  <si>
    <t>30 Rue de Horncastle</t>
  </si>
  <si>
    <t>CH BONNETABLE</t>
  </si>
  <si>
    <t>CENTRE HOSPITALIER DE BONNETABLE</t>
  </si>
  <si>
    <t>26720032700018</t>
  </si>
  <si>
    <t>542880</t>
  </si>
  <si>
    <t>02 54 55 64 08</t>
  </si>
  <si>
    <t>Mail PIERRE CHARLOT</t>
  </si>
  <si>
    <t>CH BLOIS IFSI</t>
  </si>
  <si>
    <t>CENTRE HOSPITALIER DE BLOIS ETAB FORM POLYVALENT IFSI</t>
  </si>
  <si>
    <t>2441P001341</t>
  </si>
  <si>
    <t>26410003300259</t>
  </si>
  <si>
    <t>466141</t>
  </si>
  <si>
    <t>02194</t>
  </si>
  <si>
    <t>0254785170</t>
  </si>
  <si>
    <t>Mail Pierre Charlot</t>
  </si>
  <si>
    <t>CH BLOIS CESU 41</t>
  </si>
  <si>
    <t>CENTRE HOSPITALIER DE BLOIS CENTRE D'ENSEIGNEMENT DES SOINS D'URGENCES</t>
  </si>
  <si>
    <t>26410003300309</t>
  </si>
  <si>
    <t>29907</t>
  </si>
  <si>
    <t>01172</t>
  </si>
  <si>
    <t>02 54 55 67 42</t>
  </si>
  <si>
    <t>CH BLOIS</t>
  </si>
  <si>
    <t>CENTRE HOSPITALIER DE BLOIS</t>
  </si>
  <si>
    <t>26410003300010</t>
  </si>
  <si>
    <t>19124</t>
  </si>
  <si>
    <t>01920</t>
  </si>
  <si>
    <t>05 62 51 51 51</t>
  </si>
  <si>
    <t>BP 1330</t>
  </si>
  <si>
    <t>Boulevard DE LATTRE DE TASSIGNY</t>
  </si>
  <si>
    <t>CH TARBES</t>
  </si>
  <si>
    <t>CENTRE HOSPITALIER DE BIGORRE</t>
  </si>
  <si>
    <t>73650047765</t>
  </si>
  <si>
    <t>26650018000010</t>
  </si>
  <si>
    <t>493454</t>
  </si>
  <si>
    <t>0553638888</t>
  </si>
  <si>
    <t>BP 820</t>
  </si>
  <si>
    <t>9 Rue DU PROFESSEUR CALMETTE</t>
  </si>
  <si>
    <t>CH BERGERAC</t>
  </si>
  <si>
    <t>CENTRE HOSPITALIER DE BERGERAC</t>
  </si>
  <si>
    <t>500744</t>
  </si>
  <si>
    <t>04 67 95 51 18</t>
  </si>
  <si>
    <t>34600 BEDARIEUX</t>
  </si>
  <si>
    <t>Avenue Noémie Berthomieu</t>
  </si>
  <si>
    <t>CH BEDARIEUX</t>
  </si>
  <si>
    <t>CENTRE HOSPITALIER DE BEDARIEUX</t>
  </si>
  <si>
    <t>26340010300010</t>
  </si>
  <si>
    <t>686128</t>
  </si>
  <si>
    <t>69220 BELLEVILLE EN BEAUJOLAIS</t>
  </si>
  <si>
    <t>Rue Paulin Bussieres</t>
  </si>
  <si>
    <t>CH BELLEVILLE</t>
  </si>
  <si>
    <t>CENTRE HOSPITALIER DE BEAUJEU BELLEVILLE</t>
  </si>
  <si>
    <t>26690005900012</t>
  </si>
  <si>
    <t>39640</t>
  </si>
  <si>
    <t>03 81 84 70 00</t>
  </si>
  <si>
    <t>25110 BAUME LES DAMES</t>
  </si>
  <si>
    <t>1 Avenue DU PRESIDENT KENNEDY</t>
  </si>
  <si>
    <t>CH BAUME LES DAMES</t>
  </si>
  <si>
    <t>CENTRE HOSPITALIER DE BAUME LES DAMES</t>
  </si>
  <si>
    <t>26250047300018</t>
  </si>
  <si>
    <t>88171</t>
  </si>
  <si>
    <t>01790</t>
  </si>
  <si>
    <t>0495591111</t>
  </si>
  <si>
    <t>BP 680</t>
  </si>
  <si>
    <t>CH IFSI2B BASTIA</t>
  </si>
  <si>
    <t>CENTRE HOSPITALIER DE BASTIA - IFSI2B</t>
  </si>
  <si>
    <t>94202097320</t>
  </si>
  <si>
    <t>26200009400017</t>
  </si>
  <si>
    <t>575975</t>
  </si>
  <si>
    <t>03 25 38 38 38</t>
  </si>
  <si>
    <t>10110 BAR SUR SEINE</t>
  </si>
  <si>
    <t>6 Rue Du Stade</t>
  </si>
  <si>
    <t>CH BAR SUR SEINE</t>
  </si>
  <si>
    <t>CENTRE HOSPITALIER DE BAR SUR SEINE</t>
  </si>
  <si>
    <t>26100004600050</t>
  </si>
  <si>
    <t>266577</t>
  </si>
  <si>
    <t>03095</t>
  </si>
  <si>
    <t>0466791011</t>
  </si>
  <si>
    <t>Avenue Alphonse Daudet</t>
  </si>
  <si>
    <t>CH BAGNOLS SUR CEZE</t>
  </si>
  <si>
    <t>CENTRE HOSPITALIER DE BAGNOLS SUR CEZE</t>
  </si>
  <si>
    <t>9130P167630</t>
  </si>
  <si>
    <t>26300001000011</t>
  </si>
  <si>
    <t>21982</t>
  </si>
  <si>
    <t>01643</t>
  </si>
  <si>
    <t>0432753333</t>
  </si>
  <si>
    <t>305 Rue Raoul Follereau</t>
  </si>
  <si>
    <t>CH AVIGNON</t>
  </si>
  <si>
    <t>CENTRE HOSPITALIER D'AVIGNON</t>
  </si>
  <si>
    <t>93840282084</t>
  </si>
  <si>
    <t>26840016500018</t>
  </si>
  <si>
    <t>63605</t>
  </si>
  <si>
    <t>01933</t>
  </si>
  <si>
    <t>05 62 61 32 32</t>
  </si>
  <si>
    <t>Allée MARIE CLARAC</t>
  </si>
  <si>
    <t>CH AUCH</t>
  </si>
  <si>
    <t>CENTRE HOSPITALIER D'AUCH</t>
  </si>
  <si>
    <t>73320051132</t>
  </si>
  <si>
    <t>26320004000016</t>
  </si>
  <si>
    <t>149548</t>
  </si>
  <si>
    <t>03 20 48 33 33</t>
  </si>
  <si>
    <t>112 Rue Sadi Carnot</t>
  </si>
  <si>
    <t>CH ARMENTIERES</t>
  </si>
  <si>
    <t>CENTRE HOSPITALIER D'ARMENTIERES</t>
  </si>
  <si>
    <t>26590674300017</t>
  </si>
  <si>
    <t>18533</t>
  </si>
  <si>
    <t>01081</t>
  </si>
  <si>
    <t>04 90 49 29 29</t>
  </si>
  <si>
    <t>BP 195</t>
  </si>
  <si>
    <t>QUARTIER FOURCHON</t>
  </si>
  <si>
    <t>CH ARLES</t>
  </si>
  <si>
    <t>CENTRE HOSPITALIER D'ARLES</t>
  </si>
  <si>
    <t>9313P002713</t>
  </si>
  <si>
    <t>26130022200013</t>
  </si>
  <si>
    <t>299777</t>
  </si>
  <si>
    <t>02449</t>
  </si>
  <si>
    <t>0326608141</t>
  </si>
  <si>
    <t>51800 STE MENEHOULD</t>
  </si>
  <si>
    <t>Cité Valmy</t>
  </si>
  <si>
    <t>Allée de la Cour d'Honneur</t>
  </si>
  <si>
    <t>CH STE MENEHOULD</t>
  </si>
  <si>
    <t>CENTRE HOSPITALIER D'ARGONNE SAINTE MENEHOULD</t>
  </si>
  <si>
    <t>26510006500118</t>
  </si>
  <si>
    <t>28630</t>
  </si>
  <si>
    <t>01946</t>
  </si>
  <si>
    <t>0475356060</t>
  </si>
  <si>
    <t>BP 146</t>
  </si>
  <si>
    <t>CHARME</t>
  </si>
  <si>
    <t>CENTRE HOSPITALIER D'ARDECHE MERIDIONALE</t>
  </si>
  <si>
    <t>82070066807</t>
  </si>
  <si>
    <t>20001138500016</t>
  </si>
  <si>
    <t>63885</t>
  </si>
  <si>
    <t>01696</t>
  </si>
  <si>
    <t>04 97 24 77 77</t>
  </si>
  <si>
    <t>Route Nationale N07</t>
  </si>
  <si>
    <t>CH ANTIBES JUAN LES PINS</t>
  </si>
  <si>
    <t>CENTRE HOSPITALIER D'ANTIBES JUAN LES PINS</t>
  </si>
  <si>
    <t>26060015000015</t>
  </si>
  <si>
    <t>327190</t>
  </si>
  <si>
    <t>02063</t>
  </si>
  <si>
    <t>04 73 82 73 82</t>
  </si>
  <si>
    <t>CH AMBERT</t>
  </si>
  <si>
    <t>CENTRE HOSPITALIER D'AMBERT</t>
  </si>
  <si>
    <t>26630783400017</t>
  </si>
  <si>
    <t>36857</t>
  </si>
  <si>
    <t>02003</t>
  </si>
  <si>
    <t>0322255200</t>
  </si>
  <si>
    <t>43 Rue de l'Isle</t>
  </si>
  <si>
    <t>CH ABBEVILLE</t>
  </si>
  <si>
    <t>CENTRE HOSPITALIER D'ABBEVILLE</t>
  </si>
  <si>
    <t>32800184880</t>
  </si>
  <si>
    <t>26800001500019</t>
  </si>
  <si>
    <t>485767</t>
  </si>
  <si>
    <t>0298262800</t>
  </si>
  <si>
    <t>29160 CROZON</t>
  </si>
  <si>
    <t>Rue THEODORE BOTREL</t>
  </si>
  <si>
    <t>CH CROZON</t>
  </si>
  <si>
    <t>CENTRE HOSPITALIER CROZON</t>
  </si>
  <si>
    <t>26290010300017</t>
  </si>
  <si>
    <t>494793</t>
  </si>
  <si>
    <t>01189</t>
  </si>
  <si>
    <t>04 75 25 37 00</t>
  </si>
  <si>
    <t>Mazorel Nord</t>
  </si>
  <si>
    <t>CH CREST</t>
  </si>
  <si>
    <t>CENTRE HOSPITALIER CREST</t>
  </si>
  <si>
    <t>26260002600070</t>
  </si>
  <si>
    <t>528171</t>
  </si>
  <si>
    <t>04 71 01 10 00</t>
  </si>
  <si>
    <t>43500 CRAPONNE SUR ARZON</t>
  </si>
  <si>
    <t>Rue DE LA RATILLE</t>
  </si>
  <si>
    <t>18/09/2015</t>
  </si>
  <si>
    <t>CH CRAPONNE SUR ARZON</t>
  </si>
  <si>
    <t>CENTRE HOSPITALIER CRAPONNE SUR ARZON</t>
  </si>
  <si>
    <t>26430005400048</t>
  </si>
  <si>
    <t>36456</t>
  </si>
  <si>
    <t>0140886000</t>
  </si>
  <si>
    <t>BP 79</t>
  </si>
  <si>
    <t>36 Boulevard du Général Leclerc</t>
  </si>
  <si>
    <t>CH COURBEVOIE NEUILLY PUTEAUX</t>
  </si>
  <si>
    <t>CENTRE HOSPITALIER COURBEVOIE NEUILLY PUTEAUX</t>
  </si>
  <si>
    <t>20002723300010</t>
  </si>
  <si>
    <t>15209</t>
  </si>
  <si>
    <t>02 51 21 85 85</t>
  </si>
  <si>
    <t>CS 20393</t>
  </si>
  <si>
    <t>4 JACQUES MONOD</t>
  </si>
  <si>
    <t>CH COTE DE LUMIERE SABLES D'OLONNE</t>
  </si>
  <si>
    <t>CENTRE HOSPITALIER COTE DE LUMIERE ECOLE D'AIDES SOIGNANTS</t>
  </si>
  <si>
    <t>52850108685</t>
  </si>
  <si>
    <t>26850030300212</t>
  </si>
  <si>
    <t>476377</t>
  </si>
  <si>
    <t>04183</t>
  </si>
  <si>
    <t>0322964000</t>
  </si>
  <si>
    <t>80800 CORBIE</t>
  </si>
  <si>
    <t>33 Rue Gambetta</t>
  </si>
  <si>
    <t>CH CORBIE</t>
  </si>
  <si>
    <t>CENTRE HOSPITALIER CORBIE</t>
  </si>
  <si>
    <t>26800007200010</t>
  </si>
  <si>
    <t>206374</t>
  </si>
  <si>
    <t>01777</t>
  </si>
  <si>
    <t>05 62 00 43 41</t>
  </si>
  <si>
    <t>BP 183</t>
  </si>
  <si>
    <t>351 Avenue SIMONE VEIL</t>
  </si>
  <si>
    <t>08/08/2022</t>
  </si>
  <si>
    <t>CHCP ST GAUDENS</t>
  </si>
  <si>
    <t>CENTRE HOSPITALIER COMMINGES PYRENEES ST GAUDENS</t>
  </si>
  <si>
    <t>7331P003231</t>
  </si>
  <si>
    <t>26310018200017</t>
  </si>
  <si>
    <t>492553</t>
  </si>
  <si>
    <t>05 62 00 45 29</t>
  </si>
  <si>
    <t>CH ST GAUDENS IFAS</t>
  </si>
  <si>
    <t>CENTRE HOSPITALIER COMMINGES PYRENEES INSTITUT DE FORMATION DES AIDES  SOIGNANTS</t>
  </si>
  <si>
    <t>26310018200058</t>
  </si>
  <si>
    <t>135422</t>
  </si>
  <si>
    <t>03448</t>
  </si>
  <si>
    <t>0320142829</t>
  </si>
  <si>
    <t>59560 COMINES</t>
  </si>
  <si>
    <t>72 Rue de Quesnoy</t>
  </si>
  <si>
    <t>CH COMINES</t>
  </si>
  <si>
    <t>CENTRE HOSPITALIER COMINES</t>
  </si>
  <si>
    <t>26590680000015</t>
  </si>
  <si>
    <t>484246</t>
  </si>
  <si>
    <t>04 70 47 60 60</t>
  </si>
  <si>
    <t>03240 TRONGET</t>
  </si>
  <si>
    <t>LES COMBES</t>
  </si>
  <si>
    <t>CH TRONGET</t>
  </si>
  <si>
    <t>CENTRE HOSPITALIER COEUR DU BOURBONNAIS TRONGET</t>
  </si>
  <si>
    <t>26030501600016</t>
  </si>
  <si>
    <t>476353</t>
  </si>
  <si>
    <t>03546</t>
  </si>
  <si>
    <t>0344773300</t>
  </si>
  <si>
    <t>Rue Frédéric Raboisson</t>
  </si>
  <si>
    <t>CH CLERMONT OISE</t>
  </si>
  <si>
    <t>CENTRE HOSPITALIER CLERMONT DE L'OISE</t>
  </si>
  <si>
    <t>26600708700015</t>
  </si>
  <si>
    <t>506801</t>
  </si>
  <si>
    <t>05914</t>
  </si>
  <si>
    <t>0475888027</t>
  </si>
  <si>
    <t>07170 VILLENEUVE DE BERG</t>
  </si>
  <si>
    <t>7 Rue DE L'HOPITAL</t>
  </si>
  <si>
    <t>CH VILLENEUVE DE BERG</t>
  </si>
  <si>
    <t>CENTRE HOSPITALIER CLAUDE DEJEAN VILLENEUVE DE BERG</t>
  </si>
  <si>
    <t>26070025700017</t>
  </si>
  <si>
    <t>16706</t>
  </si>
  <si>
    <t>02411</t>
  </si>
  <si>
    <t>02 41 49 63 57</t>
  </si>
  <si>
    <t>CH CHOLET</t>
  </si>
  <si>
    <t>CENTRE HOSPITALIER CHOLET</t>
  </si>
  <si>
    <t>26490039000016</t>
  </si>
  <si>
    <t>58695</t>
  </si>
  <si>
    <t>02590</t>
  </si>
  <si>
    <t>0325357314</t>
  </si>
  <si>
    <t>2 Rue Jeanne d'Arc</t>
  </si>
  <si>
    <t>CH CHAUMONT</t>
  </si>
  <si>
    <t>CENTRE HOSPITALIER CHAUMONT</t>
  </si>
  <si>
    <t>2152P001552</t>
  </si>
  <si>
    <t>26520004800014</t>
  </si>
  <si>
    <t>601822</t>
  </si>
  <si>
    <t>02 54 02 33 33</t>
  </si>
  <si>
    <t>36700 CHATILLON SUR INDRE</t>
  </si>
  <si>
    <t>13 Avenue de Verdun</t>
  </si>
  <si>
    <t>CENTRE HOSPITALIER CHATILLON SUR INDRE</t>
  </si>
  <si>
    <t>26360005800014</t>
  </si>
  <si>
    <t>507106</t>
  </si>
  <si>
    <t>02 54 29 60 31</t>
  </si>
  <si>
    <t>BP 585</t>
  </si>
  <si>
    <t>216 Avenue de Verdun</t>
  </si>
  <si>
    <t>CH CHATEAUROUX IFSI</t>
  </si>
  <si>
    <t>CENTRE HOSPITALIER CHATEAUROUX - LE BLANC - INSTITUT DE FORMATION EN SOINS INFIRMIERS</t>
  </si>
  <si>
    <t>24360070136</t>
  </si>
  <si>
    <t>26360003300058</t>
  </si>
  <si>
    <t>27984</t>
  </si>
  <si>
    <t>01864</t>
  </si>
  <si>
    <t>0254296000</t>
  </si>
  <si>
    <t>CH CHATEAUROUX</t>
  </si>
  <si>
    <t>CENTRE HOSPITALIER CHATEAUROUX - LE BLANC</t>
  </si>
  <si>
    <t>26360003300017</t>
  </si>
  <si>
    <t>61815</t>
  </si>
  <si>
    <t>02245</t>
  </si>
  <si>
    <t>0237444040</t>
  </si>
  <si>
    <t>Route de Jallans</t>
  </si>
  <si>
    <t>CH CHATEAUDUN</t>
  </si>
  <si>
    <t>CENTRE HOSPITALIER CHATEAUDUN</t>
  </si>
  <si>
    <t>26280005500010</t>
  </si>
  <si>
    <t>468472</t>
  </si>
  <si>
    <t>02185</t>
  </si>
  <si>
    <t>0240558825</t>
  </si>
  <si>
    <t>Rue François 1er</t>
  </si>
  <si>
    <t>CH CHATEAUBRIANT NOZAY POUANCE IFSI-IFAS</t>
  </si>
  <si>
    <t>CENTRE HOSPITALIER CHATEAUBRIANT NOZAY POUANCE IFSI-IFAS</t>
  </si>
  <si>
    <t>20004497200087</t>
  </si>
  <si>
    <t>476389</t>
  </si>
  <si>
    <t>03693</t>
  </si>
  <si>
    <t>03 23 69 60 81</t>
  </si>
  <si>
    <t>02400 CHATEAU THIERRY</t>
  </si>
  <si>
    <t>Route de Verdilly</t>
  </si>
  <si>
    <t>CH CHATEAU THIERRY</t>
  </si>
  <si>
    <t>CENTRE HOSPITALIER CHATEAU THIERRY</t>
  </si>
  <si>
    <t>26020863200018</t>
  </si>
  <si>
    <t>531870</t>
  </si>
  <si>
    <t>0386796079</t>
  </si>
  <si>
    <t>58120 CHATEAU CHINON VILLE</t>
  </si>
  <si>
    <t>42 Rue JM THEVENIN</t>
  </si>
  <si>
    <t>CH CHATEAU CHINON</t>
  </si>
  <si>
    <t>CENTRE HOSPITALIER CHATEAU CHINON</t>
  </si>
  <si>
    <t>26580005200010</t>
  </si>
  <si>
    <t>12695</t>
  </si>
  <si>
    <t>01602</t>
  </si>
  <si>
    <t>05 56 56 17 09</t>
  </si>
  <si>
    <t>CS 81285</t>
  </si>
  <si>
    <t>121 Rue de la Bechade</t>
  </si>
  <si>
    <t>CENTRE HOSPITALIER CHARLES PERRENS BORDEAUX</t>
  </si>
  <si>
    <t>8862</t>
  </si>
  <si>
    <t>01522</t>
  </si>
  <si>
    <t>02 97 79 00 00</t>
  </si>
  <si>
    <t>SITE DE Kério</t>
  </si>
  <si>
    <t>CHCB PONTIVY</t>
  </si>
  <si>
    <t>CENTRE HOSPITALIER CENTRE BRETAGNE</t>
  </si>
  <si>
    <t>5356P012756</t>
  </si>
  <si>
    <t>26561343000130</t>
  </si>
  <si>
    <t>40915</t>
  </si>
  <si>
    <t>02879</t>
  </si>
  <si>
    <t>0493697000</t>
  </si>
  <si>
    <t>15 Avenue DES BROUSSAILLES</t>
  </si>
  <si>
    <t>CH CANNES</t>
  </si>
  <si>
    <t>CENTRE HOSPITALIER CANNES</t>
  </si>
  <si>
    <t>26060020000018</t>
  </si>
  <si>
    <t>468708</t>
  </si>
  <si>
    <t>01834</t>
  </si>
  <si>
    <t>05 49 02 90 90</t>
  </si>
  <si>
    <t>Rue du Docteur Luc Montagnier</t>
  </si>
  <si>
    <t>CH CHATELLERAULT</t>
  </si>
  <si>
    <t>CENTRE HOSPITALIER CAMILLE GUERIN</t>
  </si>
  <si>
    <t>26860024400118</t>
  </si>
  <si>
    <t>45380</t>
  </si>
  <si>
    <t>02108</t>
  </si>
  <si>
    <t>0545675959</t>
  </si>
  <si>
    <t>CS 90025</t>
  </si>
  <si>
    <t>Route de Bordeaux</t>
  </si>
  <si>
    <t>CHS LA COURONNE</t>
  </si>
  <si>
    <t>CENTRE HOSPITALIER CAMILLE CLAUDEL</t>
  </si>
  <si>
    <t>26160032400014</t>
  </si>
  <si>
    <t>189431</t>
  </si>
  <si>
    <t>02856</t>
  </si>
  <si>
    <t>03 21 46 33 33</t>
  </si>
  <si>
    <t>1601 Boulevard des Justes</t>
  </si>
  <si>
    <t>CH CALAIS</t>
  </si>
  <si>
    <t>CENTRE HOSPITALIER CALAIS</t>
  </si>
  <si>
    <t>32620354262</t>
  </si>
  <si>
    <t>26620941000197</t>
  </si>
  <si>
    <t>489438</t>
  </si>
  <si>
    <t>06234</t>
  </si>
  <si>
    <t>0492655140</t>
  </si>
  <si>
    <t>05300 LARAGNE MONTEGLIN</t>
  </si>
  <si>
    <t>Rue du Docteur Provansal</t>
  </si>
  <si>
    <t>CH BUECH DURANCE LARAGNE</t>
  </si>
  <si>
    <t>CENTRE HOSPITALIER BUECH DURANCE LARAGNE</t>
  </si>
  <si>
    <t>20003015300015</t>
  </si>
  <si>
    <t>515061</t>
  </si>
  <si>
    <t>03 23 58 82 82</t>
  </si>
  <si>
    <t>02500 HIRSON</t>
  </si>
  <si>
    <t>40 Rue AUX LOUPS</t>
  </si>
  <si>
    <t>CH BRISSET HIRSON</t>
  </si>
  <si>
    <t>CENTRE HOSPITALIER BRISSET HIRSON</t>
  </si>
  <si>
    <t>26020007600016</t>
  </si>
  <si>
    <t>114741</t>
  </si>
  <si>
    <t>02416</t>
  </si>
  <si>
    <t>04 71 50 99 99</t>
  </si>
  <si>
    <t>2 Rue Michel de l'Hospital</t>
  </si>
  <si>
    <t>CH BRIOUDE</t>
  </si>
  <si>
    <t>CENTRE HOSPITALIER BRIOUDE</t>
  </si>
  <si>
    <t>26430003900015</t>
  </si>
  <si>
    <t>476158</t>
  </si>
  <si>
    <t>04255</t>
  </si>
  <si>
    <t>0494726505</t>
  </si>
  <si>
    <t>CS 10301</t>
  </si>
  <si>
    <t>Boulevard Joseph Monnier</t>
  </si>
  <si>
    <t>CH BRIGNOLES</t>
  </si>
  <si>
    <t>CENTRE HOSPITALIER BRIGNOLES</t>
  </si>
  <si>
    <t>26830002700011</t>
  </si>
  <si>
    <t>145646</t>
  </si>
  <si>
    <t>02075</t>
  </si>
  <si>
    <t>0297014141</t>
  </si>
  <si>
    <t>20 Boulevard Général Maurice Guillaudot</t>
  </si>
  <si>
    <t>CHBA VANNES</t>
  </si>
  <si>
    <t>CENTRE HOSPITALIER BRETAGNE ATLANTIQUE</t>
  </si>
  <si>
    <t>5356P011356</t>
  </si>
  <si>
    <t>26561337200019</t>
  </si>
  <si>
    <t>10790</t>
  </si>
  <si>
    <t>02546</t>
  </si>
  <si>
    <t>04 74 45 46 47</t>
  </si>
  <si>
    <t>CS 90401</t>
  </si>
  <si>
    <t>900 DE PARIS</t>
  </si>
  <si>
    <t>CH BOURG EN BRESSE</t>
  </si>
  <si>
    <t>CENTRE HOSPITALIER BOURG EN BRESSE</t>
  </si>
  <si>
    <t>8201P091801</t>
  </si>
  <si>
    <t>26010004500012</t>
  </si>
  <si>
    <t>133929</t>
  </si>
  <si>
    <t>02597</t>
  </si>
  <si>
    <t>0325877000</t>
  </si>
  <si>
    <t>52400 BOURBONNE LES BAINS</t>
  </si>
  <si>
    <t>BP 57</t>
  </si>
  <si>
    <t>1 Rue Terrail Lemoine</t>
  </si>
  <si>
    <t>CH BOURBONNE LES BAINS</t>
  </si>
  <si>
    <t>CENTRE HOSPITALIER BOURBONNE LES BAINS</t>
  </si>
  <si>
    <t>26520002200019</t>
  </si>
  <si>
    <t>632946</t>
  </si>
  <si>
    <t>04 70 67 32 00</t>
  </si>
  <si>
    <t>03160 BOURBON L ARCHAMBAULT</t>
  </si>
  <si>
    <t>Gautriniere</t>
  </si>
  <si>
    <t>CH BOURBON L'ARCHAMBAULT</t>
  </si>
  <si>
    <t>CENTRE HOSPITALIER BOURBON L'ARCHAMBAULT</t>
  </si>
  <si>
    <t>26030001700068</t>
  </si>
  <si>
    <t>607708</t>
  </si>
  <si>
    <t>07834</t>
  </si>
  <si>
    <t>04 67 35 70 35</t>
  </si>
  <si>
    <t>ZA MONTIMARAN</t>
  </si>
  <si>
    <t>2 Rue VALENTIN HAUY</t>
  </si>
  <si>
    <t>CH BEZIERS</t>
  </si>
  <si>
    <t>CENTRE HOSPITALIER BEZIERS</t>
  </si>
  <si>
    <t>9134P234134</t>
  </si>
  <si>
    <t>26340011100013</t>
  </si>
  <si>
    <t>86903</t>
  </si>
  <si>
    <t>03 21 64 44 44</t>
  </si>
  <si>
    <t>62660 BEUVRY</t>
  </si>
  <si>
    <t>27 Rue Delbecque</t>
  </si>
  <si>
    <t>CH BETHUNE</t>
  </si>
  <si>
    <t>CENTRE HOSPITALIER BETHUNE BEUVRY - CENTRE GERMON ET GAUTHIER</t>
  </si>
  <si>
    <t>26620929500010</t>
  </si>
  <si>
    <t>476365</t>
  </si>
  <si>
    <t>04284</t>
  </si>
  <si>
    <t>0344495454</t>
  </si>
  <si>
    <t>34 bis Rue Pierre Budin</t>
  </si>
  <si>
    <t>CH CHAUMONT EN VEXIN</t>
  </si>
  <si>
    <t>CENTRE HOSPITALIER BERTINOT JUEL CHAUMONT EN VEXIN</t>
  </si>
  <si>
    <t>26600026400017</t>
  </si>
  <si>
    <t>488598</t>
  </si>
  <si>
    <t>05 56 65 04 65</t>
  </si>
  <si>
    <t>4 CHEMIN DIT DE MARMANDE</t>
  </si>
  <si>
    <t>06/05/2014</t>
  </si>
  <si>
    <t>CH BAZAS</t>
  </si>
  <si>
    <t>CENTRE HOSPITALIER BAZAS</t>
  </si>
  <si>
    <t>26330560900012</t>
  </si>
  <si>
    <t>493752</t>
  </si>
  <si>
    <t>0223101009</t>
  </si>
  <si>
    <t>DE LA PISCINE</t>
  </si>
  <si>
    <t>2 Rue</t>
  </si>
  <si>
    <t>CHBV NIVILLAC</t>
  </si>
  <si>
    <t>CENTRE HOSPITALIER BASSE VILAINE NIVILLAC</t>
  </si>
  <si>
    <t>26560043700064</t>
  </si>
  <si>
    <t>552537</t>
  </si>
  <si>
    <t>02 35 92 82 82</t>
  </si>
  <si>
    <t>Hopital Pasteur Vallery Radot</t>
  </si>
  <si>
    <t>17 Rue Pierre Et Marie Curie</t>
  </si>
  <si>
    <t>CH BARENTIN</t>
  </si>
  <si>
    <t>CENTRE HOSPITALIER BARENTIN</t>
  </si>
  <si>
    <t>26760166400019</t>
  </si>
  <si>
    <t>495270</t>
  </si>
  <si>
    <t>04972</t>
  </si>
  <si>
    <t>0328437000</t>
  </si>
  <si>
    <t>40 Rue de Lille</t>
  </si>
  <si>
    <t>CH  BAILLEUL</t>
  </si>
  <si>
    <t>CENTRE HOSPITALIER BAILLEUL</t>
  </si>
  <si>
    <t>26590676800014</t>
  </si>
  <si>
    <t>478301</t>
  </si>
  <si>
    <t>04158</t>
  </si>
  <si>
    <t>05 62 91 41 11</t>
  </si>
  <si>
    <t>BP 149</t>
  </si>
  <si>
    <t>15 Rue GAMBETTA</t>
  </si>
  <si>
    <t>CH BAGNERES DE BIGORRE</t>
  </si>
  <si>
    <t>CENTRE HOSPITALIER BAGNERES DE BIGORRE</t>
  </si>
  <si>
    <t>26650005700010</t>
  </si>
  <si>
    <t>496583</t>
  </si>
  <si>
    <t>05 61 02 24 00</t>
  </si>
  <si>
    <t>09110 AX LES THERMES</t>
  </si>
  <si>
    <t>Place du Breilh</t>
  </si>
  <si>
    <t>CH AX LES THERMES</t>
  </si>
  <si>
    <t>CENTRE HOSPITALIER AX LES THERMES</t>
  </si>
  <si>
    <t>26090001400010</t>
  </si>
  <si>
    <t>485585</t>
  </si>
  <si>
    <t>03 86 34 66 00</t>
  </si>
  <si>
    <t>BP 197</t>
  </si>
  <si>
    <t>04/04/2014</t>
  </si>
  <si>
    <t>CH AVALLON</t>
  </si>
  <si>
    <t>CENTRE HOSPITALIER AVALLON</t>
  </si>
  <si>
    <t>26890007300019</t>
  </si>
  <si>
    <t>618378</t>
  </si>
  <si>
    <t>03 80 48 33 00</t>
  </si>
  <si>
    <t>5 Rue du chateau</t>
  </si>
  <si>
    <t>CH AUXONNE</t>
  </si>
  <si>
    <t>CENTRE HOSPITALIER AUXONNE</t>
  </si>
  <si>
    <t>26210002700016</t>
  </si>
  <si>
    <t>476304</t>
  </si>
  <si>
    <t>02439</t>
  </si>
  <si>
    <t>0380339191</t>
  </si>
  <si>
    <t>21350 VITTEAUX</t>
  </si>
  <si>
    <t>7 Rue 7 rue Guéniot</t>
  </si>
  <si>
    <t>CH  AUXOIS MORVAN VITTEAUX</t>
  </si>
  <si>
    <t>CENTRE HOSPITALIER AUXOIS MORVAN VITTEAUX</t>
  </si>
  <si>
    <t>20003025200015</t>
  </si>
  <si>
    <t>476432</t>
  </si>
  <si>
    <t>03479</t>
  </si>
  <si>
    <t>0385868484</t>
  </si>
  <si>
    <t>7 bis Rue Parpas</t>
  </si>
  <si>
    <t>CH AUTUN</t>
  </si>
  <si>
    <t>CENTRE HOSPITALIER AUTUN</t>
  </si>
  <si>
    <t>26710001400062</t>
  </si>
  <si>
    <t>493909</t>
  </si>
  <si>
    <t>04 71 46 56 22</t>
  </si>
  <si>
    <t>50 Avenue de la République</t>
  </si>
  <si>
    <t>CH AURILLAC IFSI</t>
  </si>
  <si>
    <t>CENTRE HOSPITALIER AURILLAC INSTITUT DE FORMATION EN SOINS INFIRMIERS</t>
  </si>
  <si>
    <t>8315P001215</t>
  </si>
  <si>
    <t>26150284300038</t>
  </si>
  <si>
    <t>106707</t>
  </si>
  <si>
    <t>03105</t>
  </si>
  <si>
    <t>0231717676</t>
  </si>
  <si>
    <t>5 Rue de l'hôpital</t>
  </si>
  <si>
    <t>CH AUNAY SUR ODON</t>
  </si>
  <si>
    <t>CENTRE HOSPITALIER AUNAY SUR ODON</t>
  </si>
  <si>
    <t>26140120200013</t>
  </si>
  <si>
    <t>487399</t>
  </si>
  <si>
    <t>05 55 83 50 50</t>
  </si>
  <si>
    <t>23200 AUBUSSON</t>
  </si>
  <si>
    <t>50 Rue HENRI DUNANT</t>
  </si>
  <si>
    <t>CH AUBUSSON</t>
  </si>
  <si>
    <t>CENTRE HOSPITALIER AUBUSSON</t>
  </si>
  <si>
    <t>26230080900015</t>
  </si>
  <si>
    <t>26980</t>
  </si>
  <si>
    <t>01581</t>
  </si>
  <si>
    <t>0326587000</t>
  </si>
  <si>
    <t>137 Rue de l'hôpital Auban-Moët</t>
  </si>
  <si>
    <t>CH AUBAN MOET EPERNAY</t>
  </si>
  <si>
    <t>CENTRE HOSPITALIER AUBAN MOET EPERNAY</t>
  </si>
  <si>
    <t>2151P001651</t>
  </si>
  <si>
    <t>26510002400016</t>
  </si>
  <si>
    <t>504075</t>
  </si>
  <si>
    <t>03850</t>
  </si>
  <si>
    <t>0235563801</t>
  </si>
  <si>
    <t>14 Avenue DU MARÉCHAL FOCH</t>
  </si>
  <si>
    <t>03/11/2014</t>
  </si>
  <si>
    <t>CH ASSELIN HEDELIN YVETOT</t>
  </si>
  <si>
    <t>CENTRE HOSPITALIER ASSELIN HEDELIN YVETOT</t>
  </si>
  <si>
    <t>26760169800017</t>
  </si>
  <si>
    <t>87877</t>
  </si>
  <si>
    <t>03202</t>
  </si>
  <si>
    <t>0321894502</t>
  </si>
  <si>
    <t>62180 RANG DU FLIERS</t>
  </si>
  <si>
    <t>140 Route départementale</t>
  </si>
  <si>
    <t>CHAM MONTREUIL SUR MER</t>
  </si>
  <si>
    <t>CENTRE HOSPITALIER ARRONDISSEMENT DE MONTREUIL SUR MER</t>
  </si>
  <si>
    <t>26620969100192</t>
  </si>
  <si>
    <t>230765</t>
  </si>
  <si>
    <t>02084</t>
  </si>
  <si>
    <t>0321211033</t>
  </si>
  <si>
    <t>Boulevard Georges Besnier</t>
  </si>
  <si>
    <t>CH ARRAS</t>
  </si>
  <si>
    <t>CENTRE HOSPITALIER ARRAS</t>
  </si>
  <si>
    <t>26620925300019</t>
  </si>
  <si>
    <t>12270</t>
  </si>
  <si>
    <t>02414</t>
  </si>
  <si>
    <t>0164929292</t>
  </si>
  <si>
    <t>18 Avenue de Verdun</t>
  </si>
  <si>
    <t>CH ARPAJON</t>
  </si>
  <si>
    <t>CENTRE HOSPITALIER ARPAJON</t>
  </si>
  <si>
    <t>26910001200013</t>
  </si>
  <si>
    <t>481518</t>
  </si>
  <si>
    <t>04441</t>
  </si>
  <si>
    <t>05 61 96 20 20</t>
  </si>
  <si>
    <t>BP 60111</t>
  </si>
  <si>
    <t>Boulevard NOEL PEYREVIDAL</t>
  </si>
  <si>
    <t>CH ST GIRONS</t>
  </si>
  <si>
    <t>CENTRE HOSPITALIER ARIEGE COUSERANS ST GIRONS</t>
  </si>
  <si>
    <t>26090016200017</t>
  </si>
  <si>
    <t>123407</t>
  </si>
  <si>
    <t>02 33 12 33 12</t>
  </si>
  <si>
    <t>61200 ARGENTAN</t>
  </si>
  <si>
    <t>47 Rue ARISTIDE BRIAND</t>
  </si>
  <si>
    <t>CH ARGENTAN</t>
  </si>
  <si>
    <t>CENTRE HOSPITALIER ARGENTAN</t>
  </si>
  <si>
    <t>25610066861</t>
  </si>
  <si>
    <t>26610050200019</t>
  </si>
  <si>
    <t>108844</t>
  </si>
  <si>
    <t>02659</t>
  </si>
  <si>
    <t>0475673500</t>
  </si>
  <si>
    <t>CH ANNONAY</t>
  </si>
  <si>
    <t>CENTRE HOSPITALIER ARDECHE NORD</t>
  </si>
  <si>
    <t>26070001800013</t>
  </si>
  <si>
    <t>499195</t>
  </si>
  <si>
    <t>04 75 35 60 64</t>
  </si>
  <si>
    <t>9 Chemin DE BOISVIGNAL</t>
  </si>
  <si>
    <t>CH AUBENAS IFSI</t>
  </si>
  <si>
    <t>CENTRE HOSPITALIER ARDECHE MERIDIONALE INSTITUT DE FORMATION EN SOINS INFIRMIERS</t>
  </si>
  <si>
    <t>20001138500057</t>
  </si>
  <si>
    <t>480812</t>
  </si>
  <si>
    <t>01833</t>
  </si>
  <si>
    <t>05 57 52 90 00</t>
  </si>
  <si>
    <t>CS 11001</t>
  </si>
  <si>
    <t>CH ARCACHON</t>
  </si>
  <si>
    <t>CENTRE HOSPITALIER ARCACHON</t>
  </si>
  <si>
    <t>494252</t>
  </si>
  <si>
    <t>03878</t>
  </si>
  <si>
    <t>0254865000</t>
  </si>
  <si>
    <t>13 Rue Saint Laurent</t>
  </si>
  <si>
    <t>01/07/2014</t>
  </si>
  <si>
    <t>CH MONTOIRE SUR LE LOIR</t>
  </si>
  <si>
    <t>CENTRE HOSPITALIER ANTOINE MOREAU MONTOIRE SUR LE LOIR</t>
  </si>
  <si>
    <t>26410019900019</t>
  </si>
  <si>
    <t>7900</t>
  </si>
  <si>
    <t>03116</t>
  </si>
  <si>
    <t>0468242036</t>
  </si>
  <si>
    <t>1060 Chemin de la madeleine</t>
  </si>
  <si>
    <t>CH CARCASSONNE</t>
  </si>
  <si>
    <t>CENTRE HOSPITALIER ANTOINE GAYRAUD CARCASSONNE</t>
  </si>
  <si>
    <t>26110002800149</t>
  </si>
  <si>
    <t>486530</t>
  </si>
  <si>
    <t>03509</t>
  </si>
  <si>
    <t>04 50 63 62 55</t>
  </si>
  <si>
    <t>BP 90074</t>
  </si>
  <si>
    <t>1 Avenue DE L HOPITAL</t>
  </si>
  <si>
    <t>IFSI - IFAS DU CH D ANNECY</t>
  </si>
  <si>
    <t>CENTRE HOSPITALIER ANNECY GENEVOIS - IFSI IFAS</t>
  </si>
  <si>
    <t>84740331774</t>
  </si>
  <si>
    <t>26740002600071</t>
  </si>
  <si>
    <t>9167</t>
  </si>
  <si>
    <t>02794</t>
  </si>
  <si>
    <t>04 50 63 63 63</t>
  </si>
  <si>
    <t>Metz-Tessy BP 90074</t>
  </si>
  <si>
    <t>1 Avenue de l'hôpital</t>
  </si>
  <si>
    <t>CHANGE</t>
  </si>
  <si>
    <t>CENTRE HOSPITALIER ANNECY GENEVOIS</t>
  </si>
  <si>
    <t>8274P155474</t>
  </si>
  <si>
    <t>26740002600261</t>
  </si>
  <si>
    <t>19021</t>
  </si>
  <si>
    <t>01514</t>
  </si>
  <si>
    <t>CS S 55015</t>
  </si>
  <si>
    <t>GIRAC</t>
  </si>
  <si>
    <t>CH ANGOULEME</t>
  </si>
  <si>
    <t>CENTRE HOSPITALIER ANGOULEME</t>
  </si>
  <si>
    <t>5416P000716</t>
  </si>
  <si>
    <t>26160034000010</t>
  </si>
  <si>
    <t>632466</t>
  </si>
  <si>
    <t>04 50 87 40 00</t>
  </si>
  <si>
    <t>459 Rue De La Patience</t>
  </si>
  <si>
    <t>CENTRE HOSPITALIER ANDREVETAN LA ROCHE SUR FORON</t>
  </si>
  <si>
    <t>26740008300064</t>
  </si>
  <si>
    <t>380386</t>
  </si>
  <si>
    <t>Samu 78 Hopital A Mignot</t>
  </si>
  <si>
    <t>177 Rue de Versailles</t>
  </si>
  <si>
    <t>CH ANDRE MIGNOT DU CH DE VERSAILLES</t>
  </si>
  <si>
    <t>CENTRE HOSPITALIER ANDRE MIGNOT DU CH DE VERSAILLES</t>
  </si>
  <si>
    <t>26780271800028</t>
  </si>
  <si>
    <t>97159</t>
  </si>
  <si>
    <t>0450822000</t>
  </si>
  <si>
    <t>74100 AMBILLY</t>
  </si>
  <si>
    <t>17 Rue du Jura</t>
  </si>
  <si>
    <t>CHAL</t>
  </si>
  <si>
    <t>CENTRE HOSPITALIER ALPES-LEMAN - INSTITUT DE FORMATION EN SOINS INFIRMIERS AIDE SOIGNANT AMBILLY</t>
  </si>
  <si>
    <t>84740341674</t>
  </si>
  <si>
    <t>26740084400028</t>
  </si>
  <si>
    <t>466499</t>
  </si>
  <si>
    <t>01350</t>
  </si>
  <si>
    <t>BP 20 500</t>
  </si>
  <si>
    <t>558 Route De Findrol</t>
  </si>
  <si>
    <t>CENTRE HOSPITALIER ALPES LEMAN</t>
  </si>
  <si>
    <t>26740084400085</t>
  </si>
  <si>
    <t>52061</t>
  </si>
  <si>
    <t>03802</t>
  </si>
  <si>
    <t>0476564256</t>
  </si>
  <si>
    <t>CHAI</t>
  </si>
  <si>
    <t>CENTRE HOSPITALIER ALPES ISERE</t>
  </si>
  <si>
    <t>26380021100017</t>
  </si>
  <si>
    <t>481531</t>
  </si>
  <si>
    <t>04 91 10 46 46</t>
  </si>
  <si>
    <t>BP 28</t>
  </si>
  <si>
    <t>Chemin des Mille Ecus</t>
  </si>
  <si>
    <t>CH ALLAUCH</t>
  </si>
  <si>
    <t>CENTRE HOSPITALIER ALLAUCH</t>
  </si>
  <si>
    <t>93131585213</t>
  </si>
  <si>
    <t>26130001600043</t>
  </si>
  <si>
    <t>522211</t>
  </si>
  <si>
    <t>03 85 89 60 03</t>
  </si>
  <si>
    <t>71140 BOURBON LANCY</t>
  </si>
  <si>
    <t>Allée D'ALIGRE</t>
  </si>
  <si>
    <t>CH ALIGRE BOURBON LANCY</t>
  </si>
  <si>
    <t>CENTRE HOSPITALIER ALIGRE BOURBON LANCY</t>
  </si>
  <si>
    <t>26710004800011</t>
  </si>
  <si>
    <t>8345</t>
  </si>
  <si>
    <t>02721</t>
  </si>
  <si>
    <t>0466783333</t>
  </si>
  <si>
    <t>BP20139</t>
  </si>
  <si>
    <t>811 Avenue Docteur Jean Goubert</t>
  </si>
  <si>
    <t>CH ALES CEVENNES</t>
  </si>
  <si>
    <t>CENTRE HOSPITALIER ALES CEVENNES</t>
  </si>
  <si>
    <t>9130P084130</t>
  </si>
  <si>
    <t>26300017600010</t>
  </si>
  <si>
    <t>38167</t>
  </si>
  <si>
    <t>01732</t>
  </si>
  <si>
    <t>05 63 47 47 47</t>
  </si>
  <si>
    <t>22 Boulevard DU GENERAL SIBILLE</t>
  </si>
  <si>
    <t>CH ALBI</t>
  </si>
  <si>
    <t>CENTRE HOSPITALIER ALBI</t>
  </si>
  <si>
    <t>7381P001981</t>
  </si>
  <si>
    <t>26810001300013</t>
  </si>
  <si>
    <t>100912</t>
  </si>
  <si>
    <t>01237</t>
  </si>
  <si>
    <t>0479895555</t>
  </si>
  <si>
    <t>43 Rue de l'école des Mines</t>
  </si>
  <si>
    <t>CENTRE HOSPITALIER ALBERVILLE MOUTIERS</t>
  </si>
  <si>
    <t>26731109000018</t>
  </si>
  <si>
    <t>516843</t>
  </si>
  <si>
    <t>0322744100</t>
  </si>
  <si>
    <t>80300 ALBERT</t>
  </si>
  <si>
    <t>10 Rue TIEN TSIN</t>
  </si>
  <si>
    <t>CH ALBERT</t>
  </si>
  <si>
    <t>CENTRE HOSPITALIER ALBERT</t>
  </si>
  <si>
    <t>26800003100016</t>
  </si>
  <si>
    <t>471021</t>
  </si>
  <si>
    <t>03 21 39 00 65</t>
  </si>
  <si>
    <t>CENTRE DE LONG SEJOUR - BP 149</t>
  </si>
  <si>
    <t>Quai DES BATELIERS</t>
  </si>
  <si>
    <t>CH AIRE SUR LA LYS</t>
  </si>
  <si>
    <t>CENTRE HOSPITALIER AIRE SUR LA LYS</t>
  </si>
  <si>
    <t>26620943600028</t>
  </si>
  <si>
    <t>568508</t>
  </si>
  <si>
    <t>0492467018</t>
  </si>
  <si>
    <t>05470 AIGUILLES</t>
  </si>
  <si>
    <t>Rue Saint Jacques</t>
  </si>
  <si>
    <t>07/08/2017</t>
  </si>
  <si>
    <t>CH D'AIGUILLES</t>
  </si>
  <si>
    <t>CENTRE HOSPITALIER AIGUILLES QUEYRAS</t>
  </si>
  <si>
    <t>26050003800013</t>
  </si>
  <si>
    <t>12993</t>
  </si>
  <si>
    <t>03270</t>
  </si>
  <si>
    <t>0553697071</t>
  </si>
  <si>
    <t>CH AGEN NERAC</t>
  </si>
  <si>
    <t>CENTRE HOSPITALIER AGEN NERAC</t>
  </si>
  <si>
    <t>513866</t>
  </si>
  <si>
    <t>04 67 87 71 00</t>
  </si>
  <si>
    <t>141 Place de la République</t>
  </si>
  <si>
    <t>25/02/2015</t>
  </si>
  <si>
    <t>CH LUNEL</t>
  </si>
  <si>
    <t>CENTRE HOSPITALIER  LUNEL</t>
  </si>
  <si>
    <t>26340015200017</t>
  </si>
  <si>
    <t>43035</t>
  </si>
  <si>
    <t>03281</t>
  </si>
  <si>
    <t>04 71 60 64 64</t>
  </si>
  <si>
    <t>1 Avenue De Besserette</t>
  </si>
  <si>
    <t>CH EAS ST FLOUR</t>
  </si>
  <si>
    <t>CENTRE HOSPITALIER - ECOLE D'AIDES SOIGNANTS ST FLOUR</t>
  </si>
  <si>
    <t>8315P002215</t>
  </si>
  <si>
    <t>26150013600104</t>
  </si>
  <si>
    <t>88286</t>
  </si>
  <si>
    <t>02085</t>
  </si>
  <si>
    <t>04 94 60 50 02</t>
  </si>
  <si>
    <t>Route de Montferrat</t>
  </si>
  <si>
    <t>CH DRAGUIGNAN</t>
  </si>
  <si>
    <t>CENTRE HOSPITALIER  DE LA DRACENIE</t>
  </si>
  <si>
    <t>26830021700018</t>
  </si>
  <si>
    <t>176692</t>
  </si>
  <si>
    <t>02844</t>
  </si>
  <si>
    <t>Avenue CHARRIER</t>
  </si>
  <si>
    <t>CH STE FOY LA GRANDE</t>
  </si>
  <si>
    <t>CENTRE HOSPITALER STE FOY LA GRANDE</t>
  </si>
  <si>
    <t>481282</t>
  </si>
  <si>
    <t>0134879909</t>
  </si>
  <si>
    <t>78490 LE TREMBLAY SUR MAULDRE</t>
  </si>
  <si>
    <t>LYCEE PRIVE</t>
  </si>
  <si>
    <t>43 Rue DU GENERAL DE GAULLE</t>
  </si>
  <si>
    <t>CHEP</t>
  </si>
  <si>
    <t>CENTRE HORTICOLE D'ENSEIGNEMENT ET DE PROMOTION</t>
  </si>
  <si>
    <t>11780222278</t>
  </si>
  <si>
    <t>42143242800017</t>
  </si>
  <si>
    <t>476160</t>
  </si>
  <si>
    <t>03753</t>
  </si>
  <si>
    <t>0490043305</t>
  </si>
  <si>
    <t>CH DU PAYS APT</t>
  </si>
  <si>
    <t>CENTRE HOPITALIER DU PAYS APT</t>
  </si>
  <si>
    <t>26840007400012</t>
  </si>
  <si>
    <t>658625</t>
  </si>
  <si>
    <t>04 67 49 33 39</t>
  </si>
  <si>
    <t>6 Rue PIERRE FLOURENS</t>
  </si>
  <si>
    <t>CENTRE HOBSON</t>
  </si>
  <si>
    <t>76341167034</t>
  </si>
  <si>
    <t>91074573600017</t>
  </si>
  <si>
    <t>194268</t>
  </si>
  <si>
    <t>02907</t>
  </si>
  <si>
    <t>0232082222</t>
  </si>
  <si>
    <t>Rue d'Amiens</t>
  </si>
  <si>
    <t>CHB ROUEN</t>
  </si>
  <si>
    <t>CENTRE HENRI BECQUEREL</t>
  </si>
  <si>
    <t>23760060576</t>
  </si>
  <si>
    <t>78111289100010</t>
  </si>
  <si>
    <t>647767</t>
  </si>
  <si>
    <t>05 59 82 53 00</t>
  </si>
  <si>
    <t>64530 PONTACQ</t>
  </si>
  <si>
    <t>27 Avenue du colonel Betboy</t>
  </si>
  <si>
    <t>CENTRE GERONTOLOGIQUE PONTACQ NAY</t>
  </si>
  <si>
    <t>CENTRE GERONTOLOGIQUE PONTACQ NAY JURANCON</t>
  </si>
  <si>
    <t>166698</t>
  </si>
  <si>
    <t>04348</t>
  </si>
  <si>
    <t>0491127400</t>
  </si>
  <si>
    <t>BP 50058</t>
  </si>
  <si>
    <t>176 Avenue DE MONTOLIVET</t>
  </si>
  <si>
    <t>CGD MONTOLIVET MARSEILLE</t>
  </si>
  <si>
    <t>CENTRE GERONTOLOGIQUE DEPARTEMENTAL MONTOLIVET</t>
  </si>
  <si>
    <t>9313P003313</t>
  </si>
  <si>
    <t>26130005700013</t>
  </si>
  <si>
    <t>682226</t>
  </si>
  <si>
    <t>06 18 49 10 96</t>
  </si>
  <si>
    <t>78125 GAZERAN</t>
  </si>
  <si>
    <t>4 bis Rue DU HAUT DE GAZERAN</t>
  </si>
  <si>
    <t>CENTRE GALANTHIS</t>
  </si>
  <si>
    <t>11788497278</t>
  </si>
  <si>
    <t>88129997800018</t>
  </si>
  <si>
    <t>461120</t>
  </si>
  <si>
    <t>01059</t>
  </si>
  <si>
    <t>04 66 68 04 83</t>
  </si>
  <si>
    <t>KILOMETRE DELTA</t>
  </si>
  <si>
    <t>25 Avenue AMEDEE BOLLEE</t>
  </si>
  <si>
    <t>CFFE</t>
  </si>
  <si>
    <t>CENTRE FRANCOPHONE DE FORMATION EN ECHOGRAPHIE</t>
  </si>
  <si>
    <t>91300230130</t>
  </si>
  <si>
    <t>40526860800024</t>
  </si>
  <si>
    <t>360831</t>
  </si>
  <si>
    <t>04 73 90 21 52</t>
  </si>
  <si>
    <t>59 Avenue DU BREZET</t>
  </si>
  <si>
    <t>CENTRE FRANCE INFORMATIQUE - CFI FORMATION</t>
  </si>
  <si>
    <t>83630189963</t>
  </si>
  <si>
    <t>38320309800025</t>
  </si>
  <si>
    <t>544103</t>
  </si>
  <si>
    <t>03 81 40 37 38</t>
  </si>
  <si>
    <t>PARC SLAVA -  BP 81195</t>
  </si>
  <si>
    <t>7 Rue Auguste JOUCHOUX</t>
  </si>
  <si>
    <t>CPCE</t>
  </si>
  <si>
    <t>CENTRE FRANC-COMTOIS DE PERFECTIONNEMENT DES CHEFS D ENTREPRISE</t>
  </si>
  <si>
    <t>43250072525</t>
  </si>
  <si>
    <t>37932746300020</t>
  </si>
  <si>
    <t>388282</t>
  </si>
  <si>
    <t>01 45 39 42 42</t>
  </si>
  <si>
    <t>86 Rue De L Ouest</t>
  </si>
  <si>
    <t>CENTRE FRANCAIS DE SECOURISME GESTION</t>
  </si>
  <si>
    <t>11754303775</t>
  </si>
  <si>
    <t>49806881600020</t>
  </si>
  <si>
    <t>457930</t>
  </si>
  <si>
    <t>02 54 35 53 50</t>
  </si>
  <si>
    <t>36130 COINGS</t>
  </si>
  <si>
    <t>ZI LA MALTERIE</t>
  </si>
  <si>
    <t>LE PETIT VERGER</t>
  </si>
  <si>
    <t>C2FPA</t>
  </si>
  <si>
    <t>CENTRE FRANCAIS DE FORMATION DES POMPIERS D'AEROPORT</t>
  </si>
  <si>
    <t>24360072036</t>
  </si>
  <si>
    <t>44941731000033</t>
  </si>
  <si>
    <t>476973</t>
  </si>
  <si>
    <t>0556153277</t>
  </si>
  <si>
    <t>71 Avenue Charles de Gaulle</t>
  </si>
  <si>
    <t>CENTRE FORMATIONAILS &amp; BEAUTY</t>
  </si>
  <si>
    <t>72330897533</t>
  </si>
  <si>
    <t>79168000200015</t>
  </si>
  <si>
    <t>479871</t>
  </si>
  <si>
    <t>02 33 30 68 50</t>
  </si>
  <si>
    <t>25 Rue PIERRE NEVEU</t>
  </si>
  <si>
    <t>CENTRE FORMATION TECHNICIENS AGRICOLES</t>
  </si>
  <si>
    <t>25610010561</t>
  </si>
  <si>
    <t>41461021200014</t>
  </si>
  <si>
    <t>175778</t>
  </si>
  <si>
    <t>0491243161</t>
  </si>
  <si>
    <t>192 Rue HORACE BERTIN</t>
  </si>
  <si>
    <t>LA LIGUE D ENSEIGNEMENT - FAIL 13</t>
  </si>
  <si>
    <t>CENTRE FORMATION RECHERCHE EN EDUCATION PERMANENTE</t>
  </si>
  <si>
    <t>93130202013</t>
  </si>
  <si>
    <t>77555839800167</t>
  </si>
  <si>
    <t>494355</t>
  </si>
  <si>
    <t>03 80 91 43 20</t>
  </si>
  <si>
    <t>21400 CHATILLON SUR SEINE</t>
  </si>
  <si>
    <t>Route DE LANGRES</t>
  </si>
  <si>
    <t>CFPPA DE LA BAROTTE HAUTE COTE D'OR</t>
  </si>
  <si>
    <t>CENTRE FORMATION PROFESSIONNELLE PROMOTION AGRICOLE  DE LA BAROTTE HAUTE COTE D'OR</t>
  </si>
  <si>
    <t>2621P001121</t>
  </si>
  <si>
    <t>19211217500034</t>
  </si>
  <si>
    <t>51858</t>
  </si>
  <si>
    <t>05 55 48 44 30</t>
  </si>
  <si>
    <t>LES VASEIX</t>
  </si>
  <si>
    <t>EPLEFPA CFPPA VERNEUIL SUR VIENNE</t>
  </si>
  <si>
    <t>CENTRE FORMATION PROFESSIONNELLE ET PROMOTION AGRICOLE DE LIMOGES ET DU NORD HAUTE-VIENNE</t>
  </si>
  <si>
    <t>7487P001887</t>
  </si>
  <si>
    <t>19870581600033</t>
  </si>
  <si>
    <t>197087</t>
  </si>
  <si>
    <t>03 81 41 96 40</t>
  </si>
  <si>
    <t>BP 65809 - LYCEE GEN ET TECHNOLOGIQUE AGRICOLE</t>
  </si>
  <si>
    <t>10 Rue FRANCOIS VILLON</t>
  </si>
  <si>
    <t>CFPPA CHATEAUFARINE BESANCON</t>
  </si>
  <si>
    <t>CENTRE FORMATION PROFESSIONNELLE ET PROMOTION AGRICOLE CHATEAUFARINE</t>
  </si>
  <si>
    <t>4325P001225</t>
  </si>
  <si>
    <t>19251263000034</t>
  </si>
  <si>
    <t>128820</t>
  </si>
  <si>
    <t>Avenue Avenue De Toulouse</t>
  </si>
  <si>
    <t>CFPPA TOULOUSE AUZEVILLE</t>
  </si>
  <si>
    <t>CENTRE FORMATION PROFESSIONNELLE ET PROMOTION AGRICOLE AUZEVILLE</t>
  </si>
  <si>
    <t>19311262000037</t>
  </si>
  <si>
    <t>503630</t>
  </si>
  <si>
    <t>0231663020</t>
  </si>
  <si>
    <t>ROUTE DE CAEN - CS 46001</t>
  </si>
  <si>
    <t>LES CHAMPS DE TRACY</t>
  </si>
  <si>
    <t>CFPPA VIRE NORMANDIE</t>
  </si>
  <si>
    <t>CENTRE FORMATION PROFESSIONNELLE ET PROMOTION AGRICOLE</t>
  </si>
  <si>
    <t>25140223914</t>
  </si>
  <si>
    <t>19141421800021</t>
  </si>
  <si>
    <t>175948</t>
  </si>
  <si>
    <t>04 75 90 77 33</t>
  </si>
  <si>
    <t>26780 CHATEAUNEUF DU RHONE</t>
  </si>
  <si>
    <t>Quartier du Mas</t>
  </si>
  <si>
    <t>CCID CHATEAUNEUF DU RHONE</t>
  </si>
  <si>
    <t>CENTRE FORMATION PROFESSIONELLE FORESTIERE DU CCI DE LA DROME</t>
  </si>
  <si>
    <t>18263001200173</t>
  </si>
  <si>
    <t>327062</t>
  </si>
  <si>
    <t>01 85 53 14 55</t>
  </si>
  <si>
    <t>CFPJ PARIS</t>
  </si>
  <si>
    <t>CENTRE FORMATION PERFECTIONNEMENT JOURNALISTES PARIS</t>
  </si>
  <si>
    <t>11753867275</t>
  </si>
  <si>
    <t>44955733900032</t>
  </si>
  <si>
    <t>531182</t>
  </si>
  <si>
    <t>10 Rue Agricole PERDIGUIER</t>
  </si>
  <si>
    <t>CFO AURILLAC CANTAL</t>
  </si>
  <si>
    <t>CENTRE FORMATION OMNISPORT</t>
  </si>
  <si>
    <t>83150301715</t>
  </si>
  <si>
    <t>43961207800022</t>
  </si>
  <si>
    <t>662847</t>
  </si>
  <si>
    <t>07 82 34 56 13</t>
  </si>
  <si>
    <t>4 bis Avenue Des Eucalyptus</t>
  </si>
  <si>
    <t>CFNE</t>
  </si>
  <si>
    <t>CENTRE FORMATION NATUROPATHIE ENERGETIQUE - CFNE</t>
  </si>
  <si>
    <t>93060842206</t>
  </si>
  <si>
    <t>84276419300012</t>
  </si>
  <si>
    <t>480162</t>
  </si>
  <si>
    <t>05 63 79 13 31</t>
  </si>
  <si>
    <t>81120 TERRE DE BANCALIE</t>
  </si>
  <si>
    <t>LA GUIRAUDIE</t>
  </si>
  <si>
    <t>CFMTT</t>
  </si>
  <si>
    <t>CENTRE FORMATION METIERS DE TRADITIONS</t>
  </si>
  <si>
    <t>73810110081</t>
  </si>
  <si>
    <t>79227107400017</t>
  </si>
  <si>
    <t>677929</t>
  </si>
  <si>
    <t>04 63 34 99 97</t>
  </si>
  <si>
    <t>1 Boulevard Ampère</t>
  </si>
  <si>
    <t>CFGB</t>
  </si>
  <si>
    <t>CENTRE FORMATION GRAND BLEU</t>
  </si>
  <si>
    <t>93830692583</t>
  </si>
  <si>
    <t>91208538800029</t>
  </si>
  <si>
    <t>147515</t>
  </si>
  <si>
    <t>0241641565</t>
  </si>
  <si>
    <t>49510 JALLAIS</t>
  </si>
  <si>
    <t>ROUTE DE TREMENTINES</t>
  </si>
  <si>
    <t>CFP JALLAIS</t>
  </si>
  <si>
    <t>CENTRE FORMATION ET PROMOTION</t>
  </si>
  <si>
    <t>52490064549</t>
  </si>
  <si>
    <t>35181550100017</t>
  </si>
  <si>
    <t>217815</t>
  </si>
  <si>
    <t>04 72 71 09 63</t>
  </si>
  <si>
    <t>54 Rue CLÉMENT MAROT</t>
  </si>
  <si>
    <t>CFPL</t>
  </si>
  <si>
    <t>CENTRE FORMATION ET PERFECTIONNEMENT METIERS DE LA LOGISTIQUE</t>
  </si>
  <si>
    <t>82690477569</t>
  </si>
  <si>
    <t>40130997600025</t>
  </si>
  <si>
    <t>392273</t>
  </si>
  <si>
    <t>0495592030</t>
  </si>
  <si>
    <t>Route DU VILLAGE</t>
  </si>
  <si>
    <t>CFA DE HAUTE CORSE</t>
  </si>
  <si>
    <t>CENTRE FORMATION DES APPRENTIS HAUTE CORSE</t>
  </si>
  <si>
    <t>94202003420</t>
  </si>
  <si>
    <t>78300521800012</t>
  </si>
  <si>
    <t>674564</t>
  </si>
  <si>
    <t>03 81 41 39 83</t>
  </si>
  <si>
    <t>8 Avenue Des Montboucons</t>
  </si>
  <si>
    <t>CFAI FRANCHE COMTE BESANCON</t>
  </si>
  <si>
    <t>CENTRE FORMATION DES APPRENTIS DE L'INDUSTRIE FRANCHE COMTE</t>
  </si>
  <si>
    <t>43250243625</t>
  </si>
  <si>
    <t>77871521900151</t>
  </si>
  <si>
    <t>1405</t>
  </si>
  <si>
    <t>01 44 07 80 00</t>
  </si>
  <si>
    <t>21 Rue BROCA</t>
  </si>
  <si>
    <t>CTRE FORMATION CONTINUE UNIVERSITE PANTHEON SORBONNE 1</t>
  </si>
  <si>
    <t>CENTRE FORMATION CONTINUE DE L'UNIVERSITE PARIS 1 PANTHEON SORBONNE</t>
  </si>
  <si>
    <t>1175P000475</t>
  </si>
  <si>
    <t>19751717000506</t>
  </si>
  <si>
    <t>20588</t>
  </si>
  <si>
    <t>76230 ISNEAUVILLE</t>
  </si>
  <si>
    <t>194 Rue De La Ronce</t>
  </si>
  <si>
    <t>CTRE FORMATION CONTINUE CEPPIC DU CCIM ISNEAUVILLE</t>
  </si>
  <si>
    <t>CENTRE FORMATION CONTINUE CEPPIC DU CCIM ROUEN METROPOLE</t>
  </si>
  <si>
    <t>13002175100156</t>
  </si>
  <si>
    <t>545030</t>
  </si>
  <si>
    <t>13730 ST VICTORET</t>
  </si>
  <si>
    <t>142 Boulevard BARTHELEMY ABBADIE</t>
  </si>
  <si>
    <t>CENTRE FORMATION CONSEIL</t>
  </si>
  <si>
    <t>93131565313</t>
  </si>
  <si>
    <t>80828889800014</t>
  </si>
  <si>
    <t>332604</t>
  </si>
  <si>
    <t>0491215700</t>
  </si>
  <si>
    <t>14 PARC MASSILIA</t>
  </si>
  <si>
    <t>33 Boulevard CAPITAINE GEZE</t>
  </si>
  <si>
    <t>CIA COROT</t>
  </si>
  <si>
    <t>CENTRE FORMATION APPRENTISSAGE INTERPROFESSIONNEL COROT</t>
  </si>
  <si>
    <t>93130698913</t>
  </si>
  <si>
    <t>30591416000034</t>
  </si>
  <si>
    <t>NDA non valide</t>
  </si>
  <si>
    <t>172091</t>
  </si>
  <si>
    <t>03 81 97 36 37</t>
  </si>
  <si>
    <t>25200 BETHONCOURT</t>
  </si>
  <si>
    <t>CFAPM</t>
  </si>
  <si>
    <t>CENTRE FORMATION APPRENTIS PAYS DE MONTBELIARD</t>
  </si>
  <si>
    <t>43250241625</t>
  </si>
  <si>
    <t>37931209300014</t>
  </si>
  <si>
    <t>493168</t>
  </si>
  <si>
    <t>03 84 46 63 50</t>
  </si>
  <si>
    <t>ZAC LA JUSTICE LES GLACIS</t>
  </si>
  <si>
    <t>2 Rue René Cassin</t>
  </si>
  <si>
    <t>CFA MUNICIPAL DE LA VILLE DE BELFORT</t>
  </si>
  <si>
    <t>CENTRE FORMATION APPRENTIS MUNICIPAL BELFORT</t>
  </si>
  <si>
    <t>43900006290</t>
  </si>
  <si>
    <t>21900010600175</t>
  </si>
  <si>
    <t>462457</t>
  </si>
  <si>
    <t>01036</t>
  </si>
  <si>
    <t>10 Rue des Bas Trévois</t>
  </si>
  <si>
    <t>CFA PHARMACIE DE TROYES</t>
  </si>
  <si>
    <t>CENTRE FORMATION APPRENTIS EN PHARMACIE DE TROYES</t>
  </si>
  <si>
    <t>21100052010</t>
  </si>
  <si>
    <t>38163809700018</t>
  </si>
  <si>
    <t>632077</t>
  </si>
  <si>
    <t>05 49 39 62 22</t>
  </si>
  <si>
    <t>Zone de Chalembert</t>
  </si>
  <si>
    <t>8 Rue Evariste Galois</t>
  </si>
  <si>
    <t>CFA ACADEMIQUE DE POITIERS</t>
  </si>
  <si>
    <t>CENTRE FORMATION APPRENTIS ACADEMIQUE DE POITIERS</t>
  </si>
  <si>
    <t>18860907700055</t>
  </si>
  <si>
    <t>633288</t>
  </si>
  <si>
    <t>05 61 58 96 70</t>
  </si>
  <si>
    <t>ZAC ANDROMEDE</t>
  </si>
  <si>
    <t>2 Rue DU MONT CANIGOU</t>
  </si>
  <si>
    <t>CFAI MIDI PYRENEES BEAUZELLE</t>
  </si>
  <si>
    <t>CENTRE FORMATION APPRENTIES INDUSTRIEL MIDI PYRENEES</t>
  </si>
  <si>
    <t>73310412831</t>
  </si>
  <si>
    <t>42384709400061</t>
  </si>
  <si>
    <t>141914</t>
  </si>
  <si>
    <t>03 87 64 28 03</t>
  </si>
  <si>
    <t>57530 COURCELLES CHAUSSY</t>
  </si>
  <si>
    <t>1 - 3 Avenue D'URVILLE</t>
  </si>
  <si>
    <t>CFPPA  COURCELLES CHAUSSY</t>
  </si>
  <si>
    <t>CENTRE FORM PROF ET PROMOTION AGRICOLE COURCELLES CHAUSSY</t>
  </si>
  <si>
    <t>4157P001557</t>
  </si>
  <si>
    <t>19570086900017</t>
  </si>
  <si>
    <t>10467</t>
  </si>
  <si>
    <t>03 25 88 63 02</t>
  </si>
  <si>
    <t>24 Rue Georges Dorboy</t>
  </si>
  <si>
    <t>CFPPA DU LYCEE PROFESSIONNEL AGRICOLE DE FAYL BILLOT</t>
  </si>
  <si>
    <t>CENTRE FORM PROF ET PROMO AGRICOLE ECOLE NATIONALE OSIERICULTURE VANNERIE</t>
  </si>
  <si>
    <t>2152P000152</t>
  </si>
  <si>
    <t>19520741000026</t>
  </si>
  <si>
    <t>190408</t>
  </si>
  <si>
    <t>04 90 77 80 01</t>
  </si>
  <si>
    <t>84240 LA BASTIDE DES JOURDANS</t>
  </si>
  <si>
    <t>Domaine Piedegache</t>
  </si>
  <si>
    <t>06/08/2019</t>
  </si>
  <si>
    <t>CENTRE FORESTIER DE LA REGION PACA</t>
  </si>
  <si>
    <t>93840003084</t>
  </si>
  <si>
    <t>30419999500016</t>
  </si>
  <si>
    <t>617805</t>
  </si>
  <si>
    <t>61 2 9845 6222</t>
  </si>
  <si>
    <t>AUSTRALIE - WESTMEAD</t>
  </si>
  <si>
    <t>ICPMR - Westmead Hospital</t>
  </si>
  <si>
    <t>166-174 Hawkesbury Rd</t>
  </si>
  <si>
    <t>CIDMLS</t>
  </si>
  <si>
    <t>CENTRE FOR INFECTIOUS DISEASES AND MICROBIOLOGY LABORATORY SERVICES</t>
  </si>
  <si>
    <t>636289</t>
  </si>
  <si>
    <t>02 62 33 18 11</t>
  </si>
  <si>
    <t>21 Lotissement Candassamy</t>
  </si>
  <si>
    <t>CENTRE FICHTER</t>
  </si>
  <si>
    <t>98970371197</t>
  </si>
  <si>
    <t>53271999400016</t>
  </si>
  <si>
    <t>345878</t>
  </si>
  <si>
    <t>02389</t>
  </si>
  <si>
    <t>01 82 71 71 82</t>
  </si>
  <si>
    <t>190 Allée Du Nouveau Monde Bat O Dit Rochambeau</t>
  </si>
  <si>
    <t>CENTRE FARE</t>
  </si>
  <si>
    <t>11910551691</t>
  </si>
  <si>
    <t>45216754700028</t>
  </si>
  <si>
    <t>130667</t>
  </si>
  <si>
    <t>03 88 76 16 50</t>
  </si>
  <si>
    <t>2 Rue EVARISTE GALOIS</t>
  </si>
  <si>
    <t>CEP CICAT DEPARTEMENT FORMATION ECKBOLSHEIM</t>
  </si>
  <si>
    <t>CENTRE EXPOSITION PERMANENTE</t>
  </si>
  <si>
    <t>42670184167</t>
  </si>
  <si>
    <t>35075575700027</t>
  </si>
  <si>
    <t>206489</t>
  </si>
  <si>
    <t>02 32 84 55 80</t>
  </si>
  <si>
    <t>76210 BOLBEC</t>
  </si>
  <si>
    <t>19 Rue Alcide Damboise</t>
  </si>
  <si>
    <t>CEFAP</t>
  </si>
  <si>
    <t>CENTRE EVOLUTIF FORMATION ADAPTATION PRO</t>
  </si>
  <si>
    <t>23760063776</t>
  </si>
  <si>
    <t>37865526000040</t>
  </si>
  <si>
    <t>121538</t>
  </si>
  <si>
    <t>03 90 40 05 10</t>
  </si>
  <si>
    <t>4 Rue EUGENIE BRAZIER</t>
  </si>
  <si>
    <t>CEFPPA</t>
  </si>
  <si>
    <t>CENTRE EUROPEEN FORMATION PROFESSIONNELLE HOTELIER</t>
  </si>
  <si>
    <t>42670151467</t>
  </si>
  <si>
    <t>35185807100027</t>
  </si>
  <si>
    <t>557341</t>
  </si>
  <si>
    <t>0473542929</t>
  </si>
  <si>
    <t>ZONE INDUSTRIELLE DE LAVAUR</t>
  </si>
  <si>
    <t>Rue De Lavaur</t>
  </si>
  <si>
    <t>CEERTA</t>
  </si>
  <si>
    <t>CENTRE EUROPEEN D'ESSAIS DE RECHERCHES ET DE TECHNIQUES AUTOMOBILES</t>
  </si>
  <si>
    <t>83630463563</t>
  </si>
  <si>
    <t>40453393700011</t>
  </si>
  <si>
    <t>488197</t>
  </si>
  <si>
    <t>0142397109</t>
  </si>
  <si>
    <t>19 Rue Goubet</t>
  </si>
  <si>
    <t>CEPROC</t>
  </si>
  <si>
    <t>CENTRE EUROPEEN DES PROFESSIONS CULINAIRES ECOLE SUPERIEURE DES METIERS DE BOUCHE</t>
  </si>
  <si>
    <t>11750169575</t>
  </si>
  <si>
    <t>77569235300029</t>
  </si>
  <si>
    <t>610136</t>
  </si>
  <si>
    <t>04 37 37 11 16</t>
  </si>
  <si>
    <t>39 Rue Pasteur</t>
  </si>
  <si>
    <t>CEESO LYON</t>
  </si>
  <si>
    <t>CENTRE EUROPEEN D'ENSEIGNEMENT SUPERIEUR DE L'OSTEOPATHIE</t>
  </si>
  <si>
    <t>82691278669</t>
  </si>
  <si>
    <t>44820725800022</t>
  </si>
  <si>
    <t>128545</t>
  </si>
  <si>
    <t>0148090457</t>
  </si>
  <si>
    <t>36 Rue Pinel</t>
  </si>
  <si>
    <t>CEERRF</t>
  </si>
  <si>
    <t>CENTRE EUROPEEN D'ENSEIGNEMENT EN REEDUCATION ET READAPTATION FONCTIONNELLE</t>
  </si>
  <si>
    <t>11930673393</t>
  </si>
  <si>
    <t>35209534300039</t>
  </si>
  <si>
    <t>468642</t>
  </si>
  <si>
    <t>0594287812</t>
  </si>
  <si>
    <t>25 lot des Jasmins 1</t>
  </si>
  <si>
    <t>CEVEDOM</t>
  </si>
  <si>
    <t>CENTRE EUROPEEN DE VALORISATION ECONOMIQUE DE L'OUTRE-MER</t>
  </si>
  <si>
    <t>96973041497</t>
  </si>
  <si>
    <t>51867332200013</t>
  </si>
  <si>
    <t>536672</t>
  </si>
  <si>
    <t>+32 2 569 68 12</t>
  </si>
  <si>
    <t>175 Avenue WINSTON CHURCHILL</t>
  </si>
  <si>
    <t>CETL</t>
  </si>
  <si>
    <t>CENTRE EUROPEEN DE TRADUCTION LITTERAIRE</t>
  </si>
  <si>
    <t>548250</t>
  </si>
  <si>
    <t>BTE 14</t>
  </si>
  <si>
    <t>437 Avenue LOUISE</t>
  </si>
  <si>
    <t>CETI</t>
  </si>
  <si>
    <t>CENTRE EUROPEEN DE THERAPIE INTERACTIVE</t>
  </si>
  <si>
    <t>584265</t>
  </si>
  <si>
    <t>03 83 25 49 90</t>
  </si>
  <si>
    <t>54112 VANNES LE CHATEL</t>
  </si>
  <si>
    <t>Rue de la Liberté</t>
  </si>
  <si>
    <t>CERFAV VANNES LE CHATEL</t>
  </si>
  <si>
    <t>CENTRE EUROPEEN DE RECHERCHE ET FORMATION AUX METIERS DU VERRE</t>
  </si>
  <si>
    <t>41540088054</t>
  </si>
  <si>
    <t>38282059500017</t>
  </si>
  <si>
    <t>331168</t>
  </si>
  <si>
    <t>01 53 53 05 05</t>
  </si>
  <si>
    <t>77 Avenue des Champs-Elysées</t>
  </si>
  <si>
    <t>CENEGO</t>
  </si>
  <si>
    <t>CENTRE EUROPEEN DE LA NEGOCIATION</t>
  </si>
  <si>
    <t>11751413775</t>
  </si>
  <si>
    <t>34917558800020</t>
  </si>
  <si>
    <t>498671</t>
  </si>
  <si>
    <t>02 47 40 26 80</t>
  </si>
  <si>
    <t>50 Avenue De Pont-Cher</t>
  </si>
  <si>
    <t>CEFIM TOURS</t>
  </si>
  <si>
    <t>CENTRE EUROPEEN DE FORMATION INFORMATIQUE ET MULTIMEDIA - CEFIM</t>
  </si>
  <si>
    <t>24370303337</t>
  </si>
  <si>
    <t>75301474500032</t>
  </si>
  <si>
    <t>125489</t>
  </si>
  <si>
    <t>01212</t>
  </si>
  <si>
    <t>05 34 25 48 73</t>
  </si>
  <si>
    <t>38 Chemin DES VIEILLES ECOLES</t>
  </si>
  <si>
    <t>CEFIPS</t>
  </si>
  <si>
    <t>CENTRE EUROPEEN DE FORMATION ET INFORMATION DES PROFESSIONS DE SANTE</t>
  </si>
  <si>
    <t>73310731531</t>
  </si>
  <si>
    <t>50927606900036</t>
  </si>
  <si>
    <t>503319</t>
  </si>
  <si>
    <t>02 98 97 04 37</t>
  </si>
  <si>
    <t>1 Rue des Pins</t>
  </si>
  <si>
    <t>CEFCM</t>
  </si>
  <si>
    <t>CENTRE EUROPEEN DE FORMATION CONTINUE MARITIME</t>
  </si>
  <si>
    <t>5329P014129</t>
  </si>
  <si>
    <t>18290902800017</t>
  </si>
  <si>
    <t>541588</t>
  </si>
  <si>
    <t>01 40 30 22 35</t>
  </si>
  <si>
    <t>55 Rue ETIENNE MAREY</t>
  </si>
  <si>
    <t>CEFPF</t>
  </si>
  <si>
    <t>CENTRE EUROPEEN DE FORMATION A LA PRODUCTION DE FILMS</t>
  </si>
  <si>
    <t>11751929975</t>
  </si>
  <si>
    <t>39179458300040</t>
  </si>
  <si>
    <t>468964</t>
  </si>
  <si>
    <t>0366060201</t>
  </si>
  <si>
    <t>19/21 Rue NICOLAS APPERT</t>
  </si>
  <si>
    <t>CENTRE EUROPEEN DE FORMATION</t>
  </si>
  <si>
    <t>31590832859</t>
  </si>
  <si>
    <t>43508628500077</t>
  </si>
  <si>
    <t>604033</t>
  </si>
  <si>
    <t>04 42 96 64 97</t>
  </si>
  <si>
    <t>6 Avenue DE GRASSI</t>
  </si>
  <si>
    <t>CERET ESCAET</t>
  </si>
  <si>
    <t>CENTRE ETUDES RECHERCHES TOURISTIQUES CERET ESCAET</t>
  </si>
  <si>
    <t>93131385613</t>
  </si>
  <si>
    <t>32874572400018</t>
  </si>
  <si>
    <t>394750</t>
  </si>
  <si>
    <t>3 Rue PIERRE CURIE</t>
  </si>
  <si>
    <t>CENTRE ETUDES RECHERCHE HAUTS SEINE ASNIERES SUR SEINE</t>
  </si>
  <si>
    <t>CENTRE ETUDES RECHERCHE HAUTS SEINE</t>
  </si>
  <si>
    <t>11920013592</t>
  </si>
  <si>
    <t>78528311000050</t>
  </si>
  <si>
    <t>645576</t>
  </si>
  <si>
    <t>04 76 12 96 18</t>
  </si>
  <si>
    <t>7 Place Andre Malraux</t>
  </si>
  <si>
    <t>CEFERH</t>
  </si>
  <si>
    <t>CENTRE ETUDES FORMATION RESSOURCES HUMAINE - CEFERH</t>
  </si>
  <si>
    <t>82380302538</t>
  </si>
  <si>
    <t>38388943300033</t>
  </si>
  <si>
    <t>481191</t>
  </si>
  <si>
    <t>01 44 96 33 69</t>
  </si>
  <si>
    <t>HOPITAL SAINTE-PERINE BAT ROSSINI</t>
  </si>
  <si>
    <t>11 Rue CHARDON LAGACHE</t>
  </si>
  <si>
    <t>CEFAMA</t>
  </si>
  <si>
    <t>CENTRE ETUDES ET FORMATION SUR ACCOMPAGNEMENT MALADES AGES</t>
  </si>
  <si>
    <t>11752048975</t>
  </si>
  <si>
    <t>49988042500016</t>
  </si>
  <si>
    <t>184974</t>
  </si>
  <si>
    <t>CASE POSTALE 265</t>
  </si>
  <si>
    <t>30 Rue DES VOISINS</t>
  </si>
  <si>
    <t>CEFOC</t>
  </si>
  <si>
    <t>CENTRE ETUDES ET FORMATION CONTINUE POUR TRAVAILLEURS SOCIAUX</t>
  </si>
  <si>
    <t>493855</t>
  </si>
  <si>
    <t>02 43 66 94 34</t>
  </si>
  <si>
    <t>29 Rue de la rouillère</t>
  </si>
  <si>
    <t>CEAS MAYENNE</t>
  </si>
  <si>
    <t>CENTRE ETUDES ACTION SOCIALE  DE LA MAYENNE</t>
  </si>
  <si>
    <t>52530009953</t>
  </si>
  <si>
    <t>31700138600034</t>
  </si>
  <si>
    <t>470600</t>
  </si>
  <si>
    <t>0661098372</t>
  </si>
  <si>
    <t>60350 AUTRECHES</t>
  </si>
  <si>
    <t>4 FERME SAINT VICTOR</t>
  </si>
  <si>
    <t>CENTRE EQUESTRE SAINT VICTOR</t>
  </si>
  <si>
    <t>22600093460</t>
  </si>
  <si>
    <t>40509233900010</t>
  </si>
  <si>
    <t>646647</t>
  </si>
  <si>
    <t>04 13 41 99 99</t>
  </si>
  <si>
    <t>1 Chemin de la pinède</t>
  </si>
  <si>
    <t>CENTRE EQUESTRE LE DEVEN</t>
  </si>
  <si>
    <t>93131099513</t>
  </si>
  <si>
    <t>44347608000017</t>
  </si>
  <si>
    <t>455337</t>
  </si>
  <si>
    <t>05 56 70 84 04</t>
  </si>
  <si>
    <t>33160 ST AUBIN DE MEDOC</t>
  </si>
  <si>
    <t>DOMAINE DE VILLEPREUX</t>
  </si>
  <si>
    <t>37 Route DU TRONQUET</t>
  </si>
  <si>
    <t>CECA</t>
  </si>
  <si>
    <t>CENTRE ENTREPRISE ET COMMUNICATION AVANCEE</t>
  </si>
  <si>
    <t>72330124633</t>
  </si>
  <si>
    <t>34368643200018</t>
  </si>
  <si>
    <t>516193</t>
  </si>
  <si>
    <t>0559325762</t>
  </si>
  <si>
    <t>8 Rue DES FRERES D'ORBIGNY</t>
  </si>
  <si>
    <t>CESI PAU</t>
  </si>
  <si>
    <t>CENTRE ENSEIGNEMENT SUPERIEUR ET FORMATION PROFESSIONNELLE PAU</t>
  </si>
  <si>
    <t>34270750200429</t>
  </si>
  <si>
    <t>484003</t>
  </si>
  <si>
    <t>04 99 51 21 30</t>
  </si>
  <si>
    <t>Zone De Tournezy</t>
  </si>
  <si>
    <t>CESI  MAUGUIO</t>
  </si>
  <si>
    <t>CENTRE ENSEIGNEMENT SUPERIEUR ET FORMATION PROFESSIONNELLE MAUGUIO</t>
  </si>
  <si>
    <t>34270750200692</t>
  </si>
  <si>
    <t>577595</t>
  </si>
  <si>
    <t>0233322222</t>
  </si>
  <si>
    <t>103 Chemin DES PLANCHES</t>
  </si>
  <si>
    <t>CES DE LA PROVIDENCE ALENCON</t>
  </si>
  <si>
    <t>CENTRE EDUCATION SPECIALISEE DEFICIENTS AUDITIFS - CES DE LA PROVIDENCE</t>
  </si>
  <si>
    <t>28610095261</t>
  </si>
  <si>
    <t>78093611800030</t>
  </si>
  <si>
    <t>23401</t>
  </si>
  <si>
    <t>03 88 65 66 80</t>
  </si>
  <si>
    <t>12 Rue De Saint Nazaire</t>
  </si>
  <si>
    <t>ECF LLERENA STRASBOURG</t>
  </si>
  <si>
    <t>CENTRE EDUCATION ROUTIERE ET DE FORMATION CONTINUE - LLERENA</t>
  </si>
  <si>
    <t>42670009767</t>
  </si>
  <si>
    <t>32159235400088</t>
  </si>
  <si>
    <t>606170</t>
  </si>
  <si>
    <t>0389209100</t>
  </si>
  <si>
    <t>5 Rue DES FRERES PEUGEOT</t>
  </si>
  <si>
    <t>ECF LLERENA STE CROIX EN PLAINE</t>
  </si>
  <si>
    <t>32159235400062</t>
  </si>
  <si>
    <t>606698</t>
  </si>
  <si>
    <t>03 83 23 37 24</t>
  </si>
  <si>
    <t>14 Rue DE L' INGENIEUR BERTIN</t>
  </si>
  <si>
    <t>ECF LLERENA LONGVIC</t>
  </si>
  <si>
    <t>32159235400138</t>
  </si>
  <si>
    <t>627136</t>
  </si>
  <si>
    <t>8 GRAND CHEMIN DE SAUSHEIM</t>
  </si>
  <si>
    <t>CERFC LLERENA ILLZACH</t>
  </si>
  <si>
    <t>32159235400047</t>
  </si>
  <si>
    <t>536015</t>
  </si>
  <si>
    <t>03 28 63 71 87</t>
  </si>
  <si>
    <t>66 Rue du Fort LOUIS</t>
  </si>
  <si>
    <t>CEFIR</t>
  </si>
  <si>
    <t>CENTRE EDUCATION FORMATION INTERCULTUREL RENCONTRE</t>
  </si>
  <si>
    <t>31590125159</t>
  </si>
  <si>
    <t>31043853600040</t>
  </si>
  <si>
    <t>564990</t>
  </si>
  <si>
    <t>0492542462</t>
  </si>
  <si>
    <t>05110 BARCILLONNETTE</t>
  </si>
  <si>
    <t>LES FAYSSES</t>
  </si>
  <si>
    <t>CEFTER PACA</t>
  </si>
  <si>
    <t>CENTRE ECOLE DE FORMATION AUX TECHNIQUES EQUESTRES REGION PACA</t>
  </si>
  <si>
    <t>93050019605</t>
  </si>
  <si>
    <t>43465897700013</t>
  </si>
  <si>
    <t>675179</t>
  </si>
  <si>
    <t>01 41 58 52 40</t>
  </si>
  <si>
    <t>3 Rue de Vincennes</t>
  </si>
  <si>
    <t>CEDIS</t>
  </si>
  <si>
    <t>CENTRE ECO DEVELOPPEMENT INITIATIVE SOCIALE</t>
  </si>
  <si>
    <t>11930605893</t>
  </si>
  <si>
    <t>42068662800041</t>
  </si>
  <si>
    <t>509218</t>
  </si>
  <si>
    <t>04 95 10 65 10</t>
  </si>
  <si>
    <t>Chemin DE LA SPOSATA</t>
  </si>
  <si>
    <t>CSJC</t>
  </si>
  <si>
    <t>CENTRE DU SPORT ET DE LA JEUNESSE CORSE - SIEGE SOCIAL</t>
  </si>
  <si>
    <t>94202064820</t>
  </si>
  <si>
    <t>20007923400015</t>
  </si>
  <si>
    <t>613927</t>
  </si>
  <si>
    <t>32 473 244 047</t>
  </si>
  <si>
    <t>BOITE 10</t>
  </si>
  <si>
    <t>1 Rue MONTOYER</t>
  </si>
  <si>
    <t>CENTRE MONTOYER</t>
  </si>
  <si>
    <t>CENTRE DU PSYCHOTRAUMA MONTOYER</t>
  </si>
  <si>
    <t>568650</t>
  </si>
  <si>
    <t>07 61 91 49 49</t>
  </si>
  <si>
    <t>78610 LES BREVIAIRES</t>
  </si>
  <si>
    <t>29 Route DE VILPERT</t>
  </si>
  <si>
    <t>CENTRE DU BIEN ETRE ANIMAL FORMATIONS</t>
  </si>
  <si>
    <t>11788314278</t>
  </si>
  <si>
    <t>81846520500016</t>
  </si>
  <si>
    <t>610320</t>
  </si>
  <si>
    <t>01 44 10 41 87</t>
  </si>
  <si>
    <t>34 Rue DOCTEUR HENRI ABEL</t>
  </si>
  <si>
    <t>CENTRE D'ORIENTATION 26-07</t>
  </si>
  <si>
    <t>84260270326</t>
  </si>
  <si>
    <t>83763270200010</t>
  </si>
  <si>
    <t>559854</t>
  </si>
  <si>
    <t>1 514 481 4134</t>
  </si>
  <si>
    <t>Bureau 300</t>
  </si>
  <si>
    <t>5285 Boulevard Décarie</t>
  </si>
  <si>
    <t>CIG</t>
  </si>
  <si>
    <t>CENTRE D'INTEGRATION GESTALTISTE</t>
  </si>
  <si>
    <t>578678</t>
  </si>
  <si>
    <t>+33 4 50 92 35 84</t>
  </si>
  <si>
    <t>74100 ETREMBIERES</t>
  </si>
  <si>
    <t>1416 ZONE FRANCHE ZAC DU PARADIS</t>
  </si>
  <si>
    <t>Rue 19 FEVRIER</t>
  </si>
  <si>
    <t>CENTRE D'INSTRUCTION POUR LES PROFESSIONNELS DE LA SECURITE</t>
  </si>
  <si>
    <t>84740335574</t>
  </si>
  <si>
    <t>78882787100013</t>
  </si>
  <si>
    <t>654036</t>
  </si>
  <si>
    <t>04 89 41 85 83</t>
  </si>
  <si>
    <t>21 bis Avenue THIERS</t>
  </si>
  <si>
    <t>CIUS NICE</t>
  </si>
  <si>
    <t>CENTRE D'INNOVATION ET D'USAGE EN SANTE</t>
  </si>
  <si>
    <t>93061033506</t>
  </si>
  <si>
    <t>53208533900036</t>
  </si>
  <si>
    <t>221200</t>
  </si>
  <si>
    <t>03 83 97 20 03</t>
  </si>
  <si>
    <t>87 Avenue DE LA LIBERATION</t>
  </si>
  <si>
    <t>CIRFA</t>
  </si>
  <si>
    <t>CENTRE D'INITIATIVE ET DE RECHERCHE SUR LA FAMILLE</t>
  </si>
  <si>
    <t>44540445454</t>
  </si>
  <si>
    <t>41963690700034</t>
  </si>
  <si>
    <t>395687</t>
  </si>
  <si>
    <t>05 34 31 23 31</t>
  </si>
  <si>
    <t>95 Grande Rue SAINT MICHEL</t>
  </si>
  <si>
    <t>CIDFF 31 TOULOUSE</t>
  </si>
  <si>
    <t>CENTRE D'INFORMATION SUR LES DROITS DES FEMMES ET FAMILLES HAUTE-GARONNE</t>
  </si>
  <si>
    <t>73310282331</t>
  </si>
  <si>
    <t>31349910500010</t>
  </si>
  <si>
    <t>454126</t>
  </si>
  <si>
    <t>05 61 02 81 77</t>
  </si>
  <si>
    <t>ESPACE OLIVIER CAROL</t>
  </si>
  <si>
    <t>Avenue DU GENERAL DE GAULLE</t>
  </si>
  <si>
    <t>CIDFF 09 FOIX</t>
  </si>
  <si>
    <t>CENTRE D'INFORMATION SUR LES DROITS DES FEMMES ET DES FAMILLES MIDI PYRENEES</t>
  </si>
  <si>
    <t>73090022809</t>
  </si>
  <si>
    <t>34482407300045</t>
  </si>
  <si>
    <t>305510</t>
  </si>
  <si>
    <t>03 89 60 45 43</t>
  </si>
  <si>
    <t>9 Rue Schlumberger</t>
  </si>
  <si>
    <t>CIDFF HAUT RHIN MULHOUSE</t>
  </si>
  <si>
    <t>CENTRE D'INFORMATION SUR LES DROITS DES FEMMES ET DES FAMILLES DU HAUT RHIN</t>
  </si>
  <si>
    <t>42680147668</t>
  </si>
  <si>
    <t>32590920800028</t>
  </si>
  <si>
    <t>627719</t>
  </si>
  <si>
    <t>03 81 25 66 69</t>
  </si>
  <si>
    <t>14 Rue violet</t>
  </si>
  <si>
    <t>CIDFF 25 DOUBS</t>
  </si>
  <si>
    <t>CENTRE D'INFORMATION SUR LES DROITS DES FEMMES ET DES FAMILLES DU DOUBS</t>
  </si>
  <si>
    <t>27250342125</t>
  </si>
  <si>
    <t>83418959900014</t>
  </si>
  <si>
    <t>603405</t>
  </si>
  <si>
    <t>IMMEUBLE LE STRASBOURG II</t>
  </si>
  <si>
    <t>1 Rue DE FORBIN</t>
  </si>
  <si>
    <t>CIDFF PHOCEEN 13 MARSEILLE</t>
  </si>
  <si>
    <t>CENTRE D'INFORMATION SUR LES DROITS DES FEMMES ET DES FAMILLES DE PROVENCE</t>
  </si>
  <si>
    <t>93131350713</t>
  </si>
  <si>
    <t>38508587300045</t>
  </si>
  <si>
    <t>570898</t>
  </si>
  <si>
    <t>03 45 52 31 14 -07 49 48 29 63</t>
  </si>
  <si>
    <t>1ER ETAGE  APPT 355</t>
  </si>
  <si>
    <t>40 Rue bernard PALISSY</t>
  </si>
  <si>
    <t>CIDF 58 DE LA NIEVRE NEVERS</t>
  </si>
  <si>
    <t>CENTRE D'INFORMATION SUR LES DROITS DES FEMMES ET DES FAMILLES DE LA NIEVRE</t>
  </si>
  <si>
    <t>26580060858</t>
  </si>
  <si>
    <t>49101107800012</t>
  </si>
  <si>
    <t>537767</t>
  </si>
  <si>
    <t>03 84 76 32 38</t>
  </si>
  <si>
    <t>20 Rue DIDON</t>
  </si>
  <si>
    <t>CIDFF 70 VESOUL</t>
  </si>
  <si>
    <t>CENTRE D'INFORMATION SUR LES DROITS DES FEMMES ET DES FAMILLES DANS LA HAUTE SAONE</t>
  </si>
  <si>
    <t>43700051670</t>
  </si>
  <si>
    <t>38996387700029</t>
  </si>
  <si>
    <t>604732</t>
  </si>
  <si>
    <t>04 71 46 89 50</t>
  </si>
  <si>
    <t>10 Rue Jean Cinq Arbres</t>
  </si>
  <si>
    <t>CIDFF15 AURILLAC</t>
  </si>
  <si>
    <t>CENTRE D'INFORMATION SUR LES DROITS DES FEMMES ET DES FAMILLES CANTAL</t>
  </si>
  <si>
    <t>83150314515</t>
  </si>
  <si>
    <t>38757397500027</t>
  </si>
  <si>
    <t>414426</t>
  </si>
  <si>
    <t>04 75 93 31 70</t>
  </si>
  <si>
    <t>Quai Les Oliviers</t>
  </si>
  <si>
    <t>30 Avenue De Zelzate Pole De Services</t>
  </si>
  <si>
    <t>CIDFF 07 ARDECHE AUBENAS</t>
  </si>
  <si>
    <t>CENTRE D'INFORMATION SUR LES DROITS DES FEMMES ET DES FAMILLES ARDECHE</t>
  </si>
  <si>
    <t>82070011307</t>
  </si>
  <si>
    <t>32932539300059</t>
  </si>
  <si>
    <t>509930</t>
  </si>
  <si>
    <t>03 88 32 03 22</t>
  </si>
  <si>
    <t>CIDFF 67 STRASBOURG</t>
  </si>
  <si>
    <t>CENTRE D'INFORMATION SUR LES DROITS DES FEMMES ET DES FAMILLES</t>
  </si>
  <si>
    <t>42670090067</t>
  </si>
  <si>
    <t>30583369100028</t>
  </si>
  <si>
    <t>642691</t>
  </si>
  <si>
    <t>04 66 49 32 65</t>
  </si>
  <si>
    <t>Immeuble Britexte</t>
  </si>
  <si>
    <t>5 Boulevard Britexte</t>
  </si>
  <si>
    <t>CIDFF 48 MENDE</t>
  </si>
  <si>
    <t>91480029848</t>
  </si>
  <si>
    <t>38856184700046</t>
  </si>
  <si>
    <t>167915</t>
  </si>
  <si>
    <t>04 66 38 10 70</t>
  </si>
  <si>
    <t>20 Rue De Verdun</t>
  </si>
  <si>
    <t>CIDFF 30 GARD NIMES</t>
  </si>
  <si>
    <t>CENTRE DINFORMATION SUR LES DROITS DES FEMMES ET DES FAMILLE NIMES</t>
  </si>
  <si>
    <t>91300368230</t>
  </si>
  <si>
    <t>33896390300038</t>
  </si>
  <si>
    <t>379931</t>
  </si>
  <si>
    <t>02 40 48 13 83</t>
  </si>
  <si>
    <t>31 Boulevard Emile Gabory</t>
  </si>
  <si>
    <t>CIDFF 44 NANTES</t>
  </si>
  <si>
    <t>CENTRE D'INFORMATION SUR LES DROITS DES FEMMES ET DE LA FAMILLE PAYS DE LA LOIRE</t>
  </si>
  <si>
    <t>52440251344</t>
  </si>
  <si>
    <t>31723711300038</t>
  </si>
  <si>
    <t>538190</t>
  </si>
  <si>
    <t>03 20 70 22 18</t>
  </si>
  <si>
    <t>198 Rue De Lille</t>
  </si>
  <si>
    <t>CIDFF 59 ROUBAIX</t>
  </si>
  <si>
    <t>CENTRE D'INFORMATION SUR LES DROITS DES FEMMES ET DE LA FAMILLE NORD PAS DE CALAIS</t>
  </si>
  <si>
    <t>31590255859</t>
  </si>
  <si>
    <t>31417582900048</t>
  </si>
  <si>
    <t>634736</t>
  </si>
  <si>
    <t>0 565 681 809 - 07 60 50 18 09</t>
  </si>
  <si>
    <t>15 Avenue TARAYRE</t>
  </si>
  <si>
    <t>C.I.D.F.F12</t>
  </si>
  <si>
    <t>CENTRE D'INFORMATION SUR LE DROIT DES FEMMES AVEYRON</t>
  </si>
  <si>
    <t>73120051812</t>
  </si>
  <si>
    <t>42485986600040</t>
  </si>
  <si>
    <t>448382</t>
  </si>
  <si>
    <t>04 92 36 08 48</t>
  </si>
  <si>
    <t>18 Rue AUBIN</t>
  </si>
  <si>
    <t>CIDFF 04</t>
  </si>
  <si>
    <t>CENTRE D'INFORMATION SUR LE DROIT DES FEMMES ALPES DE HAUTES PROVENCE</t>
  </si>
  <si>
    <t>93040072204</t>
  </si>
  <si>
    <t>38865033500028</t>
  </si>
  <si>
    <t>673171</t>
  </si>
  <si>
    <t>02 31 62 32 17</t>
  </si>
  <si>
    <t>10 Rue Roger Aini Résidence</t>
  </si>
  <si>
    <t>CIDFF 14 LISIEUX</t>
  </si>
  <si>
    <t>CENTRE D'INFORMATION SUR LE CIDFF</t>
  </si>
  <si>
    <t>25140140514</t>
  </si>
  <si>
    <t>37840155800028</t>
  </si>
  <si>
    <t>398603</t>
  </si>
  <si>
    <t>20 Rue LIVIO</t>
  </si>
  <si>
    <t>CIRDD ALSACE</t>
  </si>
  <si>
    <t>CENTRE D'INFORMATION REGIONAL SUR LES DROGUES ET DEPENDANCES ALSACE</t>
  </si>
  <si>
    <t>42670403067</t>
  </si>
  <si>
    <t>48422040500027</t>
  </si>
  <si>
    <t>446063</t>
  </si>
  <si>
    <t>02 99 30 80 89</t>
  </si>
  <si>
    <t>21 Rue DE LA QUINTAINE</t>
  </si>
  <si>
    <t>CIDFF35</t>
  </si>
  <si>
    <t>CENTRE D'INFORMATION POUR LES DROITS DES FEMMES ET DES FAMILLES ILE ET VILAINE</t>
  </si>
  <si>
    <t>53350861235</t>
  </si>
  <si>
    <t>32478742300031</t>
  </si>
  <si>
    <t>359014</t>
  </si>
  <si>
    <t>04724</t>
  </si>
  <si>
    <t>01 42 40 41 12</t>
  </si>
  <si>
    <t>31 Boulevard DE LA VILLETTE</t>
  </si>
  <si>
    <t>CIRPPA</t>
  </si>
  <si>
    <t>CENTRE D'INFORMATION ET DE RECHERCHE EN PSYCHOLOGIE ET PSYCHANALYSE APPLIQUEES AUX GROUPES</t>
  </si>
  <si>
    <t>11754145175</t>
  </si>
  <si>
    <t>34449583300032</t>
  </si>
  <si>
    <t>605839</t>
  </si>
  <si>
    <t>05 49 37 07 78</t>
  </si>
  <si>
    <t>20 Rue DE LA CLOUERE</t>
  </si>
  <si>
    <t>CIF SP POITIERS</t>
  </si>
  <si>
    <t>CENTRE D'INFORMATION ET DE FORMATION DES SERVICES A LA PERSONNE</t>
  </si>
  <si>
    <t>54860104486</t>
  </si>
  <si>
    <t>49269087000042</t>
  </si>
  <si>
    <t>553396</t>
  </si>
  <si>
    <t>01 47 64 32 32</t>
  </si>
  <si>
    <t>12 Rue Jules Bourdais</t>
  </si>
  <si>
    <t>CIDB</t>
  </si>
  <si>
    <t>CENTRE D'INFORMATION ET DE DOCUMENTATION SUR LE BRUIT</t>
  </si>
  <si>
    <t>11754320775</t>
  </si>
  <si>
    <t>31329671700033</t>
  </si>
  <si>
    <t>343225</t>
  </si>
  <si>
    <t>02 35 63 99 99</t>
  </si>
  <si>
    <t>33 Rue DU PRE DE LA BATAILLE</t>
  </si>
  <si>
    <t>CIDF 76</t>
  </si>
  <si>
    <t>CENTRE D'INFORMATION ET DE DOCUMENTATION DES FEMMES</t>
  </si>
  <si>
    <t>28760568376</t>
  </si>
  <si>
    <t>32501787900132</t>
  </si>
  <si>
    <t>656860</t>
  </si>
  <si>
    <t>03 84 28 00 24</t>
  </si>
  <si>
    <t>3 Rue JULES VALLES</t>
  </si>
  <si>
    <t>CIDF BELFORT</t>
  </si>
  <si>
    <t>CENTRE D'INFORMATION DROITS DES FEMMES</t>
  </si>
  <si>
    <t>43900041690</t>
  </si>
  <si>
    <t>38966237000037</t>
  </si>
  <si>
    <t>576566</t>
  </si>
  <si>
    <t>261 20 26 410 17</t>
  </si>
  <si>
    <t>MADAGASCAR - ANTANANARIVO</t>
  </si>
  <si>
    <t>Campus Universitaire d'Ankatso</t>
  </si>
  <si>
    <t>ANKATS BP 4299</t>
  </si>
  <si>
    <t>CICM MADAGASCAR</t>
  </si>
  <si>
    <t>CENTRE D'INFECTIOLOGIE CHARLES MERIEUX</t>
  </si>
  <si>
    <t>566070</t>
  </si>
  <si>
    <t>0232360039</t>
  </si>
  <si>
    <t>27120 PACY SUR EURE</t>
  </si>
  <si>
    <t>57 Rue Aristide Briand</t>
  </si>
  <si>
    <t>EHPAD CHAG PACY SUR EURE</t>
  </si>
  <si>
    <t>CENTRE D'HEBERGEMENT ET D'ACCOMPAGNEMENT GERONTOLOGIQUE</t>
  </si>
  <si>
    <t>26270290500023</t>
  </si>
  <si>
    <t>475063</t>
  </si>
  <si>
    <t>02 35 22 70 65</t>
  </si>
  <si>
    <t>10 Rue Franklin</t>
  </si>
  <si>
    <t>CEM</t>
  </si>
  <si>
    <t>CENTRE D'EXPRESSION MUSICALES</t>
  </si>
  <si>
    <t>23760408176</t>
  </si>
  <si>
    <t>33863450400017</t>
  </si>
  <si>
    <t>466130</t>
  </si>
  <si>
    <t>J1G 2K6</t>
  </si>
  <si>
    <t>500 Murray</t>
  </si>
  <si>
    <t>CESS CANADA</t>
  </si>
  <si>
    <t>CENTRE D'EXPERTISE EN SANTE DE SHERBROOKE CANADA</t>
  </si>
  <si>
    <t>638055</t>
  </si>
  <si>
    <t>1 450 907-3339</t>
  </si>
  <si>
    <t>CANADA - LA PRAIRIE</t>
  </si>
  <si>
    <t>SUITE 250</t>
  </si>
  <si>
    <t>170 Boulevard TASCHEREAU</t>
  </si>
  <si>
    <t>CENAA</t>
  </si>
  <si>
    <t>CENTRE D'EVALUATION NEUROPSYCHOLOGIQUE ET D'AIDE A L'APPRENTISSAGE</t>
  </si>
  <si>
    <t>346755</t>
  </si>
  <si>
    <t>BP 6087</t>
  </si>
  <si>
    <t>3 Rue NICOLAS ORESME</t>
  </si>
  <si>
    <t>CETH CAEN</t>
  </si>
  <si>
    <t>CENTRE D'ETUDES THEOLOGIQUES DE L' ASSOCIATION DIOCESAINE DE BAYEUX</t>
  </si>
  <si>
    <t>25140118314</t>
  </si>
  <si>
    <t>78069144000082</t>
  </si>
  <si>
    <t>537494</t>
  </si>
  <si>
    <t>0155178020</t>
  </si>
  <si>
    <t>EI.CESI DU CESI  NANTERRE</t>
  </si>
  <si>
    <t>CENTRE D'ETUDES SUPERIEURES INDUSTRIELLES PARIS</t>
  </si>
  <si>
    <t>77572257200846</t>
  </si>
  <si>
    <t>650067</t>
  </si>
  <si>
    <t>04 42 54 06 02</t>
  </si>
  <si>
    <t>ZI AIX LES MILES - IMMEUBLE LA CANOPEE</t>
  </si>
  <si>
    <t>390 Rue CLAUDE NICOLAS LEDOUX</t>
  </si>
  <si>
    <t>CESI LES MILLES AIX EN PROVENCE</t>
  </si>
  <si>
    <t>CENTRE D'ETUDES SUPERIEURES INDUSTRIELLES - LES MILLES</t>
  </si>
  <si>
    <t>77572257201174</t>
  </si>
  <si>
    <t>483813</t>
  </si>
  <si>
    <t>03 26 79 35 70</t>
  </si>
  <si>
    <t>7 bis Avenue ROBERT SCHUMAN</t>
  </si>
  <si>
    <t>CESI ASSOCIATION REIMS</t>
  </si>
  <si>
    <t>CENTRE D'ETUDES SUPERIEURES INDUSTRIELLES - CESI ASSOCIATION REIMS</t>
  </si>
  <si>
    <t>77572257200911</t>
  </si>
  <si>
    <t>601550</t>
  </si>
  <si>
    <t>BP 30 DOMAINE DU PETIT ARBOIS</t>
  </si>
  <si>
    <t>EUROPOLE DE L'ARBOIS</t>
  </si>
  <si>
    <t>CESI AIX EN PROVENCE</t>
  </si>
  <si>
    <t>CENTRE D'ETUDES SUPERIEURES INDUSTRIELLES - CESI  AIX EN PROVENCE</t>
  </si>
  <si>
    <t>77572257200648</t>
  </si>
  <si>
    <t>632790</t>
  </si>
  <si>
    <t>05 59 32 57 62</t>
  </si>
  <si>
    <t>8 Rue des Frères d'Orbigny</t>
  </si>
  <si>
    <t>CENTRE D'ETUDES SUPERIEURES INDUSTRIELLES - CESI</t>
  </si>
  <si>
    <t>77572257200762</t>
  </si>
  <si>
    <t>200256</t>
  </si>
  <si>
    <t>05 45 67 05 92</t>
  </si>
  <si>
    <t>4 Rue Camille Claudel</t>
  </si>
  <si>
    <t>CESI LA COURONNE</t>
  </si>
  <si>
    <t>77572257200929</t>
  </si>
  <si>
    <t>467984</t>
  </si>
  <si>
    <t>04 99 13 60 50</t>
  </si>
  <si>
    <t>ARCHE JACQUES COEUR - CS 79025</t>
  </si>
  <si>
    <t>222 Place ERNEST GRANIER</t>
  </si>
  <si>
    <t>CESEGH</t>
  </si>
  <si>
    <t>CENTRE D'ETUDES SUPERIEURES EN ECONOMIE ET GESTION HOSPITALIERE</t>
  </si>
  <si>
    <t>91340556334</t>
  </si>
  <si>
    <t>37828708000055</t>
  </si>
  <si>
    <t>349501</t>
  </si>
  <si>
    <t>01 47 70 23 83</t>
  </si>
  <si>
    <t>33 Rue DE LA BOETIE</t>
  </si>
  <si>
    <t>EAC PARIS</t>
  </si>
  <si>
    <t>CENTRE D'ETUDES SUPERIEURES EN ECONOMIE ART ET COMMUNICATION</t>
  </si>
  <si>
    <t>11753262975</t>
  </si>
  <si>
    <t>34243610200061</t>
  </si>
  <si>
    <t>460631</t>
  </si>
  <si>
    <t>10 Rue DE LA TETE NOIRE</t>
  </si>
  <si>
    <t>CESMD</t>
  </si>
  <si>
    <t>CENTRE D'ETUDES SUPERIEURE DE MUSIQUE ET DE DANSE</t>
  </si>
  <si>
    <t>54860061486</t>
  </si>
  <si>
    <t>35315068300038</t>
  </si>
  <si>
    <t>451332</t>
  </si>
  <si>
    <t>01 40 43 17 70</t>
  </si>
  <si>
    <t>46 Boulevard De Strasbourg</t>
  </si>
  <si>
    <t>CENTRE ESTA</t>
  </si>
  <si>
    <t>CENTRE D'ETUDES SOCIOLOGIQUES ET TRAVAUX DE RECH APPLIQUEES</t>
  </si>
  <si>
    <t>11753569275</t>
  </si>
  <si>
    <t>78466172000044</t>
  </si>
  <si>
    <t>632340</t>
  </si>
  <si>
    <t>25 Rue DE L'UNIVERSITE</t>
  </si>
  <si>
    <t>CEE RHONE ALPES</t>
  </si>
  <si>
    <t>CENTRE D'ETUDES EUROPEEN RHONE ALPES</t>
  </si>
  <si>
    <t>82691384769</t>
  </si>
  <si>
    <t>37815351400021</t>
  </si>
  <si>
    <t>663888</t>
  </si>
  <si>
    <t>31 Rue MONSEIGNEUR DUCHESNE</t>
  </si>
  <si>
    <t>CEE OUEST RENNES</t>
  </si>
  <si>
    <t>CENTRE D'ETUDES EUROPEEN OUEST</t>
  </si>
  <si>
    <t>53351171135</t>
  </si>
  <si>
    <t>91487009200022</t>
  </si>
  <si>
    <t>661570</t>
  </si>
  <si>
    <t>05 56 00 73 73</t>
  </si>
  <si>
    <t>HANGAR 18 - CS 9104</t>
  </si>
  <si>
    <t>18 Quai DE BACALAN</t>
  </si>
  <si>
    <t>CEE SO</t>
  </si>
  <si>
    <t>CENTRE D'ETUDES EUROPEEN DU SUD OUEST - CEE SO</t>
  </si>
  <si>
    <t>72330993233</t>
  </si>
  <si>
    <t>33764282100074</t>
  </si>
  <si>
    <t>630895</t>
  </si>
  <si>
    <t>05 57 87 64 74</t>
  </si>
  <si>
    <t>26 Rue RAZE</t>
  </si>
  <si>
    <t>33764282100066</t>
  </si>
  <si>
    <t>566019</t>
  </si>
  <si>
    <t>14 Rue JACQUES BRISSOT</t>
  </si>
  <si>
    <t>CEISME</t>
  </si>
  <si>
    <t>CENTRE D'ETUDES ET D'INTERVENTIONS SYSTEMIQUES DE METHODOLOGIE ET D'EPISTEMOLOGIE DU SOIN</t>
  </si>
  <si>
    <t>75331063633</t>
  </si>
  <si>
    <t>82902079100010</t>
  </si>
  <si>
    <t>474782</t>
  </si>
  <si>
    <t>01 48 34 81 20</t>
  </si>
  <si>
    <t>Départements DEEJE VAE DFP</t>
  </si>
  <si>
    <t>52 Rue Charles Tillon</t>
  </si>
  <si>
    <t>09/01/2014</t>
  </si>
  <si>
    <t>CERPE AUBERVILLIERS</t>
  </si>
  <si>
    <t>CENTRE D'ETUDES ET DE RECHERCHES POUR LA PETITE ENFANCE</t>
  </si>
  <si>
    <t>11930037193</t>
  </si>
  <si>
    <t>31415201800037</t>
  </si>
  <si>
    <t>569719</t>
  </si>
  <si>
    <t>02 37 18 48 00</t>
  </si>
  <si>
    <t>28230 EPERNON</t>
  </si>
  <si>
    <t>CS10010</t>
  </si>
  <si>
    <t>1 Rue DES LONGS REAGES</t>
  </si>
  <si>
    <t>CERIB</t>
  </si>
  <si>
    <t>CENTRE D'ETUDES ET DE RECHERCHES DE L'INDUSTRIE DU BETON MANUFACTURE</t>
  </si>
  <si>
    <t>24280016428</t>
  </si>
  <si>
    <t>77568278400027</t>
  </si>
  <si>
    <t>113190</t>
  </si>
  <si>
    <t>03 44 05 65 15</t>
  </si>
  <si>
    <t>Z.I. DE BRACHEUX</t>
  </si>
  <si>
    <t>1 Rue JOSEPH CUGNOT</t>
  </si>
  <si>
    <t>CEFIRH</t>
  </si>
  <si>
    <t>CENTRE D'ETUDES ET DE FORMATIONS INFORMATIQUES ET RESSOURCES HUMAINES</t>
  </si>
  <si>
    <t>22600042860</t>
  </si>
  <si>
    <t>34195770200036</t>
  </si>
  <si>
    <t>512540</t>
  </si>
  <si>
    <t>02 40 88 26 05</t>
  </si>
  <si>
    <t>15 Avenue Josselin</t>
  </si>
  <si>
    <t>CEFAM</t>
  </si>
  <si>
    <t>CENTRE D'ETUDES ET DE FORMATIONS DES ACTIVITES MOTORISEES</t>
  </si>
  <si>
    <t>52440628744</t>
  </si>
  <si>
    <t>53081462300027</t>
  </si>
  <si>
    <t>152</t>
  </si>
  <si>
    <t>01736</t>
  </si>
  <si>
    <t>05 65 23 06 00</t>
  </si>
  <si>
    <t>BP 98</t>
  </si>
  <si>
    <t>23 Avenue ALPHONSE JUIN</t>
  </si>
  <si>
    <t>CEFH</t>
  </si>
  <si>
    <t>CENTRE D'ETUDES ET DE FORMATION HOSPITALIERES</t>
  </si>
  <si>
    <t>11753933175</t>
  </si>
  <si>
    <t>31901404900021</t>
  </si>
  <si>
    <t>650500</t>
  </si>
  <si>
    <t>04 79 25 33 56</t>
  </si>
  <si>
    <t>12 Avenue DU LAC D'ANNECY</t>
  </si>
  <si>
    <t>CEFAS</t>
  </si>
  <si>
    <t>CENTRE D'ETUDES ET DE FORMATION ALPES SAVOIE</t>
  </si>
  <si>
    <t>82730158973</t>
  </si>
  <si>
    <t>75313914600017</t>
  </si>
  <si>
    <t>56492</t>
  </si>
  <si>
    <t>02 51 37 28 36</t>
  </si>
  <si>
    <t>BP 674</t>
  </si>
  <si>
    <t>22 Rue Anita Conti</t>
  </si>
  <si>
    <t>CEAS LA ROCHE SUR YON</t>
  </si>
  <si>
    <t>CENTRE D'ETUDES ET D'ACTION SOCIALE</t>
  </si>
  <si>
    <t>52850000885</t>
  </si>
  <si>
    <t>30460088500020</t>
  </si>
  <si>
    <t>299078</t>
  </si>
  <si>
    <t>01 41 37 07 60</t>
  </si>
  <si>
    <t>BP 640</t>
  </si>
  <si>
    <t>23 Rue DU 8 MAI 1945</t>
  </si>
  <si>
    <t>CERF NANTERRE</t>
  </si>
  <si>
    <t>CENTRE D'ETUDES DE RECHERCHE ET DE FORMATION</t>
  </si>
  <si>
    <t>11921038392</t>
  </si>
  <si>
    <t>41750187100020</t>
  </si>
  <si>
    <t>328662</t>
  </si>
  <si>
    <t>Route D'EVREHAILLES 16</t>
  </si>
  <si>
    <t>CEFS</t>
  </si>
  <si>
    <t>CENTRE D'ETUDES DE LA FAMILLE ET DES SYSTEMES</t>
  </si>
  <si>
    <t>516557</t>
  </si>
  <si>
    <t>01 40 38 67 76</t>
  </si>
  <si>
    <t>CEFIL</t>
  </si>
  <si>
    <t>CENTRE D'ETUDES DE FORMATION ET D'INSERTION PAR LA LANGUE</t>
  </si>
  <si>
    <t>11754632575</t>
  </si>
  <si>
    <t>51815788800026</t>
  </si>
  <si>
    <t>522995</t>
  </si>
  <si>
    <t>01 48 05 84 33</t>
  </si>
  <si>
    <t>15B bis Rue JULES ROMAINS</t>
  </si>
  <si>
    <t>CECCOF</t>
  </si>
  <si>
    <t>CENTRE D'ETUDES CLINIQUES DES COMMUNICATIONS FAMILIALES</t>
  </si>
  <si>
    <t>11750560675</t>
  </si>
  <si>
    <t>34173453100013</t>
  </si>
  <si>
    <t>209776</t>
  </si>
  <si>
    <t>02334</t>
  </si>
  <si>
    <t>13 Rue des docks</t>
  </si>
  <si>
    <t>13/10/2015</t>
  </si>
  <si>
    <t>CEPP</t>
  </si>
  <si>
    <t>CENTRE D'ETUDE ET PERFECTIONNEMENT DE PHARMACIE</t>
  </si>
  <si>
    <t>21510074351</t>
  </si>
  <si>
    <t>40296555200027</t>
  </si>
  <si>
    <t>180749</t>
  </si>
  <si>
    <t>01 53 29 93 00</t>
  </si>
  <si>
    <t>4 Avenue Andre Malraux</t>
  </si>
  <si>
    <t>CEGAPE</t>
  </si>
  <si>
    <t>CENTRE D'ETUDE ET GESTION ALLOCATIONS PERTE D'EMPLOI - CEGAPE</t>
  </si>
  <si>
    <t>11752746875</t>
  </si>
  <si>
    <t>40989258500061</t>
  </si>
  <si>
    <t>638560</t>
  </si>
  <si>
    <t>RESIDENCE FAUSTINE</t>
  </si>
  <si>
    <t>Chemin DES LOMBARDS</t>
  </si>
  <si>
    <t>CERON PACA</t>
  </si>
  <si>
    <t>CENTRE D'ETUDE ET DE RECHERCHE SUR L'OBESITE ET LA NUTRITION EN PACA</t>
  </si>
  <si>
    <t>93060850206</t>
  </si>
  <si>
    <t>81429748700039</t>
  </si>
  <si>
    <t>539739</t>
  </si>
  <si>
    <t>05 55 26 18 87</t>
  </si>
  <si>
    <t>4 Rue ANNE VIALLE</t>
  </si>
  <si>
    <t>CERC</t>
  </si>
  <si>
    <t>CENTRE D'ETUDE ET DE REALISATION DE CONGRES</t>
  </si>
  <si>
    <t>75190083319</t>
  </si>
  <si>
    <t>39485000200038</t>
  </si>
  <si>
    <t>550796</t>
  </si>
  <si>
    <t>07 71 08 23 34</t>
  </si>
  <si>
    <t>04230 CRUIS</t>
  </si>
  <si>
    <t>141 Chemin De La Croisette</t>
  </si>
  <si>
    <t>CEFORT</t>
  </si>
  <si>
    <t>CENTRE D'ETUDE ET DE FORMATION A LA RESOLUTION DU TRAUMA</t>
  </si>
  <si>
    <t>93040097404</t>
  </si>
  <si>
    <t>79467886200028</t>
  </si>
  <si>
    <t>572196</t>
  </si>
  <si>
    <t>09 87 01 08 02</t>
  </si>
  <si>
    <t>79 Boulevard De L Europe</t>
  </si>
  <si>
    <t>26/07/2019</t>
  </si>
  <si>
    <t>CE2</t>
  </si>
  <si>
    <t>CENTRE D'ETUDE EQUILIBRE</t>
  </si>
  <si>
    <t>52440599544</t>
  </si>
  <si>
    <t>52141433400024</t>
  </si>
  <si>
    <t>550565</t>
  </si>
  <si>
    <t>32 476 28 10 04</t>
  </si>
  <si>
    <t>105 Rue Emile Banning</t>
  </si>
  <si>
    <t>CER</t>
  </si>
  <si>
    <t>CENTRE D'ETUDE DE REFLEXOLOGIE</t>
  </si>
  <si>
    <t>34940</t>
  </si>
  <si>
    <t>07 67 86 18 67</t>
  </si>
  <si>
    <t>CENTRE D'ETUDE DE L'EXPRESSION</t>
  </si>
  <si>
    <t>11750398075</t>
  </si>
  <si>
    <t>38320556400016</t>
  </si>
  <si>
    <t>509565</t>
  </si>
  <si>
    <t>05 59 13 50 00</t>
  </si>
  <si>
    <t>33 Avenue Didier Daurat</t>
  </si>
  <si>
    <t>CNTC ALPHA LANGUES LONS</t>
  </si>
  <si>
    <t>CENTRE DES NOUVELLES TECHNIQUES DE COMMUNICATION ALPHA LANGUES</t>
  </si>
  <si>
    <t>72640043564</t>
  </si>
  <si>
    <t>34254748600049</t>
  </si>
  <si>
    <t>495256</t>
  </si>
  <si>
    <t>04314</t>
  </si>
  <si>
    <t>0254537750</t>
  </si>
  <si>
    <t>BP 317</t>
  </si>
  <si>
    <t>CDGI CHATEAUROUX</t>
  </si>
  <si>
    <t>CENTRE DEPARTEMENTAL GERIATRIQUE DE L'INDRE LES GRANDS CHENES</t>
  </si>
  <si>
    <t>26360004100028</t>
  </si>
  <si>
    <t>484908</t>
  </si>
  <si>
    <t>0899862267</t>
  </si>
  <si>
    <t>1/3 Rue PROM JEAN ROSTAND</t>
  </si>
  <si>
    <t>CDEF  BOBIGNY</t>
  </si>
  <si>
    <t>CENTRE DEPARTEMENTAL ENFANTS ET FAMILLES  BOBIGNY</t>
  </si>
  <si>
    <t>26931400100018</t>
  </si>
  <si>
    <t>661557</t>
  </si>
  <si>
    <t>02 72 74 36 00</t>
  </si>
  <si>
    <t>24-26 Rue GARILLERE</t>
  </si>
  <si>
    <t>CDEF ST SEBASTIEN SUR LOIRE</t>
  </si>
  <si>
    <t>CENTRE DEPARTEMENTAL ENFANCE FAMILLE DU DEPARTEMENT DE LA LOIRE ATLANTIQUE</t>
  </si>
  <si>
    <t>22440002800011</t>
  </si>
  <si>
    <t>516272</t>
  </si>
  <si>
    <t>04 90 88 56 90</t>
  </si>
  <si>
    <t>30 Avenue Antoine Vivaldi</t>
  </si>
  <si>
    <t>CDEF 84</t>
  </si>
  <si>
    <t>CENTRE DEPARTEMENTAL ENFANCE ET FAMILLE 84 - CDEF 84</t>
  </si>
  <si>
    <t>26840004100011</t>
  </si>
  <si>
    <t>394087</t>
  </si>
  <si>
    <t>05 55 49 10 00</t>
  </si>
  <si>
    <t>18 Avenue DES BAYLES</t>
  </si>
  <si>
    <t>CDTPI</t>
  </si>
  <si>
    <t>CENTRE DEPARTEMENTAL DE TRAVAIL PROTEGE D'ISLE</t>
  </si>
  <si>
    <t>26870752800017</t>
  </si>
  <si>
    <t>476584</t>
  </si>
  <si>
    <t>02479</t>
  </si>
  <si>
    <t>0389804454</t>
  </si>
  <si>
    <t>BP 70468</t>
  </si>
  <si>
    <t>40 Rue du Stauffen</t>
  </si>
  <si>
    <t>CDRS COLMAR</t>
  </si>
  <si>
    <t>CENTRE DEPARTEMENTAL DE REPOS ET DE SOINS</t>
  </si>
  <si>
    <t>26680003600011</t>
  </si>
  <si>
    <t>516430</t>
  </si>
  <si>
    <t>0298336433</t>
  </si>
  <si>
    <t>32 Boulevard DUPLEIX</t>
  </si>
  <si>
    <t>CDEF QUIMPER</t>
  </si>
  <si>
    <t>CENTRE DEPARTEMENTAL DE L'ENFANCE ET DE LA FAMILLE BREST QUIMPER</t>
  </si>
  <si>
    <t>22290001100016</t>
  </si>
  <si>
    <t>498877</t>
  </si>
  <si>
    <t>04 94 14 83 00</t>
  </si>
  <si>
    <t>"les eucaliptus"</t>
  </si>
  <si>
    <t>Route DE LA GARONNE</t>
  </si>
  <si>
    <t>CDE LE PRADET</t>
  </si>
  <si>
    <t>CENTRE DEPARTEMENTAL DE L'ENFANCE DU VAR LES EUCALYPTUS</t>
  </si>
  <si>
    <t>22830001800055</t>
  </si>
  <si>
    <t>558667</t>
  </si>
  <si>
    <t>03 87 34 64 00</t>
  </si>
  <si>
    <t>CS 10025</t>
  </si>
  <si>
    <t>137 Route DE PLAPPEVILLE</t>
  </si>
  <si>
    <t>CDE MOSELLE METZ</t>
  </si>
  <si>
    <t>CENTRE DEPARTEMENTAL DE L'ENFANCE DE LA MOSELLE</t>
  </si>
  <si>
    <t>26570303300018</t>
  </si>
  <si>
    <t>505882</t>
  </si>
  <si>
    <t>02 33 77 83 00</t>
  </si>
  <si>
    <t>1 Rue du Pot d'Airain</t>
  </si>
  <si>
    <t>CDE ST LO</t>
  </si>
  <si>
    <t>CENTRE DEPARTEMENTAL DE L'ENFANCE DE LA MANCHE</t>
  </si>
  <si>
    <t>26500147900012</t>
  </si>
  <si>
    <t>577042</t>
  </si>
  <si>
    <t>06 03 95 86 17</t>
  </si>
  <si>
    <t>26380 PEYRINS</t>
  </si>
  <si>
    <t>Chez Monsieur Denis BOURNIER</t>
  </si>
  <si>
    <t>Quai Babos</t>
  </si>
  <si>
    <t>CDFT</t>
  </si>
  <si>
    <t>CENTRE DEPARTEMENTAL DE FORMATION TAXIS</t>
  </si>
  <si>
    <t>82260155526</t>
  </si>
  <si>
    <t>49344217200034</t>
  </si>
  <si>
    <t>495980</t>
  </si>
  <si>
    <t>04 66 02 11 70</t>
  </si>
  <si>
    <t>80 Rue VINCENT FAITA</t>
  </si>
  <si>
    <t>CDAF NIMES</t>
  </si>
  <si>
    <t>CENTRE DEPARTEMENTAL D'ACCUEIL DES FAMILLES</t>
  </si>
  <si>
    <t>91300324830</t>
  </si>
  <si>
    <t>20000081800019</t>
  </si>
  <si>
    <t>3074</t>
  </si>
  <si>
    <t>05089</t>
  </si>
  <si>
    <t>01 53 26 24 24</t>
  </si>
  <si>
    <t>CEMEA</t>
  </si>
  <si>
    <t>CENTRE D'ENTRANEMENT AUX METHODES D'EDUCATION ACTIVE</t>
  </si>
  <si>
    <t>11752895375</t>
  </si>
  <si>
    <t>77566463400844</t>
  </si>
  <si>
    <t>364939</t>
  </si>
  <si>
    <t>04 76 26 85 40</t>
  </si>
  <si>
    <t>3 Cours SAINT ANDRE</t>
  </si>
  <si>
    <t>CEMEA RHONE ALPES LE PONT DE CLAIX</t>
  </si>
  <si>
    <t>CENTRE D'ENTRAINEMENT AUX METHODES D'EDUCATION ACTIVE RHONE ALPES</t>
  </si>
  <si>
    <t>82690498369</t>
  </si>
  <si>
    <t>40416999700081</t>
  </si>
  <si>
    <t>500124</t>
  </si>
  <si>
    <t>0262217639</t>
  </si>
  <si>
    <t>43 Route DE MOUFIA</t>
  </si>
  <si>
    <t>CEMEA REUNION</t>
  </si>
  <si>
    <t>CENTRE D'ENTRAINEMENT AUX METHODES D'EDUCATION ACTIVE REUNION</t>
  </si>
  <si>
    <t>98970003197</t>
  </si>
  <si>
    <t>31563512800046</t>
  </si>
  <si>
    <t>176667</t>
  </si>
  <si>
    <t>05725</t>
  </si>
  <si>
    <t>34 Boulevard FRANCOIS ALBERT</t>
  </si>
  <si>
    <t>CEMEA POITOU CHARENTE</t>
  </si>
  <si>
    <t>CENTRE D'ENTRAINEMENT AUX METHODES D'EDUCATION ACTIVE POITOU CHARENTE</t>
  </si>
  <si>
    <t>54860018386</t>
  </si>
  <si>
    <t>33504227100072</t>
  </si>
  <si>
    <t>158653</t>
  </si>
  <si>
    <t>05248</t>
  </si>
  <si>
    <t>04 91 54 25 36</t>
  </si>
  <si>
    <t>D47 Rue NEUVE SAINTE CATHERINE</t>
  </si>
  <si>
    <t>CEMEA PACA</t>
  </si>
  <si>
    <t>CENTRE D'ENTRAINEMENT AUX METHODES D'EDUCATION ACTIVE PACA</t>
  </si>
  <si>
    <t>93750056713</t>
  </si>
  <si>
    <t>33503494800018</t>
  </si>
  <si>
    <t>161834</t>
  </si>
  <si>
    <t>05027</t>
  </si>
  <si>
    <t>03 20 12 80 00</t>
  </si>
  <si>
    <t>11 Rue ERNEST DECONYNCK</t>
  </si>
  <si>
    <t>CEMEA NORD PAS DE CALAIS</t>
  </si>
  <si>
    <t>CENTRE D'ENTRAINEMENT AUX METHODES D'EDUCATION ACTIVE NORD PAS DE CALAIS</t>
  </si>
  <si>
    <t>31590126359</t>
  </si>
  <si>
    <t>33488535700031</t>
  </si>
  <si>
    <t>169146</t>
  </si>
  <si>
    <t>0467043560</t>
  </si>
  <si>
    <t>CS 10033</t>
  </si>
  <si>
    <t>501 Rue METAIRIE DE SAYSSET</t>
  </si>
  <si>
    <t>CEMEA LANGUEDOC ROUSSILLON</t>
  </si>
  <si>
    <t>CENTRE D'ENTRAINEMENT AUX METHODES D'EDUCATION ACTIVE LANGUEDOC ROUSSILLON</t>
  </si>
  <si>
    <t>91340058334</t>
  </si>
  <si>
    <t>33513004300029</t>
  </si>
  <si>
    <t>159141</t>
  </si>
  <si>
    <t>05142</t>
  </si>
  <si>
    <t>03 81 81 33 80</t>
  </si>
  <si>
    <t>18 Rue DE COLOGNE</t>
  </si>
  <si>
    <t>CEMEA FRANCHE COMTE</t>
  </si>
  <si>
    <t>CENTRE D'ENTRAINEMENT AUX METHODES D'EDUCATION ACTIVE FRANCHE COMTE</t>
  </si>
  <si>
    <t>27250302825</t>
  </si>
  <si>
    <t>43354238800023</t>
  </si>
  <si>
    <t>207895</t>
  </si>
  <si>
    <t>05343</t>
  </si>
  <si>
    <t>02 98 90 10 78</t>
  </si>
  <si>
    <t>92 Rue DU FRUGY</t>
  </si>
  <si>
    <t>CEMEA BRETAGNE</t>
  </si>
  <si>
    <t>CENTRE D'ENTRAINEMENT AUX METHODES D'EDUCATION ACTIVE BRETAGNE</t>
  </si>
  <si>
    <t>53290011629</t>
  </si>
  <si>
    <t>33497930900013</t>
  </si>
  <si>
    <t>225198</t>
  </si>
  <si>
    <t>04 73 98 73 73</t>
  </si>
  <si>
    <t>61 Avenue de l¿Union Soviétique</t>
  </si>
  <si>
    <t>CEMEA AUVERGNE</t>
  </si>
  <si>
    <t>CENTRE D'ENTRAINEMENT AUX METHODES D'EDUCATION ACTIVE AUVERGNE</t>
  </si>
  <si>
    <t>83750004963</t>
  </si>
  <si>
    <t>33486181200017</t>
  </si>
  <si>
    <t>496420</t>
  </si>
  <si>
    <t>05 96 60 34 94</t>
  </si>
  <si>
    <t>BP 483</t>
  </si>
  <si>
    <t>10 Rue Lazare Carnot</t>
  </si>
  <si>
    <t>CEMEA MARTINIQUE</t>
  </si>
  <si>
    <t>CENTRE D'ENTRAINEMENT AUX METHODES D'EDUCATION ACTIVE</t>
  </si>
  <si>
    <t>97970006097</t>
  </si>
  <si>
    <t>33514879700012</t>
  </si>
  <si>
    <t>587230</t>
  </si>
  <si>
    <t>01 61 08 68 70</t>
  </si>
  <si>
    <t>CEZ/Bergerie Nationale - Parc du château, CS40609</t>
  </si>
  <si>
    <t>PARC DU CHATEAU</t>
  </si>
  <si>
    <t>CEZ</t>
  </si>
  <si>
    <t>CENTRE D'ENSEIGNEMENT ZOOTECHNIQUE</t>
  </si>
  <si>
    <t>1178P000378</t>
  </si>
  <si>
    <t>19783360100010</t>
  </si>
  <si>
    <t>168063</t>
  </si>
  <si>
    <t>03 29 82 13 55</t>
  </si>
  <si>
    <t>12 Quai DU MUSEE</t>
  </si>
  <si>
    <t>CESCA</t>
  </si>
  <si>
    <t>CENTRE D'ENSEIGNEMENT SPECIALISE DE LA CONDUITE AUTOMOBILE</t>
  </si>
  <si>
    <t>41880059988</t>
  </si>
  <si>
    <t>31683181700028</t>
  </si>
  <si>
    <t>500926</t>
  </si>
  <si>
    <t>0475675220</t>
  </si>
  <si>
    <t>07430 DAVEZIEUX</t>
  </si>
  <si>
    <t>PEPINIERE D'ENTREPRISES VIDALON</t>
  </si>
  <si>
    <t>CEPALE</t>
  </si>
  <si>
    <t>CENTRE D'ENSEIGNEMENT PROFESSIONNEL SUR LES ARBRES ET LEUR ENVIRONNEMENT</t>
  </si>
  <si>
    <t>82070087307</t>
  </si>
  <si>
    <t>79375153800018</t>
  </si>
  <si>
    <t>267624</t>
  </si>
  <si>
    <t>01 45 57 23 20</t>
  </si>
  <si>
    <t>4-6 Villa Thoreton</t>
  </si>
  <si>
    <t>ECOLE D'ASSAS</t>
  </si>
  <si>
    <t>CENTRE D'ENSEIGNEMENT PRATIQUE MASSOTHERAPIE ET PEDICURIE</t>
  </si>
  <si>
    <t>11755048975</t>
  </si>
  <si>
    <t>65205134300083</t>
  </si>
  <si>
    <t>150861</t>
  </si>
  <si>
    <t>03 22 91 38 71</t>
  </si>
  <si>
    <t>20 Place Parmentier</t>
  </si>
  <si>
    <t>CEFUR EURO FORMATION</t>
  </si>
  <si>
    <t>CENTRE D'ENSEIGNEMENT ET DE FORMATION DES USAGERS DE LA ROUTE</t>
  </si>
  <si>
    <t>22800075180</t>
  </si>
  <si>
    <t>40073357200020</t>
  </si>
  <si>
    <t>645382</t>
  </si>
  <si>
    <t>09 86 25 53 60</t>
  </si>
  <si>
    <t>27 Rue des cinq diamants</t>
  </si>
  <si>
    <t>CEMA</t>
  </si>
  <si>
    <t>CENTRE D'ENSEIGNEMENT DES MODES AMIABLES</t>
  </si>
  <si>
    <t>11755930675</t>
  </si>
  <si>
    <t>85160725900013</t>
  </si>
  <si>
    <t>479196</t>
  </si>
  <si>
    <t>0471020168</t>
  </si>
  <si>
    <t>38-44 Rue RAPHAEL</t>
  </si>
  <si>
    <t>IRIDAT</t>
  </si>
  <si>
    <t>CENTRE D'ENSEIGNEMENT DE LA DENTELLE AU FUSEAU - IRIDAT</t>
  </si>
  <si>
    <t>83430007943</t>
  </si>
  <si>
    <t>30618670100075</t>
  </si>
  <si>
    <t>306216</t>
  </si>
  <si>
    <t>01 49 97 01 77</t>
  </si>
  <si>
    <t>204 Boulevard RASPAIL</t>
  </si>
  <si>
    <t>CECYS</t>
  </si>
  <si>
    <t>CENTRE D'ENSEIGNEMENT CYNOPHILE ET DE SECURITE</t>
  </si>
  <si>
    <t>11751048975</t>
  </si>
  <si>
    <t>33512883100013</t>
  </si>
  <si>
    <t>59699</t>
  </si>
  <si>
    <t>Rue Thierry Sabine</t>
  </si>
  <si>
    <t>ECF CESR FP 33 MERIGNAC</t>
  </si>
  <si>
    <t>CENTRE D'EDUCATIONS ET DE SECURITES ROUTIERES ECF 33</t>
  </si>
  <si>
    <t>72330325633</t>
  </si>
  <si>
    <t>39806026900022</t>
  </si>
  <si>
    <t>539399</t>
  </si>
  <si>
    <t>0617056050</t>
  </si>
  <si>
    <t>20620 BIGUGLIA</t>
  </si>
  <si>
    <t>Lieu-dit CASATORRA</t>
  </si>
  <si>
    <t>CESR 20 BIGUGLIA</t>
  </si>
  <si>
    <t>CENTRE D'EDUCATIONS ET DE SECURITES ROUTIERES DE CORSE</t>
  </si>
  <si>
    <t>94202000520</t>
  </si>
  <si>
    <t>48815270300010</t>
  </si>
  <si>
    <t>509279</t>
  </si>
  <si>
    <t>0495302084</t>
  </si>
  <si>
    <t>LIEU DIT BASSANESE</t>
  </si>
  <si>
    <t>CESR 20 BASTIA</t>
  </si>
  <si>
    <t>48815270300028</t>
  </si>
  <si>
    <t>395249</t>
  </si>
  <si>
    <t>05 56 47 47 33</t>
  </si>
  <si>
    <t>Parc Innolin</t>
  </si>
  <si>
    <t>10 bis Rue du Golf</t>
  </si>
  <si>
    <t>CETB</t>
  </si>
  <si>
    <t>CENTRE D'EDUCATION THERAPEUTIQUE DE BORDEAUX</t>
  </si>
  <si>
    <t>72330729633</t>
  </si>
  <si>
    <t>44815328800031</t>
  </si>
  <si>
    <t>486048</t>
  </si>
  <si>
    <t>0556574646</t>
  </si>
  <si>
    <t>Domaine du Pinsan</t>
  </si>
  <si>
    <t>ECF 33</t>
  </si>
  <si>
    <t>CENTRE D'EDUCATION SECURITE ROUTIERE 33</t>
  </si>
  <si>
    <t>72330452033</t>
  </si>
  <si>
    <t>41296693900016</t>
  </si>
  <si>
    <t>423592</t>
  </si>
  <si>
    <t>04 78 57 83 61</t>
  </si>
  <si>
    <t>Les Aiguillons</t>
  </si>
  <si>
    <t>RD 30</t>
  </si>
  <si>
    <t>CERRA MARIETTON</t>
  </si>
  <si>
    <t>CENTRE D'EDUCATION ROUTIERE RHONE ALPES VAUGNERAY - AUTO ECOLE MARIETTON</t>
  </si>
  <si>
    <t>82690460269</t>
  </si>
  <si>
    <t>31723470600016</t>
  </si>
  <si>
    <t>366020</t>
  </si>
  <si>
    <t>04 66 88 23 69</t>
  </si>
  <si>
    <t>127 Avenue AMPERE</t>
  </si>
  <si>
    <t>CER LOPEZ FORMATION</t>
  </si>
  <si>
    <t>CENTRE D'EDUCATION ROUTIERE LOPEZ FORMATION</t>
  </si>
  <si>
    <t>91300018930</t>
  </si>
  <si>
    <t>40849598400028</t>
  </si>
  <si>
    <t>543858</t>
  </si>
  <si>
    <t>01 69 09 29 27</t>
  </si>
  <si>
    <t>18 Avenue Du General De Gaulle</t>
  </si>
  <si>
    <t>CER LONGJUMEAU CONDUITE</t>
  </si>
  <si>
    <t>CENTRE D'EDUCATION ROUTIERE LONGJUMEAU CONDUITE</t>
  </si>
  <si>
    <t>11910385991</t>
  </si>
  <si>
    <t>78520849700012</t>
  </si>
  <si>
    <t>418420</t>
  </si>
  <si>
    <t>05 61 98 82 39</t>
  </si>
  <si>
    <t>31220 MARTRES TOLOSANE</t>
  </si>
  <si>
    <t>LA GARIE</t>
  </si>
  <si>
    <t>CERT MIDI PYRENEES</t>
  </si>
  <si>
    <t>CENTRE D'EDUCATION ROUTIERE ET DE TRANSPORTS MIDI PYRENEES</t>
  </si>
  <si>
    <t>73310019131</t>
  </si>
  <si>
    <t>31797891400115</t>
  </si>
  <si>
    <t>198717</t>
  </si>
  <si>
    <t>0321400900</t>
  </si>
  <si>
    <t>62880 ANNAY</t>
  </si>
  <si>
    <t>33 Rue DU GENERAL DE GAULLE</t>
  </si>
  <si>
    <t>CERA</t>
  </si>
  <si>
    <t>CENTRE D'EDUCATION ROUTIERE DE L'ARTOIS</t>
  </si>
  <si>
    <t>31620012262</t>
  </si>
  <si>
    <t>31788665300029</t>
  </si>
  <si>
    <t>91819</t>
  </si>
  <si>
    <t>04 68 64 66 40</t>
  </si>
  <si>
    <t>lieu-dit Mas Garrigue NORD</t>
  </si>
  <si>
    <t>PEAGE NORD</t>
  </si>
  <si>
    <t>CESR 66</t>
  </si>
  <si>
    <t>CENTRE D'EDUCATION ET DE SECURITE ROUTIERE 66</t>
  </si>
  <si>
    <t>91660002766</t>
  </si>
  <si>
    <t>32361187100043</t>
  </si>
  <si>
    <t>600726</t>
  </si>
  <si>
    <t>09 67 01 22 61</t>
  </si>
  <si>
    <t>73420 VOGLANS</t>
  </si>
  <si>
    <t>ZA Sous la Roche</t>
  </si>
  <si>
    <t>24 Chemin des Marais</t>
  </si>
  <si>
    <t>CESR 38 ECF VOGLANS</t>
  </si>
  <si>
    <t>CENTRE D'EDUCATION ET DE SECURITE ROUTIERE 38 - CESR 38 ECF</t>
  </si>
  <si>
    <t>82380021638</t>
  </si>
  <si>
    <t>31266709000160</t>
  </si>
  <si>
    <t>451812</t>
  </si>
  <si>
    <t>02 31 35 16 17</t>
  </si>
  <si>
    <t>731 Route DE FALAISE</t>
  </si>
  <si>
    <t>CESR'PRO 14 IFS</t>
  </si>
  <si>
    <t>CENTRE D'EDUCATION ET DE SECURITE ROUTIERE - CESR'PRO</t>
  </si>
  <si>
    <t>25140244814</t>
  </si>
  <si>
    <t>53072890600013</t>
  </si>
  <si>
    <t>36018</t>
  </si>
  <si>
    <t>04 76 75 63 72</t>
  </si>
  <si>
    <t>Z.I.</t>
  </si>
  <si>
    <t>Rue DES GLAIRAUX</t>
  </si>
  <si>
    <t>CESR  ECF 38 ST EGREVE</t>
  </si>
  <si>
    <t>CENTRE D'EDUCATION ET DE SECURITE ROUTIERE</t>
  </si>
  <si>
    <t>31266709000012</t>
  </si>
  <si>
    <t>61487</t>
  </si>
  <si>
    <t>04 72 14 98 98</t>
  </si>
  <si>
    <t>55 Boulevard DES DROITS DE L'HOMME</t>
  </si>
  <si>
    <t>CESR ECF 69 VAULX EN VELIN</t>
  </si>
  <si>
    <t>CENTRE D'EDUCATION &amp; SECURITE ROUTIERE - CESR 69</t>
  </si>
  <si>
    <t>82690043469</t>
  </si>
  <si>
    <t>31227281800195</t>
  </si>
  <si>
    <t>592511</t>
  </si>
  <si>
    <t>04 90 82 10 52</t>
  </si>
  <si>
    <t>39 Rue BONNETERIE</t>
  </si>
  <si>
    <t>MANOLAYA</t>
  </si>
  <si>
    <t>CENTRE DE YOGA MANOLAYA</t>
  </si>
  <si>
    <t>93840394784</t>
  </si>
  <si>
    <t>49928331500020</t>
  </si>
  <si>
    <t>497940</t>
  </si>
  <si>
    <t>03 81 81 60 60</t>
  </si>
  <si>
    <t>Batiment Ambroise Pare</t>
  </si>
  <si>
    <t>46 bis Chemin DU SANATORIUM</t>
  </si>
  <si>
    <t>CENTRE DE SOINS LES TILLEROYES BESANCON</t>
  </si>
  <si>
    <t>CENTRE DE SOINS LES TILLEROYES</t>
  </si>
  <si>
    <t>26250177800019</t>
  </si>
  <si>
    <t>301644</t>
  </si>
  <si>
    <t>01839</t>
  </si>
  <si>
    <t>0241807908</t>
  </si>
  <si>
    <t>49130 STE GEMMES SUR LOIRE</t>
  </si>
  <si>
    <t>27 Route Bouchemaine</t>
  </si>
  <si>
    <t>CESAME STE GEMMES SUR LOIRE</t>
  </si>
  <si>
    <t>CENTRE DE SANTE MENTALE ANGEVIN</t>
  </si>
  <si>
    <t>52490226549</t>
  </si>
  <si>
    <t>26490061400019</t>
  </si>
  <si>
    <t>671575</t>
  </si>
  <si>
    <t>07 67 40 56 70</t>
  </si>
  <si>
    <t>243 Route DE BEAUGE</t>
  </si>
  <si>
    <t>CRTI</t>
  </si>
  <si>
    <t>CENTRE DE RESSOURCES TECHNIQUES POUR L INDUSTRIE - CRTI</t>
  </si>
  <si>
    <t>52720130872</t>
  </si>
  <si>
    <t>51478297800035</t>
  </si>
  <si>
    <t>395869</t>
  </si>
  <si>
    <t>03 20 60 62 59</t>
  </si>
  <si>
    <t>1 Boulevard PROFESSEUR JULES LECLERCQ</t>
  </si>
  <si>
    <t>CRA NORD PAS DE CALAIS</t>
  </si>
  <si>
    <t>CENTRE DE RESSOURCES SUR LES AUTISMES NORD PAS DE CALAIS</t>
  </si>
  <si>
    <t>31590696959</t>
  </si>
  <si>
    <t>50373500300025</t>
  </si>
  <si>
    <t>453663</t>
  </si>
  <si>
    <t>05 61 78 66 80</t>
  </si>
  <si>
    <t>RESIDENCE LE DAUPHINE</t>
  </si>
  <si>
    <t>2 Allée DU LIMOUSIN</t>
  </si>
  <si>
    <t>CENTRE DE RESSOURCES SUR LA NON VIOLENCE</t>
  </si>
  <si>
    <t>CENTRE DE RESSOURCES SUR LA NON VIOLENCE MIDI PYRENEES</t>
  </si>
  <si>
    <t>73310437131</t>
  </si>
  <si>
    <t>45242041700027</t>
  </si>
  <si>
    <t>401705</t>
  </si>
  <si>
    <t>03 22 53 47 55</t>
  </si>
  <si>
    <t>CENTRE HOSPITALIER PINEL</t>
  </si>
  <si>
    <t>Route DE PARIS</t>
  </si>
  <si>
    <t>CRAVS</t>
  </si>
  <si>
    <t>CENTRE DE RESSOURCES POUR LES INTERVENANTS AUPRES DES AUTEURS DE VIOLENCES SEXUELLES AMIENS</t>
  </si>
  <si>
    <t>22800141380</t>
  </si>
  <si>
    <t>13000632300013</t>
  </si>
  <si>
    <t>532496</t>
  </si>
  <si>
    <t>03 20 16 56 10</t>
  </si>
  <si>
    <t>PARC EURASANTE EST ENTREE B ETAGE 4</t>
  </si>
  <si>
    <t>CREHPSY</t>
  </si>
  <si>
    <t>CENTRE DE RESSOURCES POUR LE HANDICAP PSYCHIQUE NORD PAS DE CALAIS</t>
  </si>
  <si>
    <t>31590881659</t>
  </si>
  <si>
    <t>80205998000010</t>
  </si>
  <si>
    <t>679720</t>
  </si>
  <si>
    <t>06 68 56 16 86</t>
  </si>
  <si>
    <t>55 Rue Marceau</t>
  </si>
  <si>
    <t>CRC</t>
  </si>
  <si>
    <t>CENTRE DE RESSOURCES POUR LA COGNITION</t>
  </si>
  <si>
    <t>11755468775</t>
  </si>
  <si>
    <t>53387000200029</t>
  </si>
  <si>
    <t>241222</t>
  </si>
  <si>
    <t>01 53 10 37 37</t>
  </si>
  <si>
    <t>42 Avenue DE L' OBSERVATOIRE</t>
  </si>
  <si>
    <t>CTRE RESSOURCES MULTIHANDICAP</t>
  </si>
  <si>
    <t>CENTRE DE RESSOURCES MULTIHANDICAP PARIS</t>
  </si>
  <si>
    <t>11752466875</t>
  </si>
  <si>
    <t>78457362800053</t>
  </si>
  <si>
    <t>283630</t>
  </si>
  <si>
    <t>01066</t>
  </si>
  <si>
    <t>0491085139</t>
  </si>
  <si>
    <t>108 Boulevard LONGCHAMP</t>
  </si>
  <si>
    <t>CERMA</t>
  </si>
  <si>
    <t>CENTRE DE RESSOURCES MENTALES APPLIQUEES</t>
  </si>
  <si>
    <t>93131024413</t>
  </si>
  <si>
    <t>42997144300016</t>
  </si>
  <si>
    <t>530189</t>
  </si>
  <si>
    <t>04 91 08 49 89</t>
  </si>
  <si>
    <t>3 Cours JOSEPH THIERRY</t>
  </si>
  <si>
    <t>CRI PACA</t>
  </si>
  <si>
    <t>CENTRE DE RESSOURCES ILLETTRISME REGION PACA</t>
  </si>
  <si>
    <t>93130796613</t>
  </si>
  <si>
    <t>41834254900031</t>
  </si>
  <si>
    <t>496017</t>
  </si>
  <si>
    <t>0262947198</t>
  </si>
  <si>
    <t>CS61115</t>
  </si>
  <si>
    <t>24 Route PHILIBERT TSIRANANA</t>
  </si>
  <si>
    <t>CREPS REUNION</t>
  </si>
  <si>
    <t>CENTRE DE RESSOURCES EXPERTISE ET PERFORMANCE SPORTIVES</t>
  </si>
  <si>
    <t>98970026197</t>
  </si>
  <si>
    <t>19974911000011</t>
  </si>
  <si>
    <t>381184</t>
  </si>
  <si>
    <t>01 39 25 49 87</t>
  </si>
  <si>
    <t>10-12 Avenue DE L EUROPE</t>
  </si>
  <si>
    <t>CEREMH</t>
  </si>
  <si>
    <t>CENTRE DE RESSOURCES ET D'INNOVATION MOBILITE HANDICAP</t>
  </si>
  <si>
    <t>11788170178</t>
  </si>
  <si>
    <t>50368560400020</t>
  </si>
  <si>
    <t>432398</t>
  </si>
  <si>
    <t>0549360600</t>
  </si>
  <si>
    <t>86580 VOUNEUIL SOUS BIARD</t>
  </si>
  <si>
    <t>Château de Boivre</t>
  </si>
  <si>
    <t>08/11/2019</t>
  </si>
  <si>
    <t>CREPS POITOU CHARENTES</t>
  </si>
  <si>
    <t>CENTRE DE RESSOURCES D'EXPERTISE ET DE PERFORMANCES SPORTIVES</t>
  </si>
  <si>
    <t>5486P001086</t>
  </si>
  <si>
    <t>19860058700010</t>
  </si>
  <si>
    <t>333300</t>
  </si>
  <si>
    <t>0442938000</t>
  </si>
  <si>
    <t>CS 70445</t>
  </si>
  <si>
    <t>62 CHEMIN DU VIADUC</t>
  </si>
  <si>
    <t>CREPS SUD EST AIX EN PROVENCE</t>
  </si>
  <si>
    <t>CENTRE DE RESSOURCES D'EXPERTISE ET DE PERFORMANCE SPORTIVES SUD EST</t>
  </si>
  <si>
    <t>9313P007813</t>
  </si>
  <si>
    <t>19130189400017</t>
  </si>
  <si>
    <t>172583</t>
  </si>
  <si>
    <t>05 62 17 90 00</t>
  </si>
  <si>
    <t>BP 84373</t>
  </si>
  <si>
    <t>1 Avenue EDOUARD BELIN</t>
  </si>
  <si>
    <t>CREPS TOULOUSE</t>
  </si>
  <si>
    <t>CENTRE DE RESSOURCES D'EXPERTISE ET DE PERFORMANCE SPORTIVES MIDI PYRENEES</t>
  </si>
  <si>
    <t>7331P000231</t>
  </si>
  <si>
    <t>19310098900014</t>
  </si>
  <si>
    <t>14280</t>
  </si>
  <si>
    <t>03 20 62 08 10</t>
  </si>
  <si>
    <t>11 Rue DE L'YSER</t>
  </si>
  <si>
    <t>CREPS WATTIGNIES</t>
  </si>
  <si>
    <t>CENTRE DE RESSOURCES D'EXPERTISE ET DE PERFORMANCE SPORTIVES</t>
  </si>
  <si>
    <t>3159P004659</t>
  </si>
  <si>
    <t>19590302600019</t>
  </si>
  <si>
    <t>15910</t>
  </si>
  <si>
    <t>03 26 86 70 10</t>
  </si>
  <si>
    <t>Route DE BEZANNE</t>
  </si>
  <si>
    <t>CREPS REIMS</t>
  </si>
  <si>
    <t>2151P001851</t>
  </si>
  <si>
    <t>19510075500014</t>
  </si>
  <si>
    <t>94456</t>
  </si>
  <si>
    <t>04 70 59 85 60</t>
  </si>
  <si>
    <t>2 Route DE CHARMEIL</t>
  </si>
  <si>
    <t>CREPS VICHY</t>
  </si>
  <si>
    <t>CENTRE DE RESSOURCES D'EXPERTISE ET DE PERFORMANCE SPORTIVE</t>
  </si>
  <si>
    <t>8303P000403</t>
  </si>
  <si>
    <t>19030858500016</t>
  </si>
  <si>
    <t>30338</t>
  </si>
  <si>
    <t>03 83 18 10 20</t>
  </si>
  <si>
    <t>CS 30020</t>
  </si>
  <si>
    <t>1 Avenue FOCH</t>
  </si>
  <si>
    <t>CREPS NANCY</t>
  </si>
  <si>
    <t>4154P002554</t>
  </si>
  <si>
    <t>19540098100013</t>
  </si>
  <si>
    <t>32396</t>
  </si>
  <si>
    <t>03 88 10 47 67</t>
  </si>
  <si>
    <t>4 Allée DU SOMMERHOF</t>
  </si>
  <si>
    <t>CREPS DE STRASBOURG</t>
  </si>
  <si>
    <t>4267P002067</t>
  </si>
  <si>
    <t>19670141100015</t>
  </si>
  <si>
    <t>13249</t>
  </si>
  <si>
    <t>05 56 84 48 00</t>
  </si>
  <si>
    <t>653 Cours DE LA LIBERATION</t>
  </si>
  <si>
    <t>CREPS AQUITAINE</t>
  </si>
  <si>
    <t>7233P015933</t>
  </si>
  <si>
    <t>19330159500016</t>
  </si>
  <si>
    <t>656320</t>
  </si>
  <si>
    <t>05 90 82 18 23</t>
  </si>
  <si>
    <t>BP 220</t>
  </si>
  <si>
    <t>Route des Abymes</t>
  </si>
  <si>
    <t>CREPS ANTILLES GUYANE LES ABYMES</t>
  </si>
  <si>
    <t>CENTRE DE RESSOURCES D EXPERTISE ET DE PERFORMANCE SPORTIVE - CREPS</t>
  </si>
  <si>
    <t>95970031397</t>
  </si>
  <si>
    <t>19971047600011</t>
  </si>
  <si>
    <t>403570</t>
  </si>
  <si>
    <t>05 61 77 79 55</t>
  </si>
  <si>
    <t>HOPITAL LA GRAVE - TSA 60033</t>
  </si>
  <si>
    <t>CRA MIDI PYRENEES</t>
  </si>
  <si>
    <t>CENTRE DE RESSOURCES AUTISME MIDI PYRENEES</t>
  </si>
  <si>
    <t>73310533131</t>
  </si>
  <si>
    <t>18310911500026</t>
  </si>
  <si>
    <t>66308</t>
  </si>
  <si>
    <t>03 80 65 46 12</t>
  </si>
  <si>
    <t>15 Rue Pierre de Coubertin</t>
  </si>
  <si>
    <t>CREPS BOURGOGNE DIJON</t>
  </si>
  <si>
    <t>CENTRE DE RESSOURCE ET D'EXPERTISE A LA PERFORMANCE SPORTIVE DE BOURGOGNE DIJON</t>
  </si>
  <si>
    <t>2621P000521</t>
  </si>
  <si>
    <t>19210071700011</t>
  </si>
  <si>
    <t>398688</t>
  </si>
  <si>
    <t>03 20 99 66 01</t>
  </si>
  <si>
    <t>Bâtiment D - 1er Etage</t>
  </si>
  <si>
    <t>87 Rue du Molinel</t>
  </si>
  <si>
    <t>CDRE</t>
  </si>
  <si>
    <t>CENTRE DE RESSOURCE ET D'ECHANGE MARCQ EN BAROEUL</t>
  </si>
  <si>
    <t>31590663159</t>
  </si>
  <si>
    <t>49525509300025</t>
  </si>
  <si>
    <t>636046</t>
  </si>
  <si>
    <t>05 61 11 48 47</t>
  </si>
  <si>
    <t>81470 ALGANS</t>
  </si>
  <si>
    <t>en rose de Saint Perdouls</t>
  </si>
  <si>
    <t>CRMP</t>
  </si>
  <si>
    <t>CENTRE DE REFLEXOLOGIE MIDI PYRENEES - CRMP</t>
  </si>
  <si>
    <t>76810159081</t>
  </si>
  <si>
    <t>50855439100021</t>
  </si>
  <si>
    <t>553347</t>
  </si>
  <si>
    <t>06 61 43 61 62</t>
  </si>
  <si>
    <t>37390 ST ROCH</t>
  </si>
  <si>
    <t>8 Rue DE LA PICHERIE</t>
  </si>
  <si>
    <t>CENTRE DE REFLEXOLOGIE DE TOURAINE</t>
  </si>
  <si>
    <t>24370330537</t>
  </si>
  <si>
    <t>51506274300015</t>
  </si>
  <si>
    <t>286564</t>
  </si>
  <si>
    <t>02 32 28 63 20</t>
  </si>
  <si>
    <t>13 Rue LAVOISIER</t>
  </si>
  <si>
    <t>ASS LA RONCE</t>
  </si>
  <si>
    <t>CENTRE DE REEDUCATION AUDITIVE LA RONCE</t>
  </si>
  <si>
    <t>23270161227</t>
  </si>
  <si>
    <t>78081107100056</t>
  </si>
  <si>
    <t>160015</t>
  </si>
  <si>
    <t>08 11 65 08 64</t>
  </si>
  <si>
    <t>409 Place Gustave Courbet</t>
  </si>
  <si>
    <t>CREFOPS</t>
  </si>
  <si>
    <t>CENTRE DE RECRUTEMENT ET FORMATION DES PERSONNELS DE SECURITE SIEGE</t>
  </si>
  <si>
    <t>11930735893</t>
  </si>
  <si>
    <t>38157094400094</t>
  </si>
  <si>
    <t>228138</t>
  </si>
  <si>
    <t>0811650864</t>
  </si>
  <si>
    <t>151 Quai DE LA SOUYS</t>
  </si>
  <si>
    <t>CREFOPS SUD-OUEST</t>
  </si>
  <si>
    <t>CENTRE DE RECRUTEMENT ET DE FORMATION DES PERSONNELS DE SECURITE-C R E F O P S SUD OUEST</t>
  </si>
  <si>
    <t>72330913733</t>
  </si>
  <si>
    <t>41363099700034</t>
  </si>
  <si>
    <t>483450</t>
  </si>
  <si>
    <t>0615622766</t>
  </si>
  <si>
    <t>53 Quai Veil-Picard</t>
  </si>
  <si>
    <t>CRPMS</t>
  </si>
  <si>
    <t>CENTRE DE RECHERCHES PSYCHOPATHOLOGIQUES ET MICRO-SOCIALES</t>
  </si>
  <si>
    <t>43250278125</t>
  </si>
  <si>
    <t>41506778400025</t>
  </si>
  <si>
    <t>531662</t>
  </si>
  <si>
    <t>+41 32 724 24 72</t>
  </si>
  <si>
    <t>13 Ruelle Vaucher</t>
  </si>
  <si>
    <t>13/11/2015</t>
  </si>
  <si>
    <t>CERFASY</t>
  </si>
  <si>
    <t>CENTRE DE RECHERCHES FAMILIALES ET SYSTEMIQUES</t>
  </si>
  <si>
    <t>263102</t>
  </si>
  <si>
    <t>+3225602800</t>
  </si>
  <si>
    <t>CAMPUS ERASME - BATIMENT P</t>
  </si>
  <si>
    <t>808 Route DE LENNIK</t>
  </si>
  <si>
    <t>CREA HELB I PRIGOGINE</t>
  </si>
  <si>
    <t>CENTRE DE RECHERCHES ET DETUDES APPLIQUEES DE LA HAUTE ECOLE LIBRE DE BRUXELLES ILYA PRIGOGINE</t>
  </si>
  <si>
    <t>437426</t>
  </si>
  <si>
    <t>04 78 30 87 87</t>
  </si>
  <si>
    <t>71 Rue DE LA REPUBLIQUE</t>
  </si>
  <si>
    <t>CREDEF</t>
  </si>
  <si>
    <t>CENTRE DE RECHERCHES D'ETUDES DE DIAGNOSTICS ET DE FORMATION LYON</t>
  </si>
  <si>
    <t>82691120969</t>
  </si>
  <si>
    <t>42862599000059</t>
  </si>
  <si>
    <t>413264</t>
  </si>
  <si>
    <t>09 53 10 80 96</t>
  </si>
  <si>
    <t>244 Rue Pasteur</t>
  </si>
  <si>
    <t>CREATECA</t>
  </si>
  <si>
    <t>CENTRE DE RECHERCHE ET ETUDE EN ART THERAPIE EXPRESSION ET COMMUNICATION ARTISTIQUES</t>
  </si>
  <si>
    <t>72330738533</t>
  </si>
  <si>
    <t>48017835900026</t>
  </si>
  <si>
    <t>539089</t>
  </si>
  <si>
    <t>07 68 83 06 70</t>
  </si>
  <si>
    <t>13 Chemin Du Golf</t>
  </si>
  <si>
    <t>CREDAVIS</t>
  </si>
  <si>
    <t>CENTRE DE RECHERCHE ET D'ETUDE SUR LE DROIT A LA VIE SEXUELLE DANS LE SECTEUR MS</t>
  </si>
  <si>
    <t>11788373478</t>
  </si>
  <si>
    <t>75337129300022</t>
  </si>
  <si>
    <t>19562</t>
  </si>
  <si>
    <t>05823</t>
  </si>
  <si>
    <t>03 88 67 02 02</t>
  </si>
  <si>
    <t>6 Rue DES FRANCS BOURGEOIS</t>
  </si>
  <si>
    <t>CRF VOGLER</t>
  </si>
  <si>
    <t>CENTRE DE RECHERCHE ET DE FORMATION VOGLER</t>
  </si>
  <si>
    <t>42670121967</t>
  </si>
  <si>
    <t>34772178900068</t>
  </si>
  <si>
    <t>641157</t>
  </si>
  <si>
    <t>32 69 646570</t>
  </si>
  <si>
    <t>94 Rue DESPARD</t>
  </si>
  <si>
    <t>CRDS</t>
  </si>
  <si>
    <t>CENTRE DE RECHERCHE EN DEFENSE SOCIALE ASBL</t>
  </si>
  <si>
    <t>454874</t>
  </si>
  <si>
    <t>04267</t>
  </si>
  <si>
    <t>0387233800</t>
  </si>
  <si>
    <t>57560 ABRESCHVILLER</t>
  </si>
  <si>
    <t>8 Rue du moulin de France</t>
  </si>
  <si>
    <t>CRS ABRESCHVILLER</t>
  </si>
  <si>
    <t>CENTRE DE READAPTATION SPECIALISE ST LUC</t>
  </si>
  <si>
    <t>26570008800015</t>
  </si>
  <si>
    <t>406636</t>
  </si>
  <si>
    <t>04 73 39 40 40</t>
  </si>
  <si>
    <t>DOMAINE DU MARAND</t>
  </si>
  <si>
    <t>CENTRE DE READAPTATION PROF ST AMANT TALLENDE</t>
  </si>
  <si>
    <t>CENTRE DE READAPTATION PROFESSIONNELLE ET DE PREORIENTATION ST AMANT TALLENDE</t>
  </si>
  <si>
    <t>83630066763</t>
  </si>
  <si>
    <t>31961836900023</t>
  </si>
  <si>
    <t>531030</t>
  </si>
  <si>
    <t>04254</t>
  </si>
  <si>
    <t>05 63 21 50 00</t>
  </si>
  <si>
    <t>1487 Route DE TOULOUSE</t>
  </si>
  <si>
    <t>02/11/2015</t>
  </si>
  <si>
    <t>CRF MIDI GASCOGNE</t>
  </si>
  <si>
    <t>CENTRE DE READAPTATION FONCTIONNELLE MIDI GASCOGNE</t>
  </si>
  <si>
    <t>84735046900023</t>
  </si>
  <si>
    <t>444145</t>
  </si>
  <si>
    <t>05 61 48 54 70</t>
  </si>
  <si>
    <t>PERISUD 4 - BATIMENT 2</t>
  </si>
  <si>
    <t>34 Rue DES COSMONAUTES</t>
  </si>
  <si>
    <t>CQPS</t>
  </si>
  <si>
    <t>CENTRE DE QUALIFICATION A LA PREVENTION ET LA SECURITE</t>
  </si>
  <si>
    <t>73310453931</t>
  </si>
  <si>
    <t>48463984400030</t>
  </si>
  <si>
    <t>162930</t>
  </si>
  <si>
    <t>04 67 70 58 52</t>
  </si>
  <si>
    <t>7 Rue DES REVES</t>
  </si>
  <si>
    <t>CRESMEP</t>
  </si>
  <si>
    <t>CENTRE DE PSYCHOSOMATIQUE  RELATIONNELLE DE MONTPELLIER</t>
  </si>
  <si>
    <t>91340273934</t>
  </si>
  <si>
    <t>41039239300014</t>
  </si>
  <si>
    <t>509206</t>
  </si>
  <si>
    <t>04 95 46 05 18</t>
  </si>
  <si>
    <t>7 Rue COLONEL FERRACCI</t>
  </si>
  <si>
    <t>CPS DE CORTE</t>
  </si>
  <si>
    <t>CENTRE DE PROMOTION SOCIALE DE CORTE</t>
  </si>
  <si>
    <t>94202044920</t>
  </si>
  <si>
    <t>78301391500013</t>
  </si>
  <si>
    <t>481749</t>
  </si>
  <si>
    <t>01 55 86 86 55</t>
  </si>
  <si>
    <t>3 Rue FRANCOIS DEBERGUE</t>
  </si>
  <si>
    <t>CPLJ 93</t>
  </si>
  <si>
    <t>CENTRE DE PROMOTION DU LIVRE DE JEUNESSE EN SEINE ST DENIS</t>
  </si>
  <si>
    <t>11930465393</t>
  </si>
  <si>
    <t>34260700900012</t>
  </si>
  <si>
    <t>293088</t>
  </si>
  <si>
    <t>09 51 35 04 43</t>
  </si>
  <si>
    <t>38260 LA FRETTE</t>
  </si>
  <si>
    <t>L'HOTEL D'ENTREPRISES</t>
  </si>
  <si>
    <t>745 Route DE GRENOBLE</t>
  </si>
  <si>
    <t>CPFI LA FRETTE</t>
  </si>
  <si>
    <t>CENTRE DE PREVENTION ET DE FORMATION INCENDIE</t>
  </si>
  <si>
    <t>82380520638</t>
  </si>
  <si>
    <t>79916406600018</t>
  </si>
  <si>
    <t>601846</t>
  </si>
  <si>
    <t>32 2 6500869</t>
  </si>
  <si>
    <t>108 Avenue Winston Churchill</t>
  </si>
  <si>
    <t>CPS</t>
  </si>
  <si>
    <t>CENTRE DE PREVENTION DU SUICIDE</t>
  </si>
  <si>
    <t>608683</t>
  </si>
  <si>
    <t>03 27 47 75 00</t>
  </si>
  <si>
    <t>154 Boulevard Henri Harpignies</t>
  </si>
  <si>
    <t>CPO EPNAK KOENIGSWARTER VALENCIENNES</t>
  </si>
  <si>
    <t>CENTRE DE PRE ORIENTATION ANDRE MAGINOT - DE EPN A KOENIGSWARTER - EPNAK</t>
  </si>
  <si>
    <t>18003606300345</t>
  </si>
  <si>
    <t>471665</t>
  </si>
  <si>
    <t>0549917260</t>
  </si>
  <si>
    <t>86390 LATHUS ST REMY</t>
  </si>
  <si>
    <t>LD La Voulzie - BP</t>
  </si>
  <si>
    <t>CPA LATHUS</t>
  </si>
  <si>
    <t>CENTRE DE PLAIN AIR</t>
  </si>
  <si>
    <t>54860020286</t>
  </si>
  <si>
    <t>33132050700014</t>
  </si>
  <si>
    <t>612080</t>
  </si>
  <si>
    <t>06 28 46 62 60</t>
  </si>
  <si>
    <t>4 Cours de l'intendance</t>
  </si>
  <si>
    <t>CENTRE DE PERFORMANCES</t>
  </si>
  <si>
    <t>75331188633</t>
  </si>
  <si>
    <t>84377681600012</t>
  </si>
  <si>
    <t>486190</t>
  </si>
  <si>
    <t>0240471098</t>
  </si>
  <si>
    <t>10 Rue Marion Cahour</t>
  </si>
  <si>
    <t>CPPS NANTES</t>
  </si>
  <si>
    <t>CENTRE DE PERFECTIONNEMENT DU PERSONNEL SOIGNANT</t>
  </si>
  <si>
    <t>52440003544</t>
  </si>
  <si>
    <t>30072520700041</t>
  </si>
  <si>
    <t>612777</t>
  </si>
  <si>
    <t>03 86 46 92 61</t>
  </si>
  <si>
    <t>129 Rue de Paris</t>
  </si>
  <si>
    <t>CEPECO</t>
  </si>
  <si>
    <t>CENTRE DE PERFECTIONNEMENT COIFFURE</t>
  </si>
  <si>
    <t>26890030489</t>
  </si>
  <si>
    <t>33499204700012</t>
  </si>
  <si>
    <t>658765</t>
  </si>
  <si>
    <t>03 91 84 74 50</t>
  </si>
  <si>
    <t>84 Rue GUSTAVE COLIN</t>
  </si>
  <si>
    <t>CMP HDF</t>
  </si>
  <si>
    <t>CENTRE DE MEDIATION PROFESSIONNELLE DES HAUTS DE FRANCE</t>
  </si>
  <si>
    <t>32620295462</t>
  </si>
  <si>
    <t>82173303700021</t>
  </si>
  <si>
    <t>552641</t>
  </si>
  <si>
    <t>01 44 64 84 70</t>
  </si>
  <si>
    <t>93-95 Avenue du Général Leclerc</t>
  </si>
  <si>
    <t>CMFM</t>
  </si>
  <si>
    <t>CENTRE DE MEDIATION ET DE FORMATION A LA MEDIATION</t>
  </si>
  <si>
    <t>11751335975</t>
  </si>
  <si>
    <t>38126583400071</t>
  </si>
  <si>
    <t>596632</t>
  </si>
  <si>
    <t>01 44 95 11 40</t>
  </si>
  <si>
    <t>39 Avenue FRANKLIN ROOSEVELT</t>
  </si>
  <si>
    <t>CMAP</t>
  </si>
  <si>
    <t>CENTRE DE MEDIATION ET ARBITRAGE PARIS CCI</t>
  </si>
  <si>
    <t>11755663075</t>
  </si>
  <si>
    <t>43500155700014</t>
  </si>
  <si>
    <t>669994</t>
  </si>
  <si>
    <t>02 98 53 53 18</t>
  </si>
  <si>
    <t>14 Avenue Yves Thepot</t>
  </si>
  <si>
    <t>CMN</t>
  </si>
  <si>
    <t>CENTRE DE MEDECINE NUCLEAIRE GEORGES CHARPAK</t>
  </si>
  <si>
    <t>53290988729</t>
  </si>
  <si>
    <t>34428120900025</t>
  </si>
  <si>
    <t>661429</t>
  </si>
  <si>
    <t>01 45 26 59 28</t>
  </si>
  <si>
    <t>52 Rue Saint Lazare</t>
  </si>
  <si>
    <t>CMH</t>
  </si>
  <si>
    <t>CENTRE DE MANAGEMENT HOTELIER - CMH</t>
  </si>
  <si>
    <t>11750048675</t>
  </si>
  <si>
    <t>73202862600065</t>
  </si>
  <si>
    <t>529205</t>
  </si>
  <si>
    <t>07713</t>
  </si>
  <si>
    <t>03 81 61 42 00</t>
  </si>
  <si>
    <t>29 Quai DE STRASBOURG</t>
  </si>
  <si>
    <t>CLS EHPAD BELLEVAUX</t>
  </si>
  <si>
    <t>CENTRE DE LONG SEJOUR EHPAD BELLEVAUX</t>
  </si>
  <si>
    <t>26250175200139</t>
  </si>
  <si>
    <t>214656</t>
  </si>
  <si>
    <t>07 83 52 93 78</t>
  </si>
  <si>
    <t>1944 Chemin DES VEYS</t>
  </si>
  <si>
    <t>CLEIS</t>
  </si>
  <si>
    <t>CENTRE DE LIAISON EVALUATION ET INFORMATIONS SOCIALES</t>
  </si>
  <si>
    <t>93830188683</t>
  </si>
  <si>
    <t>40251894800011</t>
  </si>
  <si>
    <t>30650</t>
  </si>
  <si>
    <t>01 48 74 87 60</t>
  </si>
  <si>
    <t>65 Boulevard DE CLICHY</t>
  </si>
  <si>
    <t>CLER</t>
  </si>
  <si>
    <t>CENTRE DE LIAISON DES EQUIPES DE RECHERCHE</t>
  </si>
  <si>
    <t>11750071875</t>
  </si>
  <si>
    <t>77566470900034</t>
  </si>
  <si>
    <t>171529</t>
  </si>
  <si>
    <t>05 53 66 08 71</t>
  </si>
  <si>
    <t>304 Avenue JOSEPH AMOUROUX</t>
  </si>
  <si>
    <t>CERFO</t>
  </si>
  <si>
    <t>CENTRE DE L'ERMITAGE POUR LA FORMATION ET LE PERFECTIONNEMENT</t>
  </si>
  <si>
    <t>72470019447</t>
  </si>
  <si>
    <t>78215186400017</t>
  </si>
  <si>
    <t>587904</t>
  </si>
  <si>
    <t>15 Boulevard Audent</t>
  </si>
  <si>
    <t>CENTRE DE L'ATTENTION CHARLEROI</t>
  </si>
  <si>
    <t>CENTRE DE L'ATTENTION</t>
  </si>
  <si>
    <t>154325</t>
  </si>
  <si>
    <t>05 55 79 95 16</t>
  </si>
  <si>
    <t>Parvis de la Médiathèque</t>
  </si>
  <si>
    <t>54 Avenue de la Révolution</t>
  </si>
  <si>
    <t>CENTRE DE LANGUES ENSEIGNEMENTS FORMATION</t>
  </si>
  <si>
    <t>74870000487</t>
  </si>
  <si>
    <t>37806162600032</t>
  </si>
  <si>
    <t>568685</t>
  </si>
  <si>
    <t>04 72 19 40 93</t>
  </si>
  <si>
    <t>24 Avenue JOANNES MASSET</t>
  </si>
  <si>
    <t>CENTRE DE LA VOIX RHONE ALPES</t>
  </si>
  <si>
    <t>82690767169</t>
  </si>
  <si>
    <t>42414171100020</t>
  </si>
  <si>
    <t>658224</t>
  </si>
  <si>
    <t>03 88 90 77 00</t>
  </si>
  <si>
    <t>Allée des peintres</t>
  </si>
  <si>
    <t>CENTRE DE HARTHOUSE</t>
  </si>
  <si>
    <t>CENTRE DE HARTHOUSE - IMPRO</t>
  </si>
  <si>
    <t>26670067300012</t>
  </si>
  <si>
    <t>649132</t>
  </si>
  <si>
    <t>04 93 16 19 72</t>
  </si>
  <si>
    <t>22 Avenue G . CLEMENCEAU</t>
  </si>
  <si>
    <t>CGM06</t>
  </si>
  <si>
    <t>CENTRE DE GESTION MULTIPROFESSIONS DES ALPES MARITIMES</t>
  </si>
  <si>
    <t>93060055306</t>
  </si>
  <si>
    <t>31275701600026</t>
  </si>
  <si>
    <t>508184</t>
  </si>
  <si>
    <t>02 98 64 11 30</t>
  </si>
  <si>
    <t>7 Boulevard du Finistère</t>
  </si>
  <si>
    <t>CDG29</t>
  </si>
  <si>
    <t>CENTRE DE GESTION FONCTION PUBLIQUE TERRITORIALE</t>
  </si>
  <si>
    <t>53290813429</t>
  </si>
  <si>
    <t>28290045500019</t>
  </si>
  <si>
    <t>673316</t>
  </si>
  <si>
    <t>06 22 52 93 67</t>
  </si>
  <si>
    <t>30 Rue DE LALANDE</t>
  </si>
  <si>
    <t>CEGERESS</t>
  </si>
  <si>
    <t>CENTRE DE GESTION DES RESSOURCES - CEGERESS</t>
  </si>
  <si>
    <t>73310803131</t>
  </si>
  <si>
    <t>49207745800023</t>
  </si>
  <si>
    <t>503691</t>
  </si>
  <si>
    <t>05317</t>
  </si>
  <si>
    <t>01 41 22 56 56</t>
  </si>
  <si>
    <t>49 Rue Saint DENIS</t>
  </si>
  <si>
    <t>27/10/2014</t>
  </si>
  <si>
    <t>CENTRE DE GERONTOLOGIE LES ABONDANCES</t>
  </si>
  <si>
    <t>26920097800022</t>
  </si>
  <si>
    <t>504725</t>
  </si>
  <si>
    <t>0493620029</t>
  </si>
  <si>
    <t>10 Avenue GEORGES CLEMENCEAU</t>
  </si>
  <si>
    <t>CFMPE</t>
  </si>
  <si>
    <t>CENTRE DE FORMATIONS AUX METIERS DE LA PETITE ENFANCE - CFMPE</t>
  </si>
  <si>
    <t>93060747506</t>
  </si>
  <si>
    <t>52921528700010</t>
  </si>
  <si>
    <t>650225</t>
  </si>
  <si>
    <t>04 76 05 55 05</t>
  </si>
  <si>
    <t>38490 AOSTE</t>
  </si>
  <si>
    <t>1698 Route DE SAINT GENIX</t>
  </si>
  <si>
    <t>CENTRE DE FORMATION 3D</t>
  </si>
  <si>
    <t>84380725038</t>
  </si>
  <si>
    <t>83029224900018</t>
  </si>
  <si>
    <t>658078</t>
  </si>
  <si>
    <t>03 89 37 38 51</t>
  </si>
  <si>
    <t>200 Rue de Richwiller</t>
  </si>
  <si>
    <t>CENTRE DE FORMATION WALLISER</t>
  </si>
  <si>
    <t>42680201768</t>
  </si>
  <si>
    <t>48747141900035</t>
  </si>
  <si>
    <t>495827</t>
  </si>
  <si>
    <t>0251250848</t>
  </si>
  <si>
    <t>BP 36507</t>
  </si>
  <si>
    <t>37 Rue La Tour d¿Auvergne</t>
  </si>
  <si>
    <t>FRANCAS PAYS DE LA LOIRE</t>
  </si>
  <si>
    <t>CENTRE DE FORMATION UNION REGIONALE FRANCAS PAYS DE LA LOIRE</t>
  </si>
  <si>
    <t>52440043444</t>
  </si>
  <si>
    <t>78602077600021</t>
  </si>
  <si>
    <t>654152</t>
  </si>
  <si>
    <t>03 22 67 10 88</t>
  </si>
  <si>
    <t>80470 ST SAUVEUR</t>
  </si>
  <si>
    <t>753 Rue DES CATELETS</t>
  </si>
  <si>
    <t>CFT ST SAUVEUR</t>
  </si>
  <si>
    <t>CENTRE DE FORMATION TRANSPORT</t>
  </si>
  <si>
    <t>31620002462</t>
  </si>
  <si>
    <t>32359078600154</t>
  </si>
  <si>
    <t>596565</t>
  </si>
  <si>
    <t>03 21 93 96 96</t>
  </si>
  <si>
    <t>62500 ST MARTIN LEZ TATINGHEM</t>
  </si>
  <si>
    <t>Rue DU FOND SQUIN</t>
  </si>
  <si>
    <t>CFT ST MARTIN AU LAERT</t>
  </si>
  <si>
    <t>32359078600055</t>
  </si>
  <si>
    <t>105600</t>
  </si>
  <si>
    <t>03 28 25 94 14</t>
  </si>
  <si>
    <t>62360 ISQUES</t>
  </si>
  <si>
    <t>ZA DE LA CANARDIÈRE</t>
  </si>
  <si>
    <t>CFT ISQUES</t>
  </si>
  <si>
    <t>32359078600071</t>
  </si>
  <si>
    <t>596218</t>
  </si>
  <si>
    <t>59760 GRANDE SYNTHE</t>
  </si>
  <si>
    <t>Rue De L Abbe Gregoire Zone Industrielle De Repdyck</t>
  </si>
  <si>
    <t>CFT GRANDE SYNTHE</t>
  </si>
  <si>
    <t>32359078600121</t>
  </si>
  <si>
    <t>652428</t>
  </si>
  <si>
    <t>03 21 19 57 75</t>
  </si>
  <si>
    <t>20 Chemin du Grand Duc</t>
  </si>
  <si>
    <t>CFT COULOGNE</t>
  </si>
  <si>
    <t>32359078600113</t>
  </si>
  <si>
    <t>358186</t>
  </si>
  <si>
    <t>0475964860</t>
  </si>
  <si>
    <t>41 Avenue Paul Sabatier Les Malalonnes</t>
  </si>
  <si>
    <t>CEFTIC DROME</t>
  </si>
  <si>
    <t>CENTRE DE FORMATION TECHNIQUE INDUSTRIELLE CONTINUE</t>
  </si>
  <si>
    <t>82260125326</t>
  </si>
  <si>
    <t>30722150700055</t>
  </si>
  <si>
    <t>649314</t>
  </si>
  <si>
    <t>02 38 29 56 56</t>
  </si>
  <si>
    <t>45250 BRIARE</t>
  </si>
  <si>
    <t>31 Boulevard LOREAU</t>
  </si>
  <si>
    <t>CTRE DE FORMATION DE L'HOPITAL PRIVE ST JEAN</t>
  </si>
  <si>
    <t>CENTRE DE FORMATION STE ANNE DE L'HOPITAL PRIVE ST JEAN</t>
  </si>
  <si>
    <t>24450225445</t>
  </si>
  <si>
    <t>77544626300045</t>
  </si>
  <si>
    <t>611815</t>
  </si>
  <si>
    <t>02 97 37 37 99</t>
  </si>
  <si>
    <t>42 Rue DE KERGUESTENEN</t>
  </si>
  <si>
    <t>CENTRE DE FORMATION ST JOSEPH LA SALLE</t>
  </si>
  <si>
    <t>53560956656</t>
  </si>
  <si>
    <t>87773957300013</t>
  </si>
  <si>
    <t>542283</t>
  </si>
  <si>
    <t>06 07 61 66 03</t>
  </si>
  <si>
    <t>1 Rue De Blaheraut</t>
  </si>
  <si>
    <t>CENTRE DE FORMATION SPECIALISE EN ALLAITEMENT ET PERINANTALITE - CEFAP</t>
  </si>
  <si>
    <t>72330905433</t>
  </si>
  <si>
    <t>49927249000040</t>
  </si>
  <si>
    <t>551673</t>
  </si>
  <si>
    <t>02 99 23 65 89</t>
  </si>
  <si>
    <t>82 Avenue Parmentier</t>
  </si>
  <si>
    <t>CFSF</t>
  </si>
  <si>
    <t>CENTRE DE FORMATION SEXOCORPORELLE FRANCAIS</t>
  </si>
  <si>
    <t>53350984235</t>
  </si>
  <si>
    <t>53037443800022</t>
  </si>
  <si>
    <t>27595</t>
  </si>
  <si>
    <t>03 83 24 56 00</t>
  </si>
  <si>
    <t>54460 LIVERDUN</t>
  </si>
  <si>
    <t>66 ter ROUTE DE SAIZERAIS</t>
  </si>
  <si>
    <t>CFSI  LIVERDUN</t>
  </si>
  <si>
    <t>CENTRE DE FORMATION SECURITE INCENDIE</t>
  </si>
  <si>
    <t>41540011954</t>
  </si>
  <si>
    <t>42286527900026</t>
  </si>
  <si>
    <t>676159</t>
  </si>
  <si>
    <t>01 85 41 00 18</t>
  </si>
  <si>
    <t>91180 ST GERMAIN LES ARPAJON</t>
  </si>
  <si>
    <t>21 Résidence LOUIS ARAGON</t>
  </si>
  <si>
    <t>CFSS PARIS SACLAY</t>
  </si>
  <si>
    <t>CENTRE DE FORMATION SANITAIRE ET SOCIAL PARIS SACLAY</t>
  </si>
  <si>
    <t>11910978991</t>
  </si>
  <si>
    <t>92102934400014</t>
  </si>
  <si>
    <t>630500</t>
  </si>
  <si>
    <t>05 49 79 53 33</t>
  </si>
  <si>
    <t>BP 29105</t>
  </si>
  <si>
    <t>14 bis Rue d'Inkermann</t>
  </si>
  <si>
    <t>CF SANITAIRE ET SOCIAL NOUVELLE AQUITAINE</t>
  </si>
  <si>
    <t>CENTRE DE FORMATION SANITAIRE ET SOCIAL NOUVELLE AQUITAINE - AFASS NA</t>
  </si>
  <si>
    <t>75790130979</t>
  </si>
  <si>
    <t>53279921000028</t>
  </si>
  <si>
    <t>235477</t>
  </si>
  <si>
    <t>02916</t>
  </si>
  <si>
    <t>0297732403</t>
  </si>
  <si>
    <t>2 Faubourg ST MICHEL</t>
  </si>
  <si>
    <t>CFSM</t>
  </si>
  <si>
    <t>CENTRE DE FORMATION SAINT MICHEL</t>
  </si>
  <si>
    <t>53560612656</t>
  </si>
  <si>
    <t>42116999600012</t>
  </si>
  <si>
    <t>88882</t>
  </si>
  <si>
    <t>01 42 88 80 80</t>
  </si>
  <si>
    <t>42-44 Rue de Romainville</t>
  </si>
  <si>
    <t>STHO</t>
  </si>
  <si>
    <t>CENTRE DE FORMATION SAINT HONORÉ</t>
  </si>
  <si>
    <t>11752282175</t>
  </si>
  <si>
    <t>78466273600031</t>
  </si>
  <si>
    <t>547359</t>
  </si>
  <si>
    <t>03 29 65 72 43</t>
  </si>
  <si>
    <t>88600 GUGNECOURT</t>
  </si>
  <si>
    <t>265 Grande Rue</t>
  </si>
  <si>
    <t>CFR GUGNECOURT</t>
  </si>
  <si>
    <t>CENTRE DE FORMATION RURAL GUGNECOURT</t>
  </si>
  <si>
    <t>41880029788</t>
  </si>
  <si>
    <t>38862894300010</t>
  </si>
  <si>
    <t>492024</t>
  </si>
  <si>
    <t>05 49 67 56 93</t>
  </si>
  <si>
    <t>79100 THOUARS</t>
  </si>
  <si>
    <t>330 Avenue Victor Leclerc</t>
  </si>
  <si>
    <t>CFRT THOUARS</t>
  </si>
  <si>
    <t>CENTRE DE FORMATION ROUTIERES THOUARSAIS</t>
  </si>
  <si>
    <t>75790122879</t>
  </si>
  <si>
    <t>43190930800014</t>
  </si>
  <si>
    <t>342490</t>
  </si>
  <si>
    <t>03 87 73 90 52</t>
  </si>
  <si>
    <t>57365 ENNERY</t>
  </si>
  <si>
    <t>Z.I. LES JONQUIERES</t>
  </si>
  <si>
    <t>Rue CHARLES PICARD</t>
  </si>
  <si>
    <t>CFR LLERENA ENNERY</t>
  </si>
  <si>
    <t>CENTRE DE FORMATION ROUTIERE LLERENA VALANCE</t>
  </si>
  <si>
    <t>41570154157</t>
  </si>
  <si>
    <t>41199557400018</t>
  </si>
  <si>
    <t>468629</t>
  </si>
  <si>
    <t>04 66 48 01 12</t>
  </si>
  <si>
    <t>Chemin De Ramades</t>
  </si>
  <si>
    <t>CFRL</t>
  </si>
  <si>
    <t>CENTRE DE FORMATION ROUTIERE DE LOZERE</t>
  </si>
  <si>
    <t>91480023548</t>
  </si>
  <si>
    <t>50901383500038</t>
  </si>
  <si>
    <t>543263</t>
  </si>
  <si>
    <t>0148332148</t>
  </si>
  <si>
    <t>CFR ABS AUBERVILLIERS</t>
  </si>
  <si>
    <t>CENTRE DE FORMATION ROUTIERE ABS</t>
  </si>
  <si>
    <t>11930107893</t>
  </si>
  <si>
    <t>38491515300017</t>
  </si>
  <si>
    <t>248745</t>
  </si>
  <si>
    <t>05 63 91 47 65</t>
  </si>
  <si>
    <t>620 Route D'ALBEFEUILLE LAGARDE</t>
  </si>
  <si>
    <t>ECF CFR MONTAUBAN</t>
  </si>
  <si>
    <t>CENTRE DE FORMATION ROUTIER MONTAUBAN</t>
  </si>
  <si>
    <t>73820015682</t>
  </si>
  <si>
    <t>39441880000048</t>
  </si>
  <si>
    <t>668953</t>
  </si>
  <si>
    <t>04 78 33 18 33</t>
  </si>
  <si>
    <t>25 Rue DU LYONNAIS</t>
  </si>
  <si>
    <t>BARABAN AUTO ECOLE ST PRIEST</t>
  </si>
  <si>
    <t>CENTRE DE FORMATION ROUTIER BARABAN AUTO ECOLE</t>
  </si>
  <si>
    <t>82691335669</t>
  </si>
  <si>
    <t>52298653800059</t>
  </si>
  <si>
    <t>473248</t>
  </si>
  <si>
    <t>04 90 80 66 66</t>
  </si>
  <si>
    <t>ZI Courtine</t>
  </si>
  <si>
    <t>710 Rue de l'Aulanière</t>
  </si>
  <si>
    <t>CFC OGEC VINCENT DE PAUL</t>
  </si>
  <si>
    <t>CENTRE DE FORMATION PROFESSIONNELLE VINCENT DE PAUL</t>
  </si>
  <si>
    <t>93840086284</t>
  </si>
  <si>
    <t>78320246800030</t>
  </si>
  <si>
    <t>668461</t>
  </si>
  <si>
    <t>06 51 73 77 30</t>
  </si>
  <si>
    <t>44 Rue Des Tailleurs De Pierre</t>
  </si>
  <si>
    <t>CFPS</t>
  </si>
  <si>
    <t>CENTRE DE FORMATION PROFESSIONNELLE SPECIFIQUE</t>
  </si>
  <si>
    <t>93132030213</t>
  </si>
  <si>
    <t>91275282100013</t>
  </si>
  <si>
    <t>610008</t>
  </si>
  <si>
    <t>05 62 17 00 80</t>
  </si>
  <si>
    <t>15 Avenue PRAT GIMONT</t>
  </si>
  <si>
    <t>CF2PS</t>
  </si>
  <si>
    <t>CENTRE DE FORMATION PROFESSIONNELLE POUR LA PREVENTION ET LA SECURITE - CF2PS</t>
  </si>
  <si>
    <t>76310896831</t>
  </si>
  <si>
    <t>83411274000032</t>
  </si>
  <si>
    <t>154519</t>
  </si>
  <si>
    <t>02 48 21 12 93</t>
  </si>
  <si>
    <t>Rue LOUIS BECHEREAU</t>
  </si>
  <si>
    <t>CENTRE DE FORMATION PROFESSIONNELLE MALUS</t>
  </si>
  <si>
    <t>39785587500068</t>
  </si>
  <si>
    <t>217359</t>
  </si>
  <si>
    <t>02 51 69 19 33</t>
  </si>
  <si>
    <t>BP10269</t>
  </si>
  <si>
    <t>7 Rue BARNABE BRISSON</t>
  </si>
  <si>
    <t>O G E C IN CA F</t>
  </si>
  <si>
    <t>CENTRE DE FORMATION PROFESSIONNELLE LES ABEILLES</t>
  </si>
  <si>
    <t>52850142585</t>
  </si>
  <si>
    <t>48464556900019</t>
  </si>
  <si>
    <t>24960</t>
  </si>
  <si>
    <t>03 29 65 11 04</t>
  </si>
  <si>
    <t>88700 ROVILLE AUX CHENES</t>
  </si>
  <si>
    <t>6 Rue DU COLLEGE</t>
  </si>
  <si>
    <t>CFPH</t>
  </si>
  <si>
    <t>CENTRE DE FORMATION PROFESSIONNELLE HORTICOLE</t>
  </si>
  <si>
    <t>41880003688</t>
  </si>
  <si>
    <t>78346979400011</t>
  </si>
  <si>
    <t>474563</t>
  </si>
  <si>
    <t>03 24 39 60 10</t>
  </si>
  <si>
    <t>Route DE NOVION</t>
  </si>
  <si>
    <t>LEGTA</t>
  </si>
  <si>
    <t>CENTRE DE FORMATION PROFESSIONNELLE ET PROMOTION AGRICOLE RETHEL</t>
  </si>
  <si>
    <t>2108P000608</t>
  </si>
  <si>
    <t>19080804800010</t>
  </si>
  <si>
    <t>265123</t>
  </si>
  <si>
    <t>04 73 98 25 60</t>
  </si>
  <si>
    <t>BP 70024</t>
  </si>
  <si>
    <t>MARMILHAT</t>
  </si>
  <si>
    <t>CFPPA MARMILHAT LEMPDES</t>
  </si>
  <si>
    <t>CENTRE DE FORMATION PROFESSIONNELLE ET PROMOTION AGRICOLE MARMILHAT LEMPDES</t>
  </si>
  <si>
    <t>8363P001463</t>
  </si>
  <si>
    <t>19630984300031</t>
  </si>
  <si>
    <t>504877</t>
  </si>
  <si>
    <t>03 29 37 49 77</t>
  </si>
  <si>
    <t>LEGTPA - BP 72</t>
  </si>
  <si>
    <t>22 Rue DU DOCTEUR GROSJEAN</t>
  </si>
  <si>
    <t>CFPPAF MIRECOURT</t>
  </si>
  <si>
    <t>CENTRE DE FORMATION PROFESSIONNELLE ET PROMOTION AGRICOLE ET FORESTIER</t>
  </si>
  <si>
    <t>4188P000888</t>
  </si>
  <si>
    <t>19881070700044</t>
  </si>
  <si>
    <t>559507</t>
  </si>
  <si>
    <t>CFPPAF DU LYCEE TECHNOLOGIQUE AGRICOLE BAZAS</t>
  </si>
  <si>
    <t>19331683300030</t>
  </si>
  <si>
    <t>595998</t>
  </si>
  <si>
    <t>0596512734</t>
  </si>
  <si>
    <t>4 ROUTE DES PITONS</t>
  </si>
  <si>
    <t>CFPPA DU CARBET DE L'EPLEFPA DE CROIX RIVAIL</t>
  </si>
  <si>
    <t>CENTRE DE FORMATION PROFESSIONNELLE ET PROMOTION AGRICOLE DU CARBET DE L'EPLEFPA DE CROIX RIVAIL</t>
  </si>
  <si>
    <t>9797P001497</t>
  </si>
  <si>
    <t>19972616700026</t>
  </si>
  <si>
    <t>543512</t>
  </si>
  <si>
    <t>04 74 45 50 81</t>
  </si>
  <si>
    <t>Lycée Agricole et Agroalimentaire</t>
  </si>
  <si>
    <t>79 Avenue DE JASSERON</t>
  </si>
  <si>
    <t>CFPPA 01 LES SARDIERES BOURG EN BRESSE</t>
  </si>
  <si>
    <t>CENTRE DE FORMATION PROFESSIONNELLE ET PROMOTION AGRICOLE DE L'AIN LES SARDIERES</t>
  </si>
  <si>
    <t>8201P082601</t>
  </si>
  <si>
    <t>19010819100049</t>
  </si>
  <si>
    <t>492541</t>
  </si>
  <si>
    <t>0549652411</t>
  </si>
  <si>
    <t>BP 228</t>
  </si>
  <si>
    <t>Route DE NANTES</t>
  </si>
  <si>
    <t>CFPPA UFA CAMPUS DES SICAUDIERES</t>
  </si>
  <si>
    <t>CENTRE DE FORMATION PROFESSIONNELLE ET PROMOTION AGRICOLE CAMPUS DES SICAUDIERES</t>
  </si>
  <si>
    <t>5479P000379</t>
  </si>
  <si>
    <t>19790706600025</t>
  </si>
  <si>
    <t>380489</t>
  </si>
  <si>
    <t>05 55 08 37 88</t>
  </si>
  <si>
    <t>DOMAINE DE LA FAYE</t>
  </si>
  <si>
    <t>CFPPA ST YREIX LA PERCHE</t>
  </si>
  <si>
    <t>CENTRE DE FORMATION PROFESSIONNELLE ET DE PROMOTION SOCIALE ST YRIEIX LA PERCHE</t>
  </si>
  <si>
    <t>7487P001087</t>
  </si>
  <si>
    <t>19871025300016</t>
  </si>
  <si>
    <t>551650</t>
  </si>
  <si>
    <t>0596626035</t>
  </si>
  <si>
    <t>97211 RIVIERE PILOTE</t>
  </si>
  <si>
    <t>BOURG</t>
  </si>
  <si>
    <t>Avenue FRANTZ FANON</t>
  </si>
  <si>
    <t>CFPPA RIVIERE PILOTE</t>
  </si>
  <si>
    <t>CENTRE DE FORMATION PROFESSIONNELLE ET DE PROMOTION DE RIVIERE PILOTE</t>
  </si>
  <si>
    <t>19972616700034</t>
  </si>
  <si>
    <t>35713</t>
  </si>
  <si>
    <t>0299608777</t>
  </si>
  <si>
    <t>BP 55124</t>
  </si>
  <si>
    <t>Rue des Chardonnerets</t>
  </si>
  <si>
    <t>CFPPA DE EPLEFPA DE RENNES LE RHEU</t>
  </si>
  <si>
    <t>CENTRE DE FORMATION PROFESSIONNELLE ET DE PROMOTION AGRICOLES RENNES DE L'EPLEFPA LE RHEU</t>
  </si>
  <si>
    <t>19350700100033</t>
  </si>
  <si>
    <t>515425</t>
  </si>
  <si>
    <t>05 49 91 03 97</t>
  </si>
  <si>
    <t>CHATEAU RINGUET BP 47</t>
  </si>
  <si>
    <t>24 Rue JULES FERRY</t>
  </si>
  <si>
    <t>CFPPA MONTMORILLON</t>
  </si>
  <si>
    <t>CENTRE DE FORMATION PROFESSIONNELLE ET DE PROMOTION AGRICOLES MONTMORILLON</t>
  </si>
  <si>
    <t>5486P001586</t>
  </si>
  <si>
    <t>19860820000038</t>
  </si>
  <si>
    <t>350783</t>
  </si>
  <si>
    <t>02 43 47 07 54</t>
  </si>
  <si>
    <t>LA GERMINIERE</t>
  </si>
  <si>
    <t>CFPPA DU LYCEE GENERAL TECHNO LA GERMINIERE</t>
  </si>
  <si>
    <t>CENTRE DE FORMATION PROFESSIONNELLE ET DE PROMOTION AGRICOLES LA GERMINIERE</t>
  </si>
  <si>
    <t>19720010800045</t>
  </si>
  <si>
    <t>334121</t>
  </si>
  <si>
    <t>03 22 84 01 77</t>
  </si>
  <si>
    <t>BP 80033</t>
  </si>
  <si>
    <t>10 Rue DU QUINCONCE</t>
  </si>
  <si>
    <t>CFPPA DE LA HAUTE SOMME</t>
  </si>
  <si>
    <t>CENTRE DE FORMATION PROFESSIONNELLE ET DE PROMOTION AGRICOLES DE LA HAUTE SOMME</t>
  </si>
  <si>
    <t>2280P001680</t>
  </si>
  <si>
    <t>19801328600044</t>
  </si>
  <si>
    <t>451083</t>
  </si>
  <si>
    <t>0241686003</t>
  </si>
  <si>
    <t>BP 43627</t>
  </si>
  <si>
    <t>CFPPA ANGERS LE FRESNE</t>
  </si>
  <si>
    <t>CENTRE DE FORMATION PROFESSIONNELLE ET DE PROMOTION AGRICOLES D'ANGERS LE FRESNE</t>
  </si>
  <si>
    <t>52490194149</t>
  </si>
  <si>
    <t>19490946100049</t>
  </si>
  <si>
    <t>327645</t>
  </si>
  <si>
    <t>03 22 20 77 66</t>
  </si>
  <si>
    <t>21 Rue DU LIEUTENANT CARON</t>
  </si>
  <si>
    <t>CFPPA BAIE DE SOMME</t>
  </si>
  <si>
    <t>CENTRE DE FORMATION PROFESSIONNELLE ET DE PROMOTION AGRICOLES D'ABBEVILLE</t>
  </si>
  <si>
    <t>2280P001780</t>
  </si>
  <si>
    <t>19801335100012</t>
  </si>
  <si>
    <t>310220</t>
  </si>
  <si>
    <t>04 77 44 82 20</t>
  </si>
  <si>
    <t>lieu dit Cherve</t>
  </si>
  <si>
    <t>CFPPA PERREUX</t>
  </si>
  <si>
    <t>CENTRE DE FORMATION PROFESSIONNELLE ET DE PROMOTION AGRICOLES</t>
  </si>
  <si>
    <t>19421078700041</t>
  </si>
  <si>
    <t>299650</t>
  </si>
  <si>
    <t>42390 VILLARS</t>
  </si>
  <si>
    <t>Montravel</t>
  </si>
  <si>
    <t>CFPPA VILLARS</t>
  </si>
  <si>
    <t>CENTRE DE FORMATION PROFESSIONNELLE ET DE PROMOTION AGRICOLE VILLARS</t>
  </si>
  <si>
    <t>8242P129442</t>
  </si>
  <si>
    <t>19421210600026</t>
  </si>
  <si>
    <t>196150</t>
  </si>
  <si>
    <t>0247420247</t>
  </si>
  <si>
    <t>La plaine</t>
  </si>
  <si>
    <t>CFPPA TOURS FONDETTES</t>
  </si>
  <si>
    <t>CENTRE DE FORMATION PROFESSIONNELLE ET DE PROMOTION AGRICOLE TOURS FONDETTES</t>
  </si>
  <si>
    <t>2437P000937</t>
  </si>
  <si>
    <t>19370781700030</t>
  </si>
  <si>
    <t>459598</t>
  </si>
  <si>
    <t>05 65 98 10 20</t>
  </si>
  <si>
    <t>Route DE BOURNAC</t>
  </si>
  <si>
    <t>CFPPA ST AFFRIQUE</t>
  </si>
  <si>
    <t>CENTRE DE FORMATION PROFESSIONNELLE ET DE PROMOTION AGRICOLE ST AFFRIQUE</t>
  </si>
  <si>
    <t>7312P001212</t>
  </si>
  <si>
    <t>19120938600041</t>
  </si>
  <si>
    <t>112306</t>
  </si>
  <si>
    <t>22200 PLOUISY</t>
  </si>
  <si>
    <t>KERNILIEN</t>
  </si>
  <si>
    <t>CFPPA PLOUISY</t>
  </si>
  <si>
    <t>CENTRE DE FORMATION PROFESSIONNELLE ET DE PROMOTION AGRICOLE PLOUISY</t>
  </si>
  <si>
    <t>5322P005422</t>
  </si>
  <si>
    <t>19220470900021</t>
  </si>
  <si>
    <t>529187</t>
  </si>
  <si>
    <t>02 43 68 24 93</t>
  </si>
  <si>
    <t>341 Route de Saint Nazaire</t>
  </si>
  <si>
    <t>CFPPA LYCEE AGRICOLE LAVAL</t>
  </si>
  <si>
    <t>CENTRE DE FORMATION PROFESSIONNELLE ET DE PROMOTION AGRICOLE LYCEE PROFESSIONNELLE LAVAL</t>
  </si>
  <si>
    <t>52530049153</t>
  </si>
  <si>
    <t>19530081900032</t>
  </si>
  <si>
    <t>459021</t>
  </si>
  <si>
    <t>02 38 89 53 00</t>
  </si>
  <si>
    <t>2190 Avenue d'Antibes</t>
  </si>
  <si>
    <t>CFPPA LE CHESNOY</t>
  </si>
  <si>
    <t>CENTRE DE FORMATION PROFESSIONNELLE ET DE PROMOTION AGRICOLE LOIRET</t>
  </si>
  <si>
    <t>2445P001245</t>
  </si>
  <si>
    <t>19450094800022</t>
  </si>
  <si>
    <t>573360</t>
  </si>
  <si>
    <t>0546276900</t>
  </si>
  <si>
    <t>17700 SURGERES</t>
  </si>
  <si>
    <t>Avenue FRANCOIS MITTERAND</t>
  </si>
  <si>
    <t>09/11/2017</t>
  </si>
  <si>
    <t>CFPPA L'ENILIA ENSMIC</t>
  </si>
  <si>
    <t>CENTRE DE FORMATION PROFESSIONNELLE ET DE PROMOTION AGRICOLE L'ENILIA ENSMIC</t>
  </si>
  <si>
    <t>5417P000817</t>
  </si>
  <si>
    <t>19170393300025</t>
  </si>
  <si>
    <t>512874</t>
  </si>
  <si>
    <t>04 75 36 71 80</t>
  </si>
  <si>
    <t>07170 MIRABEL</t>
  </si>
  <si>
    <t>Domaine du Pradel</t>
  </si>
  <si>
    <t>Olivier de Serres</t>
  </si>
  <si>
    <t>CFPPA DU PRADEL</t>
  </si>
  <si>
    <t>CENTRE DE FORMATION PROFESSIONNELLE ET DE PROMOTION AGRICOLE LE PRADEL</t>
  </si>
  <si>
    <t>8207P000307</t>
  </si>
  <si>
    <t>19070916200027</t>
  </si>
  <si>
    <t>503769</t>
  </si>
  <si>
    <t>03 21 60 73 10</t>
  </si>
  <si>
    <t>CFPPA TILLOY LES MOFFLAINES</t>
  </si>
  <si>
    <t>CENTRE DE FORMATION PROFESSIONNELLE ET DE PROMOTION AGRICOLE DU PAS DE CALAIS</t>
  </si>
  <si>
    <t>3162P002962</t>
  </si>
  <si>
    <t>19622257400028</t>
  </si>
  <si>
    <t>289255</t>
  </si>
  <si>
    <t>0386794980</t>
  </si>
  <si>
    <t>Rue Pierre Mendès France</t>
  </si>
  <si>
    <t>CFPPA DU MORVAN EPLEFPA</t>
  </si>
  <si>
    <t>CENTRE DE FORMATION PROFESSIONNELLE ET DE PROMOTION AGRICOLE DU MORVAN</t>
  </si>
  <si>
    <t>2658P000258</t>
  </si>
  <si>
    <t>19580101400026</t>
  </si>
  <si>
    <t>38910</t>
  </si>
  <si>
    <t>0558987138</t>
  </si>
  <si>
    <t>40180 OEYRELUY</t>
  </si>
  <si>
    <t>2915 Route des Barthes</t>
  </si>
  <si>
    <t>CFPPA LANDES</t>
  </si>
  <si>
    <t>CENTRE DE FORMATION PROFESSIONNELLE ET DE PROMOTION AGRICOLE DES LANDES</t>
  </si>
  <si>
    <t>7240P002640</t>
  </si>
  <si>
    <t>19400750600026</t>
  </si>
  <si>
    <t>541345</t>
  </si>
  <si>
    <t>04 79 81 30 17</t>
  </si>
  <si>
    <t>Avenue Du 133e Rgt Infanterie</t>
  </si>
  <si>
    <t>CFPPA 01 DE CIBEINS ANTENNE DE BELLEY</t>
  </si>
  <si>
    <t>CENTRE DE FORMATION PROFESSIONNELLE ET DE PROMOTION AGRICOLE DE L'AIN</t>
  </si>
  <si>
    <t>82010127601</t>
  </si>
  <si>
    <t>19010059400026</t>
  </si>
  <si>
    <t>560042</t>
  </si>
  <si>
    <t>05 90 25 60 21</t>
  </si>
  <si>
    <t>LIEU DIT CHANTILLY BREFFORT</t>
  </si>
  <si>
    <t>CFPPA DE LA BASSE TERRE DE L'EPLEFPA GUADELOUPE LAMENTIN</t>
  </si>
  <si>
    <t>CENTRE DE FORMATION PROFESSIONNELLE ET DE PROMOTION AGRICOLE DE LA BASSE TERRE</t>
  </si>
  <si>
    <t>19971804000058</t>
  </si>
  <si>
    <t>25185</t>
  </si>
  <si>
    <t>02 37 33 72 30</t>
  </si>
  <si>
    <t>CFPPA CHARTRES</t>
  </si>
  <si>
    <t>CENTRE DE FORMATION PROFESSIONNELLE ET DE PROMOTION AGRICOLE DE CHARTRES</t>
  </si>
  <si>
    <t>19280706300024</t>
  </si>
  <si>
    <t>183260</t>
  </si>
  <si>
    <t>03 85 24 00 80</t>
  </si>
  <si>
    <t>Chemin d'Ouze</t>
  </si>
  <si>
    <t>CFPPA CHAROLLES</t>
  </si>
  <si>
    <t>CENTRE DE FORMATION PROFESSIONNELLE ET DE PROMOTION AGRICOLE CHAROLLAIS AUTUNOIS</t>
  </si>
  <si>
    <t>2671P000671</t>
  </si>
  <si>
    <t>19711068700013</t>
  </si>
  <si>
    <t>522480</t>
  </si>
  <si>
    <t>05 61 50 62 78</t>
  </si>
  <si>
    <t>50 Route DE GRAZAC</t>
  </si>
  <si>
    <t>CFPPA AUTERIVE</t>
  </si>
  <si>
    <t>CENTRE DE FORMATION PROFESSIONNELLE ET DE PROMOTION AGRICOLE AUTERIVE</t>
  </si>
  <si>
    <t>19311262000045</t>
  </si>
  <si>
    <t>512758</t>
  </si>
  <si>
    <t>0233287159</t>
  </si>
  <si>
    <t>LYCEE AGRICOLE DE SEES</t>
  </si>
  <si>
    <t>8 Avenue TONISVORST</t>
  </si>
  <si>
    <t>CFPPA EPLEFPA ALENCON SEES</t>
  </si>
  <si>
    <t>CENTRE DE FORMATION PROFESSIONNELLE ET DE PROMOTION AGRICOLE ALENCON SEES</t>
  </si>
  <si>
    <t>2561P001061</t>
  </si>
  <si>
    <t>19610790800036</t>
  </si>
  <si>
    <t>574466</t>
  </si>
  <si>
    <t>0477977005</t>
  </si>
  <si>
    <t>42660 ST GENEST MALIFAUX</t>
  </si>
  <si>
    <t>Le Creux du Balay</t>
  </si>
  <si>
    <t>CFPPA LEGTA DE MONTBRISON PRECIEUX</t>
  </si>
  <si>
    <t>CENTRE DE FORMATION PROFESSIONNELLE ET DE PROMOTION AGRICOLE - LYCEE AGRICOLE</t>
  </si>
  <si>
    <t>8242P000442</t>
  </si>
  <si>
    <t>19421088600017</t>
  </si>
  <si>
    <t>171797</t>
  </si>
  <si>
    <t>03 84 96 85 00</t>
  </si>
  <si>
    <t>CS 60363</t>
  </si>
  <si>
    <t>16 Rue Edouard Belin</t>
  </si>
  <si>
    <t>CFPPA VESOUL</t>
  </si>
  <si>
    <t>CENTRE DE FORMATION PROFESSIONNELLE ET DE PROMOTION AGRICOLE</t>
  </si>
  <si>
    <t>4370P000770</t>
  </si>
  <si>
    <t>19700827900022</t>
  </si>
  <si>
    <t>547475</t>
  </si>
  <si>
    <t>0495734633</t>
  </si>
  <si>
    <t>20100 SARTENE</t>
  </si>
  <si>
    <t>LYCEE AGRICOLE DE SARTENE</t>
  </si>
  <si>
    <t>Route DE LEVIE</t>
  </si>
  <si>
    <t>CFPPA SARTENE</t>
  </si>
  <si>
    <t>9420P105320</t>
  </si>
  <si>
    <t>19200002400047</t>
  </si>
  <si>
    <t>521905</t>
  </si>
  <si>
    <t>03 80 71 80 40</t>
  </si>
  <si>
    <t>21 Boulevard OLIVIER DE SERRES</t>
  </si>
  <si>
    <t>CFPPA QUETIGNY</t>
  </si>
  <si>
    <t>2621P002521</t>
  </si>
  <si>
    <t>19211135900027</t>
  </si>
  <si>
    <t>283915</t>
  </si>
  <si>
    <t>0232288761</t>
  </si>
  <si>
    <t>BP 3245</t>
  </si>
  <si>
    <t>6 Rue Georges Politzer</t>
  </si>
  <si>
    <t>CFPPA HORTICOLE EVREUX</t>
  </si>
  <si>
    <t>2327P002727</t>
  </si>
  <si>
    <t>19271107500023</t>
  </si>
  <si>
    <t>553025</t>
  </si>
  <si>
    <t>0468945900</t>
  </si>
  <si>
    <t>BP 1101</t>
  </si>
  <si>
    <t>935 Avenue DU DOCTEUR LAENNEC</t>
  </si>
  <si>
    <t>CFPPA DU LAURAGAIS CASTELNAUDARY</t>
  </si>
  <si>
    <t>9111P012311</t>
  </si>
  <si>
    <t>19110677200020</t>
  </si>
  <si>
    <t>201777</t>
  </si>
  <si>
    <t>05 62 98 07 94</t>
  </si>
  <si>
    <t>131 Rue DU BIDALET</t>
  </si>
  <si>
    <t>CFPPA DES HAUTES PYRENEES LANNEMEZAN</t>
  </si>
  <si>
    <t>7365P000865</t>
  </si>
  <si>
    <t>19650139900030</t>
  </si>
  <si>
    <t>507362</t>
  </si>
  <si>
    <t>05 55 81 48 90</t>
  </si>
  <si>
    <t>23150 AHUN</t>
  </si>
  <si>
    <t>Le Chaussadis</t>
  </si>
  <si>
    <t>CFPPA CREUSE</t>
  </si>
  <si>
    <t>75230033023</t>
  </si>
  <si>
    <t>19230030900064</t>
  </si>
  <si>
    <t>260071</t>
  </si>
  <si>
    <t>03 25 88 59 90</t>
  </si>
  <si>
    <t>24 Rue Georges Darboy</t>
  </si>
  <si>
    <t>CFPPA CHAUMONT</t>
  </si>
  <si>
    <t>19520741000018</t>
  </si>
  <si>
    <t>432921</t>
  </si>
  <si>
    <t>22350 CAULNES</t>
  </si>
  <si>
    <t>126 Rue DE DINAN</t>
  </si>
  <si>
    <t>CFPPA CAULNES</t>
  </si>
  <si>
    <t>5322P005722</t>
  </si>
  <si>
    <t>19221032600034</t>
  </si>
  <si>
    <t>484271</t>
  </si>
  <si>
    <t>05 61 67 04 60</t>
  </si>
  <si>
    <t>LE CABIROL</t>
  </si>
  <si>
    <t>Route DE BELPECH</t>
  </si>
  <si>
    <t>CFPPA ARIEGE-COMMINGES  LE CABIROL</t>
  </si>
  <si>
    <t>7309P000709</t>
  </si>
  <si>
    <t>19090022500060</t>
  </si>
  <si>
    <t>489116</t>
  </si>
  <si>
    <t>0251098292</t>
  </si>
  <si>
    <t>CS 70022</t>
  </si>
  <si>
    <t>Allée des Druides</t>
  </si>
  <si>
    <t>CFPPA  LA ROCHE SUR YON</t>
  </si>
  <si>
    <t>52850109685</t>
  </si>
  <si>
    <t>19850144700033</t>
  </si>
  <si>
    <t>10418</t>
  </si>
  <si>
    <t>0386946020</t>
  </si>
  <si>
    <t>89290 VENOY</t>
  </si>
  <si>
    <t>La Brosse</t>
  </si>
  <si>
    <t>2689P000589</t>
  </si>
  <si>
    <t>19890045800045</t>
  </si>
  <si>
    <t>482973</t>
  </si>
  <si>
    <t>Rue Charlemagne</t>
  </si>
  <si>
    <t>CFP DE L'OGEC NOTRE DAME DU ROC</t>
  </si>
  <si>
    <t>CENTRE DE FORMATION PROFESSIONNELLE DU ROC LYCEE TECHNIQUE PRIVE NOTRE DAME</t>
  </si>
  <si>
    <t>32548695900035</t>
  </si>
  <si>
    <t>599001</t>
  </si>
  <si>
    <t>04 68 47 16 05</t>
  </si>
  <si>
    <t>ZI la Bouviette</t>
  </si>
  <si>
    <t>100 Rue Henri Pitot</t>
  </si>
  <si>
    <t>CFPM</t>
  </si>
  <si>
    <t>CENTRE DE FORMATION PROFESSIONNELLE DU MIDI</t>
  </si>
  <si>
    <t>91110018011</t>
  </si>
  <si>
    <t>34792587700032</t>
  </si>
  <si>
    <t>528821</t>
  </si>
  <si>
    <t>68890 REGUISHEIM</t>
  </si>
  <si>
    <t>40 A Rue d'Ensisheim</t>
  </si>
  <si>
    <t>CFPRO 68</t>
  </si>
  <si>
    <t>CENTRE DE FORMATION PROFESSIONNELLE DU HAUT RHIN</t>
  </si>
  <si>
    <t>42680256168</t>
  </si>
  <si>
    <t>81255629800014</t>
  </si>
  <si>
    <t>474903</t>
  </si>
  <si>
    <t>0148972516</t>
  </si>
  <si>
    <t>92 Avenue GALLIENI</t>
  </si>
  <si>
    <t>08/01/2014</t>
  </si>
  <si>
    <t>CFPTS</t>
  </si>
  <si>
    <t>CENTRE DE FORMATION PROFESSIONNELLE DES TECHNICIENS DU SPECTACLE</t>
  </si>
  <si>
    <t>11930121093</t>
  </si>
  <si>
    <t>31360884600025</t>
  </si>
  <si>
    <t>486814</t>
  </si>
  <si>
    <t>04 91 67 20 27</t>
  </si>
  <si>
    <t>Centre Commercial Les Flamants</t>
  </si>
  <si>
    <t>Avenue Georges Braque</t>
  </si>
  <si>
    <t>CFPMS</t>
  </si>
  <si>
    <t>CENTRE DE FORMATION PROFESSIONNELLE DES METIERS DU SON</t>
  </si>
  <si>
    <t>93130676213</t>
  </si>
  <si>
    <t>44070720600015</t>
  </si>
  <si>
    <t>339490</t>
  </si>
  <si>
    <t>03 27 99 75 55</t>
  </si>
  <si>
    <t>458 Rue DE LA MOTTE JULLIEN</t>
  </si>
  <si>
    <t>CFPPA DOUAI</t>
  </si>
  <si>
    <t>CENTRE DE FORMATION PROFESSIONNELLE DE PROMOTION AGRICOLES</t>
  </si>
  <si>
    <t>3159P003559</t>
  </si>
  <si>
    <t>19593255300017</t>
  </si>
  <si>
    <t>176862</t>
  </si>
  <si>
    <t>05 63 72 33 85</t>
  </si>
  <si>
    <t>40 Route DE NAVES</t>
  </si>
  <si>
    <t>CFPR</t>
  </si>
  <si>
    <t>CENTRE DE FORMATION PROFESSIONNELLE DE LA ROUTE</t>
  </si>
  <si>
    <t>73810017181</t>
  </si>
  <si>
    <t>35098901800014</t>
  </si>
  <si>
    <t>260010</t>
  </si>
  <si>
    <t>01 43 56 30 30</t>
  </si>
  <si>
    <t>59 Rue PLANCHAT</t>
  </si>
  <si>
    <t>CFPP PARIS IDF</t>
  </si>
  <si>
    <t>CENTRE DE FORMATION PROFESSIONNELLE DE LA PHARMACIE PARIS</t>
  </si>
  <si>
    <t>11752290275</t>
  </si>
  <si>
    <t>77567831100041</t>
  </si>
  <si>
    <t>298580</t>
  </si>
  <si>
    <t>09 72 23 36 72</t>
  </si>
  <si>
    <t>CFPM LYON</t>
  </si>
  <si>
    <t>CENTRE DE FORMATION PROFESSIONNELLE DE LA MUSIQUE</t>
  </si>
  <si>
    <t>82690725169</t>
  </si>
  <si>
    <t>44086978200027</t>
  </si>
  <si>
    <t>432805</t>
  </si>
  <si>
    <t>11 Rue DE LA VISTULE</t>
  </si>
  <si>
    <t>CFPCO</t>
  </si>
  <si>
    <t>CENTRE DE FORMATION PROFESSIONNELLE CONTINUE EN OSTEOPATHIE ET THERAPIES MANUELLES</t>
  </si>
  <si>
    <t>11754173075</t>
  </si>
  <si>
    <t>49286568800021</t>
  </si>
  <si>
    <t>584599</t>
  </si>
  <si>
    <t>0499576035</t>
  </si>
  <si>
    <t>BP 176</t>
  </si>
  <si>
    <t>1 Rue MIRABEAU</t>
  </si>
  <si>
    <t>CTRE DE FORMATION PROFESSIONNELLE COMMUNE DE SETE</t>
  </si>
  <si>
    <t>CENTRE DE FORMATION PROFESSIONNELLE COMMUNE DE SETE</t>
  </si>
  <si>
    <t>91340074834</t>
  </si>
  <si>
    <t>21340301700451</t>
  </si>
  <si>
    <t>471616</t>
  </si>
  <si>
    <t>02327</t>
  </si>
  <si>
    <t>0556437082</t>
  </si>
  <si>
    <t>6 Rue Robert Charazac</t>
  </si>
  <si>
    <t>CFPBNA</t>
  </si>
  <si>
    <t>CENTRE DE FORMATION PROFESSIONNELLE BORDEAUX NORD AQUITAINE</t>
  </si>
  <si>
    <t>556439</t>
  </si>
  <si>
    <t>1 819 691 3366</t>
  </si>
  <si>
    <t>3750 Jean Bourdon</t>
  </si>
  <si>
    <t>CENTRE DE FORMATION PROFESSIONNELLE BEL-AVENIR</t>
  </si>
  <si>
    <t>98875</t>
  </si>
  <si>
    <t>04 50 77 36 88</t>
  </si>
  <si>
    <t>74570 GROISY</t>
  </si>
  <si>
    <t>126 Chemin DES METIERS</t>
  </si>
  <si>
    <t>CENTRE DE FORMATION PROFESSIONNELLE GROISY</t>
  </si>
  <si>
    <t>CENTRE DE FORMATION PROFESSIONNELLE</t>
  </si>
  <si>
    <t>82690017974</t>
  </si>
  <si>
    <t>30023144600018</t>
  </si>
  <si>
    <t>495724</t>
  </si>
  <si>
    <t>03 44 88 40 25</t>
  </si>
  <si>
    <t>60117 VAUMOISE</t>
  </si>
  <si>
    <t>10 Rue de la croix blanche</t>
  </si>
  <si>
    <t>CFPR DE VAUMOISE</t>
  </si>
  <si>
    <t>CENTRE DE FORMATION PROFESSIONNEL RURAL DE VAUMOISE</t>
  </si>
  <si>
    <t>22600228760</t>
  </si>
  <si>
    <t>30291451000011</t>
  </si>
  <si>
    <t>132871</t>
  </si>
  <si>
    <t>03 21 22 06 37</t>
  </si>
  <si>
    <t>62690 CAMBLAIN L ABBE</t>
  </si>
  <si>
    <t>6 Rue DE LA CAVEE</t>
  </si>
  <si>
    <t>CFPC</t>
  </si>
  <si>
    <t>CENTRE DE FORMATION PROFESSIONNEL CAMPIGNION</t>
  </si>
  <si>
    <t>32620364662</t>
  </si>
  <si>
    <t>82502520800018</t>
  </si>
  <si>
    <t>457164</t>
  </si>
  <si>
    <t>04 67 28 75 36</t>
  </si>
  <si>
    <t>7 Rue FRANKLIN</t>
  </si>
  <si>
    <t>CFPO</t>
  </si>
  <si>
    <t>CENTRE DE FORMATION PROFESSIONELLE OCCITAN</t>
  </si>
  <si>
    <t>91340275334</t>
  </si>
  <si>
    <t>39856772700019</t>
  </si>
  <si>
    <t>348259</t>
  </si>
  <si>
    <t>03 85 23 13 40</t>
  </si>
  <si>
    <t>106 Rue Du Km 400</t>
  </si>
  <si>
    <t>CENTRE DE FORMATION PRIVE 2S</t>
  </si>
  <si>
    <t>26710154771</t>
  </si>
  <si>
    <t>80526720000022</t>
  </si>
  <si>
    <t>524232</t>
  </si>
  <si>
    <t>BELGIQUE - MARCINELLE</t>
  </si>
  <si>
    <t>32 Rue Grande Chenevière</t>
  </si>
  <si>
    <t>CENTRE DE FORMATION PRISME</t>
  </si>
  <si>
    <t>623477</t>
  </si>
  <si>
    <t>07 61 77 86 14</t>
  </si>
  <si>
    <t>93320 LES PAVILLONS SOUS BOIS</t>
  </si>
  <si>
    <t>9 Avenue Georges Pompidou</t>
  </si>
  <si>
    <t>CFPSIE</t>
  </si>
  <si>
    <t>CENTRE DE FORMATION PREVENTION SECOURS INCENDIE EXPERT</t>
  </si>
  <si>
    <t>11930810393</t>
  </si>
  <si>
    <t>87764726300012</t>
  </si>
  <si>
    <t>538085</t>
  </si>
  <si>
    <t>04 34 11 80 62</t>
  </si>
  <si>
    <t>120 Rue ADRIEN PROBY</t>
  </si>
  <si>
    <t>CFPSI MONTPELLIER</t>
  </si>
  <si>
    <t>CENTRE DE FORMATION PREVENTION SECOURISME INCENDIE</t>
  </si>
  <si>
    <t>91340832834</t>
  </si>
  <si>
    <t>80187677200014</t>
  </si>
  <si>
    <t>135203</t>
  </si>
  <si>
    <t>0146044841</t>
  </si>
  <si>
    <t>257 Rue GALLIENI</t>
  </si>
  <si>
    <t>CENTRE DE FORMATION POUR L'INDUSTRIE ET LA RECHERCHE APPLIQUEE</t>
  </si>
  <si>
    <t>11922140492</t>
  </si>
  <si>
    <t>38147828800032</t>
  </si>
  <si>
    <t>593473</t>
  </si>
  <si>
    <t>06 23 66 33 35</t>
  </si>
  <si>
    <t>80680 RUMIGNY</t>
  </si>
  <si>
    <t>18 Rue DE SAINS</t>
  </si>
  <si>
    <t>CFPAP</t>
  </si>
  <si>
    <t>CENTRE DE FORMATION PILOTAGE ET AMELIORATION DES PERFORMANCES</t>
  </si>
  <si>
    <t>32800184980</t>
  </si>
  <si>
    <t>82067776300014</t>
  </si>
  <si>
    <t>300147</t>
  </si>
  <si>
    <t>03 87 03 22 31</t>
  </si>
  <si>
    <t>BP 70214</t>
  </si>
  <si>
    <t>39 Avenue POINCARE</t>
  </si>
  <si>
    <t>CENTRE DE FORMATION PIGNON SARREBOURG</t>
  </si>
  <si>
    <t>CENTRE DE FORMATION PIGNON</t>
  </si>
  <si>
    <t>41570011057</t>
  </si>
  <si>
    <t>30913579600014</t>
  </si>
  <si>
    <t>356827</t>
  </si>
  <si>
    <t>03 23 23 90 80</t>
  </si>
  <si>
    <t>16 Rue ROGER SALENGRO</t>
  </si>
  <si>
    <t>CENTRE DE FORMATION PERSONNALISEES</t>
  </si>
  <si>
    <t>22020080202</t>
  </si>
  <si>
    <t>44012066500011</t>
  </si>
  <si>
    <t>210523</t>
  </si>
  <si>
    <t>0262352881</t>
  </si>
  <si>
    <t>145 Rue MARIUS ET ARY LEBLOND</t>
  </si>
  <si>
    <t>CFPC GH</t>
  </si>
  <si>
    <t>CENTRE DE FORMATION PERMIS DE CONDUIRE GEORGES HOAREAU</t>
  </si>
  <si>
    <t>98970205097</t>
  </si>
  <si>
    <t>41050563000013</t>
  </si>
  <si>
    <t>492991</t>
  </si>
  <si>
    <t>01001</t>
  </si>
  <si>
    <t>CHU BORDEAUX CFPPS</t>
  </si>
  <si>
    <t>CENTRE DE FORMATION PERMANENTE DES PROFESSIONNELS DE SANTE</t>
  </si>
  <si>
    <t>582694</t>
  </si>
  <si>
    <t>0160479975</t>
  </si>
  <si>
    <t>70 Rue DE MONTGERON</t>
  </si>
  <si>
    <t>CEFOP SAINT PIERRE BRUNOY</t>
  </si>
  <si>
    <t>CENTRE DE FORMATION PERMANENTE - CEFOP SAINT PIERRE</t>
  </si>
  <si>
    <t>11910110191</t>
  </si>
  <si>
    <t>34929189800014</t>
  </si>
  <si>
    <t>350448</t>
  </si>
  <si>
    <t>03 82 86 62 62</t>
  </si>
  <si>
    <t>57440 ALGRANGE</t>
  </si>
  <si>
    <t>LYCEE TECHNIQUE PROF. ST VINCENT PAUL</t>
  </si>
  <si>
    <t>4 Rue MARIE DOUCHET</t>
  </si>
  <si>
    <t>CFP</t>
  </si>
  <si>
    <t>CENTRE DE FORMATION PERMANENTE</t>
  </si>
  <si>
    <t>41570172557</t>
  </si>
  <si>
    <t>77993563400013</t>
  </si>
  <si>
    <t>448000</t>
  </si>
  <si>
    <t>05 63 82 20 20</t>
  </si>
  <si>
    <t>81440 PEYREGOUX</t>
  </si>
  <si>
    <t>Lieu-dit LA ROQUE</t>
  </si>
  <si>
    <t>CFA DE MFR PEYREGOUX</t>
  </si>
  <si>
    <t>CENTRE DE FORMATION PAR ALTERNANCE DE MFR PEYREGOUX</t>
  </si>
  <si>
    <t>73810017781</t>
  </si>
  <si>
    <t>77724791700019</t>
  </si>
  <si>
    <t>679781</t>
  </si>
  <si>
    <t>11 Rue De L Hôpital</t>
  </si>
  <si>
    <t>CFOR</t>
  </si>
  <si>
    <t>CENTRE DE FORMATION OUEST REUNION</t>
  </si>
  <si>
    <t>04973615197</t>
  </si>
  <si>
    <t>93382524200011</t>
  </si>
  <si>
    <t>601858</t>
  </si>
  <si>
    <t>05 94 35 36 72</t>
  </si>
  <si>
    <t>Immeuble Simeg</t>
  </si>
  <si>
    <t>Zone Industrielle Degrad Cannes</t>
  </si>
  <si>
    <t>CFO TRANSPORT REMIRE MONTJOLY</t>
  </si>
  <si>
    <t>CENTRE DE FORMATION OHLICHER TRANSPORT - AMT GUYANE</t>
  </si>
  <si>
    <t>96973040297</t>
  </si>
  <si>
    <t>50811291900016</t>
  </si>
  <si>
    <t>647780</t>
  </si>
  <si>
    <t>Imm. Simeg</t>
  </si>
  <si>
    <t>ZONE INDUSTRIELLE DEGRAD DES CANNES</t>
  </si>
  <si>
    <t>CENTRE DE FORMATION OHLICHER REMIRE MONTJOLY</t>
  </si>
  <si>
    <t>CENTRE DE FORMATION OHLICHER</t>
  </si>
  <si>
    <t>96973027097</t>
  </si>
  <si>
    <t>43003223500011</t>
  </si>
  <si>
    <t>659277</t>
  </si>
  <si>
    <t>06 23 02 50 72</t>
  </si>
  <si>
    <t>ZAC DES EMPLALLIERES</t>
  </si>
  <si>
    <t>Allée JACQUELINE AURIOL BATIMENT 1</t>
  </si>
  <si>
    <t>CFNP</t>
  </si>
  <si>
    <t>CENTRE DE FORMATION NATIONAL DE LA PIZZA</t>
  </si>
  <si>
    <t>93131650013</t>
  </si>
  <si>
    <t>82516237300021</t>
  </si>
  <si>
    <t>637324</t>
  </si>
  <si>
    <t>04 90 70 82 47</t>
  </si>
  <si>
    <t>Chemin Coudoulet</t>
  </si>
  <si>
    <t>CFM ORANGE</t>
  </si>
  <si>
    <t>CENTRE DE FORMATION MISTRAL</t>
  </si>
  <si>
    <t>93840005084</t>
  </si>
  <si>
    <t>95001321900031</t>
  </si>
  <si>
    <t>675623</t>
  </si>
  <si>
    <t>02 96 46 17 65</t>
  </si>
  <si>
    <t>22300 PLOUMILLIAU</t>
  </si>
  <si>
    <t>SAINT JEAN HENT VEUR VIHAN</t>
  </si>
  <si>
    <t>ZONE DE LA CROIX ROUGE</t>
  </si>
  <si>
    <t>CENTRE DE FORMATION MARINE HALLEGOT PLOUMILLIAU</t>
  </si>
  <si>
    <t>CENTRE DE FORMATION MARINE HALLEGOT</t>
  </si>
  <si>
    <t>53220908022</t>
  </si>
  <si>
    <t>90185994200038</t>
  </si>
  <si>
    <t>390264</t>
  </si>
  <si>
    <t>06 81 09 88 06</t>
  </si>
  <si>
    <t>5 Avenue VOLTAIRE</t>
  </si>
  <si>
    <t>CFMT</t>
  </si>
  <si>
    <t>CENTRE DE FORMATION MARC THIRY</t>
  </si>
  <si>
    <t>42670405267</t>
  </si>
  <si>
    <t>50766468800045</t>
  </si>
  <si>
    <t>132111</t>
  </si>
  <si>
    <t>44 Rue DE LA COMMUNE DE PARIS</t>
  </si>
  <si>
    <t>CENTRE DE FORMATION LOUISE COUVE</t>
  </si>
  <si>
    <t>11930017893</t>
  </si>
  <si>
    <t>78547581500037</t>
  </si>
  <si>
    <t>676550</t>
  </si>
  <si>
    <t>02 51 95 21 05</t>
  </si>
  <si>
    <t>Zone commerciale LA BOUSSOLE - CHATEAU D'OLONNE</t>
  </si>
  <si>
    <t>73 Rue des plesses</t>
  </si>
  <si>
    <t>CENTRE DE FORMATION LANGUES LES SABLES D OLONNE</t>
  </si>
  <si>
    <t>CENTRE DE FORMATION LANGUES - WELCOME</t>
  </si>
  <si>
    <t>52850156985</t>
  </si>
  <si>
    <t>53338783300023</t>
  </si>
  <si>
    <t>643609</t>
  </si>
  <si>
    <t>Parc Atlantech « bas carbone »</t>
  </si>
  <si>
    <t>9 Rue RENE DUMONT</t>
  </si>
  <si>
    <t>CTRE FORMATION LAGORD DE LA CMAR NOUVELLE AQUITAINE</t>
  </si>
  <si>
    <t>CENTRE DE FORMATION LAGORD DE LA CMAR NOUVELLE AQUITAINE</t>
  </si>
  <si>
    <t>677267</t>
  </si>
  <si>
    <t>06 83 20 31 33</t>
  </si>
  <si>
    <t>11430 GRUISSAN</t>
  </si>
  <si>
    <t>L HACIENDA LES AYGUADES</t>
  </si>
  <si>
    <t>46 Rue DU PRAO</t>
  </si>
  <si>
    <t>CFI DANSE FEELING LALIE BEN</t>
  </si>
  <si>
    <t>CENTRE DE FORMATION INTERNATIONAL DE DANSE FEELING LALIE BENA</t>
  </si>
  <si>
    <t>76110175011</t>
  </si>
  <si>
    <t>48053472600041</t>
  </si>
  <si>
    <t>685586</t>
  </si>
  <si>
    <t>03 28 50 59 00</t>
  </si>
  <si>
    <t>59299 BOESCHEPE</t>
  </si>
  <si>
    <t>101 Chemin des loups</t>
  </si>
  <si>
    <t>CFI LE CLOS DU MOULIN</t>
  </si>
  <si>
    <t>CENTRE DE FORMATION INTERGENERATIONEL LE CLOS DU MOULIN</t>
  </si>
  <si>
    <t>32591333859</t>
  </si>
  <si>
    <t>94151600700015</t>
  </si>
  <si>
    <t>109277</t>
  </si>
  <si>
    <t>03 86 48 20 78</t>
  </si>
  <si>
    <t>Zone Industrielle Plaine Des Isles</t>
  </si>
  <si>
    <t>1 Rue Des Caillottes</t>
  </si>
  <si>
    <t>CFI AUXERRE</t>
  </si>
  <si>
    <t>CENTRE DE FORMATION ICAUNAIS</t>
  </si>
  <si>
    <t>26890070989</t>
  </si>
  <si>
    <t>43524428000028</t>
  </si>
  <si>
    <t>501918</t>
  </si>
  <si>
    <t>0240023990</t>
  </si>
  <si>
    <t>Boulevard des Régents</t>
  </si>
  <si>
    <t>MFR</t>
  </si>
  <si>
    <t>CENTRE DE FORMATION HORTICOLE DES MAISONS FAMILIALES</t>
  </si>
  <si>
    <t>52440546144</t>
  </si>
  <si>
    <t>78596993200017</t>
  </si>
  <si>
    <t>480861</t>
  </si>
  <si>
    <t>0324337227</t>
  </si>
  <si>
    <t>LYCEE GENERAL ET TECHNOLOGIE AGRICOLE</t>
  </si>
  <si>
    <t>27 Rue DU MUGUET</t>
  </si>
  <si>
    <t>CFPPA SAINT LAURENT</t>
  </si>
  <si>
    <t>CENTRE DE FORMATION ET PROMOTION AGRICOLES POUR ADULTES</t>
  </si>
  <si>
    <t>19080863400025</t>
  </si>
  <si>
    <t>659198</t>
  </si>
  <si>
    <t>04 42 72 27 12</t>
  </si>
  <si>
    <t>ZI LES PALUDS</t>
  </si>
  <si>
    <t>672 Avenue DE LA FLEURIDE</t>
  </si>
  <si>
    <t>CENTRE DE FORMATION ET DES METIERS</t>
  </si>
  <si>
    <t>93131827213</t>
  </si>
  <si>
    <t>88288478600014</t>
  </si>
  <si>
    <t>626375</t>
  </si>
  <si>
    <t>01 53 23 87 10</t>
  </si>
  <si>
    <t>64 bis Rue DE LA BOETIE</t>
  </si>
  <si>
    <t>CFEP PARIS</t>
  </si>
  <si>
    <t>CENTRE DE FORMATION ET D'ENSEIGNEMENT PROFESSIONNEL</t>
  </si>
  <si>
    <t>11752307775</t>
  </si>
  <si>
    <t>39758087900047</t>
  </si>
  <si>
    <t>568363</t>
  </si>
  <si>
    <t>04 93 01 17 00</t>
  </si>
  <si>
    <t>06230 VILLEFRANCHE SUR MER</t>
  </si>
  <si>
    <t>2424 Boulevard Edouard 7</t>
  </si>
  <si>
    <t>CF2S - EHPAD LA SOFIETA VILLEFRANCHE SUR MER</t>
  </si>
  <si>
    <t>CENTRE DE FORMATION ET DE SIMULATION EN SANTE - EHPAD LA SOFIETA VILLEFRANCHE SUR MER</t>
  </si>
  <si>
    <t>93060786706</t>
  </si>
  <si>
    <t>26060014300010</t>
  </si>
  <si>
    <t>562701</t>
  </si>
  <si>
    <t>0241300240</t>
  </si>
  <si>
    <t>5 Rue Duchesne De Denant</t>
  </si>
  <si>
    <t>CEFRAS VENDEE LA ROCHE SUR YON</t>
  </si>
  <si>
    <t>CENTRE DE FORMATION ET DE RECHERCHE A LA RELATION D'AIDE ET DE SOINS</t>
  </si>
  <si>
    <t>52490027949</t>
  </si>
  <si>
    <t>31450443200142</t>
  </si>
  <si>
    <t>543846</t>
  </si>
  <si>
    <t>02 51 16 01 39</t>
  </si>
  <si>
    <t>3 Rue Auguste Brizeux</t>
  </si>
  <si>
    <t>23/05/2016</t>
  </si>
  <si>
    <t>CEFRAS ST NAZAIRE</t>
  </si>
  <si>
    <t>31450443200118</t>
  </si>
  <si>
    <t>16639</t>
  </si>
  <si>
    <t>03549</t>
  </si>
  <si>
    <t>14 Boulevard WINSTON CHURCHILL</t>
  </si>
  <si>
    <t>CEFRAS NANTES</t>
  </si>
  <si>
    <t>31450443200092</t>
  </si>
  <si>
    <t>530499</t>
  </si>
  <si>
    <t>0243729722</t>
  </si>
  <si>
    <t>11 Rue de Pied Sec</t>
  </si>
  <si>
    <t>CEFRAS LE MANS</t>
  </si>
  <si>
    <t>31450443200050</t>
  </si>
  <si>
    <t>563778</t>
  </si>
  <si>
    <t>0243642092</t>
  </si>
  <si>
    <t>65 Rue du Chef de Bataillon Henri Geret</t>
  </si>
  <si>
    <t>CEFRAS LAVAL</t>
  </si>
  <si>
    <t>31450443200126</t>
  </si>
  <si>
    <t>542672</t>
  </si>
  <si>
    <t>02 41 30 02 40</t>
  </si>
  <si>
    <t>BP 80012</t>
  </si>
  <si>
    <t>Allée PHYTOLIA</t>
  </si>
  <si>
    <t>CEFRAS CHEMILLE</t>
  </si>
  <si>
    <t>31450443200027</t>
  </si>
  <si>
    <t>490064</t>
  </si>
  <si>
    <t>02 41 20 59 90</t>
  </si>
  <si>
    <t>35 Rue de la BARRE</t>
  </si>
  <si>
    <t>CEFRAS ANGERS</t>
  </si>
  <si>
    <t>31450443200100</t>
  </si>
  <si>
    <t>395675</t>
  </si>
  <si>
    <t>05 53 45 40 70</t>
  </si>
  <si>
    <t>23 Route DE PARIS</t>
  </si>
  <si>
    <t>CFP CHAMPCEVINEL</t>
  </si>
  <si>
    <t>CENTRE DE FORMATION ET DE PROMOTION MFR JARIJOUX PERIGORD CHAMPCEVINEL</t>
  </si>
  <si>
    <t>519212</t>
  </si>
  <si>
    <t>02 43 01 82 80</t>
  </si>
  <si>
    <t>53410 PORT BRILLET</t>
  </si>
  <si>
    <t>LA FUTAIE</t>
  </si>
  <si>
    <t>CFP LA FUTAIE</t>
  </si>
  <si>
    <t>CENTRE DE FORMATION ET DE PROMOTION LA FUTAIE</t>
  </si>
  <si>
    <t>52530007953</t>
  </si>
  <si>
    <t>78625629700023</t>
  </si>
  <si>
    <t>318840</t>
  </si>
  <si>
    <t>0251984144</t>
  </si>
  <si>
    <t>12 LE PLESSIS-BERGERET</t>
  </si>
  <si>
    <t>CFP LA FERRIERE</t>
  </si>
  <si>
    <t>CENTRE DE FORMATION ET DE PROMOTION DES MAISONS FAMILIALES RURALES LA FERRIERE</t>
  </si>
  <si>
    <t>52850014385</t>
  </si>
  <si>
    <t>78640269300018</t>
  </si>
  <si>
    <t>503927</t>
  </si>
  <si>
    <t>01 40 11 97 96</t>
  </si>
  <si>
    <t>9/11 Avenue MICHELET</t>
  </si>
  <si>
    <t>30/10/2014</t>
  </si>
  <si>
    <t>CFPA FRANCE</t>
  </si>
  <si>
    <t>CENTRE DE FORMATION ET DE PROMOTION AUTOMOBILE FRANCE</t>
  </si>
  <si>
    <t>11930466993</t>
  </si>
  <si>
    <t>44333799300010</t>
  </si>
  <si>
    <t>493624</t>
  </si>
  <si>
    <t>04 70 46 43 67</t>
  </si>
  <si>
    <t>03000 NEUVY</t>
  </si>
  <si>
    <t>BP 1721</t>
  </si>
  <si>
    <t>NEUVILLE</t>
  </si>
  <si>
    <t>CFPPA DE L'ALLIER NEUVY</t>
  </si>
  <si>
    <t>CENTRE DE FORMATION ET DE PROMOTION AGRICOLE ET HORTICOLE DE L'ALLIER</t>
  </si>
  <si>
    <t>8303P001003</t>
  </si>
  <si>
    <t>19030094700057</t>
  </si>
  <si>
    <t>103858</t>
  </si>
  <si>
    <t>0388499929</t>
  </si>
  <si>
    <t>BP 203</t>
  </si>
  <si>
    <t>44 Boulevard EUROPE</t>
  </si>
  <si>
    <t>CFPPA LA FORMATION FERTILE  LEGTA OBERNAI</t>
  </si>
  <si>
    <t>CENTRE DE FORMATION ET DE PROMOTION AGRICOLE EPLEFPA DU BAS RHIN</t>
  </si>
  <si>
    <t>4267P002167</t>
  </si>
  <si>
    <t>19671685600048</t>
  </si>
  <si>
    <t>628920</t>
  </si>
  <si>
    <t>09 50 59 46 44</t>
  </si>
  <si>
    <t>88 Boulevard DE CHARONNE</t>
  </si>
  <si>
    <t>CFPA</t>
  </si>
  <si>
    <t>CENTRE DE FORMATION ET DE PERFECTIONNEMENT A L ACHAT</t>
  </si>
  <si>
    <t>11753956175</t>
  </si>
  <si>
    <t>48179618300038</t>
  </si>
  <si>
    <t>515243</t>
  </si>
  <si>
    <t>10 Rue DES BOULETS</t>
  </si>
  <si>
    <t>48179618300020</t>
  </si>
  <si>
    <t>578873</t>
  </si>
  <si>
    <t>09 84 39 56 98</t>
  </si>
  <si>
    <t>24 Rue Des Jardiniers</t>
  </si>
  <si>
    <t>CFAD</t>
  </si>
  <si>
    <t>CENTRE DE FORMATION ET D'APPRENTISSAGE DU DRONE</t>
  </si>
  <si>
    <t>41540326754</t>
  </si>
  <si>
    <t>80040442800024</t>
  </si>
  <si>
    <t>488379</t>
  </si>
  <si>
    <t>01 30 37 02 52</t>
  </si>
  <si>
    <t>BP 190025</t>
  </si>
  <si>
    <t>37 Avenue des Béthunes</t>
  </si>
  <si>
    <t>29/04/2014</t>
  </si>
  <si>
    <t>CFC 95 PROCARIST</t>
  </si>
  <si>
    <t>CENTRE DE FORMATION ET CONSEIL 95 PROCARIST</t>
  </si>
  <si>
    <t>11950402695</t>
  </si>
  <si>
    <t>44851614600025</t>
  </si>
  <si>
    <t>435259</t>
  </si>
  <si>
    <t>01 39 54 28 97</t>
  </si>
  <si>
    <t>6 Avenue CHARLES DE GAULLES</t>
  </si>
  <si>
    <t>CENTRE DE FORMATION ESTHETIQUE ET BIEN ETRE CAMILLE SELINE</t>
  </si>
  <si>
    <t>11788153878</t>
  </si>
  <si>
    <t>53120732200011</t>
  </si>
  <si>
    <t>423919</t>
  </si>
  <si>
    <t>05 56 79 30 34</t>
  </si>
  <si>
    <t>7 Rue DES ECOLES</t>
  </si>
  <si>
    <t>CENTRE DE FORMATION EN SOPHROLOGIE DYNAMIQUE</t>
  </si>
  <si>
    <t>72330807333</t>
  </si>
  <si>
    <t>52266985200017</t>
  </si>
  <si>
    <t>538772</t>
  </si>
  <si>
    <t>06 52 70 00 00</t>
  </si>
  <si>
    <t>327 Avenue GEORGES CLEMENCEAU</t>
  </si>
  <si>
    <t>CFPS CHAMBERY</t>
  </si>
  <si>
    <t>CENTRE DE FORMATION EN PREVENTIONS  ET SECOURISME SAVOIE 73</t>
  </si>
  <si>
    <t>82730137573</t>
  </si>
  <si>
    <t>51496432900015</t>
  </si>
  <si>
    <t>685756</t>
  </si>
  <si>
    <t>06 24 60 57 79</t>
  </si>
  <si>
    <t>4 Cours du Médoc</t>
  </si>
  <si>
    <t>CFO</t>
  </si>
  <si>
    <t>CENTRE DE FORMATION EN ORTHOPEDAGOGIE - CFO</t>
  </si>
  <si>
    <t>75331358233</t>
  </si>
  <si>
    <t>90270507800019</t>
  </si>
  <si>
    <t>552343</t>
  </si>
  <si>
    <t>04 75 98 93 06</t>
  </si>
  <si>
    <t>2 Boulevard FREDERIC MISTRAL</t>
  </si>
  <si>
    <t>CJT</t>
  </si>
  <si>
    <t>CENTRE DE FORMATION DU TRICASTIN</t>
  </si>
  <si>
    <t>82260025626</t>
  </si>
  <si>
    <t>32977910200030</t>
  </si>
  <si>
    <t>573528</t>
  </si>
  <si>
    <t>05 53 72 23 51</t>
  </si>
  <si>
    <t>Lieu dit Brignol Romas - CS 50319</t>
  </si>
  <si>
    <t>Avenue de Fumel</t>
  </si>
  <si>
    <t>CFPSV 47 VILLENEUVE SUR LOT</t>
  </si>
  <si>
    <t>CENTRE DE FORMATION DU POLE SANTE DU VILLENEUVOIS</t>
  </si>
  <si>
    <t>559556</t>
  </si>
  <si>
    <t>0387520507</t>
  </si>
  <si>
    <t>ZAC SEBASTOPOL</t>
  </si>
  <si>
    <t>17 Rue DES CHARPENTIERS</t>
  </si>
  <si>
    <t>CEFOMA METZ</t>
  </si>
  <si>
    <t>CENTRE DE FORMATION DU MANAGEMENT</t>
  </si>
  <si>
    <t>41570196557</t>
  </si>
  <si>
    <t>43384993200044</t>
  </si>
  <si>
    <t>652441</t>
  </si>
  <si>
    <t>03 27 14 33 33</t>
  </si>
  <si>
    <t>114 Avenue DE SANDROUIN</t>
  </si>
  <si>
    <t>CTRE DE FORMATION DU CH DE VALENCIENNES</t>
  </si>
  <si>
    <t>CENTRE DE FORMATION DU CH DE VALENCIENNES</t>
  </si>
  <si>
    <t>26590673500120</t>
  </si>
  <si>
    <t>590101</t>
  </si>
  <si>
    <t>CENTRE DE FORMATION DU CHU LIMOGES</t>
  </si>
  <si>
    <t>CENTRE DE FORMATION DU CENTRE HOSPITALIER UNIVERSITAIRE DE LIMOGES</t>
  </si>
  <si>
    <t>659964</t>
  </si>
  <si>
    <t>01 64 22 62 76</t>
  </si>
  <si>
    <t>39 Rue ARISTIDE BRIAND</t>
  </si>
  <si>
    <t>CTRE DE FORMATION DU CARROUSSEL FONTAINEBLEAU</t>
  </si>
  <si>
    <t>CENTRE DE FORMATION DU CARROUSSEL</t>
  </si>
  <si>
    <t>11770621377</t>
  </si>
  <si>
    <t>82274712700022</t>
  </si>
  <si>
    <t>575641</t>
  </si>
  <si>
    <t>04 90 88 25 54</t>
  </si>
  <si>
    <t>93 Rue MAURICE ET M VIDIER</t>
  </si>
  <si>
    <t>CFIS</t>
  </si>
  <si>
    <t>CENTRE DE FORMATION D'INCENDIE ET DE SECURITE</t>
  </si>
  <si>
    <t>93840387984</t>
  </si>
  <si>
    <t>82900503200018</t>
  </si>
  <si>
    <t>683723</t>
  </si>
  <si>
    <t>04 13 12 52 59</t>
  </si>
  <si>
    <t>ACTIBURO 3b</t>
  </si>
  <si>
    <t>100 Chemin DE L'AUMONE VIEILLE</t>
  </si>
  <si>
    <t>CENTRE DE FORMATION DI NARDO - LE SIMORGH</t>
  </si>
  <si>
    <t>93131918313</t>
  </si>
  <si>
    <t>79369253400019</t>
  </si>
  <si>
    <t>521188</t>
  </si>
  <si>
    <t>0321089000</t>
  </si>
  <si>
    <t>62820 LIBERCOURT</t>
  </si>
  <si>
    <t>ZI LES PORTES DU NORD</t>
  </si>
  <si>
    <t>13 Avenue BLAISE PASCAL</t>
  </si>
  <si>
    <t>CEFHOREST</t>
  </si>
  <si>
    <t>CENTRE DE FORMATION D'HOTELLERIE ET DE RESTAURATION</t>
  </si>
  <si>
    <t>31620025862</t>
  </si>
  <si>
    <t>33810922600021</t>
  </si>
  <si>
    <t>457103</t>
  </si>
  <si>
    <t>0975773793</t>
  </si>
  <si>
    <t>5 Rue DE LA CHALOTAIS</t>
  </si>
  <si>
    <t>CFSP</t>
  </si>
  <si>
    <t>CENTRE DE FORMATION DES SOPHROLOGUES PROFESSIONNELS</t>
  </si>
  <si>
    <t>53351016735</t>
  </si>
  <si>
    <t>52906422200043</t>
  </si>
  <si>
    <t>590680</t>
  </si>
  <si>
    <t>01 55 43 31 55</t>
  </si>
  <si>
    <t>5 Rue DES RECULETTES</t>
  </si>
  <si>
    <t>CENTRE DE FORMATION DES PRODUITS LAITIERS</t>
  </si>
  <si>
    <t>11753987375</t>
  </si>
  <si>
    <t>41801194600039</t>
  </si>
  <si>
    <t>551910</t>
  </si>
  <si>
    <t>0141983819</t>
  </si>
  <si>
    <t>12 Rue RAYMOND LEFEVRE</t>
  </si>
  <si>
    <t>CFPS GENTILLY</t>
  </si>
  <si>
    <t>CENTRE DE FORMATION DES PERSONNELS DE SECURITE</t>
  </si>
  <si>
    <t>11940765594</t>
  </si>
  <si>
    <t>33087353000050</t>
  </si>
  <si>
    <t>502844</t>
  </si>
  <si>
    <t>03 83 35 97 40</t>
  </si>
  <si>
    <t>24 Rue Henri Bazin</t>
  </si>
  <si>
    <t>CFMIH 54</t>
  </si>
  <si>
    <t>CENTRE DE FORMATION DES METIERS DE L'INDUSTRIE HOTELIERE 54</t>
  </si>
  <si>
    <t>41540163154</t>
  </si>
  <si>
    <t>41339783700027</t>
  </si>
  <si>
    <t>666567</t>
  </si>
  <si>
    <t>05 61 99 10 65</t>
  </si>
  <si>
    <t>54 Rue DES SEPTS TROUBADOURS</t>
  </si>
  <si>
    <t>CFNMNS</t>
  </si>
  <si>
    <t>CENTRE DE FORMATION DES METIERS DE LA NATATION ET DU SPORT</t>
  </si>
  <si>
    <t>73310712331</t>
  </si>
  <si>
    <t>78963196700013</t>
  </si>
  <si>
    <t>401146</t>
  </si>
  <si>
    <t>9 Rue Francis Davso</t>
  </si>
  <si>
    <t>CENTRE DE FORMATION UCECAAP</t>
  </si>
  <si>
    <t>CENTRE DE FORMATION DES EXPERTS JUDICIAIRES PRES LA COUR D'APPEL D'AIX EN PROVENCE UCECAAP</t>
  </si>
  <si>
    <t>93131166213</t>
  </si>
  <si>
    <t>48961239000026</t>
  </si>
  <si>
    <t>594167</t>
  </si>
  <si>
    <t>5 Rue Carnot</t>
  </si>
  <si>
    <t>CTRE FORMATION DES EXPERTS DE JUSTICE DE VERSAILLES</t>
  </si>
  <si>
    <t>CENTRE DE FORMATION DES EXPERTS DE JUSTICE DE VERSAILLES</t>
  </si>
  <si>
    <t>11788216378</t>
  </si>
  <si>
    <t>79204985000011</t>
  </si>
  <si>
    <t>564357</t>
  </si>
  <si>
    <t>04 78 38 40 00</t>
  </si>
  <si>
    <t>14 Rue Palais Grillet</t>
  </si>
  <si>
    <t>CEFEDEM</t>
  </si>
  <si>
    <t>CENTRE DE FORMATION DES ENSEIGNANTS DE LA MUSIQUE</t>
  </si>
  <si>
    <t>82690525369</t>
  </si>
  <si>
    <t>38465583300042</t>
  </si>
  <si>
    <t>329125</t>
  </si>
  <si>
    <t>04 50 60 37 99</t>
  </si>
  <si>
    <t>Z.A. DES MOULINS</t>
  </si>
  <si>
    <t>300 Route DES VERNES</t>
  </si>
  <si>
    <t>CF2S</t>
  </si>
  <si>
    <t>CENTRE DE FORMATION DES DEUX SAVOIES</t>
  </si>
  <si>
    <t>82740180774</t>
  </si>
  <si>
    <t>45363449500031</t>
  </si>
  <si>
    <t>396140</t>
  </si>
  <si>
    <t>01 34 78 51 51</t>
  </si>
  <si>
    <t>CFCR CITY PRO GUITRANCOURT</t>
  </si>
  <si>
    <t>CENTRE DE FORMATION DES CONDUCTEURS ROUTIERS ILE DE FRANCE</t>
  </si>
  <si>
    <t>11780036578</t>
  </si>
  <si>
    <t>42931837100011</t>
  </si>
  <si>
    <t>334959</t>
  </si>
  <si>
    <t>03 87 85 35 09</t>
  </si>
  <si>
    <t>160 Rue DES JARDINS</t>
  </si>
  <si>
    <t>CFCRM FORBACH</t>
  </si>
  <si>
    <t>CENTRE DE FORMATION DES CONDUCTEURS ROUTIERS DE LA MOSELLE ALTMEIER</t>
  </si>
  <si>
    <t>41570044357</t>
  </si>
  <si>
    <t>39890939000021</t>
  </si>
  <si>
    <t>329083</t>
  </si>
  <si>
    <t>05 65 67 13 68</t>
  </si>
  <si>
    <t>12850 STE RADEGONDE</t>
  </si>
  <si>
    <t>ZI ARSAC</t>
  </si>
  <si>
    <t>CFCNA</t>
  </si>
  <si>
    <t>CENTRE DE FORMATION DES CONDUCTEURS DU NORD AVEYRON - CFCNA</t>
  </si>
  <si>
    <t>73120001712</t>
  </si>
  <si>
    <t>31723772500013</t>
  </si>
  <si>
    <t>230959</t>
  </si>
  <si>
    <t>61 Boulevard Blancarde</t>
  </si>
  <si>
    <t>CFBSE</t>
  </si>
  <si>
    <t>CENTRE DE FORMATION DES BARREAUX DU SUD-EST</t>
  </si>
  <si>
    <t>9313P004813</t>
  </si>
  <si>
    <t>32349035900052</t>
  </si>
  <si>
    <t>409194</t>
  </si>
  <si>
    <t>05 57 14 06 97</t>
  </si>
  <si>
    <t>308 Avenue THIERS</t>
  </si>
  <si>
    <t>CFAA - MAJ ARCHITECTURE &amp; CADRE DE VIE</t>
  </si>
  <si>
    <t>CENTRE DE FORMATION DES ARCHITECTES D'AQUITAINE</t>
  </si>
  <si>
    <t>72330256533</t>
  </si>
  <si>
    <t>38916146400034</t>
  </si>
  <si>
    <t>675970</t>
  </si>
  <si>
    <t>03 89 33 65 90</t>
  </si>
  <si>
    <t>16 Rue de la FONDERIE</t>
  </si>
  <si>
    <t>CFAU DE HAUTE ALSACE</t>
  </si>
  <si>
    <t>CENTRE DE FORMATION DES APPRENTIS UNIVERSITE DE HAUTE ALSACE</t>
  </si>
  <si>
    <t>19681166500393</t>
  </si>
  <si>
    <t>631577</t>
  </si>
  <si>
    <t>04 95 45 02 33</t>
  </si>
  <si>
    <t>BAT Jean-Toussaint DESANTI</t>
  </si>
  <si>
    <t>Route DU CALVAIRE</t>
  </si>
  <si>
    <t>CFA UNIV REGION CORSE P PAOLI</t>
  </si>
  <si>
    <t>CENTRE DE FORMATION DES APPRENTIS UNIVERSITAIRES REGION CORSE P PAOLI</t>
  </si>
  <si>
    <t>94202061120</t>
  </si>
  <si>
    <t>19202664900298</t>
  </si>
  <si>
    <t>657724</t>
  </si>
  <si>
    <t>0251827208</t>
  </si>
  <si>
    <t>1 GABRIEL TRARIEUX</t>
  </si>
  <si>
    <t>CENTRE DE FORMATION DES APPRENTIS DES METIERS DU SPORT ET DE</t>
  </si>
  <si>
    <t>CENTRE DE FORMATION DES APPRENTIS DES METIERS DU SPORT ET DE L'ANIMATION DES PAYS DE LA LOIRE</t>
  </si>
  <si>
    <t>52440957944</t>
  </si>
  <si>
    <t>81242537900011</t>
  </si>
  <si>
    <t>527622</t>
  </si>
  <si>
    <t>04 73 83 72 50</t>
  </si>
  <si>
    <t>LYCEE ENSEIGNEMENT GENERAL TECHNOLOGIQUE ET PROFESSIONNEL AGRICOLE LOUIS PASTEUR</t>
  </si>
  <si>
    <t>CFA MARMILHAT DES METIERS AGRICOLE LEMPDES</t>
  </si>
  <si>
    <t>CENTRE DE FORMATION DES APPRENTIS DES METIERS AGRICOLE LEMPDES</t>
  </si>
  <si>
    <t>19630984300023</t>
  </si>
  <si>
    <t>632776</t>
  </si>
  <si>
    <t>21 Rue Saint Fargeaut</t>
  </si>
  <si>
    <t>CFA DE L'EDUCATION POPULAIRE PARIS</t>
  </si>
  <si>
    <t>CENTRE DE FORMATION DES APPRENTIS DE L'EDUCATION POPULAIRE - CFA</t>
  </si>
  <si>
    <t>11754141775</t>
  </si>
  <si>
    <t>49205924100017</t>
  </si>
  <si>
    <t>328923</t>
  </si>
  <si>
    <t>+33 (0)4 79 70 20 83</t>
  </si>
  <si>
    <t>MAISON DES PARCS ET DE LA MONTAGNE</t>
  </si>
  <si>
    <t>240 Rue DE LA REPUBLIQUE</t>
  </si>
  <si>
    <t>CFAM</t>
  </si>
  <si>
    <t>CENTRE DE FORMATION DES ACCOMPAGNATEURS EN MONTAGNE</t>
  </si>
  <si>
    <t>82730075473</t>
  </si>
  <si>
    <t>48851476100011</t>
  </si>
  <si>
    <t>609778</t>
  </si>
  <si>
    <t>08438</t>
  </si>
  <si>
    <t>06 12 80 24 63</t>
  </si>
  <si>
    <t>24 Rue DE LA MOUNE</t>
  </si>
  <si>
    <t>CENTRE DE FORMATION D'ENSEIGNEMENT ET DE RECHERCHE EN SANTE</t>
  </si>
  <si>
    <t>44024917500033</t>
  </si>
  <si>
    <t>316714</t>
  </si>
  <si>
    <t>02 97 40 42 05</t>
  </si>
  <si>
    <t>41 Rue LIEUTENANT FROMENTIN</t>
  </si>
  <si>
    <t>CENTRE DE FORMATION DENIS LE GACQUE</t>
  </si>
  <si>
    <t>53560456756</t>
  </si>
  <si>
    <t>39234709200026</t>
  </si>
  <si>
    <t>104796</t>
  </si>
  <si>
    <t>04 76 40 68 16</t>
  </si>
  <si>
    <t>25 Avenue de Constantine</t>
  </si>
  <si>
    <t>CENTRE DE FORMATION DE SECOURISME ET DE PREVENTION</t>
  </si>
  <si>
    <t>82380015438</t>
  </si>
  <si>
    <t>31305413200029</t>
  </si>
  <si>
    <t>419084</t>
  </si>
  <si>
    <t>06 82 01 92 40</t>
  </si>
  <si>
    <t>68140 SOULTZEREN</t>
  </si>
  <si>
    <t>2 Lieu-dit Eichwaeldle</t>
  </si>
  <si>
    <t>CFSVM</t>
  </si>
  <si>
    <t>CENTRE DE FORMATION DE SECOURISME DU VAL DE MUNSTER</t>
  </si>
  <si>
    <t>42680163768</t>
  </si>
  <si>
    <t>48229725600018</t>
  </si>
  <si>
    <t>134685</t>
  </si>
  <si>
    <t>03911</t>
  </si>
  <si>
    <t>0474054646</t>
  </si>
  <si>
    <t>Chemin Du Vert Galant</t>
  </si>
  <si>
    <t>HNOT CH TARARE</t>
  </si>
  <si>
    <t>CENTRE DE FORMATION DE L'HOPITAL NORD OUEST TARARE</t>
  </si>
  <si>
    <t>8269P358569</t>
  </si>
  <si>
    <t>26690023200064</t>
  </si>
  <si>
    <t>138101</t>
  </si>
  <si>
    <t>01 69 02 75 10</t>
  </si>
  <si>
    <t>23 Rue des Ateliers</t>
  </si>
  <si>
    <t>CFE</t>
  </si>
  <si>
    <t>CENTRE DE FORMATION DE L'ESSONNE</t>
  </si>
  <si>
    <t>11910212491</t>
  </si>
  <si>
    <t>38881337000045</t>
  </si>
  <si>
    <t>431904</t>
  </si>
  <si>
    <t>05 55 32 59 80</t>
  </si>
  <si>
    <t>26 Rue Marcel Madoumier</t>
  </si>
  <si>
    <t>CFLSL</t>
  </si>
  <si>
    <t>CENTRE DE FORMATION DE LA LANGUE DES SIGNES DU LIMOUSIN</t>
  </si>
  <si>
    <t>74870124887</t>
  </si>
  <si>
    <t>53027310100010</t>
  </si>
  <si>
    <t>527210</t>
  </si>
  <si>
    <t>03 85 75 01 32</t>
  </si>
  <si>
    <t>ZA DE L'AUPRETIN</t>
  </si>
  <si>
    <t>ALLEE P ET M CURIE</t>
  </si>
  <si>
    <t>CFCR 2 CITY PRO LOUHANS</t>
  </si>
  <si>
    <t>CENTRE DE FORMATION DE LA CONDUITE ROUTIERE BOURGOGNE</t>
  </si>
  <si>
    <t>26710220271</t>
  </si>
  <si>
    <t>75401639200013</t>
  </si>
  <si>
    <t>670133</t>
  </si>
  <si>
    <t>05 58 05 81 81</t>
  </si>
  <si>
    <t>170 Chemin Gustave Eiffel</t>
  </si>
  <si>
    <t>CTRE DE FORMATION DU CMAR NA MONT DE MARSAN</t>
  </si>
  <si>
    <t>CENTRE DE FORMATION DE LA CHAMBRE DE METIERS ET ARTISANAT NOUVELLE AQUITAINE</t>
  </si>
  <si>
    <t>486036</t>
  </si>
  <si>
    <t>05 56 39 33 45</t>
  </si>
  <si>
    <t>223 Boulevard Godard</t>
  </si>
  <si>
    <t>CFCR CITY PRO LE BOUSCAT</t>
  </si>
  <si>
    <t>CENTRE DE FORMATION DE CONDUCTEURS ROUTIERS AGENCE DE BORDEAUX</t>
  </si>
  <si>
    <t>72330265333</t>
  </si>
  <si>
    <t>37986552000017</t>
  </si>
  <si>
    <t>297940</t>
  </si>
  <si>
    <t>CFC VIGIER</t>
  </si>
  <si>
    <t>CENTRE DE FORMATION DE CONDUCTEURS REGION AUVERGNE VIGIER</t>
  </si>
  <si>
    <t>83630352763</t>
  </si>
  <si>
    <t>43870754900020</t>
  </si>
  <si>
    <t>533002</t>
  </si>
  <si>
    <t>04 74 93 62 66</t>
  </si>
  <si>
    <t>15 Place DE LA REPUBLIQUE</t>
  </si>
  <si>
    <t>CFCS BOURGOIN JALLIEU</t>
  </si>
  <si>
    <t>CENTRE DE FORMATION DE CONDUCTEUR PAR STAGE</t>
  </si>
  <si>
    <t>82380008838</t>
  </si>
  <si>
    <t>31417273500016</t>
  </si>
  <si>
    <t>508524</t>
  </si>
  <si>
    <t>0381479292</t>
  </si>
  <si>
    <t>15 Impasse des Saint Martin</t>
  </si>
  <si>
    <t>CFB</t>
  </si>
  <si>
    <t>CENTRE DE FORMATION DE BOURGOGNE FRANCHE COMTE</t>
  </si>
  <si>
    <t>43250000425</t>
  </si>
  <si>
    <t>30677271600024</t>
  </si>
  <si>
    <t>240746</t>
  </si>
  <si>
    <t>03 89 41 17 70</t>
  </si>
  <si>
    <t>2 Rue DES PAPETERIES</t>
  </si>
  <si>
    <t>CFA IND HOTEL HAUT RHIN COLMAR</t>
  </si>
  <si>
    <t>CENTRE DE FORMATION D'APPRENTIS IND HOTEL HAUT RHIN</t>
  </si>
  <si>
    <t>44680290968</t>
  </si>
  <si>
    <t>44993671500019</t>
  </si>
  <si>
    <t>631875</t>
  </si>
  <si>
    <t>62 Rue Henri Barbusse</t>
  </si>
  <si>
    <t>CFAI D'AUVERGNE</t>
  </si>
  <si>
    <t>CENTRE DE FORMATION D'APPRENTIS DE L'INDUSTRIE</t>
  </si>
  <si>
    <t>84030377203</t>
  </si>
  <si>
    <t>39310452600016</t>
  </si>
  <si>
    <t>500100</t>
  </si>
  <si>
    <t>04 67 63 89 89</t>
  </si>
  <si>
    <t>921 Avenue AGROPOLIS</t>
  </si>
  <si>
    <t>CFA AGRICOLE DE L'HERAULT EPLEFPA MONTPELLIER</t>
  </si>
  <si>
    <t>CENTRE DE FORMATION D'APPRENTIS AGRICOLE DE L'HERAULT</t>
  </si>
  <si>
    <t>19340128800066</t>
  </si>
  <si>
    <t>528456</t>
  </si>
  <si>
    <t>01 34 34 19 10</t>
  </si>
  <si>
    <t>41 Rue DE L ABBE RUELLAN</t>
  </si>
  <si>
    <t>CENTRE DE FORMATION D'ALAIN DUCASSE  ARGENTEUIL</t>
  </si>
  <si>
    <t>CENTRE DE FORMATION D'ALAIN DUCASSE</t>
  </si>
  <si>
    <t>11921808692</t>
  </si>
  <si>
    <t>52909804800026</t>
  </si>
  <si>
    <t>324516</t>
  </si>
  <si>
    <t>92360 MEUDON LA FORET</t>
  </si>
  <si>
    <t>16 Avenue Du Marechal Juin</t>
  </si>
  <si>
    <t>52909804800042</t>
  </si>
  <si>
    <t>344941</t>
  </si>
  <si>
    <t>02 31 81 32 19</t>
  </si>
  <si>
    <t>14800 DEAUVILLE</t>
  </si>
  <si>
    <t>145 Avenue DE LA RÉPUBLIQUE</t>
  </si>
  <si>
    <t>CFAS</t>
  </si>
  <si>
    <t>CENTRE DE FORMATION D'AIDES SOIGNANTS ST JOSEPH</t>
  </si>
  <si>
    <t>25140135014</t>
  </si>
  <si>
    <t>40264854700014</t>
  </si>
  <si>
    <t>627010</t>
  </si>
  <si>
    <t>4 Avenue ANDRE AMPERE</t>
  </si>
  <si>
    <t>CENTRE DE FORMATION CUISINES ET BAINS</t>
  </si>
  <si>
    <t>76660203666</t>
  </si>
  <si>
    <t>82425653100016</t>
  </si>
  <si>
    <t>495700</t>
  </si>
  <si>
    <t>0231349449</t>
  </si>
  <si>
    <t>30 Rue DE LA MISERICORDE</t>
  </si>
  <si>
    <t>CENTRE DE FORMATION CONTINUE SAINTE URSULE</t>
  </si>
  <si>
    <t>CENTRE DE FORMATION CONTINUE SAINTE URSULE ASSOCIATION SAINTE ANGELE</t>
  </si>
  <si>
    <t>25140086114</t>
  </si>
  <si>
    <t>78071371500107</t>
  </si>
  <si>
    <t>292461</t>
  </si>
  <si>
    <t>02 43 07 28 23</t>
  </si>
  <si>
    <t>62 Rue DIVISION LECLERC</t>
  </si>
  <si>
    <t>CFC ROBERT SCHUMAN</t>
  </si>
  <si>
    <t>CENTRE DE FORMATION CONTINUE ROBERT SCHUMAN</t>
  </si>
  <si>
    <t>52530068553</t>
  </si>
  <si>
    <t>78623635600022</t>
  </si>
  <si>
    <t>460667</t>
  </si>
  <si>
    <t>0243016230</t>
  </si>
  <si>
    <t>7 Boulevard du Maréchal Leclerc</t>
  </si>
  <si>
    <t>CFC ORION</t>
  </si>
  <si>
    <t>CENTRE DE FORMATION CONTINUE LYCEE PRIVE ORION</t>
  </si>
  <si>
    <t>52530010653</t>
  </si>
  <si>
    <t>78624352700011</t>
  </si>
  <si>
    <t>404950</t>
  </si>
  <si>
    <t>04 77 92 86 53</t>
  </si>
  <si>
    <t>48 Boulevard THIERS</t>
  </si>
  <si>
    <t>CTRE FORM CONTINUE LE MARAIS ST ETIENNE</t>
  </si>
  <si>
    <t>CENTRE DE FORMATION CONTINUE LE MARAIS STE THERESE</t>
  </si>
  <si>
    <t>82420001542</t>
  </si>
  <si>
    <t>77639524600015</t>
  </si>
  <si>
    <t>485380</t>
  </si>
  <si>
    <t>04 91 27 30 00</t>
  </si>
  <si>
    <t>PROPRIETE LA CERISE LES CAMOINS</t>
  </si>
  <si>
    <t>183 Route ROUTE DE LA TREILLE</t>
  </si>
  <si>
    <t>CENTRE DE FORMATION CLINIQUE SAINT MARTIN</t>
  </si>
  <si>
    <t>93131114213</t>
  </si>
  <si>
    <t>06580406400049</t>
  </si>
  <si>
    <t>655909</t>
  </si>
  <si>
    <t>1 438 406 6484</t>
  </si>
  <si>
    <t>CANADA - SAINTE-ADELE</t>
  </si>
  <si>
    <t>1489 Chemin DE LA DONCASTER</t>
  </si>
  <si>
    <t>CENOP</t>
  </si>
  <si>
    <t>CENTRE DE FORMATION CENOP INC</t>
  </si>
  <si>
    <t>434425</t>
  </si>
  <si>
    <t>0231440071</t>
  </si>
  <si>
    <t>39 Rue DES COMPAGNONS</t>
  </si>
  <si>
    <t>CFCS</t>
  </si>
  <si>
    <t>CENTRE DE FORMATION CATHERINE SOUAMI</t>
  </si>
  <si>
    <t>25140191214</t>
  </si>
  <si>
    <t>52914981700023</t>
  </si>
  <si>
    <t>629765</t>
  </si>
  <si>
    <t>02 32 38 49 58</t>
  </si>
  <si>
    <t>248 Rue ALFRED NOBEL</t>
  </si>
  <si>
    <t>CENTRE DE FORMATION BLANCHARD EVREUX</t>
  </si>
  <si>
    <t>28270204327</t>
  </si>
  <si>
    <t>82935906600018</t>
  </si>
  <si>
    <t>362712</t>
  </si>
  <si>
    <t>02 37 46 81 08</t>
  </si>
  <si>
    <t>Zone Artisanale de la Rabette</t>
  </si>
  <si>
    <t>10 Rue JEAN LOUIS CHANOINE</t>
  </si>
  <si>
    <t>CENTRE DE FORMATION BLANCHARD DREUX</t>
  </si>
  <si>
    <t>CENTRE DE FORMATION BLANCHARD</t>
  </si>
  <si>
    <t>24280035528</t>
  </si>
  <si>
    <t>48525654900018</t>
  </si>
  <si>
    <t>189364</t>
  </si>
  <si>
    <t>02 31 69 31 61</t>
  </si>
  <si>
    <t>22 Rue SAINT MARTIN</t>
  </si>
  <si>
    <t>CFBL CONDE EN NORMANDIE</t>
  </si>
  <si>
    <t>CENTRE DE FORMATION BIGOT-LIBOR</t>
  </si>
  <si>
    <t>25140062614</t>
  </si>
  <si>
    <t>39215531300027</t>
  </si>
  <si>
    <t>598770</t>
  </si>
  <si>
    <t>02 33 14 39 18</t>
  </si>
  <si>
    <t>ZA LES COUDRETTES</t>
  </si>
  <si>
    <t>298 Rue RENE PRIEUR</t>
  </si>
  <si>
    <t>CFBL FLERS</t>
  </si>
  <si>
    <t>CENTRE DE FORMATION BIGOT LIBOR ECOLE DE CONDUITE</t>
  </si>
  <si>
    <t>39215531300068</t>
  </si>
  <si>
    <t>600623</t>
  </si>
  <si>
    <t>50890 CONDE SUR VIRE</t>
  </si>
  <si>
    <t>13 Route DE LA BARBEE</t>
  </si>
  <si>
    <t>CFBL CONDE SUR VIRE</t>
  </si>
  <si>
    <t>CENTRE DE FORMATION BIGOT LIBOR</t>
  </si>
  <si>
    <t>39215531300050</t>
  </si>
  <si>
    <t>489219</t>
  </si>
  <si>
    <t>05 56 71 10 01</t>
  </si>
  <si>
    <t>33190 GIRONDE SUR DROPT</t>
  </si>
  <si>
    <t>BEAUSEJOUR BP 10</t>
  </si>
  <si>
    <t>CENTRE DE FORMATION BEAUSEJOUR</t>
  </si>
  <si>
    <t>72330001333</t>
  </si>
  <si>
    <t>41479762100011</t>
  </si>
  <si>
    <t>381470</t>
  </si>
  <si>
    <t>BATIMENT A 1ER ETAGE</t>
  </si>
  <si>
    <t>37-39 Avenue DES DEUX FONTAINES</t>
  </si>
  <si>
    <t>ECF CFMER METZ</t>
  </si>
  <si>
    <t>CENTRE DE FORMATION AUX METIERS DE L'EDUCATION ROUTIERE</t>
  </si>
  <si>
    <t>41570091257</t>
  </si>
  <si>
    <t>38812561900030</t>
  </si>
  <si>
    <t>607393</t>
  </si>
  <si>
    <t>06 19 71 87 67</t>
  </si>
  <si>
    <t>68740 FESSENHEIM</t>
  </si>
  <si>
    <t>69a Rue de la liberation</t>
  </si>
  <si>
    <t>CFMNS FESSENHEIM</t>
  </si>
  <si>
    <t>CENTRE DE FORMATION AUX METIERS DE LA NATATION ET DU SPORT HAUT RHIN</t>
  </si>
  <si>
    <t>42680258368</t>
  </si>
  <si>
    <t>75106680400012</t>
  </si>
  <si>
    <t>41270</t>
  </si>
  <si>
    <t>01199</t>
  </si>
  <si>
    <t>05 53 22 23 00</t>
  </si>
  <si>
    <t>28 Boulevard ALBERT CLAVEILLE</t>
  </si>
  <si>
    <t>CEF - FONDATION JOHN BOST BERGERAC</t>
  </si>
  <si>
    <t>CENTRE DE FORMATION AU TRAVAIL SANITAIRE ET SOCIAL - FONDATION JOHN BOST</t>
  </si>
  <si>
    <t>472268</t>
  </si>
  <si>
    <t>04527</t>
  </si>
  <si>
    <t>02 40 45 85 15</t>
  </si>
  <si>
    <t>57 Rue Michel Ange</t>
  </si>
  <si>
    <t>CTRE FORMATION ASS OEUVRES DE PEN BRON</t>
  </si>
  <si>
    <t>CENTRE DE FORMATION ASSOCIATION OEUVRES DE PEN BRON</t>
  </si>
  <si>
    <t>52440158844</t>
  </si>
  <si>
    <t>77560561100240</t>
  </si>
  <si>
    <t>471940</t>
  </si>
  <si>
    <t>0297720772</t>
  </si>
  <si>
    <t>PARC D'ACTIVITE LA LANDE DU MOULIN</t>
  </si>
  <si>
    <t>9 Rue DU DOMAINE</t>
  </si>
  <si>
    <t>CFA TP DE BRETAGNE</t>
  </si>
  <si>
    <t>CENTRE DE FORMATION ALTERNEES DES TRAVAUX PUBLICS DE BRETAGNE</t>
  </si>
  <si>
    <t>53560827956</t>
  </si>
  <si>
    <t>44247600800010</t>
  </si>
  <si>
    <t>499031</t>
  </si>
  <si>
    <t>05 57 77 71 91</t>
  </si>
  <si>
    <t>PARC ACTIVITE</t>
  </si>
  <si>
    <t>A1 Avenue DESCARTES</t>
  </si>
  <si>
    <t>CFPS ARTIGUES PRES BORDEAUX</t>
  </si>
  <si>
    <t>CENTRE DE FORMATION A LA PREVENTION  ET AUX PREMIERS SECOURS</t>
  </si>
  <si>
    <t>72330413133</t>
  </si>
  <si>
    <t>41054859800011</t>
  </si>
  <si>
    <t>148283</t>
  </si>
  <si>
    <t>02 41 49 45 10</t>
  </si>
  <si>
    <t>ZI DES TROIS ROUTES</t>
  </si>
  <si>
    <t>CDS CHEMILLE</t>
  </si>
  <si>
    <t>CENTRE DE DEVELOPPEMENT DU SOUDAGE</t>
  </si>
  <si>
    <t>52490087449</t>
  </si>
  <si>
    <t>38068337500022</t>
  </si>
  <si>
    <t>359853</t>
  </si>
  <si>
    <t>01 43 77 80 02</t>
  </si>
  <si>
    <t>94380 BONNEUIL SUR MARNE</t>
  </si>
  <si>
    <t>8 Avenue DES BOUTONS D'OR</t>
  </si>
  <si>
    <t>38068337500048</t>
  </si>
  <si>
    <t>492267</t>
  </si>
  <si>
    <t>0608998553</t>
  </si>
  <si>
    <t>13 Rue SAINT SAVOURNIN</t>
  </si>
  <si>
    <t>CCIMA</t>
  </si>
  <si>
    <t>CENTRE DE CULTURE ET D'INFORMATION SUR LE MONDE ARABE</t>
  </si>
  <si>
    <t>93131309613</t>
  </si>
  <si>
    <t>32454937700038</t>
  </si>
  <si>
    <t>512461</t>
  </si>
  <si>
    <t>+32 9 238 18 18</t>
  </si>
  <si>
    <t>85 B Groot Begijnhof</t>
  </si>
  <si>
    <t>03/02/2015</t>
  </si>
  <si>
    <t>CENTRE DE COMMUNICATION CONCRETE</t>
  </si>
  <si>
    <t>478660</t>
  </si>
  <si>
    <t>0233516282</t>
  </si>
  <si>
    <t>50320 EQUILLY</t>
  </si>
  <si>
    <t>LA FORGE AUX BALAIS</t>
  </si>
  <si>
    <t>CBI</t>
  </si>
  <si>
    <t>CENTRE DE BILAN INDEPENDANT CBI CHEZ NICOLAS SANDRINE</t>
  </si>
  <si>
    <t>25500081850</t>
  </si>
  <si>
    <t>48251657200021</t>
  </si>
  <si>
    <t>473741</t>
  </si>
  <si>
    <t>15 Avenue DE GRANDE BRETAGNE</t>
  </si>
  <si>
    <t>CIBC MEDITERRANEE</t>
  </si>
  <si>
    <t>CENTRE DE BILAN DE COMPETENCES MEDITERRANEE</t>
  </si>
  <si>
    <t>91660186666</t>
  </si>
  <si>
    <t>81090377300010</t>
  </si>
  <si>
    <t>187173</t>
  </si>
  <si>
    <t>06 07 82 91 16</t>
  </si>
  <si>
    <t>119-121 GRANDE RUE</t>
  </si>
  <si>
    <t>CAATS</t>
  </si>
  <si>
    <t>CENTRE D'ASSURANCE QUALITE DES APPLICATIONS TECHNOLOGIQUES SANTE</t>
  </si>
  <si>
    <t>11922457992</t>
  </si>
  <si>
    <t>42211264900039</t>
  </si>
  <si>
    <t>26270</t>
  </si>
  <si>
    <t>04 70 30 83 83</t>
  </si>
  <si>
    <t>BP 2678</t>
  </si>
  <si>
    <t>1 Avenue DES CELESTINS</t>
  </si>
  <si>
    <t>CAVILAM</t>
  </si>
  <si>
    <t>CENTRE D'APPROCHES VIVANTES DES LANGUES ET DES MEDIAS</t>
  </si>
  <si>
    <t>83030006903</t>
  </si>
  <si>
    <t>77906632300030</t>
  </si>
  <si>
    <t>644547</t>
  </si>
  <si>
    <t>3 Rue DE STOCKHOLM</t>
  </si>
  <si>
    <t>CAMS</t>
  </si>
  <si>
    <t>CENTRE D'APPRENTISSAGE AU MANAGEMENT DE LA SECURITE - CAMS</t>
  </si>
  <si>
    <t>93131945013</t>
  </si>
  <si>
    <t>90156206600018</t>
  </si>
  <si>
    <t>181924</t>
  </si>
  <si>
    <t>05 55 24 26 64</t>
  </si>
  <si>
    <t>12 Place Jean Marie DAUZIER</t>
  </si>
  <si>
    <t>CARIX</t>
  </si>
  <si>
    <t>CENTRE D'ANIMATION ET DE RESSOURCES INFORMATIQUES DE BRIVE</t>
  </si>
  <si>
    <t>75190086219</t>
  </si>
  <si>
    <t>38855218400011</t>
  </si>
  <si>
    <t>523136</t>
  </si>
  <si>
    <t>0590 81 02 46</t>
  </si>
  <si>
    <t>IMMEUBLE DAHOME</t>
  </si>
  <si>
    <t>Rue PEYNIER</t>
  </si>
  <si>
    <t>CAMSP CHS SAINT CLAUDE</t>
  </si>
  <si>
    <t>CENTRE D'ACTION MEDICO SOCIALE PRECOCE BASSE TERRE CHS SAINT CLAUDE</t>
  </si>
  <si>
    <t>26971044800029</t>
  </si>
  <si>
    <t>652600</t>
  </si>
  <si>
    <t>07 86 03 51 27</t>
  </si>
  <si>
    <t>1 Chemin de la Bugade</t>
  </si>
  <si>
    <t>CENTRE D'ACCUEIL SPECIALISE DE FORCALQUIER</t>
  </si>
  <si>
    <t>26040355500014</t>
  </si>
  <si>
    <t>636538</t>
  </si>
  <si>
    <t>02 33 89 89 33</t>
  </si>
  <si>
    <t>40 Rue DU MONT</t>
  </si>
  <si>
    <t>CAS SAINT JAMES</t>
  </si>
  <si>
    <t>CENTRE D'ACCUEIL ET DE SOINS SAINT JAMES</t>
  </si>
  <si>
    <t>26500157800011</t>
  </si>
  <si>
    <t>50260</t>
  </si>
  <si>
    <t>03 26 02 19 43</t>
  </si>
  <si>
    <t>27 Rue GRANDVAL</t>
  </si>
  <si>
    <t>07/09/2018</t>
  </si>
  <si>
    <t>CENTRE D'ACCUEIL ET DE SOINS POUR TOXICOMANES</t>
  </si>
  <si>
    <t>21510020051</t>
  </si>
  <si>
    <t>31048459700060</t>
  </si>
  <si>
    <t>35580</t>
  </si>
  <si>
    <t>0147696565</t>
  </si>
  <si>
    <t>403 Avenue de la République</t>
  </si>
  <si>
    <t>CASH NANTERRE</t>
  </si>
  <si>
    <t>CENTRE D'ACCUEIL ET DE SOINS HOSPITALIERS DE NANTERRE</t>
  </si>
  <si>
    <t>26920138000012</t>
  </si>
  <si>
    <t>235647</t>
  </si>
  <si>
    <t>01572</t>
  </si>
  <si>
    <t>01 43 92 22 90</t>
  </si>
  <si>
    <t>MAISON MEDICALE JEANNE GARNIER</t>
  </si>
  <si>
    <t>CARTE SOINS PALLIATIFS</t>
  </si>
  <si>
    <t>CENTRE D'ACCOMPAGNEMENT RECHERCHE TRANSMISSION DE L'EXPERIENCE EN SOINS PALLIATIFS</t>
  </si>
  <si>
    <t>11753001575</t>
  </si>
  <si>
    <t>78461537900020</t>
  </si>
  <si>
    <t>557420</t>
  </si>
  <si>
    <t>05 96 48 28 22</t>
  </si>
  <si>
    <t>QUARTIER BEAUSEJOUR</t>
  </si>
  <si>
    <t>RESIDENCE TOMBOLO BAT C ESC 6</t>
  </si>
  <si>
    <t>CAP VERS ORP</t>
  </si>
  <si>
    <t>CENTRE D'ACCOMPAGNEMENT PROFESSIONNEL ORP</t>
  </si>
  <si>
    <t>97973070697</t>
  </si>
  <si>
    <t>81785286600018</t>
  </si>
  <si>
    <t>679367</t>
  </si>
  <si>
    <t>01 60 79 42 26</t>
  </si>
  <si>
    <t>5 Boulevard DE L'EUROPE V G D Estaing</t>
  </si>
  <si>
    <t>CIDFF SUD EST FRANCILIEN EVRY COURCOURONNES</t>
  </si>
  <si>
    <t>CENTRE D 'INFORMATION DROITS DES FEMMES ET FAMILLES SUD EST FRANCILIEN</t>
  </si>
  <si>
    <t>11910463191</t>
  </si>
  <si>
    <t>33032925100053</t>
  </si>
  <si>
    <t>604069</t>
  </si>
  <si>
    <t>02 40 61 32 08</t>
  </si>
  <si>
    <t>37 Avenue DES COLS-VERTS</t>
  </si>
  <si>
    <t>CEPSFPC</t>
  </si>
  <si>
    <t>CENTRE D ETUDE ET DE PRATIQUE DE LA SURVIE</t>
  </si>
  <si>
    <t>52440275144</t>
  </si>
  <si>
    <t>40980346700011</t>
  </si>
  <si>
    <t>536453</t>
  </si>
  <si>
    <t>01 40 18 44 43</t>
  </si>
  <si>
    <t>31 Rue La Grange Aux Belles</t>
  </si>
  <si>
    <t>CEFI SOLIDAIRES PARIS 10</t>
  </si>
  <si>
    <t>CENTRE D ETUDE ET DE FORMATION INTERPROFESSIONNEL SOLIDAIRES</t>
  </si>
  <si>
    <t>11754327375</t>
  </si>
  <si>
    <t>50430758800039</t>
  </si>
  <si>
    <t>673845</t>
  </si>
  <si>
    <t>07 52 07 08 34</t>
  </si>
  <si>
    <t>6 Rue Jean Auriac</t>
  </si>
  <si>
    <t>CENTRE D EDUCATION ROUTIERE GENICART</t>
  </si>
  <si>
    <t>CENTRE D EDUCATION ROUTIERE GENICART - AUTO ECOLE GENICART</t>
  </si>
  <si>
    <t>75331424833</t>
  </si>
  <si>
    <t>50215433900019</t>
  </si>
  <si>
    <t>552070</t>
  </si>
  <si>
    <t>02 96 23 66 71</t>
  </si>
  <si>
    <t>22560 TREBEURDEN</t>
  </si>
  <si>
    <t>54 Corniche DE GOAS TREIZ</t>
  </si>
  <si>
    <t>CENTRE D ACTIVITES DE PLONGEE</t>
  </si>
  <si>
    <t>53220424222</t>
  </si>
  <si>
    <t>33348465700015</t>
  </si>
  <si>
    <t>479500</t>
  </si>
  <si>
    <t>0491258889</t>
  </si>
  <si>
    <t>MR FABRIZIO J.M ENTREE O</t>
  </si>
  <si>
    <t>152 Avenue DE TOULON</t>
  </si>
  <si>
    <t>CCCM</t>
  </si>
  <si>
    <t>CENTRE CULTUREL CHRETIEN DE MARSEILLE</t>
  </si>
  <si>
    <t>93130841913</t>
  </si>
  <si>
    <t>40288852300014</t>
  </si>
  <si>
    <t>472517</t>
  </si>
  <si>
    <t>02 99 31 45 31</t>
  </si>
  <si>
    <t>8 Rue Julles Maillard de la Gournerie</t>
  </si>
  <si>
    <t>CENTRE CULINAIRE CONTEMPORAIN</t>
  </si>
  <si>
    <t>53351032335</t>
  </si>
  <si>
    <t>84052885500017</t>
  </si>
  <si>
    <t>82375</t>
  </si>
  <si>
    <t>03 80 45 56 56</t>
  </si>
  <si>
    <t>14 bis Rue Du Chapeau Rouge</t>
  </si>
  <si>
    <t>RESEAU</t>
  </si>
  <si>
    <t>CENTRE CONSULTATION FAMILIALE ET ETUDES COMMUNICATIONS</t>
  </si>
  <si>
    <t>26210034121</t>
  </si>
  <si>
    <t>35021300500043</t>
  </si>
  <si>
    <t>490775</t>
  </si>
  <si>
    <t>04 74 38 40 22</t>
  </si>
  <si>
    <t>52 Avenue DE LA LIBERATION</t>
  </si>
  <si>
    <t>CECOF</t>
  </si>
  <si>
    <t>CENTRE CONSULAIRE FORMATION PROFESSIONNELLE AIN</t>
  </si>
  <si>
    <t>82010120901</t>
  </si>
  <si>
    <t>30957639500037</t>
  </si>
  <si>
    <t>541576</t>
  </si>
  <si>
    <t>05007</t>
  </si>
  <si>
    <t>05 45 97 95 20</t>
  </si>
  <si>
    <t>2 Chemin DE FRÉGENEUIL</t>
  </si>
  <si>
    <t>CENTRE CLINICAL SA</t>
  </si>
  <si>
    <t>32339929500050</t>
  </si>
  <si>
    <t>629005</t>
  </si>
  <si>
    <t>+32 27 64 39 45</t>
  </si>
  <si>
    <t>Boîte 3026</t>
  </si>
  <si>
    <t>30 Clos Chapelle-aux-Champs</t>
  </si>
  <si>
    <t>CENTRE CHAPELLE-AUX-CHAMPS</t>
  </si>
  <si>
    <t>167472</t>
  </si>
  <si>
    <t>05 96 61 77 45</t>
  </si>
  <si>
    <t>N° 82 ANCIENNE ROUTE SCHOELCHER</t>
  </si>
  <si>
    <t>CCDC SCHOELCHER</t>
  </si>
  <si>
    <t>CENTRE CARIBEEN DEVELOPPEMENT DES COMPETENCES</t>
  </si>
  <si>
    <t>95970046197</t>
  </si>
  <si>
    <t>39478109000045</t>
  </si>
  <si>
    <t>529710</t>
  </si>
  <si>
    <t>05 90 94 53 53</t>
  </si>
  <si>
    <t>CONVENANCE</t>
  </si>
  <si>
    <t>7 LOTISSEMENT LE FROMAGER DE JABRUN</t>
  </si>
  <si>
    <t>CCDC BAIE MAHAULT</t>
  </si>
  <si>
    <t>39478109000052</t>
  </si>
  <si>
    <t>580715</t>
  </si>
  <si>
    <t>05 61 97 25 87</t>
  </si>
  <si>
    <t>31310 GOUZENS</t>
  </si>
  <si>
    <t>Lieu-dit MAURERE</t>
  </si>
  <si>
    <t>CENTRE CANIN DU HAUT DE L'ARIZE</t>
  </si>
  <si>
    <t>76310817231</t>
  </si>
  <si>
    <t>81790201800016</t>
  </si>
  <si>
    <t>502893</t>
  </si>
  <si>
    <t>4122 305 06 65</t>
  </si>
  <si>
    <t>Clinique des Grangettes</t>
  </si>
  <si>
    <t>CENTRE BRAZELTON SUISSE</t>
  </si>
  <si>
    <t>116105</t>
  </si>
  <si>
    <t>04824</t>
  </si>
  <si>
    <t>02 47 31 21 51</t>
  </si>
  <si>
    <t>Rue Du Bois Gibert</t>
  </si>
  <si>
    <t>CENTRE BOIS GIBERT MFCVL BALLAN MIRE</t>
  </si>
  <si>
    <t>CENTRE BOIS GIBERT DE LA MUTUALITE FRANCAISE CENTRE VAL DE LOIRE</t>
  </si>
  <si>
    <t>24370076637</t>
  </si>
  <si>
    <t>77534789100092</t>
  </si>
  <si>
    <t>455945</t>
  </si>
  <si>
    <t>+32 476 63 10 95</t>
  </si>
  <si>
    <t>5 Rue Georges de Lombaerde</t>
  </si>
  <si>
    <t>CBB</t>
  </si>
  <si>
    <t>CENTRE BENENZON BELGIQUE</t>
  </si>
  <si>
    <t>plus sur document excel 14/12/2016 de la DIRECCTE</t>
  </si>
  <si>
    <t>512023</t>
  </si>
  <si>
    <t>04 73 75 07 50</t>
  </si>
  <si>
    <t>CHU MONTPIED Service de nutrition clinique</t>
  </si>
  <si>
    <t>CALORIS</t>
  </si>
  <si>
    <t>CENTRE AUVERGNAT DE LUTTE CONTRE L'OBESITE</t>
  </si>
  <si>
    <t>83630445863</t>
  </si>
  <si>
    <t>79914022300014</t>
  </si>
  <si>
    <t>592018</t>
  </si>
  <si>
    <t>04 72 50 09 16</t>
  </si>
  <si>
    <t>13 Avenue Marcel Paul</t>
  </si>
  <si>
    <t>CABV</t>
  </si>
  <si>
    <t>CENTRE ASSOCIATIF BORIS VIAN</t>
  </si>
  <si>
    <t>82691287469</t>
  </si>
  <si>
    <t>77975924000038</t>
  </si>
  <si>
    <t>363571</t>
  </si>
  <si>
    <t>04 66 85 45 98</t>
  </si>
  <si>
    <t>30140 THOIRAS</t>
  </si>
  <si>
    <t>Château de Malérargues</t>
  </si>
  <si>
    <t>CENTRE ARTISTIQUE INTERNATIONAL ROY HART</t>
  </si>
  <si>
    <t>91300257430</t>
  </si>
  <si>
    <t>30558749500014</t>
  </si>
  <si>
    <t>641248</t>
  </si>
  <si>
    <t>03 87 77 77 80</t>
  </si>
  <si>
    <t>23 Rue De La Gare</t>
  </si>
  <si>
    <t>CATEC</t>
  </si>
  <si>
    <t>CENTRE ARTISTIQUE ET TECHNIQUE DE L ESTHETIQUE ET COIFFURE</t>
  </si>
  <si>
    <t>41570350657</t>
  </si>
  <si>
    <t>81288844400013</t>
  </si>
  <si>
    <t>290877</t>
  </si>
  <si>
    <t>04 50 65 54 00</t>
  </si>
  <si>
    <t>74570 FILLIERE</t>
  </si>
  <si>
    <t>CENTRE ARTHUR LAVY</t>
  </si>
  <si>
    <t>26740022400015</t>
  </si>
  <si>
    <t>592626</t>
  </si>
  <si>
    <t>07050</t>
  </si>
  <si>
    <t>06 25 11 15 33</t>
  </si>
  <si>
    <t>5 Rue SLEIDAN</t>
  </si>
  <si>
    <t>CAFER</t>
  </si>
  <si>
    <t>CENTRE APERTURA DE FORMATION EUROPEENNE ET DE RECHERCHE</t>
  </si>
  <si>
    <t>44670590767</t>
  </si>
  <si>
    <t>81228230900010</t>
  </si>
  <si>
    <t>73374</t>
  </si>
  <si>
    <t>03884</t>
  </si>
  <si>
    <t>04 92 03 10 00</t>
  </si>
  <si>
    <t>33 Avenue DE VALOMBROSE</t>
  </si>
  <si>
    <t>CRLCC NICE</t>
  </si>
  <si>
    <t>CENTRE ANTOINE LACASSAGNE</t>
  </si>
  <si>
    <t>93060111806</t>
  </si>
  <si>
    <t>78259658900013</t>
  </si>
  <si>
    <t>504397</t>
  </si>
  <si>
    <t>01 56 98 20 70</t>
  </si>
  <si>
    <t>17 Rue FROMENT</t>
  </si>
  <si>
    <t>CENTRE ALEXANDRE DUMAS AEV</t>
  </si>
  <si>
    <t>CENTRE ALEXANDRE DUMAS - ASSOCIATION D'ENTRAIDE VIVRE</t>
  </si>
  <si>
    <t>11940165994</t>
  </si>
  <si>
    <t>78566104200289</t>
  </si>
  <si>
    <t>269438</t>
  </si>
  <si>
    <t>04 67 57 02 10</t>
  </si>
  <si>
    <t>Route DE PEZENAS</t>
  </si>
  <si>
    <t>CENTRE AGRICOLE INTERCOMMUNAL MIXTE GIGNAC</t>
  </si>
  <si>
    <t>91340104934</t>
  </si>
  <si>
    <t>31569851400017</t>
  </si>
  <si>
    <t>679537</t>
  </si>
  <si>
    <t>02 51 81 68 31</t>
  </si>
  <si>
    <t>22 Rue CHATEAUBRIAND</t>
  </si>
  <si>
    <t>CAFOC GIP FCIP EXPERIENCE NANTES</t>
  </si>
  <si>
    <t>CENTRE ACADEMIQUE DE FORMATION CONTINUE - GIP FCIP EXPERIENCE</t>
  </si>
  <si>
    <t>18440919100030</t>
  </si>
  <si>
    <t>575549</t>
  </si>
  <si>
    <t>04 32 70 23 65</t>
  </si>
  <si>
    <t>10 Boulevard GAMBETTA</t>
  </si>
  <si>
    <t>CENTRE ABC VILLENEUVE LES AVIGNONS</t>
  </si>
  <si>
    <t>CENTRE ABC ACCOMPAGNEMENT ET BILAN DE COMPETENCES</t>
  </si>
  <si>
    <t>91300234230</t>
  </si>
  <si>
    <t>44217347200022</t>
  </si>
  <si>
    <t>487995</t>
  </si>
  <si>
    <t>05 56 39 11 69</t>
  </si>
  <si>
    <t>163 Avenue Emile Counord</t>
  </si>
  <si>
    <t>CACIS</t>
  </si>
  <si>
    <t>CENTRE  ACCUEIL CONSULTATION INFORMATION SEXUALITE</t>
  </si>
  <si>
    <t>72330318033</t>
  </si>
  <si>
    <t>33125118100029</t>
  </si>
  <si>
    <t>187082</t>
  </si>
  <si>
    <t>0141131121</t>
  </si>
  <si>
    <t>3 Rue Joliot Curie</t>
  </si>
  <si>
    <t>CENTRALESUPELEC EXECUTIVE EDUCATION GIF SUR YVETTE</t>
  </si>
  <si>
    <t>CENTRALESUPELEC EXECUTIVE EDUCATION</t>
  </si>
  <si>
    <t>11921166492</t>
  </si>
  <si>
    <t>33468834800070</t>
  </si>
  <si>
    <t>640232</t>
  </si>
  <si>
    <t>03 20 33 53 53</t>
  </si>
  <si>
    <t>Cite Scientifique</t>
  </si>
  <si>
    <t>Avenue Paul Langevin</t>
  </si>
  <si>
    <t>CENTRALE LILLE INSTITUT VILLENEUVE D ASCQ</t>
  </si>
  <si>
    <t>CENTRALE LILLE INSTITUT</t>
  </si>
  <si>
    <t>3159P002559</t>
  </si>
  <si>
    <t>19590349700012</t>
  </si>
  <si>
    <t>408979</t>
  </si>
  <si>
    <t>57160 SCY CHAZELLES</t>
  </si>
  <si>
    <t>4 Rue du Gravier</t>
  </si>
  <si>
    <t>CAC</t>
  </si>
  <si>
    <t>CENTRALE DES ARTISANS COIFFEURS</t>
  </si>
  <si>
    <t>41570256357</t>
  </si>
  <si>
    <t>77999293200029</t>
  </si>
  <si>
    <t>549393</t>
  </si>
  <si>
    <t>01 49 37 54 00</t>
  </si>
  <si>
    <t>155 Avenue Jean Jaurès</t>
  </si>
  <si>
    <t>CENTRALE CANINE</t>
  </si>
  <si>
    <t>11930643593</t>
  </si>
  <si>
    <t>31477549500026</t>
  </si>
  <si>
    <t>643695</t>
  </si>
  <si>
    <t>353 1 854 2200</t>
  </si>
  <si>
    <t>IRLANDE - CLONTARF</t>
  </si>
  <si>
    <t>Vernon Avenue</t>
  </si>
  <si>
    <t>CENTRAL REMEDIAL CLINIC</t>
  </si>
  <si>
    <t>552562</t>
  </si>
  <si>
    <t>+31 (0) 30 21 22 600</t>
  </si>
  <si>
    <t>PAYS-BAS - UTRETCH</t>
  </si>
  <si>
    <t>8 Uppsalalaan</t>
  </si>
  <si>
    <t>CBS</t>
  </si>
  <si>
    <t>CENTRAALBUREAU VOOR SCHIMMELCULTURES</t>
  </si>
  <si>
    <t>600258</t>
  </si>
  <si>
    <t>49 381  80113 416</t>
  </si>
  <si>
    <t>Am Strande 7</t>
  </si>
  <si>
    <t>CENTOGENE</t>
  </si>
  <si>
    <t>594805</t>
  </si>
  <si>
    <t>1 617 726 3034</t>
  </si>
  <si>
    <t>SUITE 400 - ROOM 4008</t>
  </si>
  <si>
    <t>100 FIRST AVE - FOURTH FLOOR</t>
  </si>
  <si>
    <t>22/01/2019</t>
  </si>
  <si>
    <t>CMS</t>
  </si>
  <si>
    <t>CENTER FOR MEDICAL SIMULATION</t>
  </si>
  <si>
    <t>627768</t>
  </si>
  <si>
    <t>1 970 416 8612</t>
  </si>
  <si>
    <t>ETATS UNIS - FORT COLLINS</t>
  </si>
  <si>
    <t>PO Box 271928</t>
  </si>
  <si>
    <t>CIOTS</t>
  </si>
  <si>
    <t>CENTER FOR INNOVATIVE OT SOLUTIONS</t>
  </si>
  <si>
    <t>529692</t>
  </si>
  <si>
    <t>03 87 15 39 22</t>
  </si>
  <si>
    <t>3 Rue DREYFUS DUPONT</t>
  </si>
  <si>
    <t>CENTECH METZ</t>
  </si>
  <si>
    <t>CENTECH</t>
  </si>
  <si>
    <t>41570290757</t>
  </si>
  <si>
    <t>52209849000025</t>
  </si>
  <si>
    <t>463050</t>
  </si>
  <si>
    <t>03208</t>
  </si>
  <si>
    <t>1 Cours RAYMOND POINCARE</t>
  </si>
  <si>
    <t>CH TOUL</t>
  </si>
  <si>
    <t>CENTE HOSPITALIER ST CHARLES TOUL</t>
  </si>
  <si>
    <t>26540018400015</t>
  </si>
  <si>
    <t>51536</t>
  </si>
  <si>
    <t>04 74 27 07 77</t>
  </si>
  <si>
    <t>Aire de service de l'Isle d'Abeau</t>
  </si>
  <si>
    <t>Autoroute A43 - LE LOMBARD</t>
  </si>
  <si>
    <t>CENTAURE</t>
  </si>
  <si>
    <t>CENTAURE RHONE ALPES</t>
  </si>
  <si>
    <t>82380054238</t>
  </si>
  <si>
    <t>34257482900012</t>
  </si>
  <si>
    <t>478374</t>
  </si>
  <si>
    <t>04 42 28 97 77</t>
  </si>
  <si>
    <t>24 PARC CLUB DU GOLF - BP 10359</t>
  </si>
  <si>
    <t>350 Avenue JRGG DE LA LAUZIERE</t>
  </si>
  <si>
    <t>CENTAURE PROVENCE MEDITERRANEE</t>
  </si>
  <si>
    <t>CENTAURE PROVENCE MEDITERRANEE AIX EN PROVENCE</t>
  </si>
  <si>
    <t>93130523513</t>
  </si>
  <si>
    <t>38955741400015</t>
  </si>
  <si>
    <t>190834</t>
  </si>
  <si>
    <t>02 32 42 07 77</t>
  </si>
  <si>
    <t>AIRE DE SERVICES DE BOSGOUET</t>
  </si>
  <si>
    <t>Route AUTOROUTE  PARIS-NORMANDIE A13</t>
  </si>
  <si>
    <t>CENTAURE PARIS NORMANDIE</t>
  </si>
  <si>
    <t>23270041927</t>
  </si>
  <si>
    <t>37920764000010</t>
  </si>
  <si>
    <t>204973</t>
  </si>
  <si>
    <t>03 21 20 37 77</t>
  </si>
  <si>
    <t>1 Rue ALBERT CARRE</t>
  </si>
  <si>
    <t>CENTAURE NORD</t>
  </si>
  <si>
    <t>CENTAURE NORD PAS DE CALAIS</t>
  </si>
  <si>
    <t>31620095162</t>
  </si>
  <si>
    <t>39230034900025</t>
  </si>
  <si>
    <t>112239</t>
  </si>
  <si>
    <t>05 34 27 67 77</t>
  </si>
  <si>
    <t>31150 BRUGUIERES</t>
  </si>
  <si>
    <t>ECHANGEUR DE SAINT JORY</t>
  </si>
  <si>
    <t>AUTOROUTE A 62 SORTIE 11</t>
  </si>
  <si>
    <t>CENTAURE MIDI-PYRENEES</t>
  </si>
  <si>
    <t>73310094331</t>
  </si>
  <si>
    <t>34493675200023</t>
  </si>
  <si>
    <t>319193</t>
  </si>
  <si>
    <t>01 64 13 75 77</t>
  </si>
  <si>
    <t>AIRE DE GALANDE</t>
  </si>
  <si>
    <t>AUTOROUTE A5 B</t>
  </si>
  <si>
    <t>CENTAURE IDF</t>
  </si>
  <si>
    <t>CENTAURE ILE DE FRANCE</t>
  </si>
  <si>
    <t>11770397977</t>
  </si>
  <si>
    <t>44911839700016</t>
  </si>
  <si>
    <t>131763</t>
  </si>
  <si>
    <t>03 80 34 17 77</t>
  </si>
  <si>
    <t>21220 GEVREY CHAMBERTIN</t>
  </si>
  <si>
    <t>Route DE ST PHILIBERT</t>
  </si>
  <si>
    <t>CENTAURE GRAND EST</t>
  </si>
  <si>
    <t>26210346221</t>
  </si>
  <si>
    <t>38332835800023</t>
  </si>
  <si>
    <t>307178</t>
  </si>
  <si>
    <t>05 56 68 07 77</t>
  </si>
  <si>
    <t>13 Rue FERRERE</t>
  </si>
  <si>
    <t>CENTAURE CENTRE ATLANTIQUE</t>
  </si>
  <si>
    <t>72330605933</t>
  </si>
  <si>
    <t>42254880000032</t>
  </si>
  <si>
    <t>509802</t>
  </si>
  <si>
    <t>05 49 38 58 10</t>
  </si>
  <si>
    <t>Les grands Philambins</t>
  </si>
  <si>
    <t>Rue des Entrepreneurs</t>
  </si>
  <si>
    <t>42254880000024</t>
  </si>
  <si>
    <t>143170</t>
  </si>
  <si>
    <t>02 99 14 67 77</t>
  </si>
  <si>
    <t>LE BOIS DORE</t>
  </si>
  <si>
    <t>R. N. 24</t>
  </si>
  <si>
    <t>CENTAURE BRETAGNE</t>
  </si>
  <si>
    <t>53350413835</t>
  </si>
  <si>
    <t>38916585300018</t>
  </si>
  <si>
    <t>677826</t>
  </si>
  <si>
    <t>03 80 78 42 20</t>
  </si>
  <si>
    <t>6-8 Rue DE BASTOGNE</t>
  </si>
  <si>
    <t>CENOMY FRANCE</t>
  </si>
  <si>
    <t>27210393221</t>
  </si>
  <si>
    <t>83914375700012</t>
  </si>
  <si>
    <t>667158</t>
  </si>
  <si>
    <t>81 Rue De La Liberte</t>
  </si>
  <si>
    <t>CENOLIA AQUITAINE</t>
  </si>
  <si>
    <t>75331166433</t>
  </si>
  <si>
    <t>84816475200018</t>
  </si>
  <si>
    <t>563031</t>
  </si>
  <si>
    <t>02 38 53 70 66</t>
  </si>
  <si>
    <t>37 Rue de la Godde</t>
  </si>
  <si>
    <t>CEMEA CENTRE ST JEAN DE BRAYE</t>
  </si>
  <si>
    <t>CEMEA CENTRE</t>
  </si>
  <si>
    <t>24750002545</t>
  </si>
  <si>
    <t>33520212300048</t>
  </si>
  <si>
    <t>495323</t>
  </si>
  <si>
    <t>04651</t>
  </si>
  <si>
    <t>01 49 84 84 83</t>
  </si>
  <si>
    <t>CS 20029</t>
  </si>
  <si>
    <t>5 Avenue des Prés</t>
  </si>
  <si>
    <t>CEMAFROID FORMATION</t>
  </si>
  <si>
    <t>91300313330</t>
  </si>
  <si>
    <t>52930798500026</t>
  </si>
  <si>
    <t>401432</t>
  </si>
  <si>
    <t>04 34 13 96 11</t>
  </si>
  <si>
    <t>33 Boulevard Anatole France</t>
  </si>
  <si>
    <t>CEMAFOR</t>
  </si>
  <si>
    <t>CEMAFOR MEDIATION FAMILIALE ET FORMATION</t>
  </si>
  <si>
    <t>91300269930</t>
  </si>
  <si>
    <t>48860895100023</t>
  </si>
  <si>
    <t>566500</t>
  </si>
  <si>
    <t>02 54 43 11 84</t>
  </si>
  <si>
    <t>65 Avenue de l'europe</t>
  </si>
  <si>
    <t>28/06/2017</t>
  </si>
  <si>
    <t>CELT</t>
  </si>
  <si>
    <t>24410079941</t>
  </si>
  <si>
    <t>48291201100020</t>
  </si>
  <si>
    <t>434723</t>
  </si>
  <si>
    <t>02953</t>
  </si>
  <si>
    <t>05 40 80 42 91</t>
  </si>
  <si>
    <t>65 Avenue DE FRONTON</t>
  </si>
  <si>
    <t>CELSIUS</t>
  </si>
  <si>
    <t>73310661331</t>
  </si>
  <si>
    <t>52899800800023</t>
  </si>
  <si>
    <t>473315</t>
  </si>
  <si>
    <t>6 B Avenue Gabriel Péri</t>
  </si>
  <si>
    <t>CP CONSEIL FORMATION</t>
  </si>
  <si>
    <t>CELINE PAUL CONSEIL FORMATION</t>
  </si>
  <si>
    <t>21510145651</t>
  </si>
  <si>
    <t>52094081800021</t>
  </si>
  <si>
    <t>526289</t>
  </si>
  <si>
    <t>06 64 23 72 12</t>
  </si>
  <si>
    <t>2 Rue BRETEUIL</t>
  </si>
  <si>
    <t>CELINE LECA PSYCHOLOGUE CONSULTANTE</t>
  </si>
  <si>
    <t>93131421413</t>
  </si>
  <si>
    <t>53234921400017</t>
  </si>
  <si>
    <t>655272</t>
  </si>
  <si>
    <t>06 63 63 23 80</t>
  </si>
  <si>
    <t>68840 PULVERSHEIM</t>
  </si>
  <si>
    <t>58 Rue DE MULHOUSE</t>
  </si>
  <si>
    <t>CELIA BASTIAN CONSULTING</t>
  </si>
  <si>
    <t>44680315268</t>
  </si>
  <si>
    <t>87998891300015</t>
  </si>
  <si>
    <t>665848</t>
  </si>
  <si>
    <t>06 31 27 79 46</t>
  </si>
  <si>
    <t>22 Rue DELANDINE</t>
  </si>
  <si>
    <t>CELDRAN LAURENCE</t>
  </si>
  <si>
    <t>84691976169</t>
  </si>
  <si>
    <t>38232937300049</t>
  </si>
  <si>
    <t>1818</t>
  </si>
  <si>
    <t>05306</t>
  </si>
  <si>
    <t>01 55 00 90 00</t>
  </si>
  <si>
    <t>19 Rue RENE JACQUES</t>
  </si>
  <si>
    <t>11920012692</t>
  </si>
  <si>
    <t>55202467100091</t>
  </si>
  <si>
    <t>535345</t>
  </si>
  <si>
    <t>08 11 88 48 88</t>
  </si>
  <si>
    <t>52 Quai Paul Sédaillian</t>
  </si>
  <si>
    <t>CEGID  LYON 9EME</t>
  </si>
  <si>
    <t>CEGID</t>
  </si>
  <si>
    <t>82690890269</t>
  </si>
  <si>
    <t>41021801000032</t>
  </si>
  <si>
    <t>451708</t>
  </si>
  <si>
    <t>01 40 25 30 00</t>
  </si>
  <si>
    <t>63 bis Boulevard BESSIERES</t>
  </si>
  <si>
    <t>CEGI SANTE</t>
  </si>
  <si>
    <t>11751193175</t>
  </si>
  <si>
    <t>30249158400041</t>
  </si>
  <si>
    <t>340911</t>
  </si>
  <si>
    <t>04 73 980 980</t>
  </si>
  <si>
    <t>ZI LE BREZET</t>
  </si>
  <si>
    <t>21 Rue JULES VERNE</t>
  </si>
  <si>
    <t>CEGI ALFA</t>
  </si>
  <si>
    <t>83630022563</t>
  </si>
  <si>
    <t>31996014200077</t>
  </si>
  <si>
    <t>520688</t>
  </si>
  <si>
    <t>1 418 6596600</t>
  </si>
  <si>
    <t>2410 Chemin SAINTE-FOY</t>
  </si>
  <si>
    <t>02/06/2015</t>
  </si>
  <si>
    <t>CEGEP DE SAINTE-FOY</t>
  </si>
  <si>
    <t>439990</t>
  </si>
  <si>
    <t>02 43 57 01 96</t>
  </si>
  <si>
    <t>12B PLACE D ALGER</t>
  </si>
  <si>
    <t>CEGEFOS</t>
  </si>
  <si>
    <t>52720141072</t>
  </si>
  <si>
    <t>50755545600056</t>
  </si>
  <si>
    <t>534857</t>
  </si>
  <si>
    <t>04 73 89 46 04</t>
  </si>
  <si>
    <t>Route DU VIEUX PONT D'ORBEIL</t>
  </si>
  <si>
    <t>CEFPR BILLET FRANCK</t>
  </si>
  <si>
    <t>83630382863</t>
  </si>
  <si>
    <t>49205457200010</t>
  </si>
  <si>
    <t>457814</t>
  </si>
  <si>
    <t>04 66 50 66 42</t>
  </si>
  <si>
    <t>30330 TRESQUES</t>
  </si>
  <si>
    <t>ZA DE BERNON</t>
  </si>
  <si>
    <t>8 LOT</t>
  </si>
  <si>
    <t>CEFOTEC SUD</t>
  </si>
  <si>
    <t>91300280530</t>
  </si>
  <si>
    <t>44790982100046</t>
  </si>
  <si>
    <t>576300</t>
  </si>
  <si>
    <t>07629</t>
  </si>
  <si>
    <t>07 50 14 61 16</t>
  </si>
  <si>
    <t>CEFORMED</t>
  </si>
  <si>
    <t>84420291842</t>
  </si>
  <si>
    <t>82187532500010</t>
  </si>
  <si>
    <t>412910</t>
  </si>
  <si>
    <t>04 26 07 65 55</t>
  </si>
  <si>
    <t>35 Rue Voltaire</t>
  </si>
  <si>
    <t>CEFORIS</t>
  </si>
  <si>
    <t>82690896569</t>
  </si>
  <si>
    <t>48121044100046</t>
  </si>
  <si>
    <t>598940</t>
  </si>
  <si>
    <t>0174816644</t>
  </si>
  <si>
    <t>57/59 Rue ARISTIDE BRIAND</t>
  </si>
  <si>
    <t>SARL CEFORAS FORMATIONS 2</t>
  </si>
  <si>
    <t>CEFORAS FORMATIONS 2</t>
  </si>
  <si>
    <t>11770632177</t>
  </si>
  <si>
    <t>82863418800019</t>
  </si>
  <si>
    <t>568030</t>
  </si>
  <si>
    <t>01 74 81 66 44</t>
  </si>
  <si>
    <t>57 Rue ARISTIDE BRIAND</t>
  </si>
  <si>
    <t>SAS CEFORAS FORMATION</t>
  </si>
  <si>
    <t>CEFORAS FORMATION</t>
  </si>
  <si>
    <t>11770594577</t>
  </si>
  <si>
    <t>78992986600018</t>
  </si>
  <si>
    <t>499109</t>
  </si>
  <si>
    <t>04 75 06 31 99</t>
  </si>
  <si>
    <t>07240 VERNOUX EN VIVARAIS</t>
  </si>
  <si>
    <t>71 Chemin de Bourget</t>
  </si>
  <si>
    <t>CEFORA VERNOUX EN VIVARAIS</t>
  </si>
  <si>
    <t>CEFORA</t>
  </si>
  <si>
    <t>82070023707</t>
  </si>
  <si>
    <t>39871307300094</t>
  </si>
  <si>
    <t>614210</t>
  </si>
  <si>
    <t>02 62 24 40 48</t>
  </si>
  <si>
    <t>PARC 2000 - LOCAL 1</t>
  </si>
  <si>
    <t>3 Avenue THEODORE DROUET</t>
  </si>
  <si>
    <t>CEFORA LE PORT</t>
  </si>
  <si>
    <t>98970447497</t>
  </si>
  <si>
    <t>81423537000016</t>
  </si>
  <si>
    <t>676100</t>
  </si>
  <si>
    <t>22800 LE VIEUX BOURG</t>
  </si>
  <si>
    <t>1 LE PONT DE KERICOUET</t>
  </si>
  <si>
    <t>CEFISS</t>
  </si>
  <si>
    <t>53220930522</t>
  </si>
  <si>
    <t>97944294400018</t>
  </si>
  <si>
    <t>425953</t>
  </si>
  <si>
    <t>05 59 71 70 15</t>
  </si>
  <si>
    <t>64150 MOURENX</t>
  </si>
  <si>
    <t>SITE LE PALOUME</t>
  </si>
  <si>
    <t>1 Avenue PIERRE ANGOT</t>
  </si>
  <si>
    <t>CEFIRC</t>
  </si>
  <si>
    <t>72640201664</t>
  </si>
  <si>
    <t>43378594600032</t>
  </si>
  <si>
    <t>477035</t>
  </si>
  <si>
    <t>02 41 72 19 78</t>
  </si>
  <si>
    <t>11 Place Sémard</t>
  </si>
  <si>
    <t>10/02/2014</t>
  </si>
  <si>
    <t>CEFII</t>
  </si>
  <si>
    <t>52490299249</t>
  </si>
  <si>
    <t>79841497500010</t>
  </si>
  <si>
    <t>168993</t>
  </si>
  <si>
    <t>02850</t>
  </si>
  <si>
    <t>05 62 08 42 28</t>
  </si>
  <si>
    <t>32720 BARCELONNE DU GERS</t>
  </si>
  <si>
    <t>17 Rue DE L HOPITAL</t>
  </si>
  <si>
    <t>CEFAQ</t>
  </si>
  <si>
    <t>76320066132</t>
  </si>
  <si>
    <t>84331465900015</t>
  </si>
  <si>
    <t>607435</t>
  </si>
  <si>
    <t>09224</t>
  </si>
  <si>
    <t>03 90 20 03 37</t>
  </si>
  <si>
    <t>Boulevard rene leriche</t>
  </si>
  <si>
    <t>CEED FORMATION</t>
  </si>
  <si>
    <t>44670626167</t>
  </si>
  <si>
    <t>84401250000014</t>
  </si>
  <si>
    <t>607400</t>
  </si>
  <si>
    <t>06 60 47 41 63</t>
  </si>
  <si>
    <t>97434 LA SALINE LES BAINS</t>
  </si>
  <si>
    <t>58 Rue DES ENGAGÉS LA SALINE LES BAINS</t>
  </si>
  <si>
    <t>CEDRE SANTE EVOLUTION  SAINT PAUL</t>
  </si>
  <si>
    <t>CEDRE SANTE EVOLUTION</t>
  </si>
  <si>
    <t>04973209297</t>
  </si>
  <si>
    <t>84412670600010</t>
  </si>
  <si>
    <t>522715</t>
  </si>
  <si>
    <t>04 75 56 69 10</t>
  </si>
  <si>
    <t>56410 ERDEVEN</t>
  </si>
  <si>
    <t>51 Rue Nationale</t>
  </si>
  <si>
    <t>CEDRE</t>
  </si>
  <si>
    <t>53560914256</t>
  </si>
  <si>
    <t>48500476600062</t>
  </si>
  <si>
    <t>472505</t>
  </si>
  <si>
    <t>0468425130</t>
  </si>
  <si>
    <t>37 Avenue DES PYRENEES</t>
  </si>
  <si>
    <t>CEDIFF CIDFF 11 NARBONNE</t>
  </si>
  <si>
    <t>CEDIFF CIDFF NARBONNE</t>
  </si>
  <si>
    <t>91110017411</t>
  </si>
  <si>
    <t>33846414200029</t>
  </si>
  <si>
    <t>479135</t>
  </si>
  <si>
    <t>0899827306</t>
  </si>
  <si>
    <t>PARC D'ACTIVITES DU GARON</t>
  </si>
  <si>
    <t>6 Passage BONNEFOND</t>
  </si>
  <si>
    <t>CEDIAL</t>
  </si>
  <si>
    <t>82690545669</t>
  </si>
  <si>
    <t>40438639300023</t>
  </si>
  <si>
    <t>466062</t>
  </si>
  <si>
    <t>01 40 21 18 60</t>
  </si>
  <si>
    <t>2 Rue CHARLES BAUDELAIRE</t>
  </si>
  <si>
    <t>CEDH</t>
  </si>
  <si>
    <t>CEDH CENTRE D'ENSEIGNEMENT DE DEVELOPPEMENT DE L'HOMEOPATHIE</t>
  </si>
  <si>
    <t>84691971669</t>
  </si>
  <si>
    <t>34772646500060</t>
  </si>
  <si>
    <t>644602</t>
  </si>
  <si>
    <t>310-423-5362</t>
  </si>
  <si>
    <t>8700 Beverley Blvd - SCCT 1S27</t>
  </si>
  <si>
    <t>CEDARS-SINAI MEDICAL CENTER</t>
  </si>
  <si>
    <t>554595</t>
  </si>
  <si>
    <t>02 32 87 78 89</t>
  </si>
  <si>
    <t>MACH 2</t>
  </si>
  <si>
    <t>Avenue DES HAUTS GRIGNEUX</t>
  </si>
  <si>
    <t>CECOP RH</t>
  </si>
  <si>
    <t>23760537276</t>
  </si>
  <si>
    <t>79367441700035</t>
  </si>
  <si>
    <t>459112</t>
  </si>
  <si>
    <t>01 34 98 18 14</t>
  </si>
  <si>
    <t>130 Avenue JOSEPH KESSEL</t>
  </si>
  <si>
    <t>CECILE POIRIER QUINOT</t>
  </si>
  <si>
    <t>CECILE POIRIER QUINOT - LA MAISON DU LOTUS</t>
  </si>
  <si>
    <t>11788134978</t>
  </si>
  <si>
    <t>50414091400020</t>
  </si>
  <si>
    <t>408785</t>
  </si>
  <si>
    <t>0143621462</t>
  </si>
  <si>
    <t>3EME ETAGE TOUR GALLIENI 2</t>
  </si>
  <si>
    <t>36 Avenue GENERAL DE GAULLE</t>
  </si>
  <si>
    <t>CECIAA BAGNOLET</t>
  </si>
  <si>
    <t>11930587693</t>
  </si>
  <si>
    <t>37825528500074</t>
  </si>
  <si>
    <t>617040</t>
  </si>
  <si>
    <t>3 67 10 37 14</t>
  </si>
  <si>
    <t>IMMEUBLE LE MATHIS</t>
  </si>
  <si>
    <t>202 Avenue DE COLMAR</t>
  </si>
  <si>
    <t>CECI FORMATION</t>
  </si>
  <si>
    <t>42670537667</t>
  </si>
  <si>
    <t>80515653600031</t>
  </si>
  <si>
    <t>571702</t>
  </si>
  <si>
    <t>49 22147884297</t>
  </si>
  <si>
    <t>Universität zu Köln</t>
  </si>
  <si>
    <t>JOSEPH-STELTZMANN-STR. 26</t>
  </si>
  <si>
    <t>CECAD RESEARCH CENTER</t>
  </si>
  <si>
    <t>583558</t>
  </si>
  <si>
    <t>03 89 23 08 04</t>
  </si>
  <si>
    <t>34 Rue FLEISCHHAUER</t>
  </si>
  <si>
    <t>CECA AUTO ECOLE</t>
  </si>
  <si>
    <t>42680129968</t>
  </si>
  <si>
    <t>30759420000015</t>
  </si>
  <si>
    <t>472670</t>
  </si>
  <si>
    <t>09 81 62 88 22</t>
  </si>
  <si>
    <t>78390 BOIS D ARCY</t>
  </si>
  <si>
    <t>5 Rue Charlie Chaplin</t>
  </si>
  <si>
    <t>06/12/2013</t>
  </si>
  <si>
    <t>CEC CONSEIL</t>
  </si>
  <si>
    <t>11921677892</t>
  </si>
  <si>
    <t>50834059300047</t>
  </si>
  <si>
    <t>367539</t>
  </si>
  <si>
    <t>03 25 73 29 23</t>
  </si>
  <si>
    <t>bât 2 Ox</t>
  </si>
  <si>
    <t>5 Rue De Rome</t>
  </si>
  <si>
    <t>CEBIOS</t>
  </si>
  <si>
    <t>21100058610</t>
  </si>
  <si>
    <t>49190636800056</t>
  </si>
  <si>
    <t>520056</t>
  </si>
  <si>
    <t>01 42 08 56 01</t>
  </si>
  <si>
    <t>16 Boulevard SAINT DENIS</t>
  </si>
  <si>
    <t>CEAS PARIS</t>
  </si>
  <si>
    <t>11754425075</t>
  </si>
  <si>
    <t>50806227000030</t>
  </si>
  <si>
    <t>456410</t>
  </si>
  <si>
    <t>0596 52 64 78  0596 50 80 82</t>
  </si>
  <si>
    <t>97218 BASSE POINTE</t>
  </si>
  <si>
    <t>Quartier AKR</t>
  </si>
  <si>
    <t>26 Rue Docteur Hypolite Morestin</t>
  </si>
  <si>
    <t>CE CEDILLE</t>
  </si>
  <si>
    <t>97970091897</t>
  </si>
  <si>
    <t>41961827700026</t>
  </si>
  <si>
    <t>557109</t>
  </si>
  <si>
    <t>06 07 10 47 38</t>
  </si>
  <si>
    <t>62840 FLEURBAIX</t>
  </si>
  <si>
    <t>50 Rue DES ARMEES</t>
  </si>
  <si>
    <t>CD2 CONSEIL</t>
  </si>
  <si>
    <t>31620211462</t>
  </si>
  <si>
    <t>50954722000012</t>
  </si>
  <si>
    <t>534614</t>
  </si>
  <si>
    <t>04 76 81 15 31</t>
  </si>
  <si>
    <t>38350 ST LAURENT EN BEAUMONT</t>
  </si>
  <si>
    <t>Chardenot</t>
  </si>
  <si>
    <t>CDSBE ST LAURENT EN BEAUMONT</t>
  </si>
  <si>
    <t>CDSBE</t>
  </si>
  <si>
    <t>82380193838</t>
  </si>
  <si>
    <t>35253586800041</t>
  </si>
  <si>
    <t>646659</t>
  </si>
  <si>
    <t>08739</t>
  </si>
  <si>
    <t>06 38 69 13 21</t>
  </si>
  <si>
    <t>71 Rue de Paris</t>
  </si>
  <si>
    <t>CDS INSTITUTE</t>
  </si>
  <si>
    <t>53351022435</t>
  </si>
  <si>
    <t>83424392500031</t>
  </si>
  <si>
    <t>671253</t>
  </si>
  <si>
    <t>06 18 73 13 90</t>
  </si>
  <si>
    <t>33620 CAVIGNAC</t>
  </si>
  <si>
    <t>180 Avenue DE PARIS</t>
  </si>
  <si>
    <t>CDP SAN NICOLAS</t>
  </si>
  <si>
    <t>75331289433</t>
  </si>
  <si>
    <t>89250628800026</t>
  </si>
  <si>
    <t>520500</t>
  </si>
  <si>
    <t>06 30 82 18 84</t>
  </si>
  <si>
    <t>41200 MILLANCAY</t>
  </si>
  <si>
    <t>4 Rue du couvent</t>
  </si>
  <si>
    <t>CDO FORMATION</t>
  </si>
  <si>
    <t>24410156541</t>
  </si>
  <si>
    <t>80140021900011</t>
  </si>
  <si>
    <t>619863</t>
  </si>
  <si>
    <t>8 Allée PAUL CÉZANNE</t>
  </si>
  <si>
    <t>CDM FORMATION</t>
  </si>
  <si>
    <t>CDM FORMATION - SIH CABINET DANIEL MOLIARD</t>
  </si>
  <si>
    <t>11910812691</t>
  </si>
  <si>
    <t>82939213300023</t>
  </si>
  <si>
    <t>530748</t>
  </si>
  <si>
    <t>02 40 93 27 41</t>
  </si>
  <si>
    <t>98 Rue Louis Gaudin</t>
  </si>
  <si>
    <t>CDL ARL ET JEE CONSULTING</t>
  </si>
  <si>
    <t>52440463744</t>
  </si>
  <si>
    <t>48082301200020</t>
  </si>
  <si>
    <t>465148</t>
  </si>
  <si>
    <t>0981494907</t>
  </si>
  <si>
    <t>12 Rue des Légouvé</t>
  </si>
  <si>
    <t>CDG FORMATION</t>
  </si>
  <si>
    <t>82420237642</t>
  </si>
  <si>
    <t>53314727800014</t>
  </si>
  <si>
    <t>464200</t>
  </si>
  <si>
    <t>01083</t>
  </si>
  <si>
    <t>06 80 06 62 97</t>
  </si>
  <si>
    <t>54 Rue Ampère</t>
  </si>
  <si>
    <t>CDF FORMATIONS - UNAFOC</t>
  </si>
  <si>
    <t>11754337975</t>
  </si>
  <si>
    <t>48012620000025</t>
  </si>
  <si>
    <t>588222</t>
  </si>
  <si>
    <t>01 47 06 85 31</t>
  </si>
  <si>
    <t>1 Rue Felix Eboue</t>
  </si>
  <si>
    <t>CDF FORMATIONS</t>
  </si>
  <si>
    <t>11940748194</t>
  </si>
  <si>
    <t>51112624500048</t>
  </si>
  <si>
    <t>655752</t>
  </si>
  <si>
    <t>06 19 55 50 59</t>
  </si>
  <si>
    <t>128 Chemin FRANCOIS DE BELSUNCE</t>
  </si>
  <si>
    <t>CDF FNMNS 83</t>
  </si>
  <si>
    <t>CDF FNMNS 83 - AQUA SAUVETAGE VAROIS</t>
  </si>
  <si>
    <t>93830562083</t>
  </si>
  <si>
    <t>84096425800015</t>
  </si>
  <si>
    <t>594880</t>
  </si>
  <si>
    <t>09 72 60 32 20</t>
  </si>
  <si>
    <t>Centre d'affaires EGB</t>
  </si>
  <si>
    <t>CDF EVOLUTION LE PLESSIS BELLEVILLE</t>
  </si>
  <si>
    <t>CDF EVOLUTION</t>
  </si>
  <si>
    <t>32600417860</t>
  </si>
  <si>
    <t>82536989500024</t>
  </si>
  <si>
    <t>662823</t>
  </si>
  <si>
    <t>124 Boulevard JULIOT CURIE</t>
  </si>
  <si>
    <t>CDEVELOPPEMENT</t>
  </si>
  <si>
    <t>84380861138</t>
  </si>
  <si>
    <t>92228006000018</t>
  </si>
  <si>
    <t>287969</t>
  </si>
  <si>
    <t>01 42 40 03 39</t>
  </si>
  <si>
    <t>20 Rue DU RHIN</t>
  </si>
  <si>
    <t>CDBC RESILIENCY</t>
  </si>
  <si>
    <t>CDBC RESILIENCY - CENTRE DES BUTTES-CHAUMONT</t>
  </si>
  <si>
    <t>11753020175</t>
  </si>
  <si>
    <t>81267534600017</t>
  </si>
  <si>
    <t>368556</t>
  </si>
  <si>
    <t>01 43 94 70 40</t>
  </si>
  <si>
    <t>IMMEUBLE LE SYCOMORE</t>
  </si>
  <si>
    <t>11 Avenue DU VAL DE FONTENAY</t>
  </si>
  <si>
    <t>CDAF FORMATION FONTENAY SOUS BOIS</t>
  </si>
  <si>
    <t>CDAF FORMATION</t>
  </si>
  <si>
    <t>11940703894</t>
  </si>
  <si>
    <t>44536997800041</t>
  </si>
  <si>
    <t>634311</t>
  </si>
  <si>
    <t>06 09 55 25 24</t>
  </si>
  <si>
    <t>10 Rue DE CAMIADE</t>
  </si>
  <si>
    <t>CD COMPETENCES</t>
  </si>
  <si>
    <t>75640470664</t>
  </si>
  <si>
    <t>88092837900010</t>
  </si>
  <si>
    <t>605062</t>
  </si>
  <si>
    <t>01 46 40 00 04</t>
  </si>
  <si>
    <t>25 Quai GALLIENI</t>
  </si>
  <si>
    <t>CCS - L'ECOLE DU BIEN NAITRE</t>
  </si>
  <si>
    <t>11922289392</t>
  </si>
  <si>
    <t>85175247700030</t>
  </si>
  <si>
    <t>302193</t>
  </si>
  <si>
    <t>01 47 79 50 00</t>
  </si>
  <si>
    <t>14 Boulevard Haussmann</t>
  </si>
  <si>
    <t>CCM BENCHMARK GROUP PARIS</t>
  </si>
  <si>
    <t>CCM BENCHMARK GROUP</t>
  </si>
  <si>
    <t>11755857575</t>
  </si>
  <si>
    <t>51208563000071</t>
  </si>
  <si>
    <t>663610</t>
  </si>
  <si>
    <t>06 72 15 90 18</t>
  </si>
  <si>
    <t>19210 LUBERSAC</t>
  </si>
  <si>
    <t>ZONE ARTISANALE DE TOUVENT</t>
  </si>
  <si>
    <t>CCM LUBERSAC</t>
  </si>
  <si>
    <t>CCM - AUTO ECOLE ANTONIOL</t>
  </si>
  <si>
    <t>75190105719</t>
  </si>
  <si>
    <t>87917302900015</t>
  </si>
  <si>
    <t>620713</t>
  </si>
  <si>
    <t>06 09 42 18 21</t>
  </si>
  <si>
    <t>38121 REVENTIN VAUGRIS</t>
  </si>
  <si>
    <t>Lieudit Gerbolle Le Park Reventin</t>
  </si>
  <si>
    <t>558 Route DU BARRAGE</t>
  </si>
  <si>
    <t>CCL PERFORMANCES</t>
  </si>
  <si>
    <t>82380567738</t>
  </si>
  <si>
    <t>79360140200035</t>
  </si>
  <si>
    <t>595391</t>
  </si>
  <si>
    <t>02 33 82 82 82</t>
  </si>
  <si>
    <t>23 Boulevard De Strasbourg</t>
  </si>
  <si>
    <t>CCIT PORTES DE NORMANDIE ALENCON</t>
  </si>
  <si>
    <t>CCIT PORTES DE NORMANDIE DELEGATION ORNE A ALENCON</t>
  </si>
  <si>
    <t>13002179300083</t>
  </si>
  <si>
    <t>633173</t>
  </si>
  <si>
    <t>03 27 51 35 15</t>
  </si>
  <si>
    <t>10 Avenue HENRI MATISSE</t>
  </si>
  <si>
    <t>CCIL GRAND HAINAUT DU CCIR HAUT DE FRANCE AULNOY LEZ VALENCI</t>
  </si>
  <si>
    <t>CCIL GRAND HAINAUT GROUPE FORMATION DU CCIR HAUT DE FRANCE</t>
  </si>
  <si>
    <t>13002271800485</t>
  </si>
  <si>
    <t>215259</t>
  </si>
  <si>
    <t>0474627300</t>
  </si>
  <si>
    <t>BP 70427</t>
  </si>
  <si>
    <t>317 Boulevard Gambetta</t>
  </si>
  <si>
    <t>CCIL BEAUJOLAIS VILLEFRANCHE SUR SAONE</t>
  </si>
  <si>
    <t>CCIL BEAUJOLAIS DE CHAMBRE DE COMMERCE ET D'INDUSTRIE DE REGION AUVERGNE RHONE ALPES</t>
  </si>
  <si>
    <t>84691521069</t>
  </si>
  <si>
    <t>13002269200029</t>
  </si>
  <si>
    <t>669544</t>
  </si>
  <si>
    <t>2 Rue Thiers</t>
  </si>
  <si>
    <t>CCIM DIEPPE</t>
  </si>
  <si>
    <t>CCI ROUEN METROPOLE DELEGATION DE DIEPPE</t>
  </si>
  <si>
    <t>13002175100115</t>
  </si>
  <si>
    <t>657669</t>
  </si>
  <si>
    <t>15 Chemin DE LA BALANCE</t>
  </si>
  <si>
    <t>CCI REUNION-POLE FORMATION SUD</t>
  </si>
  <si>
    <t>18974211700121</t>
  </si>
  <si>
    <t>681957</t>
  </si>
  <si>
    <t>02 62 70 08 60</t>
  </si>
  <si>
    <t>CAMPUS PROFESSIONNEL OCEAN INDIEN</t>
  </si>
  <si>
    <t>CCI REUNION - POLE FORMATION CAMPUS PRO ST PIERRE</t>
  </si>
  <si>
    <t>CCI REUNION - POLE FORMATION CAMPUS PRO</t>
  </si>
  <si>
    <t>18974211700154</t>
  </si>
  <si>
    <t>421236</t>
  </si>
  <si>
    <t>05 63 21 71 00</t>
  </si>
  <si>
    <t>61 Avenue GAMBETTA</t>
  </si>
  <si>
    <t>CCI FORMATION 82</t>
  </si>
  <si>
    <t>73820050682</t>
  </si>
  <si>
    <t>47991356800024</t>
  </si>
  <si>
    <t>629467</t>
  </si>
  <si>
    <t>04 72 53 88 00</t>
  </si>
  <si>
    <t>CP 305 - cedex 09</t>
  </si>
  <si>
    <t>36 Rue Sergent Michel Berthet</t>
  </si>
  <si>
    <t>CCI FORMATION PRO LYON</t>
  </si>
  <si>
    <t>CCI FORMATION PRO</t>
  </si>
  <si>
    <t>84691862869</t>
  </si>
  <si>
    <t>90007495600013</t>
  </si>
  <si>
    <t>466517</t>
  </si>
  <si>
    <t>05 62 61 62 61</t>
  </si>
  <si>
    <t>10 Rue DIDEROT</t>
  </si>
  <si>
    <t>CCIF GERS</t>
  </si>
  <si>
    <t>CCI FORMATION GERS - ASFO</t>
  </si>
  <si>
    <t>73320039232</t>
  </si>
  <si>
    <t>78803676200037</t>
  </si>
  <si>
    <t>546847</t>
  </si>
  <si>
    <t>Parc d'activité de la forêt-BP 112</t>
  </si>
  <si>
    <t>Rue Henri Becquerel</t>
  </si>
  <si>
    <t>CCI FORMATION DU CCIT PORTES DE NORMANDIE EVREUX</t>
  </si>
  <si>
    <t>CCI FORMATION DU CCIT PORTES DE NORMANDIE</t>
  </si>
  <si>
    <t>13002179300026</t>
  </si>
  <si>
    <t>567188</t>
  </si>
  <si>
    <t>03 68 67 20 00</t>
  </si>
  <si>
    <t>234 Avenue de colmar</t>
  </si>
  <si>
    <t>CCI CAMPUS ALSACE</t>
  </si>
  <si>
    <t>CCI CAMPUS ALSACE - CHAMBRE DE COMMERCE ET D'INDUSTRIE TERRITORIALE ALSACE EUROMETROPOLE</t>
  </si>
  <si>
    <t>44670587467</t>
  </si>
  <si>
    <t>13002267600030</t>
  </si>
  <si>
    <t>578502</t>
  </si>
  <si>
    <t>24 Quai du 4 septembre</t>
  </si>
  <si>
    <t>C-CAMPUS CAREER</t>
  </si>
  <si>
    <t>11755010775</t>
  </si>
  <si>
    <t>52853310200026</t>
  </si>
  <si>
    <t>645953</t>
  </si>
  <si>
    <t>06 20 28 70 22</t>
  </si>
  <si>
    <t>15 Rue de la fontaine</t>
  </si>
  <si>
    <t>C-CAMPUS</t>
  </si>
  <si>
    <t>11754265075</t>
  </si>
  <si>
    <t>50089302900024</t>
  </si>
  <si>
    <t>508081</t>
  </si>
  <si>
    <t>06 32 89 81 70</t>
  </si>
  <si>
    <t>101 Rue DE MONTESQUIEU</t>
  </si>
  <si>
    <t>CERUS CASINO ACADEMY</t>
  </si>
  <si>
    <t>CCALYS CERUS CASINO ACADEMY</t>
  </si>
  <si>
    <t>82690820869</t>
  </si>
  <si>
    <t>45277201500049</t>
  </si>
  <si>
    <t>624019</t>
  </si>
  <si>
    <t>01 61 08 63 90</t>
  </si>
  <si>
    <t>78550 HOUDAN</t>
  </si>
  <si>
    <t>29 Rue DE PARIS</t>
  </si>
  <si>
    <t>CBP SOCIAL CONSULT</t>
  </si>
  <si>
    <t>11788193578</t>
  </si>
  <si>
    <t>53785396200034</t>
  </si>
  <si>
    <t>625747</t>
  </si>
  <si>
    <t>09 78 08 25 15</t>
  </si>
  <si>
    <t>10 Boulevard TISSERON</t>
  </si>
  <si>
    <t>CBP CROIX BLANCHE PREVENTION</t>
  </si>
  <si>
    <t>93131832813</t>
  </si>
  <si>
    <t>88339023900019</t>
  </si>
  <si>
    <t>487909</t>
  </si>
  <si>
    <t>0466292404</t>
  </si>
  <si>
    <t>ESPACE BOURGIER</t>
  </si>
  <si>
    <t>2 Rue Henri IV</t>
  </si>
  <si>
    <t>CBM</t>
  </si>
  <si>
    <t>CBM  ESPACE ROBERT BOURGIER</t>
  </si>
  <si>
    <t>91300347930</t>
  </si>
  <si>
    <t>37839559400047</t>
  </si>
  <si>
    <t>583728</t>
  </si>
  <si>
    <t>0642518114</t>
  </si>
  <si>
    <t>46 bis Route du Point du Jour</t>
  </si>
  <si>
    <t>CBF 360 FORMATION</t>
  </si>
  <si>
    <t>52440812144</t>
  </si>
  <si>
    <t>83028855100013</t>
  </si>
  <si>
    <t>650183</t>
  </si>
  <si>
    <t>06 29 65 12 91</t>
  </si>
  <si>
    <t>7 Rue ARAGO</t>
  </si>
  <si>
    <t>CB FORMATION TARBES</t>
  </si>
  <si>
    <t>CB FORMATION</t>
  </si>
  <si>
    <t>76650084665</t>
  </si>
  <si>
    <t>84786500300036</t>
  </si>
  <si>
    <t>654000</t>
  </si>
  <si>
    <t>06 58 48 63 37</t>
  </si>
  <si>
    <t>27 Quai du Président Wilson</t>
  </si>
  <si>
    <t>CB EFFICIENCE</t>
  </si>
  <si>
    <t>75331075733</t>
  </si>
  <si>
    <t>82925857300023</t>
  </si>
  <si>
    <t>608658</t>
  </si>
  <si>
    <t>02 96 66 46 10</t>
  </si>
  <si>
    <t>22530 GUERLEDAN</t>
  </si>
  <si>
    <t>GUERLEDAN</t>
  </si>
  <si>
    <t>24 bis Rue DE LA RESISTANCE</t>
  </si>
  <si>
    <t>CAZORLA FABRICE</t>
  </si>
  <si>
    <t>CAZORLA FABRICE - INSTITUT FRANCAIS D'HYPNOSE</t>
  </si>
  <si>
    <t>53220886122</t>
  </si>
  <si>
    <t>75234428300029</t>
  </si>
  <si>
    <t>494379</t>
  </si>
  <si>
    <t>06 61 55 53 16</t>
  </si>
  <si>
    <t>195 Rue ROBESPIERRE</t>
  </si>
  <si>
    <t>CAZEMAJOU ANNE</t>
  </si>
  <si>
    <t>11921969392</t>
  </si>
  <si>
    <t>53106340200022</t>
  </si>
  <si>
    <t>593692</t>
  </si>
  <si>
    <t>06 67 24 09 20</t>
  </si>
  <si>
    <t>5 Rue DU CHAI DES FARINES</t>
  </si>
  <si>
    <t>CAZAUVIEILH CHRISTOPHE - IRPPSY</t>
  </si>
  <si>
    <t>75331054333</t>
  </si>
  <si>
    <t>49031043000080</t>
  </si>
  <si>
    <t>615894</t>
  </si>
  <si>
    <t>01 60 19 03 31</t>
  </si>
  <si>
    <t>11 Allée Du Mail Henry de Vilmorin</t>
  </si>
  <si>
    <t>CAZALS BENEDICTE</t>
  </si>
  <si>
    <t>11910862491</t>
  </si>
  <si>
    <t>50738794200026</t>
  </si>
  <si>
    <t>639205</t>
  </si>
  <si>
    <t>40990 TETHIEU</t>
  </si>
  <si>
    <t>110 Rue DE CAPERANIE</t>
  </si>
  <si>
    <t>CAZABONNE JULIEN</t>
  </si>
  <si>
    <t>CAZABONNE JULIEN - TINKUP</t>
  </si>
  <si>
    <t>75400165440</t>
  </si>
  <si>
    <t>84471599500032</t>
  </si>
  <si>
    <t>500471</t>
  </si>
  <si>
    <t>05 56 68 91 26</t>
  </si>
  <si>
    <t>468 Rue DES CHANTERELLES</t>
  </si>
  <si>
    <t>PHELIPPON BEATRICE</t>
  </si>
  <si>
    <t>CAYREL PHELIPPON BEATRICE</t>
  </si>
  <si>
    <t>72330871933</t>
  </si>
  <si>
    <t>52520994600017</t>
  </si>
  <si>
    <t>679380</t>
  </si>
  <si>
    <t>70200 LURE</t>
  </si>
  <si>
    <t>7 T Rue DU VERT CHENE</t>
  </si>
  <si>
    <t>CAVALLI EUVRARD GLORI</t>
  </si>
  <si>
    <t>CAVALLI EUVRARD GLORI - GLORI FORMATION</t>
  </si>
  <si>
    <t>27700084370</t>
  </si>
  <si>
    <t>49294505000051</t>
  </si>
  <si>
    <t>657098</t>
  </si>
  <si>
    <t>07 68 45 72 69</t>
  </si>
  <si>
    <t>3 Rue Louis Gattefossé</t>
  </si>
  <si>
    <t>CAVALIER MIKAEL FORMATIONS</t>
  </si>
  <si>
    <t>84692155469</t>
  </si>
  <si>
    <t>95091890400018</t>
  </si>
  <si>
    <t>615432</t>
  </si>
  <si>
    <t>16 Rue DU PARC DE NOAILLES</t>
  </si>
  <si>
    <t>CAVALIE ZABIRKA SANDRA</t>
  </si>
  <si>
    <t>11788283778</t>
  </si>
  <si>
    <t>80350713600023</t>
  </si>
  <si>
    <t>577649</t>
  </si>
  <si>
    <t>0616746364</t>
  </si>
  <si>
    <t>13 Boulevard HONORE TEISSEIRRE</t>
  </si>
  <si>
    <t>CAUVIN MURIEL - CENERGIE</t>
  </si>
  <si>
    <t>93060779006</t>
  </si>
  <si>
    <t>81858434400019</t>
  </si>
  <si>
    <t>563250</t>
  </si>
  <si>
    <t>06 22 72 82 31</t>
  </si>
  <si>
    <t>VILLA HESTIA</t>
  </si>
  <si>
    <t>1 Rue DE VARSOVIE</t>
  </si>
  <si>
    <t>CAUSSANEL DESAUBRY ANNE</t>
  </si>
  <si>
    <t>CAUSSANEL DESAUBRY ANNE - AD FORMATION</t>
  </si>
  <si>
    <t>73120067912</t>
  </si>
  <si>
    <t>52973982300050</t>
  </si>
  <si>
    <t>491779</t>
  </si>
  <si>
    <t>0262547848</t>
  </si>
  <si>
    <t>APPART N° 4</t>
  </si>
  <si>
    <t>12 Rue DE SUFFREN</t>
  </si>
  <si>
    <t>CAUSSADE CYRILLE MEDIK RUN</t>
  </si>
  <si>
    <t>98970334697</t>
  </si>
  <si>
    <t>47755276400045</t>
  </si>
  <si>
    <t>474836</t>
  </si>
  <si>
    <t>06041</t>
  </si>
  <si>
    <t>09 83 60 03 08</t>
  </si>
  <si>
    <t>2 Allée DES EDELWEISS</t>
  </si>
  <si>
    <t>CAUPENNE CONSEIL</t>
  </si>
  <si>
    <t>CAUPENNE CONSEIL - CHRISTOPHE CAUPENNE</t>
  </si>
  <si>
    <t>11910692191</t>
  </si>
  <si>
    <t>53443349500015</t>
  </si>
  <si>
    <t>610562</t>
  </si>
  <si>
    <t>06 18 21 14 74</t>
  </si>
  <si>
    <t>91 Rue DE LA LIBERATION</t>
  </si>
  <si>
    <t>21/02/2020</t>
  </si>
  <si>
    <t>CAULIER HERVE</t>
  </si>
  <si>
    <t>31590605659</t>
  </si>
  <si>
    <t>47899065800039</t>
  </si>
  <si>
    <t>329885</t>
  </si>
  <si>
    <t>06 16 18 87 65</t>
  </si>
  <si>
    <t>95350 ST BRICE SOUS FORET</t>
  </si>
  <si>
    <t>RESIDENCE LA CERISAIE</t>
  </si>
  <si>
    <t>4 Allée JEAN DE LA FONTAINE</t>
  </si>
  <si>
    <t>CAUCHOIS PHILIPPE</t>
  </si>
  <si>
    <t>11950552795</t>
  </si>
  <si>
    <t>44374220000027</t>
  </si>
  <si>
    <t>635133</t>
  </si>
  <si>
    <t>06 31 14 55 35</t>
  </si>
  <si>
    <t>2 Allée DES GRANNY</t>
  </si>
  <si>
    <t>CATY PICOT</t>
  </si>
  <si>
    <t>52440919044</t>
  </si>
  <si>
    <t>88063638600018</t>
  </si>
  <si>
    <t>554236</t>
  </si>
  <si>
    <t>05 53 04 54 26</t>
  </si>
  <si>
    <t>24380 ST MAYME DE PEREYROL</t>
  </si>
  <si>
    <t>Lieu-dit RABETTE</t>
  </si>
  <si>
    <t>CATTET MARC - LA CLAIRIERE AUX PANIERS</t>
  </si>
  <si>
    <t>72240156024</t>
  </si>
  <si>
    <t>45177210700012</t>
  </si>
  <si>
    <t>654401</t>
  </si>
  <si>
    <t>6 Rue DU DOCTEUR CHARLES TAUCHON</t>
  </si>
  <si>
    <t>CATTELOIN AURELIE JACQUELINE</t>
  </si>
  <si>
    <t>32591062959</t>
  </si>
  <si>
    <t>88031269900023</t>
  </si>
  <si>
    <t>624408</t>
  </si>
  <si>
    <t>0696196309</t>
  </si>
  <si>
    <t>21A résidence le CLOS D'ACAJOU</t>
  </si>
  <si>
    <t>CATORC ELIANE - AESA</t>
  </si>
  <si>
    <t>CATORC ELIANE - ACCOMPAGNER ET SOIGNER AUTREMENT</t>
  </si>
  <si>
    <t>02973204697</t>
  </si>
  <si>
    <t>39091108900048</t>
  </si>
  <si>
    <t>143807</t>
  </si>
  <si>
    <t>02 40 48 60 81</t>
  </si>
  <si>
    <t>1 Rue de la Paix</t>
  </si>
  <si>
    <t>CATOIRE GILLES</t>
  </si>
  <si>
    <t>52440210744</t>
  </si>
  <si>
    <t>34767211500040</t>
  </si>
  <si>
    <t>337961</t>
  </si>
  <si>
    <t>04 77 90 76 80</t>
  </si>
  <si>
    <t>42530 ST GENEST LERPT</t>
  </si>
  <si>
    <t>CHÂTEAU COLCOMBET</t>
  </si>
  <si>
    <t>Allée DES BOIS</t>
  </si>
  <si>
    <t>25/09/2014</t>
  </si>
  <si>
    <t>LYCEE HOTELIER RENOUVEAU</t>
  </si>
  <si>
    <t>CATHOLIQUE SCE JEUNESSE LYCEE RENOUVEAU</t>
  </si>
  <si>
    <t>82420241742</t>
  </si>
  <si>
    <t>77639523800046</t>
  </si>
  <si>
    <t>591180</t>
  </si>
  <si>
    <t>1 501 552 3000</t>
  </si>
  <si>
    <t>ETATS UNIS - LITTLE ROCK</t>
  </si>
  <si>
    <t>2 St. Vincent Circle</t>
  </si>
  <si>
    <t>CHI ST VINCENT INFIRMARY</t>
  </si>
  <si>
    <t>CATHOLIC HEALTH INITIATIVES ST VINCENT</t>
  </si>
  <si>
    <t>635893</t>
  </si>
  <si>
    <t>41 Rue Carnot</t>
  </si>
  <si>
    <t>CSDC DEVELOPPEMENT ET COMPETENCES</t>
  </si>
  <si>
    <t>CATHERINE SILVESTRIN DEVELOPPEMENT DES COMPETENCES - CSDC</t>
  </si>
  <si>
    <t>11940697694</t>
  </si>
  <si>
    <t>49041436400011</t>
  </si>
  <si>
    <t>614683</t>
  </si>
  <si>
    <t>05 56 96 42 83</t>
  </si>
  <si>
    <t>74 Rue Guillaume Leblanc</t>
  </si>
  <si>
    <t>CATHERINE BLONDEL</t>
  </si>
  <si>
    <t>72330407333</t>
  </si>
  <si>
    <t>41048825800022</t>
  </si>
  <si>
    <t>642320</t>
  </si>
  <si>
    <t>4 Allée EUGENE POTTIER</t>
  </si>
  <si>
    <t>CATELAIN FREDERIC</t>
  </si>
  <si>
    <t>CATELAIN FREDERIC - PROSODIS FORMATION</t>
  </si>
  <si>
    <t>11770624577</t>
  </si>
  <si>
    <t>80984082000017</t>
  </si>
  <si>
    <t>575379</t>
  </si>
  <si>
    <t>0686451886</t>
  </si>
  <si>
    <t>COCCINELLE BLEUE</t>
  </si>
  <si>
    <t>32 Rue DES PEUPLIERS</t>
  </si>
  <si>
    <t>CATELAIN FABIENNE CHANTAL</t>
  </si>
  <si>
    <t>28760546876</t>
  </si>
  <si>
    <t>81043685700017</t>
  </si>
  <si>
    <t>510452</t>
  </si>
  <si>
    <t>02 97 68 14 03</t>
  </si>
  <si>
    <t>CP 69</t>
  </si>
  <si>
    <t>PARC INNOVATION BRETAGNE SUD IMMEUBLE IRUS</t>
  </si>
  <si>
    <t>CATEL ACCOMPAGNEMENT</t>
  </si>
  <si>
    <t>53560896456</t>
  </si>
  <si>
    <t>43835928300027</t>
  </si>
  <si>
    <t>586419</t>
  </si>
  <si>
    <t>1 920 659 7500</t>
  </si>
  <si>
    <t>PAYS-BAS - APPLETON</t>
  </si>
  <si>
    <t>SUITE 422</t>
  </si>
  <si>
    <t>100 W LAWRENCE STREET</t>
  </si>
  <si>
    <t>CATALYSIS INC.</t>
  </si>
  <si>
    <t>605580</t>
  </si>
  <si>
    <t>06 14 91 67 00</t>
  </si>
  <si>
    <t>14 EME</t>
  </si>
  <si>
    <t>2b Rue VILLA SEURAT</t>
  </si>
  <si>
    <t>CATALYSE FORMATION PARIS</t>
  </si>
  <si>
    <t>CATALYSE FORMATION</t>
  </si>
  <si>
    <t>11755890975</t>
  </si>
  <si>
    <t>84994286700011</t>
  </si>
  <si>
    <t>472451</t>
  </si>
  <si>
    <t>05 62 45 34 93</t>
  </si>
  <si>
    <t>65600 SEMEAC</t>
  </si>
  <si>
    <t>Chemin DE SAINT FRAI</t>
  </si>
  <si>
    <t>CATALYSE FORMA SARL SEMEAC</t>
  </si>
  <si>
    <t>73650023765</t>
  </si>
  <si>
    <t>40765437500051</t>
  </si>
  <si>
    <t>509980</t>
  </si>
  <si>
    <t>04 68 62 11 11</t>
  </si>
  <si>
    <t>ZA le molinas</t>
  </si>
  <si>
    <t>19 Avenue DU 19 MARS 1962</t>
  </si>
  <si>
    <t>CEI</t>
  </si>
  <si>
    <t>CATALOGNE ENVIRONNEMENT INFORMATIQUE</t>
  </si>
  <si>
    <t>76660281166</t>
  </si>
  <si>
    <t>41428542900042</t>
  </si>
  <si>
    <t>491550</t>
  </si>
  <si>
    <t>05 61 62 83 34</t>
  </si>
  <si>
    <t>1 Place DE LA CONCORDE</t>
  </si>
  <si>
    <t>CATALA FORMATIONS</t>
  </si>
  <si>
    <t>73310278531</t>
  </si>
  <si>
    <t>41148467800031</t>
  </si>
  <si>
    <t>558527</t>
  </si>
  <si>
    <t>04 37 61 07 16</t>
  </si>
  <si>
    <t>101 Rue Alexandre BERARD</t>
  </si>
  <si>
    <t>CATALA - ECF AMBERIEU EN BUGEY</t>
  </si>
  <si>
    <t>CATALA - CENTRE D'EDUCATION ET DE SECURITE ROUTIERE 01 AIN</t>
  </si>
  <si>
    <t>82010161001</t>
  </si>
  <si>
    <t>39287511800045</t>
  </si>
  <si>
    <t>644158</t>
  </si>
  <si>
    <t>01 60 03 42 53</t>
  </si>
  <si>
    <t>77290 MITRY MORY</t>
  </si>
  <si>
    <t>5 Rue Edouard Branly</t>
  </si>
  <si>
    <t>CAT R FORMATION MITRY MORY</t>
  </si>
  <si>
    <t>CAT R FORMATION</t>
  </si>
  <si>
    <t>11950595695</t>
  </si>
  <si>
    <t>81436288500034</t>
  </si>
  <si>
    <t>363285</t>
  </si>
  <si>
    <t>05 63 35 47 90</t>
  </si>
  <si>
    <t>STADE NAUTIQUE DE BISSEOUS</t>
  </si>
  <si>
    <t>49 Rue FREDERIC MISTRAL</t>
  </si>
  <si>
    <t>CASTRES SPORTS NAUTIQUES</t>
  </si>
  <si>
    <t>73810069081</t>
  </si>
  <si>
    <t>38028868800027</t>
  </si>
  <si>
    <t>660292</t>
  </si>
  <si>
    <t>06 40 97 12 67</t>
  </si>
  <si>
    <t>3 Allée DE LA SOULE</t>
  </si>
  <si>
    <t>CASTREC VALERIE</t>
  </si>
  <si>
    <t>CASTREC VALERIE - QUALIFORM64</t>
  </si>
  <si>
    <t>75640505064</t>
  </si>
  <si>
    <t>81767395700046</t>
  </si>
  <si>
    <t>612893</t>
  </si>
  <si>
    <t>07 61 12 93 09</t>
  </si>
  <si>
    <t>2 Avenue Lepic</t>
  </si>
  <si>
    <t>CASTLE TATTOO ACADEMY</t>
  </si>
  <si>
    <t>76341049834</t>
  </si>
  <si>
    <t>87926185700020</t>
  </si>
  <si>
    <t>666804</t>
  </si>
  <si>
    <t>06 12 49 35 42</t>
  </si>
  <si>
    <t>30210 REMOULINS</t>
  </si>
  <si>
    <t>3 ter Impasse des pins</t>
  </si>
  <si>
    <t>CASTILLO THIERRY DANIEL</t>
  </si>
  <si>
    <t>CASTILLO THIERRY DANIEL - ORTHO NOMIE</t>
  </si>
  <si>
    <t>76300472430</t>
  </si>
  <si>
    <t>43217844000025</t>
  </si>
  <si>
    <t>475245</t>
  </si>
  <si>
    <t>03 88 36 42 21</t>
  </si>
  <si>
    <t>6D Place d'Austerlitz</t>
  </si>
  <si>
    <t>CASTELOT PASCALE</t>
  </si>
  <si>
    <t>42670490067</t>
  </si>
  <si>
    <t>44169556600030</t>
  </si>
  <si>
    <t>584447</t>
  </si>
  <si>
    <t>03 88 66 68 44</t>
  </si>
  <si>
    <t>16 Rue du coudrier</t>
  </si>
  <si>
    <t>CASTELOT LAURENT - L'ATELIER DU SENS</t>
  </si>
  <si>
    <t>42670394667</t>
  </si>
  <si>
    <t>42813571900030</t>
  </si>
  <si>
    <t>438078</t>
  </si>
  <si>
    <t>02 41 40 41 40</t>
  </si>
  <si>
    <t>49680 NEUILLE</t>
  </si>
  <si>
    <t>ZAC DE LA RONDE</t>
  </si>
  <si>
    <t>10 Route DU BOIS DE LA CASSE</t>
  </si>
  <si>
    <t>CASTEL</t>
  </si>
  <si>
    <t>52490268649</t>
  </si>
  <si>
    <t>40180208700023</t>
  </si>
  <si>
    <t>328765</t>
  </si>
  <si>
    <t>05 53 53 20 40</t>
  </si>
  <si>
    <t>29 Rue DE METZ</t>
  </si>
  <si>
    <t>CASSIOPEA</t>
  </si>
  <si>
    <t>72240121924</t>
  </si>
  <si>
    <t>34235721700047</t>
  </si>
  <si>
    <t>315515</t>
  </si>
  <si>
    <t>5 Rue DU CASTILHON</t>
  </si>
  <si>
    <t>CASSINI NORBERT ECOLE FRANCAISE DE SOPHROLOGIE</t>
  </si>
  <si>
    <t>91340525334</t>
  </si>
  <si>
    <t>44239942400039</t>
  </si>
  <si>
    <t>661510</t>
  </si>
  <si>
    <t>06 20 27 00 32</t>
  </si>
  <si>
    <t>7 bis Rue DU PONT DE L'AVEUGLE</t>
  </si>
  <si>
    <t>CASSIEDE CENDRINE</t>
  </si>
  <si>
    <t>75640492664</t>
  </si>
  <si>
    <t>81949512800053</t>
  </si>
  <si>
    <t>467870</t>
  </si>
  <si>
    <t>05 56 37 90 95</t>
  </si>
  <si>
    <t>3 Allée ELSA TRIOLET</t>
  </si>
  <si>
    <t>CASSEN MYRIAM INSTITUT MICHEL MONTAIGNE</t>
  </si>
  <si>
    <t>72330911933</t>
  </si>
  <si>
    <t>35023305200058</t>
  </si>
  <si>
    <t>655375</t>
  </si>
  <si>
    <t>06 32 15 89 85</t>
  </si>
  <si>
    <t>3 Rue du Mas de Bonniol</t>
  </si>
  <si>
    <t>CASINO PICTURES</t>
  </si>
  <si>
    <t>76340888634</t>
  </si>
  <si>
    <t>79518333400015</t>
  </si>
  <si>
    <t>591026</t>
  </si>
  <si>
    <t>01 47 20 59 17</t>
  </si>
  <si>
    <t>25 Rue FRESNEL</t>
  </si>
  <si>
    <t>CASINI CATHERINE - KINESITHERAPEUTE</t>
  </si>
  <si>
    <t>11752685475</t>
  </si>
  <si>
    <t>40302884800014</t>
  </si>
  <si>
    <t>667547</t>
  </si>
  <si>
    <t>06 29 09 82 22</t>
  </si>
  <si>
    <t>28 Avenue Pierre Loti</t>
  </si>
  <si>
    <t>CASIM</t>
  </si>
  <si>
    <t>75331476033</t>
  </si>
  <si>
    <t>91890731200022</t>
  </si>
  <si>
    <t>556506</t>
  </si>
  <si>
    <t>09 62 59 04 21</t>
  </si>
  <si>
    <t>375 Avenue D ESPAGNE</t>
  </si>
  <si>
    <t>CASH SERVICES 82</t>
  </si>
  <si>
    <t>76820076482</t>
  </si>
  <si>
    <t>75012184000037</t>
  </si>
  <si>
    <t>608464</t>
  </si>
  <si>
    <t>06 27 52 78 71</t>
  </si>
  <si>
    <t>HERMES PARK BAT B</t>
  </si>
  <si>
    <t>64 Avenue HAIFA</t>
  </si>
  <si>
    <t>CASELLES BITTON VERONIQUE - LOOK AND NAILS FORMATION</t>
  </si>
  <si>
    <t>CASELLES BITTON VERONIQUE - LOOK &amp; NAILS FORMATION</t>
  </si>
  <si>
    <t>93131491813</t>
  </si>
  <si>
    <t>42463148900095</t>
  </si>
  <si>
    <t>593618</t>
  </si>
  <si>
    <t>1 216 983 1239</t>
  </si>
  <si>
    <t>10900 Euclid Avenue</t>
  </si>
  <si>
    <t>CWRU CMEP</t>
  </si>
  <si>
    <t>CASE WESTERN RESERVE UNIVERSITY - CONTINUING MEDICAL EDUCATION PROGRAM</t>
  </si>
  <si>
    <t>420281</t>
  </si>
  <si>
    <t>04 90 56 04 76</t>
  </si>
  <si>
    <t>Lotissement de la Crau</t>
  </si>
  <si>
    <t>48 Avenue DE LA CALENDRO</t>
  </si>
  <si>
    <t>CASALEGNO ANNE-MARIE</t>
  </si>
  <si>
    <t>93131292713</t>
  </si>
  <si>
    <t>50065277100014</t>
  </si>
  <si>
    <t>676469</t>
  </si>
  <si>
    <t>39 055 50975</t>
  </si>
  <si>
    <t>4 Viale G. Matteotti</t>
  </si>
  <si>
    <t>VILLA DONATELLO</t>
  </si>
  <si>
    <t>CASA DI CURA VILLA DONATELLO</t>
  </si>
  <si>
    <t>632739</t>
  </si>
  <si>
    <t>8 Rue ZAZIE INGLANTIN</t>
  </si>
  <si>
    <t>CARTIER GILLES</t>
  </si>
  <si>
    <t>CARTIER GILLES - GC COMPETENCES</t>
  </si>
  <si>
    <t>03973154297</t>
  </si>
  <si>
    <t>44524854500029</t>
  </si>
  <si>
    <t>660644</t>
  </si>
  <si>
    <t>01 86 26 99 44</t>
  </si>
  <si>
    <t>5B Rue Auguste Comte</t>
  </si>
  <si>
    <t>CF</t>
  </si>
  <si>
    <t>CARTESIA FORMATIONS</t>
  </si>
  <si>
    <t>11755936975</t>
  </si>
  <si>
    <t>84934655600012</t>
  </si>
  <si>
    <t>537470</t>
  </si>
  <si>
    <t>04 37 24 97 80</t>
  </si>
  <si>
    <t>194 bis Rue GARIBALDI</t>
  </si>
  <si>
    <t>CARTESA</t>
  </si>
  <si>
    <t>82690812069</t>
  </si>
  <si>
    <t>44958481200027</t>
  </si>
  <si>
    <t>637841</t>
  </si>
  <si>
    <t>05 63 72 31 00</t>
  </si>
  <si>
    <t>7 Chemin EN BARBARO</t>
  </si>
  <si>
    <t>CARTE BLANCHE</t>
  </si>
  <si>
    <t>76810158781</t>
  </si>
  <si>
    <t>37992873200054</t>
  </si>
  <si>
    <t>411190</t>
  </si>
  <si>
    <t>06 26 92 38 63</t>
  </si>
  <si>
    <t>39 Quai JONGKIND</t>
  </si>
  <si>
    <t>CARSOULLE BENOIT SSF</t>
  </si>
  <si>
    <t>CARSOULLE BENOIT SECURITE SECOURISME FORMATION</t>
  </si>
  <si>
    <t>82380380738</t>
  </si>
  <si>
    <t>43032727000079</t>
  </si>
  <si>
    <t>654917</t>
  </si>
  <si>
    <t>06 50 93 80 85</t>
  </si>
  <si>
    <t>29 Avenue de la revolution</t>
  </si>
  <si>
    <t>CARRION MARIA</t>
  </si>
  <si>
    <t>75870182687</t>
  </si>
  <si>
    <t>51240056500044</t>
  </si>
  <si>
    <t>678946</t>
  </si>
  <si>
    <t>06 88 09 52 71</t>
  </si>
  <si>
    <t>RESIDENCE DU PARC</t>
  </si>
  <si>
    <t>14 RUE DE L'ARENE</t>
  </si>
  <si>
    <t>CARRIERES SPORT CONSULTING</t>
  </si>
  <si>
    <t>93131646913</t>
  </si>
  <si>
    <t>81344242300022</t>
  </si>
  <si>
    <t>575902</t>
  </si>
  <si>
    <t>0559238874</t>
  </si>
  <si>
    <t>41 Avenue D'ESPAGNE</t>
  </si>
  <si>
    <t>CARRIERES INSERTION</t>
  </si>
  <si>
    <t>72640256064</t>
  </si>
  <si>
    <t>48248172800053</t>
  </si>
  <si>
    <t>469427</t>
  </si>
  <si>
    <t>03 20 32 43 08</t>
  </si>
  <si>
    <t>53 Rue Cuvelle</t>
  </si>
  <si>
    <t>CARRIERES ET CONSEIL - ENACO</t>
  </si>
  <si>
    <t>32590992759</t>
  </si>
  <si>
    <t>51182729700025</t>
  </si>
  <si>
    <t>456433</t>
  </si>
  <si>
    <t>01 41 31 49 97</t>
  </si>
  <si>
    <t>36 Rue De L Ancienne Mairie</t>
  </si>
  <si>
    <t>29/12/2017</t>
  </si>
  <si>
    <t>CARRIERES CONSEIL CONSULTANTS</t>
  </si>
  <si>
    <t>11921890392</t>
  </si>
  <si>
    <t>35104795600088</t>
  </si>
  <si>
    <t>306319</t>
  </si>
  <si>
    <t>0467105775</t>
  </si>
  <si>
    <t>Parc Mure</t>
  </si>
  <si>
    <t>455 Rue de l'industrie</t>
  </si>
  <si>
    <t>CFC MONTPELLIER</t>
  </si>
  <si>
    <t>CARRIERE FORMATION CONSEIL</t>
  </si>
  <si>
    <t>91340345334</t>
  </si>
  <si>
    <t>41131801700091</t>
  </si>
  <si>
    <t>525571</t>
  </si>
  <si>
    <t>0467312900</t>
  </si>
  <si>
    <t>21 Quai Port Neuf</t>
  </si>
  <si>
    <t>CFC BEZIERS</t>
  </si>
  <si>
    <t>41131801700208</t>
  </si>
  <si>
    <t>455131</t>
  </si>
  <si>
    <t>04031</t>
  </si>
  <si>
    <t>04 72 71 56 46</t>
  </si>
  <si>
    <t>119 Rue Boileau</t>
  </si>
  <si>
    <t>CARREL FORMATION CONTINUE</t>
  </si>
  <si>
    <t>82691217269</t>
  </si>
  <si>
    <t>53443638100022</t>
  </si>
  <si>
    <t>666609</t>
  </si>
  <si>
    <t>119 Rue boileau</t>
  </si>
  <si>
    <t>CARREL ECOLE DES METIERS DU SOCIAL ET DE LA SANTE</t>
  </si>
  <si>
    <t>84692123069</t>
  </si>
  <si>
    <t>75079623700022</t>
  </si>
  <si>
    <t>485147</t>
  </si>
  <si>
    <t>119 Rue BOILEAU</t>
  </si>
  <si>
    <t>CARREL CENTRE DE FORMATION</t>
  </si>
  <si>
    <t>82690646369</t>
  </si>
  <si>
    <t>42466031400024</t>
  </si>
  <si>
    <t>559167</t>
  </si>
  <si>
    <t>06 71 57 31 48</t>
  </si>
  <si>
    <t>APPARTEMENT 408</t>
  </si>
  <si>
    <t>49 Avenue MAURICE BOURGES MAUNOURY</t>
  </si>
  <si>
    <t>CARREL CELINE - COGI ACT</t>
  </si>
  <si>
    <t>CARREL CELINE</t>
  </si>
  <si>
    <t>73310754931</t>
  </si>
  <si>
    <t>40350866600050</t>
  </si>
  <si>
    <t>222586</t>
  </si>
  <si>
    <t>03 28 36 86 42</t>
  </si>
  <si>
    <t>10 Rue BAPTISTE MONNOYER</t>
  </si>
  <si>
    <t>CNAEMO</t>
  </si>
  <si>
    <t>CARREFOUR NATIONAL DE L'ACTION EDUCATIVE EN MILIEU OUVERT</t>
  </si>
  <si>
    <t>31590692559</t>
  </si>
  <si>
    <t>32230418900077</t>
  </si>
  <si>
    <t>639096</t>
  </si>
  <si>
    <t>13 Cours Jean Jaurès</t>
  </si>
  <si>
    <t>C2</t>
  </si>
  <si>
    <t>CARREFOUR DES COMPETENCES</t>
  </si>
  <si>
    <t>82380478138</t>
  </si>
  <si>
    <t>49012454200062</t>
  </si>
  <si>
    <t>524347</t>
  </si>
  <si>
    <t>03 83 48 14 12</t>
  </si>
  <si>
    <t>FOYER ACCUEIL SPECIALISE DE ROSIERES</t>
  </si>
  <si>
    <t>4 Rue LEON PARISOT</t>
  </si>
  <si>
    <t>CAPS ROSIERES AUX SALINES</t>
  </si>
  <si>
    <t>CARREFOUR D'ACCOMPAGNEMENT PUBLIC SOCIAL</t>
  </si>
  <si>
    <t>26540150500010</t>
  </si>
  <si>
    <t>684715</t>
  </si>
  <si>
    <t>06 83 76 38 22</t>
  </si>
  <si>
    <t>15 Rue de l'Atlantique</t>
  </si>
  <si>
    <t>CARREAU MARJORIE</t>
  </si>
  <si>
    <t>CARREAU MARJORIE - CABINET D'ERGOTHERAPIE</t>
  </si>
  <si>
    <t>52440709544</t>
  </si>
  <si>
    <t>50226391600046</t>
  </si>
  <si>
    <t>673055</t>
  </si>
  <si>
    <t>07 69 53 85 12</t>
  </si>
  <si>
    <t>47390 LAYRAC</t>
  </si>
  <si>
    <t>FEUILLIDE</t>
  </si>
  <si>
    <t>CARRE NATHANAEL</t>
  </si>
  <si>
    <t>CARRE NATHANAEL -  AKOYAS AGEN</t>
  </si>
  <si>
    <t>75470174647</t>
  </si>
  <si>
    <t>95237269600015</t>
  </si>
  <si>
    <t>472840</t>
  </si>
  <si>
    <t>06 60 55 07 02</t>
  </si>
  <si>
    <t>27210 BEUZEVILLE</t>
  </si>
  <si>
    <t>159 Rue LOUIS GILLAIN</t>
  </si>
  <si>
    <t>CARRE CATHERINE</t>
  </si>
  <si>
    <t>23270184227</t>
  </si>
  <si>
    <t>52067438300028</t>
  </si>
  <si>
    <t>309187</t>
  </si>
  <si>
    <t>04 79 71 97 34</t>
  </si>
  <si>
    <t>1312 Rue DES BELLEDONNES</t>
  </si>
  <si>
    <t>CARRE ALAIN PAUL</t>
  </si>
  <si>
    <t>82730092873</t>
  </si>
  <si>
    <t>32055146800053</t>
  </si>
  <si>
    <t>515401</t>
  </si>
  <si>
    <t>03 20 23 63 44</t>
  </si>
  <si>
    <t>334 Rue DE LA LYS</t>
  </si>
  <si>
    <t>CARPOLISH FRANCE</t>
  </si>
  <si>
    <t>31590827459</t>
  </si>
  <si>
    <t>41245855600021</t>
  </si>
  <si>
    <t>561496</t>
  </si>
  <si>
    <t>06 21 30 00 03</t>
  </si>
  <si>
    <t>Parc des Moulins</t>
  </si>
  <si>
    <t>13 Avenue de la Créativité</t>
  </si>
  <si>
    <t>CARPENTIER WINCKEL MURIEL - IRISIS COMPETENCES</t>
  </si>
  <si>
    <t>31590718959</t>
  </si>
  <si>
    <t>50201618100021</t>
  </si>
  <si>
    <t>620014</t>
  </si>
  <si>
    <t>03 20 06 94 16</t>
  </si>
  <si>
    <t>12 Place st hubert</t>
  </si>
  <si>
    <t>CARPE MEDIA</t>
  </si>
  <si>
    <t>31590678959</t>
  </si>
  <si>
    <t>50225440200022</t>
  </si>
  <si>
    <t>518311</t>
  </si>
  <si>
    <t>4 Avenue MORMAL</t>
  </si>
  <si>
    <t>50225440200014</t>
  </si>
  <si>
    <t>138022</t>
  </si>
  <si>
    <t>02052</t>
  </si>
  <si>
    <t>03 23 52 59 54</t>
  </si>
  <si>
    <t>02300 LA NEUVILLE EN BEINE</t>
  </si>
  <si>
    <t>38 Rue DU VAUGUYON</t>
  </si>
  <si>
    <t>SDC FORMATION</t>
  </si>
  <si>
    <t>CARON PHILIPPE - SDC FORMATION</t>
  </si>
  <si>
    <t>22020109802</t>
  </si>
  <si>
    <t>74999863900019</t>
  </si>
  <si>
    <t>517367</t>
  </si>
  <si>
    <t>03 44 22 65 25</t>
  </si>
  <si>
    <t>60110 AMBLAINVILLE</t>
  </si>
  <si>
    <t>149 Rue du Bournoulet</t>
  </si>
  <si>
    <t>CARON PATRICE BFCIS</t>
  </si>
  <si>
    <t>22600260660</t>
  </si>
  <si>
    <t>53980146400014</t>
  </si>
  <si>
    <t>648231</t>
  </si>
  <si>
    <t>6 Rue de la Binoche</t>
  </si>
  <si>
    <t>CAROLINE MARQUANT</t>
  </si>
  <si>
    <t>24450384245</t>
  </si>
  <si>
    <t>84400129700010</t>
  </si>
  <si>
    <t>650870</t>
  </si>
  <si>
    <t>06716</t>
  </si>
  <si>
    <t>06 89 95 73 45</t>
  </si>
  <si>
    <t>12 A Rue DES FOURQUES</t>
  </si>
  <si>
    <t>CAROLINE LABORDE</t>
  </si>
  <si>
    <t>93131981413</t>
  </si>
  <si>
    <t>84290837800016</t>
  </si>
  <si>
    <t>619528</t>
  </si>
  <si>
    <t>06 40 65 26 53</t>
  </si>
  <si>
    <t>LA VARENNE 8</t>
  </si>
  <si>
    <t>8 Chemin du lavoir</t>
  </si>
  <si>
    <t>CAROLINE BENKO</t>
  </si>
  <si>
    <t>CAROLINE BENKO - SOPHRO REFLEX</t>
  </si>
  <si>
    <t>52440843244</t>
  </si>
  <si>
    <t>79505971600022</t>
  </si>
  <si>
    <t>655703</t>
  </si>
  <si>
    <t>04 78 38 21 24</t>
  </si>
  <si>
    <t>38 Rue DU  PLAT</t>
  </si>
  <si>
    <t>27/05/2023</t>
  </si>
  <si>
    <t>CAROLE MAQUILLAGES</t>
  </si>
  <si>
    <t>82690991769</t>
  </si>
  <si>
    <t>44152856900029</t>
  </si>
  <si>
    <t>578332</t>
  </si>
  <si>
    <t>06 10 74 41 03</t>
  </si>
  <si>
    <t>33126 FRONSAC</t>
  </si>
  <si>
    <t>4 bis Route DE LOISEAU</t>
  </si>
  <si>
    <t>CAROLE FORMATION</t>
  </si>
  <si>
    <t>CAROLE FORMATION SASU</t>
  </si>
  <si>
    <t>75331224133</t>
  </si>
  <si>
    <t>87954032600011</t>
  </si>
  <si>
    <t>575124</t>
  </si>
  <si>
    <t>02 37 28 09 19</t>
  </si>
  <si>
    <t>Jardin d'Entreprise - Technopolis - Bât. E</t>
  </si>
  <si>
    <t>4 Rue Blaise Pascal</t>
  </si>
  <si>
    <t>CAROLE DEHAYS RESSOURCES HUMAINES</t>
  </si>
  <si>
    <t>24280107428</t>
  </si>
  <si>
    <t>42115358600050</t>
  </si>
  <si>
    <t>643257</t>
  </si>
  <si>
    <t>06 70 88 79 78</t>
  </si>
  <si>
    <t>19 Rue ARMAND NOBLET</t>
  </si>
  <si>
    <t>CARNETS D'EVEIL</t>
  </si>
  <si>
    <t>11940791994</t>
  </si>
  <si>
    <t>52904686400029</t>
  </si>
  <si>
    <t>333670</t>
  </si>
  <si>
    <t>01 46 04 74 35</t>
  </si>
  <si>
    <t>15 Rue Brea</t>
  </si>
  <si>
    <t>CARNET PSY</t>
  </si>
  <si>
    <t>11921502292</t>
  </si>
  <si>
    <t>39793258300024</t>
  </si>
  <si>
    <t>655053</t>
  </si>
  <si>
    <t>15 Avenue Edouard Belin</t>
  </si>
  <si>
    <t>CARL ZEISS RUEIL MALMAISON</t>
  </si>
  <si>
    <t>CARL ZEISS SAS - ZEISS CARL SAS DEPARTEMENT METROLOGIE</t>
  </si>
  <si>
    <t>11780193278</t>
  </si>
  <si>
    <t>71980166400215</t>
  </si>
  <si>
    <t>216148</t>
  </si>
  <si>
    <t>04 26 29 49 49</t>
  </si>
  <si>
    <t>361 Allée DES NOISETIERS</t>
  </si>
  <si>
    <t>CARL INTERNATIONAL</t>
  </si>
  <si>
    <t>82690922469</t>
  </si>
  <si>
    <t>38484125000051</t>
  </si>
  <si>
    <t>564679</t>
  </si>
  <si>
    <t>73-75 Rue DE LA PLAINE</t>
  </si>
  <si>
    <t>CARINEL</t>
  </si>
  <si>
    <t>11755486675</t>
  </si>
  <si>
    <t>81237202700027</t>
  </si>
  <si>
    <t>676500</t>
  </si>
  <si>
    <t>06 45 48 98 92</t>
  </si>
  <si>
    <t>67120 ERNOLSHEIM BRUCHE</t>
  </si>
  <si>
    <t>10 Rue DES LIEVRES</t>
  </si>
  <si>
    <t>CARINE KREUCHER MARC</t>
  </si>
  <si>
    <t>CARINE KREUCHER MARC - DIETPLUS</t>
  </si>
  <si>
    <t>44670724067</t>
  </si>
  <si>
    <t>84873750800020</t>
  </si>
  <si>
    <t>439137</t>
  </si>
  <si>
    <t>06 08 57 90 76</t>
  </si>
  <si>
    <t>5 Place PAUL AVISSEAU</t>
  </si>
  <si>
    <t>CARILLO PATRICE - CALSF</t>
  </si>
  <si>
    <t>CARILLO PATRICE - CENTRE D'APPRENTISSAGE DE LA LANGUE DES SIGNES FRANCAISE</t>
  </si>
  <si>
    <t>72330829733</t>
  </si>
  <si>
    <t>53098822900015</t>
  </si>
  <si>
    <t>312253</t>
  </si>
  <si>
    <t>01009</t>
  </si>
  <si>
    <t>0467428868</t>
  </si>
  <si>
    <t>34980 COMBAILLAUX</t>
  </si>
  <si>
    <t>7 Allée du Miradou</t>
  </si>
  <si>
    <t>CARILLO CLAUDINE</t>
  </si>
  <si>
    <t>CARILLO CLAUDINE MYRIADE FORMATION</t>
  </si>
  <si>
    <t>91340531834</t>
  </si>
  <si>
    <t>44785711100036</t>
  </si>
  <si>
    <t>585063</t>
  </si>
  <si>
    <t>02 31 95 52 00</t>
  </si>
  <si>
    <t>10 Rue Alfred Kastler Unicite</t>
  </si>
  <si>
    <t>CARIF OREF DE NORMANDIE CAEN</t>
  </si>
  <si>
    <t>CARIF OREF DE NORMANDIE</t>
  </si>
  <si>
    <t>28140317614</t>
  </si>
  <si>
    <t>13002383100014</t>
  </si>
  <si>
    <t>582657</t>
  </si>
  <si>
    <t>0426735614</t>
  </si>
  <si>
    <t>16 Rue fontgiève</t>
  </si>
  <si>
    <t>CARIF OREF AUVERGNE</t>
  </si>
  <si>
    <t>CARIF OREF AUVERGNE-RHONE-ALPES</t>
  </si>
  <si>
    <t>84691535569</t>
  </si>
  <si>
    <t>13002332800011</t>
  </si>
  <si>
    <t>657979</t>
  </si>
  <si>
    <t>588 Rue FERDINAND FOREST</t>
  </si>
  <si>
    <t>CARIBBEAN HACKADEMY</t>
  </si>
  <si>
    <t>01973448197</t>
  </si>
  <si>
    <t>92030063900019</t>
  </si>
  <si>
    <t>584794</t>
  </si>
  <si>
    <t>05 96 73 92 61</t>
  </si>
  <si>
    <t>BP 330</t>
  </si>
  <si>
    <t>15 Ruelle de la Cité Clarac</t>
  </si>
  <si>
    <t>CARIBBEAN COMMUNITY BUSINESS DEVELOPMENT CCBD</t>
  </si>
  <si>
    <t>CARIBBEAN COMMUNITY BUSINESS DEVELOPMENT - CCBD</t>
  </si>
  <si>
    <t>97970101497</t>
  </si>
  <si>
    <t>42818709000017</t>
  </si>
  <si>
    <t>609110</t>
  </si>
  <si>
    <t>1 305 446 0600</t>
  </si>
  <si>
    <t>ETATS UNIS - PEMBROKE PINES</t>
  </si>
  <si>
    <t>c/o American University of the Caribbean School of Medicine / AUC</t>
  </si>
  <si>
    <t>880 Avenue W 145TH AVENUE - SUITE 202</t>
  </si>
  <si>
    <t>CCDM</t>
  </si>
  <si>
    <t>CARIBBEAN CENTER FOR DISASTER MEDICINE</t>
  </si>
  <si>
    <t>639618</t>
  </si>
  <si>
    <t>06 98 38 92 58</t>
  </si>
  <si>
    <t>249 Rue IRENE JOLIOT CURIE</t>
  </si>
  <si>
    <t>CARGORHCONSEIL</t>
  </si>
  <si>
    <t>22600249760</t>
  </si>
  <si>
    <t>52208213000033</t>
  </si>
  <si>
    <t>673043</t>
  </si>
  <si>
    <t>05 65 35 61 59</t>
  </si>
  <si>
    <t>46170 LHOSPITALET</t>
  </si>
  <si>
    <t>lieu dit Puit-Grand</t>
  </si>
  <si>
    <t>199 Chemin du Colombier</t>
  </si>
  <si>
    <t>CARETA CONSEIL</t>
  </si>
  <si>
    <t>76460068646</t>
  </si>
  <si>
    <t>90966742000014</t>
  </si>
  <si>
    <t>Pas de NDA, ni Datadock, ni Qualiopi au 04/11/2022</t>
  </si>
  <si>
    <t>573255</t>
  </si>
  <si>
    <t>01 56 79 10 49</t>
  </si>
  <si>
    <t>8 Rue Laugier</t>
  </si>
  <si>
    <t>CARE INSIGHT</t>
  </si>
  <si>
    <t>11756698175</t>
  </si>
  <si>
    <t>80363226400054</t>
  </si>
  <si>
    <t>605487</t>
  </si>
  <si>
    <t>04 76 20 54 90</t>
  </si>
  <si>
    <t>Mini Parc Alpes Congres - Bat. G</t>
  </si>
  <si>
    <t>3 Rue Roland Garros</t>
  </si>
  <si>
    <t>CARE EXPERIENCE</t>
  </si>
  <si>
    <t>84380694938</t>
  </si>
  <si>
    <t>84096241900015</t>
  </si>
  <si>
    <t>453328</t>
  </si>
  <si>
    <t>06 73 51 47 80</t>
  </si>
  <si>
    <t>62390 AUXI LE CHATEAU</t>
  </si>
  <si>
    <t>22 Route D ABBEVILLE</t>
  </si>
  <si>
    <t>CARDON EMMANUEL</t>
  </si>
  <si>
    <t>31620213962</t>
  </si>
  <si>
    <t>50992744800027</t>
  </si>
  <si>
    <t>605890</t>
  </si>
  <si>
    <t>1 646 4344500</t>
  </si>
  <si>
    <t>9 TH FLOOR</t>
  </si>
  <si>
    <t>1700 BROADWAY</t>
  </si>
  <si>
    <t>CRF</t>
  </si>
  <si>
    <t>CARDIOVASCULAR RESEARCH FOUNDATION</t>
  </si>
  <si>
    <t>567619</t>
  </si>
  <si>
    <t>43 1 904 2003</t>
  </si>
  <si>
    <t>Neutorgasse 9/6</t>
  </si>
  <si>
    <t>CIRSE</t>
  </si>
  <si>
    <t>CARDIOVASCULAR AND INTERVENTIONAL RADIOLOGICAL SOCIETY OF EUROPE</t>
  </si>
  <si>
    <t>656021</t>
  </si>
  <si>
    <t>01 85 76 70 00</t>
  </si>
  <si>
    <t>77390 ARGENTIERES</t>
  </si>
  <si>
    <t>25 Rue des Grands Saules</t>
  </si>
  <si>
    <t>CARDIO VIE</t>
  </si>
  <si>
    <t>11770607277</t>
  </si>
  <si>
    <t>81960717700022</t>
  </si>
  <si>
    <t>676391</t>
  </si>
  <si>
    <t>88 Avenue Charles de Gaulle</t>
  </si>
  <si>
    <t>CARDINALE SUD</t>
  </si>
  <si>
    <t>11921892892</t>
  </si>
  <si>
    <t>40504235900068</t>
  </si>
  <si>
    <t>494770</t>
  </si>
  <si>
    <t>01 85 14 77 77</t>
  </si>
  <si>
    <t>104 Boulevard De Sebastopol</t>
  </si>
  <si>
    <t>CARCO</t>
  </si>
  <si>
    <t>11754986775</t>
  </si>
  <si>
    <t>34347477100064</t>
  </si>
  <si>
    <t>566391</t>
  </si>
  <si>
    <t>01 45 48 43 46</t>
  </si>
  <si>
    <t>CS 10622</t>
  </si>
  <si>
    <t>121 Boulevard RASPAIL</t>
  </si>
  <si>
    <t>CARCADO SAISSEVAL LET</t>
  </si>
  <si>
    <t>CARCADO SAISSEVAL LYCEE</t>
  </si>
  <si>
    <t>11751615875</t>
  </si>
  <si>
    <t>78428100800010</t>
  </si>
  <si>
    <t>433408</t>
  </si>
  <si>
    <t>06 71 60 62 50</t>
  </si>
  <si>
    <t>33420 ESPIET</t>
  </si>
  <si>
    <t>25 Merlet</t>
  </si>
  <si>
    <t>CARBONNE CONSEIL ET FORMATION</t>
  </si>
  <si>
    <t>CARBONNE CONSEIL &amp; FORMATION</t>
  </si>
  <si>
    <t>75331134233</t>
  </si>
  <si>
    <t>84172056800010</t>
  </si>
  <si>
    <t>657839</t>
  </si>
  <si>
    <t>01 76 21 10 00</t>
  </si>
  <si>
    <t>54 Rue DE CLICHY</t>
  </si>
  <si>
    <t>CARBONE 4</t>
  </si>
  <si>
    <t>11755999275</t>
  </si>
  <si>
    <t>82957954900017</t>
  </si>
  <si>
    <t>428700</t>
  </si>
  <si>
    <t>0596 62 92 79</t>
  </si>
  <si>
    <t>97230 STE MARIE</t>
  </si>
  <si>
    <t>1ER ETAGE - Bat 3</t>
  </si>
  <si>
    <t>ZA BELLE ETOILE</t>
  </si>
  <si>
    <t>CARACOF</t>
  </si>
  <si>
    <t>CARAIBES CONSEILS FORMATIONS</t>
  </si>
  <si>
    <t>97970144497</t>
  </si>
  <si>
    <t>48534783500020</t>
  </si>
  <si>
    <t>432556</t>
  </si>
  <si>
    <t>0299601792</t>
  </si>
  <si>
    <t>1 Chemin PIERRE LANDAIS</t>
  </si>
  <si>
    <t>CARABEUX STEPHANE</t>
  </si>
  <si>
    <t>53350858335</t>
  </si>
  <si>
    <t>47913815800023</t>
  </si>
  <si>
    <t>673298</t>
  </si>
  <si>
    <t>06 03 36 71 41</t>
  </si>
  <si>
    <t>LA LAURAGAISE</t>
  </si>
  <si>
    <t>1812 Route DE LABEGE</t>
  </si>
  <si>
    <t>CAQUINEAU NADEGE</t>
  </si>
  <si>
    <t>CAQUINEAU NADEGE - CDP COACHING CONSEIL FORMATIONS</t>
  </si>
  <si>
    <t>76310907631</t>
  </si>
  <si>
    <t>53887661600037</t>
  </si>
  <si>
    <t>653690</t>
  </si>
  <si>
    <t>CAPTURE COMPETENCES</t>
  </si>
  <si>
    <t>04973433197</t>
  </si>
  <si>
    <t>92245378200018</t>
  </si>
  <si>
    <t>640517</t>
  </si>
  <si>
    <t>07 80 91 97 43</t>
  </si>
  <si>
    <t>65400 ARRENS MARSOUS</t>
  </si>
  <si>
    <t>28 Rue DU BOURG</t>
  </si>
  <si>
    <t>CAPTPME</t>
  </si>
  <si>
    <t>76650093065</t>
  </si>
  <si>
    <t>50094272700032</t>
  </si>
  <si>
    <t>609122</t>
  </si>
  <si>
    <t>04 67 15 90 90</t>
  </si>
  <si>
    <t>Batiment 1 Residence Strategie Concept</t>
  </si>
  <si>
    <t>1300 Avenue Albert Einstein</t>
  </si>
  <si>
    <t>21/01/2020</t>
  </si>
  <si>
    <t>CAPSTAN PHYTEAS</t>
  </si>
  <si>
    <t>93131285113</t>
  </si>
  <si>
    <t>49512547800034</t>
  </si>
  <si>
    <t>433433</t>
  </si>
  <si>
    <t>01 44 95 48 00</t>
  </si>
  <si>
    <t>83 Rue DE LA BOETIE</t>
  </si>
  <si>
    <t>CAPSTAN LMS</t>
  </si>
  <si>
    <t>11754238275</t>
  </si>
  <si>
    <t>49512466100028</t>
  </si>
  <si>
    <t>365312</t>
  </si>
  <si>
    <t>01 69 28 29 67</t>
  </si>
  <si>
    <t>BATIMENT H - ZA COURTABOEUF</t>
  </si>
  <si>
    <t>1 Rue DE TERRE NEUVE</t>
  </si>
  <si>
    <t>CAPSIS</t>
  </si>
  <si>
    <t>11910511591</t>
  </si>
  <si>
    <t>41504337100012</t>
  </si>
  <si>
    <t>558692</t>
  </si>
  <si>
    <t>03 20 73 99 40</t>
  </si>
  <si>
    <t>8 Rue Colbrant</t>
  </si>
  <si>
    <t>CAPSIDE</t>
  </si>
  <si>
    <t>31590848359</t>
  </si>
  <si>
    <t>78866283100023</t>
  </si>
  <si>
    <t>665990</t>
  </si>
  <si>
    <t>06 24 18 33 14</t>
  </si>
  <si>
    <t>59830 BACHY</t>
  </si>
  <si>
    <t>8 Allée du Chateau</t>
  </si>
  <si>
    <t>CAP'S CONSEIL</t>
  </si>
  <si>
    <t>32591089659</t>
  </si>
  <si>
    <t>89030007200018</t>
  </si>
  <si>
    <t>264374</t>
  </si>
  <si>
    <t>03444</t>
  </si>
  <si>
    <t>11 Rue DU CRUCIFIX</t>
  </si>
  <si>
    <t>CAPRON REGIS</t>
  </si>
  <si>
    <t>CAPRON REGIS - LICORNE FORMATION</t>
  </si>
  <si>
    <t>83150299215</t>
  </si>
  <si>
    <t>42879191700035</t>
  </si>
  <si>
    <t>314791</t>
  </si>
  <si>
    <t>02 99 72 37 44</t>
  </si>
  <si>
    <t>20 Rue DE VANNES</t>
  </si>
  <si>
    <t>CAPORDI</t>
  </si>
  <si>
    <t>53560945956</t>
  </si>
  <si>
    <t>41819990700027</t>
  </si>
  <si>
    <t>476006</t>
  </si>
  <si>
    <t>04016</t>
  </si>
  <si>
    <t>06 07 18 41 91</t>
  </si>
  <si>
    <t>VILLA LES PINS ENTREE B</t>
  </si>
  <si>
    <t>39 Rue DE LA SOULANE</t>
  </si>
  <si>
    <t>CAPODANO JEANNE</t>
  </si>
  <si>
    <t>CAPODANO JEANNE CONSEIL ET FORMATION</t>
  </si>
  <si>
    <t>93060712306</t>
  </si>
  <si>
    <t>47846422500026</t>
  </si>
  <si>
    <t>367965</t>
  </si>
  <si>
    <t>Immeuble Le Polaris - LYON 6</t>
  </si>
  <si>
    <t>46 Rue Sainte Genevieve</t>
  </si>
  <si>
    <t>CAPITE CORPUS</t>
  </si>
  <si>
    <t>82690854469</t>
  </si>
  <si>
    <t>44992895100044</t>
  </si>
  <si>
    <t>420554</t>
  </si>
  <si>
    <t>07 86 59 22 38</t>
  </si>
  <si>
    <t>50400 YQUELON</t>
  </si>
  <si>
    <t>260 Avenue DE L EUROPE</t>
  </si>
  <si>
    <t>CAPITAN</t>
  </si>
  <si>
    <t>28500146050</t>
  </si>
  <si>
    <t>43135262400032</t>
  </si>
  <si>
    <t>386170</t>
  </si>
  <si>
    <t>01 53 34 00 13</t>
  </si>
  <si>
    <t>12 Rue DU HELDER</t>
  </si>
  <si>
    <t>CAPITAL FORMATIONS</t>
  </si>
  <si>
    <t>11754440975</t>
  </si>
  <si>
    <t>49134717500037</t>
  </si>
  <si>
    <t>328960</t>
  </si>
  <si>
    <t>02 62 71 13 03</t>
  </si>
  <si>
    <t>CENTRE D'AFFAIRE ZE BUREAU - PORTE 9 ET 11 - ETAGE 1</t>
  </si>
  <si>
    <t>CAPITAL FORMATION ST PAUL</t>
  </si>
  <si>
    <t>CAPITAL FORMATION</t>
  </si>
  <si>
    <t>98970209997</t>
  </si>
  <si>
    <t>41399461700129</t>
  </si>
  <si>
    <t>652374</t>
  </si>
  <si>
    <t>03 90 22 32 23</t>
  </si>
  <si>
    <t>ZA du Birken</t>
  </si>
  <si>
    <t>13 Rue Marguerite Perey</t>
  </si>
  <si>
    <t>CAP INFO</t>
  </si>
  <si>
    <t>CAPINFO</t>
  </si>
  <si>
    <t>42670254667</t>
  </si>
  <si>
    <t>41190759500044</t>
  </si>
  <si>
    <t>611190</t>
  </si>
  <si>
    <t>05 34 40 40 00</t>
  </si>
  <si>
    <t>EUROPARC</t>
  </si>
  <si>
    <t>1 Rue MARIE CURIE</t>
  </si>
  <si>
    <t>CAPIFORMA</t>
  </si>
  <si>
    <t>73310794731</t>
  </si>
  <si>
    <t>81305288300028</t>
  </si>
  <si>
    <t>632030</t>
  </si>
  <si>
    <t>Parc technoclub bat B</t>
  </si>
  <si>
    <t>Avenue de la Poterie</t>
  </si>
  <si>
    <t>CAPI CONSULT GRADIGNAN</t>
  </si>
  <si>
    <t>CAPI CONSULT</t>
  </si>
  <si>
    <t>72330827133</t>
  </si>
  <si>
    <t>47918064800061</t>
  </si>
  <si>
    <t>430754</t>
  </si>
  <si>
    <t>01 44 74 24 10</t>
  </si>
  <si>
    <t>145-151-Immeuble Aquarel</t>
  </si>
  <si>
    <t>145 Quai Du President Roosevelt</t>
  </si>
  <si>
    <t>CAPGEMINI TECHNOLOGY SERVICES ISSY LES MOULINEAUX</t>
  </si>
  <si>
    <t>CAPGEMINI TECHNOLOGY SERVICES</t>
  </si>
  <si>
    <t>11921811392</t>
  </si>
  <si>
    <t>47976684200724</t>
  </si>
  <si>
    <t>618020</t>
  </si>
  <si>
    <t>06 76 28 57 71</t>
  </si>
  <si>
    <t>32490 MONFERRAN SAVES</t>
  </si>
  <si>
    <t>54 Rue DU COUCHANT</t>
  </si>
  <si>
    <t>CAP'FORMATIONS SPORT</t>
  </si>
  <si>
    <t>76320069032</t>
  </si>
  <si>
    <t>85254646400029</t>
  </si>
  <si>
    <t>642800</t>
  </si>
  <si>
    <t>CAPENGLISH</t>
  </si>
  <si>
    <t>11755164375</t>
  </si>
  <si>
    <t>74986551500037</t>
  </si>
  <si>
    <t>551867</t>
  </si>
  <si>
    <t>06 95 16 62 46</t>
  </si>
  <si>
    <t>8 Rue JEAN DE LA FONTAINE</t>
  </si>
  <si>
    <t>CAPELLI FABIEN - EXPLICIT FORMATION</t>
  </si>
  <si>
    <t>82380578738</t>
  </si>
  <si>
    <t>79976988000011</t>
  </si>
  <si>
    <t>230455</t>
  </si>
  <si>
    <t>05 61 75 94 99</t>
  </si>
  <si>
    <t>31320 MERVILLA</t>
  </si>
  <si>
    <t>LA ROQUE</t>
  </si>
  <si>
    <t>3 Chemin DE MICAS</t>
  </si>
  <si>
    <t>CAPCIR</t>
  </si>
  <si>
    <t>76310839331</t>
  </si>
  <si>
    <t>33303429600041</t>
  </si>
  <si>
    <t>23012</t>
  </si>
  <si>
    <t>03 88 59 00 81</t>
  </si>
  <si>
    <t>30 Avenue DE L'EUROPE</t>
  </si>
  <si>
    <t>CAPA CMA</t>
  </si>
  <si>
    <t>42670180367</t>
  </si>
  <si>
    <t>43291310100015</t>
  </si>
  <si>
    <t>397015</t>
  </si>
  <si>
    <t>01 46 37 77 06</t>
  </si>
  <si>
    <t>53 Avenue CHARLES DE GAULLE</t>
  </si>
  <si>
    <t>CAP 21</t>
  </si>
  <si>
    <t>CAP 21 CONSEIL EN RESSOURCES HUMAINES</t>
  </si>
  <si>
    <t>11921602992</t>
  </si>
  <si>
    <t>49477839200014</t>
  </si>
  <si>
    <t>653743</t>
  </si>
  <si>
    <t>06 19 78 92 64</t>
  </si>
  <si>
    <t>69210 LENTILLY</t>
  </si>
  <si>
    <t>58 Chemin De La Burette</t>
  </si>
  <si>
    <t>CAP 02</t>
  </si>
  <si>
    <t>84691510669</t>
  </si>
  <si>
    <t>80787350000019</t>
  </si>
  <si>
    <t>681647</t>
  </si>
  <si>
    <t>06 37 13 34 46</t>
  </si>
  <si>
    <t>6 Rue DE LA DISTILLERIE</t>
  </si>
  <si>
    <t>CAP VEGGIE PANTIN</t>
  </si>
  <si>
    <t>CAP VEGGIE</t>
  </si>
  <si>
    <t>11931078293</t>
  </si>
  <si>
    <t>98025396700015</t>
  </si>
  <si>
    <t>471689</t>
  </si>
  <si>
    <t>04 72 84 60 50</t>
  </si>
  <si>
    <t>11 Rue Duphot</t>
  </si>
  <si>
    <t>CAP SERVICES SCOP LYON</t>
  </si>
  <si>
    <t>CAP SERVICES SCOP</t>
  </si>
  <si>
    <t>82690519569</t>
  </si>
  <si>
    <t>40263675700039</t>
  </si>
  <si>
    <t>397192</t>
  </si>
  <si>
    <t>05 53 23 37 93</t>
  </si>
  <si>
    <t>1 Rue Ragueneau</t>
  </si>
  <si>
    <t>CAP SECUR BERGERAC</t>
  </si>
  <si>
    <t>CAP SECUR</t>
  </si>
  <si>
    <t>75240202924</t>
  </si>
  <si>
    <t>50922358200040</t>
  </si>
  <si>
    <t>537640</t>
  </si>
  <si>
    <t>06 07 40 45 79</t>
  </si>
  <si>
    <t>4 Allée des Jacquiers</t>
  </si>
  <si>
    <t>CAP SANTE</t>
  </si>
  <si>
    <t>04973375297</t>
  </si>
  <si>
    <t>79034246300037</t>
  </si>
  <si>
    <t>293386</t>
  </si>
  <si>
    <t>06 16 44 48 26</t>
  </si>
  <si>
    <t>15 Rue DES FRERES SILVY</t>
  </si>
  <si>
    <t>CAP PERFORMANCE</t>
  </si>
  <si>
    <t>93131657813</t>
  </si>
  <si>
    <t>79174373500015</t>
  </si>
  <si>
    <t>620634</t>
  </si>
  <si>
    <t>05 61 41 60 48</t>
  </si>
  <si>
    <t>72 Chemin de canto laouzetto</t>
  </si>
  <si>
    <t>17/02/2021</t>
  </si>
  <si>
    <t>CAP OFFICINE</t>
  </si>
  <si>
    <t>73310428731</t>
  </si>
  <si>
    <t>44771389200035</t>
  </si>
  <si>
    <t>671563</t>
  </si>
  <si>
    <t>06 69 96 09 90</t>
  </si>
  <si>
    <t>19 ter Rue de Haute Perche</t>
  </si>
  <si>
    <t>CAP HORIZON</t>
  </si>
  <si>
    <t>52440979844</t>
  </si>
  <si>
    <t>91342625000019</t>
  </si>
  <si>
    <t>363959</t>
  </si>
  <si>
    <t>02903</t>
  </si>
  <si>
    <t>03 25 78 18 96</t>
  </si>
  <si>
    <t>10120 ST ANDRE LES VERGERS</t>
  </si>
  <si>
    <t>12 Rue Albert de Mun</t>
  </si>
  <si>
    <t>21100060210</t>
  </si>
  <si>
    <t>49758242900013</t>
  </si>
  <si>
    <t>640694</t>
  </si>
  <si>
    <t>05 56 29 50 40</t>
  </si>
  <si>
    <t>2 Rue DU CARDINAL</t>
  </si>
  <si>
    <t>CAP GRH</t>
  </si>
  <si>
    <t>72330527333</t>
  </si>
  <si>
    <t>42969193400047</t>
  </si>
  <si>
    <t>577868</t>
  </si>
  <si>
    <t>04 75 20 25 91</t>
  </si>
  <si>
    <t>85 Rue Conrad Kilian</t>
  </si>
  <si>
    <t>CAP FORMATION CONSEIL</t>
  </si>
  <si>
    <t>84070105807</t>
  </si>
  <si>
    <t>83367825300026</t>
  </si>
  <si>
    <t>663220</t>
  </si>
  <si>
    <t>02 47 05 55 33</t>
  </si>
  <si>
    <t>116 Rue Ronsard</t>
  </si>
  <si>
    <t>CAP FORMATION TOURS</t>
  </si>
  <si>
    <t>CAP FORMATION</t>
  </si>
  <si>
    <t>24450170145</t>
  </si>
  <si>
    <t>41877587000078</t>
  </si>
  <si>
    <t>611219</t>
  </si>
  <si>
    <t>06 14 02 78 78</t>
  </si>
  <si>
    <t>17 Rue DU FOIRAIL</t>
  </si>
  <si>
    <t>CAP FORMATION RABASTENS DE BIGORRE</t>
  </si>
  <si>
    <t>76650086065</t>
  </si>
  <si>
    <t>85020241700018</t>
  </si>
  <si>
    <t>241064</t>
  </si>
  <si>
    <t>02 38 53 46 47</t>
  </si>
  <si>
    <t>14 bis Quai CYPIERRE</t>
  </si>
  <si>
    <t>CAP FORMATION ORLEANS</t>
  </si>
  <si>
    <t>41877587000029</t>
  </si>
  <si>
    <t>367515</t>
  </si>
  <si>
    <t>02 28 44 32 14</t>
  </si>
  <si>
    <t>6 Rue Benoit Frachon</t>
  </si>
  <si>
    <t>20/11/2019</t>
  </si>
  <si>
    <t>52440519544</t>
  </si>
  <si>
    <t>49358822200080</t>
  </si>
  <si>
    <t>549198</t>
  </si>
  <si>
    <t>0490603272</t>
  </si>
  <si>
    <t>89 Avenue NOTRE DAME DE SANTE</t>
  </si>
  <si>
    <t>93840072284</t>
  </si>
  <si>
    <t>33237704300036</t>
  </si>
  <si>
    <t>466451</t>
  </si>
  <si>
    <t>0262434235</t>
  </si>
  <si>
    <t>04 Rue François de Mahy</t>
  </si>
  <si>
    <t>98970238497</t>
  </si>
  <si>
    <t>42403977400023</t>
  </si>
  <si>
    <t>527853</t>
  </si>
  <si>
    <t>03 87 92 73 44</t>
  </si>
  <si>
    <t>12 Place ROBERT SCHUMAN</t>
  </si>
  <si>
    <t>CAP ENTREPRENDRE FORBACH</t>
  </si>
  <si>
    <t>CAP ENTREPRENDRE</t>
  </si>
  <si>
    <t>41570233557</t>
  </si>
  <si>
    <t>47784404700019</t>
  </si>
  <si>
    <t>557791</t>
  </si>
  <si>
    <t>ZA JEAN MERMOZ</t>
  </si>
  <si>
    <t>50 Rue DIDIER DAURIAT</t>
  </si>
  <si>
    <t>CAP ELAN FORMATION CASTELNAU LE LEZ</t>
  </si>
  <si>
    <t>CAP ELAN FORMATION</t>
  </si>
  <si>
    <t>76340908834</t>
  </si>
  <si>
    <t>80106424700027</t>
  </si>
  <si>
    <t>618561</t>
  </si>
  <si>
    <t>28 Rue WALDECK-ROUSSEAU</t>
  </si>
  <si>
    <t>CAP DIGIT</t>
  </si>
  <si>
    <t>84420316842</t>
  </si>
  <si>
    <t>84137812800026</t>
  </si>
  <si>
    <t>621523</t>
  </si>
  <si>
    <t>30450 CONCOULES</t>
  </si>
  <si>
    <t>LA FELGERE</t>
  </si>
  <si>
    <t>CAP' COMPETENCES DURABLES</t>
  </si>
  <si>
    <t>76300455130</t>
  </si>
  <si>
    <t>87764241300018</t>
  </si>
  <si>
    <t>649740</t>
  </si>
  <si>
    <t>Les grands Mollans</t>
  </si>
  <si>
    <t>1855 Route de Bazouges</t>
  </si>
  <si>
    <t>CAP COMPETENCES</t>
  </si>
  <si>
    <t>52720138572</t>
  </si>
  <si>
    <t>52024046600018</t>
  </si>
  <si>
    <t>364836</t>
  </si>
  <si>
    <t>04 72 65 64 99</t>
  </si>
  <si>
    <t>CAP COM</t>
  </si>
  <si>
    <t>82690834469</t>
  </si>
  <si>
    <t>43254223100035</t>
  </si>
  <si>
    <t>672427</t>
  </si>
  <si>
    <t>07 63 13 50 22</t>
  </si>
  <si>
    <t>8 Rue Des Javelles</t>
  </si>
  <si>
    <t>CAP AUTO MOTO</t>
  </si>
  <si>
    <t>24410155641</t>
  </si>
  <si>
    <t>91392004700036</t>
  </si>
  <si>
    <t>633264</t>
  </si>
  <si>
    <t>04 73 90 12 12</t>
  </si>
  <si>
    <t>1 Avenue DES COTTAGES</t>
  </si>
  <si>
    <t>CFAS AUVERGNE</t>
  </si>
  <si>
    <t>CAP APPRENTISSAGE ADAPTE EN AUVERGNE - CAP3A</t>
  </si>
  <si>
    <t>84630478163</t>
  </si>
  <si>
    <t>51303734100023</t>
  </si>
  <si>
    <t>636460</t>
  </si>
  <si>
    <t>06 38 43 19 07</t>
  </si>
  <si>
    <t>49370 ST CLEMENT DE LA PLACE</t>
  </si>
  <si>
    <t>2 Place de l'EGLISE</t>
  </si>
  <si>
    <t>CAP A VENIR</t>
  </si>
  <si>
    <t>52490384949</t>
  </si>
  <si>
    <t>82240122000022</t>
  </si>
  <si>
    <t>650810</t>
  </si>
  <si>
    <t>29 Chemin De Vimaney</t>
  </si>
  <si>
    <t>CAP &amp; ALLIANCE ST MEDARD EN JALLES</t>
  </si>
  <si>
    <t>CAP &amp; ALLIANCE ORIENT'ACTION ST MEDARD EN JALLES</t>
  </si>
  <si>
    <t>75331211033</t>
  </si>
  <si>
    <t>87764442700016</t>
  </si>
  <si>
    <t>675994</t>
  </si>
  <si>
    <t>06 76 20 63 91</t>
  </si>
  <si>
    <t>10 Rue Pierre et Marie Curie</t>
  </si>
  <si>
    <t>CAOUSSIN GAELLE</t>
  </si>
  <si>
    <t>CAOUSSIN GAELLE - PERSPECT' AVENIR</t>
  </si>
  <si>
    <t>53351043735</t>
  </si>
  <si>
    <t>84172225900030</t>
  </si>
  <si>
    <t>445794</t>
  </si>
  <si>
    <t>02 30 82 04 82</t>
  </si>
  <si>
    <t>PEPINIERE D'ENTREPRISES</t>
  </si>
  <si>
    <t>POLE D'INNOVATION DE MESCOAT</t>
  </si>
  <si>
    <t>CAO BRETAGNE</t>
  </si>
  <si>
    <t>53290851629</t>
  </si>
  <si>
    <t>53488803700015</t>
  </si>
  <si>
    <t>640967</t>
  </si>
  <si>
    <t>78330 FONTENAY LE FLEURY</t>
  </si>
  <si>
    <t>CANU MARTIN AGNES</t>
  </si>
  <si>
    <t>CANU MARTIN AGNES -  IPAM INST POUR PLAISIR APPRENDRE</t>
  </si>
  <si>
    <t>11788520378</t>
  </si>
  <si>
    <t>45182032800032</t>
  </si>
  <si>
    <t>521760</t>
  </si>
  <si>
    <t>06 08 84 33 97</t>
  </si>
  <si>
    <t>4 Rue BOUQUIERES</t>
  </si>
  <si>
    <t>CANTAU JEAN MARC</t>
  </si>
  <si>
    <t>73310782531</t>
  </si>
  <si>
    <t>42045436500032</t>
  </si>
  <si>
    <t>599852</t>
  </si>
  <si>
    <t>16 Rue Henry le Chatelier</t>
  </si>
  <si>
    <t>CANOPEE CONSULT</t>
  </si>
  <si>
    <t>75170195617</t>
  </si>
  <si>
    <t>82058805100020</t>
  </si>
  <si>
    <t>472542</t>
  </si>
  <si>
    <t>01 71 58 23 61</t>
  </si>
  <si>
    <t>14 Rue Emile Borel</t>
  </si>
  <si>
    <t>CANON FRANCE</t>
  </si>
  <si>
    <t>11756589875</t>
  </si>
  <si>
    <t>73820526901882</t>
  </si>
  <si>
    <t>518517</t>
  </si>
  <si>
    <t>06 42 86 20 75</t>
  </si>
  <si>
    <t>34140 MEZE</t>
  </si>
  <si>
    <t>8 Rue PAULIN ARNAUD</t>
  </si>
  <si>
    <t>CANISCOOL</t>
  </si>
  <si>
    <t>76341008634</t>
  </si>
  <si>
    <t>84304954500018</t>
  </si>
  <si>
    <t>530086</t>
  </si>
  <si>
    <t>03 88 22 55 11</t>
  </si>
  <si>
    <t>20 Rue A. Seyboth</t>
  </si>
  <si>
    <t>CANDICE MACK SARL</t>
  </si>
  <si>
    <t>CANDICE MACK ECOLE DE MAQUILLAGE PROFESSSIONNEL</t>
  </si>
  <si>
    <t>42670276267</t>
  </si>
  <si>
    <t>43942938200021</t>
  </si>
  <si>
    <t>576815</t>
  </si>
  <si>
    <t>03 27 91 65 04</t>
  </si>
  <si>
    <t>59194 RACHES</t>
  </si>
  <si>
    <t>331 Rue de Baillon</t>
  </si>
  <si>
    <t>CANCARE ALDO - AD FORMATION</t>
  </si>
  <si>
    <t>31590844759</t>
  </si>
  <si>
    <t>47858925200053</t>
  </si>
  <si>
    <t>629686</t>
  </si>
  <si>
    <t>01 84 80 85 56</t>
  </si>
  <si>
    <t>70 Rue SÉBASTIEN MERCIER</t>
  </si>
  <si>
    <t>CANAL SANTE</t>
  </si>
  <si>
    <t>11756051175</t>
  </si>
  <si>
    <t>88434893900015</t>
  </si>
  <si>
    <t>646015</t>
  </si>
  <si>
    <t>1 877 968 9449</t>
  </si>
  <si>
    <t>144 CHEYENNE WAY</t>
  </si>
  <si>
    <t>CST</t>
  </si>
  <si>
    <t>CANADIAN SOCIETY OF TRANSPLANTATION</t>
  </si>
  <si>
    <t>657918</t>
  </si>
  <si>
    <t>1 613 523 3343</t>
  </si>
  <si>
    <t>509-350 Sparks Street</t>
  </si>
  <si>
    <t>CAEP ACMU</t>
  </si>
  <si>
    <t>CANADIAN ASSOCIATION OF EMERGENCY PHYSICIANS</t>
  </si>
  <si>
    <t>659253</t>
  </si>
  <si>
    <t>04 15 49 00 03</t>
  </si>
  <si>
    <t>4 Rue Du Pensionnat Nd De France</t>
  </si>
  <si>
    <t>CAMPUS26</t>
  </si>
  <si>
    <t>84430339243</t>
  </si>
  <si>
    <t>82253076200027</t>
  </si>
  <si>
    <t>600507</t>
  </si>
  <si>
    <t>845 Chemin du defffends</t>
  </si>
  <si>
    <t>CFA CAMPUS SAINT MAXIMIN DU CMAR 13 PACA</t>
  </si>
  <si>
    <t>CAMPUS SAINT MAXIMIN DE LA CHAMBRE DE METIERS ET DE L'ARTISANAT DE REGION PACA</t>
  </si>
  <si>
    <t>13002087800141</t>
  </si>
  <si>
    <t>545120</t>
  </si>
  <si>
    <t>02 62 61 00 00</t>
  </si>
  <si>
    <t>CS 41220</t>
  </si>
  <si>
    <t>1 Allée FRANCIS SAUTRON</t>
  </si>
  <si>
    <t>CAMPUS REUNION LE PORT</t>
  </si>
  <si>
    <t>CAMPUS REUNION</t>
  </si>
  <si>
    <t>98970429597</t>
  </si>
  <si>
    <t>80521403800020</t>
  </si>
  <si>
    <t>354922</t>
  </si>
  <si>
    <t>03 20 84 36 40</t>
  </si>
  <si>
    <t>5 Rue DE L'INNOVATION</t>
  </si>
  <si>
    <t>CAMPUS PRO LILLE</t>
  </si>
  <si>
    <t>CAMPUS PRO</t>
  </si>
  <si>
    <t>31590270559</t>
  </si>
  <si>
    <t>38937956100043</t>
  </si>
  <si>
    <t>321710</t>
  </si>
  <si>
    <t>03 88 23 77 99</t>
  </si>
  <si>
    <t>24a Rue des magasins</t>
  </si>
  <si>
    <t>CAMPUS PRIVE D'ALSACE HORIZON - AMGE</t>
  </si>
  <si>
    <t>CAMPUS PRIVE D'ALSACE</t>
  </si>
  <si>
    <t>42670327167</t>
  </si>
  <si>
    <t>44967708700016</t>
  </si>
  <si>
    <t>426520</t>
  </si>
  <si>
    <t>0299163416</t>
  </si>
  <si>
    <t>283 Avenue GNL GEORGES PATTON</t>
  </si>
  <si>
    <t>CES BRETAGNE</t>
  </si>
  <si>
    <t>CAMPUS L'EXCELLENCE SPORTIVE BRETAGNE</t>
  </si>
  <si>
    <t>53350885335</t>
  </si>
  <si>
    <t>13001397200018</t>
  </si>
  <si>
    <t>204663</t>
  </si>
  <si>
    <t>150 Rue DES POISSONNIERS</t>
  </si>
  <si>
    <t>CLL</t>
  </si>
  <si>
    <t>CAMPUS LEO LAGRANGE</t>
  </si>
  <si>
    <t>11754796275</t>
  </si>
  <si>
    <t>41003550500073</t>
  </si>
  <si>
    <t>22056</t>
  </si>
  <si>
    <t>02 38 22 60 80</t>
  </si>
  <si>
    <t>66 Avenue de la Mouillère</t>
  </si>
  <si>
    <t>CAMPUS LA MOUILLERE ORLEANS LOIRE VALLEY</t>
  </si>
  <si>
    <t>24450000345</t>
  </si>
  <si>
    <t>77551109000018</t>
  </si>
  <si>
    <t>676093</t>
  </si>
  <si>
    <t>04 92 01 30 30</t>
  </si>
  <si>
    <t>64 Avenue VALERY GISCARD D'ESTAING</t>
  </si>
  <si>
    <t>CAMPUS INTERNATIONAL RIERA</t>
  </si>
  <si>
    <t>CAMPUS INTERNATIONAL RIERA - ISC NICE &amp; RFI</t>
  </si>
  <si>
    <t>93060859506</t>
  </si>
  <si>
    <t>85124396400026</t>
  </si>
  <si>
    <t>618214</t>
  </si>
  <si>
    <t>03 20 99 50 80</t>
  </si>
  <si>
    <t>8 Allée André Glatigy</t>
  </si>
  <si>
    <t>CAMPUS FORMATION LOOS</t>
  </si>
  <si>
    <t>32591012759</t>
  </si>
  <si>
    <t>88040839800019</t>
  </si>
  <si>
    <t>487960</t>
  </si>
  <si>
    <t>0231709000</t>
  </si>
  <si>
    <t>21 Rue des Frères Lumière</t>
  </si>
  <si>
    <t>CAMPUS FORMATION MONDEVILLE</t>
  </si>
  <si>
    <t>CAMPUS FORMATION</t>
  </si>
  <si>
    <t>25140157714</t>
  </si>
  <si>
    <t>45300359200020</t>
  </si>
  <si>
    <t>361951</t>
  </si>
  <si>
    <t>01 55 82 41 41</t>
  </si>
  <si>
    <t>80 Rue JULES FERRY</t>
  </si>
  <si>
    <t>CAMPUS FONDERIE DE L'IMAGE</t>
  </si>
  <si>
    <t>11930658393</t>
  </si>
  <si>
    <t>35386977900036</t>
  </si>
  <si>
    <t>562452</t>
  </si>
  <si>
    <t>02 99 71 60 20</t>
  </si>
  <si>
    <t>26 Quai Surcouf</t>
  </si>
  <si>
    <t>GIP CAMPUS ESPRIT INDUSTRIES BRETAGNE SUD</t>
  </si>
  <si>
    <t>CAMPUS ESPRIT INDUSTRIES BRETAGNE SUD GIP</t>
  </si>
  <si>
    <t>53350978135</t>
  </si>
  <si>
    <t>13002028200021</t>
  </si>
  <si>
    <t>541795</t>
  </si>
  <si>
    <t>05 56 79 51 55</t>
  </si>
  <si>
    <t>CS 31996</t>
  </si>
  <si>
    <t>CAMPUS DU LAC</t>
  </si>
  <si>
    <t>CAMPUS DU LAC ICFA</t>
  </si>
  <si>
    <t>72330424333</t>
  </si>
  <si>
    <t>41058110200010</t>
  </si>
  <si>
    <t>388180</t>
  </si>
  <si>
    <t>03341</t>
  </si>
  <si>
    <t>04 77 47 63 55</t>
  </si>
  <si>
    <t>42100 ROCHETAILLEE</t>
  </si>
  <si>
    <t>60 Rue Robespierre</t>
  </si>
  <si>
    <t>PFSL</t>
  </si>
  <si>
    <t>CAMPUS DES TALENTS AESIO SANTE - POLE FORMATION SANTE LOIRE</t>
  </si>
  <si>
    <t>82420196642</t>
  </si>
  <si>
    <t>50180428000037</t>
  </si>
  <si>
    <t>474897</t>
  </si>
  <si>
    <t>01 56 62 26 26</t>
  </si>
  <si>
    <t>52 Rue Laffitte</t>
  </si>
  <si>
    <t>CES</t>
  </si>
  <si>
    <t>CAMPUS DE L'ESTHETIQUE ET DU SPA - CES - SIEGE SOCIAL</t>
  </si>
  <si>
    <t>11750155575</t>
  </si>
  <si>
    <t>65201188300061</t>
  </si>
  <si>
    <t>540754</t>
  </si>
  <si>
    <t>CS 20909</t>
  </si>
  <si>
    <t>33 Rue du Chateau d'Isenghien</t>
  </si>
  <si>
    <t>CAMPUS DALKIA NORD EUROPE</t>
  </si>
  <si>
    <t>31590686259</t>
  </si>
  <si>
    <t>48886274900030</t>
  </si>
  <si>
    <t>678508</t>
  </si>
  <si>
    <t>06 59 94 37 88</t>
  </si>
  <si>
    <t>11 Rue De Laxou</t>
  </si>
  <si>
    <t>CAMPUS CATHOLIQUE DES METIERS SAINT NICOLAS</t>
  </si>
  <si>
    <t>44540451754</t>
  </si>
  <si>
    <t>92390271200010</t>
  </si>
  <si>
    <t>503186</t>
  </si>
  <si>
    <t>0477453092</t>
  </si>
  <si>
    <t>1 Cours Antoine Guichard</t>
  </si>
  <si>
    <t>CAMPUS CASINO</t>
  </si>
  <si>
    <t>82420060742</t>
  </si>
  <si>
    <t>38026162800032</t>
  </si>
  <si>
    <t>681167</t>
  </si>
  <si>
    <t>04 77 43 26 63</t>
  </si>
  <si>
    <t>30 Rue DE LA RESISTANCE</t>
  </si>
  <si>
    <t>CAMPUS ADOM</t>
  </si>
  <si>
    <t>84420357142</t>
  </si>
  <si>
    <t>89748536300013</t>
  </si>
  <si>
    <t>590356</t>
  </si>
  <si>
    <t>02 31 91 76 55</t>
  </si>
  <si>
    <t>14760 BRETTEVILLE SUR ODON</t>
  </si>
  <si>
    <t>484 Rue Antoine de Saint Exupery</t>
  </si>
  <si>
    <t>CAMP ACADEMY ELITE NORMANDIE TRAINING</t>
  </si>
  <si>
    <t>CAMP ACADEMY ELITE NORMANDIE TRAINING - CAEN TRAINING</t>
  </si>
  <si>
    <t>28140291514</t>
  </si>
  <si>
    <t>81245347000039</t>
  </si>
  <si>
    <t>603340</t>
  </si>
  <si>
    <t>06 10 75 96 47</t>
  </si>
  <si>
    <t>79230 VOUILLE</t>
  </si>
  <si>
    <t>23 Rue du Lambon Vaumoreau</t>
  </si>
  <si>
    <t>CAMOU FRANCOIS</t>
  </si>
  <si>
    <t>75790124279</t>
  </si>
  <si>
    <t>79940465200023</t>
  </si>
  <si>
    <t>220073</t>
  </si>
  <si>
    <t>04 72 23 01 20</t>
  </si>
  <si>
    <t>Zone Artisanale Les Corbeges</t>
  </si>
  <si>
    <t>3 Rue DE LA VANOISE</t>
  </si>
  <si>
    <t>CAMIRA CORBAS</t>
  </si>
  <si>
    <t>CAMIRA PREVENTION SECURITE</t>
  </si>
  <si>
    <t>82690562469</t>
  </si>
  <si>
    <t>41318959800050</t>
  </si>
  <si>
    <t>483680</t>
  </si>
  <si>
    <t>06 62 53 76 62</t>
  </si>
  <si>
    <t>1 Avenue Puget</t>
  </si>
  <si>
    <t>CAMINOSCOPE ASSOCIES</t>
  </si>
  <si>
    <t>11755139375</t>
  </si>
  <si>
    <t>79334023300014</t>
  </si>
  <si>
    <t>643180</t>
  </si>
  <si>
    <t>14340 LA ROQUE BAIGNARD</t>
  </si>
  <si>
    <t>Chemin DE MONTREUIL</t>
  </si>
  <si>
    <t>CAMILLE GENISSEL / LA ROQUE BAIGNARD</t>
  </si>
  <si>
    <t>25140272014</t>
  </si>
  <si>
    <t>51252990000023</t>
  </si>
  <si>
    <t>627355</t>
  </si>
  <si>
    <t>17 Rue de Rosheim</t>
  </si>
  <si>
    <t>CAMILLE BETCH</t>
  </si>
  <si>
    <t>42670496667</t>
  </si>
  <si>
    <t>75258029000027</t>
  </si>
  <si>
    <t>670030</t>
  </si>
  <si>
    <t>06 20 75 89 56</t>
  </si>
  <si>
    <t>10 A Rue MARECHAL DE LATTRE DE TASSIGNY</t>
  </si>
  <si>
    <t>CAMEMBEAR</t>
  </si>
  <si>
    <t>28760677076</t>
  </si>
  <si>
    <t>90934916900013</t>
  </si>
  <si>
    <t>673341</t>
  </si>
  <si>
    <t>07 49 98 72 91</t>
  </si>
  <si>
    <t>BUREAU 11</t>
  </si>
  <si>
    <t>152 Rue du GALIBIER</t>
  </si>
  <si>
    <t>CAMELIA COMPETENCES</t>
  </si>
  <si>
    <t>32620352162</t>
  </si>
  <si>
    <t>91962586300015</t>
  </si>
  <si>
    <t>488410</t>
  </si>
  <si>
    <t>5 Boulevard LEON GAMBETTA</t>
  </si>
  <si>
    <t>CAMELEON MANAGEMENT SUD</t>
  </si>
  <si>
    <t>91300309930</t>
  </si>
  <si>
    <t>51415688400025</t>
  </si>
  <si>
    <t>606674</t>
  </si>
  <si>
    <t>0642336237</t>
  </si>
  <si>
    <t>196 Rue Guillaume Leblanc</t>
  </si>
  <si>
    <t>CAMELEON CLINIQUE</t>
  </si>
  <si>
    <t>CAMELEON CLINIQUE ADOLESCENCE MODERNITE</t>
  </si>
  <si>
    <t>75331188433</t>
  </si>
  <si>
    <t>84515033300019</t>
  </si>
  <si>
    <t>603612</t>
  </si>
  <si>
    <t>07 49 00 87 58</t>
  </si>
  <si>
    <t>11290 ARZENS</t>
  </si>
  <si>
    <t>45 Chemin DE L HORTE</t>
  </si>
  <si>
    <t>CAMELEON</t>
  </si>
  <si>
    <t>76110162111</t>
  </si>
  <si>
    <t>84501058600020</t>
  </si>
  <si>
    <t>684909</t>
  </si>
  <si>
    <t>33140 CADAUJAC</t>
  </si>
  <si>
    <t>842 Avenue de Toulouse</t>
  </si>
  <si>
    <t>CAMEA</t>
  </si>
  <si>
    <t>75331708933</t>
  </si>
  <si>
    <t>93887282700010</t>
  </si>
  <si>
    <t>683516</t>
  </si>
  <si>
    <t>02 34 42 65 06</t>
  </si>
  <si>
    <t>17 Rue DE LA MADELEINE</t>
  </si>
  <si>
    <t>CAMBOULIVES MARILYNE</t>
  </si>
  <si>
    <t>24280217628</t>
  </si>
  <si>
    <t>78898169400029</t>
  </si>
  <si>
    <t>638833</t>
  </si>
  <si>
    <t>06 70 06 65 47</t>
  </si>
  <si>
    <t>19 bis Rue des artisans</t>
  </si>
  <si>
    <t>CAMAELLE</t>
  </si>
  <si>
    <t>CAMAELLE FORMAELLE</t>
  </si>
  <si>
    <t>75160092316</t>
  </si>
  <si>
    <t>81302207600018</t>
  </si>
  <si>
    <t>681120</t>
  </si>
  <si>
    <t>17450 ST LAURENT DE LA PREE</t>
  </si>
  <si>
    <t>847 GRANDE RUE</t>
  </si>
  <si>
    <t>CALYPSO ON CONSEILS</t>
  </si>
  <si>
    <t>75170328217</t>
  </si>
  <si>
    <t>92837344800010</t>
  </si>
  <si>
    <t>608830</t>
  </si>
  <si>
    <t>04 38 92 01 01</t>
  </si>
  <si>
    <t>9 Place de Metz</t>
  </si>
  <si>
    <t>CALUEN - LES PETITS BILINGUES GRENOBLE</t>
  </si>
  <si>
    <t>CALUEN - LES PETITS BILINGUES</t>
  </si>
  <si>
    <t>82380591138</t>
  </si>
  <si>
    <t>50479461100013</t>
  </si>
  <si>
    <t>684533</t>
  </si>
  <si>
    <t>07 85 70 84 82</t>
  </si>
  <si>
    <t>54530 PAGNY SUR MOSELLE</t>
  </si>
  <si>
    <t>38 Rue DE LA LIBERATION</t>
  </si>
  <si>
    <t>CALUCO ZEN</t>
  </si>
  <si>
    <t>44540391854</t>
  </si>
  <si>
    <t>84779436900011</t>
  </si>
  <si>
    <t>507350</t>
  </si>
  <si>
    <t>05 65 08 09 41</t>
  </si>
  <si>
    <t>LA GINESTE</t>
  </si>
  <si>
    <t>103 Rue DU DOCTEUR THEODORE MATHIEU</t>
  </si>
  <si>
    <t>CALPE FORM'ACTION</t>
  </si>
  <si>
    <t>73120058812</t>
  </si>
  <si>
    <t>52170144100037</t>
  </si>
  <si>
    <t>552744</t>
  </si>
  <si>
    <t>05 59 83 00 39</t>
  </si>
  <si>
    <t>64230 SAUVAGNON</t>
  </si>
  <si>
    <t>301 Route de l'Aviation</t>
  </si>
  <si>
    <t>CALP FORMATION SERRES CASTET</t>
  </si>
  <si>
    <t>CALP FORMATION</t>
  </si>
  <si>
    <t>72640383764</t>
  </si>
  <si>
    <t>81071202600014</t>
  </si>
  <si>
    <t>665526</t>
  </si>
  <si>
    <t>06 31 09 14 49</t>
  </si>
  <si>
    <t>71 Boulevard MONTFLEURY</t>
  </si>
  <si>
    <t>CALM</t>
  </si>
  <si>
    <t>93061029206</t>
  </si>
  <si>
    <t>92225107900013</t>
  </si>
  <si>
    <t>627458</t>
  </si>
  <si>
    <t>04 67 02 10 00</t>
  </si>
  <si>
    <t>Parc De Bellegarde Batiment A</t>
  </si>
  <si>
    <t>1 Chemin de borie</t>
  </si>
  <si>
    <t>CALLIMEDIA</t>
  </si>
  <si>
    <t>76340888934</t>
  </si>
  <si>
    <t>50962338500010</t>
  </si>
  <si>
    <t>480400</t>
  </si>
  <si>
    <t>0596519344</t>
  </si>
  <si>
    <t>3 Rue EMMA FORBAS</t>
  </si>
  <si>
    <t>CALLIGNY JOIANE JOSSELYNE</t>
  </si>
  <si>
    <t>CALLIGNY JOIANE JOSSELYNE AMENOPHIS CONSEILS</t>
  </si>
  <si>
    <t>97970095597</t>
  </si>
  <si>
    <t>42267380600028</t>
  </si>
  <si>
    <t>661065</t>
  </si>
  <si>
    <t>06 28 04 15 92</t>
  </si>
  <si>
    <t>4 Rue MARIE CURIE</t>
  </si>
  <si>
    <t>CALISSENS PS</t>
  </si>
  <si>
    <t>52850233485</t>
  </si>
  <si>
    <t>88865519800016</t>
  </si>
  <si>
    <t>655879</t>
  </si>
  <si>
    <t>06 75 84 78 16</t>
  </si>
  <si>
    <t>56690 LANDAUL</t>
  </si>
  <si>
    <t>Lieu-dit Larmor</t>
  </si>
  <si>
    <t>CALIPETON FORMATIONS</t>
  </si>
  <si>
    <t>53560980656</t>
  </si>
  <si>
    <t>90090549800011</t>
  </si>
  <si>
    <t>508901</t>
  </si>
  <si>
    <t>08 99 86 88 44</t>
  </si>
  <si>
    <t>17 Boulevard CHAMPFLEURY</t>
  </si>
  <si>
    <t>CALIOPSY AVIGNON</t>
  </si>
  <si>
    <t>CALIOPSY</t>
  </si>
  <si>
    <t>93840354784</t>
  </si>
  <si>
    <t>80103138600015</t>
  </si>
  <si>
    <t>683322</t>
  </si>
  <si>
    <t>07 63 80 25 69</t>
  </si>
  <si>
    <t>chez khames - escalier f</t>
  </si>
  <si>
    <t>35 Boulevard carnot</t>
  </si>
  <si>
    <t>C&amp;G</t>
  </si>
  <si>
    <t>CALI &amp; GALI - C&amp;G</t>
  </si>
  <si>
    <t>11931015793</t>
  </si>
  <si>
    <t>94894786600026</t>
  </si>
  <si>
    <t>522041</t>
  </si>
  <si>
    <t>05 62 17 51 36</t>
  </si>
  <si>
    <t>11 Rue DU PIC DU MEGAL</t>
  </si>
  <si>
    <t>CALDAS DAVID</t>
  </si>
  <si>
    <t>73310656731</t>
  </si>
  <si>
    <t>47949403100053</t>
  </si>
  <si>
    <t>679768</t>
  </si>
  <si>
    <t>06 80 77 88 52</t>
  </si>
  <si>
    <t>16 Rue MOLIERE</t>
  </si>
  <si>
    <t>CALAIS EDITH</t>
  </si>
  <si>
    <t>CALAIS EDITH - EDITH CALAS FORMATION</t>
  </si>
  <si>
    <t>76110200911</t>
  </si>
  <si>
    <t>50086226300018</t>
  </si>
  <si>
    <t>531765</t>
  </si>
  <si>
    <t>03 21 94 02 68</t>
  </si>
  <si>
    <t>62176 STE CECILE</t>
  </si>
  <si>
    <t>Appt B02 - Esplanade de la Mer</t>
  </si>
  <si>
    <t>Résidence Yorkshire</t>
  </si>
  <si>
    <t>CAJET MARIE PAULE  - O LAVOIE</t>
  </si>
  <si>
    <t>31620195862</t>
  </si>
  <si>
    <t>48300025300037</t>
  </si>
  <si>
    <t>208255</t>
  </si>
  <si>
    <t>17 Avenue DE FLANDRE</t>
  </si>
  <si>
    <t>CRAMIF PARIS</t>
  </si>
  <si>
    <t>CAISSE REGIONALE D'ASSURANCE MALADIE ILE DE FRANCE - SIEGE SOCIAL</t>
  </si>
  <si>
    <t>11751492575</t>
  </si>
  <si>
    <t>77569473000018</t>
  </si>
  <si>
    <t>405942</t>
  </si>
  <si>
    <t>596 696 02 33 50</t>
  </si>
  <si>
    <t>BP 422</t>
  </si>
  <si>
    <t>CGSS MARTINIQUE</t>
  </si>
  <si>
    <t>CAISSE GENERALE DE SECURITE SOCIALE MARTINIQUE - LAMENTIN MARTINIQUE</t>
  </si>
  <si>
    <t>97970037397</t>
  </si>
  <si>
    <t>31402496900029</t>
  </si>
  <si>
    <t>433007</t>
  </si>
  <si>
    <t>35 Rue GEORGE</t>
  </si>
  <si>
    <t>CARSAT SUD EST</t>
  </si>
  <si>
    <t>CAISSE D'ASSURANCES RETRAITE ET DE LA SANTE AU TRAVAIL DU SUD EST</t>
  </si>
  <si>
    <t>93130019213</t>
  </si>
  <si>
    <t>77555911500016</t>
  </si>
  <si>
    <t>449155</t>
  </si>
  <si>
    <t>236 Rue DE CHATEAUGIRON</t>
  </si>
  <si>
    <t>CARSAT BRETAGNE</t>
  </si>
  <si>
    <t>CAISSE D'ASSURANCES RETRAITE ET DE LA SANTE AU TRAVAIL BRETAGNE</t>
  </si>
  <si>
    <t>53350002035</t>
  </si>
  <si>
    <t>77774932600149</t>
  </si>
  <si>
    <t>598630</t>
  </si>
  <si>
    <t>37 Avenue PRESIDENT RENE COTY</t>
  </si>
  <si>
    <t>CARSAT CENTRE OUEST LIMOGES</t>
  </si>
  <si>
    <t>CAISSE D'ASSURANCE RETRAITE ET DE SANTE AU TRAVAIL CENTRE OUEST</t>
  </si>
  <si>
    <t>74870002987</t>
  </si>
  <si>
    <t>77571677200014</t>
  </si>
  <si>
    <t>460448</t>
  </si>
  <si>
    <t>2 Place DE BRETAGNE</t>
  </si>
  <si>
    <t>CARSAT PAYS DE LA LOIRE</t>
  </si>
  <si>
    <t>CAISSE D'ASSURANCE RETRAITE ET DE LA SANTE AU TRAVAIL PAYS DE LA LOIRE</t>
  </si>
  <si>
    <t>52440017744</t>
  </si>
  <si>
    <t>77560559500245</t>
  </si>
  <si>
    <t>218935</t>
  </si>
  <si>
    <t>04655</t>
  </si>
  <si>
    <t>0821105960</t>
  </si>
  <si>
    <t>11 Allée VAUBAN</t>
  </si>
  <si>
    <t>CARSAT NORD PICARDIE</t>
  </si>
  <si>
    <t>CAISSE D'ASSURANCE RETRAITE ET DE LA SANTE AU TRAVAIL NORD PICARDIE</t>
  </si>
  <si>
    <t>31590009759</t>
  </si>
  <si>
    <t>77562456200366</t>
  </si>
  <si>
    <t>521292</t>
  </si>
  <si>
    <t>36 Rue XAINTRAILLES</t>
  </si>
  <si>
    <t>CARSAT CENTRE</t>
  </si>
  <si>
    <t>CAISSE D'ASSURANCE RETRAITE ET DE LA SANTE AU TRAVAIL CENTRE</t>
  </si>
  <si>
    <t>24450003745</t>
  </si>
  <si>
    <t>77560760900341</t>
  </si>
  <si>
    <t>515000</t>
  </si>
  <si>
    <t>80 Avenue DE LA JALLERE</t>
  </si>
  <si>
    <t>CARSAT AQUITAINE BORDEAUX</t>
  </si>
  <si>
    <t>CAISSE D'ASSURANCE RETRAITE ET DE LA SANTE AU TRAVAIL AQUITAINE</t>
  </si>
  <si>
    <t>72330013133</t>
  </si>
  <si>
    <t>78184744700088</t>
  </si>
  <si>
    <t>553128</t>
  </si>
  <si>
    <t>0388143300</t>
  </si>
  <si>
    <t>36 Rue DU DOUBS</t>
  </si>
  <si>
    <t>CARSAT ALSACE MOSELLE</t>
  </si>
  <si>
    <t>CAISSE D ASSURANCE RETRAITE ET DE LA SANTE AU TRAVAIL ALSACE MOSELLE</t>
  </si>
  <si>
    <t>42670007467</t>
  </si>
  <si>
    <t>75047536000012</t>
  </si>
  <si>
    <t>349252</t>
  </si>
  <si>
    <t>29 ter Cours GAMBETTA</t>
  </si>
  <si>
    <t>12/08/2019</t>
  </si>
  <si>
    <t>CARSAT LR</t>
  </si>
  <si>
    <t>CAISSE ASSURANCE RETRAITE ET SANTE AU TRAVAIL LANGUEDOC ROUSSILLON</t>
  </si>
  <si>
    <t>91340102834</t>
  </si>
  <si>
    <t>77558918700019</t>
  </si>
  <si>
    <t>580983</t>
  </si>
  <si>
    <t>06 63 32 81 00</t>
  </si>
  <si>
    <t>94320 THIAIS</t>
  </si>
  <si>
    <t>37 Rue HELENE MULLER</t>
  </si>
  <si>
    <t>CAIRN FORMATION THIAIS</t>
  </si>
  <si>
    <t>CAIRN FORMATION</t>
  </si>
  <si>
    <t>11940949794</t>
  </si>
  <si>
    <t>83115761500012</t>
  </si>
  <si>
    <t>662744</t>
  </si>
  <si>
    <t>45130 BACCON</t>
  </si>
  <si>
    <t>583 Rue DE LA RENARDIERE</t>
  </si>
  <si>
    <t>CAILLY THIPHAINE</t>
  </si>
  <si>
    <t>CAILLY THIPHAINE - YOGI LAB</t>
  </si>
  <si>
    <t>24450421445</t>
  </si>
  <si>
    <t>83114029800017</t>
  </si>
  <si>
    <t>681994</t>
  </si>
  <si>
    <t>06 68 89 22 22</t>
  </si>
  <si>
    <t>3 Rue des Cèdres</t>
  </si>
  <si>
    <t>CAILLON CELINE</t>
  </si>
  <si>
    <t>CAILLON CELINE - CPLUS FORMATION</t>
  </si>
  <si>
    <t>52490322049</t>
  </si>
  <si>
    <t>79862485400021</t>
  </si>
  <si>
    <t>471562</t>
  </si>
  <si>
    <t>06 37 04 55 41</t>
  </si>
  <si>
    <t>2 Route DE LA FONTENELLE</t>
  </si>
  <si>
    <t>25/11/2013</t>
  </si>
  <si>
    <t>CAILLE CAROLE - AVOLL CREATION</t>
  </si>
  <si>
    <t>52440633244</t>
  </si>
  <si>
    <t>51288385100010</t>
  </si>
  <si>
    <t>680850</t>
  </si>
  <si>
    <t>06 19 21 40 47</t>
  </si>
  <si>
    <t>14 Rue MARIE LOUISE</t>
  </si>
  <si>
    <t>CAILLAUD MATHILDE</t>
  </si>
  <si>
    <t>75331219533</t>
  </si>
  <si>
    <t>85385970000017</t>
  </si>
  <si>
    <t>637877</t>
  </si>
  <si>
    <t>36 Rue PIERRE SEMIROT</t>
  </si>
  <si>
    <t>CAILLAUD ELODIE</t>
  </si>
  <si>
    <t>CAILLAUD ELODIE - COORELATION AGILATEURS HUMANILE</t>
  </si>
  <si>
    <t>75331083933</t>
  </si>
  <si>
    <t>83028939300027</t>
  </si>
  <si>
    <t>581707</t>
  </si>
  <si>
    <t>ITALIE - CAGLIARI</t>
  </si>
  <si>
    <t>87 VIA SAN LUCIFERO</t>
  </si>
  <si>
    <t>04/04/2018</t>
  </si>
  <si>
    <t>CAGLIARI PHARMACOLOGICAL RESEARCH</t>
  </si>
  <si>
    <t>619565</t>
  </si>
  <si>
    <t>02 40 48 22 23</t>
  </si>
  <si>
    <t>12 Allée Duguay Trouin</t>
  </si>
  <si>
    <t>CAGEC GESTION</t>
  </si>
  <si>
    <t>52440476244</t>
  </si>
  <si>
    <t>44084683000014</t>
  </si>
  <si>
    <t>559222</t>
  </si>
  <si>
    <t>04 69 84 68 50</t>
  </si>
  <si>
    <t>3 Rue Abbé Rozier</t>
  </si>
  <si>
    <t>CAFE MOKXA</t>
  </si>
  <si>
    <t>82691248069</t>
  </si>
  <si>
    <t>52999547400010</t>
  </si>
  <si>
    <t>638602</t>
  </si>
  <si>
    <t>04 71 23 11 56</t>
  </si>
  <si>
    <t>17 Place Des Bughes</t>
  </si>
  <si>
    <t>CAFAT</t>
  </si>
  <si>
    <t>84630492363</t>
  </si>
  <si>
    <t>83491034100017</t>
  </si>
  <si>
    <t>517793</t>
  </si>
  <si>
    <t>05 57 87 64 92</t>
  </si>
  <si>
    <t>108 Quai DES CHARTRONS</t>
  </si>
  <si>
    <t>CAFA FORMATION</t>
  </si>
  <si>
    <t>72330258733</t>
  </si>
  <si>
    <t>38903568400064</t>
  </si>
  <si>
    <t>633628</t>
  </si>
  <si>
    <t>0662525049</t>
  </si>
  <si>
    <t>73420 MERY</t>
  </si>
  <si>
    <t>100 IMPASSE DES ROSEAUX</t>
  </si>
  <si>
    <t>CAELI</t>
  </si>
  <si>
    <t>84730191873</t>
  </si>
  <si>
    <t>81952608800011</t>
  </si>
  <si>
    <t>686633</t>
  </si>
  <si>
    <t>06 70 63 06 35</t>
  </si>
  <si>
    <t>73100 GRESY SUR AIX</t>
  </si>
  <si>
    <t>85 Chemin Du Moulin</t>
  </si>
  <si>
    <t>CAE SYNAPSE</t>
  </si>
  <si>
    <t>84730212573</t>
  </si>
  <si>
    <t>85130868400022</t>
  </si>
  <si>
    <t>590502</t>
  </si>
  <si>
    <t>0692257133</t>
  </si>
  <si>
    <t>28 Rue des cent marches Goyaves</t>
  </si>
  <si>
    <t>CAE SCOP ARL SMILES</t>
  </si>
  <si>
    <t>04973116197</t>
  </si>
  <si>
    <t>82516537600013</t>
  </si>
  <si>
    <t>627148</t>
  </si>
  <si>
    <t>02 62 22 08 66</t>
  </si>
  <si>
    <t>57 A Chemin LA LIGNE DES BAMBOUS</t>
  </si>
  <si>
    <t>POSSIBLE</t>
  </si>
  <si>
    <t>CAE POSSIBLE</t>
  </si>
  <si>
    <t>04973101397</t>
  </si>
  <si>
    <t>81196084800018</t>
  </si>
  <si>
    <t>503010</t>
  </si>
  <si>
    <t>03 80 73 11 81</t>
  </si>
  <si>
    <t>2 bis Rue Mably</t>
  </si>
  <si>
    <t>CAE BOURGOGNE</t>
  </si>
  <si>
    <t>26210228121</t>
  </si>
  <si>
    <t>48021119200038</t>
  </si>
  <si>
    <t>420700</t>
  </si>
  <si>
    <t>01027</t>
  </si>
  <si>
    <t>06 76 30 94 47</t>
  </si>
  <si>
    <t>12630 GAGES</t>
  </si>
  <si>
    <t>70 Chemin DU DOLMEN</t>
  </si>
  <si>
    <t>CADUCEE FORMATION</t>
  </si>
  <si>
    <t>73120058412</t>
  </si>
  <si>
    <t>51950263700019</t>
  </si>
  <si>
    <t>611049</t>
  </si>
  <si>
    <t>+41 22 552 43 43</t>
  </si>
  <si>
    <t>Route de Frontenex 62</t>
  </si>
  <si>
    <t>CADSCHOOL</t>
  </si>
  <si>
    <t>427949</t>
  </si>
  <si>
    <t>02 62 38 37 07</t>
  </si>
  <si>
    <t>38 Rue RHIN ET DANUBE LOCAL 3</t>
  </si>
  <si>
    <t>CADRIFORMAT</t>
  </si>
  <si>
    <t>98970342897</t>
  </si>
  <si>
    <t>51431171100022</t>
  </si>
  <si>
    <t>450868</t>
  </si>
  <si>
    <t>144 Rue Paul Bellamy</t>
  </si>
  <si>
    <t>CADRES EN MISSION FORMATION NANTES</t>
  </si>
  <si>
    <t>CADRES EN MISSION FORMATION</t>
  </si>
  <si>
    <t>52440636844</t>
  </si>
  <si>
    <t>45255889300049</t>
  </si>
  <si>
    <t>540900</t>
  </si>
  <si>
    <t>0299268159</t>
  </si>
  <si>
    <t>BP 10704</t>
  </si>
  <si>
    <t>107 Avenue HENRI FREVILLE -  Immeuble Le Crimee</t>
  </si>
  <si>
    <t>CADRES EN MISSION BRETAGNE</t>
  </si>
  <si>
    <t>53350922035</t>
  </si>
  <si>
    <t>50387278000021</t>
  </si>
  <si>
    <t>361021</t>
  </si>
  <si>
    <t>06 28 70 45 19</t>
  </si>
  <si>
    <t>01/05/2020</t>
  </si>
  <si>
    <t>CADRES EN MISSION ALSACE LORRAINE</t>
  </si>
  <si>
    <t>41570234957</t>
  </si>
  <si>
    <t>47953136000036</t>
  </si>
  <si>
    <t>486607</t>
  </si>
  <si>
    <t>CEM NANTES</t>
  </si>
  <si>
    <t>CADRES EN MISSION</t>
  </si>
  <si>
    <t>52440342944</t>
  </si>
  <si>
    <t>42415167800051</t>
  </si>
  <si>
    <t>505663</t>
  </si>
  <si>
    <t>01 44 43 58 00</t>
  </si>
  <si>
    <t>98 Rue DIDOT</t>
  </si>
  <si>
    <t>CADRE DE SANTE IDF PARIS DE LA CROIX ROUGE FRANCAISE</t>
  </si>
  <si>
    <t>526605</t>
  </si>
  <si>
    <t>03 27 60 25 62</t>
  </si>
  <si>
    <t>5 PLACE VERTE</t>
  </si>
  <si>
    <t>CADIS FORMATIONS</t>
  </si>
  <si>
    <t>31590778059</t>
  </si>
  <si>
    <t>53427862700045</t>
  </si>
  <si>
    <t>420037</t>
  </si>
  <si>
    <t>03 88 23 40 80</t>
  </si>
  <si>
    <t>2 Rue Baldung Grien</t>
  </si>
  <si>
    <t>CADENCE</t>
  </si>
  <si>
    <t>42680198268</t>
  </si>
  <si>
    <t>51902389900023</t>
  </si>
  <si>
    <t>640748</t>
  </si>
  <si>
    <t>02 41 58 02 34</t>
  </si>
  <si>
    <t>ZONE INDUSTRIELLE DES GRANDS BOIS</t>
  </si>
  <si>
    <t>Rue de l'Europe</t>
  </si>
  <si>
    <t>CAD</t>
  </si>
  <si>
    <t>CAD PARTENAIRE FORMATION</t>
  </si>
  <si>
    <t>52490315249</t>
  </si>
  <si>
    <t>81131965600013</t>
  </si>
  <si>
    <t>625711</t>
  </si>
  <si>
    <t>01 53 31 36 22</t>
  </si>
  <si>
    <t>13 Rue GAUTHEY</t>
  </si>
  <si>
    <t>CAD EQUIPEMENT</t>
  </si>
  <si>
    <t>11755042875</t>
  </si>
  <si>
    <t>41821347600041</t>
  </si>
  <si>
    <t>541801</t>
  </si>
  <si>
    <t>05 63 94 74 79</t>
  </si>
  <si>
    <t>286 Rue Henri Desbals</t>
  </si>
  <si>
    <t>CAC FORMATIONS ORES</t>
  </si>
  <si>
    <t>73310809231</t>
  </si>
  <si>
    <t>81476075700033</t>
  </si>
  <si>
    <t>685136</t>
  </si>
  <si>
    <t>06 80 62 36 77</t>
  </si>
  <si>
    <t>CAB'QUAL</t>
  </si>
  <si>
    <t>11754569575</t>
  </si>
  <si>
    <t>49883839000025</t>
  </si>
  <si>
    <t>537378</t>
  </si>
  <si>
    <t>03 66 72 32 90</t>
  </si>
  <si>
    <t>Centre d'affaire IBS</t>
  </si>
  <si>
    <t>679 Avenue DE LA REPUBLIQUE</t>
  </si>
  <si>
    <t>CABINET 2L</t>
  </si>
  <si>
    <t>CABINET 2L CONSEIL ET FORMATION ELOGIUM</t>
  </si>
  <si>
    <t>31590867659</t>
  </si>
  <si>
    <t>75078288000025</t>
  </si>
  <si>
    <t>528390</t>
  </si>
  <si>
    <t>0467176078</t>
  </si>
  <si>
    <t>LE BLUE D'OC</t>
  </si>
  <si>
    <t>CABINET YVES BLOHORN  MONTPELLIER</t>
  </si>
  <si>
    <t>CABINET YVES BLOHORN</t>
  </si>
  <si>
    <t>82380347138</t>
  </si>
  <si>
    <t>51994771700038</t>
  </si>
  <si>
    <t>550127</t>
  </si>
  <si>
    <t>0383272215</t>
  </si>
  <si>
    <t>30 ter Avenue de la Garenne</t>
  </si>
  <si>
    <t>CABINET TURKA</t>
  </si>
  <si>
    <t>41540007354</t>
  </si>
  <si>
    <t>43449580000014</t>
  </si>
  <si>
    <t>645266</t>
  </si>
  <si>
    <t>03 81 94 61 32</t>
  </si>
  <si>
    <t>25460 ETUPES</t>
  </si>
  <si>
    <t>3 Rue Emile Beley</t>
  </si>
  <si>
    <t>SCFR</t>
  </si>
  <si>
    <t>CABINET SCFR</t>
  </si>
  <si>
    <t>43250195325</t>
  </si>
  <si>
    <t>42446243000010</t>
  </si>
  <si>
    <t>657840</t>
  </si>
  <si>
    <t>24190 DOUZILLAC</t>
  </si>
  <si>
    <t>2 Rue Eymeric Chevalier dubut</t>
  </si>
  <si>
    <t>CABINET SAFE CONSULT</t>
  </si>
  <si>
    <t>CABINET SAFE CONSULT / DOUZILLAC</t>
  </si>
  <si>
    <t>75240207224</t>
  </si>
  <si>
    <t>83529424000014</t>
  </si>
  <si>
    <t>462410</t>
  </si>
  <si>
    <t>95500 LE THILLAY</t>
  </si>
  <si>
    <t>2 Rue RENE VILLEMER</t>
  </si>
  <si>
    <t>CABINET PREVENTION INCENDIE IDF NORD</t>
  </si>
  <si>
    <t>11950536095</t>
  </si>
  <si>
    <t>49794190600016</t>
  </si>
  <si>
    <t>93403</t>
  </si>
  <si>
    <t>01 69 24 99 40</t>
  </si>
  <si>
    <t>10 Avenue De Scandinavie</t>
  </si>
  <si>
    <t>CPI VIRY CHATILLON</t>
  </si>
  <si>
    <t>CABINET PREVENTION CONTRE INCENDIE</t>
  </si>
  <si>
    <t>11910044791</t>
  </si>
  <si>
    <t>30222053800052</t>
  </si>
  <si>
    <t>652994</t>
  </si>
  <si>
    <t>03 59 22 52 73</t>
  </si>
  <si>
    <t>289 Rue Du Faubourg Des Postes</t>
  </si>
  <si>
    <t>CABINET OULAD</t>
  </si>
  <si>
    <t>32591149459</t>
  </si>
  <si>
    <t>87895096300024</t>
  </si>
  <si>
    <t>664996</t>
  </si>
  <si>
    <t>06 62 46 47 79</t>
  </si>
  <si>
    <t>6 Rue de la Mairie</t>
  </si>
  <si>
    <t>CABINET NICODEM</t>
  </si>
  <si>
    <t>52490377949</t>
  </si>
  <si>
    <t>89832069200012</t>
  </si>
  <si>
    <t>402096</t>
  </si>
  <si>
    <t>06 31 41 80 13</t>
  </si>
  <si>
    <t>64220 ANHAUX</t>
  </si>
  <si>
    <t>Chemin D ERNETA</t>
  </si>
  <si>
    <t>CABINET MALLET BRUNO</t>
  </si>
  <si>
    <t>CABINET MALLET BRUNO AGROALIMENTAIRE64</t>
  </si>
  <si>
    <t>72640291964</t>
  </si>
  <si>
    <t>51151742700023</t>
  </si>
  <si>
    <t>457772</t>
  </si>
  <si>
    <t>01203</t>
  </si>
  <si>
    <t>09 50 71 88 80</t>
  </si>
  <si>
    <t>38460 TREPT</t>
  </si>
  <si>
    <t>6 Place Boyrivent</t>
  </si>
  <si>
    <t>CABINET LATITUDE SANTE</t>
  </si>
  <si>
    <t>82380473838</t>
  </si>
  <si>
    <t>52054672200015</t>
  </si>
  <si>
    <t>514329</t>
  </si>
  <si>
    <t>03 88 65 77 19</t>
  </si>
  <si>
    <t>15 Rue JULES RATHGEBER</t>
  </si>
  <si>
    <t>CABINET ISABELLE BAUSSAN</t>
  </si>
  <si>
    <t>42670361667</t>
  </si>
  <si>
    <t>44799284300030</t>
  </si>
  <si>
    <t>486826</t>
  </si>
  <si>
    <t>03 44 20 60 09</t>
  </si>
  <si>
    <t>60280 MARGNY LES COMPIEGNE</t>
  </si>
  <si>
    <t>362 Rue DE BEAUVAIS</t>
  </si>
  <si>
    <t>FP CONSULTANTS</t>
  </si>
  <si>
    <t>CABINET FP CONSULTANTS</t>
  </si>
  <si>
    <t>22600216160</t>
  </si>
  <si>
    <t>49309132600014</t>
  </si>
  <si>
    <t>97597</t>
  </si>
  <si>
    <t>05 55 48 45 00</t>
  </si>
  <si>
    <t>12 Rue DES CAPUCINES</t>
  </si>
  <si>
    <t>CERIG</t>
  </si>
  <si>
    <t>CABINET ETUDES REALISATION INFORMATIQUE GESTION</t>
  </si>
  <si>
    <t>74870010087</t>
  </si>
  <si>
    <t>32667648300067</t>
  </si>
  <si>
    <t>484489</t>
  </si>
  <si>
    <t>02 38 52 17 73</t>
  </si>
  <si>
    <t>959 Rue De la Bergeresse</t>
  </si>
  <si>
    <t>CABINET ENERGIA OLIVET</t>
  </si>
  <si>
    <t>24450211645</t>
  </si>
  <si>
    <t>39916175100066</t>
  </si>
  <si>
    <t>552549</t>
  </si>
  <si>
    <t>0387512576</t>
  </si>
  <si>
    <t>57280 FEVES</t>
  </si>
  <si>
    <t>9 Rue du Cotre</t>
  </si>
  <si>
    <t>CABINET DUDEK</t>
  </si>
  <si>
    <t>41570343457</t>
  </si>
  <si>
    <t>80409687300018</t>
  </si>
  <si>
    <t>484039</t>
  </si>
  <si>
    <t>0383223975</t>
  </si>
  <si>
    <t>54690 LAY ST CHRISTOPHE</t>
  </si>
  <si>
    <t>9 Rue du Baron de Courcelles</t>
  </si>
  <si>
    <t>CDP</t>
  </si>
  <si>
    <t>CABINET DUBOIS PSYCHOLOGIE</t>
  </si>
  <si>
    <t>41540302054</t>
  </si>
  <si>
    <t>53469064900015</t>
  </si>
  <si>
    <t>485652</t>
  </si>
  <si>
    <t>04 90 67 73 00</t>
  </si>
  <si>
    <t>Immeuble Carpensud</t>
  </si>
  <si>
    <t>1271 Avenue Des Marchés</t>
  </si>
  <si>
    <t>CABINET BLETTERY</t>
  </si>
  <si>
    <t>CABINET DOMINIQUE BLETTERY</t>
  </si>
  <si>
    <t>93840230584</t>
  </si>
  <si>
    <t>43251869400018</t>
  </si>
  <si>
    <t>612960</t>
  </si>
  <si>
    <t>03 86 55 06 68</t>
  </si>
  <si>
    <t>89360 FLOGNY LA CHAPELLE</t>
  </si>
  <si>
    <t>22 Rue nationale</t>
  </si>
  <si>
    <t>CABINET DES EPRIS</t>
  </si>
  <si>
    <t>26890122089</t>
  </si>
  <si>
    <t>79748369000021</t>
  </si>
  <si>
    <t>634992</t>
  </si>
  <si>
    <t>03 72 64 00 82</t>
  </si>
  <si>
    <t>57410 SIERSTHAL</t>
  </si>
  <si>
    <t>6 Impasse des chenes</t>
  </si>
  <si>
    <t>CABINET DE SOPHROLOGIE - FABIEN ROHRBACHER SIERSTHAL</t>
  </si>
  <si>
    <t>CABINET DE SOPHROLOGIE - FABIEN ROHRBACHER</t>
  </si>
  <si>
    <t>44570362157</t>
  </si>
  <si>
    <t>82039146400014</t>
  </si>
  <si>
    <t>392819</t>
  </si>
  <si>
    <t>02 47 59 09 76</t>
  </si>
  <si>
    <t>37240 BOSSEE</t>
  </si>
  <si>
    <t>La Laudiere</t>
  </si>
  <si>
    <t>CAP TFA</t>
  </si>
  <si>
    <t>CABINET DE FORMATION CAP TFA  DOLUS LE SEC</t>
  </si>
  <si>
    <t>24370236437</t>
  </si>
  <si>
    <t>49020258700013</t>
  </si>
  <si>
    <t>532836</t>
  </si>
  <si>
    <t>06 28 06 84 45</t>
  </si>
  <si>
    <t>43 Avenue DE LA GRANDE ARMEE</t>
  </si>
  <si>
    <t>CABINET DE CONSEILS ET SOINS EN AYURVEDA</t>
  </si>
  <si>
    <t>11755101075</t>
  </si>
  <si>
    <t>51759760500032</t>
  </si>
  <si>
    <t>680102</t>
  </si>
  <si>
    <t>05 61 19 03 60</t>
  </si>
  <si>
    <t>Bâtiment 8</t>
  </si>
  <si>
    <t>41 Rue DU VILLAGE D'ENTREPRISES</t>
  </si>
  <si>
    <t>CABINET DE CONSEILS ASSOCIES MIDI CENTRE</t>
  </si>
  <si>
    <t>73310547631</t>
  </si>
  <si>
    <t>42728044100044</t>
  </si>
  <si>
    <t>593552</t>
  </si>
  <si>
    <t>0662738151</t>
  </si>
  <si>
    <t>434 Rue Etienne Lenoir</t>
  </si>
  <si>
    <t>CABINET CORDELLA&amp;LEBRUN</t>
  </si>
  <si>
    <t>CABINET CORDELLA ET LEBRUN</t>
  </si>
  <si>
    <t>76300424830</t>
  </si>
  <si>
    <t>83463253100010</t>
  </si>
  <si>
    <t>668084</t>
  </si>
  <si>
    <t>11 Allée Paoline</t>
  </si>
  <si>
    <t>CABINET CAP</t>
  </si>
  <si>
    <t>CABINET CONSEIL ET ACCOMPAGNEMENT PROFESSIONNEL</t>
  </si>
  <si>
    <t>03973468197</t>
  </si>
  <si>
    <t>95095422200010</t>
  </si>
  <si>
    <t>624482</t>
  </si>
  <si>
    <t>ZI DE JARRY - IMMEUBLE LES ORCHIDEES</t>
  </si>
  <si>
    <t>Rue HENRI BECQUEREL</t>
  </si>
  <si>
    <t>CABINET COACH FORMATION</t>
  </si>
  <si>
    <t>01973236797</t>
  </si>
  <si>
    <t>87938446900018</t>
  </si>
  <si>
    <t>265433</t>
  </si>
  <si>
    <t>04 72 61 86 55</t>
  </si>
  <si>
    <t>90 Rue PAUL BERT</t>
  </si>
  <si>
    <t>09/03/2022</t>
  </si>
  <si>
    <t>CABINET CLEMENT ET ASSOCIES</t>
  </si>
  <si>
    <t>82690664069</t>
  </si>
  <si>
    <t>38812592400042</t>
  </si>
  <si>
    <t>514100</t>
  </si>
  <si>
    <t>0683455506</t>
  </si>
  <si>
    <t>124 Rue du Général BUAT</t>
  </si>
  <si>
    <t>CABINET CLAIRE BEILLEVAIRE</t>
  </si>
  <si>
    <t>52440678344</t>
  </si>
  <si>
    <t>35361750900024</t>
  </si>
  <si>
    <t>637683</t>
  </si>
  <si>
    <t>06 68 38 52 40</t>
  </si>
  <si>
    <t>1737 Route de la Merlière</t>
  </si>
  <si>
    <t>CABINET CHRYSTEL TALBOT FERRARO</t>
  </si>
  <si>
    <t>84380793738</t>
  </si>
  <si>
    <t>90201672400012</t>
  </si>
  <si>
    <t>597648</t>
  </si>
  <si>
    <t>04 81 11 68 39</t>
  </si>
  <si>
    <t>3 Rue FERNAND REY</t>
  </si>
  <si>
    <t>CABINET CHRYSIPPE</t>
  </si>
  <si>
    <t>84691948769</t>
  </si>
  <si>
    <t>90954572500014</t>
  </si>
  <si>
    <t>594702</t>
  </si>
  <si>
    <t>09 50 00 64 78</t>
  </si>
  <si>
    <t>119 Avenue De Verdun</t>
  </si>
  <si>
    <t>17/01/2019</t>
  </si>
  <si>
    <t>CABINET BIGNONEAU</t>
  </si>
  <si>
    <t>11922013392</t>
  </si>
  <si>
    <t>75286250800013</t>
  </si>
  <si>
    <t>637257</t>
  </si>
  <si>
    <t>01 40 35 07 54</t>
  </si>
  <si>
    <t>210 Rue du faubourg saint martin</t>
  </si>
  <si>
    <t>CABINET BABEL</t>
  </si>
  <si>
    <t>11755262075</t>
  </si>
  <si>
    <t>80118635400016</t>
  </si>
  <si>
    <t>553785</t>
  </si>
  <si>
    <t>47310 AUBIAC</t>
  </si>
  <si>
    <t>42 Route de Ségougnac</t>
  </si>
  <si>
    <t>CABINET AZAIS PREVENTION EXPERTISE</t>
  </si>
  <si>
    <t>72470125347</t>
  </si>
  <si>
    <t>80757593100017</t>
  </si>
  <si>
    <t>614464</t>
  </si>
  <si>
    <t>04 34 81 17 91</t>
  </si>
  <si>
    <t>301 Avenue grassion cibrand</t>
  </si>
  <si>
    <t>CABINET AMS</t>
  </si>
  <si>
    <t>CABINET AMS - AMSPORT</t>
  </si>
  <si>
    <t>91340691934</t>
  </si>
  <si>
    <t>51923176500024</t>
  </si>
  <si>
    <t>619310</t>
  </si>
  <si>
    <t>06 44 21 12 69</t>
  </si>
  <si>
    <t>39100 AUTHUME</t>
  </si>
  <si>
    <t>15 Rue PATOT</t>
  </si>
  <si>
    <t>CABINET ALINE GREMERET</t>
  </si>
  <si>
    <t>27390126439</t>
  </si>
  <si>
    <t>88508922700023</t>
  </si>
  <si>
    <t>670194</t>
  </si>
  <si>
    <t>06 04 51 76 96</t>
  </si>
  <si>
    <t>225 Chemin DE SAINT MICHEL</t>
  </si>
  <si>
    <t>CABINET AIRH</t>
  </si>
  <si>
    <t>93131749913</t>
  </si>
  <si>
    <t>82434210900033</t>
  </si>
  <si>
    <t>453304</t>
  </si>
  <si>
    <t>03 63 78 43 17</t>
  </si>
  <si>
    <t>34 Rue VICTOR HUGO</t>
  </si>
  <si>
    <t>CABESTAN</t>
  </si>
  <si>
    <t>43900044490</t>
  </si>
  <si>
    <t>49937850300027</t>
  </si>
  <si>
    <t>384380</t>
  </si>
  <si>
    <t>04 76 26 77 38</t>
  </si>
  <si>
    <t>67 Boulevard JOLIOT CURIE</t>
  </si>
  <si>
    <t>CABARE MICHEL</t>
  </si>
  <si>
    <t>CABARE MICHEL KWIC INFORMATIQUE</t>
  </si>
  <si>
    <t>82380181838</t>
  </si>
  <si>
    <t>34823964100031</t>
  </si>
  <si>
    <t>651990</t>
  </si>
  <si>
    <t>11 Rue MAGELLAN</t>
  </si>
  <si>
    <t>CABALLERO ROBERT</t>
  </si>
  <si>
    <t>CABALLERO ROBERT - RC FORMATION ACCOMPAGNEMENT</t>
  </si>
  <si>
    <t>11770802277</t>
  </si>
  <si>
    <t>84051777500028</t>
  </si>
  <si>
    <t>673997</t>
  </si>
  <si>
    <t>01 76 38 00 17</t>
  </si>
  <si>
    <t>67 Rue Des Chardonnerets</t>
  </si>
  <si>
    <t>CAB FORMATIONS TREMBLAY EN FRANCE</t>
  </si>
  <si>
    <t>CAB FORMATIONS</t>
  </si>
  <si>
    <t>11931026693</t>
  </si>
  <si>
    <t>81129252300156</t>
  </si>
  <si>
    <t>582141</t>
  </si>
  <si>
    <t>151 Avenue GALIENI</t>
  </si>
  <si>
    <t>CAB FORMATIONS BAGNOLET</t>
  </si>
  <si>
    <t>81129252300107</t>
  </si>
  <si>
    <t>681052</t>
  </si>
  <si>
    <t>06 33 53 62 73</t>
  </si>
  <si>
    <t>20 Des Avions</t>
  </si>
  <si>
    <t>CAAPABLES</t>
  </si>
  <si>
    <t>76311364431</t>
  </si>
  <si>
    <t>93919945100013</t>
  </si>
  <si>
    <t>650778</t>
  </si>
  <si>
    <t>09 86 87 61 75</t>
  </si>
  <si>
    <t>114 Chemin DE LA FLAMBERE</t>
  </si>
  <si>
    <t>CA RESSOURCES HUMAINES TOULOUSE</t>
  </si>
  <si>
    <t>CA RESSOURCES HUMAINES</t>
  </si>
  <si>
    <t>73310661431</t>
  </si>
  <si>
    <t>53931906100054</t>
  </si>
  <si>
    <t>606960</t>
  </si>
  <si>
    <t>30127 BELLEGARDE</t>
  </si>
  <si>
    <t>197 Rue DES MOINEAUX</t>
  </si>
  <si>
    <t>CA PREVENTION</t>
  </si>
  <si>
    <t>76300393230</t>
  </si>
  <si>
    <t>82055931800028</t>
  </si>
  <si>
    <t>653860</t>
  </si>
  <si>
    <t>06 11 74 33 79</t>
  </si>
  <si>
    <t>LALLEUE</t>
  </si>
  <si>
    <t>CA DEV</t>
  </si>
  <si>
    <t>74870150287</t>
  </si>
  <si>
    <t>81350172300015</t>
  </si>
  <si>
    <t>500173</t>
  </si>
  <si>
    <t>01 34 27 90 11</t>
  </si>
  <si>
    <t>5 Place PIERRE MENDES FRANCE</t>
  </si>
  <si>
    <t>CFP CONSEIL</t>
  </si>
  <si>
    <t>C FORMAT PRO CONSEIL</t>
  </si>
  <si>
    <t>11950466195</t>
  </si>
  <si>
    <t>50257683800044</t>
  </si>
  <si>
    <t>577959</t>
  </si>
  <si>
    <t>07962</t>
  </si>
  <si>
    <t>33650 SAUCATS</t>
  </si>
  <si>
    <t>4 LASSIME</t>
  </si>
  <si>
    <t>C&amp;SA</t>
  </si>
  <si>
    <t>C ET SA</t>
  </si>
  <si>
    <t>72330961333</t>
  </si>
  <si>
    <t>80353331400016</t>
  </si>
  <si>
    <t>532599</t>
  </si>
  <si>
    <t>01060</t>
  </si>
  <si>
    <t>06 80 96 88 09</t>
  </si>
  <si>
    <t>1 Allée De La Residence St Mury Le Barnave</t>
  </si>
  <si>
    <t>CJF</t>
  </si>
  <si>
    <t>C &amp; J FORMATION</t>
  </si>
  <si>
    <t>82380536538</t>
  </si>
  <si>
    <t>51131053400033</t>
  </si>
  <si>
    <t>462068</t>
  </si>
  <si>
    <t>09 80 68 26 08</t>
  </si>
  <si>
    <t>B03 - 3D Spaces</t>
  </si>
  <si>
    <t>18 Rue Berjon</t>
  </si>
  <si>
    <t>B5 PRODUCTIONS</t>
  </si>
  <si>
    <t>84691715969</t>
  </si>
  <si>
    <t>49223811800045</t>
  </si>
  <si>
    <t>477990</t>
  </si>
  <si>
    <t>04 67 45 08 87</t>
  </si>
  <si>
    <t>916 Chemin De Bellevue</t>
  </si>
  <si>
    <t>B4 EVENT ROQUEBRUNE SUR ARGENS</t>
  </si>
  <si>
    <t>B4 EVENT</t>
  </si>
  <si>
    <t>93830747583</t>
  </si>
  <si>
    <t>75263859300034</t>
  </si>
  <si>
    <t>653354</t>
  </si>
  <si>
    <t>07 67 37 32 02</t>
  </si>
  <si>
    <t>34 Rue DU CAPITAINE GUYNEMER</t>
  </si>
  <si>
    <t>B2LG FORMATION</t>
  </si>
  <si>
    <t>75640489564</t>
  </si>
  <si>
    <t>84462305800014</t>
  </si>
  <si>
    <t>687030</t>
  </si>
  <si>
    <t>02 78 77 02 67</t>
  </si>
  <si>
    <t>6 Avenue DES HAUTS GRIGNEUX</t>
  </si>
  <si>
    <t>B2L REDACTION</t>
  </si>
  <si>
    <t>28760705476</t>
  </si>
  <si>
    <t>53347541400033</t>
  </si>
  <si>
    <t>488483</t>
  </si>
  <si>
    <t>09 72 58 13 55</t>
  </si>
  <si>
    <t>13002 MARSEILLE 2EME ARRONDISSE</t>
  </si>
  <si>
    <t>ATRIUM 10.6</t>
  </si>
  <si>
    <t>B2L</t>
  </si>
  <si>
    <t>93131387313</t>
  </si>
  <si>
    <t>53094429700015</t>
  </si>
  <si>
    <t>605645</t>
  </si>
  <si>
    <t>25 Boulevard Edouard Herriot</t>
  </si>
  <si>
    <t>B2H 83 LA VALETTE MARSEILLE</t>
  </si>
  <si>
    <t>B2H 83 LA VALETTE</t>
  </si>
  <si>
    <t>93131628313</t>
  </si>
  <si>
    <t>81839222700018</t>
  </si>
  <si>
    <t>647512</t>
  </si>
  <si>
    <t>07 56 18 08 68</t>
  </si>
  <si>
    <t>EURATECHNOLOGIES</t>
  </si>
  <si>
    <t>165 Avenue DE BRETAGNE</t>
  </si>
  <si>
    <t>B2D2</t>
  </si>
  <si>
    <t>B2D2 - HOLBERTON</t>
  </si>
  <si>
    <t>32591025959</t>
  </si>
  <si>
    <t>88752731500014</t>
  </si>
  <si>
    <t>572366</t>
  </si>
  <si>
    <t>0442208166</t>
  </si>
  <si>
    <t>340 Chemin de Front Carro</t>
  </si>
  <si>
    <t>B2C PROJET</t>
  </si>
  <si>
    <t>93131234113</t>
  </si>
  <si>
    <t>44235842000044</t>
  </si>
  <si>
    <t>534160</t>
  </si>
  <si>
    <t>06 89 94 61 74</t>
  </si>
  <si>
    <t>BP 72031</t>
  </si>
  <si>
    <t>50 ter Rue DU MANOIR DE SEVIGNE</t>
  </si>
  <si>
    <t>B2B FORMATION</t>
  </si>
  <si>
    <t>53350915535</t>
  </si>
  <si>
    <t>75345334900049</t>
  </si>
  <si>
    <t>626077</t>
  </si>
  <si>
    <t>06 81 94 38 36</t>
  </si>
  <si>
    <t>LES ROCAILLES BAT B AVENUE DU DOCTEUR ALEXANDER FLEMING -</t>
  </si>
  <si>
    <t>B2 RH CONSEIL</t>
  </si>
  <si>
    <t>93131814813</t>
  </si>
  <si>
    <t>82308933900027</t>
  </si>
  <si>
    <t>639199</t>
  </si>
  <si>
    <t>01 84 80 96 06</t>
  </si>
  <si>
    <t>55 Rue SAINT ANTOINE</t>
  </si>
  <si>
    <t>BZH FORMATION</t>
  </si>
  <si>
    <t>11756144675</t>
  </si>
  <si>
    <t>89141013600016</t>
  </si>
  <si>
    <t>649156</t>
  </si>
  <si>
    <t>20 Place DU GENERAL DE GAULLE</t>
  </si>
  <si>
    <t>BYSS</t>
  </si>
  <si>
    <t>04973295197</t>
  </si>
  <si>
    <t>89275780800019</t>
  </si>
  <si>
    <t>508871</t>
  </si>
  <si>
    <t>0534250710</t>
  </si>
  <si>
    <t>ZA DE MONTREDON</t>
  </si>
  <si>
    <t>13 Rue D' ARIANE</t>
  </si>
  <si>
    <t>BYG INFORMATIQUE</t>
  </si>
  <si>
    <t>73310183931</t>
  </si>
  <si>
    <t>32664940700052</t>
  </si>
  <si>
    <t>685860</t>
  </si>
  <si>
    <t>06 64 14 28 54</t>
  </si>
  <si>
    <t>60800 TRUMILLY</t>
  </si>
  <si>
    <t>156 Place SAINTE GENEVIEVE</t>
  </si>
  <si>
    <t>BY PAULINE</t>
  </si>
  <si>
    <t>32600392060</t>
  </si>
  <si>
    <t>81061709200020</t>
  </si>
  <si>
    <t>673390</t>
  </si>
  <si>
    <t>06 23 06 10 46</t>
  </si>
  <si>
    <t>5 Boulevard DES CHENES</t>
  </si>
  <si>
    <t>BWK MANAGEMENT</t>
  </si>
  <si>
    <t>BWK MANAGEMENT - BEING WELL KNOWN</t>
  </si>
  <si>
    <t>93132121113</t>
  </si>
  <si>
    <t>90198012800010</t>
  </si>
  <si>
    <t>661090</t>
  </si>
  <si>
    <t>49 895441890</t>
  </si>
  <si>
    <t>93 Georg-Brauchle-Ring</t>
  </si>
  <si>
    <t>BVS BAYERN</t>
  </si>
  <si>
    <t>577182</t>
  </si>
  <si>
    <t>01 30 48 01 21</t>
  </si>
  <si>
    <t>18 Avenue JEAN BART</t>
  </si>
  <si>
    <t>BV ASSOCIATES</t>
  </si>
  <si>
    <t>11780376878</t>
  </si>
  <si>
    <t>38301838900031</t>
  </si>
  <si>
    <t>532915</t>
  </si>
  <si>
    <t>01 49 24 99 67</t>
  </si>
  <si>
    <t>5 Avenue DE L'OPERA</t>
  </si>
  <si>
    <t>BUY O</t>
  </si>
  <si>
    <t>11753807375</t>
  </si>
  <si>
    <t>44502762600032</t>
  </si>
  <si>
    <t>591312</t>
  </si>
  <si>
    <t>06 74 08 06 04</t>
  </si>
  <si>
    <t>86 Rue YVON MORANDAT</t>
  </si>
  <si>
    <t>BUTTARD CHRISTINE</t>
  </si>
  <si>
    <t>82730093173</t>
  </si>
  <si>
    <t>41032089900033</t>
  </si>
  <si>
    <t>650602</t>
  </si>
  <si>
    <t>06 68 19 40 43</t>
  </si>
  <si>
    <t>61 Rue DU COMMERCE</t>
  </si>
  <si>
    <t>BUTHAUD AGNES</t>
  </si>
  <si>
    <t>53560976056</t>
  </si>
  <si>
    <t>80931036000031</t>
  </si>
  <si>
    <t>649867</t>
  </si>
  <si>
    <t>06 82 04 54 94</t>
  </si>
  <si>
    <t>33290 LE PIAN MEDOC</t>
  </si>
  <si>
    <t>696 Rue PASTEUR</t>
  </si>
  <si>
    <t>BUSSIER BETTINA</t>
  </si>
  <si>
    <t>75331139533</t>
  </si>
  <si>
    <t>40441391600044</t>
  </si>
  <si>
    <t>520093</t>
  </si>
  <si>
    <t>+41 21 619 06 06</t>
  </si>
  <si>
    <t>SUISSE - 1022 CHAVANNES</t>
  </si>
  <si>
    <t>P.O. BOX 73</t>
  </si>
  <si>
    <t>Route DE LA MALADIERE 21</t>
  </si>
  <si>
    <t>BSL</t>
  </si>
  <si>
    <t>BUSINESS SCHOOL LAUSANNE</t>
  </si>
  <si>
    <t>353553</t>
  </si>
  <si>
    <t>02 38 79 55 34</t>
  </si>
  <si>
    <t>1 Rue du Coigneau</t>
  </si>
  <si>
    <t>BUSINESS REPRO CENTRE</t>
  </si>
  <si>
    <t>24450356645</t>
  </si>
  <si>
    <t>33478205900169</t>
  </si>
  <si>
    <t>626351</t>
  </si>
  <si>
    <t>95720 LE MESNIL AUBRY</t>
  </si>
  <si>
    <t>67 Rue DE PARIS</t>
  </si>
  <si>
    <t>BUSINESS PLUS FORMATION</t>
  </si>
  <si>
    <t>11950682695</t>
  </si>
  <si>
    <t>88451066000019</t>
  </si>
  <si>
    <t>579506</t>
  </si>
  <si>
    <t>0344402059</t>
  </si>
  <si>
    <t>30 Rue D'AUSTERLITZ</t>
  </si>
  <si>
    <t>BUSINESS COMMUNICATIONS</t>
  </si>
  <si>
    <t>22600177860</t>
  </si>
  <si>
    <t>43795557800038</t>
  </si>
  <si>
    <t>539387</t>
  </si>
  <si>
    <t>03 21 84 83 00</t>
  </si>
  <si>
    <t>158 Rue DE L'EGLISE</t>
  </si>
  <si>
    <t>BUSINESS CLASS INSTITUTE</t>
  </si>
  <si>
    <t>31620151862</t>
  </si>
  <si>
    <t>45201828600016</t>
  </si>
  <si>
    <t>680620</t>
  </si>
  <si>
    <t>01 30 73 43 62</t>
  </si>
  <si>
    <t>IMMEUBLE ORDINAL A</t>
  </si>
  <si>
    <t>63 Rue DES CHAUFFOURS</t>
  </si>
  <si>
    <t>BUSINESS AVIATION SCHOOL</t>
  </si>
  <si>
    <t>BUSINESS AVIATION SCHOOL - UN AVION</t>
  </si>
  <si>
    <t>11950569995</t>
  </si>
  <si>
    <t>80349269300012</t>
  </si>
  <si>
    <t>572299</t>
  </si>
  <si>
    <t>01 42 93 45 45</t>
  </si>
  <si>
    <t>82 Boulevard HAUSSMANN</t>
  </si>
  <si>
    <t>BTL</t>
  </si>
  <si>
    <t>BUSINESS AND TECHNICAL LANGUAGES</t>
  </si>
  <si>
    <t>11750700575</t>
  </si>
  <si>
    <t>32626024700043</t>
  </si>
  <si>
    <t>335010</t>
  </si>
  <si>
    <t>01 58 35 19 37</t>
  </si>
  <si>
    <t>BATIMENT A IMMEUBLE COEUR DEFENSE</t>
  </si>
  <si>
    <t>110 Esplanade DU GENERAL DE GAULLE</t>
  </si>
  <si>
    <t>BDU</t>
  </si>
  <si>
    <t>BUSINESS &amp; DECISION UNIVERSITY</t>
  </si>
  <si>
    <t>11753902775</t>
  </si>
  <si>
    <t>38183776400095</t>
  </si>
  <si>
    <t>158756</t>
  </si>
  <si>
    <t>0299228484</t>
  </si>
  <si>
    <t>ZI SUD-EST</t>
  </si>
  <si>
    <t>4 Rue DE BRAY</t>
  </si>
  <si>
    <t>BUROSCOPE</t>
  </si>
  <si>
    <t>53350170835</t>
  </si>
  <si>
    <t>33126776500047</t>
  </si>
  <si>
    <t>597340</t>
  </si>
  <si>
    <t>0782167693</t>
  </si>
  <si>
    <t>10 Rue DU MARECHAL FOCH</t>
  </si>
  <si>
    <t>BURKAT SEBASTIEN - ESPRIT RACINE</t>
  </si>
  <si>
    <t>44540364454</t>
  </si>
  <si>
    <t>81539980300023</t>
  </si>
  <si>
    <t>NDA INACTIF</t>
  </si>
  <si>
    <t>449738</t>
  </si>
  <si>
    <t>04 67 63 59 67</t>
  </si>
  <si>
    <t>34650 ROMIGUIERES</t>
  </si>
  <si>
    <t>1 Rue DES TILLEULS</t>
  </si>
  <si>
    <t>BURGER LAURE</t>
  </si>
  <si>
    <t>BURGER LAURE - FORCOSANTE</t>
  </si>
  <si>
    <t>76341042234</t>
  </si>
  <si>
    <t>42896062900056</t>
  </si>
  <si>
    <t>629261</t>
  </si>
  <si>
    <t>residence canadiana 1 - Appartement 243</t>
  </si>
  <si>
    <t>114 Avenue Jean Jaurès</t>
  </si>
  <si>
    <t>BUREL INDIA</t>
  </si>
  <si>
    <t>BUREL INDIA - INDEEV</t>
  </si>
  <si>
    <t>28760605376</t>
  </si>
  <si>
    <t>79787477300022</t>
  </si>
  <si>
    <t>560730</t>
  </si>
  <si>
    <t>01 55 24 70 00</t>
  </si>
  <si>
    <t>4 Place des Saisons</t>
  </si>
  <si>
    <t>BUREAU VERITAS EXPLOITATION SIEGE COURBEVOIE</t>
  </si>
  <si>
    <t>BUREAU VERITAS EXPLOITATION</t>
  </si>
  <si>
    <t>11930743793</t>
  </si>
  <si>
    <t>79018467501787</t>
  </si>
  <si>
    <t>581070</t>
  </si>
  <si>
    <t>0148305019</t>
  </si>
  <si>
    <t>22 Avenue de la Division Leclerc</t>
  </si>
  <si>
    <t>BUREAU PREVENTICAS</t>
  </si>
  <si>
    <t>BUREAU PREVENTICAS SAS</t>
  </si>
  <si>
    <t>11930944793</t>
  </si>
  <si>
    <t>52447547200048</t>
  </si>
  <si>
    <t>599578</t>
  </si>
  <si>
    <t>01 40 05 26 30</t>
  </si>
  <si>
    <t>ZI CAP 18 - CASE 21 - Bâtiment D19</t>
  </si>
  <si>
    <t>189 Rue d'Aubervilliers</t>
  </si>
  <si>
    <t>BIPEA</t>
  </si>
  <si>
    <t>BUREAU INTERPROFESSIONNEL D'ETUDES ANALYTIQUES</t>
  </si>
  <si>
    <t>11920494392</t>
  </si>
  <si>
    <t>33831019600039</t>
  </si>
  <si>
    <t>340984</t>
  </si>
  <si>
    <t>16 bis Rue de la République</t>
  </si>
  <si>
    <t>BETR</t>
  </si>
  <si>
    <t>BUREAU D'ETUDES CUISINES PROFESSIONNELLES</t>
  </si>
  <si>
    <t>82690842769</t>
  </si>
  <si>
    <t>39210873400063</t>
  </si>
  <si>
    <t>462391</t>
  </si>
  <si>
    <t>10 Avenue JACQUELINE AURIOL</t>
  </si>
  <si>
    <t>BEA METROLOGIE</t>
  </si>
  <si>
    <t>BUREAU D'ETUDES AQUITAINE METROLOGIE</t>
  </si>
  <si>
    <t>72330674133</t>
  </si>
  <si>
    <t>41360016400045</t>
  </si>
  <si>
    <t>492280</t>
  </si>
  <si>
    <t>0146680265</t>
  </si>
  <si>
    <t>CS 10398</t>
  </si>
  <si>
    <t>36 Rue de Jura</t>
  </si>
  <si>
    <t>BVT</t>
  </si>
  <si>
    <t>BUREAU DE VERIFICATIONS TECHNIQUES</t>
  </si>
  <si>
    <t>11940016794</t>
  </si>
  <si>
    <t>30930691800033</t>
  </si>
  <si>
    <t>513453</t>
  </si>
  <si>
    <t>09 61 58 49 56</t>
  </si>
  <si>
    <t>MANOIR DU LAURIER - BP 37</t>
  </si>
  <si>
    <t>Route D HAZEBROUCK</t>
  </si>
  <si>
    <t>BVCTS</t>
  </si>
  <si>
    <t>BUREAU DE VERIFICATION DES CHAPITEAUX  TENTES ET STRUCTURES</t>
  </si>
  <si>
    <t>31590269759</t>
  </si>
  <si>
    <t>33809307300017</t>
  </si>
  <si>
    <t>630135</t>
  </si>
  <si>
    <t>45220 MELLEROY</t>
  </si>
  <si>
    <t>LES TERRES RUDES</t>
  </si>
  <si>
    <t>BUREAU DE CONTROLE ET FORMATION</t>
  </si>
  <si>
    <t>BUREAU DE CONTROLE &amp; FORMATION</t>
  </si>
  <si>
    <t>24450324145</t>
  </si>
  <si>
    <t>81032337800010</t>
  </si>
  <si>
    <t>428760</t>
  </si>
  <si>
    <t>04 66 81 33 37</t>
  </si>
  <si>
    <t>3 Rue GUERIN</t>
  </si>
  <si>
    <t>BCF</t>
  </si>
  <si>
    <t>BUREAU CONSEILS ET FORMATIONS</t>
  </si>
  <si>
    <t>91300309630</t>
  </si>
  <si>
    <t>52519659800011</t>
  </si>
  <si>
    <t>489347</t>
  </si>
  <si>
    <t>01417</t>
  </si>
  <si>
    <t>01 56 88 03 04</t>
  </si>
  <si>
    <t>106 Rue d'Amsterdam</t>
  </si>
  <si>
    <t>BAQIMEHP</t>
  </si>
  <si>
    <t>BUREAU ASSURANCE QUALITE INFORMATION MEDICO ECONOMIQUE HOSPITALISATION PRIVEE</t>
  </si>
  <si>
    <t>11752349475</t>
  </si>
  <si>
    <t>41400992800030</t>
  </si>
  <si>
    <t>596644</t>
  </si>
  <si>
    <t>04 38 49 00 86</t>
  </si>
  <si>
    <t>9 Rue Du Tremblay</t>
  </si>
  <si>
    <t>BAPTI</t>
  </si>
  <si>
    <t>BUREAU ASSISTANCE TECHNIQUE PREVENTION INCENDIE</t>
  </si>
  <si>
    <t>82380391538</t>
  </si>
  <si>
    <t>45373932800038</t>
  </si>
  <si>
    <t>297008</t>
  </si>
  <si>
    <t>04 50 64 06 75</t>
  </si>
  <si>
    <t>74150 MARIGNY ST MARCEL</t>
  </si>
  <si>
    <t>90 A Rue De La Plaine</t>
  </si>
  <si>
    <t>BUREAU ALPES CONTROLES MARIGNY ST MARCEL</t>
  </si>
  <si>
    <t>BUREAU ALPES CONTROLES</t>
  </si>
  <si>
    <t>675842</t>
  </si>
  <si>
    <t>04 50 07 07 40</t>
  </si>
  <si>
    <t>74130 AYSE</t>
  </si>
  <si>
    <t>Zone D Amenagement Economique Lacs 2</t>
  </si>
  <si>
    <t>Avenue Du Mole</t>
  </si>
  <si>
    <t>BUREAU ALPES CONTROLES AYSE</t>
  </si>
  <si>
    <t>629169</t>
  </si>
  <si>
    <t>06 58 63 14 79</t>
  </si>
  <si>
    <t>4 Chemin Laruelle</t>
  </si>
  <si>
    <t>BUQA SANDRINE</t>
  </si>
  <si>
    <t>BUQA SANDRINE - COSMETIC KS</t>
  </si>
  <si>
    <t>41880121688</t>
  </si>
  <si>
    <t>45115224300080</t>
  </si>
  <si>
    <t>642605</t>
  </si>
  <si>
    <t>13 Rue Sainte Ursule HARRY COW</t>
  </si>
  <si>
    <t>B'UP</t>
  </si>
  <si>
    <t>B'UP COACHING</t>
  </si>
  <si>
    <t>76320069432</t>
  </si>
  <si>
    <t>85367257400029</t>
  </si>
  <si>
    <t>616035</t>
  </si>
  <si>
    <t>06 77 25 10 42</t>
  </si>
  <si>
    <t>320 Avenue Berthelot</t>
  </si>
  <si>
    <t>BULLE SANTE</t>
  </si>
  <si>
    <t>84691647869</t>
  </si>
  <si>
    <t>84338811700015</t>
  </si>
  <si>
    <t>398536</t>
  </si>
  <si>
    <t>35 Rue de la Vanne</t>
  </si>
  <si>
    <t>BUIL AUDE</t>
  </si>
  <si>
    <t>11922260092</t>
  </si>
  <si>
    <t>51088783900023</t>
  </si>
  <si>
    <t>681313</t>
  </si>
  <si>
    <t>06 80 67 51 69</t>
  </si>
  <si>
    <t>27 Rue DE LA COLLINE DU BRESIS</t>
  </si>
  <si>
    <t>BUEB OLIVIER</t>
  </si>
  <si>
    <t>BUEB OLIVIER - ZEPHYR CONSEIL ET FORMATION</t>
  </si>
  <si>
    <t>91300373630</t>
  </si>
  <si>
    <t>51498115800033</t>
  </si>
  <si>
    <t>539521</t>
  </si>
  <si>
    <t>36 1 463 1111</t>
  </si>
  <si>
    <t>NUCLEAR TECHNIQUES DEPARTMENT</t>
  </si>
  <si>
    <t>3 MUEGYETEM RKP.</t>
  </si>
  <si>
    <t>BME</t>
  </si>
  <si>
    <t>BUDAPEST UNIVERSITY OF TECHNOLOGY AND ECONOMICS</t>
  </si>
  <si>
    <t>560984</t>
  </si>
  <si>
    <t>04 67 73 30 72</t>
  </si>
  <si>
    <t>ESPACE LUNELAND</t>
  </si>
  <si>
    <t>275 Rue DE L INDUSTRIE</t>
  </si>
  <si>
    <t>BUCHTA FARRUGIA GHISLAINE - LE SENS DU CUIR</t>
  </si>
  <si>
    <t>91340883734</t>
  </si>
  <si>
    <t>35316517800040</t>
  </si>
  <si>
    <t>369019</t>
  </si>
  <si>
    <t>01 40 69 58 89</t>
  </si>
  <si>
    <t>9 Rue LA PEROUSE</t>
  </si>
  <si>
    <t>BTP SERVICES</t>
  </si>
  <si>
    <t>11752388175</t>
  </si>
  <si>
    <t>39976101400014</t>
  </si>
  <si>
    <t>667160</t>
  </si>
  <si>
    <t>BTP FRANCE FORMATION</t>
  </si>
  <si>
    <t>93830615483</t>
  </si>
  <si>
    <t>88976984000014</t>
  </si>
  <si>
    <t>659680</t>
  </si>
  <si>
    <t>01 39 44 28 92</t>
  </si>
  <si>
    <t>Immeuble Central Gare</t>
  </si>
  <si>
    <t>1 Place Charles de Gaulles</t>
  </si>
  <si>
    <t>BTP CONSULTANTS MONTIGNY LE BRETONNEUX</t>
  </si>
  <si>
    <t>BTP CONSULTANTS</t>
  </si>
  <si>
    <t>11788515978</t>
  </si>
  <si>
    <t>40842252500019</t>
  </si>
  <si>
    <t>454618</t>
  </si>
  <si>
    <t>04 42 60 74 77</t>
  </si>
  <si>
    <t>Cs 80562</t>
  </si>
  <si>
    <t>155 Rue ALBERT EINSTEIN</t>
  </si>
  <si>
    <t>BTP CFA PROVENCE ALPES COTE D AZUR</t>
  </si>
  <si>
    <t>93131437313</t>
  </si>
  <si>
    <t>78285946600040</t>
  </si>
  <si>
    <t>566627</t>
  </si>
  <si>
    <t>05 49 57 14 66</t>
  </si>
  <si>
    <t>5 Rue DE CHANTEJEAU</t>
  </si>
  <si>
    <t>BTP CFA 86 POITOU CHARENTES ST BENOIT</t>
  </si>
  <si>
    <t>BTP CFA POITOU CHARENTES - BTP CFA DE LA VIENNE</t>
  </si>
  <si>
    <t>54860131786</t>
  </si>
  <si>
    <t>30107533900053</t>
  </si>
  <si>
    <t>630664</t>
  </si>
  <si>
    <t>05 46 97 28 70</t>
  </si>
  <si>
    <t>11 Rue DE L'ormeau de pied</t>
  </si>
  <si>
    <t>BTP CFA CHARENTE MARITIME SAINTES</t>
  </si>
  <si>
    <t>30107533900020</t>
  </si>
  <si>
    <t>489943</t>
  </si>
  <si>
    <t>03 22 46 87 77</t>
  </si>
  <si>
    <t>17 Rue PIERRE ROLLIN</t>
  </si>
  <si>
    <t>BTP CFA PICARDIE AMIENS</t>
  </si>
  <si>
    <t>BTP CFA PICARDIE</t>
  </si>
  <si>
    <t>22800138280</t>
  </si>
  <si>
    <t>50260294900021</t>
  </si>
  <si>
    <t>659563</t>
  </si>
  <si>
    <t>02 28 44 97 79</t>
  </si>
  <si>
    <t>9 Rue MARCEL SEMBAT</t>
  </si>
  <si>
    <t>AFPBTP</t>
  </si>
  <si>
    <t>BTP CFA PAYS DE LA LOIRE SIEGE</t>
  </si>
  <si>
    <t>52440669044</t>
  </si>
  <si>
    <t>78605529300033</t>
  </si>
  <si>
    <t>635777</t>
  </si>
  <si>
    <t>05 62 87 86 20</t>
  </si>
  <si>
    <t>3 Impasse GEORGES DAZET</t>
  </si>
  <si>
    <t>BTP CFA OCCITANIE TOULOUSE</t>
  </si>
  <si>
    <t>BTP CFA OCCITANIE</t>
  </si>
  <si>
    <t>91340684734</t>
  </si>
  <si>
    <t>51472700700080</t>
  </si>
  <si>
    <t>646702</t>
  </si>
  <si>
    <t>04 68 55 38 88</t>
  </si>
  <si>
    <t>205 Rue FELIX TROMBE - TECNOSUD</t>
  </si>
  <si>
    <t>BTP CFA OCCITANIE PERPIGNAN</t>
  </si>
  <si>
    <t>51472700700031</t>
  </si>
  <si>
    <t>546999</t>
  </si>
  <si>
    <t>04 68 27 84 00</t>
  </si>
  <si>
    <t>375 Rue Emile Picard</t>
  </si>
  <si>
    <t>BTP CFA OCCITANIE MONTPELLIER</t>
  </si>
  <si>
    <t>51472700700098</t>
  </si>
  <si>
    <t>498865</t>
  </si>
  <si>
    <t>05 59 02 61 04</t>
  </si>
  <si>
    <t>36 Avenue LEON BLUM</t>
  </si>
  <si>
    <t>BTP CFA NOUVELLE AQUITAINE PAU</t>
  </si>
  <si>
    <t>BTP CFA NOUVELLE AQUITAINE - AFPBTP</t>
  </si>
  <si>
    <t>679409</t>
  </si>
  <si>
    <t>05 58 07 98 37</t>
  </si>
  <si>
    <t>40110 MORCENX LA NOUVELLE</t>
  </si>
  <si>
    <t>5 Rue 19 MARS 1962</t>
  </si>
  <si>
    <t>BTP CFA NOUVELLE AQUITAINE MORCENX</t>
  </si>
  <si>
    <t>636137</t>
  </si>
  <si>
    <t>05 56 37 20 06</t>
  </si>
  <si>
    <t>LES BUREAUX DU LAC 1</t>
  </si>
  <si>
    <t>4 Avenue DE CHAVAILLES</t>
  </si>
  <si>
    <t>BTP CFA NOUVELLE AQUITAINE BRUGES</t>
  </si>
  <si>
    <t>541850</t>
  </si>
  <si>
    <t>05 56 35 12 28</t>
  </si>
  <si>
    <t>26 Avenue DU PORT DU ROY</t>
  </si>
  <si>
    <t>BTP CFA NOUVELLE AQUITAINE BLANQUEFORT</t>
  </si>
  <si>
    <t>685033</t>
  </si>
  <si>
    <t>05 53 48 07 07</t>
  </si>
  <si>
    <t>2-4 Rue Jean-Baptiste Pérès</t>
  </si>
  <si>
    <t>17/05/2025</t>
  </si>
  <si>
    <t>BTP CFA NOUVELLE AQUITAINE AGEN</t>
  </si>
  <si>
    <t>521358</t>
  </si>
  <si>
    <t>0320114011</t>
  </si>
  <si>
    <t>CEDEX 1</t>
  </si>
  <si>
    <t>695 Avenue DES NATIONS UNIES</t>
  </si>
  <si>
    <t>BTP CFA NORD PAS DE CALAIS ROUBAIX</t>
  </si>
  <si>
    <t>BTP CFA NORD PAS DE CALAIS</t>
  </si>
  <si>
    <t>31590352159</t>
  </si>
  <si>
    <t>77811392800080</t>
  </si>
  <si>
    <t>572512</t>
  </si>
  <si>
    <t>03 27 46 41 59</t>
  </si>
  <si>
    <t>77 Rue Paul Vaillant Couturier</t>
  </si>
  <si>
    <t>BTP CFA NORD PAS DE CALAIS MARLY</t>
  </si>
  <si>
    <t>77811392800064</t>
  </si>
  <si>
    <t>596863</t>
  </si>
  <si>
    <t>02 40 92 17 54</t>
  </si>
  <si>
    <t>27 Rue DE LA RIVAUDIERE</t>
  </si>
  <si>
    <t>BTP CFA LOIRE ATLANTIQUE ST HERBLAIN</t>
  </si>
  <si>
    <t>BTP CFA LOIRE ATLANTIQUE</t>
  </si>
  <si>
    <t>78605529300017</t>
  </si>
  <si>
    <t>488963</t>
  </si>
  <si>
    <t>03 83 80 90 16</t>
  </si>
  <si>
    <t>134 Grande Rue</t>
  </si>
  <si>
    <t>BTP CFA GRAND EST PONT A MOUSSON</t>
  </si>
  <si>
    <t>BTP CFA GRAND EST</t>
  </si>
  <si>
    <t>41540042054</t>
  </si>
  <si>
    <t>78334702400102</t>
  </si>
  <si>
    <t>600441</t>
  </si>
  <si>
    <t>02 47 44 05 53</t>
  </si>
  <si>
    <t>Centre Formation Apprentis</t>
  </si>
  <si>
    <t>106 Rue Marcel Cachin</t>
  </si>
  <si>
    <t>BTP CFA CENTRE ST PIERRE DES CORPS</t>
  </si>
  <si>
    <t>BTP CFA CENTRE</t>
  </si>
  <si>
    <t>24450294845</t>
  </si>
  <si>
    <t>77534903800031</t>
  </si>
  <si>
    <t>602541</t>
  </si>
  <si>
    <t>02 38 83 08 31</t>
  </si>
  <si>
    <t>50 Rue Marcel Paul</t>
  </si>
  <si>
    <t>BTP CFA CENTRE SARAN</t>
  </si>
  <si>
    <t>77534903800098</t>
  </si>
  <si>
    <t>559076</t>
  </si>
  <si>
    <t>02 54 34 76 78</t>
  </si>
  <si>
    <t>16 Avenue Patureau francoeur</t>
  </si>
  <si>
    <t>BTP CFA CENTRE CHATEAUROUX</t>
  </si>
  <si>
    <t>77534903800080</t>
  </si>
  <si>
    <t>614646</t>
  </si>
  <si>
    <t>04 70 32 24 16</t>
  </si>
  <si>
    <t>1 Boulevard Marius Vivier Merle</t>
  </si>
  <si>
    <t>BTP CFA AURA</t>
  </si>
  <si>
    <t>BTP CFA AUVERGNE RHONE ALPES</t>
  </si>
  <si>
    <t>82380302738</t>
  </si>
  <si>
    <t>41884676200106</t>
  </si>
  <si>
    <t>481956</t>
  </si>
  <si>
    <t>03 88 38 81 26</t>
  </si>
  <si>
    <t>5 Allée DE L'EUROPE</t>
  </si>
  <si>
    <t>21/08/2024</t>
  </si>
  <si>
    <t>BT INFO</t>
  </si>
  <si>
    <t>42670351367</t>
  </si>
  <si>
    <t>48121600000044</t>
  </si>
  <si>
    <t>449003</t>
  </si>
  <si>
    <t>03 83 49 48 11</t>
  </si>
  <si>
    <t>SITE EIFFEL</t>
  </si>
  <si>
    <t>88 Boulevard DE LA MOSELLE</t>
  </si>
  <si>
    <t>BT EST</t>
  </si>
  <si>
    <t>41540165554</t>
  </si>
  <si>
    <t>41504991500044</t>
  </si>
  <si>
    <t>594830</t>
  </si>
  <si>
    <t>01 55 34 11 40</t>
  </si>
  <si>
    <t>19 Rue ALPHONSE DE NEUVILLE</t>
  </si>
  <si>
    <t>BSI GROUP FRANCE</t>
  </si>
  <si>
    <t>11754604575</t>
  </si>
  <si>
    <t>34120785000106</t>
  </si>
  <si>
    <t>471458</t>
  </si>
  <si>
    <t>0324531213</t>
  </si>
  <si>
    <t>BSA MAUD BADUREAU</t>
  </si>
  <si>
    <t>21080053608</t>
  </si>
  <si>
    <t>80780406700013</t>
  </si>
  <si>
    <t>175237</t>
  </si>
  <si>
    <t>03 87 01 46 26</t>
  </si>
  <si>
    <t>57670 INSMING</t>
  </si>
  <si>
    <t>4 Rue ST CLEMENT</t>
  </si>
  <si>
    <t>BS CONSEIL</t>
  </si>
  <si>
    <t>44570364157</t>
  </si>
  <si>
    <t>82218267100013</t>
  </si>
  <si>
    <t>553177</t>
  </si>
  <si>
    <t>06 96 25 72 21</t>
  </si>
  <si>
    <t>Route de la Madeleine</t>
  </si>
  <si>
    <t>258 Avenue Justin Catayée</t>
  </si>
  <si>
    <t>BR2 CONSULTING</t>
  </si>
  <si>
    <t>96973043797</t>
  </si>
  <si>
    <t>52878729400032</t>
  </si>
  <si>
    <t>578721</t>
  </si>
  <si>
    <t>02 23 30 46 87</t>
  </si>
  <si>
    <t>47 Rue MATHURIN MEHEUT</t>
  </si>
  <si>
    <t>BRUYERE CAROLE</t>
  </si>
  <si>
    <t>53350979035</t>
  </si>
  <si>
    <t>51056548400027</t>
  </si>
  <si>
    <t>419916</t>
  </si>
  <si>
    <t>06 18 22 48 20</t>
  </si>
  <si>
    <t>LE HOUX</t>
  </si>
  <si>
    <t>BRUNET SAMUEL PRECONFOR</t>
  </si>
  <si>
    <t>52490226349</t>
  </si>
  <si>
    <t>49319753700019</t>
  </si>
  <si>
    <t>680461</t>
  </si>
  <si>
    <t>06 03 68 87 52</t>
  </si>
  <si>
    <t>823 Chemin DE TAYOLLE</t>
  </si>
  <si>
    <t>BRUN CHRYSTELLE</t>
  </si>
  <si>
    <t>BRUN CHRYSTELLE - LE CHAMP DES POSSIBLES</t>
  </si>
  <si>
    <t>93840493484</t>
  </si>
  <si>
    <t>43461916900023</t>
  </si>
  <si>
    <t>567024</t>
  </si>
  <si>
    <t>06 03 32 75 98</t>
  </si>
  <si>
    <t>59263 HOUPLIN ANCOISNE</t>
  </si>
  <si>
    <t>118 Rue Roger Salengro</t>
  </si>
  <si>
    <t>BRUCHET LAURENCE</t>
  </si>
  <si>
    <t>BRUCHET LAURENCE MARYSE CAMILLE</t>
  </si>
  <si>
    <t>32590930059</t>
  </si>
  <si>
    <t>82357138500017</t>
  </si>
  <si>
    <t>509383</t>
  </si>
  <si>
    <t>06 62 69 27 91</t>
  </si>
  <si>
    <t>53 bis Rue EMILE ZOLA</t>
  </si>
  <si>
    <t>BROUSSEAU MONJO SANDRINE</t>
  </si>
  <si>
    <t>BROUSSEAU MONJO SANDRINE - INSTITUT EDUCASENS</t>
  </si>
  <si>
    <t>26890119789</t>
  </si>
  <si>
    <t>52804568500039</t>
  </si>
  <si>
    <t>629996</t>
  </si>
  <si>
    <t>06 92 42 14 72</t>
  </si>
  <si>
    <t>LOTISSEMENT CACHE CACHE</t>
  </si>
  <si>
    <t>13 Impasse DES VIOLONCELLES</t>
  </si>
  <si>
    <t>BROUHON MONTAIGNE CELIA MIN JUNG</t>
  </si>
  <si>
    <t>BROUHON MONTAIGNE CELIA MIN JUNG -  AUDACIEUSE NATURE</t>
  </si>
  <si>
    <t>04973293297</t>
  </si>
  <si>
    <t>75232897100037</t>
  </si>
  <si>
    <t>601032</t>
  </si>
  <si>
    <t>51 Cours ALSACE LORRAINE</t>
  </si>
  <si>
    <t>BROSSARD JEAN PIERRE - JEAN PIERRE BROSSARD CONSULTANT</t>
  </si>
  <si>
    <t>72330741033</t>
  </si>
  <si>
    <t>48960634300031</t>
  </si>
  <si>
    <t>425837</t>
  </si>
  <si>
    <t>05 49 75 69 75</t>
  </si>
  <si>
    <t>20 Rue Lambon Vaumoreau</t>
  </si>
  <si>
    <t>BROMET CAMOU MICHELE</t>
  </si>
  <si>
    <t>54790094079</t>
  </si>
  <si>
    <t>41264417100016</t>
  </si>
  <si>
    <t>662690</t>
  </si>
  <si>
    <t>06 81 20 12 17</t>
  </si>
  <si>
    <t>immeuble LE GALIEN</t>
  </si>
  <si>
    <t>395 Avenue DES MASSETTES</t>
  </si>
  <si>
    <t>BROISIN NADIA</t>
  </si>
  <si>
    <t>BROISIN NADIA - ALNPNORDKAP COACHING</t>
  </si>
  <si>
    <t>84730216173</t>
  </si>
  <si>
    <t>82530952900022</t>
  </si>
  <si>
    <t>524098</t>
  </si>
  <si>
    <t>06 51 27 28 68</t>
  </si>
  <si>
    <t>5 Rue Paul Dommer</t>
  </si>
  <si>
    <t>BROCQ AURELIA</t>
  </si>
  <si>
    <t>BROCQ AURELIA AU BOUT DES ONGLES</t>
  </si>
  <si>
    <t>22020112802</t>
  </si>
  <si>
    <t>78931989400034</t>
  </si>
  <si>
    <t>525807</t>
  </si>
  <si>
    <t>07003</t>
  </si>
  <si>
    <t>01 43 29 10 99</t>
  </si>
  <si>
    <t>212 Rue SAINT MAUR</t>
  </si>
  <si>
    <t>BROCA CONSTANCE</t>
  </si>
  <si>
    <t>11755337375</t>
  </si>
  <si>
    <t>75005905700018</t>
  </si>
  <si>
    <t>585853</t>
  </si>
  <si>
    <t>ROYAUME-UNI - UNION WALK</t>
  </si>
  <si>
    <t>Dr J Budd - Department of Anaesthesia</t>
  </si>
  <si>
    <t>The County Hospital</t>
  </si>
  <si>
    <t>BOAS</t>
  </si>
  <si>
    <t>BRITISH OPHTHALMOLOGIC ANAESTHESIA SOCIETY</t>
  </si>
  <si>
    <t>510245</t>
  </si>
  <si>
    <t>44 20 3668 2220</t>
  </si>
  <si>
    <t>48-50 SAINT JOHN STREET</t>
  </si>
  <si>
    <t>BIR</t>
  </si>
  <si>
    <t>BRITISH INSTITUTE OF RADIOLOGY</t>
  </si>
  <si>
    <t>589408</t>
  </si>
  <si>
    <t>44 207 608 1369</t>
  </si>
  <si>
    <t>MARJORY WARREN HOUSE</t>
  </si>
  <si>
    <t>31 ST JOHN' S SQUARE</t>
  </si>
  <si>
    <t>BGS</t>
  </si>
  <si>
    <t>BRITISH GERIATRICS SOCIETY</t>
  </si>
  <si>
    <t>509589</t>
  </si>
  <si>
    <t>+44 117 907 7940</t>
  </si>
  <si>
    <t>WESTBURY ON TRYM</t>
  </si>
  <si>
    <t>BDIAP</t>
  </si>
  <si>
    <t>BRITISH DIVISION OF THE INTERNATIONAL ACADEMY OF PATHOLOGY</t>
  </si>
  <si>
    <t>571039</t>
  </si>
  <si>
    <t>44 20 7935 0875</t>
  </si>
  <si>
    <t>64 WIMPOLE STREET</t>
  </si>
  <si>
    <t>BDA</t>
  </si>
  <si>
    <t>BRITISH DENTAL ASSOCIATION</t>
  </si>
  <si>
    <t>608970</t>
  </si>
  <si>
    <t>01 49 55 73 00</t>
  </si>
  <si>
    <t>Chez Balard Business Centre</t>
  </si>
  <si>
    <t>1 Boulevard VICTOR</t>
  </si>
  <si>
    <t>BRITISH COUNCIL IN FRANCE</t>
  </si>
  <si>
    <t>11755885475</t>
  </si>
  <si>
    <t>84771947300013</t>
  </si>
  <si>
    <t>608087</t>
  </si>
  <si>
    <t>44 1332 789323</t>
  </si>
  <si>
    <t>ROYAUME-UNI - DERBY</t>
  </si>
  <si>
    <t>Histopathology Department</t>
  </si>
  <si>
    <t>Uttoxeter Road</t>
  </si>
  <si>
    <t>BAGP</t>
  </si>
  <si>
    <t>BRITISH ASSOCIATION OF GYNAECOLOGICAL PATHOLOGISTS</t>
  </si>
  <si>
    <t>530542</t>
  </si>
  <si>
    <t>+44 20 7304 4771</t>
  </si>
  <si>
    <t>C/O ASSOCIATION OF SURGEONS OF GREAT BRITAIN § IRELAND</t>
  </si>
  <si>
    <t>35-43 LINCOLN'S INN FIELDS</t>
  </si>
  <si>
    <t>BAETS</t>
  </si>
  <si>
    <t>BRITISH ASSOCIATION OF ENDOCRINE AND THYROID SURGEONS</t>
  </si>
  <si>
    <t>500057</t>
  </si>
  <si>
    <t>+44 161 705 4304</t>
  </si>
  <si>
    <t>ROYAUME-UNI - BURY</t>
  </si>
  <si>
    <t>HORNBY STREET</t>
  </si>
  <si>
    <t>IMPERIAL HOUSE</t>
  </si>
  <si>
    <t>BABCP</t>
  </si>
  <si>
    <t>BRITISH ASSOCIATION FOR BEHAVIOURAL &amp; COGNITIVE PSYCHOTHERAPIES</t>
  </si>
  <si>
    <t>600416</t>
  </si>
  <si>
    <t>02 40 73 06 60</t>
  </si>
  <si>
    <t>3 Rue CONTRESCARPE</t>
  </si>
  <si>
    <t>23/05/2019</t>
  </si>
  <si>
    <t>BRITISH AMERICAN INSTITUTE</t>
  </si>
  <si>
    <t>52440274444</t>
  </si>
  <si>
    <t>41005676600018</t>
  </si>
  <si>
    <t>610082</t>
  </si>
  <si>
    <t>06 74 87 36 54</t>
  </si>
  <si>
    <t>1071 Chaussée DES ROUVIERES</t>
  </si>
  <si>
    <t>BRISSON LAUNEY CHRISTELLE - PREPLINE</t>
  </si>
  <si>
    <t>93131740713</t>
  </si>
  <si>
    <t>52489320300033</t>
  </si>
  <si>
    <t>669581</t>
  </si>
  <si>
    <t>06 96 11 29 20</t>
  </si>
  <si>
    <t>21 Rue DES GOYAVIERS - LOT MOULIN A VENT</t>
  </si>
  <si>
    <t>BRISSIERES HEMAT HELENE</t>
  </si>
  <si>
    <t>BRISSIERES HEMAT HELENE - B2H PERSPECTIVES</t>
  </si>
  <si>
    <t>02973238697</t>
  </si>
  <si>
    <t>85015436000034</t>
  </si>
  <si>
    <t>442434</t>
  </si>
  <si>
    <t>03 20 74 56 60</t>
  </si>
  <si>
    <t>BP 30201</t>
  </si>
  <si>
    <t>1 Avenue FRANCOIS MITTERAND</t>
  </si>
  <si>
    <t>BRISSET PARTENAIRES</t>
  </si>
  <si>
    <t>BRISSET PARTENAIRES SAS</t>
  </si>
  <si>
    <t>31590705559</t>
  </si>
  <si>
    <t>34021072300078</t>
  </si>
  <si>
    <t>515590</t>
  </si>
  <si>
    <t>08 92 97 66 76</t>
  </si>
  <si>
    <t>22 Rue DE LA REPUBLIQUE</t>
  </si>
  <si>
    <t>BRIOIT SYLVIE</t>
  </si>
  <si>
    <t>31590883059</t>
  </si>
  <si>
    <t>80895429100015</t>
  </si>
  <si>
    <t>609560</t>
  </si>
  <si>
    <t>07 68 82 27 36</t>
  </si>
  <si>
    <t>64490 BEDOUS</t>
  </si>
  <si>
    <t>12 Rue DE LA CROIX D ORCUN</t>
  </si>
  <si>
    <t>BRINON CHLOE</t>
  </si>
  <si>
    <t>75640436664</t>
  </si>
  <si>
    <t>82223088400022</t>
  </si>
  <si>
    <t>544061</t>
  </si>
  <si>
    <t>01 55 07 60 00</t>
  </si>
  <si>
    <t>49 Rue De Provence</t>
  </si>
  <si>
    <t>26/05/2016</t>
  </si>
  <si>
    <t>BRINK'S FORMATION</t>
  </si>
  <si>
    <t>11755229775</t>
  </si>
  <si>
    <t>39930974900030</t>
  </si>
  <si>
    <t>556129</t>
  </si>
  <si>
    <t>0683170531</t>
  </si>
  <si>
    <t>10 Chemin DES REAUX</t>
  </si>
  <si>
    <t>BOURNEL SYLVIE</t>
  </si>
  <si>
    <t>BRINGUIER BOURNEL SYLVIE PATRICIA</t>
  </si>
  <si>
    <t>54170160517</t>
  </si>
  <si>
    <t>78854248800010</t>
  </si>
  <si>
    <t>638882</t>
  </si>
  <si>
    <t>03 20 74 36 15</t>
  </si>
  <si>
    <t>127 Rue DE TOURCOING</t>
  </si>
  <si>
    <t>BRIKX CONSULTING</t>
  </si>
  <si>
    <t>32590924659</t>
  </si>
  <si>
    <t>80965630900014</t>
  </si>
  <si>
    <t>665137</t>
  </si>
  <si>
    <t>03 89 79 32 28</t>
  </si>
  <si>
    <t>8 Avenue DE LA LIBERTE</t>
  </si>
  <si>
    <t>BRIGITTE DURR FORMATIONS</t>
  </si>
  <si>
    <t>44680300468</t>
  </si>
  <si>
    <t>40342845100013</t>
  </si>
  <si>
    <t>554121</t>
  </si>
  <si>
    <t>92 Boulevard RICHARD LENOIR</t>
  </si>
  <si>
    <t>BRIGHTNESS</t>
  </si>
  <si>
    <t>11755102175</t>
  </si>
  <si>
    <t>75341577700055</t>
  </si>
  <si>
    <t>589767</t>
  </si>
  <si>
    <t>04 78 82 27 85</t>
  </si>
  <si>
    <t>23 Avenue de Poumeyrol</t>
  </si>
  <si>
    <t>BRIGHT SPARKS</t>
  </si>
  <si>
    <t>84691525769</t>
  </si>
  <si>
    <t>82829466000018</t>
  </si>
  <si>
    <t>464910</t>
  </si>
  <si>
    <t>41227945454</t>
  </si>
  <si>
    <t>SUISSE - GRAND-LANCY/GENEVE</t>
  </si>
  <si>
    <t>29 Avenue Eugene Lance</t>
  </si>
  <si>
    <t>31/07/2013</t>
  </si>
  <si>
    <t>BRIEF'R FORMATION</t>
  </si>
  <si>
    <t>601214</t>
  </si>
  <si>
    <t>ITALIE - FORTE DEI MARMI (LU)</t>
  </si>
  <si>
    <t>c/o PSICHIATRIA E TERRITORIO</t>
  </si>
  <si>
    <t>VIA MONTAUTI, 2</t>
  </si>
  <si>
    <t>BRIDGING EASTERN AND WESTERN PSYCHIATRY</t>
  </si>
  <si>
    <t>609523</t>
  </si>
  <si>
    <t>02 38 64 31 92</t>
  </si>
  <si>
    <t>BP36009</t>
  </si>
  <si>
    <t>3 Avenue Claude Guillemin</t>
  </si>
  <si>
    <t>BRGM FORMATION ORLEANS</t>
  </si>
  <si>
    <t>BRGM FORMATION</t>
  </si>
  <si>
    <t>2445P017845</t>
  </si>
  <si>
    <t>58205614900120</t>
  </si>
  <si>
    <t>540780</t>
  </si>
  <si>
    <t>06 74 51 73 17</t>
  </si>
  <si>
    <t>5 Rue Eugénie Grandet</t>
  </si>
  <si>
    <t>BRETON GRBIC ELISABETH CENTRE DE FORMATION</t>
  </si>
  <si>
    <t>11788068378</t>
  </si>
  <si>
    <t>44165760800051</t>
  </si>
  <si>
    <t>409388</t>
  </si>
  <si>
    <t>02 99 28 41 70</t>
  </si>
  <si>
    <t>CHU DE RENNES</t>
  </si>
  <si>
    <t>Rue de la Tauvrais</t>
  </si>
  <si>
    <t>LA BRISE</t>
  </si>
  <si>
    <t>BRETAGNE RESEAU INTERDISCIPLINAIRE SOINS AUX ENFANTS</t>
  </si>
  <si>
    <t>53351207435</t>
  </si>
  <si>
    <t>48398564400036</t>
  </si>
  <si>
    <t>413010</t>
  </si>
  <si>
    <t>02 99 36 81 93</t>
  </si>
  <si>
    <t>PARC MONIER - BÂTIMENT ARTEMIS</t>
  </si>
  <si>
    <t>167A Route DE LORIENT</t>
  </si>
  <si>
    <t>BRETAGNE OSTEOPATHIE</t>
  </si>
  <si>
    <t>53350846435</t>
  </si>
  <si>
    <t>50442330200026</t>
  </si>
  <si>
    <t>485512</t>
  </si>
  <si>
    <t>0297539834</t>
  </si>
  <si>
    <t>CP 154</t>
  </si>
  <si>
    <t>24 Rue ALFRED KASTLER</t>
  </si>
  <si>
    <t>BRETAGNE COMPETENCES</t>
  </si>
  <si>
    <t>53560885356</t>
  </si>
  <si>
    <t>79500479500014</t>
  </si>
  <si>
    <t>641091</t>
  </si>
  <si>
    <t>02 96 20 82 81</t>
  </si>
  <si>
    <t>7 Rue DE LA MARNE</t>
  </si>
  <si>
    <t>BRETAGNE AUTO ECOLE PAIMPOL</t>
  </si>
  <si>
    <t>BRETAGNE AUTO ECOLE</t>
  </si>
  <si>
    <t>53220897722</t>
  </si>
  <si>
    <t>78826757300038</t>
  </si>
  <si>
    <t>475701</t>
  </si>
  <si>
    <t>01 44 40 23 64</t>
  </si>
  <si>
    <t>58 Rue DE LA BOETIE</t>
  </si>
  <si>
    <t>BRESOLIN SNYERS CATHERINE</t>
  </si>
  <si>
    <t>BRESOLIN SNYERS CATHERINE PI CARRE ASSOCIES</t>
  </si>
  <si>
    <t>11753689675</t>
  </si>
  <si>
    <t>44254090200024</t>
  </si>
  <si>
    <t>514240</t>
  </si>
  <si>
    <t>04 66 67 30 75</t>
  </si>
  <si>
    <t>51 bis Avenue FOLCO DE BARONCELLI</t>
  </si>
  <si>
    <t>27/02/2015</t>
  </si>
  <si>
    <t>BRENZA NATHALIE SUD MOSAIQUE CAISSARGUES</t>
  </si>
  <si>
    <t>BRENZA NATHALIE SUD MOSAIQUE</t>
  </si>
  <si>
    <t>91300367530</t>
  </si>
  <si>
    <t>53835097600022</t>
  </si>
  <si>
    <t>676287</t>
  </si>
  <si>
    <t>6 Allée des PAMPRES</t>
  </si>
  <si>
    <t>BRENOT INGRID</t>
  </si>
  <si>
    <t>BRENOT INGRID - BI FORMATION</t>
  </si>
  <si>
    <t>26210321521</t>
  </si>
  <si>
    <t>51894008500047</t>
  </si>
  <si>
    <t>606078</t>
  </si>
  <si>
    <t>1 Allée des marches de Bretagne</t>
  </si>
  <si>
    <t>BREIZH SESSIONS</t>
  </si>
  <si>
    <t>BREIZH SESSIONS SAS</t>
  </si>
  <si>
    <t>53351039835</t>
  </si>
  <si>
    <t>84409510900014</t>
  </si>
  <si>
    <t>611281</t>
  </si>
  <si>
    <t>09 53 67 05 77</t>
  </si>
  <si>
    <t>56 Route DE SAINT SIMON</t>
  </si>
  <si>
    <t>BREEDS CLAIRE</t>
  </si>
  <si>
    <t>76310830231</t>
  </si>
  <si>
    <t>52029761500046</t>
  </si>
  <si>
    <t>583534</t>
  </si>
  <si>
    <t>03 29 62 15 33</t>
  </si>
  <si>
    <t>82 Rue Charles de Gaulle</t>
  </si>
  <si>
    <t>BRECHE AUTO ECOLE FRANCAISE</t>
  </si>
  <si>
    <t>41880104388</t>
  </si>
  <si>
    <t>45223682100065</t>
  </si>
  <si>
    <t>489700</t>
  </si>
  <si>
    <t>02 43 75 54 25</t>
  </si>
  <si>
    <t>235 Avenue Rhin et Danube</t>
  </si>
  <si>
    <t>BRC FORMATION</t>
  </si>
  <si>
    <t>BRC FORMATION ESPACE BEL AIR FORMATION COIFFURE</t>
  </si>
  <si>
    <t>52720148772</t>
  </si>
  <si>
    <t>51157791800010</t>
  </si>
  <si>
    <t>220358</t>
  </si>
  <si>
    <t>01 60 67 20 88</t>
  </si>
  <si>
    <t>15 Rue ALBERT EINSTEIN</t>
  </si>
  <si>
    <t>BCS</t>
  </si>
  <si>
    <t>BRAY CONDUITE SERVICES AUTO ECOLE CARRASCO</t>
  </si>
  <si>
    <t>11770016877</t>
  </si>
  <si>
    <t>38044044600025</t>
  </si>
  <si>
    <t>638195</t>
  </si>
  <si>
    <t>06 29 27 89 65</t>
  </si>
  <si>
    <t>31600 LAMASQUERE</t>
  </si>
  <si>
    <t>217 Route DU MOULIN</t>
  </si>
  <si>
    <t>BRAU LAURENT</t>
  </si>
  <si>
    <t>BRAU LAURENT - KDEVAT FORMATION</t>
  </si>
  <si>
    <t>76311067031</t>
  </si>
  <si>
    <t>43429843600032</t>
  </si>
  <si>
    <t>565751</t>
  </si>
  <si>
    <t>04 42 24 20 00</t>
  </si>
  <si>
    <t>LES ALIZES PARC DE LA DURANNE</t>
  </si>
  <si>
    <t>655 Rue RENE DESCARTES</t>
  </si>
  <si>
    <t>BRASSART PACA</t>
  </si>
  <si>
    <t>BRASSART PACA - ARIES PACA</t>
  </si>
  <si>
    <t>93132189613</t>
  </si>
  <si>
    <t>52534048500016</t>
  </si>
  <si>
    <t>475361</t>
  </si>
  <si>
    <t>04 76 41 00 00</t>
  </si>
  <si>
    <t>INOVALLEE</t>
  </si>
  <si>
    <t>8 Chemin des Clos</t>
  </si>
  <si>
    <t>BRASSART ECOLES ARIES RHONE ALPES</t>
  </si>
  <si>
    <t>82380496238</t>
  </si>
  <si>
    <t>52472681700041</t>
  </si>
  <si>
    <t>571441</t>
  </si>
  <si>
    <t>0262940712</t>
  </si>
  <si>
    <t>2 A Rue CAUMONT</t>
  </si>
  <si>
    <t>BRANSWYCK JEROME JACQUES</t>
  </si>
  <si>
    <t>98970432497</t>
  </si>
  <si>
    <t>38806856100025</t>
  </si>
  <si>
    <t>531650</t>
  </si>
  <si>
    <t>5 Rue COLLANGE</t>
  </si>
  <si>
    <t>BRAND GODENECHE CHARLOTTE</t>
  </si>
  <si>
    <t>BRAND GODENECHE CHARLOTTE CONSEIL EN RESSOURCES HUMAINES</t>
  </si>
  <si>
    <t>11922086092</t>
  </si>
  <si>
    <t>79032486700015</t>
  </si>
  <si>
    <t>508500</t>
  </si>
  <si>
    <t>01 55 07 15 14</t>
  </si>
  <si>
    <t>60 Rue De La Chaussée d'Antin</t>
  </si>
  <si>
    <t>BRANCHET SOLUTIONS PARIS</t>
  </si>
  <si>
    <t>BRANCHET SOLUTIONS</t>
  </si>
  <si>
    <t>11755121575</t>
  </si>
  <si>
    <t>79295470300049</t>
  </si>
  <si>
    <t>668539</t>
  </si>
  <si>
    <t>06 99 15 89 46</t>
  </si>
  <si>
    <t>62360 LA CAPELLE LES BOULOGNE</t>
  </si>
  <si>
    <t>128 Avenue de la Forêt</t>
  </si>
  <si>
    <t>BRAMA</t>
  </si>
  <si>
    <t>32620318162</t>
  </si>
  <si>
    <t>83085355200016</t>
  </si>
  <si>
    <t>609134</t>
  </si>
  <si>
    <t>09 53 40 20 00</t>
  </si>
  <si>
    <t>16 Rue abel</t>
  </si>
  <si>
    <t>BRAIN UP ASSOCIATION</t>
  </si>
  <si>
    <t>11754711175</t>
  </si>
  <si>
    <t>51497565500028</t>
  </si>
  <si>
    <t>605906</t>
  </si>
  <si>
    <t>ETATS UNIS - HINSDALE</t>
  </si>
  <si>
    <t>C/O Central Brain Tumor Registry of the United States (CBTRUS)</t>
  </si>
  <si>
    <t>244 East Ogden Ave - Suite 116</t>
  </si>
  <si>
    <t>BTEC</t>
  </si>
  <si>
    <t>BRAIN TUMOR EPIDEMIOLOGY CONSORTIUM</t>
  </si>
  <si>
    <t>544085</t>
  </si>
  <si>
    <t>67130 NEUVILLER LA ROCHE</t>
  </si>
  <si>
    <t>99 Chemin DE L'ECOLE</t>
  </si>
  <si>
    <t>BRAEUNER ANDRE - VOLTEFACE</t>
  </si>
  <si>
    <t>42670536867</t>
  </si>
  <si>
    <t>80136087600016</t>
  </si>
  <si>
    <t>556520</t>
  </si>
  <si>
    <t>06 25 40 71 27</t>
  </si>
  <si>
    <t>37230 PERNAY</t>
  </si>
  <si>
    <t>10 Rue DE LA POSTE</t>
  </si>
  <si>
    <t>BR CODE</t>
  </si>
  <si>
    <t>24370353637</t>
  </si>
  <si>
    <t>82236767800015</t>
  </si>
  <si>
    <t>581460</t>
  </si>
  <si>
    <t>04 67 85 41 60</t>
  </si>
  <si>
    <t>69 Allée ALBERT SOBOUL</t>
  </si>
  <si>
    <t>BOZZA ALAIN</t>
  </si>
  <si>
    <t>76340906034</t>
  </si>
  <si>
    <t>49818420900019</t>
  </si>
  <si>
    <t>671940</t>
  </si>
  <si>
    <t>06 92 76 15 88</t>
  </si>
  <si>
    <t>VINCENDO</t>
  </si>
  <si>
    <t>18 Chemin DES CARDINAUX</t>
  </si>
  <si>
    <t>BOYER MARIE ELIANE</t>
  </si>
  <si>
    <t>04973156197</t>
  </si>
  <si>
    <t>51149606900010</t>
  </si>
  <si>
    <t>270313</t>
  </si>
  <si>
    <t>04 92 78 75 18</t>
  </si>
  <si>
    <t>04700 ORAISON</t>
  </si>
  <si>
    <t>FONTAINE DE DURANCE SUD</t>
  </si>
  <si>
    <t>BOYER FORMATION</t>
  </si>
  <si>
    <t>93040059904</t>
  </si>
  <si>
    <t>47998853700011</t>
  </si>
  <si>
    <t>593928</t>
  </si>
  <si>
    <t>03 59 56 06 21</t>
  </si>
  <si>
    <t>31 Rue DU NOIR BONNET</t>
  </si>
  <si>
    <t>BOYAVAL LAURENCE - ABBL CONSEIL</t>
  </si>
  <si>
    <t>31590667959</t>
  </si>
  <si>
    <t>48189975500013</t>
  </si>
  <si>
    <t>574806</t>
  </si>
  <si>
    <t>09 51 62 07 58</t>
  </si>
  <si>
    <t>53 Avenue PASTEUR</t>
  </si>
  <si>
    <t>BOVE ANTONIO TONY</t>
  </si>
  <si>
    <t>11930616293</t>
  </si>
  <si>
    <t>53008783200016</t>
  </si>
  <si>
    <t>404974</t>
  </si>
  <si>
    <t>05 49 01 64 63</t>
  </si>
  <si>
    <t>86410 DIENNE</t>
  </si>
  <si>
    <t>28 Route DE VERNON</t>
  </si>
  <si>
    <t>OB FORMATION</t>
  </si>
  <si>
    <t>BOUTY OLIVIER</t>
  </si>
  <si>
    <t>54860108486</t>
  </si>
  <si>
    <t>50763006900015</t>
  </si>
  <si>
    <t>552616</t>
  </si>
  <si>
    <t>03 27 32 46 80</t>
  </si>
  <si>
    <t>BGE HDF DENAIN</t>
  </si>
  <si>
    <t>BOUTIQUE DE GESTION ESPACE HAUTS DE FRANCE</t>
  </si>
  <si>
    <t>31590258759</t>
  </si>
  <si>
    <t>39229727100448</t>
  </si>
  <si>
    <t>496170</t>
  </si>
  <si>
    <t>06 48 05 29 61</t>
  </si>
  <si>
    <t>13 Impasse KERFER</t>
  </si>
  <si>
    <t>BOUTHEON AYMERIC</t>
  </si>
  <si>
    <t>BOUTHEON AYMERIC  - H CONSEIL</t>
  </si>
  <si>
    <t>53560936856</t>
  </si>
  <si>
    <t>52813077600032</t>
  </si>
  <si>
    <t>608154</t>
  </si>
  <si>
    <t>07 82 24 35 36</t>
  </si>
  <si>
    <t>209 bis Avenue Jean jaurès</t>
  </si>
  <si>
    <t>BOUTAUD LANA LUCIE</t>
  </si>
  <si>
    <t>84691655069</t>
  </si>
  <si>
    <t>82782533200014</t>
  </si>
  <si>
    <t>571155</t>
  </si>
  <si>
    <t>33113 ST SYMPHORIEN</t>
  </si>
  <si>
    <t>9 9 LOT LES SORBIERS</t>
  </si>
  <si>
    <t>BOUSQUET SOPHIE</t>
  </si>
  <si>
    <t>75331039133</t>
  </si>
  <si>
    <t>81756607800025</t>
  </si>
  <si>
    <t>618226</t>
  </si>
  <si>
    <t>06 11 85 18 26</t>
  </si>
  <si>
    <t>ILOT TAO</t>
  </si>
  <si>
    <t>26 Rue du 23 août</t>
  </si>
  <si>
    <t>BOUSQUET CATHERINE</t>
  </si>
  <si>
    <t>BOUSQUET CATHERINE - TERRE D'ASIE</t>
  </si>
  <si>
    <t>11770679977</t>
  </si>
  <si>
    <t>43787277300019</t>
  </si>
  <si>
    <t>453973</t>
  </si>
  <si>
    <t>06 69 75 63 24</t>
  </si>
  <si>
    <t>3 Rue ELSA TRIOLET</t>
  </si>
  <si>
    <t>BOUSMAHA FARIDA</t>
  </si>
  <si>
    <t>BOUSMAHA FARIDA - SMAHA CABINET CONSEIL</t>
  </si>
  <si>
    <t>11930621793</t>
  </si>
  <si>
    <t>52114690200015</t>
  </si>
  <si>
    <t>535588</t>
  </si>
  <si>
    <t>02 35 89 46 22</t>
  </si>
  <si>
    <t>193A Rue RENARD</t>
  </si>
  <si>
    <t>BOURY SOPHIE SB FORMATIONS</t>
  </si>
  <si>
    <t>23760449176</t>
  </si>
  <si>
    <t>51766003100025</t>
  </si>
  <si>
    <t>609985</t>
  </si>
  <si>
    <t>06 89 57 77 17</t>
  </si>
  <si>
    <t>33530 BASSENS</t>
  </si>
  <si>
    <t>4 Rue DES PEUPLIERS</t>
  </si>
  <si>
    <t>BOURY CHRISTOPHE</t>
  </si>
  <si>
    <t>75331087333</t>
  </si>
  <si>
    <t>45238802800030</t>
  </si>
  <si>
    <t>578162</t>
  </si>
  <si>
    <t>04 74 30 84 59</t>
  </si>
  <si>
    <t>01340 MONTREVEL EN BRESSE</t>
  </si>
  <si>
    <t>6 Place Général de Gaulle</t>
  </si>
  <si>
    <t>BOUROUNOFF SONIA</t>
  </si>
  <si>
    <t>84010184901</t>
  </si>
  <si>
    <t>44341802500013</t>
  </si>
  <si>
    <t>677504</t>
  </si>
  <si>
    <t>25790 LES GRAS</t>
  </si>
  <si>
    <t>2 Rue DU TARTEMONT</t>
  </si>
  <si>
    <t>BOURNEZ CHARLOTTE</t>
  </si>
  <si>
    <t>BOURNEZ CHARLOTTE - DES DOUBS BISOUS</t>
  </si>
  <si>
    <t>27250359025</t>
  </si>
  <si>
    <t>89898563500017</t>
  </si>
  <si>
    <t>554893</t>
  </si>
  <si>
    <t>6EME ETAGE PORTE DROITE</t>
  </si>
  <si>
    <t>2 Rue JACQUES CARTIER</t>
  </si>
  <si>
    <t>BOURINEAU THIERRY</t>
  </si>
  <si>
    <t>BOURINEAU THIERRY BRUNO</t>
  </si>
  <si>
    <t>53290959729</t>
  </si>
  <si>
    <t>81748878600044</t>
  </si>
  <si>
    <t>631449</t>
  </si>
  <si>
    <t>03 80 69 24 07</t>
  </si>
  <si>
    <t>5/7 Allée André Bourland</t>
  </si>
  <si>
    <t>CFA SANITAIRE ET SOCIAL BOURGOGNE FRANCHE COMTE</t>
  </si>
  <si>
    <t>BOURGUIGNONNE DEVELT APPRENTISSAGE SECTEUR SANITAIRE SOCIAL MEDICO SOCIAL</t>
  </si>
  <si>
    <t>27210421921</t>
  </si>
  <si>
    <t>79850793500038</t>
  </si>
  <si>
    <t>662999</t>
  </si>
  <si>
    <t>06 03 12 78 77</t>
  </si>
  <si>
    <t>47 Avenue Aristide Briand</t>
  </si>
  <si>
    <t>BOURGOUIN FRANCOISE</t>
  </si>
  <si>
    <t>44100105010</t>
  </si>
  <si>
    <t>83300766900017</t>
  </si>
  <si>
    <t>609006</t>
  </si>
  <si>
    <t>71260 SENOZAN</t>
  </si>
  <si>
    <t>Chez M. Cruel</t>
  </si>
  <si>
    <t>2 Clos De Perrieres</t>
  </si>
  <si>
    <t>BOURGOGNE LIFE SUPPORT</t>
  </si>
  <si>
    <t>27710288271</t>
  </si>
  <si>
    <t>84799428200014</t>
  </si>
  <si>
    <t>639576</t>
  </si>
  <si>
    <t>06 75 49 40 73</t>
  </si>
  <si>
    <t>89144 LIGNY LE CHATEL</t>
  </si>
  <si>
    <t>11 Rue DES PASTOUREAUX</t>
  </si>
  <si>
    <t>BF</t>
  </si>
  <si>
    <t>BOURGOGNE FORMATIONS</t>
  </si>
  <si>
    <t>27890163289</t>
  </si>
  <si>
    <t>90315920000018</t>
  </si>
  <si>
    <t>365403</t>
  </si>
  <si>
    <t>03 86 20 01 17</t>
  </si>
  <si>
    <t>58800 MARIGNY SUR YONNE</t>
  </si>
  <si>
    <t>Rue BERNET</t>
  </si>
  <si>
    <t>BFI</t>
  </si>
  <si>
    <t>BOURGOGNE FORMATION INCENDIE</t>
  </si>
  <si>
    <t>26580048458</t>
  </si>
  <si>
    <t>47780335700011</t>
  </si>
  <si>
    <t>589860</t>
  </si>
  <si>
    <t>05 61 58 04 23</t>
  </si>
  <si>
    <t>23 Rue ARTHUR LEGOUST</t>
  </si>
  <si>
    <t>BOURG SYLVAIN</t>
  </si>
  <si>
    <t>76310913431</t>
  </si>
  <si>
    <t>83188664300012</t>
  </si>
  <si>
    <t>166212</t>
  </si>
  <si>
    <t>02390</t>
  </si>
  <si>
    <t>06 33 29 97 61</t>
  </si>
  <si>
    <t>2 Boulevard Anatole France</t>
  </si>
  <si>
    <t>BOURDON JEAN MARIE</t>
  </si>
  <si>
    <t>BOURDON JEAN MARIE  - RELIGARE</t>
  </si>
  <si>
    <t>93130616513</t>
  </si>
  <si>
    <t>39987489000037</t>
  </si>
  <si>
    <t>485895</t>
  </si>
  <si>
    <t>02 37 30 10 06</t>
  </si>
  <si>
    <t>20 Rue SAINT BARTHELEMY</t>
  </si>
  <si>
    <t>BOURDEAUX LAURENCE</t>
  </si>
  <si>
    <t>24280115328</t>
  </si>
  <si>
    <t>47774621800023</t>
  </si>
  <si>
    <t>597909</t>
  </si>
  <si>
    <t>06 85 96 16 23</t>
  </si>
  <si>
    <t>24350 LISLE</t>
  </si>
  <si>
    <t>BOUR LA SENEDIE</t>
  </si>
  <si>
    <t>BOUR VERONIQUE - COMMUNICATION BIENVEILLANTE DORDOGNE</t>
  </si>
  <si>
    <t>72240172424</t>
  </si>
  <si>
    <t>51458984500031</t>
  </si>
  <si>
    <t>174786</t>
  </si>
  <si>
    <t>59 Rue DE L AMIRAL MOUCHEZ</t>
  </si>
  <si>
    <t>BOUQUEREL SYLVAINE</t>
  </si>
  <si>
    <t>11752318475</t>
  </si>
  <si>
    <t>39779000700017</t>
  </si>
  <si>
    <t>671782</t>
  </si>
  <si>
    <t>06 08 54 36 58</t>
  </si>
  <si>
    <t>3 Place DU MARECHAL JOFFRE</t>
  </si>
  <si>
    <t>BOULLOSA PAUL</t>
  </si>
  <si>
    <t>BOULLOSA PAUL - CENTRE DE FORMATION NAUTIQUE VANNETAIS</t>
  </si>
  <si>
    <t>53560972156</t>
  </si>
  <si>
    <t>35378022400021</t>
  </si>
  <si>
    <t>573164</t>
  </si>
  <si>
    <t>0675034735</t>
  </si>
  <si>
    <t>54/56 Avenue pierre verdier</t>
  </si>
  <si>
    <t>BOULET SUZY</t>
  </si>
  <si>
    <t>91340833834</t>
  </si>
  <si>
    <t>80250079300012</t>
  </si>
  <si>
    <t>125891</t>
  </si>
  <si>
    <t>02 33 60 67 81</t>
  </si>
  <si>
    <t>50540 ISIGNY LE BUAT</t>
  </si>
  <si>
    <t>ZA DU CARREFOUR DES BRIARDS</t>
  </si>
  <si>
    <t>EC CONDUITE BOULAY</t>
  </si>
  <si>
    <t>BOULAY FORMATION</t>
  </si>
  <si>
    <t>25500093650</t>
  </si>
  <si>
    <t>50334870800010</t>
  </si>
  <si>
    <t>569458</t>
  </si>
  <si>
    <t>04 75 85 44 73</t>
  </si>
  <si>
    <t>26120 CHABEUIL</t>
  </si>
  <si>
    <t>14 Rue de l'Hopital</t>
  </si>
  <si>
    <t>BOULANGERIE ECOLE L'AURA</t>
  </si>
  <si>
    <t>84260245126</t>
  </si>
  <si>
    <t>81806078200013</t>
  </si>
  <si>
    <t>645047</t>
  </si>
  <si>
    <t>07 68 02 01 32</t>
  </si>
  <si>
    <t>2 Rue du Général Baron Fabre</t>
  </si>
  <si>
    <t>BOULAIS VERONIQUE</t>
  </si>
  <si>
    <t>53560969356</t>
  </si>
  <si>
    <t>39914606700026</t>
  </si>
  <si>
    <t>578976</t>
  </si>
  <si>
    <t>06 09 10 57 20</t>
  </si>
  <si>
    <t>14330 CARTIGNY L EPINAY</t>
  </si>
  <si>
    <t>LES LANDES BOSSUES</t>
  </si>
  <si>
    <t>15/02/2018</t>
  </si>
  <si>
    <t>BOUILLON SEBASTIEN - ECOLE D'HYPNOSE HOLISTIQUE</t>
  </si>
  <si>
    <t>28140306014</t>
  </si>
  <si>
    <t>81532342300013</t>
  </si>
  <si>
    <t>678594</t>
  </si>
  <si>
    <t>6 Boulevard des Champeaux</t>
  </si>
  <si>
    <t>BOUIBED MARIAMA</t>
  </si>
  <si>
    <t>BOUIBED MARIAMA - SANTE FAMILLE ACADEMIE</t>
  </si>
  <si>
    <t>11950733995</t>
  </si>
  <si>
    <t>89094854000012</t>
  </si>
  <si>
    <t>135756</t>
  </si>
  <si>
    <t>09 71 46 4430</t>
  </si>
  <si>
    <t>30126 ST LAURENT DES ARBRES</t>
  </si>
  <si>
    <t>ZAC DE TESAN</t>
  </si>
  <si>
    <t>BOUHERET MARTINE</t>
  </si>
  <si>
    <t>76300416230</t>
  </si>
  <si>
    <t>33147365200070</t>
  </si>
  <si>
    <t>681829</t>
  </si>
  <si>
    <t>06 30 80 12 51</t>
  </si>
  <si>
    <t>42 Rue DE LA COTE AU ROUX</t>
  </si>
  <si>
    <t>BOUGAULT COCHARD SOLENN</t>
  </si>
  <si>
    <t>BOUGAULT COCHARD SOLENN - EXPLORAE</t>
  </si>
  <si>
    <t>53220903622</t>
  </si>
  <si>
    <t>85358367200011</t>
  </si>
  <si>
    <t>636472</t>
  </si>
  <si>
    <t>04 72 91 32 86</t>
  </si>
  <si>
    <t>01640 L ABERGEMENT DE VAREY</t>
  </si>
  <si>
    <t>2 Rue DANGEVILLE</t>
  </si>
  <si>
    <t>BOUDOT ODILE</t>
  </si>
  <si>
    <t>BOUDOT ODILE - CEFOR PSY</t>
  </si>
  <si>
    <t>82010127701</t>
  </si>
  <si>
    <t>50424949100037</t>
  </si>
  <si>
    <t>662598</t>
  </si>
  <si>
    <t>38 Rue GEORGES PIAT</t>
  </si>
  <si>
    <t>BOUDIN LAURENCE</t>
  </si>
  <si>
    <t>BOUDIN LAURENCE - COACH CONSULTING</t>
  </si>
  <si>
    <t>28760586076</t>
  </si>
  <si>
    <t>50780800400034</t>
  </si>
  <si>
    <t>680680</t>
  </si>
  <si>
    <t>07 86 55 47 95</t>
  </si>
  <si>
    <t>51 Avenue DE LA GARE</t>
  </si>
  <si>
    <t>BOUDERLIQUE ELISABETH</t>
  </si>
  <si>
    <t>93830601483</t>
  </si>
  <si>
    <t>83956432500034</t>
  </si>
  <si>
    <t>665629</t>
  </si>
  <si>
    <t>03 74 47 61 34</t>
  </si>
  <si>
    <t>2 Place de la Gare</t>
  </si>
  <si>
    <t>BOUCLET'S</t>
  </si>
  <si>
    <t>32591151259</t>
  </si>
  <si>
    <t>33132025900020</t>
  </si>
  <si>
    <t>658704</t>
  </si>
  <si>
    <t>06 14 49 46 36</t>
  </si>
  <si>
    <t>6 Rue Marius Monnet</t>
  </si>
  <si>
    <t>BOUCHONNEAU SEBASTIEN</t>
  </si>
  <si>
    <t>BOUCHONNEAU SEBASTIEN - SPORT SANTE NATURE</t>
  </si>
  <si>
    <t>93131803413</t>
  </si>
  <si>
    <t>50032189800024</t>
  </si>
  <si>
    <t>681854</t>
  </si>
  <si>
    <t>06 34 10 14 90</t>
  </si>
  <si>
    <t>"la Maison du Bien être"</t>
  </si>
  <si>
    <t>88 Rue Charles de Gaulle</t>
  </si>
  <si>
    <t>BOUCHEVREAU ANNE LAURE</t>
  </si>
  <si>
    <t>BOUCHEVREAU ANNE LAURE - CHOISIR</t>
  </si>
  <si>
    <t>52490385749</t>
  </si>
  <si>
    <t>75369272200063</t>
  </si>
  <si>
    <t>427500</t>
  </si>
  <si>
    <t>04 72 16 97 56</t>
  </si>
  <si>
    <t>2 Allée de Candolle</t>
  </si>
  <si>
    <t>BOUCHER PREYNAT PASCALE</t>
  </si>
  <si>
    <t>BOUCHER PREYNAT PASCALE CANDOLLE CONSULTING</t>
  </si>
  <si>
    <t>82690993269</t>
  </si>
  <si>
    <t>49498104600019</t>
  </si>
  <si>
    <t>495931</t>
  </si>
  <si>
    <t>05 58 83 85 35</t>
  </si>
  <si>
    <t>221 Avenue de Caupos</t>
  </si>
  <si>
    <t>BOUCHER FANNY</t>
  </si>
  <si>
    <t>72400070440</t>
  </si>
  <si>
    <t>45157782900026</t>
  </si>
  <si>
    <t>557560</t>
  </si>
  <si>
    <t>1 Chemin DES ARDELETS</t>
  </si>
  <si>
    <t>BOUARD DELPHINE MARIE</t>
  </si>
  <si>
    <t>BOUARD DELPHINE MARIE - VETSALIUS</t>
  </si>
  <si>
    <t>82691335969</t>
  </si>
  <si>
    <t>79806230300036</t>
  </si>
  <si>
    <t>493077</t>
  </si>
  <si>
    <t>06 62 74 56 78</t>
  </si>
  <si>
    <t>45 Allée DE LA TRAMONTANE</t>
  </si>
  <si>
    <t>BOUANCHAUD BERNARD</t>
  </si>
  <si>
    <t>93830724183</t>
  </si>
  <si>
    <t>32028313800057</t>
  </si>
  <si>
    <t>NDA N'EST PLUS VALIDE SUR DIRECCTE</t>
  </si>
  <si>
    <t>446221</t>
  </si>
  <si>
    <t>06 15 91 28 22</t>
  </si>
  <si>
    <t>56370 SARZEAU</t>
  </si>
  <si>
    <t>CENTRE LE PARC</t>
  </si>
  <si>
    <t>VENELLE BOIS DU PATIS</t>
  </si>
  <si>
    <t>BOTTURI ANNICK</t>
  </si>
  <si>
    <t>BOTTURI ANNICK -  CENTRE LE PARC</t>
  </si>
  <si>
    <t>53560935956</t>
  </si>
  <si>
    <t>34754393600061</t>
  </si>
  <si>
    <t>657580</t>
  </si>
  <si>
    <t>5a Avenue de l'energie</t>
  </si>
  <si>
    <t>BOTEC</t>
  </si>
  <si>
    <t>42670231867</t>
  </si>
  <si>
    <t>40438274900038</t>
  </si>
  <si>
    <t>554820</t>
  </si>
  <si>
    <t>1 617 353 2000</t>
  </si>
  <si>
    <t>Boston University Medical Campus</t>
  </si>
  <si>
    <t>72 EAST CONCORD STREET</t>
  </si>
  <si>
    <t>16/12/2016</t>
  </si>
  <si>
    <t>BOSTON UNIVERSITY</t>
  </si>
  <si>
    <t>604124</t>
  </si>
  <si>
    <t>300 Longwood Avenue</t>
  </si>
  <si>
    <t>BOSTON CHILDREN'S HOSPITAL</t>
  </si>
  <si>
    <t>500598</t>
  </si>
  <si>
    <t>0761584990</t>
  </si>
  <si>
    <t>QUARTIER LES HAUTS MIANS</t>
  </si>
  <si>
    <t>BOSQUET EMMANUEL EB PREVENTION</t>
  </si>
  <si>
    <t>93840327084</t>
  </si>
  <si>
    <t>53782533300017</t>
  </si>
  <si>
    <t>649004</t>
  </si>
  <si>
    <t>CASTORS GERMAINE</t>
  </si>
  <si>
    <t>9 Allée EDOUARD TROIA</t>
  </si>
  <si>
    <t>BOSIO SANDRA</t>
  </si>
  <si>
    <t>93131913313</t>
  </si>
  <si>
    <t>89866371100023</t>
  </si>
  <si>
    <t>644560</t>
  </si>
  <si>
    <t>06 74 05 72 24</t>
  </si>
  <si>
    <t>21150 GRIGNON</t>
  </si>
  <si>
    <t>1 Rue du chateau d'orain</t>
  </si>
  <si>
    <t>BORNOT CAROLINE</t>
  </si>
  <si>
    <t>BORNOT CAROLINE - NAILS C'DUCTION</t>
  </si>
  <si>
    <t>27210389621</t>
  </si>
  <si>
    <t>79187899400023</t>
  </si>
  <si>
    <t>560510</t>
  </si>
  <si>
    <t>06 13 60 27 56</t>
  </si>
  <si>
    <t>LA CHAMADE VILLA N° 2</t>
  </si>
  <si>
    <t>918 Avenue HENRI GUILLAUME</t>
  </si>
  <si>
    <t>BORGES DA SILVA GEORGES</t>
  </si>
  <si>
    <t>93830518983</t>
  </si>
  <si>
    <t>81782208300025</t>
  </si>
  <si>
    <t>679628</t>
  </si>
  <si>
    <t>02 40 57 00 57</t>
  </si>
  <si>
    <t>ZA LA CROIX ROUGE</t>
  </si>
  <si>
    <t>7 Rue Jean Monnet</t>
  </si>
  <si>
    <t>BORG FORMATION</t>
  </si>
  <si>
    <t>52440747344</t>
  </si>
  <si>
    <t>80982366900019</t>
  </si>
  <si>
    <t>639709</t>
  </si>
  <si>
    <t>Siège social ZA des Longs Réages</t>
  </si>
  <si>
    <t>4 Rue du bignon</t>
  </si>
  <si>
    <t>BOREALE</t>
  </si>
  <si>
    <t>53220911122</t>
  </si>
  <si>
    <t>90852418400011</t>
  </si>
  <si>
    <t>443270</t>
  </si>
  <si>
    <t>03290</t>
  </si>
  <si>
    <t>06 01 31 02 27</t>
  </si>
  <si>
    <t>16 Rue DE GENEVE</t>
  </si>
  <si>
    <t>BORDAGE PATRICK</t>
  </si>
  <si>
    <t>54790094279</t>
  </si>
  <si>
    <t>35156305100033</t>
  </si>
  <si>
    <t>606236</t>
  </si>
  <si>
    <t>06 26 35 33 07</t>
  </si>
  <si>
    <t>6 Square de l'avenue Foch</t>
  </si>
  <si>
    <t>BOQUET DANIEL PHILIPPE</t>
  </si>
  <si>
    <t>11755707575</t>
  </si>
  <si>
    <t>39486033200029</t>
  </si>
  <si>
    <t>664492</t>
  </si>
  <si>
    <t>01 70 96 00 90</t>
  </si>
  <si>
    <t>BOOTCODE</t>
  </si>
  <si>
    <t>11922501192</t>
  </si>
  <si>
    <t>91083842400018</t>
  </si>
  <si>
    <t>639345</t>
  </si>
  <si>
    <t>07 57 58 59 77</t>
  </si>
  <si>
    <t>13 Rue CAMILLE DESMOULINS</t>
  </si>
  <si>
    <t>BOOT FORMATION  ISSY LES MOULINEAUX</t>
  </si>
  <si>
    <t>BOOT FORMATION</t>
  </si>
  <si>
    <t>11922238992</t>
  </si>
  <si>
    <t>83924151000032</t>
  </si>
  <si>
    <t>683176</t>
  </si>
  <si>
    <t>04 22 67 48 37</t>
  </si>
  <si>
    <t>75 Chemin des Mauberts</t>
  </si>
  <si>
    <t>BOOSTER DE CARRIERE</t>
  </si>
  <si>
    <t>93061060806</t>
  </si>
  <si>
    <t>95143729200018</t>
  </si>
  <si>
    <t>535424</t>
  </si>
  <si>
    <t>21 Cours DE VERDUN</t>
  </si>
  <si>
    <t>BOOSTER ACADEMY</t>
  </si>
  <si>
    <t>BOOSTER ACADEMY MEMENTO CONSEIL</t>
  </si>
  <si>
    <t>11753882475</t>
  </si>
  <si>
    <t>45363531000031</t>
  </si>
  <si>
    <t>626090</t>
  </si>
  <si>
    <t>BOOST CONSULTING</t>
  </si>
  <si>
    <t>11755656775</t>
  </si>
  <si>
    <t>83162364000016</t>
  </si>
  <si>
    <t>655739</t>
  </si>
  <si>
    <t>01 70 96 00 15</t>
  </si>
  <si>
    <t>117 Avenue VICTOR HUGO</t>
  </si>
  <si>
    <t>BOOK CONSEIL</t>
  </si>
  <si>
    <t>11921908992</t>
  </si>
  <si>
    <t>75286206000049</t>
  </si>
  <si>
    <t>590460</t>
  </si>
  <si>
    <t>06 11 73 83 59</t>
  </si>
  <si>
    <t>CHATEAU DE LA RIBAUTE</t>
  </si>
  <si>
    <t>Domaine DES TROIS AILES</t>
  </si>
  <si>
    <t>BONVOISIN VALERIE</t>
  </si>
  <si>
    <t>76340891134</t>
  </si>
  <si>
    <t>50075734900047</t>
  </si>
  <si>
    <t>549629</t>
  </si>
  <si>
    <t>06 89 90 77 83</t>
  </si>
  <si>
    <t>3 Rue D ITALIE</t>
  </si>
  <si>
    <t>BONVALOT ELISABETH</t>
  </si>
  <si>
    <t>11754823175</t>
  </si>
  <si>
    <t>41337548600037</t>
  </si>
  <si>
    <t>539934</t>
  </si>
  <si>
    <t>3EME ETAGE - BP 231</t>
  </si>
  <si>
    <t>BONNIER INLINGUA LILLE</t>
  </si>
  <si>
    <t>BONNIER INLINGUA</t>
  </si>
  <si>
    <t>31590036659</t>
  </si>
  <si>
    <t>31481869100094</t>
  </si>
  <si>
    <t>380817</t>
  </si>
  <si>
    <t>06 82 01 95 17</t>
  </si>
  <si>
    <t>13 Place DU CHAMP DE FOIRE</t>
  </si>
  <si>
    <t>BONNET MICHEL - CIAG</t>
  </si>
  <si>
    <t>BONNET MICHEL - CENTRE D'INGENIERIE ET ANIMATION EN GERONTOLOGIE</t>
  </si>
  <si>
    <t>83150307915</t>
  </si>
  <si>
    <t>48891898800012</t>
  </si>
  <si>
    <t>654462</t>
  </si>
  <si>
    <t>06 07 25 15 55</t>
  </si>
  <si>
    <t>Centre d'Affaires Le Toro</t>
  </si>
  <si>
    <t>4 Rue du Mont Blanc</t>
  </si>
  <si>
    <t>BONNET MELANIE CORBAS</t>
  </si>
  <si>
    <t>BONNET MELANIE</t>
  </si>
  <si>
    <t>84691707269</t>
  </si>
  <si>
    <t>81124340100056</t>
  </si>
  <si>
    <t>576827</t>
  </si>
  <si>
    <t>06 40 44 66 50</t>
  </si>
  <si>
    <t>43210 BAS EN BASSET</t>
  </si>
  <si>
    <t>12 Chemin DE ROCHEBARON</t>
  </si>
  <si>
    <t>BONNET LARGERON VALERIE - CRESCAT FORMATION</t>
  </si>
  <si>
    <t>84430341943</t>
  </si>
  <si>
    <t>82821013800016</t>
  </si>
  <si>
    <t>539661</t>
  </si>
  <si>
    <t>06 64 76 98 08</t>
  </si>
  <si>
    <t>13 Rue JEAN ROBIC</t>
  </si>
  <si>
    <t>BONNET JEAN PIERRE JPB FORMATION CLAUDE CHOLET</t>
  </si>
  <si>
    <t>BONNET JEAN PIERRE JOEL CLAUDE JPB FORMATION</t>
  </si>
  <si>
    <t>52490300949</t>
  </si>
  <si>
    <t>47911341700022</t>
  </si>
  <si>
    <t>308432</t>
  </si>
  <si>
    <t>156 Boulevard SAINT LOUP</t>
  </si>
  <si>
    <t>BONNET CHRISTIAN ALAIN MARC</t>
  </si>
  <si>
    <t>93130866113</t>
  </si>
  <si>
    <t>39152037600016</t>
  </si>
  <si>
    <t>516326</t>
  </si>
  <si>
    <t>06 51 04 83 22</t>
  </si>
  <si>
    <t>RESIDENCE DE FRANCE BATIMENT 4 LE BEARN</t>
  </si>
  <si>
    <t>274 Rue GUILLAUME JANVIER</t>
  </si>
  <si>
    <t>BONNET AMANDINE SYLVIE</t>
  </si>
  <si>
    <t>76340894434</t>
  </si>
  <si>
    <t>54003027700052</t>
  </si>
  <si>
    <t>659757</t>
  </si>
  <si>
    <t>07 85 00 76 67</t>
  </si>
  <si>
    <t>1 Rue Henri Fabre</t>
  </si>
  <si>
    <t>BONNEMAYRE JEAN LUC</t>
  </si>
  <si>
    <t>BONNEMAYRE JEAN LUC - JLB FORMATION CONSULTING</t>
  </si>
  <si>
    <t>76120112512</t>
  </si>
  <si>
    <t>92354305200016</t>
  </si>
  <si>
    <t>674278</t>
  </si>
  <si>
    <t>06 16 73 76 91</t>
  </si>
  <si>
    <t>8 Quai Joseph Maire</t>
  </si>
  <si>
    <t>BONNEFON CORNILLAT GWEN AEL - GAC</t>
  </si>
  <si>
    <t>BONNEFON CORNILLAT GWEN AEL - GRANDIR ET AVANCER EN CONFIANCE</t>
  </si>
  <si>
    <t>27210388521</t>
  </si>
  <si>
    <t>83428322800015</t>
  </si>
  <si>
    <t>578290</t>
  </si>
  <si>
    <t>06 76 38 91 62</t>
  </si>
  <si>
    <t>4 Chemin du Mas de la Brande</t>
  </si>
  <si>
    <t>BONNEAU BEATRICE ANDREE - CFLE LES ESSENTIELS</t>
  </si>
  <si>
    <t>BONNEAU BEATRICE ANDREE - CENTRE FORMATION AUX TECHNIQUES CORPORELLES</t>
  </si>
  <si>
    <t>75160093616</t>
  </si>
  <si>
    <t>41419706100040</t>
  </si>
  <si>
    <t>623283</t>
  </si>
  <si>
    <t>06 22 99 18 66</t>
  </si>
  <si>
    <t>66 Rue Ambroise Paré</t>
  </si>
  <si>
    <t>BONHOMME ALEXANDRA</t>
  </si>
  <si>
    <t>BONHOMME ALEXANDRA - ABCI FORMATION</t>
  </si>
  <si>
    <t>52720133572</t>
  </si>
  <si>
    <t>52148484000017</t>
  </si>
  <si>
    <t>680308</t>
  </si>
  <si>
    <t>06 63 24 34 41</t>
  </si>
  <si>
    <t>13 Rue François Muret de Pugnac</t>
  </si>
  <si>
    <t>BONHEUR ET PERFORMANCE</t>
  </si>
  <si>
    <t>53290962629</t>
  </si>
  <si>
    <t>90020528700015</t>
  </si>
  <si>
    <t>643660</t>
  </si>
  <si>
    <t>GROUP NAVEIRAS - UNIVERSITE DE LAUSANNE</t>
  </si>
  <si>
    <t>27 Rue DU BUGNON</t>
  </si>
  <si>
    <t>BMAS</t>
  </si>
  <si>
    <t>BONE MARROW ADISPOSITY SOCIETY</t>
  </si>
  <si>
    <t>444285</t>
  </si>
  <si>
    <t>01 43 76 39 83</t>
  </si>
  <si>
    <t>BONDUELLE MARINE FORMATRICE IDE</t>
  </si>
  <si>
    <t>11940819794</t>
  </si>
  <si>
    <t>53903923000013</t>
  </si>
  <si>
    <t>563729</t>
  </si>
  <si>
    <t>06 13 12 00 44</t>
  </si>
  <si>
    <t>21 bis Boulevard Gambetta</t>
  </si>
  <si>
    <t>BOIVIN ISABELLE - LE NIDO D'ANGES</t>
  </si>
  <si>
    <t>75331060733</t>
  </si>
  <si>
    <t>81793819400013</t>
  </si>
  <si>
    <t>617192</t>
  </si>
  <si>
    <t>5 Rue Du Manoir de Servigné</t>
  </si>
  <si>
    <t>BOITE EN SCENE</t>
  </si>
  <si>
    <t>53351107535</t>
  </si>
  <si>
    <t>90127975200017</t>
  </si>
  <si>
    <t>437840</t>
  </si>
  <si>
    <t>04886</t>
  </si>
  <si>
    <t>06 71 38 24 30</t>
  </si>
  <si>
    <t>23 Rue DES GRES</t>
  </si>
  <si>
    <t>BOITE CATHERINE</t>
  </si>
  <si>
    <t>BOITE CATHERINE - ACPA</t>
  </si>
  <si>
    <t>11770489477</t>
  </si>
  <si>
    <t>51872988400016</t>
  </si>
  <si>
    <t>672166</t>
  </si>
  <si>
    <t>BOITE A FORM</t>
  </si>
  <si>
    <t>84691967869</t>
  </si>
  <si>
    <t>91336220800013</t>
  </si>
  <si>
    <t>627288</t>
  </si>
  <si>
    <t>06 60 46 91 91</t>
  </si>
  <si>
    <t>72500 THOIRE SUR DINAN</t>
  </si>
  <si>
    <t>10 Rue de beausoleil</t>
  </si>
  <si>
    <t>06/08/2021</t>
  </si>
  <si>
    <t>BOITARD LE GALL VALERIE</t>
  </si>
  <si>
    <t>BOITARD LE GALL VALERIE - VALANE</t>
  </si>
  <si>
    <t>52720175572</t>
  </si>
  <si>
    <t>40883103000049</t>
  </si>
  <si>
    <t>398378</t>
  </si>
  <si>
    <t>02510</t>
  </si>
  <si>
    <t>06 82 29 33 53</t>
  </si>
  <si>
    <t>15 Rue LOUISETTE</t>
  </si>
  <si>
    <t>BOISSIERES FRANCOISE</t>
  </si>
  <si>
    <t>BOISSIERES FRANCOISE FORMATOUS</t>
  </si>
  <si>
    <t>72330578133</t>
  </si>
  <si>
    <t>43890200900028</t>
  </si>
  <si>
    <t>570801</t>
  </si>
  <si>
    <t>38420 REVEL</t>
  </si>
  <si>
    <t>La Bourgeat</t>
  </si>
  <si>
    <t>664 Route des Contamines</t>
  </si>
  <si>
    <t>BOISSIER SOPHIE - YOUTOPIE ENTRAINEMENT</t>
  </si>
  <si>
    <t>82380532738</t>
  </si>
  <si>
    <t>43316174200013</t>
  </si>
  <si>
    <t>564916</t>
  </si>
  <si>
    <t>03737</t>
  </si>
  <si>
    <t>06 03 78 49 25</t>
  </si>
  <si>
    <t>LE BELLEVUE</t>
  </si>
  <si>
    <t>34 Avenue FONT DE VEYRE</t>
  </si>
  <si>
    <t>BOISSIER JEAN MARC - FORMAPOD</t>
  </si>
  <si>
    <t>BOISSIER JEAN MARC PASCAL LOUIS  - FORMAPOD</t>
  </si>
  <si>
    <t>93060571306</t>
  </si>
  <si>
    <t>47929714500019</t>
  </si>
  <si>
    <t>627630</t>
  </si>
  <si>
    <t>06 12 42 74 62</t>
  </si>
  <si>
    <t>14250 JUVIGNY SUR SEULLES</t>
  </si>
  <si>
    <t>Route DE VENDES</t>
  </si>
  <si>
    <t>BOISARD JEROME</t>
  </si>
  <si>
    <t>25140252114</t>
  </si>
  <si>
    <t>75126701400015</t>
  </si>
  <si>
    <t>606376</t>
  </si>
  <si>
    <t>05 55 21 27 45</t>
  </si>
  <si>
    <t>19300 EGLETONS</t>
  </si>
  <si>
    <t>30 Boulevard Du Puy Negre</t>
  </si>
  <si>
    <t>BOIS HABITAT POLE EGLETONS</t>
  </si>
  <si>
    <t>75190092919</t>
  </si>
  <si>
    <t>83966071900015</t>
  </si>
  <si>
    <t>512217</t>
  </si>
  <si>
    <t>04 78 42 41 06</t>
  </si>
  <si>
    <t>1 Quai DOCTEUR GAILLETON</t>
  </si>
  <si>
    <t>BOILLOT ELISA</t>
  </si>
  <si>
    <t>82691177269</t>
  </si>
  <si>
    <t>48781899900020</t>
  </si>
  <si>
    <t>548984</t>
  </si>
  <si>
    <t>06 15 73 07 77</t>
  </si>
  <si>
    <t>24 Rue Hippolyte Gomot</t>
  </si>
  <si>
    <t>BOHER CATHERINE HELENE</t>
  </si>
  <si>
    <t>83630385463</t>
  </si>
  <si>
    <t>48438302100058</t>
  </si>
  <si>
    <t>636071</t>
  </si>
  <si>
    <t>06 82 52 41 41</t>
  </si>
  <si>
    <t>270 Chemin DE DELMAS</t>
  </si>
  <si>
    <t>BOHAN TAHIANA</t>
  </si>
  <si>
    <t>76820091882</t>
  </si>
  <si>
    <t>80928298100038</t>
  </si>
  <si>
    <t>563894</t>
  </si>
  <si>
    <t>04 92 68 10 21</t>
  </si>
  <si>
    <t>04310 GANAGOBIE</t>
  </si>
  <si>
    <t>4 LE BELVEDERE</t>
  </si>
  <si>
    <t>BOGONSKI CHRISTINE - ATELIER DES OCRES</t>
  </si>
  <si>
    <t>93040058304</t>
  </si>
  <si>
    <t>40283082200019</t>
  </si>
  <si>
    <t>641613</t>
  </si>
  <si>
    <t>06 15 62 90 30</t>
  </si>
  <si>
    <t>33 Rue du Puy Imbert</t>
  </si>
  <si>
    <t>BOEL SIGRIED</t>
  </si>
  <si>
    <t>BOEL SIGRIED - CABINET NELUMBIA</t>
  </si>
  <si>
    <t>74870130187</t>
  </si>
  <si>
    <t>53514539500013</t>
  </si>
  <si>
    <t>640499</t>
  </si>
  <si>
    <t>06 19 81 76 92</t>
  </si>
  <si>
    <t>59281 RUMILLY EN CAMBRESIS</t>
  </si>
  <si>
    <t>205 A Rue Pierre Curie</t>
  </si>
  <si>
    <t>BODYMANIA</t>
  </si>
  <si>
    <t>32591041359</t>
  </si>
  <si>
    <t>89038291400012</t>
  </si>
  <si>
    <t>682093</t>
  </si>
  <si>
    <t>07 45 36 01 69</t>
  </si>
  <si>
    <t>9 Rue de l'hôtel Dieu</t>
  </si>
  <si>
    <t>BODY EN FLEEK</t>
  </si>
  <si>
    <t>11950752195</t>
  </si>
  <si>
    <t>91004557400027</t>
  </si>
  <si>
    <t>580776</t>
  </si>
  <si>
    <t>06 07 52 73 24</t>
  </si>
  <si>
    <t>9 bis Rue DE MILLY</t>
  </si>
  <si>
    <t>BODIN MATHIEU</t>
  </si>
  <si>
    <t>BODIN MATHIEU - VITAL'INCENDIE</t>
  </si>
  <si>
    <t>54860145686</t>
  </si>
  <si>
    <t>81444812200030</t>
  </si>
  <si>
    <t>587000</t>
  </si>
  <si>
    <t>322 Chemin DE LA FANEE</t>
  </si>
  <si>
    <t>BODIN FLORENCE</t>
  </si>
  <si>
    <t>93131608013</t>
  </si>
  <si>
    <t>81767779200019</t>
  </si>
  <si>
    <t>686268</t>
  </si>
  <si>
    <t>06 83 60 64 90</t>
  </si>
  <si>
    <t>29 Boulevard DES ROCHERS</t>
  </si>
  <si>
    <t>BODIH</t>
  </si>
  <si>
    <t>53351186635</t>
  </si>
  <si>
    <t>91900254300016</t>
  </si>
  <si>
    <t>455076</t>
  </si>
  <si>
    <t>02 41 71 44 00</t>
  </si>
  <si>
    <t>BP 40211</t>
  </si>
  <si>
    <t>Boulevard DU CORMIER</t>
  </si>
  <si>
    <t>BODET SOFTWARE</t>
  </si>
  <si>
    <t>52490280449</t>
  </si>
  <si>
    <t>53820959400018</t>
  </si>
  <si>
    <t>641935</t>
  </si>
  <si>
    <t>01  75 43 91  11</t>
  </si>
  <si>
    <t>159 Rue MARCADET</t>
  </si>
  <si>
    <t>B&amp; C</t>
  </si>
  <si>
    <t>BOBINES ET COMBINES</t>
  </si>
  <si>
    <t>11756023075</t>
  </si>
  <si>
    <t>52342944700015</t>
  </si>
  <si>
    <t>191255</t>
  </si>
  <si>
    <t>05698</t>
  </si>
  <si>
    <t>03 20 04 77 28</t>
  </si>
  <si>
    <t>BP 30322</t>
  </si>
  <si>
    <t>24 Rue DE L EGALITE</t>
  </si>
  <si>
    <t>BOBATH FRANCE</t>
  </si>
  <si>
    <t>31590243159</t>
  </si>
  <si>
    <t>38334917200049</t>
  </si>
  <si>
    <t>324085</t>
  </si>
  <si>
    <t>06 80 28 85 20</t>
  </si>
  <si>
    <t>238 Boulevard CLEMENCEAU</t>
  </si>
  <si>
    <t>BMV ASSOCIES</t>
  </si>
  <si>
    <t>31590484259</t>
  </si>
  <si>
    <t>40346237700025</t>
  </si>
  <si>
    <t>665368</t>
  </si>
  <si>
    <t>23 Avenue Du Docteur Lannelongue</t>
  </si>
  <si>
    <t>BMI GROUP FRANCE</t>
  </si>
  <si>
    <t>11756752875</t>
  </si>
  <si>
    <t>89933882600014</t>
  </si>
  <si>
    <t>548923</t>
  </si>
  <si>
    <t>05 90 21 43 90</t>
  </si>
  <si>
    <t>446 K Route DE ROUJOL</t>
  </si>
  <si>
    <t>BMDC PETIT BOURG</t>
  </si>
  <si>
    <t>BMDC</t>
  </si>
  <si>
    <t>95970138897</t>
  </si>
  <si>
    <t>49154650300039</t>
  </si>
  <si>
    <t>497629</t>
  </si>
  <si>
    <t>05 96 70 43 43</t>
  </si>
  <si>
    <t>58 Avenue DES CARAÏBES</t>
  </si>
  <si>
    <t>BMDC FORT DE FRANCE</t>
  </si>
  <si>
    <t>49154650300021</t>
  </si>
  <si>
    <t>675003</t>
  </si>
  <si>
    <t>06 86 76 21 81</t>
  </si>
  <si>
    <t>42 Avenue JF KENNEDY</t>
  </si>
  <si>
    <t>BMA BIARRITZ - KENNEDY FORMATIONS</t>
  </si>
  <si>
    <t>BMA BIARRITZ - KENNEDY FORMATIONS - BASCOMAP</t>
  </si>
  <si>
    <t>75640397864</t>
  </si>
  <si>
    <t>79969005200011</t>
  </si>
  <si>
    <t>322052</t>
  </si>
  <si>
    <t>Centre ELEUSIS 1</t>
  </si>
  <si>
    <t>1 Rue P &amp; M Curie</t>
  </si>
  <si>
    <t>BLV CONSULTING GROUP</t>
  </si>
  <si>
    <t>53220751022</t>
  </si>
  <si>
    <t>44890180100028</t>
  </si>
  <si>
    <t>510105</t>
  </si>
  <si>
    <t>06 80 84 81 90</t>
  </si>
  <si>
    <t>2 Route de Rouffach</t>
  </si>
  <si>
    <t>BLUM VACHERON CECILE</t>
  </si>
  <si>
    <t>42680246168</t>
  </si>
  <si>
    <t>80252131000028</t>
  </si>
  <si>
    <t>392881</t>
  </si>
  <si>
    <t>06 60 25 00 76</t>
  </si>
  <si>
    <t>17 bis Rue PALOUZIE</t>
  </si>
  <si>
    <t>BLUM GEORGES - SMB FORMATION</t>
  </si>
  <si>
    <t>BLUM GEORGES - STUDIO MAISON BLANCHE</t>
  </si>
  <si>
    <t>11930435493</t>
  </si>
  <si>
    <t>35212587600024</t>
  </si>
  <si>
    <t>519698</t>
  </si>
  <si>
    <t>06 50 59 22 20</t>
  </si>
  <si>
    <t>BLUEWEST NANTES</t>
  </si>
  <si>
    <t>BLUEWEST</t>
  </si>
  <si>
    <t>52441101144</t>
  </si>
  <si>
    <t>78871527400031</t>
  </si>
  <si>
    <t>372584</t>
  </si>
  <si>
    <t>02885</t>
  </si>
  <si>
    <t>01 73 55 67 24</t>
  </si>
  <si>
    <t>158 Boulevard DIDEROT</t>
  </si>
  <si>
    <t>BLUES BLANCHES</t>
  </si>
  <si>
    <t>11754162475</t>
  </si>
  <si>
    <t>49256275600014</t>
  </si>
  <si>
    <t>568193</t>
  </si>
  <si>
    <t>01 76 21 70 60</t>
  </si>
  <si>
    <t>2 2 Colonel Arnaud Beltrame</t>
  </si>
  <si>
    <t>BLUELINEA</t>
  </si>
  <si>
    <t>11788616578</t>
  </si>
  <si>
    <t>48797482600058</t>
  </si>
  <si>
    <t>464351</t>
  </si>
  <si>
    <t>02 23 20 20 80</t>
  </si>
  <si>
    <t>90 Rue Robert Keller</t>
  </si>
  <si>
    <t>BLUEKANGO</t>
  </si>
  <si>
    <t>53350888635</t>
  </si>
  <si>
    <t>42071009700098</t>
  </si>
  <si>
    <t>659897</t>
  </si>
  <si>
    <t>01 84 25 39 29</t>
  </si>
  <si>
    <t>90 Rue du Faubourg Saint Martin</t>
  </si>
  <si>
    <t>BLUEDIGITAL</t>
  </si>
  <si>
    <t>11756059975</t>
  </si>
  <si>
    <t>83399935200010</t>
  </si>
  <si>
    <t>675908</t>
  </si>
  <si>
    <t>05 59 66 57 69</t>
  </si>
  <si>
    <t>64680 OGEU LES BAINS</t>
  </si>
  <si>
    <t>2 Avenue DES FONTAINES</t>
  </si>
  <si>
    <t>BLUECONFIG</t>
  </si>
  <si>
    <t>75640476564</t>
  </si>
  <si>
    <t>82821337100028</t>
  </si>
  <si>
    <t>604367</t>
  </si>
  <si>
    <t>0646220772</t>
  </si>
  <si>
    <t>3 Rue DE LA REPUBLIQUE</t>
  </si>
  <si>
    <t>BLUE UP FORMATION</t>
  </si>
  <si>
    <t>11930773893</t>
  </si>
  <si>
    <t>83766343400020</t>
  </si>
  <si>
    <t>673766</t>
  </si>
  <si>
    <t>07 55 67 85 60</t>
  </si>
  <si>
    <t>9B Avenue JOFFRE</t>
  </si>
  <si>
    <t>BLUE OLIVE IMPACT</t>
  </si>
  <si>
    <t>11922665392</t>
  </si>
  <si>
    <t>95089489900018</t>
  </si>
  <si>
    <t>614890</t>
  </si>
  <si>
    <t>05 96 70 83 94</t>
  </si>
  <si>
    <t>1 Lotissement Sainte-Marie CLUNY</t>
  </si>
  <si>
    <t>BLUE HIGH TECH</t>
  </si>
  <si>
    <t>97970192097</t>
  </si>
  <si>
    <t>45361713600024</t>
  </si>
  <si>
    <t>532344</t>
  </si>
  <si>
    <t>01 43 77 84 84</t>
  </si>
  <si>
    <t>1 Allée des écureuils</t>
  </si>
  <si>
    <t>BLUE CONCEPT LISSIEU</t>
  </si>
  <si>
    <t>BLUE CONCEPT</t>
  </si>
  <si>
    <t>82690798669</t>
  </si>
  <si>
    <t>44755611900025</t>
  </si>
  <si>
    <t>590411</t>
  </si>
  <si>
    <t>06 16 42 06 21</t>
  </si>
  <si>
    <t>6 Avenue Neil Armstrong</t>
  </si>
  <si>
    <t>08/10/2018</t>
  </si>
  <si>
    <t>BLOTHIAUX GIRAUDON PEYPOUDAT - BGP ASSOCIES</t>
  </si>
  <si>
    <t>75331084233</t>
  </si>
  <si>
    <t>83084902200017</t>
  </si>
  <si>
    <t>676974</t>
  </si>
  <si>
    <t>06 63 83 27 88</t>
  </si>
  <si>
    <t>36 Rue de la Barrière Saint Marc</t>
  </si>
  <si>
    <t>BLOOMING ACCOMPAGNEMENT ET COOPERATION</t>
  </si>
  <si>
    <t>24450399745</t>
  </si>
  <si>
    <t>90023016000013</t>
  </si>
  <si>
    <t>407306</t>
  </si>
  <si>
    <t>02258</t>
  </si>
  <si>
    <t>386 Rue DE LA VISITATION</t>
  </si>
  <si>
    <t>BLONDEL PHILIPPE</t>
  </si>
  <si>
    <t>73460035246</t>
  </si>
  <si>
    <t>42068967100063</t>
  </si>
  <si>
    <t>fait doublon avec 407306</t>
  </si>
  <si>
    <t>479081</t>
  </si>
  <si>
    <t>03 84 22 51 10</t>
  </si>
  <si>
    <t>169 Rue PIERRE BENOIT</t>
  </si>
  <si>
    <t>42068967100071</t>
  </si>
  <si>
    <t>604677</t>
  </si>
  <si>
    <t>02 35 16 97 16 06</t>
  </si>
  <si>
    <t>21 Rue DE LA MARE DU PRE</t>
  </si>
  <si>
    <t>BLOND FORMATION</t>
  </si>
  <si>
    <t>28760549176</t>
  </si>
  <si>
    <t>82245163900014</t>
  </si>
  <si>
    <t>671022</t>
  </si>
  <si>
    <t>07 60 08 67 66</t>
  </si>
  <si>
    <t>7 Rue PABLO NERUDA</t>
  </si>
  <si>
    <t>BLOCKHAIN BUSINESS SCHOOL</t>
  </si>
  <si>
    <t>BLOCKHAIN BUSINESS SCHOOL - ECOLE SUP DIGITAL DU MANAGEMENT</t>
  </si>
  <si>
    <t>11922567392</t>
  </si>
  <si>
    <t>92150830500015</t>
  </si>
  <si>
    <t>641601</t>
  </si>
  <si>
    <t>2 Chemin roques</t>
  </si>
  <si>
    <t>BLOCK IT</t>
  </si>
  <si>
    <t>76311016631</t>
  </si>
  <si>
    <t>84956746600016</t>
  </si>
  <si>
    <t>640013</t>
  </si>
  <si>
    <t>06 75 56 58 40</t>
  </si>
  <si>
    <t>16 Rue DU CHATEAU</t>
  </si>
  <si>
    <t>BLISS</t>
  </si>
  <si>
    <t>11770591377</t>
  </si>
  <si>
    <t>79363658000029</t>
  </si>
  <si>
    <t>666117</t>
  </si>
  <si>
    <t>06 80 30 63 28</t>
  </si>
  <si>
    <t>53 Rue ANNE DE BRETAGNE</t>
  </si>
  <si>
    <t>BLIECK JEAN</t>
  </si>
  <si>
    <t>BLIECK JEAN - ARTIFORMATION</t>
  </si>
  <si>
    <t>53560819056</t>
  </si>
  <si>
    <t>41149901500013</t>
  </si>
  <si>
    <t>568491</t>
  </si>
  <si>
    <t>03 88 32 49 03</t>
  </si>
  <si>
    <t>17 Rue Marais Kageneck</t>
  </si>
  <si>
    <t>BLEU CONCEPT FORMATION</t>
  </si>
  <si>
    <t>BLEU CONCEPT FORMATION -  IMPROCOM FORMATION -  ESCM STRASBOURG</t>
  </si>
  <si>
    <t>42670378167</t>
  </si>
  <si>
    <t>42070278900066</t>
  </si>
  <si>
    <t>635170</t>
  </si>
  <si>
    <t>68 Rue Felix Faure</t>
  </si>
  <si>
    <t>BLEU COM ORANGE</t>
  </si>
  <si>
    <t>28760622476</t>
  </si>
  <si>
    <t>88841229300027</t>
  </si>
  <si>
    <t>652726</t>
  </si>
  <si>
    <t>05 59 02 58 88</t>
  </si>
  <si>
    <t>6 Rue LOUIS BERIOT</t>
  </si>
  <si>
    <t>BLERIOT CONDUITE PAU</t>
  </si>
  <si>
    <t>BLERIOT CONDUITE</t>
  </si>
  <si>
    <t>75640499464</t>
  </si>
  <si>
    <t>53992874700010</t>
  </si>
  <si>
    <t>638766</t>
  </si>
  <si>
    <t>1 Rue DES CARPEAUX</t>
  </si>
  <si>
    <t>20/04/2022</t>
  </si>
  <si>
    <t>BLENT AI</t>
  </si>
  <si>
    <t>11755985075</t>
  </si>
  <si>
    <t>84505338800011</t>
  </si>
  <si>
    <t>630070</t>
  </si>
  <si>
    <t>06 13 51 42 55</t>
  </si>
  <si>
    <t>42 Grande Rue CHARLES DE GAULLE</t>
  </si>
  <si>
    <t>BLAYN MARIE CAROLINE</t>
  </si>
  <si>
    <t>BLAYN MARIE CAROLINE - MECELINK</t>
  </si>
  <si>
    <t>11940840294</t>
  </si>
  <si>
    <t>78965134600023</t>
  </si>
  <si>
    <t>267302</t>
  </si>
  <si>
    <t>02 40 66 48 89</t>
  </si>
  <si>
    <t>15 Rue DU PORT</t>
  </si>
  <si>
    <t>BLASSEL JM</t>
  </si>
  <si>
    <t>BLASSEL JEAN MAURICE</t>
  </si>
  <si>
    <t>52440370544</t>
  </si>
  <si>
    <t>42893283400016</t>
  </si>
  <si>
    <t>627926</t>
  </si>
  <si>
    <t>06 33 06 50 06</t>
  </si>
  <si>
    <t>TECHNHOM 3 CENTRE D AFFAIRES</t>
  </si>
  <si>
    <t>16 Rue becquerel</t>
  </si>
  <si>
    <t>03/09/2021</t>
  </si>
  <si>
    <t>BLARD CHRISTEL</t>
  </si>
  <si>
    <t>BLARD CHRISTEL - SIMPLIFICATION</t>
  </si>
  <si>
    <t>43900056090</t>
  </si>
  <si>
    <t>79739137200019</t>
  </si>
  <si>
    <t>550504</t>
  </si>
  <si>
    <t>06 78 96 11 10</t>
  </si>
  <si>
    <t>39 Rue DU PETIT FLOT</t>
  </si>
  <si>
    <t>BLANDINE BONTE - BLANCOM</t>
  </si>
  <si>
    <t>31590870659</t>
  </si>
  <si>
    <t>75374378000011</t>
  </si>
  <si>
    <t>663359</t>
  </si>
  <si>
    <t>03 86 46 97 14</t>
  </si>
  <si>
    <t>10 Rue Du 24 Aout</t>
  </si>
  <si>
    <t>BLANCHARD  AUXERRE</t>
  </si>
  <si>
    <t>BLANCHARD - ECF</t>
  </si>
  <si>
    <t>27890164689</t>
  </si>
  <si>
    <t>90101085000021</t>
  </si>
  <si>
    <t>599311</t>
  </si>
  <si>
    <t>09 84 20 60 98</t>
  </si>
  <si>
    <t>8 Boulevard CARNOT</t>
  </si>
  <si>
    <t>BLANC ALEXANDRE</t>
  </si>
  <si>
    <t>73810118781</t>
  </si>
  <si>
    <t>52207784100032</t>
  </si>
  <si>
    <t>676202</t>
  </si>
  <si>
    <t>4 Rue Victor Beausse</t>
  </si>
  <si>
    <t>BLACKSMITH</t>
  </si>
  <si>
    <t>11931043093</t>
  </si>
  <si>
    <t>84022302800019</t>
  </si>
  <si>
    <t>527063</t>
  </si>
  <si>
    <t>0325831307</t>
  </si>
  <si>
    <t>217 Rue Pierre Brossolette</t>
  </si>
  <si>
    <t>BL FORMATION PIGIER  TROYES</t>
  </si>
  <si>
    <t>BL FORMATION PIGIER</t>
  </si>
  <si>
    <t>21100077010</t>
  </si>
  <si>
    <t>78937972400022</t>
  </si>
  <si>
    <t>673262</t>
  </si>
  <si>
    <t>1 bis Rue Du Languedoc</t>
  </si>
  <si>
    <t>BIZNESS FORMATION</t>
  </si>
  <si>
    <t>73310571831</t>
  </si>
  <si>
    <t>51883037700058</t>
  </si>
  <si>
    <t>397568</t>
  </si>
  <si>
    <t>05 59 44 31 00</t>
  </si>
  <si>
    <t>Centre Hospitalier - Bâtiment ZABAL</t>
  </si>
  <si>
    <t>Avenue Paul Pras</t>
  </si>
  <si>
    <t>BIZIA</t>
  </si>
  <si>
    <t>72640285564</t>
  </si>
  <si>
    <t>42904798800028</t>
  </si>
  <si>
    <t>650298</t>
  </si>
  <si>
    <t>11 Rue Mathilde</t>
  </si>
  <si>
    <t>BIZAGUET INGRID</t>
  </si>
  <si>
    <t>11922379192</t>
  </si>
  <si>
    <t>83758834200019</t>
  </si>
  <si>
    <t>597752</t>
  </si>
  <si>
    <t>09 67 68 16 44</t>
  </si>
  <si>
    <t>22 Avenue PIERRE LEFAUCHEUX</t>
  </si>
  <si>
    <t>BITTANE HANIN NELLY</t>
  </si>
  <si>
    <t>11922089892</t>
  </si>
  <si>
    <t>51364002900023</t>
  </si>
  <si>
    <t>570072</t>
  </si>
  <si>
    <t>86 411 84799609</t>
  </si>
  <si>
    <t>CHINE - DALIAN HI-TECH INDUSTRIAL ZONE</t>
  </si>
  <si>
    <t>East Area, F11, Building 1, Dalian Ascendas IT Park</t>
  </si>
  <si>
    <t>1 1 Hui Xian Yuan</t>
  </si>
  <si>
    <t>BIT CONGRESS INC</t>
  </si>
  <si>
    <t>608713</t>
  </si>
  <si>
    <t>06 83 52 21 28</t>
  </si>
  <si>
    <t>31590 VERFEIL</t>
  </si>
  <si>
    <t>Route DE LAVAUR</t>
  </si>
  <si>
    <t>BISSON PLANA MICHELE</t>
  </si>
  <si>
    <t>76310977331</t>
  </si>
  <si>
    <t>52257315300015</t>
  </si>
  <si>
    <t>562350</t>
  </si>
  <si>
    <t>17137 MARSILLY</t>
  </si>
  <si>
    <t>10 Rue DE LA CAVE</t>
  </si>
  <si>
    <t>BIRIER TEDDY RENE MAURICE</t>
  </si>
  <si>
    <t>54170147317</t>
  </si>
  <si>
    <t>52526512000028</t>
  </si>
  <si>
    <t>667985</t>
  </si>
  <si>
    <t>04 37 26 29 58</t>
  </si>
  <si>
    <t>41 Quai Fulchiron</t>
  </si>
  <si>
    <t>BIRDWELL INTERNATIONAL LYON</t>
  </si>
  <si>
    <t>BIRDWELL INTERNATIONAL</t>
  </si>
  <si>
    <t>82691422169</t>
  </si>
  <si>
    <t>81390038800030</t>
  </si>
  <si>
    <t>652301</t>
  </si>
  <si>
    <t>06 10 45 08 36</t>
  </si>
  <si>
    <t>35 Cours PIERRE PUGET</t>
  </si>
  <si>
    <t>BIRD FORMATION</t>
  </si>
  <si>
    <t>93131810513</t>
  </si>
  <si>
    <t>88130836500025</t>
  </si>
  <si>
    <t>573061</t>
  </si>
  <si>
    <t>04 42 54 88 01</t>
  </si>
  <si>
    <t>7 Avenue DES PIBOULES</t>
  </si>
  <si>
    <t>BIRD CORPORATION</t>
  </si>
  <si>
    <t>BIRD CORPORATION - OFAPS</t>
  </si>
  <si>
    <t>93131157213</t>
  </si>
  <si>
    <t>45218243900011</t>
  </si>
  <si>
    <t>598446</t>
  </si>
  <si>
    <t>06 11 74 62 33</t>
  </si>
  <si>
    <t>765 Chemin DE LA BADESSE</t>
  </si>
  <si>
    <t>BIRCHENALL NICOUD ALIX FORMATION</t>
  </si>
  <si>
    <t>93131633013</t>
  </si>
  <si>
    <t>82355081900028</t>
  </si>
  <si>
    <t>531236</t>
  </si>
  <si>
    <t>05 62 19 22 30</t>
  </si>
  <si>
    <t>CS 82245</t>
  </si>
  <si>
    <t>BIOVA</t>
  </si>
  <si>
    <t>73310784131</t>
  </si>
  <si>
    <t>80991562200017</t>
  </si>
  <si>
    <t>645357</t>
  </si>
  <si>
    <t>06 68 71 18 77</t>
  </si>
  <si>
    <t>13 Rue REGIS</t>
  </si>
  <si>
    <t>BIOTTEAU MARLENE</t>
  </si>
  <si>
    <t>75331248733</t>
  </si>
  <si>
    <t>51777514400044</t>
  </si>
  <si>
    <t>630421</t>
  </si>
  <si>
    <t>04 90 44 60 60</t>
  </si>
  <si>
    <t>305 Allée DE CRAPONNE</t>
  </si>
  <si>
    <t>BIOTECH DENTAL ACADEMY SALON DE PROVENCE</t>
  </si>
  <si>
    <t>BIOTECH DENTAL ACADEMY</t>
  </si>
  <si>
    <t>93131699213</t>
  </si>
  <si>
    <t>78868346400010</t>
  </si>
  <si>
    <t>602590</t>
  </si>
  <si>
    <t>03 88 78 78 87</t>
  </si>
  <si>
    <t>22 Boulevard SEBASTIEN BRAND</t>
  </si>
  <si>
    <t>BIOSYNEX ILLKIRCH GRAFFENSTADEN</t>
  </si>
  <si>
    <t>BIOSYNEX</t>
  </si>
  <si>
    <t>11770899477</t>
  </si>
  <si>
    <t>48107570300043</t>
  </si>
  <si>
    <t>529000</t>
  </si>
  <si>
    <t>04 37 66 26 55</t>
  </si>
  <si>
    <t>41 Cours DE LA LIBERTE</t>
  </si>
  <si>
    <t>BIOSCIENCES ET CO</t>
  </si>
  <si>
    <t>BIOSCIENCES &amp; CO</t>
  </si>
  <si>
    <t>82691371269</t>
  </si>
  <si>
    <t>80869492100020</t>
  </si>
  <si>
    <t>507090</t>
  </si>
  <si>
    <t>06 78 61 07 25</t>
  </si>
  <si>
    <t>47 Avenue de la République</t>
  </si>
  <si>
    <t>BIORISK EXPERTISE</t>
  </si>
  <si>
    <t>31590815859</t>
  </si>
  <si>
    <t>75310752300015</t>
  </si>
  <si>
    <t>306125</t>
  </si>
  <si>
    <t>05 34 01 21 60</t>
  </si>
  <si>
    <t>23 Rue HENRI FABRE</t>
  </si>
  <si>
    <t>BIOQUAL</t>
  </si>
  <si>
    <t>73090005809</t>
  </si>
  <si>
    <t>35202787400028</t>
  </si>
  <si>
    <t>458910</t>
  </si>
  <si>
    <t>02308</t>
  </si>
  <si>
    <t>04 72 80 10 10</t>
  </si>
  <si>
    <t>BP 7322</t>
  </si>
  <si>
    <t>17-19 Avenue TONY GARNIER</t>
  </si>
  <si>
    <t>BIOMNIS</t>
  </si>
  <si>
    <t>82690553869</t>
  </si>
  <si>
    <t>49351990400038</t>
  </si>
  <si>
    <t>686074</t>
  </si>
  <si>
    <t>02 Rue Bois du Chêne le loup</t>
  </si>
  <si>
    <t>BIOMEWO</t>
  </si>
  <si>
    <t>44540447154</t>
  </si>
  <si>
    <t>98433485400010</t>
  </si>
  <si>
    <t>471100</t>
  </si>
  <si>
    <t>01 60 19 34 35</t>
  </si>
  <si>
    <t>91940 GOMETZ LE CHATEL</t>
  </si>
  <si>
    <t>40 Route de Chartres</t>
  </si>
  <si>
    <t>BIOMETRICS FRANCE</t>
  </si>
  <si>
    <t>11910629591</t>
  </si>
  <si>
    <t>34394029200075</t>
  </si>
  <si>
    <t>366602</t>
  </si>
  <si>
    <t>09315</t>
  </si>
  <si>
    <t>06 20 61 08 95</t>
  </si>
  <si>
    <t>99 C Rue PARMENTIER</t>
  </si>
  <si>
    <t>BIOMEDIQA</t>
  </si>
  <si>
    <t>31590612159</t>
  </si>
  <si>
    <t>47926756900032</t>
  </si>
  <si>
    <t>557407</t>
  </si>
  <si>
    <t>39 70340293</t>
  </si>
  <si>
    <t>Via P. Cugia 1</t>
  </si>
  <si>
    <t>BIOMEDICAL TECHNOLOGIES SRL</t>
  </si>
  <si>
    <t>602243</t>
  </si>
  <si>
    <t>354 525 5852</t>
  </si>
  <si>
    <t>ISLANDE - REYKJAVIK</t>
  </si>
  <si>
    <t>Læknagarður</t>
  </si>
  <si>
    <t>Vatnsmýrarvegi 16</t>
  </si>
  <si>
    <t>BMC</t>
  </si>
  <si>
    <t>BIOMEDICAL CENTER - UNIVERSITY OF ICELAND</t>
  </si>
  <si>
    <t>333244</t>
  </si>
  <si>
    <t>478 Rue DE LA DECOUVERTE</t>
  </si>
  <si>
    <t>BLEFCO</t>
  </si>
  <si>
    <t>BIOLOGISTES DES LABORATOIRES D'ETUDES DE LA FECONDATION ET DE LA CONSERVATION DE L'OEUF</t>
  </si>
  <si>
    <t>76310961731</t>
  </si>
  <si>
    <t>50945482300030</t>
  </si>
  <si>
    <t>33492</t>
  </si>
  <si>
    <t>01184</t>
  </si>
  <si>
    <t>03 83 44 51 41</t>
  </si>
  <si>
    <t>BP 60070</t>
  </si>
  <si>
    <t>3 Route DE L AVIATION</t>
  </si>
  <si>
    <t>BIOLOGIE PROSPECTIVE</t>
  </si>
  <si>
    <t>41540002554</t>
  </si>
  <si>
    <t>78333679500035</t>
  </si>
  <si>
    <t>460679</t>
  </si>
  <si>
    <t>01414</t>
  </si>
  <si>
    <t>03 20 36 14 61</t>
  </si>
  <si>
    <t>276 Avenue DE LA MARNE</t>
  </si>
  <si>
    <t>BFNP</t>
  </si>
  <si>
    <t>BIOLOGIE FORMATION NORD PICARDIE</t>
  </si>
  <si>
    <t>31590470759</t>
  </si>
  <si>
    <t>41959666300023</t>
  </si>
  <si>
    <t>92083</t>
  </si>
  <si>
    <t>01779</t>
  </si>
  <si>
    <t>01 42 15 20 31</t>
  </si>
  <si>
    <t>39 Rue DE WATTIGNIES</t>
  </si>
  <si>
    <t>BIOFORMATION</t>
  </si>
  <si>
    <t>11753654975</t>
  </si>
  <si>
    <t>44105984700059</t>
  </si>
  <si>
    <t>211734</t>
  </si>
  <si>
    <t>04 67 06 05 78</t>
  </si>
  <si>
    <t>491 Rue CHARLES NUNGESSER</t>
  </si>
  <si>
    <t>BIOFAQ LABORATOIRES</t>
  </si>
  <si>
    <t>91340494534</t>
  </si>
  <si>
    <t>43794975300028</t>
  </si>
  <si>
    <t>391980</t>
  </si>
  <si>
    <t>02834</t>
  </si>
  <si>
    <t>03 20 36 95 11</t>
  </si>
  <si>
    <t>BIOCONSULTANTS</t>
  </si>
  <si>
    <t>31590582259</t>
  </si>
  <si>
    <t>44872174600023</t>
  </si>
  <si>
    <t>489037</t>
  </si>
  <si>
    <t>03844</t>
  </si>
  <si>
    <t>0223450405</t>
  </si>
  <si>
    <t>LE KLEBER</t>
  </si>
  <si>
    <t>55 bis Rue DE RENNES</t>
  </si>
  <si>
    <t>BIOCOM OUEST</t>
  </si>
  <si>
    <t>53350586435</t>
  </si>
  <si>
    <t>40947337800035</t>
  </si>
  <si>
    <t>385750</t>
  </si>
  <si>
    <t>01216</t>
  </si>
  <si>
    <t>01 53 63 05 44</t>
  </si>
  <si>
    <t>11 Rue DE FLEURUS</t>
  </si>
  <si>
    <t>BIO QUALITE</t>
  </si>
  <si>
    <t>11754061875</t>
  </si>
  <si>
    <t>44335307300010</t>
  </si>
  <si>
    <t>630184</t>
  </si>
  <si>
    <t>099LY</t>
  </si>
  <si>
    <t>02 38 46 94 39</t>
  </si>
  <si>
    <t>59 Rue de la haute maison</t>
  </si>
  <si>
    <t>BIO MEDICAL FORMATION</t>
  </si>
  <si>
    <t>24450385245</t>
  </si>
  <si>
    <t>89774775400017</t>
  </si>
  <si>
    <t>604823</t>
  </si>
  <si>
    <t>1 888 4769129</t>
  </si>
  <si>
    <t>Suite 1400</t>
  </si>
  <si>
    <t>980 North Michigan Avenue</t>
  </si>
  <si>
    <t>BIO ASCEND</t>
  </si>
  <si>
    <t>575963</t>
  </si>
  <si>
    <t>03 89 33 22 46</t>
  </si>
  <si>
    <t>44 Rue daguerre</t>
  </si>
  <si>
    <t>BINICI HASAN - FCF FORMATION</t>
  </si>
  <si>
    <t>44680262968</t>
  </si>
  <si>
    <t>81826455800011</t>
  </si>
  <si>
    <t>326770</t>
  </si>
  <si>
    <t>03 81 80 18 17</t>
  </si>
  <si>
    <t>8 Square SAINT AMOUR</t>
  </si>
  <si>
    <t>ID ACTIVE</t>
  </si>
  <si>
    <t>BINETRUY MARIE - ID ACTIVE</t>
  </si>
  <si>
    <t>43250197025</t>
  </si>
  <si>
    <t>40307054300067</t>
  </si>
  <si>
    <t>652295</t>
  </si>
  <si>
    <t>5 Rue DES ORCHIDÉES</t>
  </si>
  <si>
    <t>BIMWAY</t>
  </si>
  <si>
    <t>53350987835</t>
  </si>
  <si>
    <t>81495329500015</t>
  </si>
  <si>
    <t>677700</t>
  </si>
  <si>
    <t>09 72 50 62 74</t>
  </si>
  <si>
    <t>RN 97 Les Pleiades</t>
  </si>
  <si>
    <t>417 Route DE LA FARDELE</t>
  </si>
  <si>
    <t>BIMAXES</t>
  </si>
  <si>
    <t>93830496783</t>
  </si>
  <si>
    <t>81109496000036</t>
  </si>
  <si>
    <t>607745</t>
  </si>
  <si>
    <t>2 bis Rue Dupont De L Eure</t>
  </si>
  <si>
    <t>05/12/2019</t>
  </si>
  <si>
    <t>BIM AVENUE</t>
  </si>
  <si>
    <t>11755969475</t>
  </si>
  <si>
    <t>87868666600016</t>
  </si>
  <si>
    <t>639163</t>
  </si>
  <si>
    <t>06 80 56 28 12</t>
  </si>
  <si>
    <t>86160 MAGNE</t>
  </si>
  <si>
    <t>3 BOIS MORIN</t>
  </si>
  <si>
    <t>BILLY ERIKA</t>
  </si>
  <si>
    <t>75860179286</t>
  </si>
  <si>
    <t>88369823500016</t>
  </si>
  <si>
    <t>669593</t>
  </si>
  <si>
    <t>05 94 35 84 38</t>
  </si>
  <si>
    <t>Les Jardins de la Madeleine - BAT EUROPA LOCAL E</t>
  </si>
  <si>
    <t>Sise E13 Route de la Madeleine</t>
  </si>
  <si>
    <t>BILLION FRANCK</t>
  </si>
  <si>
    <t>BILLION FRANCK - CONCOURS973</t>
  </si>
  <si>
    <t>03973201397</t>
  </si>
  <si>
    <t>79760387500023</t>
  </si>
  <si>
    <t>585798</t>
  </si>
  <si>
    <t>0615082289</t>
  </si>
  <si>
    <t>33550 TABANAC</t>
  </si>
  <si>
    <t>86 Route DE BIGORNE</t>
  </si>
  <si>
    <t>BILLAUD LAURIENNE HERMINE</t>
  </si>
  <si>
    <t>75331049433</t>
  </si>
  <si>
    <t>53366049400014</t>
  </si>
  <si>
    <t>649351</t>
  </si>
  <si>
    <t>06 68 55 66 84</t>
  </si>
  <si>
    <t>62 Rue DANTON</t>
  </si>
  <si>
    <t>BILLAUD BRIGITTE</t>
  </si>
  <si>
    <t>BILLAUD BRIGITTE - CATALYSE</t>
  </si>
  <si>
    <t>11920592792</t>
  </si>
  <si>
    <t>38791973100027</t>
  </si>
  <si>
    <t>519868</t>
  </si>
  <si>
    <t>05 49 45 73 85</t>
  </si>
  <si>
    <t>228 Faubourg du Pont Neuf</t>
  </si>
  <si>
    <t>BILLARD SYLVIE UNE AUTRE LANGUE</t>
  </si>
  <si>
    <t>54860094186</t>
  </si>
  <si>
    <t>47910240200027</t>
  </si>
  <si>
    <t>653342</t>
  </si>
  <si>
    <t>06 81 21 83 09</t>
  </si>
  <si>
    <t>14 Rue GEORGE SAND</t>
  </si>
  <si>
    <t>BILLARD STEPHANIE</t>
  </si>
  <si>
    <t>BILLARD STEPHANIE - YOGALINE</t>
  </si>
  <si>
    <t>11756031275</t>
  </si>
  <si>
    <t>83324739800013</t>
  </si>
  <si>
    <t>621511</t>
  </si>
  <si>
    <t>06 73 54 23 91</t>
  </si>
  <si>
    <t>35 Avenue PAUL PRAS</t>
  </si>
  <si>
    <t>BILKETA ALEGRANTZIAN</t>
  </si>
  <si>
    <t>BILKETA ALEGRANTZIAN - HEGOA FORMATION</t>
  </si>
  <si>
    <t>75640468264</t>
  </si>
  <si>
    <t>88053544800018</t>
  </si>
  <si>
    <t>659101</t>
  </si>
  <si>
    <t>01 86 95 32 40</t>
  </si>
  <si>
    <t>82 bis Boulevard de Longchamps</t>
  </si>
  <si>
    <t>BCC</t>
  </si>
  <si>
    <t>BILAN COMPETENCES CONSEILS</t>
  </si>
  <si>
    <t>52440899644</t>
  </si>
  <si>
    <t>88887042500012</t>
  </si>
  <si>
    <t>217177</t>
  </si>
  <si>
    <t>58 Rue DU LOUVRE</t>
  </si>
  <si>
    <t>BJO FORMATION PROFESSIONNELLE CONTINUE</t>
  </si>
  <si>
    <t>BIJOUTERIE JOAILLERIE ORFEVRERIE FORMATION</t>
  </si>
  <si>
    <t>11750008475</t>
  </si>
  <si>
    <t>82064797200018</t>
  </si>
  <si>
    <t>494150</t>
  </si>
  <si>
    <t>0687537589</t>
  </si>
  <si>
    <t>4 Rue du vieux marché aux vins</t>
  </si>
  <si>
    <t>BIHL GISELE</t>
  </si>
  <si>
    <t>BIHL GISELE GB CONSEILS</t>
  </si>
  <si>
    <t>42680184468</t>
  </si>
  <si>
    <t>45120696500027</t>
  </si>
  <si>
    <t>494586</t>
  </si>
  <si>
    <t>0498016050</t>
  </si>
  <si>
    <t>Le Portalis Les Playes - Jean Monnet</t>
  </si>
  <si>
    <t>505 Avenue de Rome</t>
  </si>
  <si>
    <t>BIGOT PHILIPPE</t>
  </si>
  <si>
    <t>BIGOT PHILIPPE CONVERGENCE CONSEIL RH</t>
  </si>
  <si>
    <t>93830256583</t>
  </si>
  <si>
    <t>42023475900033</t>
  </si>
  <si>
    <t>616710</t>
  </si>
  <si>
    <t>06.33.06.75.30</t>
  </si>
  <si>
    <t>7 Avenue de Mésoré</t>
  </si>
  <si>
    <t>BIGOT FLORENCE</t>
  </si>
  <si>
    <t>52440868744</t>
  </si>
  <si>
    <t>52944824300020</t>
  </si>
  <si>
    <t>664182</t>
  </si>
  <si>
    <t>05 61 11 88 92</t>
  </si>
  <si>
    <t>1 Allée de la Bresse Appt B201 Etage 2 Residence Ovalie</t>
  </si>
  <si>
    <t>BIG BEN FORMATION</t>
  </si>
  <si>
    <t>76311153331</t>
  </si>
  <si>
    <t>90220992300017</t>
  </si>
  <si>
    <t>589871</t>
  </si>
  <si>
    <t>07 67 51 44 36</t>
  </si>
  <si>
    <t>61 Rue NICOLAS CHORIER</t>
  </si>
  <si>
    <t>BIENVEILLANCE SARL</t>
  </si>
  <si>
    <t>84380678238</t>
  </si>
  <si>
    <t>83398264800010</t>
  </si>
  <si>
    <t>333256</t>
  </si>
  <si>
    <t>01 43 07 32 02</t>
  </si>
  <si>
    <t>33 Rue Du Colonel Rozanoff</t>
  </si>
  <si>
    <t>BIEN TRAITANCE</t>
  </si>
  <si>
    <t>BIEN TRAITANCE FORMATION ET RECHERCHE</t>
  </si>
  <si>
    <t>11753902275</t>
  </si>
  <si>
    <t>45392908500034</t>
  </si>
  <si>
    <t>426349</t>
  </si>
  <si>
    <t>44330 VALLET</t>
  </si>
  <si>
    <t>LA BARONNIÈRE</t>
  </si>
  <si>
    <t>BIEN NAITRE ET BIEN ETRE</t>
  </si>
  <si>
    <t>52440617244</t>
  </si>
  <si>
    <t>52997337200020</t>
  </si>
  <si>
    <t>674990</t>
  </si>
  <si>
    <t>06 16 60 18 95</t>
  </si>
  <si>
    <t>1 Passage DU GENIE</t>
  </si>
  <si>
    <t>BI'COM</t>
  </si>
  <si>
    <t>11755083275</t>
  </si>
  <si>
    <t>79406242200017</t>
  </si>
  <si>
    <t>426702</t>
  </si>
  <si>
    <t>01 53 79 59 59</t>
  </si>
  <si>
    <t>11 Quai FRANCOIS MAURIAC</t>
  </si>
  <si>
    <t>BNF</t>
  </si>
  <si>
    <t>BIBLIOTHEQUE NATIONALE DE FRANCE</t>
  </si>
  <si>
    <t>11754285675</t>
  </si>
  <si>
    <t>18004625200177</t>
  </si>
  <si>
    <t>587205</t>
  </si>
  <si>
    <t>228 Rue du faubourg saint denis</t>
  </si>
  <si>
    <t>20/07/2018</t>
  </si>
  <si>
    <t>BIBAS LAURENCE</t>
  </si>
  <si>
    <t>11921789392</t>
  </si>
  <si>
    <t>50241389100032</t>
  </si>
  <si>
    <t>578484</t>
  </si>
  <si>
    <t>01 60 70 07 25</t>
  </si>
  <si>
    <t>77810 THOMERY</t>
  </si>
  <si>
    <t>29 Chemin DES PRES</t>
  </si>
  <si>
    <t>BIATO BERTHELOT JOELLE ENTREPRISE</t>
  </si>
  <si>
    <t>11770632977</t>
  </si>
  <si>
    <t>52220548300020</t>
  </si>
  <si>
    <t>582736</t>
  </si>
  <si>
    <t>05 59 24 39 52</t>
  </si>
  <si>
    <t>Place DU VIEUX PORT</t>
  </si>
  <si>
    <t>BIARRITZ SAUVETAGE COTIER</t>
  </si>
  <si>
    <t>72640348464</t>
  </si>
  <si>
    <t>43977542000029</t>
  </si>
  <si>
    <t>677383</t>
  </si>
  <si>
    <t>02 28 03 29 51</t>
  </si>
  <si>
    <t>40 Rue DE LA POSTE</t>
  </si>
  <si>
    <t>BI QUALITE</t>
  </si>
  <si>
    <t>52440420444</t>
  </si>
  <si>
    <t>35289568400053</t>
  </si>
  <si>
    <t>209211</t>
  </si>
  <si>
    <t>04 42 70 54 90</t>
  </si>
  <si>
    <t>LES COLLINES DE JOUQUES</t>
  </si>
  <si>
    <t>399 Avenue DU CHATEAU DE JOUQUES</t>
  </si>
  <si>
    <t>BHYOQUAL SERVICE</t>
  </si>
  <si>
    <t>93130600013</t>
  </si>
  <si>
    <t>39803927100059</t>
  </si>
  <si>
    <t>470910</t>
  </si>
  <si>
    <t>01 34 31 23 23</t>
  </si>
  <si>
    <t>95470 VEMARS</t>
  </si>
  <si>
    <t>Les Carneaux</t>
  </si>
  <si>
    <t>1 Rue DU GUE MALAYE</t>
  </si>
  <si>
    <t>BHS</t>
  </si>
  <si>
    <t>11950654495</t>
  </si>
  <si>
    <t>39389467000032</t>
  </si>
  <si>
    <t>674886</t>
  </si>
  <si>
    <t>41 21 552 03 30</t>
  </si>
  <si>
    <t>10 Avenue de la Gare</t>
  </si>
  <si>
    <t>BH FINANCE CONSULTING - CIS</t>
  </si>
  <si>
    <t>BH FINANCE CONSULTING C/O CENTRE INTERPROFESSIONNEL DE SIMULATION</t>
  </si>
  <si>
    <t>620385</t>
  </si>
  <si>
    <t>01 43 86 50 74</t>
  </si>
  <si>
    <t>94440 MAROLLES EN BRIE</t>
  </si>
  <si>
    <t>11 Rue DES BLES D'OR</t>
  </si>
  <si>
    <t>BH CONSULTANTS</t>
  </si>
  <si>
    <t>11940527394</t>
  </si>
  <si>
    <t>42190391500013</t>
  </si>
  <si>
    <t>608490</t>
  </si>
  <si>
    <t>02 97 85 11 59</t>
  </si>
  <si>
    <t>CENTRE D'AFFAIRE LA DECOUVERTE - BAT 2 LE STIFF</t>
  </si>
  <si>
    <t>BGP CONSEIL</t>
  </si>
  <si>
    <t>53350875035</t>
  </si>
  <si>
    <t>51997834000049</t>
  </si>
  <si>
    <t>525996</t>
  </si>
  <si>
    <t>05 63 47 17 31</t>
  </si>
  <si>
    <t>ALBI INNOPROD</t>
  </si>
  <si>
    <t>8 Avenue PIERRE GILLES DE GENNES</t>
  </si>
  <si>
    <t>BGE SUD OUEST TARN ALBI</t>
  </si>
  <si>
    <t>BGE SUD OUEST TARN</t>
  </si>
  <si>
    <t>73310026731</t>
  </si>
  <si>
    <t>31596310800305</t>
  </si>
  <si>
    <t>475634</t>
  </si>
  <si>
    <t>05630</t>
  </si>
  <si>
    <t>05 61 61 45 00</t>
  </si>
  <si>
    <t>BATIMENT C - 1ER ETAGE</t>
  </si>
  <si>
    <t>3 Chemin DU PIGEONNIER DE LA CEPIERE</t>
  </si>
  <si>
    <t>BGE SUD OUEST TOULOUSE</t>
  </si>
  <si>
    <t>BGE SUD OUEST SIEGE SOCIAL</t>
  </si>
  <si>
    <t>31596310800206</t>
  </si>
  <si>
    <t>585014</t>
  </si>
  <si>
    <t>05 56 87 23 75</t>
  </si>
  <si>
    <t>37 Rue DU GENERAL LARMINAT</t>
  </si>
  <si>
    <t>BGE SUD OUEST ANTENNE GIRONDE BORDEAUX</t>
  </si>
  <si>
    <t>BGE SUD OUEST ANTENNE GIRONDE</t>
  </si>
  <si>
    <t>31596310800313</t>
  </si>
  <si>
    <t>525704</t>
  </si>
  <si>
    <t>05 61 61 45 10</t>
  </si>
  <si>
    <t>64 Boulevard SILVIO TRENTIN</t>
  </si>
  <si>
    <t>BGE SUD OUEST - TOULOUSE NORD</t>
  </si>
  <si>
    <t>31596310800057</t>
  </si>
  <si>
    <t>595720</t>
  </si>
  <si>
    <t>05 63 21 01 09</t>
  </si>
  <si>
    <t>2 Rue DE LA FRATERNITE</t>
  </si>
  <si>
    <t>BGE SUD OUEST ANTENNE TARN ET GARONNE MONTAUBAN</t>
  </si>
  <si>
    <t>BGE SUD OUEST - ANTENNE TARN ET GARONNE</t>
  </si>
  <si>
    <t>31596310800420</t>
  </si>
  <si>
    <t>579816</t>
  </si>
  <si>
    <t>HOTEL D'ENTREPRISES</t>
  </si>
  <si>
    <t>1 Rue le Bret</t>
  </si>
  <si>
    <t>BGE SUD OUEST - ANTENNE DORDOGNE BERGERAC</t>
  </si>
  <si>
    <t>BGE SUD OUEST - ANTENNE DORDOGNE</t>
  </si>
  <si>
    <t>31596310800388</t>
  </si>
  <si>
    <t>621948</t>
  </si>
  <si>
    <t>05 32 11 16 35</t>
  </si>
  <si>
    <t>Parc technologique delta sud Hôtel d'entreprises</t>
  </si>
  <si>
    <t>266 Rue Louis Pasteur</t>
  </si>
  <si>
    <t>BGE SUD OUEST VERNIOLLE</t>
  </si>
  <si>
    <t>BGE SUD OUEST</t>
  </si>
  <si>
    <t>31596310800172</t>
  </si>
  <si>
    <t>649820</t>
  </si>
  <si>
    <t>05 65 73 11 01</t>
  </si>
  <si>
    <t>IMMEUBLE EUROPA</t>
  </si>
  <si>
    <t>18 Avenue JEAN MONNET</t>
  </si>
  <si>
    <t>BGE SUD OUEST RODEZ</t>
  </si>
  <si>
    <t>31596310800131</t>
  </si>
  <si>
    <t>639412</t>
  </si>
  <si>
    <t>05 62 05 52 55</t>
  </si>
  <si>
    <t>119 bis Avenue DE LA PREMIERE ARMEE FRANCAISE</t>
  </si>
  <si>
    <t>BGE SUD OUEST AUCH</t>
  </si>
  <si>
    <t>31596310800412</t>
  </si>
  <si>
    <t>584289</t>
  </si>
  <si>
    <t>05 53 66 20 50</t>
  </si>
  <si>
    <t>ZAC AGEN SUD</t>
  </si>
  <si>
    <t>Rue DU TRECH</t>
  </si>
  <si>
    <t>BGE SUD OUEST - ANTENNE LOT ET GARONNE AGEN</t>
  </si>
  <si>
    <t>31596310800255</t>
  </si>
  <si>
    <t>633112</t>
  </si>
  <si>
    <t>05 59 62 24 92</t>
  </si>
  <si>
    <t>Residence Croix Du Sud</t>
  </si>
  <si>
    <t>131 Avenue Jean Mermoz</t>
  </si>
  <si>
    <t>BGE TEC GE COOP BILLERE</t>
  </si>
  <si>
    <t>BGE PYRENEES ATLANTIQUES TECGECOOP</t>
  </si>
  <si>
    <t>72640087564</t>
  </si>
  <si>
    <t>34477338700107</t>
  </si>
  <si>
    <t>576116</t>
  </si>
  <si>
    <t>09 70 80 82 17</t>
  </si>
  <si>
    <t>18 Rue LAMARTINE</t>
  </si>
  <si>
    <t>BGE PICARDIE</t>
  </si>
  <si>
    <t>22800168180</t>
  </si>
  <si>
    <t>39877218600068</t>
  </si>
  <si>
    <t>585440</t>
  </si>
  <si>
    <t>05 58 06 10 40</t>
  </si>
  <si>
    <t>Chemin DE PEMEGNAN</t>
  </si>
  <si>
    <t>BGE LANDES TEC GE COOP</t>
  </si>
  <si>
    <t>72400005440</t>
  </si>
  <si>
    <t>33407672600085</t>
  </si>
  <si>
    <t>638699</t>
  </si>
  <si>
    <t>02 54 36 58 62</t>
  </si>
  <si>
    <t>6/8 Rue Jean Jacques Rousseau</t>
  </si>
  <si>
    <t>BGE INDRE</t>
  </si>
  <si>
    <t>24360076236</t>
  </si>
  <si>
    <t>50206723400026</t>
  </si>
  <si>
    <t>612613</t>
  </si>
  <si>
    <t>0299860747</t>
  </si>
  <si>
    <t>3 Rue d'Espagne</t>
  </si>
  <si>
    <t>BG35</t>
  </si>
  <si>
    <t>BGE ILLE ET VILAINE</t>
  </si>
  <si>
    <t>53350087335</t>
  </si>
  <si>
    <t>32756085000049</t>
  </si>
  <si>
    <t>484696</t>
  </si>
  <si>
    <t>02 48 62 01 20</t>
  </si>
  <si>
    <t>2 Rue RACINE</t>
  </si>
  <si>
    <t>BGE CHER - ASSOCIATION ANNA ST AMAND MONTROND</t>
  </si>
  <si>
    <t>BGE CHER - ASSOCIATION ANNA</t>
  </si>
  <si>
    <t>24180069018</t>
  </si>
  <si>
    <t>43480640200021</t>
  </si>
  <si>
    <t>630044</t>
  </si>
  <si>
    <t>02 41 66 52 52</t>
  </si>
  <si>
    <t>56 Rue Albert Camus</t>
  </si>
  <si>
    <t>BGE ANJOU MAINE TRELAZE</t>
  </si>
  <si>
    <t>BGE ANJOU MAINE</t>
  </si>
  <si>
    <t>52490042449</t>
  </si>
  <si>
    <t>34041352500056</t>
  </si>
  <si>
    <t>473327</t>
  </si>
  <si>
    <t>05260</t>
  </si>
  <si>
    <t>DOMAINE DE LA MARGUERITE BP 90057</t>
  </si>
  <si>
    <t>6 Rue MALBOS</t>
  </si>
  <si>
    <t>BG FC</t>
  </si>
  <si>
    <t>BG FORMATION CONSEIL</t>
  </si>
  <si>
    <t>93131484413</t>
  </si>
  <si>
    <t>52448527300014</t>
  </si>
  <si>
    <t>618639</t>
  </si>
  <si>
    <t>5 Rue Roland Thiery</t>
  </si>
  <si>
    <t>B'FOR</t>
  </si>
  <si>
    <t>44880147088</t>
  </si>
  <si>
    <t>87997391500017</t>
  </si>
  <si>
    <t>605300</t>
  </si>
  <si>
    <t>06 85 90 31 54</t>
  </si>
  <si>
    <t>33 Rue François Garcin</t>
  </si>
  <si>
    <t>BFL CONSEIL</t>
  </si>
  <si>
    <t>84010179301</t>
  </si>
  <si>
    <t>48489704600054</t>
  </si>
  <si>
    <t>672609</t>
  </si>
  <si>
    <t>06 83 00 92 94</t>
  </si>
  <si>
    <t>12 Rue DU MARQUIS</t>
  </si>
  <si>
    <t>BFCI</t>
  </si>
  <si>
    <t>31620228262</t>
  </si>
  <si>
    <t>52878968800041</t>
  </si>
  <si>
    <t>580004</t>
  </si>
  <si>
    <t>13 Rue d'Ethe</t>
  </si>
  <si>
    <t>B-FAMILIES</t>
  </si>
  <si>
    <t>601433</t>
  </si>
  <si>
    <t>04 67 47 59 26</t>
  </si>
  <si>
    <t>1 Rue COPPE CAMBE</t>
  </si>
  <si>
    <t>BEZOMBES ARNAUD</t>
  </si>
  <si>
    <t>91340749434</t>
  </si>
  <si>
    <t>75011247600015</t>
  </si>
  <si>
    <t>672063</t>
  </si>
  <si>
    <t>04 49 42 00 84</t>
  </si>
  <si>
    <t>batiment C  Escalier 1</t>
  </si>
  <si>
    <t>2 Cours Lou Terral</t>
  </si>
  <si>
    <t>BEYOND WORDS</t>
  </si>
  <si>
    <t>76341103234</t>
  </si>
  <si>
    <t>89281881600043</t>
  </si>
  <si>
    <t>629388</t>
  </si>
  <si>
    <t>01 85 73 78 70</t>
  </si>
  <si>
    <t>78440 GARGENVILLE</t>
  </si>
  <si>
    <t>6 Rue Marcelle Devaud</t>
  </si>
  <si>
    <t>BEXFOR GARGENVILLE</t>
  </si>
  <si>
    <t>BEXFOR</t>
  </si>
  <si>
    <t>11756103175</t>
  </si>
  <si>
    <t>89043712200025</t>
  </si>
  <si>
    <t>592845</t>
  </si>
  <si>
    <t>0781147734</t>
  </si>
  <si>
    <t>2 Rue des boutons d'or</t>
  </si>
  <si>
    <t>BEVALOT AURORE KATIA</t>
  </si>
  <si>
    <t>93050082605</t>
  </si>
  <si>
    <t>79107651600065</t>
  </si>
  <si>
    <t>469245</t>
  </si>
  <si>
    <t>06 80 2321 12</t>
  </si>
  <si>
    <t>65 Avenue JEAN BERENGUIER</t>
  </si>
  <si>
    <t>BEUGNIEZ JEAN JACQUES</t>
  </si>
  <si>
    <t>73810108781</t>
  </si>
  <si>
    <t>34410131600059</t>
  </si>
  <si>
    <t>626107</t>
  </si>
  <si>
    <t>06 92 69 41 63</t>
  </si>
  <si>
    <t>20 Rue DE LA CARDAMOME</t>
  </si>
  <si>
    <t>BETTERFLY</t>
  </si>
  <si>
    <t>04973197397</t>
  </si>
  <si>
    <t>83475003600016</t>
  </si>
  <si>
    <t>619220</t>
  </si>
  <si>
    <t>05 61 50 61 87</t>
  </si>
  <si>
    <t>56 Rue BENJAMIN BAILLAUD</t>
  </si>
  <si>
    <t>BETTER HUMAN CIE</t>
  </si>
  <si>
    <t>73310601631</t>
  </si>
  <si>
    <t>50084040000039</t>
  </si>
  <si>
    <t>529941</t>
  </si>
  <si>
    <t>74500 FETERNES</t>
  </si>
  <si>
    <t>596 Route de chez divoz</t>
  </si>
  <si>
    <t>BESSON COLETTE COBE CONSEIL ET FORMATION</t>
  </si>
  <si>
    <t>82740287074</t>
  </si>
  <si>
    <t>40526736000031</t>
  </si>
  <si>
    <t>591130</t>
  </si>
  <si>
    <t>49 6 8187 009820</t>
  </si>
  <si>
    <t>Konrad-Zuse-Strasse 3a</t>
  </si>
  <si>
    <t>19/10/2018</t>
  </si>
  <si>
    <t>BA GSS</t>
  </si>
  <si>
    <t>BERUFSAKADEMIE FUER GESUNDHEITS- UND SOZIALWESEN SAARLAND</t>
  </si>
  <si>
    <t>430122</t>
  </si>
  <si>
    <t>03 45 80 95 53</t>
  </si>
  <si>
    <t>58500 CLAMECY</t>
  </si>
  <si>
    <t>BEAUGY</t>
  </si>
  <si>
    <t>Route DE VARZY</t>
  </si>
  <si>
    <t>BERTRAND STEPHANE</t>
  </si>
  <si>
    <t>26580060058</t>
  </si>
  <si>
    <t>52213992200010</t>
  </si>
  <si>
    <t>501037</t>
  </si>
  <si>
    <t>09 53 39 62 98</t>
  </si>
  <si>
    <t>3 Rue du Clos d¿Azieu</t>
  </si>
  <si>
    <t>MERLIN BERTRAND</t>
  </si>
  <si>
    <t>BERTRAND MERLIN CONSULTANT</t>
  </si>
  <si>
    <t>82691006469</t>
  </si>
  <si>
    <t>48224630300010</t>
  </si>
  <si>
    <t>539466</t>
  </si>
  <si>
    <t>06 64 84 40 38</t>
  </si>
  <si>
    <t>70 70 Grande Rue</t>
  </si>
  <si>
    <t>BERTRAND KARINE - COLLECTIF AIROSS</t>
  </si>
  <si>
    <t>43250290525</t>
  </si>
  <si>
    <t>51138182400040</t>
  </si>
  <si>
    <t>623878</t>
  </si>
  <si>
    <t>1 Lotissement LE PLEIN SUD</t>
  </si>
  <si>
    <t>BERTRAND ALAIN</t>
  </si>
  <si>
    <t>BERTRAND ALAIN - ALAIN BERTRAND CONSEIL</t>
  </si>
  <si>
    <t>93040092204</t>
  </si>
  <si>
    <t>44841674300046</t>
  </si>
  <si>
    <t>629662</t>
  </si>
  <si>
    <t>09 67 83 05 45</t>
  </si>
  <si>
    <t>5 Rue DU GENERAL LECLERC</t>
  </si>
  <si>
    <t>BERTRAND ABNER</t>
  </si>
  <si>
    <t>76310911431</t>
  </si>
  <si>
    <t>53476414700011</t>
  </si>
  <si>
    <t>388014</t>
  </si>
  <si>
    <t>02463</t>
  </si>
  <si>
    <t>06 87 33 99 27</t>
  </si>
  <si>
    <t>32 Rue COMMANDANT PERREAU</t>
  </si>
  <si>
    <t>BERTIN CLAIRE - ENTRE SENS FORMATION</t>
  </si>
  <si>
    <t>82380439138</t>
  </si>
  <si>
    <t>50520032900033</t>
  </si>
  <si>
    <t>606832</t>
  </si>
  <si>
    <t>0630660482</t>
  </si>
  <si>
    <t>8 Rue CASSINI</t>
  </si>
  <si>
    <t>FAUQUET LAURENCE</t>
  </si>
  <si>
    <t>BERTHON FAUQUET LAURENCE</t>
  </si>
  <si>
    <t>93060804806</t>
  </si>
  <si>
    <t>48285150800010</t>
  </si>
  <si>
    <t>495852</t>
  </si>
  <si>
    <t>06 64 89 02 68</t>
  </si>
  <si>
    <t>71460 ST MARCELIN DE CRAY</t>
  </si>
  <si>
    <t>En Charnay</t>
  </si>
  <si>
    <t>BERTHELIN ANNE</t>
  </si>
  <si>
    <t>BERTHELIN ANNE - ACCENCIEL</t>
  </si>
  <si>
    <t>26710183371</t>
  </si>
  <si>
    <t>51028912700027</t>
  </si>
  <si>
    <t>680278</t>
  </si>
  <si>
    <t>06 70 43 97 06</t>
  </si>
  <si>
    <t>86190 LATILLE</t>
  </si>
  <si>
    <t>Le Moulin de la chèze</t>
  </si>
  <si>
    <t>BERTAUD BEATRICE</t>
  </si>
  <si>
    <t>BERTAUD BEATRICE - FORMAT 3B</t>
  </si>
  <si>
    <t>75860219386</t>
  </si>
  <si>
    <t>93105856400010</t>
  </si>
  <si>
    <t>629777</t>
  </si>
  <si>
    <t>06 42 74 94 55</t>
  </si>
  <si>
    <t>2 Impasse DE LA SACIETTERIE</t>
  </si>
  <si>
    <t>BERSOT TIPHAINE</t>
  </si>
  <si>
    <t>11756058675</t>
  </si>
  <si>
    <t>85132344400022</t>
  </si>
  <si>
    <t>563020</t>
  </si>
  <si>
    <t>02 54 88 05 23</t>
  </si>
  <si>
    <t>ZA Cher Sologne</t>
  </si>
  <si>
    <t>1 Rue du vieux noyer</t>
  </si>
  <si>
    <t>BESIFE</t>
  </si>
  <si>
    <t>BERRY SOLOGNE INSERTION FORMATION EMPLOI</t>
  </si>
  <si>
    <t>24410100541</t>
  </si>
  <si>
    <t>53397110700016</t>
  </si>
  <si>
    <t>503540</t>
  </si>
  <si>
    <t>02 54 03 32 32</t>
  </si>
  <si>
    <t>BP 87</t>
  </si>
  <si>
    <t>49 Route DE BOURGES</t>
  </si>
  <si>
    <t>BERRY BURO</t>
  </si>
  <si>
    <t>BERRY BURO ESPACE BURO</t>
  </si>
  <si>
    <t>24360032536</t>
  </si>
  <si>
    <t>32565463000020</t>
  </si>
  <si>
    <t>657130</t>
  </si>
  <si>
    <t>06 72 76 35 50</t>
  </si>
  <si>
    <t>62150 REBREUVE RANCHICOURT</t>
  </si>
  <si>
    <t>62 Route nationale</t>
  </si>
  <si>
    <t>BERRUYER SYLVIE</t>
  </si>
  <si>
    <t>32620299362</t>
  </si>
  <si>
    <t>75066529100019</t>
  </si>
  <si>
    <t>651618</t>
  </si>
  <si>
    <t>63 Avenue Victor HUGO</t>
  </si>
  <si>
    <t>BERROUET MAIKA</t>
  </si>
  <si>
    <t>BERROUET MAIKA - TREMA SOLUTIONS</t>
  </si>
  <si>
    <t>75331490333</t>
  </si>
  <si>
    <t>84441109000039</t>
  </si>
  <si>
    <t>644353</t>
  </si>
  <si>
    <t>02320 ANIZY LE GRAND</t>
  </si>
  <si>
    <t>FERME DE MANEUX</t>
  </si>
  <si>
    <t>BEROUDIAUX ISABELLE</t>
  </si>
  <si>
    <t>32020140202</t>
  </si>
  <si>
    <t>84514719800012</t>
  </si>
  <si>
    <t>602450</t>
  </si>
  <si>
    <t>06 64 42 72 20</t>
  </si>
  <si>
    <t>BATIMENT 23 4EME ETAGE</t>
  </si>
  <si>
    <t>BERNSTEIN DELANNES NOELIA</t>
  </si>
  <si>
    <t>11788407178</t>
  </si>
  <si>
    <t>81762096600025</t>
  </si>
  <si>
    <t>629868</t>
  </si>
  <si>
    <t>02 85 52 14 24</t>
  </si>
  <si>
    <t>14 bis Rue LOUIS GAIN</t>
  </si>
  <si>
    <t>BERNIER FREDERIC ANGERS</t>
  </si>
  <si>
    <t>BERNIER FREDERIC - DYNAM RH</t>
  </si>
  <si>
    <t>52490240649</t>
  </si>
  <si>
    <t>33930229100051</t>
  </si>
  <si>
    <t>551399</t>
  </si>
  <si>
    <t>06 74 24 76 45</t>
  </si>
  <si>
    <t>47270 LA SAUVETAT DE SAVERES</t>
  </si>
  <si>
    <t>Lieu-dit Tapet</t>
  </si>
  <si>
    <t>BERNAT CONSEIL FORMATION</t>
  </si>
  <si>
    <t>72470126447</t>
  </si>
  <si>
    <t>81755994100015</t>
  </si>
  <si>
    <t>514366</t>
  </si>
  <si>
    <t>0381637421</t>
  </si>
  <si>
    <t>25440 MESMAY</t>
  </si>
  <si>
    <t>5 Rue DES ANGLES</t>
  </si>
  <si>
    <t>BERNARD VERONIQUE</t>
  </si>
  <si>
    <t>43250216425</t>
  </si>
  <si>
    <t>49215083400017</t>
  </si>
  <si>
    <t>465410</t>
  </si>
  <si>
    <t>02 33 23 16 83</t>
  </si>
  <si>
    <t>35 Rue du Général Leclerc</t>
  </si>
  <si>
    <t>BERNARD NATHALIE</t>
  </si>
  <si>
    <t>BERNARD NATHALIE CABINET DE PSYCHOLOGIE</t>
  </si>
  <si>
    <t>25500091350</t>
  </si>
  <si>
    <t>49356455300011</t>
  </si>
  <si>
    <t>606194</t>
  </si>
  <si>
    <t>0671765598</t>
  </si>
  <si>
    <t>07000 FLAVIAC</t>
  </si>
  <si>
    <t>Quartier VERGNES</t>
  </si>
  <si>
    <t>BERNARD LYNDA - LEVEL UP</t>
  </si>
  <si>
    <t>82070092907</t>
  </si>
  <si>
    <t>79859696100010</t>
  </si>
  <si>
    <t>413628</t>
  </si>
  <si>
    <t>03 26 47 26 71</t>
  </si>
  <si>
    <t>20 ter Boulevard de la Paix</t>
  </si>
  <si>
    <t>BERNARD JAUMOT KARINE</t>
  </si>
  <si>
    <t>21510138851</t>
  </si>
  <si>
    <t>34208421700021</t>
  </si>
  <si>
    <t>598197</t>
  </si>
  <si>
    <t>06 12 15 92 97</t>
  </si>
  <si>
    <t>10 Parc de la Touques</t>
  </si>
  <si>
    <t>BERNARD FABIENNE ANNICK GABRIELLE -  FB CONSEIL</t>
  </si>
  <si>
    <t>28760564076</t>
  </si>
  <si>
    <t>38117695700060</t>
  </si>
  <si>
    <t>647123</t>
  </si>
  <si>
    <t>41 31 312 43 12</t>
  </si>
  <si>
    <t>8 TAUBENSTRASSE</t>
  </si>
  <si>
    <t>BERN CONGRESS ORGANISER</t>
  </si>
  <si>
    <t>625450</t>
  </si>
  <si>
    <t>5 Avenue de la porte de plaisance</t>
  </si>
  <si>
    <t>BERGEROT MARC</t>
  </si>
  <si>
    <t>BERGEROT MARC - MARC BERGEROT FORMATION</t>
  </si>
  <si>
    <t>11755814275</t>
  </si>
  <si>
    <t>82832404600022</t>
  </si>
  <si>
    <t>535175</t>
  </si>
  <si>
    <t>0 820 35 35 35</t>
  </si>
  <si>
    <t>64 Rue JEAN ROSTAND</t>
  </si>
  <si>
    <t>BERGER LEVRAULT LABEGE</t>
  </si>
  <si>
    <t>BERGER LEVRAULT</t>
  </si>
  <si>
    <t>11754381775</t>
  </si>
  <si>
    <t>75580064600381</t>
  </si>
  <si>
    <t>SIRET ETS FERME</t>
  </si>
  <si>
    <t>394439</t>
  </si>
  <si>
    <t>01 40 64 42 32</t>
  </si>
  <si>
    <t>892 Rue YVES KERMEN</t>
  </si>
  <si>
    <t>BERGER LEVRAULT BOULOGNE BILLANCOURT</t>
  </si>
  <si>
    <t>75580064600373</t>
  </si>
  <si>
    <t>600581</t>
  </si>
  <si>
    <t>38110 ST CLAIR DE LA TOUR</t>
  </si>
  <si>
    <t>660 Route des fontaines</t>
  </si>
  <si>
    <t>BERGER CHRISTOPHE</t>
  </si>
  <si>
    <t>84380647538</t>
  </si>
  <si>
    <t>52846676600029</t>
  </si>
  <si>
    <t>522338</t>
  </si>
  <si>
    <t>06 69 52 78 06</t>
  </si>
  <si>
    <t>3 Cité GEORGES CHARPAK</t>
  </si>
  <si>
    <t>BERGE FRANCK CUISSON EXPERTISE</t>
  </si>
  <si>
    <t>83150312815</t>
  </si>
  <si>
    <t>53368725700030</t>
  </si>
  <si>
    <t>682196</t>
  </si>
  <si>
    <t>06 32 78 08 16</t>
  </si>
  <si>
    <t>EQUEURDREVILLE HAINNEVILLE</t>
  </si>
  <si>
    <t>14 Rue Albert 1er</t>
  </si>
  <si>
    <t>BERENGERE PASQUIER</t>
  </si>
  <si>
    <t>28500154950</t>
  </si>
  <si>
    <t>94768067400019</t>
  </si>
  <si>
    <t>203634</t>
  </si>
  <si>
    <t>06 81 95 00 83</t>
  </si>
  <si>
    <t>345 Chemin NOIR</t>
  </si>
  <si>
    <t>BERBEY CHIODETTI MARIELLE - ABC HYGIENE</t>
  </si>
  <si>
    <t>93840141184</t>
  </si>
  <si>
    <t>39397362300035</t>
  </si>
  <si>
    <t>313038</t>
  </si>
  <si>
    <t>03 87 64 77 59</t>
  </si>
  <si>
    <t>40 Rue SAINT VINCENT DE PAUL</t>
  </si>
  <si>
    <t>BERBACHI DJAMEL</t>
  </si>
  <si>
    <t>41570083057</t>
  </si>
  <si>
    <t>38337557300029</t>
  </si>
  <si>
    <t>436082</t>
  </si>
  <si>
    <t>03 87 64 77 56</t>
  </si>
  <si>
    <t>57530 BAZONCOURT</t>
  </si>
  <si>
    <t>22 Rue DU PATURAL</t>
  </si>
  <si>
    <t>BERBACHI CATHERINE</t>
  </si>
  <si>
    <t>41570282957</t>
  </si>
  <si>
    <t>44793093400016</t>
  </si>
  <si>
    <t>600684</t>
  </si>
  <si>
    <t>7 Cours FERNAND JAENGER</t>
  </si>
  <si>
    <t>BERARDI LEONARD - ICFC</t>
  </si>
  <si>
    <t>BERARDI LEONARD - INNOVATION CONSEIL FORMATION COACHING</t>
  </si>
  <si>
    <t>44670630067</t>
  </si>
  <si>
    <t>54007845800010</t>
  </si>
  <si>
    <t>502601</t>
  </si>
  <si>
    <t>06205</t>
  </si>
  <si>
    <t>03 26 36 86 29</t>
  </si>
  <si>
    <t>43 Avenue Saint-Pol</t>
  </si>
  <si>
    <t>26/09/2016</t>
  </si>
  <si>
    <t>BERARD ALICOT BEATRICE</t>
  </si>
  <si>
    <t>BERARD ALICOT BEATRICE CABINET PARENTHESE</t>
  </si>
  <si>
    <t>21510142951</t>
  </si>
  <si>
    <t>33782145800037</t>
  </si>
  <si>
    <t>485299</t>
  </si>
  <si>
    <t>06 75 70 20 19</t>
  </si>
  <si>
    <t>31 Rue DES GARENNES</t>
  </si>
  <si>
    <t>BERANGER CHRISTIAN</t>
  </si>
  <si>
    <t>83630365563</t>
  </si>
  <si>
    <t>45102720500041</t>
  </si>
  <si>
    <t>514779</t>
  </si>
  <si>
    <t>02 37 31 31 37</t>
  </si>
  <si>
    <t>28700 AUNEAU BLEURY ST SYMPHORIEN</t>
  </si>
  <si>
    <t>zac du pays Alnélois</t>
  </si>
  <si>
    <t>1 Rue marie marvingt</t>
  </si>
  <si>
    <t>AUTO ECOLE BEQUET AUNEAU</t>
  </si>
  <si>
    <t>BEQUET FORMATION - AUTO ECOLE BEQUET</t>
  </si>
  <si>
    <t>24280171128</t>
  </si>
  <si>
    <t>40151763600031</t>
  </si>
  <si>
    <t>673705</t>
  </si>
  <si>
    <t>2 Rue DE LA VICTOIRE</t>
  </si>
  <si>
    <t>BENZANO MARIANO</t>
  </si>
  <si>
    <t>53220863522</t>
  </si>
  <si>
    <t>49394276700051</t>
  </si>
  <si>
    <t>643154</t>
  </si>
  <si>
    <t>3 Place INDIRA GANDHI</t>
  </si>
  <si>
    <t>BENYOUNES BEKKAY</t>
  </si>
  <si>
    <t>11922317192</t>
  </si>
  <si>
    <t>84436120400010</t>
  </si>
  <si>
    <t>684004</t>
  </si>
  <si>
    <t>72 Rue Parmentier</t>
  </si>
  <si>
    <t>BENYAHIA LACHKAR LINDA</t>
  </si>
  <si>
    <t>BENYAHIA LACHKAR LINDA - GOFORMACTION</t>
  </si>
  <si>
    <t>84692301269</t>
  </si>
  <si>
    <t>90059201500029</t>
  </si>
  <si>
    <t>607230</t>
  </si>
  <si>
    <t>06 87 60 10 77</t>
  </si>
  <si>
    <t>305 Rue DE L'EGLISE</t>
  </si>
  <si>
    <t>BE-NOME</t>
  </si>
  <si>
    <t>28760571676</t>
  </si>
  <si>
    <t>43385509500041</t>
  </si>
  <si>
    <t>678673</t>
  </si>
  <si>
    <t>04 66 30 00 00</t>
  </si>
  <si>
    <t>1 Boulevard GAMBETTA</t>
  </si>
  <si>
    <t>BSI</t>
  </si>
  <si>
    <t>BENOIT SART0N INFORMATIQUE</t>
  </si>
  <si>
    <t>91300016430</t>
  </si>
  <si>
    <t>33386835400015</t>
  </si>
  <si>
    <t>672660</t>
  </si>
  <si>
    <t>06 09 27 50 90</t>
  </si>
  <si>
    <t>54 Boulevard JEAN JAURES</t>
  </si>
  <si>
    <t>BENOIT PATRICIA</t>
  </si>
  <si>
    <t>93060971106</t>
  </si>
  <si>
    <t>49074263200048</t>
  </si>
  <si>
    <t>502431</t>
  </si>
  <si>
    <t>01 30 44 29 06</t>
  </si>
  <si>
    <t>25 Rue DES TILLEULS</t>
  </si>
  <si>
    <t>BENITSA SERGE</t>
  </si>
  <si>
    <t>BENITSA SERGE INSTITUT DE FORMATION ORTHOPEDIE DENTO FASCIALE</t>
  </si>
  <si>
    <t>11780269678</t>
  </si>
  <si>
    <t>32650326500059</t>
  </si>
  <si>
    <t>462330</t>
  </si>
  <si>
    <t>02 98 41 60 04</t>
  </si>
  <si>
    <t>7 Rue Jacques Cartier</t>
  </si>
  <si>
    <t>BENIS AGNES</t>
  </si>
  <si>
    <t>53290866429</t>
  </si>
  <si>
    <t>53998905300019</t>
  </si>
  <si>
    <t>651151</t>
  </si>
  <si>
    <t>03 69 61 82 16</t>
  </si>
  <si>
    <t>3 Rue DU TRAVAIL</t>
  </si>
  <si>
    <t>BENETT GROUP</t>
  </si>
  <si>
    <t>44670682967</t>
  </si>
  <si>
    <t>81137415600016</t>
  </si>
  <si>
    <t>426933</t>
  </si>
  <si>
    <t>04 76 93 04 07</t>
  </si>
  <si>
    <t>38960 ST ETIENNE DE CROSSEY</t>
  </si>
  <si>
    <t>511 Chemin de la Pierre</t>
  </si>
  <si>
    <t>BENES MICHEL</t>
  </si>
  <si>
    <t>BENES MICHEL LEGITIME CONFIANCE</t>
  </si>
  <si>
    <t>82380498438</t>
  </si>
  <si>
    <t>52326636900017</t>
  </si>
  <si>
    <t>618019</t>
  </si>
  <si>
    <t>06 92 68 99 05</t>
  </si>
  <si>
    <t>17 Impasse Théophile Lallemand</t>
  </si>
  <si>
    <t>BENEDETTI MARC</t>
  </si>
  <si>
    <t>04973207797</t>
  </si>
  <si>
    <t>78986961700017</t>
  </si>
  <si>
    <t>471811</t>
  </si>
  <si>
    <t>4 bis Rue larmée</t>
  </si>
  <si>
    <t>BENDJABALLAH LIDIA LILIA</t>
  </si>
  <si>
    <t>75331044933</t>
  </si>
  <si>
    <t>52927342700037</t>
  </si>
  <si>
    <t>472153</t>
  </si>
  <si>
    <t>04 93 16 84 77</t>
  </si>
  <si>
    <t>PALAIS HAYDEE</t>
  </si>
  <si>
    <t>27 Avenue AUBER</t>
  </si>
  <si>
    <t>BENCHERNINE MAILLARD SOPHIA ADELAIDE - OTIMUM IMAGE</t>
  </si>
  <si>
    <t>93060578706</t>
  </si>
  <si>
    <t>31320789600033</t>
  </si>
  <si>
    <t>681969</t>
  </si>
  <si>
    <t>16 bis Rue DES CRAS</t>
  </si>
  <si>
    <t>BENAZET ELISE</t>
  </si>
  <si>
    <t>27250363425</t>
  </si>
  <si>
    <t>80489172900027</t>
  </si>
  <si>
    <t>602206</t>
  </si>
  <si>
    <t>80560 BUS LES ARTOIS</t>
  </si>
  <si>
    <t>3 Rue de bertrancourt</t>
  </si>
  <si>
    <t>BENARD AUDREY</t>
  </si>
  <si>
    <t>32800193180</t>
  </si>
  <si>
    <t>83474929300017</t>
  </si>
  <si>
    <t>652404</t>
  </si>
  <si>
    <t>75 Rue DESIRE CLAUDE LE LAUREAT</t>
  </si>
  <si>
    <t>BENALLAL HABIB</t>
  </si>
  <si>
    <t>84420374542</t>
  </si>
  <si>
    <t>42320491600039</t>
  </si>
  <si>
    <t>548443</t>
  </si>
  <si>
    <t>0693337755</t>
  </si>
  <si>
    <t>168 Rue du Général de Gaulle</t>
  </si>
  <si>
    <t>BENALI CHAMSIDDINE - SHAM'S FORMATIONS</t>
  </si>
  <si>
    <t>98970402897</t>
  </si>
  <si>
    <t>35235702400046</t>
  </si>
  <si>
    <t>668187</t>
  </si>
  <si>
    <t>06 88 47 07 54</t>
  </si>
  <si>
    <t>30 bis Rue DU VIEIL ABREUVOIR</t>
  </si>
  <si>
    <t>BENAIM ELISABETH</t>
  </si>
  <si>
    <t>BENAIM ELISABETH - HUMAN PERSPECTIVE</t>
  </si>
  <si>
    <t>11788374978</t>
  </si>
  <si>
    <t>78998675900049</t>
  </si>
  <si>
    <t>654024</t>
  </si>
  <si>
    <t>09 75 72 54 88</t>
  </si>
  <si>
    <t>1 Impasse Gustave Biolet</t>
  </si>
  <si>
    <t>BEN SALAH ANIS</t>
  </si>
  <si>
    <t>BEN SALAH ANIS - BESTFORMATION</t>
  </si>
  <si>
    <t>76660256266</t>
  </si>
  <si>
    <t>48289309600024</t>
  </si>
  <si>
    <t>674242</t>
  </si>
  <si>
    <t>28 AVENUE GAMBETTA</t>
  </si>
  <si>
    <t>BEN HASSEN GARBAA SAHBIA</t>
  </si>
  <si>
    <t>BEN HASSEN GARBAA SAHBIA - FORMABEAUTY</t>
  </si>
  <si>
    <t>93830648183</t>
  </si>
  <si>
    <t>41901269500021</t>
  </si>
  <si>
    <t>646696</t>
  </si>
  <si>
    <t>BEMMOL GROUP</t>
  </si>
  <si>
    <t>11755965375</t>
  </si>
  <si>
    <t>87763897300017</t>
  </si>
  <si>
    <t>664194</t>
  </si>
  <si>
    <t>06 82 83 94 19</t>
  </si>
  <si>
    <t>21 Chemin de Luzzatti</t>
  </si>
  <si>
    <t>BELY PASCAL</t>
  </si>
  <si>
    <t>BELY PASCAL - TRIGONE</t>
  </si>
  <si>
    <t>93130800213</t>
  </si>
  <si>
    <t>39378580300031</t>
  </si>
  <si>
    <t>677528</t>
  </si>
  <si>
    <t>06 18 63 02 84</t>
  </si>
  <si>
    <t>80 Avenue Fernand lefebvre</t>
  </si>
  <si>
    <t>BELUGAMES</t>
  </si>
  <si>
    <t>11788549478</t>
  </si>
  <si>
    <t>81894214600031</t>
  </si>
  <si>
    <t>553529</t>
  </si>
  <si>
    <t>0672753723</t>
  </si>
  <si>
    <t>68500 JUNGHOLTZ</t>
  </si>
  <si>
    <t>23 Rue DES TUILES</t>
  </si>
  <si>
    <t>BELTZUNG VINCENT - ATOUT FORM JUNGHOLTZ</t>
  </si>
  <si>
    <t>BELTZUNG VINCENT - ATOUT FORM</t>
  </si>
  <si>
    <t>42680202768</t>
  </si>
  <si>
    <t>51989414100018</t>
  </si>
  <si>
    <t>666968</t>
  </si>
  <si>
    <t>07 68 09 19 76</t>
  </si>
  <si>
    <t>Espace Santé Mont Fleury</t>
  </si>
  <si>
    <t>4 Allée des aubépines</t>
  </si>
  <si>
    <t>BELTRITTI DAVID</t>
  </si>
  <si>
    <t>93830653283</t>
  </si>
  <si>
    <t>82358249900013</t>
  </si>
  <si>
    <t>83707</t>
  </si>
  <si>
    <t>01 30 51 23 23</t>
  </si>
  <si>
    <t>ZA TRAPPES-ELANCOURT</t>
  </si>
  <si>
    <t>BELTOISE EVOLUTION</t>
  </si>
  <si>
    <t>11780149878</t>
  </si>
  <si>
    <t>40846111900013</t>
  </si>
  <si>
    <t>452956</t>
  </si>
  <si>
    <t>06 96 74 19 24</t>
  </si>
  <si>
    <t>Quartier MICOLO PLAISANCE</t>
  </si>
  <si>
    <t>BELLOSO LEGAGNEUX AMAYA BERTHA MONICA</t>
  </si>
  <si>
    <t>BELLOSO LEGAGNEUX AMAYA BERTHA MONICA - ECRAN</t>
  </si>
  <si>
    <t>97970168697</t>
  </si>
  <si>
    <t>48990409400021</t>
  </si>
  <si>
    <t>608555</t>
  </si>
  <si>
    <t>04 94 94 84 55</t>
  </si>
  <si>
    <t>TECHNOPOLE VAR-MATIN</t>
  </si>
  <si>
    <t>293 Route DE LA SEYNE</t>
  </si>
  <si>
    <t>BELLONI ALEXANDRE</t>
  </si>
  <si>
    <t>BELLONI ALEXANDRE - AB FORMATIONS</t>
  </si>
  <si>
    <t>93830390383</t>
  </si>
  <si>
    <t>34078223400058</t>
  </si>
  <si>
    <t>230339</t>
  </si>
  <si>
    <t>02 40 38 05 05</t>
  </si>
  <si>
    <t>1 Avenue de l'Angevinière</t>
  </si>
  <si>
    <t>BELLEVUE FORMATION</t>
  </si>
  <si>
    <t>52440189244</t>
  </si>
  <si>
    <t>38971584800054</t>
  </si>
  <si>
    <t>479019</t>
  </si>
  <si>
    <t>59730 BRIASTRE</t>
  </si>
  <si>
    <t>17 Rue PASTEUR</t>
  </si>
  <si>
    <t>BELLEVAL MARIE-ANNE LES ATELIERS DU MOULIN</t>
  </si>
  <si>
    <t>BELLEVAL MARIE-ANNE LES ATELIERS DU MOULIN LAMOUR</t>
  </si>
  <si>
    <t>31590656559</t>
  </si>
  <si>
    <t>48980299100013</t>
  </si>
  <si>
    <t>672129</t>
  </si>
  <si>
    <t>06 45 49 19 89</t>
  </si>
  <si>
    <t>3 Allée DES FLEURS - CENTRE OASIS</t>
  </si>
  <si>
    <t>BELL CAROLE</t>
  </si>
  <si>
    <t>BELL CAROLE - STOYAN'NAILS</t>
  </si>
  <si>
    <t>32800181780</t>
  </si>
  <si>
    <t>75146448800046</t>
  </si>
  <si>
    <t>438200</t>
  </si>
  <si>
    <t>69380 DOMMARTIN</t>
  </si>
  <si>
    <t>12 Allée Humberts</t>
  </si>
  <si>
    <t>BELISLE CLAIRE</t>
  </si>
  <si>
    <t>82690707269</t>
  </si>
  <si>
    <t>43487215600014</t>
  </si>
  <si>
    <t>604380</t>
  </si>
  <si>
    <t>3 Rue Saint Nicolas</t>
  </si>
  <si>
    <t>03/09/2019</t>
  </si>
  <si>
    <t>BELIARD ROMARIE ELODIE</t>
  </si>
  <si>
    <t>52720180972</t>
  </si>
  <si>
    <t>82224210300023</t>
  </si>
  <si>
    <t>621158</t>
  </si>
  <si>
    <t>32 477 993 511</t>
  </si>
  <si>
    <t>BELGIQUE - HAALTERT</t>
  </si>
  <si>
    <t>73 LEBEKE</t>
  </si>
  <si>
    <t>BIP ASBL</t>
  </si>
  <si>
    <t>BELGISCH INSTITUUT VOOR PSYCHOTRAUMATOLOGIE ASBL</t>
  </si>
  <si>
    <t>571131</t>
  </si>
  <si>
    <t>Department of Intensive Care - Erasme Hospital</t>
  </si>
  <si>
    <t>Route de Lennik 808</t>
  </si>
  <si>
    <t>SIZ</t>
  </si>
  <si>
    <t>BELGIAN SOCIETY OF INTENSIVE CARE MEDICINE</t>
  </si>
  <si>
    <t>526812</t>
  </si>
  <si>
    <t>+3225553380</t>
  </si>
  <si>
    <t>BSICM - SBMI</t>
  </si>
  <si>
    <t>BELGIAN SCIENTIFIC INSTITUTE OF PUBLIC HEALTH - SOCIETE BELGE DE MEDECINE INTENSIVE</t>
  </si>
  <si>
    <t>640890</t>
  </si>
  <si>
    <t>+32 497400157</t>
  </si>
  <si>
    <t>BELGIQUE - SAINT-GILLES BRUXELLES</t>
  </si>
  <si>
    <t>35A Avenue DES VILLAS</t>
  </si>
  <si>
    <t>BRC-REA</t>
  </si>
  <si>
    <t>BELGIAN RESUSCITATION COUNCIL - CONSEIL BELGE DE REANIMATION</t>
  </si>
  <si>
    <t>608804</t>
  </si>
  <si>
    <t>c/o Vrije Universiteit Brussel, tav prof Nico Buls</t>
  </si>
  <si>
    <t>Laarbeeklaan 103</t>
  </si>
  <si>
    <t>BHPA - SBPH ASBL</t>
  </si>
  <si>
    <t>BELGIAN HOSPITAL PHYSICISTS ASSOCIATION - SOCIETE BELGE DES PHYSICIENS DES HOPITAUX</t>
  </si>
  <si>
    <t>610720</t>
  </si>
  <si>
    <t>32 2 642 5518</t>
  </si>
  <si>
    <t>Sciensano - Mycology Section</t>
  </si>
  <si>
    <t>14 Rue Juliette Wytsmans</t>
  </si>
  <si>
    <t>BCCM IHEM</t>
  </si>
  <si>
    <t>BELGIAN CO-ORGANISED COLLECTIONS OF MICRO-ORGANISMS</t>
  </si>
  <si>
    <t>564539</t>
  </si>
  <si>
    <t>32 2 250 10 10</t>
  </si>
  <si>
    <t>215 Rue ROYALE</t>
  </si>
  <si>
    <t>BELGIAN CANCER REGISTRY</t>
  </si>
  <si>
    <t>BELGIAN CANCER REGISTRY - FONDATION REGISTRE DU CANCER</t>
  </si>
  <si>
    <t>588738</t>
  </si>
  <si>
    <t>32 16348652</t>
  </si>
  <si>
    <t>UZ Leuven - Departement Anesthesie</t>
  </si>
  <si>
    <t>Herestraat 49</t>
  </si>
  <si>
    <t>29/08/2018</t>
  </si>
  <si>
    <t>BARA</t>
  </si>
  <si>
    <t>BELGIAN ASSOCIATION FOR REGIONAL ANESTHESIA</t>
  </si>
  <si>
    <t>619360</t>
  </si>
  <si>
    <t>01 77 37 80 24</t>
  </si>
  <si>
    <t>46 Rue du faubourg saint martin</t>
  </si>
  <si>
    <t>BELFORMATION</t>
  </si>
  <si>
    <t>11755401075</t>
  </si>
  <si>
    <t>81153188800022</t>
  </si>
  <si>
    <t>652337</t>
  </si>
  <si>
    <t>BELAIDI DJOUHER</t>
  </si>
  <si>
    <t>BELAIDI DJOUHER - SAP CONSEILS</t>
  </si>
  <si>
    <t>84691871569</t>
  </si>
  <si>
    <t>82798204200018</t>
  </si>
  <si>
    <t>675738</t>
  </si>
  <si>
    <t>06 11 28 69 35</t>
  </si>
  <si>
    <t>241 Chemin DES ECUREUILS</t>
  </si>
  <si>
    <t>BEL ONGLE FORMATION</t>
  </si>
  <si>
    <t>76300534030</t>
  </si>
  <si>
    <t>98159652100014</t>
  </si>
  <si>
    <t>538358</t>
  </si>
  <si>
    <t>06 72 36 78 22</t>
  </si>
  <si>
    <t>31330 LAUNAC</t>
  </si>
  <si>
    <t>5 Rue JOLIE</t>
  </si>
  <si>
    <t>BEL GARCIA NADINE</t>
  </si>
  <si>
    <t>BEL GARCIA NADINE - POSTURAL BALL</t>
  </si>
  <si>
    <t>73310660531</t>
  </si>
  <si>
    <t>75304586300044</t>
  </si>
  <si>
    <t>634165</t>
  </si>
  <si>
    <t>49 261 9738780</t>
  </si>
  <si>
    <t>ALLEMAGNE - KOBLENZ</t>
  </si>
  <si>
    <t>7 PARKSTRABE</t>
  </si>
  <si>
    <t>BSV RHEINLAND-PFALZ</t>
  </si>
  <si>
    <t>BEHINDERTEN UND REHABILITATIONS SPORT VERBAND RHEINLAND-PFALZ</t>
  </si>
  <si>
    <t>661958</t>
  </si>
  <si>
    <t>06 84 05 08 26</t>
  </si>
  <si>
    <t>32 Avenue ALBERT 1ER</t>
  </si>
  <si>
    <t>BEGUIN SYLVIE</t>
  </si>
  <si>
    <t>11788173278</t>
  </si>
  <si>
    <t>51526860500026</t>
  </si>
  <si>
    <t>663591</t>
  </si>
  <si>
    <t>06 20 63 24 54</t>
  </si>
  <si>
    <t>40 Rue DE SULLY</t>
  </si>
  <si>
    <t>BEGUEL LAURENCE</t>
  </si>
  <si>
    <t>BEGUEL LAURENCE - LB ACCOMPGNEMENT</t>
  </si>
  <si>
    <t>93840454384</t>
  </si>
  <si>
    <t>90954952900016</t>
  </si>
  <si>
    <t>615535</t>
  </si>
  <si>
    <t>49 Rue Jules Ferry</t>
  </si>
  <si>
    <t>BEGHRI KHELIF</t>
  </si>
  <si>
    <t>82691256569</t>
  </si>
  <si>
    <t>41236381400051</t>
  </si>
  <si>
    <t>632820</t>
  </si>
  <si>
    <t>06 93 47 46 46</t>
  </si>
  <si>
    <t>Cour de l'Usine - La Mare</t>
  </si>
  <si>
    <t>BEFORMA STE MARIE</t>
  </si>
  <si>
    <t>BEFORMA</t>
  </si>
  <si>
    <t>04973207097</t>
  </si>
  <si>
    <t>85222156300020</t>
  </si>
  <si>
    <t>584903</t>
  </si>
  <si>
    <t>06 17 90 82 39</t>
  </si>
  <si>
    <t>2 bis Rue LOUIS BOUQUET</t>
  </si>
  <si>
    <t>BEFFEYTE FLORENCE - KALETIK CONSEIL</t>
  </si>
  <si>
    <t>84691488569</t>
  </si>
  <si>
    <t>80814200400015</t>
  </si>
  <si>
    <t>592870</t>
  </si>
  <si>
    <t>91 Rue DE L'UNIVERSITE</t>
  </si>
  <si>
    <t>BEETWEEN</t>
  </si>
  <si>
    <t>11755707275</t>
  </si>
  <si>
    <t>49862001200019</t>
  </si>
  <si>
    <t>464788</t>
  </si>
  <si>
    <t>02 40 84 32 12</t>
  </si>
  <si>
    <t>64 Rue JEANNE LA CORSAIRE</t>
  </si>
  <si>
    <t>BEELINK FORMATION</t>
  </si>
  <si>
    <t>52440620844</t>
  </si>
  <si>
    <t>53119149200044</t>
  </si>
  <si>
    <t>680280</t>
  </si>
  <si>
    <t>06 60 13 48 09</t>
  </si>
  <si>
    <t>15 Route D'Esquelbecq</t>
  </si>
  <si>
    <t>BEELE EMILIE BEATRICE</t>
  </si>
  <si>
    <t>BEELE EMILIE BEATRICE - BEELE COMMUNICATION</t>
  </si>
  <si>
    <t>32591224159</t>
  </si>
  <si>
    <t>98314022900011</t>
  </si>
  <si>
    <t>610045</t>
  </si>
  <si>
    <t>06 62 73 60 42</t>
  </si>
  <si>
    <t>15 ter Impasse DE LA CORDERIE</t>
  </si>
  <si>
    <t>09/02/2020</t>
  </si>
  <si>
    <t>BEE</t>
  </si>
  <si>
    <t>75331120933</t>
  </si>
  <si>
    <t>83823724600015</t>
  </si>
  <si>
    <t>666014</t>
  </si>
  <si>
    <t>34 Boulevard Carnot</t>
  </si>
  <si>
    <t>BECOMING</t>
  </si>
  <si>
    <t>32591006259</t>
  </si>
  <si>
    <t>44247872300046</t>
  </si>
  <si>
    <t>10170</t>
  </si>
  <si>
    <t>01 49 90 90 00</t>
  </si>
  <si>
    <t>BP 54359</t>
  </si>
  <si>
    <t>BECKMAN COULTER FRANCE</t>
  </si>
  <si>
    <t>11930024693</t>
  </si>
  <si>
    <t>63204307100323</t>
  </si>
  <si>
    <t>658844</t>
  </si>
  <si>
    <t>1 610 6643020</t>
  </si>
  <si>
    <t>ETATS UNIS - BALA CYNWYD</t>
  </si>
  <si>
    <t>Suite 503</t>
  </si>
  <si>
    <t>One Belmont Avenue</t>
  </si>
  <si>
    <t>BECK INSTITUTE</t>
  </si>
  <si>
    <t>BECK INSTITUTE FOR COGNITIVE BEHAVIOR THERAPY</t>
  </si>
  <si>
    <t>613277</t>
  </si>
  <si>
    <t>74160 FEIGERES</t>
  </si>
  <si>
    <t>1096 Route DE CHEZ JOLLIET</t>
  </si>
  <si>
    <t>BECAUSEILOVEM</t>
  </si>
  <si>
    <t>84010177401</t>
  </si>
  <si>
    <t>81919792200027</t>
  </si>
  <si>
    <t>651126</t>
  </si>
  <si>
    <t>31330 MERVILLE</t>
  </si>
  <si>
    <t>29 Rue RAMBEAU</t>
  </si>
  <si>
    <t>BEC CONSULTING</t>
  </si>
  <si>
    <t>73310639031</t>
  </si>
  <si>
    <t>53311014400011</t>
  </si>
  <si>
    <t>613836</t>
  </si>
  <si>
    <t>06 46 22 43 20</t>
  </si>
  <si>
    <t>33 Rue Paul Duvivier</t>
  </si>
  <si>
    <t>BEBOSS PORTAGE LYON</t>
  </si>
  <si>
    <t>BEBOSS PORTAGE</t>
  </si>
  <si>
    <t>84691960169</t>
  </si>
  <si>
    <t>85211013900049</t>
  </si>
  <si>
    <t>638134</t>
  </si>
  <si>
    <t>71 Avenue GAMBETTA</t>
  </si>
  <si>
    <t>BEBIAN</t>
  </si>
  <si>
    <t>76810162281</t>
  </si>
  <si>
    <t>85026127200031</t>
  </si>
  <si>
    <t>473091</t>
  </si>
  <si>
    <t>05 34 60 51 69</t>
  </si>
  <si>
    <t>BOITE AUX LETTRES 303</t>
  </si>
  <si>
    <t>33 Rue PAUL GAUGUIN</t>
  </si>
  <si>
    <t>BEBENOU FORMATION</t>
  </si>
  <si>
    <t>76310913131</t>
  </si>
  <si>
    <t>53018616200034</t>
  </si>
  <si>
    <t>575409</t>
  </si>
  <si>
    <t>49140 RIVES DU LOIR EN ANJOU</t>
  </si>
  <si>
    <t>20 Rue DU SOLEIL LEVANT</t>
  </si>
  <si>
    <t>BEBE FAIS MOI SIGNE</t>
  </si>
  <si>
    <t>52490330649</t>
  </si>
  <si>
    <t>81401071600029</t>
  </si>
  <si>
    <t>400658</t>
  </si>
  <si>
    <t>02 28 10 60</t>
  </si>
  <si>
    <t>110 Cité DES FORGES</t>
  </si>
  <si>
    <t>BEAUX MAINS</t>
  </si>
  <si>
    <t>52850139985</t>
  </si>
  <si>
    <t>47902673400026</t>
  </si>
  <si>
    <t>629753</t>
  </si>
  <si>
    <t>07 77 95 43 56</t>
  </si>
  <si>
    <t>BEAUTY FORMATION</t>
  </si>
  <si>
    <t>11922126992</t>
  </si>
  <si>
    <t>81854759800016</t>
  </si>
  <si>
    <t>157764</t>
  </si>
  <si>
    <t>04 77 41 75 33</t>
  </si>
  <si>
    <t>19 bis Rue EDMOND CHARPENTIER</t>
  </si>
  <si>
    <t>BEAUTY ACADEMIE - ARCOLE FORMATION</t>
  </si>
  <si>
    <t>82420062142</t>
  </si>
  <si>
    <t>38272120700043</t>
  </si>
  <si>
    <t>645217</t>
  </si>
  <si>
    <t>09 83 56 79 17</t>
  </si>
  <si>
    <t>40230 BENESSE MAREMNE</t>
  </si>
  <si>
    <t>59 Route DE BAYONNE</t>
  </si>
  <si>
    <t>BEAUTE FOREVER</t>
  </si>
  <si>
    <t>BEAUTE FOREVER - LASHES NAILS FORMATION</t>
  </si>
  <si>
    <t>75400122040</t>
  </si>
  <si>
    <t>81952228500017</t>
  </si>
  <si>
    <t>504830</t>
  </si>
  <si>
    <t>06 61 15 97 77</t>
  </si>
  <si>
    <t>HAUT SARTOUX SOPHIA ANTIPOLIS</t>
  </si>
  <si>
    <t>15 Rue GONELLE</t>
  </si>
  <si>
    <t>BEAUSSIEU MOULIS NATHALIE OLIVIA</t>
  </si>
  <si>
    <t>93060329006</t>
  </si>
  <si>
    <t>35087071300038</t>
  </si>
  <si>
    <t>640839</t>
  </si>
  <si>
    <t>06 95 10 33 17</t>
  </si>
  <si>
    <t>ESPACE JEAN MONNET</t>
  </si>
  <si>
    <t>BEATRICE PALIS</t>
  </si>
  <si>
    <t>BEATRICE PALIS - COMPETENCES POUR TOUS</t>
  </si>
  <si>
    <t>28140312914</t>
  </si>
  <si>
    <t>82997697600029</t>
  </si>
  <si>
    <t>651825</t>
  </si>
  <si>
    <t>05 64 25 08 50</t>
  </si>
  <si>
    <t>73 Route DE BAYONNE</t>
  </si>
  <si>
    <t>BEARN PYRENNEES FORMATION BILLERE</t>
  </si>
  <si>
    <t>BEARN PYRENNEES FORMATION</t>
  </si>
  <si>
    <t>75640444964</t>
  </si>
  <si>
    <t>79904809500027</t>
  </si>
  <si>
    <t>660218</t>
  </si>
  <si>
    <t>01 58 86 30 00</t>
  </si>
  <si>
    <t>1 Passerelle Des Reflets Tour Cbx</t>
  </si>
  <si>
    <t>BEARINGPOINT FRANCE SAS</t>
  </si>
  <si>
    <t>11920752792</t>
  </si>
  <si>
    <t>44302124100072</t>
  </si>
  <si>
    <t>660991</t>
  </si>
  <si>
    <t>02 57 71 01 35</t>
  </si>
  <si>
    <t>ZA DES LANDES DE TOURNEBRIDE</t>
  </si>
  <si>
    <t>BEAR FORMATION</t>
  </si>
  <si>
    <t>53351094535</t>
  </si>
  <si>
    <t>89481194200016</t>
  </si>
  <si>
    <t>669842</t>
  </si>
  <si>
    <t>06 31 42 06 37</t>
  </si>
  <si>
    <t>39 Quai DU HAVRE</t>
  </si>
  <si>
    <t>BE UP DEVELOPPEMENT</t>
  </si>
  <si>
    <t>28760572976</t>
  </si>
  <si>
    <t>83364428900047</t>
  </si>
  <si>
    <t>676172</t>
  </si>
  <si>
    <t>07 83 90 27 10</t>
  </si>
  <si>
    <t>6 Chemin DU MOULIN</t>
  </si>
  <si>
    <t>BE TRUE CONSULTING</t>
  </si>
  <si>
    <t>76660263166</t>
  </si>
  <si>
    <t>91834806100014</t>
  </si>
  <si>
    <t>540389</t>
  </si>
  <si>
    <t>01 40 33 76 88</t>
  </si>
  <si>
    <t>10 Rue EMILE LANDRIN</t>
  </si>
  <si>
    <t>BRG PARIS</t>
  </si>
  <si>
    <t>BE RESILIENT GROUP - BRG - ADENIUM BRG</t>
  </si>
  <si>
    <t>11754161975</t>
  </si>
  <si>
    <t>44195184500086</t>
  </si>
  <si>
    <t>550530</t>
  </si>
  <si>
    <t>07313</t>
  </si>
  <si>
    <t>09 83 71 23 45</t>
  </si>
  <si>
    <t>BE ONE SANTE</t>
  </si>
  <si>
    <t>53350982135</t>
  </si>
  <si>
    <t>81380435800022</t>
  </si>
  <si>
    <t>670303</t>
  </si>
  <si>
    <t>06 68 74 56 36</t>
  </si>
  <si>
    <t>74 B Avenue DU LAURAGAIS</t>
  </si>
  <si>
    <t>BE CHANGE LIVE</t>
  </si>
  <si>
    <t>76310947231</t>
  </si>
  <si>
    <t>84389805700016</t>
  </si>
  <si>
    <t>663955</t>
  </si>
  <si>
    <t>21 Rue NICOLAÏ</t>
  </si>
  <si>
    <t>BCB</t>
  </si>
  <si>
    <t>BE CHANGE BECOME</t>
  </si>
  <si>
    <t>11756181775</t>
  </si>
  <si>
    <t>81286587100030</t>
  </si>
  <si>
    <t>640529</t>
  </si>
  <si>
    <t>7 Allée Alphonse Fillion</t>
  </si>
  <si>
    <t>EPCO VERTOU</t>
  </si>
  <si>
    <t>BDO STRATEGIE ET PERFORMANCE</t>
  </si>
  <si>
    <t>52440453244</t>
  </si>
  <si>
    <t>42215099500047</t>
  </si>
  <si>
    <t>665502</t>
  </si>
  <si>
    <t>03 87 95 11 69</t>
  </si>
  <si>
    <t>132 Rue DU MARECHAL FOCH</t>
  </si>
  <si>
    <t>BCSM</t>
  </si>
  <si>
    <t>BCSM AUTO ECOLE ROBERT</t>
  </si>
  <si>
    <t>44570396557</t>
  </si>
  <si>
    <t>52172405400015</t>
  </si>
  <si>
    <t>665162</t>
  </si>
  <si>
    <t>01 87 20 50 87</t>
  </si>
  <si>
    <t>18 Avenue DE L'EUROPE</t>
  </si>
  <si>
    <t>BCH FORMATION</t>
  </si>
  <si>
    <t>11770711877</t>
  </si>
  <si>
    <t>88498158000027</t>
  </si>
  <si>
    <t>544814</t>
  </si>
  <si>
    <t>0442701142</t>
  </si>
  <si>
    <t>zi les paluds</t>
  </si>
  <si>
    <t>211 Rue de la mairie</t>
  </si>
  <si>
    <t>BCFTP</t>
  </si>
  <si>
    <t>93131262413</t>
  </si>
  <si>
    <t>49438222900024</t>
  </si>
  <si>
    <t>619590</t>
  </si>
  <si>
    <t>04 71 03 54 22</t>
  </si>
  <si>
    <t>Za De Laprade Zone Artisanale</t>
  </si>
  <si>
    <t>Rue MAURICE SCHUMAN</t>
  </si>
  <si>
    <t>BC INFORMATIQUE</t>
  </si>
  <si>
    <t>83430321343</t>
  </si>
  <si>
    <t>51901827900033</t>
  </si>
  <si>
    <t>574855</t>
  </si>
  <si>
    <t>1 604 675 8000</t>
  </si>
  <si>
    <t>Room 12.110</t>
  </si>
  <si>
    <t>675 West 10th Avenue</t>
  </si>
  <si>
    <t>BC CANCER RESEARCH CENTER</t>
  </si>
  <si>
    <t>BC CANCER RESEARCH CENTER - BRITISH COLUMBIA CANCER AGENCY</t>
  </si>
  <si>
    <t>625292</t>
  </si>
  <si>
    <t>CS 59382</t>
  </si>
  <si>
    <t>23 Rue DU MONT MOUCHET</t>
  </si>
  <si>
    <t>BBS FORMATION</t>
  </si>
  <si>
    <t>84630470963</t>
  </si>
  <si>
    <t>82077044400017</t>
  </si>
  <si>
    <t>559908</t>
  </si>
  <si>
    <t>05 61 13 37 14</t>
  </si>
  <si>
    <t>96 Rue MICHEL ANGE</t>
  </si>
  <si>
    <t>BBB CENTRE D ART</t>
  </si>
  <si>
    <t>73310510431</t>
  </si>
  <si>
    <t>39247759200035</t>
  </si>
  <si>
    <t>643592</t>
  </si>
  <si>
    <t>07 50 21 01 50</t>
  </si>
  <si>
    <t>71130 CURDIN</t>
  </si>
  <si>
    <t>200 Rue Les Ribasses</t>
  </si>
  <si>
    <t>BAZIK FORMATIONS</t>
  </si>
  <si>
    <t>27710295671</t>
  </si>
  <si>
    <t>89298366900011</t>
  </si>
  <si>
    <t>645746</t>
  </si>
  <si>
    <t>1 713 798 4951</t>
  </si>
  <si>
    <t>One Baylor Plaza</t>
  </si>
  <si>
    <t>BCM</t>
  </si>
  <si>
    <t>BAYLOR COLLEGE OF MEDICINE</t>
  </si>
  <si>
    <t>634463</t>
  </si>
  <si>
    <t>49 89 41470</t>
  </si>
  <si>
    <t>16 Muhlbaurstrasse</t>
  </si>
  <si>
    <t>BLAEK</t>
  </si>
  <si>
    <t>BAYERISCHE LANDESARZTEKAMMER</t>
  </si>
  <si>
    <t>561149</t>
  </si>
  <si>
    <t>0609940102</t>
  </si>
  <si>
    <t>46 Rue reynaud d'ursule</t>
  </si>
  <si>
    <t>BAY CAMILLE - FANTASIA BLOSSOM</t>
  </si>
  <si>
    <t>93131504113</t>
  </si>
  <si>
    <t>53423737500025</t>
  </si>
  <si>
    <t>350679</t>
  </si>
  <si>
    <t>01 34 61 50 50</t>
  </si>
  <si>
    <t>4 bis Rue De La Redoute -  Immeuble Berlioz</t>
  </si>
  <si>
    <t>BAXTER FRANCE  GUYANCOURT</t>
  </si>
  <si>
    <t>BAXTER FRANCE</t>
  </si>
  <si>
    <t>11788305078</t>
  </si>
  <si>
    <t>30431735700172</t>
  </si>
  <si>
    <t>667808</t>
  </si>
  <si>
    <t>06 85 42 84 29</t>
  </si>
  <si>
    <t>14 Lieu-dit Les Rouchons</t>
  </si>
  <si>
    <t>BAXA SAS</t>
  </si>
  <si>
    <t>83030342103</t>
  </si>
  <si>
    <t>51977572000021</t>
  </si>
  <si>
    <t>669118</t>
  </si>
  <si>
    <t>06 01 99 13 71</t>
  </si>
  <si>
    <t>39 Rue Jean Jacques Rousseau</t>
  </si>
  <si>
    <t>BAVENCOFFE ANNA</t>
  </si>
  <si>
    <t>28760641176</t>
  </si>
  <si>
    <t>83330218500024</t>
  </si>
  <si>
    <t>505420</t>
  </si>
  <si>
    <t>0650351323</t>
  </si>
  <si>
    <t>83 Rue de Venise</t>
  </si>
  <si>
    <t>27/02/2017</t>
  </si>
  <si>
    <t>BAUSSART CONSULTANTS</t>
  </si>
  <si>
    <t>21510144851</t>
  </si>
  <si>
    <t>53156687500021</t>
  </si>
  <si>
    <t>623866</t>
  </si>
  <si>
    <t>276 Rue DE LA VIAGER</t>
  </si>
  <si>
    <t>BAUDU MARION</t>
  </si>
  <si>
    <t>82730139173</t>
  </si>
  <si>
    <t>49538181600042</t>
  </si>
  <si>
    <t>669209</t>
  </si>
  <si>
    <t>06 34 19 57 84</t>
  </si>
  <si>
    <t>2 Rue de villiers</t>
  </si>
  <si>
    <t>BAUDRY PATRICE</t>
  </si>
  <si>
    <t>BAUDRY PATRICE - AKOYAS MELLE</t>
  </si>
  <si>
    <t>75790150379</t>
  </si>
  <si>
    <t>89909843800018</t>
  </si>
  <si>
    <t>588593</t>
  </si>
  <si>
    <t>Le concin</t>
  </si>
  <si>
    <t>BAUDRY BRULET ELIANE - AMBIANCE MONTESSORI</t>
  </si>
  <si>
    <t>24360093436</t>
  </si>
  <si>
    <t>74997983700012</t>
  </si>
  <si>
    <t>638432</t>
  </si>
  <si>
    <t>06 92 61 40 32</t>
  </si>
  <si>
    <t>RESIDENCE AMETHYSTE - APPT 10</t>
  </si>
  <si>
    <t>60 Chemin DE LA VOLIERE</t>
  </si>
  <si>
    <t>BAUDOUIN SANDRINE</t>
  </si>
  <si>
    <t>04973162397</t>
  </si>
  <si>
    <t>39748357900165</t>
  </si>
  <si>
    <t>662471</t>
  </si>
  <si>
    <t>06 84 33 12 58</t>
  </si>
  <si>
    <t>94 Avenue DU PARC DE LESCURE</t>
  </si>
  <si>
    <t>BAUDIN MARIE</t>
  </si>
  <si>
    <t>BAUDIN MARIE - INSTITUT RESONANCE</t>
  </si>
  <si>
    <t>75331342533</t>
  </si>
  <si>
    <t>50269914300074</t>
  </si>
  <si>
    <t>431011</t>
  </si>
  <si>
    <t>06 22 61 84 69</t>
  </si>
  <si>
    <t>15 Quai Jongkind</t>
  </si>
  <si>
    <t>BAUCHOT LIONEL</t>
  </si>
  <si>
    <t>84380642538</t>
  </si>
  <si>
    <t>42909714000066</t>
  </si>
  <si>
    <t>512357</t>
  </si>
  <si>
    <t>06 25 70 36 80</t>
  </si>
  <si>
    <t>88200 ST ETIENNE LES REMIREMONT</t>
  </si>
  <si>
    <t>Résidence les Coquelicots</t>
  </si>
  <si>
    <t>82 Rue DES 5EME ET 15EME BCP</t>
  </si>
  <si>
    <t>BAUBY ANTOINE CONSTANTIN INFO FORMATION</t>
  </si>
  <si>
    <t>41880118688</t>
  </si>
  <si>
    <t>79172678900013</t>
  </si>
  <si>
    <t>507210</t>
  </si>
  <si>
    <t>04 76 41 37 45</t>
  </si>
  <si>
    <t>41 Chemin de la Revirée</t>
  </si>
  <si>
    <t>BATTEUX CHRISTINE</t>
  </si>
  <si>
    <t>82380188738</t>
  </si>
  <si>
    <t>34202123500045</t>
  </si>
  <si>
    <t>577790</t>
  </si>
  <si>
    <t>0689130043</t>
  </si>
  <si>
    <t>Immeuble Le Sébastopol</t>
  </si>
  <si>
    <t>3 Quai Kléber</t>
  </si>
  <si>
    <t>BATT HEITZ VALERIE MARIE - CABINET VH CONSEIL</t>
  </si>
  <si>
    <t>42670491267</t>
  </si>
  <si>
    <t>50018693700024</t>
  </si>
  <si>
    <t>557596</t>
  </si>
  <si>
    <t>06 83 35 06 03</t>
  </si>
  <si>
    <t>Chemin de Cras Rougeot</t>
  </si>
  <si>
    <t>BULTE AGNES</t>
  </si>
  <si>
    <t>BATLOGG BULTE AGNES JANINE SYLVIE</t>
  </si>
  <si>
    <t>27250306425</t>
  </si>
  <si>
    <t>79225323900018</t>
  </si>
  <si>
    <t>579932</t>
  </si>
  <si>
    <t>04 79 61 81 90</t>
  </si>
  <si>
    <t>Batiment l'Agrion</t>
  </si>
  <si>
    <t>101 Rue Maurice Herzog</t>
  </si>
  <si>
    <t>BATISAFE CAP ERP</t>
  </si>
  <si>
    <t>82730177773</t>
  </si>
  <si>
    <t>50966661600040</t>
  </si>
  <si>
    <t>648590</t>
  </si>
  <si>
    <t>16 Place De L Iris</t>
  </si>
  <si>
    <t>BATIRIM</t>
  </si>
  <si>
    <t>11922433892</t>
  </si>
  <si>
    <t>85169144400018</t>
  </si>
  <si>
    <t>511870</t>
  </si>
  <si>
    <t>05 47 74 87 24</t>
  </si>
  <si>
    <t>33500 ARVEYRES</t>
  </si>
  <si>
    <t>107 Avenue DE LA ROUDET</t>
  </si>
  <si>
    <t>BATIPRO</t>
  </si>
  <si>
    <t>72330793133</t>
  </si>
  <si>
    <t>51378042900017</t>
  </si>
  <si>
    <t>657426</t>
  </si>
  <si>
    <t>04 68 31 32 15</t>
  </si>
  <si>
    <t>11300 ST MARTIN DE VILLEREGLAN</t>
  </si>
  <si>
    <t>BATIPOLE</t>
  </si>
  <si>
    <t>91110047011</t>
  </si>
  <si>
    <t>38070394200017</t>
  </si>
  <si>
    <t>266980</t>
  </si>
  <si>
    <t>04 67 35 05 05</t>
  </si>
  <si>
    <t>Chemin du PECH D'OULES - MONTIMAS</t>
  </si>
  <si>
    <t>67 Route DE BESSAN</t>
  </si>
  <si>
    <t>BE2A</t>
  </si>
  <si>
    <t>BATIMENT ETUDE AMENAGEMENT AGRANDISSEMENT - BE2A</t>
  </si>
  <si>
    <t>91340237034</t>
  </si>
  <si>
    <t>33860928200029</t>
  </si>
  <si>
    <t>684685</t>
  </si>
  <si>
    <t>02 32 81 55 40</t>
  </si>
  <si>
    <t>Cap Du Madrillet</t>
  </si>
  <si>
    <t>125 Avenue Edmund Halley</t>
  </si>
  <si>
    <t>BATIMENT CFA NORMANDIE ST ETIENNE DU ROUVRAY</t>
  </si>
  <si>
    <t>BATIMENT CFA NORMANDIE - SIEGE SOCIAL</t>
  </si>
  <si>
    <t>23760058376</t>
  </si>
  <si>
    <t>77811608700157</t>
  </si>
  <si>
    <t>461325</t>
  </si>
  <si>
    <t>02 35 47 22 53</t>
  </si>
  <si>
    <t>Rue Henri Matisse</t>
  </si>
  <si>
    <t>BTP CFA HAUTE NORMANDIE MONTIVILLIERS</t>
  </si>
  <si>
    <t>BATIMENT CFA NORMANDIE</t>
  </si>
  <si>
    <t>77811608700090</t>
  </si>
  <si>
    <t>624421</t>
  </si>
  <si>
    <t>02 33 27 28 62</t>
  </si>
  <si>
    <t>PLAINE SAINT GILLES</t>
  </si>
  <si>
    <t>BATIMENT CFA NORMANDIE ST PATERNE</t>
  </si>
  <si>
    <t>77811608700140</t>
  </si>
  <si>
    <t>650043</t>
  </si>
  <si>
    <t>02 32 81 40 40</t>
  </si>
  <si>
    <t>77811608700165</t>
  </si>
  <si>
    <t>634207</t>
  </si>
  <si>
    <t>ZI LA MADELEINE</t>
  </si>
  <si>
    <t>1006 Rue Jacquard</t>
  </si>
  <si>
    <t>BATIMENT CFA NORMANDIE  EVREUX</t>
  </si>
  <si>
    <t>77811608700108</t>
  </si>
  <si>
    <t>PAS DE DATADOCK AU 31/08/20</t>
  </si>
  <si>
    <t>542866</t>
  </si>
  <si>
    <t>09 64 46 47 64</t>
  </si>
  <si>
    <t>BATIMENT CFA RENNES</t>
  </si>
  <si>
    <t>BATIMENT CFA BRETAGNE</t>
  </si>
  <si>
    <t>53350904835</t>
  </si>
  <si>
    <t>77750927400091</t>
  </si>
  <si>
    <t>631474</t>
  </si>
  <si>
    <t>02 99 23 61 00</t>
  </si>
  <si>
    <t>Zone Artisanale Du Pontay</t>
  </si>
  <si>
    <t>11 Rue des Glénan</t>
  </si>
  <si>
    <t>BATIMENT CFA BRETAGNE ST GREGOIRE</t>
  </si>
  <si>
    <t>77750927400067</t>
  </si>
  <si>
    <t>161019</t>
  </si>
  <si>
    <t>03 85 86 12 12</t>
  </si>
  <si>
    <t>38 Avenue CHARLES DE GAULLE</t>
  </si>
  <si>
    <t>BATIMENT CFA AUTUN</t>
  </si>
  <si>
    <t>BATIMENT CFA BOURGOGNE SAONE ET LOIRE - SIEGE SOCIAL</t>
  </si>
  <si>
    <t>26710245471</t>
  </si>
  <si>
    <t>77864848500077</t>
  </si>
  <si>
    <t>560029</t>
  </si>
  <si>
    <t>9 Route DU BOIS DE SAPIN</t>
  </si>
  <si>
    <t>BATIMENT CFA BOURGOGNE SAONE ET LOIRE AUTUN</t>
  </si>
  <si>
    <t>BATIMENT CFA BOURGOGNE SAONE ET LOIRE</t>
  </si>
  <si>
    <t>77864848500051</t>
  </si>
  <si>
    <t>543550</t>
  </si>
  <si>
    <t>0385860000</t>
  </si>
  <si>
    <t>58180 MARZY</t>
  </si>
  <si>
    <t>Batiment Tp</t>
  </si>
  <si>
    <t>19 Rue DES CARRIERES</t>
  </si>
  <si>
    <t>BATIMENT CFA MARZY</t>
  </si>
  <si>
    <t>BATIMENT CFA BOURGOGNE NIEVRE</t>
  </si>
  <si>
    <t>77864848500069</t>
  </si>
  <si>
    <t>632697</t>
  </si>
  <si>
    <t>03 72 61 26 12</t>
  </si>
  <si>
    <t>48 Rue du fort de la motte giron</t>
  </si>
  <si>
    <t>BATIMENT CFA BOURGOGNE FRANCHE COMTE DIJON</t>
  </si>
  <si>
    <t>BATIMENT CFA BOURGOGNE FRANCHE COMTE</t>
  </si>
  <si>
    <t>77864848500044</t>
  </si>
  <si>
    <t>613381</t>
  </si>
  <si>
    <t>06 63 28 94 35</t>
  </si>
  <si>
    <t>33 Allée DE LA ROSE DES SABLES</t>
  </si>
  <si>
    <t>BATILEAN</t>
  </si>
  <si>
    <t>75331143133</t>
  </si>
  <si>
    <t>84024719100017</t>
  </si>
  <si>
    <t>596759</t>
  </si>
  <si>
    <t>06 08 53 85 24</t>
  </si>
  <si>
    <t>34300 LE CAP D AGDE</t>
  </si>
  <si>
    <t>4 Quai DI DOMINICO</t>
  </si>
  <si>
    <t>BOOSTER</t>
  </si>
  <si>
    <t>BATEAU ECOLE BOOSTER</t>
  </si>
  <si>
    <t>91340740034</t>
  </si>
  <si>
    <t>34121049000015</t>
  </si>
  <si>
    <t>247558</t>
  </si>
  <si>
    <t>04 96 11 75 00</t>
  </si>
  <si>
    <t>9 Boulevard DE STRASBOURG</t>
  </si>
  <si>
    <t>BATAILLON DE MARINS POMPIERS DE MARSEILLE</t>
  </si>
  <si>
    <t>BATAILLON DE MARINS POMPIERS DE LA COMMUNE DE MARSEILLE</t>
  </si>
  <si>
    <t>93131641113</t>
  </si>
  <si>
    <t>21130055306112</t>
  </si>
  <si>
    <t>609705</t>
  </si>
  <si>
    <t>06 21 41 66 90</t>
  </si>
  <si>
    <t>740 Chemin DE LA BRIGANE Saint Antoine</t>
  </si>
  <si>
    <t>BASTIDEHUGO</t>
  </si>
  <si>
    <t>93840390084</t>
  </si>
  <si>
    <t>52797235000013</t>
  </si>
  <si>
    <t>633008</t>
  </si>
  <si>
    <t>01 48 87 77 77</t>
  </si>
  <si>
    <t>BASILIADE - APSIS FORMATION PARIS</t>
  </si>
  <si>
    <t>BASILIADE - APSIS FORMATION</t>
  </si>
  <si>
    <t>11755784875</t>
  </si>
  <si>
    <t>40084047600115</t>
  </si>
  <si>
    <t>577522</t>
  </si>
  <si>
    <t>01 46 78 38 97</t>
  </si>
  <si>
    <t>Maison Florence Baruch</t>
  </si>
  <si>
    <t>14 Rue DU PLATEAU</t>
  </si>
  <si>
    <t>BARUCH FLORENCE</t>
  </si>
  <si>
    <t>11940938694</t>
  </si>
  <si>
    <t>82304587700011</t>
  </si>
  <si>
    <t>660000</t>
  </si>
  <si>
    <t>02 43 33 96 77</t>
  </si>
  <si>
    <t>6 Avenue De la Division LECLERC</t>
  </si>
  <si>
    <t>BARTHONNET MARIE</t>
  </si>
  <si>
    <t>BARTHONNET MARIE - OPENLANG FORMATIONS</t>
  </si>
  <si>
    <t>52720129372</t>
  </si>
  <si>
    <t>42900105000013</t>
  </si>
  <si>
    <t>628049</t>
  </si>
  <si>
    <t>04 73 19 28 50</t>
  </si>
  <si>
    <t>39 Rue AMADEO</t>
  </si>
  <si>
    <t>BARTHELEMY AVOCATS CLERMONT FERRAND</t>
  </si>
  <si>
    <t>BARTHELEMY AVOCATS</t>
  </si>
  <si>
    <t>83630386463</t>
  </si>
  <si>
    <t>49339099100013</t>
  </si>
  <si>
    <t>662689</t>
  </si>
  <si>
    <t>06 59 92 22 91</t>
  </si>
  <si>
    <t>147 Avenue ARISTIDE BRIAND</t>
  </si>
  <si>
    <t>BARTH EVELYNE - ADPFORMATION 82</t>
  </si>
  <si>
    <t>76820107682</t>
  </si>
  <si>
    <t>91178440300014</t>
  </si>
  <si>
    <t>384616</t>
  </si>
  <si>
    <t>03 83 30 77 62</t>
  </si>
  <si>
    <t>8 Rue GEORGES DE LA TOUR</t>
  </si>
  <si>
    <t>BARTH ENGLISH WORLD NANCY</t>
  </si>
  <si>
    <t>BARTH ENGLISH WORLD</t>
  </si>
  <si>
    <t>41540225754</t>
  </si>
  <si>
    <t>42312963400063</t>
  </si>
  <si>
    <t>625139</t>
  </si>
  <si>
    <t>09 54 67 97 76</t>
  </si>
  <si>
    <t>82 Impasse JEAN JALLATTE</t>
  </si>
  <si>
    <t>BARREIRO ANNE MARIE</t>
  </si>
  <si>
    <t>BARREIRO ANNE MARIE - AMB CONSEIL</t>
  </si>
  <si>
    <t>91300318530</t>
  </si>
  <si>
    <t>50214080900018</t>
  </si>
  <si>
    <t>677449</t>
  </si>
  <si>
    <t>154 Rue de Barbizon</t>
  </si>
  <si>
    <t>BARRAS LUC - FPSE</t>
  </si>
  <si>
    <t>BARRAS LUC - FORMATION A LA PREVENTION AU SERVICE DES ENTREPRISES</t>
  </si>
  <si>
    <t>11770515877</t>
  </si>
  <si>
    <t>53506425700012</t>
  </si>
  <si>
    <t>294690</t>
  </si>
  <si>
    <t>01 48 07 35 40</t>
  </si>
  <si>
    <t>6 Rue OBERKAMPF</t>
  </si>
  <si>
    <t>BARRABAND MARYVONNE</t>
  </si>
  <si>
    <t>11752549875</t>
  </si>
  <si>
    <t>43438052300028</t>
  </si>
  <si>
    <t>267004</t>
  </si>
  <si>
    <t>04061</t>
  </si>
  <si>
    <t>06 07 45 55 62</t>
  </si>
  <si>
    <t>15 Rue ROBELIN</t>
  </si>
  <si>
    <t>BARON LOUISE</t>
  </si>
  <si>
    <t>BARON LOUISE - BARON CONSULTANT FORMATEUR</t>
  </si>
  <si>
    <t>53350683435</t>
  </si>
  <si>
    <t>43355645300010</t>
  </si>
  <si>
    <t>569835</t>
  </si>
  <si>
    <t>05 65 36 91 72</t>
  </si>
  <si>
    <t>46140 ALBAS</t>
  </si>
  <si>
    <t>LE MAYNE CENAC</t>
  </si>
  <si>
    <t>BARON DOMINIQUE</t>
  </si>
  <si>
    <t>73460047446</t>
  </si>
  <si>
    <t>80088824000010</t>
  </si>
  <si>
    <t>625190</t>
  </si>
  <si>
    <t>04 42 34 22 63</t>
  </si>
  <si>
    <t>13880 VELAUX</t>
  </si>
  <si>
    <t>ZA LA VERDIERE 1</t>
  </si>
  <si>
    <t>10 bis Rue ANDRE MARIE AMPERE</t>
  </si>
  <si>
    <t>BBS</t>
  </si>
  <si>
    <t>BARISTA BARTENDER SOLUTIONS</t>
  </si>
  <si>
    <t>93131377413</t>
  </si>
  <si>
    <t>52972755400014</t>
  </si>
  <si>
    <t>116452</t>
  </si>
  <si>
    <t>0468250679</t>
  </si>
  <si>
    <t>DOMAINE DE COMMELLES</t>
  </si>
  <si>
    <t>BAREL BERNARD IDREC</t>
  </si>
  <si>
    <t>BAREL BERNARD INSTITUT DEVELOPPEMENT RESSOURCES ET COMMUNICATION</t>
  </si>
  <si>
    <t>91110130411</t>
  </si>
  <si>
    <t>80038359800011</t>
  </si>
  <si>
    <t>475798</t>
  </si>
  <si>
    <t>0475301413</t>
  </si>
  <si>
    <t>07320 MARS</t>
  </si>
  <si>
    <t>LA PEYRIERE BAS</t>
  </si>
  <si>
    <t>BARD PIERRE OLIVIER SANTINEL CONSEIL</t>
  </si>
  <si>
    <t>82070088607</t>
  </si>
  <si>
    <t>51107970900040</t>
  </si>
  <si>
    <t>681441</t>
  </si>
  <si>
    <t>91720 BUNO BONNEVAUX</t>
  </si>
  <si>
    <t>9 Route de la chantambre</t>
  </si>
  <si>
    <t>BARCELO DE CARVALHO BONGA</t>
  </si>
  <si>
    <t>BARCELO DE CARVALHO BONGA - SEGUNDO FORMATION</t>
  </si>
  <si>
    <t>11911041991</t>
  </si>
  <si>
    <t>98087046300018</t>
  </si>
  <si>
    <t>585312</t>
  </si>
  <si>
    <t>06 73 64 49 61</t>
  </si>
  <si>
    <t>CENTRE COMMERCIAL BAT C</t>
  </si>
  <si>
    <t>BARBRY AMANDA - AB FORMATION</t>
  </si>
  <si>
    <t>93131596113</t>
  </si>
  <si>
    <t>52761641100015</t>
  </si>
  <si>
    <t>521310</t>
  </si>
  <si>
    <t>+12464262858</t>
  </si>
  <si>
    <t>LA BARBADE - ST MICHAEL</t>
  </si>
  <si>
    <t>EYRIE HOWELLS' ROAD</t>
  </si>
  <si>
    <t>09/06/2015</t>
  </si>
  <si>
    <t>BARBADOS COMMUNITY COLLEGE</t>
  </si>
  <si>
    <t>558849</t>
  </si>
  <si>
    <t>04 50 25 49 51</t>
  </si>
  <si>
    <t>113 Impasse de la Placette</t>
  </si>
  <si>
    <t>BARAS KATY</t>
  </si>
  <si>
    <t>BARAS KATY GISELLE PAULETTE</t>
  </si>
  <si>
    <t>82740283474</t>
  </si>
  <si>
    <t>49374194600013</t>
  </si>
  <si>
    <t>549071</t>
  </si>
  <si>
    <t>46 186115365</t>
  </si>
  <si>
    <t>UNIVERSITY HOSPITAL</t>
  </si>
  <si>
    <t>DEPARTMENT OF OTORHINOLARYNGOLOGY</t>
  </si>
  <si>
    <t>BARANY SOCIETY</t>
  </si>
  <si>
    <t>388385</t>
  </si>
  <si>
    <t>0810 006 557</t>
  </si>
  <si>
    <t>26 Rue EMILE DECORPS</t>
  </si>
  <si>
    <t>BAPTISTE HERVE</t>
  </si>
  <si>
    <t>BAPTISTE HERVE DAVANTAGES INFORMATIQUE ET FORMATION</t>
  </si>
  <si>
    <t>82690564769</t>
  </si>
  <si>
    <t>38223801200050</t>
  </si>
  <si>
    <t>664261</t>
  </si>
  <si>
    <t>305 596 6534</t>
  </si>
  <si>
    <t>ETATS UNIS - CORAL GABLES</t>
  </si>
  <si>
    <t>6855 RED ROAD SUITE 600</t>
  </si>
  <si>
    <t>BAPTIST HEALTH</t>
  </si>
  <si>
    <t>BAPTIST HEALTH SOUTH FLORIDA</t>
  </si>
  <si>
    <t>354090</t>
  </si>
  <si>
    <t>32 67840663</t>
  </si>
  <si>
    <t>BELGIQUE - WAYS</t>
  </si>
  <si>
    <t>Grand Route 41</t>
  </si>
  <si>
    <t>BAP ASMB</t>
  </si>
  <si>
    <t>529321</t>
  </si>
  <si>
    <t>04 91 01 58 72</t>
  </si>
  <si>
    <t>FORT ST NICOLAS</t>
  </si>
  <si>
    <t>1 Boulevard CHARLES LIVON</t>
  </si>
  <si>
    <t>BAO FORMATION</t>
  </si>
  <si>
    <t>93131318613</t>
  </si>
  <si>
    <t>48346768400021</t>
  </si>
  <si>
    <t>635303</t>
  </si>
  <si>
    <t>06 92 04 29 69</t>
  </si>
  <si>
    <t>63 Chemin DE LA PISCINE</t>
  </si>
  <si>
    <t>BANLIAT ANTOINE</t>
  </si>
  <si>
    <t>BANLIAT ANTOINE - NEO VRD REUNION</t>
  </si>
  <si>
    <t>04973152397</t>
  </si>
  <si>
    <t>83358983100027</t>
  </si>
  <si>
    <t>654905</t>
  </si>
  <si>
    <t>78 Rue FONDAUDEGE</t>
  </si>
  <si>
    <t>BANANA METHOD</t>
  </si>
  <si>
    <t>75331315633</t>
  </si>
  <si>
    <t>88242268600023</t>
  </si>
  <si>
    <t>576645</t>
  </si>
  <si>
    <t>39 0668181</t>
  </si>
  <si>
    <t>Piazza Sant'Onofrio, 4</t>
  </si>
  <si>
    <t>BAMBINO GESU OSPEDALE PEDIATRICO</t>
  </si>
  <si>
    <t>609249</t>
  </si>
  <si>
    <t>06 82 13 38 88</t>
  </si>
  <si>
    <t>16 Rue THIERS</t>
  </si>
  <si>
    <t>BALY CAROLINE</t>
  </si>
  <si>
    <t>BALY CAROLINE - IMAGE NOUVELLE</t>
  </si>
  <si>
    <t>44880156188</t>
  </si>
  <si>
    <t>43752523100084</t>
  </si>
  <si>
    <t>612662</t>
  </si>
  <si>
    <t>Chez FIAPA, ESC 14</t>
  </si>
  <si>
    <t>163 Rue de CHARENTON</t>
  </si>
  <si>
    <t>BALUCHON FRANCE</t>
  </si>
  <si>
    <t>11756020375</t>
  </si>
  <si>
    <t>81090825100020</t>
  </si>
  <si>
    <t>544279</t>
  </si>
  <si>
    <t>372 740 4095</t>
  </si>
  <si>
    <t>ESTONIE - TARTU</t>
  </si>
  <si>
    <t>VAIKE TURU</t>
  </si>
  <si>
    <t>PUUSEPA 8</t>
  </si>
  <si>
    <t>BAOPS</t>
  </si>
  <si>
    <t>BALTIC ASSOCIATION OF PAEDIATRIC SURGEONS</t>
  </si>
  <si>
    <t>665897</t>
  </si>
  <si>
    <t>06 17 03 43 62</t>
  </si>
  <si>
    <t>7 AR MERDY</t>
  </si>
  <si>
    <t>BALLEREAU GARCIA MATHILDE</t>
  </si>
  <si>
    <t>53290968229</t>
  </si>
  <si>
    <t>83141843900038</t>
  </si>
  <si>
    <t>584976</t>
  </si>
  <si>
    <t>07 78 39 84 28</t>
  </si>
  <si>
    <t>PIQUESOUQUE</t>
  </si>
  <si>
    <t>BALDY GRUELLES JOELLE</t>
  </si>
  <si>
    <t>BALDY GRUELLES JOELLE -  J+ FORMATION</t>
  </si>
  <si>
    <t>75470137347</t>
  </si>
  <si>
    <t>75047874500029</t>
  </si>
  <si>
    <t>648358</t>
  </si>
  <si>
    <t>06 85 52 56 64</t>
  </si>
  <si>
    <t>55220 LES TROIS DOMAINES</t>
  </si>
  <si>
    <t>ZID Gare Meuse TGV</t>
  </si>
  <si>
    <t>Lieu-dit la blanche voie</t>
  </si>
  <si>
    <t>BALDAIA ODETTE</t>
  </si>
  <si>
    <t>BALDAIA ODETTE - TRANSVERSALES RH</t>
  </si>
  <si>
    <t>44550053455</t>
  </si>
  <si>
    <t>84955763200015</t>
  </si>
  <si>
    <t>285912</t>
  </si>
  <si>
    <t>06 08 52 32 72</t>
  </si>
  <si>
    <t>325 Avenue JEAN RIEUX</t>
  </si>
  <si>
    <t>BALAS JUDITH</t>
  </si>
  <si>
    <t>73310248031</t>
  </si>
  <si>
    <t>40338966100055</t>
  </si>
  <si>
    <t>660462</t>
  </si>
  <si>
    <t>8 Boulevard ST MARCEAU</t>
  </si>
  <si>
    <t>BAKPSY</t>
  </si>
  <si>
    <t>44510216651</t>
  </si>
  <si>
    <t>90326134500016</t>
  </si>
  <si>
    <t>683309</t>
  </si>
  <si>
    <t>02 41 66 77 88</t>
  </si>
  <si>
    <t>4 Rue Papiau de la Verrie</t>
  </si>
  <si>
    <t>BAKER TILLY STREGO ANGERS</t>
  </si>
  <si>
    <t>BAKER TILLY STREGO</t>
  </si>
  <si>
    <t>52490006849</t>
  </si>
  <si>
    <t>06320088500943</t>
  </si>
  <si>
    <t>550498</t>
  </si>
  <si>
    <t>06 11 02 50 03</t>
  </si>
  <si>
    <t>102 Rue des Postes</t>
  </si>
  <si>
    <t>BAILLY NATHALIE - APTITUDES LILLE</t>
  </si>
  <si>
    <t>BAILLY NATHALIE - APTITUDES</t>
  </si>
  <si>
    <t>31590338659</t>
  </si>
  <si>
    <t>39515775300033</t>
  </si>
  <si>
    <t>684740</t>
  </si>
  <si>
    <t>06 70 86 88 54</t>
  </si>
  <si>
    <t>38 Rue de Brasilia</t>
  </si>
  <si>
    <t>BAILLY CAROLINE</t>
  </si>
  <si>
    <t>BAILLY CAROLINE - ABALYNE FORMATION</t>
  </si>
  <si>
    <t>52720214672</t>
  </si>
  <si>
    <t>98053427500014</t>
  </si>
  <si>
    <t>476997</t>
  </si>
  <si>
    <t>0680815887</t>
  </si>
  <si>
    <t>35520 MONTREUIL LE GAST</t>
  </si>
  <si>
    <t>BAGLIN ISABELLE BERANGERE</t>
  </si>
  <si>
    <t>53350916035</t>
  </si>
  <si>
    <t>51364258700010</t>
  </si>
  <si>
    <t>Aucune info sur info greffe
N°de siret sur societe .com indique Etablissement fermé le : 01-04-2015 et pas la même adresse</t>
  </si>
  <si>
    <t>494161</t>
  </si>
  <si>
    <t>0389438631</t>
  </si>
  <si>
    <t>68210 GOMMERSDORF</t>
  </si>
  <si>
    <t>33 Rue de ballersdorf</t>
  </si>
  <si>
    <t>BAGGIO FABIENNE ROSINE</t>
  </si>
  <si>
    <t>BAGGIO FABIENNE ROSINE - OPTIMO CARRIERE</t>
  </si>
  <si>
    <t>44680301968</t>
  </si>
  <si>
    <t>52169891000010</t>
  </si>
  <si>
    <t>614993</t>
  </si>
  <si>
    <t>322 Rue DES BRUSSES</t>
  </si>
  <si>
    <t>BAGES LEA MAITHE</t>
  </si>
  <si>
    <t>76341009834</t>
  </si>
  <si>
    <t>84364968200021</t>
  </si>
  <si>
    <t>667468</t>
  </si>
  <si>
    <t>BAGATELLE FORMATION</t>
  </si>
  <si>
    <t>75331579833</t>
  </si>
  <si>
    <t>92368388200016</t>
  </si>
  <si>
    <t>679811</t>
  </si>
  <si>
    <t>05 54 54 34 32</t>
  </si>
  <si>
    <t>68118 HIRTZBACH</t>
  </si>
  <si>
    <t>95D Rue PRINCIPALE</t>
  </si>
  <si>
    <t>BACK TO BUSINESS</t>
  </si>
  <si>
    <t>44680333468</t>
  </si>
  <si>
    <t>91843372300015</t>
  </si>
  <si>
    <t>498294</t>
  </si>
  <si>
    <t>01 45 78 37 76</t>
  </si>
  <si>
    <t>59 Avenue VICTOR HUGO</t>
  </si>
  <si>
    <t>BACHELET DIDIER MANAGER FORMATION</t>
  </si>
  <si>
    <t>11751442575</t>
  </si>
  <si>
    <t>34906097000036</t>
  </si>
  <si>
    <t>566445</t>
  </si>
  <si>
    <t>07274</t>
  </si>
  <si>
    <t>05 33 11 25 30</t>
  </si>
  <si>
    <t>RES. LES VICTORIANES ENTREE A2</t>
  </si>
  <si>
    <t>181 Boulevard DE LA PAIX</t>
  </si>
  <si>
    <t>BACELON MARIE</t>
  </si>
  <si>
    <t>BACELON MARIE - ABC DOULEUR</t>
  </si>
  <si>
    <t>72640393464</t>
  </si>
  <si>
    <t>50494473700031</t>
  </si>
  <si>
    <t>621134</t>
  </si>
  <si>
    <t>06 96 17 58 16</t>
  </si>
  <si>
    <t>PLACE D ARMES</t>
  </si>
  <si>
    <t>IMMEUBLE C IMMEUBLE BAOBAB</t>
  </si>
  <si>
    <t>05/03/2021</t>
  </si>
  <si>
    <t>BACCOUCHE SORAYA</t>
  </si>
  <si>
    <t>BACCOUCHE SORAYA - IVEO FORMATION</t>
  </si>
  <si>
    <t>02973228497</t>
  </si>
  <si>
    <t>79963845700017</t>
  </si>
  <si>
    <t>491019</t>
  </si>
  <si>
    <t>01 44 54 24 24</t>
  </si>
  <si>
    <t>17 Rue LOUIS BLANC</t>
  </si>
  <si>
    <t>BAC COMMUNICATION PROGRES SANTE</t>
  </si>
  <si>
    <t>11752904275</t>
  </si>
  <si>
    <t>41383026600032</t>
  </si>
  <si>
    <t>672877</t>
  </si>
  <si>
    <t>06 47 61 05 49</t>
  </si>
  <si>
    <t>Baby Spa Hydro Nesens</t>
  </si>
  <si>
    <t>8 Rue Rosa bonheur</t>
  </si>
  <si>
    <t>BABY SPA BIO AMIENS</t>
  </si>
  <si>
    <t>32800221780</t>
  </si>
  <si>
    <t>88091201900028</t>
  </si>
  <si>
    <t>552410</t>
  </si>
  <si>
    <t>05 34 57 14 81</t>
  </si>
  <si>
    <t>2 Impasse DES MYOSOTIS</t>
  </si>
  <si>
    <t>BABEL SCHOOL OF LANGUAGES</t>
  </si>
  <si>
    <t>73310641931</t>
  </si>
  <si>
    <t>53375529400022</t>
  </si>
  <si>
    <t>131970</t>
  </si>
  <si>
    <t>05 53 65 19 00</t>
  </si>
  <si>
    <t>7 Boulevard ALFRED PARENT</t>
  </si>
  <si>
    <t>BABCOCK WANSON</t>
  </si>
  <si>
    <t>75470152247</t>
  </si>
  <si>
    <t>81738987700025</t>
  </si>
  <si>
    <t>675120</t>
  </si>
  <si>
    <t>07 68 29 23 41</t>
  </si>
  <si>
    <t>6 Rue DES HEROS</t>
  </si>
  <si>
    <t>BABAKHOUYA OMAR</t>
  </si>
  <si>
    <t>BABAKHOUYA OMAR - LE BEC ELOQUENT</t>
  </si>
  <si>
    <t>93132025613</t>
  </si>
  <si>
    <t>91420389800012</t>
  </si>
  <si>
    <t>359210</t>
  </si>
  <si>
    <t>01 41 24 20 07</t>
  </si>
  <si>
    <t>19 Avenue DE LA DIVISION LECLERC</t>
  </si>
  <si>
    <t>B TIB</t>
  </si>
  <si>
    <t>11910709791</t>
  </si>
  <si>
    <t>38403239700091</t>
  </si>
  <si>
    <t>655740</t>
  </si>
  <si>
    <t>06 33 43 64 17</t>
  </si>
  <si>
    <t>21 Rue François Douaud</t>
  </si>
  <si>
    <t>B SCHOOL EVENTS</t>
  </si>
  <si>
    <t>75331261733</t>
  </si>
  <si>
    <t>88501646900011</t>
  </si>
  <si>
    <t>499353</t>
  </si>
  <si>
    <t>04 72793850</t>
  </si>
  <si>
    <t>Parc Technologique de Lyon</t>
  </si>
  <si>
    <t>6 Rue Irène Joliot-Curie</t>
  </si>
  <si>
    <t>B&amp;R</t>
  </si>
  <si>
    <t>B R AUTOMATION INDUSTRIELLE</t>
  </si>
  <si>
    <t>82690765069</t>
  </si>
  <si>
    <t>44030873200013</t>
  </si>
  <si>
    <t>590551</t>
  </si>
  <si>
    <t>30 Rue DES FUSILLES DE LA RESISTANCE</t>
  </si>
  <si>
    <t>B-KARECONSEIL</t>
  </si>
  <si>
    <t>B KARE CONSEIL</t>
  </si>
  <si>
    <t>11910811491</t>
  </si>
  <si>
    <t>82165589100017</t>
  </si>
  <si>
    <t>674898</t>
  </si>
  <si>
    <t>06 95 52 30 46</t>
  </si>
  <si>
    <t>1131 Voie GEORGES POMPIDOU</t>
  </si>
  <si>
    <t>B FACTORY SCHOOL</t>
  </si>
  <si>
    <t>93830717483</t>
  </si>
  <si>
    <t>92141226800010</t>
  </si>
  <si>
    <t>484751</t>
  </si>
  <si>
    <t>07 81 61 68 63</t>
  </si>
  <si>
    <t>36 Avenue D'ARGENTON</t>
  </si>
  <si>
    <t>B ET C FORMATION</t>
  </si>
  <si>
    <t>24360083936</t>
  </si>
  <si>
    <t>79515829400079</t>
  </si>
  <si>
    <t>544887</t>
  </si>
  <si>
    <t>115 Avenue De Paris</t>
  </si>
  <si>
    <t>B &amp; GL</t>
  </si>
  <si>
    <t>B &amp; GL - MR LEVEAU GREGORY</t>
  </si>
  <si>
    <t>11755076075</t>
  </si>
  <si>
    <t>79134534100022</t>
  </si>
  <si>
    <t>613757</t>
  </si>
  <si>
    <t>02 51 46 95 58</t>
  </si>
  <si>
    <t>9 Rue rue Watt</t>
  </si>
  <si>
    <t>A4 FORMATION</t>
  </si>
  <si>
    <t>52850214385</t>
  </si>
  <si>
    <t>84240712400010</t>
  </si>
  <si>
    <t>558266</t>
  </si>
  <si>
    <t>04 37 28 30 49</t>
  </si>
  <si>
    <t>30 Rue PRE GAUDRY</t>
  </si>
  <si>
    <t>A3P FORMATION</t>
  </si>
  <si>
    <t>82691344869</t>
  </si>
  <si>
    <t>45193454100025</t>
  </si>
  <si>
    <t>545806</t>
  </si>
  <si>
    <t>05 34 47 13 96</t>
  </si>
  <si>
    <t>89 Route D ESPAGNE</t>
  </si>
  <si>
    <t>A3F EXPERTISES</t>
  </si>
  <si>
    <t>73310605031</t>
  </si>
  <si>
    <t>53164642000020</t>
  </si>
  <si>
    <t>407938</t>
  </si>
  <si>
    <t>02 96 60 45 60</t>
  </si>
  <si>
    <t>11 Rue Rabelais</t>
  </si>
  <si>
    <t>A3D ST BRIEUC</t>
  </si>
  <si>
    <t>A3D - ITC</t>
  </si>
  <si>
    <t>53220797422</t>
  </si>
  <si>
    <t>48180466400037</t>
  </si>
  <si>
    <t>486693</t>
  </si>
  <si>
    <t>06 80 65 84 97</t>
  </si>
  <si>
    <t>3 Place du Lieutenant Albert Durand</t>
  </si>
  <si>
    <t>A3C A2LIENOR PACA</t>
  </si>
  <si>
    <t>93131419713</t>
  </si>
  <si>
    <t>53290602100029</t>
  </si>
  <si>
    <t>670546</t>
  </si>
  <si>
    <t>01 80 85 65 05</t>
  </si>
  <si>
    <t>15 Rue Des Pyrenees</t>
  </si>
  <si>
    <t>A3 FORMATION SECURITE</t>
  </si>
  <si>
    <t>11910748891</t>
  </si>
  <si>
    <t>80364624900042</t>
  </si>
  <si>
    <t>642514</t>
  </si>
  <si>
    <t>01 30 16 00 37</t>
  </si>
  <si>
    <t>1 Rue BLAISE PASCAL</t>
  </si>
  <si>
    <t>A2Z TRAINING</t>
  </si>
  <si>
    <t>11788314978</t>
  </si>
  <si>
    <t>81973227200029</t>
  </si>
  <si>
    <t>663890</t>
  </si>
  <si>
    <t>07 80 90 05 35</t>
  </si>
  <si>
    <t>L'alter Eco</t>
  </si>
  <si>
    <t>11 Rue des Ajoncs</t>
  </si>
  <si>
    <t>A2SPS</t>
  </si>
  <si>
    <t>A2SPS SECOURS SANTE FORMATION</t>
  </si>
  <si>
    <t>52441047144</t>
  </si>
  <si>
    <t>89032983200020</t>
  </si>
  <si>
    <t>530906</t>
  </si>
  <si>
    <t>02 40 11 11 47</t>
  </si>
  <si>
    <t>Lieu dit LE PRE CADEAU BP 03</t>
  </si>
  <si>
    <t>ZAC DE CADREAN</t>
  </si>
  <si>
    <t>A2SE CONSEIL</t>
  </si>
  <si>
    <t>52440625744</t>
  </si>
  <si>
    <t>53255915000018</t>
  </si>
  <si>
    <t>681684</t>
  </si>
  <si>
    <t>68 Boulevard DE LA BLANCARDE</t>
  </si>
  <si>
    <t>A2S</t>
  </si>
  <si>
    <t>A2S FORMATION SECURITE</t>
  </si>
  <si>
    <t>93132126713</t>
  </si>
  <si>
    <t>91471844000011</t>
  </si>
  <si>
    <t>448412</t>
  </si>
  <si>
    <t>06 10 41 41 85</t>
  </si>
  <si>
    <t>42 Rue DURIEZ</t>
  </si>
  <si>
    <t>A2S CONSEIL</t>
  </si>
  <si>
    <t>31590708659</t>
  </si>
  <si>
    <t>51117414600049</t>
  </si>
  <si>
    <t>667146</t>
  </si>
  <si>
    <t>06 64 98 10 78</t>
  </si>
  <si>
    <t>87380 GLANGES</t>
  </si>
  <si>
    <t>140 Rue de Lors</t>
  </si>
  <si>
    <t>A2O</t>
  </si>
  <si>
    <t>75870196287</t>
  </si>
  <si>
    <t>81063315600015</t>
  </si>
  <si>
    <t>457449</t>
  </si>
  <si>
    <t>02 54 60 95 47</t>
  </si>
  <si>
    <t>388 Avenue DE LA CHATRE</t>
  </si>
  <si>
    <t>A2IM ICF MILLET</t>
  </si>
  <si>
    <t>A2IM INGENIERIE CONSEIL ET FORMATION MILLET</t>
  </si>
  <si>
    <t>24360073736</t>
  </si>
  <si>
    <t>48385543300023</t>
  </si>
  <si>
    <t>431266</t>
  </si>
  <si>
    <t>3 Boulevard DUPLEIX</t>
  </si>
  <si>
    <t>06/07/2011</t>
  </si>
  <si>
    <t>A2E FORMATION</t>
  </si>
  <si>
    <t>31590687759</t>
  </si>
  <si>
    <t>50510128700017</t>
  </si>
  <si>
    <t>582566</t>
  </si>
  <si>
    <t>02 99 85 59 59</t>
  </si>
  <si>
    <t>1 Boulevard DU TRIEUX</t>
  </si>
  <si>
    <t>A2COM FORMATION</t>
  </si>
  <si>
    <t>53350510635</t>
  </si>
  <si>
    <t>51861596800048</t>
  </si>
  <si>
    <t>399360</t>
  </si>
  <si>
    <t>05 56 27 23 67</t>
  </si>
  <si>
    <t>33210 MAZERES</t>
  </si>
  <si>
    <t>PA DU PAYS DE LANGON</t>
  </si>
  <si>
    <t>15 Rue DES ACACIAS</t>
  </si>
  <si>
    <t>A2CI PREVENTION INCENDIE</t>
  </si>
  <si>
    <t>72330762833</t>
  </si>
  <si>
    <t>48794538800030</t>
  </si>
  <si>
    <t>678612</t>
  </si>
  <si>
    <t>06 14 11 33 85</t>
  </si>
  <si>
    <t>42380 LA TOURETTE</t>
  </si>
  <si>
    <t>5 Rue Du Nord</t>
  </si>
  <si>
    <t>A2CF SERVICES</t>
  </si>
  <si>
    <t>82420273842</t>
  </si>
  <si>
    <t>80892253800034</t>
  </si>
  <si>
    <t>574685</t>
  </si>
  <si>
    <t>03 29 25 39 82</t>
  </si>
  <si>
    <t>23 Rue des Etats Unis</t>
  </si>
  <si>
    <t>A2C - ACCOMPAGNEMENT COACHING CONSEIL REMIREMONT</t>
  </si>
  <si>
    <t>A2C - ACCOMPAGNEMENT COACHING CONSEIL</t>
  </si>
  <si>
    <t>44880135988</t>
  </si>
  <si>
    <t>82880024300028</t>
  </si>
  <si>
    <t>489580</t>
  </si>
  <si>
    <t>0627275711</t>
  </si>
  <si>
    <t>ZAC MERMOZ</t>
  </si>
  <si>
    <t>43 Avenue DE LA FORET</t>
  </si>
  <si>
    <t>A2B FORMATION</t>
  </si>
  <si>
    <t>72330837833</t>
  </si>
  <si>
    <t>53200162500013</t>
  </si>
  <si>
    <t>680412</t>
  </si>
  <si>
    <t>05 59 64 04 42</t>
  </si>
  <si>
    <t>79 Avenue du 1er mai</t>
  </si>
  <si>
    <t>A2 PREVENTION</t>
  </si>
  <si>
    <t>72400080040</t>
  </si>
  <si>
    <t>49911261300041</t>
  </si>
  <si>
    <t>344527</t>
  </si>
  <si>
    <t>02 48 23 48 48</t>
  </si>
  <si>
    <t>PARC D'AFFAIRES ESPRIT</t>
  </si>
  <si>
    <t>1 Rue Albert Enstein</t>
  </si>
  <si>
    <t>A2 FORMATION SARL</t>
  </si>
  <si>
    <t>24180040018</t>
  </si>
  <si>
    <t>39258025400036</t>
  </si>
  <si>
    <t>637749</t>
  </si>
  <si>
    <t>06 73 77 10 35</t>
  </si>
  <si>
    <t>Téléport 4</t>
  </si>
  <si>
    <t>1 Avenue René Monory</t>
  </si>
  <si>
    <t>A2 FORCES NL CONSEIL RH CHASSENEUIL DU POITOU</t>
  </si>
  <si>
    <t>A2 FORCES NL CONSEIL RESSOURCES HUMAINES</t>
  </si>
  <si>
    <t>75860152386</t>
  </si>
  <si>
    <t>82761242500013</t>
  </si>
  <si>
    <t>680965</t>
  </si>
  <si>
    <t>07 77 69 19 98</t>
  </si>
  <si>
    <t>142 Boulevard BARTHELEMY ABBADIE 1ER ETAGE</t>
  </si>
  <si>
    <t>AZUR PRO FORMATION</t>
  </si>
  <si>
    <t>93131892913</t>
  </si>
  <si>
    <t>89435415800020</t>
  </si>
  <si>
    <t>439289</t>
  </si>
  <si>
    <t>06 37 50 36 45</t>
  </si>
  <si>
    <t>71 Boulevard DES ANGLAIS</t>
  </si>
  <si>
    <t>AZUR MASSAGES</t>
  </si>
  <si>
    <t>82740264774</t>
  </si>
  <si>
    <t>53916088700037</t>
  </si>
  <si>
    <t>563390</t>
  </si>
  <si>
    <t>01 40 26 77 50</t>
  </si>
  <si>
    <t>105 Boulevard de Sébastopol</t>
  </si>
  <si>
    <t>AZUR CONSEIL &amp; FORMATION</t>
  </si>
  <si>
    <t>AZUR CONSEIL FORMATION</t>
  </si>
  <si>
    <t>11754737175</t>
  </si>
  <si>
    <t>53431595700017</t>
  </si>
  <si>
    <t>569562</t>
  </si>
  <si>
    <t>06 01 10 18 62</t>
  </si>
  <si>
    <t>Centre Commercial Les Hellenes Local 2</t>
  </si>
  <si>
    <t>Saint Leger</t>
  </si>
  <si>
    <t>AZS FORMATION</t>
  </si>
  <si>
    <t>93830513983</t>
  </si>
  <si>
    <t>82016444000019</t>
  </si>
  <si>
    <t>428656</t>
  </si>
  <si>
    <t>02 33 32 12 47</t>
  </si>
  <si>
    <t>ZA D'ECOUVES</t>
  </si>
  <si>
    <t>40 Rue AMPERE</t>
  </si>
  <si>
    <t>AZNETWORK</t>
  </si>
  <si>
    <t>25610061661</t>
  </si>
  <si>
    <t>42388006100035</t>
  </si>
  <si>
    <t>658005</t>
  </si>
  <si>
    <t>06 41 46 87 74</t>
  </si>
  <si>
    <t>25 Allée Théophile Gautier</t>
  </si>
  <si>
    <t>TRANS-FORMATION 84</t>
  </si>
  <si>
    <t>AZIZ ABAKOUY</t>
  </si>
  <si>
    <t>93840439284</t>
  </si>
  <si>
    <t>89259131400018</t>
  </si>
  <si>
    <t>633239</t>
  </si>
  <si>
    <t>1 Place OMS</t>
  </si>
  <si>
    <t>ASST PAPA GIOVANNI XXIII</t>
  </si>
  <si>
    <t>AZIENDA SOCIO SANITARIA TERRITORIALE PAPA GIOVANNI XXIII</t>
  </si>
  <si>
    <t>551302</t>
  </si>
  <si>
    <t>39 114395815</t>
  </si>
  <si>
    <t>165 CORSO SVIZZERA</t>
  </si>
  <si>
    <t>ASL TO2</t>
  </si>
  <si>
    <t>AZIENDA SANITARIA LOCALE TORINO</t>
  </si>
  <si>
    <t>684790</t>
  </si>
  <si>
    <t>06 61 94 49 72</t>
  </si>
  <si>
    <t>29120 COMBRIT</t>
  </si>
  <si>
    <t>PEN AR HOAT</t>
  </si>
  <si>
    <t>AZENORA COMBRIT</t>
  </si>
  <si>
    <t>AZENORA</t>
  </si>
  <si>
    <t>53290882029</t>
  </si>
  <si>
    <t>53868899500017</t>
  </si>
  <si>
    <t>350369</t>
  </si>
  <si>
    <t>01 46 36 11 11</t>
  </si>
  <si>
    <t>19 Rue FREDERICK LEMAITRE</t>
  </si>
  <si>
    <t>AZENDAY</t>
  </si>
  <si>
    <t>11754063675</t>
  </si>
  <si>
    <t>48766070600010</t>
  </si>
  <si>
    <t>584642</t>
  </si>
  <si>
    <t>01 34 67 93 71</t>
  </si>
  <si>
    <t>24 24 Residence De La Croix Sante</t>
  </si>
  <si>
    <t>AZC PREVENTION</t>
  </si>
  <si>
    <t>11950470695</t>
  </si>
  <si>
    <t>50476927400029</t>
  </si>
  <si>
    <t>575665</t>
  </si>
  <si>
    <t>05 45 80 52 16</t>
  </si>
  <si>
    <t>8 Rue JEAN MARCHAIS</t>
  </si>
  <si>
    <t>18/12/2017</t>
  </si>
  <si>
    <t>AZ SECURITE CONSEIL FORMATION</t>
  </si>
  <si>
    <t>75160107416</t>
  </si>
  <si>
    <t>88329724400021</t>
  </si>
  <si>
    <t>642435</t>
  </si>
  <si>
    <t>06 13 55 58 44</t>
  </si>
  <si>
    <t>19300 MONTAIGNAC ST HIPPOLYTE</t>
  </si>
  <si>
    <t>5 Neyrat</t>
  </si>
  <si>
    <t>AYRACONSULTING</t>
  </si>
  <si>
    <t>74190081019</t>
  </si>
  <si>
    <t>80796022400010</t>
  </si>
  <si>
    <t>652003</t>
  </si>
  <si>
    <t>79 Rue DU CARDINAL LEMOINE</t>
  </si>
  <si>
    <t>AYNI.COM</t>
  </si>
  <si>
    <t>11755727475</t>
  </si>
  <si>
    <t>80964890000011</t>
  </si>
  <si>
    <t>475579</t>
  </si>
  <si>
    <t>01 41 49 41 00</t>
  </si>
  <si>
    <t>12 A 16 Rue SARAH BERNHARDT</t>
  </si>
  <si>
    <t>AYMING</t>
  </si>
  <si>
    <t>11921906292</t>
  </si>
  <si>
    <t>41411973500135</t>
  </si>
  <si>
    <t>643713</t>
  </si>
  <si>
    <t>06 35 33 19 29</t>
  </si>
  <si>
    <t>231 Rue DU LARZAC</t>
  </si>
  <si>
    <t>AYET NATHALIE</t>
  </si>
  <si>
    <t>AYET NATHALIE - METIS DEVELOPPEMENT</t>
  </si>
  <si>
    <t>82730151873</t>
  </si>
  <si>
    <t>52495564800034</t>
  </si>
  <si>
    <t>638924</t>
  </si>
  <si>
    <t>06 85 20 96 97</t>
  </si>
  <si>
    <t>26 Rue Castéra</t>
  </si>
  <si>
    <t>AYAVOU TAKITCH MICHELLE</t>
  </si>
  <si>
    <t>AYAVOU TAKITCH MICHELLE - ENGLISH POUR TOUS</t>
  </si>
  <si>
    <t>72470124747</t>
  </si>
  <si>
    <t>53353746000016</t>
  </si>
  <si>
    <t>505640</t>
  </si>
  <si>
    <t>01 44 63 93 39</t>
  </si>
  <si>
    <t>40 Rue MILTON</t>
  </si>
  <si>
    <t>AYANA</t>
  </si>
  <si>
    <t>11755214775</t>
  </si>
  <si>
    <t>80073742100019</t>
  </si>
  <si>
    <t>463073</t>
  </si>
  <si>
    <t>0546411640</t>
  </si>
  <si>
    <t>33 Rue DES REMPARTS SAINT CLAUDE</t>
  </si>
  <si>
    <t>AXYS</t>
  </si>
  <si>
    <t>54170071717</t>
  </si>
  <si>
    <t>41011886300068</t>
  </si>
  <si>
    <t>337330</t>
  </si>
  <si>
    <t>04 91 23 22 06</t>
  </si>
  <si>
    <t>124 Boulevard Haussmann</t>
  </si>
  <si>
    <t>AXXIS FORMATION SANTE PARIS</t>
  </si>
  <si>
    <t>AXXIS FORMATION SANTE</t>
  </si>
  <si>
    <t>11756333075</t>
  </si>
  <si>
    <t>38174621300093</t>
  </si>
  <si>
    <t>454035</t>
  </si>
  <si>
    <t>04 90 44 52 90</t>
  </si>
  <si>
    <t>Avenue PASTEUR LE GALLION</t>
  </si>
  <si>
    <t>AXSENS</t>
  </si>
  <si>
    <t>93131413413</t>
  </si>
  <si>
    <t>53746599900010</t>
  </si>
  <si>
    <t>395560</t>
  </si>
  <si>
    <t>01 69 20 90 88</t>
  </si>
  <si>
    <t>91320 WISSOUS</t>
  </si>
  <si>
    <t>ZA DU VAULORIN</t>
  </si>
  <si>
    <t>5 Rue DU VAULORIN</t>
  </si>
  <si>
    <t>AXOS FORMATION ET SERVICES</t>
  </si>
  <si>
    <t>11910431191</t>
  </si>
  <si>
    <t>39950747400027</t>
  </si>
  <si>
    <t>645473</t>
  </si>
  <si>
    <t>01 76 47  52 19</t>
  </si>
  <si>
    <t>52 Rue des vignes</t>
  </si>
  <si>
    <t>AXORO ACADEMIE</t>
  </si>
  <si>
    <t>11921869592</t>
  </si>
  <si>
    <t>74992016100058</t>
  </si>
  <si>
    <t>314092</t>
  </si>
  <si>
    <t>02 54 67 00 10</t>
  </si>
  <si>
    <t>19 Rue SAINT DENIS</t>
  </si>
  <si>
    <t>AXN INFORMATIQUE</t>
  </si>
  <si>
    <t>24410069041</t>
  </si>
  <si>
    <t>43856363700026</t>
  </si>
  <si>
    <t>560108</t>
  </si>
  <si>
    <t>03 88 89 03 79</t>
  </si>
  <si>
    <t>7 Rue des Corroyeurs</t>
  </si>
  <si>
    <t>AXIUM PERFORMANCE</t>
  </si>
  <si>
    <t>42670374367</t>
  </si>
  <si>
    <t>49197068700027</t>
  </si>
  <si>
    <t>144370</t>
  </si>
  <si>
    <t>03 23 08 15 91</t>
  </si>
  <si>
    <t>8 Boulevard CORDIER</t>
  </si>
  <si>
    <t>AXION FORMATIONS</t>
  </si>
  <si>
    <t>22020045002</t>
  </si>
  <si>
    <t>39504180900041</t>
  </si>
  <si>
    <t>662290</t>
  </si>
  <si>
    <t>06 99 08 41 97</t>
  </si>
  <si>
    <t>658 Rue FELIX DEMESMAY</t>
  </si>
  <si>
    <t>AXIO FORMATION</t>
  </si>
  <si>
    <t>32591046359</t>
  </si>
  <si>
    <t>89250203000018</t>
  </si>
  <si>
    <t>498063</t>
  </si>
  <si>
    <t>01 55 06 19 77</t>
  </si>
  <si>
    <t>11 Rue PERDONNET</t>
  </si>
  <si>
    <t>AXICON FRANCE</t>
  </si>
  <si>
    <t>11754309175</t>
  </si>
  <si>
    <t>49793047900017</t>
  </si>
  <si>
    <t>635315</t>
  </si>
  <si>
    <t>04 75 82 00 80</t>
  </si>
  <si>
    <t>LE CUBE NUMERIQUE - BP10151</t>
  </si>
  <si>
    <t>8 Avenue DE LA GARE</t>
  </si>
  <si>
    <t>AXESS SOFTWARE ALIXAN</t>
  </si>
  <si>
    <t>AXESS SOFTWARE</t>
  </si>
  <si>
    <t>82730130373</t>
  </si>
  <si>
    <t>31239632800105</t>
  </si>
  <si>
    <t>573383</t>
  </si>
  <si>
    <t>04 91 14 32 70</t>
  </si>
  <si>
    <t>26 Rue JOHN MAYNARD KEYNES</t>
  </si>
  <si>
    <t>AXESS DEVELOPPEMENT</t>
  </si>
  <si>
    <t>93130940113</t>
  </si>
  <si>
    <t>42814262400033</t>
  </si>
  <si>
    <t>415224</t>
  </si>
  <si>
    <t>0297742454</t>
  </si>
  <si>
    <t>PARC D'ACTIVITE BROCELIANDE</t>
  </si>
  <si>
    <t>AXES ET SITES</t>
  </si>
  <si>
    <t>53560812256</t>
  </si>
  <si>
    <t>48005922900041</t>
  </si>
  <si>
    <t>561125</t>
  </si>
  <si>
    <t>04 63 05 95 40</t>
  </si>
  <si>
    <t>12 Cours SABLON</t>
  </si>
  <si>
    <t>AXEGE CONSEIL</t>
  </si>
  <si>
    <t>84630477863</t>
  </si>
  <si>
    <t>81764493300043</t>
  </si>
  <si>
    <t>684260</t>
  </si>
  <si>
    <t>02 32 58 74 79</t>
  </si>
  <si>
    <t>309 Rue Jacquard</t>
  </si>
  <si>
    <t>AXEFOR</t>
  </si>
  <si>
    <t>28270218527</t>
  </si>
  <si>
    <t>84925526000028</t>
  </si>
  <si>
    <t>439680</t>
  </si>
  <si>
    <t>04 90 50 40 76</t>
  </si>
  <si>
    <t>LES ROQUASSIERS INNOPOLE PROVENCE</t>
  </si>
  <si>
    <t>Route DE PELISSANNE</t>
  </si>
  <si>
    <t>AXE PRO FORMATION</t>
  </si>
  <si>
    <t>93130722413</t>
  </si>
  <si>
    <t>41074158100020</t>
  </si>
  <si>
    <t>485597</t>
  </si>
  <si>
    <t>04 68 82 95 94</t>
  </si>
  <si>
    <t>Les bureaux du parc Bat C</t>
  </si>
  <si>
    <t>Allée de Barcelone</t>
  </si>
  <si>
    <t>AXE PORTAGE</t>
  </si>
  <si>
    <t>91660117766</t>
  </si>
  <si>
    <t>42447162100021</t>
  </si>
  <si>
    <t>570515</t>
  </si>
  <si>
    <t>01 42 61 32 46</t>
  </si>
  <si>
    <t>13 Rue Paul Lelong</t>
  </si>
  <si>
    <t>AXE FORMATION INSERTION</t>
  </si>
  <si>
    <t>11753676575</t>
  </si>
  <si>
    <t>44232495000025</t>
  </si>
  <si>
    <t>536532</t>
  </si>
  <si>
    <t>0243414376</t>
  </si>
  <si>
    <t>59 Rue DU MIROIR</t>
  </si>
  <si>
    <t>29/01/2016</t>
  </si>
  <si>
    <t>AXE FORMATION</t>
  </si>
  <si>
    <t>52720153572</t>
  </si>
  <si>
    <t>79505972400018</t>
  </si>
  <si>
    <t>513337</t>
  </si>
  <si>
    <t>05 56 98 35 35</t>
  </si>
  <si>
    <t>70 Rue Jean Renaud Dandicolle</t>
  </si>
  <si>
    <t>AXE ET CIBLE BORDEAUX</t>
  </si>
  <si>
    <t>AXE ET CIBLE - SIEGE SOCIAL</t>
  </si>
  <si>
    <t>72330259033</t>
  </si>
  <si>
    <t>37749499200045</t>
  </si>
  <si>
    <t>630640</t>
  </si>
  <si>
    <t>04 67 20 16 19</t>
  </si>
  <si>
    <t>61 Rue DU MAS DE PORTAL</t>
  </si>
  <si>
    <t>AXE ET CIBLE LATTES</t>
  </si>
  <si>
    <t>AXE ET CIBLE</t>
  </si>
  <si>
    <t>76340898934</t>
  </si>
  <si>
    <t>81942470600011</t>
  </si>
  <si>
    <t>610770</t>
  </si>
  <si>
    <t>02 99 51 79 51</t>
  </si>
  <si>
    <t>ZI Sud Est BP 71563</t>
  </si>
  <si>
    <t>5 Rue de l'erboniere</t>
  </si>
  <si>
    <t>AXE DECORS</t>
  </si>
  <si>
    <t>53350816435</t>
  </si>
  <si>
    <t>38799321500046</t>
  </si>
  <si>
    <t>626296</t>
  </si>
  <si>
    <t>03 85 55 21 81</t>
  </si>
  <si>
    <t>30 bis Rue DU MARECHAL JOFFRE</t>
  </si>
  <si>
    <t>AXAUNE FIDELITY</t>
  </si>
  <si>
    <t>26710180771</t>
  </si>
  <si>
    <t>50276971400010</t>
  </si>
  <si>
    <t>458247</t>
  </si>
  <si>
    <t>02 31 51 13 00</t>
  </si>
  <si>
    <t>3 Rue François Coulet</t>
  </si>
  <si>
    <t>AXANTE</t>
  </si>
  <si>
    <t>AXANTE - GROUPEMENT COOPERATION SANITAIRE</t>
  </si>
  <si>
    <t>25140259514</t>
  </si>
  <si>
    <t>49928257200019</t>
  </si>
  <si>
    <t>609020</t>
  </si>
  <si>
    <t>04 11 93 70 42</t>
  </si>
  <si>
    <t>10 PARC CLUB DU MILLENAIRE</t>
  </si>
  <si>
    <t>1025 Avenue HENRI BECQUEREL</t>
  </si>
  <si>
    <t>AXAMFORMATION</t>
  </si>
  <si>
    <t>76300437530</t>
  </si>
  <si>
    <t>84166128300025</t>
  </si>
  <si>
    <t>624998</t>
  </si>
  <si>
    <t>09 72 50 20 00</t>
  </si>
  <si>
    <t>AXAM</t>
  </si>
  <si>
    <t>76300399730</t>
  </si>
  <si>
    <t>82337575300022</t>
  </si>
  <si>
    <t>686608</t>
  </si>
  <si>
    <t>49 Rue des Marronniers</t>
  </si>
  <si>
    <t>AXALYS CONSEILS</t>
  </si>
  <si>
    <t>84380677638</t>
  </si>
  <si>
    <t>81956743900016</t>
  </si>
  <si>
    <t>652842</t>
  </si>
  <si>
    <t>06 16 11 78 46</t>
  </si>
  <si>
    <t>AXALP COMPETENCES</t>
  </si>
  <si>
    <t>84740417674</t>
  </si>
  <si>
    <t>89935062300018</t>
  </si>
  <si>
    <t>557389</t>
  </si>
  <si>
    <t>01 76 50 42 42</t>
  </si>
  <si>
    <t>136 Rue Pelleport</t>
  </si>
  <si>
    <t>AX'AIDE</t>
  </si>
  <si>
    <t>11756868875</t>
  </si>
  <si>
    <t>82240321800024</t>
  </si>
  <si>
    <t>652362</t>
  </si>
  <si>
    <t>03 20 92 54 80</t>
  </si>
  <si>
    <t>18 Résidence Flandre</t>
  </si>
  <si>
    <t>AXAD</t>
  </si>
  <si>
    <t>31590235459</t>
  </si>
  <si>
    <t>37758141800045</t>
  </si>
  <si>
    <t>660097</t>
  </si>
  <si>
    <t>06 96 71 44 05</t>
  </si>
  <si>
    <t>Quartier Vaudrancourt</t>
  </si>
  <si>
    <t>Résidence Mirabelle B12</t>
  </si>
  <si>
    <t>AWITEC</t>
  </si>
  <si>
    <t>97973080697</t>
  </si>
  <si>
    <t>81738325000021</t>
  </si>
  <si>
    <t>639620</t>
  </si>
  <si>
    <t>06 16 17 05 64</t>
  </si>
  <si>
    <t>6 Cours PIERRE PUGET</t>
  </si>
  <si>
    <t>AVOSSENS</t>
  </si>
  <si>
    <t>93131935913</t>
  </si>
  <si>
    <t>90163681100019</t>
  </si>
  <si>
    <t>635509</t>
  </si>
  <si>
    <t>06 18 54 53 26</t>
  </si>
  <si>
    <t>41 Rue Racine</t>
  </si>
  <si>
    <t>AVOSCOURS</t>
  </si>
  <si>
    <t>84691857369</t>
  </si>
  <si>
    <t>90021724100018</t>
  </si>
  <si>
    <t>540201</t>
  </si>
  <si>
    <t>RESIDENCE LES BARTAVELLES BAT B1</t>
  </si>
  <si>
    <t>Boulevard ANGE MARTIN - Residence La Pounche</t>
  </si>
  <si>
    <t>AGS</t>
  </si>
  <si>
    <t>AVOIR LES GESTES QUI SAUVENT</t>
  </si>
  <si>
    <t>93131599713</t>
  </si>
  <si>
    <t>79347981700017</t>
  </si>
  <si>
    <t>685290</t>
  </si>
  <si>
    <t>6 Boulevard BEAUMARCHAIS</t>
  </si>
  <si>
    <t>AVOCAT'INNOVANTES</t>
  </si>
  <si>
    <t>11756175375</t>
  </si>
  <si>
    <t>88883957800018</t>
  </si>
  <si>
    <t>657736</t>
  </si>
  <si>
    <t>55 Rue DE MELLEVILLE</t>
  </si>
  <si>
    <t>AVLIS FORMATION - CAMPUS PARIS</t>
  </si>
  <si>
    <t>11754446075</t>
  </si>
  <si>
    <t>43221698400067</t>
  </si>
  <si>
    <t>474885</t>
  </si>
  <si>
    <t>01 45 25 20 09</t>
  </si>
  <si>
    <t>Batiment C4e</t>
  </si>
  <si>
    <t>4 Rue Robert Schuman</t>
  </si>
  <si>
    <t>AVLIS FORMATION ENGHIEN LES BAINS</t>
  </si>
  <si>
    <t>AVLIS CONSEILS FORMATION PLACEMENT</t>
  </si>
  <si>
    <t>43221698400042</t>
  </si>
  <si>
    <t>603820</t>
  </si>
  <si>
    <t>02 96 01 62 26</t>
  </si>
  <si>
    <t>1 Rue Camille Guerin Zoopole Les Croix</t>
  </si>
  <si>
    <t>AVIPOLE FORMATION</t>
  </si>
  <si>
    <t>53220016222</t>
  </si>
  <si>
    <t>34849419600028</t>
  </si>
  <si>
    <t>434292</t>
  </si>
  <si>
    <t>04 27 04 31 41</t>
  </si>
  <si>
    <t>2 Place Alexandre Farnese</t>
  </si>
  <si>
    <t>AVIGNOUN CONSEIL</t>
  </si>
  <si>
    <t>93840322984</t>
  </si>
  <si>
    <t>53368891700020</t>
  </si>
  <si>
    <t>617295</t>
  </si>
  <si>
    <t>04 13 60 00 23</t>
  </si>
  <si>
    <t>BP 51278</t>
  </si>
  <si>
    <t>403 Rue MARCEL DEMONQUE</t>
  </si>
  <si>
    <t>AFCMS</t>
  </si>
  <si>
    <t>AVIGNON FORMATION CONTINUE AUX METIERS DE LA SANTE</t>
  </si>
  <si>
    <t>93840311084</t>
  </si>
  <si>
    <t>51077448200028</t>
  </si>
  <si>
    <t>550620</t>
  </si>
  <si>
    <t>04 66 43 92 27</t>
  </si>
  <si>
    <t>pist oasis</t>
  </si>
  <si>
    <t>131 Impasse des palmiers</t>
  </si>
  <si>
    <t>AVIANCE CONSEILS ALES</t>
  </si>
  <si>
    <t>AVIANCE CONSEILS</t>
  </si>
  <si>
    <t>91300374330</t>
  </si>
  <si>
    <t>80518437100021</t>
  </si>
  <si>
    <t>564503</t>
  </si>
  <si>
    <t>05 90 97 44 43</t>
  </si>
  <si>
    <t>ZAC DE HOUELBOURG - 3LD VOIE VERTE</t>
  </si>
  <si>
    <t>IMMEUBLE ACEROLA</t>
  </si>
  <si>
    <t>AVI CONSEIL</t>
  </si>
  <si>
    <t>95970177697</t>
  </si>
  <si>
    <t>75269660900029</t>
  </si>
  <si>
    <t>628517</t>
  </si>
  <si>
    <t>05 65 76 51 30</t>
  </si>
  <si>
    <t>P.A. BEL AIR- BP 3118</t>
  </si>
  <si>
    <t>195 Rue DES ARTISANS</t>
  </si>
  <si>
    <t>AVEYRON LABO</t>
  </si>
  <si>
    <t>73120050612</t>
  </si>
  <si>
    <t>48744184200019</t>
  </si>
  <si>
    <t>600295</t>
  </si>
  <si>
    <t>09 54 46 13 27</t>
  </si>
  <si>
    <t>IMMEUBLE LE DELTA</t>
  </si>
  <si>
    <t>1 Allée DE L'ELECTRONIQUE</t>
  </si>
  <si>
    <t>AVES</t>
  </si>
  <si>
    <t>82420254242</t>
  </si>
  <si>
    <t>79179462100015</t>
  </si>
  <si>
    <t>616588</t>
  </si>
  <si>
    <t>05 31 60 92 46</t>
  </si>
  <si>
    <t>13 Rue SAINT URSULE</t>
  </si>
  <si>
    <t>AVENTUM TOULOUSE</t>
  </si>
  <si>
    <t>AVENTUM</t>
  </si>
  <si>
    <t>73820070382</t>
  </si>
  <si>
    <t>75072329800048</t>
  </si>
  <si>
    <t>513921</t>
  </si>
  <si>
    <t>09 83 35 27 69</t>
  </si>
  <si>
    <t>Tour Mercure</t>
  </si>
  <si>
    <t>445 Boulevard Gambetta</t>
  </si>
  <si>
    <t>AVENIR TRAJECTOIRE</t>
  </si>
  <si>
    <t>31590686759</t>
  </si>
  <si>
    <t>50753662100067</t>
  </si>
  <si>
    <t>542635</t>
  </si>
  <si>
    <t>0442242903</t>
  </si>
  <si>
    <t>ASF</t>
  </si>
  <si>
    <t>AVENIR SERVICES FORMATION - ELYTHE</t>
  </si>
  <si>
    <t>93130864713</t>
  </si>
  <si>
    <t>42037863000024</t>
  </si>
  <si>
    <t>624925</t>
  </si>
  <si>
    <t>06 07 94 61 64</t>
  </si>
  <si>
    <t>17 Rue Albin Haller</t>
  </si>
  <si>
    <t>AVENIR PROFESSIONNEL</t>
  </si>
  <si>
    <t>75860180086</t>
  </si>
  <si>
    <t>89104013100023</t>
  </si>
  <si>
    <t>664054</t>
  </si>
  <si>
    <t>07 65 87 10 76</t>
  </si>
  <si>
    <t>Centre Affaires Kixbox</t>
  </si>
  <si>
    <t>3 Rue Robert Schuman</t>
  </si>
  <si>
    <t>AVENIR PRO PULSE</t>
  </si>
  <si>
    <t>52850247185</t>
  </si>
  <si>
    <t>91124117200020</t>
  </si>
  <si>
    <t>624639</t>
  </si>
  <si>
    <t>09 72 43 81 89</t>
  </si>
  <si>
    <t>bureaux Oppidum</t>
  </si>
  <si>
    <t>351 Avenue DES MASSETTES</t>
  </si>
  <si>
    <t>AVENIR PRO FORMATIONS SAVOIE</t>
  </si>
  <si>
    <t>84730211673</t>
  </si>
  <si>
    <t>85183492900016</t>
  </si>
  <si>
    <t>480666</t>
  </si>
  <si>
    <t>10 Rue PIERRE SEMARD</t>
  </si>
  <si>
    <t>AVENIR PRO FORMATIONS</t>
  </si>
  <si>
    <t>82380483238</t>
  </si>
  <si>
    <t>52109840000034</t>
  </si>
  <si>
    <t>436628</t>
  </si>
  <si>
    <t>0243565931</t>
  </si>
  <si>
    <t>138 Avenue des Français Libres</t>
  </si>
  <si>
    <t>AVENIR FORMATIONS 53 LAVAL</t>
  </si>
  <si>
    <t>AVENIR FORMATIONS 53</t>
  </si>
  <si>
    <t>52530036453</t>
  </si>
  <si>
    <t>41996049700032</t>
  </si>
  <si>
    <t>597338</t>
  </si>
  <si>
    <t>0596734212</t>
  </si>
  <si>
    <t>53 Route DE CHATEAUBOEUF</t>
  </si>
  <si>
    <t>AFCA CENTRE DE FORMATION FORT DE FRANCE</t>
  </si>
  <si>
    <t>AVENIR FORMATION CONSEIL ET ASSISTANCE</t>
  </si>
  <si>
    <t>97970141397</t>
  </si>
  <si>
    <t>42397451800031</t>
  </si>
  <si>
    <t>285122</t>
  </si>
  <si>
    <t>02 41 55 75 66</t>
  </si>
  <si>
    <t>37 Rue DE LA SOMME</t>
  </si>
  <si>
    <t>07/08/2020</t>
  </si>
  <si>
    <t>AFC CHOLET</t>
  </si>
  <si>
    <t>AVENIR FORMATION CONSEIL</t>
  </si>
  <si>
    <t>52490128249</t>
  </si>
  <si>
    <t>40538900800047</t>
  </si>
  <si>
    <t>676858</t>
  </si>
  <si>
    <t>04 76 96 88 72</t>
  </si>
  <si>
    <t>AVENIR FORMATION</t>
  </si>
  <si>
    <t>82380583438</t>
  </si>
  <si>
    <t>80149275200010</t>
  </si>
  <si>
    <t>366730</t>
  </si>
  <si>
    <t>02752</t>
  </si>
  <si>
    <t>03 85 38 66 74</t>
  </si>
  <si>
    <t>CLOS DE LA BIGEONNIERE</t>
  </si>
  <si>
    <t>1 Cours MOREAU</t>
  </si>
  <si>
    <t>AVENIR ET GERONTOLOGIE IGM CENTRE EST</t>
  </si>
  <si>
    <t>AVENIR ET GERONTOLOGIE INSTITUT GINESTE MARESCOTTI CENTRE EST</t>
  </si>
  <si>
    <t>26710240971</t>
  </si>
  <si>
    <t>49049512400045</t>
  </si>
  <si>
    <t>334066</t>
  </si>
  <si>
    <t>03 23 62 95 00</t>
  </si>
  <si>
    <t>4 Rue CHARLES PICARD</t>
  </si>
  <si>
    <t>AVENIR ET DEVELOPPEMENT FORMATION</t>
  </si>
  <si>
    <t>22020083702</t>
  </si>
  <si>
    <t>44506173200027</t>
  </si>
  <si>
    <t>462019</t>
  </si>
  <si>
    <t>02 99 50 17 02</t>
  </si>
  <si>
    <t>Domaine de la Monniais</t>
  </si>
  <si>
    <t>48 Rue de Bray</t>
  </si>
  <si>
    <t>AES</t>
  </si>
  <si>
    <t>AVENIR ENVIRONNEMENT SECURITE</t>
  </si>
  <si>
    <t>53350673035</t>
  </si>
  <si>
    <t>44290309200025</t>
  </si>
  <si>
    <t>485214</t>
  </si>
  <si>
    <t>01 34 26 07 17</t>
  </si>
  <si>
    <t>40 Rue DE PONTOISE</t>
  </si>
  <si>
    <t>07/04/2014</t>
  </si>
  <si>
    <t>ACF</t>
  </si>
  <si>
    <t>AVENIR CONSEILS FORMATIONS</t>
  </si>
  <si>
    <t>11950532095</t>
  </si>
  <si>
    <t>43488451600031</t>
  </si>
  <si>
    <t>685938</t>
  </si>
  <si>
    <t>06 92 04 04 80</t>
  </si>
  <si>
    <t>273 Rue HUBERT DELISLE</t>
  </si>
  <si>
    <t>AVENIR COMPETENCES</t>
  </si>
  <si>
    <t>04973620797</t>
  </si>
  <si>
    <t>93162131200012</t>
  </si>
  <si>
    <t>615500</t>
  </si>
  <si>
    <t>06 87 43 90 76</t>
  </si>
  <si>
    <t>80340 PROYART</t>
  </si>
  <si>
    <t>16 Lieu-dit La Râperie</t>
  </si>
  <si>
    <t>AVENEL LISEK CELINE</t>
  </si>
  <si>
    <t>32800187180</t>
  </si>
  <si>
    <t>82751461300013</t>
  </si>
  <si>
    <t>621328</t>
  </si>
  <si>
    <t>06 84 13 11 87</t>
  </si>
  <si>
    <t>2 Square D'ALSACE</t>
  </si>
  <si>
    <t>AVELIS CONSEIL</t>
  </si>
  <si>
    <t>53351026235</t>
  </si>
  <si>
    <t>81373349000029</t>
  </si>
  <si>
    <t>686852</t>
  </si>
  <si>
    <t>20D Route DU MOULIN</t>
  </si>
  <si>
    <t>AVEL DOUAR</t>
  </si>
  <si>
    <t>AVEL DOUAR - IPNOSIA</t>
  </si>
  <si>
    <t>52490485249</t>
  </si>
  <si>
    <t>94091986300016</t>
  </si>
  <si>
    <t>683607</t>
  </si>
  <si>
    <t>10 Chemin DES PRES CLOS</t>
  </si>
  <si>
    <t>AVEDISSIAN NATHALIE</t>
  </si>
  <si>
    <t>52441091744</t>
  </si>
  <si>
    <t>40250382500026</t>
  </si>
  <si>
    <t>638687</t>
  </si>
  <si>
    <t>06 14 43 05 40</t>
  </si>
  <si>
    <t>31 Rue PAUL BERT</t>
  </si>
  <si>
    <t>AVEC DES MOTS MEDIATION</t>
  </si>
  <si>
    <t>31590847559</t>
  </si>
  <si>
    <t>51796218900034</t>
  </si>
  <si>
    <t>613563</t>
  </si>
  <si>
    <t>06 76 11 22 57</t>
  </si>
  <si>
    <t>30 Rue de l'Université</t>
  </si>
  <si>
    <t>AVEC AVENIR</t>
  </si>
  <si>
    <t>42670561067</t>
  </si>
  <si>
    <t>81402750400012</t>
  </si>
  <si>
    <t>639692</t>
  </si>
  <si>
    <t>01 46 89 01 37</t>
  </si>
  <si>
    <t>8 Avenue LOUVOIS</t>
  </si>
  <si>
    <t>AVEA PARTNERS</t>
  </si>
  <si>
    <t>11921456992</t>
  </si>
  <si>
    <t>48004277900029</t>
  </si>
  <si>
    <t>678259</t>
  </si>
  <si>
    <t>38200 LUZINAY</t>
  </si>
  <si>
    <t>140 Chemin de la Picardière</t>
  </si>
  <si>
    <t>AVANTAGE CREDIT CLIENT LUZINAY</t>
  </si>
  <si>
    <t>AVANTAGE CREDIT CLIENT - EFFICASH</t>
  </si>
  <si>
    <t>82380271438</t>
  </si>
  <si>
    <t>40830048100020</t>
  </si>
  <si>
    <t>676433</t>
  </si>
  <si>
    <t>06 12 10 42 10</t>
  </si>
  <si>
    <t>9 Rue Victor Basch</t>
  </si>
  <si>
    <t>AVANT SCENE CONSEIL</t>
  </si>
  <si>
    <t>11754683575</t>
  </si>
  <si>
    <t>38484961800044</t>
  </si>
  <si>
    <t>528158</t>
  </si>
  <si>
    <t>03 20 14 17 87</t>
  </si>
  <si>
    <t>AVANCE</t>
  </si>
  <si>
    <t>31590372559</t>
  </si>
  <si>
    <t>40213808500038</t>
  </si>
  <si>
    <t>436756</t>
  </si>
  <si>
    <t>05 35 54 15 79</t>
  </si>
  <si>
    <t>Z.A. Parc Haut Brion</t>
  </si>
  <si>
    <t>152 Avenue Jean Jaurès</t>
  </si>
  <si>
    <t>AVALONE</t>
  </si>
  <si>
    <t>72330841033</t>
  </si>
  <si>
    <t>41165388400030</t>
  </si>
  <si>
    <t>611992</t>
  </si>
  <si>
    <t>06 13 68 66 02</t>
  </si>
  <si>
    <t>59138 PONT SUR SAMBRE</t>
  </si>
  <si>
    <t>24 bis Résidence BEL AIR</t>
  </si>
  <si>
    <t>AVAED</t>
  </si>
  <si>
    <t>32590938859</t>
  </si>
  <si>
    <t>82916251000012</t>
  </si>
  <si>
    <t>652246</t>
  </si>
  <si>
    <t>09645</t>
  </si>
  <si>
    <t>06 29 49 67 35</t>
  </si>
  <si>
    <t>10 Rue ERARD</t>
  </si>
  <si>
    <t>AVA</t>
  </si>
  <si>
    <t>11756283875</t>
  </si>
  <si>
    <t>87773480600012</t>
  </si>
  <si>
    <t>682603</t>
  </si>
  <si>
    <t>06 73 37 55 18</t>
  </si>
  <si>
    <t>4 Impasse DES GROSEILLERS</t>
  </si>
  <si>
    <t>AUXO</t>
  </si>
  <si>
    <t>AUXO MANAGEMENT DEVELOPPEMENT IMAGE</t>
  </si>
  <si>
    <t>84380867138</t>
  </si>
  <si>
    <t>91418394200012</t>
  </si>
  <si>
    <t>564023</t>
  </si>
  <si>
    <t>04 77 36 99 89</t>
  </si>
  <si>
    <t>ZAC Des Murons - POLE PROPRETE</t>
  </si>
  <si>
    <t>AUXO A &amp; D</t>
  </si>
  <si>
    <t>AUXO ACTION ET DEVELOPPEMENT</t>
  </si>
  <si>
    <t>82420184342</t>
  </si>
  <si>
    <t>47914022000043</t>
  </si>
  <si>
    <t>483369</t>
  </si>
  <si>
    <t>AUXIME</t>
  </si>
  <si>
    <t>82690656369</t>
  </si>
  <si>
    <t>40432851000023</t>
  </si>
  <si>
    <t>686839</t>
  </si>
  <si>
    <t>06 28 07 71 73</t>
  </si>
  <si>
    <t>3 Rue petite rue Saint Gilles</t>
  </si>
  <si>
    <t>AUXILLIA</t>
  </si>
  <si>
    <t>52441089144</t>
  </si>
  <si>
    <t>98294543800017</t>
  </si>
  <si>
    <t>516107</t>
  </si>
  <si>
    <t>06 09 43 69 47</t>
  </si>
  <si>
    <t>31390 MARQUEFAVE</t>
  </si>
  <si>
    <t>7 Avenue FRANCOIS MITTERRAND</t>
  </si>
  <si>
    <t>AUXI CONSULTING</t>
  </si>
  <si>
    <t>73310729431</t>
  </si>
  <si>
    <t>80073209100023</t>
  </si>
  <si>
    <t>380854</t>
  </si>
  <si>
    <t>06 82 97 56 66</t>
  </si>
  <si>
    <t>6 Rue MICHEL CHASLES</t>
  </si>
  <si>
    <t>AUX TESSELLES APPRIVOISEES</t>
  </si>
  <si>
    <t>11754282775</t>
  </si>
  <si>
    <t>50284361800013</t>
  </si>
  <si>
    <t>437293</t>
  </si>
  <si>
    <t>04 73 15 15 14</t>
  </si>
  <si>
    <t>ROND POINT LA PARDIEU</t>
  </si>
  <si>
    <t>Avenue MICHEL ANGE</t>
  </si>
  <si>
    <t>AFMA</t>
  </si>
  <si>
    <t>AUVERGNE FORMATION MONITEURS AUTOMOBILE</t>
  </si>
  <si>
    <t>83630400963</t>
  </si>
  <si>
    <t>51296881900015</t>
  </si>
  <si>
    <t>423440</t>
  </si>
  <si>
    <t>04 73 28 58 50</t>
  </si>
  <si>
    <t>2 Allée Groupe N Bourbaki</t>
  </si>
  <si>
    <t>AUVERGNE FORMATION</t>
  </si>
  <si>
    <t>AUVERGNE FORMATION - EAF</t>
  </si>
  <si>
    <t>83630410763</t>
  </si>
  <si>
    <t>52425048700013</t>
  </si>
  <si>
    <t>FERMETURE LE 05/01/23 - CF DOCUMENT CHARGE</t>
  </si>
  <si>
    <t>635340</t>
  </si>
  <si>
    <t>04 73 93 16 85</t>
  </si>
  <si>
    <t>11 Rue Patrick Depailler</t>
  </si>
  <si>
    <t>AUVERGNE ARCHI FORM</t>
  </si>
  <si>
    <t>84630515763</t>
  </si>
  <si>
    <t>79195792100038</t>
  </si>
  <si>
    <t>677978</t>
  </si>
  <si>
    <t>PARC D'ACTIVITE SAINT ANDOCHE</t>
  </si>
  <si>
    <t>Boulevard BERNARD GIBERSTEI</t>
  </si>
  <si>
    <t>AM DF</t>
  </si>
  <si>
    <t>AUTUNOIS MORVAN DEVELOPPEMENT FORMATION</t>
  </si>
  <si>
    <t>27710283271</t>
  </si>
  <si>
    <t>51520053300021</t>
  </si>
  <si>
    <t>683474</t>
  </si>
  <si>
    <t>06 88 57 24 17</t>
  </si>
  <si>
    <t>29300 REDENE</t>
  </si>
  <si>
    <t>13 Petit Kermec</t>
  </si>
  <si>
    <t>AUTRET SANDRINE</t>
  </si>
  <si>
    <t>53290938229</t>
  </si>
  <si>
    <t>88025808200010</t>
  </si>
  <si>
    <t>327633</t>
  </si>
  <si>
    <t>09356</t>
  </si>
  <si>
    <t>01 34 25 95 30</t>
  </si>
  <si>
    <t>Bat H2 - Appt 8241</t>
  </si>
  <si>
    <t>3 Allée 3 B Allee Du Chateau Vieux St Martin</t>
  </si>
  <si>
    <t>AUTREMENT POUR UN REGARD SUR SON POIDS</t>
  </si>
  <si>
    <t>11950644095</t>
  </si>
  <si>
    <t>43292296100037</t>
  </si>
  <si>
    <t>685574</t>
  </si>
  <si>
    <t>31 De La Division Leclerc</t>
  </si>
  <si>
    <t>ASNR FONTENAY AUX ROSES</t>
  </si>
  <si>
    <t>AUTORITE DE SURETE NUCLEAIRE ET DE RADIOPROTECTION - ASNR</t>
  </si>
  <si>
    <t>11922864392</t>
  </si>
  <si>
    <t>13000180300035</t>
  </si>
  <si>
    <t>644444</t>
  </si>
  <si>
    <t>19150 PANDRIGNES</t>
  </si>
  <si>
    <t>Libouroux</t>
  </si>
  <si>
    <t>AUTOREGULATION ACCOMPAGNEMENT &amp; EXPERTISE</t>
  </si>
  <si>
    <t>AUTOREGULATION ACCOMPAGNEMENT ET EXPERTISE</t>
  </si>
  <si>
    <t>75190097819</t>
  </si>
  <si>
    <t>84425495300012</t>
  </si>
  <si>
    <t>656082</t>
  </si>
  <si>
    <t>07 82 93 32 51</t>
  </si>
  <si>
    <t>9-11 Avenue du val de fontenay</t>
  </si>
  <si>
    <t>AUTONOMII FORMATION</t>
  </si>
  <si>
    <t>11941167794</t>
  </si>
  <si>
    <t>92245560500019</t>
  </si>
  <si>
    <t>458284</t>
  </si>
  <si>
    <t>03 89 70 11 46</t>
  </si>
  <si>
    <t>18 Rue Du Commerce</t>
  </si>
  <si>
    <t>AUTONOMIA</t>
  </si>
  <si>
    <t>42680203468</t>
  </si>
  <si>
    <t>51520065700028</t>
  </si>
  <si>
    <t>360119</t>
  </si>
  <si>
    <t>01 40 68 38 60</t>
  </si>
  <si>
    <t>9 Rue d'Artois</t>
  </si>
  <si>
    <t>ACP</t>
  </si>
  <si>
    <t>AUTOMOBILE CLUB PREVENTION SIFA</t>
  </si>
  <si>
    <t>11754117575</t>
  </si>
  <si>
    <t>39534468200111</t>
  </si>
  <si>
    <t>44910</t>
  </si>
  <si>
    <t>02 43 40 24 24</t>
  </si>
  <si>
    <t>CIRCUIT DES 24 HEURES</t>
  </si>
  <si>
    <t>ACO</t>
  </si>
  <si>
    <t>AUTOMOBILE CLUB OUEST</t>
  </si>
  <si>
    <t>52720003472</t>
  </si>
  <si>
    <t>77565231600016</t>
  </si>
  <si>
    <t>602486</t>
  </si>
  <si>
    <t>01 47 04 31 30</t>
  </si>
  <si>
    <t>74 Avenue KLEBER</t>
  </si>
  <si>
    <t>ACMF</t>
  </si>
  <si>
    <t>AUTOMOBILE CLUB MEDICAL DE FRANCE</t>
  </si>
  <si>
    <t>11754983675</t>
  </si>
  <si>
    <t>78466293400016</t>
  </si>
  <si>
    <t>592547</t>
  </si>
  <si>
    <t>0466040162</t>
  </si>
  <si>
    <t>Etienne Lenoir</t>
  </si>
  <si>
    <t>850 Rue PARC D'ACTIVITE KM DELTA 2</t>
  </si>
  <si>
    <t>ACGLA</t>
  </si>
  <si>
    <t>AUTOMOBILE CLUB GARD LOZERE ARDECHE</t>
  </si>
  <si>
    <t>91300127930</t>
  </si>
  <si>
    <t>77591370000057</t>
  </si>
  <si>
    <t>518335</t>
  </si>
  <si>
    <t>03 20 28 40 40</t>
  </si>
  <si>
    <t>BP 40016</t>
  </si>
  <si>
    <t>21 Avenue LEON BLUM</t>
  </si>
  <si>
    <t>AUTOMOBILE CLUB DU NORD MONS BAROEUL</t>
  </si>
  <si>
    <t>AUTOMOBILE CLUB DU NORD DE LA FRANCE</t>
  </si>
  <si>
    <t>31590569359</t>
  </si>
  <si>
    <t>77562649200489</t>
  </si>
  <si>
    <t>507775</t>
  </si>
  <si>
    <t>05 58 75 03 24</t>
  </si>
  <si>
    <t>71 Avenue du Corps Franc Pommiès</t>
  </si>
  <si>
    <t>ACLCA</t>
  </si>
  <si>
    <t>AUTOMOBILE CLUB DES LANDES COTE D'ARGENT</t>
  </si>
  <si>
    <t>75400154440</t>
  </si>
  <si>
    <t>78209847900036</t>
  </si>
  <si>
    <t>492358</t>
  </si>
  <si>
    <t>04 91 78 83 00</t>
  </si>
  <si>
    <t>149 Boulevard RABATAU</t>
  </si>
  <si>
    <t>AUTO CLUB MARSEILLE PROVENCE MARSEILLE</t>
  </si>
  <si>
    <t>AUTOMOBILE CLUB DE PROVENCE</t>
  </si>
  <si>
    <t>93130972813</t>
  </si>
  <si>
    <t>78288410000044</t>
  </si>
  <si>
    <t>603788</t>
  </si>
  <si>
    <t>49 30 47 37 25 77</t>
  </si>
  <si>
    <t>2-5 LUISENSTR.</t>
  </si>
  <si>
    <t>ANEV</t>
  </si>
  <si>
    <t>AUTOINFLAMMATION NETWORK E.V.</t>
  </si>
  <si>
    <t>657967</t>
  </si>
  <si>
    <t>3 ter Avenue de Chevêne</t>
  </si>
  <si>
    <t>AUTO-ECOLE SAINT-CHRISTOPHE</t>
  </si>
  <si>
    <t>84740450574</t>
  </si>
  <si>
    <t>32632036300046</t>
  </si>
  <si>
    <t>533671</t>
  </si>
  <si>
    <t>+32 65 45 72 91</t>
  </si>
  <si>
    <t>BELGIQUE - 7380 QUIEVRAIN</t>
  </si>
  <si>
    <t>16 Avenue REINE ASTRID</t>
  </si>
  <si>
    <t>14/12/2015</t>
  </si>
  <si>
    <t>AUTO-ECOLE LEFEBVRE</t>
  </si>
  <si>
    <t>621857</t>
  </si>
  <si>
    <t>04 78 95 13 94</t>
  </si>
  <si>
    <t>ZI du Chapotin</t>
  </si>
  <si>
    <t>445 Rue A. Ampère</t>
  </si>
  <si>
    <t>AUTODISTRIBUTION - INSTITUT AD CHAPONNAY</t>
  </si>
  <si>
    <t>AUTODISTRIBUTION - INSTITUT AD</t>
  </si>
  <si>
    <t>84691828969</t>
  </si>
  <si>
    <t>96222735100070</t>
  </si>
  <si>
    <t>519492</t>
  </si>
  <si>
    <t>01 55 86 17 10</t>
  </si>
  <si>
    <t>102 Rue ETIENNE MARCEL</t>
  </si>
  <si>
    <t>AUTODIDACT</t>
  </si>
  <si>
    <t>11930527693</t>
  </si>
  <si>
    <t>39163326000024</t>
  </si>
  <si>
    <t>516168</t>
  </si>
  <si>
    <t>03 87 29 35 70</t>
  </si>
  <si>
    <t>51 Avenue St Remy</t>
  </si>
  <si>
    <t>AUTO MOTO ECOLE MARIO FORBACH</t>
  </si>
  <si>
    <t>AUTO MOTO ECOLE MARIO</t>
  </si>
  <si>
    <t>41570270957</t>
  </si>
  <si>
    <t>34884932400036</t>
  </si>
  <si>
    <t>489323</t>
  </si>
  <si>
    <t>01 30 38 32 61</t>
  </si>
  <si>
    <t>95300 ENNERY</t>
  </si>
  <si>
    <t>21 Chemin de la Chapelle St Antoine</t>
  </si>
  <si>
    <t>AUTO MOTO COLLOT ENNERY</t>
  </si>
  <si>
    <t>AUTO MOTO COLLOT</t>
  </si>
  <si>
    <t>11950208895</t>
  </si>
  <si>
    <t>38962650800078</t>
  </si>
  <si>
    <t>612807</t>
  </si>
  <si>
    <t>43 Rue DE L'ERIER</t>
  </si>
  <si>
    <t>AFS</t>
  </si>
  <si>
    <t>AUTO FORMATION SAVOIE</t>
  </si>
  <si>
    <t>82730095473</t>
  </si>
  <si>
    <t>44987631700016</t>
  </si>
  <si>
    <t>541606</t>
  </si>
  <si>
    <t>04 76 37 22 57</t>
  </si>
  <si>
    <t>73330 LE PONT DE BEAUVOISIN</t>
  </si>
  <si>
    <t>1 Place du 8 mai 1945</t>
  </si>
  <si>
    <t>AUTO ECOLE 3D LE PONT DE BEAUVOISIN</t>
  </si>
  <si>
    <t>AUTO ECOLE 3D</t>
  </si>
  <si>
    <t>82730152473</t>
  </si>
  <si>
    <t>53895374600012</t>
  </si>
  <si>
    <t>620210</t>
  </si>
  <si>
    <t>35 Boulevard FERNAND GUILON</t>
  </si>
  <si>
    <t>AEZ</t>
  </si>
  <si>
    <t>AUTO ECOLE ZENOKI</t>
  </si>
  <si>
    <t>02973096397</t>
  </si>
  <si>
    <t>81887826600019</t>
  </si>
  <si>
    <t>401894</t>
  </si>
  <si>
    <t>04 66 65 13 41</t>
  </si>
  <si>
    <t>16 Rue SOUBEYRAN</t>
  </si>
  <si>
    <t>AUTO ECOLE VA LA</t>
  </si>
  <si>
    <t>91480023748</t>
  </si>
  <si>
    <t>49915334400019</t>
  </si>
  <si>
    <t>567139</t>
  </si>
  <si>
    <t>01 71 36 27 91</t>
  </si>
  <si>
    <t>28 Cours des Juliottes</t>
  </si>
  <si>
    <t>AUTO ECOLE SHAB</t>
  </si>
  <si>
    <t>11940943794</t>
  </si>
  <si>
    <t>81754172500013</t>
  </si>
  <si>
    <t>583649</t>
  </si>
  <si>
    <t>32 56 33 11 69</t>
  </si>
  <si>
    <t>BELGIQUE - MOUSCRON</t>
  </si>
  <si>
    <t>90 Rue du Christ</t>
  </si>
  <si>
    <t>AUTO ECOLE REGIS</t>
  </si>
  <si>
    <t>646635</t>
  </si>
  <si>
    <t>09 52 57 57 83</t>
  </si>
  <si>
    <t>1 Avenue DE LATTRE DE TASSIGNY</t>
  </si>
  <si>
    <t>AUTO ECOLE PILOTE MONTBELIARD</t>
  </si>
  <si>
    <t>AUTO ECOLE PILOTE</t>
  </si>
  <si>
    <t>27250344625</t>
  </si>
  <si>
    <t>51476751600040</t>
  </si>
  <si>
    <t>522077</t>
  </si>
  <si>
    <t>02 32 45 17 91</t>
  </si>
  <si>
    <t>7 Rue DE ROUEN</t>
  </si>
  <si>
    <t>AUTO ECOLE PIERRE MILON  BERNAY</t>
  </si>
  <si>
    <t>AUTO ECOLE PIERRE MILON</t>
  </si>
  <si>
    <t>23270189327</t>
  </si>
  <si>
    <t>80518123700019</t>
  </si>
  <si>
    <t>226713</t>
  </si>
  <si>
    <t>03 82 86 22 77</t>
  </si>
  <si>
    <t>5 Rue de la Gare</t>
  </si>
  <si>
    <t>AUTO ECOLE PEQUIGNOT</t>
  </si>
  <si>
    <t>AUTO ECOLE PEQUIGNOT RENE</t>
  </si>
  <si>
    <t>41570037757</t>
  </si>
  <si>
    <t>39883160200014</t>
  </si>
  <si>
    <t>645709</t>
  </si>
  <si>
    <t>01 47 91 12 20</t>
  </si>
  <si>
    <t>9 Rue des bas</t>
  </si>
  <si>
    <t>AUTO ECOLE PARIS OUEST</t>
  </si>
  <si>
    <t>11922359192</t>
  </si>
  <si>
    <t>34926683300012</t>
  </si>
  <si>
    <t>650055</t>
  </si>
  <si>
    <t>04 91 21 90 70</t>
  </si>
  <si>
    <t>13380 PLAN DE CUQUES</t>
  </si>
  <si>
    <t>RESIDENCE LES MOISSONS - BAT H</t>
  </si>
  <si>
    <t>AUTO ECOLE PAPILLON PLAN DE CUQUES</t>
  </si>
  <si>
    <t>AUTO ECOLE PAPILLON</t>
  </si>
  <si>
    <t>93131921613</t>
  </si>
  <si>
    <t>50503062700010</t>
  </si>
  <si>
    <t>572718</t>
  </si>
  <si>
    <t>03 23 64 25 99</t>
  </si>
  <si>
    <t>47 Rue Antoine Lecuyer</t>
  </si>
  <si>
    <t>AUTO ECOLE OSR</t>
  </si>
  <si>
    <t>AUTO ECOLE OBJECTIF SECURITE ROUTIERE</t>
  </si>
  <si>
    <t>32020126702</t>
  </si>
  <si>
    <t>48435104400017</t>
  </si>
  <si>
    <t>677036</t>
  </si>
  <si>
    <t>02 98 87 73 46</t>
  </si>
  <si>
    <t>1 Rue HENRI LAUTREDOU</t>
  </si>
  <si>
    <t>AUTO ECOLE NT FORMATION NTF PLONEOUR LANVERN</t>
  </si>
  <si>
    <t>AUTO ECOLE NT FORMATION NTF</t>
  </si>
  <si>
    <t>53290827429</t>
  </si>
  <si>
    <t>45085212400012</t>
  </si>
  <si>
    <t>620026</t>
  </si>
  <si>
    <t>03 80 30 53 22</t>
  </si>
  <si>
    <t>6 Rue DE LA PREFECTURE</t>
  </si>
  <si>
    <t>AUTO ECOLE NOTRE DAME II DIJON</t>
  </si>
  <si>
    <t>AUTO ECOLE NOTRE DAME II</t>
  </si>
  <si>
    <t>27210370021</t>
  </si>
  <si>
    <t>50973480200028</t>
  </si>
  <si>
    <t>686300</t>
  </si>
  <si>
    <t>06 95 45 15 75</t>
  </si>
  <si>
    <t>55140 VAUCOULEURS</t>
  </si>
  <si>
    <t>22 Rue Jeanne d'Arc</t>
  </si>
  <si>
    <t>AUTO ECOLE NATHALIE &amp; J</t>
  </si>
  <si>
    <t>44550063155</t>
  </si>
  <si>
    <t>91316362200016</t>
  </si>
  <si>
    <t>542740</t>
  </si>
  <si>
    <t>02 62 25 03 65</t>
  </si>
  <si>
    <t>21 Rue Luc Lorion</t>
  </si>
  <si>
    <t>AUTO ECOLE NASSIBOU JULIEN</t>
  </si>
  <si>
    <t>98970007897</t>
  </si>
  <si>
    <t>44116018100018</t>
  </si>
  <si>
    <t>606637</t>
  </si>
  <si>
    <t>01 46 60 70 70</t>
  </si>
  <si>
    <t>87 Rue Boucicaut</t>
  </si>
  <si>
    <t>AUTO ECOLE MS</t>
  </si>
  <si>
    <t>11922212192</t>
  </si>
  <si>
    <t>81928952100018</t>
  </si>
  <si>
    <t>666038</t>
  </si>
  <si>
    <t>03 26 68 36 30</t>
  </si>
  <si>
    <t>67 Rue LEON BOURGEOIS</t>
  </si>
  <si>
    <t>AUTO ECOLE MIREILLE CHALONS EN CHAMPAGNE</t>
  </si>
  <si>
    <t>AUTO ECOLE MIREILLE</t>
  </si>
  <si>
    <t>21510173751</t>
  </si>
  <si>
    <t>81331950600016</t>
  </si>
  <si>
    <t>240151</t>
  </si>
  <si>
    <t>03 29 56 24 55</t>
  </si>
  <si>
    <t>21 Rue de l'Orient</t>
  </si>
  <si>
    <t>MGF</t>
  </si>
  <si>
    <t>AUTO ECOLE MICHEL GEORGES FORMATION</t>
  </si>
  <si>
    <t>41880003088</t>
  </si>
  <si>
    <t>34063957400011</t>
  </si>
  <si>
    <t>652921</t>
  </si>
  <si>
    <t>05 46 05 21 01</t>
  </si>
  <si>
    <t>69 Cours de l'Europe</t>
  </si>
  <si>
    <t>AUTO ECOLE MARIN ROYAN</t>
  </si>
  <si>
    <t>AUTO ECOLE MARIN</t>
  </si>
  <si>
    <t>75170236917</t>
  </si>
  <si>
    <t>79410402600024</t>
  </si>
  <si>
    <t>680163</t>
  </si>
  <si>
    <t>01 49 88 90 71</t>
  </si>
  <si>
    <t>44 Boulevard de la liberte</t>
  </si>
  <si>
    <t>AUTO ECOLE LIBERTE</t>
  </si>
  <si>
    <t>11930817293</t>
  </si>
  <si>
    <t>52508249100016</t>
  </si>
  <si>
    <t>644985</t>
  </si>
  <si>
    <t>04 92 51 11 89</t>
  </si>
  <si>
    <t>05000 CHATEAUVIEUX</t>
  </si>
  <si>
    <t>L'embeyrac</t>
  </si>
  <si>
    <t>AUTO ECOLE LATIL FORMATIONS CHATEAUVIEUX</t>
  </si>
  <si>
    <t>AUTO ECOLE LATIL FORMATIONS</t>
  </si>
  <si>
    <t>93050086105</t>
  </si>
  <si>
    <t>88287418300016</t>
  </si>
  <si>
    <t>616308</t>
  </si>
  <si>
    <t>05 53 53 50 52</t>
  </si>
  <si>
    <t>6 Place DE LA CLAUTRE</t>
  </si>
  <si>
    <t>AUTO ECOLE LA CLAUTRE</t>
  </si>
  <si>
    <t>72240170424</t>
  </si>
  <si>
    <t>45167066500012</t>
  </si>
  <si>
    <t>581859</t>
  </si>
  <si>
    <t>03 80 95 01 10</t>
  </si>
  <si>
    <t>21120 IS SUR TILLE</t>
  </si>
  <si>
    <t>31 Avenue Carnot</t>
  </si>
  <si>
    <t>10/04/2018</t>
  </si>
  <si>
    <t>AUTO ECOLE IS SUR TILLE</t>
  </si>
  <si>
    <t>27210384921</t>
  </si>
  <si>
    <t>80990444400019</t>
  </si>
  <si>
    <t>636721</t>
  </si>
  <si>
    <t>03 83 74 22 17</t>
  </si>
  <si>
    <t>27 Rue De Sarrebourg</t>
  </si>
  <si>
    <t>AUTO ECOLE HENRY</t>
  </si>
  <si>
    <t>44540378354</t>
  </si>
  <si>
    <t>84755921800015</t>
  </si>
  <si>
    <t>641704</t>
  </si>
  <si>
    <t>01 71 82 16 43</t>
  </si>
  <si>
    <t>54 Boulevard GUTENBERG</t>
  </si>
  <si>
    <t>AUTO ECOLE GUTENBERG</t>
  </si>
  <si>
    <t>11930829593</t>
  </si>
  <si>
    <t>80903531400016</t>
  </si>
  <si>
    <t>460163</t>
  </si>
  <si>
    <t>09 74 56 93 01</t>
  </si>
  <si>
    <t>66 Rue Jacquemart</t>
  </si>
  <si>
    <t>AUTO ECOLE GAILLARD ROMANS</t>
  </si>
  <si>
    <t>AUTO ECOLE GAILLARD</t>
  </si>
  <si>
    <t>82260062026</t>
  </si>
  <si>
    <t>48333464500015</t>
  </si>
  <si>
    <t>122208</t>
  </si>
  <si>
    <t>04 89 51 32 81</t>
  </si>
  <si>
    <t>26600 MERCUROL VEAUNES</t>
  </si>
  <si>
    <t>Les Chassis Ouest</t>
  </si>
  <si>
    <t>75A Route de Tain</t>
  </si>
  <si>
    <t>FRANCE FORMATION ROUTIERE</t>
  </si>
  <si>
    <t>AUTO ECOLE FRANCE FORMATION ROUTIERE</t>
  </si>
  <si>
    <t>82260031526</t>
  </si>
  <si>
    <t>34432126000046</t>
  </si>
  <si>
    <t>532903</t>
  </si>
  <si>
    <t>44 Rue de valvins</t>
  </si>
  <si>
    <t>AUTO ECOLE FMTL LA BELLIFONTAINE</t>
  </si>
  <si>
    <t>11770035277</t>
  </si>
  <si>
    <t>50045124000047</t>
  </si>
  <si>
    <t>657621</t>
  </si>
  <si>
    <t>03.26.50.85.85</t>
  </si>
  <si>
    <t>4 Place des martyrs de la resistance</t>
  </si>
  <si>
    <t>AUTO ECOLE FAUSTEN</t>
  </si>
  <si>
    <t>44510179551</t>
  </si>
  <si>
    <t>79527725000028</t>
  </si>
  <si>
    <t>685112</t>
  </si>
  <si>
    <t>07 69 90 45 08</t>
  </si>
  <si>
    <t>211 Boulevard ROMAIN ROLLAND</t>
  </si>
  <si>
    <t>AUTO ECOLE FAST &amp; CONDUITE 2</t>
  </si>
  <si>
    <t>93132088913</t>
  </si>
  <si>
    <t>84274292600012</t>
  </si>
  <si>
    <t>683371</t>
  </si>
  <si>
    <t>06 95 61 47 48</t>
  </si>
  <si>
    <t>32 Rue Pierre DUPRE</t>
  </si>
  <si>
    <t>FAST &amp; CONDUITE</t>
  </si>
  <si>
    <t>AUTO ECOLE FAST &amp; CONDUITE</t>
  </si>
  <si>
    <t>93131692413</t>
  </si>
  <si>
    <t>78861187900016</t>
  </si>
  <si>
    <t>519194</t>
  </si>
  <si>
    <t>03 23 83 25 40</t>
  </si>
  <si>
    <t>22 Avenue DE SOISSONS</t>
  </si>
  <si>
    <t>AUTO ECOLE PENEL</t>
  </si>
  <si>
    <t>AUTO ECOLE F PENEL</t>
  </si>
  <si>
    <t>22020084502</t>
  </si>
  <si>
    <t>38810404400028</t>
  </si>
  <si>
    <t>345143</t>
  </si>
  <si>
    <t>03 81 58 65 19</t>
  </si>
  <si>
    <t>85 Chemin DES CHAMPS MICHEL</t>
  </si>
  <si>
    <t>AUTO ECOLE F BAUD</t>
  </si>
  <si>
    <t>43250006625</t>
  </si>
  <si>
    <t>78983098100013</t>
  </si>
  <si>
    <t>341599</t>
  </si>
  <si>
    <t>3 Rue DES MARCHANDS</t>
  </si>
  <si>
    <t>AUTO ECOLE EUGENE</t>
  </si>
  <si>
    <t>42670188067</t>
  </si>
  <si>
    <t>34036524600016</t>
  </si>
  <si>
    <t>657566</t>
  </si>
  <si>
    <t>04 77 24 11 26</t>
  </si>
  <si>
    <t>42130 BOEN SUR LIGNON</t>
  </si>
  <si>
    <t>12 Place carnot</t>
  </si>
  <si>
    <t>AUTO ECOLE ECF BOEN-SUR-LIGNON</t>
  </si>
  <si>
    <t>84420318242</t>
  </si>
  <si>
    <t>42479409700016</t>
  </si>
  <si>
    <t>301395</t>
  </si>
  <si>
    <t>04 66 37 15 31</t>
  </si>
  <si>
    <t>CENTRE ENTRAINEMENT ROUTIER CIRCUIT AUTOMOBILE DE LEDENON</t>
  </si>
  <si>
    <t>AUTO ECOLE DUMAS</t>
  </si>
  <si>
    <t>91300104530</t>
  </si>
  <si>
    <t>32923218500028</t>
  </si>
  <si>
    <t>670996</t>
  </si>
  <si>
    <t>03 84 30 26 68</t>
  </si>
  <si>
    <t>16 Esplanade CHARLES DE GAULLE</t>
  </si>
  <si>
    <t>AUTO ECOLE DUCHANOY LURE</t>
  </si>
  <si>
    <t>AUTO ECOLE DUCHANOY</t>
  </si>
  <si>
    <t>43700066670</t>
  </si>
  <si>
    <t>75154198800018</t>
  </si>
  <si>
    <t>618196</t>
  </si>
  <si>
    <t>05 57 80 40 13</t>
  </si>
  <si>
    <t>33770 SALLES</t>
  </si>
  <si>
    <t>2 Place DU CHAMP DE FOIRE</t>
  </si>
  <si>
    <t>AUTO ECOLE DU VAL DE L'EYRE</t>
  </si>
  <si>
    <t>75331059533</t>
  </si>
  <si>
    <t>52069847300037</t>
  </si>
  <si>
    <t>541722</t>
  </si>
  <si>
    <t>01 45 06 05 67</t>
  </si>
  <si>
    <t>257 Quai D'ASNIERES</t>
  </si>
  <si>
    <t>AUTO ECOLE DU PONT DE PUTEAUX</t>
  </si>
  <si>
    <t>11920045992</t>
  </si>
  <si>
    <t>32372261100031</t>
  </si>
  <si>
    <t>671538</t>
  </si>
  <si>
    <t>02 33 46 86 00</t>
  </si>
  <si>
    <t>36 Boulevard Alsace Lorraine</t>
  </si>
  <si>
    <t>AUTO ECOLE DU COUTANCAIS COUTANCES</t>
  </si>
  <si>
    <t>AUTO ECOLE DU COUTANCAIS</t>
  </si>
  <si>
    <t>25500112650</t>
  </si>
  <si>
    <t>79749985200011</t>
  </si>
  <si>
    <t>659666</t>
  </si>
  <si>
    <t>02 37 24 35 42</t>
  </si>
  <si>
    <t>ECOLE DE CONDUITE LUISANT-MAIRIE</t>
  </si>
  <si>
    <t>9 Avenue de la République</t>
  </si>
  <si>
    <t>AUTO ECOLE DU CHATEAU LUISANT</t>
  </si>
  <si>
    <t>AUTO ECOLE DU CHATEAU</t>
  </si>
  <si>
    <t>24280157728</t>
  </si>
  <si>
    <t>49841043000058</t>
  </si>
  <si>
    <t>514007</t>
  </si>
  <si>
    <t>04 79 65 74 38</t>
  </si>
  <si>
    <t>AUTO ECOLE DU CHATEAU CHAMBERY</t>
  </si>
  <si>
    <t>82730116873</t>
  </si>
  <si>
    <t>48086887600024</t>
  </si>
  <si>
    <t>486553</t>
  </si>
  <si>
    <t>0475350405</t>
  </si>
  <si>
    <t>10 Rue A. Bouchet</t>
  </si>
  <si>
    <t>AUTO ECOLE BOURRET AUBENAS</t>
  </si>
  <si>
    <t>AUTO ECOLE DU CHAMP DE MARS SARL BOURRET</t>
  </si>
  <si>
    <t>82070031507</t>
  </si>
  <si>
    <t>41151908500012</t>
  </si>
  <si>
    <t>676792</t>
  </si>
  <si>
    <t>07 49 86 04 59</t>
  </si>
  <si>
    <t>9 Place JEAN MERMOZ</t>
  </si>
  <si>
    <t>AUTO ECOLE DU CENTRE JEAN MERMOZ</t>
  </si>
  <si>
    <t>11922529492</t>
  </si>
  <si>
    <t>91331222900010</t>
  </si>
  <si>
    <t>648530</t>
  </si>
  <si>
    <t>02 35 51 75 93</t>
  </si>
  <si>
    <t>44 Rue DU MARECHAL GALLIENI</t>
  </si>
  <si>
    <t>AUTO ECOLE DU CENTRE COTY LE HAVRE</t>
  </si>
  <si>
    <t>AUTO ECOLE DU CENTRE COTY</t>
  </si>
  <si>
    <t>28270231927</t>
  </si>
  <si>
    <t>53065920000014</t>
  </si>
  <si>
    <t>582724</t>
  </si>
  <si>
    <t>01 49 60 66 46</t>
  </si>
  <si>
    <t>1 Passage DE LA FONTAINE</t>
  </si>
  <si>
    <t>AEC</t>
  </si>
  <si>
    <t>AUTO ECOLE DU CENTRE - AEC</t>
  </si>
  <si>
    <t>11941176794</t>
  </si>
  <si>
    <t>82047169600014</t>
  </si>
  <si>
    <t>404937</t>
  </si>
  <si>
    <t>05 96 51 34 93</t>
  </si>
  <si>
    <t>80 Rue SCHOELCHER</t>
  </si>
  <si>
    <t>ADC</t>
  </si>
  <si>
    <t>AUTO ECOLE DU CENTRE</t>
  </si>
  <si>
    <t>97970117997</t>
  </si>
  <si>
    <t>38462139700023</t>
  </si>
  <si>
    <t>537858</t>
  </si>
  <si>
    <t>04 74 23 21 29</t>
  </si>
  <si>
    <t>01250 MONTAGNAT</t>
  </si>
  <si>
    <t>6 Chemin ZA Saint Amouze</t>
  </si>
  <si>
    <t>AUTO ECOLE DU CASTELLET MONTAGNAT</t>
  </si>
  <si>
    <t>AUTO ECOLE DU CASTELLET</t>
  </si>
  <si>
    <t>82010021701</t>
  </si>
  <si>
    <t>44383962600035</t>
  </si>
  <si>
    <t>671010</t>
  </si>
  <si>
    <t>02 32 38 13 76</t>
  </si>
  <si>
    <t>AUTO ECOLE DU BEL EBAT</t>
  </si>
  <si>
    <t>28270202127</t>
  </si>
  <si>
    <t>53944862100018</t>
  </si>
  <si>
    <t>625360</t>
  </si>
  <si>
    <t>05 65 10 97 55</t>
  </si>
  <si>
    <t>46130 BIARS SUR CERE</t>
  </si>
  <si>
    <t>108 Avenue DE LA REPUBLIQUE</t>
  </si>
  <si>
    <t>AUTO ECOLE DOS SANTOS ET FILS BIARS SUR CERE</t>
  </si>
  <si>
    <t>AUTO ECOLE DOS SANTOS ET FILS</t>
  </si>
  <si>
    <t>73460047946</t>
  </si>
  <si>
    <t>80211485000067</t>
  </si>
  <si>
    <t>675891</t>
  </si>
  <si>
    <t>02 98 45 13 23</t>
  </si>
  <si>
    <t>214 Rue Anatole France</t>
  </si>
  <si>
    <t>AUTO ECOLE DES 4 MOULINS</t>
  </si>
  <si>
    <t>53290954529</t>
  </si>
  <si>
    <t>80124363500027</t>
  </si>
  <si>
    <t>679689</t>
  </si>
  <si>
    <t>01 30 32 76 05</t>
  </si>
  <si>
    <t>9 Place DE LA PISCINE</t>
  </si>
  <si>
    <t>AUTO ECOLE DES REMPARTS PONTOISE CER</t>
  </si>
  <si>
    <t>11950619195</t>
  </si>
  <si>
    <t>53486532400014</t>
  </si>
  <si>
    <t>642125</t>
  </si>
  <si>
    <t>05 58 45 21 34</t>
  </si>
  <si>
    <t>3 Rue Maréchal Bosquet</t>
  </si>
  <si>
    <t>AUTO ECOLE DES LANDES</t>
  </si>
  <si>
    <t>75400135640</t>
  </si>
  <si>
    <t>50225562300022</t>
  </si>
  <si>
    <t>609766</t>
  </si>
  <si>
    <t>04 74 54 30 14</t>
  </si>
  <si>
    <t>69560 ST ROMAIN EN GAL</t>
  </si>
  <si>
    <t>104 Impasse DU ROND POINT</t>
  </si>
  <si>
    <t>AUTO ECOLE DE SAINT ROM ST ROMAIN EN GAL</t>
  </si>
  <si>
    <t>AUTO ECOLE DE SAINT ROM</t>
  </si>
  <si>
    <t>82691190169</t>
  </si>
  <si>
    <t>51025073100062</t>
  </si>
  <si>
    <t>621791</t>
  </si>
  <si>
    <t>03 85 74 91 35</t>
  </si>
  <si>
    <t>25 Montée SAINT-CLAUDE</t>
  </si>
  <si>
    <t>AUTO ECOLE DE LOUHANS</t>
  </si>
  <si>
    <t>27710273271</t>
  </si>
  <si>
    <t>53793537100063</t>
  </si>
  <si>
    <t>106902</t>
  </si>
  <si>
    <t>04 77 32 12 62</t>
  </si>
  <si>
    <t>27 Avenue DE LA LIBERATION</t>
  </si>
  <si>
    <t>AUTO ECOLE DE LA LIBERATION</t>
  </si>
  <si>
    <t>82420014842</t>
  </si>
  <si>
    <t>32211900900015</t>
  </si>
  <si>
    <t>524920</t>
  </si>
  <si>
    <t>04 67 58 25 25</t>
  </si>
  <si>
    <t>8 Rue BOUSSAIROLLES</t>
  </si>
  <si>
    <t>AUTO ECOLE DE LA COMEDIE</t>
  </si>
  <si>
    <t>91340642434</t>
  </si>
  <si>
    <t>49845726600019</t>
  </si>
  <si>
    <t>624007</t>
  </si>
  <si>
    <t>04 76 99 91 47</t>
  </si>
  <si>
    <t>38640 CLAIX</t>
  </si>
  <si>
    <t>12 Allée de l'Atrium</t>
  </si>
  <si>
    <t>AUTO ECOLE DE CLAIX</t>
  </si>
  <si>
    <t>82380535538</t>
  </si>
  <si>
    <t>53891514100021</t>
  </si>
  <si>
    <t>533142</t>
  </si>
  <si>
    <t>03 85 48 58 87</t>
  </si>
  <si>
    <t>9 Avenue Boucicaut</t>
  </si>
  <si>
    <t>AUTO ECOLE DE CHALON ROCHE</t>
  </si>
  <si>
    <t>26710250171</t>
  </si>
  <si>
    <t>80037325000011</t>
  </si>
  <si>
    <t>359658</t>
  </si>
  <si>
    <t>04 74 89 49 90</t>
  </si>
  <si>
    <t>7 Place CHOMIENNE</t>
  </si>
  <si>
    <t>AUTO ECOLE CORGIER</t>
  </si>
  <si>
    <t>82690054169</t>
  </si>
  <si>
    <t>38211584800014</t>
  </si>
  <si>
    <t>618421</t>
  </si>
  <si>
    <t>01 75 17 32 55</t>
  </si>
  <si>
    <t>14 Avenue Winston Churchill</t>
  </si>
  <si>
    <t>AUTO ECOLE COLBERT</t>
  </si>
  <si>
    <t>11770669277</t>
  </si>
  <si>
    <t>79917749800018</t>
  </si>
  <si>
    <t>215016</t>
  </si>
  <si>
    <t>03 87 95 56 09</t>
  </si>
  <si>
    <t>9 Rue DE LA MONTAGNE</t>
  </si>
  <si>
    <t>VOGELGESANG DIDIER</t>
  </si>
  <si>
    <t>AUTO ECOLE CER VOGELGESANG</t>
  </si>
  <si>
    <t>41570231057</t>
  </si>
  <si>
    <t>47754825900019</t>
  </si>
  <si>
    <t>676226</t>
  </si>
  <si>
    <t>02 97 25 18 00</t>
  </si>
  <si>
    <t>15 Rue Saint Jory</t>
  </si>
  <si>
    <t>AUTO ECOLE CER LE SERGENT</t>
  </si>
  <si>
    <t>53560746456</t>
  </si>
  <si>
    <t>40987703200063</t>
  </si>
  <si>
    <t>607873</t>
  </si>
  <si>
    <t>02 48 24 97 27</t>
  </si>
  <si>
    <t>1 bis Boulevard DE JURANVILLE</t>
  </si>
  <si>
    <t>AUTO ECOLE CER JURANVILLE BOURGES</t>
  </si>
  <si>
    <t>AUTO ECOLE CER JURANVILLE</t>
  </si>
  <si>
    <t>24180113718</t>
  </si>
  <si>
    <t>45087711300016</t>
  </si>
  <si>
    <t>473169</t>
  </si>
  <si>
    <t>03 89 75 88 07</t>
  </si>
  <si>
    <t>68700 CERNAY</t>
  </si>
  <si>
    <t>6 Rue DU VIEIL ARMAND</t>
  </si>
  <si>
    <t>CENTRE DE FORMATION WANTZ CERNAY</t>
  </si>
  <si>
    <t>AUTO ECOLE CENTRE DE FORMATION WANTZ CERNAY</t>
  </si>
  <si>
    <t>42680089068</t>
  </si>
  <si>
    <t>38960270700033</t>
  </si>
  <si>
    <t>355124</t>
  </si>
  <si>
    <t>03 25 03 54 43</t>
  </si>
  <si>
    <t>14 bis Avenue DU GENERAL LECLERC</t>
  </si>
  <si>
    <t>AUTO ECOLE CENTRALE</t>
  </si>
  <si>
    <t>21520016252</t>
  </si>
  <si>
    <t>49180084300014</t>
  </si>
  <si>
    <t>579749</t>
  </si>
  <si>
    <t>32 69 22 30 50</t>
  </si>
  <si>
    <t>35 Rue Saint Jacques</t>
  </si>
  <si>
    <t>AUTO ECOLE CATHEDRALE ROUSSEAU</t>
  </si>
  <si>
    <t>670935</t>
  </si>
  <si>
    <t>06 75 86 68 95</t>
  </si>
  <si>
    <t>29 Rue STANISLAS</t>
  </si>
  <si>
    <t>AUTO ECOLE CAROLE ST DIE DES VOSGES</t>
  </si>
  <si>
    <t>AUTO ECOLE CAROLE</t>
  </si>
  <si>
    <t>44880141188</t>
  </si>
  <si>
    <t>34082171900044</t>
  </si>
  <si>
    <t>543354</t>
  </si>
  <si>
    <t>04 74 04 03 56</t>
  </si>
  <si>
    <t>01140 THOISSEY</t>
  </si>
  <si>
    <t>69 Faubourg DES DOMBES</t>
  </si>
  <si>
    <t>AUTO ECOLE BRESSE BEAUJOLAIS THOISSEY</t>
  </si>
  <si>
    <t>AUTO ECOLE BRESSE BEAUJOLAIS</t>
  </si>
  <si>
    <t>84010176501</t>
  </si>
  <si>
    <t>49811769600019</t>
  </si>
  <si>
    <t>677413</t>
  </si>
  <si>
    <t>04 91 25 55 24</t>
  </si>
  <si>
    <t>357 Chemin de la madrague ville</t>
  </si>
  <si>
    <t>AUTO ECOLE BERNABO</t>
  </si>
  <si>
    <t>93131913813</t>
  </si>
  <si>
    <t>88408488000027</t>
  </si>
  <si>
    <t>623090</t>
  </si>
  <si>
    <t>32 56 33 25 07</t>
  </si>
  <si>
    <t>79 Avenue des feux follets</t>
  </si>
  <si>
    <t>AUTO ECOLE BELPEER</t>
  </si>
  <si>
    <t>472657</t>
  </si>
  <si>
    <t>04 93 55 03 29</t>
  </si>
  <si>
    <t>1 Rue THAON DE REVEL</t>
  </si>
  <si>
    <t>AUTO ECOLE BELLONE</t>
  </si>
  <si>
    <t>93060686506</t>
  </si>
  <si>
    <t>53407961100024</t>
  </si>
  <si>
    <t>615717</t>
  </si>
  <si>
    <t>05 56 63 06 45</t>
  </si>
  <si>
    <t>43 bis Rue DES SALIERES</t>
  </si>
  <si>
    <t>AUTO ECOLE BARNIEU</t>
  </si>
  <si>
    <t>AUTO ECOLE BARNIEU - CITY'ZEN</t>
  </si>
  <si>
    <t>72330921233</t>
  </si>
  <si>
    <t>38914379300013</t>
  </si>
  <si>
    <t>608774</t>
  </si>
  <si>
    <t>03 81 84 01 11</t>
  </si>
  <si>
    <t>50 Avenue Du President Kennedy</t>
  </si>
  <si>
    <t>AUTO ECOLE AUBRY</t>
  </si>
  <si>
    <t>27250323225</t>
  </si>
  <si>
    <t>83272352200013</t>
  </si>
  <si>
    <t>52553</t>
  </si>
  <si>
    <t>04 76 05 12 11</t>
  </si>
  <si>
    <t>24 Avenue Jules Ravat</t>
  </si>
  <si>
    <t>AUTO ECOLE CHARTON VOIRON</t>
  </si>
  <si>
    <t>AUTO ECOLE AH CHARTON</t>
  </si>
  <si>
    <t>82380002738</t>
  </si>
  <si>
    <t>39360877300015</t>
  </si>
  <si>
    <t>626132</t>
  </si>
  <si>
    <t>04 77 36 48 80</t>
  </si>
  <si>
    <t>42330 CUZIEU</t>
  </si>
  <si>
    <t>227 Rue Du Soleil Couchant</t>
  </si>
  <si>
    <t>AUTO ECOLE AERS CHAUVE</t>
  </si>
  <si>
    <t>84420340142</t>
  </si>
  <si>
    <t>88193974800011</t>
  </si>
  <si>
    <t>632454</t>
  </si>
  <si>
    <t>01 55 96 29 48</t>
  </si>
  <si>
    <t>42 Avenue DE LA REPUBLIQUE</t>
  </si>
  <si>
    <t>AUTO ECOLE AER</t>
  </si>
  <si>
    <t>11940978794</t>
  </si>
  <si>
    <t>83376744500012</t>
  </si>
  <si>
    <t>589123</t>
  </si>
  <si>
    <t>Relais St Pierre du Lac</t>
  </si>
  <si>
    <t>33 Avenue du général Pierre BILLOTTE</t>
  </si>
  <si>
    <t>AUTISME 3D</t>
  </si>
  <si>
    <t>AUTISME 3D CRETEIL</t>
  </si>
  <si>
    <t>11940974394</t>
  </si>
  <si>
    <t>82377693500012</t>
  </si>
  <si>
    <t>499766</t>
  </si>
  <si>
    <t>41 21 646 56 15</t>
  </si>
  <si>
    <t>20 Rue du Petit Chêne</t>
  </si>
  <si>
    <t>AUTISME SUISSE ROMANDE</t>
  </si>
  <si>
    <t>600271</t>
  </si>
  <si>
    <t>32 2 675 75 05</t>
  </si>
  <si>
    <t>bte 10</t>
  </si>
  <si>
    <t>39 Rue Montoyer</t>
  </si>
  <si>
    <t>AE</t>
  </si>
  <si>
    <t>AUTISME EUROPE</t>
  </si>
  <si>
    <t>405759</t>
  </si>
  <si>
    <t>02 33 24 74 62</t>
  </si>
  <si>
    <t>6 Rue DESAIX</t>
  </si>
  <si>
    <t>AUTISME ET APPRENTISSAGES</t>
  </si>
  <si>
    <t>25610077261</t>
  </si>
  <si>
    <t>51325823600019</t>
  </si>
  <si>
    <t>671824</t>
  </si>
  <si>
    <t>32 468 22 65 55</t>
  </si>
  <si>
    <t>BELGIQUE - GENTBRUGGE</t>
  </si>
  <si>
    <t>108 Kerkstraat</t>
  </si>
  <si>
    <t>AUTISME CENTRAAL</t>
  </si>
  <si>
    <t>571581</t>
  </si>
  <si>
    <t>01 80 48 67 72</t>
  </si>
  <si>
    <t>3 Rue Jules César</t>
  </si>
  <si>
    <t>AUTICIEL EVRY</t>
  </si>
  <si>
    <t>AUTICIEL</t>
  </si>
  <si>
    <t>11910774691</t>
  </si>
  <si>
    <t>79508363300060</t>
  </si>
  <si>
    <t>466189</t>
  </si>
  <si>
    <t>06 19 57 69 14</t>
  </si>
  <si>
    <t>67 Rue Gabriel Péri</t>
  </si>
  <si>
    <t>AUTHOUART FREDERIC CRISALIS</t>
  </si>
  <si>
    <t>23760478676</t>
  </si>
  <si>
    <t>51113665700018</t>
  </si>
  <si>
    <t>667754</t>
  </si>
  <si>
    <t>06 84 78 79 91</t>
  </si>
  <si>
    <t>10 Impasse des Bengalis</t>
  </si>
  <si>
    <t>AUTENTIKA COACHING</t>
  </si>
  <si>
    <t>76311192131</t>
  </si>
  <si>
    <t>92044392600018</t>
  </si>
  <si>
    <t>583870</t>
  </si>
  <si>
    <t>61 3 9340 3400</t>
  </si>
  <si>
    <t>AUSTRALIE - CARLTON SOUTH</t>
  </si>
  <si>
    <t>20 Ievers Terrace</t>
  </si>
  <si>
    <t>ANZICS</t>
  </si>
  <si>
    <t>AUSTRALIAN AND NEW ZEALAND INTENSIVE CARE SOCIETY</t>
  </si>
  <si>
    <t>605414</t>
  </si>
  <si>
    <t>0693427793</t>
  </si>
  <si>
    <t>97411 BOIS DE NEFLES ST PAUL</t>
  </si>
  <si>
    <t>5 Impasse héliotropes</t>
  </si>
  <si>
    <t>AUSTRAL FORMATION - CFPR OI</t>
  </si>
  <si>
    <t>98973064297</t>
  </si>
  <si>
    <t>81513709600021</t>
  </si>
  <si>
    <t>662525</t>
  </si>
  <si>
    <t>32 9 279 84 45</t>
  </si>
  <si>
    <t>AUSTIME CENTRAAL</t>
  </si>
  <si>
    <t>666270</t>
  </si>
  <si>
    <t>01 40 41 12 38</t>
  </si>
  <si>
    <t>48 Rue De La Roquette</t>
  </si>
  <si>
    <t>AURLOM PREPA</t>
  </si>
  <si>
    <t>11756218775</t>
  </si>
  <si>
    <t>75241787300029</t>
  </si>
  <si>
    <t>649200</t>
  </si>
  <si>
    <t>04 71 63 72 85</t>
  </si>
  <si>
    <t>2 Rue Nicéphore Niepce</t>
  </si>
  <si>
    <t>AURILLAC FORMATION COM</t>
  </si>
  <si>
    <t>83150308615</t>
  </si>
  <si>
    <t>50421524500037</t>
  </si>
  <si>
    <t>136438</t>
  </si>
  <si>
    <t>01 48 24 86 00</t>
  </si>
  <si>
    <t>37 Rue BERGERE</t>
  </si>
  <si>
    <t>AURIGA</t>
  </si>
  <si>
    <t>11751977275</t>
  </si>
  <si>
    <t>34804199700035</t>
  </si>
  <si>
    <t>634864</t>
  </si>
  <si>
    <t>6 place des charmes</t>
  </si>
  <si>
    <t>AURIA</t>
  </si>
  <si>
    <t>76310994931</t>
  </si>
  <si>
    <t>88130557700010</t>
  </si>
  <si>
    <t>597971</t>
  </si>
  <si>
    <t>48 bis Rue Auguste Rispal</t>
  </si>
  <si>
    <t>AURELIE FORMATION</t>
  </si>
  <si>
    <t>28760585076</t>
  </si>
  <si>
    <t>81253232300019</t>
  </si>
  <si>
    <t>666695</t>
  </si>
  <si>
    <t>04 68 94 71 01</t>
  </si>
  <si>
    <t>1030 Chaussée DE COUR DE FAURE</t>
  </si>
  <si>
    <t>AUREA ECOLE DE LA BIODIVERSITE</t>
  </si>
  <si>
    <t>76110153711</t>
  </si>
  <si>
    <t>83436773200015</t>
  </si>
  <si>
    <t>657141</t>
  </si>
  <si>
    <t>06 02 08 58 72</t>
  </si>
  <si>
    <t>74200 ARMOY</t>
  </si>
  <si>
    <t>206 Chemin des Chartreux,</t>
  </si>
  <si>
    <t>AURANESIS</t>
  </si>
  <si>
    <t>84740354374</t>
  </si>
  <si>
    <t>84152899500019</t>
  </si>
  <si>
    <t>478350</t>
  </si>
  <si>
    <t>02548</t>
  </si>
  <si>
    <t>03 88 10 48 10</t>
  </si>
  <si>
    <t>5 Rue Henri Bergson</t>
  </si>
  <si>
    <t>AURAL STRASBOURG</t>
  </si>
  <si>
    <t>AURAL ASSOCIATION UTILISATION REIN ARTIFICIEL ALSACE</t>
  </si>
  <si>
    <t>42670470467</t>
  </si>
  <si>
    <t>78803972500189</t>
  </si>
  <si>
    <t>405358</t>
  </si>
  <si>
    <t>02587</t>
  </si>
  <si>
    <t>06 26 70 46 49</t>
  </si>
  <si>
    <t>6 Allée des Plaqueminiers</t>
  </si>
  <si>
    <t>AUMONT BRUNO</t>
  </si>
  <si>
    <t>AUMONT BRUNO FORMATION IRM</t>
  </si>
  <si>
    <t>82260177626</t>
  </si>
  <si>
    <t>51233203200014</t>
  </si>
  <si>
    <t>342920</t>
  </si>
  <si>
    <t>01859</t>
  </si>
  <si>
    <t>06 82 97 85 38</t>
  </si>
  <si>
    <t>70 Avenue La Bruyère</t>
  </si>
  <si>
    <t>ETRE EN CORPS FORMATION</t>
  </si>
  <si>
    <t>AUGUSTE LAURENCE</t>
  </si>
  <si>
    <t>82380413138</t>
  </si>
  <si>
    <t>49504771400029</t>
  </si>
  <si>
    <t>647068</t>
  </si>
  <si>
    <t>06 17 09 24 01</t>
  </si>
  <si>
    <t>Bureau 410</t>
  </si>
  <si>
    <t>2 Rue du Plat d'Etain</t>
  </si>
  <si>
    <t>AUGEARD ANNE</t>
  </si>
  <si>
    <t>24370408137</t>
  </si>
  <si>
    <t>88750244100017</t>
  </si>
  <si>
    <t>575380</t>
  </si>
  <si>
    <t>0320791661</t>
  </si>
  <si>
    <t>36 Allée DES ALLUMOIRES</t>
  </si>
  <si>
    <t>AUGAT JEAN PIERRE - AX'AURA</t>
  </si>
  <si>
    <t>31590596359</t>
  </si>
  <si>
    <t>45259698400016</t>
  </si>
  <si>
    <t>612303</t>
  </si>
  <si>
    <t>06 89 51 82 47</t>
  </si>
  <si>
    <t>18 Impasse du Ravin</t>
  </si>
  <si>
    <t>AUDREY ROJO SARL</t>
  </si>
  <si>
    <t>AUDREY ROJO</t>
  </si>
  <si>
    <t>76810160681</t>
  </si>
  <si>
    <t>88203594200037</t>
  </si>
  <si>
    <t>646052</t>
  </si>
  <si>
    <t>06 14 50 90 87</t>
  </si>
  <si>
    <t>77124 PENCHARD</t>
  </si>
  <si>
    <t>2 Rue de l'EGLISE</t>
  </si>
  <si>
    <t>AUDREY HILLEBRAND - COACH DE CARRIERE</t>
  </si>
  <si>
    <t>11770713377</t>
  </si>
  <si>
    <t>89124580500017</t>
  </si>
  <si>
    <t>489955</t>
  </si>
  <si>
    <t>01 44 24 36 71</t>
  </si>
  <si>
    <t>16 Rue du Château des Rentiers</t>
  </si>
  <si>
    <t>AUDRECO FORMATION</t>
  </si>
  <si>
    <t>11751243775</t>
  </si>
  <si>
    <t>39335113500073</t>
  </si>
  <si>
    <t>88444</t>
  </si>
  <si>
    <t>02239</t>
  </si>
  <si>
    <t>04 93 87 23 11</t>
  </si>
  <si>
    <t>27 Avenue NOTRE-DAME</t>
  </si>
  <si>
    <t>AUDRA LANGUES</t>
  </si>
  <si>
    <t>93060438006</t>
  </si>
  <si>
    <t>42179321700025</t>
  </si>
  <si>
    <t>394385</t>
  </si>
  <si>
    <t>04 75 02 16 54</t>
  </si>
  <si>
    <t>52 Rue Philippe De Lassalle</t>
  </si>
  <si>
    <t>AUDITEXTYL</t>
  </si>
  <si>
    <t>84691451069</t>
  </si>
  <si>
    <t>50998894500036</t>
  </si>
  <si>
    <t>203282</t>
  </si>
  <si>
    <t>0231438726</t>
  </si>
  <si>
    <t>16 Avenue DE GARBSEN</t>
  </si>
  <si>
    <t>PRODEV ARFOS</t>
  </si>
  <si>
    <t>AUDIT RECRUTEMENT FORMATION ORGANISATION SUIVI PROMOTION DEVELOPPEMENT</t>
  </si>
  <si>
    <t>25140107114</t>
  </si>
  <si>
    <t>40036098800028</t>
  </si>
  <si>
    <t>497113</t>
  </si>
  <si>
    <t>0383494792</t>
  </si>
  <si>
    <t>120 Avenue Foch</t>
  </si>
  <si>
    <t>APG LORRAINE DEVELOPPEMENT</t>
  </si>
  <si>
    <t>AUDIT PAIE GESTION LORRAINE DEVELOPPEMENT</t>
  </si>
  <si>
    <t>41540265654</t>
  </si>
  <si>
    <t>43455084400022</t>
  </si>
  <si>
    <t>304293</t>
  </si>
  <si>
    <t>03 25 46 00 45</t>
  </si>
  <si>
    <t>29 Rue Du Palais De Justice</t>
  </si>
  <si>
    <t>AFC PREVENTION</t>
  </si>
  <si>
    <t>AUDIT FORMATION CONSEIL PREVENTION</t>
  </si>
  <si>
    <t>21100049010</t>
  </si>
  <si>
    <t>43978066900040</t>
  </si>
  <si>
    <t>426386</t>
  </si>
  <si>
    <t>82410 ST ETIENNE DE TULMONT</t>
  </si>
  <si>
    <t>27 Chemin BONHOMME</t>
  </si>
  <si>
    <t>AFCES</t>
  </si>
  <si>
    <t>AUDIT FORMATION CONSEIL EN ENTREPRISE SOCIALE</t>
  </si>
  <si>
    <t>73820052282</t>
  </si>
  <si>
    <t>52405040800011</t>
  </si>
  <si>
    <t>283873</t>
  </si>
  <si>
    <t>4 Rue PIERRE JOSEPH COLIN</t>
  </si>
  <si>
    <t>AUDITIME CONSEILS</t>
  </si>
  <si>
    <t>AUDIT ET INFORMATIONS MEDICO ECONOMIQUES CONSEILS</t>
  </si>
  <si>
    <t>53350673435</t>
  </si>
  <si>
    <t>42475318400037</t>
  </si>
  <si>
    <t>683103</t>
  </si>
  <si>
    <t>05 57 65 40 52</t>
  </si>
  <si>
    <t>9 Rue Montgolfier</t>
  </si>
  <si>
    <t>ACPR PREVENTION MERIGNAC</t>
  </si>
  <si>
    <t>AUDIT CONSEIL PREVENTION DES RISQUES - ACPR PREVENTION</t>
  </si>
  <si>
    <t>75331040733</t>
  </si>
  <si>
    <t>49450240400036</t>
  </si>
  <si>
    <t>636009</t>
  </si>
  <si>
    <t>09 62 03 33 04</t>
  </si>
  <si>
    <t>13 Rue Gustave Eiffel</t>
  </si>
  <si>
    <t>ACPR PREVENTION LEOGNAN</t>
  </si>
  <si>
    <t>49450240400028</t>
  </si>
  <si>
    <t>613083</t>
  </si>
  <si>
    <t>06 49 51 05 64</t>
  </si>
  <si>
    <t>66180 VILLENEUVE DE LA RAHO</t>
  </si>
  <si>
    <t>AUDIT CONSEIL GRANS SUD</t>
  </si>
  <si>
    <t>76660222566</t>
  </si>
  <si>
    <t>83368423600015</t>
  </si>
  <si>
    <t>639308</t>
  </si>
  <si>
    <t>68250 GUNDOLSHEIM</t>
  </si>
  <si>
    <t>6 Rue de Munwiller</t>
  </si>
  <si>
    <t>ACFISS</t>
  </si>
  <si>
    <t>AUDIT CONSEIL FORMATION INCENDIE SANTE ET SECURITE AU TRAVAIL - ACFISS</t>
  </si>
  <si>
    <t>44680321868</t>
  </si>
  <si>
    <t>90335833100010</t>
  </si>
  <si>
    <t>644006</t>
  </si>
  <si>
    <t>06 31 64 99 32</t>
  </si>
  <si>
    <t>72300 JUIGNE SUR SARTHE</t>
  </si>
  <si>
    <t>12 Rue Des Buissons</t>
  </si>
  <si>
    <t>ACF JUIGNE SUR SARTHE</t>
  </si>
  <si>
    <t>AUDIT CONSEIL FORMATION - ACF</t>
  </si>
  <si>
    <t>52720194972</t>
  </si>
  <si>
    <t>90399128900013</t>
  </si>
  <si>
    <t>325211</t>
  </si>
  <si>
    <t>04 76 23 20 50</t>
  </si>
  <si>
    <t>16 Allée FRANCOIS VILLON</t>
  </si>
  <si>
    <t>ACF ECHIROLLES</t>
  </si>
  <si>
    <t>AUDIT CONSEIL FORMATION</t>
  </si>
  <si>
    <t>82380268038</t>
  </si>
  <si>
    <t>38756765400067</t>
  </si>
  <si>
    <t>605517</t>
  </si>
  <si>
    <t>06 62 86 84 31</t>
  </si>
  <si>
    <t>35360 MONTAUBAN DE BRETAGNE</t>
  </si>
  <si>
    <t>10 Rue PAUL FEVAL</t>
  </si>
  <si>
    <t>ACR</t>
  </si>
  <si>
    <t>AUDIT CONSEIL ET FORMATION POUR LA RESTAURATION COLLECTIVE</t>
  </si>
  <si>
    <t>53351056035</t>
  </si>
  <si>
    <t>85261108600012</t>
  </si>
  <si>
    <t>670820</t>
  </si>
  <si>
    <t>06 75 85 57 20</t>
  </si>
  <si>
    <t>6 Rue DE l'Espérance</t>
  </si>
  <si>
    <t>ACEF</t>
  </si>
  <si>
    <t>AUDIT CONSEIL ELEARNING FORMATION</t>
  </si>
  <si>
    <t>52440629744</t>
  </si>
  <si>
    <t>53408557600013</t>
  </si>
  <si>
    <t>638511</t>
  </si>
  <si>
    <t>06 14 64 36 24</t>
  </si>
  <si>
    <t>2 bis Allée des Garennes</t>
  </si>
  <si>
    <t>AC DD PARTNER</t>
  </si>
  <si>
    <t>AUDIT CONSEIL DEVELOPPEMENT DURABLE - AC DD PARTNER</t>
  </si>
  <si>
    <t>84630527263</t>
  </si>
  <si>
    <t>88865953900017</t>
  </si>
  <si>
    <t>594430</t>
  </si>
  <si>
    <t>04 93 60 38 90</t>
  </si>
  <si>
    <t>ZI LES BOIS DE GRASSE BUREAU 5 YSATIS</t>
  </si>
  <si>
    <t>7 Avenue MICHEL CHEVALIER</t>
  </si>
  <si>
    <t>AAP</t>
  </si>
  <si>
    <t>AUDIT AZUR PREVENTION</t>
  </si>
  <si>
    <t>93060690306</t>
  </si>
  <si>
    <t>53969742500020</t>
  </si>
  <si>
    <t>143595</t>
  </si>
  <si>
    <t>04696</t>
  </si>
  <si>
    <t>0299784081</t>
  </si>
  <si>
    <t>5 Rue SAINT LOUIS</t>
  </si>
  <si>
    <t>AACCES QUALITE</t>
  </si>
  <si>
    <t>AUDIT ASSISTANCE CONTROLE CONSEIL ENVIRONNEMENT SANTE PUBLIQUE</t>
  </si>
  <si>
    <t>53350368735</t>
  </si>
  <si>
    <t>38898689500034</t>
  </si>
  <si>
    <t>598185</t>
  </si>
  <si>
    <t>0660842340</t>
  </si>
  <si>
    <t>49140 SEICHES SUR LE LOIR</t>
  </si>
  <si>
    <t>4 LA MOTTE</t>
  </si>
  <si>
    <t>AFH SOUCELLES</t>
  </si>
  <si>
    <t>AUDIT  FORMATION HYGIENE</t>
  </si>
  <si>
    <t>52490343549</t>
  </si>
  <si>
    <t>83789317100012</t>
  </si>
  <si>
    <t>541930</t>
  </si>
  <si>
    <t>14 Rue Jacques Monot</t>
  </si>
  <si>
    <t>AUDISEE</t>
  </si>
  <si>
    <t>23760536576</t>
  </si>
  <si>
    <t>81380958900027</t>
  </si>
  <si>
    <t>643944</t>
  </si>
  <si>
    <t>06 40 34 83 98</t>
  </si>
  <si>
    <t>140 Cours de l'Yser</t>
  </si>
  <si>
    <t>AUDIOCAMP</t>
  </si>
  <si>
    <t>75331055133</t>
  </si>
  <si>
    <t>82498942000016</t>
  </si>
  <si>
    <t>645060</t>
  </si>
  <si>
    <t>06 68 45 69 62</t>
  </si>
  <si>
    <t>Zone D Art</t>
  </si>
  <si>
    <t>2 Rue du Rhin Napoléon</t>
  </si>
  <si>
    <t>AUDIO FORMATIONS</t>
  </si>
  <si>
    <t>42670378067</t>
  </si>
  <si>
    <t>49477852500019</t>
  </si>
  <si>
    <t>647524</t>
  </si>
  <si>
    <t>04 42 21 18 14</t>
  </si>
  <si>
    <t>LES HAUTS DE PROVENCE BATIMENT D</t>
  </si>
  <si>
    <t>20 Avenue ALFRED CAPUS</t>
  </si>
  <si>
    <t>AUDIFFREN PIERRE</t>
  </si>
  <si>
    <t>93131049513</t>
  </si>
  <si>
    <t>43897951000023</t>
  </si>
  <si>
    <t>628785</t>
  </si>
  <si>
    <t>06 60 98 20 15</t>
  </si>
  <si>
    <t>13 Avenue DE LA CREATIVITE</t>
  </si>
  <si>
    <t>AUDHACE RH</t>
  </si>
  <si>
    <t>AUDHACE RESSOURCES HUMAINES</t>
  </si>
  <si>
    <t>31590895459</t>
  </si>
  <si>
    <t>81230347700028</t>
  </si>
  <si>
    <t>624299</t>
  </si>
  <si>
    <t>51 Rue Hoche</t>
  </si>
  <si>
    <t>AUDEO</t>
  </si>
  <si>
    <t>11756045875</t>
  </si>
  <si>
    <t>88313422300022</t>
  </si>
  <si>
    <t>359452</t>
  </si>
  <si>
    <t>02 40 37 34 34</t>
  </si>
  <si>
    <t>BP 31222</t>
  </si>
  <si>
    <t>8 Route de la Jonelière</t>
  </si>
  <si>
    <t>AUDENCIA NANTES</t>
  </si>
  <si>
    <t>AUDENCIA</t>
  </si>
  <si>
    <t>52440822844</t>
  </si>
  <si>
    <t>83474886500013</t>
  </si>
  <si>
    <t>550905</t>
  </si>
  <si>
    <t>06 64 00 27 44</t>
  </si>
  <si>
    <t>41 CLOS DES CHASSETTES</t>
  </si>
  <si>
    <t>AUDEAS</t>
  </si>
  <si>
    <t>84730181273</t>
  </si>
  <si>
    <t>81362725400010</t>
  </si>
  <si>
    <t>623131</t>
  </si>
  <si>
    <t>04 68 27 24 91</t>
  </si>
  <si>
    <t>65 Avenue GEORGES CLEMENCEAU</t>
  </si>
  <si>
    <t>AUDE PERMIS.COM</t>
  </si>
  <si>
    <t>76110140211</t>
  </si>
  <si>
    <t>52527121900061</t>
  </si>
  <si>
    <t>578952</t>
  </si>
  <si>
    <t>5 Rue Fleming</t>
  </si>
  <si>
    <t>AUDE MAILLARD - AM CONSEILS</t>
  </si>
  <si>
    <t>11788196978</t>
  </si>
  <si>
    <t>79830084400023</t>
  </si>
  <si>
    <t>662537</t>
  </si>
  <si>
    <t>07 61 91 45 01</t>
  </si>
  <si>
    <t>AUDACE D'AGIR</t>
  </si>
  <si>
    <t>11756630175</t>
  </si>
  <si>
    <t>91147648900024</t>
  </si>
  <si>
    <t>611207</t>
  </si>
  <si>
    <t>03 20 64 30 19</t>
  </si>
  <si>
    <t>200 RUE DE LA RECHERCHE IMMEUBLE COLIBRI</t>
  </si>
  <si>
    <t>ARS ACADEMIE DE FORMATION</t>
  </si>
  <si>
    <t>AUCHAN RETAIL SERVICES VILLENEUVE D ASCQ</t>
  </si>
  <si>
    <t>AUCHAN RETAIL SERVICES</t>
  </si>
  <si>
    <t>32590949359</t>
  </si>
  <si>
    <t>83188831800019</t>
  </si>
  <si>
    <t>636666</t>
  </si>
  <si>
    <t>06 01 85 14 94</t>
  </si>
  <si>
    <t>77860 QUINCY VOISINS</t>
  </si>
  <si>
    <t>31 bis Rue DE HUIRY</t>
  </si>
  <si>
    <t>AUBRY CELINE</t>
  </si>
  <si>
    <t>AUBRY CELINE - METAMORPH'OSES</t>
  </si>
  <si>
    <t>11770675077</t>
  </si>
  <si>
    <t>50356463500046</t>
  </si>
  <si>
    <t>431059</t>
  </si>
  <si>
    <t>35330 BOVEL</t>
  </si>
  <si>
    <t>VAL D'ANAST</t>
  </si>
  <si>
    <t>LA SORAIS</t>
  </si>
  <si>
    <t>AUBREE EDET JACQUELINE</t>
  </si>
  <si>
    <t>53350528035</t>
  </si>
  <si>
    <t>40917462000016</t>
  </si>
  <si>
    <t>590319</t>
  </si>
  <si>
    <t>06 99 62 02 14</t>
  </si>
  <si>
    <t>Espace santé 2</t>
  </si>
  <si>
    <t>489 Avenue de Rome</t>
  </si>
  <si>
    <t>AUBERT MARIE ANGE</t>
  </si>
  <si>
    <t>93830453883</t>
  </si>
  <si>
    <t>52789376200023</t>
  </si>
  <si>
    <t>498397</t>
  </si>
  <si>
    <t>03505</t>
  </si>
  <si>
    <t>02 99 54 73 25</t>
  </si>
  <si>
    <t>CS 61002</t>
  </si>
  <si>
    <t>13 Boulevard de l'Odet</t>
  </si>
  <si>
    <t>AUB SANTE ST GREGOIRE</t>
  </si>
  <si>
    <t>AUB SANTE</t>
  </si>
  <si>
    <t>53350419735</t>
  </si>
  <si>
    <t>30854923700409</t>
  </si>
  <si>
    <t>545594</t>
  </si>
  <si>
    <t>05 53 73 29 50</t>
  </si>
  <si>
    <t>Lieu-dit Beauchamp</t>
  </si>
  <si>
    <t>1 Route DE L AMOURETTE</t>
  </si>
  <si>
    <t>AU RAS DU SOL</t>
  </si>
  <si>
    <t>72240143524</t>
  </si>
  <si>
    <t>50530695100029</t>
  </si>
  <si>
    <t>593205</t>
  </si>
  <si>
    <t>01 45 65 64 80</t>
  </si>
  <si>
    <t>AU FIL DE L ENFANCE</t>
  </si>
  <si>
    <t>AU FIL DE L'ENFANCE SOIN RECHERCHE ET FORMATION EN PETITE ENFANCE</t>
  </si>
  <si>
    <t>11755736275</t>
  </si>
  <si>
    <t>82975497700017</t>
  </si>
  <si>
    <t>630342</t>
  </si>
  <si>
    <t>09 88 40 14 39</t>
  </si>
  <si>
    <t>15 Avenue LEO LAGRANGE</t>
  </si>
  <si>
    <t>ADDL</t>
  </si>
  <si>
    <t>AU DELA DES LANGUES</t>
  </si>
  <si>
    <t>75170196917</t>
  </si>
  <si>
    <t>82250540000033</t>
  </si>
  <si>
    <t>637750</t>
  </si>
  <si>
    <t>ECOPEPINIERE</t>
  </si>
  <si>
    <t>42 Rue DE L INNOVATION</t>
  </si>
  <si>
    <t>AU COEUR DES HOMMES MOISSY CRAMAYEL</t>
  </si>
  <si>
    <t>AU COEUR DES HOMMES</t>
  </si>
  <si>
    <t>11770602777</t>
  </si>
  <si>
    <t>81407767300030</t>
  </si>
  <si>
    <t>600465</t>
  </si>
  <si>
    <t>02 31 82 59 51</t>
  </si>
  <si>
    <t>2 Rue des Bourreliers</t>
  </si>
  <si>
    <t>AU BON P'TIT GASTRONOME - ABPG FORMATIONS</t>
  </si>
  <si>
    <t>25140212114</t>
  </si>
  <si>
    <t>49399317400033</t>
  </si>
  <si>
    <t>239586</t>
  </si>
  <si>
    <t>05 57 72 09 01</t>
  </si>
  <si>
    <t>18 bis Allée Des Petits Brivins</t>
  </si>
  <si>
    <t>ATYS CONCEPT</t>
  </si>
  <si>
    <t>52440883244</t>
  </si>
  <si>
    <t>40901659900113</t>
  </si>
  <si>
    <t>642710</t>
  </si>
  <si>
    <t>06.22.08.37.26</t>
  </si>
  <si>
    <t>1 bis Faubourg d'Orléans</t>
  </si>
  <si>
    <t>ATTY SANDRINE</t>
  </si>
  <si>
    <t>24450370245</t>
  </si>
  <si>
    <t>88066399200019</t>
  </si>
  <si>
    <t>478994</t>
  </si>
  <si>
    <t>01 69 45 84 49</t>
  </si>
  <si>
    <t>161 Rue ST MERRY</t>
  </si>
  <si>
    <t>ATTRIBUT CONSEILS</t>
  </si>
  <si>
    <t>11910614891</t>
  </si>
  <si>
    <t>49962155500022</t>
  </si>
  <si>
    <t>500252</t>
  </si>
  <si>
    <t>0633701143</t>
  </si>
  <si>
    <t>TECHNOPOLE UNIVERSITE</t>
  </si>
  <si>
    <t>3 Avenue René LAENNEC</t>
  </si>
  <si>
    <t>ATTITUDE FORMATION</t>
  </si>
  <si>
    <t>52720151172</t>
  </si>
  <si>
    <t>79266482300012</t>
  </si>
  <si>
    <t>463309</t>
  </si>
  <si>
    <t>04 93 00 56 74</t>
  </si>
  <si>
    <t>ESPACE ANTIBES LOTISSEMENT N°41</t>
  </si>
  <si>
    <t>2208 Route DE GRASSE</t>
  </si>
  <si>
    <t>ANA</t>
  </si>
  <si>
    <t>ATTIDUDE NAILS ACADEMY</t>
  </si>
  <si>
    <t>93060692406</t>
  </si>
  <si>
    <t>75099732200029</t>
  </si>
  <si>
    <t>529590</t>
  </si>
  <si>
    <t>01 46 05 01 71</t>
  </si>
  <si>
    <t>89 bis Rue Gallieni</t>
  </si>
  <si>
    <t>ATTIC+</t>
  </si>
  <si>
    <t>11921916592</t>
  </si>
  <si>
    <t>43514648500022</t>
  </si>
  <si>
    <t>491925</t>
  </si>
  <si>
    <t>LE MEDITERRANEE - BAT C15</t>
  </si>
  <si>
    <t>4 Avenue DE CORINTHE</t>
  </si>
  <si>
    <t>ATTIAS AUDREY</t>
  </si>
  <si>
    <t>93131936813</t>
  </si>
  <si>
    <t>90320597900011</t>
  </si>
  <si>
    <t>680205</t>
  </si>
  <si>
    <t>06 51 15 56 56</t>
  </si>
  <si>
    <t>29 Rue Professeur Calmette</t>
  </si>
  <si>
    <t>ATSUKO SHITSU</t>
  </si>
  <si>
    <t>75331549333</t>
  </si>
  <si>
    <t>94898537900015</t>
  </si>
  <si>
    <t>553402</t>
  </si>
  <si>
    <t>310 Route DE THONES</t>
  </si>
  <si>
    <t>ATSU 74</t>
  </si>
  <si>
    <t>82740173274</t>
  </si>
  <si>
    <t>44063580300032</t>
  </si>
  <si>
    <t>574727</t>
  </si>
  <si>
    <t>04 74 94 10 85</t>
  </si>
  <si>
    <t>Zac De Chesnes Ouest</t>
  </si>
  <si>
    <t>99 Boucle De La Ramee</t>
  </si>
  <si>
    <t>ATSI RHONE ALPES ST QUENTIN FALLAVIER</t>
  </si>
  <si>
    <t>ATSI RHONE ALPES</t>
  </si>
  <si>
    <t>82380446638</t>
  </si>
  <si>
    <t>48183466100037</t>
  </si>
  <si>
    <t>613198</t>
  </si>
  <si>
    <t>04 42 89 03 37</t>
  </si>
  <si>
    <t>8 Avenue DE LA MOUTTE</t>
  </si>
  <si>
    <t>ATSI PACA</t>
  </si>
  <si>
    <t>93131500313</t>
  </si>
  <si>
    <t>75389809700021</t>
  </si>
  <si>
    <t>640396</t>
  </si>
  <si>
    <t>Za Sonopa</t>
  </si>
  <si>
    <t>Route DE JOHANNE</t>
  </si>
  <si>
    <t>ATSI NORMANDIE PETIT COURONNE</t>
  </si>
  <si>
    <t>ATSI NORMANDIE</t>
  </si>
  <si>
    <t>23760504776</t>
  </si>
  <si>
    <t>79020850800040</t>
  </si>
  <si>
    <t>652210</t>
  </si>
  <si>
    <t>03 91 83 04 30</t>
  </si>
  <si>
    <t>2 bis Rue Jaques Lecoeur</t>
  </si>
  <si>
    <t>ATSI VENDIN LE VIEIL</t>
  </si>
  <si>
    <t>ATSI NORD</t>
  </si>
  <si>
    <t>31620225162</t>
  </si>
  <si>
    <t>52436324900029</t>
  </si>
  <si>
    <t>605852</t>
  </si>
  <si>
    <t>ATSI IDF CHATEAUNEUF LES MARTIGUES</t>
  </si>
  <si>
    <t>ATSI IDF</t>
  </si>
  <si>
    <t>11930726993</t>
  </si>
  <si>
    <t>81813610300020</t>
  </si>
  <si>
    <t>644821</t>
  </si>
  <si>
    <t>02 40 24 04 45</t>
  </si>
  <si>
    <t>12 Rue DU CLOS BESSERE</t>
  </si>
  <si>
    <t>ATSI CENTRE OUEST DONGES</t>
  </si>
  <si>
    <t>ATSI CENTRE OUEST</t>
  </si>
  <si>
    <t>52440807344</t>
  </si>
  <si>
    <t>82312910100031</t>
  </si>
  <si>
    <t>663529</t>
  </si>
  <si>
    <t>04 78 20 43 70</t>
  </si>
  <si>
    <t>119 Route d'Heyrieux</t>
  </si>
  <si>
    <t>ATS SOUDAGE</t>
  </si>
  <si>
    <t>82690987369</t>
  </si>
  <si>
    <t>45220613900019</t>
  </si>
  <si>
    <t>519327</t>
  </si>
  <si>
    <t>06 63 33 57 48</t>
  </si>
  <si>
    <t>19 Rue DU BAS SURIMEAU</t>
  </si>
  <si>
    <t>ATRIUM ASSOCIES</t>
  </si>
  <si>
    <t>54790110079</t>
  </si>
  <si>
    <t>80459322600017</t>
  </si>
  <si>
    <t>601305</t>
  </si>
  <si>
    <t>03 89 58 11 29</t>
  </si>
  <si>
    <t>15 Route de Colmar</t>
  </si>
  <si>
    <t>ATRISC</t>
  </si>
  <si>
    <t>42680207568</t>
  </si>
  <si>
    <t>51928875700056</t>
  </si>
  <si>
    <t>638225</t>
  </si>
  <si>
    <t>06 92 76 19 56</t>
  </si>
  <si>
    <t>12 Chemin DES GERANIUMS</t>
  </si>
  <si>
    <t>ATRIA</t>
  </si>
  <si>
    <t>04973198497</t>
  </si>
  <si>
    <t>84929750200015</t>
  </si>
  <si>
    <t>684156</t>
  </si>
  <si>
    <t>8 Place DU MARECHAL JUIN</t>
  </si>
  <si>
    <t>ATP LINK</t>
  </si>
  <si>
    <t>11941193894</t>
  </si>
  <si>
    <t>94939153600016</t>
  </si>
  <si>
    <t>372596</t>
  </si>
  <si>
    <t>04 76 41 14 20</t>
  </si>
  <si>
    <t>31 Avenue DU GRANIER</t>
  </si>
  <si>
    <t>ATP FORMATION</t>
  </si>
  <si>
    <t>82380184838</t>
  </si>
  <si>
    <t>39003205000010</t>
  </si>
  <si>
    <t>448151</t>
  </si>
  <si>
    <t>0 811 261 732</t>
  </si>
  <si>
    <t>54 Rue PAUL VERLAINE</t>
  </si>
  <si>
    <t>ATOVA CONSEIL</t>
  </si>
  <si>
    <t>82691092769</t>
  </si>
  <si>
    <t>52040680200022</t>
  </si>
  <si>
    <t>530645</t>
  </si>
  <si>
    <t>01 42 86 01 97</t>
  </si>
  <si>
    <t>53 Rue Joseph Bertrand</t>
  </si>
  <si>
    <t>ATOUTS &amp; HANDICAP</t>
  </si>
  <si>
    <t>11788476078</t>
  </si>
  <si>
    <t>82094757000025</t>
  </si>
  <si>
    <t>672993</t>
  </si>
  <si>
    <t>05 46 97 51 42</t>
  </si>
  <si>
    <t>1 Boulevard de Vladimir - FIEF MONTLOUIS</t>
  </si>
  <si>
    <t>ATOUTS &amp; COMPETENCES</t>
  </si>
  <si>
    <t>54170065417</t>
  </si>
  <si>
    <t>40261617100011</t>
  </si>
  <si>
    <t>479743</t>
  </si>
  <si>
    <t>04 76 95 62 05</t>
  </si>
  <si>
    <t>38250 VILLARD DE LANS</t>
  </si>
  <si>
    <t>TELESPACE</t>
  </si>
  <si>
    <t>118 Chemin DES BREUX</t>
  </si>
  <si>
    <t>ATCF</t>
  </si>
  <si>
    <t>ATOUTCORDE</t>
  </si>
  <si>
    <t>82380406738</t>
  </si>
  <si>
    <t>49319633100042</t>
  </si>
  <si>
    <t>517343</t>
  </si>
  <si>
    <t>04 42 51 00 68</t>
  </si>
  <si>
    <t>LE TERTIA 1</t>
  </si>
  <si>
    <t>5 Rue CHARLES DUCHESNE</t>
  </si>
  <si>
    <t>ATOUT.COM</t>
  </si>
  <si>
    <t>93131956413</t>
  </si>
  <si>
    <t>48008951500047</t>
  </si>
  <si>
    <t>417002</t>
  </si>
  <si>
    <t>04 73 69 11 09</t>
  </si>
  <si>
    <t>33 bis Boulevard Berthelot</t>
  </si>
  <si>
    <t>ATOUT SYNERGIA FORMATION ERGONOMIE ET FORMATION</t>
  </si>
  <si>
    <t>83630464863</t>
  </si>
  <si>
    <t>81535193700025</t>
  </si>
  <si>
    <t>331223</t>
  </si>
  <si>
    <t>03 81 31 28 20</t>
  </si>
  <si>
    <t>10 Faubourg DE BESANCON</t>
  </si>
  <si>
    <t>ATOUT SAVOIR</t>
  </si>
  <si>
    <t>43250180525</t>
  </si>
  <si>
    <t>43924456700020</t>
  </si>
  <si>
    <t>209570</t>
  </si>
  <si>
    <t>04 78 14 19 19</t>
  </si>
  <si>
    <t>ATOUT MAJEUR RHONE ALPES</t>
  </si>
  <si>
    <t>82690538569</t>
  </si>
  <si>
    <t>41009852900044</t>
  </si>
  <si>
    <t>367308</t>
  </si>
  <si>
    <t>ZONE ARTISANALE DE RIBAUTE</t>
  </si>
  <si>
    <t>11 bis Rue DU CHATEAU DE RIBAUTE</t>
  </si>
  <si>
    <t>ATOUT MAJEUR CONCEPT</t>
  </si>
  <si>
    <t>73310456931</t>
  </si>
  <si>
    <t>48211438600048</t>
  </si>
  <si>
    <t>639710</t>
  </si>
  <si>
    <t>04 91 48 40 00</t>
  </si>
  <si>
    <t>9 Rue DRAGON</t>
  </si>
  <si>
    <t>ATOUT LANGUES SUD</t>
  </si>
  <si>
    <t>93131890813</t>
  </si>
  <si>
    <t>89481547100012</t>
  </si>
  <si>
    <t>165773</t>
  </si>
  <si>
    <t>02934</t>
  </si>
  <si>
    <t>05 65 59 07 64</t>
  </si>
  <si>
    <t>Boulevard EMILE LAURET</t>
  </si>
  <si>
    <t>ATOUT FORMATIONS</t>
  </si>
  <si>
    <t>73120022712</t>
  </si>
  <si>
    <t>39337699100054</t>
  </si>
  <si>
    <t>523471</t>
  </si>
  <si>
    <t>02 97 46 52 75</t>
  </si>
  <si>
    <t>BP 40335</t>
  </si>
  <si>
    <t>6 Avenue GENERAL BORGNIS DES BORDES</t>
  </si>
  <si>
    <t>ATOUT FORMATION</t>
  </si>
  <si>
    <t>53560812056</t>
  </si>
  <si>
    <t>48789932000013</t>
  </si>
  <si>
    <t>461453</t>
  </si>
  <si>
    <t>02 43 52 83 40</t>
  </si>
  <si>
    <t>237 Rue NOISY LE SEC</t>
  </si>
  <si>
    <t>13/06/2013</t>
  </si>
  <si>
    <t>ATOUT DEVELOPPEMENT</t>
  </si>
  <si>
    <t>11930567793</t>
  </si>
  <si>
    <t>43536912900042</t>
  </si>
  <si>
    <t>594921</t>
  </si>
  <si>
    <t>06 85 94 38 40</t>
  </si>
  <si>
    <t>11 Allée DES ACACIAS</t>
  </si>
  <si>
    <t>ATOUT AGE FORMATION</t>
  </si>
  <si>
    <t>75331133633</t>
  </si>
  <si>
    <t>40408602700038</t>
  </si>
  <si>
    <t>402370</t>
  </si>
  <si>
    <t>03119</t>
  </si>
  <si>
    <t>06 61 35 19 19</t>
  </si>
  <si>
    <t>58 Rue Lycette Darsonval</t>
  </si>
  <si>
    <t>ATOUSOINS</t>
  </si>
  <si>
    <t>31590700459</t>
  </si>
  <si>
    <t>49368027600042</t>
  </si>
  <si>
    <t>651746</t>
  </si>
  <si>
    <t>02 40 46 46 48</t>
  </si>
  <si>
    <t>1 Place de la Nation</t>
  </si>
  <si>
    <t>ATORM</t>
  </si>
  <si>
    <t>52440197844</t>
  </si>
  <si>
    <t>38113661300027</t>
  </si>
  <si>
    <t>648292</t>
  </si>
  <si>
    <t>57 Avenue de la République</t>
  </si>
  <si>
    <t>ATORIA RUEIL MALMAISON</t>
  </si>
  <si>
    <t>ATORIA</t>
  </si>
  <si>
    <t>11756173575</t>
  </si>
  <si>
    <t>84109852800026</t>
  </si>
  <si>
    <t>336762</t>
  </si>
  <si>
    <t>06 40 68 32 18</t>
  </si>
  <si>
    <t>ATORG</t>
  </si>
  <si>
    <t>11753610075</t>
  </si>
  <si>
    <t>44036374500041</t>
  </si>
  <si>
    <t>529643</t>
  </si>
  <si>
    <t>02 97 28 39 39</t>
  </si>
  <si>
    <t>2 Avenue De Ker Lann</t>
  </si>
  <si>
    <t>ATOO</t>
  </si>
  <si>
    <t>53560830656</t>
  </si>
  <si>
    <t>78516441900059</t>
  </si>
  <si>
    <t>569847</t>
  </si>
  <si>
    <t>505 Place DES CHAMPS ELYSEES</t>
  </si>
  <si>
    <t>ATON FORMATION</t>
  </si>
  <si>
    <t>11910591191</t>
  </si>
  <si>
    <t>49022911900022</t>
  </si>
  <si>
    <t>563626</t>
  </si>
  <si>
    <t>06 10 07 25 69</t>
  </si>
  <si>
    <t>25 Rue DE VERDUN</t>
  </si>
  <si>
    <t>ATMAO SCHEME</t>
  </si>
  <si>
    <t>84691489669</t>
  </si>
  <si>
    <t>82404451500016</t>
  </si>
  <si>
    <t>416782</t>
  </si>
  <si>
    <t>01 55 74 62 50</t>
  </si>
  <si>
    <t>4 Avenue DU RECTEUR POINCARÉ</t>
  </si>
  <si>
    <t>ATLINE FORMATIONS</t>
  </si>
  <si>
    <t>11754464975</t>
  </si>
  <si>
    <t>51410443900013</t>
  </si>
  <si>
    <t>326902</t>
  </si>
  <si>
    <t>04 73 90 78 41</t>
  </si>
  <si>
    <t>2 Avenue LÉONARD DE VINCI</t>
  </si>
  <si>
    <t>ATLAS FORMATION</t>
  </si>
  <si>
    <t>83630360563</t>
  </si>
  <si>
    <t>44499985800046</t>
  </si>
  <si>
    <t>660360</t>
  </si>
  <si>
    <t>06 13 63 04 92</t>
  </si>
  <si>
    <t>64190 OGENNE CAMPTORT</t>
  </si>
  <si>
    <t>6 Route DE LA MAIRIE</t>
  </si>
  <si>
    <t>APCO</t>
  </si>
  <si>
    <t>ATLANTIQUE PYRENEES CONSEIL SAS</t>
  </si>
  <si>
    <t>75640476064</t>
  </si>
  <si>
    <t>84451242600017</t>
  </si>
  <si>
    <t>630834</t>
  </si>
  <si>
    <t>13 Rue DE LA COTE D'IVOIRE</t>
  </si>
  <si>
    <t>ATLANTIQUE FORMATIONS LA ROCHELLE</t>
  </si>
  <si>
    <t>ATLANTIQUE FORMATIONS</t>
  </si>
  <si>
    <t>75170257117</t>
  </si>
  <si>
    <t>89467521400015</t>
  </si>
  <si>
    <t>629789</t>
  </si>
  <si>
    <t>06 86 13 92 85</t>
  </si>
  <si>
    <t>CS 10704</t>
  </si>
  <si>
    <t>107 Avenue Henri Fréville</t>
  </si>
  <si>
    <t>AFSET 35</t>
  </si>
  <si>
    <t>ATLANTIQUE FORMATION SECURITE ENVIRONNEMENT TRAVAIL 35</t>
  </si>
  <si>
    <t>53351084435</t>
  </si>
  <si>
    <t>89055088200017</t>
  </si>
  <si>
    <t>517331</t>
  </si>
  <si>
    <t>02 53 55 71 95</t>
  </si>
  <si>
    <t>2 Rue Gaspard Coriolis</t>
  </si>
  <si>
    <t>AFC</t>
  </si>
  <si>
    <t>ATLANTIQUE FORMATION ET CONSEILS</t>
  </si>
  <si>
    <t>52440536344</t>
  </si>
  <si>
    <t>49327707300042</t>
  </si>
  <si>
    <t>352184</t>
  </si>
  <si>
    <t>02 40 52 60 23</t>
  </si>
  <si>
    <t>La Fleuriaye - Bât C</t>
  </si>
  <si>
    <t>11 Boulevard Ampère</t>
  </si>
  <si>
    <t>ATLANTIC PREVENTION</t>
  </si>
  <si>
    <t>52440448544</t>
  </si>
  <si>
    <t>45368581000021</t>
  </si>
  <si>
    <t>536830</t>
  </si>
  <si>
    <t>02 40 34 43 91</t>
  </si>
  <si>
    <t>3 Place de l'Europe</t>
  </si>
  <si>
    <t>ATLANTIC CONSEIL</t>
  </si>
  <si>
    <t>52440420044</t>
  </si>
  <si>
    <t>41434320200027</t>
  </si>
  <si>
    <t>684170</t>
  </si>
  <si>
    <t>01 56 53 65 00</t>
  </si>
  <si>
    <t>13 Rue MARTIN BERNARD</t>
  </si>
  <si>
    <t>ATLANTES</t>
  </si>
  <si>
    <t>11755296875</t>
  </si>
  <si>
    <t>44538234400049</t>
  </si>
  <si>
    <t>630172</t>
  </si>
  <si>
    <t>22 Avenue Lionel Terray</t>
  </si>
  <si>
    <t>ATLANTE FORMATION</t>
  </si>
  <si>
    <t>84691934469</t>
  </si>
  <si>
    <t>50491282500040</t>
  </si>
  <si>
    <t>656689</t>
  </si>
  <si>
    <t>06 61 64 72 51</t>
  </si>
  <si>
    <t>38 Avenue JEAN JAURES</t>
  </si>
  <si>
    <t>ATLANTA FORMATIONS</t>
  </si>
  <si>
    <t>84691466969</t>
  </si>
  <si>
    <t>82225471000020</t>
  </si>
  <si>
    <t>502777</t>
  </si>
  <si>
    <t>09 63 64 92 74</t>
  </si>
  <si>
    <t>LES PYRAMIDES</t>
  </si>
  <si>
    <t>4 Rue DE PITOYS</t>
  </si>
  <si>
    <t>ATLANS ANGLET</t>
  </si>
  <si>
    <t>ATLANS SAS</t>
  </si>
  <si>
    <t>72640296264</t>
  </si>
  <si>
    <t>49841741900047</t>
  </si>
  <si>
    <t>587126</t>
  </si>
  <si>
    <t>01 46 65 08 71</t>
  </si>
  <si>
    <t>12 Avenue RASPAIL</t>
  </si>
  <si>
    <t>ATLANS GENTILLY</t>
  </si>
  <si>
    <t>ATLANS</t>
  </si>
  <si>
    <t>11940936894</t>
  </si>
  <si>
    <t>39342216700055</t>
  </si>
  <si>
    <t>318309</t>
  </si>
  <si>
    <t>02 28 01 20 20</t>
  </si>
  <si>
    <t>12 Rue Thessalie</t>
  </si>
  <si>
    <t>ATLANCAD LA CHAPELLE SUR ERDRE</t>
  </si>
  <si>
    <t>ATLANCAD</t>
  </si>
  <si>
    <t>52440428244</t>
  </si>
  <si>
    <t>41451557700073</t>
  </si>
  <si>
    <t>606285</t>
  </si>
  <si>
    <t>0144929636</t>
  </si>
  <si>
    <t>11 Rue ANDRE ANTOINE</t>
  </si>
  <si>
    <t>ATLA</t>
  </si>
  <si>
    <t>11755895275</t>
  </si>
  <si>
    <t>84885486500013</t>
  </si>
  <si>
    <t>666282</t>
  </si>
  <si>
    <t>01 40 54 50 37</t>
  </si>
  <si>
    <t>2 Rue CATULLE MENDES</t>
  </si>
  <si>
    <t>ATK CONSEILS</t>
  </si>
  <si>
    <t>11753829375</t>
  </si>
  <si>
    <t>47946661700020</t>
  </si>
  <si>
    <t>507994</t>
  </si>
  <si>
    <t>04 42 02 61 50</t>
  </si>
  <si>
    <t>Z.I. de Couperigne Bat les chenes lot 6</t>
  </si>
  <si>
    <t>Rue BLAISE PASCAL</t>
  </si>
  <si>
    <t>ATIS</t>
  </si>
  <si>
    <t>ATIS SAS</t>
  </si>
  <si>
    <t>93132163713</t>
  </si>
  <si>
    <t>49242117700022</t>
  </si>
  <si>
    <t>643129</t>
  </si>
  <si>
    <t>RESIDENCE LES CEBRADES</t>
  </si>
  <si>
    <t>5 Rue LUDOVIC TRARIEUX</t>
  </si>
  <si>
    <t>54160055716</t>
  </si>
  <si>
    <t>48283258100011</t>
  </si>
  <si>
    <t>635960</t>
  </si>
  <si>
    <t>01 47 85 83 54</t>
  </si>
  <si>
    <t>6 Boulevard BINEAU</t>
  </si>
  <si>
    <t>ATID CONSULTING</t>
  </si>
  <si>
    <t>11921437492</t>
  </si>
  <si>
    <t>44793491000038</t>
  </si>
  <si>
    <t>643130</t>
  </si>
  <si>
    <t>93340 LE RAINCY</t>
  </si>
  <si>
    <t>28 Avenue THIERS</t>
  </si>
  <si>
    <t>ATHYR FORMATION</t>
  </si>
  <si>
    <t>11930745493</t>
  </si>
  <si>
    <t>82417102900021</t>
  </si>
  <si>
    <t>641881</t>
  </si>
  <si>
    <t>02 28 15 34 46</t>
  </si>
  <si>
    <t>25 Boulevard Raymond Parpaillon</t>
  </si>
  <si>
    <t>AT'HOME FORMATIONS - MONTAIGU VENDEE</t>
  </si>
  <si>
    <t>AT'HOME FORMATIONS - TRIAMID'HOM</t>
  </si>
  <si>
    <t>52850223385</t>
  </si>
  <si>
    <t>88087470600026</t>
  </si>
  <si>
    <t>613526</t>
  </si>
  <si>
    <t>07373</t>
  </si>
  <si>
    <t>04 78 00 37 29</t>
  </si>
  <si>
    <t>4 Rue JEAN SARRAZIN</t>
  </si>
  <si>
    <t>ATHLETIC</t>
  </si>
  <si>
    <t>84691501369</t>
  </si>
  <si>
    <t>79773594100024</t>
  </si>
  <si>
    <t>581665</t>
  </si>
  <si>
    <t>ETATS UNIS - CHARLESTOWN</t>
  </si>
  <si>
    <t>Massachusetts General Hospital</t>
  </si>
  <si>
    <t>149 13th Street</t>
  </si>
  <si>
    <t>MARTINOS CENTER</t>
  </si>
  <si>
    <t>ATHINOULA A. MARTINOS CENTER OF BIOMEDICAL IMAGING</t>
  </si>
  <si>
    <t>643828</t>
  </si>
  <si>
    <t>45140 BOULAY LES BARRES</t>
  </si>
  <si>
    <t>22 Rue Des Hauts Monts</t>
  </si>
  <si>
    <t>ATHES</t>
  </si>
  <si>
    <t>24450298845</t>
  </si>
  <si>
    <t>52046032000036</t>
  </si>
  <si>
    <t>602115</t>
  </si>
  <si>
    <t>03 88 99 02 80</t>
  </si>
  <si>
    <t>10 Rue FLORA TRISTAN</t>
  </si>
  <si>
    <t>ATHEO INGENIERIE</t>
  </si>
  <si>
    <t>42670553567</t>
  </si>
  <si>
    <t>79515188500048</t>
  </si>
  <si>
    <t>552446</t>
  </si>
  <si>
    <t>01 88 32 65 06</t>
  </si>
  <si>
    <t>1 Rue PIERRE DUPONT</t>
  </si>
  <si>
    <t>ATHENA FORMATION</t>
  </si>
  <si>
    <t>52440866844</t>
  </si>
  <si>
    <t>80958278600020</t>
  </si>
  <si>
    <t>643907</t>
  </si>
  <si>
    <t>01 30 91 32 32</t>
  </si>
  <si>
    <t>ZA DE LA COURONNE DES PRES</t>
  </si>
  <si>
    <t>6 Avenue DE LA MAULDRE</t>
  </si>
  <si>
    <t>ATHENA EPONE</t>
  </si>
  <si>
    <t>ATHENA - BGE YVELINES</t>
  </si>
  <si>
    <t>11788030178</t>
  </si>
  <si>
    <t>39422254100036</t>
  </si>
  <si>
    <t>660164</t>
  </si>
  <si>
    <t>01 82 36 03 71</t>
  </si>
  <si>
    <t>57 Rue DE L EGLISE</t>
  </si>
  <si>
    <t>ATHENA</t>
  </si>
  <si>
    <t>11788548378</t>
  </si>
  <si>
    <t>91391290300014</t>
  </si>
  <si>
    <t>602863</t>
  </si>
  <si>
    <t>0496186165</t>
  </si>
  <si>
    <t>233 Avenue DU MISTRAL</t>
  </si>
  <si>
    <t>AIFCP</t>
  </si>
  <si>
    <t>ATHELIA INSTTITUT FORMATION CCRS PARAME</t>
  </si>
  <si>
    <t>93131759613</t>
  </si>
  <si>
    <t>81793179300019</t>
  </si>
  <si>
    <t>686165</t>
  </si>
  <si>
    <t>06 80 88 90 45</t>
  </si>
  <si>
    <t>30390 THEZIERS</t>
  </si>
  <si>
    <t>ZAC LES TUILERIES</t>
  </si>
  <si>
    <t>ATHECRE</t>
  </si>
  <si>
    <t>ATHECRE - STYL CREATION</t>
  </si>
  <si>
    <t>91300294030</t>
  </si>
  <si>
    <t>42864644200023</t>
  </si>
  <si>
    <t>444972</t>
  </si>
  <si>
    <t>11 Rue CHARLES BAUDELAIRE</t>
  </si>
  <si>
    <t>ATHANOR EXECUTIVE COACHING</t>
  </si>
  <si>
    <t>11788179778</t>
  </si>
  <si>
    <t>52962005600026</t>
  </si>
  <si>
    <t>594878</t>
  </si>
  <si>
    <t>04 73 28 28 38</t>
  </si>
  <si>
    <t>ZAC de La Pardieu</t>
  </si>
  <si>
    <t>ATHALIA</t>
  </si>
  <si>
    <t>ATHALIA CONSEIL</t>
  </si>
  <si>
    <t>83630346163</t>
  </si>
  <si>
    <t>43410853600047</t>
  </si>
  <si>
    <t>20989</t>
  </si>
  <si>
    <t>01 45 41 00 06</t>
  </si>
  <si>
    <t>VILLA DU PARC MONTSOURIS</t>
  </si>
  <si>
    <t>ATEPP CEFAT LES PINCEAUX</t>
  </si>
  <si>
    <t>ATEPP LES PINCEAUX</t>
  </si>
  <si>
    <t>11750497075</t>
  </si>
  <si>
    <t>32782145000035</t>
  </si>
  <si>
    <t>589202</t>
  </si>
  <si>
    <t>03 20 05 48 94</t>
  </si>
  <si>
    <t>Ferme Saint Sauveur</t>
  </si>
  <si>
    <t>Avenue du bois</t>
  </si>
  <si>
    <t>ATELIER 2</t>
  </si>
  <si>
    <t>ATELIERS 2 ARTS PLASTIQUES</t>
  </si>
  <si>
    <t>31590157759</t>
  </si>
  <si>
    <t>31748177800031</t>
  </si>
  <si>
    <t>520408</t>
  </si>
  <si>
    <t>03 20 15 01 00</t>
  </si>
  <si>
    <t>75 Avenue DU PEUPLE BELGE</t>
  </si>
  <si>
    <t>ATELIERS TERRE ET FEU LILLE</t>
  </si>
  <si>
    <t>ATELIERS TERRE ET FEU</t>
  </si>
  <si>
    <t>31590608559</t>
  </si>
  <si>
    <t>44826940700020</t>
  </si>
  <si>
    <t>475257</t>
  </si>
  <si>
    <t>0696923773</t>
  </si>
  <si>
    <t>QUARTIER MEDECIN</t>
  </si>
  <si>
    <t>LA ROSE DES SABLES 2</t>
  </si>
  <si>
    <t>ATELIERS PARENTS</t>
  </si>
  <si>
    <t>97970185097</t>
  </si>
  <si>
    <t>53275949500023</t>
  </si>
  <si>
    <t>685021</t>
  </si>
  <si>
    <t>04 77 74 57 79</t>
  </si>
  <si>
    <t>Angle Rue Barra Qu Bergson</t>
  </si>
  <si>
    <t>2 Rue JEAN ITARD</t>
  </si>
  <si>
    <t>ATELIERS ET CONSERVATOIRE DES MOF ST ETIENNE</t>
  </si>
  <si>
    <t>ATELIERS ET CONSERVATOIRE DES MEILLEURS OUVRIERS FRANCE</t>
  </si>
  <si>
    <t>82420184542</t>
  </si>
  <si>
    <t>38825737000022</t>
  </si>
  <si>
    <t>312538</t>
  </si>
  <si>
    <t>05 59 80 18 23</t>
  </si>
  <si>
    <t>21 Rue DES PALOMBES</t>
  </si>
  <si>
    <t>ATELIERS DU CAMI SALIE</t>
  </si>
  <si>
    <t>72640186864</t>
  </si>
  <si>
    <t>42988795300025</t>
  </si>
  <si>
    <t>485408</t>
  </si>
  <si>
    <t>0247662697</t>
  </si>
  <si>
    <t>65 Rue de Boisdenier</t>
  </si>
  <si>
    <t>AAC</t>
  </si>
  <si>
    <t>ATELIERS DES ARTS CERAMIQUES</t>
  </si>
  <si>
    <t>24370286937</t>
  </si>
  <si>
    <t>53287280100016</t>
  </si>
  <si>
    <t>674837</t>
  </si>
  <si>
    <t>05 53 02 45 87</t>
  </si>
  <si>
    <t>5 Rue JEAN DUMAS</t>
  </si>
  <si>
    <t>APC</t>
  </si>
  <si>
    <t>ATELIERS DE PERFECTIONNEMENT COIFFURE</t>
  </si>
  <si>
    <t>75240209424</t>
  </si>
  <si>
    <t>42914633500048</t>
  </si>
  <si>
    <t>486838</t>
  </si>
  <si>
    <t>01 39 52 85 90</t>
  </si>
  <si>
    <t>28 bis Chemin du Tour du Bois</t>
  </si>
  <si>
    <t>AAAV</t>
  </si>
  <si>
    <t>ATELIERS D'ARTS APPLIQUES DU VESINET</t>
  </si>
  <si>
    <t>11780461178</t>
  </si>
  <si>
    <t>32409613000020</t>
  </si>
  <si>
    <t>509528</t>
  </si>
  <si>
    <t>03571</t>
  </si>
  <si>
    <t>05 56 54 32 48</t>
  </si>
  <si>
    <t>CHEZ M JEAN LOUIS RACINEUX</t>
  </si>
  <si>
    <t>58 bis Allée DES GRANDS CHAMPS</t>
  </si>
  <si>
    <t>ATELIERS D'ARCACHON</t>
  </si>
  <si>
    <t>75331038533</t>
  </si>
  <si>
    <t>48316594000022</t>
  </si>
  <si>
    <t>420475</t>
  </si>
  <si>
    <t>01311</t>
  </si>
  <si>
    <t>07 71 64 04 88</t>
  </si>
  <si>
    <t>8 Chemin DES PRADETTES</t>
  </si>
  <si>
    <t>ACC</t>
  </si>
  <si>
    <t>ATELIERS CLAUDE CHASSAGNY</t>
  </si>
  <si>
    <t>73310576031</t>
  </si>
  <si>
    <t>47996059300024</t>
  </si>
  <si>
    <t>613150</t>
  </si>
  <si>
    <t>01 77 16 88 39</t>
  </si>
  <si>
    <t>115 Rue DE MÉNILMONTANT</t>
  </si>
  <si>
    <t>26/06/2020</t>
  </si>
  <si>
    <t>ATELIER TOOLBOX</t>
  </si>
  <si>
    <t>11755587275</t>
  </si>
  <si>
    <t>82012359400013</t>
  </si>
  <si>
    <t>585294</t>
  </si>
  <si>
    <t>23 Rue DE LA ROCHEFOUCAUD</t>
  </si>
  <si>
    <t>APPS</t>
  </si>
  <si>
    <t>ATELIER PRATIQUE DE PSYCHANALYSE SOCIALE</t>
  </si>
  <si>
    <t>11755596875</t>
  </si>
  <si>
    <t>82375339700012</t>
  </si>
  <si>
    <t>583420</t>
  </si>
  <si>
    <t>05 53 67 09 75</t>
  </si>
  <si>
    <t>8 Rue FRANCOIS ARAGO</t>
  </si>
  <si>
    <t>ATELIER NADAI</t>
  </si>
  <si>
    <t>75470133347</t>
  </si>
  <si>
    <t>49509016900030</t>
  </si>
  <si>
    <t>478817</t>
  </si>
  <si>
    <t>0477942329</t>
  </si>
  <si>
    <t>31 Rue MARTOURET</t>
  </si>
  <si>
    <t>ATELIER MUSEE DU CHAPEAU</t>
  </si>
  <si>
    <t>82420107842</t>
  </si>
  <si>
    <t>32590814300028</t>
  </si>
  <si>
    <t>634750</t>
  </si>
  <si>
    <t>40260 TALLER</t>
  </si>
  <si>
    <t>351 Rue DE LA CROIX SAINT MARC</t>
  </si>
  <si>
    <t>ATELIER MOSAIQUE ET CREATION - L'HUILLIER MATHILDE</t>
  </si>
  <si>
    <t>75400152340</t>
  </si>
  <si>
    <t>41298768700040</t>
  </si>
  <si>
    <t>669805</t>
  </si>
  <si>
    <t>06 26 53 81 50</t>
  </si>
  <si>
    <t>25 Rue DES JONCS DES BOIS</t>
  </si>
  <si>
    <t>ATELIER METISSE</t>
  </si>
  <si>
    <t>93840418584</t>
  </si>
  <si>
    <t>85380860800022</t>
  </si>
  <si>
    <t>611098</t>
  </si>
  <si>
    <t>06 50 13 40 49</t>
  </si>
  <si>
    <t>56 Rue CONSOLAT</t>
  </si>
  <si>
    <t>ATELIER GOUACHE</t>
  </si>
  <si>
    <t>93131669013</t>
  </si>
  <si>
    <t>40351374000064</t>
  </si>
  <si>
    <t>635017</t>
  </si>
  <si>
    <t>02 97 62 05 19</t>
  </si>
  <si>
    <t>39 Boulevard des îles</t>
  </si>
  <si>
    <t>AFC SARL</t>
  </si>
  <si>
    <t>ATELIER FORMATION COIFFURE SARL</t>
  </si>
  <si>
    <t>53560953456</t>
  </si>
  <si>
    <t>85296899900015</t>
  </si>
  <si>
    <t>601135</t>
  </si>
  <si>
    <t>07 67 68 27 92</t>
  </si>
  <si>
    <t>Les Patios de Forbin</t>
  </si>
  <si>
    <t>9 bis Place John Rewald</t>
  </si>
  <si>
    <t>ATELIER FORMATION</t>
  </si>
  <si>
    <t>93131608613</t>
  </si>
  <si>
    <t>81323333500013</t>
  </si>
  <si>
    <t>519108</t>
  </si>
  <si>
    <t>01 43 20 01 40</t>
  </si>
  <si>
    <t>4 Rue LALANDE</t>
  </si>
  <si>
    <t>ATELIER DU GESTE RYTHME FRANCE SCHOTT-BILLMANN</t>
  </si>
  <si>
    <t>11755096575</t>
  </si>
  <si>
    <t>41234965600022</t>
  </si>
  <si>
    <t>187331</t>
  </si>
  <si>
    <t>11 Rue DE REIMS</t>
  </si>
  <si>
    <t>ATELIER DU GESTE RYTHME</t>
  </si>
  <si>
    <t>ATELIER DU GESTE RYTHME FRANCE SCHOTT BILLMAN</t>
  </si>
  <si>
    <t>41234965600014</t>
  </si>
  <si>
    <t>535722</t>
  </si>
  <si>
    <t>0240332694</t>
  </si>
  <si>
    <t>31 bis Rue du Bignon</t>
  </si>
  <si>
    <t>ATELIER DU BOIS</t>
  </si>
  <si>
    <t>52440380244</t>
  </si>
  <si>
    <t>38044791200029</t>
  </si>
  <si>
    <t>505316</t>
  </si>
  <si>
    <t>03 84 42 65 06</t>
  </si>
  <si>
    <t>39170 RAVILLOLES</t>
  </si>
  <si>
    <t>1 Grande rue</t>
  </si>
  <si>
    <t>ATELIER DES SAVOIRS FAIRE MAIRIE ST CLAUDE</t>
  </si>
  <si>
    <t>ATELIER DES SAVOIRS FAIRE DE LA COMMUNAUTE COMMUNES HAUT JURA SAINT CLAUDE</t>
  </si>
  <si>
    <t>43390080639</t>
  </si>
  <si>
    <t>20002657300028</t>
  </si>
  <si>
    <t>609973</t>
  </si>
  <si>
    <t>51 ter Rue Du Moulin Vert</t>
  </si>
  <si>
    <t>ACRAS</t>
  </si>
  <si>
    <t>ATELIER DES METIERS D'ART ACRAS</t>
  </si>
  <si>
    <t>11754487375</t>
  </si>
  <si>
    <t>50348798500031</t>
  </si>
  <si>
    <t>356669</t>
  </si>
  <si>
    <t>06 83 30 00 04</t>
  </si>
  <si>
    <t>12 Rue GEORGES DUHAMEL</t>
  </si>
  <si>
    <t>AMB</t>
  </si>
  <si>
    <t>ATELIER DE MUSICOTHERAPIE DE BOURGOGNE</t>
  </si>
  <si>
    <t>26210234321</t>
  </si>
  <si>
    <t>49066082600028</t>
  </si>
  <si>
    <t>Pas de numéro d'activité/ NDA</t>
  </si>
  <si>
    <t>44507</t>
  </si>
  <si>
    <t>05 56 95 31 49</t>
  </si>
  <si>
    <t>Rue de Bigeau</t>
  </si>
  <si>
    <t>AM BORDEAUX</t>
  </si>
  <si>
    <t>ATELIER DE MUSICOTHERAPIE</t>
  </si>
  <si>
    <t>72330056333</t>
  </si>
  <si>
    <t>39243754700038</t>
  </si>
  <si>
    <t>NUMERO DECLARATION ACTIVITE  INVALIDE</t>
  </si>
  <si>
    <t>300160</t>
  </si>
  <si>
    <t>24150 LANQUAIS</t>
  </si>
  <si>
    <t>Lieu-dit La Lebre Est</t>
  </si>
  <si>
    <t>ATELIER DE L'ARBRE</t>
  </si>
  <si>
    <t>75240192824</t>
  </si>
  <si>
    <t>49362144500037</t>
  </si>
  <si>
    <t>263576</t>
  </si>
  <si>
    <t>03 85 51 07 83</t>
  </si>
  <si>
    <t>71240 MANCEY</t>
  </si>
  <si>
    <t>8 Route Du Col Des Chevres Dulphey</t>
  </si>
  <si>
    <t>27/09/2019</t>
  </si>
  <si>
    <t>ATELIER DE LA RONCE</t>
  </si>
  <si>
    <t>ATELIER DE LA RONCE SAS</t>
  </si>
  <si>
    <t>27710283971</t>
  </si>
  <si>
    <t>81407768100017</t>
  </si>
  <si>
    <t>512102</t>
  </si>
  <si>
    <t>02 99 88 92 09</t>
  </si>
  <si>
    <t>25qu Quai GUGAY TROUIN</t>
  </si>
  <si>
    <t>ATELIER DE LA CREPE</t>
  </si>
  <si>
    <t>53350919635</t>
  </si>
  <si>
    <t>75357467200014</t>
  </si>
  <si>
    <t>576190</t>
  </si>
  <si>
    <t>1 Place des Orphelins</t>
  </si>
  <si>
    <t>ATELIER DE CROISSANCE PERSONNELLE</t>
  </si>
  <si>
    <t>42670150867</t>
  </si>
  <si>
    <t>38901289900032</t>
  </si>
  <si>
    <t>667894</t>
  </si>
  <si>
    <t>06 27 49 01 58</t>
  </si>
  <si>
    <t>ATELIER VILLIERS</t>
  </si>
  <si>
    <t>106 Rue des dames</t>
  </si>
  <si>
    <t>ATELIER D'ARTISTES</t>
  </si>
  <si>
    <t>11755040075</t>
  </si>
  <si>
    <t>52455578600010</t>
  </si>
  <si>
    <t>580417</t>
  </si>
  <si>
    <t>01 43 63 43 86</t>
  </si>
  <si>
    <t>165 Rue de Paris</t>
  </si>
  <si>
    <t>ATELIER CHEMINS DE LA CERAMIQUE</t>
  </si>
  <si>
    <t>11910810091</t>
  </si>
  <si>
    <t>83268372600026</t>
  </si>
  <si>
    <t>595160</t>
  </si>
  <si>
    <t>03 87 53 69 77</t>
  </si>
  <si>
    <t>1 Rue DE L'ECOLE CENTRALE</t>
  </si>
  <si>
    <t>ATELIER CHARLES</t>
  </si>
  <si>
    <t>44570357557</t>
  </si>
  <si>
    <t>81858133200017</t>
  </si>
  <si>
    <t>645916</t>
  </si>
  <si>
    <t>04 42 08 07 67</t>
  </si>
  <si>
    <t>PARC DU MUGEL LOTISSEMENT DU MUGEL</t>
  </si>
  <si>
    <t>ATELIER BLEU CPIE COTE PROVENCALE</t>
  </si>
  <si>
    <t>ATELIER BLEU DU CAP DE L'AIGLE - CPIE COTE PROVENCALE</t>
  </si>
  <si>
    <t>93131187613</t>
  </si>
  <si>
    <t>33483319100011</t>
  </si>
  <si>
    <t>544772</t>
  </si>
  <si>
    <t>0235888218</t>
  </si>
  <si>
    <t>46 Rue DE LA PETITE PORTE</t>
  </si>
  <si>
    <t>ATELIER ART DECO</t>
  </si>
  <si>
    <t>23760516676</t>
  </si>
  <si>
    <t>80249596000014</t>
  </si>
  <si>
    <t>499924</t>
  </si>
  <si>
    <t>01 83 64 01 56</t>
  </si>
  <si>
    <t>90300 SERMAMAGNY</t>
  </si>
  <si>
    <t>49 Rue GRANDE RUE</t>
  </si>
  <si>
    <t>ATELIER A HISTOIRES LES SINGULIERS</t>
  </si>
  <si>
    <t>43900049990</t>
  </si>
  <si>
    <t>43812387900027</t>
  </si>
  <si>
    <t>438856</t>
  </si>
  <si>
    <t>05 46 75 14 41</t>
  </si>
  <si>
    <t>17370 LE GRAND VILLAGE PLAGE</t>
  </si>
  <si>
    <t>LES GRANDES LANDES</t>
  </si>
  <si>
    <t>ATELEC</t>
  </si>
  <si>
    <t>ATELEC MARENNES OLERON</t>
  </si>
  <si>
    <t>54170058017</t>
  </si>
  <si>
    <t>40003548100029</t>
  </si>
  <si>
    <t>527427</t>
  </si>
  <si>
    <t>04 74 22 48 36</t>
  </si>
  <si>
    <t>10 Allée DE CHALLES</t>
  </si>
  <si>
    <t>ATELEC LETTRES POUR L'ETRE</t>
  </si>
  <si>
    <t>82010088401</t>
  </si>
  <si>
    <t>42905852200039</t>
  </si>
  <si>
    <t>659952</t>
  </si>
  <si>
    <t>02 35 92 99 77</t>
  </si>
  <si>
    <t>ZA DU POLEN</t>
  </si>
  <si>
    <t>ATEK CONSEIL ESLETTES</t>
  </si>
  <si>
    <t>ATEK CONSEIL</t>
  </si>
  <si>
    <t>23760483176</t>
  </si>
  <si>
    <t>49873366600065</t>
  </si>
  <si>
    <t>670080</t>
  </si>
  <si>
    <t>06 95 16 77 91</t>
  </si>
  <si>
    <t>zone de la Maie</t>
  </si>
  <si>
    <t>ATECA FORMATION</t>
  </si>
  <si>
    <t>32620349362</t>
  </si>
  <si>
    <t>91912421400017</t>
  </si>
  <si>
    <t>404093</t>
  </si>
  <si>
    <t>02 51 68 46 15</t>
  </si>
  <si>
    <t>54 Rue CARNOT</t>
  </si>
  <si>
    <t>ATC FORMATIONS</t>
  </si>
  <si>
    <t>52850096585</t>
  </si>
  <si>
    <t>42243262500032</t>
  </si>
  <si>
    <t>574946</t>
  </si>
  <si>
    <t>05 46 76 45 00</t>
  </si>
  <si>
    <t>17370 ST TROJAN LES BAINS</t>
  </si>
  <si>
    <t>1 Boulevard DU DOCTEUR PINEAU</t>
  </si>
  <si>
    <t>ATASH FORMATIONS ET CONSEILS</t>
  </si>
  <si>
    <t>75170198617</t>
  </si>
  <si>
    <t>82245791700018</t>
  </si>
  <si>
    <t>587424</t>
  </si>
  <si>
    <t>04 94 22 95 14</t>
  </si>
  <si>
    <t>76 Impasse Des Sorbiers</t>
  </si>
  <si>
    <t>AT YOUR SIDE CONSULTING</t>
  </si>
  <si>
    <t>93830517283</t>
  </si>
  <si>
    <t>82213239500036</t>
  </si>
  <si>
    <t>662288</t>
  </si>
  <si>
    <t>06 72 13 03 90</t>
  </si>
  <si>
    <t>5 Rue du général Hulot</t>
  </si>
  <si>
    <t>AT WORK CONSEIL</t>
  </si>
  <si>
    <t>44540362454</t>
  </si>
  <si>
    <t>83238462200011</t>
  </si>
  <si>
    <t>522442</t>
  </si>
  <si>
    <t>11 Rue THIBAULT</t>
  </si>
  <si>
    <t>AT PREVENTION</t>
  </si>
  <si>
    <t>11788113578</t>
  </si>
  <si>
    <t>51981720900017</t>
  </si>
  <si>
    <t>459781</t>
  </si>
  <si>
    <t>01 42 84 96 00</t>
  </si>
  <si>
    <t>66 Rue MOLIERE</t>
  </si>
  <si>
    <t>ASYS LYON</t>
  </si>
  <si>
    <t>ASYS</t>
  </si>
  <si>
    <t>84691916269</t>
  </si>
  <si>
    <t>34828497700132</t>
  </si>
  <si>
    <t>594155</t>
  </si>
  <si>
    <t>03 83 54 12 01</t>
  </si>
  <si>
    <t>54840 BOIS DE HAYE</t>
  </si>
  <si>
    <t>29 Rue Des Alouettes</t>
  </si>
  <si>
    <t>ASTUCIA</t>
  </si>
  <si>
    <t>41540275454</t>
  </si>
  <si>
    <t>51017011100023</t>
  </si>
  <si>
    <t>683140</t>
  </si>
  <si>
    <t>30340 SALINDRES</t>
  </si>
  <si>
    <t>364 BOUCLE DES UGRANASSES</t>
  </si>
  <si>
    <t>ASTUCE FORMATION</t>
  </si>
  <si>
    <t>76300560430</t>
  </si>
  <si>
    <t>92896509400016</t>
  </si>
  <si>
    <t>477310</t>
  </si>
  <si>
    <t>01 48 12 65 00</t>
  </si>
  <si>
    <t>7 Avenue François Coppée</t>
  </si>
  <si>
    <t>ASTROLABE FORMATION</t>
  </si>
  <si>
    <t>11930089593</t>
  </si>
  <si>
    <t>34191533800030</t>
  </si>
  <si>
    <t>610252</t>
  </si>
  <si>
    <t>04 42 75 23 68</t>
  </si>
  <si>
    <t>Les Bagnols</t>
  </si>
  <si>
    <t>53 Rue De La Glaciere Zone Industrielle</t>
  </si>
  <si>
    <t>ASTR FORMATION</t>
  </si>
  <si>
    <t>ASTR FORMATION - ASTR AUTO ECOLE</t>
  </si>
  <si>
    <t>93131435313</t>
  </si>
  <si>
    <t>75118130600018</t>
  </si>
  <si>
    <t>444030</t>
  </si>
  <si>
    <t>01 85 64 20 20</t>
  </si>
  <si>
    <t>122 Rue EDOUARD VAILLANT</t>
  </si>
  <si>
    <t>ASTON INSTITUT LEVALLOIS PERRET</t>
  </si>
  <si>
    <t>ASTON INSTITUT</t>
  </si>
  <si>
    <t>11921615692</t>
  </si>
  <si>
    <t>49868549400052</t>
  </si>
  <si>
    <t>403076</t>
  </si>
  <si>
    <t>05 62 26 48 96</t>
  </si>
  <si>
    <t>55 bis Grande Rue SAINT MICHEL</t>
  </si>
  <si>
    <t>IDCC</t>
  </si>
  <si>
    <t>ASTIE MURIELLE ID COUPE ET COUTURE</t>
  </si>
  <si>
    <t>73310516231</t>
  </si>
  <si>
    <t>48963075600034</t>
  </si>
  <si>
    <t>606479</t>
  </si>
  <si>
    <t>28 Rue Masarik</t>
  </si>
  <si>
    <t>ASTER FORMATION</t>
  </si>
  <si>
    <t>82691347969</t>
  </si>
  <si>
    <t>80250887900029</t>
  </si>
  <si>
    <t>628402</t>
  </si>
  <si>
    <t>06 10 34 60 75</t>
  </si>
  <si>
    <t>84240 GRAMBOIS</t>
  </si>
  <si>
    <t>514 Chemin DU JAS DE BERTET</t>
  </si>
  <si>
    <t>ASTER DEVELOPPEMENT</t>
  </si>
  <si>
    <t>93840414884</t>
  </si>
  <si>
    <t>87784586700010</t>
  </si>
  <si>
    <t>639758</t>
  </si>
  <si>
    <t>16 Avenue Jean Jaurès</t>
  </si>
  <si>
    <t>ASTER - ICF CHOISY LE ROI</t>
  </si>
  <si>
    <t>ASTER - INGENIERIE CONSEIL ET FORMATION</t>
  </si>
  <si>
    <t>11940835594</t>
  </si>
  <si>
    <t>50229635300050</t>
  </si>
  <si>
    <t>512382</t>
  </si>
  <si>
    <t>04 42 16 47 16</t>
  </si>
  <si>
    <t>BP 50196</t>
  </si>
  <si>
    <t>1140 Rue Ampère</t>
  </si>
  <si>
    <t>AST FORMATION</t>
  </si>
  <si>
    <t>93131184013</t>
  </si>
  <si>
    <t>48209603900011</t>
  </si>
  <si>
    <t>483874</t>
  </si>
  <si>
    <t>04 73 61 70 50</t>
  </si>
  <si>
    <t>19 Rue RENE MARSSIN</t>
  </si>
  <si>
    <t>ASFCBV</t>
  </si>
  <si>
    <t>ASS0CIATION DES SECOURISTES FRANCAIS CROIX BLANCHE VOLCANS</t>
  </si>
  <si>
    <t>83630297263</t>
  </si>
  <si>
    <t>40371039500019</t>
  </si>
  <si>
    <t>312368</t>
  </si>
  <si>
    <t>01 56 88 56 00</t>
  </si>
  <si>
    <t>64 Rue DE MIROMESNIL</t>
  </si>
  <si>
    <t>AF2A</t>
  </si>
  <si>
    <t>ASSURANCE FORMATION AUDIT ACCOMPAGNEMENT</t>
  </si>
  <si>
    <t>11753777775</t>
  </si>
  <si>
    <t>44449588100021</t>
  </si>
  <si>
    <t>561034</t>
  </si>
  <si>
    <t>06 15 08 54 01</t>
  </si>
  <si>
    <t>117 Route DE BORRE</t>
  </si>
  <si>
    <t>ASSONANCE CONSEIL</t>
  </si>
  <si>
    <t>32591076559</t>
  </si>
  <si>
    <t>90033327900017</t>
  </si>
  <si>
    <t>517318</t>
  </si>
  <si>
    <t>0472042940</t>
  </si>
  <si>
    <t>62 Cours DE LA LIBERTE</t>
  </si>
  <si>
    <t>ASSOLEM</t>
  </si>
  <si>
    <t>82691373769</t>
  </si>
  <si>
    <t>80890852900015</t>
  </si>
  <si>
    <t>497472</t>
  </si>
  <si>
    <t>01 76 43 21 42</t>
  </si>
  <si>
    <t>ASSOFAC NANTERE</t>
  </si>
  <si>
    <t>ASSOFAC</t>
  </si>
  <si>
    <t>11754486175</t>
  </si>
  <si>
    <t>51819150700400</t>
  </si>
  <si>
    <t>343997</t>
  </si>
  <si>
    <t>02230</t>
  </si>
  <si>
    <t>01 42 53 31 07</t>
  </si>
  <si>
    <t>25 Avenue Du Docteur Lannelongue</t>
  </si>
  <si>
    <t>ASSOCIES EN EDITION</t>
  </si>
  <si>
    <t>ASSOCIES EN EDITION - RESPONSAGE ACADEMIE</t>
  </si>
  <si>
    <t>11921476392</t>
  </si>
  <si>
    <t>41820501900049</t>
  </si>
  <si>
    <t>607216</t>
  </si>
  <si>
    <t>39 2 66801190</t>
  </si>
  <si>
    <t>81 VIA C.FARINI</t>
  </si>
  <si>
    <t>AMCLI</t>
  </si>
  <si>
    <t>ASSOCIAZIONE MICROBIOLOGI CLINICI ITALIANI</t>
  </si>
  <si>
    <t>560789</t>
  </si>
  <si>
    <t>c/o Istituto Ortopedico Rizzoli</t>
  </si>
  <si>
    <t>1 VIA PUPILLI</t>
  </si>
  <si>
    <t>ASSOCIAZIONE MARIO CAMPANACCI</t>
  </si>
  <si>
    <t>ASSOCIAZIONE MARIO CAMPANACCI PER LO STUDIO E LA CURA DEI TUMORI MUSCOLO SCHELETRICI</t>
  </si>
  <si>
    <t>596838</t>
  </si>
  <si>
    <t>39 2 70630279</t>
  </si>
  <si>
    <t>Via Enrico Nöe, 23</t>
  </si>
  <si>
    <t>AIOM</t>
  </si>
  <si>
    <t>ASSOCIAZIONE ITALIANA DI ONCOLOGIA MEDICA</t>
  </si>
  <si>
    <t>664571</t>
  </si>
  <si>
    <t>39 02 56601 315</t>
  </si>
  <si>
    <t>AINR</t>
  </si>
  <si>
    <t>ASSOCIAZIONE ITALIANA DI NEURORADIOLOGIA DIAGNOSTICA E INTERVENTISTICA</t>
  </si>
  <si>
    <t>669088</t>
  </si>
  <si>
    <t>5/D Piazza del Rosso</t>
  </si>
  <si>
    <t>AIM</t>
  </si>
  <si>
    <t>ASSOCIAZIONE ITALIANA DI MIOLOGIA</t>
  </si>
  <si>
    <t>551314</t>
  </si>
  <si>
    <t>39 6 37518937</t>
  </si>
  <si>
    <t>45 VIA CONSTANIO MORIN</t>
  </si>
  <si>
    <t>ACOI</t>
  </si>
  <si>
    <t>ASSOCIAZIONE CHIRURGHI OSPEDALIERI ITALIANI</t>
  </si>
  <si>
    <t>569460</t>
  </si>
  <si>
    <t>04 76 95 35 08</t>
  </si>
  <si>
    <t>314 Chemin du Manoir</t>
  </si>
  <si>
    <t>AFRAT</t>
  </si>
  <si>
    <t>ASSOCIATON POUR LA FORMATION DES RURAUX AUX ACTIVITES TOURISME - AFRAT</t>
  </si>
  <si>
    <t>82380002338</t>
  </si>
  <si>
    <t>77947830400016</t>
  </si>
  <si>
    <t>564795</t>
  </si>
  <si>
    <t>69190 ST FONS</t>
  </si>
  <si>
    <t>30 Rue ROBERT ET REYNIER</t>
  </si>
  <si>
    <t>ASS REGROUPEMENT DE FORMATION DE TAXI RHONE ALPIN</t>
  </si>
  <si>
    <t>ASSOCIATON DU REGROUPEMENT DE FORMATION DE TAXI RHONE ALPIN</t>
  </si>
  <si>
    <t>82691354469</t>
  </si>
  <si>
    <t>80262006200025</t>
  </si>
  <si>
    <t>139269</t>
  </si>
  <si>
    <t>05 59 29 70 48</t>
  </si>
  <si>
    <t>Square ALBENIZ</t>
  </si>
  <si>
    <t>ASSOCIATON CAMBO</t>
  </si>
  <si>
    <t>428012</t>
  </si>
  <si>
    <t>28 Rue DES CAPUCINS</t>
  </si>
  <si>
    <t>ASSOCIATIONS LES CAPUCINS CRRRF</t>
  </si>
  <si>
    <t>ASSOCIATIONS LES CAPUCINS CENTRE REGIONAL DE REEDUCATION ET DE READAPTATION FONCTIONNELLES</t>
  </si>
  <si>
    <t>52490267949</t>
  </si>
  <si>
    <t>32250500900017</t>
  </si>
  <si>
    <t>553049</t>
  </si>
  <si>
    <t>0233367024</t>
  </si>
  <si>
    <t>61160 TRUN</t>
  </si>
  <si>
    <t>14 Rue du Président Mitterrand</t>
  </si>
  <si>
    <t>MFREO TRUN</t>
  </si>
  <si>
    <t>ASSOCIATIONS DES MAISONS FAMILIALES DE TRUN</t>
  </si>
  <si>
    <t>25610089961</t>
  </si>
  <si>
    <t>78098421700015</t>
  </si>
  <si>
    <t>490489</t>
  </si>
  <si>
    <t>0269601818</t>
  </si>
  <si>
    <t>97610 DZAOUDZI</t>
  </si>
  <si>
    <t>PLAGE DE FRANCE - BP 32</t>
  </si>
  <si>
    <t>AFODEMAM EAM</t>
  </si>
  <si>
    <t>ASSOCIATIONPOUR LA FORMATION ET LE DEVELOPPEMENT MARITIME ET AQUACOLE DE MAYOTTE</t>
  </si>
  <si>
    <t>06970000697</t>
  </si>
  <si>
    <t>47915025200019</t>
  </si>
  <si>
    <t>528377</t>
  </si>
  <si>
    <t>01 49 09 18 35</t>
  </si>
  <si>
    <t>6 Avenue DU MARECHAL JUIN</t>
  </si>
  <si>
    <t>ASSOCIATION 1901 FORMATION</t>
  </si>
  <si>
    <t>11920727392</t>
  </si>
  <si>
    <t>40412904100020</t>
  </si>
  <si>
    <t>528717</t>
  </si>
  <si>
    <t>06 77 75 42 73</t>
  </si>
  <si>
    <t>67680 EPFIG</t>
  </si>
  <si>
    <t>70 Rue Finckwiller</t>
  </si>
  <si>
    <t>ASSOCIATION 1 2 3 MONTESSORI  EPFIG</t>
  </si>
  <si>
    <t>ASSOCIATION 1 2 3 MONTESSORI</t>
  </si>
  <si>
    <t>42670528367</t>
  </si>
  <si>
    <t>53757094700029</t>
  </si>
  <si>
    <t>666518</t>
  </si>
  <si>
    <t>4 Passage MAZAGRAN</t>
  </si>
  <si>
    <t>ASSOCIATION ZENTZU</t>
  </si>
  <si>
    <t>72640328764</t>
  </si>
  <si>
    <t>53453111600026</t>
  </si>
  <si>
    <t>575094</t>
  </si>
  <si>
    <t>03 29 34 45 42</t>
  </si>
  <si>
    <t>88000 DOGNEVILLE</t>
  </si>
  <si>
    <t>19 Rue DU COTEAU</t>
  </si>
  <si>
    <t>AVSEA DOGNEVILLE</t>
  </si>
  <si>
    <t>ASSOCIATION VOSGIENNE POUR LA SAUVEGARDE ENFANCE ADOLESCENCE ET ADULTES</t>
  </si>
  <si>
    <t>44880134588</t>
  </si>
  <si>
    <t>77571730900329</t>
  </si>
  <si>
    <t>393472</t>
  </si>
  <si>
    <t>91 Rue Mazenod</t>
  </si>
  <si>
    <t>VSDRA</t>
  </si>
  <si>
    <t>ASSOCIATION VIVRE SON DEUIL RHONE ALPES</t>
  </si>
  <si>
    <t>82690986469</t>
  </si>
  <si>
    <t>49968116100026</t>
  </si>
  <si>
    <t>360405</t>
  </si>
  <si>
    <t>08973</t>
  </si>
  <si>
    <t>02 99 23 93 44</t>
  </si>
  <si>
    <t>CS 26867</t>
  </si>
  <si>
    <t>10 Boulevard DE LA BOUTIÈRE</t>
  </si>
  <si>
    <t>ASS VIVALTO SANTE FORMATION RECHERCHE ST GREGOIRE</t>
  </si>
  <si>
    <t>ASSOCIATION VIVALTO SANTE FORMATION RECHERCHE</t>
  </si>
  <si>
    <t>53350819035</t>
  </si>
  <si>
    <t>49103145600016</t>
  </si>
  <si>
    <t>482754</t>
  </si>
  <si>
    <t>0296425524</t>
  </si>
  <si>
    <t>22120 QUESSOY</t>
  </si>
  <si>
    <t>LE BAS CHEMIN</t>
  </si>
  <si>
    <t>ASSOCIATION VIS COMICA</t>
  </si>
  <si>
    <t>53220821622</t>
  </si>
  <si>
    <t>42432089300011</t>
  </si>
  <si>
    <t>582128</t>
  </si>
  <si>
    <t>41 22 344 42 42</t>
  </si>
  <si>
    <t>3 Place DES CHARMILLES</t>
  </si>
  <si>
    <t>17/04/2018</t>
  </si>
  <si>
    <t>ASSOCIATION VIOL SECOURS</t>
  </si>
  <si>
    <t>640050</t>
  </si>
  <si>
    <t>01 49 65 49 52</t>
  </si>
  <si>
    <t>3 Impasse DE CHATILLON</t>
  </si>
  <si>
    <t>ASSOCIATION VAGABOND</t>
  </si>
  <si>
    <t>11921196692</t>
  </si>
  <si>
    <t>43359574100029</t>
  </si>
  <si>
    <t>657645</t>
  </si>
  <si>
    <t>ASSOCIATION UNIVERSITAIRE D'ODONTOLOGIE GARANCIERE</t>
  </si>
  <si>
    <t>11756471975</t>
  </si>
  <si>
    <t>78427821000017</t>
  </si>
  <si>
    <t>533786</t>
  </si>
  <si>
    <t>09 82 58 26 41</t>
  </si>
  <si>
    <t>68b Avenue Jean Jaures</t>
  </si>
  <si>
    <t>ASSOCIATION UN PLUS BIO</t>
  </si>
  <si>
    <t>91300239430</t>
  </si>
  <si>
    <t>44526014400024</t>
  </si>
  <si>
    <t>425436</t>
  </si>
  <si>
    <t>04 77 80 53 60</t>
  </si>
  <si>
    <t>11 Rue RENÉ CASSIN</t>
  </si>
  <si>
    <t>ASS UN PAS VERS 'AUTISME - ATYPIC FORMATION</t>
  </si>
  <si>
    <t>ASSOCIATION UN PAS VERS 'AUTISME - ATYPIC FORMATION</t>
  </si>
  <si>
    <t>82420206242</t>
  </si>
  <si>
    <t>38184188100042</t>
  </si>
  <si>
    <t>227080</t>
  </si>
  <si>
    <t>05 61 14 69 80</t>
  </si>
  <si>
    <t>10 Place MAGE</t>
  </si>
  <si>
    <t>UFORCA</t>
  </si>
  <si>
    <t>ASSOCIATION UFORCA TOULOUSE</t>
  </si>
  <si>
    <t>73310561531</t>
  </si>
  <si>
    <t>42123211700026</t>
  </si>
  <si>
    <t>187999</t>
  </si>
  <si>
    <t>06 22 36 49 45</t>
  </si>
  <si>
    <t>ANTENNE DU CHAMP FREUDIEN</t>
  </si>
  <si>
    <t>4 Rue DU GAL DUCROT</t>
  </si>
  <si>
    <t>UFORCA STRASBOURG</t>
  </si>
  <si>
    <t>ASSOCIATION UFORCA STRASBOURG</t>
  </si>
  <si>
    <t>42670242167</t>
  </si>
  <si>
    <t>41384432500014</t>
  </si>
  <si>
    <t>668035</t>
  </si>
  <si>
    <t>04 95 33 92 52</t>
  </si>
  <si>
    <t>20200 SANTA MARIA DI LOTA</t>
  </si>
  <si>
    <t>Miomo - Immeuble Le Flora</t>
  </si>
  <si>
    <t>5 Route DU TENNIS</t>
  </si>
  <si>
    <t>ASSOCIATION UFORCA BASTIA POUR LA FORMATION PERMANENTE</t>
  </si>
  <si>
    <t>94202131320</t>
  </si>
  <si>
    <t>53489564400019</t>
  </si>
  <si>
    <t>617120</t>
  </si>
  <si>
    <t>04 66 49 05 16</t>
  </si>
  <si>
    <t>Immeuble " Le Torrent " 1</t>
  </si>
  <si>
    <t>1 Avenue avenue du père Coudrin</t>
  </si>
  <si>
    <t>ASSOCIATION  ATL</t>
  </si>
  <si>
    <t>ASSOCIATION TUTELAIRE DE LOZERE - ATL</t>
  </si>
  <si>
    <t>76480033448</t>
  </si>
  <si>
    <t>32926416200036</t>
  </si>
  <si>
    <t>559593</t>
  </si>
  <si>
    <t>216 93 179 678</t>
  </si>
  <si>
    <t>TUNISIE - ARIANA</t>
  </si>
  <si>
    <t>App. c07, immeuble C, Résidence Tunis Carthage</t>
  </si>
  <si>
    <t>Avenue 14 janvier, route régionale n° 21</t>
  </si>
  <si>
    <t>STN</t>
  </si>
  <si>
    <t>ASSOCIATION TUNISIENNE DE NEUROLOGIE</t>
  </si>
  <si>
    <t>341678</t>
  </si>
  <si>
    <t>0321488620</t>
  </si>
  <si>
    <t>69B Rue DU TEMPLE</t>
  </si>
  <si>
    <t>ASSOCIATION TREFLE ARRAS</t>
  </si>
  <si>
    <t>ASSOCIATION TREFLE</t>
  </si>
  <si>
    <t>31620137762</t>
  </si>
  <si>
    <t>42215652100029</t>
  </si>
  <si>
    <t>629121</t>
  </si>
  <si>
    <t>04 91 91 40 23</t>
  </si>
  <si>
    <t>5 Rue DES FABRES</t>
  </si>
  <si>
    <t>TRANSCULTURES</t>
  </si>
  <si>
    <t>ASSOCIATION TRANSCULTURES</t>
  </si>
  <si>
    <t>93130718713</t>
  </si>
  <si>
    <t>40943840500022</t>
  </si>
  <si>
    <t>476705</t>
  </si>
  <si>
    <t>02 35 41 14 49</t>
  </si>
  <si>
    <t>59 Rue Dicquemare</t>
  </si>
  <si>
    <t>ASSOCIATION TRANS MER</t>
  </si>
  <si>
    <t>23760431576</t>
  </si>
  <si>
    <t>49963881500021</t>
  </si>
  <si>
    <t>581872</t>
  </si>
  <si>
    <t>04 73 33 60 67</t>
  </si>
  <si>
    <t>63530 VOLVIC</t>
  </si>
  <si>
    <t>20 Place de l'église</t>
  </si>
  <si>
    <t>TRACES DE PIERRE</t>
  </si>
  <si>
    <t>ASSOCIATION TRACES DE PIERRE</t>
  </si>
  <si>
    <t>84630564963</t>
  </si>
  <si>
    <t>51146200400025</t>
  </si>
  <si>
    <t>581306</t>
  </si>
  <si>
    <t>03 20 76 99 84</t>
  </si>
  <si>
    <t>Lycée - Ensemble scolaire</t>
  </si>
  <si>
    <t>14 Rue de l'Alma</t>
  </si>
  <si>
    <t>ATG EIC TOURCOING</t>
  </si>
  <si>
    <t>ASSOCIATION TOURQUENNOISE DE GESTION DE L'EIC</t>
  </si>
  <si>
    <t>31590816259</t>
  </si>
  <si>
    <t>42906702800069</t>
  </si>
  <si>
    <t>3505</t>
  </si>
  <si>
    <t>02 47 62 33 33</t>
  </si>
  <si>
    <t>BP 77554</t>
  </si>
  <si>
    <t>17 Rue GROISON</t>
  </si>
  <si>
    <t>ATEC ITS TOURS</t>
  </si>
  <si>
    <t>ASSOCIATION TOURAINE EDUCATION CULTURE INSTITUT DE TRAVAIL SOCIAL</t>
  </si>
  <si>
    <t>30282378600025</t>
  </si>
  <si>
    <t>588647</t>
  </si>
  <si>
    <t>04 42 82 73 42</t>
  </si>
  <si>
    <t>83640 ST ZACHARIE</t>
  </si>
  <si>
    <t>14 Rue Jean Jaurès</t>
  </si>
  <si>
    <t>ASSOCIATION TICHRI</t>
  </si>
  <si>
    <t>93131463813</t>
  </si>
  <si>
    <t>79116855200036</t>
  </si>
  <si>
    <t>348879</t>
  </si>
  <si>
    <t>1 Avenue DU MARECHAL JUIN</t>
  </si>
  <si>
    <t>THEMETIS</t>
  </si>
  <si>
    <t>ASSOCIATION THEMETIS</t>
  </si>
  <si>
    <t>11920887492</t>
  </si>
  <si>
    <t>48431014900014</t>
  </si>
  <si>
    <t>160222</t>
  </si>
  <si>
    <t>0388220564</t>
  </si>
  <si>
    <t>22 Rue de la Broque</t>
  </si>
  <si>
    <t>CEMEA  GRAND EST ALSACE</t>
  </si>
  <si>
    <t>ASSOCIATION TERRITORIALE GRAND EST DES CEMEA</t>
  </si>
  <si>
    <t>42670088367</t>
  </si>
  <si>
    <t>33809898100024</t>
  </si>
  <si>
    <t>650869</t>
  </si>
  <si>
    <t>02 69 61 13 75</t>
  </si>
  <si>
    <t>Rue Du Stade Kavani Maison Des Associations</t>
  </si>
  <si>
    <t>CEMEA MAYOTTE</t>
  </si>
  <si>
    <t>ASSOCIATION TERRITORIALE DES CEMEA DE MAYOTTE</t>
  </si>
  <si>
    <t>06973070597</t>
  </si>
  <si>
    <t>40389602000027</t>
  </si>
  <si>
    <t>657712</t>
  </si>
  <si>
    <t>16 Avenue DE FRILEUSE</t>
  </si>
  <si>
    <t>ASSOCIATION TERRA PSY</t>
  </si>
  <si>
    <t>28760647976</t>
  </si>
  <si>
    <t>78921006900058</t>
  </si>
  <si>
    <t>267089</t>
  </si>
  <si>
    <t>03 44 68 28 30</t>
  </si>
  <si>
    <t>60600 AGNETZ</t>
  </si>
  <si>
    <t>LES SABLES DE RAMECOURT</t>
  </si>
  <si>
    <t>577 Rue de la Croix Verte</t>
  </si>
  <si>
    <t>ASSOC TECHNIQUE APAJH - LANGAGE ET INTEGRATION SURDIPOLE</t>
  </si>
  <si>
    <t>ASSOCIATION TECHNIQUE APAJH - LANGAGE ET INTEGRATION SURDIPOLE</t>
  </si>
  <si>
    <t>22750165260</t>
  </si>
  <si>
    <t>31227359200245</t>
  </si>
  <si>
    <t>398135</t>
  </si>
  <si>
    <t>12 Avenue HECTOR BERLIOZ</t>
  </si>
  <si>
    <t>ASSOCIATION SYNCHRONIE STRESS VIOLENCE TRAUMATISMES</t>
  </si>
  <si>
    <t>93131092813</t>
  </si>
  <si>
    <t>44245869100015</t>
  </si>
  <si>
    <t>644778</t>
  </si>
  <si>
    <t>76 Route De La Demi Lune</t>
  </si>
  <si>
    <t>ASSOCIATION SUP DE VINCI - ADALES PUTEAUX</t>
  </si>
  <si>
    <t>ASSOCIATION SUP DE VINCI - ADALES</t>
  </si>
  <si>
    <t>11920947992</t>
  </si>
  <si>
    <t>40955435900037</t>
  </si>
  <si>
    <t>505821</t>
  </si>
  <si>
    <t>0763462801</t>
  </si>
  <si>
    <t>1205</t>
  </si>
  <si>
    <t>6 Passage Daniel Baud-Bovy</t>
  </si>
  <si>
    <t>21/11/2014</t>
  </si>
  <si>
    <t>ASPPC</t>
  </si>
  <si>
    <t>ASSOCIATION SUISSE POUR PROMOTION PLEINE CONSCIENCE</t>
  </si>
  <si>
    <t>522223</t>
  </si>
  <si>
    <t>+41 671 01 73</t>
  </si>
  <si>
    <t>CASE POSTALE 686</t>
  </si>
  <si>
    <t>ASCL</t>
  </si>
  <si>
    <t>ASSOCIATION SUISSE DES CONSULTANTES EN LACTATION</t>
  </si>
  <si>
    <t>486863</t>
  </si>
  <si>
    <t>41 22 320 16 58</t>
  </si>
  <si>
    <t>12 Rue CONSEIL-GENERAL</t>
  </si>
  <si>
    <t>ASPCO</t>
  </si>
  <si>
    <t>ASSOCIATION SUISSE DE PSYCHOTHERAPIE COGNITIVE</t>
  </si>
  <si>
    <t>401122</t>
  </si>
  <si>
    <t>CH DE MONTBERT</t>
  </si>
  <si>
    <t>LES LOGES</t>
  </si>
  <si>
    <t>ASSOCIATION SUD LOIRE ADDICTOLOGIE</t>
  </si>
  <si>
    <t>52440574444</t>
  </si>
  <si>
    <t>51324017600018</t>
  </si>
  <si>
    <t>629236</t>
  </si>
  <si>
    <t>04 91 29 97 30</t>
  </si>
  <si>
    <t>Bat D Rdc</t>
  </si>
  <si>
    <t>3 Rue Jean-Eugene Paillas Coeur Capelette</t>
  </si>
  <si>
    <t>ASF MARSEILLE</t>
  </si>
  <si>
    <t>ASSOCIATION SUD FORMATION - ASF</t>
  </si>
  <si>
    <t>93130804913</t>
  </si>
  <si>
    <t>41522541600064</t>
  </si>
  <si>
    <t>120250</t>
  </si>
  <si>
    <t>02 96 85 25 24</t>
  </si>
  <si>
    <t>ROUTE DE DINARD</t>
  </si>
  <si>
    <t>Chemin DU PONT PINET</t>
  </si>
  <si>
    <t>STEREDENN FORMATION</t>
  </si>
  <si>
    <t>ASSOCIATION STEREDENN</t>
  </si>
  <si>
    <t>53220150922</t>
  </si>
  <si>
    <t>78162654400014</t>
  </si>
  <si>
    <t>515437</t>
  </si>
  <si>
    <t>06 26 81 64 02</t>
  </si>
  <si>
    <t>PISCINE MUNICIPALE</t>
  </si>
  <si>
    <t>57 Rue DE LA GANTERIE</t>
  </si>
  <si>
    <t>ASPSS ACTION SAUVETAGE</t>
  </si>
  <si>
    <t>ASSOCIATION SPORTIVE POITEVINE DE SAUVETAGE ET SECOURISME</t>
  </si>
  <si>
    <t>54860093586</t>
  </si>
  <si>
    <t>41485490100017</t>
  </si>
  <si>
    <t>492486</t>
  </si>
  <si>
    <t>13 Rue DU GENERAL FLEURY</t>
  </si>
  <si>
    <t>ASKM</t>
  </si>
  <si>
    <t>ASSOCIATION SPORTIVE DE KRAV MAGA</t>
  </si>
  <si>
    <t>453122</t>
  </si>
  <si>
    <t>06 51 85 59 77</t>
  </si>
  <si>
    <t>24 Rue DES LAVANDINS</t>
  </si>
  <si>
    <t>AFSI</t>
  </si>
  <si>
    <t>ASSOCIATION SPORTIVE DE FORMATION SECOURISME ET INCENDIE</t>
  </si>
  <si>
    <t>91300331630</t>
  </si>
  <si>
    <t>53885685700015</t>
  </si>
  <si>
    <t>653883</t>
  </si>
  <si>
    <t>05 56 80 25 50</t>
  </si>
  <si>
    <t>CFA SANA TALENCE</t>
  </si>
  <si>
    <t>ASSOCIATION SPORT ANIMATION NOUVELLE AQUITAINE</t>
  </si>
  <si>
    <t>75331141233</t>
  </si>
  <si>
    <t>83417984800017</t>
  </si>
  <si>
    <t>540742</t>
  </si>
  <si>
    <t>01 44 09 00 80</t>
  </si>
  <si>
    <t>9 Avenue DES CHASSEURS</t>
  </si>
  <si>
    <t>SPSU</t>
  </si>
  <si>
    <t>ASSOCIATION SOUTIEN PSYCHO SOCIAL D'URGENCE FRANCE</t>
  </si>
  <si>
    <t>11754892775</t>
  </si>
  <si>
    <t>75288268800019</t>
  </si>
  <si>
    <t>466682</t>
  </si>
  <si>
    <t>0491228353</t>
  </si>
  <si>
    <t>SOLIDARITE REHABILITATION</t>
  </si>
  <si>
    <t>ASSOCIATION SOLIDARITE REHABILITATION</t>
  </si>
  <si>
    <t>93131472313</t>
  </si>
  <si>
    <t>49434787500010</t>
  </si>
  <si>
    <t>341290</t>
  </si>
  <si>
    <t>03 80 67 17 89</t>
  </si>
  <si>
    <t>MAISON DES ASSOCIATIONS BOITE RR10</t>
  </si>
  <si>
    <t>2 Rue DES CORROYEURS</t>
  </si>
  <si>
    <t>SOLIDARITE FEMMES 21 ASSOCIATION</t>
  </si>
  <si>
    <t>ASSOCIATION SOLIDARITE FEMMES 21</t>
  </si>
  <si>
    <t>26210222121</t>
  </si>
  <si>
    <t>32911894700046</t>
  </si>
  <si>
    <t>415285</t>
  </si>
  <si>
    <t>05416</t>
  </si>
  <si>
    <t>03 86 86 18 97</t>
  </si>
  <si>
    <t>7 Boulevard DU MARECHAL FOCH</t>
  </si>
  <si>
    <t>OPALE</t>
  </si>
  <si>
    <t>ASSOCIATION SOINS PALLIATIFS YONNE - RESEAU OPALE 89</t>
  </si>
  <si>
    <t>26890089789</t>
  </si>
  <si>
    <t>48332459600020</t>
  </si>
  <si>
    <t>675192</t>
  </si>
  <si>
    <t>02 41 27 28 29</t>
  </si>
  <si>
    <t>ZAC de Beuzon</t>
  </si>
  <si>
    <t>Boulevard de l'épervière</t>
  </si>
  <si>
    <t>ASIA</t>
  </si>
  <si>
    <t>ASSOCIATION SOCIALE INTERENTREPRISES D'ANGERS - ASIA</t>
  </si>
  <si>
    <t>52490375549</t>
  </si>
  <si>
    <t>30211612400041</t>
  </si>
  <si>
    <t>261099</t>
  </si>
  <si>
    <t>02 97 35 44 23</t>
  </si>
  <si>
    <t>39 Boulevard LEON BLUM</t>
  </si>
  <si>
    <t>SESAM BRETAGNE LORIENT</t>
  </si>
  <si>
    <t>ASSOCIATION SESAM</t>
  </si>
  <si>
    <t>53560600756</t>
  </si>
  <si>
    <t>40308417100046</t>
  </si>
  <si>
    <t>Plus habilité</t>
  </si>
  <si>
    <t>485263</t>
  </si>
  <si>
    <t>03 86 49 26 40</t>
  </si>
  <si>
    <t>ASSIC</t>
  </si>
  <si>
    <t>ASSOCIATION SERVICES POUR INDUSTRIE ET COMMERCE</t>
  </si>
  <si>
    <t>26890120089</t>
  </si>
  <si>
    <t>39902242500017</t>
  </si>
  <si>
    <t>447535</t>
  </si>
  <si>
    <t>17 Rue Augustin Lesbazeilles</t>
  </si>
  <si>
    <t>SERA</t>
  </si>
  <si>
    <t>ASSOCIATION SERA</t>
  </si>
  <si>
    <t>75400145840</t>
  </si>
  <si>
    <t>48338919300010</t>
  </si>
  <si>
    <t>333566</t>
  </si>
  <si>
    <t>06 71 85 22 98</t>
  </si>
  <si>
    <t>Résidence Les Orchidées</t>
  </si>
  <si>
    <t>5 Rue Henri Bossut</t>
  </si>
  <si>
    <t>ASSOCIATION SENS AGE</t>
  </si>
  <si>
    <t>31590583959</t>
  </si>
  <si>
    <t>44988623300013</t>
  </si>
  <si>
    <t>610940</t>
  </si>
  <si>
    <t>06 21 73 61 23</t>
  </si>
  <si>
    <t>ASSOCIATION SECOURS 60</t>
  </si>
  <si>
    <t>22600291260</t>
  </si>
  <si>
    <t>80393832300018</t>
  </si>
  <si>
    <t>213743</t>
  </si>
  <si>
    <t>0240531942</t>
  </si>
  <si>
    <t>50 Rue de Pornichet</t>
  </si>
  <si>
    <t>CROIX BLANCHE ST NAZAIRE</t>
  </si>
  <si>
    <t>ASSOCIATION SECOURISTES FRANCAIS CROIX BLANCHE LOIRE ATLANTIQUE</t>
  </si>
  <si>
    <t>52440598244</t>
  </si>
  <si>
    <t>44282303500039</t>
  </si>
  <si>
    <t>356761</t>
  </si>
  <si>
    <t>8 Place D'ARMES</t>
  </si>
  <si>
    <t>HBFE SI</t>
  </si>
  <si>
    <t>ASSOCIATION SECOURISME ET INCENDIE</t>
  </si>
  <si>
    <t>31620175862</t>
  </si>
  <si>
    <t>44428475600012</t>
  </si>
  <si>
    <t>584010</t>
  </si>
  <si>
    <t>INSTITUT BP6527</t>
  </si>
  <si>
    <t>Rue LAMFADEL CHERKAOUI</t>
  </si>
  <si>
    <t>ASSOCIATION SCIENTIFIQUE IBN SINA</t>
  </si>
  <si>
    <t>611724</t>
  </si>
  <si>
    <t>06 72 02 59 56</t>
  </si>
  <si>
    <t>28 Rue Winston Churchill</t>
  </si>
  <si>
    <t>ASSPV VANNES</t>
  </si>
  <si>
    <t>ASSOCIATION SAUVETAGE ET SECOURISME DU PAYS DE VANNES</t>
  </si>
  <si>
    <t>53560932956</t>
  </si>
  <si>
    <t>37998609400017</t>
  </si>
  <si>
    <t>443499</t>
  </si>
  <si>
    <t>06 72 63 20 24</t>
  </si>
  <si>
    <t>76410 ST AUBIN LES ELBEUF</t>
  </si>
  <si>
    <t>155 Rue DE FRENEUSE</t>
  </si>
  <si>
    <t>ASSRE</t>
  </si>
  <si>
    <t>ASSOCIATION SAUVETAGE ET SECOURISME DE LA REGION D'ELBEUF</t>
  </si>
  <si>
    <t>23760524376</t>
  </si>
  <si>
    <t>44849839400023</t>
  </si>
  <si>
    <t>384641</t>
  </si>
  <si>
    <t>02 98 42 19 42</t>
  </si>
  <si>
    <t>ZI DE KERGONAN - DIRECTION GENERALE</t>
  </si>
  <si>
    <t>14 Rue MAUPERTUIS</t>
  </si>
  <si>
    <t>ADSEA</t>
  </si>
  <si>
    <t>ASSOCIATION SAUVEGARDE ENFANCE ET ADOLESCENCE ET DES ADULTES</t>
  </si>
  <si>
    <t>53290753829</t>
  </si>
  <si>
    <t>77557657200223</t>
  </si>
  <si>
    <t>506047</t>
  </si>
  <si>
    <t>02703</t>
  </si>
  <si>
    <t>05 61 77 33 11</t>
  </si>
  <si>
    <t>CLINIQUE SARRUS-TEINTURIERS</t>
  </si>
  <si>
    <t>49 Allée Charles de Fitte</t>
  </si>
  <si>
    <t>ASTSN</t>
  </si>
  <si>
    <t>ASSOCIATION SARRUS TEINTURIERS SAINT NICOLAS</t>
  </si>
  <si>
    <t>60080147600018</t>
  </si>
  <si>
    <t>657086</t>
  </si>
  <si>
    <t>03 89 49 50 45</t>
  </si>
  <si>
    <t>14 Rue du Docteur Manfred Behr</t>
  </si>
  <si>
    <t>ASSOCIATION SANTE MENTALE ALSACE ROUFFACH</t>
  </si>
  <si>
    <t>ASSOCIATION SANTE MENTALE ALSACE</t>
  </si>
  <si>
    <t>44680337568</t>
  </si>
  <si>
    <t>77898856800037</t>
  </si>
  <si>
    <t>651000</t>
  </si>
  <si>
    <t>6 Rue GEORGES COUDERC ASA FORMATION FORMALYS</t>
  </si>
  <si>
    <t>ASS SANTE AUTONOMIE - IFSEM FORMALYS AUBENAS</t>
  </si>
  <si>
    <t>ASSOCIATION SANTE AUTONOMIE - IFSEM FORMALYS</t>
  </si>
  <si>
    <t>84070126707</t>
  </si>
  <si>
    <t>43816398200111</t>
  </si>
  <si>
    <t>62091</t>
  </si>
  <si>
    <t>02 41 79 64 64</t>
  </si>
  <si>
    <t>CS 10059</t>
  </si>
  <si>
    <t>23 Rue EDOUARD GUINEL</t>
  </si>
  <si>
    <t>IRCOM</t>
  </si>
  <si>
    <t>ASSOCIATION SAINTE ANNE - IRCOM</t>
  </si>
  <si>
    <t>52490026849</t>
  </si>
  <si>
    <t>32949147600019</t>
  </si>
  <si>
    <t>184196</t>
  </si>
  <si>
    <t>02 62 90 87 00</t>
  </si>
  <si>
    <t>CS 81010</t>
  </si>
  <si>
    <t>ASFA</t>
  </si>
  <si>
    <t>ASSOCIATION SAINT FRANCOIS D'ASSISE</t>
  </si>
  <si>
    <t>98970001597</t>
  </si>
  <si>
    <t>31596526900014</t>
  </si>
  <si>
    <t>650341</t>
  </si>
  <si>
    <t>03 88 79 09 40</t>
  </si>
  <si>
    <t>34 Route De La Federation Travailleurs Handicapes</t>
  </si>
  <si>
    <t>RNA</t>
  </si>
  <si>
    <t>ASSOCIATION ROUTE NOUVELLE ALSACE</t>
  </si>
  <si>
    <t>42670223167</t>
  </si>
  <si>
    <t>32286696300034</t>
  </si>
  <si>
    <t>625966</t>
  </si>
  <si>
    <t>Service des urgences, CHUV</t>
  </si>
  <si>
    <t>46 Rue Du Bugnon</t>
  </si>
  <si>
    <t>AROMU</t>
  </si>
  <si>
    <t>ASSOCIATION ROMANDE DE MEDECINE D'URGENCE</t>
  </si>
  <si>
    <t>520974</t>
  </si>
  <si>
    <t>06 83 05 92 86</t>
  </si>
  <si>
    <t>50230 AGON COUTAINVILLE</t>
  </si>
  <si>
    <t>2 Rue DES PEUPLIERS</t>
  </si>
  <si>
    <t>ARV  AGON COUTAINVILLE</t>
  </si>
  <si>
    <t>ASSOCIATION ROGER VITTOZ</t>
  </si>
  <si>
    <t>25500114250</t>
  </si>
  <si>
    <t>38812780500041</t>
  </si>
  <si>
    <t>505274</t>
  </si>
  <si>
    <t>0381479700</t>
  </si>
  <si>
    <t>2C Chemin DE PALENTE</t>
  </si>
  <si>
    <t>RIVE BOUTIQUE DE GESTION BESANCON</t>
  </si>
  <si>
    <t>ASSOCIATION RIVE BOUTIQUE GESTION FRANCHE COMTE</t>
  </si>
  <si>
    <t>43250017725</t>
  </si>
  <si>
    <t>39131908400029</t>
  </si>
  <si>
    <t>408013</t>
  </si>
  <si>
    <t>07541</t>
  </si>
  <si>
    <t>06 01 23 00 20</t>
  </si>
  <si>
    <t>55 Rue Alfred Michel</t>
  </si>
  <si>
    <t>RHESO</t>
  </si>
  <si>
    <t>ASSOCIATION RHESO</t>
  </si>
  <si>
    <t>93840306084</t>
  </si>
  <si>
    <t>50031277200048</t>
  </si>
  <si>
    <t>540213</t>
  </si>
  <si>
    <t>02 62 25 10 54</t>
  </si>
  <si>
    <t>Rue Benoite Boulard</t>
  </si>
  <si>
    <t>ASSOCIATION REUSIT ST PIERRE</t>
  </si>
  <si>
    <t>ASSOCIATION REUSIT</t>
  </si>
  <si>
    <t>98970328497</t>
  </si>
  <si>
    <t>43274176700086</t>
  </si>
  <si>
    <t>573267</t>
  </si>
  <si>
    <t>06 92 66 84 70</t>
  </si>
  <si>
    <t>CHU SUD REUNION - BLOC OPERATOIRE</t>
  </si>
  <si>
    <t>ARIBODE ST PIERRE</t>
  </si>
  <si>
    <t>ASSOCIATION REUNIONNAISE DES INFIRMIERS-ERES DE BLOC OPERATOIRE DIPLOMES-EES</t>
  </si>
  <si>
    <t>04973109197</t>
  </si>
  <si>
    <t>81264017500012</t>
  </si>
  <si>
    <t>661818</t>
  </si>
  <si>
    <t>155 Chaussée Royale</t>
  </si>
  <si>
    <t>ARPA</t>
  </si>
  <si>
    <t>ASSOCIATION REUNIONNAISE DE PEDIATRIE AMBULATOIRE</t>
  </si>
  <si>
    <t>04973473297</t>
  </si>
  <si>
    <t>87875067800012</t>
  </si>
  <si>
    <t>648243</t>
  </si>
  <si>
    <t>12 bis Chemin DU PUITS</t>
  </si>
  <si>
    <t>ARNO</t>
  </si>
  <si>
    <t>ASSOCIATION REUNIONNAISE DE NEURO-ORTHOPEDIE ET DU HANDICAP</t>
  </si>
  <si>
    <t>04973237397</t>
  </si>
  <si>
    <t>45156450400020</t>
  </si>
  <si>
    <t>601251</t>
  </si>
  <si>
    <t>0262269891</t>
  </si>
  <si>
    <t>60 Rue DUMESGNIL D'ENGENTE</t>
  </si>
  <si>
    <t>AFORM</t>
  </si>
  <si>
    <t>ASSOCIATION REUNIONNAISE DE FORMATION MEDICALE CONTINUE</t>
  </si>
  <si>
    <t>98970006397</t>
  </si>
  <si>
    <t>41455624100043</t>
  </si>
  <si>
    <t>482389</t>
  </si>
  <si>
    <t>0383312937</t>
  </si>
  <si>
    <t>109 Rue de la colline</t>
  </si>
  <si>
    <t>RETRAVAILLER LORRAINE</t>
  </si>
  <si>
    <t>ASSOCIATION RETRAVAILLER LORRAINE</t>
  </si>
  <si>
    <t>41540234254</t>
  </si>
  <si>
    <t>47770455500051</t>
  </si>
  <si>
    <t>425631</t>
  </si>
  <si>
    <t>03796</t>
  </si>
  <si>
    <t>06 38 26 78 22</t>
  </si>
  <si>
    <t>CHEZ MME LE NIR</t>
  </si>
  <si>
    <t>RESEAU PREVIOS</t>
  </si>
  <si>
    <t>ASSOCIATION RESEAU PREVENTION VIOLENCE ET ORIENTATION SANTE</t>
  </si>
  <si>
    <t>73310530131</t>
  </si>
  <si>
    <t>49791238600024</t>
  </si>
  <si>
    <t>442410</t>
  </si>
  <si>
    <t>03635</t>
  </si>
  <si>
    <t>0320102301</t>
  </si>
  <si>
    <t>EPSM LILLE METROPOLE BP 10</t>
  </si>
  <si>
    <t>104 Rue DU GENERAL LECLERC</t>
  </si>
  <si>
    <t>ASSOCIATION RESEAU PIC</t>
  </si>
  <si>
    <t>ASSOCIATION RESEAU PIC PHARMACIENS INFORMATION COMMUNICATION</t>
  </si>
  <si>
    <t>31590769759</t>
  </si>
  <si>
    <t>48878830800028</t>
  </si>
  <si>
    <t>458752</t>
  </si>
  <si>
    <t>03665</t>
  </si>
  <si>
    <t>05 67 77 12 53</t>
  </si>
  <si>
    <t>HOPITAL PAULE DE VIGUIER TSA 70034</t>
  </si>
  <si>
    <t>MATERMIP</t>
  </si>
  <si>
    <t>ASSOCIATION RESEAU PERINATALITE DE MIDI PYRENEES</t>
  </si>
  <si>
    <t>73310682731</t>
  </si>
  <si>
    <t>45250702300011</t>
  </si>
  <si>
    <t>357900</t>
  </si>
  <si>
    <t>01483</t>
  </si>
  <si>
    <t>04 79 68 40 28</t>
  </si>
  <si>
    <t>CENTRE HOSPITALIER - SECRETATRIAT DU RP2S</t>
  </si>
  <si>
    <t>7 Square DE MASSALAZ</t>
  </si>
  <si>
    <t>RP2S</t>
  </si>
  <si>
    <t>ASSOCIATION RESEAU PERINATAL DES DEUX SAVOIE</t>
  </si>
  <si>
    <t>82730112173</t>
  </si>
  <si>
    <t>48421997700010</t>
  </si>
  <si>
    <t>456950</t>
  </si>
  <si>
    <t>04021</t>
  </si>
  <si>
    <t>03 26 78 78 69</t>
  </si>
  <si>
    <t>49 Rue COGNACQ JAY</t>
  </si>
  <si>
    <t>RAPCA</t>
  </si>
  <si>
    <t>ASSOCIATION RESEAU PERINATAL DE CHAMPAGNE ARDENNE</t>
  </si>
  <si>
    <t>21510157251</t>
  </si>
  <si>
    <t>49247781500012</t>
  </si>
  <si>
    <t>295115</t>
  </si>
  <si>
    <t>03672</t>
  </si>
  <si>
    <t>03 83 59 85 19</t>
  </si>
  <si>
    <t>6 Avenue DE BOURGOGNE</t>
  </si>
  <si>
    <t>ONCOLOR</t>
  </si>
  <si>
    <t>ASSOCIATION RESEAU ONCOLOR</t>
  </si>
  <si>
    <t>41540199554</t>
  </si>
  <si>
    <t>43255773400014</t>
  </si>
  <si>
    <t>54525</t>
  </si>
  <si>
    <t>01284</t>
  </si>
  <si>
    <t>06 16 02 44 56</t>
  </si>
  <si>
    <t>CHEZ CELINE DU LAC</t>
  </si>
  <si>
    <t>33 Place SEAN MAC BRIDE</t>
  </si>
  <si>
    <t>ASS RESEAU FAMILLE</t>
  </si>
  <si>
    <t>ASSOCIATION RESEAU ET FAMILLE LANGUEDOC ROUSSILLON</t>
  </si>
  <si>
    <t>91340092934</t>
  </si>
  <si>
    <t>34750392200044</t>
  </si>
  <si>
    <t>527865</t>
  </si>
  <si>
    <t>0467061870</t>
  </si>
  <si>
    <t>Parc club du Millénaire - Bat 31</t>
  </si>
  <si>
    <t>1025 Rue Henri Becquerel</t>
  </si>
  <si>
    <t>ASSOCIATION RESEAU ECOLE ET NATURE</t>
  </si>
  <si>
    <t>91340668534</t>
  </si>
  <si>
    <t>38478931900074</t>
  </si>
  <si>
    <t>544589</t>
  </si>
  <si>
    <t>ASSOCIATION RESEAU DES CREFAD</t>
  </si>
  <si>
    <t>83630436963</t>
  </si>
  <si>
    <t>51850749600017</t>
  </si>
  <si>
    <t>469944</t>
  </si>
  <si>
    <t>03598</t>
  </si>
  <si>
    <t>132 Avenue Franklin Roosevelt</t>
  </si>
  <si>
    <t>ARESOMRAA</t>
  </si>
  <si>
    <t>ASSOCIATION RESEAU DE SOINS MUCOVISCIDOSE EN RHONE ALPES AUVERGNE</t>
  </si>
  <si>
    <t>82691048269</t>
  </si>
  <si>
    <t>51135883000020</t>
  </si>
  <si>
    <t>363947</t>
  </si>
  <si>
    <t>01 42 81 49 29</t>
  </si>
  <si>
    <t>ASSOCIATION RESEAU CURIE</t>
  </si>
  <si>
    <t>11755227875</t>
  </si>
  <si>
    <t>39370295600078</t>
  </si>
  <si>
    <t>24776</t>
  </si>
  <si>
    <t>03 88 25 50 64</t>
  </si>
  <si>
    <t>16A Avenue DU RHIN</t>
  </si>
  <si>
    <t>RESCIF</t>
  </si>
  <si>
    <t>ASSOCIATION RESCIF</t>
  </si>
  <si>
    <t>42670051067</t>
  </si>
  <si>
    <t>33189100200049</t>
  </si>
  <si>
    <t>533774</t>
  </si>
  <si>
    <t>03 29 85 15 76</t>
  </si>
  <si>
    <t>2 Rue MOGADOR</t>
  </si>
  <si>
    <t>ASSOCIATION RESADOM</t>
  </si>
  <si>
    <t>41550046155</t>
  </si>
  <si>
    <t>50115033800025</t>
  </si>
  <si>
    <t>199084</t>
  </si>
  <si>
    <t>0556020031</t>
  </si>
  <si>
    <t>68 Rue DES PINS FRANCS</t>
  </si>
  <si>
    <t>EMPP</t>
  </si>
  <si>
    <t>ASSOCIATION RENOVATION - EMPP</t>
  </si>
  <si>
    <t>72330163533</t>
  </si>
  <si>
    <t>77558503700416</t>
  </si>
  <si>
    <t>501955</t>
  </si>
  <si>
    <t>023139555</t>
  </si>
  <si>
    <t>26 Rue Saint Martin</t>
  </si>
  <si>
    <t>SIADV VOIR ENSEMBLE NORMANDIE CAEN</t>
  </si>
  <si>
    <t>ASSOCIATION REMORA CROISADE DES AVEUGLES</t>
  </si>
  <si>
    <t>77566441000369</t>
  </si>
  <si>
    <t>319168</t>
  </si>
  <si>
    <t>03 28 38 03 50</t>
  </si>
  <si>
    <t>197 Rue NATIONALE</t>
  </si>
  <si>
    <t>ARACT HAUTS DE FRANCE</t>
  </si>
  <si>
    <t>ASSOCIATION REGIONALE POUR L'AMELIORATION DES CONDITIONS DE TRAVAIL HAUTS DE FRANCE</t>
  </si>
  <si>
    <t>32590947059</t>
  </si>
  <si>
    <t>82360097800014</t>
  </si>
  <si>
    <t>586882</t>
  </si>
  <si>
    <t>03 87 75 18 57</t>
  </si>
  <si>
    <t>1 Place DU PONT A SEILLE</t>
  </si>
  <si>
    <t>ARACT GRAND EST</t>
  </si>
  <si>
    <t>ASSOCIATION REGIONALE POUR L'AMELIORATION DES CONDITIONS DE TRAVAIL GRAND EST</t>
  </si>
  <si>
    <t>44540353354</t>
  </si>
  <si>
    <t>82482178900040</t>
  </si>
  <si>
    <t>571428</t>
  </si>
  <si>
    <t>02 23 44 01 44</t>
  </si>
  <si>
    <t>10 Rue Nantaise</t>
  </si>
  <si>
    <t>ARACT BRETAGNE RENNES</t>
  </si>
  <si>
    <t>ASSOCIATION REGIONALE POUR L'AMELIORATION DES CONDITIONS DE TRAVAIL BRETAGNE</t>
  </si>
  <si>
    <t>53350891135</t>
  </si>
  <si>
    <t>49367773600016</t>
  </si>
  <si>
    <t>81267</t>
  </si>
  <si>
    <t>04 99 23 27 70</t>
  </si>
  <si>
    <t>2446 Avenue DU PERE SOULAS</t>
  </si>
  <si>
    <t>ARIEDA MONTPELLIER</t>
  </si>
  <si>
    <t>ASSOCIATION REGIONALE POUR INTEGRATION ENFANTS DEFICIENTS AUDITIFS</t>
  </si>
  <si>
    <t>91340041234</t>
  </si>
  <si>
    <t>32385525400039</t>
  </si>
  <si>
    <t>494495</t>
  </si>
  <si>
    <t>03 20 86 96 11</t>
  </si>
  <si>
    <t>AREPAC</t>
  </si>
  <si>
    <t>ASSOCIATION REGIONALE PARAMEDICAUX EN CARDIOLOGIE REGION NORD</t>
  </si>
  <si>
    <t>31590516059</t>
  </si>
  <si>
    <t>43271303000034</t>
  </si>
  <si>
    <t>484714</t>
  </si>
  <si>
    <t>02 31 15 53 70</t>
  </si>
  <si>
    <t>3 Rue du docteur laennec</t>
  </si>
  <si>
    <t>AR NORMANDYS</t>
  </si>
  <si>
    <t>ASSOCIATION REGIONALE NORMANDYS</t>
  </si>
  <si>
    <t>25140271114</t>
  </si>
  <si>
    <t>48797788600042</t>
  </si>
  <si>
    <t>601408</t>
  </si>
  <si>
    <t>Lieu Dit Les Maurigoux</t>
  </si>
  <si>
    <t>ASSOCIATION REG INTERPRO APPRENTI AQUITAINE</t>
  </si>
  <si>
    <t>ASSOCIATION REGIONALE INTERPROFESSIONNELLE POUR L'APPRENTI AQUITAINE</t>
  </si>
  <si>
    <t>586018</t>
  </si>
  <si>
    <t>201 Allée De Pont Croissant</t>
  </si>
  <si>
    <t>FMC ACTION RHONE ALPES</t>
  </si>
  <si>
    <t>ASSOCIATION REGIONALE FORMATION MEDECINS RHONE-ALPES</t>
  </si>
  <si>
    <t>82380620038</t>
  </si>
  <si>
    <t>49503637800018</t>
  </si>
  <si>
    <t>564588</t>
  </si>
  <si>
    <t>02 99 85 51 21</t>
  </si>
  <si>
    <t>Immeuble Delta 6</t>
  </si>
  <si>
    <t>ARFAB BRETAGNE</t>
  </si>
  <si>
    <t>ASSOCIATION REGIONALE FORMATION ARTISANAT BATIMENT BRETAGNE</t>
  </si>
  <si>
    <t>53350254435</t>
  </si>
  <si>
    <t>35201348600043</t>
  </si>
  <si>
    <t>483503</t>
  </si>
  <si>
    <t>0442969337</t>
  </si>
  <si>
    <t>IMMEUBLE LE MANSARD ENTREE B</t>
  </si>
  <si>
    <t>2 Place ROMEE DE VILLENEUVE</t>
  </si>
  <si>
    <t>ARES</t>
  </si>
  <si>
    <t>ASSOCIATION REGIONALE EN ECONOMIE SOCIALE</t>
  </si>
  <si>
    <t>93130093513</t>
  </si>
  <si>
    <t>32844335300078</t>
  </si>
  <si>
    <t>540584</t>
  </si>
  <si>
    <t>02 98 33 75 75</t>
  </si>
  <si>
    <t>110 Rue Ernestine de Trémaudan</t>
  </si>
  <si>
    <t>AREP 29 BREST</t>
  </si>
  <si>
    <t>ASSOCIATION REGIONALE EDUCATION PERMANENTE FINISTERE</t>
  </si>
  <si>
    <t>53290304729</t>
  </si>
  <si>
    <t>35208713400057</t>
  </si>
  <si>
    <t>548364</t>
  </si>
  <si>
    <t>02 97 73 32 90</t>
  </si>
  <si>
    <t>3 Allée DES FOUGERES</t>
  </si>
  <si>
    <t>AREP 56</t>
  </si>
  <si>
    <t>ASSOCIATION REGIONALE EDUCATION PERMANENTE DU MORBIHAN</t>
  </si>
  <si>
    <t>53560907156</t>
  </si>
  <si>
    <t>81460944200011</t>
  </si>
  <si>
    <t>12907</t>
  </si>
  <si>
    <t>05 56 84 20 20</t>
  </si>
  <si>
    <t>9 Avenue François Rabelais</t>
  </si>
  <si>
    <t>ARTS IRTS NELLE AQUITAINE</t>
  </si>
  <si>
    <t>ASSOCIATION REGIONALE DU TRAVAIL SOCIAL NOUVELLE AQUITAINE</t>
  </si>
  <si>
    <t>inconnu sur infogreffe</t>
  </si>
  <si>
    <t>179802</t>
  </si>
  <si>
    <t>02 38 53 20 24</t>
  </si>
  <si>
    <t>Maison des associations</t>
  </si>
  <si>
    <t>ARESAS</t>
  </si>
  <si>
    <t>ASSOCIATION REGIONALE D'ETUDES ET DE SUPERVISIONS PAR L'APPROCHE SYSTEMIQUE</t>
  </si>
  <si>
    <t>24450114245</t>
  </si>
  <si>
    <t>40225363700019</t>
  </si>
  <si>
    <t>87385</t>
  </si>
  <si>
    <t>03 26 88 41 55</t>
  </si>
  <si>
    <t>31 Rue Ponsardin</t>
  </si>
  <si>
    <t>30/11/2015</t>
  </si>
  <si>
    <t>ARETAF</t>
  </si>
  <si>
    <t>ASSOCIATION REGIONALE D'ETUDES DE THERAPIES D'AIDE A LA FAMILLE ET D'ACTIONS DE FORMATION</t>
  </si>
  <si>
    <t>21510040251</t>
  </si>
  <si>
    <t>34416713500021</t>
  </si>
  <si>
    <t>172376</t>
  </si>
  <si>
    <t>01 48 11 27 90</t>
  </si>
  <si>
    <t>65 Rue DES CITES</t>
  </si>
  <si>
    <t>CEMEA ILE DE FRANCE</t>
  </si>
  <si>
    <t>ASSOCIATION REGIONALE DES CEMEA IDF</t>
  </si>
  <si>
    <t>11750273493</t>
  </si>
  <si>
    <t>39408789400108</t>
  </si>
  <si>
    <t>156000</t>
  </si>
  <si>
    <t>02 31 86 14 11</t>
  </si>
  <si>
    <t>BP 1243</t>
  </si>
  <si>
    <t>33 Route de Darnétal</t>
  </si>
  <si>
    <t>CEMEA NORMANDIE ROUEN</t>
  </si>
  <si>
    <t>ASSOCIATION REGIONALE DES CEMEA DE NORMANDIE</t>
  </si>
  <si>
    <t>25750004914</t>
  </si>
  <si>
    <t>33503628100038</t>
  </si>
  <si>
    <t>233900</t>
  </si>
  <si>
    <t>0231861411</t>
  </si>
  <si>
    <t>5 Rue du Docteur Laënnec</t>
  </si>
  <si>
    <t>CEMEA NORMANDIE HEROUVILLE ST CLAIR</t>
  </si>
  <si>
    <t>33503628100020</t>
  </si>
  <si>
    <t>229039</t>
  </si>
  <si>
    <t>03 20 07 96 18</t>
  </si>
  <si>
    <t>59262 SAINGHIN EN MELANTOIS</t>
  </si>
  <si>
    <t>70 Avenue De L'Harmonie Parc De La Haute Borne</t>
  </si>
  <si>
    <t>AREP SAINGHIN EN MELANTOIS</t>
  </si>
  <si>
    <t>ASSOCIATION REGIONALE D'EDUCATION PERMANENTE - AREP</t>
  </si>
  <si>
    <t>31590004559</t>
  </si>
  <si>
    <t>30754755400047</t>
  </si>
  <si>
    <t>187800</t>
  </si>
  <si>
    <t>06 61 05 16 96</t>
  </si>
  <si>
    <t>8 Rue Germaine Tillion</t>
  </si>
  <si>
    <t>ARPPEA</t>
  </si>
  <si>
    <t>ASSOCIATION REGIONALE DE PSYCHOTHERAPIE PSYCHANALYTIQUE D ENFANTS ET D ADOLESCENTS</t>
  </si>
  <si>
    <t>25140123814</t>
  </si>
  <si>
    <t>41120229400053</t>
  </si>
  <si>
    <t>473881</t>
  </si>
  <si>
    <t>11 Boulevard MICHELET</t>
  </si>
  <si>
    <t>ARPADE CPVA</t>
  </si>
  <si>
    <t>ASSOCIATION REGIONALE DE PREVENTION ET AIDE FACE AUX DEPENDANCES ET AUX EXCLUSIONS</t>
  </si>
  <si>
    <t>73310098031</t>
  </si>
  <si>
    <t>30492789000091</t>
  </si>
  <si>
    <t>539259</t>
  </si>
  <si>
    <t>04 73 25 63 14</t>
  </si>
  <si>
    <t>Immeuble '@ Number 2'</t>
  </si>
  <si>
    <t>1 Allée alan turing</t>
  </si>
  <si>
    <t>ARFABAL</t>
  </si>
  <si>
    <t>ASSOCIATION REGIONALE DE FORMATION DES ARTISANS DU BATIMENT</t>
  </si>
  <si>
    <t>83630094963</t>
  </si>
  <si>
    <t>34835430900026</t>
  </si>
  <si>
    <t>465690</t>
  </si>
  <si>
    <t>04 73 19 66 09</t>
  </si>
  <si>
    <t>66 Boulevard LEON JOUHAUX</t>
  </si>
  <si>
    <t>ARDS</t>
  </si>
  <si>
    <t>ASSOCIATION REGIONALE DE DROIT DE LA SANTE</t>
  </si>
  <si>
    <t>83630439063</t>
  </si>
  <si>
    <t>79317620700017</t>
  </si>
  <si>
    <t>115083</t>
  </si>
  <si>
    <t>04 91 74 40 70</t>
  </si>
  <si>
    <t>HOPITAL SAINTE MARGUERITE SERVICE DE PEDOPSYCHIATRIE PROFESSIONNELLE</t>
  </si>
  <si>
    <t>Boulevard ST MARGUERITE</t>
  </si>
  <si>
    <t>ARRSP</t>
  </si>
  <si>
    <t>ASSOCIATION REGIONALE DE  RELAXATION DE SENS PSYCHANALYTIQUE</t>
  </si>
  <si>
    <t>93131154113</t>
  </si>
  <si>
    <t>44857311300017</t>
  </si>
  <si>
    <t>383030</t>
  </si>
  <si>
    <t>06097</t>
  </si>
  <si>
    <t>02 99 29 50 16</t>
  </si>
  <si>
    <t>CENTRE MPR NOTRE DAME DE LOURDES</t>
  </si>
  <si>
    <t>54 Rue ST HELIER</t>
  </si>
  <si>
    <t>ASS REGIONALE BREIZH PC HANDICAP</t>
  </si>
  <si>
    <t>ASSOCIATION REGIONALE BREIZH PARALYSIE CEREBRALE HANDICAP</t>
  </si>
  <si>
    <t>53350839635</t>
  </si>
  <si>
    <t>50251849100019</t>
  </si>
  <si>
    <t>424857</t>
  </si>
  <si>
    <t>03570</t>
  </si>
  <si>
    <t>0442848700</t>
  </si>
  <si>
    <t>Parc d'activités de Napollon</t>
  </si>
  <si>
    <t>100 Avenue des Templiers</t>
  </si>
  <si>
    <t>ARARD</t>
  </si>
  <si>
    <t>ASSOCIATION REGIONALE ASSISTANCE RESPIRATOIRE A DOMICILE</t>
  </si>
  <si>
    <t>93131343513</t>
  </si>
  <si>
    <t>31344761700116</t>
  </si>
  <si>
    <t>151245</t>
  </si>
  <si>
    <t>02955</t>
  </si>
  <si>
    <t>03 22 71 79 00</t>
  </si>
  <si>
    <t>47 Boulevard ALSACE LORRAINE</t>
  </si>
  <si>
    <t>CEMEA PICARDIE</t>
  </si>
  <si>
    <t>ASSOCIATION REGION DE PICARDIE DES CEMEA</t>
  </si>
  <si>
    <t>22800001680</t>
  </si>
  <si>
    <t>34065469800026</t>
  </si>
  <si>
    <t>548637</t>
  </si>
  <si>
    <t>03 88 18 25 61</t>
  </si>
  <si>
    <t>CS 90045</t>
  </si>
  <si>
    <t>12 Rue JEAN MONNET</t>
  </si>
  <si>
    <t>ARAASSM</t>
  </si>
  <si>
    <t>ASSOCIATION REG D'ALSACE APPRENTISSAGE SECTEUR SANITAIRE SOCIAL MEDICO SOCIAL</t>
  </si>
  <si>
    <t>42670530867</t>
  </si>
  <si>
    <t>43974287500016</t>
  </si>
  <si>
    <t>98279</t>
  </si>
  <si>
    <t>05 58 91 48 38</t>
  </si>
  <si>
    <t>AREPP DAX</t>
  </si>
  <si>
    <t>ASSOCIATION RECHERCHE ET ETUDE EN PSYCHIATRIE PUBLIQUE</t>
  </si>
  <si>
    <t>75400151240</t>
  </si>
  <si>
    <t>40476473000010</t>
  </si>
  <si>
    <t>390252</t>
  </si>
  <si>
    <t>04 97 16 69 47</t>
  </si>
  <si>
    <t>21 Avenue AUBER</t>
  </si>
  <si>
    <t>AREDOL</t>
  </si>
  <si>
    <t>ASSOCIATION RECHERCHE ET ENSEIGNEMENT SUR LA DOULEUR</t>
  </si>
  <si>
    <t>93060740206</t>
  </si>
  <si>
    <t>41167790900037</t>
  </si>
  <si>
    <t>499316</t>
  </si>
  <si>
    <t>BUR.205</t>
  </si>
  <si>
    <t>2380 Avenue DU MONT-THABOR</t>
  </si>
  <si>
    <t>ASSOCIATION QUEBECOISE POUR LA READAPTATION PSYCHOSOCIALE</t>
  </si>
  <si>
    <t>679392</t>
  </si>
  <si>
    <t>1130 Rue de Montbrun</t>
  </si>
  <si>
    <t>AQSP</t>
  </si>
  <si>
    <t>ASSOCIATION QUEBECOISE DE SOINS PALLIATIFS</t>
  </si>
  <si>
    <t>534900</t>
  </si>
  <si>
    <t>72 Rue SAINT ANDRE DES ARTS</t>
  </si>
  <si>
    <t>APM</t>
  </si>
  <si>
    <t>ASSOCIATION PSYCHANALYSE ET MEDECINE</t>
  </si>
  <si>
    <t>11755394875</t>
  </si>
  <si>
    <t>43339771800019</t>
  </si>
  <si>
    <t>311881</t>
  </si>
  <si>
    <t>06 60 06 20 18</t>
  </si>
  <si>
    <t>1 LOT LA COLOMBE</t>
  </si>
  <si>
    <t>Chemin DE LA CIBONNE</t>
  </si>
  <si>
    <t>PROT ACC</t>
  </si>
  <si>
    <t>ASSOCIATION PROTECTION DES ACCIDENTS</t>
  </si>
  <si>
    <t>93830218783</t>
  </si>
  <si>
    <t>40969239900028</t>
  </si>
  <si>
    <t>199205</t>
  </si>
  <si>
    <t>01 44 26 47 17</t>
  </si>
  <si>
    <t>02820 ST ERME OUTRE ET RAMECOURT</t>
  </si>
  <si>
    <t>15 Rue Haute</t>
  </si>
  <si>
    <t>ASSOCIATION PROMOTION THERAPY PERSONNES AGEES</t>
  </si>
  <si>
    <t>22020036702</t>
  </si>
  <si>
    <t>39413516400017</t>
  </si>
  <si>
    <t>518384</t>
  </si>
  <si>
    <t>62223 ANZIN ST AUBIN</t>
  </si>
  <si>
    <t>ZA LES FILATIERS</t>
  </si>
  <si>
    <t>210 Rue DES TISSERANDS</t>
  </si>
  <si>
    <t>PROMOTRANS ANZIN ST AUBIN</t>
  </si>
  <si>
    <t>ASSOCIATION PROMOTION SOCIALE FORMATION PROFESSIONNELLE TRANSPORT ROUTIER</t>
  </si>
  <si>
    <t>77568013500974</t>
  </si>
  <si>
    <t>240874</t>
  </si>
  <si>
    <t>0612768550</t>
  </si>
  <si>
    <t>2 Chemin DES MAURES</t>
  </si>
  <si>
    <t>APNES</t>
  </si>
  <si>
    <t>ASSOCIATION PROMOTION NATATION ET ENSEIGNEMENT DU SAUVETAGE</t>
  </si>
  <si>
    <t>72330490633</t>
  </si>
  <si>
    <t>42105601100016</t>
  </si>
  <si>
    <t>388361</t>
  </si>
  <si>
    <t>02 41 88 64 33</t>
  </si>
  <si>
    <t>35 Rue Saint Exupéry</t>
  </si>
  <si>
    <t>APTIRA</t>
  </si>
  <si>
    <t>ASSOCIATION PROMOTION ET INTEGRATION REGION ANGERS</t>
  </si>
  <si>
    <t>52490057049</t>
  </si>
  <si>
    <t>78834912400040</t>
  </si>
  <si>
    <t>306204</t>
  </si>
  <si>
    <t>05 62 73 72 62</t>
  </si>
  <si>
    <t>31 Rue DE L ETOILE</t>
  </si>
  <si>
    <t>APIAF</t>
  </si>
  <si>
    <t>ASSOCIATION PROMOTION DES INITIATIVES AUTONOMES DES FEMMES</t>
  </si>
  <si>
    <t>73310341431</t>
  </si>
  <si>
    <t>33140764300021</t>
  </si>
  <si>
    <t>263280</t>
  </si>
  <si>
    <t>05719</t>
  </si>
  <si>
    <t>05 63 32 71 80</t>
  </si>
  <si>
    <t>82100 CASTELSARRASIN</t>
  </si>
  <si>
    <t>34 Boulevard DU 4 SEPTEMBRE</t>
  </si>
  <si>
    <t>APAS 82</t>
  </si>
  <si>
    <t>ASSOCIATION PROMOTION AUTONOMIE ET SANTE 82</t>
  </si>
  <si>
    <t>73820023182</t>
  </si>
  <si>
    <t>31003709800079</t>
  </si>
  <si>
    <t>344084</t>
  </si>
  <si>
    <t>04 66 68 99 60</t>
  </si>
  <si>
    <t>2117 Chemin du Bachas</t>
  </si>
  <si>
    <t>APAFASE GARD IFME</t>
  </si>
  <si>
    <t>ASSOCIATION PROMOTION ACTIONS DE FORMATION ET ANIMATIONS SOCIO EDUCATIVES INSTITUT DE FORMATION AUX METIERS EDUCATIFS</t>
  </si>
  <si>
    <t>91300251330</t>
  </si>
  <si>
    <t>42265862500047</t>
  </si>
  <si>
    <t>140016</t>
  </si>
  <si>
    <t>01 53 00 13 50</t>
  </si>
  <si>
    <t>120-122 Rue REAUMUR</t>
  </si>
  <si>
    <t>ASSOCIATION PROGRES DU MANAGEMENT</t>
  </si>
  <si>
    <t>11751099375</t>
  </si>
  <si>
    <t>33961239200045</t>
  </si>
  <si>
    <t>488343</t>
  </si>
  <si>
    <t>05 65 46 18 50</t>
  </si>
  <si>
    <t>SAINT MAYME</t>
  </si>
  <si>
    <t>ASSOCIATION PROFORMACTION - APFA</t>
  </si>
  <si>
    <t>ASSOCIATION PROFORMACTION</t>
  </si>
  <si>
    <t>73120068912</t>
  </si>
  <si>
    <t>79186903500018</t>
  </si>
  <si>
    <t>435909</t>
  </si>
  <si>
    <t>0495201046</t>
  </si>
  <si>
    <t>HLM PIETRALBA II</t>
  </si>
  <si>
    <t>AFPE</t>
  </si>
  <si>
    <t>ASSOCIATION PROFESSIONNELLE ELECTROTECHNIQUE</t>
  </si>
  <si>
    <t>94201013520</t>
  </si>
  <si>
    <t>34035111300022</t>
  </si>
  <si>
    <t>464429</t>
  </si>
  <si>
    <t>01 44 73 51 50</t>
  </si>
  <si>
    <t>HOPITAL TROUSSEAU BATIMENT CHIGOT</t>
  </si>
  <si>
    <t>APSF</t>
  </si>
  <si>
    <t>ASSOCIATION PROFESSIONNELLE DES SAGES-FEMMES</t>
  </si>
  <si>
    <t>11755452675</t>
  </si>
  <si>
    <t>32893387400039</t>
  </si>
  <si>
    <t>645874</t>
  </si>
  <si>
    <t>04 90 59 34 73</t>
  </si>
  <si>
    <t>830 Route DE CANADET</t>
  </si>
  <si>
    <t>APAR AIX EN PROVENCE</t>
  </si>
  <si>
    <t>ASSOCIATION PREVENTION AUTISME RECHERCHE - APAR</t>
  </si>
  <si>
    <t>93131032813</t>
  </si>
  <si>
    <t>42473908400061</t>
  </si>
  <si>
    <t>579634</t>
  </si>
  <si>
    <t>0783900399</t>
  </si>
  <si>
    <t>16 Rue De La Borelle</t>
  </si>
  <si>
    <t>APASS</t>
  </si>
  <si>
    <t>ASSOCIATION PREVENTION ACTION SPORT SECOURISME</t>
  </si>
  <si>
    <t>91300360830</t>
  </si>
  <si>
    <t>79036753600022</t>
  </si>
  <si>
    <t>535953</t>
  </si>
  <si>
    <t>03 27 64 85 20</t>
  </si>
  <si>
    <t>13 Avenue DE FERRIERE</t>
  </si>
  <si>
    <t>APSI</t>
  </si>
  <si>
    <t>ASSOCIATION PRESTATION DE SERVICES INTER-ENTREPRISES</t>
  </si>
  <si>
    <t>31590273359</t>
  </si>
  <si>
    <t>32364850100019</t>
  </si>
  <si>
    <t>420578</t>
  </si>
  <si>
    <t>20 Cours JULIEN</t>
  </si>
  <si>
    <t>ASSOCIATION PRAXIS</t>
  </si>
  <si>
    <t>93131106913</t>
  </si>
  <si>
    <t>44779010600010</t>
  </si>
  <si>
    <t>183143</t>
  </si>
  <si>
    <t>02556</t>
  </si>
  <si>
    <t>01 53 62 66 15</t>
  </si>
  <si>
    <t>5 Avenue DE VERDUN</t>
  </si>
  <si>
    <t>AURA</t>
  </si>
  <si>
    <t>ASSOCIATION POUR L'UTILISATION DU REIN ARTIFICIEL</t>
  </si>
  <si>
    <t>11752527875</t>
  </si>
  <si>
    <t>77569483900397</t>
  </si>
  <si>
    <t>671460</t>
  </si>
  <si>
    <t>03 85 58 71 72</t>
  </si>
  <si>
    <t>9A Rue SAINT ELOI</t>
  </si>
  <si>
    <t>APOR</t>
  </si>
  <si>
    <t>ASSOCIATION POUR L'ORIENTATION ET LE RECLASSEMENT</t>
  </si>
  <si>
    <t>26710099671</t>
  </si>
  <si>
    <t>38752770800029</t>
  </si>
  <si>
    <t>512990</t>
  </si>
  <si>
    <t>06094</t>
  </si>
  <si>
    <t>01 45 57 34 12</t>
  </si>
  <si>
    <t>INSTITUT PASTEUR - GPE HOSP NECKER</t>
  </si>
  <si>
    <t>AOJBC</t>
  </si>
  <si>
    <t>ASSOCIATION POUR L'ORGANISATION DES JOURNEES DE BIOLOGIE CLINIQUE  NECKER PASTEUR</t>
  </si>
  <si>
    <t>11755554575</t>
  </si>
  <si>
    <t>31194661000012</t>
  </si>
  <si>
    <t>591889</t>
  </si>
  <si>
    <t>04 50 98 18 14</t>
  </si>
  <si>
    <t>CS 20156</t>
  </si>
  <si>
    <t>52 Avenue de la sardagne</t>
  </si>
  <si>
    <t>CTRE RÉADAPTATION PROFESSIONNEL LENGLENNAZ DE L'AISP CLUSES</t>
  </si>
  <si>
    <t>ASSOCIATION POUR L'INSERTION SOCIO PROFESSIONNELLE</t>
  </si>
  <si>
    <t>82740200274</t>
  </si>
  <si>
    <t>77662715000043</t>
  </si>
  <si>
    <t>354752</t>
  </si>
  <si>
    <t>04 50 64 04 00</t>
  </si>
  <si>
    <t>24 Route DE THONES</t>
  </si>
  <si>
    <t>AISP - CRP CPO LA PASSERELLE</t>
  </si>
  <si>
    <t>77662715000027</t>
  </si>
  <si>
    <t>631504</t>
  </si>
  <si>
    <t>04 90 81 54 50</t>
  </si>
  <si>
    <t>campus d'Agroparc - BP l</t>
  </si>
  <si>
    <t>60 Chemin de fontanille</t>
  </si>
  <si>
    <t>API 84  AVIGNON</t>
  </si>
  <si>
    <t>ASSOCIATION POUR L'INDUSTRIE DE VAUCLUSE</t>
  </si>
  <si>
    <t>93840417184</t>
  </si>
  <si>
    <t>41352152700056</t>
  </si>
  <si>
    <t>570886</t>
  </si>
  <si>
    <t>08036</t>
  </si>
  <si>
    <t>02 40 08 40 05</t>
  </si>
  <si>
    <t>Institut de Biologie- CHU de Nantes</t>
  </si>
  <si>
    <t>9 Quai Moncousu</t>
  </si>
  <si>
    <t>AMAC</t>
  </si>
  <si>
    <t>ASSOCIATION POUR L'ETUDE DES MARQUEURS CLINICOBIOLOGIQUES</t>
  </si>
  <si>
    <t>52440343544</t>
  </si>
  <si>
    <t>42433793900013</t>
  </si>
  <si>
    <t>176497</t>
  </si>
  <si>
    <t>02936</t>
  </si>
  <si>
    <t>0247473810</t>
  </si>
  <si>
    <t>JEPUAR</t>
  </si>
  <si>
    <t>ASSOCIATION POUR LES JOURNEES D'ENSEIGNEMENT POST UNIVERSITAIRES D'ANESTHESIE REANIMATION DE TOURS</t>
  </si>
  <si>
    <t>24370142037</t>
  </si>
  <si>
    <t>41043031800015</t>
  </si>
  <si>
    <t>498476</t>
  </si>
  <si>
    <t>02 69 63 40 20</t>
  </si>
  <si>
    <t>RN1 - M'TSAPERE - BP 1308</t>
  </si>
  <si>
    <t>3 ET 5 RES. LE TERRE-PLEIN</t>
  </si>
  <si>
    <t>ADSM</t>
  </si>
  <si>
    <t>ASSOCIATION POUR LES DEFICIENTS SENSORIELS DE MAYOTTE</t>
  </si>
  <si>
    <t>06970006397</t>
  </si>
  <si>
    <t>52102274900027</t>
  </si>
  <si>
    <t>212969</t>
  </si>
  <si>
    <t>0468635024</t>
  </si>
  <si>
    <t>22 Rue DE LA CIGALE D OR</t>
  </si>
  <si>
    <t>APEX</t>
  </si>
  <si>
    <t>ASSOCIATION POUR L'ENSEIGNEMENT L'EDUCATION ET L'EXPERIMENTATION</t>
  </si>
  <si>
    <t>91660070966</t>
  </si>
  <si>
    <t>41042890800025</t>
  </si>
  <si>
    <t>474484</t>
  </si>
  <si>
    <t>0240077272</t>
  </si>
  <si>
    <t>44590 DERVAL</t>
  </si>
  <si>
    <t>Lycée Saint-Clair BP 13</t>
  </si>
  <si>
    <t>29 Rue de Rennes</t>
  </si>
  <si>
    <t>AEFPA LYCEE ST CLAIR</t>
  </si>
  <si>
    <t>ASSOCIATION POUR L'ENSEIGNEMENT ET LA FORMATION PROFESSIONNELLE AGRICOLE BLAIN DERVAL</t>
  </si>
  <si>
    <t>52440637244</t>
  </si>
  <si>
    <t>78595022100016</t>
  </si>
  <si>
    <t>104462</t>
  </si>
  <si>
    <t>03239</t>
  </si>
  <si>
    <t>03 24 56 71 08</t>
  </si>
  <si>
    <t>APEFPH</t>
  </si>
  <si>
    <t>ASSOCIATION POUR L'ENSEIGNEMENT ET LA FORMATION DU PERSONNEL DU CENTRE HOSPITALIER</t>
  </si>
  <si>
    <t>21080014908</t>
  </si>
  <si>
    <t>35398560900018</t>
  </si>
  <si>
    <t>405243</t>
  </si>
  <si>
    <t>04 77 25 03 51</t>
  </si>
  <si>
    <t>71 Rue DE TERRENOIRE</t>
  </si>
  <si>
    <t>ASS POUR L'ENFANT ET SA FAMILLE - IFAP ST ETIENNE</t>
  </si>
  <si>
    <t>ASSOCIATION POUR L'ENFANT ET SA FAMILLE</t>
  </si>
  <si>
    <t>84420364542</t>
  </si>
  <si>
    <t>77639342300020</t>
  </si>
  <si>
    <t>121782</t>
  </si>
  <si>
    <t>0 810 805 805</t>
  </si>
  <si>
    <t>51 Boulevard BRUNE</t>
  </si>
  <si>
    <t>APEC</t>
  </si>
  <si>
    <t>ASSOCIATION POUR L'EMPLOI DES CADRES</t>
  </si>
  <si>
    <t>11754088275</t>
  </si>
  <si>
    <t>77567223100328</t>
  </si>
  <si>
    <t>460138</t>
  </si>
  <si>
    <t>03052</t>
  </si>
  <si>
    <t>03 90 20 10 36</t>
  </si>
  <si>
    <t>Boulevard René Leriche</t>
  </si>
  <si>
    <t>ETP ALSACE</t>
  </si>
  <si>
    <t>ASSOCIATION POUR L'EDUCATION THERAPEUTIQUE EN ALSACE</t>
  </si>
  <si>
    <t>42670465867</t>
  </si>
  <si>
    <t>51813501700011</t>
  </si>
  <si>
    <t>579063</t>
  </si>
  <si>
    <t>72 Rue Victor Schoelcher</t>
  </si>
  <si>
    <t>AECD CAYENNE</t>
  </si>
  <si>
    <t>ASSOCIATION POUR L'EDUCATION COGNITIVE ET LE DEVELOPPEMENT</t>
  </si>
  <si>
    <t>93130431113</t>
  </si>
  <si>
    <t>38749351300049</t>
  </si>
  <si>
    <t>191097</t>
  </si>
  <si>
    <t>01 49 28 02 11</t>
  </si>
  <si>
    <t>UFAP - Hôpital d enfants Armand Trousseau</t>
  </si>
  <si>
    <t>26 Avenue du Dr Arnold Netter</t>
  </si>
  <si>
    <t>PEDIADOL</t>
  </si>
  <si>
    <t>ASSOCIATION POUR LE TRAITEMENT DE LA DOULEUR DE L'ENFANT - PEDIADOL</t>
  </si>
  <si>
    <t>11751817075</t>
  </si>
  <si>
    <t>38811405000015</t>
  </si>
  <si>
    <t>578216</t>
  </si>
  <si>
    <t>04 75 83 28 40</t>
  </si>
  <si>
    <t>07240 CHALENCON</t>
  </si>
  <si>
    <t>Montee De L Eglise - Le Village</t>
  </si>
  <si>
    <t>ARH</t>
  </si>
  <si>
    <t>ASSOCIATION POUR LE RENOUVEAU DE L'HERBORISTERIE</t>
  </si>
  <si>
    <t>82380548738</t>
  </si>
  <si>
    <t>34762919800065</t>
  </si>
  <si>
    <t>486577</t>
  </si>
  <si>
    <t>04075</t>
  </si>
  <si>
    <t>52 Avenue CHARLES DE GAULLE</t>
  </si>
  <si>
    <t>ODPCMV</t>
  </si>
  <si>
    <t>ASSOCIATION POUR LE DEVELOPPEMENT PROFESSIONNEL EN MEDECINE VASCULAIRE</t>
  </si>
  <si>
    <t>22800172580</t>
  </si>
  <si>
    <t>79385200500024</t>
  </si>
  <si>
    <t>507544</t>
  </si>
  <si>
    <t>04 73 30 44 65</t>
  </si>
  <si>
    <t>BP 90213</t>
  </si>
  <si>
    <t>1 RUE HENRI TOURRETTE</t>
  </si>
  <si>
    <t>ADPS</t>
  </si>
  <si>
    <t>ASSOCIATION POUR LE DEVELOPPEMENT PROFESSIONNEL DES SPORTIFS LA GAUTHIERE</t>
  </si>
  <si>
    <t>83630369163</t>
  </si>
  <si>
    <t>45150291800019</t>
  </si>
  <si>
    <t>463619</t>
  </si>
  <si>
    <t>18 Rue NEUVE DES BOULETS</t>
  </si>
  <si>
    <t>ADM</t>
  </si>
  <si>
    <t>ASSOCIATION POUR LE DEVELOPPEMENT MINDFULNESS</t>
  </si>
  <si>
    <t>11754946075</t>
  </si>
  <si>
    <t>52214128200031</t>
  </si>
  <si>
    <t>144101</t>
  </si>
  <si>
    <t>01 53 39 14 14</t>
  </si>
  <si>
    <t>3 Rue HENRI POINCARE</t>
  </si>
  <si>
    <t>ADIAJ</t>
  </si>
  <si>
    <t>ASSOCIATION POUR LE DEVELOPPEMENT L'INFORMATION ADMINISTRATIVE ET JURIDIQUE</t>
  </si>
  <si>
    <t>11751899575</t>
  </si>
  <si>
    <t>38042635300039</t>
  </si>
  <si>
    <t>149354</t>
  </si>
  <si>
    <t>05487</t>
  </si>
  <si>
    <t>01 43 67 15 70</t>
  </si>
  <si>
    <t>52 Rue VITRUVE</t>
  </si>
  <si>
    <t>ADERE</t>
  </si>
  <si>
    <t>ASSOCIATION POUR LE DEVELOPPEMENT L'ENSEIGNEMENT ET LA RECHERCHE EN ERGOTHERAPIE</t>
  </si>
  <si>
    <t>11752288575</t>
  </si>
  <si>
    <t>33183171900033</t>
  </si>
  <si>
    <t>541163</t>
  </si>
  <si>
    <t>05 56 24 98 73</t>
  </si>
  <si>
    <t>31 Rue DU FILS</t>
  </si>
  <si>
    <t>ADGESSA FORMATION BORDEAUX</t>
  </si>
  <si>
    <t>ASSOCIATION POUR LE DEVELOPPEMENT ET LA GESTION DES EQUIPEMENTS SANITAIRES ET SOCIAUX D'AQUITAINE FORMATION</t>
  </si>
  <si>
    <t>72330921333</t>
  </si>
  <si>
    <t>37892515000096</t>
  </si>
  <si>
    <t>112562</t>
  </si>
  <si>
    <t>04 72 33 09 85</t>
  </si>
  <si>
    <t>IMMEUBLE LE CARNOT</t>
  </si>
  <si>
    <t>132 Avenue FRANKLIN ROOSEVELT</t>
  </si>
  <si>
    <t>ADSPF</t>
  </si>
  <si>
    <t>ASSOCIATION POUR LE DEVELOPPEMENT DU SOIN PSYCHANALYTIQUE FAMILIAL</t>
  </si>
  <si>
    <t>82690313769</t>
  </si>
  <si>
    <t>38085436400037</t>
  </si>
  <si>
    <t>522958</t>
  </si>
  <si>
    <t>4 Rue SAINT ROCH</t>
  </si>
  <si>
    <t>ASS POUR LE DEVELOPPEMENT DU MANAGEMENT ASSOCIATIF</t>
  </si>
  <si>
    <t>ASSOCIATION POUR LE DEVELOPPEMENT DU MANAGEMENT ASSOCIATIF</t>
  </si>
  <si>
    <t>11753896075</t>
  </si>
  <si>
    <t>47828015900029</t>
  </si>
  <si>
    <t>318589</t>
  </si>
  <si>
    <t>05 65 22 21 70</t>
  </si>
  <si>
    <t>CASERNE BESSIERES</t>
  </si>
  <si>
    <t>Rue PIERRE MENDES FRANCE</t>
  </si>
  <si>
    <t>ASP 46</t>
  </si>
  <si>
    <t>ASSOCIATION POUR LE DEVELOPPEMENT DES SOINS PALLIATIFS DU LOT</t>
  </si>
  <si>
    <t>73460026146</t>
  </si>
  <si>
    <t>39284169800021</t>
  </si>
  <si>
    <t>463929</t>
  </si>
  <si>
    <t>05664</t>
  </si>
  <si>
    <t>05 61 12 43 43</t>
  </si>
  <si>
    <t>BP 40401</t>
  </si>
  <si>
    <t>40 Rue DU REMPART SAINT ETIENNE</t>
  </si>
  <si>
    <t>ASP</t>
  </si>
  <si>
    <t>ASSOCIATION POUR LE DEVELOPPEMENT DES SOINS PALLIATIFS</t>
  </si>
  <si>
    <t>73310092931</t>
  </si>
  <si>
    <t>34538236000021</t>
  </si>
  <si>
    <t>664560</t>
  </si>
  <si>
    <t>CP 556</t>
  </si>
  <si>
    <t>43 Faubourg DE L'HOPITAL</t>
  </si>
  <si>
    <t>ADMEE EUROPE</t>
  </si>
  <si>
    <t>ASSOCIATION POUR LE DEVELOPPEMENT DES METHODOLOGIES D'EVALUATION EN EDUCATION</t>
  </si>
  <si>
    <t>581112</t>
  </si>
  <si>
    <t>12 Rue du val d osne</t>
  </si>
  <si>
    <t>ADEREST</t>
  </si>
  <si>
    <t>ASSOCIATION POUR LE DEVELOPPEMENT DES ETUDES ET RECHERCHES EPIDEMIOLOGIQUES EN SANTE TRAVAIL</t>
  </si>
  <si>
    <t>11940846794</t>
  </si>
  <si>
    <t>79258478100027</t>
  </si>
  <si>
    <t>636484</t>
  </si>
  <si>
    <t>23 bis Rue GABRIEL PERI</t>
  </si>
  <si>
    <t>ADED TOULOUSE</t>
  </si>
  <si>
    <t>ASSOCIATION POUR LE DEVELOPPEMENT DE L'ENSEIGNEMENT DENTAIRE</t>
  </si>
  <si>
    <t>76310878131</t>
  </si>
  <si>
    <t>80905828200041</t>
  </si>
  <si>
    <t>490295</t>
  </si>
  <si>
    <t>02 33 80 87 50</t>
  </si>
  <si>
    <t>42 Rue DU PUITS AU VERRIER</t>
  </si>
  <si>
    <t>ECHANGEUR BASSE-NORMANDIE ADER</t>
  </si>
  <si>
    <t>ASSOCIATION POUR LE DEVELOPPEMENT DE L'ECHANGEUR REGIONAL</t>
  </si>
  <si>
    <t>25610059061</t>
  </si>
  <si>
    <t>43412712200035</t>
  </si>
  <si>
    <t>344606</t>
  </si>
  <si>
    <t>0491550315</t>
  </si>
  <si>
    <t>39 Rue PARADIS</t>
  </si>
  <si>
    <t>ADTFA</t>
  </si>
  <si>
    <t>ASSOCIATION POUR LE DEVELOPPEMENT DE LA THERAPIE FAMILIALE ANALYTIQUE</t>
  </si>
  <si>
    <t>93131183613</t>
  </si>
  <si>
    <t>48206909300011</t>
  </si>
  <si>
    <t>411668</t>
  </si>
  <si>
    <t>26 Rue DE VESOUL</t>
  </si>
  <si>
    <t>ADNA</t>
  </si>
  <si>
    <t>ASSOCIATION POUR LE DEVELOPPEMENT DE LA NEUROPSYCHOLOGIE APPLIQUEE</t>
  </si>
  <si>
    <t>43250199025</t>
  </si>
  <si>
    <t>40990870400029</t>
  </si>
  <si>
    <t>428486</t>
  </si>
  <si>
    <t>05 55 79 66 41</t>
  </si>
  <si>
    <t>117 bis Rue de Nexon</t>
  </si>
  <si>
    <t>ADEFOC</t>
  </si>
  <si>
    <t>ASSOCIATION POUR LE DEVELOPPEMENT DE LA FORMATION DANS LA COIFFURE</t>
  </si>
  <si>
    <t>74870030787</t>
  </si>
  <si>
    <t>39515590600013</t>
  </si>
  <si>
    <t>501190</t>
  </si>
  <si>
    <t>04 91 37 48 48</t>
  </si>
  <si>
    <t>10 Rue D'ANTHOINE</t>
  </si>
  <si>
    <t>ACOPAD MARSEILLE</t>
  </si>
  <si>
    <t>ASSOCIATION POUR LE CONSEIL EN ORIENTATION PROFESSIONNELLE L'ACCOMPAGNEMENT ET LE DEVELOPPEMENT</t>
  </si>
  <si>
    <t>93130002713</t>
  </si>
  <si>
    <t>78288385400138</t>
  </si>
  <si>
    <t>620440</t>
  </si>
  <si>
    <t>04 93 89 45 65</t>
  </si>
  <si>
    <t>11 Place ILDE DE BEAUTE</t>
  </si>
  <si>
    <t>ACEC</t>
  </si>
  <si>
    <t>ASSOCIATION POUR LE CONSEIL DES ENTREPRENEURS CREATEURS</t>
  </si>
  <si>
    <t>93060027106</t>
  </si>
  <si>
    <t>31445183200039</t>
  </si>
  <si>
    <t>597740</t>
  </si>
  <si>
    <t>04 67 24 07 55</t>
  </si>
  <si>
    <t>Route Des Salins</t>
  </si>
  <si>
    <t>APBT</t>
  </si>
  <si>
    <t>ASSOCIATION POUR LE BASSIN DE THAU - CPIE BASSIN DU THAU</t>
  </si>
  <si>
    <t>91340842134</t>
  </si>
  <si>
    <t>50208601000027</t>
  </si>
  <si>
    <t>605256</t>
  </si>
  <si>
    <t>SERVICE DE MEDECINE INTENSIVE INSTITUT CARDIOLOGIE</t>
  </si>
  <si>
    <t>47 Boulevard DE L HOPITAL - HOPITAL LA SALPETRIERE</t>
  </si>
  <si>
    <t>ASRI</t>
  </si>
  <si>
    <t>ASSOCIATION POUR L'AMELIORATION DES SOINS EN REANIMATION INFECTIEUSE</t>
  </si>
  <si>
    <t>11755947475</t>
  </si>
  <si>
    <t>42844548000034</t>
  </si>
  <si>
    <t>3463</t>
  </si>
  <si>
    <t>01 42 80 93 93</t>
  </si>
  <si>
    <t>97 Boulevard PEREIRE</t>
  </si>
  <si>
    <t>APASP</t>
  </si>
  <si>
    <t>ASSOCIATION POUR L'ACHAT DANS LES SERVICES PUBLICS</t>
  </si>
  <si>
    <t>11754427075</t>
  </si>
  <si>
    <t>78418085300045</t>
  </si>
  <si>
    <t>315291</t>
  </si>
  <si>
    <t>03 20 29 86 63</t>
  </si>
  <si>
    <t>5eme étage</t>
  </si>
  <si>
    <t>87 Rue Nationale</t>
  </si>
  <si>
    <t>AVEC</t>
  </si>
  <si>
    <t>ASSOCIATION POUR LA VALORISATION DE L'EXPERIENCE ET DES COMPETENCES</t>
  </si>
  <si>
    <t>31590584559</t>
  </si>
  <si>
    <t>44765052400047</t>
  </si>
  <si>
    <t>547906</t>
  </si>
  <si>
    <t>0149888710</t>
  </si>
  <si>
    <t>65 Rue Voltaire</t>
  </si>
  <si>
    <t>ARES FORMATION</t>
  </si>
  <si>
    <t>ASSOCIATION POUR LA RENOVATION DES ETABLISSEMENTS SCOLAIRES</t>
  </si>
  <si>
    <t>11750063175</t>
  </si>
  <si>
    <t>78426310500032</t>
  </si>
  <si>
    <t>485160</t>
  </si>
  <si>
    <t>0247248474</t>
  </si>
  <si>
    <t>37370 LOUESTAULT</t>
  </si>
  <si>
    <t>CHATEAU DE FONTENAILLES</t>
  </si>
  <si>
    <t>ARPS FORMATION CONTINUE</t>
  </si>
  <si>
    <t>ASSOCIATION POUR LA REEDUCATION PROFESSIONNELLE ET SOCIALE</t>
  </si>
  <si>
    <t>24370097937</t>
  </si>
  <si>
    <t>30644513100064</t>
  </si>
  <si>
    <t>148775</t>
  </si>
  <si>
    <t>01156</t>
  </si>
  <si>
    <t>04 90 23 99 35</t>
  </si>
  <si>
    <t>CS 20170</t>
  </si>
  <si>
    <t>26 Avenue de la Pinède</t>
  </si>
  <si>
    <t>ARIP</t>
  </si>
  <si>
    <t>ASSOCIATION POUR LA RECHERCHE ET L'INFORMATION EN PERINATALITE</t>
  </si>
  <si>
    <t>93840394284</t>
  </si>
  <si>
    <t>40137621500034</t>
  </si>
  <si>
    <t>470983</t>
  </si>
  <si>
    <t>06 33 23 28 31</t>
  </si>
  <si>
    <t>ASSOCIATION ARAPI</t>
  </si>
  <si>
    <t>ASSOCIATION POUR LA RECHERCHE ET LA PREVENTION DES INADAPTATIONS</t>
  </si>
  <si>
    <t>24370208737</t>
  </si>
  <si>
    <t>42456809500048</t>
  </si>
  <si>
    <t>SIRET ET N° NDA INVALIDES</t>
  </si>
  <si>
    <t>390057</t>
  </si>
  <si>
    <t>04862</t>
  </si>
  <si>
    <t>02 40 84 76 20</t>
  </si>
  <si>
    <t>Cellule Réseaux Associations - CHU de Nantes</t>
  </si>
  <si>
    <t>5 Allée de l'Ile Gloriette - Immeuble Deurbroucq</t>
  </si>
  <si>
    <t>AREFAC</t>
  </si>
  <si>
    <t>ASSOCIATION POUR LA RECHERCHE ET LA FORMATION SUR LES ADDICTIONS COMPORTEMENTALES</t>
  </si>
  <si>
    <t>52440550044</t>
  </si>
  <si>
    <t>50302992800010</t>
  </si>
  <si>
    <t>416204</t>
  </si>
  <si>
    <t>CHEZ MM TORDJMAN</t>
  </si>
  <si>
    <t>90 Avenue DU MAINE</t>
  </si>
  <si>
    <t>ARPP</t>
  </si>
  <si>
    <t>ASSOCIATION POUR LA RECHERCHE EN PEDOPSYCHIATRIE ET PSYCHOLOGIE</t>
  </si>
  <si>
    <t>53350874535</t>
  </si>
  <si>
    <t>45040489200017</t>
  </si>
  <si>
    <t>454321</t>
  </si>
  <si>
    <t>06 29 96 29 06</t>
  </si>
  <si>
    <t>2 Passage DE LA FONDERIE</t>
  </si>
  <si>
    <t>ASSOCIATION POUR LA RECHERCHE EN MIME CORPOREL HIPPOCAMPE</t>
  </si>
  <si>
    <t>11753632875</t>
  </si>
  <si>
    <t>42398298200013</t>
  </si>
  <si>
    <t>303227</t>
  </si>
  <si>
    <t>0145212489</t>
  </si>
  <si>
    <t>165 Rue Saint Maur</t>
  </si>
  <si>
    <t>ARTA</t>
  </si>
  <si>
    <t>ASSOCIATION POUR LA RECHERCHE DES TROUBLES DE L'APPRENTISSAGE</t>
  </si>
  <si>
    <t>11753714375</t>
  </si>
  <si>
    <t>44249138700027</t>
  </si>
  <si>
    <t>489517</t>
  </si>
  <si>
    <t>06 87 11 68 66</t>
  </si>
  <si>
    <t>35800 DINARD</t>
  </si>
  <si>
    <t>3 HAMEAU DE LA VILLE MAUNY</t>
  </si>
  <si>
    <t>ARPAE</t>
  </si>
  <si>
    <t>ASSOCIATION POUR LA REALISATION DE LA PERSONNE PAR ATELIER ECRITURE</t>
  </si>
  <si>
    <t>53350835335</t>
  </si>
  <si>
    <t>49481421300018</t>
  </si>
  <si>
    <t>210705</t>
  </si>
  <si>
    <t>05931</t>
  </si>
  <si>
    <t>03 89 32 46 46</t>
  </si>
  <si>
    <t>57 Rue ALBERT CAMUS</t>
  </si>
  <si>
    <t>ARFP</t>
  </si>
  <si>
    <t>ASSOCIATION POUR LA READAPTATION ET LA FORMATION PROFESSIONNELLE</t>
  </si>
  <si>
    <t>42680022768</t>
  </si>
  <si>
    <t>77895430500018</t>
  </si>
  <si>
    <t>555710</t>
  </si>
  <si>
    <t>12 Rue Des Teissiers</t>
  </si>
  <si>
    <t>A.P.L.C</t>
  </si>
  <si>
    <t>ASSOCIATION POUR LA PSYCHANALYSE DANS LES LIEUX DE SOINS ET LA CITE</t>
  </si>
  <si>
    <t>91340559834</t>
  </si>
  <si>
    <t>47902559500014</t>
  </si>
  <si>
    <t>600593</t>
  </si>
  <si>
    <t>02 96 78 10 50</t>
  </si>
  <si>
    <t>4 Rue HONORE DE BALZAC</t>
  </si>
  <si>
    <t>ADPC 22</t>
  </si>
  <si>
    <t>ASSOCIATION POUR LA PROTECTION CIVILE DES COTES DU NORD</t>
  </si>
  <si>
    <t>53220013822</t>
  </si>
  <si>
    <t>30508165500014</t>
  </si>
  <si>
    <t>532400</t>
  </si>
  <si>
    <t>02 41 75 29 29</t>
  </si>
  <si>
    <t>SQUARE DE LA NOUVELLE FRANCE</t>
  </si>
  <si>
    <t>24/11/2015</t>
  </si>
  <si>
    <t>APHO CHOLET</t>
  </si>
  <si>
    <t>ASSOCIATION POUR LA PROMOTION ET L'HABILLEMENT DANS L'OUEST</t>
  </si>
  <si>
    <t>52490252649</t>
  </si>
  <si>
    <t>33894002600036</t>
  </si>
  <si>
    <t>11824</t>
  </si>
  <si>
    <t>04491</t>
  </si>
  <si>
    <t>05 56 24 49 39</t>
  </si>
  <si>
    <t>11 Avenue LEONARD DE VINCI</t>
  </si>
  <si>
    <t>APDHES</t>
  </si>
  <si>
    <t>ASSOCIATION POUR LA PROMOTION DU DROIT HOSPITALIER  ET DE L' ECONOMIE DE LA SANTE</t>
  </si>
  <si>
    <t>616199</t>
  </si>
  <si>
    <t>629 Rue d'Annezin</t>
  </si>
  <si>
    <t>13/10/2020</t>
  </si>
  <si>
    <t>APBS</t>
  </si>
  <si>
    <t>ASSOCIATION POUR LA PROMOTION DU BIEN ETRE ET DE LA SANTE</t>
  </si>
  <si>
    <t>32620304162</t>
  </si>
  <si>
    <t>84943195200019</t>
  </si>
  <si>
    <t>561642</t>
  </si>
  <si>
    <t>03 21 09 15 68</t>
  </si>
  <si>
    <t>Avenue du Phare</t>
  </si>
  <si>
    <t>A-3PM SIEGE</t>
  </si>
  <si>
    <t>ASSOCIATION POUR LA PROMOTION DES PROFESSIONS PARAMEDICALES</t>
  </si>
  <si>
    <t>31620081762</t>
  </si>
  <si>
    <t>78392932600057</t>
  </si>
  <si>
    <t>132974</t>
  </si>
  <si>
    <t>03 21 84 86 39</t>
  </si>
  <si>
    <t>A-3PM ECOLE D'ERGOTHERAPIE</t>
  </si>
  <si>
    <t>78392932600040</t>
  </si>
  <si>
    <t>519352</t>
  </si>
  <si>
    <t>A-3PM ECOLE DE KINESITHERAPIE</t>
  </si>
  <si>
    <t>78392932600032</t>
  </si>
  <si>
    <t>77811</t>
  </si>
  <si>
    <t>122 Rue DU LOGELBACH</t>
  </si>
  <si>
    <t>APHJPA</t>
  </si>
  <si>
    <t>ASSOCIATION POUR LA PROMOTION DES HOPITAUX DE JOUR POUR PERSONNES AGEES</t>
  </si>
  <si>
    <t>42680196568</t>
  </si>
  <si>
    <t>38817574700038</t>
  </si>
  <si>
    <t>491780</t>
  </si>
  <si>
    <t>0269610020</t>
  </si>
  <si>
    <t>BP 679 KAWENI</t>
  </si>
  <si>
    <t>CBC MAYOTTE - CENTRE MAHARAJAH</t>
  </si>
  <si>
    <t>APIFPAM</t>
  </si>
  <si>
    <t>ASSOCIATION POUR LA PROMOTION DE L'INSERTION ET DE LA FORMATION PROFESSIONNELLE A MAYOTTE</t>
  </si>
  <si>
    <t>06970004797</t>
  </si>
  <si>
    <t>53229545800014</t>
  </si>
  <si>
    <t>530566</t>
  </si>
  <si>
    <t>04 90 74 25 47</t>
  </si>
  <si>
    <t>301 Avenue PHILIPPE DE GIRARD</t>
  </si>
  <si>
    <t>ANPEP</t>
  </si>
  <si>
    <t>ASSOCIATION POUR LA PROMOTION DE L'EDUCATION PERMANENTE</t>
  </si>
  <si>
    <t>93840018184</t>
  </si>
  <si>
    <t>32361352100026</t>
  </si>
  <si>
    <t>421911</t>
  </si>
  <si>
    <t>06 29 36 59 95</t>
  </si>
  <si>
    <t>72160 DUNEAU</t>
  </si>
  <si>
    <t>84 Rue DU LUART</t>
  </si>
  <si>
    <t>APSSIS</t>
  </si>
  <si>
    <t>ASSOCIATION POUR LA PROMOTION DE LA SECURITE DES SYSTEMES D'INFORMATION DE SANTE</t>
  </si>
  <si>
    <t>52720136072</t>
  </si>
  <si>
    <t>52829734400012</t>
  </si>
  <si>
    <t>530554</t>
  </si>
  <si>
    <t>15 Rue THIERS</t>
  </si>
  <si>
    <t>AFREPSY</t>
  </si>
  <si>
    <t>ASSOCIATION POUR LA PROMOTION DE LA FORMATION ET RECHERCHE EN PSYCHIATRIE</t>
  </si>
  <si>
    <t>11922087092</t>
  </si>
  <si>
    <t>80475493500018</t>
  </si>
  <si>
    <t>589998</t>
  </si>
  <si>
    <t>06006</t>
  </si>
  <si>
    <t>0679396030</t>
  </si>
  <si>
    <t>149 Rue De Sevres</t>
  </si>
  <si>
    <t>APOP PARIS</t>
  </si>
  <si>
    <t>ASSOCIATION POUR LA PRISE EN CHARGE ET LA PREVENTION DE L'OBESITE EN PEDIATRIE</t>
  </si>
  <si>
    <t>11755466875</t>
  </si>
  <si>
    <t>44906834500015</t>
  </si>
  <si>
    <t>34915</t>
  </si>
  <si>
    <t>01 44 74 67 00</t>
  </si>
  <si>
    <t>64 Rue NATIONALE</t>
  </si>
  <si>
    <t>ASPEC</t>
  </si>
  <si>
    <t>ASSOCIATION POUR LA PREVENTION ET ETUDE DE LA CONTAMINATION</t>
  </si>
  <si>
    <t>11751262275</t>
  </si>
  <si>
    <t>31759926400049</t>
  </si>
  <si>
    <t>440450</t>
  </si>
  <si>
    <t>04622</t>
  </si>
  <si>
    <t>04 78 86 49 30</t>
  </si>
  <si>
    <t>ANTENNE RHONE ALPES C.CLIN SUD EST Hôpital Henry Gabrielle</t>
  </si>
  <si>
    <t>APPIAS</t>
  </si>
  <si>
    <t>ASSOCIATION POUR LA PREVENTION DES INFECTIONS ASSOCIEES AUX SOINS</t>
  </si>
  <si>
    <t>82691169269</t>
  </si>
  <si>
    <t>52535470000011</t>
  </si>
  <si>
    <t>410860</t>
  </si>
  <si>
    <t>01202</t>
  </si>
  <si>
    <t>05 61 16 14 87</t>
  </si>
  <si>
    <t>70 Boulevard MATABIAU</t>
  </si>
  <si>
    <t>AMS GRAND SUD TOULOUSE</t>
  </si>
  <si>
    <t>ASSOCIATION POUR LA MOBILISATION DES SAVOIRS</t>
  </si>
  <si>
    <t>73310070431</t>
  </si>
  <si>
    <t>33810464900102</t>
  </si>
  <si>
    <t>582712</t>
  </si>
  <si>
    <t>06 84 25 00 12</t>
  </si>
  <si>
    <t>13 Allée D ESPITALIS</t>
  </si>
  <si>
    <t>@MRI</t>
  </si>
  <si>
    <t>ASSOCIATION POUR LA MAITRISE DES RISQUES LIES A L'IRM @MRI</t>
  </si>
  <si>
    <t>76310910731</t>
  </si>
  <si>
    <t>83854779200013</t>
  </si>
  <si>
    <t>587552</t>
  </si>
  <si>
    <t>05 62 00 28 80</t>
  </si>
  <si>
    <t>31210 GOURDAN POLIGNAN</t>
  </si>
  <si>
    <t>17 Rue RENE ARNAUD</t>
  </si>
  <si>
    <t>ASSOCIATION POUR LA GESTION DU CFA DU COMMINGES</t>
  </si>
  <si>
    <t>76310818331</t>
  </si>
  <si>
    <t>81254974900016</t>
  </si>
  <si>
    <t>481403</t>
  </si>
  <si>
    <t>05 55 31 67 24</t>
  </si>
  <si>
    <t>43 Rue Sainte Anne</t>
  </si>
  <si>
    <t>AG3IL</t>
  </si>
  <si>
    <t>ASSOCIATION POUR LA GESTION DE 3IL</t>
  </si>
  <si>
    <t>74870139387</t>
  </si>
  <si>
    <t>39770462800015</t>
  </si>
  <si>
    <t>206684</t>
  </si>
  <si>
    <t>03 29 06 60 60</t>
  </si>
  <si>
    <t>88350 LIFFOL LE GRAND</t>
  </si>
  <si>
    <t>2 Rue du 8 Mai 1945</t>
  </si>
  <si>
    <t>AFPIA EST NORD</t>
  </si>
  <si>
    <t>ASSOCIATION POUR LA FORMATION PROFESSIONNELLE INDUSTRIES ET AMEUBLEMENT</t>
  </si>
  <si>
    <t>41880084888</t>
  </si>
  <si>
    <t>45166962600017</t>
  </si>
  <si>
    <t>412909</t>
  </si>
  <si>
    <t>01936</t>
  </si>
  <si>
    <t>03 20 91 79 79</t>
  </si>
  <si>
    <t>59520 MARQUETTE LEZ LILLE</t>
  </si>
  <si>
    <t>Parc de l'Innovation</t>
  </si>
  <si>
    <t>183 Rue de Menin</t>
  </si>
  <si>
    <t>AFPC</t>
  </si>
  <si>
    <t>ASSOCIATION POUR LA FORMATION PROFESSIONNELLE CONTINUE</t>
  </si>
  <si>
    <t>31590018259</t>
  </si>
  <si>
    <t>30860039400040</t>
  </si>
  <si>
    <t>474083</t>
  </si>
  <si>
    <t>03630</t>
  </si>
  <si>
    <t>06 62 21 17 54</t>
  </si>
  <si>
    <t>INSTITUT DE FORMATION DE PSYCHOMOTRICITE</t>
  </si>
  <si>
    <t>AFPUP</t>
  </si>
  <si>
    <t>ASSOCIATION POUR LA FORMATION POST UNIVERSITAIRE EN PSYCHOMOTRICITE DE L'UFR PITIE SALPETRIERE</t>
  </si>
  <si>
    <t>11752181175</t>
  </si>
  <si>
    <t>82367991500012</t>
  </si>
  <si>
    <t>472426</t>
  </si>
  <si>
    <t>05 49 75 10 01</t>
  </si>
  <si>
    <t>79230 PRAHECQ</t>
  </si>
  <si>
    <t>CS 80004</t>
  </si>
  <si>
    <t>LES RURALIES</t>
  </si>
  <si>
    <t>ASFONA</t>
  </si>
  <si>
    <t>ASSOCIATION POUR LA FORMATION NATIONALE AGRICOLE</t>
  </si>
  <si>
    <t>54790024579</t>
  </si>
  <si>
    <t>35124920600019</t>
  </si>
  <si>
    <t>30570</t>
  </si>
  <si>
    <t>02242</t>
  </si>
  <si>
    <t>05 62 71 85 62</t>
  </si>
  <si>
    <t>1 Chemin CARROSSE</t>
  </si>
  <si>
    <t>AFICEPP</t>
  </si>
  <si>
    <t>ASSOCIATION POUR LA FORMATION INITIALE ET CONTINUE DES EMPLOYES ET PREPARATEURS EN PHARMACIE</t>
  </si>
  <si>
    <t>73310167931</t>
  </si>
  <si>
    <t>78811481700026</t>
  </si>
  <si>
    <t>487946</t>
  </si>
  <si>
    <t>05 59 46 14 41</t>
  </si>
  <si>
    <t>Route d'Hiribéhère - ZAC de la Guadeloupe</t>
  </si>
  <si>
    <t>Impasse Guadaloupea</t>
  </si>
  <si>
    <t>ASFO ADOUR USTARITZ</t>
  </si>
  <si>
    <t>ASSOCIATION POUR LA FORMATION ET LE PERFECTIONNEMENT PROFESSIONNEL DES PAYS DE L'ADOUR</t>
  </si>
  <si>
    <t>534640</t>
  </si>
  <si>
    <t>05 58 91 19 00</t>
  </si>
  <si>
    <t>Village d'entreprises n° 9, Pôle économique d'agglomération</t>
  </si>
  <si>
    <t>352 Rue Denis Papin</t>
  </si>
  <si>
    <t>ASFO ADOUR DES LANDES SAINT PAUL LES DAX</t>
  </si>
  <si>
    <t>371</t>
  </si>
  <si>
    <t>03 25 32 21 69</t>
  </si>
  <si>
    <t>3 Rue HENRI MATISSE</t>
  </si>
  <si>
    <t>AFPN</t>
  </si>
  <si>
    <t>ASSOCIATION POUR LA FORMATION ET LA PROMOTION DU NETTOYAGE</t>
  </si>
  <si>
    <t>21520002252</t>
  </si>
  <si>
    <t>40079554800017</t>
  </si>
  <si>
    <t>517756</t>
  </si>
  <si>
    <t>06 75 05 75 14</t>
  </si>
  <si>
    <t>128 Place MARECHAL FOCH</t>
  </si>
  <si>
    <t>AFORPEL</t>
  </si>
  <si>
    <t>ASSOCIATION POUR LA FORMATION ET LA PROMOTION DE L'ETATS LIMITES</t>
  </si>
  <si>
    <t>52440527344</t>
  </si>
  <si>
    <t>48036177300017</t>
  </si>
  <si>
    <t>77902</t>
  </si>
  <si>
    <t>05 59 65 72 82</t>
  </si>
  <si>
    <t>Domaine Landagoyen</t>
  </si>
  <si>
    <t>AFMR</t>
  </si>
  <si>
    <t>ASSOCIATION POUR LA FORMATION EN MILIEU RURAL</t>
  </si>
  <si>
    <t>424018</t>
  </si>
  <si>
    <t>LE BEAUGENCY</t>
  </si>
  <si>
    <t>8 Boulevard MARCEL CRISTOL</t>
  </si>
  <si>
    <t>APFA</t>
  </si>
  <si>
    <t>ASSOCIATION POUR LA FORMATION EN ANGLAIS</t>
  </si>
  <si>
    <t>93131199013</t>
  </si>
  <si>
    <t>48040593500010</t>
  </si>
  <si>
    <t>506540</t>
  </si>
  <si>
    <t>04 94 18 90 95</t>
  </si>
  <si>
    <t>Le Castigneau  B</t>
  </si>
  <si>
    <t>APFPPV</t>
  </si>
  <si>
    <t>ASSOCIATION POUR LA FORMATION DES PREPARATEURS EN PHARMACIE DU VAR</t>
  </si>
  <si>
    <t>93830485683</t>
  </si>
  <si>
    <t>78316729900032</t>
  </si>
  <si>
    <t>634153</t>
  </si>
  <si>
    <t>126 Impasse Juvenal</t>
  </si>
  <si>
    <t>AFMS NIMES</t>
  </si>
  <si>
    <t>ASSOCIATION POUR LA FORMATION DES METIERS DE LA SECURITE</t>
  </si>
  <si>
    <t>76300446130</t>
  </si>
  <si>
    <t>84987595000024</t>
  </si>
  <si>
    <t>506357</t>
  </si>
  <si>
    <t>01032</t>
  </si>
  <si>
    <t>0974195551</t>
  </si>
  <si>
    <t>40 Rue Gabriel Crié</t>
  </si>
  <si>
    <t>AFML PARIS 15</t>
  </si>
  <si>
    <t>ASSOCIATION POUR LA FORMATION DES MEDECINS LIBERAUX ILE DE FRANCE</t>
  </si>
  <si>
    <t>11755308675</t>
  </si>
  <si>
    <t>38098311400030</t>
  </si>
  <si>
    <t>645114</t>
  </si>
  <si>
    <t>01 76 91 59 13</t>
  </si>
  <si>
    <t>3 Avenue Du Canada</t>
  </si>
  <si>
    <t>AFIA</t>
  </si>
  <si>
    <t>ASSOCIATION POUR LA FORMATION DES INFORMATICIENS PAR L'APRENTISSAGE - AFIA</t>
  </si>
  <si>
    <t>11910594091</t>
  </si>
  <si>
    <t>39108721000046</t>
  </si>
  <si>
    <t>478878</t>
  </si>
  <si>
    <t>01 48 78 28 24</t>
  </si>
  <si>
    <t>9 bis Rue GERANDO</t>
  </si>
  <si>
    <t>AFBB</t>
  </si>
  <si>
    <t>ASSOCIATION POUR LA FORMATION DE LA BIOLOGIE ET BIOCHIMIE</t>
  </si>
  <si>
    <t>11752677675</t>
  </si>
  <si>
    <t>40868408200014</t>
  </si>
  <si>
    <t>380015</t>
  </si>
  <si>
    <t>01413</t>
  </si>
  <si>
    <t>05 34 56 90 32</t>
  </si>
  <si>
    <t>AFCBM-MP</t>
  </si>
  <si>
    <t>ASSOCIATION POUR LA FORMATION CONTINUE EN BIOLOGIE MEDICALE</t>
  </si>
  <si>
    <t>73310180631</t>
  </si>
  <si>
    <t>39097696700021</t>
  </si>
  <si>
    <t>493053</t>
  </si>
  <si>
    <t>01 64 25 18 32</t>
  </si>
  <si>
    <t>77610 FONTENAY TRESIGNY</t>
  </si>
  <si>
    <t>LIEU DIT MONDINE - CD 144 A</t>
  </si>
  <si>
    <t>Rue JEHAN DE BRIE</t>
  </si>
  <si>
    <t>AFMCM</t>
  </si>
  <si>
    <t>ASSOCIATION POUR LA FORMATION AUX METIERS DU CYCLES ET MOTOCYCLE</t>
  </si>
  <si>
    <t>11770375177</t>
  </si>
  <si>
    <t>40182539300036</t>
  </si>
  <si>
    <t>281153</t>
  </si>
  <si>
    <t>04 66 29 46 77</t>
  </si>
  <si>
    <t>13 Rue DE L'ESPERANCE</t>
  </si>
  <si>
    <t>AFPS 30</t>
  </si>
  <si>
    <t>ASSOCIATION POUR LA FORMATION A LA PREVENTION ET A LA SECURITE DU GARD</t>
  </si>
  <si>
    <t>91300180030</t>
  </si>
  <si>
    <t>42252903200019</t>
  </si>
  <si>
    <t>569720</t>
  </si>
  <si>
    <t>25 Rue de Lausanne</t>
  </si>
  <si>
    <t>ASSOCIATION POUR LA FONDATION CRESUS D'INITIATIVE ECONOMIQUE</t>
  </si>
  <si>
    <t>ASSOCIATION POUR LA FONDATION CRESUS D'INITIATIVE ECONOMIQUE ET SOCIALES</t>
  </si>
  <si>
    <t>44670578167</t>
  </si>
  <si>
    <t>51131797600021</t>
  </si>
  <si>
    <t>396011</t>
  </si>
  <si>
    <t>01720</t>
  </si>
  <si>
    <t>AEFCP ODPCPSY</t>
  </si>
  <si>
    <t>ASSOCIATION POUR L EVALUATION ET LA FORMATION CONTINUE DES PSYCHIATRES</t>
  </si>
  <si>
    <t>84691937969</t>
  </si>
  <si>
    <t>50118218200037</t>
  </si>
  <si>
    <t>633501</t>
  </si>
  <si>
    <t>01984</t>
  </si>
  <si>
    <t>03 88 37 37 38</t>
  </si>
  <si>
    <t>3 Rue LAFAYETTE</t>
  </si>
  <si>
    <t>APIMA</t>
  </si>
  <si>
    <t>ASSOCIATION POUR INFORMATISATION MEDICALE - APIMA</t>
  </si>
  <si>
    <t>42670288967</t>
  </si>
  <si>
    <t>49523116900022</t>
  </si>
  <si>
    <t>214360</t>
  </si>
  <si>
    <t>05 59 83 92 33</t>
  </si>
  <si>
    <t>17 Rue DU MARECHAL JOFFRE</t>
  </si>
  <si>
    <t>AFSA PAU</t>
  </si>
  <si>
    <t>ASSOCIATION POUR FORMATION SUPERIEURE ET POUR ADULTES</t>
  </si>
  <si>
    <t>72640160864</t>
  </si>
  <si>
    <t>41468497700013</t>
  </si>
  <si>
    <t>498592</t>
  </si>
  <si>
    <t>0298008438</t>
  </si>
  <si>
    <t>ROUTE DE VIEUX BOURG</t>
  </si>
  <si>
    <t>92 RESIDENCE MAIMOUNA</t>
  </si>
  <si>
    <t>ASSOCIATION POUR CULTURE LOISIRSEDUCATIONFORMATION</t>
  </si>
  <si>
    <t>95970034897</t>
  </si>
  <si>
    <t>38332311000023</t>
  </si>
  <si>
    <t>352937</t>
  </si>
  <si>
    <t>09 83 79 58 53</t>
  </si>
  <si>
    <t>3 Rue CANTEDUC</t>
  </si>
  <si>
    <t>ACP FRANCE</t>
  </si>
  <si>
    <t>ASSOCIATION POUR APPROCHE CENTREE SUR LA PERSONNE</t>
  </si>
  <si>
    <t>73310404731</t>
  </si>
  <si>
    <t>42414408700030</t>
  </si>
  <si>
    <t>427068</t>
  </si>
  <si>
    <t>04 74 83 84 20</t>
  </si>
  <si>
    <t>Parc d'Activité La Cruizil</t>
  </si>
  <si>
    <t>6 Avenue Benoit Frachon</t>
  </si>
  <si>
    <t>ISATIS APAJH VILLEFONTAINE</t>
  </si>
  <si>
    <t>ASSOCIATION POUR ADULTES ET JEUNES HANDICAPES</t>
  </si>
  <si>
    <t>82380462538</t>
  </si>
  <si>
    <t>78805937600111</t>
  </si>
  <si>
    <t>72280</t>
  </si>
  <si>
    <t>01118</t>
  </si>
  <si>
    <t>03 89 54 94 34</t>
  </si>
  <si>
    <t>26 Rue DU DOCTEUR LEON MANGENEY</t>
  </si>
  <si>
    <t>ALISTER</t>
  </si>
  <si>
    <t>ASSOCIATION POUR  L'INFORMATION SCIENTIFIQUE ET TECHNIQUE EN REEDUCATION4</t>
  </si>
  <si>
    <t>42680030268</t>
  </si>
  <si>
    <t>33816479100034</t>
  </si>
  <si>
    <t>641728</t>
  </si>
  <si>
    <t>41 79 638 21 40</t>
  </si>
  <si>
    <t>25 Avenue DE CHAILLY</t>
  </si>
  <si>
    <t>ASSOCIATION POSITIVEMINDERS</t>
  </si>
  <si>
    <t>565556</t>
  </si>
  <si>
    <t>02 40 72 12 71</t>
  </si>
  <si>
    <t>2 bis Place DU CHAMP DE FOIRE</t>
  </si>
  <si>
    <t>POLYGLOTTE</t>
  </si>
  <si>
    <t>ASSOCIATION POLYGLOTTE</t>
  </si>
  <si>
    <t>52440165644</t>
  </si>
  <si>
    <t>38349420000025</t>
  </si>
  <si>
    <t>171268</t>
  </si>
  <si>
    <t>0442490512</t>
  </si>
  <si>
    <t>PLACE DE PARADIS SAINT ROCH</t>
  </si>
  <si>
    <t>ASSOCIATION POINT FORMATION</t>
  </si>
  <si>
    <t>93130643213</t>
  </si>
  <si>
    <t>37841608500025</t>
  </si>
  <si>
    <t>602802</t>
  </si>
  <si>
    <t>05 53 68 98 74</t>
  </si>
  <si>
    <t>10 Rue DEBUSSY</t>
  </si>
  <si>
    <t>ASSOCIATION PLANETE AUTISME</t>
  </si>
  <si>
    <t>75470140447</t>
  </si>
  <si>
    <t>52288643100025</t>
  </si>
  <si>
    <t>521073</t>
  </si>
  <si>
    <t>02 40 16 86 78</t>
  </si>
  <si>
    <t>38 Rue DU BREIL</t>
  </si>
  <si>
    <t>ASSOCIATION PING</t>
  </si>
  <si>
    <t>52440458944</t>
  </si>
  <si>
    <t>45350831900036</t>
  </si>
  <si>
    <t>120273</t>
  </si>
  <si>
    <t>01 43 95 48 15</t>
  </si>
  <si>
    <t>PIKLER LOCZY FRANCE</t>
  </si>
  <si>
    <t>ASSOCIATION PIKLER LOCZY FRANCE</t>
  </si>
  <si>
    <t>11751656675</t>
  </si>
  <si>
    <t>35274464300045</t>
  </si>
  <si>
    <t>556890</t>
  </si>
  <si>
    <t>04 76 44 32 83</t>
  </si>
  <si>
    <t>23 Boulevard DU MARECHAL LECLERC</t>
  </si>
  <si>
    <t>ASSOCIATION PIERRE GILG</t>
  </si>
  <si>
    <t>82380315238</t>
  </si>
  <si>
    <t>39061101000013</t>
  </si>
  <si>
    <t>452610</t>
  </si>
  <si>
    <t>0383953501</t>
  </si>
  <si>
    <t>SITE TECHNOLOGIQUE SAINT JACQUES II</t>
  </si>
  <si>
    <t>10 Impasse ALFRED KASTLER</t>
  </si>
  <si>
    <t>ASSOCIATION PERSPECTIVES ET COMPETENCES</t>
  </si>
  <si>
    <t>41540180454</t>
  </si>
  <si>
    <t>42230248900014</t>
  </si>
  <si>
    <t>613460</t>
  </si>
  <si>
    <t>09913</t>
  </si>
  <si>
    <t>9 Rue DU CAP ALFRED DREYFUS</t>
  </si>
  <si>
    <t>APB</t>
  </si>
  <si>
    <t>ASSOCIATION PERINATALITE BRETAGNE</t>
  </si>
  <si>
    <t>53351072835</t>
  </si>
  <si>
    <t>87814519200026</t>
  </si>
  <si>
    <t>233912</t>
  </si>
  <si>
    <t>13 Rue Fautras</t>
  </si>
  <si>
    <t>APECO</t>
  </si>
  <si>
    <t>ASSOCIATION PERFECTIONNEMENT ENSEIGNEMENT CHIRURGIE VIDEO ASSISTEE DE L'OUEST</t>
  </si>
  <si>
    <t>53290851229</t>
  </si>
  <si>
    <t>41904082900014</t>
  </si>
  <si>
    <t>497678</t>
  </si>
  <si>
    <t>01 30 21 75 55</t>
  </si>
  <si>
    <t>36 Rue des chantiers</t>
  </si>
  <si>
    <t>APME FORMATION</t>
  </si>
  <si>
    <t>ASSOCIATION PERE MERE ENFANT FORMATION</t>
  </si>
  <si>
    <t>11780779578</t>
  </si>
  <si>
    <t>45198931300023</t>
  </si>
  <si>
    <t>217220</t>
  </si>
  <si>
    <t>05 45 31 36 75</t>
  </si>
  <si>
    <t>3 Place A. BRIAND</t>
  </si>
  <si>
    <t>APLB RUFFEC</t>
  </si>
  <si>
    <t>ASSOCIATION PERE LE BIDEAU</t>
  </si>
  <si>
    <t>54160015616</t>
  </si>
  <si>
    <t>77556319000344</t>
  </si>
  <si>
    <t>338990</t>
  </si>
  <si>
    <t>01 46 78 01 00</t>
  </si>
  <si>
    <t>24-26 Boulevard Chastenet de GERY</t>
  </si>
  <si>
    <t>ASS PAUL GUINOT</t>
  </si>
  <si>
    <t>ASSOCIATION PAUL GUINOT POUR AVEUGLES MALVOYANTS</t>
  </si>
  <si>
    <t>11940354394</t>
  </si>
  <si>
    <t>78431509500025</t>
  </si>
  <si>
    <t>538267</t>
  </si>
  <si>
    <t>04 66 77 22 06</t>
  </si>
  <si>
    <t>24 Route ALES</t>
  </si>
  <si>
    <t>ASSOCIATION PAUL BOUVIER - CROP ST HIPPOLYTE DU FORT</t>
  </si>
  <si>
    <t>ASSOCIATION PAUL BOUVIER - FISAF FORMATION MEDITERRANEE</t>
  </si>
  <si>
    <t>91300336130</t>
  </si>
  <si>
    <t>77593285800019</t>
  </si>
  <si>
    <t>653962</t>
  </si>
  <si>
    <t>02 38 83 38 00</t>
  </si>
  <si>
    <t>170 Allée DU KIOSQUE</t>
  </si>
  <si>
    <t>ASSOCIATION PASSERELLE 45 SARAN</t>
  </si>
  <si>
    <t>ASSOCIATION PASSERELLE 45</t>
  </si>
  <si>
    <t>24450400645</t>
  </si>
  <si>
    <t>45339972700024</t>
  </si>
  <si>
    <t>317585</t>
  </si>
  <si>
    <t>BUREAU 950</t>
  </si>
  <si>
    <t>5100 Rue SHERBROOKE EST</t>
  </si>
  <si>
    <t>ASSTSAS</t>
  </si>
  <si>
    <t>ASSOCIATION PARITAIRE POUR LA SANTE ET LA SECURITE DU TRAVAIL DU SECTEUR AFFAIRES SOCIALES</t>
  </si>
  <si>
    <t>226804</t>
  </si>
  <si>
    <t>03458</t>
  </si>
  <si>
    <t>01 43 38 16 98</t>
  </si>
  <si>
    <t>16 Rue DE L EVANGILE</t>
  </si>
  <si>
    <t>APRTF</t>
  </si>
  <si>
    <t>ASSOCIATION PARISIENNE DE RECHERCHE ET DE TRAVAIL AVEC LES FAMILLES</t>
  </si>
  <si>
    <t>11754141275</t>
  </si>
  <si>
    <t>33386942800032</t>
  </si>
  <si>
    <t>470168</t>
  </si>
  <si>
    <t>0145884100</t>
  </si>
  <si>
    <t>12 Rue CHARLES FOURIER</t>
  </si>
  <si>
    <t>ASSOCIATION PARIS AIDE AUX VICTIMES</t>
  </si>
  <si>
    <t>11752954075</t>
  </si>
  <si>
    <t>34958524000030</t>
  </si>
  <si>
    <t>517446</t>
  </si>
  <si>
    <t>06 03 68 22 48</t>
  </si>
  <si>
    <t>67600 HILSENHEIM</t>
  </si>
  <si>
    <t>27 Rue du Grendel</t>
  </si>
  <si>
    <t>ASSOCIATION PARENTS TOUT SIMPLEMENT</t>
  </si>
  <si>
    <t>42670488567</t>
  </si>
  <si>
    <t>53211505200013</t>
  </si>
  <si>
    <t>349318</t>
  </si>
  <si>
    <t>0352539860</t>
  </si>
  <si>
    <t>4 Rue Colonel Fonferrier</t>
  </si>
  <si>
    <t>ASSOCIATION PARENTEL</t>
  </si>
  <si>
    <t>53290866529</t>
  </si>
  <si>
    <t>35253986000028</t>
  </si>
  <si>
    <t>602838</t>
  </si>
  <si>
    <t>50 Rue bichat</t>
  </si>
  <si>
    <t>ASSOCIATION PARADOXES</t>
  </si>
  <si>
    <t>11755883175</t>
  </si>
  <si>
    <t>51812716200015</t>
  </si>
  <si>
    <t>601603</t>
  </si>
  <si>
    <t>03 83 57 81 10</t>
  </si>
  <si>
    <t>ZA Renémont</t>
  </si>
  <si>
    <t>AOCDTF JARVILLE LA MALGRANGE</t>
  </si>
  <si>
    <t>ASSOCIATION OUVRIERE DES COMPAGNONS DU DEVOIR ET DU TOUR DE FRANCE GRAND EST</t>
  </si>
  <si>
    <t>77566202600936</t>
  </si>
  <si>
    <t>617088</t>
  </si>
  <si>
    <t>02 26 47 29 77</t>
  </si>
  <si>
    <t>25 Rue DE FRANCHE COMTE</t>
  </si>
  <si>
    <t>AOCDTF TOURS</t>
  </si>
  <si>
    <t>ASSOCIATION OUVRIERE DES COMPAGNONS DU DEVOIR ET DU TOUR DE FRANCE</t>
  </si>
  <si>
    <t>77566202600381</t>
  </si>
  <si>
    <t>626399</t>
  </si>
  <si>
    <t>28 Rue DES PYRENEES</t>
  </si>
  <si>
    <t>AOCDTF TOULOUSE</t>
  </si>
  <si>
    <t>77566202600175</t>
  </si>
  <si>
    <t>547876</t>
  </si>
  <si>
    <t>0388152100</t>
  </si>
  <si>
    <t>2 Rue DE WASSELONNE</t>
  </si>
  <si>
    <t>AOCDTF STRASBOURG</t>
  </si>
  <si>
    <t>77566202600050</t>
  </si>
  <si>
    <t>531510</t>
  </si>
  <si>
    <t>02 99 65 14 00</t>
  </si>
  <si>
    <t>CENTRE DE FORMATION LES COMPAGNONS DU DEVOIR</t>
  </si>
  <si>
    <t>2 Rue JULES VERNE</t>
  </si>
  <si>
    <t>AOCDTF RENNES</t>
  </si>
  <si>
    <t>77566202600829</t>
  </si>
  <si>
    <t>461659</t>
  </si>
  <si>
    <t>0148873869</t>
  </si>
  <si>
    <t>Centre De Formation D' Apprentis</t>
  </si>
  <si>
    <t>82 Rue DE L'HOTEL DE VILLE</t>
  </si>
  <si>
    <t>AOCDTF PARIS</t>
  </si>
  <si>
    <t>77566202600019</t>
  </si>
  <si>
    <t>523604</t>
  </si>
  <si>
    <t>04 66 28 77 77</t>
  </si>
  <si>
    <t>FOUR A CHAUX - CENTRE DE FORMATION D APPRENTIS</t>
  </si>
  <si>
    <t>3 Chemin DU COMPAGNON</t>
  </si>
  <si>
    <t>AOCDTF NIMES</t>
  </si>
  <si>
    <t>77566202600845</t>
  </si>
  <si>
    <t>684995</t>
  </si>
  <si>
    <t>02 35 75 67 19</t>
  </si>
  <si>
    <t>FERME HENRY</t>
  </si>
  <si>
    <t>Rue FRANCIS POULENC</t>
  </si>
  <si>
    <t>AOCDTF MONT SAINT AIGNAN</t>
  </si>
  <si>
    <t>77566202600480</t>
  </si>
  <si>
    <t>501827</t>
  </si>
  <si>
    <t>0472198512</t>
  </si>
  <si>
    <t>53 Avenue sidoine Apollinaire</t>
  </si>
  <si>
    <t>AOCDTF LYON</t>
  </si>
  <si>
    <t>77566202600910</t>
  </si>
  <si>
    <t>624354</t>
  </si>
  <si>
    <t>06 24 38 51 26</t>
  </si>
  <si>
    <t>1 Rue Jean Mazen</t>
  </si>
  <si>
    <t>AOCDTF DIJON</t>
  </si>
  <si>
    <t>77566202601074</t>
  </si>
  <si>
    <t>594600</t>
  </si>
  <si>
    <t>05 61 16 20 70</t>
  </si>
  <si>
    <t>5 Rue HYACINTHE DUBREUIL</t>
  </si>
  <si>
    <t>AOCDTF COLOMIERS</t>
  </si>
  <si>
    <t>77566202600555</t>
  </si>
  <si>
    <t>483047</t>
  </si>
  <si>
    <t>0556486772</t>
  </si>
  <si>
    <t>76 Rue Laroche</t>
  </si>
  <si>
    <t>AOCDTF BORDEAUX</t>
  </si>
  <si>
    <t>77566202600167</t>
  </si>
  <si>
    <t>562816</t>
  </si>
  <si>
    <t>0788486713</t>
  </si>
  <si>
    <t>1 Avenue des compagnons du devoir</t>
  </si>
  <si>
    <t>AOCDTF BAILLARGUES</t>
  </si>
  <si>
    <t>77566202601116</t>
  </si>
  <si>
    <t>599580</t>
  </si>
  <si>
    <t>1 Place SAINT GERVAIS</t>
  </si>
  <si>
    <t>AOCDFF PARIS</t>
  </si>
  <si>
    <t>77566202600225</t>
  </si>
  <si>
    <t>658042</t>
  </si>
  <si>
    <t>06 64 31 83 22</t>
  </si>
  <si>
    <t>34270 CLARET</t>
  </si>
  <si>
    <t>183 Avenue de Montpellier</t>
  </si>
  <si>
    <t>ASSOCIATION OUTILS-RESEAUX</t>
  </si>
  <si>
    <t>91340657934</t>
  </si>
  <si>
    <t>50815875500027</t>
  </si>
  <si>
    <t>224947</t>
  </si>
  <si>
    <t>02 23 46 48 17</t>
  </si>
  <si>
    <t>1 Place ALEXIS RICORDEAU</t>
  </si>
  <si>
    <t>ASSOCIATION OUEST TRANSPLANT</t>
  </si>
  <si>
    <t>52440436144</t>
  </si>
  <si>
    <t>42074186000019</t>
  </si>
  <si>
    <t>664613</t>
  </si>
  <si>
    <t>04 91 29 6331</t>
  </si>
  <si>
    <t>9 Rue des forges</t>
  </si>
  <si>
    <t>ASSOCIATION ORT MARSEILLE</t>
  </si>
  <si>
    <t>ASSOCIATION ORT</t>
  </si>
  <si>
    <t>77568810400055</t>
  </si>
  <si>
    <t>503393</t>
  </si>
  <si>
    <t>01 45 12 10 80</t>
  </si>
  <si>
    <t>Num Voie 50a70</t>
  </si>
  <si>
    <t>50-70 Rue DU FOUR</t>
  </si>
  <si>
    <t>21/10/2014</t>
  </si>
  <si>
    <t>ASSOCIATION ORT CHOISY LE ROI</t>
  </si>
  <si>
    <t>77568810400071</t>
  </si>
  <si>
    <t>27236</t>
  </si>
  <si>
    <t>02 31 75 15 20</t>
  </si>
  <si>
    <t>BP 70017</t>
  </si>
  <si>
    <t>ORS CREAI NORMANDIE</t>
  </si>
  <si>
    <t>ASSOCIATION ORS CREAI NORMANDIE</t>
  </si>
  <si>
    <t>25140031914</t>
  </si>
  <si>
    <t>77556137600093</t>
  </si>
  <si>
    <t>532216</t>
  </si>
  <si>
    <t>03 20 82 92 82</t>
  </si>
  <si>
    <t>231 Avenue LAENNEC</t>
  </si>
  <si>
    <t>ORDINAT'HEM</t>
  </si>
  <si>
    <t>ASSOCIATION ORDINAT'HEM INFORMATIQUE BUREAUTIQUE</t>
  </si>
  <si>
    <t>31590419059</t>
  </si>
  <si>
    <t>33981654800020</t>
  </si>
  <si>
    <t>357042</t>
  </si>
  <si>
    <t>03 21 31 79 19</t>
  </si>
  <si>
    <t>CASERNE SAPEURS PONPIER</t>
  </si>
  <si>
    <t>2 Rue GERHARD HANSEN</t>
  </si>
  <si>
    <t>11/08/2014</t>
  </si>
  <si>
    <t>OPALE SECOURISME</t>
  </si>
  <si>
    <t>ASSOCIATION OPALE SECOURISME</t>
  </si>
  <si>
    <t>32620295662</t>
  </si>
  <si>
    <t>42956732400018</t>
  </si>
  <si>
    <t>631693</t>
  </si>
  <si>
    <t>03 83 35 27 14</t>
  </si>
  <si>
    <t>1 Rue Jeannot</t>
  </si>
  <si>
    <t>CFA FORELLIS CHARLES DE FOUCAULD</t>
  </si>
  <si>
    <t>ASSOCIATION OGEC CHARLES DE FOUCAULD  CFA FORELLIS CHARLES DE FOUCAULD</t>
  </si>
  <si>
    <t>41540129554</t>
  </si>
  <si>
    <t>78334256100017</t>
  </si>
  <si>
    <t>603296</t>
  </si>
  <si>
    <t>0466042872</t>
  </si>
  <si>
    <t>11 Rue SAINTE PERPETUE</t>
  </si>
  <si>
    <t>ASSOCIATION OGEC CFA - CFC D'ALZON</t>
  </si>
  <si>
    <t>91300263030</t>
  </si>
  <si>
    <t>77591322100013</t>
  </si>
  <si>
    <t>556117</t>
  </si>
  <si>
    <t>1 407 774 7880</t>
  </si>
  <si>
    <t>ETATS UNIS - ALTAMONTE SPRINGS</t>
  </si>
  <si>
    <t>222 S WESTMONTE DRIVE SUITE 101</t>
  </si>
  <si>
    <t>ASPE</t>
  </si>
  <si>
    <t>ASSOCIATION OF STANDARDIZED PATIENT EDUCATORS</t>
  </si>
  <si>
    <t>549113</t>
  </si>
  <si>
    <t>353 1 6127287</t>
  </si>
  <si>
    <t>DUBLIN DENTAL SCHOOL AND HOSPITAL - TRINITY COLLEGE</t>
  </si>
  <si>
    <t>LINCOLN PLACE</t>
  </si>
  <si>
    <t>ADEE</t>
  </si>
  <si>
    <t>ASSOCIATION OF DENTAL EDUCATION EUROPE</t>
  </si>
  <si>
    <t>656720</t>
  </si>
  <si>
    <t>44 2076311650</t>
  </si>
  <si>
    <t>21 Place PORTLAND PLACE</t>
  </si>
  <si>
    <t>ASSOCIATION OF ANAESTHETISTS - AAGBI FOUNDATION</t>
  </si>
  <si>
    <t>588740</t>
  </si>
  <si>
    <t>41 022 360 03 49</t>
  </si>
  <si>
    <t>13 Avenue du Mont Blanc</t>
  </si>
  <si>
    <t>AOVA SUISSE</t>
  </si>
  <si>
    <t>ASSOCIATION OBJECTIF VAINCRE L'AUTISME</t>
  </si>
  <si>
    <t>502224</t>
  </si>
  <si>
    <t>01628</t>
  </si>
  <si>
    <t>02 31 69 01 76</t>
  </si>
  <si>
    <t>27 Allée Daniel Lavallee</t>
  </si>
  <si>
    <t>ANBC</t>
  </si>
  <si>
    <t>ASSOCIATION NORMANDE DE BIOLOGIE CLINIQUE</t>
  </si>
  <si>
    <t>25140079314</t>
  </si>
  <si>
    <t>33455564600069</t>
  </si>
  <si>
    <t>580703</t>
  </si>
  <si>
    <t>0662179709</t>
  </si>
  <si>
    <t>62 Rue Père Komitas</t>
  </si>
  <si>
    <t>ANEGJ</t>
  </si>
  <si>
    <t>ASSOCIATION NATIONALE POUR L'EDUCATION AU GOUT DES JEUNES</t>
  </si>
  <si>
    <t>11922168792</t>
  </si>
  <si>
    <t>78867811800027</t>
  </si>
  <si>
    <t>316131</t>
  </si>
  <si>
    <t>03731</t>
  </si>
  <si>
    <t>01 43 46 27 65</t>
  </si>
  <si>
    <t>185 Rue DE BERCY</t>
  </si>
  <si>
    <t>ASNAV</t>
  </si>
  <si>
    <t>ASSOCIATION NATIONALE POUR L'AMELIORATION DE LA VUE</t>
  </si>
  <si>
    <t>11754348175</t>
  </si>
  <si>
    <t>78485441600046</t>
  </si>
  <si>
    <t>588210</t>
  </si>
  <si>
    <t>0782863831</t>
  </si>
  <si>
    <t>ASS NATIONALE POUR LA NATUROTHERAPIE - A2N</t>
  </si>
  <si>
    <t>ASSOCIATION NATIONALE POUR LA NATUROTHERAPIE - A2N</t>
  </si>
  <si>
    <t>11755192775</t>
  </si>
  <si>
    <t>80179195500017</t>
  </si>
  <si>
    <t>512590</t>
  </si>
  <si>
    <t>CH Sainte Anne</t>
  </si>
  <si>
    <t>ANCRE PSY</t>
  </si>
  <si>
    <t>ASSOCIATION NATIONALE POUR LA CLINIQUE LA RECHERCHE ET L'ENSEIGNEMENT EN PSYCHIATRIE</t>
  </si>
  <si>
    <t>11755513475</t>
  </si>
  <si>
    <t>47749511300011</t>
  </si>
  <si>
    <t>267739</t>
  </si>
  <si>
    <t>01 69 30 98 01</t>
  </si>
  <si>
    <t>37 Rue du Docteur Roux</t>
  </si>
  <si>
    <t>ANNM</t>
  </si>
  <si>
    <t>ASSOCIATION NATIONALE NATATION ET MATERNITE</t>
  </si>
  <si>
    <t>11921194292</t>
  </si>
  <si>
    <t>44312143900022</t>
  </si>
  <si>
    <t>454667</t>
  </si>
  <si>
    <t>03762</t>
  </si>
  <si>
    <t>0682696513</t>
  </si>
  <si>
    <t>5 BLAISE PASCAL</t>
  </si>
  <si>
    <t>ANFIIDE</t>
  </si>
  <si>
    <t>ASSOCIATION NATIONALE FRANCAISE DES INFIRMIERS DIPLOMES ET ETUDIANTS</t>
  </si>
  <si>
    <t>11754950675</t>
  </si>
  <si>
    <t>78449252200049</t>
  </si>
  <si>
    <t>3529</t>
  </si>
  <si>
    <t>01368</t>
  </si>
  <si>
    <t>01 45 84 30 97</t>
  </si>
  <si>
    <t>CS 41362</t>
  </si>
  <si>
    <t>DE TOLBIAC Rue NATIONALE</t>
  </si>
  <si>
    <t>ANFE</t>
  </si>
  <si>
    <t>ASSOCIATION NATIONALE FRANCAISE DES ERGOTHERAPEUTES</t>
  </si>
  <si>
    <t>11754874075</t>
  </si>
  <si>
    <t>30906505000077</t>
  </si>
  <si>
    <t>465458</t>
  </si>
  <si>
    <t>01544</t>
  </si>
  <si>
    <t>ANFFC FMC HGE</t>
  </si>
  <si>
    <t>ASSOCIATION NATIONALE FRANCAISE DE FORMATION CONTINUE EN HEPATO GASTRO ENTEROLOGIE</t>
  </si>
  <si>
    <t>11752860075</t>
  </si>
  <si>
    <t>43485748800036</t>
  </si>
  <si>
    <t>358265</t>
  </si>
  <si>
    <t>02928</t>
  </si>
  <si>
    <t>09 67 06 66 75</t>
  </si>
  <si>
    <t>20 Rue Louis Guerin</t>
  </si>
  <si>
    <t>ANAFORCAL</t>
  </si>
  <si>
    <t>ASSOCIATION NATIONALE FORMATION CONTINUE ALLERGOLOGIE</t>
  </si>
  <si>
    <t>84692282169</t>
  </si>
  <si>
    <t>34871463500045</t>
  </si>
  <si>
    <t>458545</t>
  </si>
  <si>
    <t>01 30 94 82 47</t>
  </si>
  <si>
    <t>32 Rue Des Coquilles</t>
  </si>
  <si>
    <t>ANISCG</t>
  </si>
  <si>
    <t>ASSOCIATION NATIONALE D'INTERVENTION SOCIALE EN COMMISSARIAT ET GENDARMERIE</t>
  </si>
  <si>
    <t>11788268278</t>
  </si>
  <si>
    <t>47756517000032</t>
  </si>
  <si>
    <t>436276</t>
  </si>
  <si>
    <t>01088</t>
  </si>
  <si>
    <t>0492231466</t>
  </si>
  <si>
    <t>9 Avenue Quartz</t>
  </si>
  <si>
    <t>ANSFL</t>
  </si>
  <si>
    <t>ASSOCIATION NATIONALE DES SAGES FEMMES LIBERALES</t>
  </si>
  <si>
    <t>93050081405</t>
  </si>
  <si>
    <t>50080755700029</t>
  </si>
  <si>
    <t>400415</t>
  </si>
  <si>
    <t>03176</t>
  </si>
  <si>
    <t>3 Rue de l'hôpital</t>
  </si>
  <si>
    <t>ANSFC</t>
  </si>
  <si>
    <t>ASSOCIATION NATIONALE DES SAGES FEMMES COORDINATRICES</t>
  </si>
  <si>
    <t>28760556776</t>
  </si>
  <si>
    <t>40362274900071</t>
  </si>
  <si>
    <t>150150</t>
  </si>
  <si>
    <t>01 45 41 40 32</t>
  </si>
  <si>
    <t>Entree 50</t>
  </si>
  <si>
    <t>4 Rue DE CRIMEE</t>
  </si>
  <si>
    <t>ANAPSYPE</t>
  </si>
  <si>
    <t>ASSOCIATION NATIONALE DES PSYCHOLOGUES POUR LA PETITE ENFANCE</t>
  </si>
  <si>
    <t>11755365575</t>
  </si>
  <si>
    <t>33933236300045</t>
  </si>
  <si>
    <t>432258</t>
  </si>
  <si>
    <t>02563</t>
  </si>
  <si>
    <t>02 38 53 91 80</t>
  </si>
  <si>
    <t>22 Rue Carnot</t>
  </si>
  <si>
    <t>ANPPH</t>
  </si>
  <si>
    <t>ASSOCIATION NATIONALE DES PREPARATEURS EN PHARMACIE HOSPITALIERE</t>
  </si>
  <si>
    <t>11930874693</t>
  </si>
  <si>
    <t>37781867900104</t>
  </si>
  <si>
    <t>369421</t>
  </si>
  <si>
    <t>0 811 384 834</t>
  </si>
  <si>
    <t>84 bis Avenue DU GENERAL LECLERC</t>
  </si>
  <si>
    <t>ANPS</t>
  </si>
  <si>
    <t>ASSOCIATION NATIONALE DES PREMIERS SECOURS</t>
  </si>
  <si>
    <t>11940539194</t>
  </si>
  <si>
    <t>43170102800042</t>
  </si>
  <si>
    <t>503149</t>
  </si>
  <si>
    <t>01 42 33 81 03</t>
  </si>
  <si>
    <t>ANM</t>
  </si>
  <si>
    <t>ASSOCIATION NATIONALE DES MEDIATEURS</t>
  </si>
  <si>
    <t>11755901075</t>
  </si>
  <si>
    <t>50801131900029</t>
  </si>
  <si>
    <t>508093</t>
  </si>
  <si>
    <t>Boulevard DE LA CHANTOURNE</t>
  </si>
  <si>
    <t>ANMSM</t>
  </si>
  <si>
    <t>ASSOCIATION NATIONALE DES MEDECINS ET SAUVETEURS DE MONTAGNE</t>
  </si>
  <si>
    <t>82380584338</t>
  </si>
  <si>
    <t>44246126500013</t>
  </si>
  <si>
    <t>651886</t>
  </si>
  <si>
    <t>38 bis Rue Andre Vitu</t>
  </si>
  <si>
    <t>ANMECS</t>
  </si>
  <si>
    <t>ASSOCIATION NATIONALE DES MAISONS D ENFANTS A CARACTERE SOCIAL</t>
  </si>
  <si>
    <t>44540414654</t>
  </si>
  <si>
    <t>78895940100027</t>
  </si>
  <si>
    <t>469026</t>
  </si>
  <si>
    <t>02492</t>
  </si>
  <si>
    <t>GYNERISQ</t>
  </si>
  <si>
    <t>ASSOCIATION NATIONALE DES GYNECOLOGUES OBSTETRICIENS POUR LA GESTION DES RISQUES MEDICAUX</t>
  </si>
  <si>
    <t>73310750131</t>
  </si>
  <si>
    <t>49399987400024</t>
  </si>
  <si>
    <t>471252</t>
  </si>
  <si>
    <t>04795</t>
  </si>
  <si>
    <t>01 43 42 09 10</t>
  </si>
  <si>
    <t>ESCALIER 5</t>
  </si>
  <si>
    <t>ANECAMSP</t>
  </si>
  <si>
    <t>ASSOCIATION NATIONALE DES EQUIPES CONTRIBUANT A L'ACTION MEDICO-SOCIALE PRECOCE</t>
  </si>
  <si>
    <t>11751705175</t>
  </si>
  <si>
    <t>33132938300029</t>
  </si>
  <si>
    <t>286278</t>
  </si>
  <si>
    <t>01 42 40 15 28</t>
  </si>
  <si>
    <t>12 Rue MEYRAN</t>
  </si>
  <si>
    <t>ANDICAT</t>
  </si>
  <si>
    <t>ASSOCIATION NATIONALE DES DIRECTEURS ET CADRE DE CAT</t>
  </si>
  <si>
    <t>11940589994</t>
  </si>
  <si>
    <t>44449005600025</t>
  </si>
  <si>
    <t>449775</t>
  </si>
  <si>
    <t>01 45 65 88 37</t>
  </si>
  <si>
    <t>Centre Hospitalier de Haute Corrèze</t>
  </si>
  <si>
    <t>2 Avenue du Docteur ROULLET</t>
  </si>
  <si>
    <t>ANDEP</t>
  </si>
  <si>
    <t>ASSOCIATION NATIONALE DES DIRECTEURS D'ECOLE PARAMEDICALE</t>
  </si>
  <si>
    <t>75190092119</t>
  </si>
  <si>
    <t>53971540900014</t>
  </si>
  <si>
    <t>598380</t>
  </si>
  <si>
    <t>06 46 12 15 35</t>
  </si>
  <si>
    <t>21 A 23 Rue DES QUATRE FRERES PEIGNOT</t>
  </si>
  <si>
    <t>ANCO</t>
  </si>
  <si>
    <t>ASSOCIATION NATIONALE DES CODEURS EN LPC - ANCO</t>
  </si>
  <si>
    <t>11756929875</t>
  </si>
  <si>
    <t>49070350100018</t>
  </si>
  <si>
    <t>468903</t>
  </si>
  <si>
    <t>MDA 14 BP 84</t>
  </si>
  <si>
    <t>22 Rue DEPARCIEUX</t>
  </si>
  <si>
    <t>ANCIC</t>
  </si>
  <si>
    <t>ASSOCIATION NATIONALE DES CENTRES D'INTERRUPTION DE GROSSESSE ET CONTRACEPTION</t>
  </si>
  <si>
    <t>11755069375</t>
  </si>
  <si>
    <t>38996235800062</t>
  </si>
  <si>
    <t>493065</t>
  </si>
  <si>
    <t>04648</t>
  </si>
  <si>
    <t>CHU Amiens-Picardie site sud Amiens</t>
  </si>
  <si>
    <t>Route DE CONTY</t>
  </si>
  <si>
    <t>ANCESU</t>
  </si>
  <si>
    <t>ASSOCIATION NATIONALE DES CENTRES D'ENSEIGNEMENT DES SOINS D'URGENCE</t>
  </si>
  <si>
    <t>22800049880</t>
  </si>
  <si>
    <t>44436344400019</t>
  </si>
  <si>
    <t>140934</t>
  </si>
  <si>
    <t>16 Rue Francois Chanvillard</t>
  </si>
  <si>
    <t>ANCIM</t>
  </si>
  <si>
    <t>ASSOCIATION NATIONALE DES CADRES DE SANTE</t>
  </si>
  <si>
    <t>84692081369</t>
  </si>
  <si>
    <t>37999030200026</t>
  </si>
  <si>
    <t>421492</t>
  </si>
  <si>
    <t>05 59 77 03 11</t>
  </si>
  <si>
    <t>64170 VIELLENAVE D ARTHEZ</t>
  </si>
  <si>
    <t>22 Chemin DE CAMALET</t>
  </si>
  <si>
    <t>ANAP</t>
  </si>
  <si>
    <t>ASSOCIATION NATIONALE DES AUXILIAIRES DE PUERICULTURE</t>
  </si>
  <si>
    <t>72640375464</t>
  </si>
  <si>
    <t>40147628800048</t>
  </si>
  <si>
    <t>620</t>
  </si>
  <si>
    <t>27 Chemin DE LA GRANDE TOURBIERE</t>
  </si>
  <si>
    <t>ANPASE</t>
  </si>
  <si>
    <t>ASSOCIATION NATIONALE DES ACTEURS ET PROFESSIONNELS DE L ACTION SOCIALE MEDICO SOCIALE ET SANITAIRE EN FAVEUR DE L ENFANCE ET DE LA FAMILLE</t>
  </si>
  <si>
    <t>32590996959</t>
  </si>
  <si>
    <t>31481591100065</t>
  </si>
  <si>
    <t>589378</t>
  </si>
  <si>
    <t>05 63 54 78 95</t>
  </si>
  <si>
    <t>128 Rue CANTEPAU</t>
  </si>
  <si>
    <t>14/09/2018</t>
  </si>
  <si>
    <t>ANPAA OCCITANIE ALBI</t>
  </si>
  <si>
    <t>ASSOCIATION NATIONALE DE PREVENTION EN ALCOOLOGIE ET ADDICTOLOGIE OCCITANIE</t>
  </si>
  <si>
    <t>11751183675</t>
  </si>
  <si>
    <t>77566008704619</t>
  </si>
  <si>
    <t>555538</t>
  </si>
  <si>
    <t>02 48 70 60 42</t>
  </si>
  <si>
    <t>16 Boulevard de Juranville</t>
  </si>
  <si>
    <t>ANPAA 18</t>
  </si>
  <si>
    <t>ASSOCIATION NATIONALE DE PREVENTION EN ALCOOLOGIE ET ADDICTOLOGIE - CSAPA</t>
  </si>
  <si>
    <t>77566008703124</t>
  </si>
  <si>
    <t>6063</t>
  </si>
  <si>
    <t>04 50 52 75 19</t>
  </si>
  <si>
    <t>80 Route des Creuses</t>
  </si>
  <si>
    <t>ANPAA 74</t>
  </si>
  <si>
    <t>ASSOCIATION NATIONALE DE PREVENTION EN ALCOOLOGIE ET ADDICTOLOGIE</t>
  </si>
  <si>
    <t>77566008704643</t>
  </si>
  <si>
    <t>603399</t>
  </si>
  <si>
    <t>0479960933</t>
  </si>
  <si>
    <t>40 Rue DE LA CONCORDE</t>
  </si>
  <si>
    <t>ANPAA 73</t>
  </si>
  <si>
    <t>77566008704932</t>
  </si>
  <si>
    <t>508100</t>
  </si>
  <si>
    <t>0385384286</t>
  </si>
  <si>
    <t>88 Rue RAMBUTEAU</t>
  </si>
  <si>
    <t>ANPAA 71</t>
  </si>
  <si>
    <t>77566008701615</t>
  </si>
  <si>
    <t>552914</t>
  </si>
  <si>
    <t>0383364117</t>
  </si>
  <si>
    <t>123 Rue MAC MAHON</t>
  </si>
  <si>
    <t>ANPAA 54 LORRAINE</t>
  </si>
  <si>
    <t>77566008703587</t>
  </si>
  <si>
    <t>568211</t>
  </si>
  <si>
    <t>5 Rue du 14 juillet</t>
  </si>
  <si>
    <t>ANPAA 52</t>
  </si>
  <si>
    <t>77566008704338</t>
  </si>
  <si>
    <t>553141</t>
  </si>
  <si>
    <t>03 26 47 75 57</t>
  </si>
  <si>
    <t>22 Rue simon</t>
  </si>
  <si>
    <t>ANPAA 51 REIMS</t>
  </si>
  <si>
    <t>77566008704015</t>
  </si>
  <si>
    <t>530505</t>
  </si>
  <si>
    <t>02 38 53 52 03</t>
  </si>
  <si>
    <t>(4ME ETAGE)</t>
  </si>
  <si>
    <t>7 Place JEAN MONNET</t>
  </si>
  <si>
    <t>ANPAA 45 CENTRE</t>
  </si>
  <si>
    <t>77566008703579</t>
  </si>
  <si>
    <t>508561</t>
  </si>
  <si>
    <t>02 54 22 52 88</t>
  </si>
  <si>
    <t>7 Rue DE MOUSSEAUX</t>
  </si>
  <si>
    <t>ANPAA 36</t>
  </si>
  <si>
    <t>77566008703447</t>
  </si>
  <si>
    <t>682500</t>
  </si>
  <si>
    <t>04 99 77 10 77</t>
  </si>
  <si>
    <t>10 Rue Mohammed V</t>
  </si>
  <si>
    <t>ANPAA 34 MONTPELLIER</t>
  </si>
  <si>
    <t>77566008705848</t>
  </si>
  <si>
    <t>554480</t>
  </si>
  <si>
    <t>05 57 57 00 77</t>
  </si>
  <si>
    <t>67 Rue Chevalier</t>
  </si>
  <si>
    <t>ANPAA 33 AQUITAINE BORDEAUX</t>
  </si>
  <si>
    <t>77566008703454</t>
  </si>
  <si>
    <t>544425</t>
  </si>
  <si>
    <t>03 81 83 22 74</t>
  </si>
  <si>
    <t>Centre Departemental Prevention</t>
  </si>
  <si>
    <t>11 Rue D'Alsace</t>
  </si>
  <si>
    <t>ANPAA 25 FRANCHE COMTE</t>
  </si>
  <si>
    <t>77566008704478</t>
  </si>
  <si>
    <t>512497</t>
  </si>
  <si>
    <t>05 55 52 19 81</t>
  </si>
  <si>
    <t>Résidence "Vallée des Chers"</t>
  </si>
  <si>
    <t>6 Avenue Charles de Gaulle</t>
  </si>
  <si>
    <t>ANPAA 23</t>
  </si>
  <si>
    <t>77566008705178</t>
  </si>
  <si>
    <t>508937</t>
  </si>
  <si>
    <t>03 25 49 44 44</t>
  </si>
  <si>
    <t>4ème étage</t>
  </si>
  <si>
    <t>2 Place Casimir Périer</t>
  </si>
  <si>
    <t>ANPAA 10 TROYES</t>
  </si>
  <si>
    <t>77566008702241</t>
  </si>
  <si>
    <t>538954</t>
  </si>
  <si>
    <t>04 70 46 16 68</t>
  </si>
  <si>
    <t>19 Rue DELORME</t>
  </si>
  <si>
    <t>ANPAA 03</t>
  </si>
  <si>
    <t>77566008702761</t>
  </si>
  <si>
    <t>453857</t>
  </si>
  <si>
    <t>01 42 33 51 04</t>
  </si>
  <si>
    <t>BP 206</t>
  </si>
  <si>
    <t>20 Rue Saint-Fiacre</t>
  </si>
  <si>
    <t>ANPAA SIEGE</t>
  </si>
  <si>
    <t>77566008700013</t>
  </si>
  <si>
    <t>538966</t>
  </si>
  <si>
    <t>05 45 95 55 11</t>
  </si>
  <si>
    <t>13 Rue DE LA GRAND FONT</t>
  </si>
  <si>
    <t>ANPAA POITOU CHARENTES</t>
  </si>
  <si>
    <t>77566008704023</t>
  </si>
  <si>
    <t>474952</t>
  </si>
  <si>
    <t>02 31 85 35 21</t>
  </si>
  <si>
    <t>82 Boulevard DUNOIS</t>
  </si>
  <si>
    <t>ANPAA NORMANDIE</t>
  </si>
  <si>
    <t>77566008705046</t>
  </si>
  <si>
    <t>533592</t>
  </si>
  <si>
    <t>03 28 36 47 00</t>
  </si>
  <si>
    <t>24 Boulevard CARNOT</t>
  </si>
  <si>
    <t>ANPAA NORD PAS DE CALAIS</t>
  </si>
  <si>
    <t>77566008702647</t>
  </si>
  <si>
    <t>506989</t>
  </si>
  <si>
    <t>02 99 31 58 55</t>
  </si>
  <si>
    <t>3 Allée René Hirel</t>
  </si>
  <si>
    <t>ANPAA BRETAGNE</t>
  </si>
  <si>
    <t>77566008701326</t>
  </si>
  <si>
    <t>8692</t>
  </si>
  <si>
    <t>01261</t>
  </si>
  <si>
    <t>01 43 41 08 63</t>
  </si>
  <si>
    <t>4 Impasse Bardin</t>
  </si>
  <si>
    <t>ANMTEPH</t>
  </si>
  <si>
    <t>ASSOCIATION NATIONALE DE MEDECINE DU TRAVAIL ET D'ERGONOMIE DU PERSONNEL DES HOPITAUX</t>
  </si>
  <si>
    <t>76660203066</t>
  </si>
  <si>
    <t>35208425500079</t>
  </si>
  <si>
    <t>587783</t>
  </si>
  <si>
    <t>01 55 35 25 50</t>
  </si>
  <si>
    <t>33 Rue Rennequin</t>
  </si>
  <si>
    <t>ANRT</t>
  </si>
  <si>
    <t>ASSOCIATION NATIONALE DE LA RECHERCHE ET DE LA TECHNOLOGIE</t>
  </si>
  <si>
    <t>11755659875</t>
  </si>
  <si>
    <t>78466871700050</t>
  </si>
  <si>
    <t>433421</t>
  </si>
  <si>
    <t>24 Rue De L Abbe Carton</t>
  </si>
  <si>
    <t>ANFIC SF</t>
  </si>
  <si>
    <t>ASSOCIATION NATIONALE DE FORMATION INITIALE ET CONTINUE DES SAGES FEMMES</t>
  </si>
  <si>
    <t>11940878694</t>
  </si>
  <si>
    <t>41465859100048</t>
  </si>
  <si>
    <t>507945</t>
  </si>
  <si>
    <t>01422</t>
  </si>
  <si>
    <t>01 43 18 88 28</t>
  </si>
  <si>
    <t>FORMUNOF</t>
  </si>
  <si>
    <t>ASSOCIATION NATIONALE DE FORMATION ET D'EVALUATION DES MEDECINS DE FAMILLE</t>
  </si>
  <si>
    <t>11752104475</t>
  </si>
  <si>
    <t>40120090200039</t>
  </si>
  <si>
    <t>302120</t>
  </si>
  <si>
    <t>04 67 20 84 42</t>
  </si>
  <si>
    <t>105 Rue Des Mourettes</t>
  </si>
  <si>
    <t>ANFG</t>
  </si>
  <si>
    <t>ASSOCIATION NATIONALE DE FORMATION EN GERONTOLOGIE</t>
  </si>
  <si>
    <t>84260342926</t>
  </si>
  <si>
    <t>48212210800046</t>
  </si>
  <si>
    <t>504233</t>
  </si>
  <si>
    <t>01424</t>
  </si>
  <si>
    <t>01 43 18 88 09</t>
  </si>
  <si>
    <t>AFORSPE</t>
  </si>
  <si>
    <t>ASSOCIATION NATIONALE DE COORDINATION DES ACTIONS DE FORMATION ET D'EVALUATION EN MEDECINE SPECIALISEE</t>
  </si>
  <si>
    <t>11751777375</t>
  </si>
  <si>
    <t>38804934800021</t>
  </si>
  <si>
    <t>512175</t>
  </si>
  <si>
    <t>05 62 63 45 16</t>
  </si>
  <si>
    <t>13 Boulevard ROQUELAURE</t>
  </si>
  <si>
    <t>ASSOCIATION NATIF</t>
  </si>
  <si>
    <t>73320045932</t>
  </si>
  <si>
    <t>45079795600031</t>
  </si>
  <si>
    <t>100730</t>
  </si>
  <si>
    <t>23 Rue DU COUVENT</t>
  </si>
  <si>
    <t>MUSIQUE EXPERIENCE</t>
  </si>
  <si>
    <t>ASSOCIATION MUSIQUE EXPERIENCE</t>
  </si>
  <si>
    <t>25500007550</t>
  </si>
  <si>
    <t>32042224900021</t>
  </si>
  <si>
    <t>585610</t>
  </si>
  <si>
    <t>04 88 61 21 95</t>
  </si>
  <si>
    <t>36 Cours ANATOLE FRANCE</t>
  </si>
  <si>
    <t>ASSOCIATION MUSICAL'ILSE</t>
  </si>
  <si>
    <t>93840337784</t>
  </si>
  <si>
    <t>33942566200022</t>
  </si>
  <si>
    <t>451691</t>
  </si>
  <si>
    <t>04 27 85 62 57</t>
  </si>
  <si>
    <t>181 Rue DE TOLBIAC</t>
  </si>
  <si>
    <t>AMK</t>
  </si>
  <si>
    <t>ASSOCIATION MUCOVISCIDOSE ET KINESITHERAPIE</t>
  </si>
  <si>
    <t>11754016075</t>
  </si>
  <si>
    <t>49906119000017</t>
  </si>
  <si>
    <t>356220</t>
  </si>
  <si>
    <t>02 97 40 69 79</t>
  </si>
  <si>
    <t>CS 92241</t>
  </si>
  <si>
    <t>55 Rue MONSEIGNEUR TREHIOU</t>
  </si>
  <si>
    <t>AMISEP VANNES</t>
  </si>
  <si>
    <t>ASSOCIATION MORBIHANNAISE D'INSERTION SOCIALE ET PROFESSIONNELLE</t>
  </si>
  <si>
    <t>53560578056</t>
  </si>
  <si>
    <t>41501247500034</t>
  </si>
  <si>
    <t>224558</t>
  </si>
  <si>
    <t>04 67 52 58 67</t>
  </si>
  <si>
    <t>17 Avenue PIERRE D'ADHEMAR</t>
  </si>
  <si>
    <t>AMONTS</t>
  </si>
  <si>
    <t>ASSOCIATION MONTPELLIERAINE DE THERAPIE SYSTEMIQUE</t>
  </si>
  <si>
    <t>91340187534</t>
  </si>
  <si>
    <t>38127372100047</t>
  </si>
  <si>
    <t>292813</t>
  </si>
  <si>
    <t>04 67 27 25 10</t>
  </si>
  <si>
    <t>15 Rue DES ECLOLES</t>
  </si>
  <si>
    <t>ASSOCIATION MONTPELLIER SAUVETAGE</t>
  </si>
  <si>
    <t>91340800934</t>
  </si>
  <si>
    <t>39058902600033</t>
  </si>
  <si>
    <t>597170</t>
  </si>
  <si>
    <t>04 75 35 98 00</t>
  </si>
  <si>
    <t>1 Rue de la gare</t>
  </si>
  <si>
    <t>AMESUD</t>
  </si>
  <si>
    <t>ASSOCIATION MONTAGNE EMPLOI SUD</t>
  </si>
  <si>
    <t>82070079807</t>
  </si>
  <si>
    <t>34772748900036</t>
  </si>
  <si>
    <t>596360</t>
  </si>
  <si>
    <t>27/02/2019</t>
  </si>
  <si>
    <t>AMPCM</t>
  </si>
  <si>
    <t>ASSOCIATION MONEGASQUE POUR LE PERFECTIONNEMENT DES CONNAISSANCES DES MEDECINS</t>
  </si>
  <si>
    <t>302454</t>
  </si>
  <si>
    <t>1 Rue DES GRAINETIERS</t>
  </si>
  <si>
    <t>ASS MON TI LOUP</t>
  </si>
  <si>
    <t>ASSOCIATION MON TI LOUP</t>
  </si>
  <si>
    <t>23760402776</t>
  </si>
  <si>
    <t>44389268200032</t>
  </si>
  <si>
    <t>162176</t>
  </si>
  <si>
    <t>05 65 61 44 00</t>
  </si>
  <si>
    <t>BP 90210</t>
  </si>
  <si>
    <t>32 Avenue DE LA REPUBLIQUE</t>
  </si>
  <si>
    <t>AMIO</t>
  </si>
  <si>
    <t>ASSOCIATION MILLAVOISE POUR L'INSERTION ET L'ORIENTATION</t>
  </si>
  <si>
    <t>73120010712</t>
  </si>
  <si>
    <t>34748867800025</t>
  </si>
  <si>
    <t>281372</t>
  </si>
  <si>
    <t>01358</t>
  </si>
  <si>
    <t>01 49 23 72 80</t>
  </si>
  <si>
    <t>83 Boulevard VOLTAIRE</t>
  </si>
  <si>
    <t>AMP</t>
  </si>
  <si>
    <t>ASSOCIATION MIEUX PRESCRIRE</t>
  </si>
  <si>
    <t>11751711075</t>
  </si>
  <si>
    <t>34064761900014</t>
  </si>
  <si>
    <t>605130</t>
  </si>
  <si>
    <t>0442043773</t>
  </si>
  <si>
    <t>7 Boulevard LAKANAL</t>
  </si>
  <si>
    <t>ASSOCIATION METIS IIMM</t>
  </si>
  <si>
    <t>93131642713</t>
  </si>
  <si>
    <t>81108212200029</t>
  </si>
  <si>
    <t>203968</t>
  </si>
  <si>
    <t>04 93 63 04 63</t>
  </si>
  <si>
    <t>360 Boulevard DES HORIZONS</t>
  </si>
  <si>
    <t>METAMORPHOSES</t>
  </si>
  <si>
    <t>ASSOCIATION METAMORPHOSES</t>
  </si>
  <si>
    <t>93060243006</t>
  </si>
  <si>
    <t>39291218400026</t>
  </si>
  <si>
    <t>543032</t>
  </si>
  <si>
    <t>06 40 73 61 03</t>
  </si>
  <si>
    <t>06670 LEVENS</t>
  </si>
  <si>
    <t>MME DE BLEECKERE</t>
  </si>
  <si>
    <t>331 Chemin DE LA FUONTE</t>
  </si>
  <si>
    <t>AMS06</t>
  </si>
  <si>
    <t>ASSOCIATION MEDITERRANEENNE DE SECOURISME 06</t>
  </si>
  <si>
    <t>93060787006</t>
  </si>
  <si>
    <t>75401475100012</t>
  </si>
  <si>
    <t>606261</t>
  </si>
  <si>
    <t>06 41 58 58 93</t>
  </si>
  <si>
    <t>10 Chemin MAL CLABEL</t>
  </si>
  <si>
    <t>AME</t>
  </si>
  <si>
    <t>ASSOCIATION MEDITATION DANS ENSEIGNEMENT</t>
  </si>
  <si>
    <t>76310868931</t>
  </si>
  <si>
    <t>81157317900025</t>
  </si>
  <si>
    <t>460187</t>
  </si>
  <si>
    <t>01449</t>
  </si>
  <si>
    <t>0493717768</t>
  </si>
  <si>
    <t>Immeuble Arenice</t>
  </si>
  <si>
    <t>455 Promenade des anglais</t>
  </si>
  <si>
    <t>AMIFORM</t>
  </si>
  <si>
    <t>ASSOCIATION MEDICALE INDEPENDANTE DE FORMATION</t>
  </si>
  <si>
    <t>11753255175</t>
  </si>
  <si>
    <t>41046851600043</t>
  </si>
  <si>
    <t>259093</t>
  </si>
  <si>
    <t>01 42 01 53 50</t>
  </si>
  <si>
    <t>ASS MEDECINE CLINIQUE PSYCHANA</t>
  </si>
  <si>
    <t>ASSOCIATION MEDECINE ET CLINIQUE PSYCHANALYTIQUES</t>
  </si>
  <si>
    <t>11753072375</t>
  </si>
  <si>
    <t>43317822500028</t>
  </si>
  <si>
    <t>171499</t>
  </si>
  <si>
    <t>0596737383</t>
  </si>
  <si>
    <t>RESIDENCE ARCHIPEL - BATIMENT  CHARDON 1 -  BAIE DES TOURELLES</t>
  </si>
  <si>
    <t>Avenue VICTOR LAMON</t>
  </si>
  <si>
    <t>AMDOR 2000</t>
  </si>
  <si>
    <t>ASSOCIATION MARTINIQUAISE POUR L'INSERTION ET LA PROMOTION DE L'AGE D'OR</t>
  </si>
  <si>
    <t>97970012497</t>
  </si>
  <si>
    <t>34066272500027</t>
  </si>
  <si>
    <t>503484</t>
  </si>
  <si>
    <t>0596607900</t>
  </si>
  <si>
    <t>Immeuble ARTIS-DIVERS Bâtiment F3</t>
  </si>
  <si>
    <t>ZAC de Rivière-Roche</t>
  </si>
  <si>
    <t>AMEIS</t>
  </si>
  <si>
    <t>ASSOCIATION MARTINIQUAISE POUR L'EDUCATION ET L'INSERTION DES SOURDS</t>
  </si>
  <si>
    <t>97970185497</t>
  </si>
  <si>
    <t>40394722900049</t>
  </si>
  <si>
    <t>396333</t>
  </si>
  <si>
    <t>05 96 63 02 37</t>
  </si>
  <si>
    <t>L'HOPITAL</t>
  </si>
  <si>
    <t>PAVILLON ADMINISTRATIF</t>
  </si>
  <si>
    <t>AMTAB</t>
  </si>
  <si>
    <t>ASSOCIATION MARTINIQUAISE DES TECHNICIENS D'ANALYSES BIOLOGIQUES</t>
  </si>
  <si>
    <t>97970022097</t>
  </si>
  <si>
    <t>35031418300012</t>
  </si>
  <si>
    <t>568983</t>
  </si>
  <si>
    <t>HOPITAL IBN ROCHD - Centre Psychiatrique Universitaire Ibn Rochd</t>
  </si>
  <si>
    <t>19 Rue TARIK IBN ZIAD</t>
  </si>
  <si>
    <t>AMPA</t>
  </si>
  <si>
    <t>ASSOCIATION MAROCAINE DE PSYCHO-ADDICTOLOGIE</t>
  </si>
  <si>
    <t>677670</t>
  </si>
  <si>
    <t>404 Rés. Safaa - 3ème étage - Appt. 15</t>
  </si>
  <si>
    <t>Boulevard Al Qods, Aïn Chock</t>
  </si>
  <si>
    <t>AMPI</t>
  </si>
  <si>
    <t>ASSOCIATION MAROCAINE DE PNEUMOLOGIE INTERVENTIONNELLE</t>
  </si>
  <si>
    <t>662306</t>
  </si>
  <si>
    <t>212 661-454804</t>
  </si>
  <si>
    <t>Avenue des Nation Unies</t>
  </si>
  <si>
    <t>AMMN</t>
  </si>
  <si>
    <t>ASSOCIATION MAROCAINE DE MEDECINE NUCLEAIRE</t>
  </si>
  <si>
    <t>585178</t>
  </si>
  <si>
    <t>212 677653050</t>
  </si>
  <si>
    <t>14 Boulevard DE PARIS</t>
  </si>
  <si>
    <t>AMCAR</t>
  </si>
  <si>
    <t>ASSOCIATION MAROCAINE DE CARDIOLOGIE</t>
  </si>
  <si>
    <t>493673</t>
  </si>
  <si>
    <t>0389073820</t>
  </si>
  <si>
    <t>1 Rue DE LA CURE</t>
  </si>
  <si>
    <t>ASSOCIATION MARIE PIRE</t>
  </si>
  <si>
    <t>ASSOCIATION MARIE PIRE - POLETAMINE</t>
  </si>
  <si>
    <t>42680237268</t>
  </si>
  <si>
    <t>31557645400146</t>
  </si>
  <si>
    <t>625700</t>
  </si>
  <si>
    <t>03 89 45 88 06</t>
  </si>
  <si>
    <t>B.P 11035</t>
  </si>
  <si>
    <t>2 Avenue MAL JOFFRE - Centre D'Aide Par Le Travail</t>
  </si>
  <si>
    <t>ASSOCIATION MARGUERITE SINCLAIR MULHOUSE</t>
  </si>
  <si>
    <t>ASSOCIATION MARGUERITE SINCLAIR</t>
  </si>
  <si>
    <t>42670163067</t>
  </si>
  <si>
    <t>77892930700032</t>
  </si>
  <si>
    <t>616138</t>
  </si>
  <si>
    <t>0240978048</t>
  </si>
  <si>
    <t>44440 RIAILLE</t>
  </si>
  <si>
    <t>551 Rue d'Anjou</t>
  </si>
  <si>
    <t>CFA MFR DU VAL D'ERDRE</t>
  </si>
  <si>
    <t>ASSOCIATION MAISON FAMILIALE RURALE EDUCATION ORIENTATION DU VAL D'ERDRE</t>
  </si>
  <si>
    <t>52440705044</t>
  </si>
  <si>
    <t>78835262300011</t>
  </si>
  <si>
    <t>269580</t>
  </si>
  <si>
    <t>03 81 56 39 40</t>
  </si>
  <si>
    <t>25530 VERCEL VILLEDIEU LE CAMP</t>
  </si>
  <si>
    <t>36 Rue de jesus</t>
  </si>
  <si>
    <t>MFIR VERCEL</t>
  </si>
  <si>
    <t>ASSOCIATION MAISON FAMILIALE ET INSTITUT RURALE VERCEL</t>
  </si>
  <si>
    <t>43250148225</t>
  </si>
  <si>
    <t>77835631100010</t>
  </si>
  <si>
    <t>612285</t>
  </si>
  <si>
    <t>06 83 67 74 87</t>
  </si>
  <si>
    <t>18 Rue GUILLAUME PELLICIER</t>
  </si>
  <si>
    <t>AMLC</t>
  </si>
  <si>
    <t>ASSOCIATION M LA CERAMIQUE</t>
  </si>
  <si>
    <t>76341003834</t>
  </si>
  <si>
    <t>83523571400010</t>
  </si>
  <si>
    <t>577601</t>
  </si>
  <si>
    <t>07 68 38 64 22</t>
  </si>
  <si>
    <t>40 Avenue Marcellin Berthelot</t>
  </si>
  <si>
    <t>ALPACE</t>
  </si>
  <si>
    <t>ASSOCIATION LYONNAISE POUR UNE PSYCHANALYSE A PARTIR DE LA CLINIQUE DE L'ENFANT</t>
  </si>
  <si>
    <t>84380645938</t>
  </si>
  <si>
    <t>81531229300013</t>
  </si>
  <si>
    <t>310335</t>
  </si>
  <si>
    <t>03 83 52 53 00</t>
  </si>
  <si>
    <t>54740 HAROUE</t>
  </si>
  <si>
    <t>LES NOIRES TERRES</t>
  </si>
  <si>
    <t>ALPA</t>
  </si>
  <si>
    <t>ASSOCIATION LORRAINE POUR LA PROMOTION AGRICOLE</t>
  </si>
  <si>
    <t>41540039554</t>
  </si>
  <si>
    <t>78334630700037</t>
  </si>
  <si>
    <t>149433</t>
  </si>
  <si>
    <t>02299</t>
  </si>
  <si>
    <t>03 87 53 39 91</t>
  </si>
  <si>
    <t>57855 ST PRIVAT LA MONTAGNE</t>
  </si>
  <si>
    <t>2 Rue des pâquerettes</t>
  </si>
  <si>
    <t>ALIBODE</t>
  </si>
  <si>
    <t>ASSOCIATION LORRAINE DES INFIRMIERS DE BLOC OPERATOIRE DIPLOMES D'ETAT</t>
  </si>
  <si>
    <t>41570266657</t>
  </si>
  <si>
    <t>39915308900046</t>
  </si>
  <si>
    <t>547347</t>
  </si>
  <si>
    <t>0145732332</t>
  </si>
  <si>
    <t>14-16 Rue GERMAIN PINSON</t>
  </si>
  <si>
    <t>ALEF</t>
  </si>
  <si>
    <t>ASSOCIATION LOISIRS ET FORMATION</t>
  </si>
  <si>
    <t>11940083394</t>
  </si>
  <si>
    <t>32511430400075</t>
  </si>
  <si>
    <t>414001</t>
  </si>
  <si>
    <t>06311</t>
  </si>
  <si>
    <t>02 41 47 47 37</t>
  </si>
  <si>
    <t>8 Rue DE LANDEMAURE</t>
  </si>
  <si>
    <t>ALIA</t>
  </si>
  <si>
    <t>ASSOCIATION LIGERIENNE D'ADDICTOLOGIE</t>
  </si>
  <si>
    <t>52490256249</t>
  </si>
  <si>
    <t>51802223100121</t>
  </si>
  <si>
    <t>664170</t>
  </si>
  <si>
    <t>04 92 34 52 97</t>
  </si>
  <si>
    <t>4 Place du commerce</t>
  </si>
  <si>
    <t>ASSOCIATION LIAISON PETITE ENFANCE</t>
  </si>
  <si>
    <t>93040028904</t>
  </si>
  <si>
    <t>37818010300053</t>
  </si>
  <si>
    <t>532757</t>
  </si>
  <si>
    <t>02 31 68 88 65</t>
  </si>
  <si>
    <t>2 Rue de la Monderie</t>
  </si>
  <si>
    <t>ASSOCIATION L'ETAPE VIRE</t>
  </si>
  <si>
    <t>ASSOCIATION L'ETAPE</t>
  </si>
  <si>
    <t>25140103614</t>
  </si>
  <si>
    <t>40101629000058</t>
  </si>
  <si>
    <t>627951</t>
  </si>
  <si>
    <t>02 33 78 19 78</t>
  </si>
  <si>
    <t>33 Rue Maréchal Leclerc</t>
  </si>
  <si>
    <t>ASSOC L'ESPACE TEMPS FJT</t>
  </si>
  <si>
    <t>ASSOCIATION L'ESPACE TEMPS FOYER DES JEUNES TRAVAILLEURS</t>
  </si>
  <si>
    <t>25500017550</t>
  </si>
  <si>
    <t>78087230500013</t>
  </si>
  <si>
    <t>381548</t>
  </si>
  <si>
    <t>0148016828</t>
  </si>
  <si>
    <t>10 Rue de l'Échiquier</t>
  </si>
  <si>
    <t>LES TEMPS DU CORPS</t>
  </si>
  <si>
    <t>ASSOCIATION LES TEMPS DU CORPS</t>
  </si>
  <si>
    <t>11753709575</t>
  </si>
  <si>
    <t>39863143200034</t>
  </si>
  <si>
    <t>553190</t>
  </si>
  <si>
    <t>02 35 74 21 44</t>
  </si>
  <si>
    <t>27 Rue du maréchal Juin</t>
  </si>
  <si>
    <t>ASSOCIATION LES NIDS MONT ST AIGNAN</t>
  </si>
  <si>
    <t>ASSOCIATION LES NIDS</t>
  </si>
  <si>
    <t>28760545176</t>
  </si>
  <si>
    <t>77570161800024</t>
  </si>
  <si>
    <t>659721</t>
  </si>
  <si>
    <t>06 42 70 20 14</t>
  </si>
  <si>
    <t>7 RUE SAINT CONWOION</t>
  </si>
  <si>
    <t>ASSOCIATION LES MULOTS</t>
  </si>
  <si>
    <t>53350774335</t>
  </si>
  <si>
    <t>45254465300044</t>
  </si>
  <si>
    <t>544838</t>
  </si>
  <si>
    <t>02 98 63 67 67</t>
  </si>
  <si>
    <t>29600 ST MARTIN DES CHAMPS</t>
  </si>
  <si>
    <t>ZI DE KERIVEN</t>
  </si>
  <si>
    <t>14 Rue LOUIS ARMAND</t>
  </si>
  <si>
    <t>ASSOCIATION LES GENETS D'OR ST MARTIN DES CHAMPS</t>
  </si>
  <si>
    <t>ASSOCIATION LES GENETS D'OR - SIEGE</t>
  </si>
  <si>
    <t>53290932329</t>
  </si>
  <si>
    <t>77757176100389</t>
  </si>
  <si>
    <t>516247</t>
  </si>
  <si>
    <t>06 81 38 18 51</t>
  </si>
  <si>
    <t>61550 ST EVROULT NOTRE DAME DU BOIS</t>
  </si>
  <si>
    <t>CHEZ MME AUDE VICTOR</t>
  </si>
  <si>
    <t>Rue PRINCIPALE LE BOURG</t>
  </si>
  <si>
    <t>CLEMA</t>
  </si>
  <si>
    <t>ASSOCIATION LES CLES DE LA MEDIATION ANIMALE</t>
  </si>
  <si>
    <t>25610087061</t>
  </si>
  <si>
    <t>80470334600010</t>
  </si>
  <si>
    <t>445290</t>
  </si>
  <si>
    <t>06 26 33 07 78</t>
  </si>
  <si>
    <t>29 bis Rue CHEVRE</t>
  </si>
  <si>
    <t>ASSOCIATION LES CHIENS D'EVEIL D'ANJOU</t>
  </si>
  <si>
    <t>52490277049</t>
  </si>
  <si>
    <t>50041617700029</t>
  </si>
  <si>
    <t>401341</t>
  </si>
  <si>
    <t>0251710283</t>
  </si>
  <si>
    <t>3 Allée DU 6 JUIN 1944</t>
  </si>
  <si>
    <t>LE POINT CLE</t>
  </si>
  <si>
    <t>ASSOCIATION LE POINT CLE MAISON DU CITOYEN</t>
  </si>
  <si>
    <t>52440455444</t>
  </si>
  <si>
    <t>47973760300023</t>
  </si>
  <si>
    <t>210377</t>
  </si>
  <si>
    <t>0299048383</t>
  </si>
  <si>
    <t>LE PATIS FRAUX</t>
  </si>
  <si>
    <t>PATIS</t>
  </si>
  <si>
    <t>ASSOCIATION LE PATIS FRAUX</t>
  </si>
  <si>
    <t>53350346035</t>
  </si>
  <si>
    <t>38430264200010</t>
  </si>
  <si>
    <t>673778</t>
  </si>
  <si>
    <t>06 95 22 83 09</t>
  </si>
  <si>
    <t>30270 ST JEAN DU GARD</t>
  </si>
  <si>
    <t>20 Rue PELET DE LA LOZERE</t>
  </si>
  <si>
    <t>ASSOCIATION LE MERLET ST JEAN DU GARD</t>
  </si>
  <si>
    <t>ASSOCIATION LE MERLET</t>
  </si>
  <si>
    <t>91300267930</t>
  </si>
  <si>
    <t>33303267000031</t>
  </si>
  <si>
    <t>507842</t>
  </si>
  <si>
    <t>0475377380</t>
  </si>
  <si>
    <t>07120 BALAZUC</t>
  </si>
  <si>
    <t>LE VIEL AUDON</t>
  </si>
  <si>
    <t>ASSOCIATION LE MAT</t>
  </si>
  <si>
    <t>82070014107</t>
  </si>
  <si>
    <t>32914215200019</t>
  </si>
  <si>
    <t>233730</t>
  </si>
  <si>
    <t>03 88 21 96 62</t>
  </si>
  <si>
    <t>6 Quai DE PARIS</t>
  </si>
  <si>
    <t>LE FURET</t>
  </si>
  <si>
    <t>ASSOCIATION LE FURET</t>
  </si>
  <si>
    <t>42670278767</t>
  </si>
  <si>
    <t>41812448300029</t>
  </si>
  <si>
    <t>531807</t>
  </si>
  <si>
    <t>17 Rue MAZAGRAN</t>
  </si>
  <si>
    <t>ASS COLLEGE SUP  LYON</t>
  </si>
  <si>
    <t>ASSOCIATION LE COLLEGE SUPERIEUR DE LYON</t>
  </si>
  <si>
    <t>82690760269</t>
  </si>
  <si>
    <t>44014833600017</t>
  </si>
  <si>
    <t>391931</t>
  </si>
  <si>
    <t>04 30 10 62 45</t>
  </si>
  <si>
    <t>205 Rue DES PARADISIERS</t>
  </si>
  <si>
    <t>ASSOCIATION L'AUTRE SCENE</t>
  </si>
  <si>
    <t>91340686334</t>
  </si>
  <si>
    <t>43537080400039</t>
  </si>
  <si>
    <t>459689</t>
  </si>
  <si>
    <t>34 93 201 4461</t>
  </si>
  <si>
    <t>ALASS</t>
  </si>
  <si>
    <t>ASSOCIATION LATINE POUR L'ANALYSE DES SYSTEMES DE SANTE</t>
  </si>
  <si>
    <t>293672</t>
  </si>
  <si>
    <t>03 80 73 66 51</t>
  </si>
  <si>
    <t>5 Rue DES ROSES</t>
  </si>
  <si>
    <t>L'ANCRE</t>
  </si>
  <si>
    <t>ASSOCIATION L'ANCRE INSTITUT DE THERAPIE FAMILIALE</t>
  </si>
  <si>
    <t>26210186021</t>
  </si>
  <si>
    <t>43480243500025</t>
  </si>
  <si>
    <t>659435</t>
  </si>
  <si>
    <t>03 26 47 64 86</t>
  </si>
  <si>
    <t>33 Rue saint symphorien</t>
  </si>
  <si>
    <t>ASSOCIATION L'AMITIE</t>
  </si>
  <si>
    <t>44510219951</t>
  </si>
  <si>
    <t>78826590800012</t>
  </si>
  <si>
    <t>567530</t>
  </si>
  <si>
    <t>03 28 38 09 40</t>
  </si>
  <si>
    <t>Centre Vauban – Bâtiment Lille 199-201 rue Colbert – BP 72</t>
  </si>
  <si>
    <t>199 Rue COLBERT 199 201 Vauban</t>
  </si>
  <si>
    <t>ALEFPA</t>
  </si>
  <si>
    <t>ASSOCIATION LAIQUE POUR L'EDUCATION LA FORMATION LA PREVENTION ET L'AUTONOMIE - ALEFPA</t>
  </si>
  <si>
    <t>31590472959</t>
  </si>
  <si>
    <t>77562407500682</t>
  </si>
  <si>
    <t>409352</t>
  </si>
  <si>
    <t>05 53 58 15 00</t>
  </si>
  <si>
    <t>24130 LA FORCE</t>
  </si>
  <si>
    <t>2 Rue DE BELZUNC</t>
  </si>
  <si>
    <t>ASSOCIATION LA PALABRE</t>
  </si>
  <si>
    <t>72240145424</t>
  </si>
  <si>
    <t>51977224800018</t>
  </si>
  <si>
    <t>209831</t>
  </si>
  <si>
    <t>ASSOCIATION LA JOIE DE PARLER</t>
  </si>
  <si>
    <t>82740113474</t>
  </si>
  <si>
    <t>39778664100027</t>
  </si>
  <si>
    <t>670959</t>
  </si>
  <si>
    <t>06 90 313 313</t>
  </si>
  <si>
    <t>97114 TROIS RIVIERES</t>
  </si>
  <si>
    <t>Habitation La Coulisse</t>
  </si>
  <si>
    <t>500 Route de chemin neuf</t>
  </si>
  <si>
    <t>ASSOCIATION LA COULISSE POUR TOUS</t>
  </si>
  <si>
    <t>ASSOCIATION LA COULISSE EQUITATION POUR TOUS</t>
  </si>
  <si>
    <t>01973404497</t>
  </si>
  <si>
    <t>81809819600012</t>
  </si>
  <si>
    <t>598410</t>
  </si>
  <si>
    <t>02 35 72 85 77</t>
  </si>
  <si>
    <t>ASSOCIATION LA CLE</t>
  </si>
  <si>
    <t>28760572876</t>
  </si>
  <si>
    <t>38107039000061</t>
  </si>
  <si>
    <t>591804</t>
  </si>
  <si>
    <t>02 35 72 82 82</t>
  </si>
  <si>
    <t>34 Rue PIERRE CORNEILLE</t>
  </si>
  <si>
    <t>ARIRT SOTTEVILLE LES ROUEN</t>
  </si>
  <si>
    <t>ASSOCIATION LA BOUSSOLE - ARIRT</t>
  </si>
  <si>
    <t>28760577876</t>
  </si>
  <si>
    <t>33296273700034</t>
  </si>
  <si>
    <t>530451</t>
  </si>
  <si>
    <t>+41 32 423 21 21</t>
  </si>
  <si>
    <t>SUISSE - COURTETELLE</t>
  </si>
  <si>
    <t>15 Rue du Vieux-Moulin</t>
  </si>
  <si>
    <t>ASSOCIATION JURASSIENNE DE PHYSIOTHERAPIE</t>
  </si>
  <si>
    <t>657943</t>
  </si>
  <si>
    <t>06 02 12 40 42</t>
  </si>
  <si>
    <t>78290 CROISSY SUR SEINE</t>
  </si>
  <si>
    <t>17 Rue Ernest Gouin</t>
  </si>
  <si>
    <t>ASSOCIATION JOKER</t>
  </si>
  <si>
    <t>11788505578</t>
  </si>
  <si>
    <t>53302335400020</t>
  </si>
  <si>
    <t>552380</t>
  </si>
  <si>
    <t>Chez Mme Fabert Benedicte</t>
  </si>
  <si>
    <t>11 Rue des Chardonnerets</t>
  </si>
  <si>
    <t>JMJB</t>
  </si>
  <si>
    <t>ASSOCIATION JEUX DE MAINS - JEUX DE BAMBINS</t>
  </si>
  <si>
    <t>52440562344</t>
  </si>
  <si>
    <t>49461629500015</t>
  </si>
  <si>
    <t>260198</t>
  </si>
  <si>
    <t>01 45 26 52 62</t>
  </si>
  <si>
    <t>35 Rue ST GEORGES</t>
  </si>
  <si>
    <t>ASSOCIATION JEUNESSE AVENIR</t>
  </si>
  <si>
    <t>11753369575</t>
  </si>
  <si>
    <t>77567642200014</t>
  </si>
  <si>
    <t>501013</t>
  </si>
  <si>
    <t>03 28 40 47 09</t>
  </si>
  <si>
    <t>2 Rue Emile Hié</t>
  </si>
  <si>
    <t>24/09/2014</t>
  </si>
  <si>
    <t>AREP  BAILLEUL</t>
  </si>
  <si>
    <t>ASSOCIATION JEUNES ET AVENIR  LYCEE PROFESSIONNEL STE MARIE</t>
  </si>
  <si>
    <t>31590122959</t>
  </si>
  <si>
    <t>78351618000040</t>
  </si>
  <si>
    <t>650160</t>
  </si>
  <si>
    <t>04 94 17 68 00</t>
  </si>
  <si>
    <t>374 Avenue Jean LACHENAUD</t>
  </si>
  <si>
    <t>ASSOCIATION JEAN LACHENAUD</t>
  </si>
  <si>
    <t>93830685083</t>
  </si>
  <si>
    <t>31121005800039</t>
  </si>
  <si>
    <t>393010</t>
  </si>
  <si>
    <t>01 42 27 02 27</t>
  </si>
  <si>
    <t>65 Avenue DE LA BOURDONNAIS</t>
  </si>
  <si>
    <t>JETUIL</t>
  </si>
  <si>
    <t>ASSOCIATION JE TU IL</t>
  </si>
  <si>
    <t>11754334675</t>
  </si>
  <si>
    <t>32344887800013</t>
  </si>
  <si>
    <t>310580</t>
  </si>
  <si>
    <t>06 27 81 86 70</t>
  </si>
  <si>
    <t>6 Rue Berthe de Boissieux</t>
  </si>
  <si>
    <t>AIREP</t>
  </si>
  <si>
    <t>ASSOCIATION ISEROISE DE REFLEXIONS ET ECHANGES EN PHYCHOMOTRICITE</t>
  </si>
  <si>
    <t>82380234638</t>
  </si>
  <si>
    <t>41306763800028</t>
  </si>
  <si>
    <t>673882</t>
  </si>
  <si>
    <t>01 49 54 52 00</t>
  </si>
  <si>
    <t>28 Rue Notre-Dame-Des-Champs</t>
  </si>
  <si>
    <t>ISEP EDOUARD BRANLY PARIS</t>
  </si>
  <si>
    <t>ASSOCIATION ISEP EDOUARD BRANLY</t>
  </si>
  <si>
    <t>11756234275</t>
  </si>
  <si>
    <t>78428074500026</t>
  </si>
  <si>
    <t>585531</t>
  </si>
  <si>
    <t>05 53 31 56 07</t>
  </si>
  <si>
    <t>7 Avenue Joséphine BAKER</t>
  </si>
  <si>
    <t>AIFS</t>
  </si>
  <si>
    <t>ASSOCIATION INTERPROFESSIONNELLE POUR LA FORMATION PERMANENTE DANS LE SARLADAIS</t>
  </si>
  <si>
    <t>72240160524</t>
  </si>
  <si>
    <t>78173357100025</t>
  </si>
  <si>
    <t>440607</t>
  </si>
  <si>
    <t>53 Avenue Francoise Giroud</t>
  </si>
  <si>
    <t>AIST 21 DIJON</t>
  </si>
  <si>
    <t>ASSOCIATION INTERPROFESSIONNELLE DE SANTE AU TRAVAIL DE LA COTE D'OR</t>
  </si>
  <si>
    <t>26210043721</t>
  </si>
  <si>
    <t>77820794400399</t>
  </si>
  <si>
    <t>473832</t>
  </si>
  <si>
    <t>06078</t>
  </si>
  <si>
    <t>02 31 27 23 71</t>
  </si>
  <si>
    <t>CHU - POLE FEH - NIV 2</t>
  </si>
  <si>
    <t>APBN CAEN</t>
  </si>
  <si>
    <t>ASSOCIATION INTERPROFESSIONNELLE DE PERINATALITE DE BASSE NORMANDIE</t>
  </si>
  <si>
    <t>25140266414</t>
  </si>
  <si>
    <t>50894876700027</t>
  </si>
  <si>
    <t>558254</t>
  </si>
  <si>
    <t>07780</t>
  </si>
  <si>
    <t>06 10 82 04 12</t>
  </si>
  <si>
    <t>29 Boulevard Paoli</t>
  </si>
  <si>
    <t>INTERFORM</t>
  </si>
  <si>
    <t>ASSOCIATION INTERPROFESSIONNELLE DE FORMATION EN SANTE - INTERFORM</t>
  </si>
  <si>
    <t>94202052020</t>
  </si>
  <si>
    <t>49847933600014</t>
  </si>
  <si>
    <t>591749</t>
  </si>
  <si>
    <t>9 Avenue DANIEL LESUEUR</t>
  </si>
  <si>
    <t>AIPB</t>
  </si>
  <si>
    <t>ASSOCIATION INTERNATIONALE PSYCHODRAME BALINT - AIPB</t>
  </si>
  <si>
    <t>11752840275</t>
  </si>
  <si>
    <t>40315594800025</t>
  </si>
  <si>
    <t>156243</t>
  </si>
  <si>
    <t>01 53 63 37 70</t>
  </si>
  <si>
    <t>47 Rue DE BABYLONE</t>
  </si>
  <si>
    <t>ASS INTERNATIONALE FUTURIBLES</t>
  </si>
  <si>
    <t>ASSOCIATION INTERNATIONALE FUTURIBLES</t>
  </si>
  <si>
    <t>11751653975</t>
  </si>
  <si>
    <t>78431494000056</t>
  </si>
  <si>
    <t>512680</t>
  </si>
  <si>
    <t>41 244 861110</t>
  </si>
  <si>
    <t>SUISSE - ST MAURICE</t>
  </si>
  <si>
    <t>10 Rue ST FRANCOIS</t>
  </si>
  <si>
    <t>AIEMPR</t>
  </si>
  <si>
    <t>ASSOCIATION INTERNATIONALE D'ETUDES MEDICO-PSYCHOLOGIQUES ET RELIGIEUSES</t>
  </si>
  <si>
    <t>653482</t>
  </si>
  <si>
    <t>41 22 37 23 239</t>
  </si>
  <si>
    <t>2 Rue Gabriel Perret-Gentil</t>
  </si>
  <si>
    <t>ICHF</t>
  </si>
  <si>
    <t>ASSOCIATION INTERNATIONALE DES CENTRES HYPERBARES FRANCOPHONES</t>
  </si>
  <si>
    <t>542362</t>
  </si>
  <si>
    <t>21 Rue DU BUGNON</t>
  </si>
  <si>
    <t>25/04/2016</t>
  </si>
  <si>
    <t>AIPU</t>
  </si>
  <si>
    <t>ASSOCIATION INTERNATIONALE DE PEDAGOGIE UNIVERSITAIRE</t>
  </si>
  <si>
    <t>456275</t>
  </si>
  <si>
    <t>01293</t>
  </si>
  <si>
    <t>06 72 07 03 39</t>
  </si>
  <si>
    <t>190 Rue Du Rouet</t>
  </si>
  <si>
    <t>AIUS</t>
  </si>
  <si>
    <t>ASSOCIATION INTERDISCIPLINAIRE POST UNIVERSITAIRE DE SEXOLOGIE</t>
  </si>
  <si>
    <t>93131676513</t>
  </si>
  <si>
    <t>40844905600063</t>
  </si>
  <si>
    <t>525870</t>
  </si>
  <si>
    <t>04 66 29 89 40</t>
  </si>
  <si>
    <t>IMMEUBLE PERFORMANCES</t>
  </si>
  <si>
    <t>Allée CHARLES BABBAGE</t>
  </si>
  <si>
    <t>CIBC GLH</t>
  </si>
  <si>
    <t>ASSOCIATION INTERDEPARTEMENTALE DE CIBC GARD LOZERE HERAULT NIMES</t>
  </si>
  <si>
    <t>39991953900060</t>
  </si>
  <si>
    <t>536763</t>
  </si>
  <si>
    <t>03 20 69 90 90</t>
  </si>
  <si>
    <t>1 Rue des Ecoles</t>
  </si>
  <si>
    <t>INFORMA</t>
  </si>
  <si>
    <t>ASSOCIATION INTER REGIONALE FORMATION INFORMA INDUSTRIE DU VETIR</t>
  </si>
  <si>
    <t>31590000259</t>
  </si>
  <si>
    <t>30685258300021</t>
  </si>
  <si>
    <t>137856</t>
  </si>
  <si>
    <t>04 71 57 98 00</t>
  </si>
  <si>
    <t>43370 BAINS</t>
  </si>
  <si>
    <t>LES YSSETS</t>
  </si>
  <si>
    <t>IFP 43</t>
  </si>
  <si>
    <t>ASSOCIATION INSTITUTION FORMATION PROFESSIONNELLE  43</t>
  </si>
  <si>
    <t>83430303143</t>
  </si>
  <si>
    <t>31233053300026</t>
  </si>
  <si>
    <t>497216</t>
  </si>
  <si>
    <t>02 31 44 64 08</t>
  </si>
  <si>
    <t>60 Rue DE LA FOLIE</t>
  </si>
  <si>
    <t>AIFST CENTRE HORTICOLE DU LONDEL</t>
  </si>
  <si>
    <t>ASSOCIATION INSTITUTION FAMILIALE STE THERESE DE L'ENFANT JESUS CENTRE HORTICOLE DU LONDEL</t>
  </si>
  <si>
    <t>25140025914</t>
  </si>
  <si>
    <t>30256622900035</t>
  </si>
  <si>
    <t>320675</t>
  </si>
  <si>
    <t>01431</t>
  </si>
  <si>
    <t>02 99 33 25 14</t>
  </si>
  <si>
    <t>12 Rue JEAN LOUIS BERTRAND</t>
  </si>
  <si>
    <t>IFPEK</t>
  </si>
  <si>
    <t>ASSOCIATION INSTITUT DE FORMATION PEDICURIE PODOLOGIE ERGOTHERAPIE</t>
  </si>
  <si>
    <t>53350757635</t>
  </si>
  <si>
    <t>77774615700059</t>
  </si>
  <si>
    <t>59043</t>
  </si>
  <si>
    <t>04 92 03 64 53</t>
  </si>
  <si>
    <t>CHU ARCHET 2</t>
  </si>
  <si>
    <t>151 Route ST ANTOINE DE GINESTIERE</t>
  </si>
  <si>
    <t>IFMK NICOIS</t>
  </si>
  <si>
    <t>ASSOCIATION INSTITUT DE FORMATION EN MASSO KINESITHERAPIE NICOIS</t>
  </si>
  <si>
    <t>93060654806</t>
  </si>
  <si>
    <t>49342866800013</t>
  </si>
  <si>
    <t>558310</t>
  </si>
  <si>
    <t>0430781927</t>
  </si>
  <si>
    <t>787 Rue DE LA VALSIERE</t>
  </si>
  <si>
    <t>AIDER SANTE</t>
  </si>
  <si>
    <t>ASSOCIATION INSTALLATION DOMICILE EPURA RENALE</t>
  </si>
  <si>
    <t>91340842834</t>
  </si>
  <si>
    <t>31147185800077</t>
  </si>
  <si>
    <t>556490</t>
  </si>
  <si>
    <t>03 80 73 99 40</t>
  </si>
  <si>
    <t>12 Rue DES GRANDES VARENNES</t>
  </si>
  <si>
    <t>ARIQ BTP AHUY</t>
  </si>
  <si>
    <t>ASSOCIATION INSERTION QUALIFICATION BTP BOURGOGNE</t>
  </si>
  <si>
    <t>26210058121</t>
  </si>
  <si>
    <t>35136357700062</t>
  </si>
  <si>
    <t>566585</t>
  </si>
  <si>
    <t>0466491749</t>
  </si>
  <si>
    <t>6 Rue RUE GUTENBERG</t>
  </si>
  <si>
    <t>AIRH</t>
  </si>
  <si>
    <t>ASSOCIATION INSERTION ET RESSOURCES HUMAINES- A.I.R.H.</t>
  </si>
  <si>
    <t>91480023348</t>
  </si>
  <si>
    <t>50343565300020</t>
  </si>
  <si>
    <t>529631</t>
  </si>
  <si>
    <t>INSTITUT CLAUDE POMPIDOU</t>
  </si>
  <si>
    <t>10 Rue MOLIERE</t>
  </si>
  <si>
    <t>ASSOCIATION INNOVATIONS ALZHEIMER</t>
  </si>
  <si>
    <t>93060750706</t>
  </si>
  <si>
    <t>53873666100025</t>
  </si>
  <si>
    <t>581811</t>
  </si>
  <si>
    <t>09034</t>
  </si>
  <si>
    <t>06 80 41 94 55</t>
  </si>
  <si>
    <t>86 Boulevard DE REUILLY</t>
  </si>
  <si>
    <t>AISA</t>
  </si>
  <si>
    <t>ASSOCIATION INNOVATION EN SCIENCES ET ANLYSES</t>
  </si>
  <si>
    <t>47948331500020</t>
  </si>
  <si>
    <t>657803</t>
  </si>
  <si>
    <t>0494071685</t>
  </si>
  <si>
    <t>97 Montée de font vert</t>
  </si>
  <si>
    <t>ASSOCIATION INITIATIVE FORMATION APPUI PEDAGIQUE EMPLOI</t>
  </si>
  <si>
    <t>93830307583</t>
  </si>
  <si>
    <t>38531301000014</t>
  </si>
  <si>
    <t>368623</t>
  </si>
  <si>
    <t>03 25 01 01 16</t>
  </si>
  <si>
    <t>PASSAGE DE LA CLOCHE D'OR</t>
  </si>
  <si>
    <t>16 D Rue GEORGES CLEMENCEAU</t>
  </si>
  <si>
    <t>ASSOCIATION INTIALES</t>
  </si>
  <si>
    <t>ASSOCIATION INITIALES</t>
  </si>
  <si>
    <t>21520014452</t>
  </si>
  <si>
    <t>41161362300031</t>
  </si>
  <si>
    <t>311492</t>
  </si>
  <si>
    <t>04 78 42 09 16</t>
  </si>
  <si>
    <t>271 Rue Duguesclin</t>
  </si>
  <si>
    <t>ASSOCIATION INFORMATION POUR L'ALLAITEMENT</t>
  </si>
  <si>
    <t>82690774269</t>
  </si>
  <si>
    <t>44438276600053</t>
  </si>
  <si>
    <t>541977</t>
  </si>
  <si>
    <t>01 34 24 94 91</t>
  </si>
  <si>
    <t>75 bis Chemin DE HALAGE</t>
  </si>
  <si>
    <t>INCITE FORMATION ERAGNY</t>
  </si>
  <si>
    <t>ASSOCIATION INCITE</t>
  </si>
  <si>
    <t>11950313395</t>
  </si>
  <si>
    <t>42020239200049</t>
  </si>
  <si>
    <t>478908</t>
  </si>
  <si>
    <t>04 91 02 39 22</t>
  </si>
  <si>
    <t>Pôle d'activité les Flamants</t>
  </si>
  <si>
    <t>10 Avenue Alexandre Ansaldi</t>
  </si>
  <si>
    <t>SIHPA - INSTITUT DE FORMATION EN SOINS INFIRMIERS</t>
  </si>
  <si>
    <t>ASSOCIATION IFSI SAINT JACQUES</t>
  </si>
  <si>
    <t>93130502813</t>
  </si>
  <si>
    <t>78288382100053</t>
  </si>
  <si>
    <t>327311</t>
  </si>
  <si>
    <t>04 73 19 84 50</t>
  </si>
  <si>
    <t>AHSM L'HERMITAGE  - BP 99</t>
  </si>
  <si>
    <t>AHSM CHAMALIERES</t>
  </si>
  <si>
    <t>ASSOCIATION HOSPITALIERE SAINTE MARIE - SIEGE</t>
  </si>
  <si>
    <t>77563330800017</t>
  </si>
  <si>
    <t>622643</t>
  </si>
  <si>
    <t>AHSM PRODUITS ET SERVICES</t>
  </si>
  <si>
    <t>12 Rue de l'Hermitage</t>
  </si>
  <si>
    <t>ASSOCIATION HOSPITALIERE SAINTE MARIE</t>
  </si>
  <si>
    <t>77563330801890</t>
  </si>
  <si>
    <t>479214</t>
  </si>
  <si>
    <t>04573</t>
  </si>
  <si>
    <t>0299295099</t>
  </si>
  <si>
    <t>CS 74330</t>
  </si>
  <si>
    <t>54 Rue Saint Hélier</t>
  </si>
  <si>
    <t>ASSOCIATION HOSPITALIERE SAINT HELIER</t>
  </si>
  <si>
    <t>53350563335</t>
  </si>
  <si>
    <t>50454544300013</t>
  </si>
  <si>
    <t>680333</t>
  </si>
  <si>
    <t>32 2 541 31 11</t>
  </si>
  <si>
    <t>90 Rue MEYLEMEERSCH</t>
  </si>
  <si>
    <t>INSTITUT JULES BORDET</t>
  </si>
  <si>
    <t>ASSOCIATION HOSPITALIERE DE BRUXELLES - CENTRE HOSPITALIER UNIVERSITAIRE JULES BORDET</t>
  </si>
  <si>
    <t>441752</t>
  </si>
  <si>
    <t>03264</t>
  </si>
  <si>
    <t>22110 PLOUGUERNEVEL</t>
  </si>
  <si>
    <t>2 Route DE ROSTRENEN</t>
  </si>
  <si>
    <t>AHB</t>
  </si>
  <si>
    <t>ASSOCIATION HOSPITALIERE DE BRETAGNE</t>
  </si>
  <si>
    <t>53220842022</t>
  </si>
  <si>
    <t>40094447600029</t>
  </si>
  <si>
    <t>436318</t>
  </si>
  <si>
    <t>02433</t>
  </si>
  <si>
    <t>03 84 68 25 03</t>
  </si>
  <si>
    <t>70160 ST REMY EN COMTE</t>
  </si>
  <si>
    <t>Rue Justin et Claude Perchot</t>
  </si>
  <si>
    <t>AHBFC</t>
  </si>
  <si>
    <t>ASSOCIATION HOSPITALIERE DE BOURGOGNE FRANCHE-COMTE</t>
  </si>
  <si>
    <t>40039525700043</t>
  </si>
  <si>
    <t>451290</t>
  </si>
  <si>
    <t>CHU DE NANTES</t>
  </si>
  <si>
    <t>5 Allée DE L'ILE GLORIETTE</t>
  </si>
  <si>
    <t>29/10/2012</t>
  </si>
  <si>
    <t>ASSOCIATION HORIZONS CARDIOVASCULAIRES</t>
  </si>
  <si>
    <t>52440662644</t>
  </si>
  <si>
    <t>53471566900014</t>
  </si>
  <si>
    <t>588258</t>
  </si>
  <si>
    <t>04 94 61 04 01</t>
  </si>
  <si>
    <t>Allée Carrefour Des Quatre Chemins</t>
  </si>
  <si>
    <t>HORIZON MULTIMEDIA</t>
  </si>
  <si>
    <t>ASSOCIATION HORIZON MULTIMEDIA</t>
  </si>
  <si>
    <t>93830215383</t>
  </si>
  <si>
    <t>41089880300060</t>
  </si>
  <si>
    <t>622096</t>
  </si>
  <si>
    <t>01518</t>
  </si>
  <si>
    <t>07 66 79 65 26</t>
  </si>
  <si>
    <t>40 Rue Worth</t>
  </si>
  <si>
    <t>ASSOCIATION HOPITAL FOCH</t>
  </si>
  <si>
    <t>40845729900019</t>
  </si>
  <si>
    <t>588052</t>
  </si>
  <si>
    <t>30 210 6725532</t>
  </si>
  <si>
    <t>Neo Psychiko</t>
  </si>
  <si>
    <t>Leof. Dimokratias 67</t>
  </si>
  <si>
    <t>ASSOCIATION HELLENIQUE D'ANATOMIE PATHOLOGIQUE</t>
  </si>
  <si>
    <t>ASSOCIATION HELLENIQUE D'ANATOMIE PATHOLOGIQUE - HELLENIC SOCIETY OF PATHOLOGICAL ANATOMICAL</t>
  </si>
  <si>
    <t>642423</t>
  </si>
  <si>
    <t>06 62 90 61 39</t>
  </si>
  <si>
    <t>8 Rue des petits fontenils</t>
  </si>
  <si>
    <t>HEKA</t>
  </si>
  <si>
    <t>ASSOCIATION HEKA</t>
  </si>
  <si>
    <t>24370356137</t>
  </si>
  <si>
    <t>50367786600017</t>
  </si>
  <si>
    <t>423944</t>
  </si>
  <si>
    <t>06 61 36 20 76</t>
  </si>
  <si>
    <t>Cen Hospi Chinonais Serv Centre Oreste</t>
  </si>
  <si>
    <t>66 Boulevard BÉRANGER</t>
  </si>
  <si>
    <t>HEBE</t>
  </si>
  <si>
    <t>ASSOCIATION HEBE</t>
  </si>
  <si>
    <t>24370279037</t>
  </si>
  <si>
    <t>52011874600012</t>
  </si>
  <si>
    <t>558588</t>
  </si>
  <si>
    <t>04756</t>
  </si>
  <si>
    <t>0674853320</t>
  </si>
  <si>
    <t>115 Rue JULES SIEGFRIED</t>
  </si>
  <si>
    <t>AHFMC</t>
  </si>
  <si>
    <t>ASSOCIATION HAVRAISE DE FORMATION MEDICALE CONTINUE</t>
  </si>
  <si>
    <t>23760216076</t>
  </si>
  <si>
    <t>38871722500022</t>
  </si>
  <si>
    <t>591713</t>
  </si>
  <si>
    <t>1 Rue AXEL DORSEUIL</t>
  </si>
  <si>
    <t>ASSOCIATION HAUT LES MAINS</t>
  </si>
  <si>
    <t>04973118197</t>
  </si>
  <si>
    <t>83027839600023</t>
  </si>
  <si>
    <t>Ce siren n'existe plus et le numéro DA non plus.</t>
  </si>
  <si>
    <t>300287</t>
  </si>
  <si>
    <t>CGRIN BT B HOPITAL DE RICOU CHU DE POINTE A PITRE</t>
  </si>
  <si>
    <t>Route De Chauvel</t>
  </si>
  <si>
    <t>AGK2S</t>
  </si>
  <si>
    <t>ASSOCIATION GWADLOUP KALITE E SEKIRITE AN SANTE - AGK2S</t>
  </si>
  <si>
    <t>01973188197</t>
  </si>
  <si>
    <t>40948165200017</t>
  </si>
  <si>
    <t>300998</t>
  </si>
  <si>
    <t>0494707549</t>
  </si>
  <si>
    <t>83690 VILLECROZE</t>
  </si>
  <si>
    <t>LE CHATEAU</t>
  </si>
  <si>
    <t>ASSOCIATION GULLIVER</t>
  </si>
  <si>
    <t>93830305483</t>
  </si>
  <si>
    <t>42865881900019</t>
  </si>
  <si>
    <t>443736</t>
  </si>
  <si>
    <t>02 47 71 37 13</t>
  </si>
  <si>
    <t>38 Avenue MARCEL DASSAULT</t>
  </si>
  <si>
    <t>ASSOCIATION GROUPE IMT</t>
  </si>
  <si>
    <t>24370205637</t>
  </si>
  <si>
    <t>38459854600057</t>
  </si>
  <si>
    <t>218</t>
  </si>
  <si>
    <t>01 46 92 49 00</t>
  </si>
  <si>
    <t>BP 230</t>
  </si>
  <si>
    <t>2 Place DE LA DEFENSE</t>
  </si>
  <si>
    <t>ESSEC LA DEFENSE</t>
  </si>
  <si>
    <t>ASSOCIATION GROUPE ESSEC MANAGEMENT EDUCATION</t>
  </si>
  <si>
    <t>11950198495</t>
  </si>
  <si>
    <t>77566395800053</t>
  </si>
  <si>
    <t>183520</t>
  </si>
  <si>
    <t>02 41 23 55 78</t>
  </si>
  <si>
    <t>BP 748</t>
  </si>
  <si>
    <t>55 Rue RABELAIS</t>
  </si>
  <si>
    <t>ASSOCIATION GROUPE ESA ANGERS</t>
  </si>
  <si>
    <t>ASSOCIATION GROUPE ECOLE SUPERIEURE AGRICULTURE</t>
  </si>
  <si>
    <t>52490003849</t>
  </si>
  <si>
    <t>34238263700011</t>
  </si>
  <si>
    <t>519649</t>
  </si>
  <si>
    <t>05632</t>
  </si>
  <si>
    <t>04 38 38 01 38</t>
  </si>
  <si>
    <t>CS30029</t>
  </si>
  <si>
    <t>33 Boulevard DES ALPES</t>
  </si>
  <si>
    <t>AGDUC MEYLAN</t>
  </si>
  <si>
    <t>ASSOCIATION GRENOBLOISE POUR LA DIALYSE DES UREMIQUES CHRONIQUES</t>
  </si>
  <si>
    <t>82380582338</t>
  </si>
  <si>
    <t>30270104000305</t>
  </si>
  <si>
    <t>468915</t>
  </si>
  <si>
    <t>02 97 63 44 25</t>
  </si>
  <si>
    <t>120 Rue Lescouve</t>
  </si>
  <si>
    <t>ASS GRATH</t>
  </si>
  <si>
    <t>ASSOCIATION GRATH</t>
  </si>
  <si>
    <t>32800231780</t>
  </si>
  <si>
    <t>43871759700076</t>
  </si>
  <si>
    <t>666490</t>
  </si>
  <si>
    <t>06 01 43 93 01</t>
  </si>
  <si>
    <t>20 Rue Voltaire</t>
  </si>
  <si>
    <t>ASSOCIATION GRAINES DE TERRE</t>
  </si>
  <si>
    <t>11930774993</t>
  </si>
  <si>
    <t>79941065900012</t>
  </si>
  <si>
    <t>666658</t>
  </si>
  <si>
    <t>02 33 57 33 35</t>
  </si>
  <si>
    <t>45 Avenue des Tilleuls</t>
  </si>
  <si>
    <t>ASSOCIATION GESTION ANIMATION</t>
  </si>
  <si>
    <t>25500030050</t>
  </si>
  <si>
    <t>31456126700027</t>
  </si>
  <si>
    <t>190342</t>
  </si>
  <si>
    <t>33490 ST MACAIRE</t>
  </si>
  <si>
    <t>8 Rue DE VERDUN</t>
  </si>
  <si>
    <t>AGIRA 33</t>
  </si>
  <si>
    <t>ASSOCIATION GERONTOLOGIQUE POUR L'INNOVATION ET LA RECHERCHE D'ANIMATION EN GIRONDE</t>
  </si>
  <si>
    <t>72330769233</t>
  </si>
  <si>
    <t>42443084100017</t>
  </si>
  <si>
    <t>488940</t>
  </si>
  <si>
    <t>44690 CHATEAU THEBAUD</t>
  </si>
  <si>
    <t>CHEZ DR DELAMARRE</t>
  </si>
  <si>
    <t>8 BRAIRON</t>
  </si>
  <si>
    <t>AGREE</t>
  </si>
  <si>
    <t>ASSOCIATION GERONTOLOGIQUE DE RECHERCHE ET D'ENSEIGNEMENT EN EHPAD</t>
  </si>
  <si>
    <t>52440717044</t>
  </si>
  <si>
    <t>78963006800011</t>
  </si>
  <si>
    <t>553268</t>
  </si>
  <si>
    <t>0479843570</t>
  </si>
  <si>
    <t>24 Rue ARISTIDE BERGES</t>
  </si>
  <si>
    <t>AGIR'H CHAMBERY</t>
  </si>
  <si>
    <t>ASSOCIATION GENERALISTE POUR L'INSERTION PAR LES RESSOURCES HUMAINES</t>
  </si>
  <si>
    <t>82730027773</t>
  </si>
  <si>
    <t>33246958400053</t>
  </si>
  <si>
    <t>194189</t>
  </si>
  <si>
    <t>03 88 21 13 80</t>
  </si>
  <si>
    <t>11 Rue DU VERDON</t>
  </si>
  <si>
    <t>AGF67</t>
  </si>
  <si>
    <t>ASSOCIATION GENERALE DES FAMILLES DU BAS RHIN</t>
  </si>
  <si>
    <t>42670000267</t>
  </si>
  <si>
    <t>77564203600674</t>
  </si>
  <si>
    <t>484647</t>
  </si>
  <si>
    <t>01 45 37 00 81</t>
  </si>
  <si>
    <t>386-390 Rue ESTIENNE D'ORVES</t>
  </si>
  <si>
    <t>AGESPA</t>
  </si>
  <si>
    <t>ASSOCIATION GENERALE DE SERVICES AUX PERSONNES AGEES</t>
  </si>
  <si>
    <t>11921937892</t>
  </si>
  <si>
    <t>39883284000035</t>
  </si>
  <si>
    <t>516510</t>
  </si>
  <si>
    <t>02 38 85 30 66</t>
  </si>
  <si>
    <t>CENTRE NELSON MANDELA</t>
  </si>
  <si>
    <t>31 Avenue Louis Maurice Chautemps</t>
  </si>
  <si>
    <t>AGAFOR</t>
  </si>
  <si>
    <t>ASSOCIATION GATINAISE DE FORMATION</t>
  </si>
  <si>
    <t>24450197345</t>
  </si>
  <si>
    <t>43410211700018</t>
  </si>
  <si>
    <t>463504</t>
  </si>
  <si>
    <t>200 Rue D ENDOUME</t>
  </si>
  <si>
    <t>GALAPSY</t>
  </si>
  <si>
    <t>ASSOCIATION GALAPSY</t>
  </si>
  <si>
    <t>93131357613</t>
  </si>
  <si>
    <t>52189559900020</t>
  </si>
  <si>
    <t>518438</t>
  </si>
  <si>
    <t>02 97 56 43 80</t>
  </si>
  <si>
    <t>56400 BRECH</t>
  </si>
  <si>
    <t>6 Allée MARIE LOUISE TRICHET</t>
  </si>
  <si>
    <t>ASSOCIATION GABRIEL DESHAYES</t>
  </si>
  <si>
    <t>53560888056</t>
  </si>
  <si>
    <t>77780084800106</t>
  </si>
  <si>
    <t>organisme non qualiopi rd 25 06 2024</t>
  </si>
  <si>
    <t>546367</t>
  </si>
  <si>
    <t>AFRC</t>
  </si>
  <si>
    <t>ASSOCIATION FRANCOPHONE REMEDIATION COGNITIVE</t>
  </si>
  <si>
    <t>84691444769</t>
  </si>
  <si>
    <t>79900046800022</t>
  </si>
  <si>
    <t>659836</t>
  </si>
  <si>
    <t>127/1 Avenue PAUL HYMANS</t>
  </si>
  <si>
    <t>AFPSS</t>
  </si>
  <si>
    <t>ASSOCIATION FRANCOPHONE POUR LA PROMOTION DE LA SANTE SEXUELLE</t>
  </si>
  <si>
    <t>623910</t>
  </si>
  <si>
    <t>SUISSE - LE MONT SUR LAUSANNE</t>
  </si>
  <si>
    <t>C/o Sandra MAZAIRA</t>
  </si>
  <si>
    <t>Chemin du Budron D1</t>
  </si>
  <si>
    <t>AFTD</t>
  </si>
  <si>
    <t>ASSOCIATION FRANCOPHONE DU TRAUMA ET DE LA DISSOCIATION</t>
  </si>
  <si>
    <t>344370</t>
  </si>
  <si>
    <t>06 08 35 46 88</t>
  </si>
  <si>
    <t>9 Rue Des Colonnes</t>
  </si>
  <si>
    <t>AFDEM</t>
  </si>
  <si>
    <t>ASSOCIATION FRANCOPHONE DIFUSION DE L'ENTRETIEN MOTIVATIONNEL</t>
  </si>
  <si>
    <t>11921948192</t>
  </si>
  <si>
    <t>45328352500047</t>
  </si>
  <si>
    <t>684454</t>
  </si>
  <si>
    <t>AFPHB</t>
  </si>
  <si>
    <t>ASSOCIATION FRANCOPHONE DES PHARMACIENS HOSPITALIERS DE BELGIQUE</t>
  </si>
  <si>
    <t>503228</t>
  </si>
  <si>
    <t>0675725128</t>
  </si>
  <si>
    <t>4 Rue Larrey</t>
  </si>
  <si>
    <t>AFFSAPS</t>
  </si>
  <si>
    <t>ASSOCIATION FRANCOPHONE DES FORMATEURS EN SIMULATION  D'ACTEURS DE PATIENTS SIMULES</t>
  </si>
  <si>
    <t>52490299549</t>
  </si>
  <si>
    <t>79739615700019</t>
  </si>
  <si>
    <t>486980</t>
  </si>
  <si>
    <t>41 Route de la Fruitière</t>
  </si>
  <si>
    <t>AFFORTHECC</t>
  </si>
  <si>
    <t>ASSOCIATION FRANCOPHONE DE FORMATION ET DE RECHERCHE EN THERAPIE COMPORTEMENTALE ET COGNITIVE</t>
  </si>
  <si>
    <t>82740070474</t>
  </si>
  <si>
    <t>40331985800037</t>
  </si>
  <si>
    <t>510051</t>
  </si>
  <si>
    <t>07 86 52 18 59</t>
  </si>
  <si>
    <t>CENTRE BERTHELOT</t>
  </si>
  <si>
    <t>AFA API FORM</t>
  </si>
  <si>
    <t>ASSOCIATION FRANCOPHONE D'APITHERAPIE</t>
  </si>
  <si>
    <t>82691290969</t>
  </si>
  <si>
    <t>52405009300029</t>
  </si>
  <si>
    <t>665265</t>
  </si>
  <si>
    <t>05 55 38 28 76</t>
  </si>
  <si>
    <t>1 Avenue Ester</t>
  </si>
  <si>
    <t>AFQP NOUVELLE AQUITAINE</t>
  </si>
  <si>
    <t>ASSOCIATION FRANCE QUALITE PERFORMANCE NOUVELLE AQUITAINE</t>
  </si>
  <si>
    <t>75870193187</t>
  </si>
  <si>
    <t>89271971700019</t>
  </si>
  <si>
    <t>369159</t>
  </si>
  <si>
    <t>0555382876</t>
  </si>
  <si>
    <t>1 Avenue D'ESTER</t>
  </si>
  <si>
    <t>AFQP LIMOUSIN</t>
  </si>
  <si>
    <t>ASSOCIATION FRANCE QUALITE PERFORMANCE LIMOUSIN</t>
  </si>
  <si>
    <t>74870102887</t>
  </si>
  <si>
    <t>44286511900048</t>
  </si>
  <si>
    <t>364861</t>
  </si>
  <si>
    <t>06 31 38 34 58</t>
  </si>
  <si>
    <t>13950 CADOLIVE</t>
  </si>
  <si>
    <t>13 Quartier De La Bastide</t>
  </si>
  <si>
    <t>FRANCE ESF</t>
  </si>
  <si>
    <t>ASSOCIATION FRANCE ESF</t>
  </si>
  <si>
    <t>93131495413</t>
  </si>
  <si>
    <t>45358206600032</t>
  </si>
  <si>
    <t>474691</t>
  </si>
  <si>
    <t>01 43 15 03 20</t>
  </si>
  <si>
    <t>13 Boulevard Saint Michel</t>
  </si>
  <si>
    <t>AIDANTS</t>
  </si>
  <si>
    <t>ASSOCIATION FRANCAISES DES AIDANTS</t>
  </si>
  <si>
    <t>11754889775</t>
  </si>
  <si>
    <t>48786885300051</t>
  </si>
  <si>
    <t>476535</t>
  </si>
  <si>
    <t>07059</t>
  </si>
  <si>
    <t>04 66 28 19 59</t>
  </si>
  <si>
    <t>66 Boulevard JEAN JAURES</t>
  </si>
  <si>
    <t>AFERA</t>
  </si>
  <si>
    <t>ASSOCIATION FRANCAISE POUR L'ETUDE ET LA RECHERCHE EN ACUPUNCTURE</t>
  </si>
  <si>
    <t>91300271930</t>
  </si>
  <si>
    <t>49445158600023</t>
  </si>
  <si>
    <t>499110</t>
  </si>
  <si>
    <t>01 45 48 05 86</t>
  </si>
  <si>
    <t>AFEF</t>
  </si>
  <si>
    <t>ASSOCIATION FRANCAISE POUR L'ETUDE DU FOIE</t>
  </si>
  <si>
    <t>11753818775</t>
  </si>
  <si>
    <t>43495159600031</t>
  </si>
  <si>
    <t>206350</t>
  </si>
  <si>
    <t>04041</t>
  </si>
  <si>
    <t>01 42 56 65 65</t>
  </si>
  <si>
    <t>19 Rue FOURCROY</t>
  </si>
  <si>
    <t>AFEHM</t>
  </si>
  <si>
    <t>ASSOCIATION FRANCAISE POUR L'ETUDE DE L'HYPNOSE MEDICALE</t>
  </si>
  <si>
    <t>11756879075</t>
  </si>
  <si>
    <t>41760136600012</t>
  </si>
  <si>
    <t>527737</t>
  </si>
  <si>
    <t>01 34 80 61 26</t>
  </si>
  <si>
    <t>22 Rue JEAN LAURENT</t>
  </si>
  <si>
    <t>AFEP</t>
  </si>
  <si>
    <t>ASSOCIATION FRANCAISE POUR LES ENFANTS PRECOCES</t>
  </si>
  <si>
    <t>11788222778</t>
  </si>
  <si>
    <t>40302669300032</t>
  </si>
  <si>
    <t>172066</t>
  </si>
  <si>
    <t>01619</t>
  </si>
  <si>
    <t>01 40 21 60 74</t>
  </si>
  <si>
    <t>18 Passage De La Bonne Graine</t>
  </si>
  <si>
    <t>AFDET</t>
  </si>
  <si>
    <t>ASSOCIATION FRANCAISE POUR LE DEVELOPPEMENT DE L'EDUCATION THERAPEUTIQUE</t>
  </si>
  <si>
    <t>11753241475</t>
  </si>
  <si>
    <t>37859224000048</t>
  </si>
  <si>
    <t>470107</t>
  </si>
  <si>
    <t>01 70 38 23 34</t>
  </si>
  <si>
    <t>140 Rue DE RENNES</t>
  </si>
  <si>
    <t>ASLOG</t>
  </si>
  <si>
    <t>ASSOCIATION FRANCAISE POUR LA LOGISTIQUE</t>
  </si>
  <si>
    <t>11753529475</t>
  </si>
  <si>
    <t>38478732100049</t>
  </si>
  <si>
    <t>292540</t>
  </si>
  <si>
    <t>05401</t>
  </si>
  <si>
    <t>dr aubeny</t>
  </si>
  <si>
    <t>10 Rue DU DOCTEUR LANCEREAUX</t>
  </si>
  <si>
    <t>ASSOCIATION FRANCAISE POUR LA CONTRACEPTION</t>
  </si>
  <si>
    <t>11755087575</t>
  </si>
  <si>
    <t>42340745100024</t>
  </si>
  <si>
    <t>417373</t>
  </si>
  <si>
    <t>0661114432</t>
  </si>
  <si>
    <t>23 Rue DU PERE CORENTIN</t>
  </si>
  <si>
    <t>AFCC</t>
  </si>
  <si>
    <t>ASSOCIATION FRANCAISE POUR LA CLINIQUE DE CONCERTATION</t>
  </si>
  <si>
    <t>11754507175</t>
  </si>
  <si>
    <t>51398371800018</t>
  </si>
  <si>
    <t>544000</t>
  </si>
  <si>
    <t>06 81 67 18 87</t>
  </si>
  <si>
    <t>AFFORPAH</t>
  </si>
  <si>
    <t>ASSOCIATION FRANCAISE FORMATION RECHERCHE EN PARCOURS ACROBATIQUE EN HAUTEUR</t>
  </si>
  <si>
    <t>11754982475</t>
  </si>
  <si>
    <t>50115052800021</t>
  </si>
  <si>
    <t>16792</t>
  </si>
  <si>
    <t>01279</t>
  </si>
  <si>
    <t>01 46 89 36 34</t>
  </si>
  <si>
    <t>47 Avenue VERDIER</t>
  </si>
  <si>
    <t>AFPPE</t>
  </si>
  <si>
    <t>ASSOCIATION FRANCAISE DU PERSONNEL PARAMEDICAL D'ELECTRORADIOLOGIE</t>
  </si>
  <si>
    <t>11921562692</t>
  </si>
  <si>
    <t>39809339300021</t>
  </si>
  <si>
    <t>158641</t>
  </si>
  <si>
    <t>01749</t>
  </si>
  <si>
    <t>0385779202</t>
  </si>
  <si>
    <t>BAT. LB3</t>
  </si>
  <si>
    <t>AFO</t>
  </si>
  <si>
    <t>ASSOCIATION FRANCAISE D'ORTHOPTIQUE</t>
  </si>
  <si>
    <t>27710256971</t>
  </si>
  <si>
    <t>78475684300065</t>
  </si>
  <si>
    <t>609870</t>
  </si>
  <si>
    <t>BP 84225</t>
  </si>
  <si>
    <t>1 Avenue DU PROFESSEUR JEAN POULHES</t>
  </si>
  <si>
    <t>AFERO ASSOCIATION</t>
  </si>
  <si>
    <t>ASSOCIATION FRANCAISE D'ETUDES ET DE RECHERCHES SUR L'OBESITE</t>
  </si>
  <si>
    <t>76310953131</t>
  </si>
  <si>
    <t>50483444100025</t>
  </si>
  <si>
    <t>387897</t>
  </si>
  <si>
    <t>03803</t>
  </si>
  <si>
    <t>0623573414</t>
  </si>
  <si>
    <t>CENTRE HOSPITALIER  Service de médecine nucléaire</t>
  </si>
  <si>
    <t>AFTMN</t>
  </si>
  <si>
    <t>ASSOCIATION FRANCAISE DES TECHNICIENS EN MEDECINE NUCLEAIRE</t>
  </si>
  <si>
    <t>21080038908</t>
  </si>
  <si>
    <t>38913434700027</t>
  </si>
  <si>
    <t>467777</t>
  </si>
  <si>
    <t>05954</t>
  </si>
  <si>
    <t>01 49 28 28 11</t>
  </si>
  <si>
    <t>84 Rue Damremont</t>
  </si>
  <si>
    <t>AFTLM</t>
  </si>
  <si>
    <t>ASSOCIATION FRANCAISE DES TECHNICIENS DE LABORATOIRE MEDICAL</t>
  </si>
  <si>
    <t>11950520395</t>
  </si>
  <si>
    <t>53933244500037</t>
  </si>
  <si>
    <t>449040</t>
  </si>
  <si>
    <t>57 bis Boulevard Sainte Anne</t>
  </si>
  <si>
    <t>AFSFA</t>
  </si>
  <si>
    <t>ASSOCIATION FRANCAISE DES SAGES FEMMES ACUPUNCTEURS</t>
  </si>
  <si>
    <t>28270244027</t>
  </si>
  <si>
    <t>50892763900049</t>
  </si>
  <si>
    <t>385360</t>
  </si>
  <si>
    <t>06 11 78 72 41</t>
  </si>
  <si>
    <t>7 Allée Des Taminiers</t>
  </si>
  <si>
    <t>AFPEN</t>
  </si>
  <si>
    <t>ASSOCIATION FRANCAISE DES PSYCHOLOGUES DE L'EDUCATION NATIONALE</t>
  </si>
  <si>
    <t>53290824229</t>
  </si>
  <si>
    <t>32132652200042</t>
  </si>
  <si>
    <t>637348</t>
  </si>
  <si>
    <t>06 90 63 28 02</t>
  </si>
  <si>
    <t>12 Boulevard HUBERT PETIT IMM DU PORT APPT 4</t>
  </si>
  <si>
    <t>AFPS 978 SAINT MARTIN</t>
  </si>
  <si>
    <t>ASSOCIATION FRANCAISE DES PREMIERS SECOURS DE SAINT MARTIN</t>
  </si>
  <si>
    <t>01973154997</t>
  </si>
  <si>
    <t>83320971100013</t>
  </si>
  <si>
    <t>6397</t>
  </si>
  <si>
    <t>01 40 38 00 82</t>
  </si>
  <si>
    <t>CHEZ GASCHARD WAHART GENEVIEVE</t>
  </si>
  <si>
    <t>223 Rue DU FAUBOURG DU PONT NEUF</t>
  </si>
  <si>
    <t>AFIB</t>
  </si>
  <si>
    <t>ASSOCIATION FRANCAISE DES INGENIEURS BIOMEDICAUX</t>
  </si>
  <si>
    <t>75860191386</t>
  </si>
  <si>
    <t>37997262300043</t>
  </si>
  <si>
    <t>442136</t>
  </si>
  <si>
    <t>01 43 73 34 65</t>
  </si>
  <si>
    <t>14 Rue DE LIEGE</t>
  </si>
  <si>
    <t>ASSOCIATION FRANCAISE DES FUNDRAISERS</t>
  </si>
  <si>
    <t>11753860375</t>
  </si>
  <si>
    <t>45210272600042</t>
  </si>
  <si>
    <t>NDA NE FIGURE PLUS DANS DERNIERE LISTE DE LA DIRECCTE</t>
  </si>
  <si>
    <t>463437</t>
  </si>
  <si>
    <t>05 49 78 24 50</t>
  </si>
  <si>
    <t>AFDS</t>
  </si>
  <si>
    <t>ASSOCIATION FRANCAISE DES DIRECTEURS DES SOINS</t>
  </si>
  <si>
    <t>52490415849</t>
  </si>
  <si>
    <t>40382851000079</t>
  </si>
  <si>
    <t>4972</t>
  </si>
  <si>
    <t>01 40 02 03 02</t>
  </si>
  <si>
    <t>35 Allée VIVALDI</t>
  </si>
  <si>
    <t>AFDN</t>
  </si>
  <si>
    <t>ASSOCIATION FRANCAISE DES DIETETICIENS NUTRITIONNISTES</t>
  </si>
  <si>
    <t>11753711875</t>
  </si>
  <si>
    <t>31974702800029</t>
  </si>
  <si>
    <t>625954</t>
  </si>
  <si>
    <t>01 40 20 95 74</t>
  </si>
  <si>
    <t>27 Rue Duret</t>
  </si>
  <si>
    <t>AFDCC</t>
  </si>
  <si>
    <t>ASSOCIATION FRANCAISE DES CREDITS MANAGERS ET CONSEILS</t>
  </si>
  <si>
    <t>11752694575</t>
  </si>
  <si>
    <t>32673886100052</t>
  </si>
  <si>
    <t>153485</t>
  </si>
  <si>
    <t>02983</t>
  </si>
  <si>
    <t>06 75 32 54 85</t>
  </si>
  <si>
    <t>46 Rue ROGER SALENGRO</t>
  </si>
  <si>
    <t>AFCH</t>
  </si>
  <si>
    <t>ASSOCIATION FRANCAISE DES COORDONNATEURS HOSPITALIERS</t>
  </si>
  <si>
    <t>32591167259</t>
  </si>
  <si>
    <t>40321628600027</t>
  </si>
  <si>
    <t>558680</t>
  </si>
  <si>
    <t>04 93 98 50 15</t>
  </si>
  <si>
    <t>12 Rue MICHEL ANGE</t>
  </si>
  <si>
    <t>AFCCC NICE</t>
  </si>
  <si>
    <t>ASSOCIATION FRANCAISE DES CENTRES DE CONSULTATION CONJUGALE DES ALPES MARITIMES</t>
  </si>
  <si>
    <t>93060736206</t>
  </si>
  <si>
    <t>39864640600031</t>
  </si>
  <si>
    <t>917</t>
  </si>
  <si>
    <t>0146701244</t>
  </si>
  <si>
    <t>44 Rue DANTON</t>
  </si>
  <si>
    <t>AFCCC LE KREMLIN BICETRE</t>
  </si>
  <si>
    <t>ASSOCIATION FRANCAISE DES CENTRES DE CONSULTATION CONJUGALE</t>
  </si>
  <si>
    <t>11940213994</t>
  </si>
  <si>
    <t>77568906000074</t>
  </si>
  <si>
    <t>247716</t>
  </si>
  <si>
    <t>0562687428</t>
  </si>
  <si>
    <t>8 bis Rue IRENEE DAVID</t>
  </si>
  <si>
    <t>AFCCC GERS</t>
  </si>
  <si>
    <t>73320020732</t>
  </si>
  <si>
    <t>41140088000018</t>
  </si>
  <si>
    <t>442252</t>
  </si>
  <si>
    <t>06 48 75 97 34</t>
  </si>
  <si>
    <t>81350 VALDERIES</t>
  </si>
  <si>
    <t>3 Place DE LA MAIRIE</t>
  </si>
  <si>
    <t>AFASH</t>
  </si>
  <si>
    <t>ASSOCIATION FRANCAISE DES AMBULANCIERS SMUR ET HOSPITALIER</t>
  </si>
  <si>
    <t>76810150481</t>
  </si>
  <si>
    <t>49227223200025</t>
  </si>
  <si>
    <t>495530</t>
  </si>
  <si>
    <t>01 69 25 43 81</t>
  </si>
  <si>
    <t>121 Rue DE RENNES</t>
  </si>
  <si>
    <t>AFTIP</t>
  </si>
  <si>
    <t>ASSOCIATION FRANCAISE DE THERAPIE INTERPERSONNELLE</t>
  </si>
  <si>
    <t>11755886675</t>
  </si>
  <si>
    <t>79827263900013</t>
  </si>
  <si>
    <t>8266</t>
  </si>
  <si>
    <t>03157</t>
  </si>
  <si>
    <t>01 45 88 35 28</t>
  </si>
  <si>
    <t>3 Rue GAZAN</t>
  </si>
  <si>
    <t>AFTCC</t>
  </si>
  <si>
    <t>ASSOCIATION FRANCAISE DE THERAPIE COMPORTEMENTALE ET COGNITIVE</t>
  </si>
  <si>
    <t>11750409975</t>
  </si>
  <si>
    <t>34310129100031</t>
  </si>
  <si>
    <t>209193</t>
  </si>
  <si>
    <t>02391</t>
  </si>
  <si>
    <t>01 42 71 41 11</t>
  </si>
  <si>
    <t>45 Rue BOUSSINGAULT</t>
  </si>
  <si>
    <t>AFP</t>
  </si>
  <si>
    <t>ASSOCIATION FRANCAISE DE PSYCHIATRIE</t>
  </si>
  <si>
    <t>11752504075</t>
  </si>
  <si>
    <t>40289593200034</t>
  </si>
  <si>
    <t>462603</t>
  </si>
  <si>
    <t>AFPP</t>
  </si>
  <si>
    <t>ASSOCIATION FRANCAISE DE PROTECTION DES PLANTES</t>
  </si>
  <si>
    <t>11940690394</t>
  </si>
  <si>
    <t>38848807400021</t>
  </si>
  <si>
    <t>554923</t>
  </si>
  <si>
    <t>05192</t>
  </si>
  <si>
    <t>06 07 02 67 13</t>
  </si>
  <si>
    <t>2 Rue DE SAINT PETERSBOURG</t>
  </si>
  <si>
    <t>AFPADPC</t>
  </si>
  <si>
    <t>ASSOCIATION FRANCAISE DE PEDIATRIE AMBULATOIRE POUR LE DEVELOPPEMENT PROFESSIONNEL CONTINU</t>
  </si>
  <si>
    <t>11755557575</t>
  </si>
  <si>
    <t>82389991900018</t>
  </si>
  <si>
    <t>431631</t>
  </si>
  <si>
    <t>01276</t>
  </si>
  <si>
    <t>04 79 68 61 60</t>
  </si>
  <si>
    <t>54 Rue Leon Desoyer</t>
  </si>
  <si>
    <t>AFPA ST GERMAIN EN LAYE</t>
  </si>
  <si>
    <t>ASSOCIATION FRANCAISE DE PEDIATRIE AMBULATOIRE - HUBINOIS SYLVIE</t>
  </si>
  <si>
    <t>11788321578</t>
  </si>
  <si>
    <t>40125591400095</t>
  </si>
  <si>
    <t>222732</t>
  </si>
  <si>
    <t>155 Rue Edouard Branly</t>
  </si>
  <si>
    <t>AFPA ANCENIS ST GEREON</t>
  </si>
  <si>
    <t>ASSOCIATION FRANCAISE DE PEDIATRIE AMBULATOIRE</t>
  </si>
  <si>
    <t>52440995144</t>
  </si>
  <si>
    <t>40125591400111</t>
  </si>
  <si>
    <t>682100</t>
  </si>
  <si>
    <t>9 Rue Basfroi</t>
  </si>
  <si>
    <t>AFGH</t>
  </si>
  <si>
    <t>ASSOCIATION FRANCAISE DE GYMNASTIQUE HOLISTIQUE - AFGH</t>
  </si>
  <si>
    <t>11756267875</t>
  </si>
  <si>
    <t>82356615300016</t>
  </si>
  <si>
    <t>591828</t>
  </si>
  <si>
    <t>01 47 07 63 01</t>
  </si>
  <si>
    <t>67 Rue DE CHABROL</t>
  </si>
  <si>
    <t>AFCI</t>
  </si>
  <si>
    <t>ASSOCIATION FRANCAISE DE COMMUNICATION INTERNE</t>
  </si>
  <si>
    <t>11752300675</t>
  </si>
  <si>
    <t>38863971800039</t>
  </si>
  <si>
    <t>559696</t>
  </si>
  <si>
    <t>05 58 71 66 94</t>
  </si>
  <si>
    <t>QUARTIER DE LA PLAINE</t>
  </si>
  <si>
    <t>ASSOCIATION FRANCAISE DE CIRQUE ADAPTE</t>
  </si>
  <si>
    <t>72400024640</t>
  </si>
  <si>
    <t>39221821000012</t>
  </si>
  <si>
    <t>360934</t>
  </si>
  <si>
    <t>01 43 20 26 26</t>
  </si>
  <si>
    <t>9 Rue DE L'EGLISE</t>
  </si>
  <si>
    <t>AFA</t>
  </si>
  <si>
    <t>ASSOCIATION FRANCAISE D'ACUPUNCTURE</t>
  </si>
  <si>
    <t>11752745175</t>
  </si>
  <si>
    <t>78435474800062</t>
  </si>
  <si>
    <t>586250</t>
  </si>
  <si>
    <t>01 69 47 28 28</t>
  </si>
  <si>
    <t>75013 PARIS</t>
  </si>
  <si>
    <t>47 Boulevard De L Hopital</t>
  </si>
  <si>
    <t>AFM TELETHON PARIS</t>
  </si>
  <si>
    <t>ASSOCIATION FRANCAISE CONTRE LES MYOPATHIES  TELETHON</t>
  </si>
  <si>
    <t>11910792191</t>
  </si>
  <si>
    <t>77560957100739</t>
  </si>
  <si>
    <t>505705</t>
  </si>
  <si>
    <t>01 55 48 07 32</t>
  </si>
  <si>
    <t>MAISON DE LA VIE ASSOCIATIVE</t>
  </si>
  <si>
    <t>28 Rue Victor Hugo</t>
  </si>
  <si>
    <t>20/11/2014</t>
  </si>
  <si>
    <t>ASSOCIATION FRANCAISE CHANT PRENATAL</t>
  </si>
  <si>
    <t>11921514292</t>
  </si>
  <si>
    <t>48171813800037</t>
  </si>
  <si>
    <t>54409</t>
  </si>
  <si>
    <t>01 42 73 13 14</t>
  </si>
  <si>
    <t>HOPITAL DES ENFANTS MALADES</t>
  </si>
  <si>
    <t>AFIREM</t>
  </si>
  <si>
    <t>ASSOCIATION FRANCAISE  D'INFORMATION ET DE RECHERCHE SUR  L'ENFANCE MALTRAITE</t>
  </si>
  <si>
    <t>11752631675</t>
  </si>
  <si>
    <t>32649442400012</t>
  </si>
  <si>
    <t>53727</t>
  </si>
  <si>
    <t>02929</t>
  </si>
  <si>
    <t>03 81 41 50 17</t>
  </si>
  <si>
    <t>44 Chemin du sanatorium</t>
  </si>
  <si>
    <t>ASSOCIATION FRANC COMTOISE DES INFIRMIERS ANESTHESISTES</t>
  </si>
  <si>
    <t>27250318525</t>
  </si>
  <si>
    <t>38211676200016</t>
  </si>
  <si>
    <t>508664</t>
  </si>
  <si>
    <t>0381886387</t>
  </si>
  <si>
    <t>16 Rue DE BELFORT</t>
  </si>
  <si>
    <t>AFCO</t>
  </si>
  <si>
    <t>ASSOCIATION FRANC COMTOISE DE FORMATION COIFFURE AFCO</t>
  </si>
  <si>
    <t>43250136925</t>
  </si>
  <si>
    <t>41827904800031</t>
  </si>
  <si>
    <t>304025</t>
  </si>
  <si>
    <t>0951737555</t>
  </si>
  <si>
    <t>60190 ESTREES ST DENIS</t>
  </si>
  <si>
    <t>54 Avenue DE FLANDRE</t>
  </si>
  <si>
    <t>ASSOCIATION FORME</t>
  </si>
  <si>
    <t>22600159760</t>
  </si>
  <si>
    <t>42301666600012</t>
  </si>
  <si>
    <t>145397</t>
  </si>
  <si>
    <t>04 68 65 39 55</t>
  </si>
  <si>
    <t>MAISON DE LA FORMATION</t>
  </si>
  <si>
    <t>AFSUD</t>
  </si>
  <si>
    <t>ASSOCIATION FORMATION SUD 2000</t>
  </si>
  <si>
    <t>91110018411</t>
  </si>
  <si>
    <t>34247135600028</t>
  </si>
  <si>
    <t>103380</t>
  </si>
  <si>
    <t>05958</t>
  </si>
  <si>
    <t>05 61 12 21 43</t>
  </si>
  <si>
    <t>12 Rue DU BEARNAIS</t>
  </si>
  <si>
    <t>ASSOCIATION FORMATION RECHERCHE POUR SANTE MENTALE INFANTO JUVENILE</t>
  </si>
  <si>
    <t>73310083531</t>
  </si>
  <si>
    <t>34402016900027</t>
  </si>
  <si>
    <t>159578</t>
  </si>
  <si>
    <t>BP 125</t>
  </si>
  <si>
    <t>1 Rue d'Auvergne</t>
  </si>
  <si>
    <t>FRIPSI</t>
  </si>
  <si>
    <t>ASSOCIATION FORMATION RECHERCHE ET INFORMATION EN PSYCHIATRIE INFANTO JUVENILE</t>
  </si>
  <si>
    <t>82380187138</t>
  </si>
  <si>
    <t>39518438500023</t>
  </si>
  <si>
    <t>148570</t>
  </si>
  <si>
    <t>04 73 26 60 00</t>
  </si>
  <si>
    <t>14 Rue DU CHATEAU DES VERGNES</t>
  </si>
  <si>
    <t>AFPP   INSTITUT DES METIERS CLERMONT FERRAND</t>
  </si>
  <si>
    <t>ASSOCIATION FORMATION PROFESSIONNELLE PERMANENTE</t>
  </si>
  <si>
    <t>83630024963</t>
  </si>
  <si>
    <t>77921920300022</t>
  </si>
  <si>
    <t>227110</t>
  </si>
  <si>
    <t>357 Rue Charles De Bange</t>
  </si>
  <si>
    <t>AFPI VAL DE LOIRE</t>
  </si>
  <si>
    <t>ASSOCIATION FORMATION PROFESSIONNELLE INNOVATION VAL DE LOIRE</t>
  </si>
  <si>
    <t>24180059918</t>
  </si>
  <si>
    <t>77518765100077</t>
  </si>
  <si>
    <t>490817</t>
  </si>
  <si>
    <t>01 60 61 52 61</t>
  </si>
  <si>
    <t>77440 OCQUERRE</t>
  </si>
  <si>
    <t>ZAC FONDS GRANDS CHAMPS</t>
  </si>
  <si>
    <t>8 Rue DU BEL AIR</t>
  </si>
  <si>
    <t>BTP CFA IDF OCQUERRE</t>
  </si>
  <si>
    <t>ASSOCIATION FORMATION PROFESSIONNELLE ET PERFECTIONNEMENT DANS LE BATIMENT</t>
  </si>
  <si>
    <t>11752574775</t>
  </si>
  <si>
    <t>77566214100131</t>
  </si>
  <si>
    <t>494010</t>
  </si>
  <si>
    <t>03 28 60 80 30</t>
  </si>
  <si>
    <t>BP 6329 ZAC DU PONT LOBY</t>
  </si>
  <si>
    <t>AFPI DUNKERQUE</t>
  </si>
  <si>
    <t>ASSOCIATION FORMATION PROFESSIONNELLE DE L'INSDUSTRIE</t>
  </si>
  <si>
    <t>31590005759</t>
  </si>
  <si>
    <t>78360423400022</t>
  </si>
  <si>
    <t>96726</t>
  </si>
  <si>
    <t>04 73 51 04 03</t>
  </si>
  <si>
    <t>7 Rue Du Bois Joli</t>
  </si>
  <si>
    <t>AFPI AUVERGNE COURNON D AUVERGNE</t>
  </si>
  <si>
    <t>ASSOCIATION FORMATION PROFESSIONNELLE DE L'INDUSTRIE AUVERGNE</t>
  </si>
  <si>
    <t>83630000863</t>
  </si>
  <si>
    <t>77928324100072</t>
  </si>
  <si>
    <t>497526</t>
  </si>
  <si>
    <t>03 89 21 71 51</t>
  </si>
  <si>
    <t>31 Rue DES JARDINS</t>
  </si>
  <si>
    <t>AFPI ALSACE COLMAR</t>
  </si>
  <si>
    <t>ASSOCIATION FORMATION PROFESSIONNELLE DE L'INDUSTRIE ALSACE</t>
  </si>
  <si>
    <t>42670547767</t>
  </si>
  <si>
    <t>41846891400027</t>
  </si>
  <si>
    <t>547189</t>
  </si>
  <si>
    <t>3 Rue JEAN-ANTOINE CHAPTAL</t>
  </si>
  <si>
    <t>AFOBTP</t>
  </si>
  <si>
    <t>ASSOCIATION FORMATION PROFESSIONNELLE BTP - CFA DU BATIMENT</t>
  </si>
  <si>
    <t>41570040857</t>
  </si>
  <si>
    <t>31339049400026</t>
  </si>
  <si>
    <t>513076</t>
  </si>
  <si>
    <t>0477230171</t>
  </si>
  <si>
    <t>152 Rue HENRI BERTHAUD</t>
  </si>
  <si>
    <t>AFIMAB</t>
  </si>
  <si>
    <t>ASSOCIATION FORMATION POUR L'INSERTION DANS LES METIERS DE L'ARTISANAT ET DU BATIMENT</t>
  </si>
  <si>
    <t>82420103742</t>
  </si>
  <si>
    <t>39882957200054</t>
  </si>
  <si>
    <t>499444</t>
  </si>
  <si>
    <t>02030</t>
  </si>
  <si>
    <t>01 53 68 01 00</t>
  </si>
  <si>
    <t>40 Rue Gabriel Crie</t>
  </si>
  <si>
    <t>AFML PACA</t>
  </si>
  <si>
    <t>ASSOCIATION FORMATION MEDECINS LIBERAUX PACA</t>
  </si>
  <si>
    <t>93060723606</t>
  </si>
  <si>
    <t>40899310300048</t>
  </si>
  <si>
    <t>349999</t>
  </si>
  <si>
    <t>05 62 00 90 25</t>
  </si>
  <si>
    <t>1 DE L AVENIR</t>
  </si>
  <si>
    <t>AFIDEL</t>
  </si>
  <si>
    <t>ASSOCIATION FORMATION INSERTION DEVELOPPEMENT LOCAL</t>
  </si>
  <si>
    <t>73310304731</t>
  </si>
  <si>
    <t>42258212200046</t>
  </si>
  <si>
    <t>534274</t>
  </si>
  <si>
    <t>01 49 97 15 29</t>
  </si>
  <si>
    <t>9-11 Allée DE L'ARCHE</t>
  </si>
  <si>
    <t>AFI24 COURBEVOIE</t>
  </si>
  <si>
    <t>ASSOCIATION FORMATION INDUSTRIE CHIMIQUE ET PARACHIMIQUE</t>
  </si>
  <si>
    <t>11921343792</t>
  </si>
  <si>
    <t>40267040000041</t>
  </si>
  <si>
    <t>535667</t>
  </si>
  <si>
    <t>934 Rue DE LA FONTAINE</t>
  </si>
  <si>
    <t>AFGSU 45</t>
  </si>
  <si>
    <t>ASSOCIATION FORMATION GATINAISE AUX GESTES ET SOINS D'URGENCES 45</t>
  </si>
  <si>
    <t>24450257745</t>
  </si>
  <si>
    <t>50806407800019</t>
  </si>
  <si>
    <t>44696</t>
  </si>
  <si>
    <t>04707</t>
  </si>
  <si>
    <t>03 29 50 68 28</t>
  </si>
  <si>
    <t>11 Rue Louis Apffel</t>
  </si>
  <si>
    <t>FETE</t>
  </si>
  <si>
    <t>ASSOCIATION FORMATION ETUDES TOXICOMANIE ET ADDICTIONS EST</t>
  </si>
  <si>
    <t>42670067767</t>
  </si>
  <si>
    <t>33177422400058</t>
  </si>
  <si>
    <t>195820</t>
  </si>
  <si>
    <t>05 56 02 25 26</t>
  </si>
  <si>
    <t>40 Rue de Marseille</t>
  </si>
  <si>
    <t>AFEPT</t>
  </si>
  <si>
    <t>ASSOCIATION FORMATION ET EDUCATION PERMANENTE TIVOLI</t>
  </si>
  <si>
    <t>72330002833</t>
  </si>
  <si>
    <t>30016423300052</t>
  </si>
  <si>
    <t>585026</t>
  </si>
  <si>
    <t>0240846017</t>
  </si>
  <si>
    <t>Chu De Nantes</t>
  </si>
  <si>
    <t>FORMATION OMEDIT PAYS LOIRE</t>
  </si>
  <si>
    <t>ASSOCIATION FORMATION DE L'OMEDIT PAYS DE LA LOIRE</t>
  </si>
  <si>
    <t>52440818144</t>
  </si>
  <si>
    <t>80112112000019</t>
  </si>
  <si>
    <t>607666</t>
  </si>
  <si>
    <t>0320994673</t>
  </si>
  <si>
    <t>AFCIC MARCQ EN BAROEUL</t>
  </si>
  <si>
    <t>ASSOCIATION FORMATION CONTINUE INDUSTRIES CHIMIQUES</t>
  </si>
  <si>
    <t>31590003759</t>
  </si>
  <si>
    <t>30332138400016</t>
  </si>
  <si>
    <t>496352</t>
  </si>
  <si>
    <t>01636</t>
  </si>
  <si>
    <t>02 23 45 04 06</t>
  </si>
  <si>
    <t>Le Kléber</t>
  </si>
  <si>
    <t>55 bis Rue de Rennes</t>
  </si>
  <si>
    <t>AFCBM BPL</t>
  </si>
  <si>
    <t>ASSOCIATION FORMATION CONTINUE EN BIOLOGIE MEDICALE BRETAGNE PAYS DE LA LOIRE</t>
  </si>
  <si>
    <t>41256979000022</t>
  </si>
  <si>
    <t>518773</t>
  </si>
  <si>
    <t>01 42 96 09 27</t>
  </si>
  <si>
    <t>4 Rue DE GRAMONT</t>
  </si>
  <si>
    <t>ASFOREST</t>
  </si>
  <si>
    <t>ASSOCIATION FORMATION CONTINUE DES RESTAURATEURS</t>
  </si>
  <si>
    <t>11750015475</t>
  </si>
  <si>
    <t>30497431400011</t>
  </si>
  <si>
    <t>563810</t>
  </si>
  <si>
    <t>5 Rue Monsieur</t>
  </si>
  <si>
    <t>AFOCAL ILE DE FRANCE</t>
  </si>
  <si>
    <t>ASSOCIATION FORMATION CADRES ANIMATION LOISIRS - CENTRE FRANCOIS DAUSSET ILE DE FRANCE</t>
  </si>
  <si>
    <t>11754202075</t>
  </si>
  <si>
    <t>32040000500338</t>
  </si>
  <si>
    <t>486589</t>
  </si>
  <si>
    <t>06 07 43 26 42</t>
  </si>
  <si>
    <t>89240 VILLEFARGEAU</t>
  </si>
  <si>
    <t>02 Rue du manoir</t>
  </si>
  <si>
    <t>FARH</t>
  </si>
  <si>
    <t>ASSOCIATION FORMATION ACTIONS RESSOURCES HUMAINES</t>
  </si>
  <si>
    <t>26890093689</t>
  </si>
  <si>
    <t>50224568100015</t>
  </si>
  <si>
    <t>126470</t>
  </si>
  <si>
    <t>03 24 59 38 61</t>
  </si>
  <si>
    <t>ROMERY</t>
  </si>
  <si>
    <t>42 Rue des carrieres</t>
  </si>
  <si>
    <t>AFSIA</t>
  </si>
  <si>
    <t>ASSOCIATION FORMATION A LA SECURITE INFORMATIQUE APPLIQUEE</t>
  </si>
  <si>
    <t>21080017408</t>
  </si>
  <si>
    <t>39005179500024</t>
  </si>
  <si>
    <t>327300</t>
  </si>
  <si>
    <t>09 67 33 15 14</t>
  </si>
  <si>
    <t>64 Boulevard JEAN JAURES</t>
  </si>
  <si>
    <t>ASSOCIATION FORMATEURS SERVICE</t>
  </si>
  <si>
    <t>31590432659</t>
  </si>
  <si>
    <t>41452310000041</t>
  </si>
  <si>
    <t>465586</t>
  </si>
  <si>
    <t>03699</t>
  </si>
  <si>
    <t>05 62 07 17 53</t>
  </si>
  <si>
    <t>68 Rue DESSOLES</t>
  </si>
  <si>
    <t>FORM'ARPEGE</t>
  </si>
  <si>
    <t>ASSOCIATION FORM'ARPEGE</t>
  </si>
  <si>
    <t>73320046132</t>
  </si>
  <si>
    <t>53527531700035</t>
  </si>
  <si>
    <t>649478</t>
  </si>
  <si>
    <t>ETATS UNIS - BEAVERTON</t>
  </si>
  <si>
    <t>PMB 24121</t>
  </si>
  <si>
    <t>9450 SW Gemini Dr.</t>
  </si>
  <si>
    <t>ATSA</t>
  </si>
  <si>
    <t>ASSOCIATION FOR THE TREATMENT AND PREVENTION OF SEXUAL ABUSERS INC.</t>
  </si>
  <si>
    <t>673869</t>
  </si>
  <si>
    <t>ETATS UNIS - ORANGE</t>
  </si>
  <si>
    <t>PO BOX 3166</t>
  </si>
  <si>
    <t>ASSC</t>
  </si>
  <si>
    <t>ASSOCIATION FOR THE SCIENTIFIC STUDY OF CONSCIOUSNESS</t>
  </si>
  <si>
    <t>566809</t>
  </si>
  <si>
    <t>1 847 844 3880</t>
  </si>
  <si>
    <t>Suite 850</t>
  </si>
  <si>
    <t>35 E. Wacker Dr.</t>
  </si>
  <si>
    <t>AAAM</t>
  </si>
  <si>
    <t>ASSOCIATION FOR THE ADVANCEMENT OF AUTOMOTIVE MEDICINE</t>
  </si>
  <si>
    <t>558941</t>
  </si>
  <si>
    <t>1 240 221 2900</t>
  </si>
  <si>
    <t>1801 ROCKVILLE PIKE</t>
  </si>
  <si>
    <t>24/02/2017</t>
  </si>
  <si>
    <t>ARVO</t>
  </si>
  <si>
    <t>ASSOCIATION FOR RESEARCH IN VISION AND OPHTHALMOLOGY</t>
  </si>
  <si>
    <t>679320</t>
  </si>
  <si>
    <t>1 301 634 7987</t>
  </si>
  <si>
    <t>Suite 700</t>
  </si>
  <si>
    <t>6120 Executive Blvd</t>
  </si>
  <si>
    <t>ASSOCIATION FOR MOLECULAR PATHOLOGY</t>
  </si>
  <si>
    <t>573541</t>
  </si>
  <si>
    <t>44 1382 381953</t>
  </si>
  <si>
    <t>ROYAUME-UNI - DUNDEE</t>
  </si>
  <si>
    <t>12 Airlie Place</t>
  </si>
  <si>
    <t>AMEE</t>
  </si>
  <si>
    <t>ASSOCIATION FOR MEDICAL EDUCATION IN EUROPE</t>
  </si>
  <si>
    <t>555319</t>
  </si>
  <si>
    <t>44 208 144 2386</t>
  </si>
  <si>
    <t>27 OLD GLOUCESTER STREET</t>
  </si>
  <si>
    <t>AIMH</t>
  </si>
  <si>
    <t>ASSOCIATION FOR INFANT MENTAL HEALTH</t>
  </si>
  <si>
    <t>521462</t>
  </si>
  <si>
    <t>+17035569222</t>
  </si>
  <si>
    <t>6728 OLD MCLEAN VILLAGE DRIVE</t>
  </si>
  <si>
    <t>AAGP</t>
  </si>
  <si>
    <t>ASSOCIATION FOR GERIATRIC PSYCHIATRY</t>
  </si>
  <si>
    <t>580650</t>
  </si>
  <si>
    <t>Section of Paediatric Cardiology, Gasthuisberg University Hospital</t>
  </si>
  <si>
    <t>49 Herestraat</t>
  </si>
  <si>
    <t>AEPC</t>
  </si>
  <si>
    <t>ASSOCIATION FOR EUROPEAN PAEDIATRIC AND CONGENITAL CARDIOLOGY</t>
  </si>
  <si>
    <t>651631</t>
  </si>
  <si>
    <t>06 92 44 31 85</t>
  </si>
  <si>
    <t>51 A Allée Des Lataniers</t>
  </si>
  <si>
    <t>ASSOCIATION FLORAISANCE</t>
  </si>
  <si>
    <t>98970409297</t>
  </si>
  <si>
    <t>53517128400016</t>
  </si>
  <si>
    <t>423166</t>
  </si>
  <si>
    <t>06 17 86 66 38</t>
  </si>
  <si>
    <t>91100 VILLABE</t>
  </si>
  <si>
    <t>ATELIE MOULIN GALANT</t>
  </si>
  <si>
    <t>ASSOCIATION FILIGRANE - ATELIER DE MUSICOTHERAPIE ILE DE FRANCE</t>
  </si>
  <si>
    <t>11910564791</t>
  </si>
  <si>
    <t>45404112000022</t>
  </si>
  <si>
    <t>552835</t>
  </si>
  <si>
    <t>03 87 24 46 72</t>
  </si>
  <si>
    <t>5 Rue DU GENERAL DE GAULLE</t>
  </si>
  <si>
    <t>ASSOCIATION FESTIVAL PSY</t>
  </si>
  <si>
    <t>44570360157</t>
  </si>
  <si>
    <t>33017907800010</t>
  </si>
  <si>
    <t>557602</t>
  </si>
  <si>
    <t>16 Avenue PAUL CLAUDEL</t>
  </si>
  <si>
    <t>FCS 84</t>
  </si>
  <si>
    <t>ASSOCIATION FEDERATION DEPARTEMENTAL CENTRE SOCIAUX VAUCLUSE</t>
  </si>
  <si>
    <t>93840296384</t>
  </si>
  <si>
    <t>42446025100020</t>
  </si>
  <si>
    <t>480393</t>
  </si>
  <si>
    <t>01130</t>
  </si>
  <si>
    <t>0810 220 105</t>
  </si>
  <si>
    <t>10 Boulevard DES FRERES VIGOUROUX</t>
  </si>
  <si>
    <t>A2FM</t>
  </si>
  <si>
    <t>ASSOCIATION FEDERALE POUR LA FORMATION DES MEDECINS</t>
  </si>
  <si>
    <t>11751552675</t>
  </si>
  <si>
    <t>32872488500020</t>
  </si>
  <si>
    <t>351660</t>
  </si>
  <si>
    <t>0474357234</t>
  </si>
  <si>
    <t>01150 ST SORLIN EN BUGEY</t>
  </si>
  <si>
    <t>10 Place de la Halle</t>
  </si>
  <si>
    <t>ASSOC FAMIL GEST DU LEAP ST SORLIN</t>
  </si>
  <si>
    <t>ASSOCIATION FAMILLE GESTION DU LEAP ST SORLIN</t>
  </si>
  <si>
    <t>82010088501</t>
  </si>
  <si>
    <t>77937827200016</t>
  </si>
  <si>
    <t>497538</t>
  </si>
  <si>
    <t>0388662031</t>
  </si>
  <si>
    <t>57 Avenue ANDRE MALRAUX</t>
  </si>
  <si>
    <t>AFTC ALSACE</t>
  </si>
  <si>
    <t>ASSOCIATION FAMILIALE TRAUMATISME CRANIEN D'ALSACE</t>
  </si>
  <si>
    <t>42670468567</t>
  </si>
  <si>
    <t>42094229400059</t>
  </si>
  <si>
    <t>562099</t>
  </si>
  <si>
    <t>05 61 84 21 13</t>
  </si>
  <si>
    <t>Route DE PAULHAC</t>
  </si>
  <si>
    <t>ASSOCIATION FAMILIALE L'OUSTAL</t>
  </si>
  <si>
    <t>73310478931</t>
  </si>
  <si>
    <t>77681854400020</t>
  </si>
  <si>
    <t>403040</t>
  </si>
  <si>
    <t>03 86 36 97 89</t>
  </si>
  <si>
    <t>24 Chemin des Bas Montots</t>
  </si>
  <si>
    <t>AFPLI</t>
  </si>
  <si>
    <t>ASSOCIATION FAMILIALE DE PREVENTION ET DE LUTTE CONTRE L'ILLETRISME</t>
  </si>
  <si>
    <t>26580064958</t>
  </si>
  <si>
    <t>38831351200021</t>
  </si>
  <si>
    <t>433561</t>
  </si>
  <si>
    <t>04 76 44 35 17</t>
  </si>
  <si>
    <t>7 Rue DES COLIBRIS</t>
  </si>
  <si>
    <t>AFIPH GRENOBLE</t>
  </si>
  <si>
    <t>ASSOCIATION FAMILIALE DE L'ISERE POUR PERSONNES HADICAPEES</t>
  </si>
  <si>
    <t>82380488838</t>
  </si>
  <si>
    <t>77559590301498</t>
  </si>
  <si>
    <t>344849</t>
  </si>
  <si>
    <t>03 29 66 84 23</t>
  </si>
  <si>
    <t>88270 HAROL</t>
  </si>
  <si>
    <t>684 Rue de la Mairie</t>
  </si>
  <si>
    <t>LP LA PROVIDENCE</t>
  </si>
  <si>
    <t>ASSOCIATION FAMILIALE DE GESTION DU LYCEE PROFESSIONNEL LA PROVIDENCE</t>
  </si>
  <si>
    <t>41880075988</t>
  </si>
  <si>
    <t>78344996000013</t>
  </si>
  <si>
    <t>558930</t>
  </si>
  <si>
    <t>04 78 56 73 80</t>
  </si>
  <si>
    <t>81 Chemin DE BEAUNANT</t>
  </si>
  <si>
    <t>ASS FAMILIALE GESTION LYCEE HORTICOLE DE LYON PRESSIN</t>
  </si>
  <si>
    <t>ASSOCIATION FAMILIALE DE GESTION DU LYCEE HORTICOLE DE LYON PRESSIN FORM'ACTION</t>
  </si>
  <si>
    <t>82691206369</t>
  </si>
  <si>
    <t>33509397700015</t>
  </si>
  <si>
    <t>468241</t>
  </si>
  <si>
    <t>44430 LE LANDREAU</t>
  </si>
  <si>
    <t>Briace</t>
  </si>
  <si>
    <t>Lycée Agricole Privé</t>
  </si>
  <si>
    <t>AFG DEBRIACE</t>
  </si>
  <si>
    <t>ASSOCIATION FAMILIALE DE GESTION DEBRIACE</t>
  </si>
  <si>
    <t>52440459544</t>
  </si>
  <si>
    <t>78596647400013</t>
  </si>
  <si>
    <t>524177</t>
  </si>
  <si>
    <t>LE DEBUSSY</t>
  </si>
  <si>
    <t>76 Rue Dragon</t>
  </si>
  <si>
    <t>AETCI PACA</t>
  </si>
  <si>
    <t>ASSOCIATION EUROPEENNE THERAPIE COMMUNAUTAIRE INTEGRATIVE PACA</t>
  </si>
  <si>
    <t>93131533613</t>
  </si>
  <si>
    <t>80226000000012</t>
  </si>
  <si>
    <t>386984</t>
  </si>
  <si>
    <t>03 20 93 70 16</t>
  </si>
  <si>
    <t>22 Rue Halévy</t>
  </si>
  <si>
    <t>AESTS</t>
  </si>
  <si>
    <t>ASSOCIATION EUROPEENNE SUPERIEUR DU TRAVAIL SOCIAL - AESTS</t>
  </si>
  <si>
    <t>31590674059</t>
  </si>
  <si>
    <t>33897756400016</t>
  </si>
  <si>
    <t>610392</t>
  </si>
  <si>
    <t>9 Rue Aristide Briand</t>
  </si>
  <si>
    <t>ASSOCIATION EUROPEENNE PARENTALITE POSITIVE</t>
  </si>
  <si>
    <t>ASSOCIATION EUROPEENNE PARENTALITE POSITIVE - PEPA</t>
  </si>
  <si>
    <t>44680274268</t>
  </si>
  <si>
    <t>81800248700028</t>
  </si>
  <si>
    <t>580338</t>
  </si>
  <si>
    <t>8B Rue de la laiterie</t>
  </si>
  <si>
    <t>AETCI NORD EST BRUNSTATT</t>
  </si>
  <si>
    <t>ASSOCIATION EUROPEENNE DE THERAPIE COMMUNAUTAIRE INTEGRATIVE - NORD EST</t>
  </si>
  <si>
    <t>44680274068</t>
  </si>
  <si>
    <t>80920070200011</t>
  </si>
  <si>
    <t>475816</t>
  </si>
  <si>
    <t>06 82 55 17 91</t>
  </si>
  <si>
    <t>AEPSP</t>
  </si>
  <si>
    <t>ASSOCIATION EUROPEENNE DE PSYCHOLOGIE SAPEUR-POMPIER</t>
  </si>
  <si>
    <t>11754213575</t>
  </si>
  <si>
    <t>49376885700010</t>
  </si>
  <si>
    <t>395134</t>
  </si>
  <si>
    <t>0383541531</t>
  </si>
  <si>
    <t>AEFP</t>
  </si>
  <si>
    <t>ASSOCIATION EUROPEENNE DE FORMATION PROFESSIONNELLE</t>
  </si>
  <si>
    <t>41540211054</t>
  </si>
  <si>
    <t>43924070600028</t>
  </si>
  <si>
    <t>599890</t>
  </si>
  <si>
    <t>01 45 84 24 24</t>
  </si>
  <si>
    <t>23 Rue Jules Guesde</t>
  </si>
  <si>
    <t>AVFT</t>
  </si>
  <si>
    <t>ASSOCIATION EUROPEENNE CONTRE LES VIOLENCES FAITES AUX FEMMES AU TRAVAIL</t>
  </si>
  <si>
    <t>11755559075</t>
  </si>
  <si>
    <t>34009652800054</t>
  </si>
  <si>
    <t>487466</t>
  </si>
  <si>
    <t>32 2 511 5543</t>
  </si>
  <si>
    <t>95 Avenue des Lilas</t>
  </si>
  <si>
    <t>AEPEA BELGIQUE</t>
  </si>
  <si>
    <t>ASSOCIATION EUROPEENNE  DE PSYCHOPATHOLOGIE DE L'ENFANT ET DE L'ADOLESCENT - BELGIQUE</t>
  </si>
  <si>
    <t>614099</t>
  </si>
  <si>
    <t>05 61 49 14 99</t>
  </si>
  <si>
    <t>EUROFORMATION SUD</t>
  </si>
  <si>
    <t>ASSOCIATION EUROFORMATION SUD</t>
  </si>
  <si>
    <t>73310456331</t>
  </si>
  <si>
    <t>48415420800074</t>
  </si>
  <si>
    <t>546744</t>
  </si>
  <si>
    <t>06 87 42 57 31</t>
  </si>
  <si>
    <t>11 Rue ANATOLE FRANCE</t>
  </si>
  <si>
    <t>ASSOCIATION ETRE ET NAITRE</t>
  </si>
  <si>
    <t>11788307778</t>
  </si>
  <si>
    <t>48468760300015</t>
  </si>
  <si>
    <t>500021</t>
  </si>
  <si>
    <t>04 67 55 51 80</t>
  </si>
  <si>
    <t>24 Avenue DES PINS</t>
  </si>
  <si>
    <t>ASSOCIATION ETINCELLE</t>
  </si>
  <si>
    <t>91340439234</t>
  </si>
  <si>
    <t>42144599000037</t>
  </si>
  <si>
    <t>523756</t>
  </si>
  <si>
    <t>01817</t>
  </si>
  <si>
    <t>06 95 68 56 74</t>
  </si>
  <si>
    <t>11 Rue DU HAUT PAVE</t>
  </si>
  <si>
    <t>AEPVLC</t>
  </si>
  <si>
    <t>ASSOCIATION ESSONNIENNE DES PROFESSIONNELS DE LA VOIX</t>
  </si>
  <si>
    <t>11910328491</t>
  </si>
  <si>
    <t>47816836200018</t>
  </si>
  <si>
    <t>182618</t>
  </si>
  <si>
    <t>02 41 92 35 73</t>
  </si>
  <si>
    <t>Espace St Exupery</t>
  </si>
  <si>
    <t>39 Rue CHARLES DE GAULLE</t>
  </si>
  <si>
    <t>ASSOCIATION ENVOL</t>
  </si>
  <si>
    <t>52490076449</t>
  </si>
  <si>
    <t>38067034900022</t>
  </si>
  <si>
    <t>370447</t>
  </si>
  <si>
    <t>01 34 69 37 63</t>
  </si>
  <si>
    <t>7 Rue NICOLAS ROBERT</t>
  </si>
  <si>
    <t>ASSOCIATION ENVERGURE</t>
  </si>
  <si>
    <t>11930705393</t>
  </si>
  <si>
    <t>34465627700078</t>
  </si>
  <si>
    <t>593102</t>
  </si>
  <si>
    <t>04 94 98 04 40</t>
  </si>
  <si>
    <t>Centre d'acceuil "Le prélude"</t>
  </si>
  <si>
    <t>312A Avenue JEAN MONNET</t>
  </si>
  <si>
    <t>ASS ENFANTS PROBLEMES PARENTS EN DIFFICULTES</t>
  </si>
  <si>
    <t>ASSOCIATION ENFANTS PROBLEMES PARENTS EN DIFFICULTES</t>
  </si>
  <si>
    <t>93830382583</t>
  </si>
  <si>
    <t>39171739400020</t>
  </si>
  <si>
    <t>608142</t>
  </si>
  <si>
    <t>01 43 06 66 31</t>
  </si>
  <si>
    <t>4 bis Rue Vigée LEBRUN</t>
  </si>
  <si>
    <t>ENDAT</t>
  </si>
  <si>
    <t>ASSOCIATION ENDAT</t>
  </si>
  <si>
    <t>11754936375</t>
  </si>
  <si>
    <t>50876398400038</t>
  </si>
  <si>
    <t>566342</t>
  </si>
  <si>
    <t>1 506 736 8334</t>
  </si>
  <si>
    <t>CANADA - RIVIERE VERTE</t>
  </si>
  <si>
    <t>235 Chemin Rivière-Verte</t>
  </si>
  <si>
    <t>AEAPNB - NBAPEA</t>
  </si>
  <si>
    <t>ASSOCIATION EN EDUCATION ET AVANCEMENT PSYCHIATRIQUE DU NOUVEAU-BRUNSWICK INC.</t>
  </si>
  <si>
    <t>654802</t>
  </si>
  <si>
    <t>7 Voie PETRAS</t>
  </si>
  <si>
    <t>EMETIS</t>
  </si>
  <si>
    <t>ASSOCIATION EMETIS</t>
  </si>
  <si>
    <t>11755136275</t>
  </si>
  <si>
    <t>74990582400035</t>
  </si>
  <si>
    <t>321564</t>
  </si>
  <si>
    <t>59 Rue Letort</t>
  </si>
  <si>
    <t>ELZEARD</t>
  </si>
  <si>
    <t>ASSOCIATION ELZEARD</t>
  </si>
  <si>
    <t>11755384375</t>
  </si>
  <si>
    <t>42874794300028</t>
  </si>
  <si>
    <t>268033</t>
  </si>
  <si>
    <t>04 68 50 58 96</t>
  </si>
  <si>
    <t>14 Rue DE THUES</t>
  </si>
  <si>
    <t>ASSOCIATION EFICAS</t>
  </si>
  <si>
    <t>91660053766</t>
  </si>
  <si>
    <t>39905357800023</t>
  </si>
  <si>
    <t>635110</t>
  </si>
  <si>
    <t>Boulevard DE RATALENS</t>
  </si>
  <si>
    <t>AEHP SAINT JEAN</t>
  </si>
  <si>
    <t>ASSOCIATION EDUCATIVE POUR L'HOSPITALISATION PRIVEE</t>
  </si>
  <si>
    <t>91340008234</t>
  </si>
  <si>
    <t>31065487600062</t>
  </si>
  <si>
    <t>321436</t>
  </si>
  <si>
    <t>04 67 13 89 35</t>
  </si>
  <si>
    <t>AEHP CASTELNAU LE LEZ</t>
  </si>
  <si>
    <t>31065487600047</t>
  </si>
  <si>
    <t>566081</t>
  </si>
  <si>
    <t>0468564570</t>
  </si>
  <si>
    <t>BP 90443</t>
  </si>
  <si>
    <t>Avenue paul pascot</t>
  </si>
  <si>
    <t>AEHP PERPIGNAN</t>
  </si>
  <si>
    <t>ASSOCIATION EDUCATIVE DE L HOSPITALISATION PRIVEE</t>
  </si>
  <si>
    <t>31065487600054</t>
  </si>
  <si>
    <t>492474</t>
  </si>
  <si>
    <t>03 21 16 18 00</t>
  </si>
  <si>
    <t>32 Rue BAUDIMONT</t>
  </si>
  <si>
    <t>AREP BAUDIMONT</t>
  </si>
  <si>
    <t>ASSOCIATION EDUCATION POPULAIRE BAUDIMONT</t>
  </si>
  <si>
    <t>31620012662</t>
  </si>
  <si>
    <t>77563016300019</t>
  </si>
  <si>
    <t>583959</t>
  </si>
  <si>
    <t>02 72 79 63 36</t>
  </si>
  <si>
    <t>3 Place André Leroy - Faculté d'éducation - UCO</t>
  </si>
  <si>
    <t>ASSOCIATION EDUCATION LA GARDE</t>
  </si>
  <si>
    <t>52490251849</t>
  </si>
  <si>
    <t>31224764600028</t>
  </si>
  <si>
    <t>628608</t>
  </si>
  <si>
    <t>06 27 28 57 09</t>
  </si>
  <si>
    <t>34680 ST GEORGES D ORQUES</t>
  </si>
  <si>
    <t>10 Rue DU MICOCOULIER</t>
  </si>
  <si>
    <t>ASSOCIATION EDUCASKILLS ET FORMASKILLS</t>
  </si>
  <si>
    <t>76341041134</t>
  </si>
  <si>
    <t>85383966000018</t>
  </si>
  <si>
    <t>pas de numéro d'activité</t>
  </si>
  <si>
    <t>458703</t>
  </si>
  <si>
    <t>02 99 84 30 30</t>
  </si>
  <si>
    <t>61 Rue LA FONTAINE- LYCEE TECHNIQUE PRIVE JEANNE D'ARC</t>
  </si>
  <si>
    <t>ASSOCIATION ECOLE JEANNE D'ARC</t>
  </si>
  <si>
    <t>53351032035</t>
  </si>
  <si>
    <t>77774582900013</t>
  </si>
  <si>
    <t>642241</t>
  </si>
  <si>
    <t>05 49 64 37 91</t>
  </si>
  <si>
    <t>7 Rue de la BUTEE</t>
  </si>
  <si>
    <t>ASSOCIATION ECOLE DE LA LAINE</t>
  </si>
  <si>
    <t>54790091779</t>
  </si>
  <si>
    <t>49323144300018</t>
  </si>
  <si>
    <t>342129</t>
  </si>
  <si>
    <t>02168</t>
  </si>
  <si>
    <t>04 76 76 93 50</t>
  </si>
  <si>
    <t>BATIMENT DE LA DIRECTION CS 10217</t>
  </si>
  <si>
    <t>ASS - RPAI</t>
  </si>
  <si>
    <t>ASSOCIATION DU RESEAU PERINATAL ALPES ISERE - RPAI</t>
  </si>
  <si>
    <t>82380375538</t>
  </si>
  <si>
    <t>49440312400014</t>
  </si>
  <si>
    <t>551892</t>
  </si>
  <si>
    <t>06798</t>
  </si>
  <si>
    <t>05 55 29 64 31</t>
  </si>
  <si>
    <t>19 Avenue EVARISTE GALOIS</t>
  </si>
  <si>
    <t>APSSP19 TULLE</t>
  </si>
  <si>
    <t>ASSOCIATION DU PERSONNEL DE SANTE DES SAPEURS POMPIERS DE LA CORREZE</t>
  </si>
  <si>
    <t>74190080219</t>
  </si>
  <si>
    <t>50015711000015</t>
  </si>
  <si>
    <t>348302</t>
  </si>
  <si>
    <t>03 84 91 95 04</t>
  </si>
  <si>
    <t>70190 RIOZ</t>
  </si>
  <si>
    <t>Place DU SOUVENIR FRANCAIS</t>
  </si>
  <si>
    <t>APP RIOZ</t>
  </si>
  <si>
    <t>ASSOCIATION DU PAYS DES SEPT RIVIERES</t>
  </si>
  <si>
    <t>43700013270</t>
  </si>
  <si>
    <t>32745922800034</t>
  </si>
  <si>
    <t>685914</t>
  </si>
  <si>
    <t>03 88 22 70 90</t>
  </si>
  <si>
    <t>21 Rue Du Dome</t>
  </si>
  <si>
    <t>ASSOCIATION DU FOYER NOTRE DAME STRASBOURG</t>
  </si>
  <si>
    <t>ASSOCIATION DU FOYER NOTRE DAME</t>
  </si>
  <si>
    <t>44670656367</t>
  </si>
  <si>
    <t>77883691600123</t>
  </si>
  <si>
    <t>543690</t>
  </si>
  <si>
    <t>01 30 73 51 52</t>
  </si>
  <si>
    <t>21 Avenue DES GENOTTES</t>
  </si>
  <si>
    <t>ASS DU COTE DES FEMMES CERGY</t>
  </si>
  <si>
    <t>ASSOCIATION DU COTE DES FEMMES</t>
  </si>
  <si>
    <t>11950050595</t>
  </si>
  <si>
    <t>33027588400022</t>
  </si>
  <si>
    <t>491068</t>
  </si>
  <si>
    <t>04 75 61 69 55</t>
  </si>
  <si>
    <t>26250 LIVRON SUR DROME</t>
  </si>
  <si>
    <t>5 Rue DE LA SABLIERE</t>
  </si>
  <si>
    <t>ADAFP</t>
  </si>
  <si>
    <t>ASSOCIATION DROME ARDECHE DE FORMATION PROFESSIONNELLE</t>
  </si>
  <si>
    <t>82260002626</t>
  </si>
  <si>
    <t>30386072000018</t>
  </si>
  <si>
    <t>659046</t>
  </si>
  <si>
    <t>06 22 83 00 13</t>
  </si>
  <si>
    <t>8 Rue DU GENERAL RENAULT</t>
  </si>
  <si>
    <t>ASSOCIATION DALO</t>
  </si>
  <si>
    <t>ASSOCIATION DROIT AU LOGEMENT OPPOSABLE - DALO</t>
  </si>
  <si>
    <t>11755860875</t>
  </si>
  <si>
    <t>81382442200030</t>
  </si>
  <si>
    <t>646763</t>
  </si>
  <si>
    <t>04 72 41 14 54</t>
  </si>
  <si>
    <t>12 Montée SAINT LAURENT</t>
  </si>
  <si>
    <t>ASSOCIATION DON BOSCO LYON</t>
  </si>
  <si>
    <t>82691356569</t>
  </si>
  <si>
    <t>77988345300010</t>
  </si>
  <si>
    <t>172911</t>
  </si>
  <si>
    <t>02 98 30 35 40</t>
  </si>
  <si>
    <t>49 Rue ROBESPIERRE</t>
  </si>
  <si>
    <t>ASSOCIATION DON BOSCO</t>
  </si>
  <si>
    <t>53290268329</t>
  </si>
  <si>
    <t>77557795000022</t>
  </si>
  <si>
    <t>443463</t>
  </si>
  <si>
    <t>01 44 34 74 14</t>
  </si>
  <si>
    <t>4 Place louis armand</t>
  </si>
  <si>
    <t>ASSOCIATION DOCTEURS BRU PARIS</t>
  </si>
  <si>
    <t>ASSOCIATION DOCTEURS BRU</t>
  </si>
  <si>
    <t>11754543975</t>
  </si>
  <si>
    <t>40475869000030</t>
  </si>
  <si>
    <t>550668</t>
  </si>
  <si>
    <t>32 Allée BERNARD PERCEVAULT</t>
  </si>
  <si>
    <t>ADETAP</t>
  </si>
  <si>
    <t>ASSOCIATION D'HYPNOSE ERICKSONNIENNE ET DE THERAPIE ACTIVES DU POITOU</t>
  </si>
  <si>
    <t>75860148586</t>
  </si>
  <si>
    <t>82104304900013</t>
  </si>
  <si>
    <t>299224</t>
  </si>
  <si>
    <t>02801</t>
  </si>
  <si>
    <t>04 68 42 43 86</t>
  </si>
  <si>
    <t>ZI LA COUPE</t>
  </si>
  <si>
    <t>110 Avenue GUSTAVE EIFFEL</t>
  </si>
  <si>
    <t>A2T</t>
  </si>
  <si>
    <t>ASSOCIATION DEVELOPPEMENT TELETRAVAIL &amp; TEMPS PARTAGE</t>
  </si>
  <si>
    <t>91110063911</t>
  </si>
  <si>
    <t>41992222400011</t>
  </si>
  <si>
    <t>456251</t>
  </si>
  <si>
    <t>0149984448</t>
  </si>
  <si>
    <t>110 Grande Rue</t>
  </si>
  <si>
    <t>ADPE SEVRES</t>
  </si>
  <si>
    <t>ASSOCIATION DEVELOPPEMENT PROJETS ECOLOGIQUES</t>
  </si>
  <si>
    <t>11930636993</t>
  </si>
  <si>
    <t>52751481400013</t>
  </si>
  <si>
    <t>564199</t>
  </si>
  <si>
    <t>01416</t>
  </si>
  <si>
    <t>01 43 13 11 39</t>
  </si>
  <si>
    <t>GIE MG ECO</t>
  </si>
  <si>
    <t>ADESA</t>
  </si>
  <si>
    <t>ASSOCIATION DEVELOPPEMENT EVALUATION SOINS AMBULATOIRES</t>
  </si>
  <si>
    <t>11753965375</t>
  </si>
  <si>
    <t>48347552100017</t>
  </si>
  <si>
    <t>632685</t>
  </si>
  <si>
    <t>05 53 79 12 87</t>
  </si>
  <si>
    <t>47400 TONNEINS</t>
  </si>
  <si>
    <t>9 bis Rue Armand CHABRIER</t>
  </si>
  <si>
    <t>ADES TONNEINS</t>
  </si>
  <si>
    <t>ASSOCIATION DEVELOPPEMENT ECONOMIQUE ET SOCIAL - ADES</t>
  </si>
  <si>
    <t>121587</t>
  </si>
  <si>
    <t>05440</t>
  </si>
  <si>
    <t>Allée Des Tabacs</t>
  </si>
  <si>
    <t>ADES</t>
  </si>
  <si>
    <t>488999</t>
  </si>
  <si>
    <t>0144091210</t>
  </si>
  <si>
    <t>BP 14407</t>
  </si>
  <si>
    <t>17-19 Rue JACQUES IBERT</t>
  </si>
  <si>
    <t>ADMT</t>
  </si>
  <si>
    <t>ASSOCIATION DEVELOPPEMENT DES METIERS DE LA TABLE</t>
  </si>
  <si>
    <t>11750327775</t>
  </si>
  <si>
    <t>31721734700044</t>
  </si>
  <si>
    <t>434012</t>
  </si>
  <si>
    <t>01538</t>
  </si>
  <si>
    <t>05 61 43 45 75</t>
  </si>
  <si>
    <t>ADPHSO</t>
  </si>
  <si>
    <t>ASSOCIATION DEVELOPPEMENT DE LA PHARMACIE HOSPITALIERE DU SUD OUEST</t>
  </si>
  <si>
    <t>73310598331</t>
  </si>
  <si>
    <t>41313750600023</t>
  </si>
  <si>
    <t>645163</t>
  </si>
  <si>
    <t>05 59 92 64 64</t>
  </si>
  <si>
    <t>CS 17512</t>
  </si>
  <si>
    <t>3 Rue John Perse - Campus Universitaire</t>
  </si>
  <si>
    <t>ADAGESP</t>
  </si>
  <si>
    <t>ASSOCIATION DEVELOPPEMENT APPRENTISSAGE GROUPE ESC PAU</t>
  </si>
  <si>
    <t>75640469364</t>
  </si>
  <si>
    <t>39900165000015</t>
  </si>
  <si>
    <t>289450</t>
  </si>
  <si>
    <t>59 Avenue Kleber</t>
  </si>
  <si>
    <t>ADEPH</t>
  </si>
  <si>
    <t>ASSOCIATION D'ETUDE EN PSYCHOLOGIE ET HANDICAP</t>
  </si>
  <si>
    <t>11753491675</t>
  </si>
  <si>
    <t>48446860800035</t>
  </si>
  <si>
    <t>466670</t>
  </si>
  <si>
    <t>03 88 12 73 38</t>
  </si>
  <si>
    <t>ATC</t>
  </si>
  <si>
    <t>ASSOCIATION DES TECHNICIENS EN CYTOGENETIQUE</t>
  </si>
  <si>
    <t>11755012075</t>
  </si>
  <si>
    <t>38431533900026</t>
  </si>
  <si>
    <t>187057</t>
  </si>
  <si>
    <t>03 44 44 30 42</t>
  </si>
  <si>
    <t>249 Rue Irene Joliot Curie</t>
  </si>
  <si>
    <t>ASSOCIATION DES TECHNICIENS DE DIALYSE</t>
  </si>
  <si>
    <t>22600138960</t>
  </si>
  <si>
    <t>38441999000062</t>
  </si>
  <si>
    <t>439575</t>
  </si>
  <si>
    <t>04 68 49 97 07</t>
  </si>
  <si>
    <t>20 Boulevard MARCEL SEMBAT</t>
  </si>
  <si>
    <t>ASA</t>
  </si>
  <si>
    <t>ASSOCIATION DES SOURDS DE L'AUDE</t>
  </si>
  <si>
    <t>91110093411</t>
  </si>
  <si>
    <t>41130181500022</t>
  </si>
  <si>
    <t>137273</t>
  </si>
  <si>
    <t>47 Rue Le Boizeul</t>
  </si>
  <si>
    <t>ASMR</t>
  </si>
  <si>
    <t>ASSOCIATION DES SECRETAIRES MEDICO SOCIALES - ASMR</t>
  </si>
  <si>
    <t>53561022456</t>
  </si>
  <si>
    <t>39327522700055</t>
  </si>
  <si>
    <t>592341</t>
  </si>
  <si>
    <t>05 96 54 37 46</t>
  </si>
  <si>
    <t>39 Lotissement LA COTONNERIE</t>
  </si>
  <si>
    <t>ASSOCIATION DES SECOURISTES MARTINIQUAIS</t>
  </si>
  <si>
    <t>02973141197</t>
  </si>
  <si>
    <t>50293864000039</t>
  </si>
  <si>
    <t>545491</t>
  </si>
  <si>
    <t>01 30 55 02 02</t>
  </si>
  <si>
    <t>3 Rue MANSART</t>
  </si>
  <si>
    <t>CROIX BLANCHE FORMATION CONTINUE 78 PLAISIR</t>
  </si>
  <si>
    <t>ASSOCIATION DES SECOURISTES FRANCAIS CROIX BLANCHE YVELINES</t>
  </si>
  <si>
    <t>11780781678</t>
  </si>
  <si>
    <t>45233955900026</t>
  </si>
  <si>
    <t>605128</t>
  </si>
  <si>
    <t>06 01 24 56 69</t>
  </si>
  <si>
    <t>18 Rue Charles Chaplin Raphele</t>
  </si>
  <si>
    <t>ASF CROIX BLANCHE D'ARLES</t>
  </si>
  <si>
    <t>ASSOCIATION DES SECOURISTES FRANCAIS CROIX BLANCHE EN PAYS D'ARLES</t>
  </si>
  <si>
    <t>93131559013</t>
  </si>
  <si>
    <t>80503074900032</t>
  </si>
  <si>
    <t>540948</t>
  </si>
  <si>
    <t>16 Rue DE LA CAVEE VERTE</t>
  </si>
  <si>
    <t>ASSOCIATION DES SECOURISTES FRANCAIS CROIX BLANCHE DU HAVRE</t>
  </si>
  <si>
    <t>23760211976</t>
  </si>
  <si>
    <t>39822042600017</t>
  </si>
  <si>
    <t>512369</t>
  </si>
  <si>
    <t>0468392916</t>
  </si>
  <si>
    <t>6 Rue MIRABEAU</t>
  </si>
  <si>
    <t>CROIX BLANCHE ST CYPRIEN</t>
  </si>
  <si>
    <t>ASSOCIATION DES SECOURISTES FRANCAIS CROIX BLANCHE DE ST CYPRIEN</t>
  </si>
  <si>
    <t>91660183566</t>
  </si>
  <si>
    <t>44271004200023</t>
  </si>
  <si>
    <t>552586</t>
  </si>
  <si>
    <t>0299462763</t>
  </si>
  <si>
    <t>2 Rue DE L'HERMITAGE</t>
  </si>
  <si>
    <t>ASCE LA RICHARDAIS</t>
  </si>
  <si>
    <t>ASSOCIATION DES SECOURISTES DE LA COTE D'EMERAUDE</t>
  </si>
  <si>
    <t>53350073135</t>
  </si>
  <si>
    <t>32565461400040</t>
  </si>
  <si>
    <t>69292</t>
  </si>
  <si>
    <t>1 Rue DE LA SAUDRAIS</t>
  </si>
  <si>
    <t>ASCE DINARD</t>
  </si>
  <si>
    <t>32565461400032</t>
  </si>
  <si>
    <t>672154</t>
  </si>
  <si>
    <t>INSTITUT MEDICO-LEGAL CHRU HOPITAL</t>
  </si>
  <si>
    <t>Rue DE LOCHES</t>
  </si>
  <si>
    <t>ASMIL</t>
  </si>
  <si>
    <t>ASSOCIATION DES SCIENCES MEDICO LEGALE EN INDRE ET LOIRE</t>
  </si>
  <si>
    <t>24370470837</t>
  </si>
  <si>
    <t>92214343300014</t>
  </si>
  <si>
    <t>636060</t>
  </si>
  <si>
    <t>09 53 78 08 24</t>
  </si>
  <si>
    <t>27300 PLASNES</t>
  </si>
  <si>
    <t>14 Route départementale 438</t>
  </si>
  <si>
    <t>ASSRC 27</t>
  </si>
  <si>
    <t>ASSOCIATION DES SAUVETEURS SECOURISTES RISLE CHARENTONNE</t>
  </si>
  <si>
    <t>28270228127</t>
  </si>
  <si>
    <t>84506239700011</t>
  </si>
  <si>
    <t>610938</t>
  </si>
  <si>
    <t>PONT DE L'ARC - CS 70445</t>
  </si>
  <si>
    <t>62 Chemin DU VIADUC</t>
  </si>
  <si>
    <t>ASSA</t>
  </si>
  <si>
    <t>ASSOCIATION DES SAUVETEURS SECOURISTES AIXOIS</t>
  </si>
  <si>
    <t>93131517913</t>
  </si>
  <si>
    <t>52217108100014</t>
  </si>
  <si>
    <t>515050</t>
  </si>
  <si>
    <t>03646</t>
  </si>
  <si>
    <t>HOPITAL ROBERT DEBRE</t>
  </si>
  <si>
    <t>48 Boulevard SERURIER</t>
  </si>
  <si>
    <t>ARB FORMATION</t>
  </si>
  <si>
    <t>ASSOCIATION DES RESEAUX BRONCHIOLITE</t>
  </si>
  <si>
    <t>11755008275</t>
  </si>
  <si>
    <t>44768808600027</t>
  </si>
  <si>
    <t>551016</t>
  </si>
  <si>
    <t>02697</t>
  </si>
  <si>
    <t>01 45 23 96 16</t>
  </si>
  <si>
    <t>42 Rue Monge</t>
  </si>
  <si>
    <t>ARMP</t>
  </si>
  <si>
    <t>ASSOCIATION DES RENCONTRES MEDICALES PLURIDISCIPLINAIRES</t>
  </si>
  <si>
    <t>11754999675</t>
  </si>
  <si>
    <t>44480179900024</t>
  </si>
  <si>
    <t>476961</t>
  </si>
  <si>
    <t>53 Rue du Président</t>
  </si>
  <si>
    <t>APPPSY</t>
  </si>
  <si>
    <t>ASSOCIATION DES PSYCHOLOGUES PRATICIENS D'ORIENTATION PSYCHANALYTIQUE</t>
  </si>
  <si>
    <t>3682</t>
  </si>
  <si>
    <t>01 43 72 25 25</t>
  </si>
  <si>
    <t>19 Rue Beccaria</t>
  </si>
  <si>
    <t>ADBS</t>
  </si>
  <si>
    <t>ASSOCIATION DES PROFESSIONNELS DE L'INFORMATION ET DE LA DOCUMENTATION</t>
  </si>
  <si>
    <t>11750188975</t>
  </si>
  <si>
    <t>78426331100044</t>
  </si>
  <si>
    <t>405530</t>
  </si>
  <si>
    <t>03 80 29 30 26</t>
  </si>
  <si>
    <t>CHU DE DIJON BAT. ADMINISTRATIF</t>
  </si>
  <si>
    <t>1 Boulevard JEANNE D'ARC</t>
  </si>
  <si>
    <t>APPB</t>
  </si>
  <si>
    <t>ASSOCIATION DES PROFESSIONNELS DE LA PERINATALITE DE BOURGOGNE</t>
  </si>
  <si>
    <t>27210433821</t>
  </si>
  <si>
    <t>50973908200014</t>
  </si>
  <si>
    <t>585920</t>
  </si>
  <si>
    <t>04 91 81 36 10</t>
  </si>
  <si>
    <t>ESPACE SAINTS ANGES</t>
  </si>
  <si>
    <t>272 Avenue DE MAZARGUES</t>
  </si>
  <si>
    <t>ASSOCIATION DES PROFESSIONNELS DE LA FORME ET DE L'ANIMATION</t>
  </si>
  <si>
    <t>93131250313</t>
  </si>
  <si>
    <t>41329837300023</t>
  </si>
  <si>
    <t>548479</t>
  </si>
  <si>
    <t>89100 ST DENIS LES SENS</t>
  </si>
  <si>
    <t>3 Impasse SAINT VINCENT</t>
  </si>
  <si>
    <t>APTCCB</t>
  </si>
  <si>
    <t>ASSOCIATION DES PRATICIENS EN THERAPIE COGNITIVE ET COMPORTEMENTALE DE BOURGOGNE</t>
  </si>
  <si>
    <t>27890132389</t>
  </si>
  <si>
    <t>80436910600013</t>
  </si>
  <si>
    <t>361446</t>
  </si>
  <si>
    <t>03794</t>
  </si>
  <si>
    <t>HOPITAL DE JOUR SANTOS DUMONT</t>
  </si>
  <si>
    <t>25 Villa SANTOS DUMONT</t>
  </si>
  <si>
    <t>ABSM</t>
  </si>
  <si>
    <t>ASSOCIATION DES PRATICIENS DIPLOMES AU BILAN SENSORI-MOTEUR ANDRE BULLINGER</t>
  </si>
  <si>
    <t>11754146375</t>
  </si>
  <si>
    <t>49094830400012</t>
  </si>
  <si>
    <t>463000</t>
  </si>
  <si>
    <t>APHCRA</t>
  </si>
  <si>
    <t>ASSOCIATION DES PHYSICIENS D'HOPITAL CENTRE RHONE ALPES</t>
  </si>
  <si>
    <t>82690278669</t>
  </si>
  <si>
    <t>39233797800028</t>
  </si>
  <si>
    <t>31938</t>
  </si>
  <si>
    <t>04423</t>
  </si>
  <si>
    <t>03 44 49 54 51</t>
  </si>
  <si>
    <t>42 Rue DE PARIS</t>
  </si>
  <si>
    <t>APHOSA</t>
  </si>
  <si>
    <t>ASSOCIATION DES PHARMACIENS HOSPITALIERS DE L'OISE LA SOMME ET  L'AISNE</t>
  </si>
  <si>
    <t>32600404360</t>
  </si>
  <si>
    <t>39984696300011</t>
  </si>
  <si>
    <t>490726</t>
  </si>
  <si>
    <t>03944</t>
  </si>
  <si>
    <t>03 85 77 23 54</t>
  </si>
  <si>
    <t>Service Pharmacie  Fondation Hôtel Dieu</t>
  </si>
  <si>
    <t>175 Rue Marechal Foch</t>
  </si>
  <si>
    <t>APHBFC</t>
  </si>
  <si>
    <t>ASSOCIATION DES PHARMACIENS HOSPITALIERS DE BOURGOGNE FRANCHE-COMTE</t>
  </si>
  <si>
    <t>79357073000010</t>
  </si>
  <si>
    <t>471045</t>
  </si>
  <si>
    <t>01229</t>
  </si>
  <si>
    <t>03 83 92 67 39</t>
  </si>
  <si>
    <t>APHAL</t>
  </si>
  <si>
    <t>ASSOCIATION DES PHARMACIENS HOSPITALIERS D'ALSACE ET DE LORRAINE</t>
  </si>
  <si>
    <t>41540037054</t>
  </si>
  <si>
    <t>44539611200010</t>
  </si>
  <si>
    <t>458375</t>
  </si>
  <si>
    <t>02 48 48 48 48</t>
  </si>
  <si>
    <t>Centre Hospitalier Jacques Coeur</t>
  </si>
  <si>
    <t>148 Avenue François Mitterand</t>
  </si>
  <si>
    <t>RESEAU PCR DU CENTRE</t>
  </si>
  <si>
    <t>ASSOCIATION DES PERSONNES IMPLIQUEES DANS LA RADIOPROTECTION DU CENTRE DE LA FRANCE</t>
  </si>
  <si>
    <t>24180097818</t>
  </si>
  <si>
    <t>53283611100015</t>
  </si>
  <si>
    <t>240345</t>
  </si>
  <si>
    <t>02 47 47 47 54</t>
  </si>
  <si>
    <t>9 Rue PAUL VERLAINE</t>
  </si>
  <si>
    <t>APNP</t>
  </si>
  <si>
    <t>ASSOCIATION DES PERSONNELS DE NEPHROLOGIE PEDIATRIQUE</t>
  </si>
  <si>
    <t>11941075994</t>
  </si>
  <si>
    <t>42883549000023</t>
  </si>
  <si>
    <t>531613</t>
  </si>
  <si>
    <t>03 20 20 97 70</t>
  </si>
  <si>
    <t>IEM VENT DE BISE</t>
  </si>
  <si>
    <t>Rue BLANQUI</t>
  </si>
  <si>
    <t>APF FORMATION LIEVIN</t>
  </si>
  <si>
    <t>ASSOCIATION DES PARALYSES DE FRANCE EN NORD PAS DE CALAIS</t>
  </si>
  <si>
    <t>11750376875</t>
  </si>
  <si>
    <t>77568873201440</t>
  </si>
  <si>
    <t>20412</t>
  </si>
  <si>
    <t>03516</t>
  </si>
  <si>
    <t>01 40 78 69 52</t>
  </si>
  <si>
    <t>9-11 Rue CLISSON</t>
  </si>
  <si>
    <t>APF FORMATION PARIS 13EME</t>
  </si>
  <si>
    <t>ASSOCIATION DES PARALYSES DE FRANCE EN ILE DE FRANCE</t>
  </si>
  <si>
    <t>77568873207728</t>
  </si>
  <si>
    <t>549800</t>
  </si>
  <si>
    <t>01381</t>
  </si>
  <si>
    <t>06 84 49 17 15</t>
  </si>
  <si>
    <t>12 Allée de Thalassa</t>
  </si>
  <si>
    <t>AOPA'FORM</t>
  </si>
  <si>
    <t>ASSOCIATION DES ORTHOPHONISTES DES PYRENEES ATLANTIQUES FORMATION</t>
  </si>
  <si>
    <t>81314374000013</t>
  </si>
  <si>
    <t>634669</t>
  </si>
  <si>
    <t>PARIS 20</t>
  </si>
  <si>
    <t>2B Rue DUPONT DE L EURE</t>
  </si>
  <si>
    <t>AOF</t>
  </si>
  <si>
    <t>ASSOCIATION DES OPTOMETRISTES DE FRANCE</t>
  </si>
  <si>
    <t>11753912475</t>
  </si>
  <si>
    <t>31176920200053</t>
  </si>
  <si>
    <t>669672</t>
  </si>
  <si>
    <t>1 514 849 4969</t>
  </si>
  <si>
    <t>Bureau 3000</t>
  </si>
  <si>
    <t>2 Complexe Desjardins</t>
  </si>
  <si>
    <t>AOGQ</t>
  </si>
  <si>
    <t>ASSOCIATION DES OBSTETRICIENS ET GYNECOLOGUES DU QUEBEC</t>
  </si>
  <si>
    <t>467194</t>
  </si>
  <si>
    <t>0750201036</t>
  </si>
  <si>
    <t>CS 70514</t>
  </si>
  <si>
    <t>16 Boulevard Saint Germain</t>
  </si>
  <si>
    <t>ANITA</t>
  </si>
  <si>
    <t>ASSOCIATION DES NUTRIPUNCTUREURS  ITALIENS</t>
  </si>
  <si>
    <t>11754973475</t>
  </si>
  <si>
    <t>78854585300012</t>
  </si>
  <si>
    <t>469956</t>
  </si>
  <si>
    <t>155 Rue DU FAUBOURG SAINT DENIS</t>
  </si>
  <si>
    <t>ANOCEF PARIS</t>
  </si>
  <si>
    <t>ASSOCIATION DES NEURO ONCOLOGUES D'EXPRESSION FRANCAISE</t>
  </si>
  <si>
    <t>11755941275</t>
  </si>
  <si>
    <t>49295433400040</t>
  </si>
  <si>
    <t>501645</t>
  </si>
  <si>
    <t>03 20 57 09 82</t>
  </si>
  <si>
    <t>92 Rue Abélard</t>
  </si>
  <si>
    <t>AMIGRAF</t>
  </si>
  <si>
    <t>ASSOCIATION DES METIERS INDUSTRIES GRAPHIQUES POUR FORMATION PROFESSIONNELLE</t>
  </si>
  <si>
    <t>31590084259</t>
  </si>
  <si>
    <t>30290228300035</t>
  </si>
  <si>
    <t>598306</t>
  </si>
  <si>
    <t>1 514 350 5128</t>
  </si>
  <si>
    <t>Tour de l’Est, 30e étage Case postale 216, succursale Desjardins</t>
  </si>
  <si>
    <t>AMPQ</t>
  </si>
  <si>
    <t>ASSOCIATION DES MEDECINS PSYCHIATRES DU QUEBEC</t>
  </si>
  <si>
    <t>606388</t>
  </si>
  <si>
    <t>1 418 658 7679</t>
  </si>
  <si>
    <t>BUREAU 515</t>
  </si>
  <si>
    <t>750 Boulevard CHAREST EST</t>
  </si>
  <si>
    <t>AMUQ</t>
  </si>
  <si>
    <t>ASSOCIATION DES MEDECINS D'URGENCE DU QUEBEC</t>
  </si>
  <si>
    <t>601731</t>
  </si>
  <si>
    <t>AMKHA</t>
  </si>
  <si>
    <t>ASSOCIATION DES MASSEURS-KINESITHERAPEUTES HOSPITALIERS ARRAGEOIS - AMKHA</t>
  </si>
  <si>
    <t>32620296762</t>
  </si>
  <si>
    <t>83479544500016</t>
  </si>
  <si>
    <t>562269</t>
  </si>
  <si>
    <t>9 Rue DES PEYRIERS</t>
  </si>
  <si>
    <t>AMJ</t>
  </si>
  <si>
    <t>ASSOCIATION DES MANDATAIRES DE JUSTICE</t>
  </si>
  <si>
    <t>91340834734</t>
  </si>
  <si>
    <t>38449191600019</t>
  </si>
  <si>
    <t>544980</t>
  </si>
  <si>
    <t>720 ERMITAGE GONIER</t>
  </si>
  <si>
    <t>AMNSM</t>
  </si>
  <si>
    <t>ASSOCIATION DES MAITRES NAGEURS SAUVETEURS DE LA MARTINIQUE</t>
  </si>
  <si>
    <t>97973064897</t>
  </si>
  <si>
    <t>43159470400022</t>
  </si>
  <si>
    <t>507921</t>
  </si>
  <si>
    <t>03 29 24 60 59</t>
  </si>
  <si>
    <t>BASINROCHE</t>
  </si>
  <si>
    <t>27 Chemin DU BOIS LASAU</t>
  </si>
  <si>
    <t>MFR SAULXURES SUR MOSELOTTE</t>
  </si>
  <si>
    <t>ASSOCIATION DES MAISONS FAMILIALES DES HAUTES VOSGES</t>
  </si>
  <si>
    <t>41880008788</t>
  </si>
  <si>
    <t>78347843100027</t>
  </si>
  <si>
    <t>221089</t>
  </si>
  <si>
    <t>01 78 70 70 04</t>
  </si>
  <si>
    <t>165 Rue DE PARIS</t>
  </si>
  <si>
    <t>AIRE</t>
  </si>
  <si>
    <t>ASSOCIATION DES ITEP ET DE LEURS RESEAUX</t>
  </si>
  <si>
    <t>11950560695</t>
  </si>
  <si>
    <t>42064174800033</t>
  </si>
  <si>
    <t>639679</t>
  </si>
  <si>
    <t>Ctre Hospit Specialise Yonne Sect 3</t>
  </si>
  <si>
    <t>AIPCY</t>
  </si>
  <si>
    <t>ASSOCIATION DES INTERVENANTS PSYCHATRIQUES EN CARCERALITE DE L YONNE</t>
  </si>
  <si>
    <t>27890157789</t>
  </si>
  <si>
    <t>49471489200010</t>
  </si>
  <si>
    <t>291730</t>
  </si>
  <si>
    <t>06 62 08 16 72</t>
  </si>
  <si>
    <t>APPARTEMENT 323</t>
  </si>
  <si>
    <t>1 Rue DE TIVOLI</t>
  </si>
  <si>
    <t>AIBOMP</t>
  </si>
  <si>
    <t>ASSOCIATION DES INFIRMIERS DE BLOC OPERATOIRE MIDI PYRENEES</t>
  </si>
  <si>
    <t>73810116981</t>
  </si>
  <si>
    <t>43278429600035</t>
  </si>
  <si>
    <t>113890</t>
  </si>
  <si>
    <t>02675</t>
  </si>
  <si>
    <t>06 51 43 92 03</t>
  </si>
  <si>
    <t>6 Rue La Fontaine</t>
  </si>
  <si>
    <t>AIBODEE</t>
  </si>
  <si>
    <t>ASSOCIATION DES INFIRMIERS DE BLOC OPERATOIRE DIPLOMES D'ETAT DE L'EST</t>
  </si>
  <si>
    <t>26210171221</t>
  </si>
  <si>
    <t>40348612900014</t>
  </si>
  <si>
    <t>340716</t>
  </si>
  <si>
    <t>02036</t>
  </si>
  <si>
    <t>06 33 83 57 46</t>
  </si>
  <si>
    <t>CHU DE ROUEN</t>
  </si>
  <si>
    <t>Boulevard GAMBETTA</t>
  </si>
  <si>
    <t>ASIBONOR</t>
  </si>
  <si>
    <t>ASSOCIATION DES INFIRMIERS DE BLOC OPERATOIRE DE NORMANDIE</t>
  </si>
  <si>
    <t>23760371876</t>
  </si>
  <si>
    <t>45405846200010</t>
  </si>
  <si>
    <t>684119</t>
  </si>
  <si>
    <t>06 14 42 95 99</t>
  </si>
  <si>
    <t>61140 BAGNOLES DE L ORNE NORMANDIE</t>
  </si>
  <si>
    <t>17 Avenue DU DR JACQUES AIMEZ</t>
  </si>
  <si>
    <t>AIRR</t>
  </si>
  <si>
    <t>ASSOCIATION DES INFIRMIERES EN REEDUCATION ET READAPTATION</t>
  </si>
  <si>
    <t>28610122061</t>
  </si>
  <si>
    <t>49145002900021</t>
  </si>
  <si>
    <t>640293</t>
  </si>
  <si>
    <t>04 91 14 30 77</t>
  </si>
  <si>
    <t>immeuble CMCI</t>
  </si>
  <si>
    <t>NOVACHIM</t>
  </si>
  <si>
    <t>ASSOCIATION DES INDUSTRIES DE PROCEDES MEDITERRANEE DENOMMEE NOVACHIM</t>
  </si>
  <si>
    <t>93131860613</t>
  </si>
  <si>
    <t>33855563400025</t>
  </si>
  <si>
    <t>651163</t>
  </si>
  <si>
    <t>09 83 70 39 28</t>
  </si>
  <si>
    <t>15 Quai Ernest Renaud</t>
  </si>
  <si>
    <t>DIPP</t>
  </si>
  <si>
    <t>ASSOCIATION DES IDEES PLEIN LA PROD - DIPP</t>
  </si>
  <si>
    <t>52440769444</t>
  </si>
  <si>
    <t>47931058300048</t>
  </si>
  <si>
    <t>319582</t>
  </si>
  <si>
    <t>ZAC DES MERCIERES</t>
  </si>
  <si>
    <t>13 Rue DU FONDS PERNANT</t>
  </si>
  <si>
    <t>ASS DES HYGIENISTES DE PICARDIE</t>
  </si>
  <si>
    <t>ASSOCIATION DES HYGIENISTES DE PICARDIE</t>
  </si>
  <si>
    <t>32600413560</t>
  </si>
  <si>
    <t>50329722800010</t>
  </si>
  <si>
    <t>666543</t>
  </si>
  <si>
    <t>09 72 53 44 13</t>
  </si>
  <si>
    <t>7 Avenue des poilus</t>
  </si>
  <si>
    <t>ASSOCIATION DES FORMATEURS INDEPENDANTS</t>
  </si>
  <si>
    <t>93060877506</t>
  </si>
  <si>
    <t>87946055800015</t>
  </si>
  <si>
    <t>296430</t>
  </si>
  <si>
    <t>0472325005</t>
  </si>
  <si>
    <t>AFPICL</t>
  </si>
  <si>
    <t>ASSOCIATION DES FONDATEURS ET PROTECTEURS DE L'INSTITUT CATHOLIQUE DE LYON</t>
  </si>
  <si>
    <t>82690692669</t>
  </si>
  <si>
    <t>32693006200145</t>
  </si>
  <si>
    <t>583390</t>
  </si>
  <si>
    <t>0241831501</t>
  </si>
  <si>
    <t>BP269</t>
  </si>
  <si>
    <t>1 Quai du Jagueneau</t>
  </si>
  <si>
    <t>ASS DES ETABLISSEMENTS SCOLAIRES  JEANNE DELANOUE</t>
  </si>
  <si>
    <t>ASSOCIATION DES ETABLISSEMENTS SCOLAIRES  JEANNE DELANOUE</t>
  </si>
  <si>
    <t>52490329449</t>
  </si>
  <si>
    <t>49812082300014</t>
  </si>
  <si>
    <t>94742</t>
  </si>
  <si>
    <t>31 Chemin DES DANSES</t>
  </si>
  <si>
    <t>ASS DIRECTEURS D'HOPITAUX FOREZ VELAY</t>
  </si>
  <si>
    <t>ASSOCIATION DES DIRECTEURS D'HOPITAUX FOREZ VELAY</t>
  </si>
  <si>
    <t>82420044742</t>
  </si>
  <si>
    <t>38499712800036</t>
  </si>
  <si>
    <t>4935</t>
  </si>
  <si>
    <t>0145657692</t>
  </si>
  <si>
    <t>5 Avenue du Professeur Léon Bernard</t>
  </si>
  <si>
    <t>ADH</t>
  </si>
  <si>
    <t>ASSOCIATION DES DIRECTEURS D'HOPITAL</t>
  </si>
  <si>
    <t>53350563835</t>
  </si>
  <si>
    <t>32718114500019</t>
  </si>
  <si>
    <t>505353</t>
  </si>
  <si>
    <t>0247808554</t>
  </si>
  <si>
    <t>15 Place GASTON PAILHOU</t>
  </si>
  <si>
    <t>ADERMCO</t>
  </si>
  <si>
    <t>ASSOCIATION DES DERMATOLOGUES DU CENTRE OUEST</t>
  </si>
  <si>
    <t>24370136237</t>
  </si>
  <si>
    <t>34298205500028</t>
  </si>
  <si>
    <t>354351</t>
  </si>
  <si>
    <t>03 26 78 85 84</t>
  </si>
  <si>
    <t>Universite Paris Descartes</t>
  </si>
  <si>
    <t>15 Rue DE L'ECOLE DE MEDECINE</t>
  </si>
  <si>
    <t>ACLF</t>
  </si>
  <si>
    <t>ASSOCIATION DES CYTOGENETICIENS DE LANGUE FRANCAISE</t>
  </si>
  <si>
    <t>11753796575</t>
  </si>
  <si>
    <t>38828499400034</t>
  </si>
  <si>
    <t>614154</t>
  </si>
  <si>
    <t>02 47 55 96 11</t>
  </si>
  <si>
    <t>111-113 Rue DU REMPART</t>
  </si>
  <si>
    <t>ACHIL ACEPP TOURS</t>
  </si>
  <si>
    <t>ASSOCIATION DES CRECHES ET HALTE-GARDERIES D'INDRE ET LOIRE</t>
  </si>
  <si>
    <t>24370244037</t>
  </si>
  <si>
    <t>40090728300081</t>
  </si>
  <si>
    <t>528444</t>
  </si>
  <si>
    <t>03 21 78 18 18</t>
  </si>
  <si>
    <t>71 bis Avenue RAOUL BRIQUET</t>
  </si>
  <si>
    <t>ACSPALE</t>
  </si>
  <si>
    <t>ASSOCIATION DES CORPS DE SAPEURS POMPIERS DE L'ARRONDISSEMENT DE LENS ET ENVIRON</t>
  </si>
  <si>
    <t>31620098662</t>
  </si>
  <si>
    <t>40067668000020</t>
  </si>
  <si>
    <t>353360</t>
  </si>
  <si>
    <t>01495</t>
  </si>
  <si>
    <t>03 20 44 52 54</t>
  </si>
  <si>
    <t>28 Boulevard PASTEUR</t>
  </si>
  <si>
    <t>ACNBH</t>
  </si>
  <si>
    <t>ASSOCIATION DES COLLOQUES NATIONAUX DES BIOLOGISTES HOSPITALIERS</t>
  </si>
  <si>
    <t>11753861875</t>
  </si>
  <si>
    <t>42452422100027</t>
  </si>
  <si>
    <t>546872</t>
  </si>
  <si>
    <t>01 44 73 85 20</t>
  </si>
  <si>
    <t>29 Rue DU CHAROLAIS</t>
  </si>
  <si>
    <t>ACEPP PARIS</t>
  </si>
  <si>
    <t>ASSOCIATION DES COLLECTIFS ENFANTS PARENTS PROFESSIONNLES PARIS</t>
  </si>
  <si>
    <t>11750733375</t>
  </si>
  <si>
    <t>39198184200027</t>
  </si>
  <si>
    <t>640815</t>
  </si>
  <si>
    <t>07 86 63 83 46</t>
  </si>
  <si>
    <t>1 Rue NOTRE DAME DU PEUPLE</t>
  </si>
  <si>
    <t>ACEPP 83</t>
  </si>
  <si>
    <t>ASSOCIATION DES COLLECTIFS ENFANTS PARENTS PROFESSIONNELS 83</t>
  </si>
  <si>
    <t>93830421783</t>
  </si>
  <si>
    <t>49277383300040</t>
  </si>
  <si>
    <t>517185</t>
  </si>
  <si>
    <t>04 73 37 83 28</t>
  </si>
  <si>
    <t>8 Rue JACQUES MAGNIER</t>
  </si>
  <si>
    <t>ACEPP AUVERGNE</t>
  </si>
  <si>
    <t>ASSOCIATION DES COLLECTIFS ENFANTS PARENTS PROFESSIONNELS FEDERATION REGIONALE D'AUVERGNE</t>
  </si>
  <si>
    <t>83630434263</t>
  </si>
  <si>
    <t>48768240300034</t>
  </si>
  <si>
    <t>593503</t>
  </si>
  <si>
    <t>05 56 49 16 42</t>
  </si>
  <si>
    <t>414 Route DE Toulouse</t>
  </si>
  <si>
    <t>ACCEPP 33 47</t>
  </si>
  <si>
    <t>ASSOCIATION DES COLLECTIFS ENFANTS PARENTS PROFESSIONNELS</t>
  </si>
  <si>
    <t>72330479833</t>
  </si>
  <si>
    <t>38985072800038</t>
  </si>
  <si>
    <t>459379</t>
  </si>
  <si>
    <t>03 23 38 54 18</t>
  </si>
  <si>
    <t>LOCAUX FHF</t>
  </si>
  <si>
    <t>ACSES</t>
  </si>
  <si>
    <t>ASSOCIATION DES CHARGES DE SECURITE DES ETABLISSEMENTS DE SOINS</t>
  </si>
  <si>
    <t>11754982075</t>
  </si>
  <si>
    <t>78881169300019</t>
  </si>
  <si>
    <t>360612</t>
  </si>
  <si>
    <t>04 90 36 01 41</t>
  </si>
  <si>
    <t>19 Quai PASTEUR</t>
  </si>
  <si>
    <t>ACAF - MSA</t>
  </si>
  <si>
    <t>ASSOCIATION DES CENTRES D'ACCUEIL ET DE FORMATION</t>
  </si>
  <si>
    <t>93840010484</t>
  </si>
  <si>
    <t>31350998600029</t>
  </si>
  <si>
    <t>415558</t>
  </si>
  <si>
    <t>01127</t>
  </si>
  <si>
    <t>74 Avenue RENE CASSAGNE</t>
  </si>
  <si>
    <t>ABAF</t>
  </si>
  <si>
    <t>ASSOCIATION DES BIOLOGISTES D'AQUITAINE POUR LA FORMATION CONTINUE EN BIOLOGIE MEDICALE</t>
  </si>
  <si>
    <t>51025803100010</t>
  </si>
  <si>
    <t>28782</t>
  </si>
  <si>
    <t>01 40 22 63 11</t>
  </si>
  <si>
    <t>31 Rue de Chabrol</t>
  </si>
  <si>
    <t>ABF</t>
  </si>
  <si>
    <t>ASSOCIATION DES BIBLIOTHECAIRES DE FRANCE</t>
  </si>
  <si>
    <t>11750251175</t>
  </si>
  <si>
    <t>78420540300123</t>
  </si>
  <si>
    <t>574041</t>
  </si>
  <si>
    <t>Avenue Hippocrate 10</t>
  </si>
  <si>
    <t>AABC</t>
  </si>
  <si>
    <t>ASSOCIATION DES ASSISTANTS EN BIOLOGIE CLINIQUE</t>
  </si>
  <si>
    <t>493272</t>
  </si>
  <si>
    <t>0621611825</t>
  </si>
  <si>
    <t>RESIDENCE ROMAIN ROLLAND BT 13</t>
  </si>
  <si>
    <t>435 Avenue JACQUES DUCLOS</t>
  </si>
  <si>
    <t>ASSOCIATION DES ARTS DU CORPS</t>
  </si>
  <si>
    <t>93830443483</t>
  </si>
  <si>
    <t>53434342100010</t>
  </si>
  <si>
    <t>269554</t>
  </si>
  <si>
    <t>02 33 46 91 66</t>
  </si>
  <si>
    <t>50210 CERISY LA SALLE</t>
  </si>
  <si>
    <t>Centre Culturel International de Cerisy</t>
  </si>
  <si>
    <t>AAPC CERISY LA SALLE</t>
  </si>
  <si>
    <t>ASSOCIATION DES AMIS DE PONTIGNY CERISY</t>
  </si>
  <si>
    <t>25500032650</t>
  </si>
  <si>
    <t>78467131500025</t>
  </si>
  <si>
    <t>242100</t>
  </si>
  <si>
    <t>0676842732</t>
  </si>
  <si>
    <t>CHU DE POITIERS</t>
  </si>
  <si>
    <t>ADASV</t>
  </si>
  <si>
    <t>ASSOCIATION DES AIDES SOIGNANTS DE LA VIENNE</t>
  </si>
  <si>
    <t>54860078786</t>
  </si>
  <si>
    <t>42270196100027</t>
  </si>
  <si>
    <t>10285</t>
  </si>
  <si>
    <t>05 59 92 49 14</t>
  </si>
  <si>
    <t>64230 ARTIGUELOUVE</t>
  </si>
  <si>
    <t>CEDEX 20</t>
  </si>
  <si>
    <t>257 Avenue DU CHATEAU</t>
  </si>
  <si>
    <t>AAMB</t>
  </si>
  <si>
    <t>ASSOCIATION DES AGENTS DE MAINTENANCE BIOMEDICALE</t>
  </si>
  <si>
    <t>72640230364</t>
  </si>
  <si>
    <t>39965378100027</t>
  </si>
  <si>
    <t>474137</t>
  </si>
  <si>
    <t>03 25 04 21 45</t>
  </si>
  <si>
    <t>52220 RIVES DERVOISES</t>
  </si>
  <si>
    <t>10 Rue de l'Eglise</t>
  </si>
  <si>
    <t>ADASMS</t>
  </si>
  <si>
    <t>ASSOCIATION DERVOISE D ACTION SOCIALE ET MEDICO SOCIALE</t>
  </si>
  <si>
    <t>21520029052</t>
  </si>
  <si>
    <t>40434457400011</t>
  </si>
  <si>
    <t>522363</t>
  </si>
  <si>
    <t>05 65 73 78 20</t>
  </si>
  <si>
    <t>PARC LA GINESTE</t>
  </si>
  <si>
    <t>279 Rue PIERRE CARRERE</t>
  </si>
  <si>
    <t>ADPEPA 12 RODEZ</t>
  </si>
  <si>
    <t>ASSOCIATION DEPARTEMENTALE PUPILLES ENSEIGNEMENT PUBLIC AVEYRON</t>
  </si>
  <si>
    <t>73120056812</t>
  </si>
  <si>
    <t>30204902800293</t>
  </si>
  <si>
    <t>612698</t>
  </si>
  <si>
    <t>03 84 26 84 26</t>
  </si>
  <si>
    <t>« Centre Berreur Decarreau »</t>
  </si>
  <si>
    <t>23 Rue de la Méchelle</t>
  </si>
  <si>
    <t>ADPC 90</t>
  </si>
  <si>
    <t>ASSOCIATION DEPARTEMENTALE PROTECTION CIVILE 90</t>
  </si>
  <si>
    <t>27900060390</t>
  </si>
  <si>
    <t>49140058600013</t>
  </si>
  <si>
    <t>439162</t>
  </si>
  <si>
    <t>04 79 33 67 01</t>
  </si>
  <si>
    <t>27 Rue du Commandant Joseph Perceval</t>
  </si>
  <si>
    <t>ADIS</t>
  </si>
  <si>
    <t>ASSOCIATION DEPARTEMENTALE POUR L'INSERTION DES SOURDS</t>
  </si>
  <si>
    <t>82730092473</t>
  </si>
  <si>
    <t>35190999900036</t>
  </si>
  <si>
    <t>559430</t>
  </si>
  <si>
    <t>05 46 27 66 04</t>
  </si>
  <si>
    <t>8 Boulevard DU COMMANDANT CHARCOT</t>
  </si>
  <si>
    <t>ADEI 17 AYTRE</t>
  </si>
  <si>
    <t>ASSOCIATION DEPARTEMENTALE POUR L'EDUCATION ET L'INSERTION</t>
  </si>
  <si>
    <t>75170195817</t>
  </si>
  <si>
    <t>78134357900434</t>
  </si>
  <si>
    <t>144575</t>
  </si>
  <si>
    <t>04 79 72 43 49</t>
  </si>
  <si>
    <t>BP 3126 - LE BIOLLAY</t>
  </si>
  <si>
    <t>259 Place RENE VAIR</t>
  </si>
  <si>
    <t>31/07/2022</t>
  </si>
  <si>
    <t>ADDCAES</t>
  </si>
  <si>
    <t>ASSOCIATION DEPARTEMENTALE POUR LE DEVELOPPEMENT DE LA COORDINATION DES ACTIONS EN FAVEURS DES ETRANGERS DE LA SAVOIE</t>
  </si>
  <si>
    <t>82730037773</t>
  </si>
  <si>
    <t>32332723900055</t>
  </si>
  <si>
    <t>600386</t>
  </si>
  <si>
    <t>0771788506</t>
  </si>
  <si>
    <t>50430 LESSAY</t>
  </si>
  <si>
    <t>1 Rue DE LA POSTE</t>
  </si>
  <si>
    <t>ADESR LESSAY</t>
  </si>
  <si>
    <t>ASSOCIATION DEPARTEMENTALE POUR EDUCATION ET LA SECURITE ROUTIERE MANCHE</t>
  </si>
  <si>
    <t>28500128850</t>
  </si>
  <si>
    <t>81755527900014</t>
  </si>
  <si>
    <t>509498</t>
  </si>
  <si>
    <t>0492521515</t>
  </si>
  <si>
    <t>10 Rue DES SILOS</t>
  </si>
  <si>
    <t>ADFPA 05</t>
  </si>
  <si>
    <t>ASSOCIATION DEPARTEMENTALE FORMATION PERFECTIONNEMENT AGRICULTEURS 05</t>
  </si>
  <si>
    <t>93050012705</t>
  </si>
  <si>
    <t>38466091600014</t>
  </si>
  <si>
    <t>526241</t>
  </si>
  <si>
    <t>0491907853</t>
  </si>
  <si>
    <t>15 Rue DES CONVALESCENTS</t>
  </si>
  <si>
    <t>ADEF</t>
  </si>
  <si>
    <t>ASSOCIATION DEPARTEMENTALE D'ETUDE ET DE FORMATION</t>
  </si>
  <si>
    <t>93130178813</t>
  </si>
  <si>
    <t>33872756300011</t>
  </si>
  <si>
    <t>563249</t>
  </si>
  <si>
    <t>0495311314</t>
  </si>
  <si>
    <t>GROUPE SCOLAIRE F. AMADEI</t>
  </si>
  <si>
    <t>Rue SAINTE THERESE</t>
  </si>
  <si>
    <t>ADPEP 2B - PEP FORMATION BASTIA</t>
  </si>
  <si>
    <t>ASSOCIATION DEPARTEMENTALE DES PUPILLES DE L'ENSEIGNEMENT PUBLIC HAUTE CORSE</t>
  </si>
  <si>
    <t>94202091320</t>
  </si>
  <si>
    <t>31725526300087</t>
  </si>
  <si>
    <t>503897</t>
  </si>
  <si>
    <t>04 77 33 36 84</t>
  </si>
  <si>
    <t>Rue BAPTISTE MARCET</t>
  </si>
  <si>
    <t>ASS DEPARTEMENTALE DES FRANCAS DE LA LOIRE</t>
  </si>
  <si>
    <t>ASSOCIATION DEPARTEMENTALE DES FRANCAS DE LA LOIRE</t>
  </si>
  <si>
    <t>82420028542</t>
  </si>
  <si>
    <t>30088230500034</t>
  </si>
  <si>
    <t>502133</t>
  </si>
  <si>
    <t>06 59 36 17 83</t>
  </si>
  <si>
    <t>7 Chemin DE L'ARGENTESSE</t>
  </si>
  <si>
    <t>ADEDS 30</t>
  </si>
  <si>
    <t>ASSOCIATION DEPARTEMENTALE D'ENSEIGNEMENT ET DE DEVELOPPEMENT DU SECOURISME DU GARD</t>
  </si>
  <si>
    <t>91300355030</t>
  </si>
  <si>
    <t>75045360700012</t>
  </si>
  <si>
    <t>266802</t>
  </si>
  <si>
    <t>04 72 41 66 01</t>
  </si>
  <si>
    <t>292 Rue VENDOME</t>
  </si>
  <si>
    <t>ADES RHONE</t>
  </si>
  <si>
    <t>ASSOCIATION DEPARTEMENTALE D'EDUCATION POUR LA SANTE RHONE</t>
  </si>
  <si>
    <t>82690109369</t>
  </si>
  <si>
    <t>31944006100020</t>
  </si>
  <si>
    <t>469117</t>
  </si>
  <si>
    <t>05 62 93 84 14</t>
  </si>
  <si>
    <t>PREFECTURE DES HAUTES PYRENEES</t>
  </si>
  <si>
    <t>42 Rue PASTEUR</t>
  </si>
  <si>
    <t>ADPC 65</t>
  </si>
  <si>
    <t>ASSOCIATION DEPARTEMENTALE DE PROTECTION CIVILE 65</t>
  </si>
  <si>
    <t>73650066365</t>
  </si>
  <si>
    <t>50223518700015</t>
  </si>
  <si>
    <t>121812</t>
  </si>
  <si>
    <t>0241345400</t>
  </si>
  <si>
    <t>29 DE LA REPUBLIQUE</t>
  </si>
  <si>
    <t>ADPC 49</t>
  </si>
  <si>
    <t>ASSOCIATION DEPARTEMENTALE DE PROTECTION CIVILE MAINE ET LOIRE</t>
  </si>
  <si>
    <t>52490288249</t>
  </si>
  <si>
    <t>37945849000057</t>
  </si>
  <si>
    <t>119090</t>
  </si>
  <si>
    <t>0556514888</t>
  </si>
  <si>
    <t>7 Rue Claire</t>
  </si>
  <si>
    <t>ADPC 33</t>
  </si>
  <si>
    <t>ASSOCIATION DEPARTEMENTALE DE PROTECTION CIVILE EN GIRONDE</t>
  </si>
  <si>
    <t>72330052433</t>
  </si>
  <si>
    <t>35037934300055</t>
  </si>
  <si>
    <t>525420</t>
  </si>
  <si>
    <t>0320557454</t>
  </si>
  <si>
    <t>PARC D ACTIVITE M SCHUMANN</t>
  </si>
  <si>
    <t>32 Rue des frères Lumière</t>
  </si>
  <si>
    <t>ADPC59</t>
  </si>
  <si>
    <t>ASSOCIATION DEPARTEMENTALE DE PROTECTION CIVILE DU NORD</t>
  </si>
  <si>
    <t>31590793359</t>
  </si>
  <si>
    <t>40202801300058</t>
  </si>
  <si>
    <t>435053</t>
  </si>
  <si>
    <t>06 52 87 19 14</t>
  </si>
  <si>
    <t>ESPACE CLEMENT MAROT</t>
  </si>
  <si>
    <t>Place BESSIERES</t>
  </si>
  <si>
    <t>ADPC 46</t>
  </si>
  <si>
    <t>ASSOCIATION DEPARTEMENTALE DE PROTECTION CIVILE DU LOT</t>
  </si>
  <si>
    <t>73460039746</t>
  </si>
  <si>
    <t>51529961800014</t>
  </si>
  <si>
    <t>501669</t>
  </si>
  <si>
    <t>06 73 75 01 61</t>
  </si>
  <si>
    <t>101 Faubourg DE BESANCON</t>
  </si>
  <si>
    <t>ADPC 25</t>
  </si>
  <si>
    <t>ASSOCIATION DEPARTEMENTALE DE PROTECTION CIVILE DU DOUBS</t>
  </si>
  <si>
    <t>43250272425</t>
  </si>
  <si>
    <t>38292145000021</t>
  </si>
  <si>
    <t>PAS DE NUMERO ACTIVITE</t>
  </si>
  <si>
    <t>308810</t>
  </si>
  <si>
    <t>03 88 83 75 24</t>
  </si>
  <si>
    <t>15 Rue De L Ardeche Box E-F</t>
  </si>
  <si>
    <t>ADPC 67 STRASBOURG</t>
  </si>
  <si>
    <t>ASSOCIATION DEPARTEMENTALE DE PROTECTION CIVILE DU BAS RHIN</t>
  </si>
  <si>
    <t>42670563467</t>
  </si>
  <si>
    <t>39006025900020</t>
  </si>
  <si>
    <t>573681</t>
  </si>
  <si>
    <t>06 75 55 68 42</t>
  </si>
  <si>
    <t>61250 CONDE SUR SARTHE</t>
  </si>
  <si>
    <t>9 Rue TEMPS PERDU</t>
  </si>
  <si>
    <t>ADPC 61</t>
  </si>
  <si>
    <t>ASSOCIATION DEPARTEMENTALE DE PROTECTION CIVILE DE L'ORNE</t>
  </si>
  <si>
    <t>25610083861</t>
  </si>
  <si>
    <t>42806360600027</t>
  </si>
  <si>
    <t>346720</t>
  </si>
  <si>
    <t>01 60 75 40 96</t>
  </si>
  <si>
    <t>PREFECTURE DE L'ESSONNE</t>
  </si>
  <si>
    <t>Boulevard DE FRANCE</t>
  </si>
  <si>
    <t>ADPC 91</t>
  </si>
  <si>
    <t>ASSOCIATION DEPARTEMENTALE DE PROTECTION CIVILE DE L'ESSONNE</t>
  </si>
  <si>
    <t>11910697991</t>
  </si>
  <si>
    <t>47870440600014</t>
  </si>
  <si>
    <t>337468</t>
  </si>
  <si>
    <t>02 51 62 94 36</t>
  </si>
  <si>
    <t>135 Route DAUBIGNY</t>
  </si>
  <si>
    <t>ADPC 85</t>
  </si>
  <si>
    <t>ASSOCIATION DEPARTEMENTALE DE PROTECTION CIVILE DE LA VENDEE</t>
  </si>
  <si>
    <t>52850173585</t>
  </si>
  <si>
    <t>78644845600024</t>
  </si>
  <si>
    <t>516545</t>
  </si>
  <si>
    <t>03 22 77 42 18</t>
  </si>
  <si>
    <t>23 Rue JULES LARDIERE</t>
  </si>
  <si>
    <t>ADPC 80 AMIENS</t>
  </si>
  <si>
    <t>ASSOCIATION DEPARTEMENTALE DE PROTECTION CIVILE DE LA SOMME</t>
  </si>
  <si>
    <t>22800175780</t>
  </si>
  <si>
    <t>39167972700019</t>
  </si>
  <si>
    <t>Entreprise qui n'existe plus.</t>
  </si>
  <si>
    <t>145981</t>
  </si>
  <si>
    <t>CSP ADPC AUTHIE ANCRE</t>
  </si>
  <si>
    <t>23 Rue BD LORD MILNER</t>
  </si>
  <si>
    <t>ADCP 80 DOULLENS</t>
  </si>
  <si>
    <t>39167972700027</t>
  </si>
  <si>
    <t>317690</t>
  </si>
  <si>
    <t>06 85 66 75 82</t>
  </si>
  <si>
    <t>57155 MARLY</t>
  </si>
  <si>
    <t>1 Rue DU CHEMIN DE FER</t>
  </si>
  <si>
    <t>ADPC 57  MARLY</t>
  </si>
  <si>
    <t>ASSOCIATION DEPARTEMENTALE DE PROTECTION CIVILE DE LA MOSELLE</t>
  </si>
  <si>
    <t>41570223057</t>
  </si>
  <si>
    <t>30354397900064</t>
  </si>
  <si>
    <t>522144</t>
  </si>
  <si>
    <t>05 65 73 77 96</t>
  </si>
  <si>
    <t>CARREFOUR DE L AGRICULTURE</t>
  </si>
  <si>
    <t>5 Boulevard DU 122 EME RI</t>
  </si>
  <si>
    <t>ADPSA 12 RODEZ</t>
  </si>
  <si>
    <t>ASSOCIATION DEPARTEMENTALE DE PROMOTION SOCIALE AGRICOLE AVEYRON</t>
  </si>
  <si>
    <t>73120000712</t>
  </si>
  <si>
    <t>77674303100028</t>
  </si>
  <si>
    <t>608178</t>
  </si>
  <si>
    <t>05 32 14 17 05</t>
  </si>
  <si>
    <t>19 Rue Jean Bonnardel</t>
  </si>
  <si>
    <t>KAP 33</t>
  </si>
  <si>
    <t>ASSOCIATION DEPARTEMENTALE DE PREVENTION EN KINESITHERAPIE 33</t>
  </si>
  <si>
    <t>72330977533</t>
  </si>
  <si>
    <t>81202206900015</t>
  </si>
  <si>
    <t>484787</t>
  </si>
  <si>
    <t>05 19 07 33 41</t>
  </si>
  <si>
    <t>2 Rue HENRI  BESSEMER</t>
  </si>
  <si>
    <t>ADER</t>
  </si>
  <si>
    <t>ASSOCIATION DEPARTEMENTALE D EDUCATION ROUTIERE ET D AIDE A LA MOBILITE</t>
  </si>
  <si>
    <t>74190060819</t>
  </si>
  <si>
    <t>50268250300037</t>
  </si>
  <si>
    <t>628852</t>
  </si>
  <si>
    <t>04 71 48 44 97</t>
  </si>
  <si>
    <t>CAMPUS DU VALLON</t>
  </si>
  <si>
    <t>2 CHE DU CAMPS</t>
  </si>
  <si>
    <t>ADAPEI DU CANTAL MAURS</t>
  </si>
  <si>
    <t>ASSOCIATION DEPARTEMENTALE AMIS PARENTS ENFANTS INADAPES</t>
  </si>
  <si>
    <t>84150326615</t>
  </si>
  <si>
    <t>32198413000385</t>
  </si>
  <si>
    <t>533063</t>
  </si>
  <si>
    <t>05 55 62 58 07</t>
  </si>
  <si>
    <t>14 Rue Raymond Christoflour Courtille</t>
  </si>
  <si>
    <t>ADAPEI  FORM'ADAPT 23</t>
  </si>
  <si>
    <t>ASSOCIATION DEPARTEMENTALE AMIS PARENTS ENFANT INADAPTE FORM'ADAPT 23</t>
  </si>
  <si>
    <t>74230024123</t>
  </si>
  <si>
    <t>30673554900264</t>
  </si>
  <si>
    <t>95904</t>
  </si>
  <si>
    <t>03 85 42 45 92</t>
  </si>
  <si>
    <t>CENTRE HOSPITALIER W. MOREY - BP 120</t>
  </si>
  <si>
    <t>7 Quai DE L'HOPITAL</t>
  </si>
  <si>
    <t>ADAMU 71</t>
  </si>
  <si>
    <t>ASSOCIATION DEPARTEMENTALE AIDE MEDICALE URGENTE SAONE ET LOIRE</t>
  </si>
  <si>
    <t>27710307971</t>
  </si>
  <si>
    <t>44318335500017</t>
  </si>
  <si>
    <t>297902</t>
  </si>
  <si>
    <t>0142795050</t>
  </si>
  <si>
    <t>46 bis Boulevard EDGAR QUINET</t>
  </si>
  <si>
    <t>ADIL 75</t>
  </si>
  <si>
    <t>ASSOCIATION DEPARTEMENTAL D'INFORMATION LOGEMENT PARIS</t>
  </si>
  <si>
    <t>11750988875</t>
  </si>
  <si>
    <t>31548372700048</t>
  </si>
  <si>
    <t>583662</t>
  </si>
  <si>
    <t>04 67 10 40 00</t>
  </si>
  <si>
    <t>PARC EUROMEDICNE</t>
  </si>
  <si>
    <t>1925 Rue SAINT PRIEST</t>
  </si>
  <si>
    <t>ADAGES FORMADAGES</t>
  </si>
  <si>
    <t>ASSOCIATION DEP ADMINISTRATIVE GESTION ETS SPECIALISES</t>
  </si>
  <si>
    <t>91340211934</t>
  </si>
  <si>
    <t>33977442400198</t>
  </si>
  <si>
    <t>234059</t>
  </si>
  <si>
    <t>01328</t>
  </si>
  <si>
    <t>01 58 22 17 10</t>
  </si>
  <si>
    <t>ADF</t>
  </si>
  <si>
    <t>ASSOCIATION DENTAIRE FRANCAISE</t>
  </si>
  <si>
    <t>11750701575</t>
  </si>
  <si>
    <t>30011593800064</t>
  </si>
  <si>
    <t>336350</t>
  </si>
  <si>
    <t>04 37 65 33 58</t>
  </si>
  <si>
    <t>IMMEUBLE LE SEMAPHORE</t>
  </si>
  <si>
    <t>AVAETS</t>
  </si>
  <si>
    <t>ASSOCIATION DE VALIDATION DES ACQUIS DES METIERS DU TRAVAIL SOCIAL</t>
  </si>
  <si>
    <t>82690827369</t>
  </si>
  <si>
    <t>45351733600039</t>
  </si>
  <si>
    <t>489220</t>
  </si>
  <si>
    <t>01 42 53 12 13</t>
  </si>
  <si>
    <t>MME CAROLE GAMMER</t>
  </si>
  <si>
    <t>ATFP</t>
  </si>
  <si>
    <t>ASSOCIATION DE THERAPIE FAMILIALE PAR PHASES</t>
  </si>
  <si>
    <t>11753665575</t>
  </si>
  <si>
    <t>45105995000019</t>
  </si>
  <si>
    <t>663487</t>
  </si>
  <si>
    <t>13 Chemin D'AUCHE</t>
  </si>
  <si>
    <t>ASS DE SOUTIEN A CANCER ROSE</t>
  </si>
  <si>
    <t>ASSOCIATION DE SOUTIEN A CANCER ROSE</t>
  </si>
  <si>
    <t>44570397157</t>
  </si>
  <si>
    <t>83348706900019</t>
  </si>
  <si>
    <t>120789</t>
  </si>
  <si>
    <t>05608</t>
  </si>
  <si>
    <t>05 65 68 33 66</t>
  </si>
  <si>
    <t>10 Boulevard LAROMIGUIERE</t>
  </si>
  <si>
    <t>ASSAD</t>
  </si>
  <si>
    <t>ASSOCIATION DE SERVICES DE SOINS A DOMICILE</t>
  </si>
  <si>
    <t>73120019012</t>
  </si>
  <si>
    <t>77674430200030</t>
  </si>
  <si>
    <t>663463</t>
  </si>
  <si>
    <t>06 82 12 82 23</t>
  </si>
  <si>
    <t>29120 PONT L ABBE</t>
  </si>
  <si>
    <t>17 Rue RAYMONDE FOLGOAS GUILLOU</t>
  </si>
  <si>
    <t>ASS DE SAUVETAGE ET DE SECOURISME PAYS BIGOUDEN</t>
  </si>
  <si>
    <t>ASSOCIATION DE SAUVETAGE ET DE SECOURISME DU PAYS BIGOUDEN</t>
  </si>
  <si>
    <t>53290912629</t>
  </si>
  <si>
    <t>81461312100023</t>
  </si>
  <si>
    <t>479070</t>
  </si>
  <si>
    <t>05113</t>
  </si>
  <si>
    <t>01 40 77 43 18</t>
  </si>
  <si>
    <t>11 Rue ALBERT BAYET</t>
  </si>
  <si>
    <t>ASM 13</t>
  </si>
  <si>
    <t>ASSOCIATION DE SANTE MENTALE DU 13EME ARRONDISSEMENT</t>
  </si>
  <si>
    <t>11754093475</t>
  </si>
  <si>
    <t>77568194300053</t>
  </si>
  <si>
    <t>521395</t>
  </si>
  <si>
    <t>02 38 62 64 62</t>
  </si>
  <si>
    <t>10 bis Boulevard Rocheplatte</t>
  </si>
  <si>
    <t>02/09/2016</t>
  </si>
  <si>
    <t>APLEAT ACEP ORLEANS</t>
  </si>
  <si>
    <t>ASSOCIATION DE SANTE ET DE SOLIDARITE</t>
  </si>
  <si>
    <t>24450392145</t>
  </si>
  <si>
    <t>33312105100085</t>
  </si>
  <si>
    <t>409972</t>
  </si>
  <si>
    <t>05 34 63 84 30</t>
  </si>
  <si>
    <t>14 Rue MICHEL LABROUSSE</t>
  </si>
  <si>
    <t>ASTI</t>
  </si>
  <si>
    <t>ASSOCIATION DE SANTE AU TRAVAIL INTERSERVICES - ASTI</t>
  </si>
  <si>
    <t>73310440531</t>
  </si>
  <si>
    <t>47953857100049</t>
  </si>
  <si>
    <t>231</t>
  </si>
  <si>
    <t>01 46 23 13 62</t>
  </si>
  <si>
    <t>11 Square DE CLIGNANCOURT</t>
  </si>
  <si>
    <t>AREPS</t>
  </si>
  <si>
    <t>ASSOCIATION DE RELAXATION PSYCHANALYTIQUE SAPIR</t>
  </si>
  <si>
    <t>11750387875</t>
  </si>
  <si>
    <t>45121623800019</t>
  </si>
  <si>
    <t>324530</t>
  </si>
  <si>
    <t>01 53 26 03 70</t>
  </si>
  <si>
    <t>7 Rue DE CIVRY</t>
  </si>
  <si>
    <t>ARSPG</t>
  </si>
  <si>
    <t>ASSOCIATION DE RECHERCHE ET SOUTIEN EN PSYCHIATRIE GENERALE</t>
  </si>
  <si>
    <t>11755142075</t>
  </si>
  <si>
    <t>42304415500038</t>
  </si>
  <si>
    <t>249038</t>
  </si>
  <si>
    <t>03 22 72 66 00</t>
  </si>
  <si>
    <t>21 Rue VOITURE</t>
  </si>
  <si>
    <t>AREAT</t>
  </si>
  <si>
    <t>ASSOCIATION DE RECHERCHE ET D'ENSEIGNEMENT POUR UNE ALCOOLOGIE DE TERRAIN</t>
  </si>
  <si>
    <t>22800102980</t>
  </si>
  <si>
    <t>39202013700049</t>
  </si>
  <si>
    <t>342142</t>
  </si>
  <si>
    <t>1 Avenue MARTHE</t>
  </si>
  <si>
    <t>ARFI</t>
  </si>
  <si>
    <t>ASSOCIATION DE RECHERCHE ET DE FORMATION SUR L' INSERTION</t>
  </si>
  <si>
    <t>11940645394</t>
  </si>
  <si>
    <t>35048923300030</t>
  </si>
  <si>
    <t>383685</t>
  </si>
  <si>
    <t>03101</t>
  </si>
  <si>
    <t>09 81 96 53 96</t>
  </si>
  <si>
    <t>14 Rue Ste Claire</t>
  </si>
  <si>
    <t>ARSI</t>
  </si>
  <si>
    <t>ASSOCIATION DE RECHERCHE EN SOINS INFIRMIERS</t>
  </si>
  <si>
    <t>73310513331</t>
  </si>
  <si>
    <t>34383289500050</t>
  </si>
  <si>
    <t>546290</t>
  </si>
  <si>
    <t>02 34 53 27 94</t>
  </si>
  <si>
    <t>Rue Henri Royer Arca</t>
  </si>
  <si>
    <t>ARCA</t>
  </si>
  <si>
    <t>ASSOCIATION DE RECHERCHE EN CRIMINOLOGIE APPLIQUEE</t>
  </si>
  <si>
    <t>24370331537</t>
  </si>
  <si>
    <t>50876987400027</t>
  </si>
  <si>
    <t>572287</t>
  </si>
  <si>
    <t>06 84 29 58 53</t>
  </si>
  <si>
    <t>40 Avenue du Prof. Grasset</t>
  </si>
  <si>
    <t>ARABESC ASS</t>
  </si>
  <si>
    <t>ASSOCIATION DE RECHERCHE ARTISTIQUE EN BIO ACOUSTIQUE ET ENERGIQUE DU SON ET DU CORPS</t>
  </si>
  <si>
    <t>76340942534</t>
  </si>
  <si>
    <t>75252421500023</t>
  </si>
  <si>
    <t>627902</t>
  </si>
  <si>
    <t>06 37 54 31 61</t>
  </si>
  <si>
    <t>ASSOCIATION DE PROMOTION DES SOINS PSYCHIQUES EN INSTITUTIONS - APSPI</t>
  </si>
  <si>
    <t>11922425292</t>
  </si>
  <si>
    <t>89249750400019</t>
  </si>
  <si>
    <t>452506</t>
  </si>
  <si>
    <t>04 67 13 83 53</t>
  </si>
  <si>
    <t>Zone D - Amenagement Concerte Aftalion</t>
  </si>
  <si>
    <t>14 Rue Francois Perroux</t>
  </si>
  <si>
    <t>AFPI LANGUEDOC ROUSSILLON BAILLARGUES</t>
  </si>
  <si>
    <t>ASSOCIATION DE PROFESSIONNELLE DE L'INDUSTRIE LANGUEDOC ROUSSILLON</t>
  </si>
  <si>
    <t>91340713434</t>
  </si>
  <si>
    <t>52985396200023</t>
  </si>
  <si>
    <t>656549</t>
  </si>
  <si>
    <t>64 Rue de l'Étang a l'Eau</t>
  </si>
  <si>
    <t>APOP ROSNY SOUS BOIS</t>
  </si>
  <si>
    <t>ASSOCIATION DE PREVENTION EN ODONTOLOGIE PEDIATRIQUE</t>
  </si>
  <si>
    <t>11930852993</t>
  </si>
  <si>
    <t>85163431100019</t>
  </si>
  <si>
    <t>545181</t>
  </si>
  <si>
    <t>01 40 03 77 76</t>
  </si>
  <si>
    <t>APSV</t>
  </si>
  <si>
    <t>ASSOCIATION DE PREVENTION DU SITE DE LA VILETTE</t>
  </si>
  <si>
    <t>11751105975</t>
  </si>
  <si>
    <t>34063517600019</t>
  </si>
  <si>
    <t>507052</t>
  </si>
  <si>
    <t>01 42 11 15 00</t>
  </si>
  <si>
    <t>42 Rue De Paradis</t>
  </si>
  <si>
    <t>APPA PARIS</t>
  </si>
  <si>
    <t>ASSOCIATION DE PREVENTION DE LA POLLUTION ATMOSPHERIQUE</t>
  </si>
  <si>
    <t>11940629894</t>
  </si>
  <si>
    <t>78436183400145</t>
  </si>
  <si>
    <t>570709</t>
  </si>
  <si>
    <t>07907</t>
  </si>
  <si>
    <t>01 69 13 07 07</t>
  </si>
  <si>
    <t>APHIF</t>
  </si>
  <si>
    <t>ASSOCIATION DE PHARMACIE HOSPITALIERE DE L'ILE DE FRANCE</t>
  </si>
  <si>
    <t>11756757275</t>
  </si>
  <si>
    <t>35038456600013</t>
  </si>
  <si>
    <t>333682</t>
  </si>
  <si>
    <t>03921</t>
  </si>
  <si>
    <t>01 44 54 33 54</t>
  </si>
  <si>
    <t>45 Rue Vineuse</t>
  </si>
  <si>
    <t>APODEP</t>
  </si>
  <si>
    <t>ASSOCIATION DE PERFECTIONNEMENT OPHTALMOLOGIQUE DE PARIS</t>
  </si>
  <si>
    <t>39103064000034</t>
  </si>
  <si>
    <t>264090</t>
  </si>
  <si>
    <t>07 78 21 69 14</t>
  </si>
  <si>
    <t>43 Quai du Havre</t>
  </si>
  <si>
    <t>APEDAHAN</t>
  </si>
  <si>
    <t>ASSOCIATION DE PARENTS D'ENFANTS DEFICIENTS AUDITIFS DE HAUTE NORMANDIE</t>
  </si>
  <si>
    <t>23760288676</t>
  </si>
  <si>
    <t>39901889400028</t>
  </si>
  <si>
    <t>555423</t>
  </si>
  <si>
    <t>PARC ST MAUR</t>
  </si>
  <si>
    <t>13 Résidence Les Andelys</t>
  </si>
  <si>
    <t>AMPR NORD-PICARDIE</t>
  </si>
  <si>
    <t>ASSOCIATION DE MEDECINE PHYSIQUE ET DE READAPTION NORD - PICARDIE</t>
  </si>
  <si>
    <t>31590750559</t>
  </si>
  <si>
    <t>43262227200024</t>
  </si>
  <si>
    <t>510014</t>
  </si>
  <si>
    <t>CHU PELLEGRIN SERVICE REEDUCATION FONCTIONNELLE</t>
  </si>
  <si>
    <t>Place AMELIE RABA LEOB</t>
  </si>
  <si>
    <t>AMPRA</t>
  </si>
  <si>
    <t>ASSOCIATION DE MEDECINE PHYSIQUE ET DE READAPTATION D'AQUITAINE</t>
  </si>
  <si>
    <t>75331168233</t>
  </si>
  <si>
    <t>50528460400012</t>
  </si>
  <si>
    <t>629832</t>
  </si>
  <si>
    <t>HOPITAL LAPEYRONIE</t>
  </si>
  <si>
    <t>Avenue DU DOYEN GASTON GIRAUD</t>
  </si>
  <si>
    <t>AMLTCM</t>
  </si>
  <si>
    <t>ASSOCIATION DE MEDECINE LEGALE ET DE TOXICOLOGIE CLINIQUE DE MONTPELLIER</t>
  </si>
  <si>
    <t>76341093834</t>
  </si>
  <si>
    <t>43286829700016</t>
  </si>
  <si>
    <t>496534</t>
  </si>
  <si>
    <t>04 91 03 70 61</t>
  </si>
  <si>
    <t>92 Traverse PAS DE FAON</t>
  </si>
  <si>
    <t>AMS CROIX BLANCHE</t>
  </si>
  <si>
    <t>ASSOCIATION DE MARSEILLE DES SECOURISTES FRANCAIS CROIX BLANCHE</t>
  </si>
  <si>
    <t>93131544413</t>
  </si>
  <si>
    <t>43187872700012</t>
  </si>
  <si>
    <t>504622</t>
  </si>
  <si>
    <t>04 67 33 74 69</t>
  </si>
  <si>
    <t>HOPITAL LA COLOMBIERE PAVILLON 7</t>
  </si>
  <si>
    <t>ALIAS ASSOCIATION</t>
  </si>
  <si>
    <t>ASSOCIATION DE LUTTE CONTRE LES INFECTIONS ASSOCIEES AUX SOINS</t>
  </si>
  <si>
    <t>91340820434</t>
  </si>
  <si>
    <t>80068670100015</t>
  </si>
  <si>
    <t>416599</t>
  </si>
  <si>
    <t>05 49 65 21 33</t>
  </si>
  <si>
    <t>79300 BEAULIEU SOUS BRESSUIRE</t>
  </si>
  <si>
    <t>Lycee Polyvalent Prive ST Joseph</t>
  </si>
  <si>
    <t>4 Rue DU DR BRILLAUD</t>
  </si>
  <si>
    <t>AECB LYCEE POLYVALENT PRIVE ST JOSEPH BRESSUIRE</t>
  </si>
  <si>
    <t>ASSOCIATION DE L'ENSEI GNEMENT CATHOLIQUE BRESSUIRE</t>
  </si>
  <si>
    <t>54790007279</t>
  </si>
  <si>
    <t>78141384400015</t>
  </si>
  <si>
    <t>493429</t>
  </si>
  <si>
    <t>01 85 76 66 90</t>
  </si>
  <si>
    <t>CS 90009</t>
  </si>
  <si>
    <t>49 Avenue DES GENOTTES</t>
  </si>
  <si>
    <t>EBI</t>
  </si>
  <si>
    <t>ASSOCIATION DE L'ECOLE DE BIOLOGIE INDUSTRIELLE</t>
  </si>
  <si>
    <t>11950416695</t>
  </si>
  <si>
    <t>38859163800035</t>
  </si>
  <si>
    <t>321849</t>
  </si>
  <si>
    <t>0321990699</t>
  </si>
  <si>
    <t>62280 ST MARTIN BOULOGNE</t>
  </si>
  <si>
    <t>LYCEE PRIVE ST JOSEPH</t>
  </si>
  <si>
    <t>26 Route DE CALAIS</t>
  </si>
  <si>
    <t>AREP BOULOGNE</t>
  </si>
  <si>
    <t>ASSOCIATION DE L'APPRENTISSAGE INDUSTRIEL ET COMMERCIAL</t>
  </si>
  <si>
    <t>31620136562</t>
  </si>
  <si>
    <t>78407330600010</t>
  </si>
  <si>
    <t>325752</t>
  </si>
  <si>
    <t>02871</t>
  </si>
  <si>
    <t>0262905780</t>
  </si>
  <si>
    <t>AFELIN CHU Félix Guyon</t>
  </si>
  <si>
    <t>Route de Bellepierre</t>
  </si>
  <si>
    <t>AFELIN</t>
  </si>
  <si>
    <t>ASSOCIATION DE LA FEDERATION D'HYGIENE HOSPITALIERE ET LUTTE CONTRE LES INFECTIONS NOSOCOMIALES</t>
  </si>
  <si>
    <t>98970291697</t>
  </si>
  <si>
    <t>45006845700016</t>
  </si>
  <si>
    <t>269293</t>
  </si>
  <si>
    <t>02895</t>
  </si>
  <si>
    <t>46 Avenue Saint Sauveur</t>
  </si>
  <si>
    <t>CCUM IFSI</t>
  </si>
  <si>
    <t>ASSOCIATION DE LA COOPERATION DES HOPITAUX LE CREUSOT MONTCEAU INSTITUT DE FORMATION EN SOINS INFIRMIERS</t>
  </si>
  <si>
    <t>43480295500014</t>
  </si>
  <si>
    <t>504063</t>
  </si>
  <si>
    <t>21 Rue HENRI GOIJUS</t>
  </si>
  <si>
    <t>AKCR</t>
  </si>
  <si>
    <t>ASSOCIATION DE KINESITHERAPIE CARDIO RESPIRATOIRE EN RHONE ALPES</t>
  </si>
  <si>
    <t>82691207569</t>
  </si>
  <si>
    <t>44483509400012</t>
  </si>
  <si>
    <t>489499</t>
  </si>
  <si>
    <t>0549814128</t>
  </si>
  <si>
    <t>5 Rue de la Sagesse</t>
  </si>
  <si>
    <t>CFC VAL DE L'OUIN</t>
  </si>
  <si>
    <t>ASSOCIATION DE GESTION LYCEE PRIVE DE MAULEON CENTRE DE FORMATION CONTINUE DU VAL DE L'OUIN</t>
  </si>
  <si>
    <t>54790069679</t>
  </si>
  <si>
    <t>78142229000010</t>
  </si>
  <si>
    <t>151634</t>
  </si>
  <si>
    <t>39 Rue DU TRANSVAAL</t>
  </si>
  <si>
    <t>SJ FORMATION</t>
  </si>
  <si>
    <t>ASSOCIATION DE GESTION GROUPE ST JOSEPH</t>
  </si>
  <si>
    <t>26210000321</t>
  </si>
  <si>
    <t>77821417100010</t>
  </si>
  <si>
    <t>612558</t>
  </si>
  <si>
    <t>0380740888</t>
  </si>
  <si>
    <t>19 Avenue Albert Camus</t>
  </si>
  <si>
    <t>FORMAPI</t>
  </si>
  <si>
    <t>ASSOCIATION DE GESTION ET DE DEVELOPPEMENT DU CLUB CAMUS</t>
  </si>
  <si>
    <t>27210389121</t>
  </si>
  <si>
    <t>39992626000031</t>
  </si>
  <si>
    <t>495086</t>
  </si>
  <si>
    <t>03 83 56 25 14</t>
  </si>
  <si>
    <t>3 Allée DES TILLEULS</t>
  </si>
  <si>
    <t>AGEPERS</t>
  </si>
  <si>
    <t>ASSOCIATION DE GESTION DU PERSONNEL</t>
  </si>
  <si>
    <t>41540042754</t>
  </si>
  <si>
    <t>33510474100020</t>
  </si>
  <si>
    <t>299534</t>
  </si>
  <si>
    <t>04 78 58 19 19</t>
  </si>
  <si>
    <t>24 Rue Robinson</t>
  </si>
  <si>
    <t>AGCNAM RHONE ALPES ST ETIENNE</t>
  </si>
  <si>
    <t>ASSOCIATION DE GESTION DU CONSERVATOIRE NATIONAL DES ARTS ET METIERS RHONE ALPES</t>
  </si>
  <si>
    <t>82690751869</t>
  </si>
  <si>
    <t>44320628900037</t>
  </si>
  <si>
    <t>307002</t>
  </si>
  <si>
    <t>04 78 58 30 99</t>
  </si>
  <si>
    <t>Le cubix</t>
  </si>
  <si>
    <t>4 Rue Ravier</t>
  </si>
  <si>
    <t>AGCNAM RHONE ALPES LYON</t>
  </si>
  <si>
    <t>44320628900045</t>
  </si>
  <si>
    <t>328959</t>
  </si>
  <si>
    <t>02 62 42 28 37</t>
  </si>
  <si>
    <t>ZAC 2000 BP274</t>
  </si>
  <si>
    <t>18 Rue Claude Chappe</t>
  </si>
  <si>
    <t>AGCNAM REUNION</t>
  </si>
  <si>
    <t>ASSOCIATION DE GESTION DU CONSERVATOIRE NATIONAL DES ARTS ET METIERS REUNION</t>
  </si>
  <si>
    <t>98970282197</t>
  </si>
  <si>
    <t>44338132200025</t>
  </si>
  <si>
    <t>142438</t>
  </si>
  <si>
    <t>01568</t>
  </si>
  <si>
    <t>02 40 16 10 43</t>
  </si>
  <si>
    <t>BP 31115</t>
  </si>
  <si>
    <t>25 Boulevard Guy Mollet</t>
  </si>
  <si>
    <t>AGCNAM PAYS DE LA LOIRE</t>
  </si>
  <si>
    <t>ASSOCIATION DE GESTION DU CONSERVATOIRE NATIONAL DES ARTS ET METIERS PAYS DE LA LOIRE</t>
  </si>
  <si>
    <t>52440210544</t>
  </si>
  <si>
    <t>32439762900118</t>
  </si>
  <si>
    <t>304979</t>
  </si>
  <si>
    <t>0811 657 656</t>
  </si>
  <si>
    <t>Cité Numérique</t>
  </si>
  <si>
    <t>AGCNAM NOUVELLE AQUITAINE</t>
  </si>
  <si>
    <t>ASSOCIATION DE GESTION DU CONSERVATOIRE NATIONAL DES ARTS ET METIERS NOUVELLE AQUITAINE</t>
  </si>
  <si>
    <t>75331053233</t>
  </si>
  <si>
    <t>82434427900016</t>
  </si>
  <si>
    <t>306680</t>
  </si>
  <si>
    <t>05520</t>
  </si>
  <si>
    <t>08 10 15 10 14</t>
  </si>
  <si>
    <t>9 Rue St Martin</t>
  </si>
  <si>
    <t>AGCNAM LORRAINE PONT A MOUSSON</t>
  </si>
  <si>
    <t>ASSOCIATION DE GESTION DU CONSERVATOIRE NATIONAL DES ARTS ET METIERS LORRAINE</t>
  </si>
  <si>
    <t>43434871000014</t>
  </si>
  <si>
    <t>615213</t>
  </si>
  <si>
    <t>CEDEX 3</t>
  </si>
  <si>
    <t>41 Boulevard NAPOLEON III</t>
  </si>
  <si>
    <t>AGCNAM PACA NICE</t>
  </si>
  <si>
    <t>ASSOCIATION DE GESTION DU CONSERVATOIRE NATIONAL DES ARTS ET METIERS DE LA REGION DE PROVENCE ALPES COTE D AZUR</t>
  </si>
  <si>
    <t>93131641013</t>
  </si>
  <si>
    <t>43964416200026</t>
  </si>
  <si>
    <t>578435</t>
  </si>
  <si>
    <t>04 42 38 00 65</t>
  </si>
  <si>
    <t>2 COURS DES ARTS ET METIERS</t>
  </si>
  <si>
    <t>AGCNAM PACA AIX EN PROVENCE</t>
  </si>
  <si>
    <t>43964416200018</t>
  </si>
  <si>
    <t>328273</t>
  </si>
  <si>
    <t>04 96 16 10 35</t>
  </si>
  <si>
    <t>12 Place des Abattoirs</t>
  </si>
  <si>
    <t>AGCNAM DE PACA MARSEILLE 15EME</t>
  </si>
  <si>
    <t>43964416200034</t>
  </si>
  <si>
    <t>327463</t>
  </si>
  <si>
    <t>02 38 62 34 21</t>
  </si>
  <si>
    <t>21B bis Rue Eugène Vignat</t>
  </si>
  <si>
    <t>AGCNAM CENTRE</t>
  </si>
  <si>
    <t>ASSOCIATION DE GESTION DU CONSERVATOIRE NATIONAL DES ARTS ET METIERS CENTRE</t>
  </si>
  <si>
    <t>24450217445</t>
  </si>
  <si>
    <t>44911357000013</t>
  </si>
  <si>
    <t>197877</t>
  </si>
  <si>
    <t>0820 200 119</t>
  </si>
  <si>
    <t>Zoopôle Les Croix</t>
  </si>
  <si>
    <t>2 Rue Camille Guérin</t>
  </si>
  <si>
    <t>AGCNAM BRETAGNE</t>
  </si>
  <si>
    <t>ASSOCIATION DE GESTION DU CONSERVATOIRE NATIONAL DES ARTS ET METIERS BRETAGNE</t>
  </si>
  <si>
    <t>53220704022</t>
  </si>
  <si>
    <t>43411361900119</t>
  </si>
  <si>
    <t>647548</t>
  </si>
  <si>
    <t>03 27 23 04 05</t>
  </si>
  <si>
    <t>15 bis place jehan froissart</t>
  </si>
  <si>
    <t>AG-CNAM VALENCIENNES</t>
  </si>
  <si>
    <t>ASSOCIATION DE GESTION DU CONSERVATOIRE DES ARTS ET METIERS</t>
  </si>
  <si>
    <t>22800077680</t>
  </si>
  <si>
    <t>34896746400044</t>
  </si>
  <si>
    <t>580867</t>
  </si>
  <si>
    <t>03 20 60 65 67</t>
  </si>
  <si>
    <t>AG-CNAM LILLE</t>
  </si>
  <si>
    <t>34896746400036</t>
  </si>
  <si>
    <t>180683</t>
  </si>
  <si>
    <t>03 22 33 65 54</t>
  </si>
  <si>
    <t>Avenue DES FACULTES</t>
  </si>
  <si>
    <t>AG-CNAM AMIENS</t>
  </si>
  <si>
    <t>34896746400028</t>
  </si>
  <si>
    <t>203610</t>
  </si>
  <si>
    <t>04 67 63 63 40</t>
  </si>
  <si>
    <t>989 Rue DE LA CROIX VERTE</t>
  </si>
  <si>
    <t>AGCNAM OCCITANIE</t>
  </si>
  <si>
    <t>ASSOCIATION DE GESTION DU CNAM EN REGION OCCITANIE</t>
  </si>
  <si>
    <t>91340604534</t>
  </si>
  <si>
    <t>49189213900016</t>
  </si>
  <si>
    <t>569264</t>
  </si>
  <si>
    <t>02 61 45 19 20</t>
  </si>
  <si>
    <t>BP 86</t>
  </si>
  <si>
    <t>ESPLANADE RABELAIS - ESPACE MALRAUX</t>
  </si>
  <si>
    <t>AGCNAM NORMANDIE</t>
  </si>
  <si>
    <t>ASSOCIATION DE GESTION DU CNAM EN NORMANDIE</t>
  </si>
  <si>
    <t>28140302014</t>
  </si>
  <si>
    <t>82456546900015</t>
  </si>
  <si>
    <t>176333</t>
  </si>
  <si>
    <t>05 96 61 10 26</t>
  </si>
  <si>
    <t>BP 7216</t>
  </si>
  <si>
    <t>CITE UNIVERSITAIRE DE SCHOELCHER</t>
  </si>
  <si>
    <t>AG CNAM DE MARTINIQUE</t>
  </si>
  <si>
    <t>ASSOCIATION DE GESTION DU CNAM DE MARTINIQUE</t>
  </si>
  <si>
    <t>97970049697</t>
  </si>
  <si>
    <t>39064039900015</t>
  </si>
  <si>
    <t>660814</t>
  </si>
  <si>
    <t>07 89 52 32 89</t>
  </si>
  <si>
    <t>2 Rue de Nermont</t>
  </si>
  <si>
    <t>ASS DE GESTION DU CFA MTA CHATEAUDUN</t>
  </si>
  <si>
    <t>ASSOCIATION DE GESTION DU CFA MTA</t>
  </si>
  <si>
    <t>24280212128</t>
  </si>
  <si>
    <t>92333806500017</t>
  </si>
  <si>
    <t>674310</t>
  </si>
  <si>
    <t>02 31 94 33 54</t>
  </si>
  <si>
    <t>535 Boulevard De La Paix</t>
  </si>
  <si>
    <t>ASS DE GESTION DU CFA DON BOSCO DE NORMANDIE</t>
  </si>
  <si>
    <t>ASSOCIATION DE GESTION DU CFA DON BOSCO DE NORMANDIE</t>
  </si>
  <si>
    <t>28140353714</t>
  </si>
  <si>
    <t>89258407900016</t>
  </si>
  <si>
    <t>609407</t>
  </si>
  <si>
    <t>05 55 94 32 07</t>
  </si>
  <si>
    <t>19340 MONESTIER MERLINES</t>
  </si>
  <si>
    <t>Lieu-dit la Cellette</t>
  </si>
  <si>
    <t>ASS DE GESTION DU CTRE HOSPITALIER DU PAYS D EYGURANDE</t>
  </si>
  <si>
    <t>ASSOCIATION DE GESTION DU CENTRE HOSPITALIER DU PAYS D EYGURANDE</t>
  </si>
  <si>
    <t>75190093119</t>
  </si>
  <si>
    <t>77556684700023</t>
  </si>
  <si>
    <t>331259</t>
  </si>
  <si>
    <t>05 96 61 04 77</t>
  </si>
  <si>
    <t>Rue DU PETIT PAVOIS</t>
  </si>
  <si>
    <t>CERFASSO</t>
  </si>
  <si>
    <t>ASSOCIATION DE GESTION CERFASSO CENTRE REGIONAL DE FORMATION DES ACTIVITES SPORTIVES SOCIO EDUCATIVE</t>
  </si>
  <si>
    <t>97970086897</t>
  </si>
  <si>
    <t>41170869600017</t>
  </si>
  <si>
    <t>611530</t>
  </si>
  <si>
    <t>212  522504066</t>
  </si>
  <si>
    <t>Centre social Al Baraka</t>
  </si>
  <si>
    <t>1 Quartier Al Baraka, Ain chock</t>
  </si>
  <si>
    <t>23/03/2020</t>
  </si>
  <si>
    <t>AG MAROC</t>
  </si>
  <si>
    <t>ASSOCIATION DE GERONTOLOGIE ESPOIR MAROC</t>
  </si>
  <si>
    <t>481130</t>
  </si>
  <si>
    <t>05 96 58 22 13</t>
  </si>
  <si>
    <t>BEAUSEJOUR</t>
  </si>
  <si>
    <t>L'AUTRE BORD</t>
  </si>
  <si>
    <t>AFPM</t>
  </si>
  <si>
    <t>ASSOCIATION DE GERANCE DE L'ECOLE DE FORMATION PROFESSIONNELLE MARITIME ET AQUACOLE</t>
  </si>
  <si>
    <t>97970000797</t>
  </si>
  <si>
    <t>31398786900010</t>
  </si>
  <si>
    <t>618718</t>
  </si>
  <si>
    <t>06 21 81 29 04</t>
  </si>
  <si>
    <t>75 Grande Rue ST COSME</t>
  </si>
  <si>
    <t>16/12/2020</t>
  </si>
  <si>
    <t>AFPI 21 71 CHALON SUR SAONE</t>
  </si>
  <si>
    <t>ASSOCIATION DE FORMATION PROFESSIONNELLE DE L'INDUSTRIE 21 71 - AFPI 21 71</t>
  </si>
  <si>
    <t>27210403521</t>
  </si>
  <si>
    <t>85265818600022</t>
  </si>
  <si>
    <t>38600</t>
  </si>
  <si>
    <t>04 79 65 16 20</t>
  </si>
  <si>
    <t>Centre de l'Erier</t>
  </si>
  <si>
    <t>131 Rue Erier</t>
  </si>
  <si>
    <t>ASP AFPI SAVOIE</t>
  </si>
  <si>
    <t>ASSOCIATION DE FORMATION PROFESSIONNELLE DE L'INDUSTRIE SAVOIE</t>
  </si>
  <si>
    <t>82730000673</t>
  </si>
  <si>
    <t>30207987600025</t>
  </si>
  <si>
    <t>13444</t>
  </si>
  <si>
    <t>05 49 37 44 93</t>
  </si>
  <si>
    <t>3 Rue ALPHONSE DE SAINTONGE</t>
  </si>
  <si>
    <t>AFPI POITOU CHARENTES</t>
  </si>
  <si>
    <t>ASSOCIATION DE FORMATION PROFESSIONNELLE DE L'INDUSTRIE POITOU CHARENTES</t>
  </si>
  <si>
    <t>54860000586</t>
  </si>
  <si>
    <t>78156617900037</t>
  </si>
  <si>
    <t>512114</t>
  </si>
  <si>
    <t>04 76 35 85 00</t>
  </si>
  <si>
    <t>MAISON DE LA PRODUCTION ZI</t>
  </si>
  <si>
    <t>83 Rue CHATAGNON</t>
  </si>
  <si>
    <t>AFPI ISERE MOIRANS</t>
  </si>
  <si>
    <t>ASSOCIATION DE FORMATION PROFESSIONNELLE DE L'INDUSTRIE ISERE</t>
  </si>
  <si>
    <t>82380214238</t>
  </si>
  <si>
    <t>48414887900014</t>
  </si>
  <si>
    <t>98929</t>
  </si>
  <si>
    <t>02 31 46 77 33</t>
  </si>
  <si>
    <t>12 Rue professeur Joseph Rousselot</t>
  </si>
  <si>
    <t>AFPI ITIBANOR</t>
  </si>
  <si>
    <t>ASSOCIATION DE FORMATION PROFESSIONNELLE DE L'INDUSTRIE INSTITUT DES TECHNIQUES INDUSTRIELLES DE BASSE NORMANDIE</t>
  </si>
  <si>
    <t>25140000514</t>
  </si>
  <si>
    <t>78071405100031</t>
  </si>
  <si>
    <t>24922</t>
  </si>
  <si>
    <t>03 83 95 35 01</t>
  </si>
  <si>
    <t>site technologique St Jacques II</t>
  </si>
  <si>
    <t>10 Rue ALFRED KASTLER</t>
  </si>
  <si>
    <t>AFPI LORRAINE</t>
  </si>
  <si>
    <t>ASSOCIATION DE FORMATION PROFESSIONNELLE DE L'INDUSTRIE - LORRAINE</t>
  </si>
  <si>
    <t>41540002154</t>
  </si>
  <si>
    <t>78334259500049</t>
  </si>
  <si>
    <t>622874</t>
  </si>
  <si>
    <t>09580</t>
  </si>
  <si>
    <t>07 67 30 28 48</t>
  </si>
  <si>
    <t>53 Impasse DE L ODET</t>
  </si>
  <si>
    <t>AFPS</t>
  </si>
  <si>
    <t>ASSOCIATION DE FORMATION POUR LE PARTENARIAT DE SOINS</t>
  </si>
  <si>
    <t>53290929529</t>
  </si>
  <si>
    <t>85295033600010</t>
  </si>
  <si>
    <t>94766</t>
  </si>
  <si>
    <t>0491077540</t>
  </si>
  <si>
    <t>48 Boulevard Marcel Delprat</t>
  </si>
  <si>
    <t>ACPM</t>
  </si>
  <si>
    <t>ASSOCIATION DE FORMATION POUR LA COOPERATION ET LA PROMOTION PROFESSIONNELLE MEDITERRANEENNE</t>
  </si>
  <si>
    <t>93130013113</t>
  </si>
  <si>
    <t>30238239500010</t>
  </si>
  <si>
    <t>490520</t>
  </si>
  <si>
    <t>0664904011</t>
  </si>
  <si>
    <t>407 Chemin DE DONICARDE</t>
  </si>
  <si>
    <t>AFLGVL</t>
  </si>
  <si>
    <t>ASSOCIATION DE FORMATION LUGEVOLU</t>
  </si>
  <si>
    <t>93830474283</t>
  </si>
  <si>
    <t>80039242500016</t>
  </si>
  <si>
    <t>52176</t>
  </si>
  <si>
    <t>04 67 56 09 27</t>
  </si>
  <si>
    <t>CARRE SAINT ELOI</t>
  </si>
  <si>
    <t>11 Rue DES HOSPICES</t>
  </si>
  <si>
    <t>AFREE</t>
  </si>
  <si>
    <t>ASSOCIATION DE FORMATION ET DE RECHERCHE SUR L'ENFANT ET SON ENVIRONNEMENT</t>
  </si>
  <si>
    <t>91340679434</t>
  </si>
  <si>
    <t>33479284300032</t>
  </si>
  <si>
    <t>506977</t>
  </si>
  <si>
    <t>0322979220</t>
  </si>
  <si>
    <t>67 Avenue d'Italie</t>
  </si>
  <si>
    <t>AFPEP AMIENS</t>
  </si>
  <si>
    <t>ASSOCIATION DE FORMATION ET DE PERFECTIONNEMENTDES EMPLOYES ET PREPARATEURS EN PHARMACIE</t>
  </si>
  <si>
    <t>22800022680</t>
  </si>
  <si>
    <t>39503020800031</t>
  </si>
  <si>
    <t>570813</t>
  </si>
  <si>
    <t>04 79 62 71 30</t>
  </si>
  <si>
    <t>101 Rue D'ANGLETERRE</t>
  </si>
  <si>
    <t>ADFOC CHAMBERY</t>
  </si>
  <si>
    <t>ASSOCIATION DE FORMATION D'ODONTOLOGIE CONTINUE DES SAVOIE</t>
  </si>
  <si>
    <t>82730061273</t>
  </si>
  <si>
    <t>38108210600018</t>
  </si>
  <si>
    <t>519339</t>
  </si>
  <si>
    <t>06 66 55 74 81</t>
  </si>
  <si>
    <t>6 ter Rue des alliés</t>
  </si>
  <si>
    <t>AFIS</t>
  </si>
  <si>
    <t>ASSOCIATION DE FORMATION D'INCENDIE ET DE SECOURISME</t>
  </si>
  <si>
    <t>31620180762</t>
  </si>
  <si>
    <t>43168364800023</t>
  </si>
  <si>
    <t>140247</t>
  </si>
  <si>
    <t>01881</t>
  </si>
  <si>
    <t>FORCOMED</t>
  </si>
  <si>
    <t>ASSOCIATION DE FORMATION DES MEDECINS SPECIALISTES ET DE LEURS COLLABORATEURS</t>
  </si>
  <si>
    <t>11752240375</t>
  </si>
  <si>
    <t>39926978600030</t>
  </si>
  <si>
    <t>151142</t>
  </si>
  <si>
    <t>05 62 74 73 72</t>
  </si>
  <si>
    <t>21 Avenue GEORGES BRASSENS</t>
  </si>
  <si>
    <t>AFACES - CFA COMMERCE ET SERVICES</t>
  </si>
  <si>
    <t>ASSOCIATION DE FORMATION DES APPRENTIS DU COMMERCE ET DES SERVICES</t>
  </si>
  <si>
    <t>73310095331</t>
  </si>
  <si>
    <t>31281559000038</t>
  </si>
  <si>
    <t>336099</t>
  </si>
  <si>
    <t>02 97 51 88 20</t>
  </si>
  <si>
    <t>56930 PLUMELIAU BIEUZY</t>
  </si>
  <si>
    <t>13 Cité DE KERJOLY</t>
  </si>
  <si>
    <t>ASS DE FORMATION DE SAPEURS POMPIER PLUMELIAU</t>
  </si>
  <si>
    <t>ASSOCIATION DE FORMATION DE SAPEURS POMPIER</t>
  </si>
  <si>
    <t>53560719256</t>
  </si>
  <si>
    <t>43477929400017</t>
  </si>
  <si>
    <t>482377</t>
  </si>
  <si>
    <t>03 29 79 36 55</t>
  </si>
  <si>
    <t>Parc Bradfer</t>
  </si>
  <si>
    <t>8 Rue Antoine Durenne</t>
  </si>
  <si>
    <t>ASFOR 55</t>
  </si>
  <si>
    <t>ASSOCIATION DE FORMATION DE LA MEUSE</t>
  </si>
  <si>
    <t>41550006255</t>
  </si>
  <si>
    <t>34174419100014</t>
  </si>
  <si>
    <t>610999</t>
  </si>
  <si>
    <t>04 89 79 28 07</t>
  </si>
  <si>
    <t>83210 SOLLIES VILLE</t>
  </si>
  <si>
    <t>LOTISSEMENT LES BANCAOUS</t>
  </si>
  <si>
    <t>919 Route DES COMBES</t>
  </si>
  <si>
    <t>AFACQ</t>
  </si>
  <si>
    <t>ASSOCIATION DE FORMATION D'ADULTE COMPETENCES ET QUALITES</t>
  </si>
  <si>
    <t>93830524183</t>
  </si>
  <si>
    <t>80846331900026</t>
  </si>
  <si>
    <t>418845</t>
  </si>
  <si>
    <t>01435</t>
  </si>
  <si>
    <t>06 49 72 74 04</t>
  </si>
  <si>
    <t>AFCOR</t>
  </si>
  <si>
    <t>ASSOCIATION DE FORMATION CONTINUE EN ONCOLOGIE RADIOTHERAPIE</t>
  </si>
  <si>
    <t>11754459575</t>
  </si>
  <si>
    <t>49421670800029</t>
  </si>
  <si>
    <t>384902</t>
  </si>
  <si>
    <t>03 83 95 77 50</t>
  </si>
  <si>
    <t>Zone Artisanale Nancy Porte Sud</t>
  </si>
  <si>
    <t>2 Allée Des Tilleuls</t>
  </si>
  <si>
    <t>AFOLOR</t>
  </si>
  <si>
    <t>ASSOCIATION DE FORMATION BATIMENT POUR LA LORRAINE</t>
  </si>
  <si>
    <t>41540130754</t>
  </si>
  <si>
    <t>38310141700038</t>
  </si>
  <si>
    <t>353115</t>
  </si>
  <si>
    <t>01507</t>
  </si>
  <si>
    <t>0640131155</t>
  </si>
  <si>
    <t>AFB</t>
  </si>
  <si>
    <t>ASSOCIATION DE FORMATION BALINT RELATION SOIGNANT SOIGNE</t>
  </si>
  <si>
    <t>11753885075</t>
  </si>
  <si>
    <t>45352190800013</t>
  </si>
  <si>
    <t>537846</t>
  </si>
  <si>
    <t>0986288312</t>
  </si>
  <si>
    <t>280 Rue DE LA COQUILLE</t>
  </si>
  <si>
    <t>AFSA 84 SORGUES</t>
  </si>
  <si>
    <t>ASSOCIATION DE FORMATION AUX SECOURS AQUATIQUES 84</t>
  </si>
  <si>
    <t>93840330884</t>
  </si>
  <si>
    <t>50794213400010</t>
  </si>
  <si>
    <t>512837</t>
  </si>
  <si>
    <t>04 77 91 17 05</t>
  </si>
  <si>
    <t>42580 L ETRAT</t>
  </si>
  <si>
    <t>Complexe des Ollières</t>
  </si>
  <si>
    <t>Rue de Verdun</t>
  </si>
  <si>
    <t>AFMS SER</t>
  </si>
  <si>
    <t>ASSOCIATION DE FORMATION AUX METIERS DU SPORT ST ETIENNE REGION</t>
  </si>
  <si>
    <t>82420126942</t>
  </si>
  <si>
    <t>40230528800019</t>
  </si>
  <si>
    <t>623817</t>
  </si>
  <si>
    <t>03 28 38 50 28</t>
  </si>
  <si>
    <t>2 Rue DES CANONNIERS</t>
  </si>
  <si>
    <t>ADRINORD</t>
  </si>
  <si>
    <t>ASSOCIATION DE DEVELOPPEMENT RECHERCHES &amp; INNOVATION NORD PDC</t>
  </si>
  <si>
    <t>32591259659</t>
  </si>
  <si>
    <t>77562438000090</t>
  </si>
  <si>
    <t>550449</t>
  </si>
  <si>
    <t>93240 STAINS</t>
  </si>
  <si>
    <t>10-12 Avenue COLONEL ROL TANGUY</t>
  </si>
  <si>
    <t>ADPE STAINS</t>
  </si>
  <si>
    <t>ASSOCIATION DE DEVELOPPEMENT DE PROJETS ECOLOGIQUES</t>
  </si>
  <si>
    <t>52751481400021</t>
  </si>
  <si>
    <t>669891</t>
  </si>
  <si>
    <t>05 96 73 60 72</t>
  </si>
  <si>
    <t>15 Rue TOUSSAINT LOUVERTURE</t>
  </si>
  <si>
    <t>ACM2S</t>
  </si>
  <si>
    <t>ASSOCIATION DE COORDINATION MEDICO SOCIALE ET SANITAIRE</t>
  </si>
  <si>
    <t>02973554197</t>
  </si>
  <si>
    <t>48995047700013</t>
  </si>
  <si>
    <t>541138</t>
  </si>
  <si>
    <t>09721</t>
  </si>
  <si>
    <t>04 67 79 89 00</t>
  </si>
  <si>
    <t>75 Rue DES PROFESSEURS TRUC</t>
  </si>
  <si>
    <t>ACORAMEN MONTPELLIER</t>
  </si>
  <si>
    <t>ASSOCIATION DE CONCERTION ET D'ORGANISATION D'ACTIONS EN MEDECINE NUCLAIRE</t>
  </si>
  <si>
    <t>76340891434</t>
  </si>
  <si>
    <t>81466291200017</t>
  </si>
  <si>
    <t>650020</t>
  </si>
  <si>
    <t>08305</t>
  </si>
  <si>
    <t>01 43 31 94 87</t>
  </si>
  <si>
    <t>15 Rue Scribe Numero 15-17</t>
  </si>
  <si>
    <t>ASS BIOLOGIE PRATICIENNE</t>
  </si>
  <si>
    <t>ASSOCIATION DE BIOLOGIE PRATICIENNE</t>
  </si>
  <si>
    <t>11750397375</t>
  </si>
  <si>
    <t>32160948900042</t>
  </si>
  <si>
    <t>497563</t>
  </si>
  <si>
    <t>0545353891</t>
  </si>
  <si>
    <t>72 Rue DE PONS</t>
  </si>
  <si>
    <t>APEJ APP COGNAC</t>
  </si>
  <si>
    <t>ASSOCIATION D'AIDE A LA PROMOTION DE L EMPLOI DES JEUNES REGION COGNAC</t>
  </si>
  <si>
    <t>54160012116</t>
  </si>
  <si>
    <t>33820960400028</t>
  </si>
  <si>
    <t>480060</t>
  </si>
  <si>
    <t>40180 BENESSE LES DAX</t>
  </si>
  <si>
    <t>200 Route de Bergeras</t>
  </si>
  <si>
    <t>ADKE</t>
  </si>
  <si>
    <t>ASSOCIATION DACQUOISE DES KINESITHERAPEUTES ENSEIGNANTS</t>
  </si>
  <si>
    <t>72400107740</t>
  </si>
  <si>
    <t>79749761700010</t>
  </si>
  <si>
    <t>497710</t>
  </si>
  <si>
    <t>01 44 76 06 06</t>
  </si>
  <si>
    <t>8-12 Rue BERTIN POIREE</t>
  </si>
  <si>
    <t>ACFJT</t>
  </si>
  <si>
    <t>ASSOCIATION CULTURELLE FRANCO JAPONAISE DE TENRI</t>
  </si>
  <si>
    <t>11754340075</t>
  </si>
  <si>
    <t>32709645900042</t>
  </si>
  <si>
    <t>603594</t>
  </si>
  <si>
    <t>04 93 54 63 28</t>
  </si>
  <si>
    <t>COMTE ROUGE</t>
  </si>
  <si>
    <t>25 Rue AMEDEE VII</t>
  </si>
  <si>
    <t>COUVEUSE 06</t>
  </si>
  <si>
    <t>ASSOCIATION COUVEUSE 06</t>
  </si>
  <si>
    <t>93060677506</t>
  </si>
  <si>
    <t>49292487300028</t>
  </si>
  <si>
    <t>595603</t>
  </si>
  <si>
    <t>04 50 45 82 90</t>
  </si>
  <si>
    <t>14 Rue de la poste</t>
  </si>
  <si>
    <t>ASSOCIATION COUPLE ET FAMILLE DE HAUTE SAVOIE</t>
  </si>
  <si>
    <t>ASSOCIATION COUPLE ET FAMILLE</t>
  </si>
  <si>
    <t>84740341774</t>
  </si>
  <si>
    <t>40803858600025</t>
  </si>
  <si>
    <t>536854</t>
  </si>
  <si>
    <t>04 78 54 46 24</t>
  </si>
  <si>
    <t>11 Rue DE GERLAND</t>
  </si>
  <si>
    <t>ACP FORMATION</t>
  </si>
  <si>
    <t>ASSOCIATION COULEUR DE PEAU</t>
  </si>
  <si>
    <t>82691176169</t>
  </si>
  <si>
    <t>45212706100029</t>
  </si>
  <si>
    <t>302314</t>
  </si>
  <si>
    <t>05 55 92 61 50</t>
  </si>
  <si>
    <t>20 Boulevard JULES FERRY</t>
  </si>
  <si>
    <t>ACTIIF HYPNOSE</t>
  </si>
  <si>
    <t>ASSOCIATION CORREZIENNE POUR DES THERAPIES INNOVANTES ET DES INTERVENTIONS FAMILIALES</t>
  </si>
  <si>
    <t>74190073919</t>
  </si>
  <si>
    <t>44109548600029</t>
  </si>
  <si>
    <t>369380</t>
  </si>
  <si>
    <t>34 Rue DOCTEUR GREFFIER</t>
  </si>
  <si>
    <t>ASSOCIATION CORPOREALIS</t>
  </si>
  <si>
    <t>82380404038</t>
  </si>
  <si>
    <t>49213344200011</t>
  </si>
  <si>
    <t>480320</t>
  </si>
  <si>
    <t>01187</t>
  </si>
  <si>
    <t>0143188828</t>
  </si>
  <si>
    <t>ACFM</t>
  </si>
  <si>
    <t>ASSOCIATION CONFEDERALE POUR LA FORMATION MEDICALE</t>
  </si>
  <si>
    <t>11750975475</t>
  </si>
  <si>
    <t>32818642400029</t>
  </si>
  <si>
    <t>172704</t>
  </si>
  <si>
    <t>13 bis Boulevard SAINT-MARTIN</t>
  </si>
  <si>
    <t>ACNV</t>
  </si>
  <si>
    <t>ASSOCIATION COMMUNICATION NON VIOLENTE</t>
  </si>
  <si>
    <t>11752609475</t>
  </si>
  <si>
    <t>38959199100036</t>
  </si>
  <si>
    <t>212910</t>
  </si>
  <si>
    <t>04 50 23 20 87</t>
  </si>
  <si>
    <t>153 Avenue De Bonatray</t>
  </si>
  <si>
    <t>ACEPP 74 VILLAZ</t>
  </si>
  <si>
    <t>ASSOCIATION COLLECTIFS ENFANTS PARENTS PROFESSIONNELS 74</t>
  </si>
  <si>
    <t>82740252974</t>
  </si>
  <si>
    <t>51266243800021</t>
  </si>
  <si>
    <t>621420</t>
  </si>
  <si>
    <t>01 40 09 60 60</t>
  </si>
  <si>
    <t>120 Rue des Grands Champs</t>
  </si>
  <si>
    <t>ACEPP - ACEPPRIF ILE DE FRANCE</t>
  </si>
  <si>
    <t>ASSOCIATION COLLECTIF ENFANTS PARENTS REGION IDF - ACEPPRIF</t>
  </si>
  <si>
    <t>11751924275</t>
  </si>
  <si>
    <t>32286800100064</t>
  </si>
  <si>
    <t>531820</t>
  </si>
  <si>
    <t>9 Rue BRANLY</t>
  </si>
  <si>
    <t>ASS CLUB UTILISATEURS METHODE SIIPS</t>
  </si>
  <si>
    <t>ASSOCIATION CLUB UTILISATEURS METHODE SIIPS</t>
  </si>
  <si>
    <t>72330988333</t>
  </si>
  <si>
    <t>81068005800015</t>
  </si>
  <si>
    <t>628335</t>
  </si>
  <si>
    <t>14 Rue PASSET</t>
  </si>
  <si>
    <t>CDIF</t>
  </si>
  <si>
    <t>ASSOCIATION CLUB DES DISTRICTS INDUSTRIELS FRANCAIS - CDIF</t>
  </si>
  <si>
    <t>82690942769</t>
  </si>
  <si>
    <t>42512826100053</t>
  </si>
  <si>
    <t>307385</t>
  </si>
  <si>
    <t>06 63 43 70 26</t>
  </si>
  <si>
    <t>11 Impasse Du Boscawe</t>
  </si>
  <si>
    <t>CHEVAL EMOI</t>
  </si>
  <si>
    <t>ASSOCIATION CHEVAL EMOI</t>
  </si>
  <si>
    <t>53560740256</t>
  </si>
  <si>
    <t>43953001500023</t>
  </si>
  <si>
    <t>484556</t>
  </si>
  <si>
    <t>03604</t>
  </si>
  <si>
    <t>05 45 60 81 70</t>
  </si>
  <si>
    <t>FACULTE DE MEDECINE ET DE PHARMACIE</t>
  </si>
  <si>
    <t>6 Rue DE LA MILETRIE</t>
  </si>
  <si>
    <t>ACPPHOS</t>
  </si>
  <si>
    <t>ASSOCIATION CHARENTES POITOU DES PHARMACIENS HOSPITALIERS</t>
  </si>
  <si>
    <t>79757595800013</t>
  </si>
  <si>
    <t>463139</t>
  </si>
  <si>
    <t>01 82 83 55 30</t>
  </si>
  <si>
    <t>17 bis Rue rue Linné</t>
  </si>
  <si>
    <t>CFA INSTA</t>
  </si>
  <si>
    <t>ASSOCIATION CFA INSTA</t>
  </si>
  <si>
    <t>11754425275</t>
  </si>
  <si>
    <t>50947289000011</t>
  </si>
  <si>
    <t>572111</t>
  </si>
  <si>
    <t>03 89 56 55 54</t>
  </si>
  <si>
    <t>BP 21124</t>
  </si>
  <si>
    <t>7 Rue Alfred Engel</t>
  </si>
  <si>
    <t>CEZAM GRAND EST IRCOS MULHOUSE</t>
  </si>
  <si>
    <t>ASSOCIATION CEZAM GRAND EST</t>
  </si>
  <si>
    <t>42680212867</t>
  </si>
  <si>
    <t>33329614300055</t>
  </si>
  <si>
    <t>504130</t>
  </si>
  <si>
    <t>02 48 65 96 23</t>
  </si>
  <si>
    <t>58 Rue FELIX CHEDIN</t>
  </si>
  <si>
    <t>ASSOCIATION C'EST POSSIBLE AUTREMENT</t>
  </si>
  <si>
    <t>24180086118</t>
  </si>
  <si>
    <t>50012898800028</t>
  </si>
  <si>
    <t>670560</t>
  </si>
  <si>
    <t>06 77 18 34 69</t>
  </si>
  <si>
    <t>37360 BEAUMONT LOUESTAULT</t>
  </si>
  <si>
    <t>790 Route DE LA RAINERE</t>
  </si>
  <si>
    <t>ACVLIBO</t>
  </si>
  <si>
    <t>ASSOCIATION CENTRE VAL DE LOIRE DES INFIRMIERS DE BLOC OPERATOIRE</t>
  </si>
  <si>
    <t>24370485737</t>
  </si>
  <si>
    <t>91023414500019</t>
  </si>
  <si>
    <t>528067</t>
  </si>
  <si>
    <t>02 41 30 50 55</t>
  </si>
  <si>
    <t>5 Rue DE LA GABARDIERE</t>
  </si>
  <si>
    <t>CENTRE SOCIAL DU CHEMILLOIS</t>
  </si>
  <si>
    <t>ASSOCIATION CENTRE SOCIAL SOCIO CULTUREL DU CHEMILLOIS</t>
  </si>
  <si>
    <t>52490046649</t>
  </si>
  <si>
    <t>32433429100014</t>
  </si>
  <si>
    <t>423269</t>
  </si>
  <si>
    <t>05 49 08 24 24</t>
  </si>
  <si>
    <t>ZONE ARTISANALE DE BAUSSAIS</t>
  </si>
  <si>
    <t>8 Rue JACQUES CARTIER</t>
  </si>
  <si>
    <t>ASSOCIATION CENTRE REGIONAL DES ENERGIES RENOUVELABLES</t>
  </si>
  <si>
    <t>54790069579</t>
  </si>
  <si>
    <t>43897139200032</t>
  </si>
  <si>
    <t>391955</t>
  </si>
  <si>
    <t>01 77 32 10 64</t>
  </si>
  <si>
    <t>98 Boulevard DE SÉBASTOPOL</t>
  </si>
  <si>
    <t>ASS CENTRE GEORGES DEVEREUX</t>
  </si>
  <si>
    <t>ASSOCIATION CENTRE GEORGES DEVEREUX</t>
  </si>
  <si>
    <t>11754343075</t>
  </si>
  <si>
    <t>39032554600021</t>
  </si>
  <si>
    <t>511857</t>
  </si>
  <si>
    <t>01 46 58 45 20</t>
  </si>
  <si>
    <t>5 Rue René Robin</t>
  </si>
  <si>
    <t>ACE 3P</t>
  </si>
  <si>
    <t>ASSOCIATION CENTRE ENSEIGNEMENT PERFECTIONNEMENT PHOTO PROFESSIONNELLE</t>
  </si>
  <si>
    <t>11940012094</t>
  </si>
  <si>
    <t>78572178800020</t>
  </si>
  <si>
    <t>667560</t>
  </si>
  <si>
    <t>.</t>
  </si>
  <si>
    <t>M. AGOSTINI AUBERT</t>
  </si>
  <si>
    <t>537 Chemin DE LA PIERRE MOURAOU</t>
  </si>
  <si>
    <t>ASSOCIATION CDA MARSEILLE</t>
  </si>
  <si>
    <t>93830724683</t>
  </si>
  <si>
    <t>84147617900012</t>
  </si>
  <si>
    <t>444406</t>
  </si>
  <si>
    <t>06955</t>
  </si>
  <si>
    <t>06 34 41 37 51</t>
  </si>
  <si>
    <t>Aérodrome civil de Cuers-Pierrefeu</t>
  </si>
  <si>
    <t>Route de l'Aérodrome</t>
  </si>
  <si>
    <t>AMCM</t>
  </si>
  <si>
    <t>ASSOCIATION CASTEL MAUBOUSSIN</t>
  </si>
  <si>
    <t>93830521183</t>
  </si>
  <si>
    <t>42932504600028</t>
  </si>
  <si>
    <t>591609</t>
  </si>
  <si>
    <t>03 22 92 03 26</t>
  </si>
  <si>
    <t>91 Rue SAINT ROCH</t>
  </si>
  <si>
    <t>ASSOCIATION CARDAN</t>
  </si>
  <si>
    <t>22800024580</t>
  </si>
  <si>
    <t>32680318600013</t>
  </si>
  <si>
    <t>495815</t>
  </si>
  <si>
    <t>05 96 48 09 15</t>
  </si>
  <si>
    <t>Quartier BELLE ETOILE</t>
  </si>
  <si>
    <t>CMEM</t>
  </si>
  <si>
    <t>ASSOCIATION CAMILLE MARIE ELIS MIREILLE</t>
  </si>
  <si>
    <t>97970136797</t>
  </si>
  <si>
    <t>45005616300014</t>
  </si>
  <si>
    <t>157510</t>
  </si>
  <si>
    <t>02 31 62 62 00</t>
  </si>
  <si>
    <t>57 Boulevard HERBERT FOURNET</t>
  </si>
  <si>
    <t>ACSEA FORMATION LES CEDRES FORMATION</t>
  </si>
  <si>
    <t>ASSOCIATION CALVADOS POUR LA SAUVEGARDE DE L ENFANCE ET L ADOLESCENCE LES CEDRES FORMATION</t>
  </si>
  <si>
    <t>25140027514</t>
  </si>
  <si>
    <t>77556139200330</t>
  </si>
  <si>
    <t>644973</t>
  </si>
  <si>
    <t>04 42 26 84 26</t>
  </si>
  <si>
    <t>2 bis Traverse DE L'AIGLE D'OR</t>
  </si>
  <si>
    <t>ASSOCIATION CAFEDANSE</t>
  </si>
  <si>
    <t>93130726013</t>
  </si>
  <si>
    <t>39039539000011</t>
  </si>
  <si>
    <t>527294</t>
  </si>
  <si>
    <t>21140 MONTIGNY SUR ARMANCON</t>
  </si>
  <si>
    <t>6 Rue DE LA CHAUME</t>
  </si>
  <si>
    <t>ABASS</t>
  </si>
  <si>
    <t>ASSOCIATION BOURGUIGNONNE DES ACTEURS DE LA SIMULATION EN SANTE</t>
  </si>
  <si>
    <t>26210348521</t>
  </si>
  <si>
    <t>81179616800011</t>
  </si>
  <si>
    <t>610744</t>
  </si>
  <si>
    <t>03 21 91 79 04</t>
  </si>
  <si>
    <t>61 Rue de la Paix</t>
  </si>
  <si>
    <t>ABFC</t>
  </si>
  <si>
    <t>ASSOCIATION BOULONNAISE DE FORMATION CONTINUE</t>
  </si>
  <si>
    <t>31620224262</t>
  </si>
  <si>
    <t>52803691600021</t>
  </si>
  <si>
    <t>574338</t>
  </si>
  <si>
    <t>09 64 02 63 01</t>
  </si>
  <si>
    <t>664 Avenue DU MARECHAL FOCH</t>
  </si>
  <si>
    <t>IPE BORIS CYRULNIK</t>
  </si>
  <si>
    <t>ASSOCIATION BORIS CYRULNIK POUR LA PETITE ENFANCE</t>
  </si>
  <si>
    <t>11910805291</t>
  </si>
  <si>
    <t>80449403700018</t>
  </si>
  <si>
    <t>532927</t>
  </si>
  <si>
    <t>01444</t>
  </si>
  <si>
    <t>0491713921</t>
  </si>
  <si>
    <t>16 Rue DRAGON</t>
  </si>
  <si>
    <t>BMF</t>
  </si>
  <si>
    <t>ASSOCIATION BIOLOGIE MEDITERRANEE FORMATION</t>
  </si>
  <si>
    <t>93131504213</t>
  </si>
  <si>
    <t>40370443000012</t>
  </si>
  <si>
    <t>528730</t>
  </si>
  <si>
    <t>+32 2 534 06 81</t>
  </si>
  <si>
    <t>84 Rue Basse</t>
  </si>
  <si>
    <t>A.B.O.B.B.</t>
  </si>
  <si>
    <t>ASSOCIATION BELGE POUR L'OBSERVATION DU BEBE SELON LA METHODE D'ESTHER BICK</t>
  </si>
  <si>
    <t>534304</t>
  </si>
  <si>
    <t>+32 2 762 56 18</t>
  </si>
  <si>
    <t>91 Avenue Hippocrate</t>
  </si>
  <si>
    <t>23/12/2015</t>
  </si>
  <si>
    <t>ACN</t>
  </si>
  <si>
    <t>ASSOCIATION BELGE DES PRATICIENS DE L'ART INFIRMIER</t>
  </si>
  <si>
    <t>490210</t>
  </si>
  <si>
    <t>BELGIQUE - ANTHISNES</t>
  </si>
  <si>
    <t>44 Rue DU VILLAGE</t>
  </si>
  <si>
    <t>16/05/2014</t>
  </si>
  <si>
    <t>ABIHH</t>
  </si>
  <si>
    <t>ASSOCIATION BELGE DES INFIRMIERS EN HYGIENE HOSPITALIERE</t>
  </si>
  <si>
    <t>673468</t>
  </si>
  <si>
    <t>Boîte 17</t>
  </si>
  <si>
    <t>10 Joseph Tirou</t>
  </si>
  <si>
    <t>ABEFORCAL</t>
  </si>
  <si>
    <t>ASSOCIATION BELGE DE FORMATION CONTINUE EN ALLERGOLOGIE</t>
  </si>
  <si>
    <t>486978</t>
  </si>
  <si>
    <t>0145374273</t>
  </si>
  <si>
    <t>HOPITAL ANTOINE BECLERE Département Anesthésie-Réanimation</t>
  </si>
  <si>
    <t>157 Rue de la Porte de Trivaux</t>
  </si>
  <si>
    <t>ASSOCIATION  BECAR</t>
  </si>
  <si>
    <t>ASSOCIATION BECAR ANESTHESIE REANIMATION</t>
  </si>
  <si>
    <t>11920293592</t>
  </si>
  <si>
    <t>34338775900016</t>
  </si>
  <si>
    <t>439666</t>
  </si>
  <si>
    <t>02238</t>
  </si>
  <si>
    <t>31 Boulevard Loreau</t>
  </si>
  <si>
    <t>ASSOCIATION BAPTEROSSES</t>
  </si>
  <si>
    <t>ASSOCIATION BAPTEROSSES HOPITAL PRIVE ST JEAN</t>
  </si>
  <si>
    <t>77544626300011</t>
  </si>
  <si>
    <t>567450</t>
  </si>
  <si>
    <t>01 34 34 16 50</t>
  </si>
  <si>
    <t>62340 GUINES</t>
  </si>
  <si>
    <t>19 Place du Maréchal FOCH</t>
  </si>
  <si>
    <t>ASSOCIATION A.F.I</t>
  </si>
  <si>
    <t>ASSOCIATION AVENIR FORMATION INSERTION  - AFI</t>
  </si>
  <si>
    <t>31620154662</t>
  </si>
  <si>
    <t>43373584200018</t>
  </si>
  <si>
    <t>380441</t>
  </si>
  <si>
    <t>02 51 05 96 77</t>
  </si>
  <si>
    <t>CS 60221</t>
  </si>
  <si>
    <t>212 Rue ROGER SALENGRO</t>
  </si>
  <si>
    <t>AADM</t>
  </si>
  <si>
    <t>ASSOCIATION AVENIR DYSPHASIE MAKATON</t>
  </si>
  <si>
    <t>52850132885</t>
  </si>
  <si>
    <t>42119761700085</t>
  </si>
  <si>
    <t>638201</t>
  </si>
  <si>
    <t>131 Rue Lecoubre</t>
  </si>
  <si>
    <t>ASSO AVENIR DE LA PHYTOTERAPIE</t>
  </si>
  <si>
    <t>ASSOCIATION AVENIR DE LA PHYTOTERAPIE</t>
  </si>
  <si>
    <t>11751992275</t>
  </si>
  <si>
    <t>48074334300018</t>
  </si>
  <si>
    <t>625334</t>
  </si>
  <si>
    <t>06 31 66 81 99</t>
  </si>
  <si>
    <t>19 Rue SAINT ETIENNE</t>
  </si>
  <si>
    <t>ASSOCIATION ATOUT CLOWNS</t>
  </si>
  <si>
    <t>91340819934</t>
  </si>
  <si>
    <t>51258811200015</t>
  </si>
  <si>
    <t>158768</t>
  </si>
  <si>
    <t>01 46 59 26 18</t>
  </si>
  <si>
    <t>BATIMENT E40 LES ERABLES</t>
  </si>
  <si>
    <t>55 Boulevard DE CHARONNE</t>
  </si>
  <si>
    <t>ASPHODELE</t>
  </si>
  <si>
    <t>ASSOCIATION ASPHODELE LES ATELIERS DU PRE</t>
  </si>
  <si>
    <t>11755285475</t>
  </si>
  <si>
    <t>40422740700024</t>
  </si>
  <si>
    <t>452208</t>
  </si>
  <si>
    <t>CEN SACLAY</t>
  </si>
  <si>
    <t>CEA SACLAY DSI - BATIMENT 474</t>
  </si>
  <si>
    <t>ASSOCIATION ARISTOTE</t>
  </si>
  <si>
    <t>11910685291</t>
  </si>
  <si>
    <t>38028694800027</t>
  </si>
  <si>
    <t>679410</t>
  </si>
  <si>
    <t>09 72 47 19 55</t>
  </si>
  <si>
    <t>18 Rue HENRI CHEVREAU</t>
  </si>
  <si>
    <t>ASSOCIATION ARDHIS</t>
  </si>
  <si>
    <t>11756192775</t>
  </si>
  <si>
    <t>47850432700030</t>
  </si>
  <si>
    <t>598355</t>
  </si>
  <si>
    <t>06 48 15 11 53</t>
  </si>
  <si>
    <t>RESIDENCE DE LA POMMERAIE - BAT 4</t>
  </si>
  <si>
    <t>159 Rue DE BAYEUX</t>
  </si>
  <si>
    <t>05/04/2019</t>
  </si>
  <si>
    <t>ASSOCIATION AQUATIQUE NORMANDE</t>
  </si>
  <si>
    <t>28140305714</t>
  </si>
  <si>
    <t>82431114600016</t>
  </si>
  <si>
    <t>499821</t>
  </si>
  <si>
    <t>0467866043</t>
  </si>
  <si>
    <t>MAISON DU LEZ AQUALOVE SAUVETAGE</t>
  </si>
  <si>
    <t>Allée ALEGRIA BERACASA</t>
  </si>
  <si>
    <t>ASSOCIATION AQUALOVE SAUVETAGE</t>
  </si>
  <si>
    <t>91340582134</t>
  </si>
  <si>
    <t>48071410400035</t>
  </si>
  <si>
    <t>487843</t>
  </si>
  <si>
    <t>0467846992</t>
  </si>
  <si>
    <t>1 ET 3 Rue IBN SINAI DIT AVICENNE</t>
  </si>
  <si>
    <t>APTE</t>
  </si>
  <si>
    <t>ASSOCIATION APTE</t>
  </si>
  <si>
    <t>91660105166</t>
  </si>
  <si>
    <t>44151157300038</t>
  </si>
  <si>
    <t>601597</t>
  </si>
  <si>
    <t>05 49 63 45 70</t>
  </si>
  <si>
    <t>13 Rue De Brossard</t>
  </si>
  <si>
    <t>ASSOCIATION APPUI ET VOUS NORD DEUX SEVRES</t>
  </si>
  <si>
    <t>75790117779</t>
  </si>
  <si>
    <t>47785416000025</t>
  </si>
  <si>
    <t>526563</t>
  </si>
  <si>
    <t>0614433215</t>
  </si>
  <si>
    <t>25 Rue LANTIEZ</t>
  </si>
  <si>
    <t>AVD FORMATION</t>
  </si>
  <si>
    <t>ASSOCIATION APPRENDRE VIVRE ET DEVENIR</t>
  </si>
  <si>
    <t>11755009975</t>
  </si>
  <si>
    <t>53375522900036</t>
  </si>
  <si>
    <t>634852</t>
  </si>
  <si>
    <t>175 Rue Jean Monnet</t>
  </si>
  <si>
    <t>ASSOCIATION ANVOL</t>
  </si>
  <si>
    <t>53351092635</t>
  </si>
  <si>
    <t>43420555500049</t>
  </si>
  <si>
    <t>372389</t>
  </si>
  <si>
    <t>05 45 37 33 71</t>
  </si>
  <si>
    <t>149 Rue DE LIMOGES</t>
  </si>
  <si>
    <t>ANFOR</t>
  </si>
  <si>
    <t>ASSOCIATION ANFOR</t>
  </si>
  <si>
    <t>54160053716</t>
  </si>
  <si>
    <t>47826157100010</t>
  </si>
  <si>
    <t>106434</t>
  </si>
  <si>
    <t>05 62 16 60 16</t>
  </si>
  <si>
    <t>BP 64033</t>
  </si>
  <si>
    <t>5 Allée JEAN GRIFFON</t>
  </si>
  <si>
    <t>CFPCT TOULOUSE</t>
  </si>
  <si>
    <t>ASSOCIATION ANCIEN ELEVES CONDUCTEURS TRAVAUX</t>
  </si>
  <si>
    <t>73310000731</t>
  </si>
  <si>
    <t>77695208700018</t>
  </si>
  <si>
    <t>633859</t>
  </si>
  <si>
    <t>3 Rue Jean XXIII</t>
  </si>
  <si>
    <t>ASSOCIATION AMIS MOTS</t>
  </si>
  <si>
    <t>26210230621</t>
  </si>
  <si>
    <t>45186759200011</t>
  </si>
  <si>
    <t>131027</t>
  </si>
  <si>
    <t>03 20 12 47 00</t>
  </si>
  <si>
    <t>4 Avenue Emile Zola</t>
  </si>
  <si>
    <t>ASSOCIATION AMBROISE PARE</t>
  </si>
  <si>
    <t>31590290659</t>
  </si>
  <si>
    <t>78370261600039</t>
  </si>
  <si>
    <t>641492</t>
  </si>
  <si>
    <t>04 50 03 25 62</t>
  </si>
  <si>
    <t>74800 ST PIERRE EN FAUCIGNY</t>
  </si>
  <si>
    <t>1011 Rue DES GLIERES</t>
  </si>
  <si>
    <t>ALVEOLE</t>
  </si>
  <si>
    <t>ASSOCIATION ALVEOLE</t>
  </si>
  <si>
    <t>82740227174</t>
  </si>
  <si>
    <t>40037861800013</t>
  </si>
  <si>
    <t>283691</t>
  </si>
  <si>
    <t>BAT C 1ER ETAGE</t>
  </si>
  <si>
    <t>ASSOCIATION ALTITUDE</t>
  </si>
  <si>
    <t>73310361931</t>
  </si>
  <si>
    <t>42484594900116</t>
  </si>
  <si>
    <t>508639</t>
  </si>
  <si>
    <t>01 30 74 49 34</t>
  </si>
  <si>
    <t>5 Place de la République</t>
  </si>
  <si>
    <t>ASSOCIATION ALTERNATIVE POISSY</t>
  </si>
  <si>
    <t>ASSOCIATION ALTERNATIVE</t>
  </si>
  <si>
    <t>11788222278</t>
  </si>
  <si>
    <t>74984833900026</t>
  </si>
  <si>
    <t>221430</t>
  </si>
  <si>
    <t>04 76 56 42 56</t>
  </si>
  <si>
    <t>CENTRE HOSPITALIER BP 100</t>
  </si>
  <si>
    <t>3 Rue DE LA GARE</t>
  </si>
  <si>
    <t>ALPSYSOM</t>
  </si>
  <si>
    <t>ASSOCIATION ALPSYSOM</t>
  </si>
  <si>
    <t>82380255538</t>
  </si>
  <si>
    <t>38902865500014</t>
  </si>
  <si>
    <t>602656</t>
  </si>
  <si>
    <t>06 33 24 02 78  06 87 33 17 80</t>
  </si>
  <si>
    <t>36 Rue DE LION SUR MER</t>
  </si>
  <si>
    <t>ALINEA</t>
  </si>
  <si>
    <t>ASSOCIATION ALINEA</t>
  </si>
  <si>
    <t>25140244314</t>
  </si>
  <si>
    <t>49856977100039</t>
  </si>
  <si>
    <t>613733</t>
  </si>
  <si>
    <t>01 40 26 91 51</t>
  </si>
  <si>
    <t>14 Rue mondétour</t>
  </si>
  <si>
    <t>ASSOCIATION AGIR CONTRE LA PROSTITUTION</t>
  </si>
  <si>
    <t>ASSOCIATION AGIR CONTRE LA PROSTITUTION DES ENFANTS ET LES VIOLENCES SEXUELLES - ACPE</t>
  </si>
  <si>
    <t>11755880875</t>
  </si>
  <si>
    <t>40834250900028</t>
  </si>
  <si>
    <t>Non inscrit au RCS Infogreffe du 30/04/2020</t>
  </si>
  <si>
    <t>543780</t>
  </si>
  <si>
    <t>04 67 00 05 32</t>
  </si>
  <si>
    <t>4 Rue DES ORTOLANS</t>
  </si>
  <si>
    <t>AASS34  AGDE</t>
  </si>
  <si>
    <t>ASSOCIATION AGATHOISE SAUVETAGE &amp; SECOURISME ET NATATION</t>
  </si>
  <si>
    <t>91340771734</t>
  </si>
  <si>
    <t>43178599700021</t>
  </si>
  <si>
    <t>603132</t>
  </si>
  <si>
    <t>04 75 44 37 67</t>
  </si>
  <si>
    <t>26800 PORTES LES VALENCE</t>
  </si>
  <si>
    <t>17 Rue JEAN JAURES</t>
  </si>
  <si>
    <t>AEC FORMATION</t>
  </si>
  <si>
    <t>ASSOCIATION AEC FORMATION</t>
  </si>
  <si>
    <t>82260166826</t>
  </si>
  <si>
    <t>50538731600019</t>
  </si>
  <si>
    <t>569240</t>
  </si>
  <si>
    <t>85 Rue SAINT JACQUES - HOPITAL ST JACQUES</t>
  </si>
  <si>
    <t>AAPFR</t>
  </si>
  <si>
    <t>ASSOCIATION ADDICTIONS PREVENTION FORMATION RECHERCHE</t>
  </si>
  <si>
    <t>52440165844</t>
  </si>
  <si>
    <t>38390574200011</t>
  </si>
  <si>
    <t>457152</t>
  </si>
  <si>
    <t>06 87 33 11 71</t>
  </si>
  <si>
    <t>11 bis Rue Boyer</t>
  </si>
  <si>
    <t>ACAT</t>
  </si>
  <si>
    <t>ASSOCIATION ACTEURS CONSEIL ET ACCOMPAGNEMENT AUX TRANSITIONS</t>
  </si>
  <si>
    <t>91340683834</t>
  </si>
  <si>
    <t>51177739300014</t>
  </si>
  <si>
    <t>539703</t>
  </si>
  <si>
    <t>04 67 22 32 53</t>
  </si>
  <si>
    <t>26 Rue HENRI RENE</t>
  </si>
  <si>
    <t>ASSOCIATION ACTEURS MONTPELLIER</t>
  </si>
  <si>
    <t>ASSOCIATION ACTEURS</t>
  </si>
  <si>
    <t>91340326634</t>
  </si>
  <si>
    <t>40908997600016</t>
  </si>
  <si>
    <t>576153</t>
  </si>
  <si>
    <t>0467921900</t>
  </si>
  <si>
    <t>AMT ARC EN CIEL</t>
  </si>
  <si>
    <t>ASSOCIATION ACCUEIL MARGINAL TOXICOMANE</t>
  </si>
  <si>
    <t>91340830134</t>
  </si>
  <si>
    <t>31347202900021</t>
  </si>
  <si>
    <t>493417</t>
  </si>
  <si>
    <t>05 45 78 07 88</t>
  </si>
  <si>
    <t>7BIS CHEMIN NOIR</t>
  </si>
  <si>
    <t>AAISC</t>
  </si>
  <si>
    <t>ASSOCIATION ACCUEIL INFORMATION SUD CHARENTE</t>
  </si>
  <si>
    <t>54160012216</t>
  </si>
  <si>
    <t>33404131600020</t>
  </si>
  <si>
    <t>645977</t>
  </si>
  <si>
    <t>03 84 75 36 27</t>
  </si>
  <si>
    <t>6 Cours François Villon</t>
  </si>
  <si>
    <t>AAMI 70</t>
  </si>
  <si>
    <t>ASSOCIATION ACCOMPAGNEMENT MIGRATION INTEGRATION 70</t>
  </si>
  <si>
    <t>43700005370</t>
  </si>
  <si>
    <t>30506399200039</t>
  </si>
  <si>
    <t>437608</t>
  </si>
  <si>
    <t>04 68 67 61 30</t>
  </si>
  <si>
    <t>IMMEUBLE EUROPA MAS GUERIDO BP 70408</t>
  </si>
  <si>
    <t>3 Rue BECQUEREL</t>
  </si>
  <si>
    <t>ADRH PRESTATION CABESTANY</t>
  </si>
  <si>
    <t>ASSOCIATION ACCOMPAGNEMENT DIVERSITE REHABILITATION HANDICAP</t>
  </si>
  <si>
    <t>91660134666</t>
  </si>
  <si>
    <t>32171622700020</t>
  </si>
  <si>
    <t>551480</t>
  </si>
  <si>
    <t>0466508055</t>
  </si>
  <si>
    <t>115 Avenue ROQUETTE</t>
  </si>
  <si>
    <t>ADRH PRESTATION BAGNOLS SUR CEZE</t>
  </si>
  <si>
    <t>32171622700061</t>
  </si>
  <si>
    <t>392807</t>
  </si>
  <si>
    <t>04 72 81 93 69</t>
  </si>
  <si>
    <t>60 Rue Christian Lacouture</t>
  </si>
  <si>
    <t>ASSOCIATION A L'EAU MNS</t>
  </si>
  <si>
    <t>82690646969</t>
  </si>
  <si>
    <t>39826523100041</t>
  </si>
  <si>
    <t>612420</t>
  </si>
  <si>
    <t>05 57 69 15 15</t>
  </si>
  <si>
    <t>33230 GUITRES</t>
  </si>
  <si>
    <t>23 Rue PORTAIL DE LA BARRIERE</t>
  </si>
  <si>
    <t>ASSOCIATION A A ZEN</t>
  </si>
  <si>
    <t>75331165033</t>
  </si>
  <si>
    <t>80218961300010</t>
  </si>
  <si>
    <t>562830</t>
  </si>
  <si>
    <t>04 78 78 57 64</t>
  </si>
  <si>
    <t>CTRE HOSPITALIER SERVICE D</t>
  </si>
  <si>
    <t>ASSOCIATION  RECIF</t>
  </si>
  <si>
    <t>84691496369</t>
  </si>
  <si>
    <t>48474351300018</t>
  </si>
  <si>
    <t>500604</t>
  </si>
  <si>
    <t>04 50 57 41 36</t>
  </si>
  <si>
    <t>74600 QUINTAL</t>
  </si>
  <si>
    <t>175 Route DE VIUZ</t>
  </si>
  <si>
    <t>A.O.V.A</t>
  </si>
  <si>
    <t>ASSOCIATION  OBJECTIF VAINCRE L'AUTISME</t>
  </si>
  <si>
    <t>82740274674</t>
  </si>
  <si>
    <t>48966050600036</t>
  </si>
  <si>
    <t>571398</t>
  </si>
  <si>
    <t>0173007080</t>
  </si>
  <si>
    <t>9 Boulevard du Général De Gaulle</t>
  </si>
  <si>
    <t>AFCEPF MONTROUGE</t>
  </si>
  <si>
    <t>ASSOCIATION  FRANCAISE DE CONSEIL ET D'EDUCATION PROFESSIONNELLE</t>
  </si>
  <si>
    <t>11921595992</t>
  </si>
  <si>
    <t>32990178900076</t>
  </si>
  <si>
    <t>537135</t>
  </si>
  <si>
    <t>04 76 93 34 10</t>
  </si>
  <si>
    <t>38210 MONTAUD</t>
  </si>
  <si>
    <t>LES MAITRES</t>
  </si>
  <si>
    <t>APEDYS ISERE</t>
  </si>
  <si>
    <t>ASSOCIATION  DEPARTEMENTALE DE PARENTS D'ENFANTS DYSLEXIQUES ISERE</t>
  </si>
  <si>
    <t>82380422338</t>
  </si>
  <si>
    <t>50183858500013</t>
  </si>
  <si>
    <t>552021</t>
  </si>
  <si>
    <t>04 76 44 46 52</t>
  </si>
  <si>
    <t>5 Place Sainte Claire</t>
  </si>
  <si>
    <t>ADATE GRENOBLE</t>
  </si>
  <si>
    <t>ASSOCIATION  DAUPHINOISE ACCUEIL DES TRAVAILLEURS ETRANGERS</t>
  </si>
  <si>
    <t>82380040438</t>
  </si>
  <si>
    <t>30534993800020</t>
  </si>
  <si>
    <t>658856</t>
  </si>
  <si>
    <t>55 4899229026</t>
  </si>
  <si>
    <t>BRESIL - SALVADOR</t>
  </si>
  <si>
    <t>BAIRRO FEDERACAO - CEP 40231-250</t>
  </si>
  <si>
    <t>205 AVENIDA CARDEAL DA SILVA</t>
  </si>
  <si>
    <t>ABRASME</t>
  </si>
  <si>
    <t>ASSOCIACAO BRASILEIRA DE SAUDE MENTAL</t>
  </si>
  <si>
    <t>127553</t>
  </si>
  <si>
    <t>03852</t>
  </si>
  <si>
    <t>CHU BICETRE</t>
  </si>
  <si>
    <t>AFISAR</t>
  </si>
  <si>
    <t>ASSOCATION POUR LA FORMATION DES INFIRMIERS SPECIALISES EN ANESTHESIE REANIMATION</t>
  </si>
  <si>
    <t>11940831594</t>
  </si>
  <si>
    <t>38756282000010</t>
  </si>
  <si>
    <t>414529</t>
  </si>
  <si>
    <t>01792</t>
  </si>
  <si>
    <t>17 Avenue DU DOCTEUR J.ALMEZ</t>
  </si>
  <si>
    <t>APN BAGNOLES DE L ORNE NORMANDIE</t>
  </si>
  <si>
    <t>ASSOCATION PIERRE NOAL - SIEGE SOCIAL</t>
  </si>
  <si>
    <t>31491218900011</t>
  </si>
  <si>
    <t>661156</t>
  </si>
  <si>
    <t>03 21 36 25 67</t>
  </si>
  <si>
    <t>Fondation Hopale</t>
  </si>
  <si>
    <t>Rue du doteur calot</t>
  </si>
  <si>
    <t>APC 62</t>
  </si>
  <si>
    <t>ASSOCATION DE PROTECTION CIVILE DU PAS DE CALAIS</t>
  </si>
  <si>
    <t>32620296162</t>
  </si>
  <si>
    <t>83185228000013</t>
  </si>
  <si>
    <t>158938</t>
  </si>
  <si>
    <t>03 86 60 83 66</t>
  </si>
  <si>
    <t>21 Rue DES CARRIERES</t>
  </si>
  <si>
    <t>APRAFO CFA MARZY</t>
  </si>
  <si>
    <t>ASSOC PROMO APPRENTI POLYVALEN - CFA POLYVALENT DE MARZY NEVERS</t>
  </si>
  <si>
    <t>26580018158</t>
  </si>
  <si>
    <t>31277330200020</t>
  </si>
  <si>
    <t>663300</t>
  </si>
  <si>
    <t>03 86 21 52 27</t>
  </si>
  <si>
    <t>58640 VARENNES VAUZELLES</t>
  </si>
  <si>
    <t>8 Boulevard CAMILLE DAGONNEAU</t>
  </si>
  <si>
    <t>APIAS VARENNES VAUZELLES</t>
  </si>
  <si>
    <t>ASSOC POUR L'INSERTION ET L'ACCOMPAGNEMENT SOCIAL</t>
  </si>
  <si>
    <t>27580078458</t>
  </si>
  <si>
    <t>42218474700091</t>
  </si>
  <si>
    <t>406340</t>
  </si>
  <si>
    <t>6 16 18 55 56</t>
  </si>
  <si>
    <t>HOPITAL NECKER - SERVICE PSYCHIATRIE ENFANT ET ADO</t>
  </si>
  <si>
    <t>AFPPEA</t>
  </si>
  <si>
    <t>ASSOC POUR LA FORMATION A LA PSYCHOTHERAPIE PSYCHANALYTIQUE DE L'ENFANT ET DE L'ADOLESCENT</t>
  </si>
  <si>
    <t>11753366775</t>
  </si>
  <si>
    <t>43136282100024</t>
  </si>
  <si>
    <t>647913</t>
  </si>
  <si>
    <t>01 60 56 59 59</t>
  </si>
  <si>
    <t>36 Rue Saint-Barthélemy</t>
  </si>
  <si>
    <t>ASSOC INSTITUTION ST ASPAIS DE MELUN</t>
  </si>
  <si>
    <t>11770089277</t>
  </si>
  <si>
    <t>35319145500016</t>
  </si>
  <si>
    <t>477898</t>
  </si>
  <si>
    <t>0549771960</t>
  </si>
  <si>
    <t>CENTRE DU GUESCLIN BP 40084</t>
  </si>
  <si>
    <t>1 Place CHANZY</t>
  </si>
  <si>
    <t>ASFODEP</t>
  </si>
  <si>
    <t>ASSOC FORM PROF EDUCATION PERMANENTE AIDE INSERTION</t>
  </si>
  <si>
    <t>54790000579</t>
  </si>
  <si>
    <t>78146080300013</t>
  </si>
  <si>
    <t>662811</t>
  </si>
  <si>
    <t>01 49 30 94 67</t>
  </si>
  <si>
    <t>4 Avenue Lucie</t>
  </si>
  <si>
    <t>ADEM</t>
  </si>
  <si>
    <t>ASSOC DEVELOPPEMENT EVEIL MUSICAL - ADEM</t>
  </si>
  <si>
    <t>11940164394</t>
  </si>
  <si>
    <t>34026033000022</t>
  </si>
  <si>
    <t>633331</t>
  </si>
  <si>
    <t>83 Rue DE CHATAGNON</t>
  </si>
  <si>
    <t>ADFI CFAI MOIRANS</t>
  </si>
  <si>
    <t>ASSOC DAUPHINOISE FORMATION INDUSTRIE - ADFI</t>
  </si>
  <si>
    <t>84380781138</t>
  </si>
  <si>
    <t>77559594500111</t>
  </si>
  <si>
    <t>455349</t>
  </si>
  <si>
    <t>ASSO RESEAU DIFFERENT &amp; COMPETENT NOYAL SUR VILAINE</t>
  </si>
  <si>
    <t>ASSO RESEAU DIFFERENT &amp; COMPETENT</t>
  </si>
  <si>
    <t>53351168835</t>
  </si>
  <si>
    <t>75290828500022</t>
  </si>
  <si>
    <t>158422</t>
  </si>
  <si>
    <t>0251860260</t>
  </si>
  <si>
    <t>CEMEA PAYS DE LA LOIRE</t>
  </si>
  <si>
    <t>ASSO REGION DES CEMEA DES PAYS DE LOIRE</t>
  </si>
  <si>
    <t>52750045244</t>
  </si>
  <si>
    <t>33748609600049</t>
  </si>
  <si>
    <t>514962</t>
  </si>
  <si>
    <t>03 89 54 21 55</t>
  </si>
  <si>
    <t>Allée du chemin vert</t>
  </si>
  <si>
    <t>LA PASSERELLE</t>
  </si>
  <si>
    <t>ASSO CENTRE SOCIO CULTUREL LA PASSERELLE</t>
  </si>
  <si>
    <t>42680159268</t>
  </si>
  <si>
    <t>31481673700030</t>
  </si>
  <si>
    <t>681740</t>
  </si>
  <si>
    <t>06 95 82 26 60</t>
  </si>
  <si>
    <t>2 Rue Wilfrid Laurier</t>
  </si>
  <si>
    <t>ASSO AUTISME PIANO THERAPIE EDUCATIVE - APTE</t>
  </si>
  <si>
    <t>11754976375</t>
  </si>
  <si>
    <t>49427715500037</t>
  </si>
  <si>
    <t>562890</t>
  </si>
  <si>
    <t>77 Bd du redon - Batiment C</t>
  </si>
  <si>
    <t>Le parc des cèdres</t>
  </si>
  <si>
    <t>ASSIST'TRAINING</t>
  </si>
  <si>
    <t>93131653913</t>
  </si>
  <si>
    <t>82809331000013</t>
  </si>
  <si>
    <t>494616</t>
  </si>
  <si>
    <t>0546679278</t>
  </si>
  <si>
    <t>34 Rue AMPERE</t>
  </si>
  <si>
    <t>ASSISTRA</t>
  </si>
  <si>
    <t>ASSISTRA  PREVENTION ET SANTE AU TRAVAIL</t>
  </si>
  <si>
    <t>54170078717</t>
  </si>
  <si>
    <t>41808940500025</t>
  </si>
  <si>
    <t>406600</t>
  </si>
  <si>
    <t>05640</t>
  </si>
  <si>
    <t>01 43 58 35 82</t>
  </si>
  <si>
    <t>50-52 Boulevard de Ménilmontant</t>
  </si>
  <si>
    <t>ASSISTEAL FORMATION</t>
  </si>
  <si>
    <t>11754388175</t>
  </si>
  <si>
    <t>50530814800012</t>
  </si>
  <si>
    <t>416253</t>
  </si>
  <si>
    <t>04 99 13 32 99</t>
  </si>
  <si>
    <t>174 Route De Baillargues Cd 26 Zac De La Louvade</t>
  </si>
  <si>
    <t>ASSISTANCE SECURITE SYSTEMES</t>
  </si>
  <si>
    <t>91340670334</t>
  </si>
  <si>
    <t>40165309200098</t>
  </si>
  <si>
    <t>169705</t>
  </si>
  <si>
    <t>02 40 49 30 19</t>
  </si>
  <si>
    <t>ASMC</t>
  </si>
  <si>
    <t>ASSISTANCE SECURITE MANAGEMENT CONSULTANTS</t>
  </si>
  <si>
    <t>52440424644</t>
  </si>
  <si>
    <t>38467551800029</t>
  </si>
  <si>
    <t>4698</t>
  </si>
  <si>
    <t>01150</t>
  </si>
  <si>
    <t>01 40 27 30 00</t>
  </si>
  <si>
    <t>CS 21705</t>
  </si>
  <si>
    <t>55 Boulevard Diderot</t>
  </si>
  <si>
    <t>AP HP SIEGE</t>
  </si>
  <si>
    <t>ASSISTANCE PUBLIQUE HOPITAUX DE PARIS</t>
  </si>
  <si>
    <t>1175P015675</t>
  </si>
  <si>
    <t>26750045201928</t>
  </si>
  <si>
    <t>9647</t>
  </si>
  <si>
    <t>01106</t>
  </si>
  <si>
    <t>0491380000</t>
  </si>
  <si>
    <t>80 Rue Brochier</t>
  </si>
  <si>
    <t>AP HM</t>
  </si>
  <si>
    <t>ASSISTANCE PUBLIQUE HOPITAUX DE MARSEILLE</t>
  </si>
  <si>
    <t>9313P004213</t>
  </si>
  <si>
    <t>26130008100484</t>
  </si>
  <si>
    <t>572822</t>
  </si>
  <si>
    <t>06 01 20 04 26</t>
  </si>
  <si>
    <t>2 Rue des fauvettes</t>
  </si>
  <si>
    <t>APSL FORMATION</t>
  </si>
  <si>
    <t>ASSISTANCE PROJET SL</t>
  </si>
  <si>
    <t>11788323278</t>
  </si>
  <si>
    <t>81897003000016</t>
  </si>
  <si>
    <t>665617</t>
  </si>
  <si>
    <t>04 92 90 35 63</t>
  </si>
  <si>
    <t>Bat Aristote B Les Algorythmes</t>
  </si>
  <si>
    <t>2000 Route des lucioles</t>
  </si>
  <si>
    <t>AMF BIOT</t>
  </si>
  <si>
    <t>ASSISTANCE MULTI FORMATIONS</t>
  </si>
  <si>
    <t>93060511606</t>
  </si>
  <si>
    <t>43750130700049</t>
  </si>
  <si>
    <t>388191</t>
  </si>
  <si>
    <t>04 78 85 33 51</t>
  </si>
  <si>
    <t>AGISS</t>
  </si>
  <si>
    <t>ASSISTANCE GESTION INFORMATIQUE SECRETARIAT</t>
  </si>
  <si>
    <t>82690921769</t>
  </si>
  <si>
    <t>40420798700037</t>
  </si>
  <si>
    <t>450108</t>
  </si>
  <si>
    <t>02 97 56 64 98</t>
  </si>
  <si>
    <t>24 Rue DU CAPITAINE BERTRAND</t>
  </si>
  <si>
    <t>AFE56.COM</t>
  </si>
  <si>
    <t>ASSISTANCE FORMATION EQUIPEMENT 56.COM</t>
  </si>
  <si>
    <t>53560872756</t>
  </si>
  <si>
    <t>75088669900016</t>
  </si>
  <si>
    <t>585830</t>
  </si>
  <si>
    <t>06 98 96 22 00</t>
  </si>
  <si>
    <t>36C Avenue JOANNES MASSET</t>
  </si>
  <si>
    <t>AFITT</t>
  </si>
  <si>
    <t>ASSISTANCE FORM INTERNATIONALES EN THANATOPRAXIE ET THANATOPLASTIE - AFITT</t>
  </si>
  <si>
    <t>53560916656</t>
  </si>
  <si>
    <t>80398738700021</t>
  </si>
  <si>
    <t>626156</t>
  </si>
  <si>
    <t>01 88 32 79 92</t>
  </si>
  <si>
    <t>6 Rue des bateliers</t>
  </si>
  <si>
    <t>ASSISTANCE ET CONSEIL EN FORMATION</t>
  </si>
  <si>
    <t>ASSISTANCE ET CONSEIL EN FORMATION - LE CERCLE DES LANGUES</t>
  </si>
  <si>
    <t>11922253192</t>
  </si>
  <si>
    <t>82949546400036</t>
  </si>
  <si>
    <t>496893</t>
  </si>
  <si>
    <t>02 54 43 99 99</t>
  </si>
  <si>
    <t>27 Rue Robert Nau</t>
  </si>
  <si>
    <t>ACRH</t>
  </si>
  <si>
    <t>ASSISTANCE CONSEIL RESSOURCES HUMAINES</t>
  </si>
  <si>
    <t>24410000541</t>
  </si>
  <si>
    <t>77536834300049</t>
  </si>
  <si>
    <t>506679</t>
  </si>
  <si>
    <t>03 80 26 60 69</t>
  </si>
  <si>
    <t>ZAC PORTE DE BEAUNE</t>
  </si>
  <si>
    <t>410 Rue André Marie Ampère</t>
  </si>
  <si>
    <t>ASSISTANCE CONSEIL ET FORMATION</t>
  </si>
  <si>
    <t>26210313521</t>
  </si>
  <si>
    <t>50290661300026</t>
  </si>
  <si>
    <t>595937</t>
  </si>
  <si>
    <t>0387839166</t>
  </si>
  <si>
    <t>50 Rue Capitaine Maillard</t>
  </si>
  <si>
    <t>AFN</t>
  </si>
  <si>
    <t>ASSISTANCE A LA FORMATION NUCLEAIRE</t>
  </si>
  <si>
    <t>41570298957</t>
  </si>
  <si>
    <t>52756289600045</t>
  </si>
  <si>
    <t>576335</t>
  </si>
  <si>
    <t>04 75 46 05 14</t>
  </si>
  <si>
    <t>ZA de l'Etang</t>
  </si>
  <si>
    <t>251 Rue Marie Curie</t>
  </si>
  <si>
    <t>23/10/2021</t>
  </si>
  <si>
    <t>ASSIMILIS PIXEL FORMATION</t>
  </si>
  <si>
    <t>82260147826</t>
  </si>
  <si>
    <t>48844702000022</t>
  </si>
  <si>
    <t>540079</t>
  </si>
  <si>
    <t>02 98 37 94 50</t>
  </si>
  <si>
    <t>29860 PLABENNEC</t>
  </si>
  <si>
    <t>ZONE ARTISANALE DE PENHOAT</t>
  </si>
  <si>
    <t>Rue GUSTAVE EIFFEL</t>
  </si>
  <si>
    <t>ASSIFEP OUEST  - CITY'PRO PLABENNEC</t>
  </si>
  <si>
    <t>ASSIFEP OUEST  - CITY'PRO BRETAGNE</t>
  </si>
  <si>
    <t>53290824729</t>
  </si>
  <si>
    <t>50231871000014</t>
  </si>
  <si>
    <t>667900</t>
  </si>
  <si>
    <t>PAYS-BAS - MEERSSEN</t>
  </si>
  <si>
    <t>46 KORTE RAABERG</t>
  </si>
  <si>
    <t>ASAS</t>
  </si>
  <si>
    <t>ASSESSMENT OF SPONDYLOARTHRITIS INTERNATIONAL SOCIETY</t>
  </si>
  <si>
    <t>469610</t>
  </si>
  <si>
    <t>25210 LE BIZOT</t>
  </si>
  <si>
    <t>ASRIC</t>
  </si>
  <si>
    <t>ASSEMBLEE SUISSE ROMANDE DES INFIRMIERS CLINICIENS</t>
  </si>
  <si>
    <t>611750</t>
  </si>
  <si>
    <t>0145572320</t>
  </si>
  <si>
    <t>4/6 Impasse VILLA THORETON</t>
  </si>
  <si>
    <t>ASSAS FORMATIONS SANTE</t>
  </si>
  <si>
    <t>11756017275</t>
  </si>
  <si>
    <t>81989048400028</t>
  </si>
  <si>
    <t>571763</t>
  </si>
  <si>
    <t>972 8 9779393</t>
  </si>
  <si>
    <t>P.O. BOX 39040</t>
  </si>
  <si>
    <t>ASSAF HAROFEH MEDICAL CENTER</t>
  </si>
  <si>
    <t>ASSAF HAROFEH MEDICAL CENTER - INSTITUTE OF HYPERBARIC MEDICINE AND NEPHROLOGY DIVISION</t>
  </si>
  <si>
    <t>659071</t>
  </si>
  <si>
    <t>03 25 42 30 30</t>
  </si>
  <si>
    <t>Bâtiment 6 - 1er étage</t>
  </si>
  <si>
    <t>1 Rue Léon Lecornu</t>
  </si>
  <si>
    <t>ASSA ABLOY FRANCE SAS STE SAVINE</t>
  </si>
  <si>
    <t>ASSA ABLOY FRANCE SAS</t>
  </si>
  <si>
    <t>44100117810</t>
  </si>
  <si>
    <t>41214090700095</t>
  </si>
  <si>
    <t>478672</t>
  </si>
  <si>
    <t>ASS UFORCA BX</t>
  </si>
  <si>
    <t>72330243533</t>
  </si>
  <si>
    <t>39969233400028</t>
  </si>
  <si>
    <t>593825</t>
  </si>
  <si>
    <t>06 30 35 88 04</t>
  </si>
  <si>
    <t>14123 FLEURY SUR ORNE</t>
  </si>
  <si>
    <t>12 Rue DE LA PAIX</t>
  </si>
  <si>
    <t>TRAVERSES FORMATION</t>
  </si>
  <si>
    <t>ASS TRAVERSES FORMATION</t>
  </si>
  <si>
    <t>25140274414</t>
  </si>
  <si>
    <t>41789001900041</t>
  </si>
  <si>
    <t>23681</t>
  </si>
  <si>
    <t>HOPITAL DE LA ROBERTSAU</t>
  </si>
  <si>
    <t>83 Rue HIMMERICH</t>
  </si>
  <si>
    <t>SGE</t>
  </si>
  <si>
    <t>ASS SOC GERONTOLOGIE DE L'EST</t>
  </si>
  <si>
    <t>42670138267</t>
  </si>
  <si>
    <t>43461761900011</t>
  </si>
  <si>
    <t>650304</t>
  </si>
  <si>
    <t>06 89 78 89 47</t>
  </si>
  <si>
    <t>Le Prajou</t>
  </si>
  <si>
    <t>7 Hameau de Ker Haleg</t>
  </si>
  <si>
    <t>ASS SECOURISTES FRANCAIS CROIX BLANCHE FINISTERE</t>
  </si>
  <si>
    <t>53290897929</t>
  </si>
  <si>
    <t>79925874400025</t>
  </si>
  <si>
    <t>453419</t>
  </si>
  <si>
    <t>02 62 35 16 94</t>
  </si>
  <si>
    <t>8 Rue LE JUGE</t>
  </si>
  <si>
    <t>AREAM</t>
  </si>
  <si>
    <t>ASS REUNIONNAISE POUR L'ALLAITEMENT MATERNEL</t>
  </si>
  <si>
    <t>98970271097</t>
  </si>
  <si>
    <t>44089065500010</t>
  </si>
  <si>
    <t>639230</t>
  </si>
  <si>
    <t>02 62 21 88 77</t>
  </si>
  <si>
    <t>11 bis Rue Saint Jacques</t>
  </si>
  <si>
    <t>ARPS</t>
  </si>
  <si>
    <t>ASS REUNIONNAISE POUR LA PREVENTION DES RISQUES LIES A LA SEXUALITE</t>
  </si>
  <si>
    <t>98970357197</t>
  </si>
  <si>
    <t>39423039500029</t>
  </si>
  <si>
    <t>412363</t>
  </si>
  <si>
    <t>02 54 72 64 29</t>
  </si>
  <si>
    <t>12 Rue SAINT LAURENT</t>
  </si>
  <si>
    <t>LEP STE CECILE - CFPC</t>
  </si>
  <si>
    <t>ASS RESPONSABLE DU LEP RURAL SAINTE CECILE</t>
  </si>
  <si>
    <t>24410062941</t>
  </si>
  <si>
    <t>77539527000017</t>
  </si>
  <si>
    <t>314651</t>
  </si>
  <si>
    <t>04 90 63 98 71</t>
  </si>
  <si>
    <t>524 Avenue DU PONT DES FONTAINES</t>
  </si>
  <si>
    <t>ARESAP LES CHENES</t>
  </si>
  <si>
    <t>ASS RESPONSABLE DE L'ETABLISSEMENT SCOLAIRE AGRICOLE PRIVE LES CHENES</t>
  </si>
  <si>
    <t>93840180084</t>
  </si>
  <si>
    <t>30343537400010</t>
  </si>
  <si>
    <t>298062</t>
  </si>
  <si>
    <t>04 66 68 00 30</t>
  </si>
  <si>
    <t>12 Chemin DU BELVEDERE</t>
  </si>
  <si>
    <t>ARIBA</t>
  </si>
  <si>
    <t>ASS REPRESENTATIVE DES INITIATIVES EN BASSE VISION</t>
  </si>
  <si>
    <t>76300461830</t>
  </si>
  <si>
    <t>43800972200036</t>
  </si>
  <si>
    <t>238405</t>
  </si>
  <si>
    <t>03 26 78 85 58</t>
  </si>
  <si>
    <t>HOITAL ROBERT DEBRE</t>
  </si>
  <si>
    <t>Rue DU GENERAL KOENIG</t>
  </si>
  <si>
    <t>ARPEA</t>
  </si>
  <si>
    <t>ASS REMOISE POUR LA PSYCHIATRIE DE L'ENFANT ET DE L'ADOLESCENT</t>
  </si>
  <si>
    <t>21510094851</t>
  </si>
  <si>
    <t>42301593200019</t>
  </si>
  <si>
    <t>211205</t>
  </si>
  <si>
    <t>02431</t>
  </si>
  <si>
    <t>06 14 35 77 75</t>
  </si>
  <si>
    <t>5 Rue Roland GARROS</t>
  </si>
  <si>
    <t>AREPTA</t>
  </si>
  <si>
    <t>ASS REGIONALE POUR UNE PSYCHOTHERAPIE ACTIVE</t>
  </si>
  <si>
    <t>52440291344</t>
  </si>
  <si>
    <t>41296103900069</t>
  </si>
  <si>
    <t>32906</t>
  </si>
  <si>
    <t>04 78 69 90 90</t>
  </si>
  <si>
    <t>CS 10422</t>
  </si>
  <si>
    <t>10 Impasse PIERRE BAIZET</t>
  </si>
  <si>
    <t>ARFRIPS</t>
  </si>
  <si>
    <t>ASS REGIONALE POUR LA FORMATION LA RECHERCHE ET L'INNOVATION EN PRATIQUES SOCIALES</t>
  </si>
  <si>
    <t>82691021669</t>
  </si>
  <si>
    <t>48121631500046</t>
  </si>
  <si>
    <t>315345</t>
  </si>
  <si>
    <t>04 96 11 56 40</t>
  </si>
  <si>
    <t>ARFAMSTA MARSEILLE</t>
  </si>
  <si>
    <t>ASS REGIONALE FORMATION METIER SPORT TOURISME - ARFAMSTA CFA FUTUROSUD</t>
  </si>
  <si>
    <t>93130786613</t>
  </si>
  <si>
    <t>41430913800025</t>
  </si>
  <si>
    <t>464375</t>
  </si>
  <si>
    <t>13 Rue DES DOCKS</t>
  </si>
  <si>
    <t>ASS REG FORMATION METIERS SANTE ET SCIENCES VIE BETHENY</t>
  </si>
  <si>
    <t>ASS REGIONALE FORMATION AUX METIERS DE LA SANTE ET DES SCIENCES DE LA VIE</t>
  </si>
  <si>
    <t>40300856800020</t>
  </si>
  <si>
    <t>660528</t>
  </si>
  <si>
    <t>04 74 68 25 32</t>
  </si>
  <si>
    <t>Campus Martelet - CFA du Beaujolais</t>
  </si>
  <si>
    <t>105 Rue Henri depagneux</t>
  </si>
  <si>
    <t>ARFA LIMAS</t>
  </si>
  <si>
    <t>ASS REGIONALE FORMATION ALTERNEE - ARFA</t>
  </si>
  <si>
    <t>82690093869</t>
  </si>
  <si>
    <t>30396959600038</t>
  </si>
  <si>
    <t>492462</t>
  </si>
  <si>
    <t>03 28 24 51 30</t>
  </si>
  <si>
    <t>Parc d'Activités de l'Etoile CS 970008</t>
  </si>
  <si>
    <t>Rue Galilée</t>
  </si>
  <si>
    <t>ARTS SITE GRAND LITTORAL GRANDE SYNTHE</t>
  </si>
  <si>
    <t>ASS REGIONALE DU TRAVAIL SOCIAL - ARTS</t>
  </si>
  <si>
    <t>31590021959</t>
  </si>
  <si>
    <t>31807145300134</t>
  </si>
  <si>
    <t>492450</t>
  </si>
  <si>
    <t>03 21 24 09 09</t>
  </si>
  <si>
    <t>5 Rue MAURICE SCHUMANN</t>
  </si>
  <si>
    <t>ARTS SITE D'ARTOIS ARRAS</t>
  </si>
  <si>
    <t>31807145300076</t>
  </si>
  <si>
    <t>310104</t>
  </si>
  <si>
    <t>03 20 62 53 70</t>
  </si>
  <si>
    <t>PARC EURASANTE EST - BP 71</t>
  </si>
  <si>
    <t>Rue AMBROISE PARE</t>
  </si>
  <si>
    <t>ARTS HAUTS DE FRANCE LOOS</t>
  </si>
  <si>
    <t>31807145300019</t>
  </si>
  <si>
    <t>532174</t>
  </si>
  <si>
    <t>03 21 89 97 00</t>
  </si>
  <si>
    <t>47 Rue DU DR CALOT</t>
  </si>
  <si>
    <t>ARTS BERCK</t>
  </si>
  <si>
    <t>31807145300175</t>
  </si>
  <si>
    <t>349460</t>
  </si>
  <si>
    <t>01 44 78 60 50</t>
  </si>
  <si>
    <t>9 Cours DES PETITES ECURIES</t>
  </si>
  <si>
    <t>ARCNAM IDF</t>
  </si>
  <si>
    <t>ASS REGIONALE DU CONSERVATOIRE NATIONAL DES ARTS ET METIERS ILE DE FRANCE</t>
  </si>
  <si>
    <t>11753852175</t>
  </si>
  <si>
    <t>78515062400365</t>
  </si>
  <si>
    <t>476468</t>
  </si>
  <si>
    <t>01 82 73 20 73</t>
  </si>
  <si>
    <t>CHEZ INFA</t>
  </si>
  <si>
    <t>10 Avenue DU VAL DE FONTENAY</t>
  </si>
  <si>
    <t>ARIF</t>
  </si>
  <si>
    <t>ASS REGIONALE D'INTERVENTION ET FORMATION DANS LES METIERS DU SOCIAL</t>
  </si>
  <si>
    <t>11753649575</t>
  </si>
  <si>
    <t>44840088700049</t>
  </si>
  <si>
    <t>409984</t>
  </si>
  <si>
    <t>04206</t>
  </si>
  <si>
    <t>02 40 75 80 07</t>
  </si>
  <si>
    <t>ARIFTS PAYS DE LA LOIRE REZE</t>
  </si>
  <si>
    <t>ASS REGIONALE DES INSTITUTS DE FORMATION EN TRAVAIL SOCIAL PAYS DE LA LOIRE</t>
  </si>
  <si>
    <t>52490254749</t>
  </si>
  <si>
    <t>50961850000086</t>
  </si>
  <si>
    <t>490787</t>
  </si>
  <si>
    <t>02 41 22 14 73</t>
  </si>
  <si>
    <t>6 Rue GEORGES MOREL</t>
  </si>
  <si>
    <t>ARIFTS PAYS DE LA LOIRE ANGERS</t>
  </si>
  <si>
    <t>50961850000011</t>
  </si>
  <si>
    <t>74500</t>
  </si>
  <si>
    <t>02100</t>
  </si>
  <si>
    <t>03 20 59 17 17</t>
  </si>
  <si>
    <t>BP 60272</t>
  </si>
  <si>
    <t>49 Avenue DU PONT DE BOIS</t>
  </si>
  <si>
    <t>ARCPP</t>
  </si>
  <si>
    <t>ASS REGIONALE DES COURS PROFESSIONNELS DE LA PHARMACIE</t>
  </si>
  <si>
    <t>31590024559</t>
  </si>
  <si>
    <t>78370747400020</t>
  </si>
  <si>
    <t>513647</t>
  </si>
  <si>
    <t>0619893429</t>
  </si>
  <si>
    <t>18 Rue DE MONTBRON</t>
  </si>
  <si>
    <t>10/04/2019</t>
  </si>
  <si>
    <t>ARP POITOU CHARENTES</t>
  </si>
  <si>
    <t>ASS REGIONALE DE PREVENTION DU SUICIDE ET DE LA PREVENTION DE LA SANTE MENTALE</t>
  </si>
  <si>
    <t>54160081316</t>
  </si>
  <si>
    <t>49227708200029</t>
  </si>
  <si>
    <t>672221</t>
  </si>
  <si>
    <t>25 Rue SERE DEPOIN</t>
  </si>
  <si>
    <t>ARMVOP</t>
  </si>
  <si>
    <t>ASS REGIONALE DE MEDECINE VASCULAIRE DE L'OUEST PARISIEN</t>
  </si>
  <si>
    <t>11950574195</t>
  </si>
  <si>
    <t>84304215100020</t>
  </si>
  <si>
    <t>467881</t>
  </si>
  <si>
    <t>0466344789</t>
  </si>
  <si>
    <t>route d'Alès</t>
  </si>
  <si>
    <t>CROP Paul Bouvier BP 7</t>
  </si>
  <si>
    <t>ASS ARDESS</t>
  </si>
  <si>
    <t>ASS REGI DIRECT ETS SERVICES SPECIALISES</t>
  </si>
  <si>
    <t>91300246530</t>
  </si>
  <si>
    <t>39260723000043</t>
  </si>
  <si>
    <t>627069</t>
  </si>
  <si>
    <t>05 67 31 21 30</t>
  </si>
  <si>
    <t>6 Rue de Lourdes</t>
  </si>
  <si>
    <t>SRA OCCITANIE</t>
  </si>
  <si>
    <t>ASS REG POUR QUALITE DES SOINS ET LA SECURITE DES PATIENTS REGION OCCITANIE</t>
  </si>
  <si>
    <t>76311059031</t>
  </si>
  <si>
    <t>84391684200035</t>
  </si>
  <si>
    <t>658686</t>
  </si>
  <si>
    <t>01 42 45 92 30</t>
  </si>
  <si>
    <t>29 Rue David d’Angers</t>
  </si>
  <si>
    <t>ARFA - CFA DES METIERS DU SPORT ET DE L'ANIMATION</t>
  </si>
  <si>
    <t>ASS REG POUR LA FORMATION D'ANIMATEUR - ARFA</t>
  </si>
  <si>
    <t>11753012675</t>
  </si>
  <si>
    <t>39910924800035</t>
  </si>
  <si>
    <t>684491</t>
  </si>
  <si>
    <t>ASS REG FORMATION METIER SPORT TOURISME - ARFAMSTA SIEGE SOCIAL</t>
  </si>
  <si>
    <t>41430913800058</t>
  </si>
  <si>
    <t>107712</t>
  </si>
  <si>
    <t>0478145116</t>
  </si>
  <si>
    <t>15 Rue TRONCHET</t>
  </si>
  <si>
    <t>ARFEGE</t>
  </si>
  <si>
    <t>ASS RECHERCHE FORMATION GERONTOLOGIE</t>
  </si>
  <si>
    <t>82690110869</t>
  </si>
  <si>
    <t>37832447900039</t>
  </si>
  <si>
    <t>561630</t>
  </si>
  <si>
    <t>Hôpital Lariboissière</t>
  </si>
  <si>
    <t>6 Rue Guy Patin</t>
  </si>
  <si>
    <t>ART VIGGO</t>
  </si>
  <si>
    <t>ASS RECHERCHE ET TRANSMISSION CONNAISSANCES RHUMATOLOGIE CENTRE VIGGO PETERSEN</t>
  </si>
  <si>
    <t>11757166675</t>
  </si>
  <si>
    <t>78445174200018</t>
  </si>
  <si>
    <t>141495</t>
  </si>
  <si>
    <t>04 77 47 02 02</t>
  </si>
  <si>
    <t>HOPITAL DE BELLEVUE PAVILLON 11</t>
  </si>
  <si>
    <t>ASS RECHERCHE ET FORMATION</t>
  </si>
  <si>
    <t>ASS RECHERCHE ET FORMATION LIFT</t>
  </si>
  <si>
    <t>82420051342</t>
  </si>
  <si>
    <t>35268867500011</t>
  </si>
  <si>
    <t>405395</t>
  </si>
  <si>
    <t>06 87 71 84 55</t>
  </si>
  <si>
    <t>APSYLIEN</t>
  </si>
  <si>
    <t>ASS PSYCHAN LIENS RECHERC ENSEIGN CLINIQUE</t>
  </si>
  <si>
    <t>82691039969</t>
  </si>
  <si>
    <t>45254915700017</t>
  </si>
  <si>
    <t>452464</t>
  </si>
  <si>
    <t>05 55 33 10 10</t>
  </si>
  <si>
    <t>6 Allée DE LA CORNUE</t>
  </si>
  <si>
    <t>APSAH LIMOGES</t>
  </si>
  <si>
    <t>ASS PROMOTION SOCIALE AVEUGLES HANDICAPE - ESRP IFMK DE L APSAH</t>
  </si>
  <si>
    <t>74870032587</t>
  </si>
  <si>
    <t>77571632700124</t>
  </si>
  <si>
    <t>519571</t>
  </si>
  <si>
    <t>0164339458</t>
  </si>
  <si>
    <t>4 Rue PASCAL</t>
  </si>
  <si>
    <t>19/05/2015</t>
  </si>
  <si>
    <t>PROMOTRANS  MEAUX</t>
  </si>
  <si>
    <t>ASS PROMOTION SOCIAL FORMATION PROFESSIONNELLE TRANSPORT ROUTIER</t>
  </si>
  <si>
    <t>77568013500859</t>
  </si>
  <si>
    <t>479433</t>
  </si>
  <si>
    <t>Rue NICEPHORE NIEPCE</t>
  </si>
  <si>
    <t>77568013500321</t>
  </si>
  <si>
    <t>413069</t>
  </si>
  <si>
    <t>04 72 16 97 14</t>
  </si>
  <si>
    <t>83 Avenue FELIX FAURE</t>
  </si>
  <si>
    <t>E MCDYS</t>
  </si>
  <si>
    <t>ASS PROMOTION RESEAU DE SANTE CONCERNANT TROUBLES SPECIFIQUES D'APPRENTISSAGE</t>
  </si>
  <si>
    <t>82691049169</t>
  </si>
  <si>
    <t>50979633000017</t>
  </si>
  <si>
    <t>679343</t>
  </si>
  <si>
    <t>06 18 74 02 14</t>
  </si>
  <si>
    <t>3 Rue GABRIEL MOUSSA</t>
  </si>
  <si>
    <t>CENTRE AYURVEDA D AQUITAINE</t>
  </si>
  <si>
    <t>ASS PROMOTION ET PRATIQUE DE L'AYURVEDA</t>
  </si>
  <si>
    <t>72330549633</t>
  </si>
  <si>
    <t>39964468100021</t>
  </si>
  <si>
    <t>633033</t>
  </si>
  <si>
    <t>04 67 69 75 50</t>
  </si>
  <si>
    <t>ZAC AFTALION</t>
  </si>
  <si>
    <t>14 Rue François Perroux</t>
  </si>
  <si>
    <t>APA LR BAILLARGUES</t>
  </si>
  <si>
    <t>ASS PROMOTION APPRENTISSAGE INDUSTRIES BAILLARGUES</t>
  </si>
  <si>
    <t>91340825234</t>
  </si>
  <si>
    <t>39279259400039</t>
  </si>
  <si>
    <t>618640</t>
  </si>
  <si>
    <t>01 41 95 04 53</t>
  </si>
  <si>
    <t>83 Avenue De Neuilly</t>
  </si>
  <si>
    <t>COM'TECH</t>
  </si>
  <si>
    <t>ASS PROMOTION &amp; FORMATION DES TECHNIQUES - COM'TECH</t>
  </si>
  <si>
    <t>11940872194</t>
  </si>
  <si>
    <t>37979678200058</t>
  </si>
  <si>
    <t>623374</t>
  </si>
  <si>
    <t>02 96 42 52 55</t>
  </si>
  <si>
    <t>BAT ECOLE ST LAURENT 2EME ETAGE</t>
  </si>
  <si>
    <t>9 Rue FRANTZ HELLER</t>
  </si>
  <si>
    <t>ASPECT BRETAGNE</t>
  </si>
  <si>
    <t>ASS PROMO APPRENTISSAGE ENSEIGNEMENT CATHOLIQUE TECHNO PROF AGRICOLE - ASPECT BRETAGNE</t>
  </si>
  <si>
    <t>53351043235</t>
  </si>
  <si>
    <t>48538820100041</t>
  </si>
  <si>
    <t>630792</t>
  </si>
  <si>
    <t>05 56 69 95 36</t>
  </si>
  <si>
    <t>54 Boulevard Cluny</t>
  </si>
  <si>
    <t>ASPECT AQUITAINE</t>
  </si>
  <si>
    <t>ASS PROMO APPRENTISSAGE ENSEIGNEMENT CATHO TECHNIQUE AGRICOLE D'AQUITAINE</t>
  </si>
  <si>
    <t>75331163933</t>
  </si>
  <si>
    <t>49330056000015</t>
  </si>
  <si>
    <t>631115</t>
  </si>
  <si>
    <t>02 31 53 98 38</t>
  </si>
  <si>
    <t>PARC ATHENA</t>
  </si>
  <si>
    <t>12 Rue Ferdinand Buisson</t>
  </si>
  <si>
    <t>CFA PSS NORMANDIE ST CONTEST</t>
  </si>
  <si>
    <t>ASS PROF SANITAIRES MEDICO SOCIALES ET DE L INTERVENTION SOCIALE - CFA PSS NORMANDIE</t>
  </si>
  <si>
    <t>28140347314</t>
  </si>
  <si>
    <t>50305387800032</t>
  </si>
  <si>
    <t>629900</t>
  </si>
  <si>
    <t>06 31 31 41 98</t>
  </si>
  <si>
    <t>13 Rue de marmandin</t>
  </si>
  <si>
    <t>ARRA 13</t>
  </si>
  <si>
    <t>ASS POUR PROMOTION DE LA RELIURE RESTAURATION ET LOISIRS CREATIFS PAYS D'ARLES</t>
  </si>
  <si>
    <t>93131715213</t>
  </si>
  <si>
    <t>83235746100025</t>
  </si>
  <si>
    <t>586286</t>
  </si>
  <si>
    <t>Hôpital de la conception</t>
  </si>
  <si>
    <t>147 Boulevard Baille</t>
  </si>
  <si>
    <t>APRJGM</t>
  </si>
  <si>
    <t>ASS POUR PROMOTION DE LA RECHERCHE ET FORMATION JEUNES GYNECO MARSEILLAIS</t>
  </si>
  <si>
    <t>93131715113</t>
  </si>
  <si>
    <t>51240775000011</t>
  </si>
  <si>
    <t>631437</t>
  </si>
  <si>
    <t>05 62 47 01 01</t>
  </si>
  <si>
    <t>BP 25202</t>
  </si>
  <si>
    <t>85 Rue De Limayrac</t>
  </si>
  <si>
    <t>CFA ASPECT OCCITANIE TOULOUSE</t>
  </si>
  <si>
    <t>ASS POUR PROMOTION APPRENTISSAGE DANS L'ENSEIGNEMENT CATHOLIQUE TECHNIQUE</t>
  </si>
  <si>
    <t>76310991731</t>
  </si>
  <si>
    <t>48401148100013</t>
  </si>
  <si>
    <t>163909</t>
  </si>
  <si>
    <t>01 43 54 30 98</t>
  </si>
  <si>
    <t>340 Rue ST JACQUES</t>
  </si>
  <si>
    <t>AML</t>
  </si>
  <si>
    <t>ASS POUR MAINTIEN LIEN PSYCHIQUE EN SOINS INTENSIFS</t>
  </si>
  <si>
    <t>11752549575</t>
  </si>
  <si>
    <t>38477299200028</t>
  </si>
  <si>
    <t>664868</t>
  </si>
  <si>
    <t>03 26 04 15 45</t>
  </si>
  <si>
    <t>48 Rue PRIEUR DE LA MARNE</t>
  </si>
  <si>
    <t>AEFTI REIMS</t>
  </si>
  <si>
    <t>ASS POUR L'ENSEIGNEMENT ET LA FORMATION TRAJECTOIRE INSERTION - AEFTI MARNE</t>
  </si>
  <si>
    <t>21510061451</t>
  </si>
  <si>
    <t>39028525200032</t>
  </si>
  <si>
    <t>240783</t>
  </si>
  <si>
    <t>01 45 80 51 55</t>
  </si>
  <si>
    <t>23-25 Rue DAREAU</t>
  </si>
  <si>
    <t>ADIL</t>
  </si>
  <si>
    <t>ASS POUR LE DEVELOPPEMENT ET L'INITIATIVE LOCALE</t>
  </si>
  <si>
    <t>11750705475</t>
  </si>
  <si>
    <t>32685087200028</t>
  </si>
  <si>
    <t>652969</t>
  </si>
  <si>
    <t>03 20 02 79 68</t>
  </si>
  <si>
    <t>94 Rue leon marlot</t>
  </si>
  <si>
    <t>ADEP</t>
  </si>
  <si>
    <t>ASS POUR LE DEVELOPPEMENT DE L'EDUCATION PERMANENTE</t>
  </si>
  <si>
    <t>31590449959</t>
  </si>
  <si>
    <t>41953732900015</t>
  </si>
  <si>
    <t>519297</t>
  </si>
  <si>
    <t>04 67 69 04 36</t>
  </si>
  <si>
    <t>44 ter Avenue SAINT LAZARE</t>
  </si>
  <si>
    <t>ADAPSS MONTPELLIER</t>
  </si>
  <si>
    <t>ASS POUR LE DEVELOPPEMENT DE L'APPRENTISSAGE DES PROF DU SECTEUR SANIT ET SOCIAL</t>
  </si>
  <si>
    <t>91340853734</t>
  </si>
  <si>
    <t>50062262600041</t>
  </si>
  <si>
    <t>362360</t>
  </si>
  <si>
    <t>01 41 16 72 80</t>
  </si>
  <si>
    <t>6-12 Avenue LEONARD DE VINCI</t>
  </si>
  <si>
    <t>ADALES - CFA LEONARD DE VINCI COURBEVOIE</t>
  </si>
  <si>
    <t>ASS POUR LE DEVELOPPEMENT DE L ALTERNANCE DANS L ENSEIGNEMENT SUPERIEUR</t>
  </si>
  <si>
    <t>40955435900011</t>
  </si>
  <si>
    <t>593886</t>
  </si>
  <si>
    <t>05 96 77 44 38</t>
  </si>
  <si>
    <t>LOTISSEMENT LES HAUTS DE CALIFORNIE</t>
  </si>
  <si>
    <t>BAT A PORTE 203</t>
  </si>
  <si>
    <t>ADNTIC</t>
  </si>
  <si>
    <t>ASS POUR LE DEVELOPEMENT NOUVELLES TECHNOLOGIES INFORMATION COMMUNICATION</t>
  </si>
  <si>
    <t>97970177497</t>
  </si>
  <si>
    <t>43169659000030</t>
  </si>
  <si>
    <t>436835</t>
  </si>
  <si>
    <t>0321707100</t>
  </si>
  <si>
    <t>4 Rue DE L ÉGLISE</t>
  </si>
  <si>
    <t>APSA</t>
  </si>
  <si>
    <t>ASS POUR LA SOLIDARITE ACTIVE APSA</t>
  </si>
  <si>
    <t>31620055562</t>
  </si>
  <si>
    <t>32668563300074</t>
  </si>
  <si>
    <t>LE 04/04/2023 - LISTE PUBLIQUE DES ORGANISMES - SIRET ET NDA NON VALIDES - CG AQU</t>
  </si>
  <si>
    <t>455118</t>
  </si>
  <si>
    <t>06 10 04 69 83</t>
  </si>
  <si>
    <t>123 Rue de Reuilly</t>
  </si>
  <si>
    <t>ARTAAS</t>
  </si>
  <si>
    <t>ASS POUR LA RECHERCHE ET LE TRAITEMENT DES AUTEURS D'AGRESSIONS SEXUELLES</t>
  </si>
  <si>
    <t>11757029975</t>
  </si>
  <si>
    <t>40895480800049</t>
  </si>
  <si>
    <t>105132</t>
  </si>
  <si>
    <t>04 77 12 74 71</t>
  </si>
  <si>
    <t>PAVILLON N - CHU ST ETIENNE - HOPITAL CHARITE</t>
  </si>
  <si>
    <t>44 Rue POINTE CADET</t>
  </si>
  <si>
    <t>ASS POUR LA RECHERCHE ET LA FORMATION DES INFIRMIERS</t>
  </si>
  <si>
    <t>82420053442</t>
  </si>
  <si>
    <t>41152595900028</t>
  </si>
  <si>
    <t>465951</t>
  </si>
  <si>
    <t>3191 Route de Mende</t>
  </si>
  <si>
    <t>QUARES</t>
  </si>
  <si>
    <t>ASS POUR LA QUALITE EN RECHERCHE ET ENSEIGNEMENT SUPERIEUR QUARES</t>
  </si>
  <si>
    <t>91340638034</t>
  </si>
  <si>
    <t>49805817100014</t>
  </si>
  <si>
    <t>627940</t>
  </si>
  <si>
    <t>04 79 71 76 40</t>
  </si>
  <si>
    <t>JARDIN DU VERNEY</t>
  </si>
  <si>
    <t>CITE DES ARTS</t>
  </si>
  <si>
    <t>APEJS</t>
  </si>
  <si>
    <t>ASS POUR LA PROMOTION ET L'ENSEIGNEMENT MUSIQUES ACTUELLES EN SAVOIE - APEJS</t>
  </si>
  <si>
    <t>82730045673</t>
  </si>
  <si>
    <t>33188719000022</t>
  </si>
  <si>
    <t>612583</t>
  </si>
  <si>
    <t>04 92 13 79 74</t>
  </si>
  <si>
    <t>RESIDENCE LE GRAND LARGE BATIMENT LE GALION 1</t>
  </si>
  <si>
    <t>2 Rue DE LA FOUX</t>
  </si>
  <si>
    <t>APPASCAM</t>
  </si>
  <si>
    <t>ASS POUR LA PROMOTION ET LA PROFESSIONALISATION ANIMATION SPORTIVE CULTURELLE ALPES MARITIMES</t>
  </si>
  <si>
    <t>93060485906</t>
  </si>
  <si>
    <t>42460292800022</t>
  </si>
  <si>
    <t>138149</t>
  </si>
  <si>
    <t>05 49 62 67 89</t>
  </si>
  <si>
    <t>CS 30288</t>
  </si>
  <si>
    <t>116 Avenue DE LA LIBÉRATION</t>
  </si>
  <si>
    <t>26/01/2019</t>
  </si>
  <si>
    <t>APSA - APCF</t>
  </si>
  <si>
    <t>ASS POUR LA PROMOTION DES PERSONNES SOURDES AVEUGLES - ASS DE PATRONAGE CENTRE DE FORMATION</t>
  </si>
  <si>
    <t>54860022586</t>
  </si>
  <si>
    <t>32318088500010</t>
  </si>
  <si>
    <t>534365</t>
  </si>
  <si>
    <t>03 88 26 94 70</t>
  </si>
  <si>
    <t>4 Allée Du Sommerhof</t>
  </si>
  <si>
    <t>APMSAA GRAND EST</t>
  </si>
  <si>
    <t>ASS POUR LA PROMOTION DES METIERS DU SPORT ET DE L'ANIMATION EN ALSACE</t>
  </si>
  <si>
    <t>42670446967</t>
  </si>
  <si>
    <t>50105594100022</t>
  </si>
  <si>
    <t>417816</t>
  </si>
  <si>
    <t>03 83 15 34 73</t>
  </si>
  <si>
    <t>C.CLIN EST CHU BRABOIS</t>
  </si>
  <si>
    <t>Rue DU MORVAN</t>
  </si>
  <si>
    <t>APFORIASE</t>
  </si>
  <si>
    <t>ASS POUR LA PREVENTION LA FORMATION LA RECHERCHE SUR LES INFECTIONS ASSOCIEES AUX SOINS DU GRAND EST</t>
  </si>
  <si>
    <t>41540286754</t>
  </si>
  <si>
    <t>52290157800016</t>
  </si>
  <si>
    <t>589147</t>
  </si>
  <si>
    <t>08216</t>
  </si>
  <si>
    <t>03 83 15 31 69</t>
  </si>
  <si>
    <t>41 Rue Du Lac</t>
  </si>
  <si>
    <t>APFCN</t>
  </si>
  <si>
    <t>ASS POUR LA PEDAGOGIE ET LA FORMATION CONTINUE EN NEPHROLOGIE</t>
  </si>
  <si>
    <t>84692350669</t>
  </si>
  <si>
    <t>89759397600011</t>
  </si>
  <si>
    <t>409613</t>
  </si>
  <si>
    <t>01 40 75 68 52</t>
  </si>
  <si>
    <t>2 Rue LORD BYRON</t>
  </si>
  <si>
    <t>AFPOLS</t>
  </si>
  <si>
    <t>ASS POUR LA FORMATION PROFESSIONNELLE DES ORGANISMES DE LOGEMENT SOCIAL - AFPOLS</t>
  </si>
  <si>
    <t>11750117975</t>
  </si>
  <si>
    <t>78435388000015</t>
  </si>
  <si>
    <t>188098</t>
  </si>
  <si>
    <t>03 21 60 40 00</t>
  </si>
  <si>
    <t>CS 30225</t>
  </si>
  <si>
    <t>5 Rue Frédéric Degeorge</t>
  </si>
  <si>
    <t>AFERTES</t>
  </si>
  <si>
    <t>ASS POUR LA FORMATION EXPERIMENTATION ET LA RECHERCHE EN TRAVAIL EDUCATIF ET SOCIAL</t>
  </si>
  <si>
    <t>32620366462</t>
  </si>
  <si>
    <t>31151165300041</t>
  </si>
  <si>
    <t>19331</t>
  </si>
  <si>
    <t>06054</t>
  </si>
  <si>
    <t>05 58 75 72 80</t>
  </si>
  <si>
    <t>ESPACE ENTREPRISE</t>
  </si>
  <si>
    <t>1052 Rue DE LA FERME DE CARBOUE</t>
  </si>
  <si>
    <t>ASFO ADOUR MONT DE MARSAN</t>
  </si>
  <si>
    <t>ASS POUR LA FORMATION ET PERFECTIONNEMENT PROFESSIONNEL PAYS DE L'ADOUR</t>
  </si>
  <si>
    <t>645965</t>
  </si>
  <si>
    <t>03 44 50 61 08</t>
  </si>
  <si>
    <t>60130 ST JUST EN CHAUSSEE</t>
  </si>
  <si>
    <t>1 Rue SARRAIL</t>
  </si>
  <si>
    <t>AFIPP</t>
  </si>
  <si>
    <t>ASS POUR LA FORMATION ET L'INSERTION PROFESSIONNELLE EN PICARDIE - AFIPP</t>
  </si>
  <si>
    <t>22600111460</t>
  </si>
  <si>
    <t>40004507600058</t>
  </si>
  <si>
    <t>633100</t>
  </si>
  <si>
    <t>06 73 84 89 12</t>
  </si>
  <si>
    <t>12 Place DU COMMANDANT MARIA</t>
  </si>
  <si>
    <t>FIPC</t>
  </si>
  <si>
    <t>ASS POUR LA FORMATION ET L'INSERTION PROFESSIONNELLE CANNOISE</t>
  </si>
  <si>
    <t>93060703206</t>
  </si>
  <si>
    <t>79001683600013</t>
  </si>
  <si>
    <t>216963</t>
  </si>
  <si>
    <t>01 42 85 33 47</t>
  </si>
  <si>
    <t>11 Rue DES PETITES ECURIES</t>
  </si>
  <si>
    <t>AFPPCD</t>
  </si>
  <si>
    <t>ASS POUR LA FORMATION ET LE PERFECTIONNEMENT DU PERSONNEL DES CABINETS DENTAIRES</t>
  </si>
  <si>
    <t>11752138475</t>
  </si>
  <si>
    <t>38380780700037</t>
  </si>
  <si>
    <t>466475</t>
  </si>
  <si>
    <t>CS 87519</t>
  </si>
  <si>
    <t>54 Boulevard De la prairie au Duc</t>
  </si>
  <si>
    <t>AFIIG</t>
  </si>
  <si>
    <t>ASS POUR LA FORMATION DANS L'IMPRIMERIE ET LES INDUSTRIES GRAPHIQUES</t>
  </si>
  <si>
    <t>52440549544</t>
  </si>
  <si>
    <t>32984426000045</t>
  </si>
  <si>
    <t>649119</t>
  </si>
  <si>
    <t>02 38 22 13 00</t>
  </si>
  <si>
    <t>22 Avenue des droits de l'homme</t>
  </si>
  <si>
    <t>AFTEC ORLEANS</t>
  </si>
  <si>
    <t>ASS POUR LA FORM TECHNOLOGIQUE DANS ENSEIGNEMENT CATHOLIQUE - AFTEC</t>
  </si>
  <si>
    <t>24450083945</t>
  </si>
  <si>
    <t>35356978300056</t>
  </si>
  <si>
    <t>531972</t>
  </si>
  <si>
    <t>02 47 93 43 00</t>
  </si>
  <si>
    <t>2 Rue Bernard Palissy</t>
  </si>
  <si>
    <t>AFTEC CHINON</t>
  </si>
  <si>
    <t>35356978300155</t>
  </si>
  <si>
    <t>575100</t>
  </si>
  <si>
    <t>07374</t>
  </si>
  <si>
    <t>01 84 20 12 24</t>
  </si>
  <si>
    <t>9 bis Rue GAMBETTA</t>
  </si>
  <si>
    <t>ADISSEM</t>
  </si>
  <si>
    <t>ASS POUR LA DIFFUSION DE L'INFORMATION DOMAINE DE LA SANTE ET DE LA MEDECINE</t>
  </si>
  <si>
    <t>82021407000014</t>
  </si>
  <si>
    <t>665666</t>
  </si>
  <si>
    <t>03 88 21 19 95</t>
  </si>
  <si>
    <t>3 Rue Sedillot Eseis</t>
  </si>
  <si>
    <t>AFRIS ESEIS STRASBOURG</t>
  </si>
  <si>
    <t>ASS POUR FORMATION RECHERCHE EN INTERVENTION SOCIALE - AFRIS ESEIS STRASBOURG SIEGE</t>
  </si>
  <si>
    <t>44670616067</t>
  </si>
  <si>
    <t>83833964600013</t>
  </si>
  <si>
    <t>517240</t>
  </si>
  <si>
    <t>03 29 79 47 13</t>
  </si>
  <si>
    <t>4 Parc Bradfer</t>
  </si>
  <si>
    <t>AFPROM CFA LOUIS PRIOUX BAR LE DUC</t>
  </si>
  <si>
    <t>ASS POUR FORMATION PROFESSIONNELLE MEUSE  CFA EUROPEEN LOUIS PRIOUX</t>
  </si>
  <si>
    <t>41550032755</t>
  </si>
  <si>
    <t>30019718300027</t>
  </si>
  <si>
    <t>592535</t>
  </si>
  <si>
    <t>03 88 21 19 90</t>
  </si>
  <si>
    <t>3 Rue Sedillot</t>
  </si>
  <si>
    <t>AFRIS CIFAL ECE STRASBOURG</t>
  </si>
  <si>
    <t>ASS POUR FORMATION ET RECHERCHE EN INTERVENTION SOCIALE - CIFAL ECE</t>
  </si>
  <si>
    <t>83833964600039</t>
  </si>
  <si>
    <t>638584</t>
  </si>
  <si>
    <t>9 Rue Jean Jaures</t>
  </si>
  <si>
    <t>AFPPCDODF</t>
  </si>
  <si>
    <t>ASS POUR FORMATION ET PERFECTIONNEMENT PERSONNEL CABINETS DENTAIRES ODF</t>
  </si>
  <si>
    <t>93131695713</t>
  </si>
  <si>
    <t>40313263200023</t>
  </si>
  <si>
    <t>684284</t>
  </si>
  <si>
    <t>06 85 84 87 57</t>
  </si>
  <si>
    <t>50140 ROMAGNY FONTENAY</t>
  </si>
  <si>
    <t>Les Closeaux</t>
  </si>
  <si>
    <t>90b Impasse Teractive Nord</t>
  </si>
  <si>
    <t>NOVEA</t>
  </si>
  <si>
    <t>ASS POUR DIFFUSION NOUVELLES TECHNOLOGIES AU SERVICE DEVELOPPEMENT DURABLE</t>
  </si>
  <si>
    <t>25500094150</t>
  </si>
  <si>
    <t>49327519200026</t>
  </si>
  <si>
    <t>631966</t>
  </si>
  <si>
    <t>02 51 82 72 08</t>
  </si>
  <si>
    <t>42 Rue des hauts pavés</t>
  </si>
  <si>
    <t>ADAMSSE CFA PAYS DE LA LOIRE</t>
  </si>
  <si>
    <t>ASS POUR DEVELT APPRENTISSAGE METIERS SANTE SOLIDARITE EDUCATION - ADAMSSE</t>
  </si>
  <si>
    <t>52440951344</t>
  </si>
  <si>
    <t>48518283600026</t>
  </si>
  <si>
    <t>342038</t>
  </si>
  <si>
    <t>06 85 42 30 44</t>
  </si>
  <si>
    <t>22 Rue AMIRAL MOUCHEZ</t>
  </si>
  <si>
    <t>ADCAP</t>
  </si>
  <si>
    <t>ASS POUR DEVELOPPEMENT DE LA CREATION ARTISTIQUE POPULAIRE</t>
  </si>
  <si>
    <t>11752480975</t>
  </si>
  <si>
    <t>30842140300012</t>
  </si>
  <si>
    <t>400981</t>
  </si>
  <si>
    <t>05 53 02 65 00</t>
  </si>
  <si>
    <t>141 / 145 Rue COMBE DES DAMES</t>
  </si>
  <si>
    <t>APARE</t>
  </si>
  <si>
    <t>ASS PERIGOURDINE ACTION ET RECHERCHE SUR L'EXCLUSION</t>
  </si>
  <si>
    <t>72240018324</t>
  </si>
  <si>
    <t>32447713200033</t>
  </si>
  <si>
    <t>359294</t>
  </si>
  <si>
    <t>06 93 03 20 16</t>
  </si>
  <si>
    <t>9 Rue JACOB DE CORDEMOY</t>
  </si>
  <si>
    <t>IRSAM ST DENIS CHAUDRON</t>
  </si>
  <si>
    <t>ASS PATRONAGE INSTITUT REGIONAL SOURDS AVEUGLES DE MARSEILLE</t>
  </si>
  <si>
    <t>04973412197</t>
  </si>
  <si>
    <t>77555989100178</t>
  </si>
  <si>
    <t>631139</t>
  </si>
  <si>
    <t>01 44 62 41 48</t>
  </si>
  <si>
    <t>PAE</t>
  </si>
  <si>
    <t>ASS PARIS ACADEMIE ENTREPRISES</t>
  </si>
  <si>
    <t>11755900075</t>
  </si>
  <si>
    <t>42030446100023</t>
  </si>
  <si>
    <t>565167</t>
  </si>
  <si>
    <t>03 20 72 53 07</t>
  </si>
  <si>
    <t>118 Rue de Babylone</t>
  </si>
  <si>
    <t>AOCDTF VILLENEUVE D ASCQ</t>
  </si>
  <si>
    <t>ASS OUVRIERE DES COMPAGNONS DU DEVOIR ET DU TOUR DE FRANCE NORD</t>
  </si>
  <si>
    <t>77566202600258</t>
  </si>
  <si>
    <t>563640</t>
  </si>
  <si>
    <t>04 91 36 50 80</t>
  </si>
  <si>
    <t>184 Rue DR CAUVIN</t>
  </si>
  <si>
    <t>AOCDTF MARSEILLE</t>
  </si>
  <si>
    <t>ASS OUVRIERE COMPAGNONS DU DEVOIR ET DU TOUR DE FRANCE PROVENCE COTE D'AZUR</t>
  </si>
  <si>
    <t>77566202600209</t>
  </si>
  <si>
    <t>348600</t>
  </si>
  <si>
    <t>31 Avenue Charles Monier</t>
  </si>
  <si>
    <t>ASS ORTHOPHONISTES</t>
  </si>
  <si>
    <t>ASS ORTHOPHONISTES DE SEINE ET MARNE</t>
  </si>
  <si>
    <t>11770183777</t>
  </si>
  <si>
    <t>80016892400010</t>
  </si>
  <si>
    <t>606522</t>
  </si>
  <si>
    <t>2 Passage CHANOINE COUSIN</t>
  </si>
  <si>
    <t>NORMANTECC</t>
  </si>
  <si>
    <t>ASS NORMANDE DE THERAPIES EMOTIONNELLES COGNITIVES ET COMPORTEMENTALES - NORMANTECC</t>
  </si>
  <si>
    <t>28140327714</t>
  </si>
  <si>
    <t>81151804200015</t>
  </si>
  <si>
    <t>34265</t>
  </si>
  <si>
    <t>01 42 06 59 00</t>
  </si>
  <si>
    <t>10 Rue TESSON</t>
  </si>
  <si>
    <t>ANFPP</t>
  </si>
  <si>
    <t>ASS NATIONALE FORMATION PROFESSIONNELLE PHARMACIE</t>
  </si>
  <si>
    <t>11750808475</t>
  </si>
  <si>
    <t>31362029600027</t>
  </si>
  <si>
    <t>671125</t>
  </si>
  <si>
    <t>77520 SOGNOLLES EN MONTOIS</t>
  </si>
  <si>
    <t>28 Rue Berthier</t>
  </si>
  <si>
    <t>ACPF SOGNOLLES EN MONTOIS</t>
  </si>
  <si>
    <t>ASS NATIONALE DES TECHNOLOGISTES ANATOMIE ET CYTOLOGIE PATHOLOGIQUES</t>
  </si>
  <si>
    <t>11910670491</t>
  </si>
  <si>
    <t>40387865500030</t>
  </si>
  <si>
    <t>426908</t>
  </si>
  <si>
    <t>01 60 46 07 78</t>
  </si>
  <si>
    <t>12 Chemin DE LA PRAIRIE</t>
  </si>
  <si>
    <t>ACPF MONTGERON</t>
  </si>
  <si>
    <t>40387865500022</t>
  </si>
  <si>
    <t>557328</t>
  </si>
  <si>
    <t>01 53 91 45 00</t>
  </si>
  <si>
    <t>44 Rue D ALESIA</t>
  </si>
  <si>
    <t>ASTREDHOR  PARIS 14EME</t>
  </si>
  <si>
    <t>ASS NATIONALE DES STRUCTURES D'EXPRIMENTATION ET DE DEMONSTRATION EN HORTICULTURE</t>
  </si>
  <si>
    <t>11756189375</t>
  </si>
  <si>
    <t>41491272500010</t>
  </si>
  <si>
    <t>155032</t>
  </si>
  <si>
    <t>0142802121</t>
  </si>
  <si>
    <t>63 Rue DE PROVENCE</t>
  </si>
  <si>
    <t>ANPF</t>
  </si>
  <si>
    <t>ASS NATIONALE DES PLACEMENTS FAMILIAUX</t>
  </si>
  <si>
    <t>11752058675</t>
  </si>
  <si>
    <t>35255784700030</t>
  </si>
  <si>
    <t>291390</t>
  </si>
  <si>
    <t>0142279333</t>
  </si>
  <si>
    <t>27 Rue DURET</t>
  </si>
  <si>
    <t>DFCG</t>
  </si>
  <si>
    <t>ASS NATIONALE DES DIRECTEURS FINANCIERS ET DE CONTROLE DE GESTION</t>
  </si>
  <si>
    <t>11753331175</t>
  </si>
  <si>
    <t>38322404500047</t>
  </si>
  <si>
    <t>212210</t>
  </si>
  <si>
    <t>05 62 74 81 50</t>
  </si>
  <si>
    <t>3 Chemin DU CHENE VERT</t>
  </si>
  <si>
    <t>ANRAS FORMATION</t>
  </si>
  <si>
    <t>ASS NATIONALE DE RECHERCHE ET D'ACTION SOLIDAIRE</t>
  </si>
  <si>
    <t>73310261131</t>
  </si>
  <si>
    <t>30587411700651</t>
  </si>
  <si>
    <t>DOUBLON CORG 360983 + SIRET INEXISTANT</t>
  </si>
  <si>
    <t>128272</t>
  </si>
  <si>
    <t>ARTLH</t>
  </si>
  <si>
    <t>ASS NATIONAL RESPONSABLES TRANSPORTS LOGISTIQUE HOPITAL</t>
  </si>
  <si>
    <t>32020167802</t>
  </si>
  <si>
    <t>39469540700053</t>
  </si>
  <si>
    <t>155056</t>
  </si>
  <si>
    <t>ANSTG</t>
  </si>
  <si>
    <t>ASS NAT TRAVAILLEURS SOCIAUX DEVPT DU TRAVAIL SOCIAL GROUPE</t>
  </si>
  <si>
    <t>11920133692</t>
  </si>
  <si>
    <t>39539111300010</t>
  </si>
  <si>
    <t>528493</t>
  </si>
  <si>
    <t>04 67 15 03 21</t>
  </si>
  <si>
    <t>101 Rue DU PETIT VERGER</t>
  </si>
  <si>
    <t>ANDA DPA</t>
  </si>
  <si>
    <t>ASS NAT POUR LE DEVELOPPEMENT DE L'APPROCHE DEVELOPPEMENT DU POUVOIR D'AGIR</t>
  </si>
  <si>
    <t>91340697234</t>
  </si>
  <si>
    <t>51403628400016</t>
  </si>
  <si>
    <t>1326</t>
  </si>
  <si>
    <t>01703</t>
  </si>
  <si>
    <t>01 45 39 97 62</t>
  </si>
  <si>
    <t>132 Avenue DU GENERAL LECLERC</t>
  </si>
  <si>
    <t>ANPDE</t>
  </si>
  <si>
    <t>ASS NAT DES PUERICULTRICES DIPLOMEES ET DES ETUDIANTES</t>
  </si>
  <si>
    <t>11750218375</t>
  </si>
  <si>
    <t>78457938500021</t>
  </si>
  <si>
    <t>361847</t>
  </si>
  <si>
    <t>ANCREAI</t>
  </si>
  <si>
    <t>ASS NAT DES CENTRES REGIONAUX ENFANCE ET ADOLESCENCE INADAPTEE</t>
  </si>
  <si>
    <t>11754011775</t>
  </si>
  <si>
    <t>39841807900040</t>
  </si>
  <si>
    <t>682068</t>
  </si>
  <si>
    <t>05 65 98 18 60</t>
  </si>
  <si>
    <t>12380 ST SERNIN SUR RANCE</t>
  </si>
  <si>
    <t>2 Route DU BOIS DU FOUR</t>
  </si>
  <si>
    <t>MFREO DE LA VALLEE DU RANCE</t>
  </si>
  <si>
    <t>ASS MFREO DE LA VALLEE DU RANCE</t>
  </si>
  <si>
    <t>73120043812</t>
  </si>
  <si>
    <t>31708127100015</t>
  </si>
  <si>
    <t>416940</t>
  </si>
  <si>
    <t>05 56 79 17 19</t>
  </si>
  <si>
    <t>76 Rue Du Docteur Albert Barraud</t>
  </si>
  <si>
    <t>AMIK</t>
  </si>
  <si>
    <t>ASS MEZIERISTE INTERNATIONALE DE KINESITHERAPIE</t>
  </si>
  <si>
    <t>72330758933</t>
  </si>
  <si>
    <t>32231424600073</t>
  </si>
  <si>
    <t>22111</t>
  </si>
  <si>
    <t>parc bradfer</t>
  </si>
  <si>
    <t>8 antoine durenne</t>
  </si>
  <si>
    <t>AMIFOP</t>
  </si>
  <si>
    <t>ASS MEUSIENNE INTERPROF DE FORMATION ET DE PROMOTION</t>
  </si>
  <si>
    <t>41550000155</t>
  </si>
  <si>
    <t>78338177500023</t>
  </si>
  <si>
    <t>399346</t>
  </si>
  <si>
    <t>03 23 74 22 63</t>
  </si>
  <si>
    <t>02290 AMBLENY</t>
  </si>
  <si>
    <t>11 Rue Du Pont Cheminet</t>
  </si>
  <si>
    <t>ASS MFR AMBLENY</t>
  </si>
  <si>
    <t>ASS MAISON FAMILIALE RURALE AMBLENY</t>
  </si>
  <si>
    <t>22020014402</t>
  </si>
  <si>
    <t>78015919000013</t>
  </si>
  <si>
    <t>646076</t>
  </si>
  <si>
    <t>04 66 37 09 32</t>
  </si>
  <si>
    <t>30210 CASTILLON DU GARD</t>
  </si>
  <si>
    <t>4 LES CODES BAS</t>
  </si>
  <si>
    <t>MFR DU PONT DU GARD</t>
  </si>
  <si>
    <t>ASS MAISON FAMILIALE DU PONT DU GARD</t>
  </si>
  <si>
    <t>91300127530</t>
  </si>
  <si>
    <t>39904081500017</t>
  </si>
  <si>
    <t>641686</t>
  </si>
  <si>
    <t>04 78 60 20 82</t>
  </si>
  <si>
    <t>24 Rue ETIENNE ROGNON</t>
  </si>
  <si>
    <t>ALLIES</t>
  </si>
  <si>
    <t>ASS LYONNAISE POUR L'INSERTION ECONOMIQUE ET SOCIALE - ALLIES</t>
  </si>
  <si>
    <t>84691712269</t>
  </si>
  <si>
    <t>40540488000040</t>
  </si>
  <si>
    <t>566615</t>
  </si>
  <si>
    <t>04 72 41 64 34</t>
  </si>
  <si>
    <t>13 Rue Delandine</t>
  </si>
  <si>
    <t>ALPES</t>
  </si>
  <si>
    <t>ASS LYON PROMOTION EDUC SOCIAL - ALPES - ALPES FORMATION CONSEILS</t>
  </si>
  <si>
    <t>82690007969</t>
  </si>
  <si>
    <t>32512320600048</t>
  </si>
  <si>
    <t>195340</t>
  </si>
  <si>
    <t>04 78 27 80 80</t>
  </si>
  <si>
    <t>BP 1201</t>
  </si>
  <si>
    <t>16 Rue PIZAY</t>
  </si>
  <si>
    <t>ALS FORMATION</t>
  </si>
  <si>
    <t>ASS LUTTE CONTRE LE SIDA FORMATION</t>
  </si>
  <si>
    <t>84692010769</t>
  </si>
  <si>
    <t>40452863000019</t>
  </si>
  <si>
    <t>142906</t>
  </si>
  <si>
    <t>01 43 26 84 62</t>
  </si>
  <si>
    <t>ALF</t>
  </si>
  <si>
    <t>ASS LUDOTHEQUES FRANCAISES</t>
  </si>
  <si>
    <t>11755077275</t>
  </si>
  <si>
    <t>37762980300067</t>
  </si>
  <si>
    <t>471800</t>
  </si>
  <si>
    <t>0466495846</t>
  </si>
  <si>
    <t>48100 MONTRODAT</t>
  </si>
  <si>
    <t>2 Rue du centre</t>
  </si>
  <si>
    <t>ALLFS CTRE D'EDUCATION MOTRICE MONTRODAT</t>
  </si>
  <si>
    <t>ASS LOZERIENNE LUTTE CONTRE LES FLEAUX SOCIAUX MONTRODAT</t>
  </si>
  <si>
    <t>91480024548</t>
  </si>
  <si>
    <t>77609821200066</t>
  </si>
  <si>
    <t>653809</t>
  </si>
  <si>
    <t>03 83 17 17 24</t>
  </si>
  <si>
    <t>Maison Des Architectes</t>
  </si>
  <si>
    <t>24 Rue Du Haut Bourgeois</t>
  </si>
  <si>
    <t>ALFA</t>
  </si>
  <si>
    <t>ASS LORRAINE POUR LA FORMATION PERMANENTE  DES ARCHITECTES</t>
  </si>
  <si>
    <t>41540281054</t>
  </si>
  <si>
    <t>33249329500015</t>
  </si>
  <si>
    <t>219599</t>
  </si>
  <si>
    <t>06 37 11 57 04</t>
  </si>
  <si>
    <t>ASS LOCALE POUR LA FORMATION ET L'ADAPTATION PROFESSIONNELLE</t>
  </si>
  <si>
    <t>23270023327</t>
  </si>
  <si>
    <t>33921092400041</t>
  </si>
  <si>
    <t>674357</t>
  </si>
  <si>
    <t>Hopital Dupuytren</t>
  </si>
  <si>
    <t>2 Avenue Martin LUTHER KING</t>
  </si>
  <si>
    <t>ALIAR</t>
  </si>
  <si>
    <t>ASS LIMOUSINE INFIRMIERE ANESTHESIE REANIMATION - ALIAR</t>
  </si>
  <si>
    <t>75870206687</t>
  </si>
  <si>
    <t>35014039800024</t>
  </si>
  <si>
    <t>153692</t>
  </si>
  <si>
    <t>03 87 63 03 66</t>
  </si>
  <si>
    <t>11 Rue PIERRE PERRAT</t>
  </si>
  <si>
    <t>ASS LE CREUSET FAMILIAL</t>
  </si>
  <si>
    <t>41570097057</t>
  </si>
  <si>
    <t>39012320600026</t>
  </si>
  <si>
    <t>642356</t>
  </si>
  <si>
    <t>06 61 51 32 33</t>
  </si>
  <si>
    <t>31860 PINS JUSTARET</t>
  </si>
  <si>
    <t>2 Impasse Edouard Duleu</t>
  </si>
  <si>
    <t>ASSOCIATION JAMES GAMMILL</t>
  </si>
  <si>
    <t>ASS JAMES GAMMILL PSYCHOTHERAPIE PSYCHANALYTIQUE ENFANT ET ADOLESCENT</t>
  </si>
  <si>
    <t>76310995231</t>
  </si>
  <si>
    <t>88057517000019</t>
  </si>
  <si>
    <t>208401</t>
  </si>
  <si>
    <t>04 77 34 15 06</t>
  </si>
  <si>
    <t>15 Place DE L'HOTEL DE VILLE</t>
  </si>
  <si>
    <t>AISPAS</t>
  </si>
  <si>
    <t>ASS INTERPROFES SPECIALISEE PREVENTION ABUS SEXUELS</t>
  </si>
  <si>
    <t>82420074542</t>
  </si>
  <si>
    <t>38769547100020</t>
  </si>
  <si>
    <t>218881</t>
  </si>
  <si>
    <t>03 90 22 38 52</t>
  </si>
  <si>
    <t>18 Rue DU PARC</t>
  </si>
  <si>
    <t>AIOD</t>
  </si>
  <si>
    <t>ASS INTERNATIONALE POUR L'OSTEOSYNTHESE DYNAMIQUE</t>
  </si>
  <si>
    <t>42670266667</t>
  </si>
  <si>
    <t>34194730700045</t>
  </si>
  <si>
    <t>548170</t>
  </si>
  <si>
    <t>02 32 09 52 71</t>
  </si>
  <si>
    <t>CS 10205</t>
  </si>
  <si>
    <t>41 Rue DU PAS DES HEURES</t>
  </si>
  <si>
    <t>AIDAMCIE CFAIE</t>
  </si>
  <si>
    <t>ASS INTERCONSULAIRE DEVELOP APPRENTISSAGE METIERS COMMERCE INDUSTRIE</t>
  </si>
  <si>
    <t>23270019327</t>
  </si>
  <si>
    <t>31796290000013</t>
  </si>
  <si>
    <t>665850</t>
  </si>
  <si>
    <t>55 Rue BARABAN</t>
  </si>
  <si>
    <t>ACTIS</t>
  </si>
  <si>
    <t>ASS INTER ENTREP SERVICE SOCIAL TRAVAIL - ACTIS</t>
  </si>
  <si>
    <t>82691089069</t>
  </si>
  <si>
    <t>77984682300051</t>
  </si>
  <si>
    <t>685525</t>
  </si>
  <si>
    <t>02 43 48 11 71</t>
  </si>
  <si>
    <t>3 Rue Nicolas Appert</t>
  </si>
  <si>
    <t>AISP 72</t>
  </si>
  <si>
    <t>ASS INSERTION SOCIALE PROFESSIONNELLE - AISP 72</t>
  </si>
  <si>
    <t>52720101572</t>
  </si>
  <si>
    <t>33383324200030</t>
  </si>
  <si>
    <t>671630</t>
  </si>
  <si>
    <t>06 09 60 28 22</t>
  </si>
  <si>
    <t>81 Rue Marcadet</t>
  </si>
  <si>
    <t>ASS INGENIERIE DU CONFORT ET DE L'EAU</t>
  </si>
  <si>
    <t>11752648175</t>
  </si>
  <si>
    <t>38880615000032</t>
  </si>
  <si>
    <t>59559</t>
  </si>
  <si>
    <t>03 81 50 00 44</t>
  </si>
  <si>
    <t>AIR</t>
  </si>
  <si>
    <t>ASS INFORMATION RECHERCHE</t>
  </si>
  <si>
    <t>43250034225</t>
  </si>
  <si>
    <t>33813859700038</t>
  </si>
  <si>
    <t>477357</t>
  </si>
  <si>
    <t>04 91 24 61 10</t>
  </si>
  <si>
    <t>DOMAINE D'HIPPONE</t>
  </si>
  <si>
    <t>59 Avenue de Saint Just</t>
  </si>
  <si>
    <t>IMF RIS MARSEILLE</t>
  </si>
  <si>
    <t>ASS IMF GESTIONNAIRE DE L'INST MEDITERRANEEN FORM RECHERCHE INTERVENTION SOCIALE</t>
  </si>
  <si>
    <t>93130011013</t>
  </si>
  <si>
    <t>37891162200082</t>
  </si>
  <si>
    <t>490179</t>
  </si>
  <si>
    <t>04 32 40 41 80</t>
  </si>
  <si>
    <t>Hamadryade Batiment B</t>
  </si>
  <si>
    <t>55 Allée CAMILLE CLAUDEL</t>
  </si>
  <si>
    <t>IMF RIS AVIGNON MONTFAVET</t>
  </si>
  <si>
    <t>37891162200074</t>
  </si>
  <si>
    <t>113682</t>
  </si>
  <si>
    <t>BP 241</t>
  </si>
  <si>
    <t>19 Cours DU TEMPLE</t>
  </si>
  <si>
    <t>AHSM -  IFPS PRIVAS</t>
  </si>
  <si>
    <t>ASS HOSPITALIERE SAINTE MARIE - INSTITUT FORMATION DES PROFESSIONS DE SANTE</t>
  </si>
  <si>
    <t>77563330800199</t>
  </si>
  <si>
    <t>323860</t>
  </si>
  <si>
    <t>01647</t>
  </si>
  <si>
    <t>03 21 79 11 69</t>
  </si>
  <si>
    <t>62590 OIGNIES</t>
  </si>
  <si>
    <t>9 Place DE LA 4EME REPUBLIQUE</t>
  </si>
  <si>
    <t>AHNAC</t>
  </si>
  <si>
    <t>ASS HOSPITALIERE NORD ARTOIS CLINIQUES - CENTRE DE FORMATION</t>
  </si>
  <si>
    <t>31620009962</t>
  </si>
  <si>
    <t>31245483800086</t>
  </si>
  <si>
    <t>242690</t>
  </si>
  <si>
    <t>04 74 40 45 11</t>
  </si>
  <si>
    <t>320 Rue DE LA REPUBLIQUE</t>
  </si>
  <si>
    <t>AHREK</t>
  </si>
  <si>
    <t>ASS HAUTEVILLOISE POUR LA RECHERCHE ET L'ETUDE EN KINESITHERAPIE</t>
  </si>
  <si>
    <t>82010068401</t>
  </si>
  <si>
    <t>44399038700013</t>
  </si>
  <si>
    <t>231782</t>
  </si>
  <si>
    <t>05 94 25 34 88</t>
  </si>
  <si>
    <t>Chemin rural du Centre Médico-sportif  BP 897</t>
  </si>
  <si>
    <t>134 Route de Troubiran</t>
  </si>
  <si>
    <t>AGFTS IRDTS</t>
  </si>
  <si>
    <t>ASS GUYANAISE FORMATION TRAVAIL SOCIAL INST REGIONAL DEVELOPPT TRAVAIL SOCIAL</t>
  </si>
  <si>
    <t>96973020997</t>
  </si>
  <si>
    <t>41902544000027</t>
  </si>
  <si>
    <t>653871</t>
  </si>
  <si>
    <t>01 44 78 88 88.</t>
  </si>
  <si>
    <t>51 Rue CAMILLE GODARD</t>
  </si>
  <si>
    <t>ISEG BORDEAUX</t>
  </si>
  <si>
    <t>ASS GROUPE ISEG INSTIT SUP EUROP GESTION</t>
  </si>
  <si>
    <t>11755625175</t>
  </si>
  <si>
    <t>41128635400096</t>
  </si>
  <si>
    <t>214516</t>
  </si>
  <si>
    <t>5 57 54 15 50</t>
  </si>
  <si>
    <t>60 Rue DE PESSAC</t>
  </si>
  <si>
    <t>AGEP</t>
  </si>
  <si>
    <t>ASS GIRONDINE EDUCATION SPECIALISEE PREVENTION SOCIALE</t>
  </si>
  <si>
    <t>72330393233</t>
  </si>
  <si>
    <t>78183769500043</t>
  </si>
  <si>
    <t>462895</t>
  </si>
  <si>
    <t>Rue Emile Garet</t>
  </si>
  <si>
    <t>CIBC AQUITAINE</t>
  </si>
  <si>
    <t>ASS GESTIONNAIRE DU CIBC SUD AQUITAINE</t>
  </si>
  <si>
    <t>72640122964</t>
  </si>
  <si>
    <t>38256928300049</t>
  </si>
  <si>
    <t>631309</t>
  </si>
  <si>
    <t>BP 6749</t>
  </si>
  <si>
    <t>5 Rue du Carbone</t>
  </si>
  <si>
    <t>CFA DES UNIVERSITES CENTRE VAL DE LOIRE ORLEANS</t>
  </si>
  <si>
    <t>ASS GESTIONNAIRE DU CFA DES UNIVERSITES CENTRE VAL DE LOIRE</t>
  </si>
  <si>
    <t>24450376445</t>
  </si>
  <si>
    <t>45049123800033</t>
  </si>
  <si>
    <t>613496</t>
  </si>
  <si>
    <t>04 50 03 17 17</t>
  </si>
  <si>
    <t>210 RUE DE L'INGENIEUR SANSOUBE</t>
  </si>
  <si>
    <t>CENTRE FORM PROF CONTINUE LA SAINTE FAMILLE</t>
  </si>
  <si>
    <t>ASS GESTION ENSEMBLE SCOLAIRE CATHOLIQUE - CTRE FORM PROF CONTINUE LA SAINTE FAMILLE</t>
  </si>
  <si>
    <t>82740035074</t>
  </si>
  <si>
    <t>43868938200010</t>
  </si>
  <si>
    <t>INCOHERENCE SIRET ET NDA AVEC NOM DE L'ORGANISME</t>
  </si>
  <si>
    <t>345829</t>
  </si>
  <si>
    <t>0970808221</t>
  </si>
  <si>
    <t>LES ETABLIERES ESMS</t>
  </si>
  <si>
    <t>ASS GESTION ECOLE AGRICULTURE ETABLIERES</t>
  </si>
  <si>
    <t>52850007685</t>
  </si>
  <si>
    <t>78644691400016</t>
  </si>
  <si>
    <t>597200</t>
  </si>
  <si>
    <t>05 16 18 60 50</t>
  </si>
  <si>
    <t>79360 GRANZAY GRIPT</t>
  </si>
  <si>
    <t>Plaine de Courance</t>
  </si>
  <si>
    <t>Parc d'Activités Economiques</t>
  </si>
  <si>
    <t>AGECIC FORMATION</t>
  </si>
  <si>
    <t>ASS GESTION DES ETUDES DU CERIC SUR LES INSTALLATIONS DE COMBUSTION</t>
  </si>
  <si>
    <t>54790080579</t>
  </si>
  <si>
    <t>49020566300019</t>
  </si>
  <si>
    <t>632247</t>
  </si>
  <si>
    <t>02 31 53 30 30</t>
  </si>
  <si>
    <t>4 Rue DES MOUETTES</t>
  </si>
  <si>
    <t>AE2SE</t>
  </si>
  <si>
    <t>ASS GESTION DE L'ECOLE SUPERIEURE DES SERVICES - AE2SE</t>
  </si>
  <si>
    <t>28140329014</t>
  </si>
  <si>
    <t>80760437600028</t>
  </si>
  <si>
    <t>685940</t>
  </si>
  <si>
    <t>05 90 21 06 46</t>
  </si>
  <si>
    <t>BP 231</t>
  </si>
  <si>
    <t>CAMPUS DE FOUILLOLE</t>
  </si>
  <si>
    <t>AGCNAM GUADELOUPE POINTE A PITRE</t>
  </si>
  <si>
    <t>ASS GESTION CONSERVATOIRE NATIONAL ARTS ET METIERS GUADELOUPE - AGCNAM</t>
  </si>
  <si>
    <t>95970009897</t>
  </si>
  <si>
    <t>39174243400015</t>
  </si>
  <si>
    <t>631917</t>
  </si>
  <si>
    <t>CFA CENTRE ALSACE MARCEL RUDLOFF</t>
  </si>
  <si>
    <t>ASS GESTION CFA CENTRE-ALSACE CENTRE</t>
  </si>
  <si>
    <t>44680307568</t>
  </si>
  <si>
    <t>34396437500012</t>
  </si>
  <si>
    <t>633537</t>
  </si>
  <si>
    <t>01 34 17 30 44</t>
  </si>
  <si>
    <t>12 Rue DU MARÉCHAL JUIN</t>
  </si>
  <si>
    <t>ASS GESTION CFA SAINT JEAN VAL D'OISE ST GRATIEN</t>
  </si>
  <si>
    <t>ASS GESTION CENTRE FORMATION APPRENTIS ST JEAN VAL D'OISE</t>
  </si>
  <si>
    <t>11950626395</t>
  </si>
  <si>
    <t>38814408100014</t>
  </si>
  <si>
    <t>512643</t>
  </si>
  <si>
    <t>03 81 41 29 70</t>
  </si>
  <si>
    <t>3 Chemin de la malcombe</t>
  </si>
  <si>
    <t>ASS CFA HILIAIRE DE CHARDONNET BESANCON</t>
  </si>
  <si>
    <t>ASS GESTION CENTRE FORMATION APPRENTIS HILIAIRE DE CHARDONNET</t>
  </si>
  <si>
    <t>43250029825</t>
  </si>
  <si>
    <t>31448072400017</t>
  </si>
  <si>
    <t>415418</t>
  </si>
  <si>
    <t>03 66 72 90 30</t>
  </si>
  <si>
    <t>102 Boulevard Montesquieu</t>
  </si>
  <si>
    <t>AGAP FORMATION</t>
  </si>
  <si>
    <t>ASS GESTION AIDE PROMO EQUIP ET SOCIAUX</t>
  </si>
  <si>
    <t>31758749100026</t>
  </si>
  <si>
    <t>19574</t>
  </si>
  <si>
    <t>03 80 68 48 80</t>
  </si>
  <si>
    <t>1 Chemin de la Noue</t>
  </si>
  <si>
    <t>AGD CFA</t>
  </si>
  <si>
    <t>ASS GEST DEVELOP CENTRE FORMATION APPRENTI</t>
  </si>
  <si>
    <t>26210018121</t>
  </si>
  <si>
    <t>32886010100042</t>
  </si>
  <si>
    <t>447134</t>
  </si>
  <si>
    <t>07 81 74 98 39</t>
  </si>
  <si>
    <t>175 bis Rue de Tolbiac</t>
  </si>
  <si>
    <t>APPEA</t>
  </si>
  <si>
    <t>ASS FRANCOPHONE PSYCHOLOGIE ET PSYCHOPATHOLOGIE DE L'ENFANT ET ADOLESCENT</t>
  </si>
  <si>
    <t>11921883792</t>
  </si>
  <si>
    <t>53970865100036</t>
  </si>
  <si>
    <t>160416</t>
  </si>
  <si>
    <t>HOTEL MUNICIPAL</t>
  </si>
  <si>
    <t>7 Rue MAJOR MARTIN</t>
  </si>
  <si>
    <t>AFIADV</t>
  </si>
  <si>
    <t>ASS FRANCOPHONE INSTRUCTEURS AUTONOMIE PERSONNES DEFICIANTES VISUELLES</t>
  </si>
  <si>
    <t>82690581669</t>
  </si>
  <si>
    <t>43394211700014</t>
  </si>
  <si>
    <t>466335</t>
  </si>
  <si>
    <t>LUXEMBOURG - BECKERICH</t>
  </si>
  <si>
    <t>6 Rue Jos Seyler Strooss</t>
  </si>
  <si>
    <t>AFEDI SECTEUR NORD EST</t>
  </si>
  <si>
    <t>ASS FRANCOPHONE EUROPEENNE DIAGNOSTICS INTERVENTIONS ET RESULTATS INFIRMIERS</t>
  </si>
  <si>
    <t>98139</t>
  </si>
  <si>
    <t>01 53 06 84 84</t>
  </si>
  <si>
    <t>11 Rue Des Reglises</t>
  </si>
  <si>
    <t>CTRE MINKOWSKA</t>
  </si>
  <si>
    <t>ASS FRANCOISE ET EUGENE MINKOWSKA SANTE MENTALE MIGRANTS ET REFUGIES</t>
  </si>
  <si>
    <t>11751098575</t>
  </si>
  <si>
    <t>78440186100033</t>
  </si>
  <si>
    <t>651060</t>
  </si>
  <si>
    <t>01 34 34 11 71</t>
  </si>
  <si>
    <t>AFFIDA ARGENTEUIL</t>
  </si>
  <si>
    <t>ASS FRANCIL FORMAT PROFES DEVPT APPRENTI - AFFIDA</t>
  </si>
  <si>
    <t>11950669095</t>
  </si>
  <si>
    <t>41298449400010</t>
  </si>
  <si>
    <t>639795</t>
  </si>
  <si>
    <t>01 42 61 53 59</t>
  </si>
  <si>
    <t>5 Rue du Chevalier de Saint-George</t>
  </si>
  <si>
    <t>AFJE</t>
  </si>
  <si>
    <t>ASS FRANCAISE JURISTES ENTREPRISES</t>
  </si>
  <si>
    <t>11755332575</t>
  </si>
  <si>
    <t>43158907600030</t>
  </si>
  <si>
    <t>419291</t>
  </si>
  <si>
    <t>04 91 38 28 63</t>
  </si>
  <si>
    <t>254 Rue SAINT JACQUES</t>
  </si>
  <si>
    <t>AFILS</t>
  </si>
  <si>
    <t>ASS FRANCAISE DES INTERPRETES ET TRADUCTEURS EN LANGUE DES SIGNES</t>
  </si>
  <si>
    <t>11754551775</t>
  </si>
  <si>
    <t>40952882500014</t>
  </si>
  <si>
    <t>4157</t>
  </si>
  <si>
    <t>02960</t>
  </si>
  <si>
    <t>02 35 59 87 52</t>
  </si>
  <si>
    <t>LE BLANC LOGIS</t>
  </si>
  <si>
    <t>216 Route DE NEUFCHATEL</t>
  </si>
  <si>
    <t>AFIDTN</t>
  </si>
  <si>
    <t>ASS FRANCAISE DES INFIRMIERS DE DIALYSE TRANSPLATATION ET NEPHROLOGIE</t>
  </si>
  <si>
    <t>23760074876</t>
  </si>
  <si>
    <t>34435205900051</t>
  </si>
  <si>
    <t>616461</t>
  </si>
  <si>
    <t>09624</t>
  </si>
  <si>
    <t>Hopital Pellegrin</t>
  </si>
  <si>
    <t>Place Amelie Raba Leon</t>
  </si>
  <si>
    <t>AFCEIPCC</t>
  </si>
  <si>
    <t>ASS FRANCAISE DES CENTRES D'EVALUATION ET D'INFORMATION SUR LA PHARMACODEPENDANCE ET DES CENTRES CORRESPONDANTS</t>
  </si>
  <si>
    <t>44948753700010</t>
  </si>
  <si>
    <t>pas qualiopi
crtl 06/06/2023</t>
  </si>
  <si>
    <t>16913</t>
  </si>
  <si>
    <t>06 29 41 67 17</t>
  </si>
  <si>
    <t>AFET</t>
  </si>
  <si>
    <t>ASS FRANCAISE D'ENTERO STOMATHERAPEUTES</t>
  </si>
  <si>
    <t>82690058269</t>
  </si>
  <si>
    <t>33271252000029</t>
  </si>
  <si>
    <t>553657</t>
  </si>
  <si>
    <t>06 64 28 68 92</t>
  </si>
  <si>
    <t>35 Rue CLEMENT</t>
  </si>
  <si>
    <t>AFERUP</t>
  </si>
  <si>
    <t>ASS FRANCAISE D'ENSEIGNEMENT EN REANIMATION ET URGENCES PEDIATRIQUES</t>
  </si>
  <si>
    <t>75331038433</t>
  </si>
  <si>
    <t>82419260300010</t>
  </si>
  <si>
    <t>308079</t>
  </si>
  <si>
    <t>05 56 66 92 87</t>
  </si>
  <si>
    <t>27 Avenue DE CHOISY</t>
  </si>
  <si>
    <t>AFFECT</t>
  </si>
  <si>
    <t>ASS FRANCAISE DE FORMATION ET D'ETUDES DES CURATELLES ET DES TUTELLES</t>
  </si>
  <si>
    <t>11753112575</t>
  </si>
  <si>
    <t>42048123600032</t>
  </si>
  <si>
    <t>503307</t>
  </si>
  <si>
    <t>06 08 00 36 59</t>
  </si>
  <si>
    <t>Rue De L Industrie</t>
  </si>
  <si>
    <t>AFRESAT</t>
  </si>
  <si>
    <t>ASS FORMATION REGIONALE DES ETABLISSEMENTS ET SERVICES D'AIDE PAR LE TRAVAIL</t>
  </si>
  <si>
    <t>28140409714</t>
  </si>
  <si>
    <t>75344625100039</t>
  </si>
  <si>
    <t>353590</t>
  </si>
  <si>
    <t>06 25 14 43 83</t>
  </si>
  <si>
    <t>135 Rue DU ROC</t>
  </si>
  <si>
    <t>LA CEPHEIDE - AFREFI</t>
  </si>
  <si>
    <t>ASS FORMATION RECHERCHE ENFANT FAMILLE INFO - AFREDI</t>
  </si>
  <si>
    <t>73810073081</t>
  </si>
  <si>
    <t>38875401200028</t>
  </si>
  <si>
    <t>289243</t>
  </si>
  <si>
    <t>01975</t>
  </si>
  <si>
    <t>03 81 82 16 71</t>
  </si>
  <si>
    <t>50 Avenue GEORGES  CLEMENCEAU</t>
  </si>
  <si>
    <t>AFPPPFC</t>
  </si>
  <si>
    <t>ASS FORMATION PROFESSIONNNELLE PREPARATEURS EN PHARMACIE FRANCHE COMTE</t>
  </si>
  <si>
    <t>43250001125</t>
  </si>
  <si>
    <t>77829477700017</t>
  </si>
  <si>
    <t>610525</t>
  </si>
  <si>
    <t>02 35 54 69 50</t>
  </si>
  <si>
    <t>115 Rue Desramé</t>
  </si>
  <si>
    <t>AFPI EURE SEINE ESTUAIRE LE HAVRE</t>
  </si>
  <si>
    <t>ASS FORMATION PROFESSIONNELLE DE L'INDUSTRIE EURE SEINE ESTUAIRE</t>
  </si>
  <si>
    <t>23760001576</t>
  </si>
  <si>
    <t>78106280700016</t>
  </si>
  <si>
    <t>666725</t>
  </si>
  <si>
    <t>03 88 10 88 97</t>
  </si>
  <si>
    <t>6 Rue ETTORE BUGATTI</t>
  </si>
  <si>
    <t>AFPI ALSACE ECKBOLSHEIM</t>
  </si>
  <si>
    <t>ASS FORMATION PROFESSIONNELLE DE L'INDUSTRIE ALSACE</t>
  </si>
  <si>
    <t>41846891400043</t>
  </si>
  <si>
    <t>469348</t>
  </si>
  <si>
    <t>AFPI</t>
  </si>
  <si>
    <t>ASS FORMATION PROF INDUSTRIE RHODANIENNE</t>
  </si>
  <si>
    <t>82690535969</t>
  </si>
  <si>
    <t>41158137400013</t>
  </si>
  <si>
    <t>519510</t>
  </si>
  <si>
    <t>01 40 55 14 82</t>
  </si>
  <si>
    <t>10 Rue DU DEBARCADERE</t>
  </si>
  <si>
    <t>BTP CFA ILE DE FRANCE</t>
  </si>
  <si>
    <t>ASS FORMATION PROF ET PERFECTIONNEMENT DANS LE BATIMENT ILE DE FRANCE</t>
  </si>
  <si>
    <t>77566214100081</t>
  </si>
  <si>
    <t>642137</t>
  </si>
  <si>
    <t>04 77 92 89 89</t>
  </si>
  <si>
    <t>CS 60715</t>
  </si>
  <si>
    <t>16 Boulevard de l'Etivallière</t>
  </si>
  <si>
    <t>AFPI LDA ST ETIENNE</t>
  </si>
  <si>
    <t>ASS FORMATION PROF DE L'INDUSTRIE DE LA LOIRE DE LA DROME ET DE L'ARDECHE</t>
  </si>
  <si>
    <t>84420342242</t>
  </si>
  <si>
    <t>88479319100013</t>
  </si>
  <si>
    <t>677747</t>
  </si>
  <si>
    <t>03 84 77 14 38</t>
  </si>
  <si>
    <t>17 Quai Yves Barbier</t>
  </si>
  <si>
    <t>AFPASA</t>
  </si>
  <si>
    <t>ASS FORMATION PERFECTIONNEMENT AGRICULTEURS ET SALARIES DE L'AGRICULTURE</t>
  </si>
  <si>
    <t>43700007070</t>
  </si>
  <si>
    <t>31238221100018</t>
  </si>
  <si>
    <t>653536</t>
  </si>
  <si>
    <t>04 73 43 76 86</t>
  </si>
  <si>
    <t>16 Rue JEAN CLARET</t>
  </si>
  <si>
    <t>ASFAUVERGNE</t>
  </si>
  <si>
    <t>ASS FORMATION MUTUALITE SOCIALE AGRICOLE</t>
  </si>
  <si>
    <t>83630241763</t>
  </si>
  <si>
    <t>40783643600029</t>
  </si>
  <si>
    <t>651023</t>
  </si>
  <si>
    <t>12 Rue ALEXANDRE PARODI</t>
  </si>
  <si>
    <t>AFGD</t>
  </si>
  <si>
    <t>ASS FORMATION GRANDE DISTRIBUTION - AFGD CFA</t>
  </si>
  <si>
    <t>11756021775</t>
  </si>
  <si>
    <t>38391659000052</t>
  </si>
  <si>
    <t>450250</t>
  </si>
  <si>
    <t>29820 BOHARS</t>
  </si>
  <si>
    <t>HOPITAL</t>
  </si>
  <si>
    <t>Route DE PLOUDALMEZEAU</t>
  </si>
  <si>
    <t>CRAVS BRETAGNE</t>
  </si>
  <si>
    <t>ASS FORMATION ET RECHERCHE PSYCHIATRIE AUTEURS VIOLENCES SEXUELLES</t>
  </si>
  <si>
    <t>53290860329</t>
  </si>
  <si>
    <t>75302934700014</t>
  </si>
  <si>
    <t>477953</t>
  </si>
  <si>
    <t>04 91 89 26 01</t>
  </si>
  <si>
    <t>ALLEE LA ROUGUIERE BAT 2</t>
  </si>
  <si>
    <t>101 Boulevard DES LIBERATEURS</t>
  </si>
  <si>
    <t>ASS FORMATION ET METIER OMI MARSEILLE 11</t>
  </si>
  <si>
    <t>93130322913</t>
  </si>
  <si>
    <t>77555830700119</t>
  </si>
  <si>
    <t>646830</t>
  </si>
  <si>
    <t>41 Route DE NEUFCHATEL</t>
  </si>
  <si>
    <t>AFOCAL NORMANDIE</t>
  </si>
  <si>
    <t>ASS FORMATION CADRES ANIMATION LOISIRS - AFOCAL NORMANDIE</t>
  </si>
  <si>
    <t>32040000500361</t>
  </si>
  <si>
    <t>469609</t>
  </si>
  <si>
    <t>0254483328</t>
  </si>
  <si>
    <t>14 Rue du Maquis</t>
  </si>
  <si>
    <t>FOREPABE</t>
  </si>
  <si>
    <t>ASS FORMAT RESTAUR PATRIMOINE BERRY</t>
  </si>
  <si>
    <t>24360060236</t>
  </si>
  <si>
    <t>43525315800024</t>
  </si>
  <si>
    <t>49130</t>
  </si>
  <si>
    <t>05 56 57 44 44</t>
  </si>
  <si>
    <t>Maison Metallurgie</t>
  </si>
  <si>
    <t>35 - 40 Avenue MARYSE BASTIÉ</t>
  </si>
  <si>
    <t>AFPI SUD OUEST</t>
  </si>
  <si>
    <t>ASS FORM PROFESSIONNELLE INDUSTRIE DU SUD OUEST</t>
  </si>
  <si>
    <t>72330001233</t>
  </si>
  <si>
    <t>78184307300029</t>
  </si>
  <si>
    <t>467510</t>
  </si>
  <si>
    <t>01076</t>
  </si>
  <si>
    <t>01 45 66 00 70</t>
  </si>
  <si>
    <t>CHEZ DR BONHOMME J.P</t>
  </si>
  <si>
    <t>93 Quai DES ETATS UNIS</t>
  </si>
  <si>
    <t>FORM A2 I</t>
  </si>
  <si>
    <t>ASS FORM MEDECINS INDEPENDANTS ALLIANCE NICE</t>
  </si>
  <si>
    <t>48500828800014</t>
  </si>
  <si>
    <t>650948</t>
  </si>
  <si>
    <t>01 55 23 24 24</t>
  </si>
  <si>
    <t>12 bis Rue DES PAVILLONS</t>
  </si>
  <si>
    <t>SUPII MECAVENIR</t>
  </si>
  <si>
    <t>ASS FORM ET D'INNOVATION POUR METIERS DE L'INDUSTRIE ET MECANIQUE - MECAVENIR</t>
  </si>
  <si>
    <t>11921180892</t>
  </si>
  <si>
    <t>39814208300037</t>
  </si>
  <si>
    <t>18351</t>
  </si>
  <si>
    <t>03259</t>
  </si>
  <si>
    <t>01 53 95 38 63</t>
  </si>
  <si>
    <t>10 Rue DE LA ROSIERE</t>
  </si>
  <si>
    <t>AFOMETRA</t>
  </si>
  <si>
    <t>ASS FORM DANS SERVICES MEDICAUX DU TRAVAIL</t>
  </si>
  <si>
    <t>11750049275</t>
  </si>
  <si>
    <t>78471976700047</t>
  </si>
  <si>
    <t>649340</t>
  </si>
  <si>
    <t>01 39 24 37 48</t>
  </si>
  <si>
    <t>1 bis Rue Louis Massotte</t>
  </si>
  <si>
    <t>ASY BUC</t>
  </si>
  <si>
    <t>ASS FORM ALTERNANCE METIERS SOCIAL ET MEDICO SOCIAL SAUVEGARDE YVELINES</t>
  </si>
  <si>
    <t>11788484478</t>
  </si>
  <si>
    <t>89888599100015</t>
  </si>
  <si>
    <t>349756</t>
  </si>
  <si>
    <t>02 35 85 79 44</t>
  </si>
  <si>
    <t>76590 LONGUEVILLE SUR SCIE</t>
  </si>
  <si>
    <t>3 Chemin DES FORRIERES</t>
  </si>
  <si>
    <t>ASS FER FORMAT EQUITATION REINSERT</t>
  </si>
  <si>
    <t>23760372076</t>
  </si>
  <si>
    <t>47860619700018</t>
  </si>
  <si>
    <t>669945</t>
  </si>
  <si>
    <t>Espace Prévert</t>
  </si>
  <si>
    <t>1 bis Rue Monseigneur Campo</t>
  </si>
  <si>
    <t>FEE 64</t>
  </si>
  <si>
    <t>ASS FAMILLE ENFANCE EDUCATION POPULAIRE</t>
  </si>
  <si>
    <t>75640494564</t>
  </si>
  <si>
    <t>49041628600014</t>
  </si>
  <si>
    <t>623155</t>
  </si>
  <si>
    <t>02 37 41 95 37</t>
  </si>
  <si>
    <t>28260 ANET</t>
  </si>
  <si>
    <t>40 Rue Hubert Baraine</t>
  </si>
  <si>
    <t>ASS FAMILIALE LOCALE FORM PROF AGRICOLE LPAP GABRIEL BRIDET</t>
  </si>
  <si>
    <t>ASS FAMILIALE LOCALE DE FORMATION PROF AGRICOLE LPAP GABRIEL BRIDET</t>
  </si>
  <si>
    <t>24280131728</t>
  </si>
  <si>
    <t>31111028200010</t>
  </si>
  <si>
    <t>463061</t>
  </si>
  <si>
    <t>0553362136</t>
  </si>
  <si>
    <t>Rue PAUL SABATIER</t>
  </si>
  <si>
    <t>ASS FAMILIALE DE GESTION DE L'OUSTAL LYCEE PRIVE</t>
  </si>
  <si>
    <t>72470010247</t>
  </si>
  <si>
    <t>30207054500025</t>
  </si>
  <si>
    <t>231101</t>
  </si>
  <si>
    <t>04 78 48 42 24</t>
  </si>
  <si>
    <t>304 Boulevard DE LA BARDIERE</t>
  </si>
  <si>
    <t>LYCEE PRIVE MONNET JEAN MONNET</t>
  </si>
  <si>
    <t>ASS FAMIL LYCEE AGRICOLE JEAN MONNET</t>
  </si>
  <si>
    <t>82690300169</t>
  </si>
  <si>
    <t>33509392800018</t>
  </si>
  <si>
    <t>638778</t>
  </si>
  <si>
    <t>09 75 98 89 04</t>
  </si>
  <si>
    <t>4 Place Louis Revol</t>
  </si>
  <si>
    <t>ASECEL VIENNE</t>
  </si>
  <si>
    <t>ASS EUROPEENNE POUR COOPERATION ET ECHANGES LINGUISTIQUES ET CULTURELS</t>
  </si>
  <si>
    <t>84380845238</t>
  </si>
  <si>
    <t>81144936200060</t>
  </si>
  <si>
    <t>395043</t>
  </si>
  <si>
    <t>03 24 56 88 18</t>
  </si>
  <si>
    <t>AESP</t>
  </si>
  <si>
    <t>ASS ETUDES EN SOINS PSYCHIATRIQUES DU CH BELAIR</t>
  </si>
  <si>
    <t>44080070308</t>
  </si>
  <si>
    <t>48424334000011</t>
  </si>
  <si>
    <t>664157</t>
  </si>
  <si>
    <t>AREDOC</t>
  </si>
  <si>
    <t>ASS ETUDE REPARATION DOMMAGE CORPOREL - AREDOC</t>
  </si>
  <si>
    <t>11756531175</t>
  </si>
  <si>
    <t>41161092600023</t>
  </si>
  <si>
    <t>111533</t>
  </si>
  <si>
    <t>02 97 65 49 40</t>
  </si>
  <si>
    <t>30 RUE DES SAISIES</t>
  </si>
  <si>
    <t>CTRE D'ETUDES MARTHA HARRIS</t>
  </si>
  <si>
    <t>AEDPEA</t>
  </si>
  <si>
    <t>ASS ETUDE DVPT PSYCHOPATHOLOGIE ENFANT ADOLESCENT</t>
  </si>
  <si>
    <t>53560278356</t>
  </si>
  <si>
    <t>40400073900015</t>
  </si>
  <si>
    <t>430766</t>
  </si>
  <si>
    <t>01 42 57 61 20</t>
  </si>
  <si>
    <t>96 Rue DU POTEAU</t>
  </si>
  <si>
    <t>EPSILON MELIA</t>
  </si>
  <si>
    <t>ASS EPSILON MELIA</t>
  </si>
  <si>
    <t>11754186675</t>
  </si>
  <si>
    <t>49523445200052</t>
  </si>
  <si>
    <t>309412</t>
  </si>
  <si>
    <t>23 Avenue GUY DE COLLONGUE - EM LYON</t>
  </si>
  <si>
    <t>AESCRA</t>
  </si>
  <si>
    <t>ASS ENSEIGNEMENT SUPERIEUR COMMERCIAL - AESCRA</t>
  </si>
  <si>
    <t>82690019269</t>
  </si>
  <si>
    <t>95950473900019</t>
  </si>
  <si>
    <t>151300</t>
  </si>
  <si>
    <t>04 75 64 76 26</t>
  </si>
  <si>
    <t>26 Avenue DU VANEL</t>
  </si>
  <si>
    <t>AEP LEP NOTRE DAME</t>
  </si>
  <si>
    <t>ASS EDUCATION POPULAIRE - LYCEE PROFESSIONNEL NOTRE DAME</t>
  </si>
  <si>
    <t>82070012607</t>
  </si>
  <si>
    <t>30807744500010</t>
  </si>
  <si>
    <t>660929</t>
  </si>
  <si>
    <t>02 32 86 53 00</t>
  </si>
  <si>
    <t>Lycée Enseignement Professionnel</t>
  </si>
  <si>
    <t>2 Rue Charles Schérer</t>
  </si>
  <si>
    <t>ASS ECOLE TECHNIQUE LA CHATAIGNERAIE</t>
  </si>
  <si>
    <t>23760002176</t>
  </si>
  <si>
    <t>77570084200013</t>
  </si>
  <si>
    <t>115563</t>
  </si>
  <si>
    <t>01 44 39 71 30</t>
  </si>
  <si>
    <t>24 Rue Louis Armand</t>
  </si>
  <si>
    <t>AEFPP</t>
  </si>
  <si>
    <t>ASS ECOLE FORMATION PSYCHOPEDAGOGIQUE</t>
  </si>
  <si>
    <t>11750965475</t>
  </si>
  <si>
    <t>78428082800020</t>
  </si>
  <si>
    <t>130837</t>
  </si>
  <si>
    <t>02 98 10 18 18</t>
  </si>
  <si>
    <t>Boulevard DE CREAC H GWEN</t>
  </si>
  <si>
    <t>ADRIA DEVELOPPEMENT</t>
  </si>
  <si>
    <t>ASS DVPT RECH INDUSTRIES AGRICOLES ALIMENTAIRES</t>
  </si>
  <si>
    <t>53290006329</t>
  </si>
  <si>
    <t>30696427100036</t>
  </si>
  <si>
    <t>29609</t>
  </si>
  <si>
    <t>12 Rue DU PELOUX</t>
  </si>
  <si>
    <t>ADEA</t>
  </si>
  <si>
    <t>ASS DVPT PROMO SOC ENS PROF AGRICOLE RURAL AIN</t>
  </si>
  <si>
    <t>82010001901</t>
  </si>
  <si>
    <t>77931160400036</t>
  </si>
  <si>
    <t>623428</t>
  </si>
  <si>
    <t>05 34 27 69 70</t>
  </si>
  <si>
    <t>2 Impasse DE LA SAUDRUNE</t>
  </si>
  <si>
    <t>CFP MFR TOULOUSE NORD</t>
  </si>
  <si>
    <t>ASS DU CTRE DE FORM ET PROMOTION DE MAISON FAMILIALE RURBAINE TOULOUSE NORD</t>
  </si>
  <si>
    <t>73310196631</t>
  </si>
  <si>
    <t>39293097000034</t>
  </si>
  <si>
    <t>422071</t>
  </si>
  <si>
    <t>03 87 75 88 80</t>
  </si>
  <si>
    <t>18 Rue De Stoxey</t>
  </si>
  <si>
    <t>AIEM</t>
  </si>
  <si>
    <t>ASS D'INFORMATION ET D'ENTRAIDE MOSELLANE</t>
  </si>
  <si>
    <t>41570022457</t>
  </si>
  <si>
    <t>77561872100143</t>
  </si>
  <si>
    <t>209788</t>
  </si>
  <si>
    <t>02614</t>
  </si>
  <si>
    <t>Porte F</t>
  </si>
  <si>
    <t>16 Rue Daguerre</t>
  </si>
  <si>
    <t>AIFIBODE</t>
  </si>
  <si>
    <t>ASS D'ILE DE FRANCE DES INFIRMIERS DE BLOC OPERATOIRE DIPLOMES D'ETAT</t>
  </si>
  <si>
    <t>11752826475</t>
  </si>
  <si>
    <t>39529422600018</t>
  </si>
  <si>
    <t>4728</t>
  </si>
  <si>
    <t>02 32 83 25 24</t>
  </si>
  <si>
    <t>Allée de Flore</t>
  </si>
  <si>
    <t>ADSCI IRTS IDS NORMANDIE</t>
  </si>
  <si>
    <t>ASS DEVELOPPEMENT SOCIAL &amp; CULTUREL INTERNATIONAL - ADSCI</t>
  </si>
  <si>
    <t>23760007876</t>
  </si>
  <si>
    <t>31184406200035</t>
  </si>
  <si>
    <t>81255</t>
  </si>
  <si>
    <t>01443</t>
  </si>
  <si>
    <t>04 67 61 64 10</t>
  </si>
  <si>
    <t>PARC EUROMEDECINE II</t>
  </si>
  <si>
    <t>95 Rue PIERRE FLOURENS - BATIMENT B</t>
  </si>
  <si>
    <t>ADHET</t>
  </si>
  <si>
    <t>ASS DEVELOPPEMENT HEMATOLOGIE TRANSFUSION SANGUINE PYRENEES MEDITERRANEE</t>
  </si>
  <si>
    <t>91340155534</t>
  </si>
  <si>
    <t>32425031500037</t>
  </si>
  <si>
    <t>520354</t>
  </si>
  <si>
    <t>16 Rue Bergonie</t>
  </si>
  <si>
    <t>ADFSP RHONE ALPES</t>
  </si>
  <si>
    <t>ASS DEVELOPPEMENT FORMATION EN STERILISATION DES PROFESSIONNELS SANTE RHONE ALPES</t>
  </si>
  <si>
    <t>82380604438</t>
  </si>
  <si>
    <t>81006997100028</t>
  </si>
  <si>
    <t>220449</t>
  </si>
  <si>
    <t>06 82 57 03 26</t>
  </si>
  <si>
    <t>CHEZ MME VALETTE</t>
  </si>
  <si>
    <t>9 Cours ARISTIDE BRIAND</t>
  </si>
  <si>
    <t>ADFA SYNERGIES</t>
  </si>
  <si>
    <t>ASS DEVELOPPEMENT DES FORMATIONS ACTIONS</t>
  </si>
  <si>
    <t>93840154484</t>
  </si>
  <si>
    <t>40354758100021</t>
  </si>
  <si>
    <t>631450</t>
  </si>
  <si>
    <t>05 53 74 02 16</t>
  </si>
  <si>
    <t>BATIMENT CCI</t>
  </si>
  <si>
    <t>Rue RAGUENEAU</t>
  </si>
  <si>
    <t>ADAPSSA</t>
  </si>
  <si>
    <t>ASS DEVELOPEMENT APPRENTISSAGE PROF SANITAIRES SOCIALES ET MEDICO SOCIALES AQUITAINE</t>
  </si>
  <si>
    <t>75240207324</t>
  </si>
  <si>
    <t>52499132000044</t>
  </si>
  <si>
    <t>643610</t>
  </si>
  <si>
    <t>06 51 94 63 49</t>
  </si>
  <si>
    <t>5 Boulevard FOCH</t>
  </si>
  <si>
    <t>LE REGARD DU MIROIR</t>
  </si>
  <si>
    <t>ASS DES TROUBLES DU COMPORTEMENT ALIMENTAIRE - LE REGARD DU MIROIR</t>
  </si>
  <si>
    <t>44510204151</t>
  </si>
  <si>
    <t>80046533800013</t>
  </si>
  <si>
    <t>674199</t>
  </si>
  <si>
    <t>59 Rue DES CHALETS</t>
  </si>
  <si>
    <t>AMOPY</t>
  </si>
  <si>
    <t>ASS DES MEDECINS OSTHEOPATHES DES PYRENEES - AMOPY</t>
  </si>
  <si>
    <t>76311282131</t>
  </si>
  <si>
    <t>83868833100019</t>
  </si>
  <si>
    <t>344382</t>
  </si>
  <si>
    <t>02 62 30 65 95</t>
  </si>
  <si>
    <t>Immeuble le Président</t>
  </si>
  <si>
    <t>3 Avenue DES COCOTIERS</t>
  </si>
  <si>
    <t>AMAFAR EPE</t>
  </si>
  <si>
    <t>ASS DES MAISONS DE LA FAMILLE REUNION ECOLE DES PARENTS ET DES EDUCATEURS</t>
  </si>
  <si>
    <t>98970297997</t>
  </si>
  <si>
    <t>40168162200031</t>
  </si>
  <si>
    <t>210195</t>
  </si>
  <si>
    <t>02586</t>
  </si>
  <si>
    <t>03 20 16 03 68</t>
  </si>
  <si>
    <t>351 Rue Ambroise PARE</t>
  </si>
  <si>
    <t>AIDBORN</t>
  </si>
  <si>
    <t>ASS DES INFIRMIERS DIPLOMES DE BLOC OPERATOIRE DE LA REGION NORD</t>
  </si>
  <si>
    <t>31590409659</t>
  </si>
  <si>
    <t>41071712800020</t>
  </si>
  <si>
    <t>231368</t>
  </si>
  <si>
    <t>02495</t>
  </si>
  <si>
    <t>03 89 79 64 68</t>
  </si>
  <si>
    <t>Ecole d'IBODE Hôpitaux Civils de Colmar</t>
  </si>
  <si>
    <t>39 Avenue de la Liberté</t>
  </si>
  <si>
    <t>AISOIF</t>
  </si>
  <si>
    <t>ASS DES INFIRMIERS DE SALLE D'OPERATION ET DES INFIRMIERS EN FORMATION</t>
  </si>
  <si>
    <t>42680128368</t>
  </si>
  <si>
    <t>79455580500017</t>
  </si>
  <si>
    <t>74068</t>
  </si>
  <si>
    <t>02689</t>
  </si>
  <si>
    <t>01 39 22 10 60</t>
  </si>
  <si>
    <t>LE TECHNOPARC</t>
  </si>
  <si>
    <t>14 Rue GUSTAVE EIFFEL</t>
  </si>
  <si>
    <t>ACPPAV</t>
  </si>
  <si>
    <t>ASS DES COURS PROFESSIONNELS DE PHARMACIE ACADEMIE VERSAILLES</t>
  </si>
  <si>
    <t>11780482378</t>
  </si>
  <si>
    <t>78515061600049</t>
  </si>
  <si>
    <t>305431</t>
  </si>
  <si>
    <t>3 Rue JOSEPH CHAPELLE</t>
  </si>
  <si>
    <t>ACEPP 69</t>
  </si>
  <si>
    <t>ASS DES COLLECTIFS ENFANTS PARENTS PROFESSIONNELS RHONE ET METROPOLE DE LYON</t>
  </si>
  <si>
    <t>82690312369</t>
  </si>
  <si>
    <t>33968700600058</t>
  </si>
  <si>
    <t>414037</t>
  </si>
  <si>
    <t>04 76 35 02 32</t>
  </si>
  <si>
    <t>132 Impasse DES HORTENSIAS</t>
  </si>
  <si>
    <t>ACEPP 38 73</t>
  </si>
  <si>
    <t>ASS DES COLLECTIFS ENFANTS PARENTS PROFESSIONNELS DE ISERE ET SAVOIE</t>
  </si>
  <si>
    <t>82380310838</t>
  </si>
  <si>
    <t>38221827900059</t>
  </si>
  <si>
    <t>604471</t>
  </si>
  <si>
    <t>07 85 30 61 36</t>
  </si>
  <si>
    <t>ZA DE LA PLAINE</t>
  </si>
  <si>
    <t>9 Avenue JEAN GONORD</t>
  </si>
  <si>
    <t>ADFOC 31</t>
  </si>
  <si>
    <t>ASS DEPT FORMATION ODONTOLOGIQUE CONTINUE HAUTE GARONNE</t>
  </si>
  <si>
    <t>73310276031</t>
  </si>
  <si>
    <t>41199517800026</t>
  </si>
  <si>
    <t>156401</t>
  </si>
  <si>
    <t>ADASU ATSU 68</t>
  </si>
  <si>
    <t>ASS DEPT ETS TRANSPORTS SANITAIRES SECOURS URGENCE</t>
  </si>
  <si>
    <t>42680091268</t>
  </si>
  <si>
    <t>32919829500019</t>
  </si>
  <si>
    <t>679150</t>
  </si>
  <si>
    <t>05 65 67 44 98</t>
  </si>
  <si>
    <t>12510 OLEMPS</t>
  </si>
  <si>
    <t>7 COTE D'OLEMPS</t>
  </si>
  <si>
    <t>ADDEAR 12</t>
  </si>
  <si>
    <t>ASS DEPT DEVELOP EMPLOI AGRICOLE RURAL - ADDEAR</t>
  </si>
  <si>
    <t>73120041012</t>
  </si>
  <si>
    <t>42938005800033</t>
  </si>
  <si>
    <t>666210</t>
  </si>
  <si>
    <t>02 40 47 87 34</t>
  </si>
  <si>
    <t>344 Boulevard MARCEL PAUL</t>
  </si>
  <si>
    <t>ADPC 44 ST HERBLAIN</t>
  </si>
  <si>
    <t>ASS DEPARTEMENTALE PROTECTION CIVILE LA - ADPC 44</t>
  </si>
  <si>
    <t>52440821744</t>
  </si>
  <si>
    <t>37929302000051</t>
  </si>
  <si>
    <t>493582</t>
  </si>
  <si>
    <t>04 73 15 31 20</t>
  </si>
  <si>
    <t>LA PARDIEU</t>
  </si>
  <si>
    <t>1 Rue LOUIS ROSIER</t>
  </si>
  <si>
    <t>ADFPP63</t>
  </si>
  <si>
    <t>ASS DEPARTEMENTALE POUR LA FORMATION PROF DE LA PHARMACIE</t>
  </si>
  <si>
    <t>83630005563</t>
  </si>
  <si>
    <t>77922215700033</t>
  </si>
  <si>
    <t>649790</t>
  </si>
  <si>
    <t>03 84 35 14 30</t>
  </si>
  <si>
    <t>455 Rue DU COLONEL CASTELJAU</t>
  </si>
  <si>
    <t>ADFPA 39</t>
  </si>
  <si>
    <t>ASS DEPARTEMENTALE FORMATION PROFESSIONNELLE EN AGRICULTURE 39</t>
  </si>
  <si>
    <t>43390011239</t>
  </si>
  <si>
    <t>40452812700016</t>
  </si>
  <si>
    <t>315369</t>
  </si>
  <si>
    <t>04 68 34 76 81</t>
  </si>
  <si>
    <t>113 Boulevard ARISTIDE BRIAND</t>
  </si>
  <si>
    <t>ADPEP 66 PERPIGNAN</t>
  </si>
  <si>
    <t>ASS DEPARTEMENTALE DES PUPILLES DE L ENSEIGNEMENT PUBLIC</t>
  </si>
  <si>
    <t>91660113766</t>
  </si>
  <si>
    <t>77564026100530</t>
  </si>
  <si>
    <t>568065</t>
  </si>
  <si>
    <t>04 77 75 47 41</t>
  </si>
  <si>
    <t>32 Avenue Jean Jaures</t>
  </si>
  <si>
    <t>ASS DEPARTEMENTALE DES MJC DE LA LOIRE</t>
  </si>
  <si>
    <t>ASS DEPARTEMENTALE DES MAISONS DE JEUNES ET DE LA CULTURE DE LA LOIRE</t>
  </si>
  <si>
    <t>84420300242</t>
  </si>
  <si>
    <t>49758449000039</t>
  </si>
  <si>
    <t>641789</t>
  </si>
  <si>
    <t>02 43 24 22 48</t>
  </si>
  <si>
    <t>21 Rue Albert Einstein</t>
  </si>
  <si>
    <t>ADGESTI LA CHAPELLE ST AUBIN</t>
  </si>
  <si>
    <t>ASS DEPARTEMENTALE DE GESTION DES STRUCTURES INTERMEDIAIRES</t>
  </si>
  <si>
    <t>52720107672</t>
  </si>
  <si>
    <t>32431111700059</t>
  </si>
  <si>
    <t>604707</t>
  </si>
  <si>
    <t>04 67 51 00 53</t>
  </si>
  <si>
    <t>ROUTE DES SALINS</t>
  </si>
  <si>
    <t>PARC TECHNOLOGIQUE ET ENVIRONNEMENTAL</t>
  </si>
  <si>
    <t>12/09/2019</t>
  </si>
  <si>
    <t>ARDAM</t>
  </si>
  <si>
    <t>ASS DE RESSOURCES ET DE DEVELOPPEMENT ACTIVES METIERS ENVIRONNEMENT - ARDAM</t>
  </si>
  <si>
    <t>91340071034</t>
  </si>
  <si>
    <t>32640662600019</t>
  </si>
  <si>
    <t>676720</t>
  </si>
  <si>
    <t>04 91 92 95 21</t>
  </si>
  <si>
    <t>CH Edouard Toulouse</t>
  </si>
  <si>
    <t>118 Chemin de mimet</t>
  </si>
  <si>
    <t>ASS PERINATALITE PACA CORSE MONACO RESEAU MEDITER</t>
  </si>
  <si>
    <t>ASS DE PERINATALITE PACA CORSE MONACO RESEAU MEDITERRANEE</t>
  </si>
  <si>
    <t>93132277113</t>
  </si>
  <si>
    <t>80450672300035</t>
  </si>
  <si>
    <t>332653</t>
  </si>
  <si>
    <t>03 88 77 54 00</t>
  </si>
  <si>
    <t>30 Rue RUE HENNER</t>
  </si>
  <si>
    <t>ADAPEI PAPILLONS BLANCS D'ALSACE</t>
  </si>
  <si>
    <t>ASS DE PARENTS ET AMIS DE PERSONNES HANDICAPES MENTALES PAPILLONS BLANCS D'ALSACE</t>
  </si>
  <si>
    <t>44670586667</t>
  </si>
  <si>
    <t>77564261400355</t>
  </si>
  <si>
    <t>388970</t>
  </si>
  <si>
    <t>CHEZ M. LEBIGOT</t>
  </si>
  <si>
    <t>50 Rue CAMBRONNE</t>
  </si>
  <si>
    <t>ALFEST</t>
  </si>
  <si>
    <t>ASS DE LANGUE FRANCAISE POUR L'ETUDE DU STRESS ET DU TRAUMA</t>
  </si>
  <si>
    <t>11754231875</t>
  </si>
  <si>
    <t>49465918800010</t>
  </si>
  <si>
    <t>670698</t>
  </si>
  <si>
    <t>02 33 54 02 22</t>
  </si>
  <si>
    <t>50700 VALOGNES</t>
  </si>
  <si>
    <t>70 Rue DES RELIGIEUSES</t>
  </si>
  <si>
    <t>MFR DE VALOGNES</t>
  </si>
  <si>
    <t>ASS DE LA MAISON FAMILIALE DE VALOGNES</t>
  </si>
  <si>
    <t>28500121050</t>
  </si>
  <si>
    <t>78092963400019</t>
  </si>
  <si>
    <t>136530</t>
  </si>
  <si>
    <t>02 30 03 42 81</t>
  </si>
  <si>
    <t>9B Rue EUGENE PACORY</t>
  </si>
  <si>
    <t>AGEC JBLT FOUGERES</t>
  </si>
  <si>
    <t>ASS DE GESTION ENSEMBLE CATHOLIQUE JEAN BAPTISTE LE TAILLANDIER</t>
  </si>
  <si>
    <t>53351084735</t>
  </si>
  <si>
    <t>49339665900069</t>
  </si>
  <si>
    <t>544413</t>
  </si>
  <si>
    <t>03 84 58 33 10</t>
  </si>
  <si>
    <t>13 Rue Ernest Thierry-Mieg</t>
  </si>
  <si>
    <t>AGCNAM FRANCHE COMTE</t>
  </si>
  <si>
    <t>ASS DE GESTION DU CONSERVATOIRE NATIONAL DES ARTS ET METIERS FRANCHE COMTE</t>
  </si>
  <si>
    <t>4390P000290</t>
  </si>
  <si>
    <t>34022316300023</t>
  </si>
  <si>
    <t>632764</t>
  </si>
  <si>
    <t>03 20 35 90 55</t>
  </si>
  <si>
    <t>10 Rue Hubble</t>
  </si>
  <si>
    <t>CFA REGIONAL JEAN BOSCO VILLENEUVE D ASCQ</t>
  </si>
  <si>
    <t>ASS DE GESTION DU CFA REGIONAL DES HAUTS DE FRANCE JEAN BOSCO</t>
  </si>
  <si>
    <t>22800173680</t>
  </si>
  <si>
    <t>50013802900037</t>
  </si>
  <si>
    <t>631462</t>
  </si>
  <si>
    <t>03 80 39 69 12</t>
  </si>
  <si>
    <t>CITE DE L'ALTERNANCE - Batiment Sully</t>
  </si>
  <si>
    <t>11 Rue EDGAR FAURE</t>
  </si>
  <si>
    <t>ASS DE GESTION DU CFA SUP BOURGOGNE</t>
  </si>
  <si>
    <t>ASS DE GESTION DU CENTRE DE FORMATION D'APPRENTIS SUPERIEUR DE BOURGOGNE</t>
  </si>
  <si>
    <t>27210417621</t>
  </si>
  <si>
    <t>50876465100024</t>
  </si>
  <si>
    <t>458790</t>
  </si>
  <si>
    <t>1381326732</t>
  </si>
  <si>
    <t>25400 EXINCOURT</t>
  </si>
  <si>
    <t>AFPI NORD FRANCHE COMTE</t>
  </si>
  <si>
    <t>ASS DE FORMATION PROFESSIONNEL DE L'INDUSTRIE NORD FRANCHE COMTE</t>
  </si>
  <si>
    <t>43250224725</t>
  </si>
  <si>
    <t>42156068100106</t>
  </si>
  <si>
    <t>684405</t>
  </si>
  <si>
    <t>02 62 26 98 91</t>
  </si>
  <si>
    <t>60 Rue Dumesnil D Engente</t>
  </si>
  <si>
    <t>ASS DE FORMATION INTERPROFESSIONNELLE DE SANTE DE L'OCEAN INDIEN</t>
  </si>
  <si>
    <t>04973226297</t>
  </si>
  <si>
    <t>83070090200018</t>
  </si>
  <si>
    <t>222800</t>
  </si>
  <si>
    <t>06 17 33 73 34</t>
  </si>
  <si>
    <t>6 Impasse DES MIMOSAS</t>
  </si>
  <si>
    <t>AFTE ORL</t>
  </si>
  <si>
    <t>ASS DE FORMATION AUX TECHNIQUES D'EXPLORATION ORL</t>
  </si>
  <si>
    <t>73310299931</t>
  </si>
  <si>
    <t>41917396800035</t>
  </si>
  <si>
    <t>69619</t>
  </si>
  <si>
    <t>Hopital Des Enfants Malades</t>
  </si>
  <si>
    <t>AFTDE</t>
  </si>
  <si>
    <t>ASS DE FORM AU TRAITEMENT A DOMICILE ENFANT</t>
  </si>
  <si>
    <t>11752741175</t>
  </si>
  <si>
    <t>41454240700013</t>
  </si>
  <si>
    <t>684338</t>
  </si>
  <si>
    <t>09 53 77 34 76</t>
  </si>
  <si>
    <t>15 Avenue DES ILES D'OR</t>
  </si>
  <si>
    <t>AFTC DU VAR HYERES</t>
  </si>
  <si>
    <t>ASS DE FAMILLES DE TRAUMATISES CRANIENS ET CEREBRO LESES - AFTC SIEGE</t>
  </si>
  <si>
    <t>93830687883</t>
  </si>
  <si>
    <t>43236128500039</t>
  </si>
  <si>
    <t>671988</t>
  </si>
  <si>
    <t>06 99 42 98 57</t>
  </si>
  <si>
    <t>17 Avenue ANATOLE FRANCE</t>
  </si>
  <si>
    <t>ADSS CLICHY</t>
  </si>
  <si>
    <t>ASS DE DEVELOPPEMENT DU SAUVETAGE ET DU SECOURISME</t>
  </si>
  <si>
    <t>11922334992</t>
  </si>
  <si>
    <t>82422536100016</t>
  </si>
  <si>
    <t>173058</t>
  </si>
  <si>
    <t>01 47 46 04 12</t>
  </si>
  <si>
    <t>44 Rue LOUVEAU</t>
  </si>
  <si>
    <t>ACIFE</t>
  </si>
  <si>
    <t>ASS DE CONSEIL ET D'INFORMATION POUR LA FORMATION ET L'EMPLOI</t>
  </si>
  <si>
    <t>11920441392</t>
  </si>
  <si>
    <t>35378369900062</t>
  </si>
  <si>
    <t>677577</t>
  </si>
  <si>
    <t>06 11 44 57 91</t>
  </si>
  <si>
    <t>420 Place Louise Michel Noisy Le Grand</t>
  </si>
  <si>
    <t>INSERTEC FRANCE</t>
  </si>
  <si>
    <t>ASS D INSERTION TECHNIQUE ET DE FORMATION INFORMATIQUE - INSERTEC</t>
  </si>
  <si>
    <t>11930594593</t>
  </si>
  <si>
    <t>51409882100028</t>
  </si>
  <si>
    <t>147011</t>
  </si>
  <si>
    <t>02 98 21 80 40</t>
  </si>
  <si>
    <t>49 Rue de la Fontaine Blanche</t>
  </si>
  <si>
    <t>ASS CULTURELLE PERSONNEL SECTEUR 13 PSYCHIATRIE</t>
  </si>
  <si>
    <t>ASS CULTURELLE DU PERSONNEL SECTEUR 13 DE PSYCHIATRIE GENERALE DU FINISTERE</t>
  </si>
  <si>
    <t>53291004729</t>
  </si>
  <si>
    <t>40826544500010</t>
  </si>
  <si>
    <t>646611</t>
  </si>
  <si>
    <t>04 92 03 64 76</t>
  </si>
  <si>
    <t>80 Avenue DE BRANCOLAR</t>
  </si>
  <si>
    <t>ASS CONGRES ANNUEL CHIR DIGEST CHU NICE</t>
  </si>
  <si>
    <t>93061009506</t>
  </si>
  <si>
    <t>44819376300019</t>
  </si>
  <si>
    <t>201509</t>
  </si>
  <si>
    <t>06 28 40 76 52</t>
  </si>
  <si>
    <t>6 Route D'INGERSHEIM</t>
  </si>
  <si>
    <t>ACSS</t>
  </si>
  <si>
    <t>ASS COLMARIENNE DE SAUVETAGE ET DE SECOURISME</t>
  </si>
  <si>
    <t>42680116468</t>
  </si>
  <si>
    <t>43348883000012</t>
  </si>
  <si>
    <t>660966</t>
  </si>
  <si>
    <t>01 46 34 18 00</t>
  </si>
  <si>
    <t>5 Rue MONSIEUR</t>
  </si>
  <si>
    <t>ACTE</t>
  </si>
  <si>
    <t>ASS CHRETIENNE POUR TRAVAIL ET EMPLOI - ACTE</t>
  </si>
  <si>
    <t>11754400875</t>
  </si>
  <si>
    <t>39977025400031</t>
  </si>
  <si>
    <t>662677</t>
  </si>
  <si>
    <t>06 63 51 05 17</t>
  </si>
  <si>
    <t>17540 NUAILLE D AUNIS</t>
  </si>
  <si>
    <t>9 Chemin Du Cimetiere</t>
  </si>
  <si>
    <t>ACRS</t>
  </si>
  <si>
    <t>ASS CHARENTAIRE DE FORMATION A LA REANIMATION ET AUX SECOURS - ACRS</t>
  </si>
  <si>
    <t>54170161917</t>
  </si>
  <si>
    <t>51747048000032</t>
  </si>
  <si>
    <t>551363</t>
  </si>
  <si>
    <t>02 41 38 07 30</t>
  </si>
  <si>
    <t>49350 GENNES</t>
  </si>
  <si>
    <t>LIEU DIT LE VERGER</t>
  </si>
  <si>
    <t>11 Avenue des Cadets de Saumur</t>
  </si>
  <si>
    <t>CENTRE DE FORMATION PROFESSIONNEL LE VERGER</t>
  </si>
  <si>
    <t>ASS CENTRE FORMATION PROMOTION MAISON FAMILIALE RURALE LE VERGER</t>
  </si>
  <si>
    <t>52490101949</t>
  </si>
  <si>
    <t>78616304800014</t>
  </si>
  <si>
    <t>633252</t>
  </si>
  <si>
    <t>CFAI LYON</t>
  </si>
  <si>
    <t>ASS CENTRE DE FORMATION D'APPRENTIS DE L' INDUSTRIE LYON - CFAI</t>
  </si>
  <si>
    <t>84691829769</t>
  </si>
  <si>
    <t>41158228100019</t>
  </si>
  <si>
    <t>665411</t>
  </si>
  <si>
    <t>44 Rue Jean Jaurès</t>
  </si>
  <si>
    <t>ASS CENTRAL LAITERIES COOP CHARENT POIT</t>
  </si>
  <si>
    <t>75170312117</t>
  </si>
  <si>
    <t>78138900200010</t>
  </si>
  <si>
    <t>660139</t>
  </si>
  <si>
    <t>03 23 08 40 20</t>
  </si>
  <si>
    <t>83 Boulevard JEAN BOUIN</t>
  </si>
  <si>
    <t>AASIMH</t>
  </si>
  <si>
    <t>ASS AXONAISE SPECIALISEE POUR INSERTION ET MAINTIEN EMPLOI PERSONNES EN SITUATION DE HANDICAP</t>
  </si>
  <si>
    <t>32020151502</t>
  </si>
  <si>
    <t>83392897100013</t>
  </si>
  <si>
    <t>633392</t>
  </si>
  <si>
    <t>10 Rue ALBERT KASTLER</t>
  </si>
  <si>
    <t>CFAI AFPI LORRAINE MAXEVILLE</t>
  </si>
  <si>
    <t>ASS APPRENTISSAGE INDUSTRIEL - CFAI AFPI LORRAINE</t>
  </si>
  <si>
    <t>44540379354</t>
  </si>
  <si>
    <t>34958609900021</t>
  </si>
  <si>
    <t>113141</t>
  </si>
  <si>
    <t>AARCHL</t>
  </si>
  <si>
    <t>ASS ANESTHESIE REANIMATION CHU LILLE</t>
  </si>
  <si>
    <t>31590203759</t>
  </si>
  <si>
    <t>32654536500016</t>
  </si>
  <si>
    <t>626995</t>
  </si>
  <si>
    <t>0621417806</t>
  </si>
  <si>
    <t>39 Rue BRANCION</t>
  </si>
  <si>
    <t>ASRH CONSEILS</t>
  </si>
  <si>
    <t>11754608475</t>
  </si>
  <si>
    <t>52320740500011</t>
  </si>
  <si>
    <t>649958</t>
  </si>
  <si>
    <t>09 81 88 82 22</t>
  </si>
  <si>
    <t>93360 NEUILLY PLAISANCE</t>
  </si>
  <si>
    <t>2 Rue Vincent Van Gogh</t>
  </si>
  <si>
    <t>ASPR FORMATION</t>
  </si>
  <si>
    <t>11930862693</t>
  </si>
  <si>
    <t>89306974000015</t>
  </si>
  <si>
    <t>634840</t>
  </si>
  <si>
    <t>29 Rue De la Cadelle</t>
  </si>
  <si>
    <t>ASPPR FORMATION</t>
  </si>
  <si>
    <t>76341115834</t>
  </si>
  <si>
    <t>39868512300042</t>
  </si>
  <si>
    <t>669398</t>
  </si>
  <si>
    <t>05 53 04 83 55</t>
  </si>
  <si>
    <t>8-10 Rue 5ème Régiment de chasseurs</t>
  </si>
  <si>
    <t>ASPIRE WORK</t>
  </si>
  <si>
    <t>75240230024</t>
  </si>
  <si>
    <t>88801271300028</t>
  </si>
  <si>
    <t>572640</t>
  </si>
  <si>
    <t>4191 943 57 47</t>
  </si>
  <si>
    <t>SUISSE - BREGANZONA</t>
  </si>
  <si>
    <t>16 VIA POVRO</t>
  </si>
  <si>
    <t>ASPI</t>
  </si>
  <si>
    <t>663323</t>
  </si>
  <si>
    <t>974 4413 2000</t>
  </si>
  <si>
    <t>QATAR - DOHA</t>
  </si>
  <si>
    <t>P.O. Box 29222</t>
  </si>
  <si>
    <t>Sport City Street - Near Khalifa Stadium</t>
  </si>
  <si>
    <t>ASPETAR</t>
  </si>
  <si>
    <t>ASPETAR ORTHOPAEDIC AND SPORTS MEDICINE HOSPITAL</t>
  </si>
  <si>
    <t>315151</t>
  </si>
  <si>
    <t>01158</t>
  </si>
  <si>
    <t>06 27 09 11 00</t>
  </si>
  <si>
    <t>21 Rue Saint Germer</t>
  </si>
  <si>
    <t>ASPAZIE</t>
  </si>
  <si>
    <t>32600407960</t>
  </si>
  <si>
    <t>44768021600028</t>
  </si>
  <si>
    <t>431035</t>
  </si>
  <si>
    <t>03 88 12 84 67</t>
  </si>
  <si>
    <t>3 Rue porte de l'hopital</t>
  </si>
  <si>
    <t>RESEAU ASPAN</t>
  </si>
  <si>
    <t>ASPAN ASSOCIATION DE SOINS PALLIATIFS ALSACE NORD</t>
  </si>
  <si>
    <t>42670451167</t>
  </si>
  <si>
    <t>49416458500023</t>
  </si>
  <si>
    <t>654530</t>
  </si>
  <si>
    <t>09 50 34 24 50</t>
  </si>
  <si>
    <t>37 Rue D'Amsterdam</t>
  </si>
  <si>
    <t>ASP FORMATION</t>
  </si>
  <si>
    <t>11754001675</t>
  </si>
  <si>
    <t>48399631000015</t>
  </si>
  <si>
    <t>491561</t>
  </si>
  <si>
    <t>0493463310</t>
  </si>
  <si>
    <t>6 Boulevard CARNOT</t>
  </si>
  <si>
    <t>ASP BODYGUARD</t>
  </si>
  <si>
    <t>93060694206</t>
  </si>
  <si>
    <t>75058009400019</t>
  </si>
  <si>
    <t>603107</t>
  </si>
  <si>
    <t>0762747405</t>
  </si>
  <si>
    <t>74150 CREMPIGNY BONNEGUETE</t>
  </si>
  <si>
    <t>82 Route DE LA CHAPELLE</t>
  </si>
  <si>
    <t>ADPC 74</t>
  </si>
  <si>
    <t>ASOCIATION DEPARTEMENTALE DE PROTECTION CIVILE DE HAUTE SAVOIE</t>
  </si>
  <si>
    <t>82740302574</t>
  </si>
  <si>
    <t>53246348600029</t>
  </si>
  <si>
    <t>602917</t>
  </si>
  <si>
    <t>51 1 447 3739</t>
  </si>
  <si>
    <t>PEROU - LIMA</t>
  </si>
  <si>
    <t>AVENIDA ANGAMOS OESTE 387 OF 203 MIRAFLORES</t>
  </si>
  <si>
    <t>APP</t>
  </si>
  <si>
    <t>ASOCIACION PSIQUIATRICA PERUANA</t>
  </si>
  <si>
    <t>541941</t>
  </si>
  <si>
    <t>34 665 260 610</t>
  </si>
  <si>
    <t>PTA 13</t>
  </si>
  <si>
    <t>CALLE EDUARDO BOSCA 1</t>
  </si>
  <si>
    <t>ALBA</t>
  </si>
  <si>
    <t>ASOCIACION PARA LA AYUDA A PERSONAS CON ALBINISMO</t>
  </si>
  <si>
    <t>589895</t>
  </si>
  <si>
    <t>34 650 42 22 71</t>
  </si>
  <si>
    <t>ESPAGNE - SEVILLA</t>
  </si>
  <si>
    <t>C/Juglar 1 - 1ºC</t>
  </si>
  <si>
    <t>26/09/2018</t>
  </si>
  <si>
    <t>A.HA. PSA</t>
  </si>
  <si>
    <t>ASOCIACION HISPANOAMARICANA EN PSICOSOMATICA</t>
  </si>
  <si>
    <t>538978</t>
  </si>
  <si>
    <t>ESPAGNE - BARCELONE</t>
  </si>
  <si>
    <t>12 local 2</t>
  </si>
  <si>
    <t>C/ de Benet Cortada</t>
  </si>
  <si>
    <t>AERNP</t>
  </si>
  <si>
    <t>ASOCIACION ESPAGNOLA DE REHABILITACION NEUROCOGNITIVA PERFETTI</t>
  </si>
  <si>
    <t>612856</t>
  </si>
  <si>
    <t>57 3112301126</t>
  </si>
  <si>
    <t>Av. calle 24 # 82 -26 barrio modelia</t>
  </si>
  <si>
    <t>ACEM</t>
  </si>
  <si>
    <t>ASOCIACION COLOMBIANA DE ESPECIALISTAS EN MEDICINA DE URGENCIAS Y EMERGENCIAS</t>
  </si>
  <si>
    <t>666750</t>
  </si>
  <si>
    <t>09922</t>
  </si>
  <si>
    <t>07 57 00 01 55</t>
  </si>
  <si>
    <t>34 Rue LAFFITTE</t>
  </si>
  <si>
    <t>ASNDV</t>
  </si>
  <si>
    <t>11755138775</t>
  </si>
  <si>
    <t>79462187000011</t>
  </si>
  <si>
    <t>466980</t>
  </si>
  <si>
    <t>0290091267</t>
  </si>
  <si>
    <t>CS 44238</t>
  </si>
  <si>
    <t>2 Avenue DU BOIS LABBE</t>
  </si>
  <si>
    <t>ASKORIA</t>
  </si>
  <si>
    <t>53350930635</t>
  </si>
  <si>
    <t>79296161700018</t>
  </si>
  <si>
    <t>683954</t>
  </si>
  <si>
    <t>49 2241 249-312</t>
  </si>
  <si>
    <t>ALLEMAGNE - SANKT AUGUSTIN</t>
  </si>
  <si>
    <t>29 Arnold-Janssen Str.</t>
  </si>
  <si>
    <t>ASKLEPIOS KLINIK SANKT AUGUSTIN</t>
  </si>
  <si>
    <t>674643</t>
  </si>
  <si>
    <t>09 84 30 10 85</t>
  </si>
  <si>
    <t>Parc Mélodia</t>
  </si>
  <si>
    <t>1460 Chemin des Terriers</t>
  </si>
  <si>
    <t>ASKILL FORMATION ANTIBES</t>
  </si>
  <si>
    <t>ASKILL FORMATION</t>
  </si>
  <si>
    <t>93060777206</t>
  </si>
  <si>
    <t>81978669000019</t>
  </si>
  <si>
    <t>322301</t>
  </si>
  <si>
    <t>04 50 33 56 10</t>
  </si>
  <si>
    <t>11 Rue DU TANAY</t>
  </si>
  <si>
    <t>ASK TRAINING</t>
  </si>
  <si>
    <t>82740146474</t>
  </si>
  <si>
    <t>43278352000013</t>
  </si>
  <si>
    <t>574764</t>
  </si>
  <si>
    <t>852 39435827</t>
  </si>
  <si>
    <t>CHINE - GUANGZHOU</t>
  </si>
  <si>
    <t>1/F, No. 7 Jinsui Road,  Zhujiang New Town, Tianhe District</t>
  </si>
  <si>
    <t>c/o APAO Office, State Key Laboratory (Ophthalmology)  Zhongshan Ophthalmic Center, Sun Yat-Sen University</t>
  </si>
  <si>
    <t>APAO</t>
  </si>
  <si>
    <t>ASIA PACIFIC ACADEMY OF OPHTHALMOLOGY</t>
  </si>
  <si>
    <t>618111</t>
  </si>
  <si>
    <t>01 45 80 19 96</t>
  </si>
  <si>
    <t>40 Avenue DE LA REPUBLIQUE</t>
  </si>
  <si>
    <t>ASHTANGA YOGA PARIS</t>
  </si>
  <si>
    <t>11756414375</t>
  </si>
  <si>
    <t>82233802600013</t>
  </si>
  <si>
    <t>18405</t>
  </si>
  <si>
    <t>04 92 53 71 01</t>
  </si>
  <si>
    <t>05110 LA SAULCE</t>
  </si>
  <si>
    <t>206 Rue Du Rousine</t>
  </si>
  <si>
    <t>ASFOR CCI</t>
  </si>
  <si>
    <t>93050041705</t>
  </si>
  <si>
    <t>41978929200036</t>
  </si>
  <si>
    <t>651837</t>
  </si>
  <si>
    <t>206 Rue DU ROUSINE</t>
  </si>
  <si>
    <t>ASFOR ALPES ET MIDI</t>
  </si>
  <si>
    <t>93050095105</t>
  </si>
  <si>
    <t>91773316400011</t>
  </si>
  <si>
    <t>651760</t>
  </si>
  <si>
    <t>05 16 70 37 69</t>
  </si>
  <si>
    <t>31 Avenue du Maréchal Juin</t>
  </si>
  <si>
    <t>ASFO GRAND SUD 16</t>
  </si>
  <si>
    <t>ASFO GRAND SUD 16 - ANG RECRUTEMENT 16</t>
  </si>
  <si>
    <t>54160080816</t>
  </si>
  <si>
    <t>53179411300021</t>
  </si>
  <si>
    <t>560650</t>
  </si>
  <si>
    <t>05 63 47 07 95</t>
  </si>
  <si>
    <t>24 Rue EVARISTE GALOIS</t>
  </si>
  <si>
    <t>ASFO GRAND SUD GP ALBI</t>
  </si>
  <si>
    <t>ASFO GRAND SUD GP - APREVAT</t>
  </si>
  <si>
    <t>73810082681</t>
  </si>
  <si>
    <t>50804752900039</t>
  </si>
  <si>
    <t>579348</t>
  </si>
  <si>
    <t>14 Avenue DE L EUROPE</t>
  </si>
  <si>
    <t>ASFO GRAND SUD 31 RAMONVILLE ST AGNE</t>
  </si>
  <si>
    <t>ASFO GRAND SUD</t>
  </si>
  <si>
    <t>76310897031</t>
  </si>
  <si>
    <t>83420427300017</t>
  </si>
  <si>
    <t>112770</t>
  </si>
  <si>
    <t>05 55 17 59 80</t>
  </si>
  <si>
    <t>ZI DE BEAUREGARD</t>
  </si>
  <si>
    <t>3 Avenue ROGER RONCIER</t>
  </si>
  <si>
    <t>ASFO DEVELOPPEMENT LIMOUSIN</t>
  </si>
  <si>
    <t>74190000219</t>
  </si>
  <si>
    <t>77792738500032</t>
  </si>
  <si>
    <t>593084</t>
  </si>
  <si>
    <t>0590894556</t>
  </si>
  <si>
    <t>Bergevin Immeuble Asfo</t>
  </si>
  <si>
    <t>ASFO CONSEIL</t>
  </si>
  <si>
    <t>95970113097</t>
  </si>
  <si>
    <t>43932114200010</t>
  </si>
  <si>
    <t>83768</t>
  </si>
  <si>
    <t>05 59 90 01 20</t>
  </si>
  <si>
    <t>PARC D ACTIVITES PAU PYRENEES</t>
  </si>
  <si>
    <t>17 Avenue LEON BLUM</t>
  </si>
  <si>
    <t>ASFO BSB</t>
  </si>
  <si>
    <t>ASFO BEARN SOULE BIGORRE</t>
  </si>
  <si>
    <t>647081</t>
  </si>
  <si>
    <t>09 51 65 94 40</t>
  </si>
  <si>
    <t>5 Rue Des Vignerons</t>
  </si>
  <si>
    <t>ASENSILE</t>
  </si>
  <si>
    <t>52440934044</t>
  </si>
  <si>
    <t>90113238100020</t>
  </si>
  <si>
    <t>634270</t>
  </si>
  <si>
    <t>ETATS UNIS - BELLE MEAD</t>
  </si>
  <si>
    <t>220 Harlingen Rd</t>
  </si>
  <si>
    <t>AU SEIN EN DOUCEUR</t>
  </si>
  <si>
    <t>ASED INSTITUTE LLC - AU SEIN EN DOUCEUR</t>
  </si>
  <si>
    <t>584861</t>
  </si>
  <si>
    <t>0479858850</t>
  </si>
  <si>
    <t>CEDEX 9</t>
  </si>
  <si>
    <t>124 Rue DU BON VENT</t>
  </si>
  <si>
    <t>ASDER</t>
  </si>
  <si>
    <t>ASDER - ASS SAVOYARDE POUR LE DEVELOPPEMENT DES ENERGIES RENOUVELABLES</t>
  </si>
  <si>
    <t>82730009373</t>
  </si>
  <si>
    <t>32339042700041</t>
  </si>
  <si>
    <t>517719</t>
  </si>
  <si>
    <t>01 30 12 16 30</t>
  </si>
  <si>
    <t>1 Rue MARGUERITE YOURCENAR</t>
  </si>
  <si>
    <t>ASCOVAE</t>
  </si>
  <si>
    <t>11788152178</t>
  </si>
  <si>
    <t>50929720600013</t>
  </si>
  <si>
    <t>635856</t>
  </si>
  <si>
    <t>01 42 71 97 00</t>
  </si>
  <si>
    <t>6 Rue BEAUBOURG</t>
  </si>
  <si>
    <t>ASCOVA PARIS</t>
  </si>
  <si>
    <t>ASCOVA</t>
  </si>
  <si>
    <t>11756219775</t>
  </si>
  <si>
    <t>84421750500016</t>
  </si>
  <si>
    <t>383855</t>
  </si>
  <si>
    <t>09 51 21 25 90</t>
  </si>
  <si>
    <t>2 Allée Marie Berhaut</t>
  </si>
  <si>
    <t>ASCOR COMMUNICATION</t>
  </si>
  <si>
    <t>53350826935</t>
  </si>
  <si>
    <t>49418824600032</t>
  </si>
  <si>
    <t>679288</t>
  </si>
  <si>
    <t>04 67 35 83 05</t>
  </si>
  <si>
    <t>Bat les Mazeranes Etage 0 Escalier 1</t>
  </si>
  <si>
    <t>2 Allée l'Espinousse</t>
  </si>
  <si>
    <t>ASCOPI BOUJAN SUR LIBRON</t>
  </si>
  <si>
    <t>ASCOPI</t>
  </si>
  <si>
    <t>76341152034</t>
  </si>
  <si>
    <t>90518955100021</t>
  </si>
  <si>
    <t>159323</t>
  </si>
  <si>
    <t>0811 90 20 10</t>
  </si>
  <si>
    <t>CS 30061</t>
  </si>
  <si>
    <t>48 Rue CARNOT</t>
  </si>
  <si>
    <t>ASCOM FRANCE SA</t>
  </si>
  <si>
    <t>11920815792</t>
  </si>
  <si>
    <t>38175704600085</t>
  </si>
  <si>
    <t>51056</t>
  </si>
  <si>
    <t>02412</t>
  </si>
  <si>
    <t>04 76 24 74 39</t>
  </si>
  <si>
    <t>10 Rue Cardinal Le Camus</t>
  </si>
  <si>
    <t>ASCOFOR</t>
  </si>
  <si>
    <t>82380056238</t>
  </si>
  <si>
    <t>33277489200019</t>
  </si>
  <si>
    <t>340352</t>
  </si>
  <si>
    <t>04 37 90 13 07</t>
  </si>
  <si>
    <t>290 Route DE VIENNE</t>
  </si>
  <si>
    <t>ASCODOCPSY</t>
  </si>
  <si>
    <t>84691484869</t>
  </si>
  <si>
    <t>18693006100012</t>
  </si>
  <si>
    <t>365348</t>
  </si>
  <si>
    <t>02297</t>
  </si>
  <si>
    <t>03 83 28 80 59</t>
  </si>
  <si>
    <t>1 Rue du Vair</t>
  </si>
  <si>
    <t>ASCND</t>
  </si>
  <si>
    <t>ASCND - C2I SANTE - CABINET DE CONSULTANTS EN INGENIERIE DE LA SANTE</t>
  </si>
  <si>
    <t>41540244054</t>
  </si>
  <si>
    <t>48062848600072</t>
  </si>
  <si>
    <t>443098</t>
  </si>
  <si>
    <t>04 50 94 77 86</t>
  </si>
  <si>
    <t>74140 DOUVAINE</t>
  </si>
  <si>
    <t>ZAE LES ESSERTS - BAT LES VIGNES</t>
  </si>
  <si>
    <t>2 Rue DE L'ARTISANAT</t>
  </si>
  <si>
    <t>ASCENTIEL</t>
  </si>
  <si>
    <t>82740207174</t>
  </si>
  <si>
    <t>49366695200020</t>
  </si>
  <si>
    <t>653408</t>
  </si>
  <si>
    <t>ESPACE LE SPOT</t>
  </si>
  <si>
    <t>Rue JEAN MARIE DAVID</t>
  </si>
  <si>
    <t>ASCENT</t>
  </si>
  <si>
    <t>53351091935</t>
  </si>
  <si>
    <t>89076823700012</t>
  </si>
  <si>
    <t>612005</t>
  </si>
  <si>
    <t>04 82 53 06 43</t>
  </si>
  <si>
    <t>BÂTIMENT A LE TRIDENT</t>
  </si>
  <si>
    <t>34 Avenue DE L'EUROPE</t>
  </si>
  <si>
    <t>ASCENSO RH</t>
  </si>
  <si>
    <t>84380624238</t>
  </si>
  <si>
    <t>81776858300012</t>
  </si>
  <si>
    <t>664339</t>
  </si>
  <si>
    <t>01 55 23 08 08</t>
  </si>
  <si>
    <t>Le Parvis</t>
  </si>
  <si>
    <t>ASCENCIA BUSINESS SCHOOL PUTEAUX</t>
  </si>
  <si>
    <t>ASCENCIA BUSINESS SCHOOL</t>
  </si>
  <si>
    <t>11921662892</t>
  </si>
  <si>
    <t>50123141900034</t>
  </si>
  <si>
    <t>482894</t>
  </si>
  <si>
    <t>0241604320</t>
  </si>
  <si>
    <t>Espace FREDERIC MISTRAL</t>
  </si>
  <si>
    <t>4 Allée des BALADINS</t>
  </si>
  <si>
    <t>19/10/2020</t>
  </si>
  <si>
    <t>ASCAPE 49</t>
  </si>
  <si>
    <t>52490223549</t>
  </si>
  <si>
    <t>32683125200035</t>
  </si>
  <si>
    <t>526502</t>
  </si>
  <si>
    <t>+32 2 761 08 50</t>
  </si>
  <si>
    <t>BELGIQUE - 1200 Woluwe-Saint-Lambert</t>
  </si>
  <si>
    <t>Site Parnasse</t>
  </si>
  <si>
    <t>84 Avenue E. MOUNIER</t>
  </si>
  <si>
    <t>PARNASSE - ISEI</t>
  </si>
  <si>
    <t>ASBL PARNASSE - ISEI</t>
  </si>
  <si>
    <t>515097</t>
  </si>
  <si>
    <t>50 Avenue Royale</t>
  </si>
  <si>
    <t>17/03/2015</t>
  </si>
  <si>
    <t>ASBL COLLEGE TECHNIQUE SAINT HENRI</t>
  </si>
  <si>
    <t>474988</t>
  </si>
  <si>
    <t>0328362900</t>
  </si>
  <si>
    <t>51 Boulevard DE LA LIBERTE</t>
  </si>
  <si>
    <t>ASAP MONTANA</t>
  </si>
  <si>
    <t>31590850459</t>
  </si>
  <si>
    <t>79833134400043</t>
  </si>
  <si>
    <t>623362</t>
  </si>
  <si>
    <t>7100 Rue de la Roche #6</t>
  </si>
  <si>
    <t>ASADIS</t>
  </si>
  <si>
    <t>610227</t>
  </si>
  <si>
    <t>16 Rue Du Général de Gaulle</t>
  </si>
  <si>
    <t>ASA FORMATION</t>
  </si>
  <si>
    <t>94202098920</t>
  </si>
  <si>
    <t>83092402300013</t>
  </si>
  <si>
    <t>643105</t>
  </si>
  <si>
    <t>72210 FILLE</t>
  </si>
  <si>
    <t>68 Rue DES GESLERIES</t>
  </si>
  <si>
    <t>ASA CONSEIL</t>
  </si>
  <si>
    <t>52720134472</t>
  </si>
  <si>
    <t>52284985000014</t>
  </si>
  <si>
    <t>263035</t>
  </si>
  <si>
    <t>01 60 42 74 40</t>
  </si>
  <si>
    <t>11 Rue DE COURTALIN</t>
  </si>
  <si>
    <t>AS TECH SOLUTIONS MAGNY LE HONGRE</t>
  </si>
  <si>
    <t>AS TECH SOLUTIONS - SBCG</t>
  </si>
  <si>
    <t>76341124434</t>
  </si>
  <si>
    <t>32294252500047</t>
  </si>
  <si>
    <t>683851</t>
  </si>
  <si>
    <t>Future Building II</t>
  </si>
  <si>
    <t>1280 Avenue DES PLATANES BOIRARGUES</t>
  </si>
  <si>
    <t>AS TECH SOLUTIONS LATTES</t>
  </si>
  <si>
    <t>32294252500039</t>
  </si>
  <si>
    <t>568387</t>
  </si>
  <si>
    <t>01 48 05 47 92</t>
  </si>
  <si>
    <t>18 Rue Oberkampf</t>
  </si>
  <si>
    <t>AS FORMATION PARIS 11EME</t>
  </si>
  <si>
    <t>AS FORMATION</t>
  </si>
  <si>
    <t>11754332675</t>
  </si>
  <si>
    <t>49891088400010</t>
  </si>
  <si>
    <t>628815</t>
  </si>
  <si>
    <t>49 681 40030</t>
  </si>
  <si>
    <t>4 Faktoreistraße</t>
  </si>
  <si>
    <t>ARZTEKAMMER DES SAARLANDES</t>
  </si>
  <si>
    <t>633483</t>
  </si>
  <si>
    <t>02 47 20 78 78</t>
  </si>
  <si>
    <t>Quartier des deux lions</t>
  </si>
  <si>
    <t>72 Avenue Marcel Dassault</t>
  </si>
  <si>
    <t>ARTUS RH</t>
  </si>
  <si>
    <t>24370329537</t>
  </si>
  <si>
    <t>80224061400023</t>
  </si>
  <si>
    <t>520135</t>
  </si>
  <si>
    <t>09 70 44 70 80</t>
  </si>
  <si>
    <t>13 Rue du Clair Vivre</t>
  </si>
  <si>
    <t>ARCC</t>
  </si>
  <si>
    <t>ARTS RIRE CLOWN ET COMPAGNIE</t>
  </si>
  <si>
    <t>82260226026</t>
  </si>
  <si>
    <t>48412935800046</t>
  </si>
  <si>
    <t>544917</t>
  </si>
  <si>
    <t>68 Rue ANDRE JOINEAU</t>
  </si>
  <si>
    <t>ARE</t>
  </si>
  <si>
    <t>ARTS RENCONTRES ECHANGES</t>
  </si>
  <si>
    <t>11753669575</t>
  </si>
  <si>
    <t>44387126400034</t>
  </si>
  <si>
    <t>525625</t>
  </si>
  <si>
    <t>03 20 07 31 72</t>
  </si>
  <si>
    <t>36 Rue d'Arras</t>
  </si>
  <si>
    <t>ARTS NOUVEAUX</t>
  </si>
  <si>
    <t>31590851359</t>
  </si>
  <si>
    <t>79500203900019</t>
  </si>
  <si>
    <t>391920</t>
  </si>
  <si>
    <t>06 89 86 45 34</t>
  </si>
  <si>
    <t>1 Avenue COURTELINE</t>
  </si>
  <si>
    <t>ARTS ET TECHNIQUES DE LA CERAMIQUE</t>
  </si>
  <si>
    <t>11754273875</t>
  </si>
  <si>
    <t>50051561400013</t>
  </si>
  <si>
    <t>383995</t>
  </si>
  <si>
    <t>04 78 39 18 06</t>
  </si>
  <si>
    <t>11 Rue MAZAGRAN</t>
  </si>
  <si>
    <t>ARTS EN SCENE</t>
  </si>
  <si>
    <t>82690770569</t>
  </si>
  <si>
    <t>43843842600043</t>
  </si>
  <si>
    <t>623660</t>
  </si>
  <si>
    <t>06 61 50 59 57</t>
  </si>
  <si>
    <t>76750 BUCHY</t>
  </si>
  <si>
    <t>1420 LE CLOS DU BESLE</t>
  </si>
  <si>
    <t>ARTPEP'S</t>
  </si>
  <si>
    <t>28760607676</t>
  </si>
  <si>
    <t>88023557700017</t>
  </si>
  <si>
    <t>425126</t>
  </si>
  <si>
    <t>03 21 77 12 80</t>
  </si>
  <si>
    <t>62141 EVIN MALMAISON</t>
  </si>
  <si>
    <t>RESIDENCE DES POETES</t>
  </si>
  <si>
    <t>580 Rue JACQUES BREL</t>
  </si>
  <si>
    <t>ARTOIS FORMATION PROFESSIONELLE</t>
  </si>
  <si>
    <t>ARTOIS FORMATION PROFESSIONNELLE - GUILLAUCOURT DAVID</t>
  </si>
  <si>
    <t>31620224662</t>
  </si>
  <si>
    <t>52759137400014</t>
  </si>
  <si>
    <t>489980</t>
  </si>
  <si>
    <t>03 66 13 01 30</t>
  </si>
  <si>
    <t>62232 VENDIN LES BETHUNE</t>
  </si>
  <si>
    <t>CENTRE CESAME Parc du Pilastre</t>
  </si>
  <si>
    <t>ARTOIS FORMATION</t>
  </si>
  <si>
    <t>31620215962</t>
  </si>
  <si>
    <t>51329041100026</t>
  </si>
  <si>
    <t>658728</t>
  </si>
  <si>
    <t>06 30 07 91 71</t>
  </si>
  <si>
    <t>190 Rue DU CLOS DE VIVIERS</t>
  </si>
  <si>
    <t>ART'MONIE IMPULS</t>
  </si>
  <si>
    <t>76341075334</t>
  </si>
  <si>
    <t>88792367000012</t>
  </si>
  <si>
    <t>537020</t>
  </si>
  <si>
    <t>04 50 39 42 93</t>
  </si>
  <si>
    <t>74420 HABERE POCHE</t>
  </si>
  <si>
    <t>Chemin Rural des Reynats au Bourgeau</t>
  </si>
  <si>
    <t>ARTIS EXECUTIVE TRAINING</t>
  </si>
  <si>
    <t>82740280774</t>
  </si>
  <si>
    <t>79155616000012</t>
  </si>
  <si>
    <t>434619</t>
  </si>
  <si>
    <t>03051</t>
  </si>
  <si>
    <t>04 99 02 67 21</t>
  </si>
  <si>
    <t>ZA DU BARNIER</t>
  </si>
  <si>
    <t>4 Rue DES PALUDS</t>
  </si>
  <si>
    <t>ART'INCELLE FORMATION</t>
  </si>
  <si>
    <t>91340721634</t>
  </si>
  <si>
    <t>53047335400021</t>
  </si>
  <si>
    <t>472141</t>
  </si>
  <si>
    <t>01 53 20 89 89</t>
  </si>
  <si>
    <t>8 Rue de la Victoire</t>
  </si>
  <si>
    <t>ARTIMON</t>
  </si>
  <si>
    <t>11753849375</t>
  </si>
  <si>
    <t>40112055500032</t>
  </si>
  <si>
    <t>335964</t>
  </si>
  <si>
    <t>02 47 49 73 74</t>
  </si>
  <si>
    <t>149 Avenue DU GENERAL DE GAULLE</t>
  </si>
  <si>
    <t>ARTICQUE INFORMATIQUE</t>
  </si>
  <si>
    <t>24370208037</t>
  </si>
  <si>
    <t>34925499500039</t>
  </si>
  <si>
    <t>631190</t>
  </si>
  <si>
    <t>277 Rue DUGUESCLIN</t>
  </si>
  <si>
    <t>ARTHUSA LYON</t>
  </si>
  <si>
    <t>ARTHUSA</t>
  </si>
  <si>
    <t>82380348838</t>
  </si>
  <si>
    <t>44871871800027</t>
  </si>
  <si>
    <t>606017</t>
  </si>
  <si>
    <t>01 56 69 66 96</t>
  </si>
  <si>
    <t>62 Avenue Des Champs Elysees</t>
  </si>
  <si>
    <t>ARTHUR HUNT LEADERSHIP TALENT &amp; TRANSFORMATION</t>
  </si>
  <si>
    <t>11755777275</t>
  </si>
  <si>
    <t>83491976300013</t>
  </si>
  <si>
    <t>477394</t>
  </si>
  <si>
    <t>88 Kleber</t>
  </si>
  <si>
    <t>ARTHUR HUNT CONSULTING</t>
  </si>
  <si>
    <t>11752838775</t>
  </si>
  <si>
    <t>38845244300061</t>
  </si>
  <si>
    <t>211229</t>
  </si>
  <si>
    <t>03 66 19 04 00</t>
  </si>
  <si>
    <t>1 Avenue CHARLES DE GAULLE</t>
  </si>
  <si>
    <t>ARTHREX FRANCE</t>
  </si>
  <si>
    <t>84691594069</t>
  </si>
  <si>
    <t>40209994900057</t>
  </si>
  <si>
    <t>368064</t>
  </si>
  <si>
    <t>01 40 30 25 71</t>
  </si>
  <si>
    <t>45 Rue DE HAUTEVILLE</t>
  </si>
  <si>
    <t>ARTHEMON</t>
  </si>
  <si>
    <t>11753190775</t>
  </si>
  <si>
    <t>42220566600064</t>
  </si>
  <si>
    <t>534432</t>
  </si>
  <si>
    <t>02 33 15 04 39</t>
  </si>
  <si>
    <t>Lieu-dit sur les Etangs</t>
  </si>
  <si>
    <t>ARTHECHNIQUE</t>
  </si>
  <si>
    <t>ARTHECHNIQUE SARL</t>
  </si>
  <si>
    <t>25610084261</t>
  </si>
  <si>
    <t>78851737300015</t>
  </si>
  <si>
    <t>542120</t>
  </si>
  <si>
    <t>07 88 63 08 36</t>
  </si>
  <si>
    <t>8 Rue des Plâtrières</t>
  </si>
  <si>
    <t>ARTHAGES</t>
  </si>
  <si>
    <t>11754897275</t>
  </si>
  <si>
    <t>41175635600043</t>
  </si>
  <si>
    <t>680229</t>
  </si>
  <si>
    <t>06 65 65 49 35</t>
  </si>
  <si>
    <t>4 Allée du Léon</t>
  </si>
  <si>
    <t>ARTESENS</t>
  </si>
  <si>
    <t>53351102035</t>
  </si>
  <si>
    <t>88260866400018</t>
  </si>
  <si>
    <t>684545</t>
  </si>
  <si>
    <t>01 45 31 03 89</t>
  </si>
  <si>
    <t>33 Rue Du Hameau</t>
  </si>
  <si>
    <t>ARTESANE</t>
  </si>
  <si>
    <t>ARTESANE - SIEGE SOCIAL</t>
  </si>
  <si>
    <t>11756024175</t>
  </si>
  <si>
    <t>81455757500036</t>
  </si>
  <si>
    <t>408803</t>
  </si>
  <si>
    <t>0240203535</t>
  </si>
  <si>
    <t>6 Rue MONTEIL</t>
  </si>
  <si>
    <t>ARTES</t>
  </si>
  <si>
    <t>52440470044</t>
  </si>
  <si>
    <t>48335590500041</t>
  </si>
  <si>
    <t>579490</t>
  </si>
  <si>
    <t>7 Chemin DE LA MOSELLE</t>
  </si>
  <si>
    <t>ARTEMYS</t>
  </si>
  <si>
    <t>ARTEMYS - INSTITUT MANAGEMENT COMMERCIAL</t>
  </si>
  <si>
    <t>41570247357</t>
  </si>
  <si>
    <t>48879238300025</t>
  </si>
  <si>
    <t>645990</t>
  </si>
  <si>
    <t>Recherche Le Mirail</t>
  </si>
  <si>
    <t>ARTEMISIA</t>
  </si>
  <si>
    <t>ARTEMISIA MAISON DE LA RECHERCHE UTM</t>
  </si>
  <si>
    <t>73310383731</t>
  </si>
  <si>
    <t>43970624300011</t>
  </si>
  <si>
    <t>595524</t>
  </si>
  <si>
    <t>01 40 35 79 56</t>
  </si>
  <si>
    <t>9 bis Rue BELLOT</t>
  </si>
  <si>
    <t>ARTEMISIA PARIS</t>
  </si>
  <si>
    <t>11753095575</t>
  </si>
  <si>
    <t>42081677900029</t>
  </si>
  <si>
    <t>453950</t>
  </si>
  <si>
    <t>09 81 94 57 14</t>
  </si>
  <si>
    <t>N° 3 LES JARDINS DE JULIETTE</t>
  </si>
  <si>
    <t>310 Route D'EGUILLES</t>
  </si>
  <si>
    <t>ARTEFAQS</t>
  </si>
  <si>
    <t>93131270413</t>
  </si>
  <si>
    <t>49230790500025</t>
  </si>
  <si>
    <t>668394</t>
  </si>
  <si>
    <t>10 Rue de Liege</t>
  </si>
  <si>
    <t>ARTEETH FORMATION</t>
  </si>
  <si>
    <t>11755885175</t>
  </si>
  <si>
    <t>82144896600019</t>
  </si>
  <si>
    <t>601950</t>
  </si>
  <si>
    <t>51 Quai Sebastien VAUBAN</t>
  </si>
  <si>
    <t>25/06/2019</t>
  </si>
  <si>
    <t>ART EXPERTISES</t>
  </si>
  <si>
    <t>76660224166</t>
  </si>
  <si>
    <t>84445699600017</t>
  </si>
  <si>
    <t>369834</t>
  </si>
  <si>
    <t>01 84 16 45 08</t>
  </si>
  <si>
    <t>3 Rue GEORGES LARDENNOIS</t>
  </si>
  <si>
    <t>ART ET THERAPIE</t>
  </si>
  <si>
    <t>11754234675</t>
  </si>
  <si>
    <t>33408728500030</t>
  </si>
  <si>
    <t>525406</t>
  </si>
  <si>
    <t>02 35 03 87 09</t>
  </si>
  <si>
    <t>55 Rue AMIRAL CECILLE NORMANDIE II</t>
  </si>
  <si>
    <t>ART ET COMMUNICATION</t>
  </si>
  <si>
    <t>23760163076</t>
  </si>
  <si>
    <t>38747528800032</t>
  </si>
  <si>
    <t>481890</t>
  </si>
  <si>
    <t>04 75 85 86 83</t>
  </si>
  <si>
    <t>07250 LE POUZIN</t>
  </si>
  <si>
    <t>16 Rue DES 14 MARTYRS</t>
  </si>
  <si>
    <t>ART DECO CREATION</t>
  </si>
  <si>
    <t>82070058407</t>
  </si>
  <si>
    <t>48537432600018</t>
  </si>
  <si>
    <t>683784</t>
  </si>
  <si>
    <t>1 Avenue GEORGES MELIES</t>
  </si>
  <si>
    <t>ARSO FORMATION</t>
  </si>
  <si>
    <t>76341098534</t>
  </si>
  <si>
    <t>89202361500024</t>
  </si>
  <si>
    <t>369810</t>
  </si>
  <si>
    <t>01 49 97 50 00</t>
  </si>
  <si>
    <t>38-40 Rue VICTOR HUGO</t>
  </si>
  <si>
    <t>ARROW ECS</t>
  </si>
  <si>
    <t>11921655192</t>
  </si>
  <si>
    <t>38416992600027</t>
  </si>
  <si>
    <t>673640</t>
  </si>
  <si>
    <t>06 18 07 25 20</t>
  </si>
  <si>
    <t>55 Rue CLEMENCEAU</t>
  </si>
  <si>
    <t>ARROUART CAMERANI VANESSA</t>
  </si>
  <si>
    <t>ARROUART CAMERANI VANESSA - AVA CONSEIL</t>
  </si>
  <si>
    <t>93060889606</t>
  </si>
  <si>
    <t>84407296700012</t>
  </si>
  <si>
    <t>606893</t>
  </si>
  <si>
    <t>0631299750</t>
  </si>
  <si>
    <t>BP 3426</t>
  </si>
  <si>
    <t>Avenue Georges Pompidou - Parc Pompidou</t>
  </si>
  <si>
    <t>ARRMONIE ACT' &amp; CHOIX</t>
  </si>
  <si>
    <t>ARRMONIE ACT &amp; CHOIX</t>
  </si>
  <si>
    <t>53560946956</t>
  </si>
  <si>
    <t>84486872900014</t>
  </si>
  <si>
    <t>681878</t>
  </si>
  <si>
    <t>06 60 68 23 74</t>
  </si>
  <si>
    <t>15 Quai LOUIS BLERIOT</t>
  </si>
  <si>
    <t>ARRET SUR IMAGE</t>
  </si>
  <si>
    <t>11755734175</t>
  </si>
  <si>
    <t>52451401500030</t>
  </si>
  <si>
    <t>289942</t>
  </si>
  <si>
    <t>03 21 50 03 50</t>
  </si>
  <si>
    <t>187 Allée Du General Girard</t>
  </si>
  <si>
    <t>ARRAS FORMATION SECOURISME  INCENDIE</t>
  </si>
  <si>
    <t>ARRAS FORMATION SECOURISME INCENDIE</t>
  </si>
  <si>
    <t>32620352862</t>
  </si>
  <si>
    <t>41264012000025</t>
  </si>
  <si>
    <t>320122</t>
  </si>
  <si>
    <t>150 Rue DE CRIMEE</t>
  </si>
  <si>
    <t>ARPSYDEMIO</t>
  </si>
  <si>
    <t>93131116213</t>
  </si>
  <si>
    <t>43981262900020</t>
  </si>
  <si>
    <t>681374</t>
  </si>
  <si>
    <t>06 85 90 46 35</t>
  </si>
  <si>
    <t>111 Avenue GAMBETTA</t>
  </si>
  <si>
    <t>ARPEM</t>
  </si>
  <si>
    <t>11940840394</t>
  </si>
  <si>
    <t>78982642700021</t>
  </si>
  <si>
    <t>353103</t>
  </si>
  <si>
    <t>0820165800</t>
  </si>
  <si>
    <t>13 Rue de la Loire</t>
  </si>
  <si>
    <t>ARPEGE</t>
  </si>
  <si>
    <t>52440437344</t>
  </si>
  <si>
    <t>35142130000036</t>
  </si>
  <si>
    <t>105910</t>
  </si>
  <si>
    <t>03 20 31 08 80</t>
  </si>
  <si>
    <t>CENTRE AFFAIRES WOJO</t>
  </si>
  <si>
    <t>31590146859</t>
  </si>
  <si>
    <t>34182235100076</t>
  </si>
  <si>
    <t>674321</t>
  </si>
  <si>
    <t>55 Rue PIERRE VERNIER</t>
  </si>
  <si>
    <t>AROMAPROSANTE</t>
  </si>
  <si>
    <t>27250355825</t>
  </si>
  <si>
    <t>90808736400018</t>
  </si>
  <si>
    <t>530840</t>
  </si>
  <si>
    <t>Place PAUL DEZANNEAU</t>
  </si>
  <si>
    <t>02/04/2019</t>
  </si>
  <si>
    <t>AROMA ETHIK</t>
  </si>
  <si>
    <t>54860142986</t>
  </si>
  <si>
    <t>80773704400022</t>
  </si>
  <si>
    <t>439265</t>
  </si>
  <si>
    <t>06080</t>
  </si>
  <si>
    <t>04 76 46 10 85</t>
  </si>
  <si>
    <t>Immeuble Le Trident BAT D</t>
  </si>
  <si>
    <t>34 Avenue de l'Europe</t>
  </si>
  <si>
    <t>AROBASE FORMATION GRENOBLE</t>
  </si>
  <si>
    <t>AROBASE FORMATION</t>
  </si>
  <si>
    <t>45187691600029</t>
  </si>
  <si>
    <t>476407</t>
  </si>
  <si>
    <t>IMMEUBLE LE TRIDENT BAT.D</t>
  </si>
  <si>
    <t>AROBASE CENTRE RESSOURCES GRENOBLE</t>
  </si>
  <si>
    <t>AROBASE CENTRE RESSOURCES</t>
  </si>
  <si>
    <t>82380271038</t>
  </si>
  <si>
    <t>42370591200057</t>
  </si>
  <si>
    <t>569653</t>
  </si>
  <si>
    <t>SMGG IMMEUBLE SYNERGIE</t>
  </si>
  <si>
    <t>ZA ACAJOU CALIFORNIE</t>
  </si>
  <si>
    <t>AROBASE CENTRE DE RESSOURCES LE LAMENTIN</t>
  </si>
  <si>
    <t>AROBASE CENTRE DE RESSOURCES</t>
  </si>
  <si>
    <t>42370591200040</t>
  </si>
  <si>
    <t>617465</t>
  </si>
  <si>
    <t>09 53 25 89 22</t>
  </si>
  <si>
    <t>Route DE PUIMOISSON</t>
  </si>
  <si>
    <t>ARNOUX EMMANUELLE -  ADAF</t>
  </si>
  <si>
    <t>ARNOUX EMMANUELLE - ALPES DURANCE ATELIERS FORMATIONS</t>
  </si>
  <si>
    <t>93131818413</t>
  </si>
  <si>
    <t>50149557600057</t>
  </si>
  <si>
    <t>488719</t>
  </si>
  <si>
    <t>0494622484</t>
  </si>
  <si>
    <t>Centre affaire Optimium - ZAC Millonne</t>
  </si>
  <si>
    <t>2 Route de la Seyne</t>
  </si>
  <si>
    <t>ARNIAUD CONSULT'EAM</t>
  </si>
  <si>
    <t>93830410283</t>
  </si>
  <si>
    <t>51963136000038</t>
  </si>
  <si>
    <t>512205</t>
  </si>
  <si>
    <t>01 44 59 37 27</t>
  </si>
  <si>
    <t>22 Rue DE L ARCADE</t>
  </si>
  <si>
    <t>ARNAUD SEBAL IFAS</t>
  </si>
  <si>
    <t>ARNAUD SEBAL IFAS ECOLE HUMANISTE DE GESTALT</t>
  </si>
  <si>
    <t>11755540475</t>
  </si>
  <si>
    <t>82292348800016</t>
  </si>
  <si>
    <t>642411</t>
  </si>
  <si>
    <t>59218 POIX DU NORD</t>
  </si>
  <si>
    <t>50 Rue de neuville</t>
  </si>
  <si>
    <t>ARNAUD LESNE FORMATIONS</t>
  </si>
  <si>
    <t>32591076259</t>
  </si>
  <si>
    <t>90186144300017</t>
  </si>
  <si>
    <t>494549</t>
  </si>
  <si>
    <t>04 78 29 54 67</t>
  </si>
  <si>
    <t>8 Rue de la Platière</t>
  </si>
  <si>
    <t>ARNAUD GARDAIR SANDRA</t>
  </si>
  <si>
    <t>82690806669</t>
  </si>
  <si>
    <t>44470299700016</t>
  </si>
  <si>
    <t>650614</t>
  </si>
  <si>
    <t>06 62 65 44 16</t>
  </si>
  <si>
    <t>71270 PONTOUX</t>
  </si>
  <si>
    <t>25 GRANDE RUE</t>
  </si>
  <si>
    <t>ACPS</t>
  </si>
  <si>
    <t>ARNAUD CLEMENT PREVENTION SECURITE</t>
  </si>
  <si>
    <t>27710307171</t>
  </si>
  <si>
    <t>90453005200011</t>
  </si>
  <si>
    <t>501049</t>
  </si>
  <si>
    <t>01 46 70 13 46</t>
  </si>
  <si>
    <t>12 Rue Poulmarch</t>
  </si>
  <si>
    <t>ARMONIS</t>
  </si>
  <si>
    <t>11940760494</t>
  </si>
  <si>
    <t>49126560900017</t>
  </si>
  <si>
    <t>649430</t>
  </si>
  <si>
    <t>06 84 18 46 03</t>
  </si>
  <si>
    <t>120 Chemin DES RIBIOLLETS</t>
  </si>
  <si>
    <t>ARMONIE CONSEIL</t>
  </si>
  <si>
    <t>82740145174</t>
  </si>
  <si>
    <t>43311875900011</t>
  </si>
  <si>
    <t>292503</t>
  </si>
  <si>
    <t>0143431483</t>
  </si>
  <si>
    <t>12 DES CHAMPS ELYSEES</t>
  </si>
  <si>
    <t>ARMEDIS PARIS 8EME</t>
  </si>
  <si>
    <t>ARMEDIS</t>
  </si>
  <si>
    <t>11753154675</t>
  </si>
  <si>
    <t>42181923600017</t>
  </si>
  <si>
    <t>600647</t>
  </si>
  <si>
    <t>07 61 49 23 60</t>
  </si>
  <si>
    <t>ARMANT CONSEIL ET FORMATION</t>
  </si>
  <si>
    <t>11788248778</t>
  </si>
  <si>
    <t>79942119300019</t>
  </si>
  <si>
    <t>446932</t>
  </si>
  <si>
    <t>04 28 29 74 84</t>
  </si>
  <si>
    <t>42340 VEAUCHE</t>
  </si>
  <si>
    <t>9 Lotissement La Plagne Est</t>
  </si>
  <si>
    <t>ARM FORMATION</t>
  </si>
  <si>
    <t>82420224842</t>
  </si>
  <si>
    <t>52477816400011</t>
  </si>
  <si>
    <t>467157</t>
  </si>
  <si>
    <t>05878</t>
  </si>
  <si>
    <t>02 31 06 51 51</t>
  </si>
  <si>
    <t>CHU DE CAEN NIVEAU 1</t>
  </si>
  <si>
    <t>Avenue DE LA COTE DE NACRE</t>
  </si>
  <si>
    <t>ARLIN-RRH DE BASSE NORMANDIE</t>
  </si>
  <si>
    <t>ARLIN DE BASSE NORMANDIE - RESEAU REGIONAL D'HYGIENE BASSE NORMANDIE</t>
  </si>
  <si>
    <t>25140085514</t>
  </si>
  <si>
    <t>79431228000017</t>
  </si>
  <si>
    <t>664066</t>
  </si>
  <si>
    <t>04 90 52 35 39</t>
  </si>
  <si>
    <t>22 bis Rue Amedee Pichot</t>
  </si>
  <si>
    <t>ARLES A LA CARTE</t>
  </si>
  <si>
    <t>93131437413</t>
  </si>
  <si>
    <t>52292925600033</t>
  </si>
  <si>
    <t>533841</t>
  </si>
  <si>
    <t>01 43 98 35 65</t>
  </si>
  <si>
    <t>5 Rue FAIDHERBE</t>
  </si>
  <si>
    <t>ARKOS</t>
  </si>
  <si>
    <t>11940277194</t>
  </si>
  <si>
    <t>38450309000019</t>
  </si>
  <si>
    <t>559740</t>
  </si>
  <si>
    <t>28 Rue de la bretonnerie</t>
  </si>
  <si>
    <t>ARKETYPE FORMATION</t>
  </si>
  <si>
    <t>11950548295</t>
  </si>
  <si>
    <t>79344960400016</t>
  </si>
  <si>
    <t>341990</t>
  </si>
  <si>
    <t>0437243678</t>
  </si>
  <si>
    <t>24 Espace Henry Vallée</t>
  </si>
  <si>
    <t>ARKESYS</t>
  </si>
  <si>
    <t>ARKESYS.NET</t>
  </si>
  <si>
    <t>82690995769</t>
  </si>
  <si>
    <t>50103360900014</t>
  </si>
  <si>
    <t>681544</t>
  </si>
  <si>
    <t>11 B Avenue DE SUFFREN</t>
  </si>
  <si>
    <t>ARKAVIA FORMATION</t>
  </si>
  <si>
    <t>11757120575</t>
  </si>
  <si>
    <t>93758538800013</t>
  </si>
  <si>
    <t>201583</t>
  </si>
  <si>
    <t>01 39 44 18 18</t>
  </si>
  <si>
    <t>4 Avenue DES TROIS PEUPLES</t>
  </si>
  <si>
    <t>ARKANCE SYSTEMS FRANCE</t>
  </si>
  <si>
    <t>11780231378</t>
  </si>
  <si>
    <t>33971554200041</t>
  </si>
  <si>
    <t>651643</t>
  </si>
  <si>
    <t>03 72 39 62 42</t>
  </si>
  <si>
    <t>57420 SILLEGNY</t>
  </si>
  <si>
    <t>23 Rue DE METZ</t>
  </si>
  <si>
    <t>ARKADIA FORMATION</t>
  </si>
  <si>
    <t>44570419357</t>
  </si>
  <si>
    <t>90152453800013</t>
  </si>
  <si>
    <t>638870</t>
  </si>
  <si>
    <t>01 42 66 35 60</t>
  </si>
  <si>
    <t>18 Rue Gounod</t>
  </si>
  <si>
    <t>ARJUNA</t>
  </si>
  <si>
    <t>11755033475</t>
  </si>
  <si>
    <t>39292031000043</t>
  </si>
  <si>
    <t>648115</t>
  </si>
  <si>
    <t>04 94 75 40 96</t>
  </si>
  <si>
    <t>VALGORA - BATIMENT 1</t>
  </si>
  <si>
    <t>1 Impasse Hubert REEVES</t>
  </si>
  <si>
    <t>ARISTEE</t>
  </si>
  <si>
    <t>93830448683</t>
  </si>
  <si>
    <t>78972553800035</t>
  </si>
  <si>
    <t>667304</t>
  </si>
  <si>
    <t>06 17 83 86 11</t>
  </si>
  <si>
    <t>30340 MEJANNES LES ALES</t>
  </si>
  <si>
    <t>187 Avenue JEAN CHAPTAL</t>
  </si>
  <si>
    <t>ARISLIA</t>
  </si>
  <si>
    <t>91300334530</t>
  </si>
  <si>
    <t>53110868600027</t>
  </si>
  <si>
    <t>616904</t>
  </si>
  <si>
    <t>09 53 37 34 06</t>
  </si>
  <si>
    <t>89 Avenue de la République</t>
  </si>
  <si>
    <t>ARINFO I-MAGINER SAINT NAZAIRE</t>
  </si>
  <si>
    <t>ARINFO I-MAGINER</t>
  </si>
  <si>
    <t>52440292444</t>
  </si>
  <si>
    <t>41273026900161</t>
  </si>
  <si>
    <t>656150</t>
  </si>
  <si>
    <t>02 40 35 50 70</t>
  </si>
  <si>
    <t>1-5 Rue RUE EMILE MASSON</t>
  </si>
  <si>
    <t>ARINFO I-MAGINER NANTES</t>
  </si>
  <si>
    <t>41273026900179</t>
  </si>
  <si>
    <t>144277</t>
  </si>
  <si>
    <t>22 Rue Pierre Bacqua</t>
  </si>
  <si>
    <t>ARINFO I-MAGINER LA ROCHE SUR YON</t>
  </si>
  <si>
    <t>41273026900104</t>
  </si>
  <si>
    <t>463140</t>
  </si>
  <si>
    <t>6 Route DE BERGHEIM</t>
  </si>
  <si>
    <t>ARIENA</t>
  </si>
  <si>
    <t>42670173367</t>
  </si>
  <si>
    <t>31395564300025</t>
  </si>
  <si>
    <t>487752</t>
  </si>
  <si>
    <t>05 65 68 35 18</t>
  </si>
  <si>
    <t>RESIDENCE ACROPOLIS BATIMENT C</t>
  </si>
  <si>
    <t>3 Rue D ATHENES</t>
  </si>
  <si>
    <t>ARIANE 12 CONSULTANTS</t>
  </si>
  <si>
    <t>73120041412</t>
  </si>
  <si>
    <t>38515595700041</t>
  </si>
  <si>
    <t>457759</t>
  </si>
  <si>
    <t>4 Traverse DES CYPRES</t>
  </si>
  <si>
    <t>ARIANE SUD</t>
  </si>
  <si>
    <t>ARIANE SUD ENTREPRENDRE</t>
  </si>
  <si>
    <t>93131278613</t>
  </si>
  <si>
    <t>49497295300017</t>
  </si>
  <si>
    <t>609500</t>
  </si>
  <si>
    <t>04 94 08 39 10</t>
  </si>
  <si>
    <t>235 Allée du Romarin Parc Sainte Claire</t>
  </si>
  <si>
    <t>ARIANE MEDITERRANEE</t>
  </si>
  <si>
    <t>93830120783</t>
  </si>
  <si>
    <t>38823462700023</t>
  </si>
  <si>
    <t>599451</t>
  </si>
  <si>
    <t>02 62 96 00 59</t>
  </si>
  <si>
    <t>PARCELLES CE 398 ET 399 EX COUILLOUX</t>
  </si>
  <si>
    <t>114 Chemin José Michel</t>
  </si>
  <si>
    <t>ARIANE FORMATION ST DENIS</t>
  </si>
  <si>
    <t>ARIANE FORMATION</t>
  </si>
  <si>
    <t>98970295297</t>
  </si>
  <si>
    <t>39014842700052</t>
  </si>
  <si>
    <t>628694</t>
  </si>
  <si>
    <t>06 63 81 05 23</t>
  </si>
  <si>
    <t>10 Avenue de Paris</t>
  </si>
  <si>
    <t>ARGOT COLTELLONI MYLENE</t>
  </si>
  <si>
    <t>94202114420</t>
  </si>
  <si>
    <t>42103142800020</t>
  </si>
  <si>
    <t>660073</t>
  </si>
  <si>
    <t>06 10 61 30 22</t>
  </si>
  <si>
    <t>71 Rue BARTHELEMY NIOLLON</t>
  </si>
  <si>
    <t>ARGAN CONSEIL</t>
  </si>
  <si>
    <t>93131851613</t>
  </si>
  <si>
    <t>53464336600030</t>
  </si>
  <si>
    <t>629698</t>
  </si>
  <si>
    <t>04 78 95 34 73</t>
  </si>
  <si>
    <t>ARGALIS</t>
  </si>
  <si>
    <t>53560992056</t>
  </si>
  <si>
    <t>82751280700021</t>
  </si>
  <si>
    <t>16032</t>
  </si>
  <si>
    <t>0549377844</t>
  </si>
  <si>
    <t>1 Rue GEORGES GUYNEMER</t>
  </si>
  <si>
    <t>ARFISS</t>
  </si>
  <si>
    <t>54860002586</t>
  </si>
  <si>
    <t>77571615200019</t>
  </si>
  <si>
    <t>539806</t>
  </si>
  <si>
    <t>02 38 49 88 10</t>
  </si>
  <si>
    <t>4 Rue DU CARBONE</t>
  </si>
  <si>
    <t>ARFASSEC CENTRE - FORMASAT</t>
  </si>
  <si>
    <t>ARFASSEC CENTRE - FORMATION CFA SPORT ANIMATION TOURISME</t>
  </si>
  <si>
    <t>24450194445</t>
  </si>
  <si>
    <t>40875084200036</t>
  </si>
  <si>
    <t>480915</t>
  </si>
  <si>
    <t>02 96 75 46 79</t>
  </si>
  <si>
    <t>2 Rue Francois Jacob</t>
  </si>
  <si>
    <t>ARFASS BRETAGNE</t>
  </si>
  <si>
    <t>ARFASS BRETAGNE - CFA DE L ARFASS</t>
  </si>
  <si>
    <t>53220855022</t>
  </si>
  <si>
    <t>49188473000046</t>
  </si>
  <si>
    <t>582621</t>
  </si>
  <si>
    <t>05 49 45 89 72</t>
  </si>
  <si>
    <t>14 Rue DES FRERES LUMIERES</t>
  </si>
  <si>
    <t>ARFAB POITOU-CHARENTES</t>
  </si>
  <si>
    <t>54860043686</t>
  </si>
  <si>
    <t>39313501700019</t>
  </si>
  <si>
    <t>577534</t>
  </si>
  <si>
    <t>59 Route NATIONALE</t>
  </si>
  <si>
    <t>ARF FORMATION</t>
  </si>
  <si>
    <t>32590917559</t>
  </si>
  <si>
    <t>82122518200020</t>
  </si>
  <si>
    <t>575501</t>
  </si>
  <si>
    <t>01 49 91 90 76</t>
  </si>
  <si>
    <t>155 Avenue JEAN LOLIVE</t>
  </si>
  <si>
    <t>ARERAM PANTIN</t>
  </si>
  <si>
    <t>ARERAM - SIEGE SOCIAL</t>
  </si>
  <si>
    <t>11940325794</t>
  </si>
  <si>
    <t>77567825300318</t>
  </si>
  <si>
    <t>DOUBLON</t>
  </si>
  <si>
    <t>671370</t>
  </si>
  <si>
    <t>2eme Etage</t>
  </si>
  <si>
    <t>ARERAM - FORMATION CONTINUE</t>
  </si>
  <si>
    <t>77567825300334</t>
  </si>
  <si>
    <t>578733</t>
  </si>
  <si>
    <t>03 27 39 65 24</t>
  </si>
  <si>
    <t>225 Rue des anciens d'AFN</t>
  </si>
  <si>
    <t>AREP SAINTE BERNADETTE</t>
  </si>
  <si>
    <t>AREP SAINTE BERNADETTE - ENSEIGNEMENT CATHOLIQUE  LEP STE BERNADETTE</t>
  </si>
  <si>
    <t>31590900159</t>
  </si>
  <si>
    <t>32122546800016</t>
  </si>
  <si>
    <t>646568</t>
  </si>
  <si>
    <t>06 75 99 10 55</t>
  </si>
  <si>
    <t>34120 LEZIGNAN LA CEBE</t>
  </si>
  <si>
    <t>LOT LE CLOS PAULINE 1 VILLA N°5</t>
  </si>
  <si>
    <t>1 bis Chemin DU LIMOUSIN</t>
  </si>
  <si>
    <t>ARENE MARTINE</t>
  </si>
  <si>
    <t>ARENE MARTINE - AVREA FORMATION</t>
  </si>
  <si>
    <t>76341046834</t>
  </si>
  <si>
    <t>33941993900048</t>
  </si>
  <si>
    <t>86563</t>
  </si>
  <si>
    <t>02 41 24 40 20</t>
  </si>
  <si>
    <t>14 Place LOUIS IMBACH</t>
  </si>
  <si>
    <t>AREFOR</t>
  </si>
  <si>
    <t>AREFOR ASS REG FORMATION</t>
  </si>
  <si>
    <t>52490027349</t>
  </si>
  <si>
    <t>33202162500014</t>
  </si>
  <si>
    <t>473510</t>
  </si>
  <si>
    <t>0262961979</t>
  </si>
  <si>
    <t>CTRE D'AFFAIRES LA MARE BAT B LA TURBINE 5</t>
  </si>
  <si>
    <t>5 Rue ANDRE LARDY</t>
  </si>
  <si>
    <t>AREFIP EURL</t>
  </si>
  <si>
    <t>98970255797</t>
  </si>
  <si>
    <t>43378453500034</t>
  </si>
  <si>
    <t>521152</t>
  </si>
  <si>
    <t>03 87 29 13 10</t>
  </si>
  <si>
    <t>57450 THEDING</t>
  </si>
  <si>
    <t>41 Rue PRINCIPALE</t>
  </si>
  <si>
    <t>AREAL THEDING</t>
  </si>
  <si>
    <t>AREAL</t>
  </si>
  <si>
    <t>41570060857</t>
  </si>
  <si>
    <t>34970710900014</t>
  </si>
  <si>
    <t>630196</t>
  </si>
  <si>
    <t>29 Via P. E. Gherardi</t>
  </si>
  <si>
    <t>AREA TRAUMA SRL SEMPLIFICATA</t>
  </si>
  <si>
    <t>652982</t>
  </si>
  <si>
    <t>04 75 81 80 82</t>
  </si>
  <si>
    <t>ZONE POLE</t>
  </si>
  <si>
    <t>2000 Chemin DES MULETS</t>
  </si>
  <si>
    <t>ARDROM FORMATION</t>
  </si>
  <si>
    <t>82070081807</t>
  </si>
  <si>
    <t>34801791400022</t>
  </si>
  <si>
    <t>573942</t>
  </si>
  <si>
    <t>62610 LOUCHES</t>
  </si>
  <si>
    <t>Route DE LICQUES</t>
  </si>
  <si>
    <t>ARDRES SECOURISME</t>
  </si>
  <si>
    <t>32620291262</t>
  </si>
  <si>
    <t>42088117900014</t>
  </si>
  <si>
    <t>666877</t>
  </si>
  <si>
    <t>05 53 68 04 15</t>
  </si>
  <si>
    <t>47550 BOE</t>
  </si>
  <si>
    <t>ATRIUM</t>
  </si>
  <si>
    <t>1 Rue François Neveux</t>
  </si>
  <si>
    <t>ARDEV FORM</t>
  </si>
  <si>
    <t>75470170547</t>
  </si>
  <si>
    <t>94863368000012</t>
  </si>
  <si>
    <t>655661</t>
  </si>
  <si>
    <t>07 60 01 15 06</t>
  </si>
  <si>
    <t>9 Rue Anatole De La Forge</t>
  </si>
  <si>
    <t>ARCOS PARIS</t>
  </si>
  <si>
    <t>ARCOS</t>
  </si>
  <si>
    <t>11752951175</t>
  </si>
  <si>
    <t>41488155700048</t>
  </si>
  <si>
    <t>621444</t>
  </si>
  <si>
    <t>04 75 23 53 45</t>
  </si>
  <si>
    <t>PÔLE SUD</t>
  </si>
  <si>
    <t>2 Rue CAMILLE CLAUDE</t>
  </si>
  <si>
    <t>AARCOOP ROMANS SUR ISERE</t>
  </si>
  <si>
    <t>ARCOOP</t>
  </si>
  <si>
    <t>82260162526</t>
  </si>
  <si>
    <t>49472317400012</t>
  </si>
  <si>
    <t>540675</t>
  </si>
  <si>
    <t>05 62 05 13 61</t>
  </si>
  <si>
    <t>ESPACE FAMILIAL ET SOCIAL LIEU DIT BUGUET</t>
  </si>
  <si>
    <t>Route D ARDIZAS</t>
  </si>
  <si>
    <t>ARCOLAN</t>
  </si>
  <si>
    <t>73320056232</t>
  </si>
  <si>
    <t>49226932900040</t>
  </si>
  <si>
    <t>135215</t>
  </si>
  <si>
    <t>01 46 06 39 44</t>
  </si>
  <si>
    <t>8 Rue JEAN MARIE JEGO</t>
  </si>
  <si>
    <t>ARCHIVISTES FRANCAIS FORMATION</t>
  </si>
  <si>
    <t>11750369975</t>
  </si>
  <si>
    <t>50147351600026</t>
  </si>
  <si>
    <t>599785</t>
  </si>
  <si>
    <t>05 64 10 07 42</t>
  </si>
  <si>
    <t>33360 LATRESNE</t>
  </si>
  <si>
    <t>ESPACE FRANCOIS-XAVIER MICHELET</t>
  </si>
  <si>
    <t>51 Chemin DU PORT DE L'HOMME</t>
  </si>
  <si>
    <t>ARC LATRESNE</t>
  </si>
  <si>
    <t>ARCHITECTURE RESEAUX ET COMMUNICATION</t>
  </si>
  <si>
    <t>75331118733</t>
  </si>
  <si>
    <t>39955892300088</t>
  </si>
  <si>
    <t>557742</t>
  </si>
  <si>
    <t>03 22 80 00 60</t>
  </si>
  <si>
    <t>10 Rue Robert Pierre</t>
  </si>
  <si>
    <t>ARCHITECTES DE L'URGENCE</t>
  </si>
  <si>
    <t>ARCHITECTES URGENCE ET RISQUES NATURELS</t>
  </si>
  <si>
    <t>22800122680</t>
  </si>
  <si>
    <t>43924191000025</t>
  </si>
  <si>
    <t>447420</t>
  </si>
  <si>
    <t>01 42 65 00 42</t>
  </si>
  <si>
    <t>ARCHIPEL FORMATION</t>
  </si>
  <si>
    <t>11751068775</t>
  </si>
  <si>
    <t>33825742100028</t>
  </si>
  <si>
    <t>504488</t>
  </si>
  <si>
    <t>02 41 24 05 42</t>
  </si>
  <si>
    <t>355 Avenue Patton</t>
  </si>
  <si>
    <t>ARCHI MED ANGERS</t>
  </si>
  <si>
    <t>ARCHI MED</t>
  </si>
  <si>
    <t>11921413692</t>
  </si>
  <si>
    <t>44340081700062</t>
  </si>
  <si>
    <t>503710</t>
  </si>
  <si>
    <t>01 47 76 35 99</t>
  </si>
  <si>
    <t>LA DEFENSE 8</t>
  </si>
  <si>
    <t>7 TERRASSE BOIELDIEU</t>
  </si>
  <si>
    <t>44340081700013</t>
  </si>
  <si>
    <t>391670</t>
  </si>
  <si>
    <t>04 42 91 08 40</t>
  </si>
  <si>
    <t>Domaine de Parade</t>
  </si>
  <si>
    <t>1600 Route des Milles</t>
  </si>
  <si>
    <t>ARCHE MC2 AIX EN PROVENCE</t>
  </si>
  <si>
    <t>ARCHE MC2</t>
  </si>
  <si>
    <t>93131269013</t>
  </si>
  <si>
    <t>38251931200088</t>
  </si>
  <si>
    <t>481415</t>
  </si>
  <si>
    <t>04 66 27 60 70</t>
  </si>
  <si>
    <t>CS 40003</t>
  </si>
  <si>
    <t>165 Rue PHILIPPE MAUPAS L ALTIS</t>
  </si>
  <si>
    <t>ARCHE LIVIA NIMES</t>
  </si>
  <si>
    <t>ARCHE LIVIA - SOLWARE LIFE</t>
  </si>
  <si>
    <t>93132253613</t>
  </si>
  <si>
    <t>40076193800085</t>
  </si>
  <si>
    <t>446828</t>
  </si>
  <si>
    <t>04 72 52 70 85</t>
  </si>
  <si>
    <t>1600 Route Des Milles</t>
  </si>
  <si>
    <t>ARCHE LIVIA AIX EN PROVENCE</t>
  </si>
  <si>
    <t>40076193800093</t>
  </si>
  <si>
    <t>414840</t>
  </si>
  <si>
    <t>02713</t>
  </si>
  <si>
    <t>01 53 16 32 75</t>
  </si>
  <si>
    <t>137 Rue Des Pyrenees</t>
  </si>
  <si>
    <t>ARCHE FORMATION</t>
  </si>
  <si>
    <t>11754505375</t>
  </si>
  <si>
    <t>51363783500036</t>
  </si>
  <si>
    <t>n'est plus Qualiopi au 15/01/2024</t>
  </si>
  <si>
    <t>596954</t>
  </si>
  <si>
    <t>01 40 44 90 93</t>
  </si>
  <si>
    <t>1 bis Rue FRIANT</t>
  </si>
  <si>
    <t>ARCHAMBEAUD MARIE PIERRE</t>
  </si>
  <si>
    <t>11757002575</t>
  </si>
  <si>
    <t>34489765700021</t>
  </si>
  <si>
    <t>542295</t>
  </si>
  <si>
    <t>0781947734</t>
  </si>
  <si>
    <t>38 Rue Des Mathurins</t>
  </si>
  <si>
    <t>22/03/2018</t>
  </si>
  <si>
    <t>ARCCANCIA</t>
  </si>
  <si>
    <t>ARCCANCIA - FORMATEUR EN LIGNE</t>
  </si>
  <si>
    <t>11755277075</t>
  </si>
  <si>
    <t>50250938300027</t>
  </si>
  <si>
    <t>670900</t>
  </si>
  <si>
    <t>01 44 93 29 29</t>
  </si>
  <si>
    <t>94 Rue De Buzenval</t>
  </si>
  <si>
    <t>ARCAT</t>
  </si>
  <si>
    <t>11751288675</t>
  </si>
  <si>
    <t>34208073600131</t>
  </si>
  <si>
    <t>568429</t>
  </si>
  <si>
    <t>COUR D APPEL</t>
  </si>
  <si>
    <t>Place DU SALIN</t>
  </si>
  <si>
    <t>ARCADIE</t>
  </si>
  <si>
    <t>73310558231</t>
  </si>
  <si>
    <t>42259698100015</t>
  </si>
  <si>
    <t>515504</t>
  </si>
  <si>
    <t>03 80 66 12 13</t>
  </si>
  <si>
    <t>LYCEE LES ARCADES</t>
  </si>
  <si>
    <t>13 Rue DU VIEUX COLLEGE</t>
  </si>
  <si>
    <t>ARCADES FORMATION</t>
  </si>
  <si>
    <t>436616</t>
  </si>
  <si>
    <t>01 41 14 36 00</t>
  </si>
  <si>
    <t>2 Avenue DE LA CRISTALLERIE</t>
  </si>
  <si>
    <t>ARC INFORMATIQUE</t>
  </si>
  <si>
    <t>11922717392</t>
  </si>
  <si>
    <t>32069535600057</t>
  </si>
  <si>
    <t>654978</t>
  </si>
  <si>
    <t>14 Avenue DE LA CRISTALLERIE</t>
  </si>
  <si>
    <t>ARC FORMATION</t>
  </si>
  <si>
    <t>11922499192</t>
  </si>
  <si>
    <t>84089919900011</t>
  </si>
  <si>
    <t>479810</t>
  </si>
  <si>
    <t>01 42 23 40 30</t>
  </si>
  <si>
    <t>1 ter Rue SAINTE LUCIE</t>
  </si>
  <si>
    <t>ARC EN CIEL THEATRE</t>
  </si>
  <si>
    <t>11753687875</t>
  </si>
  <si>
    <t>39830735500030</t>
  </si>
  <si>
    <t>622102</t>
  </si>
  <si>
    <t>05 31 22 73 84</t>
  </si>
  <si>
    <t>44 Route D EAUNES</t>
  </si>
  <si>
    <t>ARC EN CIEL EN SOIT</t>
  </si>
  <si>
    <t>76310822531</t>
  </si>
  <si>
    <t>81206130700037</t>
  </si>
  <si>
    <t>394117</t>
  </si>
  <si>
    <t>0678507812</t>
  </si>
  <si>
    <t>76970 GREMONVILLE</t>
  </si>
  <si>
    <t>1437 Rue DE MANTOT</t>
  </si>
  <si>
    <t>ARC EN CIEL DETENTE</t>
  </si>
  <si>
    <t>23760432376</t>
  </si>
  <si>
    <t>48872968200010</t>
  </si>
  <si>
    <t>666816</t>
  </si>
  <si>
    <t>06 68 44 84 30</t>
  </si>
  <si>
    <t>37260 MONTS</t>
  </si>
  <si>
    <t>541 Rue Frasnes Lez Anvaingt</t>
  </si>
  <si>
    <t>ARC CRH</t>
  </si>
  <si>
    <t>ARC CONSEIL RH</t>
  </si>
  <si>
    <t>24370467037</t>
  </si>
  <si>
    <t>94833147500012</t>
  </si>
  <si>
    <t>670601</t>
  </si>
  <si>
    <t>06 34 42 42 08</t>
  </si>
  <si>
    <t>4138 Route DE BAZIEGE</t>
  </si>
  <si>
    <t>ARBRE DE VIE</t>
  </si>
  <si>
    <t>76311107531</t>
  </si>
  <si>
    <t>90418376100025</t>
  </si>
  <si>
    <t>637427</t>
  </si>
  <si>
    <t>MAISON DES ASSSOCATIONS BOITE K7</t>
  </si>
  <si>
    <t>ARBORESCENCE</t>
  </si>
  <si>
    <t>27210371421</t>
  </si>
  <si>
    <t>44814216600025</t>
  </si>
  <si>
    <t>656914</t>
  </si>
  <si>
    <t>49 761 600 82 07</t>
  </si>
  <si>
    <t>20 SalzstraBe</t>
  </si>
  <si>
    <t>AWP FREIBURG</t>
  </si>
  <si>
    <t>ARBEITSGEMEINSCHAFT WISSENSCHAFTLICHE PSYCHOTHERAPIE</t>
  </si>
  <si>
    <t>583893</t>
  </si>
  <si>
    <t>49 931 284770</t>
  </si>
  <si>
    <t>11 Sandweg</t>
  </si>
  <si>
    <t>AGBN</t>
  </si>
  <si>
    <t>ARBEITSGEMEINSCHAFT DER IN BAYERN TATIGEN NOTATZTE</t>
  </si>
  <si>
    <t>552847</t>
  </si>
  <si>
    <t>04 37 65 49 70</t>
  </si>
  <si>
    <t>ARAVIS ARACT  LYON 7EME</t>
  </si>
  <si>
    <t>ARAVIS ARACT AUVERGNE RHONE ALPES</t>
  </si>
  <si>
    <t>82690568769</t>
  </si>
  <si>
    <t>37847991900037</t>
  </si>
  <si>
    <t>553244</t>
  </si>
  <si>
    <t>02 40 20 16 16</t>
  </si>
  <si>
    <t>EXTENSION DE LA ZAC DU MOULIN NEUF</t>
  </si>
  <si>
    <t>1 Rue GUGLIELMO MARCONI</t>
  </si>
  <si>
    <t>ARAMIS COMMUNICATION MARKETING</t>
  </si>
  <si>
    <t>52440059044</t>
  </si>
  <si>
    <t>33101363100048</t>
  </si>
  <si>
    <t>564345</t>
  </si>
  <si>
    <t>04 42 90 30 20</t>
  </si>
  <si>
    <t>EUROPARC DE PICHAURY</t>
  </si>
  <si>
    <t>1330 Rue GUILLIBERT DE LA LAUZIERE BAT C1</t>
  </si>
  <si>
    <t>ACT MEDITERRANEE AIX EN PROVENCE</t>
  </si>
  <si>
    <t>ARACT PROVENCE ALPES COTES D AZUR</t>
  </si>
  <si>
    <t>93131147913</t>
  </si>
  <si>
    <t>38102973500028</t>
  </si>
  <si>
    <t>514925</t>
  </si>
  <si>
    <t>0241730022</t>
  </si>
  <si>
    <t>BP 80023</t>
  </si>
  <si>
    <t>ZI Angers Beaucouzé</t>
  </si>
  <si>
    <t>ARACT PAYS DE LA LOIRE</t>
  </si>
  <si>
    <t>ARACT DES PAYS DE LA LOIRE</t>
  </si>
  <si>
    <t>52490262049</t>
  </si>
  <si>
    <t>34051884400022</t>
  </si>
  <si>
    <t>391165</t>
  </si>
  <si>
    <t>02 38 42 20 60</t>
  </si>
  <si>
    <t>43 bis Avenue De Paris</t>
  </si>
  <si>
    <t>ARACT CENTRE VAL DE LOIRE ORLEANS</t>
  </si>
  <si>
    <t>ARACT CENTRE VAL DE LOIRE</t>
  </si>
  <si>
    <t>24450219245</t>
  </si>
  <si>
    <t>42108652100042</t>
  </si>
  <si>
    <t>590708</t>
  </si>
  <si>
    <t>01 47 94 78 50</t>
  </si>
  <si>
    <t>51-53 Rue MERLIN DE THIONVILLE</t>
  </si>
  <si>
    <t>AR INSTITUTE PARIS</t>
  </si>
  <si>
    <t>11755669775</t>
  </si>
  <si>
    <t>81538024100027</t>
  </si>
  <si>
    <t>601706</t>
  </si>
  <si>
    <t>0556759030</t>
  </si>
  <si>
    <t>Route de Léognan</t>
  </si>
  <si>
    <t>AQUITAINE SPORT POUR TOUS</t>
  </si>
  <si>
    <t>72330206033</t>
  </si>
  <si>
    <t>32177490300017</t>
  </si>
  <si>
    <t>500793</t>
  </si>
  <si>
    <t>05 56 13 37 37</t>
  </si>
  <si>
    <t>162 Rue Etchenique</t>
  </si>
  <si>
    <t>AQUITAINE RECRUTEMENT BORDEAUX CAUDERAN</t>
  </si>
  <si>
    <t>AQUITAINE RECRUTEMENT - RH PARTNERS</t>
  </si>
  <si>
    <t>72330072133</t>
  </si>
  <si>
    <t>33272357600093</t>
  </si>
  <si>
    <t>449325</t>
  </si>
  <si>
    <t>08 92 97 63 47</t>
  </si>
  <si>
    <t>180 Rue DES ORANGERS</t>
  </si>
  <si>
    <t>AQUITAINE PROTHESE</t>
  </si>
  <si>
    <t>72330383333</t>
  </si>
  <si>
    <t>43836381400023</t>
  </si>
  <si>
    <t>680710</t>
  </si>
  <si>
    <t>09 87 30 00 82</t>
  </si>
  <si>
    <t>6074 bis Route DE SAINT PAUL</t>
  </si>
  <si>
    <t>AQUILA FORMATION</t>
  </si>
  <si>
    <t>84260313926</t>
  </si>
  <si>
    <t>89875663000015</t>
  </si>
  <si>
    <t>630380</t>
  </si>
  <si>
    <t>02 99 74 10 54</t>
  </si>
  <si>
    <t>Chemin Les Tertres Noirs</t>
  </si>
  <si>
    <t>AQUALEHA</t>
  </si>
  <si>
    <t>AQUALEHA - LEHA</t>
  </si>
  <si>
    <t>53350838435</t>
  </si>
  <si>
    <t>40348889300013</t>
  </si>
  <si>
    <t>566202</t>
  </si>
  <si>
    <t>01 39 54 52 02</t>
  </si>
  <si>
    <t>5 Rue des Vignes</t>
  </si>
  <si>
    <t>AQUAFLUENCE</t>
  </si>
  <si>
    <t>11754675975</t>
  </si>
  <si>
    <t>48416655800037</t>
  </si>
  <si>
    <t>420918</t>
  </si>
  <si>
    <t>Centre municipal des sports</t>
  </si>
  <si>
    <t>1 Boulevard DE LATTRE DE TASSIGNY</t>
  </si>
  <si>
    <t>AQUA LIFE SAVING</t>
  </si>
  <si>
    <t>24370370237</t>
  </si>
  <si>
    <t>47943899600015</t>
  </si>
  <si>
    <t>317986</t>
  </si>
  <si>
    <t>04 38 12 88 56</t>
  </si>
  <si>
    <t>13 Rue DE LA POSTE</t>
  </si>
  <si>
    <t>AQSE CONSEIL FORMATION</t>
  </si>
  <si>
    <t>82380279138</t>
  </si>
  <si>
    <t>42500940400046</t>
  </si>
  <si>
    <t>675088</t>
  </si>
  <si>
    <t>02 31 10 77 65</t>
  </si>
  <si>
    <t>14330 LE MOLAY LITTRY</t>
  </si>
  <si>
    <t>1305 Route de Balleroy</t>
  </si>
  <si>
    <t>AQIES FORMATIONS</t>
  </si>
  <si>
    <t>28140369214</t>
  </si>
  <si>
    <t>91080770000018</t>
  </si>
  <si>
    <t>683966</t>
  </si>
  <si>
    <t>49 6131 3807540</t>
  </si>
  <si>
    <t>9 Wernher-von-Braun-Str.</t>
  </si>
  <si>
    <t>AQAI</t>
  </si>
  <si>
    <t>636228</t>
  </si>
  <si>
    <t>3 Avenue DU PDT VINCENT AURIOL</t>
  </si>
  <si>
    <t>APYLEARNING</t>
  </si>
  <si>
    <t>75870191087</t>
  </si>
  <si>
    <t>90378977400010</t>
  </si>
  <si>
    <t>617921</t>
  </si>
  <si>
    <t>08105</t>
  </si>
  <si>
    <t>3 Avenue du president vincent auriol</t>
  </si>
  <si>
    <t>APYCARE</t>
  </si>
  <si>
    <t>75870172087</t>
  </si>
  <si>
    <t>82122487000013</t>
  </si>
  <si>
    <t>686487</t>
  </si>
  <si>
    <t>02 98 80 91 87</t>
  </si>
  <si>
    <t>10 Quai Commandant Malbert</t>
  </si>
  <si>
    <t>APTIUM</t>
  </si>
  <si>
    <t>53291001829</t>
  </si>
  <si>
    <t>92970328800019</t>
  </si>
  <si>
    <t>ETABLISSEMENT FERME LE 30/05/2018</t>
  </si>
  <si>
    <t>552896</t>
  </si>
  <si>
    <t>05 57 61 20 31</t>
  </si>
  <si>
    <t>61 Rue Camille Pelletan</t>
  </si>
  <si>
    <t>APTITUDES 21 ST QUENTIN DE BARON</t>
  </si>
  <si>
    <t>APTITUDES 21</t>
  </si>
  <si>
    <t>75331039433</t>
  </si>
  <si>
    <t>82334166400022</t>
  </si>
  <si>
    <t>567851</t>
  </si>
  <si>
    <t>06 45 56 59 82</t>
  </si>
  <si>
    <t>91 Avenue Pierre Mendes France</t>
  </si>
  <si>
    <t>APTITUDES</t>
  </si>
  <si>
    <t>53290972029</t>
  </si>
  <si>
    <t>92215480200016</t>
  </si>
  <si>
    <t>538619</t>
  </si>
  <si>
    <t>09 67 22 58 47</t>
  </si>
  <si>
    <t>C/O OFFICES AIRPORT</t>
  </si>
  <si>
    <t>APTITUDE SECURITE FORMATION</t>
  </si>
  <si>
    <t>93060632406</t>
  </si>
  <si>
    <t>50132892600016</t>
  </si>
  <si>
    <t>431497</t>
  </si>
  <si>
    <t>06 64 08 83 39</t>
  </si>
  <si>
    <t>18 Rue Du Docteur Tenon</t>
  </si>
  <si>
    <t>APTITUDE ET RESSOURCE</t>
  </si>
  <si>
    <t>APTITUDE &amp; RESSOURCE</t>
  </si>
  <si>
    <t>11753995975</t>
  </si>
  <si>
    <t>48377640700049</t>
  </si>
  <si>
    <t>570382</t>
  </si>
  <si>
    <t>2 Passage Des Ecoliers</t>
  </si>
  <si>
    <t>APTITUDE</t>
  </si>
  <si>
    <t>52440747244</t>
  </si>
  <si>
    <t>81071331300023</t>
  </si>
  <si>
    <t>657062</t>
  </si>
  <si>
    <t>02 33 72 55 21</t>
  </si>
  <si>
    <t>173 Rue Antoine Lavoisier</t>
  </si>
  <si>
    <t>APTIMA RH</t>
  </si>
  <si>
    <t>APTIMA RESSOURCES HUMAINES</t>
  </si>
  <si>
    <t>28500128150</t>
  </si>
  <si>
    <t>39943083400032</t>
  </si>
  <si>
    <t>672634</t>
  </si>
  <si>
    <t>01 41 37 80 87</t>
  </si>
  <si>
    <t>5 Boulevard des Bouvets</t>
  </si>
  <si>
    <t>APTH NANTERRE</t>
  </si>
  <si>
    <t>APTH</t>
  </si>
  <si>
    <t>11922743992</t>
  </si>
  <si>
    <t>92762775200045</t>
  </si>
  <si>
    <t>622527</t>
  </si>
  <si>
    <t>09119</t>
  </si>
  <si>
    <t>07 67 23 18 73</t>
  </si>
  <si>
    <t>69 Rue du Rouet</t>
  </si>
  <si>
    <t>APTEED</t>
  </si>
  <si>
    <t>93131754813</t>
  </si>
  <si>
    <t>84435515600036</t>
  </si>
  <si>
    <t>559052</t>
  </si>
  <si>
    <t>06 27 86 91 83</t>
  </si>
  <si>
    <t>241 Cours Lafayette</t>
  </si>
  <si>
    <t>APSYTUDE</t>
  </si>
  <si>
    <t>82691389769</t>
  </si>
  <si>
    <t>52057677800036</t>
  </si>
  <si>
    <t>479688</t>
  </si>
  <si>
    <t>01 55 17 21 31</t>
  </si>
  <si>
    <t>44 Rue JEAN MERMOZ</t>
  </si>
  <si>
    <t>APSYNET</t>
  </si>
  <si>
    <t>11920919892</t>
  </si>
  <si>
    <t>40338359900046</t>
  </si>
  <si>
    <t>434152</t>
  </si>
  <si>
    <t>03 82 34 79 33</t>
  </si>
  <si>
    <t>6 Rue Du Cygne</t>
  </si>
  <si>
    <t>APSIS EMERGENCE</t>
  </si>
  <si>
    <t>44570404357</t>
  </si>
  <si>
    <t>30129483100088</t>
  </si>
  <si>
    <t>674679</t>
  </si>
  <si>
    <t>01 41 10 01 61</t>
  </si>
  <si>
    <t>58 Avenue du General Leclerc</t>
  </si>
  <si>
    <t>APSIDE BOULOGNE BILLANCOURT</t>
  </si>
  <si>
    <t>APSIDE</t>
  </si>
  <si>
    <t>11922634592</t>
  </si>
  <si>
    <t>30906508400316</t>
  </si>
  <si>
    <t>637981</t>
  </si>
  <si>
    <t>03 26 48 42 04</t>
  </si>
  <si>
    <t>CS 60033</t>
  </si>
  <si>
    <t>21 Rue Andrieux</t>
  </si>
  <si>
    <t>APROBA</t>
  </si>
  <si>
    <t>APROBA - GPT INTERDEPARTEMENTAL BATIMENT POUR PROMOTION DE ENTR</t>
  </si>
  <si>
    <t>21510012751</t>
  </si>
  <si>
    <t>32097361300013</t>
  </si>
  <si>
    <t>678107</t>
  </si>
  <si>
    <t>06 17 16 00 07</t>
  </si>
  <si>
    <t>5 Avenue Pierre-Georges Latecoere</t>
  </si>
  <si>
    <t>APRILEA</t>
  </si>
  <si>
    <t>76311085931</t>
  </si>
  <si>
    <t>89430243900027</t>
  </si>
  <si>
    <t>650997</t>
  </si>
  <si>
    <t>01 43 37 29 28</t>
  </si>
  <si>
    <t>22 Rue CROZATIER</t>
  </si>
  <si>
    <t>APRICOM</t>
  </si>
  <si>
    <t>11755866075</t>
  </si>
  <si>
    <t>51385494300034</t>
  </si>
  <si>
    <t>31951</t>
  </si>
  <si>
    <t>01519</t>
  </si>
  <si>
    <t>022522335</t>
  </si>
  <si>
    <t>6/12 Rue des Deux Ponts</t>
  </si>
  <si>
    <t>APRADIS PICARDIE - CREAI</t>
  </si>
  <si>
    <t>22800005280</t>
  </si>
  <si>
    <t>78061259400017</t>
  </si>
  <si>
    <t>631838</t>
  </si>
  <si>
    <t>03 22 66 33 99</t>
  </si>
  <si>
    <t>6 B Rue DES DEUX PONTS</t>
  </si>
  <si>
    <t>APRADIS</t>
  </si>
  <si>
    <t>APRADIS- CFA ESSAS</t>
  </si>
  <si>
    <t>78061259400066</t>
  </si>
  <si>
    <t>484805</t>
  </si>
  <si>
    <t>04 73 93 02 29</t>
  </si>
  <si>
    <t>APPUY COMPETENCES</t>
  </si>
  <si>
    <t>83630446963</t>
  </si>
  <si>
    <t>79988472100017</t>
  </si>
  <si>
    <t>536866</t>
  </si>
  <si>
    <t>03 89 60 72 70</t>
  </si>
  <si>
    <t>5 Rue Jules Ehrmann</t>
  </si>
  <si>
    <t>APPUIS MULHOUSE</t>
  </si>
  <si>
    <t>APPUIS FORMATION</t>
  </si>
  <si>
    <t>42680250868</t>
  </si>
  <si>
    <t>77895481800218</t>
  </si>
  <si>
    <t>679471</t>
  </si>
  <si>
    <t>ESPACE BERTIN SANS  BAT A</t>
  </si>
  <si>
    <t>APPUI SANTE FORMATION</t>
  </si>
  <si>
    <t>76341308234</t>
  </si>
  <si>
    <t>92984396900015</t>
  </si>
  <si>
    <t>522053</t>
  </si>
  <si>
    <t>05 65 61 33 26</t>
  </si>
  <si>
    <t>POTENSAC</t>
  </si>
  <si>
    <t>ATCC INSTITUT</t>
  </si>
  <si>
    <t>APPROCHE ET TRANSFORMATION CONSTRUCTIVES DES CONFLITS</t>
  </si>
  <si>
    <t>73120038612</t>
  </si>
  <si>
    <t>43483949400029</t>
  </si>
  <si>
    <t>403829</t>
  </si>
  <si>
    <t>0495485467</t>
  </si>
  <si>
    <t>ZONE AEROPARC DE BASTIA PORETTA</t>
  </si>
  <si>
    <t>AFSIS BORGO</t>
  </si>
  <si>
    <t>APPRENTISSAGE ET FORMATION PROFESSIONNELLE SECURITE INCENDIE</t>
  </si>
  <si>
    <t>94202054420</t>
  </si>
  <si>
    <t>50116575700011</t>
  </si>
  <si>
    <t>477084</t>
  </si>
  <si>
    <t>01 43 72 22 88</t>
  </si>
  <si>
    <t>200 bis Boulevard VOLTAIRE</t>
  </si>
  <si>
    <t>APPRENTISSAGE INDUSTRIE AMEUBLEMENT</t>
  </si>
  <si>
    <t>APPRENTISSAGE DES INDUSTRIES DE L'AMEUBLEMENT LA BONNE GRAINE</t>
  </si>
  <si>
    <t>11752284675</t>
  </si>
  <si>
    <t>78449047600032</t>
  </si>
  <si>
    <t>643634</t>
  </si>
  <si>
    <t>06 63 16 51 48</t>
  </si>
  <si>
    <t>43620 ST PAL DE MONS</t>
  </si>
  <si>
    <t>Les Meynis</t>
  </si>
  <si>
    <t>ACCORI</t>
  </si>
  <si>
    <t>APPRENTISSAGE COMPETENCE ET CONNAISSANCE RAISONNEMENTS INNOVANTS - ACCORI</t>
  </si>
  <si>
    <t>84430347443</t>
  </si>
  <si>
    <t>83804746200018</t>
  </si>
  <si>
    <t>543196</t>
  </si>
  <si>
    <t>06 72 94 41 21</t>
  </si>
  <si>
    <t>78870 BAILLY</t>
  </si>
  <si>
    <t>29 Avenue DE NOISY</t>
  </si>
  <si>
    <t>APPRENDRE MONTESSORI</t>
  </si>
  <si>
    <t>11788295678</t>
  </si>
  <si>
    <t>81195473400018</t>
  </si>
  <si>
    <t>683437</t>
  </si>
  <si>
    <t>07 60 19 72 34</t>
  </si>
  <si>
    <t>13 Rue Des Peupliers</t>
  </si>
  <si>
    <t>APPRENDRE AUTREMENT</t>
  </si>
  <si>
    <t>73310684231</t>
  </si>
  <si>
    <t>79087856500015</t>
  </si>
  <si>
    <t>666889</t>
  </si>
  <si>
    <t>31 33 422 9040</t>
  </si>
  <si>
    <t>PAYS-BAS - AMERSFOORT</t>
  </si>
  <si>
    <t>21 WIEKENWEG</t>
  </si>
  <si>
    <t>APPLIED MEDICAL EUROPE B.V.</t>
  </si>
  <si>
    <t>580363</t>
  </si>
  <si>
    <t>06 88 70 33 19</t>
  </si>
  <si>
    <t>12/03/2018</t>
  </si>
  <si>
    <t>AIMCIA - APPLICAMP</t>
  </si>
  <si>
    <t>APPLICATION INFORMATIQUE MODELISATION CREATION INSTALLATION ASSISTANCE AIMCIA APPLICAMP</t>
  </si>
  <si>
    <t>52850159685</t>
  </si>
  <si>
    <t>53469320500021</t>
  </si>
  <si>
    <t>622321</t>
  </si>
  <si>
    <t>06 78 23 88 42</t>
  </si>
  <si>
    <t>4 Rue DE BELGIQUE</t>
  </si>
  <si>
    <t>APPLICADRONE</t>
  </si>
  <si>
    <t>75331126133</t>
  </si>
  <si>
    <t>81902935600014</t>
  </si>
  <si>
    <t>656665</t>
  </si>
  <si>
    <t>04 78 89 37 97</t>
  </si>
  <si>
    <t>149 Boulevard LA BATAILLE DE STALINGRAD</t>
  </si>
  <si>
    <t>APPLI RH</t>
  </si>
  <si>
    <t>82690800769</t>
  </si>
  <si>
    <t>44780335400011</t>
  </si>
  <si>
    <t>617684</t>
  </si>
  <si>
    <t>06 25 65 71 43</t>
  </si>
  <si>
    <t>67 Rue du Millau</t>
  </si>
  <si>
    <t>APP-H FORMATION</t>
  </si>
  <si>
    <t>52440814544</t>
  </si>
  <si>
    <t>83162938100011</t>
  </si>
  <si>
    <t>654267</t>
  </si>
  <si>
    <t>03 66 20 02 24</t>
  </si>
  <si>
    <t>59215 ABSCON</t>
  </si>
  <si>
    <t>26 Rue jean jaures</t>
  </si>
  <si>
    <t>APPE</t>
  </si>
  <si>
    <t>APPE FORMATION</t>
  </si>
  <si>
    <t>32591079959</t>
  </si>
  <si>
    <t>90163041800019</t>
  </si>
  <si>
    <t>559544</t>
  </si>
  <si>
    <t>09 52 45 75 85</t>
  </si>
  <si>
    <t>121 121 Emmanuel Rouquier</t>
  </si>
  <si>
    <t>APOTICARIUS</t>
  </si>
  <si>
    <t>93830523883</t>
  </si>
  <si>
    <t>49156861400045</t>
  </si>
  <si>
    <t>266516</t>
  </si>
  <si>
    <t>01173</t>
  </si>
  <si>
    <t>01 43 20 21 20</t>
  </si>
  <si>
    <t>98 Boulevard DU MONTPARNASSE</t>
  </si>
  <si>
    <t>APOR B DE GASQUET</t>
  </si>
  <si>
    <t>11753318575</t>
  </si>
  <si>
    <t>42885992000020</t>
  </si>
  <si>
    <t>391050</t>
  </si>
  <si>
    <t>04 78 22 10 38</t>
  </si>
  <si>
    <t>IMMEUBLE LE FONTENOY</t>
  </si>
  <si>
    <t>96 Boulevard VIVIER MERLE</t>
  </si>
  <si>
    <t>APOLLO SPARKS</t>
  </si>
  <si>
    <t>82690984869</t>
  </si>
  <si>
    <t>48528157000039</t>
  </si>
  <si>
    <t>662136</t>
  </si>
  <si>
    <t>02 35 48 71 11</t>
  </si>
  <si>
    <t>1 Rue SADI CARNOT</t>
  </si>
  <si>
    <t>APOLLO CONDUITE LE HAVRE</t>
  </si>
  <si>
    <t>APOLLO CONDUITE</t>
  </si>
  <si>
    <t>23760367876</t>
  </si>
  <si>
    <t>40336520800012</t>
  </si>
  <si>
    <t>549721</t>
  </si>
  <si>
    <t>01 41 49 98 60</t>
  </si>
  <si>
    <t>64 Rue LOUISE MICHEL</t>
  </si>
  <si>
    <t>APOGEA LEVALLOIS PERRET</t>
  </si>
  <si>
    <t>APOGEA ILE DE FRANCE</t>
  </si>
  <si>
    <t>11921596692</t>
  </si>
  <si>
    <t>42885146300086</t>
  </si>
  <si>
    <t>538097</t>
  </si>
  <si>
    <t>09 80 48 17 32</t>
  </si>
  <si>
    <t>8 Rue DU MOUTIER</t>
  </si>
  <si>
    <t>APM FORMATIONS</t>
  </si>
  <si>
    <t>11930647593</t>
  </si>
  <si>
    <t>75210885200019</t>
  </si>
  <si>
    <t>467388</t>
  </si>
  <si>
    <t>02 40 50 59 55</t>
  </si>
  <si>
    <t>2 Impasse PIERRE BAIZET</t>
  </si>
  <si>
    <t>APLICIT LYON</t>
  </si>
  <si>
    <t>APLICIT APLISIM</t>
  </si>
  <si>
    <t>82690925269</t>
  </si>
  <si>
    <t>48997240600032</t>
  </si>
  <si>
    <t>557936</t>
  </si>
  <si>
    <t>06 51 89 94 25</t>
  </si>
  <si>
    <t>35330 MERNEL</t>
  </si>
  <si>
    <t>8 Rue Saint Maur</t>
  </si>
  <si>
    <t>APIVET  MERNEL</t>
  </si>
  <si>
    <t>APIVET</t>
  </si>
  <si>
    <t>53350949635</t>
  </si>
  <si>
    <t>80090246200012</t>
  </si>
  <si>
    <t>668722</t>
  </si>
  <si>
    <t>05 46 34 10 71</t>
  </si>
  <si>
    <t>Bâtiment l'hexagone</t>
  </si>
  <si>
    <t>10 Rue HENRI BESSEMER</t>
  </si>
  <si>
    <t>APINOV</t>
  </si>
  <si>
    <t>APINOV - APILAB</t>
  </si>
  <si>
    <t>54170146517</t>
  </si>
  <si>
    <t>49493642000038</t>
  </si>
  <si>
    <t>639825</t>
  </si>
  <si>
    <t>01 84 21 86 60</t>
  </si>
  <si>
    <t>43 Rue DU COMMANDANT ROLLAND</t>
  </si>
  <si>
    <t>APIFOP</t>
  </si>
  <si>
    <t>APIFOP - ASSOCIATION POUR L'INSERTION PAR LA FORMATION PROFESSIONNELLE</t>
  </si>
  <si>
    <t>11930726793</t>
  </si>
  <si>
    <t>52431321000048</t>
  </si>
  <si>
    <t>601470</t>
  </si>
  <si>
    <t>06 50 27 29 30</t>
  </si>
  <si>
    <t>API MANAGEMENT</t>
  </si>
  <si>
    <t>93830641483</t>
  </si>
  <si>
    <t>83123824100028</t>
  </si>
  <si>
    <t>577509</t>
  </si>
  <si>
    <t>66 Cours Charlemagne</t>
  </si>
  <si>
    <t>APHILIA CONSEIL</t>
  </si>
  <si>
    <t>84691544669</t>
  </si>
  <si>
    <t>82256629500025</t>
  </si>
  <si>
    <t>632569</t>
  </si>
  <si>
    <t>05 61 91 61 77</t>
  </si>
  <si>
    <t>31320 REBIGUE</t>
  </si>
  <si>
    <t>4 Chemin DU FOURNIER HAUT</t>
  </si>
  <si>
    <t>APF SECURITE</t>
  </si>
  <si>
    <t>76310963431</t>
  </si>
  <si>
    <t>85261043500012</t>
  </si>
  <si>
    <t>216720</t>
  </si>
  <si>
    <t>03 88 35 19 93</t>
  </si>
  <si>
    <t>16 Avenue DE LA PAIX</t>
  </si>
  <si>
    <t>APERTURA</t>
  </si>
  <si>
    <t>42670264567</t>
  </si>
  <si>
    <t>39753120300040</t>
  </si>
  <si>
    <t>642459</t>
  </si>
  <si>
    <t>01 53 43 03 94</t>
  </si>
  <si>
    <t>114 Avenue Félix Faure</t>
  </si>
  <si>
    <t>APERTIS CONSEIL</t>
  </si>
  <si>
    <t>11922092692</t>
  </si>
  <si>
    <t>81145326500027</t>
  </si>
  <si>
    <t>421601</t>
  </si>
  <si>
    <t>02 51 05 13 80</t>
  </si>
  <si>
    <t>85190 VENANSAULT</t>
  </si>
  <si>
    <t>15 Rue DES NEFLIERS</t>
  </si>
  <si>
    <t>APERCORA</t>
  </si>
  <si>
    <t>52850148685</t>
  </si>
  <si>
    <t>50321793700021</t>
  </si>
  <si>
    <t>578526</t>
  </si>
  <si>
    <t>02 40 49 04 90</t>
  </si>
  <si>
    <t>23 Avenue Eugène Sue</t>
  </si>
  <si>
    <t>APC MANGEMENT</t>
  </si>
  <si>
    <t>52440517644</t>
  </si>
  <si>
    <t>49217924700019</t>
  </si>
  <si>
    <t>591336</t>
  </si>
  <si>
    <t>01 43 57 75 51</t>
  </si>
  <si>
    <t>159 Rue Amelot</t>
  </si>
  <si>
    <t>APAXX DESIGNS</t>
  </si>
  <si>
    <t>11940740494</t>
  </si>
  <si>
    <t>45224614300021</t>
  </si>
  <si>
    <t>471513</t>
  </si>
  <si>
    <t>06 92 68 88 76</t>
  </si>
  <si>
    <t>99 ter Chemin FINETTE</t>
  </si>
  <si>
    <t>APAVOU ARLETTE</t>
  </si>
  <si>
    <t>APAVOU ARLETTE - 3AH2S</t>
  </si>
  <si>
    <t>98970370197</t>
  </si>
  <si>
    <t>32844828700024</t>
  </si>
  <si>
    <t>651515</t>
  </si>
  <si>
    <t>6 Rue DU GENERAL AUDRAN</t>
  </si>
  <si>
    <t>APAVE EXPLOITATION FRANCE SIEGE COURBEVOIE</t>
  </si>
  <si>
    <t>APAVE EXPLOITATION FRANCE</t>
  </si>
  <si>
    <t>11922496392</t>
  </si>
  <si>
    <t>90386961800012</t>
  </si>
  <si>
    <t>649879</t>
  </si>
  <si>
    <t>03 89 46 43 11</t>
  </si>
  <si>
    <t>2 Rue THIERS</t>
  </si>
  <si>
    <t>APAVE EXPLOITATION FRANCE MULHOUSE</t>
  </si>
  <si>
    <t>90386961800418</t>
  </si>
  <si>
    <t>600805</t>
  </si>
  <si>
    <t>04 66 27 00 01</t>
  </si>
  <si>
    <t>396 D Impasse DES SURELLES</t>
  </si>
  <si>
    <t>APARICO FABRICE</t>
  </si>
  <si>
    <t>76300428730</t>
  </si>
  <si>
    <t>83366087100017</t>
  </si>
  <si>
    <t>636174</t>
  </si>
  <si>
    <t>05 49 43 66 66</t>
  </si>
  <si>
    <t>25 Rue SAINT NICOLAS</t>
  </si>
  <si>
    <t>APAJH 86 MIGNE AUXANCES</t>
  </si>
  <si>
    <t>APAJH 86</t>
  </si>
  <si>
    <t>75860176786</t>
  </si>
  <si>
    <t>49015168500206</t>
  </si>
  <si>
    <t>587308</t>
  </si>
  <si>
    <t>04 93 73 81 63</t>
  </si>
  <si>
    <t>ENTREE A</t>
  </si>
  <si>
    <t>8 Avenue DU DOCTEUR JULIEN LEFEBVRE</t>
  </si>
  <si>
    <t>APRH VILLENEUVE LOUBET</t>
  </si>
  <si>
    <t>AP RESSOURCES HUMAINES</t>
  </si>
  <si>
    <t>93060650106</t>
  </si>
  <si>
    <t>47787420000025</t>
  </si>
  <si>
    <t>683220</t>
  </si>
  <si>
    <t>06 44 20 74 12</t>
  </si>
  <si>
    <t>3 Rue de l'Industrie</t>
  </si>
  <si>
    <t>AP PRO</t>
  </si>
  <si>
    <t>75640597564</t>
  </si>
  <si>
    <t>89485787900023</t>
  </si>
  <si>
    <t>622205</t>
  </si>
  <si>
    <t>06 14 07 07 78</t>
  </si>
  <si>
    <t>89 Boulevard de Montmorency</t>
  </si>
  <si>
    <t>AOUSTIN ISABELLE</t>
  </si>
  <si>
    <t>11754808875</t>
  </si>
  <si>
    <t>79808024800015</t>
  </si>
  <si>
    <t>587060</t>
  </si>
  <si>
    <t>41 44 200 2420</t>
  </si>
  <si>
    <t>SUISSE - DUEBENDORF</t>
  </si>
  <si>
    <t>Stettbachstrasse 6</t>
  </si>
  <si>
    <t>AOTRAUMA</t>
  </si>
  <si>
    <t>641236</t>
  </si>
  <si>
    <t>06 93 52 05 88</t>
  </si>
  <si>
    <t>LES COLIMACONS</t>
  </si>
  <si>
    <t>32 Rue ANDRE CALOT</t>
  </si>
  <si>
    <t>AORA ST LEU</t>
  </si>
  <si>
    <t>AORA</t>
  </si>
  <si>
    <t>04973277097</t>
  </si>
  <si>
    <t>88139044700020</t>
  </si>
  <si>
    <t>676846</t>
  </si>
  <si>
    <t>06 01 58 32 67</t>
  </si>
  <si>
    <t>ZI Pep's</t>
  </si>
  <si>
    <t>23 Allée du Cheix</t>
  </si>
  <si>
    <t>AOC MEDIATION</t>
  </si>
  <si>
    <t>75230034923</t>
  </si>
  <si>
    <t>92160907900014</t>
  </si>
  <si>
    <t>619504</t>
  </si>
  <si>
    <t>41 44 200 24 20</t>
  </si>
  <si>
    <t>AO SPINE</t>
  </si>
  <si>
    <t>AO FOUNDATION</t>
  </si>
  <si>
    <t>307683</t>
  </si>
  <si>
    <t>04 67 33 85 39</t>
  </si>
  <si>
    <t>CH LOIRE VENDEE OCEAN - SERV. ORTHOPEDIE</t>
  </si>
  <si>
    <t>Boulevard GUERIN</t>
  </si>
  <si>
    <t>AO AA CHAPITRE FRANCAIS</t>
  </si>
  <si>
    <t>52850194385</t>
  </si>
  <si>
    <t>44431840600022</t>
  </si>
  <si>
    <t>646581</t>
  </si>
  <si>
    <t>06 28 45 04 27</t>
  </si>
  <si>
    <t>553i Rue Claude Terrasse</t>
  </si>
  <si>
    <t>AN2V SERVICES</t>
  </si>
  <si>
    <t>82691351869</t>
  </si>
  <si>
    <t>53374458700023</t>
  </si>
  <si>
    <t>617854</t>
  </si>
  <si>
    <t>IMMEUBLE FORUM</t>
  </si>
  <si>
    <t>29 Rue FERDINAND FOREST</t>
  </si>
  <si>
    <t>ANZALA AIRAULT FABIOLA</t>
  </si>
  <si>
    <t>ANZALA AIRAULT FABIOLA - GROW UP</t>
  </si>
  <si>
    <t>01973172397</t>
  </si>
  <si>
    <t>79159502800022</t>
  </si>
  <si>
    <t>668138</t>
  </si>
  <si>
    <t>ETATS UNIS - SILVER SPRING</t>
  </si>
  <si>
    <t>Suite #412</t>
  </si>
  <si>
    <t>8701 Georgia Avenue</t>
  </si>
  <si>
    <t>ADAA</t>
  </si>
  <si>
    <t>ANXIETY AND DEPRESSION ASSOCIATION OF AMERICA</t>
  </si>
  <si>
    <t>297513</t>
  </si>
  <si>
    <t>01 42 86 68 80</t>
  </si>
  <si>
    <t>8 Rue D Athenes</t>
  </si>
  <si>
    <t>ANVIE</t>
  </si>
  <si>
    <t>11755466375</t>
  </si>
  <si>
    <t>38274743400043</t>
  </si>
  <si>
    <t>561423</t>
  </si>
  <si>
    <t>06 70 71 27 31</t>
  </si>
  <si>
    <t>67350 GRASSENDORF</t>
  </si>
  <si>
    <t>3 Rue des vergers</t>
  </si>
  <si>
    <t>ANTONI ERIC - Y VOIR AU COEUR DU TRAVAIL</t>
  </si>
  <si>
    <t>42670422367</t>
  </si>
  <si>
    <t>51242187600016</t>
  </si>
  <si>
    <t>511900</t>
  </si>
  <si>
    <t>06 64 50 82 05</t>
  </si>
  <si>
    <t>6 Place DU 8 MAI 1945</t>
  </si>
  <si>
    <t>ANTON AUDE</t>
  </si>
  <si>
    <t>73310675331</t>
  </si>
  <si>
    <t>47750593700029</t>
  </si>
  <si>
    <t>679057</t>
  </si>
  <si>
    <t>06 77 39 95 72</t>
  </si>
  <si>
    <t>Entrée C</t>
  </si>
  <si>
    <t>11 Boulevard MAURICE MAETERLINCK</t>
  </si>
  <si>
    <t>ANTOK CLARA MAURICETTE</t>
  </si>
  <si>
    <t>ANTOK CLARA MAURICETTE - LINKOM CONSULTANTS</t>
  </si>
  <si>
    <t>93060913606</t>
  </si>
  <si>
    <t>48830333000077</t>
  </si>
  <si>
    <t>619681</t>
  </si>
  <si>
    <t>4 Allée DE L ERMITAGE</t>
  </si>
  <si>
    <t>ANTOINE SANDRINE</t>
  </si>
  <si>
    <t>75640446564</t>
  </si>
  <si>
    <t>52081831100059</t>
  </si>
  <si>
    <t>580030</t>
  </si>
  <si>
    <t>04 66 06 83 81</t>
  </si>
  <si>
    <t>IMMEUBLE VALDEMICA</t>
  </si>
  <si>
    <t>221 Rue CLAUDE NICOLAS LEDOUX</t>
  </si>
  <si>
    <t>ANTOINE MARC PHLIPPE - CONTRAST</t>
  </si>
  <si>
    <t>91300339430</t>
  </si>
  <si>
    <t>75063022000036</t>
  </si>
  <si>
    <t>668618</t>
  </si>
  <si>
    <t>05 90 92 27 97</t>
  </si>
  <si>
    <t>Lot 47 ZI de Jarry</t>
  </si>
  <si>
    <t>39 Rue Ferdinand Forest - Immeuble Orlando</t>
  </si>
  <si>
    <t>AFP97</t>
  </si>
  <si>
    <t>ANTILLES FORMATION PREVENTION 97</t>
  </si>
  <si>
    <t>95970194897</t>
  </si>
  <si>
    <t>81334805900029</t>
  </si>
  <si>
    <t>413501</t>
  </si>
  <si>
    <t>05 96 73 93 59</t>
  </si>
  <si>
    <t>D Activite Econ. De Choisy Choco</t>
  </si>
  <si>
    <t>ANTILLES FORMATION CONTROLES</t>
  </si>
  <si>
    <t>97970157497</t>
  </si>
  <si>
    <t>51411615100036</t>
  </si>
  <si>
    <t>582323</t>
  </si>
  <si>
    <t>9 Quai DE LA SEINE</t>
  </si>
  <si>
    <t>ANTIGONE PARIS</t>
  </si>
  <si>
    <t>ANTIGONE RECHERCHE CONSEIL ET FORMATION</t>
  </si>
  <si>
    <t>11754526775</t>
  </si>
  <si>
    <t>41910603400053</t>
  </si>
  <si>
    <t>674916</t>
  </si>
  <si>
    <t>06 99 33 78 57</t>
  </si>
  <si>
    <t>4 Impasse des Frères Lumiere</t>
  </si>
  <si>
    <t>ANTIGONE</t>
  </si>
  <si>
    <t>84380900538</t>
  </si>
  <si>
    <t>92387660100017</t>
  </si>
  <si>
    <t>301140</t>
  </si>
  <si>
    <t>06 84 37 78 02</t>
  </si>
  <si>
    <t>18 Avenue Georges Pompidou</t>
  </si>
  <si>
    <t>43390068939</t>
  </si>
  <si>
    <t>43935429100031</t>
  </si>
  <si>
    <t>502807</t>
  </si>
  <si>
    <t>04833</t>
  </si>
  <si>
    <t>05 61 48 18 26</t>
  </si>
  <si>
    <t>2 bis Allée FORAIN FRANCOIS VERDIER</t>
  </si>
  <si>
    <t>ANTIDOTE ORGANISATION</t>
  </si>
  <si>
    <t>ANTIDOTE ORGANISATION SARL</t>
  </si>
  <si>
    <t>73310703431</t>
  </si>
  <si>
    <t>48891044900039</t>
  </si>
  <si>
    <t>435119</t>
  </si>
  <si>
    <t>01310</t>
  </si>
  <si>
    <t>09 50 76 40 02</t>
  </si>
  <si>
    <t>8 Rue DU FAUBOURG POISSONNIERE</t>
  </si>
  <si>
    <t>ANTIDOTE EXPERTISE</t>
  </si>
  <si>
    <t>11754708375</t>
  </si>
  <si>
    <t>52883298300027</t>
  </si>
  <si>
    <t>472074</t>
  </si>
  <si>
    <t>01 42 41 47 07</t>
  </si>
  <si>
    <t>20 Rue Clavel</t>
  </si>
  <si>
    <t>ANTHROPOS RECHERCHE FORMATION</t>
  </si>
  <si>
    <t>ANTHROPOS RECHERCHE  FORMATION</t>
  </si>
  <si>
    <t>11753514275</t>
  </si>
  <si>
    <t>43358978500032</t>
  </si>
  <si>
    <t>681428</t>
  </si>
  <si>
    <t>06 20 35 90 44</t>
  </si>
  <si>
    <t>29 Rue Jouve</t>
  </si>
  <si>
    <t>ANTHROPOS - CULTURES ASSOCIEES</t>
  </si>
  <si>
    <t>93131554813</t>
  </si>
  <si>
    <t>80226715300020</t>
  </si>
  <si>
    <t>582451</t>
  </si>
  <si>
    <t>21220 BROINDON</t>
  </si>
  <si>
    <t>9 Rue Du Clos Du Parc</t>
  </si>
  <si>
    <t>ANTHROPI</t>
  </si>
  <si>
    <t>27210382721</t>
  </si>
  <si>
    <t>83368548000018</t>
  </si>
  <si>
    <t>518827</t>
  </si>
  <si>
    <t>01 44 52 55 30</t>
  </si>
  <si>
    <t>22 Rue LEON JOUHAUX</t>
  </si>
  <si>
    <t>ANTHEA RH CONSEILS SIEGE</t>
  </si>
  <si>
    <t>ANTHEA RH CONSEILS</t>
  </si>
  <si>
    <t>11753683875</t>
  </si>
  <si>
    <t>44158323400055</t>
  </si>
  <si>
    <t>541692</t>
  </si>
  <si>
    <t>0661216297</t>
  </si>
  <si>
    <t>Boulevard de Lavaux</t>
  </si>
  <si>
    <t>17 Impasse Mireille</t>
  </si>
  <si>
    <t>ANTERES FORMATION CONSEIL</t>
  </si>
  <si>
    <t>93131298613</t>
  </si>
  <si>
    <t>50483067000015</t>
  </si>
  <si>
    <t>652489</t>
  </si>
  <si>
    <t>32 2654 18 18</t>
  </si>
  <si>
    <t>BELGIQUE - GENVAL</t>
  </si>
  <si>
    <t>7 Drève des Magnolias</t>
  </si>
  <si>
    <t>ANTENNE 110</t>
  </si>
  <si>
    <t>590344</t>
  </si>
  <si>
    <t>LOCAL 9002</t>
  </si>
  <si>
    <t>24 Rue HENRI VAVASSEUR</t>
  </si>
  <si>
    <t>ARIV  ST DENIS</t>
  </si>
  <si>
    <t>ANTENNE REUNION INSTITUT VICTIMOLOGIE</t>
  </si>
  <si>
    <t>04973133397</t>
  </si>
  <si>
    <t>48340047900034</t>
  </si>
  <si>
    <t>556798</t>
  </si>
  <si>
    <t>05 59 14 92 09</t>
  </si>
  <si>
    <t>27 Rue Michel hounau</t>
  </si>
  <si>
    <t>ANTEIS</t>
  </si>
  <si>
    <t>72640255464</t>
  </si>
  <si>
    <t>48051360500018</t>
  </si>
  <si>
    <t>550486</t>
  </si>
  <si>
    <t>03 21 07 00 22</t>
  </si>
  <si>
    <t>21 Rue du Général Barbot</t>
  </si>
  <si>
    <t>ANTEGO</t>
  </si>
  <si>
    <t>31620243262</t>
  </si>
  <si>
    <t>75096419900012</t>
  </si>
  <si>
    <t>485391</t>
  </si>
  <si>
    <t>02 47 54 42 94</t>
  </si>
  <si>
    <t>42 Rue de la Gitionnière</t>
  </si>
  <si>
    <t>ANTEE FORMATION</t>
  </si>
  <si>
    <t>24370223537</t>
  </si>
  <si>
    <t>47960778000042</t>
  </si>
  <si>
    <t>349781</t>
  </si>
  <si>
    <t>0670243523</t>
  </si>
  <si>
    <t>35240 MARCILLE ROBERT</t>
  </si>
  <si>
    <t>18 Grande Rue</t>
  </si>
  <si>
    <t>ANTARES DEVELOPPEMENT</t>
  </si>
  <si>
    <t>53350670735</t>
  </si>
  <si>
    <t>43039913900046</t>
  </si>
  <si>
    <t>355100</t>
  </si>
  <si>
    <t>04 77 79 46 00</t>
  </si>
  <si>
    <t>ZA MUSEE DE LA DOA</t>
  </si>
  <si>
    <t>11 Avenue ALBERT RAIMOND</t>
  </si>
  <si>
    <t>ANTARES ST PRIEST EN JAREZ</t>
  </si>
  <si>
    <t>ANTARES</t>
  </si>
  <si>
    <t>82420072042</t>
  </si>
  <si>
    <t>39114018300032</t>
  </si>
  <si>
    <t>603168</t>
  </si>
  <si>
    <t>01 58 10 25 00</t>
  </si>
  <si>
    <t>17 Avenue De La Porte Des Lilas</t>
  </si>
  <si>
    <t>ANTALIS FRANCE</t>
  </si>
  <si>
    <t>11755566675</t>
  </si>
  <si>
    <t>41033076500547</t>
  </si>
  <si>
    <t>430572</t>
  </si>
  <si>
    <t>01 30 41 18 18</t>
  </si>
  <si>
    <t>1 Rue De Clairefontaine</t>
  </si>
  <si>
    <t>ANTADIS</t>
  </si>
  <si>
    <t>11788047078</t>
  </si>
  <si>
    <t>44392452700064</t>
  </si>
  <si>
    <t>670431</t>
  </si>
  <si>
    <t>31 85 049 8175</t>
  </si>
  <si>
    <t>PAYS-BAS - HENGELO</t>
  </si>
  <si>
    <t>74 Welbergweg</t>
  </si>
  <si>
    <t>ANT NEURO</t>
  </si>
  <si>
    <t>554777</t>
  </si>
  <si>
    <t>0164465476</t>
  </si>
  <si>
    <t>12 Avenue circulaire</t>
  </si>
  <si>
    <t>ANQA</t>
  </si>
  <si>
    <t>11910760891</t>
  </si>
  <si>
    <t>38510214000030</t>
  </si>
  <si>
    <t>483850</t>
  </si>
  <si>
    <t>03 26 04 44 40</t>
  </si>
  <si>
    <t>2 Rue CARNOT</t>
  </si>
  <si>
    <t>REPER ACF</t>
  </si>
  <si>
    <t>ANOVA CONSEIL FORMATION REPER</t>
  </si>
  <si>
    <t>44510207551</t>
  </si>
  <si>
    <t>48380029800109</t>
  </si>
  <si>
    <t>385682</t>
  </si>
  <si>
    <t>06 80 67 58 05</t>
  </si>
  <si>
    <t>3 Place MIGNARD</t>
  </si>
  <si>
    <t>ANODIA</t>
  </si>
  <si>
    <t>93131276613</t>
  </si>
  <si>
    <t>48949078900026</t>
  </si>
  <si>
    <t>659265</t>
  </si>
  <si>
    <t>01 80 86 70 60</t>
  </si>
  <si>
    <t>7B Route ROUTE DE GISY</t>
  </si>
  <si>
    <t>ANNONCES MEDICALES</t>
  </si>
  <si>
    <t>11910995391</t>
  </si>
  <si>
    <t>43357933100045</t>
  </si>
  <si>
    <t>490027</t>
  </si>
  <si>
    <t>0322915960</t>
  </si>
  <si>
    <t>ZAC VALLEE DES VIGNES IMM MONTRACHET</t>
  </si>
  <si>
    <t>30 Avenue D'ITALIE</t>
  </si>
  <si>
    <t>AU CONSEIL</t>
  </si>
  <si>
    <t>ANNIE UHLRICH CONSEIL - A.U. CONSEIL R.H.</t>
  </si>
  <si>
    <t>22800125980</t>
  </si>
  <si>
    <t>38198894800034</t>
  </si>
  <si>
    <t>631371</t>
  </si>
  <si>
    <t>1 514 708 0529</t>
  </si>
  <si>
    <t>5663 Avenue Charlemagne</t>
  </si>
  <si>
    <t>ANNICK TREPANIER INC.</t>
  </si>
  <si>
    <t>538681</t>
  </si>
  <si>
    <t>RESIDENCE LES ORCHIDEES - BATIMENT A - N° 7</t>
  </si>
  <si>
    <t>Quartier ACAJOU</t>
  </si>
  <si>
    <t>02/03/2016</t>
  </si>
  <si>
    <t>ANNERY ELISABETH - AHQSE INNOVATION ET INGENIERIE</t>
  </si>
  <si>
    <t>97970160597</t>
  </si>
  <si>
    <t>50920864100019</t>
  </si>
  <si>
    <t>654097</t>
  </si>
  <si>
    <t>06 75 60 97 31</t>
  </si>
  <si>
    <t>12 Rue DU DOCTEUR FRANCOIS</t>
  </si>
  <si>
    <t>ANNE CAROLINE FEIST - CONSULTING</t>
  </si>
  <si>
    <t>42670366467</t>
  </si>
  <si>
    <t>48968816800017</t>
  </si>
  <si>
    <t>632170</t>
  </si>
  <si>
    <t>09705</t>
  </si>
  <si>
    <t>02 99 63 55 55</t>
  </si>
  <si>
    <t>22 Rue DE LA DONELIÈRE</t>
  </si>
  <si>
    <t>ANNALEA</t>
  </si>
  <si>
    <t>ANNALEA MEDO</t>
  </si>
  <si>
    <t>53351052335</t>
  </si>
  <si>
    <t>75261106100017</t>
  </si>
  <si>
    <t>568995</t>
  </si>
  <si>
    <t>44 20 7794 2313</t>
  </si>
  <si>
    <t>12 MARESFIELD GARDENS</t>
  </si>
  <si>
    <t>ANNA FREUD CENTRE FOR CHILDREN AND FAMILIES</t>
  </si>
  <si>
    <t>ANNA FREUD NATIONAL CENTRE FOR CHILDREN AND FAMILIES</t>
  </si>
  <si>
    <t>627240</t>
  </si>
  <si>
    <t>04 94 07 48 75</t>
  </si>
  <si>
    <t>24 Avenue JEAN JAURES</t>
  </si>
  <si>
    <t>ANNA DERMO CARQUEIRANNE</t>
  </si>
  <si>
    <t>ANNA DERMO</t>
  </si>
  <si>
    <t>93830463383</t>
  </si>
  <si>
    <t>52922243200013</t>
  </si>
  <si>
    <t>563456</t>
  </si>
  <si>
    <t>02 41 95 14 32</t>
  </si>
  <si>
    <t>49220 LA JAILLE YVON</t>
  </si>
  <si>
    <t>Route de la Mayenne</t>
  </si>
  <si>
    <t>ANJOU SPORT NATURE</t>
  </si>
  <si>
    <t>ANJOU SPORT NATURE ASSOCIATION RIBOUET VERGER</t>
  </si>
  <si>
    <t>52490289249</t>
  </si>
  <si>
    <t>33875535800037</t>
  </si>
  <si>
    <t>577315</t>
  </si>
  <si>
    <t>01 34 17 68 23</t>
  </si>
  <si>
    <t>29 Chemin DES LAITIERES</t>
  </si>
  <si>
    <t>ANJAYATI</t>
  </si>
  <si>
    <t>11950608595</t>
  </si>
  <si>
    <t>52781088100013</t>
  </si>
  <si>
    <t>586950</t>
  </si>
  <si>
    <t>05 62 79 83 75</t>
  </si>
  <si>
    <t>TECHNOPARC 1 - CS 57623</t>
  </si>
  <si>
    <t>1110 L OCCITANE</t>
  </si>
  <si>
    <t>ANISEN SAS</t>
  </si>
  <si>
    <t>76120086912</t>
  </si>
  <si>
    <t>81381049600022</t>
  </si>
  <si>
    <t>442100</t>
  </si>
  <si>
    <t>06 59 32 23 16</t>
  </si>
  <si>
    <t>2 Rue Des Corroyeurs Maison Des Associations</t>
  </si>
  <si>
    <t>ANI'NOMADE</t>
  </si>
  <si>
    <t>27210395321</t>
  </si>
  <si>
    <t>52414337700041</t>
  </si>
  <si>
    <t>584186</t>
  </si>
  <si>
    <t>04 74 96 67 71</t>
  </si>
  <si>
    <t>38110 LA BATIE MONTGASCON</t>
  </si>
  <si>
    <t>1244 Route du Tram</t>
  </si>
  <si>
    <t>ANIM'HEUREUX</t>
  </si>
  <si>
    <t>82380594238</t>
  </si>
  <si>
    <t>80111660900026</t>
  </si>
  <si>
    <t>625980</t>
  </si>
  <si>
    <t>01 45 22 70 64</t>
  </si>
  <si>
    <t>24 Rue de Constantinope</t>
  </si>
  <si>
    <t>ANIM&amp;COM CONSULTANT</t>
  </si>
  <si>
    <t>11755979275</t>
  </si>
  <si>
    <t>87949360900017</t>
  </si>
  <si>
    <t>542374</t>
  </si>
  <si>
    <t>01 56 32 20 50</t>
  </si>
  <si>
    <t>1 Rue DU MOUTIER</t>
  </si>
  <si>
    <t>ANIMATION 94 SAS</t>
  </si>
  <si>
    <t>ANIMATION 94 SAS FORMATION CONSEIL AUDIT</t>
  </si>
  <si>
    <t>11940864494</t>
  </si>
  <si>
    <t>79785102900018</t>
  </si>
  <si>
    <t>473960</t>
  </si>
  <si>
    <t>ANIMATION 94</t>
  </si>
  <si>
    <t>11940098394</t>
  </si>
  <si>
    <t>32832092400033</t>
  </si>
  <si>
    <t>574235</t>
  </si>
  <si>
    <t>03 81 49 90 95</t>
  </si>
  <si>
    <t>25370 LONGEVILLES MONT D OR</t>
  </si>
  <si>
    <t>2 Rue De La Poudriere</t>
  </si>
  <si>
    <t>ARTMO</t>
  </si>
  <si>
    <t>ANIMATION RURALE TOURISTIQUE MONT D'OR</t>
  </si>
  <si>
    <t>43250237725</t>
  </si>
  <si>
    <t>31153268300027</t>
  </si>
  <si>
    <t>66849</t>
  </si>
  <si>
    <t>01 47 45 90 03</t>
  </si>
  <si>
    <t>122 Avenue CHARLES DE GAULLE</t>
  </si>
  <si>
    <t>ARRC</t>
  </si>
  <si>
    <t>ANIMATION RECHERCHE RECYCLAGE CONSEIL</t>
  </si>
  <si>
    <t>11921577692</t>
  </si>
  <si>
    <t>32917752100054</t>
  </si>
  <si>
    <t>628451</t>
  </si>
  <si>
    <t>01 70 29 08 49</t>
  </si>
  <si>
    <t>2 Place De Touraine</t>
  </si>
  <si>
    <t>ANIMAMIE</t>
  </si>
  <si>
    <t>ANIMAMIE - KALIVI</t>
  </si>
  <si>
    <t>11788446778</t>
  </si>
  <si>
    <t>87896147300021</t>
  </si>
  <si>
    <t>652763</t>
  </si>
  <si>
    <t>06 10 73 79 31</t>
  </si>
  <si>
    <t>40350 GAAS</t>
  </si>
  <si>
    <t>170 Impasse De Sarrauton</t>
  </si>
  <si>
    <t>ANIMALSUP</t>
  </si>
  <si>
    <t>75640568264</t>
  </si>
  <si>
    <t>52814402500087</t>
  </si>
  <si>
    <t>459707</t>
  </si>
  <si>
    <t>05 62 62 76 03</t>
  </si>
  <si>
    <t>32450 AURIMONT</t>
  </si>
  <si>
    <t>Lieu-dit CAPERAGNON</t>
  </si>
  <si>
    <t>ANIMALIN</t>
  </si>
  <si>
    <t>73320032332</t>
  </si>
  <si>
    <t>48140949800013</t>
  </si>
  <si>
    <t>659230</t>
  </si>
  <si>
    <t>06 95 75 63 05</t>
  </si>
  <si>
    <t>24 Rue Leon Maurice Nordmann</t>
  </si>
  <si>
    <t>ANIMAL UNIVERSITY</t>
  </si>
  <si>
    <t>11922201392</t>
  </si>
  <si>
    <t>83385878000020</t>
  </si>
  <si>
    <t>487508</t>
  </si>
  <si>
    <t>0442937247</t>
  </si>
  <si>
    <t>10 Place LEON BLUM</t>
  </si>
  <si>
    <t>ANIMAL PRO FORMATION PARIS 11EME</t>
  </si>
  <si>
    <t>ANIMAL PRO FORMATION</t>
  </si>
  <si>
    <t>11754668075</t>
  </si>
  <si>
    <t>52875765100013</t>
  </si>
  <si>
    <t>559260</t>
  </si>
  <si>
    <t>0631154891</t>
  </si>
  <si>
    <t>2a Rue de la paix</t>
  </si>
  <si>
    <t>ANIMAL HOM</t>
  </si>
  <si>
    <t>44670586567</t>
  </si>
  <si>
    <t>80478563200014</t>
  </si>
  <si>
    <t>667833</t>
  </si>
  <si>
    <t>06 33 81 00 11</t>
  </si>
  <si>
    <t>35 Rue GANDON</t>
  </si>
  <si>
    <t>ANIMAFORM</t>
  </si>
  <si>
    <t>11756066975</t>
  </si>
  <si>
    <t>78966041200030</t>
  </si>
  <si>
    <t>522016</t>
  </si>
  <si>
    <t>06 24 70 64 65</t>
  </si>
  <si>
    <t>16 Rue DE SAINT PETERSBOURG</t>
  </si>
  <si>
    <t>ANIMA CECODEV</t>
  </si>
  <si>
    <t>11755263875</t>
  </si>
  <si>
    <t>80436802500016</t>
  </si>
  <si>
    <t>678879</t>
  </si>
  <si>
    <t>06 19 89 15 26</t>
  </si>
  <si>
    <t>280 Avenue Des Templiers</t>
  </si>
  <si>
    <t>ANHELO</t>
  </si>
  <si>
    <t>93132103413</t>
  </si>
  <si>
    <t>94889308600017</t>
  </si>
  <si>
    <t>505500</t>
  </si>
  <si>
    <t>03 80 24 62 97</t>
  </si>
  <si>
    <t>ANGLOTIME</t>
  </si>
  <si>
    <t>26210333621</t>
  </si>
  <si>
    <t>79329287100019</t>
  </si>
  <si>
    <t>578940</t>
  </si>
  <si>
    <t>0642392226</t>
  </si>
  <si>
    <t>24 ter Rue THEODORE HONORE</t>
  </si>
  <si>
    <t>ANGLOFUN SCHOOL</t>
  </si>
  <si>
    <t>11940803494</t>
  </si>
  <si>
    <t>52835362600021</t>
  </si>
  <si>
    <t>670054</t>
  </si>
  <si>
    <t>04 94 18 92 28</t>
  </si>
  <si>
    <t>22 Rue PICOT</t>
  </si>
  <si>
    <t>ANGLAIS@TOULON</t>
  </si>
  <si>
    <t>93830318583</t>
  </si>
  <si>
    <t>43536017700016</t>
  </si>
  <si>
    <t>650808</t>
  </si>
  <si>
    <t>01 70 61 86 00</t>
  </si>
  <si>
    <t>5 Rue des Frères Lumière</t>
  </si>
  <si>
    <t>ANGLAIS@PLAISIR</t>
  </si>
  <si>
    <t>11788467778</t>
  </si>
  <si>
    <t>89265605900011</t>
  </si>
  <si>
    <t>653950</t>
  </si>
  <si>
    <t>05 55 55 80 80</t>
  </si>
  <si>
    <t>19 Avenue du Midi</t>
  </si>
  <si>
    <t>ANGLAIS@LIMOGES</t>
  </si>
  <si>
    <t>75870179887</t>
  </si>
  <si>
    <t>88936193700028</t>
  </si>
  <si>
    <t>646842</t>
  </si>
  <si>
    <t>63 Avenue DU MARECHAL MAUNORY</t>
  </si>
  <si>
    <t>ANGLAIS@CHARTRES</t>
  </si>
  <si>
    <t>ANGLAIS@CHARTRES - WALL STREET ENGLISH</t>
  </si>
  <si>
    <t>24280205728</t>
  </si>
  <si>
    <t>90990426000017</t>
  </si>
  <si>
    <t>668527</t>
  </si>
  <si>
    <t>01 86 64 09 19</t>
  </si>
  <si>
    <t>47 Avenue des Genottes</t>
  </si>
  <si>
    <t>AAC2</t>
  </si>
  <si>
    <t>ANGLAIS@CERGY 2 - WALL STREET ENGLISH</t>
  </si>
  <si>
    <t>11950721695</t>
  </si>
  <si>
    <t>90048264700014</t>
  </si>
  <si>
    <t>672191</t>
  </si>
  <si>
    <t>06 71 39 30 39</t>
  </si>
  <si>
    <t>82220 VAZERAC</t>
  </si>
  <si>
    <t>3 Passage DE L'ANCIEN PRESBYTERE</t>
  </si>
  <si>
    <t>ANGLAIS IN FRANCE</t>
  </si>
  <si>
    <t>73820068882</t>
  </si>
  <si>
    <t>50311341700029</t>
  </si>
  <si>
    <t>219691</t>
  </si>
  <si>
    <t>01 79 97 04 70</t>
  </si>
  <si>
    <t>21 Avenue Victor Hugo</t>
  </si>
  <si>
    <t>WALL STREET INSTITUTE - VH BLUE PARIS</t>
  </si>
  <si>
    <t>ANGLAIS @ PARIS REIMS ORLEANS - WALL STREET INSTITUTE</t>
  </si>
  <si>
    <t>11752668475</t>
  </si>
  <si>
    <t>40847211600016</t>
  </si>
  <si>
    <t>641340</t>
  </si>
  <si>
    <t>04 92 04 58 21</t>
  </si>
  <si>
    <t>COMPLEXE CAP VAR</t>
  </si>
  <si>
    <t>148 Avenue GUYNEMER</t>
  </si>
  <si>
    <t>ANGLAIS @ NICE ST LAURENT DU VAR</t>
  </si>
  <si>
    <t>ANGLAIS @ NICE - WALL STREET ENGLISH</t>
  </si>
  <si>
    <t>93060695606</t>
  </si>
  <si>
    <t>53965892200015</t>
  </si>
  <si>
    <t>673377</t>
  </si>
  <si>
    <t>04 72 40 01 62</t>
  </si>
  <si>
    <t>120 Rue Massena</t>
  </si>
  <si>
    <t>ANGLAIS @ LYON</t>
  </si>
  <si>
    <t>ANGLAIS @ LYON - WALL STREET INSTITUTE FRANCE</t>
  </si>
  <si>
    <t>82691309369</t>
  </si>
  <si>
    <t>52194338100058</t>
  </si>
  <si>
    <t>660840</t>
  </si>
  <si>
    <t>02 61 79 05 85</t>
  </si>
  <si>
    <t>6 Quai Amiral Hamelin</t>
  </si>
  <si>
    <t>ANGLAIS @ CAEN</t>
  </si>
  <si>
    <t>ANGLAIS @ CAEN - WALL STREET ENGLISH</t>
  </si>
  <si>
    <t>28140378014</t>
  </si>
  <si>
    <t>91396518200029</t>
  </si>
  <si>
    <t>640864</t>
  </si>
  <si>
    <t>01 70 61 72 00</t>
  </si>
  <si>
    <t>32 Avenue Division Leclerc</t>
  </si>
  <si>
    <t>ANGLAIS @ ANTONY</t>
  </si>
  <si>
    <t>11922354592</t>
  </si>
  <si>
    <t>88894202600012</t>
  </si>
  <si>
    <t>627483</t>
  </si>
  <si>
    <t>01 43 43 86 23</t>
  </si>
  <si>
    <t>12 Rue Dugommier</t>
  </si>
  <si>
    <t>ANGELIQUEMENT VOTRE</t>
  </si>
  <si>
    <t>ANGELIQUEMENT VOTRE - CILS EXPERT SCHOOL</t>
  </si>
  <si>
    <t>11940680594</t>
  </si>
  <si>
    <t>43423693100029</t>
  </si>
  <si>
    <t>289929</t>
  </si>
  <si>
    <t>01 40 22 90 62</t>
  </si>
  <si>
    <t>61 / 63 Rue DE DOUAI</t>
  </si>
  <si>
    <t>ANGELE CONCEPT</t>
  </si>
  <si>
    <t>ANGELE CONCEPT - SAVPRO FORMATION</t>
  </si>
  <si>
    <t>11753450975</t>
  </si>
  <si>
    <t>43128071800047</t>
  </si>
  <si>
    <t>574480</t>
  </si>
  <si>
    <t>74 Boulevard DU 11 novembre 1918</t>
  </si>
  <si>
    <t>ANGEL CONSULTING</t>
  </si>
  <si>
    <t>82691005969</t>
  </si>
  <si>
    <t>48872106900034</t>
  </si>
  <si>
    <t>651266</t>
  </si>
  <si>
    <t>06 11 41 31 94</t>
  </si>
  <si>
    <t>3 Allée des Libellules</t>
  </si>
  <si>
    <t>ANGALEA CONSEIL</t>
  </si>
  <si>
    <t>54170159617</t>
  </si>
  <si>
    <t>53945294600046</t>
  </si>
  <si>
    <t>627689</t>
  </si>
  <si>
    <t>06 52 54 44 58</t>
  </si>
  <si>
    <t>Avenue DE MAGELLAN</t>
  </si>
  <si>
    <t>ARCOTHOVA</t>
  </si>
  <si>
    <t>ANESTHESISTES REANIMATEURS DU COEUR DU THORAX ET DES VAISSEAUX - A R CO THO VA</t>
  </si>
  <si>
    <t>75331273433</t>
  </si>
  <si>
    <t>49865655200029</t>
  </si>
  <si>
    <t>623672</t>
  </si>
  <si>
    <t>09827</t>
  </si>
  <si>
    <t>06 80 51 22 30</t>
  </si>
  <si>
    <t>18 bis Rue DES VAUSSOURDS</t>
  </si>
  <si>
    <t>ASN</t>
  </si>
  <si>
    <t>ANESTHESIA SAFETY NETWORK</t>
  </si>
  <si>
    <t>11922319392</t>
  </si>
  <si>
    <t>82354777300015</t>
  </si>
  <si>
    <t>669763</t>
  </si>
  <si>
    <t>07 69 09 74 45</t>
  </si>
  <si>
    <t>8 Clos Du Tonnelier</t>
  </si>
  <si>
    <t>ANEOLYS</t>
  </si>
  <si>
    <t>75331246933</t>
  </si>
  <si>
    <t>88408206600017</t>
  </si>
  <si>
    <t>629327</t>
  </si>
  <si>
    <t>06 22 11 97 69</t>
  </si>
  <si>
    <t>5 Rue DU CHALET</t>
  </si>
  <si>
    <t>ANEOLIS</t>
  </si>
  <si>
    <t>93131856213</t>
  </si>
  <si>
    <t>88158739800010</t>
  </si>
  <si>
    <t>588350</t>
  </si>
  <si>
    <t>04 77 21 76 42</t>
  </si>
  <si>
    <t>5 Rue DE LA TELEMATIQUE</t>
  </si>
  <si>
    <t>ANEOL</t>
  </si>
  <si>
    <t>82420214342</t>
  </si>
  <si>
    <t>50794081500032</t>
  </si>
  <si>
    <t>554224</t>
  </si>
  <si>
    <t>01 46 44 24 66</t>
  </si>
  <si>
    <t>ANEO</t>
  </si>
  <si>
    <t>11921684392</t>
  </si>
  <si>
    <t>44248248500046</t>
  </si>
  <si>
    <t>553633</t>
  </si>
  <si>
    <t>54110 DOMBASLE SUR MEURTHE</t>
  </si>
  <si>
    <t>17 Rue FANNY</t>
  </si>
  <si>
    <t>ANDREWS BEN DANIEL</t>
  </si>
  <si>
    <t>41540293254</t>
  </si>
  <si>
    <t>52163395800017</t>
  </si>
  <si>
    <t>151919</t>
  </si>
  <si>
    <t>05447</t>
  </si>
  <si>
    <t>04 78 43 20 06</t>
  </si>
  <si>
    <t>280 Allée DES HETRES</t>
  </si>
  <si>
    <t>ANDREW TAILOR STILL ACADEMY</t>
  </si>
  <si>
    <t>82690367069</t>
  </si>
  <si>
    <t>30346766600101</t>
  </si>
  <si>
    <t>577303</t>
  </si>
  <si>
    <t>92 Boulevard DES BATIGNOLLES</t>
  </si>
  <si>
    <t>ANDRESCAULT ANNE CLAIRE</t>
  </si>
  <si>
    <t>11755679875</t>
  </si>
  <si>
    <t>79484869700031</t>
  </si>
  <si>
    <t>610598</t>
  </si>
  <si>
    <t>5 Rue Lise Bellec</t>
  </si>
  <si>
    <t>ANDRE MICKAEL - ARMOR AGILE</t>
  </si>
  <si>
    <t>53220887622</t>
  </si>
  <si>
    <t>84171797800016</t>
  </si>
  <si>
    <t>660619</t>
  </si>
  <si>
    <t>07 66 12 51 88</t>
  </si>
  <si>
    <t>89320 VILLIERS LOUIS</t>
  </si>
  <si>
    <t>15 Rue COLATTE</t>
  </si>
  <si>
    <t>ANDRE JEROME</t>
  </si>
  <si>
    <t>27890165189</t>
  </si>
  <si>
    <t>82757018500021</t>
  </si>
  <si>
    <t>626340</t>
  </si>
  <si>
    <t>ANDRE JEAN ROCH BOULOGNE BILLANCOURT</t>
  </si>
  <si>
    <t>ANDRE JEAN ROCH - ECOLE DU STRESS</t>
  </si>
  <si>
    <t>11922275392</t>
  </si>
  <si>
    <t>40805353600038</t>
  </si>
  <si>
    <t>546574</t>
  </si>
  <si>
    <t>06 71 61 23 87</t>
  </si>
  <si>
    <t>21 Place de la Commanderie</t>
  </si>
  <si>
    <t>ANDRE FLORENCE - FLO TEACHER</t>
  </si>
  <si>
    <t>41540220754</t>
  </si>
  <si>
    <t>34840880800064</t>
  </si>
  <si>
    <t>662586</t>
  </si>
  <si>
    <t>02 47 86 01 07</t>
  </si>
  <si>
    <t>1 ter Avenue RAOUL DU SAUSSAY</t>
  </si>
  <si>
    <t>ANDRE FABIEN FONDETTES</t>
  </si>
  <si>
    <t>ANDRE FABIEN - ATOUTS PERMIS</t>
  </si>
  <si>
    <t>24370434437</t>
  </si>
  <si>
    <t>47932175400026</t>
  </si>
  <si>
    <t>512886</t>
  </si>
  <si>
    <t>09 67 56 81 76</t>
  </si>
  <si>
    <t>94 Boulevard PEREIRE</t>
  </si>
  <si>
    <t>ANDRE DESSORNES CAROLE</t>
  </si>
  <si>
    <t>11755265375</t>
  </si>
  <si>
    <t>43946906500015</t>
  </si>
  <si>
    <t>630482</t>
  </si>
  <si>
    <t>30 Boulevard Picpus</t>
  </si>
  <si>
    <t>ANDRE CAROLINE</t>
  </si>
  <si>
    <t>11756130275</t>
  </si>
  <si>
    <t>80162824900022</t>
  </si>
  <si>
    <t>369305</t>
  </si>
  <si>
    <t>01 43 38 43 90</t>
  </si>
  <si>
    <t>52 Rue RENE BOULANGER</t>
  </si>
  <si>
    <t>ANDRALIAN</t>
  </si>
  <si>
    <t>ANDRALIAN - INSTITUT DE FORMATION A LA SOPHROLOGIE</t>
  </si>
  <si>
    <t>11753909375</t>
  </si>
  <si>
    <t>44818955500031</t>
  </si>
  <si>
    <t>686797</t>
  </si>
  <si>
    <t>06 12 83 19 95</t>
  </si>
  <si>
    <t>62180 WABEN</t>
  </si>
  <si>
    <t>2 Rue Jean Moulin</t>
  </si>
  <si>
    <t>ANDING FREDERIQUE</t>
  </si>
  <si>
    <t>ANDING FREDERIQUE - HC FORMATION</t>
  </si>
  <si>
    <t>32620356462</t>
  </si>
  <si>
    <t>48404254400045</t>
  </si>
  <si>
    <t>625218</t>
  </si>
  <si>
    <t>05 61 14 68 97</t>
  </si>
  <si>
    <t>ANDIL LABEGE</t>
  </si>
  <si>
    <t>ANDIL</t>
  </si>
  <si>
    <t>73310432131</t>
  </si>
  <si>
    <t>43809350200062</t>
  </si>
  <si>
    <t>516740</t>
  </si>
  <si>
    <t>09 50 74 04 67</t>
  </si>
  <si>
    <t>BAT  3</t>
  </si>
  <si>
    <t>42 Boulevard D'ANNAM</t>
  </si>
  <si>
    <t>ANCRAGES</t>
  </si>
  <si>
    <t>93131388813</t>
  </si>
  <si>
    <t>43209398700043</t>
  </si>
  <si>
    <t>471938</t>
  </si>
  <si>
    <t>0950556000</t>
  </si>
  <si>
    <t>1 Rue CLEMENCEAU</t>
  </si>
  <si>
    <t>AN@COMMUNICATION WEDDING  INSTITUTE</t>
  </si>
  <si>
    <t>41570287957</t>
  </si>
  <si>
    <t>52212339700013</t>
  </si>
  <si>
    <t>174129</t>
  </si>
  <si>
    <t>05068</t>
  </si>
  <si>
    <t>04 78 37 12 51</t>
  </si>
  <si>
    <t>4 Rue de Brest</t>
  </si>
  <si>
    <t>ANAXIS SANTE</t>
  </si>
  <si>
    <t>82690855969</t>
  </si>
  <si>
    <t>48091171800017</t>
  </si>
  <si>
    <t>516284</t>
  </si>
  <si>
    <t>1198 Avenue Dr Maurice Donat Natura</t>
  </si>
  <si>
    <t>ANAXIL</t>
  </si>
  <si>
    <t>ANAXIL - THE NEOSHIELDS TRAINING</t>
  </si>
  <si>
    <t>93060698606</t>
  </si>
  <si>
    <t>53932964900021</t>
  </si>
  <si>
    <t>600039</t>
  </si>
  <si>
    <t>06 33 15 81 83</t>
  </si>
  <si>
    <t>ZAC ST PHILIPPE II - LES TEMPLIERS - BP 309</t>
  </si>
  <si>
    <t>400 Avenue DE ROUMANILLE</t>
  </si>
  <si>
    <t>ANAXIA CONSEIL</t>
  </si>
  <si>
    <t>93060672006</t>
  </si>
  <si>
    <t>51162308400031</t>
  </si>
  <si>
    <t>610446</t>
  </si>
  <si>
    <t>04 67 47 32 65</t>
  </si>
  <si>
    <t>Bât 4 - PAT du Millénaire</t>
  </si>
  <si>
    <t>1350 Avenue Albert Einstein</t>
  </si>
  <si>
    <t>ANATOL CONSEIL</t>
  </si>
  <si>
    <t>76340926534</t>
  </si>
  <si>
    <t>82518678600018</t>
  </si>
  <si>
    <t>541953</t>
  </si>
  <si>
    <t>02 47 58 70 33</t>
  </si>
  <si>
    <t>37220 RILLY SUR VIENNE</t>
  </si>
  <si>
    <t>Lieu-dit LES VIGNEAUX</t>
  </si>
  <si>
    <t>ANASTATS</t>
  </si>
  <si>
    <t>24370153737</t>
  </si>
  <si>
    <t>41809465200017</t>
  </si>
  <si>
    <t>616576</t>
  </si>
  <si>
    <t>01 42 38 14 39</t>
  </si>
  <si>
    <t>85 Avenue PIERRE GRENIER</t>
  </si>
  <si>
    <t>ANAPIJ BOULOGNE BILLANCOURT</t>
  </si>
  <si>
    <t>ANAPIJ</t>
  </si>
  <si>
    <t>11755669475</t>
  </si>
  <si>
    <t>53145866900045</t>
  </si>
  <si>
    <t>342774</t>
  </si>
  <si>
    <t>01759</t>
  </si>
  <si>
    <t>04 42 20 39 02</t>
  </si>
  <si>
    <t>ANAPHORES</t>
  </si>
  <si>
    <t>93131200113</t>
  </si>
  <si>
    <t>48399059400044</t>
  </si>
  <si>
    <t>647706</t>
  </si>
  <si>
    <t>06 98 69 67 57</t>
  </si>
  <si>
    <t>38700 SARCENAS</t>
  </si>
  <si>
    <t>304 Route De Bonnetiere</t>
  </si>
  <si>
    <t>ANANTA CONSEIL SARCENAS</t>
  </si>
  <si>
    <t>ANANTA CONSEIL</t>
  </si>
  <si>
    <t>84380695138</t>
  </si>
  <si>
    <t>84147862100029</t>
  </si>
  <si>
    <t>454011</t>
  </si>
  <si>
    <t>MAURICE - MAURICE</t>
  </si>
  <si>
    <t>ANALYSIS CO LTD</t>
  </si>
  <si>
    <t>408530</t>
  </si>
  <si>
    <t>04 67 02 21 06</t>
  </si>
  <si>
    <t>ECOPARC CS 20130</t>
  </si>
  <si>
    <t>135 Rue DE LA GARRIGUETTE</t>
  </si>
  <si>
    <t>AQMC</t>
  </si>
  <si>
    <t>ANALYSES QUALITE MICROBIOLOGIE CONSEIL</t>
  </si>
  <si>
    <t>91340551034</t>
  </si>
  <si>
    <t>43882691900021</t>
  </si>
  <si>
    <t>465641</t>
  </si>
  <si>
    <t>0299943534</t>
  </si>
  <si>
    <t>14 Rue des Feuteries</t>
  </si>
  <si>
    <t>ANALYSE ET ACTION FOUGERES</t>
  </si>
  <si>
    <t>ANALYSE ET ACTION</t>
  </si>
  <si>
    <t>53350830635</t>
  </si>
  <si>
    <t>39395519000029</t>
  </si>
  <si>
    <t>677346</t>
  </si>
  <si>
    <t>04 42 59 12 40</t>
  </si>
  <si>
    <t>Batiment C Residence Espace Beauvalle</t>
  </si>
  <si>
    <t>6 Rue MAHATMA GANDHI</t>
  </si>
  <si>
    <t>ANALUSIS AIX EN PROVENCE</t>
  </si>
  <si>
    <t>ANALUSIS</t>
  </si>
  <si>
    <t>93130481313</t>
  </si>
  <si>
    <t>38397243700040</t>
  </si>
  <si>
    <t>661983</t>
  </si>
  <si>
    <t>03 55 40 03 24</t>
  </si>
  <si>
    <t>44 Rue du Tivoli</t>
  </si>
  <si>
    <t>ANAKA CONSULTING</t>
  </si>
  <si>
    <t>44670590867</t>
  </si>
  <si>
    <t>82502109000022</t>
  </si>
  <si>
    <t>370976</t>
  </si>
  <si>
    <t>01838</t>
  </si>
  <si>
    <t>05 62 85 58 21</t>
  </si>
  <si>
    <t>AEROPOLE BATIMENT 1 2EME ETAGE</t>
  </si>
  <si>
    <t>5 Avenue ALBERT DURAND</t>
  </si>
  <si>
    <t>ANAIS FORMATION</t>
  </si>
  <si>
    <t>73310505931</t>
  </si>
  <si>
    <t>50191140800026</t>
  </si>
  <si>
    <t>587140</t>
  </si>
  <si>
    <t>09 86 43 62 62</t>
  </si>
  <si>
    <t>13 Rue DE LA CITADELLE</t>
  </si>
  <si>
    <t>ANAHIDE ASSOCIATION</t>
  </si>
  <si>
    <t>76340926034</t>
  </si>
  <si>
    <t>82179778400013</t>
  </si>
  <si>
    <t>544267</t>
  </si>
  <si>
    <t>1 310 2169265</t>
  </si>
  <si>
    <t>P.O. Box 452058</t>
  </si>
  <si>
    <t>ANAEROBE SOCIETY OF THE AMERICAS</t>
  </si>
  <si>
    <t>658637</t>
  </si>
  <si>
    <t>04 66 59 49 67</t>
  </si>
  <si>
    <t>2 Rue DIDEROT</t>
  </si>
  <si>
    <t>AMT FORMATIONS</t>
  </si>
  <si>
    <t>91300262030</t>
  </si>
  <si>
    <t>48881562200011</t>
  </si>
  <si>
    <t>491380</t>
  </si>
  <si>
    <t>09 50 89 74 82</t>
  </si>
  <si>
    <t>11 Rue 11 Rue Des Bluets</t>
  </si>
  <si>
    <t>AMSTRAMGRAPHE</t>
  </si>
  <si>
    <t>AMSTRAMGRAPHE - CESAN</t>
  </si>
  <si>
    <t>11754593275</t>
  </si>
  <si>
    <t>51491375500047</t>
  </si>
  <si>
    <t>658868</t>
  </si>
  <si>
    <t>31 20 5669111</t>
  </si>
  <si>
    <t>Parkeerplaats - Locatie AMC</t>
  </si>
  <si>
    <t>9 Meibergdreef</t>
  </si>
  <si>
    <t>AMSTERDAM UMC</t>
  </si>
  <si>
    <t>433329</t>
  </si>
  <si>
    <t>06 34 63 00 69</t>
  </si>
  <si>
    <t>30 Rue De Rocroy</t>
  </si>
  <si>
    <t>AMSET MEDICAL</t>
  </si>
  <si>
    <t>11940800694</t>
  </si>
  <si>
    <t>52834224900026</t>
  </si>
  <si>
    <t>DOUBLON AVEC ORG N° 512620??</t>
  </si>
  <si>
    <t>144150</t>
  </si>
  <si>
    <t>03 83 67 63 05 22</t>
  </si>
  <si>
    <t>22 Rue DE MEDREVILLE</t>
  </si>
  <si>
    <t>AMS TRAINING</t>
  </si>
  <si>
    <t>41540276054</t>
  </si>
  <si>
    <t>51237509800013</t>
  </si>
  <si>
    <t>512620</t>
  </si>
  <si>
    <t>03 83 67 63 05</t>
  </si>
  <si>
    <t>22 Rue de Médreville</t>
  </si>
  <si>
    <t>AMS FORMATION</t>
  </si>
  <si>
    <t>41540112954</t>
  </si>
  <si>
    <t>41308016900035</t>
  </si>
  <si>
    <t>604537</t>
  </si>
  <si>
    <t>02 30 30 02 00</t>
  </si>
  <si>
    <t>Le Mansard entrée B</t>
  </si>
  <si>
    <t>Place Romée de Villeneuve</t>
  </si>
  <si>
    <t>AMS COMPETENCES</t>
  </si>
  <si>
    <t>93131926813</t>
  </si>
  <si>
    <t>53221555500048</t>
  </si>
  <si>
    <t>578460</t>
  </si>
  <si>
    <t>04 42 69 28 99</t>
  </si>
  <si>
    <t>1 Rue Mahatma Gandhi Le Decisium</t>
  </si>
  <si>
    <t>AMS AIX EN PROVENCE</t>
  </si>
  <si>
    <t>AMS</t>
  </si>
  <si>
    <t>93131320013</t>
  </si>
  <si>
    <t>50325312200025</t>
  </si>
  <si>
    <t>682937</t>
  </si>
  <si>
    <t>202 Square Antoine Watteau</t>
  </si>
  <si>
    <t>AMROUNE NORA</t>
  </si>
  <si>
    <t>32600387060</t>
  </si>
  <si>
    <t>51974854500026</t>
  </si>
  <si>
    <t>599347</t>
  </si>
  <si>
    <t>01 42 89 33 16</t>
  </si>
  <si>
    <t>80 Boulevard haussman</t>
  </si>
  <si>
    <t>AMRAE FORMATION</t>
  </si>
  <si>
    <t>11753844475</t>
  </si>
  <si>
    <t>44961909700024</t>
  </si>
  <si>
    <t>684181</t>
  </si>
  <si>
    <t>Impasse Clos Imbert Route de Saint-Zacharie</t>
  </si>
  <si>
    <t>AMPLITUDE FORMATION</t>
  </si>
  <si>
    <t>93131919313</t>
  </si>
  <si>
    <t>89849440600017</t>
  </si>
  <si>
    <t>386650</t>
  </si>
  <si>
    <t>04 72 40 02 02</t>
  </si>
  <si>
    <t>14B Traverse Terrasse Bellini</t>
  </si>
  <si>
    <t>AMPLITUDE PUTEAUX</t>
  </si>
  <si>
    <t>AMPLITUDE</t>
  </si>
  <si>
    <t>11922202692</t>
  </si>
  <si>
    <t>39478538000053</t>
  </si>
  <si>
    <t>113402</t>
  </si>
  <si>
    <t>26210115221</t>
  </si>
  <si>
    <t>39078919600040</t>
  </si>
  <si>
    <t>664108</t>
  </si>
  <si>
    <t>06 31 28 37 45</t>
  </si>
  <si>
    <t>20 Rue Charolais</t>
  </si>
  <si>
    <t>AMPLEA</t>
  </si>
  <si>
    <t>AMPLEA CONSEIL</t>
  </si>
  <si>
    <t>11754768275</t>
  </si>
  <si>
    <t>52853026400027</t>
  </si>
  <si>
    <t>671381</t>
  </si>
  <si>
    <t>06 60 29 66 26</t>
  </si>
  <si>
    <t>Clinique de l'Union - Ramsay Santé</t>
  </si>
  <si>
    <t>9 Boulevard De Ratalens</t>
  </si>
  <si>
    <t>AMPHYP</t>
  </si>
  <si>
    <t>76310854631</t>
  </si>
  <si>
    <t>82243055900010</t>
  </si>
  <si>
    <t>242822</t>
  </si>
  <si>
    <t>01 60 78 65 34</t>
  </si>
  <si>
    <t>2 Rue Du Bois Sauvage</t>
  </si>
  <si>
    <t>AMPHIA CONSEIL ET FORMATION</t>
  </si>
  <si>
    <t>11910416791</t>
  </si>
  <si>
    <t>41928081300090</t>
  </si>
  <si>
    <t>636307</t>
  </si>
  <si>
    <t>06 83 83 14 76</t>
  </si>
  <si>
    <t>52 Avenue Georges Pompidou</t>
  </si>
  <si>
    <t>AMORIFE INTERNATIONAL</t>
  </si>
  <si>
    <t>27390128739</t>
  </si>
  <si>
    <t>88210826900029</t>
  </si>
  <si>
    <t>623787</t>
  </si>
  <si>
    <t>04 72 17 08 69</t>
  </si>
  <si>
    <t>Zac Du Tronchon</t>
  </si>
  <si>
    <t>AMOENA FRANCE</t>
  </si>
  <si>
    <t>84691468369</t>
  </si>
  <si>
    <t>38906266200017</t>
  </si>
  <si>
    <t>595639</t>
  </si>
  <si>
    <t>8 Rue henri BORDEAUX</t>
  </si>
  <si>
    <t>AMO GROUPE D'ETUDE EN ORTHOPHONIE</t>
  </si>
  <si>
    <t>84740350574</t>
  </si>
  <si>
    <t>83860111000011</t>
  </si>
  <si>
    <t>621183</t>
  </si>
  <si>
    <t>AMN CONSEIL FORMATION</t>
  </si>
  <si>
    <t>93131812913</t>
  </si>
  <si>
    <t>87974138700010</t>
  </si>
  <si>
    <t>636241</t>
  </si>
  <si>
    <t>1 A Rue DE LA PETITE COLLINE</t>
  </si>
  <si>
    <t>AMLEANO</t>
  </si>
  <si>
    <t>93060928906</t>
  </si>
  <si>
    <t>89800646500014</t>
  </si>
  <si>
    <t>608282</t>
  </si>
  <si>
    <t>09280</t>
  </si>
  <si>
    <t>02 30 02 03 21</t>
  </si>
  <si>
    <t>16 Esplanade DU CHAMP DE MARS</t>
  </si>
  <si>
    <t>AM&amp;JT</t>
  </si>
  <si>
    <t>76120120212</t>
  </si>
  <si>
    <t>83459512600030</t>
  </si>
  <si>
    <t>499882</t>
  </si>
  <si>
    <t>01451</t>
  </si>
  <si>
    <t>0493368199</t>
  </si>
  <si>
    <t>2 Avenue THIERS</t>
  </si>
  <si>
    <t>AMIFORM PACA</t>
  </si>
  <si>
    <t>93060286006</t>
  </si>
  <si>
    <t>43761691500017</t>
  </si>
  <si>
    <t>515656</t>
  </si>
  <si>
    <t>01 44 52 56 40</t>
  </si>
  <si>
    <t>21 Rue DU CHATEAU D EAU</t>
  </si>
  <si>
    <t>AMICALE DU NID</t>
  </si>
  <si>
    <t>AMICALE DU NID POLE FORMATION</t>
  </si>
  <si>
    <t>11754372375</t>
  </si>
  <si>
    <t>77572367900111</t>
  </si>
  <si>
    <t>610355</t>
  </si>
  <si>
    <t>0327452251</t>
  </si>
  <si>
    <t>ZI DES SIX MARIANNES</t>
  </si>
  <si>
    <t>AMIANTE ET FORMATION ESCAUDAIN</t>
  </si>
  <si>
    <t>AMIANTE ET FORMATION</t>
  </si>
  <si>
    <t>32590954059</t>
  </si>
  <si>
    <t>83765589300019</t>
  </si>
  <si>
    <t>644304</t>
  </si>
  <si>
    <t>03 57 96 00 01</t>
  </si>
  <si>
    <t>POLE INDUSTRIEL ZONE EUROPE ZONE B</t>
  </si>
  <si>
    <t>25 Rue MARIE MARVINGT</t>
  </si>
  <si>
    <t>AMIANTE &amp; CO</t>
  </si>
  <si>
    <t>44540345554</t>
  </si>
  <si>
    <t>81474419900013</t>
  </si>
  <si>
    <t>524700</t>
  </si>
  <si>
    <t>06 60 169 065</t>
  </si>
  <si>
    <t>85600 TREIZE SEPTIERS</t>
  </si>
  <si>
    <t>48 Rue de la Litaudière</t>
  </si>
  <si>
    <t>IMAGE CONSEIL</t>
  </si>
  <si>
    <t>AMIAND BOISDRON JEANNE - IMAGE CONSEIL</t>
  </si>
  <si>
    <t>52850095085</t>
  </si>
  <si>
    <t>43340453000019</t>
  </si>
  <si>
    <t>627320</t>
  </si>
  <si>
    <t>07 69 68 86 77</t>
  </si>
  <si>
    <t>AMI DE FORMATION</t>
  </si>
  <si>
    <t>32590998459</t>
  </si>
  <si>
    <t>85260400800015</t>
  </si>
  <si>
    <t>670868</t>
  </si>
  <si>
    <t>06 51 89 57 95</t>
  </si>
  <si>
    <t>50 Route DE LISSES</t>
  </si>
  <si>
    <t>AMG FORMATIONS CORBEIL ESSONNES</t>
  </si>
  <si>
    <t>AMG FORMATIONS</t>
  </si>
  <si>
    <t>11910830491</t>
  </si>
  <si>
    <t>84144790700038</t>
  </si>
  <si>
    <t>488276</t>
  </si>
  <si>
    <t>04 50 45 93 24</t>
  </si>
  <si>
    <t>6 Rue de l'Annexion</t>
  </si>
  <si>
    <t>AMETIS</t>
  </si>
  <si>
    <t>AMETIS SCOP</t>
  </si>
  <si>
    <t>82740166174</t>
  </si>
  <si>
    <t>44380237600014</t>
  </si>
  <si>
    <t>603685</t>
  </si>
  <si>
    <t>67 Boulevard ALSACE LORAINE</t>
  </si>
  <si>
    <t>AMET FORMATION</t>
  </si>
  <si>
    <t>11930721693</t>
  </si>
  <si>
    <t>81435740600010</t>
  </si>
  <si>
    <t>637725</t>
  </si>
  <si>
    <t>03 20 43 22 53</t>
  </si>
  <si>
    <t>215 Rue DES FUSILLES</t>
  </si>
  <si>
    <t>AMERIS FORMATION</t>
  </si>
  <si>
    <t>31590649759</t>
  </si>
  <si>
    <t>48832715600037</t>
  </si>
  <si>
    <t>644067</t>
  </si>
  <si>
    <t>1 913-402-7102</t>
  </si>
  <si>
    <t>ETATS UNIS - PRAIRIE VILLAGE</t>
  </si>
  <si>
    <t>2508 W 71st St</t>
  </si>
  <si>
    <t>AHPBA</t>
  </si>
  <si>
    <t>AMERICAS HEPATO-PANCREATO-BILIARY ASSOCIATION</t>
  </si>
  <si>
    <t>555228</t>
  </si>
  <si>
    <t>1 4106893700</t>
  </si>
  <si>
    <t>ETATS UNIS - LINTHICUM</t>
  </si>
  <si>
    <t>1000 CORPORATE BOULEVARD</t>
  </si>
  <si>
    <t>AUA</t>
  </si>
  <si>
    <t>AMERICAN UROLOGICAL ASSOCIATION</t>
  </si>
  <si>
    <t>536696</t>
  </si>
  <si>
    <t>1 212 315 8600</t>
  </si>
  <si>
    <t>4th Floor</t>
  </si>
  <si>
    <t>25 Broadway</t>
  </si>
  <si>
    <t>ATS</t>
  </si>
  <si>
    <t>AMERICAN THORACIC SOCIETY</t>
  </si>
  <si>
    <t>588295</t>
  </si>
  <si>
    <t>04 72 84 97 80</t>
  </si>
  <si>
    <t>100H Cours LAFAYETTE</t>
  </si>
  <si>
    <t>AT</t>
  </si>
  <si>
    <t>AMERICAN TEACHERS</t>
  </si>
  <si>
    <t>82690326269</t>
  </si>
  <si>
    <t>38946846300028</t>
  </si>
  <si>
    <t>597090</t>
  </si>
  <si>
    <t>1 703 414 7870</t>
  </si>
  <si>
    <t>Suite 1120</t>
  </si>
  <si>
    <t>1401 South Clark St.</t>
  </si>
  <si>
    <t>ASTS</t>
  </si>
  <si>
    <t>AMERICAN SOCIETY OF TRANSPLANT SURGEONS</t>
  </si>
  <si>
    <t>612601</t>
  </si>
  <si>
    <t>1 312 578 8760</t>
  </si>
  <si>
    <t>SUITE 2030</t>
  </si>
  <si>
    <t>20 NORTH WACKER DRIVE</t>
  </si>
  <si>
    <t>ASRS</t>
  </si>
  <si>
    <t>AMERICAN SOCIETY OF RETINA SPECIALISTS</t>
  </si>
  <si>
    <t>564291</t>
  </si>
  <si>
    <t>1 312 202 5580</t>
  </si>
  <si>
    <t>c/o American College of Surgeons</t>
  </si>
  <si>
    <t>633 NORTH SAINT CLAIR STREET</t>
  </si>
  <si>
    <t>ASPO</t>
  </si>
  <si>
    <t>AMERICAN SOCIETY OF PEDIATRIC OTOLARYNGOLOGY</t>
  </si>
  <si>
    <t>604999</t>
  </si>
  <si>
    <t>1 703 459 2555</t>
  </si>
  <si>
    <t>ETATS UNIS - FAIRFAX</t>
  </si>
  <si>
    <t>SUITE 1210</t>
  </si>
  <si>
    <t>9302 LEE HIGHWAY</t>
  </si>
  <si>
    <t>ASNC</t>
  </si>
  <si>
    <t>AMERICAN SOCIETY OF NUCLEAR CARDIOLOGY</t>
  </si>
  <si>
    <t>509590</t>
  </si>
  <si>
    <t>1 202 640 4660</t>
  </si>
  <si>
    <t>SUITE 800</t>
  </si>
  <si>
    <t>AMERICAN SOCIETY OF NEPHROLOGY</t>
  </si>
  <si>
    <t>466839</t>
  </si>
  <si>
    <t>1 301 634 7300</t>
  </si>
  <si>
    <t>ASHG</t>
  </si>
  <si>
    <t>AMERICAN SOCIETY OF HUMAN GENETICS</t>
  </si>
  <si>
    <t>571684</t>
  </si>
  <si>
    <t>1 202 776 0544</t>
  </si>
  <si>
    <t>Suite 900</t>
  </si>
  <si>
    <t>2021 L Street NW</t>
  </si>
  <si>
    <t>ASH</t>
  </si>
  <si>
    <t>AMERICAN SOCIETY OF HEMATOLOGY</t>
  </si>
  <si>
    <t>556543</t>
  </si>
  <si>
    <t>1 919 861 5574</t>
  </si>
  <si>
    <t>ETATS UNIS - MORRISVILLE</t>
  </si>
  <si>
    <t>STE 310</t>
  </si>
  <si>
    <t>2100 PASSERELLE CENTRE BOULEVARD</t>
  </si>
  <si>
    <t>ASE</t>
  </si>
  <si>
    <t>AMERICAN SOCIETY OF ECHOCARDIOGRAPHY</t>
  </si>
  <si>
    <t>554431</t>
  </si>
  <si>
    <t>1 703 299 0158</t>
  </si>
  <si>
    <t>Suite 800</t>
  </si>
  <si>
    <t>2318 Mill Road</t>
  </si>
  <si>
    <t>ASCO</t>
  </si>
  <si>
    <t>AMERICAN SOCIETY OF CLINICAL ONCOLOGY</t>
  </si>
  <si>
    <t>578356</t>
  </si>
  <si>
    <t>1 703 591 2220</t>
  </si>
  <si>
    <t>4000 Legato Road</t>
  </si>
  <si>
    <t>ASCRS</t>
  </si>
  <si>
    <t>AMERICAN SOCIETY OF CATARACT AND REFRACTIVE SURGERY</t>
  </si>
  <si>
    <t>531406</t>
  </si>
  <si>
    <t>1 847 8255586</t>
  </si>
  <si>
    <t>1061 AMERICAN LANE</t>
  </si>
  <si>
    <t>AMERICAN SOCIETY OF ANESTHESIOLOGISTS</t>
  </si>
  <si>
    <t>599918</t>
  </si>
  <si>
    <t>1 734 764 9686</t>
  </si>
  <si>
    <t>C/O UNIVERSITY OF MICHIGAN MEDICAL SCHOOL</t>
  </si>
  <si>
    <t>1150 West Medical Center Drive, 5635 Med Sci II</t>
  </si>
  <si>
    <t>ASV</t>
  </si>
  <si>
    <t>AMERICAN SOCIETY FOR VIROLOGY</t>
  </si>
  <si>
    <t>683292</t>
  </si>
  <si>
    <t>1 312 880-1900</t>
  </si>
  <si>
    <t>822 W. Washington Blvd.</t>
  </si>
  <si>
    <t>ASSH</t>
  </si>
  <si>
    <t>AMERICAN SOCIETY FOR SURGERY OF THE HAND</t>
  </si>
  <si>
    <t>549162</t>
  </si>
  <si>
    <t>1 703 5021550</t>
  </si>
  <si>
    <t>251 18th Street South, 8th Floor</t>
  </si>
  <si>
    <t>ASTRO</t>
  </si>
  <si>
    <t>AMERICAN SOCIETY FOR RADIATION ONCOLOGY</t>
  </si>
  <si>
    <t>638493</t>
  </si>
  <si>
    <t>9211 CORPORATE BOULEVARD</t>
  </si>
  <si>
    <t>AMERICAN SOCIETY FOR NUTRITION</t>
  </si>
  <si>
    <t>548248</t>
  </si>
  <si>
    <t>1 202 7373600</t>
  </si>
  <si>
    <t>1752 N St. NW</t>
  </si>
  <si>
    <t>ASM</t>
  </si>
  <si>
    <t>AMERICAN SOCIETY FOR MICROBIOLOGY</t>
  </si>
  <si>
    <t>662987</t>
  </si>
  <si>
    <t>1 352 331 4900</t>
  </si>
  <si>
    <t>ETATS UNIS - NEWBERRY</t>
  </si>
  <si>
    <t>Suite F-3</t>
  </si>
  <si>
    <t>14407 SW 2nd Place</t>
  </si>
  <si>
    <t>ASMBS</t>
  </si>
  <si>
    <t>AMERICAN SOCIETY FOR METABOLIC AND BARIATRIC SURGERY</t>
  </si>
  <si>
    <t>571696</t>
  </si>
  <si>
    <t>1 715 845 9283</t>
  </si>
  <si>
    <t>ETATS UNIS - WAUSAU</t>
  </si>
  <si>
    <t>SUITE 240</t>
  </si>
  <si>
    <t>2100 STEWART AVENUE</t>
  </si>
  <si>
    <t>ASLMS</t>
  </si>
  <si>
    <t>AMERICAN SOCIETY FOR LASER MEDICINE AND SURGERY</t>
  </si>
  <si>
    <t>598045</t>
  </si>
  <si>
    <t>1 703 836 6981</t>
  </si>
  <si>
    <t>528 N Washington St</t>
  </si>
  <si>
    <t>ASCPT</t>
  </si>
  <si>
    <t>AMERICAN SOCIETY FOR CLINICAL PHARMACOLOGY AND THERAPEUTICS</t>
  </si>
  <si>
    <t>589329</t>
  </si>
  <si>
    <t>1 301 347 9300</t>
  </si>
  <si>
    <t>Suite 750</t>
  </si>
  <si>
    <t>8120 Woodmont Avenue</t>
  </si>
  <si>
    <t>ASCB</t>
  </si>
  <si>
    <t>AMERICAN SOCIETY FOR CELL BIOLOGY</t>
  </si>
  <si>
    <t>568090</t>
  </si>
  <si>
    <t>1 202 3671161</t>
  </si>
  <si>
    <t>2025 M STREET NW</t>
  </si>
  <si>
    <t>ASBMR</t>
  </si>
  <si>
    <t>AMERICAN SOCIETY FOR BONE AND MINERAL RESEARCH</t>
  </si>
  <si>
    <t>550220</t>
  </si>
  <si>
    <t>1 847 6981629</t>
  </si>
  <si>
    <t>ASES</t>
  </si>
  <si>
    <t>AMERICAN SHOULDER AND ELBOW SURGEONS</t>
  </si>
  <si>
    <t>512126</t>
  </si>
  <si>
    <t>+17039077300</t>
  </si>
  <si>
    <t>Suite 1825</t>
  </si>
  <si>
    <t>1000 Boulevard Wilson</t>
  </si>
  <si>
    <t>APA</t>
  </si>
  <si>
    <t>AMERICAN PSYCHIATRIC ASSOCIATION</t>
  </si>
  <si>
    <t>664224</t>
  </si>
  <si>
    <t>1 847 698 4654</t>
  </si>
  <si>
    <t>Suite 220</t>
  </si>
  <si>
    <t>9400 W. Higgins Road</t>
  </si>
  <si>
    <t>AOFAS</t>
  </si>
  <si>
    <t>AMERICAN ORTHOPAEDIC FOOT AND ANKLE SOCIETY</t>
  </si>
  <si>
    <t>521450</t>
  </si>
  <si>
    <t>+13014984100</t>
  </si>
  <si>
    <t>ETATS UNIS - LAUREL</t>
  </si>
  <si>
    <t>SUITE 100</t>
  </si>
  <si>
    <t>14750 SWEITZER LANE</t>
  </si>
  <si>
    <t>AIUM</t>
  </si>
  <si>
    <t>AMERICAN INSTITUTE OF ULTRASOUND IN MEDICINE</t>
  </si>
  <si>
    <t>552690</t>
  </si>
  <si>
    <t>1 214 570 5935</t>
  </si>
  <si>
    <t>ETATS UNIS - DALLAS</t>
  </si>
  <si>
    <t>7272 GREENVILLE AVENUE</t>
  </si>
  <si>
    <t>14/11/2016</t>
  </si>
  <si>
    <t>AHA</t>
  </si>
  <si>
    <t>AMERICAN HEART ASSOCIATION</t>
  </si>
  <si>
    <t>592067</t>
  </si>
  <si>
    <t>19 MANTUA RD</t>
  </si>
  <si>
    <t>14/11/2018</t>
  </si>
  <si>
    <t>AHS</t>
  </si>
  <si>
    <t>AMERICAN HEADACHE SOCIETY</t>
  </si>
  <si>
    <t>576657</t>
  </si>
  <si>
    <t>1 301 654 2055</t>
  </si>
  <si>
    <t>4930 Del Ray Avenue</t>
  </si>
  <si>
    <t>AGA</t>
  </si>
  <si>
    <t>AMERICAN GASTROENTEROLOGICAL ASSOCIATION</t>
  </si>
  <si>
    <t>554996</t>
  </si>
  <si>
    <t>1 312 883 3800</t>
  </si>
  <si>
    <t>Suite 2850</t>
  </si>
  <si>
    <t>135 South LaSalle Street</t>
  </si>
  <si>
    <t>AMERICAN EPILEPSY SOCIETY</t>
  </si>
  <si>
    <t>553013</t>
  </si>
  <si>
    <t>2451 Crystal Drive</t>
  </si>
  <si>
    <t>22/11/2016</t>
  </si>
  <si>
    <t>AMERICAN DIABETES ASSOCIATION</t>
  </si>
  <si>
    <t>509693</t>
  </si>
  <si>
    <t>1 312 202 5000</t>
  </si>
  <si>
    <t>633 N Saint Clair Street</t>
  </si>
  <si>
    <t>ACS</t>
  </si>
  <si>
    <t>AMERICAN COLLEGE OF SURGEONS</t>
  </si>
  <si>
    <t>533452</t>
  </si>
  <si>
    <t>1 404 633 3777</t>
  </si>
  <si>
    <t>2200 LAKE BLVD NE</t>
  </si>
  <si>
    <t>10/12/2015</t>
  </si>
  <si>
    <t>AMERICAN COLLEGE OF RHEUMATOLOGY</t>
  </si>
  <si>
    <t>581690</t>
  </si>
  <si>
    <t>1 414 347 1103</t>
  </si>
  <si>
    <t>ACMS</t>
  </si>
  <si>
    <t>AMERICAN COLLEGE OF MOHS SURGERY</t>
  </si>
  <si>
    <t>637282</t>
  </si>
  <si>
    <t>1 301 718 9603</t>
  </si>
  <si>
    <t>Suite 1101</t>
  </si>
  <si>
    <t>7101 Avenue Wisconsin</t>
  </si>
  <si>
    <t>ACMG</t>
  </si>
  <si>
    <t>AMERICAN COLLEGE OF MEDICAL GENETICS AND GENOMICS</t>
  </si>
  <si>
    <t>601070</t>
  </si>
  <si>
    <t>1 913 4923311</t>
  </si>
  <si>
    <t>ETATS UNIS - LENEXA</t>
  </si>
  <si>
    <t>World Headquarters</t>
  </si>
  <si>
    <t>13000 W. 87th Street Parkway</t>
  </si>
  <si>
    <t>ACCP</t>
  </si>
  <si>
    <t>AMERICAN COLLEGE OF CLINICAL PHARMACY</t>
  </si>
  <si>
    <t>545223</t>
  </si>
  <si>
    <t>1 224 521 9800</t>
  </si>
  <si>
    <t>Global Headquarters</t>
  </si>
  <si>
    <t>2595 Patriot Boulevard</t>
  </si>
  <si>
    <t>CHEST</t>
  </si>
  <si>
    <t>AMERICAN COLLEGE OF CHEST PHYSICIANS</t>
  </si>
  <si>
    <t>680760</t>
  </si>
  <si>
    <t>202 375 6000</t>
  </si>
  <si>
    <t>HEART HOUSE</t>
  </si>
  <si>
    <t>2400 N ST. NW</t>
  </si>
  <si>
    <t>ACCF</t>
  </si>
  <si>
    <t>AMERICAN COLLEGE OF CARDIOLOGY FOUNDATION</t>
  </si>
  <si>
    <t>563936</t>
  </si>
  <si>
    <t>1 703 243 2800</t>
  </si>
  <si>
    <t>2107 Boulevard Wilson</t>
  </si>
  <si>
    <t>AAPS</t>
  </si>
  <si>
    <t>AMERICAN ASSOCIATION PHARMACEUTICAL SCIENTISTS</t>
  </si>
  <si>
    <t>560390</t>
  </si>
  <si>
    <t>1 314 9931700</t>
  </si>
  <si>
    <t>ETATS UNIS - ST LOUIS</t>
  </si>
  <si>
    <t>401 North Lindbergh Boulevard</t>
  </si>
  <si>
    <t>AAO</t>
  </si>
  <si>
    <t>AMERICAN ASSOCIATION OF ORTHODONTISTS</t>
  </si>
  <si>
    <t>655016</t>
  </si>
  <si>
    <t>1 847 378 0500</t>
  </si>
  <si>
    <t>ETATS UNIS - ROLLING MEADOWS</t>
  </si>
  <si>
    <t>5550 Meadowbrook Industrial Ct.</t>
  </si>
  <si>
    <t>AANS</t>
  </si>
  <si>
    <t>AMERICAN ASSOCIATION OF NEUROLOGICAL SURGEONS</t>
  </si>
  <si>
    <t>681222</t>
  </si>
  <si>
    <t>ETATS UNIS - SHARPSBURG</t>
  </si>
  <si>
    <t>c/o Mike Whittington &amp; Associates</t>
  </si>
  <si>
    <t>6545 Highway 54, #2006</t>
  </si>
  <si>
    <t>AAGUS</t>
  </si>
  <si>
    <t>AMERICAN ASSOCIATION OF GENITOURINARY SURGEONS</t>
  </si>
  <si>
    <t>566469</t>
  </si>
  <si>
    <t>1 312 266 7255</t>
  </si>
  <si>
    <t>211 E. CHICAGO AVENUE</t>
  </si>
  <si>
    <t>27/06/2017</t>
  </si>
  <si>
    <t>AAE</t>
  </si>
  <si>
    <t>AMERICAN ASSOCIATION OF ENDODONTISTS</t>
  </si>
  <si>
    <t>646039</t>
  </si>
  <si>
    <t>SUITE 350-V</t>
  </si>
  <si>
    <t>800 CUMMINGS CENTER</t>
  </si>
  <si>
    <t>AATS</t>
  </si>
  <si>
    <t>AMERICAN ASSOCIATION FOR THORACIC SURGERY</t>
  </si>
  <si>
    <t>588003</t>
  </si>
  <si>
    <t>1 215 440 9300</t>
  </si>
  <si>
    <t>17th Floor</t>
  </si>
  <si>
    <t>615 Chestnut St</t>
  </si>
  <si>
    <t>AACR</t>
  </si>
  <si>
    <t>AMERICAN ASSOCIATION FOR CANCER RESEARCH</t>
  </si>
  <si>
    <t>669490</t>
  </si>
  <si>
    <t>1 301 634 7910</t>
  </si>
  <si>
    <t>Suite 725</t>
  </si>
  <si>
    <t>6121 Executive Boulevard</t>
  </si>
  <si>
    <t>AAA</t>
  </si>
  <si>
    <t>AMERICAN ASSOCIATION FOR ANATOMY</t>
  </si>
  <si>
    <t>657906</t>
  </si>
  <si>
    <t>1 703 528 1902</t>
  </si>
  <si>
    <t>SUITE 1301</t>
  </si>
  <si>
    <t>2300 Boulevard CLARENDON</t>
  </si>
  <si>
    <t>AMERICAN ANTHROPOLOGICAL ASSOCIATION</t>
  </si>
  <si>
    <t>665733</t>
  </si>
  <si>
    <t>800 433 9016</t>
  </si>
  <si>
    <t>ETATS UNIS - ITASCA</t>
  </si>
  <si>
    <t>345 Park Boulevard</t>
  </si>
  <si>
    <t>AMERICAN ACADEMY OF PEDIATRICS</t>
  </si>
  <si>
    <t>559040</t>
  </si>
  <si>
    <t>1 847 823 7186</t>
  </si>
  <si>
    <t>28/02/2017</t>
  </si>
  <si>
    <t>AAOS</t>
  </si>
  <si>
    <t>AMERICAN ACADEMY OF ORTHOPAEDIC SURGEONS</t>
  </si>
  <si>
    <t>588684</t>
  </si>
  <si>
    <t>1 609 504 1311</t>
  </si>
  <si>
    <t>ETATS UNIS - OCEANVILLE</t>
  </si>
  <si>
    <t>PO BOX 478</t>
  </si>
  <si>
    <t>174 S. NEW YORK AVE.</t>
  </si>
  <si>
    <t>AAOP</t>
  </si>
  <si>
    <t>AMERICAN ACADEMY OF OROFACIAL PAIN</t>
  </si>
  <si>
    <t>550231</t>
  </si>
  <si>
    <t>1 415 561 8500</t>
  </si>
  <si>
    <t>655 Beach Street</t>
  </si>
  <si>
    <t>AMERICAN ACADEMY OF OPHTHALMOLOGY</t>
  </si>
  <si>
    <t>564540</t>
  </si>
  <si>
    <t>1 612 928 6000</t>
  </si>
  <si>
    <t>201 Chicago Avenue</t>
  </si>
  <si>
    <t>AAN</t>
  </si>
  <si>
    <t>AMERICAN ACADEMY OF NEUROLOGY</t>
  </si>
  <si>
    <t>521449</t>
  </si>
  <si>
    <t>+17196361100</t>
  </si>
  <si>
    <t>ETATS UNIS - COLORADO SPRING</t>
  </si>
  <si>
    <t>410 NORTH 21ST STREET</t>
  </si>
  <si>
    <t>AAFS</t>
  </si>
  <si>
    <t>AMERICAN ACADEMY OF FORENSIC SCIENCES</t>
  </si>
  <si>
    <t>607769</t>
  </si>
  <si>
    <t>1 202 966 7300</t>
  </si>
  <si>
    <t>ETATS UNIS - WASHINTON</t>
  </si>
  <si>
    <t>3615 Avenue WISCONSIN AVENUE, NW</t>
  </si>
  <si>
    <t>09/12/2019</t>
  </si>
  <si>
    <t>AACAP</t>
  </si>
  <si>
    <t>AMERICAN ACADEMY OF CHILD AND ADOLESCENT PSYCHIATRY</t>
  </si>
  <si>
    <t>585506</t>
  </si>
  <si>
    <t>1 414 918 3014</t>
  </si>
  <si>
    <t>ETATS UNIS - MILWAUKY</t>
  </si>
  <si>
    <t>555 East Wells, Suite 1100</t>
  </si>
  <si>
    <t>AACPDM</t>
  </si>
  <si>
    <t>AMERICAN ACADEMY FOR CEREBRAL PALSY AND DEVELOPMENTAL MEDICINE</t>
  </si>
  <si>
    <t>600600</t>
  </si>
  <si>
    <t>03 64 18 57 32</t>
  </si>
  <si>
    <t>12 Rue DES PAVEURS</t>
  </si>
  <si>
    <t>AMEREL PRO</t>
  </si>
  <si>
    <t>32020130602</t>
  </si>
  <si>
    <t>82958713800027</t>
  </si>
  <si>
    <t>480952</t>
  </si>
  <si>
    <t>0549711219</t>
  </si>
  <si>
    <t>AGC PARTHENAY</t>
  </si>
  <si>
    <t>AMELIORATION ET GESTION DES COMPETENCES  PARTHENAY</t>
  </si>
  <si>
    <t>54790081879</t>
  </si>
  <si>
    <t>48003989000045</t>
  </si>
  <si>
    <t>284610</t>
  </si>
  <si>
    <t>03 84 56 16 23</t>
  </si>
  <si>
    <t>90120 MORVILLARS</t>
  </si>
  <si>
    <t>ZAC des tourelles</t>
  </si>
  <si>
    <t>ACTESUR MORVILLARS</t>
  </si>
  <si>
    <t>AMELIORATION DES CONDITIONS DE TRAVAIL ERGONOMIE SECURITE - ACTESUR</t>
  </si>
  <si>
    <t>43900032790</t>
  </si>
  <si>
    <t>42380826000024</t>
  </si>
  <si>
    <t>679185</t>
  </si>
  <si>
    <t>04 67 65 43 29</t>
  </si>
  <si>
    <t>Residence Les Consuls</t>
  </si>
  <si>
    <t>455 Avenue PROFESSEUR ETIENNE ANTONELLI</t>
  </si>
  <si>
    <t>AME RICHTER</t>
  </si>
  <si>
    <t>76340953234</t>
  </si>
  <si>
    <t>44935683100015</t>
  </si>
  <si>
    <t>521255</t>
  </si>
  <si>
    <t>08 92 97 70 66</t>
  </si>
  <si>
    <t>2 Rue JACQUES PREVERT</t>
  </si>
  <si>
    <t>AMCF PORTAGE VILLENEUVE D ASCQ</t>
  </si>
  <si>
    <t>AMCF PORTAGE</t>
  </si>
  <si>
    <t>31590879159</t>
  </si>
  <si>
    <t>80397430200017</t>
  </si>
  <si>
    <t>656409</t>
  </si>
  <si>
    <t>04 50 69 24 77</t>
  </si>
  <si>
    <t>21 Route DE NANFRAY Pae Du Levray - Cran Gevrier</t>
  </si>
  <si>
    <t>AMCENA CONSULTING SARL</t>
  </si>
  <si>
    <t>AMCENA CONSULTING SARL - GROUPE SI2A CONSULTING</t>
  </si>
  <si>
    <t>84740319274</t>
  </si>
  <si>
    <t>80391308600028</t>
  </si>
  <si>
    <t>528183</t>
  </si>
  <si>
    <t>02 23 25 24 41</t>
  </si>
  <si>
    <t>35 Rue ARISTIDE BRIAND</t>
  </si>
  <si>
    <t>AMC FORMATION</t>
  </si>
  <si>
    <t>53350815135</t>
  </si>
  <si>
    <t>48883674300028</t>
  </si>
  <si>
    <t>650420</t>
  </si>
  <si>
    <t>08791</t>
  </si>
  <si>
    <t>06 08 62 09 08</t>
  </si>
  <si>
    <t>387 Route DE ST SIMON</t>
  </si>
  <si>
    <t>APF</t>
  </si>
  <si>
    <t>AMBROISE PARE FORMATION</t>
  </si>
  <si>
    <t>76310937431</t>
  </si>
  <si>
    <t>83480747100018</t>
  </si>
  <si>
    <t>329459</t>
  </si>
  <si>
    <t>01031</t>
  </si>
  <si>
    <t>05 61 50 16 11</t>
  </si>
  <si>
    <t>SERVICE DE REEDUCATION</t>
  </si>
  <si>
    <t>387 Route DE SAINT SIMON</t>
  </si>
  <si>
    <t>73310379731</t>
  </si>
  <si>
    <t>42821484500011</t>
  </si>
  <si>
    <t>664327</t>
  </si>
  <si>
    <t>13 Avenue Jean Martouret</t>
  </si>
  <si>
    <t>AMBRE</t>
  </si>
  <si>
    <t>AMBRE - FDI</t>
  </si>
  <si>
    <t>83430336643</t>
  </si>
  <si>
    <t>80772195600017</t>
  </si>
  <si>
    <t>629250</t>
  </si>
  <si>
    <t>13 Rue De Baleni</t>
  </si>
  <si>
    <t>AMBOISE FORMATIONS</t>
  </si>
  <si>
    <t>24370365837</t>
  </si>
  <si>
    <t>83031654300016</t>
  </si>
  <si>
    <t>528020</t>
  </si>
  <si>
    <t>07165</t>
  </si>
  <si>
    <t>06 86 37 76 20</t>
  </si>
  <si>
    <t>31560 NAILLOUX</t>
  </si>
  <si>
    <t>6 Chemin DE MONTGAY</t>
  </si>
  <si>
    <t>AMBITION SANTE +</t>
  </si>
  <si>
    <t>73310793331</t>
  </si>
  <si>
    <t>81271676900011</t>
  </si>
  <si>
    <t>580521</t>
  </si>
  <si>
    <t>0663830440</t>
  </si>
  <si>
    <t>27 Avenue PAUL ARENE</t>
  </si>
  <si>
    <t>AMBITION PREVENTION</t>
  </si>
  <si>
    <t>93131672013</t>
  </si>
  <si>
    <t>82994788600018</t>
  </si>
  <si>
    <t>607629</t>
  </si>
  <si>
    <t>09 82 56 75 73</t>
  </si>
  <si>
    <t>128 Boulevard MACDONALD</t>
  </si>
  <si>
    <t>AMBIENT IT</t>
  </si>
  <si>
    <t>11755474375</t>
  </si>
  <si>
    <t>81227101300037</t>
  </si>
  <si>
    <t>654218</t>
  </si>
  <si>
    <t>07 83 72 53 70</t>
  </si>
  <si>
    <t>83830 FIGANIERES</t>
  </si>
  <si>
    <t>Quartier LA GRANGUE - RES LES BASTIDES</t>
  </si>
  <si>
    <t>AMBASSADERM</t>
  </si>
  <si>
    <t>93830558783</t>
  </si>
  <si>
    <t>83951386800019</t>
  </si>
  <si>
    <t>514342</t>
  </si>
  <si>
    <t>02 98 33 60 75</t>
  </si>
  <si>
    <t>ZAC Technopôle Brest Iroise</t>
  </si>
  <si>
    <t>80 Rue Johannes Kepler</t>
  </si>
  <si>
    <t>AMAXTEO BREST</t>
  </si>
  <si>
    <t>AMAXTEO - AJ FORMATION</t>
  </si>
  <si>
    <t>93132166713</t>
  </si>
  <si>
    <t>50148508000011</t>
  </si>
  <si>
    <t>665034</t>
  </si>
  <si>
    <t>AMAXTEO CHATEAUNEUF LES MARTIGUES</t>
  </si>
  <si>
    <t>AMAXTEO</t>
  </si>
  <si>
    <t>50148508000094</t>
  </si>
  <si>
    <t>494288</t>
  </si>
  <si>
    <t>03 28 63 69 04</t>
  </si>
  <si>
    <t>Site De La Polyclinique De Grande-Synt</t>
  </si>
  <si>
    <t>4 Avenue De La Polyclinique</t>
  </si>
  <si>
    <t>AMAVI</t>
  </si>
  <si>
    <t>32591155059</t>
  </si>
  <si>
    <t>75080507900027</t>
  </si>
  <si>
    <t>591166</t>
  </si>
  <si>
    <t>32 0 51 62 73 20</t>
  </si>
  <si>
    <t>BELGIQUE - RUISELEDE</t>
  </si>
  <si>
    <t>13 KAPELLESTRAAT</t>
  </si>
  <si>
    <t>AMARON</t>
  </si>
  <si>
    <t>AMARON SPRL</t>
  </si>
  <si>
    <t>393769</t>
  </si>
  <si>
    <t>01 41 49 94 94</t>
  </si>
  <si>
    <t>125 Rue ARISTIDE BRIAND</t>
  </si>
  <si>
    <t>AMARIS</t>
  </si>
  <si>
    <t>11921530392</t>
  </si>
  <si>
    <t>41420081600034</t>
  </si>
  <si>
    <t>466797</t>
  </si>
  <si>
    <t>01 45 26 97 14</t>
  </si>
  <si>
    <t>24 Rue De Clichy</t>
  </si>
  <si>
    <t>AMALA PARIS</t>
  </si>
  <si>
    <t>11754340475</t>
  </si>
  <si>
    <t>50208692900028</t>
  </si>
  <si>
    <t>657529</t>
  </si>
  <si>
    <t>04 86 34 73 01</t>
  </si>
  <si>
    <t>230 Chemin DU MIDI</t>
  </si>
  <si>
    <t>AMAF FORMATION</t>
  </si>
  <si>
    <t>93840384684</t>
  </si>
  <si>
    <t>82272934900040</t>
  </si>
  <si>
    <t>489797</t>
  </si>
  <si>
    <t>01 46 38 24 69</t>
  </si>
  <si>
    <t>13 VAUDETARD</t>
  </si>
  <si>
    <t>AMAE CONSEIL</t>
  </si>
  <si>
    <t>11921524792</t>
  </si>
  <si>
    <t>48306723700022</t>
  </si>
  <si>
    <t>668783</t>
  </si>
  <si>
    <t>06 85 71 82 79</t>
  </si>
  <si>
    <t>17 Allée DES CYGNES</t>
  </si>
  <si>
    <t>AMAC FORMATION</t>
  </si>
  <si>
    <t>93131918913</t>
  </si>
  <si>
    <t>90080109300015</t>
  </si>
  <si>
    <t>660826</t>
  </si>
  <si>
    <t>06 74 52 85 43</t>
  </si>
  <si>
    <t>84550 MORNAS</t>
  </si>
  <si>
    <t>2614 Chemin du moulin</t>
  </si>
  <si>
    <t>AMA CONSEIL</t>
  </si>
  <si>
    <t>93840406984</t>
  </si>
  <si>
    <t>80504495500021</t>
  </si>
  <si>
    <t>676597</t>
  </si>
  <si>
    <t>ESPACE AUREKA</t>
  </si>
  <si>
    <t>109 Chemin DE CHIBAU</t>
  </si>
  <si>
    <t>AMA CAMPUS</t>
  </si>
  <si>
    <t>75640583764</t>
  </si>
  <si>
    <t>98775978400018</t>
  </si>
  <si>
    <t>550541</t>
  </si>
  <si>
    <t>11 Rue Du Quatre Septembre</t>
  </si>
  <si>
    <t>AM FORMATION</t>
  </si>
  <si>
    <t>11752510975</t>
  </si>
  <si>
    <t>40947794000020</t>
  </si>
  <si>
    <t>674930</t>
  </si>
  <si>
    <t>03 62 14 13 91</t>
  </si>
  <si>
    <t>59122 HONDSCHOOTE</t>
  </si>
  <si>
    <t>6 Rue du marechal foch</t>
  </si>
  <si>
    <t>AM CONSULTANTS FORMATION</t>
  </si>
  <si>
    <t>32591218459</t>
  </si>
  <si>
    <t>91146853600014</t>
  </si>
  <si>
    <t>641546</t>
  </si>
  <si>
    <t>ROYAUME-UNI - LINCOLNSHIRE</t>
  </si>
  <si>
    <t>100 Tri-state Intl No 300</t>
  </si>
  <si>
    <t>ADI</t>
  </si>
  <si>
    <t>ALZHEIMER'S DISEASE INTERNATIONAL</t>
  </si>
  <si>
    <t>597429</t>
  </si>
  <si>
    <t>225 North Michigan Avenue, Fl. 17</t>
  </si>
  <si>
    <t>ALZHEIMER'S ASSOCIATION</t>
  </si>
  <si>
    <t>575148</t>
  </si>
  <si>
    <t>352 29 79 70</t>
  </si>
  <si>
    <t>14 Rue DICKS</t>
  </si>
  <si>
    <t>ALZHEIMER EUROPE</t>
  </si>
  <si>
    <t>631152</t>
  </si>
  <si>
    <t>01 46 28 11 20</t>
  </si>
  <si>
    <t>235 Rue de Bercy</t>
  </si>
  <si>
    <t>ALYZO</t>
  </si>
  <si>
    <t>11754154975</t>
  </si>
  <si>
    <t>49309938600010</t>
  </si>
  <si>
    <t>679963</t>
  </si>
  <si>
    <t>01 76 42 11 91</t>
  </si>
  <si>
    <t>86 De La Republique</t>
  </si>
  <si>
    <t>ALYRA</t>
  </si>
  <si>
    <t>11940982294</t>
  </si>
  <si>
    <t>82815245400041</t>
  </si>
  <si>
    <t>598677</t>
  </si>
  <si>
    <t>06 72 36 50 26</t>
  </si>
  <si>
    <t>19 Rue LUCIEN SAMPAIX</t>
  </si>
  <si>
    <t>A LYNE</t>
  </si>
  <si>
    <t>A-LYNE</t>
  </si>
  <si>
    <t>11754252775</t>
  </si>
  <si>
    <t>49154596800043</t>
  </si>
  <si>
    <t>601925</t>
  </si>
  <si>
    <t>04 72 79 05 82</t>
  </si>
  <si>
    <t>69720 ST BONNET DE MURE</t>
  </si>
  <si>
    <t>ZI CHANAY II</t>
  </si>
  <si>
    <t>ALYENCE</t>
  </si>
  <si>
    <t>ALYENCE - APOGEE FORMATION</t>
  </si>
  <si>
    <t>82690945969</t>
  </si>
  <si>
    <t>49380313400029</t>
  </si>
  <si>
    <t>661636</t>
  </si>
  <si>
    <t>06 22 35 87 05</t>
  </si>
  <si>
    <t>30190 GARRIGUES STE EULALIE</t>
  </si>
  <si>
    <t>52 Rue DE l'EGALITE</t>
  </si>
  <si>
    <t>ALVES SABRINA</t>
  </si>
  <si>
    <t>ALVES SABRINA - START COMPETENCES</t>
  </si>
  <si>
    <t>76300469630</t>
  </si>
  <si>
    <t>88851761200014</t>
  </si>
  <si>
    <t>558874</t>
  </si>
  <si>
    <t>0386343698</t>
  </si>
  <si>
    <t>5 bis Rue des  Odebert</t>
  </si>
  <si>
    <t>ALVES ROMAIN CAMILLE - AUTO ECOLE VAUBAN</t>
  </si>
  <si>
    <t>27890136289</t>
  </si>
  <si>
    <t>82091595700014</t>
  </si>
  <si>
    <t>642071</t>
  </si>
  <si>
    <t>01 40 44 39 39</t>
  </si>
  <si>
    <t>167 Rue Raymond Losserand</t>
  </si>
  <si>
    <t>ALVEIS PARIS</t>
  </si>
  <si>
    <t>ALVEIS</t>
  </si>
  <si>
    <t>11756009975</t>
  </si>
  <si>
    <t>44067048700048</t>
  </si>
  <si>
    <t>606455</t>
  </si>
  <si>
    <t>0499633290</t>
  </si>
  <si>
    <t>8 Rue CHAPTAL BAT 1B</t>
  </si>
  <si>
    <t>ALVEA FORMATION</t>
  </si>
  <si>
    <t>91340597634</t>
  </si>
  <si>
    <t>48893354000046</t>
  </si>
  <si>
    <t>523458</t>
  </si>
  <si>
    <t>04 76 24 86 67</t>
  </si>
  <si>
    <t>CENTRE D'AFFAIRE LE CONCORDE</t>
  </si>
  <si>
    <t>24 Rue Lamartine</t>
  </si>
  <si>
    <t>ALTROS EYBENS</t>
  </si>
  <si>
    <t>ALTROS</t>
  </si>
  <si>
    <t>82380325238</t>
  </si>
  <si>
    <t>44215606300020</t>
  </si>
  <si>
    <t>3025</t>
  </si>
  <si>
    <t>0130675062</t>
  </si>
  <si>
    <t>96 Avenue CHARLES DE GAULLE</t>
  </si>
  <si>
    <t>ALTRAN EDUCATION SERVICES</t>
  </si>
  <si>
    <t>ALTRAN TECHNOLOGIES</t>
  </si>
  <si>
    <t>11922081092</t>
  </si>
  <si>
    <t>70201295600653</t>
  </si>
  <si>
    <t>483667</t>
  </si>
  <si>
    <t>07 77 33 18 46</t>
  </si>
  <si>
    <t>31 Route DE PARIS</t>
  </si>
  <si>
    <t>ALTIUS</t>
  </si>
  <si>
    <t>ALTIUS FORMATIONS</t>
  </si>
  <si>
    <t>73310664431</t>
  </si>
  <si>
    <t>75380600900035</t>
  </si>
  <si>
    <t>686013</t>
  </si>
  <si>
    <t>04 50 22 11 11</t>
  </si>
  <si>
    <t>359 Rue De L Artisanat Parc Du Calvi</t>
  </si>
  <si>
    <t>82740173774</t>
  </si>
  <si>
    <t>41180144200020</t>
  </si>
  <si>
    <t>641741</t>
  </si>
  <si>
    <t>05 96 67 18 56</t>
  </si>
  <si>
    <t>Lotissement Place d’Armes</t>
  </si>
  <si>
    <t>31 Rue Léon Gontran Damas</t>
  </si>
  <si>
    <t>ALTITUDE LE LAMENTIN</t>
  </si>
  <si>
    <t>ALTITUDE SARL</t>
  </si>
  <si>
    <t>97970132497</t>
  </si>
  <si>
    <t>48013520100030</t>
  </si>
  <si>
    <t>387447</t>
  </si>
  <si>
    <t>0164462566</t>
  </si>
  <si>
    <t>9 Rue du Moucherotte</t>
  </si>
  <si>
    <t>ALTITUDE FORMATION</t>
  </si>
  <si>
    <t>82380424038</t>
  </si>
  <si>
    <t>40961703200050</t>
  </si>
  <si>
    <t>633306</t>
  </si>
  <si>
    <t>03 20 19 52 58</t>
  </si>
  <si>
    <t>ALTITUDE CONSULTING</t>
  </si>
  <si>
    <t>31590697759</t>
  </si>
  <si>
    <t>50381360200011</t>
  </si>
  <si>
    <t>605104</t>
  </si>
  <si>
    <t>07 82 12 38 01</t>
  </si>
  <si>
    <t>39570 PANNESSIERES</t>
  </si>
  <si>
    <t>300 Chemin DES VIEUX MONTS</t>
  </si>
  <si>
    <t>ALTISME</t>
  </si>
  <si>
    <t>27390121739</t>
  </si>
  <si>
    <t>84802741300014</t>
  </si>
  <si>
    <t>573050</t>
  </si>
  <si>
    <t>06 12 86 32 27</t>
  </si>
  <si>
    <t>81 Rue Du Pre Catelan</t>
  </si>
  <si>
    <t>ALTIGO</t>
  </si>
  <si>
    <t>32591062659</t>
  </si>
  <si>
    <t>89396628300010</t>
  </si>
  <si>
    <t>645151</t>
  </si>
  <si>
    <t>06 72 49 63 07</t>
  </si>
  <si>
    <t>14 Rue JEAN LARCHER</t>
  </si>
  <si>
    <t>ALTIDUM FORMATION</t>
  </si>
  <si>
    <t>76650092565</t>
  </si>
  <si>
    <t>89272077200011</t>
  </si>
  <si>
    <t>612066</t>
  </si>
  <si>
    <t>01 47 63 21 70</t>
  </si>
  <si>
    <t>48 Rue Montmartre</t>
  </si>
  <si>
    <t>ALTIDEM</t>
  </si>
  <si>
    <t>11754212275</t>
  </si>
  <si>
    <t>49229980500043</t>
  </si>
  <si>
    <t>672439</t>
  </si>
  <si>
    <t>06 82 08 90 15</t>
  </si>
  <si>
    <t>43000 POLIGNAC</t>
  </si>
  <si>
    <t>3 Place du Toria</t>
  </si>
  <si>
    <t>ALTI HUMAINS</t>
  </si>
  <si>
    <t>ALTI HUMAINS - AKOYAS HAUTE LOIRE</t>
  </si>
  <si>
    <t>84430364343</t>
  </si>
  <si>
    <t>95087981700019</t>
  </si>
  <si>
    <t>680552</t>
  </si>
  <si>
    <t>06 77 95 40 21</t>
  </si>
  <si>
    <t>14320 LAIZE CLINCHAMPS</t>
  </si>
  <si>
    <t>2 Rue Geo Lefevre</t>
  </si>
  <si>
    <t>ALTHERUM FORMATION ET ACCOMPAGNEMENT</t>
  </si>
  <si>
    <t>28140431014</t>
  </si>
  <si>
    <t>93317656200017</t>
  </si>
  <si>
    <t>534699</t>
  </si>
  <si>
    <t>01 45 11 14 00</t>
  </si>
  <si>
    <t>7 Place DE LA GARE</t>
  </si>
  <si>
    <t>ALTEVA</t>
  </si>
  <si>
    <t>11940902194</t>
  </si>
  <si>
    <t>43287107700033</t>
  </si>
  <si>
    <t>400427</t>
  </si>
  <si>
    <t>Chez Le Dr Bouschbacher</t>
  </si>
  <si>
    <t>1 Rue DE L'ANCIENNE CHAPELLE</t>
  </si>
  <si>
    <t>AGORE</t>
  </si>
  <si>
    <t>ALTERNATIVES EN GYNECOLOGIE OBSTETRIQUE RECHERCHE ET DEVELOPPEMENT</t>
  </si>
  <si>
    <t>41570267657</t>
  </si>
  <si>
    <t>50439709200025</t>
  </si>
  <si>
    <t>680930</t>
  </si>
  <si>
    <t>119 Rue du Général Leclerc</t>
  </si>
  <si>
    <t>ALTERNATIVES CONSULTING</t>
  </si>
  <si>
    <t>11950583995</t>
  </si>
  <si>
    <t>81152058400020</t>
  </si>
  <si>
    <t>220190</t>
  </si>
  <si>
    <t>03 20 41 55 33</t>
  </si>
  <si>
    <t>PARC DES MOULINS 4</t>
  </si>
  <si>
    <t>5 Allée DE LA CREATIVITE</t>
  </si>
  <si>
    <t>ALTERNATIVE SOLUTIONS ET FORMATIONS</t>
  </si>
  <si>
    <t>31590376559</t>
  </si>
  <si>
    <t>40410930800027</t>
  </si>
  <si>
    <t>550097</t>
  </si>
  <si>
    <t>06 29 86 31 72</t>
  </si>
  <si>
    <t>Immeuble le quanta</t>
  </si>
  <si>
    <t>ALTERNATIVE RH</t>
  </si>
  <si>
    <t>93131450513</t>
  </si>
  <si>
    <t>79014761500021</t>
  </si>
  <si>
    <t>629042</t>
  </si>
  <si>
    <t>06 96 17 78 03</t>
  </si>
  <si>
    <t>C7 Immeuble Rond-Point Espace 92 ZI Petite Cocotte</t>
  </si>
  <si>
    <t>ALTERNATIVE ESPOIR</t>
  </si>
  <si>
    <t>ALTERNATIVE ESPOIR -  IFSER ALTERNATIVES MARTINIQUE</t>
  </si>
  <si>
    <t>02973223297</t>
  </si>
  <si>
    <t>80108424500027</t>
  </si>
  <si>
    <t>592766</t>
  </si>
  <si>
    <t>06 22 41 48 80</t>
  </si>
  <si>
    <t>16 Grande Rue GIOFFREDO</t>
  </si>
  <si>
    <t>AMI</t>
  </si>
  <si>
    <t>ALTERNATIVE DE MEDIATEURS INDEPENDANTS</t>
  </si>
  <si>
    <t>93060832006</t>
  </si>
  <si>
    <t>52514185900013</t>
  </si>
  <si>
    <t>380611</t>
  </si>
  <si>
    <t>04893</t>
  </si>
  <si>
    <t>06 23 70 92 90</t>
  </si>
  <si>
    <t>33 Rue Dubois Crancé</t>
  </si>
  <si>
    <t>ALTERNATIVE CONSEIL ET FORMATION - ACF</t>
  </si>
  <si>
    <t>21080038608</t>
  </si>
  <si>
    <t>50190621800042</t>
  </si>
  <si>
    <t>667249</t>
  </si>
  <si>
    <t>09 72 39 95 55</t>
  </si>
  <si>
    <t>26 Rue d'Authie</t>
  </si>
  <si>
    <t>ALTERNANCIA CAEN</t>
  </si>
  <si>
    <t>ALTERNANCIA</t>
  </si>
  <si>
    <t>28140336114</t>
  </si>
  <si>
    <t>87772950900019</t>
  </si>
  <si>
    <t>351714</t>
  </si>
  <si>
    <t>05355</t>
  </si>
  <si>
    <t>05 49 65 79 99</t>
  </si>
  <si>
    <t>49250 BEAUFORT EN ANJOU</t>
  </si>
  <si>
    <t>54 bis Rue Du General Leclerc</t>
  </si>
  <si>
    <t>ALTERNANCES</t>
  </si>
  <si>
    <t>52490378249</t>
  </si>
  <si>
    <t>47884777500028</t>
  </si>
  <si>
    <t>644936</t>
  </si>
  <si>
    <t>04 37 91 66 12</t>
  </si>
  <si>
    <t>172 Cours Tolstoi</t>
  </si>
  <si>
    <t>ALTERNANCE RHONE ALPES VILLEURBANNE</t>
  </si>
  <si>
    <t>ALTERNANCE RHONE ALPES</t>
  </si>
  <si>
    <t>82691354669</t>
  </si>
  <si>
    <t>48064586000069</t>
  </si>
  <si>
    <t>677358</t>
  </si>
  <si>
    <t>05 55 33 51 93</t>
  </si>
  <si>
    <t>Campus Emile Zola</t>
  </si>
  <si>
    <t>8 Rue Emilie Zola</t>
  </si>
  <si>
    <t>ALTERNANCE LIMOUSIN</t>
  </si>
  <si>
    <t>75870167487</t>
  </si>
  <si>
    <t>84411737400018</t>
  </si>
  <si>
    <t>612364</t>
  </si>
  <si>
    <t>06 58 79 20 92</t>
  </si>
  <si>
    <t>172 Rue DE LA JASSE DE MAURIN</t>
  </si>
  <si>
    <t>ALOC</t>
  </si>
  <si>
    <t>ALTERNANCE LANGUEDOC</t>
  </si>
  <si>
    <t>91340733234</t>
  </si>
  <si>
    <t>53267444700059</t>
  </si>
  <si>
    <t>665125</t>
  </si>
  <si>
    <t>04 91 02 50 56</t>
  </si>
  <si>
    <t>22 Rue jean mermoz</t>
  </si>
  <si>
    <t>ALTERNANCE EXXECC</t>
  </si>
  <si>
    <t>93131304413</t>
  </si>
  <si>
    <t>50208449400017</t>
  </si>
  <si>
    <t>641388</t>
  </si>
  <si>
    <t>03 85 50 36 46</t>
  </si>
  <si>
    <t>74 Rue RAMBUTEAU</t>
  </si>
  <si>
    <t>ALTERNANCE BOURGOGNE MACON</t>
  </si>
  <si>
    <t>ALTERNANCE BOURGOGNE</t>
  </si>
  <si>
    <t>26710200071</t>
  </si>
  <si>
    <t>52757351300027</t>
  </si>
  <si>
    <t>644870</t>
  </si>
  <si>
    <t>04 42 69 38 05</t>
  </si>
  <si>
    <t>430 Rue LOUIS ARMAND</t>
  </si>
  <si>
    <t>ALTERNANCE AZUR AIX EN PROVENCE</t>
  </si>
  <si>
    <t>ALTERNANCE AZUR</t>
  </si>
  <si>
    <t>93050071105</t>
  </si>
  <si>
    <t>49301662000061</t>
  </si>
  <si>
    <t>631279</t>
  </si>
  <si>
    <t>24 Avenue DE L'AGRICULTURE</t>
  </si>
  <si>
    <t>ALTERNANCE AUVERGNE CLERMONT FERRAND</t>
  </si>
  <si>
    <t>ALTERNANCE AUVERGNE</t>
  </si>
  <si>
    <t>83630431963</t>
  </si>
  <si>
    <t>78911807200022</t>
  </si>
  <si>
    <t>567255</t>
  </si>
  <si>
    <t>01 43 38 83 50</t>
  </si>
  <si>
    <t>12 Impasse BOUTRON</t>
  </si>
  <si>
    <t>ALTERNANCE ACADEMY</t>
  </si>
  <si>
    <t>11754156575</t>
  </si>
  <si>
    <t>44883533000029</t>
  </si>
  <si>
    <t>594787</t>
  </si>
  <si>
    <t>48 Rue DE MESLAY</t>
  </si>
  <si>
    <t>ALTERNACTIFS</t>
  </si>
  <si>
    <t>11755148375</t>
  </si>
  <si>
    <t>53421475400028</t>
  </si>
  <si>
    <t>598914</t>
  </si>
  <si>
    <t>06 50 24 66 34</t>
  </si>
  <si>
    <t>39 Rue Pierre Senard</t>
  </si>
  <si>
    <t>17/04/2019</t>
  </si>
  <si>
    <t>ALTEREGO ACCOMPAGNEMENT FORMATION</t>
  </si>
  <si>
    <t>11930774693</t>
  </si>
  <si>
    <t>80007618400020</t>
  </si>
  <si>
    <t>556440</t>
  </si>
  <si>
    <t>06 49 32 72 17</t>
  </si>
  <si>
    <t>15 B Chemin de LA SALETTE</t>
  </si>
  <si>
    <t>ALTERDOKEO</t>
  </si>
  <si>
    <t>84691438769</t>
  </si>
  <si>
    <t>81887939700029</t>
  </si>
  <si>
    <t>665861</t>
  </si>
  <si>
    <t>09 50 41 03 02</t>
  </si>
  <si>
    <t>19 Avenue merechal foch</t>
  </si>
  <si>
    <t>ALTER PREVENTION</t>
  </si>
  <si>
    <t>11770588477</t>
  </si>
  <si>
    <t>79990206900027</t>
  </si>
  <si>
    <t>520445</t>
  </si>
  <si>
    <t>01 40 17 06 81</t>
  </si>
  <si>
    <t>3 Rue TRONCHET</t>
  </si>
  <si>
    <t>ALTER NEGO</t>
  </si>
  <si>
    <t>11754585175</t>
  </si>
  <si>
    <t>52055397500019</t>
  </si>
  <si>
    <t>593394</t>
  </si>
  <si>
    <t>02 62 26 13 02</t>
  </si>
  <si>
    <t>926 Chemin Tour des Roches Savanna</t>
  </si>
  <si>
    <t>ALTER'NATIV</t>
  </si>
  <si>
    <t>ALTER NATIV SARL</t>
  </si>
  <si>
    <t>98970371397</t>
  </si>
  <si>
    <t>53232003300030</t>
  </si>
  <si>
    <t>668321</t>
  </si>
  <si>
    <t>06 15 71 91 84</t>
  </si>
  <si>
    <t>5 Chemin CASSEBOIS</t>
  </si>
  <si>
    <t>ALTER HUMAN CUGNAUX</t>
  </si>
  <si>
    <t>ALTER HUMAN</t>
  </si>
  <si>
    <t>76310922231</t>
  </si>
  <si>
    <t>83788206700015</t>
  </si>
  <si>
    <t>549046</t>
  </si>
  <si>
    <t>01 70 13 08 19</t>
  </si>
  <si>
    <t>12 Avenue Jean Jaures</t>
  </si>
  <si>
    <t>ALTER EVOLUTION</t>
  </si>
  <si>
    <t>11940663094</t>
  </si>
  <si>
    <t>49356182300011</t>
  </si>
  <si>
    <t>607381</t>
  </si>
  <si>
    <t>08 99 86 82 42</t>
  </si>
  <si>
    <t>21-23 Rue GABRIEL MASSIAS</t>
  </si>
  <si>
    <t>ALTER EGO CONSEIL LIBOURNE</t>
  </si>
  <si>
    <t>ALTER EGO CONSEIL</t>
  </si>
  <si>
    <t>72330645133</t>
  </si>
  <si>
    <t>45239747400043</t>
  </si>
  <si>
    <t>681817</t>
  </si>
  <si>
    <t>06 40 17 18 70</t>
  </si>
  <si>
    <t>Les Ambassadeurs Parc Gouraud</t>
  </si>
  <si>
    <t>2 Allée DE L'INNOVATION</t>
  </si>
  <si>
    <t>ALTER EGO ATTITUDE</t>
  </si>
  <si>
    <t>32020133902</t>
  </si>
  <si>
    <t>83149058600011</t>
  </si>
  <si>
    <t>643087</t>
  </si>
  <si>
    <t>06 34 24 67 14</t>
  </si>
  <si>
    <t>115 Avenue D'Espagne - ZAC DE PARME</t>
  </si>
  <si>
    <t>ALTER EGO</t>
  </si>
  <si>
    <t>72640341664</t>
  </si>
  <si>
    <t>75084523200024</t>
  </si>
  <si>
    <t>632442</t>
  </si>
  <si>
    <t>04 75 78 38 11</t>
  </si>
  <si>
    <t>35 Rue Georges Bonnet</t>
  </si>
  <si>
    <t>ALTER EGAL</t>
  </si>
  <si>
    <t>82260202726</t>
  </si>
  <si>
    <t>38423076900042</t>
  </si>
  <si>
    <t>595550</t>
  </si>
  <si>
    <t>05 34 46 03 76</t>
  </si>
  <si>
    <t>7 Impasse DU PRADIE</t>
  </si>
  <si>
    <t>ALTER ECO SANTE</t>
  </si>
  <si>
    <t>76310819531</t>
  </si>
  <si>
    <t>41484974500065</t>
  </si>
  <si>
    <t>666350</t>
  </si>
  <si>
    <t>04 28 92 11 45</t>
  </si>
  <si>
    <t>155 Avenue René Privas</t>
  </si>
  <si>
    <t>ALTER CLASS</t>
  </si>
  <si>
    <t>84070136707</t>
  </si>
  <si>
    <t>91191494300020</t>
  </si>
  <si>
    <t>490003</t>
  </si>
  <si>
    <t>03 20 47 05 81</t>
  </si>
  <si>
    <t>ALTER AVENIR</t>
  </si>
  <si>
    <t>31590772259</t>
  </si>
  <si>
    <t>53301785100023</t>
  </si>
  <si>
    <t>663311</t>
  </si>
  <si>
    <t>06 06 59 31 29</t>
  </si>
  <si>
    <t>120 Rue Gaston Doumergue</t>
  </si>
  <si>
    <t>ALTEMPO</t>
  </si>
  <si>
    <t>76310969431</t>
  </si>
  <si>
    <t>85110972800010</t>
  </si>
  <si>
    <t>481683</t>
  </si>
  <si>
    <t>01 69 88 89 97</t>
  </si>
  <si>
    <t>20 Chemin JONCS MARINS</t>
  </si>
  <si>
    <t>ALTELIS</t>
  </si>
  <si>
    <t>11910664591</t>
  </si>
  <si>
    <t>52487331200010</t>
  </si>
  <si>
    <t>502730</t>
  </si>
  <si>
    <t>03 83 30 28 28</t>
  </si>
  <si>
    <t>Technopole Nancy Brabois</t>
  </si>
  <si>
    <t>7 Allée d'Enghien</t>
  </si>
  <si>
    <t>ALTEDIA VILLERS LES NANCY</t>
  </si>
  <si>
    <t>ALTEDIA</t>
  </si>
  <si>
    <t>41178756700873</t>
  </si>
  <si>
    <t>529886</t>
  </si>
  <si>
    <t>02 47 77 09 82</t>
  </si>
  <si>
    <t>Batiment C - L'Aéronef</t>
  </si>
  <si>
    <t>29 Rue De La Milletière</t>
  </si>
  <si>
    <t>ALTEDIA TOURS</t>
  </si>
  <si>
    <t>41178756700709</t>
  </si>
  <si>
    <t>482274</t>
  </si>
  <si>
    <t>05 62 30 12 00</t>
  </si>
  <si>
    <t>BP 44768</t>
  </si>
  <si>
    <t>10 Rue CLAUDE MARIE PERROUD</t>
  </si>
  <si>
    <t>ALTEDIA TOULOUSE</t>
  </si>
  <si>
    <t>41178756700303</t>
  </si>
  <si>
    <t>526587</t>
  </si>
  <si>
    <t>03 90 41 24 34</t>
  </si>
  <si>
    <t>5 Allée DE CERES IMMEUBLE BK</t>
  </si>
  <si>
    <t>ALTEDIA STRASBOURG</t>
  </si>
  <si>
    <t>41178756701384</t>
  </si>
  <si>
    <t>570667</t>
  </si>
  <si>
    <t>02 51 25 11 95</t>
  </si>
  <si>
    <t>CS 70353</t>
  </si>
  <si>
    <t>2 Rue Vasco de Gama - bâtiment B Parc Atlantis</t>
  </si>
  <si>
    <t>26/09/2017</t>
  </si>
  <si>
    <t>ALTEDIA ST HERBLAIN</t>
  </si>
  <si>
    <t>41178756700592</t>
  </si>
  <si>
    <t>529709</t>
  </si>
  <si>
    <t>2 Rue DU GENERAL SARRAIL</t>
  </si>
  <si>
    <t>ALTEDIA POITIERS</t>
  </si>
  <si>
    <t>41178756701186</t>
  </si>
  <si>
    <t>525716</t>
  </si>
  <si>
    <t>PARC DE L'AEROPORT - IMMEUBLE LE FORUM</t>
  </si>
  <si>
    <t>70 Rue JOSEPH ALOIS SCHUMPETER</t>
  </si>
  <si>
    <t>ALTEDIA PEROLS</t>
  </si>
  <si>
    <t>41178756701194</t>
  </si>
  <si>
    <t>535187</t>
  </si>
  <si>
    <t>02 38 21 13 50</t>
  </si>
  <si>
    <t>Immeuble Le Primat</t>
  </si>
  <si>
    <t>ALTEDIA ORLEANS</t>
  </si>
  <si>
    <t>41178756700493</t>
  </si>
  <si>
    <t>576104</t>
  </si>
  <si>
    <t>0130830101</t>
  </si>
  <si>
    <t>15 Place GEORGES POMPIDOU</t>
  </si>
  <si>
    <t>27/12/2017</t>
  </si>
  <si>
    <t>ALTEDIA MONTIGNY LE BRETONNEUX</t>
  </si>
  <si>
    <t>41178756701236</t>
  </si>
  <si>
    <t>582931</t>
  </si>
  <si>
    <t>0626512563</t>
  </si>
  <si>
    <t>247 Rue François Perrin</t>
  </si>
  <si>
    <t>ALTEDIA LIMOGES</t>
  </si>
  <si>
    <t>41178756701319</t>
  </si>
  <si>
    <t>530621</t>
  </si>
  <si>
    <t>03 20 54 02 47</t>
  </si>
  <si>
    <t>Parc du Château Rouge - Bât F</t>
  </si>
  <si>
    <t>274 bis Avenue de la Marne - Wood Park</t>
  </si>
  <si>
    <t>ALTEDIA EURALILLE</t>
  </si>
  <si>
    <t>41178756701327</t>
  </si>
  <si>
    <t>557043</t>
  </si>
  <si>
    <t>02 54 90 54 70</t>
  </si>
  <si>
    <t>ALTEDIA BLOIS</t>
  </si>
  <si>
    <t>41178756701400</t>
  </si>
  <si>
    <t>482134</t>
  </si>
  <si>
    <t>0381213620</t>
  </si>
  <si>
    <t>Parc Alpia Batiment A</t>
  </si>
  <si>
    <t>8 Rue Jacquard</t>
  </si>
  <si>
    <t>ALTEDIA BESANCON</t>
  </si>
  <si>
    <t>41178756700899</t>
  </si>
  <si>
    <t>534882</t>
  </si>
  <si>
    <t>03 84 58 56 25</t>
  </si>
  <si>
    <t>1 Rue DE MORIMONT</t>
  </si>
  <si>
    <t>ALTEDIA BELFORT</t>
  </si>
  <si>
    <t>41178756700410</t>
  </si>
  <si>
    <t>520482</t>
  </si>
  <si>
    <t>0559442870</t>
  </si>
  <si>
    <t>CENTRE URBEGI</t>
  </si>
  <si>
    <t>2 Rue JEAN MOUTON</t>
  </si>
  <si>
    <t>29/05/2015</t>
  </si>
  <si>
    <t>ALTEDIA ANGLET</t>
  </si>
  <si>
    <t>41178756700717</t>
  </si>
  <si>
    <t>532848</t>
  </si>
  <si>
    <t>04 81 07 73 60</t>
  </si>
  <si>
    <t>2 Rue GRÖLEE</t>
  </si>
  <si>
    <t>ALTEDIA  LYON 2EME</t>
  </si>
  <si>
    <t>41178756700949</t>
  </si>
  <si>
    <t>528559</t>
  </si>
  <si>
    <t>05 46 07 90 64</t>
  </si>
  <si>
    <t>34 Avenue DE LA RESISTANCE</t>
  </si>
  <si>
    <t>ALTEA CABESTAN ASSOCIATION LA ROCHELLE</t>
  </si>
  <si>
    <t>ALTEA CABESTAN ASSOCIATION</t>
  </si>
  <si>
    <t>54170182117</t>
  </si>
  <si>
    <t>78134354600052</t>
  </si>
  <si>
    <t>382565</t>
  </si>
  <si>
    <t>03024</t>
  </si>
  <si>
    <t>05 96 57 13 39</t>
  </si>
  <si>
    <t>ZI ACAJOU - CALIFORNIE</t>
  </si>
  <si>
    <t>IMMEUBLE SORECOM - EUROSERVICES</t>
  </si>
  <si>
    <t>ALTAY FORMATION</t>
  </si>
  <si>
    <t>97970208397</t>
  </si>
  <si>
    <t>50195713800016</t>
  </si>
  <si>
    <t>434851</t>
  </si>
  <si>
    <t>01 56 03 94 30</t>
  </si>
  <si>
    <t>32 Rue D HAUTEVILLE</t>
  </si>
  <si>
    <t>ALTAM</t>
  </si>
  <si>
    <t>11754385575</t>
  </si>
  <si>
    <t>39878618600054</t>
  </si>
  <si>
    <t>N° ACTIVITE INVALIDE</t>
  </si>
  <si>
    <t>302053</t>
  </si>
  <si>
    <t>02 38 72 50 50</t>
  </si>
  <si>
    <t>Genabum Park</t>
  </si>
  <si>
    <t>27 bis Rue du petit pont</t>
  </si>
  <si>
    <t>ALTAIS</t>
  </si>
  <si>
    <t>24450145945</t>
  </si>
  <si>
    <t>40475164600047</t>
  </si>
  <si>
    <t>649170</t>
  </si>
  <si>
    <t>8 Rue DE L ARTISANAT</t>
  </si>
  <si>
    <t>ALTAIR &amp; GO</t>
  </si>
  <si>
    <t>ALTAIR &amp; GO - VAKOM</t>
  </si>
  <si>
    <t>44080063308</t>
  </si>
  <si>
    <t>88452588200012</t>
  </si>
  <si>
    <t>siret non existant sur infogreffe
et n° d'activité et siren non existant sous la direccte</t>
  </si>
  <si>
    <t>210547</t>
  </si>
  <si>
    <t>09 70 44 04 67</t>
  </si>
  <si>
    <t>ZA LA COSTARDAIS</t>
  </si>
  <si>
    <t>4 Rue DES BLES D OR</t>
  </si>
  <si>
    <t>ALTAIR</t>
  </si>
  <si>
    <t>53350961535</t>
  </si>
  <si>
    <t>41467947200038</t>
  </si>
  <si>
    <t>411267</t>
  </si>
  <si>
    <t>02637</t>
  </si>
  <si>
    <t>05 55 35 28 96</t>
  </si>
  <si>
    <t>ESPACE GALAXIE</t>
  </si>
  <si>
    <t>11 Rue Marie Bracquemond</t>
  </si>
  <si>
    <t>ALTAFORMA</t>
  </si>
  <si>
    <t>74870121087</t>
  </si>
  <si>
    <t>52176390400039</t>
  </si>
  <si>
    <t>669908</t>
  </si>
  <si>
    <t>264 Chemin RURAL DIT DU MARSEILLAIS</t>
  </si>
  <si>
    <t>ALTA VISTA</t>
  </si>
  <si>
    <t>93132118413</t>
  </si>
  <si>
    <t>84817159100029</t>
  </si>
  <si>
    <t>558904</t>
  </si>
  <si>
    <t>03 29 33 69 78</t>
  </si>
  <si>
    <t>12 Rue du Moulin</t>
  </si>
  <si>
    <t>ALTA PREVENTION</t>
  </si>
  <si>
    <t>41880105388</t>
  </si>
  <si>
    <t>52107959000019</t>
  </si>
  <si>
    <t>679975</t>
  </si>
  <si>
    <t>03 88 35 61 86</t>
  </si>
  <si>
    <t>ALT 67 STRASBOURG</t>
  </si>
  <si>
    <t>ALT PREVENTION ACCOMPAGNEMENT ET SOINS EN ADDICTOLOGIE</t>
  </si>
  <si>
    <t>42670236667</t>
  </si>
  <si>
    <t>30710772200067</t>
  </si>
  <si>
    <t>586079</t>
  </si>
  <si>
    <t>26 Rue RENE D'ANJOUR</t>
  </si>
  <si>
    <t>25/06/2018</t>
  </si>
  <si>
    <t>ALSO FORMATION</t>
  </si>
  <si>
    <t>52530090453</t>
  </si>
  <si>
    <t>83442741100014</t>
  </si>
  <si>
    <t>525248</t>
  </si>
  <si>
    <t>10 Place DU TEMPLE NEUF</t>
  </si>
  <si>
    <t>ALSACREATIONS</t>
  </si>
  <si>
    <t>42670418867</t>
  </si>
  <si>
    <t>48794250000033</t>
  </si>
  <si>
    <t>430470</t>
  </si>
  <si>
    <t>03 88 32 18 67</t>
  </si>
  <si>
    <t>3 Rue DE SARRELOUIS</t>
  </si>
  <si>
    <t>AST 67</t>
  </si>
  <si>
    <t>ALSACE SANTE AU TRAVAIL</t>
  </si>
  <si>
    <t>42670350367</t>
  </si>
  <si>
    <t>77885930600020</t>
  </si>
  <si>
    <t>500458</t>
  </si>
  <si>
    <t>01979</t>
  </si>
  <si>
    <t>ALSACE MG FORMATION</t>
  </si>
  <si>
    <t>42670204567</t>
  </si>
  <si>
    <t>39878624400028</t>
  </si>
  <si>
    <t>600374</t>
  </si>
  <si>
    <t>0603061274</t>
  </si>
  <si>
    <t>6 Rue du Bernstein</t>
  </si>
  <si>
    <t>ALSACE CONSEILS</t>
  </si>
  <si>
    <t>42670516267</t>
  </si>
  <si>
    <t>48873822000026</t>
  </si>
  <si>
    <t>599633</t>
  </si>
  <si>
    <t>03 23 64 18 89</t>
  </si>
  <si>
    <t>46 Rue D'ISLE</t>
  </si>
  <si>
    <t>ALQUAL</t>
  </si>
  <si>
    <t>ALQUAL FORMATION - CONSEIL ET EXPERTISE</t>
  </si>
  <si>
    <t>22020081402</t>
  </si>
  <si>
    <t>42024773600051</t>
  </si>
  <si>
    <t>487958</t>
  </si>
  <si>
    <t>07 84 58 99 89</t>
  </si>
  <si>
    <t>Route De La Bouvarde</t>
  </si>
  <si>
    <t>ALPYSIA EPAGNY METZ TESSY</t>
  </si>
  <si>
    <t>ALPYSIA</t>
  </si>
  <si>
    <t>84740458274</t>
  </si>
  <si>
    <t>77652918200185</t>
  </si>
  <si>
    <t>309989</t>
  </si>
  <si>
    <t>04 76 09 70 61</t>
  </si>
  <si>
    <t>BT 342</t>
  </si>
  <si>
    <t>51 Rue DE CARTALE</t>
  </si>
  <si>
    <t>ALPRECO</t>
  </si>
  <si>
    <t>82380256538</t>
  </si>
  <si>
    <t>41904110800046</t>
  </si>
  <si>
    <t>451848</t>
  </si>
  <si>
    <t>04 50 01 27 87</t>
  </si>
  <si>
    <t>419 Route DES CHOSEAUX</t>
  </si>
  <si>
    <t>ALPINE RAINBOW SEVRIER</t>
  </si>
  <si>
    <t>ALPINE RAINBOW</t>
  </si>
  <si>
    <t>82740188574</t>
  </si>
  <si>
    <t>48060187100019</t>
  </si>
  <si>
    <t>551612</t>
  </si>
  <si>
    <t>04 76 13 30 30</t>
  </si>
  <si>
    <t>38190 BERNIN</t>
  </si>
  <si>
    <t>Chemin DES FONTAINES</t>
  </si>
  <si>
    <t>ALPIC</t>
  </si>
  <si>
    <t>82380398238</t>
  </si>
  <si>
    <t>48006011000024</t>
  </si>
  <si>
    <t>523720</t>
  </si>
  <si>
    <t>01 60 76 69 45</t>
  </si>
  <si>
    <t>9 Rue CHARLES FOURIER</t>
  </si>
  <si>
    <t>ALPHARD TECHNOLOGIES AT</t>
  </si>
  <si>
    <t>11910726891</t>
  </si>
  <si>
    <t>53046978200011</t>
  </si>
  <si>
    <t>584071</t>
  </si>
  <si>
    <t>04 77 60 51 03</t>
  </si>
  <si>
    <t>8 Boulevard JULES FERRY</t>
  </si>
  <si>
    <t>ALPHA PRIMO</t>
  </si>
  <si>
    <t>ALPHAPRIMO</t>
  </si>
  <si>
    <t>82420265542</t>
  </si>
  <si>
    <t>79414695100023</t>
  </si>
  <si>
    <t>675714</t>
  </si>
  <si>
    <t>06 58 34 08 28</t>
  </si>
  <si>
    <t>4 Rue Pierre Tarle</t>
  </si>
  <si>
    <t>ALPHACONSULT</t>
  </si>
  <si>
    <t>28760691176</t>
  </si>
  <si>
    <t>83756752800018</t>
  </si>
  <si>
    <t>667055</t>
  </si>
  <si>
    <t>02 47 54 02 02</t>
  </si>
  <si>
    <t>19 Rue MIRABEAU</t>
  </si>
  <si>
    <t>ALPHACOM</t>
  </si>
  <si>
    <t>ALPHACOM - ALPHACOM FORMATION</t>
  </si>
  <si>
    <t>24370212637</t>
  </si>
  <si>
    <t>44943083400027</t>
  </si>
  <si>
    <t>639485</t>
  </si>
  <si>
    <t>04 67 03 03 00</t>
  </si>
  <si>
    <t>624 Rue des Grèzes</t>
  </si>
  <si>
    <t>ALPHA VISA CONGRES</t>
  </si>
  <si>
    <t>ALPHA VISA CONGRES MONTPELLIER</t>
  </si>
  <si>
    <t>76341168434</t>
  </si>
  <si>
    <t>41285319400014</t>
  </si>
  <si>
    <t>681726</t>
  </si>
  <si>
    <t>04 79 84 86 57</t>
  </si>
  <si>
    <t>436 Rue de l'Erier</t>
  </si>
  <si>
    <t>ALPHA PERFORMANCE FORMATION</t>
  </si>
  <si>
    <t>84730234973</t>
  </si>
  <si>
    <t>89805889600017</t>
  </si>
  <si>
    <t>505961</t>
  </si>
  <si>
    <t>14 Rue JULES HERMANN</t>
  </si>
  <si>
    <t>ALPHA FORMATION OI</t>
  </si>
  <si>
    <t>98970284297</t>
  </si>
  <si>
    <t>44490654900027</t>
  </si>
  <si>
    <t>575677</t>
  </si>
  <si>
    <t>04 77 52 75 83</t>
  </si>
  <si>
    <t>Zi Du Gave</t>
  </si>
  <si>
    <t>ALPHA FORMATION ST GALMIER</t>
  </si>
  <si>
    <t>ALPHA FORMATION</t>
  </si>
  <si>
    <t>82420190842</t>
  </si>
  <si>
    <t>49753224200011</t>
  </si>
  <si>
    <t>478180</t>
  </si>
  <si>
    <t>01 43 28 97 90</t>
  </si>
  <si>
    <t>142 Avenue DE PARIS</t>
  </si>
  <si>
    <t>ALPHA ET OMEGA VINCENNES</t>
  </si>
  <si>
    <t>11940479594</t>
  </si>
  <si>
    <t>39214550400131</t>
  </si>
  <si>
    <t>481932</t>
  </si>
  <si>
    <t>0476893646</t>
  </si>
  <si>
    <t>ALPHA ET OMEGA GRENOBLE</t>
  </si>
  <si>
    <t>39214550400065</t>
  </si>
  <si>
    <t>535400</t>
  </si>
  <si>
    <t>04 79 65 47 50</t>
  </si>
  <si>
    <t>BP 60362</t>
  </si>
  <si>
    <t>17 Rue DU LAC SAINT ANDRE</t>
  </si>
  <si>
    <t>ALPHA ET OMEGA LE BOURGET DU LAC</t>
  </si>
  <si>
    <t>ALPHA ET OMEGA</t>
  </si>
  <si>
    <t>39214550400123</t>
  </si>
  <si>
    <t>628955</t>
  </si>
  <si>
    <t>04 94 06 20 40</t>
  </si>
  <si>
    <t>185 Place de la liberté</t>
  </si>
  <si>
    <t>ALPHA COMMUNICATION  FORMATION</t>
  </si>
  <si>
    <t>ALPHA COMMUNICATION  FORMATION - IFASUD</t>
  </si>
  <si>
    <t>93830328383</t>
  </si>
  <si>
    <t>44057291500021</t>
  </si>
  <si>
    <t>664303</t>
  </si>
  <si>
    <t>06 62 44 79 20</t>
  </si>
  <si>
    <t>6 Chemin Chemin des Maraîchers</t>
  </si>
  <si>
    <t>ALPES SOUDAGE TRESSERVE</t>
  </si>
  <si>
    <t>ALPES SOUDAGE</t>
  </si>
  <si>
    <t>82730168673</t>
  </si>
  <si>
    <t>80786272700011</t>
  </si>
  <si>
    <t>525900</t>
  </si>
  <si>
    <t>04 79 04 15 50</t>
  </si>
  <si>
    <t>372 Route MONTRIGON</t>
  </si>
  <si>
    <t>ALPES INTER LANGUES</t>
  </si>
  <si>
    <t>82730072573</t>
  </si>
  <si>
    <t>42136348200017</t>
  </si>
  <si>
    <t>557663</t>
  </si>
  <si>
    <t>0675109378</t>
  </si>
  <si>
    <t>05140 ASPRES SUR BUECH</t>
  </si>
  <si>
    <t>Route DE VEYNES PRE MONGIL</t>
  </si>
  <si>
    <t>ALPES FORMATIONS CONSEILS</t>
  </si>
  <si>
    <t>93050075505</t>
  </si>
  <si>
    <t>80455056400012</t>
  </si>
  <si>
    <t>220085</t>
  </si>
  <si>
    <t>04 92 72 82 82</t>
  </si>
  <si>
    <t>22 Rue DES ENTREPRENEURS</t>
  </si>
  <si>
    <t>ALPES DEVELOPPEMENT FORMATION</t>
  </si>
  <si>
    <t>93040015104</t>
  </si>
  <si>
    <t>37951396300023</t>
  </si>
  <si>
    <t>326630</t>
  </si>
  <si>
    <t>04 91 53 05 30</t>
  </si>
  <si>
    <t>12 Boulevard PERIER</t>
  </si>
  <si>
    <t>ALPC COACHING</t>
  </si>
  <si>
    <t>93131115713</t>
  </si>
  <si>
    <t>44357388600027</t>
  </si>
  <si>
    <t>654590</t>
  </si>
  <si>
    <t>06 28 22 46 16</t>
  </si>
  <si>
    <t>97227 STE ANNE</t>
  </si>
  <si>
    <t>Quartier Poirier</t>
  </si>
  <si>
    <t>ALONSO ROBERT STE ANNE</t>
  </si>
  <si>
    <t>ALONSO ROBERT - CONDUITE RH</t>
  </si>
  <si>
    <t>02973320397</t>
  </si>
  <si>
    <t>84758182400020</t>
  </si>
  <si>
    <t>468174</t>
  </si>
  <si>
    <t>0269613839</t>
  </si>
  <si>
    <t>1 Rue de la Mosquée - Doujani</t>
  </si>
  <si>
    <t>ALOALO MAYOTTE COMPETENCES</t>
  </si>
  <si>
    <t>681556</t>
  </si>
  <si>
    <t>06 80 65 50 32</t>
  </si>
  <si>
    <t>16460 AUNAC SUR CHARENTE</t>
  </si>
  <si>
    <t>CHENOMMET</t>
  </si>
  <si>
    <t>6 Chemin DES HORRES</t>
  </si>
  <si>
    <t>ALMOVECO</t>
  </si>
  <si>
    <t>75160111916</t>
  </si>
  <si>
    <t>84024085700028</t>
  </si>
  <si>
    <t>638018</t>
  </si>
  <si>
    <t>02 98 63 72 45</t>
  </si>
  <si>
    <t>4 bis Place René Cassin</t>
  </si>
  <si>
    <t>ALMKO CONSULTING MORLAIX</t>
  </si>
  <si>
    <t>ALMKO CONSULTING - ESSOR CARRIERE</t>
  </si>
  <si>
    <t>53290942429</t>
  </si>
  <si>
    <t>89065733100025</t>
  </si>
  <si>
    <t>662914</t>
  </si>
  <si>
    <t>04 28 29 23 93</t>
  </si>
  <si>
    <t>105 Avenue PAUL MARCELLIN</t>
  </si>
  <si>
    <t>ALMGROUP</t>
  </si>
  <si>
    <t>84691718169</t>
  </si>
  <si>
    <t>88191620900029</t>
  </si>
  <si>
    <t>663694</t>
  </si>
  <si>
    <t>03 25 81 08 01</t>
  </si>
  <si>
    <t>10150 PONT STE MARIE</t>
  </si>
  <si>
    <t>9 Rue Robert Keller</t>
  </si>
  <si>
    <t>ALMEA PONT STE MARIE</t>
  </si>
  <si>
    <t>ALMEA FORMATIONS INTERPRO</t>
  </si>
  <si>
    <t>21510170351</t>
  </si>
  <si>
    <t>50923283100024</t>
  </si>
  <si>
    <t>624342</t>
  </si>
  <si>
    <t>07 63 71 16 54</t>
  </si>
  <si>
    <t>129 Avenue Charles de Gaulle</t>
  </si>
  <si>
    <t>ALMEA CHARLEVILLE MEZIERES</t>
  </si>
  <si>
    <t>50923283100057</t>
  </si>
  <si>
    <t>564370</t>
  </si>
  <si>
    <t>03 26 69 69 74</t>
  </si>
  <si>
    <t>CS 70021</t>
  </si>
  <si>
    <t>32 Rue Benjamin Franklin</t>
  </si>
  <si>
    <t>ALMEA CHALONS EN CHAMPAGNE</t>
  </si>
  <si>
    <t>50923283100016</t>
  </si>
  <si>
    <t>676044</t>
  </si>
  <si>
    <t>06 60 31 41 13</t>
  </si>
  <si>
    <t>10 Allée Christine de Pizan</t>
  </si>
  <si>
    <t>ALMAE COACHING</t>
  </si>
  <si>
    <t>24370451737</t>
  </si>
  <si>
    <t>91166745900018</t>
  </si>
  <si>
    <t>204961</t>
  </si>
  <si>
    <t>04 76 63 76 00</t>
  </si>
  <si>
    <t>15 Rue GEORGES PEREC</t>
  </si>
  <si>
    <t>ALMA</t>
  </si>
  <si>
    <t>82380144838</t>
  </si>
  <si>
    <t>31749564600042</t>
  </si>
  <si>
    <t>539879</t>
  </si>
  <si>
    <t>03 23 60 69 36</t>
  </si>
  <si>
    <t>Espace Creatis Za Bois De La Chocque</t>
  </si>
  <si>
    <t>6 Rue Archimède</t>
  </si>
  <si>
    <t>ALM SPORT FORMATION</t>
  </si>
  <si>
    <t>22020113602</t>
  </si>
  <si>
    <t>79063383800012</t>
  </si>
  <si>
    <t>587370</t>
  </si>
  <si>
    <t>07 78 56 86 08</t>
  </si>
  <si>
    <t>31530 MONTAIGUT SUR SAVE</t>
  </si>
  <si>
    <t>19 Lotissement LES BALCONS DE LA SAVE</t>
  </si>
  <si>
    <t>ALM FORMATION 31</t>
  </si>
  <si>
    <t>76310884931</t>
  </si>
  <si>
    <t>83185416100013</t>
  </si>
  <si>
    <t>605025</t>
  </si>
  <si>
    <t>04 28 29 58 10</t>
  </si>
  <si>
    <t>84 Quai Joseph Gillet</t>
  </si>
  <si>
    <t>ALLYAN</t>
  </si>
  <si>
    <t>84691565369</t>
  </si>
  <si>
    <t>44150919700055</t>
  </si>
  <si>
    <t>179589</t>
  </si>
  <si>
    <t>01 80 49 32 00</t>
  </si>
  <si>
    <t>2-22 Place DES VINS DE FRANCE</t>
  </si>
  <si>
    <t>ALLPLAN FRANCE NEMETSCHEK COMPAGNY  PARIS 12EME</t>
  </si>
  <si>
    <t>ALLPLAN FRANCE NEMETSCHEK COMPAGNY</t>
  </si>
  <si>
    <t>11920658392</t>
  </si>
  <si>
    <t>38855590600097</t>
  </si>
  <si>
    <t>652350</t>
  </si>
  <si>
    <t>516 Avenue Belle Fontaine</t>
  </si>
  <si>
    <t>ALLISON JUNGLING FORMATIONS</t>
  </si>
  <si>
    <t>44570429657</t>
  </si>
  <si>
    <t>90489332800016</t>
  </si>
  <si>
    <t>663025</t>
  </si>
  <si>
    <t>04 96 12 50 00</t>
  </si>
  <si>
    <t>185 Chemin de Saint-Lambert</t>
  </si>
  <si>
    <t>ALLIOS LA PENNE SUR HUVEAUNE</t>
  </si>
  <si>
    <t>ALLIOS</t>
  </si>
  <si>
    <t>93131584413</t>
  </si>
  <si>
    <t>77556029500708</t>
  </si>
  <si>
    <t>665587</t>
  </si>
  <si>
    <t>03 86 75 03 01</t>
  </si>
  <si>
    <t>89740 VILLON</t>
  </si>
  <si>
    <t>23 Rue du Faubourg</t>
  </si>
  <si>
    <t>ALLIORH</t>
  </si>
  <si>
    <t>ALLIORH ALLIANCE ORGANISATIONS ET DES HOMMES</t>
  </si>
  <si>
    <t>27890157889</t>
  </si>
  <si>
    <t>51967495600031</t>
  </si>
  <si>
    <t>546392</t>
  </si>
  <si>
    <t>02 43 95 29 18</t>
  </si>
  <si>
    <t>72300 SOLESMES</t>
  </si>
  <si>
    <t>10 Rue Marchande</t>
  </si>
  <si>
    <t>ALLINE LACOSTE GENEVIEVE - RELIANCE FORMATION</t>
  </si>
  <si>
    <t>52720146672</t>
  </si>
  <si>
    <t>75058152200018</t>
  </si>
  <si>
    <t>576232</t>
  </si>
  <si>
    <t>06 88 10 88 45</t>
  </si>
  <si>
    <t>Ile Grande</t>
  </si>
  <si>
    <t>Impasse de pors Gelen</t>
  </si>
  <si>
    <t>ALLIENCE BRETAGNE PLEUMEUR BODOU</t>
  </si>
  <si>
    <t>ALLIENCE BRETAGNE</t>
  </si>
  <si>
    <t>53220860522</t>
  </si>
  <si>
    <t>80273270100015</t>
  </si>
  <si>
    <t>390641</t>
  </si>
  <si>
    <t>ALLIENCE</t>
  </si>
  <si>
    <t>11754366175</t>
  </si>
  <si>
    <t>50876439600018</t>
  </si>
  <si>
    <t>620427</t>
  </si>
  <si>
    <t>03 20 99 45 17</t>
  </si>
  <si>
    <t>La Cité des Echanges</t>
  </si>
  <si>
    <t>40 Rue Eugène-Jacquet - SP n°15</t>
  </si>
  <si>
    <t>ALLIANCES RESEAU POUR LE RSE</t>
  </si>
  <si>
    <t>31590710859</t>
  </si>
  <si>
    <t>40302042300014</t>
  </si>
  <si>
    <t>559829</t>
  </si>
  <si>
    <t>09 72 38 84 02</t>
  </si>
  <si>
    <t>53210 ARGENTRE</t>
  </si>
  <si>
    <t>ZI DE LA CARIE</t>
  </si>
  <si>
    <t>ALLIANCE-DIAG - CHRYSOTILE FORMATION</t>
  </si>
  <si>
    <t>52530077253</t>
  </si>
  <si>
    <t>50305516200013</t>
  </si>
  <si>
    <t>474526</t>
  </si>
  <si>
    <t>0466217093</t>
  </si>
  <si>
    <t>ZONE EURO 2000</t>
  </si>
  <si>
    <t>5 Avenue DE LA DAME</t>
  </si>
  <si>
    <t>ASE FORMATION</t>
  </si>
  <si>
    <t>ALLIANCE SUD EXPERTISE</t>
  </si>
  <si>
    <t>91300304330</t>
  </si>
  <si>
    <t>44781273600026</t>
  </si>
  <si>
    <t>630998</t>
  </si>
  <si>
    <t>06 52 82 46 64</t>
  </si>
  <si>
    <t>40 Rue Dubois Crancé</t>
  </si>
  <si>
    <t>ALLIANCE SERVICES DEVELOPPEMENT</t>
  </si>
  <si>
    <t>44080057508</t>
  </si>
  <si>
    <t>53918509000013</t>
  </si>
  <si>
    <t>637180</t>
  </si>
  <si>
    <t>05 96 02 40 40</t>
  </si>
  <si>
    <t>Centre d'affaires LUMINA, Immeuble SAINT LOUIS</t>
  </si>
  <si>
    <t>2 Avenue Thélus Lero, 5 ème étage</t>
  </si>
  <si>
    <t>ALLIANCE RH</t>
  </si>
  <si>
    <t>02973117497</t>
  </si>
  <si>
    <t>81495863300012</t>
  </si>
  <si>
    <t>509401</t>
  </si>
  <si>
    <t>04 92 12 97 52</t>
  </si>
  <si>
    <t>1178 Route DU BORD DE MER</t>
  </si>
  <si>
    <t>AEFE</t>
  </si>
  <si>
    <t>ALLIANCE POUR L'EMPLOI ET LA FORMATION EN ENTREPRISES</t>
  </si>
  <si>
    <t>93060425906</t>
  </si>
  <si>
    <t>42020354900043</t>
  </si>
  <si>
    <t>456494</t>
  </si>
  <si>
    <t>01475</t>
  </si>
  <si>
    <t>01 40 80 51 00</t>
  </si>
  <si>
    <t>222 Rue des Caboeufs</t>
  </si>
  <si>
    <t>ALLIANCE HEALTHCARE FORMATION</t>
  </si>
  <si>
    <t>11922066192</t>
  </si>
  <si>
    <t>80862962000010</t>
  </si>
  <si>
    <t>672956</t>
  </si>
  <si>
    <t>03 88 75 62 55</t>
  </si>
  <si>
    <t>12 Rue Des Pontonniers</t>
  </si>
  <si>
    <t>ALLIANCE FRANCAISE STRASBOURG EUROPE</t>
  </si>
  <si>
    <t>42670451567</t>
  </si>
  <si>
    <t>44762111100049</t>
  </si>
  <si>
    <t>260046</t>
  </si>
  <si>
    <t>01 42 84 90 00</t>
  </si>
  <si>
    <t>101 Boulevard RASPAIL</t>
  </si>
  <si>
    <t>ALLIANCE FRANCAISE PARIS IDF</t>
  </si>
  <si>
    <t>ALLIANCE FRANCAISE PARIS ILE DE FRANCE</t>
  </si>
  <si>
    <t>11750032875</t>
  </si>
  <si>
    <t>77566461800011</t>
  </si>
  <si>
    <t>351441</t>
  </si>
  <si>
    <t>04 96 10 24 60</t>
  </si>
  <si>
    <t>72 Rue Saint Suffren</t>
  </si>
  <si>
    <t>ALLIANCE FRANCAISE MARSEILLE PROVENCE</t>
  </si>
  <si>
    <t>93131187913</t>
  </si>
  <si>
    <t>78288657600035</t>
  </si>
  <si>
    <t>678193</t>
  </si>
  <si>
    <t>03 74 67 78 95</t>
  </si>
  <si>
    <t>2 Rue Bernos</t>
  </si>
  <si>
    <t>ALLIANCE FRANCAISE DE LILLE</t>
  </si>
  <si>
    <t>32590923859</t>
  </si>
  <si>
    <t>80150564500029</t>
  </si>
  <si>
    <t>409054</t>
  </si>
  <si>
    <t>04 76 56 25 84</t>
  </si>
  <si>
    <t>7 Rue ELISEE CHATIN</t>
  </si>
  <si>
    <t>ALLIANCE FRANCAISE DE GRENOBLE</t>
  </si>
  <si>
    <t>82380395038</t>
  </si>
  <si>
    <t>42177295500025</t>
  </si>
  <si>
    <t>565349</t>
  </si>
  <si>
    <t>32 2 788 21 60</t>
  </si>
  <si>
    <t>Centre Européen de Langue Française</t>
  </si>
  <si>
    <t>46 Avenue des Arts</t>
  </si>
  <si>
    <t>12/06/2017</t>
  </si>
  <si>
    <t>ALLIANCE FRANCAISE DE BRUXELLES-EUROPE</t>
  </si>
  <si>
    <t>400907</t>
  </si>
  <si>
    <t>05 56 79 32 80</t>
  </si>
  <si>
    <t>126 Rue ABBE DE L'EPEE</t>
  </si>
  <si>
    <t>ALLIANCE FRANCAISE BORDEAUX</t>
  </si>
  <si>
    <t>ALLIANCE FRANCAISE BORDEAUX AQUITAINE</t>
  </si>
  <si>
    <t>72330729233</t>
  </si>
  <si>
    <t>32962634500071</t>
  </si>
  <si>
    <t>432489</t>
  </si>
  <si>
    <t>05 34 45 26 10</t>
  </si>
  <si>
    <t>3 bis Place GUY HERSANT</t>
  </si>
  <si>
    <t>ALLIANCE FRANCAISE TOULOUSE</t>
  </si>
  <si>
    <t>ALLIANCE FRANCAISE</t>
  </si>
  <si>
    <t>73310545631</t>
  </si>
  <si>
    <t>33397544900021</t>
  </si>
  <si>
    <t>561162</t>
  </si>
  <si>
    <t>0235985599</t>
  </si>
  <si>
    <t>80 Boulevard DE L'YSER</t>
  </si>
  <si>
    <t>ALLIANCE FRANCAISE ROUEN</t>
  </si>
  <si>
    <t>23760243776</t>
  </si>
  <si>
    <t>37785754500042</t>
  </si>
  <si>
    <t>162292</t>
  </si>
  <si>
    <t>04 78 95 24 72</t>
  </si>
  <si>
    <t>11 Rue PIERRE BOURDAN</t>
  </si>
  <si>
    <t>ALLIANCE FRANCAISE LYON</t>
  </si>
  <si>
    <t>82690191169</t>
  </si>
  <si>
    <t>33143308600021</t>
  </si>
  <si>
    <t>641480</t>
  </si>
  <si>
    <t>09 83 46 00 72</t>
  </si>
  <si>
    <t>88100 STE MARGUERITE</t>
  </si>
  <si>
    <t>410 Rue D'ALSACE</t>
  </si>
  <si>
    <t>ALLIANCE FORMATION SERVICE</t>
  </si>
  <si>
    <t>44880148088</t>
  </si>
  <si>
    <t>89295343100012</t>
  </si>
  <si>
    <t>248009</t>
  </si>
  <si>
    <t>03 24 33 18 70</t>
  </si>
  <si>
    <t>ESPACE FLANDRES</t>
  </si>
  <si>
    <t>1 Boucher de Perthes</t>
  </si>
  <si>
    <t>AFPI CHAMPAGNE ARDENNE</t>
  </si>
  <si>
    <t>ALLIANCE FORMATION POUR L'INDUSTRIE</t>
  </si>
  <si>
    <t>21080033508</t>
  </si>
  <si>
    <t>44535705600016</t>
  </si>
  <si>
    <t>642010</t>
  </si>
  <si>
    <t>06 64 85 62 74</t>
  </si>
  <si>
    <t>167 Avenue Saint Vincent de Paul</t>
  </si>
  <si>
    <t>ALLIANCE EVOLUTION</t>
  </si>
  <si>
    <t>ALLIANCE EVOLUTION - ORIENT ACTION DAX</t>
  </si>
  <si>
    <t>75400159140</t>
  </si>
  <si>
    <t>88385923300016</t>
  </si>
  <si>
    <t>555137</t>
  </si>
  <si>
    <t>0553455000</t>
  </si>
  <si>
    <t>14 Rue BERTRAND DU GUESCLIN</t>
  </si>
  <si>
    <t>ALLIANCE EUROPEENNE</t>
  </si>
  <si>
    <t>72240081224</t>
  </si>
  <si>
    <t>41035526700023</t>
  </si>
  <si>
    <t>577820</t>
  </si>
  <si>
    <t>0783612824</t>
  </si>
  <si>
    <t>124 Avenue DES MARRONNIERS</t>
  </si>
  <si>
    <t>ALLIANCE DEVELOPPEMENT</t>
  </si>
  <si>
    <t>72330989333</t>
  </si>
  <si>
    <t>81302988100014</t>
  </si>
  <si>
    <t>493776</t>
  </si>
  <si>
    <t>0690462248</t>
  </si>
  <si>
    <t>8 Lotissement LES ORCHIDEES MONTEBELLO</t>
  </si>
  <si>
    <t>ALLIANCE CONSEIL PLUS</t>
  </si>
  <si>
    <t>95970122297</t>
  </si>
  <si>
    <t>51472059800010</t>
  </si>
  <si>
    <t>409224</t>
  </si>
  <si>
    <t>05 58 73 94 72</t>
  </si>
  <si>
    <t>40150 SOORTS HOSSEGOR</t>
  </si>
  <si>
    <t>578 Avenue De Pascouaou Za Pedebert</t>
  </si>
  <si>
    <t>ALLIANCE COACHS</t>
  </si>
  <si>
    <t>72400064040</t>
  </si>
  <si>
    <t>44257013100023</t>
  </si>
  <si>
    <t>330218</t>
  </si>
  <si>
    <t>02 40 29 85 29</t>
  </si>
  <si>
    <t>LA CHESNAIE</t>
  </si>
  <si>
    <t>2 Allée DES POMMIERS</t>
  </si>
  <si>
    <t>ALLIANCE C</t>
  </si>
  <si>
    <t>52440435044</t>
  </si>
  <si>
    <t>43215656000018</t>
  </si>
  <si>
    <t>623568</t>
  </si>
  <si>
    <t>247 Avenue LACASSAGNE</t>
  </si>
  <si>
    <t>ALLIANCE ACTIVE</t>
  </si>
  <si>
    <t>84691604869</t>
  </si>
  <si>
    <t>84248789400011</t>
  </si>
  <si>
    <t>522739</t>
  </si>
  <si>
    <t>03 60 17 54 71</t>
  </si>
  <si>
    <t>60000 ALLONNE</t>
  </si>
  <si>
    <t>119 Rue Des 40 Mines</t>
  </si>
  <si>
    <t>ALLIANCE</t>
  </si>
  <si>
    <t>32600416960</t>
  </si>
  <si>
    <t>34917513300041</t>
  </si>
  <si>
    <t>652672</t>
  </si>
  <si>
    <t>03 44 05 91 28</t>
  </si>
  <si>
    <t>Entree B</t>
  </si>
  <si>
    <t>172 Avenue MARCEL DASSAULT</t>
  </si>
  <si>
    <t>ALLIAGE FORMATION ORIENTATION CONSEIL</t>
  </si>
  <si>
    <t>22600226460</t>
  </si>
  <si>
    <t>50756572900021</t>
  </si>
  <si>
    <t>447900</t>
  </si>
  <si>
    <t>04 72 73 03 68</t>
  </si>
  <si>
    <t>15 Rue De L Annonciade</t>
  </si>
  <si>
    <t>17/01/2013</t>
  </si>
  <si>
    <t>ALLERGY FREE</t>
  </si>
  <si>
    <t>82691120069</t>
  </si>
  <si>
    <t>52373228700025</t>
  </si>
  <si>
    <t>652593</t>
  </si>
  <si>
    <t>06 44 69 20 50</t>
  </si>
  <si>
    <t>423 Boulevard Saint Vincent de Paul</t>
  </si>
  <si>
    <t>ALLEMANG EMILIE</t>
  </si>
  <si>
    <t>ALLEMANG EMILIE - CABINET EQUINOXE</t>
  </si>
  <si>
    <t>72400112340</t>
  </si>
  <si>
    <t>49851493400021</t>
  </si>
  <si>
    <t>571532</t>
  </si>
  <si>
    <t>0475002140</t>
  </si>
  <si>
    <t>ZA du MEYROL</t>
  </si>
  <si>
    <t>Rue Chastagnier</t>
  </si>
  <si>
    <t>ALLEGRE ET DUC FORMATION CONSEIL</t>
  </si>
  <si>
    <t>ALLEGRE &amp; DUC FORMATION CONSEIL</t>
  </si>
  <si>
    <t>82260231626</t>
  </si>
  <si>
    <t>34746940500091</t>
  </si>
  <si>
    <t>577741</t>
  </si>
  <si>
    <t>08 99 86 29 09</t>
  </si>
  <si>
    <t>350 Chemin Du Pre Neuf</t>
  </si>
  <si>
    <t>ALLEGORIS</t>
  </si>
  <si>
    <t>82730156573</t>
  </si>
  <si>
    <t>79067293500034</t>
  </si>
  <si>
    <t>495750</t>
  </si>
  <si>
    <t>0475250055</t>
  </si>
  <si>
    <t>Z.A. Les Gouvernaux</t>
  </si>
  <si>
    <t>ALLCARE INNOVATIONS</t>
  </si>
  <si>
    <t>82260170526</t>
  </si>
  <si>
    <t>49097017500017</t>
  </si>
  <si>
    <t>505948</t>
  </si>
  <si>
    <t>04 73 53 17 95</t>
  </si>
  <si>
    <t>63120 COURPIERE</t>
  </si>
  <si>
    <t>11 Avenue Lafayette</t>
  </si>
  <si>
    <t>ADJ PLUS</t>
  </si>
  <si>
    <t>ALLAITEMENT DES JUMEAUX ET PLUS</t>
  </si>
  <si>
    <t>83630378963</t>
  </si>
  <si>
    <t>83152565400016</t>
  </si>
  <si>
    <t>425138</t>
  </si>
  <si>
    <t>06 09 10 63 15</t>
  </si>
  <si>
    <t>97 Rue SADI CARNOT</t>
  </si>
  <si>
    <t>ALLAIN OLIVIER</t>
  </si>
  <si>
    <t>31590743059</t>
  </si>
  <si>
    <t>52230757800024</t>
  </si>
  <si>
    <t>153850</t>
  </si>
  <si>
    <t>04 76 70 13 13</t>
  </si>
  <si>
    <t>26 Boulevard DES FRÈRES DESAIRE</t>
  </si>
  <si>
    <t>ALL SYSTEMS</t>
  </si>
  <si>
    <t>82380077338</t>
  </si>
  <si>
    <t>38360426100016</t>
  </si>
  <si>
    <t>345283</t>
  </si>
  <si>
    <t>05 96 42 66 05</t>
  </si>
  <si>
    <t>IMMEUBLE LE GLYCERIA</t>
  </si>
  <si>
    <t>1490 Chemin DU CLYCERIA</t>
  </si>
  <si>
    <t>ALIZES RH</t>
  </si>
  <si>
    <t>97970117897</t>
  </si>
  <si>
    <t>43783446800013</t>
  </si>
  <si>
    <t>405450</t>
  </si>
  <si>
    <t>02041</t>
  </si>
  <si>
    <t>06 63 27 89 01</t>
  </si>
  <si>
    <t>149 Boulevard JEAN ROYER</t>
  </si>
  <si>
    <t>ALIZES FORMATION</t>
  </si>
  <si>
    <t>24370266137</t>
  </si>
  <si>
    <t>51121427200011</t>
  </si>
  <si>
    <t>481385</t>
  </si>
  <si>
    <t>0130436353</t>
  </si>
  <si>
    <t>18 Rue JOEL LE THEULE</t>
  </si>
  <si>
    <t>ALIZE CONSULTANTS</t>
  </si>
  <si>
    <t>11780348878</t>
  </si>
  <si>
    <t>38910697200042</t>
  </si>
  <si>
    <t>491160</t>
  </si>
  <si>
    <t>67 Rue Montesquieu</t>
  </si>
  <si>
    <t>ALIZE</t>
  </si>
  <si>
    <t>72470112547</t>
  </si>
  <si>
    <t>51510003000029</t>
  </si>
  <si>
    <t>610823</t>
  </si>
  <si>
    <t>04 72 34 18 58</t>
  </si>
  <si>
    <t>Le Britanni - Bat B</t>
  </si>
  <si>
    <t>20 Boulevard Eugène Deruelle</t>
  </si>
  <si>
    <t>ALIXIO MOBILITE LYON</t>
  </si>
  <si>
    <t>ALIXIO MOBILITE</t>
  </si>
  <si>
    <t>82690982869</t>
  </si>
  <si>
    <t>41525665000086</t>
  </si>
  <si>
    <t>357479</t>
  </si>
  <si>
    <t>0475476161</t>
  </si>
  <si>
    <t>90 Rue Nouvelle Les Hautes Marlhes</t>
  </si>
  <si>
    <t>ALIX FORMATION - ECF ALIXAN</t>
  </si>
  <si>
    <t>ALIX FORMATION - ECOLE DE CONDUITE FRANCAISE</t>
  </si>
  <si>
    <t>82260095626</t>
  </si>
  <si>
    <t>42249090400022</t>
  </si>
  <si>
    <t>641820</t>
  </si>
  <si>
    <t>04 90 71 89 90</t>
  </si>
  <si>
    <t>10 Place DU COMMERCE</t>
  </si>
  <si>
    <t>ALIP</t>
  </si>
  <si>
    <t>ALIP - L'INSTITUT ART DU CORPS - DERMO ACADEMIE</t>
  </si>
  <si>
    <t>93840407984</t>
  </si>
  <si>
    <t>49827499200029</t>
  </si>
  <si>
    <t>583431</t>
  </si>
  <si>
    <t>06 61 60 92 00</t>
  </si>
  <si>
    <t>BATIMENT 35</t>
  </si>
  <si>
    <t>58 Route DE L EMPEREUR</t>
  </si>
  <si>
    <t>ALINEO FORMATION</t>
  </si>
  <si>
    <t>11921398392</t>
  </si>
  <si>
    <t>44165527100019</t>
  </si>
  <si>
    <t>627525</t>
  </si>
  <si>
    <t>01 41 38 37 85</t>
  </si>
  <si>
    <t>8 Rue FROIDEVAUX</t>
  </si>
  <si>
    <t>ALINEA PLUS</t>
  </si>
  <si>
    <t>11756271875</t>
  </si>
  <si>
    <t>75393044500048</t>
  </si>
  <si>
    <t>36869</t>
  </si>
  <si>
    <t>02 35 71 32 76</t>
  </si>
  <si>
    <t>11 Rue ALFRED KASTLER</t>
  </si>
  <si>
    <t>ALINEA FORMATION</t>
  </si>
  <si>
    <t>23760094176</t>
  </si>
  <si>
    <t>38445913700046</t>
  </si>
  <si>
    <t>638249</t>
  </si>
  <si>
    <t>02 21 27 19 80</t>
  </si>
  <si>
    <t>9 Rue RABELAIS</t>
  </si>
  <si>
    <t>ALINE GERARD</t>
  </si>
  <si>
    <t>ALINE GERARD ECOLE D'ESTHETIQUE</t>
  </si>
  <si>
    <t>53220882222</t>
  </si>
  <si>
    <t>83524163900029</t>
  </si>
  <si>
    <t>469270</t>
  </si>
  <si>
    <t>01 45 98 13 62</t>
  </si>
  <si>
    <t>Résidence Clos-Boissy</t>
  </si>
  <si>
    <t>11-15 Avenue Allary</t>
  </si>
  <si>
    <t>ALHYSER</t>
  </si>
  <si>
    <t>ALIMENTATION HYGIENE SERVICE RESTAURATION</t>
  </si>
  <si>
    <t>11940305294</t>
  </si>
  <si>
    <t>39421967900013</t>
  </si>
  <si>
    <t>632168</t>
  </si>
  <si>
    <t>4 Impasse Durban</t>
  </si>
  <si>
    <t>ALILO</t>
  </si>
  <si>
    <t>75331090133</t>
  </si>
  <si>
    <t>82902831500010</t>
  </si>
  <si>
    <t>670870</t>
  </si>
  <si>
    <t>03 22 89 00 99</t>
  </si>
  <si>
    <t>Immeuble CERCIS – Centre Oasis</t>
  </si>
  <si>
    <t>Allée DE LA PEPINIERE</t>
  </si>
  <si>
    <t>ALIHANSE</t>
  </si>
  <si>
    <t>32800212380</t>
  </si>
  <si>
    <t>38499306900044</t>
  </si>
  <si>
    <t>579117</t>
  </si>
  <si>
    <t>Place à l'huile</t>
  </si>
  <si>
    <t>ALIGNERS TRAINING CENTER</t>
  </si>
  <si>
    <t>93830537083</t>
  </si>
  <si>
    <t>82879089900011</t>
  </si>
  <si>
    <t>647275</t>
  </si>
  <si>
    <t>06 83 15 18 41</t>
  </si>
  <si>
    <t>01390 MIONNAY</t>
  </si>
  <si>
    <t>5 Lotissement LRS AUBEPINES</t>
  </si>
  <si>
    <t>ALIGNANCE</t>
  </si>
  <si>
    <t>82010097501</t>
  </si>
  <si>
    <t>50902750400018</t>
  </si>
  <si>
    <t>679641</t>
  </si>
  <si>
    <t>Tour de l'Europe</t>
  </si>
  <si>
    <t>3 Boulevard DE L'EUROPE</t>
  </si>
  <si>
    <t>ALIAS BUSINESS COACHS</t>
  </si>
  <si>
    <t>42680179268</t>
  </si>
  <si>
    <t>49229731200026</t>
  </si>
  <si>
    <t>546008</t>
  </si>
  <si>
    <t>06 07 05 27 89</t>
  </si>
  <si>
    <t>17 Rue MARYSE BASTIE</t>
  </si>
  <si>
    <t>ALIAGA FLORENCE</t>
  </si>
  <si>
    <t>ALIAGA FLORENCE LUCIE</t>
  </si>
  <si>
    <t>28140294014</t>
  </si>
  <si>
    <t>40350501900055</t>
  </si>
  <si>
    <t>296247</t>
  </si>
  <si>
    <t>04 73 24 91 67</t>
  </si>
  <si>
    <t>9 Allée EVARISTE GALAIS</t>
  </si>
  <si>
    <t>ALGOTIS AUDIENS 63</t>
  </si>
  <si>
    <t>83630356963</t>
  </si>
  <si>
    <t>44100359700032</t>
  </si>
  <si>
    <t>199096</t>
  </si>
  <si>
    <t>09 87 87 69 00</t>
  </si>
  <si>
    <t>9 bis Route CHAMPAGNE</t>
  </si>
  <si>
    <t>ALGOE ECULLY</t>
  </si>
  <si>
    <t>ALGOE</t>
  </si>
  <si>
    <t>82690717069</t>
  </si>
  <si>
    <t>35288592500029</t>
  </si>
  <si>
    <t>519420</t>
  </si>
  <si>
    <t>02 51 80 85 85</t>
  </si>
  <si>
    <t>7 Chemin du Pressoir Chenaie</t>
  </si>
  <si>
    <t>ALGO DATA</t>
  </si>
  <si>
    <t>52440282344</t>
  </si>
  <si>
    <t>39373756400038</t>
  </si>
  <si>
    <t>674333</t>
  </si>
  <si>
    <t>06 67 14 68 30</t>
  </si>
  <si>
    <t>21 Andlauerweg</t>
  </si>
  <si>
    <t>ALG CONSEIL</t>
  </si>
  <si>
    <t>44670587367</t>
  </si>
  <si>
    <t>82496601400030</t>
  </si>
  <si>
    <t>454679</t>
  </si>
  <si>
    <t>01 43 21 51 17</t>
  </si>
  <si>
    <t>10 A 12 Rue DEPARCIEUX</t>
  </si>
  <si>
    <t>BIGEARGEAL - ALFRED PP</t>
  </si>
  <si>
    <t>ALFRED PP</t>
  </si>
  <si>
    <t>11755509175</t>
  </si>
  <si>
    <t>50914127100015</t>
  </si>
  <si>
    <t>367709</t>
  </si>
  <si>
    <t>04 32 74 10 69</t>
  </si>
  <si>
    <t>350 CHEMIN DE TARTAY  BAT A</t>
  </si>
  <si>
    <t>DOMAINE DE TARTAY</t>
  </si>
  <si>
    <t>ALFORDIF</t>
  </si>
  <si>
    <t>93840270284</t>
  </si>
  <si>
    <t>48067468800035</t>
  </si>
  <si>
    <t>634189</t>
  </si>
  <si>
    <t>29 bis Route De Borny</t>
  </si>
  <si>
    <t>ALFOR ACTIMUM METZ</t>
  </si>
  <si>
    <t>ALFOR ACTIMUM</t>
  </si>
  <si>
    <t>44570413757</t>
  </si>
  <si>
    <t>89538373500019</t>
  </si>
  <si>
    <t>635716</t>
  </si>
  <si>
    <t>09 72 23 21 65</t>
  </si>
  <si>
    <t>9 Allée De Pasargades</t>
  </si>
  <si>
    <t>ALFIA</t>
  </si>
  <si>
    <t>11910799291</t>
  </si>
  <si>
    <t>82770147500010</t>
  </si>
  <si>
    <t>626119</t>
  </si>
  <si>
    <t>06 03 28 88 84</t>
  </si>
  <si>
    <t>72700 SPAY</t>
  </si>
  <si>
    <t>Les Grands Vignaux</t>
  </si>
  <si>
    <t>ALFASEC FORMATION</t>
  </si>
  <si>
    <t>52720116472</t>
  </si>
  <si>
    <t>48232183300014</t>
  </si>
  <si>
    <t>628876</t>
  </si>
  <si>
    <t>01 69 39 24 51</t>
  </si>
  <si>
    <t>128 Jean Jaures</t>
  </si>
  <si>
    <t>ALFAPSY</t>
  </si>
  <si>
    <t>11910981791</t>
  </si>
  <si>
    <t>80865133500024</t>
  </si>
  <si>
    <t>566184</t>
  </si>
  <si>
    <t>06 07 59 74 45</t>
  </si>
  <si>
    <t>6 Rue de pérignat</t>
  </si>
  <si>
    <t>ALFAPRIS</t>
  </si>
  <si>
    <t>84420297442</t>
  </si>
  <si>
    <t>82539203800022</t>
  </si>
  <si>
    <t>676561</t>
  </si>
  <si>
    <t>06 66 05 05 66</t>
  </si>
  <si>
    <t>38360 NOYAREY</t>
  </si>
  <si>
    <t>65 Chemin LE MOIROT</t>
  </si>
  <si>
    <t>ALFANO SANDRINE</t>
  </si>
  <si>
    <t>ALFANO SANDRINE - DAFIP</t>
  </si>
  <si>
    <t>82380510338</t>
  </si>
  <si>
    <t>52967138000010</t>
  </si>
  <si>
    <t>479469</t>
  </si>
  <si>
    <t>04 74 24 69 49</t>
  </si>
  <si>
    <t>8 Boulevard DE BROU</t>
  </si>
  <si>
    <t>ALFA 3A MIF  BOURG EN BRESSE</t>
  </si>
  <si>
    <t>82010003701</t>
  </si>
  <si>
    <t>77554402600799</t>
  </si>
  <si>
    <t>572100</t>
  </si>
  <si>
    <t>0596648202</t>
  </si>
  <si>
    <t>RESIDENCE CAPUCINE</t>
  </si>
  <si>
    <t>Route BELEME</t>
  </si>
  <si>
    <t>ALFA FORMATION FORT DE FRANCE</t>
  </si>
  <si>
    <t>ALFA FORMATION</t>
  </si>
  <si>
    <t>02973097097</t>
  </si>
  <si>
    <t>82536591900026</t>
  </si>
  <si>
    <t>565106</t>
  </si>
  <si>
    <t>40 Impasse de la pastourelle</t>
  </si>
  <si>
    <t>ALFA CONSEIL CREATIVITE</t>
  </si>
  <si>
    <t>93830517983</t>
  </si>
  <si>
    <t>42276478700046</t>
  </si>
  <si>
    <t>649922</t>
  </si>
  <si>
    <t>06 99 89 49 47</t>
  </si>
  <si>
    <t>303 GRAND CASE 1</t>
  </si>
  <si>
    <t>ALF ACADEMIE LE LAMENTIN</t>
  </si>
  <si>
    <t>ALF ACADEMIE</t>
  </si>
  <si>
    <t>11922342492</t>
  </si>
  <si>
    <t>88365811400029</t>
  </si>
  <si>
    <t>653585</t>
  </si>
  <si>
    <t>06 86 50 86 67</t>
  </si>
  <si>
    <t>97 bis Rue DU DAUPHINÉ</t>
  </si>
  <si>
    <t>ALEYSSON</t>
  </si>
  <si>
    <t>ALEYSSON - CYGNUS FORMATION</t>
  </si>
  <si>
    <t>84691733669</t>
  </si>
  <si>
    <t>84934046800016</t>
  </si>
  <si>
    <t>225680</t>
  </si>
  <si>
    <t>05 63 20 08 09</t>
  </si>
  <si>
    <t>715 Chemin DU QUART</t>
  </si>
  <si>
    <t>ALEXITERE</t>
  </si>
  <si>
    <t>73820025082</t>
  </si>
  <si>
    <t>40169636400025</t>
  </si>
  <si>
    <t>572263</t>
  </si>
  <si>
    <t>03 83 92 30 70</t>
  </si>
  <si>
    <t>ZONE ST JACQUES II</t>
  </si>
  <si>
    <t>5 Rue Alfred Kastler</t>
  </si>
  <si>
    <t>ALEXIS</t>
  </si>
  <si>
    <t>ALEXIS - ATELIER LORRAIN EXPERIMENTATION INNOVATION SOCIAL</t>
  </si>
  <si>
    <t>41540049154</t>
  </si>
  <si>
    <t>32738922700072</t>
  </si>
  <si>
    <t>521693</t>
  </si>
  <si>
    <t>VOIE NUM 1</t>
  </si>
  <si>
    <t>VOIE 1 LAMARRE</t>
  </si>
  <si>
    <t>ALEXANDRE JOEL APROCONSEIL FORMATION VAE</t>
  </si>
  <si>
    <t>95970170897</t>
  </si>
  <si>
    <t>48101909900029</t>
  </si>
  <si>
    <t>618688</t>
  </si>
  <si>
    <t>06 52 12 14 90</t>
  </si>
  <si>
    <t>28 Rue DU DIX AVRIL</t>
  </si>
  <si>
    <t>ALEXANDRE TECHNIQUE ET ART</t>
  </si>
  <si>
    <t>ALEXANDER TECHNIQUE ET ART</t>
  </si>
  <si>
    <t>73310711531</t>
  </si>
  <si>
    <t>44521639300022</t>
  </si>
  <si>
    <t>644420</t>
  </si>
  <si>
    <t>65 Boulevard LEDRU ROLLIN</t>
  </si>
  <si>
    <t>ALEXANDER ISABELLE</t>
  </si>
  <si>
    <t>ALEXANDER ISABELLE - CALL ME SAM</t>
  </si>
  <si>
    <t>83030355103</t>
  </si>
  <si>
    <t>53395712200021</t>
  </si>
  <si>
    <t>618275</t>
  </si>
  <si>
    <t>02 40 12 06 16</t>
  </si>
  <si>
    <t>3 Boulevard DES MARTYRS NANTAIS</t>
  </si>
  <si>
    <t>ALESSIA RH NANTES</t>
  </si>
  <si>
    <t>ALESSIA RH</t>
  </si>
  <si>
    <t>52440556244</t>
  </si>
  <si>
    <t>48987126900077</t>
  </si>
  <si>
    <t>670420</t>
  </si>
  <si>
    <t>03 20 51 26 27</t>
  </si>
  <si>
    <t>65 Rue DE L'ABBE BONPAIN</t>
  </si>
  <si>
    <t>ALESIA FORMATION MARCQ EN BAROEUL</t>
  </si>
  <si>
    <t>ALESIA FORMATION</t>
  </si>
  <si>
    <t>31590385959</t>
  </si>
  <si>
    <t>40762250500011</t>
  </si>
  <si>
    <t>596310</t>
  </si>
  <si>
    <t>05 61 34 20 45</t>
  </si>
  <si>
    <t>5 Chemin CARROSSE</t>
  </si>
  <si>
    <t>ALES GROUPE DISTRIBUTION</t>
  </si>
  <si>
    <t>73310451031</t>
  </si>
  <si>
    <t>34082709600058</t>
  </si>
  <si>
    <t>568764</t>
  </si>
  <si>
    <t>06 31 09 87 59</t>
  </si>
  <si>
    <t>20 Avenue DES FRERES MONTGOLFIER</t>
  </si>
  <si>
    <t>ALERTIS</t>
  </si>
  <si>
    <t>82691097869</t>
  </si>
  <si>
    <t>50988203100040</t>
  </si>
  <si>
    <t>154830</t>
  </si>
  <si>
    <t>01 46 34 24 27</t>
  </si>
  <si>
    <t>9 Rue SAINT PETERSBOURG</t>
  </si>
  <si>
    <t>ALEPH ECRITURE</t>
  </si>
  <si>
    <t>11751802275</t>
  </si>
  <si>
    <t>34975106500013</t>
  </si>
  <si>
    <t>681696</t>
  </si>
  <si>
    <t>06 20 20 20 91</t>
  </si>
  <si>
    <t>9 Rue de l'Aumone Vieille</t>
  </si>
  <si>
    <t>ALEOZ FORMATION</t>
  </si>
  <si>
    <t>93132147913</t>
  </si>
  <si>
    <t>97826915700019</t>
  </si>
  <si>
    <t>529679</t>
  </si>
  <si>
    <t>01 75 49 71 51</t>
  </si>
  <si>
    <t>157 Boulevard JEAN JAURES</t>
  </si>
  <si>
    <t>09/10/2015</t>
  </si>
  <si>
    <t>ALEOX</t>
  </si>
  <si>
    <t>11921802792</t>
  </si>
  <si>
    <t>52799798500025</t>
  </si>
  <si>
    <t>554315</t>
  </si>
  <si>
    <t>0251852213</t>
  </si>
  <si>
    <t>6 Rue Maryse Hilsz</t>
  </si>
  <si>
    <t>ALEO</t>
  </si>
  <si>
    <t>52440541544</t>
  </si>
  <si>
    <t>50145942400021</t>
  </si>
  <si>
    <t>592857</t>
  </si>
  <si>
    <t>06 32 15 06 57</t>
  </si>
  <si>
    <t>26 Rue de Lautenbach</t>
  </si>
  <si>
    <t>ALEIS CONSEIL</t>
  </si>
  <si>
    <t>44670732467</t>
  </si>
  <si>
    <t>91097387400019</t>
  </si>
  <si>
    <t>108479</t>
  </si>
  <si>
    <t>04 78 77 15 15</t>
  </si>
  <si>
    <t>20 Boulevard JOLIOT CURIE</t>
  </si>
  <si>
    <t>ALDES AERAULIQUE VENISSIEUX</t>
  </si>
  <si>
    <t>ALDES AERAULIQUE</t>
  </si>
  <si>
    <t>82690188969</t>
  </si>
  <si>
    <t>95650682800196</t>
  </si>
  <si>
    <t>675313</t>
  </si>
  <si>
    <t>09 83 72 56 14</t>
  </si>
  <si>
    <t>07210 ST LAGER BRESSAC</t>
  </si>
  <si>
    <t>365 Route De Brune</t>
  </si>
  <si>
    <t>ALDERAAN</t>
  </si>
  <si>
    <t>84070143907</t>
  </si>
  <si>
    <t>94869001100010</t>
  </si>
  <si>
    <t>634323</t>
  </si>
  <si>
    <t>05 59 56 20 44</t>
  </si>
  <si>
    <t>Bureau EKITEGIA</t>
  </si>
  <si>
    <t>33 Avenue d'Aquitaine</t>
  </si>
  <si>
    <t>ALDAZIA</t>
  </si>
  <si>
    <t>ALDAZIA - ORIENT ACTION PAYS BASQUE</t>
  </si>
  <si>
    <t>75640440464</t>
  </si>
  <si>
    <t>84017564000027</t>
  </si>
  <si>
    <t>630858</t>
  </si>
  <si>
    <t>07 81 44 54 88</t>
  </si>
  <si>
    <t>30 Rue D Auch</t>
  </si>
  <si>
    <t>ALCYONE ACCOMPAGNEMENT &amp; CONSEILS COLOMIERS</t>
  </si>
  <si>
    <t>ALCYONE ACCOMPAGNEMENT &amp; CONSEILS</t>
  </si>
  <si>
    <t>73310744031</t>
  </si>
  <si>
    <t>80241557000034</t>
  </si>
  <si>
    <t>512059</t>
  </si>
  <si>
    <t>01 47 70 34 18</t>
  </si>
  <si>
    <t>10 Rue des Messageries</t>
  </si>
  <si>
    <t>ALCOOL ASSISTANCE</t>
  </si>
  <si>
    <t>ALCOOL ASSISTANCE LA CROIX D'OR</t>
  </si>
  <si>
    <t>11753396575</t>
  </si>
  <si>
    <t>78445211200013</t>
  </si>
  <si>
    <t>664091</t>
  </si>
  <si>
    <t>06 71 64 15 16</t>
  </si>
  <si>
    <t>21 Rue de la Fontaine</t>
  </si>
  <si>
    <t>ALCINDOR ISABELLE</t>
  </si>
  <si>
    <t>ALCINDOR ISABELLE - EXPER FORM</t>
  </si>
  <si>
    <t>27710267371</t>
  </si>
  <si>
    <t>82335681100013</t>
  </si>
  <si>
    <t>548376</t>
  </si>
  <si>
    <t>06 31 32 13 93</t>
  </si>
  <si>
    <t>73160 VIMINES</t>
  </si>
  <si>
    <t>Rue La Maison de Pauline Billon</t>
  </si>
  <si>
    <t>ALCIMIA  VIMINES</t>
  </si>
  <si>
    <t>ALCIMIA</t>
  </si>
  <si>
    <t>82730141273</t>
  </si>
  <si>
    <t>53030432800012</t>
  </si>
  <si>
    <t>615158</t>
  </si>
  <si>
    <t>03 87 90 01 83</t>
  </si>
  <si>
    <t>57660 VAHL EBERSING</t>
  </si>
  <si>
    <t>14 Rue PRINCIPALE</t>
  </si>
  <si>
    <t>ALCHIMIES SARL</t>
  </si>
  <si>
    <t>44570376357</t>
  </si>
  <si>
    <t>49279521600018</t>
  </si>
  <si>
    <t>342294</t>
  </si>
  <si>
    <t>03 25 21 17 18</t>
  </si>
  <si>
    <t>10400 NOGENT SUR SEINE</t>
  </si>
  <si>
    <t>3 Avenue BEAUREGARD</t>
  </si>
  <si>
    <t>ALCEVI</t>
  </si>
  <si>
    <t>21100052610</t>
  </si>
  <si>
    <t>44779577400028</t>
  </si>
  <si>
    <t>545375</t>
  </si>
  <si>
    <t>01 69 59 15 15</t>
  </si>
  <si>
    <t>25 Avenue De La Baltique</t>
  </si>
  <si>
    <t>ALCEA VILLEBON SUR YVETTE</t>
  </si>
  <si>
    <t>ALCEA</t>
  </si>
  <si>
    <t>11910466691</t>
  </si>
  <si>
    <t>40204878900059</t>
  </si>
  <si>
    <t>627495</t>
  </si>
  <si>
    <t>02 90 89 11 27</t>
  </si>
  <si>
    <t>8 Rue DE L'ARSENAL</t>
  </si>
  <si>
    <t>ALCANEA CONSEIL</t>
  </si>
  <si>
    <t>53351068435</t>
  </si>
  <si>
    <t>53190849900043</t>
  </si>
  <si>
    <t>655144</t>
  </si>
  <si>
    <t>1 718 430 2000</t>
  </si>
  <si>
    <t>ETATS UNIS - BRONX</t>
  </si>
  <si>
    <t>1300 Morris Park Avenue</t>
  </si>
  <si>
    <t>ALBERT EINSTEIN COLLEGE OF MEDECINE</t>
  </si>
  <si>
    <t>146961</t>
  </si>
  <si>
    <t>03928</t>
  </si>
  <si>
    <t>05 59 05 54 82</t>
  </si>
  <si>
    <t>ZAC DU VERT GALANT</t>
  </si>
  <si>
    <t>ALBEDO CONSEIL</t>
  </si>
  <si>
    <t>72640196864</t>
  </si>
  <si>
    <t>41143922700041</t>
  </si>
  <si>
    <t>592160</t>
  </si>
  <si>
    <t>ALBANIE - TIRANA</t>
  </si>
  <si>
    <t>AAH</t>
  </si>
  <si>
    <t>ALBANIAN ASSOCIATION OF HAEMATOLOGY</t>
  </si>
  <si>
    <t>475830</t>
  </si>
  <si>
    <t>04 95 47 68 67</t>
  </si>
  <si>
    <t>20218 PIETRALBA</t>
  </si>
  <si>
    <t>U FUALELLU</t>
  </si>
  <si>
    <t>94202079120</t>
  </si>
  <si>
    <t>79039131200010</t>
  </si>
  <si>
    <t>528869</t>
  </si>
  <si>
    <t>01 56 47 11 95</t>
  </si>
  <si>
    <t>1 Rue DES CHAMPARONS</t>
  </si>
  <si>
    <t>ABRICOT FORMATION</t>
  </si>
  <si>
    <t>ALAXWEB ABRICOT FORMATION</t>
  </si>
  <si>
    <t>11921337492</t>
  </si>
  <si>
    <t>43015749500028</t>
  </si>
  <si>
    <t>660085</t>
  </si>
  <si>
    <t>06 23 46 00 35</t>
  </si>
  <si>
    <t>PISCINE OLYMPIQUE</t>
  </si>
  <si>
    <t>145 Route DE LEOGNAN,</t>
  </si>
  <si>
    <t>ALASCA</t>
  </si>
  <si>
    <t>ALASCA VO AQUATIQUE - ALASCA</t>
  </si>
  <si>
    <t>75331256833</t>
  </si>
  <si>
    <t>42294035300028</t>
  </si>
  <si>
    <t>511961</t>
  </si>
  <si>
    <t>06880</t>
  </si>
  <si>
    <t>03 69 09 21 31</t>
  </si>
  <si>
    <t>7 Allée DE L'EUROPE</t>
  </si>
  <si>
    <t>ALARA EXPERTISE</t>
  </si>
  <si>
    <t>42670523367</t>
  </si>
  <si>
    <t>53925670100035</t>
  </si>
  <si>
    <t>487338</t>
  </si>
  <si>
    <t>03 83 58 18 28</t>
  </si>
  <si>
    <t>6 Route de l'aviation</t>
  </si>
  <si>
    <t>ALAJI</t>
  </si>
  <si>
    <t>ALAJI SAS</t>
  </si>
  <si>
    <t>41540304354</t>
  </si>
  <si>
    <t>53897367800153</t>
  </si>
  <si>
    <t>593436</t>
  </si>
  <si>
    <t>03 80 77 14 94</t>
  </si>
  <si>
    <t>54 Avenue GENERAL DE GAULLE</t>
  </si>
  <si>
    <t>AGMS GENLIS</t>
  </si>
  <si>
    <t>ALAIN GOARANT MANAGEMENT ET SECURITE</t>
  </si>
  <si>
    <t>26210186721</t>
  </si>
  <si>
    <t>43493349500039</t>
  </si>
  <si>
    <t>471264</t>
  </si>
  <si>
    <t>09 54 24 44 33</t>
  </si>
  <si>
    <t>82100 LAFITTE</t>
  </si>
  <si>
    <t>1281 Route Des Moulins Hameau Les Estraques</t>
  </si>
  <si>
    <t>ALAIN BEAUR CONSULTANTS</t>
  </si>
  <si>
    <t>73310501231</t>
  </si>
  <si>
    <t>49974747500030</t>
  </si>
  <si>
    <t>638262</t>
  </si>
  <si>
    <t>22 Rue de la Clarisse</t>
  </si>
  <si>
    <t>ALADE CONSEILS</t>
  </si>
  <si>
    <t>53350984835</t>
  </si>
  <si>
    <t>80413315500015</t>
  </si>
  <si>
    <t>408505</t>
  </si>
  <si>
    <t>03 81 58 57 84</t>
  </si>
  <si>
    <t>25320 GRANDFONTAINE</t>
  </si>
  <si>
    <t>6 Chemin DES PIECES</t>
  </si>
  <si>
    <t>ALABOUVETTE JEROME</t>
  </si>
  <si>
    <t>43250242225</t>
  </si>
  <si>
    <t>43276861200074</t>
  </si>
  <si>
    <t>531133</t>
  </si>
  <si>
    <t>6 ter Chemin 6 Chemin Des Pieces</t>
  </si>
  <si>
    <t>ALABOUVETTE BARASSI ESTELLE CONSULTANTS GRANDFONTAINE</t>
  </si>
  <si>
    <t>ALABOUVETTE BARASSI ESTELLE CONSULTANTS</t>
  </si>
  <si>
    <t>43250291525</t>
  </si>
  <si>
    <t>51470507800038</t>
  </si>
  <si>
    <t>526447</t>
  </si>
  <si>
    <t>04 79 37 00 63</t>
  </si>
  <si>
    <t>574 Rue De Chantabord</t>
  </si>
  <si>
    <t>AL FORMATION</t>
  </si>
  <si>
    <t>82730117373</t>
  </si>
  <si>
    <t>49836707700027</t>
  </si>
  <si>
    <t>649326</t>
  </si>
  <si>
    <t>06 95 88 31 44</t>
  </si>
  <si>
    <t>RESIDENCE MEDICIS</t>
  </si>
  <si>
    <t>3 bis Rue DE BILLERE</t>
  </si>
  <si>
    <t>AL EVOLUTION</t>
  </si>
  <si>
    <t>75640489464</t>
  </si>
  <si>
    <t>89276653600023</t>
  </si>
  <si>
    <t>566780</t>
  </si>
  <si>
    <t>06 79 76 51 81</t>
  </si>
  <si>
    <t>77167 POLIGNY</t>
  </si>
  <si>
    <t>LE VAL VERT BATIMENT 1</t>
  </si>
  <si>
    <t>6 Rue De la Mairie</t>
  </si>
  <si>
    <t>AL' AMMA</t>
  </si>
  <si>
    <t>11770607377</t>
  </si>
  <si>
    <t>52433363000027</t>
  </si>
  <si>
    <t>482110</t>
  </si>
  <si>
    <t>AKXIA</t>
  </si>
  <si>
    <t>11753711575</t>
  </si>
  <si>
    <t>42883796700028</t>
  </si>
  <si>
    <t>530153</t>
  </si>
  <si>
    <t>04 26 59 86 86</t>
  </si>
  <si>
    <t>27 Rue AUGUSTE COMTE</t>
  </si>
  <si>
    <t>AKUITEO</t>
  </si>
  <si>
    <t>82691183469</t>
  </si>
  <si>
    <t>53333530300038</t>
  </si>
  <si>
    <t>633951</t>
  </si>
  <si>
    <t>21380 MESSIGNY ET VANTOUX</t>
  </si>
  <si>
    <t>5 Rue Lieutenant Sambin</t>
  </si>
  <si>
    <t>AKTIVAGO</t>
  </si>
  <si>
    <t>27210428821</t>
  </si>
  <si>
    <t>90519636600017</t>
  </si>
  <si>
    <t>624391</t>
  </si>
  <si>
    <t>4 Rue de l'Oratoire</t>
  </si>
  <si>
    <t>AKTEAP</t>
  </si>
  <si>
    <t>84691736269</t>
  </si>
  <si>
    <t>50304921500026</t>
  </si>
  <si>
    <t>458570</t>
  </si>
  <si>
    <t>0549388726</t>
  </si>
  <si>
    <t>18 Rue CHARLES PICARD</t>
  </si>
  <si>
    <t>AKSIS SA</t>
  </si>
  <si>
    <t>AKSIS  SA</t>
  </si>
  <si>
    <t>22020084902</t>
  </si>
  <si>
    <t>39017462100339</t>
  </si>
  <si>
    <t>658790</t>
  </si>
  <si>
    <t>0699137000</t>
  </si>
  <si>
    <t>46 Rue DE BUZENVAL</t>
  </si>
  <si>
    <t>AKROOBAT</t>
  </si>
  <si>
    <t>11756006075</t>
  </si>
  <si>
    <t>84251527200016</t>
  </si>
  <si>
    <t>673420</t>
  </si>
  <si>
    <t>06 37 68 34 30</t>
  </si>
  <si>
    <t>19 Rue Henri IV</t>
  </si>
  <si>
    <t>AKOYAS MARNE REIMS</t>
  </si>
  <si>
    <t>AKOYAS MARNE</t>
  </si>
  <si>
    <t>44510232651</t>
  </si>
  <si>
    <t>90442932100014</t>
  </si>
  <si>
    <t>633770</t>
  </si>
  <si>
    <t>06 87 65 58 42</t>
  </si>
  <si>
    <t>BP 30153</t>
  </si>
  <si>
    <t>2 Avenue Galilée</t>
  </si>
  <si>
    <t>AKOYAS CHASSENEUIL DU POITOU</t>
  </si>
  <si>
    <t>AKOYAS</t>
  </si>
  <si>
    <t>54860131586</t>
  </si>
  <si>
    <t>75263253900017</t>
  </si>
  <si>
    <t>650730</t>
  </si>
  <si>
    <t>06 72 51 71 82</t>
  </si>
  <si>
    <t>9 Rue notre dame de lorette</t>
  </si>
  <si>
    <t>AKOTE</t>
  </si>
  <si>
    <t>11755743375</t>
  </si>
  <si>
    <t>83761075700028</t>
  </si>
  <si>
    <t>512424</t>
  </si>
  <si>
    <t>09 63 43 22 95</t>
  </si>
  <si>
    <t>2 bis Rue DE L ABREUVOIR</t>
  </si>
  <si>
    <t>AKOR CONSULTING BOULOGNE BILLANCOURT</t>
  </si>
  <si>
    <t>AKOR CONSULTING</t>
  </si>
  <si>
    <t>11921765992</t>
  </si>
  <si>
    <t>47916290100041</t>
  </si>
  <si>
    <t>642344</t>
  </si>
  <si>
    <t>01 40 38 87 87</t>
  </si>
  <si>
    <t>100 Rue FAUBOURG SAINT ANTOINE</t>
  </si>
  <si>
    <t>AKOR ALTERNANCE</t>
  </si>
  <si>
    <t>11752204675</t>
  </si>
  <si>
    <t>35176305700061</t>
  </si>
  <si>
    <t>632715</t>
  </si>
  <si>
    <t>37 Allée Du Forum</t>
  </si>
  <si>
    <t>AKILISSO</t>
  </si>
  <si>
    <t>AKILISSO - ENSEMBLE POUR LA FORMATION</t>
  </si>
  <si>
    <t>11922355092</t>
  </si>
  <si>
    <t>88762801400011</t>
  </si>
  <si>
    <t>663608</t>
  </si>
  <si>
    <t>05 25 53 01 04</t>
  </si>
  <si>
    <t>78 Rue DE LA LIBERTE</t>
  </si>
  <si>
    <t>AKIGORA</t>
  </si>
  <si>
    <t>75331266133</t>
  </si>
  <si>
    <t>83944417100012</t>
  </si>
  <si>
    <t>616990</t>
  </si>
  <si>
    <t>+33614146004</t>
  </si>
  <si>
    <t>1 Avenue DU PORT FLUVIAL</t>
  </si>
  <si>
    <t>AKD CONSEIL ET FORMATION</t>
  </si>
  <si>
    <t>AKD CONSEIL &amp; FORMATION - AKD CF</t>
  </si>
  <si>
    <t>32590963659</t>
  </si>
  <si>
    <t>83890212000016</t>
  </si>
  <si>
    <t>543329</t>
  </si>
  <si>
    <t>02 32 36 12 39</t>
  </si>
  <si>
    <t>27120 JOUY SUR EURE</t>
  </si>
  <si>
    <t>2 Rue DU VIEUX PUITS</t>
  </si>
  <si>
    <t>AKAOMA CONSULTING</t>
  </si>
  <si>
    <t>AKAOMA</t>
  </si>
  <si>
    <t>23270176027</t>
  </si>
  <si>
    <t>44356748200015</t>
  </si>
  <si>
    <t>RAdié le 18/10/2019</t>
  </si>
  <si>
    <t>539910</t>
  </si>
  <si>
    <t>06 92 08 16 64</t>
  </si>
  <si>
    <t>97424 LE PITON ST LEU</t>
  </si>
  <si>
    <t>62 Rue Adrien Lagourgue</t>
  </si>
  <si>
    <t>21/03/2016</t>
  </si>
  <si>
    <t>AKALI</t>
  </si>
  <si>
    <t>98970412297</t>
  </si>
  <si>
    <t>79524650300044</t>
  </si>
  <si>
    <t>532137</t>
  </si>
  <si>
    <t>+49632134934</t>
  </si>
  <si>
    <t>ALLEMAGNE - NEUSTADT</t>
  </si>
  <si>
    <t>20 MAXIMILANSTR.</t>
  </si>
  <si>
    <t>AGF</t>
  </si>
  <si>
    <t>AKADEMIE FUR GESUNDHEITSFACHBERUFE</t>
  </si>
  <si>
    <t>675684</t>
  </si>
  <si>
    <t>49 6131 284380</t>
  </si>
  <si>
    <t>40 Mittlere Bleiche</t>
  </si>
  <si>
    <t>AAF RHEINLAND-PFALZ</t>
  </si>
  <si>
    <t>AKADEMIE FUR ARZTLICHE FORTBILDUNG IN RHEINLAND-PFALZ</t>
  </si>
  <si>
    <t>648644</t>
  </si>
  <si>
    <t>49 621 49090710</t>
  </si>
  <si>
    <t>ALLEMAGNE - MANNHEIM</t>
  </si>
  <si>
    <t>11 Walter-Krause-Str.</t>
  </si>
  <si>
    <t>AFB PHYSIOTHERAPIESCHULE MANNHEIM</t>
  </si>
  <si>
    <t>AKADEMIE FUR ANGEWANDTE BEWEGUNGSWISSENSCHAFTEN GGMBH</t>
  </si>
  <si>
    <t>628750</t>
  </si>
  <si>
    <t>02 41 19 46 36</t>
  </si>
  <si>
    <t>8 Rue DU PAVILLON</t>
  </si>
  <si>
    <t>AJ2L FORMATION</t>
  </si>
  <si>
    <t>52490360449</t>
  </si>
  <si>
    <t>85303156500015</t>
  </si>
  <si>
    <t>653913</t>
  </si>
  <si>
    <t>01 85 65 16 91</t>
  </si>
  <si>
    <t>191 Avenue de Mazargues</t>
  </si>
  <si>
    <t>AJS MARSEILLE</t>
  </si>
  <si>
    <t>AJS</t>
  </si>
  <si>
    <t>93131853313</t>
  </si>
  <si>
    <t>89038468800010</t>
  </si>
  <si>
    <t>519388</t>
  </si>
  <si>
    <t>05 57 84 71 23</t>
  </si>
  <si>
    <t>33330 ST EMILION</t>
  </si>
  <si>
    <t>7 LES PRES DE MEDE</t>
  </si>
  <si>
    <t>AJISSE PARTENAIRES</t>
  </si>
  <si>
    <t>72330470633</t>
  </si>
  <si>
    <t>42052563600023</t>
  </si>
  <si>
    <t>640074</t>
  </si>
  <si>
    <t>06 63 12 25 63</t>
  </si>
  <si>
    <t>5 Rue EUGENE HENAFF</t>
  </si>
  <si>
    <t>AJIS SAS</t>
  </si>
  <si>
    <t>AJIS SAS - ECF YVELINES CONDUITE ET FORMATION</t>
  </si>
  <si>
    <t>11788391278</t>
  </si>
  <si>
    <t>84091027700010</t>
  </si>
  <si>
    <t>556658</t>
  </si>
  <si>
    <t>06 12 16 28 39</t>
  </si>
  <si>
    <t>16 Boulevard ARMEE DES ALPES</t>
  </si>
  <si>
    <t>AJFR</t>
  </si>
  <si>
    <t>AJFR ASSISTANCE JURIDIQUE FORMATION RECRUTEMENT</t>
  </si>
  <si>
    <t>93060767106</t>
  </si>
  <si>
    <t>81744140500013</t>
  </si>
  <si>
    <t>395109</t>
  </si>
  <si>
    <t>06 86 93 98 79</t>
  </si>
  <si>
    <t>AJF FORMATION</t>
  </si>
  <si>
    <t>31590695759</t>
  </si>
  <si>
    <t>50941096500016</t>
  </si>
  <si>
    <t>414360</t>
  </si>
  <si>
    <t>0182289527</t>
  </si>
  <si>
    <t>6 Rue ROUGEMONT</t>
  </si>
  <si>
    <t>AJC FORMATION</t>
  </si>
  <si>
    <t>11754270175</t>
  </si>
  <si>
    <t>50096702100030</t>
  </si>
  <si>
    <t>430705</t>
  </si>
  <si>
    <t>03 88 65 77 14</t>
  </si>
  <si>
    <t>204 Avenue DE COLMAR</t>
  </si>
  <si>
    <t>AJB FORMATION STRASBOURG</t>
  </si>
  <si>
    <t>AJB FORMATION</t>
  </si>
  <si>
    <t>42670444067</t>
  </si>
  <si>
    <t>52907273800014</t>
  </si>
  <si>
    <t>675982</t>
  </si>
  <si>
    <t>06 80 35 97 92</t>
  </si>
  <si>
    <t>733 Chemin de la Bosque d'Antonelle</t>
  </si>
  <si>
    <t>AIXEO</t>
  </si>
  <si>
    <t>93131416213</t>
  </si>
  <si>
    <t>53972671100010</t>
  </si>
  <si>
    <t>626983</t>
  </si>
  <si>
    <t>0800 600 633</t>
  </si>
  <si>
    <t>2 Rue LE CORBUSIER</t>
  </si>
  <si>
    <t>AIX YNOV CAMPUS</t>
  </si>
  <si>
    <t>93131404213</t>
  </si>
  <si>
    <t>52831294500025</t>
  </si>
  <si>
    <t>493600</t>
  </si>
  <si>
    <t>04 13 55 05 91</t>
  </si>
  <si>
    <t>JARDIN DU PHARO</t>
  </si>
  <si>
    <t>58 Boulevard CHARLES LIVON</t>
  </si>
  <si>
    <t>AMU</t>
  </si>
  <si>
    <t>AIX MARSEILLE UNIVERSITE</t>
  </si>
  <si>
    <t>13001533200013</t>
  </si>
  <si>
    <t>498713</t>
  </si>
  <si>
    <t>02605</t>
  </si>
  <si>
    <t>05 34 59 24 80</t>
  </si>
  <si>
    <t>25 Boulevard ANDRE NETWILLER</t>
  </si>
  <si>
    <t>AISTHESIS FORMATION</t>
  </si>
  <si>
    <t>73310631831</t>
  </si>
  <si>
    <t>51021984300040</t>
  </si>
  <si>
    <t>627264</t>
  </si>
  <si>
    <t>06 02 15 73 69</t>
  </si>
  <si>
    <t>CS 10005</t>
  </si>
  <si>
    <t>AEROPORT MONTPELLIER MEDITERRANEE</t>
  </si>
  <si>
    <t>AIRWAYS AVIATION ACADEMY</t>
  </si>
  <si>
    <t>76341047534</t>
  </si>
  <si>
    <t>87835164200029</t>
  </si>
  <si>
    <t>594982</t>
  </si>
  <si>
    <t>01 53 16 26 28</t>
  </si>
  <si>
    <t>13 Rue BALLU</t>
  </si>
  <si>
    <t>PL CONSULTING</t>
  </si>
  <si>
    <t>AIRSUP PL CONSULTING</t>
  </si>
  <si>
    <t>11754380275</t>
  </si>
  <si>
    <t>49239829200051</t>
  </si>
  <si>
    <t>675453</t>
  </si>
  <si>
    <t>06 69 32 62 82</t>
  </si>
  <si>
    <t>10 Allée LOUIS CALMANOVIC</t>
  </si>
  <si>
    <t>AIRPORT FORMATION</t>
  </si>
  <si>
    <t>11931002193</t>
  </si>
  <si>
    <t>94847172700016</t>
  </si>
  <si>
    <t>659678</t>
  </si>
  <si>
    <t>01 84 60 16 22</t>
  </si>
  <si>
    <t>77163 DAMMARTIN SUR TIGEAUX</t>
  </si>
  <si>
    <t>10 Rue Du Pont De Coude</t>
  </si>
  <si>
    <t>AIROBJECT</t>
  </si>
  <si>
    <t>11770702777</t>
  </si>
  <si>
    <t>53970902200039</t>
  </si>
  <si>
    <t>566366</t>
  </si>
  <si>
    <t>1 316 558 8578</t>
  </si>
  <si>
    <t>950 22ND STREET NORTH</t>
  </si>
  <si>
    <t>AIRMED INTERNATIONAL</t>
  </si>
  <si>
    <t>683693</t>
  </si>
  <si>
    <t>0999H</t>
  </si>
  <si>
    <t>06 98 03 01 89</t>
  </si>
  <si>
    <t>ZONE AVIATION GENERALE CEDEX 05</t>
  </si>
  <si>
    <t>Rue CAROLINE AIGLE</t>
  </si>
  <si>
    <t>AIRLEC MEDICAL</t>
  </si>
  <si>
    <t>AIRLEC MEDICAL - SIMAIRLEC</t>
  </si>
  <si>
    <t>75331342333</t>
  </si>
  <si>
    <t>81121931000059</t>
  </si>
  <si>
    <t>466128</t>
  </si>
  <si>
    <t>06 76 05 36 02</t>
  </si>
  <si>
    <t>MEDICENTRE DU TENENIO</t>
  </si>
  <si>
    <t>10 Rue DOCTEUR JOSEPH AUDIC</t>
  </si>
  <si>
    <t>AIRIAU TOLLITTE CATHERINE</t>
  </si>
  <si>
    <t>AIRIAU TOLLITTE CATHERINE - LOGOTOP</t>
  </si>
  <si>
    <t>53560987656</t>
  </si>
  <si>
    <t>34895789500066</t>
  </si>
  <si>
    <t>619437</t>
  </si>
  <si>
    <t>06 68 38 89 17</t>
  </si>
  <si>
    <t>83640 PLAN D AUPS STE BAUME</t>
  </si>
  <si>
    <t>68 Impasse DES GENETS</t>
  </si>
  <si>
    <t>AIRELLE VLT</t>
  </si>
  <si>
    <t>93830613083</t>
  </si>
  <si>
    <t>88794209200016</t>
  </si>
  <si>
    <t>610793</t>
  </si>
  <si>
    <t>32 4 276 68 38</t>
  </si>
  <si>
    <t>15 Rue FORGEUR</t>
  </si>
  <si>
    <t>AIRE LIBRE ASBL</t>
  </si>
  <si>
    <t>625656</t>
  </si>
  <si>
    <t>05 61 11 32 30</t>
  </si>
  <si>
    <t>10 Rue FRANZ JOSEPH STRAUSS</t>
  </si>
  <si>
    <t>AIRBUSINESS ACADEMY SAS</t>
  </si>
  <si>
    <t>AIRBUSINESS ACADEMY SAS - ABA</t>
  </si>
  <si>
    <t>73310565331</t>
  </si>
  <si>
    <t>47996617800036</t>
  </si>
  <si>
    <t>666166</t>
  </si>
  <si>
    <t>06 62 54 86 77</t>
  </si>
  <si>
    <t>15 Rue Des Halles</t>
  </si>
  <si>
    <t>AIRAM MONTESSORI</t>
  </si>
  <si>
    <t>11755714975</t>
  </si>
  <si>
    <t>82917524900020</t>
  </si>
  <si>
    <t>354521</t>
  </si>
  <si>
    <t>01 85 07 97 64</t>
  </si>
  <si>
    <t>Parc Des Portes De Paris</t>
  </si>
  <si>
    <t>45 Avenue Victor Hugo Batiment 221</t>
  </si>
  <si>
    <t>AIR PRODUCTS AUBERVILLIERS</t>
  </si>
  <si>
    <t>AIR PRODUCTS</t>
  </si>
  <si>
    <t>11930940993</t>
  </si>
  <si>
    <t>54850190700461</t>
  </si>
  <si>
    <t>471770</t>
  </si>
  <si>
    <t>02122</t>
  </si>
  <si>
    <t>01 41 98 71 63</t>
  </si>
  <si>
    <t>6 Rue COGNACQ JAY</t>
  </si>
  <si>
    <t>ALSF</t>
  </si>
  <si>
    <t>AIR LIQUIDE SANTE</t>
  </si>
  <si>
    <t>11752633175</t>
  </si>
  <si>
    <t>37936946500271</t>
  </si>
  <si>
    <t>200542</t>
  </si>
  <si>
    <t>01 40 96 66 00</t>
  </si>
  <si>
    <t>PARC DE HAUTE TECHNOLOGIE</t>
  </si>
  <si>
    <t>6 Rue GEORGES BESSE</t>
  </si>
  <si>
    <t>AIR LIQUIDE MEDICAL SYSTEMS</t>
  </si>
  <si>
    <t>11920985592</t>
  </si>
  <si>
    <t>34892173500026</t>
  </si>
  <si>
    <t>503216</t>
  </si>
  <si>
    <t>0322389353</t>
  </si>
  <si>
    <t>80440 GLISY</t>
  </si>
  <si>
    <t>AERODROME AMIENS -GLISY</t>
  </si>
  <si>
    <t>AIR FLASH</t>
  </si>
  <si>
    <t>22800090280</t>
  </si>
  <si>
    <t>38244371100025</t>
  </si>
  <si>
    <t>656781</t>
  </si>
  <si>
    <t>26 Rue Michelet</t>
  </si>
  <si>
    <t>AIR CONSULTING SERVICES</t>
  </si>
  <si>
    <t>11788312878</t>
  </si>
  <si>
    <t>79810738900016</t>
  </si>
  <si>
    <t>286643</t>
  </si>
  <si>
    <t>04 74 52 23 44</t>
  </si>
  <si>
    <t>CTRE PSYCHOTHERAPIQUE DE L'AIN</t>
  </si>
  <si>
    <t>Avenue DE MARBOZ</t>
  </si>
  <si>
    <t>AIN PSY</t>
  </si>
  <si>
    <t>82010073501</t>
  </si>
  <si>
    <t>44436747800013</t>
  </si>
  <si>
    <t>671915</t>
  </si>
  <si>
    <t>AIME ACADEMY</t>
  </si>
  <si>
    <t>11756577675</t>
  </si>
  <si>
    <t>91448649300010</t>
  </si>
  <si>
    <t>535485</t>
  </si>
  <si>
    <t>129 VIA GIUSEPPE RIPAMONTI</t>
  </si>
  <si>
    <t>AIM GROUP INTERNATIONAL SPA</t>
  </si>
  <si>
    <t>648516</t>
  </si>
  <si>
    <t>09 77 25 05 52</t>
  </si>
  <si>
    <t>67370 DINGSHEIM</t>
  </si>
  <si>
    <t>12 Rue DE LA CHAINE</t>
  </si>
  <si>
    <t>AIKI CONSEIL</t>
  </si>
  <si>
    <t>AIKI CONSEIL GO4HUMAN</t>
  </si>
  <si>
    <t>44670621367</t>
  </si>
  <si>
    <t>84088787100019</t>
  </si>
  <si>
    <t>479093</t>
  </si>
  <si>
    <t>04 72 53 22 00</t>
  </si>
  <si>
    <t>110 Avenue BARTHÉLÉMY BUYER</t>
  </si>
  <si>
    <t>AIGA LYON</t>
  </si>
  <si>
    <t>AIGA SAS LYON</t>
  </si>
  <si>
    <t>82690191769</t>
  </si>
  <si>
    <t>39825361700045</t>
  </si>
  <si>
    <t>579592</t>
  </si>
  <si>
    <t>03 81 65 52 37</t>
  </si>
  <si>
    <t>BP 939</t>
  </si>
  <si>
    <t>130 bis Rue de Belfort</t>
  </si>
  <si>
    <t>AIF 25-90 BESANCON</t>
  </si>
  <si>
    <t>AIF 25-90</t>
  </si>
  <si>
    <t>43250040425</t>
  </si>
  <si>
    <t>30352831900013</t>
  </si>
  <si>
    <t>653925</t>
  </si>
  <si>
    <t>44 2073812100</t>
  </si>
  <si>
    <t>62 CHESSON ROAD</t>
  </si>
  <si>
    <t>AIDS IMPACT</t>
  </si>
  <si>
    <t>566548</t>
  </si>
  <si>
    <t>02 54 75 12 12</t>
  </si>
  <si>
    <t>41140 NOYERS SUR CHER</t>
  </si>
  <si>
    <t>ZA Les Plantes</t>
  </si>
  <si>
    <t>8 Rue Louis Pasteur</t>
  </si>
  <si>
    <t>AIDICOM FORMATION</t>
  </si>
  <si>
    <t>24410123341</t>
  </si>
  <si>
    <t>82855949200016</t>
  </si>
  <si>
    <t>549952</t>
  </si>
  <si>
    <t>01 41 83 46 46</t>
  </si>
  <si>
    <t>AIDES</t>
  </si>
  <si>
    <t>11930484893</t>
  </si>
  <si>
    <t>34949617400047</t>
  </si>
  <si>
    <t>676743</t>
  </si>
  <si>
    <t>03 28 63 75 20</t>
  </si>
  <si>
    <t>59495 LEFFRINCKOUCKE</t>
  </si>
  <si>
    <t>547 Route DU PONT</t>
  </si>
  <si>
    <t>APAHM LEFFRINCKOUCKE</t>
  </si>
  <si>
    <t>AIDE AUX PERSONNES AGEES OU A HANDICAP MOTEUR - APAHM</t>
  </si>
  <si>
    <t>31590333059</t>
  </si>
  <si>
    <t>37929452300129</t>
  </si>
  <si>
    <t>76879</t>
  </si>
  <si>
    <t>07722</t>
  </si>
  <si>
    <t>01 44 16 89 89</t>
  </si>
  <si>
    <t>38 Rue EUGENE OUDINE</t>
  </si>
  <si>
    <t>AJD PARIS</t>
  </si>
  <si>
    <t>AIDE AUX JEUNES DIABETIQUES</t>
  </si>
  <si>
    <t>11752128575</t>
  </si>
  <si>
    <t>77568883100194</t>
  </si>
  <si>
    <t>383326</t>
  </si>
  <si>
    <t>3 Rue DE LA TERRASSE</t>
  </si>
  <si>
    <t>AIDE AUX FAMILLES D'ENFANTS HANDICAPES MOTEURS</t>
  </si>
  <si>
    <t>84691583669</t>
  </si>
  <si>
    <t>48424574100026</t>
  </si>
  <si>
    <t>304566</t>
  </si>
  <si>
    <t>06294</t>
  </si>
  <si>
    <t>03 88 18 08 30</t>
  </si>
  <si>
    <t>ZA DES MARECHAUX</t>
  </si>
  <si>
    <t>3 Rue KELLERMANN</t>
  </si>
  <si>
    <t>ADIRAL</t>
  </si>
  <si>
    <t>AIDE AU TRAITEMENT A DOMICILE INSUFFISANCE RESPIRATOIRE ALSACE</t>
  </si>
  <si>
    <t>42670314467</t>
  </si>
  <si>
    <t>32648062100027</t>
  </si>
  <si>
    <t>367485</t>
  </si>
  <si>
    <t>03 88 93 70 09</t>
  </si>
  <si>
    <t>67500 MARIENTHAL</t>
  </si>
  <si>
    <t>21 Rue 21 RUE DU MUHLBACH</t>
  </si>
  <si>
    <t>AID O SECOURS</t>
  </si>
  <si>
    <t>42670382367</t>
  </si>
  <si>
    <t>49863453400016</t>
  </si>
  <si>
    <t>685604</t>
  </si>
  <si>
    <t>25 Rue Spontini</t>
  </si>
  <si>
    <t>AI SISTERS</t>
  </si>
  <si>
    <t>11756940775</t>
  </si>
  <si>
    <t>92142030300023</t>
  </si>
  <si>
    <t>652880</t>
  </si>
  <si>
    <t>01 49 74 12 10</t>
  </si>
  <si>
    <t>1 Place Jean-Baptiste Clément</t>
  </si>
  <si>
    <t>AIE</t>
  </si>
  <si>
    <t>AI ENVIRONNEMENT</t>
  </si>
  <si>
    <t>11921825792</t>
  </si>
  <si>
    <t>50531615800052</t>
  </si>
  <si>
    <t>604793</t>
  </si>
  <si>
    <t>07 83 36 75 56</t>
  </si>
  <si>
    <t>67 Rue ANITA CONTI</t>
  </si>
  <si>
    <t>AHTMA FORMATION</t>
  </si>
  <si>
    <t>53560952056</t>
  </si>
  <si>
    <t>84223099700012</t>
  </si>
  <si>
    <t>679136</t>
  </si>
  <si>
    <t>17290 LANDRAIS</t>
  </si>
  <si>
    <t>12 Rue du Breuil Saint-Jean</t>
  </si>
  <si>
    <t>AHORA DEVELOPPEMENT</t>
  </si>
  <si>
    <t>AHORA DEVELOPPEMENT - AMAZINES</t>
  </si>
  <si>
    <t>75170198517</t>
  </si>
  <si>
    <t>82300102900029</t>
  </si>
  <si>
    <t>587412</t>
  </si>
  <si>
    <t>04 92 98 48 55</t>
  </si>
  <si>
    <t>IMMEUBLE B-FLOWER</t>
  </si>
  <si>
    <t>89 Avenue DE FREJUS</t>
  </si>
  <si>
    <t>AG2V MANAGEMENT</t>
  </si>
  <si>
    <t>93060690606</t>
  </si>
  <si>
    <t>53376220900039</t>
  </si>
  <si>
    <t>524608</t>
  </si>
  <si>
    <t>09 70 40 32 20</t>
  </si>
  <si>
    <t>67600 EBERSHEIM</t>
  </si>
  <si>
    <t>28 Domaine D Orfeuil</t>
  </si>
  <si>
    <t>AG2M</t>
  </si>
  <si>
    <t>42670468867</t>
  </si>
  <si>
    <t>53077588100028</t>
  </si>
  <si>
    <t>482870</t>
  </si>
  <si>
    <t>08 99 86 87 37</t>
  </si>
  <si>
    <t>29 Rue JEAN COUROT</t>
  </si>
  <si>
    <t>AGYLEA FORMATION</t>
  </si>
  <si>
    <t>52440708744</t>
  </si>
  <si>
    <t>79254660800011</t>
  </si>
  <si>
    <t>576270</t>
  </si>
  <si>
    <t>01 46 05 88 51</t>
  </si>
  <si>
    <t>197 Rue GALLIENI</t>
  </si>
  <si>
    <t>AGUINI HAMID</t>
  </si>
  <si>
    <t>AGUINI HAMID - RELATION ET PERFORMANCE</t>
  </si>
  <si>
    <t>11921514692</t>
  </si>
  <si>
    <t>48161438600011</t>
  </si>
  <si>
    <t>667810</t>
  </si>
  <si>
    <t>0661526000</t>
  </si>
  <si>
    <t>AGUA ACADEMIE</t>
  </si>
  <si>
    <t>52441019644</t>
  </si>
  <si>
    <t>94904911800019</t>
  </si>
  <si>
    <t>246773</t>
  </si>
  <si>
    <t>02 31 38 24 24</t>
  </si>
  <si>
    <t>8 Avenue du Pays de Caen</t>
  </si>
  <si>
    <t>AGROQUAL</t>
  </si>
  <si>
    <t>25140155114</t>
  </si>
  <si>
    <t>41902447600022</t>
  </si>
  <si>
    <t>660449</t>
  </si>
  <si>
    <t>01 79 97 76 20</t>
  </si>
  <si>
    <t>ZAC DU BOIS MOUSSAY  Batiment Foxtrot</t>
  </si>
  <si>
    <t>Avenue DU COLONEL ROL TANGUY</t>
  </si>
  <si>
    <t>AQCF</t>
  </si>
  <si>
    <t>AGRO QUALITY CONSULTING FRANCE</t>
  </si>
  <si>
    <t>11930638393</t>
  </si>
  <si>
    <t>47892652000030</t>
  </si>
  <si>
    <t>579660</t>
  </si>
  <si>
    <t>06 45 47 95 31</t>
  </si>
  <si>
    <t>07400 ALBA LA ROMAINE</t>
  </si>
  <si>
    <t>Place DU CHATEAU</t>
  </si>
  <si>
    <t>AGRO CONSULT'SUD ALBA LA ROMAINE</t>
  </si>
  <si>
    <t>AGRO CONSULT'SUD</t>
  </si>
  <si>
    <t>82070089607</t>
  </si>
  <si>
    <t>79336822600015</t>
  </si>
  <si>
    <t>409911</t>
  </si>
  <si>
    <t>09 53 47 99 18</t>
  </si>
  <si>
    <t>MARCOU</t>
  </si>
  <si>
    <t>AGRO CONSULT</t>
  </si>
  <si>
    <t>82070070707</t>
  </si>
  <si>
    <t>51134664500019</t>
  </si>
  <si>
    <t>479100</t>
  </si>
  <si>
    <t>7 Rue DU BOIS DE LA CHAMPELLE</t>
  </si>
  <si>
    <t>AGRO BIO</t>
  </si>
  <si>
    <t>AGRO BIO  VANDOEUVRE LES NANCY</t>
  </si>
  <si>
    <t>41540320354</t>
  </si>
  <si>
    <t>43496991100081</t>
  </si>
  <si>
    <t>646350</t>
  </si>
  <si>
    <t>02 43 66 06 91</t>
  </si>
  <si>
    <t>321 Route DE ST NAZAIRE</t>
  </si>
  <si>
    <t>AGRICAMPUS LAVAL</t>
  </si>
  <si>
    <t>19530081900016</t>
  </si>
  <si>
    <t>534961</t>
  </si>
  <si>
    <t>03 83 44 08 79</t>
  </si>
  <si>
    <t>BP 10162</t>
  </si>
  <si>
    <t>2 Rue du doyen Marcel Roubault - Bâtiment géologie</t>
  </si>
  <si>
    <t>AGRIA GRAND EST</t>
  </si>
  <si>
    <t>41540253254</t>
  </si>
  <si>
    <t>34114832800014</t>
  </si>
  <si>
    <t>388750</t>
  </si>
  <si>
    <t>05 56 36 80 41</t>
  </si>
  <si>
    <t>17 Rue DU COMMANDANT COUSTEAU</t>
  </si>
  <si>
    <t>AGREAL INTERNATIONAL</t>
  </si>
  <si>
    <t>72330753333</t>
  </si>
  <si>
    <t>40211007600047</t>
  </si>
  <si>
    <t>636988</t>
  </si>
  <si>
    <t>09 72 35 54 07</t>
  </si>
  <si>
    <t>44 Avenue DE CONDE</t>
  </si>
  <si>
    <t>AGR FORMATION</t>
  </si>
  <si>
    <t>32591009059</t>
  </si>
  <si>
    <t>85383446300012</t>
  </si>
  <si>
    <t>507386</t>
  </si>
  <si>
    <t>03 25 46 49 11</t>
  </si>
  <si>
    <t>65 bis Rue de la Paix</t>
  </si>
  <si>
    <t>AGOZZINO GAETAN</t>
  </si>
  <si>
    <t>AGOZZINO GAETAN ESPACE CLINIQUE</t>
  </si>
  <si>
    <t>21100074410</t>
  </si>
  <si>
    <t>38282834100042</t>
  </si>
  <si>
    <t>608531</t>
  </si>
  <si>
    <t>02 40 12 19 15</t>
  </si>
  <si>
    <t>24 Rue CREBILLON</t>
  </si>
  <si>
    <t>AGOSTINO NANTES</t>
  </si>
  <si>
    <t>52440841744</t>
  </si>
  <si>
    <t>82954726400012</t>
  </si>
  <si>
    <t>661272</t>
  </si>
  <si>
    <t>05 62 48 03 06</t>
  </si>
  <si>
    <t>1 Rue Paul Mesplé</t>
  </si>
  <si>
    <t>AGORAVITA TOULOUSE</t>
  </si>
  <si>
    <t>AGORA VITA</t>
  </si>
  <si>
    <t>73310521831</t>
  </si>
  <si>
    <t>42409752500044</t>
  </si>
  <si>
    <t>365543</t>
  </si>
  <si>
    <t>0297217202</t>
  </si>
  <si>
    <t>2A Boulevard Franchet d'Esperey</t>
  </si>
  <si>
    <t>AGORA SERVICES</t>
  </si>
  <si>
    <t>53560156856</t>
  </si>
  <si>
    <t>77784331900057</t>
  </si>
  <si>
    <t>526885</t>
  </si>
  <si>
    <t>05 61 25 31 93</t>
  </si>
  <si>
    <t>42 Rue DE METZ</t>
  </si>
  <si>
    <t>AGORA SANTE</t>
  </si>
  <si>
    <t>73310632631</t>
  </si>
  <si>
    <t>53919623800015</t>
  </si>
  <si>
    <t>432003</t>
  </si>
  <si>
    <t>0476853217</t>
  </si>
  <si>
    <t>12 Avenue DES SAULES</t>
  </si>
  <si>
    <t>AGORA PERFORMANCE</t>
  </si>
  <si>
    <t>82691096469</t>
  </si>
  <si>
    <t>51988665900019</t>
  </si>
  <si>
    <t>670315</t>
  </si>
  <si>
    <t>06 31 06 23 43</t>
  </si>
  <si>
    <t>69550 CUBLIZE</t>
  </si>
  <si>
    <t>284 Chemin DU CHOLET</t>
  </si>
  <si>
    <t>AGORA DAZIBAO</t>
  </si>
  <si>
    <t>84692212869</t>
  </si>
  <si>
    <t>88107055100018</t>
  </si>
  <si>
    <t>680485</t>
  </si>
  <si>
    <t>06 08 40 90 13</t>
  </si>
  <si>
    <t>19 Place TOLOZAN</t>
  </si>
  <si>
    <t>AGOPIAN BLOUIN MURIEL</t>
  </si>
  <si>
    <t>82691020869</t>
  </si>
  <si>
    <t>44358245700034</t>
  </si>
  <si>
    <t>655223</t>
  </si>
  <si>
    <t>01 44 72 86 85</t>
  </si>
  <si>
    <t>13 Rue VERNIER</t>
  </si>
  <si>
    <t>AGOPHORE</t>
  </si>
  <si>
    <t>11754056975</t>
  </si>
  <si>
    <t>41979097700062</t>
  </si>
  <si>
    <t>289899</t>
  </si>
  <si>
    <t>02923</t>
  </si>
  <si>
    <t>09 50 88 46 79</t>
  </si>
  <si>
    <t>18 Rue DU LANGUEDOC</t>
  </si>
  <si>
    <t>AGO INGENIERIE FORMATION</t>
  </si>
  <si>
    <t>73310556631</t>
  </si>
  <si>
    <t>51868509400022</t>
  </si>
  <si>
    <t>232877</t>
  </si>
  <si>
    <t>01 64 53 25 25</t>
  </si>
  <si>
    <t>IMMEUBLE ODYSSEE BAT A 1ER ETAGE</t>
  </si>
  <si>
    <t>2-12 Rue DU CHEMIN DES FEMMES</t>
  </si>
  <si>
    <t>AGNOSYS</t>
  </si>
  <si>
    <t>11910439891</t>
  </si>
  <si>
    <t>42256812100020</t>
  </si>
  <si>
    <t>642680</t>
  </si>
  <si>
    <t>0615940484</t>
  </si>
  <si>
    <t>456 Chemin Saint Roch</t>
  </si>
  <si>
    <t>AGNES ESCUDIER</t>
  </si>
  <si>
    <t>93840455584</t>
  </si>
  <si>
    <t>89051333600010</t>
  </si>
  <si>
    <t>237231</t>
  </si>
  <si>
    <t>02 40 89 05 72</t>
  </si>
  <si>
    <t>Bat B</t>
  </si>
  <si>
    <t>10 Rue Gaétan Rondeau</t>
  </si>
  <si>
    <t>AGM INFORMATIQUE</t>
  </si>
  <si>
    <t>52440351944</t>
  </si>
  <si>
    <t>42882615000040</t>
  </si>
  <si>
    <t>617570</t>
  </si>
  <si>
    <t>07 77 26 41 40</t>
  </si>
  <si>
    <t>23 Rue GAMBETTA</t>
  </si>
  <si>
    <t>AGM FORMATION</t>
  </si>
  <si>
    <t>AGM FORMATION - G5</t>
  </si>
  <si>
    <t>82730169773</t>
  </si>
  <si>
    <t>80364327900026</t>
  </si>
  <si>
    <t>626867</t>
  </si>
  <si>
    <t>0672478006</t>
  </si>
  <si>
    <t>AGIROUTE</t>
  </si>
  <si>
    <t>52440912644</t>
  </si>
  <si>
    <t>82775332800018</t>
  </si>
  <si>
    <t>625401</t>
  </si>
  <si>
    <t>03 85 77 68 01</t>
  </si>
  <si>
    <t>5 Avenue FRANCOIS MITTERRAND</t>
  </si>
  <si>
    <t>AGIRE</t>
  </si>
  <si>
    <t>26710232071</t>
  </si>
  <si>
    <t>74990991700025</t>
  </si>
  <si>
    <t>542477</t>
  </si>
  <si>
    <t>04 93 52 42 52</t>
  </si>
  <si>
    <t>L'OCTOGONE</t>
  </si>
  <si>
    <t>2 Avenue DOCTEUR ROUX</t>
  </si>
  <si>
    <t>ALC</t>
  </si>
  <si>
    <t>AGIR POUR LE LIEN SOCIAL ET LA CITOYENNETE</t>
  </si>
  <si>
    <t>93060708106</t>
  </si>
  <si>
    <t>78162681700279</t>
  </si>
  <si>
    <t>593357</t>
  </si>
  <si>
    <t>08316</t>
  </si>
  <si>
    <t>15 Rue DE SAINTONGE</t>
  </si>
  <si>
    <t>APLT</t>
  </si>
  <si>
    <t>AGIR POUR LA TELEMEDECINE</t>
  </si>
  <si>
    <t>75331073533</t>
  </si>
  <si>
    <t>81885122200013</t>
  </si>
  <si>
    <t>655612</t>
  </si>
  <si>
    <t>06 92 85 51 61</t>
  </si>
  <si>
    <t>74 A Chemin DU PITON LA RIVIERE</t>
  </si>
  <si>
    <t>AGIR FORM</t>
  </si>
  <si>
    <t>04973383397</t>
  </si>
  <si>
    <t>91320826000012</t>
  </si>
  <si>
    <t>411840</t>
  </si>
  <si>
    <t>04251</t>
  </si>
  <si>
    <t>09 83 54 72 18</t>
  </si>
  <si>
    <t>12 Allée DES CHEVREUILS</t>
  </si>
  <si>
    <t>AGIR EN SANTE</t>
  </si>
  <si>
    <t>82691040869</t>
  </si>
  <si>
    <t>51058386700039</t>
  </si>
  <si>
    <t>470260</t>
  </si>
  <si>
    <t>05 63 66 51 37</t>
  </si>
  <si>
    <t>ALBASUD - DOMAINE DE PARAGES</t>
  </si>
  <si>
    <t>51 Route DE BRESSOLS</t>
  </si>
  <si>
    <t>CIBC AGIRE - CIBC 82</t>
  </si>
  <si>
    <t>AGIR EMPLOI CIBC 82 ASSOCIATION DEPARTEMENTALE DEVELOPPEMENT EMPLOI</t>
  </si>
  <si>
    <t>73820017482</t>
  </si>
  <si>
    <t>39824933400069</t>
  </si>
  <si>
    <t>587266</t>
  </si>
  <si>
    <t>04 78 73 76 88</t>
  </si>
  <si>
    <t>30 Rue de camille</t>
  </si>
  <si>
    <t>ADPF</t>
  </si>
  <si>
    <t>AGIR DOMAINE PREVENTION FORMATION</t>
  </si>
  <si>
    <t>82690779169</t>
  </si>
  <si>
    <t>49440247200034</t>
  </si>
  <si>
    <t>616140</t>
  </si>
  <si>
    <t>06 03 85 38 17</t>
  </si>
  <si>
    <t>30770 VISSEC</t>
  </si>
  <si>
    <t>Ferme de regagnas</t>
  </si>
  <si>
    <t>AGIR CERAMIQUE</t>
  </si>
  <si>
    <t>91300234830</t>
  </si>
  <si>
    <t>44853735700015</t>
  </si>
  <si>
    <t>468733</t>
  </si>
  <si>
    <t>03 21 30 83 50</t>
  </si>
  <si>
    <t>62360 BAINCTHUN</t>
  </si>
  <si>
    <t>83 bis Route de Desvres</t>
  </si>
  <si>
    <t>AGIP CONSEIL EURL</t>
  </si>
  <si>
    <t>31620226062</t>
  </si>
  <si>
    <t>52852068700013</t>
  </si>
  <si>
    <t>635546</t>
  </si>
  <si>
    <t>07 50 01 95 70</t>
  </si>
  <si>
    <t>322-324 Boulevard Jean Jacques Bosc</t>
  </si>
  <si>
    <t>AGILYTAE GROUPE</t>
  </si>
  <si>
    <t>75331240133</t>
  </si>
  <si>
    <t>88123060100018</t>
  </si>
  <si>
    <t>683000</t>
  </si>
  <si>
    <t>05 33 05 69 45</t>
  </si>
  <si>
    <t>44 Rue CARTON</t>
  </si>
  <si>
    <t>AGILYTAE</t>
  </si>
  <si>
    <t>AGILYTAE - AYE</t>
  </si>
  <si>
    <t>72330861633</t>
  </si>
  <si>
    <t>53870041000045</t>
  </si>
  <si>
    <t>684417</t>
  </si>
  <si>
    <t>07 67 11 74 10</t>
  </si>
  <si>
    <t>6 Place Lénine</t>
  </si>
  <si>
    <t>AGIL'RH</t>
  </si>
  <si>
    <t>75870209587</t>
  </si>
  <si>
    <t>92858078600020</t>
  </si>
  <si>
    <t>400749</t>
  </si>
  <si>
    <t>02 47 76 10 20</t>
  </si>
  <si>
    <t>1 Rue DE LA BRIAUDIERE</t>
  </si>
  <si>
    <t>AGILICOM</t>
  </si>
  <si>
    <t>24370215237</t>
  </si>
  <si>
    <t>45035287700028</t>
  </si>
  <si>
    <t>613010</t>
  </si>
  <si>
    <t>1350 Rue ALBERT EINSTEIN</t>
  </si>
  <si>
    <t>23/06/2020</t>
  </si>
  <si>
    <t>AGILEOS FORMATION</t>
  </si>
  <si>
    <t>76340990734</t>
  </si>
  <si>
    <t>83993226600019</t>
  </si>
  <si>
    <t>433512</t>
  </si>
  <si>
    <t>03 80 38 39 14</t>
  </si>
  <si>
    <t>9 Boulevard Rembrandt Apogee C</t>
  </si>
  <si>
    <t>AGILEOM</t>
  </si>
  <si>
    <t>26210260921</t>
  </si>
  <si>
    <t>51084989600020</t>
  </si>
  <si>
    <t>237190</t>
  </si>
  <si>
    <t>01 64 53 60 00</t>
  </si>
  <si>
    <t>PARC TECHNOPOLIS - BAT OLYMPE</t>
  </si>
  <si>
    <t>3 Avenue DU CANADA</t>
  </si>
  <si>
    <t>AGILENT TECHNOLOGIES FRANCE</t>
  </si>
  <si>
    <t>11910448391</t>
  </si>
  <si>
    <t>42364673600268</t>
  </si>
  <si>
    <t>612820</t>
  </si>
  <si>
    <t>09 74 77 30 50</t>
  </si>
  <si>
    <t>BATIMENT BERYL 1</t>
  </si>
  <si>
    <t>9 Rue MICHEL LABROUSSE</t>
  </si>
  <si>
    <t>AGILEA CONSEIL</t>
  </si>
  <si>
    <t>73310547031</t>
  </si>
  <si>
    <t>51030090800033</t>
  </si>
  <si>
    <t>660279</t>
  </si>
  <si>
    <t>05 96 75 40 25</t>
  </si>
  <si>
    <t>ZAC ETANG ABRICOTS</t>
  </si>
  <si>
    <t>Rue ERNEST HEMINGWAY - IMMEUBLE LE LAGON</t>
  </si>
  <si>
    <t>AGILE GROUPE AKSIS FORT DE FRANCE</t>
  </si>
  <si>
    <t>AGILE GROUPE AKSIS</t>
  </si>
  <si>
    <t>02973213697</t>
  </si>
  <si>
    <t>85026278300010</t>
  </si>
  <si>
    <t>676111</t>
  </si>
  <si>
    <t>06 25 03 24 65</t>
  </si>
  <si>
    <t>229 Rue SOLFERINO</t>
  </si>
  <si>
    <t>AGILE EXPERIENCE LILLE</t>
  </si>
  <si>
    <t>AGILE EXPERIENCE</t>
  </si>
  <si>
    <t>32590988759</t>
  </si>
  <si>
    <t>83789423700010</t>
  </si>
  <si>
    <t>580375</t>
  </si>
  <si>
    <t>01 77 62 88 22</t>
  </si>
  <si>
    <t>AGILBEE</t>
  </si>
  <si>
    <t>11755039075</t>
  </si>
  <si>
    <t>50139714500027</t>
  </si>
  <si>
    <t>96660</t>
  </si>
  <si>
    <t>01053</t>
  </si>
  <si>
    <t>04 78 77 67 89</t>
  </si>
  <si>
    <t>PARC TERTIAIRE DU BOIS DIEU</t>
  </si>
  <si>
    <t>10 Allée DES CHEVREUILS</t>
  </si>
  <si>
    <t>AGFOR SANTE</t>
  </si>
  <si>
    <t>82690115769</t>
  </si>
  <si>
    <t>34808338700046</t>
  </si>
  <si>
    <t>680916</t>
  </si>
  <si>
    <t>06 96 61 81 61</t>
  </si>
  <si>
    <t>42 Rue Garnier Pages</t>
  </si>
  <si>
    <t>AGFC</t>
  </si>
  <si>
    <t>02973359197</t>
  </si>
  <si>
    <t>90191204800013</t>
  </si>
  <si>
    <t>641777</t>
  </si>
  <si>
    <t>02 44 87 22 30</t>
  </si>
  <si>
    <t>3 Rue Jean ZAY</t>
  </si>
  <si>
    <t>AGEVAL FORMATIONS</t>
  </si>
  <si>
    <t>52490385249</t>
  </si>
  <si>
    <t>90371029100027</t>
  </si>
  <si>
    <t>633446</t>
  </si>
  <si>
    <t>01 60 79 54 00</t>
  </si>
  <si>
    <t>48 Cours BLAISE PASCAL</t>
  </si>
  <si>
    <t>AGESUP</t>
  </si>
  <si>
    <t>AGESUP CFA-EVE</t>
  </si>
  <si>
    <t>11910726491</t>
  </si>
  <si>
    <t>40292484900027</t>
  </si>
  <si>
    <t>463425</t>
  </si>
  <si>
    <t>02827</t>
  </si>
  <si>
    <t>05 34 50 42 92</t>
  </si>
  <si>
    <t>AGES - SOFTAGES</t>
  </si>
  <si>
    <t>73310533731</t>
  </si>
  <si>
    <t>50877533500021</t>
  </si>
  <si>
    <t>615134</t>
  </si>
  <si>
    <t>08109</t>
  </si>
  <si>
    <t>01 80 98 90 02</t>
  </si>
  <si>
    <t>139 Avenue Jean Jaures</t>
  </si>
  <si>
    <t>AGES</t>
  </si>
  <si>
    <t>34810307800112</t>
  </si>
  <si>
    <t>372330</t>
  </si>
  <si>
    <t>03 87 62 06 00</t>
  </si>
  <si>
    <t>16 Rue DE PONT-A-MOUSSON</t>
  </si>
  <si>
    <t>AGERIS GROUP METZ</t>
  </si>
  <si>
    <t>AGERIS GROUP - AGERIS CONSULTING</t>
  </si>
  <si>
    <t>41570310357</t>
  </si>
  <si>
    <t>45026811500026</t>
  </si>
  <si>
    <t>497186</t>
  </si>
  <si>
    <t>02 62 92 09 05</t>
  </si>
  <si>
    <t>28E Route du Moufia</t>
  </si>
  <si>
    <t>AGEPAC FORMATION</t>
  </si>
  <si>
    <t>98970311497</t>
  </si>
  <si>
    <t>49200516000014</t>
  </si>
  <si>
    <t>613435</t>
  </si>
  <si>
    <t>01 56 98 05 39</t>
  </si>
  <si>
    <t>5 Rue Rousselet</t>
  </si>
  <si>
    <t>AGENT MAJEUR</t>
  </si>
  <si>
    <t>11754280175</t>
  </si>
  <si>
    <t>50268599300037</t>
  </si>
  <si>
    <t>655818</t>
  </si>
  <si>
    <t>07 68 20 41 17</t>
  </si>
  <si>
    <t>63 Avenue Maryse Bastie</t>
  </si>
  <si>
    <t>AD2SI FORMATIONS</t>
  </si>
  <si>
    <t>AGENT DE SECURITE ET SECURITE INCENDIE FORMATIONS</t>
  </si>
  <si>
    <t>75160110816</t>
  </si>
  <si>
    <t>89106265500016</t>
  </si>
  <si>
    <t>637051</t>
  </si>
  <si>
    <t>02 72 62 71 27</t>
  </si>
  <si>
    <t>27 Rue DE LA SARTHE</t>
  </si>
  <si>
    <t>AGENEAU FORMATION CHOLET</t>
  </si>
  <si>
    <t>AGENEAU FORMATION</t>
  </si>
  <si>
    <t>52490344149</t>
  </si>
  <si>
    <t>83815518200010</t>
  </si>
  <si>
    <t>327724</t>
  </si>
  <si>
    <t>01 64 87 85 15</t>
  </si>
  <si>
    <t>3 Rue Paul Tavernier</t>
  </si>
  <si>
    <t>ASMFP 77</t>
  </si>
  <si>
    <t>AGENCE SEINE ET MARNAISE DE FORMATION PROFESSIONNELLE</t>
  </si>
  <si>
    <t>11770368077</t>
  </si>
  <si>
    <t>43891831000071</t>
  </si>
  <si>
    <t>679094</t>
  </si>
  <si>
    <t>07 65 87 30 54</t>
  </si>
  <si>
    <t>bâtiment le "phœnix" 2 eme étage</t>
  </si>
  <si>
    <t>36 Rue DE LA TUILERIE</t>
  </si>
  <si>
    <t>AGENCE RIVIERA FORMATION</t>
  </si>
  <si>
    <t>93830656283</t>
  </si>
  <si>
    <t>90392626900023</t>
  </si>
  <si>
    <t>459150</t>
  </si>
  <si>
    <t>05 34 46 01 69</t>
  </si>
  <si>
    <t>8 Rue ROCHEFORT</t>
  </si>
  <si>
    <t>AGENCE REUSSIR</t>
  </si>
  <si>
    <t>73310463831</t>
  </si>
  <si>
    <t>48423258200029</t>
  </si>
  <si>
    <t>551235</t>
  </si>
  <si>
    <t>04 42 91 65 20</t>
  </si>
  <si>
    <t>Cite Du Livre</t>
  </si>
  <si>
    <t>8 Rue des Allumettes</t>
  </si>
  <si>
    <t>ARL</t>
  </si>
  <si>
    <t>AGENCE REGIONALE DU LIVRE PACA</t>
  </si>
  <si>
    <t>93131457213</t>
  </si>
  <si>
    <t>44774003600010</t>
  </si>
  <si>
    <t>445988</t>
  </si>
  <si>
    <t>02 47 56 08 08</t>
  </si>
  <si>
    <t>37110 CHATEAU RENAULT</t>
  </si>
  <si>
    <t>AGENCE REGIONALE DU CENTRE-VAL DE LOIRE</t>
  </si>
  <si>
    <t>24 Rue RENAN</t>
  </si>
  <si>
    <t>CICLIC</t>
  </si>
  <si>
    <t>AGENCE REGIONALE DU CENTRE POUR LE LIVRE L'IMAGE ET LA CULTURE NUMERIQUE</t>
  </si>
  <si>
    <t>24370235437</t>
  </si>
  <si>
    <t>20000127900013</t>
  </si>
  <si>
    <t>516053</t>
  </si>
  <si>
    <t>01074</t>
  </si>
  <si>
    <t>01 47 42 94 13</t>
  </si>
  <si>
    <t>7 Rue GODOT DE MAUROY</t>
  </si>
  <si>
    <t>AFCOPIL</t>
  </si>
  <si>
    <t>AGENCE POUR LA FORMATION CONTINE DES PROFESSIONNELS INFIRMIERS LIBERAUX</t>
  </si>
  <si>
    <t>11754578775</t>
  </si>
  <si>
    <t>52390892900012</t>
  </si>
  <si>
    <t>574247</t>
  </si>
  <si>
    <t>0467454141</t>
  </si>
  <si>
    <t>ZA DE LA TEILLAIS</t>
  </si>
  <si>
    <t>22 Rue Jean Marie David</t>
  </si>
  <si>
    <t>ANF PACE</t>
  </si>
  <si>
    <t>AGENCE NOVA FORMATION FUNERAIRE</t>
  </si>
  <si>
    <t>91340691834</t>
  </si>
  <si>
    <t>51331440100136</t>
  </si>
  <si>
    <t>526873</t>
  </si>
  <si>
    <t>05 35 54 50 14</t>
  </si>
  <si>
    <t>PARC D ACTIVITE CADERA SUD BAT U</t>
  </si>
  <si>
    <t>ANF MERIGNAC</t>
  </si>
  <si>
    <t>51331440100060</t>
  </si>
  <si>
    <t>480575</t>
  </si>
  <si>
    <t>7 Avenue De La Fontanisse</t>
  </si>
  <si>
    <t>ANF GALLARGUES LE MONTUEUX</t>
  </si>
  <si>
    <t>51331440100144</t>
  </si>
  <si>
    <t>455891</t>
  </si>
  <si>
    <t>Batiment Grand Large</t>
  </si>
  <si>
    <t>5 Rue Des Indes Noires</t>
  </si>
  <si>
    <t>ANF BOVES</t>
  </si>
  <si>
    <t>51331440100102</t>
  </si>
  <si>
    <t>527336</t>
  </si>
  <si>
    <t>04 44 05 20 26</t>
  </si>
  <si>
    <t>ZAC DES PRES Zone D</t>
  </si>
  <si>
    <t>3 bis Rue JEAN BIGOT</t>
  </si>
  <si>
    <t>ANF  ISSOIRE</t>
  </si>
  <si>
    <t>51331440100045</t>
  </si>
  <si>
    <t>620361</t>
  </si>
  <si>
    <t>7 Chemin Du Dodin</t>
  </si>
  <si>
    <t>ANF DARDILLY</t>
  </si>
  <si>
    <t>AGENCE NOVA FORMATION</t>
  </si>
  <si>
    <t>51331440100037</t>
  </si>
  <si>
    <t>568259</t>
  </si>
  <si>
    <t>104 Rue DES MARRONIERS</t>
  </si>
  <si>
    <t>ANFP</t>
  </si>
  <si>
    <t>AGENCE NORMANDIE DE FORMATION PROFESSIONNELLE</t>
  </si>
  <si>
    <t>23760507376</t>
  </si>
  <si>
    <t>79348843800011</t>
  </si>
  <si>
    <t>352974</t>
  </si>
  <si>
    <t>04 72 56 13 13</t>
  </si>
  <si>
    <t>CS 80031</t>
  </si>
  <si>
    <t>192 Avenue THIERS</t>
  </si>
  <si>
    <t>ANACT LYON</t>
  </si>
  <si>
    <t>AGENCE NATIONALE POUR L'AMELIORATION DES CONDITIONS DE TRAVAIL</t>
  </si>
  <si>
    <t>8269P646869</t>
  </si>
  <si>
    <t>18003701200051</t>
  </si>
  <si>
    <t>550190</t>
  </si>
  <si>
    <t>3936</t>
  </si>
  <si>
    <t>35 Boulevard DE JODINO</t>
  </si>
  <si>
    <t>AFPA VENISSIEUX</t>
  </si>
  <si>
    <t>AGENCE NATIONALE POUR LA FORMATION PROFESSIONNELLE DES ADULTES RHONE ALPES</t>
  </si>
  <si>
    <t>11930743393</t>
  </si>
  <si>
    <t>82422814200868</t>
  </si>
  <si>
    <t>526393</t>
  </si>
  <si>
    <t>04 75 82 30 00</t>
  </si>
  <si>
    <t>336 AVENUE DE CHABEUIL</t>
  </si>
  <si>
    <t>AFPA VALENCE</t>
  </si>
  <si>
    <t>82422814201106</t>
  </si>
  <si>
    <t>503848</t>
  </si>
  <si>
    <t>04 77 23 26 26</t>
  </si>
  <si>
    <t>13 Avenue du Polygone</t>
  </si>
  <si>
    <t>AFPA ROANNE</t>
  </si>
  <si>
    <t>82422814200470</t>
  </si>
  <si>
    <t>569525</t>
  </si>
  <si>
    <t>07 86 15 56 59</t>
  </si>
  <si>
    <t>8 Chemin DES ILES</t>
  </si>
  <si>
    <t>AFPA RILLIEUX</t>
  </si>
  <si>
    <t>82422814200934</t>
  </si>
  <si>
    <t>485688</t>
  </si>
  <si>
    <t>04 75 49 19 19</t>
  </si>
  <si>
    <t>37 Avenue de l'Europe</t>
  </si>
  <si>
    <t>AFPA DROME ARDECHE LE TEIL</t>
  </si>
  <si>
    <t>82422814200959</t>
  </si>
  <si>
    <t>537731</t>
  </si>
  <si>
    <t>0477432503</t>
  </si>
  <si>
    <t>30 Boulevard du 8 mai 1945</t>
  </si>
  <si>
    <t>AFPA CFPA ST ETIENNE</t>
  </si>
  <si>
    <t>82422814201833</t>
  </si>
  <si>
    <t>534651</t>
  </si>
  <si>
    <t>04 50 46 20 02</t>
  </si>
  <si>
    <t>675 Route DE MACULLY</t>
  </si>
  <si>
    <t>AFPA CFPA POISY</t>
  </si>
  <si>
    <t>82422814200124</t>
  </si>
  <si>
    <t>535229</t>
  </si>
  <si>
    <t>0 826 46 14 14</t>
  </si>
  <si>
    <t>38 Avenue VICTOR HUGO</t>
  </si>
  <si>
    <t>AFPA CFPA LE PONT DE CLAIX</t>
  </si>
  <si>
    <t>82422814201353</t>
  </si>
  <si>
    <t>DOUBLON ORGANISME - SIRET NON VALIDE</t>
  </si>
  <si>
    <t>160349</t>
  </si>
  <si>
    <t>04 79 62 28 08</t>
  </si>
  <si>
    <t>81 Avenue du Grand Arietaz</t>
  </si>
  <si>
    <t>AFPA CFPA CHAMBERY</t>
  </si>
  <si>
    <t>82422814200520</t>
  </si>
  <si>
    <t>501517</t>
  </si>
  <si>
    <t>04 74 32 87 70</t>
  </si>
  <si>
    <t>17 Route de Seillon</t>
  </si>
  <si>
    <t>AFPA BOURG EN BRESSE</t>
  </si>
  <si>
    <t>82422814200900</t>
  </si>
  <si>
    <t>474605</t>
  </si>
  <si>
    <t>0549771628</t>
  </si>
  <si>
    <t>40 Rue Pierre Chantelauze</t>
  </si>
  <si>
    <t>AFPA NIORT</t>
  </si>
  <si>
    <t>AGENCE NATIONALE POUR LA FORMATION PROFESSIONNELLE DES ADULTES POITOU CHARENTES</t>
  </si>
  <si>
    <t>82422814200306</t>
  </si>
  <si>
    <t>165736</t>
  </si>
  <si>
    <t>0545659194</t>
  </si>
  <si>
    <t>16600 MORNAC</t>
  </si>
  <si>
    <t>ZE La Braconne</t>
  </si>
  <si>
    <t>104 Route du Lac Mélot</t>
  </si>
  <si>
    <t>AFPA MORNAC</t>
  </si>
  <si>
    <t>82422814200157</t>
  </si>
  <si>
    <t>486840</t>
  </si>
  <si>
    <t>0549025418</t>
  </si>
  <si>
    <t>209 de Châteauneuf</t>
  </si>
  <si>
    <t>AFPA CHATELLERAULT</t>
  </si>
  <si>
    <t>82422814200314</t>
  </si>
  <si>
    <t>177040</t>
  </si>
  <si>
    <t>05 46 83 60 00</t>
  </si>
  <si>
    <t>57 Avenue Bernadotte</t>
  </si>
  <si>
    <t>AFPA CFPA ROCHEFORT</t>
  </si>
  <si>
    <t>82422814200587</t>
  </si>
  <si>
    <t>518785</t>
  </si>
  <si>
    <t>05 49 83 34 12</t>
  </si>
  <si>
    <t>86150 LE VIGEANT</t>
  </si>
  <si>
    <t>Lieu-dit LE CHAFFAUD</t>
  </si>
  <si>
    <t>AFPA CFPA LE VIGEANT</t>
  </si>
  <si>
    <t>82422814200074</t>
  </si>
  <si>
    <t>566792</t>
  </si>
  <si>
    <t>30 Rue DE POULAINVILLE</t>
  </si>
  <si>
    <t>AFPA DR ANTENNE AMIENS</t>
  </si>
  <si>
    <t>AGENCE NATIONALE POUR LA FORMATION PROFESSIONNELLE DES ADULTES PICARDIE</t>
  </si>
  <si>
    <t>82422814200447</t>
  </si>
  <si>
    <t>556580</t>
  </si>
  <si>
    <t>0344741184</t>
  </si>
  <si>
    <t>60870 VILLERS ST PAUL</t>
  </si>
  <si>
    <t>Rue du Grand Pré</t>
  </si>
  <si>
    <t>AFPA CREIL</t>
  </si>
  <si>
    <t>82422814200777</t>
  </si>
  <si>
    <t>Siret ne correspond plus</t>
  </si>
  <si>
    <t>482470</t>
  </si>
  <si>
    <t>0344925740</t>
  </si>
  <si>
    <t>18 Rue DE LA GLACIERE</t>
  </si>
  <si>
    <t>AFPA COMPIEGNE</t>
  </si>
  <si>
    <t>82422814200769</t>
  </si>
  <si>
    <t>Siret n'existe plus</t>
  </si>
  <si>
    <t>285171</t>
  </si>
  <si>
    <t>03 23 23 61 60</t>
  </si>
  <si>
    <t>1 Rue des Minimes</t>
  </si>
  <si>
    <t>AFPA CFPA LAON</t>
  </si>
  <si>
    <t>82422814201023</t>
  </si>
  <si>
    <t>siret n'existe plus</t>
  </si>
  <si>
    <t>496443</t>
  </si>
  <si>
    <t>0320175050</t>
  </si>
  <si>
    <t>30 Rue de Poulainville</t>
  </si>
  <si>
    <t>AFPA CFPA AMIENS</t>
  </si>
  <si>
    <t>82422814201304</t>
  </si>
  <si>
    <t>Siret n'existe plus, NDA correspond à l'afpa picardie à Amiens</t>
  </si>
  <si>
    <t>142153</t>
  </si>
  <si>
    <t>1 Avenue Montaigne</t>
  </si>
  <si>
    <t>AFPA BEAUVAIS</t>
  </si>
  <si>
    <t>82422814201239</t>
  </si>
  <si>
    <t>486334</t>
  </si>
  <si>
    <t>0240536192</t>
  </si>
  <si>
    <t>CS 60035</t>
  </si>
  <si>
    <t>333 Route de la Côte d'Amour</t>
  </si>
  <si>
    <t>AFPA ST NAZAIRE</t>
  </si>
  <si>
    <t>AGENCE NATIONALE POUR LA FORMATION PROFESSIONNELLE DES ADULTES PAYS DE LA LOIRE</t>
  </si>
  <si>
    <t>82422814201098</t>
  </si>
  <si>
    <t>498981</t>
  </si>
  <si>
    <t>02 40 38 14 00</t>
  </si>
  <si>
    <t>23 Rue de la Rivaudière</t>
  </si>
  <si>
    <t>AFPA SAINT HERBLAIN</t>
  </si>
  <si>
    <t>82422814201080</t>
  </si>
  <si>
    <t>243115</t>
  </si>
  <si>
    <t>02 41 49 14 90</t>
  </si>
  <si>
    <t>La Bonnauderie</t>
  </si>
  <si>
    <t>AFPA CHOLET</t>
  </si>
  <si>
    <t>82422814200694</t>
  </si>
  <si>
    <t>471215</t>
  </si>
  <si>
    <t>0243502480</t>
  </si>
  <si>
    <t>366 Avenue GEORGES DURAND</t>
  </si>
  <si>
    <t>AFPA CFPA LE MANS</t>
  </si>
  <si>
    <t>82422814200884</t>
  </si>
  <si>
    <t>478945</t>
  </si>
  <si>
    <t>0251364444</t>
  </si>
  <si>
    <t>CS 60292</t>
  </si>
  <si>
    <t>12 Impasse Ampère</t>
  </si>
  <si>
    <t>AFPA CFPA LA ROCHE SUR YON</t>
  </si>
  <si>
    <t>82422814201882</t>
  </si>
  <si>
    <t>469490</t>
  </si>
  <si>
    <t>02 41 40 16 00</t>
  </si>
  <si>
    <t>ZI Douces</t>
  </si>
  <si>
    <t>547 Chemin des Charbonnières</t>
  </si>
  <si>
    <t>AFPA CFPA DOUE LA FONTAINE</t>
  </si>
  <si>
    <t>82422814200686</t>
  </si>
  <si>
    <t>15106</t>
  </si>
  <si>
    <t>02 41 33 42 00</t>
  </si>
  <si>
    <t>CS 40448</t>
  </si>
  <si>
    <t>6 Rue Guillaume Lekeu</t>
  </si>
  <si>
    <t>AFPA ANGERS</t>
  </si>
  <si>
    <t>82422814200678</t>
  </si>
  <si>
    <t>485433</t>
  </si>
  <si>
    <t>395 Avenue de la Libération</t>
  </si>
  <si>
    <t>AFPA TOULON LA VALETTE</t>
  </si>
  <si>
    <t>AGENCE NATIONALE POUR LA FORMATION PROFESSIONNELLE DES ADULTES PACA</t>
  </si>
  <si>
    <t>82422814200512</t>
  </si>
  <si>
    <t>490180</t>
  </si>
  <si>
    <t>04 90 32 78 00</t>
  </si>
  <si>
    <t>56 Boulevard EMILE ZOLA</t>
  </si>
  <si>
    <t>AFPA LE PONTET</t>
  </si>
  <si>
    <t>82422814201171</t>
  </si>
  <si>
    <t>223682</t>
  </si>
  <si>
    <t>04 93 27 63 00</t>
  </si>
  <si>
    <t>244 Route DE TURIN</t>
  </si>
  <si>
    <t>AFPA CFPA NICE</t>
  </si>
  <si>
    <t>82422814201015</t>
  </si>
  <si>
    <t>233341</t>
  </si>
  <si>
    <t>04 42 47 14 00</t>
  </si>
  <si>
    <t>Avenue Felix Gouin</t>
  </si>
  <si>
    <t>AFPA CFPA ISTRES</t>
  </si>
  <si>
    <t>82422814200140</t>
  </si>
  <si>
    <t>207202</t>
  </si>
  <si>
    <t>04 92 51 14 30</t>
  </si>
  <si>
    <t>Rue des Lauriers</t>
  </si>
  <si>
    <t>AFPA CFPA GAP</t>
  </si>
  <si>
    <t>82422814201478</t>
  </si>
  <si>
    <t>485676</t>
  </si>
  <si>
    <t>0492194636</t>
  </si>
  <si>
    <t>161 Rue FRANCIS TONNER</t>
  </si>
  <si>
    <t>AFPA CANNES</t>
  </si>
  <si>
    <t>82422814201700</t>
  </si>
  <si>
    <t>470442</t>
  </si>
  <si>
    <t>94 Avenue de Canéjan</t>
  </si>
  <si>
    <t>AFPA CFPA PESSAC</t>
  </si>
  <si>
    <t>AGENCE NATIONALE POUR LA FORMATION PROFESSIONNELLE DES ADULTES NOUVELLE AQUITAINE</t>
  </si>
  <si>
    <t>82422814201601</t>
  </si>
  <si>
    <t>316684</t>
  </si>
  <si>
    <t>03 27 99 20 54</t>
  </si>
  <si>
    <t>35 Rue DE LA MITTERIE</t>
  </si>
  <si>
    <t>AFPA LILLE</t>
  </si>
  <si>
    <t>AGENCE NATIONALE POUR LA FORMATION PROFESSIONNELLE DES ADULTES NORD PAS DE CALAIS</t>
  </si>
  <si>
    <t>82422814201692</t>
  </si>
  <si>
    <t>565416</t>
  </si>
  <si>
    <t>0328414791</t>
  </si>
  <si>
    <t>222 Rue DU VIEUX BERQUIN</t>
  </si>
  <si>
    <t>AFPA HAZEBROUCK</t>
  </si>
  <si>
    <t>82422814201858</t>
  </si>
  <si>
    <t>122841</t>
  </si>
  <si>
    <t>03 28 58 86 86</t>
  </si>
  <si>
    <t>407 Avenue de la Gironde</t>
  </si>
  <si>
    <t>AFPA DUNKERQUE</t>
  </si>
  <si>
    <t>82422814200918</t>
  </si>
  <si>
    <t>546689</t>
  </si>
  <si>
    <t>03 20 01 97 00</t>
  </si>
  <si>
    <t>20 Rue du Luxembourg</t>
  </si>
  <si>
    <t>AFPA CFPA ROUBAIX</t>
  </si>
  <si>
    <t>82422814201676</t>
  </si>
  <si>
    <t>153515</t>
  </si>
  <si>
    <t>03 21 77 37 77</t>
  </si>
  <si>
    <t>Rue Leon Blum</t>
  </si>
  <si>
    <t>AFPA CFPA LIEVIN</t>
  </si>
  <si>
    <t>82422814201262</t>
  </si>
  <si>
    <t>496376</t>
  </si>
  <si>
    <t>03 27 99 53 12</t>
  </si>
  <si>
    <t>59169 CANTIN</t>
  </si>
  <si>
    <t>73 Rue du Moulinel</t>
  </si>
  <si>
    <t>AFPA CANTIN</t>
  </si>
  <si>
    <t>82422814200249</t>
  </si>
  <si>
    <t>520998</t>
  </si>
  <si>
    <t>168 Boulevard CURIE</t>
  </si>
  <si>
    <t>AFPA CALAIS</t>
  </si>
  <si>
    <t>82422814200801</t>
  </si>
  <si>
    <t>500010</t>
  </si>
  <si>
    <t>03 21 09 15 52</t>
  </si>
  <si>
    <t>75 Chemin DES ANGLAIS</t>
  </si>
  <si>
    <t>AFPA BERCK SUR MER</t>
  </si>
  <si>
    <t>82422814200785</t>
  </si>
  <si>
    <t>153552</t>
  </si>
  <si>
    <t>CAMP DE L'ABONDANCE</t>
  </si>
  <si>
    <t>92 Rue ALSACE LORRAINE</t>
  </si>
  <si>
    <t>AFPA TARBES</t>
  </si>
  <si>
    <t>AGENCE NATIONALE POUR LA FORMATION PROFESSIONNELLE DES ADULTES MIDI PYRENEES</t>
  </si>
  <si>
    <t>82422814200132</t>
  </si>
  <si>
    <t>228758</t>
  </si>
  <si>
    <t>5 Rue JEAN FERRIEU</t>
  </si>
  <si>
    <t>AFPA RODEZ</t>
  </si>
  <si>
    <t>82422814201619</t>
  </si>
  <si>
    <t>502510</t>
  </si>
  <si>
    <t>Impasse MERCURE</t>
  </si>
  <si>
    <t>AFPA PAMIERS</t>
  </si>
  <si>
    <t>82422814201247</t>
  </si>
  <si>
    <t>166595</t>
  </si>
  <si>
    <t>325 Avenue DE MONTECH</t>
  </si>
  <si>
    <t>AFPA MONTAUBAN</t>
  </si>
  <si>
    <t>82422814200892</t>
  </si>
  <si>
    <t>554730</t>
  </si>
  <si>
    <t>Rue Alexis Monteil</t>
  </si>
  <si>
    <t>AFPA DECAZEVILLE</t>
  </si>
  <si>
    <t>82422814201627</t>
  </si>
  <si>
    <t>474060</t>
  </si>
  <si>
    <t>BP 63263</t>
  </si>
  <si>
    <t>73 Rue SAINT JEAN</t>
  </si>
  <si>
    <t>AFPA BALMA</t>
  </si>
  <si>
    <t>82422814201403</t>
  </si>
  <si>
    <t>42626</t>
  </si>
  <si>
    <t>Rue DES TROIS BUISSONS</t>
  </si>
  <si>
    <t>AFPA ALBI</t>
  </si>
  <si>
    <t>82422814200082</t>
  </si>
  <si>
    <t>152201</t>
  </si>
  <si>
    <t>16 Avenue du Président Kennedy</t>
  </si>
  <si>
    <t>AFPA VERDUN</t>
  </si>
  <si>
    <t>AGENCE NATIONALE POUR LA FORMATION PROFESSIONNELLE DES ADULTES LORRAINE</t>
  </si>
  <si>
    <t>82422814201684</t>
  </si>
  <si>
    <t>139932</t>
  </si>
  <si>
    <t>03 29 23 64 00</t>
  </si>
  <si>
    <t>C.S.30217</t>
  </si>
  <si>
    <t>26 Rue Charlet</t>
  </si>
  <si>
    <t>AFPA REMIREMONT</t>
  </si>
  <si>
    <t>82422814200389</t>
  </si>
  <si>
    <t>95497</t>
  </si>
  <si>
    <t>03 29 68 17 17</t>
  </si>
  <si>
    <t>Route des Forges</t>
  </si>
  <si>
    <t>AFPA GOLBEY</t>
  </si>
  <si>
    <t>82422814200371</t>
  </si>
  <si>
    <t>85613</t>
  </si>
  <si>
    <t>05 55 31 49 50</t>
  </si>
  <si>
    <t>68 Rue de Babylone</t>
  </si>
  <si>
    <t>AFPA LIMOGES BABYLONE</t>
  </si>
  <si>
    <t>AGENCE NATIONALE POUR LA FORMATION PROFESSIONNELLE DES ADULTES LIMOUSIN</t>
  </si>
  <si>
    <t>82422814200041</t>
  </si>
  <si>
    <t>316180</t>
  </si>
  <si>
    <t>05 55 41 20 20</t>
  </si>
  <si>
    <t>23000 ST SULPICE LE GUERETOIS</t>
  </si>
  <si>
    <t>Lieu-dit Le Clocher</t>
  </si>
  <si>
    <t>AFPA GUERET</t>
  </si>
  <si>
    <t>82422814200173</t>
  </si>
  <si>
    <t>463012</t>
  </si>
  <si>
    <t>05 55 11 77 00</t>
  </si>
  <si>
    <t>11 bis Rue de la Font Pinot</t>
  </si>
  <si>
    <t>AFPA DR LIMOGES</t>
  </si>
  <si>
    <t>82422814200322</t>
  </si>
  <si>
    <t>161780</t>
  </si>
  <si>
    <t>05 55 30 01 30</t>
  </si>
  <si>
    <t>27 Rue Léonard Samié</t>
  </si>
  <si>
    <t>AFPA CFPA LIMOGES ROMANET</t>
  </si>
  <si>
    <t>82422814200033</t>
  </si>
  <si>
    <t>264179</t>
  </si>
  <si>
    <t>05 55 93 48 00</t>
  </si>
  <si>
    <t>Route de Sarran</t>
  </si>
  <si>
    <t>AFPA CFPA EGLETONS</t>
  </si>
  <si>
    <t>82422814200967</t>
  </si>
  <si>
    <t>192314</t>
  </si>
  <si>
    <t>05 55 92 77 00</t>
  </si>
  <si>
    <t>53 Rue Maurice Rollinat</t>
  </si>
  <si>
    <t>06/01/2016</t>
  </si>
  <si>
    <t>AFPA CFPA BRIVE LA GAILLARDE</t>
  </si>
  <si>
    <t>82422814201064</t>
  </si>
  <si>
    <t>206702</t>
  </si>
  <si>
    <t>04 99 52 79 00</t>
  </si>
  <si>
    <t>Zone Industrielle La Lauze</t>
  </si>
  <si>
    <t>12 Rue Jean Mermoz</t>
  </si>
  <si>
    <t>AFPA ST JEAN DE VEDAS</t>
  </si>
  <si>
    <t>AGENCE NATIONALE POUR LA FORMATION PROFESSIONNELLE DES ADULTES LANGUEDOC ROUSSILLON</t>
  </si>
  <si>
    <t>82422814201635</t>
  </si>
  <si>
    <t>173629</t>
  </si>
  <si>
    <t>04 66 42 63 00</t>
  </si>
  <si>
    <t>Chemin du Readet</t>
  </si>
  <si>
    <t>AFPA ST CHELY D'APCHER</t>
  </si>
  <si>
    <t>82422814201205</t>
  </si>
  <si>
    <t>487417</t>
  </si>
  <si>
    <t>0826461414</t>
  </si>
  <si>
    <t>ESPACE ENTREPRISE MEDITERRANEE</t>
  </si>
  <si>
    <t>2 Avenue CLEMENT ADER</t>
  </si>
  <si>
    <t>AFPA RIVESALTES</t>
  </si>
  <si>
    <t>82422814200926</t>
  </si>
  <si>
    <t>482500</t>
  </si>
  <si>
    <t>0466026000</t>
  </si>
  <si>
    <t>168 Route DE BEAUCAIRE</t>
  </si>
  <si>
    <t>20/06/2019</t>
  </si>
  <si>
    <t>AFPA NIMES</t>
  </si>
  <si>
    <t>82422814200629</t>
  </si>
  <si>
    <t>508408</t>
  </si>
  <si>
    <t>0468477293</t>
  </si>
  <si>
    <t>BP 1047</t>
  </si>
  <si>
    <t>1 Allée BERNARD PALISSY</t>
  </si>
  <si>
    <t>AFPA CARCASSONNE</t>
  </si>
  <si>
    <t>82422814200561</t>
  </si>
  <si>
    <t>553384</t>
  </si>
  <si>
    <t>0467111744</t>
  </si>
  <si>
    <t>34 Rue de Costesèque</t>
  </si>
  <si>
    <t>AFPA BEZIERS</t>
  </si>
  <si>
    <t>82422814201148</t>
  </si>
  <si>
    <t>394634</t>
  </si>
  <si>
    <t>6-8 Rue Georges et Mai Politzer</t>
  </si>
  <si>
    <t>AFPA PARIS POLITZER</t>
  </si>
  <si>
    <t>AGENCE NATIONALE POUR LA FORMATION PROFESSIONNELLE DES ADULTES ILE DE FRANCE</t>
  </si>
  <si>
    <t>82422814201213</t>
  </si>
  <si>
    <t>529576</t>
  </si>
  <si>
    <t>01 46 14 09 09</t>
  </si>
  <si>
    <t>231 Avenue GEORGES CLEMENCEAU</t>
  </si>
  <si>
    <t>AFPA NANTERRE</t>
  </si>
  <si>
    <t>82422814201718</t>
  </si>
  <si>
    <t>173733</t>
  </si>
  <si>
    <t>01 48 70 50 00</t>
  </si>
  <si>
    <t>TOUR CITYSCOPE 22eme Etage</t>
  </si>
  <si>
    <t>3 Rue Franklin</t>
  </si>
  <si>
    <t>04/04/2016</t>
  </si>
  <si>
    <t>AFPA MONTREUIL</t>
  </si>
  <si>
    <t>82422814200405</t>
  </si>
  <si>
    <t>239379</t>
  </si>
  <si>
    <t>30 Boulevard du Chevalier Bayard</t>
  </si>
  <si>
    <t>AFPA MEAUX</t>
  </si>
  <si>
    <t>82422814200090</t>
  </si>
  <si>
    <t>563468</t>
  </si>
  <si>
    <t>Rue des Graviers</t>
  </si>
  <si>
    <t>AFPA MANTES MAGNANVILLE</t>
  </si>
  <si>
    <t>82422814200397</t>
  </si>
  <si>
    <t>530591</t>
  </si>
  <si>
    <t>01 34 53 37 51</t>
  </si>
  <si>
    <t>11 Avenue PIERRE SALVI</t>
  </si>
  <si>
    <t>AFPA GONNESSE</t>
  </si>
  <si>
    <t>82422814201841</t>
  </si>
  <si>
    <t>513489</t>
  </si>
  <si>
    <t>0130983126</t>
  </si>
  <si>
    <t>DES SEPT MARES</t>
  </si>
  <si>
    <t>AFPA ELANCOURT SQY</t>
  </si>
  <si>
    <t>82422814200066</t>
  </si>
  <si>
    <t>478635</t>
  </si>
  <si>
    <t>0164688156</t>
  </si>
  <si>
    <t>67-69 Avenue DU GENERAL DE GAULLE</t>
  </si>
  <si>
    <t>03/09/2018</t>
  </si>
  <si>
    <t>AFPA CHAMPS SUR MARNE</t>
  </si>
  <si>
    <t>82422814200108</t>
  </si>
  <si>
    <t>156590</t>
  </si>
  <si>
    <t>1 Rue de la Citoyenneté</t>
  </si>
  <si>
    <t>AFPA CFPA STAINS</t>
  </si>
  <si>
    <t>82422814200025</t>
  </si>
  <si>
    <t>124000</t>
  </si>
  <si>
    <t>ZI Le Closeau</t>
  </si>
  <si>
    <t>9 Rue Marc Seguin</t>
  </si>
  <si>
    <t>AFPA CFPA CRETEIL</t>
  </si>
  <si>
    <t>82422814201643</t>
  </si>
  <si>
    <t>473583</t>
  </si>
  <si>
    <t>95340 BERNES SUR OISE</t>
  </si>
  <si>
    <t>Les Sablons</t>
  </si>
  <si>
    <t>18/12/2013</t>
  </si>
  <si>
    <t>AFPA CFPA BERNES SUR OISE</t>
  </si>
  <si>
    <t>82422814201379</t>
  </si>
  <si>
    <t>498506</t>
  </si>
  <si>
    <t>0232818267</t>
  </si>
  <si>
    <t>AFPA ST ETIENNE DU ROUVRAY</t>
  </si>
  <si>
    <t>AGENCE NATIONALE POUR LA FORMATION PROFESSIONNELLE DES ADULTES HAUTE NORMANDIE</t>
  </si>
  <si>
    <t>82422814201528</t>
  </si>
  <si>
    <t>498828</t>
  </si>
  <si>
    <t>0232818667</t>
  </si>
  <si>
    <t>3 Rue Maximilien de Robespierre</t>
  </si>
  <si>
    <t>AFPA LE HAVRE</t>
  </si>
  <si>
    <t>82422814200058</t>
  </si>
  <si>
    <t>187793</t>
  </si>
  <si>
    <t>0235644229</t>
  </si>
  <si>
    <t>AFPA CFPA ST ETIENNE DU ROUVRAY</t>
  </si>
  <si>
    <t>82422814200546</t>
  </si>
  <si>
    <t>482481</t>
  </si>
  <si>
    <t>70000 NAVENNE</t>
  </si>
  <si>
    <t>Rue Victor Hugo</t>
  </si>
  <si>
    <t>AFPA VESOUL NAVENNE</t>
  </si>
  <si>
    <t>AGENCE NATIONALE POUR LA FORMATION PROFESSIONNELLE DES ADULTES FRANCHE COMTE</t>
  </si>
  <si>
    <t>82422814201270</t>
  </si>
  <si>
    <t>n° siret invalide</t>
  </si>
  <si>
    <t>42705</t>
  </si>
  <si>
    <t>03 84 58 83 00</t>
  </si>
  <si>
    <t>1 Rue Ernest Thierry-Mieg</t>
  </si>
  <si>
    <t>AFPA BELFORT</t>
  </si>
  <si>
    <t>82422814200355</t>
  </si>
  <si>
    <t>546331</t>
  </si>
  <si>
    <t>03 24 39 60 60</t>
  </si>
  <si>
    <t>08300 ACY ROMANCE</t>
  </si>
  <si>
    <t>3 Rue des Trois Châteaux</t>
  </si>
  <si>
    <t>AFPA RETHEL ACY ROMANCE</t>
  </si>
  <si>
    <t>AGENCE NATIONALE POUR LA FORMATION PROFESSIONNELLE DES ADULTES CHAMPAGNE ARDENNE</t>
  </si>
  <si>
    <t>82422814200991</t>
  </si>
  <si>
    <t>127516</t>
  </si>
  <si>
    <t>03 25 56 19 97</t>
  </si>
  <si>
    <t>Avenue du Général Giraud</t>
  </si>
  <si>
    <t>AFPA CFPA SAINT DIZIER</t>
  </si>
  <si>
    <t>82422814200223</t>
  </si>
  <si>
    <t>557912</t>
  </si>
  <si>
    <t>CS50613</t>
  </si>
  <si>
    <t>Rue BASSE MOULIERE</t>
  </si>
  <si>
    <t>AFPA OLIVET</t>
  </si>
  <si>
    <t>AGENCE NATIONALE POUR LA FORMATION PROFESSIONNELLE DES ADULTES CENTRE VAL DE LOIRE</t>
  </si>
  <si>
    <t>82422814200660</t>
  </si>
  <si>
    <t>264118</t>
  </si>
  <si>
    <t>39 36</t>
  </si>
  <si>
    <t>Rue Georges Brassens</t>
  </si>
  <si>
    <t>AFPA ISSOUDUN</t>
  </si>
  <si>
    <t>AGENCE NATIONALE POUR LA FORMATION PROFESSIONNELLE DES ADULTES CENTRE</t>
  </si>
  <si>
    <t>82422814200462</t>
  </si>
  <si>
    <t>202083</t>
  </si>
  <si>
    <t>02 37 91 58 20</t>
  </si>
  <si>
    <t>2 Rue Gaston Planté</t>
  </si>
  <si>
    <t>AFPA CHARTRES</t>
  </si>
  <si>
    <t>82422814200603</t>
  </si>
  <si>
    <t>151646</t>
  </si>
  <si>
    <t>02 47 88 25 25</t>
  </si>
  <si>
    <t>Le Passoir</t>
  </si>
  <si>
    <t>AFPA CFPA VEIGNE</t>
  </si>
  <si>
    <t>82422814201874</t>
  </si>
  <si>
    <t>517987</t>
  </si>
  <si>
    <t>0238252307</t>
  </si>
  <si>
    <t>56 Avenue du Danemark</t>
  </si>
  <si>
    <t>AFPA CFPA TOURS</t>
  </si>
  <si>
    <t>82422814200652</t>
  </si>
  <si>
    <t>467297</t>
  </si>
  <si>
    <t>02 48 50 80 00</t>
  </si>
  <si>
    <t>6 Chemin de Villeneuve</t>
  </si>
  <si>
    <t>AFPA CFPA BOURGES</t>
  </si>
  <si>
    <t>82422814200595</t>
  </si>
  <si>
    <t>511742</t>
  </si>
  <si>
    <t>0297871200</t>
  </si>
  <si>
    <t>La Cardonnière</t>
  </si>
  <si>
    <t>AFPA LORIENT</t>
  </si>
  <si>
    <t>AGENCE NATIONALE POUR LA FORMATION PROFESSIONNELLE DES ADULTES BRETAGNE</t>
  </si>
  <si>
    <t>82422814200728</t>
  </si>
  <si>
    <t>EST RATTACHE A L'AFPA BRETAGNE (rennes) : même SIRET, même NDA
pas de num propre à l'afpa de st malo</t>
  </si>
  <si>
    <t>266619</t>
  </si>
  <si>
    <t>02 99 40 65 80</t>
  </si>
  <si>
    <t>75 Boulevard Gambetta</t>
  </si>
  <si>
    <t>AFPA CFPA ST MALO</t>
  </si>
  <si>
    <t>82422814201759</t>
  </si>
  <si>
    <t>144400</t>
  </si>
  <si>
    <t>02 99 86 88 00</t>
  </si>
  <si>
    <t>6 Avenue Henri Freville</t>
  </si>
  <si>
    <t>AFPA CFPA RENNES</t>
  </si>
  <si>
    <t>82422814201791</t>
  </si>
  <si>
    <t>511754</t>
  </si>
  <si>
    <t>0298646930</t>
  </si>
  <si>
    <t>25 Rue de Saint Alor</t>
  </si>
  <si>
    <t>AFPA CFPA QUIMPER</t>
  </si>
  <si>
    <t>82422814200611</t>
  </si>
  <si>
    <t>44647</t>
  </si>
  <si>
    <t>0298880536</t>
  </si>
  <si>
    <t>CS 17924</t>
  </si>
  <si>
    <t>39 Rue de la Madeleine</t>
  </si>
  <si>
    <t>AFPA CFPA MORLAIX</t>
  </si>
  <si>
    <t>82422814201189</t>
  </si>
  <si>
    <t>53910</t>
  </si>
  <si>
    <t>0296661414</t>
  </si>
  <si>
    <t>ZA de Saint-Bugan</t>
  </si>
  <si>
    <t>Rue Chateaubriand</t>
  </si>
  <si>
    <t>AFPA CFPA LOUDEAC</t>
  </si>
  <si>
    <t>82422814200165</t>
  </si>
  <si>
    <t>147382</t>
  </si>
  <si>
    <t>02 96 52 42 42</t>
  </si>
  <si>
    <t>22360 LANGUEUX</t>
  </si>
  <si>
    <t>CS 80013</t>
  </si>
  <si>
    <t>29 Rue des Madières</t>
  </si>
  <si>
    <t>AFPA CFPA LES GREVES LANGUEUX</t>
  </si>
  <si>
    <t>82422814201254</t>
  </si>
  <si>
    <t>487430</t>
  </si>
  <si>
    <t>0298646935</t>
  </si>
  <si>
    <t>CS 23803</t>
  </si>
  <si>
    <t>15 Rue DU PETIT SPERNOT</t>
  </si>
  <si>
    <t>AFPA CFPA BREST</t>
  </si>
  <si>
    <t>82422814201197</t>
  </si>
  <si>
    <t>39196</t>
  </si>
  <si>
    <t>0297565656</t>
  </si>
  <si>
    <t>Kervalh</t>
  </si>
  <si>
    <t>AFPA CFPA BRECH</t>
  </si>
  <si>
    <t>82422814201163</t>
  </si>
  <si>
    <t>580235</t>
  </si>
  <si>
    <t>2 Rue du Château</t>
  </si>
  <si>
    <t>AFPA BOURGOGNE FRANCHE COMTE</t>
  </si>
  <si>
    <t>AGENCE NATIONALE POUR LA FORMATION PROFESSIONNELLE DES ADULTES BOURGOGNE FRANCHE COMTE</t>
  </si>
  <si>
    <t>82422814201544</t>
  </si>
  <si>
    <t>508159</t>
  </si>
  <si>
    <t>50120 EQUEURDREVILLE HAINNEVILL</t>
  </si>
  <si>
    <t>EQUEURDREVILLE</t>
  </si>
  <si>
    <t>55 Rue de Beuzeville</t>
  </si>
  <si>
    <t>AFPA EQUEURDREVILLE</t>
  </si>
  <si>
    <t>AGENCE NATIONALE POUR LA FORMATION PROFESSIONNELLE DES ADULTES BASSE NORMANDIE</t>
  </si>
  <si>
    <t>82422814200207</t>
  </si>
  <si>
    <t>547670</t>
  </si>
  <si>
    <t>02 33 88 56 00</t>
  </si>
  <si>
    <t>Rue PAUL NICOLLE</t>
  </si>
  <si>
    <t>AFPA CHERBOURG</t>
  </si>
  <si>
    <t>82422814201908</t>
  </si>
  <si>
    <t>205904</t>
  </si>
  <si>
    <t>02 33 76 51 00</t>
  </si>
  <si>
    <t>83 Avenue de la République</t>
  </si>
  <si>
    <t>AFPA CFPA COUTANCES</t>
  </si>
  <si>
    <t>82422814200215</t>
  </si>
  <si>
    <t>484532</t>
  </si>
  <si>
    <t>181 Avenue DU GENERAL LECLERC</t>
  </si>
  <si>
    <t>AFPA CFPA ALENCON</t>
  </si>
  <si>
    <t>82422814200264</t>
  </si>
  <si>
    <t>265974</t>
  </si>
  <si>
    <t>02 31 30 01 20</t>
  </si>
  <si>
    <t>Rue de Rosel</t>
  </si>
  <si>
    <t>AFPA CAEN</t>
  </si>
  <si>
    <t>82422814201569</t>
  </si>
  <si>
    <t>247698</t>
  </si>
  <si>
    <t>04 72 90 20 20</t>
  </si>
  <si>
    <t>35 Boulevard Jodino</t>
  </si>
  <si>
    <t>AFPA CFPA VENISSIEUX</t>
  </si>
  <si>
    <t>AGENCE NATIONALE POUR LA FORMATION PROFESSIONNELLE DES ADULTES AUVERGNE RHONE ALPES</t>
  </si>
  <si>
    <t>82422814201536</t>
  </si>
  <si>
    <t>497241</t>
  </si>
  <si>
    <t>04 73 28 58 70</t>
  </si>
  <si>
    <t>38 Boulevard Gustave Flaubert</t>
  </si>
  <si>
    <t>AFPA CLERMONT FERRAND</t>
  </si>
  <si>
    <t>AGENCE NATIONALE POUR LA FORMATION PROFESSIONNELLE DES ADULTES AUVERGNE</t>
  </si>
  <si>
    <t>82422814200827</t>
  </si>
  <si>
    <t>183738</t>
  </si>
  <si>
    <t>04 71 05 39 50</t>
  </si>
  <si>
    <t>ZI de Blavozy</t>
  </si>
  <si>
    <t>AFPA CFPA PUY EN VELAY</t>
  </si>
  <si>
    <t>82422814201411</t>
  </si>
  <si>
    <t>342725</t>
  </si>
  <si>
    <t>04 70 08 42 42</t>
  </si>
  <si>
    <t>Rue ALEXANDRE DUCHET</t>
  </si>
  <si>
    <t>AFPA CFPA MONTLUCON</t>
  </si>
  <si>
    <t>82422814200413</t>
  </si>
  <si>
    <t>503277</t>
  </si>
  <si>
    <t>4 Rue Ampère</t>
  </si>
  <si>
    <t>AFPA CFPA AURILLAC</t>
  </si>
  <si>
    <t>82422814201825</t>
  </si>
  <si>
    <t>N SIRET ERRONE</t>
  </si>
  <si>
    <t>473029</t>
  </si>
  <si>
    <t>BP139</t>
  </si>
  <si>
    <t>50 Rue FERDINAND BUISSON</t>
  </si>
  <si>
    <t>AFPA TRANSITIONS AQUITAINE</t>
  </si>
  <si>
    <t>AGENCE NATIONALE POUR LA FORMATION PROFESSIONNELLE DES ADULTES AQUITAINE</t>
  </si>
  <si>
    <t>82422814201577</t>
  </si>
  <si>
    <t>NUMERO SIRET = AFPA MONTREUIL ET NUMERO ACTIVITE = AFPA DIRECTION REGIONALE</t>
  </si>
  <si>
    <t>227470</t>
  </si>
  <si>
    <t>05 53 77 56 56</t>
  </si>
  <si>
    <t>10 Rue Marcel Pagnol</t>
  </si>
  <si>
    <t>AFPA FOULAYRONNES</t>
  </si>
  <si>
    <t>82422814201122</t>
  </si>
  <si>
    <t>465574</t>
  </si>
  <si>
    <t>05 59 72 70 70</t>
  </si>
  <si>
    <t>37 Avenue du Bezet</t>
  </si>
  <si>
    <t>AFPA CFPA PAU</t>
  </si>
  <si>
    <t>82422814200843</t>
  </si>
  <si>
    <t>16214</t>
  </si>
  <si>
    <t>05 59 50 31 31</t>
  </si>
  <si>
    <t>25 Chemin de Laharie</t>
  </si>
  <si>
    <t>AFPA CFPA BAYONNE</t>
  </si>
  <si>
    <t>82422814200272</t>
  </si>
  <si>
    <t>498944</t>
  </si>
  <si>
    <t>05 53 35 49 14</t>
  </si>
  <si>
    <t>Zone Industrielle</t>
  </si>
  <si>
    <t>Rue Ambroise Croisat</t>
  </si>
  <si>
    <t>AFPA BOULAZAC</t>
  </si>
  <si>
    <t>82422814201130</t>
  </si>
  <si>
    <t>NUMERO SIRET ET NUMERO ACTIVITE NON ACTIFS</t>
  </si>
  <si>
    <t>240291</t>
  </si>
  <si>
    <t>44 Rue Breau</t>
  </si>
  <si>
    <t>AFPA BORDEAUX</t>
  </si>
  <si>
    <t>82422814201585</t>
  </si>
  <si>
    <t>551806</t>
  </si>
  <si>
    <t>0389215475</t>
  </si>
  <si>
    <t>Rue des Corps de Garde</t>
  </si>
  <si>
    <t>AFPA TRANSITIONS STRASBOURG</t>
  </si>
  <si>
    <t>AGENCE NATIONALE POUR LA FORMATION PROFESSIONNELLE DES ADULTES ALSACE</t>
  </si>
  <si>
    <t>82422814200850</t>
  </si>
  <si>
    <t>206210</t>
  </si>
  <si>
    <t>0811 740 540</t>
  </si>
  <si>
    <t>Rue de l'Ecluse</t>
  </si>
  <si>
    <t>AFPA MULHOUSE</t>
  </si>
  <si>
    <t>82422814201429</t>
  </si>
  <si>
    <t>531996</t>
  </si>
  <si>
    <t>0389215407</t>
  </si>
  <si>
    <t>1 Avenue Joseph Rey</t>
  </si>
  <si>
    <t>AFPA COLMAR</t>
  </si>
  <si>
    <t>82422814201320</t>
  </si>
  <si>
    <t>261580</t>
  </si>
  <si>
    <t>AFPA CFPA STRASBOURG</t>
  </si>
  <si>
    <t>82422814201486</t>
  </si>
  <si>
    <t>479329</t>
  </si>
  <si>
    <t>01 46 11 80 00</t>
  </si>
  <si>
    <t>PARC LA CROIX BLANCHE 1-7</t>
  </si>
  <si>
    <t>1-7 Rue JEAN MONNET</t>
  </si>
  <si>
    <t>26/02/2014</t>
  </si>
  <si>
    <t>ANDRA FORMATIONS CHATENAY MALABRY</t>
  </si>
  <si>
    <t>AGENCE NATIONALE GESTION DES DECHETS RADIOACTIFS</t>
  </si>
  <si>
    <t>11921961092</t>
  </si>
  <si>
    <t>39019966900081</t>
  </si>
  <si>
    <t>677735</t>
  </si>
  <si>
    <t>01 57 27 12 00</t>
  </si>
  <si>
    <t>23 Avenue D'ITALIE</t>
  </si>
  <si>
    <t>AGENCE NATIONALE APPUI PERFORMANCE ETS SANTE ET MEDICO SOCIAUX</t>
  </si>
  <si>
    <t>11757057875</t>
  </si>
  <si>
    <t>13001077000027</t>
  </si>
  <si>
    <t>646490</t>
  </si>
  <si>
    <t>06 95 63 58 31</t>
  </si>
  <si>
    <t>720 Avenue DE L'EUROPE</t>
  </si>
  <si>
    <t>AMC</t>
  </si>
  <si>
    <t>AGENCE MELANIE CORDIER</t>
  </si>
  <si>
    <t>91340811534</t>
  </si>
  <si>
    <t>79846485500013</t>
  </si>
  <si>
    <t>569446</t>
  </si>
  <si>
    <t>0142654787</t>
  </si>
  <si>
    <t>12 Rue AUX OURS</t>
  </si>
  <si>
    <t>AGENCE LUCIE</t>
  </si>
  <si>
    <t>11754477975</t>
  </si>
  <si>
    <t>51318027300031</t>
  </si>
  <si>
    <t>658649</t>
  </si>
  <si>
    <t>20 Chemin DE COSTEVIEILLE HAUTE</t>
  </si>
  <si>
    <t>ALP</t>
  </si>
  <si>
    <t>AGENCE LOZERIENNE DE PUBLICITE - ALP</t>
  </si>
  <si>
    <t>76480034448</t>
  </si>
  <si>
    <t>38926724600046</t>
  </si>
  <si>
    <t>608646</t>
  </si>
  <si>
    <t>43 1 26000</t>
  </si>
  <si>
    <t>PO Box 100</t>
  </si>
  <si>
    <t>Vienna International Centre</t>
  </si>
  <si>
    <t>IAEA</t>
  </si>
  <si>
    <t>AGENCE INTERNATIONALE DE L'ENERGIE ATOMIQUE - INTERNATIONAL ATOMIC ENERGY AGENCY</t>
  </si>
  <si>
    <t>615857</t>
  </si>
  <si>
    <t>06 23 76 09 32</t>
  </si>
  <si>
    <t>13 Rue Thomas Edison</t>
  </si>
  <si>
    <t>AGENCE HERA</t>
  </si>
  <si>
    <t>75870193487</t>
  </si>
  <si>
    <t>91303707300016</t>
  </si>
  <si>
    <t>521516</t>
  </si>
  <si>
    <t>0624250532</t>
  </si>
  <si>
    <t>95450 ABLEIGES</t>
  </si>
  <si>
    <t>22 Rue GEORGES BRASSENS</t>
  </si>
  <si>
    <t>AGENCE FRANCAISE DE PREVENTION ET SECOURISME</t>
  </si>
  <si>
    <t>11950527895</t>
  </si>
  <si>
    <t>75164574800029</t>
  </si>
  <si>
    <t>571829</t>
  </si>
  <si>
    <t>06 50 41 66 95</t>
  </si>
  <si>
    <t>2 Avenue HENRI BARBUSSE</t>
  </si>
  <si>
    <t>AFMS</t>
  </si>
  <si>
    <t>AGENCE FORMATION METIERS DE LA SECURITE</t>
  </si>
  <si>
    <t>11930703593</t>
  </si>
  <si>
    <t>80839146000017</t>
  </si>
  <si>
    <t>629248</t>
  </si>
  <si>
    <t>06 98 47 25 50</t>
  </si>
  <si>
    <t>6 Rue De La Greve</t>
  </si>
  <si>
    <t>L'AFEE</t>
  </si>
  <si>
    <t>AGENCE FORMATION ENSEIGNEMENT EDUCATION - L'AFEE</t>
  </si>
  <si>
    <t>24410124841</t>
  </si>
  <si>
    <t>83106254200012</t>
  </si>
  <si>
    <t>560625</t>
  </si>
  <si>
    <t>06864</t>
  </si>
  <si>
    <t>06 81 59 59 47</t>
  </si>
  <si>
    <t>84330 MODENE</t>
  </si>
  <si>
    <t>453 Route de Mazan</t>
  </si>
  <si>
    <t>AGENCE EBP</t>
  </si>
  <si>
    <t>93840366384</t>
  </si>
  <si>
    <t>81033679200017</t>
  </si>
  <si>
    <t>526010</t>
  </si>
  <si>
    <t>01 48 98 03 48</t>
  </si>
  <si>
    <t>48 Avenue PIERRE BROSSOLETTE</t>
  </si>
  <si>
    <t>ADIL 94</t>
  </si>
  <si>
    <t>AGENCE DEPARTEMENTALE INFORMATION LOGEMENT 94</t>
  </si>
  <si>
    <t>11940459694</t>
  </si>
  <si>
    <t>41226401200029</t>
  </si>
  <si>
    <t>636101</t>
  </si>
  <si>
    <t>01 39 50 84 72</t>
  </si>
  <si>
    <t>4 Rue Saint Nicolas</t>
  </si>
  <si>
    <t>ADIL YVELINES VERSAILLES</t>
  </si>
  <si>
    <t>AGENCE DEPARTEMENTALE D'INFORMATION SUR LE LOGEMENT YVELINES</t>
  </si>
  <si>
    <t>11788500478</t>
  </si>
  <si>
    <t>49457820600034</t>
  </si>
  <si>
    <t>620087</t>
  </si>
  <si>
    <t>6-8 Rue GASTON LAURIAU</t>
  </si>
  <si>
    <t>ADIL 93</t>
  </si>
  <si>
    <t>AGENCE DEPARTEMENTALE D'INFORMATION SUR LE LOGEMENT DE SEINE SAINT DENIS</t>
  </si>
  <si>
    <t>11930691593</t>
  </si>
  <si>
    <t>41781319300071</t>
  </si>
  <si>
    <t>588910</t>
  </si>
  <si>
    <t>09 86 32 65 10</t>
  </si>
  <si>
    <t>101 Avenue Henri Fréville</t>
  </si>
  <si>
    <t>AGENCE DECLIC</t>
  </si>
  <si>
    <t>53350963835</t>
  </si>
  <si>
    <t>80820022400026</t>
  </si>
  <si>
    <t>552630</t>
  </si>
  <si>
    <t>01 34 35 34 50</t>
  </si>
  <si>
    <t>24 Avenue DU MARTELET</t>
  </si>
  <si>
    <t>ASSOCIATION ALICE</t>
  </si>
  <si>
    <t>AGENCE DE LIAISON POUR L INSERTION LA CREATION ET L ECHANGE</t>
  </si>
  <si>
    <t>11950170695</t>
  </si>
  <si>
    <t>38918101700044</t>
  </si>
  <si>
    <t>388464</t>
  </si>
  <si>
    <t>02 41 20 41 20</t>
  </si>
  <si>
    <t>BP 90406</t>
  </si>
  <si>
    <t>20 Avenue DU GRESILLE</t>
  </si>
  <si>
    <t>ADEME</t>
  </si>
  <si>
    <t>AGENCE DE L'ENVIRONNEMENT ET MAITRISE ENERGIE</t>
  </si>
  <si>
    <t>52490207849</t>
  </si>
  <si>
    <t>38529030900454</t>
  </si>
  <si>
    <t>337810</t>
  </si>
  <si>
    <t>01185</t>
  </si>
  <si>
    <t>01 55 93 65 50</t>
  </si>
  <si>
    <t>1 Avenue DU STADE DE FRANCE</t>
  </si>
  <si>
    <t>AGENCE DE LA BIOMEDECINE</t>
  </si>
  <si>
    <t>1193P003493</t>
  </si>
  <si>
    <t>18009258700013</t>
  </si>
  <si>
    <t>640165</t>
  </si>
  <si>
    <t>01928</t>
  </si>
  <si>
    <t>04 91 77 92 89</t>
  </si>
  <si>
    <t>4 Rue DE CASSIS</t>
  </si>
  <si>
    <t>AGENCE DE FORMATION PROFESSIONNELLE</t>
  </si>
  <si>
    <t>93131203213</t>
  </si>
  <si>
    <t>48399186500039</t>
  </si>
  <si>
    <t>453134</t>
  </si>
  <si>
    <t>01 47 12 01 73</t>
  </si>
  <si>
    <t>97 ter Rue DE BELLEVUE</t>
  </si>
  <si>
    <t>AFCI BOULOGNE BILLANCOURT</t>
  </si>
  <si>
    <t>AGENCE DE FORMATION ET DE CONSEIL EN INSERTION</t>
  </si>
  <si>
    <t>11922122692</t>
  </si>
  <si>
    <t>39297563700043</t>
  </si>
  <si>
    <t>334911</t>
  </si>
  <si>
    <t>01 43 36 89 23</t>
  </si>
  <si>
    <t>7 Rue DU JURA</t>
  </si>
  <si>
    <t>ADRIC</t>
  </si>
  <si>
    <t>AGENCE DE DEVELOPPEMENT DES RELATIONS INTERCULTURELLES POUR LA CITOYENNETE</t>
  </si>
  <si>
    <t>11753898575</t>
  </si>
  <si>
    <t>45190253000026</t>
  </si>
  <si>
    <t>603302</t>
  </si>
  <si>
    <t>0235021970</t>
  </si>
  <si>
    <t>65 Rue ORBE</t>
  </si>
  <si>
    <t>AGENCE DE DEVELOPPEMENT DES EMPLOIS DE PROXIMITE</t>
  </si>
  <si>
    <t>23760447176</t>
  </si>
  <si>
    <t>50235251100039</t>
  </si>
  <si>
    <t>564187</t>
  </si>
  <si>
    <t>01 79 75 50 10</t>
  </si>
  <si>
    <t>Rue Gustave Caillebotte</t>
  </si>
  <si>
    <t>AAAEP</t>
  </si>
  <si>
    <t>AGENCE D'ACCOMPAGNEMENT ACTIF A L'EVALUATION PSYCHOTECHNIQUE</t>
  </si>
  <si>
    <t>11910790591</t>
  </si>
  <si>
    <t>79113201200026</t>
  </si>
  <si>
    <t>418341</t>
  </si>
  <si>
    <t>B.P. 90025</t>
  </si>
  <si>
    <t>1 Route DE MARCKOLSHEIM</t>
  </si>
  <si>
    <t>AGENCE CULTURELLE ALSACE</t>
  </si>
  <si>
    <t>42670177467</t>
  </si>
  <si>
    <t>30969475000030</t>
  </si>
  <si>
    <t>453109</t>
  </si>
  <si>
    <t>04 79 68 53 00</t>
  </si>
  <si>
    <t>25 Rue Jean Pellerin</t>
  </si>
  <si>
    <t>AGATE</t>
  </si>
  <si>
    <t>AGENCE ALPINE DES TERRITOIRES - AGATE</t>
  </si>
  <si>
    <t>82730052673</t>
  </si>
  <si>
    <t>30942144400055</t>
  </si>
  <si>
    <t>679756</t>
  </si>
  <si>
    <t>06 17 92 23 86</t>
  </si>
  <si>
    <t>GRESY SUR AIX</t>
  </si>
  <si>
    <t>45 Rue JACQQUES CELLIER</t>
  </si>
  <si>
    <t>AGENCE AIX LES-BAINS RIVIERA DES ALPES</t>
  </si>
  <si>
    <t>84730237473</t>
  </si>
  <si>
    <t>44510675000034</t>
  </si>
  <si>
    <t>630925</t>
  </si>
  <si>
    <t>02 72 64 88 70</t>
  </si>
  <si>
    <t>2 bis Boulevard LEON BUREAU</t>
  </si>
  <si>
    <t>AGEFASUP</t>
  </si>
  <si>
    <t>AGEFASUP - CFA FORMASUP PAYS DE LA LOIRE</t>
  </si>
  <si>
    <t>52440917744</t>
  </si>
  <si>
    <t>83401260100011</t>
  </si>
  <si>
    <t>438789</t>
  </si>
  <si>
    <t>01 48 87 58 24</t>
  </si>
  <si>
    <t>22 Rue DE PICARDIE</t>
  </si>
  <si>
    <t>AGECIF</t>
  </si>
  <si>
    <t>11750969075</t>
  </si>
  <si>
    <t>33213727200024</t>
  </si>
  <si>
    <t>537871</t>
  </si>
  <si>
    <t>04 78 72 25 57</t>
  </si>
  <si>
    <t>327 Rue GARIBALDI</t>
  </si>
  <si>
    <t>AGEA GARIBALDI IRAF</t>
  </si>
  <si>
    <t>82690094569</t>
  </si>
  <si>
    <t>30023071100024</t>
  </si>
  <si>
    <t>269037</t>
  </si>
  <si>
    <t>01 64 99 65 05</t>
  </si>
  <si>
    <t>5 Rue PANHARD</t>
  </si>
  <si>
    <t>AGE 91</t>
  </si>
  <si>
    <t>11910475791</t>
  </si>
  <si>
    <t>33066709800033</t>
  </si>
  <si>
    <t>477813</t>
  </si>
  <si>
    <t>076148975138</t>
  </si>
  <si>
    <t>43 OBERAU</t>
  </si>
  <si>
    <t>14/02/2014</t>
  </si>
  <si>
    <t>AGE CONSULT</t>
  </si>
  <si>
    <t>591555</t>
  </si>
  <si>
    <t>04 92 72 84 01</t>
  </si>
  <si>
    <t>CS 40631</t>
  </si>
  <si>
    <t>ZI SAINT MAURICE</t>
  </si>
  <si>
    <t>AGC EXPERTISE - GROUPE PROMAN</t>
  </si>
  <si>
    <t>93040082804</t>
  </si>
  <si>
    <t>81238950000016</t>
  </si>
  <si>
    <t>455623</t>
  </si>
  <si>
    <t>0326869255</t>
  </si>
  <si>
    <t>6 A Rue du champ de Mars</t>
  </si>
  <si>
    <t>AGATHE PAVAGEAU CONSEIL</t>
  </si>
  <si>
    <t>21510140951</t>
  </si>
  <si>
    <t>51515925900016</t>
  </si>
  <si>
    <t>656380</t>
  </si>
  <si>
    <t>06 32 68 93 61</t>
  </si>
  <si>
    <t>66 Avenue CHAMPS ELYSEES</t>
  </si>
  <si>
    <t>AGATEA R&amp;C PARIS</t>
  </si>
  <si>
    <t>11756347975</t>
  </si>
  <si>
    <t>90200167600011</t>
  </si>
  <si>
    <t>665642</t>
  </si>
  <si>
    <t>06 32 68 93 81</t>
  </si>
  <si>
    <t>AGATEA R&amp;C LYON</t>
  </si>
  <si>
    <t>84691898069</t>
  </si>
  <si>
    <t>90205786800017</t>
  </si>
  <si>
    <t>656902</t>
  </si>
  <si>
    <t>AGATEA R&amp;C BORDEAUX</t>
  </si>
  <si>
    <t>75331371833</t>
  </si>
  <si>
    <t>90190131400020</t>
  </si>
  <si>
    <t>569483</t>
  </si>
  <si>
    <t>03647</t>
  </si>
  <si>
    <t>01 34 27 65 64</t>
  </si>
  <si>
    <t>43 Rue de Paris</t>
  </si>
  <si>
    <t>AGASTYA</t>
  </si>
  <si>
    <t>11950541995</t>
  </si>
  <si>
    <t>78989941600018</t>
  </si>
  <si>
    <t>525005</t>
  </si>
  <si>
    <t>06 71 58 13 84</t>
  </si>
  <si>
    <t>31 Rue DU 4 SEPTEMBRE</t>
  </si>
  <si>
    <t>AGAPI</t>
  </si>
  <si>
    <t>11922038092</t>
  </si>
  <si>
    <t>49898698300019</t>
  </si>
  <si>
    <t>587278</t>
  </si>
  <si>
    <t>06 87 37 85 22</t>
  </si>
  <si>
    <t>29 Boulevard Guist'hau</t>
  </si>
  <si>
    <t>AGAPES</t>
  </si>
  <si>
    <t>52440449944</t>
  </si>
  <si>
    <t>47834293400013</t>
  </si>
  <si>
    <t>650882</t>
  </si>
  <si>
    <t>7 LE CLOS SAINT ROCH</t>
  </si>
  <si>
    <t>AGAPE FORMATION</t>
  </si>
  <si>
    <t>32591135359</t>
  </si>
  <si>
    <t>91269692900013</t>
  </si>
  <si>
    <t>419357</t>
  </si>
  <si>
    <t>06 98 27 45 88</t>
  </si>
  <si>
    <t>83330 LE CASTELLET</t>
  </si>
  <si>
    <t>431 Rue De La Massoque</t>
  </si>
  <si>
    <t>AGAPE ET CO</t>
  </si>
  <si>
    <t>93131348713</t>
  </si>
  <si>
    <t>51923180700024</t>
  </si>
  <si>
    <t>352550</t>
  </si>
  <si>
    <t>01 40 45 06 36</t>
  </si>
  <si>
    <t>47 Rue DE LA PROCESSION</t>
  </si>
  <si>
    <t>AGAPA</t>
  </si>
  <si>
    <t>11752609775</t>
  </si>
  <si>
    <t>39835734300027</t>
  </si>
  <si>
    <t>522132</t>
  </si>
  <si>
    <t>04 90 25 26 24</t>
  </si>
  <si>
    <t>35 Chemin DE SAINT GENIEST</t>
  </si>
  <si>
    <t>AGALMA CONSEIL</t>
  </si>
  <si>
    <t>93840304484</t>
  </si>
  <si>
    <t>50115756400029</t>
  </si>
  <si>
    <t>641170</t>
  </si>
  <si>
    <t>06 32 07 30 32</t>
  </si>
  <si>
    <t>103 Avenue HENRI BARBUSSE</t>
  </si>
  <si>
    <t>AGALIS TOULON</t>
  </si>
  <si>
    <t>AGALIS</t>
  </si>
  <si>
    <t>93830391283</t>
  </si>
  <si>
    <t>50210368200014</t>
  </si>
  <si>
    <t>674989</t>
  </si>
  <si>
    <t>06 96 08 77 16</t>
  </si>
  <si>
    <t>4 Rue DUFRESNE  SIMEON</t>
  </si>
  <si>
    <t>AG COUNSELING</t>
  </si>
  <si>
    <t>02973122797</t>
  </si>
  <si>
    <t>81266998400021</t>
  </si>
  <si>
    <t>634578</t>
  </si>
  <si>
    <t>0662349466</t>
  </si>
  <si>
    <t>34 Rue GIOFFREDO</t>
  </si>
  <si>
    <t>AG CONSEIL</t>
  </si>
  <si>
    <t>93060893306</t>
  </si>
  <si>
    <t>88483245200020</t>
  </si>
  <si>
    <t>675570</t>
  </si>
  <si>
    <t>03 20 81 91 91</t>
  </si>
  <si>
    <t>BP 61</t>
  </si>
  <si>
    <t>Rue HARALD STAMMBACK</t>
  </si>
  <si>
    <t>AFTRAL WASQUEHAL</t>
  </si>
  <si>
    <t>AFTRAL</t>
  </si>
  <si>
    <t>11750091675</t>
  </si>
  <si>
    <t>30540504500504</t>
  </si>
  <si>
    <t>464302</t>
  </si>
  <si>
    <t>0 809 90 89 08</t>
  </si>
  <si>
    <t>AFTRAL VILLETTE D ANTHON</t>
  </si>
  <si>
    <t>30540504500090</t>
  </si>
  <si>
    <t>620646</t>
  </si>
  <si>
    <t>38113 VEUREY VOROIZE</t>
  </si>
  <si>
    <t>130 Allée DE LA VOLLA</t>
  </si>
  <si>
    <t>AFTRAL VEUREY VOROIZE</t>
  </si>
  <si>
    <t>30540504501999</t>
  </si>
  <si>
    <t>623465</t>
  </si>
  <si>
    <t>02 72 79 52 68</t>
  </si>
  <si>
    <t>SAINT SYLVAIN D'ANJOU</t>
  </si>
  <si>
    <t>Rue Fabien CESBRON</t>
  </si>
  <si>
    <t>AFTRAL VERRIERES EN ANJOU</t>
  </si>
  <si>
    <t>30540504501965</t>
  </si>
  <si>
    <t>563869</t>
  </si>
  <si>
    <t>04 72 02 58 58</t>
  </si>
  <si>
    <t>248 Avenue FRANKLIN ROOSEVELT</t>
  </si>
  <si>
    <t>AFTRAL VAULX EN VELIN</t>
  </si>
  <si>
    <t>30540504500637</t>
  </si>
  <si>
    <t>534894</t>
  </si>
  <si>
    <t>02 97 47 02 16</t>
  </si>
  <si>
    <t>ZI DU PRAT</t>
  </si>
  <si>
    <t>31 Avenue PAUL DUPLAIX</t>
  </si>
  <si>
    <t>AFTRAL VANNES</t>
  </si>
  <si>
    <t>30540504501262</t>
  </si>
  <si>
    <t>522430</t>
  </si>
  <si>
    <t>0247412941</t>
  </si>
  <si>
    <t>ZI de la Coudrière</t>
  </si>
  <si>
    <t>AFTRAL TOURS</t>
  </si>
  <si>
    <t>30540504501239</t>
  </si>
  <si>
    <t>517574</t>
  </si>
  <si>
    <t>03400 TOULON SUR ALLIER</t>
  </si>
  <si>
    <t>Parc Logistique Allier - RN 7</t>
  </si>
  <si>
    <t>AFTRAL TOULON SUR ALLIER</t>
  </si>
  <si>
    <t>30540504500991</t>
  </si>
  <si>
    <t>479184</t>
  </si>
  <si>
    <t>08 09 90 89 08</t>
  </si>
  <si>
    <t>10440 TORVILLIERS</t>
  </si>
  <si>
    <t>Rue Jean Colas</t>
  </si>
  <si>
    <t>AFTRAL TORVILLIERS</t>
  </si>
  <si>
    <t>30540504500249</t>
  </si>
  <si>
    <t>508469</t>
  </si>
  <si>
    <t>05 62 93 60 17</t>
  </si>
  <si>
    <t>AUTOPORT DES PYRENEES</t>
  </si>
  <si>
    <t>Boulevard DU PRESIDENT KENNEDY</t>
  </si>
  <si>
    <t>AFTRAL TARBES</t>
  </si>
  <si>
    <t>30540504500397</t>
  </si>
  <si>
    <t>492036</t>
  </si>
  <si>
    <t>70 Boucle De La Ramee</t>
  </si>
  <si>
    <t>AFTRAL ST QUENTIN FALLAVIER</t>
  </si>
  <si>
    <t>30540504502161</t>
  </si>
  <si>
    <t>651953</t>
  </si>
  <si>
    <t>76320 ST PIERRE LES ELBEUF</t>
  </si>
  <si>
    <t>387 Avenue DE BONPORT</t>
  </si>
  <si>
    <t>AFTRAL ST PIERRE LES ELBEUF</t>
  </si>
  <si>
    <t>30540504502054</t>
  </si>
  <si>
    <t>615870</t>
  </si>
  <si>
    <t>02 62 22 17 17</t>
  </si>
  <si>
    <t>ZI CAMBRAIE</t>
  </si>
  <si>
    <t>89 Rue HENRI CORNU</t>
  </si>
  <si>
    <t>AFTRAL ST PAUL</t>
  </si>
  <si>
    <t>30540504501783</t>
  </si>
  <si>
    <t>527233</t>
  </si>
  <si>
    <t>0555171318</t>
  </si>
  <si>
    <t>19600 ST PANTALEON DE LARCHE</t>
  </si>
  <si>
    <t>593 Rue DE LAUMEUIL</t>
  </si>
  <si>
    <t>AFTRAL ST PANTALEON DE LARCHE</t>
  </si>
  <si>
    <t>30540504501676</t>
  </si>
  <si>
    <t>684480</t>
  </si>
  <si>
    <t>06 27 75 03 17</t>
  </si>
  <si>
    <t>4 Rue DE LA PATELLE</t>
  </si>
  <si>
    <t>AFTRAL ST OUEN L AUMONE</t>
  </si>
  <si>
    <t>30540504502039</t>
  </si>
  <si>
    <t>606558</t>
  </si>
  <si>
    <t>02 53 84 40 60</t>
  </si>
  <si>
    <t>ZI de Brais</t>
  </si>
  <si>
    <t>2 Rue Nicephore Niepce</t>
  </si>
  <si>
    <t>AFTRAL ST NAZAIRE</t>
  </si>
  <si>
    <t>30540504502005</t>
  </si>
  <si>
    <t>470235</t>
  </si>
  <si>
    <t>02 35 66 67 28</t>
  </si>
  <si>
    <t>145 Chemin du Taillis</t>
  </si>
  <si>
    <t>AFTRAL ST ETIENNE DU ROUVRAY</t>
  </si>
  <si>
    <t>30540504501718</t>
  </si>
  <si>
    <t>606297</t>
  </si>
  <si>
    <t>52 Rue DE LA TALAUDIERE</t>
  </si>
  <si>
    <t>AFTRAL ST ETIENNE</t>
  </si>
  <si>
    <t>30540504500660</t>
  </si>
  <si>
    <t>153916</t>
  </si>
  <si>
    <t>01 42 12 50 50</t>
  </si>
  <si>
    <t>46 Avenue De Villiers</t>
  </si>
  <si>
    <t>AFTRAL SIEGE</t>
  </si>
  <si>
    <t>30540504500017</t>
  </si>
  <si>
    <t>636708</t>
  </si>
  <si>
    <t>06 47 86 93 12</t>
  </si>
  <si>
    <t>77170 SERVON</t>
  </si>
  <si>
    <t>RN 19 Le Poirier Penche</t>
  </si>
  <si>
    <t>AFTRAL SEVRON</t>
  </si>
  <si>
    <t>30540504502419</t>
  </si>
  <si>
    <t>465630</t>
  </si>
  <si>
    <t>03 81 48 58 00</t>
  </si>
  <si>
    <t>25770 SERRE LES SAPINS</t>
  </si>
  <si>
    <t>Zac Eurespaces</t>
  </si>
  <si>
    <t>7 Rue des grandes pièces</t>
  </si>
  <si>
    <t>AFTRAL SERRE LES SAPINS</t>
  </si>
  <si>
    <t>30540504501015</t>
  </si>
  <si>
    <t>473856</t>
  </si>
  <si>
    <t>01 64 19 05 54</t>
  </si>
  <si>
    <t>ZAC de Villebouvet</t>
  </si>
  <si>
    <t>Rue du Zinc</t>
  </si>
  <si>
    <t>AFTRAL SAVIGNY LE TEMPLE</t>
  </si>
  <si>
    <t>30540504501130</t>
  </si>
  <si>
    <t>579210</t>
  </si>
  <si>
    <t>1 Avenue de Suisse</t>
  </si>
  <si>
    <t>AFTRAL SAUSHEIM</t>
  </si>
  <si>
    <t>30540504501908</t>
  </si>
  <si>
    <t>665836</t>
  </si>
  <si>
    <t>04 13 37 10 56</t>
  </si>
  <si>
    <t>ZA DES GRANDS JARDINS</t>
  </si>
  <si>
    <t>AFTRAL SAINTE TULLE</t>
  </si>
  <si>
    <t>30540504501882</t>
  </si>
  <si>
    <t>498350</t>
  </si>
  <si>
    <t>02 40 18 13 13</t>
  </si>
  <si>
    <t>ZAC MAISON NEUVE</t>
  </si>
  <si>
    <t>2 Rue Jean MERMOZ</t>
  </si>
  <si>
    <t>AFTRAL SAINTE LUCE SUR LOIRE</t>
  </si>
  <si>
    <t>30540504500512</t>
  </si>
  <si>
    <t>663943</t>
  </si>
  <si>
    <t>02100 ROUVROY</t>
  </si>
  <si>
    <t>Avenue abel bardin et charles benoir</t>
  </si>
  <si>
    <t>AFTRAL ROUVROY</t>
  </si>
  <si>
    <t>30540504502302</t>
  </si>
  <si>
    <t>503617</t>
  </si>
  <si>
    <t>05 46 88 10 68</t>
  </si>
  <si>
    <t>ZI DES SOEURS</t>
  </si>
  <si>
    <t>2 Avenue André Dulin</t>
  </si>
  <si>
    <t>AFTRAL ROCHEFORT</t>
  </si>
  <si>
    <t>30540504501338</t>
  </si>
  <si>
    <t>471227</t>
  </si>
  <si>
    <t>03 26 85 95 10</t>
  </si>
  <si>
    <t>18 Rue du Val Clair</t>
  </si>
  <si>
    <t>AFTRAL REIMS</t>
  </si>
  <si>
    <t>30540504500595</t>
  </si>
  <si>
    <t>550073</t>
  </si>
  <si>
    <t>05 45 60 67 57</t>
  </si>
  <si>
    <t>5 Rue DES ARTISANS</t>
  </si>
  <si>
    <t>AFTRAL PUYMOYEN</t>
  </si>
  <si>
    <t>30540504501668</t>
  </si>
  <si>
    <t>508056</t>
  </si>
  <si>
    <t>03 27 33 31 11</t>
  </si>
  <si>
    <t>59121 PROUVY</t>
  </si>
  <si>
    <t>AERODROME EST</t>
  </si>
  <si>
    <t>1 Rue COLI</t>
  </si>
  <si>
    <t>AFTRAL PROUVY</t>
  </si>
  <si>
    <t>30540504501080</t>
  </si>
  <si>
    <t>578198</t>
  </si>
  <si>
    <t>Maison Du Transport</t>
  </si>
  <si>
    <t>Rue Louis Saillant</t>
  </si>
  <si>
    <t>AFTRAL PORTES LES VALENCE</t>
  </si>
  <si>
    <t>30540504500652</t>
  </si>
  <si>
    <t>464326</t>
  </si>
  <si>
    <t>05 49 88 23 68</t>
  </si>
  <si>
    <t>94 Rue du Porteau</t>
  </si>
  <si>
    <t>AFTRAL POITIERS</t>
  </si>
  <si>
    <t>30540504500132</t>
  </si>
  <si>
    <t>478209</t>
  </si>
  <si>
    <t>0468549563</t>
  </si>
  <si>
    <t>Technosud Batiment</t>
  </si>
  <si>
    <t>230 Rue James Watt</t>
  </si>
  <si>
    <t>AFTRAL PERPIGNAN</t>
  </si>
  <si>
    <t>30540504501841</t>
  </si>
  <si>
    <t>470223</t>
  </si>
  <si>
    <t>05 53 03 83 60</t>
  </si>
  <si>
    <t>MAISON DU TRANSPORT</t>
  </si>
  <si>
    <t>Zae du Pont du Cerf</t>
  </si>
  <si>
    <t>AFTRAL PERIGUEUX</t>
  </si>
  <si>
    <t>30540504500868</t>
  </si>
  <si>
    <t>535916</t>
  </si>
  <si>
    <t>01 53 34 97 20</t>
  </si>
  <si>
    <t>30 Rue DE PARADIS</t>
  </si>
  <si>
    <t>AFTRAL PARIS 10</t>
  </si>
  <si>
    <t>30540504501155</t>
  </si>
  <si>
    <t>473868</t>
  </si>
  <si>
    <t>02 38 83 68 88</t>
  </si>
  <si>
    <t>ZAC des Chatelliers</t>
  </si>
  <si>
    <t>285 Rue Léonard de Vinci</t>
  </si>
  <si>
    <t>AFTRAL ORLEANS</t>
  </si>
  <si>
    <t>30540504501221</t>
  </si>
  <si>
    <t>684053</t>
  </si>
  <si>
    <t>0809908908</t>
  </si>
  <si>
    <t>202 Boulevard Duhamel du Monceau</t>
  </si>
  <si>
    <t>AFTRAL OLIVET</t>
  </si>
  <si>
    <t>30540504502682</t>
  </si>
  <si>
    <t>469130</t>
  </si>
  <si>
    <t>01 64 11 59 60</t>
  </si>
  <si>
    <t>ZI DE NOISIEL</t>
  </si>
  <si>
    <t>15 Rue de la Mare Blanche</t>
  </si>
  <si>
    <t>AFTRAL NOISIEL</t>
  </si>
  <si>
    <t>30540504501429</t>
  </si>
  <si>
    <t>464296</t>
  </si>
  <si>
    <t>ZI GREZAN</t>
  </si>
  <si>
    <t>45 Avenue FREDERIC BARTHOLDI</t>
  </si>
  <si>
    <t>AFTRAL NIMES</t>
  </si>
  <si>
    <t>30540504501700</t>
  </si>
  <si>
    <t>553360</t>
  </si>
  <si>
    <t>04 93 18 03 74</t>
  </si>
  <si>
    <t>2 Boulevard GEORGES POMPIDOU</t>
  </si>
  <si>
    <t>AFTRAL NICE</t>
  </si>
  <si>
    <t>30540504501650</t>
  </si>
  <si>
    <t>636617</t>
  </si>
  <si>
    <t>04 92 54 59 13</t>
  </si>
  <si>
    <t>05000 NEFFES</t>
  </si>
  <si>
    <t>PLAINE DE LACHAUP</t>
  </si>
  <si>
    <t>Quartier SERRE NOU</t>
  </si>
  <si>
    <t>AFTRAL NEFFES</t>
  </si>
  <si>
    <t>30540504502385</t>
  </si>
  <si>
    <t>507829</t>
  </si>
  <si>
    <t>0468410867</t>
  </si>
  <si>
    <t>Zone Industrielle Croix du Sud</t>
  </si>
  <si>
    <t>23 des Etangs</t>
  </si>
  <si>
    <t>AFTRAL NARBONNE</t>
  </si>
  <si>
    <t>30540504501692</t>
  </si>
  <si>
    <t>473571</t>
  </si>
  <si>
    <t>02 35 25 08 39</t>
  </si>
  <si>
    <t>ZA LA BELLE ETOILE</t>
  </si>
  <si>
    <t>8 Rue VINCENT VAN GOGH</t>
  </si>
  <si>
    <t>AFTRAL MONTIVILLIERS</t>
  </si>
  <si>
    <t>30540504501171</t>
  </si>
  <si>
    <t>464340</t>
  </si>
  <si>
    <t>0809 908 908</t>
  </si>
  <si>
    <t>60290 MONCHY ST ELOI</t>
  </si>
  <si>
    <t>Rue de la République</t>
  </si>
  <si>
    <t>AFTRAL MONCHY ST ELOI</t>
  </si>
  <si>
    <t>30540504500116</t>
  </si>
  <si>
    <t>572093</t>
  </si>
  <si>
    <t>03 87 18 41 11</t>
  </si>
  <si>
    <t>Rue de la Mouée</t>
  </si>
  <si>
    <t>AFTRAL METZ</t>
  </si>
  <si>
    <t>30540504500587</t>
  </si>
  <si>
    <t>521528</t>
  </si>
  <si>
    <t>0491466500</t>
  </si>
  <si>
    <t>368 Boulevard HENRI BARNIER</t>
  </si>
  <si>
    <t>AFTRAL MARSEILLE</t>
  </si>
  <si>
    <t>30540504500041</t>
  </si>
  <si>
    <t>611967</t>
  </si>
  <si>
    <t>39570 COURLAOUX</t>
  </si>
  <si>
    <t>ZONE INDUSTRIELLE LES PLAINES</t>
  </si>
  <si>
    <t>AFTRAL LONS LE SAUNIER COURLAOUX</t>
  </si>
  <si>
    <t>30540504501601</t>
  </si>
  <si>
    <t>644742</t>
  </si>
  <si>
    <t>6 Avenue ANTOINE LAURENT LAVOISIER</t>
  </si>
  <si>
    <t>AFTRAL LONS</t>
  </si>
  <si>
    <t>30540504502021</t>
  </si>
  <si>
    <t>651941</t>
  </si>
  <si>
    <t>80330 LONGUEAU</t>
  </si>
  <si>
    <t>5 Rue LUCETTE BONNARD</t>
  </si>
  <si>
    <t>AFTRAL LONGUEAU</t>
  </si>
  <si>
    <t>30540504502716</t>
  </si>
  <si>
    <t>531078</t>
  </si>
  <si>
    <t>05 59 77 91 88</t>
  </si>
  <si>
    <t>Chemin des Trois Ponts</t>
  </si>
  <si>
    <t>AFTRAL LESCAR</t>
  </si>
  <si>
    <t>30540504500983</t>
  </si>
  <si>
    <t>486176</t>
  </si>
  <si>
    <t>02 51 64 93 82</t>
  </si>
  <si>
    <t>ZI DU BOIS JOLY NORD</t>
  </si>
  <si>
    <t>8 Rue Etienne Lenoir</t>
  </si>
  <si>
    <t>AFTRAL LES HERBIERS</t>
  </si>
  <si>
    <t>30540504502450</t>
  </si>
  <si>
    <t>489130</t>
  </si>
  <si>
    <t>0134942718</t>
  </si>
  <si>
    <t>43 Rue du Général de Gaulle</t>
  </si>
  <si>
    <t>AFTRAL LE TREMBLAY SUR MAULDRE</t>
  </si>
  <si>
    <t>30540504500066</t>
  </si>
  <si>
    <t>479287</t>
  </si>
  <si>
    <t>Chemin De La Noue Rousseau</t>
  </si>
  <si>
    <t>AFTRAL LE PLESSIS PATE</t>
  </si>
  <si>
    <t>30540504501502</t>
  </si>
  <si>
    <t>497344</t>
  </si>
  <si>
    <t>0555373123</t>
  </si>
  <si>
    <t>Avenue JEAN GIRAUDOUX</t>
  </si>
  <si>
    <t>AFTRAL LE PALAIS SUR VIENNE</t>
  </si>
  <si>
    <t>30540504501031</t>
  </si>
  <si>
    <t>600817</t>
  </si>
  <si>
    <t>02 43 75 02 85</t>
  </si>
  <si>
    <t>Route De Saint Nazaire - ZA de la Gaufrie</t>
  </si>
  <si>
    <t>AFTRAL LAVAL</t>
  </si>
  <si>
    <t>30540504501932</t>
  </si>
  <si>
    <t>482663</t>
  </si>
  <si>
    <t>03 23 22 25 32</t>
  </si>
  <si>
    <t>4 Rue PIERRE BOURDAN</t>
  </si>
  <si>
    <t>AFTRAL LAON</t>
  </si>
  <si>
    <t>30540504501510</t>
  </si>
  <si>
    <t>660334</t>
  </si>
  <si>
    <t>05 49 26 31 01</t>
  </si>
  <si>
    <t>ZA de Baussay</t>
  </si>
  <si>
    <t>Rue Anita Conti</t>
  </si>
  <si>
    <t>AFTRAL LA CRECHE</t>
  </si>
  <si>
    <t>30540504502138</t>
  </si>
  <si>
    <t>464314</t>
  </si>
  <si>
    <t>Avenue du Général de Gaulle</t>
  </si>
  <si>
    <t>AFTRAL JARVILLE LA MALGRANGE</t>
  </si>
  <si>
    <t>30540504500025</t>
  </si>
  <si>
    <t>682901</t>
  </si>
  <si>
    <t>2 Impasse Henri Pitot</t>
  </si>
  <si>
    <t>AFTRAL ISTELI TOULOUSE</t>
  </si>
  <si>
    <t>30540504502542</t>
  </si>
  <si>
    <t>569501</t>
  </si>
  <si>
    <t>Campus Euralogistic</t>
  </si>
  <si>
    <t>AFTRAL HENIN BEAUMONT</t>
  </si>
  <si>
    <t>30540504501478</t>
  </si>
  <si>
    <t>547372</t>
  </si>
  <si>
    <t>ZI DE GRANDE SYNTHE</t>
  </si>
  <si>
    <t>AFTRAL GRANDE SYNTHE</t>
  </si>
  <si>
    <t>30540504501452</t>
  </si>
  <si>
    <t>588544</t>
  </si>
  <si>
    <t>01 41 47 97 00</t>
  </si>
  <si>
    <t>11 Route PRINCIPALE DU PORT</t>
  </si>
  <si>
    <t>AFTRAL GENNEVILLIERS</t>
  </si>
  <si>
    <t>30540504500785</t>
  </si>
  <si>
    <t>629558</t>
  </si>
  <si>
    <t>02 36 15 76 41</t>
  </si>
  <si>
    <t>28630 GELLAINVILLE</t>
  </si>
  <si>
    <t>6 Rue Louis Pasteur</t>
  </si>
  <si>
    <t>AFTRAL GELAINVILLE</t>
  </si>
  <si>
    <t>30540504501809</t>
  </si>
  <si>
    <t>668114</t>
  </si>
  <si>
    <t>RN 569</t>
  </si>
  <si>
    <t>DOMAINE DE LA MERIQUETTE - BAT 10 D</t>
  </si>
  <si>
    <t>AFTRAL FOS SUR MER</t>
  </si>
  <si>
    <t>30540504502195</t>
  </si>
  <si>
    <t>499365</t>
  </si>
  <si>
    <t>Immeuble Axa - Centre Affaires Dillon</t>
  </si>
  <si>
    <t>Rue de La Valmeniere</t>
  </si>
  <si>
    <t>AFTRAL FORT DE FRANCE</t>
  </si>
  <si>
    <t>30540504501734</t>
  </si>
  <si>
    <t>573190</t>
  </si>
  <si>
    <t>0383158365</t>
  </si>
  <si>
    <t>25490 FESCHES LE CHATEL</t>
  </si>
  <si>
    <t>Zone Artisanale Technoland Etupes</t>
  </si>
  <si>
    <t>4 Rue DE LA VOIVRE</t>
  </si>
  <si>
    <t>AFTRAL FESCHES LE CHATEL</t>
  </si>
  <si>
    <t>30540504501627</t>
  </si>
  <si>
    <t>590095</t>
  </si>
  <si>
    <t>0298901933</t>
  </si>
  <si>
    <t>29500 ERGUE GABERIC</t>
  </si>
  <si>
    <t>17 Rue de Tréodet</t>
  </si>
  <si>
    <t>AFTRAL FC ERGUE GABERIC</t>
  </si>
  <si>
    <t>30540504500694</t>
  </si>
  <si>
    <t>627720</t>
  </si>
  <si>
    <t>27930 FAUVILLE</t>
  </si>
  <si>
    <t>ZA LA ROUGEMARE</t>
  </si>
  <si>
    <t>AFTRAL FAUVILLE</t>
  </si>
  <si>
    <t>30540504502336</t>
  </si>
  <si>
    <t>666828</t>
  </si>
  <si>
    <t>5 Route DE MONTIMONT</t>
  </si>
  <si>
    <t>AFTRAL DONCHERY</t>
  </si>
  <si>
    <t>30540504502658</t>
  </si>
  <si>
    <t>485640</t>
  </si>
  <si>
    <t>03 80 63 19 20</t>
  </si>
  <si>
    <t>17 Rue de l'Ingénieur Bertin</t>
  </si>
  <si>
    <t>AFTRAL DIJON</t>
  </si>
  <si>
    <t>30540504500520</t>
  </si>
  <si>
    <t>525560</t>
  </si>
  <si>
    <t>17 Rue DU BOIS JOLI</t>
  </si>
  <si>
    <t>AFTRAL COURNON D AUVERGNE</t>
  </si>
  <si>
    <t>30540504501528</t>
  </si>
  <si>
    <t>464338</t>
  </si>
  <si>
    <t>01 49 78 21 21</t>
  </si>
  <si>
    <t>11 Place d'Aquitaine</t>
  </si>
  <si>
    <t>AFTRAL CHEVILLY LARUE</t>
  </si>
  <si>
    <t>30540504500363</t>
  </si>
  <si>
    <t>598392</t>
  </si>
  <si>
    <t>COLONNE VERTE</t>
  </si>
  <si>
    <t>PARC DES COLONNES</t>
  </si>
  <si>
    <t>AFTRAL CHAURAY</t>
  </si>
  <si>
    <t>30540504501569</t>
  </si>
  <si>
    <t>492711</t>
  </si>
  <si>
    <t>71530 CHAMPFORGEUIL</t>
  </si>
  <si>
    <t>ZI DES BLETRYS</t>
  </si>
  <si>
    <t>AFTRAL CHAMPFORGEUIL</t>
  </si>
  <si>
    <t>30540504501213</t>
  </si>
  <si>
    <t>612741</t>
  </si>
  <si>
    <t>619 Rue DENIS PAPIN</t>
  </si>
  <si>
    <t>AFTRAL CHAMBERY LA MOTTE SERVOLEX</t>
  </si>
  <si>
    <t>30540504500777</t>
  </si>
  <si>
    <t>518682</t>
  </si>
  <si>
    <t>Z.I EST</t>
  </si>
  <si>
    <t>Rue HANS GEIGER</t>
  </si>
  <si>
    <t>AFTRAL CFATL ARRAS</t>
  </si>
  <si>
    <t>30540504500371</t>
  </si>
  <si>
    <t>468540</t>
  </si>
  <si>
    <t>02 99 32 10 22</t>
  </si>
  <si>
    <t>1A Avenue Belle Fontaine</t>
  </si>
  <si>
    <t>AFTRAL CESSON SEVIGNE</t>
  </si>
  <si>
    <t>30540504500579</t>
  </si>
  <si>
    <t>490647</t>
  </si>
  <si>
    <t>01 34 21 51 23</t>
  </si>
  <si>
    <t>Bâtiment 4 Parc des Bellevues BP 80295</t>
  </si>
  <si>
    <t>Rue de la Patelle</t>
  </si>
  <si>
    <t>AFTRAL CERGY</t>
  </si>
  <si>
    <t>30540504501494</t>
  </si>
  <si>
    <t>609584</t>
  </si>
  <si>
    <t>ZI DE CARROS 1</t>
  </si>
  <si>
    <t>6001</t>
  </si>
  <si>
    <t>AFTRAL CARROS</t>
  </si>
  <si>
    <t>30540504501874</t>
  </si>
  <si>
    <t>656008</t>
  </si>
  <si>
    <t>1028 Avenue DES MARCHES</t>
  </si>
  <si>
    <t>AFTRAL CARPENTRAS</t>
  </si>
  <si>
    <t>30540504502583</t>
  </si>
  <si>
    <t>497733</t>
  </si>
  <si>
    <t>Batiment A101</t>
  </si>
  <si>
    <t>101 Rue du Cap Gris-Nez</t>
  </si>
  <si>
    <t>AFTRAL CALAIS</t>
  </si>
  <si>
    <t>30540504501940</t>
  </si>
  <si>
    <t>470650</t>
  </si>
  <si>
    <t>0231461909</t>
  </si>
  <si>
    <t>6 Rue DE LA COTONNIERE</t>
  </si>
  <si>
    <t>AFTRAL CAEN</t>
  </si>
  <si>
    <t>30540504501536</t>
  </si>
  <si>
    <t>596279</t>
  </si>
  <si>
    <t>04 89 36 90 65</t>
  </si>
  <si>
    <t>ZAC de Nicopolis. Zone B</t>
  </si>
  <si>
    <t>260 Allée des églantines - Zone B</t>
  </si>
  <si>
    <t>AFTRAL BRIGNOLES</t>
  </si>
  <si>
    <t>30540504501577</t>
  </si>
  <si>
    <t>579658</t>
  </si>
  <si>
    <t>21 Avenue Arsene D Arsonval</t>
  </si>
  <si>
    <t>AFTRAL BOURG EN BRESSE</t>
  </si>
  <si>
    <t>30540504501551</t>
  </si>
  <si>
    <t>465112</t>
  </si>
  <si>
    <t>BP32</t>
  </si>
  <si>
    <t>Allée de Gascogne</t>
  </si>
  <si>
    <t>AFTRAL BORDEAUX</t>
  </si>
  <si>
    <t>30540504500603</t>
  </si>
  <si>
    <t>Prendre le code 153916 Siège</t>
  </si>
  <si>
    <t>9222</t>
  </si>
  <si>
    <t>91070 BONDOUFLE</t>
  </si>
  <si>
    <t>2 bis Rue Gustave Eiffel</t>
  </si>
  <si>
    <t>AFTRAL BONDOUFLE</t>
  </si>
  <si>
    <t>30540504501296</t>
  </si>
  <si>
    <t>304920</t>
  </si>
  <si>
    <t>03 88 18 65 10</t>
  </si>
  <si>
    <t>4 Avenue DE L'ENERGIE</t>
  </si>
  <si>
    <t>AFTRAL BISCHHEIM</t>
  </si>
  <si>
    <t>30540504500223</t>
  </si>
  <si>
    <t>653251</t>
  </si>
  <si>
    <t>Route de Narbonne - RN9 MONTEE DES NOYERS</t>
  </si>
  <si>
    <t>AFTRAL BEZIERS</t>
  </si>
  <si>
    <t>30540504502245</t>
  </si>
  <si>
    <t>486802</t>
  </si>
  <si>
    <t>0490134500</t>
  </si>
  <si>
    <t>3 Avenue Elsa Triolet</t>
  </si>
  <si>
    <t>AFTRAL AVIGNON</t>
  </si>
  <si>
    <t>30540504500751</t>
  </si>
  <si>
    <t>486632</t>
  </si>
  <si>
    <t>03 86 48 16 40</t>
  </si>
  <si>
    <t>13 Rue Plaine des Isles</t>
  </si>
  <si>
    <t>AFTRAL AUXERRE</t>
  </si>
  <si>
    <t>30540504501114</t>
  </si>
  <si>
    <t>513684</t>
  </si>
  <si>
    <t>01 48 65 26 61</t>
  </si>
  <si>
    <t>BP 614</t>
  </si>
  <si>
    <t>GARONOR BATIMENT P</t>
  </si>
  <si>
    <t>AFTRAL AULNAY SOUS BOIS</t>
  </si>
  <si>
    <t>30540504501387</t>
  </si>
  <si>
    <t>649673</t>
  </si>
  <si>
    <t>89380 APPOIGNY</t>
  </si>
  <si>
    <t>46 Chemin des ruelles</t>
  </si>
  <si>
    <t>AFTRAL APPOIGNY</t>
  </si>
  <si>
    <t>30540504501759</t>
  </si>
  <si>
    <t>475300</t>
  </si>
  <si>
    <t>0472025858</t>
  </si>
  <si>
    <t>340 Rue de la Gare</t>
  </si>
  <si>
    <t>AFTRAL ANNECY</t>
  </si>
  <si>
    <t>30540504501346</t>
  </si>
  <si>
    <t>524554</t>
  </si>
  <si>
    <t>0322542170</t>
  </si>
  <si>
    <t>Rue DE LA VAISSELLERIE</t>
  </si>
  <si>
    <t>AFTRAL AMIENS</t>
  </si>
  <si>
    <t>30540504501148</t>
  </si>
  <si>
    <t>541564</t>
  </si>
  <si>
    <t>ZAC DU MONNE</t>
  </si>
  <si>
    <t>Rue DU CHATELET</t>
  </si>
  <si>
    <t>AFTRAL ALLONNES</t>
  </si>
  <si>
    <t>30540504501775</t>
  </si>
  <si>
    <t>539727</t>
  </si>
  <si>
    <t>02 31 66 42 00</t>
  </si>
  <si>
    <t>16 Rue DE L'ARTISANAT</t>
  </si>
  <si>
    <t>AFTRAL AFT FC VIRE NORMANDIE</t>
  </si>
  <si>
    <t>30540504500744</t>
  </si>
  <si>
    <t>464960</t>
  </si>
  <si>
    <t>BP 92048</t>
  </si>
  <si>
    <t>72 Rue EDMOND ROSTAND</t>
  </si>
  <si>
    <t>AFTRAL AFT FC TOULOUSE</t>
  </si>
  <si>
    <t>30540504500421</t>
  </si>
  <si>
    <t>539946</t>
  </si>
  <si>
    <t>Rue de la REPUBLIQUE</t>
  </si>
  <si>
    <t>AFTRAL AFT FC TFTL MONCHY ST ELOI</t>
  </si>
  <si>
    <t>30540504500561</t>
  </si>
  <si>
    <t>495979</t>
  </si>
  <si>
    <t>04 67 68 69 80</t>
  </si>
  <si>
    <t>Parc d'Activités Méditerranée</t>
  </si>
  <si>
    <t>AFTRAL AFT FC MONTPELLIER</t>
  </si>
  <si>
    <t>30540504500702</t>
  </si>
  <si>
    <t>601494</t>
  </si>
  <si>
    <t>66 Rue Cardinet</t>
  </si>
  <si>
    <t>AFTRAL AFT FC - IPTL PARIS</t>
  </si>
  <si>
    <t>30540504500546</t>
  </si>
  <si>
    <t>651448</t>
  </si>
  <si>
    <t>01 82 19 71 11</t>
  </si>
  <si>
    <t>78260 ACHERES</t>
  </si>
  <si>
    <t>3 Rue DES BAUCHES</t>
  </si>
  <si>
    <t>AFTRAL ACHERES</t>
  </si>
  <si>
    <t>30540504502112</t>
  </si>
  <si>
    <t>148880</t>
  </si>
  <si>
    <t>02 99 86 11 00</t>
  </si>
  <si>
    <t>CS 36714</t>
  </si>
  <si>
    <t>23 Rue LOUIS KERAUTRET BOTMEL</t>
  </si>
  <si>
    <t>AFTEC RENNES</t>
  </si>
  <si>
    <t>AFTEC</t>
  </si>
  <si>
    <t>35119111900160</t>
  </si>
  <si>
    <t>630317</t>
  </si>
  <si>
    <t>02 43 59 70 10</t>
  </si>
  <si>
    <t>5 Rue MARIE CURIE</t>
  </si>
  <si>
    <t>AFTEC CHANGE</t>
  </si>
  <si>
    <t>35119111900301</t>
  </si>
  <si>
    <t>677190</t>
  </si>
  <si>
    <t>Campus de ker lann - Bâtiment Alliance</t>
  </si>
  <si>
    <t>1 Rue Pierre de Maupertuis</t>
  </si>
  <si>
    <t>AFTEC BRUZ</t>
  </si>
  <si>
    <t>35119111900293</t>
  </si>
  <si>
    <t>683590</t>
  </si>
  <si>
    <t>04 92 42 34 90</t>
  </si>
  <si>
    <t>48 Avenue riou blanquet</t>
  </si>
  <si>
    <t>AFSO GRASSE</t>
  </si>
  <si>
    <t>93060002106</t>
  </si>
  <si>
    <t>78253228700029</t>
  </si>
  <si>
    <t>433044</t>
  </si>
  <si>
    <t>06 17 22 39 54</t>
  </si>
  <si>
    <t>1518 Route de maraval</t>
  </si>
  <si>
    <t>AFSM FORMATION</t>
  </si>
  <si>
    <t>93830384283</t>
  </si>
  <si>
    <t>43366278000041</t>
  </si>
  <si>
    <t>168129</t>
  </si>
  <si>
    <t>01 44 83 03 64</t>
  </si>
  <si>
    <t>55 Rue DU CHATEAU D'EAU</t>
  </si>
  <si>
    <t>AFRIQUE CONSEIL</t>
  </si>
  <si>
    <t>11780354178</t>
  </si>
  <si>
    <t>40292544000024</t>
  </si>
  <si>
    <t>650109</t>
  </si>
  <si>
    <t>27 31 368 8000</t>
  </si>
  <si>
    <t>AFRIQUE DU SUD - DURBAN</t>
  </si>
  <si>
    <t>38 Jonsson Lane</t>
  </si>
  <si>
    <t>AFRAN</t>
  </si>
  <si>
    <t>AFRICAN ASSOCIATION OF NEPHROLOGY</t>
  </si>
  <si>
    <t>7341</t>
  </si>
  <si>
    <t>05021</t>
  </si>
  <si>
    <t>02 47 51 86 20</t>
  </si>
  <si>
    <t>8 bis Rue Daniel Mayer</t>
  </si>
  <si>
    <t>AFRATAPEM</t>
  </si>
  <si>
    <t>24370025137</t>
  </si>
  <si>
    <t>32781521300043</t>
  </si>
  <si>
    <t>627471</t>
  </si>
  <si>
    <t>01 40 85 87 20</t>
  </si>
  <si>
    <t>100 Avenue De Verdun Parc de l'étoile</t>
  </si>
  <si>
    <t>11922368492</t>
  </si>
  <si>
    <t>81124855800033</t>
  </si>
  <si>
    <t>598926</t>
  </si>
  <si>
    <t>06 89 11 37 12</t>
  </si>
  <si>
    <t>43 Boulevard Aristide Briand</t>
  </si>
  <si>
    <t>AFPRO</t>
  </si>
  <si>
    <t>93131757613</t>
  </si>
  <si>
    <t>84429715000022</t>
  </si>
  <si>
    <t>639473</t>
  </si>
  <si>
    <t>04 28 70 06 54</t>
  </si>
  <si>
    <t>ZI COURTINE</t>
  </si>
  <si>
    <t>175 Rue DES 4 GENDARMES D'OUVEA</t>
  </si>
  <si>
    <t>AFPR</t>
  </si>
  <si>
    <t>AFPR AMIANTE ET FORMATIONS A LA PREVENTION DES RISQUES</t>
  </si>
  <si>
    <t>93840381684</t>
  </si>
  <si>
    <t>82421696400018</t>
  </si>
  <si>
    <t>173137</t>
  </si>
  <si>
    <t>02354</t>
  </si>
  <si>
    <t>04 90 79 06 14</t>
  </si>
  <si>
    <t>L ESCANDIHADO</t>
  </si>
  <si>
    <t>97 Route DE LA BOUDE</t>
  </si>
  <si>
    <t>AFPP FORMATIONS CO NAITRE</t>
  </si>
  <si>
    <t>93840295784</t>
  </si>
  <si>
    <t>50159999700019</t>
  </si>
  <si>
    <t>684466</t>
  </si>
  <si>
    <t>47 Rue popincourt</t>
  </si>
  <si>
    <t>AFPOLS PARIS</t>
  </si>
  <si>
    <t>AFPOLS - SIEGE SOCIAL</t>
  </si>
  <si>
    <t>78435388000049</t>
  </si>
  <si>
    <t>48719</t>
  </si>
  <si>
    <t>04 74 32 36 36</t>
  </si>
  <si>
    <t>01960 PERONNAS</t>
  </si>
  <si>
    <t>CS 90002</t>
  </si>
  <si>
    <t>1 Allée DES TYRANDES</t>
  </si>
  <si>
    <t>AFPMA FORMATION</t>
  </si>
  <si>
    <t>82010121101</t>
  </si>
  <si>
    <t>51490360800016</t>
  </si>
  <si>
    <t>644328</t>
  </si>
  <si>
    <t>1 Allée des tyrandes</t>
  </si>
  <si>
    <t>AFPMA APPRENTISSAGE</t>
  </si>
  <si>
    <t>84010232801</t>
  </si>
  <si>
    <t>77931004400028</t>
  </si>
  <si>
    <t>628943</t>
  </si>
  <si>
    <t>01 87 16 89 12</t>
  </si>
  <si>
    <t>LE BELVEDERE</t>
  </si>
  <si>
    <t>1/7 Cours VALMY</t>
  </si>
  <si>
    <t>AFPIC FORMATION PUTEAUX</t>
  </si>
  <si>
    <t>AFPIC FORMATION</t>
  </si>
  <si>
    <t>11922305792</t>
  </si>
  <si>
    <t>87846105200036</t>
  </si>
  <si>
    <t>593163</t>
  </si>
  <si>
    <t>04 72 69 76 20</t>
  </si>
  <si>
    <t>55 Rue feuillat</t>
  </si>
  <si>
    <t>AFPIA SUD EST LYON</t>
  </si>
  <si>
    <t>AFPIA SUD EST</t>
  </si>
  <si>
    <t>82690809569</t>
  </si>
  <si>
    <t>45094656100021</t>
  </si>
  <si>
    <t>235271</t>
  </si>
  <si>
    <t>03 81 48 50 01</t>
  </si>
  <si>
    <t>4 Rue Sophie Germain</t>
  </si>
  <si>
    <t>AFPI SUD FRANCHE COMTE</t>
  </si>
  <si>
    <t>43250157325</t>
  </si>
  <si>
    <t>77829804200046</t>
  </si>
  <si>
    <t>541679</t>
  </si>
  <si>
    <t>04 42 11 30 80</t>
  </si>
  <si>
    <t>ZAC DE TRIGANCE</t>
  </si>
  <si>
    <t>8 Chemin DE CAPEAU</t>
  </si>
  <si>
    <t>AFPI 13 ISTRES</t>
  </si>
  <si>
    <t>AFPI PROVENCE</t>
  </si>
  <si>
    <t>93131605713</t>
  </si>
  <si>
    <t>34408659000041</t>
  </si>
  <si>
    <t>17474</t>
  </si>
  <si>
    <t>02 43 69 03 33</t>
  </si>
  <si>
    <t>44 Boulevard DES LOGES</t>
  </si>
  <si>
    <t>AFPI PAYS DE LA LOIRE ST BERTHEVIN</t>
  </si>
  <si>
    <t>AFPI PAYS DE LA LOIRE</t>
  </si>
  <si>
    <t>52440004544</t>
  </si>
  <si>
    <t>78835426400053</t>
  </si>
  <si>
    <t>462834</t>
  </si>
  <si>
    <t>0243217777</t>
  </si>
  <si>
    <t>47 Avenue Olivier Messiaen</t>
  </si>
  <si>
    <t>AFPI LE MANS</t>
  </si>
  <si>
    <t>78835426400087</t>
  </si>
  <si>
    <t>79091</t>
  </si>
  <si>
    <t>02 51 13 21 51</t>
  </si>
  <si>
    <t>9 Rue De L Halbrane</t>
  </si>
  <si>
    <t>AFPI BOUGUENAIS</t>
  </si>
  <si>
    <t>78835426400095</t>
  </si>
  <si>
    <t>189327</t>
  </si>
  <si>
    <t>05 55 30 08 08</t>
  </si>
  <si>
    <t>9 Rue JEAN BAPTISTE SAY</t>
  </si>
  <si>
    <t>AFPI LIMOUSIN</t>
  </si>
  <si>
    <t>74870000587</t>
  </si>
  <si>
    <t>77807367600034</t>
  </si>
  <si>
    <t>7705</t>
  </si>
  <si>
    <t>0299525454</t>
  </si>
  <si>
    <t>RUE HENRI MOISSAN BP 67429</t>
  </si>
  <si>
    <t>CAMPUS DE KER LANN</t>
  </si>
  <si>
    <t>AFPI BRETAGNE</t>
  </si>
  <si>
    <t>53350007835</t>
  </si>
  <si>
    <t>30824995200083</t>
  </si>
  <si>
    <t>4911</t>
  </si>
  <si>
    <t>03 80 78 75 53</t>
  </si>
  <si>
    <t>BP 87401</t>
  </si>
  <si>
    <t>10 Allée André Bourland</t>
  </si>
  <si>
    <t>AFPI BOURGOGNE 21 71</t>
  </si>
  <si>
    <t>26210001921</t>
  </si>
  <si>
    <t>77821328000044</t>
  </si>
  <si>
    <t>605219</t>
  </si>
  <si>
    <t>05 59 00 01 01</t>
  </si>
  <si>
    <t>BP 7502</t>
  </si>
  <si>
    <t>4 Rue DES FRERES D ORBIGNY</t>
  </si>
  <si>
    <t>AFPI 64 ADOUR</t>
  </si>
  <si>
    <t>AFPI ADOUR</t>
  </si>
  <si>
    <t>72640157664</t>
  </si>
  <si>
    <t>41441296500017</t>
  </si>
  <si>
    <t>318449</t>
  </si>
  <si>
    <t>03 21 87 79 06</t>
  </si>
  <si>
    <t>LE BLANC PIGNON</t>
  </si>
  <si>
    <t>AFPI ACM FORMATION ST MARTIN BOULOGNE</t>
  </si>
  <si>
    <t>AFPI ACM FORMATION</t>
  </si>
  <si>
    <t>31590578459</t>
  </si>
  <si>
    <t>44531243200104</t>
  </si>
  <si>
    <t>683980</t>
  </si>
  <si>
    <t>03 20 94 76 73</t>
  </si>
  <si>
    <t>ZI DE LA PILATERIE CS83058</t>
  </si>
  <si>
    <t>4 Rue DES CHATEAUX</t>
  </si>
  <si>
    <t>AFPI ACM FORMATION MARCQ EN BAROEUL</t>
  </si>
  <si>
    <t>44531243200112</t>
  </si>
  <si>
    <t>670492</t>
  </si>
  <si>
    <t>06 29 92 67 14</t>
  </si>
  <si>
    <t>59750 FEIGNIES</t>
  </si>
  <si>
    <t>102 Rue DU NEUF MESNIL</t>
  </si>
  <si>
    <t>AFPI ACM FORMATION FEIGNIES</t>
  </si>
  <si>
    <t>44531243200146</t>
  </si>
  <si>
    <t>352950</t>
  </si>
  <si>
    <t>TOUR CITYSCOPE</t>
  </si>
  <si>
    <t>3 Rue FRANKLIN</t>
  </si>
  <si>
    <t>AFPA ENTREPRISES SIEGE</t>
  </si>
  <si>
    <t>AFPA ENTREPRISES</t>
  </si>
  <si>
    <t>565570</t>
  </si>
  <si>
    <t>06 08 45 82 12</t>
  </si>
  <si>
    <t>35 Boulevard de Jodino</t>
  </si>
  <si>
    <t>AFPA ENTREPRISES RHONE</t>
  </si>
  <si>
    <t>488641</t>
  </si>
  <si>
    <t>05 49 00 83 83</t>
  </si>
  <si>
    <t>Antenne DR Nouvelle Aquitaine (Poitiers) BP 60182</t>
  </si>
  <si>
    <t>5 Boulevard René Descartes</t>
  </si>
  <si>
    <t>AFPA ENTREPRISES POITOU CHARENTES</t>
  </si>
  <si>
    <t>328900</t>
  </si>
  <si>
    <t>02 40 38 23 23</t>
  </si>
  <si>
    <t>36 Rue Paul Bert</t>
  </si>
  <si>
    <t>AFPA ENTREPRISES PAYS DE LA LOIRE</t>
  </si>
  <si>
    <t>221843</t>
  </si>
  <si>
    <t>04 91 17 09 00</t>
  </si>
  <si>
    <t>CS 40006</t>
  </si>
  <si>
    <t>9 Boulevard de Louvain</t>
  </si>
  <si>
    <t>AFPA ENTREPRISES PACA</t>
  </si>
  <si>
    <t>528470</t>
  </si>
  <si>
    <t>22 Rue Alfred de Vigny</t>
  </si>
  <si>
    <t>AFPA ENTREPRISES NOUVELLE AQUITAINE BORDEAUX</t>
  </si>
  <si>
    <t>474812</t>
  </si>
  <si>
    <t>0231293803</t>
  </si>
  <si>
    <t>Rue de rosel</t>
  </si>
  <si>
    <t>14/10/2015</t>
  </si>
  <si>
    <t>AFPA ENTREPRISES NORMANDIE</t>
  </si>
  <si>
    <t>498683</t>
  </si>
  <si>
    <t>01 60 82 80 66</t>
  </si>
  <si>
    <t>AFPA ENTREPRISES ILE DE FRANCE</t>
  </si>
  <si>
    <t>561332</t>
  </si>
  <si>
    <t>0320303565</t>
  </si>
  <si>
    <t>AFPA ENTREPRISES HAUTS DE FRANCE</t>
  </si>
  <si>
    <t>159130</t>
  </si>
  <si>
    <t>75 Boulevard du Maréchal Foch</t>
  </si>
  <si>
    <t>AFPA ENTREPRISES GRAND EST LORRAINE</t>
  </si>
  <si>
    <t>3992</t>
  </si>
  <si>
    <t>03 87 31 73 00</t>
  </si>
  <si>
    <t>DE L'ECLUSE</t>
  </si>
  <si>
    <t>295085</t>
  </si>
  <si>
    <t>03 81 47 66 66</t>
  </si>
  <si>
    <t>19 Avenue de l'Observatoire</t>
  </si>
  <si>
    <t>AFPA ENTREPRISES FRANCHE COMTE</t>
  </si>
  <si>
    <t>482043</t>
  </si>
  <si>
    <t>Plaine du Péri</t>
  </si>
  <si>
    <t>LE YOLANDA</t>
  </si>
  <si>
    <t>AFPA ENTREPRISES CORSE</t>
  </si>
  <si>
    <t>474757</t>
  </si>
  <si>
    <t>Rue du Général Micheler</t>
  </si>
  <si>
    <t>15/12/2016</t>
  </si>
  <si>
    <t>AFPA ENTREPRISES CHAMPAGNE ARDENNE</t>
  </si>
  <si>
    <t>526277</t>
  </si>
  <si>
    <t>02 38 22 86 87</t>
  </si>
  <si>
    <t>Propriété de l'Archette</t>
  </si>
  <si>
    <t>Rue Basse Mouillere</t>
  </si>
  <si>
    <t>AFPA ENTREPRISES CENTRE</t>
  </si>
  <si>
    <t>474721</t>
  </si>
  <si>
    <t>0299674100</t>
  </si>
  <si>
    <t>CS 90810</t>
  </si>
  <si>
    <t>12 Avenue Henri Freville</t>
  </si>
  <si>
    <t>AFPA ENTREPRISES BRETAGNE</t>
  </si>
  <si>
    <t>5204</t>
  </si>
  <si>
    <t>03 80 71 89 00</t>
  </si>
  <si>
    <t>AFPA ENTREPRISES BOURGOGNE</t>
  </si>
  <si>
    <t>480642</t>
  </si>
  <si>
    <t>04 73 41 23 30</t>
  </si>
  <si>
    <t>149 Rue de la Résistance</t>
  </si>
  <si>
    <t>AFPA ENTREPRISES AUVERGNE</t>
  </si>
  <si>
    <t>482511</t>
  </si>
  <si>
    <t>1 Allée JEAN GRIFFON</t>
  </si>
  <si>
    <t>AFPA ENTREPRISE DR OCCITANIE TOULOUSE</t>
  </si>
  <si>
    <t>AFPA ENTREPRISE DIRECTION REGIONALE OCCITANIE</t>
  </si>
  <si>
    <t>681775</t>
  </si>
  <si>
    <t>06 64 21 43 00</t>
  </si>
  <si>
    <t>AFPA ACCES A L EMPLOI COUTANCES</t>
  </si>
  <si>
    <t>AFPA ACCES A L EMPLOI</t>
  </si>
  <si>
    <t>614129</t>
  </si>
  <si>
    <t>04 99 52 79 42</t>
  </si>
  <si>
    <t>DR AE OCCITANIE</t>
  </si>
  <si>
    <t>1 Allée Jean Griffon zi du Palays</t>
  </si>
  <si>
    <t>AFPA ACCES A L' EMPLOI TOULOUSE</t>
  </si>
  <si>
    <t>AFPA ACCES A L' EMPLOI</t>
  </si>
  <si>
    <t>662859</t>
  </si>
  <si>
    <t>03 90 20 67 68</t>
  </si>
  <si>
    <t>Rue De L Ecluse</t>
  </si>
  <si>
    <t>AFPA ACCES A L' EMPLOI MULHOUSE</t>
  </si>
  <si>
    <t>666154</t>
  </si>
  <si>
    <t>06 10 43 48 88</t>
  </si>
  <si>
    <t>9 Boulevard De Louvain</t>
  </si>
  <si>
    <t>AFPA ACCES A L' EMPLOI MARSEILLE</t>
  </si>
  <si>
    <t>666294</t>
  </si>
  <si>
    <t>09 72 72 39 36</t>
  </si>
  <si>
    <t>395 Avenue De La Liberation</t>
  </si>
  <si>
    <t>AFPA ACCES A L' EMPLOI LA VALETTE DU VAR</t>
  </si>
  <si>
    <t>656963</t>
  </si>
  <si>
    <t>160 Montée DES LAURIERS</t>
  </si>
  <si>
    <t>AFPA ACCES A L' EMPLOI ALES</t>
  </si>
  <si>
    <t>660875</t>
  </si>
  <si>
    <t>06 84 01 42 41</t>
  </si>
  <si>
    <t>57130 JUSSY</t>
  </si>
  <si>
    <t>4 Rue DE L'ECOLE</t>
  </si>
  <si>
    <t>AFP ACCOMPAGNEMENT FORMATION PERSONNALISEE</t>
  </si>
  <si>
    <t>44570435857</t>
  </si>
  <si>
    <t>91508103800019</t>
  </si>
  <si>
    <t>269086</t>
  </si>
  <si>
    <t>0140551414</t>
  </si>
  <si>
    <t>AFORTECH</t>
  </si>
  <si>
    <t>11753470975</t>
  </si>
  <si>
    <t>43450592100016</t>
  </si>
  <si>
    <t>639369</t>
  </si>
  <si>
    <t>01 76 52 22 94</t>
  </si>
  <si>
    <t>1 Rue ROBERT ARNAUD D'ANDILLY</t>
  </si>
  <si>
    <t>AFORPA ST MAURICE</t>
  </si>
  <si>
    <t>AFORPA</t>
  </si>
  <si>
    <t>11940824994</t>
  </si>
  <si>
    <t>78466255300162</t>
  </si>
  <si>
    <t>542775</t>
  </si>
  <si>
    <t>64 Avenue De La Plaine De France</t>
  </si>
  <si>
    <t>AFORP FORMATION CFAI TREMBLAY EN FRANCE</t>
  </si>
  <si>
    <t>AFORP FORMATION</t>
  </si>
  <si>
    <t>11921813492</t>
  </si>
  <si>
    <t>77572845400205</t>
  </si>
  <si>
    <t>654991</t>
  </si>
  <si>
    <t>06 74 81 74 33</t>
  </si>
  <si>
    <t>11 Rue Andreï Sakharov</t>
  </si>
  <si>
    <t>AFORMESO</t>
  </si>
  <si>
    <t>28760541176</t>
  </si>
  <si>
    <t>81964475800024</t>
  </si>
  <si>
    <t>642230</t>
  </si>
  <si>
    <t>02 47 92 21 41</t>
  </si>
  <si>
    <t>37700 LA VILLE AUX DAMES</t>
  </si>
  <si>
    <t>5 Rue MARIE DE LORRAINE</t>
  </si>
  <si>
    <t>AFORGEC</t>
  </si>
  <si>
    <t>24370319537</t>
  </si>
  <si>
    <t>79821821000010</t>
  </si>
  <si>
    <t>24820</t>
  </si>
  <si>
    <t>03 87 76 41 76</t>
  </si>
  <si>
    <t>4 Rue PAUL LANGEVIN</t>
  </si>
  <si>
    <t>AFOREST METZ</t>
  </si>
  <si>
    <t>AFOREST</t>
  </si>
  <si>
    <t>41570051957</t>
  </si>
  <si>
    <t>34317059300150</t>
  </si>
  <si>
    <t>610653</t>
  </si>
  <si>
    <t>06 07 11 18 38</t>
  </si>
  <si>
    <t>N 46</t>
  </si>
  <si>
    <t>31 Rue DE METZ</t>
  </si>
  <si>
    <t>AFOR+</t>
  </si>
  <si>
    <t>76310966931</t>
  </si>
  <si>
    <t>85252903100019</t>
  </si>
  <si>
    <t>624275</t>
  </si>
  <si>
    <t>01 45 26 76 23</t>
  </si>
  <si>
    <t>11 bis Rue de Moscou</t>
  </si>
  <si>
    <t>AFOGEC</t>
  </si>
  <si>
    <t>AFOGEC COMPETENCES</t>
  </si>
  <si>
    <t>11750186675</t>
  </si>
  <si>
    <t>31179624700055</t>
  </si>
  <si>
    <t>489244</t>
  </si>
  <si>
    <t>02 41 22 00 18</t>
  </si>
  <si>
    <t>26 Rue Brault</t>
  </si>
  <si>
    <t>AFOCAL PAYS DE LA LOIRE ANGERS</t>
  </si>
  <si>
    <t>AFOCAL PAYS DE LA LOIRE</t>
  </si>
  <si>
    <t>52490105849</t>
  </si>
  <si>
    <t>39822063200036</t>
  </si>
  <si>
    <t>432623</t>
  </si>
  <si>
    <t>01 46 88 70 16</t>
  </si>
  <si>
    <t>21 Rue MONTESQUIEU</t>
  </si>
  <si>
    <t>AFO ACTION FORMATION ASNIERES SUR SEINE</t>
  </si>
  <si>
    <t>AFO ACTION FORMATION</t>
  </si>
  <si>
    <t>11920444392</t>
  </si>
  <si>
    <t>34234133600028</t>
  </si>
  <si>
    <t>582086</t>
  </si>
  <si>
    <t>0262928690</t>
  </si>
  <si>
    <t>40 Rue bertin</t>
  </si>
  <si>
    <t>AFNOR REUNION</t>
  </si>
  <si>
    <t>04973100397</t>
  </si>
  <si>
    <t>82175638400011</t>
  </si>
  <si>
    <t>291900</t>
  </si>
  <si>
    <t>05238</t>
  </si>
  <si>
    <t>01 41 62 76 22</t>
  </si>
  <si>
    <t>11 Rue FRANCIS DE PRESSENSE</t>
  </si>
  <si>
    <t>11930475093</t>
  </si>
  <si>
    <t>43809603400022</t>
  </si>
  <si>
    <t>371671</t>
  </si>
  <si>
    <t>03013</t>
  </si>
  <si>
    <t>06 38 83 52 01</t>
  </si>
  <si>
    <t>30 bis Rue Du Vieil Abreuvoir</t>
  </si>
  <si>
    <t>AFM 42</t>
  </si>
  <si>
    <t>11788057078</t>
  </si>
  <si>
    <t>49890610600055</t>
  </si>
  <si>
    <t>424730</t>
  </si>
  <si>
    <t>03010</t>
  </si>
  <si>
    <t>04 95 28 73 67</t>
  </si>
  <si>
    <t>CENTRE COMMERCIAL A STELLA</t>
  </si>
  <si>
    <t>Lieu-dit EFFRICO</t>
  </si>
  <si>
    <t>AFLOKKAT SARROLA CARCOPINO</t>
  </si>
  <si>
    <t>AFLOKKAT</t>
  </si>
  <si>
    <t>94202063320</t>
  </si>
  <si>
    <t>52229814000032</t>
  </si>
  <si>
    <t>616485</t>
  </si>
  <si>
    <t>07 83 54 38 87</t>
  </si>
  <si>
    <t>40 Route DE Narbonne</t>
  </si>
  <si>
    <t>AFLIM FRANCE</t>
  </si>
  <si>
    <t>76340897834</t>
  </si>
  <si>
    <t>81961409000028</t>
  </si>
  <si>
    <t>663499</t>
  </si>
  <si>
    <t>67530 OTTROTT</t>
  </si>
  <si>
    <t>8 Rue du Vignoble</t>
  </si>
  <si>
    <t>AFK FORMATIONS</t>
  </si>
  <si>
    <t>44670699067</t>
  </si>
  <si>
    <t>90893016700014</t>
  </si>
  <si>
    <t>659885</t>
  </si>
  <si>
    <t>1 Cours Valmy</t>
  </si>
  <si>
    <t>AFI24</t>
  </si>
  <si>
    <t>11922501292</t>
  </si>
  <si>
    <t>90912410900010</t>
  </si>
  <si>
    <t>477588</t>
  </si>
  <si>
    <t>05 59 40 13 15</t>
  </si>
  <si>
    <t>11 Rue JOHANNES KEPLER</t>
  </si>
  <si>
    <t>AFIS PAU</t>
  </si>
  <si>
    <t>AFIS FORMATION</t>
  </si>
  <si>
    <t>72640330964</t>
  </si>
  <si>
    <t>53785876300049</t>
  </si>
  <si>
    <t>479172</t>
  </si>
  <si>
    <t>04 78 37 81 81</t>
  </si>
  <si>
    <t>109-113 Rue DU 1er MARS 1943</t>
  </si>
  <si>
    <t>AFIP FORMATIONS GEC VILLEURBANNE</t>
  </si>
  <si>
    <t>82690688169</t>
  </si>
  <si>
    <t>43261313100023</t>
  </si>
  <si>
    <t>430249</t>
  </si>
  <si>
    <t>02 45 47 89 79</t>
  </si>
  <si>
    <t>141 Quai QUAI DES BATELIERS</t>
  </si>
  <si>
    <t>AFINDOULI NICOLAS</t>
  </si>
  <si>
    <t>24370282437</t>
  </si>
  <si>
    <t>52042972100050</t>
  </si>
  <si>
    <t>503095</t>
  </si>
  <si>
    <t>05 63 59 69 68</t>
  </si>
  <si>
    <t>32 Avenue D ALBI</t>
  </si>
  <si>
    <t>AFIGEC INFORMATIQUE</t>
  </si>
  <si>
    <t>AFIGEC</t>
  </si>
  <si>
    <t>73810024781</t>
  </si>
  <si>
    <t>38297313900027</t>
  </si>
  <si>
    <t>675374</t>
  </si>
  <si>
    <t>10 Route D Angerville</t>
  </si>
  <si>
    <t>AFIC 45</t>
  </si>
  <si>
    <t>24450431445</t>
  </si>
  <si>
    <t>98736208400012</t>
  </si>
  <si>
    <t>432064</t>
  </si>
  <si>
    <t>05 57 92 22 00</t>
  </si>
  <si>
    <t>PARC DU CHATEAU ROUQUEY - IMM SPACE II</t>
  </si>
  <si>
    <t>14 Rue EULER</t>
  </si>
  <si>
    <t>AFIB ACCES FORMATION INFORMATIQUE BUREAUTIQUE</t>
  </si>
  <si>
    <t>72330218633</t>
  </si>
  <si>
    <t>38290738400012</t>
  </si>
  <si>
    <t>654980</t>
  </si>
  <si>
    <t>29 Rue LAURISTON</t>
  </si>
  <si>
    <t>AFGES</t>
  </si>
  <si>
    <t>AFGES FORMATION BANQUE FINANCE ASSURANCE</t>
  </si>
  <si>
    <t>11751043575</t>
  </si>
  <si>
    <t>33527322300024</t>
  </si>
  <si>
    <t>493636</t>
  </si>
  <si>
    <t>43750 VALS PRES LE PUY</t>
  </si>
  <si>
    <t>72 Avenue DE VALS</t>
  </si>
  <si>
    <t>AFGEEAP ISVT</t>
  </si>
  <si>
    <t>83430024243</t>
  </si>
  <si>
    <t>41182875900026</t>
  </si>
  <si>
    <t>509863</t>
  </si>
  <si>
    <t>01 42 73 35 20</t>
  </si>
  <si>
    <t>11 Rue De La Vistule 3e Etage</t>
  </si>
  <si>
    <t>AFG</t>
  </si>
  <si>
    <t>AFG AUTISME</t>
  </si>
  <si>
    <t>11754905975</t>
  </si>
  <si>
    <t>48390292000311</t>
  </si>
  <si>
    <t>660796</t>
  </si>
  <si>
    <t>06 64 72 09 43</t>
  </si>
  <si>
    <t>7 Rue MARYSE BASTIE</t>
  </si>
  <si>
    <t>AFFPC</t>
  </si>
  <si>
    <t>AFFPC - AGENCE FRANCAISE DES FORMATIONS PROFESSIONNELLES CONTINUES</t>
  </si>
  <si>
    <t>11950767995</t>
  </si>
  <si>
    <t>91330171900013</t>
  </si>
  <si>
    <t>677474</t>
  </si>
  <si>
    <t>222 Rue DES FORCES FRANCAISES LIBRE</t>
  </si>
  <si>
    <t>AFFORMA</t>
  </si>
  <si>
    <t>93830783583</t>
  </si>
  <si>
    <t>93081293800015</t>
  </si>
  <si>
    <t>391396</t>
  </si>
  <si>
    <t>11 Rue DES MULETIERS</t>
  </si>
  <si>
    <t>AFETE</t>
  </si>
  <si>
    <t>93131074113</t>
  </si>
  <si>
    <t>44070805500015</t>
  </si>
  <si>
    <t>506280</t>
  </si>
  <si>
    <t>0320354500</t>
  </si>
  <si>
    <t>Centre De Formation et d'Evaluation</t>
  </si>
  <si>
    <t>139 Rue Leon Beauchamp</t>
  </si>
  <si>
    <t>AFEJI LA CHAPELLE D ARMENTIERES</t>
  </si>
  <si>
    <t>AFEJI - CENTRE DE FORMATION ET D'EVALUATION</t>
  </si>
  <si>
    <t>31590166659</t>
  </si>
  <si>
    <t>30457621801170</t>
  </si>
  <si>
    <t>334613</t>
  </si>
  <si>
    <t>01 53 36 88 44</t>
  </si>
  <si>
    <t>6 Rue Pierre Levée</t>
  </si>
  <si>
    <t>AFEC PARIS 11</t>
  </si>
  <si>
    <t>AFEC - SIEGE SOCIAL</t>
  </si>
  <si>
    <t>11753582375</t>
  </si>
  <si>
    <t>42219375500028</t>
  </si>
  <si>
    <t>541813</t>
  </si>
  <si>
    <t>01 30 65 06 36</t>
  </si>
  <si>
    <t>AFEC POISSY</t>
  </si>
  <si>
    <t>AFEC</t>
  </si>
  <si>
    <t>42219375500259</t>
  </si>
  <si>
    <t>682573</t>
  </si>
  <si>
    <t>02 38 81 76 58</t>
  </si>
  <si>
    <t>25 Jean Jaures</t>
  </si>
  <si>
    <t>AFEC ORLEANS</t>
  </si>
  <si>
    <t>42219375500846</t>
  </si>
  <si>
    <t>551880</t>
  </si>
  <si>
    <t>21 Rue DES MURLINS</t>
  </si>
  <si>
    <t>42219375500150</t>
  </si>
  <si>
    <t>675465</t>
  </si>
  <si>
    <t>01 47 21 57 65</t>
  </si>
  <si>
    <t>52 Avenue des Champs Pierreux</t>
  </si>
  <si>
    <t>AFEC NANTERRE</t>
  </si>
  <si>
    <t>42219375500705</t>
  </si>
  <si>
    <t>591245</t>
  </si>
  <si>
    <t>05 46 44 03 44</t>
  </si>
  <si>
    <t>6 quater Rue de la désirée</t>
  </si>
  <si>
    <t>AFEC LA ROCHELLE</t>
  </si>
  <si>
    <t>42219375500689</t>
  </si>
  <si>
    <t>583029</t>
  </si>
  <si>
    <t>02 37 35 92 95</t>
  </si>
  <si>
    <t>CS 10399</t>
  </si>
  <si>
    <t>10 Rue Dieudonne Costes</t>
  </si>
  <si>
    <t>AFEC CHARTRES</t>
  </si>
  <si>
    <t>42219375500580</t>
  </si>
  <si>
    <t>595500</t>
  </si>
  <si>
    <t>01 30 75 00 49</t>
  </si>
  <si>
    <t>1 Avenue DES BIGUINES</t>
  </si>
  <si>
    <t>AFEC CERGY</t>
  </si>
  <si>
    <t>42219375500655</t>
  </si>
  <si>
    <t>639552</t>
  </si>
  <si>
    <t>05 57 35 44 53</t>
  </si>
  <si>
    <t>Miniparc Immeuble A</t>
  </si>
  <si>
    <t>8 Rue André Lavignolle</t>
  </si>
  <si>
    <t>AFEC BORDEAUX</t>
  </si>
  <si>
    <t>42219375500713</t>
  </si>
  <si>
    <t>545820</t>
  </si>
  <si>
    <t>05 59 59 08 44</t>
  </si>
  <si>
    <t>80 Impasse D'ATCHINETCHE Z.I DES PONTOTS</t>
  </si>
  <si>
    <t>AFEC BAYONNE</t>
  </si>
  <si>
    <t>42219375500598</t>
  </si>
  <si>
    <t>637865</t>
  </si>
  <si>
    <t>06 48 62 23 30</t>
  </si>
  <si>
    <t>Chez Monsieur Franck ESTEVE</t>
  </si>
  <si>
    <t>Lieu-dit ANTUZAN</t>
  </si>
  <si>
    <t>AFE FORMATION</t>
  </si>
  <si>
    <t>76090064109</t>
  </si>
  <si>
    <t>88768483500010</t>
  </si>
  <si>
    <t>419485</t>
  </si>
  <si>
    <t>01 45 88 75 78</t>
  </si>
  <si>
    <t>182 Avenue D'ITALIE</t>
  </si>
  <si>
    <t>AFCOS CONSULTANTS</t>
  </si>
  <si>
    <t>11756179475</t>
  </si>
  <si>
    <t>48186446000029</t>
  </si>
  <si>
    <t>421157</t>
  </si>
  <si>
    <t>03195</t>
  </si>
  <si>
    <t>04 67 54 76 55</t>
  </si>
  <si>
    <t>ESPACE DE FORMATION CENTRE ARAGON</t>
  </si>
  <si>
    <t>615 Avenue DE MONTPELLIER</t>
  </si>
  <si>
    <t>AFCESS IFCEES</t>
  </si>
  <si>
    <t>AFCEES IFCEES</t>
  </si>
  <si>
    <t>91340706734</t>
  </si>
  <si>
    <t>52773906400022</t>
  </si>
  <si>
    <t>657414</t>
  </si>
  <si>
    <t>6 Rue DU MARECHAL LECLERC</t>
  </si>
  <si>
    <t>AFC SECURITE PREVENTION</t>
  </si>
  <si>
    <t>44570440257</t>
  </si>
  <si>
    <t>91367791000014</t>
  </si>
  <si>
    <t>680576</t>
  </si>
  <si>
    <t>05 49 80 27 87</t>
  </si>
  <si>
    <t>1 Rue des hardrevins</t>
  </si>
  <si>
    <t>ACF PRO</t>
  </si>
  <si>
    <t>AFC PRO AUDIT - FORMATION ET CONTROLE</t>
  </si>
  <si>
    <t>75790120579</t>
  </si>
  <si>
    <t>83118422100016</t>
  </si>
  <si>
    <t>546975</t>
  </si>
  <si>
    <t>01 43 90 98 00</t>
  </si>
  <si>
    <t>24 Boulevard Paul Vaillant Couturier</t>
  </si>
  <si>
    <t>AFC IDF</t>
  </si>
  <si>
    <t>11940732394</t>
  </si>
  <si>
    <t>50498097000025</t>
  </si>
  <si>
    <t>665563</t>
  </si>
  <si>
    <t>les espaces de la ste baume A21</t>
  </si>
  <si>
    <t>30 Avenue du chateau de jouques</t>
  </si>
  <si>
    <t>AFC GROUPE</t>
  </si>
  <si>
    <t>93131376713</t>
  </si>
  <si>
    <t>52344837100030</t>
  </si>
  <si>
    <t>669374</t>
  </si>
  <si>
    <t>09 84 42 63 14</t>
  </si>
  <si>
    <t>44 Boulevard COSMAO DUMANOIR</t>
  </si>
  <si>
    <t>AFC CONDUITE</t>
  </si>
  <si>
    <t>53561023756</t>
  </si>
  <si>
    <t>82949362600016</t>
  </si>
  <si>
    <t>662070</t>
  </si>
  <si>
    <t>07 82 14 17 65</t>
  </si>
  <si>
    <t>28 Avenue des Corsaires</t>
  </si>
  <si>
    <t>AFC AGRO</t>
  </si>
  <si>
    <t>75170306217</t>
  </si>
  <si>
    <t>95298118100011</t>
  </si>
  <si>
    <t>614312</t>
  </si>
  <si>
    <t>06 42 28 42 61</t>
  </si>
  <si>
    <t>4 Place GABRIEL PERI</t>
  </si>
  <si>
    <t>AFC - AXE FORMATION CONSEILS</t>
  </si>
  <si>
    <t>11940923294</t>
  </si>
  <si>
    <t>81986480200015</t>
  </si>
  <si>
    <t>316222</t>
  </si>
  <si>
    <t>02 41 54 88 08</t>
  </si>
  <si>
    <t>Le Gravier</t>
  </si>
  <si>
    <t>AFA FORMATION VERRIERES EN ANJOU</t>
  </si>
  <si>
    <t>AFA FORMATION</t>
  </si>
  <si>
    <t>52490195549</t>
  </si>
  <si>
    <t>44432770400052</t>
  </si>
  <si>
    <t>657517</t>
  </si>
  <si>
    <t>30300 FOURQUES</t>
  </si>
  <si>
    <t>24 Rue Barthélemy CONTESTIN</t>
  </si>
  <si>
    <t>AFA CONTROLE</t>
  </si>
  <si>
    <t>76300415430</t>
  </si>
  <si>
    <t>79178282400019</t>
  </si>
  <si>
    <t>661594</t>
  </si>
  <si>
    <t>06 80 92 46 98</t>
  </si>
  <si>
    <t>97 Boulevard Yves Guillou</t>
  </si>
  <si>
    <t>AFA COMMUNICATION</t>
  </si>
  <si>
    <t>AFA COMMUNICATION - ATELIER DES TALENTS</t>
  </si>
  <si>
    <t>25140279814</t>
  </si>
  <si>
    <t>80865100400034</t>
  </si>
  <si>
    <t>622850</t>
  </si>
  <si>
    <t>06 78 08 23 34</t>
  </si>
  <si>
    <t>27270 LA CHAPELLE GAUTHIER</t>
  </si>
  <si>
    <t>61 CITE DES MARETTES</t>
  </si>
  <si>
    <t>AESTHETICA FORMATION</t>
  </si>
  <si>
    <t>28270226027</t>
  </si>
  <si>
    <t>87914264400019</t>
  </si>
  <si>
    <t>429910</t>
  </si>
  <si>
    <t>0442298748</t>
  </si>
  <si>
    <t>ROUT DE VALBRILLANT</t>
  </si>
  <si>
    <t>EUROPARC SAINTE VICTOIRE BAT 10</t>
  </si>
  <si>
    <t>AESCULAPE</t>
  </si>
  <si>
    <t>93131293913</t>
  </si>
  <si>
    <t>49523478300027</t>
  </si>
  <si>
    <t>555460</t>
  </si>
  <si>
    <t>49 74 61 9 520 01</t>
  </si>
  <si>
    <t>ALLEMAGNE - TUTTLINGHEN</t>
  </si>
  <si>
    <t>Am Aesculap-Platz</t>
  </si>
  <si>
    <t>AESCULAP AKADEMIE GMBH</t>
  </si>
  <si>
    <t>647860</t>
  </si>
  <si>
    <t>04 75 85 59 89</t>
  </si>
  <si>
    <t>AERODROME DE VALENCE</t>
  </si>
  <si>
    <t>AEROSPEED</t>
  </si>
  <si>
    <t>AEROSPEED - VALENCE AVIATION</t>
  </si>
  <si>
    <t>82260235226</t>
  </si>
  <si>
    <t>51205694600019</t>
  </si>
  <si>
    <t>645825</t>
  </si>
  <si>
    <t>1 703 739 2240</t>
  </si>
  <si>
    <t>320 South Henry Street</t>
  </si>
  <si>
    <t>ASMA</t>
  </si>
  <si>
    <t>AEROSPACE MEDICAL ASSOCIATION</t>
  </si>
  <si>
    <t>578228</t>
  </si>
  <si>
    <t>01 39 93 07 75</t>
  </si>
  <si>
    <t>9 Rue de l'Escouvrier</t>
  </si>
  <si>
    <t>AEROFORM INTERNATIONAL</t>
  </si>
  <si>
    <t>11950450495</t>
  </si>
  <si>
    <t>49434401300029</t>
  </si>
  <si>
    <t>567050</t>
  </si>
  <si>
    <t>ZONE D'ACTIVITES CHARLES DE GAULLE</t>
  </si>
  <si>
    <t>7 IMPASSE NICEPHONE NIEPCE</t>
  </si>
  <si>
    <t>AERO TRAINING CENTER</t>
  </si>
  <si>
    <t>11930513693</t>
  </si>
  <si>
    <t>45406806500027</t>
  </si>
  <si>
    <t>461817</t>
  </si>
  <si>
    <t>0468610619</t>
  </si>
  <si>
    <t>Avenue MAURICE BELLONTE - AEROPORT</t>
  </si>
  <si>
    <t>AERO PYRENEES</t>
  </si>
  <si>
    <t>91660115466</t>
  </si>
  <si>
    <t>39224629400020</t>
  </si>
  <si>
    <t>664285</t>
  </si>
  <si>
    <t>11-13 Avenue de Friedland</t>
  </si>
  <si>
    <t>AERIGE</t>
  </si>
  <si>
    <t>AERIGE BRL AVOCATS</t>
  </si>
  <si>
    <t>11753723075</t>
  </si>
  <si>
    <t>44090598200078</t>
  </si>
  <si>
    <t>650766</t>
  </si>
  <si>
    <t>06 81 35 69 79</t>
  </si>
  <si>
    <t>45 Rue Damrémont</t>
  </si>
  <si>
    <t>AEQUALITY</t>
  </si>
  <si>
    <t>11756338075</t>
  </si>
  <si>
    <t>90168355700010</t>
  </si>
  <si>
    <t>650146</t>
  </si>
  <si>
    <t>06 10 56 92 00</t>
  </si>
  <si>
    <t>Quartier Traslepuy</t>
  </si>
  <si>
    <t>2834 Chemin DE LA CAVALIERE</t>
  </si>
  <si>
    <t>AEQUALIA CONSULTANTS</t>
  </si>
  <si>
    <t>76300435330</t>
  </si>
  <si>
    <t>44824029100014</t>
  </si>
  <si>
    <t>679835</t>
  </si>
  <si>
    <t>05 62 44 20 66</t>
  </si>
  <si>
    <t>24 Avenue AZEREIX</t>
  </si>
  <si>
    <t>AEP PRADEAU LA SEDE TARBES</t>
  </si>
  <si>
    <t>AEP PRADEAU LA SEDE - SIEGE SOCIAL</t>
  </si>
  <si>
    <t>73650000365</t>
  </si>
  <si>
    <t>39988108500019</t>
  </si>
  <si>
    <t>307877</t>
  </si>
  <si>
    <t>05 63 82 10 00</t>
  </si>
  <si>
    <t>81700 PALLEVILLE</t>
  </si>
  <si>
    <t>Rue TERSON DE PALLEVILLE</t>
  </si>
  <si>
    <t>CFP DU LAURAGAIS</t>
  </si>
  <si>
    <t>AEP DE LA LANDELLE - CENTRE DE FORMATION PROFESSIONNELLE DU LAURAGAIS</t>
  </si>
  <si>
    <t>73810033281</t>
  </si>
  <si>
    <t>33837032300028</t>
  </si>
  <si>
    <t>598999</t>
  </si>
  <si>
    <t>0231481800</t>
  </si>
  <si>
    <t>79 TERRASSE DE L UNIVERSITE</t>
  </si>
  <si>
    <t>19/04/2019</t>
  </si>
  <si>
    <t>AENEAS CONSEIL</t>
  </si>
  <si>
    <t>11921901592</t>
  </si>
  <si>
    <t>47961918100056</t>
  </si>
  <si>
    <t>549484</t>
  </si>
  <si>
    <t>05 61 49 42 60</t>
  </si>
  <si>
    <t>LOCAL 7-8</t>
  </si>
  <si>
    <t>AELION</t>
  </si>
  <si>
    <t>73310628231</t>
  </si>
  <si>
    <t>53410337900028</t>
  </si>
  <si>
    <t>12932</t>
  </si>
  <si>
    <t>05 59 25 76 09</t>
  </si>
  <si>
    <t>22 Rue MARENGO</t>
  </si>
  <si>
    <t>AEK</t>
  </si>
  <si>
    <t>72640012464</t>
  </si>
  <si>
    <t>31978536600059</t>
  </si>
  <si>
    <t>561990</t>
  </si>
  <si>
    <t>02 99 51 00 08</t>
  </si>
  <si>
    <t>3 Rue DE L ERBONIERE</t>
  </si>
  <si>
    <t>AEI FORMATION OUEST</t>
  </si>
  <si>
    <t>53350060235</t>
  </si>
  <si>
    <t>52105320700028</t>
  </si>
  <si>
    <t>446981</t>
  </si>
  <si>
    <t>03 20 57 25 44</t>
  </si>
  <si>
    <t>8 Rue MAL DE LATTRE DE TASSIGNY</t>
  </si>
  <si>
    <t>AEGIST CONSEIL</t>
  </si>
  <si>
    <t>31590190559</t>
  </si>
  <si>
    <t>35150768600019</t>
  </si>
  <si>
    <t>549009</t>
  </si>
  <si>
    <t>05 57 35 04 60</t>
  </si>
  <si>
    <t>IMMEUBLE PERSPECTIVE</t>
  </si>
  <si>
    <t>2 Rue DU JARDIN DE L ARS</t>
  </si>
  <si>
    <t>AEGIDE INTERNATIONAL  BORDEAUX</t>
  </si>
  <si>
    <t>AEGIDE INTERNATIONAL</t>
  </si>
  <si>
    <t>75331043033</t>
  </si>
  <si>
    <t>40278001900145</t>
  </si>
  <si>
    <t>617039</t>
  </si>
  <si>
    <t>05 59 12 81 37</t>
  </si>
  <si>
    <t>12 Chemin De Cassou</t>
  </si>
  <si>
    <t>AEA SOLUTIONS</t>
  </si>
  <si>
    <t>72640263164</t>
  </si>
  <si>
    <t>49020530900027</t>
  </si>
  <si>
    <t>556040</t>
  </si>
  <si>
    <t>76480 ST PIERRE DE VARENGEVILLE</t>
  </si>
  <si>
    <t>172 Chemin DE VILLERS</t>
  </si>
  <si>
    <t>AE LEFEBVRE FORMATION</t>
  </si>
  <si>
    <t>23760415076</t>
  </si>
  <si>
    <t>48359497400014</t>
  </si>
  <si>
    <t>589755</t>
  </si>
  <si>
    <t>06 17 44 61 76</t>
  </si>
  <si>
    <t>13180 GIGNAC LA NERTHE</t>
  </si>
  <si>
    <t>30 Chemin DES AMANDIERS</t>
  </si>
  <si>
    <t>AE FORMATION &amp; CO</t>
  </si>
  <si>
    <t>93131508413</t>
  </si>
  <si>
    <t>79925846200016</t>
  </si>
  <si>
    <t>490325</t>
  </si>
  <si>
    <t>04 77 95 00 07</t>
  </si>
  <si>
    <t>5 Rue Jean-Baptiste BRUGET</t>
  </si>
  <si>
    <t>ADYFOR ADMR ST JEAN BONNEFONDS</t>
  </si>
  <si>
    <t>ADYFOR UNION NATIONALE DES ASSOCIATIONS ADMR ST JEAN</t>
  </si>
  <si>
    <t>82750033442</t>
  </si>
  <si>
    <t>77566657100085</t>
  </si>
  <si>
    <t>603004</t>
  </si>
  <si>
    <t>184 A Rue Du Fbg Saint Denis</t>
  </si>
  <si>
    <t>ADYFOR ADMR PARIS</t>
  </si>
  <si>
    <t>ADYFOR UNION NATIONALE DES ASSOCIATIONS ADMR PARIS</t>
  </si>
  <si>
    <t>77566657100127</t>
  </si>
  <si>
    <t>648619</t>
  </si>
  <si>
    <t>11 Place de la Croix de Bourgogne</t>
  </si>
  <si>
    <t>ADVOCACI GROUPE NANCY</t>
  </si>
  <si>
    <t>ADVOCACI GROUPE</t>
  </si>
  <si>
    <t>44540415554</t>
  </si>
  <si>
    <t>82024579300022</t>
  </si>
  <si>
    <t>593382</t>
  </si>
  <si>
    <t>02 51 99 05 17</t>
  </si>
  <si>
    <t>28 Rue Paul Lafargue</t>
  </si>
  <si>
    <t>ADVISORIA</t>
  </si>
  <si>
    <t>52850184185</t>
  </si>
  <si>
    <t>80231967300025</t>
  </si>
  <si>
    <t>525649</t>
  </si>
  <si>
    <t>0034963391566</t>
  </si>
  <si>
    <t>C/EL BACHILLER-7 BAJO</t>
  </si>
  <si>
    <t>AIP</t>
  </si>
  <si>
    <t>ADVISERS FOR INTERNATIONAL PROGRAMS IN SPAIN</t>
  </si>
  <si>
    <t>547920</t>
  </si>
  <si>
    <t>05 34 27 08 14</t>
  </si>
  <si>
    <t>81500 BANNIERES</t>
  </si>
  <si>
    <t>Lieu-dit LA ROUQUETTE</t>
  </si>
  <si>
    <t>AD-VENIR BANNIERES</t>
  </si>
  <si>
    <t>AD-VENIR</t>
  </si>
  <si>
    <t>73810094681</t>
  </si>
  <si>
    <t>52954568300011</t>
  </si>
  <si>
    <t>438649</t>
  </si>
  <si>
    <t>03599</t>
  </si>
  <si>
    <t>14 Rue GRAND FAUBOURG</t>
  </si>
  <si>
    <t>AD VENIR VERFEIL</t>
  </si>
  <si>
    <t>52954568300029</t>
  </si>
  <si>
    <t>686505</t>
  </si>
  <si>
    <t>113 Rue de la republique</t>
  </si>
  <si>
    <t>ADVEA</t>
  </si>
  <si>
    <t>93131811513</t>
  </si>
  <si>
    <t>88120243600013</t>
  </si>
  <si>
    <t>542507</t>
  </si>
  <si>
    <t>1 858 2721018</t>
  </si>
  <si>
    <t>4425 Cass Street</t>
  </si>
  <si>
    <t>ADT FOUNDATION</t>
  </si>
  <si>
    <t>ADVANCED DIGITAL TECHNOLOGY</t>
  </si>
  <si>
    <t>627598</t>
  </si>
  <si>
    <t>3 Avenue Michel Chevalier</t>
  </si>
  <si>
    <t>ADVANCE SOLUTIONS</t>
  </si>
  <si>
    <t>93060805706</t>
  </si>
  <si>
    <t>83028905400033</t>
  </si>
  <si>
    <t>590800</t>
  </si>
  <si>
    <t>01 34 27 99 93</t>
  </si>
  <si>
    <t>4 Allée des châtaigniers</t>
  </si>
  <si>
    <t>12/10/2018</t>
  </si>
  <si>
    <t>ADVANCE CONSEIL</t>
  </si>
  <si>
    <t>11950612595</t>
  </si>
  <si>
    <t>43800354300016</t>
  </si>
  <si>
    <t>596358</t>
  </si>
  <si>
    <t>1 300 208 582</t>
  </si>
  <si>
    <t>Advance Care Planning Department, Austin Health</t>
  </si>
  <si>
    <t>PO Box 5555, 145 Studley Road</t>
  </si>
  <si>
    <t>ACP-I</t>
  </si>
  <si>
    <t>ADVANCE CARE PLANNING INTERNATIONAL</t>
  </si>
  <si>
    <t>575689</t>
  </si>
  <si>
    <t>0631005600</t>
  </si>
  <si>
    <t>70270 BELMONT</t>
  </si>
  <si>
    <t>3 Rue de la Mairie</t>
  </si>
  <si>
    <t>ADV  COMPETENCES</t>
  </si>
  <si>
    <t>ADV  COMPETENCES - AGENCE DE DEVELOPPEMENT ET VALORISATION DES COMPETENCES</t>
  </si>
  <si>
    <t>27700077470</t>
  </si>
  <si>
    <t>83132678000010</t>
  </si>
  <si>
    <t>547682</t>
  </si>
  <si>
    <t>01 42 46 81 95</t>
  </si>
  <si>
    <t>63 Rue Beaumarchais</t>
  </si>
  <si>
    <t>ADT QUART MONDE MONTREUIL</t>
  </si>
  <si>
    <t>ADT QUART MONDE</t>
  </si>
  <si>
    <t>11930695693</t>
  </si>
  <si>
    <t>77566314900273</t>
  </si>
  <si>
    <t>508950</t>
  </si>
  <si>
    <t>0650600868</t>
  </si>
  <si>
    <t>ADS L ATELIER DE STEPHANE</t>
  </si>
  <si>
    <t>11755176775</t>
  </si>
  <si>
    <t>80168405100015</t>
  </si>
  <si>
    <t>576207</t>
  </si>
  <si>
    <t>06 62 62 36 70</t>
  </si>
  <si>
    <t>33950 LEGE CAP FERRET</t>
  </si>
  <si>
    <t>21 Impasse DU GRAND OUSTAU</t>
  </si>
  <si>
    <t>ADRIEN JEAN LOUIS</t>
  </si>
  <si>
    <t>75331072733</t>
  </si>
  <si>
    <t>81922535000043</t>
  </si>
  <si>
    <t>481221</t>
  </si>
  <si>
    <t>04 44 05 21 85</t>
  </si>
  <si>
    <t>15 Boulevard Ambroise Brugière</t>
  </si>
  <si>
    <t>ADREC AUVERGNE CLERMONT FERRAND</t>
  </si>
  <si>
    <t>ADREC AUVERGNE</t>
  </si>
  <si>
    <t>83630370563</t>
  </si>
  <si>
    <t>48051919800026</t>
  </si>
  <si>
    <t>607137</t>
  </si>
  <si>
    <t>11 Rue EMILE COMBES</t>
  </si>
  <si>
    <t>ADREC LYON</t>
  </si>
  <si>
    <t>ADREC</t>
  </si>
  <si>
    <t>84630494563</t>
  </si>
  <si>
    <t>83501285700016</t>
  </si>
  <si>
    <t>162115</t>
  </si>
  <si>
    <t>05 62 19 20 80</t>
  </si>
  <si>
    <t>2 Rue IRENE JOLIOT CURIE</t>
  </si>
  <si>
    <t>ADRAR FORMATION RAMONVILLE ST AGNE</t>
  </si>
  <si>
    <t>ADRAR FORMATION</t>
  </si>
  <si>
    <t>73310029931</t>
  </si>
  <si>
    <t>32434542000040</t>
  </si>
  <si>
    <t>591373</t>
  </si>
  <si>
    <t>02 54 71 90 29</t>
  </si>
  <si>
    <t>41110 MAREUIL SUR CHER</t>
  </si>
  <si>
    <t>38 Rue de MESNES</t>
  </si>
  <si>
    <t>ADR FORMATIONS</t>
  </si>
  <si>
    <t>24410122841</t>
  </si>
  <si>
    <t>81800761900013</t>
  </si>
  <si>
    <t>509450</t>
  </si>
  <si>
    <t>06 77 52 31 95</t>
  </si>
  <si>
    <t>57200 BLIES EBERSING</t>
  </si>
  <si>
    <t>6 Rue DES LILAS</t>
  </si>
  <si>
    <t>ADQ CONSEIL</t>
  </si>
  <si>
    <t>41570236857</t>
  </si>
  <si>
    <t>48019321800017</t>
  </si>
  <si>
    <t>163247</t>
  </si>
  <si>
    <t>02313</t>
  </si>
  <si>
    <t>BP 1065</t>
  </si>
  <si>
    <t>18 Avenue DES LOMBARDS</t>
  </si>
  <si>
    <t>ADPS FORMATION - YSCHOOLS</t>
  </si>
  <si>
    <t>ADPS FORMATION - YSCHOOLS GROUPE ESC TROYES</t>
  </si>
  <si>
    <t>21100030510</t>
  </si>
  <si>
    <t>39917881300016</t>
  </si>
  <si>
    <t>383065</t>
  </si>
  <si>
    <t>03 21 04 05 79</t>
  </si>
  <si>
    <t>25 Rue VERMAELEN</t>
  </si>
  <si>
    <t>ADPEVA CENTRE PERMANENT D INITIATION DE L ENVIRONNEMENT</t>
  </si>
  <si>
    <t>31620024962</t>
  </si>
  <si>
    <t>31683074400025</t>
  </si>
  <si>
    <t>88304</t>
  </si>
  <si>
    <t>01 55 12 17 24</t>
  </si>
  <si>
    <t>3 Impasse DE L'ABBAYE</t>
  </si>
  <si>
    <t>AD-PA</t>
  </si>
  <si>
    <t>AD-PA - ADEHPA</t>
  </si>
  <si>
    <t>11940165694</t>
  </si>
  <si>
    <t>40952617500016</t>
  </si>
  <si>
    <t>592250</t>
  </si>
  <si>
    <t>0649837244</t>
  </si>
  <si>
    <t>Centre d'Affire Dictys</t>
  </si>
  <si>
    <t>152 Avenue du Général Patton</t>
  </si>
  <si>
    <t>20/11/2018</t>
  </si>
  <si>
    <t>ADOPT FORMATION</t>
  </si>
  <si>
    <t>52490263849</t>
  </si>
  <si>
    <t>52518574000020</t>
  </si>
  <si>
    <t>406764</t>
  </si>
  <si>
    <t>01 40 06 98 60</t>
  </si>
  <si>
    <t>7 ter Cours des Petites écuries</t>
  </si>
  <si>
    <t>ADOPALE</t>
  </si>
  <si>
    <t>11753979875</t>
  </si>
  <si>
    <t>44957021700058</t>
  </si>
  <si>
    <t>653100</t>
  </si>
  <si>
    <t>02 35 25 18 30</t>
  </si>
  <si>
    <t>17 Rue de Fleurus</t>
  </si>
  <si>
    <t>ADONIS - OMEGA INDUSTRIE LE HAVRE</t>
  </si>
  <si>
    <t>ADONIS - OMEGA INDUSTRIE</t>
  </si>
  <si>
    <t>23760375476</t>
  </si>
  <si>
    <t>47842520000043</t>
  </si>
  <si>
    <t>384781</t>
  </si>
  <si>
    <t>05 62 20 08 04</t>
  </si>
  <si>
    <t>179 Avenue DE MURET</t>
  </si>
  <si>
    <t>ADONIS TOULOUSE</t>
  </si>
  <si>
    <t>ADONIS - ADONIS ROSE CARMIN</t>
  </si>
  <si>
    <t>76311242231</t>
  </si>
  <si>
    <t>45125756200111</t>
  </si>
  <si>
    <t>683498</t>
  </si>
  <si>
    <t>07 78 47 73 27</t>
  </si>
  <si>
    <t>2 Rue DE LA VANNE</t>
  </si>
  <si>
    <t>ADONIS PARIS</t>
  </si>
  <si>
    <t>ADONIS - ADONIS EDUCATION</t>
  </si>
  <si>
    <t>45125756200194</t>
  </si>
  <si>
    <t>565155</t>
  </si>
  <si>
    <t>03 20 74 90 40</t>
  </si>
  <si>
    <t>24 bis Rue GANTOIS</t>
  </si>
  <si>
    <t>ADONIS LILLE</t>
  </si>
  <si>
    <t>ADONIS</t>
  </si>
  <si>
    <t>45125756200137</t>
  </si>
  <si>
    <t>627501</t>
  </si>
  <si>
    <t>237 Avenue du Général Leclerc</t>
  </si>
  <si>
    <t>AD'ON FORMATION</t>
  </si>
  <si>
    <t>11940995794</t>
  </si>
  <si>
    <t>84194378000020</t>
  </si>
  <si>
    <t>349320</t>
  </si>
  <si>
    <t>69 Rue D'INGOUVILLE</t>
  </si>
  <si>
    <t>ADOMUS</t>
  </si>
  <si>
    <t>23760411876</t>
  </si>
  <si>
    <t>48972053200022</t>
  </si>
  <si>
    <t>402953</t>
  </si>
  <si>
    <t>01 42 05 42 68</t>
  </si>
  <si>
    <t>5 Rue DU HAVRE</t>
  </si>
  <si>
    <t>ADOMLINGUA COMMUNICATION</t>
  </si>
  <si>
    <t>11753951275</t>
  </si>
  <si>
    <t>48154142300028</t>
  </si>
  <si>
    <t>360168</t>
  </si>
  <si>
    <t>04 86 68 82 33</t>
  </si>
  <si>
    <t>ADOG</t>
  </si>
  <si>
    <t>91660130866</t>
  </si>
  <si>
    <t>49123534700029</t>
  </si>
  <si>
    <t>447584</t>
  </si>
  <si>
    <t>09 70 40 57 45</t>
  </si>
  <si>
    <t>10 Allée DES CHAMPS ELYSEES</t>
  </si>
  <si>
    <t>ADOCA</t>
  </si>
  <si>
    <t>11910660991</t>
  </si>
  <si>
    <t>52064523500026</t>
  </si>
  <si>
    <t>685161</t>
  </si>
  <si>
    <t>06 52 85 85 22</t>
  </si>
  <si>
    <t>13 Rue Jacques Peirotes</t>
  </si>
  <si>
    <t>ADOC METIS</t>
  </si>
  <si>
    <t>42670522967</t>
  </si>
  <si>
    <t>78925513000021</t>
  </si>
  <si>
    <t>624068</t>
  </si>
  <si>
    <t>01 82 83 33 33</t>
  </si>
  <si>
    <t>683 Avenue BARON LE ROY</t>
  </si>
  <si>
    <t>ADNR ST LAURENT DES ARBRES</t>
  </si>
  <si>
    <t>ADNR</t>
  </si>
  <si>
    <t>76300471330</t>
  </si>
  <si>
    <t>52860704700032</t>
  </si>
  <si>
    <t>567437</t>
  </si>
  <si>
    <t>01 58 56 26 25</t>
  </si>
  <si>
    <t>9 Rue GUENEGAUD</t>
  </si>
  <si>
    <t>ADN GROUP</t>
  </si>
  <si>
    <t>11755092475</t>
  </si>
  <si>
    <t>79281692800024</t>
  </si>
  <si>
    <t>444054</t>
  </si>
  <si>
    <t>04 72 28 11 10</t>
  </si>
  <si>
    <t>LE SAN PRIOT</t>
  </si>
  <si>
    <t>30 Chemin de Revaison</t>
  </si>
  <si>
    <t>ADN FORMATION PREVENTION</t>
  </si>
  <si>
    <t>ADN FORMATION PREVENTION MORELLATO NATHALIE</t>
  </si>
  <si>
    <t>82691033569</t>
  </si>
  <si>
    <t>75256776800029</t>
  </si>
  <si>
    <t>574922</t>
  </si>
  <si>
    <t>0610287913</t>
  </si>
  <si>
    <t>49320 BLAISON ST SULPICE</t>
  </si>
  <si>
    <t>CHEZ JACK AUDOUIN</t>
  </si>
  <si>
    <t>Lieu-dit Le Rocher Blaison Gohier</t>
  </si>
  <si>
    <t>ADN FORMATION</t>
  </si>
  <si>
    <t>52490149549</t>
  </si>
  <si>
    <t>41855960500021</t>
  </si>
  <si>
    <t>636952</t>
  </si>
  <si>
    <t>02 51 75 47 13</t>
  </si>
  <si>
    <t>8 Rue LEMERCIER</t>
  </si>
  <si>
    <t>ADN CSE PARIS</t>
  </si>
  <si>
    <t>ADN CSE</t>
  </si>
  <si>
    <t>11755855275</t>
  </si>
  <si>
    <t>84530005200014</t>
  </si>
  <si>
    <t>304165</t>
  </si>
  <si>
    <t>01 42 55 20 01</t>
  </si>
  <si>
    <t>LE PHILANTHRO LAB</t>
  </si>
  <si>
    <t>15 Rue DE LA BUCHERIE</t>
  </si>
  <si>
    <t>ADMICAL</t>
  </si>
  <si>
    <t>11753578275</t>
  </si>
  <si>
    <t>32375272500065</t>
  </si>
  <si>
    <t>634700</t>
  </si>
  <si>
    <t>04 58 17 69 50</t>
  </si>
  <si>
    <t>PARC D'ACTIVITÉ DU 45ÈME PARALLÈLE</t>
  </si>
  <si>
    <t>26 Rue BRILLAT SAVARIN</t>
  </si>
  <si>
    <t>ADMETIS</t>
  </si>
  <si>
    <t>82260219526</t>
  </si>
  <si>
    <t>79983464300022</t>
  </si>
  <si>
    <t>654838</t>
  </si>
  <si>
    <t>31450 MONTBRUN LAURAGAIS</t>
  </si>
  <si>
    <t>3 Route DE CORRONSAC</t>
  </si>
  <si>
    <t>AD-MEAD-MEDIATIO CABINET</t>
  </si>
  <si>
    <t>AD-MEDIATIO  CABINET</t>
  </si>
  <si>
    <t>76310896631</t>
  </si>
  <si>
    <t>83231579000010</t>
  </si>
  <si>
    <t>664510</t>
  </si>
  <si>
    <t>06 31 30 74 52</t>
  </si>
  <si>
    <t>91450 SOISY SUR SEINE</t>
  </si>
  <si>
    <t>21 Allée DES CEPES</t>
  </si>
  <si>
    <t>ADLS WONDER COACHING</t>
  </si>
  <si>
    <t>11910898791</t>
  </si>
  <si>
    <t>89279531100018</t>
  </si>
  <si>
    <t>627938</t>
  </si>
  <si>
    <t>07 66 39 81 28</t>
  </si>
  <si>
    <t>IMMEUBLE LE PHOENIX</t>
  </si>
  <si>
    <t>840 Route D'ARGELES</t>
  </si>
  <si>
    <t>ADLIB PEOPLE</t>
  </si>
  <si>
    <t>76660243266</t>
  </si>
  <si>
    <t>89086493700010</t>
  </si>
  <si>
    <t>452919</t>
  </si>
  <si>
    <t>01 42 07 68 81</t>
  </si>
  <si>
    <t>126 Rue DE BRIE</t>
  </si>
  <si>
    <t>ADLER TECHNOLOGIES</t>
  </si>
  <si>
    <t>11940665294</t>
  </si>
  <si>
    <t>44533689400016</t>
  </si>
  <si>
    <t>635649</t>
  </si>
  <si>
    <t>06 98 98 06 30</t>
  </si>
  <si>
    <t>SUNDESK</t>
  </si>
  <si>
    <t>930 Route DES DOLLINES</t>
  </si>
  <si>
    <t>ADKS</t>
  </si>
  <si>
    <t>93060779506</t>
  </si>
  <si>
    <t>80294900800014</t>
  </si>
  <si>
    <t>613472</t>
  </si>
  <si>
    <t>BP 30255</t>
  </si>
  <si>
    <t>A Rue Andre Marie Ampere</t>
  </si>
  <si>
    <t>ADKOE</t>
  </si>
  <si>
    <t>53220892122</t>
  </si>
  <si>
    <t>81840867600026</t>
  </si>
  <si>
    <t>630780</t>
  </si>
  <si>
    <t>06 92 79 74 09</t>
  </si>
  <si>
    <t>BOIS DE NÈFLES - ZAC MON REPOS</t>
  </si>
  <si>
    <t>6 Rue TERRE DES HOMMES</t>
  </si>
  <si>
    <t>ADJUST RH</t>
  </si>
  <si>
    <t>98970443097</t>
  </si>
  <si>
    <t>80914483500018</t>
  </si>
  <si>
    <t>654700</t>
  </si>
  <si>
    <t>01 80 60 03 24</t>
  </si>
  <si>
    <t>6 Place CARNOT</t>
  </si>
  <si>
    <t>ADJINAYA MAKEUP STUDIO</t>
  </si>
  <si>
    <t>11930799993</t>
  </si>
  <si>
    <t>84796010100032</t>
  </si>
  <si>
    <t>555848</t>
  </si>
  <si>
    <t>06 15 21 12 59</t>
  </si>
  <si>
    <t>57 Rue DE PARADIS</t>
  </si>
  <si>
    <t>ADJADJ LAURENCE - HYPNOTIM</t>
  </si>
  <si>
    <t>93131632213</t>
  </si>
  <si>
    <t>79287381200012</t>
  </si>
  <si>
    <t>680679</t>
  </si>
  <si>
    <t>04 73 14 16 16</t>
  </si>
  <si>
    <t>ZI le Brézet</t>
  </si>
  <si>
    <t>7 Rue bernard palissy</t>
  </si>
  <si>
    <t>ADIS SERVICES CLERMONT FERRAND</t>
  </si>
  <si>
    <t>ADIS SERVICES</t>
  </si>
  <si>
    <t>83630437963</t>
  </si>
  <si>
    <t>51892998900011</t>
  </si>
  <si>
    <t>603582</t>
  </si>
  <si>
    <t>07 86 15 27 25</t>
  </si>
  <si>
    <t>3 Place Henri de Turenne</t>
  </si>
  <si>
    <t>ADIMPLETIONUM</t>
  </si>
  <si>
    <t>76660200866</t>
  </si>
  <si>
    <t>82032203000017</t>
  </si>
  <si>
    <t>590538</t>
  </si>
  <si>
    <t>03 59 61 62 59</t>
  </si>
  <si>
    <t>7 bis Rue RACINE</t>
  </si>
  <si>
    <t>ADIL 59</t>
  </si>
  <si>
    <t>ADIL AGENCE D INFORMATION SUR LE LOGEMENT DU NORD ET PDC</t>
  </si>
  <si>
    <t>31590636459</t>
  </si>
  <si>
    <t>34309733300078</t>
  </si>
  <si>
    <t>674084</t>
  </si>
  <si>
    <t>06 84 84 28 47</t>
  </si>
  <si>
    <t>2 Rue DU DOCTEUR JOSEPH CHATARD</t>
  </si>
  <si>
    <t>ADI BIDE</t>
  </si>
  <si>
    <t>75640520264</t>
  </si>
  <si>
    <t>90363564700022</t>
  </si>
  <si>
    <t>578083</t>
  </si>
  <si>
    <t>0299781038</t>
  </si>
  <si>
    <t>6 Square René Cassin</t>
  </si>
  <si>
    <t>ADI FORMATION RENNES</t>
  </si>
  <si>
    <t>11755497075</t>
  </si>
  <si>
    <t>51411217600045</t>
  </si>
  <si>
    <t>572720</t>
  </si>
  <si>
    <t>01 45 33 38 65</t>
  </si>
  <si>
    <t>54-56 Rue Ballard</t>
  </si>
  <si>
    <t>ADI FORMATION PARIS 15EME</t>
  </si>
  <si>
    <t>51411217600052</t>
  </si>
  <si>
    <t>652039</t>
  </si>
  <si>
    <t>06 36 21 58 25</t>
  </si>
  <si>
    <t>4445 Route DE SAINT WAAST</t>
  </si>
  <si>
    <t>ADHOCPHARMA</t>
  </si>
  <si>
    <t>76810162181</t>
  </si>
  <si>
    <t>88366501000012</t>
  </si>
  <si>
    <t>545132</t>
  </si>
  <si>
    <t>01390 TRAMOYES</t>
  </si>
  <si>
    <t>366 Chemin DE LA MOUCHE</t>
  </si>
  <si>
    <t>ADHERENCE CONSEIL - MARIE PIERRE NOUGAREDE</t>
  </si>
  <si>
    <t>82010154501</t>
  </si>
  <si>
    <t>79370070900017</t>
  </si>
  <si>
    <t>448552</t>
  </si>
  <si>
    <t>05 53 45 85 70</t>
  </si>
  <si>
    <t>ZA Créavallée Sud</t>
  </si>
  <si>
    <t>Avenue Borie Marty</t>
  </si>
  <si>
    <t>ADHENIA FORMATION</t>
  </si>
  <si>
    <t>72240158724</t>
  </si>
  <si>
    <t>75312739800018</t>
  </si>
  <si>
    <t>445575</t>
  </si>
  <si>
    <t>01 45 74 25 56</t>
  </si>
  <si>
    <t>14 DES ACACIAS</t>
  </si>
  <si>
    <t>ADFIRMO</t>
  </si>
  <si>
    <t>ADFIRMO CONSEIL FORMATION</t>
  </si>
  <si>
    <t>11753808475</t>
  </si>
  <si>
    <t>43898183900022</t>
  </si>
  <si>
    <t>630214</t>
  </si>
  <si>
    <t>09890</t>
  </si>
  <si>
    <t>01 58 22 17 23</t>
  </si>
  <si>
    <t>ADFDPC-FORMATION</t>
  </si>
  <si>
    <t>11756092375</t>
  </si>
  <si>
    <t>88267855000014</t>
  </si>
  <si>
    <t>485524</t>
  </si>
  <si>
    <t>0144934933</t>
  </si>
  <si>
    <t>4/6 Rue MICHEL DE BOURGES</t>
  </si>
  <si>
    <t>ADF ENTREPRISES</t>
  </si>
  <si>
    <t>11754270875</t>
  </si>
  <si>
    <t>49838185400013</t>
  </si>
  <si>
    <t>684235</t>
  </si>
  <si>
    <t>09 52 21 94 57</t>
  </si>
  <si>
    <t>17 Rue de St Lambert</t>
  </si>
  <si>
    <t>A&amp;K</t>
  </si>
  <si>
    <t>ADESTAN&amp;KAETERA - A&amp;K</t>
  </si>
  <si>
    <t>41540312354</t>
  </si>
  <si>
    <t>74995053100022</t>
  </si>
  <si>
    <t>368453</t>
  </si>
  <si>
    <t>07065</t>
  </si>
  <si>
    <t>EHPAD SAINT JACQUES</t>
  </si>
  <si>
    <t>775 Chemin DE PIQUETTE</t>
  </si>
  <si>
    <t>ADESPA OCCITANIE</t>
  </si>
  <si>
    <t>73090035609</t>
  </si>
  <si>
    <t>43207908500036</t>
  </si>
  <si>
    <t>397374</t>
  </si>
  <si>
    <t>01 46 34 83 09</t>
  </si>
  <si>
    <t>110 Boulevard SAINT GERMAIN</t>
  </si>
  <si>
    <t>ADESIDEES</t>
  </si>
  <si>
    <t>11754256575</t>
  </si>
  <si>
    <t>49104108300024</t>
  </si>
  <si>
    <t>633197</t>
  </si>
  <si>
    <t>01 78 09 88 51</t>
  </si>
  <si>
    <t>5 Rue Saint-Germain L Auxerrois</t>
  </si>
  <si>
    <t>ADESA CFA SACEF</t>
  </si>
  <si>
    <t>11754251975</t>
  </si>
  <si>
    <t>39333773800065</t>
  </si>
  <si>
    <t>456913</t>
  </si>
  <si>
    <t>0614335236</t>
  </si>
  <si>
    <t>67390 ELSENHEIM</t>
  </si>
  <si>
    <t>8 Rue DES VOSGES</t>
  </si>
  <si>
    <t>42670439667</t>
  </si>
  <si>
    <t>48146022800028</t>
  </si>
  <si>
    <t>16184</t>
  </si>
  <si>
    <t>05 56 15 11 58</t>
  </si>
  <si>
    <t>CS 60040</t>
  </si>
  <si>
    <t>162 Avenue DU DOCTEUR SCHWEITZER</t>
  </si>
  <si>
    <t>ADERA PESSAC</t>
  </si>
  <si>
    <t>ADERA</t>
  </si>
  <si>
    <t>75331254833</t>
  </si>
  <si>
    <t>40328030800012</t>
  </si>
  <si>
    <t>413021</t>
  </si>
  <si>
    <t>02 32 11 79 04</t>
  </si>
  <si>
    <t>76 Rue DU PRESIDENT KENNEDY</t>
  </si>
  <si>
    <t>ADEQUATION SECURITE</t>
  </si>
  <si>
    <t>23760420676</t>
  </si>
  <si>
    <t>49370821800034</t>
  </si>
  <si>
    <t>502972</t>
  </si>
  <si>
    <t>03880</t>
  </si>
  <si>
    <t>04 91 75 75 75</t>
  </si>
  <si>
    <t>54 Rue SAINT FERREOL</t>
  </si>
  <si>
    <t>ADEQUATION SANTE</t>
  </si>
  <si>
    <t>93131455613</t>
  </si>
  <si>
    <t>78938725500027</t>
  </si>
  <si>
    <t>662446</t>
  </si>
  <si>
    <t>2 Rue de l'épine</t>
  </si>
  <si>
    <t>ADEQUATION RH</t>
  </si>
  <si>
    <t>31590887059</t>
  </si>
  <si>
    <t>78922726100037</t>
  </si>
  <si>
    <t>669349</t>
  </si>
  <si>
    <t>06 27 27 24 89</t>
  </si>
  <si>
    <t>16440 MOUTHIERS SUR BOEME</t>
  </si>
  <si>
    <t>4 Rue du Pigeonnier "Les Naulets"</t>
  </si>
  <si>
    <t>ADHEES</t>
  </si>
  <si>
    <t>ADEQUATION HOMME ENTREPRISE ERGONOMIE ET SANTE - ADHEES</t>
  </si>
  <si>
    <t>74870119487</t>
  </si>
  <si>
    <t>51950340300023</t>
  </si>
  <si>
    <t>487480</t>
  </si>
  <si>
    <t>0235630363</t>
  </si>
  <si>
    <t>Le Montréal</t>
  </si>
  <si>
    <t>18 Rue Amiral Cécille</t>
  </si>
  <si>
    <t>ADEQUATION DEVELOPPEMENT</t>
  </si>
  <si>
    <t>23760294876</t>
  </si>
  <si>
    <t>42123923700025</t>
  </si>
  <si>
    <t>459033</t>
  </si>
  <si>
    <t>04 75 72 76 77</t>
  </si>
  <si>
    <t>680 Allée DU VIVARAIS</t>
  </si>
  <si>
    <t>A2CF</t>
  </si>
  <si>
    <t>ADEQUATION CONTROLE CONSEIL ET FORMATION</t>
  </si>
  <si>
    <t>82260144626</t>
  </si>
  <si>
    <t>48142229300011</t>
  </si>
  <si>
    <t>484570</t>
  </si>
  <si>
    <t>0299236972</t>
  </si>
  <si>
    <t>4A Rue Léo Lagrange</t>
  </si>
  <si>
    <t>ADEQUATION CARRIERES ET COMPETENCES</t>
  </si>
  <si>
    <t>53350430235</t>
  </si>
  <si>
    <t>39427901200030</t>
  </si>
  <si>
    <t>645606</t>
  </si>
  <si>
    <t>06 96 29 57 25</t>
  </si>
  <si>
    <t>97213 GROS MORNE</t>
  </si>
  <si>
    <t>Quartier LESSEMA</t>
  </si>
  <si>
    <t>ADEQUA</t>
  </si>
  <si>
    <t>02973098597</t>
  </si>
  <si>
    <t>50391229700010</t>
  </si>
  <si>
    <t>676007</t>
  </si>
  <si>
    <t>07 64 79 94 45</t>
  </si>
  <si>
    <t>91390 MORSANG SUR ORGE</t>
  </si>
  <si>
    <t>6 Rue Du Sentier</t>
  </si>
  <si>
    <t>ADEOVIA</t>
  </si>
  <si>
    <t>11941047094</t>
  </si>
  <si>
    <t>89092195000022</t>
  </si>
  <si>
    <t>454655</t>
  </si>
  <si>
    <t>04 69 64 72 07</t>
  </si>
  <si>
    <t>INEED - ROVALTAIN TGV</t>
  </si>
  <si>
    <t>1 Rue MARC SEGUIN</t>
  </si>
  <si>
    <t>ADEOS FORMATIONS</t>
  </si>
  <si>
    <t>82260197626</t>
  </si>
  <si>
    <t>53909770900015</t>
  </si>
  <si>
    <t>427809</t>
  </si>
  <si>
    <t>03 81 88 54 54</t>
  </si>
  <si>
    <t>25480 ECOLE VALENTIN</t>
  </si>
  <si>
    <t>VALPARC</t>
  </si>
  <si>
    <t>12 Rue DE FRANCHE COMTE</t>
  </si>
  <si>
    <t>ADEO INFORMATIQUE</t>
  </si>
  <si>
    <t>43250252225</t>
  </si>
  <si>
    <t>53028822400013</t>
  </si>
  <si>
    <t>545752</t>
  </si>
  <si>
    <t>02 43 71 64 99</t>
  </si>
  <si>
    <t>1 Rue du Moulin à tan</t>
  </si>
  <si>
    <t>ADEO FORMATION</t>
  </si>
  <si>
    <t>52720125372</t>
  </si>
  <si>
    <t>50510207900033</t>
  </si>
  <si>
    <t>639000</t>
  </si>
  <si>
    <t>01 43 98 42 01</t>
  </si>
  <si>
    <t>17 Rue JEAN MOULIN</t>
  </si>
  <si>
    <t>ADEO CONSEIL</t>
  </si>
  <si>
    <t>11940841794</t>
  </si>
  <si>
    <t>39884055300067</t>
  </si>
  <si>
    <t>533981</t>
  </si>
  <si>
    <t>ADENTIA</t>
  </si>
  <si>
    <t>11754230075</t>
  </si>
  <si>
    <t>49767768200021</t>
  </si>
  <si>
    <t>538905</t>
  </si>
  <si>
    <t>02 62 45 85 80</t>
  </si>
  <si>
    <t>79 Rue des navigateurs</t>
  </si>
  <si>
    <t>ADENIUM FORMATION ET CONSEIL ST GILLES LES BAINS</t>
  </si>
  <si>
    <t>ADENIUM FORMATION ET CONSEIL</t>
  </si>
  <si>
    <t>98970444897</t>
  </si>
  <si>
    <t>81391842200029</t>
  </si>
  <si>
    <t>667638</t>
  </si>
  <si>
    <t>05 31 08 14 40</t>
  </si>
  <si>
    <t>265 Rue De La Decouverte</t>
  </si>
  <si>
    <t>ADELYCE</t>
  </si>
  <si>
    <t>73310666231</t>
  </si>
  <si>
    <t>50127196900021</t>
  </si>
  <si>
    <t>495657</t>
  </si>
  <si>
    <t>01 53 24 60 50</t>
  </si>
  <si>
    <t>12 Rue de la Chaussée d'Antin</t>
  </si>
  <si>
    <t>ADELIE INSTITUTE CONSULTING</t>
  </si>
  <si>
    <t>11755067975</t>
  </si>
  <si>
    <t>79455121800025</t>
  </si>
  <si>
    <t>615043</t>
  </si>
  <si>
    <t>12 Rue DE LA CHAUSSEE D ANTIN</t>
  </si>
  <si>
    <t>ADELIE CORPORATE SERVICES</t>
  </si>
  <si>
    <t>11755295975</t>
  </si>
  <si>
    <t>80818645600022</t>
  </si>
  <si>
    <t>448801</t>
  </si>
  <si>
    <t>0388211980</t>
  </si>
  <si>
    <t>76 Avenue du Neuhof</t>
  </si>
  <si>
    <t>ADELE DE GLAUBITZ</t>
  </si>
  <si>
    <t>42670452167</t>
  </si>
  <si>
    <t>38449328400374</t>
  </si>
  <si>
    <t>568302</t>
  </si>
  <si>
    <t>963 262 600</t>
  </si>
  <si>
    <t>PLAZA VIRGEN DE LA PAZ</t>
  </si>
  <si>
    <t>ADEIT FUNDACIO UNIVERSITAT EMPRESA UNIVERSITAT VALENCIA</t>
  </si>
  <si>
    <t>634724</t>
  </si>
  <si>
    <t>21 - 25 Rue galilee</t>
  </si>
  <si>
    <t>ADEFSA</t>
  </si>
  <si>
    <t>11770565477</t>
  </si>
  <si>
    <t>39089496200054</t>
  </si>
  <si>
    <t>609535</t>
  </si>
  <si>
    <t>04 99 77 22 82</t>
  </si>
  <si>
    <t>CS 58805 - cedex 04</t>
  </si>
  <si>
    <t>118 Allée CORNEAU</t>
  </si>
  <si>
    <t>ADEFA BTP HERAULT</t>
  </si>
  <si>
    <t>91340660934</t>
  </si>
  <si>
    <t>42452237300028</t>
  </si>
  <si>
    <t>575495</t>
  </si>
  <si>
    <t>40 Rue GABRIEL CRIE</t>
  </si>
  <si>
    <t>ADEDOM FORMATION</t>
  </si>
  <si>
    <t>11922152692</t>
  </si>
  <si>
    <t>82411938200011</t>
  </si>
  <si>
    <t>446567</t>
  </si>
  <si>
    <t>04 26 68 41 40</t>
  </si>
  <si>
    <t>19 Rue LOUIS GUERIN</t>
  </si>
  <si>
    <t>ADECCO TRAINING</t>
  </si>
  <si>
    <t>ADECCO TRAINING LYON</t>
  </si>
  <si>
    <t>82691197969</t>
  </si>
  <si>
    <t>34300986600405</t>
  </si>
  <si>
    <t>404524</t>
  </si>
  <si>
    <t>02 40 92 24 44</t>
  </si>
  <si>
    <t>14 Rue DU CHENE LASSE</t>
  </si>
  <si>
    <t>34300986600348</t>
  </si>
  <si>
    <t>517525</t>
  </si>
  <si>
    <t>0144915704</t>
  </si>
  <si>
    <t>ADECCO FORMATION</t>
  </si>
  <si>
    <t>34300986600488</t>
  </si>
  <si>
    <t>609869</t>
  </si>
  <si>
    <t>09 70 44 49 73</t>
  </si>
  <si>
    <t>24 Avenue Joannes Masset</t>
  </si>
  <si>
    <t>ADEBEO LYON</t>
  </si>
  <si>
    <t>ADEBEO</t>
  </si>
  <si>
    <t>82691090269</t>
  </si>
  <si>
    <t>52003751600041</t>
  </si>
  <si>
    <t>455404</t>
  </si>
  <si>
    <t>06 16 46 88 37</t>
  </si>
  <si>
    <t>3 Rue DE L'HERMITAGE</t>
  </si>
  <si>
    <t>ADEACT</t>
  </si>
  <si>
    <t>41880112188</t>
  </si>
  <si>
    <t>53521508100014</t>
  </si>
  <si>
    <t>645084</t>
  </si>
  <si>
    <t>05 54 54 42 27</t>
  </si>
  <si>
    <t>20 Rue DEBORDES VALMORE</t>
  </si>
  <si>
    <t>ADE ONLINE</t>
  </si>
  <si>
    <t>ADE ONLINE - ADE UNIVERSITY</t>
  </si>
  <si>
    <t>11756275275</t>
  </si>
  <si>
    <t>90024517600012</t>
  </si>
  <si>
    <t>643683</t>
  </si>
  <si>
    <t>05 82 95 59 34</t>
  </si>
  <si>
    <t>ADDON SCHOOL</t>
  </si>
  <si>
    <t>76311056131</t>
  </si>
  <si>
    <t>89847054700016</t>
  </si>
  <si>
    <t>675180</t>
  </si>
  <si>
    <t>06 85 43 05 39</t>
  </si>
  <si>
    <t>40090 LAGLORIEUSE</t>
  </si>
  <si>
    <t>290 Route DE PUJO</t>
  </si>
  <si>
    <t>ADDICT'N WAYS</t>
  </si>
  <si>
    <t>75400196740</t>
  </si>
  <si>
    <t>94873661600012</t>
  </si>
  <si>
    <t>513477</t>
  </si>
  <si>
    <t>021 321 29 11</t>
  </si>
  <si>
    <t>14 Avenue LOUIS RUCHONNET</t>
  </si>
  <si>
    <t>12/02/2015</t>
  </si>
  <si>
    <t>ADDICTION SUISSE</t>
  </si>
  <si>
    <t>433755</t>
  </si>
  <si>
    <t>01138</t>
  </si>
  <si>
    <t>03 44 38 10 43</t>
  </si>
  <si>
    <t>4 Place DE LA LAVARANDE</t>
  </si>
  <si>
    <t>ADCO SAS</t>
  </si>
  <si>
    <t>22600250760</t>
  </si>
  <si>
    <t>53036791100027</t>
  </si>
  <si>
    <t>526824</t>
  </si>
  <si>
    <t>0970407678</t>
  </si>
  <si>
    <t>21 Rue DE FECAMP</t>
  </si>
  <si>
    <t>ADCA GFP</t>
  </si>
  <si>
    <t>11753596375</t>
  </si>
  <si>
    <t>43962778700013</t>
  </si>
  <si>
    <t>554686</t>
  </si>
  <si>
    <t>IMMEUBLE  ALTAIR II</t>
  </si>
  <si>
    <t>107 Avenue LEON BERENGER</t>
  </si>
  <si>
    <t>ADC RESSOURCES HUMAINES</t>
  </si>
  <si>
    <t>93060315806</t>
  </si>
  <si>
    <t>34252134100020</t>
  </si>
  <si>
    <t>675210</t>
  </si>
  <si>
    <t>06 80 00 12 10</t>
  </si>
  <si>
    <t>9 Rue ADRIEN NOUZAREDE</t>
  </si>
  <si>
    <t>ADC RESSOURCES &amp; POTENTIEL</t>
  </si>
  <si>
    <t>72330945033</t>
  </si>
  <si>
    <t>80154345500027</t>
  </si>
  <si>
    <t>546926</t>
  </si>
  <si>
    <t>03 44 20 95 80</t>
  </si>
  <si>
    <t>1 bis Rue Hurtebise</t>
  </si>
  <si>
    <t>22600292260</t>
  </si>
  <si>
    <t>80526803400016</t>
  </si>
  <si>
    <t>565428</t>
  </si>
  <si>
    <t>05 90 89 62 71</t>
  </si>
  <si>
    <t>36 Impasse ANTIGUES MORNE CARUEL</t>
  </si>
  <si>
    <t>ADATEX</t>
  </si>
  <si>
    <t>95970155297</t>
  </si>
  <si>
    <t>48163108300047</t>
  </si>
  <si>
    <t>664169</t>
  </si>
  <si>
    <t>1 Rue tourette</t>
  </si>
  <si>
    <t>ADASA</t>
  </si>
  <si>
    <t>83630416463</t>
  </si>
  <si>
    <t>45237779900013</t>
  </si>
  <si>
    <t>560091</t>
  </si>
  <si>
    <t>03 21 51 17 15</t>
  </si>
  <si>
    <t>BP 20233</t>
  </si>
  <si>
    <t>2 Rue EIFFEL</t>
  </si>
  <si>
    <t>ADAPEP AFP2I</t>
  </si>
  <si>
    <t>31620099862</t>
  </si>
  <si>
    <t>40144581200035</t>
  </si>
  <si>
    <t>469774</t>
  </si>
  <si>
    <t>8 Rue Jean Sarrazin</t>
  </si>
  <si>
    <t>ADAPEI 69</t>
  </si>
  <si>
    <t>82691111269</t>
  </si>
  <si>
    <t>77564828000466</t>
  </si>
  <si>
    <t>629030</t>
  </si>
  <si>
    <t>05 58 85 43 80</t>
  </si>
  <si>
    <t>515 C Rue Renee Darriet</t>
  </si>
  <si>
    <t>ADAPEI 40 MONT DE MARSAN</t>
  </si>
  <si>
    <t>ADAPEI 40</t>
  </si>
  <si>
    <t>75400134240</t>
  </si>
  <si>
    <t>77559848500289</t>
  </si>
  <si>
    <t>350898</t>
  </si>
  <si>
    <t>02 41 88 63 27</t>
  </si>
  <si>
    <t>12 bis Rue DE L'ASILE SAINT JOSEPH</t>
  </si>
  <si>
    <t>ADAPEI 49</t>
  </si>
  <si>
    <t>ADAPEI DU MAINE ET LOIRE</t>
  </si>
  <si>
    <t>52490069249</t>
  </si>
  <si>
    <t>77560997700498</t>
  </si>
  <si>
    <t>205072</t>
  </si>
  <si>
    <t>05 59 84 64 89</t>
  </si>
  <si>
    <t>BP 80123</t>
  </si>
  <si>
    <t>105 Avenue DES LILAS</t>
  </si>
  <si>
    <t>ADAPEI 64 PAU</t>
  </si>
  <si>
    <t>ADAPEI DES PYRENEES ATLANTIQUES</t>
  </si>
  <si>
    <t>72640097264</t>
  </si>
  <si>
    <t>77563873700350</t>
  </si>
  <si>
    <t>667020</t>
  </si>
  <si>
    <t>06 40 71 14 80</t>
  </si>
  <si>
    <t>48 Rue Lazare CARNOT</t>
  </si>
  <si>
    <t>ADAPEI DE L'ORNE ALENCON</t>
  </si>
  <si>
    <t>ADAPEI DE L'ORNE</t>
  </si>
  <si>
    <t>28610103861</t>
  </si>
  <si>
    <t>77562928000501</t>
  </si>
  <si>
    <t>489207</t>
  </si>
  <si>
    <t>05 56 02 31 73</t>
  </si>
  <si>
    <t>39 Rue Robert Caumont</t>
  </si>
  <si>
    <t>ADAPEI BORDEAUX</t>
  </si>
  <si>
    <t>ADAPEI</t>
  </si>
  <si>
    <t>75331487033</t>
  </si>
  <si>
    <t>77558500301002</t>
  </si>
  <si>
    <t>262043</t>
  </si>
  <si>
    <t>03 21 58 43 44</t>
  </si>
  <si>
    <t>ZAC du 14 Juillet</t>
  </si>
  <si>
    <t>Pierre et Marie CURIE</t>
  </si>
  <si>
    <t>ADAPECO</t>
  </si>
  <si>
    <t>31620254662</t>
  </si>
  <si>
    <t>79457699100044</t>
  </si>
  <si>
    <t>660206</t>
  </si>
  <si>
    <t>05 40 01 28 07</t>
  </si>
  <si>
    <t>3-5 Allée des Acacias</t>
  </si>
  <si>
    <t>ADAMA</t>
  </si>
  <si>
    <t>75331220633</t>
  </si>
  <si>
    <t>80538677800031</t>
  </si>
  <si>
    <t>524694</t>
  </si>
  <si>
    <t>06 81 81 33 28</t>
  </si>
  <si>
    <t>ADALIE FORMATION</t>
  </si>
  <si>
    <t>41570348557</t>
  </si>
  <si>
    <t>81164055600015</t>
  </si>
  <si>
    <t>598150</t>
  </si>
  <si>
    <t>0146217433</t>
  </si>
  <si>
    <t>73 Rue du Château</t>
  </si>
  <si>
    <t>ADALIANCE</t>
  </si>
  <si>
    <t>11921906692</t>
  </si>
  <si>
    <t>75245780400017</t>
  </si>
  <si>
    <t>602346</t>
  </si>
  <si>
    <t>01 42 40 45 10</t>
  </si>
  <si>
    <t>5 Impasse du 49 faubourg St Martin</t>
  </si>
  <si>
    <t>ADAL A LA DECOUVERTE DE L'AGE LIBRE</t>
  </si>
  <si>
    <t>11754265675</t>
  </si>
  <si>
    <t>41775437100058</t>
  </si>
  <si>
    <t>528985</t>
  </si>
  <si>
    <t>01 45 61 17 89</t>
  </si>
  <si>
    <t>104 Rue Rivay</t>
  </si>
  <si>
    <t>ADAFORSS</t>
  </si>
  <si>
    <t>11922059592</t>
  </si>
  <si>
    <t>80818402200024</t>
  </si>
  <si>
    <t>620154</t>
  </si>
  <si>
    <t>04 77 33 65 34</t>
  </si>
  <si>
    <t>35 Rue PONCHARDIER</t>
  </si>
  <si>
    <t>ADAC</t>
  </si>
  <si>
    <t>82420034142</t>
  </si>
  <si>
    <t>33790182100062</t>
  </si>
  <si>
    <t>583583</t>
  </si>
  <si>
    <t>09 80 47 33 29</t>
  </si>
  <si>
    <t>62223 FEUCHY</t>
  </si>
  <si>
    <t>Zone D Amenagement Concerte Artoipole</t>
  </si>
  <si>
    <t>60 Allée d'Irlande</t>
  </si>
  <si>
    <t>ADVITAM PREVENTION FEUCHY</t>
  </si>
  <si>
    <t>AD VITAM PREVENTION</t>
  </si>
  <si>
    <t>32620277962</t>
  </si>
  <si>
    <t>81344521000020</t>
  </si>
  <si>
    <t>533701</t>
  </si>
  <si>
    <t>03 88 14 43 80</t>
  </si>
  <si>
    <t>2 Quai KLEBER</t>
  </si>
  <si>
    <t>AD HOC-GTI</t>
  </si>
  <si>
    <t>AD HOC-GTI - AD'HOC SOFTWARE</t>
  </si>
  <si>
    <t>42670329367</t>
  </si>
  <si>
    <t>44864104300030</t>
  </si>
  <si>
    <t>641698</t>
  </si>
  <si>
    <t>09016</t>
  </si>
  <si>
    <t>06 84 20 63 04</t>
  </si>
  <si>
    <t>9 Allée DE LA BRIQUETERIE</t>
  </si>
  <si>
    <t>AD FORMED</t>
  </si>
  <si>
    <t>84420324042</t>
  </si>
  <si>
    <t>84236699900014</t>
  </si>
  <si>
    <t>219289</t>
  </si>
  <si>
    <t>04 50 89 24 00</t>
  </si>
  <si>
    <t>74970 MARIGNIER</t>
  </si>
  <si>
    <t>300 Rue DES TECHNIQUES</t>
  </si>
  <si>
    <t>AD FORMATION</t>
  </si>
  <si>
    <t>82740123774</t>
  </si>
  <si>
    <t>42001407800018</t>
  </si>
  <si>
    <t>629509</t>
  </si>
  <si>
    <t>02 38 88 66 69</t>
  </si>
  <si>
    <t>3/5 Boulevard de verdun</t>
  </si>
  <si>
    <t>AD ARBOREM ORLEANS</t>
  </si>
  <si>
    <t>24450287745</t>
  </si>
  <si>
    <t>53827910000019</t>
  </si>
  <si>
    <t>563377</t>
  </si>
  <si>
    <t>06 63 13 42 99</t>
  </si>
  <si>
    <t>38460 VILLEMOIRIEU</t>
  </si>
  <si>
    <t>LIEUDIT BEPTENOUD</t>
  </si>
  <si>
    <t>14 Rue DES PALIS</t>
  </si>
  <si>
    <t>AD ALIIS</t>
  </si>
  <si>
    <t>82380513838</t>
  </si>
  <si>
    <t>53425614400039</t>
  </si>
  <si>
    <t>619413</t>
  </si>
  <si>
    <t>02 53 20 68 68</t>
  </si>
  <si>
    <t>Espace Arobase1</t>
  </si>
  <si>
    <t>122 Rue Chateau D'Orgemont</t>
  </si>
  <si>
    <t>AC2V</t>
  </si>
  <si>
    <t>52490347549</t>
  </si>
  <si>
    <t>84012707000018</t>
  </si>
  <si>
    <t>620415</t>
  </si>
  <si>
    <t>06 14 38 03 29</t>
  </si>
  <si>
    <t>56140 RUFFIAC</t>
  </si>
  <si>
    <t>12 Lodineu</t>
  </si>
  <si>
    <t>AC2R INFORMATIQUE</t>
  </si>
  <si>
    <t>53560983456</t>
  </si>
  <si>
    <t>48254073900026</t>
  </si>
  <si>
    <t>634803</t>
  </si>
  <si>
    <t>0650558606</t>
  </si>
  <si>
    <t>2 ALLEE DES BRUYERES</t>
  </si>
  <si>
    <t>ACVIPRO MOUHOUBI</t>
  </si>
  <si>
    <t>27250341625</t>
  </si>
  <si>
    <t>87977973400026</t>
  </si>
  <si>
    <t>682676</t>
  </si>
  <si>
    <t>03 65 67 32 42</t>
  </si>
  <si>
    <t>ACURIA COMPETENCES</t>
  </si>
  <si>
    <t>32591297559</t>
  </si>
  <si>
    <t>93352146000016</t>
  </si>
  <si>
    <t>657153</t>
  </si>
  <si>
    <t>06 81 07 72 70</t>
  </si>
  <si>
    <t>7 Rue ERNEST DAUDET</t>
  </si>
  <si>
    <t>ACUITE</t>
  </si>
  <si>
    <t>91300294230</t>
  </si>
  <si>
    <t>51044938200017</t>
  </si>
  <si>
    <t>680370</t>
  </si>
  <si>
    <t>07 86 01 56 69</t>
  </si>
  <si>
    <t>200 Avenue JEAN JAURES</t>
  </si>
  <si>
    <t>ACT4SKILLS</t>
  </si>
  <si>
    <t>84691475669</t>
  </si>
  <si>
    <t>82335914600011</t>
  </si>
  <si>
    <t>676494</t>
  </si>
  <si>
    <t>01 76 31 12 13</t>
  </si>
  <si>
    <t>22 TERRASSE BELLINI</t>
  </si>
  <si>
    <t>ACTUAL DIGITAL OUEST PUTEAUX</t>
  </si>
  <si>
    <t>ACTUAL DIGITAL OUEST - HOLBERTON</t>
  </si>
  <si>
    <t>52530099253</t>
  </si>
  <si>
    <t>89333944000040</t>
  </si>
  <si>
    <t>681258</t>
  </si>
  <si>
    <t>07 57 90 33 10</t>
  </si>
  <si>
    <t>11 Rue Emile Brault</t>
  </si>
  <si>
    <t>ACTUAL DIGITAL AQUITAINE LAVAL</t>
  </si>
  <si>
    <t>ACTUAL DIGITAL AQUITAINE</t>
  </si>
  <si>
    <t>52530108653</t>
  </si>
  <si>
    <t>95202071700015</t>
  </si>
  <si>
    <t>484040</t>
  </si>
  <si>
    <t>04 37 25 90 08</t>
  </si>
  <si>
    <t>69720 ST LAURENT DE MURE</t>
  </si>
  <si>
    <t>Chemin DE FOURNÉA</t>
  </si>
  <si>
    <t>ACTUA ORGANISATION</t>
  </si>
  <si>
    <t>82691213569</t>
  </si>
  <si>
    <t>38177985900036</t>
  </si>
  <si>
    <t>626880</t>
  </si>
  <si>
    <t>chemin de fournea</t>
  </si>
  <si>
    <t>ACTUA FORMATION</t>
  </si>
  <si>
    <t>84691728169</t>
  </si>
  <si>
    <t>84770251100019</t>
  </si>
  <si>
    <t>384343</t>
  </si>
  <si>
    <t>04 76 00 97 44</t>
  </si>
  <si>
    <t>37 Chemin DU VIEUX CHENE</t>
  </si>
  <si>
    <t>ACT'RMC</t>
  </si>
  <si>
    <t>82380373138</t>
  </si>
  <si>
    <t>48137011200031</t>
  </si>
  <si>
    <t>629625</t>
  </si>
  <si>
    <t>03 85 82 68 02</t>
  </si>
  <si>
    <t>71540 RECLESNE</t>
  </si>
  <si>
    <t>ACTOVIA</t>
  </si>
  <si>
    <t>27710301071</t>
  </si>
  <si>
    <t>50778465000016</t>
  </si>
  <si>
    <t>651977</t>
  </si>
  <si>
    <t>19 Rue d'orleans</t>
  </si>
  <si>
    <t>ACT-ON STRATEGY</t>
  </si>
  <si>
    <t>11922559592</t>
  </si>
  <si>
    <t>84800196200010</t>
  </si>
  <si>
    <t>670029</t>
  </si>
  <si>
    <t>07 49 61 93 93</t>
  </si>
  <si>
    <t>2 Rue de prague</t>
  </si>
  <si>
    <t>ACTODEV</t>
  </si>
  <si>
    <t>44680346568</t>
  </si>
  <si>
    <t>94958177100019</t>
  </si>
  <si>
    <t>466669</t>
  </si>
  <si>
    <t>06 62 64 58 69</t>
  </si>
  <si>
    <t>7 Rue HENRI DE CESSOLE</t>
  </si>
  <si>
    <t>ACTIVMEDIA</t>
  </si>
  <si>
    <t>ACTIVMEDIA GLOBAL SYNERGY</t>
  </si>
  <si>
    <t>93060624606</t>
  </si>
  <si>
    <t>49520669000010</t>
  </si>
  <si>
    <t>628682</t>
  </si>
  <si>
    <t>06 07 01 92 47</t>
  </si>
  <si>
    <t>88100 NAYEMONT LES FOSSES</t>
  </si>
  <si>
    <t>791 Chemin Rain des Boles</t>
  </si>
  <si>
    <t>ASEET</t>
  </si>
  <si>
    <t>ACTIVITES SPECIALISEES EN ENSEIGNEMENT ET ESSAIS THERAPEUTIQUES - ASEET</t>
  </si>
  <si>
    <t>41540268354</t>
  </si>
  <si>
    <t>47822972700043</t>
  </si>
  <si>
    <t>534158</t>
  </si>
  <si>
    <t>04 79 84 44 94</t>
  </si>
  <si>
    <t>14 Avenue DE LA GARE</t>
  </si>
  <si>
    <t>AIDER</t>
  </si>
  <si>
    <t>ACTIVITES INITIATIVE ET DEVELOPEMENT DE L'ECONOMIE RURALE</t>
  </si>
  <si>
    <t>82730036173</t>
  </si>
  <si>
    <t>38348229600035</t>
  </si>
  <si>
    <t>452798</t>
  </si>
  <si>
    <t>04 72 36 92 06</t>
  </si>
  <si>
    <t>70 Rue Maurice Flandin</t>
  </si>
  <si>
    <t>ACTIVITE DEVELOPPEMENT</t>
  </si>
  <si>
    <t>82691117769</t>
  </si>
  <si>
    <t>45089329200059</t>
  </si>
  <si>
    <t>499626</t>
  </si>
  <si>
    <t>0231837647</t>
  </si>
  <si>
    <t>3 Rue Sadi Carnot</t>
  </si>
  <si>
    <t>AFEI</t>
  </si>
  <si>
    <t>ACTIVITE DE FORMATION ET D'ETUDES D'INNOVATION</t>
  </si>
  <si>
    <t>25140008714</t>
  </si>
  <si>
    <t>32011811000073</t>
  </si>
  <si>
    <t>614804</t>
  </si>
  <si>
    <t>06 16 04 12 92</t>
  </si>
  <si>
    <t>12 Rue Beauregard</t>
  </si>
  <si>
    <t>ACTIVE SHIATSU FORMATION</t>
  </si>
  <si>
    <t>52440827144</t>
  </si>
  <si>
    <t>82899787400015</t>
  </si>
  <si>
    <t>638304</t>
  </si>
  <si>
    <t>06 79 06 79 26</t>
  </si>
  <si>
    <t>20 Avenue Marly</t>
  </si>
  <si>
    <t>ACTIVE REHAB</t>
  </si>
  <si>
    <t>75331325033</t>
  </si>
  <si>
    <t>88443270900019</t>
  </si>
  <si>
    <t>585877</t>
  </si>
  <si>
    <t>02 38 88 56 20</t>
  </si>
  <si>
    <t>11 Allée RENE PAVARD</t>
  </si>
  <si>
    <t>ACTIVA FORMATION</t>
  </si>
  <si>
    <t>24450264745</t>
  </si>
  <si>
    <t>51372160500014</t>
  </si>
  <si>
    <t>568533</t>
  </si>
  <si>
    <t>02 43 20 35 48</t>
  </si>
  <si>
    <t>16 Rue Pierre BONTEMPS</t>
  </si>
  <si>
    <t>ACTIV' RECRUTEMENT ET FORMATION</t>
  </si>
  <si>
    <t>ACTIV RECRUTEMENT ET FORMATION</t>
  </si>
  <si>
    <t>52720160072</t>
  </si>
  <si>
    <t>80832639100030</t>
  </si>
  <si>
    <t>586675</t>
  </si>
  <si>
    <t>03 85 39 37 25</t>
  </si>
  <si>
    <t>47 Rue Du Concours</t>
  </si>
  <si>
    <t>ACTIV PREVENTION MACON</t>
  </si>
  <si>
    <t>ACTIV' PREVENTION</t>
  </si>
  <si>
    <t>27710299771</t>
  </si>
  <si>
    <t>82248638700027</t>
  </si>
  <si>
    <t>594337</t>
  </si>
  <si>
    <t>ACTIV PARTNERS</t>
  </si>
  <si>
    <t>11753376275</t>
  </si>
  <si>
    <t>43210644100053</t>
  </si>
  <si>
    <t>464697</t>
  </si>
  <si>
    <t>0169093349</t>
  </si>
  <si>
    <t>16 Rue FLORIAN</t>
  </si>
  <si>
    <t>ACTIV' HORIZON</t>
  </si>
  <si>
    <t>11910660791</t>
  </si>
  <si>
    <t>52054940300019</t>
  </si>
  <si>
    <t>657542</t>
  </si>
  <si>
    <t>0619452581</t>
  </si>
  <si>
    <t>91720 VALPUISEAUX</t>
  </si>
  <si>
    <t>19 A RUE CHAUDE</t>
  </si>
  <si>
    <t>ACTIV' CONSULTING</t>
  </si>
  <si>
    <t>11910835791</t>
  </si>
  <si>
    <t>84363140900011</t>
  </si>
  <si>
    <t>642990</t>
  </si>
  <si>
    <t>0615875591</t>
  </si>
  <si>
    <t>LE PAYRAT</t>
  </si>
  <si>
    <t>COTE DES SAPINS</t>
  </si>
  <si>
    <t>ACTIV CONSEIL</t>
  </si>
  <si>
    <t>76460061746</t>
  </si>
  <si>
    <t>84950169700015</t>
  </si>
  <si>
    <t>454217</t>
  </si>
  <si>
    <t>04 42 64 52 30</t>
  </si>
  <si>
    <t>485 Rue MARCELLIN BERTHELOT MERCURE C</t>
  </si>
  <si>
    <t>ACTIV COMPETENCES</t>
  </si>
  <si>
    <t>93131390413</t>
  </si>
  <si>
    <t>52324041400012</t>
  </si>
  <si>
    <t>382176</t>
  </si>
  <si>
    <t>04 92 42 00 20</t>
  </si>
  <si>
    <t>PARC DES BOIS DE GRASSE</t>
  </si>
  <si>
    <t>1 Avenue LOUISON BOBET</t>
  </si>
  <si>
    <t>ACTIV FORMATIONS</t>
  </si>
  <si>
    <t>ACTIV ACCUEIL TELEMARKETING INFORMATIQUE VENTE FORMATIONS</t>
  </si>
  <si>
    <t>93060455006</t>
  </si>
  <si>
    <t>42414840100013</t>
  </si>
  <si>
    <t>676342</t>
  </si>
  <si>
    <t>52 Rue De Monceau</t>
  </si>
  <si>
    <t>ACTIV ACADEMIE</t>
  </si>
  <si>
    <t>11756672675</t>
  </si>
  <si>
    <t>94866718300024</t>
  </si>
  <si>
    <t>297562</t>
  </si>
  <si>
    <t>0329505744</t>
  </si>
  <si>
    <t>1 Avenue DE CHANZY</t>
  </si>
  <si>
    <t>ACTISS FORMATION</t>
  </si>
  <si>
    <t>41880082988</t>
  </si>
  <si>
    <t>44942285600012</t>
  </si>
  <si>
    <t>680345</t>
  </si>
  <si>
    <t>02 76 78 70 80</t>
  </si>
  <si>
    <t>45 Rue Franklin</t>
  </si>
  <si>
    <t>ACTIPRINT LYON</t>
  </si>
  <si>
    <t>ACTIPRINT</t>
  </si>
  <si>
    <t>82691068169</t>
  </si>
  <si>
    <t>45368608100010</t>
  </si>
  <si>
    <t>532587</t>
  </si>
  <si>
    <t>0590324413</t>
  </si>
  <si>
    <t>BOULEVARD DE HOUELBOURG  ZONE INDUSTRIELLE  JARRY</t>
  </si>
  <si>
    <t>7A LES JARDINS DE HOUELBOURG</t>
  </si>
  <si>
    <t>APC POINTE A PITRE</t>
  </si>
  <si>
    <t>ACTIONS PERSPECTIVES ET COMPETENCES</t>
  </si>
  <si>
    <t>11770385877</t>
  </si>
  <si>
    <t>44243374400152</t>
  </si>
  <si>
    <t>457632</t>
  </si>
  <si>
    <t>01 60 72 81 22</t>
  </si>
  <si>
    <t>49 Avenue ROOSEVELT</t>
  </si>
  <si>
    <t>44243374400038</t>
  </si>
  <si>
    <t>594520</t>
  </si>
  <si>
    <t>03 83 49 53 38</t>
  </si>
  <si>
    <t>110 Rue DES 4 ELEMENTS</t>
  </si>
  <si>
    <t>ACTIONS INDUSTRIE SARL</t>
  </si>
  <si>
    <t>41540223454</t>
  </si>
  <si>
    <t>44304717000024</t>
  </si>
  <si>
    <t>222458</t>
  </si>
  <si>
    <t>06643</t>
  </si>
  <si>
    <t>ACTIONS FORMATIONS</t>
  </si>
  <si>
    <t>73120029112</t>
  </si>
  <si>
    <t>41104791300032</t>
  </si>
  <si>
    <t>484866</t>
  </si>
  <si>
    <t>01 43 73 83 53</t>
  </si>
  <si>
    <t>28 Rue Godefroy Cavaignac</t>
  </si>
  <si>
    <t>ACCES</t>
  </si>
  <si>
    <t>ACTIONS CULTURELLES CONTRE LES EXCLUSIONS ET LES SEGREGATIONS</t>
  </si>
  <si>
    <t>11753160975</t>
  </si>
  <si>
    <t>32910830200046</t>
  </si>
  <si>
    <t>500811</t>
  </si>
  <si>
    <t>02 38 72 67 32</t>
  </si>
  <si>
    <t>29 Boulevard Roche platte</t>
  </si>
  <si>
    <t>ACTIONS CONSEIL</t>
  </si>
  <si>
    <t>24450242345</t>
  </si>
  <si>
    <t>43228439600061</t>
  </si>
  <si>
    <t>566330</t>
  </si>
  <si>
    <t>0490927415</t>
  </si>
  <si>
    <t>MIN BAT D2</t>
  </si>
  <si>
    <t>135 Avenue pierre semard</t>
  </si>
  <si>
    <t>ACTION 3 ACOR</t>
  </si>
  <si>
    <t>93131658613</t>
  </si>
  <si>
    <t>82771217500013</t>
  </si>
  <si>
    <t>405899</t>
  </si>
  <si>
    <t>05 96 63 12 36</t>
  </si>
  <si>
    <t>267 Cite Dillon Squadra C1 Avenue Dr Maurice Monrose</t>
  </si>
  <si>
    <t>ACTION SIDA MARTINIQUE</t>
  </si>
  <si>
    <t>97970123497</t>
  </si>
  <si>
    <t>38252107800024</t>
  </si>
  <si>
    <t>478040</t>
  </si>
  <si>
    <t>01 45 30 91 91</t>
  </si>
  <si>
    <t>13 Rue ROSENWALD</t>
  </si>
  <si>
    <t>ACTION SEJOURS</t>
  </si>
  <si>
    <t>11754289675</t>
  </si>
  <si>
    <t>34276792800027</t>
  </si>
  <si>
    <t>637968</t>
  </si>
  <si>
    <t>06 92 97 35 35</t>
  </si>
  <si>
    <t>IMMEUBLE VICTORIA</t>
  </si>
  <si>
    <t>740 Rue DE LA COMMUNAUTE</t>
  </si>
  <si>
    <t>ACTION SECURITE ROUTIERE NOURBY FORMATION ST ANDRE</t>
  </si>
  <si>
    <t>ACTION SECURITE ROUTIERE NOURBY FORMATION</t>
  </si>
  <si>
    <t>98970419197</t>
  </si>
  <si>
    <t>79103878900024</t>
  </si>
  <si>
    <t>611300</t>
  </si>
  <si>
    <t>02 28 34 58 79</t>
  </si>
  <si>
    <t>1 Rue DU BENELUX</t>
  </si>
  <si>
    <t>ASR</t>
  </si>
  <si>
    <t>ACTION SECURITE ROUTIERE</t>
  </si>
  <si>
    <t>52440683444</t>
  </si>
  <si>
    <t>50378228600036</t>
  </si>
  <si>
    <t>622369</t>
  </si>
  <si>
    <t>05 52 57 31 02</t>
  </si>
  <si>
    <t>40990 ANGOUME</t>
  </si>
  <si>
    <t>720 Chemin Napoléon</t>
  </si>
  <si>
    <t>ACTION SECURITE INCENDIE</t>
  </si>
  <si>
    <t>72400111940</t>
  </si>
  <si>
    <t>79921308700031</t>
  </si>
  <si>
    <t>235660</t>
  </si>
  <si>
    <t>01553</t>
  </si>
  <si>
    <t>01 34 14 86 82</t>
  </si>
  <si>
    <t>95220 HERBLAY SUR SEINE</t>
  </si>
  <si>
    <t>7 Rue RENE CASSIN</t>
  </si>
  <si>
    <t>ACTION SANTE HERBLAY SUR SEINE</t>
  </si>
  <si>
    <t>ACTION SANTE</t>
  </si>
  <si>
    <t>11950330395</t>
  </si>
  <si>
    <t>42312073200064</t>
  </si>
  <si>
    <t>390616</t>
  </si>
  <si>
    <t>06 83 97 40 67</t>
  </si>
  <si>
    <t>33420 ST JEAN DE BLAIGNAC</t>
  </si>
  <si>
    <t>1 Rue DU VIEUX PORT</t>
  </si>
  <si>
    <t>ACTION REFLEXO FORMATION</t>
  </si>
  <si>
    <t>72330739133</t>
  </si>
  <si>
    <t>50246049600016</t>
  </si>
  <si>
    <t>670558</t>
  </si>
  <si>
    <t>06 75 48 21 31</t>
  </si>
  <si>
    <t>24 Rue raoul dufy</t>
  </si>
  <si>
    <t>ACTION QSST</t>
  </si>
  <si>
    <t>76341275534</t>
  </si>
  <si>
    <t>98212023000015</t>
  </si>
  <si>
    <t>664352</t>
  </si>
  <si>
    <t>05 33 09 28 31</t>
  </si>
  <si>
    <t>45 Rue de Matignon</t>
  </si>
  <si>
    <t>APR2S BOUCAU</t>
  </si>
  <si>
    <t>ACTION PREVENTION DES RISQUES EN SANTE ET SECURITE</t>
  </si>
  <si>
    <t>75640475864</t>
  </si>
  <si>
    <t>81040369100027</t>
  </si>
  <si>
    <t>631644</t>
  </si>
  <si>
    <t>06 30 45 16 60</t>
  </si>
  <si>
    <t>20 Allée DES ALOUETTES</t>
  </si>
  <si>
    <t>ACTION PODO LE PECQ</t>
  </si>
  <si>
    <t>ACTION PODO</t>
  </si>
  <si>
    <t>11788224178</t>
  </si>
  <si>
    <t>75129096600025</t>
  </si>
  <si>
    <t>345787</t>
  </si>
  <si>
    <t>01 39 86 97 38</t>
  </si>
  <si>
    <t>4 Place FERNAND LEGER</t>
  </si>
  <si>
    <t>ACTION PLURIELLE FORMATION</t>
  </si>
  <si>
    <t>11950256195</t>
  </si>
  <si>
    <t>39962833800028</t>
  </si>
  <si>
    <t>330280</t>
  </si>
  <si>
    <t>03 80 74 24 44</t>
  </si>
  <si>
    <t>7 Avenue DE LA DECOUVERTE</t>
  </si>
  <si>
    <t>AMG</t>
  </si>
  <si>
    <t>ACTION MULTIMEDIA GROUP</t>
  </si>
  <si>
    <t>26210114921</t>
  </si>
  <si>
    <t>32204350600052</t>
  </si>
  <si>
    <t>620658</t>
  </si>
  <si>
    <t>07 61 24 39 80</t>
  </si>
  <si>
    <t>32 Rue DES CINQ DIAMANTS</t>
  </si>
  <si>
    <t>ACTION HANDICAP FRANCE</t>
  </si>
  <si>
    <t>11754734175</t>
  </si>
  <si>
    <t>53268864500037</t>
  </si>
  <si>
    <t>248642</t>
  </si>
  <si>
    <t>05 63 49 91 94</t>
  </si>
  <si>
    <t>51 Rue ISAAC NEWTON</t>
  </si>
  <si>
    <t>AF 81</t>
  </si>
  <si>
    <t>ACTION FORMATION 81</t>
  </si>
  <si>
    <t>73810040481</t>
  </si>
  <si>
    <t>40805858400033</t>
  </si>
  <si>
    <t>609833</t>
  </si>
  <si>
    <t>06 87 35 83 64</t>
  </si>
  <si>
    <t>83860 NANS LES PINS</t>
  </si>
  <si>
    <t>Chemin SAINT ESPRIT Les Genestiers</t>
  </si>
  <si>
    <t>AFSIS NANS LES PINS</t>
  </si>
  <si>
    <t>ACTION FORMATION SECURITE INCENDIE ET SECOURISME</t>
  </si>
  <si>
    <t>93830395683</t>
  </si>
  <si>
    <t>50131618600011</t>
  </si>
  <si>
    <t>682408</t>
  </si>
  <si>
    <t>07 84 07 08 41</t>
  </si>
  <si>
    <t>22120 POMMERET</t>
  </si>
  <si>
    <t>7 Rue PAUL RICHET</t>
  </si>
  <si>
    <t>ACTION FORMATION OUEST POMMERET</t>
  </si>
  <si>
    <t>ACTION FORMATION OUEST</t>
  </si>
  <si>
    <t>53220851022</t>
  </si>
  <si>
    <t>53859323700059</t>
  </si>
  <si>
    <t>202125</t>
  </si>
  <si>
    <t>02 40 80 08 92</t>
  </si>
  <si>
    <t>3 Rue DES MURAILLES</t>
  </si>
  <si>
    <t>ACFI</t>
  </si>
  <si>
    <t>ACTION FORMATION INCENDIE</t>
  </si>
  <si>
    <t>52440719244</t>
  </si>
  <si>
    <t>41194833400023</t>
  </si>
  <si>
    <t>658777</t>
  </si>
  <si>
    <t>01 49 28 08 40</t>
  </si>
  <si>
    <t>63 Rue RAYMOND LOSSERAND</t>
  </si>
  <si>
    <t>AFOREV PARIS</t>
  </si>
  <si>
    <t>ACTION FORMATION EVOLUTION</t>
  </si>
  <si>
    <t>11754011575</t>
  </si>
  <si>
    <t>48415434900043</t>
  </si>
  <si>
    <t>428607</t>
  </si>
  <si>
    <t>04 73 69 83 10</t>
  </si>
  <si>
    <t>16 Rue DE NIEL</t>
  </si>
  <si>
    <t>AFDA</t>
  </si>
  <si>
    <t>ACTION FORMATION DEVELOPPEMENT AVENIR</t>
  </si>
  <si>
    <t>83630408963</t>
  </si>
  <si>
    <t>52408226000026</t>
  </si>
  <si>
    <t>425</t>
  </si>
  <si>
    <t>01200</t>
  </si>
  <si>
    <t>01 53 36 80 50</t>
  </si>
  <si>
    <t>CS 90005</t>
  </si>
  <si>
    <t>46 Rue AMELOT</t>
  </si>
  <si>
    <t>AFAR</t>
  </si>
  <si>
    <t>ACTION FORMATION ANIMATION RECHERCHE</t>
  </si>
  <si>
    <t>11750413975</t>
  </si>
  <si>
    <t>41007933900017</t>
  </si>
  <si>
    <t>646167</t>
  </si>
  <si>
    <t>3 Rue Gustave Eiffel</t>
  </si>
  <si>
    <t>AFO CLICHY</t>
  </si>
  <si>
    <t>ACTION FORMATION</t>
  </si>
  <si>
    <t>34234133600069</t>
  </si>
  <si>
    <t>654863</t>
  </si>
  <si>
    <t>216 ter Rue DE LA REPUBLIQUE</t>
  </si>
  <si>
    <t>84010181001</t>
  </si>
  <si>
    <t>81948840400016</t>
  </si>
  <si>
    <t>431126</t>
  </si>
  <si>
    <t>01 48 74 29 45</t>
  </si>
  <si>
    <t>5 Rue FENELON</t>
  </si>
  <si>
    <t>ACTION FORMALYS PARIS</t>
  </si>
  <si>
    <t>ACTION FORMALYS</t>
  </si>
  <si>
    <t>11754697475</t>
  </si>
  <si>
    <t>45075896600037</t>
  </si>
  <si>
    <t>589950</t>
  </si>
  <si>
    <t>47 Avenue Jacques Pastur</t>
  </si>
  <si>
    <t>ACTION FOR TEENS</t>
  </si>
  <si>
    <t>ACTION FOR TEENS - EUROPEAN NETWORK OF HOUSES FOR TEENAGERS</t>
  </si>
  <si>
    <t>481178</t>
  </si>
  <si>
    <t>05 62 24 66 66</t>
  </si>
  <si>
    <t>ZAC DES RAMASSIERS</t>
  </si>
  <si>
    <t>10 Allée ARISTIDE MAILLOL</t>
  </si>
  <si>
    <t>ACTION FIRST SA</t>
  </si>
  <si>
    <t>73310286031</t>
  </si>
  <si>
    <t>41436247500025</t>
  </si>
  <si>
    <t>396199</t>
  </si>
  <si>
    <t>01 49 71 32 72</t>
  </si>
  <si>
    <t>212 bis Boulevard ANATOLE FRANCE</t>
  </si>
  <si>
    <t>AGECONSULTING</t>
  </si>
  <si>
    <t>ACTION ET GESTION EN CONSULTING</t>
  </si>
  <si>
    <t>11930664793</t>
  </si>
  <si>
    <t>43961873700027</t>
  </si>
  <si>
    <t>664212</t>
  </si>
  <si>
    <t>06 85 97 01 23</t>
  </si>
  <si>
    <t>1140 Boulevard DENIS PAPIN</t>
  </si>
  <si>
    <t>ACTION CONSEIL FORMATION</t>
  </si>
  <si>
    <t>76110142011</t>
  </si>
  <si>
    <t>82100697000031</t>
  </si>
  <si>
    <t>169869</t>
  </si>
  <si>
    <t>03150</t>
  </si>
  <si>
    <t>09 50 24 27 87</t>
  </si>
  <si>
    <t>49 Boulevard Pasteur</t>
  </si>
  <si>
    <t>ACFOS</t>
  </si>
  <si>
    <t>ACTION CONNAISSANCE FORMATION POUR LA SURDITE</t>
  </si>
  <si>
    <t>11752539275</t>
  </si>
  <si>
    <t>40345201400042</t>
  </si>
  <si>
    <t>652234</t>
  </si>
  <si>
    <t>06 07 06 87 33</t>
  </si>
  <si>
    <t>30 Rue PROSPER MERIMEE</t>
  </si>
  <si>
    <t>ACTION CHEVAL FORMATION - ACF</t>
  </si>
  <si>
    <t>82380439238</t>
  </si>
  <si>
    <t>50786235700013</t>
  </si>
  <si>
    <t>457723</t>
  </si>
  <si>
    <t>0134386905</t>
  </si>
  <si>
    <t>1 bis Allée Des Bouleaux</t>
  </si>
  <si>
    <t>AAF  MARLY LA VILLE</t>
  </si>
  <si>
    <t>ACTION AVENIR FORMATION</t>
  </si>
  <si>
    <t>11950338795</t>
  </si>
  <si>
    <t>42905458800018</t>
  </si>
  <si>
    <t>662860</t>
  </si>
  <si>
    <t>06 03 00 58 99</t>
  </si>
  <si>
    <t>3 Rue DU BERJEAN</t>
  </si>
  <si>
    <t>ACTION ACHAT</t>
  </si>
  <si>
    <t>73310672031</t>
  </si>
  <si>
    <t>78993979000018</t>
  </si>
  <si>
    <t>679744</t>
  </si>
  <si>
    <t>07 80 32 52 57</t>
  </si>
  <si>
    <t>44330 LA CHAPELLE HEULIN</t>
  </si>
  <si>
    <t>13A Route DU PORT</t>
  </si>
  <si>
    <t>ACTIO COMPETENCES LA CHAPELLE HEULIN</t>
  </si>
  <si>
    <t>ACTIO COMPETENCES - HUMACTIVE FORMATION ET DEVELOPPEMENT</t>
  </si>
  <si>
    <t>52440969344</t>
  </si>
  <si>
    <t>91028035300012</t>
  </si>
  <si>
    <t>635868</t>
  </si>
  <si>
    <t>03 90 20 48 10</t>
  </si>
  <si>
    <t>ACTINWAY</t>
  </si>
  <si>
    <t>11756132275</t>
  </si>
  <si>
    <t>88821892200019</t>
  </si>
  <si>
    <t>666762</t>
  </si>
  <si>
    <t>01 42 89 97 83</t>
  </si>
  <si>
    <t>107 Quai Du Docteur Dervaux</t>
  </si>
  <si>
    <t>ACTINUUM ASNIERES SUR SEINE</t>
  </si>
  <si>
    <t>ACTINUUM</t>
  </si>
  <si>
    <t>11910650091</t>
  </si>
  <si>
    <t>51857345600069</t>
  </si>
  <si>
    <t>678892</t>
  </si>
  <si>
    <t>04 81 09 22 84</t>
  </si>
  <si>
    <t>Buro Club</t>
  </si>
  <si>
    <t>543 Rue de la Castelle</t>
  </si>
  <si>
    <t>ACTINUTRITION</t>
  </si>
  <si>
    <t>76341053634</t>
  </si>
  <si>
    <t>52156678600039</t>
  </si>
  <si>
    <t>427469</t>
  </si>
  <si>
    <t>04 42 20 99 19</t>
  </si>
  <si>
    <t>Anthelios Bâtiment C</t>
  </si>
  <si>
    <t>75 Rue Marcelin Berthelot</t>
  </si>
  <si>
    <t>ACTIMMIS</t>
  </si>
  <si>
    <t>93131111513</t>
  </si>
  <si>
    <t>44510532300049</t>
  </si>
  <si>
    <t>438121</t>
  </si>
  <si>
    <t>03 23 24 75 64</t>
  </si>
  <si>
    <t>02160 BOUFFIGNEREUX</t>
  </si>
  <si>
    <t>2 Route DE CHENNEVIERES</t>
  </si>
  <si>
    <t>ACTIFORMATION PREVENTION</t>
  </si>
  <si>
    <t>22020097302</t>
  </si>
  <si>
    <t>50377192500016</t>
  </si>
  <si>
    <t>585154</t>
  </si>
  <si>
    <t>02480</t>
  </si>
  <si>
    <t>04 78 24 70 79</t>
  </si>
  <si>
    <t>24 Rue BENOIT BENNIER</t>
  </si>
  <si>
    <t>ACTIFORMA</t>
  </si>
  <si>
    <t>ACTIFORMA - ACTION FORMATION SANTE</t>
  </si>
  <si>
    <t>82690961969</t>
  </si>
  <si>
    <t>49318366900016</t>
  </si>
  <si>
    <t>316740</t>
  </si>
  <si>
    <t>02 47 48 04 00</t>
  </si>
  <si>
    <t>8 bis Rue Des Granges Galand</t>
  </si>
  <si>
    <t>ACTIFORCES</t>
  </si>
  <si>
    <t>ACTIFORCES SIEGE</t>
  </si>
  <si>
    <t>24370065237</t>
  </si>
  <si>
    <t>35249745700114</t>
  </si>
  <si>
    <t>541412</t>
  </si>
  <si>
    <t>02 38 54 10 52</t>
  </si>
  <si>
    <t>3/5 Boulevard de Verdun</t>
  </si>
  <si>
    <t>ACTIFORCES ORLEANS</t>
  </si>
  <si>
    <t>35249745700106</t>
  </si>
  <si>
    <t>526344</t>
  </si>
  <si>
    <t>02 54 58 95 41</t>
  </si>
  <si>
    <t>Immeuble AMAZONE</t>
  </si>
  <si>
    <t>ACTIFORCES LA CHAUSSEE ST VICTOR</t>
  </si>
  <si>
    <t>35249745700049</t>
  </si>
  <si>
    <t>598550</t>
  </si>
  <si>
    <t>05 49 49 42 95</t>
  </si>
  <si>
    <t>teleport 1 - AROBASE 2</t>
  </si>
  <si>
    <t>Avenue DU FUTUROSCOPE</t>
  </si>
  <si>
    <t>ACTIFORCES CHASSENEUIL DU POITOU</t>
  </si>
  <si>
    <t>35249745700064</t>
  </si>
  <si>
    <t>541424</t>
  </si>
  <si>
    <t>0248212825</t>
  </si>
  <si>
    <t>LE PALMARIUM</t>
  </si>
  <si>
    <t>3 Rue DE SERAUCOURT</t>
  </si>
  <si>
    <t>ACTIFORCES BOURGES</t>
  </si>
  <si>
    <t>35249745700080</t>
  </si>
  <si>
    <t>679999</t>
  </si>
  <si>
    <t>91 Rue du Faubourg saint honore</t>
  </si>
  <si>
    <t>D'FACTO</t>
  </si>
  <si>
    <t>ACTIF CONSULTANTS ACCOMPAGNEMENT CONSEILS TERTIAIRE INGENIERIE DE FORM</t>
  </si>
  <si>
    <t>11754131575</t>
  </si>
  <si>
    <t>42899672200024</t>
  </si>
  <si>
    <t>5710</t>
  </si>
  <si>
    <t>02312</t>
  </si>
  <si>
    <t>04 67 29 04 67</t>
  </si>
  <si>
    <t>259 Avenue DE MELGUEIL</t>
  </si>
  <si>
    <t>ACTIF</t>
  </si>
  <si>
    <t>91340003934</t>
  </si>
  <si>
    <t>30354432400047</t>
  </si>
  <si>
    <t>395286</t>
  </si>
  <si>
    <t>04 94 30 89 22</t>
  </si>
  <si>
    <t>93830286083</t>
  </si>
  <si>
    <t>42899343000019</t>
  </si>
  <si>
    <t>676640</t>
  </si>
  <si>
    <t>04 72 68 80 40</t>
  </si>
  <si>
    <t>12 ter Avenue DES SAULES</t>
  </si>
  <si>
    <t>ACTIAFORM SANTE PLUS</t>
  </si>
  <si>
    <t>84692219369</t>
  </si>
  <si>
    <t>98248358800017</t>
  </si>
  <si>
    <t>651011</t>
  </si>
  <si>
    <t>9 Rue Du Docteur Chevallereau</t>
  </si>
  <si>
    <t>ACTI ROUTE</t>
  </si>
  <si>
    <t>52850125985</t>
  </si>
  <si>
    <t>39248918300039</t>
  </si>
  <si>
    <t>669738</t>
  </si>
  <si>
    <t>03 22 38 22 33</t>
  </si>
  <si>
    <t>23 Rue ROBUR LE CONQUERANT</t>
  </si>
  <si>
    <t>ACT'HUMANIS</t>
  </si>
  <si>
    <t>22800174380</t>
  </si>
  <si>
    <t>79539921100023</t>
  </si>
  <si>
    <t>685641</t>
  </si>
  <si>
    <t>15 Rue LUCIEN SAMPAIX</t>
  </si>
  <si>
    <t>ACTH</t>
  </si>
  <si>
    <t>11753055175</t>
  </si>
  <si>
    <t>37934355100030</t>
  </si>
  <si>
    <t>577388</t>
  </si>
  <si>
    <t>174 Rue de la pompe</t>
  </si>
  <si>
    <t>ACTEURS DE LIEN</t>
  </si>
  <si>
    <t>11755110075</t>
  </si>
  <si>
    <t>79428038800024</t>
  </si>
  <si>
    <t>674746</t>
  </si>
  <si>
    <t>09 54 50 42 70</t>
  </si>
  <si>
    <t>5 Rue pierre sémard</t>
  </si>
  <si>
    <t>ACTEURS &amp; CIE</t>
  </si>
  <si>
    <t>82691427269</t>
  </si>
  <si>
    <t>81229954300023</t>
  </si>
  <si>
    <t>598756</t>
  </si>
  <si>
    <t>03 81 40 15 15</t>
  </si>
  <si>
    <t>4 G Chemin DE PALENTE</t>
  </si>
  <si>
    <t>ACTESUR BESANCON</t>
  </si>
  <si>
    <t>ACTESUR</t>
  </si>
  <si>
    <t>27900063490</t>
  </si>
  <si>
    <t>83871528200029</t>
  </si>
  <si>
    <t>556841</t>
  </si>
  <si>
    <t>07 86 61 84 62</t>
  </si>
  <si>
    <t>7 Rue du Pré la Reine</t>
  </si>
  <si>
    <t>ACTEOZ</t>
  </si>
  <si>
    <t>84630473063</t>
  </si>
  <si>
    <t>82298609700027</t>
  </si>
  <si>
    <t>511780</t>
  </si>
  <si>
    <t>09 51 03 22 83</t>
  </si>
  <si>
    <t>PORTE 20</t>
  </si>
  <si>
    <t>104 Avenue DE VERSAILLES</t>
  </si>
  <si>
    <t>ACTEO CONSULTING</t>
  </si>
  <si>
    <t>11753824075</t>
  </si>
  <si>
    <t>45073655800039</t>
  </si>
  <si>
    <t>538292</t>
  </si>
  <si>
    <t>05296</t>
  </si>
  <si>
    <t>05 61 42 03 42</t>
  </si>
  <si>
    <t>57 Rue VESTREPAIN</t>
  </si>
  <si>
    <t>ACTENSIS</t>
  </si>
  <si>
    <t>73310733831</t>
  </si>
  <si>
    <t>80143780700010</t>
  </si>
  <si>
    <t>533970</t>
  </si>
  <si>
    <t>06 84 49 74 10</t>
  </si>
  <si>
    <t>1 Boulevard VIVIER MERLE</t>
  </si>
  <si>
    <t>ACTEMS CONSEIL</t>
  </si>
  <si>
    <t>82691263769</t>
  </si>
  <si>
    <t>75346561600021</t>
  </si>
  <si>
    <t>537068</t>
  </si>
  <si>
    <t>04 91 77 60 09</t>
  </si>
  <si>
    <t>31 Rue SAINT SEBASTIEN</t>
  </si>
  <si>
    <t>ACTEMOS</t>
  </si>
  <si>
    <t>93131355213</t>
  </si>
  <si>
    <t>51930380400032</t>
  </si>
  <si>
    <t>664807</t>
  </si>
  <si>
    <t>01 84 77 11 35</t>
  </si>
  <si>
    <t>4 Rue DE CHARENTON</t>
  </si>
  <si>
    <t>ACTEMIK</t>
  </si>
  <si>
    <t>ACTEMIK - SISMIIK</t>
  </si>
  <si>
    <t>11930789193</t>
  </si>
  <si>
    <t>83139981100023</t>
  </si>
  <si>
    <t>624500</t>
  </si>
  <si>
    <t>06 11 18 45 57</t>
  </si>
  <si>
    <t>AMPLITUDE CENTER BAT C</t>
  </si>
  <si>
    <t>30 Avenue ALEXANDRE FLEMMING</t>
  </si>
  <si>
    <t>ACTEFI</t>
  </si>
  <si>
    <t>84380685338</t>
  </si>
  <si>
    <t>83823583600015</t>
  </si>
  <si>
    <t>411693</t>
  </si>
  <si>
    <t>09 72 27 22 93</t>
  </si>
  <si>
    <t>204 Avenue De Colmar Immeuble Le Mathis</t>
  </si>
  <si>
    <t>ACTECIL STRASBOURG</t>
  </si>
  <si>
    <t>ACTECIL</t>
  </si>
  <si>
    <t>44670775867</t>
  </si>
  <si>
    <t>50050930200062</t>
  </si>
  <si>
    <t>549472</t>
  </si>
  <si>
    <t>09 50 13 11 11</t>
  </si>
  <si>
    <t>30 Rue Léon GOZLAN</t>
  </si>
  <si>
    <t>ACTECHANGE</t>
  </si>
  <si>
    <t>93131550513</t>
  </si>
  <si>
    <t>80479239800013</t>
  </si>
  <si>
    <t>456627</t>
  </si>
  <si>
    <t>04 79 75 60 20</t>
  </si>
  <si>
    <t>244 Quai PIERRE BAYARD</t>
  </si>
  <si>
    <t>ACTEAM</t>
  </si>
  <si>
    <t>ACTEAM CHAMBERY</t>
  </si>
  <si>
    <t>82730114273</t>
  </si>
  <si>
    <t>49301639800049</t>
  </si>
  <si>
    <t>262020</t>
  </si>
  <si>
    <t>01 64 39 97 55</t>
  </si>
  <si>
    <t>335 Rue DE LA JUSTICE</t>
  </si>
  <si>
    <t>ACTE 1 FORMATION VAUX LE PENIL</t>
  </si>
  <si>
    <t>ACTE 1 FORMATION</t>
  </si>
  <si>
    <t>11770136977</t>
  </si>
  <si>
    <t>39013467400014</t>
  </si>
  <si>
    <t>595640</t>
  </si>
  <si>
    <t>0180038918</t>
  </si>
  <si>
    <t>IMMEUBLE JCD</t>
  </si>
  <si>
    <t>176 Rue JEAN JAURES</t>
  </si>
  <si>
    <t>ACTE 1 FORMATION PUTEAUX</t>
  </si>
  <si>
    <t>39013467400022</t>
  </si>
  <si>
    <t>560418</t>
  </si>
  <si>
    <t>01 42 77 52 77</t>
  </si>
  <si>
    <t>12 Rue DUPETIT THOUARS</t>
  </si>
  <si>
    <t>ACTE PRESSE</t>
  </si>
  <si>
    <t>11755512075</t>
  </si>
  <si>
    <t>40432848600026</t>
  </si>
  <si>
    <t>643038</t>
  </si>
  <si>
    <t>23 Avenue de Marhum</t>
  </si>
  <si>
    <t>ACTE FORMATION</t>
  </si>
  <si>
    <t>75640496264</t>
  </si>
  <si>
    <t>89755794800014</t>
  </si>
  <si>
    <t>481919</t>
  </si>
  <si>
    <t>04 56 59 52 80</t>
  </si>
  <si>
    <t>93 bis Rue GENERAL MANGIN</t>
  </si>
  <si>
    <t>ACTAO CONSEIL</t>
  </si>
  <si>
    <t>82380410438</t>
  </si>
  <si>
    <t>49233456000025</t>
  </si>
  <si>
    <t>522910</t>
  </si>
  <si>
    <t>02 31 25 43 00</t>
  </si>
  <si>
    <t>BP 2</t>
  </si>
  <si>
    <t>Boulevard DU 13 JUIN 1944</t>
  </si>
  <si>
    <t>22/06/2015</t>
  </si>
  <si>
    <t>ACTALIA VILLERS BOCAGE</t>
  </si>
  <si>
    <t>ACTALIA</t>
  </si>
  <si>
    <t>25500074350</t>
  </si>
  <si>
    <t>32534654200021</t>
  </si>
  <si>
    <t>314018</t>
  </si>
  <si>
    <t>02 33 06 71 71</t>
  </si>
  <si>
    <t>310 Rue POPIELUSZKO</t>
  </si>
  <si>
    <t>ACTALIA ST LO</t>
  </si>
  <si>
    <t>32534654200153</t>
  </si>
  <si>
    <t>488008</t>
  </si>
  <si>
    <t>4 74 45 52 20</t>
  </si>
  <si>
    <t>TECHNOPOLE ALIMENTEC</t>
  </si>
  <si>
    <t>Rue Henri de Boissieu</t>
  </si>
  <si>
    <t>ACTALIA BOURG EN BRESSE</t>
  </si>
  <si>
    <t>32534654200070</t>
  </si>
  <si>
    <t>528304</t>
  </si>
  <si>
    <t>06 12 54 20 29</t>
  </si>
  <si>
    <t>12 bis Rue Des Fauvettes</t>
  </si>
  <si>
    <t>ACTA PREVENTION</t>
  </si>
  <si>
    <t>11950548095</t>
  </si>
  <si>
    <t>53468315600010</t>
  </si>
  <si>
    <t>441934</t>
  </si>
  <si>
    <t>0032 484 187 155</t>
  </si>
  <si>
    <t>48 Chemin PRIV'T CORTENBOSCH</t>
  </si>
  <si>
    <t>ACT THERAPIE</t>
  </si>
  <si>
    <t>456860</t>
  </si>
  <si>
    <t>+32 486 24 33 97</t>
  </si>
  <si>
    <t>Rue DU BOULET</t>
  </si>
  <si>
    <t>ACT ON LIFE</t>
  </si>
  <si>
    <t>570722</t>
  </si>
  <si>
    <t>07819</t>
  </si>
  <si>
    <t>02 97 84 64 93</t>
  </si>
  <si>
    <t>2 Rue de l'industrie</t>
  </si>
  <si>
    <t>ACT + CONSULTING</t>
  </si>
  <si>
    <t>53560923356</t>
  </si>
  <si>
    <t>79935744700025</t>
  </si>
  <si>
    <t>644171</t>
  </si>
  <si>
    <t>06 50 38 61 98</t>
  </si>
  <si>
    <t>22 Route DE MENILLES</t>
  </si>
  <si>
    <t>ACSSESS</t>
  </si>
  <si>
    <t>28270246827</t>
  </si>
  <si>
    <t>91141694900012</t>
  </si>
  <si>
    <t>656331</t>
  </si>
  <si>
    <t>05 63 91 20 77</t>
  </si>
  <si>
    <t>103 Avenue CHARLES DE GAULLE</t>
  </si>
  <si>
    <t>ACSO</t>
  </si>
  <si>
    <t>73820067282</t>
  </si>
  <si>
    <t>79840933000023</t>
  </si>
  <si>
    <t>638936</t>
  </si>
  <si>
    <t>ACSI RH</t>
  </si>
  <si>
    <t>32591046459</t>
  </si>
  <si>
    <t>89120208700013</t>
  </si>
  <si>
    <t>674102</t>
  </si>
  <si>
    <t>06 66 98 31 10</t>
  </si>
  <si>
    <t>16 Rue ALDONA</t>
  </si>
  <si>
    <t>ACSI</t>
  </si>
  <si>
    <t>ACSI - ACS INFORMATIQUE</t>
  </si>
  <si>
    <t>75331613133</t>
  </si>
  <si>
    <t>81009260100022</t>
  </si>
  <si>
    <t>618380</t>
  </si>
  <si>
    <t>06 77 69 38 02</t>
  </si>
  <si>
    <t>34800 CEYRAS</t>
  </si>
  <si>
    <t>5 Allée DE LA CLAIRETTE</t>
  </si>
  <si>
    <t>ACSENTYS</t>
  </si>
  <si>
    <t>91340848934</t>
  </si>
  <si>
    <t>80315834400017</t>
  </si>
  <si>
    <t>479494</t>
  </si>
  <si>
    <t>0241577994</t>
  </si>
  <si>
    <t>Village des Entrepreneurs</t>
  </si>
  <si>
    <t>461 Rue Saint Léonard</t>
  </si>
  <si>
    <t>ACSENS RH</t>
  </si>
  <si>
    <t>52490250849</t>
  </si>
  <si>
    <t>51391544700017</t>
  </si>
  <si>
    <t>636344</t>
  </si>
  <si>
    <t>07 50 67 44 79</t>
  </si>
  <si>
    <t>ZI ROUTE DE NIORT</t>
  </si>
  <si>
    <t>Allée Roger GUILLEMET</t>
  </si>
  <si>
    <t>ACS VENDEE FORMATION</t>
  </si>
  <si>
    <t>52850198585</t>
  </si>
  <si>
    <t>82155681800010</t>
  </si>
  <si>
    <t>625942</t>
  </si>
  <si>
    <t>09 86 39 65 55</t>
  </si>
  <si>
    <t>59229 TETEGHEM COUDEKERQUE VILLAGE</t>
  </si>
  <si>
    <t>Coudekerque Village</t>
  </si>
  <si>
    <t>15 Rue de la distillerie</t>
  </si>
  <si>
    <t>ACS FORMATION TETEGHEM</t>
  </si>
  <si>
    <t>ACS FORMATION</t>
  </si>
  <si>
    <t>32990944659</t>
  </si>
  <si>
    <t>83153244500036</t>
  </si>
  <si>
    <t>313348</t>
  </si>
  <si>
    <t>04 91 17 24 10</t>
  </si>
  <si>
    <t>23 Rue VACON</t>
  </si>
  <si>
    <t>ACS CONSULTANTS</t>
  </si>
  <si>
    <t>93130667513</t>
  </si>
  <si>
    <t>37922793700099</t>
  </si>
  <si>
    <t>671368</t>
  </si>
  <si>
    <t>05 61 64 24 45</t>
  </si>
  <si>
    <t>09400 SURBA</t>
  </si>
  <si>
    <t>6 ZONE ARTISANALE DE PRAT LONG</t>
  </si>
  <si>
    <t>ACROSYS</t>
  </si>
  <si>
    <t>73090040709</t>
  </si>
  <si>
    <t>50817779700042</t>
  </si>
  <si>
    <t>668552</t>
  </si>
  <si>
    <t>02350 BUCY LES PIERREPONT</t>
  </si>
  <si>
    <t>17 Rue DE CLERMONT</t>
  </si>
  <si>
    <t>AC-PERFORMANCE</t>
  </si>
  <si>
    <t>32020157202</t>
  </si>
  <si>
    <t>90995262400015</t>
  </si>
  <si>
    <t>503265</t>
  </si>
  <si>
    <t>01 85 53 26 71</t>
  </si>
  <si>
    <t>35 Rue DU LOUVRE</t>
  </si>
  <si>
    <t>ACP SPP</t>
  </si>
  <si>
    <t>ACP SPP IVA ENTREPRISES</t>
  </si>
  <si>
    <t>11754452975</t>
  </si>
  <si>
    <t>51135589300013</t>
  </si>
  <si>
    <t>468356</t>
  </si>
  <si>
    <t>01 43 58 19 94</t>
  </si>
  <si>
    <t>124 Avenue de la République</t>
  </si>
  <si>
    <t>ACP LA MANUFACTURE CHANSON</t>
  </si>
  <si>
    <t>11753547075</t>
  </si>
  <si>
    <t>32858259800046</t>
  </si>
  <si>
    <t>157820</t>
  </si>
  <si>
    <t>01 85 53 26 24</t>
  </si>
  <si>
    <t>11752479475</t>
  </si>
  <si>
    <t>40091558300050</t>
  </si>
  <si>
    <t>443128</t>
  </si>
  <si>
    <t>04 78 98 13 13</t>
  </si>
  <si>
    <t>BAT. MERCURE</t>
  </si>
  <si>
    <t>470 Route DU TILLEUL</t>
  </si>
  <si>
    <t>ACOSET</t>
  </si>
  <si>
    <t>82690903969</t>
  </si>
  <si>
    <t>48784286600021</t>
  </si>
  <si>
    <t>618792</t>
  </si>
  <si>
    <t>06 13 50 57 68</t>
  </si>
  <si>
    <t>6 Rue DES HESPERIDES</t>
  </si>
  <si>
    <t>ACOSENS</t>
  </si>
  <si>
    <t>44540380554</t>
  </si>
  <si>
    <t>85247502900017</t>
  </si>
  <si>
    <t>460436</t>
  </si>
  <si>
    <t>01 41 11 05 04</t>
  </si>
  <si>
    <t>41 Rue SAINT VINCENT</t>
  </si>
  <si>
    <t>ACORE</t>
  </si>
  <si>
    <t>11921307892</t>
  </si>
  <si>
    <t>43269185500014</t>
  </si>
  <si>
    <t>225447</t>
  </si>
  <si>
    <t>ACOR</t>
  </si>
  <si>
    <t>93840103084</t>
  </si>
  <si>
    <t>38240234500047</t>
  </si>
  <si>
    <t>485068</t>
  </si>
  <si>
    <t>02 62 28 53 60</t>
  </si>
  <si>
    <t>28 E Avenue MARCEL HOARAU</t>
  </si>
  <si>
    <t>ACOPROPHAR ST DENIS</t>
  </si>
  <si>
    <t>ACOPROPHAR</t>
  </si>
  <si>
    <t>98970002497</t>
  </si>
  <si>
    <t>40371365400016</t>
  </si>
  <si>
    <t>682860</t>
  </si>
  <si>
    <t>06 72 11 49 50</t>
  </si>
  <si>
    <t>5 Rue MATAGUERRE</t>
  </si>
  <si>
    <t>ACONIT SANTE</t>
  </si>
  <si>
    <t>75240225324</t>
  </si>
  <si>
    <t>91759269300019</t>
  </si>
  <si>
    <t>202927</t>
  </si>
  <si>
    <t>03937</t>
  </si>
  <si>
    <t>04 67 52 27 67</t>
  </si>
  <si>
    <t>BP 4166</t>
  </si>
  <si>
    <t>ACOMEN MONTPELLIER</t>
  </si>
  <si>
    <t>ACOMEN ACTION CONCERTEE MEDECINE NUCLEAIRE SUD</t>
  </si>
  <si>
    <t>91340354834</t>
  </si>
  <si>
    <t>34143382900023</t>
  </si>
  <si>
    <t>593977</t>
  </si>
  <si>
    <t>0787601372</t>
  </si>
  <si>
    <t>9 Rue DU PRE-VIEUX</t>
  </si>
  <si>
    <t>ACOATAXA</t>
  </si>
  <si>
    <t>52720170172</t>
  </si>
  <si>
    <t>82482357900019</t>
  </si>
  <si>
    <t>480447</t>
  </si>
  <si>
    <t>06 90 06 19 01</t>
  </si>
  <si>
    <t>Zac de Mondong sud</t>
  </si>
  <si>
    <t>Immeuble plein sud Rue Emmanuel Blandin</t>
  </si>
  <si>
    <t>ACOA</t>
  </si>
  <si>
    <t>95970178297</t>
  </si>
  <si>
    <t>78868736600013</t>
  </si>
  <si>
    <t>603946</t>
  </si>
  <si>
    <t>06 28 64 50 06</t>
  </si>
  <si>
    <t>61 Rue DE BAGNOLET</t>
  </si>
  <si>
    <t>AC ET O</t>
  </si>
  <si>
    <t>AC&amp;O</t>
  </si>
  <si>
    <t>11754410375</t>
  </si>
  <si>
    <t>50507664600015</t>
  </si>
  <si>
    <t>633630</t>
  </si>
  <si>
    <t>05 62 65 78 64</t>
  </si>
  <si>
    <t>32260 SEISSAN</t>
  </si>
  <si>
    <t>8 Rue DU MARCHE</t>
  </si>
  <si>
    <t>ACM FSI FORMATIONS</t>
  </si>
  <si>
    <t>76320071832</t>
  </si>
  <si>
    <t>88298415600019</t>
  </si>
  <si>
    <t>578022</t>
  </si>
  <si>
    <t>06 73 83 93 12</t>
  </si>
  <si>
    <t>38530 CHAPAREILLAN</t>
  </si>
  <si>
    <t>ZA DE LONGIFAN</t>
  </si>
  <si>
    <t>172 Rue DE LONGIFAN</t>
  </si>
  <si>
    <t>ACL PROCESS - DRONE PROCESS TRAINING</t>
  </si>
  <si>
    <t>82730162273</t>
  </si>
  <si>
    <t>78883638500039</t>
  </si>
  <si>
    <t>338175</t>
  </si>
  <si>
    <t>03 26 82 19 91</t>
  </si>
  <si>
    <t>BATIMENT B 2EME ETAGE</t>
  </si>
  <si>
    <t>ACKWARE</t>
  </si>
  <si>
    <t>21510083251</t>
  </si>
  <si>
    <t>41059169700033</t>
  </si>
  <si>
    <t>656550</t>
  </si>
  <si>
    <t>02 38 38 03 46</t>
  </si>
  <si>
    <t>45730 ST BENOIT SUR LOIRE</t>
  </si>
  <si>
    <t>16 Allée des mouettes</t>
  </si>
  <si>
    <t>ACIONNYS FORMATION</t>
  </si>
  <si>
    <t>24450404945</t>
  </si>
  <si>
    <t>91135094000019</t>
  </si>
  <si>
    <t>573553</t>
  </si>
  <si>
    <t>04 42 54 14 33</t>
  </si>
  <si>
    <t>41 bis Avenue MOULIERO</t>
  </si>
  <si>
    <t>ACILE FORMATION</t>
  </si>
  <si>
    <t>93131407113</t>
  </si>
  <si>
    <t>44876238500020</t>
  </si>
  <si>
    <t>588854</t>
  </si>
  <si>
    <t>03 89 43 88 44</t>
  </si>
  <si>
    <t>30 Rue Jacques Mugnier</t>
  </si>
  <si>
    <t>ACI FORMATION</t>
  </si>
  <si>
    <t>44680279868</t>
  </si>
  <si>
    <t>83183463500011</t>
  </si>
  <si>
    <t>456652</t>
  </si>
  <si>
    <t>09 72 35 50 31</t>
  </si>
  <si>
    <t>14 Rue CHARLES V</t>
  </si>
  <si>
    <t>ACHEKIAN NATHALIE KOHARIK</t>
  </si>
  <si>
    <t>ACHEKIAN NATHALIE KOHARIK - DEVHOM</t>
  </si>
  <si>
    <t>11754909675</t>
  </si>
  <si>
    <t>75387467600012</t>
  </si>
  <si>
    <t>521784</t>
  </si>
  <si>
    <t>01 79 06 76 00</t>
  </si>
  <si>
    <t>FORSUP</t>
  </si>
  <si>
    <t>20 Rue des Aqueducs</t>
  </si>
  <si>
    <t>ACHATPUBLIC.COM</t>
  </si>
  <si>
    <t>11922103692</t>
  </si>
  <si>
    <t>44785462100052</t>
  </si>
  <si>
    <t>637336</t>
  </si>
  <si>
    <t>06 22 62 48 66</t>
  </si>
  <si>
    <t>451 Avenue de Paris</t>
  </si>
  <si>
    <t>ACG SENS ET ACTIONS ORIENTACTION NIORT</t>
  </si>
  <si>
    <t>ACG SENS &amp; ACTIONS ORIENTACTION</t>
  </si>
  <si>
    <t>75790130279</t>
  </si>
  <si>
    <t>88070608000020</t>
  </si>
  <si>
    <t>409595</t>
  </si>
  <si>
    <t>04 42 92 86 31</t>
  </si>
  <si>
    <t>FORET DE CAIREVAL</t>
  </si>
  <si>
    <t>Chemin DES PRESSES</t>
  </si>
  <si>
    <t>ACFITEC</t>
  </si>
  <si>
    <t>93131042513</t>
  </si>
  <si>
    <t>43757723200014</t>
  </si>
  <si>
    <t>581252</t>
  </si>
  <si>
    <t>0440693700</t>
  </si>
  <si>
    <t>CS50071</t>
  </si>
  <si>
    <t>46-48 Avenue DE LA GRANDE ARMEE</t>
  </si>
  <si>
    <t>ACFCI DU CCI FRANCE PARIS 17</t>
  </si>
  <si>
    <t>ACFCI DE CHAMBRE DE COMMERCE ET D'INDUSTRIE FRANCE PARIS 17</t>
  </si>
  <si>
    <t>1175P008075</t>
  </si>
  <si>
    <t>18750002000065</t>
  </si>
  <si>
    <t>650390</t>
  </si>
  <si>
    <t>1  514 849 0045</t>
  </si>
  <si>
    <t>425 De La Gauchetière Est</t>
  </si>
  <si>
    <t>ACFAS</t>
  </si>
  <si>
    <t>ACFAS INC.</t>
  </si>
  <si>
    <t>508949</t>
  </si>
  <si>
    <t>04 78 30 55 96</t>
  </si>
  <si>
    <t>ACFAL FORMATION VIENNE</t>
  </si>
  <si>
    <t>ACFAL FORMATION</t>
  </si>
  <si>
    <t>82691334969</t>
  </si>
  <si>
    <t>80235447200150</t>
  </si>
  <si>
    <t>237887</t>
  </si>
  <si>
    <t>04 78 85 14 15</t>
  </si>
  <si>
    <t>LE POLARIS</t>
  </si>
  <si>
    <t>45 Rue SAINTE-GENEVIÈVE</t>
  </si>
  <si>
    <t>ACFAL FORMATION LYON</t>
  </si>
  <si>
    <t>80235447200143</t>
  </si>
  <si>
    <t>430389</t>
  </si>
  <si>
    <t>09 66 42 86 31</t>
  </si>
  <si>
    <t>ZAC DE MEJANNES LES ALES</t>
  </si>
  <si>
    <t>339 Avenue EMILE ANTOINE</t>
  </si>
  <si>
    <t>ACF SYSTEM</t>
  </si>
  <si>
    <t>91300269430</t>
  </si>
  <si>
    <t>49231146900026</t>
  </si>
  <si>
    <t>584400</t>
  </si>
  <si>
    <t>06 60 84 15 39</t>
  </si>
  <si>
    <t>62136 RICHEBOURG</t>
  </si>
  <si>
    <t>10 Place DU GENERAL DE GAULLE</t>
  </si>
  <si>
    <t>ACF INTELLECTION</t>
  </si>
  <si>
    <t>32620289962</t>
  </si>
  <si>
    <t>83100719000018</t>
  </si>
  <si>
    <t>Ets fermé au 01/03/2018</t>
  </si>
  <si>
    <t>531911</t>
  </si>
  <si>
    <t>04 66 29 85 02</t>
  </si>
  <si>
    <t>Lalemande</t>
  </si>
  <si>
    <t>ACERFS FORMATION AIGUES VIVES</t>
  </si>
  <si>
    <t>ACERFS FORMATION</t>
  </si>
  <si>
    <t>91300292530</t>
  </si>
  <si>
    <t>51140404800031</t>
  </si>
  <si>
    <t>215156</t>
  </si>
  <si>
    <t>03 20 88 26 49</t>
  </si>
  <si>
    <t>5 Rue du vert bois</t>
  </si>
  <si>
    <t>ACEPP COLLINE</t>
  </si>
  <si>
    <t>ACEPP COLLINE COLLECTIF INTER CRECHES NORD ENFANCE</t>
  </si>
  <si>
    <t>31590389759</t>
  </si>
  <si>
    <t>38084061100046</t>
  </si>
  <si>
    <t>NDA NON RECONNU SUR LE SITE REFERENCE MAIS EXISTANCE DU NDA SUR ARES POITOU-CHARENTES</t>
  </si>
  <si>
    <t>457619</t>
  </si>
  <si>
    <t>05 49 23 50 81</t>
  </si>
  <si>
    <t>16 Rue ALBERT EINSTEIN</t>
  </si>
  <si>
    <t>ACEASCOP FORMASCOPE</t>
  </si>
  <si>
    <t>54860089286</t>
  </si>
  <si>
    <t>44319473300012</t>
  </si>
  <si>
    <t>553414</t>
  </si>
  <si>
    <t>06 73 18 70 51</t>
  </si>
  <si>
    <t>35 bis ESPACE des PRES</t>
  </si>
  <si>
    <t>ACE TRAINING</t>
  </si>
  <si>
    <t>23270140627</t>
  </si>
  <si>
    <t>49115673300025</t>
  </si>
  <si>
    <t>552860</t>
  </si>
  <si>
    <t>04 93 64 44 63</t>
  </si>
  <si>
    <t>SOPHIA ANTIPOLIS</t>
  </si>
  <si>
    <t>245 Route DES LUCIOLES</t>
  </si>
  <si>
    <t>ACE SOFTWARE</t>
  </si>
  <si>
    <t>93060441206</t>
  </si>
  <si>
    <t>41802845200039</t>
  </si>
  <si>
    <t>638950</t>
  </si>
  <si>
    <t>13550 NOVES</t>
  </si>
  <si>
    <t>490 Chemin Du Jeu De Mail</t>
  </si>
  <si>
    <t>ACE SERVICE GAGNANT</t>
  </si>
  <si>
    <t>93131905013</t>
  </si>
  <si>
    <t>82995899000022</t>
  </si>
  <si>
    <t>648735</t>
  </si>
  <si>
    <t>04 78 85 30 50</t>
  </si>
  <si>
    <t>74 Rue DE BONNEL</t>
  </si>
  <si>
    <t>ACE SANTE LYON</t>
  </si>
  <si>
    <t>ACE SANTE</t>
  </si>
  <si>
    <t>84691622369</t>
  </si>
  <si>
    <t>79429259900048</t>
  </si>
  <si>
    <t>637373</t>
  </si>
  <si>
    <t>04 37 56 10 30</t>
  </si>
  <si>
    <t>35 Cours VItton</t>
  </si>
  <si>
    <t>ACD CONSULTING</t>
  </si>
  <si>
    <t>82690324569</t>
  </si>
  <si>
    <t>50994905300078</t>
  </si>
  <si>
    <t>578344</t>
  </si>
  <si>
    <t>41 21 545 9500</t>
  </si>
  <si>
    <t>SUISSE - MORGES</t>
  </si>
  <si>
    <t>9 Route DE LA LONGERAIE</t>
  </si>
  <si>
    <t>ACCURAY INTERNATIONAL SARL</t>
  </si>
  <si>
    <t>441200</t>
  </si>
  <si>
    <t>02 48 70 99 23</t>
  </si>
  <si>
    <t>5 Rue SAMSON</t>
  </si>
  <si>
    <t>ACCUEIL ET PROMOTION</t>
  </si>
  <si>
    <t>24180033918</t>
  </si>
  <si>
    <t>32399437600032</t>
  </si>
  <si>
    <t>672178</t>
  </si>
  <si>
    <t>06 37 93 73 31</t>
  </si>
  <si>
    <t>14 BIS Boulevard DES PLANTS</t>
  </si>
  <si>
    <t>ACCRETIO CAPITAL SOLUTIONS</t>
  </si>
  <si>
    <t>11788481378</t>
  </si>
  <si>
    <t>83883451300015</t>
  </si>
  <si>
    <t>541187</t>
  </si>
  <si>
    <t>09 58 12 80 00</t>
  </si>
  <si>
    <t>7 Boulevard rembrandt</t>
  </si>
  <si>
    <t>ACCORDS MAJEURS COACHING FORMATION</t>
  </si>
  <si>
    <t>26210263221</t>
  </si>
  <si>
    <t>41088425800113</t>
  </si>
  <si>
    <t>622345</t>
  </si>
  <si>
    <t>01 45 23 00 23</t>
  </si>
  <si>
    <t>88 Avenue DES TERNES</t>
  </si>
  <si>
    <t>ACCORDIA</t>
  </si>
  <si>
    <t>11754501275</t>
  </si>
  <si>
    <t>50445500700022</t>
  </si>
  <si>
    <t>655247</t>
  </si>
  <si>
    <t>33 Avenue DU DOCTEUR GEORGES LEVY</t>
  </si>
  <si>
    <t>ACCO'NAILS</t>
  </si>
  <si>
    <t>ACCO'NAILS - PRONAILS PACA</t>
  </si>
  <si>
    <t>93131458813</t>
  </si>
  <si>
    <t>53890848400065</t>
  </si>
  <si>
    <t>392868</t>
  </si>
  <si>
    <t>0240484634</t>
  </si>
  <si>
    <t>20 Boulevard Emile Romanet</t>
  </si>
  <si>
    <t>ACCOMPLIR</t>
  </si>
  <si>
    <t>52440461844</t>
  </si>
  <si>
    <t>43935602300077</t>
  </si>
  <si>
    <t>129630</t>
  </si>
  <si>
    <t>05989</t>
  </si>
  <si>
    <t>04 78 86 14 82</t>
  </si>
  <si>
    <t>GRESP</t>
  </si>
  <si>
    <t>ACCOMPAGNER</t>
  </si>
  <si>
    <t>82690386969</t>
  </si>
  <si>
    <t>41314495700029</t>
  </si>
  <si>
    <t>625036</t>
  </si>
  <si>
    <t>06 37 43 47 39</t>
  </si>
  <si>
    <t>3 Place EDOUARD BRANLY</t>
  </si>
  <si>
    <t>AFLOR</t>
  </si>
  <si>
    <t>ACCOMPAGNEMENT FORMATION EN LORRAINE</t>
  </si>
  <si>
    <t>41570309657</t>
  </si>
  <si>
    <t>53755201000036</t>
  </si>
  <si>
    <t>476092</t>
  </si>
  <si>
    <t>03501</t>
  </si>
  <si>
    <t>07 88 12 37 82</t>
  </si>
  <si>
    <t>29 Rue Des Coquelicots</t>
  </si>
  <si>
    <t>A&amp;M DPC</t>
  </si>
  <si>
    <t>ACCOMPAGNEMENT ET METHODE DU DEVELOPPEMENT PROFESSIONNEL CONTINU</t>
  </si>
  <si>
    <t>11755006175</t>
  </si>
  <si>
    <t>79269187500027</t>
  </si>
  <si>
    <t>633082</t>
  </si>
  <si>
    <t>04 42 20 06 29</t>
  </si>
  <si>
    <t>LES CARRES DE L'ARC - BAT C</t>
  </si>
  <si>
    <t>Rond-point DU CANET</t>
  </si>
  <si>
    <t>AMF PACA</t>
  </si>
  <si>
    <t>ACCOMPAGNEMENT ET MANAGEMENT DE LA FORMATION</t>
  </si>
  <si>
    <t>93131082713</t>
  </si>
  <si>
    <t>44125426500032</t>
  </si>
  <si>
    <t>642745</t>
  </si>
  <si>
    <t>26260 CLERIEUX</t>
  </si>
  <si>
    <t>870 Route saint michel</t>
  </si>
  <si>
    <t>AFDE</t>
  </si>
  <si>
    <t>ACCOMPAGNEMENT ET FORMATION POUR LE DEVELOPPEMENT DES ENTREPRISES</t>
  </si>
  <si>
    <t>84260298326</t>
  </si>
  <si>
    <t>88356652300014</t>
  </si>
  <si>
    <t>391177</t>
  </si>
  <si>
    <t>01913</t>
  </si>
  <si>
    <t>01 44 24 96 66</t>
  </si>
  <si>
    <t>9 Avenue RENE COTY</t>
  </si>
  <si>
    <t>AG&amp;D</t>
  </si>
  <si>
    <t>ACCOMPAGNEMENT EN GÉRONTOLOGIE ET DEVELOPPEMENTS</t>
  </si>
  <si>
    <t>11754370575</t>
  </si>
  <si>
    <t>50886157200032</t>
  </si>
  <si>
    <t>464855</t>
  </si>
  <si>
    <t>07005</t>
  </si>
  <si>
    <t>01 71 86 42 24</t>
  </si>
  <si>
    <t>7 Allée MIRABEAU</t>
  </si>
  <si>
    <t>AD CONSEIL</t>
  </si>
  <si>
    <t>ACCOMPAGNEMENT DEVELOPPEMENT ET CONSEIL</t>
  </si>
  <si>
    <t>11930569493</t>
  </si>
  <si>
    <t>50008918000045</t>
  </si>
  <si>
    <t>522429</t>
  </si>
  <si>
    <t>56 Avenue RAYMOND COMBOUL</t>
  </si>
  <si>
    <t>ELFEEA - ENVICOM</t>
  </si>
  <si>
    <t>ACCOMPAGNEMENT DE L'ENFANT DE L'ADOLESCENT ET DU JEUNE ADULTE PAR LES LOISIRS</t>
  </si>
  <si>
    <t>93060717506</t>
  </si>
  <si>
    <t>53129884200018</t>
  </si>
  <si>
    <t>495037</t>
  </si>
  <si>
    <t>0325808412</t>
  </si>
  <si>
    <t>1 bis Boulevard DANTON</t>
  </si>
  <si>
    <t>ACCOMPAGNEMENT CONSEIL ET STRATEGIE</t>
  </si>
  <si>
    <t>21100066810</t>
  </si>
  <si>
    <t>51285517200023</t>
  </si>
  <si>
    <t>596395</t>
  </si>
  <si>
    <t>01 30 48 06 52</t>
  </si>
  <si>
    <t>10 Rue DES FEDERES</t>
  </si>
  <si>
    <t>ACCOFOR GUYANCOURT</t>
  </si>
  <si>
    <t>ACCOMPAGNEMENT CONSEIL ET FORMATION</t>
  </si>
  <si>
    <t>11788116978</t>
  </si>
  <si>
    <t>51922268100024</t>
  </si>
  <si>
    <t>673304</t>
  </si>
  <si>
    <t>06 59 58 33 52</t>
  </si>
  <si>
    <t>02380 COUCY LE CHATEAU AUFFRIQUE</t>
  </si>
  <si>
    <t>Domaine DE MOYEMBRIE</t>
  </si>
  <si>
    <t>ACDEMES</t>
  </si>
  <si>
    <t>ACCOMPAGNEMENT COMPETENCES DEVELOPPEMENT METIERS SOLIDARITE - ACDEMES</t>
  </si>
  <si>
    <t>32020166102</t>
  </si>
  <si>
    <t>94918476600010</t>
  </si>
  <si>
    <t>260289</t>
  </si>
  <si>
    <t>05 56 86 91 70</t>
  </si>
  <si>
    <t>104 Cours DE LA MARTINIQUE</t>
  </si>
  <si>
    <t>ACCOMPAGEMENT PSYCHOLOGIQUE ET MEDIATION INTERCULTURELLE - AMI</t>
  </si>
  <si>
    <t>75331070933</t>
  </si>
  <si>
    <t>40232080800031</t>
  </si>
  <si>
    <t>434942</t>
  </si>
  <si>
    <t>01 42 68 25 25</t>
  </si>
  <si>
    <t>2 Rue DE SEZE</t>
  </si>
  <si>
    <t>ACCOM</t>
  </si>
  <si>
    <t>ACCOM FORMATION - ENSEIGNA FORMATION</t>
  </si>
  <si>
    <t>11753942775</t>
  </si>
  <si>
    <t>45214237500032</t>
  </si>
  <si>
    <t>454746</t>
  </si>
  <si>
    <t>01 64 31 96 36</t>
  </si>
  <si>
    <t>77870 VULAINES SUR SEINE</t>
  </si>
  <si>
    <t>14 Avenue PAUL SERAMY</t>
  </si>
  <si>
    <t>ACCES'TUDES</t>
  </si>
  <si>
    <t>ACCES'TUDES - AI FORMATION</t>
  </si>
  <si>
    <t>11770471477</t>
  </si>
  <si>
    <t>49088373300027</t>
  </si>
  <si>
    <t>656290</t>
  </si>
  <si>
    <t>21 bis Rue du Simplon</t>
  </si>
  <si>
    <t>ACCESS42</t>
  </si>
  <si>
    <t>ACCESS42 - ACS HORIZONS</t>
  </si>
  <si>
    <t>11950480695</t>
  </si>
  <si>
    <t>50306240800052</t>
  </si>
  <si>
    <t>611104</t>
  </si>
  <si>
    <t>07 69 06 14 53</t>
  </si>
  <si>
    <t>29340 RIEC SUR BELON</t>
  </si>
  <si>
    <t>BEG CHATEL</t>
  </si>
  <si>
    <t>5</t>
  </si>
  <si>
    <t>ACCESSITOUR</t>
  </si>
  <si>
    <t>53290901129</t>
  </si>
  <si>
    <t>82899413700010</t>
  </si>
  <si>
    <t>458776</t>
  </si>
  <si>
    <t>01 77 75 96 19</t>
  </si>
  <si>
    <t>119 bis Rue DE COLOMBES</t>
  </si>
  <si>
    <t>ACCESSIT FORMATION</t>
  </si>
  <si>
    <t>11921935692</t>
  </si>
  <si>
    <t>78921626400026</t>
  </si>
  <si>
    <t>663438</t>
  </si>
  <si>
    <t>04 91 47 82 50</t>
  </si>
  <si>
    <t>Bureau 17</t>
  </si>
  <si>
    <t>111 Rue Jean Mermoz</t>
  </si>
  <si>
    <t>ACCESSIT</t>
  </si>
  <si>
    <t>93131173213</t>
  </si>
  <si>
    <t>48072748600049</t>
  </si>
  <si>
    <t>480071</t>
  </si>
  <si>
    <t>02 47 53 11 01</t>
  </si>
  <si>
    <t>24 Rue Aristide BRIAND</t>
  </si>
  <si>
    <t>13/12/2020</t>
  </si>
  <si>
    <t>ACCESSION RH</t>
  </si>
  <si>
    <t>24370316837</t>
  </si>
  <si>
    <t>79510739000028</t>
  </si>
  <si>
    <t>399462</t>
  </si>
  <si>
    <t>02 54 58 81 80</t>
  </si>
  <si>
    <t>10- 12 Rue de la chocolaterie POULAIN</t>
  </si>
  <si>
    <t>ACCESSIO</t>
  </si>
  <si>
    <t>24410050941</t>
  </si>
  <si>
    <t>42936852500029</t>
  </si>
  <si>
    <t>644043</t>
  </si>
  <si>
    <t>06 09 94 53 02</t>
  </si>
  <si>
    <t>80 bis Avenue Des Chateaux</t>
  </si>
  <si>
    <t>ACCESSI COM</t>
  </si>
  <si>
    <t>ACCESSI'COM</t>
  </si>
  <si>
    <t>32591113059</t>
  </si>
  <si>
    <t>91029705000015</t>
  </si>
  <si>
    <t>422460</t>
  </si>
  <si>
    <t>0442904360</t>
  </si>
  <si>
    <t>2 bis Boulevard DE LA PAIX</t>
  </si>
  <si>
    <t>ACCESSAVOIR</t>
  </si>
  <si>
    <t>93131182613</t>
  </si>
  <si>
    <t>48138791800032</t>
  </si>
  <si>
    <t>662197</t>
  </si>
  <si>
    <t>02 31 74 18 82</t>
  </si>
  <si>
    <t>11 Hameau De Navarre Chicheboville</t>
  </si>
  <si>
    <t>ACCESS MAN MOULT CHICHEBOVILLE</t>
  </si>
  <si>
    <t>ACCESS MAN</t>
  </si>
  <si>
    <t>28140365414</t>
  </si>
  <si>
    <t>83279023200017</t>
  </si>
  <si>
    <t>165750</t>
  </si>
  <si>
    <t>03 20 61 95 00</t>
  </si>
  <si>
    <t>2 Allée Lavoisier</t>
  </si>
  <si>
    <t>ACCESS IT</t>
  </si>
  <si>
    <t>ACCESS IT COMPAGNY</t>
  </si>
  <si>
    <t>31590833259</t>
  </si>
  <si>
    <t>43873408900040</t>
  </si>
  <si>
    <t>387642</t>
  </si>
  <si>
    <t>ZAC SAUMATY SEON</t>
  </si>
  <si>
    <t>10 Rue HENRI ET ANTOINE MAURRAS</t>
  </si>
  <si>
    <t>ACCESS FORMATION SARL</t>
  </si>
  <si>
    <t>93131296413</t>
  </si>
  <si>
    <t>50210713900037</t>
  </si>
  <si>
    <t>600740</t>
  </si>
  <si>
    <t>04 79 79 62 70</t>
  </si>
  <si>
    <t>ACCESS DRONES SAS</t>
  </si>
  <si>
    <t>84730195473</t>
  </si>
  <si>
    <t>83205082700019</t>
  </si>
  <si>
    <t>579040</t>
  </si>
  <si>
    <t>06 21 64 73 78</t>
  </si>
  <si>
    <t>Maison de la vie Associative Dunkerquoise</t>
  </si>
  <si>
    <t>Rue du 11 Novembre</t>
  </si>
  <si>
    <t>ACCESOURDS DU LITTORAL DUNKERQUOIS</t>
  </si>
  <si>
    <t>32590948559</t>
  </si>
  <si>
    <t>52214882400017</t>
  </si>
  <si>
    <t>523677</t>
  </si>
  <si>
    <t>05 31 61 95 51</t>
  </si>
  <si>
    <t>48 Route DE LAVAUR</t>
  </si>
  <si>
    <t>ACCES TALENTS</t>
  </si>
  <si>
    <t>73310521131</t>
  </si>
  <si>
    <t>50298037800041</t>
  </si>
  <si>
    <t>638353</t>
  </si>
  <si>
    <t>06 51 81 84 50</t>
  </si>
  <si>
    <t>ACCES FORMATION SANTE</t>
  </si>
  <si>
    <t>75331312133</t>
  </si>
  <si>
    <t>89453769500013</t>
  </si>
  <si>
    <t>198237</t>
  </si>
  <si>
    <t>IMMEUBLE SPACE II</t>
  </si>
  <si>
    <t>PARC CHATEAU ROUQUEZ</t>
  </si>
  <si>
    <t>AFIB 2</t>
  </si>
  <si>
    <t>ACCES FORMATION INFORMATIQUE ET BUREAUTIQUE 2</t>
  </si>
  <si>
    <t>562361</t>
  </si>
  <si>
    <t>04 68 27 32 39</t>
  </si>
  <si>
    <t>3 Rue JULES MASSENET</t>
  </si>
  <si>
    <t>73650069565</t>
  </si>
  <si>
    <t>80201507300025</t>
  </si>
  <si>
    <t>686773</t>
  </si>
  <si>
    <t>09 75 85 65 10</t>
  </si>
  <si>
    <t>82290 MONTBETON</t>
  </si>
  <si>
    <t>905 Chemin De Leveque</t>
  </si>
  <si>
    <t>ACCERTIF</t>
  </si>
  <si>
    <t>ACCERTIF - FORMAPRO</t>
  </si>
  <si>
    <t>76820111882</t>
  </si>
  <si>
    <t>91819995100016</t>
  </si>
  <si>
    <t>478532</t>
  </si>
  <si>
    <t>0490320536</t>
  </si>
  <si>
    <t>ACCENT FORMATION</t>
  </si>
  <si>
    <t>93840271684</t>
  </si>
  <si>
    <t>47846580000025</t>
  </si>
  <si>
    <t>519947</t>
  </si>
  <si>
    <t>04 77 29 21 82</t>
  </si>
  <si>
    <t>44 Route DE LANGONNAND</t>
  </si>
  <si>
    <t>ACCEL</t>
  </si>
  <si>
    <t>82420192542</t>
  </si>
  <si>
    <t>39804211900022</t>
  </si>
  <si>
    <t>649600</t>
  </si>
  <si>
    <t>8 Rue Gabriel POIRON</t>
  </si>
  <si>
    <t>ACCEFF</t>
  </si>
  <si>
    <t>52850238085</t>
  </si>
  <si>
    <t>87868128700016</t>
  </si>
  <si>
    <t>587801</t>
  </si>
  <si>
    <t>06 08 02 68 66</t>
  </si>
  <si>
    <t>27 Avenue de la Dame</t>
  </si>
  <si>
    <t>ACCEFE</t>
  </si>
  <si>
    <t>82740207574</t>
  </si>
  <si>
    <t>49335582000017</t>
  </si>
  <si>
    <t>466384</t>
  </si>
  <si>
    <t>01 74 54 74 20</t>
  </si>
  <si>
    <t>11 bis Rue Edouard Vaillant</t>
  </si>
  <si>
    <t>ACCEDIA</t>
  </si>
  <si>
    <t>11921597292</t>
  </si>
  <si>
    <t>49438188200021</t>
  </si>
  <si>
    <t>479317</t>
  </si>
  <si>
    <t>05 49 47 87 78</t>
  </si>
  <si>
    <t>9 Rue de la Clouère</t>
  </si>
  <si>
    <t>ALSIV</t>
  </si>
  <si>
    <t>ACCEDER A LA LECTURE ET AUX SAVOIRS INDISPENSABLES A LA VIE</t>
  </si>
  <si>
    <t>54860026986</t>
  </si>
  <si>
    <t>37808916300018</t>
  </si>
  <si>
    <t>657530</t>
  </si>
  <si>
    <t>0134469717</t>
  </si>
  <si>
    <t>CS70006</t>
  </si>
  <si>
    <t>4-6 Rue des Chauffours</t>
  </si>
  <si>
    <t>ACCED PERFORMANCES</t>
  </si>
  <si>
    <t>11950448995</t>
  </si>
  <si>
    <t>49425323000036</t>
  </si>
  <si>
    <t>554017</t>
  </si>
  <si>
    <t>39 10 837 941</t>
  </si>
  <si>
    <t>ITALIE - GENOVA</t>
  </si>
  <si>
    <t>VIA MARTIN PIAGGIO 17/6</t>
  </si>
  <si>
    <t>ACCMED</t>
  </si>
  <si>
    <t>ACCADEMIA NAZIONALE DI MEDICINA</t>
  </si>
  <si>
    <t>517859</t>
  </si>
  <si>
    <t>+39644233273</t>
  </si>
  <si>
    <t>Via Guattani, 15</t>
  </si>
  <si>
    <t>ACCADEMIA DI PSICOTERAPIA DELLA FAMIGLIA</t>
  </si>
  <si>
    <t>638250</t>
  </si>
  <si>
    <t>20 Boulevard EUGENE DERUELLE LE BRITANNIA</t>
  </si>
  <si>
    <t>ACCA ORIENTATION</t>
  </si>
  <si>
    <t>84691833769</t>
  </si>
  <si>
    <t>89207380000013</t>
  </si>
  <si>
    <t>393757</t>
  </si>
  <si>
    <t>LE BRITANNIA BAT B - CS 53761</t>
  </si>
  <si>
    <t>20 Boulevard EUGENE DERUELLE</t>
  </si>
  <si>
    <t>ACCA LYON</t>
  </si>
  <si>
    <t>ACCA</t>
  </si>
  <si>
    <t>82690877269</t>
  </si>
  <si>
    <t>41312533700084</t>
  </si>
  <si>
    <t>659861</t>
  </si>
  <si>
    <t>04 67 65 95 05</t>
  </si>
  <si>
    <t>65 Place de Théssalie</t>
  </si>
  <si>
    <t>ACB &amp; CO</t>
  </si>
  <si>
    <t>ACB &amp; CO - SARL ANTIGONE CONNEXION BILINGUE - ACB ILO LANGUES</t>
  </si>
  <si>
    <t>91340149634</t>
  </si>
  <si>
    <t>35144743800026</t>
  </si>
  <si>
    <t>621110</t>
  </si>
  <si>
    <t>03 89 43 01 86</t>
  </si>
  <si>
    <t>25 Rue De Saint Amarin Prolongee</t>
  </si>
  <si>
    <t>42680091368</t>
  </si>
  <si>
    <t>48811481000051</t>
  </si>
  <si>
    <t>590241</t>
  </si>
  <si>
    <t>09 72 55 96 30</t>
  </si>
  <si>
    <t>6 Rue DE LA DOUZILLERE</t>
  </si>
  <si>
    <t>ACANTHE</t>
  </si>
  <si>
    <t>24370252837</t>
  </si>
  <si>
    <t>50186277500019</t>
  </si>
  <si>
    <t>585695</t>
  </si>
  <si>
    <t>01 40 20 41 41</t>
  </si>
  <si>
    <t>15 Place DU TERTRE</t>
  </si>
  <si>
    <t>ACADYS FRANCE</t>
  </si>
  <si>
    <t>11755764575</t>
  </si>
  <si>
    <t>42246695300045</t>
  </si>
  <si>
    <t>366250</t>
  </si>
  <si>
    <t>01 73 01 13 00</t>
  </si>
  <si>
    <t>7 Rue DE LA BAUME</t>
  </si>
  <si>
    <t>ACADOMIA PRO PARIS</t>
  </si>
  <si>
    <t>ACADOMIA PRO</t>
  </si>
  <si>
    <t>11754197875</t>
  </si>
  <si>
    <t>49485540600018</t>
  </si>
  <si>
    <t>671599</t>
  </si>
  <si>
    <t>06 33 79 56 85</t>
  </si>
  <si>
    <t>PARADGM</t>
  </si>
  <si>
    <t>38 bis Boulevard VICTOR HUGO</t>
  </si>
  <si>
    <t>ACADEMY OF EDUCATION</t>
  </si>
  <si>
    <t>93061068206</t>
  </si>
  <si>
    <t>92380620200019</t>
  </si>
  <si>
    <t>569781</t>
  </si>
  <si>
    <t>0664047933</t>
  </si>
  <si>
    <t>9 Avenue de l'italie</t>
  </si>
  <si>
    <t>ACADEMY FORM ET MOI</t>
  </si>
  <si>
    <t>44680274168</t>
  </si>
  <si>
    <t>82863475800019</t>
  </si>
  <si>
    <t>543172</t>
  </si>
  <si>
    <t>07 60 23 01 02</t>
  </si>
  <si>
    <t>TOURLAVILLE</t>
  </si>
  <si>
    <t>130 Rue LONGUE MARE</t>
  </si>
  <si>
    <t>DEP ACADEMY DE LA FORMATION</t>
  </si>
  <si>
    <t>ACADEMY DE LA FORMATION SARL DEP</t>
  </si>
  <si>
    <t>25500111950</t>
  </si>
  <si>
    <t>79482935800033</t>
  </si>
  <si>
    <t>595809</t>
  </si>
  <si>
    <t>3 Rue gabriel peri</t>
  </si>
  <si>
    <t>APAOR</t>
  </si>
  <si>
    <t>ACADEMIE PSYCHANALYTIQUE AUTOUR DE L'OEUVRE DE RACAMIER</t>
  </si>
  <si>
    <t>76341007934</t>
  </si>
  <si>
    <t>84319571000010</t>
  </si>
  <si>
    <t>506072</t>
  </si>
  <si>
    <t>ALLEMAGNE - PIRMASENS</t>
  </si>
  <si>
    <t>ADAM MULLER STR 39</t>
  </si>
  <si>
    <t>ACADEMIE POUR LES METIERS DU DOMAINE DE LA SANTE PALATINAT S</t>
  </si>
  <si>
    <t>ACADEMIE POUR LES METIERS DU DOMAINE DE LA SANTE PALATINAT SA</t>
  </si>
  <si>
    <t>587400</t>
  </si>
  <si>
    <t>0952273471</t>
  </si>
  <si>
    <t>175 Avenue DE PRADES</t>
  </si>
  <si>
    <t>ACADEMIE LAX</t>
  </si>
  <si>
    <t>ACADEMIE LAX SAS</t>
  </si>
  <si>
    <t>91660163366</t>
  </si>
  <si>
    <t>75293511400021</t>
  </si>
  <si>
    <t>559155</t>
  </si>
  <si>
    <t>01 42 87 83 02</t>
  </si>
  <si>
    <t>23-25 Rue EMILE ZOLA</t>
  </si>
  <si>
    <t>AIIO SARL</t>
  </si>
  <si>
    <t>ACADEMIE INTERNATIONALE IMPLANTOLOGIE ORALE</t>
  </si>
  <si>
    <t>11755047875</t>
  </si>
  <si>
    <t>43390079200014</t>
  </si>
  <si>
    <t>517112</t>
  </si>
  <si>
    <t>+376 838648</t>
  </si>
  <si>
    <t>ANDORRE - LA MASSANA</t>
  </si>
  <si>
    <t>39 Bloc E Pb2</t>
  </si>
  <si>
    <t>Edifici Areny</t>
  </si>
  <si>
    <t>13/04/2015</t>
  </si>
  <si>
    <t>ACADEMIE INTERNATIONALE DE SOPHROLOGIE CAYCEDIENNE</t>
  </si>
  <si>
    <t>461003</t>
  </si>
  <si>
    <t>02693</t>
  </si>
  <si>
    <t>04 78 76 93 46</t>
  </si>
  <si>
    <t>32 Cours ALBERT THOMAS</t>
  </si>
  <si>
    <t>AIP DIVISION FRANCAISE</t>
  </si>
  <si>
    <t>ACADEMIE INTERNATIONALE DE PATHOLOGIE</t>
  </si>
  <si>
    <t>82690390869</t>
  </si>
  <si>
    <t>34082430900025</t>
  </si>
  <si>
    <t>587874</t>
  </si>
  <si>
    <t>0488045819</t>
  </si>
  <si>
    <t>32 LA CANEBIERE</t>
  </si>
  <si>
    <t>AIL</t>
  </si>
  <si>
    <t>ACADEMIE INTERNATIONALE DE LANGUES</t>
  </si>
  <si>
    <t>93131459113</t>
  </si>
  <si>
    <t>75100544800012</t>
  </si>
  <si>
    <t>601202</t>
  </si>
  <si>
    <t>01 45 57 60 60</t>
  </si>
  <si>
    <t>41 Boulevard DU GAL MARTIAL VALIN</t>
  </si>
  <si>
    <t>AICP</t>
  </si>
  <si>
    <t>ACADÉMIE INTERNATIONALE DE COUPE DE PARIS</t>
  </si>
  <si>
    <t>11751066475</t>
  </si>
  <si>
    <t>33913912300022</t>
  </si>
  <si>
    <t>651692</t>
  </si>
  <si>
    <t>04 83 93 59 81</t>
  </si>
  <si>
    <t>immeuble nice matin</t>
  </si>
  <si>
    <t>214 Boulevard du mercantour</t>
  </si>
  <si>
    <t>A2FS</t>
  </si>
  <si>
    <t>ACADEMIE FRANCAISE DE FORMATION A LA SECURITE</t>
  </si>
  <si>
    <t>93060981306</t>
  </si>
  <si>
    <t>91176037900014</t>
  </si>
  <si>
    <t>497435</t>
  </si>
  <si>
    <t>06 83 34 84 76</t>
  </si>
  <si>
    <t>4 Rue du Grand Gonnet</t>
  </si>
  <si>
    <t>AEMN</t>
  </si>
  <si>
    <t>ACADEMIE EUROPEENNE DES MEDECINES NATURELLES ST ETIENNE</t>
  </si>
  <si>
    <t>82420201042</t>
  </si>
  <si>
    <t>50802603600022</t>
  </si>
  <si>
    <t>667961</t>
  </si>
  <si>
    <t>01 49 03 03 03</t>
  </si>
  <si>
    <t>21 Esplanade du Général de Gaulle</t>
  </si>
  <si>
    <t>ACADEMIE DU VIN DE PARIS</t>
  </si>
  <si>
    <t>11922103392</t>
  </si>
  <si>
    <t>80785261100019</t>
  </si>
  <si>
    <t>550887</t>
  </si>
  <si>
    <t>0610378688</t>
  </si>
  <si>
    <t>9 Avenue Henri Malacrida</t>
  </si>
  <si>
    <t>ACADEMIE DU SOURIRE</t>
  </si>
  <si>
    <t>93131247613</t>
  </si>
  <si>
    <t>49198279900026</t>
  </si>
  <si>
    <t>515176</t>
  </si>
  <si>
    <t>01 80 05 18 04</t>
  </si>
  <si>
    <t>87 Boulevard HAUSSMANN</t>
  </si>
  <si>
    <t>ACADEMIE DU SERVICE</t>
  </si>
  <si>
    <t>11754788775</t>
  </si>
  <si>
    <t>50214566700064</t>
  </si>
  <si>
    <t>530700</t>
  </si>
  <si>
    <t>0630205859</t>
  </si>
  <si>
    <t>266 Avenue Daumesnil</t>
  </si>
  <si>
    <t>ACADEMIE DU COACHING</t>
  </si>
  <si>
    <t>11755680775</t>
  </si>
  <si>
    <t>45070844100040</t>
  </si>
  <si>
    <t>640244</t>
  </si>
  <si>
    <t>06 24 95 94 85</t>
  </si>
  <si>
    <t>54 Rue DE ROME</t>
  </si>
  <si>
    <t>ATMA</t>
  </si>
  <si>
    <t>ACADEMIE DES TECHNIQUES DE MAQUILLAGE ARTISTIQUE</t>
  </si>
  <si>
    <t>93131346213</t>
  </si>
  <si>
    <t>51481332800010</t>
  </si>
  <si>
    <t>623969</t>
  </si>
  <si>
    <t>05 90 77 85 98</t>
  </si>
  <si>
    <t>5 HORIZON PINEL</t>
  </si>
  <si>
    <t>ACADEMIE DES METIERS ST MARTIN</t>
  </si>
  <si>
    <t>ACADEMIE DES METIERS</t>
  </si>
  <si>
    <t>01973283397</t>
  </si>
  <si>
    <t>88977538300017</t>
  </si>
  <si>
    <t>599888</t>
  </si>
  <si>
    <t>01 88 88 06 95</t>
  </si>
  <si>
    <t>18 Rue CORVISART</t>
  </si>
  <si>
    <t>ACADEMIE DES GOUVERNANTES</t>
  </si>
  <si>
    <t>11754522075</t>
  </si>
  <si>
    <t>52004190600022</t>
  </si>
  <si>
    <t>651930</t>
  </si>
  <si>
    <t>06 11 10 31 00</t>
  </si>
  <si>
    <t>17 bis Rue DE LA BOETIE</t>
  </si>
  <si>
    <t>ACADEMIE DES FACIALISTES</t>
  </si>
  <si>
    <t>11770725077</t>
  </si>
  <si>
    <t>89413855100029</t>
  </si>
  <si>
    <t>610185</t>
  </si>
  <si>
    <t>01 83 86 60 32</t>
  </si>
  <si>
    <t>23 Rue GRENETA</t>
  </si>
  <si>
    <t>AEPF</t>
  </si>
  <si>
    <t>ACADEMIE DES ECRIVAINS PUBLICS DE FRANCE - AEPF</t>
  </si>
  <si>
    <t>11755450875</t>
  </si>
  <si>
    <t>53523816600032</t>
  </si>
  <si>
    <t>484416</t>
  </si>
  <si>
    <t>04 90 86 57 39</t>
  </si>
  <si>
    <t>COURS MARIA CASARES</t>
  </si>
  <si>
    <t>4 Rue DES ESCALIERS SAINTE ANNE</t>
  </si>
  <si>
    <t>ACADEMIE DES ARTS D'AVIGNON</t>
  </si>
  <si>
    <t>93840299084</t>
  </si>
  <si>
    <t>50209280200011</t>
  </si>
  <si>
    <t>509413</t>
  </si>
  <si>
    <t>01 70 38 25 07</t>
  </si>
  <si>
    <t>140 bis Rue RUE DE RENNES</t>
  </si>
  <si>
    <t>ACADEMIE SOPHROLOGIE CAYCEDIENNE PARIS</t>
  </si>
  <si>
    <t>ACADEMIE DE SOPHROLOGIE CAYCEDIENNE DE PARIS</t>
  </si>
  <si>
    <t>11755295275</t>
  </si>
  <si>
    <t>80283960500010</t>
  </si>
  <si>
    <t>322313</t>
  </si>
  <si>
    <t>01 45 57 27 20</t>
  </si>
  <si>
    <t>20 Rue HENRI BOCQUILLON</t>
  </si>
  <si>
    <t>ACADEMIE DE SOPHROLOGIE</t>
  </si>
  <si>
    <t>11753833075</t>
  </si>
  <si>
    <t>40794300000023</t>
  </si>
  <si>
    <t>485020</t>
  </si>
  <si>
    <t>7 Chemin DU CHATEAU D'EAU</t>
  </si>
  <si>
    <t>ACADEMIE DE SHIATSU DE DISCIPLINES ENERGETIQUES SPORTIVES ET</t>
  </si>
  <si>
    <t>ACADEMIE DE SHIATSU DE DISCIPLINES ENERGETIQUES SPORTIVES ET CULTURELLES</t>
  </si>
  <si>
    <t>72400106940</t>
  </si>
  <si>
    <t>79427515600022</t>
  </si>
  <si>
    <t>551569</t>
  </si>
  <si>
    <t>06 03 27 14 36</t>
  </si>
  <si>
    <t>6 Avenue NEIL ARMSTRONG</t>
  </si>
  <si>
    <t>ACADEMIE DE PARO MERIGNAC</t>
  </si>
  <si>
    <t>ACADEMIE DE PARO</t>
  </si>
  <si>
    <t>72330970733</t>
  </si>
  <si>
    <t>38397171000058</t>
  </si>
  <si>
    <t>583868</t>
  </si>
  <si>
    <t>1 514 360 1060</t>
  </si>
  <si>
    <t>BUREAU 840</t>
  </si>
  <si>
    <t>1001 SHERBROOKE EST</t>
  </si>
  <si>
    <t>ACADEMIE DE MASSAGE SCIENTIFIQUE</t>
  </si>
  <si>
    <t>349458</t>
  </si>
  <si>
    <t>04 68 62 20 20</t>
  </si>
  <si>
    <t>21 bis Avenue DU GÉNÉRAL DE GAULLE</t>
  </si>
  <si>
    <t>ALFMED</t>
  </si>
  <si>
    <t>ACADEMIE DE LANGUES FRANCE MEDITERRANNEE</t>
  </si>
  <si>
    <t>91660123566</t>
  </si>
  <si>
    <t>48012645700013</t>
  </si>
  <si>
    <t>74100</t>
  </si>
  <si>
    <t>01 40 51 10 80</t>
  </si>
  <si>
    <t>3 Rue LEON GIRAUD</t>
  </si>
  <si>
    <t>ALSF PARIS</t>
  </si>
  <si>
    <t>ACADEMIE DE LA LANGUE DES SIGNES FRANCAISE</t>
  </si>
  <si>
    <t>11750545775</t>
  </si>
  <si>
    <t>32685354600033</t>
  </si>
  <si>
    <t>671710</t>
  </si>
  <si>
    <t>03 67 70 70 21</t>
  </si>
  <si>
    <t>4 Rue BERNARD STALTER</t>
  </si>
  <si>
    <t>ACADEMIE DE LA HAUTEUR PAR FORMDETOIT</t>
  </si>
  <si>
    <t>44670595467</t>
  </si>
  <si>
    <t>82954566400031</t>
  </si>
  <si>
    <t>478740</t>
  </si>
  <si>
    <t>01 76 21 06 18</t>
  </si>
  <si>
    <t>41 Place JULES FERRY</t>
  </si>
  <si>
    <t>IPSO MONTROUGE</t>
  </si>
  <si>
    <t>ACADEMIE D'ART DENTAIRE - IPSO</t>
  </si>
  <si>
    <t>72330689633</t>
  </si>
  <si>
    <t>38918577800054</t>
  </si>
  <si>
    <t>593151</t>
  </si>
  <si>
    <t>04 78 69 39 59</t>
  </si>
  <si>
    <t>ACADEMIE D'ART DENTAIRE</t>
  </si>
  <si>
    <t>181 Avenue JEAN JAURES</t>
  </si>
  <si>
    <t>IPSO LYON</t>
  </si>
  <si>
    <t>38918577800039</t>
  </si>
  <si>
    <t>562415</t>
  </si>
  <si>
    <t>05 56 98 25 09</t>
  </si>
  <si>
    <t>75 Rue CHEVALIER</t>
  </si>
  <si>
    <t>IPSO BORDEAUX</t>
  </si>
  <si>
    <t>38918577800021</t>
  </si>
  <si>
    <t>621407</t>
  </si>
  <si>
    <t>LE CALIFORNIA BATIMENT B</t>
  </si>
  <si>
    <t>2 Rue JEAN ANDREANI</t>
  </si>
  <si>
    <t>IPSO AIX EN PROVENCE</t>
  </si>
  <si>
    <t>38918577800047</t>
  </si>
  <si>
    <t>566020</t>
  </si>
  <si>
    <t>05 59 01 00 73</t>
  </si>
  <si>
    <t>Euskal Jai</t>
  </si>
  <si>
    <t>Avenue Cino Del Duca</t>
  </si>
  <si>
    <t>ACADEMIE BASQUE DU SPORT</t>
  </si>
  <si>
    <t>72640264064</t>
  </si>
  <si>
    <t>49218219100022</t>
  </si>
  <si>
    <t>653937</t>
  </si>
  <si>
    <t>106 Biltstraat</t>
  </si>
  <si>
    <t>ACADEMIC MEDICAL EDUCATION</t>
  </si>
  <si>
    <t>672403</t>
  </si>
  <si>
    <t>04 72 44 87 01</t>
  </si>
  <si>
    <t>151 Boulevard STALINGRAD</t>
  </si>
  <si>
    <t>ACADEMIC DENTAIRE LYON</t>
  </si>
  <si>
    <t>84691877569</t>
  </si>
  <si>
    <t>88192583800032</t>
  </si>
  <si>
    <t>555540</t>
  </si>
  <si>
    <t>51 652 3819</t>
  </si>
  <si>
    <t>6 to Piso, Miraflores</t>
  </si>
  <si>
    <t>28 Avenue de Julio n° 776</t>
  </si>
  <si>
    <t>ACADEMIA NACIONAL DE MEDICINA</t>
  </si>
  <si>
    <t>ACADEMIA NACIONAL DE MEDICINA LIMA</t>
  </si>
  <si>
    <t>559386</t>
  </si>
  <si>
    <t>91 544 62 84</t>
  </si>
  <si>
    <t>1º izda</t>
  </si>
  <si>
    <t>C/ Ferraz 100</t>
  </si>
  <si>
    <t>AEDV</t>
  </si>
  <si>
    <t>ACADEMIA ESPANOLA DE DERMATOLOGIA Y VENEREOLOGA</t>
  </si>
  <si>
    <t>654050</t>
  </si>
  <si>
    <t>01 85 53 75 73</t>
  </si>
  <si>
    <t>3839 Avenue Georges Frêche</t>
  </si>
  <si>
    <t>ACADEMEE</t>
  </si>
  <si>
    <t>76341144534</t>
  </si>
  <si>
    <t>90468475000014</t>
  </si>
  <si>
    <t>575458</t>
  </si>
  <si>
    <t>0176610570</t>
  </si>
  <si>
    <t>Smart'Up Hall A</t>
  </si>
  <si>
    <t>123 Avenue de la République</t>
  </si>
  <si>
    <t>ACADEME FORMATION GROUPE COMPASS</t>
  </si>
  <si>
    <t>11922073692</t>
  </si>
  <si>
    <t>80982162200028</t>
  </si>
  <si>
    <t>685367</t>
  </si>
  <si>
    <t>03 20 86 44 06</t>
  </si>
  <si>
    <t>8 Rue du Marquis de Vendresse</t>
  </si>
  <si>
    <t>ACADELEC</t>
  </si>
  <si>
    <t>32591222559</t>
  </si>
  <si>
    <t>90439184400019</t>
  </si>
  <si>
    <t>509541</t>
  </si>
  <si>
    <t>0299525674</t>
  </si>
  <si>
    <t>10 Rue de la Sauvaie</t>
  </si>
  <si>
    <t>ACACIA - ABAKA CONSEIL ST JACQUES DE LA LANDE</t>
  </si>
  <si>
    <t>ACACIA - ABAKA CONSEIL</t>
  </si>
  <si>
    <t>53350822635</t>
  </si>
  <si>
    <t>48853071800078</t>
  </si>
  <si>
    <t>490799</t>
  </si>
  <si>
    <t>02 40 49 16 81</t>
  </si>
  <si>
    <t>La Fleuriaye</t>
  </si>
  <si>
    <t>3 Avenue du Professeur JEAN ROUXEL</t>
  </si>
  <si>
    <t>ACACIA - ABAKA CONSEIL CARQUEFOU</t>
  </si>
  <si>
    <t>48853071800052</t>
  </si>
  <si>
    <t>644262</t>
  </si>
  <si>
    <t>06 07 17 29 55</t>
  </si>
  <si>
    <t>2 Rue GYPAETE</t>
  </si>
  <si>
    <t>AC TALENTS RH</t>
  </si>
  <si>
    <t>75640490464</t>
  </si>
  <si>
    <t>89218529900013</t>
  </si>
  <si>
    <t>673122</t>
  </si>
  <si>
    <t>147 Rue de Limoges</t>
  </si>
  <si>
    <t>AC QSE</t>
  </si>
  <si>
    <t>75160097516</t>
  </si>
  <si>
    <t>83844549200013</t>
  </si>
  <si>
    <t>329666</t>
  </si>
  <si>
    <t>01 48 30 57 06</t>
  </si>
  <si>
    <t>93150 LE BLANC MESNIL</t>
  </si>
  <si>
    <t>21 Avenue ALBERT EINSTEIN</t>
  </si>
  <si>
    <t>AC POIDS LOURDS</t>
  </si>
  <si>
    <t>11930486293</t>
  </si>
  <si>
    <t>44220875700058</t>
  </si>
  <si>
    <t>639035</t>
  </si>
  <si>
    <t>05 59 82 58 74</t>
  </si>
  <si>
    <t>64360 MONEIN</t>
  </si>
  <si>
    <t>Pépinière d'entreprises</t>
  </si>
  <si>
    <t>24 Rue Des Artisans Zone Loupien</t>
  </si>
  <si>
    <t>ACFAM</t>
  </si>
  <si>
    <t>AC FAM</t>
  </si>
  <si>
    <t>75640513964</t>
  </si>
  <si>
    <t>90445060800016</t>
  </si>
  <si>
    <t>630111</t>
  </si>
  <si>
    <t>05 86 30 51 78</t>
  </si>
  <si>
    <t>5 Rue DE LA GARE</t>
  </si>
  <si>
    <t>AC CONSEIL</t>
  </si>
  <si>
    <t>75790134179</t>
  </si>
  <si>
    <t>89367636100015</t>
  </si>
  <si>
    <t>573668</t>
  </si>
  <si>
    <t>01 53 01 05 05</t>
  </si>
  <si>
    <t>58 Rue Saint Lazare</t>
  </si>
  <si>
    <t>ABVENT</t>
  </si>
  <si>
    <t>11754334575</t>
  </si>
  <si>
    <t>33386948500065</t>
  </si>
  <si>
    <t>665903</t>
  </si>
  <si>
    <t>04 28 29 85 15</t>
  </si>
  <si>
    <t>74 Cours lafayette</t>
  </si>
  <si>
    <t>ABSUP</t>
  </si>
  <si>
    <t>84691767769</t>
  </si>
  <si>
    <t>88916528800024</t>
  </si>
  <si>
    <t>575460</t>
  </si>
  <si>
    <t>02 36 99 02 52</t>
  </si>
  <si>
    <t>1 Boulevard de Châteaudun</t>
  </si>
  <si>
    <t>ABSOLUTE MJ SOLUTIONS</t>
  </si>
  <si>
    <t>24450333045</t>
  </si>
  <si>
    <t>81964881700016</t>
  </si>
  <si>
    <t>578605</t>
  </si>
  <si>
    <t>01 49 60 20 70</t>
  </si>
  <si>
    <t>94290 VILLENEUVE LE ROI</t>
  </si>
  <si>
    <t>5 Rue 5 Rue De La Sabliere</t>
  </si>
  <si>
    <t>ABSKILL I VILLENEUVE LE ROI</t>
  </si>
  <si>
    <t>ABSKILL I</t>
  </si>
  <si>
    <t>53350732635</t>
  </si>
  <si>
    <t>50943290200377</t>
  </si>
  <si>
    <t>515449</t>
  </si>
  <si>
    <t>02 43 11 11 35</t>
  </si>
  <si>
    <t>ZA Mi-voie</t>
  </si>
  <si>
    <t>5 Rue Henri Pollès</t>
  </si>
  <si>
    <t>ABSKILL I ST JACQUES DE LA LANDE</t>
  </si>
  <si>
    <t>50943290200146</t>
  </si>
  <si>
    <t>610537</t>
  </si>
  <si>
    <t>03 20 90 51 90</t>
  </si>
  <si>
    <t>Parc D Activite Unex</t>
  </si>
  <si>
    <t>1293 Avenue DE L'EPINETTE</t>
  </si>
  <si>
    <t>ABSKILL I SECLIN</t>
  </si>
  <si>
    <t>50943290200351</t>
  </si>
  <si>
    <t>668692</t>
  </si>
  <si>
    <t>05 59 72 71 71</t>
  </si>
  <si>
    <t>12 Rue Georges Guynemer</t>
  </si>
  <si>
    <t>ABSKILL I SAUVAGNON</t>
  </si>
  <si>
    <t>50943290200500</t>
  </si>
  <si>
    <t>621626</t>
  </si>
  <si>
    <t>03 80 54 97 75</t>
  </si>
  <si>
    <t>18 Rue DU GOLF</t>
  </si>
  <si>
    <t>ABSKILL I QUETIGNY</t>
  </si>
  <si>
    <t>50943290200369</t>
  </si>
  <si>
    <t>539120</t>
  </si>
  <si>
    <t>04 70 04 07 01</t>
  </si>
  <si>
    <t>25 Rue De Pasquis</t>
  </si>
  <si>
    <t>ABSKILL I MONTLUCON</t>
  </si>
  <si>
    <t>50943290200344</t>
  </si>
  <si>
    <t>347905</t>
  </si>
  <si>
    <t>02 31 35 03 03</t>
  </si>
  <si>
    <t>18 Rue DES FRERES LUMIERE</t>
  </si>
  <si>
    <t>ABSKILL I MONDEVILLE</t>
  </si>
  <si>
    <t>50943290200112</t>
  </si>
  <si>
    <t>217554</t>
  </si>
  <si>
    <t>02 43 11 11 00</t>
  </si>
  <si>
    <t>ZA de l'Huilerie - La Motte</t>
  </si>
  <si>
    <t>146 Rue François Arago</t>
  </si>
  <si>
    <t>ABSKILL I MAYENNE</t>
  </si>
  <si>
    <t>50943290200013</t>
  </si>
  <si>
    <t>616606</t>
  </si>
  <si>
    <t>03 25 81 00 31</t>
  </si>
  <si>
    <t>Route de Culoison Fouchy</t>
  </si>
  <si>
    <t>ABSKILL I LA CHAPELLE ST LUC</t>
  </si>
  <si>
    <t>50943290200120</t>
  </si>
  <si>
    <t>518633</t>
  </si>
  <si>
    <t>20 Rue DE SAINT GERMAIN</t>
  </si>
  <si>
    <t>ABSKILL I CONDE SUR SARTHE</t>
  </si>
  <si>
    <t>50943290200302</t>
  </si>
  <si>
    <t>412260</t>
  </si>
  <si>
    <t>02 43 11 12 49</t>
  </si>
  <si>
    <t>14 Rue de la Blanchardière</t>
  </si>
  <si>
    <t>ABSKILL I CHOLET</t>
  </si>
  <si>
    <t>50943290200229</t>
  </si>
  <si>
    <t>235520</t>
  </si>
  <si>
    <t>02 43 11 11 71</t>
  </si>
  <si>
    <t>6 Rue GEORGES EASTMAN</t>
  </si>
  <si>
    <t>ABSKILL I CHALON SUR SAONE</t>
  </si>
  <si>
    <t>50943290200062</t>
  </si>
  <si>
    <t>507817</t>
  </si>
  <si>
    <t>02 43 11 11 25</t>
  </si>
  <si>
    <t>25220 CHALEZEULE</t>
  </si>
  <si>
    <t>1 A Rue du Murgelot</t>
  </si>
  <si>
    <t>ABSKILL I CHALEZEULE</t>
  </si>
  <si>
    <t>50943290200195</t>
  </si>
  <si>
    <t>370071</t>
  </si>
  <si>
    <t>02 99 86 25 43</t>
  </si>
  <si>
    <t>4 Rue DE CHATILLON</t>
  </si>
  <si>
    <t>ABSKILL I CESSON</t>
  </si>
  <si>
    <t>50943290200252</t>
  </si>
  <si>
    <t>597375</t>
  </si>
  <si>
    <t>02 41 73 83 10</t>
  </si>
  <si>
    <t>3 Rue L'Ebeaupin</t>
  </si>
  <si>
    <t>ABSKILL I BEAUCOUZE</t>
  </si>
  <si>
    <t>50943290200286</t>
  </si>
  <si>
    <t>488677</t>
  </si>
  <si>
    <t>02 43 11 11 89</t>
  </si>
  <si>
    <t>ZA MACHERIN</t>
  </si>
  <si>
    <t>ABSKILL I AUXERRE MONETEAU</t>
  </si>
  <si>
    <t>50943290200070</t>
  </si>
  <si>
    <t>590836</t>
  </si>
  <si>
    <t>02 97 52 87 68</t>
  </si>
  <si>
    <t>ZA PORTE OCEANE</t>
  </si>
  <si>
    <t>11 Rue DU DANEMARK</t>
  </si>
  <si>
    <t>ABSKILL I AURAY</t>
  </si>
  <si>
    <t>50943290200104</t>
  </si>
  <si>
    <t>563341</t>
  </si>
  <si>
    <t>02 43 23 51 18</t>
  </si>
  <si>
    <t>Villa A</t>
  </si>
  <si>
    <t>79 Route du Chêne</t>
  </si>
  <si>
    <t>ABSKILL I ARNAGE</t>
  </si>
  <si>
    <t>50943290200054</t>
  </si>
  <si>
    <t>624937</t>
  </si>
  <si>
    <t>04 93 35 04 76</t>
  </si>
  <si>
    <t>455 Promenade Des Anglais</t>
  </si>
  <si>
    <t>ABP TALENTS</t>
  </si>
  <si>
    <t>93060879506</t>
  </si>
  <si>
    <t>88163645000028</t>
  </si>
  <si>
    <t>648383</t>
  </si>
  <si>
    <t>06 11 88 68 41</t>
  </si>
  <si>
    <t>ABP PSYCHO-ERGONOMIE LYON</t>
  </si>
  <si>
    <t>ABP PSYCHO-ERGONOMIE</t>
  </si>
  <si>
    <t>84691538369</t>
  </si>
  <si>
    <t>81011259900024</t>
  </si>
  <si>
    <t>682779</t>
  </si>
  <si>
    <t>01 71 70 19 73</t>
  </si>
  <si>
    <t>90 Rue Baudin</t>
  </si>
  <si>
    <t>ABLE JULIE TUIL LEVALLOIS PERRET</t>
  </si>
  <si>
    <t>ABLE JULIE TUIL - SIEGE SOCIAL</t>
  </si>
  <si>
    <t>11755628075</t>
  </si>
  <si>
    <t>83012504300034</t>
  </si>
  <si>
    <t>577121</t>
  </si>
  <si>
    <t>9 Place Jacques Marette</t>
  </si>
  <si>
    <t>ABLE JULIE TUIL PARIS 16EME</t>
  </si>
  <si>
    <t>ABLE JULIE TUIL</t>
  </si>
  <si>
    <t>83012504300018</t>
  </si>
  <si>
    <t>670765</t>
  </si>
  <si>
    <t>03 85 20 75 01</t>
  </si>
  <si>
    <t>71250 BUFFIERES</t>
  </si>
  <si>
    <t>1380 Route de la Serpenteuse Le Gordet</t>
  </si>
  <si>
    <t>ABL FORMATION</t>
  </si>
  <si>
    <t>27710300771</t>
  </si>
  <si>
    <t>90118298000010</t>
  </si>
  <si>
    <t>682706</t>
  </si>
  <si>
    <t>49 241 8860-0</t>
  </si>
  <si>
    <t>ALLEMAGNE - AACHEN</t>
  </si>
  <si>
    <t>3 Neuenhofer Weg</t>
  </si>
  <si>
    <t>ABIOMED EUROPE GMBH</t>
  </si>
  <si>
    <t>595913</t>
  </si>
  <si>
    <t>02 98 68 49 37</t>
  </si>
  <si>
    <t>6 MOULIN AUX PRETRES</t>
  </si>
  <si>
    <t>ABGRALL PHILIPPE - SJ CONSEIL</t>
  </si>
  <si>
    <t>53290512529</t>
  </si>
  <si>
    <t>40387220300019</t>
  </si>
  <si>
    <t>620373</t>
  </si>
  <si>
    <t>04 93 21 86 15</t>
  </si>
  <si>
    <t>56 bis Avenue De La Lanterne</t>
  </si>
  <si>
    <t>ABG FORMATION CONSEIL NICE</t>
  </si>
  <si>
    <t>ABG FORMATION CONSEIL</t>
  </si>
  <si>
    <t>93060810706</t>
  </si>
  <si>
    <t>83028293500030</t>
  </si>
  <si>
    <t>682652</t>
  </si>
  <si>
    <t>07 67 98 96 81</t>
  </si>
  <si>
    <t>11 Rue Du Mouricou</t>
  </si>
  <si>
    <t>ABG CONSEILS</t>
  </si>
  <si>
    <t>75190115519</t>
  </si>
  <si>
    <t>94786644800014</t>
  </si>
  <si>
    <t>643312</t>
  </si>
  <si>
    <t>06 58 41 88 13</t>
  </si>
  <si>
    <t>6002 Rue du crêt de la perdrix</t>
  </si>
  <si>
    <t>ABFORMA</t>
  </si>
  <si>
    <t>84420351742</t>
  </si>
  <si>
    <t>89296211900012</t>
  </si>
  <si>
    <t>679021</t>
  </si>
  <si>
    <t>07 54 08 17 77</t>
  </si>
  <si>
    <t>12 Villa Lourcine</t>
  </si>
  <si>
    <t>28/12/2024</t>
  </si>
  <si>
    <t>ABF  STUDIO PARIS</t>
  </si>
  <si>
    <t>ABF STUDIO</t>
  </si>
  <si>
    <t>11756063075</t>
  </si>
  <si>
    <t>83403143700025</t>
  </si>
  <si>
    <t>400968</t>
  </si>
  <si>
    <t>03 44 65 68 80</t>
  </si>
  <si>
    <t>ZI SUD</t>
  </si>
  <si>
    <t>ABENA CONSEIL</t>
  </si>
  <si>
    <t>22600231260</t>
  </si>
  <si>
    <t>50892720900017</t>
  </si>
  <si>
    <t>609808</t>
  </si>
  <si>
    <t>2 Place Camille Georges</t>
  </si>
  <si>
    <t>ABELLIS</t>
  </si>
  <si>
    <t>84691678669</t>
  </si>
  <si>
    <t>85354420300039</t>
  </si>
  <si>
    <t>267442</t>
  </si>
  <si>
    <t>08 25 28 18 25</t>
  </si>
  <si>
    <t>35730 PLEURTUIT</t>
  </si>
  <si>
    <t>4 Rue DU CLOS DE L'OUCHE</t>
  </si>
  <si>
    <t>ABELIUM COLLECTIVITES</t>
  </si>
  <si>
    <t>53351209735</t>
  </si>
  <si>
    <t>42172024400050</t>
  </si>
  <si>
    <t>640906</t>
  </si>
  <si>
    <t>01 87 20 06 98</t>
  </si>
  <si>
    <t>165 Quai DE VALMY</t>
  </si>
  <si>
    <t>ABELART PRODUCTIONS</t>
  </si>
  <si>
    <t>11755630075</t>
  </si>
  <si>
    <t>50334974800031</t>
  </si>
  <si>
    <t>645175</t>
  </si>
  <si>
    <t>01 87 66 61 05</t>
  </si>
  <si>
    <t>237 Rue DU FAUBOURG ST HONORE</t>
  </si>
  <si>
    <t>ABEL EDUCATION SYSTEM</t>
  </si>
  <si>
    <t>11755358675</t>
  </si>
  <si>
    <t>50228859000032</t>
  </si>
  <si>
    <t>676135</t>
  </si>
  <si>
    <t>04 91 37 61 44</t>
  </si>
  <si>
    <t>13 Cours Pierre Puget</t>
  </si>
  <si>
    <t>ABEILLE &amp; ASSOCIES MARSEILLE</t>
  </si>
  <si>
    <t>ABEILLE &amp; ASSOCIES</t>
  </si>
  <si>
    <t>93131161613</t>
  </si>
  <si>
    <t>45361719300025</t>
  </si>
  <si>
    <t>651862</t>
  </si>
  <si>
    <t>01 86 61 61 51</t>
  </si>
  <si>
    <t>16 Avenue DE L EUROPE</t>
  </si>
  <si>
    <t>ABDOU FATIMAMES MONTEVRAIN</t>
  </si>
  <si>
    <t>ABDOU FATIMA - MES DROITS ET CONSEILS</t>
  </si>
  <si>
    <t>11770736577</t>
  </si>
  <si>
    <t>89761979700011</t>
  </si>
  <si>
    <t>685859</t>
  </si>
  <si>
    <t>06 09 31 58 02</t>
  </si>
  <si>
    <t>B 11</t>
  </si>
  <si>
    <t>20 Rue ERLANGER</t>
  </si>
  <si>
    <t>ABDELLI LINE</t>
  </si>
  <si>
    <t>11756797575</t>
  </si>
  <si>
    <t>47770222900022</t>
  </si>
  <si>
    <t>552240</t>
  </si>
  <si>
    <t>09 73 32 22 56</t>
  </si>
  <si>
    <t>12 Avenue DES PRES</t>
  </si>
  <si>
    <t>ABD FORMATIONS - CAP COURS</t>
  </si>
  <si>
    <t>11788129378</t>
  </si>
  <si>
    <t>50857207000037</t>
  </si>
  <si>
    <t>470673</t>
  </si>
  <si>
    <t>02 40 36 61 36</t>
  </si>
  <si>
    <t>LA FECUNIERE</t>
  </si>
  <si>
    <t>ABCP COMPETENCES</t>
  </si>
  <si>
    <t>52440549644</t>
  </si>
  <si>
    <t>49873551300018</t>
  </si>
  <si>
    <t>418389</t>
  </si>
  <si>
    <t>01 69 18 19 90</t>
  </si>
  <si>
    <t>Bat 6</t>
  </si>
  <si>
    <t>102 Route De Limours Domaine St Paul</t>
  </si>
  <si>
    <t>ABCIDIA FORMATION</t>
  </si>
  <si>
    <t>11910637691</t>
  </si>
  <si>
    <t>51171314100030</t>
  </si>
  <si>
    <t>383788</t>
  </si>
  <si>
    <t>01 40 50 13 64</t>
  </si>
  <si>
    <t>9 Rue JEAN DE LA FONTAINE</t>
  </si>
  <si>
    <t>ABC PUERICULTURE  PARIS 16EME</t>
  </si>
  <si>
    <t>ABC PUERICULTURE IFAP</t>
  </si>
  <si>
    <t>11751398775</t>
  </si>
  <si>
    <t>34482479200032</t>
  </si>
  <si>
    <t>232981</t>
  </si>
  <si>
    <t>04 79 26 03 03</t>
  </si>
  <si>
    <t>464 Rue DE LA LEYSSE</t>
  </si>
  <si>
    <t>ABC FORMATION CHAMBERY</t>
  </si>
  <si>
    <t>ABC FORMATION SECURITE LEVAGE CHANTIER</t>
  </si>
  <si>
    <t>82730063173</t>
  </si>
  <si>
    <t>41310403500014</t>
  </si>
  <si>
    <t>535138</t>
  </si>
  <si>
    <t>07 86 40 11 91</t>
  </si>
  <si>
    <t>15 Rue DU BOIS</t>
  </si>
  <si>
    <t>ABC FORMATION CONTINUE  TREVOUX</t>
  </si>
  <si>
    <t>ABC FORMATION CONTINUE</t>
  </si>
  <si>
    <t>82010150801</t>
  </si>
  <si>
    <t>79121316800010</t>
  </si>
  <si>
    <t>653421</t>
  </si>
  <si>
    <t>01 47 05 13 12</t>
  </si>
  <si>
    <t>4 Rue CLAUDE MONET</t>
  </si>
  <si>
    <t>ABC FOR VALUE</t>
  </si>
  <si>
    <t>11922153092</t>
  </si>
  <si>
    <t>49365364600023</t>
  </si>
  <si>
    <t>483485</t>
  </si>
  <si>
    <t>04 90 87 07 07</t>
  </si>
  <si>
    <t>BAT TECHNICITE CITE AGROPARC BP 31231</t>
  </si>
  <si>
    <t>20 Rue LAURENCE DURREL</t>
  </si>
  <si>
    <t>ABC CONSULTANTS AVIGNON SITE AGROPARC</t>
  </si>
  <si>
    <t>93840272984</t>
  </si>
  <si>
    <t>47918178600027</t>
  </si>
  <si>
    <t>635698</t>
  </si>
  <si>
    <t>06 17 18 74 67</t>
  </si>
  <si>
    <t>34 Rue Sarliève</t>
  </si>
  <si>
    <t>ABC CONSEIL ET FORMATION</t>
  </si>
  <si>
    <t>84630506863</t>
  </si>
  <si>
    <t>84970689000019</t>
  </si>
  <si>
    <t>676779</t>
  </si>
  <si>
    <t>04 28 00 07 23</t>
  </si>
  <si>
    <t>224 Cours Lafayette</t>
  </si>
  <si>
    <t>ABC CONSEIL</t>
  </si>
  <si>
    <t>84691936669</t>
  </si>
  <si>
    <t>81322533100038</t>
  </si>
  <si>
    <t>213123</t>
  </si>
  <si>
    <t>0231935300</t>
  </si>
  <si>
    <t>20 Rue JULES VERNE</t>
  </si>
  <si>
    <t>ABC CI</t>
  </si>
  <si>
    <t>ABC CAEN INFORMATIQUE</t>
  </si>
  <si>
    <t>25140108614</t>
  </si>
  <si>
    <t>40092556600020</t>
  </si>
  <si>
    <t>627914</t>
  </si>
  <si>
    <t>MONTREAL</t>
  </si>
  <si>
    <t>7237 Rue BOYER</t>
  </si>
  <si>
    <t>ABC BOUM +</t>
  </si>
  <si>
    <t>ABC BOUM PLUS INC.</t>
  </si>
  <si>
    <t>550152</t>
  </si>
  <si>
    <t>04 42 93 15 02</t>
  </si>
  <si>
    <t>Batiment J1</t>
  </si>
  <si>
    <t>278 Avenue JEAN PAUL COSTE</t>
  </si>
  <si>
    <t>ABC AMBITIONS</t>
  </si>
  <si>
    <t>93131729813</t>
  </si>
  <si>
    <t>83851761300017</t>
  </si>
  <si>
    <t>363406</t>
  </si>
  <si>
    <t>BELGIQUE - BERCHEM SAINTE AGATHE</t>
  </si>
  <si>
    <t>1007 Chaussée de Gand</t>
  </si>
  <si>
    <t>ABBV ASBL</t>
  </si>
  <si>
    <t>34009</t>
  </si>
  <si>
    <t>01 45 60 25 00</t>
  </si>
  <si>
    <t>40 Rue D Arcueil</t>
  </si>
  <si>
    <t>ABBOTT FRANCE</t>
  </si>
  <si>
    <t>11940048794</t>
  </si>
  <si>
    <t>60295020600170</t>
  </si>
  <si>
    <t>609845</t>
  </si>
  <si>
    <t>06 68 93 34 99</t>
  </si>
  <si>
    <t>8 Rue DU GEVAUDAN</t>
  </si>
  <si>
    <t>ABBAL CINDY</t>
  </si>
  <si>
    <t>76340970234</t>
  </si>
  <si>
    <t>52760392200032</t>
  </si>
  <si>
    <t>239276</t>
  </si>
  <si>
    <t>04 72 16 11 11</t>
  </si>
  <si>
    <t>ABAQ CONSEIL EN MANAGEMENT</t>
  </si>
  <si>
    <t>82690656769</t>
  </si>
  <si>
    <t>40341993000074</t>
  </si>
  <si>
    <t>588842</t>
  </si>
  <si>
    <t>06 03 53 69 98</t>
  </si>
  <si>
    <t>3 Avenue DE TOULON</t>
  </si>
  <si>
    <t>ABAISSONS LES BARRIERES - ALB CONSEILS</t>
  </si>
  <si>
    <t>93131425413</t>
  </si>
  <si>
    <t>53413822700010</t>
  </si>
  <si>
    <t>480083</t>
  </si>
  <si>
    <t>02 47 70 25 70</t>
  </si>
  <si>
    <t>10 Rue Chaptal</t>
  </si>
  <si>
    <t>ABACA FORMATION</t>
  </si>
  <si>
    <t>24370150437</t>
  </si>
  <si>
    <t>41295983500072</t>
  </si>
  <si>
    <t>611360</t>
  </si>
  <si>
    <t>09 74 56 14 45</t>
  </si>
  <si>
    <t>1 Rue de la mabilais</t>
  </si>
  <si>
    <t>ABAAC CONDUITE</t>
  </si>
  <si>
    <t>ABAAC CONDUITE SARL</t>
  </si>
  <si>
    <t>53351014535</t>
  </si>
  <si>
    <t>40212244400035</t>
  </si>
  <si>
    <t>638729</t>
  </si>
  <si>
    <t>381 Chemin des Campons</t>
  </si>
  <si>
    <t>ABA ONLINE</t>
  </si>
  <si>
    <t>93060885206</t>
  </si>
  <si>
    <t>84303787000014</t>
  </si>
  <si>
    <t>536684</t>
  </si>
  <si>
    <t>31 648970373</t>
  </si>
  <si>
    <t>PAYS-BAS - WAALWIJK</t>
  </si>
  <si>
    <t>25 Professor Zeemanweg</t>
  </si>
  <si>
    <t>ABA INSTITUUT</t>
  </si>
  <si>
    <t>427822</t>
  </si>
  <si>
    <t>0492082804</t>
  </si>
  <si>
    <t>Chemin DE LA SOLIDARITE</t>
  </si>
  <si>
    <t>ABA APPRENDRE AUTREMENT</t>
  </si>
  <si>
    <t>93060646506</t>
  </si>
  <si>
    <t>48404736000041</t>
  </si>
  <si>
    <t>629315</t>
  </si>
  <si>
    <t>04 13 94 10 90</t>
  </si>
  <si>
    <t>CMCI</t>
  </si>
  <si>
    <t>AB SUD FORMATION</t>
  </si>
  <si>
    <t>93131442713</t>
  </si>
  <si>
    <t>78861148100029</t>
  </si>
  <si>
    <t>684960</t>
  </si>
  <si>
    <t>01 88 24 26 05</t>
  </si>
  <si>
    <t>24 Boulevard DE LA BASTILLE</t>
  </si>
  <si>
    <t>AB PROD</t>
  </si>
  <si>
    <t>11756008375</t>
  </si>
  <si>
    <t>82045353800044</t>
  </si>
  <si>
    <t>615730</t>
  </si>
  <si>
    <t>04 82 53 09 13</t>
  </si>
  <si>
    <t>01630 ST GENIS POUILLY</t>
  </si>
  <si>
    <t>ETAGE 1</t>
  </si>
  <si>
    <t>130 Rue GUSTAVE EIFFEL</t>
  </si>
  <si>
    <t>AB INTER NET WORK</t>
  </si>
  <si>
    <t>AB INTER NET WORK - AB INETW</t>
  </si>
  <si>
    <t>82010135601</t>
  </si>
  <si>
    <t>47985318600035</t>
  </si>
  <si>
    <t>638377</t>
  </si>
  <si>
    <t>N 17</t>
  </si>
  <si>
    <t>27 Chemin DE LA CAVERNE</t>
  </si>
  <si>
    <t>AB FORMATION ST PAUL</t>
  </si>
  <si>
    <t>AB FORMATION</t>
  </si>
  <si>
    <t>04973338397</t>
  </si>
  <si>
    <t>89470926000018</t>
  </si>
  <si>
    <t>574569</t>
  </si>
  <si>
    <t>06 82 07 76 39</t>
  </si>
  <si>
    <t>ZI LA PETITE SAVATE</t>
  </si>
  <si>
    <t>RUCHE DES ENTREPRISES</t>
  </si>
  <si>
    <t>ABCONSEILS</t>
  </si>
  <si>
    <t>AB CONSEILS</t>
  </si>
  <si>
    <t>31590785959</t>
  </si>
  <si>
    <t>53867172800011</t>
  </si>
  <si>
    <t>330802</t>
  </si>
  <si>
    <t>05 56 99 26 77</t>
  </si>
  <si>
    <t>LES BUREAUX DU LAC II</t>
  </si>
  <si>
    <t>33 Rue ROBERT CAUMONT</t>
  </si>
  <si>
    <t>AB CARRIERES</t>
  </si>
  <si>
    <t>72330417033</t>
  </si>
  <si>
    <t>41063338200032</t>
  </si>
  <si>
    <t>604641</t>
  </si>
  <si>
    <t>09152</t>
  </si>
  <si>
    <t>02 62 18 68 48</t>
  </si>
  <si>
    <t>62 Rue ADRIEN LAGOURGUE</t>
  </si>
  <si>
    <t>AB+</t>
  </si>
  <si>
    <t>04973171697</t>
  </si>
  <si>
    <t>84292289000012</t>
  </si>
  <si>
    <t>632879</t>
  </si>
  <si>
    <t>01 87 44 34 43</t>
  </si>
  <si>
    <t>44 Rue François 1er</t>
  </si>
  <si>
    <t>AARPI EDGAR AVOCATS</t>
  </si>
  <si>
    <t>11756172175</t>
  </si>
  <si>
    <t>89249772800014</t>
  </si>
  <si>
    <t>642850</t>
  </si>
  <si>
    <t>45 87 15 00 00</t>
  </si>
  <si>
    <t>DANEMARK - AARHUS</t>
  </si>
  <si>
    <t>Nordre Ringgade 1</t>
  </si>
  <si>
    <t>AARHUS UNIVERSITY</t>
  </si>
  <si>
    <t>461404</t>
  </si>
  <si>
    <t>FINLANDE - AALTO</t>
  </si>
  <si>
    <t>AALTO UNIVERSITE SCHOOL OF SCIENCE</t>
  </si>
  <si>
    <t>596334</t>
  </si>
  <si>
    <t>45 99 40 95 00</t>
  </si>
  <si>
    <t>DANEMARK - AALBORG</t>
  </si>
  <si>
    <t>5 Fredrik Bajers Vej</t>
  </si>
  <si>
    <t>AALBORG UNIVERSITY</t>
  </si>
  <si>
    <t>400993</t>
  </si>
  <si>
    <t>02 33 05 64 66</t>
  </si>
  <si>
    <t>17 Route De Coutances Bp 64</t>
  </si>
  <si>
    <t>AAJD AGNEAUX</t>
  </si>
  <si>
    <t>AAJD</t>
  </si>
  <si>
    <t>78085691000192</t>
  </si>
  <si>
    <t>439230</t>
  </si>
  <si>
    <t>02 28 03 19 53</t>
  </si>
  <si>
    <t>3 Rue DU TONNELIER</t>
  </si>
  <si>
    <t>AACTES ET FORMATIONS</t>
  </si>
  <si>
    <t>52440435444</t>
  </si>
  <si>
    <t>45054865600021</t>
  </si>
  <si>
    <t>606571</t>
  </si>
  <si>
    <t>09 74 77 38 60</t>
  </si>
  <si>
    <t>BATIMENT LE FRANCE</t>
  </si>
  <si>
    <t>73 Avenue DU CHATEAU D EAU</t>
  </si>
  <si>
    <t>AABC NS CONSEIL MERIGNAC</t>
  </si>
  <si>
    <t>AABC NS CONSEIL</t>
  </si>
  <si>
    <t>54790095179</t>
  </si>
  <si>
    <t>51940814000092</t>
  </si>
  <si>
    <t>550383</t>
  </si>
  <si>
    <t>03 28 53 59 92</t>
  </si>
  <si>
    <t>AABC NS CONSEIL LILLE</t>
  </si>
  <si>
    <t>51940814000100</t>
  </si>
  <si>
    <t>542015</t>
  </si>
  <si>
    <t>01 43 87 87 07</t>
  </si>
  <si>
    <t>1 Rue 1 Rue De Stockholm</t>
  </si>
  <si>
    <t>AAAAA CONSEIL - 5A CONSEIL</t>
  </si>
  <si>
    <t>11754784075</t>
  </si>
  <si>
    <t>53431127900069</t>
  </si>
  <si>
    <t>635662</t>
  </si>
  <si>
    <t>04 70 47 08 20</t>
  </si>
  <si>
    <t>6 Rue des Combattants en AFN</t>
  </si>
  <si>
    <t>AAA CENTRE DE FORMATION GARIBALDI</t>
  </si>
  <si>
    <t>83030353703</t>
  </si>
  <si>
    <t>79373414600020</t>
  </si>
  <si>
    <t>679951</t>
  </si>
  <si>
    <t>9 Rue Rouget De Lisle</t>
  </si>
  <si>
    <t>4A</t>
  </si>
  <si>
    <t>AAA ACADEMY - 4A</t>
  </si>
  <si>
    <t>11921994092</t>
  </si>
  <si>
    <t>52312590400020</t>
  </si>
  <si>
    <t>553773</t>
  </si>
  <si>
    <t>06 92 37 73 13</t>
  </si>
  <si>
    <t>39 Rue MARIUS ET ARY LEBLOND</t>
  </si>
  <si>
    <t>AZOT FORMATION</t>
  </si>
  <si>
    <t>A ZOT FORMATION</t>
  </si>
  <si>
    <t>98970323297</t>
  </si>
  <si>
    <t>50205976900054</t>
  </si>
  <si>
    <t>678661</t>
  </si>
  <si>
    <t>229 Rue Saint-Honore</t>
  </si>
  <si>
    <t>A WORLD FOR US PARIS</t>
  </si>
  <si>
    <t>A WORLD FOR US</t>
  </si>
  <si>
    <t>11755970375</t>
  </si>
  <si>
    <t>51048950300068</t>
  </si>
  <si>
    <t>505754</t>
  </si>
  <si>
    <t>01 43 42 30 55</t>
  </si>
  <si>
    <t>302 Rue de Charenton</t>
  </si>
  <si>
    <t>AVS FORMATION</t>
  </si>
  <si>
    <t>A VOTRE SANTE FORMATION</t>
  </si>
  <si>
    <t>11754905375</t>
  </si>
  <si>
    <t>75105600300013</t>
  </si>
  <si>
    <t>646465</t>
  </si>
  <si>
    <t>04 78 08 74 09</t>
  </si>
  <si>
    <t>22 Rue TERREAILLE</t>
  </si>
  <si>
    <t>ASO</t>
  </si>
  <si>
    <t>A SENS OUVERT</t>
  </si>
  <si>
    <t>82010155301</t>
  </si>
  <si>
    <t>51015272100039</t>
  </si>
  <si>
    <t>570795</t>
  </si>
  <si>
    <t>01 60 31 29 06</t>
  </si>
  <si>
    <t>46 Rue DE LA MAISON ROUGE</t>
  </si>
  <si>
    <t>A SAFETY BUS</t>
  </si>
  <si>
    <t>11770561077</t>
  </si>
  <si>
    <t>51779798100027</t>
  </si>
  <si>
    <t>675787</t>
  </si>
  <si>
    <t>04 95 10 00 22</t>
  </si>
  <si>
    <t>4 Avenue du Mont Thabor</t>
  </si>
  <si>
    <t>A PROVA</t>
  </si>
  <si>
    <t>94202053920</t>
  </si>
  <si>
    <t>44153541600024</t>
  </si>
  <si>
    <t>591919</t>
  </si>
  <si>
    <t>06 33 60 46 80</t>
  </si>
  <si>
    <t>7 Rue DE L OISEAU BLANC</t>
  </si>
  <si>
    <t>A PARTIR DE MAINTENANT</t>
  </si>
  <si>
    <t>565179</t>
  </si>
  <si>
    <t>06 69 44 30 30</t>
  </si>
  <si>
    <t>15 Rue De La Sous Prefecture</t>
  </si>
  <si>
    <t>A L'ECOLE DES CHEFS</t>
  </si>
  <si>
    <t>362580</t>
  </si>
  <si>
    <t>06 85 55 08 88</t>
  </si>
  <si>
    <t>10 Rue DE DAMPIERRE</t>
  </si>
  <si>
    <t>A LA LUEUR DES CONTES</t>
  </si>
  <si>
    <t>620178</t>
  </si>
  <si>
    <t>06 80 23 84 89</t>
  </si>
  <si>
    <t>38890 ST CHEF</t>
  </si>
  <si>
    <t>110 Chemin Du Rivier De Saint Chef</t>
  </si>
  <si>
    <t>A LA CROISEE DES CHEMINS</t>
  </si>
  <si>
    <t>A LA CROISEE DES CHEMINS ACCOMPAGNEMENT PAR LA CHALEUR</t>
  </si>
  <si>
    <t>672130</t>
  </si>
  <si>
    <t>02 79 93 40 30</t>
  </si>
  <si>
    <t>1 bis Rue de la chantepleure</t>
  </si>
  <si>
    <t>A GOOD SOLUTION</t>
  </si>
  <si>
    <t>479032</t>
  </si>
  <si>
    <t>04 78 84 24 91</t>
  </si>
  <si>
    <t>269 Rue DUGUESCLIN</t>
  </si>
  <si>
    <t>A FLEUR DE PEAU</t>
  </si>
  <si>
    <t>508809</t>
  </si>
  <si>
    <t>04 74 28 54 31</t>
  </si>
  <si>
    <t>Immeuble Le Transalpin</t>
  </si>
  <si>
    <t>17 Avenue D Italie</t>
  </si>
  <si>
    <t>A DEUX ET PLUS ENTREPRENDRE</t>
  </si>
  <si>
    <t>2008</t>
  </si>
  <si>
    <t>A déterminer</t>
  </si>
  <si>
    <t>684648</t>
  </si>
  <si>
    <t>05 62 40 08 00</t>
  </si>
  <si>
    <t>2 Impasse DE LA CARTOUCHERIE</t>
  </si>
  <si>
    <t>A CONSULTING TARBES</t>
  </si>
  <si>
    <t>A CONSULTING</t>
  </si>
  <si>
    <t>637221</t>
  </si>
  <si>
    <t>06 62 83 98 23</t>
  </si>
  <si>
    <t>53 Rue Victor Lesueur</t>
  </si>
  <si>
    <t>A BON PORT</t>
  </si>
  <si>
    <t>Motif archivage</t>
  </si>
  <si>
    <t>Archivé par</t>
  </si>
  <si>
    <t>C.F.A.</t>
  </si>
  <si>
    <t>Inactif à partir du</t>
  </si>
  <si>
    <t>Code</t>
  </si>
  <si>
    <t>ODPC</t>
  </si>
  <si>
    <t>Téléphone</t>
  </si>
  <si>
    <t>Ville</t>
  </si>
  <si>
    <t>Complément d'adresse</t>
  </si>
  <si>
    <t>Adresse</t>
  </si>
  <si>
    <t>Dernier contrôle effectué le</t>
  </si>
  <si>
    <t>Sigle</t>
  </si>
  <si>
    <t>Nom</t>
  </si>
  <si>
    <t>N° d'Activité</t>
  </si>
  <si>
    <t>Siret</t>
  </si>
  <si>
    <t>22 60 P0005 60</t>
  </si>
  <si>
    <t>24 37 P0004 37</t>
  </si>
  <si>
    <t>24 37 P0008 37</t>
  </si>
  <si>
    <t>54 86 P0008 86</t>
  </si>
  <si>
    <t>72 33 P0011 33</t>
  </si>
  <si>
    <t>72 33 P0157 33</t>
  </si>
  <si>
    <t>72 33 P0170 33</t>
  </si>
  <si>
    <t>72 33 P0192 33</t>
  </si>
  <si>
    <t>72 33 P0197 33</t>
  </si>
  <si>
    <t>72 33 P0156 33</t>
  </si>
  <si>
    <t>72 33 P0160 33</t>
  </si>
  <si>
    <t>72 40 P0033 40</t>
  </si>
  <si>
    <t>72 40 P0036 40</t>
  </si>
  <si>
    <t>72 47 00330 47</t>
  </si>
  <si>
    <t>72 47 P0055 47</t>
  </si>
  <si>
    <t>72 47 P0058 47</t>
  </si>
  <si>
    <t>72 64 P0003 64</t>
  </si>
  <si>
    <t>72 64 P0062 64</t>
  </si>
  <si>
    <t>72 64 P0076 64</t>
  </si>
  <si>
    <t>72 64 P0078 64</t>
  </si>
  <si>
    <t>73 31 P0007 31</t>
  </si>
  <si>
    <t>73 31 P0015 31</t>
  </si>
  <si>
    <t>73 31 P0016 31</t>
  </si>
  <si>
    <t>73 46 P0005 46</t>
  </si>
  <si>
    <t>74 19 P0020 19</t>
  </si>
  <si>
    <t>74 19 P0018 19</t>
  </si>
  <si>
    <t>74 19 P0016 19</t>
  </si>
  <si>
    <t>74 87 P0002 87</t>
  </si>
  <si>
    <t>74 87 P0023 87</t>
  </si>
  <si>
    <t>83 63 P0016 63</t>
  </si>
  <si>
    <t>24 37 P0020 37</t>
  </si>
  <si>
    <t>54 86 P0003 86</t>
  </si>
  <si>
    <t>82 01 P0005 01</t>
  </si>
  <si>
    <t>22 02 P0004 02</t>
  </si>
  <si>
    <t>83 03 P0005 03</t>
  </si>
  <si>
    <t>93 05 P0006 05</t>
  </si>
  <si>
    <t>93 06 P0027 06</t>
  </si>
  <si>
    <t>21 08 P0004 08</t>
  </si>
  <si>
    <t>21 10 P0003 10</t>
  </si>
  <si>
    <t>91 11 P0070 11</t>
  </si>
  <si>
    <t>73 12 P0004 12</t>
  </si>
  <si>
    <t>73 31 P0039 31</t>
  </si>
  <si>
    <t>72 47 P0002 47</t>
  </si>
  <si>
    <t>72 64 P0001 64</t>
  </si>
  <si>
    <t>73 82 P0002 82</t>
  </si>
  <si>
    <t>054 396 254 00028</t>
  </si>
  <si>
    <t>056 800 659 00155</t>
  </si>
  <si>
    <t>056 800 659 01088</t>
  </si>
  <si>
    <t>72 47 P0059 47</t>
  </si>
  <si>
    <t>72 64 00353 64</t>
  </si>
  <si>
    <t>DIPLOME D'ETAT D'AIDE SOIGNANT (1540 HEURES)</t>
  </si>
  <si>
    <t>DIPLOME D'ETAT D'INFIRMIER DE BLOC OPERATOIRE</t>
  </si>
  <si>
    <t>DIPLOME D'ETAT D'AUXILIAIRE DE PUERICULTURE</t>
  </si>
  <si>
    <t>Durée de prise en charge (heures):</t>
  </si>
  <si>
    <t>DIPLOME D'ETAT D'INFIRMIER (EN 2 ANS)</t>
  </si>
  <si>
    <t>FD 2026</t>
  </si>
  <si>
    <t>FD 2027</t>
  </si>
  <si>
    <t>FD 2028</t>
  </si>
  <si>
    <t>FD 2029</t>
  </si>
  <si>
    <t>FD Total</t>
  </si>
  <si>
    <t>FT 2026</t>
  </si>
  <si>
    <t>FT 2027</t>
  </si>
  <si>
    <t>FT 2028</t>
  </si>
  <si>
    <t>FT 2029</t>
  </si>
  <si>
    <t>FT Total</t>
  </si>
  <si>
    <t>2026 / 2027</t>
  </si>
  <si>
    <t>2027 /2028</t>
  </si>
  <si>
    <t>2028 / 2029</t>
  </si>
  <si>
    <t xml:space="preserve">Contribution Vie Etudiante &amp; Campus (CVEC) </t>
  </si>
  <si>
    <t>ORGANISME DE FORMATION</t>
  </si>
  <si>
    <t>N° ACTIVITE :</t>
  </si>
  <si>
    <t>Nom :</t>
  </si>
  <si>
    <t>Concours :</t>
  </si>
  <si>
    <t>Reçu, liste principale</t>
  </si>
  <si>
    <t>ANNÉE CIVILE 2027</t>
  </si>
  <si>
    <t>Date d'admission :</t>
  </si>
  <si>
    <t>FRAIS DE DÉPLACEMENT - FORFAIT MENSUEL</t>
  </si>
  <si>
    <t>ANNÉE CIVILE 2028</t>
  </si>
  <si>
    <t>ANNÉE CIVILE 2029</t>
  </si>
  <si>
    <t>Prise en charge suivant le grade de l'agent</t>
  </si>
  <si>
    <t>Coût total</t>
  </si>
  <si>
    <t>Traitements</t>
  </si>
  <si>
    <t>Guichet Unique</t>
  </si>
  <si>
    <t>Enseignement (continu)</t>
  </si>
  <si>
    <t>Enseignement (discontinu)</t>
  </si>
  <si>
    <t>Durée de PCH</t>
  </si>
  <si>
    <t>Répartition financière</t>
  </si>
  <si>
    <t xml:space="preserve">Etablissement </t>
  </si>
  <si>
    <t>Cofinancement</t>
  </si>
  <si>
    <t>Total financé</t>
  </si>
  <si>
    <t>Comité Territorial du 25 novembre 2025</t>
  </si>
  <si>
    <r>
      <t xml:space="preserve">Dossiers à retourner avant le </t>
    </r>
    <r>
      <rPr>
        <b/>
        <sz val="24"/>
        <rFont val="Verdana"/>
        <family val="2"/>
      </rPr>
      <t>24 octobre 2025</t>
    </r>
    <r>
      <rPr>
        <b/>
        <sz val="16"/>
        <rFont val="Verdana"/>
        <family val="2"/>
      </rPr>
      <t xml:space="preserve"> à :</t>
    </r>
  </si>
  <si>
    <t>Action de formation</t>
  </si>
  <si>
    <t>Financé par l'établissement</t>
  </si>
  <si>
    <t>Demandé sur les fonds ANFH</t>
  </si>
  <si>
    <t>Coût et répartition</t>
  </si>
  <si>
    <t>FINANCEMENT - Tableau AUTO ALIMENTÉ</t>
  </si>
  <si>
    <t>Vous devez saisir le n° SIRET de l'organisme de formation (un N° siret se compose de 14 chiffres)</t>
  </si>
  <si>
    <t>Déplacement 2026</t>
  </si>
  <si>
    <t>Déplacement 2027</t>
  </si>
  <si>
    <t>Déplacement 2028</t>
  </si>
  <si>
    <t>Frais de dossier</t>
  </si>
  <si>
    <t>Action de préparation aux examens et concours des fonctions publiques -type 3- hors EP</t>
  </si>
  <si>
    <r>
      <rPr>
        <b/>
        <u/>
        <sz val="11"/>
        <rFont val="Verdana"/>
        <family val="2"/>
      </rPr>
      <t>Droits Universitaires*</t>
    </r>
    <r>
      <rPr>
        <sz val="11"/>
        <rFont val="Verdana"/>
        <family val="2"/>
      </rPr>
      <t xml:space="preserve"> Arrêté du 17 juin 2021 portant modification de l'arrêté du 19 avril 2019 relatif aux droits d'inscription dans les établissements publics d'enseignement supérieur relevant du ministre chargé de l'enseignement supérieur.
</t>
    </r>
    <r>
      <rPr>
        <sz val="8"/>
        <rFont val="Verdana"/>
        <family val="2"/>
      </rPr>
      <t xml:space="preserve">
</t>
    </r>
    <r>
      <rPr>
        <sz val="11"/>
        <rFont val="Verdana"/>
        <family val="2"/>
      </rPr>
      <t>Montant des droits d'inscription de l'année universitaire 2026-2027 pour les usagers :
     Diplôme de formation générale en sciences médicales 178 € ; Diplôme de formation approfondie en sciences médicales 254 €
     Certificat de capacité d’orthoptiste : 345 € ; Diplôme d’État de pharmacien : 254 € ; Certificat de capacité d’orthophoniste : 563 € ; Diplôme d’État de psychomotricien : 1.376 €.</t>
    </r>
  </si>
  <si>
    <t>Fonds Mutualisés</t>
  </si>
  <si>
    <t>Enseignements</t>
  </si>
  <si>
    <t>Fonds Plan Établissement *</t>
  </si>
  <si>
    <t>* Conformément à la page 28 du guide des bonnes pratiques de remboursement ANFH | Février 2025</t>
  </si>
  <si>
    <t>Prise en charge des frais de déplacement :</t>
  </si>
  <si>
    <t>Oui, forfait mensuel (recommandé)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</si>
</sst>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Red]\-#,##0\ &quot;€&quot;"/>
    <numFmt numFmtId="164" formatCode="#,##0.00\ &quot;€&quot;"/>
    <numFmt numFmtId="165" formatCode="_-* #,##0.00\ [$€-1]_-;\-* #,##0.00\ [$€-1]_-;_-* &quot;-&quot;??\ [$€-1]_-"/>
    <numFmt numFmtId="166" formatCode="[$-40C]d\ mmmm\ yyyy;@"/>
    <numFmt numFmtId="167" formatCode="dd\-mmm\-yyyy"/>
    <numFmt numFmtId="168" formatCode="###&quot; &quot;###&quot; &quot;###&quot; &quot;#####"/>
    <numFmt numFmtId="169" formatCode="##&quot; &quot;##&quot; &quot;#####&quot; &quot;##"/>
    <numFmt numFmtId="170" formatCode="#,##0\ &quot;€&quot;"/>
    <numFmt numFmtId="171" formatCode="[&gt;=3000000000000]#&quot; &quot;##&quot; &quot;##&quot; &quot;##&quot; &quot;###&quot; &quot;###&quot; | &quot;##;#&quot; &quot;##&quot; &quot;##&quot; &quot;##&quot; &quot;###&quot; &quot;###"/>
  </numFmts>
  <fonts count="84">
    <font>
      <sz val="10"/>
      <name val="Arial"/>
    </font>
    <font>
      <sz val="10"/>
      <name val="Arial"/>
      <family val="2"/>
    </font>
    <font>
      <u/>
      <sz val="10"/>
      <color indexed="12"/>
      <name val="Arial"/>
      <family val="2"/>
    </font>
    <font>
      <sz val="11"/>
      <name val="Verdana"/>
      <family val="2"/>
    </font>
    <font>
      <sz val="10"/>
      <name val="Verdana"/>
      <family val="2"/>
    </font>
    <font>
      <sz val="3"/>
      <name val="Verdana"/>
      <family val="2"/>
    </font>
    <font>
      <sz val="14"/>
      <name val="Verdana"/>
      <family val="2"/>
    </font>
    <font>
      <sz val="12"/>
      <color theme="1"/>
      <name val="Verdana"/>
      <family val="2"/>
    </font>
    <font>
      <b/>
      <sz val="11"/>
      <color theme="3"/>
      <name val="Verdana"/>
      <family val="2"/>
    </font>
    <font>
      <sz val="11"/>
      <color theme="3"/>
      <name val="Verdana"/>
      <family val="2"/>
    </font>
    <font>
      <sz val="10"/>
      <color theme="3"/>
      <name val="Verdana"/>
      <family val="2"/>
    </font>
    <font>
      <b/>
      <sz val="12"/>
      <color theme="3"/>
      <name val="Verdana"/>
      <family val="2"/>
    </font>
    <font>
      <sz val="8"/>
      <color theme="0"/>
      <name val="Verdana"/>
      <family val="2"/>
    </font>
    <font>
      <sz val="11"/>
      <color theme="0"/>
      <name val="Verdana"/>
      <family val="2"/>
    </font>
    <font>
      <sz val="10"/>
      <color theme="0"/>
      <name val="Verdana"/>
      <family val="2"/>
    </font>
    <font>
      <sz val="14"/>
      <color theme="0"/>
      <name val="Verdana"/>
      <family val="2"/>
    </font>
    <font>
      <b/>
      <sz val="16"/>
      <color theme="0"/>
      <name val="Verdana"/>
      <family val="2"/>
    </font>
    <font>
      <b/>
      <sz val="14"/>
      <color theme="3"/>
      <name val="Verdana"/>
      <family val="2"/>
    </font>
    <font>
      <b/>
      <sz val="20"/>
      <color theme="0"/>
      <name val="Verdana"/>
      <family val="2"/>
    </font>
    <font>
      <b/>
      <sz val="14"/>
      <color theme="0"/>
      <name val="Verdana"/>
      <family val="2"/>
    </font>
    <font>
      <b/>
      <sz val="14"/>
      <color rgb="FFFF0000"/>
      <name val="Verdana"/>
      <family val="2"/>
    </font>
    <font>
      <sz val="13"/>
      <color theme="3"/>
      <name val="Verdana"/>
      <family val="2"/>
    </font>
    <font>
      <sz val="13"/>
      <color theme="0"/>
      <name val="Verdana"/>
      <family val="2"/>
    </font>
    <font>
      <b/>
      <sz val="11"/>
      <name val="Verdana"/>
      <family val="2"/>
    </font>
    <font>
      <b/>
      <sz val="18"/>
      <color theme="0"/>
      <name val="Verdana"/>
      <family val="2"/>
    </font>
    <font>
      <sz val="18"/>
      <name val="Verdana"/>
      <family val="2"/>
    </font>
    <font>
      <sz val="12"/>
      <name val="Verdana"/>
      <family val="2"/>
    </font>
    <font>
      <b/>
      <sz val="10"/>
      <name val="Verdana"/>
      <family val="2"/>
    </font>
    <font>
      <b/>
      <u/>
      <sz val="11"/>
      <name val="Verdana"/>
      <family val="2"/>
    </font>
    <font>
      <b/>
      <sz val="14"/>
      <name val="Verdana"/>
      <family val="2"/>
    </font>
    <font>
      <sz val="9"/>
      <name val="Verdana"/>
      <family val="2"/>
    </font>
    <font>
      <b/>
      <sz val="12"/>
      <name val="Verdana"/>
      <family val="2"/>
    </font>
    <font>
      <u/>
      <sz val="12"/>
      <name val="Verdana"/>
      <family val="2"/>
    </font>
    <font>
      <b/>
      <sz val="8"/>
      <name val="Verdana"/>
      <family val="2"/>
    </font>
    <font>
      <sz val="13"/>
      <name val="Verdana"/>
      <family val="2"/>
    </font>
    <font>
      <b/>
      <sz val="20"/>
      <name val="Verdana"/>
      <family val="2"/>
    </font>
    <font>
      <b/>
      <sz val="16"/>
      <name val="Verdana"/>
      <family val="2"/>
    </font>
    <font>
      <b/>
      <sz val="18"/>
      <name val="Verdana"/>
      <family val="2"/>
    </font>
    <font>
      <u/>
      <sz val="10"/>
      <name val="Arial"/>
      <family val="2"/>
    </font>
    <font>
      <sz val="12"/>
      <name val="Wingdings"/>
      <charset val="2"/>
    </font>
    <font>
      <sz val="8"/>
      <name val="Verdana"/>
      <family val="2"/>
    </font>
    <font>
      <vertAlign val="superscript"/>
      <sz val="8"/>
      <name val="Verdana"/>
      <family val="2"/>
    </font>
    <font>
      <sz val="5"/>
      <name val="Verdana"/>
      <family val="2"/>
    </font>
    <font>
      <b/>
      <sz val="3"/>
      <name val="Verdana"/>
      <family val="2"/>
    </font>
    <font>
      <sz val="11"/>
      <color rgb="FFFF0000"/>
      <name val="Verdana"/>
      <family val="2"/>
    </font>
    <font>
      <sz val="14"/>
      <color rgb="FFFF0000"/>
      <name val="Verdana"/>
      <family val="2"/>
    </font>
    <font>
      <sz val="3"/>
      <color rgb="FFFF0000"/>
      <name val="Verdana"/>
      <family val="2"/>
    </font>
    <font>
      <sz val="18"/>
      <color rgb="FFFF0000"/>
      <name val="Verdana"/>
      <family val="2"/>
    </font>
    <font>
      <sz val="12"/>
      <color rgb="FFFF0000"/>
      <name val="Verdana"/>
      <family val="2"/>
    </font>
    <font>
      <u/>
      <sz val="8"/>
      <color indexed="12"/>
      <name val="Arial"/>
      <family val="2"/>
    </font>
    <font>
      <sz val="8"/>
      <name val="Arial"/>
      <family val="2"/>
    </font>
    <font>
      <b/>
      <sz val="11"/>
      <color theme="1" tint="0.499984740745262"/>
      <name val="Verdana"/>
      <family val="2"/>
    </font>
    <font>
      <sz val="8"/>
      <color theme="3"/>
      <name val="Verdana"/>
      <family val="2"/>
    </font>
    <font>
      <b/>
      <sz val="28"/>
      <color rgb="FFFFFFFF"/>
      <name val="Verdana"/>
      <family val="2"/>
    </font>
    <font>
      <b/>
      <sz val="28"/>
      <color theme="0"/>
      <name val="Verdana"/>
      <family val="2"/>
    </font>
    <font>
      <b/>
      <sz val="14"/>
      <color rgb="FF00B050"/>
      <name val="Verdana"/>
      <family val="2"/>
    </font>
    <font>
      <b/>
      <sz val="14"/>
      <color rgb="FF00B050"/>
      <name val="Wingdings"/>
      <charset val="2"/>
    </font>
    <font>
      <b/>
      <vertAlign val="superscript"/>
      <sz val="14"/>
      <color rgb="FF00B050"/>
      <name val="Verdana"/>
      <family val="2"/>
    </font>
    <font>
      <sz val="14"/>
      <color theme="3"/>
      <name val="Verdana"/>
      <family val="2"/>
    </font>
    <font>
      <b/>
      <sz val="14"/>
      <color rgb="FFFFFFFF"/>
      <name val="Verdana"/>
      <family val="2"/>
    </font>
    <font>
      <sz val="12"/>
      <color theme="0"/>
      <name val="Verdana"/>
      <family val="2"/>
    </font>
    <font>
      <b/>
      <u/>
      <sz val="28"/>
      <name val="Verdana"/>
      <family val="2"/>
    </font>
    <font>
      <b/>
      <sz val="28"/>
      <name val="Verdana"/>
      <family val="2"/>
    </font>
    <font>
      <b/>
      <sz val="14"/>
      <color rgb="FF00B050"/>
      <name val="Verdana"/>
      <family val="2"/>
      <charset val="2"/>
    </font>
    <font>
      <b/>
      <sz val="24"/>
      <name val="Verdana"/>
      <family val="2"/>
    </font>
    <font>
      <b/>
      <sz val="10"/>
      <name val="Arial"/>
      <family val="2"/>
    </font>
    <font>
      <sz val="5"/>
      <color theme="0"/>
      <name val="Verdana"/>
      <family val="2"/>
    </font>
    <font>
      <sz val="20"/>
      <color rgb="FFFFFFFF"/>
      <name val="Verdana"/>
      <family val="2"/>
    </font>
    <font>
      <b/>
      <sz val="20"/>
      <color rgb="FFFFFFFF"/>
      <name val="Verdana"/>
      <family val="2"/>
    </font>
    <font>
      <sz val="9"/>
      <color theme="0"/>
      <name val="Verdana"/>
      <family val="2"/>
    </font>
    <font>
      <b/>
      <sz val="11"/>
      <color theme="0"/>
      <name val="Verdana"/>
      <family val="2"/>
    </font>
    <font>
      <b/>
      <sz val="10"/>
      <color theme="0"/>
      <name val="Verdana"/>
      <family val="2"/>
    </font>
    <font>
      <b/>
      <sz val="9"/>
      <name val="Arial"/>
      <family val="2"/>
    </font>
    <font>
      <sz val="9"/>
      <name val="Arial"/>
      <family val="2"/>
    </font>
    <font>
      <b/>
      <sz val="11"/>
      <color rgb="FFFF0000"/>
      <name val="Verdana"/>
      <family val="2"/>
    </font>
    <font>
      <sz val="18"/>
      <color theme="0"/>
      <name val="Verdana"/>
      <family val="2"/>
    </font>
    <font>
      <sz val="3"/>
      <color theme="0"/>
      <name val="Verdana"/>
      <family val="2"/>
    </font>
    <font>
      <b/>
      <sz val="12"/>
      <color theme="0"/>
      <name val="Verdana"/>
      <family val="2"/>
    </font>
    <font>
      <b/>
      <sz val="3"/>
      <color theme="0"/>
      <name val="Verdana"/>
      <family val="2"/>
    </font>
    <font>
      <sz val="10"/>
      <color theme="0"/>
      <name val="Arial"/>
      <family val="2"/>
    </font>
    <font>
      <b/>
      <sz val="3"/>
      <color theme="3"/>
      <name val="Verdana"/>
      <family val="2"/>
    </font>
    <font>
      <sz val="3"/>
      <color theme="3"/>
      <name val="Verdana"/>
      <family val="2"/>
    </font>
    <font>
      <sz val="7"/>
      <color theme="0"/>
      <name val="Arial"/>
      <family val="2"/>
    </font>
    <font>
      <b/>
      <sz val="13"/>
      <name val="Verdana"/>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
      <patternFill patternType="solid">
        <fgColor rgb="FF97FFC6"/>
        <bgColor indexed="64"/>
      </patternFill>
    </fill>
    <fill>
      <gradientFill degree="90">
        <stop position="0">
          <color theme="0"/>
        </stop>
        <stop position="1">
          <color rgb="FF00B050"/>
        </stop>
      </gradientFill>
    </fill>
  </fills>
  <borders count="13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right style="thick">
        <color auto="1"/>
      </right>
      <top style="thick">
        <color auto="1"/>
      </top>
      <bottom style="thick">
        <color auto="1"/>
      </bottom>
      <diagonal/>
    </border>
    <border>
      <left/>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thick">
        <color auto="1"/>
      </left>
      <right style="thin">
        <color auto="1"/>
      </right>
      <top style="thin">
        <color auto="1"/>
      </top>
      <bottom/>
      <diagonal/>
    </border>
    <border>
      <left/>
      <right style="thick">
        <color auto="1"/>
      </right>
      <top style="thin">
        <color auto="1"/>
      </top>
      <bottom style="thin">
        <color auto="1"/>
      </bottom>
      <diagonal/>
    </border>
    <border>
      <left/>
      <right style="thin">
        <color auto="1"/>
      </right>
      <top style="thick">
        <color auto="1"/>
      </top>
      <bottom style="thick">
        <color auto="1"/>
      </bottom>
      <diagonal/>
    </border>
    <border>
      <left style="thick">
        <color auto="1"/>
      </left>
      <right/>
      <top style="thick">
        <color auto="1"/>
      </top>
      <bottom style="thick">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medium">
        <color auto="1"/>
      </top>
      <bottom/>
      <diagonal/>
    </border>
    <border>
      <left/>
      <right style="thick">
        <color auto="1"/>
      </right>
      <top style="medium">
        <color auto="1"/>
      </top>
      <bottom/>
      <diagonal/>
    </border>
    <border>
      <left/>
      <right style="thin">
        <color rgb="FF00B050"/>
      </right>
      <top/>
      <bottom/>
      <diagonal/>
    </border>
    <border>
      <left/>
      <right style="thick">
        <color auto="1"/>
      </right>
      <top/>
      <bottom style="thick">
        <color auto="1"/>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bottom style="thin">
        <color theme="0"/>
      </bottom>
      <diagonal/>
    </border>
    <border>
      <left style="thin">
        <color theme="0"/>
      </left>
      <right style="thin">
        <color theme="0"/>
      </right>
      <top/>
      <bottom/>
      <diagonal/>
    </border>
    <border>
      <left style="thin">
        <color theme="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ck">
        <color auto="1"/>
      </right>
      <top style="thin">
        <color auto="1"/>
      </top>
      <bottom/>
      <diagonal/>
    </border>
    <border>
      <left/>
      <right style="medium">
        <color auto="1"/>
      </right>
      <top style="medium">
        <color auto="1"/>
      </top>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auto="1"/>
      </left>
      <right/>
      <top style="thin">
        <color auto="1"/>
      </top>
      <bottom/>
      <diagonal/>
    </border>
    <border>
      <left/>
      <right style="thick">
        <color auto="1"/>
      </right>
      <top style="thin">
        <color auto="1"/>
      </top>
      <bottom/>
      <diagonal/>
    </border>
    <border>
      <left style="thin">
        <color indexed="54"/>
      </left>
      <right style="thin">
        <color indexed="54"/>
      </right>
      <top/>
      <bottom style="thin">
        <color indexed="22"/>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style="thick">
        <color auto="1"/>
      </left>
      <right/>
      <top/>
      <bottom style="thin">
        <color indexed="64"/>
      </bottom>
      <diagonal/>
    </border>
    <border>
      <left/>
      <right/>
      <top/>
      <bottom style="thin">
        <color indexed="64"/>
      </bottom>
      <diagonal/>
    </border>
    <border>
      <left style="thin">
        <color indexed="54"/>
      </left>
      <right style="thin">
        <color indexed="54"/>
      </right>
      <top/>
      <bottom style="thin">
        <color indexed="22"/>
      </bottom>
      <diagonal/>
    </border>
    <border>
      <left style="double">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indexed="64"/>
      </bottom>
      <diagonal/>
    </border>
    <border>
      <left/>
      <right style="thin">
        <color indexed="64"/>
      </right>
      <top/>
      <bottom style="thin">
        <color indexed="64"/>
      </bottom>
      <diagonal/>
    </border>
    <border>
      <left style="thin">
        <color auto="1"/>
      </left>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bottom style="medium">
        <color auto="1"/>
      </bottom>
      <diagonal/>
    </border>
    <border>
      <left/>
      <right style="thick">
        <color auto="1"/>
      </right>
      <top/>
      <bottom/>
      <diagonal/>
    </border>
    <border>
      <left/>
      <right style="thick">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54"/>
      </right>
      <top/>
      <bottom/>
      <diagonal/>
    </border>
  </borders>
  <cellStyleXfs count="4">
    <xf numFmtId="0" fontId="0" fillId="0" borderId="0"/>
    <xf numFmtId="165" fontId="1" fillId="0" borderId="0" applyFont="0" applyFill="0" applyBorder="0" applyAlignment="0" applyProtection="0"/>
    <xf numFmtId="0" fontId="2" fillId="0" borderId="0" applyNumberFormat="0" applyFill="0" applyBorder="0" applyAlignment="0" applyProtection="0">
      <alignment vertical="top"/>
      <protection locked="0"/>
    </xf>
    <xf numFmtId="0" fontId="7" fillId="0" borderId="0"/>
  </cellStyleXfs>
  <cellXfs count="920">
    <xf numFmtId="0" fontId="0" fillId="0" borderId="0" xfId="0"/>
    <xf numFmtId="0" fontId="9" fillId="0" borderId="0" xfId="0" applyFont="1" applyAlignment="1">
      <alignment vertical="center"/>
    </xf>
    <xf numFmtId="0" fontId="10" fillId="0" borderId="0" xfId="0" applyFont="1" applyAlignment="1">
      <alignment vertical="center"/>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9" fillId="0" borderId="0" xfId="0" applyFont="1" applyProtection="1">
      <protection hidden="1"/>
    </xf>
    <xf numFmtId="0" fontId="9" fillId="0" borderId="0" xfId="0" applyFont="1" applyAlignment="1" applyProtection="1">
      <alignment vertical="center"/>
      <protection hidden="1"/>
    </xf>
    <xf numFmtId="0" fontId="3" fillId="0" borderId="0" xfId="0" applyFont="1" applyAlignment="1" applyProtection="1">
      <alignment vertical="center"/>
      <protection hidden="1"/>
    </xf>
    <xf numFmtId="0" fontId="10" fillId="0" borderId="0" xfId="0" applyFont="1" applyAlignment="1" applyProtection="1">
      <alignment vertical="center"/>
      <protection hidden="1"/>
    </xf>
    <xf numFmtId="0" fontId="9" fillId="0" borderId="0" xfId="0" applyFont="1"/>
    <xf numFmtId="0" fontId="13" fillId="0" borderId="0" xfId="0" applyFont="1"/>
    <xf numFmtId="0" fontId="12" fillId="0" borderId="0" xfId="0" applyFont="1" applyAlignment="1">
      <alignment vertical="center"/>
    </xf>
    <xf numFmtId="0" fontId="3" fillId="0" borderId="0" xfId="0" applyFont="1"/>
    <xf numFmtId="0" fontId="9" fillId="0" borderId="0" xfId="0" applyFont="1" applyAlignment="1">
      <alignment vertical="center" wrapText="1"/>
    </xf>
    <xf numFmtId="0" fontId="16" fillId="0" borderId="0" xfId="0" applyFont="1" applyAlignment="1">
      <alignment horizontal="center" vertical="center"/>
    </xf>
    <xf numFmtId="0" fontId="17" fillId="0" borderId="0" xfId="0" applyFont="1" applyAlignment="1">
      <alignment horizontal="left" vertical="center"/>
    </xf>
    <xf numFmtId="167" fontId="11" fillId="0" borderId="0" xfId="0" applyNumberFormat="1" applyFont="1" applyAlignment="1">
      <alignment horizontal="left" vertical="center"/>
    </xf>
    <xf numFmtId="1" fontId="11" fillId="0" borderId="0" xfId="0" applyNumberFormat="1" applyFont="1" applyAlignment="1">
      <alignment horizontal="center" vertical="center"/>
    </xf>
    <xf numFmtId="0" fontId="11" fillId="0" borderId="0" xfId="0" applyFont="1" applyAlignment="1">
      <alignment horizontal="center" vertical="center"/>
    </xf>
    <xf numFmtId="0" fontId="19" fillId="0" borderId="0" xfId="0" applyFont="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left"/>
    </xf>
    <xf numFmtId="0" fontId="9" fillId="0" borderId="0" xfId="0" applyFont="1" applyAlignment="1">
      <alignment horizontal="center" vertical="center"/>
    </xf>
    <xf numFmtId="0" fontId="3" fillId="0" borderId="0" xfId="0" applyFont="1" applyAlignment="1">
      <alignment vertical="center"/>
    </xf>
    <xf numFmtId="0" fontId="33" fillId="0" borderId="0" xfId="0" applyFont="1" applyAlignment="1">
      <alignment horizontal="left" vertical="center"/>
    </xf>
    <xf numFmtId="167" fontId="31" fillId="0" borderId="0" xfId="0" applyNumberFormat="1" applyFont="1" applyAlignment="1">
      <alignment horizontal="left" vertical="center"/>
    </xf>
    <xf numFmtId="0" fontId="31" fillId="0" borderId="0" xfId="0" applyFont="1" applyAlignment="1">
      <alignment horizontal="center" vertical="center"/>
    </xf>
    <xf numFmtId="0" fontId="4" fillId="0" borderId="0" xfId="0" applyFont="1" applyAlignment="1">
      <alignment horizontal="left" vertical="center"/>
    </xf>
    <xf numFmtId="0" fontId="29" fillId="0" borderId="0" xfId="0" applyFont="1" applyAlignment="1">
      <alignment horizontal="center" vertical="center"/>
    </xf>
    <xf numFmtId="0" fontId="4" fillId="0" borderId="0" xfId="0" applyFont="1" applyAlignment="1">
      <alignment vertical="center"/>
    </xf>
    <xf numFmtId="0" fontId="3"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xf>
    <xf numFmtId="167" fontId="38" fillId="0" borderId="0" xfId="2" applyNumberFormat="1" applyFont="1" applyFill="1" applyBorder="1" applyAlignment="1" applyProtection="1">
      <alignment horizontal="left" vertical="center"/>
    </xf>
    <xf numFmtId="167" fontId="31" fillId="0" borderId="0" xfId="0" applyNumberFormat="1" applyFont="1" applyAlignment="1">
      <alignment horizontal="center" vertical="center"/>
    </xf>
    <xf numFmtId="0" fontId="31" fillId="0" borderId="0" xfId="0" applyFont="1" applyAlignment="1">
      <alignment vertical="center"/>
    </xf>
    <xf numFmtId="0" fontId="6" fillId="0" borderId="0" xfId="0" applyFont="1" applyAlignment="1">
      <alignment horizontal="center" vertical="center"/>
    </xf>
    <xf numFmtId="0" fontId="29" fillId="0" borderId="0" xfId="0" applyFont="1" applyAlignment="1">
      <alignment horizontal="center" vertical="center" wrapText="1"/>
    </xf>
    <xf numFmtId="0" fontId="40" fillId="0" borderId="0" xfId="0" applyFont="1" applyAlignment="1">
      <alignment vertical="center"/>
    </xf>
    <xf numFmtId="0" fontId="40" fillId="0" borderId="6" xfId="0" applyFont="1" applyBorder="1" applyAlignment="1" applyProtection="1">
      <alignment vertical="center"/>
      <protection locked="0"/>
    </xf>
    <xf numFmtId="0" fontId="40" fillId="0" borderId="0" xfId="0" applyFont="1" applyAlignment="1">
      <alignment horizontal="left" vertical="center"/>
    </xf>
    <xf numFmtId="0" fontId="23" fillId="0" borderId="0" xfId="0" applyFont="1" applyAlignment="1">
      <alignment vertical="center"/>
    </xf>
    <xf numFmtId="0" fontId="3" fillId="0" borderId="0" xfId="0" applyFont="1" applyProtection="1">
      <protection hidden="1"/>
    </xf>
    <xf numFmtId="0" fontId="6" fillId="0" borderId="0" xfId="0" applyFont="1"/>
    <xf numFmtId="0" fontId="42" fillId="0" borderId="0" xfId="0" applyFont="1"/>
    <xf numFmtId="0" fontId="26" fillId="0" borderId="0" xfId="0" applyFont="1"/>
    <xf numFmtId="0" fontId="26" fillId="0" borderId="0" xfId="0" applyFont="1" applyAlignment="1">
      <alignment vertical="center"/>
    </xf>
    <xf numFmtId="0" fontId="40" fillId="0" borderId="0" xfId="0" applyFont="1" applyAlignment="1">
      <alignment horizontal="left" vertical="center" wrapText="1"/>
    </xf>
    <xf numFmtId="0" fontId="4" fillId="0" borderId="0" xfId="0" applyFont="1" applyAlignment="1">
      <alignment horizontal="center" vertical="center"/>
    </xf>
    <xf numFmtId="0" fontId="9"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4" fillId="0" borderId="2" xfId="0" applyFont="1" applyBorder="1" applyAlignment="1">
      <alignment horizontal="center" vertical="center"/>
    </xf>
    <xf numFmtId="0" fontId="26" fillId="0" borderId="25" xfId="0" applyFont="1" applyBorder="1" applyAlignment="1">
      <alignment horizontal="center" vertical="center"/>
    </xf>
    <xf numFmtId="3" fontId="26" fillId="0" borderId="26" xfId="0" applyNumberFormat="1" applyFont="1" applyBorder="1" applyAlignment="1">
      <alignment horizontal="center" vertical="center"/>
    </xf>
    <xf numFmtId="4" fontId="31" fillId="0" borderId="31" xfId="0" applyNumberFormat="1" applyFont="1" applyBorder="1" applyAlignment="1">
      <alignment vertical="center"/>
    </xf>
    <xf numFmtId="0" fontId="5" fillId="0" borderId="0" xfId="0" applyFont="1"/>
    <xf numFmtId="0" fontId="25" fillId="0" borderId="0" xfId="0" applyFont="1"/>
    <xf numFmtId="0" fontId="43" fillId="0" borderId="0" xfId="0" applyFont="1" applyAlignment="1">
      <alignment horizontal="center"/>
    </xf>
    <xf numFmtId="0" fontId="5" fillId="0" borderId="0" xfId="0" applyFont="1" applyAlignment="1">
      <alignment vertical="center"/>
    </xf>
    <xf numFmtId="0" fontId="25" fillId="0" borderId="0" xfId="0" applyFont="1" applyAlignment="1">
      <alignment vertical="center"/>
    </xf>
    <xf numFmtId="0" fontId="43" fillId="0" borderId="0" xfId="0" applyFont="1"/>
    <xf numFmtId="168" fontId="26" fillId="0" borderId="33" xfId="0" applyNumberFormat="1" applyFont="1" applyBorder="1" applyAlignment="1">
      <alignment horizontal="center"/>
    </xf>
    <xf numFmtId="0" fontId="26" fillId="0" borderId="33" xfId="0" applyFont="1" applyBorder="1" applyAlignment="1">
      <alignment horizontal="center"/>
    </xf>
    <xf numFmtId="3" fontId="26" fillId="0" borderId="34" xfId="0" applyNumberFormat="1" applyFont="1" applyBorder="1" applyAlignment="1">
      <alignment horizontal="center"/>
    </xf>
    <xf numFmtId="168" fontId="26" fillId="4" borderId="6" xfId="0" applyNumberFormat="1" applyFont="1" applyFill="1" applyBorder="1" applyAlignment="1">
      <alignment horizontal="center"/>
    </xf>
    <xf numFmtId="0" fontId="26" fillId="4" borderId="6" xfId="0" applyFont="1" applyFill="1" applyBorder="1" applyAlignment="1">
      <alignment horizontal="center"/>
    </xf>
    <xf numFmtId="3" fontId="26" fillId="4" borderId="28" xfId="0" applyNumberFormat="1" applyFont="1" applyFill="1" applyBorder="1" applyAlignment="1">
      <alignment horizontal="center"/>
    </xf>
    <xf numFmtId="4" fontId="33" fillId="0" borderId="0" xfId="0" applyNumberFormat="1" applyFont="1" applyAlignment="1">
      <alignment vertical="center"/>
    </xf>
    <xf numFmtId="0" fontId="40" fillId="0" borderId="0" xfId="0" applyFont="1" applyAlignment="1" applyProtection="1">
      <alignment vertical="center"/>
      <protection hidden="1"/>
    </xf>
    <xf numFmtId="0" fontId="13" fillId="0" borderId="0" xfId="0" applyFont="1" applyAlignment="1">
      <alignment vertical="center"/>
    </xf>
    <xf numFmtId="49" fontId="3" fillId="0" borderId="0" xfId="0" applyNumberFormat="1" applyFont="1"/>
    <xf numFmtId="0" fontId="26" fillId="0" borderId="53" xfId="0" applyFont="1" applyBorder="1" applyAlignment="1">
      <alignment horizontal="center" vertical="center"/>
    </xf>
    <xf numFmtId="4" fontId="26" fillId="0" borderId="6" xfId="0" applyNumberFormat="1" applyFont="1" applyBorder="1" applyAlignment="1">
      <alignment horizontal="right" vertical="center"/>
    </xf>
    <xf numFmtId="4" fontId="26" fillId="0" borderId="28" xfId="0" applyNumberFormat="1" applyFont="1" applyBorder="1" applyAlignment="1">
      <alignment vertical="center" wrapText="1"/>
    </xf>
    <xf numFmtId="4" fontId="26" fillId="0" borderId="28" xfId="0" applyNumberFormat="1" applyFont="1" applyBorder="1" applyAlignment="1">
      <alignment vertical="center"/>
    </xf>
    <xf numFmtId="4" fontId="31" fillId="0" borderId="30" xfId="0" applyNumberFormat="1" applyFont="1" applyBorder="1" applyAlignment="1">
      <alignment vertical="center"/>
    </xf>
    <xf numFmtId="4" fontId="26" fillId="4" borderId="6" xfId="0" applyNumberFormat="1" applyFont="1" applyFill="1" applyBorder="1" applyAlignment="1">
      <alignment vertical="center"/>
    </xf>
    <xf numFmtId="4" fontId="26" fillId="4" borderId="28" xfId="0" applyNumberFormat="1" applyFont="1" applyFill="1" applyBorder="1" applyAlignment="1">
      <alignment vertical="center" wrapText="1"/>
    </xf>
    <xf numFmtId="4" fontId="26" fillId="4" borderId="28" xfId="0" applyNumberFormat="1" applyFont="1" applyFill="1" applyBorder="1" applyAlignment="1">
      <alignment vertical="center"/>
    </xf>
    <xf numFmtId="4" fontId="26" fillId="4" borderId="28" xfId="0" applyNumberFormat="1" applyFont="1" applyFill="1" applyBorder="1" applyAlignment="1">
      <alignment horizontal="right" vertical="center"/>
    </xf>
    <xf numFmtId="4" fontId="31" fillId="4" borderId="30" xfId="0" applyNumberFormat="1" applyFont="1" applyFill="1" applyBorder="1" applyAlignment="1">
      <alignment vertical="center"/>
    </xf>
    <xf numFmtId="4" fontId="31" fillId="4" borderId="31" xfId="0" applyNumberFormat="1" applyFont="1" applyFill="1" applyBorder="1" applyAlignment="1">
      <alignment horizontal="right" vertical="center"/>
    </xf>
    <xf numFmtId="4" fontId="31" fillId="3" borderId="25" xfId="0" applyNumberFormat="1" applyFont="1" applyFill="1" applyBorder="1" applyAlignment="1">
      <alignment vertical="center"/>
    </xf>
    <xf numFmtId="4" fontId="31" fillId="3" borderId="26" xfId="0" applyNumberFormat="1" applyFont="1" applyFill="1" applyBorder="1" applyAlignment="1">
      <alignment vertical="center"/>
    </xf>
    <xf numFmtId="0" fontId="3" fillId="4" borderId="62" xfId="0" applyFont="1" applyFill="1" applyBorder="1"/>
    <xf numFmtId="0" fontId="3" fillId="4" borderId="63" xfId="0" applyFont="1" applyFill="1" applyBorder="1" applyAlignment="1">
      <alignment horizontal="left"/>
    </xf>
    <xf numFmtId="0" fontId="3" fillId="4" borderId="64" xfId="0" applyFont="1" applyFill="1" applyBorder="1"/>
    <xf numFmtId="0" fontId="3" fillId="4" borderId="65" xfId="0" applyFont="1" applyFill="1" applyBorder="1" applyAlignment="1">
      <alignment horizontal="right"/>
    </xf>
    <xf numFmtId="4" fontId="26" fillId="0" borderId="12" xfId="0" applyNumberFormat="1" applyFont="1" applyBorder="1" applyAlignment="1" applyProtection="1">
      <alignment vertical="center"/>
      <protection locked="0"/>
    </xf>
    <xf numFmtId="0" fontId="44" fillId="0" borderId="0" xfId="0" applyFont="1" applyAlignment="1">
      <alignment vertical="center"/>
    </xf>
    <xf numFmtId="0" fontId="45" fillId="0" borderId="0" xfId="0" applyFont="1"/>
    <xf numFmtId="0" fontId="46" fillId="0" borderId="0" xfId="0" applyFont="1"/>
    <xf numFmtId="0" fontId="47" fillId="0" borderId="0" xfId="0" applyFont="1"/>
    <xf numFmtId="0" fontId="48" fillId="0" borderId="0" xfId="0" applyFont="1"/>
    <xf numFmtId="0" fontId="48"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44" fillId="0" borderId="0" xfId="0" applyFont="1"/>
    <xf numFmtId="0" fontId="44" fillId="0" borderId="0" xfId="0" applyFont="1" applyProtection="1">
      <protection hidden="1"/>
    </xf>
    <xf numFmtId="1" fontId="9" fillId="0" borderId="0" xfId="0" applyNumberFormat="1" applyFont="1" applyAlignment="1">
      <alignment vertical="center" wrapText="1"/>
    </xf>
    <xf numFmtId="0" fontId="9" fillId="0" borderId="0" xfId="0" applyFont="1" applyAlignment="1" applyProtection="1">
      <alignment horizontal="left" vertical="center"/>
      <protection hidden="1"/>
    </xf>
    <xf numFmtId="0" fontId="13" fillId="0" borderId="0" xfId="0" applyFont="1" applyAlignment="1" applyProtection="1">
      <alignment horizontal="left" vertical="center"/>
      <protection hidden="1"/>
    </xf>
    <xf numFmtId="0" fontId="9" fillId="0" borderId="0" xfId="0" applyFont="1" applyAlignment="1">
      <alignment horizontal="left" vertical="center"/>
    </xf>
    <xf numFmtId="4" fontId="26" fillId="0" borderId="6" xfId="0" applyNumberFormat="1" applyFont="1" applyBorder="1" applyAlignment="1" applyProtection="1">
      <alignment vertical="center"/>
      <protection locked="0"/>
    </xf>
    <xf numFmtId="4" fontId="26" fillId="0" borderId="28" xfId="0" applyNumberFormat="1" applyFont="1" applyBorder="1" applyAlignment="1">
      <alignment horizontal="center" vertical="center"/>
    </xf>
    <xf numFmtId="49" fontId="3" fillId="0" borderId="0" xfId="0" applyNumberFormat="1" applyFont="1" applyAlignment="1">
      <alignment vertical="center"/>
    </xf>
    <xf numFmtId="0" fontId="3" fillId="0" borderId="0" xfId="0" applyFont="1" applyAlignment="1">
      <alignment horizontal="left" vertical="center" wrapText="1"/>
    </xf>
    <xf numFmtId="49" fontId="8" fillId="0" borderId="0" xfId="0" applyNumberFormat="1" applyFont="1"/>
    <xf numFmtId="49" fontId="9" fillId="0" borderId="0" xfId="0" applyNumberFormat="1" applyFont="1"/>
    <xf numFmtId="49" fontId="13" fillId="0" borderId="0" xfId="0" applyNumberFormat="1" applyFont="1"/>
    <xf numFmtId="49" fontId="9" fillId="0" borderId="0" xfId="0" applyNumberFormat="1" applyFont="1" applyProtection="1">
      <protection hidden="1"/>
    </xf>
    <xf numFmtId="49" fontId="13" fillId="0" borderId="0" xfId="0" applyNumberFormat="1" applyFont="1" applyAlignment="1">
      <alignment vertical="center"/>
    </xf>
    <xf numFmtId="49" fontId="9" fillId="0" borderId="0" xfId="0" applyNumberFormat="1" applyFont="1" applyAlignment="1">
      <alignment vertical="center"/>
    </xf>
    <xf numFmtId="49" fontId="9" fillId="0" borderId="0" xfId="0" applyNumberFormat="1" applyFont="1" applyAlignment="1" applyProtection="1">
      <alignment vertical="center"/>
      <protection hidden="1"/>
    </xf>
    <xf numFmtId="0" fontId="34" fillId="0" borderId="0" xfId="0" applyFont="1" applyProtection="1">
      <protection hidden="1"/>
    </xf>
    <xf numFmtId="0" fontId="22" fillId="0" borderId="0" xfId="0" applyFont="1"/>
    <xf numFmtId="0" fontId="21" fillId="0" borderId="0" xfId="0" applyFont="1"/>
    <xf numFmtId="0" fontId="21" fillId="0" borderId="0" xfId="0" applyFont="1" applyProtection="1">
      <protection hidden="1"/>
    </xf>
    <xf numFmtId="0" fontId="18" fillId="4" borderId="81" xfId="0" applyFont="1" applyFill="1" applyBorder="1" applyAlignment="1">
      <alignment vertical="center"/>
    </xf>
    <xf numFmtId="0" fontId="4" fillId="0" borderId="81" xfId="0" applyFont="1" applyBorder="1" applyAlignment="1">
      <alignment vertical="center"/>
    </xf>
    <xf numFmtId="0" fontId="4" fillId="4" borderId="81" xfId="0" applyFont="1" applyFill="1" applyBorder="1"/>
    <xf numFmtId="0" fontId="4" fillId="4" borderId="82" xfId="0" applyFont="1" applyFill="1" applyBorder="1" applyAlignment="1">
      <alignment vertical="center"/>
    </xf>
    <xf numFmtId="0" fontId="3" fillId="0" borderId="81" xfId="0" applyFont="1" applyBorder="1" applyAlignment="1">
      <alignment horizontal="right" vertical="center"/>
    </xf>
    <xf numFmtId="167" fontId="23" fillId="0" borderId="0" xfId="0" applyNumberFormat="1" applyFont="1" applyAlignment="1" applyProtection="1">
      <alignment horizontal="left" vertical="center"/>
      <protection hidden="1"/>
    </xf>
    <xf numFmtId="0" fontId="3" fillId="0" borderId="0" xfId="0" applyFont="1" applyAlignment="1" applyProtection="1">
      <alignment vertical="center"/>
      <protection locked="0" hidden="1"/>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17" xfId="0" applyFont="1" applyBorder="1" applyAlignment="1">
      <alignment vertical="center"/>
    </xf>
    <xf numFmtId="0" fontId="36" fillId="0" borderId="17" xfId="0" applyFont="1" applyBorder="1" applyAlignment="1">
      <alignment horizontal="right" vertical="center"/>
    </xf>
    <xf numFmtId="49" fontId="36" fillId="0" borderId="4" xfId="0" applyNumberFormat="1" applyFont="1" applyBorder="1" applyAlignment="1">
      <alignment horizontal="center" vertical="center"/>
    </xf>
    <xf numFmtId="0" fontId="29" fillId="0" borderId="20" xfId="0" applyFont="1" applyBorder="1" applyAlignment="1">
      <alignment vertical="center"/>
    </xf>
    <xf numFmtId="0" fontId="26" fillId="0" borderId="19" xfId="0" applyFont="1" applyBorder="1" applyAlignment="1">
      <alignment vertical="center"/>
    </xf>
    <xf numFmtId="0" fontId="29" fillId="0" borderId="20" xfId="0" applyFont="1" applyBorder="1" applyAlignment="1">
      <alignment horizontal="right" vertical="center"/>
    </xf>
    <xf numFmtId="0" fontId="31" fillId="0" borderId="20" xfId="0" applyFont="1" applyBorder="1" applyAlignment="1">
      <alignment vertical="center"/>
    </xf>
    <xf numFmtId="0" fontId="4" fillId="0" borderId="20" xfId="0" applyFont="1" applyBorder="1" applyAlignment="1">
      <alignment vertical="center"/>
    </xf>
    <xf numFmtId="0" fontId="32" fillId="0" borderId="19" xfId="0" applyFont="1" applyBorder="1" applyAlignment="1">
      <alignment vertical="center"/>
    </xf>
    <xf numFmtId="0" fontId="3" fillId="0" borderId="19" xfId="0" applyFont="1" applyBorder="1" applyAlignment="1" applyProtection="1">
      <alignment vertical="center"/>
      <protection hidden="1"/>
    </xf>
    <xf numFmtId="0" fontId="3" fillId="0" borderId="20" xfId="0" applyFont="1" applyBorder="1" applyAlignment="1" applyProtection="1">
      <alignment vertical="center"/>
      <protection hidden="1"/>
    </xf>
    <xf numFmtId="0" fontId="3" fillId="0" borderId="19" xfId="0" applyFont="1" applyBorder="1" applyAlignment="1" applyProtection="1">
      <alignment horizontal="right" vertical="center"/>
      <protection hidden="1"/>
    </xf>
    <xf numFmtId="0" fontId="3" fillId="0" borderId="18" xfId="0" applyFont="1" applyBorder="1" applyAlignment="1" applyProtection="1">
      <alignment vertical="center"/>
      <protection hidden="1"/>
    </xf>
    <xf numFmtId="0" fontId="3" fillId="0" borderId="1" xfId="0" applyFont="1" applyBorder="1" applyAlignment="1" applyProtection="1">
      <alignment vertical="center"/>
      <protection hidden="1"/>
    </xf>
    <xf numFmtId="0" fontId="30" fillId="0" borderId="19" xfId="0" applyFont="1" applyBorder="1" applyAlignment="1">
      <alignment vertical="center"/>
    </xf>
    <xf numFmtId="0" fontId="29" fillId="0" borderId="0" xfId="0" applyFont="1" applyAlignment="1" applyProtection="1">
      <alignment vertical="center"/>
      <protection locked="0"/>
    </xf>
    <xf numFmtId="0" fontId="6" fillId="0" borderId="0" xfId="0" applyFont="1" applyAlignment="1">
      <alignment vertical="center"/>
    </xf>
    <xf numFmtId="4" fontId="6" fillId="0" borderId="32" xfId="0" applyNumberFormat="1" applyFont="1" applyBorder="1" applyAlignment="1" applyProtection="1">
      <alignment vertical="center" wrapText="1"/>
      <protection locked="0"/>
    </xf>
    <xf numFmtId="4" fontId="6" fillId="0" borderId="33" xfId="0" applyNumberFormat="1" applyFont="1" applyBorder="1" applyAlignment="1" applyProtection="1">
      <alignment vertical="center" wrapText="1"/>
      <protection locked="0"/>
    </xf>
    <xf numFmtId="4" fontId="6" fillId="0" borderId="34" xfId="0" applyNumberFormat="1" applyFont="1" applyBorder="1" applyAlignment="1">
      <alignment vertical="center" wrapText="1"/>
    </xf>
    <xf numFmtId="4" fontId="6" fillId="0" borderId="27" xfId="0" applyNumberFormat="1" applyFont="1" applyBorder="1" applyAlignment="1" applyProtection="1">
      <alignment vertical="center" wrapText="1"/>
      <protection locked="0"/>
    </xf>
    <xf numFmtId="4" fontId="6" fillId="0" borderId="6" xfId="0" applyNumberFormat="1" applyFont="1" applyBorder="1" applyAlignment="1" applyProtection="1">
      <alignment vertical="center" wrapText="1"/>
      <protection locked="0"/>
    </xf>
    <xf numFmtId="4" fontId="6" fillId="0" borderId="28" xfId="0" applyNumberFormat="1" applyFont="1" applyBorder="1" applyAlignment="1">
      <alignment vertical="center" wrapText="1"/>
    </xf>
    <xf numFmtId="4" fontId="6" fillId="0" borderId="51" xfId="0" applyNumberFormat="1" applyFont="1" applyBorder="1" applyAlignment="1" applyProtection="1">
      <alignment vertical="center" wrapText="1"/>
      <protection locked="0"/>
    </xf>
    <xf numFmtId="4" fontId="6" fillId="0" borderId="2" xfId="0" applyNumberFormat="1" applyFont="1" applyBorder="1" applyAlignment="1" applyProtection="1">
      <alignment vertical="center" wrapText="1"/>
      <protection locked="0"/>
    </xf>
    <xf numFmtId="4" fontId="6" fillId="0" borderId="29" xfId="0" applyNumberFormat="1" applyFont="1" applyBorder="1" applyAlignment="1" applyProtection="1">
      <alignment vertical="center"/>
      <protection locked="0"/>
    </xf>
    <xf numFmtId="4" fontId="6" fillId="0" borderId="30" xfId="0" applyNumberFormat="1" applyFont="1" applyBorder="1" applyAlignment="1" applyProtection="1">
      <alignment vertical="center"/>
      <protection locked="0"/>
    </xf>
    <xf numFmtId="4" fontId="6" fillId="0" borderId="31" xfId="0" applyNumberFormat="1" applyFont="1" applyBorder="1" applyAlignment="1">
      <alignment vertical="center"/>
    </xf>
    <xf numFmtId="4" fontId="6" fillId="0" borderId="53" xfId="0" applyNumberFormat="1" applyFont="1" applyBorder="1" applyAlignment="1">
      <alignment vertical="center"/>
    </xf>
    <xf numFmtId="4" fontId="6" fillId="0" borderId="26" xfId="0" applyNumberFormat="1" applyFont="1" applyBorder="1" applyAlignment="1">
      <alignment vertical="center"/>
    </xf>
    <xf numFmtId="4" fontId="6" fillId="0" borderId="51" xfId="0" applyNumberFormat="1" applyFont="1" applyBorder="1" applyAlignment="1" applyProtection="1">
      <alignment vertical="center"/>
      <protection locked="0"/>
    </xf>
    <xf numFmtId="4" fontId="6" fillId="0" borderId="2" xfId="0" applyNumberFormat="1" applyFont="1" applyBorder="1" applyAlignment="1" applyProtection="1">
      <alignment vertical="center"/>
      <protection locked="0"/>
    </xf>
    <xf numFmtId="4" fontId="6" fillId="0" borderId="86" xfId="0" applyNumberFormat="1" applyFont="1" applyBorder="1" applyAlignment="1">
      <alignment vertical="center"/>
    </xf>
    <xf numFmtId="0" fontId="40" fillId="0" borderId="6" xfId="0" applyFont="1" applyBorder="1" applyAlignment="1" applyProtection="1">
      <alignment horizontal="center" vertical="center"/>
      <protection locked="0"/>
    </xf>
    <xf numFmtId="0" fontId="33" fillId="0" borderId="0" xfId="0" applyFont="1" applyAlignment="1">
      <alignment horizontal="center" vertical="center"/>
    </xf>
    <xf numFmtId="167" fontId="33" fillId="0" borderId="0" xfId="0" applyNumberFormat="1" applyFont="1" applyAlignment="1">
      <alignment vertical="center"/>
    </xf>
    <xf numFmtId="49" fontId="33" fillId="0" borderId="0" xfId="0" applyNumberFormat="1" applyFont="1" applyAlignment="1">
      <alignment vertical="center"/>
    </xf>
    <xf numFmtId="0" fontId="28" fillId="0" borderId="2" xfId="0" applyFont="1" applyBorder="1" applyAlignment="1">
      <alignment vertical="center"/>
    </xf>
    <xf numFmtId="0" fontId="4" fillId="0" borderId="12" xfId="0" applyFont="1" applyBorder="1" applyAlignment="1">
      <alignment vertical="center"/>
    </xf>
    <xf numFmtId="0" fontId="40" fillId="0" borderId="19" xfId="0" applyFont="1" applyBorder="1" applyAlignment="1">
      <alignment vertical="center"/>
    </xf>
    <xf numFmtId="0" fontId="33" fillId="0" borderId="20" xfId="0" applyFont="1" applyBorder="1" applyAlignment="1">
      <alignment horizontal="center" vertical="center"/>
    </xf>
    <xf numFmtId="167" fontId="33" fillId="0" borderId="20" xfId="0" applyNumberFormat="1" applyFont="1" applyBorder="1" applyAlignment="1">
      <alignment vertical="center"/>
    </xf>
    <xf numFmtId="0" fontId="26" fillId="4" borderId="19" xfId="0" applyFont="1" applyFill="1" applyBorder="1" applyAlignment="1">
      <alignment vertical="center"/>
    </xf>
    <xf numFmtId="0" fontId="37" fillId="4" borderId="0" xfId="0" applyFont="1" applyFill="1" applyAlignment="1">
      <alignment horizontal="center" vertical="center"/>
    </xf>
    <xf numFmtId="0" fontId="37" fillId="4" borderId="20" xfId="0" applyFont="1" applyFill="1" applyBorder="1" applyAlignment="1">
      <alignment horizontal="center" vertical="center"/>
    </xf>
    <xf numFmtId="0" fontId="49" fillId="0" borderId="0" xfId="2" applyFont="1" applyFill="1" applyAlignment="1" applyProtection="1">
      <alignment horizontal="left" vertical="center"/>
    </xf>
    <xf numFmtId="0" fontId="12" fillId="0" borderId="0" xfId="0" applyFont="1" applyAlignment="1" applyProtection="1">
      <alignment vertical="center"/>
      <protection hidden="1"/>
    </xf>
    <xf numFmtId="0" fontId="27" fillId="0" borderId="0" xfId="0" applyFont="1" applyAlignment="1" applyProtection="1">
      <alignment horizontal="center" vertical="center"/>
      <protection locked="0"/>
    </xf>
    <xf numFmtId="0" fontId="29" fillId="0" borderId="0" xfId="0" applyFont="1" applyAlignment="1">
      <alignment vertical="center" wrapText="1"/>
    </xf>
    <xf numFmtId="3" fontId="3" fillId="0" borderId="12" xfId="0" applyNumberFormat="1" applyFont="1" applyBorder="1" applyAlignment="1">
      <alignment horizontal="right" vertical="center"/>
    </xf>
    <xf numFmtId="3" fontId="3" fillId="0" borderId="12" xfId="0" applyNumberFormat="1" applyFont="1" applyBorder="1" applyAlignment="1">
      <alignment vertical="center"/>
    </xf>
    <xf numFmtId="3" fontId="23" fillId="0" borderId="12" xfId="0" applyNumberFormat="1" applyFont="1" applyBorder="1" applyAlignment="1">
      <alignment vertical="center"/>
    </xf>
    <xf numFmtId="49" fontId="3" fillId="3" borderId="0" xfId="0" applyNumberFormat="1" applyFont="1" applyFill="1" applyAlignment="1">
      <alignment vertical="center"/>
    </xf>
    <xf numFmtId="49" fontId="13" fillId="3" borderId="0" xfId="0" applyNumberFormat="1" applyFont="1" applyFill="1" applyAlignment="1">
      <alignment vertical="center"/>
    </xf>
    <xf numFmtId="49" fontId="9" fillId="3" borderId="0" xfId="0" applyNumberFormat="1" applyFont="1" applyFill="1" applyAlignment="1">
      <alignment vertical="center"/>
    </xf>
    <xf numFmtId="49" fontId="9" fillId="3" borderId="0" xfId="0" applyNumberFormat="1" applyFont="1" applyFill="1" applyAlignment="1" applyProtection="1">
      <alignment vertical="center"/>
      <protection hidden="1"/>
    </xf>
    <xf numFmtId="0" fontId="19" fillId="4" borderId="0" xfId="0" applyFont="1" applyFill="1" applyAlignment="1">
      <alignment horizontal="center" vertical="center"/>
    </xf>
    <xf numFmtId="49" fontId="29" fillId="3" borderId="0" xfId="0" applyNumberFormat="1" applyFont="1" applyFill="1" applyAlignment="1">
      <alignment vertical="center" wrapText="1"/>
    </xf>
    <xf numFmtId="0" fontId="6" fillId="0" borderId="0" xfId="0" applyFont="1" applyAlignment="1">
      <alignment horizontal="left" vertical="center" wrapText="1" indent="5"/>
    </xf>
    <xf numFmtId="0" fontId="6" fillId="0" borderId="0" xfId="0" applyFont="1" applyAlignment="1">
      <alignment horizontal="left" vertical="center" indent="5"/>
    </xf>
    <xf numFmtId="0" fontId="6" fillId="0" borderId="0" xfId="0" applyFont="1" applyAlignment="1">
      <alignment horizontal="left" vertical="center"/>
    </xf>
    <xf numFmtId="0" fontId="6" fillId="4" borderId="77" xfId="0" applyFont="1" applyFill="1" applyBorder="1" applyAlignment="1">
      <alignment vertical="center"/>
    </xf>
    <xf numFmtId="0" fontId="6" fillId="4" borderId="0" xfId="0" applyFont="1" applyFill="1" applyAlignment="1">
      <alignment vertical="center"/>
    </xf>
    <xf numFmtId="0" fontId="6" fillId="4" borderId="78" xfId="0" applyFont="1" applyFill="1" applyBorder="1" applyAlignment="1">
      <alignment vertical="center"/>
    </xf>
    <xf numFmtId="0" fontId="6" fillId="5" borderId="77" xfId="0" applyFont="1" applyFill="1" applyBorder="1" applyAlignment="1">
      <alignment vertical="center"/>
    </xf>
    <xf numFmtId="0" fontId="6" fillId="5" borderId="0" xfId="0" applyFont="1" applyFill="1" applyAlignment="1">
      <alignment vertical="center"/>
    </xf>
    <xf numFmtId="0" fontId="6" fillId="5" borderId="78" xfId="0" applyFont="1" applyFill="1" applyBorder="1" applyAlignment="1">
      <alignment vertical="center"/>
    </xf>
    <xf numFmtId="0" fontId="6" fillId="0" borderId="0" xfId="0" applyFont="1" applyAlignment="1" applyProtection="1">
      <alignment horizontal="left" vertical="center"/>
      <protection hidden="1"/>
    </xf>
    <xf numFmtId="0" fontId="15" fillId="0" borderId="0" xfId="0" applyFont="1" applyAlignment="1">
      <alignment horizontal="left" vertical="center"/>
    </xf>
    <xf numFmtId="0" fontId="58" fillId="0" borderId="0" xfId="0" applyFont="1" applyAlignment="1">
      <alignment horizontal="left" vertical="center"/>
    </xf>
    <xf numFmtId="0" fontId="58" fillId="0" borderId="0" xfId="0" applyFont="1" applyAlignment="1" applyProtection="1">
      <alignment horizontal="left" vertical="center"/>
      <protection hidden="1"/>
    </xf>
    <xf numFmtId="49" fontId="15" fillId="3" borderId="0" xfId="0" applyNumberFormat="1" applyFont="1" applyFill="1" applyAlignment="1">
      <alignment vertical="center"/>
    </xf>
    <xf numFmtId="49" fontId="58" fillId="3" borderId="0" xfId="0" applyNumberFormat="1" applyFont="1" applyFill="1" applyAlignment="1">
      <alignment vertical="center"/>
    </xf>
    <xf numFmtId="49" fontId="58" fillId="3" borderId="0" xfId="0" applyNumberFormat="1" applyFont="1" applyFill="1" applyAlignment="1" applyProtection="1">
      <alignment vertical="center"/>
      <protection hidden="1"/>
    </xf>
    <xf numFmtId="170" fontId="19" fillId="4" borderId="0" xfId="0" applyNumberFormat="1" applyFont="1" applyFill="1" applyAlignment="1">
      <alignment horizontal="right" vertical="center"/>
    </xf>
    <xf numFmtId="170" fontId="29" fillId="0" borderId="0" xfId="0" applyNumberFormat="1" applyFont="1" applyAlignment="1">
      <alignment horizontal="right" vertical="center"/>
    </xf>
    <xf numFmtId="170" fontId="19" fillId="4" borderId="0" xfId="0" applyNumberFormat="1" applyFont="1" applyFill="1" applyAlignment="1">
      <alignment vertical="center"/>
    </xf>
    <xf numFmtId="170" fontId="29" fillId="0" borderId="0" xfId="0" applyNumberFormat="1" applyFont="1" applyAlignment="1">
      <alignment vertical="center"/>
    </xf>
    <xf numFmtId="9" fontId="19" fillId="4" borderId="0" xfId="0" applyNumberFormat="1" applyFont="1" applyFill="1" applyAlignment="1">
      <alignment horizontal="center" vertical="center"/>
    </xf>
    <xf numFmtId="9" fontId="29" fillId="0" borderId="0" xfId="0" applyNumberFormat="1" applyFont="1" applyAlignment="1">
      <alignment horizontal="center" vertical="center"/>
    </xf>
    <xf numFmtId="0" fontId="15" fillId="0" borderId="0" xfId="0" applyFont="1"/>
    <xf numFmtId="3" fontId="6" fillId="0" borderId="0" xfId="0" applyNumberFormat="1" applyFont="1" applyAlignment="1">
      <alignment vertical="center"/>
    </xf>
    <xf numFmtId="0" fontId="40" fillId="0" borderId="0" xfId="0" applyFont="1" applyAlignment="1">
      <alignment horizontal="right" vertical="center"/>
    </xf>
    <xf numFmtId="0" fontId="3" fillId="0" borderId="0" xfId="0" applyFont="1" applyAlignment="1">
      <alignment horizontal="center"/>
    </xf>
    <xf numFmtId="49" fontId="29" fillId="0" borderId="0" xfId="0" applyNumberFormat="1" applyFont="1" applyAlignment="1">
      <alignment horizontal="center"/>
    </xf>
    <xf numFmtId="0" fontId="13" fillId="0" borderId="0" xfId="0" applyFont="1" applyAlignment="1">
      <alignment horizontal="center"/>
    </xf>
    <xf numFmtId="0" fontId="9" fillId="0" borderId="0" xfId="0" applyFont="1" applyAlignment="1">
      <alignment horizontal="center"/>
    </xf>
    <xf numFmtId="0" fontId="9" fillId="0" borderId="0" xfId="0" applyFont="1" applyAlignment="1" applyProtection="1">
      <alignment horizontal="center"/>
      <protection hidden="1"/>
    </xf>
    <xf numFmtId="0" fontId="13" fillId="0" borderId="0" xfId="0" applyFont="1" applyProtection="1">
      <protection hidden="1"/>
    </xf>
    <xf numFmtId="1" fontId="26" fillId="0" borderId="6" xfId="0" applyNumberFormat="1" applyFont="1" applyBorder="1" applyAlignment="1">
      <alignment horizontal="center" vertical="center"/>
    </xf>
    <xf numFmtId="0" fontId="60" fillId="0" borderId="0" xfId="0" applyFont="1" applyAlignment="1">
      <alignment vertical="center"/>
    </xf>
    <xf numFmtId="0" fontId="60" fillId="0" borderId="0" xfId="0" applyFont="1"/>
    <xf numFmtId="164" fontId="6" fillId="0" borderId="0" xfId="0" applyNumberFormat="1" applyFont="1" applyAlignment="1">
      <alignment horizontal="right" vertical="center"/>
    </xf>
    <xf numFmtId="164" fontId="6" fillId="0" borderId="0" xfId="0" applyNumberFormat="1" applyFont="1" applyAlignment="1">
      <alignment vertical="center"/>
    </xf>
    <xf numFmtId="0" fontId="6" fillId="0" borderId="0" xfId="0" applyFont="1" applyAlignment="1" applyProtection="1">
      <alignment vertical="center"/>
      <protection hidden="1"/>
    </xf>
    <xf numFmtId="1" fontId="6" fillId="0" borderId="0" xfId="0" applyNumberFormat="1" applyFont="1" applyAlignment="1">
      <alignment vertical="center"/>
    </xf>
    <xf numFmtId="0" fontId="6" fillId="0" borderId="0" xfId="0" applyFont="1" applyAlignment="1">
      <alignment horizontal="right"/>
    </xf>
    <xf numFmtId="0" fontId="6" fillId="0" borderId="0" xfId="0" applyFont="1" applyAlignment="1">
      <alignment horizontal="right" vertical="center"/>
    </xf>
    <xf numFmtId="6" fontId="29" fillId="4" borderId="73" xfId="0" applyNumberFormat="1" applyFont="1" applyFill="1" applyBorder="1" applyAlignment="1">
      <alignment horizontal="center" vertical="center"/>
    </xf>
    <xf numFmtId="6" fontId="29" fillId="5" borderId="73" xfId="0" applyNumberFormat="1" applyFont="1" applyFill="1" applyBorder="1" applyAlignment="1">
      <alignment horizontal="center" vertical="center"/>
    </xf>
    <xf numFmtId="9" fontId="6" fillId="0" borderId="0" xfId="0" applyNumberFormat="1" applyFont="1" applyAlignment="1">
      <alignment horizontal="center" vertical="center"/>
    </xf>
    <xf numFmtId="0" fontId="3" fillId="0" borderId="0" xfId="0" applyFont="1" applyAlignment="1">
      <alignment horizontal="center" vertical="center"/>
    </xf>
    <xf numFmtId="164" fontId="29" fillId="5" borderId="74" xfId="0" applyNumberFormat="1" applyFont="1" applyFill="1" applyBorder="1" applyAlignment="1">
      <alignment horizontal="center" vertical="center"/>
    </xf>
    <xf numFmtId="164" fontId="29" fillId="4" borderId="74" xfId="0" applyNumberFormat="1" applyFont="1" applyFill="1" applyBorder="1" applyAlignment="1">
      <alignment horizontal="center" vertical="center"/>
    </xf>
    <xf numFmtId="6" fontId="29" fillId="0" borderId="0" xfId="0" applyNumberFormat="1" applyFont="1" applyAlignment="1">
      <alignment horizontal="center" vertical="center"/>
    </xf>
    <xf numFmtId="164" fontId="29" fillId="0" borderId="0" xfId="0" applyNumberFormat="1" applyFont="1" applyAlignment="1">
      <alignment horizontal="center" vertical="center"/>
    </xf>
    <xf numFmtId="9" fontId="40" fillId="0" borderId="0" xfId="0" applyNumberFormat="1" applyFont="1" applyAlignment="1">
      <alignment horizontal="center" vertical="center"/>
    </xf>
    <xf numFmtId="0" fontId="40" fillId="0" borderId="0" xfId="0" applyFont="1"/>
    <xf numFmtId="0" fontId="12" fillId="0" borderId="0" xfId="0" applyFont="1"/>
    <xf numFmtId="0" fontId="52" fillId="0" borderId="0" xfId="0" applyFont="1"/>
    <xf numFmtId="0" fontId="52" fillId="0" borderId="0" xfId="0" applyFont="1" applyProtection="1">
      <protection hidden="1"/>
    </xf>
    <xf numFmtId="0" fontId="23" fillId="0" borderId="0" xfId="0" applyFont="1" applyAlignment="1">
      <alignment vertical="center" wrapText="1"/>
    </xf>
    <xf numFmtId="0" fontId="40" fillId="0" borderId="9" xfId="0" applyFont="1" applyBorder="1" applyAlignment="1" applyProtection="1">
      <alignment horizontal="center" vertical="center"/>
      <protection locked="0"/>
    </xf>
    <xf numFmtId="0" fontId="27" fillId="0" borderId="0" xfId="0" applyFont="1" applyAlignment="1">
      <alignment vertical="center"/>
    </xf>
    <xf numFmtId="3" fontId="4" fillId="0" borderId="0" xfId="0" applyNumberFormat="1" applyFont="1" applyAlignment="1">
      <alignment vertical="center"/>
    </xf>
    <xf numFmtId="170" fontId="40" fillId="0" borderId="6" xfId="0" applyNumberFormat="1" applyFont="1" applyBorder="1" applyAlignment="1" applyProtection="1">
      <alignment horizontal="right" vertical="center"/>
      <protection locked="0"/>
    </xf>
    <xf numFmtId="170" fontId="40" fillId="0" borderId="8" xfId="0" applyNumberFormat="1" applyFont="1" applyBorder="1" applyAlignment="1" applyProtection="1">
      <alignment horizontal="right" vertical="center"/>
      <protection locked="0"/>
    </xf>
    <xf numFmtId="0" fontId="23" fillId="0" borderId="0" xfId="0" applyFont="1" applyAlignment="1">
      <alignment vertical="top" wrapText="1"/>
    </xf>
    <xf numFmtId="0" fontId="8" fillId="0" borderId="125" xfId="0" applyFont="1" applyBorder="1" applyAlignment="1">
      <alignment vertical="center"/>
    </xf>
    <xf numFmtId="0" fontId="9" fillId="0" borderId="126" xfId="0" applyFont="1" applyBorder="1" applyAlignment="1">
      <alignment vertical="center"/>
    </xf>
    <xf numFmtId="0" fontId="9" fillId="0" borderId="127" xfId="0" applyFont="1" applyBorder="1" applyAlignment="1">
      <alignment vertical="center"/>
    </xf>
    <xf numFmtId="0" fontId="18" fillId="4" borderId="0" xfId="0" applyFont="1" applyFill="1" applyAlignment="1">
      <alignment horizontal="left" vertical="center" indent="3"/>
    </xf>
    <xf numFmtId="0" fontId="18" fillId="4" borderId="0" xfId="0" applyFont="1" applyFill="1" applyAlignment="1">
      <alignment vertical="center"/>
    </xf>
    <xf numFmtId="0" fontId="16" fillId="4" borderId="0" xfId="0" applyFont="1" applyFill="1" applyAlignment="1">
      <alignment horizontal="right" vertical="center"/>
    </xf>
    <xf numFmtId="0" fontId="30" fillId="0" borderId="0" xfId="0" applyFont="1" applyAlignment="1">
      <alignment horizontal="left" vertical="center"/>
    </xf>
    <xf numFmtId="0" fontId="4" fillId="4" borderId="0" xfId="0" applyFont="1" applyFill="1" applyAlignment="1">
      <alignment vertical="center"/>
    </xf>
    <xf numFmtId="0" fontId="23" fillId="0" borderId="0" xfId="0" applyFont="1" applyAlignment="1">
      <alignment horizontal="left" vertical="top" wrapText="1"/>
    </xf>
    <xf numFmtId="0" fontId="65" fillId="0" borderId="0" xfId="0" applyFont="1" applyAlignment="1">
      <alignment horizontal="center"/>
    </xf>
    <xf numFmtId="0" fontId="18" fillId="4" borderId="81" xfId="0" applyFont="1" applyFill="1" applyBorder="1"/>
    <xf numFmtId="0" fontId="18" fillId="4" borderId="0" xfId="0" applyFont="1" applyFill="1"/>
    <xf numFmtId="0" fontId="18" fillId="4" borderId="0" xfId="0" applyFont="1" applyFill="1" applyAlignment="1">
      <alignment horizontal="right"/>
    </xf>
    <xf numFmtId="14" fontId="29" fillId="0" borderId="0" xfId="0" applyNumberFormat="1" applyFont="1" applyAlignment="1">
      <alignment horizontal="center" vertical="center"/>
    </xf>
    <xf numFmtId="0" fontId="23" fillId="0" borderId="0" xfId="0" applyFont="1" applyAlignment="1">
      <alignment horizontal="left" vertical="center" wrapText="1"/>
    </xf>
    <xf numFmtId="0" fontId="6" fillId="0" borderId="0" xfId="0" applyFont="1" applyProtection="1">
      <protection hidden="1"/>
    </xf>
    <xf numFmtId="0" fontId="26" fillId="0" borderId="0" xfId="0" applyFont="1" applyProtection="1">
      <protection hidden="1"/>
    </xf>
    <xf numFmtId="1" fontId="26" fillId="0" borderId="0" xfId="0" applyNumberFormat="1" applyFont="1" applyProtection="1">
      <protection hidden="1"/>
    </xf>
    <xf numFmtId="2" fontId="26" fillId="0" borderId="0" xfId="0" applyNumberFormat="1" applyFont="1" applyAlignment="1" applyProtection="1">
      <alignment vertical="center"/>
      <protection hidden="1"/>
    </xf>
    <xf numFmtId="2" fontId="26" fillId="0" borderId="0" xfId="0" applyNumberFormat="1" applyFont="1" applyAlignment="1">
      <alignment vertical="center"/>
    </xf>
    <xf numFmtId="1" fontId="26" fillId="0" borderId="0" xfId="0" applyNumberFormat="1" applyFont="1" applyAlignment="1" applyProtection="1">
      <alignment vertical="center"/>
      <protection hidden="1"/>
    </xf>
    <xf numFmtId="0" fontId="26" fillId="0" borderId="0" xfId="0" applyFont="1" applyAlignment="1" applyProtection="1">
      <alignment horizontal="left" vertical="center"/>
      <protection hidden="1"/>
    </xf>
    <xf numFmtId="0" fontId="4" fillId="0" borderId="0" xfId="0" applyFont="1" applyProtection="1">
      <protection hidden="1"/>
    </xf>
    <xf numFmtId="1" fontId="4" fillId="0" borderId="0" xfId="0" applyNumberFormat="1" applyFont="1" applyAlignment="1">
      <alignment vertical="center"/>
    </xf>
    <xf numFmtId="0" fontId="4" fillId="0" borderId="0" xfId="0" applyFont="1" applyAlignment="1">
      <alignment horizontal="right" vertical="center"/>
    </xf>
    <xf numFmtId="0" fontId="15" fillId="0" borderId="0" xfId="0" applyFont="1" applyProtection="1">
      <protection hidden="1"/>
    </xf>
    <xf numFmtId="0" fontId="66" fillId="0" borderId="0" xfId="0" applyFont="1" applyProtection="1">
      <protection hidden="1"/>
    </xf>
    <xf numFmtId="0" fontId="66" fillId="0" borderId="0" xfId="0" applyFont="1"/>
    <xf numFmtId="0" fontId="15" fillId="0" borderId="0" xfId="0" applyFont="1" applyAlignment="1" applyProtection="1">
      <alignment vertical="center"/>
      <protection hidden="1"/>
    </xf>
    <xf numFmtId="0" fontId="15" fillId="0" borderId="0" xfId="0" applyFont="1" applyAlignment="1">
      <alignment vertical="center"/>
    </xf>
    <xf numFmtId="0" fontId="60" fillId="0" borderId="0" xfId="0" applyFont="1" applyAlignment="1" applyProtection="1">
      <alignment vertical="center"/>
      <protection hidden="1"/>
    </xf>
    <xf numFmtId="0" fontId="60" fillId="0" borderId="0" xfId="0" applyFont="1" applyProtection="1">
      <protection hidden="1"/>
    </xf>
    <xf numFmtId="0" fontId="15" fillId="0" borderId="0" xfId="0" applyFont="1" applyAlignment="1">
      <alignment horizontal="center" vertical="center"/>
    </xf>
    <xf numFmtId="0" fontId="18" fillId="4" borderId="0" xfId="0" applyFont="1" applyFill="1" applyAlignment="1">
      <alignment horizontal="right" vertical="center"/>
    </xf>
    <xf numFmtId="0" fontId="35" fillId="4" borderId="82" xfId="0" applyFont="1" applyFill="1" applyBorder="1" applyAlignment="1" applyProtection="1">
      <alignment horizontal="center" vertical="center"/>
      <protection locked="0"/>
    </xf>
    <xf numFmtId="3" fontId="35" fillId="4" borderId="0" xfId="0" applyNumberFormat="1" applyFont="1" applyFill="1" applyAlignment="1">
      <alignment horizontal="right"/>
    </xf>
    <xf numFmtId="0" fontId="35" fillId="4" borderId="82" xfId="0" applyFont="1" applyFill="1" applyBorder="1" applyAlignment="1">
      <alignment horizontal="left"/>
    </xf>
    <xf numFmtId="0" fontId="23" fillId="0" borderId="81" xfId="0" applyFont="1" applyBorder="1" applyAlignment="1">
      <alignment vertical="center" wrapText="1"/>
    </xf>
    <xf numFmtId="4" fontId="17" fillId="0" borderId="0" xfId="0" applyNumberFormat="1" applyFont="1" applyAlignment="1">
      <alignment vertical="center"/>
    </xf>
    <xf numFmtId="4" fontId="29" fillId="0" borderId="0" xfId="0" applyNumberFormat="1" applyFont="1" applyAlignment="1">
      <alignment vertical="center"/>
    </xf>
    <xf numFmtId="4" fontId="17" fillId="0" borderId="0" xfId="0" applyNumberFormat="1" applyFont="1" applyAlignment="1" applyProtection="1">
      <alignment vertical="center"/>
      <protection hidden="1"/>
    </xf>
    <xf numFmtId="4" fontId="19" fillId="0" borderId="0" xfId="0" applyNumberFormat="1" applyFont="1" applyAlignment="1" applyProtection="1">
      <alignment vertical="center"/>
      <protection hidden="1"/>
    </xf>
    <xf numFmtId="0" fontId="4" fillId="0" borderId="82" xfId="0" applyFont="1" applyBorder="1" applyAlignment="1">
      <alignment vertical="center"/>
    </xf>
    <xf numFmtId="0" fontId="68" fillId="4" borderId="81" xfId="0" applyFont="1" applyFill="1" applyBorder="1" applyAlignment="1">
      <alignment vertical="center"/>
    </xf>
    <xf numFmtId="0" fontId="67" fillId="4" borderId="0" xfId="0" applyFont="1" applyFill="1" applyAlignment="1">
      <alignment vertical="center"/>
    </xf>
    <xf numFmtId="167" fontId="68" fillId="4" borderId="0" xfId="0" applyNumberFormat="1" applyFont="1" applyFill="1" applyAlignment="1">
      <alignment vertical="center"/>
    </xf>
    <xf numFmtId="0" fontId="68" fillId="4" borderId="0" xfId="0" applyFont="1" applyFill="1" applyAlignment="1">
      <alignment horizontal="center" vertical="center"/>
    </xf>
    <xf numFmtId="0" fontId="67" fillId="4" borderId="82" xfId="0" applyFont="1" applyFill="1" applyBorder="1" applyAlignment="1">
      <alignment vertical="center"/>
    </xf>
    <xf numFmtId="170" fontId="4" fillId="0" borderId="0" xfId="0" applyNumberFormat="1" applyFont="1" applyAlignment="1">
      <alignment horizontal="right" vertical="center"/>
    </xf>
    <xf numFmtId="0" fontId="27" fillId="0" borderId="17" xfId="0" applyFont="1" applyBorder="1" applyAlignment="1">
      <alignment vertical="center"/>
    </xf>
    <xf numFmtId="0" fontId="27" fillId="0" borderId="116" xfId="0" applyFont="1" applyBorder="1" applyAlignment="1">
      <alignment horizontal="right" vertical="center"/>
    </xf>
    <xf numFmtId="0" fontId="40" fillId="0" borderId="18" xfId="0" applyFont="1" applyBorder="1" applyAlignment="1">
      <alignment horizontal="center" vertical="center"/>
    </xf>
    <xf numFmtId="0" fontId="40" fillId="0" borderId="0" xfId="0" applyFont="1" applyAlignment="1">
      <alignment horizontal="center" vertical="center"/>
    </xf>
    <xf numFmtId="3" fontId="40" fillId="0" borderId="0" xfId="0" applyNumberFormat="1" applyFont="1" applyAlignment="1">
      <alignment horizontal="right" vertical="center"/>
    </xf>
    <xf numFmtId="3" fontId="40" fillId="0" borderId="0" xfId="0" applyNumberFormat="1" applyFont="1" applyAlignment="1">
      <alignment vertical="center"/>
    </xf>
    <xf numFmtId="0" fontId="27" fillId="0" borderId="0" xfId="0" applyFont="1" applyAlignment="1">
      <alignment horizontal="center" vertical="center"/>
    </xf>
    <xf numFmtId="3" fontId="4" fillId="0" borderId="0" xfId="0" applyNumberFormat="1" applyFont="1" applyAlignment="1">
      <alignment horizontal="right" vertical="center"/>
    </xf>
    <xf numFmtId="0" fontId="23" fillId="4" borderId="0" xfId="0" applyFont="1" applyFill="1" applyAlignment="1">
      <alignment vertical="center"/>
    </xf>
    <xf numFmtId="0" fontId="3" fillId="4" borderId="0" xfId="0" applyFont="1" applyFill="1" applyAlignment="1">
      <alignment vertical="center"/>
    </xf>
    <xf numFmtId="0" fontId="14" fillId="0" borderId="0" xfId="0" applyFont="1" applyAlignment="1">
      <alignment vertical="center"/>
    </xf>
    <xf numFmtId="0" fontId="3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vertical="center" wrapText="1"/>
    </xf>
    <xf numFmtId="0" fontId="27" fillId="0" borderId="102" xfId="0" applyFont="1" applyBorder="1" applyAlignment="1">
      <alignment vertical="center"/>
    </xf>
    <xf numFmtId="0" fontId="40" fillId="0" borderId="9"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40" fillId="0" borderId="4" xfId="0" applyFont="1" applyBorder="1" applyAlignment="1">
      <alignment horizontal="center"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0" borderId="16" xfId="0" applyFont="1" applyBorder="1" applyAlignment="1">
      <alignment horizontal="center" vertical="center"/>
    </xf>
    <xf numFmtId="170" fontId="40" fillId="0" borderId="7" xfId="0" applyNumberFormat="1" applyFont="1" applyBorder="1" applyAlignment="1">
      <alignment vertical="center"/>
    </xf>
    <xf numFmtId="170" fontId="40" fillId="0" borderId="9" xfId="0" applyNumberFormat="1" applyFont="1" applyBorder="1" applyAlignment="1">
      <alignment vertical="center"/>
    </xf>
    <xf numFmtId="0" fontId="40" fillId="0" borderId="0" xfId="0" applyFont="1" applyAlignment="1">
      <alignment wrapText="1"/>
    </xf>
    <xf numFmtId="0" fontId="33"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horizontal="left" vertical="center"/>
    </xf>
    <xf numFmtId="0" fontId="40" fillId="0" borderId="12" xfId="0" applyFont="1" applyBorder="1" applyAlignment="1">
      <alignment horizontal="center" vertical="center"/>
    </xf>
    <xf numFmtId="0" fontId="40" fillId="0" borderId="13" xfId="0" applyFont="1" applyBorder="1" applyAlignment="1">
      <alignment horizontal="center" vertical="center"/>
    </xf>
    <xf numFmtId="0" fontId="40" fillId="0" borderId="14" xfId="0" applyFont="1" applyBorder="1" applyAlignment="1">
      <alignment horizontal="center" vertical="center"/>
    </xf>
    <xf numFmtId="0" fontId="40" fillId="0" borderId="102" xfId="0" applyFont="1" applyBorder="1" applyAlignment="1">
      <alignment horizontal="center" vertical="center"/>
    </xf>
    <xf numFmtId="0" fontId="40" fillId="0" borderId="6" xfId="0" applyFont="1" applyBorder="1" applyAlignment="1">
      <alignment horizontal="center" vertical="center"/>
    </xf>
    <xf numFmtId="164" fontId="40" fillId="0" borderId="6" xfId="0" applyNumberFormat="1" applyFont="1" applyBorder="1" applyAlignment="1">
      <alignment horizontal="right" vertical="center"/>
    </xf>
    <xf numFmtId="3" fontId="40" fillId="0" borderId="6" xfId="0" applyNumberFormat="1" applyFont="1" applyBorder="1" applyAlignment="1">
      <alignment vertical="center"/>
    </xf>
    <xf numFmtId="164" fontId="40" fillId="0" borderId="7" xfId="0" applyNumberFormat="1" applyFont="1" applyBorder="1" applyAlignment="1">
      <alignment horizontal="right" vertical="center"/>
    </xf>
    <xf numFmtId="164" fontId="40" fillId="0" borderId="8" xfId="0" applyNumberFormat="1" applyFont="1" applyBorder="1" applyAlignment="1">
      <alignment horizontal="right" vertical="center"/>
    </xf>
    <xf numFmtId="0" fontId="40" fillId="0" borderId="5" xfId="0" applyFont="1" applyBorder="1" applyAlignment="1">
      <alignment horizontal="center" vertical="center"/>
    </xf>
    <xf numFmtId="0" fontId="40" fillId="0" borderId="15" xfId="0" applyFont="1" applyBorder="1" applyAlignment="1">
      <alignment horizontal="center" vertical="center"/>
    </xf>
    <xf numFmtId="0" fontId="40" fillId="0" borderId="0" xfId="0" applyFont="1" applyAlignment="1">
      <alignment vertical="center" wrapText="1"/>
    </xf>
    <xf numFmtId="164" fontId="40" fillId="0" borderId="4" xfId="0" applyNumberFormat="1" applyFont="1" applyBorder="1" applyAlignment="1">
      <alignment horizontal="right" vertical="center"/>
    </xf>
    <xf numFmtId="3" fontId="40" fillId="0" borderId="2" xfId="0" applyNumberFormat="1" applyFont="1" applyBorder="1" applyAlignment="1">
      <alignment vertical="center"/>
    </xf>
    <xf numFmtId="0" fontId="40" fillId="0" borderId="102" xfId="0" applyFont="1" applyBorder="1" applyAlignment="1">
      <alignment horizontal="left" vertical="center"/>
    </xf>
    <xf numFmtId="0" fontId="4" fillId="0" borderId="108" xfId="0" applyFont="1" applyBorder="1" applyAlignment="1">
      <alignment horizontal="center" vertical="center"/>
    </xf>
    <xf numFmtId="0" fontId="4" fillId="0" borderId="109" xfId="0" applyFont="1" applyBorder="1" applyAlignment="1">
      <alignment horizontal="center" vertical="center"/>
    </xf>
    <xf numFmtId="164" fontId="4" fillId="0" borderId="0" xfId="0" applyNumberFormat="1" applyFont="1" applyAlignment="1">
      <alignment horizontal="center" vertical="center"/>
    </xf>
    <xf numFmtId="0" fontId="27" fillId="0" borderId="17" xfId="0" applyFont="1" applyBorder="1" applyAlignment="1">
      <alignment horizontal="right" vertical="center"/>
    </xf>
    <xf numFmtId="164" fontId="40" fillId="0" borderId="7" xfId="0" applyNumberFormat="1" applyFont="1" applyBorder="1" applyAlignment="1">
      <alignment vertical="center"/>
    </xf>
    <xf numFmtId="3" fontId="40" fillId="0" borderId="12" xfId="0" applyNumberFormat="1" applyFont="1" applyBorder="1" applyAlignment="1">
      <alignment horizontal="center" vertical="center"/>
    </xf>
    <xf numFmtId="3" fontId="40" fillId="0" borderId="2" xfId="0" applyNumberFormat="1" applyFont="1" applyBorder="1" applyAlignment="1">
      <alignment horizontal="center" vertical="center"/>
    </xf>
    <xf numFmtId="3" fontId="40" fillId="0" borderId="3" xfId="0" applyNumberFormat="1" applyFont="1" applyBorder="1" applyAlignment="1">
      <alignment horizontal="center" vertical="center"/>
    </xf>
    <xf numFmtId="164" fontId="4" fillId="0" borderId="0" xfId="0" applyNumberFormat="1" applyFont="1" applyAlignment="1">
      <alignment vertical="center"/>
    </xf>
    <xf numFmtId="49" fontId="4" fillId="0" borderId="0" xfId="0" applyNumberFormat="1" applyFont="1" applyAlignment="1">
      <alignment vertical="top" wrapText="1"/>
    </xf>
    <xf numFmtId="0" fontId="40" fillId="0" borderId="117" xfId="0" applyFont="1" applyBorder="1" applyAlignment="1" applyProtection="1">
      <alignment vertical="center"/>
      <protection locked="0"/>
    </xf>
    <xf numFmtId="0" fontId="40" fillId="0" borderId="123" xfId="0" applyFont="1" applyBorder="1" applyAlignment="1" applyProtection="1">
      <alignment vertical="center"/>
      <protection locked="0"/>
    </xf>
    <xf numFmtId="3" fontId="40" fillId="0" borderId="123" xfId="0" applyNumberFormat="1" applyFont="1" applyBorder="1" applyAlignment="1" applyProtection="1">
      <alignment vertical="center"/>
      <protection locked="0"/>
    </xf>
    <xf numFmtId="0" fontId="27" fillId="0" borderId="5" xfId="0" applyFont="1" applyBorder="1" applyAlignment="1" applyProtection="1">
      <alignment vertical="center"/>
      <protection locked="0"/>
    </xf>
    <xf numFmtId="0" fontId="40" fillId="0" borderId="16" xfId="0" applyFont="1" applyBorder="1" applyAlignment="1">
      <alignment vertical="center"/>
    </xf>
    <xf numFmtId="0" fontId="40" fillId="0" borderId="118" xfId="0" applyFont="1" applyBorder="1" applyAlignment="1">
      <alignment vertical="center"/>
    </xf>
    <xf numFmtId="3" fontId="40" fillId="0" borderId="118" xfId="0" applyNumberFormat="1" applyFont="1" applyBorder="1" applyAlignment="1">
      <alignment vertical="center"/>
    </xf>
    <xf numFmtId="3" fontId="40" fillId="0" borderId="119" xfId="0" applyNumberFormat="1" applyFont="1" applyBorder="1" applyAlignment="1">
      <alignment vertical="center"/>
    </xf>
    <xf numFmtId="0" fontId="27" fillId="0" borderId="117" xfId="0" applyFont="1" applyBorder="1" applyAlignment="1">
      <alignment vertical="center"/>
    </xf>
    <xf numFmtId="3" fontId="40" fillId="0" borderId="124" xfId="0" applyNumberFormat="1" applyFont="1" applyBorder="1" applyAlignment="1">
      <alignment horizontal="center" vertical="center"/>
    </xf>
    <xf numFmtId="4" fontId="26" fillId="0" borderId="30" xfId="0" applyNumberFormat="1" applyFont="1" applyBorder="1" applyAlignment="1">
      <alignment vertical="center"/>
    </xf>
    <xf numFmtId="4" fontId="26" fillId="0" borderId="31" xfId="0" applyNumberFormat="1" applyFont="1" applyBorder="1" applyAlignment="1">
      <alignment vertical="center"/>
    </xf>
    <xf numFmtId="0" fontId="6" fillId="0" borderId="0" xfId="0" applyFont="1" applyAlignment="1">
      <alignment horizontal="left" vertical="center" wrapText="1"/>
    </xf>
    <xf numFmtId="0" fontId="27" fillId="0" borderId="0" xfId="0" applyFont="1" applyAlignment="1">
      <alignment horizontal="center" vertical="center" wrapText="1"/>
    </xf>
    <xf numFmtId="0" fontId="26" fillId="4" borderId="39" xfId="0" applyFont="1" applyFill="1" applyBorder="1" applyAlignment="1">
      <alignment horizontal="center" vertical="center"/>
    </xf>
    <xf numFmtId="0" fontId="31" fillId="3" borderId="24" xfId="0" applyFont="1" applyFill="1" applyBorder="1" applyAlignment="1">
      <alignment horizontal="center" vertical="center"/>
    </xf>
    <xf numFmtId="0" fontId="6" fillId="0" borderId="0" xfId="0" applyFont="1" applyAlignment="1">
      <alignment vertical="center" wrapText="1"/>
    </xf>
    <xf numFmtId="0" fontId="4" fillId="0" borderId="81" xfId="0" applyFont="1" applyBorder="1" applyAlignment="1">
      <alignment horizontal="left" vertical="center"/>
    </xf>
    <xf numFmtId="1" fontId="6" fillId="0" borderId="89" xfId="0" applyNumberFormat="1" applyFont="1" applyBorder="1" applyAlignment="1">
      <alignment horizontal="center" vertical="center"/>
    </xf>
    <xf numFmtId="3" fontId="29" fillId="0" borderId="46" xfId="0" applyNumberFormat="1" applyFont="1" applyBorder="1" applyAlignment="1">
      <alignment horizontal="center" vertical="center"/>
    </xf>
    <xf numFmtId="1" fontId="6" fillId="0" borderId="96" xfId="0" applyNumberFormat="1" applyFont="1" applyBorder="1" applyAlignment="1">
      <alignment horizontal="center" vertical="center" wrapText="1"/>
    </xf>
    <xf numFmtId="3" fontId="29" fillId="0" borderId="97" xfId="0" applyNumberFormat="1" applyFont="1" applyBorder="1" applyAlignment="1">
      <alignment vertical="center" wrapText="1"/>
    </xf>
    <xf numFmtId="1" fontId="6" fillId="0" borderId="97" xfId="0" applyNumberFormat="1" applyFont="1" applyBorder="1" applyAlignment="1">
      <alignment horizontal="center" vertical="center" wrapText="1"/>
    </xf>
    <xf numFmtId="3" fontId="29" fillId="0" borderId="98" xfId="0" applyNumberFormat="1" applyFont="1" applyBorder="1" applyAlignment="1">
      <alignment vertical="center" wrapText="1"/>
    </xf>
    <xf numFmtId="0" fontId="6" fillId="0" borderId="16" xfId="0" applyFont="1" applyBorder="1"/>
    <xf numFmtId="0" fontId="6" fillId="0" borderId="4" xfId="0" applyFont="1" applyBorder="1" applyAlignment="1">
      <alignment horizontal="center"/>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4" fillId="0" borderId="19" xfId="0" applyFont="1" applyBorder="1" applyAlignment="1">
      <alignment horizontal="left" vertical="center"/>
    </xf>
    <xf numFmtId="0" fontId="6" fillId="0" borderId="19" xfId="0" applyFont="1" applyBorder="1" applyAlignment="1">
      <alignment vertical="center"/>
    </xf>
    <xf numFmtId="1" fontId="6" fillId="0" borderId="0" xfId="0" applyNumberFormat="1" applyFont="1" applyAlignment="1">
      <alignment horizontal="left" vertical="center"/>
    </xf>
    <xf numFmtId="1" fontId="6" fillId="0" borderId="20" xfId="0" applyNumberFormat="1" applyFont="1" applyBorder="1" applyAlignment="1">
      <alignment horizontal="left" vertical="center"/>
    </xf>
    <xf numFmtId="0" fontId="4" fillId="0" borderId="19" xfId="0" applyFont="1" applyBorder="1" applyAlignment="1">
      <alignment vertical="center"/>
    </xf>
    <xf numFmtId="1" fontId="4" fillId="0" borderId="0" xfId="0" applyNumberFormat="1" applyFont="1" applyAlignment="1">
      <alignment horizontal="left" vertical="center"/>
    </xf>
    <xf numFmtId="0" fontId="4" fillId="0" borderId="0" xfId="0" applyFont="1" applyAlignment="1">
      <alignment horizontal="left" vertical="center" wrapText="1"/>
    </xf>
    <xf numFmtId="1" fontId="4" fillId="0" borderId="20" xfId="0" applyNumberFormat="1" applyFont="1" applyBorder="1" applyAlignment="1">
      <alignment horizontal="left" vertical="center"/>
    </xf>
    <xf numFmtId="170" fontId="29" fillId="0" borderId="0" xfId="0" applyNumberFormat="1" applyFont="1" applyAlignment="1">
      <alignment horizontal="left" vertical="center"/>
    </xf>
    <xf numFmtId="0" fontId="6" fillId="0" borderId="20" xfId="0" applyFont="1" applyBorder="1" applyAlignment="1">
      <alignment vertical="center" wrapText="1"/>
    </xf>
    <xf numFmtId="1" fontId="6" fillId="0" borderId="20" xfId="0" applyNumberFormat="1" applyFont="1" applyBorder="1" applyAlignment="1">
      <alignment vertical="center"/>
    </xf>
    <xf numFmtId="0" fontId="6" fillId="0" borderId="49" xfId="0" applyFont="1" applyBorder="1" applyAlignment="1">
      <alignment vertical="center" wrapText="1"/>
    </xf>
    <xf numFmtId="3" fontId="29" fillId="0" borderId="0" xfId="0" applyNumberFormat="1" applyFont="1" applyAlignment="1">
      <alignment horizontal="center" vertical="center"/>
    </xf>
    <xf numFmtId="1" fontId="6" fillId="0" borderId="0" xfId="0" applyNumberFormat="1" applyFont="1" applyAlignment="1">
      <alignment horizontal="center" vertical="center" wrapText="1"/>
    </xf>
    <xf numFmtId="3" fontId="29" fillId="0" borderId="0" xfId="0" applyNumberFormat="1" applyFont="1" applyAlignment="1">
      <alignment vertical="center" wrapText="1"/>
    </xf>
    <xf numFmtId="0" fontId="6" fillId="0" borderId="50" xfId="0" applyFont="1" applyBorder="1" applyAlignment="1">
      <alignment vertical="center"/>
    </xf>
    <xf numFmtId="167" fontId="23" fillId="0" borderId="0" xfId="0" applyNumberFormat="1" applyFont="1" applyAlignment="1">
      <alignment vertical="center"/>
    </xf>
    <xf numFmtId="0" fontId="29" fillId="0" borderId="20" xfId="0" applyFont="1" applyBorder="1" applyAlignment="1">
      <alignment vertical="center" wrapText="1"/>
    </xf>
    <xf numFmtId="3" fontId="23" fillId="0" borderId="0" xfId="0" applyNumberFormat="1" applyFont="1" applyAlignment="1">
      <alignment vertical="center" wrapText="1"/>
    </xf>
    <xf numFmtId="0" fontId="25" fillId="0" borderId="0" xfId="0" applyFont="1" applyAlignment="1">
      <alignment horizontal="right"/>
    </xf>
    <xf numFmtId="1" fontId="23" fillId="0" borderId="0" xfId="0" applyNumberFormat="1" applyFont="1" applyAlignment="1">
      <alignment vertical="center" wrapText="1"/>
    </xf>
    <xf numFmtId="0" fontId="23" fillId="0" borderId="19" xfId="0" applyFont="1" applyBorder="1" applyAlignment="1">
      <alignment horizontal="left" vertical="center"/>
    </xf>
    <xf numFmtId="0" fontId="23" fillId="0" borderId="19" xfId="0" applyFont="1" applyBorder="1" applyAlignment="1">
      <alignment horizontal="right" vertical="center"/>
    </xf>
    <xf numFmtId="1" fontId="6" fillId="0" borderId="0" xfId="0" applyNumberFormat="1" applyFont="1" applyAlignment="1">
      <alignment horizontal="right" vertical="center"/>
    </xf>
    <xf numFmtId="0" fontId="29" fillId="0" borderId="0" xfId="0" applyFont="1" applyAlignment="1">
      <alignment horizontal="right" vertical="center" wrapText="1"/>
    </xf>
    <xf numFmtId="0" fontId="71" fillId="0" borderId="19" xfId="0" applyFont="1" applyBorder="1" applyAlignment="1">
      <alignment horizontal="center"/>
    </xf>
    <xf numFmtId="0" fontId="71" fillId="0" borderId="0" xfId="0" applyFont="1" applyAlignment="1">
      <alignment horizontal="center"/>
    </xf>
    <xf numFmtId="0" fontId="71" fillId="0" borderId="20" xfId="0" applyFont="1" applyBorder="1" applyAlignment="1">
      <alignment horizontal="center"/>
    </xf>
    <xf numFmtId="0" fontId="4" fillId="0" borderId="0" xfId="0" applyFont="1"/>
    <xf numFmtId="0" fontId="4" fillId="0" borderId="0" xfId="0" applyFont="1" applyAlignment="1">
      <alignment horizontal="right"/>
    </xf>
    <xf numFmtId="0" fontId="12" fillId="0" borderId="5" xfId="0" applyFont="1" applyBorder="1" applyAlignment="1">
      <alignment horizontal="center" vertical="center"/>
    </xf>
    <xf numFmtId="0" fontId="12" fillId="0" borderId="2" xfId="0" applyFont="1" applyBorder="1" applyAlignment="1">
      <alignment horizontal="center" vertical="center"/>
    </xf>
    <xf numFmtId="3" fontId="12" fillId="0" borderId="3" xfId="0" applyNumberFormat="1" applyFont="1" applyBorder="1" applyAlignment="1">
      <alignment horizontal="center" vertical="center"/>
    </xf>
    <xf numFmtId="0" fontId="40" fillId="0" borderId="123" xfId="0" applyFont="1" applyBorder="1" applyAlignment="1" applyProtection="1">
      <alignment horizontal="center" vertical="center"/>
      <protection locked="0"/>
    </xf>
    <xf numFmtId="3" fontId="40" fillId="0" borderId="123" xfId="0" applyNumberFormat="1" applyFont="1" applyBorder="1" applyAlignment="1" applyProtection="1">
      <alignment horizontal="center" vertical="center"/>
      <protection locked="0"/>
    </xf>
    <xf numFmtId="0" fontId="4" fillId="0" borderId="47" xfId="0" applyFont="1" applyBorder="1" applyAlignment="1">
      <alignment horizontal="left"/>
    </xf>
    <xf numFmtId="0" fontId="4" fillId="0" borderId="48" xfId="0" applyFont="1" applyBorder="1" applyAlignment="1">
      <alignment horizontal="center"/>
    </xf>
    <xf numFmtId="0" fontId="4" fillId="0" borderId="48" xfId="0" applyFont="1" applyBorder="1" applyAlignment="1">
      <alignment horizontal="left"/>
    </xf>
    <xf numFmtId="0" fontId="4" fillId="0" borderId="49" xfId="0" applyFont="1" applyBorder="1" applyAlignment="1">
      <alignment horizontal="center" vertical="center"/>
    </xf>
    <xf numFmtId="168" fontId="4" fillId="0" borderId="50" xfId="0" applyNumberFormat="1" applyFont="1" applyBorder="1" applyAlignment="1">
      <alignment horizontal="center" vertical="center"/>
    </xf>
    <xf numFmtId="0" fontId="4" fillId="0" borderId="50" xfId="0" applyFont="1" applyBorder="1" applyAlignment="1">
      <alignment horizontal="center" vertical="center"/>
    </xf>
    <xf numFmtId="14" fontId="26" fillId="0" borderId="0" xfId="0" applyNumberFormat="1" applyFont="1"/>
    <xf numFmtId="3" fontId="4" fillId="0" borderId="89" xfId="0" applyNumberFormat="1" applyFont="1" applyBorder="1" applyAlignment="1">
      <alignment horizontal="center" vertical="center" wrapText="1"/>
    </xf>
    <xf numFmtId="3" fontId="4" fillId="0" borderId="90" xfId="0" applyNumberFormat="1" applyFont="1" applyBorder="1" applyAlignment="1">
      <alignment vertical="center" wrapText="1"/>
    </xf>
    <xf numFmtId="1" fontId="26" fillId="0" borderId="0" xfId="0" applyNumberFormat="1" applyFont="1" applyAlignment="1">
      <alignment vertical="center"/>
    </xf>
    <xf numFmtId="0" fontId="26" fillId="0" borderId="0" xfId="0" applyFont="1" applyAlignment="1">
      <alignment horizontal="left" vertical="center"/>
    </xf>
    <xf numFmtId="0" fontId="4" fillId="0" borderId="47" xfId="0" applyFont="1" applyBorder="1" applyAlignment="1">
      <alignment horizontal="left" vertical="center"/>
    </xf>
    <xf numFmtId="0" fontId="4" fillId="0" borderId="48" xfId="0" applyFont="1" applyBorder="1" applyAlignment="1">
      <alignment horizontal="center" vertical="center"/>
    </xf>
    <xf numFmtId="0" fontId="4" fillId="0" borderId="48" xfId="0" applyFont="1" applyBorder="1" applyAlignment="1">
      <alignment horizontal="left" vertical="center"/>
    </xf>
    <xf numFmtId="4" fontId="4" fillId="0" borderId="90" xfId="0" applyNumberFormat="1" applyFont="1" applyBorder="1" applyAlignment="1">
      <alignment vertical="center" wrapText="1"/>
    </xf>
    <xf numFmtId="1" fontId="4" fillId="0" borderId="89" xfId="0" applyNumberFormat="1" applyFont="1" applyBorder="1" applyAlignment="1" applyProtection="1">
      <alignment horizontal="center" vertical="center" wrapText="1"/>
      <protection locked="0"/>
    </xf>
    <xf numFmtId="3" fontId="27" fillId="0" borderId="89" xfId="0" applyNumberFormat="1" applyFont="1" applyBorder="1" applyAlignment="1">
      <alignment vertical="center" wrapText="1"/>
    </xf>
    <xf numFmtId="170" fontId="6" fillId="0" borderId="0" xfId="0" applyNumberFormat="1" applyFont="1" applyAlignment="1">
      <alignment horizontal="center" vertical="center" wrapText="1"/>
    </xf>
    <xf numFmtId="4" fontId="6" fillId="0" borderId="0" xfId="0" applyNumberFormat="1" applyFont="1" applyAlignment="1">
      <alignment horizontal="center" vertical="center" wrapText="1"/>
    </xf>
    <xf numFmtId="4" fontId="4" fillId="0" borderId="89" xfId="0" applyNumberFormat="1" applyFont="1" applyBorder="1" applyAlignment="1">
      <alignment vertical="center" wrapText="1"/>
    </xf>
    <xf numFmtId="3" fontId="19" fillId="0" borderId="0" xfId="0" applyNumberFormat="1" applyFont="1" applyAlignment="1">
      <alignment vertical="center" wrapText="1"/>
    </xf>
    <xf numFmtId="4" fontId="40" fillId="0" borderId="6" xfId="0" applyNumberFormat="1" applyFont="1" applyBorder="1" applyAlignment="1">
      <alignment horizontal="right" vertical="center"/>
    </xf>
    <xf numFmtId="4" fontId="40" fillId="0" borderId="28" xfId="0" applyNumberFormat="1" applyFont="1" applyBorder="1" applyAlignment="1">
      <alignment vertical="center"/>
    </xf>
    <xf numFmtId="0" fontId="3" fillId="4" borderId="0" xfId="0" applyFont="1" applyFill="1"/>
    <xf numFmtId="0" fontId="3" fillId="4" borderId="60" xfId="0" applyFont="1" applyFill="1" applyBorder="1"/>
    <xf numFmtId="0" fontId="3" fillId="4" borderId="65" xfId="0" applyFont="1" applyFill="1" applyBorder="1"/>
    <xf numFmtId="0" fontId="31" fillId="4" borderId="37" xfId="0" applyFont="1" applyFill="1" applyBorder="1" applyAlignment="1">
      <alignment vertical="center"/>
    </xf>
    <xf numFmtId="0" fontId="31" fillId="4" borderId="23" xfId="0" applyFont="1" applyFill="1" applyBorder="1" applyAlignment="1">
      <alignment vertical="center"/>
    </xf>
    <xf numFmtId="0" fontId="31" fillId="4" borderId="38" xfId="0" applyFont="1" applyFill="1" applyBorder="1" applyAlignment="1">
      <alignment vertical="center"/>
    </xf>
    <xf numFmtId="0" fontId="31" fillId="0" borderId="58" xfId="0" applyFont="1" applyBorder="1" applyAlignment="1">
      <alignment vertical="center"/>
    </xf>
    <xf numFmtId="0" fontId="31" fillId="0" borderId="44" xfId="0" applyFont="1" applyBorder="1" applyAlignment="1">
      <alignment vertical="center"/>
    </xf>
    <xf numFmtId="0" fontId="31" fillId="0" borderId="59" xfId="0" applyFont="1" applyBorder="1" applyAlignment="1">
      <alignment vertical="center"/>
    </xf>
    <xf numFmtId="0" fontId="26" fillId="0" borderId="41" xfId="0" applyFont="1" applyBorder="1" applyAlignment="1">
      <alignment vertical="center"/>
    </xf>
    <xf numFmtId="4" fontId="26" fillId="0" borderId="27" xfId="0" applyNumberFormat="1" applyFont="1" applyBorder="1" applyAlignment="1">
      <alignment vertical="center"/>
    </xf>
    <xf numFmtId="0" fontId="31" fillId="0" borderId="40" xfId="0" applyFont="1" applyBorder="1" applyAlignment="1">
      <alignment vertical="center"/>
    </xf>
    <xf numFmtId="0" fontId="26" fillId="4" borderId="41" xfId="0" applyFont="1" applyFill="1" applyBorder="1" applyAlignment="1">
      <alignment vertical="center"/>
    </xf>
    <xf numFmtId="0" fontId="31" fillId="4" borderId="42" xfId="0" applyFont="1" applyFill="1" applyBorder="1" applyAlignment="1">
      <alignment vertical="center"/>
    </xf>
    <xf numFmtId="0" fontId="26" fillId="0" borderId="32" xfId="0" applyFont="1" applyBorder="1"/>
    <xf numFmtId="4" fontId="40" fillId="0" borderId="27" xfId="0" applyNumberFormat="1" applyFont="1" applyBorder="1" applyAlignment="1">
      <alignment vertical="center"/>
    </xf>
    <xf numFmtId="4" fontId="26" fillId="0" borderId="29" xfId="0" applyNumberFormat="1" applyFont="1" applyBorder="1" applyAlignment="1">
      <alignment vertical="center"/>
    </xf>
    <xf numFmtId="4" fontId="31" fillId="0" borderId="134" xfId="0" applyNumberFormat="1" applyFont="1" applyBorder="1" applyAlignment="1">
      <alignment horizontal="right" vertical="center"/>
    </xf>
    <xf numFmtId="4" fontId="31" fillId="0" borderId="0" xfId="0" applyNumberFormat="1" applyFont="1" applyAlignment="1">
      <alignment horizontal="right" vertical="center"/>
    </xf>
    <xf numFmtId="0" fontId="23" fillId="0" borderId="0" xfId="0" applyFont="1"/>
    <xf numFmtId="0" fontId="74" fillId="0" borderId="0" xfId="0" applyFont="1"/>
    <xf numFmtId="0" fontId="14" fillId="0" borderId="0" xfId="0" applyFont="1" applyAlignment="1" applyProtection="1">
      <alignment horizontal="center" vertical="center"/>
      <protection hidden="1"/>
    </xf>
    <xf numFmtId="3" fontId="14" fillId="0" borderId="0" xfId="0" applyNumberFormat="1" applyFont="1" applyAlignment="1" applyProtection="1">
      <alignment horizontal="center" vertical="center"/>
      <protection hidden="1"/>
    </xf>
    <xf numFmtId="4" fontId="14" fillId="0" borderId="0" xfId="0" applyNumberFormat="1" applyFont="1" applyAlignment="1" applyProtection="1">
      <alignment horizontal="center" vertical="center"/>
      <protection hidden="1"/>
    </xf>
    <xf numFmtId="9" fontId="14"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right" vertical="center"/>
      <protection hidden="1"/>
    </xf>
    <xf numFmtId="0" fontId="77" fillId="0" borderId="0" xfId="0" applyFont="1" applyAlignment="1" applyProtection="1">
      <alignment vertical="center" wrapText="1"/>
      <protection hidden="1"/>
    </xf>
    <xf numFmtId="0" fontId="71" fillId="0" borderId="0" xfId="0" applyFont="1" applyAlignment="1" applyProtection="1">
      <alignment horizontal="center" vertical="center"/>
      <protection hidden="1"/>
    </xf>
    <xf numFmtId="3" fontId="71" fillId="0" borderId="0" xfId="0" applyNumberFormat="1" applyFont="1" applyAlignment="1" applyProtection="1">
      <alignment horizontal="center" vertical="center"/>
      <protection hidden="1"/>
    </xf>
    <xf numFmtId="0" fontId="75" fillId="0" borderId="0" xfId="0" applyFont="1" applyProtection="1">
      <protection hidden="1"/>
    </xf>
    <xf numFmtId="0" fontId="76" fillId="0" borderId="0" xfId="0" applyFont="1" applyProtection="1">
      <protection hidden="1"/>
    </xf>
    <xf numFmtId="4" fontId="60" fillId="0" borderId="0" xfId="0" applyNumberFormat="1" applyFont="1" applyAlignment="1" applyProtection="1">
      <alignment vertical="center"/>
      <protection hidden="1"/>
    </xf>
    <xf numFmtId="2" fontId="60" fillId="0" borderId="0" xfId="0" applyNumberFormat="1" applyFont="1" applyAlignment="1" applyProtection="1">
      <alignment vertical="center"/>
      <protection hidden="1"/>
    </xf>
    <xf numFmtId="0" fontId="14" fillId="0" borderId="0" xfId="0" applyFont="1" applyAlignment="1" applyProtection="1">
      <alignment horizontal="right" vertical="center"/>
      <protection hidden="1"/>
    </xf>
    <xf numFmtId="0" fontId="76" fillId="0" borderId="0" xfId="0" applyFont="1" applyAlignment="1" applyProtection="1">
      <alignment vertical="center"/>
      <protection hidden="1"/>
    </xf>
    <xf numFmtId="0" fontId="77" fillId="0" borderId="39" xfId="0" applyFont="1" applyBorder="1" applyAlignment="1" applyProtection="1">
      <alignment vertical="center" wrapText="1"/>
      <protection hidden="1"/>
    </xf>
    <xf numFmtId="0" fontId="24" fillId="0" borderId="0" xfId="0" applyFont="1" applyAlignment="1" applyProtection="1">
      <alignment vertical="center"/>
      <protection hidden="1"/>
    </xf>
    <xf numFmtId="0" fontId="75" fillId="0" borderId="0" xfId="0" applyFont="1" applyAlignment="1" applyProtection="1">
      <alignment vertical="center"/>
      <protection hidden="1"/>
    </xf>
    <xf numFmtId="0" fontId="77" fillId="0" borderId="0" xfId="0" applyFont="1" applyAlignment="1" applyProtection="1">
      <alignment vertical="center"/>
      <protection hidden="1"/>
    </xf>
    <xf numFmtId="0" fontId="16" fillId="0" borderId="0" xfId="0" applyFont="1" applyAlignment="1" applyProtection="1">
      <alignment vertical="center" wrapText="1"/>
      <protection hidden="1"/>
    </xf>
    <xf numFmtId="0" fontId="70" fillId="0" borderId="0" xfId="0" applyFont="1" applyProtection="1">
      <protection hidden="1"/>
    </xf>
    <xf numFmtId="0" fontId="43" fillId="0" borderId="0" xfId="0" applyFont="1" applyAlignment="1">
      <alignment horizontal="center" vertical="center" wrapText="1"/>
    </xf>
    <xf numFmtId="0" fontId="76" fillId="0" borderId="0" xfId="0" applyFont="1" applyAlignment="1" applyProtection="1">
      <alignment horizontal="center" vertical="center"/>
      <protection hidden="1"/>
    </xf>
    <xf numFmtId="3" fontId="76" fillId="0" borderId="0" xfId="0" applyNumberFormat="1" applyFont="1" applyAlignment="1" applyProtection="1">
      <alignment horizontal="center" vertical="center"/>
      <protection hidden="1"/>
    </xf>
    <xf numFmtId="0" fontId="43" fillId="3" borderId="0" xfId="0" applyFont="1" applyFill="1" applyAlignment="1">
      <alignment horizontal="center" vertical="center"/>
    </xf>
    <xf numFmtId="4" fontId="43" fillId="3" borderId="0" xfId="0" applyNumberFormat="1" applyFont="1" applyFill="1" applyAlignment="1">
      <alignment vertical="center"/>
    </xf>
    <xf numFmtId="0" fontId="78" fillId="0" borderId="0" xfId="0" applyFont="1" applyAlignment="1" applyProtection="1">
      <alignment vertical="center" wrapText="1"/>
      <protection hidden="1"/>
    </xf>
    <xf numFmtId="3" fontId="43" fillId="3" borderId="0" xfId="0" applyNumberFormat="1" applyFont="1" applyFill="1" applyAlignment="1">
      <alignment vertical="center"/>
    </xf>
    <xf numFmtId="168" fontId="0" fillId="0" borderId="0" xfId="0" applyNumberFormat="1"/>
    <xf numFmtId="169" fontId="0" fillId="0" borderId="0" xfId="0" applyNumberFormat="1"/>
    <xf numFmtId="169" fontId="0" fillId="0" borderId="82" xfId="0" applyNumberFormat="1" applyBorder="1"/>
    <xf numFmtId="169" fontId="1" fillId="0" borderId="0" xfId="0" applyNumberFormat="1" applyFont="1"/>
    <xf numFmtId="168" fontId="1" fillId="0" borderId="0" xfId="0" applyNumberFormat="1" applyFont="1"/>
    <xf numFmtId="168" fontId="65" fillId="0" borderId="0" xfId="0" applyNumberFormat="1" applyFont="1" applyAlignment="1">
      <alignment horizontal="center"/>
    </xf>
    <xf numFmtId="169" fontId="65" fillId="0" borderId="0" xfId="0" applyNumberFormat="1" applyFont="1" applyAlignment="1">
      <alignment horizontal="center"/>
    </xf>
    <xf numFmtId="168" fontId="29" fillId="0" borderId="0" xfId="0" applyNumberFormat="1" applyFont="1" applyAlignment="1">
      <alignment vertical="center"/>
    </xf>
    <xf numFmtId="169" fontId="29" fillId="0" borderId="0" xfId="0" applyNumberFormat="1" applyFont="1" applyAlignment="1">
      <alignment vertical="center"/>
    </xf>
    <xf numFmtId="0" fontId="12" fillId="0" borderId="0" xfId="0" applyFont="1" applyAlignment="1" applyProtection="1">
      <alignment horizontal="center" vertical="center" wrapText="1"/>
      <protection hidden="1"/>
    </xf>
    <xf numFmtId="14" fontId="12" fillId="0" borderId="0" xfId="0" applyNumberFormat="1" applyFont="1" applyAlignment="1" applyProtection="1">
      <alignment vertical="center" wrapText="1"/>
      <protection hidden="1"/>
    </xf>
    <xf numFmtId="1" fontId="12" fillId="0" borderId="0" xfId="0" applyNumberFormat="1" applyFont="1" applyAlignment="1" applyProtection="1">
      <alignment horizontal="center" vertical="center" wrapText="1"/>
      <protection hidden="1"/>
    </xf>
    <xf numFmtId="1" fontId="14" fillId="0" borderId="0" xfId="0" applyNumberFormat="1" applyFont="1" applyAlignment="1" applyProtection="1">
      <alignment vertical="center"/>
      <protection hidden="1"/>
    </xf>
    <xf numFmtId="0" fontId="79" fillId="0" borderId="0" xfId="0" applyFont="1" applyAlignment="1" applyProtection="1">
      <alignment vertical="center"/>
      <protection hidden="1"/>
    </xf>
    <xf numFmtId="3" fontId="79" fillId="0" borderId="0" xfId="0" applyNumberFormat="1" applyFont="1" applyAlignment="1" applyProtection="1">
      <alignment horizontal="right" vertical="center"/>
      <protection hidden="1"/>
    </xf>
    <xf numFmtId="1" fontId="79" fillId="0" borderId="0" xfId="0" applyNumberFormat="1" applyFont="1" applyAlignment="1" applyProtection="1">
      <alignment horizontal="center" vertical="center" wrapText="1"/>
      <protection hidden="1"/>
    </xf>
    <xf numFmtId="1" fontId="79" fillId="0" borderId="0" xfId="0" applyNumberFormat="1" applyFont="1" applyAlignment="1" applyProtection="1">
      <alignment vertical="center"/>
      <protection hidden="1"/>
    </xf>
    <xf numFmtId="1"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3" fontId="79" fillId="0" borderId="0" xfId="0" applyNumberFormat="1" applyFont="1" applyAlignment="1" applyProtection="1">
      <alignment horizontal="right" vertical="center" wrapText="1"/>
      <protection hidden="1"/>
    </xf>
    <xf numFmtId="1" fontId="14" fillId="0" borderId="0" xfId="0" applyNumberFormat="1" applyFont="1" applyAlignment="1" applyProtection="1">
      <alignment horizontal="right" vertical="center"/>
      <protection hidden="1"/>
    </xf>
    <xf numFmtId="0" fontId="14" fillId="0" borderId="0" xfId="0"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2" fillId="0" borderId="0" xfId="0" applyFont="1" applyAlignment="1" applyProtection="1">
      <alignment horizontal="right" vertical="center"/>
      <protection hidden="1"/>
    </xf>
    <xf numFmtId="4" fontId="80" fillId="0" borderId="0" xfId="0" applyNumberFormat="1" applyFont="1" applyAlignment="1">
      <alignment vertical="center"/>
    </xf>
    <xf numFmtId="0" fontId="81" fillId="0" borderId="0" xfId="0" applyFont="1" applyAlignment="1" applyProtection="1">
      <alignment vertical="center"/>
      <protection hidden="1"/>
    </xf>
    <xf numFmtId="0" fontId="81" fillId="0" borderId="0" xfId="0" applyFont="1" applyAlignment="1">
      <alignment vertical="center"/>
    </xf>
    <xf numFmtId="0" fontId="5" fillId="0" borderId="81" xfId="0" applyFont="1" applyBorder="1"/>
    <xf numFmtId="0" fontId="5" fillId="0" borderId="82" xfId="0" applyFont="1" applyBorder="1" applyAlignment="1">
      <alignment vertical="center"/>
    </xf>
    <xf numFmtId="0" fontId="43" fillId="0" borderId="0" xfId="0" applyFont="1" applyAlignment="1">
      <alignment vertical="center" wrapText="1"/>
    </xf>
    <xf numFmtId="0" fontId="13" fillId="0" borderId="95" xfId="0" applyFont="1" applyBorder="1" applyAlignment="1" applyProtection="1">
      <alignment horizontal="left" vertical="center" wrapText="1"/>
      <protection hidden="1"/>
    </xf>
    <xf numFmtId="4" fontId="82" fillId="0" borderId="103" xfId="0" applyNumberFormat="1" applyFont="1" applyBorder="1" applyAlignment="1" applyProtection="1">
      <alignment horizontal="right" vertical="center" wrapText="1"/>
      <protection hidden="1"/>
    </xf>
    <xf numFmtId="4" fontId="13" fillId="0" borderId="95" xfId="0" applyNumberFormat="1" applyFont="1" applyBorder="1" applyAlignment="1" applyProtection="1">
      <alignment horizontal="right" vertical="center" wrapText="1"/>
      <protection hidden="1"/>
    </xf>
    <xf numFmtId="0" fontId="69" fillId="0" borderId="0" xfId="0" applyFont="1" applyAlignment="1" applyProtection="1">
      <alignment horizontal="center" vertical="center" wrapText="1"/>
      <protection hidden="1"/>
    </xf>
    <xf numFmtId="14" fontId="69" fillId="0" borderId="0" xfId="0" applyNumberFormat="1" applyFont="1" applyAlignment="1" applyProtection="1">
      <alignment vertical="center" wrapText="1"/>
      <protection hidden="1"/>
    </xf>
    <xf numFmtId="1" fontId="69" fillId="0" borderId="0" xfId="0" applyNumberFormat="1" applyFont="1" applyAlignment="1" applyProtection="1">
      <alignment horizontal="center" vertical="center" wrapText="1"/>
      <protection hidden="1"/>
    </xf>
    <xf numFmtId="4" fontId="69" fillId="0" borderId="0" xfId="0" applyNumberFormat="1" applyFont="1" applyProtection="1">
      <protection hidden="1"/>
    </xf>
    <xf numFmtId="0" fontId="71" fillId="0" borderId="0" xfId="0" applyFont="1" applyAlignment="1" applyProtection="1">
      <alignment vertical="center"/>
      <protection hidden="1"/>
    </xf>
    <xf numFmtId="0" fontId="14" fillId="0" borderId="0" xfId="0" applyFont="1" applyProtection="1">
      <protection hidden="1"/>
    </xf>
    <xf numFmtId="0" fontId="71" fillId="0" borderId="0" xfId="0" applyFont="1" applyAlignment="1" applyProtection="1">
      <alignment horizontal="center"/>
      <protection hidden="1"/>
    </xf>
    <xf numFmtId="1" fontId="71" fillId="0" borderId="0" xfId="0" applyNumberFormat="1" applyFont="1" applyProtection="1">
      <protection hidden="1"/>
    </xf>
    <xf numFmtId="0" fontId="71" fillId="0" borderId="0" xfId="0" applyFont="1" applyProtection="1">
      <protection hidden="1"/>
    </xf>
    <xf numFmtId="1" fontId="14" fillId="0" borderId="0" xfId="0" applyNumberFormat="1" applyFont="1" applyProtection="1">
      <protection hidden="1"/>
    </xf>
    <xf numFmtId="0" fontId="69" fillId="0" borderId="0" xfId="0" applyFont="1" applyAlignment="1" applyProtection="1">
      <alignment vertical="center"/>
      <protection hidden="1"/>
    </xf>
    <xf numFmtId="0" fontId="69" fillId="0" borderId="0" xfId="0" applyFont="1" applyProtection="1">
      <protection hidden="1"/>
    </xf>
    <xf numFmtId="1" fontId="69" fillId="0" borderId="0" xfId="0" applyNumberFormat="1" applyFont="1" applyProtection="1">
      <protection hidden="1"/>
    </xf>
    <xf numFmtId="3" fontId="69" fillId="0" borderId="0" xfId="0" applyNumberFormat="1" applyFont="1" applyProtection="1">
      <protection hidden="1"/>
    </xf>
    <xf numFmtId="4" fontId="13" fillId="0" borderId="0" xfId="0" applyNumberFormat="1" applyFont="1" applyProtection="1">
      <protection hidden="1"/>
    </xf>
    <xf numFmtId="0" fontId="5"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right" vertical="center" wrapText="1"/>
    </xf>
    <xf numFmtId="0" fontId="43" fillId="0" borderId="0" xfId="0" applyFont="1" applyAlignment="1">
      <alignment vertical="center"/>
    </xf>
    <xf numFmtId="3" fontId="5" fillId="0" borderId="0" xfId="0" applyNumberFormat="1" applyFont="1" applyAlignment="1">
      <alignment horizontal="right" vertical="center"/>
    </xf>
    <xf numFmtId="3" fontId="5" fillId="0" borderId="0" xfId="0" applyNumberFormat="1" applyFont="1" applyAlignment="1">
      <alignment vertical="center"/>
    </xf>
    <xf numFmtId="0" fontId="3" fillId="0" borderId="137" xfId="0" applyFont="1" applyBorder="1" applyAlignment="1">
      <alignment horizontal="center" vertical="center"/>
    </xf>
    <xf numFmtId="3" fontId="19" fillId="0" borderId="0" xfId="0" applyNumberFormat="1" applyFont="1" applyAlignment="1">
      <alignment horizontal="center" vertical="center"/>
    </xf>
    <xf numFmtId="1" fontId="15"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right" vertical="center"/>
    </xf>
    <xf numFmtId="1" fontId="1" fillId="0" borderId="0" xfId="0" applyNumberFormat="1" applyFont="1" applyAlignment="1" applyProtection="1">
      <alignment horizontal="center" vertical="center" wrapText="1"/>
      <protection hidden="1"/>
    </xf>
    <xf numFmtId="4" fontId="83" fillId="0" borderId="136" xfId="0" applyNumberFormat="1" applyFont="1" applyBorder="1" applyAlignment="1">
      <alignment vertical="center"/>
    </xf>
    <xf numFmtId="0" fontId="15" fillId="0" borderId="0" xfId="0" applyFont="1" applyAlignment="1" applyProtection="1">
      <alignment vertical="center" wrapText="1"/>
      <protection locked="0"/>
    </xf>
    <xf numFmtId="3" fontId="71" fillId="0" borderId="0" xfId="0" applyNumberFormat="1" applyFont="1" applyProtection="1">
      <protection hidden="1"/>
    </xf>
    <xf numFmtId="0" fontId="13" fillId="0" borderId="0" xfId="3" applyFont="1"/>
    <xf numFmtId="170" fontId="13" fillId="0" borderId="0" xfId="0" applyNumberFormat="1" applyFont="1"/>
    <xf numFmtId="0" fontId="65" fillId="0" borderId="0" xfId="0" applyFont="1" applyAlignment="1" applyProtection="1">
      <alignment horizontal="center"/>
      <protection hidden="1"/>
    </xf>
    <xf numFmtId="0" fontId="0" fillId="0" borderId="0" xfId="0" applyProtection="1">
      <protection hidden="1"/>
    </xf>
    <xf numFmtId="0" fontId="1" fillId="0" borderId="0" xfId="0" applyFont="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65" fillId="0" borderId="0" xfId="0" applyFont="1" applyAlignment="1" applyProtection="1">
      <alignment vertical="center" wrapText="1"/>
      <protection hidden="1"/>
    </xf>
    <xf numFmtId="0" fontId="72" fillId="0" borderId="0" xfId="0" applyFont="1" applyAlignment="1" applyProtection="1">
      <alignment vertical="center" wrapText="1"/>
      <protection hidden="1"/>
    </xf>
    <xf numFmtId="0" fontId="72" fillId="0" borderId="0" xfId="0" applyFont="1" applyAlignment="1" applyProtection="1">
      <alignment horizontal="center" vertical="center" wrapText="1"/>
      <protection hidden="1"/>
    </xf>
    <xf numFmtId="1" fontId="72" fillId="0" borderId="0" xfId="0" applyNumberFormat="1" applyFont="1" applyAlignment="1" applyProtection="1">
      <alignment horizontal="center" vertical="center" wrapText="1"/>
      <protection hidden="1"/>
    </xf>
    <xf numFmtId="0" fontId="73" fillId="0" borderId="0" xfId="0" applyFont="1" applyAlignment="1" applyProtection="1">
      <alignment vertical="center" wrapText="1"/>
      <protection hidden="1"/>
    </xf>
    <xf numFmtId="0" fontId="0" fillId="0" borderId="0" xfId="0" applyAlignment="1" applyProtection="1">
      <alignment horizontal="center"/>
      <protection hidden="1"/>
    </xf>
    <xf numFmtId="0" fontId="49" fillId="0" borderId="0" xfId="2" applyFont="1" applyBorder="1" applyAlignment="1" applyProtection="1">
      <alignment vertical="center"/>
    </xf>
    <xf numFmtId="0" fontId="2" fillId="0" borderId="0" xfId="2" applyBorder="1" applyAlignment="1" applyProtection="1">
      <alignment vertical="center"/>
    </xf>
    <xf numFmtId="2" fontId="26" fillId="0" borderId="12" xfId="0" applyNumberFormat="1" applyFont="1" applyBorder="1"/>
    <xf numFmtId="4" fontId="26" fillId="0" borderId="28" xfId="0" applyNumberFormat="1" applyFont="1" applyBorder="1" applyAlignment="1">
      <alignment horizontal="right" vertical="center"/>
    </xf>
    <xf numFmtId="0" fontId="12" fillId="0" borderId="0" xfId="0" applyFont="1" applyProtection="1">
      <protection hidden="1"/>
    </xf>
    <xf numFmtId="49" fontId="35" fillId="4" borderId="0" xfId="0" applyNumberFormat="1" applyFont="1" applyFill="1" applyAlignment="1" applyProtection="1">
      <alignment horizontal="center" vertical="center"/>
      <protection locked="0"/>
    </xf>
    <xf numFmtId="49" fontId="35" fillId="4" borderId="82" xfId="0" applyNumberFormat="1" applyFont="1" applyFill="1" applyBorder="1" applyAlignment="1" applyProtection="1">
      <alignment horizontal="center" vertical="center"/>
      <protection locked="0"/>
    </xf>
    <xf numFmtId="0" fontId="29" fillId="0" borderId="81"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0" xfId="0" applyFont="1" applyAlignment="1">
      <alignment horizontal="left" vertical="center"/>
    </xf>
    <xf numFmtId="0" fontId="29" fillId="0" borderId="82" xfId="0" applyFont="1" applyBorder="1" applyAlignment="1">
      <alignment horizontal="left" vertical="center"/>
    </xf>
    <xf numFmtId="0" fontId="29" fillId="0" borderId="0" xfId="0" applyFont="1" applyAlignment="1" applyProtection="1">
      <alignment horizontal="left" vertical="center"/>
      <protection locked="0"/>
    </xf>
    <xf numFmtId="0" fontId="29" fillId="0" borderId="82" xfId="0" applyFont="1" applyBorder="1" applyAlignment="1" applyProtection="1">
      <alignment horizontal="left" vertical="center"/>
      <protection locked="0"/>
    </xf>
    <xf numFmtId="0" fontId="4" fillId="0" borderId="81" xfId="0" applyFont="1" applyBorder="1" applyAlignment="1">
      <alignment horizontal="left" vertical="center"/>
    </xf>
    <xf numFmtId="0" fontId="4" fillId="0" borderId="0" xfId="0" applyFont="1" applyAlignment="1">
      <alignment horizontal="left" vertical="center"/>
    </xf>
    <xf numFmtId="171" fontId="29" fillId="0" borderId="0" xfId="0" applyNumberFormat="1" applyFont="1" applyAlignment="1" applyProtection="1">
      <alignment horizontal="left" vertical="center"/>
      <protection locked="0"/>
    </xf>
    <xf numFmtId="171" fontId="29" fillId="0" borderId="82" xfId="0" applyNumberFormat="1" applyFont="1" applyBorder="1" applyAlignment="1" applyProtection="1">
      <alignment horizontal="left" vertical="center"/>
      <protection locked="0"/>
    </xf>
    <xf numFmtId="14" fontId="29" fillId="0" borderId="81" xfId="0" applyNumberFormat="1"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14" fontId="29" fillId="0" borderId="0" xfId="0" applyNumberFormat="1" applyFont="1" applyAlignment="1" applyProtection="1">
      <alignment horizontal="center" vertical="center"/>
      <protection locked="0"/>
    </xf>
    <xf numFmtId="3" fontId="29" fillId="0" borderId="0" xfId="0" applyNumberFormat="1" applyFont="1" applyAlignment="1" applyProtection="1">
      <alignment horizontal="center" vertical="center"/>
      <protection locked="0"/>
    </xf>
    <xf numFmtId="3" fontId="29" fillId="0" borderId="82" xfId="0" applyNumberFormat="1" applyFont="1" applyBorder="1" applyAlignment="1" applyProtection="1">
      <alignment horizontal="center" vertical="center"/>
      <protection locked="0"/>
    </xf>
    <xf numFmtId="0" fontId="29" fillId="0" borderId="82" xfId="0" applyFont="1" applyBorder="1" applyAlignment="1" applyProtection="1">
      <alignment horizontal="center" vertical="center"/>
      <protection locked="0"/>
    </xf>
    <xf numFmtId="0" fontId="4" fillId="0" borderId="81" xfId="0" applyFont="1" applyBorder="1" applyAlignment="1">
      <alignment horizontal="center" vertical="center"/>
    </xf>
    <xf numFmtId="0" fontId="4" fillId="0" borderId="0" xfId="0" applyFont="1" applyAlignment="1">
      <alignment horizontal="center" vertical="center"/>
    </xf>
    <xf numFmtId="0" fontId="4" fillId="0" borderId="82" xfId="0" applyFont="1" applyBorder="1" applyAlignment="1">
      <alignment horizontal="center" vertical="center"/>
    </xf>
    <xf numFmtId="0" fontId="23" fillId="0" borderId="0" xfId="0" applyFont="1" applyAlignment="1">
      <alignment vertical="top" wrapText="1"/>
    </xf>
    <xf numFmtId="168" fontId="29" fillId="0" borderId="0" xfId="0" applyNumberFormat="1" applyFont="1" applyAlignment="1" applyProtection="1">
      <alignment horizontal="center" vertical="center"/>
      <protection locked="0"/>
    </xf>
    <xf numFmtId="169" fontId="29" fillId="0" borderId="0" xfId="0" applyNumberFormat="1" applyFont="1" applyAlignment="1">
      <alignment horizontal="center" vertical="center"/>
    </xf>
    <xf numFmtId="169" fontId="29" fillId="0" borderId="82" xfId="0" applyNumberFormat="1" applyFont="1" applyBorder="1" applyAlignment="1">
      <alignment horizontal="center" vertical="center"/>
    </xf>
    <xf numFmtId="0" fontId="23" fillId="0" borderId="0" xfId="0" applyFont="1" applyAlignment="1">
      <alignment vertical="center" wrapText="1"/>
    </xf>
    <xf numFmtId="0" fontId="36" fillId="4" borderId="0" xfId="0" applyFont="1" applyFill="1" applyAlignment="1">
      <alignment horizontal="center" vertical="center"/>
    </xf>
    <xf numFmtId="0" fontId="36" fillId="4" borderId="82" xfId="0" applyFont="1" applyFill="1" applyBorder="1" applyAlignment="1">
      <alignment horizontal="center" vertical="center"/>
    </xf>
    <xf numFmtId="0" fontId="4" fillId="4" borderId="81" xfId="0" applyFont="1" applyFill="1" applyBorder="1" applyAlignment="1">
      <alignment horizontal="left"/>
    </xf>
    <xf numFmtId="0" fontId="4" fillId="4" borderId="0" xfId="0" applyFont="1" applyFill="1" applyAlignment="1">
      <alignment horizontal="left"/>
    </xf>
    <xf numFmtId="0" fontId="4" fillId="4" borderId="82" xfId="0" applyFont="1" applyFill="1" applyBorder="1" applyAlignment="1">
      <alignment horizontal="left"/>
    </xf>
    <xf numFmtId="167" fontId="20" fillId="0" borderId="0" xfId="0" applyNumberFormat="1" applyFont="1" applyAlignment="1">
      <alignment horizontal="center" vertical="center"/>
    </xf>
    <xf numFmtId="167" fontId="20" fillId="0" borderId="82" xfId="0" applyNumberFormat="1" applyFont="1" applyBorder="1" applyAlignment="1">
      <alignment horizontal="center" vertical="center"/>
    </xf>
    <xf numFmtId="167" fontId="29" fillId="0" borderId="0" xfId="0" applyNumberFormat="1" applyFont="1" applyAlignment="1" applyProtection="1">
      <alignment horizontal="left" vertical="center"/>
      <protection locked="0"/>
    </xf>
    <xf numFmtId="0" fontId="23" fillId="0" borderId="81" xfId="0" applyFont="1" applyBorder="1" applyAlignment="1">
      <alignment horizontal="left" vertical="center" wrapText="1"/>
    </xf>
    <xf numFmtId="0" fontId="3" fillId="0" borderId="125" xfId="0" applyFont="1" applyBorder="1" applyAlignment="1">
      <alignment horizontal="left" vertical="center"/>
    </xf>
    <xf numFmtId="0" fontId="3" fillId="0" borderId="127" xfId="0" applyFont="1" applyBorder="1" applyAlignment="1">
      <alignment horizontal="left" vertical="center"/>
    </xf>
    <xf numFmtId="4" fontId="3" fillId="0" borderId="136" xfId="0" applyNumberFormat="1" applyFont="1" applyBorder="1" applyAlignment="1">
      <alignment horizontal="left" vertical="center"/>
    </xf>
    <xf numFmtId="0" fontId="23" fillId="4" borderId="83" xfId="0" applyFont="1" applyFill="1" applyBorder="1" applyAlignment="1">
      <alignment horizontal="center" vertical="center"/>
    </xf>
    <xf numFmtId="0" fontId="23" fillId="4" borderId="84" xfId="0" applyFont="1" applyFill="1" applyBorder="1" applyAlignment="1">
      <alignment horizontal="center" vertical="center"/>
    </xf>
    <xf numFmtId="0" fontId="3" fillId="0" borderId="81" xfId="0" applyFont="1" applyBorder="1" applyAlignment="1">
      <alignment horizontal="center" vertical="center"/>
    </xf>
    <xf numFmtId="0" fontId="3" fillId="0" borderId="0" xfId="0" applyFont="1" applyAlignment="1">
      <alignment horizontal="center" vertical="center"/>
    </xf>
    <xf numFmtId="0" fontId="5" fillId="0" borderId="81" xfId="0" applyFont="1" applyBorder="1" applyAlignment="1">
      <alignment horizontal="center" vertical="center"/>
    </xf>
    <xf numFmtId="0" fontId="5" fillId="0" borderId="0" xfId="0" applyFont="1" applyAlignment="1">
      <alignment horizontal="center" vertical="center"/>
    </xf>
    <xf numFmtId="0" fontId="5" fillId="0" borderId="82" xfId="0" applyFont="1" applyBorder="1" applyAlignment="1">
      <alignment horizontal="center" vertical="center"/>
    </xf>
    <xf numFmtId="0" fontId="23" fillId="4" borderId="85" xfId="0" applyFont="1" applyFill="1" applyBorder="1" applyAlignment="1">
      <alignment horizontal="center" vertical="center"/>
    </xf>
    <xf numFmtId="0" fontId="23" fillId="0" borderId="0" xfId="0" applyFont="1" applyAlignment="1" applyProtection="1">
      <alignment horizontal="left" vertical="center"/>
      <protection locked="0"/>
    </xf>
    <xf numFmtId="0" fontId="23" fillId="0" borderId="0" xfId="0" applyFont="1" applyAlignment="1">
      <alignment horizontal="center" vertical="center"/>
    </xf>
    <xf numFmtId="0" fontId="23" fillId="0" borderId="82" xfId="0" applyFont="1" applyBorder="1" applyAlignment="1">
      <alignment horizontal="center" vertical="center"/>
    </xf>
    <xf numFmtId="167" fontId="23" fillId="0" borderId="0" xfId="0" applyNumberFormat="1" applyFont="1" applyAlignment="1">
      <alignment horizontal="left" vertical="center"/>
    </xf>
    <xf numFmtId="0" fontId="3" fillId="0" borderId="82" xfId="0" applyFont="1" applyBorder="1" applyAlignment="1">
      <alignment horizontal="center" vertical="center"/>
    </xf>
    <xf numFmtId="168" fontId="29" fillId="0" borderId="0" xfId="0" applyNumberFormat="1" applyFont="1" applyAlignment="1">
      <alignment horizontal="left" vertical="center"/>
    </xf>
    <xf numFmtId="168" fontId="29" fillId="0" borderId="82" xfId="0" applyNumberFormat="1" applyFont="1" applyBorder="1" applyAlignment="1">
      <alignment horizontal="left" vertical="center"/>
    </xf>
    <xf numFmtId="0" fontId="13" fillId="0" borderId="0" xfId="0" applyFont="1" applyAlignment="1" applyProtection="1">
      <alignment horizontal="left" vertical="center"/>
      <protection hidden="1"/>
    </xf>
    <xf numFmtId="0" fontId="13" fillId="0" borderId="138" xfId="0" applyFont="1" applyBorder="1" applyAlignment="1" applyProtection="1">
      <alignment horizontal="left" vertical="center"/>
      <protection hidden="1"/>
    </xf>
    <xf numFmtId="0" fontId="39" fillId="0" borderId="19" xfId="0" applyFont="1" applyBorder="1" applyAlignment="1">
      <alignment horizontal="left"/>
    </xf>
    <xf numFmtId="0" fontId="39" fillId="0" borderId="0" xfId="0" applyFont="1" applyAlignment="1">
      <alignment horizontal="left"/>
    </xf>
    <xf numFmtId="0" fontId="29" fillId="0" borderId="19"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20" xfId="0" applyFont="1" applyBorder="1" applyAlignment="1" applyProtection="1">
      <alignment horizontal="center" vertical="center" wrapText="1"/>
      <protection hidden="1"/>
    </xf>
    <xf numFmtId="0" fontId="37" fillId="4" borderId="19" xfId="0" applyFont="1" applyFill="1" applyBorder="1" applyAlignment="1">
      <alignment horizontal="center" vertical="center"/>
    </xf>
    <xf numFmtId="0" fontId="37" fillId="4" borderId="0" xfId="0" applyFont="1" applyFill="1" applyAlignment="1">
      <alignment horizontal="center" vertical="center"/>
    </xf>
    <xf numFmtId="0" fontId="37" fillId="4" borderId="20" xfId="0" applyFont="1" applyFill="1" applyBorder="1" applyAlignment="1">
      <alignment horizontal="center" vertical="center"/>
    </xf>
    <xf numFmtId="0" fontId="23" fillId="0" borderId="0" xfId="0" applyFont="1" applyAlignment="1" applyProtection="1">
      <alignment horizontal="center" vertical="center"/>
      <protection hidden="1"/>
    </xf>
    <xf numFmtId="0" fontId="26" fillId="0" borderId="19" xfId="0" applyFont="1" applyBorder="1" applyAlignment="1">
      <alignment horizontal="left"/>
    </xf>
    <xf numFmtId="0" fontId="26" fillId="0" borderId="0" xfId="0" applyFont="1" applyAlignment="1">
      <alignment horizontal="left"/>
    </xf>
    <xf numFmtId="0" fontId="26" fillId="0" borderId="20" xfId="0" applyFont="1" applyBorder="1" applyAlignment="1">
      <alignment horizontal="left"/>
    </xf>
    <xf numFmtId="0" fontId="23" fillId="0" borderId="0" xfId="0" applyFont="1" applyAlignment="1" applyProtection="1">
      <alignment horizontal="left" vertical="center"/>
      <protection hidden="1"/>
    </xf>
    <xf numFmtId="0" fontId="23" fillId="0" borderId="20" xfId="0" applyFont="1" applyBorder="1" applyAlignment="1" applyProtection="1">
      <alignment horizontal="center" vertical="center"/>
      <protection hidden="1"/>
    </xf>
    <xf numFmtId="0" fontId="51" fillId="0" borderId="16" xfId="0" applyFont="1" applyBorder="1" applyAlignment="1" applyProtection="1">
      <alignment horizontal="center"/>
      <protection locked="0"/>
    </xf>
    <xf numFmtId="0" fontId="51" fillId="0" borderId="17" xfId="0" applyFont="1" applyBorder="1" applyAlignment="1" applyProtection="1">
      <alignment horizontal="center"/>
      <protection locked="0"/>
    </xf>
    <xf numFmtId="0" fontId="51" fillId="0" borderId="4" xfId="0" applyFont="1" applyBorder="1" applyAlignment="1" applyProtection="1">
      <alignment horizontal="center"/>
      <protection locked="0"/>
    </xf>
    <xf numFmtId="0" fontId="51" fillId="0" borderId="19" xfId="0" applyFont="1" applyBorder="1" applyAlignment="1" applyProtection="1">
      <alignment horizontal="center"/>
      <protection locked="0"/>
    </xf>
    <xf numFmtId="0" fontId="51" fillId="0" borderId="0" xfId="0" applyFont="1" applyAlignment="1" applyProtection="1">
      <alignment horizontal="center"/>
      <protection locked="0"/>
    </xf>
    <xf numFmtId="0" fontId="51" fillId="0" borderId="20" xfId="0" applyFont="1" applyBorder="1" applyAlignment="1" applyProtection="1">
      <alignment horizontal="center"/>
      <protection locked="0"/>
    </xf>
    <xf numFmtId="0" fontId="51" fillId="0" borderId="18" xfId="0" applyFont="1" applyBorder="1" applyAlignment="1" applyProtection="1">
      <alignment horizontal="center"/>
      <protection locked="0"/>
    </xf>
    <xf numFmtId="0" fontId="51" fillId="0" borderId="1" xfId="0" applyFont="1" applyBorder="1" applyAlignment="1" applyProtection="1">
      <alignment horizontal="center"/>
      <protection locked="0"/>
    </xf>
    <xf numFmtId="0" fontId="51" fillId="0" borderId="14" xfId="0" applyFont="1" applyBorder="1" applyAlignment="1" applyProtection="1">
      <alignment horizontal="center"/>
      <protection locked="0"/>
    </xf>
    <xf numFmtId="0" fontId="29" fillId="0" borderId="20" xfId="0" applyFont="1" applyBorder="1" applyAlignment="1">
      <alignment horizontal="left" vertical="center"/>
    </xf>
    <xf numFmtId="0" fontId="12" fillId="0" borderId="0" xfId="0" applyFont="1" applyAlignment="1" applyProtection="1">
      <alignment horizontal="center" vertical="center" wrapText="1"/>
      <protection hidden="1"/>
    </xf>
    <xf numFmtId="0" fontId="6" fillId="0" borderId="17" xfId="0" applyFont="1" applyBorder="1" applyAlignment="1">
      <alignment horizontal="center"/>
    </xf>
    <xf numFmtId="0" fontId="26" fillId="0" borderId="19" xfId="0" applyFont="1" applyBorder="1" applyAlignment="1">
      <alignment horizontal="center" vertical="center" wrapText="1"/>
    </xf>
    <xf numFmtId="0" fontId="26" fillId="0" borderId="0" xfId="0" applyFont="1" applyAlignment="1">
      <alignment horizontal="center" vertical="center" wrapText="1"/>
    </xf>
    <xf numFmtId="0" fontId="26" fillId="0" borderId="20"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vertical="center" wrapText="1"/>
    </xf>
    <xf numFmtId="1" fontId="6" fillId="0" borderId="0" xfId="0" applyNumberFormat="1" applyFont="1" applyAlignment="1">
      <alignment horizontal="left" vertical="center"/>
    </xf>
    <xf numFmtId="0" fontId="6" fillId="0" borderId="0" xfId="0" applyFont="1" applyAlignment="1">
      <alignment horizontal="center" vertical="center" wrapText="1"/>
    </xf>
    <xf numFmtId="3" fontId="6" fillId="0" borderId="99" xfId="0" applyNumberFormat="1" applyFont="1" applyBorder="1" applyAlignment="1">
      <alignment horizontal="center" vertical="center"/>
    </xf>
    <xf numFmtId="3" fontId="6" fillId="0" borderId="90" xfId="0" applyNumberFormat="1" applyFont="1" applyBorder="1" applyAlignment="1">
      <alignment horizontal="center" vertical="center"/>
    </xf>
    <xf numFmtId="0" fontId="6" fillId="0" borderId="99" xfId="0" applyFont="1" applyBorder="1" applyAlignment="1">
      <alignment horizontal="center" vertical="center"/>
    </xf>
    <xf numFmtId="0" fontId="4" fillId="0" borderId="19" xfId="0" applyFont="1" applyBorder="1" applyAlignment="1">
      <alignment horizontal="left" vertical="center"/>
    </xf>
    <xf numFmtId="3" fontId="29" fillId="0" borderId="0" xfId="0" applyNumberFormat="1" applyFont="1" applyAlignment="1">
      <alignment horizontal="right" vertical="center"/>
    </xf>
    <xf numFmtId="3" fontId="4" fillId="0" borderId="0" xfId="0" applyNumberFormat="1" applyFont="1" applyAlignment="1">
      <alignment horizontal="left" vertical="center"/>
    </xf>
    <xf numFmtId="0" fontId="4" fillId="0" borderId="20" xfId="0" applyFont="1" applyBorder="1" applyAlignment="1">
      <alignment horizontal="left" vertical="center"/>
    </xf>
    <xf numFmtId="170" fontId="29" fillId="0" borderId="0" xfId="0" applyNumberFormat="1" applyFont="1" applyAlignment="1" applyProtection="1">
      <alignment horizontal="right" vertical="center"/>
      <protection locked="0"/>
    </xf>
    <xf numFmtId="170" fontId="29" fillId="0" borderId="0" xfId="0" applyNumberFormat="1" applyFont="1" applyAlignment="1">
      <alignment horizontal="right" vertical="center"/>
    </xf>
    <xf numFmtId="0" fontId="29" fillId="0" borderId="19" xfId="0" applyFont="1" applyBorder="1" applyAlignment="1">
      <alignment horizontal="center" vertical="center" wrapText="1"/>
    </xf>
    <xf numFmtId="0" fontId="29" fillId="0" borderId="0" xfId="0" applyFont="1" applyAlignment="1">
      <alignment horizontal="center" vertical="center" wrapText="1"/>
    </xf>
    <xf numFmtId="0" fontId="29" fillId="0" borderId="20" xfId="0" applyFont="1" applyBorder="1" applyAlignment="1">
      <alignment horizontal="center" vertical="center" wrapText="1"/>
    </xf>
    <xf numFmtId="0" fontId="26" fillId="0" borderId="19" xfId="0" applyFont="1" applyBorder="1" applyAlignment="1">
      <alignment horizontal="center" vertical="center"/>
    </xf>
    <xf numFmtId="0" fontId="26" fillId="0" borderId="0" xfId="0" applyFont="1" applyAlignment="1">
      <alignment horizontal="center" vertical="center"/>
    </xf>
    <xf numFmtId="0" fontId="26" fillId="0" borderId="20" xfId="0" applyFont="1" applyBorder="1" applyAlignment="1">
      <alignment horizontal="center" vertical="center"/>
    </xf>
    <xf numFmtId="0" fontId="29" fillId="0" borderId="19" xfId="0" applyFont="1" applyBorder="1" applyAlignment="1">
      <alignment horizontal="center" vertical="center"/>
    </xf>
    <xf numFmtId="0" fontId="29" fillId="0" borderId="0" xfId="0" applyFont="1" applyAlignment="1">
      <alignment horizontal="center" vertical="center"/>
    </xf>
    <xf numFmtId="0" fontId="29" fillId="0" borderId="20" xfId="0" applyFont="1" applyBorder="1" applyAlignment="1">
      <alignment horizontal="center" vertical="center"/>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1" fontId="23" fillId="0" borderId="0" xfId="0" applyNumberFormat="1" applyFont="1" applyAlignment="1">
      <alignment horizontal="center" vertical="center" wrapText="1"/>
    </xf>
    <xf numFmtId="1" fontId="23" fillId="0" borderId="20" xfId="0" applyNumberFormat="1" applyFont="1" applyBorder="1" applyAlignment="1">
      <alignment horizontal="center" vertical="center" wrapText="1"/>
    </xf>
    <xf numFmtId="3" fontId="70" fillId="4" borderId="0" xfId="0" applyNumberFormat="1" applyFont="1" applyFill="1" applyAlignment="1">
      <alignment horizontal="center" vertical="center" wrapText="1"/>
    </xf>
    <xf numFmtId="3" fontId="70" fillId="4" borderId="20" xfId="0" applyNumberFormat="1" applyFont="1" applyFill="1" applyBorder="1" applyAlignment="1">
      <alignment horizontal="center" vertical="center" wrapText="1"/>
    </xf>
    <xf numFmtId="0" fontId="23" fillId="0" borderId="0" xfId="0" applyFont="1" applyAlignment="1">
      <alignment horizontal="left" vertical="center"/>
    </xf>
    <xf numFmtId="0" fontId="3" fillId="0" borderId="19" xfId="0" applyFont="1" applyBorder="1" applyAlignment="1">
      <alignment horizontal="center" vertical="center"/>
    </xf>
    <xf numFmtId="0" fontId="70" fillId="4" borderId="19" xfId="0" applyFont="1" applyFill="1" applyBorder="1" applyAlignment="1">
      <alignment horizontal="center" vertical="center"/>
    </xf>
    <xf numFmtId="0" fontId="70" fillId="4" borderId="0" xfId="0" applyFont="1" applyFill="1" applyAlignment="1">
      <alignment horizontal="center" vertical="center"/>
    </xf>
    <xf numFmtId="3" fontId="23" fillId="0" borderId="0" xfId="0" applyNumberFormat="1" applyFont="1" applyAlignment="1" applyProtection="1">
      <alignment horizontal="center" vertical="center" wrapText="1"/>
      <protection locked="0"/>
    </xf>
    <xf numFmtId="3" fontId="23" fillId="0" borderId="20" xfId="0" applyNumberFormat="1" applyFont="1" applyBorder="1" applyAlignment="1" applyProtection="1">
      <alignment horizontal="center" vertical="center" wrapText="1"/>
      <protection locked="0"/>
    </xf>
    <xf numFmtId="3" fontId="23" fillId="0" borderId="0" xfId="0" applyNumberFormat="1" applyFont="1" applyAlignment="1">
      <alignment horizontal="center" vertical="center" wrapText="1"/>
    </xf>
    <xf numFmtId="3" fontId="23" fillId="0" borderId="20" xfId="0" applyNumberFormat="1" applyFont="1" applyBorder="1" applyAlignment="1">
      <alignment horizontal="center" vertical="center" wrapText="1"/>
    </xf>
    <xf numFmtId="0" fontId="4" fillId="0" borderId="19" xfId="0" applyFont="1" applyBorder="1" applyAlignment="1">
      <alignment horizontal="left" vertical="center" wrapText="1"/>
    </xf>
    <xf numFmtId="0" fontId="4" fillId="0" borderId="0" xfId="0" applyFont="1" applyAlignment="1">
      <alignment horizontal="left" vertical="center" wrapText="1"/>
    </xf>
    <xf numFmtId="170" fontId="29" fillId="0" borderId="0" xfId="0" applyNumberFormat="1" applyFont="1" applyAlignment="1">
      <alignment horizontal="right" vertical="center" wrapText="1"/>
    </xf>
    <xf numFmtId="0" fontId="4" fillId="0" borderId="20" xfId="0" applyFont="1" applyBorder="1" applyAlignment="1">
      <alignment horizontal="left" vertical="center" wrapText="1"/>
    </xf>
    <xf numFmtId="0" fontId="79" fillId="0" borderId="0" xfId="0" applyFont="1" applyAlignment="1" applyProtection="1">
      <alignment horizontal="left" vertical="center" wrapText="1"/>
      <protection hidden="1"/>
    </xf>
    <xf numFmtId="49" fontId="4" fillId="6" borderId="0" xfId="0" applyNumberFormat="1" applyFont="1" applyFill="1" applyAlignment="1">
      <alignment horizontal="left" vertical="top" wrapText="1"/>
    </xf>
    <xf numFmtId="0" fontId="29" fillId="0" borderId="107" xfId="0" applyFont="1" applyBorder="1" applyAlignment="1">
      <alignment horizontal="center" vertical="center" wrapText="1"/>
    </xf>
    <xf numFmtId="0" fontId="29" fillId="0" borderId="115" xfId="0" applyFont="1" applyBorder="1" applyAlignment="1">
      <alignment horizontal="center" vertical="center" wrapText="1"/>
    </xf>
    <xf numFmtId="0" fontId="29" fillId="0" borderId="112" xfId="0" applyFont="1" applyBorder="1" applyAlignment="1">
      <alignment horizontal="center" vertical="center" wrapText="1"/>
    </xf>
    <xf numFmtId="0" fontId="29" fillId="0" borderId="104" xfId="0" applyFont="1" applyBorder="1" applyAlignment="1">
      <alignment horizontal="center" vertical="center" wrapText="1"/>
    </xf>
    <xf numFmtId="0" fontId="29" fillId="0" borderId="120" xfId="0" applyFont="1" applyBorder="1" applyAlignment="1">
      <alignment horizontal="center" vertical="center" wrapText="1"/>
    </xf>
    <xf numFmtId="170" fontId="16" fillId="4" borderId="104" xfId="0" applyNumberFormat="1" applyFont="1" applyFill="1" applyBorder="1" applyAlignment="1">
      <alignment horizontal="center" vertical="center"/>
    </xf>
    <xf numFmtId="170" fontId="16" fillId="4" borderId="0" xfId="0" applyNumberFormat="1" applyFont="1" applyFill="1" applyAlignment="1">
      <alignment horizontal="center" vertical="center"/>
    </xf>
    <xf numFmtId="170" fontId="16" fillId="4" borderId="120" xfId="0" applyNumberFormat="1" applyFont="1" applyFill="1" applyBorder="1" applyAlignment="1">
      <alignment horizontal="center" vertical="center"/>
    </xf>
    <xf numFmtId="170" fontId="16" fillId="4" borderId="121" xfId="0" applyNumberFormat="1" applyFont="1" applyFill="1" applyBorder="1" applyAlignment="1">
      <alignment horizontal="center" vertical="center"/>
    </xf>
    <xf numFmtId="170" fontId="16" fillId="4" borderId="122" xfId="0" applyNumberFormat="1" applyFont="1" applyFill="1" applyBorder="1" applyAlignment="1">
      <alignment horizontal="center" vertical="center"/>
    </xf>
    <xf numFmtId="170" fontId="16" fillId="4" borderId="119" xfId="0" applyNumberFormat="1" applyFont="1" applyFill="1" applyBorder="1" applyAlignment="1">
      <alignment horizontal="center" vertical="center"/>
    </xf>
    <xf numFmtId="164" fontId="27" fillId="2" borderId="110" xfId="0" applyNumberFormat="1" applyFont="1" applyFill="1" applyBorder="1" applyAlignment="1">
      <alignment horizontal="right" vertical="center"/>
    </xf>
    <xf numFmtId="164" fontId="27" fillId="2" borderId="111" xfId="0" applyNumberFormat="1" applyFont="1" applyFill="1" applyBorder="1" applyAlignment="1">
      <alignment horizontal="right" vertical="center"/>
    </xf>
    <xf numFmtId="3" fontId="40" fillId="0" borderId="16" xfId="0" applyNumberFormat="1" applyFont="1" applyBorder="1" applyAlignment="1">
      <alignment horizontal="center" vertical="center"/>
    </xf>
    <xf numFmtId="3" fontId="40" fillId="0" borderId="116" xfId="0" applyNumberFormat="1" applyFont="1" applyBorder="1" applyAlignment="1">
      <alignment horizontal="center" vertical="center"/>
    </xf>
    <xf numFmtId="164" fontId="4" fillId="0" borderId="21" xfId="0" applyNumberFormat="1" applyFont="1" applyBorder="1" applyAlignment="1">
      <alignment horizontal="right" vertical="center"/>
    </xf>
    <xf numFmtId="164" fontId="4" fillId="0" borderId="11" xfId="0" applyNumberFormat="1" applyFont="1" applyBorder="1" applyAlignment="1">
      <alignment horizontal="right" vertical="center"/>
    </xf>
    <xf numFmtId="0" fontId="27" fillId="0" borderId="107" xfId="0" applyFont="1" applyBorder="1" applyAlignment="1">
      <alignment horizontal="center" vertical="center"/>
    </xf>
    <xf numFmtId="0" fontId="27" fillId="0" borderId="112" xfId="0" applyFont="1" applyBorder="1" applyAlignment="1">
      <alignment horizontal="center" vertical="center"/>
    </xf>
    <xf numFmtId="0" fontId="27" fillId="0" borderId="113" xfId="0" applyFont="1" applyBorder="1" applyAlignment="1">
      <alignment horizontal="center" vertical="center"/>
    </xf>
    <xf numFmtId="0" fontId="27" fillId="0" borderId="114" xfId="0" applyFont="1" applyBorder="1" applyAlignment="1">
      <alignment horizontal="center" vertical="center"/>
    </xf>
    <xf numFmtId="164" fontId="27" fillId="0" borderId="21" xfId="0" applyNumberFormat="1" applyFont="1" applyBorder="1" applyAlignment="1">
      <alignment horizontal="right" vertical="center"/>
    </xf>
    <xf numFmtId="164" fontId="27" fillId="0" borderId="11" xfId="0" applyNumberFormat="1" applyFont="1" applyBorder="1" applyAlignment="1">
      <alignment horizontal="right" vertical="center"/>
    </xf>
    <xf numFmtId="0" fontId="40" fillId="0" borderId="115" xfId="0" applyFont="1" applyBorder="1" applyAlignment="1">
      <alignment horizontal="center" vertical="center"/>
    </xf>
    <xf numFmtId="0" fontId="40" fillId="0" borderId="112" xfId="0" applyFont="1" applyBorder="1" applyAlignment="1">
      <alignment horizontal="center" vertical="center"/>
    </xf>
    <xf numFmtId="0" fontId="40" fillId="0" borderId="102" xfId="0" applyFont="1" applyBorder="1" applyAlignment="1">
      <alignment horizontal="center" vertical="center"/>
    </xf>
    <xf numFmtId="0" fontId="40" fillId="0" borderId="114" xfId="0" applyFont="1" applyBorder="1" applyAlignment="1">
      <alignment horizontal="center" vertical="center"/>
    </xf>
    <xf numFmtId="0" fontId="40" fillId="0" borderId="3" xfId="0" applyFont="1" applyBorder="1" applyAlignment="1">
      <alignment horizontal="center" vertical="center"/>
    </xf>
    <xf numFmtId="0" fontId="40" fillId="0" borderId="13" xfId="0" applyFont="1" applyBorder="1" applyAlignment="1">
      <alignment horizontal="center" vertical="center"/>
    </xf>
    <xf numFmtId="0" fontId="4" fillId="0" borderId="108" xfId="0" applyFont="1" applyBorder="1" applyAlignment="1">
      <alignment horizontal="center" vertical="center"/>
    </xf>
    <xf numFmtId="0" fontId="4" fillId="0" borderId="109" xfId="0" applyFont="1" applyBorder="1" applyAlignment="1">
      <alignment horizontal="center" vertical="center"/>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40" fillId="0" borderId="16" xfId="0" applyFont="1" applyBorder="1" applyAlignment="1">
      <alignment horizontal="center" vertical="center"/>
    </xf>
    <xf numFmtId="0" fontId="40" fillId="0" borderId="116" xfId="0" applyFont="1" applyBorder="1" applyAlignment="1">
      <alignment horizontal="center" vertical="center"/>
    </xf>
    <xf numFmtId="3" fontId="40" fillId="0" borderId="18" xfId="0" applyNumberFormat="1" applyFont="1" applyBorder="1" applyAlignment="1">
      <alignment horizontal="center" vertical="center"/>
    </xf>
    <xf numFmtId="3" fontId="40" fillId="0" borderId="114" xfId="0" applyNumberFormat="1" applyFont="1" applyBorder="1" applyAlignment="1">
      <alignment horizontal="center" vertical="center"/>
    </xf>
    <xf numFmtId="0" fontId="40" fillId="0" borderId="9"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left" vertical="center"/>
    </xf>
    <xf numFmtId="164" fontId="40" fillId="0" borderId="21" xfId="0" applyNumberFormat="1" applyFont="1" applyBorder="1" applyAlignment="1">
      <alignment horizontal="center" vertical="center"/>
    </xf>
    <xf numFmtId="164" fontId="40" fillId="0" borderId="8" xfId="0" applyNumberFormat="1" applyFont="1" applyBorder="1" applyAlignment="1">
      <alignment horizontal="center" vertical="center"/>
    </xf>
    <xf numFmtId="0" fontId="40" fillId="0" borderId="21"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40" fillId="0" borderId="9"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pplyProtection="1">
      <alignment horizontal="left" vertical="center"/>
      <protection locked="0"/>
    </xf>
    <xf numFmtId="0" fontId="27" fillId="0" borderId="108" xfId="0" applyFont="1" applyBorder="1" applyAlignment="1">
      <alignment horizontal="center" vertical="center"/>
    </xf>
    <xf numFmtId="0" fontId="27" fillId="0" borderId="109" xfId="0" applyFont="1" applyBorder="1" applyAlignment="1">
      <alignment horizontal="center" vertical="center"/>
    </xf>
    <xf numFmtId="170" fontId="4" fillId="0" borderId="104" xfId="0" applyNumberFormat="1" applyFont="1" applyBorder="1" applyAlignment="1">
      <alignment horizontal="right" vertical="center"/>
    </xf>
    <xf numFmtId="170" fontId="4" fillId="0" borderId="120" xfId="0" applyNumberFormat="1" applyFont="1" applyBorder="1" applyAlignment="1">
      <alignment horizontal="right" vertical="center"/>
    </xf>
    <xf numFmtId="170" fontId="4" fillId="0" borderId="110" xfId="0" applyNumberFormat="1" applyFont="1" applyBorder="1" applyAlignment="1">
      <alignment horizontal="right" vertical="center"/>
    </xf>
    <xf numFmtId="170" fontId="4" fillId="0" borderId="111" xfId="0" applyNumberFormat="1" applyFont="1" applyBorder="1" applyAlignment="1">
      <alignment horizontal="right" vertical="center"/>
    </xf>
    <xf numFmtId="170" fontId="27" fillId="2" borderId="105" xfId="0" applyNumberFormat="1" applyFont="1" applyFill="1" applyBorder="1" applyAlignment="1">
      <alignment horizontal="right" vertical="center"/>
    </xf>
    <xf numFmtId="170" fontId="27" fillId="2" borderId="106" xfId="0" applyNumberFormat="1" applyFont="1" applyFill="1" applyBorder="1" applyAlignment="1">
      <alignment horizontal="right" vertical="center"/>
    </xf>
    <xf numFmtId="0" fontId="27" fillId="0" borderId="17" xfId="0" applyFont="1" applyBorder="1" applyAlignment="1">
      <alignment horizontal="right" vertical="center"/>
    </xf>
    <xf numFmtId="0" fontId="27" fillId="0" borderId="116" xfId="0" applyFont="1" applyBorder="1" applyAlignment="1">
      <alignment horizontal="right" vertical="center"/>
    </xf>
    <xf numFmtId="0" fontId="16" fillId="4" borderId="0" xfId="0" applyFont="1" applyFill="1" applyAlignment="1">
      <alignment horizontal="center" vertical="center"/>
    </xf>
    <xf numFmtId="0" fontId="24" fillId="4" borderId="0" xfId="0" applyFont="1" applyFill="1" applyAlignment="1">
      <alignment horizontal="center" vertical="center"/>
    </xf>
    <xf numFmtId="0" fontId="40" fillId="0" borderId="0" xfId="0" applyFont="1" applyAlignment="1">
      <alignment horizontal="left"/>
    </xf>
    <xf numFmtId="0" fontId="31" fillId="0" borderId="0" xfId="0" applyFont="1" applyAlignment="1">
      <alignment horizontal="center" vertical="center" wrapText="1"/>
    </xf>
    <xf numFmtId="0" fontId="27" fillId="0" borderId="1" xfId="0" applyFont="1" applyBorder="1" applyAlignment="1" applyProtection="1">
      <alignment horizontal="center" vertical="center"/>
      <protection locked="0"/>
    </xf>
    <xf numFmtId="0" fontId="40" fillId="0" borderId="107" xfId="0" applyFont="1" applyBorder="1" applyAlignment="1">
      <alignment horizontal="center" vertical="center"/>
    </xf>
    <xf numFmtId="0" fontId="40" fillId="0" borderId="113" xfId="0" applyFont="1" applyBorder="1" applyAlignment="1">
      <alignment horizontal="center" vertical="center"/>
    </xf>
    <xf numFmtId="0" fontId="33" fillId="0" borderId="104" xfId="0" applyFont="1" applyBorder="1" applyAlignment="1">
      <alignment horizontal="center" vertical="center" wrapText="1"/>
    </xf>
    <xf numFmtId="0" fontId="33" fillId="0" borderId="0" xfId="0" applyFont="1" applyAlignment="1">
      <alignment horizontal="center" vertical="center" wrapText="1"/>
    </xf>
    <xf numFmtId="164" fontId="40" fillId="0" borderId="5" xfId="0" applyNumberFormat="1" applyFont="1" applyBorder="1" applyAlignment="1">
      <alignment horizontal="right" vertical="center"/>
    </xf>
    <xf numFmtId="164" fontId="40" fillId="0" borderId="15" xfId="0" applyNumberFormat="1" applyFont="1" applyBorder="1" applyAlignment="1">
      <alignment horizontal="right" vertical="center"/>
    </xf>
    <xf numFmtId="0" fontId="40" fillId="0" borderId="2" xfId="0" applyFont="1" applyBorder="1" applyAlignment="1" applyProtection="1">
      <alignment horizontal="center" vertical="center"/>
      <protection locked="0"/>
    </xf>
    <xf numFmtId="0" fontId="40" fillId="0" borderId="12" xfId="0" applyFont="1" applyBorder="1" applyAlignment="1" applyProtection="1">
      <alignment horizontal="center" vertical="center"/>
      <protection locked="0"/>
    </xf>
    <xf numFmtId="164" fontId="40" fillId="0" borderId="3" xfId="0" applyNumberFormat="1" applyFont="1" applyBorder="1" applyAlignment="1">
      <alignment horizontal="right" vertical="center"/>
    </xf>
    <xf numFmtId="164" fontId="40" fillId="0" borderId="13" xfId="0" applyNumberFormat="1" applyFont="1" applyBorder="1" applyAlignment="1">
      <alignment horizontal="right" vertical="center"/>
    </xf>
    <xf numFmtId="0" fontId="27" fillId="0" borderId="21" xfId="0" applyFont="1" applyBorder="1" applyAlignment="1">
      <alignment horizontal="right" vertical="center"/>
    </xf>
    <xf numFmtId="0" fontId="27" fillId="0" borderId="10" xfId="0" applyFont="1" applyBorder="1" applyAlignment="1">
      <alignment horizontal="right" vertical="center"/>
    </xf>
    <xf numFmtId="0" fontId="27" fillId="0" borderId="11" xfId="0" applyFont="1" applyBorder="1" applyAlignment="1">
      <alignment horizontal="right" vertical="center"/>
    </xf>
    <xf numFmtId="0" fontId="27" fillId="0" borderId="1" xfId="0" applyFont="1" applyBorder="1" applyAlignment="1">
      <alignment horizontal="center" vertical="center"/>
    </xf>
    <xf numFmtId="0" fontId="40" fillId="0" borderId="0" xfId="0" applyFont="1" applyAlignment="1">
      <alignment horizontal="left" vertical="center"/>
    </xf>
    <xf numFmtId="0" fontId="27" fillId="0" borderId="107" xfId="0" applyFont="1" applyBorder="1" applyAlignment="1">
      <alignment horizontal="center" vertical="center" wrapText="1"/>
    </xf>
    <xf numFmtId="0" fontId="27" fillId="0" borderId="115" xfId="0" applyFont="1" applyBorder="1" applyAlignment="1">
      <alignment horizontal="center" vertical="center" wrapText="1"/>
    </xf>
    <xf numFmtId="0" fontId="27" fillId="0" borderId="112" xfId="0" applyFont="1" applyBorder="1" applyAlignment="1">
      <alignment horizontal="center" vertical="center" wrapText="1"/>
    </xf>
    <xf numFmtId="0" fontId="27" fillId="0" borderId="104" xfId="0" applyFont="1" applyBorder="1" applyAlignment="1">
      <alignment horizontal="center" vertical="center" wrapText="1"/>
    </xf>
    <xf numFmtId="0" fontId="27" fillId="0" borderId="0" xfId="0" applyFont="1" applyAlignment="1">
      <alignment horizontal="center" vertical="center" wrapText="1"/>
    </xf>
    <xf numFmtId="0" fontId="27" fillId="0" borderId="120" xfId="0" applyFont="1" applyBorder="1" applyAlignment="1">
      <alignment horizontal="center" vertical="center" wrapText="1"/>
    </xf>
    <xf numFmtId="0" fontId="2" fillId="0" borderId="0" xfId="2" applyBorder="1" applyAlignment="1" applyProtection="1">
      <alignment horizontal="left" vertic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4" xfId="0" applyFont="1" applyBorder="1" applyAlignment="1">
      <alignment horizontal="center"/>
    </xf>
    <xf numFmtId="0" fontId="6" fillId="0" borderId="19" xfId="0" applyFont="1" applyBorder="1" applyAlignment="1">
      <alignment horizontal="center"/>
    </xf>
    <xf numFmtId="0" fontId="6" fillId="0" borderId="0" xfId="0" applyFont="1" applyAlignment="1">
      <alignment horizontal="center"/>
    </xf>
    <xf numFmtId="0" fontId="6" fillId="0" borderId="20" xfId="0" applyFont="1" applyBorder="1" applyAlignment="1">
      <alignment horizontal="center"/>
    </xf>
    <xf numFmtId="3" fontId="4" fillId="0" borderId="47" xfId="0" applyNumberFormat="1" applyFont="1" applyBorder="1" applyAlignment="1">
      <alignment horizontal="center" vertical="center"/>
    </xf>
    <xf numFmtId="3" fontId="4" fillId="0" borderId="96" xfId="0" applyNumberFormat="1" applyFont="1" applyBorder="1" applyAlignment="1">
      <alignment horizontal="center" vertical="center"/>
    </xf>
    <xf numFmtId="0" fontId="42" fillId="0" borderId="19" xfId="0" applyFont="1" applyBorder="1" applyAlignment="1">
      <alignment horizontal="center"/>
    </xf>
    <xf numFmtId="0" fontId="42" fillId="0" borderId="0" xfId="0" applyFont="1" applyAlignment="1">
      <alignment horizontal="center"/>
    </xf>
    <xf numFmtId="0" fontId="42" fillId="0" borderId="20" xfId="0" applyFont="1" applyBorder="1" applyAlignment="1">
      <alignment horizontal="center"/>
    </xf>
    <xf numFmtId="0" fontId="29" fillId="0" borderId="19" xfId="0" applyFont="1" applyBorder="1" applyAlignment="1">
      <alignment horizontal="center"/>
    </xf>
    <xf numFmtId="0" fontId="29" fillId="0" borderId="0" xfId="0" applyFont="1" applyAlignment="1">
      <alignment horizontal="center"/>
    </xf>
    <xf numFmtId="0" fontId="29" fillId="0" borderId="20" xfId="0" applyFont="1" applyBorder="1" applyAlignment="1">
      <alignment horizontal="center"/>
    </xf>
    <xf numFmtId="0" fontId="6" fillId="0" borderId="19" xfId="0" applyFont="1" applyBorder="1" applyAlignment="1">
      <alignment horizontal="center" vertical="center" wrapText="1"/>
    </xf>
    <xf numFmtId="1" fontId="29" fillId="0" borderId="19" xfId="0" applyNumberFormat="1" applyFont="1" applyBorder="1" applyAlignment="1">
      <alignment horizontal="right"/>
    </xf>
    <xf numFmtId="1" fontId="29" fillId="0" borderId="0" xfId="0" applyNumberFormat="1" applyFont="1" applyAlignment="1">
      <alignment horizontal="right"/>
    </xf>
    <xf numFmtId="0" fontId="27" fillId="0" borderId="130"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131" xfId="0" applyFont="1" applyBorder="1" applyAlignment="1">
      <alignment horizontal="center" vertical="center" wrapText="1"/>
    </xf>
    <xf numFmtId="0" fontId="27" fillId="0" borderId="45" xfId="0" applyFont="1" applyBorder="1" applyAlignment="1">
      <alignment horizontal="center" vertical="center" wrapText="1"/>
    </xf>
    <xf numFmtId="1" fontId="29" fillId="0" borderId="0" xfId="0" applyNumberFormat="1" applyFont="1" applyAlignment="1">
      <alignment horizontal="left"/>
    </xf>
    <xf numFmtId="1" fontId="29" fillId="0" borderId="20" xfId="0" applyNumberFormat="1" applyFont="1" applyBorder="1" applyAlignment="1">
      <alignment horizontal="left"/>
    </xf>
    <xf numFmtId="0" fontId="69" fillId="0" borderId="0" xfId="0" applyFont="1" applyAlignment="1" applyProtection="1">
      <alignment horizontal="center" vertical="center" wrapText="1"/>
      <protection hidden="1"/>
    </xf>
    <xf numFmtId="170" fontId="6" fillId="0" borderId="0" xfId="0" applyNumberFormat="1" applyFont="1" applyAlignment="1">
      <alignment horizontal="center" vertical="center" wrapText="1"/>
    </xf>
    <xf numFmtId="170" fontId="29" fillId="0" borderId="132" xfId="0" applyNumberFormat="1" applyFont="1" applyBorder="1" applyAlignment="1">
      <alignment horizontal="center" vertical="center" wrapText="1"/>
    </xf>
    <xf numFmtId="170" fontId="29" fillId="0" borderId="88" xfId="0" applyNumberFormat="1" applyFont="1" applyBorder="1" applyAlignment="1">
      <alignment horizontal="center" vertical="center" wrapText="1"/>
    </xf>
    <xf numFmtId="170" fontId="29" fillId="0" borderId="19" xfId="0" applyNumberFormat="1" applyFont="1" applyBorder="1" applyAlignment="1">
      <alignment horizontal="center" vertical="center" wrapText="1"/>
    </xf>
    <xf numFmtId="170" fontId="29" fillId="0" borderId="0" xfId="0" applyNumberFormat="1" applyFont="1" applyAlignment="1">
      <alignment horizontal="center" vertical="center" wrapText="1"/>
    </xf>
    <xf numFmtId="170" fontId="29" fillId="0" borderId="20" xfId="0" applyNumberFormat="1" applyFont="1" applyBorder="1" applyAlignment="1">
      <alignment horizontal="center" vertical="center" wrapText="1"/>
    </xf>
    <xf numFmtId="170" fontId="6" fillId="0" borderId="19" xfId="0" applyNumberFormat="1" applyFont="1" applyBorder="1" applyAlignment="1">
      <alignment horizontal="center" vertical="center" wrapText="1"/>
    </xf>
    <xf numFmtId="170" fontId="6" fillId="0" borderId="131" xfId="0" applyNumberFormat="1" applyFont="1" applyBorder="1" applyAlignment="1">
      <alignment horizontal="center" vertical="center"/>
    </xf>
    <xf numFmtId="170" fontId="6" fillId="0" borderId="100" xfId="0" applyNumberFormat="1" applyFont="1" applyBorder="1" applyAlignment="1">
      <alignment horizontal="center" vertical="center"/>
    </xf>
    <xf numFmtId="4" fontId="6" fillId="0" borderId="100" xfId="0" applyNumberFormat="1" applyFont="1" applyBorder="1" applyAlignment="1">
      <alignment horizontal="center" vertical="center" wrapText="1"/>
    </xf>
    <xf numFmtId="164" fontId="6" fillId="0" borderId="100" xfId="0" applyNumberFormat="1" applyFont="1" applyBorder="1" applyAlignment="1">
      <alignment horizontal="center" vertical="center" wrapText="1"/>
    </xf>
    <xf numFmtId="170" fontId="6" fillId="0" borderId="20" xfId="0" applyNumberFormat="1" applyFont="1" applyBorder="1" applyAlignment="1">
      <alignment horizontal="center" vertical="center" wrapText="1"/>
    </xf>
    <xf numFmtId="3" fontId="19" fillId="4" borderId="128" xfId="0" applyNumberFormat="1" applyFont="1" applyFill="1" applyBorder="1" applyAlignment="1">
      <alignment horizontal="center" vertical="center" wrapText="1"/>
    </xf>
    <xf numFmtId="3" fontId="19" fillId="4" borderId="129" xfId="0" applyNumberFormat="1" applyFont="1" applyFill="1" applyBorder="1" applyAlignment="1">
      <alignment horizontal="center" vertical="center" wrapText="1"/>
    </xf>
    <xf numFmtId="0" fontId="19" fillId="4" borderId="18" xfId="0" applyFont="1" applyFill="1" applyBorder="1" applyAlignment="1">
      <alignment horizontal="center" vertical="center"/>
    </xf>
    <xf numFmtId="0" fontId="19" fillId="4" borderId="128" xfId="0" applyFont="1" applyFill="1" applyBorder="1" applyAlignment="1">
      <alignment horizontal="center" vertical="center"/>
    </xf>
    <xf numFmtId="0" fontId="23" fillId="0" borderId="19" xfId="0" applyFont="1" applyBorder="1" applyAlignment="1">
      <alignment horizontal="center" vertical="center"/>
    </xf>
    <xf numFmtId="164" fontId="6" fillId="0" borderId="133" xfId="0" applyNumberFormat="1" applyFont="1" applyBorder="1" applyAlignment="1">
      <alignment horizontal="center" vertical="center" wrapText="1"/>
    </xf>
    <xf numFmtId="0" fontId="6" fillId="0" borderId="22" xfId="0" applyFont="1" applyBorder="1" applyAlignment="1">
      <alignment horizontal="center"/>
    </xf>
    <xf numFmtId="0" fontId="6" fillId="0" borderId="61" xfId="0" applyFont="1" applyBorder="1" applyAlignment="1">
      <alignment horizontal="center"/>
    </xf>
    <xf numFmtId="0" fontId="31" fillId="0" borderId="37" xfId="0" applyFont="1" applyBorder="1" applyAlignment="1">
      <alignment horizontal="center" vertical="center"/>
    </xf>
    <xf numFmtId="0" fontId="31" fillId="0" borderId="23" xfId="0" applyFont="1" applyBorder="1" applyAlignment="1">
      <alignment horizontal="center" vertical="center"/>
    </xf>
    <xf numFmtId="0" fontId="31" fillId="0" borderId="38" xfId="0" applyFont="1" applyBorder="1" applyAlignment="1">
      <alignment horizontal="center" vertical="center"/>
    </xf>
    <xf numFmtId="4" fontId="26" fillId="0" borderId="32" xfId="0" applyNumberFormat="1" applyFont="1" applyBorder="1" applyAlignment="1">
      <alignment horizontal="left" vertical="center" wrapText="1"/>
    </xf>
    <xf numFmtId="4" fontId="26" fillId="0" borderId="33" xfId="0" applyNumberFormat="1" applyFont="1" applyBorder="1" applyAlignment="1">
      <alignment horizontal="left" vertical="center" wrapText="1"/>
    </xf>
    <xf numFmtId="4" fontId="26" fillId="0" borderId="34" xfId="0" applyNumberFormat="1" applyFont="1" applyBorder="1" applyAlignment="1">
      <alignment horizontal="left" vertical="center" wrapText="1"/>
    </xf>
    <xf numFmtId="0" fontId="26" fillId="0" borderId="32" xfId="0" applyFont="1" applyBorder="1" applyAlignment="1">
      <alignment horizontal="left" vertical="center" wrapText="1"/>
    </xf>
    <xf numFmtId="0" fontId="26" fillId="0" borderId="35" xfId="0" applyFont="1" applyBorder="1" applyAlignment="1">
      <alignment horizontal="left" vertical="center" wrapText="1"/>
    </xf>
    <xf numFmtId="0" fontId="26" fillId="0" borderId="27" xfId="0" applyFont="1" applyBorder="1" applyAlignment="1">
      <alignment horizontal="left" vertical="center" wrapText="1"/>
    </xf>
    <xf numFmtId="0" fontId="26" fillId="0" borderId="9" xfId="0" applyFont="1" applyBorder="1" applyAlignment="1">
      <alignment horizontal="left" vertical="center" wrapText="1"/>
    </xf>
    <xf numFmtId="0" fontId="6" fillId="0" borderId="54" xfId="0" applyFont="1" applyBorder="1" applyAlignment="1">
      <alignment horizontal="center" vertical="center" wrapText="1"/>
    </xf>
    <xf numFmtId="0" fontId="6" fillId="0" borderId="43" xfId="0" applyFont="1" applyBorder="1" applyAlignment="1">
      <alignment horizontal="center" vertical="center" wrapText="1"/>
    </xf>
    <xf numFmtId="0" fontId="26" fillId="0" borderId="32" xfId="0" applyFont="1" applyBorder="1" applyAlignment="1">
      <alignment horizontal="left" vertical="center"/>
    </xf>
    <xf numFmtId="0" fontId="26" fillId="0" borderId="35" xfId="0" applyFont="1" applyBorder="1" applyAlignment="1">
      <alignment horizontal="left" vertical="center"/>
    </xf>
    <xf numFmtId="0" fontId="26" fillId="0" borderId="29" xfId="0" applyFont="1" applyBorder="1" applyAlignment="1">
      <alignment horizontal="left" vertical="center" wrapText="1"/>
    </xf>
    <xf numFmtId="0" fontId="26" fillId="0" borderId="36" xfId="0" applyFont="1" applyBorder="1" applyAlignment="1">
      <alignment horizontal="left" vertical="center" wrapText="1"/>
    </xf>
    <xf numFmtId="0" fontId="26" fillId="0" borderId="41" xfId="0" applyFont="1" applyBorder="1" applyAlignment="1">
      <alignment horizontal="left" vertical="center" wrapText="1"/>
    </xf>
    <xf numFmtId="0" fontId="26" fillId="0" borderId="52" xfId="0" applyFont="1" applyBorder="1" applyAlignment="1">
      <alignment horizontal="left" vertical="center" wrapText="1"/>
    </xf>
    <xf numFmtId="0" fontId="26" fillId="0" borderId="51" xfId="0" applyFont="1" applyBorder="1" applyAlignment="1">
      <alignment horizontal="left" vertical="center" wrapText="1"/>
    </xf>
    <xf numFmtId="0" fontId="26" fillId="0" borderId="16" xfId="0" applyFont="1" applyBorder="1" applyAlignment="1">
      <alignment horizontal="left" vertical="center" wrapText="1"/>
    </xf>
    <xf numFmtId="0" fontId="6" fillId="0" borderId="41" xfId="0" applyFont="1" applyBorder="1" applyAlignment="1">
      <alignment horizontal="center" vertical="center" wrapText="1"/>
    </xf>
    <xf numFmtId="0" fontId="6" fillId="0" borderId="52" xfId="0" applyFont="1" applyBorder="1" applyAlignment="1">
      <alignment horizontal="center" vertical="center" wrapText="1"/>
    </xf>
    <xf numFmtId="4" fontId="26" fillId="0" borderId="42" xfId="0" applyNumberFormat="1" applyFont="1" applyBorder="1" applyAlignment="1">
      <alignment horizontal="center" vertical="center" wrapText="1"/>
    </xf>
    <xf numFmtId="4" fontId="26" fillId="0" borderId="91" xfId="0" applyNumberFormat="1" applyFont="1" applyBorder="1" applyAlignment="1">
      <alignment horizontal="center" vertical="center" wrapText="1"/>
    </xf>
    <xf numFmtId="4" fontId="26" fillId="0" borderId="92" xfId="0" applyNumberFormat="1"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left" vertical="center" wrapText="1"/>
    </xf>
    <xf numFmtId="0" fontId="42" fillId="0" borderId="23" xfId="0" applyFont="1" applyBorder="1" applyAlignment="1">
      <alignment horizontal="center"/>
    </xf>
    <xf numFmtId="0" fontId="42" fillId="0" borderId="22" xfId="0" applyFont="1" applyBorder="1" applyAlignment="1">
      <alignment horizontal="center"/>
    </xf>
    <xf numFmtId="0" fontId="26" fillId="0" borderId="58"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59" xfId="0" applyFont="1" applyBorder="1" applyAlignment="1">
      <alignment horizontal="center" vertical="center" wrapText="1"/>
    </xf>
    <xf numFmtId="0" fontId="26" fillId="0" borderId="39" xfId="0" applyFont="1" applyBorder="1" applyAlignment="1">
      <alignment horizontal="center" vertical="center"/>
    </xf>
    <xf numFmtId="3" fontId="26" fillId="0" borderId="0" xfId="0" applyNumberFormat="1" applyFont="1" applyAlignment="1">
      <alignment horizontal="center" vertical="center"/>
    </xf>
    <xf numFmtId="4" fontId="31" fillId="0" borderId="94" xfId="0" applyNumberFormat="1" applyFont="1" applyBorder="1" applyAlignment="1">
      <alignment horizontal="right" vertical="center"/>
    </xf>
    <xf numFmtId="4" fontId="31" fillId="0" borderId="135" xfId="0" applyNumberFormat="1" applyFont="1" applyBorder="1" applyAlignment="1">
      <alignment horizontal="right" vertical="center"/>
    </xf>
    <xf numFmtId="0" fontId="31" fillId="0" borderId="93"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28" xfId="0" applyFont="1" applyBorder="1" applyAlignment="1">
      <alignment horizontal="center" vertical="center" wrapText="1"/>
    </xf>
    <xf numFmtId="0" fontId="24" fillId="4" borderId="55" xfId="0" applyFont="1" applyFill="1" applyBorder="1" applyAlignment="1">
      <alignment horizontal="center" vertical="center"/>
    </xf>
    <xf numFmtId="0" fontId="24" fillId="4" borderId="56" xfId="0" applyFont="1" applyFill="1" applyBorder="1" applyAlignment="1">
      <alignment horizontal="center" vertical="center"/>
    </xf>
    <xf numFmtId="0" fontId="24" fillId="4" borderId="57" xfId="0" applyFont="1" applyFill="1" applyBorder="1" applyAlignment="1">
      <alignment horizontal="center" vertical="center"/>
    </xf>
    <xf numFmtId="0" fontId="23" fillId="4" borderId="67" xfId="0" applyFont="1" applyFill="1" applyBorder="1" applyAlignment="1">
      <alignment horizontal="center"/>
    </xf>
    <xf numFmtId="0" fontId="23" fillId="4" borderId="68" xfId="0" applyFont="1" applyFill="1" applyBorder="1" applyAlignment="1">
      <alignment horizontal="center"/>
    </xf>
    <xf numFmtId="0" fontId="23" fillId="4" borderId="66" xfId="0" applyFont="1" applyFill="1" applyBorder="1" applyAlignment="1">
      <alignment horizontal="center"/>
    </xf>
    <xf numFmtId="0" fontId="3" fillId="0" borderId="65" xfId="0" applyFont="1" applyBorder="1" applyAlignment="1">
      <alignment horizontal="center"/>
    </xf>
    <xf numFmtId="166" fontId="23" fillId="0" borderId="0" xfId="0" applyNumberFormat="1" applyFont="1" applyAlignment="1" applyProtection="1">
      <alignment horizontal="center"/>
      <protection locked="0"/>
    </xf>
    <xf numFmtId="166" fontId="23" fillId="0" borderId="60" xfId="0" applyNumberFormat="1" applyFont="1" applyBorder="1" applyAlignment="1" applyProtection="1">
      <alignment horizontal="center"/>
      <protection locked="0"/>
    </xf>
    <xf numFmtId="0" fontId="3" fillId="4" borderId="0" xfId="0" applyFont="1" applyFill="1" applyAlignment="1">
      <alignment horizontal="center"/>
    </xf>
    <xf numFmtId="0" fontId="3" fillId="4" borderId="60" xfId="0" applyFont="1" applyFill="1" applyBorder="1" applyAlignment="1">
      <alignment horizontal="center"/>
    </xf>
    <xf numFmtId="166" fontId="23" fillId="4" borderId="0" xfId="0" applyNumberFormat="1" applyFont="1" applyFill="1" applyAlignment="1">
      <alignment horizontal="center"/>
    </xf>
    <xf numFmtId="166" fontId="23" fillId="4" borderId="60" xfId="0" applyNumberFormat="1" applyFont="1" applyFill="1" applyBorder="1" applyAlignment="1">
      <alignment horizontal="center"/>
    </xf>
    <xf numFmtId="0" fontId="26" fillId="4" borderId="0" xfId="0" applyFont="1" applyFill="1" applyAlignment="1">
      <alignment horizontal="left"/>
    </xf>
    <xf numFmtId="166" fontId="26" fillId="4" borderId="0" xfId="0" applyNumberFormat="1" applyFont="1" applyFill="1" applyAlignment="1">
      <alignment horizontal="left"/>
    </xf>
    <xf numFmtId="6" fontId="29" fillId="4" borderId="75" xfId="0" applyNumberFormat="1" applyFont="1" applyFill="1" applyBorder="1" applyAlignment="1">
      <alignment horizontal="center" vertical="center"/>
    </xf>
    <xf numFmtId="6" fontId="29" fillId="4" borderId="79" xfId="0" applyNumberFormat="1" applyFont="1" applyFill="1" applyBorder="1" applyAlignment="1">
      <alignment horizontal="center" vertical="center"/>
    </xf>
    <xf numFmtId="6" fontId="29" fillId="4" borderId="70" xfId="0" applyNumberFormat="1" applyFont="1" applyFill="1" applyBorder="1" applyAlignment="1">
      <alignment horizontal="center" vertical="center"/>
    </xf>
    <xf numFmtId="164" fontId="29" fillId="4" borderId="76" xfId="0" applyNumberFormat="1" applyFont="1" applyFill="1" applyBorder="1" applyAlignment="1">
      <alignment horizontal="center" vertical="center"/>
    </xf>
    <xf numFmtId="164" fontId="29" fillId="4" borderId="80" xfId="0" applyNumberFormat="1" applyFont="1" applyFill="1" applyBorder="1" applyAlignment="1">
      <alignment horizontal="center" vertical="center"/>
    </xf>
    <xf numFmtId="164" fontId="29" fillId="4" borderId="71" xfId="0" applyNumberFormat="1" applyFont="1" applyFill="1" applyBorder="1" applyAlignment="1">
      <alignment horizontal="center" vertical="center"/>
    </xf>
    <xf numFmtId="6" fontId="29" fillId="5" borderId="75" xfId="0" applyNumberFormat="1" applyFont="1" applyFill="1" applyBorder="1" applyAlignment="1">
      <alignment horizontal="center" vertical="center"/>
    </xf>
    <xf numFmtId="6" fontId="29" fillId="5" borderId="79" xfId="0" applyNumberFormat="1" applyFont="1" applyFill="1" applyBorder="1" applyAlignment="1">
      <alignment horizontal="center" vertical="center"/>
    </xf>
    <xf numFmtId="6" fontId="29" fillId="5" borderId="70" xfId="0" applyNumberFormat="1" applyFont="1" applyFill="1" applyBorder="1" applyAlignment="1">
      <alignment horizontal="center" vertical="center"/>
    </xf>
    <xf numFmtId="164" fontId="29" fillId="5" borderId="76" xfId="0" applyNumberFormat="1" applyFont="1" applyFill="1" applyBorder="1" applyAlignment="1">
      <alignment horizontal="center" vertical="center"/>
    </xf>
    <xf numFmtId="164" fontId="29" fillId="5" borderId="80" xfId="0" applyNumberFormat="1" applyFont="1" applyFill="1" applyBorder="1" applyAlignment="1">
      <alignment horizontal="center" vertical="center"/>
    </xf>
    <xf numFmtId="164" fontId="29" fillId="5" borderId="71" xfId="0" applyNumberFormat="1" applyFont="1" applyFill="1" applyBorder="1" applyAlignment="1">
      <alignment horizontal="center" vertical="center"/>
    </xf>
    <xf numFmtId="49" fontId="6" fillId="0" borderId="0" xfId="0" applyNumberFormat="1" applyFont="1" applyAlignment="1">
      <alignment horizontal="center" vertical="center" wrapText="1"/>
    </xf>
    <xf numFmtId="0" fontId="6" fillId="0" borderId="0" xfId="0" applyFont="1" applyAlignment="1">
      <alignment horizontal="left" vertical="center"/>
    </xf>
    <xf numFmtId="9" fontId="6" fillId="0" borderId="0" xfId="0" applyNumberFormat="1" applyFont="1" applyAlignment="1">
      <alignment horizontal="center" vertical="center"/>
    </xf>
    <xf numFmtId="0" fontId="19" fillId="4" borderId="0" xfId="0" applyFont="1" applyFill="1" applyAlignment="1">
      <alignment horizontal="center" vertical="center"/>
    </xf>
    <xf numFmtId="49" fontId="53" fillId="4" borderId="0" xfId="0" applyNumberFormat="1" applyFont="1" applyFill="1" applyAlignment="1">
      <alignment horizontal="center" vertical="center"/>
    </xf>
    <xf numFmtId="0" fontId="6" fillId="4" borderId="72" xfId="0" applyFont="1" applyFill="1" applyBorder="1" applyAlignment="1">
      <alignment horizontal="left" vertical="center"/>
    </xf>
    <xf numFmtId="0" fontId="6" fillId="4" borderId="73" xfId="0" applyFont="1" applyFill="1" applyBorder="1" applyAlignment="1">
      <alignment horizontal="left" vertical="center"/>
    </xf>
    <xf numFmtId="49" fontId="29" fillId="3" borderId="0" xfId="0" applyNumberFormat="1" applyFont="1" applyFill="1" applyAlignment="1">
      <alignment horizontal="left" vertical="center" wrapText="1"/>
    </xf>
    <xf numFmtId="0" fontId="63" fillId="0" borderId="0" xfId="0" applyFont="1" applyAlignment="1">
      <alignment horizontal="left" vertical="center" wrapText="1"/>
    </xf>
    <xf numFmtId="0" fontId="55" fillId="0" borderId="0" xfId="0" applyFont="1" applyAlignment="1">
      <alignment horizontal="left" vertical="center" wrapText="1"/>
    </xf>
    <xf numFmtId="0" fontId="6" fillId="0" borderId="0" xfId="0" applyFont="1" applyAlignment="1">
      <alignment horizontal="left" vertical="center" wrapText="1" indent="1"/>
    </xf>
    <xf numFmtId="49" fontId="36" fillId="3" borderId="0" xfId="0" applyNumberFormat="1" applyFont="1" applyFill="1" applyAlignment="1">
      <alignment horizontal="center" vertical="center" wrapText="1"/>
    </xf>
    <xf numFmtId="49" fontId="54" fillId="4" borderId="0" xfId="0" applyNumberFormat="1" applyFont="1" applyFill="1" applyAlignment="1">
      <alignment horizontal="center" vertical="center"/>
    </xf>
    <xf numFmtId="0" fontId="29" fillId="0" borderId="0" xfId="0" applyFont="1" applyAlignment="1">
      <alignment horizontal="left" vertical="center" wrapText="1"/>
    </xf>
    <xf numFmtId="0" fontId="6" fillId="0" borderId="0" xfId="0" applyFont="1" applyAlignment="1">
      <alignment horizontal="left" vertical="center" indent="1"/>
    </xf>
    <xf numFmtId="0" fontId="61" fillId="0" borderId="0" xfId="2" applyFont="1" applyBorder="1" applyAlignment="1" applyProtection="1">
      <alignment horizontal="center" vertical="center"/>
    </xf>
    <xf numFmtId="0" fontId="62" fillId="0" borderId="0" xfId="0" applyFont="1" applyAlignment="1">
      <alignment horizontal="center" vertical="center"/>
    </xf>
    <xf numFmtId="0" fontId="6" fillId="5" borderId="77" xfId="0" applyFont="1" applyFill="1" applyBorder="1" applyAlignment="1">
      <alignment horizontal="left" vertical="center"/>
    </xf>
    <xf numFmtId="0" fontId="6" fillId="5" borderId="78" xfId="0" applyFont="1" applyFill="1" applyBorder="1" applyAlignment="1">
      <alignment horizontal="left" vertical="center"/>
    </xf>
    <xf numFmtId="0" fontId="59" fillId="4" borderId="69" xfId="0" applyFont="1" applyFill="1" applyBorder="1" applyAlignment="1">
      <alignment horizontal="center" vertical="center"/>
    </xf>
    <xf numFmtId="0" fontId="59" fillId="4" borderId="70" xfId="0" applyFont="1" applyFill="1" applyBorder="1" applyAlignment="1">
      <alignment horizontal="center" vertical="center"/>
    </xf>
    <xf numFmtId="0" fontId="59" fillId="4" borderId="72" xfId="0" applyFont="1" applyFill="1" applyBorder="1" applyAlignment="1">
      <alignment horizontal="center" vertical="center"/>
    </xf>
    <xf numFmtId="0" fontId="59" fillId="4" borderId="73" xfId="0" applyFont="1" applyFill="1" applyBorder="1" applyAlignment="1">
      <alignment horizontal="center" vertical="center"/>
    </xf>
    <xf numFmtId="49" fontId="64" fillId="3" borderId="0" xfId="0" applyNumberFormat="1" applyFont="1" applyFill="1" applyAlignment="1">
      <alignment horizontal="center" vertical="center" wrapText="1"/>
    </xf>
    <xf numFmtId="0" fontId="59" fillId="4" borderId="80" xfId="0" applyFont="1" applyFill="1" applyBorder="1" applyAlignment="1">
      <alignment horizontal="center" vertical="center" wrapText="1"/>
    </xf>
    <xf numFmtId="0" fontId="59" fillId="4" borderId="71" xfId="0" applyFont="1" applyFill="1" applyBorder="1" applyAlignment="1">
      <alignment horizontal="center" vertical="center" wrapText="1"/>
    </xf>
    <xf numFmtId="0" fontId="6" fillId="5" borderId="0" xfId="0" applyFont="1" applyFill="1" applyAlignment="1">
      <alignment horizontal="left" vertical="center"/>
    </xf>
    <xf numFmtId="0" fontId="59" fillId="4" borderId="79" xfId="0" applyFont="1" applyFill="1" applyBorder="1" applyAlignment="1">
      <alignment horizontal="center" vertical="center" wrapText="1"/>
    </xf>
    <xf numFmtId="0" fontId="59" fillId="4" borderId="70" xfId="0" applyFont="1" applyFill="1" applyBorder="1" applyAlignment="1">
      <alignment horizontal="center" vertical="center" wrapText="1"/>
    </xf>
    <xf numFmtId="0" fontId="6" fillId="5" borderId="72" xfId="0" applyFont="1" applyFill="1" applyBorder="1" applyAlignment="1">
      <alignment horizontal="left" vertical="center"/>
    </xf>
    <xf numFmtId="0" fontId="6" fillId="5" borderId="73" xfId="0" applyFont="1" applyFill="1" applyBorder="1" applyAlignment="1">
      <alignment horizontal="left" vertical="center"/>
    </xf>
    <xf numFmtId="0" fontId="65" fillId="0" borderId="0" xfId="0" applyFont="1" applyAlignment="1" applyProtection="1">
      <alignment horizontal="center"/>
      <protection hidden="1"/>
    </xf>
  </cellXfs>
  <cellStyles count="4">
    <cellStyle name="Euro" xfId="1" xr:uid="{00000000-0005-0000-0000-000000000000}"/>
    <cellStyle name="Lien hypertexte" xfId="2" builtinId="8"/>
    <cellStyle name="Normal" xfId="0" builtinId="0"/>
    <cellStyle name="Normal 2" xfId="3" xr:uid="{00000000-0005-0000-0000-000004000000}"/>
  </cellStyles>
  <dxfs count="1">
    <dxf>
      <font>
        <color rgb="FF9C0006"/>
      </font>
      <fill>
        <patternFill>
          <bgColor rgb="FFFFC7CE"/>
        </patternFill>
      </fill>
    </dxf>
  </dxfs>
  <tableStyles count="0" defaultTableStyle="TableStyleMedium2" defaultPivotStyle="PivotStyleLight16"/>
  <colors>
    <mruColors>
      <color rgb="FF00B050"/>
      <color rgb="FF99FF99"/>
      <color rgb="FF33CC33"/>
      <color rgb="FFFFFFFF"/>
      <color rgb="FF05BEFF"/>
      <color rgb="FF000000"/>
      <color rgb="FF97FFC6"/>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9525</xdr:rowOff>
    </xdr:to>
    <xdr:sp macro="" textlink="" fLocksText="0">
      <xdr:nvSpPr>
        <xdr:cNvPr id="8" name="Text Box 8">
          <a:extLst>
            <a:ext uri="{FF2B5EF4-FFF2-40B4-BE49-F238E27FC236}">
              <a16:creationId xmlns:a16="http://schemas.microsoft.com/office/drawing/2014/main" id="{5B575391-8D19-4696-841E-5C7DA99A69F5}"/>
            </a:ext>
          </a:extLst>
        </xdr:cNvPr>
        <xdr:cNvSpPr txBox="1">
          <a:spLocks noChangeArrowheads="1"/>
        </xdr:cNvSpPr>
      </xdr:nvSpPr>
      <xdr:spPr bwMode="auto">
        <a:xfrm>
          <a:off x="0" y="19051"/>
          <a:ext cx="6848475"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Commission Mardi 25 novembre 2025</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 retourner </a:t>
          </a:r>
          <a:r>
            <a:rPr lang="fr-FR" sz="16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à :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aquitaine@anfh.fr</a:t>
          </a:r>
        </a:p>
        <a:p>
          <a:pPr algn="l" rtl="0">
            <a:defRPr sz="1000"/>
          </a:pPr>
          <a:r>
            <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avant le</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24 octobre 2025</a:t>
          </a:r>
          <a:endParaRPr lang="fr-FR" sz="2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4</xdr:col>
      <xdr:colOff>857250</xdr:colOff>
      <xdr:row>0</xdr:row>
      <xdr:rowOff>1470592</xdr:rowOff>
    </xdr:from>
    <xdr:to>
      <xdr:col>5</xdr:col>
      <xdr:colOff>1116330</xdr:colOff>
      <xdr:row>0</xdr:row>
      <xdr:rowOff>1929764</xdr:rowOff>
    </xdr:to>
    <xdr:pic>
      <xdr:nvPicPr>
        <xdr:cNvPr id="9" name="Image 8">
          <a:extLst>
            <a:ext uri="{FF2B5EF4-FFF2-40B4-BE49-F238E27FC236}">
              <a16:creationId xmlns:a16="http://schemas.microsoft.com/office/drawing/2014/main" id="{DD95010C-D3D1-4322-B16D-E02388A8B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72100" y="1470592"/>
          <a:ext cx="1392555" cy="4591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0</xdr:rowOff>
    </xdr:to>
    <xdr:sp macro="" textlink="" fLocksText="0">
      <xdr:nvSpPr>
        <xdr:cNvPr id="4" name="Text Box 8">
          <a:extLst>
            <a:ext uri="{FF2B5EF4-FFF2-40B4-BE49-F238E27FC236}">
              <a16:creationId xmlns:a16="http://schemas.microsoft.com/office/drawing/2014/main" id="{00000000-0008-0000-0900-000004000000}"/>
            </a:ext>
          </a:extLst>
        </xdr:cNvPr>
        <xdr:cNvSpPr txBox="1">
          <a:spLocks noChangeArrowheads="1"/>
        </xdr:cNvSpPr>
      </xdr:nvSpPr>
      <xdr:spPr bwMode="auto">
        <a:xfrm>
          <a:off x="0" y="19051"/>
          <a:ext cx="6911340" cy="1200149"/>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Répartition financière</a:t>
          </a:r>
        </a:p>
      </xdr:txBody>
    </xdr:sp>
    <xdr:clientData/>
  </xdr:twoCellAnchor>
  <xdr:twoCellAnchor editAs="oneCell">
    <xdr:from>
      <xdr:col>4</xdr:col>
      <xdr:colOff>624840</xdr:colOff>
      <xdr:row>0</xdr:row>
      <xdr:rowOff>1372710</xdr:rowOff>
    </xdr:from>
    <xdr:to>
      <xdr:col>5</xdr:col>
      <xdr:colOff>1147898</xdr:colOff>
      <xdr:row>0</xdr:row>
      <xdr:rowOff>1878330</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1372710"/>
          <a:ext cx="1605098" cy="505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0</xdr:row>
      <xdr:rowOff>2028824</xdr:rowOff>
    </xdr:to>
    <xdr:sp macro="" textlink="" fLocksText="0">
      <xdr:nvSpPr>
        <xdr:cNvPr id="6" name="Text Box 8">
          <a:extLst>
            <a:ext uri="{FF2B5EF4-FFF2-40B4-BE49-F238E27FC236}">
              <a16:creationId xmlns:a16="http://schemas.microsoft.com/office/drawing/2014/main" id="{00000000-0008-0000-0000-000006000000}"/>
            </a:ext>
          </a:extLst>
        </xdr:cNvPr>
        <xdr:cNvSpPr txBox="1">
          <a:spLocks noChangeArrowheads="1"/>
        </xdr:cNvSpPr>
      </xdr:nvSpPr>
      <xdr:spPr bwMode="auto">
        <a:xfrm>
          <a:off x="0" y="0"/>
          <a:ext cx="6858000"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2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DEMANDE DE PRISE EN CHARGE 2026</a:t>
          </a:r>
          <a:endPar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 compléter et à retourner </a:t>
          </a:r>
          <a:r>
            <a:rPr kumimoji="0" lang="fr-FR" sz="3200" b="1"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exclusivement</a:t>
          </a: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à : </a:t>
          </a:r>
          <a:r>
            <a:rPr kumimoji="0" lang="fr-FR" sz="3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aquitaine@anfh.fr</a:t>
          </a:r>
        </a:p>
      </xdr:txBody>
    </xdr:sp>
    <xdr:clientData/>
  </xdr:twoCellAnchor>
  <xdr:twoCellAnchor editAs="oneCell">
    <xdr:from>
      <xdr:col>2</xdr:col>
      <xdr:colOff>1059180</xdr:colOff>
      <xdr:row>0</xdr:row>
      <xdr:rowOff>936475</xdr:rowOff>
    </xdr:from>
    <xdr:to>
      <xdr:col>3</xdr:col>
      <xdr:colOff>1312545</xdr:colOff>
      <xdr:row>0</xdr:row>
      <xdr:rowOff>1502680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76900" y="936475"/>
          <a:ext cx="1611630" cy="566205"/>
        </a:xfrm>
        <a:prstGeom prst="rect">
          <a:avLst/>
        </a:prstGeom>
      </xdr:spPr>
    </xdr:pic>
    <xdr:clientData/>
  </xdr:twoCellAnchor>
  <xdr:oneCellAnchor>
    <xdr:from>
      <xdr:col>0</xdr:col>
      <xdr:colOff>0</xdr:colOff>
      <xdr:row>45</xdr:row>
      <xdr:rowOff>22860</xdr:rowOff>
    </xdr:from>
    <xdr:ext cx="988182" cy="655320"/>
    <xdr:pic>
      <xdr:nvPicPr>
        <xdr:cNvPr id="17" name="Image 16" descr="Une image contenant Panneau de signalisation, signe&#10;&#10;Description générée automatiquement">
          <a:extLst>
            <a:ext uri="{FF2B5EF4-FFF2-40B4-BE49-F238E27FC236}">
              <a16:creationId xmlns:a16="http://schemas.microsoft.com/office/drawing/2014/main" id="{1A67BC48-0522-4FB6-9E44-46CA96FF9CC6}"/>
            </a:ext>
          </a:extLst>
        </xdr:cNvPr>
        <xdr:cNvPicPr>
          <a:picLocks noChangeAspect="1"/>
        </xdr:cNvPicPr>
      </xdr:nvPicPr>
      <xdr:blipFill>
        <a:blip xmlns:r="http://schemas.openxmlformats.org/officeDocument/2006/relationships" r:embed="rId3"/>
        <a:stretch>
          <a:fillRect/>
        </a:stretch>
      </xdr:blipFill>
      <xdr:spPr>
        <a:xfrm>
          <a:off x="0" y="26746200"/>
          <a:ext cx="988182" cy="6553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0</xdr:row>
      <xdr:rowOff>1912619</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25640" cy="1912619"/>
        </a:xfrm>
        <a:prstGeom prst="rect">
          <a:avLst/>
        </a:prstGeom>
        <a:noFill/>
        <a:ln>
          <a:noFill/>
        </a:ln>
      </xdr:spPr>
    </xdr:pic>
    <xdr:clientData/>
  </xdr:twoCellAnchor>
  <xdr:twoCellAnchor>
    <xdr:from>
      <xdr:col>0</xdr:col>
      <xdr:colOff>0</xdr:colOff>
      <xdr:row>0</xdr:row>
      <xdr:rowOff>0</xdr:rowOff>
    </xdr:from>
    <xdr:to>
      <xdr:col>6</xdr:col>
      <xdr:colOff>0</xdr:colOff>
      <xdr:row>0</xdr:row>
      <xdr:rowOff>9525</xdr:rowOff>
    </xdr:to>
    <xdr:sp macro="" textlink="" fLocksText="0">
      <xdr:nvSpPr>
        <xdr:cNvPr id="3" name="Text Box 8">
          <a:extLst>
            <a:ext uri="{FF2B5EF4-FFF2-40B4-BE49-F238E27FC236}">
              <a16:creationId xmlns:a16="http://schemas.microsoft.com/office/drawing/2014/main" id="{00000000-0008-0000-0200-000003000000}"/>
            </a:ext>
          </a:extLst>
        </xdr:cNvPr>
        <xdr:cNvSpPr txBox="1">
          <a:spLocks noChangeArrowheads="1"/>
        </xdr:cNvSpPr>
      </xdr:nvSpPr>
      <xdr:spPr bwMode="auto">
        <a:xfrm>
          <a:off x="0" y="19051"/>
          <a:ext cx="6848475" cy="2028824"/>
        </a:xfrm>
        <a:prstGeom prst="rect">
          <a:avLst/>
        </a:prstGeom>
        <a:blipFill dpi="0" rotWithShape="1">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endParaRPr lang="fr-FR" sz="2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2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720090</xdr:colOff>
      <xdr:row>0</xdr:row>
      <xdr:rowOff>704850</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167890"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0</xdr:row>
      <xdr:rowOff>0</xdr:rowOff>
    </xdr:from>
    <xdr:to>
      <xdr:col>13</xdr:col>
      <xdr:colOff>7620</xdr:colOff>
      <xdr:row>1</xdr:row>
      <xdr:rowOff>0</xdr:rowOff>
    </xdr:to>
    <xdr:sp macro="" textlink="" fLocksText="0">
      <xdr:nvSpPr>
        <xdr:cNvPr id="2" name="Text Box 8">
          <a:extLst>
            <a:ext uri="{FF2B5EF4-FFF2-40B4-BE49-F238E27FC236}">
              <a16:creationId xmlns:a16="http://schemas.microsoft.com/office/drawing/2014/main" id="{EA104B46-492A-4BE0-9943-65937D740517}"/>
            </a:ext>
          </a:extLst>
        </xdr:cNvPr>
        <xdr:cNvSpPr txBox="1">
          <a:spLocks noChangeArrowheads="1"/>
        </xdr:cNvSpPr>
      </xdr:nvSpPr>
      <xdr:spPr bwMode="auto">
        <a:xfrm>
          <a:off x="7620" y="0"/>
          <a:ext cx="7063740" cy="1943100"/>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ctr"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a:latin typeface="Verdana" panose="020B0604030504040204" pitchFamily="34" charset="0"/>
              <a:ea typeface="Verdana" panose="020B0604030504040204" pitchFamily="34" charset="0"/>
            </a:rPr>
            <a:t>Simplification des procédures pour les formations longues lorsque l’agent opte pour un hébergement locatif</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l" rtl="0">
            <a:defRPr sz="1000"/>
          </a:pPr>
          <a:endParaRPr lang="fr-FR" sz="22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9</xdr:col>
      <xdr:colOff>746760</xdr:colOff>
      <xdr:row>0</xdr:row>
      <xdr:rowOff>1409700</xdr:rowOff>
    </xdr:from>
    <xdr:to>
      <xdr:col>12</xdr:col>
      <xdr:colOff>521970</xdr:colOff>
      <xdr:row>0</xdr:row>
      <xdr:rowOff>1924149</xdr:rowOff>
    </xdr:to>
    <xdr:pic>
      <xdr:nvPicPr>
        <xdr:cNvPr id="4" name="Image 3">
          <a:extLst>
            <a:ext uri="{FF2B5EF4-FFF2-40B4-BE49-F238E27FC236}">
              <a16:creationId xmlns:a16="http://schemas.microsoft.com/office/drawing/2014/main" id="{B740F5AF-B7D5-4042-ABA1-1597F60040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8300" y="1409700"/>
          <a:ext cx="1605915" cy="5144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5" name="Text Box 8">
          <a:extLst>
            <a:ext uri="{FF2B5EF4-FFF2-40B4-BE49-F238E27FC236}">
              <a16:creationId xmlns:a16="http://schemas.microsoft.com/office/drawing/2014/main" id="{00000000-0008-0000-0300-000005000000}"/>
            </a:ext>
          </a:extLst>
        </xdr:cNvPr>
        <xdr:cNvSpPr txBox="1">
          <a:spLocks noChangeArrowheads="1"/>
        </xdr:cNvSpPr>
      </xdr:nvSpPr>
      <xdr:spPr bwMode="auto">
        <a:xfrm>
          <a:off x="0" y="19051"/>
          <a:ext cx="9591674"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r>
            <a:rPr lang="fr-FR" sz="1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lang="fr-FR" sz="1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525" cy="44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0DC4860-FFF4-4AD3-BEBB-D2F5370F8693}"/>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E3D2DE97-AF61-4D90-9A94-6929B6809D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30E3ECA-C6E7-47F1-BF75-62B54ABB4EBF}"/>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B5B11891-68D1-4E5D-85FE-922D8B811F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A9186E7-D4B1-4C8F-BAFA-493FCD5E5CCA}"/>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4B9E660D-CB0E-4B2B-B862-9955358865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11</xdr:col>
      <xdr:colOff>1905</xdr:colOff>
      <xdr:row>0</xdr:row>
      <xdr:rowOff>1935480</xdr:rowOff>
    </xdr:to>
    <xdr:sp macro="" textlink="" fLocksText="0">
      <xdr:nvSpPr>
        <xdr:cNvPr id="2" name="Text Box 8">
          <a:extLst>
            <a:ext uri="{FF2B5EF4-FFF2-40B4-BE49-F238E27FC236}">
              <a16:creationId xmlns:a16="http://schemas.microsoft.com/office/drawing/2014/main" id="{00000000-0008-0000-0700-000002000000}"/>
            </a:ext>
          </a:extLst>
        </xdr:cNvPr>
        <xdr:cNvSpPr txBox="1">
          <a:spLocks noChangeArrowheads="1"/>
        </xdr:cNvSpPr>
      </xdr:nvSpPr>
      <xdr:spPr bwMode="auto">
        <a:xfrm>
          <a:off x="38100" y="19050"/>
          <a:ext cx="6755130" cy="1916430"/>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endParaRPr lang="fr-FR" sz="18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traitement</a:t>
          </a:r>
          <a:endParaRPr lang="fr-FR" sz="25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8</xdr:col>
      <xdr:colOff>251460</xdr:colOff>
      <xdr:row>0</xdr:row>
      <xdr:rowOff>1374936</xdr:rowOff>
    </xdr:from>
    <xdr:to>
      <xdr:col>11</xdr:col>
      <xdr:colOff>1905</xdr:colOff>
      <xdr:row>0</xdr:row>
      <xdr:rowOff>1904999</xdr:rowOff>
    </xdr:to>
    <xdr:pic>
      <xdr:nvPicPr>
        <xdr:cNvPr id="4" name="Image 3">
          <a:extLst>
            <a:ext uri="{FF2B5EF4-FFF2-40B4-BE49-F238E27FC236}">
              <a16:creationId xmlns:a16="http://schemas.microsoft.com/office/drawing/2014/main" id="{58590D26-9EFA-46B3-BFE6-7CCB016021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1620" y="1374936"/>
          <a:ext cx="1678305" cy="530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1905</xdr:rowOff>
    </xdr:to>
    <xdr:sp macro="" textlink="" fLocksText="0">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0" y="0"/>
          <a:ext cx="6972300" cy="1144905"/>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pédagogiques</a:t>
          </a:r>
        </a:p>
      </xdr:txBody>
    </xdr:sp>
    <xdr:clientData/>
  </xdr:twoCellAnchor>
  <xdr:twoCellAnchor editAs="oneCell">
    <xdr:from>
      <xdr:col>4</xdr:col>
      <xdr:colOff>556260</xdr:colOff>
      <xdr:row>0</xdr:row>
      <xdr:rowOff>1377552</xdr:rowOff>
    </xdr:from>
    <xdr:to>
      <xdr:col>5</xdr:col>
      <xdr:colOff>1204184</xdr:colOff>
      <xdr:row>0</xdr:row>
      <xdr:rowOff>1916430</xdr:rowOff>
    </xdr:to>
    <xdr:pic>
      <xdr:nvPicPr>
        <xdr:cNvPr id="2" name="Image 1">
          <a:extLst>
            <a:ext uri="{FF2B5EF4-FFF2-40B4-BE49-F238E27FC236}">
              <a16:creationId xmlns:a16="http://schemas.microsoft.com/office/drawing/2014/main" id="{080A0EA9-7D66-4407-8276-349BEAE361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7320" y="1377552"/>
          <a:ext cx="1707104" cy="5388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aquitaine@anfh.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00B050"/>
  </sheetPr>
  <dimension ref="A1:S495"/>
  <sheetViews>
    <sheetView tabSelected="1" zoomScaleNormal="100" zoomScaleSheetLayoutView="100" workbookViewId="0">
      <selection activeCell="E2" sqref="E2:F2"/>
    </sheetView>
  </sheetViews>
  <sheetFormatPr baseColWidth="10" defaultColWidth="11.42578125" defaultRowHeight="14.25"/>
  <cols>
    <col min="1" max="6" width="17" style="1" customWidth="1"/>
    <col min="7" max="7" width="164.42578125" style="42" customWidth="1"/>
    <col min="8" max="8" width="20" style="1" customWidth="1"/>
    <col min="9" max="9" width="59.7109375" style="1" customWidth="1"/>
    <col min="10" max="10" width="20" style="1" customWidth="1"/>
    <col min="11" max="11" width="49.7109375" style="1" customWidth="1"/>
    <col min="12" max="14" width="20" style="1" customWidth="1"/>
    <col min="15" max="16" width="14.28515625" style="6" customWidth="1"/>
    <col min="17" max="17" width="122" style="6" bestFit="1" customWidth="1"/>
    <col min="18" max="19" width="11.42578125" style="3"/>
    <col min="20" max="16384" width="11.42578125" style="1"/>
  </cols>
  <sheetData>
    <row r="1" spans="1:19" ht="153" customHeight="1">
      <c r="A1" s="246"/>
      <c r="B1" s="247"/>
      <c r="C1" s="247"/>
      <c r="D1" s="247"/>
      <c r="E1" s="247"/>
      <c r="F1" s="248"/>
      <c r="G1" s="239" t="str">
        <f>IF(E2=A36,CONCATENATE(A174),CONCATENATE(A173))</f>
        <v>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v>
      </c>
    </row>
    <row r="2" spans="1:19" ht="24" customHeight="1">
      <c r="A2" s="119" t="s">
        <v>141</v>
      </c>
      <c r="B2" s="249"/>
      <c r="C2" s="250"/>
      <c r="D2" s="251" t="s">
        <v>317</v>
      </c>
      <c r="E2" s="564" t="s">
        <v>194</v>
      </c>
      <c r="F2" s="565"/>
      <c r="G2" s="239" t="str">
        <f>IF(E2="Choisir n°","Vous devez définir la priorité de votre demande",IF(E2="MHS","Priorité ANFH.",""))</f>
        <v>Vous devez définir la priorité de votre demande</v>
      </c>
      <c r="H2" s="13"/>
      <c r="I2" s="100"/>
      <c r="J2" s="13"/>
      <c r="K2" s="13"/>
      <c r="L2" s="13"/>
    </row>
    <row r="3" spans="1:19" ht="18" customHeight="1">
      <c r="A3" s="566" t="s">
        <v>29</v>
      </c>
      <c r="B3" s="567"/>
      <c r="C3" s="567"/>
      <c r="D3" s="567"/>
      <c r="E3" s="567"/>
      <c r="F3" s="568"/>
      <c r="G3" s="586" t="str">
        <f>IF(B4="","",IF(B4="Panel 1 : établissement de plus de 1 000 agents","Indépendamment des 8 études promotionnelles forfaitisées, la politique régionale vous impose un cofinancement de 25% du coût total du dossier, ce cofinancement doit impacter la nature traitement.",IF(B4="Panel 2 : établissement de 300 à 1 000 agents","Indépendamment des 8 études promotionnelles forfaitisées, la politique régionale vous impose un cofinancement de 15% du coût total du dossier, ce cofinancement doit impacter la nature traitement.","La politique régionale vous impose de cofinancer ce dossier avec les crédits du plan de formation à hauteur de 2.000 € par année scolaire, ce cofinancement doit impacter la nature traitement.")))</f>
        <v/>
      </c>
      <c r="H3" s="13"/>
      <c r="I3" s="13"/>
      <c r="J3" s="13"/>
      <c r="K3" s="13"/>
      <c r="L3" s="13"/>
    </row>
    <row r="4" spans="1:19" ht="18" customHeight="1">
      <c r="A4" s="120" t="s">
        <v>558</v>
      </c>
      <c r="B4" s="569" t="str">
        <f>IF(A3="SELECTIONNER VOTRE ETABLISSEMENT DANS LA LISTE","",VLOOKUP(A3,G35:I172,3))</f>
        <v/>
      </c>
      <c r="C4" s="569"/>
      <c r="D4" s="569"/>
      <c r="E4" s="569"/>
      <c r="F4" s="570"/>
      <c r="G4" s="586"/>
      <c r="H4" s="13"/>
      <c r="I4" s="13"/>
      <c r="J4" s="13"/>
      <c r="K4" s="13"/>
      <c r="L4" s="13"/>
    </row>
    <row r="5" spans="1:19" ht="18" customHeight="1">
      <c r="A5" s="365" t="s">
        <v>560</v>
      </c>
      <c r="B5" s="259"/>
      <c r="C5" s="579"/>
      <c r="D5" s="579"/>
      <c r="E5" s="578" t="s">
        <v>139</v>
      </c>
      <c r="F5" s="582"/>
      <c r="G5" s="586"/>
      <c r="H5" s="13"/>
      <c r="I5" s="13"/>
      <c r="J5" s="13"/>
      <c r="K5" s="13"/>
      <c r="L5" s="13"/>
    </row>
    <row r="6" spans="1:19" ht="18" customHeight="1">
      <c r="A6" s="365" t="s">
        <v>200</v>
      </c>
      <c r="B6" s="252"/>
      <c r="C6" s="571"/>
      <c r="D6" s="571"/>
      <c r="E6" s="571"/>
      <c r="F6" s="572"/>
      <c r="G6" s="586"/>
    </row>
    <row r="7" spans="1:19" s="103" customFormat="1" ht="24.75">
      <c r="A7" s="256" t="s">
        <v>472</v>
      </c>
      <c r="B7" s="257"/>
      <c r="C7" s="257"/>
      <c r="D7" s="258" t="s">
        <v>556</v>
      </c>
      <c r="E7" s="281" t="str">
        <f>IF(A8=Diplômes!A2,"",VLOOKUP(DAPEC!A8,Diplômes!A2:B34,2,0))</f>
        <v/>
      </c>
      <c r="F7" s="282" t="str">
        <f>IF(A8=Diplômes!A2,"","heures")</f>
        <v/>
      </c>
      <c r="G7" s="254"/>
      <c r="O7" s="101"/>
      <c r="P7" s="101"/>
      <c r="Q7" s="101"/>
      <c r="R7" s="102"/>
      <c r="S7" s="102"/>
    </row>
    <row r="8" spans="1:19" ht="36" customHeight="1">
      <c r="A8" s="566" t="s">
        <v>143</v>
      </c>
      <c r="B8" s="567"/>
      <c r="C8" s="567"/>
      <c r="D8" s="567"/>
      <c r="E8" s="567"/>
      <c r="F8" s="568"/>
      <c r="G8" s="245"/>
    </row>
    <row r="9" spans="1:19" ht="18" customHeight="1">
      <c r="A9" s="583" t="s">
        <v>557</v>
      </c>
      <c r="B9" s="584"/>
      <c r="C9" s="584" t="s">
        <v>559</v>
      </c>
      <c r="D9" s="584"/>
      <c r="E9" s="584" t="s">
        <v>137221</v>
      </c>
      <c r="F9" s="585"/>
      <c r="G9" s="245"/>
    </row>
    <row r="10" spans="1:19" ht="18" customHeight="1">
      <c r="A10" s="577"/>
      <c r="B10" s="578"/>
      <c r="C10" s="579"/>
      <c r="D10" s="578"/>
      <c r="E10" s="580"/>
      <c r="F10" s="581"/>
      <c r="G10" s="245"/>
    </row>
    <row r="11" spans="1:19" ht="24" customHeight="1">
      <c r="A11" s="119" t="s">
        <v>142</v>
      </c>
      <c r="B11" s="250"/>
      <c r="C11" s="250"/>
      <c r="D11" s="250"/>
      <c r="E11" s="279" t="s">
        <v>277</v>
      </c>
      <c r="F11" s="280" t="s">
        <v>139</v>
      </c>
      <c r="G11" s="239" t="str">
        <f>IF(F11="Choisir","Vous devez renseigner tous les éléments de la rubrique agent",IF(F11="Oui",A175,IF(F11="Non",A176,IF(B12&lt;&gt;"","Vous devez choisir si l'agent mobilise son CPF",IF(A9&lt;&gt;"SELECTIONNER L'ÉTUDE PROMOTIONNELLE DANS LA LISTE","Vous devez renseigner tous les éléments de la rubrique agent.","")))))</f>
        <v>Vous devez renseigner tous les éléments de la rubrique agent</v>
      </c>
      <c r="H11" s="14"/>
      <c r="I11" s="14"/>
      <c r="J11" s="14"/>
      <c r="K11" s="14"/>
      <c r="L11" s="14"/>
      <c r="M11" s="14"/>
      <c r="N11" s="14"/>
    </row>
    <row r="12" spans="1:19" ht="18" customHeight="1">
      <c r="A12" s="120" t="s">
        <v>301</v>
      </c>
      <c r="B12" s="571"/>
      <c r="C12" s="571"/>
      <c r="D12" s="571"/>
      <c r="E12" s="571"/>
      <c r="F12" s="572"/>
      <c r="G12" s="42" t="str">
        <f>IF(AND(B14&lt;&gt;"Sélectionner le grade dans la liste",B12=""),"Vous devez obligatoirement renseigner le nom et prénom de l'agent","")</f>
        <v/>
      </c>
      <c r="H12" s="15"/>
      <c r="I12" s="15"/>
      <c r="J12" s="15"/>
      <c r="K12" s="15"/>
      <c r="L12" s="15"/>
      <c r="M12" s="15"/>
      <c r="N12" s="15"/>
    </row>
    <row r="13" spans="1:19" ht="18" customHeight="1">
      <c r="A13" s="573" t="s">
        <v>437</v>
      </c>
      <c r="B13" s="574"/>
      <c r="C13" s="575"/>
      <c r="D13" s="575"/>
      <c r="E13" s="575"/>
      <c r="F13" s="576"/>
      <c r="H13" s="16"/>
      <c r="I13" s="16"/>
      <c r="J13" s="16"/>
      <c r="K13" s="16"/>
      <c r="L13" s="16"/>
      <c r="M13" s="16"/>
      <c r="N13" s="16"/>
    </row>
    <row r="14" spans="1:19" ht="18" customHeight="1">
      <c r="A14" s="120" t="s">
        <v>355</v>
      </c>
      <c r="B14" s="571" t="s">
        <v>206</v>
      </c>
      <c r="C14" s="571"/>
      <c r="D14" s="571"/>
      <c r="E14" s="571"/>
      <c r="F14" s="572"/>
      <c r="G14" s="42" t="str">
        <f>IF(AND(A8="SELECTIONNER L'ÉTUDE PROMOTIONNELLE DANS LA LISTE",B14="Sélectionner le grade dans la liste"),"",IF(AND(B14="Sélectionner le grade dans la liste",B12&lt;&gt;"",""),"Vous devez obligatoirement renseigner le grade de l'agent",""))</f>
        <v/>
      </c>
      <c r="H14" s="17"/>
      <c r="I14" s="17"/>
      <c r="J14" s="17"/>
      <c r="K14" s="17"/>
      <c r="L14" s="17"/>
      <c r="M14" s="17"/>
      <c r="N14" s="17"/>
    </row>
    <row r="15" spans="1:19" ht="18" customHeight="1">
      <c r="A15" s="573" t="s">
        <v>137276</v>
      </c>
      <c r="B15" s="574"/>
      <c r="C15" s="574"/>
      <c r="D15" s="578" t="s">
        <v>376</v>
      </c>
      <c r="E15" s="578"/>
      <c r="F15" s="582"/>
      <c r="H15" s="17"/>
      <c r="I15" s="17"/>
      <c r="J15" s="17"/>
      <c r="K15" s="17"/>
      <c r="L15" s="17"/>
      <c r="M15" s="17"/>
      <c r="N15" s="17"/>
    </row>
    <row r="16" spans="1:19" ht="24" customHeight="1">
      <c r="A16" s="119" t="s">
        <v>137237</v>
      </c>
      <c r="B16" s="249"/>
      <c r="C16" s="249"/>
      <c r="D16" s="249"/>
      <c r="E16" s="591" t="str">
        <f>IF(A8=Diplômes!A2,"",VLOOKUP(A8,Diplômes!A2:E34,5,0))</f>
        <v/>
      </c>
      <c r="F16" s="592"/>
      <c r="G16" s="599" t="s">
        <v>137265</v>
      </c>
      <c r="H16" s="19"/>
      <c r="I16" s="19"/>
      <c r="J16" s="19"/>
      <c r="K16" s="19"/>
      <c r="L16" s="19"/>
      <c r="M16" s="19"/>
      <c r="N16" s="19"/>
    </row>
    <row r="17" spans="1:19" ht="18" customHeight="1">
      <c r="A17" s="365" t="s">
        <v>27</v>
      </c>
      <c r="B17" s="587"/>
      <c r="C17" s="587"/>
      <c r="D17" s="270" t="s">
        <v>137238</v>
      </c>
      <c r="E17" s="588" t="str">
        <f>IF(B17="","",VLOOKUP(B17,Organismes!A2:D20341,2,0))</f>
        <v/>
      </c>
      <c r="F17" s="589"/>
      <c r="G17" s="599"/>
      <c r="H17" s="278"/>
      <c r="I17" s="278"/>
      <c r="J17" s="278"/>
      <c r="K17" s="278"/>
      <c r="L17" s="278"/>
      <c r="M17" s="278"/>
      <c r="N17" s="278"/>
    </row>
    <row r="18" spans="1:19" ht="18" customHeight="1">
      <c r="A18" s="365" t="s">
        <v>137239</v>
      </c>
      <c r="B18" s="616" t="str">
        <f>IF(B17="","",VLOOKUP(B17,Organismes!A2:E20341,5,0))</f>
        <v/>
      </c>
      <c r="C18" s="616"/>
      <c r="D18" s="616"/>
      <c r="E18" s="616"/>
      <c r="F18" s="617"/>
      <c r="G18" s="599" t="str">
        <f>IF(B19="Choisir","",IF(B19="Reçu, liste principale","Joindre l'attestation d'admission",IF(B19="Arrêté du 12/04/2021","Joindre le courrier d'acceptation en formation délivré par l'IFAS",IF(B19="Report de scolarité","Joindre l'attestation d'admission et le courrier d'acceptation du report délivré par l'institut de formation","Vous devez nous adresser l'attestation d'admission sur liste principale au plus tard une semaine avant la commission d'attribution, en l'absence de cette attestation d'admission, votre demande ne sera pas présentée aux membres du Comité Territorial.."))))</f>
        <v/>
      </c>
      <c r="H18" s="278"/>
      <c r="I18" s="278"/>
      <c r="J18" s="278"/>
      <c r="K18" s="278"/>
      <c r="L18" s="278"/>
      <c r="M18" s="278"/>
      <c r="N18" s="278"/>
    </row>
    <row r="19" spans="1:19" ht="18" customHeight="1">
      <c r="A19" s="120" t="s">
        <v>137240</v>
      </c>
      <c r="B19" s="598" t="s">
        <v>139</v>
      </c>
      <c r="C19" s="598"/>
      <c r="D19" s="598"/>
      <c r="E19" s="596" t="str">
        <f>IF(B19="Reçu sur liste complémentaire","Dossier non recevable",IF(B19="En attente de résultat","Dossier non recevable",""))</f>
        <v/>
      </c>
      <c r="F19" s="597"/>
      <c r="G19" s="599"/>
    </row>
    <row r="20" spans="1:19" ht="18" customHeight="1">
      <c r="A20" s="573" t="s">
        <v>137243</v>
      </c>
      <c r="B20" s="574"/>
      <c r="C20" s="579"/>
      <c r="D20" s="579"/>
      <c r="E20" s="29"/>
      <c r="F20" s="288"/>
      <c r="G20" s="283"/>
      <c r="H20" s="20"/>
      <c r="I20" s="20"/>
      <c r="J20" s="20"/>
      <c r="K20" s="20"/>
      <c r="L20" s="20"/>
      <c r="M20" s="20"/>
      <c r="N20" s="20"/>
    </row>
    <row r="21" spans="1:19" ht="24.75">
      <c r="A21" s="289" t="s">
        <v>137264</v>
      </c>
      <c r="B21" s="290"/>
      <c r="C21" s="291"/>
      <c r="D21" s="291"/>
      <c r="E21" s="292"/>
      <c r="F21" s="293"/>
      <c r="G21" s="260"/>
      <c r="H21" s="18"/>
      <c r="I21" s="18"/>
      <c r="J21" s="18"/>
      <c r="K21" s="18"/>
      <c r="L21" s="18"/>
      <c r="M21" s="18"/>
      <c r="N21" s="18"/>
    </row>
    <row r="22" spans="1:19" s="23" customFormat="1" ht="18" customHeight="1">
      <c r="A22" s="600" t="s">
        <v>137263</v>
      </c>
      <c r="B22" s="601"/>
      <c r="C22" s="538" t="s">
        <v>193</v>
      </c>
      <c r="D22" s="538" t="s">
        <v>26</v>
      </c>
      <c r="E22" s="538" t="s">
        <v>25</v>
      </c>
      <c r="F22" s="538" t="s">
        <v>154</v>
      </c>
      <c r="G22" s="229"/>
      <c r="O22" s="50"/>
      <c r="P22" s="50"/>
      <c r="Q22" s="50"/>
      <c r="R22" s="51"/>
      <c r="S22" s="51"/>
    </row>
    <row r="23" spans="1:19" s="284" customFormat="1" ht="18" customHeight="1">
      <c r="A23" s="602" t="s">
        <v>137260</v>
      </c>
      <c r="B23" s="602"/>
      <c r="C23" s="544">
        <f>IF(A8="SELECTIONNER L'ÉTUDE PROMOTIONNELLE DANS LA LISTE",0,('Répartition financière'!F8))</f>
        <v>0</v>
      </c>
      <c r="D23" s="544">
        <f>IF(A8="SELECTIONNER L'ÉTUDE PROMOTIONNELLE DANS LA LISTE",0,('Répartition financière'!F16))</f>
        <v>0</v>
      </c>
      <c r="E23" s="544">
        <f>IF(A8="SELECTIONNER L'ÉTUDE PROMOTIONNELLE DANS LA LISTE",0,('Répartition financière'!F17))</f>
        <v>0</v>
      </c>
      <c r="F23" s="544">
        <f>IF(A8="SELECTIONNER L'ÉTUDE PROMOTIONNELLE DANS LA LISTE",0,('Répartition financière'!F18))</f>
        <v>0</v>
      </c>
      <c r="G23" s="285"/>
      <c r="O23" s="286"/>
      <c r="P23" s="286"/>
      <c r="Q23" s="286"/>
      <c r="R23" s="287"/>
      <c r="S23" s="287"/>
    </row>
    <row r="24" spans="1:19" s="284" customFormat="1" ht="18" customHeight="1">
      <c r="A24" s="602" t="s">
        <v>137261</v>
      </c>
      <c r="B24" s="602"/>
      <c r="C24" s="544">
        <f>IF(A8="SELECTIONNER L'ÉTUDE PROMOTIONNELLE DANS LA LISTE",0,('Répartition financière'!F8-'Répartition financière'!F33))</f>
        <v>0</v>
      </c>
      <c r="D24" s="544">
        <f>IF(A8="SELECTIONNER L'ÉTUDE PROMOTIONNELLE DANS LA LISTE",0,('Répartition financière'!F16-'Répartition financière'!F34))</f>
        <v>0</v>
      </c>
      <c r="E24" s="544">
        <f>IF(A8="SELECTIONNER L'ÉTUDE PROMOTIONNELLE DANS LA LISTE",0,('Répartition financière'!F17-'Répartition financière'!F35))</f>
        <v>0</v>
      </c>
      <c r="F24" s="544">
        <f>IF(A8="SELECTIONNER L'ÉTUDE PROMOTIONNELLE DANS LA LISTE",0,('Répartition financière'!F29))</f>
        <v>0</v>
      </c>
      <c r="G24" s="285"/>
      <c r="O24" s="286"/>
      <c r="P24" s="286"/>
      <c r="Q24" s="286"/>
      <c r="R24" s="287"/>
      <c r="S24" s="287"/>
    </row>
    <row r="25" spans="1:19" s="284" customFormat="1" ht="18" customHeight="1">
      <c r="A25" s="602" t="s">
        <v>137262</v>
      </c>
      <c r="B25" s="602"/>
      <c r="C25" s="544">
        <f>IF(A8="SELECTIONNER L'ÉTUDE PROMOTIONNELLE DANS LA LISTE",0,('Répartition financière'!F33))</f>
        <v>0</v>
      </c>
      <c r="D25" s="544">
        <f>IF(A8="SELECTIONNER L'ÉTUDE PROMOTIONNELLE DANS LA LISTE",0,('Répartition financière'!F34))</f>
        <v>0</v>
      </c>
      <c r="E25" s="544">
        <f>IF(A8="SELECTIONNER L'ÉTUDE PROMOTIONNELLE DANS LA LISTE",0,('Répartition financière'!F35))</f>
        <v>0</v>
      </c>
      <c r="F25" s="544">
        <f>IF(A8="SELECTIONNER L'ÉTUDE PROMOTIONNELLE DANS LA LISTE",0,('Répartition financière'!F36))</f>
        <v>0</v>
      </c>
      <c r="G25" s="285"/>
      <c r="O25" s="286"/>
      <c r="P25" s="286"/>
      <c r="Q25" s="286"/>
      <c r="R25" s="287"/>
      <c r="S25" s="287"/>
    </row>
    <row r="26" spans="1:19" s="510" customFormat="1" ht="6">
      <c r="A26" s="607"/>
      <c r="B26" s="608"/>
      <c r="C26" s="608"/>
      <c r="D26" s="608"/>
      <c r="E26" s="608"/>
      <c r="F26" s="609"/>
      <c r="G26" s="590"/>
      <c r="H26" s="508"/>
      <c r="I26" s="508"/>
      <c r="J26" s="508"/>
      <c r="K26" s="508"/>
      <c r="L26" s="508"/>
      <c r="M26" s="508"/>
      <c r="N26" s="508"/>
      <c r="O26" s="509"/>
      <c r="P26" s="509"/>
      <c r="Q26" s="509"/>
      <c r="R26" s="470"/>
      <c r="S26" s="470"/>
    </row>
    <row r="27" spans="1:19" s="2" customFormat="1" ht="15" customHeight="1">
      <c r="A27" s="593" t="s">
        <v>145</v>
      </c>
      <c r="B27" s="594"/>
      <c r="C27" s="594"/>
      <c r="D27" s="594"/>
      <c r="E27" s="594"/>
      <c r="F27" s="595"/>
      <c r="G27" s="590"/>
      <c r="H27" s="22"/>
      <c r="I27" s="22"/>
      <c r="J27" s="22"/>
      <c r="K27" s="22"/>
      <c r="L27" s="22"/>
      <c r="M27" s="22"/>
      <c r="N27" s="22"/>
      <c r="O27" s="8"/>
      <c r="P27" s="8"/>
      <c r="Q27" s="8"/>
      <c r="R27" s="4"/>
      <c r="S27" s="4"/>
    </row>
    <row r="28" spans="1:19" s="2" customFormat="1" ht="15" customHeight="1">
      <c r="A28" s="121" t="s">
        <v>146</v>
      </c>
      <c r="B28" s="253"/>
      <c r="C28" s="253"/>
      <c r="D28" s="253"/>
      <c r="E28" s="253"/>
      <c r="F28" s="122"/>
      <c r="G28" s="239"/>
      <c r="O28" s="8"/>
      <c r="P28" s="8"/>
      <c r="Q28" s="8"/>
      <c r="R28" s="4"/>
      <c r="S28" s="4"/>
    </row>
    <row r="29" spans="1:19" s="510" customFormat="1" ht="6">
      <c r="A29" s="511"/>
      <c r="B29" s="59"/>
      <c r="C29" s="59"/>
      <c r="D29" s="59"/>
      <c r="E29" s="59"/>
      <c r="F29" s="512"/>
      <c r="G29" s="513"/>
      <c r="O29" s="509"/>
      <c r="P29" s="509"/>
      <c r="Q29" s="509"/>
      <c r="R29" s="470"/>
      <c r="S29" s="470"/>
    </row>
    <row r="30" spans="1:19" ht="18" customHeight="1">
      <c r="A30" s="123" t="s">
        <v>147</v>
      </c>
      <c r="B30" s="611"/>
      <c r="C30" s="611"/>
      <c r="D30" s="606" t="s">
        <v>149</v>
      </c>
      <c r="E30" s="606"/>
      <c r="F30" s="615"/>
      <c r="H30" s="23"/>
      <c r="I30" s="23"/>
      <c r="J30" s="23"/>
      <c r="K30" s="23"/>
      <c r="L30" s="23"/>
      <c r="M30" s="23"/>
      <c r="N30" s="23"/>
    </row>
    <row r="31" spans="1:19" ht="18" customHeight="1">
      <c r="A31" s="123" t="s">
        <v>148</v>
      </c>
      <c r="B31" s="614">
        <f ca="1">TODAY()</f>
        <v>45919</v>
      </c>
      <c r="C31" s="614"/>
      <c r="D31" s="612" t="str">
        <f>IF(C6="","",C6)</f>
        <v/>
      </c>
      <c r="E31" s="612"/>
      <c r="F31" s="613"/>
      <c r="H31" s="21"/>
      <c r="I31" s="21"/>
      <c r="J31" s="21"/>
      <c r="K31" s="21"/>
      <c r="L31" s="21"/>
      <c r="M31" s="21"/>
      <c r="N31" s="21"/>
    </row>
    <row r="32" spans="1:19" ht="90" customHeight="1">
      <c r="A32" s="605"/>
      <c r="B32" s="606"/>
      <c r="C32" s="606"/>
      <c r="D32" s="612"/>
      <c r="E32" s="612"/>
      <c r="F32" s="613"/>
      <c r="H32" s="21"/>
      <c r="I32" s="21"/>
      <c r="J32" s="21"/>
      <c r="K32" s="21"/>
      <c r="L32" s="21"/>
      <c r="M32" s="21"/>
      <c r="N32" s="21"/>
    </row>
    <row r="33" spans="1:19" s="24" customFormat="1" ht="18" customHeight="1">
      <c r="A33" s="603" t="s">
        <v>320</v>
      </c>
      <c r="B33" s="604"/>
      <c r="C33" s="604"/>
      <c r="D33" s="604" t="s">
        <v>296</v>
      </c>
      <c r="E33" s="604"/>
      <c r="F33" s="610"/>
      <c r="G33" s="42"/>
      <c r="H33" s="229"/>
      <c r="I33" s="229"/>
      <c r="J33" s="229"/>
      <c r="K33" s="229"/>
      <c r="L33" s="229"/>
      <c r="M33" s="229"/>
      <c r="N33" s="229"/>
      <c r="O33" s="7"/>
      <c r="P33" s="7"/>
      <c r="Q33" s="7"/>
      <c r="R33" s="7"/>
      <c r="S33" s="7"/>
    </row>
    <row r="34" spans="1:19" s="3" customFormat="1" hidden="1"/>
    <row r="35" spans="1:19" s="3" customFormat="1" hidden="1">
      <c r="A35" s="3" t="s">
        <v>194</v>
      </c>
      <c r="B35" s="618" t="s">
        <v>139</v>
      </c>
      <c r="C35" s="618"/>
      <c r="G35" s="3" t="s">
        <v>29</v>
      </c>
    </row>
    <row r="36" spans="1:19" s="3" customFormat="1" hidden="1">
      <c r="A36" s="3" t="s">
        <v>362</v>
      </c>
      <c r="B36" s="618" t="s">
        <v>207</v>
      </c>
      <c r="C36" s="618"/>
      <c r="G36" s="514" t="s">
        <v>399</v>
      </c>
      <c r="H36" s="515">
        <v>195.4</v>
      </c>
      <c r="I36" s="514" t="str">
        <f>IF(H36&gt;1000,"Panel 1 : établissement de plus de 1 000 agents",IF(AND(H36&lt;1000,H36&gt;300),"Panel 2 : établissement de 300 à 1 000 agents","Panel 3 : établissement de moins de 300 agents"))</f>
        <v>Panel 3 : établissement de moins de 300 agents</v>
      </c>
      <c r="J36" s="516"/>
      <c r="K36" s="514"/>
    </row>
    <row r="37" spans="1:19" s="3" customFormat="1" hidden="1">
      <c r="A37" s="3" t="s">
        <v>215</v>
      </c>
      <c r="B37" s="618" t="s">
        <v>208</v>
      </c>
      <c r="C37" s="618"/>
      <c r="G37" s="514" t="s">
        <v>400</v>
      </c>
      <c r="H37" s="515">
        <v>60.75</v>
      </c>
      <c r="I37" s="514" t="str">
        <f t="shared" ref="I37:I100" si="0">IF(H37&gt;1000,"Panel 1 : établissement de plus de 1 000 agents",IF(AND(H37&lt;1000,H37&gt;300),"Panel 2 : établissement de 300 à 1 000 agents","Panel 3 : établissement de moins de 300 agents"))</f>
        <v>Panel 3 : établissement de moins de 300 agents</v>
      </c>
      <c r="J37" s="516"/>
      <c r="K37" s="514"/>
    </row>
    <row r="38" spans="1:19" s="3" customFormat="1" hidden="1">
      <c r="A38" s="3" t="s">
        <v>216</v>
      </c>
      <c r="G38" s="514" t="s">
        <v>30</v>
      </c>
      <c r="H38" s="515">
        <v>138.69</v>
      </c>
      <c r="I38" s="514" t="str">
        <f t="shared" si="0"/>
        <v>Panel 3 : établissement de moins de 300 agents</v>
      </c>
      <c r="J38" s="516"/>
      <c r="K38" s="514"/>
    </row>
    <row r="39" spans="1:19" s="3" customFormat="1" hidden="1">
      <c r="A39" s="3" t="s">
        <v>217</v>
      </c>
      <c r="B39" s="3" t="s">
        <v>139</v>
      </c>
      <c r="G39" s="514" t="s">
        <v>31</v>
      </c>
      <c r="H39" s="515">
        <v>795.6</v>
      </c>
      <c r="I39" s="514" t="str">
        <f t="shared" si="0"/>
        <v>Panel 2 : établissement de 300 à 1 000 agents</v>
      </c>
      <c r="J39" s="516"/>
      <c r="K39" s="514"/>
    </row>
    <row r="40" spans="1:19" s="3" customFormat="1" hidden="1">
      <c r="A40" s="3" t="s">
        <v>218</v>
      </c>
      <c r="B40" s="3" t="s">
        <v>195</v>
      </c>
      <c r="G40" s="514" t="s">
        <v>32</v>
      </c>
      <c r="H40" s="515">
        <v>134.31</v>
      </c>
      <c r="I40" s="514" t="str">
        <f t="shared" si="0"/>
        <v>Panel 3 : établissement de moins de 300 agents</v>
      </c>
      <c r="J40" s="516"/>
      <c r="K40" s="514"/>
    </row>
    <row r="41" spans="1:19" s="3" customFormat="1" hidden="1">
      <c r="A41" s="3" t="s">
        <v>219</v>
      </c>
      <c r="B41" s="3" t="s">
        <v>196</v>
      </c>
      <c r="G41" s="514" t="s">
        <v>33</v>
      </c>
      <c r="H41" s="515">
        <v>88</v>
      </c>
      <c r="I41" s="514" t="str">
        <f t="shared" si="0"/>
        <v>Panel 3 : établissement de moins de 300 agents</v>
      </c>
      <c r="J41" s="516"/>
      <c r="K41" s="514"/>
    </row>
    <row r="42" spans="1:19" s="3" customFormat="1" hidden="1">
      <c r="A42" s="3" t="s">
        <v>220</v>
      </c>
      <c r="G42" s="514" t="s">
        <v>34</v>
      </c>
      <c r="H42" s="515">
        <v>136</v>
      </c>
      <c r="I42" s="514" t="str">
        <f t="shared" si="0"/>
        <v>Panel 3 : établissement de moins de 300 agents</v>
      </c>
      <c r="J42" s="516"/>
      <c r="K42" s="514"/>
    </row>
    <row r="43" spans="1:19" s="3" customFormat="1" hidden="1">
      <c r="A43" s="3" t="s">
        <v>221</v>
      </c>
      <c r="B43" s="3" t="s">
        <v>139</v>
      </c>
      <c r="G43" s="514" t="s">
        <v>35</v>
      </c>
      <c r="H43" s="515">
        <v>70.099999999999994</v>
      </c>
      <c r="I43" s="514" t="str">
        <f t="shared" si="0"/>
        <v>Panel 3 : établissement de moins de 300 agents</v>
      </c>
      <c r="J43" s="516"/>
      <c r="K43" s="514"/>
    </row>
    <row r="44" spans="1:19" s="3" customFormat="1" hidden="1">
      <c r="A44" s="3" t="s">
        <v>222</v>
      </c>
      <c r="B44" s="3" t="s">
        <v>207</v>
      </c>
      <c r="G44" s="514" t="s">
        <v>36</v>
      </c>
      <c r="H44" s="515">
        <v>77.61</v>
      </c>
      <c r="I44" s="514" t="str">
        <f t="shared" si="0"/>
        <v>Panel 3 : établissement de moins de 300 agents</v>
      </c>
      <c r="J44" s="516"/>
      <c r="K44" s="514"/>
    </row>
    <row r="45" spans="1:19" s="3" customFormat="1" hidden="1">
      <c r="A45" s="3" t="s">
        <v>223</v>
      </c>
      <c r="B45" s="3" t="s">
        <v>208</v>
      </c>
      <c r="G45" s="514" t="s">
        <v>37</v>
      </c>
      <c r="H45" s="515">
        <v>157.52000000000001</v>
      </c>
      <c r="I45" s="514" t="str">
        <f t="shared" si="0"/>
        <v>Panel 3 : établissement de moins de 300 agents</v>
      </c>
      <c r="J45" s="516"/>
      <c r="K45" s="514"/>
    </row>
    <row r="46" spans="1:19" s="3" customFormat="1" hidden="1">
      <c r="A46" s="3" t="s">
        <v>224</v>
      </c>
      <c r="G46" s="514" t="s">
        <v>38</v>
      </c>
      <c r="H46" s="515">
        <v>193.41</v>
      </c>
      <c r="I46" s="514" t="str">
        <f t="shared" si="0"/>
        <v>Panel 3 : établissement de moins de 300 agents</v>
      </c>
      <c r="J46" s="516"/>
      <c r="K46" s="514"/>
    </row>
    <row r="47" spans="1:19" s="3" customFormat="1" hidden="1">
      <c r="A47" s="3" t="s">
        <v>225</v>
      </c>
      <c r="B47" s="618" t="s">
        <v>206</v>
      </c>
      <c r="C47" s="618"/>
      <c r="D47" s="618"/>
      <c r="G47" s="514" t="s">
        <v>39</v>
      </c>
      <c r="H47" s="515">
        <v>62</v>
      </c>
      <c r="I47" s="514" t="str">
        <f t="shared" si="0"/>
        <v>Panel 3 : établissement de moins de 300 agents</v>
      </c>
      <c r="J47" s="516"/>
      <c r="K47" s="514"/>
    </row>
    <row r="48" spans="1:19" s="3" customFormat="1" hidden="1">
      <c r="A48" s="3" t="s">
        <v>226</v>
      </c>
      <c r="B48" s="618" t="s">
        <v>287</v>
      </c>
      <c r="C48" s="618"/>
      <c r="D48" s="618"/>
      <c r="G48" s="514" t="s">
        <v>40</v>
      </c>
      <c r="H48" s="515">
        <v>43.3</v>
      </c>
      <c r="I48" s="514" t="str">
        <f t="shared" si="0"/>
        <v>Panel 3 : établissement de moins de 300 agents</v>
      </c>
      <c r="J48" s="516"/>
      <c r="K48" s="514"/>
    </row>
    <row r="49" spans="1:11" s="3" customFormat="1" hidden="1">
      <c r="A49" s="3" t="s">
        <v>227</v>
      </c>
      <c r="B49" s="618" t="s">
        <v>288</v>
      </c>
      <c r="C49" s="618"/>
      <c r="D49" s="618"/>
      <c r="G49" s="514" t="s">
        <v>41</v>
      </c>
      <c r="H49" s="515">
        <v>73.849999999999994</v>
      </c>
      <c r="I49" s="514" t="str">
        <f t="shared" si="0"/>
        <v>Panel 3 : établissement de moins de 300 agents</v>
      </c>
      <c r="J49" s="516"/>
      <c r="K49" s="514"/>
    </row>
    <row r="50" spans="1:11" s="3" customFormat="1" hidden="1">
      <c r="A50" s="3" t="s">
        <v>228</v>
      </c>
      <c r="B50" s="618" t="s">
        <v>369</v>
      </c>
      <c r="C50" s="618"/>
      <c r="D50" s="618"/>
      <c r="G50" s="514" t="s">
        <v>42</v>
      </c>
      <c r="H50" s="515">
        <v>59.85</v>
      </c>
      <c r="I50" s="514" t="str">
        <f t="shared" si="0"/>
        <v>Panel 3 : établissement de moins de 300 agents</v>
      </c>
      <c r="J50" s="516"/>
      <c r="K50" s="514"/>
    </row>
    <row r="51" spans="1:11" s="3" customFormat="1" hidden="1">
      <c r="A51" s="3" t="s">
        <v>229</v>
      </c>
      <c r="B51" s="618" t="s">
        <v>308</v>
      </c>
      <c r="C51" s="618"/>
      <c r="D51" s="618"/>
      <c r="G51" s="514" t="s">
        <v>43</v>
      </c>
      <c r="H51" s="515">
        <v>87.03</v>
      </c>
      <c r="I51" s="514" t="str">
        <f t="shared" si="0"/>
        <v>Panel 3 : établissement de moins de 300 agents</v>
      </c>
      <c r="J51" s="516"/>
      <c r="K51" s="514"/>
    </row>
    <row r="52" spans="1:11" s="3" customFormat="1" hidden="1">
      <c r="A52" s="3" t="s">
        <v>230</v>
      </c>
      <c r="B52" s="618" t="s">
        <v>370</v>
      </c>
      <c r="C52" s="618"/>
      <c r="D52" s="618"/>
      <c r="G52" s="514" t="s">
        <v>420</v>
      </c>
      <c r="H52" s="515">
        <v>448.88</v>
      </c>
      <c r="I52" s="514" t="str">
        <f t="shared" si="0"/>
        <v>Panel 2 : établissement de 300 à 1 000 agents</v>
      </c>
      <c r="J52" s="516"/>
      <c r="K52" s="514"/>
    </row>
    <row r="53" spans="1:11" s="3" customFormat="1" hidden="1">
      <c r="A53" s="3" t="s">
        <v>231</v>
      </c>
      <c r="B53" s="618" t="s">
        <v>371</v>
      </c>
      <c r="C53" s="618"/>
      <c r="D53" s="618"/>
      <c r="G53" s="514" t="s">
        <v>44</v>
      </c>
      <c r="H53" s="515">
        <v>52</v>
      </c>
      <c r="I53" s="514" t="str">
        <f t="shared" si="0"/>
        <v>Panel 3 : établissement de moins de 300 agents</v>
      </c>
      <c r="J53" s="516"/>
      <c r="K53" s="514"/>
    </row>
    <row r="54" spans="1:11" s="3" customFormat="1" hidden="1">
      <c r="A54" s="3" t="s">
        <v>232</v>
      </c>
      <c r="B54" s="618" t="s">
        <v>372</v>
      </c>
      <c r="C54" s="618"/>
      <c r="D54" s="618"/>
      <c r="G54" s="514" t="s">
        <v>45</v>
      </c>
      <c r="H54" s="515">
        <v>67.2</v>
      </c>
      <c r="I54" s="514" t="str">
        <f t="shared" si="0"/>
        <v>Panel 3 : établissement de moins de 300 agents</v>
      </c>
      <c r="J54" s="516"/>
      <c r="K54" s="514"/>
    </row>
    <row r="55" spans="1:11" s="3" customFormat="1" hidden="1">
      <c r="A55" s="3" t="s">
        <v>233</v>
      </c>
      <c r="B55" s="618" t="s">
        <v>290</v>
      </c>
      <c r="C55" s="618"/>
      <c r="D55" s="618"/>
      <c r="G55" s="514" t="s">
        <v>46</v>
      </c>
      <c r="H55" s="515">
        <v>842.8</v>
      </c>
      <c r="I55" s="514" t="str">
        <f t="shared" si="0"/>
        <v>Panel 2 : établissement de 300 à 1 000 agents</v>
      </c>
      <c r="J55" s="516"/>
      <c r="K55" s="514"/>
    </row>
    <row r="56" spans="1:11" s="3" customFormat="1" hidden="1">
      <c r="A56" s="3" t="s">
        <v>234</v>
      </c>
      <c r="B56" s="618" t="s">
        <v>311</v>
      </c>
      <c r="C56" s="618"/>
      <c r="D56" s="618"/>
      <c r="G56" s="514" t="s">
        <v>47</v>
      </c>
      <c r="H56" s="515">
        <v>90.6</v>
      </c>
      <c r="I56" s="514" t="str">
        <f t="shared" si="0"/>
        <v>Panel 3 : établissement de moins de 300 agents</v>
      </c>
      <c r="J56" s="516"/>
      <c r="K56" s="514"/>
    </row>
    <row r="57" spans="1:11" s="3" customFormat="1" hidden="1">
      <c r="A57" s="3" t="s">
        <v>235</v>
      </c>
      <c r="B57" s="618" t="s">
        <v>374</v>
      </c>
      <c r="C57" s="618"/>
      <c r="D57" s="618"/>
      <c r="G57" s="514" t="s">
        <v>197</v>
      </c>
      <c r="H57" s="515">
        <v>83.07</v>
      </c>
      <c r="I57" s="514" t="str">
        <f t="shared" si="0"/>
        <v>Panel 3 : établissement de moins de 300 agents</v>
      </c>
      <c r="J57" s="516"/>
      <c r="K57" s="514"/>
    </row>
    <row r="58" spans="1:11" s="3" customFormat="1" hidden="1">
      <c r="A58" s="3" t="s">
        <v>236</v>
      </c>
      <c r="B58" s="618" t="s">
        <v>291</v>
      </c>
      <c r="C58" s="618"/>
      <c r="D58" s="618"/>
      <c r="G58" s="514" t="s">
        <v>48</v>
      </c>
      <c r="H58" s="515">
        <v>57</v>
      </c>
      <c r="I58" s="514" t="str">
        <f t="shared" si="0"/>
        <v>Panel 3 : établissement de moins de 300 agents</v>
      </c>
      <c r="J58" s="516"/>
      <c r="K58" s="514"/>
    </row>
    <row r="59" spans="1:11" s="3" customFormat="1" hidden="1">
      <c r="A59" s="3" t="s">
        <v>237</v>
      </c>
      <c r="B59" s="618" t="s">
        <v>373</v>
      </c>
      <c r="C59" s="618"/>
      <c r="D59" s="618"/>
      <c r="G59" s="514" t="s">
        <v>49</v>
      </c>
      <c r="H59" s="515">
        <v>265.7</v>
      </c>
      <c r="I59" s="514" t="str">
        <f t="shared" si="0"/>
        <v>Panel 3 : établissement de moins de 300 agents</v>
      </c>
      <c r="J59" s="516"/>
      <c r="K59" s="514"/>
    </row>
    <row r="60" spans="1:11" s="3" customFormat="1" hidden="1">
      <c r="A60" s="3" t="s">
        <v>238</v>
      </c>
      <c r="B60" s="618" t="s">
        <v>359</v>
      </c>
      <c r="C60" s="618"/>
      <c r="D60" s="618"/>
      <c r="G60" s="514" t="s">
        <v>50</v>
      </c>
      <c r="H60" s="515">
        <v>2673.31</v>
      </c>
      <c r="I60" s="514" t="str">
        <f t="shared" si="0"/>
        <v>Panel 1 : établissement de plus de 1 000 agents</v>
      </c>
      <c r="J60" s="516"/>
      <c r="K60" s="514"/>
    </row>
    <row r="61" spans="1:11" s="3" customFormat="1" hidden="1">
      <c r="A61" s="3" t="s">
        <v>239</v>
      </c>
      <c r="B61" s="618" t="s">
        <v>360</v>
      </c>
      <c r="C61" s="618"/>
      <c r="D61" s="618"/>
      <c r="G61" s="514" t="s">
        <v>51</v>
      </c>
      <c r="H61" s="515">
        <v>82</v>
      </c>
      <c r="I61" s="514" t="str">
        <f t="shared" si="0"/>
        <v>Panel 3 : établissement de moins de 300 agents</v>
      </c>
      <c r="J61" s="516"/>
      <c r="K61" s="514"/>
    </row>
    <row r="62" spans="1:11" s="3" customFormat="1" hidden="1">
      <c r="A62" s="3" t="s">
        <v>240</v>
      </c>
      <c r="B62" s="618" t="s">
        <v>361</v>
      </c>
      <c r="C62" s="618"/>
      <c r="D62" s="618"/>
      <c r="G62" s="514" t="s">
        <v>52</v>
      </c>
      <c r="H62" s="515">
        <v>254.35</v>
      </c>
      <c r="I62" s="514" t="str">
        <f t="shared" si="0"/>
        <v>Panel 3 : établissement de moins de 300 agents</v>
      </c>
      <c r="J62" s="516"/>
      <c r="K62" s="514"/>
    </row>
    <row r="63" spans="1:11" s="3" customFormat="1" hidden="1">
      <c r="A63" s="3" t="s">
        <v>241</v>
      </c>
      <c r="G63" s="514" t="s">
        <v>53</v>
      </c>
      <c r="H63" s="515">
        <v>71.180000000000007</v>
      </c>
      <c r="I63" s="514" t="str">
        <f t="shared" si="0"/>
        <v>Panel 3 : établissement de moins de 300 agents</v>
      </c>
      <c r="J63" s="516"/>
      <c r="K63" s="514"/>
    </row>
    <row r="64" spans="1:11" s="3" customFormat="1" hidden="1">
      <c r="A64" s="3" t="s">
        <v>242</v>
      </c>
      <c r="B64" s="3" t="s">
        <v>376</v>
      </c>
      <c r="G64" s="514" t="s">
        <v>54</v>
      </c>
      <c r="H64" s="515">
        <v>563.41</v>
      </c>
      <c r="I64" s="514" t="str">
        <f t="shared" si="0"/>
        <v>Panel 2 : établissement de 300 à 1 000 agents</v>
      </c>
      <c r="J64" s="516"/>
      <c r="K64" s="514"/>
    </row>
    <row r="65" spans="1:11" s="3" customFormat="1" hidden="1">
      <c r="A65" s="3" t="s">
        <v>243</v>
      </c>
      <c r="B65" s="3" t="s">
        <v>208</v>
      </c>
      <c r="G65" s="514" t="s">
        <v>55</v>
      </c>
      <c r="H65" s="515">
        <v>74.959999999999994</v>
      </c>
      <c r="I65" s="514" t="str">
        <f t="shared" si="0"/>
        <v>Panel 3 : établissement de moins de 300 agents</v>
      </c>
      <c r="J65" s="516"/>
      <c r="K65" s="514"/>
    </row>
    <row r="66" spans="1:11" s="3" customFormat="1" hidden="1">
      <c r="A66" s="3" t="s">
        <v>244</v>
      </c>
      <c r="B66" s="3" t="s">
        <v>137277</v>
      </c>
      <c r="G66" s="514" t="s">
        <v>56</v>
      </c>
      <c r="H66" s="515">
        <v>88.85</v>
      </c>
      <c r="I66" s="514" t="str">
        <f t="shared" si="0"/>
        <v>Panel 3 : établissement de moins de 300 agents</v>
      </c>
      <c r="J66" s="516"/>
      <c r="K66" s="514"/>
    </row>
    <row r="67" spans="1:11" s="3" customFormat="1" hidden="1">
      <c r="A67" s="3" t="s">
        <v>245</v>
      </c>
      <c r="B67" s="3" t="s">
        <v>421</v>
      </c>
      <c r="G67" s="514" t="s">
        <v>57</v>
      </c>
      <c r="H67" s="515">
        <v>66.8</v>
      </c>
      <c r="I67" s="514" t="str">
        <f t="shared" si="0"/>
        <v>Panel 3 : établissement de moins de 300 agents</v>
      </c>
      <c r="J67" s="516"/>
      <c r="K67" s="514"/>
    </row>
    <row r="68" spans="1:11" s="3" customFormat="1" hidden="1">
      <c r="A68" s="3" t="s">
        <v>246</v>
      </c>
      <c r="G68" s="514" t="s">
        <v>58</v>
      </c>
      <c r="H68" s="515">
        <v>36.200000000000003</v>
      </c>
      <c r="I68" s="514" t="str">
        <f t="shared" si="0"/>
        <v>Panel 3 : établissement de moins de 300 agents</v>
      </c>
      <c r="J68" s="516"/>
      <c r="K68" s="514"/>
    </row>
    <row r="69" spans="1:11" s="3" customFormat="1" hidden="1">
      <c r="A69" s="3" t="s">
        <v>247</v>
      </c>
      <c r="B69" s="3" t="s">
        <v>139</v>
      </c>
      <c r="G69" s="514" t="s">
        <v>401</v>
      </c>
      <c r="H69" s="515">
        <v>789.91</v>
      </c>
      <c r="I69" s="514" t="str">
        <f t="shared" si="0"/>
        <v>Panel 2 : établissement de 300 à 1 000 agents</v>
      </c>
      <c r="J69" s="516"/>
      <c r="K69" s="514"/>
    </row>
    <row r="70" spans="1:11" s="3" customFormat="1" hidden="1">
      <c r="A70" s="3" t="s">
        <v>248</v>
      </c>
      <c r="B70" s="3" t="s">
        <v>294</v>
      </c>
      <c r="G70" s="514" t="s">
        <v>59</v>
      </c>
      <c r="H70" s="515">
        <v>170.52</v>
      </c>
      <c r="I70" s="514" t="str">
        <f t="shared" si="0"/>
        <v>Panel 3 : établissement de moins de 300 agents</v>
      </c>
      <c r="J70" s="516"/>
      <c r="K70" s="514"/>
    </row>
    <row r="71" spans="1:11" s="3" customFormat="1" hidden="1">
      <c r="A71" s="3" t="s">
        <v>249</v>
      </c>
      <c r="B71" s="216" t="s">
        <v>295</v>
      </c>
      <c r="G71" s="514" t="s">
        <v>60</v>
      </c>
      <c r="H71" s="515">
        <v>79.900000000000006</v>
      </c>
      <c r="I71" s="514" t="str">
        <f t="shared" si="0"/>
        <v>Panel 3 : établissement de moins de 300 agents</v>
      </c>
      <c r="J71" s="516"/>
      <c r="K71" s="514"/>
    </row>
    <row r="72" spans="1:11" s="3" customFormat="1" hidden="1">
      <c r="A72" s="3" t="s">
        <v>250</v>
      </c>
      <c r="G72" s="514" t="s">
        <v>61</v>
      </c>
      <c r="H72" s="515">
        <v>520.16</v>
      </c>
      <c r="I72" s="514" t="str">
        <f t="shared" si="0"/>
        <v>Panel 2 : établissement de 300 à 1 000 agents</v>
      </c>
      <c r="J72" s="516"/>
      <c r="K72" s="514"/>
    </row>
    <row r="73" spans="1:11" s="3" customFormat="1" hidden="1">
      <c r="A73" s="3" t="s">
        <v>251</v>
      </c>
      <c r="B73" s="618" t="s">
        <v>143</v>
      </c>
      <c r="C73" s="618"/>
      <c r="D73" s="618"/>
      <c r="E73" s="618"/>
      <c r="F73" s="619"/>
      <c r="G73" s="514" t="s">
        <v>62</v>
      </c>
      <c r="H73" s="515">
        <v>11368.06</v>
      </c>
      <c r="I73" s="514" t="str">
        <f t="shared" si="0"/>
        <v>Panel 1 : établissement de plus de 1 000 agents</v>
      </c>
      <c r="J73" s="516"/>
      <c r="K73" s="514"/>
    </row>
    <row r="74" spans="1:11" s="3" customFormat="1" hidden="1">
      <c r="A74" s="3" t="s">
        <v>252</v>
      </c>
      <c r="B74" s="618" t="s">
        <v>13</v>
      </c>
      <c r="C74" s="618"/>
      <c r="D74" s="618"/>
      <c r="E74" s="618"/>
      <c r="F74" s="619"/>
      <c r="G74" s="514" t="s">
        <v>63</v>
      </c>
      <c r="H74" s="515">
        <v>1775.25</v>
      </c>
      <c r="I74" s="514" t="str">
        <f t="shared" si="0"/>
        <v>Panel 1 : établissement de plus de 1 000 agents</v>
      </c>
      <c r="J74" s="516"/>
      <c r="K74" s="514"/>
    </row>
    <row r="75" spans="1:11" s="3" customFormat="1" hidden="1">
      <c r="A75" s="3" t="s">
        <v>253</v>
      </c>
      <c r="B75" s="618" t="s">
        <v>386</v>
      </c>
      <c r="C75" s="618"/>
      <c r="D75" s="618"/>
      <c r="E75" s="618"/>
      <c r="F75" s="619"/>
      <c r="G75" s="514" t="s">
        <v>64</v>
      </c>
      <c r="H75" s="515">
        <v>144.6</v>
      </c>
      <c r="I75" s="514" t="str">
        <f t="shared" si="0"/>
        <v>Panel 3 : établissement de moins de 300 agents</v>
      </c>
      <c r="J75" s="516"/>
      <c r="K75" s="514"/>
    </row>
    <row r="76" spans="1:11" s="3" customFormat="1" hidden="1">
      <c r="A76" s="3" t="s">
        <v>254</v>
      </c>
      <c r="B76" s="618" t="s">
        <v>387</v>
      </c>
      <c r="C76" s="618"/>
      <c r="D76" s="618"/>
      <c r="E76" s="618"/>
      <c r="F76" s="619"/>
      <c r="G76" s="514" t="s">
        <v>65</v>
      </c>
      <c r="H76" s="515">
        <v>1200.72</v>
      </c>
      <c r="I76" s="514" t="str">
        <f t="shared" si="0"/>
        <v>Panel 1 : établissement de plus de 1 000 agents</v>
      </c>
      <c r="J76" s="516"/>
      <c r="K76" s="514"/>
    </row>
    <row r="77" spans="1:11" s="3" customFormat="1" hidden="1">
      <c r="A77" s="3" t="s">
        <v>255</v>
      </c>
      <c r="B77" s="618" t="s">
        <v>23</v>
      </c>
      <c r="C77" s="618"/>
      <c r="D77" s="618"/>
      <c r="E77" s="618"/>
      <c r="F77" s="619"/>
      <c r="G77" s="514" t="s">
        <v>66</v>
      </c>
      <c r="H77" s="515">
        <v>53.18</v>
      </c>
      <c r="I77" s="514" t="str">
        <f t="shared" si="0"/>
        <v>Panel 3 : établissement de moins de 300 agents</v>
      </c>
      <c r="J77" s="516"/>
      <c r="K77" s="514"/>
    </row>
    <row r="78" spans="1:11" s="3" customFormat="1" hidden="1">
      <c r="A78" s="3" t="s">
        <v>256</v>
      </c>
      <c r="B78" s="618" t="s">
        <v>12</v>
      </c>
      <c r="C78" s="618"/>
      <c r="D78" s="618"/>
      <c r="E78" s="618"/>
      <c r="F78" s="619"/>
      <c r="G78" s="514" t="s">
        <v>67</v>
      </c>
      <c r="H78" s="515">
        <v>83.85</v>
      </c>
      <c r="I78" s="514" t="str">
        <f t="shared" si="0"/>
        <v>Panel 3 : établissement de moins de 300 agents</v>
      </c>
      <c r="J78" s="516"/>
      <c r="K78" s="514"/>
    </row>
    <row r="79" spans="1:11" s="3" customFormat="1" hidden="1">
      <c r="A79" s="3" t="s">
        <v>257</v>
      </c>
      <c r="B79" s="618" t="s">
        <v>11</v>
      </c>
      <c r="C79" s="618"/>
      <c r="D79" s="618"/>
      <c r="E79" s="618"/>
      <c r="F79" s="619"/>
      <c r="G79" s="514" t="s">
        <v>68</v>
      </c>
      <c r="H79" s="515">
        <v>71.680000000000007</v>
      </c>
      <c r="I79" s="514" t="str">
        <f t="shared" si="0"/>
        <v>Panel 3 : établissement de moins de 300 agents</v>
      </c>
      <c r="J79" s="516"/>
      <c r="K79" s="514"/>
    </row>
    <row r="80" spans="1:11" s="3" customFormat="1" hidden="1">
      <c r="A80" s="3" t="s">
        <v>258</v>
      </c>
      <c r="B80" s="618" t="s">
        <v>299</v>
      </c>
      <c r="C80" s="618"/>
      <c r="D80" s="618"/>
      <c r="E80" s="618"/>
      <c r="F80" s="619"/>
      <c r="G80" s="514" t="s">
        <v>69</v>
      </c>
      <c r="H80" s="515">
        <v>65.900000000000006</v>
      </c>
      <c r="I80" s="514" t="str">
        <f t="shared" si="0"/>
        <v>Panel 3 : établissement de moins de 300 agents</v>
      </c>
      <c r="J80" s="516"/>
      <c r="K80" s="514"/>
    </row>
    <row r="81" spans="1:11" s="3" customFormat="1" hidden="1">
      <c r="A81" s="3" t="s">
        <v>259</v>
      </c>
      <c r="B81" s="618" t="s">
        <v>5</v>
      </c>
      <c r="C81" s="618"/>
      <c r="D81" s="618"/>
      <c r="E81" s="618"/>
      <c r="F81" s="619"/>
      <c r="G81" s="514" t="s">
        <v>70</v>
      </c>
      <c r="H81" s="515">
        <v>85.4</v>
      </c>
      <c r="I81" s="514" t="str">
        <f t="shared" si="0"/>
        <v>Panel 3 : établissement de moins de 300 agents</v>
      </c>
      <c r="J81" s="516"/>
      <c r="K81" s="514"/>
    </row>
    <row r="82" spans="1:11" s="3" customFormat="1" hidden="1">
      <c r="A82" s="3" t="s">
        <v>260</v>
      </c>
      <c r="B82" s="618" t="s">
        <v>375</v>
      </c>
      <c r="C82" s="618"/>
      <c r="D82" s="618"/>
      <c r="E82" s="618"/>
      <c r="F82" s="619"/>
      <c r="G82" s="514" t="s">
        <v>71</v>
      </c>
      <c r="H82" s="515">
        <v>745.69</v>
      </c>
      <c r="I82" s="514" t="str">
        <f t="shared" si="0"/>
        <v>Panel 2 : établissement de 300 à 1 000 agents</v>
      </c>
      <c r="J82" s="516"/>
      <c r="K82" s="514"/>
    </row>
    <row r="83" spans="1:11" s="3" customFormat="1" hidden="1">
      <c r="A83" s="3" t="s">
        <v>261</v>
      </c>
      <c r="B83" s="618" t="s">
        <v>21</v>
      </c>
      <c r="C83" s="618"/>
      <c r="D83" s="618"/>
      <c r="E83" s="618"/>
      <c r="F83" s="619"/>
      <c r="G83" s="514" t="s">
        <v>72</v>
      </c>
      <c r="H83" s="515">
        <v>970.58</v>
      </c>
      <c r="I83" s="514" t="str">
        <f t="shared" si="0"/>
        <v>Panel 2 : établissement de 300 à 1 000 agents</v>
      </c>
      <c r="J83" s="516"/>
      <c r="K83" s="514"/>
    </row>
    <row r="84" spans="1:11" s="3" customFormat="1" hidden="1">
      <c r="A84" s="3" t="s">
        <v>262</v>
      </c>
      <c r="B84" s="618" t="s">
        <v>16</v>
      </c>
      <c r="C84" s="618"/>
      <c r="D84" s="618"/>
      <c r="E84" s="618"/>
      <c r="F84" s="619"/>
      <c r="G84" s="514" t="s">
        <v>73</v>
      </c>
      <c r="H84" s="515">
        <v>3139.66</v>
      </c>
      <c r="I84" s="514" t="str">
        <f t="shared" si="0"/>
        <v>Panel 1 : établissement de plus de 1 000 agents</v>
      </c>
      <c r="J84" s="516"/>
      <c r="K84" s="514"/>
    </row>
    <row r="85" spans="1:11" s="3" customFormat="1" hidden="1">
      <c r="A85" s="3" t="s">
        <v>263</v>
      </c>
      <c r="B85" s="618" t="s">
        <v>10</v>
      </c>
      <c r="C85" s="618"/>
      <c r="D85" s="618"/>
      <c r="E85" s="618"/>
      <c r="F85" s="619"/>
      <c r="G85" s="514" t="s">
        <v>402</v>
      </c>
      <c r="H85" s="515">
        <v>164.6</v>
      </c>
      <c r="I85" s="514" t="str">
        <f t="shared" si="0"/>
        <v>Panel 3 : établissement de moins de 300 agents</v>
      </c>
      <c r="J85" s="516"/>
      <c r="K85" s="514"/>
    </row>
    <row r="86" spans="1:11" s="3" customFormat="1" hidden="1">
      <c r="A86" s="3" t="s">
        <v>264</v>
      </c>
      <c r="B86" s="618" t="s">
        <v>298</v>
      </c>
      <c r="C86" s="618"/>
      <c r="D86" s="618"/>
      <c r="E86" s="618"/>
      <c r="F86" s="619"/>
      <c r="G86" s="514" t="s">
        <v>74</v>
      </c>
      <c r="H86" s="515">
        <v>64.989999999999995</v>
      </c>
      <c r="I86" s="514" t="str">
        <f t="shared" si="0"/>
        <v>Panel 3 : établissement de moins de 300 agents</v>
      </c>
      <c r="J86" s="516"/>
      <c r="K86" s="514"/>
    </row>
    <row r="87" spans="1:11" s="3" customFormat="1" hidden="1">
      <c r="B87" s="618" t="s">
        <v>4</v>
      </c>
      <c r="C87" s="618"/>
      <c r="D87" s="618"/>
      <c r="E87" s="618"/>
      <c r="F87" s="619"/>
      <c r="G87" s="514" t="s">
        <v>403</v>
      </c>
      <c r="H87" s="515">
        <v>186.89</v>
      </c>
      <c r="I87" s="514" t="str">
        <f t="shared" si="0"/>
        <v>Panel 3 : établissement de moins de 300 agents</v>
      </c>
      <c r="J87" s="516"/>
      <c r="K87" s="514"/>
    </row>
    <row r="88" spans="1:11" s="3" customFormat="1" hidden="1">
      <c r="B88" s="618" t="s">
        <v>1</v>
      </c>
      <c r="C88" s="618"/>
      <c r="D88" s="618"/>
      <c r="E88" s="618"/>
      <c r="F88" s="619"/>
      <c r="G88" s="514" t="s">
        <v>404</v>
      </c>
      <c r="H88" s="515">
        <v>175.5</v>
      </c>
      <c r="I88" s="514" t="str">
        <f t="shared" si="0"/>
        <v>Panel 3 : établissement de moins de 300 agents</v>
      </c>
      <c r="J88" s="516"/>
      <c r="K88" s="514"/>
    </row>
    <row r="89" spans="1:11" s="3" customFormat="1" hidden="1">
      <c r="B89" s="618" t="s">
        <v>2</v>
      </c>
      <c r="C89" s="618"/>
      <c r="D89" s="618"/>
      <c r="E89" s="618"/>
      <c r="F89" s="619"/>
      <c r="G89" s="514" t="s">
        <v>405</v>
      </c>
      <c r="H89" s="515">
        <v>399.5</v>
      </c>
      <c r="I89" s="514" t="str">
        <f t="shared" si="0"/>
        <v>Panel 2 : établissement de 300 à 1 000 agents</v>
      </c>
      <c r="J89" s="516"/>
      <c r="K89" s="514"/>
    </row>
    <row r="90" spans="1:11" s="3" customFormat="1" hidden="1">
      <c r="B90" s="618" t="s">
        <v>270</v>
      </c>
      <c r="C90" s="618"/>
      <c r="D90" s="618"/>
      <c r="E90" s="618"/>
      <c r="F90" s="619"/>
      <c r="G90" s="514" t="s">
        <v>406</v>
      </c>
      <c r="H90" s="515">
        <v>95.06</v>
      </c>
      <c r="I90" s="514" t="str">
        <f t="shared" si="0"/>
        <v>Panel 3 : établissement de moins de 300 agents</v>
      </c>
      <c r="J90" s="516"/>
      <c r="K90" s="514"/>
    </row>
    <row r="91" spans="1:11" s="3" customFormat="1" hidden="1">
      <c r="B91" s="618" t="s">
        <v>6</v>
      </c>
      <c r="C91" s="618"/>
      <c r="D91" s="618"/>
      <c r="E91" s="618"/>
      <c r="F91" s="619"/>
      <c r="G91" s="514" t="s">
        <v>75</v>
      </c>
      <c r="H91" s="515">
        <v>81.19</v>
      </c>
      <c r="I91" s="514" t="str">
        <f t="shared" si="0"/>
        <v>Panel 3 : établissement de moins de 300 agents</v>
      </c>
      <c r="J91" s="516"/>
      <c r="K91" s="514"/>
    </row>
    <row r="92" spans="1:11" s="3" customFormat="1" hidden="1">
      <c r="B92" s="618" t="s">
        <v>7</v>
      </c>
      <c r="C92" s="618"/>
      <c r="D92" s="618"/>
      <c r="E92" s="618"/>
      <c r="F92" s="619"/>
      <c r="G92" s="514" t="s">
        <v>76</v>
      </c>
      <c r="H92" s="515">
        <v>75.900000000000006</v>
      </c>
      <c r="I92" s="514" t="str">
        <f t="shared" si="0"/>
        <v>Panel 3 : établissement de moins de 300 agents</v>
      </c>
      <c r="J92" s="516"/>
      <c r="K92" s="514"/>
    </row>
    <row r="93" spans="1:11" s="3" customFormat="1" hidden="1">
      <c r="B93" s="618" t="s">
        <v>269</v>
      </c>
      <c r="C93" s="618"/>
      <c r="D93" s="618"/>
      <c r="E93" s="618"/>
      <c r="F93" s="619"/>
      <c r="G93" s="514" t="s">
        <v>77</v>
      </c>
      <c r="H93" s="515">
        <v>73.930000000000007</v>
      </c>
      <c r="I93" s="514" t="str">
        <f t="shared" si="0"/>
        <v>Panel 3 : établissement de moins de 300 agents</v>
      </c>
      <c r="J93" s="516"/>
      <c r="K93" s="514"/>
    </row>
    <row r="94" spans="1:11" s="3" customFormat="1" hidden="1">
      <c r="B94" s="618" t="s">
        <v>14</v>
      </c>
      <c r="C94" s="618"/>
      <c r="D94" s="618"/>
      <c r="E94" s="618"/>
      <c r="F94" s="619"/>
      <c r="G94" s="514" t="s">
        <v>78</v>
      </c>
      <c r="H94" s="515">
        <v>120.8</v>
      </c>
      <c r="I94" s="514" t="str">
        <f t="shared" si="0"/>
        <v>Panel 3 : établissement de moins de 300 agents</v>
      </c>
      <c r="J94" s="516"/>
      <c r="K94" s="514"/>
    </row>
    <row r="95" spans="1:11" s="3" customFormat="1" hidden="1">
      <c r="B95" s="618" t="s">
        <v>15</v>
      </c>
      <c r="C95" s="618"/>
      <c r="D95" s="618"/>
      <c r="E95" s="618"/>
      <c r="F95" s="619"/>
      <c r="G95" s="514" t="s">
        <v>79</v>
      </c>
      <c r="H95" s="515">
        <v>55.55</v>
      </c>
      <c r="I95" s="514" t="str">
        <f t="shared" si="0"/>
        <v>Panel 3 : établissement de moins de 300 agents</v>
      </c>
      <c r="J95" s="516"/>
      <c r="K95" s="514"/>
    </row>
    <row r="96" spans="1:11" s="3" customFormat="1" hidden="1">
      <c r="B96" s="618" t="s">
        <v>22</v>
      </c>
      <c r="C96" s="618"/>
      <c r="D96" s="618"/>
      <c r="E96" s="618"/>
      <c r="F96" s="619"/>
      <c r="G96" s="514" t="s">
        <v>80</v>
      </c>
      <c r="H96" s="515">
        <v>2107.3000000000002</v>
      </c>
      <c r="I96" s="514" t="str">
        <f t="shared" si="0"/>
        <v>Panel 1 : établissement de plus de 1 000 agents</v>
      </c>
      <c r="J96" s="516"/>
      <c r="K96" s="514"/>
    </row>
    <row r="97" spans="2:11" s="3" customFormat="1" hidden="1">
      <c r="B97" s="618" t="s">
        <v>17</v>
      </c>
      <c r="C97" s="618"/>
      <c r="D97" s="618"/>
      <c r="E97" s="618"/>
      <c r="F97" s="619"/>
      <c r="G97" s="514" t="s">
        <v>81</v>
      </c>
      <c r="H97" s="515">
        <v>70.599999999999994</v>
      </c>
      <c r="I97" s="514" t="str">
        <f t="shared" si="0"/>
        <v>Panel 3 : établissement de moins de 300 agents</v>
      </c>
      <c r="J97" s="516"/>
      <c r="K97" s="514"/>
    </row>
    <row r="98" spans="2:11" s="3" customFormat="1" hidden="1">
      <c r="B98" s="618" t="s">
        <v>18</v>
      </c>
      <c r="C98" s="618"/>
      <c r="D98" s="618"/>
      <c r="E98" s="618"/>
      <c r="F98" s="619"/>
      <c r="G98" s="514" t="s">
        <v>82</v>
      </c>
      <c r="H98" s="515">
        <v>80.900000000000006</v>
      </c>
      <c r="I98" s="514" t="str">
        <f t="shared" si="0"/>
        <v>Panel 3 : établissement de moins de 300 agents</v>
      </c>
      <c r="J98" s="516"/>
      <c r="K98" s="514"/>
    </row>
    <row r="99" spans="2:11" s="3" customFormat="1" hidden="1">
      <c r="B99" s="618" t="s">
        <v>19</v>
      </c>
      <c r="C99" s="618"/>
      <c r="D99" s="618"/>
      <c r="E99" s="618"/>
      <c r="F99" s="619"/>
      <c r="G99" s="514" t="s">
        <v>83</v>
      </c>
      <c r="H99" s="515">
        <v>40.700000000000003</v>
      </c>
      <c r="I99" s="514" t="str">
        <f t="shared" si="0"/>
        <v>Panel 3 : établissement de moins de 300 agents</v>
      </c>
      <c r="J99" s="516"/>
      <c r="K99" s="514"/>
    </row>
    <row r="100" spans="2:11" s="3" customFormat="1" hidden="1">
      <c r="B100" s="618" t="s">
        <v>20</v>
      </c>
      <c r="C100" s="618"/>
      <c r="D100" s="618"/>
      <c r="E100" s="618"/>
      <c r="F100" s="619"/>
      <c r="G100" s="514" t="s">
        <v>84</v>
      </c>
      <c r="H100" s="515">
        <v>2934.32</v>
      </c>
      <c r="I100" s="514" t="str">
        <f t="shared" si="0"/>
        <v>Panel 1 : établissement de plus de 1 000 agents</v>
      </c>
      <c r="J100" s="516"/>
      <c r="K100" s="514"/>
    </row>
    <row r="101" spans="2:11" s="3" customFormat="1" hidden="1">
      <c r="B101" s="618" t="s">
        <v>268</v>
      </c>
      <c r="C101" s="618"/>
      <c r="D101" s="618"/>
      <c r="E101" s="618"/>
      <c r="F101" s="619"/>
      <c r="G101" s="514" t="s">
        <v>85</v>
      </c>
      <c r="H101" s="515">
        <v>68.900000000000006</v>
      </c>
      <c r="I101" s="514" t="str">
        <f t="shared" ref="I101:I164" si="1">IF(H101&gt;1000,"Panel 1 : établissement de plus de 1 000 agents",IF(AND(H101&lt;1000,H101&gt;300),"Panel 2 : établissement de 300 à 1 000 agents","Panel 3 : établissement de moins de 300 agents"))</f>
        <v>Panel 3 : établissement de moins de 300 agents</v>
      </c>
      <c r="J101" s="516"/>
      <c r="K101" s="514"/>
    </row>
    <row r="102" spans="2:11" s="3" customFormat="1" hidden="1">
      <c r="B102" s="618" t="s">
        <v>8</v>
      </c>
      <c r="C102" s="618"/>
      <c r="D102" s="618"/>
      <c r="E102" s="618"/>
      <c r="F102" s="619"/>
      <c r="G102" s="514" t="s">
        <v>86</v>
      </c>
      <c r="H102" s="515">
        <v>124.55</v>
      </c>
      <c r="I102" s="514" t="str">
        <f t="shared" si="1"/>
        <v>Panel 3 : établissement de moins de 300 agents</v>
      </c>
      <c r="J102" s="516"/>
      <c r="K102" s="514"/>
    </row>
    <row r="103" spans="2:11" s="3" customFormat="1" hidden="1">
      <c r="B103" s="618" t="s">
        <v>9</v>
      </c>
      <c r="C103" s="618"/>
      <c r="D103" s="618"/>
      <c r="E103" s="618"/>
      <c r="F103" s="619"/>
      <c r="G103" s="514" t="s">
        <v>87</v>
      </c>
      <c r="H103" s="515">
        <v>54.05</v>
      </c>
      <c r="I103" s="514" t="str">
        <f t="shared" si="1"/>
        <v>Panel 3 : établissement de moins de 300 agents</v>
      </c>
      <c r="J103" s="516"/>
      <c r="K103" s="514"/>
    </row>
    <row r="104" spans="2:11" s="3" customFormat="1" hidden="1">
      <c r="B104" s="618" t="s">
        <v>3</v>
      </c>
      <c r="C104" s="618"/>
      <c r="D104" s="618"/>
      <c r="E104" s="618"/>
      <c r="F104" s="619"/>
      <c r="G104" s="514" t="s">
        <v>198</v>
      </c>
      <c r="H104" s="515">
        <v>117.17</v>
      </c>
      <c r="I104" s="514" t="str">
        <f t="shared" si="1"/>
        <v>Panel 3 : établissement de moins de 300 agents</v>
      </c>
      <c r="J104" s="516"/>
      <c r="K104" s="514"/>
    </row>
    <row r="105" spans="2:11" s="3" customFormat="1" hidden="1">
      <c r="B105" s="3" t="s">
        <v>139</v>
      </c>
      <c r="G105" s="514" t="s">
        <v>407</v>
      </c>
      <c r="H105" s="515">
        <v>53.03</v>
      </c>
      <c r="I105" s="514" t="str">
        <f t="shared" si="1"/>
        <v>Panel 3 : établissement de moins de 300 agents</v>
      </c>
      <c r="J105" s="516"/>
      <c r="K105" s="514"/>
    </row>
    <row r="106" spans="2:11" s="3" customFormat="1" hidden="1">
      <c r="B106" s="216" t="s">
        <v>441</v>
      </c>
      <c r="G106" s="514" t="s">
        <v>408</v>
      </c>
      <c r="H106" s="515">
        <v>160.69999999999999</v>
      </c>
      <c r="I106" s="514" t="str">
        <f t="shared" si="1"/>
        <v>Panel 3 : établissement de moins de 300 agents</v>
      </c>
      <c r="J106" s="516"/>
      <c r="K106" s="514"/>
    </row>
    <row r="107" spans="2:11" s="3" customFormat="1" hidden="1">
      <c r="B107" s="3" t="s">
        <v>330</v>
      </c>
      <c r="G107" s="514" t="s">
        <v>88</v>
      </c>
      <c r="H107" s="515">
        <v>77</v>
      </c>
      <c r="I107" s="514" t="str">
        <f t="shared" si="1"/>
        <v>Panel 3 : établissement de moins de 300 agents</v>
      </c>
      <c r="J107" s="516"/>
      <c r="K107" s="514"/>
    </row>
    <row r="108" spans="2:11" s="3" customFormat="1" hidden="1">
      <c r="B108" s="3" t="s">
        <v>331</v>
      </c>
      <c r="G108" s="514" t="s">
        <v>89</v>
      </c>
      <c r="H108" s="515">
        <v>96.4</v>
      </c>
      <c r="I108" s="514" t="str">
        <f t="shared" si="1"/>
        <v>Panel 3 : établissement de moins de 300 agents</v>
      </c>
      <c r="J108" s="516"/>
      <c r="K108" s="514"/>
    </row>
    <row r="109" spans="2:11" s="3" customFormat="1" hidden="1">
      <c r="B109" s="3" t="s">
        <v>137241</v>
      </c>
      <c r="G109" s="514" t="s">
        <v>409</v>
      </c>
      <c r="H109" s="515">
        <v>99.4</v>
      </c>
      <c r="I109" s="514" t="str">
        <f t="shared" si="1"/>
        <v>Panel 3 : établissement de moins de 300 agents</v>
      </c>
      <c r="J109" s="516"/>
      <c r="K109" s="514"/>
    </row>
    <row r="110" spans="2:11" s="3" customFormat="1" hidden="1">
      <c r="B110" s="3" t="s">
        <v>332</v>
      </c>
      <c r="G110" s="514" t="s">
        <v>410</v>
      </c>
      <c r="H110" s="515">
        <v>1841</v>
      </c>
      <c r="I110" s="514" t="str">
        <f t="shared" si="1"/>
        <v>Panel 1 : établissement de plus de 1 000 agents</v>
      </c>
      <c r="J110" s="516"/>
      <c r="K110" s="514"/>
    </row>
    <row r="111" spans="2:11" s="3" customFormat="1" hidden="1">
      <c r="G111" s="514" t="s">
        <v>90</v>
      </c>
      <c r="H111" s="515">
        <v>95.3</v>
      </c>
      <c r="I111" s="514" t="str">
        <f t="shared" si="1"/>
        <v>Panel 3 : établissement de moins de 300 agents</v>
      </c>
      <c r="J111" s="516"/>
      <c r="K111" s="514"/>
    </row>
    <row r="112" spans="2:11" s="3" customFormat="1" hidden="1">
      <c r="G112" s="514" t="s">
        <v>91</v>
      </c>
      <c r="H112" s="515">
        <v>52.9</v>
      </c>
      <c r="I112" s="514" t="str">
        <f t="shared" si="1"/>
        <v>Panel 3 : établissement de moins de 300 agents</v>
      </c>
      <c r="J112" s="516"/>
      <c r="K112" s="514"/>
    </row>
    <row r="113" spans="7:11" s="3" customFormat="1" hidden="1">
      <c r="G113" s="514" t="s">
        <v>92</v>
      </c>
      <c r="H113" s="515">
        <v>71.7</v>
      </c>
      <c r="I113" s="514" t="str">
        <f t="shared" si="1"/>
        <v>Panel 3 : établissement de moins de 300 agents</v>
      </c>
      <c r="J113" s="516"/>
      <c r="K113" s="514"/>
    </row>
    <row r="114" spans="7:11" s="3" customFormat="1" hidden="1">
      <c r="G114" s="514" t="s">
        <v>93</v>
      </c>
      <c r="H114" s="515">
        <v>101.09</v>
      </c>
      <c r="I114" s="514" t="str">
        <f t="shared" si="1"/>
        <v>Panel 3 : établissement de moins de 300 agents</v>
      </c>
      <c r="J114" s="516"/>
      <c r="K114" s="514"/>
    </row>
    <row r="115" spans="7:11" s="3" customFormat="1" hidden="1">
      <c r="G115" s="514" t="s">
        <v>94</v>
      </c>
      <c r="H115" s="515">
        <v>84.25</v>
      </c>
      <c r="I115" s="514" t="str">
        <f t="shared" si="1"/>
        <v>Panel 3 : établissement de moins de 300 agents</v>
      </c>
      <c r="J115" s="516"/>
      <c r="K115" s="514"/>
    </row>
    <row r="116" spans="7:11" s="3" customFormat="1" hidden="1">
      <c r="G116" s="514" t="s">
        <v>95</v>
      </c>
      <c r="H116" s="515">
        <v>62.9</v>
      </c>
      <c r="I116" s="514" t="str">
        <f t="shared" si="1"/>
        <v>Panel 3 : établissement de moins de 300 agents</v>
      </c>
      <c r="J116" s="516"/>
      <c r="K116" s="514"/>
    </row>
    <row r="117" spans="7:11" s="3" customFormat="1" hidden="1">
      <c r="G117" s="514" t="s">
        <v>96</v>
      </c>
      <c r="H117" s="515">
        <v>42.04</v>
      </c>
      <c r="I117" s="514" t="str">
        <f t="shared" si="1"/>
        <v>Panel 3 : établissement de moins de 300 agents</v>
      </c>
      <c r="J117" s="516"/>
      <c r="K117" s="514"/>
    </row>
    <row r="118" spans="7:11" s="3" customFormat="1" hidden="1">
      <c r="G118" s="514" t="s">
        <v>97</v>
      </c>
      <c r="H118" s="515">
        <v>33.549999999999997</v>
      </c>
      <c r="I118" s="514" t="str">
        <f t="shared" si="1"/>
        <v>Panel 3 : établissement de moins de 300 agents</v>
      </c>
      <c r="J118" s="516"/>
      <c r="K118" s="514"/>
    </row>
    <row r="119" spans="7:11" s="3" customFormat="1" hidden="1">
      <c r="G119" s="514" t="s">
        <v>98</v>
      </c>
      <c r="H119" s="515">
        <v>45</v>
      </c>
      <c r="I119" s="514" t="str">
        <f t="shared" si="1"/>
        <v>Panel 3 : établissement de moins de 300 agents</v>
      </c>
      <c r="J119" s="516"/>
      <c r="K119" s="514"/>
    </row>
    <row r="120" spans="7:11" s="3" customFormat="1" hidden="1">
      <c r="G120" s="514" t="s">
        <v>99</v>
      </c>
      <c r="H120" s="515">
        <v>193.5</v>
      </c>
      <c r="I120" s="514" t="str">
        <f t="shared" si="1"/>
        <v>Panel 3 : établissement de moins de 300 agents</v>
      </c>
      <c r="J120" s="516"/>
      <c r="K120" s="514"/>
    </row>
    <row r="121" spans="7:11" s="3" customFormat="1" hidden="1">
      <c r="G121" s="514" t="s">
        <v>100</v>
      </c>
      <c r="H121" s="515">
        <v>943</v>
      </c>
      <c r="I121" s="514" t="str">
        <f t="shared" si="1"/>
        <v>Panel 2 : établissement de 300 à 1 000 agents</v>
      </c>
      <c r="J121" s="516"/>
      <c r="K121" s="514"/>
    </row>
    <row r="122" spans="7:11" s="3" customFormat="1" hidden="1">
      <c r="G122" s="514" t="s">
        <v>101</v>
      </c>
      <c r="H122" s="515">
        <v>43.75</v>
      </c>
      <c r="I122" s="514" t="str">
        <f t="shared" si="1"/>
        <v>Panel 3 : établissement de moins de 300 agents</v>
      </c>
      <c r="J122" s="516"/>
      <c r="K122" s="514"/>
    </row>
    <row r="123" spans="7:11" s="3" customFormat="1" hidden="1">
      <c r="G123" s="514" t="s">
        <v>102</v>
      </c>
      <c r="H123" s="515">
        <v>67.099999999999994</v>
      </c>
      <c r="I123" s="514" t="str">
        <f t="shared" si="1"/>
        <v>Panel 3 : établissement de moins de 300 agents</v>
      </c>
      <c r="J123" s="516"/>
      <c r="K123" s="514"/>
    </row>
    <row r="124" spans="7:11" s="3" customFormat="1" hidden="1">
      <c r="G124" s="514" t="s">
        <v>103</v>
      </c>
      <c r="H124" s="515">
        <v>85</v>
      </c>
      <c r="I124" s="514" t="str">
        <f t="shared" si="1"/>
        <v>Panel 3 : établissement de moins de 300 agents</v>
      </c>
      <c r="J124" s="516"/>
      <c r="K124" s="514"/>
    </row>
    <row r="125" spans="7:11" s="3" customFormat="1" hidden="1">
      <c r="G125" s="514" t="s">
        <v>104</v>
      </c>
      <c r="H125" s="515">
        <v>50</v>
      </c>
      <c r="I125" s="514" t="str">
        <f t="shared" si="1"/>
        <v>Panel 3 : établissement de moins de 300 agents</v>
      </c>
      <c r="J125" s="516"/>
      <c r="K125" s="514"/>
    </row>
    <row r="126" spans="7:11" s="3" customFormat="1" hidden="1">
      <c r="G126" s="514" t="s">
        <v>105</v>
      </c>
      <c r="H126" s="515">
        <v>77.680000000000007</v>
      </c>
      <c r="I126" s="514" t="str">
        <f t="shared" si="1"/>
        <v>Panel 3 : établissement de moins de 300 agents</v>
      </c>
      <c r="J126" s="516"/>
      <c r="K126" s="514"/>
    </row>
    <row r="127" spans="7:11" s="3" customFormat="1" hidden="1">
      <c r="G127" s="514" t="s">
        <v>106</v>
      </c>
      <c r="H127" s="515">
        <v>156.05000000000001</v>
      </c>
      <c r="I127" s="514" t="str">
        <f t="shared" si="1"/>
        <v>Panel 3 : établissement de moins de 300 agents</v>
      </c>
      <c r="J127" s="516"/>
      <c r="K127" s="514"/>
    </row>
    <row r="128" spans="7:11" s="3" customFormat="1" hidden="1">
      <c r="G128" s="514" t="s">
        <v>411</v>
      </c>
      <c r="H128" s="515">
        <v>1033.24</v>
      </c>
      <c r="I128" s="514" t="str">
        <f t="shared" si="1"/>
        <v>Panel 1 : établissement de plus de 1 000 agents</v>
      </c>
      <c r="J128" s="516"/>
      <c r="K128" s="514"/>
    </row>
    <row r="129" spans="6:11" s="3" customFormat="1" hidden="1">
      <c r="G129" s="514" t="s">
        <v>412</v>
      </c>
      <c r="H129" s="515">
        <v>49.48</v>
      </c>
      <c r="I129" s="514" t="str">
        <f t="shared" si="1"/>
        <v>Panel 3 : établissement de moins de 300 agents</v>
      </c>
      <c r="J129" s="516"/>
      <c r="K129" s="514"/>
    </row>
    <row r="130" spans="6:11" s="3" customFormat="1" hidden="1">
      <c r="G130" s="514" t="s">
        <v>413</v>
      </c>
      <c r="H130" s="515">
        <v>62.7</v>
      </c>
      <c r="I130" s="514" t="str">
        <f t="shared" si="1"/>
        <v>Panel 3 : établissement de moins de 300 agents</v>
      </c>
      <c r="J130" s="516"/>
      <c r="K130" s="514"/>
    </row>
    <row r="131" spans="6:11" s="3" customFormat="1" hidden="1">
      <c r="G131" s="514" t="s">
        <v>107</v>
      </c>
      <c r="H131" s="515">
        <v>51.5</v>
      </c>
      <c r="I131" s="514" t="str">
        <f t="shared" si="1"/>
        <v>Panel 3 : établissement de moins de 300 agents</v>
      </c>
      <c r="J131" s="516"/>
      <c r="K131" s="514"/>
    </row>
    <row r="132" spans="6:11" s="3" customFormat="1" hidden="1">
      <c r="G132" s="514" t="s">
        <v>108</v>
      </c>
      <c r="H132" s="515">
        <v>63.1</v>
      </c>
      <c r="I132" s="514" t="str">
        <f t="shared" si="1"/>
        <v>Panel 3 : établissement de moins de 300 agents</v>
      </c>
      <c r="J132" s="516"/>
      <c r="K132" s="514"/>
    </row>
    <row r="133" spans="6:11" s="3" customFormat="1" hidden="1">
      <c r="G133" s="514" t="s">
        <v>109</v>
      </c>
      <c r="H133" s="515">
        <v>959.9</v>
      </c>
      <c r="I133" s="514" t="str">
        <f t="shared" si="1"/>
        <v>Panel 2 : établissement de 300 à 1 000 agents</v>
      </c>
      <c r="J133" s="516"/>
      <c r="K133" s="514"/>
    </row>
    <row r="134" spans="6:11" s="3" customFormat="1" hidden="1">
      <c r="G134" s="514" t="s">
        <v>110</v>
      </c>
      <c r="H134" s="515">
        <v>70.42</v>
      </c>
      <c r="I134" s="514" t="str">
        <f t="shared" si="1"/>
        <v>Panel 3 : établissement de moins de 300 agents</v>
      </c>
      <c r="J134" s="516"/>
      <c r="K134" s="514"/>
    </row>
    <row r="135" spans="6:11" s="3" customFormat="1" hidden="1">
      <c r="G135" s="514" t="s">
        <v>111</v>
      </c>
      <c r="H135" s="515">
        <v>77.7</v>
      </c>
      <c r="I135" s="514" t="str">
        <f t="shared" si="1"/>
        <v>Panel 3 : établissement de moins de 300 agents</v>
      </c>
      <c r="J135" s="516"/>
      <c r="K135" s="514"/>
    </row>
    <row r="136" spans="6:11" s="3" customFormat="1" hidden="1">
      <c r="G136" s="514" t="s">
        <v>112</v>
      </c>
      <c r="H136" s="515">
        <v>3480.65</v>
      </c>
      <c r="I136" s="514" t="str">
        <f t="shared" si="1"/>
        <v>Panel 1 : établissement de plus de 1 000 agents</v>
      </c>
      <c r="J136" s="516"/>
      <c r="K136" s="514"/>
    </row>
    <row r="137" spans="6:11" s="3" customFormat="1" hidden="1">
      <c r="G137" s="514" t="s">
        <v>113</v>
      </c>
      <c r="H137" s="515">
        <v>59.2</v>
      </c>
      <c r="I137" s="514" t="str">
        <f t="shared" si="1"/>
        <v>Panel 3 : établissement de moins de 300 agents</v>
      </c>
      <c r="J137" s="516"/>
      <c r="K137" s="514"/>
    </row>
    <row r="138" spans="6:11" s="3" customFormat="1" hidden="1">
      <c r="G138" s="514" t="s">
        <v>114</v>
      </c>
      <c r="H138" s="515">
        <v>71</v>
      </c>
      <c r="I138" s="514" t="str">
        <f t="shared" si="1"/>
        <v>Panel 3 : établissement de moins de 300 agents</v>
      </c>
      <c r="J138" s="516"/>
      <c r="K138" s="514"/>
    </row>
    <row r="139" spans="6:11" s="3" customFormat="1" hidden="1">
      <c r="F139" s="216"/>
      <c r="G139" s="514" t="s">
        <v>115</v>
      </c>
      <c r="H139" s="515">
        <v>162.6</v>
      </c>
      <c r="I139" s="514" t="str">
        <f t="shared" si="1"/>
        <v>Panel 3 : établissement de moins de 300 agents</v>
      </c>
      <c r="J139" s="516"/>
      <c r="K139" s="514"/>
    </row>
    <row r="140" spans="6:11" s="3" customFormat="1" hidden="1">
      <c r="G140" s="514" t="s">
        <v>116</v>
      </c>
      <c r="H140" s="515">
        <v>66</v>
      </c>
      <c r="I140" s="514" t="str">
        <f t="shared" si="1"/>
        <v>Panel 3 : établissement de moins de 300 agents</v>
      </c>
      <c r="J140" s="516"/>
      <c r="K140" s="514"/>
    </row>
    <row r="141" spans="6:11" s="3" customFormat="1" hidden="1">
      <c r="G141" s="514" t="s">
        <v>117</v>
      </c>
      <c r="H141" s="515">
        <v>481.6</v>
      </c>
      <c r="I141" s="514" t="str">
        <f t="shared" si="1"/>
        <v>Panel 2 : établissement de 300 à 1 000 agents</v>
      </c>
      <c r="J141" s="516"/>
      <c r="K141" s="514"/>
    </row>
    <row r="142" spans="6:11" s="3" customFormat="1" hidden="1">
      <c r="G142" s="514" t="s">
        <v>118</v>
      </c>
      <c r="H142" s="515">
        <v>499.7</v>
      </c>
      <c r="I142" s="514" t="str">
        <f t="shared" si="1"/>
        <v>Panel 2 : établissement de 300 à 1 000 agents</v>
      </c>
      <c r="J142" s="516"/>
      <c r="K142" s="514"/>
    </row>
    <row r="143" spans="6:11" s="3" customFormat="1" hidden="1">
      <c r="G143" s="514" t="s">
        <v>119</v>
      </c>
      <c r="H143" s="515">
        <v>2655.41</v>
      </c>
      <c r="I143" s="514" t="str">
        <f t="shared" si="1"/>
        <v>Panel 1 : établissement de plus de 1 000 agents</v>
      </c>
      <c r="J143" s="516"/>
      <c r="K143" s="514"/>
    </row>
    <row r="144" spans="6:11" s="3" customFormat="1" hidden="1">
      <c r="G144" s="514" t="s">
        <v>120</v>
      </c>
      <c r="H144" s="515">
        <v>1141.2</v>
      </c>
      <c r="I144" s="514" t="str">
        <f t="shared" si="1"/>
        <v>Panel 1 : établissement de plus de 1 000 agents</v>
      </c>
      <c r="J144" s="516"/>
      <c r="K144" s="514"/>
    </row>
    <row r="145" spans="7:11" s="3" customFormat="1" hidden="1">
      <c r="G145" s="514" t="s">
        <v>561</v>
      </c>
      <c r="H145" s="515">
        <v>257.67</v>
      </c>
      <c r="I145" s="514" t="str">
        <f t="shared" si="1"/>
        <v>Panel 3 : établissement de moins de 300 agents</v>
      </c>
      <c r="J145" s="516"/>
      <c r="K145" s="514"/>
    </row>
    <row r="146" spans="7:11" s="3" customFormat="1" hidden="1">
      <c r="G146" s="514" t="s">
        <v>121</v>
      </c>
      <c r="H146" s="515">
        <v>47.3</v>
      </c>
      <c r="I146" s="514" t="str">
        <f t="shared" si="1"/>
        <v>Panel 3 : établissement de moins de 300 agents</v>
      </c>
      <c r="J146" s="516"/>
      <c r="K146" s="514"/>
    </row>
    <row r="147" spans="7:11" s="3" customFormat="1" hidden="1">
      <c r="G147" s="514" t="s">
        <v>122</v>
      </c>
      <c r="H147" s="515">
        <v>96.95</v>
      </c>
      <c r="I147" s="514" t="str">
        <f t="shared" si="1"/>
        <v>Panel 3 : établissement de moins de 300 agents</v>
      </c>
      <c r="J147" s="516"/>
      <c r="K147" s="514"/>
    </row>
    <row r="148" spans="7:11" s="3" customFormat="1" hidden="1">
      <c r="G148" s="514" t="s">
        <v>123</v>
      </c>
      <c r="H148" s="515">
        <v>113.76</v>
      </c>
      <c r="I148" s="514" t="str">
        <f t="shared" si="1"/>
        <v>Panel 3 : établissement de moins de 300 agents</v>
      </c>
      <c r="J148" s="516"/>
      <c r="K148" s="514"/>
    </row>
    <row r="149" spans="7:11" s="3" customFormat="1" hidden="1">
      <c r="G149" s="514" t="s">
        <v>124</v>
      </c>
      <c r="H149" s="515">
        <v>72.930000000000007</v>
      </c>
      <c r="I149" s="514" t="str">
        <f t="shared" si="1"/>
        <v>Panel 3 : établissement de moins de 300 agents</v>
      </c>
      <c r="J149" s="516"/>
      <c r="K149" s="514"/>
    </row>
    <row r="150" spans="7:11" s="3" customFormat="1" hidden="1">
      <c r="G150" s="514" t="s">
        <v>125</v>
      </c>
      <c r="H150" s="515">
        <v>92.85</v>
      </c>
      <c r="I150" s="514" t="str">
        <f t="shared" si="1"/>
        <v>Panel 3 : établissement de moins de 300 agents</v>
      </c>
      <c r="J150" s="516"/>
      <c r="K150" s="514"/>
    </row>
    <row r="151" spans="7:11" s="3" customFormat="1" hidden="1">
      <c r="G151" s="514" t="s">
        <v>126</v>
      </c>
      <c r="H151" s="515">
        <v>86.8</v>
      </c>
      <c r="I151" s="514" t="str">
        <f t="shared" si="1"/>
        <v>Panel 3 : établissement de moins de 300 agents</v>
      </c>
      <c r="J151" s="516"/>
      <c r="K151" s="514"/>
    </row>
    <row r="152" spans="7:11" s="3" customFormat="1" hidden="1">
      <c r="G152" s="514" t="s">
        <v>127</v>
      </c>
      <c r="H152" s="515">
        <v>74.72</v>
      </c>
      <c r="I152" s="514" t="str">
        <f t="shared" si="1"/>
        <v>Panel 3 : établissement de moins de 300 agents</v>
      </c>
      <c r="J152" s="516"/>
      <c r="K152" s="514"/>
    </row>
    <row r="153" spans="7:11" s="3" customFormat="1" hidden="1">
      <c r="G153" s="514" t="s">
        <v>414</v>
      </c>
      <c r="H153" s="515">
        <v>220</v>
      </c>
      <c r="I153" s="514" t="str">
        <f t="shared" si="1"/>
        <v>Panel 3 : établissement de moins de 300 agents</v>
      </c>
      <c r="J153" s="516"/>
      <c r="K153" s="514"/>
    </row>
    <row r="154" spans="7:11" s="3" customFormat="1" hidden="1">
      <c r="G154" s="514" t="s">
        <v>128</v>
      </c>
      <c r="H154" s="515">
        <v>108.4</v>
      </c>
      <c r="I154" s="514" t="str">
        <f t="shared" si="1"/>
        <v>Panel 3 : établissement de moins de 300 agents</v>
      </c>
      <c r="J154" s="516"/>
      <c r="K154" s="514"/>
    </row>
    <row r="155" spans="7:11" s="3" customFormat="1" hidden="1">
      <c r="G155" s="514" t="s">
        <v>415</v>
      </c>
      <c r="H155" s="515">
        <v>21.1</v>
      </c>
      <c r="I155" s="514" t="str">
        <f t="shared" si="1"/>
        <v>Panel 3 : établissement de moins de 300 agents</v>
      </c>
      <c r="J155" s="516"/>
      <c r="K155" s="514"/>
    </row>
    <row r="156" spans="7:11" s="3" customFormat="1" hidden="1">
      <c r="G156" s="514" t="s">
        <v>416</v>
      </c>
      <c r="H156" s="515">
        <v>52.55</v>
      </c>
      <c r="I156" s="514" t="str">
        <f t="shared" si="1"/>
        <v>Panel 3 : établissement de moins de 300 agents</v>
      </c>
      <c r="J156" s="516"/>
      <c r="K156" s="514"/>
    </row>
    <row r="157" spans="7:11" s="3" customFormat="1" hidden="1">
      <c r="G157" s="514" t="s">
        <v>129</v>
      </c>
      <c r="H157" s="515">
        <v>47.2</v>
      </c>
      <c r="I157" s="514" t="str">
        <f t="shared" si="1"/>
        <v>Panel 3 : établissement de moins de 300 agents</v>
      </c>
      <c r="J157" s="516"/>
      <c r="K157" s="514"/>
    </row>
    <row r="158" spans="7:11" s="3" customFormat="1" hidden="1">
      <c r="G158" s="514" t="s">
        <v>130</v>
      </c>
      <c r="H158" s="515">
        <v>47.9</v>
      </c>
      <c r="I158" s="514" t="str">
        <f t="shared" si="1"/>
        <v>Panel 3 : établissement de moins de 300 agents</v>
      </c>
      <c r="J158" s="516"/>
      <c r="K158" s="514"/>
    </row>
    <row r="159" spans="7:11" s="3" customFormat="1" hidden="1">
      <c r="G159" s="514" t="s">
        <v>131</v>
      </c>
      <c r="H159" s="515">
        <v>50.5</v>
      </c>
      <c r="I159" s="514" t="str">
        <f t="shared" si="1"/>
        <v>Panel 3 : établissement de moins de 300 agents</v>
      </c>
      <c r="J159" s="516"/>
      <c r="K159" s="514"/>
    </row>
    <row r="160" spans="7:11" s="3" customFormat="1" hidden="1">
      <c r="G160" s="514" t="s">
        <v>417</v>
      </c>
      <c r="H160" s="515">
        <v>304.63</v>
      </c>
      <c r="I160" s="514" t="str">
        <f t="shared" si="1"/>
        <v>Panel 2 : établissement de 300 à 1 000 agents</v>
      </c>
      <c r="J160" s="516"/>
      <c r="K160" s="514"/>
    </row>
    <row r="161" spans="1:11" s="3" customFormat="1" hidden="1">
      <c r="G161" s="514" t="s">
        <v>132</v>
      </c>
      <c r="H161" s="515">
        <v>136</v>
      </c>
      <c r="I161" s="514" t="str">
        <f t="shared" si="1"/>
        <v>Panel 3 : établissement de moins de 300 agents</v>
      </c>
      <c r="J161" s="516"/>
      <c r="K161" s="514"/>
    </row>
    <row r="162" spans="1:11" s="3" customFormat="1" hidden="1">
      <c r="G162" s="514" t="s">
        <v>133</v>
      </c>
      <c r="H162" s="515">
        <v>43.65</v>
      </c>
      <c r="I162" s="514" t="str">
        <f t="shared" si="1"/>
        <v>Panel 3 : établissement de moins de 300 agents</v>
      </c>
      <c r="J162" s="516"/>
      <c r="K162" s="514"/>
    </row>
    <row r="163" spans="1:11" s="3" customFormat="1" hidden="1">
      <c r="G163" s="514" t="s">
        <v>134</v>
      </c>
      <c r="H163" s="515">
        <v>67.400000000000006</v>
      </c>
      <c r="I163" s="514" t="str">
        <f t="shared" si="1"/>
        <v>Panel 3 : établissement de moins de 300 agents</v>
      </c>
      <c r="J163" s="516"/>
      <c r="K163" s="514"/>
    </row>
    <row r="164" spans="1:11" s="3" customFormat="1" hidden="1">
      <c r="G164" s="514" t="s">
        <v>135</v>
      </c>
      <c r="H164" s="515">
        <v>27.3</v>
      </c>
      <c r="I164" s="514" t="str">
        <f t="shared" si="1"/>
        <v>Panel 3 : établissement de moins de 300 agents</v>
      </c>
      <c r="J164" s="516"/>
      <c r="K164" s="514"/>
    </row>
    <row r="165" spans="1:11" s="3" customFormat="1" hidden="1">
      <c r="G165" s="514" t="s">
        <v>562</v>
      </c>
      <c r="H165" s="515">
        <v>75.900000000000006</v>
      </c>
      <c r="I165" s="514" t="str">
        <f t="shared" ref="I165:I172" si="2">IF(H165&gt;1000,"Panel 1 : établissement de plus de 1 000 agents",IF(AND(H165&lt;1000,H165&gt;300),"Panel 2 : établissement de 300 à 1 000 agents","Panel 3 : établissement de moins de 300 agents"))</f>
        <v>Panel 3 : établissement de moins de 300 agents</v>
      </c>
      <c r="J165" s="516"/>
      <c r="K165" s="514"/>
    </row>
    <row r="166" spans="1:11" s="3" customFormat="1" hidden="1">
      <c r="G166" s="514" t="s">
        <v>418</v>
      </c>
      <c r="H166" s="515">
        <v>56</v>
      </c>
      <c r="I166" s="514" t="str">
        <f t="shared" si="2"/>
        <v>Panel 3 : établissement de moins de 300 agents</v>
      </c>
      <c r="J166" s="516"/>
      <c r="K166" s="514"/>
    </row>
    <row r="167" spans="1:11" s="3" customFormat="1" hidden="1">
      <c r="G167" s="514" t="s">
        <v>419</v>
      </c>
      <c r="H167" s="515">
        <v>77.599999999999994</v>
      </c>
      <c r="I167" s="514" t="str">
        <f t="shared" si="2"/>
        <v>Panel 3 : établissement de moins de 300 agents</v>
      </c>
      <c r="J167" s="516"/>
      <c r="K167" s="514"/>
    </row>
    <row r="168" spans="1:11" s="3" customFormat="1" hidden="1">
      <c r="G168" s="514" t="s">
        <v>136</v>
      </c>
      <c r="H168" s="515">
        <v>30.7</v>
      </c>
      <c r="I168" s="514" t="str">
        <f t="shared" si="2"/>
        <v>Panel 3 : établissement de moins de 300 agents</v>
      </c>
      <c r="J168" s="516"/>
      <c r="K168" s="514"/>
    </row>
    <row r="169" spans="1:11" s="3" customFormat="1" hidden="1">
      <c r="G169" s="514" t="s">
        <v>137</v>
      </c>
      <c r="H169" s="515">
        <v>68.7</v>
      </c>
      <c r="I169" s="514" t="str">
        <f t="shared" si="2"/>
        <v>Panel 3 : établissement de moins de 300 agents</v>
      </c>
      <c r="J169" s="516"/>
      <c r="K169" s="514"/>
    </row>
    <row r="170" spans="1:11" s="3" customFormat="1" hidden="1">
      <c r="G170" s="514" t="s">
        <v>138</v>
      </c>
      <c r="H170" s="515">
        <v>223.37</v>
      </c>
      <c r="I170" s="514" t="str">
        <f t="shared" si="2"/>
        <v>Panel 3 : établissement de moins de 300 agents</v>
      </c>
      <c r="J170" s="516"/>
      <c r="K170" s="514"/>
    </row>
    <row r="171" spans="1:11" s="3" customFormat="1" hidden="1">
      <c r="G171" s="514" t="s">
        <v>199</v>
      </c>
      <c r="H171" s="515">
        <v>65</v>
      </c>
      <c r="I171" s="514" t="str">
        <f t="shared" si="2"/>
        <v>Panel 3 : établissement de moins de 300 agents</v>
      </c>
      <c r="J171" s="516"/>
      <c r="K171" s="514"/>
    </row>
    <row r="172" spans="1:11" s="3" customFormat="1" hidden="1">
      <c r="G172" s="514" t="s">
        <v>297</v>
      </c>
      <c r="H172" s="515">
        <v>23.5</v>
      </c>
      <c r="I172" s="514" t="str">
        <f t="shared" si="2"/>
        <v>Panel 3 : établissement de moins de 300 agents</v>
      </c>
      <c r="J172" s="516"/>
      <c r="K172" s="514"/>
    </row>
    <row r="173" spans="1:11" s="3" customFormat="1" hidden="1">
      <c r="A173" s="3" t="s">
        <v>389</v>
      </c>
    </row>
    <row r="174" spans="1:11" s="3" customFormat="1" hidden="1">
      <c r="A174" s="3" t="s">
        <v>390</v>
      </c>
    </row>
    <row r="175" spans="1:11" s="3" customFormat="1" hidden="1">
      <c r="A175" s="3" t="s">
        <v>435</v>
      </c>
    </row>
    <row r="176" spans="1:11" s="3" customFormat="1" hidden="1">
      <c r="A176" s="3" t="s">
        <v>436</v>
      </c>
    </row>
    <row r="177" spans="1:1" s="3" customFormat="1" hidden="1">
      <c r="A177" s="3" t="s">
        <v>393</v>
      </c>
    </row>
    <row r="178" spans="1:1" s="3" customFormat="1" hidden="1"/>
    <row r="179" spans="1:1" s="3" customFormat="1" hidden="1"/>
    <row r="180" spans="1:1" s="3" customFormat="1" hidden="1"/>
    <row r="181" spans="1:1" s="3" customFormat="1" hidden="1"/>
    <row r="182" spans="1:1" s="3" customFormat="1" hidden="1"/>
    <row r="183" spans="1:1" s="3" customFormat="1" hidden="1"/>
    <row r="184" spans="1:1" s="3" customFormat="1" hidden="1"/>
    <row r="185" spans="1:1" s="3" customFormat="1" hidden="1"/>
    <row r="186" spans="1:1" s="3" customFormat="1" hidden="1"/>
    <row r="187" spans="1:1" s="3" customFormat="1" hidden="1"/>
    <row r="188" spans="1:1" s="3" customFormat="1" hidden="1"/>
    <row r="189" spans="1:1" s="3" customFormat="1" hidden="1"/>
    <row r="190" spans="1:1" s="3" customFormat="1" hidden="1"/>
    <row r="191" spans="1:1" s="3" customFormat="1" hidden="1"/>
    <row r="192" spans="1:1" s="3" customFormat="1" hidden="1"/>
    <row r="193" s="3" customFormat="1" hidden="1"/>
    <row r="194" s="3" customFormat="1" hidden="1"/>
    <row r="195" s="3" customFormat="1" hidden="1"/>
    <row r="196" s="3" customFormat="1" hidden="1"/>
    <row r="197" s="3" customFormat="1" hidden="1"/>
    <row r="198" s="3" customFormat="1" hidden="1"/>
    <row r="199" s="3" customFormat="1" hidden="1"/>
    <row r="200" s="3" customFormat="1" hidden="1"/>
    <row r="201" s="3" customFormat="1" hidden="1"/>
    <row r="202" s="3" customFormat="1" hidden="1"/>
    <row r="203" s="3" customFormat="1" hidden="1"/>
    <row r="204" s="3" customFormat="1" hidden="1"/>
    <row r="205" s="3" customFormat="1" hidden="1"/>
    <row r="206" s="3" customFormat="1" hidden="1"/>
    <row r="207" s="3" customFormat="1" hidden="1"/>
    <row r="208" s="3" customFormat="1" hidden="1"/>
    <row r="209" s="3" customFormat="1" hidden="1"/>
    <row r="210" s="3" customFormat="1" hidden="1"/>
    <row r="211" s="3" customFormat="1" hidden="1"/>
    <row r="212" s="3" customFormat="1" hidden="1"/>
    <row r="213" s="3" customFormat="1" hidden="1"/>
    <row r="214" s="3" customFormat="1" hidden="1"/>
    <row r="215" s="3" customFormat="1" hidden="1"/>
    <row r="216" s="3" customFormat="1" hidden="1"/>
    <row r="217" s="3" customFormat="1" hidden="1"/>
    <row r="218" s="3" customFormat="1" hidden="1"/>
    <row r="219" s="3" customFormat="1" hidden="1"/>
    <row r="220" s="3" customFormat="1" hidden="1"/>
    <row r="221" s="3" customFormat="1" hidden="1"/>
    <row r="222" s="3" customFormat="1" hidden="1"/>
    <row r="223" s="3" customFormat="1" hidden="1"/>
    <row r="224" s="3" customFormat="1" hidden="1"/>
    <row r="225" s="3" customFormat="1" hidden="1"/>
    <row r="226" s="3" customFormat="1" hidden="1"/>
    <row r="227" s="3" customFormat="1" hidden="1"/>
    <row r="228" s="3" customFormat="1" hidden="1"/>
    <row r="229" s="3" customFormat="1" hidden="1"/>
    <row r="230" s="3" customFormat="1" hidden="1"/>
    <row r="231" s="3" customFormat="1" hidden="1"/>
    <row r="232" s="3" customFormat="1" hidden="1"/>
    <row r="233" s="3" customFormat="1" hidden="1"/>
    <row r="234" s="3" customFormat="1" hidden="1"/>
    <row r="235" s="3" customFormat="1" hidden="1"/>
    <row r="236" s="3" customFormat="1" hidden="1"/>
    <row r="237" s="3" customFormat="1" hidden="1"/>
    <row r="238" s="3" customFormat="1" hidden="1"/>
    <row r="239" s="3" customFormat="1" hidden="1"/>
    <row r="240" s="3" customFormat="1" hidden="1"/>
    <row r="241" s="3" customFormat="1" hidden="1"/>
    <row r="242" s="3" customFormat="1" hidden="1"/>
    <row r="243" s="3" customFormat="1" hidden="1"/>
    <row r="244" s="3" customFormat="1" hidden="1"/>
    <row r="245" s="3" customFormat="1" hidden="1"/>
    <row r="246" s="3" customFormat="1" hidden="1"/>
    <row r="247" s="3" customFormat="1" hidden="1"/>
    <row r="248" s="3" customFormat="1" hidden="1"/>
    <row r="249" s="3" customFormat="1" hidden="1"/>
    <row r="250" s="3" customFormat="1" hidden="1"/>
    <row r="251" s="3" customFormat="1" hidden="1"/>
    <row r="252" s="3" customFormat="1" hidden="1"/>
    <row r="253" s="3" customFormat="1" hidden="1"/>
    <row r="254" s="3" customFormat="1" hidden="1"/>
    <row r="255" s="3" customFormat="1" hidden="1"/>
    <row r="256" s="3" customFormat="1" hidden="1"/>
    <row r="257" s="3" customFormat="1" hidden="1"/>
    <row r="258" s="3" customFormat="1" hidden="1"/>
    <row r="259" s="3" customFormat="1" hidden="1"/>
    <row r="260" s="3" customFormat="1" hidden="1"/>
    <row r="261" s="3" customFormat="1" hidden="1"/>
    <row r="262" s="3" customFormat="1" hidden="1"/>
    <row r="263" s="3" customFormat="1" hidden="1"/>
    <row r="264" s="3" customFormat="1" hidden="1"/>
    <row r="265" s="3" customFormat="1" hidden="1"/>
    <row r="266" s="3" customFormat="1" hidden="1"/>
    <row r="267" s="3" customFormat="1" hidden="1"/>
    <row r="268" s="3" customFormat="1" hidden="1"/>
    <row r="269" s="3" customFormat="1" hidden="1"/>
    <row r="270" s="3" customFormat="1" hidden="1"/>
    <row r="271" s="3" customFormat="1" hidden="1"/>
    <row r="272" s="3" customFormat="1" hidden="1"/>
    <row r="273" spans="1:1" s="3" customFormat="1" hidden="1"/>
    <row r="274" spans="1:1" s="3" customFormat="1" hidden="1"/>
    <row r="275" spans="1:1" s="3" customFormat="1" hidden="1"/>
    <row r="276" spans="1:1" s="3" customFormat="1" hidden="1"/>
    <row r="277" spans="1:1" s="3" customFormat="1" hidden="1">
      <c r="A277" s="3" t="s">
        <v>139</v>
      </c>
    </row>
    <row r="278" spans="1:1" s="3" customFormat="1" hidden="1">
      <c r="A278" s="3" t="s">
        <v>278</v>
      </c>
    </row>
    <row r="279" spans="1:1" s="3" customFormat="1" hidden="1">
      <c r="A279" s="216" t="s">
        <v>280</v>
      </c>
    </row>
    <row r="280" spans="1:1" s="3" customFormat="1" hidden="1">
      <c r="A280" s="3" t="s">
        <v>279</v>
      </c>
    </row>
    <row r="281" spans="1:1" s="3" customFormat="1" hidden="1"/>
    <row r="282" spans="1:1" s="3" customFormat="1" hidden="1"/>
    <row r="283" spans="1:1" s="3" customFormat="1" hidden="1"/>
    <row r="284" spans="1:1" s="3" customFormat="1" hidden="1"/>
    <row r="285" spans="1:1" s="3" customFormat="1" hidden="1"/>
    <row r="286" spans="1:1" s="3" customFormat="1" hidden="1"/>
    <row r="287" spans="1:1" s="3" customFormat="1" hidden="1"/>
    <row r="288" spans="1:1" s="3" customFormat="1" hidden="1"/>
    <row r="289" spans="1:1" s="3" customFormat="1" hidden="1"/>
    <row r="290" spans="1:1" s="3" customFormat="1" hidden="1"/>
    <row r="291" spans="1:1" s="3" customFormat="1" hidden="1"/>
    <row r="292" spans="1:1" s="3" customFormat="1" hidden="1"/>
    <row r="293" spans="1:1" s="3" customFormat="1" hidden="1"/>
    <row r="294" spans="1:1" s="3" customFormat="1" hidden="1">
      <c r="A294" s="216"/>
    </row>
    <row r="295" spans="1:1" s="3" customFormat="1" hidden="1"/>
    <row r="296" spans="1:1" s="3" customFormat="1" hidden="1"/>
    <row r="297" spans="1:1" s="3" customFormat="1" hidden="1"/>
    <row r="298" spans="1:1" s="3" customFormat="1" hidden="1"/>
    <row r="299" spans="1:1" s="3" customFormat="1" hidden="1"/>
    <row r="300" spans="1:1" s="3" customFormat="1" hidden="1"/>
    <row r="301" spans="1:1" s="3" customFormat="1" hidden="1"/>
    <row r="302" spans="1:1" s="3" customFormat="1" hidden="1"/>
    <row r="303" spans="1:1" s="3" customFormat="1" hidden="1"/>
    <row r="304" spans="1:1" s="3" customFormat="1" hidden="1"/>
    <row r="305" s="3" customFormat="1" hidden="1"/>
    <row r="306" s="3" customFormat="1" hidden="1"/>
    <row r="307" s="3" customFormat="1" hidden="1"/>
    <row r="308" s="3" customFormat="1" hidden="1"/>
    <row r="309" s="3" customFormat="1" hidden="1"/>
    <row r="310" s="3" customFormat="1" hidden="1"/>
    <row r="311" s="3" customFormat="1" hidden="1"/>
    <row r="312" s="3" customFormat="1" hidden="1"/>
    <row r="313" s="3" customFormat="1" hidden="1"/>
    <row r="314" s="3" customFormat="1" hidden="1"/>
    <row r="315" s="3" customFormat="1" hidden="1"/>
    <row r="316" s="3" customFormat="1" hidden="1"/>
    <row r="317" s="3" customFormat="1" hidden="1"/>
    <row r="318" s="3" customFormat="1" hidden="1"/>
    <row r="319" s="3" customFormat="1" hidden="1"/>
    <row r="320" s="3" customFormat="1" hidden="1"/>
    <row r="321" s="3" customFormat="1" hidden="1"/>
    <row r="322" s="3" customFormat="1" hidden="1"/>
    <row r="323" s="3" customFormat="1" hidden="1"/>
    <row r="324" s="3" customFormat="1" hidden="1"/>
    <row r="325" s="3" customFormat="1" hidden="1"/>
    <row r="326" s="3" customFormat="1" hidden="1"/>
    <row r="327" s="3" customFormat="1" hidden="1"/>
    <row r="328" s="3" customFormat="1" hidden="1"/>
    <row r="329" s="3" customFormat="1" hidden="1"/>
    <row r="330" s="3" customFormat="1" hidden="1"/>
    <row r="331" s="3" customFormat="1" hidden="1"/>
    <row r="332" s="3" customFormat="1" hidden="1"/>
    <row r="333" s="3" customFormat="1" hidden="1"/>
    <row r="334" s="3" customFormat="1" hidden="1"/>
    <row r="335" s="3" customFormat="1" hidden="1"/>
    <row r="336" s="3" customFormat="1" hidden="1"/>
    <row r="337" s="3" customFormat="1" hidden="1"/>
    <row r="338" s="3" customFormat="1" hidden="1"/>
    <row r="339" s="3" customFormat="1" hidden="1"/>
    <row r="340" s="3" customFormat="1" hidden="1"/>
    <row r="341" s="3" customFormat="1" hidden="1"/>
    <row r="342" s="3" customFormat="1" hidden="1"/>
    <row r="343" s="3" customFormat="1" hidden="1"/>
    <row r="344" s="3" customFormat="1" hidden="1"/>
    <row r="345" s="3" customFormat="1" hidden="1"/>
    <row r="346" s="3" customFormat="1" hidden="1"/>
    <row r="347" s="3" customFormat="1" hidden="1"/>
    <row r="348" s="3" customFormat="1" hidden="1"/>
    <row r="349" s="3" customFormat="1" hidden="1"/>
    <row r="350" s="3" customFormat="1" hidden="1"/>
    <row r="351" s="3" customFormat="1" hidden="1"/>
    <row r="352" s="3" customFormat="1" hidden="1"/>
    <row r="353" spans="15:19" s="3" customFormat="1" hidden="1"/>
    <row r="354" spans="15:19" s="3" customFormat="1" hidden="1"/>
    <row r="355" spans="15:19" s="3" customFormat="1" hidden="1"/>
    <row r="356" spans="15:19" s="3" customFormat="1" hidden="1"/>
    <row r="357" spans="15:19" s="3" customFormat="1" hidden="1"/>
    <row r="358" spans="15:19" s="70" customFormat="1" hidden="1">
      <c r="O358" s="3"/>
      <c r="P358" s="3"/>
      <c r="Q358" s="3"/>
      <c r="R358" s="3"/>
      <c r="S358" s="3"/>
    </row>
    <row r="359" spans="15:19" s="70" customFormat="1" hidden="1">
      <c r="O359" s="3"/>
      <c r="P359" s="3"/>
      <c r="Q359" s="3"/>
      <c r="R359" s="3"/>
      <c r="S359" s="3"/>
    </row>
    <row r="360" spans="15:19" s="70" customFormat="1" hidden="1">
      <c r="O360" s="3"/>
      <c r="P360" s="3"/>
      <c r="Q360" s="3"/>
      <c r="R360" s="3"/>
      <c r="S360" s="3"/>
    </row>
    <row r="361" spans="15:19" s="70" customFormat="1" hidden="1">
      <c r="O361" s="3"/>
      <c r="P361" s="3"/>
      <c r="Q361" s="3"/>
      <c r="R361" s="3"/>
      <c r="S361" s="3"/>
    </row>
    <row r="362" spans="15:19" s="70" customFormat="1" hidden="1">
      <c r="O362" s="3"/>
      <c r="P362" s="3"/>
      <c r="Q362" s="3"/>
      <c r="R362" s="3"/>
      <c r="S362" s="3"/>
    </row>
    <row r="363" spans="15:19" s="70" customFormat="1" hidden="1">
      <c r="O363" s="3"/>
      <c r="P363" s="3"/>
      <c r="Q363" s="3"/>
      <c r="R363" s="3"/>
      <c r="S363" s="3"/>
    </row>
    <row r="364" spans="15:19" s="70" customFormat="1" hidden="1">
      <c r="O364" s="3"/>
      <c r="P364" s="3"/>
      <c r="Q364" s="3"/>
      <c r="R364" s="3"/>
      <c r="S364" s="3"/>
    </row>
    <row r="365" spans="15:19" s="70" customFormat="1" hidden="1">
      <c r="O365" s="3"/>
      <c r="P365" s="3"/>
      <c r="Q365" s="3"/>
      <c r="R365" s="3"/>
      <c r="S365" s="3"/>
    </row>
    <row r="366" spans="15:19" s="70" customFormat="1" hidden="1">
      <c r="O366" s="3"/>
      <c r="P366" s="3"/>
      <c r="Q366" s="3"/>
      <c r="R366" s="3"/>
      <c r="S366" s="3"/>
    </row>
    <row r="367" spans="15:19" s="70" customFormat="1" hidden="1">
      <c r="O367" s="3"/>
      <c r="P367" s="3"/>
      <c r="Q367" s="3"/>
      <c r="R367" s="3"/>
      <c r="S367" s="3"/>
    </row>
    <row r="368" spans="15:19" s="70" customFormat="1" hidden="1">
      <c r="O368" s="3"/>
      <c r="P368" s="3"/>
      <c r="Q368" s="3"/>
      <c r="R368" s="3"/>
      <c r="S368" s="3"/>
    </row>
    <row r="369" spans="15:19" s="70" customFormat="1" hidden="1">
      <c r="O369" s="3"/>
      <c r="P369" s="3"/>
      <c r="Q369" s="3"/>
      <c r="R369" s="3"/>
      <c r="S369" s="3"/>
    </row>
    <row r="370" spans="15:19" s="70" customFormat="1" hidden="1">
      <c r="O370" s="3"/>
      <c r="P370" s="3"/>
      <c r="Q370" s="3"/>
      <c r="R370" s="3"/>
      <c r="S370" s="3"/>
    </row>
    <row r="371" spans="15:19" s="70" customFormat="1" hidden="1">
      <c r="O371" s="3"/>
      <c r="P371" s="3"/>
      <c r="Q371" s="3"/>
      <c r="R371" s="3"/>
      <c r="S371" s="3"/>
    </row>
    <row r="372" spans="15:19" s="70" customFormat="1" hidden="1">
      <c r="O372" s="3"/>
      <c r="P372" s="3"/>
      <c r="Q372" s="3"/>
      <c r="R372" s="3"/>
      <c r="S372" s="3"/>
    </row>
    <row r="373" spans="15:19" s="70" customFormat="1" hidden="1">
      <c r="O373" s="3"/>
      <c r="P373" s="3"/>
      <c r="Q373" s="3"/>
      <c r="R373" s="3"/>
      <c r="S373" s="3"/>
    </row>
    <row r="374" spans="15:19" s="70" customFormat="1" hidden="1">
      <c r="O374" s="3"/>
      <c r="P374" s="3"/>
      <c r="Q374" s="3"/>
      <c r="R374" s="3"/>
      <c r="S374" s="3"/>
    </row>
    <row r="375" spans="15:19" s="70" customFormat="1" hidden="1">
      <c r="O375" s="3"/>
      <c r="P375" s="3"/>
      <c r="Q375" s="3"/>
      <c r="R375" s="3"/>
      <c r="S375" s="3"/>
    </row>
    <row r="376" spans="15:19" s="70" customFormat="1" hidden="1">
      <c r="O376" s="3"/>
      <c r="P376" s="3"/>
      <c r="Q376" s="3"/>
      <c r="R376" s="3"/>
      <c r="S376" s="3"/>
    </row>
    <row r="377" spans="15:19" s="70" customFormat="1" hidden="1">
      <c r="O377" s="3"/>
      <c r="P377" s="3"/>
      <c r="Q377" s="3"/>
      <c r="R377" s="3"/>
      <c r="S377" s="3"/>
    </row>
    <row r="378" spans="15:19" s="70" customFormat="1" hidden="1">
      <c r="O378" s="3"/>
      <c r="P378" s="3"/>
      <c r="Q378" s="3"/>
      <c r="R378" s="3"/>
      <c r="S378" s="3"/>
    </row>
    <row r="379" spans="15:19" s="70" customFormat="1" hidden="1">
      <c r="O379" s="3"/>
      <c r="P379" s="3"/>
      <c r="Q379" s="3"/>
      <c r="R379" s="3"/>
      <c r="S379" s="3"/>
    </row>
    <row r="380" spans="15:19" s="24" customFormat="1">
      <c r="O380" s="7"/>
      <c r="P380" s="7"/>
      <c r="Q380" s="7"/>
      <c r="R380" s="7"/>
      <c r="S380" s="7"/>
    </row>
    <row r="381" spans="15:19" s="24" customFormat="1">
      <c r="O381" s="7"/>
      <c r="P381" s="7"/>
      <c r="Q381" s="7"/>
      <c r="R381" s="7"/>
      <c r="S381" s="7"/>
    </row>
    <row r="382" spans="15:19" s="24" customFormat="1">
      <c r="O382" s="7"/>
      <c r="P382" s="7"/>
      <c r="Q382" s="7"/>
      <c r="R382" s="7"/>
      <c r="S382" s="7"/>
    </row>
    <row r="383" spans="15:19" s="24" customFormat="1">
      <c r="O383" s="7"/>
      <c r="P383" s="7"/>
      <c r="Q383" s="7"/>
      <c r="R383" s="7"/>
      <c r="S383" s="7"/>
    </row>
    <row r="384" spans="15:19" s="24" customFormat="1">
      <c r="O384" s="7"/>
      <c r="P384" s="7"/>
      <c r="Q384" s="7"/>
      <c r="R384" s="7"/>
      <c r="S384" s="7"/>
    </row>
    <row r="385" spans="15:19" s="24" customFormat="1">
      <c r="O385" s="7"/>
      <c r="P385" s="7"/>
      <c r="Q385" s="7"/>
      <c r="R385" s="7"/>
      <c r="S385" s="7"/>
    </row>
    <row r="386" spans="15:19" s="24" customFormat="1">
      <c r="O386" s="7"/>
      <c r="P386" s="7"/>
      <c r="Q386" s="7"/>
      <c r="R386" s="7"/>
      <c r="S386" s="7"/>
    </row>
    <row r="387" spans="15:19" s="24" customFormat="1">
      <c r="O387" s="7"/>
      <c r="P387" s="7"/>
      <c r="Q387" s="7"/>
      <c r="R387" s="7"/>
      <c r="S387" s="7"/>
    </row>
    <row r="388" spans="15:19" s="24" customFormat="1">
      <c r="O388" s="7"/>
      <c r="P388" s="7"/>
      <c r="Q388" s="7"/>
      <c r="R388" s="7"/>
      <c r="S388" s="7"/>
    </row>
    <row r="389" spans="15:19" s="24" customFormat="1">
      <c r="O389" s="7"/>
      <c r="P389" s="7"/>
      <c r="Q389" s="7"/>
      <c r="R389" s="7"/>
      <c r="S389" s="7"/>
    </row>
    <row r="390" spans="15:19" s="24" customFormat="1">
      <c r="O390" s="7"/>
      <c r="P390" s="7"/>
      <c r="Q390" s="7"/>
      <c r="R390" s="7"/>
      <c r="S390" s="7"/>
    </row>
    <row r="391" spans="15:19" s="24" customFormat="1">
      <c r="O391" s="7"/>
      <c r="P391" s="7"/>
      <c r="Q391" s="7"/>
      <c r="R391" s="7"/>
      <c r="S391" s="7"/>
    </row>
    <row r="392" spans="15:19" s="24" customFormat="1">
      <c r="O392" s="7"/>
      <c r="P392" s="7"/>
      <c r="Q392" s="7"/>
      <c r="R392" s="7"/>
      <c r="S392" s="7"/>
    </row>
    <row r="393" spans="15:19" s="24" customFormat="1">
      <c r="O393" s="7"/>
      <c r="P393" s="7"/>
      <c r="Q393" s="7"/>
      <c r="R393" s="7"/>
      <c r="S393" s="7"/>
    </row>
    <row r="394" spans="15:19" s="24" customFormat="1">
      <c r="O394" s="7"/>
      <c r="P394" s="7"/>
      <c r="Q394" s="7"/>
      <c r="R394" s="7"/>
      <c r="S394" s="7"/>
    </row>
    <row r="395" spans="15:19" s="24" customFormat="1">
      <c r="O395" s="7"/>
      <c r="P395" s="7"/>
      <c r="Q395" s="7"/>
      <c r="R395" s="7"/>
      <c r="S395" s="7"/>
    </row>
    <row r="396" spans="15:19" s="24" customFormat="1">
      <c r="O396" s="7"/>
      <c r="P396" s="7"/>
      <c r="Q396" s="7"/>
      <c r="R396" s="7"/>
      <c r="S396" s="7"/>
    </row>
    <row r="397" spans="15:19" s="24" customFormat="1">
      <c r="O397" s="7"/>
      <c r="P397" s="7"/>
      <c r="Q397" s="7"/>
      <c r="R397" s="7"/>
      <c r="S397" s="7"/>
    </row>
    <row r="398" spans="15:19" s="24" customFormat="1">
      <c r="O398" s="7"/>
      <c r="P398" s="7"/>
      <c r="Q398" s="7"/>
      <c r="R398" s="7"/>
      <c r="S398" s="7"/>
    </row>
    <row r="399" spans="15:19" s="24" customFormat="1">
      <c r="O399" s="7"/>
      <c r="P399" s="7"/>
      <c r="Q399" s="7"/>
      <c r="R399" s="7"/>
      <c r="S399" s="7"/>
    </row>
    <row r="400" spans="15:19" s="24" customFormat="1">
      <c r="O400" s="7"/>
      <c r="P400" s="7"/>
      <c r="Q400" s="7"/>
      <c r="R400" s="7"/>
      <c r="S400" s="7"/>
    </row>
    <row r="401" spans="15:19" s="24" customFormat="1">
      <c r="O401" s="7"/>
      <c r="P401" s="7"/>
      <c r="Q401" s="7"/>
      <c r="R401" s="7"/>
      <c r="S401" s="7"/>
    </row>
    <row r="402" spans="15:19" s="24" customFormat="1">
      <c r="O402" s="7"/>
      <c r="P402" s="7"/>
      <c r="Q402" s="7"/>
      <c r="R402" s="7"/>
      <c r="S402" s="7"/>
    </row>
    <row r="403" spans="15:19" s="24" customFormat="1">
      <c r="O403" s="7"/>
      <c r="P403" s="7"/>
      <c r="Q403" s="7"/>
      <c r="R403" s="7"/>
      <c r="S403" s="7"/>
    </row>
    <row r="404" spans="15:19" s="24" customFormat="1">
      <c r="O404" s="7"/>
      <c r="P404" s="7"/>
      <c r="Q404" s="7"/>
      <c r="R404" s="7"/>
      <c r="S404" s="7"/>
    </row>
    <row r="405" spans="15:19" s="24" customFormat="1">
      <c r="O405" s="7"/>
      <c r="P405" s="7"/>
      <c r="Q405" s="7"/>
      <c r="R405" s="7"/>
      <c r="S405" s="7"/>
    </row>
    <row r="406" spans="15:19" s="24" customFormat="1">
      <c r="O406" s="7"/>
      <c r="P406" s="7"/>
      <c r="Q406" s="7"/>
      <c r="R406" s="7"/>
      <c r="S406" s="7"/>
    </row>
    <row r="407" spans="15:19" s="24" customFormat="1">
      <c r="O407" s="7"/>
      <c r="P407" s="7"/>
      <c r="Q407" s="7"/>
      <c r="R407" s="7"/>
      <c r="S407" s="7"/>
    </row>
    <row r="408" spans="15:19" s="24" customFormat="1">
      <c r="O408" s="7"/>
      <c r="P408" s="7"/>
      <c r="Q408" s="7"/>
      <c r="R408" s="7"/>
      <c r="S408" s="7"/>
    </row>
    <row r="409" spans="15:19" s="24" customFormat="1">
      <c r="O409" s="7"/>
      <c r="P409" s="7"/>
      <c r="Q409" s="7"/>
      <c r="R409" s="7"/>
      <c r="S409" s="7"/>
    </row>
    <row r="410" spans="15:19" s="24" customFormat="1">
      <c r="O410" s="7"/>
      <c r="P410" s="7"/>
      <c r="Q410" s="7"/>
      <c r="R410" s="7"/>
      <c r="S410" s="7"/>
    </row>
    <row r="411" spans="15:19" s="24" customFormat="1">
      <c r="O411" s="7"/>
      <c r="P411" s="7"/>
      <c r="Q411" s="7"/>
      <c r="R411" s="7"/>
      <c r="S411" s="7"/>
    </row>
    <row r="412" spans="15:19" s="24" customFormat="1">
      <c r="O412" s="7"/>
      <c r="P412" s="7"/>
      <c r="Q412" s="7"/>
      <c r="R412" s="7"/>
      <c r="S412" s="7"/>
    </row>
    <row r="413" spans="15:19" s="24" customFormat="1">
      <c r="O413" s="7"/>
      <c r="P413" s="7"/>
      <c r="Q413" s="7"/>
      <c r="R413" s="7"/>
      <c r="S413" s="7"/>
    </row>
    <row r="414" spans="15:19" s="24" customFormat="1">
      <c r="O414" s="7"/>
      <c r="P414" s="7"/>
      <c r="Q414" s="7"/>
      <c r="R414" s="7"/>
      <c r="S414" s="7"/>
    </row>
    <row r="415" spans="15:19" s="24" customFormat="1">
      <c r="O415" s="7"/>
      <c r="P415" s="7"/>
      <c r="Q415" s="7"/>
      <c r="R415" s="7"/>
      <c r="S415" s="7"/>
    </row>
    <row r="416" spans="15:19" s="24" customFormat="1">
      <c r="O416" s="7"/>
      <c r="P416" s="7"/>
      <c r="Q416" s="7"/>
      <c r="R416" s="7"/>
      <c r="S416" s="7"/>
    </row>
    <row r="417" spans="7:19" s="24" customFormat="1">
      <c r="O417" s="7"/>
      <c r="P417" s="7"/>
      <c r="Q417" s="7"/>
      <c r="R417" s="7"/>
      <c r="S417" s="7"/>
    </row>
    <row r="418" spans="7:19" s="24" customFormat="1">
      <c r="O418" s="7"/>
      <c r="P418" s="7"/>
      <c r="Q418" s="7"/>
      <c r="R418" s="7"/>
      <c r="S418" s="7"/>
    </row>
    <row r="419" spans="7:19" s="24" customFormat="1">
      <c r="O419" s="7"/>
      <c r="P419" s="7"/>
      <c r="Q419" s="7"/>
      <c r="R419" s="7"/>
      <c r="S419" s="7"/>
    </row>
    <row r="420" spans="7:19" s="24" customFormat="1">
      <c r="O420" s="7"/>
      <c r="P420" s="7"/>
      <c r="Q420" s="7"/>
      <c r="R420" s="7"/>
      <c r="S420" s="7"/>
    </row>
    <row r="421" spans="7:19" s="24" customFormat="1">
      <c r="O421" s="7"/>
      <c r="P421" s="7"/>
      <c r="Q421" s="7"/>
      <c r="R421" s="7"/>
      <c r="S421" s="7"/>
    </row>
    <row r="422" spans="7:19" s="24" customFormat="1">
      <c r="O422" s="7"/>
      <c r="P422" s="7"/>
      <c r="Q422" s="7"/>
      <c r="R422" s="7"/>
      <c r="S422" s="7"/>
    </row>
    <row r="423" spans="7:19" s="24" customFormat="1">
      <c r="O423" s="7"/>
      <c r="P423" s="7"/>
      <c r="Q423" s="7"/>
      <c r="R423" s="7"/>
      <c r="S423" s="7"/>
    </row>
    <row r="424" spans="7:19" s="24" customFormat="1">
      <c r="O424" s="7"/>
      <c r="P424" s="7"/>
      <c r="Q424" s="7"/>
      <c r="R424" s="7"/>
      <c r="S424" s="7"/>
    </row>
    <row r="425" spans="7:19" s="24" customFormat="1">
      <c r="O425" s="7"/>
      <c r="P425" s="7"/>
      <c r="Q425" s="7"/>
      <c r="R425" s="7"/>
      <c r="S425" s="7"/>
    </row>
    <row r="426" spans="7:19" s="24" customFormat="1">
      <c r="O426" s="7"/>
      <c r="P426" s="7"/>
      <c r="Q426" s="7"/>
      <c r="R426" s="7"/>
      <c r="S426" s="7"/>
    </row>
    <row r="427" spans="7:19" s="24" customFormat="1">
      <c r="G427" s="42"/>
      <c r="O427" s="7"/>
      <c r="P427" s="7"/>
      <c r="Q427" s="7"/>
      <c r="R427" s="7"/>
      <c r="S427" s="7"/>
    </row>
    <row r="428" spans="7:19" s="24" customFormat="1">
      <c r="G428" s="42"/>
      <c r="O428" s="7"/>
      <c r="P428" s="7"/>
      <c r="Q428" s="7"/>
      <c r="R428" s="7"/>
      <c r="S428" s="7"/>
    </row>
    <row r="429" spans="7:19" s="24" customFormat="1">
      <c r="G429" s="42"/>
      <c r="O429" s="7"/>
      <c r="P429" s="7"/>
      <c r="Q429" s="7"/>
      <c r="R429" s="7"/>
      <c r="S429" s="7"/>
    </row>
    <row r="430" spans="7:19" s="24" customFormat="1">
      <c r="G430" s="42"/>
      <c r="O430" s="7"/>
      <c r="P430" s="7"/>
      <c r="Q430" s="7"/>
      <c r="R430" s="7"/>
      <c r="S430" s="7"/>
    </row>
    <row r="431" spans="7:19" s="24" customFormat="1">
      <c r="G431" s="42"/>
      <c r="O431" s="7"/>
      <c r="P431" s="7"/>
      <c r="Q431" s="7"/>
      <c r="R431" s="7"/>
      <c r="S431" s="7"/>
    </row>
    <row r="432" spans="7:19" s="24" customFormat="1">
      <c r="G432" s="42"/>
      <c r="O432" s="7"/>
      <c r="P432" s="7"/>
      <c r="Q432" s="7"/>
      <c r="R432" s="7"/>
      <c r="S432" s="7"/>
    </row>
    <row r="433" spans="7:19" s="24" customFormat="1">
      <c r="G433" s="42"/>
      <c r="O433" s="7"/>
      <c r="P433" s="7"/>
      <c r="Q433" s="7"/>
      <c r="R433" s="7"/>
      <c r="S433" s="7"/>
    </row>
    <row r="434" spans="7:19" s="24" customFormat="1">
      <c r="G434" s="42"/>
      <c r="O434" s="7"/>
      <c r="P434" s="7"/>
      <c r="Q434" s="7"/>
      <c r="R434" s="7"/>
      <c r="S434" s="7"/>
    </row>
    <row r="435" spans="7:19" s="24" customFormat="1">
      <c r="G435" s="42"/>
      <c r="O435" s="7"/>
      <c r="P435" s="7"/>
      <c r="Q435" s="7"/>
      <c r="R435" s="7"/>
      <c r="S435" s="7"/>
    </row>
    <row r="436" spans="7:19" s="24" customFormat="1">
      <c r="G436" s="42"/>
      <c r="O436" s="7"/>
      <c r="P436" s="7"/>
      <c r="Q436" s="7"/>
      <c r="R436" s="7"/>
      <c r="S436" s="7"/>
    </row>
    <row r="437" spans="7:19" s="24" customFormat="1">
      <c r="G437" s="42"/>
      <c r="O437" s="7"/>
      <c r="P437" s="7"/>
      <c r="Q437" s="7"/>
      <c r="R437" s="7"/>
      <c r="S437" s="7"/>
    </row>
    <row r="438" spans="7:19" s="24" customFormat="1">
      <c r="G438" s="42"/>
      <c r="O438" s="7"/>
      <c r="P438" s="7"/>
      <c r="Q438" s="7"/>
      <c r="R438" s="7"/>
      <c r="S438" s="7"/>
    </row>
    <row r="439" spans="7:19" s="24" customFormat="1">
      <c r="G439" s="42"/>
      <c r="O439" s="7"/>
      <c r="P439" s="7"/>
      <c r="Q439" s="7"/>
      <c r="R439" s="7"/>
      <c r="S439" s="7"/>
    </row>
    <row r="440" spans="7:19" s="24" customFormat="1">
      <c r="G440" s="42"/>
      <c r="O440" s="7"/>
      <c r="P440" s="7"/>
      <c r="Q440" s="7"/>
      <c r="R440" s="7"/>
      <c r="S440" s="7"/>
    </row>
    <row r="441" spans="7:19" s="24" customFormat="1">
      <c r="G441" s="42"/>
      <c r="O441" s="7"/>
      <c r="P441" s="7"/>
      <c r="Q441" s="7"/>
      <c r="R441" s="7"/>
      <c r="S441" s="7"/>
    </row>
    <row r="442" spans="7:19" s="24" customFormat="1">
      <c r="G442" s="42"/>
      <c r="O442" s="7"/>
      <c r="P442" s="7"/>
      <c r="Q442" s="7"/>
      <c r="R442" s="7"/>
      <c r="S442" s="7"/>
    </row>
    <row r="443" spans="7:19" s="24" customFormat="1">
      <c r="G443" s="42"/>
      <c r="O443" s="7"/>
      <c r="P443" s="7"/>
      <c r="Q443" s="7"/>
      <c r="R443" s="7"/>
      <c r="S443" s="7"/>
    </row>
    <row r="444" spans="7:19" s="24" customFormat="1">
      <c r="G444" s="42"/>
      <c r="O444" s="7"/>
      <c r="P444" s="7"/>
      <c r="Q444" s="7"/>
      <c r="R444" s="7"/>
      <c r="S444" s="7"/>
    </row>
    <row r="445" spans="7:19" s="24" customFormat="1">
      <c r="G445" s="42"/>
      <c r="O445" s="7"/>
      <c r="P445" s="7"/>
      <c r="Q445" s="7"/>
      <c r="R445" s="7"/>
      <c r="S445" s="7"/>
    </row>
    <row r="446" spans="7:19" s="24" customFormat="1">
      <c r="G446" s="42"/>
      <c r="O446" s="7"/>
      <c r="P446" s="7"/>
      <c r="Q446" s="7"/>
      <c r="R446" s="7"/>
      <c r="S446" s="7"/>
    </row>
    <row r="447" spans="7:19" s="24" customFormat="1">
      <c r="G447" s="42"/>
      <c r="O447" s="7"/>
      <c r="P447" s="7"/>
      <c r="Q447" s="7"/>
      <c r="R447" s="7"/>
      <c r="S447" s="7"/>
    </row>
    <row r="448" spans="7:19" s="24" customFormat="1">
      <c r="G448" s="42"/>
      <c r="O448" s="7"/>
      <c r="P448" s="7"/>
      <c r="Q448" s="7"/>
      <c r="R448" s="7"/>
      <c r="S448" s="7"/>
    </row>
    <row r="449" spans="7:19" s="24" customFormat="1">
      <c r="G449" s="42"/>
      <c r="O449" s="7"/>
      <c r="P449" s="7"/>
      <c r="Q449" s="7"/>
      <c r="R449" s="7"/>
      <c r="S449" s="7"/>
    </row>
    <row r="450" spans="7:19" s="24" customFormat="1">
      <c r="G450" s="42"/>
      <c r="O450" s="7"/>
      <c r="P450" s="7"/>
      <c r="Q450" s="7"/>
      <c r="R450" s="7"/>
      <c r="S450" s="7"/>
    </row>
    <row r="451" spans="7:19" s="24" customFormat="1">
      <c r="G451" s="42"/>
      <c r="O451" s="7"/>
      <c r="P451" s="7"/>
      <c r="Q451" s="7"/>
      <c r="R451" s="7"/>
      <c r="S451" s="7"/>
    </row>
    <row r="452" spans="7:19" s="24" customFormat="1">
      <c r="G452" s="42"/>
      <c r="O452" s="7"/>
      <c r="P452" s="7"/>
      <c r="Q452" s="7"/>
      <c r="R452" s="7"/>
      <c r="S452" s="7"/>
    </row>
    <row r="453" spans="7:19" s="24" customFormat="1">
      <c r="G453" s="42"/>
      <c r="O453" s="7"/>
      <c r="P453" s="7"/>
      <c r="Q453" s="7"/>
      <c r="R453" s="7"/>
      <c r="S453" s="7"/>
    </row>
    <row r="454" spans="7:19" s="24" customFormat="1">
      <c r="G454" s="42"/>
      <c r="O454" s="7"/>
      <c r="P454" s="7"/>
      <c r="Q454" s="7"/>
      <c r="R454" s="7"/>
      <c r="S454" s="7"/>
    </row>
    <row r="455" spans="7:19" s="24" customFormat="1">
      <c r="G455" s="42"/>
      <c r="O455" s="7"/>
      <c r="P455" s="7"/>
      <c r="Q455" s="7"/>
      <c r="R455" s="7"/>
      <c r="S455" s="7"/>
    </row>
    <row r="456" spans="7:19" s="24" customFormat="1">
      <c r="G456" s="42"/>
      <c r="O456" s="7"/>
      <c r="P456" s="7"/>
      <c r="Q456" s="7"/>
      <c r="R456" s="7"/>
      <c r="S456" s="7"/>
    </row>
    <row r="457" spans="7:19" s="24" customFormat="1">
      <c r="G457" s="42"/>
      <c r="O457" s="7"/>
      <c r="P457" s="7"/>
      <c r="Q457" s="7"/>
      <c r="R457" s="7"/>
      <c r="S457" s="7"/>
    </row>
    <row r="458" spans="7:19" s="24" customFormat="1">
      <c r="G458" s="42"/>
      <c r="O458" s="7"/>
      <c r="P458" s="7"/>
      <c r="Q458" s="7"/>
      <c r="R458" s="7"/>
      <c r="S458" s="7"/>
    </row>
    <row r="459" spans="7:19" s="24" customFormat="1">
      <c r="G459" s="42"/>
      <c r="O459" s="7"/>
      <c r="P459" s="7"/>
      <c r="Q459" s="7"/>
      <c r="R459" s="7"/>
      <c r="S459" s="7"/>
    </row>
    <row r="460" spans="7:19" s="24" customFormat="1">
      <c r="G460" s="42"/>
      <c r="O460" s="7"/>
      <c r="P460" s="7"/>
      <c r="Q460" s="7"/>
      <c r="R460" s="7"/>
      <c r="S460" s="7"/>
    </row>
    <row r="461" spans="7:19" s="24" customFormat="1">
      <c r="G461" s="42"/>
      <c r="O461" s="7"/>
      <c r="P461" s="7"/>
      <c r="Q461" s="7"/>
      <c r="R461" s="7"/>
      <c r="S461" s="7"/>
    </row>
    <row r="462" spans="7:19" s="24" customFormat="1">
      <c r="G462" s="42"/>
      <c r="O462" s="7"/>
      <c r="P462" s="7"/>
      <c r="Q462" s="7"/>
      <c r="R462" s="7"/>
      <c r="S462" s="7"/>
    </row>
    <row r="463" spans="7:19" s="24" customFormat="1">
      <c r="G463" s="42"/>
      <c r="O463" s="7"/>
      <c r="P463" s="7"/>
      <c r="Q463" s="7"/>
      <c r="R463" s="7"/>
      <c r="S463" s="7"/>
    </row>
    <row r="464" spans="7:19" s="24" customFormat="1">
      <c r="G464" s="42"/>
      <c r="O464" s="7"/>
      <c r="P464" s="7"/>
      <c r="Q464" s="7"/>
      <c r="R464" s="7"/>
      <c r="S464" s="7"/>
    </row>
    <row r="465" spans="7:19" s="24" customFormat="1">
      <c r="G465" s="42"/>
      <c r="O465" s="7"/>
      <c r="P465" s="7"/>
      <c r="Q465" s="7"/>
      <c r="R465" s="7"/>
      <c r="S465" s="7"/>
    </row>
    <row r="466" spans="7:19" s="24" customFormat="1">
      <c r="G466" s="42"/>
      <c r="O466" s="7"/>
      <c r="P466" s="7"/>
      <c r="Q466" s="7"/>
      <c r="R466" s="7"/>
      <c r="S466" s="7"/>
    </row>
    <row r="467" spans="7:19" s="24" customFormat="1">
      <c r="G467" s="42"/>
      <c r="O467" s="7"/>
      <c r="P467" s="7"/>
      <c r="Q467" s="7"/>
      <c r="R467" s="7"/>
      <c r="S467" s="7"/>
    </row>
    <row r="468" spans="7:19" s="24" customFormat="1">
      <c r="G468" s="42"/>
      <c r="O468" s="7"/>
      <c r="P468" s="7"/>
      <c r="Q468" s="7"/>
      <c r="R468" s="7"/>
      <c r="S468" s="7"/>
    </row>
    <row r="469" spans="7:19" s="24" customFormat="1">
      <c r="G469" s="42"/>
      <c r="O469" s="7"/>
      <c r="P469" s="7"/>
      <c r="Q469" s="7"/>
      <c r="R469" s="7"/>
      <c r="S469" s="7"/>
    </row>
    <row r="470" spans="7:19" s="24" customFormat="1">
      <c r="G470" s="42"/>
      <c r="O470" s="7"/>
      <c r="P470" s="7"/>
      <c r="Q470" s="7"/>
      <c r="R470" s="7"/>
      <c r="S470" s="7"/>
    </row>
    <row r="471" spans="7:19" s="24" customFormat="1">
      <c r="G471" s="42"/>
      <c r="O471" s="7"/>
      <c r="P471" s="7"/>
      <c r="Q471" s="7"/>
      <c r="R471" s="7"/>
      <c r="S471" s="7"/>
    </row>
    <row r="472" spans="7:19" s="24" customFormat="1">
      <c r="G472" s="42"/>
      <c r="O472" s="7"/>
      <c r="P472" s="7"/>
      <c r="Q472" s="7"/>
      <c r="R472" s="7"/>
      <c r="S472" s="7"/>
    </row>
    <row r="473" spans="7:19" s="24" customFormat="1">
      <c r="G473" s="42"/>
      <c r="O473" s="7"/>
      <c r="P473" s="7"/>
      <c r="Q473" s="7"/>
      <c r="R473" s="7"/>
      <c r="S473" s="7"/>
    </row>
    <row r="474" spans="7:19" s="24" customFormat="1">
      <c r="G474" s="42"/>
      <c r="O474" s="7"/>
      <c r="P474" s="7"/>
      <c r="Q474" s="7"/>
      <c r="R474" s="7"/>
      <c r="S474" s="7"/>
    </row>
    <row r="475" spans="7:19" s="24" customFormat="1">
      <c r="G475" s="42"/>
      <c r="O475" s="7"/>
      <c r="P475" s="7"/>
      <c r="Q475" s="7"/>
      <c r="R475" s="7"/>
      <c r="S475" s="7"/>
    </row>
    <row r="476" spans="7:19" s="24" customFormat="1">
      <c r="G476" s="42"/>
      <c r="O476" s="7"/>
      <c r="P476" s="7"/>
      <c r="Q476" s="7"/>
      <c r="R476" s="7"/>
      <c r="S476" s="7"/>
    </row>
    <row r="477" spans="7:19" s="24" customFormat="1">
      <c r="G477" s="42"/>
      <c r="O477" s="7"/>
      <c r="P477" s="7"/>
      <c r="Q477" s="7"/>
      <c r="R477" s="7"/>
      <c r="S477" s="7"/>
    </row>
    <row r="478" spans="7:19" s="24" customFormat="1">
      <c r="G478" s="42"/>
      <c r="O478" s="7"/>
      <c r="P478" s="7"/>
      <c r="Q478" s="7"/>
      <c r="R478" s="7"/>
      <c r="S478" s="7"/>
    </row>
    <row r="479" spans="7:19" s="24" customFormat="1">
      <c r="G479" s="42"/>
      <c r="O479" s="7"/>
      <c r="P479" s="7"/>
      <c r="Q479" s="7"/>
      <c r="R479" s="7"/>
      <c r="S479" s="7"/>
    </row>
    <row r="480" spans="7:19" s="24" customFormat="1">
      <c r="G480" s="42"/>
      <c r="O480" s="7"/>
      <c r="P480" s="7"/>
      <c r="Q480" s="7"/>
      <c r="R480" s="7"/>
      <c r="S480" s="7"/>
    </row>
    <row r="481" spans="7:19" s="24" customFormat="1">
      <c r="G481" s="42"/>
      <c r="O481" s="7"/>
      <c r="P481" s="7"/>
      <c r="Q481" s="7"/>
      <c r="R481" s="7"/>
      <c r="S481" s="7"/>
    </row>
    <row r="482" spans="7:19" s="24" customFormat="1">
      <c r="G482" s="42"/>
      <c r="O482" s="7"/>
      <c r="P482" s="7"/>
      <c r="Q482" s="7"/>
      <c r="R482" s="7"/>
      <c r="S482" s="7"/>
    </row>
    <row r="483" spans="7:19" s="24" customFormat="1">
      <c r="G483" s="42"/>
      <c r="O483" s="7"/>
      <c r="P483" s="7"/>
      <c r="Q483" s="7"/>
      <c r="R483" s="7"/>
      <c r="S483" s="7"/>
    </row>
    <row r="484" spans="7:19" s="24" customFormat="1">
      <c r="G484" s="42"/>
      <c r="O484" s="7"/>
      <c r="P484" s="7"/>
      <c r="Q484" s="7"/>
      <c r="R484" s="7"/>
      <c r="S484" s="7"/>
    </row>
    <row r="485" spans="7:19" s="24" customFormat="1">
      <c r="G485" s="42"/>
      <c r="O485" s="7"/>
      <c r="P485" s="7"/>
      <c r="Q485" s="7"/>
      <c r="R485" s="7"/>
      <c r="S485" s="7"/>
    </row>
    <row r="486" spans="7:19" s="24" customFormat="1">
      <c r="G486" s="42"/>
      <c r="O486" s="7"/>
      <c r="P486" s="7"/>
      <c r="Q486" s="7"/>
      <c r="R486" s="7"/>
      <c r="S486" s="7"/>
    </row>
    <row r="487" spans="7:19" s="24" customFormat="1">
      <c r="G487" s="42"/>
      <c r="O487" s="7"/>
      <c r="P487" s="7"/>
      <c r="Q487" s="7"/>
      <c r="R487" s="7"/>
      <c r="S487" s="7"/>
    </row>
    <row r="488" spans="7:19" s="24" customFormat="1">
      <c r="G488" s="42"/>
      <c r="O488" s="7"/>
      <c r="P488" s="7"/>
      <c r="Q488" s="7"/>
      <c r="R488" s="7"/>
      <c r="S488" s="7"/>
    </row>
    <row r="489" spans="7:19" s="24" customFormat="1">
      <c r="G489" s="42"/>
      <c r="O489" s="7"/>
      <c r="P489" s="7"/>
      <c r="Q489" s="7"/>
      <c r="R489" s="7"/>
      <c r="S489" s="7"/>
    </row>
    <row r="490" spans="7:19" s="24" customFormat="1">
      <c r="G490" s="42"/>
      <c r="O490" s="7"/>
      <c r="P490" s="7"/>
      <c r="Q490" s="7"/>
      <c r="R490" s="7"/>
      <c r="S490" s="7"/>
    </row>
    <row r="491" spans="7:19" s="24" customFormat="1">
      <c r="G491" s="42"/>
      <c r="O491" s="7"/>
      <c r="P491" s="7"/>
      <c r="Q491" s="7"/>
      <c r="R491" s="7"/>
      <c r="S491" s="7"/>
    </row>
    <row r="492" spans="7:19" s="24" customFormat="1">
      <c r="G492" s="42"/>
      <c r="O492" s="7"/>
      <c r="P492" s="7"/>
      <c r="Q492" s="7"/>
      <c r="R492" s="7"/>
      <c r="S492" s="7"/>
    </row>
    <row r="493" spans="7:19" s="24" customFormat="1">
      <c r="G493" s="42"/>
      <c r="O493" s="7"/>
      <c r="P493" s="7"/>
      <c r="Q493" s="7"/>
      <c r="R493" s="7"/>
      <c r="S493" s="7"/>
    </row>
    <row r="494" spans="7:19" s="24" customFormat="1">
      <c r="G494" s="42"/>
      <c r="O494" s="7"/>
      <c r="P494" s="7"/>
      <c r="Q494" s="7"/>
      <c r="R494" s="7"/>
      <c r="S494" s="7"/>
    </row>
    <row r="495" spans="7:19" s="24" customFormat="1">
      <c r="G495" s="42"/>
      <c r="O495" s="7"/>
      <c r="P495" s="7"/>
      <c r="Q495" s="7"/>
      <c r="R495" s="7"/>
      <c r="S495" s="7"/>
    </row>
  </sheetData>
  <sheetProtection algorithmName="SHA-512" hashValue="xnDEIrZkzYHFfmUd+AY8yq1HyYpt3ofqQ1qmgiM0A0PAHkR9rRVr6/J2xymslhJK0od5QKqa5J+7uE7AiDgc9A==" saltValue="SXMkWDo789lOLNg9pVo8rQ==" spinCount="100000" sheet="1" objects="1" scenarios="1"/>
  <sortState xmlns:xlrd2="http://schemas.microsoft.com/office/spreadsheetml/2017/richdata2" ref="B106:B110">
    <sortCondition ref="B106:B110"/>
  </sortState>
  <dataConsolidate link="1"/>
  <mergeCells count="96">
    <mergeCell ref="B104:F104"/>
    <mergeCell ref="B86:F86"/>
    <mergeCell ref="B103:F103"/>
    <mergeCell ref="B98:F98"/>
    <mergeCell ref="B99:F99"/>
    <mergeCell ref="B100:F100"/>
    <mergeCell ref="B101:F101"/>
    <mergeCell ref="B102:F102"/>
    <mergeCell ref="B93:F93"/>
    <mergeCell ref="B94:F94"/>
    <mergeCell ref="B95:F95"/>
    <mergeCell ref="B96:F96"/>
    <mergeCell ref="B97:F97"/>
    <mergeCell ref="B88:F88"/>
    <mergeCell ref="B89:F89"/>
    <mergeCell ref="B90:F90"/>
    <mergeCell ref="B91:F91"/>
    <mergeCell ref="B92:F92"/>
    <mergeCell ref="B85:F85"/>
    <mergeCell ref="B80:F80"/>
    <mergeCell ref="B87:F87"/>
    <mergeCell ref="B83:F83"/>
    <mergeCell ref="B84:F84"/>
    <mergeCell ref="B82:F82"/>
    <mergeCell ref="B74:F74"/>
    <mergeCell ref="B78:F78"/>
    <mergeCell ref="B77:F77"/>
    <mergeCell ref="B73:F73"/>
    <mergeCell ref="B81:F81"/>
    <mergeCell ref="B76:F76"/>
    <mergeCell ref="B75:F75"/>
    <mergeCell ref="B79:F79"/>
    <mergeCell ref="B35:C35"/>
    <mergeCell ref="B36:C36"/>
    <mergeCell ref="B37:C37"/>
    <mergeCell ref="B47:D47"/>
    <mergeCell ref="B48:D48"/>
    <mergeCell ref="B49:D49"/>
    <mergeCell ref="B50:D50"/>
    <mergeCell ref="B51:D51"/>
    <mergeCell ref="B52:D52"/>
    <mergeCell ref="B53:D53"/>
    <mergeCell ref="B54:D54"/>
    <mergeCell ref="B60:D60"/>
    <mergeCell ref="B61:D61"/>
    <mergeCell ref="B62:D62"/>
    <mergeCell ref="B55:D55"/>
    <mergeCell ref="B56:D56"/>
    <mergeCell ref="B57:D57"/>
    <mergeCell ref="B58:D58"/>
    <mergeCell ref="B59:D59"/>
    <mergeCell ref="A33:C33"/>
    <mergeCell ref="A32:C32"/>
    <mergeCell ref="A26:F26"/>
    <mergeCell ref="B12:F12"/>
    <mergeCell ref="B14:F14"/>
    <mergeCell ref="D33:F33"/>
    <mergeCell ref="B30:C30"/>
    <mergeCell ref="D31:F31"/>
    <mergeCell ref="B31:C31"/>
    <mergeCell ref="D30:F30"/>
    <mergeCell ref="D32:F32"/>
    <mergeCell ref="D15:F15"/>
    <mergeCell ref="A15:C15"/>
    <mergeCell ref="B18:F18"/>
    <mergeCell ref="A23:B23"/>
    <mergeCell ref="G3:G6"/>
    <mergeCell ref="B17:C17"/>
    <mergeCell ref="E17:F17"/>
    <mergeCell ref="G26:G27"/>
    <mergeCell ref="E16:F16"/>
    <mergeCell ref="A27:F27"/>
    <mergeCell ref="E19:F19"/>
    <mergeCell ref="B19:D19"/>
    <mergeCell ref="G18:G19"/>
    <mergeCell ref="A22:B22"/>
    <mergeCell ref="C20:D20"/>
    <mergeCell ref="A20:B20"/>
    <mergeCell ref="A24:B24"/>
    <mergeCell ref="A25:B25"/>
    <mergeCell ref="G16:G17"/>
    <mergeCell ref="E2:F2"/>
    <mergeCell ref="A3:F3"/>
    <mergeCell ref="B4:F4"/>
    <mergeCell ref="C6:F6"/>
    <mergeCell ref="A13:B13"/>
    <mergeCell ref="C13:F13"/>
    <mergeCell ref="A10:B10"/>
    <mergeCell ref="C10:D10"/>
    <mergeCell ref="E10:F10"/>
    <mergeCell ref="A8:F8"/>
    <mergeCell ref="C5:D5"/>
    <mergeCell ref="E5:F5"/>
    <mergeCell ref="A9:B9"/>
    <mergeCell ref="C9:D9"/>
    <mergeCell ref="E9:F9"/>
  </mergeCells>
  <phoneticPr fontId="50" type="noConversion"/>
  <conditionalFormatting sqref="E16:F16">
    <cfRule type="containsText" dxfId="0" priority="3" operator="containsText" text="Choisir">
      <formula>NOT(ISERROR(SEARCH("Choisir",E16)))</formula>
    </cfRule>
  </conditionalFormatting>
  <dataValidations count="10">
    <dataValidation type="date" operator="greaterThan" allowBlank="1" showInputMessage="1" showErrorMessage="1" error="La date de fin de scolarité doit être obligatoirement postérieure à la date de début de scolarité." sqref="C21:D21" xr:uid="{00000000-0002-0000-0100-000000000000}">
      <formula1>C20</formula1>
    </dataValidation>
    <dataValidation type="list" allowBlank="1" showInputMessage="1" showErrorMessage="1" sqref="E2:F2" xr:uid="{00000000-0002-0000-0100-000002000000}">
      <formula1>$A$35:$A$88</formula1>
    </dataValidation>
    <dataValidation type="list" allowBlank="1" showInputMessage="1" showErrorMessage="1" sqref="A3:F3" xr:uid="{00000000-0002-0000-0100-000003000000}">
      <formula1>$G$35:$G$172</formula1>
    </dataValidation>
    <dataValidation type="list" allowBlank="1" showInputMessage="1" showErrorMessage="1" sqref="E5:F5" xr:uid="{00000000-0002-0000-0100-000005000000}">
      <formula1>$B$39:$B$41</formula1>
    </dataValidation>
    <dataValidation type="list" allowBlank="1" showInputMessage="1" showErrorMessage="1" sqref="F11" xr:uid="{00000000-0002-0000-0100-000006000000}">
      <formula1>$B$43:$B$45</formula1>
    </dataValidation>
    <dataValidation type="list" allowBlank="1" showInputMessage="1" showErrorMessage="1" sqref="B14:F14" xr:uid="{00000000-0002-0000-0100-000007000000}">
      <formula1>$B$47:$B$63</formula1>
    </dataValidation>
    <dataValidation type="list" allowBlank="1" showInputMessage="1" showErrorMessage="1" sqref="D15:F15" xr:uid="{00000000-0002-0000-0100-000008000000}">
      <formula1>$B$64:$B$67</formula1>
    </dataValidation>
    <dataValidation type="list" allowBlank="1" showInputMessage="1" showErrorMessage="1" sqref="B19:D19" xr:uid="{00000000-0002-0000-0100-00000B000000}">
      <formula1>$B$105:$B$110</formula1>
    </dataValidation>
    <dataValidation type="date" operator="greaterThan" allowBlank="1" showInputMessage="1" showErrorMessage="1" error="La date de fin de scolarité doit être obligatoirement postérieure à la date de début de scolarité." sqref="C10:D10" xr:uid="{93FCB563-4439-434F-B0E5-EBE436A9663B}">
      <formula1>A10</formula1>
    </dataValidation>
    <dataValidation type="date" allowBlank="1" showInputMessage="1" showErrorMessage="1" error="La valeur que vous avez tapée n’est pas valide. Cette commission délibère sur des demandes de prise en charge d’action de formation du premier semestre 2026" sqref="A10:B10" xr:uid="{521B692F-3B95-468E-830C-F7915ED76107}">
      <formula1>46023</formula1>
      <formula2>46203</formula2>
    </dataValidation>
  </dataValidations>
  <printOptions horizontalCentered="1"/>
  <pageMargins left="0" right="0" top="0" bottom="0"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145266-7D3C-4DEA-9F95-7FBB5D9111F4}">
          <x14:formula1>
            <xm:f>Diplômes!$A$2:$A$34</xm:f>
          </x14:formula1>
          <xm:sqref>A8:F8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1"/>
  </sheetPr>
  <dimension ref="A1:S45"/>
  <sheetViews>
    <sheetView zoomScaleNormal="100" workbookViewId="0">
      <selection activeCell="B28" sqref="B28"/>
    </sheetView>
  </sheetViews>
  <sheetFormatPr baseColWidth="10" defaultColWidth="11.42578125" defaultRowHeight="14.25"/>
  <cols>
    <col min="1" max="1" width="20.28515625" style="12" bestFit="1" customWidth="1"/>
    <col min="2" max="5" width="15.7109375" style="12" customWidth="1"/>
    <col min="6" max="6" width="17.28515625" style="12" bestFit="1" customWidth="1"/>
    <col min="7" max="7" width="38.28515625" style="457" hidden="1" customWidth="1"/>
    <col min="8" max="11" width="11.42578125" style="458" hidden="1" customWidth="1"/>
    <col min="12" max="12" width="11.42578125" style="216" hidden="1" customWidth="1"/>
    <col min="13" max="15" width="0" style="216" hidden="1" customWidth="1"/>
    <col min="16" max="16" width="11.42578125" style="216"/>
    <col min="17" max="17" width="11.42578125" style="12"/>
    <col min="18" max="19" width="11.42578125" style="98"/>
    <col min="20" max="16384" width="11.42578125" style="12"/>
  </cols>
  <sheetData>
    <row r="1" spans="1:19" s="24" customFormat="1" ht="153" customHeight="1">
      <c r="A1" s="42"/>
      <c r="G1" s="457"/>
      <c r="H1" s="458"/>
      <c r="I1" s="458"/>
      <c r="J1" s="458"/>
      <c r="K1" s="458"/>
      <c r="L1" s="3"/>
      <c r="M1" s="3"/>
      <c r="N1" s="3"/>
      <c r="O1" s="3"/>
      <c r="P1" s="3"/>
      <c r="R1" s="90"/>
      <c r="S1" s="90"/>
    </row>
    <row r="2" spans="1:19" s="44" customFormat="1" ht="18" customHeight="1">
      <c r="A2" s="669" t="str">
        <f>IF(DAPEC!A3&lt;&gt;"SELECTIONNER VOTRE ETABLISSEMENT DANS LA LISTE",DAPEC!A3,"Veuillez sélectionner votre établissement onglet DAPEC ligne 3")</f>
        <v>Veuillez sélectionner votre établissement onglet DAPEC ligne 3</v>
      </c>
      <c r="B2" s="669"/>
      <c r="C2" s="669"/>
      <c r="D2" s="669"/>
      <c r="E2" s="669"/>
      <c r="F2" s="669"/>
      <c r="G2" s="457"/>
      <c r="H2" s="458"/>
      <c r="I2" s="458"/>
      <c r="J2" s="458"/>
      <c r="K2" s="458"/>
      <c r="L2" s="271"/>
      <c r="M2" s="271"/>
      <c r="N2" s="271"/>
      <c r="O2" s="271"/>
      <c r="P2" s="271"/>
      <c r="R2" s="91"/>
      <c r="S2" s="91"/>
    </row>
    <row r="3" spans="1:19" s="44" customFormat="1" ht="18" customHeight="1">
      <c r="A3" s="669" t="str">
        <f>IF(DAPEC!B12="","Veuillez renseigner le nom de l'agent onglet DAPEC ligne 12",DAPEC!B12)</f>
        <v>Veuillez renseigner le nom de l'agent onglet DAPEC ligne 12</v>
      </c>
      <c r="B3" s="669"/>
      <c r="C3" s="669"/>
      <c r="D3" s="669"/>
      <c r="E3" s="669"/>
      <c r="F3" s="669"/>
      <c r="G3" s="457"/>
      <c r="H3" s="458"/>
      <c r="I3" s="458"/>
      <c r="J3" s="458"/>
      <c r="K3" s="458"/>
      <c r="L3" s="271"/>
      <c r="M3" s="271"/>
      <c r="N3" s="271"/>
      <c r="O3" s="271"/>
      <c r="P3" s="271"/>
      <c r="R3" s="91"/>
      <c r="S3" s="91"/>
    </row>
    <row r="4" spans="1:19" s="44" customFormat="1" ht="36" customHeight="1">
      <c r="A4" s="663" t="str">
        <f>IF(DAPEC!A8="SELECTIONNER L'ÉTUDE PROMOTIONNELLE DANS LA LISTE","Veuillez sélectionner l'EP onglet DAPEC ligne 8",DAPEC!A8)</f>
        <v>Veuillez sélectionner l'EP onglet DAPEC ligne 8</v>
      </c>
      <c r="B4" s="663"/>
      <c r="C4" s="663"/>
      <c r="D4" s="663"/>
      <c r="E4" s="663"/>
      <c r="F4" s="663"/>
      <c r="G4" s="457"/>
      <c r="H4" s="458"/>
      <c r="I4" s="458"/>
      <c r="J4" s="458"/>
      <c r="K4" s="458"/>
      <c r="L4" s="271"/>
      <c r="M4" s="271"/>
      <c r="N4" s="271"/>
      <c r="O4" s="271"/>
      <c r="P4" s="271"/>
      <c r="R4" s="91"/>
      <c r="S4" s="91"/>
    </row>
    <row r="5" spans="1:19" s="57" customFormat="1" ht="22.5">
      <c r="A5" s="672" t="s">
        <v>189</v>
      </c>
      <c r="B5" s="672"/>
      <c r="C5" s="672"/>
      <c r="D5" s="672"/>
      <c r="E5" s="672"/>
      <c r="F5" s="672"/>
      <c r="G5" s="457" t="str">
        <f>IF(Priorité=DAPEC!A36,"MHS","")</f>
        <v/>
      </c>
      <c r="H5" s="458" t="str">
        <f>IF(DAPEC!B4=DAPEC!I60,"Panel 1","")</f>
        <v/>
      </c>
      <c r="I5" s="458" t="str">
        <f>IF(DAPEC!B4=DAPEC!I39,"Panel 2","")</f>
        <v/>
      </c>
      <c r="J5" s="458" t="str">
        <f>IF(DAPEC!B4=DAPEC!I36,"Panel 3","")</f>
        <v/>
      </c>
      <c r="K5" s="458"/>
      <c r="L5" s="465"/>
      <c r="M5" s="465"/>
      <c r="N5" s="465"/>
      <c r="O5" s="465"/>
      <c r="P5" s="465"/>
      <c r="R5" s="93"/>
      <c r="S5" s="93"/>
    </row>
    <row r="6" spans="1:19" s="56" customFormat="1" ht="6.75" thickBot="1">
      <c r="B6" s="58"/>
      <c r="C6" s="58"/>
      <c r="D6" s="58"/>
      <c r="E6" s="58"/>
      <c r="F6" s="58"/>
      <c r="G6" s="478"/>
      <c r="H6" s="479"/>
      <c r="I6" s="479"/>
      <c r="J6" s="479"/>
      <c r="K6" s="479"/>
      <c r="L6" s="466"/>
      <c r="M6" s="466"/>
      <c r="N6" s="466"/>
      <c r="O6" s="466"/>
      <c r="P6" s="466"/>
      <c r="R6" s="92"/>
      <c r="S6" s="92"/>
    </row>
    <row r="7" spans="1:19" s="46" customFormat="1" ht="16.149999999999999" customHeight="1" thickTop="1">
      <c r="A7" s="450"/>
      <c r="B7" s="62">
        <v>2026</v>
      </c>
      <c r="C7" s="62">
        <v>2027</v>
      </c>
      <c r="D7" s="63">
        <v>2028</v>
      </c>
      <c r="E7" s="63">
        <v>2029</v>
      </c>
      <c r="F7" s="64" t="s">
        <v>24</v>
      </c>
      <c r="G7" s="457" t="str">
        <f>IF(DAPEC!A8=Diplômes!A5,"AS 1540 heures","")</f>
        <v/>
      </c>
      <c r="H7" s="458" t="str">
        <f>IF(H5="Panel 1",IF(G7="AS 1540 heures",Politique!C49,""),"")</f>
        <v/>
      </c>
      <c r="I7" s="458" t="str">
        <f>IF(I5="Panel 2",IF(G7="AS 1540 heures",Politique!D49,""),"")</f>
        <v/>
      </c>
      <c r="J7" s="461" t="str">
        <f>IF(J5="","",IF(J5="Panel 3",VLOOKUP(A4,Traitement!A60:N91,14,0)))</f>
        <v/>
      </c>
      <c r="K7" s="458"/>
      <c r="L7" s="277"/>
      <c r="M7" s="277"/>
      <c r="N7" s="277"/>
      <c r="O7" s="277"/>
      <c r="P7" s="277"/>
      <c r="R7" s="94"/>
      <c r="S7" s="94"/>
    </row>
    <row r="8" spans="1:19" s="47" customFormat="1" ht="16.149999999999999" customHeight="1">
      <c r="A8" s="446" t="s">
        <v>193</v>
      </c>
      <c r="B8" s="73">
        <f>SUM(B9+B10+B11+B12+B13+B14+B15)</f>
        <v>0</v>
      </c>
      <c r="C8" s="73">
        <f t="shared" ref="C8:E8" si="0">SUM(C9+C10+C11+C12+C13+C14+C15)</f>
        <v>0</v>
      </c>
      <c r="D8" s="73">
        <f t="shared" si="0"/>
        <v>0</v>
      </c>
      <c r="E8" s="73">
        <f t="shared" si="0"/>
        <v>0</v>
      </c>
      <c r="F8" s="74">
        <f>SUM(B8:E8)</f>
        <v>0</v>
      </c>
      <c r="G8" s="457" t="str">
        <f>IF(DAPEC!A8=Diplômes!A6,"AS 1365 heures","")</f>
        <v/>
      </c>
      <c r="H8" s="458" t="str">
        <f>IF(H5="Panel 1",IF(G8="AS 1365 heures",Politique!C49,""),"")</f>
        <v/>
      </c>
      <c r="I8" s="458" t="str">
        <f>IF(I5="Panel 2",IF(G8="AS 1365 heures",Politique!D49,""),"")</f>
        <v/>
      </c>
      <c r="J8" s="461" t="str">
        <f>IF(J5="Panel 3",IF(G8="AS 1365 heures",2000,""),"")</f>
        <v/>
      </c>
      <c r="K8" s="458"/>
      <c r="L8" s="276"/>
      <c r="M8" s="276"/>
      <c r="N8" s="276"/>
      <c r="O8" s="276"/>
      <c r="P8" s="276"/>
      <c r="R8" s="95"/>
      <c r="S8" s="95"/>
    </row>
    <row r="9" spans="1:19" s="47" customFormat="1" ht="16.149999999999999" hidden="1" customHeight="1">
      <c r="A9" s="451" t="s">
        <v>395</v>
      </c>
      <c r="B9" s="434">
        <f>SUM(Enseignement!C9)</f>
        <v>0</v>
      </c>
      <c r="C9" s="434">
        <f>SUM(Enseignement!D9)</f>
        <v>0</v>
      </c>
      <c r="D9" s="434">
        <f>SUM(Enseignement!E9)</f>
        <v>0</v>
      </c>
      <c r="E9" s="434">
        <v>0</v>
      </c>
      <c r="F9" s="435">
        <f>SUM(B9:E9)</f>
        <v>0</v>
      </c>
      <c r="G9" s="457" t="str">
        <f>IF(DAPEC!A8=Diplômes!A8,"CADRE","")</f>
        <v/>
      </c>
      <c r="H9" s="458" t="str">
        <f>IF(H5="Panel 1",IF(G9="CADRE",Politique!C50,""),"")</f>
        <v/>
      </c>
      <c r="I9" s="458" t="str">
        <f>IF(I5="Panel 2",IF(G9="CADRE",Politique!D50,""),"")</f>
        <v/>
      </c>
      <c r="J9" s="461" t="str">
        <f>IF(J5="Panel 3",IF(G9="CADRE",2000,""),"")</f>
        <v/>
      </c>
      <c r="K9" s="458"/>
      <c r="L9" s="276"/>
      <c r="M9" s="276"/>
      <c r="N9" s="467"/>
      <c r="O9" s="468"/>
      <c r="P9" s="467"/>
      <c r="R9" s="95"/>
      <c r="S9" s="95"/>
    </row>
    <row r="10" spans="1:19" s="47" customFormat="1" ht="16.149999999999999" hidden="1" customHeight="1">
      <c r="A10" s="451" t="s">
        <v>392</v>
      </c>
      <c r="B10" s="434">
        <f>SUM(Enseignement!C10)</f>
        <v>0</v>
      </c>
      <c r="C10" s="434">
        <f>SUM(Enseignement!D10)</f>
        <v>0</v>
      </c>
      <c r="D10" s="434">
        <f>SUM(Enseignement!E10)</f>
        <v>0</v>
      </c>
      <c r="E10" s="434">
        <v>0</v>
      </c>
      <c r="F10" s="435">
        <f>SUM(B10:E10)</f>
        <v>0</v>
      </c>
      <c r="G10" s="457" t="str">
        <f>IF(DAPEC!A8=Diplômes!A14,"CAFERUIS","")</f>
        <v/>
      </c>
      <c r="H10" s="458" t="str">
        <f>IF(H5="Panel 1",IF(G10="CAFERUIS",Politique!C51,""),"")</f>
        <v/>
      </c>
      <c r="I10" s="458" t="str">
        <f>IF(I5="Panel 2",IF(G10="CAFERUIS",Politique!D51,""),"")</f>
        <v/>
      </c>
      <c r="J10" s="461" t="str">
        <f>IF(J5="Panel 3",IF(G10="CAFERUIS",2000,""),"")</f>
        <v/>
      </c>
      <c r="K10" s="458"/>
      <c r="L10" s="276"/>
      <c r="M10" s="276"/>
      <c r="N10" s="467"/>
      <c r="O10" s="468"/>
      <c r="P10" s="467"/>
      <c r="R10" s="95"/>
      <c r="S10" s="95"/>
    </row>
    <row r="11" spans="1:19" s="47" customFormat="1" ht="16.149999999999999" hidden="1" customHeight="1">
      <c r="A11" s="451" t="s">
        <v>137251</v>
      </c>
      <c r="B11" s="434">
        <f>IF(DAPEC!E16="",0,IF(DAPEC!E16="En discontinu",0,IF(DAPEC!A8="DIPLOME D'ETAT D'INFIRMIER",Enseignement!F11/30*4,(Enseignement!F11/Traitement!A10)*Traitement!C14)))</f>
        <v>0</v>
      </c>
      <c r="C11" s="434">
        <f>IF(DAPEC!E16="",0,IF(DAPEC!E16="En discontinu",0,IF(DAPEC!A8="DIPLOME D'ETAT D'INFIRMIER",Enseignement!F11/30*10,(Enseignement!F11/Traitement!A10)*Traitement!E14)))</f>
        <v>0</v>
      </c>
      <c r="D11" s="434">
        <f>IF(DAPEC!E16="",0,IF(DAPEC!E16="En discontinu",0,IF(DAPEC!A8="DIPLOME D'ETAT D'INFIRMIER",Enseignement!F11/30*10,(Enseignement!F11/Traitement!A10)*Traitement!G14)))</f>
        <v>0</v>
      </c>
      <c r="E11" s="434">
        <f>IF(DAPEC!E16="",0,IF(DAPEC!E16="En discontinu",0,IF(DAPEC!A8="DIPLOME D'ETAT D'INFIRMIER",Enseignement!F11/30*6,ROUND((Enseignement!F11/Traitement!A10)*Traitement!I14,0))))</f>
        <v>0</v>
      </c>
      <c r="F11" s="435">
        <f t="shared" ref="F11:F15" si="1">SUM(B11:E11)</f>
        <v>0</v>
      </c>
      <c r="G11" s="457" t="str">
        <f>IF(DAPEC!A8=Diplômes!A18,"DE PUERICULTRICE","")</f>
        <v/>
      </c>
      <c r="H11" s="458" t="str">
        <f>IF(H5="Panel 1",IF(G11="DE PUERICULTRICE",Politique!C52,""),"")</f>
        <v/>
      </c>
      <c r="I11" s="458" t="str">
        <f>IF(I5="Panel 2",IF(G11="DE PUERICULTRICE",Politique!D52,""),"")</f>
        <v/>
      </c>
      <c r="J11" s="461" t="str">
        <f>IF(J5="Panel 3",IF(G11="DE PUERICULTRICE",2000,""),"")</f>
        <v/>
      </c>
      <c r="K11" s="458"/>
      <c r="L11" s="276"/>
      <c r="M11" s="276"/>
      <c r="N11" s="467"/>
      <c r="O11" s="468"/>
      <c r="P11" s="467"/>
      <c r="R11" s="95"/>
      <c r="S11" s="95"/>
    </row>
    <row r="12" spans="1:19" s="47" customFormat="1" ht="16.149999999999999" hidden="1" customHeight="1">
      <c r="A12" s="451" t="s">
        <v>137252</v>
      </c>
      <c r="B12" s="434">
        <f>IF(DAPEC!E16="",0,IF(Enseignement!F11=0,0,IF(DAPEC!E16="En continu",0,SUM((Enseignement!F11)/(Traitement!A10)*Traitement!C22))))</f>
        <v>0</v>
      </c>
      <c r="C12" s="434">
        <f>IF(DAPEC!E16="",0,IF(Enseignement!F11=0,0,IF(DAPEC!E16="En continu",0,SUM((Enseignement!F11)/(Traitement!A10)*Traitement!E22))))</f>
        <v>0</v>
      </c>
      <c r="D12" s="434">
        <f>IF(DAPEC!E16="",0,IF(Enseignement!F11=0,0,IF(DAPEC!E16="En continu",0,SUM((Enseignement!F11)/(Traitement!A10)*Traitement!G22))))</f>
        <v>0</v>
      </c>
      <c r="E12" s="434">
        <f>IF(DAPEC!E16="",0,IF(Enseignement!F11=0,0,IF(DAPEC!E16="En continu",0,SUM((Enseignement!F11)/(Traitement!A10)*Traitement!I22))))</f>
        <v>0</v>
      </c>
      <c r="F12" s="435">
        <f t="shared" si="1"/>
        <v>0</v>
      </c>
      <c r="G12" s="457" t="str">
        <f>IF(DAPEC!A8=Diplômes!A16,"PREPARATEUR PHARMA HOSP","")</f>
        <v/>
      </c>
      <c r="H12" s="458" t="str">
        <f>IF(H5="Panel 1",IF(G12="PREPARATEUR PHARMA HOSP",Politique!C53,""),"")</f>
        <v/>
      </c>
      <c r="I12" s="458" t="str">
        <f>IF(I5="Panel 2",IF(G12="PREPARATEUR PHARMA HOSP",Politique!D53,""),"")</f>
        <v/>
      </c>
      <c r="J12" s="461" t="str">
        <f>IF(J5="Panel 3",IF(G12="PREPARATEUR PHARMA HOSP",2000,""),"")</f>
        <v/>
      </c>
      <c r="K12" s="458"/>
      <c r="L12" s="276"/>
      <c r="M12" s="276"/>
      <c r="N12" s="276"/>
      <c r="O12" s="276"/>
      <c r="P12" s="276"/>
      <c r="R12" s="95"/>
      <c r="S12" s="95"/>
    </row>
    <row r="13" spans="1:19" s="47" customFormat="1" ht="16.149999999999999" hidden="1" customHeight="1">
      <c r="A13" s="451" t="s">
        <v>328</v>
      </c>
      <c r="B13" s="434">
        <f>SUM(Enseignement!C14:C15)</f>
        <v>0</v>
      </c>
      <c r="C13" s="434">
        <f>SUM(Enseignement!D14:D15)</f>
        <v>0</v>
      </c>
      <c r="D13" s="434">
        <f>SUM(Enseignement!E14:E15)</f>
        <v>0</v>
      </c>
      <c r="E13" s="434">
        <v>0</v>
      </c>
      <c r="F13" s="435">
        <f t="shared" si="1"/>
        <v>0</v>
      </c>
      <c r="G13" s="457" t="str">
        <f>IF(DAPEC!A8=Diplômes!A9,"IADE","")</f>
        <v/>
      </c>
      <c r="H13" s="458" t="str">
        <f>IF(H5="Panel 1",IF(G13="IADE",Politique!C54,""),"")</f>
        <v/>
      </c>
      <c r="I13" s="458" t="str">
        <f>IF(I5="Panel 2",IF(G13="IADE",Politique!D54,""),"")</f>
        <v/>
      </c>
      <c r="J13" s="461" t="str">
        <f>IF(J5="Panel 3",IF(G13="IADE",4000,""),"")</f>
        <v/>
      </c>
      <c r="K13" s="458"/>
      <c r="L13" s="276"/>
      <c r="M13" s="276"/>
      <c r="N13" s="276"/>
      <c r="O13" s="276"/>
      <c r="P13" s="276"/>
      <c r="R13" s="95"/>
      <c r="S13" s="95"/>
    </row>
    <row r="14" spans="1:19" s="47" customFormat="1" ht="16.149999999999999" hidden="1" customHeight="1">
      <c r="A14" s="451" t="s">
        <v>329</v>
      </c>
      <c r="B14" s="434">
        <f>SUM(Enseignement!C12+Enseignement!C16)</f>
        <v>0</v>
      </c>
      <c r="C14" s="434">
        <f>SUM(Enseignement!D12+Enseignement!D16)</f>
        <v>0</v>
      </c>
      <c r="D14" s="434">
        <f>SUM(Enseignement!E12+Enseignement!E16)</f>
        <v>0</v>
      </c>
      <c r="E14" s="434">
        <v>0</v>
      </c>
      <c r="F14" s="435">
        <f t="shared" si="1"/>
        <v>0</v>
      </c>
      <c r="G14" s="459" t="str">
        <f>IF(DAPEC!A8=Diplômes!A10,"IBODE","")</f>
        <v/>
      </c>
      <c r="H14" s="458" t="str">
        <f>IF(H5="Panel 1",IF(G14="IBODE",Politique!C55,""),"")</f>
        <v/>
      </c>
      <c r="I14" s="458" t="str">
        <f>IF(I5="Panel 2",IF(G14="IBODE",Politique!D55,""),"")</f>
        <v/>
      </c>
      <c r="J14" s="461" t="str">
        <f>IF(J5="Panel 3",IF(G14="IBODE",4000,""),"")</f>
        <v/>
      </c>
      <c r="K14" s="458"/>
      <c r="L14" s="276"/>
      <c r="M14" s="276"/>
      <c r="N14" s="276"/>
      <c r="O14" s="276"/>
      <c r="P14" s="276"/>
      <c r="R14" s="95"/>
      <c r="S14" s="95"/>
    </row>
    <row r="15" spans="1:19" s="47" customFormat="1" ht="16.149999999999999" hidden="1" customHeight="1">
      <c r="A15" s="451" t="s">
        <v>327</v>
      </c>
      <c r="B15" s="434">
        <f>SUM(Enseignement!C17)</f>
        <v>0</v>
      </c>
      <c r="C15" s="434">
        <f>SUM(Enseignement!D17)</f>
        <v>0</v>
      </c>
      <c r="D15" s="434">
        <f>SUM(Enseignement!E17)</f>
        <v>0</v>
      </c>
      <c r="E15" s="434">
        <v>0</v>
      </c>
      <c r="F15" s="435">
        <f t="shared" si="1"/>
        <v>0</v>
      </c>
      <c r="G15" s="457" t="str">
        <f>IF(DAPEC!A8=Diplômes!A3,"IDE","")</f>
        <v/>
      </c>
      <c r="H15" s="458" t="str">
        <f>IF(H5="Panel 1",IF(G15="IDE",Politique!C56,""),"")</f>
        <v/>
      </c>
      <c r="I15" s="458" t="str">
        <f>IF(I5="Panel 2",IF(G15="IDE",Politique!D56,""),"")</f>
        <v/>
      </c>
      <c r="J15" s="469" t="str">
        <f>IF(J5="Panel 3",IF(G15="IDE",6000,""),"")</f>
        <v/>
      </c>
      <c r="K15" s="458"/>
      <c r="L15" s="276"/>
      <c r="M15" s="276"/>
      <c r="N15" s="276"/>
      <c r="O15" s="276"/>
      <c r="P15" s="276"/>
      <c r="R15" s="95"/>
      <c r="S15" s="95"/>
    </row>
    <row r="16" spans="1:19" s="47" customFormat="1" ht="16.149999999999999" customHeight="1">
      <c r="A16" s="446" t="s">
        <v>26</v>
      </c>
      <c r="B16" s="73">
        <f>IF(DAPEC!D15="Choisir :",0,IF(DAPEC!D15="Non",0,IF(DAPEC!D15="Oui, forfait mensuel (recommandé)",'Déplacement Forfait'!$D$26,'Déplacement 2026'!M39)))</f>
        <v>0</v>
      </c>
      <c r="C16" s="73">
        <f>IF(DAPEC!D15="Oui, forfait mensuel (recommandé)",'Déplacement Forfait'!$F$26,'Déplacement 2027'!M39)</f>
        <v>0</v>
      </c>
      <c r="D16" s="73">
        <f>IF(DAPEC!D15="Oui, forfait mensuel (recommandé)",'Déplacement Forfait'!$H$26,'Déplacement 2028'!M39)</f>
        <v>0</v>
      </c>
      <c r="E16" s="73">
        <f>IF(DAPEC!D15="Oui, forfait mensuel (recommandé)",'Déplacement Forfait'!$J$26,'Déplacement 2029'!M39)</f>
        <v>0</v>
      </c>
      <c r="F16" s="75">
        <f>SUM(B16:E16)</f>
        <v>0</v>
      </c>
      <c r="G16" s="457" t="str">
        <f>IF(DAPEC!A8=Diplômes!A4,"IDE 2 ans","")</f>
        <v/>
      </c>
      <c r="H16" s="458" t="str">
        <f>IF(H5="Panel 1",IF(G16="IDE 2 ans",64000,""),"")</f>
        <v/>
      </c>
      <c r="I16" s="458" t="str">
        <f>IF(I5="Panel 2",IF(G16="IDE 2 ans",77000,""),"")</f>
        <v/>
      </c>
      <c r="J16" s="469" t="str">
        <f>IF(J5="Panel 3",IF(G16="IDE 2 ans",4000,""),"")</f>
        <v/>
      </c>
      <c r="K16" s="458"/>
      <c r="L16" s="276"/>
      <c r="M16" s="276"/>
      <c r="N16" s="276"/>
      <c r="O16" s="276"/>
      <c r="P16" s="276"/>
      <c r="R16" s="95"/>
      <c r="S16" s="95"/>
    </row>
    <row r="17" spans="1:19" s="47" customFormat="1" ht="16.149999999999999" customHeight="1">
      <c r="A17" s="446" t="s">
        <v>137249</v>
      </c>
      <c r="B17" s="73">
        <f>IF(Traitement!C8="",0,IF(Traitement!C8="En continu",SUM(Traitement!D14),Traitement!D22))</f>
        <v>0</v>
      </c>
      <c r="C17" s="73">
        <f>IF(Traitement!C8="",0,IF(Traitement!C8="En continu",SUM(Traitement!F14),Traitement!F22))</f>
        <v>0</v>
      </c>
      <c r="D17" s="73">
        <f>IF(Traitement!C8="",0,IF(Traitement!C8="En continu",SUM(Traitement!H14),Traitement!H22))</f>
        <v>0</v>
      </c>
      <c r="E17" s="73">
        <f>IF(Traitement!C8="",0,IF(Traitement!C8="En continu",SUM(Traitement!J14),Traitement!J22))</f>
        <v>0</v>
      </c>
      <c r="F17" s="75">
        <f>SUM(B17:E17)</f>
        <v>0</v>
      </c>
      <c r="G17" s="457" t="str">
        <f>IF(DAPEC!A8="SELECTIONNER L'ÉTUDE PROMOTIONNELLE DANS LA LISTE","",IF(DAPEC!A8=Diplômes!A5,"AS 1540 heures",IF(DAPEC!A8=Diplômes!A6,"AS 1365 heures",IF(DAPEC!A8=Diplômes!A8,"CADRE",IF(DAPEC!A8=Diplômes!A14,"CAFERUIS",IF(DAPEC!A8=Diplômes!A18,"DE PUERICULTRICE",IF(DAPEC!A8=Diplômes!A16,"PREPARATEUR PHARMA HOSP",IF(DAPEC!A8=Diplômes!A9,"IADE",IF(DAPEC!A8=Diplômes!A10,"IBODE",IF(DAPEC!A8=Diplômes!A3,"IDE",IF(DAPEC!A8=Diplômes!A4,"IDE 2 ans","Autres diplômes")))))))))))</f>
        <v/>
      </c>
      <c r="H17" s="460" t="str">
        <f>IF(AND(H5="Panel 1",G18=0),75%,"")</f>
        <v/>
      </c>
      <c r="I17" s="460" t="str">
        <f>IF(AND(I5="Panel 2",G18=0),85%,"")</f>
        <v/>
      </c>
      <c r="J17" s="469"/>
      <c r="K17" s="458"/>
      <c r="L17" s="276"/>
      <c r="M17" s="276"/>
      <c r="N17" s="276"/>
      <c r="O17" s="276"/>
      <c r="P17" s="276"/>
      <c r="R17" s="95"/>
      <c r="S17" s="95"/>
    </row>
    <row r="18" spans="1:19" s="47" customFormat="1" ht="16.149999999999999" customHeight="1" thickBot="1">
      <c r="A18" s="452" t="s">
        <v>137248</v>
      </c>
      <c r="B18" s="358">
        <f>SUM(B8+B16+B17)</f>
        <v>0</v>
      </c>
      <c r="C18" s="358">
        <f t="shared" ref="C18:E18" si="2">SUM(C8+C16+C17)</f>
        <v>0</v>
      </c>
      <c r="D18" s="358">
        <f t="shared" si="2"/>
        <v>0</v>
      </c>
      <c r="E18" s="358">
        <f t="shared" si="2"/>
        <v>0</v>
      </c>
      <c r="F18" s="359">
        <f>SUM(B18:E18)</f>
        <v>0</v>
      </c>
      <c r="G18" s="457">
        <f>IF(G7="AS 1540 heures",1,IF(G8="AS 1365 heures",1,IF(G9="CADRE",1,IF(G10="CAFERUIS",1,IF(G11="DE PUERICULTRICE",1,IF(G12="PREPARATEUR PHARMA HOSP",1,IF(G13="IADE",1,IF(G14="IBODE",1,IF(G15="IDE",1,(IF(G16="IDE 2 ans",1,0)))))))))))</f>
        <v>0</v>
      </c>
      <c r="H18" s="458">
        <f>SUM(H7:H17)</f>
        <v>0</v>
      </c>
      <c r="I18" s="458">
        <f t="shared" ref="I18:J18" si="3">SUM(I7:I17)</f>
        <v>0</v>
      </c>
      <c r="J18" s="461">
        <f t="shared" si="3"/>
        <v>0</v>
      </c>
      <c r="K18" s="458"/>
      <c r="L18" s="276"/>
      <c r="M18" s="276"/>
      <c r="N18" s="276"/>
      <c r="O18" s="276"/>
      <c r="P18" s="276"/>
      <c r="R18" s="95"/>
      <c r="S18" s="95"/>
    </row>
    <row r="19" spans="1:19" s="59" customFormat="1" ht="7.5" thickTop="1" thickBot="1">
      <c r="A19" s="477"/>
      <c r="B19" s="477"/>
      <c r="C19" s="477"/>
      <c r="D19" s="56"/>
      <c r="E19" s="56"/>
      <c r="F19" s="56"/>
      <c r="G19" s="478"/>
      <c r="H19" s="479"/>
      <c r="I19" s="479"/>
      <c r="J19" s="479"/>
      <c r="K19" s="479"/>
      <c r="L19" s="470"/>
      <c r="M19" s="470"/>
      <c r="N19" s="470"/>
      <c r="O19" s="470"/>
      <c r="P19" s="470"/>
      <c r="R19" s="96"/>
      <c r="S19" s="96"/>
    </row>
    <row r="20" spans="1:19" s="60" customFormat="1" ht="24" thickTop="1" thickBot="1">
      <c r="A20" s="861" t="s">
        <v>137254</v>
      </c>
      <c r="B20" s="862"/>
      <c r="C20" s="862"/>
      <c r="D20" s="862"/>
      <c r="E20" s="862"/>
      <c r="F20" s="863"/>
      <c r="G20" s="471"/>
      <c r="H20" s="462"/>
      <c r="I20" s="462"/>
      <c r="J20" s="462"/>
      <c r="K20" s="462"/>
      <c r="L20" s="462"/>
      <c r="M20" s="462"/>
      <c r="N20" s="462"/>
      <c r="O20" s="472"/>
      <c r="P20" s="473"/>
      <c r="R20" s="97"/>
      <c r="S20" s="97"/>
    </row>
    <row r="21" spans="1:19" s="60" customFormat="1" ht="22.5">
      <c r="A21" s="850" t="str">
        <f>IF(DAPEC!E2=DAPEC!A36,"MHS, la prise en charge est au réel, quelle que soit la taille de l'établissement :",IF(DAPEC!B4=DAPEC!I60,"Éts panel 1 : Prise en charge plafonnée sur les fonds mutualisés régionaux :",IF(DAPEC!B4=DAPEC!I39,"Éts panel 2 : Prise en charge plafonnée sur les fonds mutualisés régionaux :",IF(DAPEC!B4=DAPEC!I36,"Éts panel 3 : Cofinancement de 2.000 € par année de scolarité :",""))))</f>
        <v/>
      </c>
      <c r="B21" s="851"/>
      <c r="C21" s="851"/>
      <c r="D21" s="851"/>
      <c r="E21" s="851"/>
      <c r="F21" s="852"/>
      <c r="G21" s="471"/>
      <c r="H21" s="462"/>
      <c r="I21" s="462"/>
      <c r="J21" s="462"/>
      <c r="K21" s="462"/>
      <c r="L21" s="462"/>
      <c r="M21" s="462"/>
      <c r="N21" s="462"/>
      <c r="O21" s="472"/>
      <c r="P21" s="473"/>
      <c r="R21" s="97"/>
      <c r="S21" s="97"/>
    </row>
    <row r="22" spans="1:19" s="60" customFormat="1" ht="23.25" thickBot="1">
      <c r="A22" s="853" t="str">
        <f>IF(A2="Veuillez sélectionner votre établissement onglet DAPEC ligne 3","",IF(G5="MHS","MHS",IF(H5="Panel 1",IF(G18=1,"Plafond ANFH","75% du coût du dossier"),IF(I5="Panel 2",IF(G18=1,"Plafond ANFH","85% du coût du dossier"),"Financement ANFH"))))</f>
        <v/>
      </c>
      <c r="B22" s="666"/>
      <c r="C22" s="454" t="str">
        <f>IF(A22="","",IF(A22="MHS",F18,IF(F18=0,0,IF(A22="Financement ANFH",F18-J18,IF(A22="Plafond ANFH",H18+I18,IF(H17=75%,F18*75%,F18*85%))))))</f>
        <v/>
      </c>
      <c r="D22" s="854" t="str">
        <f>IF(A2="Veuillez sélectionner votre établissement onglet DAPEC ligne 3","",IF(G6="MHS","MHS","Cofinancement Plan"))</f>
        <v/>
      </c>
      <c r="E22" s="854"/>
      <c r="F22" s="453" t="str">
        <f>IF(D22="","",IF(C22&gt;F18,0,F18-C22))</f>
        <v/>
      </c>
      <c r="G22" s="471"/>
      <c r="H22" s="462"/>
      <c r="I22" s="462"/>
      <c r="J22" s="462"/>
      <c r="K22" s="462"/>
      <c r="L22" s="462"/>
      <c r="M22" s="462"/>
      <c r="N22" s="462"/>
      <c r="O22" s="472"/>
      <c r="P22" s="473"/>
      <c r="R22" s="97"/>
      <c r="S22" s="97"/>
    </row>
    <row r="23" spans="1:19" s="47" customFormat="1" ht="16.149999999999999" customHeight="1">
      <c r="A23" s="442" t="s">
        <v>190</v>
      </c>
      <c r="B23" s="443"/>
      <c r="C23" s="443"/>
      <c r="D23" s="443"/>
      <c r="E23" s="443"/>
      <c r="F23" s="444"/>
      <c r="G23" s="471"/>
      <c r="H23" s="462"/>
      <c r="I23" s="462"/>
      <c r="J23" s="462"/>
      <c r="K23" s="462"/>
      <c r="L23" s="462"/>
      <c r="M23" s="462"/>
      <c r="N23" s="462"/>
      <c r="O23" s="474"/>
      <c r="P23" s="276"/>
      <c r="R23" s="95"/>
      <c r="S23" s="95"/>
    </row>
    <row r="24" spans="1:19" s="47" customFormat="1" ht="16.149999999999999" customHeight="1">
      <c r="A24" s="857" t="str">
        <f>IF(F22="","",IF(F22=F28,"",IF(F22&lt;F28,"Vous dépassez volontairement votre cofinancement de : ","Vous devez impacter votre enveloppe 'plan de formation' de :")))</f>
        <v/>
      </c>
      <c r="B24" s="858"/>
      <c r="C24" s="858"/>
      <c r="D24" s="858"/>
      <c r="E24" s="858"/>
      <c r="F24" s="855" t="str">
        <f>IF(F22="","",IF(F22=F28,"",IF(F22&lt;=F28,F28-F22,F22-F28)))</f>
        <v/>
      </c>
      <c r="G24" s="471"/>
      <c r="H24" s="462"/>
      <c r="I24" s="462"/>
      <c r="J24" s="462"/>
      <c r="K24" s="462"/>
      <c r="L24" s="462"/>
      <c r="M24" s="462"/>
      <c r="N24" s="462"/>
      <c r="O24" s="474"/>
      <c r="P24" s="276"/>
      <c r="R24" s="95"/>
      <c r="S24" s="95"/>
    </row>
    <row r="25" spans="1:19" s="47" customFormat="1" ht="16.149999999999999" customHeight="1">
      <c r="A25" s="859" t="str">
        <f>IF(F22="","",IF(F22=F28,"",IF(F22&lt;F28,"Vous dépassez volontairement votre cofinancement de : ","(Le cofinancement doit impacter exclusivement le Traitement)")))</f>
        <v/>
      </c>
      <c r="B25" s="860"/>
      <c r="C25" s="860"/>
      <c r="D25" s="860"/>
      <c r="E25" s="860"/>
      <c r="F25" s="856"/>
      <c r="G25" s="471"/>
      <c r="H25" s="462"/>
      <c r="I25" s="462"/>
      <c r="J25" s="462"/>
      <c r="K25" s="462"/>
      <c r="L25" s="462"/>
      <c r="M25" s="462"/>
      <c r="N25" s="462"/>
      <c r="O25" s="475"/>
      <c r="P25" s="276"/>
      <c r="R25" s="95"/>
      <c r="S25" s="95"/>
    </row>
    <row r="26" spans="1:19" s="47" customFormat="1" ht="16.149999999999999" customHeight="1">
      <c r="A26" s="445" t="s">
        <v>137256</v>
      </c>
      <c r="B26" s="217">
        <v>2026</v>
      </c>
      <c r="C26" s="217">
        <v>2027</v>
      </c>
      <c r="D26" s="217">
        <v>2028</v>
      </c>
      <c r="E26" s="217">
        <v>2029</v>
      </c>
      <c r="F26" s="105" t="s">
        <v>24</v>
      </c>
      <c r="G26" s="471"/>
      <c r="H26" s="462"/>
      <c r="I26" s="462"/>
      <c r="J26" s="462"/>
      <c r="K26" s="462"/>
      <c r="L26" s="462"/>
      <c r="M26" s="462"/>
      <c r="N26" s="462"/>
      <c r="O26" s="475"/>
      <c r="P26" s="276"/>
      <c r="R26" s="95"/>
      <c r="S26" s="95"/>
    </row>
    <row r="27" spans="1:19" s="47" customFormat="1" ht="16.149999999999999" customHeight="1">
      <c r="A27" s="445" t="s">
        <v>137273</v>
      </c>
      <c r="B27" s="561">
        <f>IF(B13+B14+B15=0,0,B13+B14+B15)</f>
        <v>0</v>
      </c>
      <c r="C27" s="561">
        <f t="shared" ref="C27:E27" si="4">IF(C13+C14+C15=0,0,C13+C14+C15)</f>
        <v>0</v>
      </c>
      <c r="D27" s="561">
        <f t="shared" si="4"/>
        <v>0</v>
      </c>
      <c r="E27" s="561">
        <f t="shared" si="4"/>
        <v>0</v>
      </c>
      <c r="F27" s="562">
        <f>SUM(B27:E27)</f>
        <v>0</v>
      </c>
      <c r="G27" s="471"/>
      <c r="H27" s="462"/>
      <c r="I27" s="462"/>
      <c r="J27" s="462"/>
      <c r="K27" s="462"/>
      <c r="L27" s="462"/>
      <c r="M27" s="462"/>
      <c r="N27" s="462"/>
      <c r="O27" s="475"/>
      <c r="P27" s="276"/>
      <c r="R27" s="95"/>
      <c r="S27" s="95"/>
    </row>
    <row r="28" spans="1:19" s="47" customFormat="1" ht="16.149999999999999" customHeight="1">
      <c r="A28" s="445" t="s">
        <v>137249</v>
      </c>
      <c r="B28" s="89">
        <v>0</v>
      </c>
      <c r="C28" s="104">
        <v>0</v>
      </c>
      <c r="D28" s="104">
        <v>0</v>
      </c>
      <c r="E28" s="104">
        <v>0</v>
      </c>
      <c r="F28" s="75">
        <f>SUM(B28:E28)</f>
        <v>0</v>
      </c>
      <c r="G28" s="471"/>
      <c r="H28" s="462"/>
      <c r="I28" s="462"/>
      <c r="J28" s="462"/>
      <c r="K28" s="462"/>
      <c r="L28" s="462"/>
      <c r="M28" s="462"/>
      <c r="N28" s="462"/>
      <c r="O28" s="475"/>
      <c r="P28" s="276"/>
      <c r="R28" s="95"/>
      <c r="S28" s="95"/>
    </row>
    <row r="29" spans="1:19" s="47" customFormat="1" ht="16.149999999999999" customHeight="1" thickBot="1">
      <c r="A29" s="447" t="s">
        <v>137255</v>
      </c>
      <c r="B29" s="76">
        <f>SUM(B27+B28)</f>
        <v>0</v>
      </c>
      <c r="C29" s="76">
        <f>SUM(C27+C28)</f>
        <v>0</v>
      </c>
      <c r="D29" s="76">
        <f>SUM(D27+D28)</f>
        <v>0</v>
      </c>
      <c r="E29" s="76">
        <f>SUM(E27+E28)</f>
        <v>0</v>
      </c>
      <c r="F29" s="55">
        <f>SUM(F25:F28)</f>
        <v>0</v>
      </c>
      <c r="G29" s="471"/>
      <c r="H29" s="462"/>
      <c r="I29" s="462"/>
      <c r="J29" s="462"/>
      <c r="K29" s="462"/>
      <c r="L29" s="462"/>
      <c r="M29" s="462"/>
      <c r="N29" s="462"/>
      <c r="O29" s="475"/>
      <c r="P29" s="276"/>
      <c r="R29" s="95"/>
      <c r="S29" s="95"/>
    </row>
    <row r="30" spans="1:19" s="56" customFormat="1" ht="7.5" thickTop="1" thickBot="1">
      <c r="A30" s="480"/>
      <c r="B30" s="481"/>
      <c r="C30" s="481"/>
      <c r="D30" s="481"/>
      <c r="E30" s="481"/>
      <c r="F30" s="481"/>
      <c r="G30" s="482"/>
      <c r="H30" s="479"/>
      <c r="I30" s="479"/>
      <c r="J30" s="479"/>
      <c r="K30" s="479"/>
      <c r="L30" s="466"/>
      <c r="M30" s="466"/>
      <c r="N30" s="466"/>
      <c r="O30" s="466"/>
      <c r="P30" s="466"/>
      <c r="R30" s="92"/>
      <c r="S30" s="92"/>
    </row>
    <row r="31" spans="1:19" s="46" customFormat="1" ht="16.149999999999999" customHeight="1" thickTop="1">
      <c r="A31" s="439" t="s">
        <v>191</v>
      </c>
      <c r="B31" s="440"/>
      <c r="C31" s="440"/>
      <c r="D31" s="440"/>
      <c r="E31" s="440"/>
      <c r="F31" s="441"/>
      <c r="G31" s="462"/>
      <c r="H31" s="458"/>
      <c r="I31" s="458"/>
      <c r="J31" s="458"/>
      <c r="K31" s="458"/>
      <c r="L31" s="277"/>
      <c r="M31" s="277"/>
      <c r="N31" s="277"/>
      <c r="O31" s="277"/>
      <c r="P31" s="277"/>
      <c r="R31" s="94"/>
      <c r="S31" s="94"/>
    </row>
    <row r="32" spans="1:19" s="46" customFormat="1" ht="16.149999999999999" customHeight="1">
      <c r="A32" s="362"/>
      <c r="B32" s="65">
        <v>2026</v>
      </c>
      <c r="C32" s="65">
        <v>2027</v>
      </c>
      <c r="D32" s="66">
        <v>2028</v>
      </c>
      <c r="E32" s="66">
        <v>2029</v>
      </c>
      <c r="F32" s="67" t="s">
        <v>24</v>
      </c>
      <c r="G32" s="462"/>
      <c r="H32" s="458"/>
      <c r="I32" s="458"/>
      <c r="J32" s="458"/>
      <c r="K32" s="458"/>
      <c r="L32" s="277"/>
      <c r="M32" s="277"/>
      <c r="N32" s="277"/>
      <c r="O32" s="277"/>
      <c r="P32" s="277"/>
      <c r="R32" s="94"/>
      <c r="S32" s="94"/>
    </row>
    <row r="33" spans="1:19" s="46" customFormat="1" ht="16.149999999999999" customHeight="1">
      <c r="A33" s="448" t="s">
        <v>193</v>
      </c>
      <c r="B33" s="77">
        <f>SUM(B8-(B13+B14+B15))</f>
        <v>0</v>
      </c>
      <c r="C33" s="77">
        <f>SUM(C8-(C13+C14+C15))</f>
        <v>0</v>
      </c>
      <c r="D33" s="77">
        <f>SUM(D8-(D13+D14+D15))</f>
        <v>0</v>
      </c>
      <c r="E33" s="77">
        <f>SUM(E8)</f>
        <v>0</v>
      </c>
      <c r="F33" s="78">
        <f t="shared" ref="F33:F36" si="5">SUM(B33:E33)</f>
        <v>0</v>
      </c>
      <c r="G33" s="462"/>
      <c r="H33" s="458"/>
      <c r="I33" s="458"/>
      <c r="J33" s="458"/>
      <c r="K33" s="458"/>
      <c r="L33" s="277"/>
      <c r="M33" s="277"/>
      <c r="N33" s="277"/>
      <c r="O33" s="277"/>
      <c r="P33" s="277"/>
      <c r="R33" s="94"/>
      <c r="S33" s="94"/>
    </row>
    <row r="34" spans="1:19" s="46" customFormat="1" ht="16.149999999999999" customHeight="1">
      <c r="A34" s="448" t="s">
        <v>26</v>
      </c>
      <c r="B34" s="77">
        <f>SUM(B16)</f>
        <v>0</v>
      </c>
      <c r="C34" s="77">
        <f>SUM(C16)</f>
        <v>0</v>
      </c>
      <c r="D34" s="77">
        <f>SUM(D16)</f>
        <v>0</v>
      </c>
      <c r="E34" s="77">
        <f>SUM(E16)</f>
        <v>0</v>
      </c>
      <c r="F34" s="79">
        <f t="shared" si="5"/>
        <v>0</v>
      </c>
      <c r="G34" s="462"/>
      <c r="H34" s="458"/>
      <c r="I34" s="458"/>
      <c r="J34" s="458"/>
      <c r="K34" s="458"/>
      <c r="L34" s="277"/>
      <c r="M34" s="277"/>
      <c r="N34" s="277"/>
      <c r="O34" s="277"/>
      <c r="P34" s="277"/>
      <c r="R34" s="94"/>
      <c r="S34" s="94"/>
    </row>
    <row r="35" spans="1:19" s="46" customFormat="1" ht="16.149999999999999" customHeight="1">
      <c r="A35" s="448" t="s">
        <v>137249</v>
      </c>
      <c r="B35" s="77">
        <f>SUM(B17-(B28))</f>
        <v>0</v>
      </c>
      <c r="C35" s="77">
        <f>SUM(C17-(C28))</f>
        <v>0</v>
      </c>
      <c r="D35" s="77">
        <f>SUM(D17-(D28))</f>
        <v>0</v>
      </c>
      <c r="E35" s="77">
        <f>SUM(E17-(E28))</f>
        <v>0</v>
      </c>
      <c r="F35" s="80">
        <f t="shared" si="5"/>
        <v>0</v>
      </c>
      <c r="G35" s="457"/>
      <c r="H35" s="458"/>
      <c r="I35" s="458"/>
      <c r="J35" s="458"/>
      <c r="K35" s="458"/>
      <c r="L35" s="277"/>
      <c r="M35" s="277"/>
      <c r="N35" s="277"/>
      <c r="O35" s="277"/>
      <c r="P35" s="277"/>
      <c r="R35" s="94"/>
      <c r="S35" s="94"/>
    </row>
    <row r="36" spans="1:19" s="56" customFormat="1" ht="16.149999999999999" customHeight="1" thickBot="1">
      <c r="A36" s="449" t="s">
        <v>137250</v>
      </c>
      <c r="B36" s="81">
        <f>SUM(B33:B35)</f>
        <v>0</v>
      </c>
      <c r="C36" s="81">
        <f>SUM(C33:C35)</f>
        <v>0</v>
      </c>
      <c r="D36" s="81">
        <f>SUM(D33:D35)</f>
        <v>0</v>
      </c>
      <c r="E36" s="81">
        <f>SUM(E33:E35)</f>
        <v>0</v>
      </c>
      <c r="F36" s="82">
        <f t="shared" si="5"/>
        <v>0</v>
      </c>
      <c r="G36" s="457"/>
      <c r="H36" s="458"/>
      <c r="I36" s="458"/>
      <c r="J36" s="458"/>
      <c r="K36" s="458"/>
      <c r="L36" s="466"/>
      <c r="M36" s="466"/>
      <c r="N36" s="466"/>
      <c r="O36" s="466"/>
      <c r="P36" s="466"/>
      <c r="R36" s="92"/>
      <c r="S36" s="92"/>
    </row>
    <row r="37" spans="1:19" s="56" customFormat="1" ht="7.5" thickTop="1" thickBot="1">
      <c r="A37" s="480"/>
      <c r="B37" s="483"/>
      <c r="C37" s="483"/>
      <c r="D37" s="483"/>
      <c r="E37" s="483"/>
      <c r="F37" s="483"/>
      <c r="G37" s="478"/>
      <c r="H37" s="479"/>
      <c r="I37" s="479"/>
      <c r="J37" s="479"/>
      <c r="K37" s="479"/>
      <c r="L37" s="466"/>
      <c r="M37" s="466"/>
      <c r="N37" s="466"/>
      <c r="O37" s="466"/>
      <c r="P37" s="466"/>
      <c r="R37" s="92"/>
      <c r="S37" s="92"/>
    </row>
    <row r="38" spans="1:19" ht="16.149999999999999" customHeight="1" thickTop="1" thickBot="1">
      <c r="A38" s="363" t="s">
        <v>137257</v>
      </c>
      <c r="B38" s="83">
        <f>SUM(B29+B36)</f>
        <v>0</v>
      </c>
      <c r="C38" s="83">
        <f>SUM(C29+C36)</f>
        <v>0</v>
      </c>
      <c r="D38" s="83">
        <f>SUM(D29+D36)</f>
        <v>0</v>
      </c>
      <c r="E38" s="83">
        <f>SUM(E29+E36)</f>
        <v>0</v>
      </c>
      <c r="F38" s="84">
        <f>SUM(B38:E38)</f>
        <v>0</v>
      </c>
    </row>
    <row r="39" spans="1:19" s="56" customFormat="1" ht="6.75" thickTop="1">
      <c r="D39" s="61"/>
      <c r="E39" s="61"/>
      <c r="F39" s="61"/>
      <c r="G39" s="478"/>
      <c r="H39" s="479"/>
      <c r="I39" s="479"/>
      <c r="J39" s="479"/>
      <c r="K39" s="479"/>
      <c r="L39" s="466"/>
      <c r="M39" s="466"/>
      <c r="N39" s="466"/>
      <c r="O39" s="466"/>
      <c r="P39" s="466"/>
      <c r="R39" s="92"/>
      <c r="S39" s="92"/>
    </row>
    <row r="40" spans="1:19" ht="16.149999999999999" customHeight="1">
      <c r="A40" s="85" t="s">
        <v>145</v>
      </c>
      <c r="B40" s="86"/>
      <c r="C40" s="86"/>
      <c r="D40" s="86"/>
      <c r="E40" s="86"/>
      <c r="F40" s="87"/>
    </row>
    <row r="41" spans="1:19" s="43" customFormat="1" ht="16.149999999999999" customHeight="1">
      <c r="A41" s="438" t="s">
        <v>146</v>
      </c>
      <c r="B41" s="436"/>
      <c r="C41" s="436"/>
      <c r="D41" s="436"/>
      <c r="E41" s="436"/>
      <c r="F41" s="437"/>
      <c r="G41" s="457"/>
      <c r="H41" s="458"/>
      <c r="I41" s="458"/>
      <c r="J41" s="458"/>
      <c r="K41" s="458"/>
      <c r="L41" s="216"/>
      <c r="M41" s="216"/>
      <c r="N41" s="216"/>
      <c r="O41" s="216"/>
      <c r="P41" s="216"/>
      <c r="R41" s="99"/>
      <c r="S41" s="99"/>
    </row>
    <row r="42" spans="1:19" s="43" customFormat="1" ht="16.149999999999999" customHeight="1">
      <c r="A42" s="88" t="s">
        <v>147</v>
      </c>
      <c r="B42" s="874" t="str">
        <f>IF(DAPEC!B30="","",DAPEC!B30)</f>
        <v/>
      </c>
      <c r="C42" s="874"/>
      <c r="D42" s="870" t="s">
        <v>149</v>
      </c>
      <c r="E42" s="870"/>
      <c r="F42" s="871"/>
      <c r="G42" s="457"/>
      <c r="H42" s="458"/>
      <c r="I42" s="458"/>
      <c r="J42" s="458"/>
      <c r="K42" s="458"/>
      <c r="L42" s="216"/>
      <c r="M42" s="216"/>
      <c r="N42" s="216"/>
      <c r="O42" s="216"/>
      <c r="P42" s="216"/>
      <c r="R42" s="99"/>
      <c r="S42" s="99"/>
    </row>
    <row r="43" spans="1:19" s="43" customFormat="1" ht="16.149999999999999" customHeight="1">
      <c r="A43" s="88" t="s">
        <v>148</v>
      </c>
      <c r="B43" s="875">
        <f ca="1">TODAY()</f>
        <v>45919</v>
      </c>
      <c r="C43" s="875"/>
      <c r="D43" s="872" t="str">
        <f>IF(DAPEC!D31="","",IF(A4="Merci d'utiliser l'onglet suivant - Répartition financière (IDE)","",DAPEC!D31))</f>
        <v/>
      </c>
      <c r="E43" s="872"/>
      <c r="F43" s="873"/>
      <c r="G43" s="457"/>
      <c r="H43" s="458"/>
      <c r="I43" s="458"/>
      <c r="J43" s="458"/>
      <c r="K43" s="458"/>
      <c r="L43" s="216"/>
      <c r="M43" s="216"/>
      <c r="N43" s="216"/>
      <c r="O43" s="216"/>
      <c r="P43" s="216"/>
      <c r="R43" s="99"/>
      <c r="S43" s="99"/>
    </row>
    <row r="44" spans="1:19" s="43" customFormat="1" ht="93" customHeight="1">
      <c r="A44" s="867"/>
      <c r="B44" s="846"/>
      <c r="C44" s="846"/>
      <c r="D44" s="868"/>
      <c r="E44" s="868"/>
      <c r="F44" s="869"/>
      <c r="G44" s="457"/>
      <c r="H44" s="458"/>
      <c r="I44" s="458"/>
      <c r="J44" s="458"/>
      <c r="K44" s="458"/>
      <c r="L44" s="216"/>
      <c r="M44" s="216"/>
      <c r="N44" s="216"/>
      <c r="O44" s="216"/>
      <c r="P44" s="216"/>
      <c r="R44" s="99"/>
      <c r="S44" s="99"/>
    </row>
    <row r="45" spans="1:19" s="455" customFormat="1" ht="16.149999999999999" customHeight="1">
      <c r="A45" s="866" t="s">
        <v>321</v>
      </c>
      <c r="B45" s="864"/>
      <c r="C45" s="864"/>
      <c r="D45" s="864" t="s">
        <v>296</v>
      </c>
      <c r="E45" s="864"/>
      <c r="F45" s="865"/>
      <c r="G45" s="463"/>
      <c r="H45" s="464"/>
      <c r="I45" s="464"/>
      <c r="J45" s="464"/>
      <c r="K45" s="464"/>
      <c r="L45" s="476"/>
      <c r="M45" s="476"/>
      <c r="N45" s="476"/>
      <c r="O45" s="476"/>
      <c r="P45" s="476"/>
      <c r="R45" s="456"/>
      <c r="S45" s="456"/>
    </row>
  </sheetData>
  <sheetProtection algorithmName="SHA-512" hashValue="KNnrdErzNdYfGSUsLeqYEBofFxJUnmkry4hXvp4nRVyBHmD1z4XmQN5S1E0Zn78ki+Ht1bZ4ZOJmiy77eqz1HA==" saltValue="TkEqivm6YsS9T9NPDFlVUg==" spinCount="100000" sheet="1" objects="1" scenarios="1"/>
  <dataConsolidate/>
  <mergeCells count="19">
    <mergeCell ref="D45:F45"/>
    <mergeCell ref="A45:C45"/>
    <mergeCell ref="A44:C44"/>
    <mergeCell ref="D44:F44"/>
    <mergeCell ref="D42:F42"/>
    <mergeCell ref="D43:F43"/>
    <mergeCell ref="B42:C42"/>
    <mergeCell ref="B43:C43"/>
    <mergeCell ref="A2:F2"/>
    <mergeCell ref="A3:F3"/>
    <mergeCell ref="A4:F4"/>
    <mergeCell ref="A5:F5"/>
    <mergeCell ref="A20:F20"/>
    <mergeCell ref="A21:F21"/>
    <mergeCell ref="A22:B22"/>
    <mergeCell ref="D22:E22"/>
    <mergeCell ref="F24:F25"/>
    <mergeCell ref="A24:E24"/>
    <mergeCell ref="A25:E25"/>
  </mergeCells>
  <dataValidations count="2">
    <dataValidation operator="equal" allowBlank="1" showInputMessage="1" showErrorMessage="1" error="Le cofinancement n'est possible qu'à partir de l'exercice 2022." sqref="B28" xr:uid="{00000000-0002-0000-0A00-000000000000}"/>
    <dataValidation allowBlank="1" showInputMessage="1" showErrorMessage="1" error="Oh non" sqref="B27" xr:uid="{19D4BD02-2DFA-4788-8288-943A1C9413E6}"/>
  </dataValidations>
  <pageMargins left="0" right="0" top="0" bottom="0" header="0.11811023622047245" footer="0"/>
  <pageSetup paperSize="9" fitToHeight="0" orientation="portrait" r:id="rId1"/>
  <ignoredErrors>
    <ignoredError sqref="C36:E36 B13 C13:D13"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FFFF00"/>
    <pageSetUpPr fitToPage="1"/>
  </sheetPr>
  <dimension ref="A1:J80"/>
  <sheetViews>
    <sheetView zoomScaleNormal="100" workbookViewId="0">
      <selection activeCell="A2" sqref="A2:D2"/>
    </sheetView>
  </sheetViews>
  <sheetFormatPr baseColWidth="10" defaultColWidth="11.42578125" defaultRowHeight="14.25"/>
  <cols>
    <col min="1" max="1" width="10.7109375" style="9" customWidth="1"/>
    <col min="2" max="2" width="56.7109375" style="9" customWidth="1"/>
    <col min="3" max="4" width="19.7109375" style="9" customWidth="1"/>
    <col min="5" max="5" width="73.5703125" style="12" customWidth="1"/>
    <col min="6" max="6" width="10.7109375" style="10" customWidth="1"/>
    <col min="7" max="7" width="20.7109375" style="10" bestFit="1" customWidth="1"/>
    <col min="8" max="8" width="122" style="10" bestFit="1" customWidth="1"/>
    <col min="9" max="9" width="11.42578125" style="9"/>
    <col min="10" max="10" width="11.42578125" style="5"/>
    <col min="11" max="16384" width="11.42578125" style="9"/>
  </cols>
  <sheetData>
    <row r="1" spans="1:10" s="109" customFormat="1" ht="120" customHeight="1">
      <c r="A1" s="108"/>
      <c r="E1" s="71"/>
      <c r="F1" s="110"/>
      <c r="G1" s="110"/>
      <c r="H1" s="110"/>
      <c r="J1" s="111"/>
    </row>
    <row r="2" spans="1:10" s="113" customFormat="1" ht="35.85" customHeight="1">
      <c r="A2" s="892" t="s">
        <v>319</v>
      </c>
      <c r="B2" s="892"/>
      <c r="C2" s="892"/>
      <c r="D2" s="892"/>
      <c r="E2" s="106"/>
      <c r="F2" s="112"/>
      <c r="G2" s="112"/>
      <c r="H2" s="112"/>
      <c r="J2" s="114"/>
    </row>
    <row r="3" spans="1:10" s="182" customFormat="1" ht="124.9" customHeight="1">
      <c r="A3" s="895" t="s">
        <v>470</v>
      </c>
      <c r="B3" s="895"/>
      <c r="C3" s="895"/>
      <c r="D3" s="895"/>
      <c r="E3" s="180"/>
      <c r="F3" s="181"/>
      <c r="G3" s="181"/>
      <c r="H3" s="181"/>
      <c r="J3" s="183"/>
    </row>
    <row r="4" spans="1:10" s="200" customFormat="1" ht="35.85" customHeight="1">
      <c r="A4" s="900" t="s">
        <v>388</v>
      </c>
      <c r="B4" s="900"/>
      <c r="C4" s="900"/>
      <c r="D4" s="900"/>
      <c r="E4" s="176"/>
      <c r="F4" s="199"/>
      <c r="G4" s="199"/>
      <c r="H4" s="199"/>
      <c r="J4" s="201"/>
    </row>
    <row r="5" spans="1:10" s="200" customFormat="1" ht="29.25" customHeight="1">
      <c r="A5" s="911" t="s">
        <v>137258</v>
      </c>
      <c r="B5" s="911"/>
      <c r="C5" s="911"/>
      <c r="D5" s="911"/>
      <c r="E5" s="185"/>
      <c r="F5" s="199"/>
      <c r="G5" s="199"/>
      <c r="H5" s="199"/>
      <c r="J5" s="201"/>
    </row>
    <row r="6" spans="1:10" s="200" customFormat="1" ht="29.25" customHeight="1">
      <c r="A6" s="899" t="s">
        <v>137259</v>
      </c>
      <c r="B6" s="899"/>
      <c r="C6" s="899"/>
      <c r="D6" s="899"/>
      <c r="E6" s="185"/>
      <c r="F6" s="199"/>
      <c r="G6" s="199"/>
      <c r="H6" s="199"/>
      <c r="J6" s="201"/>
    </row>
    <row r="7" spans="1:10" s="196" customFormat="1" ht="29.25" customHeight="1">
      <c r="A7" s="903" t="s">
        <v>398</v>
      </c>
      <c r="B7" s="904"/>
      <c r="C7" s="904"/>
      <c r="D7" s="904"/>
      <c r="E7" s="195"/>
      <c r="I7" s="197"/>
      <c r="J7" s="198"/>
    </row>
    <row r="8" spans="1:10" s="116" customFormat="1" ht="35.85" customHeight="1">
      <c r="A8" s="900" t="s">
        <v>424</v>
      </c>
      <c r="B8" s="900"/>
      <c r="C8" s="900"/>
      <c r="D8" s="900"/>
      <c r="E8" s="115"/>
      <c r="I8" s="117"/>
      <c r="J8" s="118"/>
    </row>
    <row r="9" spans="1:10" s="116" customFormat="1" ht="18">
      <c r="A9" s="897" t="s">
        <v>382</v>
      </c>
      <c r="B9" s="901"/>
      <c r="C9" s="901"/>
      <c r="D9" s="901"/>
      <c r="E9" s="115"/>
      <c r="I9" s="117"/>
      <c r="J9" s="118"/>
    </row>
    <row r="10" spans="1:10" s="116" customFormat="1" ht="18">
      <c r="A10" s="898" t="s">
        <v>423</v>
      </c>
      <c r="B10" s="898"/>
      <c r="C10" s="898"/>
      <c r="D10" s="898"/>
      <c r="E10" s="115"/>
      <c r="I10" s="117"/>
      <c r="J10" s="118"/>
    </row>
    <row r="11" spans="1:10" s="116" customFormat="1" ht="18">
      <c r="A11" s="898" t="s">
        <v>427</v>
      </c>
      <c r="B11" s="898"/>
      <c r="C11" s="898"/>
      <c r="D11" s="898"/>
      <c r="E11" s="115"/>
      <c r="I11" s="117"/>
      <c r="J11" s="118"/>
    </row>
    <row r="12" spans="1:10" s="116" customFormat="1" ht="18">
      <c r="A12" s="898" t="s">
        <v>471</v>
      </c>
      <c r="B12" s="898"/>
      <c r="C12" s="898"/>
      <c r="D12" s="898"/>
      <c r="E12" s="115"/>
      <c r="I12" s="117"/>
      <c r="J12" s="118"/>
    </row>
    <row r="13" spans="1:10" s="116" customFormat="1" ht="18">
      <c r="A13" s="898" t="s">
        <v>428</v>
      </c>
      <c r="B13" s="898"/>
      <c r="C13" s="898"/>
      <c r="D13" s="898"/>
      <c r="E13" s="115"/>
      <c r="I13" s="117"/>
      <c r="J13" s="118"/>
    </row>
    <row r="14" spans="1:10" s="116" customFormat="1" ht="13.15" customHeight="1">
      <c r="A14" s="186"/>
      <c r="B14" s="186"/>
      <c r="C14" s="186"/>
      <c r="D14" s="186"/>
      <c r="E14" s="115"/>
      <c r="I14" s="117"/>
      <c r="J14" s="118"/>
    </row>
    <row r="15" spans="1:10" s="116" customFormat="1" ht="18">
      <c r="A15" s="896" t="s">
        <v>425</v>
      </c>
      <c r="B15" s="897"/>
      <c r="C15" s="897"/>
      <c r="D15" s="897"/>
      <c r="E15" s="115"/>
      <c r="I15" s="117"/>
      <c r="J15" s="118"/>
    </row>
    <row r="16" spans="1:10" s="116" customFormat="1" ht="18">
      <c r="A16" s="902" t="s">
        <v>426</v>
      </c>
      <c r="B16" s="902"/>
      <c r="C16" s="902"/>
      <c r="D16" s="902"/>
      <c r="E16" s="115"/>
      <c r="I16" s="117"/>
      <c r="J16" s="118"/>
    </row>
    <row r="17" spans="1:10" s="116" customFormat="1" ht="18">
      <c r="A17" s="902" t="s">
        <v>302</v>
      </c>
      <c r="B17" s="902"/>
      <c r="C17" s="902"/>
      <c r="D17" s="902"/>
      <c r="E17" s="115"/>
      <c r="I17" s="117"/>
      <c r="J17" s="118"/>
    </row>
    <row r="18" spans="1:10" s="116" customFormat="1" ht="18">
      <c r="A18" s="902" t="s">
        <v>303</v>
      </c>
      <c r="B18" s="902"/>
      <c r="C18" s="902"/>
      <c r="D18" s="902"/>
      <c r="E18" s="115"/>
      <c r="I18" s="117"/>
      <c r="J18" s="118"/>
    </row>
    <row r="19" spans="1:10" s="116" customFormat="1" ht="18">
      <c r="A19" s="902" t="s">
        <v>429</v>
      </c>
      <c r="B19" s="902"/>
      <c r="C19" s="902"/>
      <c r="D19" s="902"/>
      <c r="E19" s="115"/>
      <c r="I19" s="117"/>
      <c r="J19" s="118"/>
    </row>
    <row r="20" spans="1:10" s="116" customFormat="1" ht="18">
      <c r="A20" s="902" t="s">
        <v>304</v>
      </c>
      <c r="B20" s="902"/>
      <c r="C20" s="902"/>
      <c r="D20" s="902"/>
      <c r="E20" s="115"/>
      <c r="I20" s="117"/>
      <c r="J20" s="118"/>
    </row>
    <row r="21" spans="1:10" s="116" customFormat="1" ht="13.15" customHeight="1">
      <c r="A21" s="187"/>
      <c r="B21" s="187"/>
      <c r="C21" s="187"/>
      <c r="D21" s="187"/>
      <c r="E21" s="115"/>
      <c r="I21" s="117"/>
      <c r="J21" s="118"/>
    </row>
    <row r="22" spans="1:10" s="116" customFormat="1" ht="18">
      <c r="A22" s="896" t="s">
        <v>438</v>
      </c>
      <c r="B22" s="897"/>
      <c r="C22" s="897"/>
      <c r="D22" s="897"/>
      <c r="E22" s="115"/>
      <c r="I22" s="117"/>
      <c r="J22" s="118"/>
    </row>
    <row r="23" spans="1:10" s="116" customFormat="1" ht="17.45" customHeight="1">
      <c r="A23" s="898" t="s">
        <v>431</v>
      </c>
      <c r="B23" s="898"/>
      <c r="C23" s="898"/>
      <c r="D23" s="898"/>
      <c r="E23" s="115"/>
      <c r="I23" s="117"/>
      <c r="J23" s="118"/>
    </row>
    <row r="24" spans="1:10" s="116" customFormat="1" ht="34.9" customHeight="1">
      <c r="A24" s="898" t="s">
        <v>439</v>
      </c>
      <c r="B24" s="898"/>
      <c r="C24" s="898"/>
      <c r="D24" s="898"/>
      <c r="E24" s="115"/>
      <c r="I24" s="117"/>
      <c r="J24" s="118"/>
    </row>
    <row r="25" spans="1:10" s="116" customFormat="1" ht="34.9" customHeight="1">
      <c r="A25" s="898" t="s">
        <v>440</v>
      </c>
      <c r="B25" s="898"/>
      <c r="C25" s="898"/>
      <c r="D25" s="898"/>
      <c r="E25" s="115"/>
      <c r="I25" s="117"/>
      <c r="J25" s="118"/>
    </row>
    <row r="26" spans="1:10" s="116" customFormat="1" ht="35.25">
      <c r="A26" s="900" t="s">
        <v>318</v>
      </c>
      <c r="B26" s="900"/>
      <c r="C26" s="900"/>
      <c r="D26" s="900"/>
      <c r="E26" s="115"/>
      <c r="I26" s="117"/>
      <c r="J26" s="118"/>
    </row>
    <row r="27" spans="1:10" s="116" customFormat="1" ht="18" customHeight="1">
      <c r="A27" s="907" t="s">
        <v>306</v>
      </c>
      <c r="B27" s="908"/>
      <c r="C27" s="915" t="s">
        <v>305</v>
      </c>
      <c r="D27" s="912" t="s">
        <v>430</v>
      </c>
      <c r="E27" s="115"/>
      <c r="I27" s="117"/>
      <c r="J27" s="118"/>
    </row>
    <row r="28" spans="1:10" s="116" customFormat="1" ht="18" customHeight="1">
      <c r="A28" s="909"/>
      <c r="B28" s="910"/>
      <c r="C28" s="916"/>
      <c r="D28" s="913"/>
      <c r="E28" s="115"/>
      <c r="I28" s="117"/>
      <c r="J28" s="118"/>
    </row>
    <row r="29" spans="1:10" s="116" customFormat="1" ht="18">
      <c r="A29" s="905" t="s">
        <v>287</v>
      </c>
      <c r="B29" s="905"/>
      <c r="C29" s="882">
        <v>3050</v>
      </c>
      <c r="D29" s="885">
        <v>20.11</v>
      </c>
      <c r="E29" s="115"/>
      <c r="I29" s="117"/>
      <c r="J29" s="118"/>
    </row>
    <row r="30" spans="1:10" s="116" customFormat="1" ht="18">
      <c r="A30" s="914" t="s">
        <v>288</v>
      </c>
      <c r="B30" s="914"/>
      <c r="C30" s="883"/>
      <c r="D30" s="886"/>
      <c r="E30" s="115"/>
      <c r="I30" s="117"/>
      <c r="J30" s="118"/>
    </row>
    <row r="31" spans="1:10" s="116" customFormat="1" ht="18">
      <c r="A31" s="906" t="s">
        <v>307</v>
      </c>
      <c r="B31" s="906"/>
      <c r="C31" s="884"/>
      <c r="D31" s="887"/>
      <c r="E31" s="115"/>
      <c r="I31" s="117"/>
      <c r="J31" s="118"/>
    </row>
    <row r="32" spans="1:10" s="116" customFormat="1" ht="18">
      <c r="A32" s="189" t="s">
        <v>308</v>
      </c>
      <c r="B32" s="189"/>
      <c r="C32" s="876">
        <v>3450</v>
      </c>
      <c r="D32" s="879">
        <v>22.75</v>
      </c>
      <c r="E32" s="115"/>
      <c r="I32" s="117"/>
      <c r="J32" s="118"/>
    </row>
    <row r="33" spans="1:10" s="116" customFormat="1" ht="18">
      <c r="A33" s="190" t="s">
        <v>309</v>
      </c>
      <c r="B33" s="190"/>
      <c r="C33" s="877"/>
      <c r="D33" s="880"/>
      <c r="E33" s="115"/>
      <c r="I33" s="117"/>
      <c r="J33" s="118"/>
    </row>
    <row r="34" spans="1:10" s="116" customFormat="1" ht="18">
      <c r="A34" s="190" t="s">
        <v>370</v>
      </c>
      <c r="B34" s="190"/>
      <c r="C34" s="877"/>
      <c r="D34" s="880"/>
      <c r="E34" s="115"/>
      <c r="I34" s="117"/>
      <c r="J34" s="118"/>
    </row>
    <row r="35" spans="1:10" s="116" customFormat="1" ht="18">
      <c r="A35" s="190" t="s">
        <v>310</v>
      </c>
      <c r="B35" s="190"/>
      <c r="C35" s="877"/>
      <c r="D35" s="880"/>
      <c r="E35" s="115"/>
      <c r="I35" s="117"/>
      <c r="J35" s="118"/>
    </row>
    <row r="36" spans="1:10" s="10" customFormat="1" ht="18">
      <c r="A36" s="191" t="s">
        <v>289</v>
      </c>
      <c r="B36" s="191"/>
      <c r="C36" s="878"/>
      <c r="D36" s="881"/>
      <c r="E36" s="43"/>
      <c r="I36" s="9"/>
      <c r="J36" s="5"/>
    </row>
    <row r="37" spans="1:10" s="10" customFormat="1" ht="18">
      <c r="A37" s="192" t="s">
        <v>290</v>
      </c>
      <c r="B37" s="192"/>
      <c r="C37" s="882">
        <v>3650</v>
      </c>
      <c r="D37" s="885">
        <v>24.07</v>
      </c>
      <c r="E37" s="43"/>
      <c r="I37" s="9"/>
      <c r="J37" s="5"/>
    </row>
    <row r="38" spans="1:10" s="10" customFormat="1" ht="18">
      <c r="A38" s="193" t="s">
        <v>311</v>
      </c>
      <c r="B38" s="193"/>
      <c r="C38" s="883"/>
      <c r="D38" s="886"/>
      <c r="E38" s="43"/>
      <c r="I38" s="9"/>
      <c r="J38" s="5"/>
    </row>
    <row r="39" spans="1:10" s="10" customFormat="1" ht="18">
      <c r="A39" s="194" t="s">
        <v>312</v>
      </c>
      <c r="B39" s="194"/>
      <c r="C39" s="884"/>
      <c r="D39" s="887"/>
      <c r="E39" s="43"/>
      <c r="I39" s="9"/>
      <c r="J39" s="5"/>
    </row>
    <row r="40" spans="1:10" s="10" customFormat="1" ht="18">
      <c r="A40" s="189" t="s">
        <v>291</v>
      </c>
      <c r="B40" s="189"/>
      <c r="C40" s="876">
        <v>3960</v>
      </c>
      <c r="D40" s="879">
        <v>26.11</v>
      </c>
      <c r="E40" s="43"/>
      <c r="I40" s="9"/>
      <c r="J40" s="5"/>
    </row>
    <row r="41" spans="1:10" s="10" customFormat="1" ht="18">
      <c r="A41" s="190" t="s">
        <v>313</v>
      </c>
      <c r="B41" s="190"/>
      <c r="C41" s="878"/>
      <c r="D41" s="881"/>
      <c r="E41" s="43"/>
      <c r="I41" s="9"/>
      <c r="J41" s="5"/>
    </row>
    <row r="42" spans="1:10" s="10" customFormat="1" ht="18">
      <c r="A42" s="917" t="s">
        <v>314</v>
      </c>
      <c r="B42" s="918"/>
      <c r="C42" s="227">
        <v>4360</v>
      </c>
      <c r="D42" s="230">
        <v>28.75</v>
      </c>
      <c r="E42" s="43"/>
      <c r="I42" s="9"/>
      <c r="J42" s="5"/>
    </row>
    <row r="43" spans="1:10" s="10" customFormat="1" ht="18">
      <c r="A43" s="893" t="s">
        <v>315</v>
      </c>
      <c r="B43" s="894"/>
      <c r="C43" s="226">
        <v>3650</v>
      </c>
      <c r="D43" s="231">
        <v>24.07</v>
      </c>
      <c r="E43" s="43"/>
      <c r="I43" s="9"/>
      <c r="J43" s="5"/>
    </row>
    <row r="44" spans="1:10" s="10" customFormat="1" ht="18">
      <c r="A44" s="917" t="s">
        <v>316</v>
      </c>
      <c r="B44" s="918"/>
      <c r="C44" s="227">
        <v>3050</v>
      </c>
      <c r="D44" s="230">
        <v>20.11</v>
      </c>
      <c r="E44" s="43"/>
      <c r="I44" s="9"/>
      <c r="J44" s="5"/>
    </row>
    <row r="45" spans="1:10" s="10" customFormat="1" ht="18">
      <c r="A45" s="188"/>
      <c r="B45" s="188"/>
      <c r="C45" s="232"/>
      <c r="D45" s="233"/>
      <c r="E45" s="43"/>
      <c r="I45" s="9"/>
      <c r="J45" s="5"/>
    </row>
    <row r="46" spans="1:10" s="214" customFormat="1" ht="17.649999999999999" customHeight="1">
      <c r="A46" s="212"/>
      <c r="B46" s="888"/>
      <c r="C46" s="888"/>
      <c r="D46" s="888"/>
      <c r="E46" s="211"/>
      <c r="F46" s="213"/>
      <c r="G46" s="213"/>
      <c r="H46" s="213"/>
      <c r="J46" s="215"/>
    </row>
    <row r="47" spans="1:10" ht="35.25">
      <c r="A47" s="900" t="s">
        <v>381</v>
      </c>
      <c r="B47" s="900"/>
      <c r="C47" s="900"/>
      <c r="D47" s="900"/>
    </row>
    <row r="48" spans="1:10" ht="17.649999999999999" customHeight="1">
      <c r="A48" s="889" t="s">
        <v>378</v>
      </c>
      <c r="B48" s="889"/>
      <c r="C48" s="184" t="s">
        <v>265</v>
      </c>
      <c r="D48" s="29" t="s">
        <v>266</v>
      </c>
    </row>
    <row r="49" spans="1:10" ht="18">
      <c r="A49" s="889" t="s">
        <v>276</v>
      </c>
      <c r="B49" s="889"/>
      <c r="C49" s="202">
        <v>30000</v>
      </c>
      <c r="D49" s="203">
        <v>35000</v>
      </c>
    </row>
    <row r="50" spans="1:10" ht="18">
      <c r="A50" s="889" t="s">
        <v>23</v>
      </c>
      <c r="B50" s="889"/>
      <c r="C50" s="204">
        <v>41000</v>
      </c>
      <c r="D50" s="205">
        <v>49000</v>
      </c>
    </row>
    <row r="51" spans="1:10" ht="18">
      <c r="A51" s="889" t="s">
        <v>271</v>
      </c>
      <c r="B51" s="889"/>
      <c r="C51" s="204">
        <v>19000</v>
      </c>
      <c r="D51" s="205">
        <v>22000</v>
      </c>
    </row>
    <row r="52" spans="1:10" ht="18">
      <c r="A52" s="889" t="s">
        <v>19</v>
      </c>
      <c r="B52" s="889"/>
      <c r="C52" s="204">
        <v>41000</v>
      </c>
      <c r="D52" s="205">
        <v>49000</v>
      </c>
    </row>
    <row r="53" spans="1:10" ht="18">
      <c r="A53" s="889" t="s">
        <v>272</v>
      </c>
      <c r="B53" s="889"/>
      <c r="C53" s="204">
        <v>34000</v>
      </c>
      <c r="D53" s="205">
        <v>40000</v>
      </c>
    </row>
    <row r="54" spans="1:10" ht="18">
      <c r="A54" s="889" t="s">
        <v>273</v>
      </c>
      <c r="B54" s="889"/>
      <c r="C54" s="204">
        <v>85000</v>
      </c>
      <c r="D54" s="205">
        <v>102000</v>
      </c>
    </row>
    <row r="55" spans="1:10" ht="18">
      <c r="A55" s="889" t="s">
        <v>274</v>
      </c>
      <c r="B55" s="889"/>
      <c r="C55" s="204">
        <v>85000</v>
      </c>
      <c r="D55" s="205">
        <v>102000</v>
      </c>
    </row>
    <row r="56" spans="1:10" ht="18">
      <c r="A56" s="889" t="s">
        <v>275</v>
      </c>
      <c r="B56" s="889"/>
      <c r="C56" s="204">
        <v>98000</v>
      </c>
      <c r="D56" s="205">
        <v>117000</v>
      </c>
    </row>
    <row r="57" spans="1:10" ht="18">
      <c r="A57" s="889" t="s">
        <v>377</v>
      </c>
      <c r="B57" s="889"/>
      <c r="C57" s="206">
        <v>0.75</v>
      </c>
      <c r="D57" s="207">
        <v>0.85</v>
      </c>
    </row>
    <row r="58" spans="1:10" ht="18">
      <c r="A58" s="889" t="s">
        <v>379</v>
      </c>
      <c r="B58" s="889"/>
      <c r="C58" s="891" t="s">
        <v>267</v>
      </c>
      <c r="D58" s="891"/>
    </row>
    <row r="59" spans="1:10" ht="18">
      <c r="A59" s="889" t="s">
        <v>380</v>
      </c>
      <c r="B59" s="889"/>
      <c r="C59" s="890" t="s">
        <v>383</v>
      </c>
      <c r="D59" s="890"/>
    </row>
    <row r="60" spans="1:10" s="237" customFormat="1" ht="10.5">
      <c r="A60" s="41"/>
      <c r="B60" s="41"/>
      <c r="C60" s="234"/>
      <c r="D60" s="234"/>
      <c r="E60" s="235"/>
      <c r="F60" s="236"/>
      <c r="G60" s="236"/>
      <c r="H60" s="236"/>
      <c r="J60" s="238"/>
    </row>
    <row r="61" spans="1:10" s="237" customFormat="1" ht="10.5">
      <c r="A61" s="41"/>
      <c r="B61" s="41"/>
      <c r="C61" s="234"/>
      <c r="D61" s="234"/>
      <c r="E61" s="235"/>
      <c r="F61" s="236"/>
      <c r="G61" s="236"/>
      <c r="H61" s="236"/>
      <c r="J61" s="238"/>
    </row>
    <row r="62" spans="1:10" ht="36" customHeight="1">
      <c r="A62" s="650" t="s">
        <v>432</v>
      </c>
      <c r="B62" s="650"/>
      <c r="C62" s="650"/>
      <c r="D62" s="650"/>
    </row>
    <row r="63" spans="1:10" s="237" customFormat="1" ht="10.5">
      <c r="A63" s="41"/>
      <c r="B63" s="41"/>
      <c r="C63" s="234"/>
      <c r="D63" s="234"/>
      <c r="E63" s="235"/>
      <c r="F63" s="236"/>
      <c r="G63" s="236"/>
      <c r="H63" s="236"/>
      <c r="J63" s="238"/>
    </row>
    <row r="64" spans="1:10" ht="36" customHeight="1">
      <c r="A64" s="650" t="s">
        <v>433</v>
      </c>
      <c r="B64" s="650"/>
      <c r="C64" s="650"/>
      <c r="D64" s="650"/>
    </row>
    <row r="65" spans="1:10" s="237" customFormat="1" ht="10.5">
      <c r="A65" s="41"/>
      <c r="B65" s="41"/>
      <c r="C65" s="234"/>
      <c r="D65" s="234"/>
      <c r="E65" s="235"/>
      <c r="F65" s="236"/>
      <c r="G65" s="236"/>
      <c r="H65" s="236"/>
      <c r="J65" s="238"/>
    </row>
    <row r="66" spans="1:10" ht="36" customHeight="1">
      <c r="A66" s="650" t="s">
        <v>434</v>
      </c>
      <c r="B66" s="650"/>
      <c r="C66" s="650"/>
      <c r="D66" s="650"/>
    </row>
    <row r="67" spans="1:10" ht="18">
      <c r="A67" s="188"/>
      <c r="B67" s="188"/>
      <c r="C67" s="228"/>
      <c r="D67" s="228"/>
    </row>
    <row r="68" spans="1:10" ht="18">
      <c r="A68" s="188"/>
      <c r="B68" s="188"/>
      <c r="C68" s="228"/>
      <c r="D68" s="228"/>
    </row>
    <row r="69" spans="1:10" ht="18">
      <c r="A69" s="188"/>
      <c r="B69" s="188"/>
      <c r="C69" s="228"/>
      <c r="D69" s="228"/>
    </row>
    <row r="70" spans="1:10" ht="18">
      <c r="A70" s="188"/>
      <c r="B70" s="188"/>
      <c r="C70" s="228"/>
      <c r="D70" s="228"/>
    </row>
    <row r="71" spans="1:10" ht="18">
      <c r="A71" s="188"/>
      <c r="B71" s="188"/>
      <c r="C71" s="228"/>
      <c r="D71" s="228"/>
    </row>
    <row r="72" spans="1:10" ht="18">
      <c r="A72" s="188"/>
      <c r="B72" s="188"/>
      <c r="C72" s="228"/>
      <c r="D72" s="228"/>
    </row>
    <row r="73" spans="1:10" ht="18">
      <c r="A73" s="188"/>
      <c r="B73" s="188"/>
      <c r="C73" s="228"/>
      <c r="D73" s="228"/>
    </row>
    <row r="74" spans="1:10" ht="18">
      <c r="A74" s="188"/>
      <c r="B74" s="188"/>
      <c r="C74" s="228"/>
      <c r="D74" s="228"/>
    </row>
    <row r="75" spans="1:10" ht="18">
      <c r="A75" s="188"/>
      <c r="B75" s="188"/>
      <c r="C75" s="228"/>
      <c r="D75" s="228"/>
    </row>
    <row r="76" spans="1:10" ht="18">
      <c r="A76" s="188"/>
      <c r="B76" s="188"/>
      <c r="C76" s="228"/>
      <c r="D76" s="228"/>
    </row>
    <row r="77" spans="1:10" ht="18">
      <c r="A77" s="188"/>
      <c r="B77" s="188"/>
      <c r="C77" s="228"/>
      <c r="D77" s="228"/>
    </row>
    <row r="78" spans="1:10" ht="18">
      <c r="A78" s="188"/>
      <c r="B78" s="188"/>
      <c r="C78" s="228"/>
      <c r="D78" s="228"/>
    </row>
    <row r="79" spans="1:10" ht="18">
      <c r="A79" s="188"/>
      <c r="B79" s="188"/>
      <c r="C79" s="228"/>
      <c r="D79" s="228"/>
    </row>
    <row r="80" spans="1:10" ht="18">
      <c r="A80" s="188"/>
      <c r="B80" s="188"/>
      <c r="C80" s="228"/>
      <c r="D80" s="228"/>
    </row>
  </sheetData>
  <sheetProtection algorithmName="SHA-512" hashValue="AgPL0ZB3UiWLB6QkYMnLoyFW8OVauBR865dxWuJF79JqBHTH5Ac6hYQpb8fegsHWkFYGNmMKawAVTh80RAPRWQ==" saltValue="eQprSPraxr038bCzQJpUvQ==" spinCount="100000" sheet="1" objects="1" scenarios="1"/>
  <dataConsolidate/>
  <mergeCells count="59">
    <mergeCell ref="A48:B48"/>
    <mergeCell ref="A49:B49"/>
    <mergeCell ref="A50:B50"/>
    <mergeCell ref="A18:D18"/>
    <mergeCell ref="A19:D19"/>
    <mergeCell ref="D27:D28"/>
    <mergeCell ref="D29:D31"/>
    <mergeCell ref="A24:D24"/>
    <mergeCell ref="A25:D25"/>
    <mergeCell ref="A30:B30"/>
    <mergeCell ref="A26:D26"/>
    <mergeCell ref="C29:C31"/>
    <mergeCell ref="C27:C28"/>
    <mergeCell ref="A47:D47"/>
    <mergeCell ref="A44:B44"/>
    <mergeCell ref="A42:B42"/>
    <mergeCell ref="A51:B51"/>
    <mergeCell ref="A55:B55"/>
    <mergeCell ref="A52:B52"/>
    <mergeCell ref="A53:B53"/>
    <mergeCell ref="A54:B54"/>
    <mergeCell ref="A29:B29"/>
    <mergeCell ref="A31:B31"/>
    <mergeCell ref="A27:B28"/>
    <mergeCell ref="A4:D4"/>
    <mergeCell ref="A5:D5"/>
    <mergeCell ref="A16:D16"/>
    <mergeCell ref="A2:D2"/>
    <mergeCell ref="A43:B43"/>
    <mergeCell ref="A3:D3"/>
    <mergeCell ref="A22:D22"/>
    <mergeCell ref="A23:D23"/>
    <mergeCell ref="A6:D6"/>
    <mergeCell ref="A8:D8"/>
    <mergeCell ref="A9:D9"/>
    <mergeCell ref="A10:D10"/>
    <mergeCell ref="A12:D12"/>
    <mergeCell ref="A13:D13"/>
    <mergeCell ref="A20:D20"/>
    <mergeCell ref="A11:D11"/>
    <mergeCell ref="A17:D17"/>
    <mergeCell ref="A15:D15"/>
    <mergeCell ref="A7:D7"/>
    <mergeCell ref="A62:D62"/>
    <mergeCell ref="A64:D64"/>
    <mergeCell ref="A66:D66"/>
    <mergeCell ref="C32:C36"/>
    <mergeCell ref="D32:D36"/>
    <mergeCell ref="C37:C39"/>
    <mergeCell ref="D37:D39"/>
    <mergeCell ref="C40:C41"/>
    <mergeCell ref="D40:D41"/>
    <mergeCell ref="B46:D46"/>
    <mergeCell ref="A59:B59"/>
    <mergeCell ref="C59:D59"/>
    <mergeCell ref="A56:B56"/>
    <mergeCell ref="A57:B57"/>
    <mergeCell ref="A58:B58"/>
    <mergeCell ref="C58:D58"/>
  </mergeCells>
  <phoneticPr fontId="50" type="noConversion"/>
  <hyperlinks>
    <hyperlink ref="A7" r:id="rId1" xr:uid="{00000000-0004-0000-0000-000000000000}"/>
  </hyperlinks>
  <printOptions horizontalCentered="1"/>
  <pageMargins left="3.937007874015748E-2" right="3.937007874015748E-2" top="0.55118110236220474" bottom="0.74803149606299213" header="0.31496062992125984" footer="0.31496062992125984"/>
  <pageSetup paperSize="9" scale="96" fitToHeight="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8DF0D-A137-438C-B015-D4E8553112CC}">
  <dimension ref="A1:I34"/>
  <sheetViews>
    <sheetView workbookViewId="0">
      <selection sqref="A1:XFD1048576"/>
    </sheetView>
  </sheetViews>
  <sheetFormatPr baseColWidth="10" defaultColWidth="11.42578125" defaultRowHeight="12.75"/>
  <cols>
    <col min="1" max="1" width="73.7109375" style="550" customWidth="1"/>
    <col min="2" max="2" width="5" style="558" bestFit="1" customWidth="1"/>
    <col min="3" max="3" width="4" style="558" bestFit="1" customWidth="1"/>
    <col min="4" max="4" width="17.7109375" style="558" bestFit="1" customWidth="1"/>
    <col min="5" max="5" width="49.28515625" style="550" bestFit="1" customWidth="1"/>
    <col min="6" max="6" width="19.140625" style="550" bestFit="1" customWidth="1"/>
    <col min="7" max="7" width="27.42578125" style="550" bestFit="1" customWidth="1"/>
    <col min="8" max="8" width="36.28515625" style="550" bestFit="1" customWidth="1"/>
    <col min="9" max="9" width="26.140625" style="550" bestFit="1" customWidth="1"/>
    <col min="10" max="245" width="9.140625" style="550" customWidth="1"/>
    <col min="246" max="16384" width="11.42578125" style="550"/>
  </cols>
  <sheetData>
    <row r="1" spans="1:9">
      <c r="A1" s="549" t="s">
        <v>555</v>
      </c>
      <c r="B1" s="919" t="s">
        <v>293</v>
      </c>
      <c r="C1" s="919"/>
      <c r="D1" s="549" t="s">
        <v>137253</v>
      </c>
      <c r="E1" s="549" t="s">
        <v>553</v>
      </c>
      <c r="F1" s="549" t="s">
        <v>552</v>
      </c>
      <c r="G1" s="549" t="s">
        <v>551</v>
      </c>
      <c r="H1" s="549" t="s">
        <v>550</v>
      </c>
      <c r="I1" s="549" t="s">
        <v>549</v>
      </c>
    </row>
    <row r="2" spans="1:9" s="553" customFormat="1" ht="26.45" customHeight="1">
      <c r="A2" s="551" t="s">
        <v>143</v>
      </c>
      <c r="B2" s="552">
        <v>0</v>
      </c>
      <c r="C2" s="552"/>
      <c r="D2" s="543">
        <f>SUM(B2/151.67)</f>
        <v>0</v>
      </c>
      <c r="E2" s="552"/>
      <c r="F2" s="552"/>
      <c r="G2" s="552"/>
      <c r="H2" s="552"/>
      <c r="I2" s="552"/>
    </row>
    <row r="3" spans="1:9" s="554" customFormat="1" ht="26.45" customHeight="1">
      <c r="A3" s="554" t="s">
        <v>548</v>
      </c>
      <c r="B3" s="555">
        <v>4200</v>
      </c>
      <c r="C3" s="555"/>
      <c r="D3" s="556">
        <v>32</v>
      </c>
      <c r="E3" s="554" t="s">
        <v>294</v>
      </c>
      <c r="F3" s="554" t="s">
        <v>475</v>
      </c>
      <c r="G3" s="554" t="s">
        <v>475</v>
      </c>
      <c r="H3" s="554" t="s">
        <v>480</v>
      </c>
      <c r="I3" s="554" t="s">
        <v>473</v>
      </c>
    </row>
    <row r="4" spans="1:9" s="554" customFormat="1" ht="26.45" customHeight="1">
      <c r="A4" s="554" t="s">
        <v>137222</v>
      </c>
      <c r="B4" s="555">
        <f>(4200/3)*2</f>
        <v>2800</v>
      </c>
      <c r="C4" s="555"/>
      <c r="D4" s="556">
        <v>21</v>
      </c>
      <c r="E4" s="554" t="s">
        <v>294</v>
      </c>
      <c r="F4" s="554" t="s">
        <v>475</v>
      </c>
      <c r="G4" s="554" t="s">
        <v>475</v>
      </c>
      <c r="H4" s="554" t="s">
        <v>480</v>
      </c>
      <c r="I4" s="554" t="s">
        <v>473</v>
      </c>
    </row>
    <row r="5" spans="1:9" s="554" customFormat="1" ht="26.45" customHeight="1">
      <c r="A5" s="554" t="s">
        <v>137218</v>
      </c>
      <c r="B5" s="555">
        <v>1540</v>
      </c>
      <c r="C5" s="555"/>
      <c r="D5" s="556">
        <v>10</v>
      </c>
      <c r="E5" s="554" t="s">
        <v>294</v>
      </c>
      <c r="F5" s="554" t="s">
        <v>475</v>
      </c>
      <c r="G5" s="554" t="s">
        <v>473</v>
      </c>
      <c r="H5" s="554" t="s">
        <v>480</v>
      </c>
      <c r="I5" s="554" t="s">
        <v>473</v>
      </c>
    </row>
    <row r="6" spans="1:9" s="554" customFormat="1" ht="26.45" customHeight="1">
      <c r="A6" s="554" t="s">
        <v>565</v>
      </c>
      <c r="B6" s="555">
        <v>1365</v>
      </c>
      <c r="C6" s="555"/>
      <c r="D6" s="556">
        <v>9</v>
      </c>
      <c r="E6" s="554" t="s">
        <v>294</v>
      </c>
      <c r="F6" s="554" t="s">
        <v>475</v>
      </c>
      <c r="G6" s="554" t="s">
        <v>473</v>
      </c>
      <c r="H6" s="554" t="s">
        <v>480</v>
      </c>
      <c r="I6" s="554" t="s">
        <v>473</v>
      </c>
    </row>
    <row r="7" spans="1:9" s="554" customFormat="1" ht="26.45" customHeight="1">
      <c r="A7" s="554" t="s">
        <v>566</v>
      </c>
      <c r="B7" s="555" t="str">
        <f>IF(DAPEC!A8=A7,DAPEC!E10,"")</f>
        <v/>
      </c>
      <c r="C7" s="555"/>
      <c r="D7" s="556">
        <v>0</v>
      </c>
      <c r="E7" s="554" t="s">
        <v>295</v>
      </c>
      <c r="F7" s="554" t="s">
        <v>475</v>
      </c>
      <c r="G7" s="554" t="s">
        <v>473</v>
      </c>
      <c r="H7" s="554" t="s">
        <v>480</v>
      </c>
      <c r="I7" s="554" t="s">
        <v>473</v>
      </c>
    </row>
    <row r="8" spans="1:9" s="554" customFormat="1" ht="26.45" customHeight="1">
      <c r="A8" s="554" t="s">
        <v>547</v>
      </c>
      <c r="B8" s="555">
        <v>1435</v>
      </c>
      <c r="C8" s="555"/>
      <c r="D8" s="556">
        <v>10</v>
      </c>
      <c r="E8" s="554" t="s">
        <v>294</v>
      </c>
      <c r="F8" s="554" t="s">
        <v>475</v>
      </c>
      <c r="G8" s="554" t="s">
        <v>473</v>
      </c>
      <c r="H8" s="554" t="s">
        <v>480</v>
      </c>
      <c r="I8" s="554" t="s">
        <v>473</v>
      </c>
    </row>
    <row r="9" spans="1:9" s="554" customFormat="1" ht="26.45" customHeight="1">
      <c r="A9" s="554" t="s">
        <v>545</v>
      </c>
      <c r="B9" s="555">
        <v>2940</v>
      </c>
      <c r="C9" s="555"/>
      <c r="D9" s="556">
        <v>21</v>
      </c>
      <c r="E9" s="554" t="s">
        <v>294</v>
      </c>
      <c r="F9" s="554" t="s">
        <v>475</v>
      </c>
      <c r="G9" s="554" t="s">
        <v>475</v>
      </c>
      <c r="H9" s="554" t="s">
        <v>480</v>
      </c>
      <c r="I9" s="554" t="s">
        <v>473</v>
      </c>
    </row>
    <row r="10" spans="1:9" s="554" customFormat="1" ht="26.45" customHeight="1">
      <c r="A10" s="554" t="s">
        <v>137219</v>
      </c>
      <c r="B10" s="555">
        <v>3600</v>
      </c>
      <c r="C10" s="555"/>
      <c r="D10" s="556">
        <v>21</v>
      </c>
      <c r="E10" s="554" t="s">
        <v>294</v>
      </c>
      <c r="F10" s="554" t="s">
        <v>475</v>
      </c>
      <c r="G10" s="554" t="s">
        <v>473</v>
      </c>
      <c r="H10" s="554" t="s">
        <v>480</v>
      </c>
      <c r="I10" s="554" t="s">
        <v>473</v>
      </c>
    </row>
    <row r="11" spans="1:9" s="554" customFormat="1" ht="26.45" customHeight="1">
      <c r="A11" s="554" t="s">
        <v>546</v>
      </c>
      <c r="B11" s="555">
        <v>3600</v>
      </c>
      <c r="C11" s="555"/>
      <c r="D11" s="556">
        <v>21</v>
      </c>
      <c r="E11" s="554" t="s">
        <v>295</v>
      </c>
      <c r="F11" s="554" t="s">
        <v>475</v>
      </c>
      <c r="G11" s="554" t="s">
        <v>473</v>
      </c>
      <c r="H11" s="554" t="s">
        <v>480</v>
      </c>
      <c r="I11" s="554" t="s">
        <v>473</v>
      </c>
    </row>
    <row r="12" spans="1:9" s="554" customFormat="1" ht="26.45" customHeight="1">
      <c r="A12" s="554" t="s">
        <v>543</v>
      </c>
      <c r="B12" s="555">
        <v>3550</v>
      </c>
      <c r="C12" s="555"/>
      <c r="D12" s="556">
        <v>23</v>
      </c>
      <c r="E12" s="554" t="s">
        <v>294</v>
      </c>
      <c r="F12" s="554" t="s">
        <v>475</v>
      </c>
      <c r="G12" s="554" t="s">
        <v>473</v>
      </c>
      <c r="H12" s="554" t="s">
        <v>474</v>
      </c>
      <c r="I12" s="554" t="s">
        <v>473</v>
      </c>
    </row>
    <row r="13" spans="1:9" s="554" customFormat="1" ht="26.45" customHeight="1">
      <c r="A13" s="554" t="s">
        <v>535</v>
      </c>
      <c r="B13" s="555">
        <v>2000</v>
      </c>
      <c r="C13" s="555"/>
      <c r="D13" s="556">
        <v>13</v>
      </c>
      <c r="E13" s="554" t="s">
        <v>294</v>
      </c>
      <c r="F13" s="554" t="s">
        <v>475</v>
      </c>
      <c r="G13" s="554" t="s">
        <v>473</v>
      </c>
      <c r="H13" s="554" t="s">
        <v>474</v>
      </c>
      <c r="I13" s="554" t="s">
        <v>473</v>
      </c>
    </row>
    <row r="14" spans="1:9" s="554" customFormat="1" ht="26.45" customHeight="1">
      <c r="A14" s="554" t="s">
        <v>544</v>
      </c>
      <c r="B14" s="555">
        <v>820</v>
      </c>
      <c r="C14" s="555"/>
      <c r="D14" s="556">
        <v>5</v>
      </c>
      <c r="E14" s="554" t="s">
        <v>295</v>
      </c>
      <c r="F14" s="554" t="s">
        <v>475</v>
      </c>
      <c r="G14" s="554" t="s">
        <v>473</v>
      </c>
      <c r="H14" s="554" t="s">
        <v>474</v>
      </c>
      <c r="I14" s="554" t="s">
        <v>473</v>
      </c>
    </row>
    <row r="15" spans="1:9" s="554" customFormat="1" ht="26.45" customHeight="1">
      <c r="A15" s="554" t="s">
        <v>137220</v>
      </c>
      <c r="B15" s="555">
        <v>1540</v>
      </c>
      <c r="C15" s="555"/>
      <c r="D15" s="556">
        <v>10</v>
      </c>
      <c r="E15" s="554" t="s">
        <v>294</v>
      </c>
      <c r="F15" s="554" t="s">
        <v>475</v>
      </c>
      <c r="G15" s="554" t="s">
        <v>473</v>
      </c>
      <c r="H15" s="554" t="s">
        <v>480</v>
      </c>
      <c r="I15" s="554" t="s">
        <v>473</v>
      </c>
    </row>
    <row r="16" spans="1:9" s="557" customFormat="1" ht="26.45" customHeight="1">
      <c r="A16" s="554" t="s">
        <v>538</v>
      </c>
      <c r="B16" s="555">
        <v>1400</v>
      </c>
      <c r="C16" s="555"/>
      <c r="D16" s="556">
        <v>10</v>
      </c>
      <c r="E16" s="554" t="s">
        <v>294</v>
      </c>
      <c r="F16" s="554" t="s">
        <v>475</v>
      </c>
      <c r="G16" s="554" t="s">
        <v>473</v>
      </c>
      <c r="H16" s="554" t="s">
        <v>478</v>
      </c>
      <c r="I16" s="554" t="s">
        <v>473</v>
      </c>
    </row>
    <row r="17" spans="1:9" s="554" customFormat="1" ht="26.45" customHeight="1">
      <c r="A17" s="554" t="s">
        <v>539</v>
      </c>
      <c r="B17" s="555">
        <v>3420</v>
      </c>
      <c r="C17" s="555"/>
      <c r="D17" s="556">
        <v>23</v>
      </c>
      <c r="E17" s="554" t="s">
        <v>295</v>
      </c>
      <c r="F17" s="554" t="s">
        <v>475</v>
      </c>
      <c r="G17" s="554" t="s">
        <v>475</v>
      </c>
      <c r="H17" s="554" t="s">
        <v>474</v>
      </c>
      <c r="I17" s="554" t="s">
        <v>473</v>
      </c>
    </row>
    <row r="18" spans="1:9" s="554" customFormat="1" ht="26.45" customHeight="1">
      <c r="A18" s="554" t="s">
        <v>542</v>
      </c>
      <c r="B18" s="555">
        <v>1500</v>
      </c>
      <c r="C18" s="555"/>
      <c r="D18" s="556">
        <v>10</v>
      </c>
      <c r="E18" s="554" t="s">
        <v>294</v>
      </c>
      <c r="F18" s="554" t="s">
        <v>475</v>
      </c>
      <c r="G18" s="554" t="s">
        <v>475</v>
      </c>
      <c r="H18" s="554" t="s">
        <v>480</v>
      </c>
      <c r="I18" s="554" t="s">
        <v>473</v>
      </c>
    </row>
    <row r="19" spans="1:9" s="554" customFormat="1" ht="26.45" customHeight="1">
      <c r="A19" s="554" t="s">
        <v>563</v>
      </c>
      <c r="B19" s="555">
        <v>1200</v>
      </c>
      <c r="C19" s="556"/>
      <c r="D19" s="556">
        <v>10</v>
      </c>
      <c r="E19" s="554" t="s">
        <v>295</v>
      </c>
      <c r="F19" s="554" t="s">
        <v>475</v>
      </c>
      <c r="G19" s="554" t="s">
        <v>475</v>
      </c>
      <c r="H19" s="554" t="s">
        <v>476</v>
      </c>
      <c r="I19" s="554" t="s">
        <v>473</v>
      </c>
    </row>
    <row r="20" spans="1:9" s="554" customFormat="1" ht="26.45" customHeight="1">
      <c r="A20" s="554" t="s">
        <v>531</v>
      </c>
      <c r="B20" s="555">
        <v>5198</v>
      </c>
      <c r="C20" s="555"/>
      <c r="D20" s="556">
        <v>34</v>
      </c>
      <c r="E20" s="554" t="s">
        <v>294</v>
      </c>
      <c r="F20" s="554" t="s">
        <v>475</v>
      </c>
      <c r="G20" s="554" t="s">
        <v>475</v>
      </c>
      <c r="H20" s="554" t="s">
        <v>480</v>
      </c>
      <c r="I20" s="554" t="s">
        <v>473</v>
      </c>
    </row>
    <row r="21" spans="1:9" s="554" customFormat="1" ht="26.45" customHeight="1">
      <c r="A21" s="554" t="s">
        <v>530</v>
      </c>
      <c r="B21" s="555">
        <v>3368</v>
      </c>
      <c r="C21" s="555"/>
      <c r="D21" s="556">
        <v>32</v>
      </c>
      <c r="E21" s="554" t="s">
        <v>294</v>
      </c>
      <c r="F21" s="554" t="s">
        <v>475</v>
      </c>
      <c r="G21" s="554" t="s">
        <v>475</v>
      </c>
      <c r="H21" s="554" t="s">
        <v>480</v>
      </c>
      <c r="I21" s="554" t="s">
        <v>473</v>
      </c>
    </row>
    <row r="22" spans="1:9" s="554" customFormat="1" ht="26.45" customHeight="1">
      <c r="A22" s="554" t="s">
        <v>485</v>
      </c>
      <c r="B22" s="555">
        <v>1470</v>
      </c>
      <c r="C22" s="555"/>
      <c r="D22" s="556">
        <v>10</v>
      </c>
      <c r="E22" s="554" t="s">
        <v>294</v>
      </c>
      <c r="F22" s="554" t="s">
        <v>475</v>
      </c>
      <c r="G22" s="554" t="s">
        <v>473</v>
      </c>
      <c r="H22" s="554" t="s">
        <v>480</v>
      </c>
      <c r="I22" s="554" t="s">
        <v>473</v>
      </c>
    </row>
    <row r="23" spans="1:9" s="554" customFormat="1" ht="26.45" customHeight="1">
      <c r="A23" s="554" t="s">
        <v>537</v>
      </c>
      <c r="B23" s="555">
        <v>1407</v>
      </c>
      <c r="C23" s="555"/>
      <c r="D23" s="556">
        <v>9</v>
      </c>
      <c r="E23" s="554" t="s">
        <v>294</v>
      </c>
      <c r="F23" s="554" t="s">
        <v>475</v>
      </c>
      <c r="G23" s="554" t="s">
        <v>473</v>
      </c>
      <c r="H23" s="554" t="s">
        <v>474</v>
      </c>
      <c r="I23" s="554" t="s">
        <v>473</v>
      </c>
    </row>
    <row r="24" spans="1:9" s="554" customFormat="1" ht="26.45" customHeight="1">
      <c r="A24" s="554" t="s">
        <v>533</v>
      </c>
      <c r="B24" s="555">
        <v>1100</v>
      </c>
      <c r="C24" s="555"/>
      <c r="D24" s="556">
        <v>7</v>
      </c>
      <c r="E24" s="554" t="s">
        <v>295</v>
      </c>
      <c r="F24" s="554" t="s">
        <v>475</v>
      </c>
      <c r="G24" s="554" t="s">
        <v>473</v>
      </c>
      <c r="H24" s="554" t="s">
        <v>474</v>
      </c>
      <c r="I24" s="554" t="s">
        <v>473</v>
      </c>
    </row>
    <row r="25" spans="1:9" s="554" customFormat="1" ht="26.45" customHeight="1">
      <c r="A25" s="554" t="s">
        <v>564</v>
      </c>
      <c r="B25" s="555">
        <v>1200</v>
      </c>
      <c r="C25" s="555"/>
      <c r="D25" s="556">
        <v>8</v>
      </c>
      <c r="E25" s="554" t="s">
        <v>295</v>
      </c>
      <c r="F25" s="554" t="s">
        <v>475</v>
      </c>
      <c r="G25" s="554" t="s">
        <v>473</v>
      </c>
      <c r="H25" s="554" t="s">
        <v>474</v>
      </c>
      <c r="I25" s="554" t="s">
        <v>473</v>
      </c>
    </row>
    <row r="26" spans="1:9" s="554" customFormat="1" ht="26.45" customHeight="1">
      <c r="A26" s="554" t="s">
        <v>534</v>
      </c>
      <c r="B26" s="555">
        <v>4200</v>
      </c>
      <c r="C26" s="555"/>
      <c r="D26" s="556">
        <v>32</v>
      </c>
      <c r="E26" s="554" t="s">
        <v>294</v>
      </c>
      <c r="F26" s="554" t="s">
        <v>475</v>
      </c>
      <c r="G26" s="554" t="s">
        <v>475</v>
      </c>
      <c r="H26" s="554" t="s">
        <v>478</v>
      </c>
      <c r="I26" s="554" t="s">
        <v>473</v>
      </c>
    </row>
    <row r="27" spans="1:9" s="554" customFormat="1" ht="26.45" customHeight="1">
      <c r="A27" s="554" t="s">
        <v>484</v>
      </c>
      <c r="B27" s="555">
        <v>3450</v>
      </c>
      <c r="C27" s="555"/>
      <c r="D27" s="556">
        <v>23</v>
      </c>
      <c r="E27" s="554" t="s">
        <v>294</v>
      </c>
      <c r="F27" s="554" t="s">
        <v>475</v>
      </c>
      <c r="G27" s="554" t="s">
        <v>475</v>
      </c>
      <c r="H27" s="554" t="s">
        <v>480</v>
      </c>
      <c r="I27" s="554" t="s">
        <v>473</v>
      </c>
    </row>
    <row r="28" spans="1:9" s="554" customFormat="1" ht="26.45" customHeight="1">
      <c r="A28" s="554" t="s">
        <v>483</v>
      </c>
      <c r="B28" s="555">
        <v>3200</v>
      </c>
      <c r="C28" s="555"/>
      <c r="D28" s="556">
        <v>32</v>
      </c>
      <c r="E28" s="554" t="s">
        <v>294</v>
      </c>
      <c r="F28" s="554" t="s">
        <v>475</v>
      </c>
      <c r="G28" s="554" t="s">
        <v>475</v>
      </c>
      <c r="H28" s="554" t="s">
        <v>480</v>
      </c>
      <c r="I28" s="554" t="s">
        <v>473</v>
      </c>
    </row>
    <row r="29" spans="1:9" s="554" customFormat="1" ht="26.45" customHeight="1">
      <c r="A29" s="554" t="s">
        <v>482</v>
      </c>
      <c r="B29" s="555">
        <v>2522</v>
      </c>
      <c r="C29" s="555"/>
      <c r="D29" s="556">
        <v>18</v>
      </c>
      <c r="E29" s="554" t="s">
        <v>295</v>
      </c>
      <c r="F29" s="554" t="s">
        <v>475</v>
      </c>
      <c r="G29" s="554" t="s">
        <v>475</v>
      </c>
      <c r="H29" s="554" t="s">
        <v>480</v>
      </c>
      <c r="I29" s="554" t="s">
        <v>473</v>
      </c>
    </row>
    <row r="30" spans="1:9" s="554" customFormat="1" ht="26.45" customHeight="1">
      <c r="A30" s="554" t="s">
        <v>481</v>
      </c>
      <c r="B30" s="555">
        <v>5460</v>
      </c>
      <c r="C30" s="555"/>
      <c r="D30" s="556">
        <v>36</v>
      </c>
      <c r="E30" s="554" t="s">
        <v>294</v>
      </c>
      <c r="F30" s="554" t="s">
        <v>475</v>
      </c>
      <c r="G30" s="554" t="s">
        <v>475</v>
      </c>
      <c r="H30" s="554" t="s">
        <v>480</v>
      </c>
      <c r="I30" s="554" t="s">
        <v>473</v>
      </c>
    </row>
    <row r="31" spans="1:9" s="554" customFormat="1" ht="26.45" customHeight="1">
      <c r="A31" s="554" t="s">
        <v>479</v>
      </c>
      <c r="B31" s="555">
        <v>4200</v>
      </c>
      <c r="C31" s="555"/>
      <c r="D31" s="556">
        <v>32</v>
      </c>
      <c r="E31" s="554" t="s">
        <v>294</v>
      </c>
      <c r="F31" s="554" t="s">
        <v>475</v>
      </c>
      <c r="G31" s="554" t="s">
        <v>473</v>
      </c>
      <c r="H31" s="554" t="s">
        <v>478</v>
      </c>
      <c r="I31" s="554" t="s">
        <v>473</v>
      </c>
    </row>
    <row r="32" spans="1:9" s="554" customFormat="1" ht="26.45" customHeight="1">
      <c r="A32" s="554" t="s">
        <v>477</v>
      </c>
      <c r="B32" s="555">
        <v>3600</v>
      </c>
      <c r="C32" s="555"/>
      <c r="D32" s="556">
        <v>24</v>
      </c>
      <c r="E32" s="554" t="s">
        <v>295</v>
      </c>
      <c r="F32" s="554" t="s">
        <v>475</v>
      </c>
      <c r="G32" s="554" t="s">
        <v>473</v>
      </c>
      <c r="H32" s="554" t="s">
        <v>474</v>
      </c>
      <c r="I32" s="554" t="s">
        <v>473</v>
      </c>
    </row>
    <row r="33" spans="1:9" s="554" customFormat="1" ht="26.45" customHeight="1">
      <c r="A33" s="554" t="s">
        <v>536</v>
      </c>
      <c r="B33" s="555">
        <v>3160</v>
      </c>
      <c r="C33" s="555"/>
      <c r="D33" s="556">
        <v>21</v>
      </c>
      <c r="E33" s="554" t="s">
        <v>295</v>
      </c>
      <c r="F33" s="554" t="s">
        <v>475</v>
      </c>
      <c r="G33" s="554" t="s">
        <v>473</v>
      </c>
      <c r="H33" s="554" t="s">
        <v>474</v>
      </c>
      <c r="I33" s="554" t="s">
        <v>473</v>
      </c>
    </row>
    <row r="34" spans="1:9" s="554" customFormat="1" ht="26.45" customHeight="1">
      <c r="A34" s="554" t="s">
        <v>532</v>
      </c>
      <c r="B34" s="555">
        <v>3260</v>
      </c>
      <c r="C34" s="555"/>
      <c r="D34" s="556">
        <v>32</v>
      </c>
      <c r="E34" s="554" t="s">
        <v>294</v>
      </c>
      <c r="F34" s="554" t="s">
        <v>475</v>
      </c>
      <c r="G34" s="554" t="s">
        <v>475</v>
      </c>
      <c r="H34" s="554" t="s">
        <v>480</v>
      </c>
      <c r="I34" s="554" t="s">
        <v>473</v>
      </c>
    </row>
  </sheetData>
  <sheetProtection algorithmName="SHA-512" hashValue="yGyMCqblMLgISsNefd5QjaJqh4gf9BkBJhPCfw5OkVdbQtKwd0OR4d34TZdKU/fYAwxtxcNnsfZlGdLD7Ln8XA==" saltValue="eE1bSPRnF3/qdlMh2u8c/A==" spinCount="100000" sheet="1" objects="1" scenarios="1"/>
  <autoFilter ref="A1:I34" xr:uid="{B4D8DF0D-A137-438C-B015-D4E8553112CC}"/>
  <sortState xmlns:xlrd2="http://schemas.microsoft.com/office/spreadsheetml/2017/richdata2" ref="A19:I34">
    <sortCondition ref="A19:A34"/>
  </sortState>
  <mergeCells count="1">
    <mergeCell ref="B1:C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EEC8-B5A5-49DB-8F3A-5C56E7C92BC1}">
  <dimension ref="A1:P20341"/>
  <sheetViews>
    <sheetView workbookViewId="0">
      <selection activeCell="A15" sqref="A15"/>
    </sheetView>
  </sheetViews>
  <sheetFormatPr baseColWidth="10" defaultColWidth="11.5703125" defaultRowHeight="12.75"/>
  <cols>
    <col min="1" max="1" width="17.28515625" style="484" bestFit="1" customWidth="1"/>
    <col min="2" max="2" width="13.7109375" style="485" bestFit="1" customWidth="1"/>
    <col min="3" max="3" width="15.28515625" customWidth="1"/>
    <col min="4" max="4" width="71.5703125" bestFit="1" customWidth="1"/>
    <col min="5" max="5" width="78.42578125" bestFit="1" customWidth="1"/>
    <col min="6" max="8" width="9.140625" customWidth="1"/>
    <col min="9" max="9" width="42" bestFit="1" customWidth="1"/>
    <col min="10" max="256" width="9.140625" customWidth="1"/>
  </cols>
  <sheetData>
    <row r="1" spans="1:16">
      <c r="A1" s="484">
        <v>13001835100010</v>
      </c>
      <c r="B1" s="485">
        <v>72330934133</v>
      </c>
      <c r="C1" t="s">
        <v>6188</v>
      </c>
      <c r="D1" t="s">
        <v>6187</v>
      </c>
      <c r="E1" t="str">
        <f>_xlfn.CONCAT(L1," - ",D1)</f>
        <v>480241 - UNIVERSITE BORDEAUX SIEGE</v>
      </c>
      <c r="F1" t="s">
        <v>6186</v>
      </c>
      <c r="G1" t="s">
        <v>6185</v>
      </c>
      <c r="H1" t="s">
        <v>6184</v>
      </c>
      <c r="I1" t="s">
        <v>749</v>
      </c>
      <c r="J1" t="s">
        <v>6183</v>
      </c>
      <c r="K1" t="s">
        <v>208</v>
      </c>
      <c r="L1" t="s">
        <v>6182</v>
      </c>
      <c r="N1" t="s">
        <v>207</v>
      </c>
      <c r="O1" t="s">
        <v>476</v>
      </c>
      <c r="P1" t="s">
        <v>476</v>
      </c>
    </row>
    <row r="2" spans="1:16">
      <c r="A2" s="484">
        <v>13001835100036</v>
      </c>
      <c r="B2" s="485">
        <v>72330934133</v>
      </c>
      <c r="C2" t="s">
        <v>6139</v>
      </c>
      <c r="D2" t="s">
        <v>6138</v>
      </c>
      <c r="E2" t="str">
        <f t="shared" ref="E2:E65" si="0">_xlfn.CONCAT(L2," - ",D2)</f>
        <v>513696 - UNIVERSITE BORDEAUX IUT PERIGUEUX</v>
      </c>
      <c r="F2" t="s">
        <v>831</v>
      </c>
      <c r="G2" t="s">
        <v>6137</v>
      </c>
      <c r="H2" t="s">
        <v>6136</v>
      </c>
      <c r="I2" t="s">
        <v>6135</v>
      </c>
      <c r="J2" t="s">
        <v>6134</v>
      </c>
      <c r="K2" t="s">
        <v>208</v>
      </c>
      <c r="L2" t="s">
        <v>6133</v>
      </c>
      <c r="N2" t="s">
        <v>208</v>
      </c>
      <c r="O2" t="s">
        <v>476</v>
      </c>
      <c r="P2" t="s">
        <v>476</v>
      </c>
    </row>
    <row r="3" spans="1:16">
      <c r="A3" s="484">
        <v>13001835100044</v>
      </c>
      <c r="B3" s="485">
        <v>72330934133</v>
      </c>
      <c r="C3" t="s">
        <v>6150</v>
      </c>
      <c r="D3" t="s">
        <v>6149</v>
      </c>
      <c r="E3" t="str">
        <f t="shared" si="0"/>
        <v>515735 - UNIVERSITE BORDEAUX ESPE AQUITAINE</v>
      </c>
      <c r="F3" t="s">
        <v>3384</v>
      </c>
      <c r="G3" t="s">
        <v>6148</v>
      </c>
      <c r="H3" t="s">
        <v>6147</v>
      </c>
      <c r="I3" t="s">
        <v>1466</v>
      </c>
      <c r="J3" t="s">
        <v>6146</v>
      </c>
      <c r="K3" t="s">
        <v>208</v>
      </c>
      <c r="L3" t="s">
        <v>6145</v>
      </c>
      <c r="N3" t="s">
        <v>208</v>
      </c>
      <c r="O3" t="s">
        <v>476</v>
      </c>
      <c r="P3" t="s">
        <v>476</v>
      </c>
    </row>
    <row r="4" spans="1:16">
      <c r="A4" s="484">
        <v>13001835100051</v>
      </c>
      <c r="B4" s="486">
        <v>72330934133</v>
      </c>
      <c r="C4" t="s">
        <v>55339</v>
      </c>
      <c r="D4" t="s">
        <v>55338</v>
      </c>
      <c r="E4" t="str">
        <f t="shared" si="0"/>
        <v>495761 - ISPED DE L'UNIVERSITE DE BORDEAUX</v>
      </c>
      <c r="F4" t="s">
        <v>1015</v>
      </c>
      <c r="G4" t="s">
        <v>6167</v>
      </c>
      <c r="H4" t="s">
        <v>55337</v>
      </c>
      <c r="I4" t="s">
        <v>749</v>
      </c>
      <c r="J4" t="s">
        <v>55336</v>
      </c>
      <c r="K4" t="s">
        <v>55335</v>
      </c>
      <c r="L4" t="s">
        <v>55334</v>
      </c>
      <c r="N4" t="s">
        <v>207</v>
      </c>
      <c r="O4" t="s">
        <v>476</v>
      </c>
      <c r="P4" t="s">
        <v>476</v>
      </c>
    </row>
    <row r="5" spans="1:16" ht="12.75" customHeight="1">
      <c r="A5" s="484">
        <v>13001835100069</v>
      </c>
      <c r="B5" s="485">
        <v>72330934133</v>
      </c>
      <c r="C5" t="s">
        <v>6176</v>
      </c>
      <c r="D5" t="s">
        <v>6175</v>
      </c>
      <c r="E5" t="str">
        <f t="shared" si="0"/>
        <v>557547 - UNIVERSITE BORDEAUX COLLEGE DSPEG</v>
      </c>
      <c r="F5" t="s">
        <v>3384</v>
      </c>
      <c r="G5" t="s">
        <v>6174</v>
      </c>
      <c r="H5" t="s">
        <v>6173</v>
      </c>
      <c r="I5" t="s">
        <v>749</v>
      </c>
      <c r="J5" t="s">
        <v>6172</v>
      </c>
      <c r="K5" t="s">
        <v>208</v>
      </c>
      <c r="L5" t="s">
        <v>6171</v>
      </c>
      <c r="N5" t="s">
        <v>208</v>
      </c>
      <c r="O5" t="s">
        <v>476</v>
      </c>
      <c r="P5" t="s">
        <v>476</v>
      </c>
    </row>
    <row r="6" spans="1:16">
      <c r="A6" s="484">
        <v>13001835100077</v>
      </c>
      <c r="B6" s="485">
        <v>72330934133</v>
      </c>
      <c r="C6" t="s">
        <v>6170</v>
      </c>
      <c r="D6" t="s">
        <v>6169</v>
      </c>
      <c r="E6" t="str">
        <f t="shared" si="0"/>
        <v>5927 - UNIVERSITE BORDEAUX COLLEGE SCIENCES DE LA SANTE</v>
      </c>
      <c r="F6" t="s">
        <v>6168</v>
      </c>
      <c r="G6" t="s">
        <v>6167</v>
      </c>
      <c r="H6" t="s">
        <v>6166</v>
      </c>
      <c r="I6" t="s">
        <v>749</v>
      </c>
      <c r="J6" t="s">
        <v>6165</v>
      </c>
      <c r="K6" t="s">
        <v>6164</v>
      </c>
      <c r="L6" t="s">
        <v>6163</v>
      </c>
      <c r="N6" t="s">
        <v>207</v>
      </c>
      <c r="O6" t="s">
        <v>476</v>
      </c>
      <c r="P6" t="s">
        <v>476</v>
      </c>
    </row>
    <row r="7" spans="1:16">
      <c r="A7" s="484">
        <v>13001835100085</v>
      </c>
      <c r="B7" s="485">
        <v>72330934133</v>
      </c>
      <c r="C7" t="s">
        <v>6162</v>
      </c>
      <c r="D7" t="s">
        <v>6161</v>
      </c>
      <c r="E7" t="str">
        <f t="shared" si="0"/>
        <v>515188 - UNIVERSITE BORDEAUX COLLEGE SCIENCES DE L'HOMME</v>
      </c>
      <c r="F7" t="s">
        <v>3384</v>
      </c>
      <c r="G7" t="s">
        <v>6160</v>
      </c>
      <c r="H7" t="s">
        <v>6159</v>
      </c>
      <c r="I7" t="s">
        <v>749</v>
      </c>
      <c r="J7" t="s">
        <v>6158</v>
      </c>
      <c r="K7" t="s">
        <v>208</v>
      </c>
      <c r="L7" t="s">
        <v>6157</v>
      </c>
      <c r="N7" t="s">
        <v>208</v>
      </c>
      <c r="O7" t="s">
        <v>476</v>
      </c>
      <c r="P7" t="s">
        <v>476</v>
      </c>
    </row>
    <row r="8" spans="1:16">
      <c r="A8" s="484">
        <v>13001835100127</v>
      </c>
      <c r="B8" s="485">
        <v>72330934133</v>
      </c>
      <c r="C8" t="s">
        <v>6156</v>
      </c>
      <c r="D8" t="s">
        <v>6155</v>
      </c>
      <c r="E8" t="str">
        <f t="shared" si="0"/>
        <v>510117 - UNIVERSITE BORDEAUX COLLEGE SCIENCES ET TECHNOLOGIES</v>
      </c>
      <c r="F8" t="s">
        <v>3384</v>
      </c>
      <c r="G8" t="s">
        <v>6154</v>
      </c>
      <c r="H8" t="s">
        <v>6153</v>
      </c>
      <c r="I8" t="s">
        <v>3032</v>
      </c>
      <c r="J8" t="s">
        <v>6152</v>
      </c>
      <c r="K8" t="s">
        <v>208</v>
      </c>
      <c r="L8" t="s">
        <v>6151</v>
      </c>
      <c r="N8" t="s">
        <v>208</v>
      </c>
      <c r="O8" t="s">
        <v>476</v>
      </c>
      <c r="P8" t="s">
        <v>476</v>
      </c>
    </row>
    <row r="9" spans="1:16">
      <c r="A9" s="484">
        <v>13001835100150</v>
      </c>
      <c r="B9" s="485">
        <v>72330934133</v>
      </c>
      <c r="C9" t="s">
        <v>56906</v>
      </c>
      <c r="D9" t="s">
        <v>56905</v>
      </c>
      <c r="E9" t="str">
        <f t="shared" si="0"/>
        <v>533087 - IAE BORDEAUX</v>
      </c>
      <c r="F9" t="s">
        <v>13727</v>
      </c>
      <c r="G9" t="s">
        <v>56904</v>
      </c>
      <c r="H9" t="s">
        <v>56903</v>
      </c>
      <c r="I9" t="s">
        <v>749</v>
      </c>
      <c r="J9" t="s">
        <v>56902</v>
      </c>
      <c r="K9" t="s">
        <v>208</v>
      </c>
      <c r="L9" t="s">
        <v>56901</v>
      </c>
      <c r="N9" t="s">
        <v>208</v>
      </c>
      <c r="O9" t="s">
        <v>476</v>
      </c>
      <c r="P9" t="s">
        <v>476</v>
      </c>
    </row>
    <row r="10" spans="1:16">
      <c r="A10" s="484">
        <v>13001835100176</v>
      </c>
      <c r="B10" s="485">
        <v>72330934133</v>
      </c>
      <c r="C10" t="s">
        <v>6181</v>
      </c>
      <c r="D10" t="s">
        <v>6181</v>
      </c>
      <c r="E10" t="str">
        <f t="shared" si="0"/>
        <v>497708 - UNIVERSITE DE BORDEAUX - IUT DE BORDEAUX</v>
      </c>
      <c r="F10" t="s">
        <v>3384</v>
      </c>
      <c r="G10" t="s">
        <v>6180</v>
      </c>
      <c r="H10" t="s">
        <v>6179</v>
      </c>
      <c r="I10" t="s">
        <v>749</v>
      </c>
      <c r="J10" t="s">
        <v>6178</v>
      </c>
      <c r="K10" t="s">
        <v>208</v>
      </c>
      <c r="L10" t="s">
        <v>6177</v>
      </c>
      <c r="N10" t="s">
        <v>208</v>
      </c>
      <c r="O10" t="s">
        <v>476</v>
      </c>
      <c r="P10" t="s">
        <v>476</v>
      </c>
    </row>
    <row r="11" spans="1:16">
      <c r="A11" s="484">
        <v>13001835100358</v>
      </c>
      <c r="B11" s="485">
        <v>72330934133</v>
      </c>
      <c r="C11" t="s">
        <v>6144</v>
      </c>
      <c r="D11" t="s">
        <v>6144</v>
      </c>
      <c r="E11" t="str">
        <f t="shared" si="0"/>
        <v>612133 - UNIVERSITE DE BORDEAUX IUT GRADIGNAN</v>
      </c>
      <c r="F11" t="s">
        <v>6143</v>
      </c>
      <c r="G11" t="s">
        <v>6142</v>
      </c>
      <c r="I11" t="s">
        <v>3381</v>
      </c>
      <c r="J11" t="s">
        <v>6141</v>
      </c>
      <c r="K11" t="s">
        <v>208</v>
      </c>
      <c r="L11" t="s">
        <v>6140</v>
      </c>
      <c r="N11" t="s">
        <v>208</v>
      </c>
      <c r="O11" t="s">
        <v>476</v>
      </c>
      <c r="P11" t="s">
        <v>476</v>
      </c>
    </row>
    <row r="12" spans="1:16">
      <c r="A12" s="484">
        <v>13001835100366</v>
      </c>
      <c r="B12" s="485">
        <v>72330934133</v>
      </c>
      <c r="C12" t="s">
        <v>90952</v>
      </c>
      <c r="D12" t="s">
        <v>90951</v>
      </c>
      <c r="E12" t="str">
        <f t="shared" si="0"/>
        <v>681763 - CRFCB MEDIAQUITAINE BORDEAUX</v>
      </c>
      <c r="F12" t="s">
        <v>3909</v>
      </c>
      <c r="G12" t="s">
        <v>6167</v>
      </c>
      <c r="H12" t="s">
        <v>90950</v>
      </c>
      <c r="I12" t="s">
        <v>749</v>
      </c>
      <c r="J12" t="s">
        <v>90949</v>
      </c>
      <c r="K12" t="s">
        <v>208</v>
      </c>
      <c r="L12" t="s">
        <v>90948</v>
      </c>
      <c r="N12" t="s">
        <v>208</v>
      </c>
      <c r="O12" t="s">
        <v>476</v>
      </c>
      <c r="P12" t="s">
        <v>476</v>
      </c>
    </row>
    <row r="13" spans="1:16">
      <c r="A13" s="484">
        <v>13002338500011</v>
      </c>
      <c r="B13" s="485">
        <v>11755709875</v>
      </c>
      <c r="C13" t="s">
        <v>13791</v>
      </c>
      <c r="D13" t="s">
        <v>13791</v>
      </c>
      <c r="E13" t="str">
        <f t="shared" si="0"/>
        <v>582359 - SORBONNE UNIVERSITE</v>
      </c>
      <c r="F13" t="s">
        <v>5874</v>
      </c>
      <c r="G13" t="s">
        <v>13790</v>
      </c>
      <c r="I13" t="s">
        <v>626</v>
      </c>
      <c r="J13" t="s">
        <v>13789</v>
      </c>
      <c r="K13" t="s">
        <v>13788</v>
      </c>
      <c r="L13" t="s">
        <v>13787</v>
      </c>
      <c r="N13" t="s">
        <v>207</v>
      </c>
      <c r="O13" t="s">
        <v>476</v>
      </c>
      <c r="P13" t="s">
        <v>476</v>
      </c>
    </row>
    <row r="14" spans="1:16">
      <c r="A14" s="484">
        <v>13002792300015</v>
      </c>
      <c r="B14" s="485">
        <v>75331281433</v>
      </c>
      <c r="C14" t="s">
        <v>96976</v>
      </c>
      <c r="D14" t="s">
        <v>96980</v>
      </c>
      <c r="E14" t="str">
        <f t="shared" si="0"/>
        <v>517999 - CMAR NOUVELLE AQUITAINE BORDEAUX</v>
      </c>
      <c r="F14" t="s">
        <v>1610</v>
      </c>
      <c r="G14" t="s">
        <v>96979</v>
      </c>
      <c r="I14" t="s">
        <v>749</v>
      </c>
      <c r="J14" t="s">
        <v>96978</v>
      </c>
      <c r="K14" t="s">
        <v>208</v>
      </c>
      <c r="L14" t="s">
        <v>96977</v>
      </c>
      <c r="N14" t="s">
        <v>207</v>
      </c>
      <c r="O14" t="s">
        <v>476</v>
      </c>
      <c r="P14" t="s">
        <v>476</v>
      </c>
    </row>
    <row r="15" spans="1:16">
      <c r="A15" s="484">
        <v>13002792300031</v>
      </c>
      <c r="B15" s="485">
        <v>75331281433</v>
      </c>
      <c r="C15" t="s">
        <v>96976</v>
      </c>
      <c r="D15" t="s">
        <v>96975</v>
      </c>
      <c r="E15" t="str">
        <f t="shared" si="0"/>
        <v>431837 - CMAR NOUVELLE AQUITAINE CMA DE LA CHARENTE ANGOULEME</v>
      </c>
      <c r="F15" t="s">
        <v>18414</v>
      </c>
      <c r="G15" t="s">
        <v>96974</v>
      </c>
      <c r="I15" t="s">
        <v>20187</v>
      </c>
      <c r="J15" t="s">
        <v>96973</v>
      </c>
      <c r="K15" t="s">
        <v>208</v>
      </c>
      <c r="L15" t="s">
        <v>96972</v>
      </c>
      <c r="N15" t="s">
        <v>208</v>
      </c>
      <c r="O15" t="s">
        <v>476</v>
      </c>
      <c r="P15" t="s">
        <v>476</v>
      </c>
    </row>
    <row r="16" spans="1:16">
      <c r="A16" s="484">
        <v>13002792300080</v>
      </c>
      <c r="B16" s="485">
        <v>75331281433</v>
      </c>
      <c r="C16" t="s">
        <v>107650</v>
      </c>
      <c r="D16" t="s">
        <v>107649</v>
      </c>
      <c r="E16" t="str">
        <f t="shared" si="0"/>
        <v>643609 - CTRE FORMATION LAGORD DE LA CMAR NOUVELLE AQUITAINE</v>
      </c>
      <c r="F16" t="s">
        <v>969</v>
      </c>
      <c r="G16" t="s">
        <v>107648</v>
      </c>
      <c r="H16" t="s">
        <v>107647</v>
      </c>
      <c r="I16" t="s">
        <v>9672</v>
      </c>
      <c r="K16" t="s">
        <v>208</v>
      </c>
      <c r="L16" t="s">
        <v>107646</v>
      </c>
      <c r="N16" t="s">
        <v>207</v>
      </c>
      <c r="O16" t="s">
        <v>476</v>
      </c>
      <c r="P16" t="s">
        <v>476</v>
      </c>
    </row>
    <row r="17" spans="1:16">
      <c r="A17" s="484">
        <v>13002792300155</v>
      </c>
      <c r="B17" s="485">
        <v>75331281433</v>
      </c>
      <c r="C17" t="s">
        <v>98610</v>
      </c>
      <c r="D17" t="s">
        <v>98609</v>
      </c>
      <c r="E17" t="str">
        <f t="shared" si="0"/>
        <v>511602 - CFA DES METIERS DU CMARA 24 BOULAZAC</v>
      </c>
      <c r="F17" t="s">
        <v>7556</v>
      </c>
      <c r="G17" t="s">
        <v>98608</v>
      </c>
      <c r="H17" t="s">
        <v>98607</v>
      </c>
      <c r="I17" t="s">
        <v>18459</v>
      </c>
      <c r="J17" t="s">
        <v>98606</v>
      </c>
      <c r="K17" t="s">
        <v>208</v>
      </c>
      <c r="L17" t="s">
        <v>98605</v>
      </c>
      <c r="N17" t="s">
        <v>208</v>
      </c>
      <c r="O17" t="s">
        <v>476</v>
      </c>
      <c r="P17" t="s">
        <v>476</v>
      </c>
    </row>
    <row r="18" spans="1:16">
      <c r="A18" s="484">
        <v>13002792300205</v>
      </c>
      <c r="B18" s="485">
        <v>75331281433</v>
      </c>
      <c r="C18" t="s">
        <v>108104</v>
      </c>
      <c r="D18" t="s">
        <v>108103</v>
      </c>
      <c r="E18" t="str">
        <f t="shared" si="0"/>
        <v>670133 - CTRE DE FORMATION DU CMAR NA MONT DE MARSAN</v>
      </c>
      <c r="F18" t="s">
        <v>11583</v>
      </c>
      <c r="G18" t="s">
        <v>108102</v>
      </c>
      <c r="I18" t="s">
        <v>7585</v>
      </c>
      <c r="J18" t="s">
        <v>108101</v>
      </c>
      <c r="K18" t="s">
        <v>208</v>
      </c>
      <c r="L18" t="s">
        <v>108100</v>
      </c>
      <c r="N18" t="s">
        <v>208</v>
      </c>
      <c r="O18" t="s">
        <v>476</v>
      </c>
      <c r="P18" t="s">
        <v>476</v>
      </c>
    </row>
    <row r="19" spans="1:16">
      <c r="A19" s="484">
        <v>13002792300221</v>
      </c>
      <c r="B19" s="485">
        <v>75331281433</v>
      </c>
      <c r="C19" t="s">
        <v>98610</v>
      </c>
      <c r="D19" t="s">
        <v>98614</v>
      </c>
      <c r="E19" t="str">
        <f t="shared" si="0"/>
        <v>641984 - CFA DE LA PALME DES METIERS DU CMARA 47 AGEN</v>
      </c>
      <c r="F19" t="s">
        <v>4746</v>
      </c>
      <c r="G19" t="s">
        <v>98613</v>
      </c>
      <c r="I19" t="s">
        <v>12454</v>
      </c>
      <c r="J19" t="s">
        <v>98612</v>
      </c>
      <c r="K19" t="s">
        <v>208</v>
      </c>
      <c r="L19" t="s">
        <v>98611</v>
      </c>
      <c r="N19" t="s">
        <v>208</v>
      </c>
      <c r="O19" t="s">
        <v>476</v>
      </c>
      <c r="P19" t="s">
        <v>476</v>
      </c>
    </row>
    <row r="20" spans="1:16">
      <c r="A20" s="484">
        <v>13002806100013</v>
      </c>
      <c r="B20" s="485">
        <v>84630531763</v>
      </c>
      <c r="C20" t="s">
        <v>6317</v>
      </c>
      <c r="D20" t="s">
        <v>6316</v>
      </c>
      <c r="E20" t="str">
        <f t="shared" si="0"/>
        <v>559969 - UCA SIEGE</v>
      </c>
      <c r="F20" t="s">
        <v>6315</v>
      </c>
      <c r="G20" t="s">
        <v>6314</v>
      </c>
      <c r="I20" t="s">
        <v>1678</v>
      </c>
      <c r="J20" t="s">
        <v>6313</v>
      </c>
      <c r="K20" t="s">
        <v>6312</v>
      </c>
      <c r="L20" t="s">
        <v>6311</v>
      </c>
      <c r="N20" t="s">
        <v>208</v>
      </c>
      <c r="O20" t="s">
        <v>476</v>
      </c>
      <c r="P20" t="s">
        <v>476</v>
      </c>
    </row>
    <row r="21" spans="1:16">
      <c r="A21" s="484">
        <v>13002806100088</v>
      </c>
      <c r="B21" s="485">
        <v>84630531763</v>
      </c>
      <c r="C21" t="s">
        <v>6286</v>
      </c>
      <c r="D21" t="s">
        <v>6290</v>
      </c>
      <c r="E21" t="str">
        <f t="shared" si="0"/>
        <v>492050 - UCA - IUT AUBIERE</v>
      </c>
      <c r="F21" t="s">
        <v>715</v>
      </c>
      <c r="G21" t="s">
        <v>6289</v>
      </c>
      <c r="I21" t="s">
        <v>6256</v>
      </c>
      <c r="J21" t="s">
        <v>6288</v>
      </c>
      <c r="K21" t="s">
        <v>208</v>
      </c>
      <c r="L21" t="s">
        <v>6287</v>
      </c>
      <c r="N21" t="s">
        <v>208</v>
      </c>
      <c r="O21" t="s">
        <v>476</v>
      </c>
      <c r="P21" t="s">
        <v>476</v>
      </c>
    </row>
    <row r="22" spans="1:16">
      <c r="A22" s="484">
        <v>13002806100096</v>
      </c>
      <c r="B22" s="485">
        <v>84630531763</v>
      </c>
      <c r="C22" t="s">
        <v>6286</v>
      </c>
      <c r="D22" t="s">
        <v>6285</v>
      </c>
      <c r="E22" t="str">
        <f t="shared" si="0"/>
        <v>585208 - UCA - IUT D'ALLIER MONTLUCON</v>
      </c>
      <c r="F22" t="s">
        <v>715</v>
      </c>
      <c r="G22" t="s">
        <v>6284</v>
      </c>
      <c r="H22" t="s">
        <v>6283</v>
      </c>
      <c r="I22" t="s">
        <v>6282</v>
      </c>
      <c r="J22" t="s">
        <v>6281</v>
      </c>
      <c r="K22" t="s">
        <v>208</v>
      </c>
      <c r="L22" t="s">
        <v>6280</v>
      </c>
      <c r="N22" t="s">
        <v>208</v>
      </c>
      <c r="O22" t="s">
        <v>476</v>
      </c>
      <c r="P22" t="s">
        <v>476</v>
      </c>
    </row>
    <row r="23" spans="1:16">
      <c r="A23" s="484">
        <v>13002806100104</v>
      </c>
      <c r="B23" s="485">
        <v>84630531763</v>
      </c>
      <c r="C23" t="s">
        <v>6265</v>
      </c>
      <c r="D23" t="s">
        <v>6264</v>
      </c>
      <c r="E23" t="str">
        <f t="shared" si="0"/>
        <v>567498 - UCA - UFR  PSYCHO</v>
      </c>
      <c r="F23" t="s">
        <v>715</v>
      </c>
      <c r="G23" t="s">
        <v>6263</v>
      </c>
      <c r="I23" t="s">
        <v>1678</v>
      </c>
      <c r="J23" t="s">
        <v>6262</v>
      </c>
      <c r="K23" t="s">
        <v>208</v>
      </c>
      <c r="L23" t="s">
        <v>6261</v>
      </c>
      <c r="N23" t="s">
        <v>208</v>
      </c>
      <c r="O23" t="s">
        <v>476</v>
      </c>
      <c r="P23" t="s">
        <v>476</v>
      </c>
    </row>
    <row r="24" spans="1:16">
      <c r="A24" s="484">
        <v>13002806100120</v>
      </c>
      <c r="B24" s="485">
        <v>84630531763</v>
      </c>
      <c r="C24" t="s">
        <v>6260</v>
      </c>
      <c r="D24" t="s">
        <v>6259</v>
      </c>
      <c r="E24" t="str">
        <f t="shared" si="0"/>
        <v>567814 - UCA - UFR STAPS</v>
      </c>
      <c r="F24" t="s">
        <v>715</v>
      </c>
      <c r="G24" t="s">
        <v>6258</v>
      </c>
      <c r="H24" t="s">
        <v>6257</v>
      </c>
      <c r="I24" t="s">
        <v>6256</v>
      </c>
      <c r="J24" t="s">
        <v>6255</v>
      </c>
      <c r="K24" t="s">
        <v>208</v>
      </c>
      <c r="L24" t="s">
        <v>6254</v>
      </c>
      <c r="N24" t="s">
        <v>208</v>
      </c>
      <c r="O24" t="s">
        <v>476</v>
      </c>
      <c r="P24" t="s">
        <v>476</v>
      </c>
    </row>
    <row r="25" spans="1:16">
      <c r="A25" s="484">
        <v>13002806100161</v>
      </c>
      <c r="B25" s="485">
        <v>84630531763</v>
      </c>
      <c r="C25" t="s">
        <v>6304</v>
      </c>
      <c r="D25" t="s">
        <v>6303</v>
      </c>
      <c r="E25" t="str">
        <f t="shared" si="0"/>
        <v>517379 - UCA - ESPE CLERMONT AUVERGNE</v>
      </c>
      <c r="F25" t="s">
        <v>6302</v>
      </c>
      <c r="G25" t="s">
        <v>6301</v>
      </c>
      <c r="H25" t="s">
        <v>6300</v>
      </c>
      <c r="I25" t="s">
        <v>6299</v>
      </c>
      <c r="J25" t="s">
        <v>6298</v>
      </c>
      <c r="K25" t="s">
        <v>208</v>
      </c>
      <c r="L25" t="s">
        <v>6297</v>
      </c>
      <c r="N25" t="s">
        <v>208</v>
      </c>
      <c r="O25" t="s">
        <v>476</v>
      </c>
      <c r="P25" t="s">
        <v>6296</v>
      </c>
    </row>
    <row r="26" spans="1:16">
      <c r="A26" s="484">
        <v>13002806100211</v>
      </c>
      <c r="B26" s="485">
        <v>84630531763</v>
      </c>
      <c r="C26" t="s">
        <v>6270</v>
      </c>
      <c r="D26" t="s">
        <v>6269</v>
      </c>
      <c r="E26" t="str">
        <f t="shared" si="0"/>
        <v>573243 - UCA - UFR PHARMACIE</v>
      </c>
      <c r="F26" t="s">
        <v>715</v>
      </c>
      <c r="G26" t="s">
        <v>6268</v>
      </c>
      <c r="I26" t="s">
        <v>1678</v>
      </c>
      <c r="J26" t="s">
        <v>6267</v>
      </c>
      <c r="K26" t="s">
        <v>208</v>
      </c>
      <c r="L26" t="s">
        <v>6266</v>
      </c>
      <c r="N26" t="s">
        <v>208</v>
      </c>
      <c r="O26" t="s">
        <v>476</v>
      </c>
      <c r="P26" t="s">
        <v>476</v>
      </c>
    </row>
    <row r="27" spans="1:16">
      <c r="A27" s="484">
        <v>13002806100237</v>
      </c>
      <c r="B27" s="485">
        <v>84630531763</v>
      </c>
      <c r="C27" t="s">
        <v>6279</v>
      </c>
      <c r="D27" t="s">
        <v>6278</v>
      </c>
      <c r="E27" t="str">
        <f t="shared" si="0"/>
        <v>563924 - UCA - UFR DE MEDECINE</v>
      </c>
      <c r="F27" t="s">
        <v>5473</v>
      </c>
      <c r="G27" t="s">
        <v>6268</v>
      </c>
      <c r="H27" t="s">
        <v>6277</v>
      </c>
      <c r="I27" t="s">
        <v>1678</v>
      </c>
      <c r="J27" t="s">
        <v>6276</v>
      </c>
      <c r="K27" t="s">
        <v>208</v>
      </c>
      <c r="L27" t="s">
        <v>6275</v>
      </c>
      <c r="N27" t="s">
        <v>208</v>
      </c>
      <c r="O27" t="s">
        <v>476</v>
      </c>
      <c r="P27" t="s">
        <v>476</v>
      </c>
    </row>
    <row r="28" spans="1:16">
      <c r="A28" s="484">
        <v>13002806100260</v>
      </c>
      <c r="B28" s="485">
        <v>84630531763</v>
      </c>
      <c r="C28" t="s">
        <v>6310</v>
      </c>
      <c r="D28" t="s">
        <v>6309</v>
      </c>
      <c r="E28" t="str">
        <f t="shared" si="0"/>
        <v>493545 - UCA - ECOLE DE DROIT</v>
      </c>
      <c r="F28" t="s">
        <v>715</v>
      </c>
      <c r="G28" t="s">
        <v>6308</v>
      </c>
      <c r="H28" t="s">
        <v>6307</v>
      </c>
      <c r="I28" t="s">
        <v>1678</v>
      </c>
      <c r="J28" t="s">
        <v>6306</v>
      </c>
      <c r="K28" t="s">
        <v>208</v>
      </c>
      <c r="L28" t="s">
        <v>6305</v>
      </c>
      <c r="N28" t="s">
        <v>208</v>
      </c>
      <c r="O28" t="s">
        <v>476</v>
      </c>
      <c r="P28" t="s">
        <v>476</v>
      </c>
    </row>
    <row r="29" spans="1:16">
      <c r="A29" s="484">
        <v>13002806100286</v>
      </c>
      <c r="B29" s="485">
        <v>84630531763</v>
      </c>
      <c r="C29" t="s">
        <v>6274</v>
      </c>
      <c r="D29" t="s">
        <v>6274</v>
      </c>
      <c r="E29" t="str">
        <f t="shared" si="0"/>
        <v>585191 - UNIVERSITE CLERMONT AUVERGNE - UFR ODONTOLOGIE</v>
      </c>
      <c r="F29" t="s">
        <v>715</v>
      </c>
      <c r="G29" t="s">
        <v>6273</v>
      </c>
      <c r="I29" t="s">
        <v>1678</v>
      </c>
      <c r="J29" t="s">
        <v>6272</v>
      </c>
      <c r="K29" t="s">
        <v>208</v>
      </c>
      <c r="L29" t="s">
        <v>6271</v>
      </c>
      <c r="N29" t="s">
        <v>208</v>
      </c>
      <c r="O29" t="s">
        <v>476</v>
      </c>
      <c r="P29" t="s">
        <v>476</v>
      </c>
    </row>
    <row r="30" spans="1:16">
      <c r="A30" s="484">
        <v>13002806100294</v>
      </c>
      <c r="B30" s="485">
        <v>84630531763</v>
      </c>
      <c r="C30" t="s">
        <v>6295</v>
      </c>
      <c r="D30" t="s">
        <v>6294</v>
      </c>
      <c r="E30" t="str">
        <f t="shared" si="0"/>
        <v>563845 - UCA - IAE</v>
      </c>
      <c r="F30" t="s">
        <v>715</v>
      </c>
      <c r="G30" t="s">
        <v>6293</v>
      </c>
      <c r="I30" t="s">
        <v>1678</v>
      </c>
      <c r="J30" t="s">
        <v>6292</v>
      </c>
      <c r="K30" t="s">
        <v>208</v>
      </c>
      <c r="L30" t="s">
        <v>6291</v>
      </c>
      <c r="N30" t="s">
        <v>208</v>
      </c>
      <c r="O30" t="s">
        <v>476</v>
      </c>
      <c r="P30" t="s">
        <v>476</v>
      </c>
    </row>
    <row r="31" spans="1:16">
      <c r="A31" s="484">
        <v>13002914300018</v>
      </c>
      <c r="B31" s="485">
        <v>27250354625</v>
      </c>
      <c r="C31" t="s">
        <v>97200</v>
      </c>
      <c r="D31" t="s">
        <v>97199</v>
      </c>
      <c r="E31" t="str">
        <f t="shared" si="0"/>
        <v>658339 - CCIT SAONE DOUBS BESANCON</v>
      </c>
      <c r="F31" t="s">
        <v>9751</v>
      </c>
      <c r="G31" t="s">
        <v>97198</v>
      </c>
      <c r="H31" t="s">
        <v>97197</v>
      </c>
      <c r="I31" t="s">
        <v>2666</v>
      </c>
      <c r="J31" t="s">
        <v>97196</v>
      </c>
      <c r="K31" t="s">
        <v>208</v>
      </c>
      <c r="L31" t="s">
        <v>97195</v>
      </c>
      <c r="N31" t="s">
        <v>208</v>
      </c>
      <c r="O31" t="s">
        <v>476</v>
      </c>
      <c r="P31" t="s">
        <v>476</v>
      </c>
    </row>
    <row r="32" spans="1:16">
      <c r="A32" s="484">
        <v>19010016400028</v>
      </c>
      <c r="B32" s="485" t="s">
        <v>137200</v>
      </c>
      <c r="C32" t="s">
        <v>65156</v>
      </c>
      <c r="D32" t="s">
        <v>65155</v>
      </c>
      <c r="E32" t="str">
        <f t="shared" si="0"/>
        <v>29580 - GRETA DE L'AIN DU LGT</v>
      </c>
      <c r="F32" t="s">
        <v>11959</v>
      </c>
      <c r="G32" t="s">
        <v>65154</v>
      </c>
      <c r="H32" t="s">
        <v>65153</v>
      </c>
      <c r="I32" t="s">
        <v>3575</v>
      </c>
      <c r="J32" t="s">
        <v>65152</v>
      </c>
      <c r="K32" t="s">
        <v>65151</v>
      </c>
      <c r="L32" t="s">
        <v>65150</v>
      </c>
      <c r="N32" t="s">
        <v>207</v>
      </c>
      <c r="O32" t="s">
        <v>476</v>
      </c>
      <c r="P32" t="s">
        <v>476</v>
      </c>
    </row>
    <row r="33" spans="1:16">
      <c r="A33" s="484">
        <v>19020050100038</v>
      </c>
      <c r="B33" s="485" t="s">
        <v>137201</v>
      </c>
      <c r="C33" t="s">
        <v>64748</v>
      </c>
      <c r="D33" t="s">
        <v>64748</v>
      </c>
      <c r="E33" t="str">
        <f t="shared" si="0"/>
        <v>32293 - GRETA ST QUENTIN CHAUNY</v>
      </c>
      <c r="F33" t="s">
        <v>3834</v>
      </c>
      <c r="G33" t="s">
        <v>64747</v>
      </c>
      <c r="H33" t="s">
        <v>64746</v>
      </c>
      <c r="I33" t="s">
        <v>25321</v>
      </c>
      <c r="J33" t="s">
        <v>64745</v>
      </c>
      <c r="K33" t="s">
        <v>64744</v>
      </c>
      <c r="L33" t="s">
        <v>64743</v>
      </c>
      <c r="N33" t="s">
        <v>208</v>
      </c>
      <c r="O33" t="s">
        <v>476</v>
      </c>
      <c r="P33" t="s">
        <v>476</v>
      </c>
    </row>
    <row r="34" spans="1:16">
      <c r="A34" s="484">
        <v>19030038400038</v>
      </c>
      <c r="B34" s="485" t="s">
        <v>137202</v>
      </c>
      <c r="C34" t="s">
        <v>64845</v>
      </c>
      <c r="D34" t="s">
        <v>64844</v>
      </c>
      <c r="E34" t="str">
        <f t="shared" si="0"/>
        <v>22901 - GRETA NORD ALLIER</v>
      </c>
      <c r="F34" t="s">
        <v>7292</v>
      </c>
      <c r="G34" t="s">
        <v>64843</v>
      </c>
      <c r="H34" t="s">
        <v>64842</v>
      </c>
      <c r="I34" t="s">
        <v>7891</v>
      </c>
      <c r="J34" t="s">
        <v>64841</v>
      </c>
      <c r="K34" t="s">
        <v>208</v>
      </c>
      <c r="L34" t="s">
        <v>64840</v>
      </c>
      <c r="N34" t="s">
        <v>208</v>
      </c>
      <c r="O34" t="s">
        <v>476</v>
      </c>
      <c r="P34" t="s">
        <v>476</v>
      </c>
    </row>
    <row r="35" spans="1:16">
      <c r="A35" s="484">
        <v>19050006600013</v>
      </c>
      <c r="B35" s="485" t="s">
        <v>137203</v>
      </c>
      <c r="C35" t="s">
        <v>65299</v>
      </c>
      <c r="D35" t="s">
        <v>65299</v>
      </c>
      <c r="E35" t="str">
        <f t="shared" si="0"/>
        <v>12130 - GRETA CFA ALPES PROVENCE</v>
      </c>
      <c r="F35" t="s">
        <v>8230</v>
      </c>
      <c r="G35" t="s">
        <v>65298</v>
      </c>
      <c r="H35" t="s">
        <v>65297</v>
      </c>
      <c r="I35" t="s">
        <v>5549</v>
      </c>
      <c r="J35" t="s">
        <v>65296</v>
      </c>
      <c r="K35" t="s">
        <v>65295</v>
      </c>
      <c r="L35" t="s">
        <v>65294</v>
      </c>
      <c r="N35" t="s">
        <v>207</v>
      </c>
      <c r="O35" t="s">
        <v>476</v>
      </c>
      <c r="P35" t="s">
        <v>476</v>
      </c>
    </row>
    <row r="36" spans="1:16">
      <c r="A36" s="484">
        <v>19060075900020</v>
      </c>
      <c r="B36" s="485" t="s">
        <v>137204</v>
      </c>
      <c r="C36" t="s">
        <v>65199</v>
      </c>
      <c r="D36" t="s">
        <v>65198</v>
      </c>
      <c r="E36" t="str">
        <f t="shared" si="0"/>
        <v>5472 - GRETA COTE D'AZUR</v>
      </c>
      <c r="F36" t="s">
        <v>14222</v>
      </c>
      <c r="G36" t="s">
        <v>65197</v>
      </c>
      <c r="I36" t="s">
        <v>618</v>
      </c>
      <c r="J36" t="s">
        <v>65196</v>
      </c>
      <c r="K36" t="s">
        <v>208</v>
      </c>
      <c r="L36" t="s">
        <v>65195</v>
      </c>
      <c r="N36" t="s">
        <v>207</v>
      </c>
      <c r="O36" t="s">
        <v>476</v>
      </c>
      <c r="P36" t="s">
        <v>476</v>
      </c>
    </row>
    <row r="37" spans="1:16">
      <c r="A37" s="484">
        <v>19080008600026</v>
      </c>
      <c r="B37" s="485" t="s">
        <v>137205</v>
      </c>
      <c r="C37" t="s">
        <v>65366</v>
      </c>
      <c r="D37" t="s">
        <v>65366</v>
      </c>
      <c r="E37" t="str">
        <f t="shared" si="0"/>
        <v>22378 - GRETA ARDENNES</v>
      </c>
      <c r="F37" t="s">
        <v>2985</v>
      </c>
      <c r="G37" t="s">
        <v>65365</v>
      </c>
      <c r="H37" t="s">
        <v>65364</v>
      </c>
      <c r="I37" t="s">
        <v>28746</v>
      </c>
      <c r="J37" t="s">
        <v>65363</v>
      </c>
      <c r="K37" t="s">
        <v>208</v>
      </c>
      <c r="L37" t="s">
        <v>65362</v>
      </c>
      <c r="N37" t="s">
        <v>207</v>
      </c>
      <c r="O37" t="s">
        <v>476</v>
      </c>
      <c r="P37" t="s">
        <v>476</v>
      </c>
    </row>
    <row r="38" spans="1:16">
      <c r="A38" s="484">
        <v>19100025600039</v>
      </c>
      <c r="B38" s="485" t="s">
        <v>137206</v>
      </c>
      <c r="C38" t="s">
        <v>64728</v>
      </c>
      <c r="D38" t="s">
        <v>64728</v>
      </c>
      <c r="E38" t="str">
        <f t="shared" si="0"/>
        <v>24727 - GRETA SUD CHAMPAGNE</v>
      </c>
      <c r="F38" t="s">
        <v>1315</v>
      </c>
      <c r="G38" t="s">
        <v>64727</v>
      </c>
      <c r="I38" t="s">
        <v>1312</v>
      </c>
      <c r="J38" t="s">
        <v>64726</v>
      </c>
      <c r="K38" t="s">
        <v>208</v>
      </c>
      <c r="L38" t="s">
        <v>64725</v>
      </c>
      <c r="N38" t="s">
        <v>208</v>
      </c>
      <c r="O38" t="s">
        <v>476</v>
      </c>
      <c r="P38" t="s">
        <v>476</v>
      </c>
    </row>
    <row r="39" spans="1:16">
      <c r="A39" s="484">
        <v>19110023900026</v>
      </c>
      <c r="B39" s="485" t="s">
        <v>137207</v>
      </c>
      <c r="C39" t="s">
        <v>65149</v>
      </c>
      <c r="D39" t="s">
        <v>65149</v>
      </c>
      <c r="E39" t="str">
        <f t="shared" si="0"/>
        <v>5319 - GRETA DE L'AUDE</v>
      </c>
      <c r="F39" t="s">
        <v>1504</v>
      </c>
      <c r="G39" t="s">
        <v>65148</v>
      </c>
      <c r="H39" t="s">
        <v>65147</v>
      </c>
      <c r="I39" t="s">
        <v>3113</v>
      </c>
      <c r="J39" t="s">
        <v>65146</v>
      </c>
      <c r="K39" t="s">
        <v>65145</v>
      </c>
      <c r="L39" t="s">
        <v>65144</v>
      </c>
      <c r="N39" t="s">
        <v>207</v>
      </c>
      <c r="O39" t="s">
        <v>476</v>
      </c>
      <c r="P39" t="s">
        <v>476</v>
      </c>
    </row>
    <row r="40" spans="1:16">
      <c r="A40" s="484">
        <v>19120024500022</v>
      </c>
      <c r="B40" s="485" t="s">
        <v>137208</v>
      </c>
      <c r="C40" t="s">
        <v>64884</v>
      </c>
      <c r="D40" t="s">
        <v>64883</v>
      </c>
      <c r="E40" t="str">
        <f t="shared" si="0"/>
        <v>29944 - GRETA MIDI PYRENEES NORD</v>
      </c>
      <c r="F40" t="s">
        <v>21577</v>
      </c>
      <c r="G40" t="s">
        <v>64882</v>
      </c>
      <c r="H40" t="s">
        <v>64881</v>
      </c>
      <c r="I40" t="s">
        <v>7864</v>
      </c>
      <c r="J40" t="s">
        <v>64880</v>
      </c>
      <c r="K40" t="s">
        <v>64879</v>
      </c>
      <c r="L40" t="s">
        <v>64878</v>
      </c>
      <c r="N40" t="s">
        <v>207</v>
      </c>
      <c r="O40" t="s">
        <v>476</v>
      </c>
      <c r="P40" t="s">
        <v>476</v>
      </c>
    </row>
    <row r="41" spans="1:16">
      <c r="A41" s="484">
        <v>19310044300020</v>
      </c>
      <c r="B41" s="485" t="s">
        <v>137209</v>
      </c>
      <c r="C41" t="s">
        <v>64877</v>
      </c>
      <c r="D41" t="s">
        <v>64877</v>
      </c>
      <c r="E41" t="str">
        <f t="shared" si="0"/>
        <v>30491 - GRETA MIDI-PYRENEES CENTRE</v>
      </c>
      <c r="F41" t="s">
        <v>33063</v>
      </c>
      <c r="G41" t="s">
        <v>64876</v>
      </c>
      <c r="H41" t="s">
        <v>64875</v>
      </c>
      <c r="I41" t="s">
        <v>603</v>
      </c>
      <c r="J41" t="s">
        <v>64874</v>
      </c>
      <c r="K41" t="s">
        <v>208</v>
      </c>
      <c r="L41" t="s">
        <v>64873</v>
      </c>
      <c r="N41" t="s">
        <v>207</v>
      </c>
      <c r="O41" t="s">
        <v>476</v>
      </c>
      <c r="P41" t="s">
        <v>476</v>
      </c>
    </row>
    <row r="42" spans="1:16">
      <c r="A42" s="484">
        <v>19310053400026</v>
      </c>
      <c r="C42" t="s">
        <v>65054</v>
      </c>
      <c r="D42" t="s">
        <v>65054</v>
      </c>
      <c r="E42" t="str">
        <f t="shared" si="0"/>
        <v>29294 - GRETA GARONNE</v>
      </c>
      <c r="F42" t="s">
        <v>51372</v>
      </c>
      <c r="G42" t="s">
        <v>65053</v>
      </c>
      <c r="H42" t="s">
        <v>65052</v>
      </c>
      <c r="I42" t="s">
        <v>603</v>
      </c>
      <c r="J42" t="s">
        <v>65051</v>
      </c>
      <c r="K42" t="s">
        <v>65050</v>
      </c>
      <c r="L42" t="s">
        <v>65049</v>
      </c>
      <c r="N42" t="s">
        <v>208</v>
      </c>
      <c r="O42" t="s">
        <v>476</v>
      </c>
      <c r="P42" t="s">
        <v>476</v>
      </c>
    </row>
    <row r="43" spans="1:16">
      <c r="A43" s="484">
        <v>19311383400017</v>
      </c>
      <c r="B43" s="487" t="s">
        <v>137189</v>
      </c>
      <c r="C43" t="s">
        <v>5701</v>
      </c>
      <c r="D43" t="s">
        <v>5700</v>
      </c>
      <c r="E43" t="str">
        <f t="shared" si="0"/>
        <v>498555 - UNIVERSITE DE TOULOUSE II</v>
      </c>
      <c r="F43" t="s">
        <v>1200</v>
      </c>
      <c r="G43" t="s">
        <v>5699</v>
      </c>
      <c r="I43" t="s">
        <v>603</v>
      </c>
      <c r="J43" t="s">
        <v>5698</v>
      </c>
      <c r="K43" t="s">
        <v>208</v>
      </c>
      <c r="L43" t="s">
        <v>5697</v>
      </c>
      <c r="N43" t="s">
        <v>207</v>
      </c>
      <c r="O43" t="s">
        <v>476</v>
      </c>
      <c r="P43" t="s">
        <v>476</v>
      </c>
    </row>
    <row r="44" spans="1:16">
      <c r="A44" s="484">
        <v>19311383400389</v>
      </c>
      <c r="B44" s="487" t="s">
        <v>137189</v>
      </c>
      <c r="C44" t="s">
        <v>5701</v>
      </c>
      <c r="D44" t="s">
        <v>5700</v>
      </c>
      <c r="E44" t="str">
        <f t="shared" si="0"/>
        <v>6804 - UNIVERSITE DE TOULOUSE II</v>
      </c>
      <c r="F44" t="s">
        <v>5705</v>
      </c>
      <c r="G44" t="s">
        <v>5699</v>
      </c>
      <c r="H44" t="s">
        <v>5704</v>
      </c>
      <c r="I44" t="s">
        <v>603</v>
      </c>
      <c r="J44" t="s">
        <v>5703</v>
      </c>
      <c r="K44" t="s">
        <v>208</v>
      </c>
      <c r="L44" t="s">
        <v>5702</v>
      </c>
      <c r="N44" t="s">
        <v>207</v>
      </c>
      <c r="O44" t="s">
        <v>476</v>
      </c>
      <c r="P44" t="s">
        <v>476</v>
      </c>
    </row>
    <row r="45" spans="1:16">
      <c r="A45" s="484">
        <v>19311384200218</v>
      </c>
      <c r="B45" s="487" t="s">
        <v>137190</v>
      </c>
      <c r="C45" t="s">
        <v>5285</v>
      </c>
      <c r="D45" t="s">
        <v>5284</v>
      </c>
      <c r="E45" t="str">
        <f t="shared" si="0"/>
        <v>466761 - UNIVERSITE PAUL SABATIER TOULOUSE III</v>
      </c>
      <c r="F45" t="s">
        <v>5283</v>
      </c>
      <c r="G45" t="s">
        <v>5282</v>
      </c>
      <c r="I45" t="s">
        <v>603</v>
      </c>
      <c r="J45" t="s">
        <v>5281</v>
      </c>
      <c r="K45" t="s">
        <v>5280</v>
      </c>
      <c r="L45" t="s">
        <v>5279</v>
      </c>
      <c r="N45" t="s">
        <v>207</v>
      </c>
      <c r="O45" t="s">
        <v>476</v>
      </c>
      <c r="P45" t="s">
        <v>476</v>
      </c>
    </row>
    <row r="46" spans="1:16">
      <c r="A46" s="484">
        <v>19330023300031</v>
      </c>
      <c r="B46" s="487" t="s">
        <v>137177</v>
      </c>
      <c r="C46" t="s">
        <v>65293</v>
      </c>
      <c r="D46" t="s">
        <v>65292</v>
      </c>
      <c r="E46" t="str">
        <f t="shared" si="0"/>
        <v>115198 - GRETA CFA AQUITAINE</v>
      </c>
      <c r="F46" t="s">
        <v>43217</v>
      </c>
      <c r="G46" t="s">
        <v>65291</v>
      </c>
      <c r="I46" t="s">
        <v>749</v>
      </c>
      <c r="J46" t="s">
        <v>65290</v>
      </c>
      <c r="K46" t="s">
        <v>65289</v>
      </c>
      <c r="L46" t="s">
        <v>65288</v>
      </c>
      <c r="N46" t="s">
        <v>207</v>
      </c>
      <c r="O46" t="s">
        <v>476</v>
      </c>
      <c r="P46" t="s">
        <v>476</v>
      </c>
    </row>
    <row r="47" spans="1:16">
      <c r="A47" s="484">
        <v>19370038200024</v>
      </c>
      <c r="B47" s="487" t="s">
        <v>137170</v>
      </c>
      <c r="C47" t="s">
        <v>64999</v>
      </c>
      <c r="D47" t="s">
        <v>64999</v>
      </c>
      <c r="E47" t="str">
        <f t="shared" si="0"/>
        <v>22408 - GRETA INDRE ET LOIRE</v>
      </c>
      <c r="F47" t="s">
        <v>1528</v>
      </c>
      <c r="G47" t="s">
        <v>64998</v>
      </c>
      <c r="I47" t="s">
        <v>1799</v>
      </c>
      <c r="J47" t="s">
        <v>64997</v>
      </c>
      <c r="K47" t="s">
        <v>208</v>
      </c>
      <c r="L47" t="s">
        <v>64996</v>
      </c>
      <c r="N47" t="s">
        <v>208</v>
      </c>
      <c r="O47" t="s">
        <v>476</v>
      </c>
      <c r="P47" t="s">
        <v>476</v>
      </c>
    </row>
    <row r="48" spans="1:16">
      <c r="A48" s="484">
        <v>19370800500239</v>
      </c>
      <c r="B48" s="487" t="s">
        <v>137169</v>
      </c>
      <c r="C48" t="s">
        <v>57336</v>
      </c>
      <c r="D48" t="s">
        <v>57335</v>
      </c>
      <c r="E48" t="str">
        <f t="shared" si="0"/>
        <v>492530 - IUT TOURS SEFCA</v>
      </c>
      <c r="F48" t="s">
        <v>7408</v>
      </c>
      <c r="G48" t="s">
        <v>57334</v>
      </c>
      <c r="I48" t="s">
        <v>1799</v>
      </c>
      <c r="J48" t="s">
        <v>57333</v>
      </c>
      <c r="K48" t="s">
        <v>208</v>
      </c>
      <c r="L48" t="s">
        <v>57332</v>
      </c>
      <c r="N48" t="s">
        <v>208</v>
      </c>
      <c r="O48" t="s">
        <v>476</v>
      </c>
      <c r="P48" t="s">
        <v>476</v>
      </c>
    </row>
    <row r="49" spans="1:16">
      <c r="A49" s="484">
        <v>19370800500478</v>
      </c>
      <c r="B49" s="487" t="s">
        <v>137169</v>
      </c>
      <c r="C49" t="s">
        <v>5532</v>
      </c>
      <c r="D49" t="s">
        <v>5531</v>
      </c>
      <c r="E49" t="str">
        <f t="shared" si="0"/>
        <v>6830 - UNIVERSITE FRANCOIS RABELAIS</v>
      </c>
      <c r="F49" t="s">
        <v>5530</v>
      </c>
      <c r="G49" t="s">
        <v>5529</v>
      </c>
      <c r="H49" t="s">
        <v>5528</v>
      </c>
      <c r="I49" t="s">
        <v>1799</v>
      </c>
      <c r="J49" t="s">
        <v>5527</v>
      </c>
      <c r="K49" t="s">
        <v>5526</v>
      </c>
      <c r="L49" t="s">
        <v>5525</v>
      </c>
      <c r="N49" t="s">
        <v>208</v>
      </c>
      <c r="O49" t="s">
        <v>476</v>
      </c>
      <c r="P49" t="s">
        <v>476</v>
      </c>
    </row>
    <row r="50" spans="1:16">
      <c r="A50" s="484">
        <v>19370800500486</v>
      </c>
      <c r="B50" s="487" t="s">
        <v>137169</v>
      </c>
      <c r="C50" t="s">
        <v>5537</v>
      </c>
      <c r="D50" t="s">
        <v>5536</v>
      </c>
      <c r="E50" t="str">
        <f t="shared" si="0"/>
        <v>502789 - UNIVERSITE FRANCOIS RABELAIS CBC</v>
      </c>
      <c r="F50" t="s">
        <v>1243</v>
      </c>
      <c r="G50" t="s">
        <v>5535</v>
      </c>
      <c r="H50" t="s">
        <v>5528</v>
      </c>
      <c r="I50" t="s">
        <v>1799</v>
      </c>
      <c r="J50" t="s">
        <v>5534</v>
      </c>
      <c r="K50" t="s">
        <v>208</v>
      </c>
      <c r="L50" t="s">
        <v>5533</v>
      </c>
      <c r="N50" t="s">
        <v>208</v>
      </c>
      <c r="O50" t="s">
        <v>476</v>
      </c>
      <c r="P50" t="s">
        <v>476</v>
      </c>
    </row>
    <row r="51" spans="1:16">
      <c r="A51" s="484">
        <v>19440029700025</v>
      </c>
      <c r="B51" s="485">
        <v>52440417944</v>
      </c>
      <c r="C51" t="s">
        <v>65244</v>
      </c>
      <c r="D51" t="s">
        <v>65243</v>
      </c>
      <c r="E51" t="str">
        <f t="shared" si="0"/>
        <v>115617 - GRETA LOIRE ATLANTIQUE</v>
      </c>
      <c r="F51" t="s">
        <v>17463</v>
      </c>
      <c r="G51" t="s">
        <v>65242</v>
      </c>
      <c r="H51" t="s">
        <v>65241</v>
      </c>
      <c r="I51" t="s">
        <v>1837</v>
      </c>
      <c r="J51" t="s">
        <v>65240</v>
      </c>
      <c r="K51" t="s">
        <v>208</v>
      </c>
      <c r="L51" t="s">
        <v>65239</v>
      </c>
      <c r="N51" t="s">
        <v>207</v>
      </c>
      <c r="O51" t="s">
        <v>476</v>
      </c>
      <c r="P51" t="s">
        <v>476</v>
      </c>
    </row>
    <row r="52" spans="1:16">
      <c r="A52" s="484">
        <v>19470020900027</v>
      </c>
      <c r="B52" s="485" t="s">
        <v>137210</v>
      </c>
      <c r="C52" t="s">
        <v>65085</v>
      </c>
      <c r="D52" t="s">
        <v>65085</v>
      </c>
      <c r="E52" t="str">
        <f t="shared" si="0"/>
        <v>342610 - GRETA EST AQUITAINE</v>
      </c>
      <c r="F52" t="s">
        <v>1513</v>
      </c>
      <c r="G52" t="s">
        <v>65084</v>
      </c>
      <c r="H52" t="s">
        <v>65083</v>
      </c>
      <c r="I52" t="s">
        <v>20158</v>
      </c>
      <c r="J52" t="s">
        <v>65082</v>
      </c>
      <c r="K52" t="s">
        <v>65081</v>
      </c>
      <c r="L52" t="s">
        <v>65080</v>
      </c>
      <c r="N52" t="s">
        <v>208</v>
      </c>
      <c r="O52" t="s">
        <v>476</v>
      </c>
      <c r="P52" t="s">
        <v>476</v>
      </c>
    </row>
    <row r="53" spans="1:16">
      <c r="A53" s="484">
        <v>19601223100169</v>
      </c>
      <c r="B53" s="487" t="s">
        <v>137168</v>
      </c>
      <c r="C53" t="s">
        <v>5742</v>
      </c>
      <c r="D53" t="s">
        <v>5741</v>
      </c>
      <c r="E53" t="str">
        <f t="shared" si="0"/>
        <v>1168 - UNIVERSITE DE TECHNOLOGIE COMPIEGNE - SFC</v>
      </c>
      <c r="F53" t="s">
        <v>5740</v>
      </c>
      <c r="G53" t="s">
        <v>5739</v>
      </c>
      <c r="H53" t="s">
        <v>5738</v>
      </c>
      <c r="I53" t="s">
        <v>2161</v>
      </c>
      <c r="J53" t="s">
        <v>5737</v>
      </c>
      <c r="K53" t="s">
        <v>208</v>
      </c>
      <c r="L53" t="s">
        <v>5736</v>
      </c>
      <c r="N53" t="s">
        <v>207</v>
      </c>
      <c r="O53" t="s">
        <v>476</v>
      </c>
      <c r="P53" t="s">
        <v>476</v>
      </c>
    </row>
    <row r="54" spans="1:16">
      <c r="A54" s="484">
        <v>19640055000022</v>
      </c>
      <c r="B54" s="485" t="s">
        <v>137211</v>
      </c>
      <c r="C54" t="s">
        <v>64735</v>
      </c>
      <c r="D54" t="s">
        <v>64734</v>
      </c>
      <c r="E54" t="str">
        <f t="shared" si="0"/>
        <v>13225 - GRETA SUD AQUITAINE PAU</v>
      </c>
      <c r="F54" t="s">
        <v>1710</v>
      </c>
      <c r="G54" t="s">
        <v>64733</v>
      </c>
      <c r="H54" t="s">
        <v>64732</v>
      </c>
      <c r="I54" t="s">
        <v>4033</v>
      </c>
      <c r="J54" t="s">
        <v>64731</v>
      </c>
      <c r="K54" t="s">
        <v>64730</v>
      </c>
      <c r="L54" t="s">
        <v>64729</v>
      </c>
      <c r="N54" t="s">
        <v>208</v>
      </c>
      <c r="O54" t="s">
        <v>476</v>
      </c>
      <c r="P54" t="s">
        <v>476</v>
      </c>
    </row>
    <row r="55" spans="1:16">
      <c r="A55" s="484">
        <v>19640251500171</v>
      </c>
      <c r="B55" s="487" t="s">
        <v>137184</v>
      </c>
      <c r="C55" t="s">
        <v>5847</v>
      </c>
      <c r="D55" t="s">
        <v>5846</v>
      </c>
      <c r="E55" t="str">
        <f t="shared" si="0"/>
        <v>529370 - UPPA FORCO</v>
      </c>
      <c r="F55" t="s">
        <v>3834</v>
      </c>
      <c r="G55" t="s">
        <v>5845</v>
      </c>
      <c r="H55" t="s">
        <v>5844</v>
      </c>
      <c r="I55" t="s">
        <v>4033</v>
      </c>
      <c r="J55" t="s">
        <v>5843</v>
      </c>
      <c r="K55" t="s">
        <v>208</v>
      </c>
      <c r="L55" t="s">
        <v>5842</v>
      </c>
      <c r="N55" t="s">
        <v>208</v>
      </c>
      <c r="O55" t="s">
        <v>476</v>
      </c>
      <c r="P55" t="s">
        <v>476</v>
      </c>
    </row>
    <row r="56" spans="1:16">
      <c r="A56" s="484">
        <v>19640251500270</v>
      </c>
      <c r="B56" s="487" t="s">
        <v>137184</v>
      </c>
      <c r="C56" t="s">
        <v>5854</v>
      </c>
      <c r="D56" t="s">
        <v>5853</v>
      </c>
      <c r="E56" t="str">
        <f t="shared" si="0"/>
        <v>6713 - UPPA</v>
      </c>
      <c r="F56" t="s">
        <v>1792</v>
      </c>
      <c r="G56" t="s">
        <v>5852</v>
      </c>
      <c r="H56" t="s">
        <v>5851</v>
      </c>
      <c r="I56" t="s">
        <v>4033</v>
      </c>
      <c r="J56" t="s">
        <v>5850</v>
      </c>
      <c r="K56" t="s">
        <v>5849</v>
      </c>
      <c r="L56" t="s">
        <v>5848</v>
      </c>
      <c r="N56" t="s">
        <v>207</v>
      </c>
      <c r="O56" t="s">
        <v>476</v>
      </c>
      <c r="P56" t="s">
        <v>476</v>
      </c>
    </row>
    <row r="57" spans="1:16">
      <c r="A57" s="484">
        <v>19820021400049</v>
      </c>
      <c r="B57" s="485" t="s">
        <v>137212</v>
      </c>
      <c r="C57" t="s">
        <v>64872</v>
      </c>
      <c r="D57" t="s">
        <v>64872</v>
      </c>
      <c r="E57" t="str">
        <f t="shared" si="0"/>
        <v>43254 - GRETA MIDI-PYRENEES OUEST</v>
      </c>
      <c r="F57" t="s">
        <v>61627</v>
      </c>
      <c r="G57" t="s">
        <v>64871</v>
      </c>
      <c r="H57" t="s">
        <v>64870</v>
      </c>
      <c r="I57" t="s">
        <v>1285</v>
      </c>
      <c r="J57" t="s">
        <v>64869</v>
      </c>
      <c r="K57" t="s">
        <v>64868</v>
      </c>
      <c r="L57" t="s">
        <v>64867</v>
      </c>
      <c r="N57" t="s">
        <v>208</v>
      </c>
      <c r="O57" t="s">
        <v>476</v>
      </c>
      <c r="P57" t="s">
        <v>476</v>
      </c>
    </row>
    <row r="58" spans="1:16">
      <c r="A58" s="484">
        <v>19860037100043</v>
      </c>
      <c r="B58" s="485">
        <v>54860142086</v>
      </c>
      <c r="C58" t="s">
        <v>64798</v>
      </c>
      <c r="D58" t="s">
        <v>64798</v>
      </c>
      <c r="E58" t="str">
        <f t="shared" si="0"/>
        <v>514860 - GRETA POITOU-CHARENTES</v>
      </c>
      <c r="F58" t="s">
        <v>3795</v>
      </c>
      <c r="G58" t="s">
        <v>64797</v>
      </c>
      <c r="H58" t="s">
        <v>64796</v>
      </c>
      <c r="I58" t="s">
        <v>5810</v>
      </c>
      <c r="J58" t="s">
        <v>64795</v>
      </c>
      <c r="K58" t="s">
        <v>208</v>
      </c>
      <c r="L58" t="s">
        <v>64794</v>
      </c>
      <c r="N58" t="s">
        <v>207</v>
      </c>
      <c r="O58" t="s">
        <v>476</v>
      </c>
      <c r="P58" t="s">
        <v>476</v>
      </c>
    </row>
    <row r="59" spans="1:16">
      <c r="A59" s="484">
        <v>19860856400060</v>
      </c>
      <c r="B59" s="485" t="s">
        <v>137199</v>
      </c>
      <c r="C59" t="s">
        <v>5814</v>
      </c>
      <c r="D59" t="s">
        <v>5813</v>
      </c>
      <c r="E59" t="str">
        <f t="shared" si="0"/>
        <v>471173 - UNIVERSITE POITIERS UFR SCIENCES DU SPORT</v>
      </c>
      <c r="F59" t="s">
        <v>5812</v>
      </c>
      <c r="G59" t="s">
        <v>5811</v>
      </c>
      <c r="I59" t="s">
        <v>5810</v>
      </c>
      <c r="J59" t="s">
        <v>5809</v>
      </c>
      <c r="K59" t="s">
        <v>208</v>
      </c>
      <c r="L59" t="s">
        <v>5808</v>
      </c>
      <c r="N59" t="s">
        <v>208</v>
      </c>
      <c r="O59" t="s">
        <v>476</v>
      </c>
      <c r="P59" t="s">
        <v>476</v>
      </c>
    </row>
    <row r="60" spans="1:16">
      <c r="A60" s="484">
        <v>19860856400375</v>
      </c>
      <c r="B60" s="485" t="s">
        <v>137199</v>
      </c>
      <c r="C60" t="s">
        <v>5834</v>
      </c>
      <c r="D60" t="s">
        <v>5834</v>
      </c>
      <c r="E60" t="str">
        <f t="shared" si="0"/>
        <v>473250 - UNIVERSITE DE POITIERS</v>
      </c>
      <c r="F60" t="s">
        <v>5833</v>
      </c>
      <c r="G60" t="s">
        <v>5832</v>
      </c>
      <c r="H60" t="s">
        <v>5831</v>
      </c>
      <c r="I60" t="s">
        <v>5810</v>
      </c>
      <c r="J60" t="s">
        <v>5830</v>
      </c>
      <c r="K60" t="s">
        <v>208</v>
      </c>
      <c r="L60" t="s">
        <v>5829</v>
      </c>
      <c r="N60" t="s">
        <v>208</v>
      </c>
      <c r="O60" t="s">
        <v>476</v>
      </c>
      <c r="P60" t="s">
        <v>476</v>
      </c>
    </row>
    <row r="61" spans="1:16">
      <c r="A61" s="484">
        <v>19860856400706</v>
      </c>
      <c r="B61" s="485" t="s">
        <v>137199</v>
      </c>
      <c r="C61" t="s">
        <v>5828</v>
      </c>
      <c r="D61" t="s">
        <v>5827</v>
      </c>
      <c r="E61" t="str">
        <f t="shared" si="0"/>
        <v>6737 - UFR MEDECINE ET PHARMACIE</v>
      </c>
      <c r="F61" t="s">
        <v>2637</v>
      </c>
      <c r="G61" t="s">
        <v>5826</v>
      </c>
      <c r="H61" t="s">
        <v>5825</v>
      </c>
      <c r="I61" t="s">
        <v>5810</v>
      </c>
      <c r="J61" t="s">
        <v>5824</v>
      </c>
      <c r="K61" t="s">
        <v>5823</v>
      </c>
      <c r="L61" t="s">
        <v>5822</v>
      </c>
      <c r="N61" t="s">
        <v>208</v>
      </c>
      <c r="O61" t="s">
        <v>476</v>
      </c>
      <c r="P61" t="s">
        <v>476</v>
      </c>
    </row>
    <row r="62" spans="1:16">
      <c r="A62" s="484">
        <v>19860856400821</v>
      </c>
      <c r="B62" s="485" t="s">
        <v>137199</v>
      </c>
      <c r="C62" t="s">
        <v>5821</v>
      </c>
      <c r="D62" t="s">
        <v>5820</v>
      </c>
      <c r="E62" t="str">
        <f t="shared" si="0"/>
        <v>605529 - UP &amp; PRO DE UNIVERSITE DE POITIERS</v>
      </c>
      <c r="F62" t="s">
        <v>5819</v>
      </c>
      <c r="G62" t="s">
        <v>5818</v>
      </c>
      <c r="H62" t="s">
        <v>5817</v>
      </c>
      <c r="I62" t="s">
        <v>5810</v>
      </c>
      <c r="J62" t="s">
        <v>5816</v>
      </c>
      <c r="K62" t="s">
        <v>208</v>
      </c>
      <c r="L62" t="s">
        <v>5815</v>
      </c>
      <c r="N62" t="s">
        <v>208</v>
      </c>
      <c r="O62" t="s">
        <v>476</v>
      </c>
      <c r="P62" t="s">
        <v>476</v>
      </c>
    </row>
    <row r="63" spans="1:16">
      <c r="A63" s="484">
        <v>19870056900041</v>
      </c>
      <c r="B63" s="485">
        <v>75870202087</v>
      </c>
      <c r="C63" t="s">
        <v>65113</v>
      </c>
      <c r="D63" t="s">
        <v>65112</v>
      </c>
      <c r="E63" t="str">
        <f t="shared" si="0"/>
        <v>9477 - GRETA DU LIMOUSIN</v>
      </c>
      <c r="F63" t="s">
        <v>7408</v>
      </c>
      <c r="G63" t="s">
        <v>65111</v>
      </c>
      <c r="H63" t="s">
        <v>65110</v>
      </c>
      <c r="I63" t="s">
        <v>795</v>
      </c>
      <c r="J63" t="s">
        <v>65109</v>
      </c>
      <c r="K63" t="s">
        <v>208</v>
      </c>
      <c r="L63" t="s">
        <v>65108</v>
      </c>
      <c r="N63" t="s">
        <v>207</v>
      </c>
      <c r="O63" t="s">
        <v>476</v>
      </c>
      <c r="P63" t="s">
        <v>476</v>
      </c>
    </row>
    <row r="64" spans="1:16">
      <c r="A64" s="484">
        <v>19870669900214</v>
      </c>
      <c r="B64" s="485" t="s">
        <v>137195</v>
      </c>
      <c r="C64" t="s">
        <v>52212</v>
      </c>
      <c r="D64" t="s">
        <v>52211</v>
      </c>
      <c r="E64" t="str">
        <f t="shared" si="0"/>
        <v>522375 - IUT DU LIMOUSIN LIMOGES</v>
      </c>
      <c r="F64" t="s">
        <v>48684</v>
      </c>
      <c r="G64" t="s">
        <v>52210</v>
      </c>
      <c r="H64" t="s">
        <v>52209</v>
      </c>
      <c r="I64" t="s">
        <v>795</v>
      </c>
      <c r="J64" t="s">
        <v>52208</v>
      </c>
      <c r="K64" t="s">
        <v>208</v>
      </c>
      <c r="L64" t="s">
        <v>52207</v>
      </c>
      <c r="N64" t="s">
        <v>208</v>
      </c>
      <c r="O64" t="s">
        <v>476</v>
      </c>
      <c r="P64" t="s">
        <v>476</v>
      </c>
    </row>
    <row r="65" spans="1:16">
      <c r="A65" s="484">
        <v>19870669900321</v>
      </c>
      <c r="B65" s="485" t="s">
        <v>137195</v>
      </c>
      <c r="C65" t="s">
        <v>5965</v>
      </c>
      <c r="D65" t="s">
        <v>5964</v>
      </c>
      <c r="E65" t="str">
        <f t="shared" si="0"/>
        <v>525947 - UNILIM</v>
      </c>
      <c r="F65" t="s">
        <v>5963</v>
      </c>
      <c r="G65" t="s">
        <v>5962</v>
      </c>
      <c r="H65" t="s">
        <v>5961</v>
      </c>
      <c r="I65" t="s">
        <v>795</v>
      </c>
      <c r="J65" t="s">
        <v>5960</v>
      </c>
      <c r="K65" t="s">
        <v>208</v>
      </c>
      <c r="L65" t="s">
        <v>5959</v>
      </c>
      <c r="N65" t="s">
        <v>207</v>
      </c>
      <c r="O65" t="s">
        <v>476</v>
      </c>
      <c r="P65" t="s">
        <v>476</v>
      </c>
    </row>
    <row r="66" spans="1:16">
      <c r="A66" s="484">
        <v>19870669900404</v>
      </c>
      <c r="B66" s="485" t="s">
        <v>137195</v>
      </c>
      <c r="C66" t="s">
        <v>5951</v>
      </c>
      <c r="D66" t="s">
        <v>5950</v>
      </c>
      <c r="E66" t="str">
        <f t="shared" ref="E66:E129" si="1">_xlfn.CONCAT(L66," - ",D66)</f>
        <v>467108 - UL FACULTE DE MEDECINE</v>
      </c>
      <c r="F66" t="s">
        <v>5949</v>
      </c>
      <c r="G66" t="s">
        <v>5948</v>
      </c>
      <c r="I66" t="s">
        <v>795</v>
      </c>
      <c r="J66" t="s">
        <v>5947</v>
      </c>
      <c r="K66" t="s">
        <v>5946</v>
      </c>
      <c r="L66" t="s">
        <v>5945</v>
      </c>
      <c r="N66" t="s">
        <v>208</v>
      </c>
      <c r="O66" t="s">
        <v>476</v>
      </c>
      <c r="P66" t="s">
        <v>476</v>
      </c>
    </row>
    <row r="67" spans="1:16">
      <c r="A67" s="484">
        <v>19870669900420</v>
      </c>
      <c r="B67" s="485" t="s">
        <v>137195</v>
      </c>
      <c r="C67" t="s">
        <v>5958</v>
      </c>
      <c r="D67" t="s">
        <v>5957</v>
      </c>
      <c r="E67" t="str">
        <f t="shared" si="1"/>
        <v>6580 - UL DFC</v>
      </c>
      <c r="F67" t="s">
        <v>5956</v>
      </c>
      <c r="G67" t="s">
        <v>5955</v>
      </c>
      <c r="I67" t="s">
        <v>795</v>
      </c>
      <c r="J67" t="s">
        <v>5954</v>
      </c>
      <c r="K67" t="s">
        <v>5953</v>
      </c>
      <c r="L67" t="s">
        <v>5952</v>
      </c>
      <c r="N67" t="s">
        <v>208</v>
      </c>
      <c r="O67" t="s">
        <v>476</v>
      </c>
      <c r="P67" t="s">
        <v>476</v>
      </c>
    </row>
    <row r="68" spans="1:16">
      <c r="A68" s="484">
        <v>20002272100019</v>
      </c>
      <c r="B68" s="487" t="s">
        <v>137216</v>
      </c>
      <c r="C68" t="s">
        <v>95820</v>
      </c>
      <c r="D68" t="s">
        <v>95819</v>
      </c>
      <c r="E68" t="str">
        <f t="shared" si="1"/>
        <v>477692 - CFP MARMANDE</v>
      </c>
      <c r="F68" t="s">
        <v>1086</v>
      </c>
      <c r="G68" t="s">
        <v>95818</v>
      </c>
      <c r="I68" t="s">
        <v>20158</v>
      </c>
      <c r="J68" t="s">
        <v>95817</v>
      </c>
      <c r="K68" t="s">
        <v>208</v>
      </c>
      <c r="L68" t="s">
        <v>95816</v>
      </c>
      <c r="N68" t="s">
        <v>208</v>
      </c>
      <c r="O68" t="s">
        <v>476</v>
      </c>
      <c r="P68" t="s">
        <v>476</v>
      </c>
    </row>
    <row r="69" spans="1:16">
      <c r="A69" s="484">
        <v>20002309100016</v>
      </c>
      <c r="B69" s="487" t="s">
        <v>137178</v>
      </c>
      <c r="C69" t="s">
        <v>101108</v>
      </c>
      <c r="D69" t="s">
        <v>101107</v>
      </c>
      <c r="E69" t="str">
        <f t="shared" si="1"/>
        <v>190020 - CH SUD GIRONDE LA REOLE</v>
      </c>
      <c r="F69" t="s">
        <v>7556</v>
      </c>
      <c r="G69" t="s">
        <v>101106</v>
      </c>
      <c r="I69" t="s">
        <v>101105</v>
      </c>
      <c r="J69" t="s">
        <v>101104</v>
      </c>
      <c r="K69" t="s">
        <v>101103</v>
      </c>
      <c r="L69" t="s">
        <v>101102</v>
      </c>
      <c r="N69" t="s">
        <v>208</v>
      </c>
      <c r="O69" t="s">
        <v>476</v>
      </c>
      <c r="P69" t="s">
        <v>476</v>
      </c>
    </row>
    <row r="70" spans="1:16">
      <c r="A70" s="484">
        <v>20005309800014</v>
      </c>
      <c r="B70" s="485">
        <v>75470132547</v>
      </c>
      <c r="C70" t="s">
        <v>104903</v>
      </c>
      <c r="D70" t="s">
        <v>104902</v>
      </c>
      <c r="E70" t="str">
        <f t="shared" si="1"/>
        <v>12993 - CH AGEN NERAC</v>
      </c>
      <c r="F70" t="s">
        <v>1792</v>
      </c>
      <c r="G70" t="s">
        <v>58953</v>
      </c>
      <c r="I70" t="s">
        <v>12454</v>
      </c>
      <c r="J70" t="s">
        <v>104901</v>
      </c>
      <c r="K70" t="s">
        <v>104900</v>
      </c>
      <c r="L70" t="s">
        <v>104899</v>
      </c>
      <c r="N70" t="s">
        <v>208</v>
      </c>
      <c r="O70" t="s">
        <v>476</v>
      </c>
      <c r="P70" t="s">
        <v>476</v>
      </c>
    </row>
    <row r="71" spans="1:16">
      <c r="A71" s="484">
        <v>20005309800105</v>
      </c>
      <c r="B71" s="485">
        <v>75470132547</v>
      </c>
      <c r="C71" t="s">
        <v>58955</v>
      </c>
      <c r="D71" t="s">
        <v>58954</v>
      </c>
      <c r="E71" t="str">
        <f t="shared" si="1"/>
        <v>571635 - IFSI DU CH AGEN NERAC</v>
      </c>
      <c r="F71" t="s">
        <v>21577</v>
      </c>
      <c r="G71" t="s">
        <v>58953</v>
      </c>
      <c r="I71" t="s">
        <v>12454</v>
      </c>
      <c r="J71" t="s">
        <v>58952</v>
      </c>
      <c r="K71" t="s">
        <v>208</v>
      </c>
      <c r="L71" t="s">
        <v>58951</v>
      </c>
      <c r="N71" t="s">
        <v>208</v>
      </c>
      <c r="O71" t="s">
        <v>476</v>
      </c>
      <c r="P71" t="s">
        <v>476</v>
      </c>
    </row>
    <row r="72" spans="1:16">
      <c r="A72" s="484">
        <v>20005309800139</v>
      </c>
      <c r="B72" s="485">
        <v>75470153247</v>
      </c>
      <c r="C72" t="s">
        <v>55920</v>
      </c>
      <c r="D72" t="s">
        <v>55919</v>
      </c>
      <c r="E72" t="str">
        <f t="shared" si="1"/>
        <v>625280 - IFPS DU CH AGEN</v>
      </c>
      <c r="F72" t="s">
        <v>15002</v>
      </c>
      <c r="G72" t="s">
        <v>55918</v>
      </c>
      <c r="I72" t="s">
        <v>12454</v>
      </c>
      <c r="J72" t="s">
        <v>55917</v>
      </c>
      <c r="K72" t="s">
        <v>208</v>
      </c>
      <c r="L72" t="s">
        <v>55916</v>
      </c>
      <c r="N72" t="s">
        <v>208</v>
      </c>
      <c r="O72" t="s">
        <v>476</v>
      </c>
      <c r="P72" t="s">
        <v>476</v>
      </c>
    </row>
    <row r="73" spans="1:16">
      <c r="A73" s="484">
        <v>20005535800010</v>
      </c>
      <c r="B73" s="487" t="s">
        <v>137171</v>
      </c>
      <c r="C73" t="s">
        <v>100964</v>
      </c>
      <c r="D73" t="s">
        <v>100963</v>
      </c>
      <c r="E73" t="str">
        <f t="shared" si="1"/>
        <v>12087 - CHU POITIERS</v>
      </c>
      <c r="F73" t="s">
        <v>1641</v>
      </c>
      <c r="G73" t="s">
        <v>52802</v>
      </c>
      <c r="I73" t="s">
        <v>5810</v>
      </c>
      <c r="J73" t="s">
        <v>100962</v>
      </c>
      <c r="K73" t="s">
        <v>100961</v>
      </c>
      <c r="L73" t="s">
        <v>100960</v>
      </c>
      <c r="N73" t="s">
        <v>208</v>
      </c>
      <c r="O73" t="s">
        <v>476</v>
      </c>
      <c r="P73" t="s">
        <v>476</v>
      </c>
    </row>
    <row r="74" spans="1:16">
      <c r="A74" s="484">
        <v>20005535800150</v>
      </c>
      <c r="B74" s="487" t="s">
        <v>137171</v>
      </c>
      <c r="C74" t="s">
        <v>52804</v>
      </c>
      <c r="D74" t="s">
        <v>52803</v>
      </c>
      <c r="E74" t="str">
        <f t="shared" si="1"/>
        <v>656264 - INST REG FORM PROFESSIONS SANTE DU CHU POITIER</v>
      </c>
      <c r="F74" t="s">
        <v>14222</v>
      </c>
      <c r="G74" t="s">
        <v>52802</v>
      </c>
      <c r="I74" t="s">
        <v>5810</v>
      </c>
      <c r="J74" t="s">
        <v>52801</v>
      </c>
      <c r="K74" t="s">
        <v>208</v>
      </c>
      <c r="L74" t="s">
        <v>52800</v>
      </c>
      <c r="N74" t="s">
        <v>208</v>
      </c>
      <c r="O74" t="s">
        <v>476</v>
      </c>
      <c r="P74" t="s">
        <v>476</v>
      </c>
    </row>
    <row r="75" spans="1:16">
      <c r="A75" s="484">
        <v>26190310800015</v>
      </c>
      <c r="B75" s="485" t="s">
        <v>137192</v>
      </c>
      <c r="C75" t="s">
        <v>104138</v>
      </c>
      <c r="D75" t="s">
        <v>104137</v>
      </c>
      <c r="E75" t="str">
        <f t="shared" si="1"/>
        <v>10182 - CH BRIVE</v>
      </c>
      <c r="F75" t="s">
        <v>45218</v>
      </c>
      <c r="G75" t="s">
        <v>104136</v>
      </c>
      <c r="H75" t="s">
        <v>104135</v>
      </c>
      <c r="I75" t="s">
        <v>15701</v>
      </c>
      <c r="J75" t="s">
        <v>104134</v>
      </c>
      <c r="K75" t="s">
        <v>104133</v>
      </c>
      <c r="L75" t="s">
        <v>104132</v>
      </c>
      <c r="N75" t="s">
        <v>208</v>
      </c>
      <c r="O75" t="s">
        <v>476</v>
      </c>
      <c r="P75" t="s">
        <v>476</v>
      </c>
    </row>
    <row r="76" spans="1:16">
      <c r="A76" s="484">
        <v>26192720600019</v>
      </c>
      <c r="B76" s="485" t="s">
        <v>137193</v>
      </c>
      <c r="C76" t="s">
        <v>101085</v>
      </c>
      <c r="D76" t="s">
        <v>101084</v>
      </c>
      <c r="E76" t="str">
        <f t="shared" si="1"/>
        <v>6865 - CH TULLE</v>
      </c>
      <c r="F76" t="s">
        <v>15518</v>
      </c>
      <c r="G76" t="s">
        <v>101083</v>
      </c>
      <c r="H76" t="s">
        <v>101082</v>
      </c>
      <c r="I76" t="s">
        <v>7636</v>
      </c>
      <c r="J76" t="s">
        <v>101081</v>
      </c>
      <c r="K76" t="s">
        <v>101080</v>
      </c>
      <c r="L76" t="s">
        <v>101079</v>
      </c>
      <c r="N76" t="s">
        <v>208</v>
      </c>
      <c r="O76" t="s">
        <v>476</v>
      </c>
      <c r="P76" t="s">
        <v>476</v>
      </c>
    </row>
    <row r="77" spans="1:16">
      <c r="A77" s="484">
        <v>26192720600027</v>
      </c>
      <c r="B77" s="485" t="s">
        <v>137193</v>
      </c>
      <c r="C77" t="s">
        <v>103424</v>
      </c>
      <c r="D77" t="s">
        <v>103423</v>
      </c>
      <c r="E77" t="str">
        <f t="shared" si="1"/>
        <v>468447 - CH TULLE IFSI IFAS</v>
      </c>
      <c r="F77" t="s">
        <v>35229</v>
      </c>
      <c r="G77" t="s">
        <v>103422</v>
      </c>
      <c r="H77" t="s">
        <v>101082</v>
      </c>
      <c r="I77" t="s">
        <v>7636</v>
      </c>
      <c r="J77" t="s">
        <v>103421</v>
      </c>
      <c r="K77" t="s">
        <v>103420</v>
      </c>
      <c r="L77" t="s">
        <v>103419</v>
      </c>
      <c r="N77" t="s">
        <v>208</v>
      </c>
      <c r="O77" t="s">
        <v>476</v>
      </c>
      <c r="P77" t="s">
        <v>476</v>
      </c>
    </row>
    <row r="78" spans="1:16">
      <c r="A78" s="484">
        <v>26192750300019</v>
      </c>
      <c r="B78" s="485" t="s">
        <v>137194</v>
      </c>
      <c r="C78" t="s">
        <v>103907</v>
      </c>
      <c r="D78" t="s">
        <v>103906</v>
      </c>
      <c r="E78" t="str">
        <f t="shared" si="1"/>
        <v>8837 - CHHC USSEL</v>
      </c>
      <c r="F78" t="s">
        <v>5473</v>
      </c>
      <c r="G78" t="s">
        <v>103905</v>
      </c>
      <c r="I78" t="s">
        <v>56548</v>
      </c>
      <c r="J78" t="s">
        <v>103904</v>
      </c>
      <c r="K78" t="s">
        <v>103903</v>
      </c>
      <c r="L78" t="s">
        <v>103902</v>
      </c>
      <c r="N78" t="s">
        <v>208</v>
      </c>
      <c r="O78" t="s">
        <v>476</v>
      </c>
      <c r="P78" t="s">
        <v>476</v>
      </c>
    </row>
    <row r="79" spans="1:16">
      <c r="A79" s="484">
        <v>26192750300035</v>
      </c>
      <c r="B79" s="485" t="s">
        <v>137194</v>
      </c>
      <c r="C79" t="s">
        <v>58929</v>
      </c>
      <c r="D79" t="s">
        <v>58928</v>
      </c>
      <c r="E79" t="str">
        <f t="shared" si="1"/>
        <v>647871 - IFSI DU CH USSEL</v>
      </c>
      <c r="F79" t="s">
        <v>5775</v>
      </c>
      <c r="G79" t="s">
        <v>58927</v>
      </c>
      <c r="I79" t="s">
        <v>56548</v>
      </c>
      <c r="J79" t="s">
        <v>58926</v>
      </c>
      <c r="K79" t="s">
        <v>208</v>
      </c>
      <c r="L79" t="s">
        <v>58925</v>
      </c>
      <c r="N79" t="s">
        <v>208</v>
      </c>
      <c r="O79" t="s">
        <v>476</v>
      </c>
      <c r="P79" t="s">
        <v>476</v>
      </c>
    </row>
    <row r="80" spans="1:16">
      <c r="A80" s="484">
        <v>26192850100012</v>
      </c>
      <c r="C80" t="s">
        <v>22508</v>
      </c>
      <c r="D80" t="s">
        <v>22507</v>
      </c>
      <c r="E80" t="str">
        <f t="shared" si="1"/>
        <v>618779 - EHPAD VIGEOIS</v>
      </c>
      <c r="F80" t="s">
        <v>18353</v>
      </c>
      <c r="G80" t="s">
        <v>22506</v>
      </c>
      <c r="I80" t="s">
        <v>22505</v>
      </c>
      <c r="J80" t="s">
        <v>22504</v>
      </c>
      <c r="K80" t="s">
        <v>208</v>
      </c>
      <c r="L80" t="s">
        <v>22503</v>
      </c>
      <c r="N80" t="s">
        <v>208</v>
      </c>
      <c r="O80" t="s">
        <v>476</v>
      </c>
      <c r="P80" t="s">
        <v>476</v>
      </c>
    </row>
    <row r="81" spans="1:16">
      <c r="A81" s="484">
        <v>26240563200015</v>
      </c>
      <c r="C81" t="s">
        <v>104207</v>
      </c>
      <c r="D81" t="s">
        <v>104206</v>
      </c>
      <c r="E81" t="str">
        <f t="shared" si="1"/>
        <v>493454 - CH BERGERAC</v>
      </c>
      <c r="F81" t="s">
        <v>55256</v>
      </c>
      <c r="G81" t="s">
        <v>104205</v>
      </c>
      <c r="H81" t="s">
        <v>104204</v>
      </c>
      <c r="I81" t="s">
        <v>829</v>
      </c>
      <c r="J81" t="s">
        <v>104203</v>
      </c>
      <c r="K81" t="s">
        <v>208</v>
      </c>
      <c r="L81" t="s">
        <v>104202</v>
      </c>
      <c r="N81" t="s">
        <v>208</v>
      </c>
      <c r="O81" t="s">
        <v>476</v>
      </c>
      <c r="P81" t="s">
        <v>476</v>
      </c>
    </row>
    <row r="82" spans="1:16">
      <c r="A82" s="484">
        <v>26240580600015</v>
      </c>
      <c r="B82" s="485">
        <v>72240137124</v>
      </c>
      <c r="C82" t="s">
        <v>101652</v>
      </c>
      <c r="D82" t="s">
        <v>101651</v>
      </c>
      <c r="E82" t="str">
        <f t="shared" si="1"/>
        <v>12968 - CH PERIGUEUX</v>
      </c>
      <c r="F82" t="s">
        <v>6759</v>
      </c>
      <c r="G82" t="s">
        <v>58892</v>
      </c>
      <c r="H82" t="s">
        <v>101650</v>
      </c>
      <c r="I82" t="s">
        <v>6135</v>
      </c>
      <c r="J82" t="s">
        <v>101649</v>
      </c>
      <c r="K82" t="s">
        <v>101648</v>
      </c>
      <c r="L82" t="s">
        <v>101647</v>
      </c>
      <c r="N82" t="s">
        <v>208</v>
      </c>
      <c r="O82" t="s">
        <v>476</v>
      </c>
      <c r="P82" t="s">
        <v>476</v>
      </c>
    </row>
    <row r="83" spans="1:16">
      <c r="A83" s="484">
        <v>26240580600049</v>
      </c>
      <c r="B83" s="485">
        <v>72240137124</v>
      </c>
      <c r="C83" t="s">
        <v>58894</v>
      </c>
      <c r="D83" t="s">
        <v>58893</v>
      </c>
      <c r="E83" t="str">
        <f t="shared" si="1"/>
        <v>566317 - IFSI DU CH PERIGUEUX</v>
      </c>
      <c r="F83" t="s">
        <v>7556</v>
      </c>
      <c r="G83" t="s">
        <v>58892</v>
      </c>
      <c r="H83" t="s">
        <v>58891</v>
      </c>
      <c r="I83" t="s">
        <v>6135</v>
      </c>
      <c r="J83" t="s">
        <v>58890</v>
      </c>
      <c r="K83" t="s">
        <v>208</v>
      </c>
      <c r="L83" t="s">
        <v>58889</v>
      </c>
      <c r="N83" t="s">
        <v>208</v>
      </c>
      <c r="O83" t="s">
        <v>476</v>
      </c>
      <c r="P83" t="s">
        <v>476</v>
      </c>
    </row>
    <row r="84" spans="1:16">
      <c r="A84" s="484">
        <v>26240593900014</v>
      </c>
      <c r="B84" s="485">
        <v>75240180524</v>
      </c>
      <c r="C84" t="s">
        <v>101222</v>
      </c>
      <c r="D84" t="s">
        <v>101221</v>
      </c>
      <c r="E84" t="str">
        <f t="shared" si="1"/>
        <v>19940 - CHS VAUCLAIRE MONTPON MENESTEROL</v>
      </c>
      <c r="F84" t="s">
        <v>5044</v>
      </c>
      <c r="G84" t="s">
        <v>101220</v>
      </c>
      <c r="I84" t="s">
        <v>59291</v>
      </c>
      <c r="J84" t="s">
        <v>59290</v>
      </c>
      <c r="K84" t="s">
        <v>101219</v>
      </c>
      <c r="L84" t="s">
        <v>101218</v>
      </c>
      <c r="N84" t="s">
        <v>208</v>
      </c>
      <c r="O84" t="s">
        <v>476</v>
      </c>
      <c r="P84" t="s">
        <v>476</v>
      </c>
    </row>
    <row r="85" spans="1:16">
      <c r="A85" s="484">
        <v>26240593900576</v>
      </c>
      <c r="B85" s="485">
        <v>75240180524</v>
      </c>
      <c r="C85" t="s">
        <v>59293</v>
      </c>
      <c r="D85" t="s">
        <v>59293</v>
      </c>
      <c r="E85" t="str">
        <f t="shared" si="1"/>
        <v>585713 - IFAS DU CENTRE HOSPITALIER VAUCLAIRE MONTPON MENESTEROL</v>
      </c>
      <c r="F85" t="s">
        <v>16181</v>
      </c>
      <c r="G85" t="s">
        <v>59292</v>
      </c>
      <c r="I85" t="s">
        <v>59291</v>
      </c>
      <c r="J85" t="s">
        <v>59290</v>
      </c>
      <c r="K85" t="s">
        <v>208</v>
      </c>
      <c r="L85" t="s">
        <v>59289</v>
      </c>
      <c r="N85" t="s">
        <v>208</v>
      </c>
      <c r="O85" t="s">
        <v>476</v>
      </c>
      <c r="P85" t="s">
        <v>476</v>
      </c>
    </row>
    <row r="86" spans="1:16">
      <c r="A86" s="484">
        <v>26240598800011</v>
      </c>
      <c r="B86" s="485">
        <v>72240153224</v>
      </c>
      <c r="C86" t="s">
        <v>102303</v>
      </c>
      <c r="D86" t="s">
        <v>102302</v>
      </c>
      <c r="E86" t="str">
        <f t="shared" si="1"/>
        <v>468344 - CH SARLAT CFPS</v>
      </c>
      <c r="F86" t="s">
        <v>590</v>
      </c>
      <c r="G86" t="s">
        <v>102296</v>
      </c>
      <c r="H86" t="s">
        <v>102295</v>
      </c>
      <c r="I86" t="s">
        <v>102294</v>
      </c>
      <c r="J86" t="s">
        <v>102301</v>
      </c>
      <c r="K86" t="s">
        <v>102300</v>
      </c>
      <c r="L86" t="s">
        <v>102299</v>
      </c>
      <c r="N86" t="s">
        <v>208</v>
      </c>
      <c r="O86" t="s">
        <v>476</v>
      </c>
      <c r="P86" t="s">
        <v>476</v>
      </c>
    </row>
    <row r="87" spans="1:16">
      <c r="A87" s="484">
        <v>26240598800078</v>
      </c>
      <c r="B87" s="485">
        <v>75240234824</v>
      </c>
      <c r="C87" t="s">
        <v>102298</v>
      </c>
      <c r="D87" t="s">
        <v>102297</v>
      </c>
      <c r="E87" t="str">
        <f t="shared" si="1"/>
        <v>61736 - CH SARLAT IFAS</v>
      </c>
      <c r="F87" t="s">
        <v>6759</v>
      </c>
      <c r="G87" t="s">
        <v>102296</v>
      </c>
      <c r="H87" t="s">
        <v>102295</v>
      </c>
      <c r="I87" t="s">
        <v>102294</v>
      </c>
      <c r="J87" t="s">
        <v>102293</v>
      </c>
      <c r="K87" t="s">
        <v>102292</v>
      </c>
      <c r="L87" t="s">
        <v>102291</v>
      </c>
      <c r="N87" t="s">
        <v>208</v>
      </c>
      <c r="O87" t="s">
        <v>476</v>
      </c>
      <c r="P87" t="s">
        <v>476</v>
      </c>
    </row>
    <row r="88" spans="1:16">
      <c r="A88" s="484">
        <v>26240600200010</v>
      </c>
      <c r="B88" s="485">
        <v>72240167924</v>
      </c>
      <c r="C88" t="s">
        <v>77517</v>
      </c>
      <c r="D88" t="s">
        <v>77516</v>
      </c>
      <c r="E88" t="str">
        <f t="shared" si="1"/>
        <v>418262 - EPD DE CLAIRVIVRE</v>
      </c>
      <c r="F88" t="s">
        <v>18783</v>
      </c>
      <c r="G88" t="s">
        <v>77515</v>
      </c>
      <c r="I88" t="s">
        <v>77514</v>
      </c>
      <c r="J88" t="s">
        <v>77513</v>
      </c>
      <c r="K88" t="s">
        <v>208</v>
      </c>
      <c r="L88" t="s">
        <v>77512</v>
      </c>
      <c r="N88" t="s">
        <v>208</v>
      </c>
      <c r="O88" t="s">
        <v>476</v>
      </c>
      <c r="P88" t="s">
        <v>476</v>
      </c>
    </row>
    <row r="89" spans="1:16">
      <c r="A89" s="484">
        <v>26310012500016</v>
      </c>
      <c r="B89" s="487" t="s">
        <v>137188</v>
      </c>
      <c r="C89" t="s">
        <v>100853</v>
      </c>
      <c r="D89" t="s">
        <v>100852</v>
      </c>
      <c r="E89" t="str">
        <f t="shared" si="1"/>
        <v>5800 - CHU TOULOUSE</v>
      </c>
      <c r="F89" t="s">
        <v>3690</v>
      </c>
      <c r="G89" t="s">
        <v>76631</v>
      </c>
      <c r="H89" t="s">
        <v>76630</v>
      </c>
      <c r="I89" t="s">
        <v>603</v>
      </c>
      <c r="J89" t="s">
        <v>64336</v>
      </c>
      <c r="K89" t="s">
        <v>100851</v>
      </c>
      <c r="L89" t="s">
        <v>100850</v>
      </c>
      <c r="N89" t="s">
        <v>207</v>
      </c>
      <c r="O89" t="s">
        <v>476</v>
      </c>
      <c r="P89" t="s">
        <v>476</v>
      </c>
    </row>
    <row r="90" spans="1:16">
      <c r="A90" s="484">
        <v>26310012500636</v>
      </c>
      <c r="B90" s="487" t="s">
        <v>137188</v>
      </c>
      <c r="C90" t="s">
        <v>26615</v>
      </c>
      <c r="D90" t="s">
        <v>26614</v>
      </c>
      <c r="E90" t="str">
        <f t="shared" si="1"/>
        <v>566299 - PREFMS DU CHU TOULOUSE</v>
      </c>
      <c r="F90" t="s">
        <v>5473</v>
      </c>
      <c r="G90" t="s">
        <v>26613</v>
      </c>
      <c r="H90" t="s">
        <v>13330</v>
      </c>
      <c r="I90" t="s">
        <v>603</v>
      </c>
      <c r="J90" t="s">
        <v>26612</v>
      </c>
      <c r="K90" t="s">
        <v>208</v>
      </c>
      <c r="L90" t="s">
        <v>26611</v>
      </c>
      <c r="N90" t="s">
        <v>208</v>
      </c>
      <c r="O90" t="s">
        <v>476</v>
      </c>
      <c r="P90" t="s">
        <v>476</v>
      </c>
    </row>
    <row r="91" spans="1:16">
      <c r="A91" s="484">
        <v>26310013300010</v>
      </c>
      <c r="B91" s="485">
        <v>76311274631</v>
      </c>
      <c r="C91" t="s">
        <v>102807</v>
      </c>
      <c r="D91" t="s">
        <v>102806</v>
      </c>
      <c r="E91" t="str">
        <f t="shared" si="1"/>
        <v>29804 - CH TOULOUSE</v>
      </c>
      <c r="F91" t="s">
        <v>3433</v>
      </c>
      <c r="G91" t="s">
        <v>66500</v>
      </c>
      <c r="H91" t="s">
        <v>72746</v>
      </c>
      <c r="I91" t="s">
        <v>603</v>
      </c>
      <c r="J91" t="s">
        <v>102805</v>
      </c>
      <c r="K91" t="s">
        <v>102804</v>
      </c>
      <c r="L91" t="s">
        <v>102803</v>
      </c>
      <c r="N91" t="s">
        <v>208</v>
      </c>
      <c r="O91" t="s">
        <v>476</v>
      </c>
      <c r="P91" t="s">
        <v>476</v>
      </c>
    </row>
    <row r="92" spans="1:16">
      <c r="A92" s="484">
        <v>26330559100095</v>
      </c>
      <c r="B92" s="487" t="s">
        <v>137173</v>
      </c>
      <c r="C92" t="s">
        <v>104766</v>
      </c>
      <c r="D92" t="s">
        <v>104765</v>
      </c>
      <c r="E92" t="str">
        <f t="shared" si="1"/>
        <v>480812 - CH ARCACHON</v>
      </c>
      <c r="F92" t="s">
        <v>7254</v>
      </c>
      <c r="G92" t="s">
        <v>56507</v>
      </c>
      <c r="H92" t="s">
        <v>104764</v>
      </c>
      <c r="I92" t="s">
        <v>20521</v>
      </c>
      <c r="J92" t="s">
        <v>104763</v>
      </c>
      <c r="K92" t="s">
        <v>104762</v>
      </c>
      <c r="L92" t="s">
        <v>104761</v>
      </c>
      <c r="N92" t="s">
        <v>208</v>
      </c>
      <c r="O92" t="s">
        <v>476</v>
      </c>
      <c r="P92" t="s">
        <v>476</v>
      </c>
    </row>
    <row r="93" spans="1:16">
      <c r="A93" s="484">
        <v>26330559100103</v>
      </c>
      <c r="B93" s="487" t="s">
        <v>137173</v>
      </c>
      <c r="C93" t="s">
        <v>56509</v>
      </c>
      <c r="D93" t="s">
        <v>56508</v>
      </c>
      <c r="E93" t="str">
        <f t="shared" si="1"/>
        <v>647070 - IFAS DU CH ARCACHON</v>
      </c>
      <c r="F93" t="s">
        <v>5173</v>
      </c>
      <c r="G93" t="s">
        <v>56507</v>
      </c>
      <c r="I93" t="s">
        <v>20521</v>
      </c>
      <c r="J93" t="s">
        <v>56506</v>
      </c>
      <c r="K93" t="s">
        <v>208</v>
      </c>
      <c r="L93" t="s">
        <v>56505</v>
      </c>
      <c r="N93" t="s">
        <v>208</v>
      </c>
      <c r="O93" t="s">
        <v>476</v>
      </c>
      <c r="P93" t="s">
        <v>476</v>
      </c>
    </row>
    <row r="94" spans="1:16">
      <c r="A94" s="484">
        <v>26330561700080</v>
      </c>
      <c r="B94" s="487" t="s">
        <v>137175</v>
      </c>
      <c r="C94" t="s">
        <v>103832</v>
      </c>
      <c r="D94" t="s">
        <v>103831</v>
      </c>
      <c r="E94" t="str">
        <f t="shared" si="1"/>
        <v>468502 - CH ST NICOLAS DE BLAYE IFAS</v>
      </c>
      <c r="F94" t="s">
        <v>7254</v>
      </c>
      <c r="G94" t="s">
        <v>103830</v>
      </c>
      <c r="I94" t="s">
        <v>103829</v>
      </c>
      <c r="J94" t="s">
        <v>103828</v>
      </c>
      <c r="K94" t="s">
        <v>103827</v>
      </c>
      <c r="L94" t="s">
        <v>103826</v>
      </c>
      <c r="N94" t="s">
        <v>208</v>
      </c>
      <c r="O94" t="s">
        <v>476</v>
      </c>
      <c r="P94" t="s">
        <v>476</v>
      </c>
    </row>
    <row r="95" spans="1:16">
      <c r="A95" s="484">
        <v>26330565800019</v>
      </c>
      <c r="B95" s="485">
        <v>72330769533</v>
      </c>
      <c r="C95" t="s">
        <v>103733</v>
      </c>
      <c r="D95" t="s">
        <v>103732</v>
      </c>
      <c r="E95" t="str">
        <f t="shared" si="1"/>
        <v>21362 - CH LIBOURNE</v>
      </c>
      <c r="F95" t="s">
        <v>7556</v>
      </c>
      <c r="G95" t="s">
        <v>103731</v>
      </c>
      <c r="H95" t="s">
        <v>5825</v>
      </c>
      <c r="I95" t="s">
        <v>2594</v>
      </c>
      <c r="J95" t="s">
        <v>103730</v>
      </c>
      <c r="K95" t="s">
        <v>103729</v>
      </c>
      <c r="L95" t="s">
        <v>103728</v>
      </c>
      <c r="N95" t="s">
        <v>208</v>
      </c>
      <c r="O95" t="s">
        <v>476</v>
      </c>
      <c r="P95" t="s">
        <v>476</v>
      </c>
    </row>
    <row r="96" spans="1:16">
      <c r="A96" s="484">
        <v>26330565800225</v>
      </c>
      <c r="B96" s="485">
        <v>72330769533</v>
      </c>
      <c r="C96" t="s">
        <v>56229</v>
      </c>
      <c r="D96" t="s">
        <v>56228</v>
      </c>
      <c r="E96" t="str">
        <f t="shared" si="1"/>
        <v>641080 - IFSI DU CH LIBOURNE</v>
      </c>
      <c r="F96" t="s">
        <v>8218</v>
      </c>
      <c r="G96" t="s">
        <v>56227</v>
      </c>
      <c r="I96" t="s">
        <v>2594</v>
      </c>
      <c r="J96" t="s">
        <v>56226</v>
      </c>
      <c r="K96" t="s">
        <v>208</v>
      </c>
      <c r="L96" t="s">
        <v>56225</v>
      </c>
      <c r="N96" t="s">
        <v>208</v>
      </c>
      <c r="O96" t="s">
        <v>476</v>
      </c>
      <c r="P96" t="s">
        <v>476</v>
      </c>
    </row>
    <row r="97" spans="1:16">
      <c r="A97" s="484">
        <v>26330569000012</v>
      </c>
      <c r="B97" s="487" t="s">
        <v>137176</v>
      </c>
      <c r="C97" t="s">
        <v>104930</v>
      </c>
      <c r="D97" t="s">
        <v>104929</v>
      </c>
      <c r="E97" t="str">
        <f t="shared" si="1"/>
        <v>176692 - CH STE FOY LA GRANDE</v>
      </c>
      <c r="F97" t="s">
        <v>7254</v>
      </c>
      <c r="G97" t="s">
        <v>104928</v>
      </c>
      <c r="I97" t="s">
        <v>29569</v>
      </c>
      <c r="K97" t="s">
        <v>104927</v>
      </c>
      <c r="L97" t="s">
        <v>104926</v>
      </c>
      <c r="N97" t="s">
        <v>208</v>
      </c>
      <c r="O97" t="s">
        <v>476</v>
      </c>
      <c r="P97" t="s">
        <v>476</v>
      </c>
    </row>
    <row r="98" spans="1:16">
      <c r="A98" s="484">
        <v>26330582300019</v>
      </c>
      <c r="B98" s="487" t="s">
        <v>137172</v>
      </c>
      <c r="C98" t="s">
        <v>101065</v>
      </c>
      <c r="D98" t="s">
        <v>101064</v>
      </c>
      <c r="E98" t="str">
        <f t="shared" si="1"/>
        <v>7640 - CHU BORDEAUX</v>
      </c>
      <c r="F98" t="s">
        <v>12087</v>
      </c>
      <c r="G98" t="s">
        <v>101063</v>
      </c>
      <c r="I98" t="s">
        <v>749</v>
      </c>
      <c r="J98" t="s">
        <v>101062</v>
      </c>
      <c r="K98" t="s">
        <v>101061</v>
      </c>
      <c r="L98" t="s">
        <v>101060</v>
      </c>
      <c r="N98" t="s">
        <v>207</v>
      </c>
      <c r="O98" t="s">
        <v>476</v>
      </c>
      <c r="P98" t="s">
        <v>476</v>
      </c>
    </row>
    <row r="99" spans="1:16">
      <c r="A99" s="484">
        <v>26330582300472</v>
      </c>
      <c r="B99" s="487" t="s">
        <v>137172</v>
      </c>
      <c r="C99" t="s">
        <v>107556</v>
      </c>
      <c r="D99" t="s">
        <v>107555</v>
      </c>
      <c r="E99" t="str">
        <f t="shared" si="1"/>
        <v>492991 - CHU BORDEAUX CFPPS</v>
      </c>
      <c r="F99" t="s">
        <v>21577</v>
      </c>
      <c r="G99" t="s">
        <v>101063</v>
      </c>
      <c r="I99" t="s">
        <v>749</v>
      </c>
      <c r="J99" t="s">
        <v>101062</v>
      </c>
      <c r="K99" t="s">
        <v>107554</v>
      </c>
      <c r="L99" t="s">
        <v>107553</v>
      </c>
      <c r="N99" t="s">
        <v>207</v>
      </c>
      <c r="O99" t="s">
        <v>476</v>
      </c>
      <c r="P99" t="s">
        <v>476</v>
      </c>
    </row>
    <row r="100" spans="1:16">
      <c r="A100" s="484">
        <v>26330584900014</v>
      </c>
      <c r="B100" s="487" t="s">
        <v>137174</v>
      </c>
      <c r="C100" t="s">
        <v>104478</v>
      </c>
      <c r="D100" t="s">
        <v>63470</v>
      </c>
      <c r="E100" t="str">
        <f t="shared" si="1"/>
        <v>12695 - CH CHARLES PERRENS</v>
      </c>
      <c r="F100" t="s">
        <v>6186</v>
      </c>
      <c r="G100" t="s">
        <v>104477</v>
      </c>
      <c r="H100" t="s">
        <v>104476</v>
      </c>
      <c r="I100" t="s">
        <v>749</v>
      </c>
      <c r="J100" t="s">
        <v>104475</v>
      </c>
      <c r="K100" t="s">
        <v>104474</v>
      </c>
      <c r="L100" t="s">
        <v>104473</v>
      </c>
      <c r="N100" t="s">
        <v>208</v>
      </c>
      <c r="O100" t="s">
        <v>476</v>
      </c>
      <c r="P100" t="s">
        <v>476</v>
      </c>
    </row>
    <row r="101" spans="1:16">
      <c r="A101" s="484">
        <v>26370018900016</v>
      </c>
      <c r="B101" s="485" t="s">
        <v>137198</v>
      </c>
      <c r="C101" t="s">
        <v>101453</v>
      </c>
      <c r="D101" t="s">
        <v>101452</v>
      </c>
      <c r="E101" t="str">
        <f t="shared" si="1"/>
        <v>8655 - CHRU TOURS</v>
      </c>
      <c r="F101" t="s">
        <v>8902</v>
      </c>
      <c r="G101" t="s">
        <v>67087</v>
      </c>
      <c r="I101" t="s">
        <v>1799</v>
      </c>
      <c r="J101" t="s">
        <v>101451</v>
      </c>
      <c r="K101" t="s">
        <v>101450</v>
      </c>
      <c r="L101" t="s">
        <v>101449</v>
      </c>
      <c r="N101" t="s">
        <v>207</v>
      </c>
      <c r="O101" t="s">
        <v>476</v>
      </c>
      <c r="P101" t="s">
        <v>476</v>
      </c>
    </row>
    <row r="102" spans="1:16">
      <c r="A102" s="484">
        <v>26400332800087</v>
      </c>
      <c r="B102" s="487" t="s">
        <v>137179</v>
      </c>
      <c r="C102" t="s">
        <v>104034</v>
      </c>
      <c r="D102" t="s">
        <v>104033</v>
      </c>
      <c r="E102" t="str">
        <f t="shared" si="1"/>
        <v>68822 - CH DAX</v>
      </c>
      <c r="F102" t="s">
        <v>1191</v>
      </c>
      <c r="G102" t="s">
        <v>104032</v>
      </c>
      <c r="H102" t="s">
        <v>104031</v>
      </c>
      <c r="I102" t="s">
        <v>27928</v>
      </c>
      <c r="J102" t="s">
        <v>104030</v>
      </c>
      <c r="K102" t="s">
        <v>104029</v>
      </c>
      <c r="L102" t="s">
        <v>104028</v>
      </c>
      <c r="N102" t="s">
        <v>208</v>
      </c>
      <c r="O102" t="s">
        <v>476</v>
      </c>
      <c r="P102" t="s">
        <v>476</v>
      </c>
    </row>
    <row r="103" spans="1:16">
      <c r="A103" s="484">
        <v>26400332800236</v>
      </c>
      <c r="B103" s="487" t="s">
        <v>137179</v>
      </c>
      <c r="C103" t="s">
        <v>56224</v>
      </c>
      <c r="D103" t="s">
        <v>56223</v>
      </c>
      <c r="E103" t="str">
        <f t="shared" si="1"/>
        <v>610161 - IFSI DU CH DAX</v>
      </c>
      <c r="F103" t="s">
        <v>1191</v>
      </c>
      <c r="G103" t="s">
        <v>56222</v>
      </c>
      <c r="H103" t="s">
        <v>56221</v>
      </c>
      <c r="I103" t="s">
        <v>27928</v>
      </c>
      <c r="J103" t="s">
        <v>56220</v>
      </c>
      <c r="K103" t="s">
        <v>208</v>
      </c>
      <c r="L103" t="s">
        <v>56219</v>
      </c>
      <c r="N103" t="s">
        <v>208</v>
      </c>
      <c r="O103" t="s">
        <v>476</v>
      </c>
      <c r="P103" t="s">
        <v>476</v>
      </c>
    </row>
    <row r="104" spans="1:16">
      <c r="A104" s="484">
        <v>26400428400016</v>
      </c>
      <c r="B104" s="487" t="s">
        <v>137180</v>
      </c>
      <c r="C104" t="s">
        <v>102555</v>
      </c>
      <c r="D104" t="s">
        <v>102561</v>
      </c>
      <c r="E104" t="str">
        <f t="shared" si="1"/>
        <v>13067 - C H I DE MONT DE MARSAN ET DU PAYS DES SOURCES</v>
      </c>
      <c r="F104" t="s">
        <v>9046</v>
      </c>
      <c r="G104" t="s">
        <v>102560</v>
      </c>
      <c r="H104" t="s">
        <v>102559</v>
      </c>
      <c r="I104" t="s">
        <v>7585</v>
      </c>
      <c r="J104" t="s">
        <v>102558</v>
      </c>
      <c r="K104" t="s">
        <v>102557</v>
      </c>
      <c r="L104" t="s">
        <v>102556</v>
      </c>
      <c r="N104" t="s">
        <v>208</v>
      </c>
      <c r="O104" t="s">
        <v>476</v>
      </c>
      <c r="P104" t="s">
        <v>476</v>
      </c>
    </row>
    <row r="105" spans="1:16">
      <c r="A105" s="484">
        <v>26400428400115</v>
      </c>
      <c r="B105" s="487" t="s">
        <v>137180</v>
      </c>
      <c r="C105" t="s">
        <v>102555</v>
      </c>
      <c r="D105" t="s">
        <v>102554</v>
      </c>
      <c r="E105" t="str">
        <f t="shared" si="1"/>
        <v>509644 - CTRE DE FORMATION DU PERSONNEL DE SANTE CHI MONT DE MARSAN</v>
      </c>
      <c r="F105" t="s">
        <v>14901</v>
      </c>
      <c r="G105" t="s">
        <v>102553</v>
      </c>
      <c r="I105" t="s">
        <v>7585</v>
      </c>
      <c r="J105" t="s">
        <v>102552</v>
      </c>
      <c r="K105" t="s">
        <v>102551</v>
      </c>
      <c r="L105" t="s">
        <v>102550</v>
      </c>
      <c r="N105" t="s">
        <v>208</v>
      </c>
      <c r="O105" t="s">
        <v>476</v>
      </c>
      <c r="P105" t="s">
        <v>476</v>
      </c>
    </row>
    <row r="106" spans="1:16">
      <c r="A106" s="484">
        <v>26460001600010</v>
      </c>
      <c r="B106" s="487" t="s">
        <v>137191</v>
      </c>
      <c r="C106" t="s">
        <v>102290</v>
      </c>
      <c r="D106" t="s">
        <v>102289</v>
      </c>
      <c r="E106" t="str">
        <f t="shared" si="1"/>
        <v>243061 - CH CAHORS</v>
      </c>
      <c r="F106" t="s">
        <v>50113</v>
      </c>
      <c r="G106" t="s">
        <v>102288</v>
      </c>
      <c r="H106" t="s">
        <v>102287</v>
      </c>
      <c r="I106" t="s">
        <v>19965</v>
      </c>
      <c r="J106" t="s">
        <v>102286</v>
      </c>
      <c r="K106" t="s">
        <v>102285</v>
      </c>
      <c r="L106" t="s">
        <v>102284</v>
      </c>
      <c r="N106" t="s">
        <v>208</v>
      </c>
      <c r="O106" t="s">
        <v>476</v>
      </c>
      <c r="P106" t="s">
        <v>476</v>
      </c>
    </row>
    <row r="107" spans="1:16">
      <c r="A107" s="484">
        <v>26460001600085</v>
      </c>
      <c r="B107" s="487" t="s">
        <v>137191</v>
      </c>
      <c r="C107" t="s">
        <v>56283</v>
      </c>
      <c r="D107" t="s">
        <v>56282</v>
      </c>
      <c r="E107" t="str">
        <f t="shared" si="1"/>
        <v>542052 - IFSI - IFAS CAHORS</v>
      </c>
      <c r="F107" t="s">
        <v>9563</v>
      </c>
      <c r="G107" t="s">
        <v>56281</v>
      </c>
      <c r="I107" t="s">
        <v>19965</v>
      </c>
      <c r="J107" t="s">
        <v>56280</v>
      </c>
      <c r="K107" t="s">
        <v>208</v>
      </c>
      <c r="L107" t="s">
        <v>56279</v>
      </c>
      <c r="N107" t="s">
        <v>208</v>
      </c>
      <c r="O107" t="s">
        <v>476</v>
      </c>
      <c r="P107" t="s">
        <v>476</v>
      </c>
    </row>
    <row r="108" spans="1:16">
      <c r="A108" s="484">
        <v>26460001600101</v>
      </c>
      <c r="B108" s="487" t="s">
        <v>137191</v>
      </c>
      <c r="C108" t="s">
        <v>55848</v>
      </c>
      <c r="D108" t="s">
        <v>55847</v>
      </c>
      <c r="E108" t="str">
        <f t="shared" si="1"/>
        <v>669647 - IFSI DU CH JEAN ROUGIER CAHORS</v>
      </c>
      <c r="F108" t="s">
        <v>12566</v>
      </c>
      <c r="G108" t="s">
        <v>55846</v>
      </c>
      <c r="I108" t="s">
        <v>19965</v>
      </c>
      <c r="J108" t="s">
        <v>55845</v>
      </c>
      <c r="K108" t="s">
        <v>208</v>
      </c>
      <c r="L108" t="s">
        <v>55844</v>
      </c>
      <c r="N108" t="s">
        <v>208</v>
      </c>
      <c r="O108" t="s">
        <v>476</v>
      </c>
      <c r="P108" t="s">
        <v>476</v>
      </c>
    </row>
    <row r="109" spans="1:16">
      <c r="A109" s="484">
        <v>26470243200073</v>
      </c>
      <c r="B109" s="487" t="s">
        <v>137182</v>
      </c>
      <c r="C109" t="s">
        <v>84411</v>
      </c>
      <c r="D109" t="s">
        <v>84410</v>
      </c>
      <c r="E109" t="str">
        <f t="shared" si="1"/>
        <v>13006 - ECOLE DE SOINS INFIRMIERS DU CH DE ST CYR</v>
      </c>
      <c r="F109" t="s">
        <v>1513</v>
      </c>
      <c r="G109" t="s">
        <v>84409</v>
      </c>
      <c r="H109" t="s">
        <v>84408</v>
      </c>
      <c r="I109" t="s">
        <v>56436</v>
      </c>
      <c r="J109" t="s">
        <v>56435</v>
      </c>
      <c r="K109" t="s">
        <v>208</v>
      </c>
      <c r="L109" t="s">
        <v>84407</v>
      </c>
      <c r="N109" t="s">
        <v>208</v>
      </c>
      <c r="O109" t="s">
        <v>476</v>
      </c>
      <c r="P109" t="s">
        <v>476</v>
      </c>
    </row>
    <row r="110" spans="1:16">
      <c r="A110" s="484">
        <v>26470243200081</v>
      </c>
      <c r="B110" s="485">
        <v>75470128047</v>
      </c>
      <c r="C110" t="s">
        <v>107860</v>
      </c>
      <c r="D110" t="s">
        <v>107859</v>
      </c>
      <c r="E110" t="str">
        <f t="shared" si="1"/>
        <v>573528 - CFPSV 47 VILLENEUVE SUR LOT</v>
      </c>
      <c r="F110" t="s">
        <v>11120</v>
      </c>
      <c r="G110" t="s">
        <v>107858</v>
      </c>
      <c r="H110" t="s">
        <v>107857</v>
      </c>
      <c r="I110" t="s">
        <v>56436</v>
      </c>
      <c r="J110" t="s">
        <v>107856</v>
      </c>
      <c r="K110" t="s">
        <v>208</v>
      </c>
      <c r="L110" t="s">
        <v>107855</v>
      </c>
      <c r="N110" t="s">
        <v>208</v>
      </c>
      <c r="O110" t="s">
        <v>476</v>
      </c>
      <c r="P110" t="s">
        <v>476</v>
      </c>
    </row>
    <row r="111" spans="1:16">
      <c r="A111" s="484">
        <v>26470243200107</v>
      </c>
      <c r="B111" s="485">
        <v>75470128047</v>
      </c>
      <c r="C111" t="s">
        <v>56439</v>
      </c>
      <c r="D111" t="s">
        <v>56438</v>
      </c>
      <c r="E111" t="str">
        <f t="shared" si="1"/>
        <v>619978 - IFPS POLE DE SANTE DU VILLENEUVOIS</v>
      </c>
      <c r="F111" t="s">
        <v>13727</v>
      </c>
      <c r="G111" t="s">
        <v>56437</v>
      </c>
      <c r="I111" t="s">
        <v>56436</v>
      </c>
      <c r="J111" t="s">
        <v>56435</v>
      </c>
      <c r="K111" t="s">
        <v>208</v>
      </c>
      <c r="L111" t="s">
        <v>56434</v>
      </c>
      <c r="N111" t="s">
        <v>208</v>
      </c>
      <c r="O111" t="s">
        <v>476</v>
      </c>
      <c r="P111" t="s">
        <v>476</v>
      </c>
    </row>
    <row r="112" spans="1:16">
      <c r="A112" s="484">
        <v>26470249900023</v>
      </c>
      <c r="C112" t="s">
        <v>102937</v>
      </c>
      <c r="D112" t="s">
        <v>102936</v>
      </c>
      <c r="E112" t="str">
        <f t="shared" si="1"/>
        <v>480800 - CH FUMEL</v>
      </c>
      <c r="F112" t="s">
        <v>102935</v>
      </c>
      <c r="G112" t="s">
        <v>102934</v>
      </c>
      <c r="I112" t="s">
        <v>89349</v>
      </c>
      <c r="J112" t="s">
        <v>102933</v>
      </c>
      <c r="K112" t="s">
        <v>208</v>
      </c>
      <c r="L112" t="s">
        <v>102932</v>
      </c>
      <c r="N112" t="s">
        <v>208</v>
      </c>
      <c r="O112" t="s">
        <v>476</v>
      </c>
      <c r="P112" t="s">
        <v>476</v>
      </c>
    </row>
    <row r="113" spans="1:16">
      <c r="A113" s="484">
        <v>26470268900011</v>
      </c>
      <c r="C113" t="s">
        <v>103332</v>
      </c>
      <c r="D113" t="s">
        <v>103331</v>
      </c>
      <c r="E113" t="str">
        <f t="shared" si="1"/>
        <v>463980 - CH LA CANDELIE AGEN</v>
      </c>
      <c r="F113" t="s">
        <v>29571</v>
      </c>
      <c r="G113" t="s">
        <v>103330</v>
      </c>
      <c r="I113" t="s">
        <v>12454</v>
      </c>
      <c r="J113" t="s">
        <v>103329</v>
      </c>
      <c r="K113" t="s">
        <v>103328</v>
      </c>
      <c r="L113" t="s">
        <v>103327</v>
      </c>
      <c r="N113" t="s">
        <v>208</v>
      </c>
      <c r="O113" t="s">
        <v>476</v>
      </c>
      <c r="P113" t="s">
        <v>476</v>
      </c>
    </row>
    <row r="114" spans="1:16">
      <c r="A114" s="484">
        <v>26470361200012</v>
      </c>
      <c r="B114" s="487" t="s">
        <v>137183</v>
      </c>
      <c r="C114" t="s">
        <v>89879</v>
      </c>
      <c r="D114" t="s">
        <v>89878</v>
      </c>
      <c r="E114" t="str">
        <f t="shared" si="1"/>
        <v>108261 - CH MARMANDE</v>
      </c>
      <c r="F114" t="s">
        <v>1513</v>
      </c>
      <c r="G114" t="s">
        <v>89877</v>
      </c>
      <c r="I114" t="s">
        <v>20158</v>
      </c>
      <c r="K114" t="s">
        <v>208</v>
      </c>
      <c r="L114" t="s">
        <v>89876</v>
      </c>
      <c r="N114" t="s">
        <v>208</v>
      </c>
      <c r="O114" t="s">
        <v>476</v>
      </c>
      <c r="P114" t="s">
        <v>476</v>
      </c>
    </row>
    <row r="115" spans="1:16">
      <c r="A115" s="484">
        <v>26470361200103</v>
      </c>
      <c r="B115" s="487" t="s">
        <v>137183</v>
      </c>
      <c r="C115" t="s">
        <v>57424</v>
      </c>
      <c r="D115" t="s">
        <v>57423</v>
      </c>
      <c r="E115" t="str">
        <f t="shared" si="1"/>
        <v>641145 - IFPS DU CHI MARMANDE TONNEINS</v>
      </c>
      <c r="F115" t="s">
        <v>55208</v>
      </c>
      <c r="G115" t="s">
        <v>57422</v>
      </c>
      <c r="H115" t="s">
        <v>57421</v>
      </c>
      <c r="I115" t="s">
        <v>20158</v>
      </c>
      <c r="J115" t="s">
        <v>57420</v>
      </c>
      <c r="K115" t="s">
        <v>208</v>
      </c>
      <c r="L115" t="s">
        <v>57419</v>
      </c>
      <c r="N115" t="s">
        <v>208</v>
      </c>
      <c r="O115" t="s">
        <v>476</v>
      </c>
      <c r="P115" t="s">
        <v>476</v>
      </c>
    </row>
    <row r="116" spans="1:16">
      <c r="A116" s="484">
        <v>26630746100019</v>
      </c>
      <c r="B116" s="485" t="s">
        <v>137197</v>
      </c>
      <c r="C116" t="s">
        <v>101037</v>
      </c>
      <c r="D116" t="s">
        <v>101036</v>
      </c>
      <c r="E116" t="str">
        <f t="shared" si="1"/>
        <v>8242 - CHU CLERMONT FERRAND CFPS</v>
      </c>
      <c r="F116" t="s">
        <v>1978</v>
      </c>
      <c r="G116" t="s">
        <v>101035</v>
      </c>
      <c r="H116" t="s">
        <v>77645</v>
      </c>
      <c r="I116" t="s">
        <v>1678</v>
      </c>
      <c r="J116" t="s">
        <v>101034</v>
      </c>
      <c r="K116" t="s">
        <v>101033</v>
      </c>
      <c r="L116" t="s">
        <v>101032</v>
      </c>
      <c r="N116" t="s">
        <v>208</v>
      </c>
      <c r="O116" t="s">
        <v>476</v>
      </c>
      <c r="P116" t="s">
        <v>476</v>
      </c>
    </row>
    <row r="117" spans="1:16">
      <c r="A117" s="484">
        <v>26630746100134</v>
      </c>
      <c r="B117" s="485" t="s">
        <v>137197</v>
      </c>
      <c r="C117" t="s">
        <v>84976</v>
      </c>
      <c r="D117" t="s">
        <v>84975</v>
      </c>
      <c r="E117" t="str">
        <f t="shared" si="1"/>
        <v>544693 - EIA CFPS CLERMONT FERRAND</v>
      </c>
      <c r="F117" t="s">
        <v>5473</v>
      </c>
      <c r="G117" t="s">
        <v>54593</v>
      </c>
      <c r="I117" t="s">
        <v>1678</v>
      </c>
      <c r="J117" t="s">
        <v>84974</v>
      </c>
      <c r="K117" t="s">
        <v>208</v>
      </c>
      <c r="L117" t="s">
        <v>84973</v>
      </c>
      <c r="N117" t="s">
        <v>208</v>
      </c>
      <c r="O117" t="s">
        <v>476</v>
      </c>
      <c r="P117" t="s">
        <v>476</v>
      </c>
    </row>
    <row r="118" spans="1:16">
      <c r="A118" s="484">
        <v>26630746100142</v>
      </c>
      <c r="B118" s="485" t="s">
        <v>137197</v>
      </c>
      <c r="C118" t="s">
        <v>83798</v>
      </c>
      <c r="D118" t="s">
        <v>83797</v>
      </c>
      <c r="E118" t="str">
        <f t="shared" si="1"/>
        <v>545156 - EIBO CFPS CLERMONT FERRAND</v>
      </c>
      <c r="F118" t="s">
        <v>5473</v>
      </c>
      <c r="G118" t="s">
        <v>83796</v>
      </c>
      <c r="I118" t="s">
        <v>1678</v>
      </c>
      <c r="J118" t="s">
        <v>83795</v>
      </c>
      <c r="K118" t="s">
        <v>208</v>
      </c>
      <c r="L118" t="s">
        <v>83794</v>
      </c>
      <c r="N118" t="s">
        <v>208</v>
      </c>
      <c r="O118" t="s">
        <v>476</v>
      </c>
      <c r="P118" t="s">
        <v>476</v>
      </c>
    </row>
    <row r="119" spans="1:16">
      <c r="A119" s="484">
        <v>26630746100175</v>
      </c>
      <c r="B119" s="485" t="s">
        <v>137197</v>
      </c>
      <c r="C119" t="s">
        <v>83793</v>
      </c>
      <c r="D119" t="s">
        <v>83792</v>
      </c>
      <c r="E119" t="str">
        <f t="shared" si="1"/>
        <v>545168 - IFSI CFPS CLERMONT FERRAND</v>
      </c>
      <c r="F119" t="s">
        <v>5473</v>
      </c>
      <c r="G119" t="s">
        <v>54593</v>
      </c>
      <c r="I119" t="s">
        <v>1678</v>
      </c>
      <c r="J119" t="s">
        <v>83791</v>
      </c>
      <c r="K119" t="s">
        <v>208</v>
      </c>
      <c r="L119" t="s">
        <v>83790</v>
      </c>
      <c r="N119" t="s">
        <v>208</v>
      </c>
      <c r="O119" t="s">
        <v>476</v>
      </c>
      <c r="P119" t="s">
        <v>476</v>
      </c>
    </row>
    <row r="120" spans="1:16">
      <c r="A120" s="484">
        <v>26630746100183</v>
      </c>
      <c r="B120" s="485" t="s">
        <v>137197</v>
      </c>
      <c r="C120" t="s">
        <v>83154</v>
      </c>
      <c r="D120" t="s">
        <v>83153</v>
      </c>
      <c r="E120" t="str">
        <f t="shared" si="1"/>
        <v>615274 - ESF DU CHU CLERMONT FERRAND</v>
      </c>
      <c r="F120" t="s">
        <v>540</v>
      </c>
      <c r="G120" t="s">
        <v>83152</v>
      </c>
      <c r="I120" t="s">
        <v>1678</v>
      </c>
      <c r="K120" t="s">
        <v>208</v>
      </c>
      <c r="L120" t="s">
        <v>83151</v>
      </c>
      <c r="N120" t="s">
        <v>208</v>
      </c>
      <c r="O120" t="s">
        <v>476</v>
      </c>
      <c r="P120" t="s">
        <v>476</v>
      </c>
    </row>
    <row r="121" spans="1:16">
      <c r="A121" s="484">
        <v>26630746100209</v>
      </c>
      <c r="B121" s="485" t="s">
        <v>137197</v>
      </c>
      <c r="C121" t="s">
        <v>54595</v>
      </c>
      <c r="D121" t="s">
        <v>54594</v>
      </c>
      <c r="E121" t="str">
        <f t="shared" si="1"/>
        <v>544905 - IFCS CFPS CLERMONT FERRAND</v>
      </c>
      <c r="F121" t="s">
        <v>5473</v>
      </c>
      <c r="G121" t="s">
        <v>54593</v>
      </c>
      <c r="I121" t="s">
        <v>1678</v>
      </c>
      <c r="J121" t="s">
        <v>54592</v>
      </c>
      <c r="K121" t="s">
        <v>208</v>
      </c>
      <c r="L121" t="s">
        <v>54591</v>
      </c>
      <c r="N121" t="s">
        <v>208</v>
      </c>
      <c r="O121" t="s">
        <v>476</v>
      </c>
      <c r="P121" t="s">
        <v>476</v>
      </c>
    </row>
    <row r="122" spans="1:16">
      <c r="A122" s="484">
        <v>26630746100225</v>
      </c>
      <c r="B122" s="485" t="s">
        <v>137197</v>
      </c>
      <c r="C122" t="s">
        <v>56377</v>
      </c>
      <c r="D122" t="s">
        <v>56376</v>
      </c>
      <c r="E122" t="str">
        <f t="shared" si="1"/>
        <v>544899 - IFAS  CFPS CLERMONT FERRAND</v>
      </c>
      <c r="F122" t="s">
        <v>5473</v>
      </c>
      <c r="G122" t="s">
        <v>54593</v>
      </c>
      <c r="I122" t="s">
        <v>1678</v>
      </c>
      <c r="J122" t="s">
        <v>56375</v>
      </c>
      <c r="K122" t="s">
        <v>208</v>
      </c>
      <c r="L122" t="s">
        <v>56374</v>
      </c>
      <c r="N122" t="s">
        <v>207</v>
      </c>
      <c r="O122" t="s">
        <v>476</v>
      </c>
      <c r="P122" t="s">
        <v>476</v>
      </c>
    </row>
    <row r="123" spans="1:16">
      <c r="A123" s="484">
        <v>26630746100290</v>
      </c>
      <c r="B123" s="485" t="s">
        <v>137197</v>
      </c>
      <c r="C123" t="s">
        <v>56490</v>
      </c>
      <c r="D123" t="s">
        <v>56489</v>
      </c>
      <c r="E123" t="str">
        <f t="shared" si="1"/>
        <v>552306 - IFA CFPS CLERMONT FERRAND</v>
      </c>
      <c r="F123" t="s">
        <v>5473</v>
      </c>
      <c r="G123" t="s">
        <v>54593</v>
      </c>
      <c r="H123" t="s">
        <v>34962</v>
      </c>
      <c r="I123" t="s">
        <v>1678</v>
      </c>
      <c r="J123" t="s">
        <v>56488</v>
      </c>
      <c r="K123" t="s">
        <v>208</v>
      </c>
      <c r="L123" t="s">
        <v>56487</v>
      </c>
      <c r="N123" t="s">
        <v>208</v>
      </c>
      <c r="O123" t="s">
        <v>476</v>
      </c>
      <c r="P123" t="s">
        <v>476</v>
      </c>
    </row>
    <row r="124" spans="1:16">
      <c r="A124" s="484">
        <v>26630746100316</v>
      </c>
      <c r="B124" s="485" t="s">
        <v>137197</v>
      </c>
      <c r="C124" t="s">
        <v>84453</v>
      </c>
      <c r="D124" t="s">
        <v>84452</v>
      </c>
      <c r="E124" t="str">
        <f t="shared" si="1"/>
        <v>544711 - EP CFPS CLERMONT FERRAND</v>
      </c>
      <c r="F124" t="s">
        <v>5473</v>
      </c>
      <c r="G124" t="s">
        <v>54593</v>
      </c>
      <c r="I124" t="s">
        <v>1678</v>
      </c>
      <c r="J124" t="s">
        <v>84451</v>
      </c>
      <c r="K124" t="s">
        <v>208</v>
      </c>
      <c r="L124" t="s">
        <v>84450</v>
      </c>
      <c r="N124" t="s">
        <v>208</v>
      </c>
      <c r="O124" t="s">
        <v>476</v>
      </c>
      <c r="P124" t="s">
        <v>476</v>
      </c>
    </row>
    <row r="125" spans="1:16">
      <c r="A125" s="484">
        <v>26630746100324</v>
      </c>
      <c r="B125" s="485" t="s">
        <v>137197</v>
      </c>
      <c r="C125" t="s">
        <v>56721</v>
      </c>
      <c r="D125" t="s">
        <v>56720</v>
      </c>
      <c r="E125" t="str">
        <f t="shared" si="1"/>
        <v>533725 - IFAP CFPS CLERMONT FERRAND</v>
      </c>
      <c r="F125" t="s">
        <v>5473</v>
      </c>
      <c r="G125" t="s">
        <v>54593</v>
      </c>
      <c r="H125" t="s">
        <v>56719</v>
      </c>
      <c r="I125" t="s">
        <v>1678</v>
      </c>
      <c r="J125" t="s">
        <v>56718</v>
      </c>
      <c r="K125" t="s">
        <v>208</v>
      </c>
      <c r="L125" t="s">
        <v>56717</v>
      </c>
      <c r="N125" t="s">
        <v>208</v>
      </c>
      <c r="O125" t="s">
        <v>476</v>
      </c>
      <c r="P125" t="s">
        <v>476</v>
      </c>
    </row>
    <row r="126" spans="1:16">
      <c r="A126" s="484">
        <v>26640548900011</v>
      </c>
      <c r="B126" s="485">
        <v>72640296764</v>
      </c>
      <c r="C126" t="s">
        <v>101735</v>
      </c>
      <c r="D126" t="s">
        <v>101734</v>
      </c>
      <c r="E126" t="str">
        <f t="shared" si="1"/>
        <v>13080 - CH ORTHEZ</v>
      </c>
      <c r="F126" t="s">
        <v>1328</v>
      </c>
      <c r="G126" t="s">
        <v>101733</v>
      </c>
      <c r="H126" t="s">
        <v>101732</v>
      </c>
      <c r="I126" t="s">
        <v>58218</v>
      </c>
      <c r="J126" t="s">
        <v>101731</v>
      </c>
      <c r="K126" t="s">
        <v>208</v>
      </c>
      <c r="L126" t="s">
        <v>101730</v>
      </c>
      <c r="N126" t="s">
        <v>208</v>
      </c>
      <c r="O126" t="s">
        <v>476</v>
      </c>
      <c r="P126" t="s">
        <v>476</v>
      </c>
    </row>
    <row r="127" spans="1:16">
      <c r="A127" s="484">
        <v>26640552100102</v>
      </c>
      <c r="B127" s="487" t="s">
        <v>137185</v>
      </c>
      <c r="C127" t="s">
        <v>54526</v>
      </c>
      <c r="D127" t="s">
        <v>54525</v>
      </c>
      <c r="E127" t="str">
        <f t="shared" si="1"/>
        <v>640931 - IFSI DU CH DE PAU</v>
      </c>
      <c r="F127" t="s">
        <v>1784</v>
      </c>
      <c r="G127" t="s">
        <v>54524</v>
      </c>
      <c r="I127" t="s">
        <v>4033</v>
      </c>
      <c r="J127" t="s">
        <v>54523</v>
      </c>
      <c r="K127" t="s">
        <v>208</v>
      </c>
      <c r="L127" t="s">
        <v>54522</v>
      </c>
      <c r="N127" t="s">
        <v>208</v>
      </c>
      <c r="O127" t="s">
        <v>476</v>
      </c>
      <c r="P127" t="s">
        <v>476</v>
      </c>
    </row>
    <row r="128" spans="1:16">
      <c r="A128" s="484">
        <v>26640552100110</v>
      </c>
      <c r="B128" s="487" t="s">
        <v>137185</v>
      </c>
      <c r="C128" t="s">
        <v>101693</v>
      </c>
      <c r="D128" t="s">
        <v>101692</v>
      </c>
      <c r="E128" t="str">
        <f t="shared" si="1"/>
        <v>13031 - CH PAU</v>
      </c>
      <c r="F128" t="s">
        <v>1021</v>
      </c>
      <c r="G128" t="s">
        <v>54588</v>
      </c>
      <c r="I128" t="s">
        <v>4033</v>
      </c>
      <c r="J128" t="s">
        <v>101691</v>
      </c>
      <c r="K128" t="s">
        <v>101690</v>
      </c>
      <c r="L128" t="s">
        <v>101689</v>
      </c>
      <c r="N128" t="s">
        <v>208</v>
      </c>
      <c r="O128" t="s">
        <v>476</v>
      </c>
      <c r="P128" t="s">
        <v>476</v>
      </c>
    </row>
    <row r="129" spans="1:16">
      <c r="A129" s="484">
        <v>26640552100185</v>
      </c>
      <c r="B129" s="487" t="s">
        <v>137185</v>
      </c>
      <c r="C129" t="s">
        <v>54590</v>
      </c>
      <c r="D129" t="s">
        <v>54589</v>
      </c>
      <c r="E129" t="str">
        <f t="shared" si="1"/>
        <v>559726 - IFCS DU  CENTRE HOSPITALIER DE PAU</v>
      </c>
      <c r="F129" t="s">
        <v>5932</v>
      </c>
      <c r="G129" t="s">
        <v>54588</v>
      </c>
      <c r="I129" t="s">
        <v>4033</v>
      </c>
      <c r="J129" t="s">
        <v>54587</v>
      </c>
      <c r="K129" t="s">
        <v>208</v>
      </c>
      <c r="L129" t="s">
        <v>54586</v>
      </c>
      <c r="N129" t="s">
        <v>208</v>
      </c>
      <c r="O129" t="s">
        <v>476</v>
      </c>
      <c r="P129" t="s">
        <v>476</v>
      </c>
    </row>
    <row r="130" spans="1:16">
      <c r="A130" s="484">
        <v>26640558800010</v>
      </c>
      <c r="C130" t="s">
        <v>104965</v>
      </c>
      <c r="D130" t="s">
        <v>104964</v>
      </c>
      <c r="E130" t="str">
        <f t="shared" ref="E130:E193" si="2">_xlfn.CONCAT(L130," - ",D130)</f>
        <v>647767 - CENTRE GERONTOLOGIQUE PONTACQ NAY</v>
      </c>
      <c r="F130" t="s">
        <v>25630</v>
      </c>
      <c r="G130" t="s">
        <v>104963</v>
      </c>
      <c r="I130" t="s">
        <v>104962</v>
      </c>
      <c r="J130" t="s">
        <v>104961</v>
      </c>
      <c r="K130" t="s">
        <v>208</v>
      </c>
      <c r="L130" t="s">
        <v>104960</v>
      </c>
      <c r="N130" t="s">
        <v>208</v>
      </c>
      <c r="O130" t="s">
        <v>476</v>
      </c>
      <c r="P130" t="s">
        <v>476</v>
      </c>
    </row>
    <row r="131" spans="1:16">
      <c r="A131" s="484">
        <v>26640561200018</v>
      </c>
      <c r="B131" s="487" t="s">
        <v>137186</v>
      </c>
      <c r="C131" t="s">
        <v>103282</v>
      </c>
      <c r="D131" t="s">
        <v>103281</v>
      </c>
      <c r="E131" t="str">
        <f t="shared" si="2"/>
        <v>13043 - CHP</v>
      </c>
      <c r="F131" t="s">
        <v>498</v>
      </c>
      <c r="G131" t="s">
        <v>103280</v>
      </c>
      <c r="I131" t="s">
        <v>4033</v>
      </c>
      <c r="J131" t="s">
        <v>103279</v>
      </c>
      <c r="K131" t="s">
        <v>103278</v>
      </c>
      <c r="L131" t="s">
        <v>103277</v>
      </c>
      <c r="N131" t="s">
        <v>208</v>
      </c>
      <c r="O131" t="s">
        <v>476</v>
      </c>
      <c r="P131" t="s">
        <v>476</v>
      </c>
    </row>
    <row r="132" spans="1:16">
      <c r="A132" s="484">
        <v>26640567900017</v>
      </c>
      <c r="B132" s="487" t="s">
        <v>137187</v>
      </c>
      <c r="C132" t="s">
        <v>103864</v>
      </c>
      <c r="D132" t="s">
        <v>103863</v>
      </c>
      <c r="E132" t="str">
        <f t="shared" si="2"/>
        <v>13020 - CHCB BAYONNE</v>
      </c>
      <c r="F132" t="s">
        <v>4566</v>
      </c>
      <c r="G132" t="s">
        <v>103862</v>
      </c>
      <c r="H132" t="s">
        <v>61259</v>
      </c>
      <c r="I132" t="s">
        <v>9512</v>
      </c>
      <c r="J132" t="s">
        <v>103861</v>
      </c>
      <c r="K132" t="s">
        <v>103860</v>
      </c>
      <c r="L132" t="s">
        <v>103859</v>
      </c>
      <c r="N132" t="s">
        <v>208</v>
      </c>
      <c r="O132" t="s">
        <v>476</v>
      </c>
      <c r="P132" t="s">
        <v>476</v>
      </c>
    </row>
    <row r="133" spans="1:16">
      <c r="A133" s="484">
        <v>26640567900256</v>
      </c>
      <c r="B133" s="487" t="s">
        <v>137187</v>
      </c>
      <c r="C133" t="s">
        <v>58995</v>
      </c>
      <c r="D133" t="s">
        <v>58994</v>
      </c>
      <c r="E133" t="str">
        <f t="shared" si="2"/>
        <v>566275 - IFSI CHCB BAYONNE</v>
      </c>
      <c r="F133" t="s">
        <v>1568</v>
      </c>
      <c r="G133" t="s">
        <v>58993</v>
      </c>
      <c r="I133" t="s">
        <v>9512</v>
      </c>
      <c r="J133" t="s">
        <v>58992</v>
      </c>
      <c r="K133" t="s">
        <v>208</v>
      </c>
      <c r="L133" t="s">
        <v>58991</v>
      </c>
      <c r="N133" t="s">
        <v>208</v>
      </c>
      <c r="O133" t="s">
        <v>476</v>
      </c>
      <c r="P133" t="s">
        <v>476</v>
      </c>
    </row>
    <row r="134" spans="1:16">
      <c r="A134" s="484">
        <v>26650004000016</v>
      </c>
      <c r="B134" s="485">
        <v>73650053665</v>
      </c>
      <c r="C134" t="s">
        <v>61114</v>
      </c>
      <c r="D134" t="s">
        <v>61114</v>
      </c>
      <c r="E134" t="str">
        <f t="shared" si="2"/>
        <v>461623 - HOPITAL LE MONTAIGU</v>
      </c>
      <c r="F134" t="s">
        <v>9046</v>
      </c>
      <c r="G134" t="s">
        <v>61113</v>
      </c>
      <c r="I134" t="s">
        <v>61112</v>
      </c>
      <c r="J134" t="s">
        <v>61111</v>
      </c>
      <c r="K134" t="s">
        <v>61110</v>
      </c>
      <c r="L134" t="s">
        <v>61109</v>
      </c>
      <c r="N134" t="s">
        <v>208</v>
      </c>
      <c r="O134" t="s">
        <v>476</v>
      </c>
      <c r="P134" t="s">
        <v>476</v>
      </c>
    </row>
    <row r="135" spans="1:16">
      <c r="A135" s="484">
        <v>26870850000015</v>
      </c>
      <c r="B135" s="485" t="s">
        <v>137196</v>
      </c>
      <c r="C135" t="s">
        <v>103016</v>
      </c>
      <c r="D135" t="s">
        <v>103015</v>
      </c>
      <c r="E135" t="str">
        <f t="shared" si="2"/>
        <v>9672 - CH ESQUIROL LIMOGES</v>
      </c>
      <c r="F135" t="s">
        <v>3552</v>
      </c>
      <c r="G135" t="s">
        <v>103014</v>
      </c>
      <c r="I135" t="s">
        <v>795</v>
      </c>
      <c r="J135" t="s">
        <v>103013</v>
      </c>
      <c r="K135" t="s">
        <v>103012</v>
      </c>
      <c r="L135" t="s">
        <v>103011</v>
      </c>
      <c r="N135" t="s">
        <v>208</v>
      </c>
      <c r="O135" t="s">
        <v>476</v>
      </c>
      <c r="P135" t="s">
        <v>476</v>
      </c>
    </row>
    <row r="136" spans="1:16">
      <c r="A136" s="484">
        <v>26870851800017</v>
      </c>
      <c r="B136" s="485">
        <v>75870168087</v>
      </c>
      <c r="C136" t="s">
        <v>100942</v>
      </c>
      <c r="D136" t="s">
        <v>100941</v>
      </c>
      <c r="E136" t="str">
        <f t="shared" si="2"/>
        <v>5575 - CHU LIMOGES</v>
      </c>
      <c r="F136" t="s">
        <v>5949</v>
      </c>
      <c r="G136" t="s">
        <v>100940</v>
      </c>
      <c r="I136" t="s">
        <v>795</v>
      </c>
      <c r="J136" t="s">
        <v>100939</v>
      </c>
      <c r="K136" t="s">
        <v>100938</v>
      </c>
      <c r="L136" t="s">
        <v>100937</v>
      </c>
      <c r="N136" t="s">
        <v>208</v>
      </c>
      <c r="O136" t="s">
        <v>476</v>
      </c>
      <c r="P136" t="s">
        <v>476</v>
      </c>
    </row>
    <row r="137" spans="1:16">
      <c r="A137" s="484">
        <v>26870851800272</v>
      </c>
      <c r="B137" s="485">
        <v>75870168087</v>
      </c>
      <c r="C137" t="s">
        <v>82716</v>
      </c>
      <c r="D137" t="s">
        <v>82716</v>
      </c>
      <c r="E137" t="str">
        <f t="shared" si="2"/>
        <v>562713 - ECOLES &amp; INST FORMAT PROF PARAMEDICAUX CHU LIMOGES</v>
      </c>
      <c r="F137" t="s">
        <v>8902</v>
      </c>
      <c r="G137" t="s">
        <v>82715</v>
      </c>
      <c r="H137" t="s">
        <v>82714</v>
      </c>
      <c r="I137" t="s">
        <v>795</v>
      </c>
      <c r="J137" t="s">
        <v>82713</v>
      </c>
      <c r="K137" t="s">
        <v>208</v>
      </c>
      <c r="L137" t="s">
        <v>82712</v>
      </c>
      <c r="N137" t="s">
        <v>208</v>
      </c>
      <c r="O137" t="s">
        <v>476</v>
      </c>
      <c r="P137" t="s">
        <v>476</v>
      </c>
    </row>
    <row r="138" spans="1:16">
      <c r="A138" s="484">
        <v>26870851800280</v>
      </c>
      <c r="B138" s="485">
        <v>75870168087</v>
      </c>
      <c r="C138" t="s">
        <v>107877</v>
      </c>
      <c r="D138" t="s">
        <v>107876</v>
      </c>
      <c r="E138" t="str">
        <f t="shared" si="2"/>
        <v>590101 - CENTRE DE FORMATION DU CHU LIMOGES</v>
      </c>
      <c r="F138" t="s">
        <v>9638</v>
      </c>
      <c r="G138" t="s">
        <v>100940</v>
      </c>
      <c r="I138" t="s">
        <v>795</v>
      </c>
      <c r="J138" t="s">
        <v>100939</v>
      </c>
      <c r="K138" t="s">
        <v>208</v>
      </c>
      <c r="L138" t="s">
        <v>107875</v>
      </c>
      <c r="N138" t="s">
        <v>208</v>
      </c>
      <c r="O138" t="s">
        <v>476</v>
      </c>
      <c r="P138" t="s">
        <v>476</v>
      </c>
    </row>
    <row r="139" spans="1:16">
      <c r="A139" s="484">
        <v>26870851800306</v>
      </c>
      <c r="B139" s="485">
        <v>75870168087</v>
      </c>
      <c r="C139" t="s">
        <v>56211</v>
      </c>
      <c r="D139" t="s">
        <v>56210</v>
      </c>
      <c r="E139" t="str">
        <f t="shared" si="2"/>
        <v>565880 - IFSI  CHU DE LIMOGES</v>
      </c>
      <c r="F139" t="s">
        <v>18756</v>
      </c>
      <c r="G139" t="s">
        <v>56209</v>
      </c>
      <c r="I139" t="s">
        <v>795</v>
      </c>
      <c r="J139" t="s">
        <v>56208</v>
      </c>
      <c r="K139" t="s">
        <v>208</v>
      </c>
      <c r="L139" t="s">
        <v>56207</v>
      </c>
      <c r="N139" t="s">
        <v>208</v>
      </c>
      <c r="O139" t="s">
        <v>476</v>
      </c>
      <c r="P139" t="s">
        <v>476</v>
      </c>
    </row>
    <row r="140" spans="1:16">
      <c r="A140" s="484">
        <v>26870851800371</v>
      </c>
      <c r="B140" s="485">
        <v>75870168087</v>
      </c>
      <c r="C140" t="s">
        <v>84441</v>
      </c>
      <c r="D140" t="s">
        <v>84441</v>
      </c>
      <c r="E140" t="str">
        <f t="shared" si="2"/>
        <v>670352 - ECOLE DE SAGES FEMMES DU CHU DE LIMOGES</v>
      </c>
      <c r="F140" t="s">
        <v>2928</v>
      </c>
      <c r="G140" t="s">
        <v>84440</v>
      </c>
      <c r="I140" t="s">
        <v>795</v>
      </c>
      <c r="J140" t="s">
        <v>84439</v>
      </c>
      <c r="K140" t="s">
        <v>208</v>
      </c>
      <c r="L140" t="s">
        <v>84438</v>
      </c>
      <c r="N140" t="s">
        <v>208</v>
      </c>
      <c r="O140" t="s">
        <v>476</v>
      </c>
      <c r="P140" t="s">
        <v>476</v>
      </c>
    </row>
    <row r="141" spans="1:16">
      <c r="A141" s="484">
        <v>26870856700055</v>
      </c>
      <c r="B141" s="485">
        <v>74870130587</v>
      </c>
      <c r="C141" t="s">
        <v>66540</v>
      </c>
      <c r="D141" t="s">
        <v>66539</v>
      </c>
      <c r="E141" t="str">
        <f t="shared" si="2"/>
        <v>85601 - GIP OKANTIS LIMOGES</v>
      </c>
      <c r="F141" t="s">
        <v>16114</v>
      </c>
      <c r="G141" t="s">
        <v>66538</v>
      </c>
      <c r="I141" t="s">
        <v>795</v>
      </c>
      <c r="J141" t="s">
        <v>66537</v>
      </c>
      <c r="K141" t="s">
        <v>66536</v>
      </c>
      <c r="L141" t="s">
        <v>66535</v>
      </c>
      <c r="N141" t="s">
        <v>208</v>
      </c>
      <c r="O141" t="s">
        <v>476</v>
      </c>
      <c r="P141" t="s">
        <v>476</v>
      </c>
    </row>
    <row r="142" spans="1:16">
      <c r="A142" s="484">
        <v>26871870700014</v>
      </c>
      <c r="B142" s="485">
        <v>75870166787</v>
      </c>
      <c r="C142" t="s">
        <v>102355</v>
      </c>
      <c r="D142" t="s">
        <v>102354</v>
      </c>
      <c r="E142" t="str">
        <f t="shared" si="2"/>
        <v>83069 - CHJB ST YRIEIX</v>
      </c>
      <c r="F142" t="s">
        <v>10843</v>
      </c>
      <c r="G142" t="s">
        <v>102353</v>
      </c>
      <c r="H142" t="s">
        <v>102352</v>
      </c>
      <c r="I142" t="s">
        <v>28507</v>
      </c>
      <c r="J142" t="s">
        <v>102351</v>
      </c>
      <c r="K142" t="s">
        <v>102350</v>
      </c>
      <c r="L142" t="s">
        <v>102349</v>
      </c>
      <c r="N142" t="s">
        <v>208</v>
      </c>
      <c r="O142" t="s">
        <v>476</v>
      </c>
      <c r="P142" t="s">
        <v>476</v>
      </c>
    </row>
    <row r="143" spans="1:16">
      <c r="A143" s="484">
        <v>30116880300015</v>
      </c>
      <c r="B143" s="485">
        <v>72330005533</v>
      </c>
      <c r="C143" t="s">
        <v>118808</v>
      </c>
      <c r="D143" t="s">
        <v>118807</v>
      </c>
      <c r="E143" t="str">
        <f t="shared" si="2"/>
        <v>12907 - ARTS IRTS NELLE AQUITAINE</v>
      </c>
      <c r="F143" t="s">
        <v>3795</v>
      </c>
      <c r="G143" t="s">
        <v>118806</v>
      </c>
      <c r="I143" t="s">
        <v>3032</v>
      </c>
      <c r="J143" t="s">
        <v>118805</v>
      </c>
      <c r="K143" t="s">
        <v>208</v>
      </c>
      <c r="L143" t="s">
        <v>118804</v>
      </c>
      <c r="N143" t="s">
        <v>207</v>
      </c>
      <c r="O143" t="s">
        <v>476</v>
      </c>
      <c r="P143" t="s">
        <v>476</v>
      </c>
    </row>
    <row r="144" spans="1:16">
      <c r="A144" s="484">
        <v>31065677200202</v>
      </c>
      <c r="B144" s="485">
        <v>82690049869</v>
      </c>
      <c r="C144" t="s">
        <v>43942</v>
      </c>
      <c r="D144" t="s">
        <v>43941</v>
      </c>
      <c r="E144" t="str">
        <f t="shared" si="2"/>
        <v>161159 - LEO LAGRANGE FORMATION VAULX EN VELIN</v>
      </c>
      <c r="F144" t="s">
        <v>3050</v>
      </c>
      <c r="G144" t="s">
        <v>43940</v>
      </c>
      <c r="I144" t="s">
        <v>24760</v>
      </c>
      <c r="J144" t="s">
        <v>43939</v>
      </c>
      <c r="K144" t="s">
        <v>208</v>
      </c>
      <c r="L144" t="s">
        <v>43938</v>
      </c>
      <c r="N144" t="s">
        <v>208</v>
      </c>
      <c r="O144" t="s">
        <v>476</v>
      </c>
      <c r="P144" t="s">
        <v>476</v>
      </c>
    </row>
    <row r="145" spans="1:16">
      <c r="A145" s="484">
        <v>31065677200343</v>
      </c>
      <c r="B145" s="485">
        <v>82690049869</v>
      </c>
      <c r="C145" t="s">
        <v>43946</v>
      </c>
      <c r="D145" t="s">
        <v>43945</v>
      </c>
      <c r="E145" t="str">
        <f t="shared" si="2"/>
        <v>682950 - LEO LAGRANGE FORMATION ST NAZAIRE</v>
      </c>
      <c r="F145" t="s">
        <v>16851</v>
      </c>
      <c r="G145" t="s">
        <v>43944</v>
      </c>
      <c r="I145" t="s">
        <v>15946</v>
      </c>
      <c r="J145" t="s">
        <v>43939</v>
      </c>
      <c r="K145" t="s">
        <v>208</v>
      </c>
      <c r="L145" t="s">
        <v>43943</v>
      </c>
      <c r="N145" t="s">
        <v>208</v>
      </c>
      <c r="O145" t="s">
        <v>476</v>
      </c>
      <c r="P145" t="s">
        <v>476</v>
      </c>
    </row>
    <row r="146" spans="1:16">
      <c r="A146" s="484">
        <v>31710003000053</v>
      </c>
      <c r="B146" s="485">
        <v>72330495333</v>
      </c>
      <c r="C146" t="s">
        <v>6863</v>
      </c>
      <c r="D146" t="s">
        <v>6862</v>
      </c>
      <c r="E146" t="str">
        <f t="shared" si="2"/>
        <v>575288 - LES FRANCAS AQUITAINE</v>
      </c>
      <c r="F146" t="s">
        <v>3384</v>
      </c>
      <c r="G146" t="s">
        <v>6861</v>
      </c>
      <c r="I146" t="s">
        <v>749</v>
      </c>
      <c r="J146" t="s">
        <v>6860</v>
      </c>
      <c r="K146" t="s">
        <v>208</v>
      </c>
      <c r="L146" t="s">
        <v>6859</v>
      </c>
      <c r="N146" t="s">
        <v>208</v>
      </c>
      <c r="O146" t="s">
        <v>476</v>
      </c>
      <c r="P146" t="s">
        <v>476</v>
      </c>
    </row>
    <row r="147" spans="1:16">
      <c r="A147" s="484">
        <v>32274692600011</v>
      </c>
      <c r="B147" s="485">
        <v>72240025424</v>
      </c>
      <c r="C147" t="s">
        <v>39314</v>
      </c>
      <c r="D147" t="s">
        <v>39313</v>
      </c>
      <c r="E147" t="str">
        <f t="shared" si="2"/>
        <v>531492 - MFREO PERIGUEUX</v>
      </c>
      <c r="F147" t="s">
        <v>7453</v>
      </c>
      <c r="G147" t="s">
        <v>39312</v>
      </c>
      <c r="I147" t="s">
        <v>6135</v>
      </c>
      <c r="J147" t="s">
        <v>39311</v>
      </c>
      <c r="K147" t="s">
        <v>208</v>
      </c>
      <c r="L147" t="s">
        <v>39310</v>
      </c>
      <c r="N147" t="s">
        <v>207</v>
      </c>
      <c r="O147" t="s">
        <v>476</v>
      </c>
      <c r="P147" t="s">
        <v>476</v>
      </c>
    </row>
    <row r="148" spans="1:16">
      <c r="A148" s="484">
        <v>34247580300017</v>
      </c>
      <c r="B148" s="485">
        <v>72470011747</v>
      </c>
      <c r="C148" t="s">
        <v>122284</v>
      </c>
      <c r="D148" t="s">
        <v>122283</v>
      </c>
      <c r="E148" t="str">
        <f t="shared" si="2"/>
        <v>632685 - ADES TONNEINS</v>
      </c>
      <c r="F148" t="s">
        <v>26641</v>
      </c>
      <c r="G148" t="s">
        <v>122282</v>
      </c>
      <c r="I148" t="s">
        <v>122281</v>
      </c>
      <c r="J148" t="s">
        <v>122280</v>
      </c>
      <c r="K148" t="s">
        <v>208</v>
      </c>
      <c r="L148" t="s">
        <v>122279</v>
      </c>
      <c r="N148" t="s">
        <v>207</v>
      </c>
      <c r="O148" t="s">
        <v>476</v>
      </c>
      <c r="P148" t="s">
        <v>476</v>
      </c>
    </row>
    <row r="149" spans="1:16">
      <c r="A149" s="484">
        <v>34247580300058</v>
      </c>
      <c r="B149" s="485">
        <v>72470011747</v>
      </c>
      <c r="C149" t="s">
        <v>122284</v>
      </c>
      <c r="D149" t="s">
        <v>122288</v>
      </c>
      <c r="E149" t="str">
        <f t="shared" si="2"/>
        <v>121587 - ADES</v>
      </c>
      <c r="F149" t="s">
        <v>41461</v>
      </c>
      <c r="G149" t="s">
        <v>122287</v>
      </c>
      <c r="I149" t="s">
        <v>20158</v>
      </c>
      <c r="J149" t="s">
        <v>122280</v>
      </c>
      <c r="K149" t="s">
        <v>122286</v>
      </c>
      <c r="L149" t="s">
        <v>122285</v>
      </c>
      <c r="N149" t="s">
        <v>208</v>
      </c>
      <c r="O149" t="s">
        <v>476</v>
      </c>
      <c r="P149" t="s">
        <v>476</v>
      </c>
    </row>
    <row r="150" spans="1:16">
      <c r="A150" s="484">
        <v>34354988700010</v>
      </c>
      <c r="B150" s="485">
        <v>26210018021</v>
      </c>
      <c r="C150" t="s">
        <v>127319</v>
      </c>
      <c r="D150" t="s">
        <v>127319</v>
      </c>
      <c r="E150" t="str">
        <f t="shared" si="2"/>
        <v>515504 - ARCADES FORMATION</v>
      </c>
      <c r="F150" t="s">
        <v>22573</v>
      </c>
      <c r="G150" t="s">
        <v>127318</v>
      </c>
      <c r="H150" t="s">
        <v>127317</v>
      </c>
      <c r="I150" t="s">
        <v>1501</v>
      </c>
      <c r="J150" t="s">
        <v>127316</v>
      </c>
      <c r="K150" t="s">
        <v>208</v>
      </c>
      <c r="L150" t="s">
        <v>127315</v>
      </c>
      <c r="N150" t="s">
        <v>207</v>
      </c>
      <c r="O150" t="s">
        <v>476</v>
      </c>
      <c r="P150" t="s">
        <v>476</v>
      </c>
    </row>
    <row r="151" spans="1:16">
      <c r="A151" s="484">
        <v>34396218900027</v>
      </c>
      <c r="B151" s="485">
        <v>72640048164</v>
      </c>
      <c r="C151" t="s">
        <v>54848</v>
      </c>
      <c r="D151" t="s">
        <v>54847</v>
      </c>
      <c r="E151" t="str">
        <f t="shared" si="2"/>
        <v>87105 - ITS PAU PYRENEES</v>
      </c>
      <c r="F151" t="s">
        <v>6606</v>
      </c>
      <c r="G151" t="s">
        <v>54846</v>
      </c>
      <c r="H151" t="s">
        <v>54845</v>
      </c>
      <c r="I151" t="s">
        <v>4033</v>
      </c>
      <c r="J151" t="s">
        <v>54844</v>
      </c>
      <c r="K151" t="s">
        <v>54843</v>
      </c>
      <c r="L151" t="s">
        <v>54842</v>
      </c>
      <c r="N151" t="s">
        <v>207</v>
      </c>
      <c r="O151" t="s">
        <v>476</v>
      </c>
      <c r="P151" t="s">
        <v>476</v>
      </c>
    </row>
    <row r="152" spans="1:16">
      <c r="A152" s="484">
        <v>34862897500032</v>
      </c>
      <c r="B152" s="485">
        <v>72330168133</v>
      </c>
      <c r="C152" t="s">
        <v>119460</v>
      </c>
      <c r="D152" t="s">
        <v>119459</v>
      </c>
      <c r="E152" t="str">
        <f t="shared" si="2"/>
        <v>11824 - APDHES</v>
      </c>
      <c r="F152" t="s">
        <v>12793</v>
      </c>
      <c r="G152" t="s">
        <v>119458</v>
      </c>
      <c r="I152" t="s">
        <v>763</v>
      </c>
      <c r="J152" t="s">
        <v>119457</v>
      </c>
      <c r="K152" t="s">
        <v>119456</v>
      </c>
      <c r="L152" t="s">
        <v>119455</v>
      </c>
      <c r="N152" t="s">
        <v>208</v>
      </c>
      <c r="O152" t="s">
        <v>476</v>
      </c>
      <c r="P152" t="s">
        <v>476</v>
      </c>
    </row>
    <row r="153" spans="1:16">
      <c r="A153" s="484">
        <v>35180218600020</v>
      </c>
      <c r="B153" s="485">
        <v>74190013219</v>
      </c>
      <c r="C153" t="s">
        <v>16897</v>
      </c>
      <c r="D153" t="s">
        <v>16905</v>
      </c>
      <c r="E153" t="str">
        <f t="shared" si="2"/>
        <v>115526 - SILVYA TERRADE SUD OUEST BRIVE LA GAILLARDE</v>
      </c>
      <c r="F153" t="s">
        <v>507</v>
      </c>
      <c r="G153" t="s">
        <v>16904</v>
      </c>
      <c r="I153" t="s">
        <v>15701</v>
      </c>
      <c r="J153" t="s">
        <v>16903</v>
      </c>
      <c r="K153" t="s">
        <v>208</v>
      </c>
      <c r="L153" t="s">
        <v>16902</v>
      </c>
      <c r="N153" t="s">
        <v>208</v>
      </c>
      <c r="O153" t="s">
        <v>476</v>
      </c>
      <c r="P153" t="s">
        <v>476</v>
      </c>
    </row>
    <row r="154" spans="1:16">
      <c r="A154" s="484">
        <v>35180218600053</v>
      </c>
      <c r="B154" s="485">
        <v>74190013219</v>
      </c>
      <c r="C154" t="s">
        <v>16897</v>
      </c>
      <c r="D154" t="s">
        <v>16901</v>
      </c>
      <c r="E154" t="str">
        <f t="shared" si="2"/>
        <v>456500 - SILVYA TERRADE SUD OUEST CLERMONT FERRAND</v>
      </c>
      <c r="F154" t="s">
        <v>4696</v>
      </c>
      <c r="G154" t="s">
        <v>16900</v>
      </c>
      <c r="I154" t="s">
        <v>1678</v>
      </c>
      <c r="K154" t="s">
        <v>208</v>
      </c>
      <c r="L154" t="s">
        <v>16899</v>
      </c>
      <c r="N154" t="s">
        <v>208</v>
      </c>
      <c r="O154" t="s">
        <v>476</v>
      </c>
      <c r="P154" t="s">
        <v>16898</v>
      </c>
    </row>
    <row r="155" spans="1:16">
      <c r="A155" s="484">
        <v>35180218600087</v>
      </c>
      <c r="B155" s="485">
        <v>74190013219</v>
      </c>
      <c r="C155" t="s">
        <v>12005</v>
      </c>
      <c r="D155" t="s">
        <v>12004</v>
      </c>
      <c r="E155" t="str">
        <f t="shared" si="2"/>
        <v>622631 - SYLVIA TERRADE SUD OUEST VICHY</v>
      </c>
      <c r="F155" t="s">
        <v>12003</v>
      </c>
      <c r="G155" t="s">
        <v>12002</v>
      </c>
      <c r="I155" t="s">
        <v>1616</v>
      </c>
      <c r="J155" t="s">
        <v>12001</v>
      </c>
      <c r="K155" t="s">
        <v>208</v>
      </c>
      <c r="L155" t="s">
        <v>12000</v>
      </c>
      <c r="N155" t="s">
        <v>208</v>
      </c>
      <c r="O155" t="s">
        <v>476</v>
      </c>
      <c r="P155" t="s">
        <v>476</v>
      </c>
    </row>
    <row r="156" spans="1:16">
      <c r="A156" s="484">
        <v>35180218600095</v>
      </c>
      <c r="B156" s="485">
        <v>74190013219</v>
      </c>
      <c r="C156" t="s">
        <v>16897</v>
      </c>
      <c r="D156" t="s">
        <v>16909</v>
      </c>
      <c r="E156" t="str">
        <f t="shared" si="2"/>
        <v>612250 - SILVYA TERRADE SUD OUEST BORDEAUX</v>
      </c>
      <c r="F156" t="s">
        <v>516</v>
      </c>
      <c r="G156" t="s">
        <v>16908</v>
      </c>
      <c r="I156" t="s">
        <v>749</v>
      </c>
      <c r="J156" t="s">
        <v>16907</v>
      </c>
      <c r="K156" t="s">
        <v>208</v>
      </c>
      <c r="L156" t="s">
        <v>16906</v>
      </c>
      <c r="N156" t="s">
        <v>208</v>
      </c>
      <c r="O156" t="s">
        <v>476</v>
      </c>
      <c r="P156" t="s">
        <v>476</v>
      </c>
    </row>
    <row r="157" spans="1:16">
      <c r="A157" s="484">
        <v>35180218600103</v>
      </c>
      <c r="B157" s="485">
        <v>74190013219</v>
      </c>
      <c r="C157" t="s">
        <v>12029</v>
      </c>
      <c r="D157" t="s">
        <v>12029</v>
      </c>
      <c r="E157" t="str">
        <f t="shared" si="2"/>
        <v>657293 - SYLVIA TERRADE BERGERAC</v>
      </c>
      <c r="F157" t="s">
        <v>12028</v>
      </c>
      <c r="G157" t="s">
        <v>12027</v>
      </c>
      <c r="I157" t="s">
        <v>829</v>
      </c>
      <c r="J157" t="s">
        <v>12026</v>
      </c>
      <c r="K157" t="s">
        <v>208</v>
      </c>
      <c r="L157" t="s">
        <v>12025</v>
      </c>
      <c r="N157" t="s">
        <v>208</v>
      </c>
      <c r="O157" t="s">
        <v>476</v>
      </c>
      <c r="P157" t="s">
        <v>476</v>
      </c>
    </row>
    <row r="158" spans="1:16">
      <c r="A158" s="484">
        <v>35180218600111</v>
      </c>
      <c r="B158" s="485">
        <v>74190013219</v>
      </c>
      <c r="C158" t="s">
        <v>17089</v>
      </c>
      <c r="D158" t="s">
        <v>17088</v>
      </c>
      <c r="E158" t="str">
        <f t="shared" si="2"/>
        <v>621705 - SILVIA TERRADE SUD OUEST MONTPELLIER</v>
      </c>
      <c r="F158" t="s">
        <v>17087</v>
      </c>
      <c r="G158" t="s">
        <v>17086</v>
      </c>
      <c r="I158" t="s">
        <v>1542</v>
      </c>
      <c r="J158" t="s">
        <v>17085</v>
      </c>
      <c r="K158" t="s">
        <v>208</v>
      </c>
      <c r="L158" t="s">
        <v>17084</v>
      </c>
      <c r="N158" t="s">
        <v>208</v>
      </c>
      <c r="O158" t="s">
        <v>476</v>
      </c>
      <c r="P158" t="s">
        <v>476</v>
      </c>
    </row>
    <row r="159" spans="1:16">
      <c r="A159" s="484">
        <v>35180218600137</v>
      </c>
      <c r="B159" s="485">
        <v>74190013219</v>
      </c>
      <c r="C159" t="s">
        <v>16897</v>
      </c>
      <c r="D159" t="s">
        <v>16896</v>
      </c>
      <c r="E159" t="str">
        <f t="shared" si="2"/>
        <v>611141 - SILVYA TERRADE SUD OUEST TOULOUSE</v>
      </c>
      <c r="F159" t="s">
        <v>8866</v>
      </c>
      <c r="G159" t="s">
        <v>16895</v>
      </c>
      <c r="I159" t="s">
        <v>603</v>
      </c>
      <c r="J159" t="s">
        <v>16894</v>
      </c>
      <c r="K159" t="s">
        <v>208</v>
      </c>
      <c r="L159" t="s">
        <v>16893</v>
      </c>
      <c r="N159" t="s">
        <v>208</v>
      </c>
      <c r="O159" t="s">
        <v>476</v>
      </c>
      <c r="P159" t="s">
        <v>476</v>
      </c>
    </row>
    <row r="160" spans="1:16">
      <c r="A160" s="484">
        <v>35180218600160</v>
      </c>
      <c r="B160" s="485">
        <v>74190013219</v>
      </c>
      <c r="C160" t="s">
        <v>12005</v>
      </c>
      <c r="D160" t="s">
        <v>12010</v>
      </c>
      <c r="E160" t="str">
        <f t="shared" si="2"/>
        <v>622540 - SYLVIA TERRADE SUD OUEST BEZIERS</v>
      </c>
      <c r="F160" t="s">
        <v>8814</v>
      </c>
      <c r="G160" t="s">
        <v>12009</v>
      </c>
      <c r="H160" t="s">
        <v>12008</v>
      </c>
      <c r="I160" t="s">
        <v>6726</v>
      </c>
      <c r="J160" t="s">
        <v>12007</v>
      </c>
      <c r="K160" t="s">
        <v>208</v>
      </c>
      <c r="L160" t="s">
        <v>12006</v>
      </c>
      <c r="N160" t="s">
        <v>208</v>
      </c>
      <c r="O160" t="s">
        <v>476</v>
      </c>
      <c r="P160" t="s">
        <v>476</v>
      </c>
    </row>
    <row r="161" spans="1:16">
      <c r="A161" s="484">
        <v>35181269800600</v>
      </c>
      <c r="B161" s="485">
        <v>82740069374</v>
      </c>
      <c r="C161" t="s">
        <v>111715</v>
      </c>
      <c r="D161" t="s">
        <v>111721</v>
      </c>
      <c r="E161" t="str">
        <f t="shared" si="2"/>
        <v>675842 - BUREAU ALPES CONTROLES AYSE</v>
      </c>
      <c r="G161" t="s">
        <v>111720</v>
      </c>
      <c r="H161" t="s">
        <v>111719</v>
      </c>
      <c r="I161" t="s">
        <v>111718</v>
      </c>
      <c r="J161" t="s">
        <v>111717</v>
      </c>
      <c r="K161" t="s">
        <v>208</v>
      </c>
      <c r="L161" t="s">
        <v>111716</v>
      </c>
      <c r="N161" t="s">
        <v>208</v>
      </c>
      <c r="O161" t="s">
        <v>476</v>
      </c>
      <c r="P161" t="s">
        <v>476</v>
      </c>
    </row>
    <row r="162" spans="1:16">
      <c r="A162" s="484">
        <v>35181269800972</v>
      </c>
      <c r="B162" s="485">
        <v>82740069374</v>
      </c>
      <c r="C162" t="s">
        <v>111715</v>
      </c>
      <c r="D162" t="s">
        <v>111714</v>
      </c>
      <c r="E162" t="str">
        <f t="shared" si="2"/>
        <v>297008 - BUREAU ALPES CONTROLES MARIGNY ST MARCEL</v>
      </c>
      <c r="F162" t="s">
        <v>9189</v>
      </c>
      <c r="G162" t="s">
        <v>111713</v>
      </c>
      <c r="I162" t="s">
        <v>111712</v>
      </c>
      <c r="J162" t="s">
        <v>111711</v>
      </c>
      <c r="K162" t="s">
        <v>208</v>
      </c>
      <c r="L162" t="s">
        <v>111710</v>
      </c>
      <c r="N162" t="s">
        <v>208</v>
      </c>
      <c r="O162" t="s">
        <v>476</v>
      </c>
      <c r="P162" t="s">
        <v>476</v>
      </c>
    </row>
    <row r="163" spans="1:16">
      <c r="A163" s="484">
        <v>38253463400037</v>
      </c>
      <c r="B163" s="485">
        <v>72330072333</v>
      </c>
      <c r="C163" t="s">
        <v>107457</v>
      </c>
      <c r="D163" t="s">
        <v>107456</v>
      </c>
      <c r="E163" t="str">
        <f t="shared" si="2"/>
        <v>471616 - CFPBNA</v>
      </c>
      <c r="F163" t="s">
        <v>3131</v>
      </c>
      <c r="G163" t="s">
        <v>107455</v>
      </c>
      <c r="I163" t="s">
        <v>749</v>
      </c>
      <c r="J163" t="s">
        <v>107454</v>
      </c>
      <c r="K163" t="s">
        <v>107453</v>
      </c>
      <c r="L163" t="s">
        <v>107452</v>
      </c>
      <c r="N163" t="s">
        <v>208</v>
      </c>
      <c r="O163" t="s">
        <v>476</v>
      </c>
      <c r="P163" t="s">
        <v>476</v>
      </c>
    </row>
    <row r="164" spans="1:16">
      <c r="A164" s="484">
        <v>38436936900010</v>
      </c>
      <c r="B164" s="485">
        <v>72330402333</v>
      </c>
      <c r="C164" t="s">
        <v>136155</v>
      </c>
      <c r="D164" t="s">
        <v>136154</v>
      </c>
      <c r="E164" t="str">
        <f t="shared" si="2"/>
        <v>198237 - AFIB 2</v>
      </c>
      <c r="F164" t="s">
        <v>1817</v>
      </c>
      <c r="G164" t="s">
        <v>136153</v>
      </c>
      <c r="H164" t="s">
        <v>136152</v>
      </c>
      <c r="I164" t="s">
        <v>1466</v>
      </c>
      <c r="J164" t="s">
        <v>133720</v>
      </c>
      <c r="K164" t="s">
        <v>208</v>
      </c>
      <c r="L164" t="s">
        <v>136151</v>
      </c>
      <c r="N164" t="s">
        <v>208</v>
      </c>
      <c r="O164" t="s">
        <v>476</v>
      </c>
      <c r="P164" t="s">
        <v>476</v>
      </c>
    </row>
    <row r="165" spans="1:16">
      <c r="A165" s="484">
        <v>38980220800014</v>
      </c>
      <c r="B165" s="487" t="s">
        <v>137181</v>
      </c>
      <c r="C165" t="s">
        <v>12446</v>
      </c>
      <c r="D165" t="s">
        <v>12445</v>
      </c>
      <c r="E165" t="str">
        <f t="shared" si="2"/>
        <v>151993 - SUD MANAGEMENT ENTREPRISES ESTILLAC</v>
      </c>
      <c r="F165" t="s">
        <v>519</v>
      </c>
      <c r="G165" t="s">
        <v>12451</v>
      </c>
      <c r="H165" t="s">
        <v>12450</v>
      </c>
      <c r="I165" t="s">
        <v>12443</v>
      </c>
      <c r="J165" t="s">
        <v>12449</v>
      </c>
      <c r="K165" t="s">
        <v>12448</v>
      </c>
      <c r="L165" t="s">
        <v>12447</v>
      </c>
      <c r="N165" t="s">
        <v>208</v>
      </c>
      <c r="O165" t="s">
        <v>476</v>
      </c>
      <c r="P165" t="s">
        <v>476</v>
      </c>
    </row>
    <row r="166" spans="1:16">
      <c r="A166" s="484">
        <v>38980235600011</v>
      </c>
      <c r="B166" s="485">
        <v>72470032947</v>
      </c>
      <c r="C166" t="s">
        <v>12458</v>
      </c>
      <c r="D166" t="s">
        <v>12457</v>
      </c>
      <c r="E166" t="str">
        <f t="shared" si="2"/>
        <v>174725 - SUD MANAGEMENT ESTILLAC</v>
      </c>
      <c r="F166" t="s">
        <v>12456</v>
      </c>
      <c r="G166" t="s">
        <v>12455</v>
      </c>
      <c r="H166" t="s">
        <v>12450</v>
      </c>
      <c r="I166" t="s">
        <v>12454</v>
      </c>
      <c r="J166" t="s">
        <v>12449</v>
      </c>
      <c r="K166" t="s">
        <v>12453</v>
      </c>
      <c r="L166" t="s">
        <v>12452</v>
      </c>
      <c r="N166" t="s">
        <v>207</v>
      </c>
      <c r="O166" t="s">
        <v>476</v>
      </c>
      <c r="P166" t="s">
        <v>476</v>
      </c>
    </row>
    <row r="167" spans="1:16">
      <c r="A167" s="484">
        <v>39154152100038</v>
      </c>
      <c r="B167" s="485">
        <v>72330285633</v>
      </c>
      <c r="C167" t="s">
        <v>41050</v>
      </c>
      <c r="D167" t="s">
        <v>41049</v>
      </c>
      <c r="E167" t="str">
        <f t="shared" si="2"/>
        <v>477760 - LPP AGIR</v>
      </c>
      <c r="F167" t="s">
        <v>9890</v>
      </c>
      <c r="G167" t="s">
        <v>41048</v>
      </c>
      <c r="I167" t="s">
        <v>12245</v>
      </c>
      <c r="J167" t="s">
        <v>41047</v>
      </c>
      <c r="K167" t="s">
        <v>208</v>
      </c>
      <c r="L167" t="s">
        <v>41046</v>
      </c>
      <c r="N167" t="s">
        <v>207</v>
      </c>
      <c r="O167" t="s">
        <v>476</v>
      </c>
      <c r="P167" t="s">
        <v>476</v>
      </c>
    </row>
    <row r="168" spans="1:16">
      <c r="A168" s="484">
        <v>41387086600105</v>
      </c>
      <c r="B168" s="485">
        <v>72240142824</v>
      </c>
      <c r="C168" t="s">
        <v>118768</v>
      </c>
      <c r="D168" t="s">
        <v>118767</v>
      </c>
      <c r="E168" t="str">
        <f t="shared" si="2"/>
        <v>601408 - ASSOCIATION REG INTERPRO APPRENTI AQUITAINE</v>
      </c>
      <c r="F168" t="s">
        <v>41182</v>
      </c>
      <c r="G168" t="s">
        <v>11281</v>
      </c>
      <c r="H168" t="s">
        <v>118766</v>
      </c>
      <c r="I168" t="s">
        <v>829</v>
      </c>
      <c r="K168" t="s">
        <v>208</v>
      </c>
      <c r="L168" t="s">
        <v>118765</v>
      </c>
      <c r="N168" t="s">
        <v>207</v>
      </c>
      <c r="O168" t="s">
        <v>476</v>
      </c>
      <c r="P168" t="s">
        <v>476</v>
      </c>
    </row>
    <row r="169" spans="1:16">
      <c r="A169" s="484">
        <v>41971924000014</v>
      </c>
      <c r="B169" s="485">
        <v>72240088024</v>
      </c>
      <c r="C169" t="s">
        <v>107755</v>
      </c>
      <c r="D169" t="s">
        <v>107754</v>
      </c>
      <c r="E169" t="str">
        <f t="shared" si="2"/>
        <v>395675 - CFP CHAMPCEVINEL</v>
      </c>
      <c r="F169" t="s">
        <v>6481</v>
      </c>
      <c r="G169" t="s">
        <v>107753</v>
      </c>
      <c r="I169" t="s">
        <v>69905</v>
      </c>
      <c r="J169" t="s">
        <v>107752</v>
      </c>
      <c r="K169" t="s">
        <v>208</v>
      </c>
      <c r="L169" t="s">
        <v>107751</v>
      </c>
      <c r="N169" t="s">
        <v>207</v>
      </c>
      <c r="O169" t="s">
        <v>476</v>
      </c>
      <c r="P169" t="s">
        <v>476</v>
      </c>
    </row>
    <row r="170" spans="1:16">
      <c r="A170" s="484">
        <v>43908850100028</v>
      </c>
      <c r="B170" s="485">
        <v>73310408031</v>
      </c>
      <c r="C170" t="s">
        <v>55909</v>
      </c>
      <c r="D170" t="s">
        <v>55908</v>
      </c>
      <c r="E170" t="str">
        <f t="shared" si="2"/>
        <v>30466 - IFRASS</v>
      </c>
      <c r="F170" t="s">
        <v>7867</v>
      </c>
      <c r="G170" t="s">
        <v>55907</v>
      </c>
      <c r="H170" t="s">
        <v>55906</v>
      </c>
      <c r="I170" t="s">
        <v>603</v>
      </c>
      <c r="J170" t="s">
        <v>55905</v>
      </c>
      <c r="K170" t="s">
        <v>55904</v>
      </c>
      <c r="L170" t="s">
        <v>55903</v>
      </c>
      <c r="N170" t="s">
        <v>207</v>
      </c>
      <c r="O170" t="s">
        <v>476</v>
      </c>
      <c r="P170" t="s">
        <v>476</v>
      </c>
    </row>
    <row r="171" spans="1:16">
      <c r="A171" s="484">
        <v>44508986500056</v>
      </c>
      <c r="B171" s="485">
        <v>72640313364</v>
      </c>
      <c r="C171" t="s">
        <v>58565</v>
      </c>
      <c r="D171" t="s">
        <v>58565</v>
      </c>
      <c r="E171" t="str">
        <f t="shared" si="2"/>
        <v>666622 - IMAGIN'ET VOUS</v>
      </c>
      <c r="F171" t="s">
        <v>22970</v>
      </c>
      <c r="G171" t="s">
        <v>58564</v>
      </c>
      <c r="I171" t="s">
        <v>4033</v>
      </c>
      <c r="J171" t="s">
        <v>58563</v>
      </c>
      <c r="K171" t="s">
        <v>208</v>
      </c>
      <c r="L171" t="s">
        <v>58562</v>
      </c>
      <c r="N171" t="s">
        <v>208</v>
      </c>
      <c r="O171" t="s">
        <v>476</v>
      </c>
      <c r="P171" t="s">
        <v>476</v>
      </c>
    </row>
    <row r="172" spans="1:16">
      <c r="A172" s="484">
        <v>45074432100016</v>
      </c>
      <c r="B172" s="485">
        <v>43250202225</v>
      </c>
      <c r="C172" t="s">
        <v>137122</v>
      </c>
      <c r="D172" t="s">
        <v>137122</v>
      </c>
      <c r="E172" t="str">
        <f t="shared" si="2"/>
        <v>362580 - A LA LUEUR DES CONTES</v>
      </c>
      <c r="F172" t="s">
        <v>1568</v>
      </c>
      <c r="G172" t="s">
        <v>137121</v>
      </c>
      <c r="I172" t="s">
        <v>111114</v>
      </c>
      <c r="J172" t="s">
        <v>137120</v>
      </c>
      <c r="K172" t="s">
        <v>208</v>
      </c>
      <c r="L172" t="s">
        <v>137119</v>
      </c>
      <c r="N172" t="s">
        <v>208</v>
      </c>
      <c r="O172" t="s">
        <v>476</v>
      </c>
      <c r="P172" t="s">
        <v>476</v>
      </c>
    </row>
    <row r="173" spans="1:16">
      <c r="A173" s="484">
        <v>48276900700022</v>
      </c>
      <c r="B173" s="485">
        <v>72330434733</v>
      </c>
      <c r="C173" t="s">
        <v>90166</v>
      </c>
      <c r="D173" t="s">
        <v>90170</v>
      </c>
      <c r="E173" t="str">
        <f t="shared" si="2"/>
        <v>307130 - CEMEA NA BORDEAUX</v>
      </c>
      <c r="F173" t="s">
        <v>11728</v>
      </c>
      <c r="G173" t="s">
        <v>90169</v>
      </c>
      <c r="I173" t="s">
        <v>749</v>
      </c>
      <c r="J173" t="s">
        <v>90168</v>
      </c>
      <c r="K173" t="s">
        <v>208</v>
      </c>
      <c r="L173" t="s">
        <v>90167</v>
      </c>
      <c r="N173" t="s">
        <v>208</v>
      </c>
      <c r="O173" t="s">
        <v>476</v>
      </c>
      <c r="P173" t="s">
        <v>476</v>
      </c>
    </row>
    <row r="174" spans="1:16">
      <c r="A174" s="484">
        <v>48276900700048</v>
      </c>
      <c r="B174" s="485">
        <v>72330434733</v>
      </c>
      <c r="C174" t="s">
        <v>90166</v>
      </c>
      <c r="D174" t="s">
        <v>90165</v>
      </c>
      <c r="E174" t="str">
        <f t="shared" si="2"/>
        <v>658534 - CEMEA NA POITIERS</v>
      </c>
      <c r="F174" t="s">
        <v>29403</v>
      </c>
      <c r="G174" t="s">
        <v>56111</v>
      </c>
      <c r="I174" t="s">
        <v>5810</v>
      </c>
      <c r="J174" t="s">
        <v>90164</v>
      </c>
      <c r="K174" t="s">
        <v>208</v>
      </c>
      <c r="L174" t="s">
        <v>90163</v>
      </c>
      <c r="N174" t="s">
        <v>207</v>
      </c>
      <c r="O174" t="s">
        <v>476</v>
      </c>
      <c r="P174" t="s">
        <v>476</v>
      </c>
    </row>
    <row r="175" spans="1:16">
      <c r="A175" s="484">
        <v>49047401200021</v>
      </c>
      <c r="B175" s="485">
        <v>25140207514</v>
      </c>
      <c r="C175" t="s">
        <v>55761</v>
      </c>
      <c r="D175" t="s">
        <v>55760</v>
      </c>
      <c r="E175" t="str">
        <f t="shared" si="2"/>
        <v>548546 - IFSGO</v>
      </c>
      <c r="F175" t="s">
        <v>11644</v>
      </c>
      <c r="G175" t="s">
        <v>55759</v>
      </c>
      <c r="H175" t="s">
        <v>55758</v>
      </c>
      <c r="I175" t="s">
        <v>55757</v>
      </c>
      <c r="J175" t="s">
        <v>55756</v>
      </c>
      <c r="K175" t="s">
        <v>208</v>
      </c>
      <c r="L175" t="s">
        <v>55755</v>
      </c>
      <c r="N175" t="s">
        <v>207</v>
      </c>
      <c r="O175" t="s">
        <v>476</v>
      </c>
      <c r="P175" t="s">
        <v>476</v>
      </c>
    </row>
    <row r="176" spans="1:16">
      <c r="A176" s="484">
        <v>49520412500027</v>
      </c>
      <c r="B176" s="485">
        <v>82380412538</v>
      </c>
      <c r="C176" t="s">
        <v>137141</v>
      </c>
      <c r="D176" t="s">
        <v>137141</v>
      </c>
      <c r="E176" t="str">
        <f t="shared" si="2"/>
        <v>508809 - A DEUX ET PLUS ENTREPRENDRE</v>
      </c>
      <c r="F176" t="s">
        <v>2104</v>
      </c>
      <c r="G176" t="s">
        <v>137140</v>
      </c>
      <c r="H176" t="s">
        <v>137139</v>
      </c>
      <c r="I176" t="s">
        <v>12032</v>
      </c>
      <c r="J176" t="s">
        <v>137138</v>
      </c>
      <c r="K176" t="s">
        <v>208</v>
      </c>
      <c r="L176" t="s">
        <v>137137</v>
      </c>
      <c r="N176" t="s">
        <v>208</v>
      </c>
      <c r="O176" t="s">
        <v>476</v>
      </c>
      <c r="P176" t="s">
        <v>476</v>
      </c>
    </row>
    <row r="177" spans="1:16">
      <c r="A177" s="484">
        <v>50055217900045</v>
      </c>
      <c r="B177" s="485">
        <v>32620279162</v>
      </c>
      <c r="C177" t="s">
        <v>137118</v>
      </c>
      <c r="D177" t="s">
        <v>137118</v>
      </c>
      <c r="E177" t="str">
        <f t="shared" si="2"/>
        <v>565179 - A L'ECOLE DES CHEFS</v>
      </c>
      <c r="F177" t="s">
        <v>1710</v>
      </c>
      <c r="G177" t="s">
        <v>137117</v>
      </c>
      <c r="I177" t="s">
        <v>31895</v>
      </c>
      <c r="J177" t="s">
        <v>137116</v>
      </c>
      <c r="K177" t="s">
        <v>208</v>
      </c>
      <c r="L177" t="s">
        <v>137115</v>
      </c>
      <c r="N177" t="s">
        <v>208</v>
      </c>
      <c r="O177" t="s">
        <v>476</v>
      </c>
      <c r="P177" t="s">
        <v>476</v>
      </c>
    </row>
    <row r="178" spans="1:16">
      <c r="A178" s="484">
        <v>50265128400049</v>
      </c>
      <c r="B178" s="485">
        <v>82691254469</v>
      </c>
      <c r="C178" t="s">
        <v>137136</v>
      </c>
      <c r="D178" t="s">
        <v>137136</v>
      </c>
      <c r="E178" t="str">
        <f t="shared" si="2"/>
        <v>479032 - A FLEUR DE PEAU</v>
      </c>
      <c r="F178" t="s">
        <v>2884</v>
      </c>
      <c r="G178" t="s">
        <v>137135</v>
      </c>
      <c r="I178" t="s">
        <v>3431</v>
      </c>
      <c r="J178" t="s">
        <v>137134</v>
      </c>
      <c r="K178" t="s">
        <v>208</v>
      </c>
      <c r="L178" t="s">
        <v>137133</v>
      </c>
      <c r="N178" t="s">
        <v>208</v>
      </c>
      <c r="O178" t="s">
        <v>476</v>
      </c>
      <c r="P178" t="s">
        <v>476</v>
      </c>
    </row>
    <row r="179" spans="1:16">
      <c r="A179" s="484">
        <v>51009723100060</v>
      </c>
      <c r="B179" s="485">
        <v>11754783975</v>
      </c>
      <c r="C179" t="s">
        <v>83923</v>
      </c>
      <c r="D179" t="s">
        <v>83922</v>
      </c>
      <c r="E179" t="str">
        <f t="shared" si="2"/>
        <v>524438 - ECOLE FRANCAISE PARIS</v>
      </c>
      <c r="F179" t="s">
        <v>5724</v>
      </c>
      <c r="G179" t="s">
        <v>83921</v>
      </c>
      <c r="I179" t="s">
        <v>626</v>
      </c>
      <c r="J179" t="s">
        <v>83920</v>
      </c>
      <c r="K179" t="s">
        <v>208</v>
      </c>
      <c r="L179" t="s">
        <v>83919</v>
      </c>
      <c r="N179" t="s">
        <v>208</v>
      </c>
      <c r="O179" t="s">
        <v>476</v>
      </c>
      <c r="P179" t="s">
        <v>476</v>
      </c>
    </row>
    <row r="180" spans="1:16">
      <c r="A180" s="484">
        <v>51009723100078</v>
      </c>
      <c r="B180" s="485">
        <v>11754783975</v>
      </c>
      <c r="C180" t="s">
        <v>83923</v>
      </c>
      <c r="D180" t="s">
        <v>83926</v>
      </c>
      <c r="E180" t="str">
        <f t="shared" si="2"/>
        <v>649491 - ECOLE FRANCAISE LEVALLOIS PERRET</v>
      </c>
      <c r="F180" t="s">
        <v>16766</v>
      </c>
      <c r="G180" t="s">
        <v>83925</v>
      </c>
      <c r="I180" t="s">
        <v>11554</v>
      </c>
      <c r="J180" t="s">
        <v>83920</v>
      </c>
      <c r="K180" t="s">
        <v>208</v>
      </c>
      <c r="L180" t="s">
        <v>83924</v>
      </c>
      <c r="N180" t="s">
        <v>208</v>
      </c>
      <c r="O180" t="s">
        <v>476</v>
      </c>
      <c r="P180" t="s">
        <v>476</v>
      </c>
    </row>
    <row r="181" spans="1:16">
      <c r="A181" s="484">
        <v>53995763900021</v>
      </c>
      <c r="B181" s="485">
        <v>84380716538</v>
      </c>
      <c r="C181" t="s">
        <v>137128</v>
      </c>
      <c r="D181" t="s">
        <v>137127</v>
      </c>
      <c r="E181" t="str">
        <f t="shared" si="2"/>
        <v>620178 - A LA CROISEE DES CHEMINS</v>
      </c>
      <c r="F181" t="s">
        <v>7009</v>
      </c>
      <c r="G181" t="s">
        <v>137126</v>
      </c>
      <c r="I181" t="s">
        <v>137125</v>
      </c>
      <c r="J181" t="s">
        <v>137124</v>
      </c>
      <c r="K181" t="s">
        <v>208</v>
      </c>
      <c r="L181" t="s">
        <v>137123</v>
      </c>
      <c r="N181" t="s">
        <v>208</v>
      </c>
      <c r="O181" t="s">
        <v>476</v>
      </c>
      <c r="P181" t="s">
        <v>476</v>
      </c>
    </row>
    <row r="182" spans="1:16">
      <c r="A182" s="484">
        <v>77567227200629</v>
      </c>
      <c r="B182" s="485">
        <v>11930620393</v>
      </c>
      <c r="C182" t="s">
        <v>52903</v>
      </c>
      <c r="D182" t="s">
        <v>52902</v>
      </c>
      <c r="E182" t="str">
        <f t="shared" si="2"/>
        <v>581537 - CRF IRFSS GRAND EST NANCY</v>
      </c>
      <c r="F182" t="s">
        <v>7254</v>
      </c>
      <c r="G182" t="s">
        <v>52901</v>
      </c>
      <c r="I182" t="s">
        <v>2900</v>
      </c>
      <c r="J182" t="s">
        <v>52900</v>
      </c>
      <c r="K182" t="s">
        <v>208</v>
      </c>
      <c r="L182" t="s">
        <v>52899</v>
      </c>
      <c r="N182" t="s">
        <v>208</v>
      </c>
      <c r="O182" t="s">
        <v>476</v>
      </c>
      <c r="P182" t="s">
        <v>476</v>
      </c>
    </row>
    <row r="183" spans="1:16">
      <c r="A183" s="484">
        <v>77567227201361</v>
      </c>
      <c r="B183" s="485">
        <v>11930620393</v>
      </c>
      <c r="C183" t="s">
        <v>90664</v>
      </c>
      <c r="D183" t="s">
        <v>90663</v>
      </c>
      <c r="E183" t="str">
        <f t="shared" si="2"/>
        <v>119180 - CRFP BOURG FRANCHE COMTE - IRFSS LONS LE SAUNIER</v>
      </c>
      <c r="F183" t="s">
        <v>45805</v>
      </c>
      <c r="G183" t="s">
        <v>90662</v>
      </c>
      <c r="I183" t="s">
        <v>4141</v>
      </c>
      <c r="J183" t="s">
        <v>90661</v>
      </c>
      <c r="K183" t="s">
        <v>208</v>
      </c>
      <c r="L183" t="s">
        <v>90660</v>
      </c>
      <c r="N183" t="s">
        <v>208</v>
      </c>
      <c r="O183" t="s">
        <v>476</v>
      </c>
      <c r="P183" t="s">
        <v>476</v>
      </c>
    </row>
    <row r="184" spans="1:16">
      <c r="A184" s="484">
        <v>77567227202872</v>
      </c>
      <c r="B184" s="485">
        <v>11930620393</v>
      </c>
      <c r="C184" t="s">
        <v>90492</v>
      </c>
      <c r="D184" t="s">
        <v>90491</v>
      </c>
      <c r="E184" t="str">
        <f t="shared" si="2"/>
        <v>507064 - CRF IRFSS IFSI CALAIS</v>
      </c>
      <c r="F184" t="s">
        <v>2572</v>
      </c>
      <c r="G184" t="s">
        <v>90490</v>
      </c>
      <c r="I184" t="s">
        <v>4126</v>
      </c>
      <c r="J184" t="s">
        <v>90489</v>
      </c>
      <c r="K184" t="s">
        <v>208</v>
      </c>
      <c r="L184" t="s">
        <v>90488</v>
      </c>
      <c r="N184" t="s">
        <v>208</v>
      </c>
      <c r="O184" t="s">
        <v>476</v>
      </c>
      <c r="P184" t="s">
        <v>476</v>
      </c>
    </row>
    <row r="185" spans="1:16">
      <c r="A185" s="484">
        <v>77567227202989</v>
      </c>
      <c r="B185" s="485">
        <v>11930620393</v>
      </c>
      <c r="C185" t="s">
        <v>90674</v>
      </c>
      <c r="D185" t="s">
        <v>90673</v>
      </c>
      <c r="E185" t="str">
        <f t="shared" si="2"/>
        <v>399760 - CRF IRFSS SI BASSE NORMANDIE ALENCON</v>
      </c>
      <c r="F185" t="s">
        <v>21585</v>
      </c>
      <c r="G185" t="s">
        <v>90672</v>
      </c>
      <c r="I185" t="s">
        <v>7594</v>
      </c>
      <c r="J185" t="s">
        <v>90671</v>
      </c>
      <c r="K185" t="s">
        <v>208</v>
      </c>
      <c r="L185" t="s">
        <v>90670</v>
      </c>
      <c r="N185" t="s">
        <v>207</v>
      </c>
      <c r="O185" t="s">
        <v>476</v>
      </c>
      <c r="P185" t="s">
        <v>476</v>
      </c>
    </row>
    <row r="186" spans="1:16">
      <c r="A186" s="484">
        <v>77567227206683</v>
      </c>
      <c r="B186" s="485">
        <v>11930620393</v>
      </c>
      <c r="C186" t="s">
        <v>90631</v>
      </c>
      <c r="D186" t="s">
        <v>90630</v>
      </c>
      <c r="E186" t="str">
        <f t="shared" si="2"/>
        <v>525110 - CRF IRFSS NORD PDC INSTITUT FORMATION HENRY DUNANT DECHY</v>
      </c>
      <c r="F186" t="s">
        <v>1568</v>
      </c>
      <c r="G186" t="s">
        <v>90629</v>
      </c>
      <c r="I186" t="s">
        <v>90499</v>
      </c>
      <c r="J186" t="s">
        <v>90612</v>
      </c>
      <c r="K186" t="s">
        <v>208</v>
      </c>
      <c r="L186" t="s">
        <v>90628</v>
      </c>
      <c r="N186" t="s">
        <v>208</v>
      </c>
      <c r="O186" t="s">
        <v>476</v>
      </c>
      <c r="P186" t="s">
        <v>476</v>
      </c>
    </row>
    <row r="187" spans="1:16">
      <c r="A187" s="484">
        <v>77567227207806</v>
      </c>
      <c r="B187" s="485">
        <v>11930620393</v>
      </c>
      <c r="C187" t="s">
        <v>90642</v>
      </c>
      <c r="D187" t="s">
        <v>90641</v>
      </c>
      <c r="E187" t="str">
        <f t="shared" si="2"/>
        <v>488872 - CRF IRFSS IFSI TOULOUSE</v>
      </c>
      <c r="F187" t="s">
        <v>25074</v>
      </c>
      <c r="G187" t="s">
        <v>90640</v>
      </c>
      <c r="I187" t="s">
        <v>603</v>
      </c>
      <c r="J187" t="s">
        <v>90639</v>
      </c>
      <c r="K187" t="s">
        <v>208</v>
      </c>
      <c r="L187" t="s">
        <v>90638</v>
      </c>
      <c r="N187" t="s">
        <v>207</v>
      </c>
      <c r="O187" t="s">
        <v>476</v>
      </c>
      <c r="P187" t="s">
        <v>476</v>
      </c>
    </row>
    <row r="188" spans="1:16">
      <c r="A188" s="484">
        <v>77567227207954</v>
      </c>
      <c r="B188" s="485">
        <v>11930620393</v>
      </c>
      <c r="C188" t="s">
        <v>90701</v>
      </c>
      <c r="D188" t="s">
        <v>90700</v>
      </c>
      <c r="E188" t="str">
        <f t="shared" si="2"/>
        <v>509255 - CRF HOPITAL ECOLE BOIS GUILLAUME</v>
      </c>
      <c r="F188" t="s">
        <v>1077</v>
      </c>
      <c r="G188" t="s">
        <v>90529</v>
      </c>
      <c r="H188" t="s">
        <v>90528</v>
      </c>
      <c r="I188" t="s">
        <v>77746</v>
      </c>
      <c r="J188" t="s">
        <v>90527</v>
      </c>
      <c r="K188" t="s">
        <v>208</v>
      </c>
      <c r="L188" t="s">
        <v>90699</v>
      </c>
      <c r="N188" t="s">
        <v>208</v>
      </c>
      <c r="O188" t="s">
        <v>476</v>
      </c>
      <c r="P188" t="s">
        <v>476</v>
      </c>
    </row>
    <row r="189" spans="1:16">
      <c r="A189" s="484">
        <v>77567227208226</v>
      </c>
      <c r="B189" s="485">
        <v>11930620393</v>
      </c>
      <c r="C189" t="s">
        <v>90502</v>
      </c>
      <c r="D189" t="s">
        <v>90506</v>
      </c>
      <c r="E189" t="str">
        <f t="shared" si="2"/>
        <v>495773 - CRF IRFSS IFSI BETHUNE</v>
      </c>
      <c r="F189" t="s">
        <v>1848</v>
      </c>
      <c r="G189" t="s">
        <v>90505</v>
      </c>
      <c r="I189" t="s">
        <v>8946</v>
      </c>
      <c r="J189" t="s">
        <v>90504</v>
      </c>
      <c r="K189" t="s">
        <v>208</v>
      </c>
      <c r="L189" t="s">
        <v>90503</v>
      </c>
      <c r="N189" t="s">
        <v>208</v>
      </c>
      <c r="O189" t="s">
        <v>476</v>
      </c>
      <c r="P189" t="s">
        <v>476</v>
      </c>
    </row>
    <row r="190" spans="1:16">
      <c r="A190" s="484">
        <v>77567227208952</v>
      </c>
      <c r="B190" s="485">
        <v>11930620393</v>
      </c>
      <c r="C190" t="s">
        <v>90610</v>
      </c>
      <c r="D190" t="s">
        <v>90609</v>
      </c>
      <c r="E190" t="str">
        <f t="shared" si="2"/>
        <v>622746 - IFSI DE LA CRF LE MANS</v>
      </c>
      <c r="F190" t="s">
        <v>18858</v>
      </c>
      <c r="G190" t="s">
        <v>90608</v>
      </c>
      <c r="I190" t="s">
        <v>3929</v>
      </c>
      <c r="K190" t="s">
        <v>208</v>
      </c>
      <c r="L190" t="s">
        <v>90607</v>
      </c>
      <c r="N190" t="s">
        <v>208</v>
      </c>
      <c r="O190" t="s">
        <v>476</v>
      </c>
      <c r="P190" t="s">
        <v>476</v>
      </c>
    </row>
    <row r="191" spans="1:16">
      <c r="A191" s="484">
        <v>77567227210446</v>
      </c>
      <c r="B191" s="485">
        <v>11930620393</v>
      </c>
      <c r="C191" t="s">
        <v>90848</v>
      </c>
      <c r="D191" t="s">
        <v>90847</v>
      </c>
      <c r="E191" t="str">
        <f t="shared" si="2"/>
        <v>496741 - CRF IFAM NICE</v>
      </c>
      <c r="F191" t="s">
        <v>4696</v>
      </c>
      <c r="G191" t="s">
        <v>90846</v>
      </c>
      <c r="I191" t="s">
        <v>618</v>
      </c>
      <c r="J191" t="s">
        <v>90845</v>
      </c>
      <c r="K191" t="s">
        <v>208</v>
      </c>
      <c r="L191" t="s">
        <v>90844</v>
      </c>
      <c r="N191" t="s">
        <v>208</v>
      </c>
      <c r="O191" t="s">
        <v>476</v>
      </c>
      <c r="P191" t="s">
        <v>476</v>
      </c>
    </row>
    <row r="192" spans="1:16">
      <c r="A192" s="484">
        <v>77567227210495</v>
      </c>
      <c r="B192" s="485">
        <v>11930620393</v>
      </c>
      <c r="C192" t="s">
        <v>90542</v>
      </c>
      <c r="D192" t="s">
        <v>90541</v>
      </c>
      <c r="E192" t="str">
        <f t="shared" si="2"/>
        <v>469269 - CRF IRFSS FRANCHE COMTE</v>
      </c>
      <c r="F192" t="s">
        <v>45805</v>
      </c>
      <c r="G192" t="s">
        <v>90540</v>
      </c>
      <c r="H192" t="s">
        <v>90539</v>
      </c>
      <c r="I192" t="s">
        <v>22146</v>
      </c>
      <c r="J192" t="s">
        <v>90538</v>
      </c>
      <c r="K192" t="s">
        <v>208</v>
      </c>
      <c r="L192" t="s">
        <v>90537</v>
      </c>
      <c r="N192" t="s">
        <v>208</v>
      </c>
      <c r="O192" t="s">
        <v>476</v>
      </c>
      <c r="P192" t="s">
        <v>476</v>
      </c>
    </row>
    <row r="193" spans="1:16">
      <c r="A193" s="484">
        <v>77567227210594</v>
      </c>
      <c r="B193" s="485">
        <v>11930620393</v>
      </c>
      <c r="C193" t="s">
        <v>496</v>
      </c>
      <c r="D193" t="s">
        <v>90854</v>
      </c>
      <c r="E193" t="str">
        <f t="shared" si="2"/>
        <v>646787 - CRF LE HAVRE</v>
      </c>
      <c r="F193" t="s">
        <v>37278</v>
      </c>
      <c r="G193" t="s">
        <v>90853</v>
      </c>
      <c r="I193" t="s">
        <v>3229</v>
      </c>
      <c r="K193" t="s">
        <v>208</v>
      </c>
      <c r="L193" t="s">
        <v>90852</v>
      </c>
      <c r="N193" t="s">
        <v>208</v>
      </c>
      <c r="O193" t="s">
        <v>476</v>
      </c>
      <c r="P193" t="s">
        <v>476</v>
      </c>
    </row>
    <row r="194" spans="1:16">
      <c r="A194" s="484">
        <v>77567227211188</v>
      </c>
      <c r="B194" s="485">
        <v>11930620393</v>
      </c>
      <c r="C194" t="s">
        <v>90622</v>
      </c>
      <c r="D194" t="s">
        <v>90621</v>
      </c>
      <c r="E194" t="str">
        <f t="shared" ref="E194:E257" si="3">_xlfn.CONCAT(L194," - ",D194)</f>
        <v>875 - CRF IRFSS IFCS PICARDIE LAMORLAYE</v>
      </c>
      <c r="F194" t="s">
        <v>7387</v>
      </c>
      <c r="G194" t="s">
        <v>90620</v>
      </c>
      <c r="H194" t="s">
        <v>77678</v>
      </c>
      <c r="I194" t="s">
        <v>90619</v>
      </c>
      <c r="J194" t="s">
        <v>90457</v>
      </c>
      <c r="K194" t="s">
        <v>90618</v>
      </c>
      <c r="L194" t="s">
        <v>90617</v>
      </c>
      <c r="N194" t="s">
        <v>208</v>
      </c>
      <c r="O194" t="s">
        <v>476</v>
      </c>
      <c r="P194" t="s">
        <v>476</v>
      </c>
    </row>
    <row r="195" spans="1:16">
      <c r="A195" s="484">
        <v>77567227211832</v>
      </c>
      <c r="B195" s="485">
        <v>11930620393</v>
      </c>
      <c r="C195" t="s">
        <v>90814</v>
      </c>
      <c r="D195" t="s">
        <v>90813</v>
      </c>
      <c r="E195" t="str">
        <f t="shared" si="3"/>
        <v>518797 - CRF CDFP TOULOUSE</v>
      </c>
      <c r="F195" t="s">
        <v>8543</v>
      </c>
      <c r="G195" t="s">
        <v>90640</v>
      </c>
      <c r="I195" t="s">
        <v>603</v>
      </c>
      <c r="J195" t="s">
        <v>90812</v>
      </c>
      <c r="K195" t="s">
        <v>208</v>
      </c>
      <c r="L195" t="s">
        <v>90811</v>
      </c>
      <c r="N195" t="s">
        <v>207</v>
      </c>
      <c r="O195" t="s">
        <v>476</v>
      </c>
      <c r="P195" t="s">
        <v>476</v>
      </c>
    </row>
    <row r="196" spans="1:16">
      <c r="A196" s="484">
        <v>77567227212392</v>
      </c>
      <c r="B196" s="485">
        <v>11930620393</v>
      </c>
      <c r="C196" t="s">
        <v>90829</v>
      </c>
      <c r="D196" t="s">
        <v>90828</v>
      </c>
      <c r="E196" t="str">
        <f t="shared" si="3"/>
        <v>541898 - CRF CAT BEAUCHASTEL</v>
      </c>
      <c r="F196" t="s">
        <v>1808</v>
      </c>
      <c r="G196" t="s">
        <v>90827</v>
      </c>
      <c r="I196" t="s">
        <v>7882</v>
      </c>
      <c r="J196" t="s">
        <v>90826</v>
      </c>
      <c r="K196" t="s">
        <v>208</v>
      </c>
      <c r="L196" t="s">
        <v>90825</v>
      </c>
      <c r="N196" t="s">
        <v>208</v>
      </c>
      <c r="O196" t="s">
        <v>476</v>
      </c>
      <c r="P196" t="s">
        <v>476</v>
      </c>
    </row>
    <row r="197" spans="1:16">
      <c r="A197" s="484">
        <v>77567227213887</v>
      </c>
      <c r="B197" s="485">
        <v>11930620393</v>
      </c>
      <c r="C197" t="s">
        <v>90669</v>
      </c>
      <c r="D197" t="s">
        <v>90668</v>
      </c>
      <c r="E197" t="str">
        <f t="shared" si="3"/>
        <v>553219 - CRF IRFSS PACAC AIX EN PROVENCE</v>
      </c>
      <c r="F197" t="s">
        <v>9059</v>
      </c>
      <c r="G197" t="s">
        <v>90667</v>
      </c>
      <c r="I197" t="s">
        <v>596</v>
      </c>
      <c r="J197" t="s">
        <v>90666</v>
      </c>
      <c r="K197" t="s">
        <v>208</v>
      </c>
      <c r="L197" t="s">
        <v>90665</v>
      </c>
      <c r="N197" t="s">
        <v>207</v>
      </c>
      <c r="O197" t="s">
        <v>476</v>
      </c>
      <c r="P197" t="s">
        <v>476</v>
      </c>
    </row>
    <row r="198" spans="1:16">
      <c r="A198" s="484">
        <v>77567227214414</v>
      </c>
      <c r="B198" s="485">
        <v>11930620393</v>
      </c>
      <c r="C198" t="s">
        <v>90794</v>
      </c>
      <c r="D198" t="s">
        <v>90793</v>
      </c>
      <c r="E198" t="str">
        <f t="shared" si="3"/>
        <v>543275 - CRF IFSI IFAS NORD PDC TOURCOING</v>
      </c>
      <c r="F198" t="s">
        <v>1568</v>
      </c>
      <c r="G198" t="s">
        <v>90792</v>
      </c>
      <c r="I198" t="s">
        <v>845</v>
      </c>
      <c r="J198" t="s">
        <v>90791</v>
      </c>
      <c r="K198" t="s">
        <v>208</v>
      </c>
      <c r="L198" t="s">
        <v>90790</v>
      </c>
      <c r="N198" t="s">
        <v>208</v>
      </c>
      <c r="O198" t="s">
        <v>476</v>
      </c>
      <c r="P198" t="s">
        <v>476</v>
      </c>
    </row>
    <row r="199" spans="1:16">
      <c r="A199" s="484">
        <v>77567227214620</v>
      </c>
      <c r="B199" s="485">
        <v>11930620393</v>
      </c>
      <c r="C199" t="s">
        <v>90763</v>
      </c>
      <c r="D199" t="s">
        <v>90762</v>
      </c>
      <c r="E199" t="str">
        <f t="shared" si="3"/>
        <v>297320 - CRF CRFP MIDI PYRENEES MONTAUBAN</v>
      </c>
      <c r="F199" t="s">
        <v>61627</v>
      </c>
      <c r="G199" t="s">
        <v>90761</v>
      </c>
      <c r="I199" t="s">
        <v>1285</v>
      </c>
      <c r="J199" t="s">
        <v>90760</v>
      </c>
      <c r="K199" t="s">
        <v>208</v>
      </c>
      <c r="L199" t="s">
        <v>90759</v>
      </c>
      <c r="N199" t="s">
        <v>208</v>
      </c>
      <c r="O199" t="s">
        <v>476</v>
      </c>
      <c r="P199" t="s">
        <v>476</v>
      </c>
    </row>
    <row r="200" spans="1:16">
      <c r="A200" s="484">
        <v>77567227214968</v>
      </c>
      <c r="B200" s="485">
        <v>11930620393</v>
      </c>
      <c r="C200" t="s">
        <v>90710</v>
      </c>
      <c r="D200" t="s">
        <v>90709</v>
      </c>
      <c r="E200" t="str">
        <f t="shared" si="3"/>
        <v>514949 - CRF ECOLE SECRETARIAT MEDICO SOCIAL GRABELS</v>
      </c>
      <c r="F200" t="s">
        <v>17230</v>
      </c>
      <c r="G200" t="s">
        <v>90708</v>
      </c>
      <c r="I200" t="s">
        <v>24680</v>
      </c>
      <c r="J200" t="s">
        <v>90707</v>
      </c>
      <c r="K200" t="s">
        <v>208</v>
      </c>
      <c r="L200" t="s">
        <v>90706</v>
      </c>
      <c r="N200" t="s">
        <v>208</v>
      </c>
      <c r="O200" t="s">
        <v>476</v>
      </c>
      <c r="P200" t="s">
        <v>476</v>
      </c>
    </row>
    <row r="201" spans="1:16">
      <c r="A201" s="484">
        <v>77567227216195</v>
      </c>
      <c r="B201" s="485">
        <v>11930620393</v>
      </c>
      <c r="C201" t="s">
        <v>90805</v>
      </c>
      <c r="D201" t="s">
        <v>90804</v>
      </c>
      <c r="E201" t="str">
        <f t="shared" si="3"/>
        <v>230066 - CRF CTRE PERMANENT FORMATION L'ALBARON MODANE</v>
      </c>
      <c r="F201" t="s">
        <v>8866</v>
      </c>
      <c r="G201" t="s">
        <v>90803</v>
      </c>
      <c r="H201" t="s">
        <v>90802</v>
      </c>
      <c r="I201" t="s">
        <v>90801</v>
      </c>
      <c r="J201" t="s">
        <v>90800</v>
      </c>
      <c r="K201" t="s">
        <v>208</v>
      </c>
      <c r="L201" t="s">
        <v>90799</v>
      </c>
      <c r="N201" t="s">
        <v>208</v>
      </c>
      <c r="O201" t="s">
        <v>476</v>
      </c>
      <c r="P201" t="s">
        <v>476</v>
      </c>
    </row>
    <row r="202" spans="1:16">
      <c r="A202" s="484">
        <v>77567227216591</v>
      </c>
      <c r="B202" s="485">
        <v>11930620393</v>
      </c>
      <c r="C202" t="s">
        <v>90731</v>
      </c>
      <c r="D202" t="s">
        <v>90730</v>
      </c>
      <c r="E202" t="str">
        <f t="shared" si="3"/>
        <v>170057 - CRF CTRE DEPART FORMATION PROFESSIONNELLE LE MANS</v>
      </c>
      <c r="F202" t="s">
        <v>90729</v>
      </c>
      <c r="G202" t="s">
        <v>90728</v>
      </c>
      <c r="I202" t="s">
        <v>3929</v>
      </c>
      <c r="J202" t="s">
        <v>90727</v>
      </c>
      <c r="K202" t="s">
        <v>208</v>
      </c>
      <c r="L202" t="s">
        <v>90726</v>
      </c>
      <c r="N202" t="s">
        <v>208</v>
      </c>
      <c r="O202" t="s">
        <v>476</v>
      </c>
      <c r="P202" t="s">
        <v>476</v>
      </c>
    </row>
    <row r="203" spans="1:16">
      <c r="A203" s="484">
        <v>77567227216609</v>
      </c>
      <c r="B203" s="485">
        <v>11930620393</v>
      </c>
      <c r="C203" t="s">
        <v>90758</v>
      </c>
      <c r="D203" t="s">
        <v>90757</v>
      </c>
      <c r="E203" t="str">
        <f t="shared" si="3"/>
        <v>609596 - CRF CTRE REG FORM AMBULANCIERS MIDI PYRENEES</v>
      </c>
      <c r="F203" t="s">
        <v>5812</v>
      </c>
      <c r="G203" t="s">
        <v>90640</v>
      </c>
      <c r="I203" t="s">
        <v>603</v>
      </c>
      <c r="J203" t="s">
        <v>90639</v>
      </c>
      <c r="K203" t="s">
        <v>208</v>
      </c>
      <c r="L203" t="s">
        <v>90756</v>
      </c>
      <c r="N203" t="s">
        <v>208</v>
      </c>
      <c r="O203" t="s">
        <v>476</v>
      </c>
      <c r="P203" t="s">
        <v>476</v>
      </c>
    </row>
    <row r="204" spans="1:16">
      <c r="A204" s="484">
        <v>77567227216658</v>
      </c>
      <c r="B204" s="485">
        <v>11930620393</v>
      </c>
      <c r="C204" t="s">
        <v>90512</v>
      </c>
      <c r="D204" t="s">
        <v>90511</v>
      </c>
      <c r="E204" t="str">
        <f t="shared" si="3"/>
        <v>123900 - CRF IRFSS TOULOUSE</v>
      </c>
      <c r="F204" t="s">
        <v>4174</v>
      </c>
      <c r="G204" t="s">
        <v>90510</v>
      </c>
      <c r="I204" t="s">
        <v>603</v>
      </c>
      <c r="J204" t="s">
        <v>90509</v>
      </c>
      <c r="K204" t="s">
        <v>90508</v>
      </c>
      <c r="L204" t="s">
        <v>90507</v>
      </c>
      <c r="N204" t="s">
        <v>207</v>
      </c>
      <c r="O204" t="s">
        <v>476</v>
      </c>
      <c r="P204" t="s">
        <v>476</v>
      </c>
    </row>
    <row r="205" spans="1:16">
      <c r="A205" s="484">
        <v>77567227217219</v>
      </c>
      <c r="B205" s="485">
        <v>11930620393</v>
      </c>
      <c r="C205" t="s">
        <v>90715</v>
      </c>
      <c r="D205" t="s">
        <v>90714</v>
      </c>
      <c r="E205" t="str">
        <f t="shared" si="3"/>
        <v>482523 - CRF IRFSS ECOLE SMS BESANCON</v>
      </c>
      <c r="F205" t="s">
        <v>7372</v>
      </c>
      <c r="G205" t="s">
        <v>90713</v>
      </c>
      <c r="I205" t="s">
        <v>2666</v>
      </c>
      <c r="J205" t="s">
        <v>90712</v>
      </c>
      <c r="K205" t="s">
        <v>208</v>
      </c>
      <c r="L205" t="s">
        <v>90711</v>
      </c>
      <c r="N205" t="s">
        <v>208</v>
      </c>
      <c r="O205" t="s">
        <v>476</v>
      </c>
      <c r="P205" t="s">
        <v>476</v>
      </c>
    </row>
    <row r="206" spans="1:16">
      <c r="A206" s="484">
        <v>77567227217268</v>
      </c>
      <c r="B206" s="485">
        <v>11930620393</v>
      </c>
      <c r="C206" t="s">
        <v>90820</v>
      </c>
      <c r="D206" t="s">
        <v>90819</v>
      </c>
      <c r="E206" t="str">
        <f t="shared" si="3"/>
        <v>401158 - CRF CFP POITOU CHARENTES POITIERS</v>
      </c>
      <c r="F206" t="s">
        <v>60685</v>
      </c>
      <c r="G206" t="s">
        <v>90818</v>
      </c>
      <c r="I206" t="s">
        <v>5810</v>
      </c>
      <c r="J206" t="s">
        <v>90817</v>
      </c>
      <c r="K206" t="s">
        <v>90816</v>
      </c>
      <c r="L206" t="s">
        <v>90815</v>
      </c>
      <c r="N206" t="s">
        <v>208</v>
      </c>
      <c r="O206" t="s">
        <v>476</v>
      </c>
      <c r="P206" t="s">
        <v>476</v>
      </c>
    </row>
    <row r="207" spans="1:16">
      <c r="A207" s="484">
        <v>77567227217631</v>
      </c>
      <c r="B207" s="485">
        <v>11930620393</v>
      </c>
      <c r="C207" t="s">
        <v>496</v>
      </c>
      <c r="D207" t="s">
        <v>90856</v>
      </c>
      <c r="E207" t="str">
        <f t="shared" si="3"/>
        <v>488136 - CRF IRFSS-CA IFPS CHALONS EN CHAMPAGNE</v>
      </c>
      <c r="F207" t="s">
        <v>16324</v>
      </c>
      <c r="G207" t="s">
        <v>90744</v>
      </c>
      <c r="I207" t="s">
        <v>17147</v>
      </c>
      <c r="J207" t="s">
        <v>90743</v>
      </c>
      <c r="K207" t="s">
        <v>208</v>
      </c>
      <c r="L207" t="s">
        <v>90855</v>
      </c>
      <c r="N207" t="s">
        <v>207</v>
      </c>
      <c r="O207" t="s">
        <v>476</v>
      </c>
      <c r="P207" t="s">
        <v>476</v>
      </c>
    </row>
    <row r="208" spans="1:16">
      <c r="A208" s="484">
        <v>77567227219017</v>
      </c>
      <c r="B208" s="485">
        <v>11930620393</v>
      </c>
      <c r="C208" t="s">
        <v>496</v>
      </c>
      <c r="D208" t="s">
        <v>90864</v>
      </c>
      <c r="E208" t="str">
        <f t="shared" si="3"/>
        <v>641054 - CRF DOLE</v>
      </c>
      <c r="F208" t="s">
        <v>17962</v>
      </c>
      <c r="G208" t="s">
        <v>90863</v>
      </c>
      <c r="I208" t="s">
        <v>16252</v>
      </c>
      <c r="J208" t="s">
        <v>90862</v>
      </c>
      <c r="K208" t="s">
        <v>208</v>
      </c>
      <c r="L208" t="s">
        <v>90861</v>
      </c>
      <c r="N208" t="s">
        <v>208</v>
      </c>
      <c r="O208" t="s">
        <v>476</v>
      </c>
      <c r="P208" t="s">
        <v>476</v>
      </c>
    </row>
    <row r="209" spans="1:16">
      <c r="A209" s="488">
        <v>77567227219660</v>
      </c>
      <c r="B209" s="485">
        <v>11930620393</v>
      </c>
      <c r="C209" t="s">
        <v>90698</v>
      </c>
      <c r="D209" t="s">
        <v>90697</v>
      </c>
      <c r="E209" t="str">
        <f t="shared" si="3"/>
        <v>585555 - CRF IFSI NIMES</v>
      </c>
      <c r="F209" t="s">
        <v>12926</v>
      </c>
      <c r="G209" t="s">
        <v>90516</v>
      </c>
      <c r="I209" t="s">
        <v>1321</v>
      </c>
      <c r="K209" t="s">
        <v>208</v>
      </c>
      <c r="L209" t="s">
        <v>90696</v>
      </c>
      <c r="N209" t="s">
        <v>207</v>
      </c>
      <c r="O209" t="s">
        <v>476</v>
      </c>
      <c r="P209" t="s">
        <v>476</v>
      </c>
    </row>
    <row r="210" spans="1:16">
      <c r="A210" s="484">
        <v>77567227219728</v>
      </c>
      <c r="B210" s="485">
        <v>11930620393</v>
      </c>
      <c r="C210" t="s">
        <v>90648</v>
      </c>
      <c r="D210" t="s">
        <v>90647</v>
      </c>
      <c r="E210" t="str">
        <f t="shared" si="3"/>
        <v>518670 - CRF IFSI ARRAS</v>
      </c>
      <c r="F210" t="s">
        <v>1710</v>
      </c>
      <c r="G210" t="s">
        <v>90646</v>
      </c>
      <c r="H210" t="s">
        <v>90645</v>
      </c>
      <c r="I210" t="s">
        <v>3894</v>
      </c>
      <c r="J210" t="s">
        <v>90644</v>
      </c>
      <c r="K210" t="s">
        <v>208</v>
      </c>
      <c r="L210" t="s">
        <v>90643</v>
      </c>
      <c r="N210" t="s">
        <v>208</v>
      </c>
      <c r="O210" t="s">
        <v>476</v>
      </c>
      <c r="P210" t="s">
        <v>476</v>
      </c>
    </row>
    <row r="211" spans="1:16">
      <c r="A211" s="484">
        <v>77567227219785</v>
      </c>
      <c r="B211" s="485">
        <v>11930620393</v>
      </c>
      <c r="C211" t="s">
        <v>90746</v>
      </c>
      <c r="D211" t="s">
        <v>90755</v>
      </c>
      <c r="E211" t="str">
        <f t="shared" si="3"/>
        <v>213792 - CRF AUBE TROYES</v>
      </c>
      <c r="G211" t="s">
        <v>90754</v>
      </c>
      <c r="I211" t="s">
        <v>1312</v>
      </c>
      <c r="J211" t="s">
        <v>90753</v>
      </c>
      <c r="K211" t="s">
        <v>208</v>
      </c>
      <c r="L211" t="s">
        <v>90752</v>
      </c>
      <c r="N211" t="s">
        <v>208</v>
      </c>
      <c r="O211" t="s">
        <v>476</v>
      </c>
      <c r="P211" t="s">
        <v>476</v>
      </c>
    </row>
    <row r="212" spans="1:16">
      <c r="A212" s="484">
        <v>77567227220536</v>
      </c>
      <c r="B212" s="485">
        <v>11930620393</v>
      </c>
      <c r="C212" t="s">
        <v>90736</v>
      </c>
      <c r="D212" t="s">
        <v>90735</v>
      </c>
      <c r="E212" t="str">
        <f t="shared" si="3"/>
        <v>474654 - CRF IRFSS IDF IFSI MANTES LA JOLIE</v>
      </c>
      <c r="F212" t="s">
        <v>61076</v>
      </c>
      <c r="G212" t="s">
        <v>90734</v>
      </c>
      <c r="I212" t="s">
        <v>84683</v>
      </c>
      <c r="J212" t="s">
        <v>90733</v>
      </c>
      <c r="K212" t="s">
        <v>208</v>
      </c>
      <c r="L212" t="s">
        <v>90732</v>
      </c>
      <c r="N212" t="s">
        <v>208</v>
      </c>
      <c r="O212" t="s">
        <v>476</v>
      </c>
      <c r="P212" t="s">
        <v>476</v>
      </c>
    </row>
    <row r="213" spans="1:16">
      <c r="A213" s="484">
        <v>77567227220890</v>
      </c>
      <c r="B213" s="485">
        <v>11930620393</v>
      </c>
      <c r="C213" t="s">
        <v>90487</v>
      </c>
      <c r="D213" t="s">
        <v>90486</v>
      </c>
      <c r="E213" t="str">
        <f t="shared" si="3"/>
        <v>498075 - CRF IRFSS IFSI LENS</v>
      </c>
      <c r="F213" t="s">
        <v>1817</v>
      </c>
      <c r="G213" t="s">
        <v>90485</v>
      </c>
      <c r="I213" t="s">
        <v>6215</v>
      </c>
      <c r="J213" t="s">
        <v>90484</v>
      </c>
      <c r="K213" t="s">
        <v>208</v>
      </c>
      <c r="L213" t="s">
        <v>90483</v>
      </c>
      <c r="N213" t="s">
        <v>208</v>
      </c>
      <c r="O213" t="s">
        <v>476</v>
      </c>
      <c r="P213" t="s">
        <v>476</v>
      </c>
    </row>
    <row r="214" spans="1:16">
      <c r="A214" s="484">
        <v>77567227221138</v>
      </c>
      <c r="B214" s="485">
        <v>11930620393</v>
      </c>
      <c r="C214" t="s">
        <v>90455</v>
      </c>
      <c r="D214" t="s">
        <v>90454</v>
      </c>
      <c r="E214" t="str">
        <f t="shared" si="3"/>
        <v>759 - CRF SIEGE</v>
      </c>
      <c r="F214" t="s">
        <v>838</v>
      </c>
      <c r="G214" t="s">
        <v>90453</v>
      </c>
      <c r="I214" t="s">
        <v>4703</v>
      </c>
      <c r="J214" t="s">
        <v>90452</v>
      </c>
      <c r="K214" t="s">
        <v>208</v>
      </c>
      <c r="L214" t="s">
        <v>90451</v>
      </c>
      <c r="N214" t="s">
        <v>207</v>
      </c>
      <c r="O214" t="s">
        <v>476</v>
      </c>
      <c r="P214" t="s">
        <v>476</v>
      </c>
    </row>
    <row r="215" spans="1:16">
      <c r="A215" s="484">
        <v>77567227221286</v>
      </c>
      <c r="B215" s="485">
        <v>11930620393</v>
      </c>
      <c r="C215" t="s">
        <v>90568</v>
      </c>
      <c r="D215" t="s">
        <v>90572</v>
      </c>
      <c r="E215" t="str">
        <f t="shared" si="3"/>
        <v>481208 - CRF IRFSS POLE FI AUVERGNE MOULINS</v>
      </c>
      <c r="F215" t="s">
        <v>11484</v>
      </c>
      <c r="G215" t="s">
        <v>90566</v>
      </c>
      <c r="I215" t="s">
        <v>10584</v>
      </c>
      <c r="J215" t="s">
        <v>90571</v>
      </c>
      <c r="K215" t="s">
        <v>90570</v>
      </c>
      <c r="L215" t="s">
        <v>90569</v>
      </c>
      <c r="N215" t="s">
        <v>208</v>
      </c>
      <c r="O215" t="s">
        <v>476</v>
      </c>
      <c r="P215" t="s">
        <v>476</v>
      </c>
    </row>
    <row r="216" spans="1:16">
      <c r="A216" s="484">
        <v>77567227221344</v>
      </c>
      <c r="B216" s="485">
        <v>11930620393</v>
      </c>
      <c r="C216" t="s">
        <v>90450</v>
      </c>
      <c r="D216" t="s">
        <v>90449</v>
      </c>
      <c r="E216" t="str">
        <f t="shared" si="3"/>
        <v>614026 - CRF IRFSS AL INSTITUT DE LUNEVILLE</v>
      </c>
      <c r="F216" t="s">
        <v>31977</v>
      </c>
      <c r="G216" t="s">
        <v>90448</v>
      </c>
      <c r="I216" t="s">
        <v>4235</v>
      </c>
      <c r="J216" t="s">
        <v>52900</v>
      </c>
      <c r="K216" t="s">
        <v>208</v>
      </c>
      <c r="L216" t="s">
        <v>90447</v>
      </c>
      <c r="N216" t="s">
        <v>208</v>
      </c>
      <c r="O216" t="s">
        <v>476</v>
      </c>
      <c r="P216" t="s">
        <v>476</v>
      </c>
    </row>
    <row r="217" spans="1:16">
      <c r="A217" s="484">
        <v>77567227221377</v>
      </c>
      <c r="B217" s="485">
        <v>11930620393</v>
      </c>
      <c r="C217" t="s">
        <v>90600</v>
      </c>
      <c r="D217" t="s">
        <v>90599</v>
      </c>
      <c r="E217" t="str">
        <f t="shared" si="3"/>
        <v>488318 - CRF IRFSS IDF IFSI PARIS</v>
      </c>
      <c r="F217" t="s">
        <v>1513</v>
      </c>
      <c r="G217" t="s">
        <v>90598</v>
      </c>
      <c r="I217" t="s">
        <v>626</v>
      </c>
      <c r="J217" t="s">
        <v>90597</v>
      </c>
      <c r="K217" t="s">
        <v>208</v>
      </c>
      <c r="L217" t="s">
        <v>90596</v>
      </c>
      <c r="N217" t="s">
        <v>208</v>
      </c>
      <c r="O217" t="s">
        <v>476</v>
      </c>
      <c r="P217" t="s">
        <v>476</v>
      </c>
    </row>
    <row r="218" spans="1:16">
      <c r="A218" s="484">
        <v>77567227221666</v>
      </c>
      <c r="B218" s="485">
        <v>11930620393</v>
      </c>
      <c r="C218" t="s">
        <v>90519</v>
      </c>
      <c r="D218" t="s">
        <v>90518</v>
      </c>
      <c r="E218" t="str">
        <f t="shared" si="3"/>
        <v>132410 - CRF IRFSS LANGUEDOC ROUSSILLON</v>
      </c>
      <c r="F218" t="s">
        <v>90517</v>
      </c>
      <c r="G218" t="s">
        <v>90516</v>
      </c>
      <c r="I218" t="s">
        <v>1321</v>
      </c>
      <c r="J218" t="s">
        <v>90515</v>
      </c>
      <c r="K218" t="s">
        <v>90514</v>
      </c>
      <c r="L218" t="s">
        <v>90513</v>
      </c>
      <c r="N218" t="s">
        <v>208</v>
      </c>
      <c r="O218" t="s">
        <v>476</v>
      </c>
      <c r="P218" t="s">
        <v>476</v>
      </c>
    </row>
    <row r="219" spans="1:16">
      <c r="A219" s="484">
        <v>77567227221807</v>
      </c>
      <c r="B219" s="485">
        <v>11930620393</v>
      </c>
      <c r="C219" t="s">
        <v>90531</v>
      </c>
      <c r="D219" t="s">
        <v>90530</v>
      </c>
      <c r="E219" t="str">
        <f t="shared" si="3"/>
        <v>505183 - CRF IRFSS HAUTE NORMANDIE BOIS GUILLAUME</v>
      </c>
      <c r="F219" t="s">
        <v>8202</v>
      </c>
      <c r="G219" t="s">
        <v>90529</v>
      </c>
      <c r="H219" t="s">
        <v>90528</v>
      </c>
      <c r="I219" t="s">
        <v>77746</v>
      </c>
      <c r="J219" t="s">
        <v>90527</v>
      </c>
      <c r="K219" t="s">
        <v>208</v>
      </c>
      <c r="L219" t="s">
        <v>90526</v>
      </c>
      <c r="N219" t="s">
        <v>208</v>
      </c>
      <c r="O219" t="s">
        <v>476</v>
      </c>
      <c r="P219" t="s">
        <v>476</v>
      </c>
    </row>
    <row r="220" spans="1:16">
      <c r="A220" s="484">
        <v>77567227221823</v>
      </c>
      <c r="B220" s="485">
        <v>11930620393</v>
      </c>
      <c r="C220" t="s">
        <v>90581</v>
      </c>
      <c r="D220" t="s">
        <v>90580</v>
      </c>
      <c r="E220" t="str">
        <f t="shared" si="3"/>
        <v>467900 - CRF IRFSS ALSACE LORRAINE METZ</v>
      </c>
      <c r="F220" t="s">
        <v>2572</v>
      </c>
      <c r="G220" t="s">
        <v>90579</v>
      </c>
      <c r="I220" t="s">
        <v>771</v>
      </c>
      <c r="J220" t="s">
        <v>90578</v>
      </c>
      <c r="K220" t="s">
        <v>90577</v>
      </c>
      <c r="L220" t="s">
        <v>90576</v>
      </c>
      <c r="N220" t="s">
        <v>208</v>
      </c>
      <c r="O220" t="s">
        <v>476</v>
      </c>
      <c r="P220" t="s">
        <v>476</v>
      </c>
    </row>
    <row r="221" spans="1:16">
      <c r="A221" s="484">
        <v>77567227221898</v>
      </c>
      <c r="B221" s="485">
        <v>11930620393</v>
      </c>
      <c r="C221" t="s">
        <v>90746</v>
      </c>
      <c r="D221" t="s">
        <v>90745</v>
      </c>
      <c r="E221" t="str">
        <f t="shared" si="3"/>
        <v>387721 - CRF IRFSS CHAMPAGNE ARDENNE CHALONS EN CHAMPAGNE</v>
      </c>
      <c r="F221" t="s">
        <v>27783</v>
      </c>
      <c r="G221" t="s">
        <v>90744</v>
      </c>
      <c r="I221" t="s">
        <v>17147</v>
      </c>
      <c r="J221" t="s">
        <v>90743</v>
      </c>
      <c r="K221" t="s">
        <v>208</v>
      </c>
      <c r="L221" t="s">
        <v>90742</v>
      </c>
      <c r="N221" t="s">
        <v>208</v>
      </c>
      <c r="O221" t="s">
        <v>476</v>
      </c>
      <c r="P221" t="s">
        <v>476</v>
      </c>
    </row>
    <row r="222" spans="1:16">
      <c r="A222" s="488">
        <v>77567227221914</v>
      </c>
      <c r="B222" s="485">
        <v>11930620393</v>
      </c>
      <c r="C222" t="s">
        <v>90659</v>
      </c>
      <c r="D222" t="s">
        <v>90658</v>
      </c>
      <c r="E222" t="str">
        <f t="shared" si="3"/>
        <v>463735 - CRF IRFSS RHONE ALPES</v>
      </c>
      <c r="F222" t="s">
        <v>692</v>
      </c>
      <c r="G222" t="s">
        <v>90657</v>
      </c>
      <c r="I222" t="s">
        <v>3733</v>
      </c>
      <c r="J222" t="s">
        <v>90656</v>
      </c>
      <c r="K222" t="s">
        <v>90655</v>
      </c>
      <c r="L222" t="s">
        <v>90654</v>
      </c>
      <c r="N222" t="s">
        <v>208</v>
      </c>
      <c r="O222" t="s">
        <v>476</v>
      </c>
      <c r="P222" t="s">
        <v>476</v>
      </c>
    </row>
    <row r="223" spans="1:16">
      <c r="A223" s="484">
        <v>77567227221989</v>
      </c>
      <c r="B223" s="485">
        <v>11930620393</v>
      </c>
      <c r="C223" t="s">
        <v>90746</v>
      </c>
      <c r="D223" t="s">
        <v>90751</v>
      </c>
      <c r="E223" t="str">
        <f t="shared" si="3"/>
        <v>407884 - CRF CRFP REIMS</v>
      </c>
      <c r="F223" t="s">
        <v>27783</v>
      </c>
      <c r="G223" t="s">
        <v>90750</v>
      </c>
      <c r="I223" t="s">
        <v>5789</v>
      </c>
      <c r="J223" t="s">
        <v>90749</v>
      </c>
      <c r="K223" t="s">
        <v>90748</v>
      </c>
      <c r="L223" t="s">
        <v>90747</v>
      </c>
      <c r="N223" t="s">
        <v>208</v>
      </c>
      <c r="O223" t="s">
        <v>476</v>
      </c>
      <c r="P223" t="s">
        <v>476</v>
      </c>
    </row>
    <row r="224" spans="1:16">
      <c r="A224" s="484">
        <v>77567227222060</v>
      </c>
      <c r="B224" s="485">
        <v>11930620393</v>
      </c>
      <c r="C224" t="s">
        <v>90720</v>
      </c>
      <c r="D224" t="s">
        <v>90719</v>
      </c>
      <c r="E224" t="str">
        <f t="shared" si="3"/>
        <v>490945 - CRF IRFSS LA COURONNE</v>
      </c>
      <c r="F224" t="s">
        <v>46110</v>
      </c>
      <c r="G224" t="s">
        <v>90718</v>
      </c>
      <c r="I224" t="s">
        <v>77050</v>
      </c>
      <c r="J224" t="s">
        <v>90717</v>
      </c>
      <c r="K224" t="s">
        <v>208</v>
      </c>
      <c r="L224" t="s">
        <v>90716</v>
      </c>
      <c r="N224" t="s">
        <v>208</v>
      </c>
      <c r="O224" t="s">
        <v>476</v>
      </c>
      <c r="P224" t="s">
        <v>476</v>
      </c>
    </row>
    <row r="225" spans="1:16">
      <c r="A225" s="484">
        <v>77567227223837</v>
      </c>
      <c r="B225" s="485">
        <v>11930620393</v>
      </c>
      <c r="C225" t="s">
        <v>89688</v>
      </c>
      <c r="D225" t="s">
        <v>89687</v>
      </c>
      <c r="E225" t="str">
        <f t="shared" si="3"/>
        <v>478283 - CTRE RGL FORMATION PROF DE LA CRF AUVERGNE MOULINS</v>
      </c>
      <c r="F225" t="s">
        <v>10572</v>
      </c>
      <c r="G225" t="s">
        <v>89686</v>
      </c>
      <c r="H225" t="s">
        <v>89685</v>
      </c>
      <c r="I225" t="s">
        <v>10584</v>
      </c>
      <c r="J225" t="s">
        <v>89684</v>
      </c>
      <c r="K225" t="s">
        <v>208</v>
      </c>
      <c r="L225" t="s">
        <v>89683</v>
      </c>
      <c r="N225" t="s">
        <v>208</v>
      </c>
      <c r="O225" t="s">
        <v>476</v>
      </c>
      <c r="P225" t="s">
        <v>11543</v>
      </c>
    </row>
    <row r="226" spans="1:16">
      <c r="A226" s="484">
        <v>77567227223852</v>
      </c>
      <c r="B226" s="485">
        <v>11930620393</v>
      </c>
      <c r="C226" t="s">
        <v>90616</v>
      </c>
      <c r="D226" t="s">
        <v>90615</v>
      </c>
      <c r="E226" t="str">
        <f t="shared" si="3"/>
        <v>506278 - CRF IRFSS NORD PDC  IFCS DECHY</v>
      </c>
      <c r="F226" t="s">
        <v>1568</v>
      </c>
      <c r="G226" t="s">
        <v>90614</v>
      </c>
      <c r="H226" t="s">
        <v>90613</v>
      </c>
      <c r="I226" t="s">
        <v>90499</v>
      </c>
      <c r="J226" t="s">
        <v>90612</v>
      </c>
      <c r="K226" t="s">
        <v>208</v>
      </c>
      <c r="L226" t="s">
        <v>90611</v>
      </c>
      <c r="N226" t="s">
        <v>208</v>
      </c>
      <c r="O226" t="s">
        <v>476</v>
      </c>
      <c r="P226" t="s">
        <v>476</v>
      </c>
    </row>
    <row r="227" spans="1:16">
      <c r="A227" s="484">
        <v>77567227224637</v>
      </c>
      <c r="B227" s="485">
        <v>11930620393</v>
      </c>
      <c r="C227" t="s">
        <v>90627</v>
      </c>
      <c r="D227" t="s">
        <v>90626</v>
      </c>
      <c r="E227" t="str">
        <f t="shared" si="3"/>
        <v>545946 - CRF IRFSS DEPARTEMENT LOIRET ST JEAN LE BLANC</v>
      </c>
      <c r="F227" t="s">
        <v>13720</v>
      </c>
      <c r="G227" t="s">
        <v>90625</v>
      </c>
      <c r="I227" t="s">
        <v>7433</v>
      </c>
      <c r="J227" t="s">
        <v>90624</v>
      </c>
      <c r="K227" t="s">
        <v>208</v>
      </c>
      <c r="L227" t="s">
        <v>90623</v>
      </c>
      <c r="N227" t="s">
        <v>208</v>
      </c>
      <c r="O227" t="s">
        <v>476</v>
      </c>
      <c r="P227" t="s">
        <v>476</v>
      </c>
    </row>
    <row r="228" spans="1:16">
      <c r="A228" s="484">
        <v>77567227226574</v>
      </c>
      <c r="B228" s="485">
        <v>11930620393</v>
      </c>
      <c r="C228" t="s">
        <v>90606</v>
      </c>
      <c r="D228" t="s">
        <v>90605</v>
      </c>
      <c r="E228" t="str">
        <f t="shared" si="3"/>
        <v>212726 - CRF IRFSS AQUITAINE</v>
      </c>
      <c r="F228" t="s">
        <v>60745</v>
      </c>
      <c r="G228" t="s">
        <v>90604</v>
      </c>
      <c r="I228" t="s">
        <v>11197</v>
      </c>
      <c r="J228" t="s">
        <v>90603</v>
      </c>
      <c r="K228" t="s">
        <v>90602</v>
      </c>
      <c r="L228" t="s">
        <v>90601</v>
      </c>
      <c r="N228" t="s">
        <v>207</v>
      </c>
      <c r="O228" t="s">
        <v>476</v>
      </c>
      <c r="P228" t="s">
        <v>476</v>
      </c>
    </row>
    <row r="229" spans="1:16">
      <c r="A229" s="484">
        <v>77567227226582</v>
      </c>
      <c r="B229" s="485">
        <v>11930620393</v>
      </c>
      <c r="C229" t="s">
        <v>90695</v>
      </c>
      <c r="D229" t="s">
        <v>90694</v>
      </c>
      <c r="E229" t="str">
        <f t="shared" si="3"/>
        <v>486772 - CRFP IFSI MARSEILLE</v>
      </c>
      <c r="F229" t="s">
        <v>21900</v>
      </c>
      <c r="G229" t="s">
        <v>90693</v>
      </c>
      <c r="I229" t="s">
        <v>43529</v>
      </c>
      <c r="J229" t="s">
        <v>90692</v>
      </c>
      <c r="K229" t="s">
        <v>90691</v>
      </c>
      <c r="L229" t="s">
        <v>90690</v>
      </c>
      <c r="N229" t="s">
        <v>208</v>
      </c>
      <c r="O229" t="s">
        <v>476</v>
      </c>
      <c r="P229" t="s">
        <v>476</v>
      </c>
    </row>
    <row r="230" spans="1:16">
      <c r="A230" s="484">
        <v>77567227227267</v>
      </c>
      <c r="B230" s="485">
        <v>11930620393</v>
      </c>
      <c r="C230" t="s">
        <v>90782</v>
      </c>
      <c r="D230" t="s">
        <v>90781</v>
      </c>
      <c r="E230" t="str">
        <f t="shared" si="3"/>
        <v>565064 - CRF CRFP AQUITAINE BEGLES</v>
      </c>
      <c r="F230" t="s">
        <v>1077</v>
      </c>
      <c r="G230" t="s">
        <v>90780</v>
      </c>
      <c r="I230" t="s">
        <v>11197</v>
      </c>
      <c r="J230" t="s">
        <v>90603</v>
      </c>
      <c r="K230" t="s">
        <v>208</v>
      </c>
      <c r="L230" t="s">
        <v>90779</v>
      </c>
      <c r="N230" t="s">
        <v>208</v>
      </c>
      <c r="O230" t="s">
        <v>476</v>
      </c>
      <c r="P230" t="s">
        <v>476</v>
      </c>
    </row>
    <row r="231" spans="1:16">
      <c r="A231" s="484">
        <v>77567227227523</v>
      </c>
      <c r="B231" s="485">
        <v>11930620393</v>
      </c>
      <c r="C231" t="s">
        <v>90774</v>
      </c>
      <c r="D231" t="s">
        <v>90773</v>
      </c>
      <c r="E231" t="str">
        <f t="shared" si="3"/>
        <v>262961 - CRF IRFSS-CRFP HAUTE NORMANDIE BOIS GUILLAUME</v>
      </c>
      <c r="F231" t="s">
        <v>13924</v>
      </c>
      <c r="G231" t="s">
        <v>90772</v>
      </c>
      <c r="I231" t="s">
        <v>77746</v>
      </c>
      <c r="J231" t="s">
        <v>90527</v>
      </c>
      <c r="K231" t="s">
        <v>90771</v>
      </c>
      <c r="L231" t="s">
        <v>90770</v>
      </c>
      <c r="N231" t="s">
        <v>208</v>
      </c>
      <c r="O231" t="s">
        <v>476</v>
      </c>
      <c r="P231" t="s">
        <v>476</v>
      </c>
    </row>
    <row r="232" spans="1:16">
      <c r="A232" s="484">
        <v>77567227227556</v>
      </c>
      <c r="B232" s="485">
        <v>11930620393</v>
      </c>
      <c r="C232" t="s">
        <v>90471</v>
      </c>
      <c r="D232" t="s">
        <v>90470</v>
      </c>
      <c r="E232" t="str">
        <f t="shared" si="3"/>
        <v>421522 - CRFP 83 OLLIOULES</v>
      </c>
      <c r="F232" t="s">
        <v>3843</v>
      </c>
      <c r="G232" t="s">
        <v>90469</v>
      </c>
      <c r="H232" t="s">
        <v>90468</v>
      </c>
      <c r="I232" t="s">
        <v>23702</v>
      </c>
      <c r="J232" t="s">
        <v>90467</v>
      </c>
      <c r="K232" t="s">
        <v>208</v>
      </c>
      <c r="L232" t="s">
        <v>90466</v>
      </c>
      <c r="N232" t="s">
        <v>208</v>
      </c>
      <c r="O232" t="s">
        <v>476</v>
      </c>
      <c r="P232" t="s">
        <v>476</v>
      </c>
    </row>
    <row r="233" spans="1:16">
      <c r="A233" s="484">
        <v>77567227228885</v>
      </c>
      <c r="B233" s="485">
        <v>11930620393</v>
      </c>
      <c r="C233" t="s">
        <v>90502</v>
      </c>
      <c r="D233" t="s">
        <v>90501</v>
      </c>
      <c r="E233" t="str">
        <f t="shared" si="3"/>
        <v>231691 - CRF IRFSS NORD PDC DECHY</v>
      </c>
      <c r="F233" t="s">
        <v>1848</v>
      </c>
      <c r="G233" t="s">
        <v>90500</v>
      </c>
      <c r="I233" t="s">
        <v>90499</v>
      </c>
      <c r="J233" t="s">
        <v>90498</v>
      </c>
      <c r="K233" t="s">
        <v>90497</v>
      </c>
      <c r="L233" t="s">
        <v>90496</v>
      </c>
      <c r="N233" t="s">
        <v>208</v>
      </c>
      <c r="O233" t="s">
        <v>476</v>
      </c>
      <c r="P233" t="s">
        <v>476</v>
      </c>
    </row>
    <row r="234" spans="1:16">
      <c r="A234" s="484">
        <v>77567227229313</v>
      </c>
      <c r="B234" s="485">
        <v>11930620393</v>
      </c>
      <c r="C234" t="s">
        <v>90839</v>
      </c>
      <c r="D234" t="s">
        <v>90838</v>
      </c>
      <c r="E234" t="str">
        <f t="shared" si="3"/>
        <v>129252 - CRF C RGL FORMATION FRANCHE COMTE BESANCON</v>
      </c>
      <c r="G234" t="s">
        <v>90837</v>
      </c>
      <c r="I234" t="s">
        <v>2666</v>
      </c>
      <c r="J234" t="s">
        <v>90712</v>
      </c>
      <c r="K234" t="s">
        <v>90836</v>
      </c>
      <c r="L234" t="s">
        <v>90835</v>
      </c>
      <c r="N234" t="s">
        <v>208</v>
      </c>
      <c r="O234" t="s">
        <v>476</v>
      </c>
      <c r="P234" t="s">
        <v>476</v>
      </c>
    </row>
    <row r="235" spans="1:16">
      <c r="A235" s="484">
        <v>77567227229487</v>
      </c>
      <c r="B235" s="485">
        <v>11930620393</v>
      </c>
      <c r="C235" t="s">
        <v>90683</v>
      </c>
      <c r="D235" t="s">
        <v>90682</v>
      </c>
      <c r="E235" t="str">
        <f t="shared" si="3"/>
        <v>598010 - CRFP - IRFSS OCCITANIE GRABELS</v>
      </c>
      <c r="F235" t="s">
        <v>8543</v>
      </c>
      <c r="G235" t="s">
        <v>90681</v>
      </c>
      <c r="I235" t="s">
        <v>24680</v>
      </c>
      <c r="K235" t="s">
        <v>208</v>
      </c>
      <c r="L235" t="s">
        <v>90680</v>
      </c>
      <c r="N235" t="s">
        <v>208</v>
      </c>
      <c r="O235" t="s">
        <v>476</v>
      </c>
      <c r="P235" t="s">
        <v>476</v>
      </c>
    </row>
    <row r="236" spans="1:16">
      <c r="A236" s="484">
        <v>77567227229552</v>
      </c>
      <c r="B236" s="485">
        <v>11930620393</v>
      </c>
      <c r="C236" t="s">
        <v>57565</v>
      </c>
      <c r="D236" t="s">
        <v>57564</v>
      </c>
      <c r="E236" t="str">
        <f t="shared" si="3"/>
        <v>683401 - INST DE FORMATION DE LA CRF ROMAINVILLE</v>
      </c>
      <c r="F236" t="s">
        <v>7117</v>
      </c>
      <c r="G236" t="s">
        <v>57563</v>
      </c>
      <c r="I236" t="s">
        <v>50368</v>
      </c>
      <c r="J236" t="s">
        <v>57562</v>
      </c>
      <c r="K236" t="s">
        <v>208</v>
      </c>
      <c r="L236" t="s">
        <v>57561</v>
      </c>
      <c r="N236" t="s">
        <v>208</v>
      </c>
      <c r="O236" t="s">
        <v>476</v>
      </c>
      <c r="P236" t="s">
        <v>476</v>
      </c>
    </row>
    <row r="237" spans="1:16">
      <c r="A237" s="484">
        <v>77567227229685</v>
      </c>
      <c r="B237" s="485">
        <v>11930620393</v>
      </c>
      <c r="C237" t="s">
        <v>90810</v>
      </c>
      <c r="D237" t="s">
        <v>90809</v>
      </c>
      <c r="E237" t="str">
        <f t="shared" si="3"/>
        <v>332770 - CRF CDFP REUNION</v>
      </c>
      <c r="F237" t="s">
        <v>2524</v>
      </c>
      <c r="G237" t="s">
        <v>90808</v>
      </c>
      <c r="I237" t="s">
        <v>1359</v>
      </c>
      <c r="J237" t="s">
        <v>90807</v>
      </c>
      <c r="K237" t="s">
        <v>208</v>
      </c>
      <c r="L237" t="s">
        <v>90806</v>
      </c>
      <c r="N237" t="s">
        <v>208</v>
      </c>
      <c r="O237" t="s">
        <v>476</v>
      </c>
      <c r="P237" t="s">
        <v>476</v>
      </c>
    </row>
    <row r="238" spans="1:16">
      <c r="A238" s="484">
        <v>77567227229701</v>
      </c>
      <c r="B238" s="485">
        <v>11930620393</v>
      </c>
      <c r="C238" t="s">
        <v>90789</v>
      </c>
      <c r="D238" t="s">
        <v>90788</v>
      </c>
      <c r="E238" t="str">
        <f t="shared" si="3"/>
        <v>171645 - CRF CRFP PAYS DE LA LOIRE REZE</v>
      </c>
      <c r="F238" t="s">
        <v>6063</v>
      </c>
      <c r="G238" t="s">
        <v>90787</v>
      </c>
      <c r="H238" t="s">
        <v>90786</v>
      </c>
      <c r="I238" t="s">
        <v>1114</v>
      </c>
      <c r="J238" t="s">
        <v>90785</v>
      </c>
      <c r="K238" t="s">
        <v>90784</v>
      </c>
      <c r="L238" t="s">
        <v>90783</v>
      </c>
      <c r="N238" t="s">
        <v>207</v>
      </c>
      <c r="O238" t="s">
        <v>476</v>
      </c>
      <c r="P238" t="s">
        <v>476</v>
      </c>
    </row>
    <row r="239" spans="1:16">
      <c r="A239" s="484">
        <v>77567227229768</v>
      </c>
      <c r="B239" s="485">
        <v>11930620393</v>
      </c>
      <c r="C239" t="s">
        <v>50376</v>
      </c>
      <c r="D239" t="s">
        <v>50375</v>
      </c>
      <c r="E239" t="str">
        <f t="shared" si="3"/>
        <v>667365 - IRFSS AURA - FI SITE DE SAINT ETIENNE DE LA CRF</v>
      </c>
      <c r="F239" t="s">
        <v>15646</v>
      </c>
      <c r="G239" t="s">
        <v>50374</v>
      </c>
      <c r="I239" t="s">
        <v>959</v>
      </c>
      <c r="J239" t="s">
        <v>50373</v>
      </c>
      <c r="K239" t="s">
        <v>208</v>
      </c>
      <c r="L239" t="s">
        <v>50372</v>
      </c>
      <c r="N239" t="s">
        <v>208</v>
      </c>
      <c r="O239" t="s">
        <v>476</v>
      </c>
      <c r="P239" t="s">
        <v>476</v>
      </c>
    </row>
    <row r="240" spans="1:16">
      <c r="A240" s="484">
        <v>77567227229842</v>
      </c>
      <c r="B240" s="485">
        <v>11930620393</v>
      </c>
      <c r="C240" t="s">
        <v>90741</v>
      </c>
      <c r="D240" t="s">
        <v>90740</v>
      </c>
      <c r="E240" t="str">
        <f t="shared" si="3"/>
        <v>680564 - CRF CMCR LES MASSUES LYON</v>
      </c>
      <c r="F240" t="s">
        <v>4152</v>
      </c>
      <c r="G240" t="s">
        <v>90739</v>
      </c>
      <c r="I240" t="s">
        <v>802</v>
      </c>
      <c r="J240" t="s">
        <v>90738</v>
      </c>
      <c r="K240" t="s">
        <v>208</v>
      </c>
      <c r="L240" t="s">
        <v>90737</v>
      </c>
      <c r="N240" t="s">
        <v>208</v>
      </c>
      <c r="O240" t="s">
        <v>476</v>
      </c>
      <c r="P240" t="s">
        <v>476</v>
      </c>
    </row>
    <row r="241" spans="1:16">
      <c r="A241" s="484">
        <v>77567227230162</v>
      </c>
      <c r="B241" s="485">
        <v>11930620393</v>
      </c>
      <c r="C241" t="s">
        <v>90525</v>
      </c>
      <c r="D241" t="s">
        <v>90524</v>
      </c>
      <c r="E241" t="str">
        <f t="shared" si="3"/>
        <v>434190 - CRF IRFSS IDF ROMAINVILLE</v>
      </c>
      <c r="F241" t="s">
        <v>44456</v>
      </c>
      <c r="G241" t="s">
        <v>50369</v>
      </c>
      <c r="H241" t="s">
        <v>90523</v>
      </c>
      <c r="I241" t="s">
        <v>50368</v>
      </c>
      <c r="J241" t="s">
        <v>90522</v>
      </c>
      <c r="K241" t="s">
        <v>90521</v>
      </c>
      <c r="L241" t="s">
        <v>90520</v>
      </c>
      <c r="N241" t="s">
        <v>208</v>
      </c>
      <c r="O241" t="s">
        <v>476</v>
      </c>
      <c r="P241" t="s">
        <v>476</v>
      </c>
    </row>
    <row r="242" spans="1:16">
      <c r="A242" s="484">
        <v>77567227230188</v>
      </c>
      <c r="B242" s="485">
        <v>11930620393</v>
      </c>
      <c r="C242" t="s">
        <v>69829</v>
      </c>
      <c r="D242" t="s">
        <v>69828</v>
      </c>
      <c r="E242" t="str">
        <f t="shared" si="3"/>
        <v>610513 - FORMATION PRE QUALIFIANTES CRF ROMAINVILLE</v>
      </c>
      <c r="F242" t="s">
        <v>38753</v>
      </c>
      <c r="G242" t="s">
        <v>50369</v>
      </c>
      <c r="I242" t="s">
        <v>50368</v>
      </c>
      <c r="J242" t="s">
        <v>50367</v>
      </c>
      <c r="K242" t="s">
        <v>208</v>
      </c>
      <c r="L242" t="s">
        <v>69827</v>
      </c>
      <c r="N242" t="s">
        <v>208</v>
      </c>
      <c r="O242" t="s">
        <v>476</v>
      </c>
      <c r="P242" t="s">
        <v>476</v>
      </c>
    </row>
    <row r="243" spans="1:16">
      <c r="A243" s="484">
        <v>77567227230469</v>
      </c>
      <c r="B243" s="485">
        <v>11930620393</v>
      </c>
      <c r="C243" t="s">
        <v>90794</v>
      </c>
      <c r="D243" t="s">
        <v>90798</v>
      </c>
      <c r="E243" t="str">
        <f t="shared" si="3"/>
        <v>539582 - CRF CENTRE REGIONAL FORMATION NORD PDC DECHY</v>
      </c>
      <c r="F243" t="s">
        <v>59090</v>
      </c>
      <c r="G243" t="s">
        <v>90797</v>
      </c>
      <c r="I243" t="s">
        <v>90499</v>
      </c>
      <c r="J243" t="s">
        <v>90796</v>
      </c>
      <c r="K243" t="s">
        <v>208</v>
      </c>
      <c r="L243" t="s">
        <v>90795</v>
      </c>
      <c r="N243" t="s">
        <v>208</v>
      </c>
      <c r="O243" t="s">
        <v>476</v>
      </c>
      <c r="P243" t="s">
        <v>476</v>
      </c>
    </row>
    <row r="244" spans="1:16">
      <c r="A244" s="484">
        <v>77567227230618</v>
      </c>
      <c r="B244" s="485">
        <v>11930620393</v>
      </c>
      <c r="C244" t="s">
        <v>90568</v>
      </c>
      <c r="D244" t="s">
        <v>90567</v>
      </c>
      <c r="E244" t="str">
        <f t="shared" si="3"/>
        <v>481210 - CRF IRFSS POLE FPQ AUVERGNE MOULINS</v>
      </c>
      <c r="F244" t="s">
        <v>4522</v>
      </c>
      <c r="G244" t="s">
        <v>90566</v>
      </c>
      <c r="I244" t="s">
        <v>10584</v>
      </c>
      <c r="J244" t="s">
        <v>90565</v>
      </c>
      <c r="K244" t="s">
        <v>208</v>
      </c>
      <c r="L244" t="s">
        <v>90564</v>
      </c>
      <c r="N244" t="s">
        <v>208</v>
      </c>
      <c r="O244" t="s">
        <v>476</v>
      </c>
      <c r="P244" t="s">
        <v>11543</v>
      </c>
    </row>
    <row r="245" spans="1:16">
      <c r="A245" s="484">
        <v>77567227230634</v>
      </c>
      <c r="B245" s="485">
        <v>11930620393</v>
      </c>
      <c r="C245" t="s">
        <v>90851</v>
      </c>
      <c r="D245" t="s">
        <v>90851</v>
      </c>
      <c r="E245" t="str">
        <f t="shared" si="3"/>
        <v>565593 - CROIX ROUGE FRANCAISE - FORMATION PREQUALIFIANTE NPDC DECHY</v>
      </c>
      <c r="F245" t="s">
        <v>1568</v>
      </c>
      <c r="G245" t="s">
        <v>90850</v>
      </c>
      <c r="I245" t="s">
        <v>90499</v>
      </c>
      <c r="J245" t="s">
        <v>90791</v>
      </c>
      <c r="K245" t="s">
        <v>208</v>
      </c>
      <c r="L245" t="s">
        <v>90849</v>
      </c>
      <c r="N245" t="s">
        <v>208</v>
      </c>
      <c r="O245" t="s">
        <v>476</v>
      </c>
      <c r="P245" t="s">
        <v>476</v>
      </c>
    </row>
    <row r="246" spans="1:16">
      <c r="A246" s="484">
        <v>77567227230709</v>
      </c>
      <c r="B246" s="485">
        <v>11930620393</v>
      </c>
      <c r="C246" t="s">
        <v>90769</v>
      </c>
      <c r="D246" t="s">
        <v>90768</v>
      </c>
      <c r="E246" t="str">
        <f t="shared" si="3"/>
        <v>382530 - CRF CRFP LIMOUSIN</v>
      </c>
      <c r="F246" t="s">
        <v>605</v>
      </c>
      <c r="G246" t="s">
        <v>90767</v>
      </c>
      <c r="I246" t="s">
        <v>795</v>
      </c>
      <c r="J246" t="s">
        <v>90766</v>
      </c>
      <c r="K246" t="s">
        <v>90765</v>
      </c>
      <c r="L246" t="s">
        <v>90764</v>
      </c>
      <c r="N246" t="s">
        <v>207</v>
      </c>
      <c r="O246" t="s">
        <v>476</v>
      </c>
      <c r="P246" t="s">
        <v>476</v>
      </c>
    </row>
    <row r="247" spans="1:16">
      <c r="A247" s="484">
        <v>77567227230824</v>
      </c>
      <c r="B247" s="485">
        <v>11930620393</v>
      </c>
      <c r="C247" t="s">
        <v>90461</v>
      </c>
      <c r="D247" t="s">
        <v>90460</v>
      </c>
      <c r="E247" t="str">
        <f t="shared" si="3"/>
        <v>614762 - CRF AMIENS</v>
      </c>
      <c r="F247" t="s">
        <v>37853</v>
      </c>
      <c r="G247" t="s">
        <v>90459</v>
      </c>
      <c r="H247" t="s">
        <v>90458</v>
      </c>
      <c r="I247" t="s">
        <v>1806</v>
      </c>
      <c r="J247" t="s">
        <v>90457</v>
      </c>
      <c r="K247" t="s">
        <v>208</v>
      </c>
      <c r="L247" t="s">
        <v>90456</v>
      </c>
      <c r="N247" t="s">
        <v>208</v>
      </c>
      <c r="O247" t="s">
        <v>476</v>
      </c>
      <c r="P247" t="s">
        <v>476</v>
      </c>
    </row>
    <row r="248" spans="1:16">
      <c r="A248" s="484">
        <v>77567227230832</v>
      </c>
      <c r="B248" s="485">
        <v>11930620393</v>
      </c>
      <c r="C248" t="s">
        <v>90705</v>
      </c>
      <c r="D248" t="s">
        <v>90704</v>
      </c>
      <c r="E248" t="str">
        <f t="shared" si="3"/>
        <v>556786 - CRF IRFSS-FPQ HAUTE NORMANDIE BOIS GUILLAUME</v>
      </c>
      <c r="F248" t="s">
        <v>1077</v>
      </c>
      <c r="G248" t="s">
        <v>90529</v>
      </c>
      <c r="I248" t="s">
        <v>77746</v>
      </c>
      <c r="J248" t="s">
        <v>90703</v>
      </c>
      <c r="K248" t="s">
        <v>208</v>
      </c>
      <c r="L248" t="s">
        <v>90702</v>
      </c>
      <c r="N248" t="s">
        <v>208</v>
      </c>
      <c r="O248" t="s">
        <v>476</v>
      </c>
      <c r="P248" t="s">
        <v>476</v>
      </c>
    </row>
    <row r="249" spans="1:16">
      <c r="A249" s="484">
        <v>77567227230899</v>
      </c>
      <c r="B249" s="485">
        <v>11930620393</v>
      </c>
      <c r="C249" t="s">
        <v>111053</v>
      </c>
      <c r="D249" t="s">
        <v>111053</v>
      </c>
      <c r="E249" t="str">
        <f t="shared" si="3"/>
        <v>505663 - CADRE DE SANTE IDF PARIS DE LA CROIX ROUGE FRANCAISE</v>
      </c>
      <c r="F249" t="s">
        <v>2580</v>
      </c>
      <c r="G249" t="s">
        <v>111052</v>
      </c>
      <c r="I249" t="s">
        <v>626</v>
      </c>
      <c r="J249" t="s">
        <v>111051</v>
      </c>
      <c r="K249" t="s">
        <v>208</v>
      </c>
      <c r="L249" t="s">
        <v>111050</v>
      </c>
      <c r="N249" t="s">
        <v>208</v>
      </c>
      <c r="O249" t="s">
        <v>476</v>
      </c>
      <c r="P249" t="s">
        <v>476</v>
      </c>
    </row>
    <row r="250" spans="1:16">
      <c r="A250" s="484">
        <v>77567227231038</v>
      </c>
      <c r="B250" s="485">
        <v>11930620393</v>
      </c>
      <c r="C250" t="s">
        <v>90563</v>
      </c>
      <c r="D250" t="s">
        <v>90562</v>
      </c>
      <c r="E250" t="str">
        <f t="shared" si="3"/>
        <v>518621 - CRF IRFSS-CRFP BASSE-NORMANDIE MONDEVILLE</v>
      </c>
      <c r="F250" t="s">
        <v>21045</v>
      </c>
      <c r="G250" t="s">
        <v>90561</v>
      </c>
      <c r="I250" t="s">
        <v>59810</v>
      </c>
      <c r="J250" t="s">
        <v>90560</v>
      </c>
      <c r="K250" t="s">
        <v>208</v>
      </c>
      <c r="L250" t="s">
        <v>90559</v>
      </c>
      <c r="N250" t="s">
        <v>208</v>
      </c>
      <c r="O250" t="s">
        <v>476</v>
      </c>
      <c r="P250" t="s">
        <v>476</v>
      </c>
    </row>
    <row r="251" spans="1:16">
      <c r="A251" s="484">
        <v>77567227231491</v>
      </c>
      <c r="B251" s="485">
        <v>11930620393</v>
      </c>
      <c r="C251" t="s">
        <v>90536</v>
      </c>
      <c r="D251" t="s">
        <v>90535</v>
      </c>
      <c r="E251" t="str">
        <f t="shared" si="3"/>
        <v>464636 - CRF IRFSS GRENOBLE</v>
      </c>
      <c r="F251" t="s">
        <v>4558</v>
      </c>
      <c r="G251" t="s">
        <v>90534</v>
      </c>
      <c r="I251" t="s">
        <v>836</v>
      </c>
      <c r="J251" t="s">
        <v>90533</v>
      </c>
      <c r="K251" t="s">
        <v>208</v>
      </c>
      <c r="L251" t="s">
        <v>90532</v>
      </c>
      <c r="N251" t="s">
        <v>208</v>
      </c>
      <c r="O251" t="s">
        <v>476</v>
      </c>
      <c r="P251" t="s">
        <v>476</v>
      </c>
    </row>
    <row r="252" spans="1:16">
      <c r="A252" s="484">
        <v>77567227231509</v>
      </c>
      <c r="B252" s="485">
        <v>11930620393</v>
      </c>
      <c r="C252" t="s">
        <v>90679</v>
      </c>
      <c r="D252" t="s">
        <v>90678</v>
      </c>
      <c r="E252" t="str">
        <f t="shared" si="3"/>
        <v>489712 - CRF IRFSS LAVAL</v>
      </c>
      <c r="F252" t="s">
        <v>7832</v>
      </c>
      <c r="G252" t="s">
        <v>90677</v>
      </c>
      <c r="I252" t="s">
        <v>4017</v>
      </c>
      <c r="J252" t="s">
        <v>90676</v>
      </c>
      <c r="K252" t="s">
        <v>208</v>
      </c>
      <c r="L252" t="s">
        <v>90675</v>
      </c>
      <c r="N252" t="s">
        <v>208</v>
      </c>
      <c r="O252" t="s">
        <v>476</v>
      </c>
      <c r="P252" t="s">
        <v>476</v>
      </c>
    </row>
    <row r="253" spans="1:16">
      <c r="A253" s="484">
        <v>77567227231681</v>
      </c>
      <c r="B253" s="485">
        <v>11930620393</v>
      </c>
      <c r="C253" t="s">
        <v>57459</v>
      </c>
      <c r="D253" t="s">
        <v>57458</v>
      </c>
      <c r="E253" t="str">
        <f t="shared" si="3"/>
        <v>588581 - INSTITUT DE FORMATION D'AMBULANCIER DE LA CRF PAU</v>
      </c>
      <c r="F253" t="s">
        <v>1568</v>
      </c>
      <c r="G253" t="s">
        <v>57457</v>
      </c>
      <c r="I253" t="s">
        <v>4033</v>
      </c>
      <c r="K253" t="s">
        <v>208</v>
      </c>
      <c r="L253" t="s">
        <v>57456</v>
      </c>
      <c r="N253" t="s">
        <v>208</v>
      </c>
      <c r="O253" t="s">
        <v>476</v>
      </c>
      <c r="P253" t="s">
        <v>476</v>
      </c>
    </row>
    <row r="254" spans="1:16">
      <c r="A254" s="484">
        <v>77567227231749</v>
      </c>
      <c r="B254" s="485">
        <v>11930620393</v>
      </c>
      <c r="C254" t="s">
        <v>90689</v>
      </c>
      <c r="D254" t="s">
        <v>90688</v>
      </c>
      <c r="E254" t="str">
        <f t="shared" si="3"/>
        <v>510701 - CRF IFSI ST JEAN DE MONTS</v>
      </c>
      <c r="F254" t="s">
        <v>61085</v>
      </c>
      <c r="G254" t="s">
        <v>90687</v>
      </c>
      <c r="H254" t="s">
        <v>90686</v>
      </c>
      <c r="I254" t="s">
        <v>35300</v>
      </c>
      <c r="J254" t="s">
        <v>90685</v>
      </c>
      <c r="K254" t="s">
        <v>208</v>
      </c>
      <c r="L254" t="s">
        <v>90684</v>
      </c>
      <c r="N254" t="s">
        <v>208</v>
      </c>
      <c r="O254" t="s">
        <v>476</v>
      </c>
      <c r="P254" t="s">
        <v>476</v>
      </c>
    </row>
    <row r="255" spans="1:16">
      <c r="A255" s="484">
        <v>77567227232127</v>
      </c>
      <c r="B255" s="485">
        <v>11930620393</v>
      </c>
      <c r="C255" t="s">
        <v>90492</v>
      </c>
      <c r="D255" t="s">
        <v>90495</v>
      </c>
      <c r="E255" t="str">
        <f t="shared" si="3"/>
        <v>618706 - CRF - IFSI DE CALAIS</v>
      </c>
      <c r="F255" t="s">
        <v>90494</v>
      </c>
      <c r="G255" t="s">
        <v>90490</v>
      </c>
      <c r="I255" t="s">
        <v>4126</v>
      </c>
      <c r="J255" t="s">
        <v>90489</v>
      </c>
      <c r="K255" t="s">
        <v>208</v>
      </c>
      <c r="L255" t="s">
        <v>90493</v>
      </c>
      <c r="N255" t="s">
        <v>208</v>
      </c>
      <c r="O255" t="s">
        <v>476</v>
      </c>
      <c r="P255" t="s">
        <v>476</v>
      </c>
    </row>
    <row r="256" spans="1:16">
      <c r="A256" s="484">
        <v>77567227232200</v>
      </c>
      <c r="B256" s="485">
        <v>11930620393</v>
      </c>
      <c r="C256" t="s">
        <v>90575</v>
      </c>
      <c r="D256" t="s">
        <v>90574</v>
      </c>
      <c r="E256" t="str">
        <f t="shared" si="3"/>
        <v>487879 - CRFP IRFSS AURA ST ETIENNE</v>
      </c>
      <c r="F256" t="s">
        <v>7671</v>
      </c>
      <c r="G256" t="s">
        <v>50374</v>
      </c>
      <c r="I256" t="s">
        <v>959</v>
      </c>
      <c r="J256" t="s">
        <v>50373</v>
      </c>
      <c r="K256" t="s">
        <v>208</v>
      </c>
      <c r="L256" t="s">
        <v>90573</v>
      </c>
      <c r="N256" t="s">
        <v>207</v>
      </c>
      <c r="O256" t="s">
        <v>476</v>
      </c>
      <c r="P256" t="s">
        <v>476</v>
      </c>
    </row>
    <row r="257" spans="1:16">
      <c r="A257" s="484">
        <v>77567227232366</v>
      </c>
      <c r="B257" s="485">
        <v>11930620393</v>
      </c>
      <c r="C257" t="s">
        <v>90592</v>
      </c>
      <c r="D257" t="s">
        <v>90591</v>
      </c>
      <c r="E257" t="str">
        <f t="shared" si="3"/>
        <v>524300 - CRF IRFSS FPQ LYON</v>
      </c>
      <c r="F257" t="s">
        <v>16330</v>
      </c>
      <c r="G257" t="s">
        <v>90590</v>
      </c>
      <c r="H257" t="s">
        <v>90589</v>
      </c>
      <c r="I257" t="s">
        <v>3431</v>
      </c>
      <c r="J257" t="s">
        <v>90479</v>
      </c>
      <c r="K257" t="s">
        <v>208</v>
      </c>
      <c r="L257" t="s">
        <v>90588</v>
      </c>
      <c r="N257" t="s">
        <v>208</v>
      </c>
      <c r="O257" t="s">
        <v>476</v>
      </c>
      <c r="P257" t="s">
        <v>476</v>
      </c>
    </row>
    <row r="258" spans="1:16">
      <c r="A258" s="484">
        <v>77567227232374</v>
      </c>
      <c r="B258" s="485">
        <v>11930620393</v>
      </c>
      <c r="C258" t="s">
        <v>90592</v>
      </c>
      <c r="D258" t="s">
        <v>90595</v>
      </c>
      <c r="E258" t="str">
        <f t="shared" ref="E258:E321" si="4">_xlfn.CONCAT(L258," - ",D258)</f>
        <v>634529 - CRF AURA IFSI AMBULANCIER</v>
      </c>
      <c r="F258" t="s">
        <v>14016</v>
      </c>
      <c r="G258" t="s">
        <v>90594</v>
      </c>
      <c r="I258" t="s">
        <v>802</v>
      </c>
      <c r="K258" t="s">
        <v>208</v>
      </c>
      <c r="L258" t="s">
        <v>90593</v>
      </c>
      <c r="N258" t="s">
        <v>208</v>
      </c>
      <c r="O258" t="s">
        <v>476</v>
      </c>
      <c r="P258" t="s">
        <v>476</v>
      </c>
    </row>
    <row r="259" spans="1:16">
      <c r="A259" s="484">
        <v>77567227233166</v>
      </c>
      <c r="B259" s="485">
        <v>11930620393</v>
      </c>
      <c r="C259" t="s">
        <v>90548</v>
      </c>
      <c r="D259" t="s">
        <v>90547</v>
      </c>
      <c r="E259" t="str">
        <f t="shared" si="4"/>
        <v>128090 - CRF IRFSS FPQ CHAMBRAY LES TOURS</v>
      </c>
      <c r="F259" t="s">
        <v>1528</v>
      </c>
      <c r="G259" t="s">
        <v>90546</v>
      </c>
      <c r="H259" t="s">
        <v>90545</v>
      </c>
      <c r="I259" t="s">
        <v>2376</v>
      </c>
      <c r="J259" t="s">
        <v>90544</v>
      </c>
      <c r="K259" t="s">
        <v>208</v>
      </c>
      <c r="L259" t="s">
        <v>90543</v>
      </c>
      <c r="N259" t="s">
        <v>208</v>
      </c>
      <c r="O259" t="s">
        <v>476</v>
      </c>
      <c r="P259" t="s">
        <v>476</v>
      </c>
    </row>
    <row r="260" spans="1:16">
      <c r="A260" s="484">
        <v>77567227233281</v>
      </c>
      <c r="B260" s="485">
        <v>11930620393</v>
      </c>
      <c r="C260" t="s">
        <v>90637</v>
      </c>
      <c r="D260" t="s">
        <v>90636</v>
      </c>
      <c r="E260" t="str">
        <f t="shared" si="4"/>
        <v>495268 - CRF IRFSS CHAMBRAY LES TOURS</v>
      </c>
      <c r="F260" t="s">
        <v>1808</v>
      </c>
      <c r="G260" t="s">
        <v>90635</v>
      </c>
      <c r="H260" t="s">
        <v>90634</v>
      </c>
      <c r="I260" t="s">
        <v>2376</v>
      </c>
      <c r="J260" t="s">
        <v>90544</v>
      </c>
      <c r="K260" t="s">
        <v>90633</v>
      </c>
      <c r="L260" t="s">
        <v>90632</v>
      </c>
      <c r="N260" t="s">
        <v>208</v>
      </c>
      <c r="O260" t="s">
        <v>476</v>
      </c>
      <c r="P260" t="s">
        <v>476</v>
      </c>
    </row>
    <row r="261" spans="1:16">
      <c r="A261" s="484">
        <v>77567227233323</v>
      </c>
      <c r="B261" s="485">
        <v>11930620393</v>
      </c>
      <c r="C261" t="s">
        <v>90778</v>
      </c>
      <c r="D261" t="s">
        <v>90777</v>
      </c>
      <c r="E261" t="str">
        <f t="shared" si="4"/>
        <v>561514 - CRF CRFP CENTRE CHAMBRAY LES TOURS</v>
      </c>
      <c r="F261" t="s">
        <v>2227</v>
      </c>
      <c r="G261" t="s">
        <v>90776</v>
      </c>
      <c r="I261" t="s">
        <v>2376</v>
      </c>
      <c r="J261" t="s">
        <v>90544</v>
      </c>
      <c r="K261" t="s">
        <v>208</v>
      </c>
      <c r="L261" t="s">
        <v>90775</v>
      </c>
      <c r="N261" t="s">
        <v>208</v>
      </c>
      <c r="O261" t="s">
        <v>476</v>
      </c>
      <c r="P261" t="s">
        <v>476</v>
      </c>
    </row>
    <row r="262" spans="1:16">
      <c r="A262" s="484">
        <v>77567227233349</v>
      </c>
      <c r="B262" s="485">
        <v>11930620393</v>
      </c>
      <c r="C262" t="s">
        <v>90587</v>
      </c>
      <c r="D262" t="s">
        <v>90586</v>
      </c>
      <c r="E262" t="str">
        <f t="shared" si="4"/>
        <v>204638 - CRF IRFSS CRFP RENNES</v>
      </c>
      <c r="F262" t="s">
        <v>6951</v>
      </c>
      <c r="G262" t="s">
        <v>90585</v>
      </c>
      <c r="I262" t="s">
        <v>3364</v>
      </c>
      <c r="J262" t="s">
        <v>90584</v>
      </c>
      <c r="K262" t="s">
        <v>90583</v>
      </c>
      <c r="L262" t="s">
        <v>90582</v>
      </c>
      <c r="N262" t="s">
        <v>208</v>
      </c>
      <c r="O262" t="s">
        <v>476</v>
      </c>
      <c r="P262" t="s">
        <v>476</v>
      </c>
    </row>
    <row r="263" spans="1:16">
      <c r="A263" s="484">
        <v>77567227233356</v>
      </c>
      <c r="B263" s="485">
        <v>11930620393</v>
      </c>
      <c r="C263" t="s">
        <v>57365</v>
      </c>
      <c r="D263" t="s">
        <v>57364</v>
      </c>
      <c r="E263" t="str">
        <f t="shared" si="4"/>
        <v>651709 - IRFSS DE LA CROIX ROUGE FRANCAISE DE RENNES</v>
      </c>
      <c r="F263" t="s">
        <v>20817</v>
      </c>
      <c r="G263" t="s">
        <v>57363</v>
      </c>
      <c r="I263" t="s">
        <v>3364</v>
      </c>
      <c r="J263" t="s">
        <v>57362</v>
      </c>
      <c r="K263" t="s">
        <v>208</v>
      </c>
      <c r="L263" t="s">
        <v>57361</v>
      </c>
      <c r="N263" t="s">
        <v>208</v>
      </c>
      <c r="O263" t="s">
        <v>476</v>
      </c>
      <c r="P263" t="s">
        <v>476</v>
      </c>
    </row>
    <row r="264" spans="1:16">
      <c r="A264" s="484">
        <v>77567227233828</v>
      </c>
      <c r="B264" s="485">
        <v>11930620393</v>
      </c>
      <c r="C264" t="s">
        <v>90725</v>
      </c>
      <c r="D264" t="s">
        <v>90724</v>
      </c>
      <c r="E264" t="str">
        <f t="shared" si="4"/>
        <v>174671 - CRF CR FORM PROF BOURGOGNE</v>
      </c>
      <c r="F264" t="s">
        <v>45805</v>
      </c>
      <c r="G264" t="s">
        <v>90723</v>
      </c>
      <c r="I264" t="s">
        <v>6894</v>
      </c>
      <c r="J264" t="s">
        <v>90722</v>
      </c>
      <c r="K264" t="s">
        <v>208</v>
      </c>
      <c r="L264" t="s">
        <v>90721</v>
      </c>
      <c r="N264" t="s">
        <v>208</v>
      </c>
      <c r="O264" t="s">
        <v>476</v>
      </c>
      <c r="P264" t="s">
        <v>476</v>
      </c>
    </row>
    <row r="265" spans="1:16">
      <c r="A265" s="484">
        <v>77567227233851</v>
      </c>
      <c r="B265" s="485">
        <v>11930620393</v>
      </c>
      <c r="C265" t="s">
        <v>90558</v>
      </c>
      <c r="D265" t="s">
        <v>90557</v>
      </c>
      <c r="E265" t="str">
        <f t="shared" si="4"/>
        <v>485615 - CRF IRFSS BOURGOGNE</v>
      </c>
      <c r="F265" t="s">
        <v>45805</v>
      </c>
      <c r="G265" t="s">
        <v>90556</v>
      </c>
      <c r="H265" t="s">
        <v>90555</v>
      </c>
      <c r="I265" t="s">
        <v>6894</v>
      </c>
      <c r="J265" t="s">
        <v>90554</v>
      </c>
      <c r="K265" t="s">
        <v>208</v>
      </c>
      <c r="L265" t="s">
        <v>90553</v>
      </c>
      <c r="N265" t="s">
        <v>208</v>
      </c>
      <c r="O265" t="s">
        <v>476</v>
      </c>
      <c r="P265" t="s">
        <v>476</v>
      </c>
    </row>
    <row r="266" spans="1:16">
      <c r="A266" s="484">
        <v>77567227233984</v>
      </c>
      <c r="B266" s="485">
        <v>11930620393</v>
      </c>
      <c r="C266" t="s">
        <v>90552</v>
      </c>
      <c r="D266" t="s">
        <v>90551</v>
      </c>
      <c r="E266" t="str">
        <f t="shared" si="4"/>
        <v>382140 - CRF IRFSS BRETAGNE BREST</v>
      </c>
      <c r="F266" t="s">
        <v>3795</v>
      </c>
      <c r="G266" t="s">
        <v>90550</v>
      </c>
      <c r="I266" t="s">
        <v>1228</v>
      </c>
      <c r="J266" t="s">
        <v>57362</v>
      </c>
      <c r="K266" t="s">
        <v>208</v>
      </c>
      <c r="L266" t="s">
        <v>90549</v>
      </c>
      <c r="N266" t="s">
        <v>207</v>
      </c>
      <c r="O266" t="s">
        <v>476</v>
      </c>
      <c r="P266" t="s">
        <v>476</v>
      </c>
    </row>
    <row r="267" spans="1:16">
      <c r="A267" s="484">
        <v>77567227234008</v>
      </c>
      <c r="B267" s="485">
        <v>11930620393</v>
      </c>
      <c r="C267" t="s">
        <v>90843</v>
      </c>
      <c r="D267" t="s">
        <v>90842</v>
      </c>
      <c r="E267" t="str">
        <f t="shared" si="4"/>
        <v>620841 - CRF BRETAGNE BREST</v>
      </c>
      <c r="F267" t="s">
        <v>12967</v>
      </c>
      <c r="G267" t="s">
        <v>90550</v>
      </c>
      <c r="H267" t="s">
        <v>11265</v>
      </c>
      <c r="I267" t="s">
        <v>1228</v>
      </c>
      <c r="J267" t="s">
        <v>90841</v>
      </c>
      <c r="K267" t="s">
        <v>208</v>
      </c>
      <c r="L267" t="s">
        <v>90840</v>
      </c>
      <c r="N267" t="s">
        <v>207</v>
      </c>
      <c r="O267" t="s">
        <v>476</v>
      </c>
      <c r="P267" t="s">
        <v>476</v>
      </c>
    </row>
    <row r="268" spans="1:16">
      <c r="A268" s="484">
        <v>77567227234362</v>
      </c>
      <c r="B268" s="485">
        <v>11930620393</v>
      </c>
      <c r="C268" t="s">
        <v>50371</v>
      </c>
      <c r="D268" t="s">
        <v>50370</v>
      </c>
      <c r="E268" t="str">
        <f t="shared" si="4"/>
        <v>588829 - IRFSS FI AMBULANSIER IDF CROIX ROUGE FRANCAISE ROMAINVILLE</v>
      </c>
      <c r="F268" t="s">
        <v>498</v>
      </c>
      <c r="G268" t="s">
        <v>50369</v>
      </c>
      <c r="I268" t="s">
        <v>50368</v>
      </c>
      <c r="J268" t="s">
        <v>50367</v>
      </c>
      <c r="K268" t="s">
        <v>208</v>
      </c>
      <c r="L268" t="s">
        <v>50366</v>
      </c>
      <c r="N268" t="s">
        <v>208</v>
      </c>
      <c r="O268" t="s">
        <v>476</v>
      </c>
      <c r="P268" t="s">
        <v>476</v>
      </c>
    </row>
    <row r="269" spans="1:16">
      <c r="A269" s="484">
        <v>77567227234669</v>
      </c>
      <c r="B269" s="485">
        <v>11930620393</v>
      </c>
      <c r="C269" t="s">
        <v>90834</v>
      </c>
      <c r="D269" t="s">
        <v>90833</v>
      </c>
      <c r="E269" t="str">
        <f t="shared" si="4"/>
        <v>481269 - CRF IRFSS BOURGES</v>
      </c>
      <c r="F269" t="s">
        <v>8706</v>
      </c>
      <c r="G269" t="s">
        <v>90832</v>
      </c>
      <c r="I269" t="s">
        <v>4220</v>
      </c>
      <c r="J269" t="s">
        <v>90831</v>
      </c>
      <c r="K269" t="s">
        <v>208</v>
      </c>
      <c r="L269" t="s">
        <v>90830</v>
      </c>
      <c r="N269" t="s">
        <v>208</v>
      </c>
      <c r="O269" t="s">
        <v>476</v>
      </c>
      <c r="P269" t="s">
        <v>476</v>
      </c>
    </row>
    <row r="270" spans="1:16">
      <c r="A270" s="484">
        <v>77567227235377</v>
      </c>
      <c r="B270" s="485">
        <v>11930620393</v>
      </c>
      <c r="C270" t="s">
        <v>90482</v>
      </c>
      <c r="D270" t="s">
        <v>90481</v>
      </c>
      <c r="E270" t="str">
        <f t="shared" si="4"/>
        <v>492619 - CRF IRFSS RHONE ALPES INSTITUT VALENCE</v>
      </c>
      <c r="F270" t="s">
        <v>9881</v>
      </c>
      <c r="G270" t="s">
        <v>90480</v>
      </c>
      <c r="I270" t="s">
        <v>966</v>
      </c>
      <c r="J270" t="s">
        <v>90479</v>
      </c>
      <c r="K270" t="s">
        <v>208</v>
      </c>
      <c r="L270" t="s">
        <v>90478</v>
      </c>
      <c r="N270" t="s">
        <v>208</v>
      </c>
      <c r="O270" t="s">
        <v>476</v>
      </c>
      <c r="P270" t="s">
        <v>476</v>
      </c>
    </row>
    <row r="271" spans="1:16">
      <c r="A271" s="484">
        <v>77567227235476</v>
      </c>
      <c r="B271" s="485">
        <v>11930620393</v>
      </c>
      <c r="C271" t="s">
        <v>90477</v>
      </c>
      <c r="D271" t="s">
        <v>90476</v>
      </c>
      <c r="E271" t="str">
        <f t="shared" si="4"/>
        <v>597697 - CRFP GRAND EST NANCY</v>
      </c>
      <c r="F271" t="s">
        <v>9904</v>
      </c>
      <c r="G271" t="s">
        <v>90475</v>
      </c>
      <c r="H271" t="s">
        <v>90474</v>
      </c>
      <c r="I271" t="s">
        <v>2900</v>
      </c>
      <c r="J271" t="s">
        <v>90473</v>
      </c>
      <c r="K271" t="s">
        <v>208</v>
      </c>
      <c r="L271" t="s">
        <v>90472</v>
      </c>
      <c r="N271" t="s">
        <v>208</v>
      </c>
      <c r="O271" t="s">
        <v>476</v>
      </c>
      <c r="P271" t="s">
        <v>476</v>
      </c>
    </row>
    <row r="272" spans="1:16">
      <c r="A272" s="484">
        <v>77567227235948</v>
      </c>
      <c r="B272" s="485">
        <v>11930620393</v>
      </c>
      <c r="C272" t="s">
        <v>90820</v>
      </c>
      <c r="D272" t="s">
        <v>90824</v>
      </c>
      <c r="E272" t="str">
        <f t="shared" si="4"/>
        <v>623039 - CRF CFP POITOU CHARENTES CHASSENEUIL DU POITOU</v>
      </c>
      <c r="F272" t="s">
        <v>6341</v>
      </c>
      <c r="G272" t="s">
        <v>90823</v>
      </c>
      <c r="I272" t="s">
        <v>17865</v>
      </c>
      <c r="J272" t="s">
        <v>90822</v>
      </c>
      <c r="K272" t="s">
        <v>208</v>
      </c>
      <c r="L272" t="s">
        <v>90821</v>
      </c>
      <c r="N272" t="s">
        <v>208</v>
      </c>
      <c r="O272" t="s">
        <v>476</v>
      </c>
      <c r="P272" t="s">
        <v>476</v>
      </c>
    </row>
    <row r="273" spans="1:16">
      <c r="A273" s="484">
        <v>77567227238058</v>
      </c>
      <c r="B273" s="485">
        <v>11930620393</v>
      </c>
      <c r="C273" t="s">
        <v>496</v>
      </c>
      <c r="D273" t="s">
        <v>90860</v>
      </c>
      <c r="E273" t="str">
        <f t="shared" si="4"/>
        <v>478921 - CRF IRFSS GRAND EST TROYES</v>
      </c>
      <c r="F273" t="s">
        <v>73399</v>
      </c>
      <c r="G273" t="s">
        <v>90859</v>
      </c>
      <c r="I273" t="s">
        <v>1312</v>
      </c>
      <c r="J273" t="s">
        <v>90858</v>
      </c>
      <c r="K273" t="s">
        <v>208</v>
      </c>
      <c r="L273" t="s">
        <v>90857</v>
      </c>
      <c r="N273" t="s">
        <v>207</v>
      </c>
      <c r="O273" t="s">
        <v>476</v>
      </c>
      <c r="P273" t="s">
        <v>476</v>
      </c>
    </row>
    <row r="274" spans="1:16">
      <c r="A274" s="484">
        <v>77567227238231</v>
      </c>
      <c r="B274" s="485">
        <v>11930620393</v>
      </c>
      <c r="C274" t="s">
        <v>90465</v>
      </c>
      <c r="D274" t="s">
        <v>90464</v>
      </c>
      <c r="E274" t="str">
        <f t="shared" si="4"/>
        <v>636629 - CRFP PACA ET CORSE</v>
      </c>
      <c r="F274" t="s">
        <v>4152</v>
      </c>
      <c r="G274" t="s">
        <v>74053</v>
      </c>
      <c r="H274" t="s">
        <v>90463</v>
      </c>
      <c r="I274" t="s">
        <v>1035</v>
      </c>
      <c r="K274" t="s">
        <v>208</v>
      </c>
      <c r="L274" t="s">
        <v>90462</v>
      </c>
      <c r="N274" t="s">
        <v>208</v>
      </c>
      <c r="O274" t="s">
        <v>476</v>
      </c>
      <c r="P274" t="s">
        <v>476</v>
      </c>
    </row>
    <row r="275" spans="1:16">
      <c r="A275" s="484">
        <v>77567227238330</v>
      </c>
      <c r="B275" s="485">
        <v>11930620393</v>
      </c>
      <c r="C275" t="s">
        <v>90653</v>
      </c>
      <c r="D275" t="s">
        <v>90652</v>
      </c>
      <c r="E275" t="str">
        <f t="shared" si="4"/>
        <v>664509 - CROIX ROUGE FRANCAISE BIZANOS</v>
      </c>
      <c r="F275" t="s">
        <v>20208</v>
      </c>
      <c r="G275" t="s">
        <v>90651</v>
      </c>
      <c r="I275" t="s">
        <v>13397</v>
      </c>
      <c r="J275" t="s">
        <v>90650</v>
      </c>
      <c r="K275" t="s">
        <v>208</v>
      </c>
      <c r="L275" t="s">
        <v>90649</v>
      </c>
      <c r="N275" t="s">
        <v>208</v>
      </c>
      <c r="O275" t="s">
        <v>476</v>
      </c>
      <c r="P275" t="s">
        <v>476</v>
      </c>
    </row>
    <row r="276" spans="1:16">
      <c r="A276" s="484">
        <v>77567227239353</v>
      </c>
      <c r="B276" s="485">
        <v>11930620393</v>
      </c>
      <c r="C276" t="s">
        <v>496</v>
      </c>
      <c r="D276" t="s">
        <v>90868</v>
      </c>
      <c r="E276" t="str">
        <f t="shared" si="4"/>
        <v>670091 - CRF BRIVE LA GAILLARDE</v>
      </c>
      <c r="F276" t="s">
        <v>2961</v>
      </c>
      <c r="G276" t="s">
        <v>90867</v>
      </c>
      <c r="I276" t="s">
        <v>15701</v>
      </c>
      <c r="J276" t="s">
        <v>90866</v>
      </c>
      <c r="K276" t="s">
        <v>208</v>
      </c>
      <c r="L276" t="s">
        <v>90865</v>
      </c>
      <c r="N276" t="s">
        <v>208</v>
      </c>
      <c r="O276" t="s">
        <v>476</v>
      </c>
      <c r="P276" t="s">
        <v>476</v>
      </c>
    </row>
    <row r="277" spans="1:16">
      <c r="A277" s="484">
        <v>77807079700015</v>
      </c>
      <c r="B277" s="485">
        <v>74870000187</v>
      </c>
      <c r="C277" t="s">
        <v>27311</v>
      </c>
      <c r="D277" t="s">
        <v>27311</v>
      </c>
      <c r="E277" t="str">
        <f t="shared" si="4"/>
        <v>6476 - POLARIS FORMATION-IESF LIMOGES</v>
      </c>
      <c r="F277" t="s">
        <v>1513</v>
      </c>
      <c r="G277" t="s">
        <v>27310</v>
      </c>
      <c r="H277" t="s">
        <v>27309</v>
      </c>
      <c r="I277" t="s">
        <v>795</v>
      </c>
      <c r="J277" t="s">
        <v>27304</v>
      </c>
      <c r="K277" t="s">
        <v>208</v>
      </c>
      <c r="L277" t="s">
        <v>27308</v>
      </c>
      <c r="N277" t="s">
        <v>208</v>
      </c>
      <c r="O277" t="s">
        <v>476</v>
      </c>
      <c r="P277" t="s">
        <v>476</v>
      </c>
    </row>
    <row r="278" spans="1:16">
      <c r="A278" s="484">
        <v>77807079700049</v>
      </c>
      <c r="B278" s="485">
        <v>74870000187</v>
      </c>
      <c r="C278" t="s">
        <v>27307</v>
      </c>
      <c r="D278" t="s">
        <v>27307</v>
      </c>
      <c r="E278" t="str">
        <f t="shared" si="4"/>
        <v>513672 - POLARIS FORMATION-IRFE ISLE</v>
      </c>
      <c r="F278" t="s">
        <v>15215</v>
      </c>
      <c r="G278" t="s">
        <v>27306</v>
      </c>
      <c r="H278" t="s">
        <v>22606</v>
      </c>
      <c r="I278" t="s">
        <v>27305</v>
      </c>
      <c r="J278" t="s">
        <v>27304</v>
      </c>
      <c r="K278" t="s">
        <v>208</v>
      </c>
      <c r="L278" t="s">
        <v>27303</v>
      </c>
      <c r="N278" t="s">
        <v>207</v>
      </c>
      <c r="O278" t="s">
        <v>476</v>
      </c>
      <c r="P278" t="s">
        <v>476</v>
      </c>
    </row>
    <row r="279" spans="1:16">
      <c r="A279" s="484">
        <v>78166960100218</v>
      </c>
      <c r="B279" s="485">
        <v>72240001324</v>
      </c>
      <c r="C279" t="s">
        <v>108283</v>
      </c>
      <c r="D279" t="s">
        <v>108282</v>
      </c>
      <c r="E279" t="str">
        <f t="shared" si="4"/>
        <v>41270 - CEF - FONDATION JOHN BOST BERGERAC</v>
      </c>
      <c r="F279" t="s">
        <v>969</v>
      </c>
      <c r="G279" t="s">
        <v>108281</v>
      </c>
      <c r="H279" t="s">
        <v>106478</v>
      </c>
      <c r="I279" t="s">
        <v>829</v>
      </c>
      <c r="J279" t="s">
        <v>108280</v>
      </c>
      <c r="K279" t="s">
        <v>108279</v>
      </c>
      <c r="L279" t="s">
        <v>108278</v>
      </c>
      <c r="N279" t="s">
        <v>207</v>
      </c>
      <c r="O279" t="s">
        <v>476</v>
      </c>
      <c r="P279" t="s">
        <v>476</v>
      </c>
    </row>
    <row r="280" spans="1:16">
      <c r="A280" s="484">
        <v>78202130700023</v>
      </c>
      <c r="B280" s="485">
        <v>72330044233</v>
      </c>
      <c r="C280" t="s">
        <v>58968</v>
      </c>
      <c r="D280" t="s">
        <v>58967</v>
      </c>
      <c r="E280" t="str">
        <f t="shared" si="4"/>
        <v>124746 - IFSI MSP BAGATELLE TALENCE</v>
      </c>
      <c r="F280" t="s">
        <v>17005</v>
      </c>
      <c r="G280" t="s">
        <v>58966</v>
      </c>
      <c r="H280" t="s">
        <v>58965</v>
      </c>
      <c r="I280" t="s">
        <v>3032</v>
      </c>
      <c r="J280" t="s">
        <v>58964</v>
      </c>
      <c r="K280" t="s">
        <v>58963</v>
      </c>
      <c r="L280" t="s">
        <v>58962</v>
      </c>
      <c r="N280" t="s">
        <v>208</v>
      </c>
      <c r="O280" t="s">
        <v>476</v>
      </c>
      <c r="P280" t="s">
        <v>476</v>
      </c>
    </row>
    <row r="281" spans="1:16">
      <c r="A281" s="484">
        <v>78202130700064</v>
      </c>
      <c r="B281" s="485">
        <v>72330044233</v>
      </c>
      <c r="C281" t="s">
        <v>59317</v>
      </c>
      <c r="D281" t="s">
        <v>59316</v>
      </c>
      <c r="E281" t="str">
        <f t="shared" si="4"/>
        <v>557213 - IFAS DE MSP BAGATELLE TALENCE</v>
      </c>
      <c r="F281" t="s">
        <v>14949</v>
      </c>
      <c r="G281" t="s">
        <v>59315</v>
      </c>
      <c r="I281" t="s">
        <v>3032</v>
      </c>
      <c r="J281" t="s">
        <v>59314</v>
      </c>
      <c r="K281" t="s">
        <v>208</v>
      </c>
      <c r="L281" t="s">
        <v>59313</v>
      </c>
      <c r="N281" t="s">
        <v>208</v>
      </c>
      <c r="O281" t="s">
        <v>476</v>
      </c>
      <c r="P281" t="s">
        <v>476</v>
      </c>
    </row>
    <row r="282" spans="1:16">
      <c r="A282" s="484">
        <v>78202130700122</v>
      </c>
      <c r="B282" s="485">
        <v>72330044233</v>
      </c>
      <c r="C282" t="s">
        <v>58968</v>
      </c>
      <c r="D282" t="s">
        <v>58972</v>
      </c>
      <c r="E282" t="str">
        <f t="shared" si="4"/>
        <v>655399 - IFSI DE MSP BAGATELLE JOHN BOST BERGERAC</v>
      </c>
      <c r="F282" t="s">
        <v>3042</v>
      </c>
      <c r="G282" t="s">
        <v>58971</v>
      </c>
      <c r="I282" t="s">
        <v>829</v>
      </c>
      <c r="J282" t="s">
        <v>58970</v>
      </c>
      <c r="K282" t="s">
        <v>208</v>
      </c>
      <c r="L282" t="s">
        <v>58969</v>
      </c>
      <c r="N282" t="s">
        <v>208</v>
      </c>
      <c r="O282" t="s">
        <v>476</v>
      </c>
      <c r="P282" t="s">
        <v>476</v>
      </c>
    </row>
    <row r="283" spans="1:16">
      <c r="A283" s="484">
        <v>78209967500020</v>
      </c>
      <c r="B283" s="485">
        <v>72400000340</v>
      </c>
      <c r="C283" t="s">
        <v>124999</v>
      </c>
      <c r="D283" t="s">
        <v>124998</v>
      </c>
      <c r="E283" t="str">
        <f t="shared" si="4"/>
        <v>19331 - ASFO ADOUR MONT DE MARSAN</v>
      </c>
      <c r="F283" t="s">
        <v>1191</v>
      </c>
      <c r="G283" t="s">
        <v>124997</v>
      </c>
      <c r="H283" t="s">
        <v>124996</v>
      </c>
      <c r="I283" t="s">
        <v>7585</v>
      </c>
      <c r="J283" t="s">
        <v>124995</v>
      </c>
      <c r="K283" t="s">
        <v>124994</v>
      </c>
      <c r="L283" t="s">
        <v>124993</v>
      </c>
      <c r="N283" t="s">
        <v>208</v>
      </c>
      <c r="O283" t="s">
        <v>476</v>
      </c>
      <c r="P283" t="s">
        <v>476</v>
      </c>
    </row>
    <row r="284" spans="1:16">
      <c r="A284" s="484">
        <v>78209967500038</v>
      </c>
      <c r="B284" s="485">
        <v>72400000340</v>
      </c>
      <c r="C284" t="s">
        <v>119617</v>
      </c>
      <c r="D284" t="s">
        <v>119622</v>
      </c>
      <c r="E284" t="str">
        <f t="shared" si="4"/>
        <v>534640 - ASFO ADOUR DES LANDES SAINT PAUL LES DAX</v>
      </c>
      <c r="F284" t="s">
        <v>1191</v>
      </c>
      <c r="G284" t="s">
        <v>119621</v>
      </c>
      <c r="H284" t="s">
        <v>119620</v>
      </c>
      <c r="I284" t="s">
        <v>19345</v>
      </c>
      <c r="J284" t="s">
        <v>119619</v>
      </c>
      <c r="K284" t="s">
        <v>208</v>
      </c>
      <c r="L284" t="s">
        <v>119618</v>
      </c>
      <c r="N284" t="s">
        <v>208</v>
      </c>
      <c r="O284" t="s">
        <v>476</v>
      </c>
      <c r="P284" t="s">
        <v>476</v>
      </c>
    </row>
    <row r="285" spans="1:16">
      <c r="A285" s="484">
        <v>78209967500046</v>
      </c>
      <c r="B285" s="485">
        <v>72400000340</v>
      </c>
      <c r="C285" t="s">
        <v>119617</v>
      </c>
      <c r="D285" t="s">
        <v>119616</v>
      </c>
      <c r="E285" t="str">
        <f t="shared" si="4"/>
        <v>487946 - ASFO ADOUR USTARITZ</v>
      </c>
      <c r="F285" t="s">
        <v>7556</v>
      </c>
      <c r="G285" t="s">
        <v>119615</v>
      </c>
      <c r="H285" t="s">
        <v>119614</v>
      </c>
      <c r="I285" t="s">
        <v>7627</v>
      </c>
      <c r="J285" t="s">
        <v>119613</v>
      </c>
      <c r="K285" t="s">
        <v>208</v>
      </c>
      <c r="L285" t="s">
        <v>119612</v>
      </c>
      <c r="N285" t="s">
        <v>208</v>
      </c>
      <c r="O285" t="s">
        <v>476</v>
      </c>
      <c r="P285" t="s">
        <v>476</v>
      </c>
    </row>
    <row r="286" spans="1:16">
      <c r="A286" s="484">
        <v>78210973000013</v>
      </c>
      <c r="B286" s="485">
        <v>72400015440</v>
      </c>
      <c r="C286" t="s">
        <v>39933</v>
      </c>
      <c r="D286" t="s">
        <v>39932</v>
      </c>
      <c r="E286" t="str">
        <f t="shared" si="4"/>
        <v>532095 - MFREO PONTONX</v>
      </c>
      <c r="F286" t="s">
        <v>22341</v>
      </c>
      <c r="G286" t="s">
        <v>39931</v>
      </c>
      <c r="I286" t="s">
        <v>39930</v>
      </c>
      <c r="J286" t="s">
        <v>39929</v>
      </c>
      <c r="K286" t="s">
        <v>208</v>
      </c>
      <c r="L286" t="s">
        <v>39928</v>
      </c>
      <c r="N286" t="s">
        <v>207</v>
      </c>
      <c r="O286" t="s">
        <v>476</v>
      </c>
      <c r="P286" t="s">
        <v>476</v>
      </c>
    </row>
    <row r="287" spans="1:16">
      <c r="A287" s="484">
        <v>78228366700015</v>
      </c>
      <c r="B287" s="485">
        <v>75640468864</v>
      </c>
      <c r="C287" t="s">
        <v>118099</v>
      </c>
      <c r="D287" t="s">
        <v>118099</v>
      </c>
      <c r="E287" t="str">
        <f t="shared" si="4"/>
        <v>139269 - ASSOCIATON CAMBO</v>
      </c>
      <c r="F287" t="s">
        <v>498</v>
      </c>
      <c r="G287" t="s">
        <v>118098</v>
      </c>
      <c r="I287" t="s">
        <v>19886</v>
      </c>
      <c r="J287" t="s">
        <v>118097</v>
      </c>
      <c r="K287" t="s">
        <v>208</v>
      </c>
      <c r="L287" t="s">
        <v>118096</v>
      </c>
      <c r="N287" t="s">
        <v>208</v>
      </c>
      <c r="O287" t="s">
        <v>476</v>
      </c>
      <c r="P287" t="s">
        <v>476</v>
      </c>
    </row>
    <row r="288" spans="1:16">
      <c r="A288" s="484">
        <v>78229119900027</v>
      </c>
      <c r="B288" s="485">
        <v>72640000664</v>
      </c>
      <c r="C288" t="s">
        <v>119641</v>
      </c>
      <c r="D288" t="s">
        <v>119640</v>
      </c>
      <c r="E288" t="str">
        <f t="shared" si="4"/>
        <v>77902 - AFMR</v>
      </c>
      <c r="F288" t="s">
        <v>498</v>
      </c>
      <c r="G288" t="s">
        <v>119639</v>
      </c>
      <c r="I288" t="s">
        <v>7627</v>
      </c>
      <c r="J288" t="s">
        <v>119638</v>
      </c>
      <c r="K288" t="s">
        <v>208</v>
      </c>
      <c r="L288" t="s">
        <v>119637</v>
      </c>
      <c r="N288" t="s">
        <v>208</v>
      </c>
      <c r="O288" t="s">
        <v>476</v>
      </c>
      <c r="P288" t="s">
        <v>476</v>
      </c>
    </row>
    <row r="289" spans="1:16">
      <c r="A289" s="484">
        <v>78235535800055</v>
      </c>
      <c r="B289" s="485">
        <v>72330875333</v>
      </c>
      <c r="C289" t="s">
        <v>111838</v>
      </c>
      <c r="D289" t="s">
        <v>111837</v>
      </c>
      <c r="E289" t="str">
        <f t="shared" si="4"/>
        <v>498865 - BTP CFA NOUVELLE AQUITAINE PAU</v>
      </c>
      <c r="F289" t="s">
        <v>7556</v>
      </c>
      <c r="G289" t="s">
        <v>111836</v>
      </c>
      <c r="I289" t="s">
        <v>4033</v>
      </c>
      <c r="J289" t="s">
        <v>111835</v>
      </c>
      <c r="K289" t="s">
        <v>208</v>
      </c>
      <c r="L289" t="s">
        <v>111834</v>
      </c>
      <c r="N289" t="s">
        <v>208</v>
      </c>
      <c r="O289" t="s">
        <v>476</v>
      </c>
      <c r="P289" t="s">
        <v>476</v>
      </c>
    </row>
    <row r="290" spans="1:16">
      <c r="A290" s="484">
        <v>78235535800071</v>
      </c>
      <c r="B290" s="485">
        <v>72330875333</v>
      </c>
      <c r="C290" t="s">
        <v>111838</v>
      </c>
      <c r="D290" t="s">
        <v>111857</v>
      </c>
      <c r="E290" t="str">
        <f t="shared" si="4"/>
        <v>685033 - BTP CFA NOUVELLE AQUITAINE AGEN</v>
      </c>
      <c r="F290" t="s">
        <v>111856</v>
      </c>
      <c r="G290" t="s">
        <v>111855</v>
      </c>
      <c r="I290" t="s">
        <v>12454</v>
      </c>
      <c r="J290" t="s">
        <v>111854</v>
      </c>
      <c r="K290" t="s">
        <v>208</v>
      </c>
      <c r="L290" t="s">
        <v>111853</v>
      </c>
      <c r="N290" t="s">
        <v>208</v>
      </c>
      <c r="O290" t="s">
        <v>476</v>
      </c>
      <c r="P290" t="s">
        <v>476</v>
      </c>
    </row>
    <row r="291" spans="1:16">
      <c r="A291" s="484">
        <v>78235535800089</v>
      </c>
      <c r="B291" s="485">
        <v>72330875333</v>
      </c>
      <c r="C291" t="s">
        <v>111838</v>
      </c>
      <c r="D291" t="s">
        <v>111852</v>
      </c>
      <c r="E291" t="str">
        <f t="shared" si="4"/>
        <v>541850 - BTP CFA NOUVELLE AQUITAINE BLANQUEFORT</v>
      </c>
      <c r="F291" t="s">
        <v>15332</v>
      </c>
      <c r="G291" t="s">
        <v>111851</v>
      </c>
      <c r="I291" t="s">
        <v>43598</v>
      </c>
      <c r="J291" t="s">
        <v>111850</v>
      </c>
      <c r="K291" t="s">
        <v>208</v>
      </c>
      <c r="L291" t="s">
        <v>111849</v>
      </c>
      <c r="N291" t="s">
        <v>207</v>
      </c>
      <c r="O291" t="s">
        <v>476</v>
      </c>
      <c r="P291" t="s">
        <v>476</v>
      </c>
    </row>
    <row r="292" spans="1:16">
      <c r="A292" s="484">
        <v>78235535800097</v>
      </c>
      <c r="B292" s="485">
        <v>72330875333</v>
      </c>
      <c r="C292" t="s">
        <v>111838</v>
      </c>
      <c r="D292" t="s">
        <v>111843</v>
      </c>
      <c r="E292" t="str">
        <f t="shared" si="4"/>
        <v>679409 - BTP CFA NOUVELLE AQUITAINE MORCENX</v>
      </c>
      <c r="F292" t="s">
        <v>7794</v>
      </c>
      <c r="G292" t="s">
        <v>111842</v>
      </c>
      <c r="I292" t="s">
        <v>111841</v>
      </c>
      <c r="J292" t="s">
        <v>111840</v>
      </c>
      <c r="K292" t="s">
        <v>208</v>
      </c>
      <c r="L292" t="s">
        <v>111839</v>
      </c>
      <c r="N292" t="s">
        <v>207</v>
      </c>
      <c r="O292" t="s">
        <v>476</v>
      </c>
      <c r="P292" t="s">
        <v>476</v>
      </c>
    </row>
    <row r="293" spans="1:16">
      <c r="A293" s="484">
        <v>78235535800113</v>
      </c>
      <c r="B293" s="485">
        <v>72330875333</v>
      </c>
      <c r="C293" t="s">
        <v>111838</v>
      </c>
      <c r="D293" t="s">
        <v>111848</v>
      </c>
      <c r="E293" t="str">
        <f t="shared" si="4"/>
        <v>636137 - BTP CFA NOUVELLE AQUITAINE BRUGES</v>
      </c>
      <c r="F293" t="s">
        <v>11979</v>
      </c>
      <c r="G293" t="s">
        <v>111847</v>
      </c>
      <c r="H293" t="s">
        <v>111846</v>
      </c>
      <c r="I293" t="s">
        <v>7077</v>
      </c>
      <c r="J293" t="s">
        <v>111845</v>
      </c>
      <c r="K293" t="s">
        <v>208</v>
      </c>
      <c r="L293" t="s">
        <v>111844</v>
      </c>
      <c r="N293" t="s">
        <v>207</v>
      </c>
      <c r="O293" t="s">
        <v>476</v>
      </c>
      <c r="P293" t="s">
        <v>476</v>
      </c>
    </row>
    <row r="294" spans="1:16">
      <c r="A294" s="484">
        <v>78235540800025</v>
      </c>
      <c r="B294" s="485">
        <v>72640000764</v>
      </c>
      <c r="C294" t="s">
        <v>126419</v>
      </c>
      <c r="D294" t="s">
        <v>126418</v>
      </c>
      <c r="E294" t="str">
        <f t="shared" si="4"/>
        <v>83768 - ASFO BSB</v>
      </c>
      <c r="F294" t="s">
        <v>6663</v>
      </c>
      <c r="G294" t="s">
        <v>126417</v>
      </c>
      <c r="H294" t="s">
        <v>126416</v>
      </c>
      <c r="I294" t="s">
        <v>4033</v>
      </c>
      <c r="J294" t="s">
        <v>126415</v>
      </c>
      <c r="K294" t="s">
        <v>208</v>
      </c>
      <c r="L294" t="s">
        <v>126414</v>
      </c>
      <c r="N294" t="s">
        <v>207</v>
      </c>
      <c r="O294" t="s">
        <v>476</v>
      </c>
      <c r="P294" t="s">
        <v>476</v>
      </c>
    </row>
    <row r="295" spans="1:16">
      <c r="A295" s="484">
        <v>78237065400017</v>
      </c>
      <c r="B295" s="487" t="s">
        <v>137217</v>
      </c>
      <c r="C295" t="s">
        <v>54112</v>
      </c>
      <c r="D295" t="s">
        <v>54112</v>
      </c>
      <c r="E295" t="str">
        <f t="shared" si="4"/>
        <v>301322 - INSTITUT JEAN ERRECART</v>
      </c>
      <c r="F295" t="s">
        <v>498</v>
      </c>
      <c r="G295" t="s">
        <v>54111</v>
      </c>
      <c r="H295" t="s">
        <v>54110</v>
      </c>
      <c r="I295" t="s">
        <v>20697</v>
      </c>
      <c r="J295" t="s">
        <v>54109</v>
      </c>
      <c r="K295" t="s">
        <v>208</v>
      </c>
      <c r="L295" t="s">
        <v>54108</v>
      </c>
      <c r="N295" t="s">
        <v>208</v>
      </c>
      <c r="O295" t="s">
        <v>476</v>
      </c>
      <c r="P295" t="s">
        <v>476</v>
      </c>
    </row>
    <row r="296" spans="1:16">
      <c r="A296" s="484">
        <v>78237601600013</v>
      </c>
      <c r="B296" s="485">
        <v>72640064364</v>
      </c>
      <c r="C296" t="s">
        <v>41112</v>
      </c>
      <c r="D296" t="s">
        <v>41112</v>
      </c>
      <c r="E296" t="str">
        <f t="shared" si="4"/>
        <v>173782 - LYCEE PRIVE RURAL NOTRE DAME</v>
      </c>
      <c r="F296" t="s">
        <v>3795</v>
      </c>
      <c r="G296" t="s">
        <v>41111</v>
      </c>
      <c r="I296" t="s">
        <v>41110</v>
      </c>
      <c r="J296" t="s">
        <v>41109</v>
      </c>
      <c r="K296" t="s">
        <v>208</v>
      </c>
      <c r="L296" t="s">
        <v>41108</v>
      </c>
      <c r="N296" t="s">
        <v>207</v>
      </c>
      <c r="O296" t="s">
        <v>476</v>
      </c>
      <c r="P296" t="s">
        <v>476</v>
      </c>
    </row>
    <row r="297" spans="1:16">
      <c r="A297" s="484">
        <v>78574029100071</v>
      </c>
      <c r="B297" s="485">
        <v>11940392094</v>
      </c>
      <c r="C297" t="s">
        <v>53705</v>
      </c>
      <c r="D297" t="s">
        <v>53704</v>
      </c>
      <c r="E297" t="str">
        <f t="shared" si="4"/>
        <v>540663 - INFA 60 GOUVIEUX</v>
      </c>
      <c r="F297" t="s">
        <v>1222</v>
      </c>
      <c r="G297" t="s">
        <v>53703</v>
      </c>
      <c r="I297" t="s">
        <v>26692</v>
      </c>
      <c r="J297" t="s">
        <v>53646</v>
      </c>
      <c r="K297" t="s">
        <v>208</v>
      </c>
      <c r="L297" t="s">
        <v>53702</v>
      </c>
      <c r="N297" t="s">
        <v>208</v>
      </c>
      <c r="O297" t="s">
        <v>476</v>
      </c>
      <c r="P297" t="s">
        <v>476</v>
      </c>
    </row>
    <row r="298" spans="1:16">
      <c r="A298" s="484">
        <v>78574029100139</v>
      </c>
      <c r="B298" s="485">
        <v>11940392094</v>
      </c>
      <c r="C298" t="s">
        <v>53671</v>
      </c>
      <c r="D298" t="s">
        <v>53686</v>
      </c>
      <c r="E298" t="str">
        <f t="shared" si="4"/>
        <v>467935 - INFA CANTAL</v>
      </c>
      <c r="F298" t="s">
        <v>4321</v>
      </c>
      <c r="G298" t="s">
        <v>53685</v>
      </c>
      <c r="I298" t="s">
        <v>7712</v>
      </c>
      <c r="J298" t="s">
        <v>53684</v>
      </c>
      <c r="K298" t="s">
        <v>208</v>
      </c>
      <c r="L298" t="s">
        <v>53683</v>
      </c>
      <c r="N298" t="s">
        <v>207</v>
      </c>
      <c r="O298" t="s">
        <v>476</v>
      </c>
      <c r="P298" t="s">
        <v>53682</v>
      </c>
    </row>
    <row r="299" spans="1:16">
      <c r="A299" s="484">
        <v>78574029100220</v>
      </c>
      <c r="B299" s="485">
        <v>11940392094</v>
      </c>
      <c r="C299" t="s">
        <v>53654</v>
      </c>
      <c r="D299" t="s">
        <v>53653</v>
      </c>
      <c r="E299" t="str">
        <f t="shared" si="4"/>
        <v>474046 - INFA HERAULT MONTPELLIER</v>
      </c>
      <c r="F299" t="s">
        <v>831</v>
      </c>
      <c r="G299" t="s">
        <v>53652</v>
      </c>
      <c r="I299" t="s">
        <v>1542</v>
      </c>
      <c r="K299" t="s">
        <v>208</v>
      </c>
      <c r="L299" t="s">
        <v>53651</v>
      </c>
      <c r="N299" t="s">
        <v>208</v>
      </c>
      <c r="O299" t="s">
        <v>476</v>
      </c>
      <c r="P299" t="s">
        <v>476</v>
      </c>
    </row>
    <row r="300" spans="1:16">
      <c r="A300" s="484">
        <v>78574029100253</v>
      </c>
      <c r="B300" s="485">
        <v>11940392094</v>
      </c>
      <c r="C300" t="s">
        <v>53671</v>
      </c>
      <c r="D300" t="s">
        <v>53677</v>
      </c>
      <c r="E300" t="str">
        <f t="shared" si="4"/>
        <v>175869 - INFA NOGENT SUR MARNE</v>
      </c>
      <c r="F300" t="s">
        <v>53676</v>
      </c>
      <c r="G300" t="s">
        <v>53675</v>
      </c>
      <c r="I300" t="s">
        <v>2609</v>
      </c>
      <c r="J300" t="s">
        <v>53674</v>
      </c>
      <c r="K300" t="s">
        <v>53673</v>
      </c>
      <c r="L300" t="s">
        <v>53672</v>
      </c>
      <c r="N300" t="s">
        <v>207</v>
      </c>
      <c r="O300" t="s">
        <v>476</v>
      </c>
      <c r="P300" t="s">
        <v>476</v>
      </c>
    </row>
    <row r="301" spans="1:16">
      <c r="A301" s="484">
        <v>78574029100337</v>
      </c>
      <c r="B301" s="485">
        <v>11940392094</v>
      </c>
      <c r="C301" t="s">
        <v>53671</v>
      </c>
      <c r="D301" t="s">
        <v>53670</v>
      </c>
      <c r="E301" t="str">
        <f t="shared" si="4"/>
        <v>473546 - INFA PAU</v>
      </c>
      <c r="F301" t="s">
        <v>37737</v>
      </c>
      <c r="G301" t="s">
        <v>53669</v>
      </c>
      <c r="I301" t="s">
        <v>4033</v>
      </c>
      <c r="J301" t="s">
        <v>53668</v>
      </c>
      <c r="K301" t="s">
        <v>208</v>
      </c>
      <c r="L301" t="s">
        <v>53667</v>
      </c>
      <c r="N301" t="s">
        <v>207</v>
      </c>
      <c r="O301" t="s">
        <v>476</v>
      </c>
      <c r="P301" t="s">
        <v>53666</v>
      </c>
    </row>
    <row r="302" spans="1:16">
      <c r="A302" s="484">
        <v>78574029100394</v>
      </c>
      <c r="B302" s="485">
        <v>11940392094</v>
      </c>
      <c r="C302" t="s">
        <v>53690</v>
      </c>
      <c r="D302" t="s">
        <v>53701</v>
      </c>
      <c r="E302" t="str">
        <f t="shared" si="4"/>
        <v>480691 - INFA AUVERGNE</v>
      </c>
      <c r="F302" t="s">
        <v>8902</v>
      </c>
      <c r="G302" t="s">
        <v>53700</v>
      </c>
      <c r="I302" t="s">
        <v>1678</v>
      </c>
      <c r="J302" t="s">
        <v>53646</v>
      </c>
      <c r="K302" t="s">
        <v>208</v>
      </c>
      <c r="L302" t="s">
        <v>53699</v>
      </c>
      <c r="N302" t="s">
        <v>207</v>
      </c>
      <c r="O302" t="s">
        <v>476</v>
      </c>
      <c r="P302" t="s">
        <v>476</v>
      </c>
    </row>
    <row r="303" spans="1:16">
      <c r="A303" s="484">
        <v>78574029100741</v>
      </c>
      <c r="B303" s="485">
        <v>11940392094</v>
      </c>
      <c r="C303" t="s">
        <v>57379</v>
      </c>
      <c r="D303" t="s">
        <v>57378</v>
      </c>
      <c r="E303" t="str">
        <f t="shared" si="4"/>
        <v>491238 - INFA PACA</v>
      </c>
      <c r="F303" t="s">
        <v>581</v>
      </c>
      <c r="G303" t="s">
        <v>57377</v>
      </c>
      <c r="H303" t="s">
        <v>57376</v>
      </c>
      <c r="I303" t="s">
        <v>57375</v>
      </c>
      <c r="J303" t="s">
        <v>57374</v>
      </c>
      <c r="K303" t="s">
        <v>208</v>
      </c>
      <c r="L303" t="s">
        <v>57373</v>
      </c>
      <c r="N303" t="s">
        <v>207</v>
      </c>
      <c r="O303" t="s">
        <v>476</v>
      </c>
      <c r="P303" t="s">
        <v>476</v>
      </c>
    </row>
    <row r="304" spans="1:16">
      <c r="A304" s="484">
        <v>78574029100766</v>
      </c>
      <c r="B304" s="485">
        <v>11940392094</v>
      </c>
      <c r="C304" t="s">
        <v>53665</v>
      </c>
      <c r="D304" t="s">
        <v>53664</v>
      </c>
      <c r="E304" t="str">
        <f t="shared" si="4"/>
        <v>578538 - FONDATION INFA DOUBS BESANCON</v>
      </c>
      <c r="F304" t="s">
        <v>7547</v>
      </c>
      <c r="G304" t="s">
        <v>53663</v>
      </c>
      <c r="H304" t="s">
        <v>53662</v>
      </c>
      <c r="I304" t="s">
        <v>2666</v>
      </c>
      <c r="J304" t="s">
        <v>53661</v>
      </c>
      <c r="K304" t="s">
        <v>208</v>
      </c>
      <c r="L304" t="s">
        <v>53660</v>
      </c>
      <c r="N304" t="s">
        <v>208</v>
      </c>
      <c r="O304" t="s">
        <v>476</v>
      </c>
      <c r="P304" t="s">
        <v>476</v>
      </c>
    </row>
    <row r="305" spans="1:16">
      <c r="A305" s="484">
        <v>78574029100816</v>
      </c>
      <c r="B305" s="485">
        <v>11940392094</v>
      </c>
      <c r="C305" t="s">
        <v>53659</v>
      </c>
      <c r="D305" t="s">
        <v>53658</v>
      </c>
      <c r="E305" t="str">
        <f t="shared" si="4"/>
        <v>548613 - INFA HAUTE LOIRE AIGUILHE</v>
      </c>
      <c r="F305" t="s">
        <v>5473</v>
      </c>
      <c r="G305" t="s">
        <v>53657</v>
      </c>
      <c r="I305" t="s">
        <v>53656</v>
      </c>
      <c r="J305" t="s">
        <v>53646</v>
      </c>
      <c r="K305" t="s">
        <v>208</v>
      </c>
      <c r="L305" t="s">
        <v>53655</v>
      </c>
      <c r="N305" t="s">
        <v>208</v>
      </c>
      <c r="O305" t="s">
        <v>476</v>
      </c>
      <c r="P305" t="s">
        <v>476</v>
      </c>
    </row>
    <row r="306" spans="1:16">
      <c r="A306" s="484">
        <v>78574029100857</v>
      </c>
      <c r="B306" s="485">
        <v>11940392094</v>
      </c>
      <c r="C306" t="s">
        <v>53671</v>
      </c>
      <c r="D306" t="s">
        <v>53681</v>
      </c>
      <c r="E306" t="str">
        <f t="shared" si="4"/>
        <v>474710 - INFA FRANCHE COMTE  JURA DOLE</v>
      </c>
      <c r="F306" t="s">
        <v>1528</v>
      </c>
      <c r="G306" t="s">
        <v>53680</v>
      </c>
      <c r="I306" t="s">
        <v>16252</v>
      </c>
      <c r="J306" t="s">
        <v>53679</v>
      </c>
      <c r="K306" t="s">
        <v>208</v>
      </c>
      <c r="L306" t="s">
        <v>53678</v>
      </c>
      <c r="N306" t="s">
        <v>208</v>
      </c>
      <c r="O306" t="s">
        <v>476</v>
      </c>
      <c r="P306" t="s">
        <v>476</v>
      </c>
    </row>
    <row r="307" spans="1:16">
      <c r="A307" s="484">
        <v>78574029100915</v>
      </c>
      <c r="B307" s="485">
        <v>11940392094</v>
      </c>
      <c r="C307" t="s">
        <v>53690</v>
      </c>
      <c r="D307" t="s">
        <v>53689</v>
      </c>
      <c r="E307" t="str">
        <f t="shared" si="4"/>
        <v>651412 - INFA MONTLUCON</v>
      </c>
      <c r="F307" t="s">
        <v>692</v>
      </c>
      <c r="G307" t="s">
        <v>53688</v>
      </c>
      <c r="I307" t="s">
        <v>6282</v>
      </c>
      <c r="J307" t="s">
        <v>53646</v>
      </c>
      <c r="K307" t="s">
        <v>208</v>
      </c>
      <c r="L307" t="s">
        <v>53687</v>
      </c>
      <c r="N307" t="s">
        <v>207</v>
      </c>
      <c r="O307" t="s">
        <v>476</v>
      </c>
      <c r="P307" t="s">
        <v>476</v>
      </c>
    </row>
    <row r="308" spans="1:16">
      <c r="A308" s="484">
        <v>78574029100931</v>
      </c>
      <c r="B308" s="485">
        <v>11940392094</v>
      </c>
      <c r="C308" t="s">
        <v>53690</v>
      </c>
      <c r="D308" t="s">
        <v>53698</v>
      </c>
      <c r="E308" t="str">
        <f t="shared" si="4"/>
        <v>480836 - INFA BOURGOGNE</v>
      </c>
      <c r="F308" t="s">
        <v>34627</v>
      </c>
      <c r="G308" t="s">
        <v>53697</v>
      </c>
      <c r="I308" t="s">
        <v>29744</v>
      </c>
      <c r="J308" t="s">
        <v>53696</v>
      </c>
      <c r="K308" t="s">
        <v>208</v>
      </c>
      <c r="L308" t="s">
        <v>53695</v>
      </c>
      <c r="N308" t="s">
        <v>208</v>
      </c>
      <c r="O308" t="s">
        <v>476</v>
      </c>
      <c r="P308" t="s">
        <v>476</v>
      </c>
    </row>
    <row r="309" spans="1:16">
      <c r="A309" s="484">
        <v>78574029100998</v>
      </c>
      <c r="B309" s="485">
        <v>11940392094</v>
      </c>
      <c r="C309" t="s">
        <v>53690</v>
      </c>
      <c r="D309" t="s">
        <v>53694</v>
      </c>
      <c r="E309" t="str">
        <f t="shared" si="4"/>
        <v>460813 - INFA LIMOUSIN</v>
      </c>
      <c r="F309" t="s">
        <v>37737</v>
      </c>
      <c r="G309" t="s">
        <v>53693</v>
      </c>
      <c r="I309" t="s">
        <v>15701</v>
      </c>
      <c r="J309" t="s">
        <v>53692</v>
      </c>
      <c r="K309" t="s">
        <v>208</v>
      </c>
      <c r="L309" t="s">
        <v>53691</v>
      </c>
      <c r="N309" t="s">
        <v>207</v>
      </c>
      <c r="O309" t="s">
        <v>476</v>
      </c>
      <c r="P309" t="s">
        <v>476</v>
      </c>
    </row>
    <row r="310" spans="1:16">
      <c r="A310" s="484">
        <v>78574029101020</v>
      </c>
      <c r="B310" s="485">
        <v>11940392094</v>
      </c>
      <c r="C310" t="s">
        <v>53650</v>
      </c>
      <c r="D310" t="s">
        <v>53649</v>
      </c>
      <c r="E310" t="str">
        <f t="shared" si="4"/>
        <v>477308 - INFA FONTENAY SOUS BOIS</v>
      </c>
      <c r="F310" t="s">
        <v>2718</v>
      </c>
      <c r="G310" t="s">
        <v>53648</v>
      </c>
      <c r="H310" t="s">
        <v>53647</v>
      </c>
      <c r="I310" t="s">
        <v>2908</v>
      </c>
      <c r="J310" t="s">
        <v>53646</v>
      </c>
      <c r="K310" t="s">
        <v>208</v>
      </c>
      <c r="L310" t="s">
        <v>53645</v>
      </c>
      <c r="N310" t="s">
        <v>207</v>
      </c>
      <c r="O310" t="s">
        <v>476</v>
      </c>
      <c r="P310" t="s">
        <v>476</v>
      </c>
    </row>
    <row r="311" spans="1:16">
      <c r="A311" s="484">
        <v>78611668100010</v>
      </c>
      <c r="B311" s="485">
        <v>52490001049</v>
      </c>
      <c r="C311" t="s">
        <v>6361</v>
      </c>
      <c r="D311" t="s">
        <v>6360</v>
      </c>
      <c r="E311" t="str">
        <f t="shared" si="4"/>
        <v>14990 - UCO</v>
      </c>
      <c r="F311" t="s">
        <v>6359</v>
      </c>
      <c r="G311" t="s">
        <v>6358</v>
      </c>
      <c r="H311" t="s">
        <v>6357</v>
      </c>
      <c r="I311" t="s">
        <v>1647</v>
      </c>
      <c r="J311" t="s">
        <v>6356</v>
      </c>
      <c r="K311" t="s">
        <v>208</v>
      </c>
      <c r="L311" t="s">
        <v>6355</v>
      </c>
      <c r="N311" t="s">
        <v>207</v>
      </c>
      <c r="O311" t="s">
        <v>476</v>
      </c>
      <c r="P311" t="s">
        <v>476</v>
      </c>
    </row>
    <row r="312" spans="1:16">
      <c r="A312" s="484">
        <v>80521761900024</v>
      </c>
      <c r="B312" s="485">
        <v>82691409769</v>
      </c>
      <c r="C312" t="s">
        <v>137114</v>
      </c>
      <c r="D312" t="s">
        <v>137114</v>
      </c>
      <c r="E312" t="str">
        <f t="shared" si="4"/>
        <v>591919 - A PARTIR DE MAINTENANT</v>
      </c>
      <c r="F312" t="s">
        <v>7167</v>
      </c>
      <c r="G312" t="s">
        <v>137113</v>
      </c>
      <c r="I312" t="s">
        <v>802</v>
      </c>
      <c r="J312" t="s">
        <v>137112</v>
      </c>
      <c r="K312" t="s">
        <v>208</v>
      </c>
      <c r="L312" t="s">
        <v>137111</v>
      </c>
      <c r="N312" t="s">
        <v>208</v>
      </c>
      <c r="O312" t="s">
        <v>476</v>
      </c>
      <c r="P312" t="s">
        <v>476</v>
      </c>
    </row>
    <row r="313" spans="1:16">
      <c r="A313" s="484">
        <v>81029978400035</v>
      </c>
      <c r="B313" s="485">
        <v>73310779631</v>
      </c>
      <c r="C313" t="s">
        <v>137148</v>
      </c>
      <c r="D313" t="s">
        <v>137147</v>
      </c>
      <c r="E313" t="str">
        <f t="shared" si="4"/>
        <v>684648 - A CONSULTING TARBES</v>
      </c>
      <c r="F313" t="s">
        <v>19530</v>
      </c>
      <c r="G313" t="s">
        <v>137146</v>
      </c>
      <c r="I313" t="s">
        <v>1369</v>
      </c>
      <c r="J313" t="s">
        <v>137145</v>
      </c>
      <c r="K313" t="s">
        <v>208</v>
      </c>
      <c r="L313" t="s">
        <v>137144</v>
      </c>
      <c r="N313" t="s">
        <v>208</v>
      </c>
      <c r="O313" t="s">
        <v>476</v>
      </c>
      <c r="P313" t="s">
        <v>476</v>
      </c>
    </row>
    <row r="314" spans="1:16">
      <c r="A314" s="484">
        <v>81910693100010</v>
      </c>
      <c r="B314" s="485">
        <v>75331015833</v>
      </c>
      <c r="C314" t="s">
        <v>38829</v>
      </c>
      <c r="D314" t="s">
        <v>38828</v>
      </c>
      <c r="E314" t="str">
        <f t="shared" si="4"/>
        <v>112800 - MPS FORMATION</v>
      </c>
      <c r="F314" t="s">
        <v>38827</v>
      </c>
      <c r="G314" t="s">
        <v>38826</v>
      </c>
      <c r="I314" t="s">
        <v>23688</v>
      </c>
      <c r="J314" t="s">
        <v>38825</v>
      </c>
      <c r="K314" t="s">
        <v>208</v>
      </c>
      <c r="L314" t="s">
        <v>38824</v>
      </c>
      <c r="N314" t="s">
        <v>208</v>
      </c>
      <c r="O314" t="s">
        <v>476</v>
      </c>
      <c r="P314" t="s">
        <v>38823</v>
      </c>
    </row>
    <row r="315" spans="1:16">
      <c r="A315" s="484">
        <v>82409268800012</v>
      </c>
      <c r="B315" s="485">
        <v>11930762893</v>
      </c>
      <c r="C315" t="s">
        <v>133473</v>
      </c>
      <c r="D315" t="s">
        <v>133472</v>
      </c>
      <c r="E315" t="str">
        <f t="shared" si="4"/>
        <v>352950 - AFPA ENTREPRISES SIEGE</v>
      </c>
      <c r="F315" t="s">
        <v>30652</v>
      </c>
      <c r="G315" t="s">
        <v>133471</v>
      </c>
      <c r="H315" t="s">
        <v>133470</v>
      </c>
      <c r="I315" t="s">
        <v>4951</v>
      </c>
      <c r="J315" t="s">
        <v>131827</v>
      </c>
      <c r="K315" t="s">
        <v>208</v>
      </c>
      <c r="L315" t="s">
        <v>133469</v>
      </c>
      <c r="N315" t="s">
        <v>207</v>
      </c>
      <c r="O315" t="s">
        <v>476</v>
      </c>
      <c r="P315" t="s">
        <v>476</v>
      </c>
    </row>
    <row r="316" spans="1:16">
      <c r="A316" s="484">
        <v>82409268800038</v>
      </c>
      <c r="B316" s="485">
        <v>11930762893</v>
      </c>
      <c r="C316" t="s">
        <v>133473</v>
      </c>
      <c r="D316" t="s">
        <v>133482</v>
      </c>
      <c r="E316" t="str">
        <f t="shared" si="4"/>
        <v>488641 - AFPA ENTREPRISES POITOU CHARENTES</v>
      </c>
      <c r="F316" t="s">
        <v>18414</v>
      </c>
      <c r="G316" t="s">
        <v>133481</v>
      </c>
      <c r="H316" t="s">
        <v>133480</v>
      </c>
      <c r="I316" t="s">
        <v>17865</v>
      </c>
      <c r="J316" t="s">
        <v>133479</v>
      </c>
      <c r="K316" t="s">
        <v>208</v>
      </c>
      <c r="L316" t="s">
        <v>133478</v>
      </c>
      <c r="N316" t="s">
        <v>208</v>
      </c>
      <c r="O316" t="s">
        <v>476</v>
      </c>
      <c r="P316" t="s">
        <v>476</v>
      </c>
    </row>
    <row r="317" spans="1:16">
      <c r="A317" s="484">
        <v>82409268800053</v>
      </c>
      <c r="B317" s="485">
        <v>11930762893</v>
      </c>
      <c r="C317" t="s">
        <v>133473</v>
      </c>
      <c r="D317" t="s">
        <v>133491</v>
      </c>
      <c r="E317" t="str">
        <f t="shared" si="4"/>
        <v>221843 - AFPA ENTREPRISES PACA</v>
      </c>
      <c r="F317" t="s">
        <v>2138</v>
      </c>
      <c r="G317" t="s">
        <v>133490</v>
      </c>
      <c r="H317" t="s">
        <v>133489</v>
      </c>
      <c r="I317" t="s">
        <v>20143</v>
      </c>
      <c r="J317" t="s">
        <v>133488</v>
      </c>
      <c r="K317" t="s">
        <v>208</v>
      </c>
      <c r="L317" t="s">
        <v>133487</v>
      </c>
      <c r="N317" t="s">
        <v>207</v>
      </c>
      <c r="O317" t="s">
        <v>476</v>
      </c>
      <c r="P317" t="s">
        <v>476</v>
      </c>
    </row>
    <row r="318" spans="1:16">
      <c r="A318" s="484">
        <v>82409268800061</v>
      </c>
      <c r="B318" s="485">
        <v>11930762893</v>
      </c>
      <c r="C318" t="s">
        <v>133473</v>
      </c>
      <c r="D318" t="s">
        <v>133499</v>
      </c>
      <c r="E318" t="str">
        <f t="shared" si="4"/>
        <v>474812 - AFPA ENTREPRISES NORMANDIE</v>
      </c>
      <c r="F318" t="s">
        <v>133498</v>
      </c>
      <c r="G318" t="s">
        <v>133497</v>
      </c>
      <c r="I318" t="s">
        <v>1781</v>
      </c>
      <c r="J318" t="s">
        <v>133496</v>
      </c>
      <c r="K318" t="s">
        <v>208</v>
      </c>
      <c r="L318" t="s">
        <v>133495</v>
      </c>
      <c r="N318" t="s">
        <v>208</v>
      </c>
      <c r="O318" t="s">
        <v>476</v>
      </c>
      <c r="P318" t="s">
        <v>476</v>
      </c>
    </row>
    <row r="319" spans="1:16">
      <c r="A319" s="484">
        <v>82409268800087</v>
      </c>
      <c r="B319" s="485">
        <v>11930762893</v>
      </c>
      <c r="C319" t="s">
        <v>133473</v>
      </c>
      <c r="D319" t="s">
        <v>133515</v>
      </c>
      <c r="E319" t="str">
        <f t="shared" si="4"/>
        <v>295085 - AFPA ENTREPRISES FRANCHE COMTE</v>
      </c>
      <c r="F319" t="s">
        <v>1568</v>
      </c>
      <c r="G319" t="s">
        <v>133514</v>
      </c>
      <c r="I319" t="s">
        <v>2666</v>
      </c>
      <c r="J319" t="s">
        <v>133513</v>
      </c>
      <c r="K319" t="s">
        <v>208</v>
      </c>
      <c r="L319" t="s">
        <v>133512</v>
      </c>
      <c r="N319" t="s">
        <v>208</v>
      </c>
      <c r="O319" t="s">
        <v>476</v>
      </c>
      <c r="P319" t="s">
        <v>476</v>
      </c>
    </row>
    <row r="320" spans="1:16">
      <c r="A320" s="484">
        <v>82409268800095</v>
      </c>
      <c r="B320" s="485">
        <v>11930762893</v>
      </c>
      <c r="C320" t="s">
        <v>133473</v>
      </c>
      <c r="D320" t="s">
        <v>133477</v>
      </c>
      <c r="E320" t="str">
        <f t="shared" si="4"/>
        <v>565570 - AFPA ENTREPRISES RHONE</v>
      </c>
      <c r="F320" t="s">
        <v>26208</v>
      </c>
      <c r="G320" t="s">
        <v>133476</v>
      </c>
      <c r="I320" t="s">
        <v>26013</v>
      </c>
      <c r="J320" t="s">
        <v>133475</v>
      </c>
      <c r="K320" t="s">
        <v>208</v>
      </c>
      <c r="L320" t="s">
        <v>133474</v>
      </c>
      <c r="N320" t="s">
        <v>207</v>
      </c>
      <c r="O320" t="s">
        <v>476</v>
      </c>
      <c r="P320" t="s">
        <v>476</v>
      </c>
    </row>
    <row r="321" spans="1:16">
      <c r="A321" s="484">
        <v>82409268800103</v>
      </c>
      <c r="B321" s="485">
        <v>11930762893</v>
      </c>
      <c r="C321" t="s">
        <v>133473</v>
      </c>
      <c r="D321" t="s">
        <v>133540</v>
      </c>
      <c r="E321" t="str">
        <f t="shared" si="4"/>
        <v>480642 - AFPA ENTREPRISES AUVERGNE</v>
      </c>
      <c r="F321" t="s">
        <v>4598</v>
      </c>
      <c r="G321" t="s">
        <v>133539</v>
      </c>
      <c r="I321" t="s">
        <v>713</v>
      </c>
      <c r="J321" t="s">
        <v>133538</v>
      </c>
      <c r="K321" t="s">
        <v>208</v>
      </c>
      <c r="L321" t="s">
        <v>133537</v>
      </c>
      <c r="N321" t="s">
        <v>208</v>
      </c>
      <c r="O321" t="s">
        <v>476</v>
      </c>
      <c r="P321" t="s">
        <v>476</v>
      </c>
    </row>
    <row r="322" spans="1:16">
      <c r="A322" s="484">
        <v>82409268800111</v>
      </c>
      <c r="B322" s="485">
        <v>11930762893</v>
      </c>
      <c r="C322" t="s">
        <v>133473</v>
      </c>
      <c r="D322" t="s">
        <v>133528</v>
      </c>
      <c r="E322" t="str">
        <f t="shared" ref="E322:E385" si="5">_xlfn.CONCAT(L322," - ",D322)</f>
        <v>526277 - AFPA ENTREPRISES CENTRE</v>
      </c>
      <c r="F322" t="s">
        <v>15332</v>
      </c>
      <c r="G322" t="s">
        <v>133527</v>
      </c>
      <c r="H322" t="s">
        <v>133526</v>
      </c>
      <c r="I322" t="s">
        <v>13782</v>
      </c>
      <c r="J322" t="s">
        <v>133525</v>
      </c>
      <c r="K322" t="s">
        <v>208</v>
      </c>
      <c r="L322" t="s">
        <v>133524</v>
      </c>
      <c r="N322" t="s">
        <v>207</v>
      </c>
      <c r="O322" t="s">
        <v>476</v>
      </c>
      <c r="P322" t="s">
        <v>476</v>
      </c>
    </row>
    <row r="323" spans="1:16">
      <c r="A323" s="484">
        <v>82409268800129</v>
      </c>
      <c r="B323" s="485">
        <v>11930762893</v>
      </c>
      <c r="C323" t="s">
        <v>133473</v>
      </c>
      <c r="D323" t="s">
        <v>133523</v>
      </c>
      <c r="E323" t="str">
        <f t="shared" si="5"/>
        <v>474757 - AFPA ENTREPRISES CHAMPAGNE ARDENNE</v>
      </c>
      <c r="F323" t="s">
        <v>133522</v>
      </c>
      <c r="G323" t="s">
        <v>133521</v>
      </c>
      <c r="I323" t="s">
        <v>5789</v>
      </c>
      <c r="J323" t="s">
        <v>131827</v>
      </c>
      <c r="K323" t="s">
        <v>208</v>
      </c>
      <c r="L323" t="s">
        <v>133520</v>
      </c>
      <c r="N323" t="s">
        <v>208</v>
      </c>
      <c r="O323" t="s">
        <v>476</v>
      </c>
      <c r="P323" t="s">
        <v>476</v>
      </c>
    </row>
    <row r="324" spans="1:16">
      <c r="A324" s="484">
        <v>82409268800137</v>
      </c>
      <c r="B324" s="485">
        <v>11930762893</v>
      </c>
      <c r="C324" t="s">
        <v>133473</v>
      </c>
      <c r="D324" t="s">
        <v>133508</v>
      </c>
      <c r="E324" t="str">
        <f t="shared" si="5"/>
        <v>3992 - AFPA ENTREPRISES GRAND EST LORRAINE</v>
      </c>
      <c r="F324" t="s">
        <v>22763</v>
      </c>
      <c r="G324" t="s">
        <v>133511</v>
      </c>
      <c r="I324" t="s">
        <v>4853</v>
      </c>
      <c r="J324" t="s">
        <v>133510</v>
      </c>
      <c r="K324" t="s">
        <v>208</v>
      </c>
      <c r="L324" t="s">
        <v>133509</v>
      </c>
      <c r="N324" t="s">
        <v>207</v>
      </c>
      <c r="O324" t="s">
        <v>476</v>
      </c>
      <c r="P324" t="s">
        <v>476</v>
      </c>
    </row>
    <row r="325" spans="1:16">
      <c r="A325" s="484">
        <v>82409268800145</v>
      </c>
      <c r="B325" s="485">
        <v>11930762893</v>
      </c>
      <c r="C325" t="s">
        <v>133473</v>
      </c>
      <c r="D325" t="s">
        <v>133519</v>
      </c>
      <c r="E325" t="str">
        <f t="shared" si="5"/>
        <v>482043 - AFPA ENTREPRISES CORSE</v>
      </c>
      <c r="F325" t="s">
        <v>11959</v>
      </c>
      <c r="G325" t="s">
        <v>133518</v>
      </c>
      <c r="H325" t="s">
        <v>133517</v>
      </c>
      <c r="I325" t="s">
        <v>85555</v>
      </c>
      <c r="K325" t="s">
        <v>208</v>
      </c>
      <c r="L325" t="s">
        <v>133516</v>
      </c>
      <c r="N325" t="s">
        <v>207</v>
      </c>
      <c r="O325" t="s">
        <v>476</v>
      </c>
      <c r="P325" t="s">
        <v>476</v>
      </c>
    </row>
    <row r="326" spans="1:16">
      <c r="A326" s="484">
        <v>82409268800152</v>
      </c>
      <c r="B326" s="485">
        <v>11930762893</v>
      </c>
      <c r="C326" t="s">
        <v>133473</v>
      </c>
      <c r="D326" t="s">
        <v>133508</v>
      </c>
      <c r="E326" t="str">
        <f t="shared" si="5"/>
        <v>159130 - AFPA ENTREPRISES GRAND EST LORRAINE</v>
      </c>
      <c r="F326" t="s">
        <v>1710</v>
      </c>
      <c r="G326" t="s">
        <v>133507</v>
      </c>
      <c r="I326" t="s">
        <v>705</v>
      </c>
      <c r="J326" t="s">
        <v>131827</v>
      </c>
      <c r="K326" t="s">
        <v>208</v>
      </c>
      <c r="L326" t="s">
        <v>133506</v>
      </c>
      <c r="N326" t="s">
        <v>208</v>
      </c>
      <c r="O326" t="s">
        <v>476</v>
      </c>
      <c r="P326" t="s">
        <v>476</v>
      </c>
    </row>
    <row r="327" spans="1:16">
      <c r="A327" s="484">
        <v>82409268800160</v>
      </c>
      <c r="B327" s="485">
        <v>11930762893</v>
      </c>
      <c r="C327" t="s">
        <v>133473</v>
      </c>
      <c r="D327" t="s">
        <v>133486</v>
      </c>
      <c r="E327" t="str">
        <f t="shared" si="5"/>
        <v>328900 - AFPA ENTREPRISES PAYS DE LA LOIRE</v>
      </c>
      <c r="F327" t="s">
        <v>39865</v>
      </c>
      <c r="G327" t="s">
        <v>133485</v>
      </c>
      <c r="I327" t="s">
        <v>1837</v>
      </c>
      <c r="J327" t="s">
        <v>133484</v>
      </c>
      <c r="K327" t="s">
        <v>208</v>
      </c>
      <c r="L327" t="s">
        <v>133483</v>
      </c>
      <c r="N327" t="s">
        <v>207</v>
      </c>
      <c r="O327" t="s">
        <v>476</v>
      </c>
      <c r="P327" t="s">
        <v>476</v>
      </c>
    </row>
    <row r="328" spans="1:16">
      <c r="A328" s="484">
        <v>82409268800178</v>
      </c>
      <c r="B328" s="485">
        <v>11930762893</v>
      </c>
      <c r="C328" t="s">
        <v>133473</v>
      </c>
      <c r="D328" t="s">
        <v>133505</v>
      </c>
      <c r="E328" t="str">
        <f t="shared" si="5"/>
        <v>561332 - AFPA ENTREPRISES HAUTS DE FRANCE</v>
      </c>
      <c r="F328" t="s">
        <v>1710</v>
      </c>
      <c r="G328" t="s">
        <v>132019</v>
      </c>
      <c r="I328" t="s">
        <v>55018</v>
      </c>
      <c r="J328" t="s">
        <v>133504</v>
      </c>
      <c r="K328" t="s">
        <v>208</v>
      </c>
      <c r="L328" t="s">
        <v>133503</v>
      </c>
      <c r="N328" t="s">
        <v>208</v>
      </c>
      <c r="O328" t="s">
        <v>476</v>
      </c>
      <c r="P328" t="s">
        <v>476</v>
      </c>
    </row>
    <row r="329" spans="1:16">
      <c r="A329" s="484">
        <v>82409268800186</v>
      </c>
      <c r="B329" s="485">
        <v>11930762893</v>
      </c>
      <c r="C329" t="s">
        <v>133544</v>
      </c>
      <c r="D329" t="s">
        <v>133543</v>
      </c>
      <c r="E329" t="str">
        <f t="shared" si="5"/>
        <v>482511 - AFPA ENTREPRISE DR OCCITANIE TOULOUSE</v>
      </c>
      <c r="F329" t="s">
        <v>14493</v>
      </c>
      <c r="G329" t="s">
        <v>133542</v>
      </c>
      <c r="I329" t="s">
        <v>603</v>
      </c>
      <c r="J329" t="s">
        <v>131827</v>
      </c>
      <c r="K329" t="s">
        <v>208</v>
      </c>
      <c r="L329" t="s">
        <v>133541</v>
      </c>
      <c r="N329" t="s">
        <v>207</v>
      </c>
      <c r="O329" t="s">
        <v>476</v>
      </c>
      <c r="P329" t="s">
        <v>476</v>
      </c>
    </row>
    <row r="330" spans="1:16">
      <c r="A330" s="484">
        <v>82409268800202</v>
      </c>
      <c r="B330" s="485">
        <v>11930762893</v>
      </c>
      <c r="C330" t="s">
        <v>133473</v>
      </c>
      <c r="D330" t="s">
        <v>133533</v>
      </c>
      <c r="E330" t="str">
        <f t="shared" si="5"/>
        <v>474721 - AFPA ENTREPRISES BRETAGNE</v>
      </c>
      <c r="F330" t="s">
        <v>6700</v>
      </c>
      <c r="G330" t="s">
        <v>133532</v>
      </c>
      <c r="H330" t="s">
        <v>133531</v>
      </c>
      <c r="I330" t="s">
        <v>3364</v>
      </c>
      <c r="J330" t="s">
        <v>133530</v>
      </c>
      <c r="K330" t="s">
        <v>208</v>
      </c>
      <c r="L330" t="s">
        <v>133529</v>
      </c>
      <c r="N330" t="s">
        <v>207</v>
      </c>
      <c r="O330" t="s">
        <v>476</v>
      </c>
      <c r="P330" t="s">
        <v>476</v>
      </c>
    </row>
    <row r="331" spans="1:16">
      <c r="A331" s="484">
        <v>82409268800210</v>
      </c>
      <c r="B331" s="485">
        <v>11930762893</v>
      </c>
      <c r="C331" t="s">
        <v>133473</v>
      </c>
      <c r="D331" t="s">
        <v>133494</v>
      </c>
      <c r="E331" t="str">
        <f t="shared" si="5"/>
        <v>528470 - AFPA ENTREPRISES NOUVELLE AQUITAINE BORDEAUX</v>
      </c>
      <c r="F331" t="s">
        <v>21585</v>
      </c>
      <c r="G331" t="s">
        <v>133493</v>
      </c>
      <c r="I331" t="s">
        <v>749</v>
      </c>
      <c r="J331" t="s">
        <v>131827</v>
      </c>
      <c r="K331" t="s">
        <v>208</v>
      </c>
      <c r="L331" t="s">
        <v>133492</v>
      </c>
      <c r="N331" t="s">
        <v>207</v>
      </c>
      <c r="O331" t="s">
        <v>476</v>
      </c>
      <c r="P331" t="s">
        <v>476</v>
      </c>
    </row>
    <row r="332" spans="1:16">
      <c r="A332" s="484">
        <v>82409268800228</v>
      </c>
      <c r="B332" s="485">
        <v>11930762893</v>
      </c>
      <c r="C332" t="s">
        <v>133473</v>
      </c>
      <c r="D332" t="s">
        <v>133536</v>
      </c>
      <c r="E332" t="str">
        <f t="shared" si="5"/>
        <v>5204 - AFPA ENTREPRISES BOURGOGNE</v>
      </c>
      <c r="F332" t="s">
        <v>16626</v>
      </c>
      <c r="G332" t="s">
        <v>132352</v>
      </c>
      <c r="I332" t="s">
        <v>1823</v>
      </c>
      <c r="J332" t="s">
        <v>133535</v>
      </c>
      <c r="K332" t="s">
        <v>208</v>
      </c>
      <c r="L332" t="s">
        <v>133534</v>
      </c>
      <c r="N332" t="s">
        <v>207</v>
      </c>
      <c r="O332" t="s">
        <v>476</v>
      </c>
      <c r="P332" t="s">
        <v>476</v>
      </c>
    </row>
    <row r="333" spans="1:16">
      <c r="A333" s="484">
        <v>82409268800244</v>
      </c>
      <c r="B333" s="485">
        <v>11930762893</v>
      </c>
      <c r="C333" t="s">
        <v>133473</v>
      </c>
      <c r="D333" t="s">
        <v>133502</v>
      </c>
      <c r="E333" t="str">
        <f t="shared" si="5"/>
        <v>498683 - AFPA ENTREPRISES ILE DE FRANCE</v>
      </c>
      <c r="F333" t="s">
        <v>3951</v>
      </c>
      <c r="G333" t="s">
        <v>133471</v>
      </c>
      <c r="I333" t="s">
        <v>4951</v>
      </c>
      <c r="J333" t="s">
        <v>133501</v>
      </c>
      <c r="K333" t="s">
        <v>208</v>
      </c>
      <c r="L333" t="s">
        <v>133500</v>
      </c>
      <c r="N333" t="s">
        <v>207</v>
      </c>
      <c r="O333" t="s">
        <v>476</v>
      </c>
      <c r="P333" t="s">
        <v>476</v>
      </c>
    </row>
    <row r="334" spans="1:16">
      <c r="A334" s="484">
        <v>82436343600034</v>
      </c>
      <c r="B334" s="485">
        <v>11930762993</v>
      </c>
      <c r="C334" t="s">
        <v>133554</v>
      </c>
      <c r="D334" t="s">
        <v>133566</v>
      </c>
      <c r="E334" t="str">
        <f t="shared" si="5"/>
        <v>666294 - AFPA ACCES A L' EMPLOI LA VALETTE DU VAR</v>
      </c>
      <c r="G334" t="s">
        <v>133565</v>
      </c>
      <c r="I334" t="s">
        <v>3322</v>
      </c>
      <c r="J334" t="s">
        <v>133564</v>
      </c>
      <c r="K334" t="s">
        <v>208</v>
      </c>
      <c r="L334" t="s">
        <v>133563</v>
      </c>
      <c r="N334" t="s">
        <v>208</v>
      </c>
      <c r="O334" t="s">
        <v>476</v>
      </c>
      <c r="P334" t="s">
        <v>476</v>
      </c>
    </row>
    <row r="335" spans="1:16">
      <c r="A335" s="484">
        <v>82436343600331</v>
      </c>
      <c r="B335" s="485">
        <v>11930762993</v>
      </c>
      <c r="C335" t="s">
        <v>133554</v>
      </c>
      <c r="D335" t="s">
        <v>133562</v>
      </c>
      <c r="E335" t="str">
        <f t="shared" si="5"/>
        <v>666154 - AFPA ACCES A L' EMPLOI MARSEILLE</v>
      </c>
      <c r="F335" t="s">
        <v>15920</v>
      </c>
      <c r="G335" t="s">
        <v>133561</v>
      </c>
      <c r="I335" t="s">
        <v>1035</v>
      </c>
      <c r="J335" t="s">
        <v>133560</v>
      </c>
      <c r="K335" t="s">
        <v>208</v>
      </c>
      <c r="L335" t="s">
        <v>133559</v>
      </c>
      <c r="N335" t="s">
        <v>208</v>
      </c>
      <c r="O335" t="s">
        <v>476</v>
      </c>
      <c r="P335" t="s">
        <v>476</v>
      </c>
    </row>
    <row r="336" spans="1:16">
      <c r="A336" s="484">
        <v>82436343600877</v>
      </c>
      <c r="B336" s="485">
        <v>11930762993</v>
      </c>
      <c r="C336" t="s">
        <v>133554</v>
      </c>
      <c r="D336" t="s">
        <v>133558</v>
      </c>
      <c r="E336" t="str">
        <f t="shared" si="5"/>
        <v>662859 - AFPA ACCES A L' EMPLOI MULHOUSE</v>
      </c>
      <c r="G336" t="s">
        <v>133557</v>
      </c>
      <c r="I336" t="s">
        <v>4853</v>
      </c>
      <c r="J336" t="s">
        <v>133556</v>
      </c>
      <c r="K336" t="s">
        <v>208</v>
      </c>
      <c r="L336" t="s">
        <v>133555</v>
      </c>
      <c r="N336" t="s">
        <v>208</v>
      </c>
      <c r="O336" t="s">
        <v>476</v>
      </c>
      <c r="P336" t="s">
        <v>476</v>
      </c>
    </row>
    <row r="337" spans="1:16">
      <c r="A337" s="484">
        <v>82436343601016</v>
      </c>
      <c r="B337" s="485">
        <v>11930762993</v>
      </c>
      <c r="C337" t="s">
        <v>133554</v>
      </c>
      <c r="D337" t="s">
        <v>133569</v>
      </c>
      <c r="E337" t="str">
        <f t="shared" si="5"/>
        <v>656963 - AFPA ACCES A L' EMPLOI ALES</v>
      </c>
      <c r="F337" t="s">
        <v>2155</v>
      </c>
      <c r="G337" t="s">
        <v>133568</v>
      </c>
      <c r="I337" t="s">
        <v>4056</v>
      </c>
      <c r="J337" t="s">
        <v>133564</v>
      </c>
      <c r="K337" t="s">
        <v>208</v>
      </c>
      <c r="L337" t="s">
        <v>133567</v>
      </c>
      <c r="N337" t="s">
        <v>208</v>
      </c>
      <c r="O337" t="s">
        <v>476</v>
      </c>
      <c r="P337" t="s">
        <v>476</v>
      </c>
    </row>
    <row r="338" spans="1:16">
      <c r="A338" s="484">
        <v>82436343601156</v>
      </c>
      <c r="B338" s="485">
        <v>11930762993</v>
      </c>
      <c r="C338" t="s">
        <v>133554</v>
      </c>
      <c r="D338" t="s">
        <v>133553</v>
      </c>
      <c r="E338" t="str">
        <f t="shared" si="5"/>
        <v>614129 - AFPA ACCES A L' EMPLOI TOULOUSE</v>
      </c>
      <c r="F338" t="s">
        <v>4647</v>
      </c>
      <c r="G338" t="s">
        <v>133552</v>
      </c>
      <c r="H338" t="s">
        <v>133551</v>
      </c>
      <c r="I338" t="s">
        <v>603</v>
      </c>
      <c r="J338" t="s">
        <v>133550</v>
      </c>
      <c r="K338" t="s">
        <v>208</v>
      </c>
      <c r="L338" t="s">
        <v>133549</v>
      </c>
      <c r="N338" t="s">
        <v>208</v>
      </c>
      <c r="O338" t="s">
        <v>476</v>
      </c>
      <c r="P338" t="s">
        <v>476</v>
      </c>
    </row>
    <row r="339" spans="1:16">
      <c r="A339" s="484">
        <v>82436343601180</v>
      </c>
      <c r="B339" s="485">
        <v>11930762993</v>
      </c>
      <c r="C339" t="s">
        <v>133548</v>
      </c>
      <c r="D339" t="s">
        <v>133547</v>
      </c>
      <c r="E339" t="str">
        <f t="shared" si="5"/>
        <v>681775 - AFPA ACCES A L EMPLOI COUTANCES</v>
      </c>
      <c r="F339" t="s">
        <v>3909</v>
      </c>
      <c r="G339" t="s">
        <v>132370</v>
      </c>
      <c r="I339" t="s">
        <v>43297</v>
      </c>
      <c r="J339" t="s">
        <v>133546</v>
      </c>
      <c r="K339" t="s">
        <v>208</v>
      </c>
      <c r="L339" t="s">
        <v>133545</v>
      </c>
      <c r="N339" t="s">
        <v>208</v>
      </c>
      <c r="O339" t="s">
        <v>476</v>
      </c>
      <c r="P339" t="s">
        <v>476</v>
      </c>
    </row>
    <row r="340" spans="1:16">
      <c r="A340" s="484">
        <v>88070843300011</v>
      </c>
      <c r="B340" s="485">
        <v>11756215075</v>
      </c>
      <c r="C340" t="s">
        <v>67830</v>
      </c>
      <c r="D340" t="s">
        <v>67829</v>
      </c>
      <c r="E340" t="str">
        <f t="shared" si="5"/>
        <v>664728 - GALILEO GLOBAL EDUC FRANCE DEVELOPPEMENT 1 - EVA SANTE PARIS</v>
      </c>
      <c r="G340" t="s">
        <v>67828</v>
      </c>
      <c r="I340" t="s">
        <v>626</v>
      </c>
      <c r="J340" t="s">
        <v>67827</v>
      </c>
      <c r="K340" t="s">
        <v>208</v>
      </c>
      <c r="L340" t="s">
        <v>67826</v>
      </c>
      <c r="N340" t="s">
        <v>207</v>
      </c>
      <c r="O340" t="s">
        <v>476</v>
      </c>
      <c r="P340" t="s">
        <v>476</v>
      </c>
    </row>
    <row r="341" spans="1:16">
      <c r="A341" s="484">
        <v>88070843300029</v>
      </c>
      <c r="B341" s="485">
        <v>11756215075</v>
      </c>
      <c r="C341" t="s">
        <v>67821</v>
      </c>
      <c r="D341" t="s">
        <v>67820</v>
      </c>
      <c r="E341" t="str">
        <f t="shared" si="5"/>
        <v>640360 - GALILEO GLOBAL EDUCATION FRANCE DEVELOPPEMENT 1 METZ</v>
      </c>
      <c r="F341" t="s">
        <v>6663</v>
      </c>
      <c r="G341" t="s">
        <v>67819</v>
      </c>
      <c r="I341" t="s">
        <v>771</v>
      </c>
      <c r="J341" t="s">
        <v>67818</v>
      </c>
      <c r="K341" t="s">
        <v>208</v>
      </c>
      <c r="L341" t="s">
        <v>67817</v>
      </c>
      <c r="N341" t="s">
        <v>207</v>
      </c>
      <c r="O341" t="s">
        <v>476</v>
      </c>
      <c r="P341" t="s">
        <v>476</v>
      </c>
    </row>
    <row r="342" spans="1:16">
      <c r="A342" s="484">
        <v>88070843300037</v>
      </c>
      <c r="B342" s="485">
        <v>11756215075</v>
      </c>
      <c r="C342" t="s">
        <v>67821</v>
      </c>
      <c r="D342" t="s">
        <v>67825</v>
      </c>
      <c r="E342" t="str">
        <f t="shared" si="5"/>
        <v>648577 - GALILEO GLOBAL EDUC FRANCE DEVT 1 CHALONS EN CHAMPAGNE</v>
      </c>
      <c r="F342" t="s">
        <v>35237</v>
      </c>
      <c r="G342" t="s">
        <v>67824</v>
      </c>
      <c r="I342" t="s">
        <v>17147</v>
      </c>
      <c r="J342" t="s">
        <v>67823</v>
      </c>
      <c r="K342" t="s">
        <v>208</v>
      </c>
      <c r="L342" t="s">
        <v>67822</v>
      </c>
      <c r="N342" t="s">
        <v>207</v>
      </c>
      <c r="O342" t="s">
        <v>476</v>
      </c>
      <c r="P342" t="s">
        <v>476</v>
      </c>
    </row>
    <row r="343" spans="1:16">
      <c r="A343" s="484">
        <v>88070843300045</v>
      </c>
      <c r="B343" s="485">
        <v>11756215075</v>
      </c>
      <c r="C343" t="s">
        <v>67830</v>
      </c>
      <c r="D343" t="s">
        <v>67834</v>
      </c>
      <c r="E343" t="str">
        <f t="shared" si="5"/>
        <v>668850 - EVA SANTE BORDEAUX</v>
      </c>
      <c r="F343" t="s">
        <v>6200</v>
      </c>
      <c r="G343" t="s">
        <v>67833</v>
      </c>
      <c r="I343" t="s">
        <v>749</v>
      </c>
      <c r="J343" t="s">
        <v>67832</v>
      </c>
      <c r="K343" t="s">
        <v>208</v>
      </c>
      <c r="L343" t="s">
        <v>67831</v>
      </c>
      <c r="N343" t="s">
        <v>207</v>
      </c>
      <c r="O343" t="s">
        <v>476</v>
      </c>
      <c r="P343" t="s">
        <v>476</v>
      </c>
    </row>
    <row r="344" spans="1:16">
      <c r="A344" s="484">
        <v>89229822500012</v>
      </c>
      <c r="B344" s="485">
        <v>24370420437</v>
      </c>
      <c r="C344" t="s">
        <v>137132</v>
      </c>
      <c r="D344" t="s">
        <v>137132</v>
      </c>
      <c r="E344" t="str">
        <f t="shared" si="5"/>
        <v>672130 - A GOOD SOLUTION</v>
      </c>
      <c r="F344" t="s">
        <v>3601</v>
      </c>
      <c r="G344" t="s">
        <v>137131</v>
      </c>
      <c r="I344" t="s">
        <v>49042</v>
      </c>
      <c r="J344" t="s">
        <v>137130</v>
      </c>
      <c r="K344" t="s">
        <v>208</v>
      </c>
      <c r="L344" t="s">
        <v>137129</v>
      </c>
      <c r="N344" t="s">
        <v>208</v>
      </c>
      <c r="O344" t="s">
        <v>476</v>
      </c>
      <c r="P344" t="s">
        <v>476</v>
      </c>
    </row>
    <row r="345" spans="1:16">
      <c r="A345" s="484">
        <v>91301948500014</v>
      </c>
      <c r="B345" s="485">
        <v>28760660376</v>
      </c>
      <c r="C345" t="s">
        <v>137152</v>
      </c>
      <c r="D345" t="s">
        <v>137152</v>
      </c>
      <c r="E345" t="str">
        <f t="shared" si="5"/>
        <v>637221 - A BON PORT</v>
      </c>
      <c r="F345" t="s">
        <v>8667</v>
      </c>
      <c r="G345" t="s">
        <v>137151</v>
      </c>
      <c r="I345" t="s">
        <v>25400</v>
      </c>
      <c r="J345" t="s">
        <v>137150</v>
      </c>
      <c r="K345" t="s">
        <v>208</v>
      </c>
      <c r="L345" t="s">
        <v>137149</v>
      </c>
      <c r="N345" t="s">
        <v>208</v>
      </c>
      <c r="O345" t="s">
        <v>476</v>
      </c>
      <c r="P345" t="s">
        <v>476</v>
      </c>
    </row>
    <row r="346" spans="1:16">
      <c r="A346" s="488" t="s">
        <v>137213</v>
      </c>
      <c r="B346" s="485">
        <v>6970001397</v>
      </c>
      <c r="C346" t="s">
        <v>130061</v>
      </c>
      <c r="D346" t="s">
        <v>130061</v>
      </c>
      <c r="E346" t="str">
        <f t="shared" si="5"/>
        <v>468174 - ALOALO MAYOTTE COMPETENCES</v>
      </c>
      <c r="F346" t="s">
        <v>1848</v>
      </c>
      <c r="G346" t="s">
        <v>130060</v>
      </c>
      <c r="I346" t="s">
        <v>22722</v>
      </c>
      <c r="J346" t="s">
        <v>130059</v>
      </c>
      <c r="K346" t="s">
        <v>208</v>
      </c>
      <c r="L346" t="s">
        <v>130058</v>
      </c>
      <c r="N346" t="s">
        <v>208</v>
      </c>
      <c r="O346" t="s">
        <v>476</v>
      </c>
      <c r="P346" t="s">
        <v>476</v>
      </c>
    </row>
    <row r="347" spans="1:16">
      <c r="A347" s="488" t="s">
        <v>137214</v>
      </c>
      <c r="B347" s="485">
        <v>93131410013</v>
      </c>
      <c r="C347" t="s">
        <v>16364</v>
      </c>
      <c r="D347" t="s">
        <v>16363</v>
      </c>
      <c r="E347" t="str">
        <f t="shared" si="5"/>
        <v>503629 - SNEF MARSEILLE</v>
      </c>
      <c r="F347" t="s">
        <v>2558</v>
      </c>
      <c r="G347" t="s">
        <v>16362</v>
      </c>
      <c r="H347" t="s">
        <v>16361</v>
      </c>
      <c r="I347" t="s">
        <v>1035</v>
      </c>
      <c r="J347" t="s">
        <v>16353</v>
      </c>
      <c r="K347" t="s">
        <v>208</v>
      </c>
      <c r="L347" t="s">
        <v>16360</v>
      </c>
      <c r="N347" t="s">
        <v>208</v>
      </c>
      <c r="O347" t="s">
        <v>476</v>
      </c>
      <c r="P347" t="s">
        <v>476</v>
      </c>
    </row>
    <row r="348" spans="1:16">
      <c r="A348" s="488" t="s">
        <v>137215</v>
      </c>
      <c r="B348" s="485">
        <v>93131410013</v>
      </c>
      <c r="C348" t="s">
        <v>16359</v>
      </c>
      <c r="D348" t="s">
        <v>16358</v>
      </c>
      <c r="E348" t="str">
        <f t="shared" si="5"/>
        <v>507726 - SNEF CHAUMONT</v>
      </c>
      <c r="F348" t="s">
        <v>16357</v>
      </c>
      <c r="G348" t="s">
        <v>16356</v>
      </c>
      <c r="H348" t="s">
        <v>16355</v>
      </c>
      <c r="I348" t="s">
        <v>16354</v>
      </c>
      <c r="J348" t="s">
        <v>16353</v>
      </c>
      <c r="K348" t="s">
        <v>208</v>
      </c>
      <c r="L348" t="s">
        <v>16352</v>
      </c>
      <c r="N348" t="s">
        <v>208</v>
      </c>
      <c r="O348" t="s">
        <v>476</v>
      </c>
      <c r="P348" t="s">
        <v>476</v>
      </c>
    </row>
    <row r="349" spans="1:16">
      <c r="A349" s="484" t="s">
        <v>115141</v>
      </c>
      <c r="B349" s="485" t="s">
        <v>115140</v>
      </c>
      <c r="C349" t="s">
        <v>115139</v>
      </c>
      <c r="D349" t="s">
        <v>115138</v>
      </c>
      <c r="E349" t="str">
        <f t="shared" si="5"/>
        <v>683309 - BAKER TILLY STREGO ANGERS</v>
      </c>
      <c r="F349" t="s">
        <v>9638</v>
      </c>
      <c r="G349" t="s">
        <v>115137</v>
      </c>
      <c r="I349" t="s">
        <v>1647</v>
      </c>
      <c r="J349" t="s">
        <v>115136</v>
      </c>
      <c r="K349" t="s">
        <v>208</v>
      </c>
      <c r="L349" t="s">
        <v>115135</v>
      </c>
      <c r="N349" t="s">
        <v>208</v>
      </c>
      <c r="O349" t="s">
        <v>476</v>
      </c>
      <c r="P349" t="s">
        <v>476</v>
      </c>
    </row>
    <row r="350" spans="1:16">
      <c r="A350" s="484" t="s">
        <v>108208</v>
      </c>
      <c r="B350" s="485" t="s">
        <v>108207</v>
      </c>
      <c r="C350" t="s">
        <v>108206</v>
      </c>
      <c r="D350" t="s">
        <v>108206</v>
      </c>
      <c r="E350" t="str">
        <f t="shared" si="5"/>
        <v>485380 - CENTRE DE FORMATION CLINIQUE SAINT MARTIN</v>
      </c>
      <c r="F350" t="s">
        <v>11106</v>
      </c>
      <c r="G350" t="s">
        <v>108205</v>
      </c>
      <c r="H350" t="s">
        <v>108204</v>
      </c>
      <c r="I350" t="s">
        <v>1035</v>
      </c>
      <c r="J350" t="s">
        <v>108203</v>
      </c>
      <c r="K350" t="s">
        <v>208</v>
      </c>
      <c r="L350" t="s">
        <v>108202</v>
      </c>
      <c r="N350" t="s">
        <v>208</v>
      </c>
      <c r="O350" t="s">
        <v>476</v>
      </c>
      <c r="P350" t="s">
        <v>476</v>
      </c>
    </row>
    <row r="351" spans="1:16">
      <c r="A351" s="484" t="s">
        <v>95262</v>
      </c>
      <c r="B351" s="485" t="s">
        <v>95261</v>
      </c>
      <c r="C351" t="s">
        <v>95260</v>
      </c>
      <c r="D351" t="s">
        <v>95259</v>
      </c>
      <c r="E351" t="str">
        <f t="shared" si="5"/>
        <v>590423 - CNCMFE DE DGSCGC AIX EN PROVENCE</v>
      </c>
      <c r="F351" t="s">
        <v>3909</v>
      </c>
      <c r="G351" t="s">
        <v>95258</v>
      </c>
      <c r="I351" t="s">
        <v>596</v>
      </c>
      <c r="J351" t="s">
        <v>95257</v>
      </c>
      <c r="K351" t="s">
        <v>208</v>
      </c>
      <c r="L351" t="s">
        <v>95256</v>
      </c>
      <c r="N351" t="s">
        <v>208</v>
      </c>
      <c r="O351" t="s">
        <v>476</v>
      </c>
      <c r="P351" t="s">
        <v>95255</v>
      </c>
    </row>
    <row r="352" spans="1:16">
      <c r="A352" s="484" t="s">
        <v>55686</v>
      </c>
      <c r="B352" s="485" t="s">
        <v>55685</v>
      </c>
      <c r="C352" t="s">
        <v>55684</v>
      </c>
      <c r="D352" t="s">
        <v>55683</v>
      </c>
      <c r="E352" t="str">
        <f t="shared" si="5"/>
        <v>323093 - IGPDE VINCENNES</v>
      </c>
      <c r="F352" t="s">
        <v>17068</v>
      </c>
      <c r="G352" t="s">
        <v>55682</v>
      </c>
      <c r="I352" t="s">
        <v>10049</v>
      </c>
      <c r="J352" t="s">
        <v>55681</v>
      </c>
      <c r="K352" t="s">
        <v>208</v>
      </c>
      <c r="L352" t="s">
        <v>55680</v>
      </c>
      <c r="N352" t="s">
        <v>208</v>
      </c>
      <c r="O352" t="s">
        <v>476</v>
      </c>
      <c r="P352" t="s">
        <v>476</v>
      </c>
    </row>
    <row r="353" spans="1:16">
      <c r="A353" s="484" t="s">
        <v>53248</v>
      </c>
      <c r="B353" s="485" t="s">
        <v>53247</v>
      </c>
      <c r="C353" t="s">
        <v>53246</v>
      </c>
      <c r="D353" t="s">
        <v>53245</v>
      </c>
      <c r="E353" t="str">
        <f t="shared" si="5"/>
        <v>638043 - INTEFP</v>
      </c>
      <c r="F353" t="s">
        <v>8615</v>
      </c>
      <c r="G353" t="s">
        <v>53244</v>
      </c>
      <c r="I353" t="s">
        <v>3971</v>
      </c>
      <c r="J353" t="s">
        <v>53243</v>
      </c>
      <c r="K353" t="s">
        <v>208</v>
      </c>
      <c r="L353" t="s">
        <v>53242</v>
      </c>
      <c r="N353" t="s">
        <v>208</v>
      </c>
      <c r="O353" t="s">
        <v>476</v>
      </c>
      <c r="P353" t="s">
        <v>476</v>
      </c>
    </row>
    <row r="354" spans="1:16">
      <c r="A354" s="484" t="s">
        <v>53255</v>
      </c>
      <c r="B354" s="485" t="s">
        <v>53254</v>
      </c>
      <c r="C354" t="s">
        <v>53253</v>
      </c>
      <c r="D354" t="s">
        <v>53252</v>
      </c>
      <c r="E354" t="str">
        <f t="shared" si="5"/>
        <v>14618 - INSHEA</v>
      </c>
      <c r="F354" t="s">
        <v>1300</v>
      </c>
      <c r="G354" t="s">
        <v>53251</v>
      </c>
      <c r="I354" t="s">
        <v>17468</v>
      </c>
      <c r="J354" t="s">
        <v>53250</v>
      </c>
      <c r="K354" t="s">
        <v>208</v>
      </c>
      <c r="L354" t="s">
        <v>53249</v>
      </c>
      <c r="N354" t="s">
        <v>208</v>
      </c>
      <c r="O354" t="s">
        <v>476</v>
      </c>
      <c r="P354" t="s">
        <v>476</v>
      </c>
    </row>
    <row r="355" spans="1:16">
      <c r="A355" s="484" t="s">
        <v>40483</v>
      </c>
      <c r="B355" s="485" t="s">
        <v>40482</v>
      </c>
      <c r="C355" t="s">
        <v>40481</v>
      </c>
      <c r="D355" t="s">
        <v>40480</v>
      </c>
      <c r="E355" t="str">
        <f t="shared" si="5"/>
        <v>524827 - MAISON EMPLOI PVSG</v>
      </c>
      <c r="F355" t="s">
        <v>8706</v>
      </c>
      <c r="G355" t="s">
        <v>40479</v>
      </c>
      <c r="I355" t="s">
        <v>8930</v>
      </c>
      <c r="J355" t="s">
        <v>40478</v>
      </c>
      <c r="K355" t="s">
        <v>208</v>
      </c>
      <c r="L355" t="s">
        <v>40477</v>
      </c>
      <c r="N355" t="s">
        <v>208</v>
      </c>
      <c r="O355" t="s">
        <v>476</v>
      </c>
      <c r="P355" t="s">
        <v>476</v>
      </c>
    </row>
    <row r="356" spans="1:16">
      <c r="A356" s="484" t="s">
        <v>116105</v>
      </c>
      <c r="B356" s="485" t="s">
        <v>116104</v>
      </c>
      <c r="C356" t="s">
        <v>116103</v>
      </c>
      <c r="D356" t="s">
        <v>116102</v>
      </c>
      <c r="E356" t="str">
        <f t="shared" si="5"/>
        <v>685574 - ASNR FONTENAY AUX ROSES</v>
      </c>
      <c r="F356" t="s">
        <v>22292</v>
      </c>
      <c r="G356" t="s">
        <v>116101</v>
      </c>
      <c r="I356" t="s">
        <v>55454</v>
      </c>
      <c r="J356" t="s">
        <v>55453</v>
      </c>
      <c r="K356" t="s">
        <v>208</v>
      </c>
      <c r="L356" t="s">
        <v>116100</v>
      </c>
      <c r="N356" t="s">
        <v>208</v>
      </c>
      <c r="O356" t="s">
        <v>476</v>
      </c>
      <c r="P356" t="s">
        <v>476</v>
      </c>
    </row>
    <row r="357" spans="1:16">
      <c r="A357" s="484" t="s">
        <v>66555</v>
      </c>
      <c r="B357" s="485" t="s">
        <v>66554</v>
      </c>
      <c r="C357" t="s">
        <v>66553</v>
      </c>
      <c r="D357" t="s">
        <v>66553</v>
      </c>
      <c r="E357" t="str">
        <f t="shared" si="5"/>
        <v>487272 - GIP LABOCEA PLOUFRAGAN</v>
      </c>
      <c r="F357" t="s">
        <v>1265</v>
      </c>
      <c r="G357" t="s">
        <v>66552</v>
      </c>
      <c r="H357" t="s">
        <v>66551</v>
      </c>
      <c r="I357" t="s">
        <v>15724</v>
      </c>
      <c r="J357" t="s">
        <v>66550</v>
      </c>
      <c r="K357" t="s">
        <v>208</v>
      </c>
      <c r="L357" t="s">
        <v>66549</v>
      </c>
      <c r="N357" t="s">
        <v>208</v>
      </c>
      <c r="O357" t="s">
        <v>476</v>
      </c>
      <c r="P357" t="s">
        <v>476</v>
      </c>
    </row>
    <row r="358" spans="1:16">
      <c r="A358" s="484" t="s">
        <v>83486</v>
      </c>
      <c r="B358" s="485" t="s">
        <v>83485</v>
      </c>
      <c r="C358" t="s">
        <v>83484</v>
      </c>
      <c r="D358" t="s">
        <v>83483</v>
      </c>
      <c r="E358" t="str">
        <f t="shared" si="5"/>
        <v>647421 - ENSIIE</v>
      </c>
      <c r="F358" t="s">
        <v>3184</v>
      </c>
      <c r="G358" t="s">
        <v>83482</v>
      </c>
      <c r="I358" t="s">
        <v>5651</v>
      </c>
      <c r="J358" t="s">
        <v>83481</v>
      </c>
      <c r="K358" t="s">
        <v>208</v>
      </c>
      <c r="L358" t="s">
        <v>83480</v>
      </c>
      <c r="N358" t="s">
        <v>208</v>
      </c>
      <c r="O358" t="s">
        <v>476</v>
      </c>
      <c r="P358" t="s">
        <v>476</v>
      </c>
    </row>
    <row r="359" spans="1:16">
      <c r="A359" s="484" t="s">
        <v>63182</v>
      </c>
      <c r="C359" t="s">
        <v>63181</v>
      </c>
      <c r="D359" t="s">
        <v>63180</v>
      </c>
      <c r="E359" t="str">
        <f t="shared" si="5"/>
        <v>666026 - GCS UNIHA LYON</v>
      </c>
      <c r="F359" t="s">
        <v>733</v>
      </c>
      <c r="G359" t="s">
        <v>63179</v>
      </c>
      <c r="I359" t="s">
        <v>802</v>
      </c>
      <c r="J359" t="s">
        <v>63178</v>
      </c>
      <c r="K359" t="s">
        <v>208</v>
      </c>
      <c r="L359" t="s">
        <v>63177</v>
      </c>
      <c r="N359" t="s">
        <v>208</v>
      </c>
      <c r="O359" t="s">
        <v>476</v>
      </c>
      <c r="P359" t="s">
        <v>476</v>
      </c>
    </row>
    <row r="360" spans="1:16">
      <c r="A360" s="484" t="s">
        <v>55029</v>
      </c>
      <c r="B360" s="485" t="s">
        <v>55028</v>
      </c>
      <c r="C360" t="s">
        <v>55027</v>
      </c>
      <c r="D360" t="s">
        <v>55026</v>
      </c>
      <c r="E360" t="str">
        <f t="shared" si="5"/>
        <v>594994 - AGRO PARIS TECH PARIS</v>
      </c>
      <c r="F360" t="s">
        <v>49927</v>
      </c>
      <c r="G360" t="s">
        <v>55025</v>
      </c>
      <c r="I360" t="s">
        <v>626</v>
      </c>
      <c r="J360" t="s">
        <v>55024</v>
      </c>
      <c r="K360" t="s">
        <v>208</v>
      </c>
      <c r="L360" t="s">
        <v>55023</v>
      </c>
      <c r="N360" t="s">
        <v>208</v>
      </c>
      <c r="O360" t="s">
        <v>476</v>
      </c>
      <c r="P360" t="s">
        <v>476</v>
      </c>
    </row>
    <row r="361" spans="1:16">
      <c r="A361" s="484" t="s">
        <v>83536</v>
      </c>
      <c r="B361" s="485" t="s">
        <v>83535</v>
      </c>
      <c r="C361" t="s">
        <v>83534</v>
      </c>
      <c r="D361" t="s">
        <v>83533</v>
      </c>
      <c r="E361" t="str">
        <f t="shared" si="5"/>
        <v>420499 - ENTPE VAULX EN VELIN</v>
      </c>
      <c r="F361" t="s">
        <v>1077</v>
      </c>
      <c r="G361" t="s">
        <v>83467</v>
      </c>
      <c r="I361" t="s">
        <v>24760</v>
      </c>
      <c r="J361" t="s">
        <v>83532</v>
      </c>
      <c r="K361" t="s">
        <v>208</v>
      </c>
      <c r="L361" t="s">
        <v>83531</v>
      </c>
      <c r="N361" t="s">
        <v>208</v>
      </c>
      <c r="O361" t="s">
        <v>476</v>
      </c>
      <c r="P361" t="s">
        <v>476</v>
      </c>
    </row>
    <row r="362" spans="1:16">
      <c r="A362" s="484" t="s">
        <v>84259</v>
      </c>
      <c r="B362" s="485" t="s">
        <v>84258</v>
      </c>
      <c r="C362" t="s">
        <v>84257</v>
      </c>
      <c r="D362" t="s">
        <v>84256</v>
      </c>
      <c r="E362" t="str">
        <f t="shared" si="5"/>
        <v>1077 - EHESP RENNES</v>
      </c>
      <c r="F362" t="s">
        <v>804</v>
      </c>
      <c r="G362" t="s">
        <v>84255</v>
      </c>
      <c r="H362" t="s">
        <v>84254</v>
      </c>
      <c r="I362" t="s">
        <v>3364</v>
      </c>
      <c r="J362" t="s">
        <v>84253</v>
      </c>
      <c r="K362" t="s">
        <v>84252</v>
      </c>
      <c r="L362" t="s">
        <v>84251</v>
      </c>
      <c r="N362" t="s">
        <v>207</v>
      </c>
      <c r="O362" t="s">
        <v>476</v>
      </c>
      <c r="P362" t="s">
        <v>476</v>
      </c>
    </row>
    <row r="363" spans="1:16">
      <c r="A363" s="484" t="s">
        <v>5878</v>
      </c>
      <c r="B363" s="485" t="s">
        <v>5877</v>
      </c>
      <c r="C363" t="s">
        <v>5876</v>
      </c>
      <c r="D363" t="s">
        <v>5875</v>
      </c>
      <c r="E363" t="str">
        <f t="shared" si="5"/>
        <v>422058 - UNIMES</v>
      </c>
      <c r="F363" t="s">
        <v>5874</v>
      </c>
      <c r="G363" t="s">
        <v>5873</v>
      </c>
      <c r="H363" t="s">
        <v>5872</v>
      </c>
      <c r="I363" t="s">
        <v>1321</v>
      </c>
      <c r="J363" t="s">
        <v>5871</v>
      </c>
      <c r="K363" t="s">
        <v>208</v>
      </c>
      <c r="L363" t="s">
        <v>5870</v>
      </c>
      <c r="N363" t="s">
        <v>208</v>
      </c>
      <c r="O363" t="s">
        <v>476</v>
      </c>
      <c r="P363" t="s">
        <v>476</v>
      </c>
    </row>
    <row r="364" spans="1:16">
      <c r="A364" s="484" t="s">
        <v>66609</v>
      </c>
      <c r="B364" s="485" t="s">
        <v>66608</v>
      </c>
      <c r="C364" t="s">
        <v>66607</v>
      </c>
      <c r="D364" t="s">
        <v>66606</v>
      </c>
      <c r="E364" t="str">
        <f t="shared" si="5"/>
        <v>483138 - GIP FCIP GUYANE</v>
      </c>
      <c r="F364" t="s">
        <v>5627</v>
      </c>
      <c r="G364" t="s">
        <v>66605</v>
      </c>
      <c r="H364" t="s">
        <v>66604</v>
      </c>
      <c r="I364" t="s">
        <v>6078</v>
      </c>
      <c r="J364" t="s">
        <v>66603</v>
      </c>
      <c r="K364" t="s">
        <v>208</v>
      </c>
      <c r="L364" t="s">
        <v>66602</v>
      </c>
      <c r="N364" t="s">
        <v>207</v>
      </c>
      <c r="O364" t="s">
        <v>476</v>
      </c>
      <c r="P364" t="s">
        <v>476</v>
      </c>
    </row>
    <row r="365" spans="1:16">
      <c r="A365" s="484" t="s">
        <v>97564</v>
      </c>
      <c r="B365" s="485" t="s">
        <v>97544</v>
      </c>
      <c r="C365" t="s">
        <v>97552</v>
      </c>
      <c r="D365" t="s">
        <v>97563</v>
      </c>
      <c r="E365" t="str">
        <f t="shared" si="5"/>
        <v>421194 - CCI MAINE ET LOIRE ANGERS SIEGE SOCIAL</v>
      </c>
      <c r="F365" t="s">
        <v>6700</v>
      </c>
      <c r="G365" t="s">
        <v>97562</v>
      </c>
      <c r="H365" t="s">
        <v>97561</v>
      </c>
      <c r="I365" t="s">
        <v>1647</v>
      </c>
      <c r="J365" t="s">
        <v>97560</v>
      </c>
      <c r="K365" t="s">
        <v>208</v>
      </c>
      <c r="L365" t="s">
        <v>97559</v>
      </c>
      <c r="N365" t="s">
        <v>207</v>
      </c>
      <c r="O365" t="s">
        <v>476</v>
      </c>
      <c r="P365" t="s">
        <v>476</v>
      </c>
    </row>
    <row r="366" spans="1:16">
      <c r="A366" s="484" t="s">
        <v>97545</v>
      </c>
      <c r="B366" s="485" t="s">
        <v>97544</v>
      </c>
      <c r="C366" t="s">
        <v>97543</v>
      </c>
      <c r="D366" t="s">
        <v>97542</v>
      </c>
      <c r="E366" t="str">
        <f t="shared" si="5"/>
        <v>564126 - CCI MAINE ET LOIRE - CENTRE PIERRE COINTREAU ANGERS</v>
      </c>
      <c r="F366" t="s">
        <v>81055</v>
      </c>
      <c r="G366" t="s">
        <v>97541</v>
      </c>
      <c r="I366" t="s">
        <v>1647</v>
      </c>
      <c r="K366" t="s">
        <v>208</v>
      </c>
      <c r="L366" t="s">
        <v>97540</v>
      </c>
      <c r="N366" t="s">
        <v>208</v>
      </c>
      <c r="O366" t="s">
        <v>476</v>
      </c>
      <c r="P366" t="s">
        <v>476</v>
      </c>
    </row>
    <row r="367" spans="1:16">
      <c r="A367" s="484" t="s">
        <v>97558</v>
      </c>
      <c r="B367" s="485" t="s">
        <v>97544</v>
      </c>
      <c r="C367" t="s">
        <v>97552</v>
      </c>
      <c r="D367" t="s">
        <v>97557</v>
      </c>
      <c r="E367" t="str">
        <f t="shared" si="5"/>
        <v>542453 - CCI MAINE ET LOIRE CHOLET</v>
      </c>
      <c r="F367" t="s">
        <v>40474</v>
      </c>
      <c r="G367" t="s">
        <v>97556</v>
      </c>
      <c r="H367" t="s">
        <v>97555</v>
      </c>
      <c r="I367" t="s">
        <v>12757</v>
      </c>
      <c r="K367" t="s">
        <v>208</v>
      </c>
      <c r="L367" t="s">
        <v>97554</v>
      </c>
      <c r="N367" t="s">
        <v>208</v>
      </c>
      <c r="O367" t="s">
        <v>476</v>
      </c>
      <c r="P367" t="s">
        <v>476</v>
      </c>
    </row>
    <row r="368" spans="1:16">
      <c r="A368" s="484" t="s">
        <v>97553</v>
      </c>
      <c r="B368" s="485" t="s">
        <v>97544</v>
      </c>
      <c r="C368" t="s">
        <v>97552</v>
      </c>
      <c r="D368" t="s">
        <v>97551</v>
      </c>
      <c r="E368" t="str">
        <f t="shared" si="5"/>
        <v>514020 - CCI MAINE ET LOIRE SAUMUR</v>
      </c>
      <c r="F368" t="s">
        <v>97550</v>
      </c>
      <c r="G368" t="s">
        <v>97549</v>
      </c>
      <c r="H368" t="s">
        <v>97548</v>
      </c>
      <c r="I368" t="s">
        <v>2209</v>
      </c>
      <c r="J368" t="s">
        <v>97547</v>
      </c>
      <c r="K368" t="s">
        <v>208</v>
      </c>
      <c r="L368" t="s">
        <v>97546</v>
      </c>
      <c r="N368" t="s">
        <v>208</v>
      </c>
      <c r="O368" t="s">
        <v>476</v>
      </c>
      <c r="P368" t="s">
        <v>476</v>
      </c>
    </row>
    <row r="369" spans="1:16">
      <c r="A369" s="484" t="s">
        <v>66704</v>
      </c>
      <c r="B369" s="485" t="s">
        <v>66703</v>
      </c>
      <c r="C369" t="s">
        <v>66702</v>
      </c>
      <c r="D369" t="s">
        <v>66701</v>
      </c>
      <c r="E369" t="str">
        <f t="shared" si="5"/>
        <v>544826 - GIP CARIF OREF PACA</v>
      </c>
      <c r="F369" t="s">
        <v>6245</v>
      </c>
      <c r="G369" t="s">
        <v>66700</v>
      </c>
      <c r="I369" t="s">
        <v>1035</v>
      </c>
      <c r="J369" t="s">
        <v>66699</v>
      </c>
      <c r="K369" t="s">
        <v>208</v>
      </c>
      <c r="L369" t="s">
        <v>66698</v>
      </c>
      <c r="N369" t="s">
        <v>208</v>
      </c>
      <c r="O369" t="s">
        <v>476</v>
      </c>
      <c r="P369" t="s">
        <v>476</v>
      </c>
    </row>
    <row r="370" spans="1:16">
      <c r="A370" s="484" t="s">
        <v>63349</v>
      </c>
      <c r="B370" s="485" t="s">
        <v>63348</v>
      </c>
      <c r="C370" t="s">
        <v>63347</v>
      </c>
      <c r="D370" t="s">
        <v>63346</v>
      </c>
      <c r="E370" t="str">
        <f t="shared" si="5"/>
        <v>522284 - GIP IESS</v>
      </c>
      <c r="F370" t="s">
        <v>4111</v>
      </c>
      <c r="G370" t="s">
        <v>63345</v>
      </c>
      <c r="I370" t="s">
        <v>2317</v>
      </c>
      <c r="J370" t="s">
        <v>63344</v>
      </c>
      <c r="K370" t="s">
        <v>208</v>
      </c>
      <c r="L370" t="s">
        <v>63343</v>
      </c>
      <c r="N370" t="s">
        <v>208</v>
      </c>
      <c r="O370" t="s">
        <v>476</v>
      </c>
      <c r="P370" t="s">
        <v>476</v>
      </c>
    </row>
    <row r="371" spans="1:16">
      <c r="A371" s="484" t="s">
        <v>22980</v>
      </c>
      <c r="B371" s="485" t="s">
        <v>22979</v>
      </c>
      <c r="C371" t="s">
        <v>22978</v>
      </c>
      <c r="D371" t="s">
        <v>22977</v>
      </c>
      <c r="E371" t="str">
        <f t="shared" si="5"/>
        <v>440267 - RESAH IDF</v>
      </c>
      <c r="F371" t="s">
        <v>22519</v>
      </c>
      <c r="G371" t="s">
        <v>22976</v>
      </c>
      <c r="I371" t="s">
        <v>626</v>
      </c>
      <c r="J371" t="s">
        <v>22975</v>
      </c>
      <c r="K371" t="s">
        <v>208</v>
      </c>
      <c r="L371" t="s">
        <v>22974</v>
      </c>
      <c r="N371" t="s">
        <v>208</v>
      </c>
      <c r="O371" t="s">
        <v>476</v>
      </c>
      <c r="P371" t="s">
        <v>476</v>
      </c>
    </row>
    <row r="372" spans="1:16">
      <c r="A372" s="484" t="s">
        <v>5756</v>
      </c>
      <c r="B372" s="485" t="s">
        <v>5749</v>
      </c>
      <c r="C372" t="s">
        <v>5755</v>
      </c>
      <c r="D372" t="s">
        <v>5755</v>
      </c>
      <c r="E372" t="str">
        <f t="shared" si="5"/>
        <v>526861 - UNIVERSITE DE STRASBOURG</v>
      </c>
      <c r="F372" t="s">
        <v>5754</v>
      </c>
      <c r="G372" t="s">
        <v>5753</v>
      </c>
      <c r="I372" t="s">
        <v>579</v>
      </c>
      <c r="J372" t="s">
        <v>5752</v>
      </c>
      <c r="K372" t="s">
        <v>208</v>
      </c>
      <c r="L372" t="s">
        <v>5751</v>
      </c>
      <c r="N372" t="s">
        <v>207</v>
      </c>
      <c r="O372" t="s">
        <v>476</v>
      </c>
      <c r="P372" t="s">
        <v>476</v>
      </c>
    </row>
    <row r="373" spans="1:16">
      <c r="A373" s="484" t="s">
        <v>5750</v>
      </c>
      <c r="B373" s="485" t="s">
        <v>5749</v>
      </c>
      <c r="C373" t="s">
        <v>5748</v>
      </c>
      <c r="D373" t="s">
        <v>5747</v>
      </c>
      <c r="E373" t="str">
        <f t="shared" si="5"/>
        <v>395857 - UNIVERSITE STRASBOURG SFC UNISTRA</v>
      </c>
      <c r="F373" t="s">
        <v>2801</v>
      </c>
      <c r="G373" t="s">
        <v>5746</v>
      </c>
      <c r="I373" t="s">
        <v>579</v>
      </c>
      <c r="J373" t="s">
        <v>5745</v>
      </c>
      <c r="K373" t="s">
        <v>5744</v>
      </c>
      <c r="L373" t="s">
        <v>5743</v>
      </c>
      <c r="N373" t="s">
        <v>207</v>
      </c>
      <c r="O373" t="s">
        <v>476</v>
      </c>
      <c r="P373" t="s">
        <v>476</v>
      </c>
    </row>
    <row r="374" spans="1:16">
      <c r="A374" s="484" t="s">
        <v>63557</v>
      </c>
      <c r="B374" s="485" t="s">
        <v>63556</v>
      </c>
      <c r="C374" t="s">
        <v>63555</v>
      </c>
      <c r="D374" t="s">
        <v>63554</v>
      </c>
      <c r="E374" t="str">
        <f t="shared" si="5"/>
        <v>409522 - GCS CENTRE RESSOURCE CLAUDE BALIER</v>
      </c>
      <c r="F374" t="s">
        <v>10883</v>
      </c>
      <c r="G374" t="s">
        <v>20319</v>
      </c>
      <c r="H374" t="s">
        <v>63538</v>
      </c>
      <c r="I374" t="s">
        <v>10840</v>
      </c>
      <c r="J374" t="s">
        <v>63553</v>
      </c>
      <c r="K374" t="s">
        <v>208</v>
      </c>
      <c r="L374" t="s">
        <v>63552</v>
      </c>
      <c r="N374" t="s">
        <v>208</v>
      </c>
      <c r="O374" t="s">
        <v>476</v>
      </c>
      <c r="P374" t="s">
        <v>476</v>
      </c>
    </row>
    <row r="375" spans="1:16">
      <c r="A375" s="484" t="s">
        <v>106379</v>
      </c>
      <c r="B375" s="485" t="s">
        <v>106378</v>
      </c>
      <c r="C375" t="s">
        <v>106377</v>
      </c>
      <c r="D375" t="s">
        <v>106376</v>
      </c>
      <c r="E375" t="str">
        <f t="shared" si="5"/>
        <v>401705 - CRAVS</v>
      </c>
      <c r="F375" t="s">
        <v>1077</v>
      </c>
      <c r="G375" t="s">
        <v>106375</v>
      </c>
      <c r="H375" t="s">
        <v>106374</v>
      </c>
      <c r="I375" t="s">
        <v>7378</v>
      </c>
      <c r="J375" t="s">
        <v>106373</v>
      </c>
      <c r="K375" t="s">
        <v>208</v>
      </c>
      <c r="L375" t="s">
        <v>106372</v>
      </c>
      <c r="N375" t="s">
        <v>208</v>
      </c>
      <c r="O375" t="s">
        <v>476</v>
      </c>
      <c r="P375" t="s">
        <v>476</v>
      </c>
    </row>
    <row r="376" spans="1:16">
      <c r="A376" s="484" t="s">
        <v>53119</v>
      </c>
      <c r="B376" s="485" t="s">
        <v>53118</v>
      </c>
      <c r="C376" t="s">
        <v>53117</v>
      </c>
      <c r="D376" t="s">
        <v>53116</v>
      </c>
      <c r="E376" t="str">
        <f t="shared" si="5"/>
        <v>410743 - IPB</v>
      </c>
      <c r="F376" t="s">
        <v>5445</v>
      </c>
      <c r="G376" t="s">
        <v>53115</v>
      </c>
      <c r="I376" t="s">
        <v>763</v>
      </c>
      <c r="K376" t="s">
        <v>208</v>
      </c>
      <c r="L376" t="s">
        <v>53114</v>
      </c>
      <c r="N376" t="s">
        <v>208</v>
      </c>
      <c r="O376" t="s">
        <v>476</v>
      </c>
      <c r="P376" t="s">
        <v>476</v>
      </c>
    </row>
    <row r="377" spans="1:16">
      <c r="A377" s="484" t="s">
        <v>97658</v>
      </c>
      <c r="B377" s="485" t="s">
        <v>57956</v>
      </c>
      <c r="C377" t="s">
        <v>97657</v>
      </c>
      <c r="D377" t="s">
        <v>97656</v>
      </c>
      <c r="E377" t="str">
        <f t="shared" si="5"/>
        <v>114200 - CCI CORREZE TULLE</v>
      </c>
      <c r="F377" t="s">
        <v>16536</v>
      </c>
      <c r="G377" t="s">
        <v>97655</v>
      </c>
      <c r="H377" t="s">
        <v>97654</v>
      </c>
      <c r="I377" t="s">
        <v>7636</v>
      </c>
      <c r="J377" t="s">
        <v>97653</v>
      </c>
      <c r="K377" t="s">
        <v>208</v>
      </c>
      <c r="L377" t="s">
        <v>97652</v>
      </c>
      <c r="N377" t="s">
        <v>207</v>
      </c>
      <c r="O377" t="s">
        <v>476</v>
      </c>
      <c r="P377" t="s">
        <v>476</v>
      </c>
    </row>
    <row r="378" spans="1:16">
      <c r="A378" s="484" t="s">
        <v>57957</v>
      </c>
      <c r="B378" s="485" t="s">
        <v>57956</v>
      </c>
      <c r="C378" t="s">
        <v>57955</v>
      </c>
      <c r="D378" t="s">
        <v>57954</v>
      </c>
      <c r="E378" t="str">
        <f t="shared" si="5"/>
        <v>670613 - INISUP CCI CORREZE BRIVE LA GAILLARDE</v>
      </c>
      <c r="F378" t="s">
        <v>10767</v>
      </c>
      <c r="G378" t="s">
        <v>57953</v>
      </c>
      <c r="I378" t="s">
        <v>15701</v>
      </c>
      <c r="J378" t="s">
        <v>57952</v>
      </c>
      <c r="K378" t="s">
        <v>208</v>
      </c>
      <c r="L378" t="s">
        <v>57951</v>
      </c>
      <c r="N378" t="s">
        <v>208</v>
      </c>
      <c r="O378" t="s">
        <v>476</v>
      </c>
      <c r="P378" t="s">
        <v>476</v>
      </c>
    </row>
    <row r="379" spans="1:16">
      <c r="A379" s="484" t="s">
        <v>97307</v>
      </c>
      <c r="B379" s="485" t="s">
        <v>97306</v>
      </c>
      <c r="C379" t="s">
        <v>97305</v>
      </c>
      <c r="D379" t="s">
        <v>97304</v>
      </c>
      <c r="E379" t="str">
        <f t="shared" si="5"/>
        <v>445526 - CCI PUY DE DOME</v>
      </c>
      <c r="F379" t="s">
        <v>4144</v>
      </c>
      <c r="G379" t="s">
        <v>97303</v>
      </c>
      <c r="I379" t="s">
        <v>1678</v>
      </c>
      <c r="J379" t="s">
        <v>97302</v>
      </c>
      <c r="K379" t="s">
        <v>208</v>
      </c>
      <c r="L379" t="s">
        <v>97301</v>
      </c>
      <c r="N379" t="s">
        <v>208</v>
      </c>
      <c r="O379" t="s">
        <v>476</v>
      </c>
      <c r="P379" t="s">
        <v>476</v>
      </c>
    </row>
    <row r="380" spans="1:16">
      <c r="A380" s="484" t="s">
        <v>97842</v>
      </c>
      <c r="B380" s="485" t="s">
        <v>97841</v>
      </c>
      <c r="C380" t="s">
        <v>97840</v>
      </c>
      <c r="D380" t="s">
        <v>97839</v>
      </c>
      <c r="E380" t="str">
        <f t="shared" si="5"/>
        <v>484350 - CCI NANTES ST NAZAIRE</v>
      </c>
      <c r="F380" t="s">
        <v>1536</v>
      </c>
      <c r="G380" t="s">
        <v>97838</v>
      </c>
      <c r="H380" t="s">
        <v>97837</v>
      </c>
      <c r="I380" t="s">
        <v>1837</v>
      </c>
      <c r="J380" t="s">
        <v>97836</v>
      </c>
      <c r="K380" t="s">
        <v>208</v>
      </c>
      <c r="L380" t="s">
        <v>97835</v>
      </c>
      <c r="N380" t="s">
        <v>208</v>
      </c>
      <c r="O380" t="s">
        <v>476</v>
      </c>
      <c r="P380" t="s">
        <v>476</v>
      </c>
    </row>
    <row r="381" spans="1:16">
      <c r="A381" s="484" t="s">
        <v>83366</v>
      </c>
      <c r="B381" s="485" t="s">
        <v>83365</v>
      </c>
      <c r="C381" t="s">
        <v>83364</v>
      </c>
      <c r="D381" t="s">
        <v>83363</v>
      </c>
      <c r="E381" t="str">
        <f t="shared" si="5"/>
        <v>529059 - ENS LYON</v>
      </c>
      <c r="F381" t="s">
        <v>1077</v>
      </c>
      <c r="G381" t="s">
        <v>83362</v>
      </c>
      <c r="I381" t="s">
        <v>3329</v>
      </c>
      <c r="J381" t="s">
        <v>83361</v>
      </c>
      <c r="K381" t="s">
        <v>208</v>
      </c>
      <c r="L381" t="s">
        <v>83360</v>
      </c>
      <c r="N381" t="s">
        <v>208</v>
      </c>
      <c r="O381" t="s">
        <v>476</v>
      </c>
      <c r="P381" t="s">
        <v>476</v>
      </c>
    </row>
    <row r="382" spans="1:16">
      <c r="A382" s="484" t="s">
        <v>31380</v>
      </c>
      <c r="B382" s="485" t="s">
        <v>31379</v>
      </c>
      <c r="C382" t="s">
        <v>31378</v>
      </c>
      <c r="D382" t="s">
        <v>31377</v>
      </c>
      <c r="E382" t="str">
        <f t="shared" si="5"/>
        <v>438066 - ONIRIS</v>
      </c>
      <c r="F382" t="s">
        <v>5363</v>
      </c>
      <c r="G382" t="s">
        <v>31376</v>
      </c>
      <c r="H382" t="s">
        <v>31375</v>
      </c>
      <c r="I382" t="s">
        <v>1837</v>
      </c>
      <c r="J382" t="s">
        <v>31374</v>
      </c>
      <c r="K382" t="s">
        <v>208</v>
      </c>
      <c r="L382" t="s">
        <v>31373</v>
      </c>
      <c r="N382" t="s">
        <v>208</v>
      </c>
      <c r="O382" t="s">
        <v>476</v>
      </c>
      <c r="P382" t="s">
        <v>476</v>
      </c>
    </row>
    <row r="383" spans="1:16">
      <c r="A383" s="484" t="s">
        <v>3976</v>
      </c>
      <c r="B383" s="485" t="s">
        <v>3975</v>
      </c>
      <c r="C383" t="s">
        <v>3974</v>
      </c>
      <c r="D383" t="s">
        <v>3973</v>
      </c>
      <c r="E383" t="str">
        <f t="shared" si="5"/>
        <v>518610 - VET AGRO SUP INST ENSEIGN SUP RECH ALIM...   MARCY L ETOILE</v>
      </c>
      <c r="F383" t="s">
        <v>506</v>
      </c>
      <c r="G383" t="s">
        <v>3972</v>
      </c>
      <c r="I383" t="s">
        <v>3971</v>
      </c>
      <c r="J383" t="s">
        <v>3970</v>
      </c>
      <c r="K383" t="s">
        <v>208</v>
      </c>
      <c r="L383" t="s">
        <v>3969</v>
      </c>
      <c r="N383" t="s">
        <v>208</v>
      </c>
      <c r="O383" t="s">
        <v>476</v>
      </c>
      <c r="P383" t="s">
        <v>476</v>
      </c>
    </row>
    <row r="384" spans="1:16">
      <c r="A384" s="484" t="s">
        <v>54281</v>
      </c>
      <c r="B384" s="485" t="s">
        <v>54280</v>
      </c>
      <c r="C384" t="s">
        <v>54279</v>
      </c>
      <c r="D384" t="s">
        <v>54278</v>
      </c>
      <c r="E384" t="str">
        <f t="shared" si="5"/>
        <v>268495 - IFCE HARAS NATIONAUX</v>
      </c>
      <c r="F384" t="s">
        <v>9760</v>
      </c>
      <c r="G384" t="s">
        <v>54277</v>
      </c>
      <c r="H384" t="s">
        <v>54276</v>
      </c>
      <c r="I384" t="s">
        <v>2209</v>
      </c>
      <c r="J384" t="s">
        <v>54275</v>
      </c>
      <c r="K384" t="s">
        <v>208</v>
      </c>
      <c r="L384" t="s">
        <v>54274</v>
      </c>
      <c r="N384" t="s">
        <v>208</v>
      </c>
      <c r="O384" t="s">
        <v>476</v>
      </c>
      <c r="P384" t="s">
        <v>476</v>
      </c>
    </row>
    <row r="385" spans="1:16">
      <c r="A385" s="484" t="s">
        <v>132475</v>
      </c>
      <c r="B385" s="485" t="s">
        <v>132474</v>
      </c>
      <c r="C385" t="s">
        <v>132473</v>
      </c>
      <c r="D385" t="s">
        <v>120251</v>
      </c>
      <c r="E385" t="str">
        <f t="shared" si="5"/>
        <v>677735 - ANAP</v>
      </c>
      <c r="F385" t="s">
        <v>30652</v>
      </c>
      <c r="G385" t="s">
        <v>132472</v>
      </c>
      <c r="I385" t="s">
        <v>626</v>
      </c>
      <c r="J385" t="s">
        <v>132471</v>
      </c>
      <c r="K385" t="s">
        <v>208</v>
      </c>
      <c r="L385" t="s">
        <v>132470</v>
      </c>
      <c r="N385" t="s">
        <v>208</v>
      </c>
      <c r="O385" t="s">
        <v>476</v>
      </c>
      <c r="P385" t="s">
        <v>476</v>
      </c>
    </row>
    <row r="386" spans="1:16">
      <c r="A386" s="484" t="s">
        <v>53305</v>
      </c>
      <c r="B386" s="485" t="s">
        <v>53304</v>
      </c>
      <c r="C386" t="s">
        <v>53303</v>
      </c>
      <c r="D386" t="s">
        <v>53302</v>
      </c>
      <c r="E386" t="str">
        <f t="shared" ref="E386:E449" si="6">_xlfn.CONCAT(L386," - ",D386)</f>
        <v>50258 - INSEP</v>
      </c>
      <c r="F386" t="s">
        <v>1808</v>
      </c>
      <c r="G386" t="s">
        <v>53301</v>
      </c>
      <c r="I386" t="s">
        <v>8273</v>
      </c>
      <c r="J386" t="s">
        <v>53300</v>
      </c>
      <c r="K386" t="s">
        <v>208</v>
      </c>
      <c r="L386" t="s">
        <v>53299</v>
      </c>
      <c r="N386" t="s">
        <v>208</v>
      </c>
      <c r="O386" t="s">
        <v>476</v>
      </c>
      <c r="P386" t="s">
        <v>476</v>
      </c>
    </row>
    <row r="387" spans="1:16">
      <c r="A387" s="484" t="s">
        <v>67457</v>
      </c>
      <c r="C387" t="s">
        <v>67456</v>
      </c>
      <c r="D387" t="s">
        <v>67456</v>
      </c>
      <c r="E387" t="str">
        <f t="shared" si="6"/>
        <v>548753 - GCS BIH 77</v>
      </c>
      <c r="F387" t="s">
        <v>39907</v>
      </c>
      <c r="G387" t="s">
        <v>67455</v>
      </c>
      <c r="I387" t="s">
        <v>13843</v>
      </c>
      <c r="J387" t="s">
        <v>67454</v>
      </c>
      <c r="K387" t="s">
        <v>208</v>
      </c>
      <c r="L387" t="s">
        <v>67453</v>
      </c>
      <c r="N387" t="s">
        <v>208</v>
      </c>
      <c r="O387" t="s">
        <v>476</v>
      </c>
      <c r="P387" t="s">
        <v>476</v>
      </c>
    </row>
    <row r="388" spans="1:16">
      <c r="A388" s="484" t="s">
        <v>97284</v>
      </c>
      <c r="B388" s="485" t="s">
        <v>97283</v>
      </c>
      <c r="C388" t="s">
        <v>97282</v>
      </c>
      <c r="D388" t="s">
        <v>97281</v>
      </c>
      <c r="E388" t="str">
        <f t="shared" si="6"/>
        <v>431540 - CCI TARN</v>
      </c>
      <c r="F388" t="s">
        <v>8493</v>
      </c>
      <c r="G388" t="s">
        <v>97280</v>
      </c>
      <c r="H388" t="s">
        <v>97279</v>
      </c>
      <c r="I388" t="s">
        <v>5244</v>
      </c>
      <c r="J388" t="s">
        <v>97278</v>
      </c>
      <c r="K388" t="s">
        <v>97277</v>
      </c>
      <c r="L388" t="s">
        <v>97276</v>
      </c>
      <c r="N388" t="s">
        <v>208</v>
      </c>
      <c r="O388" t="s">
        <v>476</v>
      </c>
      <c r="P388" t="s">
        <v>476</v>
      </c>
    </row>
    <row r="389" spans="1:16">
      <c r="A389" s="484" t="s">
        <v>97411</v>
      </c>
      <c r="B389" s="485" t="s">
        <v>97410</v>
      </c>
      <c r="C389" t="s">
        <v>97409</v>
      </c>
      <c r="D389" t="s">
        <v>97408</v>
      </c>
      <c r="E389" t="str">
        <f t="shared" si="6"/>
        <v>37552 - CCI HAUTE LOIRE</v>
      </c>
      <c r="F389" t="s">
        <v>6315</v>
      </c>
      <c r="G389" t="s">
        <v>97407</v>
      </c>
      <c r="H389" t="s">
        <v>97406</v>
      </c>
      <c r="I389" t="s">
        <v>7958</v>
      </c>
      <c r="J389" t="s">
        <v>97405</v>
      </c>
      <c r="K389" t="s">
        <v>208</v>
      </c>
      <c r="L389" t="s">
        <v>97404</v>
      </c>
      <c r="N389" t="s">
        <v>208</v>
      </c>
      <c r="O389" t="s">
        <v>476</v>
      </c>
      <c r="P389" t="s">
        <v>476</v>
      </c>
    </row>
    <row r="390" spans="1:16">
      <c r="A390" s="484" t="s">
        <v>97739</v>
      </c>
      <c r="B390" s="485" t="s">
        <v>97738</v>
      </c>
      <c r="C390" t="s">
        <v>97737</v>
      </c>
      <c r="D390" t="s">
        <v>97736</v>
      </c>
      <c r="E390" t="str">
        <f t="shared" si="6"/>
        <v>663165 - CHAMBRE D'AGRICULTURE NPDC LILLE</v>
      </c>
      <c r="F390" t="s">
        <v>21774</v>
      </c>
      <c r="G390" t="s">
        <v>97735</v>
      </c>
      <c r="I390" t="s">
        <v>1814</v>
      </c>
      <c r="J390" t="s">
        <v>97734</v>
      </c>
      <c r="K390" t="s">
        <v>208</v>
      </c>
      <c r="L390" t="s">
        <v>97733</v>
      </c>
      <c r="N390" t="s">
        <v>208</v>
      </c>
      <c r="O390" t="s">
        <v>476</v>
      </c>
      <c r="P390" t="s">
        <v>476</v>
      </c>
    </row>
    <row r="391" spans="1:16">
      <c r="A391" s="484" t="s">
        <v>63442</v>
      </c>
      <c r="C391" t="s">
        <v>63441</v>
      </c>
      <c r="D391" t="s">
        <v>63440</v>
      </c>
      <c r="E391" t="str">
        <f t="shared" si="6"/>
        <v>588568 - GCSMS ESTUAIRE ST BREVIN LES PINS</v>
      </c>
      <c r="F391" t="s">
        <v>63439</v>
      </c>
      <c r="G391" t="s">
        <v>63438</v>
      </c>
      <c r="I391" t="s">
        <v>27835</v>
      </c>
      <c r="J391" t="s">
        <v>63437</v>
      </c>
      <c r="K391" t="s">
        <v>208</v>
      </c>
      <c r="L391" t="s">
        <v>63436</v>
      </c>
      <c r="N391" t="s">
        <v>208</v>
      </c>
      <c r="O391" t="s">
        <v>476</v>
      </c>
      <c r="P391" t="s">
        <v>476</v>
      </c>
    </row>
    <row r="392" spans="1:16">
      <c r="A392" s="484" t="s">
        <v>110546</v>
      </c>
      <c r="B392" s="485" t="s">
        <v>110545</v>
      </c>
      <c r="C392" t="s">
        <v>110544</v>
      </c>
      <c r="D392" t="s">
        <v>110543</v>
      </c>
      <c r="E392" t="str">
        <f t="shared" si="6"/>
        <v>426520 - CES BRETAGNE</v>
      </c>
      <c r="F392" t="s">
        <v>613</v>
      </c>
      <c r="G392" t="s">
        <v>110542</v>
      </c>
      <c r="I392" t="s">
        <v>3364</v>
      </c>
      <c r="J392" t="s">
        <v>110541</v>
      </c>
      <c r="K392" t="s">
        <v>208</v>
      </c>
      <c r="L392" t="s">
        <v>110540</v>
      </c>
      <c r="N392" t="s">
        <v>208</v>
      </c>
      <c r="O392" t="s">
        <v>476</v>
      </c>
      <c r="P392" t="s">
        <v>476</v>
      </c>
    </row>
    <row r="393" spans="1:16">
      <c r="A393" s="484" t="s">
        <v>97580</v>
      </c>
      <c r="B393" s="485" t="s">
        <v>97579</v>
      </c>
      <c r="C393" t="s">
        <v>97578</v>
      </c>
      <c r="D393" t="s">
        <v>97577</v>
      </c>
      <c r="E393" t="str">
        <f t="shared" si="6"/>
        <v>659344 - CCI ARDECHE PRIVAS</v>
      </c>
      <c r="F393" t="s">
        <v>930</v>
      </c>
      <c r="G393" t="s">
        <v>97576</v>
      </c>
      <c r="H393" t="s">
        <v>97575</v>
      </c>
      <c r="I393" t="s">
        <v>43062</v>
      </c>
      <c r="J393" t="s">
        <v>97574</v>
      </c>
      <c r="K393" t="s">
        <v>208</v>
      </c>
      <c r="L393" t="s">
        <v>97573</v>
      </c>
      <c r="N393" t="s">
        <v>207</v>
      </c>
      <c r="O393" t="s">
        <v>476</v>
      </c>
      <c r="P393" t="s">
        <v>476</v>
      </c>
    </row>
    <row r="394" spans="1:16">
      <c r="A394" s="484" t="s">
        <v>97586</v>
      </c>
      <c r="B394" s="485" t="s">
        <v>97579</v>
      </c>
      <c r="C394" t="s">
        <v>97585</v>
      </c>
      <c r="D394" t="s">
        <v>97584</v>
      </c>
      <c r="E394" t="str">
        <f t="shared" si="6"/>
        <v>450157 - CCI ARDECHE AUBENAS</v>
      </c>
      <c r="F394" t="s">
        <v>25534</v>
      </c>
      <c r="G394" t="s">
        <v>97583</v>
      </c>
      <c r="I394" t="s">
        <v>27063</v>
      </c>
      <c r="J394" t="s">
        <v>97582</v>
      </c>
      <c r="K394" t="s">
        <v>208</v>
      </c>
      <c r="L394" t="s">
        <v>97581</v>
      </c>
      <c r="N394" t="s">
        <v>208</v>
      </c>
      <c r="O394" t="s">
        <v>476</v>
      </c>
      <c r="P394" t="s">
        <v>476</v>
      </c>
    </row>
    <row r="395" spans="1:16">
      <c r="A395" s="484" t="s">
        <v>98684</v>
      </c>
      <c r="B395" s="485" t="s">
        <v>97579</v>
      </c>
      <c r="C395" t="s">
        <v>98683</v>
      </c>
      <c r="D395" t="s">
        <v>98682</v>
      </c>
      <c r="E395" t="str">
        <f t="shared" si="6"/>
        <v>677681 - CFA ANDRE FARGIER DU CCI DE L'ARDECHE LANAS</v>
      </c>
      <c r="F395" t="s">
        <v>30652</v>
      </c>
      <c r="G395" t="s">
        <v>98681</v>
      </c>
      <c r="I395" t="s">
        <v>98680</v>
      </c>
      <c r="J395" t="s">
        <v>98679</v>
      </c>
      <c r="K395" t="s">
        <v>208</v>
      </c>
      <c r="L395" t="s">
        <v>98678</v>
      </c>
      <c r="N395" t="s">
        <v>207</v>
      </c>
      <c r="O395" t="s">
        <v>476</v>
      </c>
      <c r="P395" t="s">
        <v>476</v>
      </c>
    </row>
    <row r="396" spans="1:16">
      <c r="A396" s="484" t="s">
        <v>97870</v>
      </c>
      <c r="B396" s="485" t="s">
        <v>97869</v>
      </c>
      <c r="C396" t="s">
        <v>97868</v>
      </c>
      <c r="D396" t="s">
        <v>97867</v>
      </c>
      <c r="E396" t="str">
        <f t="shared" si="6"/>
        <v>493880 - CCI IG POINTE A PITRE</v>
      </c>
      <c r="F396" t="s">
        <v>64721</v>
      </c>
      <c r="G396" t="s">
        <v>97866</v>
      </c>
      <c r="I396" t="s">
        <v>5660</v>
      </c>
      <c r="J396" t="s">
        <v>97865</v>
      </c>
      <c r="K396" t="s">
        <v>208</v>
      </c>
      <c r="L396" t="s">
        <v>97864</v>
      </c>
      <c r="N396" t="s">
        <v>208</v>
      </c>
      <c r="O396" t="s">
        <v>476</v>
      </c>
      <c r="P396" t="s">
        <v>476</v>
      </c>
    </row>
    <row r="397" spans="1:16">
      <c r="A397" s="484" t="s">
        <v>64360</v>
      </c>
      <c r="B397" s="485" t="s">
        <v>64359</v>
      </c>
      <c r="C397" t="s">
        <v>64358</v>
      </c>
      <c r="D397" t="s">
        <v>64357</v>
      </c>
      <c r="E397" t="str">
        <f t="shared" si="6"/>
        <v>521851 - GENES - ENSAE ENSAI CEPE PALAISEAU</v>
      </c>
      <c r="F397" t="s">
        <v>1978</v>
      </c>
      <c r="G397" t="s">
        <v>64356</v>
      </c>
      <c r="H397" t="s">
        <v>64355</v>
      </c>
      <c r="I397" t="s">
        <v>788</v>
      </c>
      <c r="J397" t="s">
        <v>64354</v>
      </c>
      <c r="K397" t="s">
        <v>208</v>
      </c>
      <c r="L397" t="s">
        <v>64353</v>
      </c>
      <c r="N397" t="s">
        <v>208</v>
      </c>
      <c r="O397" t="s">
        <v>476</v>
      </c>
      <c r="P397" t="s">
        <v>476</v>
      </c>
    </row>
    <row r="398" spans="1:16">
      <c r="A398" s="484" t="s">
        <v>40275</v>
      </c>
      <c r="B398" s="485" t="s">
        <v>40274</v>
      </c>
      <c r="C398" t="s">
        <v>40273</v>
      </c>
      <c r="D398" t="s">
        <v>40272</v>
      </c>
      <c r="E398" t="str">
        <f t="shared" si="6"/>
        <v>630007 - MDA STRASBOURG</v>
      </c>
      <c r="F398" t="s">
        <v>40271</v>
      </c>
      <c r="G398" t="s">
        <v>40270</v>
      </c>
      <c r="I398" t="s">
        <v>579</v>
      </c>
      <c r="J398" t="s">
        <v>40269</v>
      </c>
      <c r="K398" t="s">
        <v>208</v>
      </c>
      <c r="L398" t="s">
        <v>40268</v>
      </c>
      <c r="N398" t="s">
        <v>208</v>
      </c>
      <c r="O398" t="s">
        <v>476</v>
      </c>
      <c r="P398" t="s">
        <v>476</v>
      </c>
    </row>
    <row r="399" spans="1:16">
      <c r="A399" s="484" t="s">
        <v>97636</v>
      </c>
      <c r="B399" s="485" t="s">
        <v>97635</v>
      </c>
      <c r="C399" t="s">
        <v>97634</v>
      </c>
      <c r="D399" t="s">
        <v>97633</v>
      </c>
      <c r="E399" t="str">
        <f t="shared" si="6"/>
        <v>616333 - CCI FORMATION CORSICA</v>
      </c>
      <c r="F399" t="s">
        <v>21218</v>
      </c>
      <c r="G399" t="s">
        <v>97632</v>
      </c>
      <c r="I399" t="s">
        <v>3007</v>
      </c>
      <c r="J399" t="s">
        <v>97631</v>
      </c>
      <c r="K399" t="s">
        <v>208</v>
      </c>
      <c r="L399" t="s">
        <v>97630</v>
      </c>
      <c r="N399" t="s">
        <v>207</v>
      </c>
      <c r="O399" t="s">
        <v>476</v>
      </c>
      <c r="P399" t="s">
        <v>476</v>
      </c>
    </row>
    <row r="400" spans="1:16">
      <c r="A400" s="484" t="s">
        <v>131111</v>
      </c>
      <c r="B400" s="485" t="s">
        <v>8452</v>
      </c>
      <c r="C400" t="s">
        <v>131110</v>
      </c>
      <c r="D400" t="s">
        <v>131109</v>
      </c>
      <c r="E400" t="str">
        <f t="shared" si="6"/>
        <v>493600 - AMU</v>
      </c>
      <c r="F400" t="s">
        <v>2718</v>
      </c>
      <c r="G400" t="s">
        <v>131108</v>
      </c>
      <c r="H400" t="s">
        <v>131107</v>
      </c>
      <c r="I400" t="s">
        <v>1035</v>
      </c>
      <c r="J400" t="s">
        <v>131106</v>
      </c>
      <c r="K400" t="s">
        <v>208</v>
      </c>
      <c r="L400" t="s">
        <v>131105</v>
      </c>
      <c r="N400" t="s">
        <v>207</v>
      </c>
      <c r="O400" t="s">
        <v>476</v>
      </c>
      <c r="P400" t="s">
        <v>476</v>
      </c>
    </row>
    <row r="401" spans="1:16">
      <c r="A401" s="484" t="s">
        <v>8453</v>
      </c>
      <c r="B401" s="485" t="s">
        <v>8452</v>
      </c>
      <c r="C401" t="s">
        <v>8451</v>
      </c>
      <c r="D401" t="s">
        <v>8450</v>
      </c>
      <c r="E401" t="str">
        <f t="shared" si="6"/>
        <v>439903 - UMFCS AMU</v>
      </c>
      <c r="F401" t="s">
        <v>5874</v>
      </c>
      <c r="G401" t="s">
        <v>8449</v>
      </c>
      <c r="I401" t="s">
        <v>1035</v>
      </c>
      <c r="J401" t="s">
        <v>8448</v>
      </c>
      <c r="K401" t="s">
        <v>8447</v>
      </c>
      <c r="L401" t="s">
        <v>8446</v>
      </c>
      <c r="N401" t="s">
        <v>208</v>
      </c>
      <c r="O401" t="s">
        <v>476</v>
      </c>
      <c r="P401" t="s">
        <v>476</v>
      </c>
    </row>
    <row r="402" spans="1:16">
      <c r="A402" s="484" t="s">
        <v>55606</v>
      </c>
      <c r="B402" s="485" t="s">
        <v>8452</v>
      </c>
      <c r="C402" t="s">
        <v>55605</v>
      </c>
      <c r="D402" t="s">
        <v>55604</v>
      </c>
      <c r="E402" t="str">
        <f t="shared" si="6"/>
        <v>583352 - UFR IMPGT DE L'UNIVERSITE D'AIX MARSEILLE</v>
      </c>
      <c r="F402" t="s">
        <v>14206</v>
      </c>
      <c r="G402" t="s">
        <v>55603</v>
      </c>
      <c r="I402" t="s">
        <v>596</v>
      </c>
      <c r="J402" t="s">
        <v>55602</v>
      </c>
      <c r="K402" t="s">
        <v>208</v>
      </c>
      <c r="L402" t="s">
        <v>55601</v>
      </c>
      <c r="N402" t="s">
        <v>208</v>
      </c>
      <c r="O402" t="s">
        <v>476</v>
      </c>
      <c r="P402" t="s">
        <v>476</v>
      </c>
    </row>
    <row r="403" spans="1:16">
      <c r="A403" s="484" t="s">
        <v>5944</v>
      </c>
      <c r="B403" s="485" t="s">
        <v>5935</v>
      </c>
      <c r="C403" t="s">
        <v>5943</v>
      </c>
      <c r="D403" t="s">
        <v>5942</v>
      </c>
      <c r="E403" t="str">
        <f t="shared" si="6"/>
        <v>468551 - UNIVERSITE LORRAINE</v>
      </c>
      <c r="F403" t="s">
        <v>2718</v>
      </c>
      <c r="G403" t="s">
        <v>5941</v>
      </c>
      <c r="H403" t="s">
        <v>5940</v>
      </c>
      <c r="I403" t="s">
        <v>2900</v>
      </c>
      <c r="J403" t="s">
        <v>5939</v>
      </c>
      <c r="K403" t="s">
        <v>5938</v>
      </c>
      <c r="L403" t="s">
        <v>5937</v>
      </c>
      <c r="N403" t="s">
        <v>207</v>
      </c>
      <c r="O403" t="s">
        <v>476</v>
      </c>
      <c r="P403" t="s">
        <v>476</v>
      </c>
    </row>
    <row r="404" spans="1:16">
      <c r="A404" s="484" t="s">
        <v>5936</v>
      </c>
      <c r="B404" s="485" t="s">
        <v>5935</v>
      </c>
      <c r="C404" t="s">
        <v>5934</v>
      </c>
      <c r="D404" t="s">
        <v>5933</v>
      </c>
      <c r="E404" t="str">
        <f t="shared" si="6"/>
        <v>442586 - UNIVERSITE LORRAINE ODONTOLOGIE</v>
      </c>
      <c r="F404" t="s">
        <v>5932</v>
      </c>
      <c r="G404" t="s">
        <v>5931</v>
      </c>
      <c r="H404" t="s">
        <v>5930</v>
      </c>
      <c r="I404" t="s">
        <v>2900</v>
      </c>
      <c r="J404" t="s">
        <v>5929</v>
      </c>
      <c r="K404" t="s">
        <v>5928</v>
      </c>
      <c r="L404" t="s">
        <v>5927</v>
      </c>
      <c r="N404" t="s">
        <v>208</v>
      </c>
      <c r="O404" t="s">
        <v>476</v>
      </c>
      <c r="P404" t="s">
        <v>476</v>
      </c>
    </row>
    <row r="405" spans="1:16">
      <c r="A405" s="484" t="s">
        <v>63506</v>
      </c>
      <c r="B405" s="485" t="s">
        <v>63505</v>
      </c>
      <c r="C405" t="s">
        <v>63504</v>
      </c>
      <c r="D405" t="s">
        <v>63503</v>
      </c>
      <c r="E405" t="str">
        <f t="shared" si="6"/>
        <v>476183 - GCSPA</v>
      </c>
      <c r="F405" t="s">
        <v>2178</v>
      </c>
      <c r="G405" t="s">
        <v>63502</v>
      </c>
      <c r="H405" t="s">
        <v>63501</v>
      </c>
      <c r="I405" t="s">
        <v>596</v>
      </c>
      <c r="J405" t="s">
        <v>63500</v>
      </c>
      <c r="K405" t="s">
        <v>208</v>
      </c>
      <c r="L405" t="s">
        <v>63499</v>
      </c>
      <c r="N405" t="s">
        <v>208</v>
      </c>
      <c r="O405" t="s">
        <v>476</v>
      </c>
      <c r="P405" t="s">
        <v>476</v>
      </c>
    </row>
    <row r="406" spans="1:16">
      <c r="A406" s="484" t="s">
        <v>67443</v>
      </c>
      <c r="B406" s="485" t="s">
        <v>67442</v>
      </c>
      <c r="C406" t="s">
        <v>67441</v>
      </c>
      <c r="D406" t="s">
        <v>67440</v>
      </c>
      <c r="E406" t="str">
        <f t="shared" si="6"/>
        <v>217402 - GCS DE L'IFPVPS</v>
      </c>
      <c r="F406" t="s">
        <v>11721</v>
      </c>
      <c r="G406" t="s">
        <v>67439</v>
      </c>
      <c r="H406" t="s">
        <v>67438</v>
      </c>
      <c r="I406" t="s">
        <v>3510</v>
      </c>
      <c r="J406" t="s">
        <v>67437</v>
      </c>
      <c r="K406" t="s">
        <v>67436</v>
      </c>
      <c r="L406" t="s">
        <v>67435</v>
      </c>
      <c r="N406" t="s">
        <v>207</v>
      </c>
      <c r="O406" t="s">
        <v>476</v>
      </c>
      <c r="P406" t="s">
        <v>476</v>
      </c>
    </row>
    <row r="407" spans="1:16">
      <c r="A407" s="484" t="s">
        <v>96828</v>
      </c>
      <c r="B407" s="485" t="s">
        <v>96827</v>
      </c>
      <c r="C407" t="s">
        <v>96826</v>
      </c>
      <c r="D407" t="s">
        <v>96825</v>
      </c>
      <c r="E407" t="str">
        <f t="shared" si="6"/>
        <v>564771 - CHAMBRE AGRICULTURE SAVOIE MONT BLANC ANNECY</v>
      </c>
      <c r="F407" t="s">
        <v>36345</v>
      </c>
      <c r="G407" t="s">
        <v>96824</v>
      </c>
      <c r="I407" t="s">
        <v>8115</v>
      </c>
      <c r="J407" t="s">
        <v>96823</v>
      </c>
      <c r="K407" t="s">
        <v>208</v>
      </c>
      <c r="L407" t="s">
        <v>96822</v>
      </c>
      <c r="N407" t="s">
        <v>208</v>
      </c>
      <c r="O407" t="s">
        <v>476</v>
      </c>
      <c r="P407" t="s">
        <v>476</v>
      </c>
    </row>
    <row r="408" spans="1:16">
      <c r="A408" s="484" t="s">
        <v>97526</v>
      </c>
      <c r="B408" s="485" t="s">
        <v>97490</v>
      </c>
      <c r="C408" t="s">
        <v>97525</v>
      </c>
      <c r="D408" t="s">
        <v>97524</v>
      </c>
      <c r="E408" t="str">
        <f t="shared" si="6"/>
        <v>3207 - CCIR PARIS IDF SIEGE</v>
      </c>
      <c r="F408" t="s">
        <v>8302</v>
      </c>
      <c r="G408" t="s">
        <v>97523</v>
      </c>
      <c r="I408" t="s">
        <v>3138</v>
      </c>
      <c r="K408" t="s">
        <v>208</v>
      </c>
      <c r="L408" t="s">
        <v>97522</v>
      </c>
      <c r="N408" t="s">
        <v>207</v>
      </c>
      <c r="O408" t="s">
        <v>476</v>
      </c>
      <c r="P408" t="s">
        <v>476</v>
      </c>
    </row>
    <row r="409" spans="1:16">
      <c r="A409" s="484" t="s">
        <v>97514</v>
      </c>
      <c r="B409" s="485" t="s">
        <v>97472</v>
      </c>
      <c r="C409" t="s">
        <v>97513</v>
      </c>
      <c r="D409" t="s">
        <v>97512</v>
      </c>
      <c r="E409" t="str">
        <f t="shared" si="6"/>
        <v>219071 - CCIR PARIS IDF FERRANDI PARIS</v>
      </c>
      <c r="F409" t="s">
        <v>1086</v>
      </c>
      <c r="G409" t="s">
        <v>97511</v>
      </c>
      <c r="I409" t="s">
        <v>3120</v>
      </c>
      <c r="J409" t="s">
        <v>72434</v>
      </c>
      <c r="K409" t="s">
        <v>208</v>
      </c>
      <c r="L409" t="s">
        <v>97510</v>
      </c>
      <c r="N409" t="s">
        <v>208</v>
      </c>
      <c r="O409" t="s">
        <v>476</v>
      </c>
      <c r="P409" t="s">
        <v>476</v>
      </c>
    </row>
    <row r="410" spans="1:16">
      <c r="A410" s="484" t="s">
        <v>97863</v>
      </c>
      <c r="B410" s="485" t="s">
        <v>97472</v>
      </c>
      <c r="C410" t="s">
        <v>97862</v>
      </c>
      <c r="D410" t="s">
        <v>97861</v>
      </c>
      <c r="E410" t="str">
        <f t="shared" si="6"/>
        <v>247510 - CCIR PARIS IDF GOBELINS L'ECOLE DE L'IMAGE</v>
      </c>
      <c r="F410" t="s">
        <v>20663</v>
      </c>
      <c r="G410" t="s">
        <v>97860</v>
      </c>
      <c r="I410" t="s">
        <v>4824</v>
      </c>
      <c r="J410" t="s">
        <v>97859</v>
      </c>
      <c r="K410" t="s">
        <v>208</v>
      </c>
      <c r="L410" t="s">
        <v>97858</v>
      </c>
      <c r="N410" t="s">
        <v>208</v>
      </c>
      <c r="O410" t="s">
        <v>476</v>
      </c>
      <c r="P410" t="s">
        <v>476</v>
      </c>
    </row>
    <row r="411" spans="1:16">
      <c r="A411" s="484" t="s">
        <v>97509</v>
      </c>
      <c r="B411" s="485" t="s">
        <v>97490</v>
      </c>
      <c r="C411" t="s">
        <v>97508</v>
      </c>
      <c r="D411" t="s">
        <v>97507</v>
      </c>
      <c r="E411" t="str">
        <f t="shared" si="6"/>
        <v>63368 - CCIR PARIS IDF GROUPE HEC</v>
      </c>
      <c r="F411" t="s">
        <v>2651</v>
      </c>
      <c r="G411" t="s">
        <v>97506</v>
      </c>
      <c r="I411" t="s">
        <v>77826</v>
      </c>
      <c r="J411" t="s">
        <v>77825</v>
      </c>
      <c r="K411" t="s">
        <v>208</v>
      </c>
      <c r="L411" t="s">
        <v>97505</v>
      </c>
      <c r="N411" t="s">
        <v>208</v>
      </c>
      <c r="O411" t="s">
        <v>476</v>
      </c>
      <c r="P411" t="s">
        <v>476</v>
      </c>
    </row>
    <row r="412" spans="1:16">
      <c r="A412" s="484" t="s">
        <v>97521</v>
      </c>
      <c r="B412" s="485" t="s">
        <v>97472</v>
      </c>
      <c r="C412" t="s">
        <v>97520</v>
      </c>
      <c r="D412" t="s">
        <v>97519</v>
      </c>
      <c r="E412" t="str">
        <f t="shared" si="6"/>
        <v>552008 - CCIR PARIS IDF ESIEE PARIS</v>
      </c>
      <c r="F412" t="s">
        <v>55610</v>
      </c>
      <c r="G412" t="s">
        <v>97518</v>
      </c>
      <c r="H412" t="s">
        <v>97517</v>
      </c>
      <c r="I412" t="s">
        <v>9554</v>
      </c>
      <c r="J412" t="s">
        <v>97516</v>
      </c>
      <c r="K412" t="s">
        <v>208</v>
      </c>
      <c r="L412" t="s">
        <v>97515</v>
      </c>
      <c r="N412" t="s">
        <v>208</v>
      </c>
      <c r="O412" t="s">
        <v>476</v>
      </c>
      <c r="P412" t="s">
        <v>476</v>
      </c>
    </row>
    <row r="413" spans="1:16">
      <c r="A413" s="484" t="s">
        <v>97504</v>
      </c>
      <c r="B413" s="485" t="s">
        <v>97472</v>
      </c>
      <c r="C413" t="s">
        <v>97503</v>
      </c>
      <c r="D413" t="s">
        <v>97502</v>
      </c>
      <c r="E413" t="str">
        <f t="shared" si="6"/>
        <v>580569 - CCIR PARIS IDF ITESCIA</v>
      </c>
      <c r="F413" t="s">
        <v>68420</v>
      </c>
      <c r="G413" t="s">
        <v>97501</v>
      </c>
      <c r="I413" t="s">
        <v>60842</v>
      </c>
      <c r="J413" t="s">
        <v>97500</v>
      </c>
      <c r="K413" t="s">
        <v>208</v>
      </c>
      <c r="L413" t="s">
        <v>97499</v>
      </c>
      <c r="N413" t="s">
        <v>208</v>
      </c>
      <c r="O413" t="s">
        <v>476</v>
      </c>
      <c r="P413" t="s">
        <v>476</v>
      </c>
    </row>
    <row r="414" spans="1:16">
      <c r="A414" s="484" t="s">
        <v>97477</v>
      </c>
      <c r="B414" s="485" t="s">
        <v>97472</v>
      </c>
      <c r="C414" t="s">
        <v>97471</v>
      </c>
      <c r="D414" t="s">
        <v>97476</v>
      </c>
      <c r="E414" t="str">
        <f t="shared" si="6"/>
        <v>571064 - CCIR PARIS IDF SUP DE VENTE</v>
      </c>
      <c r="F414" t="s">
        <v>27958</v>
      </c>
      <c r="G414" t="s">
        <v>83078</v>
      </c>
      <c r="H414" t="s">
        <v>97475</v>
      </c>
      <c r="I414" t="s">
        <v>3162</v>
      </c>
      <c r="K414" t="s">
        <v>208</v>
      </c>
      <c r="L414" t="s">
        <v>97474</v>
      </c>
      <c r="N414" t="s">
        <v>208</v>
      </c>
      <c r="O414" t="s">
        <v>476</v>
      </c>
      <c r="P414" t="s">
        <v>476</v>
      </c>
    </row>
    <row r="415" spans="1:16">
      <c r="A415" s="484" t="s">
        <v>97498</v>
      </c>
      <c r="B415" s="485" t="s">
        <v>97472</v>
      </c>
      <c r="C415" t="s">
        <v>97497</v>
      </c>
      <c r="D415" t="s">
        <v>97496</v>
      </c>
      <c r="E415" t="str">
        <f t="shared" si="6"/>
        <v>527075 - CCIR PARIS IDF LA FABRIQUE</v>
      </c>
      <c r="F415" t="s">
        <v>707</v>
      </c>
      <c r="G415" t="s">
        <v>97495</v>
      </c>
      <c r="H415" t="s">
        <v>97494</v>
      </c>
      <c r="I415" t="s">
        <v>820</v>
      </c>
      <c r="J415" t="s">
        <v>97493</v>
      </c>
      <c r="K415" t="s">
        <v>208</v>
      </c>
      <c r="L415" t="s">
        <v>97492</v>
      </c>
      <c r="N415" t="s">
        <v>208</v>
      </c>
      <c r="O415" t="s">
        <v>476</v>
      </c>
      <c r="P415" t="s">
        <v>476</v>
      </c>
    </row>
    <row r="416" spans="1:16">
      <c r="A416" s="484" t="s">
        <v>97491</v>
      </c>
      <c r="B416" s="485" t="s">
        <v>97490</v>
      </c>
      <c r="C416" t="s">
        <v>97489</v>
      </c>
      <c r="D416" t="s">
        <v>97488</v>
      </c>
      <c r="E416" t="str">
        <f t="shared" si="6"/>
        <v>556312 - CCIR PARIS IDF L'EA AUBERGENVILLE</v>
      </c>
      <c r="F416" t="s">
        <v>75340</v>
      </c>
      <c r="G416" t="s">
        <v>97487</v>
      </c>
      <c r="I416" t="s">
        <v>97486</v>
      </c>
      <c r="J416" t="s">
        <v>97485</v>
      </c>
      <c r="K416" t="s">
        <v>208</v>
      </c>
      <c r="L416" t="s">
        <v>97484</v>
      </c>
      <c r="N416" t="s">
        <v>208</v>
      </c>
      <c r="O416" t="s">
        <v>476</v>
      </c>
      <c r="P416" t="s">
        <v>476</v>
      </c>
    </row>
    <row r="417" spans="1:16">
      <c r="A417" s="484" t="s">
        <v>97483</v>
      </c>
      <c r="B417" s="485" t="s">
        <v>97472</v>
      </c>
      <c r="C417" t="s">
        <v>97482</v>
      </c>
      <c r="D417" t="s">
        <v>97481</v>
      </c>
      <c r="E417" t="str">
        <f t="shared" si="6"/>
        <v>571052 - CCIR PARIS IDF L'EA JOUY EN JOSAS</v>
      </c>
      <c r="F417" t="s">
        <v>51379</v>
      </c>
      <c r="G417" t="s">
        <v>97480</v>
      </c>
      <c r="H417" t="s">
        <v>61017</v>
      </c>
      <c r="I417" t="s">
        <v>77826</v>
      </c>
      <c r="J417" t="s">
        <v>97479</v>
      </c>
      <c r="K417" t="s">
        <v>208</v>
      </c>
      <c r="L417" t="s">
        <v>97478</v>
      </c>
      <c r="N417" t="s">
        <v>208</v>
      </c>
      <c r="O417" t="s">
        <v>476</v>
      </c>
      <c r="P417" t="s">
        <v>476</v>
      </c>
    </row>
    <row r="418" spans="1:16">
      <c r="A418" s="484" t="s">
        <v>97473</v>
      </c>
      <c r="B418" s="485" t="s">
        <v>97472</v>
      </c>
      <c r="C418" t="s">
        <v>97471</v>
      </c>
      <c r="D418" t="s">
        <v>97470</v>
      </c>
      <c r="E418" t="str">
        <f t="shared" si="6"/>
        <v>571970 - CCIR PARIS IDF SUP DE VENTE PARIS 17EME</v>
      </c>
      <c r="F418" t="s">
        <v>1222</v>
      </c>
      <c r="G418" t="s">
        <v>97469</v>
      </c>
      <c r="H418" t="s">
        <v>74397</v>
      </c>
      <c r="I418" t="s">
        <v>626</v>
      </c>
      <c r="J418" t="s">
        <v>97468</v>
      </c>
      <c r="K418" t="s">
        <v>208</v>
      </c>
      <c r="L418" t="s">
        <v>97467</v>
      </c>
      <c r="N418" t="s">
        <v>208</v>
      </c>
      <c r="O418" t="s">
        <v>476</v>
      </c>
      <c r="P418" t="s">
        <v>476</v>
      </c>
    </row>
    <row r="419" spans="1:16">
      <c r="A419" s="484" t="s">
        <v>97532</v>
      </c>
      <c r="B419" s="485" t="s">
        <v>97531</v>
      </c>
      <c r="C419" t="s">
        <v>97530</v>
      </c>
      <c r="D419" t="s">
        <v>97529</v>
      </c>
      <c r="E419" t="str">
        <f t="shared" si="6"/>
        <v>684727 - CCIR 92 COURBEVOIE</v>
      </c>
      <c r="F419" t="s">
        <v>10945</v>
      </c>
      <c r="G419" t="s">
        <v>97528</v>
      </c>
      <c r="I419" t="s">
        <v>569</v>
      </c>
      <c r="K419" t="s">
        <v>208</v>
      </c>
      <c r="L419" t="s">
        <v>97527</v>
      </c>
      <c r="N419" t="s">
        <v>208</v>
      </c>
      <c r="O419" t="s">
        <v>476</v>
      </c>
      <c r="P419" t="s">
        <v>476</v>
      </c>
    </row>
    <row r="420" spans="1:16">
      <c r="A420" s="484" t="s">
        <v>98655</v>
      </c>
      <c r="B420" s="485" t="s">
        <v>97472</v>
      </c>
      <c r="C420" t="s">
        <v>98654</v>
      </c>
      <c r="D420" t="s">
        <v>98654</v>
      </c>
      <c r="E420" t="str">
        <f t="shared" si="6"/>
        <v>635212 - CFA DE LA CCIR PARIS IDF</v>
      </c>
      <c r="F420" t="s">
        <v>4598</v>
      </c>
      <c r="G420" t="s">
        <v>98653</v>
      </c>
      <c r="I420" t="s">
        <v>626</v>
      </c>
      <c r="J420" t="s">
        <v>98652</v>
      </c>
      <c r="K420" t="s">
        <v>208</v>
      </c>
      <c r="L420" t="s">
        <v>98651</v>
      </c>
      <c r="N420" t="s">
        <v>207</v>
      </c>
      <c r="O420" t="s">
        <v>476</v>
      </c>
      <c r="P420" t="s">
        <v>476</v>
      </c>
    </row>
    <row r="421" spans="1:16">
      <c r="A421" s="484" t="s">
        <v>30820</v>
      </c>
      <c r="B421" s="485" t="s">
        <v>30819</v>
      </c>
      <c r="C421" t="s">
        <v>30818</v>
      </c>
      <c r="D421" t="s">
        <v>30817</v>
      </c>
      <c r="E421" t="str">
        <f t="shared" si="6"/>
        <v>635078 - OGAES</v>
      </c>
      <c r="F421" t="s">
        <v>30816</v>
      </c>
      <c r="G421" t="s">
        <v>30815</v>
      </c>
      <c r="I421" t="s">
        <v>5810</v>
      </c>
      <c r="K421" t="s">
        <v>208</v>
      </c>
      <c r="L421" t="s">
        <v>30814</v>
      </c>
      <c r="N421" t="s">
        <v>207</v>
      </c>
      <c r="O421" t="s">
        <v>476</v>
      </c>
      <c r="P421" t="s">
        <v>476</v>
      </c>
    </row>
    <row r="422" spans="1:16">
      <c r="A422" s="484" t="s">
        <v>63527</v>
      </c>
      <c r="C422" t="s">
        <v>63526</v>
      </c>
      <c r="D422" t="s">
        <v>63525</v>
      </c>
      <c r="E422" t="str">
        <f t="shared" si="6"/>
        <v>516260 - GCS CORREZIEN</v>
      </c>
      <c r="F422" t="s">
        <v>57273</v>
      </c>
      <c r="G422" t="s">
        <v>63524</v>
      </c>
      <c r="H422" t="s">
        <v>63523</v>
      </c>
      <c r="I422" t="s">
        <v>7636</v>
      </c>
      <c r="J422" t="s">
        <v>63522</v>
      </c>
      <c r="K422" t="s">
        <v>208</v>
      </c>
      <c r="L422" t="s">
        <v>63521</v>
      </c>
      <c r="N422" t="s">
        <v>208</v>
      </c>
      <c r="O422" t="s">
        <v>476</v>
      </c>
      <c r="P422" t="s">
        <v>476</v>
      </c>
    </row>
    <row r="423" spans="1:16">
      <c r="A423" s="484" t="s">
        <v>63467</v>
      </c>
      <c r="B423" s="485" t="s">
        <v>63466</v>
      </c>
      <c r="C423" t="s">
        <v>63465</v>
      </c>
      <c r="D423" t="s">
        <v>63464</v>
      </c>
      <c r="E423" t="str">
        <f t="shared" si="6"/>
        <v>148568 - GCS SIC</v>
      </c>
      <c r="F423" t="s">
        <v>1513</v>
      </c>
      <c r="G423" t="s">
        <v>63463</v>
      </c>
      <c r="H423" t="s">
        <v>63462</v>
      </c>
      <c r="I423" t="s">
        <v>6774</v>
      </c>
      <c r="J423" t="s">
        <v>63461</v>
      </c>
      <c r="K423" t="s">
        <v>63460</v>
      </c>
      <c r="L423" t="s">
        <v>63459</v>
      </c>
      <c r="N423" t="s">
        <v>208</v>
      </c>
      <c r="O423" t="s">
        <v>476</v>
      </c>
      <c r="P423" t="s">
        <v>476</v>
      </c>
    </row>
    <row r="424" spans="1:16">
      <c r="A424" s="484" t="s">
        <v>97802</v>
      </c>
      <c r="B424" s="485" t="s">
        <v>97801</v>
      </c>
      <c r="C424" t="s">
        <v>97800</v>
      </c>
      <c r="D424" t="s">
        <v>97800</v>
      </c>
      <c r="E424" t="str">
        <f t="shared" si="6"/>
        <v>471320 - CHAMBRE D'AGRICULTURE D'ALSACE</v>
      </c>
      <c r="F424" t="s">
        <v>1857</v>
      </c>
      <c r="G424" t="s">
        <v>97799</v>
      </c>
      <c r="I424" t="s">
        <v>17538</v>
      </c>
      <c r="J424" t="s">
        <v>97798</v>
      </c>
      <c r="K424" t="s">
        <v>208</v>
      </c>
      <c r="L424" t="s">
        <v>97797</v>
      </c>
      <c r="N424" t="s">
        <v>208</v>
      </c>
      <c r="O424" t="s">
        <v>476</v>
      </c>
      <c r="P424" t="s">
        <v>476</v>
      </c>
    </row>
    <row r="425" spans="1:16">
      <c r="A425" s="484" t="s">
        <v>63334</v>
      </c>
      <c r="B425" s="485" t="s">
        <v>63333</v>
      </c>
      <c r="C425" t="s">
        <v>63332</v>
      </c>
      <c r="D425" t="s">
        <v>63331</v>
      </c>
      <c r="E425" t="str">
        <f t="shared" si="6"/>
        <v>469932 - GIPSE TOULOUSE</v>
      </c>
      <c r="F425" t="s">
        <v>12975</v>
      </c>
      <c r="G425" t="s">
        <v>63330</v>
      </c>
      <c r="I425" t="s">
        <v>603</v>
      </c>
      <c r="J425" t="s">
        <v>63329</v>
      </c>
      <c r="K425" t="s">
        <v>63328</v>
      </c>
      <c r="L425" t="s">
        <v>63327</v>
      </c>
      <c r="N425" t="s">
        <v>208</v>
      </c>
      <c r="O425" t="s">
        <v>476</v>
      </c>
      <c r="P425" t="s">
        <v>476</v>
      </c>
    </row>
    <row r="426" spans="1:16">
      <c r="A426" s="484" t="s">
        <v>90074</v>
      </c>
      <c r="B426" s="485" t="s">
        <v>90073</v>
      </c>
      <c r="C426" t="s">
        <v>90072</v>
      </c>
      <c r="D426" t="s">
        <v>90071</v>
      </c>
      <c r="E426" t="str">
        <f t="shared" si="6"/>
        <v>582414 - CEREMA</v>
      </c>
      <c r="F426" t="s">
        <v>10495</v>
      </c>
      <c r="G426" t="s">
        <v>90070</v>
      </c>
      <c r="I426" t="s">
        <v>10840</v>
      </c>
      <c r="K426" t="s">
        <v>208</v>
      </c>
      <c r="L426" t="s">
        <v>90069</v>
      </c>
      <c r="N426" t="s">
        <v>208</v>
      </c>
      <c r="O426" t="s">
        <v>476</v>
      </c>
      <c r="P426" t="s">
        <v>476</v>
      </c>
    </row>
    <row r="427" spans="1:16">
      <c r="A427" s="484" t="s">
        <v>53355</v>
      </c>
      <c r="B427" s="485" t="s">
        <v>53354</v>
      </c>
      <c r="C427" t="s">
        <v>53353</v>
      </c>
      <c r="D427" t="s">
        <v>53352</v>
      </c>
      <c r="E427" t="str">
        <f t="shared" si="6"/>
        <v>590174 - INSA BOURGES</v>
      </c>
      <c r="F427" t="s">
        <v>1513</v>
      </c>
      <c r="G427" t="s">
        <v>53351</v>
      </c>
      <c r="H427" t="s">
        <v>53350</v>
      </c>
      <c r="I427" t="s">
        <v>4220</v>
      </c>
      <c r="J427" t="s">
        <v>53349</v>
      </c>
      <c r="K427" t="s">
        <v>208</v>
      </c>
      <c r="L427" t="s">
        <v>53348</v>
      </c>
      <c r="N427" t="s">
        <v>207</v>
      </c>
      <c r="O427" t="s">
        <v>476</v>
      </c>
      <c r="P427" t="s">
        <v>476</v>
      </c>
    </row>
    <row r="428" spans="1:16">
      <c r="A428" s="484" t="s">
        <v>63551</v>
      </c>
      <c r="B428" s="485" t="s">
        <v>63550</v>
      </c>
      <c r="C428" t="s">
        <v>63549</v>
      </c>
      <c r="D428" t="s">
        <v>63548</v>
      </c>
      <c r="E428" t="str">
        <f t="shared" si="6"/>
        <v>514720 - GCS CAPPS BRETAGNE</v>
      </c>
      <c r="F428" t="s">
        <v>55208</v>
      </c>
      <c r="G428" t="s">
        <v>63547</v>
      </c>
      <c r="H428" t="s">
        <v>63546</v>
      </c>
      <c r="I428" t="s">
        <v>3364</v>
      </c>
      <c r="J428" t="s">
        <v>63545</v>
      </c>
      <c r="K428" t="s">
        <v>208</v>
      </c>
      <c r="L428" t="s">
        <v>63544</v>
      </c>
      <c r="N428" t="s">
        <v>208</v>
      </c>
      <c r="O428" t="s">
        <v>476</v>
      </c>
      <c r="P428" t="s">
        <v>476</v>
      </c>
    </row>
    <row r="429" spans="1:16">
      <c r="A429" s="484" t="s">
        <v>46626</v>
      </c>
      <c r="B429" s="485" t="s">
        <v>46611</v>
      </c>
      <c r="C429" t="s">
        <v>46625</v>
      </c>
      <c r="D429" t="s">
        <v>46624</v>
      </c>
      <c r="E429" t="str">
        <f t="shared" si="6"/>
        <v>492279 - GIP LABEO LANA SAINT-CONTEST</v>
      </c>
      <c r="F429" t="s">
        <v>498</v>
      </c>
      <c r="G429" t="s">
        <v>46623</v>
      </c>
      <c r="H429" t="s">
        <v>46622</v>
      </c>
      <c r="I429" t="s">
        <v>1781</v>
      </c>
      <c r="J429" t="s">
        <v>46621</v>
      </c>
      <c r="K429" t="s">
        <v>208</v>
      </c>
      <c r="L429" t="s">
        <v>46620</v>
      </c>
      <c r="N429" t="s">
        <v>208</v>
      </c>
      <c r="O429" t="s">
        <v>476</v>
      </c>
      <c r="P429" t="s">
        <v>476</v>
      </c>
    </row>
    <row r="430" spans="1:16">
      <c r="A430" s="484" t="s">
        <v>46619</v>
      </c>
      <c r="B430" s="485" t="s">
        <v>46611</v>
      </c>
      <c r="C430" t="s">
        <v>46618</v>
      </c>
      <c r="D430" t="s">
        <v>46617</v>
      </c>
      <c r="E430" t="str">
        <f t="shared" si="6"/>
        <v>544528 - GIP LABEO  MANCHE LANA SAINT LO</v>
      </c>
      <c r="F430" t="s">
        <v>7721</v>
      </c>
      <c r="G430" t="s">
        <v>46616</v>
      </c>
      <c r="H430" t="s">
        <v>46615</v>
      </c>
      <c r="I430" t="s">
        <v>7926</v>
      </c>
      <c r="J430" t="s">
        <v>46614</v>
      </c>
      <c r="K430" t="s">
        <v>208</v>
      </c>
      <c r="L430" t="s">
        <v>46613</v>
      </c>
      <c r="N430" t="s">
        <v>208</v>
      </c>
      <c r="O430" t="s">
        <v>476</v>
      </c>
      <c r="P430" t="s">
        <v>476</v>
      </c>
    </row>
    <row r="431" spans="1:16">
      <c r="A431" s="484" t="s">
        <v>46612</v>
      </c>
      <c r="B431" s="485" t="s">
        <v>46611</v>
      </c>
      <c r="C431" t="s">
        <v>46610</v>
      </c>
      <c r="D431" t="s">
        <v>46609</v>
      </c>
      <c r="E431" t="str">
        <f t="shared" si="6"/>
        <v>496121 - GIP LABEO LANA ALENCON</v>
      </c>
      <c r="F431" t="s">
        <v>498</v>
      </c>
      <c r="G431" t="s">
        <v>46608</v>
      </c>
      <c r="I431" t="s">
        <v>7594</v>
      </c>
      <c r="J431" t="s">
        <v>46607</v>
      </c>
      <c r="K431" t="s">
        <v>208</v>
      </c>
      <c r="L431" t="s">
        <v>46606</v>
      </c>
      <c r="N431" t="s">
        <v>208</v>
      </c>
      <c r="O431" t="s">
        <v>476</v>
      </c>
      <c r="P431" t="s">
        <v>46605</v>
      </c>
    </row>
    <row r="432" spans="1:16">
      <c r="A432" s="484" t="s">
        <v>91031</v>
      </c>
      <c r="B432" s="485" t="s">
        <v>91030</v>
      </c>
      <c r="C432" t="s">
        <v>91029</v>
      </c>
      <c r="D432" t="s">
        <v>91029</v>
      </c>
      <c r="E432" t="str">
        <f t="shared" si="6"/>
        <v>480174 - CREPS RHONE ALPES</v>
      </c>
      <c r="F432" t="s">
        <v>1808</v>
      </c>
      <c r="G432" t="s">
        <v>91028</v>
      </c>
      <c r="H432" t="s">
        <v>91027</v>
      </c>
      <c r="I432" t="s">
        <v>91026</v>
      </c>
      <c r="J432" t="s">
        <v>91025</v>
      </c>
      <c r="K432" t="s">
        <v>208</v>
      </c>
      <c r="L432" t="s">
        <v>91024</v>
      </c>
      <c r="N432" t="s">
        <v>208</v>
      </c>
      <c r="O432" t="s">
        <v>476</v>
      </c>
      <c r="P432" t="s">
        <v>476</v>
      </c>
    </row>
    <row r="433" spans="1:16">
      <c r="A433" s="484" t="s">
        <v>57736</v>
      </c>
      <c r="B433" s="485" t="s">
        <v>57729</v>
      </c>
      <c r="C433" t="s">
        <v>57728</v>
      </c>
      <c r="D433" t="s">
        <v>57735</v>
      </c>
      <c r="E433" t="str">
        <f t="shared" si="6"/>
        <v>489256 - INOVALYS NANTES</v>
      </c>
      <c r="F433" t="s">
        <v>7832</v>
      </c>
      <c r="G433" t="s">
        <v>57734</v>
      </c>
      <c r="H433" t="s">
        <v>57733</v>
      </c>
      <c r="I433" t="s">
        <v>1837</v>
      </c>
      <c r="J433" t="s">
        <v>57732</v>
      </c>
      <c r="K433" t="s">
        <v>208</v>
      </c>
      <c r="L433" t="s">
        <v>57731</v>
      </c>
      <c r="N433" t="s">
        <v>208</v>
      </c>
      <c r="O433" t="s">
        <v>476</v>
      </c>
      <c r="P433" t="s">
        <v>476</v>
      </c>
    </row>
    <row r="434" spans="1:16">
      <c r="A434" s="484" t="s">
        <v>57730</v>
      </c>
      <c r="B434" s="485" t="s">
        <v>57729</v>
      </c>
      <c r="C434" t="s">
        <v>57728</v>
      </c>
      <c r="D434" t="s">
        <v>57727</v>
      </c>
      <c r="E434" t="str">
        <f t="shared" si="6"/>
        <v>685823 - INOVALYS PARCAY MESLAY</v>
      </c>
      <c r="F434" t="s">
        <v>3009</v>
      </c>
      <c r="G434" t="s">
        <v>57726</v>
      </c>
      <c r="I434" t="s">
        <v>14458</v>
      </c>
      <c r="J434" t="s">
        <v>57725</v>
      </c>
      <c r="K434" t="s">
        <v>208</v>
      </c>
      <c r="L434" t="s">
        <v>57724</v>
      </c>
      <c r="N434" t="s">
        <v>208</v>
      </c>
      <c r="O434" t="s">
        <v>476</v>
      </c>
      <c r="P434" t="s">
        <v>476</v>
      </c>
    </row>
    <row r="435" spans="1:16">
      <c r="A435" s="484" t="s">
        <v>52054</v>
      </c>
      <c r="B435" s="485" t="s">
        <v>52053</v>
      </c>
      <c r="C435" t="s">
        <v>52052</v>
      </c>
      <c r="D435" t="s">
        <v>52051</v>
      </c>
      <c r="E435" t="str">
        <f t="shared" si="6"/>
        <v>508913 - IFMS ALBI</v>
      </c>
      <c r="F435" t="s">
        <v>7093</v>
      </c>
      <c r="G435" t="s">
        <v>52050</v>
      </c>
      <c r="I435" t="s">
        <v>5244</v>
      </c>
      <c r="J435" t="s">
        <v>52049</v>
      </c>
      <c r="K435" t="s">
        <v>208</v>
      </c>
      <c r="L435" t="s">
        <v>52048</v>
      </c>
      <c r="N435" t="s">
        <v>207</v>
      </c>
      <c r="O435" t="s">
        <v>476</v>
      </c>
      <c r="P435" t="s">
        <v>476</v>
      </c>
    </row>
    <row r="436" spans="1:16">
      <c r="A436" s="484" t="s">
        <v>55153</v>
      </c>
      <c r="B436" s="485" t="s">
        <v>55152</v>
      </c>
      <c r="C436" t="s">
        <v>55151</v>
      </c>
      <c r="D436" t="s">
        <v>55150</v>
      </c>
      <c r="E436" t="str">
        <f t="shared" si="6"/>
        <v>628359 - IHEMI</v>
      </c>
      <c r="G436" t="s">
        <v>55149</v>
      </c>
      <c r="I436" t="s">
        <v>626</v>
      </c>
      <c r="J436" t="s">
        <v>55148</v>
      </c>
      <c r="K436" t="s">
        <v>208</v>
      </c>
      <c r="L436" t="s">
        <v>55147</v>
      </c>
      <c r="N436" t="s">
        <v>208</v>
      </c>
      <c r="O436" t="s">
        <v>476</v>
      </c>
      <c r="P436" t="s">
        <v>476</v>
      </c>
    </row>
    <row r="437" spans="1:16">
      <c r="A437" s="484" t="s">
        <v>110591</v>
      </c>
      <c r="B437" s="485" t="s">
        <v>110590</v>
      </c>
      <c r="C437" t="s">
        <v>110589</v>
      </c>
      <c r="D437" t="s">
        <v>110588</v>
      </c>
      <c r="E437" t="str">
        <f t="shared" si="6"/>
        <v>562452 - GIP CAMPUS ESPRIT INDUSTRIES BRETAGNE SUD</v>
      </c>
      <c r="F437" t="s">
        <v>3795</v>
      </c>
      <c r="G437" t="s">
        <v>110587</v>
      </c>
      <c r="I437" t="s">
        <v>11183</v>
      </c>
      <c r="J437" t="s">
        <v>110586</v>
      </c>
      <c r="K437" t="s">
        <v>208</v>
      </c>
      <c r="L437" t="s">
        <v>110585</v>
      </c>
      <c r="N437" t="s">
        <v>207</v>
      </c>
      <c r="O437" t="s">
        <v>476</v>
      </c>
      <c r="P437" t="s">
        <v>476</v>
      </c>
    </row>
    <row r="438" spans="1:16">
      <c r="A438" s="484" t="s">
        <v>63387</v>
      </c>
      <c r="B438" s="485" t="s">
        <v>63386</v>
      </c>
      <c r="C438" t="s">
        <v>63385</v>
      </c>
      <c r="D438" t="s">
        <v>63384</v>
      </c>
      <c r="E438" t="str">
        <f t="shared" si="6"/>
        <v>522193 - GIR 7</v>
      </c>
      <c r="F438" t="s">
        <v>7400</v>
      </c>
      <c r="G438" t="s">
        <v>63383</v>
      </c>
      <c r="I438" t="s">
        <v>36293</v>
      </c>
      <c r="J438" t="s">
        <v>63382</v>
      </c>
      <c r="K438" t="s">
        <v>208</v>
      </c>
      <c r="L438" t="s">
        <v>63381</v>
      </c>
      <c r="N438" t="s">
        <v>208</v>
      </c>
      <c r="O438" t="s">
        <v>476</v>
      </c>
      <c r="P438" t="s">
        <v>476</v>
      </c>
    </row>
    <row r="439" spans="1:16">
      <c r="A439" s="484" t="s">
        <v>6083</v>
      </c>
      <c r="B439" s="485" t="s">
        <v>6082</v>
      </c>
      <c r="C439" t="s">
        <v>6081</v>
      </c>
      <c r="D439" t="s">
        <v>6081</v>
      </c>
      <c r="E439" t="str">
        <f t="shared" si="6"/>
        <v>540158 - UNIVERSITE DE GUYANE</v>
      </c>
      <c r="F439" t="s">
        <v>6080</v>
      </c>
      <c r="G439" t="s">
        <v>6079</v>
      </c>
      <c r="I439" t="s">
        <v>6078</v>
      </c>
      <c r="K439" t="s">
        <v>208</v>
      </c>
      <c r="L439" t="s">
        <v>6077</v>
      </c>
      <c r="N439" t="s">
        <v>207</v>
      </c>
      <c r="O439" t="s">
        <v>476</v>
      </c>
      <c r="P439" t="s">
        <v>476</v>
      </c>
    </row>
    <row r="440" spans="1:16">
      <c r="A440" s="484" t="s">
        <v>63543</v>
      </c>
      <c r="B440" s="485" t="s">
        <v>63542</v>
      </c>
      <c r="C440" t="s">
        <v>63541</v>
      </c>
      <c r="D440" t="s">
        <v>63540</v>
      </c>
      <c r="E440" t="str">
        <f t="shared" si="6"/>
        <v>522466 - GCS IFCS TERRITOIRE LYONNAIS BRON</v>
      </c>
      <c r="F440" t="s">
        <v>63539</v>
      </c>
      <c r="G440" t="s">
        <v>20319</v>
      </c>
      <c r="H440" t="s">
        <v>63538</v>
      </c>
      <c r="I440" t="s">
        <v>10840</v>
      </c>
      <c r="K440" t="s">
        <v>208</v>
      </c>
      <c r="L440" t="s">
        <v>63537</v>
      </c>
      <c r="N440" t="s">
        <v>208</v>
      </c>
      <c r="O440" t="s">
        <v>476</v>
      </c>
      <c r="P440" t="s">
        <v>476</v>
      </c>
    </row>
    <row r="441" spans="1:16">
      <c r="A441" s="484" t="s">
        <v>96889</v>
      </c>
      <c r="B441" s="485" t="s">
        <v>95329</v>
      </c>
      <c r="C441" t="s">
        <v>96888</v>
      </c>
      <c r="D441" t="s">
        <v>96887</v>
      </c>
      <c r="E441" t="str">
        <f t="shared" si="6"/>
        <v>646751 - CMAR PAYS DE LA LOIRE STE LUCE SUR LOIRE</v>
      </c>
      <c r="F441" t="s">
        <v>6784</v>
      </c>
      <c r="G441" t="s">
        <v>96886</v>
      </c>
      <c r="I441" t="s">
        <v>31066</v>
      </c>
      <c r="J441" t="s">
        <v>95323</v>
      </c>
      <c r="K441" t="s">
        <v>208</v>
      </c>
      <c r="L441" t="s">
        <v>96885</v>
      </c>
      <c r="N441" t="s">
        <v>207</v>
      </c>
      <c r="O441" t="s">
        <v>476</v>
      </c>
      <c r="P441" t="s">
        <v>476</v>
      </c>
    </row>
    <row r="442" spans="1:16">
      <c r="A442" s="484" t="s">
        <v>95330</v>
      </c>
      <c r="B442" s="485" t="s">
        <v>95329</v>
      </c>
      <c r="C442" t="s">
        <v>95328</v>
      </c>
      <c r="D442" t="s">
        <v>95327</v>
      </c>
      <c r="E442" t="str">
        <f t="shared" si="6"/>
        <v>564047 - CMAR DEL LOIRE ATLANTIQUE 44 STE LUCE SUR LOIRE</v>
      </c>
      <c r="F442" t="s">
        <v>95326</v>
      </c>
      <c r="G442" t="s">
        <v>95325</v>
      </c>
      <c r="H442" t="s">
        <v>95324</v>
      </c>
      <c r="I442" t="s">
        <v>31066</v>
      </c>
      <c r="J442" t="s">
        <v>95323</v>
      </c>
      <c r="K442" t="s">
        <v>208</v>
      </c>
      <c r="L442" t="s">
        <v>95322</v>
      </c>
      <c r="N442" t="s">
        <v>208</v>
      </c>
      <c r="O442" t="s">
        <v>476</v>
      </c>
      <c r="P442" t="s">
        <v>476</v>
      </c>
    </row>
    <row r="443" spans="1:16">
      <c r="A443" s="484" t="s">
        <v>96949</v>
      </c>
      <c r="B443" s="485" t="s">
        <v>95329</v>
      </c>
      <c r="C443" t="s">
        <v>96948</v>
      </c>
      <c r="D443" t="s">
        <v>96947</v>
      </c>
      <c r="E443" t="str">
        <f t="shared" si="6"/>
        <v>366160 - CMAR MAINE ET LOIRE</v>
      </c>
      <c r="F443" t="s">
        <v>5884</v>
      </c>
      <c r="G443" t="s">
        <v>96946</v>
      </c>
      <c r="H443" t="s">
        <v>96945</v>
      </c>
      <c r="I443" t="s">
        <v>1647</v>
      </c>
      <c r="J443" t="s">
        <v>96944</v>
      </c>
      <c r="K443" t="s">
        <v>208</v>
      </c>
      <c r="L443" t="s">
        <v>96943</v>
      </c>
      <c r="N443" t="s">
        <v>208</v>
      </c>
      <c r="O443" t="s">
        <v>476</v>
      </c>
      <c r="P443" t="s">
        <v>476</v>
      </c>
    </row>
    <row r="444" spans="1:16">
      <c r="A444" s="484" t="s">
        <v>97125</v>
      </c>
      <c r="B444" s="485" t="s">
        <v>95329</v>
      </c>
      <c r="C444" t="s">
        <v>97124</v>
      </c>
      <c r="D444" t="s">
        <v>97123</v>
      </c>
      <c r="E444" t="str">
        <f t="shared" si="6"/>
        <v>528018 - CMAR URMA MAYENNE</v>
      </c>
      <c r="F444" t="s">
        <v>9781</v>
      </c>
      <c r="G444" t="s">
        <v>97122</v>
      </c>
      <c r="I444" t="s">
        <v>4017</v>
      </c>
      <c r="J444" t="s">
        <v>95323</v>
      </c>
      <c r="K444" t="s">
        <v>208</v>
      </c>
      <c r="L444" t="s">
        <v>97121</v>
      </c>
      <c r="N444" t="s">
        <v>207</v>
      </c>
      <c r="O444" t="s">
        <v>476</v>
      </c>
      <c r="P444" t="s">
        <v>476</v>
      </c>
    </row>
    <row r="445" spans="1:16">
      <c r="A445" s="484" t="s">
        <v>96942</v>
      </c>
      <c r="B445" s="485" t="s">
        <v>95329</v>
      </c>
      <c r="C445" t="s">
        <v>96941</v>
      </c>
      <c r="D445" t="s">
        <v>96940</v>
      </c>
      <c r="E445" t="str">
        <f t="shared" si="6"/>
        <v>363674 - CMAR SARTHE LE MANS</v>
      </c>
      <c r="F445" t="s">
        <v>15604</v>
      </c>
      <c r="G445" t="s">
        <v>96939</v>
      </c>
      <c r="H445" t="s">
        <v>96938</v>
      </c>
      <c r="I445" t="s">
        <v>3929</v>
      </c>
      <c r="J445" t="s">
        <v>96937</v>
      </c>
      <c r="K445" t="s">
        <v>208</v>
      </c>
      <c r="L445" t="s">
        <v>96936</v>
      </c>
      <c r="N445" t="s">
        <v>207</v>
      </c>
      <c r="O445" t="s">
        <v>476</v>
      </c>
      <c r="P445" t="s">
        <v>476</v>
      </c>
    </row>
    <row r="446" spans="1:16">
      <c r="A446" s="484" t="s">
        <v>96964</v>
      </c>
      <c r="B446" s="485" t="s">
        <v>95329</v>
      </c>
      <c r="C446" t="s">
        <v>96963</v>
      </c>
      <c r="D446" t="s">
        <v>96962</v>
      </c>
      <c r="E446" t="str">
        <f t="shared" si="6"/>
        <v>566986 - CMAR DE VENDEE</v>
      </c>
      <c r="F446" t="s">
        <v>33893</v>
      </c>
      <c r="G446" t="s">
        <v>96961</v>
      </c>
      <c r="H446" t="s">
        <v>96960</v>
      </c>
      <c r="I446" t="s">
        <v>8105</v>
      </c>
      <c r="J446" t="s">
        <v>96959</v>
      </c>
      <c r="K446" t="s">
        <v>208</v>
      </c>
      <c r="L446" t="s">
        <v>96958</v>
      </c>
      <c r="N446" t="s">
        <v>208</v>
      </c>
      <c r="O446" t="s">
        <v>476</v>
      </c>
      <c r="P446" t="s">
        <v>476</v>
      </c>
    </row>
    <row r="447" spans="1:16">
      <c r="A447" s="484" t="s">
        <v>63512</v>
      </c>
      <c r="C447" t="s">
        <v>63511</v>
      </c>
      <c r="D447" t="s">
        <v>63510</v>
      </c>
      <c r="E447" t="str">
        <f t="shared" si="6"/>
        <v>525790 - GCS DU KEMBERG ST DIE</v>
      </c>
      <c r="F447" t="s">
        <v>1710</v>
      </c>
      <c r="G447" t="s">
        <v>59284</v>
      </c>
      <c r="H447" t="s">
        <v>63509</v>
      </c>
      <c r="I447" t="s">
        <v>4213</v>
      </c>
      <c r="J447" t="s">
        <v>63508</v>
      </c>
      <c r="K447" t="s">
        <v>208</v>
      </c>
      <c r="L447" t="s">
        <v>63507</v>
      </c>
      <c r="N447" t="s">
        <v>208</v>
      </c>
      <c r="O447" t="s">
        <v>476</v>
      </c>
      <c r="P447" t="s">
        <v>476</v>
      </c>
    </row>
    <row r="448" spans="1:16">
      <c r="A448" s="484" t="s">
        <v>67477</v>
      </c>
      <c r="B448" s="485" t="s">
        <v>67476</v>
      </c>
      <c r="C448" t="s">
        <v>67475</v>
      </c>
      <c r="D448" t="s">
        <v>67475</v>
      </c>
      <c r="E448" t="str">
        <f t="shared" si="6"/>
        <v>617179 - GCMS DU GRAND LILLE</v>
      </c>
      <c r="F448" t="s">
        <v>7794</v>
      </c>
      <c r="G448" t="s">
        <v>67474</v>
      </c>
      <c r="I448" t="s">
        <v>58045</v>
      </c>
      <c r="J448" t="s">
        <v>67473</v>
      </c>
      <c r="K448" t="s">
        <v>208</v>
      </c>
      <c r="L448" t="s">
        <v>67472</v>
      </c>
      <c r="N448" t="s">
        <v>208</v>
      </c>
      <c r="O448" t="s">
        <v>476</v>
      </c>
      <c r="P448" t="s">
        <v>476</v>
      </c>
    </row>
    <row r="449" spans="1:16">
      <c r="A449" s="484" t="s">
        <v>96909</v>
      </c>
      <c r="B449" s="485" t="s">
        <v>96453</v>
      </c>
      <c r="C449" t="s">
        <v>96908</v>
      </c>
      <c r="D449" t="s">
        <v>96907</v>
      </c>
      <c r="E449" t="str">
        <f t="shared" si="6"/>
        <v>571908 - CMAR 13 PACA LA VALETTE DU VAR</v>
      </c>
      <c r="F449" t="s">
        <v>2572</v>
      </c>
      <c r="G449" t="s">
        <v>96906</v>
      </c>
      <c r="H449" t="s">
        <v>96905</v>
      </c>
      <c r="I449" t="s">
        <v>3322</v>
      </c>
      <c r="J449" t="s">
        <v>96904</v>
      </c>
      <c r="K449" t="s">
        <v>208</v>
      </c>
      <c r="L449" t="s">
        <v>96903</v>
      </c>
      <c r="N449" t="s">
        <v>208</v>
      </c>
      <c r="O449" t="s">
        <v>476</v>
      </c>
      <c r="P449" t="s">
        <v>476</v>
      </c>
    </row>
    <row r="450" spans="1:16">
      <c r="A450" s="484" t="s">
        <v>96902</v>
      </c>
      <c r="B450" s="485" t="s">
        <v>96453</v>
      </c>
      <c r="C450" t="s">
        <v>96901</v>
      </c>
      <c r="D450" t="s">
        <v>96900</v>
      </c>
      <c r="E450" t="str">
        <f t="shared" ref="E450:E513" si="7">_xlfn.CONCAT(L450," - ",D450)</f>
        <v>546215 - CMAR 13 PACA SECTION VAUCLUSE AVIGNON</v>
      </c>
      <c r="F450" t="s">
        <v>21286</v>
      </c>
      <c r="G450" t="s">
        <v>96899</v>
      </c>
      <c r="H450" t="s">
        <v>96898</v>
      </c>
      <c r="I450" t="s">
        <v>4549</v>
      </c>
      <c r="J450" t="s">
        <v>96897</v>
      </c>
      <c r="K450" t="s">
        <v>208</v>
      </c>
      <c r="L450" t="s">
        <v>96896</v>
      </c>
      <c r="N450" t="s">
        <v>208</v>
      </c>
      <c r="O450" t="s">
        <v>476</v>
      </c>
      <c r="P450" t="s">
        <v>476</v>
      </c>
    </row>
    <row r="451" spans="1:16">
      <c r="A451" s="484" t="s">
        <v>96454</v>
      </c>
      <c r="B451" s="485" t="s">
        <v>96453</v>
      </c>
      <c r="C451" t="s">
        <v>96452</v>
      </c>
      <c r="D451" t="s">
        <v>96451</v>
      </c>
      <c r="E451" t="str">
        <f t="shared" si="7"/>
        <v>190070 - CFA DU CMAR PACA DIGNE LES BAINS</v>
      </c>
      <c r="F451" t="s">
        <v>4207</v>
      </c>
      <c r="G451" t="s">
        <v>96450</v>
      </c>
      <c r="I451" t="s">
        <v>7792</v>
      </c>
      <c r="J451" t="s">
        <v>96449</v>
      </c>
      <c r="K451" t="s">
        <v>208</v>
      </c>
      <c r="L451" t="s">
        <v>96448</v>
      </c>
      <c r="N451" t="s">
        <v>207</v>
      </c>
      <c r="O451" t="s">
        <v>476</v>
      </c>
      <c r="P451" t="s">
        <v>476</v>
      </c>
    </row>
    <row r="452" spans="1:16">
      <c r="A452" s="484" t="s">
        <v>97089</v>
      </c>
      <c r="B452" s="485" t="s">
        <v>96453</v>
      </c>
      <c r="C452" t="s">
        <v>97088</v>
      </c>
      <c r="D452" t="s">
        <v>97087</v>
      </c>
      <c r="E452" t="str">
        <f t="shared" si="7"/>
        <v>538747 - CMAR 13 PACA CAMPUS DE GAP</v>
      </c>
      <c r="F452" t="s">
        <v>2961</v>
      </c>
      <c r="G452" t="s">
        <v>97086</v>
      </c>
      <c r="H452" t="s">
        <v>97085</v>
      </c>
      <c r="I452" t="s">
        <v>5549</v>
      </c>
      <c r="J452" t="s">
        <v>97084</v>
      </c>
      <c r="K452" t="s">
        <v>208</v>
      </c>
      <c r="L452" t="s">
        <v>97083</v>
      </c>
      <c r="N452" t="s">
        <v>208</v>
      </c>
      <c r="O452" t="s">
        <v>476</v>
      </c>
      <c r="P452" t="s">
        <v>476</v>
      </c>
    </row>
    <row r="453" spans="1:16">
      <c r="A453" s="484" t="s">
        <v>96916</v>
      </c>
      <c r="B453" s="485" t="s">
        <v>96453</v>
      </c>
      <c r="C453" t="s">
        <v>96915</v>
      </c>
      <c r="D453" t="s">
        <v>96914</v>
      </c>
      <c r="E453" t="str">
        <f t="shared" si="7"/>
        <v>544401 - CMAR 13 PACA  CFA LES ARCS</v>
      </c>
      <c r="F453" t="s">
        <v>18405</v>
      </c>
      <c r="G453" t="s">
        <v>96913</v>
      </c>
      <c r="I453" t="s">
        <v>96912</v>
      </c>
      <c r="J453" t="s">
        <v>96911</v>
      </c>
      <c r="K453" t="s">
        <v>208</v>
      </c>
      <c r="L453" t="s">
        <v>96910</v>
      </c>
      <c r="N453" t="s">
        <v>208</v>
      </c>
      <c r="O453" t="s">
        <v>476</v>
      </c>
      <c r="P453" t="s">
        <v>476</v>
      </c>
    </row>
    <row r="454" spans="1:16">
      <c r="A454" s="484" t="s">
        <v>96792</v>
      </c>
      <c r="B454" s="485" t="s">
        <v>96453</v>
      </c>
      <c r="C454" t="s">
        <v>96791</v>
      </c>
      <c r="D454" t="s">
        <v>96790</v>
      </c>
      <c r="E454" t="str">
        <f t="shared" si="7"/>
        <v>544590 - CMAR 13 PACA CFA LA SEYNE SUR MER</v>
      </c>
      <c r="F454" t="s">
        <v>48334</v>
      </c>
      <c r="G454" t="s">
        <v>96789</v>
      </c>
      <c r="H454" t="s">
        <v>96788</v>
      </c>
      <c r="I454" t="s">
        <v>3016</v>
      </c>
      <c r="K454" t="s">
        <v>208</v>
      </c>
      <c r="L454" t="s">
        <v>96787</v>
      </c>
      <c r="N454" t="s">
        <v>208</v>
      </c>
      <c r="O454" t="s">
        <v>476</v>
      </c>
      <c r="P454" t="s">
        <v>476</v>
      </c>
    </row>
    <row r="455" spans="1:16">
      <c r="A455" s="484" t="s">
        <v>97112</v>
      </c>
      <c r="B455" s="485" t="s">
        <v>96453</v>
      </c>
      <c r="C455" t="s">
        <v>97111</v>
      </c>
      <c r="D455" t="s">
        <v>97110</v>
      </c>
      <c r="E455" t="str">
        <f t="shared" si="7"/>
        <v>545326 - CMAR CFA 13 PACA LE BEAUSSET</v>
      </c>
      <c r="F455" t="s">
        <v>2572</v>
      </c>
      <c r="G455" t="s">
        <v>97109</v>
      </c>
      <c r="H455" t="s">
        <v>97108</v>
      </c>
      <c r="I455" t="s">
        <v>97107</v>
      </c>
      <c r="J455" t="s">
        <v>97106</v>
      </c>
      <c r="K455" t="s">
        <v>208</v>
      </c>
      <c r="L455" t="s">
        <v>97105</v>
      </c>
      <c r="N455" t="s">
        <v>208</v>
      </c>
      <c r="O455" t="s">
        <v>476</v>
      </c>
      <c r="P455" t="s">
        <v>476</v>
      </c>
    </row>
    <row r="456" spans="1:16">
      <c r="A456" s="484" t="s">
        <v>110517</v>
      </c>
      <c r="B456" s="485" t="s">
        <v>96453</v>
      </c>
      <c r="C456" t="s">
        <v>110516</v>
      </c>
      <c r="D456" t="s">
        <v>110515</v>
      </c>
      <c r="E456" t="str">
        <f t="shared" si="7"/>
        <v>600507 - CFA CAMPUS SAINT MAXIMIN DU CMAR 13 PACA</v>
      </c>
      <c r="F456" t="s">
        <v>7245</v>
      </c>
      <c r="G456" t="s">
        <v>110514</v>
      </c>
      <c r="I456" t="s">
        <v>722</v>
      </c>
      <c r="K456" t="s">
        <v>208</v>
      </c>
      <c r="L456" t="s">
        <v>110513</v>
      </c>
      <c r="N456" t="s">
        <v>208</v>
      </c>
      <c r="O456" t="s">
        <v>476</v>
      </c>
      <c r="P456" t="s">
        <v>476</v>
      </c>
    </row>
    <row r="457" spans="1:16">
      <c r="A457" s="484" t="s">
        <v>97082</v>
      </c>
      <c r="B457" s="485" t="s">
        <v>96453</v>
      </c>
      <c r="C457" t="s">
        <v>97081</v>
      </c>
      <c r="D457" t="s">
        <v>97080</v>
      </c>
      <c r="E457" t="str">
        <f t="shared" si="7"/>
        <v>532125 - CMAR 13 PACA  MARSEILLE</v>
      </c>
      <c r="F457" t="s">
        <v>31577</v>
      </c>
      <c r="G457" t="s">
        <v>97079</v>
      </c>
      <c r="I457" t="s">
        <v>20143</v>
      </c>
      <c r="J457" t="s">
        <v>97078</v>
      </c>
      <c r="K457" t="s">
        <v>208</v>
      </c>
      <c r="L457" t="s">
        <v>97077</v>
      </c>
      <c r="N457" t="s">
        <v>207</v>
      </c>
      <c r="O457" t="s">
        <v>476</v>
      </c>
      <c r="P457" t="s">
        <v>476</v>
      </c>
    </row>
    <row r="458" spans="1:16">
      <c r="A458" s="484" t="s">
        <v>93146</v>
      </c>
      <c r="B458" s="485" t="s">
        <v>93145</v>
      </c>
      <c r="C458" t="s">
        <v>93144</v>
      </c>
      <c r="D458" t="s">
        <v>93143</v>
      </c>
      <c r="E458" t="str">
        <f t="shared" si="7"/>
        <v>685987 - COMUE</v>
      </c>
      <c r="F458" t="s">
        <v>47480</v>
      </c>
      <c r="G458" t="s">
        <v>36039</v>
      </c>
      <c r="H458" t="s">
        <v>93142</v>
      </c>
      <c r="I458" t="s">
        <v>603</v>
      </c>
      <c r="J458" t="s">
        <v>5707</v>
      </c>
      <c r="K458" t="s">
        <v>208</v>
      </c>
      <c r="L458" t="s">
        <v>93141</v>
      </c>
      <c r="N458" t="s">
        <v>208</v>
      </c>
      <c r="O458" t="s">
        <v>476</v>
      </c>
      <c r="P458" t="s">
        <v>476</v>
      </c>
    </row>
    <row r="459" spans="1:16">
      <c r="A459" s="484" t="s">
        <v>63474</v>
      </c>
      <c r="C459" t="s">
        <v>63473</v>
      </c>
      <c r="D459" t="s">
        <v>63472</v>
      </c>
      <c r="E459" t="str">
        <f t="shared" si="7"/>
        <v>608221 - GCS PSYCHIATRIE 33</v>
      </c>
      <c r="F459" t="s">
        <v>11369</v>
      </c>
      <c r="G459" t="s">
        <v>63471</v>
      </c>
      <c r="H459" t="s">
        <v>63470</v>
      </c>
      <c r="I459" t="s">
        <v>749</v>
      </c>
      <c r="J459" t="s">
        <v>63469</v>
      </c>
      <c r="K459" t="s">
        <v>208</v>
      </c>
      <c r="L459" t="s">
        <v>63468</v>
      </c>
      <c r="N459" t="s">
        <v>208</v>
      </c>
      <c r="O459" t="s">
        <v>476</v>
      </c>
      <c r="P459" t="s">
        <v>476</v>
      </c>
    </row>
    <row r="460" spans="1:16">
      <c r="A460" s="484" t="s">
        <v>10705</v>
      </c>
      <c r="B460" s="485" t="s">
        <v>10704</v>
      </c>
      <c r="C460" t="s">
        <v>10703</v>
      </c>
      <c r="D460" t="s">
        <v>10702</v>
      </c>
      <c r="E460" t="str">
        <f t="shared" si="7"/>
        <v>546021 - TERANA</v>
      </c>
      <c r="F460" t="s">
        <v>10701</v>
      </c>
      <c r="G460" t="s">
        <v>10700</v>
      </c>
      <c r="H460" t="s">
        <v>10699</v>
      </c>
      <c r="I460" t="s">
        <v>6676</v>
      </c>
      <c r="J460" t="s">
        <v>10698</v>
      </c>
      <c r="K460" t="s">
        <v>208</v>
      </c>
      <c r="L460" t="s">
        <v>10697</v>
      </c>
      <c r="N460" t="s">
        <v>208</v>
      </c>
      <c r="O460" t="s">
        <v>476</v>
      </c>
      <c r="P460" t="s">
        <v>476</v>
      </c>
    </row>
    <row r="461" spans="1:16">
      <c r="A461" s="484" t="s">
        <v>96814</v>
      </c>
      <c r="B461" s="485" t="s">
        <v>96813</v>
      </c>
      <c r="C461" t="s">
        <v>96812</v>
      </c>
      <c r="D461" t="s">
        <v>96811</v>
      </c>
      <c r="E461" t="str">
        <f t="shared" si="7"/>
        <v>540973 - CRACA CHALONS EN CHAMPAGNE</v>
      </c>
      <c r="G461" t="s">
        <v>96810</v>
      </c>
      <c r="H461" t="s">
        <v>96809</v>
      </c>
      <c r="I461" t="s">
        <v>17147</v>
      </c>
      <c r="J461" t="s">
        <v>96808</v>
      </c>
      <c r="K461" t="s">
        <v>208</v>
      </c>
      <c r="L461" t="s">
        <v>96807</v>
      </c>
      <c r="N461" t="s">
        <v>208</v>
      </c>
      <c r="O461" t="s">
        <v>476</v>
      </c>
      <c r="P461" t="s">
        <v>476</v>
      </c>
    </row>
    <row r="462" spans="1:16">
      <c r="A462" s="484" t="s">
        <v>97194</v>
      </c>
      <c r="B462" s="485" t="s">
        <v>97193</v>
      </c>
      <c r="C462" t="s">
        <v>97192</v>
      </c>
      <c r="D462" t="s">
        <v>97191</v>
      </c>
      <c r="E462" t="str">
        <f t="shared" si="7"/>
        <v>589962 - CCIT SEINE ESTUAIRE</v>
      </c>
      <c r="F462" t="s">
        <v>1077</v>
      </c>
      <c r="G462" t="s">
        <v>97190</v>
      </c>
      <c r="H462" t="s">
        <v>97189</v>
      </c>
      <c r="I462" t="s">
        <v>3229</v>
      </c>
      <c r="J462" t="s">
        <v>97188</v>
      </c>
      <c r="K462" t="s">
        <v>208</v>
      </c>
      <c r="L462" t="s">
        <v>97187</v>
      </c>
      <c r="N462" t="s">
        <v>208</v>
      </c>
      <c r="O462" t="s">
        <v>476</v>
      </c>
      <c r="P462" t="s">
        <v>476</v>
      </c>
    </row>
    <row r="463" spans="1:16">
      <c r="A463" s="484" t="s">
        <v>47444</v>
      </c>
      <c r="B463" s="485" t="s">
        <v>47443</v>
      </c>
      <c r="C463" t="s">
        <v>47442</v>
      </c>
      <c r="D463" t="s">
        <v>47441</v>
      </c>
      <c r="E463" t="str">
        <f t="shared" si="7"/>
        <v>561393 - CHAMBRE D'AGRICULTURE BOURGOGNE FRANCHE-COMTE</v>
      </c>
      <c r="F463" t="s">
        <v>14658</v>
      </c>
      <c r="G463" t="s">
        <v>47440</v>
      </c>
      <c r="H463" t="s">
        <v>47439</v>
      </c>
      <c r="I463" t="s">
        <v>47438</v>
      </c>
      <c r="J463" t="s">
        <v>47437</v>
      </c>
      <c r="K463" t="s">
        <v>208</v>
      </c>
      <c r="L463" t="s">
        <v>47436</v>
      </c>
      <c r="N463" t="s">
        <v>208</v>
      </c>
      <c r="O463" t="s">
        <v>476</v>
      </c>
      <c r="P463" t="s">
        <v>476</v>
      </c>
    </row>
    <row r="464" spans="1:16">
      <c r="A464" s="484" t="s">
        <v>97696</v>
      </c>
      <c r="B464" s="485" t="s">
        <v>97207</v>
      </c>
      <c r="C464" t="s">
        <v>97695</v>
      </c>
      <c r="D464" t="s">
        <v>97694</v>
      </c>
      <c r="E464" t="str">
        <f t="shared" si="7"/>
        <v>625267 - CCIT OUEST NORMANDIE SAINT LO</v>
      </c>
      <c r="F464" t="s">
        <v>16843</v>
      </c>
      <c r="G464" t="s">
        <v>97693</v>
      </c>
      <c r="H464" t="s">
        <v>49783</v>
      </c>
      <c r="I464" t="s">
        <v>7926</v>
      </c>
      <c r="J464" t="s">
        <v>97692</v>
      </c>
      <c r="K464" t="s">
        <v>208</v>
      </c>
      <c r="L464" t="s">
        <v>97691</v>
      </c>
      <c r="N464" t="s">
        <v>207</v>
      </c>
      <c r="O464" t="s">
        <v>476</v>
      </c>
      <c r="P464" t="s">
        <v>476</v>
      </c>
    </row>
    <row r="465" spans="1:16">
      <c r="A465" s="484" t="s">
        <v>97208</v>
      </c>
      <c r="B465" s="485" t="s">
        <v>97207</v>
      </c>
      <c r="C465" t="s">
        <v>97206</v>
      </c>
      <c r="D465" t="s">
        <v>97205</v>
      </c>
      <c r="E465" t="str">
        <f t="shared" si="7"/>
        <v>545442 - CCIT OUEST NORMANDIE - GROUPE FIM CHERBOURG EN COTENTIN</v>
      </c>
      <c r="F465" t="s">
        <v>1258</v>
      </c>
      <c r="G465" t="s">
        <v>97204</v>
      </c>
      <c r="H465" t="s">
        <v>97203</v>
      </c>
      <c r="I465" t="s">
        <v>14538</v>
      </c>
      <c r="J465" t="s">
        <v>97202</v>
      </c>
      <c r="K465" t="s">
        <v>208</v>
      </c>
      <c r="L465" t="s">
        <v>97201</v>
      </c>
      <c r="N465" t="s">
        <v>208</v>
      </c>
      <c r="O465" t="s">
        <v>476</v>
      </c>
      <c r="P465" t="s">
        <v>476</v>
      </c>
    </row>
    <row r="466" spans="1:16">
      <c r="A466" s="484" t="s">
        <v>97717</v>
      </c>
      <c r="B466" s="485" t="s">
        <v>97207</v>
      </c>
      <c r="C466" t="s">
        <v>97716</v>
      </c>
      <c r="D466" t="s">
        <v>97715</v>
      </c>
      <c r="E466" t="str">
        <f t="shared" si="7"/>
        <v>120698 - CCIT OUEST NORMANDIE - GROUPE FIM GRANVILLE</v>
      </c>
      <c r="F466" t="s">
        <v>1258</v>
      </c>
      <c r="G466" t="s">
        <v>97714</v>
      </c>
      <c r="I466" t="s">
        <v>15928</v>
      </c>
      <c r="J466" t="s">
        <v>97713</v>
      </c>
      <c r="K466" t="s">
        <v>208</v>
      </c>
      <c r="L466" t="s">
        <v>97712</v>
      </c>
      <c r="N466" t="s">
        <v>208</v>
      </c>
      <c r="O466" t="s">
        <v>476</v>
      </c>
      <c r="P466" t="s">
        <v>476</v>
      </c>
    </row>
    <row r="467" spans="1:16">
      <c r="A467" s="484" t="s">
        <v>59381</v>
      </c>
      <c r="B467" s="485" t="s">
        <v>59380</v>
      </c>
      <c r="C467" t="s">
        <v>59379</v>
      </c>
      <c r="D467" t="s">
        <v>59378</v>
      </c>
      <c r="E467" t="str">
        <f t="shared" si="7"/>
        <v>663414 - IFA MARCEL SAUVAGE CFA DU CCIM MONT ST AIGNAN</v>
      </c>
      <c r="G467" t="s">
        <v>59377</v>
      </c>
      <c r="I467" t="s">
        <v>1656</v>
      </c>
      <c r="K467" t="s">
        <v>208</v>
      </c>
      <c r="L467" t="s">
        <v>59376</v>
      </c>
      <c r="N467" t="s">
        <v>207</v>
      </c>
      <c r="O467" t="s">
        <v>476</v>
      </c>
      <c r="P467" t="s">
        <v>476</v>
      </c>
    </row>
    <row r="468" spans="1:16">
      <c r="A468" s="484" t="s">
        <v>59387</v>
      </c>
      <c r="B468" s="485" t="s">
        <v>59380</v>
      </c>
      <c r="C468" t="s">
        <v>59386</v>
      </c>
      <c r="D468" t="s">
        <v>59385</v>
      </c>
      <c r="E468" t="str">
        <f t="shared" si="7"/>
        <v>659540 - IFA MARCEL SAUVAGE CEFE DU CCIM MONT ST AIGNAN</v>
      </c>
      <c r="F468" t="s">
        <v>13021</v>
      </c>
      <c r="G468" t="s">
        <v>59377</v>
      </c>
      <c r="H468" t="s">
        <v>59384</v>
      </c>
      <c r="I468" t="s">
        <v>1656</v>
      </c>
      <c r="J468" t="s">
        <v>59383</v>
      </c>
      <c r="K468" t="s">
        <v>208</v>
      </c>
      <c r="L468" t="s">
        <v>59382</v>
      </c>
      <c r="N468" t="s">
        <v>207</v>
      </c>
      <c r="O468" t="s">
        <v>476</v>
      </c>
      <c r="P468" t="s">
        <v>476</v>
      </c>
    </row>
    <row r="469" spans="1:16">
      <c r="A469" s="484" t="s">
        <v>109223</v>
      </c>
      <c r="B469" s="485" t="s">
        <v>59380</v>
      </c>
      <c r="C469" t="s">
        <v>109222</v>
      </c>
      <c r="D469" t="s">
        <v>109221</v>
      </c>
      <c r="E469" t="str">
        <f t="shared" si="7"/>
        <v>669544 - CCIM DIEPPE</v>
      </c>
      <c r="F469" t="s">
        <v>9712</v>
      </c>
      <c r="G469" t="s">
        <v>109220</v>
      </c>
      <c r="I469" t="s">
        <v>4496</v>
      </c>
      <c r="K469" t="s">
        <v>208</v>
      </c>
      <c r="L469" t="s">
        <v>109219</v>
      </c>
      <c r="N469" t="s">
        <v>207</v>
      </c>
      <c r="O469" t="s">
        <v>476</v>
      </c>
      <c r="P469" t="s">
        <v>476</v>
      </c>
    </row>
    <row r="470" spans="1:16">
      <c r="A470" s="484" t="s">
        <v>97351</v>
      </c>
      <c r="B470" s="485" t="s">
        <v>59380</v>
      </c>
      <c r="C470" t="s">
        <v>97350</v>
      </c>
      <c r="D470" t="s">
        <v>97349</v>
      </c>
      <c r="E470" t="str">
        <f t="shared" si="7"/>
        <v>661600 - CCIM ROUEN</v>
      </c>
      <c r="F470" t="s">
        <v>31607</v>
      </c>
      <c r="G470" t="s">
        <v>97348</v>
      </c>
      <c r="I470" t="s">
        <v>4645</v>
      </c>
      <c r="J470" t="s">
        <v>97347</v>
      </c>
      <c r="K470" t="s">
        <v>208</v>
      </c>
      <c r="L470" t="s">
        <v>97346</v>
      </c>
      <c r="N470" t="s">
        <v>208</v>
      </c>
      <c r="O470" t="s">
        <v>476</v>
      </c>
      <c r="P470" t="s">
        <v>476</v>
      </c>
    </row>
    <row r="471" spans="1:16">
      <c r="A471" s="484" t="s">
        <v>105157</v>
      </c>
      <c r="B471" s="485" t="s">
        <v>59380</v>
      </c>
      <c r="C471" t="s">
        <v>105156</v>
      </c>
      <c r="D471" t="s">
        <v>105155</v>
      </c>
      <c r="E471" t="str">
        <f t="shared" si="7"/>
        <v>20588 - CTRE FORMATION CONTINUE CEPPIC DU CCIM ISNEAUVILLE</v>
      </c>
      <c r="F471" t="s">
        <v>1520</v>
      </c>
      <c r="G471" t="s">
        <v>105154</v>
      </c>
      <c r="I471" t="s">
        <v>105153</v>
      </c>
      <c r="J471" t="s">
        <v>99297</v>
      </c>
      <c r="K471" t="s">
        <v>208</v>
      </c>
      <c r="L471" t="s">
        <v>105152</v>
      </c>
      <c r="N471" t="s">
        <v>208</v>
      </c>
      <c r="O471" t="s">
        <v>476</v>
      </c>
      <c r="P471" t="s">
        <v>476</v>
      </c>
    </row>
    <row r="472" spans="1:16">
      <c r="A472" s="484" t="s">
        <v>96461</v>
      </c>
      <c r="B472" s="485" t="s">
        <v>96460</v>
      </c>
      <c r="C472" t="s">
        <v>96459</v>
      </c>
      <c r="D472" t="s">
        <v>96458</v>
      </c>
      <c r="E472" t="str">
        <f t="shared" si="7"/>
        <v>659551 - CCIT PORTES DE NORMANDIE EVREUX</v>
      </c>
      <c r="G472" t="s">
        <v>96457</v>
      </c>
      <c r="I472" t="s">
        <v>7856</v>
      </c>
      <c r="J472" t="s">
        <v>96456</v>
      </c>
      <c r="K472" t="s">
        <v>208</v>
      </c>
      <c r="L472" t="s">
        <v>96455</v>
      </c>
      <c r="N472" t="s">
        <v>208</v>
      </c>
      <c r="O472" t="s">
        <v>476</v>
      </c>
      <c r="P472" t="s">
        <v>476</v>
      </c>
    </row>
    <row r="473" spans="1:16">
      <c r="A473" s="484" t="s">
        <v>109260</v>
      </c>
      <c r="B473" s="485" t="s">
        <v>96460</v>
      </c>
      <c r="C473" t="s">
        <v>109259</v>
      </c>
      <c r="D473" t="s">
        <v>109258</v>
      </c>
      <c r="E473" t="str">
        <f t="shared" si="7"/>
        <v>546847 - CCI FORMATION DU CCIT PORTES DE NORMANDIE EVREUX</v>
      </c>
      <c r="F473" t="s">
        <v>3339</v>
      </c>
      <c r="G473" t="s">
        <v>109257</v>
      </c>
      <c r="H473" t="s">
        <v>109256</v>
      </c>
      <c r="I473" t="s">
        <v>7856</v>
      </c>
      <c r="K473" t="s">
        <v>208</v>
      </c>
      <c r="L473" t="s">
        <v>109255</v>
      </c>
      <c r="N473" t="s">
        <v>207</v>
      </c>
      <c r="O473" t="s">
        <v>476</v>
      </c>
      <c r="P473" t="s">
        <v>476</v>
      </c>
    </row>
    <row r="474" spans="1:16">
      <c r="A474" s="484" t="s">
        <v>109204</v>
      </c>
      <c r="B474" s="485" t="s">
        <v>96460</v>
      </c>
      <c r="C474" t="s">
        <v>109203</v>
      </c>
      <c r="D474" t="s">
        <v>109202</v>
      </c>
      <c r="E474" t="str">
        <f t="shared" si="7"/>
        <v>595391 - CCIT PORTES DE NORMANDIE ALENCON</v>
      </c>
      <c r="F474" t="s">
        <v>5073</v>
      </c>
      <c r="G474" t="s">
        <v>109201</v>
      </c>
      <c r="I474" t="s">
        <v>7594</v>
      </c>
      <c r="J474" t="s">
        <v>109200</v>
      </c>
      <c r="K474" t="s">
        <v>208</v>
      </c>
      <c r="L474" t="s">
        <v>109199</v>
      </c>
      <c r="N474" t="s">
        <v>208</v>
      </c>
      <c r="O474" t="s">
        <v>476</v>
      </c>
      <c r="P474" t="s">
        <v>476</v>
      </c>
    </row>
    <row r="475" spans="1:16">
      <c r="A475" s="484" t="s">
        <v>17202</v>
      </c>
      <c r="B475" s="485" t="s">
        <v>17201</v>
      </c>
      <c r="C475" t="s">
        <v>17200</v>
      </c>
      <c r="D475" t="s">
        <v>17200</v>
      </c>
      <c r="E475" t="str">
        <f t="shared" si="7"/>
        <v>560959 - SIGMA CLERMONT</v>
      </c>
      <c r="F475" t="s">
        <v>715</v>
      </c>
      <c r="G475" t="s">
        <v>17199</v>
      </c>
      <c r="H475" t="s">
        <v>17198</v>
      </c>
      <c r="I475" t="s">
        <v>6256</v>
      </c>
      <c r="J475" t="s">
        <v>17197</v>
      </c>
      <c r="K475" t="s">
        <v>208</v>
      </c>
      <c r="L475" t="s">
        <v>17196</v>
      </c>
      <c r="N475" t="s">
        <v>208</v>
      </c>
      <c r="O475" t="s">
        <v>476</v>
      </c>
      <c r="P475" t="s">
        <v>476</v>
      </c>
    </row>
    <row r="476" spans="1:16">
      <c r="A476" s="484" t="s">
        <v>95802</v>
      </c>
      <c r="B476" s="485" t="s">
        <v>95801</v>
      </c>
      <c r="C476" t="s">
        <v>95800</v>
      </c>
      <c r="D476" t="s">
        <v>95799</v>
      </c>
      <c r="E476" t="str">
        <f t="shared" si="7"/>
        <v>12117 - CIFOP CAMPUS DU CCIT L ISLE D ESPAGNAC</v>
      </c>
      <c r="F476" t="s">
        <v>2337</v>
      </c>
      <c r="G476" t="s">
        <v>25274</v>
      </c>
      <c r="H476" t="s">
        <v>95798</v>
      </c>
      <c r="I476" t="s">
        <v>7985</v>
      </c>
      <c r="J476" t="s">
        <v>95797</v>
      </c>
      <c r="K476" t="s">
        <v>208</v>
      </c>
      <c r="L476" t="s">
        <v>95796</v>
      </c>
      <c r="N476" t="s">
        <v>208</v>
      </c>
      <c r="O476" t="s">
        <v>476</v>
      </c>
      <c r="P476" t="s">
        <v>476</v>
      </c>
    </row>
    <row r="477" spans="1:16">
      <c r="A477" s="484" t="s">
        <v>109267</v>
      </c>
      <c r="B477" s="485" t="s">
        <v>109266</v>
      </c>
      <c r="C477" t="s">
        <v>109265</v>
      </c>
      <c r="D477" t="s">
        <v>109264</v>
      </c>
      <c r="E477" t="str">
        <f t="shared" si="7"/>
        <v>567188 - CCI CAMPUS ALSACE</v>
      </c>
      <c r="F477" t="s">
        <v>8302</v>
      </c>
      <c r="G477" t="s">
        <v>109263</v>
      </c>
      <c r="I477" t="s">
        <v>579</v>
      </c>
      <c r="J477" t="s">
        <v>109262</v>
      </c>
      <c r="K477" t="s">
        <v>208</v>
      </c>
      <c r="L477" t="s">
        <v>109261</v>
      </c>
      <c r="N477" t="s">
        <v>207</v>
      </c>
      <c r="O477" t="s">
        <v>476</v>
      </c>
      <c r="P477" t="s">
        <v>476</v>
      </c>
    </row>
    <row r="478" spans="1:16">
      <c r="A478" s="484" t="s">
        <v>109218</v>
      </c>
      <c r="B478" s="485" t="s">
        <v>109217</v>
      </c>
      <c r="C478" t="s">
        <v>109216</v>
      </c>
      <c r="D478" t="s">
        <v>109215</v>
      </c>
      <c r="E478" t="str">
        <f t="shared" si="7"/>
        <v>215259 - CCIL BEAUJOLAIS VILLEFRANCHE SUR SAONE</v>
      </c>
      <c r="F478" t="s">
        <v>4591</v>
      </c>
      <c r="G478" t="s">
        <v>109214</v>
      </c>
      <c r="H478" t="s">
        <v>109213</v>
      </c>
      <c r="I478" t="s">
        <v>6782</v>
      </c>
      <c r="J478" t="s">
        <v>109212</v>
      </c>
      <c r="K478" t="s">
        <v>208</v>
      </c>
      <c r="L478" t="s">
        <v>109211</v>
      </c>
      <c r="N478" t="s">
        <v>208</v>
      </c>
      <c r="O478" t="s">
        <v>476</v>
      </c>
      <c r="P478" t="s">
        <v>476</v>
      </c>
    </row>
    <row r="479" spans="1:16">
      <c r="A479" s="484" t="s">
        <v>97539</v>
      </c>
      <c r="B479" s="485" t="s">
        <v>13173</v>
      </c>
      <c r="C479" t="s">
        <v>97538</v>
      </c>
      <c r="D479" t="s">
        <v>97537</v>
      </c>
      <c r="E479" t="str">
        <f t="shared" si="7"/>
        <v>562002 - CCIR HAUTS DE FRANCE LILLE</v>
      </c>
      <c r="F479" t="s">
        <v>2264</v>
      </c>
      <c r="G479" t="s">
        <v>97536</v>
      </c>
      <c r="H479" t="s">
        <v>97535</v>
      </c>
      <c r="I479" t="s">
        <v>1814</v>
      </c>
      <c r="J479" t="s">
        <v>97534</v>
      </c>
      <c r="K479" t="s">
        <v>208</v>
      </c>
      <c r="L479" t="s">
        <v>97533</v>
      </c>
      <c r="N479" t="s">
        <v>207</v>
      </c>
      <c r="O479" t="s">
        <v>476</v>
      </c>
      <c r="P479" t="s">
        <v>476</v>
      </c>
    </row>
    <row r="480" spans="1:16">
      <c r="A480" s="484" t="s">
        <v>99295</v>
      </c>
      <c r="B480" s="485" t="s">
        <v>13173</v>
      </c>
      <c r="C480" t="s">
        <v>99294</v>
      </c>
      <c r="D480" t="s">
        <v>99293</v>
      </c>
      <c r="E480" t="str">
        <f t="shared" si="7"/>
        <v>634440 - CEPRECO CCIR HAUTS DE FRANCE LILLE</v>
      </c>
      <c r="F480" t="s">
        <v>2928</v>
      </c>
      <c r="G480" t="s">
        <v>97735</v>
      </c>
      <c r="I480" t="s">
        <v>1814</v>
      </c>
      <c r="K480" t="s">
        <v>208</v>
      </c>
      <c r="L480" t="s">
        <v>99292</v>
      </c>
      <c r="N480" t="s">
        <v>207</v>
      </c>
      <c r="O480" t="s">
        <v>476</v>
      </c>
      <c r="P480" t="s">
        <v>476</v>
      </c>
    </row>
    <row r="481" spans="1:16">
      <c r="A481" s="484" t="s">
        <v>46038</v>
      </c>
      <c r="B481" s="485" t="s">
        <v>13173</v>
      </c>
      <c r="C481" t="s">
        <v>46031</v>
      </c>
      <c r="D481" t="s">
        <v>46037</v>
      </c>
      <c r="E481" t="str">
        <f t="shared" si="7"/>
        <v>633410 - LAHO AISNE DU CCIR HAUTS DE FRANCE LAON</v>
      </c>
      <c r="F481" t="s">
        <v>46036</v>
      </c>
      <c r="G481" t="s">
        <v>46035</v>
      </c>
      <c r="I481" t="s">
        <v>36095</v>
      </c>
      <c r="J481" t="s">
        <v>46034</v>
      </c>
      <c r="K481" t="s">
        <v>208</v>
      </c>
      <c r="L481" t="s">
        <v>46033</v>
      </c>
      <c r="N481" t="s">
        <v>207</v>
      </c>
      <c r="O481" t="s">
        <v>476</v>
      </c>
      <c r="P481" t="s">
        <v>476</v>
      </c>
    </row>
    <row r="482" spans="1:16">
      <c r="A482" s="484" t="s">
        <v>109210</v>
      </c>
      <c r="B482" s="485" t="s">
        <v>13173</v>
      </c>
      <c r="C482" t="s">
        <v>109209</v>
      </c>
      <c r="D482" t="s">
        <v>109208</v>
      </c>
      <c r="E482" t="str">
        <f t="shared" si="7"/>
        <v>633173 - CCIL GRAND HAINAUT DU CCIR HAUT DE FRANCE AULNOY LEZ VALENCI</v>
      </c>
      <c r="F482" t="s">
        <v>2902</v>
      </c>
      <c r="G482" t="s">
        <v>109207</v>
      </c>
      <c r="I482" t="s">
        <v>53335</v>
      </c>
      <c r="J482" t="s">
        <v>109206</v>
      </c>
      <c r="K482" t="s">
        <v>208</v>
      </c>
      <c r="L482" t="s">
        <v>109205</v>
      </c>
      <c r="N482" t="s">
        <v>207</v>
      </c>
      <c r="O482" t="s">
        <v>476</v>
      </c>
      <c r="P482" t="s">
        <v>476</v>
      </c>
    </row>
    <row r="483" spans="1:16">
      <c r="A483" s="484" t="s">
        <v>46032</v>
      </c>
      <c r="B483" s="485" t="s">
        <v>13173</v>
      </c>
      <c r="C483" t="s">
        <v>46031</v>
      </c>
      <c r="D483" t="s">
        <v>46030</v>
      </c>
      <c r="E483" t="str">
        <f t="shared" si="7"/>
        <v>663827 - LAHO OISE DU CCIR HAUTS DE FRANCE BEAUVAIS</v>
      </c>
      <c r="F483" t="s">
        <v>15261</v>
      </c>
      <c r="G483" t="s">
        <v>46029</v>
      </c>
      <c r="H483" t="s">
        <v>46028</v>
      </c>
      <c r="I483" t="s">
        <v>6872</v>
      </c>
      <c r="J483" t="s">
        <v>46027</v>
      </c>
      <c r="K483" t="s">
        <v>208</v>
      </c>
      <c r="L483" t="s">
        <v>46026</v>
      </c>
      <c r="N483" t="s">
        <v>207</v>
      </c>
      <c r="O483" t="s">
        <v>476</v>
      </c>
      <c r="P483" t="s">
        <v>476</v>
      </c>
    </row>
    <row r="484" spans="1:16">
      <c r="A484" s="484" t="s">
        <v>46025</v>
      </c>
      <c r="B484" s="485" t="s">
        <v>13173</v>
      </c>
      <c r="C484" t="s">
        <v>46024</v>
      </c>
      <c r="D484" t="s">
        <v>46023</v>
      </c>
      <c r="E484" t="str">
        <f t="shared" si="7"/>
        <v>677905 - LAHO LITTORAL AUDOMAROIS DU CCIR HAUTS DE FRANCEST OMER</v>
      </c>
      <c r="F484" t="s">
        <v>4190</v>
      </c>
      <c r="G484" t="s">
        <v>46022</v>
      </c>
      <c r="H484" t="s">
        <v>46021</v>
      </c>
      <c r="I484" t="s">
        <v>46020</v>
      </c>
      <c r="K484" t="s">
        <v>208</v>
      </c>
      <c r="L484" t="s">
        <v>46019</v>
      </c>
      <c r="N484" t="s">
        <v>207</v>
      </c>
      <c r="O484" t="s">
        <v>476</v>
      </c>
      <c r="P484" t="s">
        <v>476</v>
      </c>
    </row>
    <row r="485" spans="1:16">
      <c r="A485" s="484" t="s">
        <v>13174</v>
      </c>
      <c r="B485" s="485" t="s">
        <v>13173</v>
      </c>
      <c r="C485" t="s">
        <v>13172</v>
      </c>
      <c r="D485" t="s">
        <v>13171</v>
      </c>
      <c r="E485" t="str">
        <f t="shared" si="7"/>
        <v>636150 - STARTEVO USINE ECOLE DU CCIR HAUTS DE FRANCE LEULINGHEM</v>
      </c>
      <c r="F485" t="s">
        <v>13170</v>
      </c>
      <c r="G485" t="s">
        <v>13169</v>
      </c>
      <c r="H485" t="s">
        <v>13168</v>
      </c>
      <c r="I485" t="s">
        <v>13167</v>
      </c>
      <c r="J485" t="s">
        <v>13166</v>
      </c>
      <c r="K485" t="s">
        <v>208</v>
      </c>
      <c r="L485" t="s">
        <v>13165</v>
      </c>
      <c r="N485" t="s">
        <v>208</v>
      </c>
      <c r="O485" t="s">
        <v>476</v>
      </c>
      <c r="P485" t="s">
        <v>476</v>
      </c>
    </row>
    <row r="486" spans="1:16">
      <c r="A486" s="484" t="s">
        <v>97225</v>
      </c>
      <c r="B486" s="485" t="s">
        <v>97224</v>
      </c>
      <c r="C486" t="s">
        <v>97223</v>
      </c>
      <c r="D486" t="s">
        <v>97222</v>
      </c>
      <c r="E486" t="str">
        <f t="shared" si="7"/>
        <v>72886 - CCIT ILLE ET VILAINE RENNES</v>
      </c>
      <c r="F486" t="s">
        <v>6481</v>
      </c>
      <c r="G486" t="s">
        <v>97221</v>
      </c>
      <c r="H486" t="s">
        <v>97220</v>
      </c>
      <c r="I486" t="s">
        <v>3364</v>
      </c>
      <c r="J486" t="s">
        <v>97219</v>
      </c>
      <c r="K486" t="s">
        <v>97218</v>
      </c>
      <c r="L486" t="s">
        <v>97217</v>
      </c>
      <c r="N486" t="s">
        <v>207</v>
      </c>
      <c r="O486" t="s">
        <v>476</v>
      </c>
      <c r="P486" t="s">
        <v>476</v>
      </c>
    </row>
    <row r="487" spans="1:16">
      <c r="A487" s="484" t="s">
        <v>97268</v>
      </c>
      <c r="B487" s="485" t="s">
        <v>97267</v>
      </c>
      <c r="C487" t="s">
        <v>97266</v>
      </c>
      <c r="D487" t="s">
        <v>97265</v>
      </c>
      <c r="E487" t="str">
        <f t="shared" si="7"/>
        <v>582256 - CENTRE DE FORMATION DU LAC DU CCIT BORDEAUX GIRONDE</v>
      </c>
      <c r="F487" t="s">
        <v>97264</v>
      </c>
      <c r="G487" t="s">
        <v>97263</v>
      </c>
      <c r="I487" t="s">
        <v>749</v>
      </c>
      <c r="K487" t="s">
        <v>208</v>
      </c>
      <c r="L487" t="s">
        <v>97262</v>
      </c>
      <c r="N487" t="s">
        <v>208</v>
      </c>
      <c r="O487" t="s">
        <v>476</v>
      </c>
      <c r="P487" t="s">
        <v>476</v>
      </c>
    </row>
    <row r="488" spans="1:16">
      <c r="A488" s="484" t="s">
        <v>97240</v>
      </c>
      <c r="B488" s="485" t="s">
        <v>97239</v>
      </c>
      <c r="C488" t="s">
        <v>97238</v>
      </c>
      <c r="D488" t="s">
        <v>97237</v>
      </c>
      <c r="E488" t="str">
        <f t="shared" si="7"/>
        <v>26578 - CCIT MOULINS</v>
      </c>
      <c r="F488" t="s">
        <v>3009</v>
      </c>
      <c r="G488" t="s">
        <v>97236</v>
      </c>
      <c r="H488" t="s">
        <v>97235</v>
      </c>
      <c r="I488" t="s">
        <v>10584</v>
      </c>
      <c r="J488" t="s">
        <v>97234</v>
      </c>
      <c r="K488" t="s">
        <v>208</v>
      </c>
      <c r="L488" t="s">
        <v>97233</v>
      </c>
      <c r="N488" t="s">
        <v>207</v>
      </c>
      <c r="O488" t="s">
        <v>476</v>
      </c>
      <c r="P488" t="s">
        <v>476</v>
      </c>
    </row>
    <row r="489" spans="1:16">
      <c r="A489" s="484" t="s">
        <v>97425</v>
      </c>
      <c r="B489" s="485" t="s">
        <v>97424</v>
      </c>
      <c r="C489" t="s">
        <v>97423</v>
      </c>
      <c r="D489" t="s">
        <v>97422</v>
      </c>
      <c r="E489" t="str">
        <f t="shared" si="7"/>
        <v>7559 - CCI FINISTERE BREST</v>
      </c>
      <c r="F489" t="s">
        <v>20228</v>
      </c>
      <c r="G489" t="s">
        <v>97421</v>
      </c>
      <c r="I489" t="s">
        <v>1228</v>
      </c>
      <c r="J489" t="s">
        <v>97420</v>
      </c>
      <c r="K489" t="s">
        <v>208</v>
      </c>
      <c r="L489" t="s">
        <v>97419</v>
      </c>
      <c r="N489" t="s">
        <v>207</v>
      </c>
      <c r="O489" t="s">
        <v>476</v>
      </c>
      <c r="P489" t="s">
        <v>476</v>
      </c>
    </row>
    <row r="490" spans="1:16">
      <c r="A490" s="484" t="s">
        <v>97436</v>
      </c>
      <c r="B490" s="485" t="s">
        <v>97424</v>
      </c>
      <c r="C490" t="s">
        <v>97431</v>
      </c>
      <c r="D490" t="s">
        <v>97435</v>
      </c>
      <c r="E490" t="str">
        <f t="shared" si="7"/>
        <v>686438 - CCI FINISTERE DELEGATION MORLAIX</v>
      </c>
      <c r="G490" t="s">
        <v>97434</v>
      </c>
      <c r="I490" t="s">
        <v>22917</v>
      </c>
      <c r="K490" t="s">
        <v>208</v>
      </c>
      <c r="L490" t="s">
        <v>97433</v>
      </c>
      <c r="N490" t="s">
        <v>208</v>
      </c>
      <c r="O490" t="s">
        <v>476</v>
      </c>
      <c r="P490" t="s">
        <v>476</v>
      </c>
    </row>
    <row r="491" spans="1:16">
      <c r="A491" s="484" t="s">
        <v>97443</v>
      </c>
      <c r="B491" s="485" t="s">
        <v>97424</v>
      </c>
      <c r="C491" t="s">
        <v>97431</v>
      </c>
      <c r="D491" t="s">
        <v>97442</v>
      </c>
      <c r="E491" t="str">
        <f t="shared" si="7"/>
        <v>8886 - CCI FINISTERE AEROPORT MORLAIX PLOUJEAN</v>
      </c>
      <c r="F491" t="s">
        <v>6072</v>
      </c>
      <c r="G491" t="s">
        <v>97441</v>
      </c>
      <c r="H491" t="s">
        <v>97440</v>
      </c>
      <c r="I491" t="s">
        <v>22917</v>
      </c>
      <c r="J491" t="s">
        <v>97439</v>
      </c>
      <c r="K491" t="s">
        <v>97438</v>
      </c>
      <c r="L491" t="s">
        <v>97437</v>
      </c>
      <c r="N491" t="s">
        <v>208</v>
      </c>
      <c r="O491" t="s">
        <v>476</v>
      </c>
      <c r="P491" t="s">
        <v>476</v>
      </c>
    </row>
    <row r="492" spans="1:16">
      <c r="A492" s="484" t="s">
        <v>97432</v>
      </c>
      <c r="B492" s="485" t="s">
        <v>97424</v>
      </c>
      <c r="C492" t="s">
        <v>97431</v>
      </c>
      <c r="D492" t="s">
        <v>97430</v>
      </c>
      <c r="E492" t="str">
        <f t="shared" si="7"/>
        <v>12786 - CCI FINISTERE QUIMPER</v>
      </c>
      <c r="F492" t="s">
        <v>1487</v>
      </c>
      <c r="G492" t="s">
        <v>97429</v>
      </c>
      <c r="H492" t="s">
        <v>97428</v>
      </c>
      <c r="I492" t="s">
        <v>7695</v>
      </c>
      <c r="J492" t="s">
        <v>97427</v>
      </c>
      <c r="K492" t="s">
        <v>208</v>
      </c>
      <c r="L492" t="s">
        <v>97426</v>
      </c>
      <c r="N492" t="s">
        <v>208</v>
      </c>
      <c r="O492" t="s">
        <v>476</v>
      </c>
      <c r="P492" t="s">
        <v>476</v>
      </c>
    </row>
    <row r="493" spans="1:16">
      <c r="A493" s="484" t="s">
        <v>66632</v>
      </c>
      <c r="B493" s="485" t="s">
        <v>66631</v>
      </c>
      <c r="C493" t="s">
        <v>66630</v>
      </c>
      <c r="D493" t="s">
        <v>66629</v>
      </c>
      <c r="E493" t="str">
        <f t="shared" si="7"/>
        <v>632788 - GIP FCIP DE MAYOTTE</v>
      </c>
      <c r="F493" t="s">
        <v>5819</v>
      </c>
      <c r="G493" t="s">
        <v>66628</v>
      </c>
      <c r="H493" t="s">
        <v>66627</v>
      </c>
      <c r="I493" t="s">
        <v>22722</v>
      </c>
      <c r="J493" t="s">
        <v>66626</v>
      </c>
      <c r="K493" t="s">
        <v>208</v>
      </c>
      <c r="L493" t="s">
        <v>66625</v>
      </c>
      <c r="N493" t="s">
        <v>208</v>
      </c>
      <c r="O493" t="s">
        <v>476</v>
      </c>
      <c r="P493" t="s">
        <v>476</v>
      </c>
    </row>
    <row r="494" spans="1:16">
      <c r="A494" s="484" t="s">
        <v>72750</v>
      </c>
      <c r="B494" s="485" t="s">
        <v>72749</v>
      </c>
      <c r="C494" t="s">
        <v>72748</v>
      </c>
      <c r="D494" t="s">
        <v>72747</v>
      </c>
      <c r="E494" t="str">
        <f t="shared" si="7"/>
        <v>579762 - FERREPSY GIP</v>
      </c>
      <c r="F494" t="s">
        <v>10753</v>
      </c>
      <c r="G494" t="s">
        <v>66500</v>
      </c>
      <c r="H494" t="s">
        <v>72746</v>
      </c>
      <c r="I494" t="s">
        <v>603</v>
      </c>
      <c r="J494" t="s">
        <v>72745</v>
      </c>
      <c r="K494" t="s">
        <v>208</v>
      </c>
      <c r="L494" t="s">
        <v>72744</v>
      </c>
      <c r="N494" t="s">
        <v>208</v>
      </c>
      <c r="O494" t="s">
        <v>476</v>
      </c>
      <c r="P494" t="s">
        <v>476</v>
      </c>
    </row>
    <row r="495" spans="1:16">
      <c r="A495" s="484" t="s">
        <v>109974</v>
      </c>
      <c r="B495" s="485" t="s">
        <v>109973</v>
      </c>
      <c r="C495" t="s">
        <v>109972</v>
      </c>
      <c r="D495" t="s">
        <v>109971</v>
      </c>
      <c r="E495" t="str">
        <f t="shared" si="7"/>
        <v>582657 - CARIF OREF AUVERGNE</v>
      </c>
      <c r="F495" t="s">
        <v>24522</v>
      </c>
      <c r="G495" t="s">
        <v>109970</v>
      </c>
      <c r="I495" t="s">
        <v>1678</v>
      </c>
      <c r="J495" t="s">
        <v>109969</v>
      </c>
      <c r="K495" t="s">
        <v>208</v>
      </c>
      <c r="L495" t="s">
        <v>109968</v>
      </c>
      <c r="N495" t="s">
        <v>208</v>
      </c>
      <c r="O495" t="s">
        <v>476</v>
      </c>
      <c r="P495" t="s">
        <v>476</v>
      </c>
    </row>
    <row r="496" spans="1:16">
      <c r="A496" s="484" t="s">
        <v>63458</v>
      </c>
      <c r="B496" s="485" t="s">
        <v>63457</v>
      </c>
      <c r="C496" t="s">
        <v>63456</v>
      </c>
      <c r="D496" t="s">
        <v>63455</v>
      </c>
      <c r="E496" t="str">
        <f t="shared" si="7"/>
        <v>672270 - GCS SOHO</v>
      </c>
      <c r="F496" t="s">
        <v>491</v>
      </c>
      <c r="G496" t="s">
        <v>63454</v>
      </c>
      <c r="H496" t="s">
        <v>63453</v>
      </c>
      <c r="I496" t="s">
        <v>3032</v>
      </c>
      <c r="K496" t="s">
        <v>208</v>
      </c>
      <c r="L496" t="s">
        <v>63452</v>
      </c>
      <c r="N496" t="s">
        <v>208</v>
      </c>
      <c r="O496" t="s">
        <v>476</v>
      </c>
      <c r="P496" t="s">
        <v>476</v>
      </c>
    </row>
    <row r="497" spans="1:16">
      <c r="A497" s="484" t="s">
        <v>67429</v>
      </c>
      <c r="B497" s="485" t="s">
        <v>63489</v>
      </c>
      <c r="C497" t="s">
        <v>67428</v>
      </c>
      <c r="D497" t="s">
        <v>67427</v>
      </c>
      <c r="E497" t="str">
        <f t="shared" si="7"/>
        <v>588489 - GCS IFP GHT LES COLLINES DE NORMANDIE SIEGE FLERS</v>
      </c>
      <c r="F497" t="s">
        <v>63486</v>
      </c>
      <c r="G497" t="s">
        <v>67426</v>
      </c>
      <c r="H497" t="s">
        <v>56170</v>
      </c>
      <c r="I497" t="s">
        <v>1256</v>
      </c>
      <c r="K497" t="s">
        <v>208</v>
      </c>
      <c r="L497" t="s">
        <v>67425</v>
      </c>
      <c r="N497" t="s">
        <v>208</v>
      </c>
      <c r="O497" t="s">
        <v>476</v>
      </c>
      <c r="P497" t="s">
        <v>476</v>
      </c>
    </row>
    <row r="498" spans="1:16">
      <c r="A498" s="484" t="s">
        <v>63490</v>
      </c>
      <c r="B498" s="485" t="s">
        <v>63489</v>
      </c>
      <c r="C498" t="s">
        <v>63488</v>
      </c>
      <c r="D498" t="s">
        <v>63487</v>
      </c>
      <c r="E498" t="str">
        <f t="shared" si="7"/>
        <v>583212 - GCS IFP GHT LES COLLINES DE NORMANDIE</v>
      </c>
      <c r="F498" t="s">
        <v>63486</v>
      </c>
      <c r="G498" t="s">
        <v>63485</v>
      </c>
      <c r="I498" t="s">
        <v>1256</v>
      </c>
      <c r="J498" t="s">
        <v>63484</v>
      </c>
      <c r="K498" t="s">
        <v>208</v>
      </c>
      <c r="L498" t="s">
        <v>63483</v>
      </c>
      <c r="N498" t="s">
        <v>208</v>
      </c>
      <c r="O498" t="s">
        <v>476</v>
      </c>
      <c r="P498" t="s">
        <v>476</v>
      </c>
    </row>
    <row r="499" spans="1:16">
      <c r="A499" s="484" t="s">
        <v>67434</v>
      </c>
      <c r="B499" s="485" t="s">
        <v>63489</v>
      </c>
      <c r="C499" t="s">
        <v>67433</v>
      </c>
      <c r="D499" t="s">
        <v>67432</v>
      </c>
      <c r="E499" t="str">
        <f t="shared" si="7"/>
        <v>588465 - GCS IFP GHT LES COLLINES DE NORMANDIE IFSI IFAS VIRE</v>
      </c>
      <c r="F499" t="s">
        <v>63486</v>
      </c>
      <c r="G499" t="s">
        <v>67431</v>
      </c>
      <c r="I499" t="s">
        <v>39333</v>
      </c>
      <c r="K499" t="s">
        <v>208</v>
      </c>
      <c r="L499" t="s">
        <v>67430</v>
      </c>
      <c r="N499" t="s">
        <v>208</v>
      </c>
      <c r="O499" t="s">
        <v>476</v>
      </c>
      <c r="P499" t="s">
        <v>476</v>
      </c>
    </row>
    <row r="500" spans="1:16">
      <c r="A500" s="484" t="s">
        <v>98580</v>
      </c>
      <c r="B500" s="485" t="s">
        <v>97006</v>
      </c>
      <c r="C500" t="s">
        <v>98579</v>
      </c>
      <c r="D500" t="s">
        <v>98578</v>
      </c>
      <c r="E500" t="str">
        <f t="shared" si="7"/>
        <v>675581 - CFA ENTREPRISE FORMATION DU CMAR SAINT SAULVE</v>
      </c>
      <c r="F500" t="s">
        <v>8549</v>
      </c>
      <c r="G500" t="s">
        <v>98577</v>
      </c>
      <c r="I500" t="s">
        <v>98576</v>
      </c>
      <c r="J500" t="s">
        <v>98575</v>
      </c>
      <c r="K500" t="s">
        <v>208</v>
      </c>
      <c r="L500" t="s">
        <v>98574</v>
      </c>
      <c r="N500" t="s">
        <v>207</v>
      </c>
      <c r="O500" t="s">
        <v>476</v>
      </c>
      <c r="P500" t="s">
        <v>476</v>
      </c>
    </row>
    <row r="501" spans="1:16">
      <c r="A501" s="484" t="s">
        <v>97007</v>
      </c>
      <c r="B501" s="485" t="s">
        <v>97006</v>
      </c>
      <c r="C501" t="s">
        <v>97005</v>
      </c>
      <c r="D501" t="s">
        <v>97004</v>
      </c>
      <c r="E501" t="str">
        <f t="shared" si="7"/>
        <v>429028 - CMAR HAUTS DE FRANCE LILLE</v>
      </c>
      <c r="F501" t="s">
        <v>8549</v>
      </c>
      <c r="G501" t="s">
        <v>97003</v>
      </c>
      <c r="H501" t="s">
        <v>97002</v>
      </c>
      <c r="I501" t="s">
        <v>1814</v>
      </c>
      <c r="J501" t="s">
        <v>97001</v>
      </c>
      <c r="K501" t="s">
        <v>208</v>
      </c>
      <c r="L501" t="s">
        <v>97000</v>
      </c>
      <c r="N501" t="s">
        <v>208</v>
      </c>
      <c r="O501" t="s">
        <v>476</v>
      </c>
      <c r="P501" t="s">
        <v>476</v>
      </c>
    </row>
    <row r="502" spans="1:16">
      <c r="A502" s="484" t="s">
        <v>109967</v>
      </c>
      <c r="B502" s="485" t="s">
        <v>109966</v>
      </c>
      <c r="C502" t="s">
        <v>109965</v>
      </c>
      <c r="D502" t="s">
        <v>109964</v>
      </c>
      <c r="E502" t="str">
        <f t="shared" si="7"/>
        <v>585063 - CARIF OREF DE NORMANDIE CAEN</v>
      </c>
      <c r="F502" t="s">
        <v>37483</v>
      </c>
      <c r="G502" t="s">
        <v>109963</v>
      </c>
      <c r="H502" t="s">
        <v>54268</v>
      </c>
      <c r="I502" t="s">
        <v>1781</v>
      </c>
      <c r="J502" t="s">
        <v>109962</v>
      </c>
      <c r="K502" t="s">
        <v>208</v>
      </c>
      <c r="L502" t="s">
        <v>109961</v>
      </c>
      <c r="N502" t="s">
        <v>208</v>
      </c>
      <c r="O502" t="s">
        <v>476</v>
      </c>
      <c r="P502" t="s">
        <v>476</v>
      </c>
    </row>
    <row r="503" spans="1:16">
      <c r="A503" s="484" t="s">
        <v>63451</v>
      </c>
      <c r="B503" s="485" t="s">
        <v>63450</v>
      </c>
      <c r="C503" t="s">
        <v>63449</v>
      </c>
      <c r="D503" t="s">
        <v>63448</v>
      </c>
      <c r="E503" t="str">
        <f t="shared" si="7"/>
        <v>652805 - GCSMS MEUSE</v>
      </c>
      <c r="F503" t="s">
        <v>4688</v>
      </c>
      <c r="G503" t="s">
        <v>63447</v>
      </c>
      <c r="H503" t="s">
        <v>63446</v>
      </c>
      <c r="I503" t="s">
        <v>63445</v>
      </c>
      <c r="J503" t="s">
        <v>63444</v>
      </c>
      <c r="K503" t="s">
        <v>208</v>
      </c>
      <c r="L503" t="s">
        <v>63443</v>
      </c>
      <c r="N503" t="s">
        <v>208</v>
      </c>
      <c r="O503" t="s">
        <v>476</v>
      </c>
      <c r="P503" t="s">
        <v>476</v>
      </c>
    </row>
    <row r="504" spans="1:16">
      <c r="A504" s="484" t="s">
        <v>97216</v>
      </c>
      <c r="B504" s="485" t="s">
        <v>97215</v>
      </c>
      <c r="C504" t="s">
        <v>97214</v>
      </c>
      <c r="D504" t="s">
        <v>97213</v>
      </c>
      <c r="E504" t="str">
        <f t="shared" si="7"/>
        <v>623088 - CCI MEUSE HAUTE MARNE ST DIZIER</v>
      </c>
      <c r="F504" t="s">
        <v>6341</v>
      </c>
      <c r="G504" t="s">
        <v>97212</v>
      </c>
      <c r="H504" t="s">
        <v>97211</v>
      </c>
      <c r="I504" t="s">
        <v>65719</v>
      </c>
      <c r="J504" t="s">
        <v>97210</v>
      </c>
      <c r="K504" t="s">
        <v>208</v>
      </c>
      <c r="L504" t="s">
        <v>97209</v>
      </c>
      <c r="N504" t="s">
        <v>208</v>
      </c>
      <c r="O504" t="s">
        <v>476</v>
      </c>
      <c r="P504" t="s">
        <v>476</v>
      </c>
    </row>
    <row r="505" spans="1:16">
      <c r="A505" s="484" t="s">
        <v>66548</v>
      </c>
      <c r="B505" s="485" t="s">
        <v>66547</v>
      </c>
      <c r="C505" t="s">
        <v>66546</v>
      </c>
      <c r="D505" t="s">
        <v>66545</v>
      </c>
      <c r="E505" t="str">
        <f t="shared" si="7"/>
        <v>644456 - ORU OCCITANIE</v>
      </c>
      <c r="F505" t="s">
        <v>14134</v>
      </c>
      <c r="G505" t="s">
        <v>66544</v>
      </c>
      <c r="H505" t="s">
        <v>66543</v>
      </c>
      <c r="I505" t="s">
        <v>603</v>
      </c>
      <c r="J505" t="s">
        <v>66542</v>
      </c>
      <c r="K505" t="s">
        <v>208</v>
      </c>
      <c r="L505" t="s">
        <v>66541</v>
      </c>
      <c r="N505" t="s">
        <v>208</v>
      </c>
      <c r="O505" t="s">
        <v>476</v>
      </c>
      <c r="P505" t="s">
        <v>476</v>
      </c>
    </row>
    <row r="506" spans="1:16">
      <c r="A506" s="484" t="s">
        <v>84526</v>
      </c>
      <c r="B506" s="485" t="s">
        <v>84525</v>
      </c>
      <c r="C506" t="s">
        <v>84524</v>
      </c>
      <c r="D506" t="s">
        <v>84524</v>
      </c>
      <c r="E506" t="str">
        <f t="shared" si="7"/>
        <v>673651 - ECOLE DE L'AIR ET DE L'ESPACE</v>
      </c>
      <c r="F506" t="s">
        <v>1720</v>
      </c>
      <c r="G506" t="s">
        <v>84523</v>
      </c>
      <c r="H506" t="s">
        <v>84522</v>
      </c>
      <c r="I506" t="s">
        <v>16912</v>
      </c>
      <c r="J506" t="s">
        <v>84521</v>
      </c>
      <c r="K506" t="s">
        <v>208</v>
      </c>
      <c r="L506" t="s">
        <v>84520</v>
      </c>
      <c r="N506" t="s">
        <v>208</v>
      </c>
      <c r="O506" t="s">
        <v>476</v>
      </c>
      <c r="P506" t="s">
        <v>476</v>
      </c>
    </row>
    <row r="507" spans="1:16">
      <c r="A507" s="484" t="s">
        <v>6253</v>
      </c>
      <c r="B507" s="485" t="s">
        <v>6252</v>
      </c>
      <c r="C507" t="s">
        <v>6251</v>
      </c>
      <c r="D507" t="s">
        <v>6251</v>
      </c>
      <c r="E507" t="str">
        <f t="shared" si="7"/>
        <v>546719 - UNIVERSITE COTE D'AZUR</v>
      </c>
      <c r="F507" t="s">
        <v>5915</v>
      </c>
      <c r="G507" t="s">
        <v>6250</v>
      </c>
      <c r="I507" t="s">
        <v>618</v>
      </c>
      <c r="K507" t="s">
        <v>208</v>
      </c>
      <c r="L507" t="s">
        <v>6249</v>
      </c>
      <c r="N507" t="s">
        <v>207</v>
      </c>
      <c r="O507" t="s">
        <v>476</v>
      </c>
      <c r="P507" t="s">
        <v>476</v>
      </c>
    </row>
    <row r="508" spans="1:16">
      <c r="A508" s="484" t="s">
        <v>6397</v>
      </c>
      <c r="B508" s="485" t="s">
        <v>6396</v>
      </c>
      <c r="C508" t="s">
        <v>6395</v>
      </c>
      <c r="D508" t="s">
        <v>6395</v>
      </c>
      <c r="E508" t="str">
        <f t="shared" si="7"/>
        <v>610835 - UNIVERSITE  PARIS CITE</v>
      </c>
      <c r="F508" t="s">
        <v>2718</v>
      </c>
      <c r="G508" t="s">
        <v>6394</v>
      </c>
      <c r="H508" t="s">
        <v>6393</v>
      </c>
      <c r="I508" t="s">
        <v>626</v>
      </c>
      <c r="K508" t="s">
        <v>208</v>
      </c>
      <c r="L508" t="s">
        <v>6392</v>
      </c>
      <c r="N508" t="s">
        <v>207</v>
      </c>
      <c r="O508" t="s">
        <v>476</v>
      </c>
      <c r="P508" t="s">
        <v>476</v>
      </c>
    </row>
    <row r="509" spans="1:16">
      <c r="A509" s="484" t="s">
        <v>5278</v>
      </c>
      <c r="B509" s="485" t="s">
        <v>5277</v>
      </c>
      <c r="C509" t="s">
        <v>5276</v>
      </c>
      <c r="D509" t="s">
        <v>5275</v>
      </c>
      <c r="E509" t="str">
        <f t="shared" si="7"/>
        <v>329952 - UPHF</v>
      </c>
      <c r="F509" t="s">
        <v>581</v>
      </c>
      <c r="G509" t="s">
        <v>5274</v>
      </c>
      <c r="I509" t="s">
        <v>991</v>
      </c>
      <c r="J509" t="s">
        <v>5273</v>
      </c>
      <c r="K509" t="s">
        <v>208</v>
      </c>
      <c r="L509" t="s">
        <v>5272</v>
      </c>
      <c r="N509" t="s">
        <v>207</v>
      </c>
      <c r="O509" t="s">
        <v>476</v>
      </c>
      <c r="P509" t="s">
        <v>476</v>
      </c>
    </row>
    <row r="510" spans="1:16">
      <c r="A510" s="484" t="s">
        <v>53340</v>
      </c>
      <c r="B510" s="485" t="s">
        <v>53339</v>
      </c>
      <c r="C510" t="s">
        <v>53338</v>
      </c>
      <c r="D510" t="s">
        <v>53337</v>
      </c>
      <c r="E510" t="str">
        <f t="shared" si="7"/>
        <v>646398 - INSA HAUT DE FRANCE</v>
      </c>
      <c r="F510" t="s">
        <v>17277</v>
      </c>
      <c r="G510" t="s">
        <v>53336</v>
      </c>
      <c r="I510" t="s">
        <v>53335</v>
      </c>
      <c r="J510" t="s">
        <v>5273</v>
      </c>
      <c r="K510" t="s">
        <v>208</v>
      </c>
      <c r="L510" t="s">
        <v>53334</v>
      </c>
      <c r="N510" t="s">
        <v>208</v>
      </c>
      <c r="O510" t="s">
        <v>476</v>
      </c>
      <c r="P510" t="s">
        <v>476</v>
      </c>
    </row>
    <row r="511" spans="1:16">
      <c r="A511" s="484" t="s">
        <v>89468</v>
      </c>
      <c r="B511" s="485" t="s">
        <v>89467</v>
      </c>
      <c r="C511" t="s">
        <v>89466</v>
      </c>
      <c r="D511" t="s">
        <v>89465</v>
      </c>
      <c r="E511" t="str">
        <f t="shared" si="7"/>
        <v>623313 - CY CERGY PARIS UNIVERSITE</v>
      </c>
      <c r="F511" t="s">
        <v>29068</v>
      </c>
      <c r="G511" t="s">
        <v>60942</v>
      </c>
      <c r="I511" t="s">
        <v>3162</v>
      </c>
      <c r="J511" t="s">
        <v>89464</v>
      </c>
      <c r="K511" t="s">
        <v>208</v>
      </c>
      <c r="L511" t="s">
        <v>89463</v>
      </c>
      <c r="N511" t="s">
        <v>207</v>
      </c>
      <c r="O511" t="s">
        <v>476</v>
      </c>
      <c r="P511" t="s">
        <v>476</v>
      </c>
    </row>
    <row r="512" spans="1:16">
      <c r="A512" s="484" t="s">
        <v>89473</v>
      </c>
      <c r="B512" s="485" t="s">
        <v>89467</v>
      </c>
      <c r="C512" t="s">
        <v>89465</v>
      </c>
      <c r="D512" t="s">
        <v>89472</v>
      </c>
      <c r="E512" t="str">
        <f t="shared" si="7"/>
        <v>610495 - CY CERGY PARIS UNIVERSITE SITE DE ST GERMAIN EN LAYE</v>
      </c>
      <c r="F512" t="s">
        <v>38753</v>
      </c>
      <c r="G512" t="s">
        <v>60942</v>
      </c>
      <c r="H512" t="s">
        <v>89471</v>
      </c>
      <c r="I512" t="s">
        <v>3162</v>
      </c>
      <c r="J512" t="s">
        <v>89470</v>
      </c>
      <c r="K512" t="s">
        <v>208</v>
      </c>
      <c r="L512" t="s">
        <v>89469</v>
      </c>
      <c r="N512" t="s">
        <v>208</v>
      </c>
      <c r="O512" t="s">
        <v>476</v>
      </c>
      <c r="P512" t="s">
        <v>476</v>
      </c>
    </row>
    <row r="513" spans="1:16">
      <c r="A513" s="484" t="s">
        <v>5319</v>
      </c>
      <c r="B513" s="485" t="s">
        <v>5318</v>
      </c>
      <c r="C513" t="s">
        <v>5317</v>
      </c>
      <c r="D513" t="s">
        <v>5316</v>
      </c>
      <c r="E513" t="str">
        <f t="shared" si="7"/>
        <v>611608 - UNIVERSITE PARIS SACLAY GIF SUR YVETTE</v>
      </c>
      <c r="F513" t="s">
        <v>5315</v>
      </c>
      <c r="G513" t="s">
        <v>5314</v>
      </c>
      <c r="I513" t="s">
        <v>5313</v>
      </c>
      <c r="J513" t="s">
        <v>5312</v>
      </c>
      <c r="K513" t="s">
        <v>208</v>
      </c>
      <c r="L513" t="s">
        <v>5311</v>
      </c>
      <c r="N513" t="s">
        <v>207</v>
      </c>
      <c r="O513" t="s">
        <v>476</v>
      </c>
      <c r="P513" t="s">
        <v>476</v>
      </c>
    </row>
    <row r="514" spans="1:16">
      <c r="A514" s="484" t="s">
        <v>97096</v>
      </c>
      <c r="B514" s="485" t="s">
        <v>97095</v>
      </c>
      <c r="C514" t="s">
        <v>97094</v>
      </c>
      <c r="D514" t="s">
        <v>97093</v>
      </c>
      <c r="E514" t="str">
        <f t="shared" ref="E514:E577" si="8">_xlfn.CONCAT(L514," - ",D514)</f>
        <v>4376 - CMAR BOURGOGNE FRANCHE COMTE</v>
      </c>
      <c r="F514" t="s">
        <v>6537</v>
      </c>
      <c r="G514" t="s">
        <v>97092</v>
      </c>
      <c r="I514" t="s">
        <v>16252</v>
      </c>
      <c r="J514" t="s">
        <v>97091</v>
      </c>
      <c r="K514" t="s">
        <v>208</v>
      </c>
      <c r="L514" t="s">
        <v>97090</v>
      </c>
      <c r="N514" t="s">
        <v>207</v>
      </c>
      <c r="O514" t="s">
        <v>476</v>
      </c>
      <c r="P514" t="s">
        <v>476</v>
      </c>
    </row>
    <row r="515" spans="1:16">
      <c r="A515" s="484" t="s">
        <v>5518</v>
      </c>
      <c r="B515" s="485" t="s">
        <v>5517</v>
      </c>
      <c r="C515" t="s">
        <v>5516</v>
      </c>
      <c r="D515" t="s">
        <v>5515</v>
      </c>
      <c r="E515" t="str">
        <f t="shared" si="8"/>
        <v>541620 - UGA</v>
      </c>
      <c r="F515" t="s">
        <v>5514</v>
      </c>
      <c r="G515" t="s">
        <v>5513</v>
      </c>
      <c r="I515" t="s">
        <v>5512</v>
      </c>
      <c r="J515" t="s">
        <v>5511</v>
      </c>
      <c r="K515" t="s">
        <v>5510</v>
      </c>
      <c r="L515" t="s">
        <v>5509</v>
      </c>
      <c r="N515" t="s">
        <v>207</v>
      </c>
      <c r="O515" t="s">
        <v>476</v>
      </c>
      <c r="P515" t="s">
        <v>476</v>
      </c>
    </row>
    <row r="516" spans="1:16">
      <c r="A516" s="484" t="s">
        <v>5508</v>
      </c>
      <c r="B516" s="485" t="s">
        <v>5507</v>
      </c>
      <c r="C516" t="s">
        <v>5506</v>
      </c>
      <c r="D516" t="s">
        <v>5506</v>
      </c>
      <c r="E516" t="str">
        <f t="shared" si="8"/>
        <v>611396 - UNIVERSITE GUSTAVE EIFFEL</v>
      </c>
      <c r="F516" t="s">
        <v>5505</v>
      </c>
      <c r="G516" t="s">
        <v>5504</v>
      </c>
      <c r="I516" t="s">
        <v>5503</v>
      </c>
      <c r="J516" t="s">
        <v>5502</v>
      </c>
      <c r="K516" t="s">
        <v>208</v>
      </c>
      <c r="L516" t="s">
        <v>5501</v>
      </c>
      <c r="N516" t="s">
        <v>207</v>
      </c>
      <c r="O516" t="s">
        <v>476</v>
      </c>
      <c r="P516" t="s">
        <v>476</v>
      </c>
    </row>
    <row r="517" spans="1:16">
      <c r="A517" s="484" t="s">
        <v>63198</v>
      </c>
      <c r="B517" s="485" t="s">
        <v>63197</v>
      </c>
      <c r="C517" t="s">
        <v>63196</v>
      </c>
      <c r="D517" t="s">
        <v>63195</v>
      </c>
      <c r="E517" t="str">
        <f t="shared" si="8"/>
        <v>671400 - GCS RUBFC</v>
      </c>
      <c r="F517" t="s">
        <v>9007</v>
      </c>
      <c r="G517" t="s">
        <v>63194</v>
      </c>
      <c r="H517" t="s">
        <v>63193</v>
      </c>
      <c r="I517" t="s">
        <v>7815</v>
      </c>
      <c r="J517" t="s">
        <v>63192</v>
      </c>
      <c r="K517" t="s">
        <v>208</v>
      </c>
      <c r="L517" t="s">
        <v>63191</v>
      </c>
      <c r="N517" t="s">
        <v>208</v>
      </c>
      <c r="O517" t="s">
        <v>476</v>
      </c>
      <c r="P517" t="s">
        <v>476</v>
      </c>
    </row>
    <row r="518" spans="1:16">
      <c r="A518" s="484" t="s">
        <v>53768</v>
      </c>
      <c r="B518" s="485" t="s">
        <v>53767</v>
      </c>
      <c r="C518" t="s">
        <v>53766</v>
      </c>
      <c r="D518" t="s">
        <v>53765</v>
      </c>
      <c r="E518" t="str">
        <f t="shared" si="8"/>
        <v>536544 - L'INSTITUT AGRO ENSEIGNEMENT A DISTANCE PARIS</v>
      </c>
      <c r="F518" t="s">
        <v>27213</v>
      </c>
      <c r="G518" t="s">
        <v>53764</v>
      </c>
      <c r="I518" t="s">
        <v>626</v>
      </c>
      <c r="J518" t="s">
        <v>53763</v>
      </c>
      <c r="K518" t="s">
        <v>208</v>
      </c>
      <c r="L518" t="s">
        <v>53762</v>
      </c>
      <c r="N518" t="s">
        <v>208</v>
      </c>
      <c r="O518" t="s">
        <v>476</v>
      </c>
      <c r="P518" t="s">
        <v>476</v>
      </c>
    </row>
    <row r="519" spans="1:16">
      <c r="A519" s="484" t="s">
        <v>63342</v>
      </c>
      <c r="B519" s="485" t="s">
        <v>63341</v>
      </c>
      <c r="C519" t="s">
        <v>63340</v>
      </c>
      <c r="D519" t="s">
        <v>63339</v>
      </c>
      <c r="E519" t="str">
        <f t="shared" si="8"/>
        <v>615225 - GIP PUBLIC LABOS CAHORS</v>
      </c>
      <c r="F519" t="s">
        <v>61627</v>
      </c>
      <c r="G519" t="s">
        <v>63338</v>
      </c>
      <c r="H519" t="s">
        <v>63337</v>
      </c>
      <c r="I519" t="s">
        <v>19965</v>
      </c>
      <c r="J519" t="s">
        <v>63336</v>
      </c>
      <c r="K519" t="s">
        <v>208</v>
      </c>
      <c r="L519" t="s">
        <v>63335</v>
      </c>
      <c r="N519" t="s">
        <v>208</v>
      </c>
      <c r="O519" t="s">
        <v>476</v>
      </c>
      <c r="P519" t="s">
        <v>476</v>
      </c>
    </row>
    <row r="520" spans="1:16">
      <c r="A520" s="484" t="s">
        <v>96922</v>
      </c>
      <c r="B520" s="485" t="s">
        <v>78413</v>
      </c>
      <c r="C520" t="s">
        <v>96921</v>
      </c>
      <c r="D520" t="s">
        <v>96920</v>
      </c>
      <c r="E520" t="str">
        <f t="shared" si="8"/>
        <v>623726 - CMAR OCCITANIE ST JEAN</v>
      </c>
      <c r="F520" t="s">
        <v>3552</v>
      </c>
      <c r="G520" t="s">
        <v>96919</v>
      </c>
      <c r="I520" t="s">
        <v>674</v>
      </c>
      <c r="J520" t="s">
        <v>96918</v>
      </c>
      <c r="K520" t="s">
        <v>208</v>
      </c>
      <c r="L520" t="s">
        <v>96917</v>
      </c>
      <c r="N520" t="s">
        <v>207</v>
      </c>
      <c r="O520" t="s">
        <v>476</v>
      </c>
      <c r="P520" t="s">
        <v>476</v>
      </c>
    </row>
    <row r="521" spans="1:16">
      <c r="A521" s="484" t="s">
        <v>98625</v>
      </c>
      <c r="B521" s="485" t="s">
        <v>78413</v>
      </c>
      <c r="C521" t="s">
        <v>98624</v>
      </c>
      <c r="D521" t="s">
        <v>98623</v>
      </c>
      <c r="E521" t="str">
        <f t="shared" si="8"/>
        <v>656318 - CFA DE L'AUDE DU CMAR LEZIGNAN CORBIERES</v>
      </c>
      <c r="F521" t="s">
        <v>18405</v>
      </c>
      <c r="G521" t="s">
        <v>98622</v>
      </c>
      <c r="H521" t="s">
        <v>98621</v>
      </c>
      <c r="I521" t="s">
        <v>9410</v>
      </c>
      <c r="K521" t="s">
        <v>208</v>
      </c>
      <c r="L521" t="s">
        <v>98620</v>
      </c>
      <c r="N521" t="s">
        <v>208</v>
      </c>
      <c r="O521" t="s">
        <v>476</v>
      </c>
      <c r="P521" t="s">
        <v>476</v>
      </c>
    </row>
    <row r="522" spans="1:16">
      <c r="A522" s="484" t="s">
        <v>96971</v>
      </c>
      <c r="B522" s="485" t="s">
        <v>78413</v>
      </c>
      <c r="C522" t="s">
        <v>96970</v>
      </c>
      <c r="D522" t="s">
        <v>96969</v>
      </c>
      <c r="E522" t="str">
        <f t="shared" si="8"/>
        <v>670662 - CMAR OCCITANIE ONET LE CHATEAU</v>
      </c>
      <c r="F522" t="s">
        <v>4491</v>
      </c>
      <c r="G522" t="s">
        <v>96968</v>
      </c>
      <c r="H522" t="s">
        <v>96967</v>
      </c>
      <c r="I522" t="s">
        <v>4070</v>
      </c>
      <c r="J522" t="s">
        <v>96966</v>
      </c>
      <c r="K522" t="s">
        <v>208</v>
      </c>
      <c r="L522" t="s">
        <v>96965</v>
      </c>
      <c r="N522" t="s">
        <v>208</v>
      </c>
      <c r="O522" t="s">
        <v>476</v>
      </c>
      <c r="P522" t="s">
        <v>476</v>
      </c>
    </row>
    <row r="523" spans="1:16">
      <c r="A523" s="484" t="s">
        <v>98669</v>
      </c>
      <c r="B523" s="485" t="s">
        <v>78413</v>
      </c>
      <c r="C523" t="s">
        <v>98668</v>
      </c>
      <c r="D523" t="s">
        <v>98667</v>
      </c>
      <c r="E523" t="str">
        <f t="shared" si="8"/>
        <v>679239 - CFA DE L AVEYRON DU CMAR OCCITANIE ONET LE CHATEAU</v>
      </c>
      <c r="F523" t="s">
        <v>21730</v>
      </c>
      <c r="G523" t="s">
        <v>96968</v>
      </c>
      <c r="H523" t="s">
        <v>98666</v>
      </c>
      <c r="I523" t="s">
        <v>4070</v>
      </c>
      <c r="J523" t="s">
        <v>98665</v>
      </c>
      <c r="K523" t="s">
        <v>208</v>
      </c>
      <c r="L523" t="s">
        <v>98664</v>
      </c>
      <c r="N523" t="s">
        <v>207</v>
      </c>
      <c r="O523" t="s">
        <v>476</v>
      </c>
      <c r="P523" t="s">
        <v>476</v>
      </c>
    </row>
    <row r="524" spans="1:16">
      <c r="A524" s="484" t="s">
        <v>78414</v>
      </c>
      <c r="B524" s="485" t="s">
        <v>78413</v>
      </c>
      <c r="C524" t="s">
        <v>78412</v>
      </c>
      <c r="D524" t="s">
        <v>78411</v>
      </c>
      <c r="E524" t="str">
        <f t="shared" si="8"/>
        <v>656379 - ESM MURET DU CMAR OCCITANIE</v>
      </c>
      <c r="F524" t="s">
        <v>18405</v>
      </c>
      <c r="G524" t="s">
        <v>78410</v>
      </c>
      <c r="I524" t="s">
        <v>25650</v>
      </c>
      <c r="J524" t="s">
        <v>78409</v>
      </c>
      <c r="K524" t="s">
        <v>208</v>
      </c>
      <c r="L524" t="s">
        <v>78408</v>
      </c>
      <c r="N524" t="s">
        <v>208</v>
      </c>
      <c r="O524" t="s">
        <v>476</v>
      </c>
      <c r="P524" t="s">
        <v>476</v>
      </c>
    </row>
    <row r="525" spans="1:16">
      <c r="A525" s="484" t="s">
        <v>95336</v>
      </c>
      <c r="B525" s="485" t="s">
        <v>78413</v>
      </c>
      <c r="C525" t="s">
        <v>95335</v>
      </c>
      <c r="D525" t="s">
        <v>95334</v>
      </c>
      <c r="E525" t="str">
        <f t="shared" si="8"/>
        <v>669076 - CMA DU GERS DU CMAR OCCITANIE PAVIE</v>
      </c>
      <c r="F525" t="s">
        <v>9222</v>
      </c>
      <c r="G525" t="s">
        <v>95333</v>
      </c>
      <c r="I525" t="s">
        <v>35850</v>
      </c>
      <c r="J525" t="s">
        <v>95332</v>
      </c>
      <c r="K525" t="s">
        <v>208</v>
      </c>
      <c r="L525" t="s">
        <v>95331</v>
      </c>
      <c r="N525" t="s">
        <v>208</v>
      </c>
      <c r="O525" t="s">
        <v>476</v>
      </c>
      <c r="P525" t="s">
        <v>476</v>
      </c>
    </row>
    <row r="526" spans="1:16">
      <c r="A526" s="484" t="s">
        <v>98597</v>
      </c>
      <c r="B526" s="485" t="s">
        <v>78413</v>
      </c>
      <c r="C526" t="s">
        <v>98596</v>
      </c>
      <c r="D526" t="s">
        <v>98595</v>
      </c>
      <c r="E526" t="str">
        <f t="shared" si="8"/>
        <v>648929 - CFA DU GERS DU CMAR OCCITANIE PM PAVIE</v>
      </c>
      <c r="F526" t="s">
        <v>10231</v>
      </c>
      <c r="G526" t="s">
        <v>81668</v>
      </c>
      <c r="I526" t="s">
        <v>35850</v>
      </c>
      <c r="J526" t="s">
        <v>98594</v>
      </c>
      <c r="K526" t="s">
        <v>208</v>
      </c>
      <c r="L526" t="s">
        <v>98593</v>
      </c>
      <c r="N526" t="s">
        <v>207</v>
      </c>
      <c r="O526" t="s">
        <v>476</v>
      </c>
      <c r="P526" t="s">
        <v>476</v>
      </c>
    </row>
    <row r="527" spans="1:16">
      <c r="A527" s="484" t="s">
        <v>84203</v>
      </c>
      <c r="B527" s="485" t="s">
        <v>78413</v>
      </c>
      <c r="C527" t="s">
        <v>84202</v>
      </c>
      <c r="D527" t="s">
        <v>84201</v>
      </c>
      <c r="E527" t="str">
        <f t="shared" si="8"/>
        <v>639953 - ECOLE DES METIERS HAUTES PYRENEES DU CMAR TARBES</v>
      </c>
      <c r="F527" t="s">
        <v>6537</v>
      </c>
      <c r="G527" t="s">
        <v>84200</v>
      </c>
      <c r="I527" t="s">
        <v>1369</v>
      </c>
      <c r="J527" t="s">
        <v>84199</v>
      </c>
      <c r="K527" t="s">
        <v>208</v>
      </c>
      <c r="L527" t="s">
        <v>84198</v>
      </c>
      <c r="N527" t="s">
        <v>207</v>
      </c>
      <c r="O527" t="s">
        <v>476</v>
      </c>
      <c r="P527" t="s">
        <v>476</v>
      </c>
    </row>
    <row r="528" spans="1:16">
      <c r="A528" s="484" t="s">
        <v>98663</v>
      </c>
      <c r="B528" s="485" t="s">
        <v>78413</v>
      </c>
      <c r="C528" t="s">
        <v>98662</v>
      </c>
      <c r="D528" t="s">
        <v>98661</v>
      </c>
      <c r="E528" t="str">
        <f t="shared" si="8"/>
        <v>658560 - CFA DE L HERAULT DU CMAR OCCITANIE MONTPELLIER</v>
      </c>
      <c r="F528" t="s">
        <v>590</v>
      </c>
      <c r="G528" t="s">
        <v>98660</v>
      </c>
      <c r="H528" t="s">
        <v>98659</v>
      </c>
      <c r="I528" t="s">
        <v>1542</v>
      </c>
      <c r="J528" t="s">
        <v>98658</v>
      </c>
      <c r="K528" t="s">
        <v>208</v>
      </c>
      <c r="L528" t="s">
        <v>98657</v>
      </c>
      <c r="N528" t="s">
        <v>208</v>
      </c>
      <c r="O528" t="s">
        <v>476</v>
      </c>
      <c r="P528" t="s">
        <v>98656</v>
      </c>
    </row>
    <row r="529" spans="1:16">
      <c r="A529" s="484" t="s">
        <v>84215</v>
      </c>
      <c r="B529" s="485" t="s">
        <v>78413</v>
      </c>
      <c r="C529" t="s">
        <v>84214</v>
      </c>
      <c r="D529" t="s">
        <v>84213</v>
      </c>
      <c r="E529" t="str">
        <f t="shared" si="8"/>
        <v>642058 - ECOLE DES METIERS DU LOT DU CMAR CAHORS</v>
      </c>
      <c r="G529" t="s">
        <v>84212</v>
      </c>
      <c r="I529" t="s">
        <v>19965</v>
      </c>
      <c r="J529" t="s">
        <v>84211</v>
      </c>
      <c r="K529" t="s">
        <v>208</v>
      </c>
      <c r="L529" t="s">
        <v>84210</v>
      </c>
      <c r="N529" t="s">
        <v>208</v>
      </c>
      <c r="O529" t="s">
        <v>476</v>
      </c>
      <c r="P529" t="s">
        <v>476</v>
      </c>
    </row>
    <row r="530" spans="1:16">
      <c r="A530" s="484" t="s">
        <v>98604</v>
      </c>
      <c r="B530" s="485" t="s">
        <v>78413</v>
      </c>
      <c r="C530" t="s">
        <v>98603</v>
      </c>
      <c r="D530" t="s">
        <v>98602</v>
      </c>
      <c r="E530" t="str">
        <f t="shared" si="8"/>
        <v>635479 - CFA DES PYRENEES ORIENTALES DE LA CMAR RIVESALTES</v>
      </c>
      <c r="F530" t="s">
        <v>26736</v>
      </c>
      <c r="G530" t="s">
        <v>98601</v>
      </c>
      <c r="H530" t="s">
        <v>98600</v>
      </c>
      <c r="I530" t="s">
        <v>79110</v>
      </c>
      <c r="J530" t="s">
        <v>98599</v>
      </c>
      <c r="K530" t="s">
        <v>208</v>
      </c>
      <c r="L530" t="s">
        <v>98598</v>
      </c>
      <c r="N530" t="s">
        <v>207</v>
      </c>
      <c r="O530" t="s">
        <v>476</v>
      </c>
      <c r="P530" t="s">
        <v>476</v>
      </c>
    </row>
    <row r="531" spans="1:16">
      <c r="A531" s="484" t="s">
        <v>96929</v>
      </c>
      <c r="B531" s="485" t="s">
        <v>78413</v>
      </c>
      <c r="C531" t="s">
        <v>96928</v>
      </c>
      <c r="D531" t="s">
        <v>96927</v>
      </c>
      <c r="E531" t="str">
        <f t="shared" si="8"/>
        <v>645539 - CMA DU TARN ALBI</v>
      </c>
      <c r="F531" t="s">
        <v>21585</v>
      </c>
      <c r="G531" t="s">
        <v>96926</v>
      </c>
      <c r="H531" t="s">
        <v>96925</v>
      </c>
      <c r="I531" t="s">
        <v>5244</v>
      </c>
      <c r="J531" t="s">
        <v>96924</v>
      </c>
      <c r="K531" t="s">
        <v>208</v>
      </c>
      <c r="L531" t="s">
        <v>96923</v>
      </c>
      <c r="N531" t="s">
        <v>207</v>
      </c>
      <c r="O531" t="s">
        <v>476</v>
      </c>
      <c r="P531" t="s">
        <v>476</v>
      </c>
    </row>
    <row r="532" spans="1:16">
      <c r="A532" s="484" t="s">
        <v>96935</v>
      </c>
      <c r="B532" s="485" t="s">
        <v>96934</v>
      </c>
      <c r="C532" t="s">
        <v>96933</v>
      </c>
      <c r="D532" t="s">
        <v>96932</v>
      </c>
      <c r="E532" t="str">
        <f t="shared" si="8"/>
        <v>629455 - CMAR 29</v>
      </c>
      <c r="F532" t="s">
        <v>2580</v>
      </c>
      <c r="G532" t="s">
        <v>38618</v>
      </c>
      <c r="I532" t="s">
        <v>13993</v>
      </c>
      <c r="J532" t="s">
        <v>96931</v>
      </c>
      <c r="K532" t="s">
        <v>208</v>
      </c>
      <c r="L532" t="s">
        <v>96930</v>
      </c>
      <c r="N532" t="s">
        <v>207</v>
      </c>
      <c r="O532" t="s">
        <v>476</v>
      </c>
      <c r="P532" t="s">
        <v>476</v>
      </c>
    </row>
    <row r="533" spans="1:16">
      <c r="A533" s="484" t="s">
        <v>97059</v>
      </c>
      <c r="B533" s="485" t="s">
        <v>96934</v>
      </c>
      <c r="C533" t="s">
        <v>97053</v>
      </c>
      <c r="D533" t="s">
        <v>97058</v>
      </c>
      <c r="E533" t="str">
        <f t="shared" si="8"/>
        <v>13559 - CMAR 35 ANTENNES RENNES</v>
      </c>
      <c r="F533" t="s">
        <v>2580</v>
      </c>
      <c r="G533" t="s">
        <v>97057</v>
      </c>
      <c r="I533" t="s">
        <v>3364</v>
      </c>
      <c r="J533" t="s">
        <v>97056</v>
      </c>
      <c r="K533" t="s">
        <v>208</v>
      </c>
      <c r="L533" t="s">
        <v>97055</v>
      </c>
      <c r="N533" t="s">
        <v>207</v>
      </c>
      <c r="O533" t="s">
        <v>476</v>
      </c>
      <c r="P533" t="s">
        <v>476</v>
      </c>
    </row>
    <row r="534" spans="1:16">
      <c r="A534" s="484" t="s">
        <v>97054</v>
      </c>
      <c r="B534" s="485" t="s">
        <v>96934</v>
      </c>
      <c r="C534" t="s">
        <v>97053</v>
      </c>
      <c r="D534" t="s">
        <v>97052</v>
      </c>
      <c r="E534" t="str">
        <f t="shared" si="8"/>
        <v>622928 - CMAR 35 CFA BRUZ</v>
      </c>
      <c r="F534" t="s">
        <v>17463</v>
      </c>
      <c r="G534" t="s">
        <v>97051</v>
      </c>
      <c r="H534" t="s">
        <v>97050</v>
      </c>
      <c r="I534" t="s">
        <v>13993</v>
      </c>
      <c r="J534" t="s">
        <v>97049</v>
      </c>
      <c r="K534" t="s">
        <v>208</v>
      </c>
      <c r="L534" t="s">
        <v>97048</v>
      </c>
      <c r="N534" t="s">
        <v>207</v>
      </c>
      <c r="O534" t="s">
        <v>476</v>
      </c>
      <c r="P534" t="s">
        <v>476</v>
      </c>
    </row>
    <row r="535" spans="1:16">
      <c r="A535" s="484" t="s">
        <v>97069</v>
      </c>
      <c r="B535" s="485" t="s">
        <v>96934</v>
      </c>
      <c r="C535" t="s">
        <v>97053</v>
      </c>
      <c r="D535" t="s">
        <v>97068</v>
      </c>
      <c r="E535" t="str">
        <f t="shared" si="8"/>
        <v>625929 - CMA 56 ANTENNE VANNES</v>
      </c>
      <c r="F535" t="s">
        <v>2580</v>
      </c>
      <c r="G535" t="s">
        <v>97067</v>
      </c>
      <c r="I535" t="s">
        <v>681</v>
      </c>
      <c r="J535" t="s">
        <v>97066</v>
      </c>
      <c r="K535" t="s">
        <v>208</v>
      </c>
      <c r="L535" t="s">
        <v>97065</v>
      </c>
      <c r="N535" t="s">
        <v>207</v>
      </c>
      <c r="O535" t="s">
        <v>476</v>
      </c>
      <c r="P535" t="s">
        <v>476</v>
      </c>
    </row>
    <row r="536" spans="1:16">
      <c r="A536" s="484" t="s">
        <v>97064</v>
      </c>
      <c r="B536" s="485" t="s">
        <v>96934</v>
      </c>
      <c r="C536" t="s">
        <v>97053</v>
      </c>
      <c r="D536" t="s">
        <v>97063</v>
      </c>
      <c r="E536" t="str">
        <f t="shared" si="8"/>
        <v>464831 - CMAR CFA PLOUFRAGAN</v>
      </c>
      <c r="F536" t="s">
        <v>3392</v>
      </c>
      <c r="G536" t="s">
        <v>97062</v>
      </c>
      <c r="I536" t="s">
        <v>15724</v>
      </c>
      <c r="J536" t="s">
        <v>97061</v>
      </c>
      <c r="K536" t="s">
        <v>208</v>
      </c>
      <c r="L536" t="s">
        <v>97060</v>
      </c>
      <c r="N536" t="s">
        <v>207</v>
      </c>
      <c r="O536" t="s">
        <v>476</v>
      </c>
      <c r="P536" t="s">
        <v>476</v>
      </c>
    </row>
    <row r="537" spans="1:16">
      <c r="A537" s="484" t="s">
        <v>97047</v>
      </c>
      <c r="B537" s="485" t="s">
        <v>96934</v>
      </c>
      <c r="C537" t="s">
        <v>97046</v>
      </c>
      <c r="D537" t="s">
        <v>97045</v>
      </c>
      <c r="E537" t="str">
        <f t="shared" si="8"/>
        <v>684508 - CMAR RENNES</v>
      </c>
      <c r="F537" t="s">
        <v>2163</v>
      </c>
      <c r="G537" t="s">
        <v>97044</v>
      </c>
      <c r="I537" t="s">
        <v>3364</v>
      </c>
      <c r="J537" t="s">
        <v>97043</v>
      </c>
      <c r="K537" t="s">
        <v>208</v>
      </c>
      <c r="L537" t="s">
        <v>97042</v>
      </c>
      <c r="N537" t="s">
        <v>208</v>
      </c>
      <c r="O537" t="s">
        <v>476</v>
      </c>
      <c r="P537" t="s">
        <v>476</v>
      </c>
    </row>
    <row r="538" spans="1:16">
      <c r="A538" s="484" t="s">
        <v>97076</v>
      </c>
      <c r="B538" s="485" t="s">
        <v>97075</v>
      </c>
      <c r="C538" t="s">
        <v>97074</v>
      </c>
      <c r="D538" t="s">
        <v>97073</v>
      </c>
      <c r="E538" t="str">
        <f t="shared" si="8"/>
        <v>624366 - CMAR ARA LYON</v>
      </c>
      <c r="F538" t="s">
        <v>2801</v>
      </c>
      <c r="G538" t="s">
        <v>97072</v>
      </c>
      <c r="I538" t="s">
        <v>802</v>
      </c>
      <c r="J538" t="s">
        <v>97071</v>
      </c>
      <c r="K538" t="s">
        <v>208</v>
      </c>
      <c r="L538" t="s">
        <v>97070</v>
      </c>
      <c r="N538" t="s">
        <v>208</v>
      </c>
      <c r="O538" t="s">
        <v>476</v>
      </c>
      <c r="P538" t="s">
        <v>476</v>
      </c>
    </row>
    <row r="539" spans="1:16">
      <c r="A539" s="484" t="s">
        <v>96994</v>
      </c>
      <c r="B539" s="485" t="s">
        <v>96993</v>
      </c>
      <c r="C539" t="s">
        <v>96992</v>
      </c>
      <c r="D539" t="s">
        <v>96991</v>
      </c>
      <c r="E539" t="str">
        <f t="shared" si="8"/>
        <v>623337 - CMAR IDF PARIS</v>
      </c>
      <c r="F539" t="s">
        <v>6584</v>
      </c>
      <c r="G539" t="s">
        <v>96990</v>
      </c>
      <c r="I539" t="s">
        <v>626</v>
      </c>
      <c r="J539" t="s">
        <v>96989</v>
      </c>
      <c r="K539" t="s">
        <v>208</v>
      </c>
      <c r="L539" t="s">
        <v>96988</v>
      </c>
      <c r="N539" t="s">
        <v>208</v>
      </c>
      <c r="O539" t="s">
        <v>476</v>
      </c>
      <c r="P539" t="s">
        <v>476</v>
      </c>
    </row>
    <row r="540" spans="1:16">
      <c r="A540" s="484" t="s">
        <v>96999</v>
      </c>
      <c r="B540" s="485" t="s">
        <v>96993</v>
      </c>
      <c r="C540" t="s">
        <v>96992</v>
      </c>
      <c r="D540" t="s">
        <v>96998</v>
      </c>
      <c r="E540" t="str">
        <f t="shared" si="8"/>
        <v>650973 - CMAR IDF CMA 93 BOBIGNY</v>
      </c>
      <c r="F540" t="s">
        <v>12618</v>
      </c>
      <c r="G540" t="s">
        <v>96997</v>
      </c>
      <c r="I540" t="s">
        <v>46895</v>
      </c>
      <c r="J540" t="s">
        <v>96996</v>
      </c>
      <c r="K540" t="s">
        <v>208</v>
      </c>
      <c r="L540" t="s">
        <v>96995</v>
      </c>
      <c r="N540" t="s">
        <v>207</v>
      </c>
      <c r="O540" t="s">
        <v>476</v>
      </c>
      <c r="P540" t="s">
        <v>476</v>
      </c>
    </row>
    <row r="541" spans="1:16">
      <c r="A541" s="484" t="s">
        <v>97028</v>
      </c>
      <c r="B541" s="485" t="s">
        <v>97027</v>
      </c>
      <c r="C541" t="s">
        <v>97026</v>
      </c>
      <c r="D541" t="s">
        <v>97025</v>
      </c>
      <c r="E541" t="str">
        <f t="shared" si="8"/>
        <v>665459 - CMAR CVL ORLEANS</v>
      </c>
      <c r="F541" t="s">
        <v>6200</v>
      </c>
      <c r="G541" t="s">
        <v>97024</v>
      </c>
      <c r="I541" t="s">
        <v>3355</v>
      </c>
      <c r="J541" t="s">
        <v>97023</v>
      </c>
      <c r="K541" t="s">
        <v>208</v>
      </c>
      <c r="L541" t="s">
        <v>97022</v>
      </c>
      <c r="N541" t="s">
        <v>207</v>
      </c>
      <c r="O541" t="s">
        <v>476</v>
      </c>
      <c r="P541" t="s">
        <v>476</v>
      </c>
    </row>
    <row r="542" spans="1:16">
      <c r="A542" s="484" t="s">
        <v>97035</v>
      </c>
      <c r="B542" s="485" t="s">
        <v>97027</v>
      </c>
      <c r="C542" t="s">
        <v>97034</v>
      </c>
      <c r="D542" t="s">
        <v>97033</v>
      </c>
      <c r="E542" t="str">
        <f t="shared" si="8"/>
        <v>329332 - CMAR CVL CMA 37 TOURS</v>
      </c>
      <c r="F542" t="s">
        <v>15332</v>
      </c>
      <c r="G542" t="s">
        <v>97032</v>
      </c>
      <c r="H542" t="s">
        <v>97031</v>
      </c>
      <c r="I542" t="s">
        <v>1799</v>
      </c>
      <c r="J542" t="s">
        <v>97030</v>
      </c>
      <c r="K542" t="s">
        <v>208</v>
      </c>
      <c r="L542" t="s">
        <v>97029</v>
      </c>
      <c r="N542" t="s">
        <v>207</v>
      </c>
      <c r="O542" t="s">
        <v>476</v>
      </c>
      <c r="P542" t="s">
        <v>476</v>
      </c>
    </row>
    <row r="543" spans="1:16">
      <c r="A543" s="484" t="s">
        <v>97041</v>
      </c>
      <c r="B543" s="485" t="s">
        <v>97027</v>
      </c>
      <c r="C543" t="s">
        <v>97034</v>
      </c>
      <c r="D543" t="s">
        <v>97040</v>
      </c>
      <c r="E543" t="str">
        <f t="shared" si="8"/>
        <v>663633 - CMAR CVL CHATEAUROUX</v>
      </c>
      <c r="F543" t="s">
        <v>4531</v>
      </c>
      <c r="G543" t="s">
        <v>97039</v>
      </c>
      <c r="H543" t="s">
        <v>97038</v>
      </c>
      <c r="I543" t="s">
        <v>31998</v>
      </c>
      <c r="J543" t="s">
        <v>97037</v>
      </c>
      <c r="K543" t="s">
        <v>208</v>
      </c>
      <c r="L543" t="s">
        <v>97036</v>
      </c>
      <c r="N543" t="s">
        <v>208</v>
      </c>
      <c r="O543" t="s">
        <v>476</v>
      </c>
      <c r="P543" t="s">
        <v>476</v>
      </c>
    </row>
    <row r="544" spans="1:16">
      <c r="A544" s="484" t="s">
        <v>96987</v>
      </c>
      <c r="B544" s="485" t="s">
        <v>96986</v>
      </c>
      <c r="C544" t="s">
        <v>96985</v>
      </c>
      <c r="D544" t="s">
        <v>96984</v>
      </c>
      <c r="E544" t="str">
        <f t="shared" si="8"/>
        <v>635145 - CMAR CAEN</v>
      </c>
      <c r="F544" t="s">
        <v>26234</v>
      </c>
      <c r="G544" t="s">
        <v>96983</v>
      </c>
      <c r="I544" t="s">
        <v>1781</v>
      </c>
      <c r="J544" t="s">
        <v>96982</v>
      </c>
      <c r="K544" t="s">
        <v>208</v>
      </c>
      <c r="L544" t="s">
        <v>96981</v>
      </c>
      <c r="N544" t="s">
        <v>207</v>
      </c>
      <c r="O544" t="s">
        <v>476</v>
      </c>
      <c r="P544" t="s">
        <v>476</v>
      </c>
    </row>
    <row r="545" spans="1:16">
      <c r="A545" s="484" t="s">
        <v>97021</v>
      </c>
      <c r="B545" s="485" t="s">
        <v>97020</v>
      </c>
      <c r="C545" t="s">
        <v>97019</v>
      </c>
      <c r="D545" t="s">
        <v>97018</v>
      </c>
      <c r="E545" t="str">
        <f t="shared" si="8"/>
        <v>624378 - CMAR GRAND EST METZ</v>
      </c>
      <c r="F545" t="s">
        <v>51590</v>
      </c>
      <c r="G545" t="s">
        <v>97017</v>
      </c>
      <c r="I545" t="s">
        <v>771</v>
      </c>
      <c r="J545" t="s">
        <v>97016</v>
      </c>
      <c r="K545" t="s">
        <v>208</v>
      </c>
      <c r="L545" t="s">
        <v>97015</v>
      </c>
      <c r="N545" t="s">
        <v>208</v>
      </c>
      <c r="O545" t="s">
        <v>476</v>
      </c>
      <c r="P545" t="s">
        <v>476</v>
      </c>
    </row>
    <row r="546" spans="1:16">
      <c r="A546" s="484" t="s">
        <v>97104</v>
      </c>
      <c r="B546" s="485" t="s">
        <v>97103</v>
      </c>
      <c r="C546" t="s">
        <v>97102</v>
      </c>
      <c r="D546" t="s">
        <v>97101</v>
      </c>
      <c r="E546" t="str">
        <f t="shared" si="8"/>
        <v>632971 - CMAR CORSE AJACCIO</v>
      </c>
      <c r="F546" t="s">
        <v>813</v>
      </c>
      <c r="G546" t="s">
        <v>97100</v>
      </c>
      <c r="H546" t="s">
        <v>97099</v>
      </c>
      <c r="I546" t="s">
        <v>12251</v>
      </c>
      <c r="J546" t="s">
        <v>97098</v>
      </c>
      <c r="K546" t="s">
        <v>208</v>
      </c>
      <c r="L546" t="s">
        <v>97097</v>
      </c>
      <c r="N546" t="s">
        <v>207</v>
      </c>
      <c r="O546" t="s">
        <v>476</v>
      </c>
      <c r="P546" t="s">
        <v>476</v>
      </c>
    </row>
    <row r="547" spans="1:16">
      <c r="A547" s="484" t="s">
        <v>97358</v>
      </c>
      <c r="B547" s="485" t="s">
        <v>97357</v>
      </c>
      <c r="C547" t="s">
        <v>97356</v>
      </c>
      <c r="D547" t="s">
        <v>97355</v>
      </c>
      <c r="E547" t="str">
        <f t="shared" si="8"/>
        <v>651450 - CCI METROPOLE BOURGOGNE DIJON</v>
      </c>
      <c r="F547" t="s">
        <v>6359</v>
      </c>
      <c r="G547" t="s">
        <v>97354</v>
      </c>
      <c r="I547" t="s">
        <v>1501</v>
      </c>
      <c r="J547" t="s">
        <v>97353</v>
      </c>
      <c r="K547" t="s">
        <v>208</v>
      </c>
      <c r="L547" t="s">
        <v>97352</v>
      </c>
      <c r="N547" t="s">
        <v>207</v>
      </c>
      <c r="O547" t="s">
        <v>476</v>
      </c>
      <c r="P547" t="s">
        <v>476</v>
      </c>
    </row>
    <row r="548" spans="1:16">
      <c r="A548" s="484" t="s">
        <v>34131</v>
      </c>
      <c r="B548" s="485" t="s">
        <v>5389</v>
      </c>
      <c r="C548" t="s">
        <v>34130</v>
      </c>
      <c r="D548" t="s">
        <v>34130</v>
      </c>
      <c r="E548" t="str">
        <f t="shared" si="8"/>
        <v>484507 - NANTES UNIVERSITE</v>
      </c>
      <c r="F548" t="s">
        <v>804</v>
      </c>
      <c r="G548" t="s">
        <v>34129</v>
      </c>
      <c r="H548" t="s">
        <v>34128</v>
      </c>
      <c r="I548" t="s">
        <v>1837</v>
      </c>
      <c r="J548" t="s">
        <v>34127</v>
      </c>
      <c r="K548" t="s">
        <v>208</v>
      </c>
      <c r="L548" t="s">
        <v>34126</v>
      </c>
      <c r="N548" t="s">
        <v>208</v>
      </c>
      <c r="O548" t="s">
        <v>476</v>
      </c>
      <c r="P548" t="s">
        <v>476</v>
      </c>
    </row>
    <row r="549" spans="1:16">
      <c r="A549" s="484" t="s">
        <v>5390</v>
      </c>
      <c r="B549" s="485" t="s">
        <v>5389</v>
      </c>
      <c r="C549" t="s">
        <v>5388</v>
      </c>
      <c r="D549" t="s">
        <v>5387</v>
      </c>
      <c r="E549" t="str">
        <f t="shared" si="8"/>
        <v>672622 - UNIVERSITE NANTES FACULTE SCIENCES ET TECHNIQUES</v>
      </c>
      <c r="F549" t="s">
        <v>2517</v>
      </c>
      <c r="G549" t="s">
        <v>5386</v>
      </c>
      <c r="H549" t="s">
        <v>5385</v>
      </c>
      <c r="I549" t="s">
        <v>1837</v>
      </c>
      <c r="J549" t="s">
        <v>5384</v>
      </c>
      <c r="K549" t="s">
        <v>208</v>
      </c>
      <c r="L549" t="s">
        <v>5383</v>
      </c>
      <c r="N549" t="s">
        <v>208</v>
      </c>
      <c r="O549" t="s">
        <v>476</v>
      </c>
      <c r="P549" t="s">
        <v>476</v>
      </c>
    </row>
    <row r="550" spans="1:16">
      <c r="A550" s="484" t="s">
        <v>5972</v>
      </c>
      <c r="B550" s="485" t="s">
        <v>5971</v>
      </c>
      <c r="C550" t="s">
        <v>5970</v>
      </c>
      <c r="D550" t="s">
        <v>500</v>
      </c>
      <c r="E550" t="str">
        <f t="shared" si="8"/>
        <v>579324 - UNIVERSITE DE LILLE</v>
      </c>
      <c r="F550" t="s">
        <v>5969</v>
      </c>
      <c r="G550" t="s">
        <v>5968</v>
      </c>
      <c r="I550" t="s">
        <v>1814</v>
      </c>
      <c r="J550" t="s">
        <v>5967</v>
      </c>
      <c r="K550" t="s">
        <v>208</v>
      </c>
      <c r="L550" t="s">
        <v>5966</v>
      </c>
      <c r="N550" t="s">
        <v>208</v>
      </c>
      <c r="O550" t="s">
        <v>476</v>
      </c>
      <c r="P550" t="s">
        <v>476</v>
      </c>
    </row>
    <row r="551" spans="1:16">
      <c r="A551" s="484" t="s">
        <v>6000</v>
      </c>
      <c r="B551" s="485" t="s">
        <v>5971</v>
      </c>
      <c r="C551" t="s">
        <v>5999</v>
      </c>
      <c r="D551" t="s">
        <v>5999</v>
      </c>
      <c r="E551" t="str">
        <f t="shared" si="8"/>
        <v>465872 - UNIVERSITE DE LILLE FACULTE DE CHIRURGIE DENTAIRE</v>
      </c>
      <c r="F551" t="s">
        <v>5998</v>
      </c>
      <c r="G551" t="s">
        <v>5997</v>
      </c>
      <c r="I551" t="s">
        <v>1814</v>
      </c>
      <c r="J551" t="s">
        <v>5996</v>
      </c>
      <c r="K551" t="s">
        <v>5995</v>
      </c>
      <c r="L551" t="s">
        <v>5994</v>
      </c>
      <c r="N551" t="s">
        <v>208</v>
      </c>
      <c r="O551" t="s">
        <v>476</v>
      </c>
      <c r="P551" t="s">
        <v>476</v>
      </c>
    </row>
    <row r="552" spans="1:16">
      <c r="A552" s="484" t="s">
        <v>5978</v>
      </c>
      <c r="B552" s="485" t="s">
        <v>5971</v>
      </c>
      <c r="C552" t="s">
        <v>5977</v>
      </c>
      <c r="D552" t="s">
        <v>5976</v>
      </c>
      <c r="E552" t="str">
        <f t="shared" si="8"/>
        <v>559970 - UNIVERSITE LILLE FAC SCIENCES JURIDIQUES POLITIQUES SOCIALES</v>
      </c>
      <c r="F552" t="s">
        <v>5530</v>
      </c>
      <c r="G552" t="s">
        <v>5975</v>
      </c>
      <c r="I552" t="s">
        <v>1814</v>
      </c>
      <c r="J552" t="s">
        <v>5974</v>
      </c>
      <c r="K552" t="s">
        <v>208</v>
      </c>
      <c r="L552" t="s">
        <v>5973</v>
      </c>
      <c r="N552" t="s">
        <v>207</v>
      </c>
      <c r="O552" t="s">
        <v>476</v>
      </c>
      <c r="P552" t="s">
        <v>476</v>
      </c>
    </row>
    <row r="553" spans="1:16">
      <c r="A553" s="484" t="s">
        <v>6008</v>
      </c>
      <c r="B553" s="485" t="s">
        <v>5971</v>
      </c>
      <c r="C553" t="s">
        <v>6007</v>
      </c>
      <c r="D553" t="s">
        <v>6007</v>
      </c>
      <c r="E553" t="str">
        <f t="shared" si="8"/>
        <v>465859 - UNIVERSITE DE LILLE FAC DE MEDECINE</v>
      </c>
      <c r="F553" t="s">
        <v>6006</v>
      </c>
      <c r="G553" t="s">
        <v>6005</v>
      </c>
      <c r="H553" t="s">
        <v>6004</v>
      </c>
      <c r="I553" t="s">
        <v>1814</v>
      </c>
      <c r="J553" t="s">
        <v>6003</v>
      </c>
      <c r="K553" t="s">
        <v>6002</v>
      </c>
      <c r="L553" t="s">
        <v>6001</v>
      </c>
      <c r="N553" t="s">
        <v>208</v>
      </c>
      <c r="O553" t="s">
        <v>476</v>
      </c>
      <c r="P553" t="s">
        <v>476</v>
      </c>
    </row>
    <row r="554" spans="1:16">
      <c r="A554" s="484" t="s">
        <v>5993</v>
      </c>
      <c r="B554" s="485" t="s">
        <v>5971</v>
      </c>
      <c r="C554" t="s">
        <v>5992</v>
      </c>
      <c r="D554" t="s">
        <v>5992</v>
      </c>
      <c r="E554" t="str">
        <f t="shared" si="8"/>
        <v>465860 - UNIVERSITE DE LILLE FACULTE DE PHARMACIE</v>
      </c>
      <c r="F554" t="s">
        <v>3223</v>
      </c>
      <c r="G554" t="s">
        <v>5991</v>
      </c>
      <c r="H554" t="s">
        <v>5990</v>
      </c>
      <c r="I554" t="s">
        <v>1814</v>
      </c>
      <c r="J554" t="s">
        <v>5989</v>
      </c>
      <c r="K554" t="s">
        <v>5988</v>
      </c>
      <c r="L554" t="s">
        <v>5987</v>
      </c>
      <c r="N554" t="s">
        <v>208</v>
      </c>
      <c r="O554" t="s">
        <v>476</v>
      </c>
      <c r="P554" t="s">
        <v>476</v>
      </c>
    </row>
    <row r="555" spans="1:16">
      <c r="A555" s="484" t="s">
        <v>5986</v>
      </c>
      <c r="B555" s="485" t="s">
        <v>5971</v>
      </c>
      <c r="C555" t="s">
        <v>5985</v>
      </c>
      <c r="D555" t="s">
        <v>5984</v>
      </c>
      <c r="E555" t="str">
        <f t="shared" si="8"/>
        <v>6555 - UNIVERSITE DE LILLE FACULTE SCIENCES ET TECHNOLOGIES</v>
      </c>
      <c r="F555" t="s">
        <v>5983</v>
      </c>
      <c r="G555" t="s">
        <v>5982</v>
      </c>
      <c r="H555" t="s">
        <v>5981</v>
      </c>
      <c r="I555" t="s">
        <v>1148</v>
      </c>
      <c r="J555" t="s">
        <v>5980</v>
      </c>
      <c r="K555" t="s">
        <v>208</v>
      </c>
      <c r="L555" t="s">
        <v>5979</v>
      </c>
      <c r="N555" t="s">
        <v>208</v>
      </c>
      <c r="O555" t="s">
        <v>476</v>
      </c>
      <c r="P555" t="s">
        <v>476</v>
      </c>
    </row>
    <row r="556" spans="1:16">
      <c r="A556" s="484" t="s">
        <v>5918</v>
      </c>
      <c r="B556" s="485" t="s">
        <v>5917</v>
      </c>
      <c r="C556" t="s">
        <v>5916</v>
      </c>
      <c r="D556" t="s">
        <v>5916</v>
      </c>
      <c r="E556" t="str">
        <f t="shared" si="8"/>
        <v>6622 - UNIVERSITE DE MONTPELLIER</v>
      </c>
      <c r="F556" t="s">
        <v>5915</v>
      </c>
      <c r="G556" t="s">
        <v>5914</v>
      </c>
      <c r="I556" t="s">
        <v>1542</v>
      </c>
      <c r="J556" t="s">
        <v>5913</v>
      </c>
      <c r="K556" t="s">
        <v>5912</v>
      </c>
      <c r="L556" t="s">
        <v>5911</v>
      </c>
      <c r="N556" t="s">
        <v>207</v>
      </c>
      <c r="O556" t="s">
        <v>476</v>
      </c>
      <c r="P556" t="s">
        <v>476</v>
      </c>
    </row>
    <row r="557" spans="1:16">
      <c r="A557" s="484" t="s">
        <v>98619</v>
      </c>
      <c r="B557" s="485" t="s">
        <v>98618</v>
      </c>
      <c r="C557" t="s">
        <v>98617</v>
      </c>
      <c r="D557" t="s">
        <v>98617</v>
      </c>
      <c r="E557" t="str">
        <f t="shared" si="8"/>
        <v>630962 - CFA DE L'UNIVERSITE DE MONTPELLIER</v>
      </c>
      <c r="F557" t="s">
        <v>14901</v>
      </c>
      <c r="G557" t="s">
        <v>98616</v>
      </c>
      <c r="I557" t="s">
        <v>1542</v>
      </c>
      <c r="K557" t="s">
        <v>208</v>
      </c>
      <c r="L557" t="s">
        <v>98615</v>
      </c>
      <c r="N557" t="s">
        <v>207</v>
      </c>
      <c r="O557" t="s">
        <v>476</v>
      </c>
      <c r="P557" t="s">
        <v>476</v>
      </c>
    </row>
    <row r="558" spans="1:16">
      <c r="A558" s="484" t="s">
        <v>96469</v>
      </c>
      <c r="B558" s="485" t="s">
        <v>96468</v>
      </c>
      <c r="C558" t="s">
        <v>96467</v>
      </c>
      <c r="D558" t="s">
        <v>96466</v>
      </c>
      <c r="E558" t="str">
        <f t="shared" si="8"/>
        <v>647998 - CCIT ROCHEFORT</v>
      </c>
      <c r="F558" t="s">
        <v>4508</v>
      </c>
      <c r="G558" t="s">
        <v>96465</v>
      </c>
      <c r="H558" t="s">
        <v>96464</v>
      </c>
      <c r="I558" t="s">
        <v>55552</v>
      </c>
      <c r="J558" t="s">
        <v>96463</v>
      </c>
      <c r="K558" t="s">
        <v>208</v>
      </c>
      <c r="L558" t="s">
        <v>96462</v>
      </c>
      <c r="N558" t="s">
        <v>208</v>
      </c>
      <c r="O558" t="s">
        <v>476</v>
      </c>
      <c r="P558" t="s">
        <v>476</v>
      </c>
    </row>
    <row r="559" spans="1:16">
      <c r="A559" s="484" t="s">
        <v>5326</v>
      </c>
      <c r="B559" s="485" t="s">
        <v>5325</v>
      </c>
      <c r="C559" t="s">
        <v>5324</v>
      </c>
      <c r="D559" t="s">
        <v>5324</v>
      </c>
      <c r="E559" t="str">
        <f t="shared" si="8"/>
        <v>1417 - UNIVERSITE PARIS PANTHEON ASSAS</v>
      </c>
      <c r="F559" t="s">
        <v>5323</v>
      </c>
      <c r="G559" t="s">
        <v>5322</v>
      </c>
      <c r="I559" t="s">
        <v>626</v>
      </c>
      <c r="J559" t="s">
        <v>5321</v>
      </c>
      <c r="K559" t="s">
        <v>208</v>
      </c>
      <c r="L559" t="s">
        <v>5320</v>
      </c>
      <c r="N559" t="s">
        <v>208</v>
      </c>
      <c r="O559" t="s">
        <v>476</v>
      </c>
      <c r="P559" t="s">
        <v>476</v>
      </c>
    </row>
    <row r="560" spans="1:16">
      <c r="A560" s="484" t="s">
        <v>97809</v>
      </c>
      <c r="B560" s="485" t="s">
        <v>97808</v>
      </c>
      <c r="C560" t="s">
        <v>97807</v>
      </c>
      <c r="D560" t="s">
        <v>97806</v>
      </c>
      <c r="E560" t="str">
        <f t="shared" si="8"/>
        <v>678030 - CHAMBRE D'AGRICULTURE DE CMDS LA ROCHELLE</v>
      </c>
      <c r="F560" t="s">
        <v>1015</v>
      </c>
      <c r="G560" t="s">
        <v>97805</v>
      </c>
      <c r="I560" t="s">
        <v>6023</v>
      </c>
      <c r="J560" t="s">
        <v>97804</v>
      </c>
      <c r="K560" t="s">
        <v>208</v>
      </c>
      <c r="L560" t="s">
        <v>97803</v>
      </c>
      <c r="N560" t="s">
        <v>208</v>
      </c>
      <c r="O560" t="s">
        <v>476</v>
      </c>
      <c r="P560" t="s">
        <v>476</v>
      </c>
    </row>
    <row r="561" spans="1:16">
      <c r="A561" s="484" t="s">
        <v>5785</v>
      </c>
      <c r="B561" s="485" t="s">
        <v>5784</v>
      </c>
      <c r="C561" t="s">
        <v>5783</v>
      </c>
      <c r="D561" t="s">
        <v>5782</v>
      </c>
      <c r="E561" t="str">
        <f t="shared" si="8"/>
        <v>477280 - UNIVERSITE DE RENNES</v>
      </c>
      <c r="F561" t="s">
        <v>2219</v>
      </c>
      <c r="G561" t="s">
        <v>5781</v>
      </c>
      <c r="I561" t="s">
        <v>3364</v>
      </c>
      <c r="J561" t="s">
        <v>5780</v>
      </c>
      <c r="K561" t="s">
        <v>208</v>
      </c>
      <c r="L561" t="s">
        <v>5779</v>
      </c>
      <c r="N561" t="s">
        <v>207</v>
      </c>
      <c r="O561" t="s">
        <v>476</v>
      </c>
      <c r="P561" t="s">
        <v>476</v>
      </c>
    </row>
    <row r="562" spans="1:16">
      <c r="A562" s="484" t="s">
        <v>5207</v>
      </c>
      <c r="B562" s="485" t="s">
        <v>5206</v>
      </c>
      <c r="C562" t="s">
        <v>5205</v>
      </c>
      <c r="D562" t="s">
        <v>5205</v>
      </c>
      <c r="E562" t="str">
        <f t="shared" si="8"/>
        <v>6798 - UNIVERSITE TOULOUSE CAPITOLE</v>
      </c>
      <c r="F562" t="s">
        <v>524</v>
      </c>
      <c r="G562" t="s">
        <v>5204</v>
      </c>
      <c r="I562" t="s">
        <v>603</v>
      </c>
      <c r="J562" t="s">
        <v>5203</v>
      </c>
      <c r="K562" t="s">
        <v>5202</v>
      </c>
      <c r="L562" t="s">
        <v>5201</v>
      </c>
      <c r="N562" t="s">
        <v>207</v>
      </c>
      <c r="O562" t="s">
        <v>476</v>
      </c>
      <c r="P562" t="s">
        <v>476</v>
      </c>
    </row>
    <row r="563" spans="1:16">
      <c r="A563" s="484" t="s">
        <v>97775</v>
      </c>
      <c r="B563" s="485" t="s">
        <v>97774</v>
      </c>
      <c r="C563" t="s">
        <v>97773</v>
      </c>
      <c r="D563" t="s">
        <v>97772</v>
      </c>
      <c r="E563" t="str">
        <f t="shared" si="8"/>
        <v>672440 - CHBRE D'AGRICULTURE REGION PAYS DE LA LOIRE ANGERS</v>
      </c>
      <c r="F563" t="s">
        <v>58612</v>
      </c>
      <c r="G563" t="s">
        <v>97771</v>
      </c>
      <c r="I563" t="s">
        <v>1647</v>
      </c>
      <c r="J563" t="s">
        <v>97770</v>
      </c>
      <c r="K563" t="s">
        <v>208</v>
      </c>
      <c r="L563" t="s">
        <v>97769</v>
      </c>
      <c r="N563" t="s">
        <v>208</v>
      </c>
      <c r="O563" t="s">
        <v>476</v>
      </c>
      <c r="P563" t="s">
        <v>476</v>
      </c>
    </row>
    <row r="564" spans="1:16">
      <c r="A564" s="484" t="s">
        <v>97782</v>
      </c>
      <c r="B564" s="485" t="s">
        <v>97781</v>
      </c>
      <c r="C564" t="s">
        <v>97780</v>
      </c>
      <c r="D564" t="s">
        <v>97779</v>
      </c>
      <c r="E564" t="str">
        <f t="shared" si="8"/>
        <v>671447 - CHAMBRE D'AGRICULTURE DE REGION BRETAGNE RENNES</v>
      </c>
      <c r="F564" t="s">
        <v>2884</v>
      </c>
      <c r="G564" t="s">
        <v>97778</v>
      </c>
      <c r="I564" t="s">
        <v>3364</v>
      </c>
      <c r="J564" t="s">
        <v>97777</v>
      </c>
      <c r="K564" t="s">
        <v>208</v>
      </c>
      <c r="L564" t="s">
        <v>97776</v>
      </c>
      <c r="N564" t="s">
        <v>208</v>
      </c>
      <c r="O564" t="s">
        <v>476</v>
      </c>
      <c r="P564" t="s">
        <v>476</v>
      </c>
    </row>
    <row r="565" spans="1:16">
      <c r="A565" s="484" t="s">
        <v>84000</v>
      </c>
      <c r="C565" t="s">
        <v>83999</v>
      </c>
      <c r="D565" t="s">
        <v>83998</v>
      </c>
      <c r="E565" t="str">
        <f t="shared" si="8"/>
        <v>467285 - EVDG</v>
      </c>
      <c r="F565" t="s">
        <v>17062</v>
      </c>
      <c r="G565" t="s">
        <v>83997</v>
      </c>
      <c r="I565" t="s">
        <v>626</v>
      </c>
      <c r="J565" t="s">
        <v>83996</v>
      </c>
      <c r="K565" t="s">
        <v>83995</v>
      </c>
      <c r="L565" t="s">
        <v>83994</v>
      </c>
      <c r="N565" t="s">
        <v>208</v>
      </c>
      <c r="O565" t="s">
        <v>476</v>
      </c>
      <c r="P565" t="s">
        <v>476</v>
      </c>
    </row>
    <row r="566" spans="1:16">
      <c r="A566" s="484" t="s">
        <v>61233</v>
      </c>
      <c r="C566" t="s">
        <v>61232</v>
      </c>
      <c r="D566" t="s">
        <v>61231</v>
      </c>
      <c r="E566" t="str">
        <f t="shared" si="8"/>
        <v>496029 - HIA SAINTE ANNE TOULON</v>
      </c>
      <c r="G566" t="s">
        <v>61230</v>
      </c>
      <c r="H566" t="s">
        <v>55067</v>
      </c>
      <c r="I566" t="s">
        <v>1122</v>
      </c>
      <c r="J566" t="s">
        <v>61229</v>
      </c>
      <c r="K566" t="s">
        <v>208</v>
      </c>
      <c r="L566" t="s">
        <v>61228</v>
      </c>
      <c r="N566" t="s">
        <v>208</v>
      </c>
      <c r="O566" t="s">
        <v>476</v>
      </c>
      <c r="P566" t="s">
        <v>476</v>
      </c>
    </row>
    <row r="567" spans="1:16">
      <c r="A567" s="484" t="s">
        <v>52123</v>
      </c>
      <c r="B567" s="485" t="s">
        <v>52122</v>
      </c>
      <c r="C567" t="s">
        <v>52121</v>
      </c>
      <c r="D567" t="s">
        <v>52120</v>
      </c>
      <c r="E567" t="str">
        <f t="shared" si="8"/>
        <v>664029 - INI - CERAH PARIS</v>
      </c>
      <c r="F567" t="s">
        <v>16626</v>
      </c>
      <c r="G567" t="s">
        <v>52119</v>
      </c>
      <c r="I567" t="s">
        <v>626</v>
      </c>
      <c r="J567" t="s">
        <v>52118</v>
      </c>
      <c r="K567" t="s">
        <v>208</v>
      </c>
      <c r="L567" t="s">
        <v>52117</v>
      </c>
      <c r="N567" t="s">
        <v>208</v>
      </c>
      <c r="O567" t="s">
        <v>476</v>
      </c>
      <c r="P567" t="s">
        <v>476</v>
      </c>
    </row>
    <row r="568" spans="1:16">
      <c r="A568" s="484" t="s">
        <v>52131</v>
      </c>
      <c r="B568" s="485" t="s">
        <v>52122</v>
      </c>
      <c r="C568" t="s">
        <v>52121</v>
      </c>
      <c r="D568" t="s">
        <v>52130</v>
      </c>
      <c r="E568" t="str">
        <f t="shared" si="8"/>
        <v>117511 - INI - CERAH  WOIPPY</v>
      </c>
      <c r="F568" t="s">
        <v>1568</v>
      </c>
      <c r="G568" t="s">
        <v>52129</v>
      </c>
      <c r="H568" t="s">
        <v>52128</v>
      </c>
      <c r="I568" t="s">
        <v>52127</v>
      </c>
      <c r="J568" t="s">
        <v>52126</v>
      </c>
      <c r="K568" t="s">
        <v>52125</v>
      </c>
      <c r="L568" t="s">
        <v>52124</v>
      </c>
      <c r="N568" t="s">
        <v>208</v>
      </c>
      <c r="O568" t="s">
        <v>476</v>
      </c>
      <c r="P568" t="s">
        <v>476</v>
      </c>
    </row>
    <row r="569" spans="1:16">
      <c r="A569" s="484" t="s">
        <v>100166</v>
      </c>
      <c r="B569" s="485" t="s">
        <v>95247</v>
      </c>
      <c r="C569" t="s">
        <v>100165</v>
      </c>
      <c r="D569" t="s">
        <v>100164</v>
      </c>
      <c r="E569" t="str">
        <f t="shared" si="8"/>
        <v>560388 - CNFPT LANGUEDOC-ROUSSILLON</v>
      </c>
      <c r="F569" t="s">
        <v>100163</v>
      </c>
      <c r="G569" t="s">
        <v>100162</v>
      </c>
      <c r="H569" t="s">
        <v>52836</v>
      </c>
      <c r="I569" t="s">
        <v>1542</v>
      </c>
      <c r="J569" t="s">
        <v>100161</v>
      </c>
      <c r="K569" t="s">
        <v>208</v>
      </c>
      <c r="L569" t="s">
        <v>100160</v>
      </c>
      <c r="N569" t="s">
        <v>208</v>
      </c>
      <c r="O569" t="s">
        <v>476</v>
      </c>
      <c r="P569" t="s">
        <v>476</v>
      </c>
    </row>
    <row r="570" spans="1:16">
      <c r="A570" s="484" t="s">
        <v>100173</v>
      </c>
      <c r="B570" s="485" t="s">
        <v>95247</v>
      </c>
      <c r="C570" t="s">
        <v>100172</v>
      </c>
      <c r="D570" t="s">
        <v>100171</v>
      </c>
      <c r="E570" t="str">
        <f t="shared" si="8"/>
        <v>84372 - CNFPT LA GARDE</v>
      </c>
      <c r="F570" t="s">
        <v>2416</v>
      </c>
      <c r="G570" t="s">
        <v>100170</v>
      </c>
      <c r="H570" t="s">
        <v>100169</v>
      </c>
      <c r="I570" t="s">
        <v>3510</v>
      </c>
      <c r="J570" t="s">
        <v>100168</v>
      </c>
      <c r="K570" t="s">
        <v>208</v>
      </c>
      <c r="L570" t="s">
        <v>100167</v>
      </c>
      <c r="N570" t="s">
        <v>208</v>
      </c>
      <c r="O570" t="s">
        <v>476</v>
      </c>
      <c r="P570" t="s">
        <v>476</v>
      </c>
    </row>
    <row r="571" spans="1:16">
      <c r="A571" s="484" t="s">
        <v>100249</v>
      </c>
      <c r="B571" s="485" t="s">
        <v>95247</v>
      </c>
      <c r="C571" t="s">
        <v>100248</v>
      </c>
      <c r="D571" t="s">
        <v>100247</v>
      </c>
      <c r="E571" t="str">
        <f t="shared" si="8"/>
        <v>548110 - CNFPT INSET ANGERS</v>
      </c>
      <c r="F571" t="s">
        <v>51431</v>
      </c>
      <c r="G571" t="s">
        <v>100246</v>
      </c>
      <c r="I571" t="s">
        <v>1647</v>
      </c>
      <c r="J571" t="s">
        <v>100245</v>
      </c>
      <c r="K571" t="s">
        <v>208</v>
      </c>
      <c r="L571" t="s">
        <v>100244</v>
      </c>
      <c r="N571" t="s">
        <v>208</v>
      </c>
      <c r="O571" t="s">
        <v>476</v>
      </c>
      <c r="P571" t="s">
        <v>476</v>
      </c>
    </row>
    <row r="572" spans="1:16">
      <c r="A572" s="484" t="s">
        <v>100243</v>
      </c>
      <c r="B572" s="485" t="s">
        <v>95247</v>
      </c>
      <c r="C572" t="s">
        <v>100242</v>
      </c>
      <c r="D572" t="s">
        <v>100241</v>
      </c>
      <c r="E572" t="str">
        <f t="shared" si="8"/>
        <v>568703 - CNFPT REUNION ST DENIS</v>
      </c>
      <c r="F572" t="s">
        <v>2524</v>
      </c>
      <c r="G572" t="s">
        <v>100240</v>
      </c>
      <c r="I572" t="s">
        <v>1359</v>
      </c>
      <c r="K572" t="s">
        <v>208</v>
      </c>
      <c r="L572" t="s">
        <v>100239</v>
      </c>
      <c r="N572" t="s">
        <v>208</v>
      </c>
      <c r="O572" t="s">
        <v>476</v>
      </c>
      <c r="P572" t="s">
        <v>476</v>
      </c>
    </row>
    <row r="573" spans="1:16">
      <c r="A573" s="484" t="s">
        <v>100187</v>
      </c>
      <c r="B573" s="485" t="s">
        <v>95247</v>
      </c>
      <c r="C573" t="s">
        <v>100186</v>
      </c>
      <c r="D573" t="s">
        <v>100185</v>
      </c>
      <c r="E573" t="str">
        <f t="shared" si="8"/>
        <v>117389 - CNFPT BESANCON</v>
      </c>
      <c r="F573" t="s">
        <v>2572</v>
      </c>
      <c r="G573" t="s">
        <v>100184</v>
      </c>
      <c r="H573" t="s">
        <v>100183</v>
      </c>
      <c r="I573" t="s">
        <v>2666</v>
      </c>
      <c r="J573" t="s">
        <v>100182</v>
      </c>
      <c r="K573" t="s">
        <v>208</v>
      </c>
      <c r="L573" t="s">
        <v>100181</v>
      </c>
      <c r="N573" t="s">
        <v>208</v>
      </c>
      <c r="O573" t="s">
        <v>476</v>
      </c>
      <c r="P573" t="s">
        <v>476</v>
      </c>
    </row>
    <row r="574" spans="1:16">
      <c r="A574" s="484" t="s">
        <v>100200</v>
      </c>
      <c r="B574" s="485" t="s">
        <v>95247</v>
      </c>
      <c r="C574" t="s">
        <v>100199</v>
      </c>
      <c r="D574" t="s">
        <v>100198</v>
      </c>
      <c r="E574" t="str">
        <f t="shared" si="8"/>
        <v>548078 - CNFPT HEROUVILLE ST CLAIR</v>
      </c>
      <c r="F574" t="s">
        <v>100197</v>
      </c>
      <c r="G574" t="s">
        <v>100196</v>
      </c>
      <c r="I574" t="s">
        <v>6974</v>
      </c>
      <c r="J574" t="s">
        <v>100195</v>
      </c>
      <c r="K574" t="s">
        <v>208</v>
      </c>
      <c r="L574" t="s">
        <v>100194</v>
      </c>
      <c r="N574" t="s">
        <v>208</v>
      </c>
      <c r="O574" t="s">
        <v>476</v>
      </c>
      <c r="P574" t="s">
        <v>476</v>
      </c>
    </row>
    <row r="575" spans="1:16">
      <c r="A575" s="484" t="s">
        <v>100193</v>
      </c>
      <c r="B575" s="485" t="s">
        <v>95247</v>
      </c>
      <c r="C575" t="s">
        <v>100192</v>
      </c>
      <c r="D575" t="s">
        <v>100191</v>
      </c>
      <c r="E575" t="str">
        <f t="shared" si="8"/>
        <v>544875 - CNFPT AJACCIO</v>
      </c>
      <c r="F575" t="s">
        <v>2524</v>
      </c>
      <c r="G575" t="s">
        <v>100190</v>
      </c>
      <c r="I575" t="s">
        <v>12251</v>
      </c>
      <c r="J575" t="s">
        <v>100189</v>
      </c>
      <c r="K575" t="s">
        <v>208</v>
      </c>
      <c r="L575" t="s">
        <v>100188</v>
      </c>
      <c r="N575" t="s">
        <v>208</v>
      </c>
      <c r="O575" t="s">
        <v>476</v>
      </c>
      <c r="P575" t="s">
        <v>476</v>
      </c>
    </row>
    <row r="576" spans="1:16">
      <c r="A576" s="484" t="s">
        <v>100159</v>
      </c>
      <c r="B576" s="485" t="s">
        <v>95247</v>
      </c>
      <c r="C576" t="s">
        <v>100158</v>
      </c>
      <c r="D576" t="s">
        <v>100157</v>
      </c>
      <c r="E576" t="str">
        <f t="shared" si="8"/>
        <v>546938 - CNFPT LIMOGES</v>
      </c>
      <c r="F576" t="s">
        <v>1086</v>
      </c>
      <c r="G576" t="s">
        <v>100156</v>
      </c>
      <c r="H576" t="s">
        <v>100155</v>
      </c>
      <c r="I576" t="s">
        <v>795</v>
      </c>
      <c r="J576" t="s">
        <v>100154</v>
      </c>
      <c r="K576" t="s">
        <v>208</v>
      </c>
      <c r="L576" t="s">
        <v>100153</v>
      </c>
      <c r="N576" t="s">
        <v>208</v>
      </c>
      <c r="O576" t="s">
        <v>476</v>
      </c>
      <c r="P576" t="s">
        <v>476</v>
      </c>
    </row>
    <row r="577" spans="1:16">
      <c r="A577" s="484" t="s">
        <v>95248</v>
      </c>
      <c r="B577" s="485" t="s">
        <v>95247</v>
      </c>
      <c r="C577" t="s">
        <v>95246</v>
      </c>
      <c r="D577" t="s">
        <v>95245</v>
      </c>
      <c r="E577" t="str">
        <f t="shared" si="8"/>
        <v>510970 - CNFPT ST MARTIN D'HERES</v>
      </c>
      <c r="F577" t="s">
        <v>1415</v>
      </c>
      <c r="G577" t="s">
        <v>95244</v>
      </c>
      <c r="H577" t="s">
        <v>36343</v>
      </c>
      <c r="I577" t="s">
        <v>5512</v>
      </c>
      <c r="J577" t="s">
        <v>95243</v>
      </c>
      <c r="K577" t="s">
        <v>208</v>
      </c>
      <c r="L577" t="s">
        <v>95242</v>
      </c>
      <c r="N577" t="s">
        <v>208</v>
      </c>
      <c r="O577" t="s">
        <v>476</v>
      </c>
      <c r="P577" t="s">
        <v>476</v>
      </c>
    </row>
    <row r="578" spans="1:16">
      <c r="A578" s="484" t="s">
        <v>100219</v>
      </c>
      <c r="B578" s="485" t="s">
        <v>95247</v>
      </c>
      <c r="C578" t="s">
        <v>100218</v>
      </c>
      <c r="D578" t="s">
        <v>100217</v>
      </c>
      <c r="E578" t="str">
        <f t="shared" ref="E578:E641" si="9">_xlfn.CONCAT(L578," - ",D578)</f>
        <v>548091 - CNFPT PANTIN</v>
      </c>
      <c r="F578" t="s">
        <v>100197</v>
      </c>
      <c r="G578" t="s">
        <v>100216</v>
      </c>
      <c r="I578" t="s">
        <v>6948</v>
      </c>
      <c r="J578" t="s">
        <v>100215</v>
      </c>
      <c r="K578" t="s">
        <v>208</v>
      </c>
      <c r="L578" t="s">
        <v>100214</v>
      </c>
      <c r="N578" t="s">
        <v>208</v>
      </c>
      <c r="O578" t="s">
        <v>476</v>
      </c>
      <c r="P578" t="s">
        <v>476</v>
      </c>
    </row>
    <row r="579" spans="1:16">
      <c r="A579" s="484" t="s">
        <v>100226</v>
      </c>
      <c r="B579" s="485" t="s">
        <v>95247</v>
      </c>
      <c r="C579" t="s">
        <v>100225</v>
      </c>
      <c r="D579" t="s">
        <v>100224</v>
      </c>
      <c r="E579" t="str">
        <f t="shared" si="9"/>
        <v>545685 - CNFPT GUYANE CAYENNE</v>
      </c>
      <c r="F579" t="s">
        <v>1817</v>
      </c>
      <c r="G579" t="s">
        <v>100223</v>
      </c>
      <c r="H579" t="s">
        <v>100222</v>
      </c>
      <c r="I579" t="s">
        <v>6078</v>
      </c>
      <c r="J579" t="s">
        <v>100221</v>
      </c>
      <c r="K579" t="s">
        <v>208</v>
      </c>
      <c r="L579" t="s">
        <v>100220</v>
      </c>
      <c r="N579" t="s">
        <v>208</v>
      </c>
      <c r="O579" t="s">
        <v>476</v>
      </c>
      <c r="P579" t="s">
        <v>476</v>
      </c>
    </row>
    <row r="580" spans="1:16">
      <c r="A580" s="484" t="s">
        <v>100207</v>
      </c>
      <c r="B580" s="485" t="s">
        <v>95247</v>
      </c>
      <c r="C580" t="s">
        <v>100206</v>
      </c>
      <c r="D580" t="s">
        <v>100205</v>
      </c>
      <c r="E580" t="str">
        <f t="shared" si="9"/>
        <v>540882 - CNFPT DIJON</v>
      </c>
      <c r="F580" t="s">
        <v>30330</v>
      </c>
      <c r="G580" t="s">
        <v>100204</v>
      </c>
      <c r="H580" t="s">
        <v>100203</v>
      </c>
      <c r="I580" t="s">
        <v>1501</v>
      </c>
      <c r="J580" t="s">
        <v>100202</v>
      </c>
      <c r="K580" t="s">
        <v>208</v>
      </c>
      <c r="L580" t="s">
        <v>100201</v>
      </c>
      <c r="N580" t="s">
        <v>208</v>
      </c>
      <c r="O580" t="s">
        <v>476</v>
      </c>
      <c r="P580" t="s">
        <v>476</v>
      </c>
    </row>
    <row r="581" spans="1:16">
      <c r="A581" s="484" t="s">
        <v>95254</v>
      </c>
      <c r="B581" s="485" t="s">
        <v>95247</v>
      </c>
      <c r="C581" t="s">
        <v>95253</v>
      </c>
      <c r="D581" t="s">
        <v>95252</v>
      </c>
      <c r="E581" t="str">
        <f t="shared" si="9"/>
        <v>480678 - CNFPT MONT DE MARSAN</v>
      </c>
      <c r="F581" t="s">
        <v>1191</v>
      </c>
      <c r="G581" t="s">
        <v>95251</v>
      </c>
      <c r="I581" t="s">
        <v>7585</v>
      </c>
      <c r="J581" t="s">
        <v>95250</v>
      </c>
      <c r="K581" t="s">
        <v>208</v>
      </c>
      <c r="L581" t="s">
        <v>95249</v>
      </c>
      <c r="N581" t="s">
        <v>208</v>
      </c>
      <c r="O581" t="s">
        <v>476</v>
      </c>
      <c r="P581" t="s">
        <v>476</v>
      </c>
    </row>
    <row r="582" spans="1:16">
      <c r="A582" s="484" t="s">
        <v>100213</v>
      </c>
      <c r="B582" s="485" t="s">
        <v>95247</v>
      </c>
      <c r="C582" t="s">
        <v>100212</v>
      </c>
      <c r="D582" t="s">
        <v>100211</v>
      </c>
      <c r="E582" t="str">
        <f t="shared" si="9"/>
        <v>549836 - CNFPT POITIERS</v>
      </c>
      <c r="F582" t="s">
        <v>38827</v>
      </c>
      <c r="G582" t="s">
        <v>100210</v>
      </c>
      <c r="I582" t="s">
        <v>5810</v>
      </c>
      <c r="J582" t="s">
        <v>100209</v>
      </c>
      <c r="K582" t="s">
        <v>208</v>
      </c>
      <c r="L582" t="s">
        <v>100208</v>
      </c>
      <c r="N582" t="s">
        <v>208</v>
      </c>
      <c r="O582" t="s">
        <v>476</v>
      </c>
      <c r="P582" t="s">
        <v>476</v>
      </c>
    </row>
    <row r="583" spans="1:16">
      <c r="A583" s="484" t="s">
        <v>100180</v>
      </c>
      <c r="B583" s="485" t="s">
        <v>95247</v>
      </c>
      <c r="C583" t="s">
        <v>100179</v>
      </c>
      <c r="D583" t="s">
        <v>100178</v>
      </c>
      <c r="E583" t="str">
        <f t="shared" si="9"/>
        <v>484313 - CNFPT NANCY</v>
      </c>
      <c r="F583" t="s">
        <v>1086</v>
      </c>
      <c r="G583" t="s">
        <v>100177</v>
      </c>
      <c r="H583" t="s">
        <v>100176</v>
      </c>
      <c r="I583" t="s">
        <v>2900</v>
      </c>
      <c r="J583" t="s">
        <v>100175</v>
      </c>
      <c r="K583" t="s">
        <v>208</v>
      </c>
      <c r="L583" t="s">
        <v>100174</v>
      </c>
      <c r="N583" t="s">
        <v>208</v>
      </c>
      <c r="O583" t="s">
        <v>476</v>
      </c>
      <c r="P583" t="s">
        <v>476</v>
      </c>
    </row>
    <row r="584" spans="1:16">
      <c r="A584" s="484" t="s">
        <v>100263</v>
      </c>
      <c r="B584" s="485" t="s">
        <v>95247</v>
      </c>
      <c r="C584" t="s">
        <v>100262</v>
      </c>
      <c r="D584" t="s">
        <v>100261</v>
      </c>
      <c r="E584" t="str">
        <f t="shared" si="9"/>
        <v>133176 - CNFPT SIEGE</v>
      </c>
      <c r="F584" t="s">
        <v>7547</v>
      </c>
      <c r="G584" t="s">
        <v>100260</v>
      </c>
      <c r="H584" t="s">
        <v>100259</v>
      </c>
      <c r="I584" t="s">
        <v>8273</v>
      </c>
      <c r="J584" t="s">
        <v>100258</v>
      </c>
      <c r="K584" t="s">
        <v>100257</v>
      </c>
      <c r="L584" t="s">
        <v>100256</v>
      </c>
      <c r="N584" t="s">
        <v>208</v>
      </c>
      <c r="O584" t="s">
        <v>476</v>
      </c>
      <c r="P584" t="s">
        <v>476</v>
      </c>
    </row>
    <row r="585" spans="1:16">
      <c r="A585" s="484" t="s">
        <v>100255</v>
      </c>
      <c r="B585" s="485" t="s">
        <v>95247</v>
      </c>
      <c r="C585" t="s">
        <v>100254</v>
      </c>
      <c r="D585" t="s">
        <v>100253</v>
      </c>
      <c r="E585" t="str">
        <f t="shared" si="9"/>
        <v>558503 - CNFPT INSET DUNKERQUE</v>
      </c>
      <c r="F585" t="s">
        <v>1352</v>
      </c>
      <c r="G585" t="s">
        <v>100252</v>
      </c>
      <c r="I585" t="s">
        <v>4228</v>
      </c>
      <c r="J585" t="s">
        <v>100251</v>
      </c>
      <c r="K585" t="s">
        <v>208</v>
      </c>
      <c r="L585" t="s">
        <v>100250</v>
      </c>
      <c r="N585" t="s">
        <v>208</v>
      </c>
      <c r="O585" t="s">
        <v>476</v>
      </c>
      <c r="P585" t="s">
        <v>476</v>
      </c>
    </row>
    <row r="586" spans="1:16">
      <c r="A586" s="484" t="s">
        <v>100232</v>
      </c>
      <c r="B586" s="485" t="s">
        <v>95247</v>
      </c>
      <c r="C586" t="s">
        <v>100231</v>
      </c>
      <c r="D586" t="s">
        <v>100230</v>
      </c>
      <c r="E586" t="str">
        <f t="shared" si="9"/>
        <v>192405 - CNFPT CLERMONT FERRAND</v>
      </c>
      <c r="F586" t="s">
        <v>1116</v>
      </c>
      <c r="G586" t="s">
        <v>100229</v>
      </c>
      <c r="I586" t="s">
        <v>1678</v>
      </c>
      <c r="J586" t="s">
        <v>100228</v>
      </c>
      <c r="K586" t="s">
        <v>208</v>
      </c>
      <c r="L586" t="s">
        <v>100227</v>
      </c>
      <c r="N586" t="s">
        <v>208</v>
      </c>
      <c r="O586" t="s">
        <v>476</v>
      </c>
      <c r="P586" t="s">
        <v>476</v>
      </c>
    </row>
    <row r="587" spans="1:16">
      <c r="A587" s="484" t="s">
        <v>100238</v>
      </c>
      <c r="B587" s="485" t="s">
        <v>95247</v>
      </c>
      <c r="C587" t="s">
        <v>100237</v>
      </c>
      <c r="D587" t="s">
        <v>100236</v>
      </c>
      <c r="E587" t="str">
        <f t="shared" si="9"/>
        <v>496601 - CNFPT CENTRE VAL DE LOIRE ORLEANS</v>
      </c>
      <c r="F587" t="s">
        <v>1528</v>
      </c>
      <c r="G587" t="s">
        <v>100235</v>
      </c>
      <c r="I587" t="s">
        <v>3355</v>
      </c>
      <c r="J587" t="s">
        <v>100234</v>
      </c>
      <c r="K587" t="s">
        <v>208</v>
      </c>
      <c r="L587" t="s">
        <v>100233</v>
      </c>
      <c r="N587" t="s">
        <v>208</v>
      </c>
      <c r="O587" t="s">
        <v>476</v>
      </c>
      <c r="P587" t="s">
        <v>476</v>
      </c>
    </row>
    <row r="588" spans="1:16">
      <c r="A588" s="484" t="s">
        <v>101816</v>
      </c>
      <c r="C588" t="s">
        <v>101815</v>
      </c>
      <c r="D588" t="s">
        <v>101814</v>
      </c>
      <c r="E588" t="str">
        <f t="shared" si="9"/>
        <v>481750 - CHNO XV XX</v>
      </c>
      <c r="F588" t="s">
        <v>52136</v>
      </c>
      <c r="G588" t="s">
        <v>101813</v>
      </c>
      <c r="I588" t="s">
        <v>626</v>
      </c>
      <c r="J588" t="s">
        <v>101812</v>
      </c>
      <c r="K588" t="s">
        <v>101811</v>
      </c>
      <c r="L588" t="s">
        <v>101810</v>
      </c>
      <c r="N588" t="s">
        <v>208</v>
      </c>
      <c r="O588" t="s">
        <v>476</v>
      </c>
      <c r="P588" t="s">
        <v>476</v>
      </c>
    </row>
    <row r="589" spans="1:16">
      <c r="A589" s="484" t="s">
        <v>53471</v>
      </c>
      <c r="B589" s="485" t="s">
        <v>53470</v>
      </c>
      <c r="C589" t="s">
        <v>53469</v>
      </c>
      <c r="D589" t="s">
        <v>53468</v>
      </c>
      <c r="E589" t="str">
        <f t="shared" si="9"/>
        <v>425266 - INSERM PARIS 13</v>
      </c>
      <c r="F589" t="s">
        <v>9720</v>
      </c>
      <c r="G589" t="s">
        <v>8229</v>
      </c>
      <c r="I589" t="s">
        <v>626</v>
      </c>
      <c r="K589" t="s">
        <v>208</v>
      </c>
      <c r="L589" t="s">
        <v>53467</v>
      </c>
      <c r="N589" t="s">
        <v>208</v>
      </c>
      <c r="O589" t="s">
        <v>476</v>
      </c>
      <c r="P589" t="s">
        <v>476</v>
      </c>
    </row>
    <row r="590" spans="1:16">
      <c r="A590" s="484" t="s">
        <v>53478</v>
      </c>
      <c r="B590" s="485" t="s">
        <v>53470</v>
      </c>
      <c r="C590" t="s">
        <v>53477</v>
      </c>
      <c r="D590" t="s">
        <v>53476</v>
      </c>
      <c r="E590" t="str">
        <f t="shared" si="9"/>
        <v>583030 - INSERM NANTES</v>
      </c>
      <c r="F590" t="s">
        <v>45210</v>
      </c>
      <c r="G590" t="s">
        <v>53475</v>
      </c>
      <c r="H590" t="s">
        <v>53474</v>
      </c>
      <c r="I590" t="s">
        <v>1837</v>
      </c>
      <c r="J590" t="s">
        <v>53473</v>
      </c>
      <c r="K590" t="s">
        <v>208</v>
      </c>
      <c r="L590" t="s">
        <v>53472</v>
      </c>
      <c r="N590" t="s">
        <v>208</v>
      </c>
      <c r="O590" t="s">
        <v>476</v>
      </c>
      <c r="P590" t="s">
        <v>476</v>
      </c>
    </row>
    <row r="591" spans="1:16">
      <c r="A591" s="484" t="s">
        <v>77396</v>
      </c>
      <c r="C591" t="s">
        <v>77395</v>
      </c>
      <c r="D591" t="s">
        <v>77394</v>
      </c>
      <c r="E591" t="str">
        <f t="shared" si="9"/>
        <v>570930 - EPNAK  JANVILLE SUR JUINE</v>
      </c>
      <c r="F591" t="s">
        <v>27958</v>
      </c>
      <c r="G591" t="s">
        <v>77393</v>
      </c>
      <c r="I591" t="s">
        <v>77392</v>
      </c>
      <c r="J591" t="s">
        <v>77391</v>
      </c>
      <c r="K591" t="s">
        <v>208</v>
      </c>
      <c r="L591" t="s">
        <v>77390</v>
      </c>
      <c r="N591" t="s">
        <v>208</v>
      </c>
      <c r="O591" t="s">
        <v>476</v>
      </c>
      <c r="P591" t="s">
        <v>476</v>
      </c>
    </row>
    <row r="592" spans="1:16">
      <c r="A592" s="484" t="s">
        <v>76863</v>
      </c>
      <c r="B592" s="485" t="s">
        <v>76862</v>
      </c>
      <c r="C592" t="s">
        <v>76861</v>
      </c>
      <c r="D592" t="s">
        <v>76860</v>
      </c>
      <c r="E592" t="str">
        <f t="shared" si="9"/>
        <v>673079 - EPNAK METZ</v>
      </c>
      <c r="G592" t="s">
        <v>76859</v>
      </c>
      <c r="I592" t="s">
        <v>771</v>
      </c>
      <c r="J592" t="s">
        <v>76858</v>
      </c>
      <c r="K592" t="s">
        <v>208</v>
      </c>
      <c r="L592" t="s">
        <v>76857</v>
      </c>
      <c r="N592" t="s">
        <v>208</v>
      </c>
      <c r="O592" t="s">
        <v>476</v>
      </c>
      <c r="P592" t="s">
        <v>476</v>
      </c>
    </row>
    <row r="593" spans="1:16">
      <c r="A593" s="484" t="s">
        <v>76869</v>
      </c>
      <c r="B593" s="485" t="s">
        <v>76862</v>
      </c>
      <c r="C593" t="s">
        <v>76868</v>
      </c>
      <c r="D593" t="s">
        <v>76867</v>
      </c>
      <c r="E593" t="str">
        <f t="shared" si="9"/>
        <v>656136 - ESRP EPNAK MURET</v>
      </c>
      <c r="F593" t="s">
        <v>4377</v>
      </c>
      <c r="G593" t="s">
        <v>76866</v>
      </c>
      <c r="I593" t="s">
        <v>25650</v>
      </c>
      <c r="J593" t="s">
        <v>76865</v>
      </c>
      <c r="K593" t="s">
        <v>208</v>
      </c>
      <c r="L593" t="s">
        <v>76864</v>
      </c>
      <c r="N593" t="s">
        <v>208</v>
      </c>
      <c r="O593" t="s">
        <v>476</v>
      </c>
      <c r="P593" t="s">
        <v>476</v>
      </c>
    </row>
    <row r="594" spans="1:16">
      <c r="A594" s="484" t="s">
        <v>77389</v>
      </c>
      <c r="B594" s="485" t="s">
        <v>76862</v>
      </c>
      <c r="C594" t="s">
        <v>77388</v>
      </c>
      <c r="D594" t="s">
        <v>77387</v>
      </c>
      <c r="E594" t="str">
        <f t="shared" si="9"/>
        <v>616114 - EPNAK EVRY</v>
      </c>
      <c r="F594" t="s">
        <v>14236</v>
      </c>
      <c r="G594" t="s">
        <v>77386</v>
      </c>
      <c r="I594" t="s">
        <v>5651</v>
      </c>
      <c r="J594" t="s">
        <v>77385</v>
      </c>
      <c r="K594" t="s">
        <v>208</v>
      </c>
      <c r="L594" t="s">
        <v>77384</v>
      </c>
      <c r="N594" t="s">
        <v>208</v>
      </c>
      <c r="O594" t="s">
        <v>476</v>
      </c>
      <c r="P594" t="s">
        <v>476</v>
      </c>
    </row>
    <row r="595" spans="1:16">
      <c r="A595" s="484" t="s">
        <v>106685</v>
      </c>
      <c r="B595" s="485" t="s">
        <v>76862</v>
      </c>
      <c r="C595" t="s">
        <v>106684</v>
      </c>
      <c r="D595" t="s">
        <v>106683</v>
      </c>
      <c r="E595" t="str">
        <f t="shared" si="9"/>
        <v>608683 - CPO EPNAK KOENIGSWARTER VALENCIENNES</v>
      </c>
      <c r="F595" t="s">
        <v>1568</v>
      </c>
      <c r="G595" t="s">
        <v>106682</v>
      </c>
      <c r="I595" t="s">
        <v>991</v>
      </c>
      <c r="J595" t="s">
        <v>106681</v>
      </c>
      <c r="K595" t="s">
        <v>208</v>
      </c>
      <c r="L595" t="s">
        <v>106680</v>
      </c>
      <c r="N595" t="s">
        <v>208</v>
      </c>
      <c r="O595" t="s">
        <v>476</v>
      </c>
      <c r="P595" t="s">
        <v>476</v>
      </c>
    </row>
    <row r="596" spans="1:16">
      <c r="A596" s="484" t="s">
        <v>53376</v>
      </c>
      <c r="C596" t="s">
        <v>53375</v>
      </c>
      <c r="D596" t="s">
        <v>53374</v>
      </c>
      <c r="E596" t="str">
        <f t="shared" si="9"/>
        <v>5071 - INTS</v>
      </c>
      <c r="F596" t="s">
        <v>21766</v>
      </c>
      <c r="G596" t="s">
        <v>53373</v>
      </c>
      <c r="I596" t="s">
        <v>626</v>
      </c>
      <c r="J596" t="s">
        <v>53372</v>
      </c>
      <c r="K596" t="s">
        <v>53371</v>
      </c>
      <c r="L596" t="s">
        <v>53370</v>
      </c>
      <c r="N596" t="s">
        <v>208</v>
      </c>
      <c r="O596" t="s">
        <v>476</v>
      </c>
      <c r="P596" t="s">
        <v>476</v>
      </c>
    </row>
    <row r="597" spans="1:16">
      <c r="A597" s="484" t="s">
        <v>131825</v>
      </c>
      <c r="B597" s="485" t="s">
        <v>131824</v>
      </c>
      <c r="C597" t="s">
        <v>131823</v>
      </c>
      <c r="D597" t="s">
        <v>131822</v>
      </c>
      <c r="E597" t="str">
        <f t="shared" si="9"/>
        <v>352974 - ANACT LYON</v>
      </c>
      <c r="F597" t="s">
        <v>5081</v>
      </c>
      <c r="G597" t="s">
        <v>131821</v>
      </c>
      <c r="H597" t="s">
        <v>131820</v>
      </c>
      <c r="I597" t="s">
        <v>802</v>
      </c>
      <c r="J597" t="s">
        <v>131819</v>
      </c>
      <c r="K597" t="s">
        <v>208</v>
      </c>
      <c r="L597" t="s">
        <v>131818</v>
      </c>
      <c r="N597" t="s">
        <v>208</v>
      </c>
      <c r="O597" t="s">
        <v>476</v>
      </c>
      <c r="P597" t="s">
        <v>476</v>
      </c>
    </row>
    <row r="598" spans="1:16">
      <c r="A598" s="484" t="s">
        <v>23098</v>
      </c>
      <c r="B598" s="485" t="s">
        <v>23097</v>
      </c>
      <c r="C598" t="s">
        <v>23096</v>
      </c>
      <c r="D598" t="s">
        <v>23096</v>
      </c>
      <c r="E598" t="str">
        <f t="shared" si="9"/>
        <v>573218 - RESEAU CANOPE</v>
      </c>
      <c r="F598" t="s">
        <v>23095</v>
      </c>
      <c r="G598" t="s">
        <v>23094</v>
      </c>
      <c r="I598" t="s">
        <v>17865</v>
      </c>
      <c r="J598" t="s">
        <v>23093</v>
      </c>
      <c r="K598" t="s">
        <v>208</v>
      </c>
      <c r="L598" t="s">
        <v>23092</v>
      </c>
      <c r="N598" t="s">
        <v>208</v>
      </c>
      <c r="O598" t="s">
        <v>476</v>
      </c>
      <c r="P598" t="s">
        <v>476</v>
      </c>
    </row>
    <row r="599" spans="1:16">
      <c r="A599" s="484" t="s">
        <v>34651</v>
      </c>
      <c r="B599" s="485" t="s">
        <v>34650</v>
      </c>
      <c r="C599" t="s">
        <v>34649</v>
      </c>
      <c r="D599" t="s">
        <v>34648</v>
      </c>
      <c r="E599" t="str">
        <f t="shared" si="9"/>
        <v>503381 - MNHN</v>
      </c>
      <c r="F599" t="s">
        <v>1116</v>
      </c>
      <c r="G599" t="s">
        <v>34647</v>
      </c>
      <c r="I599" t="s">
        <v>5289</v>
      </c>
      <c r="J599" t="s">
        <v>34646</v>
      </c>
      <c r="K599" t="s">
        <v>208</v>
      </c>
      <c r="L599" t="s">
        <v>34645</v>
      </c>
      <c r="N599" t="s">
        <v>208</v>
      </c>
      <c r="O599" t="s">
        <v>476</v>
      </c>
      <c r="P599" t="s">
        <v>476</v>
      </c>
    </row>
    <row r="600" spans="1:16">
      <c r="A600" s="484" t="s">
        <v>113632</v>
      </c>
      <c r="B600" s="485" t="s">
        <v>113631</v>
      </c>
      <c r="C600" t="s">
        <v>113630</v>
      </c>
      <c r="D600" t="s">
        <v>113629</v>
      </c>
      <c r="E600" t="str">
        <f t="shared" si="9"/>
        <v>426702 - BNF</v>
      </c>
      <c r="F600" t="s">
        <v>3811</v>
      </c>
      <c r="G600" t="s">
        <v>113628</v>
      </c>
      <c r="I600" t="s">
        <v>626</v>
      </c>
      <c r="J600" t="s">
        <v>113627</v>
      </c>
      <c r="K600" t="s">
        <v>208</v>
      </c>
      <c r="L600" t="s">
        <v>113626</v>
      </c>
      <c r="N600" t="s">
        <v>208</v>
      </c>
      <c r="O600" t="s">
        <v>476</v>
      </c>
      <c r="P600" t="s">
        <v>476</v>
      </c>
    </row>
    <row r="601" spans="1:16">
      <c r="A601" s="484" t="s">
        <v>53226</v>
      </c>
      <c r="B601" s="485" t="s">
        <v>53225</v>
      </c>
      <c r="C601" t="s">
        <v>53224</v>
      </c>
      <c r="D601" t="s">
        <v>53223</v>
      </c>
      <c r="E601" t="str">
        <f t="shared" si="9"/>
        <v>408890 - INSERR</v>
      </c>
      <c r="F601" t="s">
        <v>1945</v>
      </c>
      <c r="G601" t="s">
        <v>53222</v>
      </c>
      <c r="H601" t="s">
        <v>53221</v>
      </c>
      <c r="I601" t="s">
        <v>29744</v>
      </c>
      <c r="J601" t="s">
        <v>53220</v>
      </c>
      <c r="K601" t="s">
        <v>208</v>
      </c>
      <c r="L601" t="s">
        <v>53219</v>
      </c>
      <c r="N601" t="s">
        <v>208</v>
      </c>
      <c r="O601" t="s">
        <v>476</v>
      </c>
      <c r="P601" t="s">
        <v>476</v>
      </c>
    </row>
    <row r="602" spans="1:16">
      <c r="A602" s="484" t="s">
        <v>53427</v>
      </c>
      <c r="B602" s="485" t="s">
        <v>53426</v>
      </c>
      <c r="C602" t="s">
        <v>53425</v>
      </c>
      <c r="D602" t="s">
        <v>53424</v>
      </c>
      <c r="E602" t="str">
        <f t="shared" si="9"/>
        <v>551260 - IGN ST MANDE</v>
      </c>
      <c r="F602" t="s">
        <v>53380</v>
      </c>
      <c r="G602" t="s">
        <v>53423</v>
      </c>
      <c r="I602" t="s">
        <v>20960</v>
      </c>
      <c r="J602" t="s">
        <v>53422</v>
      </c>
      <c r="K602" t="s">
        <v>208</v>
      </c>
      <c r="L602" t="s">
        <v>53421</v>
      </c>
      <c r="N602" t="s">
        <v>208</v>
      </c>
      <c r="O602" t="s">
        <v>476</v>
      </c>
      <c r="P602" t="s">
        <v>476</v>
      </c>
    </row>
    <row r="603" spans="1:16">
      <c r="A603" s="484" t="s">
        <v>53487</v>
      </c>
      <c r="B603" s="485" t="s">
        <v>53486</v>
      </c>
      <c r="C603" t="s">
        <v>53485</v>
      </c>
      <c r="D603" t="s">
        <v>53484</v>
      </c>
      <c r="E603" t="str">
        <f t="shared" si="9"/>
        <v>230261 - INPI</v>
      </c>
      <c r="F603" t="s">
        <v>53483</v>
      </c>
      <c r="G603" t="s">
        <v>53482</v>
      </c>
      <c r="H603" t="s">
        <v>53481</v>
      </c>
      <c r="I603" t="s">
        <v>569</v>
      </c>
      <c r="J603" t="s">
        <v>53480</v>
      </c>
      <c r="K603" t="s">
        <v>208</v>
      </c>
      <c r="L603" t="s">
        <v>53479</v>
      </c>
      <c r="N603" t="s">
        <v>208</v>
      </c>
      <c r="O603" t="s">
        <v>476</v>
      </c>
      <c r="P603" t="s">
        <v>476</v>
      </c>
    </row>
    <row r="604" spans="1:16">
      <c r="A604" s="484" t="s">
        <v>100133</v>
      </c>
      <c r="B604" s="485" t="s">
        <v>100113</v>
      </c>
      <c r="C604" t="s">
        <v>100132</v>
      </c>
      <c r="D604" t="s">
        <v>100131</v>
      </c>
      <c r="E604" t="str">
        <f t="shared" si="9"/>
        <v>547748 - CNRS IDF SUD GIF SUR YVETTE</v>
      </c>
      <c r="F604" t="s">
        <v>17652</v>
      </c>
      <c r="G604" t="s">
        <v>100130</v>
      </c>
      <c r="H604" t="s">
        <v>100129</v>
      </c>
      <c r="I604" t="s">
        <v>5313</v>
      </c>
      <c r="J604" t="s">
        <v>100128</v>
      </c>
      <c r="K604" t="s">
        <v>208</v>
      </c>
      <c r="L604" t="s">
        <v>100127</v>
      </c>
      <c r="N604" t="s">
        <v>208</v>
      </c>
      <c r="O604" t="s">
        <v>476</v>
      </c>
      <c r="P604" t="s">
        <v>476</v>
      </c>
    </row>
    <row r="605" spans="1:16">
      <c r="A605" s="484" t="s">
        <v>100114</v>
      </c>
      <c r="B605" s="485" t="s">
        <v>100113</v>
      </c>
      <c r="C605" t="s">
        <v>100112</v>
      </c>
      <c r="D605" t="s">
        <v>100111</v>
      </c>
      <c r="E605" t="str">
        <f t="shared" si="9"/>
        <v>530426 - CNRS RHONE AUVERGNE VILLEURBANNE</v>
      </c>
      <c r="F605" t="s">
        <v>61160</v>
      </c>
      <c r="G605" t="s">
        <v>100110</v>
      </c>
      <c r="H605" t="s">
        <v>100109</v>
      </c>
      <c r="I605" t="s">
        <v>3733</v>
      </c>
      <c r="J605" t="s">
        <v>100108</v>
      </c>
      <c r="K605" t="s">
        <v>208</v>
      </c>
      <c r="L605" t="s">
        <v>100107</v>
      </c>
      <c r="N605" t="s">
        <v>208</v>
      </c>
      <c r="O605" t="s">
        <v>476</v>
      </c>
      <c r="P605" t="s">
        <v>476</v>
      </c>
    </row>
    <row r="606" spans="1:16">
      <c r="A606" s="484" t="s">
        <v>100121</v>
      </c>
      <c r="B606" s="485" t="s">
        <v>100113</v>
      </c>
      <c r="C606" t="s">
        <v>100120</v>
      </c>
      <c r="D606" t="s">
        <v>100119</v>
      </c>
      <c r="E606" t="str">
        <f t="shared" si="9"/>
        <v>622734 - CNRS OCCITANIE OUEST</v>
      </c>
      <c r="F606" t="s">
        <v>17615</v>
      </c>
      <c r="G606" t="s">
        <v>100118</v>
      </c>
      <c r="H606" t="s">
        <v>100117</v>
      </c>
      <c r="I606" t="s">
        <v>603</v>
      </c>
      <c r="J606" t="s">
        <v>100116</v>
      </c>
      <c r="K606" t="s">
        <v>208</v>
      </c>
      <c r="L606" t="s">
        <v>100115</v>
      </c>
      <c r="N606" t="s">
        <v>208</v>
      </c>
      <c r="O606" t="s">
        <v>476</v>
      </c>
      <c r="P606" t="s">
        <v>476</v>
      </c>
    </row>
    <row r="607" spans="1:16">
      <c r="A607" s="484" t="s">
        <v>100139</v>
      </c>
      <c r="B607" s="485" t="s">
        <v>100113</v>
      </c>
      <c r="C607" t="s">
        <v>100138</v>
      </c>
      <c r="D607" t="s">
        <v>100137</v>
      </c>
      <c r="E607" t="str">
        <f t="shared" si="9"/>
        <v>311431 - CNRS PARIS 16EME</v>
      </c>
      <c r="F607" t="s">
        <v>3100</v>
      </c>
      <c r="G607" t="s">
        <v>100136</v>
      </c>
      <c r="I607" t="s">
        <v>5369</v>
      </c>
      <c r="J607" t="s">
        <v>100135</v>
      </c>
      <c r="K607" t="s">
        <v>208</v>
      </c>
      <c r="L607" t="s">
        <v>100134</v>
      </c>
      <c r="N607" t="s">
        <v>208</v>
      </c>
      <c r="O607" t="s">
        <v>476</v>
      </c>
      <c r="P607" t="s">
        <v>476</v>
      </c>
    </row>
    <row r="608" spans="1:16">
      <c r="A608" s="484" t="s">
        <v>100126</v>
      </c>
      <c r="B608" s="485" t="s">
        <v>100113</v>
      </c>
      <c r="C608" t="s">
        <v>100125</v>
      </c>
      <c r="D608" t="s">
        <v>100124</v>
      </c>
      <c r="E608" t="str">
        <f t="shared" si="9"/>
        <v>512722 - CNRS AQUITAINE LOMA</v>
      </c>
      <c r="F608" t="s">
        <v>1287</v>
      </c>
      <c r="G608" t="s">
        <v>6154</v>
      </c>
      <c r="I608" t="s">
        <v>3032</v>
      </c>
      <c r="J608" t="s">
        <v>100123</v>
      </c>
      <c r="K608" t="s">
        <v>208</v>
      </c>
      <c r="L608" t="s">
        <v>100122</v>
      </c>
      <c r="N608" t="s">
        <v>208</v>
      </c>
      <c r="O608" t="s">
        <v>476</v>
      </c>
      <c r="P608" t="s">
        <v>476</v>
      </c>
    </row>
    <row r="609" spans="1:16">
      <c r="A609" s="484" t="s">
        <v>53826</v>
      </c>
      <c r="B609" s="485" t="s">
        <v>53825</v>
      </c>
      <c r="C609" t="s">
        <v>53824</v>
      </c>
      <c r="D609" t="s">
        <v>53823</v>
      </c>
      <c r="E609" t="str">
        <f t="shared" si="9"/>
        <v>496560 - IMT TELECOM SUDPARIS EVRY COURCOURONNES</v>
      </c>
      <c r="F609" t="s">
        <v>3965</v>
      </c>
      <c r="G609" t="s">
        <v>53816</v>
      </c>
      <c r="I609" t="s">
        <v>5651</v>
      </c>
      <c r="J609" t="s">
        <v>53822</v>
      </c>
      <c r="K609" t="s">
        <v>208</v>
      </c>
      <c r="L609" t="s">
        <v>53821</v>
      </c>
      <c r="N609" t="s">
        <v>208</v>
      </c>
      <c r="O609" t="s">
        <v>476</v>
      </c>
      <c r="P609" t="s">
        <v>476</v>
      </c>
    </row>
    <row r="610" spans="1:16">
      <c r="A610" s="484" t="s">
        <v>53820</v>
      </c>
      <c r="B610" s="485" t="s">
        <v>53819</v>
      </c>
      <c r="C610" t="s">
        <v>53818</v>
      </c>
      <c r="D610" t="s">
        <v>53817</v>
      </c>
      <c r="E610" t="str">
        <f t="shared" si="9"/>
        <v>682305 - INST MINES TELECOM BUSINESS SCHOOL  EVRY COURCOURONNES</v>
      </c>
      <c r="F610" t="s">
        <v>11439</v>
      </c>
      <c r="G610" t="s">
        <v>53816</v>
      </c>
      <c r="I610" t="s">
        <v>5651</v>
      </c>
      <c r="J610" t="s">
        <v>53815</v>
      </c>
      <c r="K610" t="s">
        <v>208</v>
      </c>
      <c r="L610" t="s">
        <v>53814</v>
      </c>
      <c r="N610" t="s">
        <v>208</v>
      </c>
      <c r="O610" t="s">
        <v>476</v>
      </c>
      <c r="P610" t="s">
        <v>476</v>
      </c>
    </row>
    <row r="611" spans="1:16">
      <c r="A611" s="484" t="s">
        <v>83509</v>
      </c>
      <c r="B611" s="485" t="s">
        <v>53832</v>
      </c>
      <c r="C611" t="s">
        <v>83508</v>
      </c>
      <c r="D611" t="s">
        <v>83507</v>
      </c>
      <c r="E611" t="str">
        <f t="shared" si="9"/>
        <v>463760 - ECOLE DES MINES ALBI CARMAUX DE IMT</v>
      </c>
      <c r="F611" t="s">
        <v>7579</v>
      </c>
      <c r="G611" t="s">
        <v>83506</v>
      </c>
      <c r="H611" t="s">
        <v>83505</v>
      </c>
      <c r="I611" t="s">
        <v>5244</v>
      </c>
      <c r="J611" t="s">
        <v>83504</v>
      </c>
      <c r="K611" t="s">
        <v>208</v>
      </c>
      <c r="L611" t="s">
        <v>83503</v>
      </c>
      <c r="N611" t="s">
        <v>208</v>
      </c>
      <c r="O611" t="s">
        <v>476</v>
      </c>
      <c r="P611" t="s">
        <v>476</v>
      </c>
    </row>
    <row r="612" spans="1:16">
      <c r="A612" s="484" t="s">
        <v>83502</v>
      </c>
      <c r="B612" s="485" t="s">
        <v>83501</v>
      </c>
      <c r="C612" t="s">
        <v>83500</v>
      </c>
      <c r="D612" t="s">
        <v>83499</v>
      </c>
      <c r="E612" t="str">
        <f t="shared" si="9"/>
        <v>45494 - ECOLE NATIONALE SUP DES MINES D ALES - DE IMT</v>
      </c>
      <c r="G612" t="s">
        <v>83498</v>
      </c>
      <c r="I612" t="s">
        <v>4056</v>
      </c>
      <c r="J612" t="s">
        <v>83497</v>
      </c>
      <c r="K612" t="s">
        <v>208</v>
      </c>
      <c r="L612" t="s">
        <v>83496</v>
      </c>
      <c r="N612" t="s">
        <v>207</v>
      </c>
      <c r="O612" t="s">
        <v>476</v>
      </c>
      <c r="P612" t="s">
        <v>83495</v>
      </c>
    </row>
    <row r="613" spans="1:16">
      <c r="A613" s="484" t="s">
        <v>53840</v>
      </c>
      <c r="B613" s="485" t="s">
        <v>53839</v>
      </c>
      <c r="C613" t="s">
        <v>53838</v>
      </c>
      <c r="D613" t="s">
        <v>53837</v>
      </c>
      <c r="E613" t="str">
        <f t="shared" si="9"/>
        <v>657633 - IMT NORD EUROPE VILLENEUVE D ASCQ</v>
      </c>
      <c r="F613" t="s">
        <v>23047</v>
      </c>
      <c r="G613" t="s">
        <v>53836</v>
      </c>
      <c r="H613" t="s">
        <v>53835</v>
      </c>
      <c r="I613" t="s">
        <v>1148</v>
      </c>
      <c r="K613" t="s">
        <v>208</v>
      </c>
      <c r="L613" t="s">
        <v>53834</v>
      </c>
      <c r="N613" t="s">
        <v>208</v>
      </c>
      <c r="O613" t="s">
        <v>476</v>
      </c>
      <c r="P613" t="s">
        <v>476</v>
      </c>
    </row>
    <row r="614" spans="1:16">
      <c r="A614" s="484" t="s">
        <v>53833</v>
      </c>
      <c r="B614" s="485" t="s">
        <v>53832</v>
      </c>
      <c r="C614" t="s">
        <v>53831</v>
      </c>
      <c r="D614" t="s">
        <v>53830</v>
      </c>
      <c r="E614" t="str">
        <f t="shared" si="9"/>
        <v>626788 - IMT PALAISEAU</v>
      </c>
      <c r="F614" t="s">
        <v>2994</v>
      </c>
      <c r="G614" t="s">
        <v>53829</v>
      </c>
      <c r="I614" t="s">
        <v>788</v>
      </c>
      <c r="J614" t="s">
        <v>53828</v>
      </c>
      <c r="K614" t="s">
        <v>208</v>
      </c>
      <c r="L614" t="s">
        <v>53827</v>
      </c>
      <c r="N614" t="s">
        <v>208</v>
      </c>
      <c r="O614" t="s">
        <v>476</v>
      </c>
      <c r="P614" t="s">
        <v>476</v>
      </c>
    </row>
    <row r="615" spans="1:16">
      <c r="A615" s="484" t="s">
        <v>83634</v>
      </c>
      <c r="B615" s="485" t="s">
        <v>83633</v>
      </c>
      <c r="C615" t="s">
        <v>83632</v>
      </c>
      <c r="D615" t="s">
        <v>83631</v>
      </c>
      <c r="E615" t="str">
        <f t="shared" si="9"/>
        <v>602723 - ENAP</v>
      </c>
      <c r="F615" t="s">
        <v>11447</v>
      </c>
      <c r="G615" t="s">
        <v>83630</v>
      </c>
      <c r="I615" t="s">
        <v>12454</v>
      </c>
      <c r="K615" t="s">
        <v>208</v>
      </c>
      <c r="L615" t="s">
        <v>83629</v>
      </c>
      <c r="N615" t="s">
        <v>208</v>
      </c>
      <c r="O615" t="s">
        <v>476</v>
      </c>
      <c r="P615" t="s">
        <v>476</v>
      </c>
    </row>
    <row r="616" spans="1:16">
      <c r="A616" s="484" t="s">
        <v>83494</v>
      </c>
      <c r="B616" s="485" t="s">
        <v>83493</v>
      </c>
      <c r="C616" t="s">
        <v>83492</v>
      </c>
      <c r="D616" t="s">
        <v>83491</v>
      </c>
      <c r="E616" t="str">
        <f t="shared" si="9"/>
        <v>235891 - ENSOSP AIX EN PROVENCE</v>
      </c>
      <c r="F616" t="s">
        <v>3843</v>
      </c>
      <c r="G616" t="s">
        <v>83490</v>
      </c>
      <c r="H616" t="s">
        <v>83489</v>
      </c>
      <c r="I616" t="s">
        <v>596</v>
      </c>
      <c r="K616" t="s">
        <v>83488</v>
      </c>
      <c r="L616" t="s">
        <v>83487</v>
      </c>
      <c r="N616" t="s">
        <v>208</v>
      </c>
      <c r="O616" t="s">
        <v>476</v>
      </c>
      <c r="P616" t="s">
        <v>476</v>
      </c>
    </row>
    <row r="617" spans="1:16">
      <c r="A617" s="484" t="s">
        <v>132583</v>
      </c>
      <c r="B617" s="485" t="s">
        <v>132582</v>
      </c>
      <c r="C617" t="s">
        <v>132581</v>
      </c>
      <c r="D617" t="s">
        <v>132581</v>
      </c>
      <c r="E617" t="str">
        <f t="shared" si="9"/>
        <v>337810 - AGENCE DE LA BIOMEDECINE</v>
      </c>
      <c r="F617" t="s">
        <v>8230</v>
      </c>
      <c r="G617" t="s">
        <v>132580</v>
      </c>
      <c r="I617" t="s">
        <v>40754</v>
      </c>
      <c r="J617" t="s">
        <v>132579</v>
      </c>
      <c r="K617" t="s">
        <v>132578</v>
      </c>
      <c r="L617" t="s">
        <v>132577</v>
      </c>
      <c r="N617" t="s">
        <v>208</v>
      </c>
      <c r="O617" t="s">
        <v>476</v>
      </c>
      <c r="P617" t="s">
        <v>476</v>
      </c>
    </row>
    <row r="618" spans="1:16">
      <c r="A618" s="484" t="s">
        <v>97929</v>
      </c>
      <c r="B618" s="485" t="s">
        <v>97928</v>
      </c>
      <c r="C618" t="s">
        <v>97927</v>
      </c>
      <c r="D618" t="s">
        <v>97926</v>
      </c>
      <c r="E618" t="str">
        <f t="shared" si="9"/>
        <v>514056 - CHAMBRE AGRICULTURE AIN</v>
      </c>
      <c r="F618" t="s">
        <v>1077</v>
      </c>
      <c r="G618" t="s">
        <v>97925</v>
      </c>
      <c r="H618" t="s">
        <v>97924</v>
      </c>
      <c r="I618" t="s">
        <v>3575</v>
      </c>
      <c r="J618" t="s">
        <v>97923</v>
      </c>
      <c r="K618" t="s">
        <v>208</v>
      </c>
      <c r="L618" t="s">
        <v>97922</v>
      </c>
      <c r="N618" t="s">
        <v>208</v>
      </c>
      <c r="O618" t="s">
        <v>476</v>
      </c>
      <c r="P618" t="s">
        <v>476</v>
      </c>
    </row>
    <row r="619" spans="1:16">
      <c r="A619" s="484" t="s">
        <v>97711</v>
      </c>
      <c r="B619" s="485" t="s">
        <v>97710</v>
      </c>
      <c r="C619" t="s">
        <v>97709</v>
      </c>
      <c r="D619" t="s">
        <v>97708</v>
      </c>
      <c r="E619" t="str">
        <f t="shared" si="9"/>
        <v>578551 - CCI AIN BOURG EN BRESSE</v>
      </c>
      <c r="F619" t="s">
        <v>1077</v>
      </c>
      <c r="G619" t="s">
        <v>97707</v>
      </c>
      <c r="I619" t="s">
        <v>3575</v>
      </c>
      <c r="J619" t="s">
        <v>97706</v>
      </c>
      <c r="K619" t="s">
        <v>208</v>
      </c>
      <c r="L619" t="s">
        <v>97705</v>
      </c>
      <c r="N619" t="s">
        <v>208</v>
      </c>
      <c r="O619" t="s">
        <v>476</v>
      </c>
      <c r="P619" t="s">
        <v>476</v>
      </c>
    </row>
    <row r="620" spans="1:16">
      <c r="A620" s="484" t="s">
        <v>97789</v>
      </c>
      <c r="B620" s="485" t="s">
        <v>97788</v>
      </c>
      <c r="C620" t="s">
        <v>97787</v>
      </c>
      <c r="D620" t="s">
        <v>97786</v>
      </c>
      <c r="E620" t="str">
        <f t="shared" si="9"/>
        <v>499754 - CHAMBRE AGRICULTURE AISNE</v>
      </c>
      <c r="F620" t="s">
        <v>3834</v>
      </c>
      <c r="G620" t="s">
        <v>97785</v>
      </c>
      <c r="I620" t="s">
        <v>36095</v>
      </c>
      <c r="J620" t="s">
        <v>97784</v>
      </c>
      <c r="K620" t="s">
        <v>208</v>
      </c>
      <c r="L620" t="s">
        <v>97783</v>
      </c>
      <c r="N620" t="s">
        <v>208</v>
      </c>
      <c r="O620" t="s">
        <v>476</v>
      </c>
      <c r="P620" t="s">
        <v>476</v>
      </c>
    </row>
    <row r="621" spans="1:16">
      <c r="A621" s="484" t="s">
        <v>96849</v>
      </c>
      <c r="B621" s="485" t="s">
        <v>96848</v>
      </c>
      <c r="C621" t="s">
        <v>96847</v>
      </c>
      <c r="D621" t="s">
        <v>96846</v>
      </c>
      <c r="E621" t="str">
        <f t="shared" si="9"/>
        <v>671277 - CHAMBRE D'AGRICULTURE DE L'ALLIER</v>
      </c>
      <c r="F621" t="s">
        <v>4583</v>
      </c>
      <c r="G621" t="s">
        <v>96845</v>
      </c>
      <c r="H621" t="s">
        <v>96844</v>
      </c>
      <c r="I621" t="s">
        <v>10584</v>
      </c>
      <c r="J621" t="s">
        <v>96843</v>
      </c>
      <c r="K621" t="s">
        <v>208</v>
      </c>
      <c r="L621" t="s">
        <v>96842</v>
      </c>
      <c r="N621" t="s">
        <v>208</v>
      </c>
      <c r="O621" t="s">
        <v>476</v>
      </c>
      <c r="P621" t="s">
        <v>476</v>
      </c>
    </row>
    <row r="622" spans="1:16">
      <c r="A622" s="484" t="s">
        <v>97275</v>
      </c>
      <c r="B622" s="485" t="s">
        <v>97274</v>
      </c>
      <c r="C622" t="s">
        <v>97273</v>
      </c>
      <c r="D622" t="s">
        <v>97272</v>
      </c>
      <c r="E622" t="str">
        <f t="shared" si="9"/>
        <v>674722 - CCIT 04 DIGNE LES BAINS</v>
      </c>
      <c r="F622" t="s">
        <v>4732</v>
      </c>
      <c r="G622" t="s">
        <v>97271</v>
      </c>
      <c r="I622" t="s">
        <v>7792</v>
      </c>
      <c r="J622" t="s">
        <v>97270</v>
      </c>
      <c r="K622" t="s">
        <v>208</v>
      </c>
      <c r="L622" t="s">
        <v>97269</v>
      </c>
      <c r="N622" t="s">
        <v>208</v>
      </c>
      <c r="O622" t="s">
        <v>476</v>
      </c>
      <c r="P622" t="s">
        <v>476</v>
      </c>
    </row>
    <row r="623" spans="1:16">
      <c r="A623" s="484" t="s">
        <v>97140</v>
      </c>
      <c r="B623" s="485" t="s">
        <v>97139</v>
      </c>
      <c r="C623" t="s">
        <v>97138</v>
      </c>
      <c r="D623" t="s">
        <v>97137</v>
      </c>
      <c r="E623" t="str">
        <f t="shared" si="9"/>
        <v>126639 - CCI HAUTES ALPES FORMATION BRIANCON</v>
      </c>
      <c r="F623" t="s">
        <v>11484</v>
      </c>
      <c r="G623" t="s">
        <v>97136</v>
      </c>
      <c r="H623" t="s">
        <v>97135</v>
      </c>
      <c r="I623" t="s">
        <v>43144</v>
      </c>
      <c r="J623" t="s">
        <v>97134</v>
      </c>
      <c r="K623" t="s">
        <v>208</v>
      </c>
      <c r="L623" t="s">
        <v>97133</v>
      </c>
      <c r="N623" t="s">
        <v>208</v>
      </c>
      <c r="O623" t="s">
        <v>476</v>
      </c>
      <c r="P623" t="s">
        <v>476</v>
      </c>
    </row>
    <row r="624" spans="1:16">
      <c r="A624" s="484" t="s">
        <v>97330</v>
      </c>
      <c r="B624" s="485" t="s">
        <v>97329</v>
      </c>
      <c r="C624" t="s">
        <v>97328</v>
      </c>
      <c r="D624" t="s">
        <v>97327</v>
      </c>
      <c r="E624" t="str">
        <f t="shared" si="9"/>
        <v>101011 - CCI NICE COTE D'AZUR</v>
      </c>
      <c r="F624" t="s">
        <v>4614</v>
      </c>
      <c r="G624" t="s">
        <v>97326</v>
      </c>
      <c r="I624" t="s">
        <v>618</v>
      </c>
      <c r="J624" t="s">
        <v>97325</v>
      </c>
      <c r="K624" t="s">
        <v>208</v>
      </c>
      <c r="L624" t="s">
        <v>97324</v>
      </c>
      <c r="N624" t="s">
        <v>207</v>
      </c>
      <c r="O624" t="s">
        <v>476</v>
      </c>
      <c r="P624" t="s">
        <v>476</v>
      </c>
    </row>
    <row r="625" spans="1:16">
      <c r="A625" s="484" t="s">
        <v>66586</v>
      </c>
      <c r="B625" s="485" t="s">
        <v>66585</v>
      </c>
      <c r="C625" t="s">
        <v>66584</v>
      </c>
      <c r="D625" t="s">
        <v>66583</v>
      </c>
      <c r="E625" t="str">
        <f t="shared" si="9"/>
        <v>316775 - GIP FIPAN</v>
      </c>
      <c r="F625" t="s">
        <v>9826</v>
      </c>
      <c r="G625" t="s">
        <v>66582</v>
      </c>
      <c r="H625" t="s">
        <v>66581</v>
      </c>
      <c r="I625" t="s">
        <v>618</v>
      </c>
      <c r="J625" t="s">
        <v>66580</v>
      </c>
      <c r="K625" t="s">
        <v>208</v>
      </c>
      <c r="L625" t="s">
        <v>66579</v>
      </c>
      <c r="N625" t="s">
        <v>207</v>
      </c>
      <c r="O625" t="s">
        <v>476</v>
      </c>
      <c r="P625" t="s">
        <v>476</v>
      </c>
    </row>
    <row r="626" spans="1:16">
      <c r="A626" s="484" t="s">
        <v>97857</v>
      </c>
      <c r="B626" s="485" t="s">
        <v>97856</v>
      </c>
      <c r="C626" t="s">
        <v>97855</v>
      </c>
      <c r="D626" t="s">
        <v>97854</v>
      </c>
      <c r="E626" t="str">
        <f t="shared" si="9"/>
        <v>508925 - CCI DES ARDENNE</v>
      </c>
      <c r="F626" t="s">
        <v>97853</v>
      </c>
      <c r="G626" t="s">
        <v>97852</v>
      </c>
      <c r="I626" t="s">
        <v>28746</v>
      </c>
      <c r="J626" t="s">
        <v>97851</v>
      </c>
      <c r="K626" t="s">
        <v>208</v>
      </c>
      <c r="L626" t="s">
        <v>97850</v>
      </c>
      <c r="N626" t="s">
        <v>208</v>
      </c>
      <c r="O626" t="s">
        <v>476</v>
      </c>
      <c r="P626" t="s">
        <v>476</v>
      </c>
    </row>
    <row r="627" spans="1:16">
      <c r="A627" s="484" t="s">
        <v>96476</v>
      </c>
      <c r="B627" s="485" t="s">
        <v>96475</v>
      </c>
      <c r="C627" t="s">
        <v>96474</v>
      </c>
      <c r="D627" t="s">
        <v>96473</v>
      </c>
      <c r="E627" t="str">
        <f t="shared" si="9"/>
        <v>556889 - CCIMAMP ANTENNE MARSEILLE</v>
      </c>
      <c r="F627" t="s">
        <v>7447</v>
      </c>
      <c r="G627" t="s">
        <v>96472</v>
      </c>
      <c r="I627" t="s">
        <v>1035</v>
      </c>
      <c r="J627" t="s">
        <v>96471</v>
      </c>
      <c r="K627" t="s">
        <v>208</v>
      </c>
      <c r="L627" t="s">
        <v>96470</v>
      </c>
      <c r="N627" t="s">
        <v>207</v>
      </c>
      <c r="O627" t="s">
        <v>476</v>
      </c>
      <c r="P627" t="s">
        <v>476</v>
      </c>
    </row>
    <row r="628" spans="1:16">
      <c r="A628" s="484" t="s">
        <v>97849</v>
      </c>
      <c r="B628" s="485" t="s">
        <v>97848</v>
      </c>
      <c r="C628" t="s">
        <v>97847</v>
      </c>
      <c r="D628" t="s">
        <v>97846</v>
      </c>
      <c r="E628" t="str">
        <f t="shared" si="9"/>
        <v>325338 - CCI DU PAYS D'ARLES</v>
      </c>
      <c r="F628" t="s">
        <v>13493</v>
      </c>
      <c r="G628" t="s">
        <v>97845</v>
      </c>
      <c r="I628" t="s">
        <v>4444</v>
      </c>
      <c r="J628" t="s">
        <v>97844</v>
      </c>
      <c r="K628" t="s">
        <v>208</v>
      </c>
      <c r="L628" t="s">
        <v>97843</v>
      </c>
      <c r="N628" t="s">
        <v>208</v>
      </c>
      <c r="O628" t="s">
        <v>476</v>
      </c>
      <c r="P628" t="s">
        <v>476</v>
      </c>
    </row>
    <row r="629" spans="1:16">
      <c r="A629" s="484" t="s">
        <v>66534</v>
      </c>
      <c r="B629" s="485" t="s">
        <v>66533</v>
      </c>
      <c r="C629" t="s">
        <v>66532</v>
      </c>
      <c r="D629" t="s">
        <v>66531</v>
      </c>
      <c r="E629" t="str">
        <f t="shared" si="9"/>
        <v>339532 - GIP FCIP AIX MARSEILLE</v>
      </c>
      <c r="F629" t="s">
        <v>25428</v>
      </c>
      <c r="G629" t="s">
        <v>66530</v>
      </c>
      <c r="H629" t="s">
        <v>66529</v>
      </c>
      <c r="I629" t="s">
        <v>596</v>
      </c>
      <c r="J629" t="s">
        <v>66528</v>
      </c>
      <c r="K629" t="s">
        <v>208</v>
      </c>
      <c r="L629" t="s">
        <v>66527</v>
      </c>
      <c r="N629" t="s">
        <v>208</v>
      </c>
      <c r="O629" t="s">
        <v>476</v>
      </c>
      <c r="P629" t="s">
        <v>476</v>
      </c>
    </row>
    <row r="630" spans="1:16">
      <c r="A630" s="484" t="s">
        <v>97261</v>
      </c>
      <c r="B630" s="485" t="s">
        <v>97260</v>
      </c>
      <c r="C630" t="s">
        <v>97259</v>
      </c>
      <c r="D630" t="s">
        <v>97258</v>
      </c>
      <c r="E630" t="str">
        <f t="shared" si="9"/>
        <v>530438 - CCIT CAEN NORMANDIE ST CONTEST</v>
      </c>
      <c r="F630" t="s">
        <v>20677</v>
      </c>
      <c r="G630" t="s">
        <v>97257</v>
      </c>
      <c r="H630" t="s">
        <v>97256</v>
      </c>
      <c r="I630" t="s">
        <v>12368</v>
      </c>
      <c r="J630" t="s">
        <v>97255</v>
      </c>
      <c r="K630" t="s">
        <v>208</v>
      </c>
      <c r="L630" t="s">
        <v>97254</v>
      </c>
      <c r="N630" t="s">
        <v>208</v>
      </c>
      <c r="O630" t="s">
        <v>476</v>
      </c>
      <c r="P630" t="s">
        <v>476</v>
      </c>
    </row>
    <row r="631" spans="1:16">
      <c r="A631" s="484" t="s">
        <v>97673</v>
      </c>
      <c r="B631" s="485" t="s">
        <v>97672</v>
      </c>
      <c r="C631" t="s">
        <v>97671</v>
      </c>
      <c r="D631" t="s">
        <v>97670</v>
      </c>
      <c r="E631" t="str">
        <f t="shared" si="9"/>
        <v>68202 - CCI CANTAL</v>
      </c>
      <c r="F631" t="s">
        <v>23773</v>
      </c>
      <c r="G631" t="s">
        <v>97669</v>
      </c>
      <c r="H631" t="s">
        <v>97668</v>
      </c>
      <c r="I631" t="s">
        <v>7712</v>
      </c>
      <c r="J631" t="s">
        <v>97667</v>
      </c>
      <c r="K631" t="s">
        <v>208</v>
      </c>
      <c r="L631" t="s">
        <v>97666</v>
      </c>
      <c r="N631" t="s">
        <v>208</v>
      </c>
      <c r="O631" t="s">
        <v>476</v>
      </c>
      <c r="P631" t="s">
        <v>476</v>
      </c>
    </row>
    <row r="632" spans="1:16">
      <c r="A632" s="484" t="s">
        <v>97913</v>
      </c>
      <c r="B632" s="485" t="s">
        <v>97912</v>
      </c>
      <c r="C632" t="s">
        <v>97911</v>
      </c>
      <c r="D632" t="s">
        <v>97911</v>
      </c>
      <c r="E632" t="str">
        <f t="shared" si="9"/>
        <v>637117 - CHAMBRE AGRICULTURE DU CANTAL</v>
      </c>
      <c r="F632" t="s">
        <v>1618</v>
      </c>
      <c r="G632" t="s">
        <v>97910</v>
      </c>
      <c r="I632" t="s">
        <v>7712</v>
      </c>
      <c r="J632" t="s">
        <v>97909</v>
      </c>
      <c r="K632" t="s">
        <v>208</v>
      </c>
      <c r="L632" t="s">
        <v>97908</v>
      </c>
      <c r="N632" t="s">
        <v>208</v>
      </c>
      <c r="O632" t="s">
        <v>476</v>
      </c>
      <c r="P632" t="s">
        <v>476</v>
      </c>
    </row>
    <row r="633" spans="1:16">
      <c r="A633" s="484" t="s">
        <v>97665</v>
      </c>
      <c r="B633" s="485" t="s">
        <v>97664</v>
      </c>
      <c r="C633" t="s">
        <v>97663</v>
      </c>
      <c r="D633" t="s">
        <v>97662</v>
      </c>
      <c r="E633" t="str">
        <f t="shared" si="9"/>
        <v>31720 - CCI CHER</v>
      </c>
      <c r="F633" t="s">
        <v>9396</v>
      </c>
      <c r="G633" t="s">
        <v>97661</v>
      </c>
      <c r="I633" t="s">
        <v>4220</v>
      </c>
      <c r="J633" t="s">
        <v>97660</v>
      </c>
      <c r="K633" t="s">
        <v>208</v>
      </c>
      <c r="L633" t="s">
        <v>97659</v>
      </c>
      <c r="N633" t="s">
        <v>207</v>
      </c>
      <c r="O633" t="s">
        <v>476</v>
      </c>
      <c r="P633" t="s">
        <v>476</v>
      </c>
    </row>
    <row r="634" spans="1:16">
      <c r="A634" s="484" t="s">
        <v>97815</v>
      </c>
      <c r="B634" s="485" t="s">
        <v>97814</v>
      </c>
      <c r="C634" t="s">
        <v>97813</v>
      </c>
      <c r="D634" t="s">
        <v>97813</v>
      </c>
      <c r="E634" t="str">
        <f t="shared" si="9"/>
        <v>665435 - CHAMBRE D AGRICULTURE DU CHER</v>
      </c>
      <c r="F634" t="s">
        <v>5949</v>
      </c>
      <c r="G634" t="s">
        <v>97812</v>
      </c>
      <c r="I634" t="s">
        <v>27522</v>
      </c>
      <c r="J634" t="s">
        <v>97811</v>
      </c>
      <c r="K634" t="s">
        <v>208</v>
      </c>
      <c r="L634" t="s">
        <v>97810</v>
      </c>
      <c r="N634" t="s">
        <v>208</v>
      </c>
      <c r="O634" t="s">
        <v>476</v>
      </c>
      <c r="P634" t="s">
        <v>476</v>
      </c>
    </row>
    <row r="635" spans="1:16">
      <c r="A635" s="484" t="s">
        <v>66719</v>
      </c>
      <c r="B635" s="485" t="s">
        <v>66718</v>
      </c>
      <c r="C635" t="s">
        <v>66717</v>
      </c>
      <c r="D635" t="s">
        <v>66716</v>
      </c>
      <c r="E635" t="str">
        <f t="shared" si="9"/>
        <v>318899 - GIPACOR</v>
      </c>
      <c r="F635" t="s">
        <v>15332</v>
      </c>
      <c r="G635" t="s">
        <v>66715</v>
      </c>
      <c r="H635" t="s">
        <v>66714</v>
      </c>
      <c r="I635" t="s">
        <v>12251</v>
      </c>
      <c r="J635" t="s">
        <v>66713</v>
      </c>
      <c r="K635" t="s">
        <v>208</v>
      </c>
      <c r="L635" t="s">
        <v>66712</v>
      </c>
      <c r="N635" t="s">
        <v>208</v>
      </c>
      <c r="O635" t="s">
        <v>476</v>
      </c>
      <c r="P635" t="s">
        <v>476</v>
      </c>
    </row>
    <row r="636" spans="1:16">
      <c r="A636" s="484" t="s">
        <v>97724</v>
      </c>
      <c r="B636" s="485" t="s">
        <v>97723</v>
      </c>
      <c r="C636" t="s">
        <v>97722</v>
      </c>
      <c r="D636" t="s">
        <v>97721</v>
      </c>
      <c r="E636" t="str">
        <f t="shared" si="9"/>
        <v>462809 - CHAMBRE D'AGRICULTURE COTE D'OR</v>
      </c>
      <c r="F636" t="s">
        <v>9019</v>
      </c>
      <c r="G636" t="s">
        <v>47440</v>
      </c>
      <c r="H636" t="s">
        <v>97720</v>
      </c>
      <c r="I636" t="s">
        <v>47438</v>
      </c>
      <c r="J636" t="s">
        <v>97719</v>
      </c>
      <c r="K636" t="s">
        <v>208</v>
      </c>
      <c r="L636" t="s">
        <v>97718</v>
      </c>
      <c r="N636" t="s">
        <v>208</v>
      </c>
      <c r="O636" t="s">
        <v>476</v>
      </c>
      <c r="P636" t="s">
        <v>476</v>
      </c>
    </row>
    <row r="637" spans="1:16">
      <c r="A637" s="484" t="s">
        <v>66697</v>
      </c>
      <c r="B637" s="485" t="s">
        <v>66696</v>
      </c>
      <c r="C637" t="s">
        <v>66695</v>
      </c>
      <c r="D637" t="s">
        <v>66695</v>
      </c>
      <c r="E637" t="str">
        <f t="shared" si="9"/>
        <v>309400 - GIP CPAGE</v>
      </c>
      <c r="F637" t="s">
        <v>725</v>
      </c>
      <c r="G637" t="s">
        <v>66694</v>
      </c>
      <c r="I637" t="s">
        <v>1501</v>
      </c>
      <c r="J637" t="s">
        <v>66693</v>
      </c>
      <c r="K637" t="s">
        <v>208</v>
      </c>
      <c r="L637" t="s">
        <v>66692</v>
      </c>
      <c r="N637" t="s">
        <v>208</v>
      </c>
      <c r="O637" t="s">
        <v>476</v>
      </c>
      <c r="P637" t="s">
        <v>3428</v>
      </c>
    </row>
    <row r="638" spans="1:16">
      <c r="A638" s="484" t="s">
        <v>66578</v>
      </c>
      <c r="B638" s="485" t="s">
        <v>66577</v>
      </c>
      <c r="C638" t="s">
        <v>66576</v>
      </c>
      <c r="D638" t="s">
        <v>66575</v>
      </c>
      <c r="E638" t="str">
        <f t="shared" si="9"/>
        <v>478398 - GIP FTLV BOURGOGNE</v>
      </c>
      <c r="F638" t="s">
        <v>24613</v>
      </c>
      <c r="G638" t="s">
        <v>66574</v>
      </c>
      <c r="H638" t="s">
        <v>66573</v>
      </c>
      <c r="I638" t="s">
        <v>1501</v>
      </c>
      <c r="J638" t="s">
        <v>66572</v>
      </c>
      <c r="K638" t="s">
        <v>208</v>
      </c>
      <c r="L638" t="s">
        <v>66571</v>
      </c>
      <c r="N638" t="s">
        <v>207</v>
      </c>
      <c r="O638" t="s">
        <v>476</v>
      </c>
      <c r="P638" t="s">
        <v>476</v>
      </c>
    </row>
    <row r="639" spans="1:16">
      <c r="A639" s="484" t="s">
        <v>97651</v>
      </c>
      <c r="B639" s="485" t="s">
        <v>97650</v>
      </c>
      <c r="C639" t="s">
        <v>97649</v>
      </c>
      <c r="D639" t="s">
        <v>97648</v>
      </c>
      <c r="E639" t="str">
        <f t="shared" si="9"/>
        <v>189741 - CCI 22</v>
      </c>
      <c r="F639" t="s">
        <v>922</v>
      </c>
      <c r="G639" t="s">
        <v>97647</v>
      </c>
      <c r="H639" t="s">
        <v>97646</v>
      </c>
      <c r="I639" t="s">
        <v>8002</v>
      </c>
      <c r="J639" t="s">
        <v>97645</v>
      </c>
      <c r="K639" t="s">
        <v>208</v>
      </c>
      <c r="L639" t="s">
        <v>97644</v>
      </c>
      <c r="N639" t="s">
        <v>208</v>
      </c>
      <c r="O639" t="s">
        <v>476</v>
      </c>
      <c r="P639" t="s">
        <v>476</v>
      </c>
    </row>
    <row r="640" spans="1:16">
      <c r="A640" s="484" t="s">
        <v>97629</v>
      </c>
      <c r="B640" s="485" t="s">
        <v>97628</v>
      </c>
      <c r="C640" t="s">
        <v>97627</v>
      </c>
      <c r="D640" t="s">
        <v>97626</v>
      </c>
      <c r="E640" t="str">
        <f t="shared" si="9"/>
        <v>492231 - CCI CREUSE</v>
      </c>
      <c r="F640" t="s">
        <v>20727</v>
      </c>
      <c r="G640" t="s">
        <v>97625</v>
      </c>
      <c r="H640" t="s">
        <v>97624</v>
      </c>
      <c r="I640" t="s">
        <v>6774</v>
      </c>
      <c r="J640" t="s">
        <v>97623</v>
      </c>
      <c r="K640" t="s">
        <v>208</v>
      </c>
      <c r="L640" t="s">
        <v>97622</v>
      </c>
      <c r="N640" t="s">
        <v>208</v>
      </c>
      <c r="O640" t="s">
        <v>476</v>
      </c>
      <c r="P640" t="s">
        <v>476</v>
      </c>
    </row>
    <row r="641" spans="1:16">
      <c r="A641" s="484" t="s">
        <v>96862</v>
      </c>
      <c r="B641" s="485" t="s">
        <v>96861</v>
      </c>
      <c r="C641" t="s">
        <v>96860</v>
      </c>
      <c r="D641" t="s">
        <v>96860</v>
      </c>
      <c r="E641" t="str">
        <f t="shared" si="9"/>
        <v>569148 - CHAMBRE DEPARTEMENTALE D'AGRICULTURE DORDOGNE</v>
      </c>
      <c r="F641" t="s">
        <v>7556</v>
      </c>
      <c r="G641" t="s">
        <v>96859</v>
      </c>
      <c r="I641" t="s">
        <v>44098</v>
      </c>
      <c r="J641" t="s">
        <v>96858</v>
      </c>
      <c r="K641" t="s">
        <v>208</v>
      </c>
      <c r="L641" t="s">
        <v>96857</v>
      </c>
      <c r="N641" t="s">
        <v>208</v>
      </c>
      <c r="O641" t="s">
        <v>476</v>
      </c>
      <c r="P641" t="s">
        <v>476</v>
      </c>
    </row>
    <row r="642" spans="1:16">
      <c r="A642" s="484" t="s">
        <v>97895</v>
      </c>
      <c r="B642" s="485" t="s">
        <v>97894</v>
      </c>
      <c r="C642" t="s">
        <v>97893</v>
      </c>
      <c r="D642" t="s">
        <v>97892</v>
      </c>
      <c r="E642" t="str">
        <f t="shared" ref="E642:E705" si="10">_xlfn.CONCAT(L642," - ",D642)</f>
        <v>479949 - CCI DE DORDOGNE BOULAZAC</v>
      </c>
      <c r="F642" t="s">
        <v>41936</v>
      </c>
      <c r="G642" t="s">
        <v>97891</v>
      </c>
      <c r="I642" t="s">
        <v>18459</v>
      </c>
      <c r="J642" t="s">
        <v>97890</v>
      </c>
      <c r="K642" t="s">
        <v>208</v>
      </c>
      <c r="L642" t="s">
        <v>97889</v>
      </c>
      <c r="N642" t="s">
        <v>207</v>
      </c>
      <c r="O642" t="s">
        <v>476</v>
      </c>
      <c r="P642" t="s">
        <v>476</v>
      </c>
    </row>
    <row r="643" spans="1:16">
      <c r="A643" s="484" t="s">
        <v>22684</v>
      </c>
      <c r="B643" s="485" t="s">
        <v>22683</v>
      </c>
      <c r="C643" t="s">
        <v>22682</v>
      </c>
      <c r="D643" t="s">
        <v>22681</v>
      </c>
      <c r="E643" t="str">
        <f t="shared" si="10"/>
        <v>299029 - REQUA</v>
      </c>
      <c r="F643" t="s">
        <v>3131</v>
      </c>
      <c r="G643" t="s">
        <v>22680</v>
      </c>
      <c r="I643" t="s">
        <v>2666</v>
      </c>
      <c r="J643" t="s">
        <v>22679</v>
      </c>
      <c r="K643" t="s">
        <v>22678</v>
      </c>
      <c r="L643" t="s">
        <v>22677</v>
      </c>
      <c r="N643" t="s">
        <v>208</v>
      </c>
      <c r="O643" t="s">
        <v>476</v>
      </c>
      <c r="P643" t="s">
        <v>476</v>
      </c>
    </row>
    <row r="644" spans="1:16">
      <c r="A644" s="484" t="s">
        <v>63363</v>
      </c>
      <c r="B644" s="485" t="s">
        <v>63362</v>
      </c>
      <c r="C644" t="s">
        <v>63355</v>
      </c>
      <c r="D644" t="s">
        <v>63361</v>
      </c>
      <c r="E644" t="str">
        <f t="shared" si="10"/>
        <v>328339 - GIP FTLV BESANCON</v>
      </c>
      <c r="F644" t="s">
        <v>1610</v>
      </c>
      <c r="G644" t="s">
        <v>63360</v>
      </c>
      <c r="I644" t="s">
        <v>2666</v>
      </c>
      <c r="J644" t="s">
        <v>63359</v>
      </c>
      <c r="K644" t="s">
        <v>208</v>
      </c>
      <c r="L644" t="s">
        <v>63358</v>
      </c>
      <c r="N644" t="s">
        <v>207</v>
      </c>
      <c r="O644" t="s">
        <v>476</v>
      </c>
      <c r="P644" t="s">
        <v>476</v>
      </c>
    </row>
    <row r="645" spans="1:16">
      <c r="A645" s="484" t="s">
        <v>97690</v>
      </c>
      <c r="B645" s="485" t="s">
        <v>17751</v>
      </c>
      <c r="C645" t="s">
        <v>97689</v>
      </c>
      <c r="D645" t="s">
        <v>97688</v>
      </c>
      <c r="E645" t="str">
        <f t="shared" si="10"/>
        <v>134752 - CCID VALENCE</v>
      </c>
      <c r="F645" t="s">
        <v>2524</v>
      </c>
      <c r="G645" t="s">
        <v>97687</v>
      </c>
      <c r="I645" t="s">
        <v>966</v>
      </c>
      <c r="J645" t="s">
        <v>97686</v>
      </c>
      <c r="K645" t="s">
        <v>208</v>
      </c>
      <c r="L645" t="s">
        <v>97685</v>
      </c>
      <c r="N645" t="s">
        <v>208</v>
      </c>
      <c r="O645" t="s">
        <v>476</v>
      </c>
      <c r="P645" t="s">
        <v>476</v>
      </c>
    </row>
    <row r="646" spans="1:16">
      <c r="A646" s="484" t="s">
        <v>17752</v>
      </c>
      <c r="B646" s="485" t="s">
        <v>17751</v>
      </c>
      <c r="C646" t="s">
        <v>17750</v>
      </c>
      <c r="D646" t="s">
        <v>17749</v>
      </c>
      <c r="E646" t="str">
        <f t="shared" si="10"/>
        <v>494811 - SERVICE ENSEIGNEMENT DU CCID VALENCE</v>
      </c>
      <c r="F646" t="s">
        <v>2524</v>
      </c>
      <c r="G646" t="s">
        <v>17748</v>
      </c>
      <c r="H646" t="s">
        <v>17747</v>
      </c>
      <c r="I646" t="s">
        <v>966</v>
      </c>
      <c r="J646" t="s">
        <v>17746</v>
      </c>
      <c r="K646" t="s">
        <v>208</v>
      </c>
      <c r="L646" t="s">
        <v>17745</v>
      </c>
      <c r="N646" t="s">
        <v>208</v>
      </c>
      <c r="O646" t="s">
        <v>476</v>
      </c>
      <c r="P646" t="s">
        <v>476</v>
      </c>
    </row>
    <row r="647" spans="1:16">
      <c r="A647" s="484" t="s">
        <v>105081</v>
      </c>
      <c r="B647" s="485" t="s">
        <v>17751</v>
      </c>
      <c r="C647" t="s">
        <v>105080</v>
      </c>
      <c r="D647" t="s">
        <v>105079</v>
      </c>
      <c r="E647" t="str">
        <f t="shared" si="10"/>
        <v>175948 - CCID CHATEAUNEUF DU RHONE</v>
      </c>
      <c r="F647" t="s">
        <v>39197</v>
      </c>
      <c r="G647" t="s">
        <v>105078</v>
      </c>
      <c r="I647" t="s">
        <v>105077</v>
      </c>
      <c r="J647" t="s">
        <v>105076</v>
      </c>
      <c r="K647" t="s">
        <v>208</v>
      </c>
      <c r="L647" t="s">
        <v>105075</v>
      </c>
      <c r="N647" t="s">
        <v>208</v>
      </c>
      <c r="O647" t="s">
        <v>476</v>
      </c>
      <c r="P647" t="s">
        <v>476</v>
      </c>
    </row>
    <row r="648" spans="1:16">
      <c r="A648" s="484" t="s">
        <v>97451</v>
      </c>
      <c r="B648" s="485" t="s">
        <v>97450</v>
      </c>
      <c r="C648" t="s">
        <v>97449</v>
      </c>
      <c r="D648" t="s">
        <v>97448</v>
      </c>
      <c r="E648" t="str">
        <f t="shared" si="10"/>
        <v>24533 - CCI EURE ET LOIR</v>
      </c>
      <c r="F648" t="s">
        <v>2524</v>
      </c>
      <c r="G648" t="s">
        <v>97447</v>
      </c>
      <c r="H648" t="s">
        <v>97446</v>
      </c>
      <c r="I648" t="s">
        <v>7704</v>
      </c>
      <c r="J648" t="s">
        <v>97445</v>
      </c>
      <c r="K648" t="s">
        <v>208</v>
      </c>
      <c r="L648" t="s">
        <v>97444</v>
      </c>
      <c r="N648" t="s">
        <v>208</v>
      </c>
      <c r="O648" t="s">
        <v>476</v>
      </c>
      <c r="P648" t="s">
        <v>476</v>
      </c>
    </row>
    <row r="649" spans="1:16">
      <c r="A649" s="484" t="s">
        <v>105357</v>
      </c>
      <c r="B649" s="485" t="s">
        <v>105356</v>
      </c>
      <c r="C649" t="s">
        <v>105355</v>
      </c>
      <c r="D649" t="s">
        <v>105354</v>
      </c>
      <c r="E649" t="str">
        <f t="shared" si="10"/>
        <v>503319 - CEFCM</v>
      </c>
      <c r="F649" t="s">
        <v>8302</v>
      </c>
      <c r="G649" t="s">
        <v>105353</v>
      </c>
      <c r="H649" t="s">
        <v>102715</v>
      </c>
      <c r="I649" t="s">
        <v>29609</v>
      </c>
      <c r="J649" t="s">
        <v>105352</v>
      </c>
      <c r="K649" t="s">
        <v>208</v>
      </c>
      <c r="L649" t="s">
        <v>105351</v>
      </c>
      <c r="N649" t="s">
        <v>208</v>
      </c>
      <c r="O649" t="s">
        <v>476</v>
      </c>
      <c r="P649" t="s">
        <v>476</v>
      </c>
    </row>
    <row r="650" spans="1:16">
      <c r="A650" s="484" t="s">
        <v>66563</v>
      </c>
      <c r="B650" s="485" t="s">
        <v>66562</v>
      </c>
      <c r="C650" t="s">
        <v>66561</v>
      </c>
      <c r="D650" t="s">
        <v>66561</v>
      </c>
      <c r="E650" t="str">
        <f t="shared" si="10"/>
        <v>152523 - GIP IFPS QUIMPER CORNOUAILLE</v>
      </c>
      <c r="F650" t="s">
        <v>17463</v>
      </c>
      <c r="G650" t="s">
        <v>66560</v>
      </c>
      <c r="H650" t="s">
        <v>66559</v>
      </c>
      <c r="I650" t="s">
        <v>7695</v>
      </c>
      <c r="J650" t="s">
        <v>66558</v>
      </c>
      <c r="K650" t="s">
        <v>66557</v>
      </c>
      <c r="L650" t="s">
        <v>66556</v>
      </c>
      <c r="N650" t="s">
        <v>207</v>
      </c>
      <c r="O650" t="s">
        <v>476</v>
      </c>
      <c r="P650" t="s">
        <v>476</v>
      </c>
    </row>
    <row r="651" spans="1:16">
      <c r="A651" s="484" t="s">
        <v>97186</v>
      </c>
      <c r="B651" s="485" t="s">
        <v>97185</v>
      </c>
      <c r="C651" t="s">
        <v>97184</v>
      </c>
      <c r="D651" t="s">
        <v>97183</v>
      </c>
      <c r="E651" t="str">
        <f t="shared" si="10"/>
        <v>216630 - CCI TOULOUSE</v>
      </c>
      <c r="F651" t="s">
        <v>16588</v>
      </c>
      <c r="G651" t="s">
        <v>97182</v>
      </c>
      <c r="H651" t="s">
        <v>97181</v>
      </c>
      <c r="I651" t="s">
        <v>603</v>
      </c>
      <c r="J651" t="s">
        <v>97180</v>
      </c>
      <c r="K651" t="s">
        <v>208</v>
      </c>
      <c r="L651" t="s">
        <v>97179</v>
      </c>
      <c r="N651" t="s">
        <v>208</v>
      </c>
      <c r="O651" t="s">
        <v>476</v>
      </c>
      <c r="P651" t="s">
        <v>476</v>
      </c>
    </row>
    <row r="652" spans="1:16">
      <c r="A652" s="484" t="s">
        <v>35841</v>
      </c>
      <c r="B652" s="485" t="s">
        <v>35840</v>
      </c>
      <c r="C652" t="s">
        <v>35839</v>
      </c>
      <c r="D652" t="s">
        <v>35838</v>
      </c>
      <c r="E652" t="str">
        <f t="shared" si="10"/>
        <v>143790 - MIPIH</v>
      </c>
      <c r="F652" t="s">
        <v>8040</v>
      </c>
      <c r="G652" t="s">
        <v>35837</v>
      </c>
      <c r="H652" t="s">
        <v>35836</v>
      </c>
      <c r="I652" t="s">
        <v>603</v>
      </c>
      <c r="J652" t="s">
        <v>35835</v>
      </c>
      <c r="K652" t="s">
        <v>208</v>
      </c>
      <c r="L652" t="s">
        <v>35834</v>
      </c>
      <c r="N652" t="s">
        <v>208</v>
      </c>
      <c r="O652" t="s">
        <v>476</v>
      </c>
      <c r="P652" t="s">
        <v>476</v>
      </c>
    </row>
    <row r="653" spans="1:16">
      <c r="A653" s="484" t="s">
        <v>66503</v>
      </c>
      <c r="B653" s="485" t="s">
        <v>66502</v>
      </c>
      <c r="C653" t="s">
        <v>66501</v>
      </c>
      <c r="D653" t="s">
        <v>66501</v>
      </c>
      <c r="E653" t="str">
        <f t="shared" si="10"/>
        <v>463279 - GIP RESSOURCES &amp; TERRITOIRES MIDI PYRENEES</v>
      </c>
      <c r="F653" t="s">
        <v>1554</v>
      </c>
      <c r="G653" t="s">
        <v>66500</v>
      </c>
      <c r="H653" t="s">
        <v>66499</v>
      </c>
      <c r="I653" t="s">
        <v>603</v>
      </c>
      <c r="J653" t="s">
        <v>66498</v>
      </c>
      <c r="K653" t="s">
        <v>208</v>
      </c>
      <c r="L653" t="s">
        <v>66497</v>
      </c>
      <c r="N653" t="s">
        <v>208</v>
      </c>
      <c r="O653" t="s">
        <v>476</v>
      </c>
      <c r="P653" t="s">
        <v>476</v>
      </c>
    </row>
    <row r="654" spans="1:16">
      <c r="A654" s="484" t="s">
        <v>66592</v>
      </c>
      <c r="B654" s="485" t="s">
        <v>58722</v>
      </c>
      <c r="C654" t="s">
        <v>66591</v>
      </c>
      <c r="D654" t="s">
        <v>66590</v>
      </c>
      <c r="E654" t="str">
        <f t="shared" si="10"/>
        <v>647100 - GIP FCIP TOULOUSE</v>
      </c>
      <c r="F654" t="s">
        <v>4181</v>
      </c>
      <c r="G654" t="s">
        <v>66589</v>
      </c>
      <c r="I654" t="s">
        <v>603</v>
      </c>
      <c r="J654" t="s">
        <v>66588</v>
      </c>
      <c r="K654" t="s">
        <v>208</v>
      </c>
      <c r="L654" t="s">
        <v>66587</v>
      </c>
      <c r="N654" t="s">
        <v>207</v>
      </c>
      <c r="O654" t="s">
        <v>476</v>
      </c>
      <c r="P654" t="s">
        <v>476</v>
      </c>
    </row>
    <row r="655" spans="1:16">
      <c r="A655" s="484" t="s">
        <v>98713</v>
      </c>
      <c r="B655" s="485" t="s">
        <v>58722</v>
      </c>
      <c r="C655" t="s">
        <v>98712</v>
      </c>
      <c r="D655" t="s">
        <v>98711</v>
      </c>
      <c r="E655" t="str">
        <f t="shared" si="10"/>
        <v>314262 - CFA DU GIP FCIP TOULOUSE</v>
      </c>
      <c r="F655" t="s">
        <v>13845</v>
      </c>
      <c r="G655" t="s">
        <v>98710</v>
      </c>
      <c r="I655" t="s">
        <v>603</v>
      </c>
      <c r="J655" t="s">
        <v>98709</v>
      </c>
      <c r="K655" t="s">
        <v>98708</v>
      </c>
      <c r="L655" t="s">
        <v>98707</v>
      </c>
      <c r="N655" t="s">
        <v>207</v>
      </c>
      <c r="O655" t="s">
        <v>476</v>
      </c>
      <c r="P655" t="s">
        <v>476</v>
      </c>
    </row>
    <row r="656" spans="1:16">
      <c r="A656" s="484" t="s">
        <v>58723</v>
      </c>
      <c r="B656" s="485" t="s">
        <v>58722</v>
      </c>
      <c r="C656" t="s">
        <v>58721</v>
      </c>
      <c r="D656" t="s">
        <v>58720</v>
      </c>
      <c r="E656" t="str">
        <f t="shared" si="10"/>
        <v>677279 - IF3S EN DU GIP FCIP TOULOUSE</v>
      </c>
      <c r="F656" t="s">
        <v>58719</v>
      </c>
      <c r="G656" t="s">
        <v>58718</v>
      </c>
      <c r="I656" t="s">
        <v>603</v>
      </c>
      <c r="J656" t="s">
        <v>58717</v>
      </c>
      <c r="K656" t="s">
        <v>208</v>
      </c>
      <c r="L656" t="s">
        <v>58716</v>
      </c>
      <c r="N656" t="s">
        <v>208</v>
      </c>
      <c r="O656" t="s">
        <v>476</v>
      </c>
      <c r="P656" t="s">
        <v>476</v>
      </c>
    </row>
    <row r="657" spans="1:16">
      <c r="A657" s="484" t="s">
        <v>106509</v>
      </c>
      <c r="B657" s="485" t="s">
        <v>106508</v>
      </c>
      <c r="C657" t="s">
        <v>106507</v>
      </c>
      <c r="D657" t="s">
        <v>106506</v>
      </c>
      <c r="E657" t="str">
        <f t="shared" si="10"/>
        <v>403570 - CRA MIDI PYRENEES</v>
      </c>
      <c r="F657" t="s">
        <v>33063</v>
      </c>
      <c r="G657" t="s">
        <v>25436</v>
      </c>
      <c r="H657" t="s">
        <v>106505</v>
      </c>
      <c r="I657" t="s">
        <v>603</v>
      </c>
      <c r="J657" t="s">
        <v>106504</v>
      </c>
      <c r="K657" t="s">
        <v>208</v>
      </c>
      <c r="L657" t="s">
        <v>106503</v>
      </c>
      <c r="N657" t="s">
        <v>208</v>
      </c>
      <c r="O657" t="s">
        <v>476</v>
      </c>
      <c r="P657" t="s">
        <v>476</v>
      </c>
    </row>
    <row r="658" spans="1:16">
      <c r="A658" s="484" t="s">
        <v>97746</v>
      </c>
      <c r="B658" s="485" t="s">
        <v>97745</v>
      </c>
      <c r="C658" t="s">
        <v>97744</v>
      </c>
      <c r="D658" t="s">
        <v>97743</v>
      </c>
      <c r="E658" t="str">
        <f t="shared" si="10"/>
        <v>637439 - CHAMBRE D'AGRICULTURE DU GERS AUCH</v>
      </c>
      <c r="F658" t="s">
        <v>1792</v>
      </c>
      <c r="G658" t="s">
        <v>97742</v>
      </c>
      <c r="I658" t="s">
        <v>2153</v>
      </c>
      <c r="J658" t="s">
        <v>97741</v>
      </c>
      <c r="K658" t="s">
        <v>208</v>
      </c>
      <c r="L658" t="s">
        <v>97740</v>
      </c>
      <c r="N658" t="s">
        <v>208</v>
      </c>
      <c r="O658" t="s">
        <v>476</v>
      </c>
      <c r="P658" t="s">
        <v>476</v>
      </c>
    </row>
    <row r="659" spans="1:16">
      <c r="A659" s="484" t="s">
        <v>56206</v>
      </c>
      <c r="B659" s="485" t="s">
        <v>56205</v>
      </c>
      <c r="C659" t="s">
        <v>56204</v>
      </c>
      <c r="D659" t="s">
        <v>56203</v>
      </c>
      <c r="E659" t="str">
        <f t="shared" si="10"/>
        <v>469671 - GIP IFSI DU GERS</v>
      </c>
      <c r="F659" t="s">
        <v>22763</v>
      </c>
      <c r="G659" t="s">
        <v>56202</v>
      </c>
      <c r="H659" t="s">
        <v>56201</v>
      </c>
      <c r="I659" t="s">
        <v>2153</v>
      </c>
      <c r="J659" t="s">
        <v>56200</v>
      </c>
      <c r="K659" t="s">
        <v>56199</v>
      </c>
      <c r="L659" t="s">
        <v>56198</v>
      </c>
      <c r="N659" t="s">
        <v>208</v>
      </c>
      <c r="O659" t="s">
        <v>476</v>
      </c>
      <c r="P659" t="s">
        <v>476</v>
      </c>
    </row>
    <row r="660" spans="1:16">
      <c r="A660" s="484" t="s">
        <v>66511</v>
      </c>
      <c r="B660" s="485" t="s">
        <v>66510</v>
      </c>
      <c r="C660" t="s">
        <v>66509</v>
      </c>
      <c r="D660" t="s">
        <v>66508</v>
      </c>
      <c r="E660" t="str">
        <f t="shared" si="10"/>
        <v>305005 - GIP FCIP AQUITAINE</v>
      </c>
      <c r="F660" t="s">
        <v>29717</v>
      </c>
      <c r="G660" t="s">
        <v>66507</v>
      </c>
      <c r="H660" t="s">
        <v>66506</v>
      </c>
      <c r="I660" t="s">
        <v>749</v>
      </c>
      <c r="J660" t="s">
        <v>66505</v>
      </c>
      <c r="K660" t="s">
        <v>208</v>
      </c>
      <c r="L660" t="s">
        <v>66504</v>
      </c>
      <c r="N660" t="s">
        <v>208</v>
      </c>
      <c r="O660" t="s">
        <v>476</v>
      </c>
      <c r="P660" t="s">
        <v>476</v>
      </c>
    </row>
    <row r="661" spans="1:16">
      <c r="A661" s="484" t="s">
        <v>66570</v>
      </c>
      <c r="B661" s="485" t="s">
        <v>66569</v>
      </c>
      <c r="C661" t="s">
        <v>66568</v>
      </c>
      <c r="D661" t="s">
        <v>66568</v>
      </c>
      <c r="E661" t="str">
        <f t="shared" si="10"/>
        <v>424432 - GIP FORMAVIE</v>
      </c>
      <c r="F661" t="s">
        <v>66567</v>
      </c>
      <c r="G661" t="s">
        <v>66566</v>
      </c>
      <c r="H661" t="s">
        <v>5990</v>
      </c>
      <c r="I661" t="s">
        <v>1542</v>
      </c>
      <c r="J661" t="s">
        <v>66565</v>
      </c>
      <c r="K661" t="s">
        <v>208</v>
      </c>
      <c r="L661" t="s">
        <v>66564</v>
      </c>
      <c r="N661" t="s">
        <v>208</v>
      </c>
      <c r="O661" t="s">
        <v>476</v>
      </c>
      <c r="P661" t="s">
        <v>476</v>
      </c>
    </row>
    <row r="662" spans="1:16">
      <c r="A662" s="484" t="s">
        <v>63225</v>
      </c>
      <c r="B662" s="485" t="s">
        <v>63224</v>
      </c>
      <c r="C662" t="s">
        <v>63223</v>
      </c>
      <c r="D662" t="s">
        <v>63222</v>
      </c>
      <c r="E662" t="str">
        <f t="shared" si="10"/>
        <v>307658 - GIPFAR</v>
      </c>
      <c r="F662" t="s">
        <v>9019</v>
      </c>
      <c r="G662" t="s">
        <v>63221</v>
      </c>
      <c r="I662" t="s">
        <v>3364</v>
      </c>
      <c r="J662" t="s">
        <v>63220</v>
      </c>
      <c r="K662" t="s">
        <v>208</v>
      </c>
      <c r="L662" t="s">
        <v>63219</v>
      </c>
      <c r="N662" t="s">
        <v>208</v>
      </c>
      <c r="O662" t="s">
        <v>476</v>
      </c>
      <c r="P662" t="s">
        <v>476</v>
      </c>
    </row>
    <row r="663" spans="1:16">
      <c r="A663" s="484" t="s">
        <v>97403</v>
      </c>
      <c r="B663" s="485" t="s">
        <v>97402</v>
      </c>
      <c r="C663" t="s">
        <v>97401</v>
      </c>
      <c r="D663" t="s">
        <v>97400</v>
      </c>
      <c r="E663" t="str">
        <f t="shared" si="10"/>
        <v>28009 - CCI INDRE</v>
      </c>
      <c r="F663" t="s">
        <v>22835</v>
      </c>
      <c r="G663" t="s">
        <v>97399</v>
      </c>
      <c r="I663" t="s">
        <v>31998</v>
      </c>
      <c r="J663" t="s">
        <v>97398</v>
      </c>
      <c r="K663" t="s">
        <v>208</v>
      </c>
      <c r="L663" t="s">
        <v>97397</v>
      </c>
      <c r="N663" t="s">
        <v>207</v>
      </c>
      <c r="O663" t="s">
        <v>476</v>
      </c>
      <c r="P663" t="s">
        <v>476</v>
      </c>
    </row>
    <row r="664" spans="1:16">
      <c r="A664" s="484" t="s">
        <v>97704</v>
      </c>
      <c r="B664" s="485" t="s">
        <v>97703</v>
      </c>
      <c r="C664" t="s">
        <v>97702</v>
      </c>
      <c r="D664" t="s">
        <v>97701</v>
      </c>
      <c r="E664" t="str">
        <f t="shared" si="10"/>
        <v>615171 - CCI TOURAINE</v>
      </c>
      <c r="F664" t="s">
        <v>34420</v>
      </c>
      <c r="G664" t="s">
        <v>97700</v>
      </c>
      <c r="H664" t="s">
        <v>97699</v>
      </c>
      <c r="I664" t="s">
        <v>1799</v>
      </c>
      <c r="J664" t="s">
        <v>97698</v>
      </c>
      <c r="K664" t="s">
        <v>208</v>
      </c>
      <c r="L664" t="s">
        <v>97697</v>
      </c>
      <c r="N664" t="s">
        <v>208</v>
      </c>
      <c r="O664" t="s">
        <v>476</v>
      </c>
      <c r="P664" t="s">
        <v>476</v>
      </c>
    </row>
    <row r="665" spans="1:16">
      <c r="A665" s="484" t="s">
        <v>97752</v>
      </c>
      <c r="B665" s="485" t="s">
        <v>97751</v>
      </c>
      <c r="C665" t="s">
        <v>97750</v>
      </c>
      <c r="D665" t="s">
        <v>97750</v>
      </c>
      <c r="E665" t="str">
        <f t="shared" si="10"/>
        <v>685835 - CHAMBRE D'AGRICULTURE D'INDRE ET LOIRE</v>
      </c>
      <c r="F665" t="s">
        <v>3009</v>
      </c>
      <c r="G665" t="s">
        <v>97749</v>
      </c>
      <c r="I665" t="s">
        <v>2376</v>
      </c>
      <c r="J665" t="s">
        <v>97748</v>
      </c>
      <c r="K665" t="s">
        <v>208</v>
      </c>
      <c r="L665" t="s">
        <v>97747</v>
      </c>
      <c r="N665" t="s">
        <v>208</v>
      </c>
      <c r="O665" t="s">
        <v>476</v>
      </c>
      <c r="P665" t="s">
        <v>476</v>
      </c>
    </row>
    <row r="666" spans="1:16">
      <c r="A666" s="484" t="s">
        <v>97418</v>
      </c>
      <c r="B666" s="485" t="s">
        <v>97417</v>
      </c>
      <c r="C666" t="s">
        <v>97416</v>
      </c>
      <c r="D666" t="s">
        <v>97415</v>
      </c>
      <c r="E666" t="str">
        <f t="shared" si="10"/>
        <v>215880 - CCI GRENOBLE</v>
      </c>
      <c r="F666" t="s">
        <v>1328</v>
      </c>
      <c r="G666" t="s">
        <v>97414</v>
      </c>
      <c r="I666" t="s">
        <v>836</v>
      </c>
      <c r="J666" t="s">
        <v>67172</v>
      </c>
      <c r="K666" t="s">
        <v>97413</v>
      </c>
      <c r="L666" t="s">
        <v>97412</v>
      </c>
      <c r="N666" t="s">
        <v>208</v>
      </c>
      <c r="O666" t="s">
        <v>476</v>
      </c>
      <c r="P666" t="s">
        <v>476</v>
      </c>
    </row>
    <row r="667" spans="1:16">
      <c r="A667" s="484" t="s">
        <v>97888</v>
      </c>
      <c r="B667" s="485" t="s">
        <v>97417</v>
      </c>
      <c r="C667" t="s">
        <v>97887</v>
      </c>
      <c r="D667" t="s">
        <v>97886</v>
      </c>
      <c r="E667" t="str">
        <f t="shared" si="10"/>
        <v>632235 - CCI FORMATION CFA IMT ISCO</v>
      </c>
      <c r="F667" t="s">
        <v>30489</v>
      </c>
      <c r="G667" t="s">
        <v>97885</v>
      </c>
      <c r="I667" t="s">
        <v>836</v>
      </c>
      <c r="J667" t="s">
        <v>97884</v>
      </c>
      <c r="K667" t="s">
        <v>208</v>
      </c>
      <c r="L667" t="s">
        <v>97883</v>
      </c>
      <c r="N667" t="s">
        <v>207</v>
      </c>
      <c r="O667" t="s">
        <v>476</v>
      </c>
      <c r="P667" t="s">
        <v>476</v>
      </c>
    </row>
    <row r="668" spans="1:16">
      <c r="A668" s="484" t="s">
        <v>97315</v>
      </c>
      <c r="B668" s="485" t="s">
        <v>97314</v>
      </c>
      <c r="C668" t="s">
        <v>97313</v>
      </c>
      <c r="D668" t="s">
        <v>97312</v>
      </c>
      <c r="E668" t="str">
        <f t="shared" si="10"/>
        <v>294410 - CCI NORD ISERE</v>
      </c>
      <c r="F668" t="s">
        <v>1328</v>
      </c>
      <c r="G668" t="s">
        <v>97311</v>
      </c>
      <c r="H668" t="s">
        <v>97310</v>
      </c>
      <c r="I668" t="s">
        <v>10577</v>
      </c>
      <c r="J668" t="s">
        <v>97309</v>
      </c>
      <c r="K668" t="s">
        <v>208</v>
      </c>
      <c r="L668" t="s">
        <v>97308</v>
      </c>
      <c r="N668" t="s">
        <v>208</v>
      </c>
      <c r="O668" t="s">
        <v>476</v>
      </c>
      <c r="P668" t="s">
        <v>476</v>
      </c>
    </row>
    <row r="669" spans="1:16">
      <c r="A669" s="484" t="s">
        <v>66660</v>
      </c>
      <c r="B669" s="485" t="s">
        <v>66659</v>
      </c>
      <c r="C669" t="s">
        <v>66658</v>
      </c>
      <c r="D669" t="s">
        <v>66657</v>
      </c>
      <c r="E669" t="str">
        <f t="shared" si="10"/>
        <v>344011 - GIP FIPAG EYBENS</v>
      </c>
      <c r="F669" t="s">
        <v>22388</v>
      </c>
      <c r="G669" t="s">
        <v>66656</v>
      </c>
      <c r="H669" t="s">
        <v>66655</v>
      </c>
      <c r="I669" t="s">
        <v>32719</v>
      </c>
      <c r="J669" t="s">
        <v>66654</v>
      </c>
      <c r="K669" t="s">
        <v>208</v>
      </c>
      <c r="L669" t="s">
        <v>66653</v>
      </c>
      <c r="N669" t="s">
        <v>207</v>
      </c>
      <c r="O669" t="s">
        <v>476</v>
      </c>
      <c r="P669" t="s">
        <v>476</v>
      </c>
    </row>
    <row r="670" spans="1:16">
      <c r="A670" s="484" t="s">
        <v>97396</v>
      </c>
      <c r="B670" s="485" t="s">
        <v>97395</v>
      </c>
      <c r="C670" t="s">
        <v>97394</v>
      </c>
      <c r="D670" t="s">
        <v>97393</v>
      </c>
      <c r="E670" t="str">
        <f t="shared" si="10"/>
        <v>25240 - CCI LANDES</v>
      </c>
      <c r="F670" t="s">
        <v>1191</v>
      </c>
      <c r="G670" t="s">
        <v>82844</v>
      </c>
      <c r="H670" t="s">
        <v>31390</v>
      </c>
      <c r="I670" t="s">
        <v>7585</v>
      </c>
      <c r="J670" t="s">
        <v>97392</v>
      </c>
      <c r="K670" t="s">
        <v>208</v>
      </c>
      <c r="L670" t="s">
        <v>97391</v>
      </c>
      <c r="N670" t="s">
        <v>208</v>
      </c>
      <c r="O670" t="s">
        <v>476</v>
      </c>
      <c r="P670" t="s">
        <v>476</v>
      </c>
    </row>
    <row r="671" spans="1:16">
      <c r="A671" s="484" t="s">
        <v>97760</v>
      </c>
      <c r="B671" s="485" t="s">
        <v>97759</v>
      </c>
      <c r="C671" t="s">
        <v>97758</v>
      </c>
      <c r="D671" t="s">
        <v>97757</v>
      </c>
      <c r="E671" t="str">
        <f t="shared" si="10"/>
        <v>578319 - CHAMBRE D'AGRICULTURE DES LANDES MONT DE MARSAN</v>
      </c>
      <c r="F671" t="s">
        <v>1191</v>
      </c>
      <c r="G671" t="s">
        <v>97756</v>
      </c>
      <c r="H671" t="s">
        <v>97755</v>
      </c>
      <c r="I671" t="s">
        <v>7585</v>
      </c>
      <c r="J671" t="s">
        <v>97754</v>
      </c>
      <c r="K671" t="s">
        <v>208</v>
      </c>
      <c r="L671" t="s">
        <v>97753</v>
      </c>
      <c r="N671" t="s">
        <v>208</v>
      </c>
      <c r="O671" t="s">
        <v>476</v>
      </c>
      <c r="P671" t="s">
        <v>476</v>
      </c>
    </row>
    <row r="672" spans="1:16">
      <c r="A672" s="484" t="s">
        <v>97466</v>
      </c>
      <c r="B672" s="485" t="s">
        <v>97465</v>
      </c>
      <c r="C672" t="s">
        <v>97464</v>
      </c>
      <c r="D672" t="s">
        <v>97463</v>
      </c>
      <c r="E672" t="str">
        <f t="shared" si="10"/>
        <v>607654 - CCI LOIR ET CHER BLOIS</v>
      </c>
      <c r="F672" t="s">
        <v>831</v>
      </c>
      <c r="G672" t="s">
        <v>97462</v>
      </c>
      <c r="I672" t="s">
        <v>8097</v>
      </c>
      <c r="J672" t="s">
        <v>97461</v>
      </c>
      <c r="K672" t="s">
        <v>208</v>
      </c>
      <c r="L672" t="s">
        <v>97460</v>
      </c>
      <c r="N672" t="s">
        <v>208</v>
      </c>
      <c r="O672" t="s">
        <v>476</v>
      </c>
      <c r="P672" t="s">
        <v>476</v>
      </c>
    </row>
    <row r="673" spans="1:16">
      <c r="A673" s="484" t="s">
        <v>97907</v>
      </c>
      <c r="B673" s="485" t="s">
        <v>97906</v>
      </c>
      <c r="C673" t="s">
        <v>97905</v>
      </c>
      <c r="D673" t="s">
        <v>97905</v>
      </c>
      <c r="E673" t="str">
        <f t="shared" si="10"/>
        <v>480277 - CHAMBRE AGRICULTURE LOIR ET CHER</v>
      </c>
      <c r="F673" t="s">
        <v>831</v>
      </c>
      <c r="G673" t="s">
        <v>97904</v>
      </c>
      <c r="H673" t="s">
        <v>97903</v>
      </c>
      <c r="I673" t="s">
        <v>8097</v>
      </c>
      <c r="J673" t="s">
        <v>97902</v>
      </c>
      <c r="K673" t="s">
        <v>208</v>
      </c>
      <c r="L673" t="s">
        <v>97901</v>
      </c>
      <c r="N673" t="s">
        <v>208</v>
      </c>
      <c r="O673" t="s">
        <v>476</v>
      </c>
      <c r="P673" t="s">
        <v>476</v>
      </c>
    </row>
    <row r="674" spans="1:16">
      <c r="A674" s="484" t="s">
        <v>97827</v>
      </c>
      <c r="B674" s="485" t="s">
        <v>97826</v>
      </c>
      <c r="C674" t="s">
        <v>97825</v>
      </c>
      <c r="D674" t="s">
        <v>97825</v>
      </c>
      <c r="E674" t="str">
        <f t="shared" si="10"/>
        <v>619530 - CHAMBRE D AGRICULTURE DE LA LOIRE</v>
      </c>
      <c r="F674" t="s">
        <v>33201</v>
      </c>
      <c r="G674" t="s">
        <v>97824</v>
      </c>
      <c r="I674" t="s">
        <v>13239</v>
      </c>
      <c r="J674" t="s">
        <v>97823</v>
      </c>
      <c r="K674" t="s">
        <v>208</v>
      </c>
      <c r="L674" t="s">
        <v>97822</v>
      </c>
      <c r="N674" t="s">
        <v>208</v>
      </c>
      <c r="O674" t="s">
        <v>476</v>
      </c>
      <c r="P674" t="s">
        <v>476</v>
      </c>
    </row>
    <row r="675" spans="1:16">
      <c r="A675" s="484" t="s">
        <v>66601</v>
      </c>
      <c r="B675" s="485" t="s">
        <v>66600</v>
      </c>
      <c r="C675" t="s">
        <v>66599</v>
      </c>
      <c r="D675" t="s">
        <v>66598</v>
      </c>
      <c r="E675" t="str">
        <f t="shared" si="10"/>
        <v>342919 - GIP FCIP EXPERIENCE NANTES</v>
      </c>
      <c r="F675" t="s">
        <v>66597</v>
      </c>
      <c r="G675" t="s">
        <v>66596</v>
      </c>
      <c r="H675" t="s">
        <v>66595</v>
      </c>
      <c r="I675" t="s">
        <v>1837</v>
      </c>
      <c r="J675" t="s">
        <v>66594</v>
      </c>
      <c r="K675" t="s">
        <v>208</v>
      </c>
      <c r="L675" t="s">
        <v>66593</v>
      </c>
      <c r="N675" t="s">
        <v>208</v>
      </c>
      <c r="O675" t="s">
        <v>476</v>
      </c>
      <c r="P675" t="s">
        <v>476</v>
      </c>
    </row>
    <row r="676" spans="1:16">
      <c r="A676" s="484" t="s">
        <v>108600</v>
      </c>
      <c r="B676" s="485" t="s">
        <v>66600</v>
      </c>
      <c r="C676" t="s">
        <v>108599</v>
      </c>
      <c r="D676" t="s">
        <v>108598</v>
      </c>
      <c r="E676" t="str">
        <f t="shared" si="10"/>
        <v>679537 - CAFOC GIP FCIP EXPERIENCE NANTES</v>
      </c>
      <c r="F676" t="s">
        <v>10572</v>
      </c>
      <c r="G676" t="s">
        <v>108597</v>
      </c>
      <c r="I676" t="s">
        <v>1837</v>
      </c>
      <c r="J676" t="s">
        <v>108596</v>
      </c>
      <c r="K676" t="s">
        <v>208</v>
      </c>
      <c r="L676" t="s">
        <v>108595</v>
      </c>
      <c r="N676" t="s">
        <v>208</v>
      </c>
      <c r="O676" t="s">
        <v>476</v>
      </c>
      <c r="P676" t="s">
        <v>476</v>
      </c>
    </row>
    <row r="677" spans="1:16">
      <c r="A677" s="484" t="s">
        <v>97365</v>
      </c>
      <c r="B677" s="485" t="s">
        <v>97364</v>
      </c>
      <c r="C677" t="s">
        <v>97363</v>
      </c>
      <c r="D677" t="s">
        <v>97362</v>
      </c>
      <c r="E677" t="str">
        <f t="shared" si="10"/>
        <v>30510 - CCI LOIRET</v>
      </c>
      <c r="F677" t="s">
        <v>66377</v>
      </c>
      <c r="G677" t="s">
        <v>97361</v>
      </c>
      <c r="I677" t="s">
        <v>3355</v>
      </c>
      <c r="J677" t="s">
        <v>97360</v>
      </c>
      <c r="K677" t="s">
        <v>208</v>
      </c>
      <c r="L677" t="s">
        <v>97359</v>
      </c>
      <c r="N677" t="s">
        <v>208</v>
      </c>
      <c r="O677" t="s">
        <v>476</v>
      </c>
      <c r="P677" t="s">
        <v>476</v>
      </c>
    </row>
    <row r="678" spans="1:16">
      <c r="A678" s="484" t="s">
        <v>57431</v>
      </c>
      <c r="B678" s="485" t="s">
        <v>57430</v>
      </c>
      <c r="C678" t="s">
        <v>57429</v>
      </c>
      <c r="D678" t="s">
        <v>57428</v>
      </c>
      <c r="E678" t="str">
        <f t="shared" si="10"/>
        <v>320535 - IFPRA</v>
      </c>
      <c r="F678" t="s">
        <v>1385</v>
      </c>
      <c r="G678" t="s">
        <v>57427</v>
      </c>
      <c r="I678" t="s">
        <v>3355</v>
      </c>
      <c r="J678" t="s">
        <v>57426</v>
      </c>
      <c r="K678" t="s">
        <v>208</v>
      </c>
      <c r="L678" t="s">
        <v>57425</v>
      </c>
      <c r="N678" t="s">
        <v>207</v>
      </c>
      <c r="O678" t="s">
        <v>476</v>
      </c>
      <c r="P678" t="s">
        <v>476</v>
      </c>
    </row>
    <row r="679" spans="1:16">
      <c r="A679" s="484" t="s">
        <v>97459</v>
      </c>
      <c r="C679" t="s">
        <v>97458</v>
      </c>
      <c r="D679" t="s">
        <v>97457</v>
      </c>
      <c r="E679" t="str">
        <f t="shared" si="10"/>
        <v>29555 - CCI LOT</v>
      </c>
      <c r="F679" t="s">
        <v>9563</v>
      </c>
      <c r="G679" t="s">
        <v>97456</v>
      </c>
      <c r="H679" t="s">
        <v>97455</v>
      </c>
      <c r="I679" t="s">
        <v>19965</v>
      </c>
      <c r="J679" t="s">
        <v>97454</v>
      </c>
      <c r="K679" t="s">
        <v>97453</v>
      </c>
      <c r="L679" t="s">
        <v>97452</v>
      </c>
      <c r="N679" t="s">
        <v>208</v>
      </c>
      <c r="O679" t="s">
        <v>476</v>
      </c>
      <c r="P679" t="s">
        <v>476</v>
      </c>
    </row>
    <row r="680" spans="1:16">
      <c r="A680" s="484" t="s">
        <v>96869</v>
      </c>
      <c r="B680" s="485" t="s">
        <v>96868</v>
      </c>
      <c r="C680" t="s">
        <v>96867</v>
      </c>
      <c r="D680" t="s">
        <v>96866</v>
      </c>
      <c r="E680" t="str">
        <f t="shared" si="10"/>
        <v>618846 - CHAMBRE DEP D'AGRICULTURE DE LOT GARONNE</v>
      </c>
      <c r="F680" t="s">
        <v>19238</v>
      </c>
      <c r="G680" t="s">
        <v>96865</v>
      </c>
      <c r="I680" t="s">
        <v>12454</v>
      </c>
      <c r="J680" t="s">
        <v>96864</v>
      </c>
      <c r="K680" t="s">
        <v>208</v>
      </c>
      <c r="L680" t="s">
        <v>96863</v>
      </c>
      <c r="N680" t="s">
        <v>208</v>
      </c>
      <c r="O680" t="s">
        <v>476</v>
      </c>
      <c r="P680" t="s">
        <v>476</v>
      </c>
    </row>
    <row r="681" spans="1:16">
      <c r="A681" s="484" t="s">
        <v>97232</v>
      </c>
      <c r="B681" s="485" t="s">
        <v>97231</v>
      </c>
      <c r="C681" t="s">
        <v>97230</v>
      </c>
      <c r="D681" t="s">
        <v>97229</v>
      </c>
      <c r="E681" t="str">
        <f t="shared" si="10"/>
        <v>600143 - CCIT 47 DU LOT ET GARONNE AGEN</v>
      </c>
      <c r="F681" t="s">
        <v>1086</v>
      </c>
      <c r="G681" t="s">
        <v>97228</v>
      </c>
      <c r="I681" t="s">
        <v>12454</v>
      </c>
      <c r="J681" t="s">
        <v>97227</v>
      </c>
      <c r="K681" t="s">
        <v>208</v>
      </c>
      <c r="L681" t="s">
        <v>97226</v>
      </c>
      <c r="N681" t="s">
        <v>208</v>
      </c>
      <c r="O681" t="s">
        <v>476</v>
      </c>
      <c r="P681" t="s">
        <v>476</v>
      </c>
    </row>
    <row r="682" spans="1:16">
      <c r="A682" s="484" t="s">
        <v>63372</v>
      </c>
      <c r="B682" s="485" t="s">
        <v>63371</v>
      </c>
      <c r="C682" t="s">
        <v>63370</v>
      </c>
      <c r="D682" t="s">
        <v>63369</v>
      </c>
      <c r="E682" t="str">
        <f t="shared" si="10"/>
        <v>298396 - GIP FCIP REIMS</v>
      </c>
      <c r="F682" t="s">
        <v>63368</v>
      </c>
      <c r="G682" t="s">
        <v>63367</v>
      </c>
      <c r="H682" t="s">
        <v>63366</v>
      </c>
      <c r="I682" t="s">
        <v>5789</v>
      </c>
      <c r="K682" t="s">
        <v>63365</v>
      </c>
      <c r="L682" t="s">
        <v>63364</v>
      </c>
      <c r="N682" t="s">
        <v>207</v>
      </c>
      <c r="O682" t="s">
        <v>476</v>
      </c>
      <c r="P682" t="s">
        <v>476</v>
      </c>
    </row>
    <row r="683" spans="1:16">
      <c r="A683" s="484" t="s">
        <v>97614</v>
      </c>
      <c r="B683" s="485" t="s">
        <v>97613</v>
      </c>
      <c r="C683" t="s">
        <v>97612</v>
      </c>
      <c r="D683" t="s">
        <v>97611</v>
      </c>
      <c r="E683" t="str">
        <f t="shared" si="10"/>
        <v>555393 - CCI MAYENNE LAVAL</v>
      </c>
      <c r="F683" t="s">
        <v>22835</v>
      </c>
      <c r="G683" t="s">
        <v>97610</v>
      </c>
      <c r="I683" t="s">
        <v>4017</v>
      </c>
      <c r="J683" t="s">
        <v>97609</v>
      </c>
      <c r="K683" t="s">
        <v>208</v>
      </c>
      <c r="L683" t="s">
        <v>97608</v>
      </c>
      <c r="N683" t="s">
        <v>207</v>
      </c>
      <c r="O683" t="s">
        <v>476</v>
      </c>
      <c r="P683" t="s">
        <v>476</v>
      </c>
    </row>
    <row r="684" spans="1:16">
      <c r="A684" s="484" t="s">
        <v>63357</v>
      </c>
      <c r="B684" s="485" t="s">
        <v>63356</v>
      </c>
      <c r="C684" t="s">
        <v>63355</v>
      </c>
      <c r="D684" t="s">
        <v>63354</v>
      </c>
      <c r="E684" t="str">
        <f t="shared" si="10"/>
        <v>269864 - GIP FTLV NANCY</v>
      </c>
      <c r="F684" t="s">
        <v>9396</v>
      </c>
      <c r="G684" t="s">
        <v>63353</v>
      </c>
      <c r="H684" t="s">
        <v>63352</v>
      </c>
      <c r="I684" t="s">
        <v>2900</v>
      </c>
      <c r="J684" t="s">
        <v>63351</v>
      </c>
      <c r="K684" t="s">
        <v>208</v>
      </c>
      <c r="L684" t="s">
        <v>63350</v>
      </c>
      <c r="N684" t="s">
        <v>207</v>
      </c>
      <c r="O684" t="s">
        <v>476</v>
      </c>
      <c r="P684" t="s">
        <v>476</v>
      </c>
    </row>
    <row r="685" spans="1:16">
      <c r="A685" s="484" t="s">
        <v>97345</v>
      </c>
      <c r="B685" s="485" t="s">
        <v>97344</v>
      </c>
      <c r="C685" t="s">
        <v>97343</v>
      </c>
      <c r="D685" t="s">
        <v>97342</v>
      </c>
      <c r="E685" t="str">
        <f t="shared" si="10"/>
        <v>7638 - CCI MORBIHAN LORIENT</v>
      </c>
      <c r="F685" t="s">
        <v>5081</v>
      </c>
      <c r="G685" t="s">
        <v>97341</v>
      </c>
      <c r="H685" t="s">
        <v>97340</v>
      </c>
      <c r="I685" t="s">
        <v>6106</v>
      </c>
      <c r="J685" t="s">
        <v>97339</v>
      </c>
      <c r="K685" t="s">
        <v>208</v>
      </c>
      <c r="L685" t="s">
        <v>97338</v>
      </c>
      <c r="N685" t="s">
        <v>208</v>
      </c>
      <c r="O685" t="s">
        <v>476</v>
      </c>
      <c r="P685" t="s">
        <v>476</v>
      </c>
    </row>
    <row r="686" spans="1:16">
      <c r="A686" s="484" t="s">
        <v>97875</v>
      </c>
      <c r="B686" s="485" t="s">
        <v>97344</v>
      </c>
      <c r="C686" t="s">
        <v>97874</v>
      </c>
      <c r="D686" t="s">
        <v>97873</v>
      </c>
      <c r="E686" t="str">
        <f t="shared" si="10"/>
        <v>660530 - CCIM FORMATION LORIENT</v>
      </c>
      <c r="F686" t="s">
        <v>8406</v>
      </c>
      <c r="G686" t="s">
        <v>97872</v>
      </c>
      <c r="I686" t="s">
        <v>6106</v>
      </c>
      <c r="J686" t="s">
        <v>97339</v>
      </c>
      <c r="K686" t="s">
        <v>208</v>
      </c>
      <c r="L686" t="s">
        <v>97871</v>
      </c>
      <c r="N686" t="s">
        <v>207</v>
      </c>
      <c r="O686" t="s">
        <v>476</v>
      </c>
      <c r="P686" t="s">
        <v>476</v>
      </c>
    </row>
    <row r="687" spans="1:16">
      <c r="A687" s="484" t="s">
        <v>97337</v>
      </c>
      <c r="B687" s="485" t="s">
        <v>90257</v>
      </c>
      <c r="C687" t="s">
        <v>97336</v>
      </c>
      <c r="D687" t="s">
        <v>97335</v>
      </c>
      <c r="E687" t="str">
        <f t="shared" si="10"/>
        <v>31148 - CCI MOSELLE</v>
      </c>
      <c r="F687" t="s">
        <v>4558</v>
      </c>
      <c r="G687" t="s">
        <v>97334</v>
      </c>
      <c r="H687" t="s">
        <v>97333</v>
      </c>
      <c r="I687" t="s">
        <v>771</v>
      </c>
      <c r="J687" t="s">
        <v>97332</v>
      </c>
      <c r="K687" t="s">
        <v>208</v>
      </c>
      <c r="L687" t="s">
        <v>97331</v>
      </c>
      <c r="N687" t="s">
        <v>207</v>
      </c>
      <c r="O687" t="s">
        <v>476</v>
      </c>
      <c r="P687" t="s">
        <v>476</v>
      </c>
    </row>
    <row r="688" spans="1:16">
      <c r="A688" s="484" t="s">
        <v>90258</v>
      </c>
      <c r="B688" s="485" t="s">
        <v>90257</v>
      </c>
      <c r="C688" t="s">
        <v>90256</v>
      </c>
      <c r="D688" t="s">
        <v>90255</v>
      </c>
      <c r="E688" t="str">
        <f t="shared" si="10"/>
        <v>677917 - CTRE CONSULAIRE FORMATION DU CCI CAMPUS MOSELLE METZ</v>
      </c>
      <c r="F688" t="s">
        <v>15439</v>
      </c>
      <c r="G688" t="s">
        <v>90254</v>
      </c>
      <c r="I688" t="s">
        <v>771</v>
      </c>
      <c r="J688" t="s">
        <v>90253</v>
      </c>
      <c r="K688" t="s">
        <v>208</v>
      </c>
      <c r="L688" t="s">
        <v>90252</v>
      </c>
      <c r="N688" t="s">
        <v>207</v>
      </c>
      <c r="O688" t="s">
        <v>476</v>
      </c>
      <c r="P688" t="s">
        <v>476</v>
      </c>
    </row>
    <row r="689" spans="1:16">
      <c r="A689" s="484" t="s">
        <v>97821</v>
      </c>
      <c r="B689" s="485" t="s">
        <v>97820</v>
      </c>
      <c r="C689" t="s">
        <v>97819</v>
      </c>
      <c r="D689" t="s">
        <v>97819</v>
      </c>
      <c r="E689" t="str">
        <f t="shared" si="10"/>
        <v>660863 - CHAMBRE D AGRICULTURE DE LA MOSELLE</v>
      </c>
      <c r="F689" t="s">
        <v>11106</v>
      </c>
      <c r="G689" t="s">
        <v>97818</v>
      </c>
      <c r="I689" t="s">
        <v>771</v>
      </c>
      <c r="J689" t="s">
        <v>97817</v>
      </c>
      <c r="K689" t="s">
        <v>208</v>
      </c>
      <c r="L689" t="s">
        <v>97816</v>
      </c>
      <c r="N689" t="s">
        <v>208</v>
      </c>
      <c r="O689" t="s">
        <v>476</v>
      </c>
      <c r="P689" t="s">
        <v>476</v>
      </c>
    </row>
    <row r="690" spans="1:16">
      <c r="A690" s="484" t="s">
        <v>97936</v>
      </c>
      <c r="B690" s="485" t="s">
        <v>97935</v>
      </c>
      <c r="C690" t="s">
        <v>97934</v>
      </c>
      <c r="D690" t="s">
        <v>97933</v>
      </c>
      <c r="E690" t="str">
        <f t="shared" si="10"/>
        <v>489001 - CMA MOSELLE METZ</v>
      </c>
      <c r="F690" t="s">
        <v>2572</v>
      </c>
      <c r="G690" t="s">
        <v>97017</v>
      </c>
      <c r="H690" t="s">
        <v>97932</v>
      </c>
      <c r="I690" t="s">
        <v>771</v>
      </c>
      <c r="J690" t="s">
        <v>97931</v>
      </c>
      <c r="K690" t="s">
        <v>208</v>
      </c>
      <c r="L690" t="s">
        <v>97930</v>
      </c>
      <c r="N690" t="s">
        <v>208</v>
      </c>
      <c r="O690" t="s">
        <v>476</v>
      </c>
      <c r="P690" t="s">
        <v>476</v>
      </c>
    </row>
    <row r="691" spans="1:16">
      <c r="A691" s="484" t="s">
        <v>97323</v>
      </c>
      <c r="B691" s="485" t="s">
        <v>97322</v>
      </c>
      <c r="C691" t="s">
        <v>97321</v>
      </c>
      <c r="D691" t="s">
        <v>97320</v>
      </c>
      <c r="E691" t="str">
        <f t="shared" si="10"/>
        <v>23292 - CCI NIEVRE CCI FORMATION</v>
      </c>
      <c r="F691" t="s">
        <v>15332</v>
      </c>
      <c r="G691" t="s">
        <v>97319</v>
      </c>
      <c r="H691" t="s">
        <v>97318</v>
      </c>
      <c r="I691" t="s">
        <v>29744</v>
      </c>
      <c r="J691" t="s">
        <v>97317</v>
      </c>
      <c r="K691" t="s">
        <v>208</v>
      </c>
      <c r="L691" t="s">
        <v>97316</v>
      </c>
      <c r="N691" t="s">
        <v>208</v>
      </c>
      <c r="O691" t="s">
        <v>476</v>
      </c>
      <c r="P691" t="s">
        <v>476</v>
      </c>
    </row>
    <row r="692" spans="1:16">
      <c r="A692" s="484" t="s">
        <v>22610</v>
      </c>
      <c r="B692" s="485" t="s">
        <v>22609</v>
      </c>
      <c r="C692" t="s">
        <v>22608</v>
      </c>
      <c r="D692" t="s">
        <v>22608</v>
      </c>
      <c r="E692" t="str">
        <f t="shared" si="10"/>
        <v>419254 - RESEAU SANTE QUALITE</v>
      </c>
      <c r="F692" t="s">
        <v>1077</v>
      </c>
      <c r="G692" t="s">
        <v>22607</v>
      </c>
      <c r="H692" t="s">
        <v>22606</v>
      </c>
      <c r="I692" t="s">
        <v>22605</v>
      </c>
      <c r="J692" t="s">
        <v>22604</v>
      </c>
      <c r="K692" t="s">
        <v>22603</v>
      </c>
      <c r="L692" t="s">
        <v>22602</v>
      </c>
      <c r="N692" t="s">
        <v>208</v>
      </c>
      <c r="O692" t="s">
        <v>476</v>
      </c>
      <c r="P692" t="s">
        <v>476</v>
      </c>
    </row>
    <row r="693" spans="1:16">
      <c r="A693" s="484" t="s">
        <v>66667</v>
      </c>
      <c r="B693" s="485" t="s">
        <v>66666</v>
      </c>
      <c r="C693" t="s">
        <v>66665</v>
      </c>
      <c r="D693" t="s">
        <v>66664</v>
      </c>
      <c r="E693" t="str">
        <f t="shared" si="10"/>
        <v>305613 - GIP FCIP EDUCATION FORMATION TOUT AU LONG DE LA VIE LILLE</v>
      </c>
      <c r="F693" t="s">
        <v>2902</v>
      </c>
      <c r="G693" t="s">
        <v>66663</v>
      </c>
      <c r="I693" t="s">
        <v>1814</v>
      </c>
      <c r="J693" t="s">
        <v>66662</v>
      </c>
      <c r="K693" t="s">
        <v>208</v>
      </c>
      <c r="L693" t="s">
        <v>66661</v>
      </c>
      <c r="N693" t="s">
        <v>207</v>
      </c>
      <c r="O693" t="s">
        <v>476</v>
      </c>
      <c r="P693" t="s">
        <v>476</v>
      </c>
    </row>
    <row r="694" spans="1:16">
      <c r="A694" s="484" t="s">
        <v>96884</v>
      </c>
      <c r="B694" s="485" t="s">
        <v>96883</v>
      </c>
      <c r="C694" t="s">
        <v>96882</v>
      </c>
      <c r="D694" t="s">
        <v>96882</v>
      </c>
      <c r="E694" t="str">
        <f t="shared" si="10"/>
        <v>590150 - CHAMBRE DEPARTEMENTALE AGRICULTURE OISE</v>
      </c>
      <c r="F694" t="s">
        <v>3834</v>
      </c>
      <c r="G694" t="s">
        <v>96881</v>
      </c>
      <c r="H694" t="s">
        <v>96880</v>
      </c>
      <c r="I694" t="s">
        <v>6872</v>
      </c>
      <c r="J694" t="s">
        <v>96879</v>
      </c>
      <c r="K694" t="s">
        <v>208</v>
      </c>
      <c r="L694" t="s">
        <v>96878</v>
      </c>
      <c r="N694" t="s">
        <v>208</v>
      </c>
      <c r="O694" t="s">
        <v>476</v>
      </c>
      <c r="P694" t="s">
        <v>476</v>
      </c>
    </row>
    <row r="695" spans="1:16">
      <c r="A695" s="484" t="s">
        <v>97732</v>
      </c>
      <c r="B695" s="485" t="s">
        <v>97731</v>
      </c>
      <c r="C695" t="s">
        <v>97730</v>
      </c>
      <c r="D695" t="s">
        <v>97729</v>
      </c>
      <c r="E695" t="str">
        <f t="shared" si="10"/>
        <v>496947 - CHAMBRE D'AGRICULTURE PUY DE DOME</v>
      </c>
      <c r="F695" t="s">
        <v>4574</v>
      </c>
      <c r="G695" t="s">
        <v>97728</v>
      </c>
      <c r="H695" t="s">
        <v>97727</v>
      </c>
      <c r="I695" t="s">
        <v>6256</v>
      </c>
      <c r="J695" t="s">
        <v>97726</v>
      </c>
      <c r="K695" t="s">
        <v>208</v>
      </c>
      <c r="L695" t="s">
        <v>97725</v>
      </c>
      <c r="N695" t="s">
        <v>208</v>
      </c>
      <c r="O695" t="s">
        <v>476</v>
      </c>
      <c r="P695" t="s">
        <v>476</v>
      </c>
    </row>
    <row r="696" spans="1:16">
      <c r="A696" s="484" t="s">
        <v>66711</v>
      </c>
      <c r="B696" s="485" t="s">
        <v>66710</v>
      </c>
      <c r="C696" t="s">
        <v>66709</v>
      </c>
      <c r="D696" t="s">
        <v>66708</v>
      </c>
      <c r="E696" t="str">
        <f t="shared" si="10"/>
        <v>6142 - GIP FCIP AUVERGNE CLERMONT FERRAND</v>
      </c>
      <c r="F696" t="s">
        <v>2170</v>
      </c>
      <c r="G696" t="s">
        <v>66707</v>
      </c>
      <c r="I696" t="s">
        <v>1678</v>
      </c>
      <c r="J696" t="s">
        <v>66706</v>
      </c>
      <c r="K696" t="s">
        <v>208</v>
      </c>
      <c r="L696" t="s">
        <v>66705</v>
      </c>
      <c r="N696" t="s">
        <v>207</v>
      </c>
      <c r="O696" t="s">
        <v>476</v>
      </c>
      <c r="P696" t="s">
        <v>476</v>
      </c>
    </row>
    <row r="697" spans="1:16">
      <c r="A697" s="484" t="s">
        <v>97900</v>
      </c>
      <c r="B697" s="485" t="s">
        <v>64221</v>
      </c>
      <c r="C697" t="s">
        <v>97899</v>
      </c>
      <c r="D697" t="s">
        <v>97898</v>
      </c>
      <c r="E697" t="str">
        <f t="shared" si="10"/>
        <v>626569 - CCI PAU BEARN PAU</v>
      </c>
      <c r="F697" t="s">
        <v>13519</v>
      </c>
      <c r="G697" t="s">
        <v>97897</v>
      </c>
      <c r="I697" t="s">
        <v>4033</v>
      </c>
      <c r="K697" t="s">
        <v>208</v>
      </c>
      <c r="L697" t="s">
        <v>97896</v>
      </c>
      <c r="N697" t="s">
        <v>208</v>
      </c>
      <c r="O697" t="s">
        <v>476</v>
      </c>
      <c r="P697" t="s">
        <v>476</v>
      </c>
    </row>
    <row r="698" spans="1:16">
      <c r="A698" s="484" t="s">
        <v>64222</v>
      </c>
      <c r="B698" s="485" t="s">
        <v>64221</v>
      </c>
      <c r="C698" t="s">
        <v>64220</v>
      </c>
      <c r="D698" t="s">
        <v>64219</v>
      </c>
      <c r="E698" t="str">
        <f t="shared" si="10"/>
        <v>324000 - GROUPE ESC PAU - IFSAC IPC DE LA CCI PAU BEARN PAU</v>
      </c>
      <c r="F698" t="s">
        <v>16306</v>
      </c>
      <c r="G698" t="s">
        <v>64218</v>
      </c>
      <c r="I698" t="s">
        <v>4033</v>
      </c>
      <c r="J698" t="s">
        <v>64217</v>
      </c>
      <c r="K698" t="s">
        <v>208</v>
      </c>
      <c r="L698" t="s">
        <v>64216</v>
      </c>
      <c r="N698" t="s">
        <v>208</v>
      </c>
      <c r="O698" t="s">
        <v>476</v>
      </c>
      <c r="P698" t="s">
        <v>476</v>
      </c>
    </row>
    <row r="699" spans="1:16">
      <c r="A699" s="484" t="s">
        <v>95241</v>
      </c>
      <c r="B699" s="485" t="s">
        <v>64221</v>
      </c>
      <c r="C699" t="s">
        <v>95240</v>
      </c>
      <c r="D699" t="s">
        <v>95239</v>
      </c>
      <c r="E699" t="str">
        <f t="shared" si="10"/>
        <v>600337 - CNPC ALPES MEYLAN DU CCI DE PAU</v>
      </c>
      <c r="F699" t="s">
        <v>22841</v>
      </c>
      <c r="G699" t="s">
        <v>95238</v>
      </c>
      <c r="H699" t="s">
        <v>95237</v>
      </c>
      <c r="I699" t="s">
        <v>7644</v>
      </c>
      <c r="J699" t="s">
        <v>95236</v>
      </c>
      <c r="K699" t="s">
        <v>208</v>
      </c>
      <c r="L699" t="s">
        <v>95235</v>
      </c>
      <c r="N699" t="s">
        <v>208</v>
      </c>
      <c r="O699" t="s">
        <v>476</v>
      </c>
      <c r="P699" t="s">
        <v>476</v>
      </c>
    </row>
    <row r="700" spans="1:16">
      <c r="A700" s="484" t="s">
        <v>95234</v>
      </c>
      <c r="B700" s="485" t="s">
        <v>64221</v>
      </c>
      <c r="C700" t="s">
        <v>95233</v>
      </c>
      <c r="D700" t="s">
        <v>95232</v>
      </c>
      <c r="E700" t="str">
        <f t="shared" si="10"/>
        <v>626557 - CNPC CFA DU CCI PAU BEARN BIZANOS</v>
      </c>
      <c r="F700" t="s">
        <v>13519</v>
      </c>
      <c r="G700" t="s">
        <v>95231</v>
      </c>
      <c r="I700" t="s">
        <v>13397</v>
      </c>
      <c r="K700" t="s">
        <v>208</v>
      </c>
      <c r="L700" t="s">
        <v>95230</v>
      </c>
      <c r="N700" t="s">
        <v>208</v>
      </c>
      <c r="O700" t="s">
        <v>476</v>
      </c>
      <c r="P700" t="s">
        <v>476</v>
      </c>
    </row>
    <row r="701" spans="1:16">
      <c r="A701" s="484" t="s">
        <v>95229</v>
      </c>
      <c r="B701" s="485" t="s">
        <v>64221</v>
      </c>
      <c r="C701" t="s">
        <v>95228</v>
      </c>
      <c r="D701" t="s">
        <v>95227</v>
      </c>
      <c r="E701" t="str">
        <f t="shared" si="10"/>
        <v>667353 - CNPC SAINT DENIS</v>
      </c>
      <c r="F701" t="s">
        <v>13493</v>
      </c>
      <c r="G701" t="s">
        <v>95226</v>
      </c>
      <c r="I701" t="s">
        <v>5864</v>
      </c>
      <c r="J701" t="s">
        <v>95225</v>
      </c>
      <c r="K701" t="s">
        <v>208</v>
      </c>
      <c r="L701" t="s">
        <v>95224</v>
      </c>
      <c r="N701" t="s">
        <v>208</v>
      </c>
      <c r="O701" t="s">
        <v>476</v>
      </c>
      <c r="P701" t="s">
        <v>476</v>
      </c>
    </row>
    <row r="702" spans="1:16">
      <c r="A702" s="484" t="s">
        <v>97684</v>
      </c>
      <c r="B702" s="485" t="s">
        <v>97642</v>
      </c>
      <c r="C702" t="s">
        <v>97683</v>
      </c>
      <c r="D702" t="s">
        <v>97640</v>
      </c>
      <c r="E702" t="str">
        <f t="shared" si="10"/>
        <v>80457 - CCI BAYONNE PAYS BASQUE</v>
      </c>
      <c r="F702" t="s">
        <v>1328</v>
      </c>
      <c r="G702" t="s">
        <v>97682</v>
      </c>
      <c r="H702" t="s">
        <v>97575</v>
      </c>
      <c r="I702" t="s">
        <v>9512</v>
      </c>
      <c r="J702" t="s">
        <v>97681</v>
      </c>
      <c r="K702" t="s">
        <v>208</v>
      </c>
      <c r="L702" t="s">
        <v>97680</v>
      </c>
      <c r="N702" t="s">
        <v>208</v>
      </c>
      <c r="O702" t="s">
        <v>476</v>
      </c>
      <c r="P702" t="s">
        <v>476</v>
      </c>
    </row>
    <row r="703" spans="1:16">
      <c r="A703" s="484" t="s">
        <v>97643</v>
      </c>
      <c r="B703" s="485" t="s">
        <v>97642</v>
      </c>
      <c r="C703" t="s">
        <v>97641</v>
      </c>
      <c r="D703" t="s">
        <v>97640</v>
      </c>
      <c r="E703" t="str">
        <f t="shared" si="10"/>
        <v>486073 - CCI BAYONNE PAYS BASQUE</v>
      </c>
      <c r="F703" t="s">
        <v>1328</v>
      </c>
      <c r="G703" t="s">
        <v>97639</v>
      </c>
      <c r="H703" t="s">
        <v>97575</v>
      </c>
      <c r="I703" t="s">
        <v>9512</v>
      </c>
      <c r="J703" t="s">
        <v>97638</v>
      </c>
      <c r="K703" t="s">
        <v>208</v>
      </c>
      <c r="L703" t="s">
        <v>97637</v>
      </c>
      <c r="N703" t="s">
        <v>208</v>
      </c>
      <c r="O703" t="s">
        <v>476</v>
      </c>
      <c r="P703" t="s">
        <v>476</v>
      </c>
    </row>
    <row r="704" spans="1:16">
      <c r="A704" s="484" t="s">
        <v>97679</v>
      </c>
      <c r="B704" s="485" t="s">
        <v>97642</v>
      </c>
      <c r="C704" t="s">
        <v>97678</v>
      </c>
      <c r="D704" t="s">
        <v>97677</v>
      </c>
      <c r="E704" t="str">
        <f t="shared" si="10"/>
        <v>282911 - CCI BAYONNE PAYS BASQUE ESTIA</v>
      </c>
      <c r="F704" t="s">
        <v>1328</v>
      </c>
      <c r="G704" t="s">
        <v>82866</v>
      </c>
      <c r="H704" t="s">
        <v>97676</v>
      </c>
      <c r="I704" t="s">
        <v>19706</v>
      </c>
      <c r="J704" t="s">
        <v>97675</v>
      </c>
      <c r="K704" t="s">
        <v>208</v>
      </c>
      <c r="L704" t="s">
        <v>97674</v>
      </c>
      <c r="N704" t="s">
        <v>208</v>
      </c>
      <c r="O704" t="s">
        <v>476</v>
      </c>
      <c r="P704" t="s">
        <v>476</v>
      </c>
    </row>
    <row r="705" spans="1:16">
      <c r="A705" s="484" t="s">
        <v>97120</v>
      </c>
      <c r="B705" s="485" t="s">
        <v>97119</v>
      </c>
      <c r="C705" t="s">
        <v>97118</v>
      </c>
      <c r="D705" t="s">
        <v>97117</v>
      </c>
      <c r="E705" t="str">
        <f t="shared" si="10"/>
        <v>125878 - CMA</v>
      </c>
      <c r="F705" t="s">
        <v>20442</v>
      </c>
      <c r="G705" t="s">
        <v>97116</v>
      </c>
      <c r="H705" t="s">
        <v>97115</v>
      </c>
      <c r="I705" t="s">
        <v>17538</v>
      </c>
      <c r="J705" t="s">
        <v>97114</v>
      </c>
      <c r="K705" t="s">
        <v>208</v>
      </c>
      <c r="L705" t="s">
        <v>97113</v>
      </c>
      <c r="N705" t="s">
        <v>207</v>
      </c>
      <c r="O705" t="s">
        <v>476</v>
      </c>
      <c r="P705" t="s">
        <v>476</v>
      </c>
    </row>
    <row r="706" spans="1:16">
      <c r="A706" s="484" t="s">
        <v>66639</v>
      </c>
      <c r="B706" s="485" t="s">
        <v>66638</v>
      </c>
      <c r="C706" t="s">
        <v>66637</v>
      </c>
      <c r="D706" t="s">
        <v>66636</v>
      </c>
      <c r="E706" t="str">
        <f t="shared" ref="E706:E769" si="11">_xlfn.CONCAT(L706," - ",D706)</f>
        <v>320523 - GIP FCIP STRASBOURG</v>
      </c>
      <c r="F706" t="s">
        <v>8302</v>
      </c>
      <c r="G706" t="s">
        <v>66635</v>
      </c>
      <c r="I706" t="s">
        <v>579</v>
      </c>
      <c r="J706" t="s">
        <v>66634</v>
      </c>
      <c r="K706" t="s">
        <v>208</v>
      </c>
      <c r="L706" t="s">
        <v>66633</v>
      </c>
      <c r="N706" t="s">
        <v>207</v>
      </c>
      <c r="O706" t="s">
        <v>476</v>
      </c>
      <c r="P706" t="s">
        <v>476</v>
      </c>
    </row>
    <row r="707" spans="1:16">
      <c r="A707" s="484" t="s">
        <v>98706</v>
      </c>
      <c r="B707" s="485" t="s">
        <v>66638</v>
      </c>
      <c r="C707" t="s">
        <v>98705</v>
      </c>
      <c r="D707" t="s">
        <v>98705</v>
      </c>
      <c r="E707" t="str">
        <f t="shared" si="11"/>
        <v>645205 - CFA ACADEMIQUE DU GIP FCIP ALSACE</v>
      </c>
      <c r="F707" t="s">
        <v>43217</v>
      </c>
      <c r="G707" t="s">
        <v>98704</v>
      </c>
      <c r="I707" t="s">
        <v>579</v>
      </c>
      <c r="J707" t="s">
        <v>98703</v>
      </c>
      <c r="K707" t="s">
        <v>208</v>
      </c>
      <c r="L707" t="s">
        <v>98702</v>
      </c>
      <c r="N707" t="s">
        <v>207</v>
      </c>
      <c r="O707" t="s">
        <v>476</v>
      </c>
      <c r="P707" t="s">
        <v>476</v>
      </c>
    </row>
    <row r="708" spans="1:16">
      <c r="A708" s="484" t="s">
        <v>126485</v>
      </c>
      <c r="B708" s="485" t="s">
        <v>126484</v>
      </c>
      <c r="C708" t="s">
        <v>126483</v>
      </c>
      <c r="D708" t="s">
        <v>126483</v>
      </c>
      <c r="E708" t="str">
        <f t="shared" si="11"/>
        <v>340352 - ASCODOCPSY</v>
      </c>
      <c r="F708" t="s">
        <v>1385</v>
      </c>
      <c r="G708" t="s">
        <v>126482</v>
      </c>
      <c r="H708" t="s">
        <v>65391</v>
      </c>
      <c r="I708" t="s">
        <v>802</v>
      </c>
      <c r="J708" t="s">
        <v>126481</v>
      </c>
      <c r="K708" t="s">
        <v>208</v>
      </c>
      <c r="L708" t="s">
        <v>126480</v>
      </c>
      <c r="N708" t="s">
        <v>208</v>
      </c>
      <c r="O708" t="s">
        <v>476</v>
      </c>
      <c r="P708" t="s">
        <v>476</v>
      </c>
    </row>
    <row r="709" spans="1:16">
      <c r="A709" s="484" t="s">
        <v>22648</v>
      </c>
      <c r="B709" s="485" t="s">
        <v>22647</v>
      </c>
      <c r="C709" t="s">
        <v>22646</v>
      </c>
      <c r="D709" t="s">
        <v>22645</v>
      </c>
      <c r="E709" t="str">
        <f t="shared" si="11"/>
        <v>288317 - RESEAU REGIONAL DE CANCEROLOGIE AUVERGNE RHONE ALPES</v>
      </c>
      <c r="F709" t="s">
        <v>15421</v>
      </c>
      <c r="G709" t="s">
        <v>22644</v>
      </c>
      <c r="H709" t="s">
        <v>22643</v>
      </c>
      <c r="I709" t="s">
        <v>21660</v>
      </c>
      <c r="J709" t="s">
        <v>22642</v>
      </c>
      <c r="K709" t="s">
        <v>22641</v>
      </c>
      <c r="L709" t="s">
        <v>22640</v>
      </c>
      <c r="N709" t="s">
        <v>208</v>
      </c>
      <c r="O709" t="s">
        <v>476</v>
      </c>
      <c r="P709" t="s">
        <v>476</v>
      </c>
    </row>
    <row r="710" spans="1:16">
      <c r="A710" s="484" t="s">
        <v>66489</v>
      </c>
      <c r="B710" s="485" t="s">
        <v>66488</v>
      </c>
      <c r="C710" t="s">
        <v>66487</v>
      </c>
      <c r="D710" t="s">
        <v>66486</v>
      </c>
      <c r="E710" t="str">
        <f t="shared" si="11"/>
        <v>513052 - GIPAL</v>
      </c>
      <c r="F710" t="s">
        <v>487</v>
      </c>
      <c r="G710" t="s">
        <v>66485</v>
      </c>
      <c r="H710" t="s">
        <v>66484</v>
      </c>
      <c r="I710" t="s">
        <v>3733</v>
      </c>
      <c r="J710" t="s">
        <v>66483</v>
      </c>
      <c r="K710" t="s">
        <v>208</v>
      </c>
      <c r="L710" t="s">
        <v>66482</v>
      </c>
      <c r="N710" t="s">
        <v>208</v>
      </c>
      <c r="O710" t="s">
        <v>476</v>
      </c>
      <c r="P710" t="s">
        <v>476</v>
      </c>
    </row>
    <row r="711" spans="1:16">
      <c r="A711" s="484" t="s">
        <v>97768</v>
      </c>
      <c r="B711" s="485" t="s">
        <v>97767</v>
      </c>
      <c r="C711" t="s">
        <v>97766</v>
      </c>
      <c r="D711" t="s">
        <v>97765</v>
      </c>
      <c r="E711" t="str">
        <f t="shared" si="11"/>
        <v>537548 - CHAMBRE D'AGRICULTURE MACON</v>
      </c>
      <c r="F711" t="s">
        <v>7817</v>
      </c>
      <c r="G711" t="s">
        <v>97764</v>
      </c>
      <c r="H711" t="s">
        <v>97763</v>
      </c>
      <c r="I711" t="s">
        <v>2917</v>
      </c>
      <c r="J711" t="s">
        <v>97762</v>
      </c>
      <c r="K711" t="s">
        <v>208</v>
      </c>
      <c r="L711" t="s">
        <v>97761</v>
      </c>
      <c r="N711" t="s">
        <v>208</v>
      </c>
      <c r="O711" t="s">
        <v>476</v>
      </c>
      <c r="P711" t="s">
        <v>476</v>
      </c>
    </row>
    <row r="712" spans="1:16">
      <c r="A712" s="484" t="s">
        <v>97390</v>
      </c>
      <c r="B712" s="485" t="s">
        <v>56496</v>
      </c>
      <c r="C712" t="s">
        <v>97389</v>
      </c>
      <c r="D712" t="s">
        <v>97388</v>
      </c>
      <c r="E712" t="str">
        <f t="shared" si="11"/>
        <v>317895 - CCI LE MANS SARTHE</v>
      </c>
      <c r="F712" t="s">
        <v>1300</v>
      </c>
      <c r="G712" t="s">
        <v>97387</v>
      </c>
      <c r="H712" t="s">
        <v>97386</v>
      </c>
      <c r="I712" t="s">
        <v>3929</v>
      </c>
      <c r="J712" t="s">
        <v>70183</v>
      </c>
      <c r="K712" t="s">
        <v>97385</v>
      </c>
      <c r="L712" t="s">
        <v>97384</v>
      </c>
      <c r="N712" t="s">
        <v>208</v>
      </c>
      <c r="O712" t="s">
        <v>476</v>
      </c>
      <c r="P712" t="s">
        <v>476</v>
      </c>
    </row>
    <row r="713" spans="1:16">
      <c r="A713" s="484" t="s">
        <v>98637</v>
      </c>
      <c r="B713" s="485" t="s">
        <v>56496</v>
      </c>
      <c r="C713" t="s">
        <v>98636</v>
      </c>
      <c r="D713" t="s">
        <v>98635</v>
      </c>
      <c r="E713" t="str">
        <f t="shared" si="11"/>
        <v>491500 - CFA DU CCI LE MANS ET DE LA SARTHE</v>
      </c>
      <c r="F713" t="s">
        <v>1520</v>
      </c>
      <c r="G713" t="s">
        <v>80305</v>
      </c>
      <c r="H713" t="s">
        <v>98634</v>
      </c>
      <c r="I713" t="s">
        <v>3929</v>
      </c>
      <c r="J713" t="s">
        <v>98633</v>
      </c>
      <c r="K713" t="s">
        <v>208</v>
      </c>
      <c r="L713" t="s">
        <v>98632</v>
      </c>
      <c r="N713" t="s">
        <v>207</v>
      </c>
      <c r="O713" t="s">
        <v>476</v>
      </c>
      <c r="P713" t="s">
        <v>476</v>
      </c>
    </row>
    <row r="714" spans="1:16">
      <c r="A714" s="484" t="s">
        <v>80307</v>
      </c>
      <c r="B714" s="485" t="s">
        <v>56496</v>
      </c>
      <c r="C714" t="s">
        <v>80306</v>
      </c>
      <c r="D714" t="s">
        <v>80306</v>
      </c>
      <c r="E714" t="str">
        <f t="shared" si="11"/>
        <v>675854 - EMECI - IN&amp;MA - EGC - EKOD - CEL DU CCI LE MANS SARTHE</v>
      </c>
      <c r="G714" t="s">
        <v>80305</v>
      </c>
      <c r="I714" t="s">
        <v>3929</v>
      </c>
      <c r="J714" t="s">
        <v>80304</v>
      </c>
      <c r="K714" t="s">
        <v>208</v>
      </c>
      <c r="L714" t="s">
        <v>80303</v>
      </c>
      <c r="N714" t="s">
        <v>207</v>
      </c>
      <c r="O714" t="s">
        <v>476</v>
      </c>
      <c r="P714" t="s">
        <v>476</v>
      </c>
    </row>
    <row r="715" spans="1:16">
      <c r="A715" s="484" t="s">
        <v>70188</v>
      </c>
      <c r="B715" s="485" t="s">
        <v>56496</v>
      </c>
      <c r="C715" t="s">
        <v>70187</v>
      </c>
      <c r="D715" t="s">
        <v>70186</v>
      </c>
      <c r="E715" t="str">
        <f t="shared" si="11"/>
        <v>576451 - FORMATION CONTINUE DU CCI LE MANS ET SARTHE</v>
      </c>
      <c r="F715" t="s">
        <v>9396</v>
      </c>
      <c r="G715" t="s">
        <v>70185</v>
      </c>
      <c r="H715" t="s">
        <v>70184</v>
      </c>
      <c r="I715" t="s">
        <v>3929</v>
      </c>
      <c r="J715" t="s">
        <v>70183</v>
      </c>
      <c r="K715" t="s">
        <v>208</v>
      </c>
      <c r="L715" t="s">
        <v>70182</v>
      </c>
      <c r="N715" t="s">
        <v>208</v>
      </c>
      <c r="O715" t="s">
        <v>476</v>
      </c>
      <c r="P715" t="s">
        <v>476</v>
      </c>
    </row>
    <row r="716" spans="1:16">
      <c r="A716" s="484" t="s">
        <v>56497</v>
      </c>
      <c r="B716" s="485" t="s">
        <v>56496</v>
      </c>
      <c r="C716" t="s">
        <v>56495</v>
      </c>
      <c r="D716" t="s">
        <v>56494</v>
      </c>
      <c r="E716" t="str">
        <f t="shared" si="11"/>
        <v>644614 - IFA TGVO DU CCI LE MANS SARTHE</v>
      </c>
      <c r="F716" t="s">
        <v>35628</v>
      </c>
      <c r="G716" t="s">
        <v>56493</v>
      </c>
      <c r="I716" t="s">
        <v>3929</v>
      </c>
      <c r="J716" t="s">
        <v>56492</v>
      </c>
      <c r="K716" t="s">
        <v>208</v>
      </c>
      <c r="L716" t="s">
        <v>56491</v>
      </c>
      <c r="N716" t="s">
        <v>208</v>
      </c>
      <c r="O716" t="s">
        <v>476</v>
      </c>
      <c r="P716" t="s">
        <v>476</v>
      </c>
    </row>
    <row r="717" spans="1:16">
      <c r="A717" s="484" t="s">
        <v>97593</v>
      </c>
      <c r="B717" s="485" t="s">
        <v>97592</v>
      </c>
      <c r="C717" t="s">
        <v>97591</v>
      </c>
      <c r="D717" t="s">
        <v>97590</v>
      </c>
      <c r="E717" t="str">
        <f t="shared" si="11"/>
        <v>286140 - CCI 73 CHAMBERY</v>
      </c>
      <c r="F717" t="s">
        <v>1817</v>
      </c>
      <c r="G717" t="s">
        <v>97589</v>
      </c>
      <c r="I717" t="s">
        <v>5210</v>
      </c>
      <c r="J717" t="s">
        <v>97588</v>
      </c>
      <c r="K717" t="s">
        <v>208</v>
      </c>
      <c r="L717" t="s">
        <v>97587</v>
      </c>
      <c r="N717" t="s">
        <v>208</v>
      </c>
      <c r="O717" t="s">
        <v>476</v>
      </c>
      <c r="P717" t="s">
        <v>476</v>
      </c>
    </row>
    <row r="718" spans="1:16">
      <c r="A718" s="484" t="s">
        <v>97621</v>
      </c>
      <c r="B718" s="485" t="s">
        <v>97620</v>
      </c>
      <c r="C718" t="s">
        <v>97619</v>
      </c>
      <c r="D718" t="s">
        <v>97618</v>
      </c>
      <c r="E718" t="str">
        <f t="shared" si="11"/>
        <v>508020 - CCI HAUTE SAVOIE</v>
      </c>
      <c r="F718" t="s">
        <v>36345</v>
      </c>
      <c r="G718" t="s">
        <v>97617</v>
      </c>
      <c r="I718" t="s">
        <v>8115</v>
      </c>
      <c r="J718" t="s">
        <v>97616</v>
      </c>
      <c r="K718" t="s">
        <v>208</v>
      </c>
      <c r="L718" t="s">
        <v>97615</v>
      </c>
      <c r="N718" t="s">
        <v>208</v>
      </c>
      <c r="O718" t="s">
        <v>476</v>
      </c>
      <c r="P718" t="s">
        <v>476</v>
      </c>
    </row>
    <row r="719" spans="1:16">
      <c r="A719" s="484" t="s">
        <v>135827</v>
      </c>
      <c r="B719" s="485" t="s">
        <v>135826</v>
      </c>
      <c r="C719" t="s">
        <v>135825</v>
      </c>
      <c r="D719" t="s">
        <v>135824</v>
      </c>
      <c r="E719" t="str">
        <f t="shared" si="11"/>
        <v>581252 - ACFCI DU CCI FRANCE PARIS 17</v>
      </c>
      <c r="F719" t="s">
        <v>19901</v>
      </c>
      <c r="G719" t="s">
        <v>135823</v>
      </c>
      <c r="H719" t="s">
        <v>135822</v>
      </c>
      <c r="I719" t="s">
        <v>626</v>
      </c>
      <c r="J719" t="s">
        <v>135821</v>
      </c>
      <c r="K719" t="s">
        <v>208</v>
      </c>
      <c r="L719" t="s">
        <v>135820</v>
      </c>
      <c r="N719" t="s">
        <v>208</v>
      </c>
      <c r="O719" t="s">
        <v>476</v>
      </c>
      <c r="P719" t="s">
        <v>476</v>
      </c>
    </row>
    <row r="720" spans="1:16">
      <c r="A720" s="484" t="s">
        <v>66518</v>
      </c>
      <c r="B720" s="485" t="s">
        <v>66517</v>
      </c>
      <c r="C720" t="s">
        <v>66516</v>
      </c>
      <c r="D720" t="s">
        <v>66515</v>
      </c>
      <c r="E720" t="str">
        <f t="shared" si="11"/>
        <v>311832 - GIP FCIP PARIS</v>
      </c>
      <c r="F720" t="s">
        <v>1702</v>
      </c>
      <c r="G720" t="s">
        <v>66514</v>
      </c>
      <c r="I720" t="s">
        <v>7052</v>
      </c>
      <c r="J720" t="s">
        <v>66513</v>
      </c>
      <c r="K720" t="s">
        <v>208</v>
      </c>
      <c r="L720" t="s">
        <v>66512</v>
      </c>
      <c r="N720" t="s">
        <v>207</v>
      </c>
      <c r="O720" t="s">
        <v>476</v>
      </c>
      <c r="P720" t="s">
        <v>476</v>
      </c>
    </row>
    <row r="721" spans="1:16">
      <c r="A721" s="484" t="s">
        <v>56748</v>
      </c>
      <c r="B721" s="485" t="s">
        <v>56747</v>
      </c>
      <c r="C721" t="s">
        <v>56746</v>
      </c>
      <c r="D721" t="s">
        <v>56635</v>
      </c>
      <c r="E721" t="str">
        <f t="shared" si="11"/>
        <v>368970 - IFCASS</v>
      </c>
      <c r="F721" t="s">
        <v>1528</v>
      </c>
      <c r="G721" t="s">
        <v>56745</v>
      </c>
      <c r="I721" t="s">
        <v>4496</v>
      </c>
      <c r="J721" t="s">
        <v>56744</v>
      </c>
      <c r="K721" t="s">
        <v>208</v>
      </c>
      <c r="L721" t="s">
        <v>56743</v>
      </c>
      <c r="N721" t="s">
        <v>208</v>
      </c>
      <c r="O721" t="s">
        <v>476</v>
      </c>
      <c r="P721" t="s">
        <v>476</v>
      </c>
    </row>
    <row r="722" spans="1:16">
      <c r="A722" s="484" t="s">
        <v>55965</v>
      </c>
      <c r="B722" s="485" t="s">
        <v>55964</v>
      </c>
      <c r="C722" t="s">
        <v>55963</v>
      </c>
      <c r="D722" t="s">
        <v>55962</v>
      </c>
      <c r="E722" t="str">
        <f t="shared" si="11"/>
        <v>6312 - IFPRA-GIP MONT SAINT AIGNAN</v>
      </c>
      <c r="F722" t="s">
        <v>6983</v>
      </c>
      <c r="G722" t="s">
        <v>55961</v>
      </c>
      <c r="H722" t="s">
        <v>55960</v>
      </c>
      <c r="I722" t="s">
        <v>1656</v>
      </c>
      <c r="J722" t="s">
        <v>55959</v>
      </c>
      <c r="K722" t="s">
        <v>208</v>
      </c>
      <c r="L722" t="s">
        <v>55958</v>
      </c>
      <c r="N722" t="s">
        <v>207</v>
      </c>
      <c r="O722" t="s">
        <v>476</v>
      </c>
      <c r="P722" t="s">
        <v>476</v>
      </c>
    </row>
    <row r="723" spans="1:16">
      <c r="A723" s="484" t="s">
        <v>66496</v>
      </c>
      <c r="C723" t="s">
        <v>66495</v>
      </c>
      <c r="D723" t="s">
        <v>66494</v>
      </c>
      <c r="E723" t="str">
        <f t="shared" si="11"/>
        <v>665277 - GIP RESTAURATION</v>
      </c>
      <c r="F723" t="s">
        <v>10843</v>
      </c>
      <c r="G723" t="s">
        <v>66493</v>
      </c>
      <c r="I723" t="s">
        <v>66492</v>
      </c>
      <c r="J723" t="s">
        <v>66491</v>
      </c>
      <c r="K723" t="s">
        <v>208</v>
      </c>
      <c r="L723" t="s">
        <v>66490</v>
      </c>
      <c r="N723" t="s">
        <v>208</v>
      </c>
      <c r="O723" t="s">
        <v>476</v>
      </c>
      <c r="P723" t="s">
        <v>476</v>
      </c>
    </row>
    <row r="724" spans="1:16">
      <c r="A724" s="484" t="s">
        <v>97292</v>
      </c>
      <c r="B724" s="485" t="s">
        <v>97291</v>
      </c>
      <c r="C724" t="s">
        <v>97290</v>
      </c>
      <c r="D724" t="s">
        <v>97289</v>
      </c>
      <c r="E724" t="str">
        <f t="shared" si="11"/>
        <v>356566 - CCI SEINE ET MARNE</v>
      </c>
      <c r="F724" t="s">
        <v>50548</v>
      </c>
      <c r="G724" t="s">
        <v>97288</v>
      </c>
      <c r="H724" t="s">
        <v>97287</v>
      </c>
      <c r="I724" t="s">
        <v>21407</v>
      </c>
      <c r="J724" t="s">
        <v>97286</v>
      </c>
      <c r="K724" t="s">
        <v>208</v>
      </c>
      <c r="L724" t="s">
        <v>97285</v>
      </c>
      <c r="N724" t="s">
        <v>207</v>
      </c>
      <c r="O724" t="s">
        <v>476</v>
      </c>
      <c r="P724" t="s">
        <v>476</v>
      </c>
    </row>
    <row r="725" spans="1:16">
      <c r="A725" s="484" t="s">
        <v>66646</v>
      </c>
      <c r="B725" s="485" t="s">
        <v>66645</v>
      </c>
      <c r="C725" t="s">
        <v>66644</v>
      </c>
      <c r="D725" t="s">
        <v>66643</v>
      </c>
      <c r="E725" t="str">
        <f t="shared" si="11"/>
        <v>337778 - GIP FCIP DE VERSAILLES</v>
      </c>
      <c r="F725" t="s">
        <v>12645</v>
      </c>
      <c r="G725" t="s">
        <v>66642</v>
      </c>
      <c r="I725" t="s">
        <v>2749</v>
      </c>
      <c r="J725" t="s">
        <v>66641</v>
      </c>
      <c r="K725" t="s">
        <v>208</v>
      </c>
      <c r="L725" t="s">
        <v>66640</v>
      </c>
      <c r="N725" t="s">
        <v>207</v>
      </c>
      <c r="O725" t="s">
        <v>476</v>
      </c>
      <c r="P725" t="s">
        <v>476</v>
      </c>
    </row>
    <row r="726" spans="1:16">
      <c r="A726" s="484" t="s">
        <v>45145</v>
      </c>
      <c r="B726" s="485" t="s">
        <v>45144</v>
      </c>
      <c r="C726" t="s">
        <v>45143</v>
      </c>
      <c r="D726" t="s">
        <v>45143</v>
      </c>
      <c r="E726" t="str">
        <f t="shared" si="11"/>
        <v>13432 - LE CAMPUS BY CCI DEUX SEVRES</v>
      </c>
      <c r="F726" t="s">
        <v>519</v>
      </c>
      <c r="G726" t="s">
        <v>45142</v>
      </c>
      <c r="I726" t="s">
        <v>8130</v>
      </c>
      <c r="J726" t="s">
        <v>45141</v>
      </c>
      <c r="K726" t="s">
        <v>45140</v>
      </c>
      <c r="L726" t="s">
        <v>45139</v>
      </c>
      <c r="N726" t="s">
        <v>208</v>
      </c>
      <c r="O726" t="s">
        <v>476</v>
      </c>
      <c r="P726" t="s">
        <v>476</v>
      </c>
    </row>
    <row r="727" spans="1:16">
      <c r="A727" s="484" t="s">
        <v>66652</v>
      </c>
      <c r="B727" s="485" t="s">
        <v>66651</v>
      </c>
      <c r="C727" t="s">
        <v>66650</v>
      </c>
      <c r="D727" t="s">
        <v>66650</v>
      </c>
      <c r="E727" t="str">
        <f t="shared" si="11"/>
        <v>215326 - GIP FORINVAL DE L'ACADEMIE D'AMIENS</v>
      </c>
      <c r="F727" t="s">
        <v>6063</v>
      </c>
      <c r="G727" t="s">
        <v>66649</v>
      </c>
      <c r="I727" t="s">
        <v>1806</v>
      </c>
      <c r="J727" t="s">
        <v>66648</v>
      </c>
      <c r="K727" t="s">
        <v>208</v>
      </c>
      <c r="L727" t="s">
        <v>66647</v>
      </c>
      <c r="N727" t="s">
        <v>207</v>
      </c>
      <c r="O727" t="s">
        <v>476</v>
      </c>
      <c r="P727" t="s">
        <v>476</v>
      </c>
    </row>
    <row r="728" spans="1:16">
      <c r="A728" s="484" t="s">
        <v>97178</v>
      </c>
      <c r="B728" s="485" t="s">
        <v>97177</v>
      </c>
      <c r="C728" t="s">
        <v>97176</v>
      </c>
      <c r="D728" t="s">
        <v>97175</v>
      </c>
      <c r="E728" t="str">
        <f t="shared" si="11"/>
        <v>30340 - CCITV CAPFORMA</v>
      </c>
      <c r="F728" t="s">
        <v>3223</v>
      </c>
      <c r="G728" t="s">
        <v>97174</v>
      </c>
      <c r="I728" t="s">
        <v>1122</v>
      </c>
      <c r="J728" t="s">
        <v>97173</v>
      </c>
      <c r="K728" t="s">
        <v>208</v>
      </c>
      <c r="L728" t="s">
        <v>97172</v>
      </c>
      <c r="N728" t="s">
        <v>208</v>
      </c>
      <c r="O728" t="s">
        <v>476</v>
      </c>
      <c r="P728" t="s">
        <v>476</v>
      </c>
    </row>
    <row r="729" spans="1:16">
      <c r="A729" s="484" t="s">
        <v>96856</v>
      </c>
      <c r="B729" s="485" t="s">
        <v>96855</v>
      </c>
      <c r="C729" t="s">
        <v>96854</v>
      </c>
      <c r="D729" t="s">
        <v>96853</v>
      </c>
      <c r="E729" t="str">
        <f t="shared" si="11"/>
        <v>471434 - CHAMBRE DEPARTEMENTALE D'AGRICULTURE VAR</v>
      </c>
      <c r="F729" t="s">
        <v>2242</v>
      </c>
      <c r="G729" t="s">
        <v>96852</v>
      </c>
      <c r="I729" t="s">
        <v>2317</v>
      </c>
      <c r="J729" t="s">
        <v>96851</v>
      </c>
      <c r="K729" t="s">
        <v>208</v>
      </c>
      <c r="L729" t="s">
        <v>96850</v>
      </c>
      <c r="N729" t="s">
        <v>208</v>
      </c>
      <c r="O729" t="s">
        <v>476</v>
      </c>
      <c r="P729" t="s">
        <v>476</v>
      </c>
    </row>
    <row r="730" spans="1:16">
      <c r="A730" s="484" t="s">
        <v>97171</v>
      </c>
      <c r="B730" s="485" t="s">
        <v>97170</v>
      </c>
      <c r="C730" t="s">
        <v>97169</v>
      </c>
      <c r="D730" t="s">
        <v>97168</v>
      </c>
      <c r="E730" t="str">
        <f t="shared" si="11"/>
        <v>12191 - CCI VAUCLUSE</v>
      </c>
      <c r="F730" t="s">
        <v>2884</v>
      </c>
      <c r="G730" t="s">
        <v>97167</v>
      </c>
      <c r="H730" t="s">
        <v>97166</v>
      </c>
      <c r="I730" t="s">
        <v>4549</v>
      </c>
      <c r="J730" t="s">
        <v>97165</v>
      </c>
      <c r="K730" t="s">
        <v>208</v>
      </c>
      <c r="L730" t="s">
        <v>97164</v>
      </c>
      <c r="N730" t="s">
        <v>207</v>
      </c>
      <c r="O730" t="s">
        <v>476</v>
      </c>
      <c r="P730" t="s">
        <v>476</v>
      </c>
    </row>
    <row r="731" spans="1:16">
      <c r="A731" s="484" t="s">
        <v>63380</v>
      </c>
      <c r="B731" s="485" t="s">
        <v>63379</v>
      </c>
      <c r="C731" t="s">
        <v>63378</v>
      </c>
      <c r="D731" t="s">
        <v>63377</v>
      </c>
      <c r="E731" t="str">
        <f t="shared" si="11"/>
        <v>304311 - GIPES</v>
      </c>
      <c r="F731" t="s">
        <v>3433</v>
      </c>
      <c r="G731" t="s">
        <v>63376</v>
      </c>
      <c r="H731" t="s">
        <v>63375</v>
      </c>
      <c r="I731" t="s">
        <v>4549</v>
      </c>
      <c r="J731" t="s">
        <v>63374</v>
      </c>
      <c r="K731" t="s">
        <v>208</v>
      </c>
      <c r="L731" t="s">
        <v>63373</v>
      </c>
      <c r="N731" t="s">
        <v>208</v>
      </c>
      <c r="O731" t="s">
        <v>476</v>
      </c>
      <c r="P731" t="s">
        <v>476</v>
      </c>
    </row>
    <row r="732" spans="1:16">
      <c r="A732" s="484" t="s">
        <v>97163</v>
      </c>
      <c r="B732" s="485" t="s">
        <v>97162</v>
      </c>
      <c r="C732" t="s">
        <v>97161</v>
      </c>
      <c r="D732" t="s">
        <v>97160</v>
      </c>
      <c r="E732" t="str">
        <f t="shared" si="11"/>
        <v>17577 - CCI VENDEE</v>
      </c>
      <c r="F732" t="s">
        <v>6239</v>
      </c>
      <c r="G732" t="s">
        <v>97159</v>
      </c>
      <c r="H732" t="s">
        <v>41351</v>
      </c>
      <c r="I732" t="s">
        <v>8105</v>
      </c>
      <c r="J732" t="s">
        <v>97158</v>
      </c>
      <c r="K732" t="s">
        <v>208</v>
      </c>
      <c r="L732" t="s">
        <v>97157</v>
      </c>
      <c r="N732" t="s">
        <v>208</v>
      </c>
      <c r="O732" t="s">
        <v>476</v>
      </c>
      <c r="P732" t="s">
        <v>476</v>
      </c>
    </row>
    <row r="733" spans="1:16">
      <c r="A733" s="484" t="s">
        <v>97921</v>
      </c>
      <c r="B733" s="485" t="s">
        <v>97920</v>
      </c>
      <c r="C733" t="s">
        <v>97919</v>
      </c>
      <c r="D733" t="s">
        <v>97919</v>
      </c>
      <c r="E733" t="str">
        <f t="shared" si="11"/>
        <v>479639 - CHAMBRE AGRICULTURE DE LA VIENNE</v>
      </c>
      <c r="F733" t="s">
        <v>2337</v>
      </c>
      <c r="G733" t="s">
        <v>97918</v>
      </c>
      <c r="H733" t="s">
        <v>97917</v>
      </c>
      <c r="I733" t="s">
        <v>97916</v>
      </c>
      <c r="J733" t="s">
        <v>97915</v>
      </c>
      <c r="K733" t="s">
        <v>208</v>
      </c>
      <c r="L733" t="s">
        <v>97914</v>
      </c>
      <c r="N733" t="s">
        <v>208</v>
      </c>
      <c r="O733" t="s">
        <v>476</v>
      </c>
      <c r="P733" t="s">
        <v>476</v>
      </c>
    </row>
    <row r="734" spans="1:16">
      <c r="A734" s="484" t="s">
        <v>97253</v>
      </c>
      <c r="B734" s="485" t="s">
        <v>97246</v>
      </c>
      <c r="C734" t="s">
        <v>97252</v>
      </c>
      <c r="D734" t="s">
        <v>97251</v>
      </c>
      <c r="E734" t="str">
        <f t="shared" si="11"/>
        <v>625735 - CCIT CHASSENEUIL DU POITOU</v>
      </c>
      <c r="F734" t="s">
        <v>3795</v>
      </c>
      <c r="G734" t="s">
        <v>97243</v>
      </c>
      <c r="H734" t="s">
        <v>97250</v>
      </c>
      <c r="I734" t="s">
        <v>5810</v>
      </c>
      <c r="J734" t="s">
        <v>97249</v>
      </c>
      <c r="K734" t="s">
        <v>208</v>
      </c>
      <c r="L734" t="s">
        <v>97248</v>
      </c>
      <c r="N734" t="s">
        <v>207</v>
      </c>
      <c r="O734" t="s">
        <v>476</v>
      </c>
      <c r="P734" t="s">
        <v>476</v>
      </c>
    </row>
    <row r="735" spans="1:16">
      <c r="A735" s="484" t="s">
        <v>97247</v>
      </c>
      <c r="B735" s="485" t="s">
        <v>97246</v>
      </c>
      <c r="C735" t="s">
        <v>97245</v>
      </c>
      <c r="D735" t="s">
        <v>97244</v>
      </c>
      <c r="E735" t="str">
        <f t="shared" si="11"/>
        <v>674280 - CCIT SITE DE POITIERS</v>
      </c>
      <c r="G735" t="s">
        <v>97243</v>
      </c>
      <c r="I735" t="s">
        <v>5810</v>
      </c>
      <c r="J735" t="s">
        <v>97242</v>
      </c>
      <c r="K735" t="s">
        <v>208</v>
      </c>
      <c r="L735" t="s">
        <v>97241</v>
      </c>
      <c r="N735" t="s">
        <v>208</v>
      </c>
      <c r="O735" t="s">
        <v>476</v>
      </c>
      <c r="P735" t="s">
        <v>476</v>
      </c>
    </row>
    <row r="736" spans="1:16">
      <c r="A736" s="484" t="s">
        <v>66676</v>
      </c>
      <c r="B736" s="485" t="s">
        <v>66675</v>
      </c>
      <c r="C736" t="s">
        <v>66674</v>
      </c>
      <c r="D736" t="s">
        <v>66673</v>
      </c>
      <c r="E736" t="str">
        <f t="shared" si="11"/>
        <v>348594 - GIP FCIP POITIERS</v>
      </c>
      <c r="F736" t="s">
        <v>3795</v>
      </c>
      <c r="G736" t="s">
        <v>66672</v>
      </c>
      <c r="H736" t="s">
        <v>66671</v>
      </c>
      <c r="I736" t="s">
        <v>66670</v>
      </c>
      <c r="J736" t="s">
        <v>66669</v>
      </c>
      <c r="K736" t="s">
        <v>208</v>
      </c>
      <c r="L736" t="s">
        <v>66668</v>
      </c>
      <c r="N736" t="s">
        <v>207</v>
      </c>
      <c r="O736" t="s">
        <v>476</v>
      </c>
      <c r="P736" t="s">
        <v>476</v>
      </c>
    </row>
    <row r="737" spans="1:16">
      <c r="A737" s="484" t="s">
        <v>105201</v>
      </c>
      <c r="B737" s="485" t="s">
        <v>66675</v>
      </c>
      <c r="C737" t="s">
        <v>105200</v>
      </c>
      <c r="D737" t="s">
        <v>105199</v>
      </c>
      <c r="E737" t="str">
        <f t="shared" si="11"/>
        <v>632077 - CFA ACADEMIQUE DE POITIERS</v>
      </c>
      <c r="F737" t="s">
        <v>4236</v>
      </c>
      <c r="G737" t="s">
        <v>105198</v>
      </c>
      <c r="H737" t="s">
        <v>105197</v>
      </c>
      <c r="I737" t="s">
        <v>66670</v>
      </c>
      <c r="J737" t="s">
        <v>105196</v>
      </c>
      <c r="K737" t="s">
        <v>208</v>
      </c>
      <c r="L737" t="s">
        <v>105195</v>
      </c>
      <c r="N737" t="s">
        <v>207</v>
      </c>
      <c r="O737" t="s">
        <v>476</v>
      </c>
      <c r="P737" t="s">
        <v>476</v>
      </c>
    </row>
    <row r="738" spans="1:16">
      <c r="A738" s="484" t="s">
        <v>97834</v>
      </c>
      <c r="B738" s="485" t="s">
        <v>97833</v>
      </c>
      <c r="C738" t="s">
        <v>97832</v>
      </c>
      <c r="D738" t="s">
        <v>97831</v>
      </c>
      <c r="E738" t="str">
        <f t="shared" si="11"/>
        <v>669556 - CHAMBRE D AGRICULTURE DE LA HAUTE VIENNE PANAZOL</v>
      </c>
      <c r="F738" t="s">
        <v>9712</v>
      </c>
      <c r="G738" t="s">
        <v>97830</v>
      </c>
      <c r="I738" t="s">
        <v>63208</v>
      </c>
      <c r="J738" t="s">
        <v>97829</v>
      </c>
      <c r="K738" t="s">
        <v>208</v>
      </c>
      <c r="L738" t="s">
        <v>97828</v>
      </c>
      <c r="N738" t="s">
        <v>208</v>
      </c>
      <c r="O738" t="s">
        <v>476</v>
      </c>
      <c r="P738" t="s">
        <v>476</v>
      </c>
    </row>
    <row r="739" spans="1:16">
      <c r="A739" s="484" t="s">
        <v>97372</v>
      </c>
      <c r="B739" s="485" t="s">
        <v>97371</v>
      </c>
      <c r="C739" t="s">
        <v>97370</v>
      </c>
      <c r="D739" t="s">
        <v>97369</v>
      </c>
      <c r="E739" t="str">
        <f t="shared" si="11"/>
        <v>9570 - ESSEL - ISFOGEP DU CCI LIMOGES HAUTE VIENNE</v>
      </c>
      <c r="F739" t="s">
        <v>1086</v>
      </c>
      <c r="G739" t="s">
        <v>97368</v>
      </c>
      <c r="I739" t="s">
        <v>795</v>
      </c>
      <c r="J739" t="s">
        <v>97367</v>
      </c>
      <c r="K739" t="s">
        <v>208</v>
      </c>
      <c r="L739" t="s">
        <v>97366</v>
      </c>
      <c r="N739" t="s">
        <v>208</v>
      </c>
      <c r="O739" t="s">
        <v>476</v>
      </c>
      <c r="P739" t="s">
        <v>476</v>
      </c>
    </row>
    <row r="740" spans="1:16">
      <c r="A740" s="484" t="s">
        <v>97377</v>
      </c>
      <c r="B740" s="485" t="s">
        <v>97371</v>
      </c>
      <c r="C740" t="s">
        <v>97376</v>
      </c>
      <c r="D740" t="s">
        <v>97375</v>
      </c>
      <c r="E740" t="str">
        <f t="shared" si="11"/>
        <v>562063 - CAMPUS CONSULAIRE DU CCI LIMOGES HAUTE VIENNE</v>
      </c>
      <c r="F740" t="s">
        <v>20208</v>
      </c>
      <c r="G740" t="s">
        <v>97374</v>
      </c>
      <c r="I740" t="s">
        <v>795</v>
      </c>
      <c r="J740" t="s">
        <v>97367</v>
      </c>
      <c r="K740" t="s">
        <v>208</v>
      </c>
      <c r="L740" t="s">
        <v>97373</v>
      </c>
      <c r="N740" t="s">
        <v>207</v>
      </c>
      <c r="O740" t="s">
        <v>476</v>
      </c>
      <c r="P740" t="s">
        <v>476</v>
      </c>
    </row>
    <row r="741" spans="1:16">
      <c r="A741" s="484" t="s">
        <v>66526</v>
      </c>
      <c r="B741" s="485" t="s">
        <v>66525</v>
      </c>
      <c r="C741" t="s">
        <v>66524</v>
      </c>
      <c r="D741" t="s">
        <v>66523</v>
      </c>
      <c r="E741" t="str">
        <f t="shared" si="11"/>
        <v>309928 - GIP FCIP LIMOGES</v>
      </c>
      <c r="F741" t="s">
        <v>37737</v>
      </c>
      <c r="G741" t="s">
        <v>66522</v>
      </c>
      <c r="H741" t="s">
        <v>66521</v>
      </c>
      <c r="I741" t="s">
        <v>795</v>
      </c>
      <c r="J741" t="s">
        <v>66520</v>
      </c>
      <c r="K741" t="s">
        <v>208</v>
      </c>
      <c r="L741" t="s">
        <v>66519</v>
      </c>
      <c r="N741" t="s">
        <v>207</v>
      </c>
      <c r="O741" t="s">
        <v>476</v>
      </c>
      <c r="P741" t="s">
        <v>476</v>
      </c>
    </row>
    <row r="742" spans="1:16">
      <c r="A742" s="484" t="s">
        <v>97156</v>
      </c>
      <c r="B742" s="485" t="s">
        <v>97155</v>
      </c>
      <c r="C742" t="s">
        <v>97154</v>
      </c>
      <c r="D742" t="s">
        <v>97153</v>
      </c>
      <c r="E742" t="str">
        <f t="shared" si="11"/>
        <v>87300 - CCI VOSGES EPINAL</v>
      </c>
      <c r="F742" t="s">
        <v>7292</v>
      </c>
      <c r="G742" t="s">
        <v>97152</v>
      </c>
      <c r="H742" t="s">
        <v>97151</v>
      </c>
      <c r="I742" t="s">
        <v>33126</v>
      </c>
      <c r="J742" t="s">
        <v>97150</v>
      </c>
      <c r="K742" t="s">
        <v>208</v>
      </c>
      <c r="L742" t="s">
        <v>97149</v>
      </c>
      <c r="N742" t="s">
        <v>207</v>
      </c>
      <c r="O742" t="s">
        <v>476</v>
      </c>
      <c r="P742" t="s">
        <v>476</v>
      </c>
    </row>
    <row r="743" spans="1:16">
      <c r="A743" s="484" t="s">
        <v>97148</v>
      </c>
      <c r="B743" s="485" t="s">
        <v>97147</v>
      </c>
      <c r="C743" t="s">
        <v>97146</v>
      </c>
      <c r="D743" t="s">
        <v>97145</v>
      </c>
      <c r="E743" t="str">
        <f t="shared" si="11"/>
        <v>390082 - CCI YONNE</v>
      </c>
      <c r="F743" t="s">
        <v>3297</v>
      </c>
      <c r="G743" t="s">
        <v>97144</v>
      </c>
      <c r="H743" t="s">
        <v>97143</v>
      </c>
      <c r="I743" t="s">
        <v>7839</v>
      </c>
      <c r="J743" t="s">
        <v>97142</v>
      </c>
      <c r="K743" t="s">
        <v>208</v>
      </c>
      <c r="L743" t="s">
        <v>97141</v>
      </c>
      <c r="N743" t="s">
        <v>208</v>
      </c>
      <c r="O743" t="s">
        <v>476</v>
      </c>
      <c r="P743" t="s">
        <v>476</v>
      </c>
    </row>
    <row r="744" spans="1:16">
      <c r="A744" s="484" t="s">
        <v>97572</v>
      </c>
      <c r="B744" s="485" t="s">
        <v>97571</v>
      </c>
      <c r="C744" t="s">
        <v>97570</v>
      </c>
      <c r="D744" t="s">
        <v>97569</v>
      </c>
      <c r="E744" t="str">
        <f t="shared" si="11"/>
        <v>500161 - CCI ESSONNE</v>
      </c>
      <c r="F744" t="s">
        <v>1528</v>
      </c>
      <c r="G744" t="s">
        <v>97568</v>
      </c>
      <c r="H744" t="s">
        <v>97567</v>
      </c>
      <c r="I744" t="s">
        <v>5651</v>
      </c>
      <c r="J744" t="s">
        <v>97566</v>
      </c>
      <c r="K744" t="s">
        <v>208</v>
      </c>
      <c r="L744" t="s">
        <v>97565</v>
      </c>
      <c r="N744" t="s">
        <v>208</v>
      </c>
      <c r="O744" t="s">
        <v>476</v>
      </c>
      <c r="P744" t="s">
        <v>476</v>
      </c>
    </row>
    <row r="745" spans="1:16">
      <c r="A745" s="484" t="s">
        <v>56039</v>
      </c>
      <c r="B745" s="485" t="s">
        <v>56038</v>
      </c>
      <c r="C745" t="s">
        <v>56037</v>
      </c>
      <c r="D745" t="s">
        <v>56036</v>
      </c>
      <c r="E745" t="str">
        <f t="shared" si="11"/>
        <v>307567 - IFITS</v>
      </c>
      <c r="F745" t="s">
        <v>11529</v>
      </c>
      <c r="G745" t="s">
        <v>56035</v>
      </c>
      <c r="I745" t="s">
        <v>2586</v>
      </c>
      <c r="J745" t="s">
        <v>56034</v>
      </c>
      <c r="K745" t="s">
        <v>208</v>
      </c>
      <c r="L745" t="s">
        <v>56033</v>
      </c>
      <c r="N745" t="s">
        <v>208</v>
      </c>
      <c r="O745" t="s">
        <v>476</v>
      </c>
      <c r="P745" t="s">
        <v>476</v>
      </c>
    </row>
    <row r="746" spans="1:16">
      <c r="A746" s="484" t="s">
        <v>66624</v>
      </c>
      <c r="B746" s="485" t="s">
        <v>66623</v>
      </c>
      <c r="C746" t="s">
        <v>66622</v>
      </c>
      <c r="D746" t="s">
        <v>66621</v>
      </c>
      <c r="E746" t="str">
        <f t="shared" si="11"/>
        <v>344515 - GIP FCIP CRETEIL</v>
      </c>
      <c r="F746" t="s">
        <v>2697</v>
      </c>
      <c r="G746" t="s">
        <v>66620</v>
      </c>
      <c r="I746" t="s">
        <v>4636</v>
      </c>
      <c r="J746" t="s">
        <v>66619</v>
      </c>
      <c r="K746" t="s">
        <v>208</v>
      </c>
      <c r="L746" t="s">
        <v>66618</v>
      </c>
      <c r="N746" t="s">
        <v>207</v>
      </c>
      <c r="O746" t="s">
        <v>476</v>
      </c>
      <c r="P746" t="s">
        <v>476</v>
      </c>
    </row>
    <row r="747" spans="1:16">
      <c r="A747" s="484" t="s">
        <v>98592</v>
      </c>
      <c r="B747" s="485" t="s">
        <v>66623</v>
      </c>
      <c r="C747" t="s">
        <v>98591</v>
      </c>
      <c r="D747" t="s">
        <v>98591</v>
      </c>
      <c r="E747" t="str">
        <f t="shared" si="11"/>
        <v>651047 - CFA DU GIP FCIP ACADEMIQUE DE CRETEIL</v>
      </c>
      <c r="F747" t="s">
        <v>1378</v>
      </c>
      <c r="G747" t="s">
        <v>98590</v>
      </c>
      <c r="I747" t="s">
        <v>4636</v>
      </c>
      <c r="J747" t="s">
        <v>98589</v>
      </c>
      <c r="K747" t="s">
        <v>208</v>
      </c>
      <c r="L747" t="s">
        <v>98588</v>
      </c>
      <c r="N747" t="s">
        <v>207</v>
      </c>
      <c r="O747" t="s">
        <v>476</v>
      </c>
      <c r="P747" t="s">
        <v>476</v>
      </c>
    </row>
    <row r="748" spans="1:16">
      <c r="A748" s="484" t="s">
        <v>97014</v>
      </c>
      <c r="B748" s="485" t="s">
        <v>97013</v>
      </c>
      <c r="C748" t="s">
        <v>97012</v>
      </c>
      <c r="D748" t="s">
        <v>97011</v>
      </c>
      <c r="E748" t="str">
        <f t="shared" si="11"/>
        <v>548972 - CMAR DE LA REGION GUADELOUPE</v>
      </c>
      <c r="F748" t="s">
        <v>1759</v>
      </c>
      <c r="G748" t="s">
        <v>97010</v>
      </c>
      <c r="I748" t="s">
        <v>23075</v>
      </c>
      <c r="J748" t="s">
        <v>97009</v>
      </c>
      <c r="K748" t="s">
        <v>208</v>
      </c>
      <c r="L748" t="s">
        <v>97008</v>
      </c>
      <c r="N748" t="s">
        <v>208</v>
      </c>
      <c r="O748" t="s">
        <v>476</v>
      </c>
      <c r="P748" t="s">
        <v>476</v>
      </c>
    </row>
    <row r="749" spans="1:16">
      <c r="A749" s="484" t="s">
        <v>66691</v>
      </c>
      <c r="B749" s="485" t="s">
        <v>66690</v>
      </c>
      <c r="C749" t="s">
        <v>66689</v>
      </c>
      <c r="D749" t="s">
        <v>66688</v>
      </c>
      <c r="E749" t="str">
        <f t="shared" si="11"/>
        <v>481154 - GIP DAIFI</v>
      </c>
      <c r="F749" t="s">
        <v>37792</v>
      </c>
      <c r="G749" t="s">
        <v>66687</v>
      </c>
      <c r="H749" t="s">
        <v>66686</v>
      </c>
      <c r="I749" t="s">
        <v>9251</v>
      </c>
      <c r="J749" t="s">
        <v>66685</v>
      </c>
      <c r="K749" t="s">
        <v>208</v>
      </c>
      <c r="L749" t="s">
        <v>66684</v>
      </c>
      <c r="N749" t="s">
        <v>208</v>
      </c>
      <c r="O749" t="s">
        <v>476</v>
      </c>
      <c r="P749" t="s">
        <v>476</v>
      </c>
    </row>
    <row r="750" spans="1:16">
      <c r="A750" s="484" t="s">
        <v>96957</v>
      </c>
      <c r="B750" s="485" t="s">
        <v>96956</v>
      </c>
      <c r="C750" t="s">
        <v>96955</v>
      </c>
      <c r="D750" t="s">
        <v>96954</v>
      </c>
      <c r="E750" t="str">
        <f t="shared" si="11"/>
        <v>368751 - CMA MARTINIQUE FORT DE FRANCE</v>
      </c>
      <c r="F750" t="s">
        <v>20208</v>
      </c>
      <c r="G750" t="s">
        <v>96953</v>
      </c>
      <c r="H750" t="s">
        <v>96952</v>
      </c>
      <c r="I750" t="s">
        <v>6917</v>
      </c>
      <c r="J750" t="s">
        <v>96951</v>
      </c>
      <c r="K750" t="s">
        <v>208</v>
      </c>
      <c r="L750" t="s">
        <v>96950</v>
      </c>
      <c r="N750" t="s">
        <v>207</v>
      </c>
      <c r="O750" t="s">
        <v>476</v>
      </c>
      <c r="P750" t="s">
        <v>476</v>
      </c>
    </row>
    <row r="751" spans="1:16">
      <c r="A751" s="484" t="s">
        <v>97882</v>
      </c>
      <c r="B751" s="485" t="s">
        <v>97881</v>
      </c>
      <c r="C751" t="s">
        <v>97880</v>
      </c>
      <c r="D751" t="s">
        <v>97879</v>
      </c>
      <c r="E751" t="str">
        <f t="shared" si="11"/>
        <v>155287 - CCIM FORMATION</v>
      </c>
      <c r="F751" t="s">
        <v>1710</v>
      </c>
      <c r="G751" t="s">
        <v>97878</v>
      </c>
      <c r="I751" t="s">
        <v>38045</v>
      </c>
      <c r="J751" t="s">
        <v>97877</v>
      </c>
      <c r="K751" t="s">
        <v>208</v>
      </c>
      <c r="L751" t="s">
        <v>97876</v>
      </c>
      <c r="N751" t="s">
        <v>207</v>
      </c>
      <c r="O751" t="s">
        <v>476</v>
      </c>
      <c r="P751" t="s">
        <v>476</v>
      </c>
    </row>
    <row r="752" spans="1:16">
      <c r="A752" s="484" t="s">
        <v>98643</v>
      </c>
      <c r="B752" s="485" t="s">
        <v>97881</v>
      </c>
      <c r="C752" t="s">
        <v>98642</v>
      </c>
      <c r="D752" t="s">
        <v>98641</v>
      </c>
      <c r="E752" t="str">
        <f t="shared" si="11"/>
        <v>649235 - CFA DE LA CCIM SCHOELCHER</v>
      </c>
      <c r="F752" t="s">
        <v>24613</v>
      </c>
      <c r="G752" t="s">
        <v>98640</v>
      </c>
      <c r="H752" t="s">
        <v>98639</v>
      </c>
      <c r="I752" t="s">
        <v>38045</v>
      </c>
      <c r="J752" t="s">
        <v>97877</v>
      </c>
      <c r="K752" t="s">
        <v>208</v>
      </c>
      <c r="L752" t="s">
        <v>98638</v>
      </c>
      <c r="N752" t="s">
        <v>207</v>
      </c>
      <c r="O752" t="s">
        <v>476</v>
      </c>
      <c r="P752" t="s">
        <v>476</v>
      </c>
    </row>
    <row r="753" spans="1:16">
      <c r="A753" s="484" t="s">
        <v>96877</v>
      </c>
      <c r="B753" s="485" t="s">
        <v>96876</v>
      </c>
      <c r="C753" t="s">
        <v>96875</v>
      </c>
      <c r="D753" t="s">
        <v>96874</v>
      </c>
      <c r="E753" t="str">
        <f t="shared" si="11"/>
        <v>618081 - CHAMBRE DEP AGRICULTURE DE LA MARTINIQUE</v>
      </c>
      <c r="F753" t="s">
        <v>21045</v>
      </c>
      <c r="G753" t="s">
        <v>96873</v>
      </c>
      <c r="H753" t="s">
        <v>96872</v>
      </c>
      <c r="I753" t="s">
        <v>9102</v>
      </c>
      <c r="J753" t="s">
        <v>96871</v>
      </c>
      <c r="K753" t="s">
        <v>208</v>
      </c>
      <c r="L753" t="s">
        <v>96870</v>
      </c>
      <c r="N753" t="s">
        <v>208</v>
      </c>
      <c r="O753" t="s">
        <v>476</v>
      </c>
      <c r="P753" t="s">
        <v>476</v>
      </c>
    </row>
    <row r="754" spans="1:16">
      <c r="A754" s="484" t="s">
        <v>66683</v>
      </c>
      <c r="B754" s="485" t="s">
        <v>66682</v>
      </c>
      <c r="C754" t="s">
        <v>66681</v>
      </c>
      <c r="D754" t="s">
        <v>66680</v>
      </c>
      <c r="E754" t="str">
        <f t="shared" si="11"/>
        <v>392662 - GIP FCIP MARTINIQUE</v>
      </c>
      <c r="G754" t="s">
        <v>66679</v>
      </c>
      <c r="I754" t="s">
        <v>6917</v>
      </c>
      <c r="J754" t="s">
        <v>66678</v>
      </c>
      <c r="K754" t="s">
        <v>208</v>
      </c>
      <c r="L754" t="s">
        <v>66677</v>
      </c>
      <c r="N754" t="s">
        <v>208</v>
      </c>
      <c r="O754" t="s">
        <v>476</v>
      </c>
      <c r="P754" t="s">
        <v>476</v>
      </c>
    </row>
    <row r="755" spans="1:16">
      <c r="A755" s="484" t="s">
        <v>98650</v>
      </c>
      <c r="B755" s="485" t="s">
        <v>98649</v>
      </c>
      <c r="C755" t="s">
        <v>98648</v>
      </c>
      <c r="D755" t="s">
        <v>98647</v>
      </c>
      <c r="E755" t="str">
        <f t="shared" si="11"/>
        <v>634037 - CFA DE LA CCI GUYANE</v>
      </c>
      <c r="F755" t="s">
        <v>22614</v>
      </c>
      <c r="G755" t="s">
        <v>98646</v>
      </c>
      <c r="I755" t="s">
        <v>6078</v>
      </c>
      <c r="J755" t="s">
        <v>98645</v>
      </c>
      <c r="K755" t="s">
        <v>208</v>
      </c>
      <c r="L755" t="s">
        <v>98644</v>
      </c>
      <c r="N755" t="s">
        <v>207</v>
      </c>
      <c r="O755" t="s">
        <v>476</v>
      </c>
      <c r="P755" t="s">
        <v>476</v>
      </c>
    </row>
    <row r="756" spans="1:16">
      <c r="A756" s="484" t="s">
        <v>96895</v>
      </c>
      <c r="B756" s="485" t="s">
        <v>4790</v>
      </c>
      <c r="C756" t="s">
        <v>96894</v>
      </c>
      <c r="D756" t="s">
        <v>96893</v>
      </c>
      <c r="E756" t="str">
        <f t="shared" si="11"/>
        <v>488513 - CMA DE LA REUNION ST DENIS</v>
      </c>
      <c r="F756" t="s">
        <v>4787</v>
      </c>
      <c r="G756" t="s">
        <v>96892</v>
      </c>
      <c r="I756" t="s">
        <v>1359</v>
      </c>
      <c r="J756" t="s">
        <v>96891</v>
      </c>
      <c r="K756" t="s">
        <v>208</v>
      </c>
      <c r="L756" t="s">
        <v>96890</v>
      </c>
      <c r="N756" t="s">
        <v>207</v>
      </c>
      <c r="O756" t="s">
        <v>476</v>
      </c>
      <c r="P756" t="s">
        <v>476</v>
      </c>
    </row>
    <row r="757" spans="1:16">
      <c r="A757" s="484" t="s">
        <v>96835</v>
      </c>
      <c r="B757" s="485" t="s">
        <v>96834</v>
      </c>
      <c r="C757" t="s">
        <v>96833</v>
      </c>
      <c r="D757" t="s">
        <v>96832</v>
      </c>
      <c r="E757" t="str">
        <f t="shared" si="11"/>
        <v>642940 - CHAMBRE DES METIERS ET DE L'ARTISANAT DE LA REUNION - URMA C</v>
      </c>
      <c r="F757" t="s">
        <v>15800</v>
      </c>
      <c r="G757" t="s">
        <v>96831</v>
      </c>
      <c r="I757" t="s">
        <v>2739</v>
      </c>
      <c r="J757" t="s">
        <v>96830</v>
      </c>
      <c r="K757" t="s">
        <v>208</v>
      </c>
      <c r="L757" t="s">
        <v>96829</v>
      </c>
      <c r="N757" t="s">
        <v>208</v>
      </c>
      <c r="O757" t="s">
        <v>476</v>
      </c>
      <c r="P757" t="s">
        <v>476</v>
      </c>
    </row>
    <row r="758" spans="1:16">
      <c r="A758" s="484" t="s">
        <v>4791</v>
      </c>
      <c r="B758" s="485" t="s">
        <v>4790</v>
      </c>
      <c r="C758" t="s">
        <v>4789</v>
      </c>
      <c r="D758" t="s">
        <v>4788</v>
      </c>
      <c r="E758" t="str">
        <f t="shared" si="11"/>
        <v>633458 - URMA - CTRE FORMATION DE ST GILLES LES HAUTS ST PAUL</v>
      </c>
      <c r="F758" t="s">
        <v>4787</v>
      </c>
      <c r="G758" t="s">
        <v>4786</v>
      </c>
      <c r="H758" t="s">
        <v>4785</v>
      </c>
      <c r="I758" t="s">
        <v>4257</v>
      </c>
      <c r="J758" t="s">
        <v>4784</v>
      </c>
      <c r="K758" t="s">
        <v>208</v>
      </c>
      <c r="L758" t="s">
        <v>4783</v>
      </c>
      <c r="N758" t="s">
        <v>207</v>
      </c>
      <c r="O758" t="s">
        <v>476</v>
      </c>
      <c r="P758" t="s">
        <v>476</v>
      </c>
    </row>
    <row r="759" spans="1:16">
      <c r="A759" s="484" t="s">
        <v>97796</v>
      </c>
      <c r="B759" s="485" t="s">
        <v>97795</v>
      </c>
      <c r="C759" t="s">
        <v>97794</v>
      </c>
      <c r="D759" t="s">
        <v>97794</v>
      </c>
      <c r="E759" t="str">
        <f t="shared" si="11"/>
        <v>614063 - CHAMBRE D'AGRICULTURE DE LA REUNION</v>
      </c>
      <c r="F759" t="s">
        <v>6896</v>
      </c>
      <c r="G759" t="s">
        <v>97793</v>
      </c>
      <c r="H759" t="s">
        <v>97792</v>
      </c>
      <c r="I759" t="s">
        <v>1359</v>
      </c>
      <c r="J759" t="s">
        <v>97791</v>
      </c>
      <c r="K759" t="s">
        <v>208</v>
      </c>
      <c r="L759" t="s">
        <v>97790</v>
      </c>
      <c r="N759" t="s">
        <v>208</v>
      </c>
      <c r="O759" t="s">
        <v>476</v>
      </c>
      <c r="P759" t="s">
        <v>476</v>
      </c>
    </row>
    <row r="760" spans="1:16">
      <c r="A760" s="484" t="s">
        <v>97600</v>
      </c>
      <c r="B760" s="485" t="s">
        <v>97299</v>
      </c>
      <c r="C760" t="s">
        <v>97599</v>
      </c>
      <c r="D760" t="s">
        <v>97598</v>
      </c>
      <c r="E760" t="str">
        <f t="shared" si="11"/>
        <v>535266 - CCI DE LA REUNION ST DENIS</v>
      </c>
      <c r="F760" t="s">
        <v>25332</v>
      </c>
      <c r="G760" t="s">
        <v>97597</v>
      </c>
      <c r="H760" t="s">
        <v>97596</v>
      </c>
      <c r="I760" t="s">
        <v>1359</v>
      </c>
      <c r="J760" t="s">
        <v>97595</v>
      </c>
      <c r="K760" t="s">
        <v>208</v>
      </c>
      <c r="L760" t="s">
        <v>97594</v>
      </c>
      <c r="N760" t="s">
        <v>208</v>
      </c>
      <c r="O760" t="s">
        <v>476</v>
      </c>
      <c r="P760" t="s">
        <v>476</v>
      </c>
    </row>
    <row r="761" spans="1:16">
      <c r="A761" s="484" t="s">
        <v>97607</v>
      </c>
      <c r="B761" s="485" t="s">
        <v>97299</v>
      </c>
      <c r="C761" t="s">
        <v>97606</v>
      </c>
      <c r="D761" t="s">
        <v>97605</v>
      </c>
      <c r="E761" t="str">
        <f t="shared" si="11"/>
        <v>501876 - CCI LA REUNION ST PAUL</v>
      </c>
      <c r="F761" t="s">
        <v>30816</v>
      </c>
      <c r="G761" t="s">
        <v>97604</v>
      </c>
      <c r="H761" t="s">
        <v>97603</v>
      </c>
      <c r="I761" t="s">
        <v>4257</v>
      </c>
      <c r="J761" t="s">
        <v>97602</v>
      </c>
      <c r="K761" t="s">
        <v>208</v>
      </c>
      <c r="L761" t="s">
        <v>97601</v>
      </c>
      <c r="N761" t="s">
        <v>207</v>
      </c>
      <c r="O761" t="s">
        <v>476</v>
      </c>
      <c r="P761" t="s">
        <v>476</v>
      </c>
    </row>
    <row r="762" spans="1:16">
      <c r="A762" s="484" t="s">
        <v>97383</v>
      </c>
      <c r="B762" s="485" t="s">
        <v>97299</v>
      </c>
      <c r="C762" t="s">
        <v>97382</v>
      </c>
      <c r="D762" t="s">
        <v>97381</v>
      </c>
      <c r="E762" t="str">
        <f t="shared" si="11"/>
        <v>483564 - CCI CIRFIM LE PORT</v>
      </c>
      <c r="F762" t="s">
        <v>1504</v>
      </c>
      <c r="G762" t="s">
        <v>97380</v>
      </c>
      <c r="I762" t="s">
        <v>24541</v>
      </c>
      <c r="J762" t="s">
        <v>97379</v>
      </c>
      <c r="K762" t="s">
        <v>208</v>
      </c>
      <c r="L762" t="s">
        <v>97378</v>
      </c>
      <c r="N762" t="s">
        <v>207</v>
      </c>
      <c r="O762" t="s">
        <v>476</v>
      </c>
      <c r="P762" t="s">
        <v>476</v>
      </c>
    </row>
    <row r="763" spans="1:16">
      <c r="A763" s="484" t="s">
        <v>97300</v>
      </c>
      <c r="B763" s="485" t="s">
        <v>97299</v>
      </c>
      <c r="C763" t="s">
        <v>97298</v>
      </c>
      <c r="D763" t="s">
        <v>97297</v>
      </c>
      <c r="E763" t="str">
        <f t="shared" si="11"/>
        <v>633409 - CCI REUNION POLE FORMATION NORD ST DENIS</v>
      </c>
      <c r="F763" t="s">
        <v>4787</v>
      </c>
      <c r="G763" t="s">
        <v>97296</v>
      </c>
      <c r="H763" t="s">
        <v>97295</v>
      </c>
      <c r="I763" t="s">
        <v>1359</v>
      </c>
      <c r="J763" t="s">
        <v>97294</v>
      </c>
      <c r="K763" t="s">
        <v>208</v>
      </c>
      <c r="L763" t="s">
        <v>97293</v>
      </c>
      <c r="N763" t="s">
        <v>207</v>
      </c>
      <c r="O763" t="s">
        <v>476</v>
      </c>
      <c r="P763" t="s">
        <v>476</v>
      </c>
    </row>
    <row r="764" spans="1:16">
      <c r="A764" s="484" t="s">
        <v>109227</v>
      </c>
      <c r="B764" s="485" t="s">
        <v>97299</v>
      </c>
      <c r="C764" t="s">
        <v>109226</v>
      </c>
      <c r="D764" t="s">
        <v>109226</v>
      </c>
      <c r="E764" t="str">
        <f t="shared" si="11"/>
        <v>657669 - CCI REUNION-POLE FORMATION SUD</v>
      </c>
      <c r="F764" t="s">
        <v>11295</v>
      </c>
      <c r="G764" t="s">
        <v>109225</v>
      </c>
      <c r="I764" t="s">
        <v>2739</v>
      </c>
      <c r="K764" t="s">
        <v>208</v>
      </c>
      <c r="L764" t="s">
        <v>109224</v>
      </c>
      <c r="N764" t="s">
        <v>207</v>
      </c>
      <c r="O764" t="s">
        <v>476</v>
      </c>
      <c r="P764" t="s">
        <v>476</v>
      </c>
    </row>
    <row r="765" spans="1:16">
      <c r="A765" s="484" t="s">
        <v>109233</v>
      </c>
      <c r="B765" s="485" t="s">
        <v>97299</v>
      </c>
      <c r="C765" t="s">
        <v>109232</v>
      </c>
      <c r="D765" t="s">
        <v>109231</v>
      </c>
      <c r="E765" t="str">
        <f t="shared" si="11"/>
        <v>681957 - CCI REUNION - POLE FORMATION CAMPUS PRO ST PIERRE</v>
      </c>
      <c r="F765" t="s">
        <v>33831</v>
      </c>
      <c r="G765" t="s">
        <v>96831</v>
      </c>
      <c r="H765" t="s">
        <v>109230</v>
      </c>
      <c r="I765" t="s">
        <v>2739</v>
      </c>
      <c r="J765" t="s">
        <v>109229</v>
      </c>
      <c r="K765" t="s">
        <v>208</v>
      </c>
      <c r="L765" t="s">
        <v>109228</v>
      </c>
      <c r="N765" t="s">
        <v>207</v>
      </c>
      <c r="O765" t="s">
        <v>476</v>
      </c>
      <c r="P765" t="s">
        <v>476</v>
      </c>
    </row>
    <row r="766" spans="1:16">
      <c r="A766" s="484" t="s">
        <v>66617</v>
      </c>
      <c r="B766" s="485" t="s">
        <v>66616</v>
      </c>
      <c r="C766" t="s">
        <v>66615</v>
      </c>
      <c r="D766" t="s">
        <v>66614</v>
      </c>
      <c r="E766" t="str">
        <f t="shared" si="11"/>
        <v>480538 - GIP FCIP LA REUNION</v>
      </c>
      <c r="F766" t="s">
        <v>1328</v>
      </c>
      <c r="G766" t="s">
        <v>66613</v>
      </c>
      <c r="H766" t="s">
        <v>66612</v>
      </c>
      <c r="I766" t="s">
        <v>1359</v>
      </c>
      <c r="J766" t="s">
        <v>66611</v>
      </c>
      <c r="K766" t="s">
        <v>208</v>
      </c>
      <c r="L766" t="s">
        <v>66610</v>
      </c>
      <c r="N766" t="s">
        <v>208</v>
      </c>
      <c r="O766" t="s">
        <v>476</v>
      </c>
      <c r="P766" t="s">
        <v>476</v>
      </c>
    </row>
    <row r="767" spans="1:16">
      <c r="A767" s="484" t="s">
        <v>107254</v>
      </c>
      <c r="B767" s="485" t="s">
        <v>107253</v>
      </c>
      <c r="C767" t="s">
        <v>107252</v>
      </c>
      <c r="D767" t="s">
        <v>107251</v>
      </c>
      <c r="E767" t="str">
        <f t="shared" si="11"/>
        <v>541345 - CFPPA 01 DE CIBEINS ANTENNE DE BELLEY</v>
      </c>
      <c r="F767" t="s">
        <v>1077</v>
      </c>
      <c r="G767" t="s">
        <v>107250</v>
      </c>
      <c r="I767" t="s">
        <v>29188</v>
      </c>
      <c r="J767" t="s">
        <v>107249</v>
      </c>
      <c r="K767" t="s">
        <v>208</v>
      </c>
      <c r="L767" t="s">
        <v>107248</v>
      </c>
      <c r="N767" t="s">
        <v>208</v>
      </c>
      <c r="O767" t="s">
        <v>476</v>
      </c>
      <c r="P767" t="s">
        <v>476</v>
      </c>
    </row>
    <row r="768" spans="1:16">
      <c r="A768" s="484" t="s">
        <v>107094</v>
      </c>
      <c r="B768" s="485" t="s">
        <v>107093</v>
      </c>
      <c r="C768" t="s">
        <v>107092</v>
      </c>
      <c r="D768" t="s">
        <v>107091</v>
      </c>
      <c r="E768" t="str">
        <f t="shared" si="11"/>
        <v>543512 - CFPPA 01 LES SARDIERES BOURG EN BRESSE</v>
      </c>
      <c r="F768" t="s">
        <v>1077</v>
      </c>
      <c r="G768" t="s">
        <v>107090</v>
      </c>
      <c r="H768" t="s">
        <v>107089</v>
      </c>
      <c r="I768" t="s">
        <v>3575</v>
      </c>
      <c r="J768" t="s">
        <v>107088</v>
      </c>
      <c r="K768" t="s">
        <v>208</v>
      </c>
      <c r="L768" t="s">
        <v>107087</v>
      </c>
      <c r="N768" t="s">
        <v>208</v>
      </c>
      <c r="O768" t="s">
        <v>476</v>
      </c>
      <c r="P768" t="s">
        <v>476</v>
      </c>
    </row>
    <row r="769" spans="1:16">
      <c r="A769" s="484" t="s">
        <v>77480</v>
      </c>
      <c r="B769" s="485" t="s">
        <v>77479</v>
      </c>
      <c r="C769" t="s">
        <v>77478</v>
      </c>
      <c r="D769" t="s">
        <v>77477</v>
      </c>
      <c r="E769" t="str">
        <f t="shared" si="11"/>
        <v>480101 - EPLEFPA CFPPA VERDILLY</v>
      </c>
      <c r="F769" t="s">
        <v>3834</v>
      </c>
      <c r="G769" t="s">
        <v>77476</v>
      </c>
      <c r="I769" t="s">
        <v>77475</v>
      </c>
      <c r="J769" t="s">
        <v>77474</v>
      </c>
      <c r="K769" t="s">
        <v>208</v>
      </c>
      <c r="L769" t="s">
        <v>77473</v>
      </c>
      <c r="N769" t="s">
        <v>208</v>
      </c>
      <c r="O769" t="s">
        <v>476</v>
      </c>
      <c r="P769" t="s">
        <v>476</v>
      </c>
    </row>
    <row r="770" spans="1:16">
      <c r="A770" s="484" t="s">
        <v>76985</v>
      </c>
      <c r="B770" s="485" t="s">
        <v>76984</v>
      </c>
      <c r="C770" t="s">
        <v>76983</v>
      </c>
      <c r="D770" t="s">
        <v>76982</v>
      </c>
      <c r="E770" t="str">
        <f t="shared" ref="E770:E833" si="12">_xlfn.CONCAT(L770," - ",D770)</f>
        <v>140570 - EPLEFPA CFPPA DE THIERACHE VERVINS</v>
      </c>
      <c r="F770" t="s">
        <v>3834</v>
      </c>
      <c r="G770" t="s">
        <v>76981</v>
      </c>
      <c r="I770" t="s">
        <v>76980</v>
      </c>
      <c r="J770" t="s">
        <v>76979</v>
      </c>
      <c r="K770" t="s">
        <v>208</v>
      </c>
      <c r="L770" t="s">
        <v>76978</v>
      </c>
      <c r="N770" t="s">
        <v>208</v>
      </c>
      <c r="O770" t="s">
        <v>476</v>
      </c>
      <c r="P770" t="s">
        <v>476</v>
      </c>
    </row>
    <row r="771" spans="1:16">
      <c r="A771" s="484" t="s">
        <v>107787</v>
      </c>
      <c r="B771" s="485" t="s">
        <v>107786</v>
      </c>
      <c r="C771" t="s">
        <v>107785</v>
      </c>
      <c r="D771" t="s">
        <v>107784</v>
      </c>
      <c r="E771" t="str">
        <f t="shared" si="12"/>
        <v>493624 - CFPPA DE L'ALLIER NEUVY</v>
      </c>
      <c r="F771" t="s">
        <v>1618</v>
      </c>
      <c r="G771" t="s">
        <v>107783</v>
      </c>
      <c r="H771" t="s">
        <v>107782</v>
      </c>
      <c r="I771" t="s">
        <v>107781</v>
      </c>
      <c r="J771" t="s">
        <v>107780</v>
      </c>
      <c r="K771" t="s">
        <v>208</v>
      </c>
      <c r="L771" t="s">
        <v>107779</v>
      </c>
      <c r="N771" t="s">
        <v>208</v>
      </c>
      <c r="O771" t="s">
        <v>476</v>
      </c>
      <c r="P771" t="s">
        <v>476</v>
      </c>
    </row>
    <row r="772" spans="1:16">
      <c r="A772" s="484" t="s">
        <v>106475</v>
      </c>
      <c r="B772" s="485" t="s">
        <v>106474</v>
      </c>
      <c r="C772" t="s">
        <v>106473</v>
      </c>
      <c r="D772" t="s">
        <v>106472</v>
      </c>
      <c r="E772" t="str">
        <f t="shared" si="12"/>
        <v>94456 - CREPS VICHY</v>
      </c>
      <c r="F772" t="s">
        <v>1641</v>
      </c>
      <c r="G772" t="s">
        <v>106471</v>
      </c>
      <c r="H772" t="s">
        <v>77042</v>
      </c>
      <c r="I772" t="s">
        <v>81937</v>
      </c>
      <c r="J772" t="s">
        <v>106470</v>
      </c>
      <c r="K772" t="s">
        <v>208</v>
      </c>
      <c r="L772" t="s">
        <v>106469</v>
      </c>
      <c r="N772" t="s">
        <v>208</v>
      </c>
      <c r="O772" t="s">
        <v>476</v>
      </c>
      <c r="P772" t="s">
        <v>476</v>
      </c>
    </row>
    <row r="773" spans="1:16">
      <c r="A773" s="484" t="s">
        <v>98114</v>
      </c>
      <c r="B773" s="485" t="s">
        <v>98113</v>
      </c>
      <c r="C773" t="s">
        <v>98112</v>
      </c>
      <c r="D773" t="s">
        <v>98111</v>
      </c>
      <c r="E773" t="str">
        <f t="shared" si="12"/>
        <v>490880 - CFPPA DE CARMEJANE</v>
      </c>
      <c r="F773" t="s">
        <v>14816</v>
      </c>
      <c r="G773" t="s">
        <v>98110</v>
      </c>
      <c r="I773" t="s">
        <v>48881</v>
      </c>
      <c r="K773" t="s">
        <v>208</v>
      </c>
      <c r="L773" t="s">
        <v>98109</v>
      </c>
      <c r="N773" t="s">
        <v>208</v>
      </c>
      <c r="O773" t="s">
        <v>476</v>
      </c>
      <c r="P773" t="s">
        <v>476</v>
      </c>
    </row>
    <row r="774" spans="1:16">
      <c r="A774" s="484" t="s">
        <v>77039</v>
      </c>
      <c r="B774" s="485" t="s">
        <v>77038</v>
      </c>
      <c r="C774" t="s">
        <v>77037</v>
      </c>
      <c r="D774" t="s">
        <v>77036</v>
      </c>
      <c r="E774" t="str">
        <f t="shared" si="12"/>
        <v>498208 - CFPPA ET HORTICOLES - EPLEFPA ANTIBES</v>
      </c>
      <c r="F774" t="s">
        <v>25645</v>
      </c>
      <c r="G774" t="s">
        <v>77035</v>
      </c>
      <c r="H774" t="s">
        <v>77034</v>
      </c>
      <c r="I774" t="s">
        <v>9704</v>
      </c>
      <c r="J774" t="s">
        <v>77033</v>
      </c>
      <c r="K774" t="s">
        <v>208</v>
      </c>
      <c r="L774" t="s">
        <v>77032</v>
      </c>
      <c r="N774" t="s">
        <v>207</v>
      </c>
      <c r="O774" t="s">
        <v>476</v>
      </c>
      <c r="P774" t="s">
        <v>476</v>
      </c>
    </row>
    <row r="775" spans="1:16">
      <c r="A775" s="484" t="s">
        <v>107226</v>
      </c>
      <c r="B775" s="485" t="s">
        <v>107225</v>
      </c>
      <c r="C775" t="s">
        <v>107224</v>
      </c>
      <c r="D775" t="s">
        <v>107223</v>
      </c>
      <c r="E775" t="str">
        <f t="shared" si="12"/>
        <v>512874 - CFPPA DU PRADEL</v>
      </c>
      <c r="F775" t="s">
        <v>1808</v>
      </c>
      <c r="G775" t="s">
        <v>107222</v>
      </c>
      <c r="H775" t="s">
        <v>107221</v>
      </c>
      <c r="I775" t="s">
        <v>107220</v>
      </c>
      <c r="J775" t="s">
        <v>107219</v>
      </c>
      <c r="K775" t="s">
        <v>208</v>
      </c>
      <c r="L775" t="s">
        <v>107218</v>
      </c>
      <c r="N775" t="s">
        <v>208</v>
      </c>
      <c r="O775" t="s">
        <v>476</v>
      </c>
      <c r="P775" t="s">
        <v>476</v>
      </c>
    </row>
    <row r="776" spans="1:16">
      <c r="A776" s="484" t="s">
        <v>107060</v>
      </c>
      <c r="B776" s="485" t="s">
        <v>107059</v>
      </c>
      <c r="C776" t="s">
        <v>107058</v>
      </c>
      <c r="D776" t="s">
        <v>107057</v>
      </c>
      <c r="E776" t="str">
        <f t="shared" si="12"/>
        <v>474563 - LEGTA</v>
      </c>
      <c r="F776" t="s">
        <v>7372</v>
      </c>
      <c r="G776" t="s">
        <v>107056</v>
      </c>
      <c r="I776" t="s">
        <v>62854</v>
      </c>
      <c r="J776" t="s">
        <v>107055</v>
      </c>
      <c r="K776" t="s">
        <v>208</v>
      </c>
      <c r="L776" t="s">
        <v>107054</v>
      </c>
      <c r="N776" t="s">
        <v>208</v>
      </c>
      <c r="O776" t="s">
        <v>476</v>
      </c>
      <c r="P776" t="s">
        <v>476</v>
      </c>
    </row>
    <row r="777" spans="1:16">
      <c r="A777" s="484" t="s">
        <v>107689</v>
      </c>
      <c r="B777" s="485" t="s">
        <v>98529</v>
      </c>
      <c r="C777" t="s">
        <v>107688</v>
      </c>
      <c r="D777" t="s">
        <v>107687</v>
      </c>
      <c r="E777" t="str">
        <f t="shared" si="12"/>
        <v>480861 - CFPPA SAINT LAURENT</v>
      </c>
      <c r="F777" t="s">
        <v>105936</v>
      </c>
      <c r="G777" t="s">
        <v>107686</v>
      </c>
      <c r="H777" t="s">
        <v>107685</v>
      </c>
      <c r="I777" t="s">
        <v>98527</v>
      </c>
      <c r="J777" t="s">
        <v>107684</v>
      </c>
      <c r="K777" t="s">
        <v>208</v>
      </c>
      <c r="L777" t="s">
        <v>107683</v>
      </c>
      <c r="N777" t="s">
        <v>208</v>
      </c>
      <c r="O777" t="s">
        <v>476</v>
      </c>
      <c r="P777" t="s">
        <v>476</v>
      </c>
    </row>
    <row r="778" spans="1:16">
      <c r="A778" s="484" t="s">
        <v>98530</v>
      </c>
      <c r="B778" s="485" t="s">
        <v>98529</v>
      </c>
      <c r="C778" t="s">
        <v>98528</v>
      </c>
      <c r="D778" t="s">
        <v>98528</v>
      </c>
      <c r="E778" t="str">
        <f t="shared" si="12"/>
        <v>631942 - CFA LE BALCON DES ARDENNES</v>
      </c>
      <c r="F778" t="s">
        <v>25534</v>
      </c>
      <c r="I778" t="s">
        <v>98527</v>
      </c>
      <c r="K778" t="s">
        <v>208</v>
      </c>
      <c r="L778" t="s">
        <v>98526</v>
      </c>
      <c r="N778" t="s">
        <v>207</v>
      </c>
      <c r="O778" t="s">
        <v>476</v>
      </c>
      <c r="P778" t="s">
        <v>476</v>
      </c>
    </row>
    <row r="779" spans="1:16">
      <c r="A779" s="484" t="s">
        <v>107361</v>
      </c>
      <c r="B779" s="485" t="s">
        <v>107360</v>
      </c>
      <c r="C779" t="s">
        <v>107300</v>
      </c>
      <c r="D779" t="s">
        <v>107359</v>
      </c>
      <c r="E779" t="str">
        <f t="shared" si="12"/>
        <v>484271 - CFPPA ARIEGE-COMMINGES  LE CABIROL</v>
      </c>
      <c r="F779" t="s">
        <v>2994</v>
      </c>
      <c r="G779" t="s">
        <v>107358</v>
      </c>
      <c r="H779" t="s">
        <v>107357</v>
      </c>
      <c r="I779" t="s">
        <v>4349</v>
      </c>
      <c r="J779" t="s">
        <v>107356</v>
      </c>
      <c r="K779" t="s">
        <v>208</v>
      </c>
      <c r="L779" t="s">
        <v>107355</v>
      </c>
      <c r="N779" t="s">
        <v>208</v>
      </c>
      <c r="O779" t="s">
        <v>476</v>
      </c>
      <c r="P779" t="s">
        <v>476</v>
      </c>
    </row>
    <row r="780" spans="1:16">
      <c r="A780" s="484" t="s">
        <v>79210</v>
      </c>
      <c r="B780" s="485" t="s">
        <v>79209</v>
      </c>
      <c r="C780" t="s">
        <v>79208</v>
      </c>
      <c r="D780" t="s">
        <v>79207</v>
      </c>
      <c r="E780" t="str">
        <f t="shared" si="12"/>
        <v>484222 - EPLEFPA</v>
      </c>
      <c r="F780" t="s">
        <v>1315</v>
      </c>
      <c r="G780" t="s">
        <v>79206</v>
      </c>
      <c r="I780" t="s">
        <v>79205</v>
      </c>
      <c r="J780" t="s">
        <v>79204</v>
      </c>
      <c r="K780" t="s">
        <v>208</v>
      </c>
      <c r="L780" t="s">
        <v>79203</v>
      </c>
      <c r="N780" t="s">
        <v>208</v>
      </c>
      <c r="O780" t="s">
        <v>476</v>
      </c>
      <c r="P780" t="s">
        <v>476</v>
      </c>
    </row>
    <row r="781" spans="1:16">
      <c r="A781" s="484" t="s">
        <v>5728</v>
      </c>
      <c r="B781" s="485" t="s">
        <v>5727</v>
      </c>
      <c r="C781" t="s">
        <v>5726</v>
      </c>
      <c r="D781" t="s">
        <v>5725</v>
      </c>
      <c r="E781" t="str">
        <f t="shared" si="12"/>
        <v>525509 - UTT</v>
      </c>
      <c r="F781" t="s">
        <v>5724</v>
      </c>
      <c r="G781" t="s">
        <v>5723</v>
      </c>
      <c r="H781" t="s">
        <v>5722</v>
      </c>
      <c r="I781" t="s">
        <v>1312</v>
      </c>
      <c r="J781" t="s">
        <v>5721</v>
      </c>
      <c r="K781" t="s">
        <v>208</v>
      </c>
      <c r="L781" t="s">
        <v>5720</v>
      </c>
      <c r="N781" t="s">
        <v>207</v>
      </c>
      <c r="O781" t="s">
        <v>476</v>
      </c>
      <c r="P781" t="s">
        <v>476</v>
      </c>
    </row>
    <row r="782" spans="1:16">
      <c r="A782" s="484" t="s">
        <v>107330</v>
      </c>
      <c r="B782" s="485" t="s">
        <v>107329</v>
      </c>
      <c r="C782" t="s">
        <v>107300</v>
      </c>
      <c r="D782" t="s">
        <v>107328</v>
      </c>
      <c r="E782" t="str">
        <f t="shared" si="12"/>
        <v>553025 - CFPPA DU LAURAGAIS CASTELNAUDARY</v>
      </c>
      <c r="F782" t="s">
        <v>6143</v>
      </c>
      <c r="G782" t="s">
        <v>107327</v>
      </c>
      <c r="H782" t="s">
        <v>107326</v>
      </c>
      <c r="I782" t="s">
        <v>18769</v>
      </c>
      <c r="J782" t="s">
        <v>107325</v>
      </c>
      <c r="K782" t="s">
        <v>208</v>
      </c>
      <c r="L782" t="s">
        <v>107324</v>
      </c>
      <c r="N782" t="s">
        <v>208</v>
      </c>
      <c r="O782" t="s">
        <v>476</v>
      </c>
      <c r="P782" t="s">
        <v>476</v>
      </c>
    </row>
    <row r="783" spans="1:16">
      <c r="A783" s="484" t="s">
        <v>98197</v>
      </c>
      <c r="B783" s="485" t="s">
        <v>98196</v>
      </c>
      <c r="C783" t="s">
        <v>98195</v>
      </c>
      <c r="D783" t="s">
        <v>98195</v>
      </c>
      <c r="E783" t="str">
        <f t="shared" si="12"/>
        <v>471318 - CFPPA DE LA ROQUE</v>
      </c>
      <c r="F783" t="s">
        <v>44893</v>
      </c>
      <c r="G783" t="s">
        <v>98194</v>
      </c>
      <c r="H783" t="s">
        <v>98193</v>
      </c>
      <c r="I783" t="s">
        <v>4070</v>
      </c>
      <c r="J783" t="s">
        <v>98192</v>
      </c>
      <c r="K783" t="s">
        <v>208</v>
      </c>
      <c r="L783" t="s">
        <v>98191</v>
      </c>
      <c r="N783" t="s">
        <v>208</v>
      </c>
      <c r="O783" t="s">
        <v>476</v>
      </c>
      <c r="P783" t="s">
        <v>476</v>
      </c>
    </row>
    <row r="784" spans="1:16">
      <c r="A784" s="484" t="s">
        <v>107187</v>
      </c>
      <c r="B784" s="485" t="s">
        <v>107186</v>
      </c>
      <c r="C784" t="s">
        <v>107185</v>
      </c>
      <c r="D784" t="s">
        <v>107184</v>
      </c>
      <c r="E784" t="str">
        <f t="shared" si="12"/>
        <v>459598 - CFPPA ST AFFRIQUE</v>
      </c>
      <c r="F784" t="s">
        <v>11972</v>
      </c>
      <c r="G784" t="s">
        <v>107183</v>
      </c>
      <c r="I784" t="s">
        <v>21386</v>
      </c>
      <c r="J784" t="s">
        <v>107182</v>
      </c>
      <c r="K784" t="s">
        <v>208</v>
      </c>
      <c r="L784" t="s">
        <v>107181</v>
      </c>
      <c r="N784" t="s">
        <v>208</v>
      </c>
      <c r="O784" t="s">
        <v>476</v>
      </c>
      <c r="P784" t="s">
        <v>476</v>
      </c>
    </row>
    <row r="785" spans="1:16">
      <c r="A785" s="484" t="s">
        <v>64931</v>
      </c>
      <c r="B785" s="485" t="s">
        <v>64930</v>
      </c>
      <c r="C785" t="s">
        <v>64929</v>
      </c>
      <c r="D785" t="s">
        <v>64929</v>
      </c>
      <c r="E785" t="str">
        <f t="shared" si="12"/>
        <v>504270 - GRETA MARSEILLE MEDITERRANEE</v>
      </c>
      <c r="F785" t="s">
        <v>15636</v>
      </c>
      <c r="G785" t="s">
        <v>64928</v>
      </c>
      <c r="H785" t="s">
        <v>64927</v>
      </c>
      <c r="I785" t="s">
        <v>17191</v>
      </c>
      <c r="J785" t="s">
        <v>64926</v>
      </c>
      <c r="K785" t="s">
        <v>208</v>
      </c>
      <c r="L785" t="s">
        <v>64925</v>
      </c>
      <c r="N785" t="s">
        <v>207</v>
      </c>
      <c r="O785" t="s">
        <v>476</v>
      </c>
      <c r="P785" t="s">
        <v>476</v>
      </c>
    </row>
    <row r="786" spans="1:16">
      <c r="A786" s="484" t="s">
        <v>106447</v>
      </c>
      <c r="B786" s="485" t="s">
        <v>106446</v>
      </c>
      <c r="C786" t="s">
        <v>106445</v>
      </c>
      <c r="D786" t="s">
        <v>106444</v>
      </c>
      <c r="E786" t="str">
        <f t="shared" si="12"/>
        <v>333300 - CREPS SUD EST AIX EN PROVENCE</v>
      </c>
      <c r="F786" t="s">
        <v>19501</v>
      </c>
      <c r="G786" t="s">
        <v>106443</v>
      </c>
      <c r="H786" t="s">
        <v>106442</v>
      </c>
      <c r="I786" t="s">
        <v>596</v>
      </c>
      <c r="J786" t="s">
        <v>106441</v>
      </c>
      <c r="K786" t="s">
        <v>208</v>
      </c>
      <c r="L786" t="s">
        <v>106440</v>
      </c>
      <c r="N786" t="s">
        <v>208</v>
      </c>
      <c r="O786" t="s">
        <v>476</v>
      </c>
      <c r="P786" t="s">
        <v>476</v>
      </c>
    </row>
    <row r="787" spans="1:16">
      <c r="A787" s="484" t="s">
        <v>89993</v>
      </c>
      <c r="B787" s="485" t="s">
        <v>89992</v>
      </c>
      <c r="C787" t="s">
        <v>89991</v>
      </c>
      <c r="D787" t="s">
        <v>89990</v>
      </c>
      <c r="E787" t="str">
        <f t="shared" si="12"/>
        <v>126779 - CFPPA VALABRE GARDANNE</v>
      </c>
      <c r="F787" t="s">
        <v>26234</v>
      </c>
      <c r="G787" t="s">
        <v>89989</v>
      </c>
      <c r="I787" t="s">
        <v>8665</v>
      </c>
      <c r="K787" t="s">
        <v>208</v>
      </c>
      <c r="L787" t="s">
        <v>89988</v>
      </c>
      <c r="N787" t="s">
        <v>208</v>
      </c>
      <c r="O787" t="s">
        <v>476</v>
      </c>
      <c r="P787" t="s">
        <v>476</v>
      </c>
    </row>
    <row r="788" spans="1:16">
      <c r="A788" s="484" t="s">
        <v>76931</v>
      </c>
      <c r="B788" s="485" t="s">
        <v>76930</v>
      </c>
      <c r="C788" t="s">
        <v>76929</v>
      </c>
      <c r="D788" t="s">
        <v>76928</v>
      </c>
      <c r="E788" t="str">
        <f t="shared" si="12"/>
        <v>654474 - EPLEFPA ST REMY DE PROVENCE</v>
      </c>
      <c r="F788" t="s">
        <v>11491</v>
      </c>
      <c r="G788" t="s">
        <v>76927</v>
      </c>
      <c r="I788" t="s">
        <v>60582</v>
      </c>
      <c r="J788" t="s">
        <v>76926</v>
      </c>
      <c r="K788" t="s">
        <v>208</v>
      </c>
      <c r="L788" t="s">
        <v>76925</v>
      </c>
      <c r="N788" t="s">
        <v>208</v>
      </c>
      <c r="O788" t="s">
        <v>476</v>
      </c>
      <c r="P788" t="s">
        <v>476</v>
      </c>
    </row>
    <row r="789" spans="1:16">
      <c r="A789" s="484" t="s">
        <v>65230</v>
      </c>
      <c r="B789" s="485" t="s">
        <v>65229</v>
      </c>
      <c r="C789" t="s">
        <v>65228</v>
      </c>
      <c r="D789" t="s">
        <v>65228</v>
      </c>
      <c r="E789" t="str">
        <f t="shared" si="12"/>
        <v>5484 - GRETA CFA PROVENCE</v>
      </c>
      <c r="F789" t="s">
        <v>7009</v>
      </c>
      <c r="G789" t="s">
        <v>65227</v>
      </c>
      <c r="H789" t="s">
        <v>65226</v>
      </c>
      <c r="I789" t="s">
        <v>596</v>
      </c>
      <c r="J789" t="s">
        <v>65225</v>
      </c>
      <c r="K789" t="s">
        <v>65224</v>
      </c>
      <c r="L789" t="s">
        <v>65223</v>
      </c>
      <c r="N789" t="s">
        <v>207</v>
      </c>
      <c r="O789" t="s">
        <v>476</v>
      </c>
      <c r="P789" t="s">
        <v>476</v>
      </c>
    </row>
    <row r="790" spans="1:16">
      <c r="A790" s="484" t="s">
        <v>83443</v>
      </c>
      <c r="B790" s="485" t="s">
        <v>83442</v>
      </c>
      <c r="C790" t="s">
        <v>83441</v>
      </c>
      <c r="D790" t="s">
        <v>83393</v>
      </c>
      <c r="E790" t="str">
        <f t="shared" si="12"/>
        <v>456240 - ENSP</v>
      </c>
      <c r="F790" t="s">
        <v>1513</v>
      </c>
      <c r="G790" t="s">
        <v>83440</v>
      </c>
      <c r="I790" t="s">
        <v>4444</v>
      </c>
      <c r="J790" t="s">
        <v>83439</v>
      </c>
      <c r="K790" t="s">
        <v>208</v>
      </c>
      <c r="L790" t="s">
        <v>83438</v>
      </c>
      <c r="N790" t="s">
        <v>208</v>
      </c>
      <c r="O790" t="s">
        <v>476</v>
      </c>
      <c r="P790" t="s">
        <v>476</v>
      </c>
    </row>
    <row r="791" spans="1:16">
      <c r="A791" s="484" t="s">
        <v>54978</v>
      </c>
      <c r="B791" s="485" t="s">
        <v>54977</v>
      </c>
      <c r="C791" t="s">
        <v>54976</v>
      </c>
      <c r="D791" t="s">
        <v>54975</v>
      </c>
      <c r="E791" t="str">
        <f t="shared" si="12"/>
        <v>445990 - IEP</v>
      </c>
      <c r="F791" t="s">
        <v>8881</v>
      </c>
      <c r="G791" t="s">
        <v>54974</v>
      </c>
      <c r="I791" t="s">
        <v>596</v>
      </c>
      <c r="J791" t="s">
        <v>54973</v>
      </c>
      <c r="K791" t="s">
        <v>208</v>
      </c>
      <c r="L791" t="s">
        <v>54972</v>
      </c>
      <c r="N791" t="s">
        <v>208</v>
      </c>
      <c r="O791" t="s">
        <v>476</v>
      </c>
      <c r="P791" t="s">
        <v>476</v>
      </c>
    </row>
    <row r="792" spans="1:16">
      <c r="A792" s="484" t="s">
        <v>41386</v>
      </c>
      <c r="B792" s="485" t="s">
        <v>41385</v>
      </c>
      <c r="C792" t="s">
        <v>41384</v>
      </c>
      <c r="D792" t="s">
        <v>41383</v>
      </c>
      <c r="E792" t="str">
        <f t="shared" si="12"/>
        <v>493181 - CFPPA LE ROBILLARD</v>
      </c>
      <c r="F792" t="s">
        <v>16283</v>
      </c>
      <c r="G792" t="s">
        <v>41382</v>
      </c>
      <c r="H792" t="s">
        <v>41381</v>
      </c>
      <c r="I792" t="s">
        <v>41380</v>
      </c>
      <c r="J792" t="s">
        <v>41379</v>
      </c>
      <c r="K792" t="s">
        <v>208</v>
      </c>
      <c r="L792" t="s">
        <v>41378</v>
      </c>
      <c r="N792" t="s">
        <v>208</v>
      </c>
      <c r="O792" t="s">
        <v>476</v>
      </c>
      <c r="P792" t="s">
        <v>476</v>
      </c>
    </row>
    <row r="793" spans="1:16">
      <c r="A793" s="484" t="s">
        <v>6371</v>
      </c>
      <c r="B793" s="485" t="s">
        <v>6370</v>
      </c>
      <c r="C793" t="s">
        <v>6369</v>
      </c>
      <c r="D793" t="s">
        <v>6368</v>
      </c>
      <c r="E793" t="str">
        <f t="shared" si="12"/>
        <v>5952 - UNI CAEN</v>
      </c>
      <c r="F793" t="s">
        <v>6367</v>
      </c>
      <c r="G793" t="s">
        <v>6366</v>
      </c>
      <c r="H793" t="s">
        <v>6365</v>
      </c>
      <c r="I793" t="s">
        <v>1781</v>
      </c>
      <c r="J793" t="s">
        <v>6364</v>
      </c>
      <c r="K793" t="s">
        <v>6363</v>
      </c>
      <c r="L793" t="s">
        <v>6362</v>
      </c>
      <c r="N793" t="s">
        <v>207</v>
      </c>
      <c r="O793" t="s">
        <v>476</v>
      </c>
      <c r="P793" t="s">
        <v>476</v>
      </c>
    </row>
    <row r="794" spans="1:16">
      <c r="A794" s="484" t="s">
        <v>105074</v>
      </c>
      <c r="B794" s="485" t="s">
        <v>105073</v>
      </c>
      <c r="C794" t="s">
        <v>105072</v>
      </c>
      <c r="D794" t="s">
        <v>105071</v>
      </c>
      <c r="E794" t="str">
        <f t="shared" si="12"/>
        <v>503630 - CFPPA VIRE NORMANDIE</v>
      </c>
      <c r="F794" t="s">
        <v>6951</v>
      </c>
      <c r="G794" t="s">
        <v>105070</v>
      </c>
      <c r="H794" t="s">
        <v>105069</v>
      </c>
      <c r="I794" t="s">
        <v>39333</v>
      </c>
      <c r="J794" t="s">
        <v>105068</v>
      </c>
      <c r="K794" t="s">
        <v>208</v>
      </c>
      <c r="L794" t="s">
        <v>105067</v>
      </c>
      <c r="N794" t="s">
        <v>208</v>
      </c>
      <c r="O794" t="s">
        <v>476</v>
      </c>
      <c r="P794" t="s">
        <v>476</v>
      </c>
    </row>
    <row r="795" spans="1:16">
      <c r="A795" s="484" t="s">
        <v>41394</v>
      </c>
      <c r="B795" s="485" t="s">
        <v>41393</v>
      </c>
      <c r="C795" t="s">
        <v>41392</v>
      </c>
      <c r="D795" t="s">
        <v>41391</v>
      </c>
      <c r="E795" t="str">
        <f t="shared" si="12"/>
        <v>564059 - LYCEE AGRICOLE GEORGES POMPIDOU - ENIL AURILLAC</v>
      </c>
      <c r="F795" t="s">
        <v>17652</v>
      </c>
      <c r="G795" t="s">
        <v>41390</v>
      </c>
      <c r="H795" t="s">
        <v>41389</v>
      </c>
      <c r="I795" t="s">
        <v>7712</v>
      </c>
      <c r="J795" t="s">
        <v>41388</v>
      </c>
      <c r="K795" t="s">
        <v>208</v>
      </c>
      <c r="L795" t="s">
        <v>41387</v>
      </c>
      <c r="N795" t="s">
        <v>208</v>
      </c>
      <c r="O795" t="s">
        <v>476</v>
      </c>
      <c r="P795" t="s">
        <v>476</v>
      </c>
    </row>
    <row r="796" spans="1:16">
      <c r="A796" s="484" t="s">
        <v>76885</v>
      </c>
      <c r="B796" s="485" t="s">
        <v>76884</v>
      </c>
      <c r="C796" t="s">
        <v>76883</v>
      </c>
      <c r="D796" t="s">
        <v>76882</v>
      </c>
      <c r="E796" t="str">
        <f t="shared" si="12"/>
        <v>185760 - EPLEFPA SAINT FLOUR</v>
      </c>
      <c r="F796" t="s">
        <v>1618</v>
      </c>
      <c r="G796" t="s">
        <v>76881</v>
      </c>
      <c r="H796" t="s">
        <v>76880</v>
      </c>
      <c r="I796" t="s">
        <v>20095</v>
      </c>
      <c r="J796" t="s">
        <v>76879</v>
      </c>
      <c r="K796" t="s">
        <v>208</v>
      </c>
      <c r="L796" t="s">
        <v>76878</v>
      </c>
      <c r="N796" t="s">
        <v>208</v>
      </c>
      <c r="O796" t="s">
        <v>476</v>
      </c>
      <c r="P796" t="s">
        <v>476</v>
      </c>
    </row>
    <row r="797" spans="1:16">
      <c r="A797" s="484" t="s">
        <v>77055</v>
      </c>
      <c r="B797" s="485" t="s">
        <v>77054</v>
      </c>
      <c r="C797" t="s">
        <v>77053</v>
      </c>
      <c r="D797" t="s">
        <v>77052</v>
      </c>
      <c r="E797" t="str">
        <f t="shared" si="12"/>
        <v>494720 - EPLEA CFPPA DE L'OISELLERIE LA COURONNE</v>
      </c>
      <c r="F797" t="s">
        <v>16995</v>
      </c>
      <c r="H797" t="s">
        <v>77051</v>
      </c>
      <c r="I797" t="s">
        <v>77050</v>
      </c>
      <c r="J797" t="s">
        <v>77049</v>
      </c>
      <c r="K797" t="s">
        <v>208</v>
      </c>
      <c r="L797" t="s">
        <v>77048</v>
      </c>
      <c r="N797" t="s">
        <v>208</v>
      </c>
      <c r="O797" t="s">
        <v>476</v>
      </c>
      <c r="P797" t="s">
        <v>476</v>
      </c>
    </row>
    <row r="798" spans="1:16">
      <c r="A798" s="484" t="s">
        <v>6028</v>
      </c>
      <c r="B798" s="485" t="s">
        <v>6027</v>
      </c>
      <c r="C798" t="s">
        <v>6026</v>
      </c>
      <c r="D798" t="s">
        <v>6026</v>
      </c>
      <c r="E798" t="str">
        <f t="shared" si="12"/>
        <v>454096 - UNIVERSITE DE LA ROCHELLE</v>
      </c>
      <c r="F798" t="s">
        <v>2320</v>
      </c>
      <c r="G798" t="s">
        <v>6025</v>
      </c>
      <c r="H798" t="s">
        <v>6024</v>
      </c>
      <c r="I798" t="s">
        <v>6023</v>
      </c>
      <c r="J798" t="s">
        <v>6022</v>
      </c>
      <c r="K798" t="s">
        <v>208</v>
      </c>
      <c r="L798" t="s">
        <v>6021</v>
      </c>
      <c r="N798" t="s">
        <v>207</v>
      </c>
      <c r="O798" t="s">
        <v>476</v>
      </c>
      <c r="P798" t="s">
        <v>476</v>
      </c>
    </row>
    <row r="799" spans="1:16">
      <c r="A799" s="484" t="s">
        <v>77457</v>
      </c>
      <c r="B799" s="485" t="s">
        <v>77456</v>
      </c>
      <c r="C799" t="s">
        <v>77455</v>
      </c>
      <c r="D799" t="s">
        <v>77454</v>
      </c>
      <c r="E799" t="str">
        <f t="shared" si="12"/>
        <v>168269 - EPLEA DE SAINTONGE SAINTES</v>
      </c>
      <c r="F799" t="s">
        <v>5179</v>
      </c>
      <c r="G799" t="s">
        <v>77453</v>
      </c>
      <c r="H799" t="s">
        <v>77452</v>
      </c>
      <c r="I799" t="s">
        <v>6711</v>
      </c>
      <c r="J799" t="s">
        <v>77451</v>
      </c>
      <c r="K799" t="s">
        <v>208</v>
      </c>
      <c r="L799" t="s">
        <v>77450</v>
      </c>
      <c r="N799" t="s">
        <v>208</v>
      </c>
      <c r="O799" t="s">
        <v>476</v>
      </c>
      <c r="P799" t="s">
        <v>476</v>
      </c>
    </row>
    <row r="800" spans="1:16">
      <c r="A800" s="484" t="s">
        <v>98204</v>
      </c>
      <c r="B800" s="485" t="s">
        <v>98203</v>
      </c>
      <c r="C800" t="s">
        <v>98202</v>
      </c>
      <c r="D800" t="s">
        <v>98202</v>
      </c>
      <c r="E800" t="str">
        <f t="shared" si="12"/>
        <v>516259 - CFPPA DE LA MER ET DU LITTORAL</v>
      </c>
      <c r="F800" t="s">
        <v>5179</v>
      </c>
      <c r="G800" t="s">
        <v>98201</v>
      </c>
      <c r="I800" t="s">
        <v>98200</v>
      </c>
      <c r="J800" t="s">
        <v>98199</v>
      </c>
      <c r="K800" t="s">
        <v>208</v>
      </c>
      <c r="L800" t="s">
        <v>98198</v>
      </c>
      <c r="N800" t="s">
        <v>208</v>
      </c>
      <c r="O800" t="s">
        <v>476</v>
      </c>
      <c r="P800" t="s">
        <v>476</v>
      </c>
    </row>
    <row r="801" spans="1:16">
      <c r="A801" s="484" t="s">
        <v>107217</v>
      </c>
      <c r="B801" s="485" t="s">
        <v>107216</v>
      </c>
      <c r="C801" t="s">
        <v>107215</v>
      </c>
      <c r="D801" t="s">
        <v>107214</v>
      </c>
      <c r="E801" t="str">
        <f t="shared" si="12"/>
        <v>573360 - CFPPA L'ENILIA ENSMIC</v>
      </c>
      <c r="F801" t="s">
        <v>107213</v>
      </c>
      <c r="G801" t="s">
        <v>107212</v>
      </c>
      <c r="H801" t="s">
        <v>41351</v>
      </c>
      <c r="I801" t="s">
        <v>107211</v>
      </c>
      <c r="J801" t="s">
        <v>107210</v>
      </c>
      <c r="K801" t="s">
        <v>208</v>
      </c>
      <c r="L801" t="s">
        <v>107209</v>
      </c>
      <c r="N801" t="s">
        <v>208</v>
      </c>
      <c r="O801" t="s">
        <v>476</v>
      </c>
      <c r="P801" t="s">
        <v>476</v>
      </c>
    </row>
    <row r="802" spans="1:16">
      <c r="A802" s="484" t="s">
        <v>41417</v>
      </c>
      <c r="B802" s="485" t="s">
        <v>41416</v>
      </c>
      <c r="C802" t="s">
        <v>41415</v>
      </c>
      <c r="D802" t="s">
        <v>41414</v>
      </c>
      <c r="E802" t="str">
        <f t="shared" si="12"/>
        <v>508548 - LREMA</v>
      </c>
      <c r="F802" t="s">
        <v>7987</v>
      </c>
      <c r="G802" t="s">
        <v>41413</v>
      </c>
      <c r="H802" t="s">
        <v>41412</v>
      </c>
      <c r="I802" t="s">
        <v>6023</v>
      </c>
      <c r="J802" t="s">
        <v>41411</v>
      </c>
      <c r="K802" t="s">
        <v>208</v>
      </c>
      <c r="L802" t="s">
        <v>41410</v>
      </c>
      <c r="N802" t="s">
        <v>208</v>
      </c>
      <c r="O802" t="s">
        <v>476</v>
      </c>
      <c r="P802" t="s">
        <v>476</v>
      </c>
    </row>
    <row r="803" spans="1:16">
      <c r="A803" s="484" t="s">
        <v>77031</v>
      </c>
      <c r="B803" s="485" t="s">
        <v>77030</v>
      </c>
      <c r="C803" t="s">
        <v>77029</v>
      </c>
      <c r="D803" t="s">
        <v>77028</v>
      </c>
      <c r="E803" t="str">
        <f t="shared" si="12"/>
        <v>561988 - EPLEFPA LE SUBDRAY</v>
      </c>
      <c r="F803" t="s">
        <v>36906</v>
      </c>
      <c r="G803" t="s">
        <v>77027</v>
      </c>
      <c r="I803" t="s">
        <v>77026</v>
      </c>
      <c r="J803" t="s">
        <v>77025</v>
      </c>
      <c r="K803" t="s">
        <v>208</v>
      </c>
      <c r="L803" t="s">
        <v>77024</v>
      </c>
      <c r="N803" t="s">
        <v>208</v>
      </c>
      <c r="O803" t="s">
        <v>476</v>
      </c>
      <c r="P803" t="s">
        <v>476</v>
      </c>
    </row>
    <row r="804" spans="1:16">
      <c r="A804" s="484" t="s">
        <v>90192</v>
      </c>
      <c r="B804" s="485" t="s">
        <v>90191</v>
      </c>
      <c r="C804" t="s">
        <v>90190</v>
      </c>
      <c r="D804" t="s">
        <v>90189</v>
      </c>
      <c r="E804" t="str">
        <f t="shared" si="12"/>
        <v>299868 - CREPS DU CENTRE VAL DE LOIRE BOURGES</v>
      </c>
      <c r="F804" t="s">
        <v>8706</v>
      </c>
      <c r="G804" t="s">
        <v>90188</v>
      </c>
      <c r="I804" t="s">
        <v>4220</v>
      </c>
      <c r="J804" t="s">
        <v>90187</v>
      </c>
      <c r="K804" t="s">
        <v>208</v>
      </c>
      <c r="L804" t="s">
        <v>90186</v>
      </c>
      <c r="N804" t="s">
        <v>208</v>
      </c>
      <c r="O804" t="s">
        <v>476</v>
      </c>
      <c r="P804" t="s">
        <v>476</v>
      </c>
    </row>
    <row r="805" spans="1:16">
      <c r="A805" s="484" t="s">
        <v>79145</v>
      </c>
      <c r="B805" s="485" t="s">
        <v>79144</v>
      </c>
      <c r="C805" t="s">
        <v>79143</v>
      </c>
      <c r="D805" t="s">
        <v>79142</v>
      </c>
      <c r="E805" t="str">
        <f t="shared" si="12"/>
        <v>460126 - CENTRE DE FORMATION PROF PROMOTION AGRICOLE</v>
      </c>
      <c r="F805" t="s">
        <v>79141</v>
      </c>
      <c r="G805" t="s">
        <v>79140</v>
      </c>
      <c r="I805" t="s">
        <v>79139</v>
      </c>
      <c r="J805" t="s">
        <v>79138</v>
      </c>
      <c r="K805" t="s">
        <v>208</v>
      </c>
      <c r="L805" t="s">
        <v>79137</v>
      </c>
      <c r="N805" t="s">
        <v>208</v>
      </c>
      <c r="O805" t="s">
        <v>476</v>
      </c>
      <c r="P805" t="s">
        <v>476</v>
      </c>
    </row>
    <row r="806" spans="1:16">
      <c r="A806" s="484" t="s">
        <v>90134</v>
      </c>
      <c r="B806" s="485" t="s">
        <v>90133</v>
      </c>
      <c r="C806" t="s">
        <v>90132</v>
      </c>
      <c r="D806" t="s">
        <v>90131</v>
      </c>
      <c r="E806" t="str">
        <f t="shared" si="12"/>
        <v>647500 - CDFAA DE L'EPLEFPA BRIVE VOUTEZAC</v>
      </c>
      <c r="F806" t="s">
        <v>1745</v>
      </c>
      <c r="G806" t="s">
        <v>90130</v>
      </c>
      <c r="I806" t="s">
        <v>90129</v>
      </c>
      <c r="J806" t="s">
        <v>90128</v>
      </c>
      <c r="K806" t="s">
        <v>208</v>
      </c>
      <c r="L806" t="s">
        <v>90127</v>
      </c>
      <c r="N806" t="s">
        <v>207</v>
      </c>
      <c r="O806" t="s">
        <v>476</v>
      </c>
      <c r="P806" t="s">
        <v>476</v>
      </c>
    </row>
    <row r="807" spans="1:16">
      <c r="A807" s="484" t="s">
        <v>41282</v>
      </c>
      <c r="B807" s="485" t="s">
        <v>41281</v>
      </c>
      <c r="C807" t="s">
        <v>41280</v>
      </c>
      <c r="D807" t="s">
        <v>41279</v>
      </c>
      <c r="E807" t="str">
        <f t="shared" si="12"/>
        <v>479111 - CFPPA TULLE NAVES</v>
      </c>
      <c r="F807" t="s">
        <v>904</v>
      </c>
      <c r="G807" t="s">
        <v>41278</v>
      </c>
      <c r="I807" t="s">
        <v>41277</v>
      </c>
      <c r="J807" t="s">
        <v>41276</v>
      </c>
      <c r="K807" t="s">
        <v>208</v>
      </c>
      <c r="L807" t="s">
        <v>41275</v>
      </c>
      <c r="N807" t="s">
        <v>208</v>
      </c>
      <c r="O807" t="s">
        <v>476</v>
      </c>
      <c r="P807" t="s">
        <v>476</v>
      </c>
    </row>
    <row r="808" spans="1:16">
      <c r="A808" s="484" t="s">
        <v>107310</v>
      </c>
      <c r="B808" s="485" t="s">
        <v>107309</v>
      </c>
      <c r="C808" t="s">
        <v>107300</v>
      </c>
      <c r="D808" t="s">
        <v>107308</v>
      </c>
      <c r="E808" t="str">
        <f t="shared" si="12"/>
        <v>547475 - CFPPA SARTENE</v>
      </c>
      <c r="F808" t="s">
        <v>2524</v>
      </c>
      <c r="G808" t="s">
        <v>107307</v>
      </c>
      <c r="H808" t="s">
        <v>107306</v>
      </c>
      <c r="I808" t="s">
        <v>107305</v>
      </c>
      <c r="J808" t="s">
        <v>107304</v>
      </c>
      <c r="K808" t="s">
        <v>208</v>
      </c>
      <c r="L808" t="s">
        <v>107303</v>
      </c>
      <c r="N808" t="s">
        <v>208</v>
      </c>
      <c r="O808" t="s">
        <v>476</v>
      </c>
      <c r="P808" t="s">
        <v>476</v>
      </c>
    </row>
    <row r="809" spans="1:16">
      <c r="A809" s="484" t="s">
        <v>65206</v>
      </c>
      <c r="B809" s="485" t="s">
        <v>65205</v>
      </c>
      <c r="C809" t="s">
        <v>65204</v>
      </c>
      <c r="D809" t="s">
        <v>65204</v>
      </c>
      <c r="E809" t="str">
        <f t="shared" si="12"/>
        <v>36330 - GRETA CORSE DU SUD</v>
      </c>
      <c r="F809" t="s">
        <v>4558</v>
      </c>
      <c r="G809" t="s">
        <v>65203</v>
      </c>
      <c r="H809" t="s">
        <v>65202</v>
      </c>
      <c r="I809" t="s">
        <v>12251</v>
      </c>
      <c r="J809" t="s">
        <v>65201</v>
      </c>
      <c r="K809" t="s">
        <v>208</v>
      </c>
      <c r="L809" t="s">
        <v>65200</v>
      </c>
      <c r="N809" t="s">
        <v>207</v>
      </c>
      <c r="O809" t="s">
        <v>476</v>
      </c>
      <c r="P809" t="s">
        <v>476</v>
      </c>
    </row>
    <row r="810" spans="1:16">
      <c r="A810" s="484" t="s">
        <v>65019</v>
      </c>
      <c r="B810" s="485" t="s">
        <v>65018</v>
      </c>
      <c r="C810" t="s">
        <v>65017</v>
      </c>
      <c r="D810" t="s">
        <v>65017</v>
      </c>
      <c r="E810" t="str">
        <f t="shared" si="12"/>
        <v>284336 - GRETA HAUTE CORSE</v>
      </c>
      <c r="F810" t="s">
        <v>5963</v>
      </c>
      <c r="G810" t="s">
        <v>65016</v>
      </c>
      <c r="H810" t="s">
        <v>65015</v>
      </c>
      <c r="I810" t="s">
        <v>2642</v>
      </c>
      <c r="J810" t="s">
        <v>65014</v>
      </c>
      <c r="K810" t="s">
        <v>208</v>
      </c>
      <c r="L810" t="s">
        <v>65013</v>
      </c>
      <c r="N810" t="s">
        <v>207</v>
      </c>
      <c r="O810" t="s">
        <v>476</v>
      </c>
      <c r="P810" t="s">
        <v>476</v>
      </c>
    </row>
    <row r="811" spans="1:16">
      <c r="A811" s="484" t="s">
        <v>98154</v>
      </c>
      <c r="B811" s="485" t="s">
        <v>98153</v>
      </c>
      <c r="C811" t="s">
        <v>98152</v>
      </c>
      <c r="D811" t="s">
        <v>98151</v>
      </c>
      <c r="E811" t="str">
        <f t="shared" si="12"/>
        <v>585890 - CFPPA DE BORGO</v>
      </c>
      <c r="F811" t="s">
        <v>2524</v>
      </c>
      <c r="G811" t="s">
        <v>98150</v>
      </c>
      <c r="I811" t="s">
        <v>3007</v>
      </c>
      <c r="J811" t="s">
        <v>98149</v>
      </c>
      <c r="K811" t="s">
        <v>208</v>
      </c>
      <c r="L811" t="s">
        <v>98148</v>
      </c>
      <c r="N811" t="s">
        <v>208</v>
      </c>
      <c r="O811" t="s">
        <v>476</v>
      </c>
      <c r="P811" t="s">
        <v>476</v>
      </c>
    </row>
    <row r="812" spans="1:16">
      <c r="A812" s="484" t="s">
        <v>6527</v>
      </c>
      <c r="B812" s="485" t="s">
        <v>6526</v>
      </c>
      <c r="C812" t="s">
        <v>6525</v>
      </c>
      <c r="D812" t="s">
        <v>6525</v>
      </c>
      <c r="E812" t="str">
        <f t="shared" si="12"/>
        <v>5988 - UNIVERSITA DI CORSICA PASQUALE PAOLI</v>
      </c>
      <c r="F812" t="s">
        <v>6524</v>
      </c>
      <c r="G812" t="s">
        <v>6523</v>
      </c>
      <c r="H812" t="s">
        <v>6522</v>
      </c>
      <c r="I812" t="s">
        <v>6521</v>
      </c>
      <c r="J812" t="s">
        <v>6520</v>
      </c>
      <c r="K812" t="s">
        <v>208</v>
      </c>
      <c r="L812" t="s">
        <v>6519</v>
      </c>
      <c r="N812" t="s">
        <v>208</v>
      </c>
      <c r="O812" t="s">
        <v>476</v>
      </c>
      <c r="P812" t="s">
        <v>476</v>
      </c>
    </row>
    <row r="813" spans="1:16">
      <c r="A813" s="484" t="s">
        <v>108016</v>
      </c>
      <c r="B813" s="485" t="s">
        <v>108015</v>
      </c>
      <c r="C813" t="s">
        <v>108014</v>
      </c>
      <c r="D813" t="s">
        <v>108013</v>
      </c>
      <c r="E813" t="str">
        <f t="shared" si="12"/>
        <v>631577 - CFA UNIV REGION CORSE P PAOLI</v>
      </c>
      <c r="F813" t="s">
        <v>1504</v>
      </c>
      <c r="G813" t="s">
        <v>108012</v>
      </c>
      <c r="H813" t="s">
        <v>108011</v>
      </c>
      <c r="I813" t="s">
        <v>6521</v>
      </c>
      <c r="J813" t="s">
        <v>108010</v>
      </c>
      <c r="K813" t="s">
        <v>208</v>
      </c>
      <c r="L813" t="s">
        <v>108009</v>
      </c>
      <c r="N813" t="s">
        <v>207</v>
      </c>
      <c r="O813" t="s">
        <v>476</v>
      </c>
      <c r="P813" t="s">
        <v>476</v>
      </c>
    </row>
    <row r="814" spans="1:16">
      <c r="A814" s="484" t="s">
        <v>41176</v>
      </c>
      <c r="B814" s="485" t="s">
        <v>41175</v>
      </c>
      <c r="C814" t="s">
        <v>41174</v>
      </c>
      <c r="D814" t="s">
        <v>41174</v>
      </c>
      <c r="E814" t="str">
        <f t="shared" si="12"/>
        <v>531431 - LYCEE MARITIME ET AQUACOLE DE BASTIA</v>
      </c>
      <c r="F814" t="s">
        <v>1328</v>
      </c>
      <c r="G814" t="s">
        <v>41173</v>
      </c>
      <c r="H814" t="s">
        <v>41172</v>
      </c>
      <c r="I814" t="s">
        <v>2642</v>
      </c>
      <c r="J814" t="s">
        <v>41171</v>
      </c>
      <c r="K814" t="s">
        <v>208</v>
      </c>
      <c r="L814" t="s">
        <v>41170</v>
      </c>
      <c r="N814" t="s">
        <v>208</v>
      </c>
      <c r="O814" t="s">
        <v>476</v>
      </c>
      <c r="P814" t="s">
        <v>476</v>
      </c>
    </row>
    <row r="815" spans="1:16">
      <c r="A815" s="484" t="s">
        <v>64708</v>
      </c>
      <c r="B815" s="485" t="s">
        <v>64707</v>
      </c>
      <c r="C815" t="s">
        <v>64706</v>
      </c>
      <c r="D815" t="s">
        <v>64706</v>
      </c>
      <c r="E815" t="str">
        <f t="shared" si="12"/>
        <v>478969 - GRETA 21 LYCEE POLYVALENT HIPPOLYTE FONTAINE</v>
      </c>
      <c r="F815" t="s">
        <v>9019</v>
      </c>
      <c r="G815" t="s">
        <v>64705</v>
      </c>
      <c r="I815" t="s">
        <v>1501</v>
      </c>
      <c r="J815" t="s">
        <v>64704</v>
      </c>
      <c r="K815" t="s">
        <v>208</v>
      </c>
      <c r="L815" t="s">
        <v>64703</v>
      </c>
      <c r="N815" t="s">
        <v>208</v>
      </c>
      <c r="O815" t="s">
        <v>476</v>
      </c>
      <c r="P815" t="s">
        <v>476</v>
      </c>
    </row>
    <row r="816" spans="1:16">
      <c r="A816" s="484" t="s">
        <v>90040</v>
      </c>
      <c r="B816" s="485" t="s">
        <v>90039</v>
      </c>
      <c r="C816" t="s">
        <v>90038</v>
      </c>
      <c r="D816" t="s">
        <v>90037</v>
      </c>
      <c r="E816" t="str">
        <f t="shared" si="12"/>
        <v>110073 - CFPPA BEAUNE</v>
      </c>
      <c r="F816" t="s">
        <v>39566</v>
      </c>
      <c r="G816" t="s">
        <v>90036</v>
      </c>
      <c r="H816" t="s">
        <v>90035</v>
      </c>
      <c r="I816" t="s">
        <v>44223</v>
      </c>
      <c r="J816" t="s">
        <v>90034</v>
      </c>
      <c r="K816" t="s">
        <v>208</v>
      </c>
      <c r="L816" t="s">
        <v>90033</v>
      </c>
      <c r="N816" t="s">
        <v>208</v>
      </c>
      <c r="O816" t="s">
        <v>476</v>
      </c>
      <c r="P816" t="s">
        <v>476</v>
      </c>
    </row>
    <row r="817" spans="1:16">
      <c r="A817" s="484" t="s">
        <v>106516</v>
      </c>
      <c r="B817" s="485" t="s">
        <v>106515</v>
      </c>
      <c r="C817" t="s">
        <v>106514</v>
      </c>
      <c r="D817" t="s">
        <v>106513</v>
      </c>
      <c r="E817" t="str">
        <f t="shared" si="12"/>
        <v>66308 - CREPS BOURGOGNE DIJON</v>
      </c>
      <c r="F817" t="s">
        <v>9019</v>
      </c>
      <c r="G817" t="s">
        <v>106512</v>
      </c>
      <c r="I817" t="s">
        <v>1501</v>
      </c>
      <c r="J817" t="s">
        <v>106511</v>
      </c>
      <c r="K817" t="s">
        <v>208</v>
      </c>
      <c r="L817" t="s">
        <v>106510</v>
      </c>
      <c r="N817" t="s">
        <v>208</v>
      </c>
      <c r="O817" t="s">
        <v>476</v>
      </c>
      <c r="P817" t="s">
        <v>476</v>
      </c>
    </row>
    <row r="818" spans="1:16">
      <c r="A818" s="484" t="s">
        <v>107316</v>
      </c>
      <c r="B818" s="485" t="s">
        <v>107315</v>
      </c>
      <c r="C818" t="s">
        <v>107300</v>
      </c>
      <c r="D818" t="s">
        <v>107314</v>
      </c>
      <c r="E818" t="str">
        <f t="shared" si="12"/>
        <v>521905 - CFPPA QUETIGNY</v>
      </c>
      <c r="F818" t="s">
        <v>46036</v>
      </c>
      <c r="G818" t="s">
        <v>107313</v>
      </c>
      <c r="I818" t="s">
        <v>6894</v>
      </c>
      <c r="J818" t="s">
        <v>107312</v>
      </c>
      <c r="K818" t="s">
        <v>208</v>
      </c>
      <c r="L818" t="s">
        <v>107311</v>
      </c>
      <c r="N818" t="s">
        <v>207</v>
      </c>
      <c r="O818" t="s">
        <v>476</v>
      </c>
      <c r="P818" t="s">
        <v>476</v>
      </c>
    </row>
    <row r="819" spans="1:16">
      <c r="A819" s="484" t="s">
        <v>105046</v>
      </c>
      <c r="B819" s="485" t="s">
        <v>105045</v>
      </c>
      <c r="C819" t="s">
        <v>105044</v>
      </c>
      <c r="D819" t="s">
        <v>105043</v>
      </c>
      <c r="E819" t="str">
        <f t="shared" si="12"/>
        <v>494355 - CFPPA DE LA BAROTTE HAUTE COTE D'OR</v>
      </c>
      <c r="F819" t="s">
        <v>7596</v>
      </c>
      <c r="G819" t="s">
        <v>105042</v>
      </c>
      <c r="I819" t="s">
        <v>105041</v>
      </c>
      <c r="J819" t="s">
        <v>105040</v>
      </c>
      <c r="K819" t="s">
        <v>208</v>
      </c>
      <c r="L819" t="s">
        <v>105039</v>
      </c>
      <c r="N819" t="s">
        <v>208</v>
      </c>
      <c r="O819" t="s">
        <v>476</v>
      </c>
      <c r="P819" t="s">
        <v>476</v>
      </c>
    </row>
    <row r="820" spans="1:16">
      <c r="A820" s="484" t="s">
        <v>5648</v>
      </c>
      <c r="B820" s="485" t="s">
        <v>5647</v>
      </c>
      <c r="C820" t="s">
        <v>5646</v>
      </c>
      <c r="D820" t="s">
        <v>5645</v>
      </c>
      <c r="E820" t="str">
        <f t="shared" si="12"/>
        <v>4315 - UNIVERSITE BOURGOGNE</v>
      </c>
      <c r="F820" t="s">
        <v>5644</v>
      </c>
      <c r="G820" t="s">
        <v>5643</v>
      </c>
      <c r="H820" t="s">
        <v>5642</v>
      </c>
      <c r="I820" t="s">
        <v>1501</v>
      </c>
      <c r="J820" t="s">
        <v>5641</v>
      </c>
      <c r="K820" t="s">
        <v>5640</v>
      </c>
      <c r="L820" t="s">
        <v>5639</v>
      </c>
      <c r="N820" t="s">
        <v>208</v>
      </c>
      <c r="O820" t="s">
        <v>476</v>
      </c>
      <c r="P820" t="s">
        <v>476</v>
      </c>
    </row>
    <row r="821" spans="1:16">
      <c r="A821" s="484" t="s">
        <v>6132</v>
      </c>
      <c r="B821" s="485" t="s">
        <v>5647</v>
      </c>
      <c r="C821" t="s">
        <v>6131</v>
      </c>
      <c r="D821" t="s">
        <v>6130</v>
      </c>
      <c r="E821" t="str">
        <f t="shared" si="12"/>
        <v>482705 - UB OCIM</v>
      </c>
      <c r="F821" t="s">
        <v>1504</v>
      </c>
      <c r="G821" t="s">
        <v>6129</v>
      </c>
      <c r="I821" t="s">
        <v>1501</v>
      </c>
      <c r="J821" t="s">
        <v>6128</v>
      </c>
      <c r="K821" t="s">
        <v>208</v>
      </c>
      <c r="L821" t="s">
        <v>6127</v>
      </c>
      <c r="N821" t="s">
        <v>208</v>
      </c>
      <c r="O821" t="s">
        <v>476</v>
      </c>
      <c r="P821" t="s">
        <v>476</v>
      </c>
    </row>
    <row r="822" spans="1:16">
      <c r="A822" s="484" t="s">
        <v>17903</v>
      </c>
      <c r="B822" s="485" t="s">
        <v>5647</v>
      </c>
      <c r="C822" t="s">
        <v>17902</v>
      </c>
      <c r="D822" t="s">
        <v>17901</v>
      </c>
      <c r="E822" t="str">
        <f t="shared" si="12"/>
        <v>525923 - SEFCA</v>
      </c>
      <c r="F822" t="s">
        <v>6072</v>
      </c>
      <c r="G822" t="s">
        <v>17900</v>
      </c>
      <c r="H822" t="s">
        <v>5642</v>
      </c>
      <c r="I822" t="s">
        <v>1501</v>
      </c>
      <c r="J822" t="s">
        <v>5641</v>
      </c>
      <c r="K822" t="s">
        <v>208</v>
      </c>
      <c r="L822" t="s">
        <v>17899</v>
      </c>
      <c r="N822" t="s">
        <v>207</v>
      </c>
      <c r="O822" t="s">
        <v>476</v>
      </c>
      <c r="P822" t="s">
        <v>476</v>
      </c>
    </row>
    <row r="823" spans="1:16">
      <c r="A823" s="484" t="s">
        <v>65287</v>
      </c>
      <c r="B823" s="485" t="s">
        <v>65286</v>
      </c>
      <c r="C823" t="s">
        <v>65285</v>
      </c>
      <c r="D823" t="s">
        <v>65284</v>
      </c>
      <c r="E823" t="str">
        <f t="shared" si="12"/>
        <v>7109 - GRETA CFA COTES D'ARMOR</v>
      </c>
      <c r="F823" t="s">
        <v>65283</v>
      </c>
      <c r="G823" t="s">
        <v>65282</v>
      </c>
      <c r="I823" t="s">
        <v>8002</v>
      </c>
      <c r="J823" t="s">
        <v>65281</v>
      </c>
      <c r="K823" t="s">
        <v>208</v>
      </c>
      <c r="L823" t="s">
        <v>65280</v>
      </c>
      <c r="N823" t="s">
        <v>207</v>
      </c>
      <c r="O823" t="s">
        <v>476</v>
      </c>
      <c r="P823" t="s">
        <v>476</v>
      </c>
    </row>
    <row r="824" spans="1:16">
      <c r="A824" s="484" t="s">
        <v>107194</v>
      </c>
      <c r="B824" s="485" t="s">
        <v>107193</v>
      </c>
      <c r="C824" t="s">
        <v>107192</v>
      </c>
      <c r="D824" t="s">
        <v>107191</v>
      </c>
      <c r="E824" t="str">
        <f t="shared" si="12"/>
        <v>112306 - CFPPA PLOUISY</v>
      </c>
      <c r="F824" t="s">
        <v>1504</v>
      </c>
      <c r="G824" t="s">
        <v>107190</v>
      </c>
      <c r="I824" t="s">
        <v>107189</v>
      </c>
      <c r="K824" t="s">
        <v>208</v>
      </c>
      <c r="L824" t="s">
        <v>107188</v>
      </c>
      <c r="N824" t="s">
        <v>208</v>
      </c>
      <c r="O824" t="s">
        <v>476</v>
      </c>
      <c r="P824" t="s">
        <v>476</v>
      </c>
    </row>
    <row r="825" spans="1:16">
      <c r="A825" s="484" t="s">
        <v>79172</v>
      </c>
      <c r="B825" s="485" t="s">
        <v>79171</v>
      </c>
      <c r="C825" t="s">
        <v>79170</v>
      </c>
      <c r="D825" t="s">
        <v>79170</v>
      </c>
      <c r="E825" t="str">
        <f t="shared" si="12"/>
        <v>664455 - EPLEFPA DE MERDRIGNAC</v>
      </c>
      <c r="F825" t="s">
        <v>20208</v>
      </c>
      <c r="G825" t="s">
        <v>79169</v>
      </c>
      <c r="I825" t="s">
        <v>79168</v>
      </c>
      <c r="J825" t="s">
        <v>79167</v>
      </c>
      <c r="K825" t="s">
        <v>208</v>
      </c>
      <c r="L825" t="s">
        <v>79166</v>
      </c>
      <c r="N825" t="s">
        <v>208</v>
      </c>
      <c r="O825" t="s">
        <v>476</v>
      </c>
      <c r="P825" t="s">
        <v>476</v>
      </c>
    </row>
    <row r="826" spans="1:16">
      <c r="A826" s="484" t="s">
        <v>107354</v>
      </c>
      <c r="B826" s="485" t="s">
        <v>107353</v>
      </c>
      <c r="C826" t="s">
        <v>107300</v>
      </c>
      <c r="D826" t="s">
        <v>107352</v>
      </c>
      <c r="E826" t="str">
        <f t="shared" si="12"/>
        <v>432921 - CFPPA CAULNES</v>
      </c>
      <c r="F826" t="s">
        <v>1504</v>
      </c>
      <c r="G826" t="s">
        <v>107351</v>
      </c>
      <c r="I826" t="s">
        <v>107350</v>
      </c>
      <c r="K826" t="s">
        <v>208</v>
      </c>
      <c r="L826" t="s">
        <v>107349</v>
      </c>
      <c r="N826" t="s">
        <v>208</v>
      </c>
      <c r="O826" t="s">
        <v>476</v>
      </c>
      <c r="P826" t="s">
        <v>476</v>
      </c>
    </row>
    <row r="827" spans="1:16">
      <c r="A827" s="484" t="s">
        <v>107343</v>
      </c>
      <c r="B827" s="485" t="s">
        <v>107342</v>
      </c>
      <c r="C827" t="s">
        <v>107300</v>
      </c>
      <c r="D827" t="s">
        <v>107341</v>
      </c>
      <c r="E827" t="str">
        <f t="shared" si="12"/>
        <v>507362 - CFPPA CREUSE</v>
      </c>
      <c r="F827" t="s">
        <v>3093</v>
      </c>
      <c r="H827" t="s">
        <v>107340</v>
      </c>
      <c r="I827" t="s">
        <v>107339</v>
      </c>
      <c r="J827" t="s">
        <v>107338</v>
      </c>
      <c r="K827" t="s">
        <v>208</v>
      </c>
      <c r="L827" t="s">
        <v>107337</v>
      </c>
      <c r="N827" t="s">
        <v>207</v>
      </c>
      <c r="O827" t="s">
        <v>476</v>
      </c>
      <c r="P827" t="s">
        <v>476</v>
      </c>
    </row>
    <row r="828" spans="1:16">
      <c r="A828" s="484" t="s">
        <v>44104</v>
      </c>
      <c r="B828" s="485" t="s">
        <v>44103</v>
      </c>
      <c r="C828" t="s">
        <v>44102</v>
      </c>
      <c r="D828" t="s">
        <v>44101</v>
      </c>
      <c r="E828" t="str">
        <f t="shared" si="12"/>
        <v>659502 - LEGTPA DE EPLEFPA PERIGUEUX COULOUNIEIX CHAMIERS</v>
      </c>
      <c r="F828" t="s">
        <v>3505</v>
      </c>
      <c r="G828" t="s">
        <v>44100</v>
      </c>
      <c r="H828" t="s">
        <v>44099</v>
      </c>
      <c r="I828" t="s">
        <v>44098</v>
      </c>
      <c r="J828" t="s">
        <v>44097</v>
      </c>
      <c r="K828" t="s">
        <v>208</v>
      </c>
      <c r="L828" t="s">
        <v>44096</v>
      </c>
      <c r="N828" t="s">
        <v>207</v>
      </c>
      <c r="O828" t="s">
        <v>476</v>
      </c>
      <c r="P828" t="s">
        <v>476</v>
      </c>
    </row>
    <row r="829" spans="1:16">
      <c r="A829" s="484" t="s">
        <v>98218</v>
      </c>
      <c r="B829" s="485" t="s">
        <v>44103</v>
      </c>
      <c r="C829" t="s">
        <v>98217</v>
      </c>
      <c r="D829" t="s">
        <v>98216</v>
      </c>
      <c r="E829" t="str">
        <f t="shared" si="12"/>
        <v>240205 - CFPPA DE EPLEFPA DORDOGNE COULOUNIEIX CHAMIERS</v>
      </c>
      <c r="F829" t="s">
        <v>37737</v>
      </c>
      <c r="G829" t="s">
        <v>98215</v>
      </c>
      <c r="H829" t="s">
        <v>98214</v>
      </c>
      <c r="I829" t="s">
        <v>44098</v>
      </c>
      <c r="J829" t="s">
        <v>98213</v>
      </c>
      <c r="K829" t="s">
        <v>208</v>
      </c>
      <c r="L829" t="s">
        <v>98212</v>
      </c>
      <c r="N829" t="s">
        <v>207</v>
      </c>
      <c r="O829" t="s">
        <v>476</v>
      </c>
      <c r="P829" t="s">
        <v>476</v>
      </c>
    </row>
    <row r="830" spans="1:16">
      <c r="A830" s="484" t="s">
        <v>65336</v>
      </c>
      <c r="B830" s="485" t="s">
        <v>65335</v>
      </c>
      <c r="C830" t="s">
        <v>65334</v>
      </c>
      <c r="D830" t="s">
        <v>65334</v>
      </c>
      <c r="E830" t="str">
        <f t="shared" si="12"/>
        <v>33157 - GRETA BESANCON</v>
      </c>
      <c r="F830" t="s">
        <v>7547</v>
      </c>
      <c r="G830" t="s">
        <v>65333</v>
      </c>
      <c r="I830" t="s">
        <v>2666</v>
      </c>
      <c r="J830" t="s">
        <v>65332</v>
      </c>
      <c r="K830" t="s">
        <v>65331</v>
      </c>
      <c r="L830" t="s">
        <v>65330</v>
      </c>
      <c r="N830" t="s">
        <v>208</v>
      </c>
      <c r="O830" t="s">
        <v>476</v>
      </c>
      <c r="P830" t="s">
        <v>476</v>
      </c>
    </row>
    <row r="831" spans="1:16">
      <c r="A831" s="484" t="s">
        <v>65062</v>
      </c>
      <c r="B831" s="485" t="s">
        <v>65061</v>
      </c>
      <c r="C831" t="s">
        <v>65060</v>
      </c>
      <c r="D831" t="s">
        <v>65059</v>
      </c>
      <c r="E831" t="str">
        <f t="shared" si="12"/>
        <v>33730 - GRETA HAUT DOUBS</v>
      </c>
      <c r="F831" t="s">
        <v>7547</v>
      </c>
      <c r="G831" t="s">
        <v>65058</v>
      </c>
      <c r="I831" t="s">
        <v>65057</v>
      </c>
      <c r="J831" t="s">
        <v>65056</v>
      </c>
      <c r="K831" t="s">
        <v>208</v>
      </c>
      <c r="L831" t="s">
        <v>65055</v>
      </c>
      <c r="N831" t="s">
        <v>208</v>
      </c>
      <c r="O831" t="s">
        <v>476</v>
      </c>
      <c r="P831" t="s">
        <v>476</v>
      </c>
    </row>
    <row r="832" spans="1:16">
      <c r="A832" s="484" t="s">
        <v>83530</v>
      </c>
      <c r="B832" s="485" t="s">
        <v>83529</v>
      </c>
      <c r="C832" t="s">
        <v>83528</v>
      </c>
      <c r="D832" t="s">
        <v>83527</v>
      </c>
      <c r="E832" t="str">
        <f t="shared" si="12"/>
        <v>507246 - ENIL BESANCON MAMIROLLE</v>
      </c>
      <c r="F832" t="s">
        <v>7547</v>
      </c>
      <c r="G832" t="s">
        <v>70423</v>
      </c>
      <c r="I832" t="s">
        <v>81998</v>
      </c>
      <c r="J832" t="s">
        <v>83526</v>
      </c>
      <c r="K832" t="s">
        <v>208</v>
      </c>
      <c r="L832" t="s">
        <v>83525</v>
      </c>
      <c r="N832" t="s">
        <v>208</v>
      </c>
      <c r="O832" t="s">
        <v>476</v>
      </c>
      <c r="P832" t="s">
        <v>476</v>
      </c>
    </row>
    <row r="833" spans="1:16">
      <c r="A833" s="484" t="s">
        <v>6195</v>
      </c>
      <c r="B833" s="485" t="s">
        <v>6102</v>
      </c>
      <c r="C833" t="s">
        <v>6194</v>
      </c>
      <c r="D833" t="s">
        <v>6193</v>
      </c>
      <c r="E833" t="str">
        <f t="shared" si="12"/>
        <v>547724 - UNIVERSITE DE BESANCON</v>
      </c>
      <c r="F833" t="s">
        <v>6192</v>
      </c>
      <c r="G833" t="s">
        <v>6191</v>
      </c>
      <c r="I833" t="s">
        <v>2666</v>
      </c>
      <c r="J833" t="s">
        <v>6190</v>
      </c>
      <c r="K833" t="s">
        <v>208</v>
      </c>
      <c r="L833" t="s">
        <v>6189</v>
      </c>
      <c r="N833" t="s">
        <v>208</v>
      </c>
      <c r="O833" t="s">
        <v>476</v>
      </c>
      <c r="P833" t="s">
        <v>476</v>
      </c>
    </row>
    <row r="834" spans="1:16">
      <c r="A834" s="484" t="s">
        <v>6103</v>
      </c>
      <c r="B834" s="485" t="s">
        <v>6102</v>
      </c>
      <c r="C834" t="s">
        <v>6101</v>
      </c>
      <c r="D834" t="s">
        <v>6100</v>
      </c>
      <c r="E834" t="str">
        <f t="shared" ref="E834:E897" si="13">_xlfn.CONCAT(L834," - ",D834)</f>
        <v>5903 - UFC</v>
      </c>
      <c r="F834" t="s">
        <v>4144</v>
      </c>
      <c r="G834" t="s">
        <v>6099</v>
      </c>
      <c r="I834" t="s">
        <v>2666</v>
      </c>
      <c r="J834" t="s">
        <v>6098</v>
      </c>
      <c r="K834" t="s">
        <v>6097</v>
      </c>
      <c r="L834" t="s">
        <v>6096</v>
      </c>
      <c r="N834" t="s">
        <v>207</v>
      </c>
      <c r="O834" t="s">
        <v>476</v>
      </c>
      <c r="P834" t="s">
        <v>476</v>
      </c>
    </row>
    <row r="835" spans="1:16">
      <c r="A835" s="484" t="s">
        <v>105061</v>
      </c>
      <c r="B835" s="485" t="s">
        <v>105060</v>
      </c>
      <c r="C835" t="s">
        <v>105059</v>
      </c>
      <c r="D835" t="s">
        <v>105058</v>
      </c>
      <c r="E835" t="str">
        <f t="shared" si="13"/>
        <v>197087 - CFPPA CHATEAUFARINE BESANCON</v>
      </c>
      <c r="F835" t="s">
        <v>2572</v>
      </c>
      <c r="G835" t="s">
        <v>105057</v>
      </c>
      <c r="H835" t="s">
        <v>105056</v>
      </c>
      <c r="I835" t="s">
        <v>2666</v>
      </c>
      <c r="J835" t="s">
        <v>105055</v>
      </c>
      <c r="K835" t="s">
        <v>208</v>
      </c>
      <c r="L835" t="s">
        <v>105054</v>
      </c>
      <c r="N835" t="s">
        <v>208</v>
      </c>
      <c r="O835" t="s">
        <v>476</v>
      </c>
      <c r="P835" t="s">
        <v>476</v>
      </c>
    </row>
    <row r="836" spans="1:16">
      <c r="A836" s="484" t="s">
        <v>79267</v>
      </c>
      <c r="B836" s="485" t="s">
        <v>79266</v>
      </c>
      <c r="C836" t="s">
        <v>79265</v>
      </c>
      <c r="D836" t="s">
        <v>79264</v>
      </c>
      <c r="E836" t="str">
        <f t="shared" si="13"/>
        <v>432180 - EPELPPA CFPPA LE VALENTIN NYONS</v>
      </c>
      <c r="F836" t="s">
        <v>3853</v>
      </c>
      <c r="G836" t="s">
        <v>79263</v>
      </c>
      <c r="I836" t="s">
        <v>79262</v>
      </c>
      <c r="J836" t="s">
        <v>79261</v>
      </c>
      <c r="K836" t="s">
        <v>208</v>
      </c>
      <c r="L836" t="s">
        <v>79260</v>
      </c>
      <c r="N836" t="s">
        <v>208</v>
      </c>
      <c r="O836" t="s">
        <v>476</v>
      </c>
      <c r="P836" t="s">
        <v>476</v>
      </c>
    </row>
    <row r="837" spans="1:16">
      <c r="A837" s="484" t="s">
        <v>41347</v>
      </c>
      <c r="B837" s="485" t="s">
        <v>41346</v>
      </c>
      <c r="C837" t="s">
        <v>41345</v>
      </c>
      <c r="D837" t="s">
        <v>41344</v>
      </c>
      <c r="E837" t="str">
        <f t="shared" si="13"/>
        <v>194610 - CFPPA</v>
      </c>
      <c r="F837" t="s">
        <v>12260</v>
      </c>
      <c r="G837" t="s">
        <v>41343</v>
      </c>
      <c r="H837" t="s">
        <v>41342</v>
      </c>
      <c r="I837" t="s">
        <v>41341</v>
      </c>
      <c r="J837" t="s">
        <v>41340</v>
      </c>
      <c r="K837" t="s">
        <v>208</v>
      </c>
      <c r="L837" t="s">
        <v>41339</v>
      </c>
      <c r="N837" t="s">
        <v>208</v>
      </c>
      <c r="O837" t="s">
        <v>476</v>
      </c>
      <c r="P837" t="s">
        <v>476</v>
      </c>
    </row>
    <row r="838" spans="1:16">
      <c r="A838" s="484" t="s">
        <v>76977</v>
      </c>
      <c r="B838" s="485" t="s">
        <v>76976</v>
      </c>
      <c r="C838" t="s">
        <v>76975</v>
      </c>
      <c r="D838" t="s">
        <v>76974</v>
      </c>
      <c r="E838" t="str">
        <f t="shared" si="13"/>
        <v>625012 - EPLEFPA LEGTPA ROMANS SUR ISERE</v>
      </c>
      <c r="F838" t="s">
        <v>22841</v>
      </c>
      <c r="G838" t="s">
        <v>76973</v>
      </c>
      <c r="H838" t="s">
        <v>76972</v>
      </c>
      <c r="I838" t="s">
        <v>21215</v>
      </c>
      <c r="J838" t="s">
        <v>76971</v>
      </c>
      <c r="K838" t="s">
        <v>208</v>
      </c>
      <c r="L838" t="s">
        <v>76970</v>
      </c>
      <c r="N838" t="s">
        <v>208</v>
      </c>
      <c r="O838" t="s">
        <v>476</v>
      </c>
      <c r="P838" t="s">
        <v>476</v>
      </c>
    </row>
    <row r="839" spans="1:16">
      <c r="A839" s="484" t="s">
        <v>41231</v>
      </c>
      <c r="B839" s="485" t="s">
        <v>41230</v>
      </c>
      <c r="C839" t="s">
        <v>41229</v>
      </c>
      <c r="D839" t="s">
        <v>41228</v>
      </c>
      <c r="E839" t="str">
        <f t="shared" si="13"/>
        <v>681283 - LGT ARISTIDE BRIAND EVREUX</v>
      </c>
      <c r="G839" t="s">
        <v>41227</v>
      </c>
      <c r="I839" t="s">
        <v>7856</v>
      </c>
      <c r="J839" t="s">
        <v>41226</v>
      </c>
      <c r="K839" t="s">
        <v>208</v>
      </c>
      <c r="L839" t="s">
        <v>41225</v>
      </c>
      <c r="N839" t="s">
        <v>208</v>
      </c>
      <c r="O839" t="s">
        <v>476</v>
      </c>
      <c r="P839" t="s">
        <v>476</v>
      </c>
    </row>
    <row r="840" spans="1:16">
      <c r="A840" s="484" t="s">
        <v>64793</v>
      </c>
      <c r="B840" s="485" t="s">
        <v>41230</v>
      </c>
      <c r="C840" t="s">
        <v>64792</v>
      </c>
      <c r="D840" t="s">
        <v>64791</v>
      </c>
      <c r="E840" t="str">
        <f t="shared" si="13"/>
        <v>20000 - GRETA PORTES NORMANDES DU LYCEE ARISTIDE BRIAND</v>
      </c>
      <c r="F840" t="s">
        <v>14941</v>
      </c>
      <c r="G840" t="s">
        <v>64790</v>
      </c>
      <c r="H840" t="s">
        <v>64789</v>
      </c>
      <c r="I840" t="s">
        <v>7856</v>
      </c>
      <c r="J840" t="s">
        <v>64788</v>
      </c>
      <c r="K840" t="s">
        <v>208</v>
      </c>
      <c r="L840" t="s">
        <v>64787</v>
      </c>
      <c r="N840" t="s">
        <v>208</v>
      </c>
      <c r="O840" t="s">
        <v>476</v>
      </c>
      <c r="P840" t="s">
        <v>476</v>
      </c>
    </row>
    <row r="841" spans="1:16">
      <c r="A841" s="484" t="s">
        <v>79187</v>
      </c>
      <c r="B841" s="485" t="s">
        <v>79186</v>
      </c>
      <c r="C841" t="s">
        <v>79185</v>
      </c>
      <c r="D841" t="s">
        <v>79185</v>
      </c>
      <c r="E841" t="str">
        <f t="shared" si="13"/>
        <v>614373 - EPLEFPA DE L'EURE - CFPPA DE L'EURE SITE DE CHAMBRAY</v>
      </c>
      <c r="F841" t="s">
        <v>29826</v>
      </c>
      <c r="G841" t="s">
        <v>79184</v>
      </c>
      <c r="H841" t="s">
        <v>79183</v>
      </c>
      <c r="I841" t="s">
        <v>79182</v>
      </c>
      <c r="J841" t="s">
        <v>79181</v>
      </c>
      <c r="K841" t="s">
        <v>208</v>
      </c>
      <c r="L841" t="s">
        <v>79180</v>
      </c>
      <c r="N841" t="s">
        <v>208</v>
      </c>
      <c r="O841" t="s">
        <v>476</v>
      </c>
      <c r="P841" t="s">
        <v>476</v>
      </c>
    </row>
    <row r="842" spans="1:16">
      <c r="A842" s="484" t="s">
        <v>107323</v>
      </c>
      <c r="B842" s="485" t="s">
        <v>107322</v>
      </c>
      <c r="C842" t="s">
        <v>107300</v>
      </c>
      <c r="D842" t="s">
        <v>107321</v>
      </c>
      <c r="E842" t="str">
        <f t="shared" si="13"/>
        <v>283915 - CFPPA HORTICOLE EVREUX</v>
      </c>
      <c r="F842" t="s">
        <v>8706</v>
      </c>
      <c r="G842" t="s">
        <v>107320</v>
      </c>
      <c r="H842" t="s">
        <v>107319</v>
      </c>
      <c r="I842" t="s">
        <v>7856</v>
      </c>
      <c r="J842" t="s">
        <v>107318</v>
      </c>
      <c r="K842" t="s">
        <v>208</v>
      </c>
      <c r="L842" t="s">
        <v>107317</v>
      </c>
      <c r="N842" t="s">
        <v>208</v>
      </c>
      <c r="O842" t="s">
        <v>476</v>
      </c>
      <c r="P842" t="s">
        <v>476</v>
      </c>
    </row>
    <row r="843" spans="1:16">
      <c r="A843" s="484" t="s">
        <v>107265</v>
      </c>
      <c r="B843" s="485" t="s">
        <v>98454</v>
      </c>
      <c r="C843" t="s">
        <v>107264</v>
      </c>
      <c r="D843" t="s">
        <v>107263</v>
      </c>
      <c r="E843" t="str">
        <f t="shared" si="13"/>
        <v>25185 - CFPPA CHARTRES</v>
      </c>
      <c r="F843" t="s">
        <v>1808</v>
      </c>
      <c r="G843" t="s">
        <v>98452</v>
      </c>
      <c r="I843" t="s">
        <v>28462</v>
      </c>
      <c r="J843" t="s">
        <v>107262</v>
      </c>
      <c r="K843" t="s">
        <v>208</v>
      </c>
      <c r="L843" t="s">
        <v>107261</v>
      </c>
      <c r="N843" t="s">
        <v>208</v>
      </c>
      <c r="O843" t="s">
        <v>476</v>
      </c>
      <c r="P843" t="s">
        <v>476</v>
      </c>
    </row>
    <row r="844" spans="1:16">
      <c r="A844" s="484" t="s">
        <v>98455</v>
      </c>
      <c r="B844" s="485" t="s">
        <v>98454</v>
      </c>
      <c r="C844" t="s">
        <v>98453</v>
      </c>
      <c r="D844" t="s">
        <v>79207</v>
      </c>
      <c r="E844" t="str">
        <f t="shared" si="13"/>
        <v>631887 - EPLEFPA</v>
      </c>
      <c r="F844" t="s">
        <v>1610</v>
      </c>
      <c r="H844" t="s">
        <v>98452</v>
      </c>
      <c r="I844" t="s">
        <v>28462</v>
      </c>
      <c r="J844" t="s">
        <v>98451</v>
      </c>
      <c r="K844" t="s">
        <v>208</v>
      </c>
      <c r="L844" t="s">
        <v>98450</v>
      </c>
      <c r="N844" t="s">
        <v>207</v>
      </c>
      <c r="O844" t="s">
        <v>476</v>
      </c>
      <c r="P844" t="s">
        <v>476</v>
      </c>
    </row>
    <row r="845" spans="1:16">
      <c r="A845" s="484" t="s">
        <v>65321</v>
      </c>
      <c r="B845" s="485" t="s">
        <v>65320</v>
      </c>
      <c r="C845" t="s">
        <v>65319</v>
      </c>
      <c r="D845" t="s">
        <v>65319</v>
      </c>
      <c r="E845" t="str">
        <f t="shared" si="13"/>
        <v>7390 - GRETA BRETAGNE OCCIDENTALE DU LYCEE YVES THEPOT</v>
      </c>
      <c r="F845" t="s">
        <v>1504</v>
      </c>
      <c r="G845" t="s">
        <v>65318</v>
      </c>
      <c r="H845" t="s">
        <v>65317</v>
      </c>
      <c r="I845" t="s">
        <v>7695</v>
      </c>
      <c r="J845" t="s">
        <v>65316</v>
      </c>
      <c r="K845" t="s">
        <v>208</v>
      </c>
      <c r="L845" t="s">
        <v>65315</v>
      </c>
      <c r="N845" t="s">
        <v>207</v>
      </c>
      <c r="O845" t="s">
        <v>476</v>
      </c>
      <c r="P845" t="s">
        <v>476</v>
      </c>
    </row>
    <row r="846" spans="1:16">
      <c r="A846" s="484" t="s">
        <v>90009</v>
      </c>
      <c r="B846" s="485" t="s">
        <v>90008</v>
      </c>
      <c r="C846" t="s">
        <v>90007</v>
      </c>
      <c r="D846" t="s">
        <v>90006</v>
      </c>
      <c r="E846" t="str">
        <f t="shared" si="13"/>
        <v>96696 - CFPPA KERLIVER</v>
      </c>
      <c r="F846" t="s">
        <v>8302</v>
      </c>
      <c r="H846" t="s">
        <v>90005</v>
      </c>
      <c r="I846" t="s">
        <v>90004</v>
      </c>
      <c r="J846" t="s">
        <v>90003</v>
      </c>
      <c r="K846" t="s">
        <v>208</v>
      </c>
      <c r="L846" t="s">
        <v>90002</v>
      </c>
      <c r="N846" t="s">
        <v>208</v>
      </c>
      <c r="O846" t="s">
        <v>476</v>
      </c>
      <c r="P846" t="s">
        <v>476</v>
      </c>
    </row>
    <row r="847" spans="1:16">
      <c r="A847" s="484" t="s">
        <v>6120</v>
      </c>
      <c r="B847" s="485" t="s">
        <v>6119</v>
      </c>
      <c r="C847" t="s">
        <v>6118</v>
      </c>
      <c r="D847" t="s">
        <v>6117</v>
      </c>
      <c r="E847" t="str">
        <f t="shared" si="13"/>
        <v>5940 - UBO</v>
      </c>
      <c r="F847" t="s">
        <v>1235</v>
      </c>
      <c r="G847" t="s">
        <v>6116</v>
      </c>
      <c r="I847" t="s">
        <v>1228</v>
      </c>
      <c r="J847" t="s">
        <v>6115</v>
      </c>
      <c r="K847" t="s">
        <v>6114</v>
      </c>
      <c r="L847" t="s">
        <v>6113</v>
      </c>
      <c r="N847" t="s">
        <v>207</v>
      </c>
      <c r="O847" t="s">
        <v>476</v>
      </c>
      <c r="P847" t="s">
        <v>476</v>
      </c>
    </row>
    <row r="848" spans="1:16">
      <c r="A848" s="484" t="s">
        <v>65128</v>
      </c>
      <c r="B848" s="485" t="s">
        <v>65127</v>
      </c>
      <c r="C848" t="s">
        <v>65126</v>
      </c>
      <c r="D848" t="s">
        <v>65126</v>
      </c>
      <c r="E848" t="str">
        <f t="shared" si="13"/>
        <v>5290 - GRETA DU GARD</v>
      </c>
      <c r="F848" t="s">
        <v>27852</v>
      </c>
      <c r="G848" t="s">
        <v>65125</v>
      </c>
      <c r="H848" t="s">
        <v>65124</v>
      </c>
      <c r="I848" t="s">
        <v>1321</v>
      </c>
      <c r="J848" t="s">
        <v>65123</v>
      </c>
      <c r="K848" t="s">
        <v>208</v>
      </c>
      <c r="L848" t="s">
        <v>65122</v>
      </c>
      <c r="N848" t="s">
        <v>207</v>
      </c>
      <c r="O848" t="s">
        <v>476</v>
      </c>
      <c r="P848" t="s">
        <v>476</v>
      </c>
    </row>
    <row r="849" spans="1:16">
      <c r="A849" s="484" t="s">
        <v>76916</v>
      </c>
      <c r="B849" s="485" t="s">
        <v>76915</v>
      </c>
      <c r="C849" t="s">
        <v>76914</v>
      </c>
      <c r="D849" t="s">
        <v>76913</v>
      </c>
      <c r="E849" t="str">
        <f t="shared" si="13"/>
        <v>260277 - EPLEFPA NIMES RODHILAN</v>
      </c>
      <c r="F849" t="s">
        <v>10774</v>
      </c>
      <c r="G849" t="s">
        <v>76912</v>
      </c>
      <c r="H849" t="s">
        <v>76911</v>
      </c>
      <c r="I849" t="s">
        <v>36419</v>
      </c>
      <c r="J849" t="s">
        <v>76910</v>
      </c>
      <c r="K849" t="s">
        <v>208</v>
      </c>
      <c r="L849" t="s">
        <v>76909</v>
      </c>
      <c r="N849" t="s">
        <v>207</v>
      </c>
      <c r="O849" t="s">
        <v>476</v>
      </c>
      <c r="P849" t="s">
        <v>476</v>
      </c>
    </row>
    <row r="850" spans="1:16">
      <c r="A850" s="484" t="s">
        <v>106455</v>
      </c>
      <c r="B850" s="485" t="s">
        <v>106454</v>
      </c>
      <c r="C850" t="s">
        <v>106453</v>
      </c>
      <c r="D850" t="s">
        <v>106452</v>
      </c>
      <c r="E850" t="str">
        <f t="shared" si="13"/>
        <v>172583 - CREPS TOULOUSE</v>
      </c>
      <c r="F850" t="s">
        <v>10239</v>
      </c>
      <c r="G850" t="s">
        <v>106451</v>
      </c>
      <c r="H850" t="s">
        <v>106450</v>
      </c>
      <c r="I850" t="s">
        <v>603</v>
      </c>
      <c r="J850" t="s">
        <v>106449</v>
      </c>
      <c r="K850" t="s">
        <v>208</v>
      </c>
      <c r="L850" t="s">
        <v>106448</v>
      </c>
      <c r="N850" t="s">
        <v>208</v>
      </c>
      <c r="O850" t="s">
        <v>476</v>
      </c>
      <c r="P850" t="s">
        <v>476</v>
      </c>
    </row>
    <row r="851" spans="1:16">
      <c r="A851" s="484" t="s">
        <v>83516</v>
      </c>
      <c r="B851" s="485" t="s">
        <v>83515</v>
      </c>
      <c r="C851" t="s">
        <v>83514</v>
      </c>
      <c r="D851" t="s">
        <v>83513</v>
      </c>
      <c r="E851" t="str">
        <f t="shared" si="13"/>
        <v>641339 - ENSFEA</v>
      </c>
      <c r="F851" t="s">
        <v>19307</v>
      </c>
      <c r="G851" t="s">
        <v>83512</v>
      </c>
      <c r="I851" t="s">
        <v>2943</v>
      </c>
      <c r="J851" t="s">
        <v>83511</v>
      </c>
      <c r="K851" t="s">
        <v>208</v>
      </c>
      <c r="L851" t="s">
        <v>83510</v>
      </c>
      <c r="N851" t="s">
        <v>208</v>
      </c>
      <c r="O851" t="s">
        <v>476</v>
      </c>
      <c r="P851" t="s">
        <v>476</v>
      </c>
    </row>
    <row r="852" spans="1:16">
      <c r="A852" s="484" t="s">
        <v>53333</v>
      </c>
      <c r="B852" s="485" t="s">
        <v>53332</v>
      </c>
      <c r="C852" t="s">
        <v>53331</v>
      </c>
      <c r="D852" t="s">
        <v>53330</v>
      </c>
      <c r="E852" t="str">
        <f t="shared" si="13"/>
        <v>410937 - INSA TOULOUSE</v>
      </c>
      <c r="F852" t="s">
        <v>10239</v>
      </c>
      <c r="G852" t="s">
        <v>53329</v>
      </c>
      <c r="I852" t="s">
        <v>603</v>
      </c>
      <c r="J852" t="s">
        <v>53328</v>
      </c>
      <c r="K852" t="s">
        <v>208</v>
      </c>
      <c r="L852" t="s">
        <v>53327</v>
      </c>
      <c r="N852" t="s">
        <v>208</v>
      </c>
      <c r="O852" t="s">
        <v>476</v>
      </c>
      <c r="P852" t="s">
        <v>476</v>
      </c>
    </row>
    <row r="853" spans="1:16">
      <c r="A853" s="484" t="s">
        <v>83381</v>
      </c>
      <c r="B853" s="485" t="s">
        <v>83380</v>
      </c>
      <c r="C853" t="s">
        <v>83379</v>
      </c>
      <c r="D853" t="s">
        <v>83378</v>
      </c>
      <c r="E853" t="str">
        <f t="shared" si="13"/>
        <v>247728 - ENVT</v>
      </c>
      <c r="F853" t="s">
        <v>2911</v>
      </c>
      <c r="G853" t="s">
        <v>83377</v>
      </c>
      <c r="H853" t="s">
        <v>83376</v>
      </c>
      <c r="I853" t="s">
        <v>603</v>
      </c>
      <c r="J853" t="s">
        <v>83375</v>
      </c>
      <c r="K853" t="s">
        <v>208</v>
      </c>
      <c r="L853" t="s">
        <v>83374</v>
      </c>
      <c r="N853" t="s">
        <v>208</v>
      </c>
      <c r="O853" t="s">
        <v>476</v>
      </c>
      <c r="P853" t="s">
        <v>476</v>
      </c>
    </row>
    <row r="854" spans="1:16">
      <c r="A854" s="484" t="s">
        <v>41239</v>
      </c>
      <c r="B854" s="485" t="s">
        <v>41238</v>
      </c>
      <c r="C854" t="s">
        <v>41237</v>
      </c>
      <c r="D854" t="s">
        <v>41236</v>
      </c>
      <c r="E854" t="str">
        <f t="shared" si="13"/>
        <v>587837 - LEGTA CFPPA DE ONDES FOURNERY</v>
      </c>
      <c r="F854" t="s">
        <v>10239</v>
      </c>
      <c r="G854" t="s">
        <v>41235</v>
      </c>
      <c r="I854" t="s">
        <v>41234</v>
      </c>
      <c r="J854" t="s">
        <v>41233</v>
      </c>
      <c r="K854" t="s">
        <v>208</v>
      </c>
      <c r="L854" t="s">
        <v>41232</v>
      </c>
      <c r="N854" t="s">
        <v>208</v>
      </c>
      <c r="O854" t="s">
        <v>476</v>
      </c>
      <c r="P854" t="s">
        <v>476</v>
      </c>
    </row>
    <row r="855" spans="1:16">
      <c r="A855" s="484" t="s">
        <v>83614</v>
      </c>
      <c r="B855" s="485" t="s">
        <v>83613</v>
      </c>
      <c r="C855" t="s">
        <v>83612</v>
      </c>
      <c r="D855" t="s">
        <v>83611</v>
      </c>
      <c r="E855" t="str">
        <f t="shared" si="13"/>
        <v>440887 - ENAC TOULOUSE</v>
      </c>
      <c r="G855" t="s">
        <v>83610</v>
      </c>
      <c r="I855" t="s">
        <v>603</v>
      </c>
      <c r="J855" t="s">
        <v>83609</v>
      </c>
      <c r="K855" t="s">
        <v>208</v>
      </c>
      <c r="L855" t="s">
        <v>83608</v>
      </c>
      <c r="N855" t="s">
        <v>208</v>
      </c>
      <c r="O855" t="s">
        <v>476</v>
      </c>
      <c r="P855" t="s">
        <v>476</v>
      </c>
    </row>
    <row r="856" spans="1:16">
      <c r="A856" s="484" t="s">
        <v>79128</v>
      </c>
      <c r="B856" s="485" t="s">
        <v>79127</v>
      </c>
      <c r="C856" t="s">
        <v>79126</v>
      </c>
      <c r="D856" t="s">
        <v>79125</v>
      </c>
      <c r="E856" t="str">
        <f t="shared" si="13"/>
        <v>685410 - EPLEFPA LEGTA CASTANET TOLOSAN</v>
      </c>
      <c r="G856" t="s">
        <v>79124</v>
      </c>
      <c r="I856" t="s">
        <v>28953</v>
      </c>
      <c r="J856" t="s">
        <v>79123</v>
      </c>
      <c r="K856" t="s">
        <v>208</v>
      </c>
      <c r="L856" t="s">
        <v>79122</v>
      </c>
      <c r="N856" t="s">
        <v>208</v>
      </c>
      <c r="O856" t="s">
        <v>476</v>
      </c>
      <c r="P856" t="s">
        <v>476</v>
      </c>
    </row>
    <row r="857" spans="1:16">
      <c r="A857" s="484" t="s">
        <v>105066</v>
      </c>
      <c r="B857" s="485" t="s">
        <v>79127</v>
      </c>
      <c r="C857" t="s">
        <v>105065</v>
      </c>
      <c r="D857" t="s">
        <v>105064</v>
      </c>
      <c r="E857" t="str">
        <f t="shared" si="13"/>
        <v>128820 - CFPPA TOULOUSE AUZEVILLE</v>
      </c>
      <c r="F857" t="s">
        <v>10239</v>
      </c>
      <c r="G857" t="s">
        <v>105063</v>
      </c>
      <c r="I857" t="s">
        <v>28953</v>
      </c>
      <c r="J857" t="s">
        <v>79123</v>
      </c>
      <c r="K857" t="s">
        <v>208</v>
      </c>
      <c r="L857" t="s">
        <v>105062</v>
      </c>
      <c r="N857" t="s">
        <v>208</v>
      </c>
      <c r="O857" t="s">
        <v>476</v>
      </c>
      <c r="P857" t="s">
        <v>476</v>
      </c>
    </row>
    <row r="858" spans="1:16">
      <c r="A858" s="484" t="s">
        <v>107278</v>
      </c>
      <c r="B858" s="485" t="s">
        <v>79127</v>
      </c>
      <c r="C858" t="s">
        <v>107277</v>
      </c>
      <c r="D858" t="s">
        <v>107276</v>
      </c>
      <c r="E858" t="str">
        <f t="shared" si="13"/>
        <v>522480 - CFPPA AUTERIVE</v>
      </c>
      <c r="F858" t="s">
        <v>10239</v>
      </c>
      <c r="G858" t="s">
        <v>107275</v>
      </c>
      <c r="I858" t="s">
        <v>28210</v>
      </c>
      <c r="J858" t="s">
        <v>107274</v>
      </c>
      <c r="K858" t="s">
        <v>208</v>
      </c>
      <c r="L858" t="s">
        <v>107273</v>
      </c>
      <c r="N858" t="s">
        <v>208</v>
      </c>
      <c r="O858" t="s">
        <v>476</v>
      </c>
      <c r="P858" t="s">
        <v>476</v>
      </c>
    </row>
    <row r="859" spans="1:16">
      <c r="A859" s="484" t="s">
        <v>53277</v>
      </c>
      <c r="B859" s="485" t="s">
        <v>53276</v>
      </c>
      <c r="C859" t="s">
        <v>53275</v>
      </c>
      <c r="D859" t="s">
        <v>53274</v>
      </c>
      <c r="E859" t="str">
        <f t="shared" si="13"/>
        <v>201261 - INP TOULOUSE</v>
      </c>
      <c r="F859" t="s">
        <v>10239</v>
      </c>
      <c r="G859" t="s">
        <v>53273</v>
      </c>
      <c r="H859" t="s">
        <v>53272</v>
      </c>
      <c r="I859" t="s">
        <v>603</v>
      </c>
      <c r="J859" t="s">
        <v>53271</v>
      </c>
      <c r="K859" t="s">
        <v>208</v>
      </c>
      <c r="L859" t="s">
        <v>53270</v>
      </c>
      <c r="N859" t="s">
        <v>208</v>
      </c>
      <c r="O859" t="s">
        <v>476</v>
      </c>
      <c r="P859" t="s">
        <v>476</v>
      </c>
    </row>
    <row r="860" spans="1:16">
      <c r="A860" s="484" t="s">
        <v>53284</v>
      </c>
      <c r="B860" s="485" t="s">
        <v>53283</v>
      </c>
      <c r="C860" t="s">
        <v>53282</v>
      </c>
      <c r="D860" t="s">
        <v>53281</v>
      </c>
      <c r="E860" t="str">
        <f t="shared" si="13"/>
        <v>29464 - IPST- CNAM</v>
      </c>
      <c r="F860" t="s">
        <v>7579</v>
      </c>
      <c r="G860" t="s">
        <v>36039</v>
      </c>
      <c r="H860" t="s">
        <v>53280</v>
      </c>
      <c r="I860" t="s">
        <v>603</v>
      </c>
      <c r="J860" t="s">
        <v>53279</v>
      </c>
      <c r="K860" t="s">
        <v>208</v>
      </c>
      <c r="L860" t="s">
        <v>53278</v>
      </c>
      <c r="N860" t="s">
        <v>208</v>
      </c>
      <c r="O860" t="s">
        <v>476</v>
      </c>
      <c r="P860" t="s">
        <v>476</v>
      </c>
    </row>
    <row r="861" spans="1:16">
      <c r="A861" s="484" t="s">
        <v>54808</v>
      </c>
      <c r="B861" s="485" t="s">
        <v>54807</v>
      </c>
      <c r="C861" t="s">
        <v>54806</v>
      </c>
      <c r="D861" t="s">
        <v>54806</v>
      </c>
      <c r="E861" t="str">
        <f t="shared" si="13"/>
        <v>461593 - INSTITUT ETUDES POLITIQUES</v>
      </c>
      <c r="F861" t="s">
        <v>16492</v>
      </c>
      <c r="G861" t="s">
        <v>54805</v>
      </c>
      <c r="H861" t="s">
        <v>54804</v>
      </c>
      <c r="I861" t="s">
        <v>603</v>
      </c>
      <c r="J861" t="s">
        <v>54803</v>
      </c>
      <c r="K861" t="s">
        <v>208</v>
      </c>
      <c r="L861" t="s">
        <v>54802</v>
      </c>
      <c r="N861" t="s">
        <v>207</v>
      </c>
      <c r="O861" t="s">
        <v>476</v>
      </c>
      <c r="P861" t="s">
        <v>476</v>
      </c>
    </row>
    <row r="862" spans="1:16">
      <c r="A862" s="484" t="s">
        <v>76938</v>
      </c>
      <c r="B862" s="485" t="s">
        <v>76937</v>
      </c>
      <c r="C862" t="s">
        <v>76936</v>
      </c>
      <c r="D862" t="s">
        <v>76935</v>
      </c>
      <c r="E862" t="str">
        <f t="shared" si="13"/>
        <v>663372 - CFAA DE L'EPLEFPA DU GERS PAVIE</v>
      </c>
      <c r="F862" t="s">
        <v>34413</v>
      </c>
      <c r="G862" t="s">
        <v>76934</v>
      </c>
      <c r="I862" t="s">
        <v>35850</v>
      </c>
      <c r="J862" t="s">
        <v>76933</v>
      </c>
      <c r="K862" t="s">
        <v>208</v>
      </c>
      <c r="L862" t="s">
        <v>76932</v>
      </c>
      <c r="N862" t="s">
        <v>207</v>
      </c>
      <c r="O862" t="s">
        <v>476</v>
      </c>
      <c r="P862" t="s">
        <v>476</v>
      </c>
    </row>
    <row r="863" spans="1:16">
      <c r="A863" s="484" t="s">
        <v>98162</v>
      </c>
      <c r="B863" s="485" t="s">
        <v>98161</v>
      </c>
      <c r="C863" t="s">
        <v>98160</v>
      </c>
      <c r="D863" t="s">
        <v>98160</v>
      </c>
      <c r="E863" t="str">
        <f t="shared" si="13"/>
        <v>52905 - CFPPA DU GERS</v>
      </c>
      <c r="F863" t="s">
        <v>2994</v>
      </c>
      <c r="G863" t="s">
        <v>98159</v>
      </c>
      <c r="H863" t="s">
        <v>98158</v>
      </c>
      <c r="I863" t="s">
        <v>98157</v>
      </c>
      <c r="J863" t="s">
        <v>98156</v>
      </c>
      <c r="K863" t="s">
        <v>208</v>
      </c>
      <c r="L863" t="s">
        <v>98155</v>
      </c>
      <c r="N863" t="s">
        <v>208</v>
      </c>
      <c r="O863" t="s">
        <v>476</v>
      </c>
      <c r="P863" t="s">
        <v>476</v>
      </c>
    </row>
    <row r="864" spans="1:16">
      <c r="A864" s="484" t="s">
        <v>106494</v>
      </c>
      <c r="B864" s="485" t="s">
        <v>106493</v>
      </c>
      <c r="C864" t="s">
        <v>106473</v>
      </c>
      <c r="D864" t="s">
        <v>106492</v>
      </c>
      <c r="E864" t="str">
        <f t="shared" si="13"/>
        <v>13249 - CREPS AQUITAINE</v>
      </c>
      <c r="F864" t="s">
        <v>7254</v>
      </c>
      <c r="G864" t="s">
        <v>106491</v>
      </c>
      <c r="I864" t="s">
        <v>3032</v>
      </c>
      <c r="J864" t="s">
        <v>106490</v>
      </c>
      <c r="K864" t="s">
        <v>208</v>
      </c>
      <c r="L864" t="s">
        <v>106489</v>
      </c>
      <c r="N864" t="s">
        <v>208</v>
      </c>
      <c r="O864" t="s">
        <v>476</v>
      </c>
      <c r="P864" t="s">
        <v>476</v>
      </c>
    </row>
    <row r="865" spans="1:16">
      <c r="A865" s="484" t="s">
        <v>54950</v>
      </c>
      <c r="B865" s="485" t="s">
        <v>54949</v>
      </c>
      <c r="C865" t="s">
        <v>54948</v>
      </c>
      <c r="D865" t="s">
        <v>54947</v>
      </c>
      <c r="E865" t="str">
        <f t="shared" si="13"/>
        <v>422393 - IEP BORDEAUX</v>
      </c>
      <c r="F865" t="s">
        <v>5445</v>
      </c>
      <c r="G865" t="s">
        <v>54606</v>
      </c>
      <c r="H865" t="s">
        <v>54946</v>
      </c>
      <c r="I865" t="s">
        <v>763</v>
      </c>
      <c r="J865" t="s">
        <v>54945</v>
      </c>
      <c r="K865" t="s">
        <v>208</v>
      </c>
      <c r="L865" t="s">
        <v>54944</v>
      </c>
      <c r="N865" t="s">
        <v>208</v>
      </c>
      <c r="O865" t="s">
        <v>476</v>
      </c>
      <c r="P865" t="s">
        <v>476</v>
      </c>
    </row>
    <row r="866" spans="1:16">
      <c r="A866" s="484" t="s">
        <v>83458</v>
      </c>
      <c r="B866" s="485" t="s">
        <v>83457</v>
      </c>
      <c r="C866" t="s">
        <v>83456</v>
      </c>
      <c r="D866" t="s">
        <v>83455</v>
      </c>
      <c r="E866" t="str">
        <f t="shared" si="13"/>
        <v>589172 - ENSAP BORDEAUX</v>
      </c>
      <c r="F866" t="s">
        <v>7547</v>
      </c>
      <c r="G866" t="s">
        <v>83454</v>
      </c>
      <c r="H866" t="s">
        <v>83453</v>
      </c>
      <c r="I866" t="s">
        <v>3032</v>
      </c>
      <c r="J866" t="s">
        <v>83452</v>
      </c>
      <c r="K866" t="s">
        <v>208</v>
      </c>
      <c r="L866" t="s">
        <v>83451</v>
      </c>
      <c r="N866" t="s">
        <v>208</v>
      </c>
      <c r="O866" t="s">
        <v>476</v>
      </c>
      <c r="P866" t="s">
        <v>476</v>
      </c>
    </row>
    <row r="867" spans="1:16">
      <c r="A867" s="484" t="s">
        <v>77015</v>
      </c>
      <c r="B867" s="485" t="s">
        <v>77014</v>
      </c>
      <c r="C867" t="s">
        <v>77013</v>
      </c>
      <c r="D867" t="s">
        <v>77012</v>
      </c>
      <c r="E867" t="str">
        <f t="shared" si="13"/>
        <v>69590 - EPLEFPA BLANQUEFORT</v>
      </c>
      <c r="F867" t="s">
        <v>1077</v>
      </c>
      <c r="G867" t="s">
        <v>77011</v>
      </c>
      <c r="I867" t="s">
        <v>43598</v>
      </c>
      <c r="J867" t="s">
        <v>77010</v>
      </c>
      <c r="K867" t="s">
        <v>208</v>
      </c>
      <c r="L867" t="s">
        <v>77009</v>
      </c>
      <c r="N867" t="s">
        <v>208</v>
      </c>
      <c r="O867" t="s">
        <v>476</v>
      </c>
      <c r="P867" t="s">
        <v>476</v>
      </c>
    </row>
    <row r="868" spans="1:16">
      <c r="A868" s="484" t="s">
        <v>76946</v>
      </c>
      <c r="B868" s="485" t="s">
        <v>76945</v>
      </c>
      <c r="C868" t="s">
        <v>76944</v>
      </c>
      <c r="D868" t="s">
        <v>76943</v>
      </c>
      <c r="E868" t="str">
        <f t="shared" si="13"/>
        <v>677164 - LEGTPA TERRES DE GASCOGNE DE EPLEFPA BAZAS</v>
      </c>
      <c r="F868" t="s">
        <v>18046</v>
      </c>
      <c r="G868" t="s">
        <v>76942</v>
      </c>
      <c r="I868" t="s">
        <v>76941</v>
      </c>
      <c r="J868" t="s">
        <v>76940</v>
      </c>
      <c r="K868" t="s">
        <v>208</v>
      </c>
      <c r="L868" t="s">
        <v>76939</v>
      </c>
      <c r="N868" t="s">
        <v>208</v>
      </c>
      <c r="O868" t="s">
        <v>476</v>
      </c>
      <c r="P868" t="s">
        <v>476</v>
      </c>
    </row>
    <row r="869" spans="1:16">
      <c r="A869" s="484" t="s">
        <v>107079</v>
      </c>
      <c r="B869" s="485" t="s">
        <v>76945</v>
      </c>
      <c r="C869" t="s">
        <v>107074</v>
      </c>
      <c r="D869" t="s">
        <v>107078</v>
      </c>
      <c r="E869" t="str">
        <f t="shared" si="13"/>
        <v>559507 - CFPPAF DU LYCEE TECHNOLOGIQUE AGRICOLE BAZAS</v>
      </c>
      <c r="F869" t="s">
        <v>3131</v>
      </c>
      <c r="G869" t="s">
        <v>63309</v>
      </c>
      <c r="I869" t="s">
        <v>76941</v>
      </c>
      <c r="J869" t="s">
        <v>76940</v>
      </c>
      <c r="K869" t="s">
        <v>208</v>
      </c>
      <c r="L869" t="s">
        <v>107077</v>
      </c>
      <c r="N869" t="s">
        <v>208</v>
      </c>
      <c r="O869" t="s">
        <v>476</v>
      </c>
      <c r="P869" t="s">
        <v>83615</v>
      </c>
    </row>
    <row r="870" spans="1:16">
      <c r="A870" s="484" t="s">
        <v>5406</v>
      </c>
      <c r="B870" s="485" t="s">
        <v>5405</v>
      </c>
      <c r="C870" t="s">
        <v>5404</v>
      </c>
      <c r="D870" t="s">
        <v>5403</v>
      </c>
      <c r="E870" t="str">
        <f t="shared" si="13"/>
        <v>422551 - UNIVERSITE BORDEAUX 3</v>
      </c>
      <c r="F870" t="s">
        <v>5402</v>
      </c>
      <c r="H870" t="s">
        <v>5401</v>
      </c>
      <c r="I870" t="s">
        <v>763</v>
      </c>
      <c r="J870" t="s">
        <v>5400</v>
      </c>
      <c r="K870" t="s">
        <v>208</v>
      </c>
      <c r="L870" t="s">
        <v>5399</v>
      </c>
      <c r="N870" t="s">
        <v>207</v>
      </c>
      <c r="O870" t="s">
        <v>476</v>
      </c>
      <c r="P870" t="s">
        <v>476</v>
      </c>
    </row>
    <row r="871" spans="1:16">
      <c r="A871" s="484" t="s">
        <v>83622</v>
      </c>
      <c r="B871" s="485" t="s">
        <v>83621</v>
      </c>
      <c r="C871" t="s">
        <v>83620</v>
      </c>
      <c r="D871" t="s">
        <v>83619</v>
      </c>
      <c r="E871" t="str">
        <f t="shared" si="13"/>
        <v>441960 - ENM</v>
      </c>
      <c r="F871" t="s">
        <v>7547</v>
      </c>
      <c r="G871" t="s">
        <v>83618</v>
      </c>
      <c r="I871" t="s">
        <v>749</v>
      </c>
      <c r="J871" t="s">
        <v>83617</v>
      </c>
      <c r="K871" t="s">
        <v>208</v>
      </c>
      <c r="L871" t="s">
        <v>83616</v>
      </c>
      <c r="N871" t="s">
        <v>208</v>
      </c>
      <c r="O871" t="s">
        <v>476</v>
      </c>
      <c r="P871" t="s">
        <v>83615</v>
      </c>
    </row>
    <row r="872" spans="1:16">
      <c r="A872" s="484" t="s">
        <v>65005</v>
      </c>
      <c r="B872" s="485" t="s">
        <v>65004</v>
      </c>
      <c r="C872" t="s">
        <v>65003</v>
      </c>
      <c r="D872" t="s">
        <v>65003</v>
      </c>
      <c r="E872" t="str">
        <f t="shared" si="13"/>
        <v>5370 - GRETA HERAULT OUEST</v>
      </c>
      <c r="F872" t="s">
        <v>2919</v>
      </c>
      <c r="G872" t="s">
        <v>65002</v>
      </c>
      <c r="H872" t="s">
        <v>65001</v>
      </c>
      <c r="I872" t="s">
        <v>6726</v>
      </c>
      <c r="K872" t="s">
        <v>208</v>
      </c>
      <c r="L872" t="s">
        <v>65000</v>
      </c>
      <c r="N872" t="s">
        <v>208</v>
      </c>
      <c r="O872" t="s">
        <v>476</v>
      </c>
      <c r="P872" t="s">
        <v>476</v>
      </c>
    </row>
    <row r="873" spans="1:16">
      <c r="A873" s="484" t="s">
        <v>65238</v>
      </c>
      <c r="B873" s="485" t="s">
        <v>65237</v>
      </c>
      <c r="C873" t="s">
        <v>65236</v>
      </c>
      <c r="D873" t="s">
        <v>65235</v>
      </c>
      <c r="E873" t="str">
        <f t="shared" si="13"/>
        <v>5289 - GRETA CFA MONTPELLIER LITTORAL</v>
      </c>
      <c r="F873" t="s">
        <v>23103</v>
      </c>
      <c r="G873" t="s">
        <v>65234</v>
      </c>
      <c r="H873" t="s">
        <v>65233</v>
      </c>
      <c r="I873" t="s">
        <v>1542</v>
      </c>
      <c r="J873" t="s">
        <v>65232</v>
      </c>
      <c r="K873" t="s">
        <v>208</v>
      </c>
      <c r="L873" t="s">
        <v>65231</v>
      </c>
      <c r="N873" t="s">
        <v>207</v>
      </c>
      <c r="O873" t="s">
        <v>476</v>
      </c>
      <c r="P873" t="s">
        <v>476</v>
      </c>
    </row>
    <row r="874" spans="1:16">
      <c r="A874" s="484" t="s">
        <v>99658</v>
      </c>
      <c r="B874" s="485" t="s">
        <v>99657</v>
      </c>
      <c r="C874" t="s">
        <v>99656</v>
      </c>
      <c r="D874" t="s">
        <v>99655</v>
      </c>
      <c r="E874" t="str">
        <f t="shared" si="13"/>
        <v>106483 - CREPS MONTPELLIER</v>
      </c>
      <c r="F874" t="s">
        <v>99654</v>
      </c>
      <c r="G874" t="s">
        <v>99653</v>
      </c>
      <c r="I874" t="s">
        <v>1542</v>
      </c>
      <c r="J874" t="s">
        <v>99652</v>
      </c>
      <c r="K874" t="s">
        <v>208</v>
      </c>
      <c r="L874" t="s">
        <v>99651</v>
      </c>
      <c r="N874" t="s">
        <v>208</v>
      </c>
      <c r="O874" t="s">
        <v>476</v>
      </c>
      <c r="P874" t="s">
        <v>476</v>
      </c>
    </row>
    <row r="875" spans="1:16">
      <c r="A875" s="484" t="s">
        <v>108149</v>
      </c>
      <c r="B875" s="485" t="s">
        <v>79120</v>
      </c>
      <c r="C875" t="s">
        <v>108148</v>
      </c>
      <c r="D875" t="s">
        <v>108147</v>
      </c>
      <c r="E875" t="str">
        <f t="shared" si="13"/>
        <v>500100 - CFA AGRICOLE DE L'HERAULT EPLEFPA MONTPELLIER</v>
      </c>
      <c r="F875" t="s">
        <v>11410</v>
      </c>
      <c r="G875" t="s">
        <v>108146</v>
      </c>
      <c r="I875" t="s">
        <v>1542</v>
      </c>
      <c r="J875" t="s">
        <v>108145</v>
      </c>
      <c r="K875" t="s">
        <v>208</v>
      </c>
      <c r="L875" t="s">
        <v>108144</v>
      </c>
      <c r="N875" t="s">
        <v>207</v>
      </c>
      <c r="O875" t="s">
        <v>476</v>
      </c>
      <c r="P875" t="s">
        <v>476</v>
      </c>
    </row>
    <row r="876" spans="1:16">
      <c r="A876" s="484" t="s">
        <v>79121</v>
      </c>
      <c r="B876" s="485" t="s">
        <v>79120</v>
      </c>
      <c r="C876" t="s">
        <v>79119</v>
      </c>
      <c r="D876" t="s">
        <v>79119</v>
      </c>
      <c r="E876" t="str">
        <f t="shared" si="13"/>
        <v>483734 - EPLEFPA MONTPELLIER ORB HERAULT</v>
      </c>
      <c r="F876" t="s">
        <v>12809</v>
      </c>
      <c r="G876" t="s">
        <v>79118</v>
      </c>
      <c r="H876" t="s">
        <v>79117</v>
      </c>
      <c r="I876" t="s">
        <v>1542</v>
      </c>
      <c r="J876" t="s">
        <v>79116</v>
      </c>
      <c r="K876" t="s">
        <v>208</v>
      </c>
      <c r="L876" t="s">
        <v>79115</v>
      </c>
      <c r="N876" t="s">
        <v>208</v>
      </c>
      <c r="O876" t="s">
        <v>476</v>
      </c>
      <c r="P876" t="s">
        <v>476</v>
      </c>
    </row>
    <row r="877" spans="1:16">
      <c r="A877" s="484" t="s">
        <v>98133</v>
      </c>
      <c r="B877" s="485" t="s">
        <v>79120</v>
      </c>
      <c r="C877" t="s">
        <v>98132</v>
      </c>
      <c r="D877" t="s">
        <v>98131</v>
      </c>
      <c r="E877" t="str">
        <f t="shared" si="13"/>
        <v>126883 - CFPPA PEZENAS</v>
      </c>
      <c r="F877" t="s">
        <v>1938</v>
      </c>
      <c r="G877" t="s">
        <v>98130</v>
      </c>
      <c r="I877" t="s">
        <v>43818</v>
      </c>
      <c r="J877" t="s">
        <v>98129</v>
      </c>
      <c r="K877" t="s">
        <v>208</v>
      </c>
      <c r="L877" t="s">
        <v>98128</v>
      </c>
      <c r="N877" t="s">
        <v>208</v>
      </c>
      <c r="O877" t="s">
        <v>476</v>
      </c>
      <c r="P877" t="s">
        <v>476</v>
      </c>
    </row>
    <row r="878" spans="1:16">
      <c r="A878" s="484" t="s">
        <v>79165</v>
      </c>
      <c r="B878" s="485" t="s">
        <v>79120</v>
      </c>
      <c r="C878" t="s">
        <v>79164</v>
      </c>
      <c r="D878" t="s">
        <v>79163</v>
      </c>
      <c r="E878" t="str">
        <f t="shared" si="13"/>
        <v>151294 - APP PEZENAS</v>
      </c>
      <c r="F878" t="s">
        <v>1938</v>
      </c>
      <c r="G878" t="s">
        <v>79162</v>
      </c>
      <c r="I878" t="s">
        <v>43818</v>
      </c>
      <c r="J878" t="s">
        <v>79161</v>
      </c>
      <c r="K878" t="s">
        <v>208</v>
      </c>
      <c r="L878" t="s">
        <v>79160</v>
      </c>
      <c r="N878" t="s">
        <v>208</v>
      </c>
      <c r="O878" t="s">
        <v>476</v>
      </c>
      <c r="P878" t="s">
        <v>476</v>
      </c>
    </row>
    <row r="879" spans="1:16">
      <c r="A879" s="484" t="s">
        <v>98140</v>
      </c>
      <c r="B879" s="485" t="s">
        <v>79120</v>
      </c>
      <c r="C879" t="s">
        <v>98139</v>
      </c>
      <c r="D879" t="s">
        <v>98138</v>
      </c>
      <c r="E879" t="str">
        <f t="shared" si="13"/>
        <v>133784 - CFPPA BEZIERS</v>
      </c>
      <c r="F879" t="s">
        <v>1938</v>
      </c>
      <c r="G879" t="s">
        <v>98137</v>
      </c>
      <c r="H879" t="s">
        <v>98136</v>
      </c>
      <c r="I879" t="s">
        <v>6726</v>
      </c>
      <c r="J879" t="s">
        <v>98135</v>
      </c>
      <c r="K879" t="s">
        <v>208</v>
      </c>
      <c r="L879" t="s">
        <v>98134</v>
      </c>
      <c r="N879" t="s">
        <v>208</v>
      </c>
      <c r="O879" t="s">
        <v>476</v>
      </c>
      <c r="P879" t="s">
        <v>476</v>
      </c>
    </row>
    <row r="880" spans="1:16">
      <c r="A880" s="484" t="s">
        <v>83465</v>
      </c>
      <c r="B880" s="485" t="s">
        <v>83464</v>
      </c>
      <c r="C880" t="s">
        <v>83463</v>
      </c>
      <c r="D880" t="s">
        <v>83462</v>
      </c>
      <c r="E880" t="str">
        <f t="shared" si="13"/>
        <v>484398 - ENSA</v>
      </c>
      <c r="F880" t="s">
        <v>1086</v>
      </c>
      <c r="G880" t="s">
        <v>83461</v>
      </c>
      <c r="I880" t="s">
        <v>1542</v>
      </c>
      <c r="J880" t="s">
        <v>83460</v>
      </c>
      <c r="K880" t="s">
        <v>208</v>
      </c>
      <c r="L880" t="s">
        <v>83459</v>
      </c>
      <c r="N880" t="s">
        <v>208</v>
      </c>
      <c r="O880" t="s">
        <v>476</v>
      </c>
      <c r="P880" t="s">
        <v>476</v>
      </c>
    </row>
    <row r="881" spans="1:16">
      <c r="A881" s="484" t="s">
        <v>5398</v>
      </c>
      <c r="B881" s="485" t="s">
        <v>5397</v>
      </c>
      <c r="C881" t="s">
        <v>5396</v>
      </c>
      <c r="D881" t="s">
        <v>5395</v>
      </c>
      <c r="E881" t="str">
        <f t="shared" si="13"/>
        <v>6646 - UNIVERSITE MONTPELLIER III PAUL VALERY</v>
      </c>
      <c r="F881" t="s">
        <v>5394</v>
      </c>
      <c r="G881" t="s">
        <v>5393</v>
      </c>
      <c r="I881" t="s">
        <v>1542</v>
      </c>
      <c r="J881" t="s">
        <v>5392</v>
      </c>
      <c r="K881" t="s">
        <v>208</v>
      </c>
      <c r="L881" t="s">
        <v>5391</v>
      </c>
      <c r="N881" t="s">
        <v>207</v>
      </c>
      <c r="O881" t="s">
        <v>476</v>
      </c>
      <c r="P881" t="s">
        <v>476</v>
      </c>
    </row>
    <row r="882" spans="1:16">
      <c r="A882" s="484" t="s">
        <v>41327</v>
      </c>
      <c r="B882" s="485" t="s">
        <v>41326</v>
      </c>
      <c r="C882" t="s">
        <v>41325</v>
      </c>
      <c r="D882" t="s">
        <v>41325</v>
      </c>
      <c r="E882" t="str">
        <f t="shared" si="13"/>
        <v>526230 - LYCEE DE LA MER PAUL BOUSQUET</v>
      </c>
      <c r="F882" t="s">
        <v>20454</v>
      </c>
      <c r="G882" t="s">
        <v>41324</v>
      </c>
      <c r="H882" t="s">
        <v>41323</v>
      </c>
      <c r="I882" t="s">
        <v>2225</v>
      </c>
      <c r="J882" t="s">
        <v>41322</v>
      </c>
      <c r="K882" t="s">
        <v>208</v>
      </c>
      <c r="L882" t="s">
        <v>41321</v>
      </c>
      <c r="N882" t="s">
        <v>208</v>
      </c>
      <c r="O882" t="s">
        <v>476</v>
      </c>
      <c r="P882" t="s">
        <v>476</v>
      </c>
    </row>
    <row r="883" spans="1:16">
      <c r="A883" s="484" t="s">
        <v>65079</v>
      </c>
      <c r="B883" s="485" t="s">
        <v>65078</v>
      </c>
      <c r="C883" t="s">
        <v>65077</v>
      </c>
      <c r="D883" t="s">
        <v>65076</v>
      </c>
      <c r="E883" t="str">
        <f t="shared" si="13"/>
        <v>261452 - GEB RENNES</v>
      </c>
      <c r="F883" t="s">
        <v>13960</v>
      </c>
      <c r="G883" t="s">
        <v>65075</v>
      </c>
      <c r="H883" t="s">
        <v>65074</v>
      </c>
      <c r="I883" t="s">
        <v>3364</v>
      </c>
      <c r="J883" t="s">
        <v>65073</v>
      </c>
      <c r="K883" t="s">
        <v>208</v>
      </c>
      <c r="L883" t="s">
        <v>65072</v>
      </c>
      <c r="N883" t="s">
        <v>207</v>
      </c>
      <c r="O883" t="s">
        <v>476</v>
      </c>
      <c r="P883" t="s">
        <v>476</v>
      </c>
    </row>
    <row r="884" spans="1:16">
      <c r="A884" s="484" t="s">
        <v>53347</v>
      </c>
      <c r="B884" s="485" t="s">
        <v>53346</v>
      </c>
      <c r="C884" t="s">
        <v>53345</v>
      </c>
      <c r="D884" t="s">
        <v>53344</v>
      </c>
      <c r="E884" t="str">
        <f t="shared" si="13"/>
        <v>686451 - INSA</v>
      </c>
      <c r="F884" t="s">
        <v>4111</v>
      </c>
      <c r="G884" t="s">
        <v>53343</v>
      </c>
      <c r="I884" t="s">
        <v>3364</v>
      </c>
      <c r="J884" t="s">
        <v>53342</v>
      </c>
      <c r="K884" t="s">
        <v>208</v>
      </c>
      <c r="L884" t="s">
        <v>53341</v>
      </c>
      <c r="N884" t="s">
        <v>208</v>
      </c>
      <c r="O884" t="s">
        <v>476</v>
      </c>
      <c r="P884" t="s">
        <v>476</v>
      </c>
    </row>
    <row r="885" spans="1:16">
      <c r="A885" s="484" t="s">
        <v>79202</v>
      </c>
      <c r="B885" s="485" t="s">
        <v>79201</v>
      </c>
      <c r="C885" t="s">
        <v>79200</v>
      </c>
      <c r="D885" t="s">
        <v>79199</v>
      </c>
      <c r="E885" t="str">
        <f t="shared" si="13"/>
        <v>226634 - EPLEFPA CPSA COMBOURG</v>
      </c>
      <c r="F885" t="s">
        <v>23589</v>
      </c>
      <c r="G885" t="s">
        <v>79198</v>
      </c>
      <c r="I885" t="s">
        <v>79197</v>
      </c>
      <c r="J885" t="s">
        <v>79196</v>
      </c>
      <c r="K885" t="s">
        <v>208</v>
      </c>
      <c r="L885" t="s">
        <v>79195</v>
      </c>
      <c r="N885" t="s">
        <v>208</v>
      </c>
      <c r="O885" t="s">
        <v>476</v>
      </c>
      <c r="P885" t="s">
        <v>476</v>
      </c>
    </row>
    <row r="886" spans="1:16">
      <c r="A886" s="484" t="s">
        <v>107124</v>
      </c>
      <c r="B886" s="485" t="s">
        <v>79201</v>
      </c>
      <c r="C886" t="s">
        <v>107123</v>
      </c>
      <c r="D886" t="s">
        <v>107122</v>
      </c>
      <c r="E886" t="str">
        <f t="shared" si="13"/>
        <v>35713 - CFPPA DE EPLEFPA DE RENNES LE RHEU</v>
      </c>
      <c r="F886" t="s">
        <v>15198</v>
      </c>
      <c r="G886" t="s">
        <v>107121</v>
      </c>
      <c r="H886" t="s">
        <v>107120</v>
      </c>
      <c r="I886" t="s">
        <v>92081</v>
      </c>
      <c r="J886" t="s">
        <v>107119</v>
      </c>
      <c r="K886" t="s">
        <v>208</v>
      </c>
      <c r="L886" t="s">
        <v>107118</v>
      </c>
      <c r="N886" t="s">
        <v>208</v>
      </c>
      <c r="O886" t="s">
        <v>476</v>
      </c>
      <c r="P886" t="s">
        <v>476</v>
      </c>
    </row>
    <row r="887" spans="1:16">
      <c r="A887" s="484" t="s">
        <v>5233</v>
      </c>
      <c r="B887" s="485" t="s">
        <v>5232</v>
      </c>
      <c r="C887" t="s">
        <v>5231</v>
      </c>
      <c r="D887" t="s">
        <v>5230</v>
      </c>
      <c r="E887" t="str">
        <f t="shared" si="13"/>
        <v>287039 - UNIVERSITE RENNES II HAUTE BRETAGNE</v>
      </c>
      <c r="F887" t="s">
        <v>1235</v>
      </c>
      <c r="G887" t="s">
        <v>5229</v>
      </c>
      <c r="H887" t="s">
        <v>5228</v>
      </c>
      <c r="I887" t="s">
        <v>3364</v>
      </c>
      <c r="J887" t="s">
        <v>5227</v>
      </c>
      <c r="K887" t="s">
        <v>208</v>
      </c>
      <c r="L887" t="s">
        <v>5226</v>
      </c>
      <c r="N887" t="s">
        <v>208</v>
      </c>
      <c r="O887" t="s">
        <v>476</v>
      </c>
      <c r="P887" t="s">
        <v>476</v>
      </c>
    </row>
    <row r="888" spans="1:16">
      <c r="A888" s="484" t="s">
        <v>5241</v>
      </c>
      <c r="B888" s="485" t="s">
        <v>5232</v>
      </c>
      <c r="C888" t="s">
        <v>5240</v>
      </c>
      <c r="D888" t="s">
        <v>5239</v>
      </c>
      <c r="E888" t="str">
        <f t="shared" si="13"/>
        <v>6749 - UNIVERSITE RENNES II HAUTE BRETAGNE SFCA</v>
      </c>
      <c r="F888" t="s">
        <v>5238</v>
      </c>
      <c r="G888" t="s">
        <v>5237</v>
      </c>
      <c r="I888" t="s">
        <v>3364</v>
      </c>
      <c r="J888" t="s">
        <v>5236</v>
      </c>
      <c r="K888" t="s">
        <v>5235</v>
      </c>
      <c r="L888" t="s">
        <v>5234</v>
      </c>
      <c r="N888" t="s">
        <v>207</v>
      </c>
      <c r="O888" t="s">
        <v>476</v>
      </c>
      <c r="P888" t="s">
        <v>476</v>
      </c>
    </row>
    <row r="889" spans="1:16">
      <c r="A889" s="484" t="s">
        <v>79159</v>
      </c>
      <c r="B889" s="485" t="s">
        <v>79158</v>
      </c>
      <c r="C889" t="s">
        <v>79157</v>
      </c>
      <c r="D889" t="s">
        <v>79156</v>
      </c>
      <c r="E889" t="str">
        <f t="shared" si="13"/>
        <v>685872 - EPLEFPA DE SAINT AUBIN DU CORMIER</v>
      </c>
      <c r="F889" t="s">
        <v>3009</v>
      </c>
      <c r="G889" t="s">
        <v>79155</v>
      </c>
      <c r="I889" t="s">
        <v>79154</v>
      </c>
      <c r="J889" t="s">
        <v>79153</v>
      </c>
      <c r="K889" t="s">
        <v>208</v>
      </c>
      <c r="L889" t="s">
        <v>79152</v>
      </c>
      <c r="N889" t="s">
        <v>208</v>
      </c>
      <c r="O889" t="s">
        <v>476</v>
      </c>
      <c r="P889" t="s">
        <v>476</v>
      </c>
    </row>
    <row r="890" spans="1:16">
      <c r="A890" s="484" t="s">
        <v>54957</v>
      </c>
      <c r="B890" s="485" t="s">
        <v>54956</v>
      </c>
      <c r="C890" t="s">
        <v>54955</v>
      </c>
      <c r="D890" t="s">
        <v>54954</v>
      </c>
      <c r="E890" t="str">
        <f t="shared" si="13"/>
        <v>570485 - IEP RENNES</v>
      </c>
      <c r="F890" t="s">
        <v>1610</v>
      </c>
      <c r="G890" t="s">
        <v>54953</v>
      </c>
      <c r="I890" t="s">
        <v>3364</v>
      </c>
      <c r="J890" t="s">
        <v>54952</v>
      </c>
      <c r="K890" t="s">
        <v>208</v>
      </c>
      <c r="L890" t="s">
        <v>54951</v>
      </c>
      <c r="N890" t="s">
        <v>207</v>
      </c>
      <c r="O890" t="s">
        <v>476</v>
      </c>
      <c r="P890" t="s">
        <v>476</v>
      </c>
    </row>
    <row r="891" spans="1:16">
      <c r="A891" s="484" t="s">
        <v>98211</v>
      </c>
      <c r="B891" s="485" t="s">
        <v>98210</v>
      </c>
      <c r="C891" t="s">
        <v>98209</v>
      </c>
      <c r="D891" t="s">
        <v>98208</v>
      </c>
      <c r="E891" t="str">
        <f t="shared" si="13"/>
        <v>479676 - CFPPA   DE L INDRE CHATEAUROUX</v>
      </c>
      <c r="F891" t="s">
        <v>707</v>
      </c>
      <c r="G891" t="s">
        <v>98207</v>
      </c>
      <c r="H891" t="s">
        <v>41412</v>
      </c>
      <c r="I891" t="s">
        <v>31998</v>
      </c>
      <c r="J891" t="s">
        <v>98206</v>
      </c>
      <c r="K891" t="s">
        <v>208</v>
      </c>
      <c r="L891" t="s">
        <v>98205</v>
      </c>
      <c r="N891" t="s">
        <v>208</v>
      </c>
      <c r="O891" t="s">
        <v>476</v>
      </c>
      <c r="P891" t="s">
        <v>476</v>
      </c>
    </row>
    <row r="892" spans="1:16">
      <c r="A892" s="484" t="s">
        <v>65343</v>
      </c>
      <c r="B892" s="485" t="s">
        <v>65342</v>
      </c>
      <c r="C892" t="s">
        <v>65341</v>
      </c>
      <c r="D892" t="s">
        <v>65341</v>
      </c>
      <c r="E892" t="str">
        <f t="shared" si="13"/>
        <v>23875 - GRETA BERRY</v>
      </c>
      <c r="F892" t="s">
        <v>7663</v>
      </c>
      <c r="G892" t="s">
        <v>65340</v>
      </c>
      <c r="H892" t="s">
        <v>65339</v>
      </c>
      <c r="I892" t="s">
        <v>31998</v>
      </c>
      <c r="J892" t="s">
        <v>65338</v>
      </c>
      <c r="K892" t="s">
        <v>208</v>
      </c>
      <c r="L892" t="s">
        <v>65337</v>
      </c>
      <c r="N892" t="s">
        <v>208</v>
      </c>
      <c r="O892" t="s">
        <v>476</v>
      </c>
      <c r="P892" t="s">
        <v>476</v>
      </c>
    </row>
    <row r="893" spans="1:16">
      <c r="A893" s="484" t="s">
        <v>107180</v>
      </c>
      <c r="B893" s="485" t="s">
        <v>107179</v>
      </c>
      <c r="C893" t="s">
        <v>107178</v>
      </c>
      <c r="D893" t="s">
        <v>107177</v>
      </c>
      <c r="E893" t="str">
        <f t="shared" si="13"/>
        <v>196150 - CFPPA TOURS FONDETTES</v>
      </c>
      <c r="F893" t="s">
        <v>9315</v>
      </c>
      <c r="H893" t="s">
        <v>107176</v>
      </c>
      <c r="I893" t="s">
        <v>4421</v>
      </c>
      <c r="J893" t="s">
        <v>107175</v>
      </c>
      <c r="K893" t="s">
        <v>208</v>
      </c>
      <c r="L893" t="s">
        <v>107174</v>
      </c>
      <c r="N893" t="s">
        <v>208</v>
      </c>
      <c r="O893" t="s">
        <v>476</v>
      </c>
      <c r="P893" t="s">
        <v>476</v>
      </c>
    </row>
    <row r="894" spans="1:16">
      <c r="A894" s="484" t="s">
        <v>76953</v>
      </c>
      <c r="B894" s="485" t="s">
        <v>76952</v>
      </c>
      <c r="C894" t="s">
        <v>76951</v>
      </c>
      <c r="D894" t="s">
        <v>76950</v>
      </c>
      <c r="E894" t="str">
        <f t="shared" si="13"/>
        <v>510853 - EPLEFPA AMBOISE</v>
      </c>
      <c r="F894" t="s">
        <v>1328</v>
      </c>
      <c r="G894" t="s">
        <v>76949</v>
      </c>
      <c r="I894" t="s">
        <v>59320</v>
      </c>
      <c r="J894" t="s">
        <v>76948</v>
      </c>
      <c r="K894" t="s">
        <v>208</v>
      </c>
      <c r="L894" t="s">
        <v>76947</v>
      </c>
      <c r="N894" t="s">
        <v>208</v>
      </c>
      <c r="O894" t="s">
        <v>476</v>
      </c>
      <c r="P894" t="s">
        <v>476</v>
      </c>
    </row>
    <row r="895" spans="1:16">
      <c r="A895" s="484" t="s">
        <v>65026</v>
      </c>
      <c r="B895" s="485" t="s">
        <v>65025</v>
      </c>
      <c r="C895" t="s">
        <v>65024</v>
      </c>
      <c r="D895" t="s">
        <v>65023</v>
      </c>
      <c r="E895" t="str">
        <f t="shared" si="13"/>
        <v>11940 - GRETA GRENOBLE DU LGT</v>
      </c>
      <c r="F895" t="s">
        <v>541</v>
      </c>
      <c r="G895" t="s">
        <v>65022</v>
      </c>
      <c r="I895" t="s">
        <v>836</v>
      </c>
      <c r="J895" t="s">
        <v>65021</v>
      </c>
      <c r="K895" t="s">
        <v>208</v>
      </c>
      <c r="L895" t="s">
        <v>65020</v>
      </c>
      <c r="N895" t="s">
        <v>207</v>
      </c>
      <c r="O895" t="s">
        <v>476</v>
      </c>
      <c r="P895" t="s">
        <v>476</v>
      </c>
    </row>
    <row r="896" spans="1:16">
      <c r="A896" s="484" t="s">
        <v>64832</v>
      </c>
      <c r="B896" s="485" t="s">
        <v>64831</v>
      </c>
      <c r="C896" t="s">
        <v>64830</v>
      </c>
      <c r="D896" t="s">
        <v>64829</v>
      </c>
      <c r="E896" t="str">
        <f t="shared" si="13"/>
        <v>11162 - GRETA NORD ISERE</v>
      </c>
      <c r="F896" t="s">
        <v>17463</v>
      </c>
      <c r="G896" t="s">
        <v>48341</v>
      </c>
      <c r="H896" t="s">
        <v>64828</v>
      </c>
      <c r="I896" t="s">
        <v>12032</v>
      </c>
      <c r="J896" t="s">
        <v>64827</v>
      </c>
      <c r="K896" t="s">
        <v>64826</v>
      </c>
      <c r="L896" t="s">
        <v>64825</v>
      </c>
      <c r="N896" t="s">
        <v>208</v>
      </c>
      <c r="O896" t="s">
        <v>476</v>
      </c>
      <c r="P896" t="s">
        <v>476</v>
      </c>
    </row>
    <row r="897" spans="1:16">
      <c r="A897" s="484" t="s">
        <v>56927</v>
      </c>
      <c r="B897" s="485" t="s">
        <v>56926</v>
      </c>
      <c r="C897" t="s">
        <v>56925</v>
      </c>
      <c r="D897" t="s">
        <v>56924</v>
      </c>
      <c r="E897" t="str">
        <f t="shared" si="13"/>
        <v>477552 - IEP SCIENCES PO GRENOBLE</v>
      </c>
      <c r="F897" t="s">
        <v>1328</v>
      </c>
      <c r="G897" t="s">
        <v>56923</v>
      </c>
      <c r="H897" t="s">
        <v>5401</v>
      </c>
      <c r="I897" t="s">
        <v>5512</v>
      </c>
      <c r="J897" t="s">
        <v>56922</v>
      </c>
      <c r="K897" t="s">
        <v>208</v>
      </c>
      <c r="L897" t="s">
        <v>56921</v>
      </c>
      <c r="N897" t="s">
        <v>208</v>
      </c>
      <c r="O897" t="s">
        <v>476</v>
      </c>
      <c r="P897" t="s">
        <v>476</v>
      </c>
    </row>
    <row r="898" spans="1:16">
      <c r="A898" s="484" t="s">
        <v>41267</v>
      </c>
      <c r="B898" s="485" t="s">
        <v>41266</v>
      </c>
      <c r="C898" t="s">
        <v>41265</v>
      </c>
      <c r="D898" t="s">
        <v>41264</v>
      </c>
      <c r="E898" t="str">
        <f t="shared" ref="E898:E961" si="14">_xlfn.CONCAT(L898," - ",D898)</f>
        <v>480680 - CFPPA GRENOBLE SAINT ISMIER</v>
      </c>
      <c r="F898" t="s">
        <v>8706</v>
      </c>
      <c r="G898" t="s">
        <v>41263</v>
      </c>
      <c r="H898" t="s">
        <v>41262</v>
      </c>
      <c r="I898" t="s">
        <v>41261</v>
      </c>
      <c r="J898" t="s">
        <v>41260</v>
      </c>
      <c r="K898" t="s">
        <v>208</v>
      </c>
      <c r="L898" t="s">
        <v>41259</v>
      </c>
      <c r="N898" t="s">
        <v>208</v>
      </c>
      <c r="O898" t="s">
        <v>476</v>
      </c>
      <c r="P898" t="s">
        <v>476</v>
      </c>
    </row>
    <row r="899" spans="1:16">
      <c r="A899" s="484" t="s">
        <v>41077</v>
      </c>
      <c r="B899" s="485" t="s">
        <v>41076</v>
      </c>
      <c r="C899" t="s">
        <v>41075</v>
      </c>
      <c r="D899" t="s">
        <v>41074</v>
      </c>
      <c r="E899" t="str">
        <f t="shared" si="14"/>
        <v>655478 - LYCEE PROF AGR LA MARTELIERRE DE L'EPLEFPA VOIRON</v>
      </c>
      <c r="F899" t="s">
        <v>1444</v>
      </c>
      <c r="G899" t="s">
        <v>41073</v>
      </c>
      <c r="I899" t="s">
        <v>8930</v>
      </c>
      <c r="J899" t="s">
        <v>41072</v>
      </c>
      <c r="K899" t="s">
        <v>208</v>
      </c>
      <c r="L899" t="s">
        <v>41071</v>
      </c>
      <c r="N899" t="s">
        <v>208</v>
      </c>
      <c r="O899" t="s">
        <v>476</v>
      </c>
      <c r="P899" t="s">
        <v>476</v>
      </c>
    </row>
    <row r="900" spans="1:16">
      <c r="A900" s="484" t="s">
        <v>77465</v>
      </c>
      <c r="B900" s="485" t="s">
        <v>77464</v>
      </c>
      <c r="C900" t="s">
        <v>77463</v>
      </c>
      <c r="D900" t="s">
        <v>77462</v>
      </c>
      <c r="E900" t="str">
        <f t="shared" si="14"/>
        <v>198912 - CFPPA LA COTE ST ANDRE</v>
      </c>
      <c r="F900" t="s">
        <v>8706</v>
      </c>
      <c r="G900" t="s">
        <v>77461</v>
      </c>
      <c r="H900" t="s">
        <v>39833</v>
      </c>
      <c r="I900" t="s">
        <v>77460</v>
      </c>
      <c r="J900" t="s">
        <v>77459</v>
      </c>
      <c r="K900" t="s">
        <v>208</v>
      </c>
      <c r="L900" t="s">
        <v>77458</v>
      </c>
      <c r="N900" t="s">
        <v>208</v>
      </c>
      <c r="O900" t="s">
        <v>476</v>
      </c>
      <c r="P900" t="s">
        <v>476</v>
      </c>
    </row>
    <row r="901" spans="1:16">
      <c r="A901" s="484" t="s">
        <v>53113</v>
      </c>
      <c r="B901" s="485" t="s">
        <v>53112</v>
      </c>
      <c r="C901" t="s">
        <v>53111</v>
      </c>
      <c r="D901" t="s">
        <v>53110</v>
      </c>
      <c r="E901" t="str">
        <f t="shared" si="14"/>
        <v>295267 - IPG GRENOBLE</v>
      </c>
      <c r="F901" t="s">
        <v>17463</v>
      </c>
      <c r="G901" t="s">
        <v>53109</v>
      </c>
      <c r="H901" t="s">
        <v>53108</v>
      </c>
      <c r="I901" t="s">
        <v>5512</v>
      </c>
      <c r="J901" t="s">
        <v>53107</v>
      </c>
      <c r="K901" t="s">
        <v>208</v>
      </c>
      <c r="L901" t="s">
        <v>53106</v>
      </c>
      <c r="N901" t="s">
        <v>208</v>
      </c>
      <c r="O901" t="s">
        <v>476</v>
      </c>
      <c r="P901" t="s">
        <v>476</v>
      </c>
    </row>
    <row r="902" spans="1:16">
      <c r="A902" s="484" t="s">
        <v>64988</v>
      </c>
      <c r="B902" s="485" t="s">
        <v>64987</v>
      </c>
      <c r="C902" t="s">
        <v>64986</v>
      </c>
      <c r="D902" t="s">
        <v>64986</v>
      </c>
      <c r="E902" t="str">
        <f t="shared" si="14"/>
        <v>33005 - GRETA JURA</v>
      </c>
      <c r="F902" t="s">
        <v>7254</v>
      </c>
      <c r="G902" t="s">
        <v>64985</v>
      </c>
      <c r="H902" t="s">
        <v>64984</v>
      </c>
      <c r="I902" t="s">
        <v>4141</v>
      </c>
      <c r="J902" t="s">
        <v>64983</v>
      </c>
      <c r="K902" t="s">
        <v>208</v>
      </c>
      <c r="L902" t="s">
        <v>64982</v>
      </c>
      <c r="N902" t="s">
        <v>208</v>
      </c>
      <c r="O902" t="s">
        <v>476</v>
      </c>
      <c r="P902" t="s">
        <v>476</v>
      </c>
    </row>
    <row r="903" spans="1:16">
      <c r="A903" s="484" t="s">
        <v>65121</v>
      </c>
      <c r="B903" s="485" t="s">
        <v>65120</v>
      </c>
      <c r="C903" t="s">
        <v>65119</v>
      </c>
      <c r="D903" t="s">
        <v>65119</v>
      </c>
      <c r="E903" t="str">
        <f t="shared" si="14"/>
        <v>33704 - GRETA DU HAUT JURA</v>
      </c>
      <c r="F903" t="s">
        <v>6408</v>
      </c>
      <c r="G903" t="s">
        <v>65118</v>
      </c>
      <c r="H903" t="s">
        <v>65117</v>
      </c>
      <c r="I903" t="s">
        <v>46944</v>
      </c>
      <c r="J903" t="s">
        <v>65116</v>
      </c>
      <c r="K903" t="s">
        <v>65115</v>
      </c>
      <c r="L903" t="s">
        <v>65114</v>
      </c>
      <c r="N903" t="s">
        <v>208</v>
      </c>
      <c r="O903" t="s">
        <v>476</v>
      </c>
      <c r="P903" t="s">
        <v>476</v>
      </c>
    </row>
    <row r="904" spans="1:16">
      <c r="A904" s="484" t="s">
        <v>41070</v>
      </c>
      <c r="B904" s="485" t="s">
        <v>41069</v>
      </c>
      <c r="C904" t="s">
        <v>41068</v>
      </c>
      <c r="D904" t="s">
        <v>41067</v>
      </c>
      <c r="E904" t="str">
        <f t="shared" si="14"/>
        <v>544036 - EPLEFPA MANCY LONS LE SAUNIER</v>
      </c>
      <c r="F904" t="s">
        <v>5613</v>
      </c>
      <c r="G904" t="s">
        <v>41066</v>
      </c>
      <c r="I904" t="s">
        <v>4141</v>
      </c>
      <c r="J904" t="s">
        <v>41065</v>
      </c>
      <c r="K904" t="s">
        <v>208</v>
      </c>
      <c r="L904" t="s">
        <v>41064</v>
      </c>
      <c r="N904" t="s">
        <v>207</v>
      </c>
      <c r="O904" t="s">
        <v>476</v>
      </c>
      <c r="P904" t="s">
        <v>476</v>
      </c>
    </row>
    <row r="905" spans="1:16">
      <c r="A905" s="484" t="s">
        <v>76961</v>
      </c>
      <c r="B905" s="485" t="s">
        <v>76960</v>
      </c>
      <c r="C905" t="s">
        <v>76959</v>
      </c>
      <c r="D905" t="s">
        <v>76958</v>
      </c>
      <c r="E905" t="str">
        <f t="shared" si="14"/>
        <v>215624 - EPLEFPA LONS LE SAUNIER</v>
      </c>
      <c r="F905" t="s">
        <v>7254</v>
      </c>
      <c r="G905" t="s">
        <v>76957</v>
      </c>
      <c r="I905" t="s">
        <v>76956</v>
      </c>
      <c r="J905" t="s">
        <v>76955</v>
      </c>
      <c r="K905" t="s">
        <v>208</v>
      </c>
      <c r="L905" t="s">
        <v>76954</v>
      </c>
      <c r="N905" t="s">
        <v>208</v>
      </c>
      <c r="O905" t="s">
        <v>476</v>
      </c>
      <c r="P905" t="s">
        <v>476</v>
      </c>
    </row>
    <row r="906" spans="1:16">
      <c r="A906" s="484" t="s">
        <v>98249</v>
      </c>
      <c r="B906" s="485" t="s">
        <v>98248</v>
      </c>
      <c r="C906" t="s">
        <v>98247</v>
      </c>
      <c r="D906" t="s">
        <v>98246</v>
      </c>
      <c r="E906" t="str">
        <f t="shared" si="14"/>
        <v>460588 - CFPPA AGROALIMENTAIRE POLIGNY</v>
      </c>
      <c r="F906" t="s">
        <v>1610</v>
      </c>
      <c r="G906" t="s">
        <v>98245</v>
      </c>
      <c r="H906" t="s">
        <v>98244</v>
      </c>
      <c r="I906" t="s">
        <v>46458</v>
      </c>
      <c r="J906" t="s">
        <v>98243</v>
      </c>
      <c r="K906" t="s">
        <v>208</v>
      </c>
      <c r="L906" t="s">
        <v>98242</v>
      </c>
      <c r="N906" t="s">
        <v>207</v>
      </c>
      <c r="O906" t="s">
        <v>476</v>
      </c>
      <c r="P906" t="s">
        <v>476</v>
      </c>
    </row>
    <row r="907" spans="1:16">
      <c r="A907" s="484" t="s">
        <v>107247</v>
      </c>
      <c r="B907" s="485" t="s">
        <v>107246</v>
      </c>
      <c r="C907" t="s">
        <v>107245</v>
      </c>
      <c r="D907" t="s">
        <v>107244</v>
      </c>
      <c r="E907" t="str">
        <f t="shared" si="14"/>
        <v>38910 - CFPPA LANDES</v>
      </c>
      <c r="F907" t="s">
        <v>1191</v>
      </c>
      <c r="G907" t="s">
        <v>107243</v>
      </c>
      <c r="I907" t="s">
        <v>107242</v>
      </c>
      <c r="J907" t="s">
        <v>107241</v>
      </c>
      <c r="K907" t="s">
        <v>208</v>
      </c>
      <c r="L907" t="s">
        <v>107240</v>
      </c>
      <c r="N907" t="s">
        <v>208</v>
      </c>
      <c r="O907" t="s">
        <v>476</v>
      </c>
      <c r="P907" t="s">
        <v>476</v>
      </c>
    </row>
    <row r="908" spans="1:16">
      <c r="A908" s="484" t="s">
        <v>90016</v>
      </c>
      <c r="B908" s="485" t="s">
        <v>90015</v>
      </c>
      <c r="C908" t="s">
        <v>90014</v>
      </c>
      <c r="D908" t="s">
        <v>90013</v>
      </c>
      <c r="E908" t="str">
        <f t="shared" si="14"/>
        <v>23980 - CFPPA VENDOME</v>
      </c>
      <c r="F908" t="s">
        <v>831</v>
      </c>
      <c r="G908" t="s">
        <v>90012</v>
      </c>
      <c r="I908" t="s">
        <v>80815</v>
      </c>
      <c r="J908" t="s">
        <v>90011</v>
      </c>
      <c r="K908" t="s">
        <v>208</v>
      </c>
      <c r="L908" t="s">
        <v>90010</v>
      </c>
      <c r="N908" t="s">
        <v>208</v>
      </c>
      <c r="O908" t="s">
        <v>476</v>
      </c>
      <c r="P908" t="s">
        <v>476</v>
      </c>
    </row>
    <row r="909" spans="1:16">
      <c r="A909" s="484" t="s">
        <v>65170</v>
      </c>
      <c r="B909" s="485" t="s">
        <v>65169</v>
      </c>
      <c r="C909" t="s">
        <v>65168</v>
      </c>
      <c r="D909" t="s">
        <v>65167</v>
      </c>
      <c r="E909" t="str">
        <f t="shared" si="14"/>
        <v>28721 - GRETA DE LA LOIRE ST ETIENNE SIEGE SOCIAL</v>
      </c>
      <c r="F909" t="s">
        <v>2572</v>
      </c>
      <c r="G909" t="s">
        <v>65166</v>
      </c>
      <c r="I909" t="s">
        <v>959</v>
      </c>
      <c r="J909" t="s">
        <v>65165</v>
      </c>
      <c r="K909" t="s">
        <v>208</v>
      </c>
      <c r="L909" t="s">
        <v>65164</v>
      </c>
      <c r="N909" t="s">
        <v>208</v>
      </c>
      <c r="O909" t="s">
        <v>476</v>
      </c>
      <c r="P909" t="s">
        <v>476</v>
      </c>
    </row>
    <row r="910" spans="1:16">
      <c r="A910" s="484" t="s">
        <v>65251</v>
      </c>
      <c r="B910" s="485" t="s">
        <v>65169</v>
      </c>
      <c r="C910" t="s">
        <v>65250</v>
      </c>
      <c r="D910" t="s">
        <v>65249</v>
      </c>
      <c r="E910" t="str">
        <f t="shared" si="14"/>
        <v>104190 - GRETA DE LA LOIRE ST ETIENNE</v>
      </c>
      <c r="F910" t="s">
        <v>8644</v>
      </c>
      <c r="G910" t="s">
        <v>65248</v>
      </c>
      <c r="H910" t="s">
        <v>59644</v>
      </c>
      <c r="I910" t="s">
        <v>959</v>
      </c>
      <c r="J910" t="s">
        <v>65247</v>
      </c>
      <c r="K910" t="s">
        <v>65246</v>
      </c>
      <c r="L910" t="s">
        <v>65245</v>
      </c>
      <c r="N910" t="s">
        <v>207</v>
      </c>
      <c r="O910" t="s">
        <v>476</v>
      </c>
      <c r="P910" t="s">
        <v>476</v>
      </c>
    </row>
    <row r="911" spans="1:16">
      <c r="A911" s="484" t="s">
        <v>76900</v>
      </c>
      <c r="B911" s="485" t="s">
        <v>76899</v>
      </c>
      <c r="C911" t="s">
        <v>76898</v>
      </c>
      <c r="D911" t="s">
        <v>76897</v>
      </c>
      <c r="E911" t="str">
        <f t="shared" si="14"/>
        <v>677607 - EPLEFPA - LEGTPA DE PERREUX</v>
      </c>
      <c r="G911" t="s">
        <v>76896</v>
      </c>
      <c r="I911" t="s">
        <v>76895</v>
      </c>
      <c r="J911" t="s">
        <v>76894</v>
      </c>
      <c r="K911" t="s">
        <v>208</v>
      </c>
      <c r="L911" t="s">
        <v>76893</v>
      </c>
      <c r="N911" t="s">
        <v>207</v>
      </c>
      <c r="O911" t="s">
        <v>476</v>
      </c>
      <c r="P911" t="s">
        <v>476</v>
      </c>
    </row>
    <row r="912" spans="1:16">
      <c r="A912" s="484" t="s">
        <v>107166</v>
      </c>
      <c r="B912" s="485" t="s">
        <v>76899</v>
      </c>
      <c r="C912" t="s">
        <v>107165</v>
      </c>
      <c r="D912" t="s">
        <v>107164</v>
      </c>
      <c r="E912" t="str">
        <f t="shared" si="14"/>
        <v>310220 - CFPPA PERREUX</v>
      </c>
      <c r="F912" t="s">
        <v>831</v>
      </c>
      <c r="G912" t="s">
        <v>107163</v>
      </c>
      <c r="I912" t="s">
        <v>76895</v>
      </c>
      <c r="J912" t="s">
        <v>107162</v>
      </c>
      <c r="K912" t="s">
        <v>208</v>
      </c>
      <c r="L912" t="s">
        <v>107161</v>
      </c>
      <c r="N912" t="s">
        <v>208</v>
      </c>
      <c r="O912" t="s">
        <v>476</v>
      </c>
      <c r="P912" t="s">
        <v>476</v>
      </c>
    </row>
    <row r="913" spans="1:16">
      <c r="A913" s="484" t="s">
        <v>107294</v>
      </c>
      <c r="B913" s="485" t="s">
        <v>107293</v>
      </c>
      <c r="C913" t="s">
        <v>107292</v>
      </c>
      <c r="D913" t="s">
        <v>107291</v>
      </c>
      <c r="E913" t="str">
        <f t="shared" si="14"/>
        <v>574466 - CFPPA LEGTA DE MONTBRISON PRECIEUX</v>
      </c>
      <c r="F913" t="s">
        <v>831</v>
      </c>
      <c r="G913" t="s">
        <v>107290</v>
      </c>
      <c r="I913" t="s">
        <v>107289</v>
      </c>
      <c r="J913" t="s">
        <v>107288</v>
      </c>
      <c r="K913" t="s">
        <v>208</v>
      </c>
      <c r="L913" t="s">
        <v>107287</v>
      </c>
      <c r="N913" t="s">
        <v>208</v>
      </c>
      <c r="O913" t="s">
        <v>476</v>
      </c>
      <c r="P913" t="s">
        <v>476</v>
      </c>
    </row>
    <row r="914" spans="1:16">
      <c r="A914" s="484" t="s">
        <v>5477</v>
      </c>
      <c r="B914" s="485" t="s">
        <v>5476</v>
      </c>
      <c r="C914" t="s">
        <v>5475</v>
      </c>
      <c r="D914" t="s">
        <v>5474</v>
      </c>
      <c r="E914" t="str">
        <f t="shared" si="14"/>
        <v>6762 - UJM SIEGE</v>
      </c>
      <c r="F914" t="s">
        <v>5473</v>
      </c>
      <c r="G914" t="s">
        <v>5472</v>
      </c>
      <c r="I914" t="s">
        <v>959</v>
      </c>
      <c r="J914" t="s">
        <v>5471</v>
      </c>
      <c r="K914" t="s">
        <v>5470</v>
      </c>
      <c r="L914" t="s">
        <v>5469</v>
      </c>
      <c r="N914" t="s">
        <v>208</v>
      </c>
      <c r="O914" t="s">
        <v>476</v>
      </c>
      <c r="P914" t="s">
        <v>476</v>
      </c>
    </row>
    <row r="915" spans="1:16">
      <c r="A915" s="484" t="s">
        <v>5484</v>
      </c>
      <c r="B915" s="485" t="s">
        <v>5476</v>
      </c>
      <c r="C915" t="s">
        <v>5483</v>
      </c>
      <c r="D915" t="s">
        <v>5482</v>
      </c>
      <c r="E915" t="str">
        <f t="shared" si="14"/>
        <v>607952 - UJM - SUFC</v>
      </c>
      <c r="F915" t="s">
        <v>5481</v>
      </c>
      <c r="G915" t="s">
        <v>5480</v>
      </c>
      <c r="I915" t="s">
        <v>959</v>
      </c>
      <c r="J915" t="s">
        <v>5479</v>
      </c>
      <c r="K915" t="s">
        <v>208</v>
      </c>
      <c r="L915" t="s">
        <v>5478</v>
      </c>
      <c r="N915" t="s">
        <v>208</v>
      </c>
      <c r="O915" t="s">
        <v>476</v>
      </c>
      <c r="P915" t="s">
        <v>476</v>
      </c>
    </row>
    <row r="916" spans="1:16">
      <c r="A916" s="484" t="s">
        <v>107173</v>
      </c>
      <c r="B916" s="485" t="s">
        <v>107172</v>
      </c>
      <c r="C916" t="s">
        <v>107171</v>
      </c>
      <c r="D916" t="s">
        <v>107170</v>
      </c>
      <c r="E916" t="str">
        <f t="shared" si="14"/>
        <v>299650 - CFPPA VILLARS</v>
      </c>
      <c r="F916" t="s">
        <v>831</v>
      </c>
      <c r="G916" t="s">
        <v>107169</v>
      </c>
      <c r="I916" t="s">
        <v>107168</v>
      </c>
      <c r="K916" t="s">
        <v>208</v>
      </c>
      <c r="L916" t="s">
        <v>107167</v>
      </c>
      <c r="N916" t="s">
        <v>208</v>
      </c>
      <c r="O916" t="s">
        <v>476</v>
      </c>
      <c r="P916" t="s">
        <v>476</v>
      </c>
    </row>
    <row r="917" spans="1:16">
      <c r="A917" s="484" t="s">
        <v>83424</v>
      </c>
      <c r="B917" s="485" t="s">
        <v>83423</v>
      </c>
      <c r="C917" t="s">
        <v>83422</v>
      </c>
      <c r="D917" t="s">
        <v>83421</v>
      </c>
      <c r="E917" t="str">
        <f t="shared" si="14"/>
        <v>199230 - EN3S ST ETIENNE</v>
      </c>
      <c r="F917" t="s">
        <v>58612</v>
      </c>
      <c r="G917" t="s">
        <v>83420</v>
      </c>
      <c r="I917" t="s">
        <v>959</v>
      </c>
      <c r="J917" t="s">
        <v>83419</v>
      </c>
      <c r="K917" t="s">
        <v>208</v>
      </c>
      <c r="L917" t="s">
        <v>83418</v>
      </c>
      <c r="N917" t="s">
        <v>208</v>
      </c>
      <c r="O917" t="s">
        <v>476</v>
      </c>
      <c r="P917" t="s">
        <v>476</v>
      </c>
    </row>
    <row r="918" spans="1:16">
      <c r="A918" s="484" t="s">
        <v>41402</v>
      </c>
      <c r="B918" s="485" t="s">
        <v>41401</v>
      </c>
      <c r="C918" t="s">
        <v>41400</v>
      </c>
      <c r="D918" t="s">
        <v>41399</v>
      </c>
      <c r="E918" t="str">
        <f t="shared" si="14"/>
        <v>507209 - LYCEE AGRICOLE CFPPA BRIOUDE BONNEFONT</v>
      </c>
      <c r="F918" t="s">
        <v>5806</v>
      </c>
      <c r="G918" t="s">
        <v>41398</v>
      </c>
      <c r="I918" t="s">
        <v>41397</v>
      </c>
      <c r="J918" t="s">
        <v>41396</v>
      </c>
      <c r="K918" t="s">
        <v>208</v>
      </c>
      <c r="L918" t="s">
        <v>41395</v>
      </c>
      <c r="N918" t="s">
        <v>208</v>
      </c>
      <c r="O918" t="s">
        <v>476</v>
      </c>
      <c r="P918" t="s">
        <v>476</v>
      </c>
    </row>
    <row r="919" spans="1:16">
      <c r="A919" s="484" t="s">
        <v>98241</v>
      </c>
      <c r="B919" s="485" t="s">
        <v>98240</v>
      </c>
      <c r="C919" t="s">
        <v>98239</v>
      </c>
      <c r="D919" t="s">
        <v>98238</v>
      </c>
      <c r="E919" t="str">
        <f t="shared" si="14"/>
        <v>467443 - CFPPA YSSINGEAUX</v>
      </c>
      <c r="F919" t="s">
        <v>519</v>
      </c>
      <c r="G919" t="s">
        <v>98237</v>
      </c>
      <c r="H919" t="s">
        <v>98236</v>
      </c>
      <c r="I919" t="s">
        <v>40974</v>
      </c>
      <c r="J919" t="s">
        <v>98235</v>
      </c>
      <c r="K919" t="s">
        <v>208</v>
      </c>
      <c r="L919" t="s">
        <v>98234</v>
      </c>
      <c r="N919" t="s">
        <v>208</v>
      </c>
      <c r="O919" t="s">
        <v>476</v>
      </c>
      <c r="P919" t="s">
        <v>476</v>
      </c>
    </row>
    <row r="920" spans="1:16">
      <c r="A920" s="484" t="s">
        <v>64807</v>
      </c>
      <c r="B920" s="485" t="s">
        <v>64806</v>
      </c>
      <c r="C920" t="s">
        <v>64805</v>
      </c>
      <c r="D920" t="s">
        <v>64804</v>
      </c>
      <c r="E920" t="str">
        <f t="shared" si="14"/>
        <v>15258 - GRETA ESTUAIRE CASTELBRIANTAIS</v>
      </c>
      <c r="F920" t="s">
        <v>27315</v>
      </c>
      <c r="G920" t="s">
        <v>64803</v>
      </c>
      <c r="H920" t="s">
        <v>64802</v>
      </c>
      <c r="I920" t="s">
        <v>15946</v>
      </c>
      <c r="J920" t="s">
        <v>64801</v>
      </c>
      <c r="K920" t="s">
        <v>64800</v>
      </c>
      <c r="L920" t="s">
        <v>64799</v>
      </c>
      <c r="N920" t="s">
        <v>208</v>
      </c>
      <c r="O920" t="s">
        <v>476</v>
      </c>
      <c r="P920" t="s">
        <v>476</v>
      </c>
    </row>
    <row r="921" spans="1:16">
      <c r="A921" s="484" t="s">
        <v>5888</v>
      </c>
      <c r="B921" s="485" t="s">
        <v>5887</v>
      </c>
      <c r="C921" t="s">
        <v>5886</v>
      </c>
      <c r="D921" t="s">
        <v>5885</v>
      </c>
      <c r="E921" t="str">
        <f t="shared" si="14"/>
        <v>383820 - UNIVERSITE NANTES UFR SCIENCES PHARMACEUTIQUES</v>
      </c>
      <c r="F921" t="s">
        <v>5884</v>
      </c>
      <c r="G921" t="s">
        <v>5883</v>
      </c>
      <c r="H921" t="s">
        <v>5882</v>
      </c>
      <c r="I921" t="s">
        <v>1837</v>
      </c>
      <c r="J921" t="s">
        <v>5881</v>
      </c>
      <c r="K921" t="s">
        <v>5880</v>
      </c>
      <c r="L921" t="s">
        <v>5879</v>
      </c>
      <c r="N921" t="s">
        <v>208</v>
      </c>
      <c r="O921" t="s">
        <v>476</v>
      </c>
      <c r="P921" t="s">
        <v>476</v>
      </c>
    </row>
    <row r="922" spans="1:16">
      <c r="A922" s="484" t="s">
        <v>5893</v>
      </c>
      <c r="B922" s="485" t="s">
        <v>5887</v>
      </c>
      <c r="C922" t="s">
        <v>5892</v>
      </c>
      <c r="D922" t="s">
        <v>5891</v>
      </c>
      <c r="E922" t="str">
        <f t="shared" si="14"/>
        <v>476572 - UNIVERSITE NANTES FORCO</v>
      </c>
      <c r="F922" t="s">
        <v>5238</v>
      </c>
      <c r="G922" t="s">
        <v>5890</v>
      </c>
      <c r="I922" t="s">
        <v>1837</v>
      </c>
      <c r="K922" t="s">
        <v>208</v>
      </c>
      <c r="L922" t="s">
        <v>5889</v>
      </c>
      <c r="N922" t="s">
        <v>208</v>
      </c>
      <c r="O922" t="s">
        <v>476</v>
      </c>
      <c r="P922" t="s">
        <v>476</v>
      </c>
    </row>
    <row r="923" spans="1:16">
      <c r="A923" s="484" t="s">
        <v>98101</v>
      </c>
      <c r="B923" s="485" t="s">
        <v>98100</v>
      </c>
      <c r="C923" t="s">
        <v>98099</v>
      </c>
      <c r="D923" t="s">
        <v>98098</v>
      </c>
      <c r="E923" t="str">
        <f t="shared" si="14"/>
        <v>184871 - CFPPA NANTES TERRE ATLANTIQUE ST HERBLAIN</v>
      </c>
      <c r="F923" t="s">
        <v>46036</v>
      </c>
      <c r="G923" t="s">
        <v>98097</v>
      </c>
      <c r="H923" t="s">
        <v>98096</v>
      </c>
      <c r="I923" t="s">
        <v>2507</v>
      </c>
      <c r="J923" t="s">
        <v>98095</v>
      </c>
      <c r="K923" t="s">
        <v>208</v>
      </c>
      <c r="L923" t="s">
        <v>98094</v>
      </c>
      <c r="N923" t="s">
        <v>207</v>
      </c>
      <c r="O923" t="s">
        <v>476</v>
      </c>
      <c r="P923" t="s">
        <v>476</v>
      </c>
    </row>
    <row r="924" spans="1:16">
      <c r="A924" s="484" t="s">
        <v>89696</v>
      </c>
      <c r="B924" s="485" t="s">
        <v>89695</v>
      </c>
      <c r="C924" t="s">
        <v>89694</v>
      </c>
      <c r="D924" t="s">
        <v>89693</v>
      </c>
      <c r="E924" t="str">
        <f t="shared" si="14"/>
        <v>301425 - CREPS DES PAYS DE LOIRE</v>
      </c>
      <c r="F924" t="s">
        <v>4623</v>
      </c>
      <c r="G924" t="s">
        <v>89692</v>
      </c>
      <c r="H924" t="s">
        <v>89691</v>
      </c>
      <c r="I924" t="s">
        <v>1837</v>
      </c>
      <c r="J924" t="s">
        <v>89690</v>
      </c>
      <c r="K924" t="s">
        <v>208</v>
      </c>
      <c r="L924" t="s">
        <v>89689</v>
      </c>
      <c r="N924" t="s">
        <v>208</v>
      </c>
      <c r="O924" t="s">
        <v>476</v>
      </c>
      <c r="P924" t="s">
        <v>476</v>
      </c>
    </row>
    <row r="925" spans="1:16">
      <c r="A925" s="484" t="s">
        <v>41063</v>
      </c>
      <c r="B925" s="485" t="s">
        <v>41062</v>
      </c>
      <c r="C925" t="s">
        <v>41061</v>
      </c>
      <c r="D925" t="s">
        <v>41061</v>
      </c>
      <c r="E925" t="str">
        <f t="shared" si="14"/>
        <v>519674 - LYCEE PROFESSIONNEL MARITIME JACQUES CASSARD</v>
      </c>
      <c r="F925" t="s">
        <v>16047</v>
      </c>
      <c r="G925" t="s">
        <v>41060</v>
      </c>
      <c r="I925" t="s">
        <v>1837</v>
      </c>
      <c r="J925" t="s">
        <v>41059</v>
      </c>
      <c r="K925" t="s">
        <v>208</v>
      </c>
      <c r="L925" t="s">
        <v>41058</v>
      </c>
      <c r="N925" t="s">
        <v>208</v>
      </c>
      <c r="O925" t="s">
        <v>476</v>
      </c>
      <c r="P925" t="s">
        <v>476</v>
      </c>
    </row>
    <row r="926" spans="1:16">
      <c r="A926" s="484" t="s">
        <v>107208</v>
      </c>
      <c r="B926" s="485" t="s">
        <v>107207</v>
      </c>
      <c r="C926" t="s">
        <v>107206</v>
      </c>
      <c r="D926" t="s">
        <v>107205</v>
      </c>
      <c r="E926" t="str">
        <f t="shared" si="14"/>
        <v>459021 - CFPPA LE CHESNOY</v>
      </c>
      <c r="F926" t="s">
        <v>15057</v>
      </c>
      <c r="G926" t="s">
        <v>107204</v>
      </c>
      <c r="I926" t="s">
        <v>103784</v>
      </c>
      <c r="J926" t="s">
        <v>107203</v>
      </c>
      <c r="K926" t="s">
        <v>208</v>
      </c>
      <c r="L926" t="s">
        <v>107202</v>
      </c>
      <c r="N926" t="s">
        <v>208</v>
      </c>
      <c r="O926" t="s">
        <v>476</v>
      </c>
      <c r="P926" t="s">
        <v>476</v>
      </c>
    </row>
    <row r="927" spans="1:16">
      <c r="A927" s="484" t="s">
        <v>65307</v>
      </c>
      <c r="B927" s="485" t="s">
        <v>65306</v>
      </c>
      <c r="C927" t="s">
        <v>65305</v>
      </c>
      <c r="D927" t="s">
        <v>65304</v>
      </c>
      <c r="E927" t="str">
        <f t="shared" si="14"/>
        <v>22470 - GRETA CENTRE VAL DE LOIRE DU LGT VOLTAIRE</v>
      </c>
      <c r="F927" t="s">
        <v>507</v>
      </c>
      <c r="G927" t="s">
        <v>65303</v>
      </c>
      <c r="H927" t="s">
        <v>65302</v>
      </c>
      <c r="I927" t="s">
        <v>3355</v>
      </c>
      <c r="J927" t="s">
        <v>65301</v>
      </c>
      <c r="K927" t="s">
        <v>208</v>
      </c>
      <c r="L927" t="s">
        <v>65300</v>
      </c>
      <c r="N927" t="s">
        <v>208</v>
      </c>
      <c r="O927" t="s">
        <v>476</v>
      </c>
      <c r="P927" t="s">
        <v>476</v>
      </c>
    </row>
    <row r="928" spans="1:16">
      <c r="A928" s="484" t="s">
        <v>5638</v>
      </c>
      <c r="B928" s="485" t="s">
        <v>5637</v>
      </c>
      <c r="C928" t="s">
        <v>5636</v>
      </c>
      <c r="D928" t="s">
        <v>5635</v>
      </c>
      <c r="E928" t="str">
        <f t="shared" si="14"/>
        <v>239902 - UNIVERSITE ORLEANS SEFCO</v>
      </c>
      <c r="F928" t="s">
        <v>5634</v>
      </c>
      <c r="G928" t="s">
        <v>5633</v>
      </c>
      <c r="H928" t="s">
        <v>5632</v>
      </c>
      <c r="I928" t="s">
        <v>3355</v>
      </c>
      <c r="J928" t="s">
        <v>5631</v>
      </c>
      <c r="K928" t="s">
        <v>5630</v>
      </c>
      <c r="L928" t="s">
        <v>5629</v>
      </c>
      <c r="N928" t="s">
        <v>208</v>
      </c>
      <c r="O928" t="s">
        <v>476</v>
      </c>
      <c r="P928" t="s">
        <v>476</v>
      </c>
    </row>
    <row r="929" spans="1:16">
      <c r="A929" s="484" t="s">
        <v>77434</v>
      </c>
      <c r="B929" s="485" t="s">
        <v>77433</v>
      </c>
      <c r="C929" t="s">
        <v>77432</v>
      </c>
      <c r="D929" t="s">
        <v>77431</v>
      </c>
      <c r="E929" t="str">
        <f t="shared" si="14"/>
        <v>518839 - CFFPA DU LOT GRAMAT DE EPLEFPA</v>
      </c>
      <c r="F929" t="s">
        <v>45623</v>
      </c>
      <c r="G929" t="s">
        <v>77430</v>
      </c>
      <c r="I929" t="s">
        <v>77429</v>
      </c>
      <c r="J929" t="s">
        <v>77428</v>
      </c>
      <c r="K929" t="s">
        <v>208</v>
      </c>
      <c r="L929" t="s">
        <v>77427</v>
      </c>
      <c r="N929" t="s">
        <v>207</v>
      </c>
      <c r="O929" t="s">
        <v>476</v>
      </c>
      <c r="P929" t="s">
        <v>476</v>
      </c>
    </row>
    <row r="930" spans="1:16">
      <c r="A930" s="484" t="s">
        <v>79179</v>
      </c>
      <c r="B930" s="485" t="s">
        <v>79178</v>
      </c>
      <c r="C930" t="s">
        <v>79177</v>
      </c>
      <c r="D930" t="s">
        <v>79176</v>
      </c>
      <c r="E930" t="str">
        <f t="shared" si="14"/>
        <v>158392 - CFPPA DE L'EPLEFPA LOT ET GARONNE SAINTE LIVRADE SUR LOT</v>
      </c>
      <c r="F930" t="s">
        <v>1513</v>
      </c>
      <c r="G930" t="s">
        <v>79175</v>
      </c>
      <c r="I930" t="s">
        <v>65909</v>
      </c>
      <c r="J930" t="s">
        <v>79174</v>
      </c>
      <c r="K930" t="s">
        <v>208</v>
      </c>
      <c r="L930" t="s">
        <v>79173</v>
      </c>
      <c r="N930" t="s">
        <v>208</v>
      </c>
      <c r="O930" t="s">
        <v>476</v>
      </c>
      <c r="P930" t="s">
        <v>476</v>
      </c>
    </row>
    <row r="931" spans="1:16">
      <c r="A931" s="484" t="s">
        <v>77426</v>
      </c>
      <c r="B931" s="485" t="s">
        <v>77425</v>
      </c>
      <c r="C931" t="s">
        <v>77424</v>
      </c>
      <c r="D931" t="s">
        <v>77423</v>
      </c>
      <c r="E931" t="str">
        <f t="shared" si="14"/>
        <v>469415 - CFPPA MARVEJOLS ET FLORAC</v>
      </c>
      <c r="F931" t="s">
        <v>77422</v>
      </c>
      <c r="G931" t="s">
        <v>77421</v>
      </c>
      <c r="H931" t="s">
        <v>77420</v>
      </c>
      <c r="I931" t="s">
        <v>77419</v>
      </c>
      <c r="J931" t="s">
        <v>77418</v>
      </c>
      <c r="K931" t="s">
        <v>208</v>
      </c>
      <c r="L931" t="s">
        <v>77417</v>
      </c>
      <c r="N931" t="s">
        <v>208</v>
      </c>
      <c r="O931" t="s">
        <v>476</v>
      </c>
      <c r="P931" t="s">
        <v>476</v>
      </c>
    </row>
    <row r="932" spans="1:16">
      <c r="A932" s="484" t="s">
        <v>65214</v>
      </c>
      <c r="B932" s="485" t="s">
        <v>65213</v>
      </c>
      <c r="C932" t="s">
        <v>65212</v>
      </c>
      <c r="D932" t="s">
        <v>65211</v>
      </c>
      <c r="E932" t="str">
        <f t="shared" si="14"/>
        <v>465343 - GRETA CFA 49</v>
      </c>
      <c r="F932" t="s">
        <v>12003</v>
      </c>
      <c r="G932" t="s">
        <v>65210</v>
      </c>
      <c r="H932" t="s">
        <v>65209</v>
      </c>
      <c r="I932" t="s">
        <v>1647</v>
      </c>
      <c r="J932" t="s">
        <v>65208</v>
      </c>
      <c r="K932" t="s">
        <v>208</v>
      </c>
      <c r="L932" t="s">
        <v>65207</v>
      </c>
      <c r="N932" t="s">
        <v>207</v>
      </c>
      <c r="O932" t="s">
        <v>476</v>
      </c>
      <c r="P932" t="s">
        <v>476</v>
      </c>
    </row>
    <row r="933" spans="1:16">
      <c r="A933" s="484" t="s">
        <v>107153</v>
      </c>
      <c r="B933" s="485" t="s">
        <v>107152</v>
      </c>
      <c r="C933" t="s">
        <v>107151</v>
      </c>
      <c r="D933" t="s">
        <v>107150</v>
      </c>
      <c r="E933" t="str">
        <f t="shared" si="14"/>
        <v>451083 - CFPPA ANGERS LE FRESNE</v>
      </c>
      <c r="F933" t="s">
        <v>15895</v>
      </c>
      <c r="H933" t="s">
        <v>107149</v>
      </c>
      <c r="I933" t="s">
        <v>1647</v>
      </c>
      <c r="J933" t="s">
        <v>107148</v>
      </c>
      <c r="K933" t="s">
        <v>208</v>
      </c>
      <c r="L933" t="s">
        <v>107147</v>
      </c>
      <c r="N933" t="s">
        <v>208</v>
      </c>
      <c r="O933" t="s">
        <v>476</v>
      </c>
      <c r="P933" t="s">
        <v>476</v>
      </c>
    </row>
    <row r="934" spans="1:16">
      <c r="A934" s="484" t="s">
        <v>79194</v>
      </c>
      <c r="B934" s="485" t="s">
        <v>79193</v>
      </c>
      <c r="C934" t="s">
        <v>79192</v>
      </c>
      <c r="D934" t="s">
        <v>79192</v>
      </c>
      <c r="E934" t="str">
        <f t="shared" si="14"/>
        <v>502340 - EPLEFPA CFPA EDGARD PISANI</v>
      </c>
      <c r="F934" t="s">
        <v>7832</v>
      </c>
      <c r="G934" t="s">
        <v>79191</v>
      </c>
      <c r="I934" t="s">
        <v>79190</v>
      </c>
      <c r="J934" t="s">
        <v>79189</v>
      </c>
      <c r="K934" t="s">
        <v>208</v>
      </c>
      <c r="L934" t="s">
        <v>79188</v>
      </c>
      <c r="N934" t="s">
        <v>208</v>
      </c>
      <c r="O934" t="s">
        <v>476</v>
      </c>
      <c r="P934" t="s">
        <v>476</v>
      </c>
    </row>
    <row r="935" spans="1:16">
      <c r="A935" s="484" t="s">
        <v>6241</v>
      </c>
      <c r="B935" s="485" t="s">
        <v>6227</v>
      </c>
      <c r="C935" t="s">
        <v>6240</v>
      </c>
      <c r="D935" t="s">
        <v>6225</v>
      </c>
      <c r="E935" t="str">
        <f t="shared" si="14"/>
        <v>520871 - UNIVERSITE ANGERS</v>
      </c>
      <c r="F935" t="s">
        <v>6239</v>
      </c>
      <c r="G935" t="s">
        <v>6238</v>
      </c>
      <c r="H935" t="s">
        <v>6237</v>
      </c>
      <c r="I935" t="s">
        <v>1647</v>
      </c>
      <c r="J935" t="s">
        <v>6236</v>
      </c>
      <c r="K935" t="s">
        <v>208</v>
      </c>
      <c r="L935" t="s">
        <v>6235</v>
      </c>
      <c r="N935" t="s">
        <v>208</v>
      </c>
      <c r="O935" t="s">
        <v>476</v>
      </c>
      <c r="P935" t="s">
        <v>476</v>
      </c>
    </row>
    <row r="936" spans="1:16">
      <c r="A936" s="484" t="s">
        <v>6228</v>
      </c>
      <c r="B936" s="485" t="s">
        <v>6227</v>
      </c>
      <c r="C936" t="s">
        <v>6226</v>
      </c>
      <c r="D936" t="s">
        <v>6225</v>
      </c>
      <c r="E936" t="str">
        <f t="shared" si="14"/>
        <v>399334 - UNIVERSITE ANGERS</v>
      </c>
      <c r="F936" t="s">
        <v>491</v>
      </c>
      <c r="G936" t="s">
        <v>6224</v>
      </c>
      <c r="I936" t="s">
        <v>1647</v>
      </c>
      <c r="J936" t="s">
        <v>6223</v>
      </c>
      <c r="K936" t="s">
        <v>6222</v>
      </c>
      <c r="L936" t="s">
        <v>6221</v>
      </c>
      <c r="N936" t="s">
        <v>208</v>
      </c>
      <c r="O936" t="s">
        <v>476</v>
      </c>
      <c r="P936" t="s">
        <v>476</v>
      </c>
    </row>
    <row r="937" spans="1:16">
      <c r="A937" s="484" t="s">
        <v>6248</v>
      </c>
      <c r="B937" s="485" t="s">
        <v>6227</v>
      </c>
      <c r="C937" t="s">
        <v>6247</v>
      </c>
      <c r="D937" t="s">
        <v>6246</v>
      </c>
      <c r="E937" t="str">
        <f t="shared" si="14"/>
        <v>485809 - UNIVERSITE ANGERS SIEGE</v>
      </c>
      <c r="F937" t="s">
        <v>6245</v>
      </c>
      <c r="G937" t="s">
        <v>6224</v>
      </c>
      <c r="I937" t="s">
        <v>1647</v>
      </c>
      <c r="J937" t="s">
        <v>6244</v>
      </c>
      <c r="K937" t="s">
        <v>6243</v>
      </c>
      <c r="L937" t="s">
        <v>6242</v>
      </c>
      <c r="N937" t="s">
        <v>207</v>
      </c>
      <c r="O937" t="s">
        <v>476</v>
      </c>
      <c r="P937" t="s">
        <v>476</v>
      </c>
    </row>
    <row r="938" spans="1:16">
      <c r="A938" s="484" t="s">
        <v>6234</v>
      </c>
      <c r="B938" s="485" t="s">
        <v>6227</v>
      </c>
      <c r="C938" t="s">
        <v>6233</v>
      </c>
      <c r="D938" t="s">
        <v>6225</v>
      </c>
      <c r="E938" t="str">
        <f t="shared" si="14"/>
        <v>478544 - UNIVERSITE ANGERS</v>
      </c>
      <c r="F938" t="s">
        <v>6232</v>
      </c>
      <c r="G938" t="s">
        <v>6231</v>
      </c>
      <c r="I938" t="s">
        <v>1647</v>
      </c>
      <c r="J938" t="s">
        <v>6230</v>
      </c>
      <c r="K938" t="s">
        <v>208</v>
      </c>
      <c r="L938" t="s">
        <v>6229</v>
      </c>
      <c r="N938" t="s">
        <v>208</v>
      </c>
      <c r="O938" t="s">
        <v>476</v>
      </c>
      <c r="P938" t="s">
        <v>476</v>
      </c>
    </row>
    <row r="939" spans="1:16">
      <c r="A939" s="484" t="s">
        <v>76924</v>
      </c>
      <c r="B939" s="485" t="s">
        <v>76923</v>
      </c>
      <c r="C939" t="s">
        <v>76922</v>
      </c>
      <c r="D939" t="s">
        <v>76921</v>
      </c>
      <c r="E939" t="str">
        <f t="shared" si="14"/>
        <v>579257 - EPLEFPA ST LO THERE</v>
      </c>
      <c r="F939" t="s">
        <v>1258</v>
      </c>
      <c r="G939" t="s">
        <v>76920</v>
      </c>
      <c r="I939" t="s">
        <v>76919</v>
      </c>
      <c r="J939" t="s">
        <v>76918</v>
      </c>
      <c r="K939" t="s">
        <v>208</v>
      </c>
      <c r="L939" t="s">
        <v>76917</v>
      </c>
      <c r="N939" t="s">
        <v>208</v>
      </c>
      <c r="O939" t="s">
        <v>476</v>
      </c>
      <c r="P939" t="s">
        <v>476</v>
      </c>
    </row>
    <row r="940" spans="1:16">
      <c r="A940" s="484" t="s">
        <v>90024</v>
      </c>
      <c r="B940" s="485" t="s">
        <v>90023</v>
      </c>
      <c r="C940" t="s">
        <v>90022</v>
      </c>
      <c r="D940" t="s">
        <v>90021</v>
      </c>
      <c r="E940" t="str">
        <f t="shared" si="14"/>
        <v>22718 - CFPPA COUTANCES</v>
      </c>
      <c r="F940" t="s">
        <v>6951</v>
      </c>
      <c r="G940" t="s">
        <v>90020</v>
      </c>
      <c r="H940" t="s">
        <v>90019</v>
      </c>
      <c r="I940" t="s">
        <v>43297</v>
      </c>
      <c r="J940" t="s">
        <v>90018</v>
      </c>
      <c r="K940" t="s">
        <v>208</v>
      </c>
      <c r="L940" t="s">
        <v>90017</v>
      </c>
      <c r="N940" t="s">
        <v>208</v>
      </c>
      <c r="O940" t="s">
        <v>476</v>
      </c>
      <c r="P940" t="s">
        <v>476</v>
      </c>
    </row>
    <row r="941" spans="1:16">
      <c r="A941" s="484" t="s">
        <v>65194</v>
      </c>
      <c r="B941" s="485" t="s">
        <v>65193</v>
      </c>
      <c r="C941" t="s">
        <v>65192</v>
      </c>
      <c r="D941" t="s">
        <v>65191</v>
      </c>
      <c r="E941" t="str">
        <f t="shared" si="14"/>
        <v>367825 - GRETA COTES NORMANDES DU LYCEE P ET M CURIE</v>
      </c>
      <c r="F941" t="s">
        <v>8218</v>
      </c>
      <c r="G941" t="s">
        <v>65190</v>
      </c>
      <c r="H941" t="s">
        <v>65189</v>
      </c>
      <c r="I941" t="s">
        <v>7926</v>
      </c>
      <c r="J941" t="s">
        <v>65188</v>
      </c>
      <c r="K941" t="s">
        <v>65187</v>
      </c>
      <c r="L941" t="s">
        <v>65186</v>
      </c>
      <c r="N941" t="s">
        <v>208</v>
      </c>
      <c r="O941" t="s">
        <v>476</v>
      </c>
      <c r="P941" t="s">
        <v>476</v>
      </c>
    </row>
    <row r="942" spans="1:16">
      <c r="A942" s="484" t="s">
        <v>41208</v>
      </c>
      <c r="B942" s="485" t="s">
        <v>41207</v>
      </c>
      <c r="C942" t="s">
        <v>41206</v>
      </c>
      <c r="D942" t="s">
        <v>41205</v>
      </c>
      <c r="E942" t="str">
        <f t="shared" si="14"/>
        <v>588428 - LYCEE MARITIME &amp; AQUACOLE CHERBOURG</v>
      </c>
      <c r="F942" t="s">
        <v>41204</v>
      </c>
      <c r="G942" t="s">
        <v>41203</v>
      </c>
      <c r="H942" t="s">
        <v>41202</v>
      </c>
      <c r="I942" t="s">
        <v>14538</v>
      </c>
      <c r="J942" t="s">
        <v>41201</v>
      </c>
      <c r="K942" t="s">
        <v>208</v>
      </c>
      <c r="L942" t="s">
        <v>41200</v>
      </c>
      <c r="N942" t="s">
        <v>208</v>
      </c>
      <c r="O942" t="s">
        <v>476</v>
      </c>
      <c r="P942" t="s">
        <v>476</v>
      </c>
    </row>
    <row r="943" spans="1:16">
      <c r="A943" s="484" t="s">
        <v>64937</v>
      </c>
      <c r="B943" s="485" t="s">
        <v>64936</v>
      </c>
      <c r="C943" t="s">
        <v>64935</v>
      </c>
      <c r="D943" t="s">
        <v>64935</v>
      </c>
      <c r="E943" t="str">
        <f t="shared" si="14"/>
        <v>22433 - GRETA MARNE</v>
      </c>
      <c r="F943" t="s">
        <v>12307</v>
      </c>
      <c r="G943" t="s">
        <v>64934</v>
      </c>
      <c r="I943" t="s">
        <v>5789</v>
      </c>
      <c r="J943" t="s">
        <v>64933</v>
      </c>
      <c r="K943" t="s">
        <v>208</v>
      </c>
      <c r="L943" t="s">
        <v>64932</v>
      </c>
      <c r="N943" t="s">
        <v>207</v>
      </c>
      <c r="O943" t="s">
        <v>476</v>
      </c>
      <c r="P943" t="s">
        <v>476</v>
      </c>
    </row>
    <row r="944" spans="1:16">
      <c r="A944" s="484" t="s">
        <v>106468</v>
      </c>
      <c r="B944" s="485" t="s">
        <v>106467</v>
      </c>
      <c r="C944" t="s">
        <v>106460</v>
      </c>
      <c r="D944" t="s">
        <v>106466</v>
      </c>
      <c r="E944" t="str">
        <f t="shared" si="14"/>
        <v>15910 - CREPS REIMS</v>
      </c>
      <c r="G944" t="s">
        <v>106465</v>
      </c>
      <c r="I944" t="s">
        <v>5789</v>
      </c>
      <c r="J944" t="s">
        <v>106464</v>
      </c>
      <c r="K944" t="s">
        <v>208</v>
      </c>
      <c r="L944" t="s">
        <v>106463</v>
      </c>
      <c r="N944" t="s">
        <v>208</v>
      </c>
      <c r="O944" t="s">
        <v>476</v>
      </c>
      <c r="P944" t="s">
        <v>476</v>
      </c>
    </row>
    <row r="945" spans="1:16">
      <c r="A945" s="484" t="s">
        <v>41224</v>
      </c>
      <c r="B945" s="485" t="s">
        <v>41223</v>
      </c>
      <c r="C945" t="s">
        <v>41222</v>
      </c>
      <c r="D945" t="s">
        <v>41221</v>
      </c>
      <c r="E945" t="str">
        <f t="shared" si="14"/>
        <v>171372 - LEGTA SOMME VESLE</v>
      </c>
      <c r="F945" t="s">
        <v>41220</v>
      </c>
      <c r="G945" t="s">
        <v>41219</v>
      </c>
      <c r="I945" t="s">
        <v>41218</v>
      </c>
      <c r="J945" t="s">
        <v>41217</v>
      </c>
      <c r="K945" t="s">
        <v>208</v>
      </c>
      <c r="L945" t="s">
        <v>41216</v>
      </c>
      <c r="N945" t="s">
        <v>208</v>
      </c>
      <c r="O945" t="s">
        <v>476</v>
      </c>
      <c r="P945" t="s">
        <v>476</v>
      </c>
    </row>
    <row r="946" spans="1:16">
      <c r="A946" s="484" t="s">
        <v>98119</v>
      </c>
      <c r="B946" s="485" t="s">
        <v>41223</v>
      </c>
      <c r="C946" t="s">
        <v>98118</v>
      </c>
      <c r="D946" t="s">
        <v>98117</v>
      </c>
      <c r="E946" t="str">
        <f t="shared" si="14"/>
        <v>585490 - CFPPA DU LEGTA L'EPINE</v>
      </c>
      <c r="F946" t="s">
        <v>48392</v>
      </c>
      <c r="G946" t="s">
        <v>98116</v>
      </c>
      <c r="I946" t="s">
        <v>41218</v>
      </c>
      <c r="J946" t="s">
        <v>41217</v>
      </c>
      <c r="K946" t="s">
        <v>208</v>
      </c>
      <c r="L946" t="s">
        <v>98115</v>
      </c>
      <c r="N946" t="s">
        <v>208</v>
      </c>
      <c r="O946" t="s">
        <v>476</v>
      </c>
      <c r="P946" t="s">
        <v>476</v>
      </c>
    </row>
    <row r="947" spans="1:16">
      <c r="A947" s="484" t="s">
        <v>90047</v>
      </c>
      <c r="B947" s="485" t="s">
        <v>90046</v>
      </c>
      <c r="C947" t="s">
        <v>90045</v>
      </c>
      <c r="D947" t="s">
        <v>90044</v>
      </c>
      <c r="E947" t="str">
        <f t="shared" si="14"/>
        <v>196526 - CFPPA AVIZE</v>
      </c>
      <c r="G947" t="s">
        <v>90043</v>
      </c>
      <c r="I947" t="s">
        <v>90042</v>
      </c>
      <c r="K947" t="s">
        <v>208</v>
      </c>
      <c r="L947" t="s">
        <v>90041</v>
      </c>
      <c r="N947" t="s">
        <v>208</v>
      </c>
      <c r="O947" t="s">
        <v>476</v>
      </c>
      <c r="P947" t="s">
        <v>476</v>
      </c>
    </row>
    <row r="948" spans="1:16">
      <c r="A948" s="484" t="s">
        <v>49795</v>
      </c>
      <c r="B948" s="485" t="s">
        <v>5795</v>
      </c>
      <c r="C948" t="s">
        <v>49794</v>
      </c>
      <c r="D948" t="s">
        <v>49793</v>
      </c>
      <c r="E948" t="str">
        <f t="shared" si="14"/>
        <v>506242 - IUT DE URCA REIMS</v>
      </c>
      <c r="F948" t="s">
        <v>3909</v>
      </c>
      <c r="G948" t="s">
        <v>49792</v>
      </c>
      <c r="H948" t="s">
        <v>49791</v>
      </c>
      <c r="I948" t="s">
        <v>5789</v>
      </c>
      <c r="J948" t="s">
        <v>49790</v>
      </c>
      <c r="K948" t="s">
        <v>208</v>
      </c>
      <c r="L948" t="s">
        <v>49789</v>
      </c>
      <c r="N948" t="s">
        <v>208</v>
      </c>
      <c r="O948" t="s">
        <v>476</v>
      </c>
      <c r="P948" t="s">
        <v>476</v>
      </c>
    </row>
    <row r="949" spans="1:16">
      <c r="A949" s="484" t="s">
        <v>5796</v>
      </c>
      <c r="B949" s="485" t="s">
        <v>5795</v>
      </c>
      <c r="C949" t="s">
        <v>5794</v>
      </c>
      <c r="D949" t="s">
        <v>5793</v>
      </c>
      <c r="E949" t="str">
        <f t="shared" si="14"/>
        <v>468459 - URCA UFR DE MEDECINE</v>
      </c>
      <c r="F949" t="s">
        <v>5792</v>
      </c>
      <c r="G949" t="s">
        <v>5791</v>
      </c>
      <c r="H949" t="s">
        <v>5790</v>
      </c>
      <c r="I949" t="s">
        <v>5789</v>
      </c>
      <c r="J949" t="s">
        <v>5788</v>
      </c>
      <c r="K949" t="s">
        <v>5787</v>
      </c>
      <c r="L949" t="s">
        <v>5786</v>
      </c>
      <c r="N949" t="s">
        <v>208</v>
      </c>
      <c r="O949" t="s">
        <v>476</v>
      </c>
      <c r="P949" t="s">
        <v>476</v>
      </c>
    </row>
    <row r="950" spans="1:16">
      <c r="A950" s="484" t="s">
        <v>49788</v>
      </c>
      <c r="B950" s="485" t="s">
        <v>5795</v>
      </c>
      <c r="C950" t="s">
        <v>49787</v>
      </c>
      <c r="D950" t="s">
        <v>49786</v>
      </c>
      <c r="E950" t="str">
        <f t="shared" si="14"/>
        <v>176126 - IUT DE URCA TROYES</v>
      </c>
      <c r="F950" t="s">
        <v>49785</v>
      </c>
      <c r="G950" t="s">
        <v>49784</v>
      </c>
      <c r="H950" t="s">
        <v>49783</v>
      </c>
      <c r="I950" t="s">
        <v>1312</v>
      </c>
      <c r="J950" t="s">
        <v>49782</v>
      </c>
      <c r="K950" t="s">
        <v>208</v>
      </c>
      <c r="L950" t="s">
        <v>49781</v>
      </c>
      <c r="N950" t="s">
        <v>208</v>
      </c>
      <c r="O950" t="s">
        <v>476</v>
      </c>
      <c r="P950" t="s">
        <v>476</v>
      </c>
    </row>
    <row r="951" spans="1:16">
      <c r="A951" s="484" t="s">
        <v>17892</v>
      </c>
      <c r="B951" s="485" t="s">
        <v>5795</v>
      </c>
      <c r="C951" t="s">
        <v>17891</v>
      </c>
      <c r="D951" t="s">
        <v>17890</v>
      </c>
      <c r="E951" t="str">
        <f t="shared" si="14"/>
        <v>515450 - SEPAD URCA REIMS</v>
      </c>
      <c r="F951" t="s">
        <v>11447</v>
      </c>
      <c r="G951" t="s">
        <v>17889</v>
      </c>
      <c r="I951" t="s">
        <v>5789</v>
      </c>
      <c r="J951" t="s">
        <v>5805</v>
      </c>
      <c r="K951" t="s">
        <v>208</v>
      </c>
      <c r="L951" t="s">
        <v>17888</v>
      </c>
      <c r="N951" t="s">
        <v>208</v>
      </c>
      <c r="O951" t="s">
        <v>476</v>
      </c>
      <c r="P951" t="s">
        <v>476</v>
      </c>
    </row>
    <row r="952" spans="1:16">
      <c r="A952" s="484" t="s">
        <v>5807</v>
      </c>
      <c r="B952" s="485" t="s">
        <v>5795</v>
      </c>
      <c r="C952" t="s">
        <v>5802</v>
      </c>
      <c r="D952" t="s">
        <v>5801</v>
      </c>
      <c r="E952" t="str">
        <f t="shared" si="14"/>
        <v>1480 - URCA REIMS</v>
      </c>
      <c r="F952" t="s">
        <v>5806</v>
      </c>
      <c r="G952" t="s">
        <v>5800</v>
      </c>
      <c r="I952" t="s">
        <v>5789</v>
      </c>
      <c r="J952" t="s">
        <v>5805</v>
      </c>
      <c r="K952" t="s">
        <v>5804</v>
      </c>
      <c r="L952" t="s">
        <v>5803</v>
      </c>
      <c r="N952" t="s">
        <v>207</v>
      </c>
      <c r="O952" t="s">
        <v>476</v>
      </c>
      <c r="P952" t="s">
        <v>476</v>
      </c>
    </row>
    <row r="953" spans="1:16">
      <c r="A953" s="484" t="s">
        <v>79136</v>
      </c>
      <c r="B953" s="485" t="s">
        <v>79135</v>
      </c>
      <c r="C953" t="s">
        <v>79134</v>
      </c>
      <c r="D953" t="s">
        <v>79133</v>
      </c>
      <c r="E953" t="str">
        <f t="shared" si="14"/>
        <v>669957 - EPLEFPA LEGTA HAUTE MARNE - CHAMARANDES CHOIGNES</v>
      </c>
      <c r="F953" t="s">
        <v>9789</v>
      </c>
      <c r="G953" t="s">
        <v>79132</v>
      </c>
      <c r="I953" t="s">
        <v>79131</v>
      </c>
      <c r="J953" t="s">
        <v>79130</v>
      </c>
      <c r="K953" t="s">
        <v>208</v>
      </c>
      <c r="L953" t="s">
        <v>79129</v>
      </c>
      <c r="N953" t="s">
        <v>208</v>
      </c>
      <c r="O953" t="s">
        <v>476</v>
      </c>
      <c r="P953" t="s">
        <v>476</v>
      </c>
    </row>
    <row r="954" spans="1:16">
      <c r="A954" s="484" t="s">
        <v>98233</v>
      </c>
      <c r="B954" s="485" t="s">
        <v>79135</v>
      </c>
      <c r="C954" t="s">
        <v>98232</v>
      </c>
      <c r="D954" t="s">
        <v>98231</v>
      </c>
      <c r="E954" t="str">
        <f t="shared" si="14"/>
        <v>669969 - CFPPA DE EPLEFPA LEGTA DE LA HAUTE MARNE FAYL BILLOT</v>
      </c>
      <c r="F954" t="s">
        <v>9789</v>
      </c>
      <c r="G954" t="s">
        <v>98230</v>
      </c>
      <c r="I954" t="s">
        <v>98229</v>
      </c>
      <c r="J954" t="s">
        <v>98228</v>
      </c>
      <c r="K954" t="s">
        <v>208</v>
      </c>
      <c r="L954" t="s">
        <v>98227</v>
      </c>
      <c r="N954" t="s">
        <v>208</v>
      </c>
      <c r="O954" t="s">
        <v>476</v>
      </c>
      <c r="P954" t="s">
        <v>476</v>
      </c>
    </row>
    <row r="955" spans="1:16">
      <c r="A955" s="484" t="s">
        <v>107348</v>
      </c>
      <c r="B955" s="485" t="s">
        <v>105223</v>
      </c>
      <c r="C955" t="s">
        <v>107300</v>
      </c>
      <c r="D955" t="s">
        <v>107347</v>
      </c>
      <c r="E955" t="str">
        <f t="shared" si="14"/>
        <v>260071 - CFPPA CHAUMONT</v>
      </c>
      <c r="F955" t="s">
        <v>13021</v>
      </c>
      <c r="G955" t="s">
        <v>107346</v>
      </c>
      <c r="I955" t="s">
        <v>98229</v>
      </c>
      <c r="J955" t="s">
        <v>107345</v>
      </c>
      <c r="K955" t="s">
        <v>208</v>
      </c>
      <c r="L955" t="s">
        <v>107344</v>
      </c>
      <c r="N955" t="s">
        <v>208</v>
      </c>
      <c r="O955" t="s">
        <v>476</v>
      </c>
      <c r="P955" t="s">
        <v>476</v>
      </c>
    </row>
    <row r="956" spans="1:16">
      <c r="A956" s="484" t="s">
        <v>105224</v>
      </c>
      <c r="B956" s="485" t="s">
        <v>105223</v>
      </c>
      <c r="C956" t="s">
        <v>105222</v>
      </c>
      <c r="D956" t="s">
        <v>105221</v>
      </c>
      <c r="E956" t="str">
        <f t="shared" si="14"/>
        <v>10467 - CFPPA DU LYCEE PROFESSIONNEL AGRICOLE DE FAYL BILLOT</v>
      </c>
      <c r="F956" t="s">
        <v>1881</v>
      </c>
      <c r="G956" t="s">
        <v>105220</v>
      </c>
      <c r="I956" t="s">
        <v>98229</v>
      </c>
      <c r="J956" t="s">
        <v>105219</v>
      </c>
      <c r="K956" t="s">
        <v>208</v>
      </c>
      <c r="L956" t="s">
        <v>105218</v>
      </c>
      <c r="N956" t="s">
        <v>208</v>
      </c>
      <c r="O956" t="s">
        <v>476</v>
      </c>
      <c r="P956" t="s">
        <v>476</v>
      </c>
    </row>
    <row r="957" spans="1:16">
      <c r="A957" s="484" t="s">
        <v>131412</v>
      </c>
      <c r="B957" s="485" t="s">
        <v>107200</v>
      </c>
      <c r="C957" t="s">
        <v>131411</v>
      </c>
      <c r="D957" t="s">
        <v>131411</v>
      </c>
      <c r="E957" t="str">
        <f t="shared" si="14"/>
        <v>646350 - AGRICAMPUS LAVAL</v>
      </c>
      <c r="F957" t="s">
        <v>22573</v>
      </c>
      <c r="G957" t="s">
        <v>131410</v>
      </c>
      <c r="I957" t="s">
        <v>4017</v>
      </c>
      <c r="J957" t="s">
        <v>131409</v>
      </c>
      <c r="K957" t="s">
        <v>208</v>
      </c>
      <c r="L957" t="s">
        <v>131408</v>
      </c>
      <c r="N957" t="s">
        <v>207</v>
      </c>
      <c r="O957" t="s">
        <v>476</v>
      </c>
      <c r="P957" t="s">
        <v>476</v>
      </c>
    </row>
    <row r="958" spans="1:16">
      <c r="A958" s="484" t="s">
        <v>107201</v>
      </c>
      <c r="B958" s="485" t="s">
        <v>107200</v>
      </c>
      <c r="C958" t="s">
        <v>107199</v>
      </c>
      <c r="D958" t="s">
        <v>107198</v>
      </c>
      <c r="E958" t="str">
        <f t="shared" si="14"/>
        <v>529187 - CFPPA LYCEE AGRICOLE LAVAL</v>
      </c>
      <c r="F958" t="s">
        <v>29571</v>
      </c>
      <c r="G958" t="s">
        <v>107197</v>
      </c>
      <c r="I958" t="s">
        <v>4017</v>
      </c>
      <c r="J958" t="s">
        <v>107196</v>
      </c>
      <c r="K958" t="s">
        <v>208</v>
      </c>
      <c r="L958" t="s">
        <v>107195</v>
      </c>
      <c r="N958" t="s">
        <v>208</v>
      </c>
      <c r="O958" t="s">
        <v>476</v>
      </c>
      <c r="P958" t="s">
        <v>476</v>
      </c>
    </row>
    <row r="959" spans="1:16">
      <c r="A959" s="484" t="s">
        <v>64974</v>
      </c>
      <c r="B959" s="485" t="s">
        <v>64973</v>
      </c>
      <c r="C959" t="s">
        <v>64972</v>
      </c>
      <c r="D959" t="s">
        <v>64972</v>
      </c>
      <c r="E959" t="str">
        <f t="shared" si="14"/>
        <v>24570 - GRETA LORRAINE CENTRE</v>
      </c>
      <c r="F959" t="s">
        <v>1504</v>
      </c>
      <c r="G959" t="s">
        <v>64971</v>
      </c>
      <c r="H959" t="s">
        <v>64970</v>
      </c>
      <c r="I959" t="s">
        <v>2900</v>
      </c>
      <c r="J959" t="s">
        <v>64969</v>
      </c>
      <c r="K959" t="s">
        <v>208</v>
      </c>
      <c r="L959" t="s">
        <v>64968</v>
      </c>
      <c r="N959" t="s">
        <v>207</v>
      </c>
      <c r="O959" t="s">
        <v>476</v>
      </c>
      <c r="P959" t="s">
        <v>476</v>
      </c>
    </row>
    <row r="960" spans="1:16">
      <c r="A960" s="484" t="s">
        <v>106482</v>
      </c>
      <c r="B960" s="485" t="s">
        <v>106481</v>
      </c>
      <c r="C960" t="s">
        <v>106473</v>
      </c>
      <c r="D960" t="s">
        <v>106480</v>
      </c>
      <c r="E960" t="str">
        <f t="shared" si="14"/>
        <v>30338 - CREPS NANCY</v>
      </c>
      <c r="F960" t="s">
        <v>1086</v>
      </c>
      <c r="G960" t="s">
        <v>106479</v>
      </c>
      <c r="H960" t="s">
        <v>106478</v>
      </c>
      <c r="I960" t="s">
        <v>13032</v>
      </c>
      <c r="J960" t="s">
        <v>106477</v>
      </c>
      <c r="K960" t="s">
        <v>208</v>
      </c>
      <c r="L960" t="s">
        <v>106476</v>
      </c>
      <c r="N960" t="s">
        <v>208</v>
      </c>
      <c r="O960" t="s">
        <v>476</v>
      </c>
      <c r="P960" t="s">
        <v>476</v>
      </c>
    </row>
    <row r="961" spans="1:16">
      <c r="A961" s="484" t="s">
        <v>90243</v>
      </c>
      <c r="B961" s="485" t="s">
        <v>90242</v>
      </c>
      <c r="C961" t="s">
        <v>90241</v>
      </c>
      <c r="D961" t="s">
        <v>90240</v>
      </c>
      <c r="E961" t="str">
        <f t="shared" si="14"/>
        <v>202654 - CFPPA EPLEFPA 54 MALZEVILLE</v>
      </c>
      <c r="F961" t="s">
        <v>1086</v>
      </c>
      <c r="G961" t="s">
        <v>90239</v>
      </c>
      <c r="I961" t="s">
        <v>46367</v>
      </c>
      <c r="J961" t="s">
        <v>90238</v>
      </c>
      <c r="K961" t="s">
        <v>208</v>
      </c>
      <c r="L961" t="s">
        <v>90237</v>
      </c>
      <c r="N961" t="s">
        <v>208</v>
      </c>
      <c r="O961" t="s">
        <v>476</v>
      </c>
      <c r="P961" t="s">
        <v>476</v>
      </c>
    </row>
    <row r="962" spans="1:16">
      <c r="A962" s="484" t="s">
        <v>41005</v>
      </c>
      <c r="B962" s="485" t="s">
        <v>41004</v>
      </c>
      <c r="C962" t="s">
        <v>41003</v>
      </c>
      <c r="D962" t="s">
        <v>41002</v>
      </c>
      <c r="E962" t="str">
        <f t="shared" ref="E962:E1025" si="15">_xlfn.CONCAT(L962," - ",D962)</f>
        <v>99582 - LYCEE RAYMOND POINCARE</v>
      </c>
      <c r="F962" t="s">
        <v>3131</v>
      </c>
      <c r="G962" t="s">
        <v>41001</v>
      </c>
      <c r="I962" t="s">
        <v>36478</v>
      </c>
      <c r="J962" t="s">
        <v>41000</v>
      </c>
      <c r="K962" t="s">
        <v>208</v>
      </c>
      <c r="L962" t="s">
        <v>40999</v>
      </c>
      <c r="N962" t="s">
        <v>208</v>
      </c>
      <c r="O962" t="s">
        <v>476</v>
      </c>
      <c r="P962" t="s">
        <v>476</v>
      </c>
    </row>
    <row r="963" spans="1:16">
      <c r="A963" s="484" t="s">
        <v>77008</v>
      </c>
      <c r="B963" s="485" t="s">
        <v>77007</v>
      </c>
      <c r="C963" t="s">
        <v>77006</v>
      </c>
      <c r="D963" t="s">
        <v>77005</v>
      </c>
      <c r="E963" t="str">
        <f t="shared" si="15"/>
        <v>237127 - EPLEFPA LEGTPA BAR LE DUC</v>
      </c>
      <c r="F963" t="s">
        <v>3131</v>
      </c>
      <c r="G963" t="s">
        <v>77004</v>
      </c>
      <c r="I963" t="s">
        <v>36478</v>
      </c>
      <c r="J963" t="s">
        <v>77003</v>
      </c>
      <c r="K963" t="s">
        <v>208</v>
      </c>
      <c r="L963" t="s">
        <v>77002</v>
      </c>
      <c r="N963" t="s">
        <v>208</v>
      </c>
      <c r="O963" t="s">
        <v>476</v>
      </c>
      <c r="P963" t="s">
        <v>476</v>
      </c>
    </row>
    <row r="964" spans="1:16">
      <c r="A964" s="484" t="s">
        <v>76993</v>
      </c>
      <c r="B964" s="485" t="s">
        <v>76992</v>
      </c>
      <c r="C964" t="s">
        <v>76991</v>
      </c>
      <c r="D964" t="s">
        <v>76990</v>
      </c>
      <c r="E964" t="str">
        <f t="shared" si="15"/>
        <v>150629 - EPLEFPA PONTIVY</v>
      </c>
      <c r="F964" t="s">
        <v>12105</v>
      </c>
      <c r="G964" t="s">
        <v>76989</v>
      </c>
      <c r="H964" t="s">
        <v>76988</v>
      </c>
      <c r="I964" t="s">
        <v>8577</v>
      </c>
      <c r="J964" t="s">
        <v>76987</v>
      </c>
      <c r="K964" t="s">
        <v>208</v>
      </c>
      <c r="L964" t="s">
        <v>76986</v>
      </c>
      <c r="N964" t="s">
        <v>207</v>
      </c>
      <c r="O964" t="s">
        <v>476</v>
      </c>
      <c r="P964" t="s">
        <v>476</v>
      </c>
    </row>
    <row r="965" spans="1:16">
      <c r="A965" s="484" t="s">
        <v>65314</v>
      </c>
      <c r="B965" s="485" t="s">
        <v>65313</v>
      </c>
      <c r="C965" t="s">
        <v>65312</v>
      </c>
      <c r="D965" t="s">
        <v>65312</v>
      </c>
      <c r="E965" t="str">
        <f t="shared" si="15"/>
        <v>7080 - GRETA BRETAGNE SUD</v>
      </c>
      <c r="F965" t="s">
        <v>15421</v>
      </c>
      <c r="G965" t="s">
        <v>65311</v>
      </c>
      <c r="H965" t="s">
        <v>65310</v>
      </c>
      <c r="I965" t="s">
        <v>6106</v>
      </c>
      <c r="J965" t="s">
        <v>65309</v>
      </c>
      <c r="K965" t="s">
        <v>208</v>
      </c>
      <c r="L965" t="s">
        <v>65308</v>
      </c>
      <c r="N965" t="s">
        <v>207</v>
      </c>
      <c r="O965" t="s">
        <v>476</v>
      </c>
      <c r="P965" t="s">
        <v>476</v>
      </c>
    </row>
    <row r="966" spans="1:16">
      <c r="A966" s="484" t="s">
        <v>83592</v>
      </c>
      <c r="B966" s="485" t="s">
        <v>83591</v>
      </c>
      <c r="C966" t="s">
        <v>83590</v>
      </c>
      <c r="D966" t="s">
        <v>83589</v>
      </c>
      <c r="E966" t="str">
        <f t="shared" si="15"/>
        <v>614968 - ENVSN</v>
      </c>
      <c r="F966" t="s">
        <v>12801</v>
      </c>
      <c r="G966" t="s">
        <v>83588</v>
      </c>
      <c r="I966" t="s">
        <v>83587</v>
      </c>
      <c r="J966" t="s">
        <v>83586</v>
      </c>
      <c r="K966" t="s">
        <v>208</v>
      </c>
      <c r="L966" t="s">
        <v>83585</v>
      </c>
      <c r="N966" t="s">
        <v>208</v>
      </c>
      <c r="O966" t="s">
        <v>476</v>
      </c>
      <c r="P966" t="s">
        <v>476</v>
      </c>
    </row>
    <row r="967" spans="1:16">
      <c r="A967" s="484" t="s">
        <v>6112</v>
      </c>
      <c r="B967" s="485" t="s">
        <v>6111</v>
      </c>
      <c r="C967" t="s">
        <v>6110</v>
      </c>
      <c r="D967" t="s">
        <v>6109</v>
      </c>
      <c r="E967" t="str">
        <f t="shared" si="15"/>
        <v>301220 - UBS</v>
      </c>
      <c r="F967" t="s">
        <v>1610</v>
      </c>
      <c r="G967" t="s">
        <v>6108</v>
      </c>
      <c r="H967" t="s">
        <v>6107</v>
      </c>
      <c r="I967" t="s">
        <v>6106</v>
      </c>
      <c r="J967" t="s">
        <v>6105</v>
      </c>
      <c r="K967" t="s">
        <v>208</v>
      </c>
      <c r="L967" t="s">
        <v>6104</v>
      </c>
      <c r="N967" t="s">
        <v>207</v>
      </c>
      <c r="O967" t="s">
        <v>476</v>
      </c>
      <c r="P967" t="s">
        <v>476</v>
      </c>
    </row>
    <row r="968" spans="1:16">
      <c r="A968" s="484" t="s">
        <v>64960</v>
      </c>
      <c r="B968" s="485" t="s">
        <v>64959</v>
      </c>
      <c r="C968" t="s">
        <v>64958</v>
      </c>
      <c r="D968" t="s">
        <v>64958</v>
      </c>
      <c r="E968" t="str">
        <f t="shared" si="15"/>
        <v>24818 - GRETA LORRAINE NORD</v>
      </c>
      <c r="F968" t="s">
        <v>1504</v>
      </c>
      <c r="G968" t="s">
        <v>64957</v>
      </c>
      <c r="H968" t="s">
        <v>64956</v>
      </c>
      <c r="I968" t="s">
        <v>771</v>
      </c>
      <c r="J968" t="s">
        <v>64955</v>
      </c>
      <c r="K968" t="s">
        <v>208</v>
      </c>
      <c r="L968" t="s">
        <v>64954</v>
      </c>
      <c r="N968" t="s">
        <v>207</v>
      </c>
      <c r="O968" t="s">
        <v>476</v>
      </c>
      <c r="P968" t="s">
        <v>476</v>
      </c>
    </row>
    <row r="969" spans="1:16">
      <c r="A969" s="484" t="s">
        <v>105217</v>
      </c>
      <c r="B969" s="485" t="s">
        <v>105216</v>
      </c>
      <c r="C969" t="s">
        <v>105215</v>
      </c>
      <c r="D969" t="s">
        <v>105214</v>
      </c>
      <c r="E969" t="str">
        <f t="shared" si="15"/>
        <v>141914 - CFPPA  COURCELLES CHAUSSY</v>
      </c>
      <c r="F969" t="s">
        <v>1568</v>
      </c>
      <c r="G969" t="s">
        <v>105213</v>
      </c>
      <c r="I969" t="s">
        <v>105212</v>
      </c>
      <c r="J969" t="s">
        <v>105211</v>
      </c>
      <c r="K969" t="s">
        <v>208</v>
      </c>
      <c r="L969" t="s">
        <v>105210</v>
      </c>
      <c r="N969" t="s">
        <v>208</v>
      </c>
      <c r="O969" t="s">
        <v>476</v>
      </c>
      <c r="P969" t="s">
        <v>476</v>
      </c>
    </row>
    <row r="970" spans="1:16">
      <c r="A970" s="484" t="s">
        <v>64967</v>
      </c>
      <c r="B970" s="485" t="s">
        <v>64966</v>
      </c>
      <c r="C970" t="s">
        <v>64965</v>
      </c>
      <c r="D970" t="s">
        <v>64965</v>
      </c>
      <c r="E970" t="str">
        <f t="shared" si="15"/>
        <v>160210 - GRETA LORRAINE EST</v>
      </c>
      <c r="F970" t="s">
        <v>1504</v>
      </c>
      <c r="G970" t="s">
        <v>64964</v>
      </c>
      <c r="I970" t="s">
        <v>64963</v>
      </c>
      <c r="J970" t="s">
        <v>64962</v>
      </c>
      <c r="K970" t="s">
        <v>208</v>
      </c>
      <c r="L970" t="s">
        <v>64961</v>
      </c>
      <c r="N970" t="s">
        <v>207</v>
      </c>
      <c r="O970" t="s">
        <v>476</v>
      </c>
      <c r="P970" t="s">
        <v>476</v>
      </c>
    </row>
    <row r="971" spans="1:16">
      <c r="A971" s="484" t="s">
        <v>64702</v>
      </c>
      <c r="B971" s="485" t="s">
        <v>64701</v>
      </c>
      <c r="C971" t="s">
        <v>64700</v>
      </c>
      <c r="D971" t="s">
        <v>64700</v>
      </c>
      <c r="E971" t="str">
        <f t="shared" si="15"/>
        <v>4420 - GRETA 58</v>
      </c>
      <c r="F971" t="s">
        <v>5775</v>
      </c>
      <c r="G971" t="s">
        <v>64699</v>
      </c>
      <c r="H971" t="s">
        <v>64698</v>
      </c>
      <c r="I971" t="s">
        <v>29744</v>
      </c>
      <c r="J971" t="s">
        <v>64697</v>
      </c>
      <c r="K971" t="s">
        <v>208</v>
      </c>
      <c r="L971" t="s">
        <v>64696</v>
      </c>
      <c r="N971" t="s">
        <v>208</v>
      </c>
      <c r="O971" t="s">
        <v>476</v>
      </c>
      <c r="P971" t="s">
        <v>476</v>
      </c>
    </row>
    <row r="972" spans="1:16">
      <c r="A972" s="484" t="s">
        <v>107239</v>
      </c>
      <c r="B972" s="485" t="s">
        <v>107238</v>
      </c>
      <c r="C972" t="s">
        <v>107237</v>
      </c>
      <c r="D972" t="s">
        <v>107236</v>
      </c>
      <c r="E972" t="str">
        <f t="shared" si="15"/>
        <v>289255 - CFPPA DU MORVAN EPLEFPA</v>
      </c>
      <c r="F972" t="s">
        <v>2011</v>
      </c>
      <c r="G972" t="s">
        <v>107235</v>
      </c>
      <c r="I972" t="s">
        <v>104468</v>
      </c>
      <c r="J972" t="s">
        <v>107234</v>
      </c>
      <c r="K972" t="s">
        <v>208</v>
      </c>
      <c r="L972" t="s">
        <v>107233</v>
      </c>
      <c r="N972" t="s">
        <v>208</v>
      </c>
      <c r="O972" t="s">
        <v>476</v>
      </c>
      <c r="P972" t="s">
        <v>476</v>
      </c>
    </row>
    <row r="973" spans="1:16">
      <c r="A973" s="484" t="s">
        <v>65041</v>
      </c>
      <c r="B973" s="485" t="s">
        <v>65040</v>
      </c>
      <c r="C973" t="s">
        <v>65039</v>
      </c>
      <c r="D973" t="s">
        <v>65038</v>
      </c>
      <c r="E973" t="str">
        <f t="shared" si="15"/>
        <v>459744 - GRETA GRAND HAINAUT</v>
      </c>
      <c r="F973" t="s">
        <v>6032</v>
      </c>
      <c r="G973" t="s">
        <v>65037</v>
      </c>
      <c r="H973" t="s">
        <v>65036</v>
      </c>
      <c r="I973" t="s">
        <v>2389</v>
      </c>
      <c r="J973" t="s">
        <v>65035</v>
      </c>
      <c r="K973" t="s">
        <v>208</v>
      </c>
      <c r="L973" t="s">
        <v>65034</v>
      </c>
      <c r="N973" t="s">
        <v>207</v>
      </c>
      <c r="O973" t="s">
        <v>476</v>
      </c>
      <c r="P973" t="s">
        <v>476</v>
      </c>
    </row>
    <row r="974" spans="1:16">
      <c r="A974" s="484" t="s">
        <v>64981</v>
      </c>
      <c r="B974" s="485" t="s">
        <v>64980</v>
      </c>
      <c r="C974" t="s">
        <v>64979</v>
      </c>
      <c r="D974" t="s">
        <v>64979</v>
      </c>
      <c r="E974" t="str">
        <f t="shared" si="15"/>
        <v>413938 - GRETA LILLE METROPOLE</v>
      </c>
      <c r="F974" t="s">
        <v>7547</v>
      </c>
      <c r="G974" t="s">
        <v>64978</v>
      </c>
      <c r="H974" t="s">
        <v>64977</v>
      </c>
      <c r="I974" t="s">
        <v>1814</v>
      </c>
      <c r="J974" t="s">
        <v>64976</v>
      </c>
      <c r="K974" t="s">
        <v>208</v>
      </c>
      <c r="L974" t="s">
        <v>64975</v>
      </c>
      <c r="N974" t="s">
        <v>208</v>
      </c>
      <c r="O974" t="s">
        <v>476</v>
      </c>
      <c r="P974" t="s">
        <v>476</v>
      </c>
    </row>
    <row r="975" spans="1:16">
      <c r="A975" s="484" t="s">
        <v>106462</v>
      </c>
      <c r="B975" s="485" t="s">
        <v>106461</v>
      </c>
      <c r="C975" t="s">
        <v>106460</v>
      </c>
      <c r="D975" t="s">
        <v>106459</v>
      </c>
      <c r="E975" t="str">
        <f t="shared" si="15"/>
        <v>14280 - CREPS WATTIGNIES</v>
      </c>
      <c r="F975" t="s">
        <v>1817</v>
      </c>
      <c r="G975" t="s">
        <v>106458</v>
      </c>
      <c r="I975" t="s">
        <v>8535</v>
      </c>
      <c r="J975" t="s">
        <v>106457</v>
      </c>
      <c r="K975" t="s">
        <v>208</v>
      </c>
      <c r="L975" t="s">
        <v>106456</v>
      </c>
      <c r="N975" t="s">
        <v>208</v>
      </c>
      <c r="O975" t="s">
        <v>476</v>
      </c>
      <c r="P975" t="s">
        <v>476</v>
      </c>
    </row>
    <row r="976" spans="1:16">
      <c r="A976" s="484" t="s">
        <v>108629</v>
      </c>
      <c r="B976" s="485" t="s">
        <v>108628</v>
      </c>
      <c r="C976" t="s">
        <v>108627</v>
      </c>
      <c r="D976" t="s">
        <v>108626</v>
      </c>
      <c r="E976" t="str">
        <f t="shared" si="15"/>
        <v>640232 - CENTRALE LILLE INSTITUT VILLENEUVE D ASCQ</v>
      </c>
      <c r="F976" t="s">
        <v>26445</v>
      </c>
      <c r="G976" t="s">
        <v>108625</v>
      </c>
      <c r="H976" t="s">
        <v>108624</v>
      </c>
      <c r="I976" t="s">
        <v>1148</v>
      </c>
      <c r="J976" t="s">
        <v>108623</v>
      </c>
      <c r="K976" t="s">
        <v>208</v>
      </c>
      <c r="L976" t="s">
        <v>108622</v>
      </c>
      <c r="N976" t="s">
        <v>208</v>
      </c>
      <c r="O976" t="s">
        <v>476</v>
      </c>
      <c r="P976" t="s">
        <v>476</v>
      </c>
    </row>
    <row r="977" spans="1:16">
      <c r="A977" s="484" t="s">
        <v>107417</v>
      </c>
      <c r="B977" s="485" t="s">
        <v>107416</v>
      </c>
      <c r="C977" t="s">
        <v>107415</v>
      </c>
      <c r="D977" t="s">
        <v>107414</v>
      </c>
      <c r="E977" t="str">
        <f t="shared" si="15"/>
        <v>339490 - CFPPA DOUAI</v>
      </c>
      <c r="F977" t="s">
        <v>2524</v>
      </c>
      <c r="G977" t="s">
        <v>107413</v>
      </c>
      <c r="I977" t="s">
        <v>2389</v>
      </c>
      <c r="J977" t="s">
        <v>107412</v>
      </c>
      <c r="K977" t="s">
        <v>208</v>
      </c>
      <c r="L977" t="s">
        <v>107411</v>
      </c>
      <c r="N977" t="s">
        <v>208</v>
      </c>
      <c r="O977" t="s">
        <v>476</v>
      </c>
      <c r="P977" t="s">
        <v>476</v>
      </c>
    </row>
    <row r="978" spans="1:16">
      <c r="A978" s="484" t="s">
        <v>77001</v>
      </c>
      <c r="B978" s="485" t="s">
        <v>77000</v>
      </c>
      <c r="C978" t="s">
        <v>76999</v>
      </c>
      <c r="D978" t="s">
        <v>76998</v>
      </c>
      <c r="E978" t="str">
        <f t="shared" si="15"/>
        <v>479410 - EPLEFPA FLANDRES LOMME</v>
      </c>
      <c r="F978" t="s">
        <v>1710</v>
      </c>
      <c r="G978" t="s">
        <v>76997</v>
      </c>
      <c r="H978" t="s">
        <v>76996</v>
      </c>
      <c r="I978" t="s">
        <v>55018</v>
      </c>
      <c r="J978" t="s">
        <v>76995</v>
      </c>
      <c r="K978" t="s">
        <v>208</v>
      </c>
      <c r="L978" t="s">
        <v>76994</v>
      </c>
      <c r="N978" t="s">
        <v>208</v>
      </c>
      <c r="O978" t="s">
        <v>476</v>
      </c>
      <c r="P978" t="s">
        <v>476</v>
      </c>
    </row>
    <row r="979" spans="1:16">
      <c r="A979" s="484" t="s">
        <v>5617</v>
      </c>
      <c r="B979" s="485" t="s">
        <v>5616</v>
      </c>
      <c r="C979" t="s">
        <v>5615</v>
      </c>
      <c r="D979" t="s">
        <v>5614</v>
      </c>
      <c r="E979" t="str">
        <f t="shared" si="15"/>
        <v>479378 - ULCO SIEGE</v>
      </c>
      <c r="F979" t="s">
        <v>5613</v>
      </c>
      <c r="G979" t="s">
        <v>5612</v>
      </c>
      <c r="I979" t="s">
        <v>4228</v>
      </c>
      <c r="J979" t="s">
        <v>5611</v>
      </c>
      <c r="K979" t="s">
        <v>5610</v>
      </c>
      <c r="L979" t="s">
        <v>5609</v>
      </c>
      <c r="N979" t="s">
        <v>207</v>
      </c>
      <c r="O979" t="s">
        <v>476</v>
      </c>
      <c r="P979" t="s">
        <v>476</v>
      </c>
    </row>
    <row r="980" spans="1:16">
      <c r="A980" s="484" t="s">
        <v>56933</v>
      </c>
      <c r="B980" s="485" t="s">
        <v>56932</v>
      </c>
      <c r="C980" t="s">
        <v>56931</v>
      </c>
      <c r="D980" t="s">
        <v>54975</v>
      </c>
      <c r="E980" t="str">
        <f t="shared" si="15"/>
        <v>401043 - IEP</v>
      </c>
      <c r="F980" t="s">
        <v>1086</v>
      </c>
      <c r="G980" t="s">
        <v>56930</v>
      </c>
      <c r="I980" t="s">
        <v>1814</v>
      </c>
      <c r="J980" t="s">
        <v>56929</v>
      </c>
      <c r="K980" t="s">
        <v>208</v>
      </c>
      <c r="L980" t="s">
        <v>56928</v>
      </c>
      <c r="N980" t="s">
        <v>208</v>
      </c>
      <c r="O980" t="s">
        <v>476</v>
      </c>
      <c r="P980" t="s">
        <v>476</v>
      </c>
    </row>
    <row r="981" spans="1:16">
      <c r="A981" s="484" t="s">
        <v>64824</v>
      </c>
      <c r="B981" s="485" t="s">
        <v>64823</v>
      </c>
      <c r="C981" t="s">
        <v>64822</v>
      </c>
      <c r="D981" t="s">
        <v>64821</v>
      </c>
      <c r="E981" t="str">
        <f t="shared" si="15"/>
        <v>233997 - GRETA OISE</v>
      </c>
      <c r="F981" t="s">
        <v>34420</v>
      </c>
      <c r="G981" t="s">
        <v>64820</v>
      </c>
      <c r="H981" t="s">
        <v>64819</v>
      </c>
      <c r="I981" t="s">
        <v>64818</v>
      </c>
      <c r="J981" t="s">
        <v>64817</v>
      </c>
      <c r="K981" t="s">
        <v>208</v>
      </c>
      <c r="L981" t="s">
        <v>64816</v>
      </c>
      <c r="N981" t="s">
        <v>208</v>
      </c>
      <c r="O981" t="s">
        <v>476</v>
      </c>
      <c r="P981" t="s">
        <v>476</v>
      </c>
    </row>
    <row r="982" spans="1:16">
      <c r="A982" s="484" t="s">
        <v>41095</v>
      </c>
      <c r="B982" s="485" t="s">
        <v>41094</v>
      </c>
      <c r="C982" t="s">
        <v>41093</v>
      </c>
      <c r="D982" t="s">
        <v>41092</v>
      </c>
      <c r="E982" t="str">
        <f t="shared" si="15"/>
        <v>509991 - LYCEE PROF AGRICOLE  RIBECOURT DRESLINCOURT</v>
      </c>
      <c r="F982" t="s">
        <v>17652</v>
      </c>
      <c r="G982" t="s">
        <v>41091</v>
      </c>
      <c r="H982" t="s">
        <v>41090</v>
      </c>
      <c r="I982" t="s">
        <v>41089</v>
      </c>
      <c r="J982" t="s">
        <v>41088</v>
      </c>
      <c r="K982" t="s">
        <v>208</v>
      </c>
      <c r="L982" t="s">
        <v>41087</v>
      </c>
      <c r="N982" t="s">
        <v>208</v>
      </c>
      <c r="O982" t="s">
        <v>476</v>
      </c>
      <c r="P982" t="s">
        <v>476</v>
      </c>
    </row>
    <row r="983" spans="1:16">
      <c r="A983" s="484" t="s">
        <v>98677</v>
      </c>
      <c r="B983" s="485" t="s">
        <v>98676</v>
      </c>
      <c r="C983" t="s">
        <v>98675</v>
      </c>
      <c r="D983" t="s">
        <v>98674</v>
      </c>
      <c r="E983" t="str">
        <f t="shared" si="15"/>
        <v>464168 - CFPPA OISE AIRION</v>
      </c>
      <c r="F983" t="s">
        <v>2572</v>
      </c>
      <c r="H983" t="s">
        <v>98673</v>
      </c>
      <c r="I983" t="s">
        <v>98672</v>
      </c>
      <c r="J983" t="s">
        <v>98671</v>
      </c>
      <c r="K983" t="s">
        <v>208</v>
      </c>
      <c r="L983" t="s">
        <v>98670</v>
      </c>
      <c r="N983" t="s">
        <v>207</v>
      </c>
      <c r="O983" t="s">
        <v>476</v>
      </c>
      <c r="P983" t="s">
        <v>476</v>
      </c>
    </row>
    <row r="984" spans="1:16">
      <c r="A984" s="484" t="s">
        <v>98697</v>
      </c>
      <c r="B984" s="485" t="s">
        <v>98676</v>
      </c>
      <c r="C984" t="s">
        <v>98696</v>
      </c>
      <c r="D984" t="s">
        <v>98695</v>
      </c>
      <c r="E984" t="str">
        <f t="shared" si="15"/>
        <v>632703 - CFA AGRICOLE PUBLIC DES HAUTS DE FRANCE</v>
      </c>
      <c r="F984" t="s">
        <v>16843</v>
      </c>
      <c r="G984" t="s">
        <v>90797</v>
      </c>
      <c r="I984" t="s">
        <v>98694</v>
      </c>
      <c r="K984" t="s">
        <v>208</v>
      </c>
      <c r="L984" t="s">
        <v>98693</v>
      </c>
      <c r="N984" t="s">
        <v>207</v>
      </c>
      <c r="O984" t="s">
        <v>476</v>
      </c>
      <c r="P984" t="s">
        <v>476</v>
      </c>
    </row>
    <row r="985" spans="1:16">
      <c r="A985" s="484" t="s">
        <v>107286</v>
      </c>
      <c r="B985" s="485" t="s">
        <v>107285</v>
      </c>
      <c r="C985" t="s">
        <v>107284</v>
      </c>
      <c r="D985" t="s">
        <v>107283</v>
      </c>
      <c r="E985" t="str">
        <f t="shared" si="15"/>
        <v>512758 - CFPPA EPLEFPA ALENCON SEES</v>
      </c>
      <c r="F985" t="s">
        <v>7596</v>
      </c>
      <c r="G985" t="s">
        <v>107282</v>
      </c>
      <c r="H985" t="s">
        <v>107281</v>
      </c>
      <c r="I985" t="s">
        <v>60778</v>
      </c>
      <c r="J985" t="s">
        <v>107280</v>
      </c>
      <c r="K985" t="s">
        <v>208</v>
      </c>
      <c r="L985" t="s">
        <v>107279</v>
      </c>
      <c r="N985" t="s">
        <v>208</v>
      </c>
      <c r="O985" t="s">
        <v>476</v>
      </c>
      <c r="P985" t="s">
        <v>476</v>
      </c>
    </row>
    <row r="986" spans="1:16">
      <c r="A986" s="484" t="s">
        <v>65033</v>
      </c>
      <c r="B986" s="485" t="s">
        <v>65032</v>
      </c>
      <c r="C986" t="s">
        <v>65031</v>
      </c>
      <c r="D986" t="s">
        <v>65031</v>
      </c>
      <c r="E986" t="str">
        <f t="shared" si="15"/>
        <v>14138 - GRETA GRAND LITTORAL</v>
      </c>
      <c r="F986" t="s">
        <v>2572</v>
      </c>
      <c r="G986" t="s">
        <v>65030</v>
      </c>
      <c r="H986" t="s">
        <v>65029</v>
      </c>
      <c r="I986" t="s">
        <v>4126</v>
      </c>
      <c r="J986" t="s">
        <v>65028</v>
      </c>
      <c r="K986" t="s">
        <v>208</v>
      </c>
      <c r="L986" t="s">
        <v>65027</v>
      </c>
      <c r="N986" t="s">
        <v>208</v>
      </c>
      <c r="O986" t="s">
        <v>476</v>
      </c>
      <c r="P986" t="s">
        <v>476</v>
      </c>
    </row>
    <row r="987" spans="1:16">
      <c r="A987" s="484" t="s">
        <v>107232</v>
      </c>
      <c r="B987" s="485" t="s">
        <v>107231</v>
      </c>
      <c r="C987" t="s">
        <v>107230</v>
      </c>
      <c r="D987" t="s">
        <v>107229</v>
      </c>
      <c r="E987" t="str">
        <f t="shared" si="15"/>
        <v>503769 - CFPPA TILLOY LES MOFFLAINES</v>
      </c>
      <c r="F987" t="s">
        <v>1328</v>
      </c>
      <c r="G987" t="s">
        <v>90797</v>
      </c>
      <c r="I987" t="s">
        <v>98694</v>
      </c>
      <c r="J987" t="s">
        <v>107228</v>
      </c>
      <c r="K987" t="s">
        <v>208</v>
      </c>
      <c r="L987" t="s">
        <v>107227</v>
      </c>
      <c r="N987" t="s">
        <v>208</v>
      </c>
      <c r="O987" t="s">
        <v>476</v>
      </c>
      <c r="P987" t="s">
        <v>476</v>
      </c>
    </row>
    <row r="988" spans="1:16">
      <c r="A988" s="484" t="s">
        <v>65048</v>
      </c>
      <c r="B988" s="485" t="s">
        <v>65047</v>
      </c>
      <c r="C988" t="s">
        <v>65046</v>
      </c>
      <c r="D988" t="s">
        <v>65045</v>
      </c>
      <c r="E988" t="str">
        <f t="shared" si="15"/>
        <v>507878 - GRETA GRAND ARTOIS</v>
      </c>
      <c r="F988" t="s">
        <v>1710</v>
      </c>
      <c r="G988" t="s">
        <v>65044</v>
      </c>
      <c r="I988" t="s">
        <v>42022</v>
      </c>
      <c r="J988" t="s">
        <v>65043</v>
      </c>
      <c r="K988" t="s">
        <v>208</v>
      </c>
      <c r="L988" t="s">
        <v>65042</v>
      </c>
      <c r="N988" t="s">
        <v>208</v>
      </c>
      <c r="O988" t="s">
        <v>476</v>
      </c>
      <c r="P988" t="s">
        <v>476</v>
      </c>
    </row>
    <row r="989" spans="1:16">
      <c r="A989" s="484" t="s">
        <v>6212</v>
      </c>
      <c r="B989" s="485" t="s">
        <v>6211</v>
      </c>
      <c r="C989" t="s">
        <v>6210</v>
      </c>
      <c r="D989" t="s">
        <v>6209</v>
      </c>
      <c r="E989" t="str">
        <f t="shared" si="15"/>
        <v>240989 - UNIVERSITE D'ARTOIS ARRAS</v>
      </c>
      <c r="F989" t="s">
        <v>2572</v>
      </c>
      <c r="G989" t="s">
        <v>6208</v>
      </c>
      <c r="H989" t="s">
        <v>6207</v>
      </c>
      <c r="I989" t="s">
        <v>3894</v>
      </c>
      <c r="J989" t="s">
        <v>6206</v>
      </c>
      <c r="K989" t="s">
        <v>208</v>
      </c>
      <c r="L989" t="s">
        <v>6205</v>
      </c>
      <c r="N989" t="s">
        <v>208</v>
      </c>
      <c r="O989" t="s">
        <v>476</v>
      </c>
      <c r="P989" t="s">
        <v>476</v>
      </c>
    </row>
    <row r="990" spans="1:16">
      <c r="A990" s="484" t="s">
        <v>52218</v>
      </c>
      <c r="B990" s="485" t="s">
        <v>6211</v>
      </c>
      <c r="C990" t="s">
        <v>52217</v>
      </c>
      <c r="D990" t="s">
        <v>52216</v>
      </c>
      <c r="E990" t="str">
        <f t="shared" si="15"/>
        <v>656197 - IUT DE L'UNIVERSITE D'ARTOIS BETHUNE</v>
      </c>
      <c r="F990" t="s">
        <v>4377</v>
      </c>
      <c r="G990" t="s">
        <v>52215</v>
      </c>
      <c r="I990" t="s">
        <v>8946</v>
      </c>
      <c r="J990" t="s">
        <v>52214</v>
      </c>
      <c r="K990" t="s">
        <v>208</v>
      </c>
      <c r="L990" t="s">
        <v>52213</v>
      </c>
      <c r="N990" t="s">
        <v>208</v>
      </c>
      <c r="O990" t="s">
        <v>476</v>
      </c>
      <c r="P990" t="s">
        <v>476</v>
      </c>
    </row>
    <row r="991" spans="1:16">
      <c r="A991" s="484" t="s">
        <v>6220</v>
      </c>
      <c r="B991" s="485" t="s">
        <v>6211</v>
      </c>
      <c r="C991" t="s">
        <v>6219</v>
      </c>
      <c r="D991" t="s">
        <v>6218</v>
      </c>
      <c r="E991" t="str">
        <f t="shared" si="15"/>
        <v>500136 - UNIVERSITE ARTOIS SEPIA IUT DE LENS</v>
      </c>
      <c r="F991" t="s">
        <v>1817</v>
      </c>
      <c r="G991" t="s">
        <v>6217</v>
      </c>
      <c r="H991" t="s">
        <v>6216</v>
      </c>
      <c r="I991" t="s">
        <v>6215</v>
      </c>
      <c r="J991" t="s">
        <v>6214</v>
      </c>
      <c r="K991" t="s">
        <v>208</v>
      </c>
      <c r="L991" t="s">
        <v>6213</v>
      </c>
      <c r="N991" t="s">
        <v>208</v>
      </c>
      <c r="O991" t="s">
        <v>476</v>
      </c>
      <c r="P991" t="s">
        <v>476</v>
      </c>
    </row>
    <row r="992" spans="1:16">
      <c r="A992" s="484" t="s">
        <v>65351</v>
      </c>
      <c r="B992" s="485" t="s">
        <v>65350</v>
      </c>
      <c r="C992" t="s">
        <v>65349</v>
      </c>
      <c r="D992" t="s">
        <v>65348</v>
      </c>
      <c r="E992" t="str">
        <f t="shared" si="15"/>
        <v>87026 - GRETA AUVERGNE CLERMONT FERRAND</v>
      </c>
      <c r="F992" t="s">
        <v>3433</v>
      </c>
      <c r="G992" t="s">
        <v>65347</v>
      </c>
      <c r="H992" t="s">
        <v>65346</v>
      </c>
      <c r="I992" t="s">
        <v>1678</v>
      </c>
      <c r="J992" t="s">
        <v>65345</v>
      </c>
      <c r="K992" t="s">
        <v>208</v>
      </c>
      <c r="L992" t="s">
        <v>65344</v>
      </c>
      <c r="N992" t="s">
        <v>208</v>
      </c>
      <c r="O992" t="s">
        <v>476</v>
      </c>
      <c r="P992" t="s">
        <v>476</v>
      </c>
    </row>
    <row r="993" spans="1:16">
      <c r="A993" s="484" t="s">
        <v>108029</v>
      </c>
      <c r="B993" s="485" t="s">
        <v>107067</v>
      </c>
      <c r="C993" t="s">
        <v>108028</v>
      </c>
      <c r="D993" t="s">
        <v>108027</v>
      </c>
      <c r="E993" t="str">
        <f t="shared" si="15"/>
        <v>527622 - CFA MARMILHAT DES METIERS AGRICOLE LEMPDES</v>
      </c>
      <c r="F993" t="s">
        <v>540</v>
      </c>
      <c r="G993" t="s">
        <v>108026</v>
      </c>
      <c r="H993" t="s">
        <v>107063</v>
      </c>
      <c r="I993" t="s">
        <v>6676</v>
      </c>
      <c r="J993" t="s">
        <v>108025</v>
      </c>
      <c r="K993" t="s">
        <v>208</v>
      </c>
      <c r="L993" t="s">
        <v>108024</v>
      </c>
      <c r="N993" t="s">
        <v>207</v>
      </c>
      <c r="O993" t="s">
        <v>476</v>
      </c>
      <c r="P993" t="s">
        <v>476</v>
      </c>
    </row>
    <row r="994" spans="1:16">
      <c r="A994" s="484" t="s">
        <v>107068</v>
      </c>
      <c r="B994" s="485" t="s">
        <v>107067</v>
      </c>
      <c r="C994" t="s">
        <v>107066</v>
      </c>
      <c r="D994" t="s">
        <v>107065</v>
      </c>
      <c r="E994" t="str">
        <f t="shared" si="15"/>
        <v>265123 - CFPPA MARMILHAT LEMPDES</v>
      </c>
      <c r="F994" t="s">
        <v>2928</v>
      </c>
      <c r="G994" t="s">
        <v>107064</v>
      </c>
      <c r="H994" t="s">
        <v>107063</v>
      </c>
      <c r="I994" t="s">
        <v>6676</v>
      </c>
      <c r="J994" t="s">
        <v>107062</v>
      </c>
      <c r="K994" t="s">
        <v>208</v>
      </c>
      <c r="L994" t="s">
        <v>107061</v>
      </c>
      <c r="N994" t="s">
        <v>208</v>
      </c>
      <c r="O994" t="s">
        <v>476</v>
      </c>
      <c r="P994" t="s">
        <v>476</v>
      </c>
    </row>
    <row r="995" spans="1:16">
      <c r="A995" s="484" t="s">
        <v>77442</v>
      </c>
      <c r="B995" s="485" t="s">
        <v>77441</v>
      </c>
      <c r="C995" t="s">
        <v>77440</v>
      </c>
      <c r="D995" t="s">
        <v>77439</v>
      </c>
      <c r="E995" t="str">
        <f t="shared" si="15"/>
        <v>477709 - EPLEFPA DES COMBRAILLES</v>
      </c>
      <c r="F995" t="s">
        <v>27213</v>
      </c>
      <c r="G995" t="s">
        <v>77438</v>
      </c>
      <c r="I995" t="s">
        <v>77437</v>
      </c>
      <c r="J995" t="s">
        <v>77436</v>
      </c>
      <c r="K995" t="s">
        <v>208</v>
      </c>
      <c r="L995" t="s">
        <v>77435</v>
      </c>
      <c r="N995" t="s">
        <v>208</v>
      </c>
      <c r="O995" t="s">
        <v>476</v>
      </c>
      <c r="P995" t="s">
        <v>476</v>
      </c>
    </row>
    <row r="996" spans="1:16">
      <c r="A996" s="484" t="s">
        <v>98108</v>
      </c>
      <c r="B996" s="485" t="s">
        <v>98107</v>
      </c>
      <c r="C996" t="s">
        <v>98106</v>
      </c>
      <c r="D996" t="s">
        <v>98106</v>
      </c>
      <c r="E996" t="str">
        <f t="shared" si="15"/>
        <v>205084 - CFPPA MONTARDON</v>
      </c>
      <c r="F996" t="s">
        <v>1328</v>
      </c>
      <c r="G996" t="s">
        <v>98105</v>
      </c>
      <c r="I996" t="s">
        <v>98104</v>
      </c>
      <c r="J996" t="s">
        <v>98103</v>
      </c>
      <c r="K996" t="s">
        <v>208</v>
      </c>
      <c r="L996" t="s">
        <v>98102</v>
      </c>
      <c r="N996" t="s">
        <v>208</v>
      </c>
      <c r="O996" t="s">
        <v>476</v>
      </c>
      <c r="P996" t="s">
        <v>476</v>
      </c>
    </row>
    <row r="997" spans="1:16">
      <c r="A997" s="484" t="s">
        <v>41185</v>
      </c>
      <c r="B997" s="485" t="s">
        <v>41184</v>
      </c>
      <c r="C997" t="s">
        <v>41183</v>
      </c>
      <c r="D997" t="s">
        <v>41183</v>
      </c>
      <c r="E997" t="str">
        <f t="shared" si="15"/>
        <v>661260 - LYCEE MARITIME DE CIBOURE</v>
      </c>
      <c r="F997" t="s">
        <v>41182</v>
      </c>
      <c r="G997" t="s">
        <v>41181</v>
      </c>
      <c r="H997" t="s">
        <v>41180</v>
      </c>
      <c r="I997" t="s">
        <v>41179</v>
      </c>
      <c r="J997" t="s">
        <v>41178</v>
      </c>
      <c r="K997" t="s">
        <v>208</v>
      </c>
      <c r="L997" t="s">
        <v>41177</v>
      </c>
      <c r="N997" t="s">
        <v>208</v>
      </c>
      <c r="O997" t="s">
        <v>476</v>
      </c>
      <c r="P997" t="s">
        <v>476</v>
      </c>
    </row>
    <row r="998" spans="1:16">
      <c r="A998" s="484" t="s">
        <v>107336</v>
      </c>
      <c r="B998" s="485" t="s">
        <v>107335</v>
      </c>
      <c r="C998" t="s">
        <v>107300</v>
      </c>
      <c r="D998" t="s">
        <v>107334</v>
      </c>
      <c r="E998" t="str">
        <f t="shared" si="15"/>
        <v>201777 - CFPPA DES HAUTES PYRENEES LANNEMEZAN</v>
      </c>
      <c r="F998" t="s">
        <v>9563</v>
      </c>
      <c r="G998" t="s">
        <v>107333</v>
      </c>
      <c r="I998" t="s">
        <v>60742</v>
      </c>
      <c r="J998" t="s">
        <v>107332</v>
      </c>
      <c r="K998" t="s">
        <v>208</v>
      </c>
      <c r="L998" t="s">
        <v>107331</v>
      </c>
      <c r="N998" t="s">
        <v>208</v>
      </c>
      <c r="O998" t="s">
        <v>476</v>
      </c>
      <c r="P998" t="s">
        <v>476</v>
      </c>
    </row>
    <row r="999" spans="1:16">
      <c r="A999" s="484" t="s">
        <v>65279</v>
      </c>
      <c r="B999" s="485" t="s">
        <v>65278</v>
      </c>
      <c r="C999" t="s">
        <v>65277</v>
      </c>
      <c r="D999" t="s">
        <v>65276</v>
      </c>
      <c r="E999" t="str">
        <f t="shared" si="15"/>
        <v>5307 - GRETA CFA DE L'AUDE ET DES PYRENEES ORIENTALES</v>
      </c>
      <c r="F999" t="s">
        <v>692</v>
      </c>
      <c r="G999" t="s">
        <v>65275</v>
      </c>
      <c r="H999" t="s">
        <v>65274</v>
      </c>
      <c r="I999" t="s">
        <v>1906</v>
      </c>
      <c r="J999" t="s">
        <v>65273</v>
      </c>
      <c r="K999" t="s">
        <v>208</v>
      </c>
      <c r="L999" t="s">
        <v>65272</v>
      </c>
      <c r="N999" t="s">
        <v>207</v>
      </c>
      <c r="O999" t="s">
        <v>476</v>
      </c>
      <c r="P999" t="s">
        <v>476</v>
      </c>
    </row>
    <row r="1000" spans="1:16">
      <c r="A1000" s="484" t="s">
        <v>5841</v>
      </c>
      <c r="B1000" s="485" t="s">
        <v>5840</v>
      </c>
      <c r="C1000" t="s">
        <v>5839</v>
      </c>
      <c r="D1000" t="s">
        <v>5838</v>
      </c>
      <c r="E1000" t="str">
        <f t="shared" si="15"/>
        <v>366353 - UPVD</v>
      </c>
      <c r="F1000" t="s">
        <v>5481</v>
      </c>
      <c r="G1000" t="s">
        <v>5837</v>
      </c>
      <c r="H1000" t="s">
        <v>5704</v>
      </c>
      <c r="I1000" t="s">
        <v>1906</v>
      </c>
      <c r="J1000" t="s">
        <v>5836</v>
      </c>
      <c r="K1000" t="s">
        <v>208</v>
      </c>
      <c r="L1000" t="s">
        <v>5835</v>
      </c>
      <c r="N1000" t="s">
        <v>207</v>
      </c>
      <c r="O1000" t="s">
        <v>476</v>
      </c>
      <c r="P1000" t="s">
        <v>476</v>
      </c>
    </row>
    <row r="1001" spans="1:16">
      <c r="A1001" s="484" t="s">
        <v>17744</v>
      </c>
      <c r="B1001" s="485" t="s">
        <v>5840</v>
      </c>
      <c r="C1001" t="s">
        <v>17743</v>
      </c>
      <c r="D1001" t="s">
        <v>17742</v>
      </c>
      <c r="E1001" t="str">
        <f t="shared" si="15"/>
        <v>656161 - SFCA DE UNIVERSITE PERPIGNAN VIA DOMITIA</v>
      </c>
      <c r="F1001" t="s">
        <v>4377</v>
      </c>
      <c r="G1001" t="s">
        <v>17741</v>
      </c>
      <c r="I1001" t="s">
        <v>1906</v>
      </c>
      <c r="J1001" t="s">
        <v>17740</v>
      </c>
      <c r="K1001" t="s">
        <v>208</v>
      </c>
      <c r="L1001" t="s">
        <v>17739</v>
      </c>
      <c r="N1001" t="s">
        <v>208</v>
      </c>
      <c r="O1001" t="s">
        <v>476</v>
      </c>
      <c r="P1001" t="s">
        <v>476</v>
      </c>
    </row>
    <row r="1002" spans="1:16">
      <c r="A1002" s="484" t="s">
        <v>40971</v>
      </c>
      <c r="B1002" s="485" t="s">
        <v>40970</v>
      </c>
      <c r="C1002" t="s">
        <v>40969</v>
      </c>
      <c r="D1002" t="s">
        <v>40968</v>
      </c>
      <c r="E1002" t="str">
        <f t="shared" si="15"/>
        <v>313397 - LYCEE TECHN AGRICOLE  EPLEFPA PERPIGNAN R THEZA SIEGE</v>
      </c>
      <c r="F1002" t="s">
        <v>40967</v>
      </c>
      <c r="G1002" t="s">
        <v>40966</v>
      </c>
      <c r="I1002" t="s">
        <v>40965</v>
      </c>
      <c r="J1002" t="s">
        <v>40964</v>
      </c>
      <c r="K1002" t="s">
        <v>208</v>
      </c>
      <c r="L1002" t="s">
        <v>40963</v>
      </c>
      <c r="N1002" t="s">
        <v>208</v>
      </c>
      <c r="O1002" t="s">
        <v>476</v>
      </c>
      <c r="P1002" t="s">
        <v>476</v>
      </c>
    </row>
    <row r="1003" spans="1:16">
      <c r="A1003" s="484" t="s">
        <v>79114</v>
      </c>
      <c r="B1003" s="485" t="s">
        <v>40970</v>
      </c>
      <c r="C1003" t="s">
        <v>79113</v>
      </c>
      <c r="D1003" t="s">
        <v>79112</v>
      </c>
      <c r="E1003" t="str">
        <f t="shared" si="15"/>
        <v>494835 - CFPPA PYRENEES ROUSSILLON</v>
      </c>
      <c r="F1003" t="s">
        <v>1191</v>
      </c>
      <c r="G1003" t="s">
        <v>79111</v>
      </c>
      <c r="I1003" t="s">
        <v>79110</v>
      </c>
      <c r="J1003" t="s">
        <v>79109</v>
      </c>
      <c r="K1003" t="s">
        <v>208</v>
      </c>
      <c r="L1003" t="s">
        <v>79108</v>
      </c>
      <c r="N1003" t="s">
        <v>208</v>
      </c>
      <c r="O1003" t="s">
        <v>476</v>
      </c>
      <c r="P1003" t="s">
        <v>476</v>
      </c>
    </row>
    <row r="1004" spans="1:16">
      <c r="A1004" s="484" t="s">
        <v>98701</v>
      </c>
      <c r="B1004" s="485" t="s">
        <v>40970</v>
      </c>
      <c r="C1004" t="s">
        <v>98700</v>
      </c>
      <c r="D1004" t="s">
        <v>98700</v>
      </c>
      <c r="E1004" t="str">
        <f t="shared" si="15"/>
        <v>649806 - CFA AGRICOLE DE EPLEFPA PERPIGNAN ROUSSILLON</v>
      </c>
      <c r="F1004" t="s">
        <v>525</v>
      </c>
      <c r="G1004" t="s">
        <v>98699</v>
      </c>
      <c r="I1004" t="s">
        <v>79110</v>
      </c>
      <c r="J1004" t="s">
        <v>98599</v>
      </c>
      <c r="K1004" t="s">
        <v>208</v>
      </c>
      <c r="L1004" t="s">
        <v>98698</v>
      </c>
      <c r="N1004" t="s">
        <v>207</v>
      </c>
      <c r="O1004" t="s">
        <v>476</v>
      </c>
      <c r="P1004" t="s">
        <v>476</v>
      </c>
    </row>
    <row r="1005" spans="1:16">
      <c r="A1005" s="484" t="s">
        <v>106488</v>
      </c>
      <c r="B1005" s="485" t="s">
        <v>106487</v>
      </c>
      <c r="C1005" t="s">
        <v>106473</v>
      </c>
      <c r="D1005" t="s">
        <v>106486</v>
      </c>
      <c r="E1005" t="str">
        <f t="shared" si="15"/>
        <v>32396 - CREPS DE STRASBOURG</v>
      </c>
      <c r="F1005" t="s">
        <v>1857</v>
      </c>
      <c r="G1005" t="s">
        <v>106485</v>
      </c>
      <c r="I1005" t="s">
        <v>579</v>
      </c>
      <c r="J1005" t="s">
        <v>106484</v>
      </c>
      <c r="K1005" t="s">
        <v>208</v>
      </c>
      <c r="L1005" t="s">
        <v>106483</v>
      </c>
      <c r="N1005" t="s">
        <v>208</v>
      </c>
      <c r="O1005" t="s">
        <v>476</v>
      </c>
      <c r="P1005" t="s">
        <v>476</v>
      </c>
    </row>
    <row r="1006" spans="1:16">
      <c r="A1006" s="484" t="s">
        <v>83524</v>
      </c>
      <c r="B1006" s="485" t="s">
        <v>83523</v>
      </c>
      <c r="C1006" t="s">
        <v>83522</v>
      </c>
      <c r="D1006" t="s">
        <v>83521</v>
      </c>
      <c r="E1006" t="str">
        <f t="shared" si="15"/>
        <v>496108 - ENGEES</v>
      </c>
      <c r="F1006" t="s">
        <v>1857</v>
      </c>
      <c r="G1006" t="s">
        <v>83520</v>
      </c>
      <c r="H1006" t="s">
        <v>83519</v>
      </c>
      <c r="I1006" t="s">
        <v>579</v>
      </c>
      <c r="J1006" t="s">
        <v>83518</v>
      </c>
      <c r="K1006" t="s">
        <v>208</v>
      </c>
      <c r="L1006" t="s">
        <v>83517</v>
      </c>
      <c r="N1006" t="s">
        <v>208</v>
      </c>
      <c r="O1006" t="s">
        <v>476</v>
      </c>
      <c r="P1006" t="s">
        <v>476</v>
      </c>
    </row>
    <row r="1007" spans="1:16">
      <c r="A1007" s="484" t="s">
        <v>64839</v>
      </c>
      <c r="B1007" s="485" t="s">
        <v>64838</v>
      </c>
      <c r="C1007" t="s">
        <v>64837</v>
      </c>
      <c r="D1007" t="s">
        <v>64836</v>
      </c>
      <c r="E1007" t="str">
        <f t="shared" si="15"/>
        <v>23395 - GNA</v>
      </c>
      <c r="F1007" t="s">
        <v>8706</v>
      </c>
      <c r="G1007" t="s">
        <v>64835</v>
      </c>
      <c r="I1007" t="s">
        <v>29210</v>
      </c>
      <c r="J1007" t="s">
        <v>64834</v>
      </c>
      <c r="K1007" t="s">
        <v>208</v>
      </c>
      <c r="L1007" t="s">
        <v>64833</v>
      </c>
      <c r="N1007" t="s">
        <v>208</v>
      </c>
      <c r="O1007" t="s">
        <v>476</v>
      </c>
      <c r="P1007" t="s">
        <v>476</v>
      </c>
    </row>
    <row r="1008" spans="1:16">
      <c r="A1008" s="484" t="s">
        <v>107795</v>
      </c>
      <c r="B1008" s="485" t="s">
        <v>107794</v>
      </c>
      <c r="C1008" t="s">
        <v>107793</v>
      </c>
      <c r="D1008" t="s">
        <v>107792</v>
      </c>
      <c r="E1008" t="str">
        <f t="shared" si="15"/>
        <v>103858 - CFPPA LA FORMATION FERTILE  LEGTA OBERNAI</v>
      </c>
      <c r="F1008" t="s">
        <v>1857</v>
      </c>
      <c r="G1008" t="s">
        <v>107791</v>
      </c>
      <c r="H1008" t="s">
        <v>107790</v>
      </c>
      <c r="I1008" t="s">
        <v>2549</v>
      </c>
      <c r="J1008" t="s">
        <v>107789</v>
      </c>
      <c r="K1008" t="s">
        <v>208</v>
      </c>
      <c r="L1008" t="s">
        <v>107788</v>
      </c>
      <c r="N1008" t="s">
        <v>208</v>
      </c>
      <c r="O1008" t="s">
        <v>476</v>
      </c>
      <c r="P1008" t="s">
        <v>476</v>
      </c>
    </row>
    <row r="1009" spans="1:16">
      <c r="A1009" s="484" t="s">
        <v>64742</v>
      </c>
      <c r="B1009" s="485" t="s">
        <v>64741</v>
      </c>
      <c r="C1009" t="s">
        <v>64740</v>
      </c>
      <c r="D1009" t="s">
        <v>64740</v>
      </c>
      <c r="E1009" t="str">
        <f t="shared" si="15"/>
        <v>25082 - GRETA STRASBOURG EUROPE</v>
      </c>
      <c r="F1009" t="s">
        <v>8706</v>
      </c>
      <c r="G1009" t="s">
        <v>64739</v>
      </c>
      <c r="H1009" t="s">
        <v>64738</v>
      </c>
      <c r="I1009" t="s">
        <v>15276</v>
      </c>
      <c r="J1009" t="s">
        <v>64737</v>
      </c>
      <c r="K1009" t="s">
        <v>208</v>
      </c>
      <c r="L1009" t="s">
        <v>64736</v>
      </c>
      <c r="N1009" t="s">
        <v>208</v>
      </c>
      <c r="O1009" t="s">
        <v>476</v>
      </c>
      <c r="P1009" t="s">
        <v>476</v>
      </c>
    </row>
    <row r="1010" spans="1:16">
      <c r="A1010" s="484" t="s">
        <v>53362</v>
      </c>
      <c r="B1010" s="485" t="s">
        <v>53361</v>
      </c>
      <c r="C1010" t="s">
        <v>53360</v>
      </c>
      <c r="D1010" t="s">
        <v>53359</v>
      </c>
      <c r="E1010" t="str">
        <f t="shared" si="15"/>
        <v>32049 - INSA STRASBOURG</v>
      </c>
      <c r="F1010" t="s">
        <v>8706</v>
      </c>
      <c r="G1010" t="s">
        <v>53358</v>
      </c>
      <c r="I1010" t="s">
        <v>579</v>
      </c>
      <c r="J1010" t="s">
        <v>53357</v>
      </c>
      <c r="K1010" t="s">
        <v>208</v>
      </c>
      <c r="L1010" t="s">
        <v>53356</v>
      </c>
      <c r="N1010" t="s">
        <v>208</v>
      </c>
      <c r="O1010" t="s">
        <v>476</v>
      </c>
      <c r="P1010" t="s">
        <v>476</v>
      </c>
    </row>
    <row r="1011" spans="1:16">
      <c r="A1011" s="484" t="s">
        <v>90054</v>
      </c>
      <c r="B1011" s="485" t="s">
        <v>90053</v>
      </c>
      <c r="C1011" t="s">
        <v>90052</v>
      </c>
      <c r="D1011" t="s">
        <v>90051</v>
      </c>
      <c r="E1011" t="str">
        <f t="shared" si="15"/>
        <v>123225 - CFPPA EPLEFPA ROUFFACH</v>
      </c>
      <c r="F1011" t="s">
        <v>8302</v>
      </c>
      <c r="G1011" t="s">
        <v>90050</v>
      </c>
      <c r="I1011" t="s">
        <v>18084</v>
      </c>
      <c r="J1011" t="s">
        <v>90049</v>
      </c>
      <c r="K1011" t="s">
        <v>208</v>
      </c>
      <c r="L1011" t="s">
        <v>90048</v>
      </c>
      <c r="N1011" t="s">
        <v>207</v>
      </c>
      <c r="O1011" t="s">
        <v>476</v>
      </c>
      <c r="P1011" t="s">
        <v>476</v>
      </c>
    </row>
    <row r="1012" spans="1:16">
      <c r="A1012" s="484" t="s">
        <v>65380</v>
      </c>
      <c r="B1012" s="485" t="s">
        <v>65379</v>
      </c>
      <c r="C1012" t="s">
        <v>65378</v>
      </c>
      <c r="D1012" t="s">
        <v>65377</v>
      </c>
      <c r="E1012" t="str">
        <f t="shared" si="15"/>
        <v>22238 - GRETA ALSACE SUD</v>
      </c>
      <c r="F1012" t="s">
        <v>13021</v>
      </c>
      <c r="G1012" t="s">
        <v>65376</v>
      </c>
      <c r="I1012" t="s">
        <v>2531</v>
      </c>
      <c r="J1012" t="s">
        <v>65375</v>
      </c>
      <c r="K1012" t="s">
        <v>208</v>
      </c>
      <c r="L1012" t="s">
        <v>65374</v>
      </c>
      <c r="N1012" t="s">
        <v>208</v>
      </c>
      <c r="O1012" t="s">
        <v>476</v>
      </c>
      <c r="P1012" t="s">
        <v>476</v>
      </c>
    </row>
    <row r="1013" spans="1:16">
      <c r="A1013" s="484" t="s">
        <v>6076</v>
      </c>
      <c r="B1013" s="485" t="s">
        <v>6075</v>
      </c>
      <c r="C1013" t="s">
        <v>6074</v>
      </c>
      <c r="D1013" t="s">
        <v>6073</v>
      </c>
      <c r="E1013" t="str">
        <f t="shared" si="15"/>
        <v>10649 - SERFA MULHOUSE</v>
      </c>
      <c r="F1013" t="s">
        <v>6072</v>
      </c>
      <c r="G1013" t="s">
        <v>6071</v>
      </c>
      <c r="I1013" t="s">
        <v>4853</v>
      </c>
      <c r="J1013" t="s">
        <v>6070</v>
      </c>
      <c r="K1013" t="s">
        <v>208</v>
      </c>
      <c r="L1013" t="s">
        <v>6069</v>
      </c>
      <c r="N1013" t="s">
        <v>207</v>
      </c>
      <c r="O1013" t="s">
        <v>476</v>
      </c>
      <c r="P1013" t="s">
        <v>6068</v>
      </c>
    </row>
    <row r="1014" spans="1:16">
      <c r="A1014" s="484" t="s">
        <v>108008</v>
      </c>
      <c r="B1014" s="485" t="s">
        <v>6075</v>
      </c>
      <c r="C1014" t="s">
        <v>108007</v>
      </c>
      <c r="D1014" t="s">
        <v>108006</v>
      </c>
      <c r="E1014" t="str">
        <f t="shared" si="15"/>
        <v>675970 - CFAU DE HAUTE ALSACE</v>
      </c>
      <c r="F1014" t="s">
        <v>4010</v>
      </c>
      <c r="G1014" t="s">
        <v>108005</v>
      </c>
      <c r="I1014" t="s">
        <v>4853</v>
      </c>
      <c r="J1014" t="s">
        <v>108004</v>
      </c>
      <c r="K1014" t="s">
        <v>208</v>
      </c>
      <c r="L1014" t="s">
        <v>108003</v>
      </c>
      <c r="N1014" t="s">
        <v>207</v>
      </c>
      <c r="O1014" t="s">
        <v>476</v>
      </c>
      <c r="P1014" t="s">
        <v>476</v>
      </c>
    </row>
    <row r="1015" spans="1:16">
      <c r="A1015" s="484" t="s">
        <v>64786</v>
      </c>
      <c r="B1015" s="485" t="s">
        <v>64785</v>
      </c>
      <c r="C1015" t="s">
        <v>64784</v>
      </c>
      <c r="D1015" t="s">
        <v>64783</v>
      </c>
      <c r="E1015" t="str">
        <f t="shared" si="15"/>
        <v>6210 - GRETA AMPERE</v>
      </c>
      <c r="F1015" t="s">
        <v>64782</v>
      </c>
      <c r="G1015" t="s">
        <v>64781</v>
      </c>
      <c r="I1015" t="s">
        <v>12075</v>
      </c>
      <c r="J1015" t="s">
        <v>64780</v>
      </c>
      <c r="K1015" t="s">
        <v>64779</v>
      </c>
      <c r="L1015" t="s">
        <v>64778</v>
      </c>
      <c r="N1015" t="s">
        <v>208</v>
      </c>
      <c r="O1015" t="s">
        <v>476</v>
      </c>
      <c r="P1015" t="s">
        <v>476</v>
      </c>
    </row>
    <row r="1016" spans="1:16">
      <c r="A1016" s="484" t="s">
        <v>54964</v>
      </c>
      <c r="B1016" s="485" t="s">
        <v>54963</v>
      </c>
      <c r="C1016" t="s">
        <v>54962</v>
      </c>
      <c r="D1016" t="s">
        <v>54961</v>
      </c>
      <c r="E1016" t="str">
        <f t="shared" si="15"/>
        <v>353425 - IEP DE LYON</v>
      </c>
      <c r="F1016" t="s">
        <v>2572</v>
      </c>
      <c r="G1016" t="s">
        <v>54960</v>
      </c>
      <c r="I1016" t="s">
        <v>3329</v>
      </c>
      <c r="J1016" t="s">
        <v>54959</v>
      </c>
      <c r="K1016" t="s">
        <v>208</v>
      </c>
      <c r="L1016" t="s">
        <v>54958</v>
      </c>
      <c r="N1016" t="s">
        <v>208</v>
      </c>
      <c r="O1016" t="s">
        <v>476</v>
      </c>
      <c r="P1016" t="s">
        <v>476</v>
      </c>
    </row>
    <row r="1017" spans="1:16">
      <c r="A1017" s="484" t="s">
        <v>83470</v>
      </c>
      <c r="B1017" s="485" t="s">
        <v>83469</v>
      </c>
      <c r="C1017" t="s">
        <v>83468</v>
      </c>
      <c r="D1017" t="s">
        <v>83468</v>
      </c>
      <c r="E1017" t="str">
        <f t="shared" si="15"/>
        <v>589834 - ECOLE NATIONALE SUPÉRIEURE D'ARCHITECTURE DE LYON ENSAL</v>
      </c>
      <c r="F1017" t="s">
        <v>15838</v>
      </c>
      <c r="G1017" t="s">
        <v>83467</v>
      </c>
      <c r="I1017" t="s">
        <v>24760</v>
      </c>
      <c r="K1017" t="s">
        <v>208</v>
      </c>
      <c r="L1017" t="s">
        <v>83466</v>
      </c>
      <c r="N1017" t="s">
        <v>208</v>
      </c>
      <c r="O1017" t="s">
        <v>476</v>
      </c>
      <c r="P1017" t="s">
        <v>476</v>
      </c>
    </row>
    <row r="1018" spans="1:16">
      <c r="A1018" s="484" t="s">
        <v>85052</v>
      </c>
      <c r="B1018" s="485" t="s">
        <v>85051</v>
      </c>
      <c r="C1018" t="s">
        <v>85050</v>
      </c>
      <c r="D1018" t="s">
        <v>85049</v>
      </c>
      <c r="E1018" t="str">
        <f t="shared" si="15"/>
        <v>577108 - ECL</v>
      </c>
      <c r="F1018" t="s">
        <v>1077</v>
      </c>
      <c r="G1018" t="s">
        <v>85048</v>
      </c>
      <c r="H1018" t="s">
        <v>85047</v>
      </c>
      <c r="I1018" t="s">
        <v>24817</v>
      </c>
      <c r="J1018" t="s">
        <v>85046</v>
      </c>
      <c r="K1018" t="s">
        <v>208</v>
      </c>
      <c r="L1018" t="s">
        <v>85045</v>
      </c>
      <c r="N1018" t="s">
        <v>208</v>
      </c>
      <c r="O1018" t="s">
        <v>476</v>
      </c>
      <c r="P1018" t="s">
        <v>476</v>
      </c>
    </row>
    <row r="1019" spans="1:16">
      <c r="A1019" s="484" t="s">
        <v>83437</v>
      </c>
      <c r="B1019" s="485" t="s">
        <v>83436</v>
      </c>
      <c r="C1019" t="s">
        <v>83435</v>
      </c>
      <c r="D1019" t="s">
        <v>83393</v>
      </c>
      <c r="E1019" t="str">
        <f t="shared" si="15"/>
        <v>657300 - ENSP</v>
      </c>
      <c r="F1019" t="s">
        <v>12028</v>
      </c>
      <c r="G1019" t="s">
        <v>83434</v>
      </c>
      <c r="I1019" t="s">
        <v>83433</v>
      </c>
      <c r="K1019" t="s">
        <v>208</v>
      </c>
      <c r="L1019" t="s">
        <v>83432</v>
      </c>
      <c r="N1019" t="s">
        <v>208</v>
      </c>
      <c r="O1019" t="s">
        <v>476</v>
      </c>
      <c r="P1019" t="s">
        <v>476</v>
      </c>
    </row>
    <row r="1020" spans="1:16">
      <c r="A1020" s="484" t="s">
        <v>53269</v>
      </c>
      <c r="B1020" s="485" t="s">
        <v>53268</v>
      </c>
      <c r="C1020" t="s">
        <v>53267</v>
      </c>
      <c r="D1020" t="s">
        <v>53266</v>
      </c>
      <c r="E1020" t="str">
        <f t="shared" si="15"/>
        <v>526903 - INSA LYON</v>
      </c>
      <c r="F1020" t="s">
        <v>1077</v>
      </c>
      <c r="G1020" t="s">
        <v>53265</v>
      </c>
      <c r="I1020" t="s">
        <v>3733</v>
      </c>
      <c r="J1020" t="s">
        <v>53264</v>
      </c>
      <c r="K1020" t="s">
        <v>208</v>
      </c>
      <c r="L1020" t="s">
        <v>53263</v>
      </c>
      <c r="N1020" t="s">
        <v>208</v>
      </c>
      <c r="O1020" t="s">
        <v>476</v>
      </c>
      <c r="P1020" t="s">
        <v>476</v>
      </c>
    </row>
    <row r="1021" spans="1:16">
      <c r="A1021" s="484" t="s">
        <v>41215</v>
      </c>
      <c r="B1021" s="485" t="s">
        <v>41214</v>
      </c>
      <c r="C1021" t="s">
        <v>41213</v>
      </c>
      <c r="D1021" t="s">
        <v>41212</v>
      </c>
      <c r="E1021" t="str">
        <f t="shared" si="15"/>
        <v>624123 - LYCEE GENERAL TECHNO AGRICOLE DE DARDILLY DE L'EPLEFPA</v>
      </c>
      <c r="F1021" t="s">
        <v>1610</v>
      </c>
      <c r="G1021" t="s">
        <v>41211</v>
      </c>
      <c r="I1021" t="s">
        <v>26792</v>
      </c>
      <c r="J1021" t="s">
        <v>41210</v>
      </c>
      <c r="K1021" t="s">
        <v>208</v>
      </c>
      <c r="L1021" t="s">
        <v>41209</v>
      </c>
      <c r="N1021" t="s">
        <v>207</v>
      </c>
      <c r="O1021" t="s">
        <v>476</v>
      </c>
      <c r="P1021" t="s">
        <v>476</v>
      </c>
    </row>
    <row r="1022" spans="1:16">
      <c r="A1022" s="484" t="s">
        <v>98494</v>
      </c>
      <c r="B1022" s="485" t="s">
        <v>41214</v>
      </c>
      <c r="C1022" t="s">
        <v>98493</v>
      </c>
      <c r="D1022" t="s">
        <v>98492</v>
      </c>
      <c r="E1022" t="str">
        <f t="shared" si="15"/>
        <v>633318 - CFA REGIONAL DE LYON DARDILLY DE EPLEFPA</v>
      </c>
      <c r="F1022" t="s">
        <v>8266</v>
      </c>
      <c r="G1022" t="s">
        <v>98491</v>
      </c>
      <c r="I1022" t="s">
        <v>26792</v>
      </c>
      <c r="J1022" t="s">
        <v>98490</v>
      </c>
      <c r="K1022" t="s">
        <v>208</v>
      </c>
      <c r="L1022" t="s">
        <v>98489</v>
      </c>
      <c r="N1022" t="s">
        <v>207</v>
      </c>
      <c r="O1022" t="s">
        <v>476</v>
      </c>
      <c r="P1022" t="s">
        <v>476</v>
      </c>
    </row>
    <row r="1023" spans="1:16">
      <c r="A1023" s="484" t="s">
        <v>65222</v>
      </c>
      <c r="B1023" s="485" t="s">
        <v>65221</v>
      </c>
      <c r="C1023" t="s">
        <v>65220</v>
      </c>
      <c r="D1023" t="s">
        <v>65219</v>
      </c>
      <c r="E1023" t="str">
        <f t="shared" si="15"/>
        <v>28733 - GRETA CFA RHONE GLEIZE</v>
      </c>
      <c r="F1023" t="s">
        <v>19901</v>
      </c>
      <c r="G1023" t="s">
        <v>65218</v>
      </c>
      <c r="I1023" t="s">
        <v>65217</v>
      </c>
      <c r="J1023" t="s">
        <v>65216</v>
      </c>
      <c r="K1023" t="s">
        <v>208</v>
      </c>
      <c r="L1023" t="s">
        <v>65215</v>
      </c>
      <c r="N1023" t="s">
        <v>207</v>
      </c>
      <c r="O1023" t="s">
        <v>476</v>
      </c>
      <c r="P1023" t="s">
        <v>476</v>
      </c>
    </row>
    <row r="1024" spans="1:16">
      <c r="A1024" s="484" t="s">
        <v>6325</v>
      </c>
      <c r="B1024" s="485" t="s">
        <v>6324</v>
      </c>
      <c r="C1024" t="s">
        <v>6323</v>
      </c>
      <c r="D1024" t="s">
        <v>6322</v>
      </c>
      <c r="E1024" t="str">
        <f t="shared" si="15"/>
        <v>450 - UCLB LYON 1</v>
      </c>
      <c r="F1024" t="s">
        <v>5514</v>
      </c>
      <c r="G1024" t="s">
        <v>6321</v>
      </c>
      <c r="I1024" t="s">
        <v>802</v>
      </c>
      <c r="J1024" t="s">
        <v>6320</v>
      </c>
      <c r="K1024" t="s">
        <v>6319</v>
      </c>
      <c r="L1024" t="s">
        <v>6318</v>
      </c>
      <c r="N1024" t="s">
        <v>207</v>
      </c>
      <c r="O1024" t="s">
        <v>476</v>
      </c>
      <c r="P1024" t="s">
        <v>476</v>
      </c>
    </row>
    <row r="1025" spans="1:16">
      <c r="A1025" s="484" t="s">
        <v>5440</v>
      </c>
      <c r="B1025" s="485" t="s">
        <v>5439</v>
      </c>
      <c r="C1025" t="s">
        <v>5438</v>
      </c>
      <c r="D1025" t="s">
        <v>5438</v>
      </c>
      <c r="E1025" t="str">
        <f t="shared" si="15"/>
        <v>6592 - UNIVERSITE LUMIERE LYON 2</v>
      </c>
      <c r="F1025" t="s">
        <v>2163</v>
      </c>
      <c r="G1025" t="s">
        <v>5437</v>
      </c>
      <c r="I1025" t="s">
        <v>3329</v>
      </c>
      <c r="J1025" t="s">
        <v>5436</v>
      </c>
      <c r="K1025" t="s">
        <v>5435</v>
      </c>
      <c r="L1025" t="s">
        <v>5434</v>
      </c>
      <c r="N1025" t="s">
        <v>208</v>
      </c>
      <c r="O1025" t="s">
        <v>476</v>
      </c>
      <c r="P1025" t="s">
        <v>476</v>
      </c>
    </row>
    <row r="1026" spans="1:16">
      <c r="A1026" s="484" t="s">
        <v>5433</v>
      </c>
      <c r="B1026" s="485" t="s">
        <v>5426</v>
      </c>
      <c r="C1026" t="s">
        <v>5424</v>
      </c>
      <c r="D1026" t="s">
        <v>5432</v>
      </c>
      <c r="E1026" t="str">
        <f t="shared" ref="E1026:E1089" si="16">_xlfn.CONCAT(L1026," - ",D1026)</f>
        <v>477540 - UNIVERSITE LYON 3 JEAN MOULIN SCUFC</v>
      </c>
      <c r="F1026" t="s">
        <v>5431</v>
      </c>
      <c r="G1026" t="s">
        <v>5430</v>
      </c>
      <c r="I1026" t="s">
        <v>3329</v>
      </c>
      <c r="J1026" t="s">
        <v>5429</v>
      </c>
      <c r="K1026" t="s">
        <v>208</v>
      </c>
      <c r="L1026" t="s">
        <v>5428</v>
      </c>
      <c r="N1026" t="s">
        <v>208</v>
      </c>
      <c r="O1026" t="s">
        <v>476</v>
      </c>
      <c r="P1026" t="s">
        <v>476</v>
      </c>
    </row>
    <row r="1027" spans="1:16">
      <c r="A1027" s="484" t="s">
        <v>56913</v>
      </c>
      <c r="B1027" s="485" t="s">
        <v>5426</v>
      </c>
      <c r="C1027" t="s">
        <v>56912</v>
      </c>
      <c r="D1027" t="s">
        <v>56911</v>
      </c>
      <c r="E1027" t="str">
        <f t="shared" si="16"/>
        <v>382838 - IAE LYON</v>
      </c>
      <c r="F1027" t="s">
        <v>28947</v>
      </c>
      <c r="G1027" t="s">
        <v>56910</v>
      </c>
      <c r="H1027" t="s">
        <v>56909</v>
      </c>
      <c r="I1027" t="s">
        <v>3431</v>
      </c>
      <c r="J1027" t="s">
        <v>56908</v>
      </c>
      <c r="K1027" t="s">
        <v>208</v>
      </c>
      <c r="L1027" t="s">
        <v>56907</v>
      </c>
      <c r="N1027" t="s">
        <v>208</v>
      </c>
      <c r="O1027" t="s">
        <v>476</v>
      </c>
      <c r="P1027" t="s">
        <v>476</v>
      </c>
    </row>
    <row r="1028" spans="1:16">
      <c r="A1028" s="484" t="s">
        <v>5427</v>
      </c>
      <c r="B1028" s="485" t="s">
        <v>5426</v>
      </c>
      <c r="C1028" t="s">
        <v>5425</v>
      </c>
      <c r="D1028" t="s">
        <v>5424</v>
      </c>
      <c r="E1028" t="str">
        <f t="shared" si="16"/>
        <v>503990 - UNIVERSITE LYON 3 JEAN MOULIN</v>
      </c>
      <c r="F1028" t="s">
        <v>5423</v>
      </c>
      <c r="G1028" t="s">
        <v>5422</v>
      </c>
      <c r="H1028" t="s">
        <v>5421</v>
      </c>
      <c r="I1028" t="s">
        <v>3329</v>
      </c>
      <c r="J1028" t="s">
        <v>5420</v>
      </c>
      <c r="K1028" t="s">
        <v>5419</v>
      </c>
      <c r="L1028" t="s">
        <v>5418</v>
      </c>
      <c r="N1028" t="s">
        <v>207</v>
      </c>
      <c r="O1028" t="s">
        <v>476</v>
      </c>
      <c r="P1028" t="s">
        <v>476</v>
      </c>
    </row>
    <row r="1029" spans="1:16">
      <c r="A1029" s="484" t="s">
        <v>83431</v>
      </c>
      <c r="B1029" s="485" t="s">
        <v>83430</v>
      </c>
      <c r="C1029" t="s">
        <v>83429</v>
      </c>
      <c r="D1029" t="s">
        <v>83428</v>
      </c>
      <c r="E1029" t="str">
        <f t="shared" si="16"/>
        <v>289115 - ENSSIB</v>
      </c>
      <c r="F1029" t="s">
        <v>42921</v>
      </c>
      <c r="G1029" t="s">
        <v>83427</v>
      </c>
      <c r="I1029" t="s">
        <v>3733</v>
      </c>
      <c r="J1029" t="s">
        <v>83426</v>
      </c>
      <c r="K1029" t="s">
        <v>208</v>
      </c>
      <c r="L1029" t="s">
        <v>83425</v>
      </c>
      <c r="N1029" t="s">
        <v>208</v>
      </c>
      <c r="O1029" t="s">
        <v>476</v>
      </c>
      <c r="P1029" t="s">
        <v>476</v>
      </c>
    </row>
    <row r="1030" spans="1:16">
      <c r="A1030" s="484" t="s">
        <v>65258</v>
      </c>
      <c r="B1030" s="485" t="s">
        <v>65257</v>
      </c>
      <c r="C1030" t="s">
        <v>65256</v>
      </c>
      <c r="D1030" t="s">
        <v>65255</v>
      </c>
      <c r="E1030" t="str">
        <f t="shared" si="16"/>
        <v>655235 - GRETA CFA HOTELLERIE RESTAURATION ALIMENTATION DARDILLY</v>
      </c>
      <c r="F1030" t="s">
        <v>1729</v>
      </c>
      <c r="G1030" t="s">
        <v>65254</v>
      </c>
      <c r="H1030" t="s">
        <v>41115</v>
      </c>
      <c r="I1030" t="s">
        <v>26792</v>
      </c>
      <c r="J1030" t="s">
        <v>65253</v>
      </c>
      <c r="K1030" t="s">
        <v>208</v>
      </c>
      <c r="L1030" t="s">
        <v>65252</v>
      </c>
      <c r="N1030" t="s">
        <v>207</v>
      </c>
      <c r="O1030" t="s">
        <v>476</v>
      </c>
      <c r="P1030" t="s">
        <v>476</v>
      </c>
    </row>
    <row r="1031" spans="1:16">
      <c r="A1031" s="484" t="s">
        <v>64724</v>
      </c>
      <c r="B1031" s="485" t="s">
        <v>64723</v>
      </c>
      <c r="C1031" t="s">
        <v>64722</v>
      </c>
      <c r="D1031" t="s">
        <v>64722</v>
      </c>
      <c r="E1031" t="str">
        <f t="shared" si="16"/>
        <v>140442 - GRETA TERTIAIRE</v>
      </c>
      <c r="F1031" t="s">
        <v>64721</v>
      </c>
      <c r="G1031" t="s">
        <v>64720</v>
      </c>
      <c r="I1031" t="s">
        <v>21660</v>
      </c>
      <c r="J1031" t="s">
        <v>64719</v>
      </c>
      <c r="K1031" t="s">
        <v>64718</v>
      </c>
      <c r="L1031" t="s">
        <v>64717</v>
      </c>
      <c r="N1031" t="s">
        <v>208</v>
      </c>
      <c r="O1031" t="s">
        <v>476</v>
      </c>
      <c r="P1031" t="s">
        <v>476</v>
      </c>
    </row>
    <row r="1032" spans="1:16">
      <c r="A1032" s="484" t="s">
        <v>64945</v>
      </c>
      <c r="B1032" s="485" t="s">
        <v>64944</v>
      </c>
      <c r="C1032" t="s">
        <v>64943</v>
      </c>
      <c r="D1032" t="s">
        <v>64942</v>
      </c>
      <c r="E1032" t="str">
        <f t="shared" si="16"/>
        <v>50131 - GRETA LYON METROPOLE</v>
      </c>
      <c r="F1032" t="s">
        <v>3050</v>
      </c>
      <c r="G1032" t="s">
        <v>64941</v>
      </c>
      <c r="I1032" t="s">
        <v>21660</v>
      </c>
      <c r="J1032" t="s">
        <v>64940</v>
      </c>
      <c r="K1032" t="s">
        <v>64939</v>
      </c>
      <c r="L1032" t="s">
        <v>64938</v>
      </c>
      <c r="N1032" t="s">
        <v>207</v>
      </c>
      <c r="O1032" t="s">
        <v>476</v>
      </c>
      <c r="P1032" t="s">
        <v>476</v>
      </c>
    </row>
    <row r="1033" spans="1:16">
      <c r="A1033" s="484" t="s">
        <v>107302</v>
      </c>
      <c r="B1033" s="485" t="s">
        <v>107301</v>
      </c>
      <c r="C1033" t="s">
        <v>107300</v>
      </c>
      <c r="D1033" t="s">
        <v>107299</v>
      </c>
      <c r="E1033" t="str">
        <f t="shared" si="16"/>
        <v>171797 - CFPPA VESOUL</v>
      </c>
      <c r="F1033" t="s">
        <v>1077</v>
      </c>
      <c r="G1033" t="s">
        <v>107298</v>
      </c>
      <c r="H1033" t="s">
        <v>107297</v>
      </c>
      <c r="I1033" t="s">
        <v>22146</v>
      </c>
      <c r="J1033" t="s">
        <v>107296</v>
      </c>
      <c r="K1033" t="s">
        <v>208</v>
      </c>
      <c r="L1033" t="s">
        <v>107295</v>
      </c>
      <c r="N1033" t="s">
        <v>208</v>
      </c>
      <c r="O1033" t="s">
        <v>476</v>
      </c>
      <c r="P1033" t="s">
        <v>476</v>
      </c>
    </row>
    <row r="1034" spans="1:16">
      <c r="A1034" s="484" t="s">
        <v>65012</v>
      </c>
      <c r="B1034" s="485" t="s">
        <v>65011</v>
      </c>
      <c r="C1034" t="s">
        <v>65010</v>
      </c>
      <c r="D1034" t="s">
        <v>65010</v>
      </c>
      <c r="E1034" t="str">
        <f t="shared" si="16"/>
        <v>428528 - GRETA HAUTE SAONE ET NORD FRANCHE-COMTE</v>
      </c>
      <c r="F1034" t="s">
        <v>1520</v>
      </c>
      <c r="G1034" t="s">
        <v>65009</v>
      </c>
      <c r="H1034" t="s">
        <v>65008</v>
      </c>
      <c r="I1034" t="s">
        <v>22146</v>
      </c>
      <c r="J1034" t="s">
        <v>65007</v>
      </c>
      <c r="K1034" t="s">
        <v>208</v>
      </c>
      <c r="L1034" t="s">
        <v>65006</v>
      </c>
      <c r="N1034" t="s">
        <v>207</v>
      </c>
      <c r="O1034" t="s">
        <v>476</v>
      </c>
      <c r="P1034" t="s">
        <v>476</v>
      </c>
    </row>
    <row r="1035" spans="1:16">
      <c r="A1035" s="484" t="s">
        <v>64695</v>
      </c>
      <c r="B1035" s="485" t="s">
        <v>64694</v>
      </c>
      <c r="C1035" t="s">
        <v>64693</v>
      </c>
      <c r="D1035" t="s">
        <v>64692</v>
      </c>
      <c r="E1035" t="str">
        <f t="shared" si="16"/>
        <v>6403 - GRETA 71 DU LPO CHALON SUR SAONE</v>
      </c>
      <c r="F1035" t="s">
        <v>7817</v>
      </c>
      <c r="G1035" t="s">
        <v>64691</v>
      </c>
      <c r="H1035" t="s">
        <v>64690</v>
      </c>
      <c r="I1035" t="s">
        <v>7815</v>
      </c>
      <c r="J1035" t="s">
        <v>64689</v>
      </c>
      <c r="K1035" t="s">
        <v>208</v>
      </c>
      <c r="L1035" t="s">
        <v>64688</v>
      </c>
      <c r="N1035" t="s">
        <v>208</v>
      </c>
      <c r="O1035" t="s">
        <v>476</v>
      </c>
      <c r="P1035" t="s">
        <v>476</v>
      </c>
    </row>
    <row r="1036" spans="1:16">
      <c r="A1036" s="484" t="s">
        <v>98190</v>
      </c>
      <c r="B1036" s="485" t="s">
        <v>98189</v>
      </c>
      <c r="C1036" t="s">
        <v>98188</v>
      </c>
      <c r="D1036" t="s">
        <v>98188</v>
      </c>
      <c r="E1036" t="str">
        <f t="shared" si="16"/>
        <v>485032 - CFPPA DE MACON DAVAYE</v>
      </c>
      <c r="F1036" t="s">
        <v>1930</v>
      </c>
      <c r="G1036" t="s">
        <v>98187</v>
      </c>
      <c r="H1036" t="s">
        <v>98186</v>
      </c>
      <c r="I1036" t="s">
        <v>98185</v>
      </c>
      <c r="J1036" t="s">
        <v>98184</v>
      </c>
      <c r="K1036" t="s">
        <v>208</v>
      </c>
      <c r="L1036" t="s">
        <v>98183</v>
      </c>
      <c r="N1036" t="s">
        <v>208</v>
      </c>
      <c r="O1036" t="s">
        <v>476</v>
      </c>
      <c r="P1036" t="s">
        <v>476</v>
      </c>
    </row>
    <row r="1037" spans="1:16">
      <c r="A1037" s="484" t="s">
        <v>107272</v>
      </c>
      <c r="B1037" s="485" t="s">
        <v>107271</v>
      </c>
      <c r="C1037" t="s">
        <v>107270</v>
      </c>
      <c r="D1037" t="s">
        <v>107269</v>
      </c>
      <c r="E1037" t="str">
        <f t="shared" si="16"/>
        <v>183260 - CFPPA CHAROLLES</v>
      </c>
      <c r="F1037" t="s">
        <v>7817</v>
      </c>
      <c r="G1037" t="s">
        <v>107268</v>
      </c>
      <c r="I1037" t="s">
        <v>73362</v>
      </c>
      <c r="J1037" t="s">
        <v>107267</v>
      </c>
      <c r="K1037" t="s">
        <v>208</v>
      </c>
      <c r="L1037" t="s">
        <v>107266</v>
      </c>
      <c r="N1037" t="s">
        <v>208</v>
      </c>
      <c r="O1037" t="s">
        <v>476</v>
      </c>
      <c r="P1037" t="s">
        <v>476</v>
      </c>
    </row>
    <row r="1038" spans="1:16">
      <c r="A1038" s="484" t="s">
        <v>98127</v>
      </c>
      <c r="B1038" s="485" t="s">
        <v>98126</v>
      </c>
      <c r="C1038" t="s">
        <v>98125</v>
      </c>
      <c r="D1038" t="s">
        <v>98125</v>
      </c>
      <c r="E1038" t="str">
        <f t="shared" si="16"/>
        <v>366523 - CFPPA FORESTIER DE VELET</v>
      </c>
      <c r="G1038" t="s">
        <v>98124</v>
      </c>
      <c r="H1038" t="s">
        <v>98123</v>
      </c>
      <c r="I1038" t="s">
        <v>98122</v>
      </c>
      <c r="J1038" t="s">
        <v>98121</v>
      </c>
      <c r="K1038" t="s">
        <v>208</v>
      </c>
      <c r="L1038" t="s">
        <v>98120</v>
      </c>
      <c r="N1038" t="s">
        <v>208</v>
      </c>
      <c r="O1038" t="s">
        <v>476</v>
      </c>
      <c r="P1038" t="s">
        <v>476</v>
      </c>
    </row>
    <row r="1039" spans="1:16">
      <c r="A1039" s="484" t="s">
        <v>98692</v>
      </c>
      <c r="B1039" s="485" t="s">
        <v>98691</v>
      </c>
      <c r="C1039" t="s">
        <v>98690</v>
      </c>
      <c r="D1039" t="s">
        <v>98689</v>
      </c>
      <c r="E1039" t="str">
        <f t="shared" si="16"/>
        <v>662094 - CFA AGRICOLES LYCEE GENERAL TECHNO LA GERMINIERE</v>
      </c>
      <c r="F1039" t="s">
        <v>33156</v>
      </c>
      <c r="G1039" t="s">
        <v>98688</v>
      </c>
      <c r="I1039" t="s">
        <v>98687</v>
      </c>
      <c r="J1039" t="s">
        <v>98686</v>
      </c>
      <c r="K1039" t="s">
        <v>208</v>
      </c>
      <c r="L1039" t="s">
        <v>98685</v>
      </c>
      <c r="N1039" t="s">
        <v>207</v>
      </c>
      <c r="O1039" t="s">
        <v>476</v>
      </c>
      <c r="P1039" t="s">
        <v>476</v>
      </c>
    </row>
    <row r="1040" spans="1:16">
      <c r="A1040" s="484" t="s">
        <v>107138</v>
      </c>
      <c r="B1040" s="485" t="s">
        <v>98691</v>
      </c>
      <c r="C1040" t="s">
        <v>107137</v>
      </c>
      <c r="D1040" t="s">
        <v>107136</v>
      </c>
      <c r="E1040" t="str">
        <f t="shared" si="16"/>
        <v>350783 - CFPPA DU LYCEE GENERAL TECHNO LA GERMINIERE</v>
      </c>
      <c r="F1040" t="s">
        <v>11165</v>
      </c>
      <c r="H1040" t="s">
        <v>107135</v>
      </c>
      <c r="I1040" t="s">
        <v>98687</v>
      </c>
      <c r="J1040" t="s">
        <v>107134</v>
      </c>
      <c r="K1040" t="s">
        <v>208</v>
      </c>
      <c r="L1040" t="s">
        <v>107133</v>
      </c>
      <c r="N1040" t="s">
        <v>208</v>
      </c>
      <c r="O1040" t="s">
        <v>476</v>
      </c>
      <c r="P1040" t="s">
        <v>476</v>
      </c>
    </row>
    <row r="1041" spans="1:16">
      <c r="A1041" s="484" t="s">
        <v>65107</v>
      </c>
      <c r="B1041" s="485" t="s">
        <v>65106</v>
      </c>
      <c r="C1041" t="s">
        <v>65105</v>
      </c>
      <c r="D1041" t="s">
        <v>65104</v>
      </c>
      <c r="E1041" t="str">
        <f t="shared" si="16"/>
        <v>396321 - GRETA LE MANS</v>
      </c>
      <c r="F1041" t="s">
        <v>2155</v>
      </c>
      <c r="G1041" t="s">
        <v>65103</v>
      </c>
      <c r="I1041" t="s">
        <v>3929</v>
      </c>
      <c r="J1041" t="s">
        <v>65102</v>
      </c>
      <c r="K1041" t="s">
        <v>208</v>
      </c>
      <c r="L1041" t="s">
        <v>65101</v>
      </c>
      <c r="N1041" t="s">
        <v>207</v>
      </c>
      <c r="O1041" t="s">
        <v>476</v>
      </c>
      <c r="P1041" t="s">
        <v>476</v>
      </c>
    </row>
    <row r="1042" spans="1:16">
      <c r="A1042" s="484" t="s">
        <v>5608</v>
      </c>
      <c r="B1042" s="485" t="s">
        <v>5602</v>
      </c>
      <c r="C1042" t="s">
        <v>5607</v>
      </c>
      <c r="D1042" t="s">
        <v>5606</v>
      </c>
      <c r="E1042" t="str">
        <f t="shared" si="16"/>
        <v>564412 - UNIVERSITE DU MANS SIEGE</v>
      </c>
      <c r="F1042" t="s">
        <v>1235</v>
      </c>
      <c r="G1042" t="s">
        <v>5598</v>
      </c>
      <c r="I1042" t="s">
        <v>3929</v>
      </c>
      <c r="J1042" t="s">
        <v>5605</v>
      </c>
      <c r="K1042" t="s">
        <v>208</v>
      </c>
      <c r="L1042" t="s">
        <v>5604</v>
      </c>
      <c r="N1042" t="s">
        <v>207</v>
      </c>
      <c r="O1042" t="s">
        <v>476</v>
      </c>
      <c r="P1042" t="s">
        <v>476</v>
      </c>
    </row>
    <row r="1043" spans="1:16">
      <c r="A1043" s="484" t="s">
        <v>5603</v>
      </c>
      <c r="B1043" s="485" t="s">
        <v>5602</v>
      </c>
      <c r="C1043" t="s">
        <v>5601</v>
      </c>
      <c r="D1043" t="s">
        <v>5600</v>
      </c>
      <c r="E1043" t="str">
        <f t="shared" si="16"/>
        <v>399700 - UM CUEP</v>
      </c>
      <c r="F1043" t="s">
        <v>5599</v>
      </c>
      <c r="G1043" t="s">
        <v>5598</v>
      </c>
      <c r="I1043" t="s">
        <v>3929</v>
      </c>
      <c r="J1043" t="s">
        <v>5597</v>
      </c>
      <c r="K1043" t="s">
        <v>208</v>
      </c>
      <c r="L1043" t="s">
        <v>5596</v>
      </c>
      <c r="N1043" t="s">
        <v>208</v>
      </c>
      <c r="O1043" t="s">
        <v>476</v>
      </c>
      <c r="P1043" t="s">
        <v>476</v>
      </c>
    </row>
    <row r="1044" spans="1:16">
      <c r="A1044" s="484" t="s">
        <v>64771</v>
      </c>
      <c r="B1044" s="485" t="s">
        <v>64770</v>
      </c>
      <c r="C1044" t="s">
        <v>64769</v>
      </c>
      <c r="D1044" t="s">
        <v>64768</v>
      </c>
      <c r="E1044" t="str">
        <f t="shared" si="16"/>
        <v>87579 - GRETA SAVOIE DU LPO</v>
      </c>
      <c r="F1044" t="s">
        <v>854</v>
      </c>
      <c r="G1044" t="s">
        <v>64767</v>
      </c>
      <c r="I1044" t="s">
        <v>40520</v>
      </c>
      <c r="J1044" t="s">
        <v>64766</v>
      </c>
      <c r="K1044" t="s">
        <v>64765</v>
      </c>
      <c r="L1044" t="s">
        <v>64764</v>
      </c>
      <c r="N1044" t="s">
        <v>207</v>
      </c>
      <c r="O1044" t="s">
        <v>476</v>
      </c>
      <c r="P1044" t="s">
        <v>476</v>
      </c>
    </row>
    <row r="1045" spans="1:16">
      <c r="A1045" s="484" t="s">
        <v>98176</v>
      </c>
      <c r="B1045" s="485" t="s">
        <v>98175</v>
      </c>
      <c r="C1045" t="s">
        <v>98174</v>
      </c>
      <c r="D1045" t="s">
        <v>98174</v>
      </c>
      <c r="E1045" t="str">
        <f t="shared" si="16"/>
        <v>127747 - CFPPA DE SAVOIE ET DU BUGEY</v>
      </c>
      <c r="F1045" t="s">
        <v>1817</v>
      </c>
      <c r="G1045" t="s">
        <v>98173</v>
      </c>
      <c r="H1045" t="s">
        <v>98172</v>
      </c>
      <c r="I1045" t="s">
        <v>23459</v>
      </c>
      <c r="J1045" t="s">
        <v>98171</v>
      </c>
      <c r="K1045" t="s">
        <v>208</v>
      </c>
      <c r="L1045" t="s">
        <v>98170</v>
      </c>
      <c r="N1045" t="s">
        <v>208</v>
      </c>
      <c r="O1045" t="s">
        <v>476</v>
      </c>
      <c r="P1045" t="s">
        <v>476</v>
      </c>
    </row>
    <row r="1046" spans="1:16">
      <c r="A1046" s="484" t="s">
        <v>5217</v>
      </c>
      <c r="B1046" s="485" t="s">
        <v>5216</v>
      </c>
      <c r="C1046" t="s">
        <v>5215</v>
      </c>
      <c r="D1046" t="s">
        <v>5214</v>
      </c>
      <c r="E1046" t="str">
        <f t="shared" si="16"/>
        <v>200839 - USMB</v>
      </c>
      <c r="F1046" t="s">
        <v>5213</v>
      </c>
      <c r="G1046" t="s">
        <v>5212</v>
      </c>
      <c r="H1046" t="s">
        <v>5211</v>
      </c>
      <c r="I1046" t="s">
        <v>5210</v>
      </c>
      <c r="J1046" t="s">
        <v>5209</v>
      </c>
      <c r="K1046" t="s">
        <v>208</v>
      </c>
      <c r="L1046" t="s">
        <v>5208</v>
      </c>
      <c r="N1046" t="s">
        <v>207</v>
      </c>
      <c r="O1046" t="s">
        <v>476</v>
      </c>
      <c r="P1046" t="s">
        <v>476</v>
      </c>
    </row>
    <row r="1047" spans="1:16">
      <c r="A1047" s="484" t="s">
        <v>64763</v>
      </c>
      <c r="B1047" s="485" t="s">
        <v>64762</v>
      </c>
      <c r="C1047" t="s">
        <v>64761</v>
      </c>
      <c r="D1047" t="s">
        <v>64760</v>
      </c>
      <c r="E1047" t="str">
        <f t="shared" si="16"/>
        <v>50775 - GRETA SAVOIE HAUTE SAVOIE DU LPO ANNEMASSE</v>
      </c>
      <c r="F1047" t="s">
        <v>1273</v>
      </c>
      <c r="G1047" t="s">
        <v>64759</v>
      </c>
      <c r="I1047" t="s">
        <v>40520</v>
      </c>
      <c r="J1047" t="s">
        <v>64758</v>
      </c>
      <c r="K1047" t="s">
        <v>64757</v>
      </c>
      <c r="L1047" t="s">
        <v>64756</v>
      </c>
      <c r="N1047" t="s">
        <v>207</v>
      </c>
      <c r="O1047" t="s">
        <v>476</v>
      </c>
      <c r="P1047" t="s">
        <v>476</v>
      </c>
    </row>
    <row r="1048" spans="1:16">
      <c r="A1048" s="484" t="s">
        <v>65361</v>
      </c>
      <c r="B1048" s="485" t="s">
        <v>65360</v>
      </c>
      <c r="C1048" t="s">
        <v>65359</v>
      </c>
      <c r="D1048" t="s">
        <v>65358</v>
      </c>
      <c r="E1048" t="str">
        <f t="shared" si="16"/>
        <v>84580 - GRETA ARVE FAUCIGNY</v>
      </c>
      <c r="F1048" t="s">
        <v>2572</v>
      </c>
      <c r="G1048" t="s">
        <v>65357</v>
      </c>
      <c r="H1048" t="s">
        <v>65356</v>
      </c>
      <c r="I1048" t="s">
        <v>65355</v>
      </c>
      <c r="J1048" t="s">
        <v>65354</v>
      </c>
      <c r="K1048" t="s">
        <v>65353</v>
      </c>
      <c r="L1048" t="s">
        <v>65352</v>
      </c>
      <c r="N1048" t="s">
        <v>208</v>
      </c>
      <c r="O1048" t="s">
        <v>476</v>
      </c>
      <c r="P1048" t="s">
        <v>476</v>
      </c>
    </row>
    <row r="1049" spans="1:16">
      <c r="A1049" s="484" t="s">
        <v>83543</v>
      </c>
      <c r="B1049" s="485" t="s">
        <v>83542</v>
      </c>
      <c r="C1049" t="s">
        <v>83541</v>
      </c>
      <c r="D1049" t="s">
        <v>83540</v>
      </c>
      <c r="E1049" t="str">
        <f t="shared" si="16"/>
        <v>552010 - ENSA CHAMONIX</v>
      </c>
      <c r="F1049" t="s">
        <v>1568</v>
      </c>
      <c r="G1049" t="s">
        <v>83539</v>
      </c>
      <c r="H1049" t="s">
        <v>41115</v>
      </c>
      <c r="I1049" t="s">
        <v>59067</v>
      </c>
      <c r="J1049" t="s">
        <v>83538</v>
      </c>
      <c r="K1049" t="s">
        <v>208</v>
      </c>
      <c r="L1049" t="s">
        <v>83537</v>
      </c>
      <c r="N1049" t="s">
        <v>208</v>
      </c>
      <c r="O1049" t="s">
        <v>476</v>
      </c>
      <c r="P1049" t="s">
        <v>476</v>
      </c>
    </row>
    <row r="1050" spans="1:16">
      <c r="A1050" s="484" t="s">
        <v>83549</v>
      </c>
      <c r="B1050" s="485" t="s">
        <v>83542</v>
      </c>
      <c r="C1050" t="s">
        <v>83548</v>
      </c>
      <c r="D1050" t="s">
        <v>83547</v>
      </c>
      <c r="E1050" t="str">
        <f t="shared" si="16"/>
        <v>584800 - ENSM PREMANON</v>
      </c>
      <c r="F1050" t="s">
        <v>1528</v>
      </c>
      <c r="G1050" t="s">
        <v>83546</v>
      </c>
      <c r="I1050" t="s">
        <v>24468</v>
      </c>
      <c r="J1050" t="s">
        <v>83545</v>
      </c>
      <c r="K1050" t="s">
        <v>208</v>
      </c>
      <c r="L1050" t="s">
        <v>83544</v>
      </c>
      <c r="N1050" t="s">
        <v>208</v>
      </c>
      <c r="O1050" t="s">
        <v>476</v>
      </c>
      <c r="P1050" t="s">
        <v>476</v>
      </c>
    </row>
    <row r="1051" spans="1:16">
      <c r="A1051" s="484" t="s">
        <v>76908</v>
      </c>
      <c r="B1051" s="485" t="s">
        <v>76907</v>
      </c>
      <c r="C1051" t="s">
        <v>76906</v>
      </c>
      <c r="D1051" t="s">
        <v>76905</v>
      </c>
      <c r="E1051" t="str">
        <f t="shared" si="16"/>
        <v>364927 - EPLEFPA CFPPA CONTAMINE SUR ARVE</v>
      </c>
      <c r="F1051" t="s">
        <v>7547</v>
      </c>
      <c r="G1051" t="s">
        <v>76904</v>
      </c>
      <c r="I1051" t="s">
        <v>76903</v>
      </c>
      <c r="J1051" t="s">
        <v>76902</v>
      </c>
      <c r="K1051" t="s">
        <v>208</v>
      </c>
      <c r="L1051" t="s">
        <v>76901</v>
      </c>
      <c r="N1051" t="s">
        <v>208</v>
      </c>
      <c r="O1051" t="s">
        <v>476</v>
      </c>
      <c r="P1051" t="s">
        <v>476</v>
      </c>
    </row>
    <row r="1052" spans="1:16">
      <c r="A1052" s="484" t="s">
        <v>77023</v>
      </c>
      <c r="B1052" s="485" t="s">
        <v>77022</v>
      </c>
      <c r="C1052" t="s">
        <v>77021</v>
      </c>
      <c r="D1052" t="s">
        <v>77020</v>
      </c>
      <c r="E1052" t="str">
        <f t="shared" si="16"/>
        <v>497642 - EPLEFPA - ENILV LA ROCHE SUR FORON</v>
      </c>
      <c r="F1052" t="s">
        <v>8302</v>
      </c>
      <c r="G1052" t="s">
        <v>77019</v>
      </c>
      <c r="H1052" t="s">
        <v>77018</v>
      </c>
      <c r="I1052" t="s">
        <v>14212</v>
      </c>
      <c r="J1052" t="s">
        <v>77017</v>
      </c>
      <c r="K1052" t="s">
        <v>208</v>
      </c>
      <c r="L1052" t="s">
        <v>77016</v>
      </c>
      <c r="N1052" t="s">
        <v>207</v>
      </c>
      <c r="O1052" t="s">
        <v>476</v>
      </c>
      <c r="P1052" t="s">
        <v>476</v>
      </c>
    </row>
    <row r="1053" spans="1:16">
      <c r="A1053" s="484" t="s">
        <v>57579</v>
      </c>
      <c r="B1053" s="485" t="s">
        <v>57578</v>
      </c>
      <c r="C1053" t="s">
        <v>57577</v>
      </c>
      <c r="D1053" t="s">
        <v>57576</v>
      </c>
      <c r="E1053" t="str">
        <f t="shared" si="16"/>
        <v>293568 - IAE PARIS</v>
      </c>
      <c r="F1053" t="s">
        <v>1528</v>
      </c>
      <c r="G1053" t="s">
        <v>57575</v>
      </c>
      <c r="I1053" t="s">
        <v>626</v>
      </c>
      <c r="J1053" t="s">
        <v>57574</v>
      </c>
      <c r="K1053" t="s">
        <v>208</v>
      </c>
      <c r="L1053" t="s">
        <v>57573</v>
      </c>
      <c r="N1053" t="s">
        <v>208</v>
      </c>
      <c r="O1053" t="s">
        <v>476</v>
      </c>
      <c r="P1053" t="s">
        <v>476</v>
      </c>
    </row>
    <row r="1054" spans="1:16">
      <c r="A1054" s="484" t="s">
        <v>41169</v>
      </c>
      <c r="B1054" s="485" t="s">
        <v>41168</v>
      </c>
      <c r="C1054" t="s">
        <v>41167</v>
      </c>
      <c r="D1054" t="s">
        <v>41166</v>
      </c>
      <c r="E1054" t="str">
        <f t="shared" si="16"/>
        <v>650365 - LYCEE CFA PUBLIC DORIAN</v>
      </c>
      <c r="F1054" t="s">
        <v>5552</v>
      </c>
      <c r="G1054" t="s">
        <v>41165</v>
      </c>
      <c r="I1054" t="s">
        <v>626</v>
      </c>
      <c r="J1054" t="s">
        <v>41164</v>
      </c>
      <c r="K1054" t="s">
        <v>208</v>
      </c>
      <c r="L1054" t="s">
        <v>41163</v>
      </c>
      <c r="N1054" t="s">
        <v>207</v>
      </c>
      <c r="O1054" t="s">
        <v>476</v>
      </c>
      <c r="P1054" t="s">
        <v>476</v>
      </c>
    </row>
    <row r="1055" spans="1:16">
      <c r="A1055" s="484" t="s">
        <v>65185</v>
      </c>
      <c r="B1055" s="485" t="s">
        <v>65184</v>
      </c>
      <c r="C1055" t="s">
        <v>65183</v>
      </c>
      <c r="D1055" t="s">
        <v>65182</v>
      </c>
      <c r="E1055" t="str">
        <f t="shared" si="16"/>
        <v>58762 - GRETA CDMA</v>
      </c>
      <c r="F1055" t="s">
        <v>7254</v>
      </c>
      <c r="G1055" t="s">
        <v>65181</v>
      </c>
      <c r="I1055" t="s">
        <v>626</v>
      </c>
      <c r="J1055" t="s">
        <v>65180</v>
      </c>
      <c r="K1055" t="s">
        <v>208</v>
      </c>
      <c r="L1055" t="s">
        <v>65179</v>
      </c>
      <c r="N1055" t="s">
        <v>208</v>
      </c>
      <c r="O1055" t="s">
        <v>476</v>
      </c>
      <c r="P1055" t="s">
        <v>476</v>
      </c>
    </row>
    <row r="1056" spans="1:16">
      <c r="A1056" s="484" t="s">
        <v>64917</v>
      </c>
      <c r="B1056" s="485" t="s">
        <v>64916</v>
      </c>
      <c r="C1056" t="s">
        <v>64915</v>
      </c>
      <c r="D1056" t="s">
        <v>64914</v>
      </c>
      <c r="E1056" t="str">
        <f t="shared" si="16"/>
        <v>157788 - GRETA M2S PARIS 18EME</v>
      </c>
      <c r="F1056" t="s">
        <v>7254</v>
      </c>
      <c r="G1056" t="s">
        <v>64913</v>
      </c>
      <c r="H1056" t="s">
        <v>64912</v>
      </c>
      <c r="I1056" t="s">
        <v>7236</v>
      </c>
      <c r="J1056" t="s">
        <v>64911</v>
      </c>
      <c r="K1056" t="s">
        <v>64910</v>
      </c>
      <c r="L1056" t="s">
        <v>64909</v>
      </c>
      <c r="N1056" t="s">
        <v>208</v>
      </c>
      <c r="O1056" t="s">
        <v>476</v>
      </c>
      <c r="P1056" t="s">
        <v>476</v>
      </c>
    </row>
    <row r="1057" spans="1:16">
      <c r="A1057" s="484" t="s">
        <v>64891</v>
      </c>
      <c r="B1057" s="485" t="s">
        <v>64890</v>
      </c>
      <c r="C1057" t="s">
        <v>64889</v>
      </c>
      <c r="D1057" t="s">
        <v>64888</v>
      </c>
      <c r="E1057" t="str">
        <f t="shared" si="16"/>
        <v>490118 - GRETA METEHOR PARIS</v>
      </c>
      <c r="F1057" t="s">
        <v>7254</v>
      </c>
      <c r="G1057" t="s">
        <v>64887</v>
      </c>
      <c r="I1057" t="s">
        <v>820</v>
      </c>
      <c r="J1057" t="s">
        <v>64886</v>
      </c>
      <c r="K1057" t="s">
        <v>208</v>
      </c>
      <c r="L1057" t="s">
        <v>64885</v>
      </c>
      <c r="N1057" t="s">
        <v>208</v>
      </c>
      <c r="O1057" t="s">
        <v>476</v>
      </c>
      <c r="P1057" t="s">
        <v>476</v>
      </c>
    </row>
    <row r="1058" spans="1:16">
      <c r="A1058" s="484" t="s">
        <v>64995</v>
      </c>
      <c r="B1058" s="485" t="s">
        <v>64994</v>
      </c>
      <c r="C1058" t="s">
        <v>64993</v>
      </c>
      <c r="D1058" t="s">
        <v>64992</v>
      </c>
      <c r="E1058" t="str">
        <f t="shared" si="16"/>
        <v>368362 - GPI2D</v>
      </c>
      <c r="F1058" t="s">
        <v>7254</v>
      </c>
      <c r="G1058" t="s">
        <v>64991</v>
      </c>
      <c r="I1058" t="s">
        <v>7052</v>
      </c>
      <c r="J1058" t="s">
        <v>64990</v>
      </c>
      <c r="K1058" t="s">
        <v>208</v>
      </c>
      <c r="L1058" t="s">
        <v>64989</v>
      </c>
      <c r="N1058" t="s">
        <v>208</v>
      </c>
      <c r="O1058" t="s">
        <v>476</v>
      </c>
      <c r="P1058" t="s">
        <v>476</v>
      </c>
    </row>
    <row r="1059" spans="1:16">
      <c r="A1059" s="484" t="s">
        <v>53319</v>
      </c>
      <c r="B1059" s="485" t="s">
        <v>53318</v>
      </c>
      <c r="C1059" t="s">
        <v>53317</v>
      </c>
      <c r="D1059" t="s">
        <v>53316</v>
      </c>
      <c r="E1059" t="str">
        <f t="shared" si="16"/>
        <v>180063 - INP</v>
      </c>
      <c r="F1059" t="s">
        <v>1808</v>
      </c>
      <c r="G1059" t="s">
        <v>53315</v>
      </c>
      <c r="I1059" t="s">
        <v>7309</v>
      </c>
      <c r="J1059" t="s">
        <v>53314</v>
      </c>
      <c r="K1059" t="s">
        <v>208</v>
      </c>
      <c r="L1059" t="s">
        <v>53313</v>
      </c>
      <c r="N1059" t="s">
        <v>208</v>
      </c>
      <c r="O1059" t="s">
        <v>476</v>
      </c>
      <c r="P1059" t="s">
        <v>476</v>
      </c>
    </row>
    <row r="1060" spans="1:16">
      <c r="A1060" s="484" t="s">
        <v>105151</v>
      </c>
      <c r="B1060" s="485" t="s">
        <v>105150</v>
      </c>
      <c r="C1060" t="s">
        <v>105149</v>
      </c>
      <c r="D1060" t="s">
        <v>105148</v>
      </c>
      <c r="E1060" t="str">
        <f t="shared" si="16"/>
        <v>1405 - CTRE FORMATION CONTINUE UNIVERSITE PANTHEON SORBONNE 1</v>
      </c>
      <c r="F1060" t="s">
        <v>5481</v>
      </c>
      <c r="G1060" t="s">
        <v>105147</v>
      </c>
      <c r="I1060" t="s">
        <v>5289</v>
      </c>
      <c r="J1060" t="s">
        <v>105146</v>
      </c>
      <c r="K1060" t="s">
        <v>208</v>
      </c>
      <c r="L1060" t="s">
        <v>105145</v>
      </c>
      <c r="N1060" t="s">
        <v>208</v>
      </c>
      <c r="O1060" t="s">
        <v>476</v>
      </c>
      <c r="P1060" t="s">
        <v>476</v>
      </c>
    </row>
    <row r="1061" spans="1:16">
      <c r="A1061" s="484" t="s">
        <v>5341</v>
      </c>
      <c r="B1061" s="485" t="s">
        <v>5340</v>
      </c>
      <c r="C1061" t="s">
        <v>5339</v>
      </c>
      <c r="D1061" t="s">
        <v>5339</v>
      </c>
      <c r="E1061" t="str">
        <f t="shared" si="16"/>
        <v>584198 - UNIVERSITE PARIS III SORBONNE NOUVELLE SIEGE</v>
      </c>
      <c r="F1061" t="s">
        <v>5338</v>
      </c>
      <c r="G1061" t="s">
        <v>5337</v>
      </c>
      <c r="I1061" t="s">
        <v>5289</v>
      </c>
      <c r="J1061" t="s">
        <v>5336</v>
      </c>
      <c r="K1061" t="s">
        <v>208</v>
      </c>
      <c r="L1061" t="s">
        <v>5335</v>
      </c>
      <c r="N1061" t="s">
        <v>208</v>
      </c>
      <c r="O1061" t="s">
        <v>476</v>
      </c>
      <c r="P1061" t="s">
        <v>476</v>
      </c>
    </row>
    <row r="1062" spans="1:16">
      <c r="A1062" s="484" t="s">
        <v>5861</v>
      </c>
      <c r="C1062" t="s">
        <v>5860</v>
      </c>
      <c r="D1062" t="s">
        <v>5859</v>
      </c>
      <c r="E1062" t="str">
        <f t="shared" si="16"/>
        <v>3359 - UPD - UNIVERSITE PARIS DESCARTES</v>
      </c>
      <c r="F1062" t="s">
        <v>5775</v>
      </c>
      <c r="G1062" t="s">
        <v>5858</v>
      </c>
      <c r="I1062" t="s">
        <v>626</v>
      </c>
      <c r="J1062" t="s">
        <v>5857</v>
      </c>
      <c r="K1062" t="s">
        <v>5856</v>
      </c>
      <c r="L1062" t="s">
        <v>5855</v>
      </c>
      <c r="N1062" t="s">
        <v>208</v>
      </c>
      <c r="O1062" t="s">
        <v>476</v>
      </c>
      <c r="P1062" t="s">
        <v>476</v>
      </c>
    </row>
    <row r="1063" spans="1:16">
      <c r="A1063" s="484" t="s">
        <v>5293</v>
      </c>
      <c r="C1063" t="s">
        <v>5292</v>
      </c>
      <c r="D1063" t="s">
        <v>5291</v>
      </c>
      <c r="E1063" t="str">
        <f t="shared" si="16"/>
        <v>4960 - UPMC</v>
      </c>
      <c r="F1063" t="s">
        <v>581</v>
      </c>
      <c r="G1063" t="s">
        <v>5290</v>
      </c>
      <c r="I1063" t="s">
        <v>5289</v>
      </c>
      <c r="J1063" t="s">
        <v>5288</v>
      </c>
      <c r="K1063" t="s">
        <v>5287</v>
      </c>
      <c r="L1063" t="s">
        <v>5286</v>
      </c>
      <c r="N1063" t="s">
        <v>208</v>
      </c>
      <c r="O1063" t="s">
        <v>476</v>
      </c>
      <c r="P1063" t="s">
        <v>476</v>
      </c>
    </row>
    <row r="1064" spans="1:16">
      <c r="A1064" s="484" t="s">
        <v>5366</v>
      </c>
      <c r="C1064" t="s">
        <v>5365</v>
      </c>
      <c r="D1064" t="s">
        <v>5364</v>
      </c>
      <c r="E1064" t="str">
        <f t="shared" si="16"/>
        <v>24 - UNIVERSITE PARIS 7</v>
      </c>
      <c r="F1064" t="s">
        <v>5363</v>
      </c>
      <c r="G1064" t="s">
        <v>5362</v>
      </c>
      <c r="I1064" t="s">
        <v>4824</v>
      </c>
      <c r="J1064" t="s">
        <v>5361</v>
      </c>
      <c r="K1064" t="s">
        <v>5360</v>
      </c>
      <c r="L1064" t="s">
        <v>5359</v>
      </c>
      <c r="N1064" t="s">
        <v>208</v>
      </c>
      <c r="O1064" t="s">
        <v>476</v>
      </c>
      <c r="P1064" t="s">
        <v>476</v>
      </c>
    </row>
    <row r="1065" spans="1:16">
      <c r="A1065" s="484" t="s">
        <v>100073</v>
      </c>
      <c r="B1065" s="485" t="s">
        <v>100072</v>
      </c>
      <c r="C1065" t="s">
        <v>100071</v>
      </c>
      <c r="D1065" t="s">
        <v>100070</v>
      </c>
      <c r="E1065" t="str">
        <f t="shared" si="16"/>
        <v>509322 - CNED TOULOUSE</v>
      </c>
      <c r="F1065" t="s">
        <v>2651</v>
      </c>
      <c r="G1065" t="s">
        <v>100069</v>
      </c>
      <c r="I1065" t="s">
        <v>603</v>
      </c>
      <c r="J1065" t="s">
        <v>100068</v>
      </c>
      <c r="K1065" t="s">
        <v>208</v>
      </c>
      <c r="L1065" t="s">
        <v>100067</v>
      </c>
      <c r="N1065" t="s">
        <v>208</v>
      </c>
      <c r="O1065" t="s">
        <v>476</v>
      </c>
      <c r="P1065" t="s">
        <v>476</v>
      </c>
    </row>
    <row r="1066" spans="1:16">
      <c r="A1066" s="484" t="s">
        <v>100078</v>
      </c>
      <c r="B1066" s="485" t="s">
        <v>100072</v>
      </c>
      <c r="C1066" t="s">
        <v>100071</v>
      </c>
      <c r="D1066" t="s">
        <v>100077</v>
      </c>
      <c r="E1066" t="str">
        <f t="shared" si="16"/>
        <v>487910 - CNED GRENOBLE</v>
      </c>
      <c r="F1066" t="s">
        <v>1554</v>
      </c>
      <c r="G1066" t="s">
        <v>100076</v>
      </c>
      <c r="H1066" t="s">
        <v>100075</v>
      </c>
      <c r="I1066" t="s">
        <v>836</v>
      </c>
      <c r="K1066" t="s">
        <v>208</v>
      </c>
      <c r="L1066" t="s">
        <v>100074</v>
      </c>
      <c r="N1066" t="s">
        <v>208</v>
      </c>
      <c r="O1066" t="s">
        <v>476</v>
      </c>
      <c r="P1066" t="s">
        <v>476</v>
      </c>
    </row>
    <row r="1067" spans="1:16">
      <c r="A1067" s="484" t="s">
        <v>100084</v>
      </c>
      <c r="B1067" s="485" t="s">
        <v>100072</v>
      </c>
      <c r="C1067" t="s">
        <v>100071</v>
      </c>
      <c r="D1067" t="s">
        <v>100083</v>
      </c>
      <c r="E1067" t="str">
        <f t="shared" si="16"/>
        <v>120765 - CNED</v>
      </c>
      <c r="F1067" t="s">
        <v>5530</v>
      </c>
      <c r="G1067" t="s">
        <v>100082</v>
      </c>
      <c r="H1067" t="s">
        <v>100081</v>
      </c>
      <c r="I1067" t="s">
        <v>17865</v>
      </c>
      <c r="J1067" t="s">
        <v>100080</v>
      </c>
      <c r="K1067" t="s">
        <v>208</v>
      </c>
      <c r="L1067" t="s">
        <v>100079</v>
      </c>
      <c r="N1067" t="s">
        <v>208</v>
      </c>
      <c r="O1067" t="s">
        <v>476</v>
      </c>
      <c r="P1067" t="s">
        <v>476</v>
      </c>
    </row>
    <row r="1068" spans="1:16">
      <c r="A1068" s="484" t="s">
        <v>54971</v>
      </c>
      <c r="B1068" s="485" t="s">
        <v>54970</v>
      </c>
      <c r="C1068" t="s">
        <v>54969</v>
      </c>
      <c r="D1068" t="s">
        <v>54968</v>
      </c>
      <c r="E1068" t="str">
        <f t="shared" si="16"/>
        <v>6701 - IEP PARIS</v>
      </c>
      <c r="F1068" t="s">
        <v>12376</v>
      </c>
      <c r="G1068" t="s">
        <v>54967</v>
      </c>
      <c r="I1068" t="s">
        <v>626</v>
      </c>
      <c r="J1068" t="s">
        <v>54966</v>
      </c>
      <c r="K1068" t="s">
        <v>208</v>
      </c>
      <c r="L1068" t="s">
        <v>54965</v>
      </c>
      <c r="N1068" t="s">
        <v>207</v>
      </c>
      <c r="O1068" t="s">
        <v>476</v>
      </c>
      <c r="P1068" t="s">
        <v>476</v>
      </c>
    </row>
    <row r="1069" spans="1:16">
      <c r="A1069" s="484" t="s">
        <v>53312</v>
      </c>
      <c r="B1069" s="485" t="s">
        <v>53311</v>
      </c>
      <c r="C1069" t="s">
        <v>53310</v>
      </c>
      <c r="D1069" t="s">
        <v>53309</v>
      </c>
      <c r="E1069" t="str">
        <f t="shared" si="16"/>
        <v>362505 - INSP</v>
      </c>
      <c r="F1069" t="s">
        <v>11447</v>
      </c>
      <c r="G1069" t="s">
        <v>53308</v>
      </c>
      <c r="I1069" t="s">
        <v>579</v>
      </c>
      <c r="J1069" t="s">
        <v>53307</v>
      </c>
      <c r="K1069" t="s">
        <v>208</v>
      </c>
      <c r="L1069" t="s">
        <v>53306</v>
      </c>
      <c r="N1069" t="s">
        <v>208</v>
      </c>
      <c r="O1069" t="s">
        <v>476</v>
      </c>
      <c r="P1069" t="s">
        <v>476</v>
      </c>
    </row>
    <row r="1070" spans="1:16">
      <c r="A1070" s="484" t="s">
        <v>92200</v>
      </c>
      <c r="B1070" s="485" t="s">
        <v>92199</v>
      </c>
      <c r="C1070" t="s">
        <v>92198</v>
      </c>
      <c r="D1070" t="s">
        <v>92197</v>
      </c>
      <c r="E1070" t="str">
        <f t="shared" si="16"/>
        <v>28800 - CNAM</v>
      </c>
      <c r="F1070" t="s">
        <v>7167</v>
      </c>
      <c r="G1070" t="s">
        <v>92196</v>
      </c>
      <c r="I1070" t="s">
        <v>626</v>
      </c>
      <c r="J1070" t="s">
        <v>92195</v>
      </c>
      <c r="K1070" t="s">
        <v>208</v>
      </c>
      <c r="L1070" t="s">
        <v>92194</v>
      </c>
      <c r="N1070" t="s">
        <v>208</v>
      </c>
      <c r="O1070" t="s">
        <v>476</v>
      </c>
      <c r="P1070" t="s">
        <v>476</v>
      </c>
    </row>
    <row r="1071" spans="1:16">
      <c r="A1071" s="484" t="s">
        <v>83584</v>
      </c>
      <c r="B1071" s="485" t="s">
        <v>83583</v>
      </c>
      <c r="C1071" t="s">
        <v>83582</v>
      </c>
      <c r="D1071" t="s">
        <v>83581</v>
      </c>
      <c r="E1071" t="str">
        <f t="shared" si="16"/>
        <v>498774 - ENC</v>
      </c>
      <c r="F1071" t="s">
        <v>707</v>
      </c>
      <c r="G1071" t="s">
        <v>83580</v>
      </c>
      <c r="I1071" t="s">
        <v>7309</v>
      </c>
      <c r="J1071" t="s">
        <v>83579</v>
      </c>
      <c r="K1071" t="s">
        <v>208</v>
      </c>
      <c r="L1071" t="s">
        <v>83578</v>
      </c>
      <c r="N1071" t="s">
        <v>208</v>
      </c>
      <c r="O1071" t="s">
        <v>476</v>
      </c>
      <c r="P1071" t="s">
        <v>476</v>
      </c>
    </row>
    <row r="1072" spans="1:16">
      <c r="A1072" s="484" t="s">
        <v>83308</v>
      </c>
      <c r="B1072" s="485" t="s">
        <v>83307</v>
      </c>
      <c r="C1072" t="s">
        <v>83306</v>
      </c>
      <c r="D1072" t="s">
        <v>83305</v>
      </c>
      <c r="E1072" t="str">
        <f t="shared" si="16"/>
        <v>162474 - EPHE</v>
      </c>
      <c r="F1072" t="s">
        <v>2969</v>
      </c>
      <c r="G1072" t="s">
        <v>83304</v>
      </c>
      <c r="H1072" t="s">
        <v>83303</v>
      </c>
      <c r="I1072" t="s">
        <v>4703</v>
      </c>
      <c r="J1072" t="s">
        <v>83302</v>
      </c>
      <c r="K1072" t="s">
        <v>83301</v>
      </c>
      <c r="L1072" t="s">
        <v>83300</v>
      </c>
      <c r="N1072" t="s">
        <v>208</v>
      </c>
      <c r="O1072" t="s">
        <v>476</v>
      </c>
      <c r="P1072" t="s">
        <v>476</v>
      </c>
    </row>
    <row r="1073" spans="1:16">
      <c r="A1073" s="484" t="s">
        <v>53369</v>
      </c>
      <c r="B1073" s="485" t="s">
        <v>53368</v>
      </c>
      <c r="C1073" t="s">
        <v>53367</v>
      </c>
      <c r="D1073" t="s">
        <v>53366</v>
      </c>
      <c r="E1073" t="str">
        <f t="shared" si="16"/>
        <v>185991 - INALCO</v>
      </c>
      <c r="F1073" t="s">
        <v>1808</v>
      </c>
      <c r="G1073" t="s">
        <v>53365</v>
      </c>
      <c r="I1073" t="s">
        <v>626</v>
      </c>
      <c r="J1073" t="s">
        <v>53364</v>
      </c>
      <c r="K1073" t="s">
        <v>208</v>
      </c>
      <c r="L1073" t="s">
        <v>53363</v>
      </c>
      <c r="N1073" t="s">
        <v>208</v>
      </c>
      <c r="O1073" t="s">
        <v>476</v>
      </c>
      <c r="P1073" t="s">
        <v>476</v>
      </c>
    </row>
    <row r="1074" spans="1:16">
      <c r="A1074" s="484" t="s">
        <v>83403</v>
      </c>
      <c r="B1074" s="485" t="s">
        <v>83402</v>
      </c>
      <c r="C1074" t="s">
        <v>83401</v>
      </c>
      <c r="D1074" t="s">
        <v>83400</v>
      </c>
      <c r="E1074" t="str">
        <f t="shared" si="16"/>
        <v>416034 - MINES PARIS TECH</v>
      </c>
      <c r="F1074" t="s">
        <v>26038</v>
      </c>
      <c r="G1074" t="s">
        <v>83399</v>
      </c>
      <c r="I1074" t="s">
        <v>626</v>
      </c>
      <c r="J1074" t="s">
        <v>83398</v>
      </c>
      <c r="K1074" t="s">
        <v>208</v>
      </c>
      <c r="L1074" t="s">
        <v>83397</v>
      </c>
      <c r="N1074" t="s">
        <v>208</v>
      </c>
      <c r="O1074" t="s">
        <v>476</v>
      </c>
      <c r="P1074" t="s">
        <v>476</v>
      </c>
    </row>
    <row r="1075" spans="1:16">
      <c r="A1075" s="484" t="s">
        <v>83570</v>
      </c>
      <c r="B1075" s="485" t="s">
        <v>83569</v>
      </c>
      <c r="C1075" t="s">
        <v>83568</v>
      </c>
      <c r="D1075" t="s">
        <v>83567</v>
      </c>
      <c r="E1075" t="str">
        <f t="shared" si="16"/>
        <v>643427 - ENPC</v>
      </c>
      <c r="F1075" t="s">
        <v>26372</v>
      </c>
      <c r="G1075" t="s">
        <v>83566</v>
      </c>
      <c r="H1075" t="s">
        <v>83565</v>
      </c>
      <c r="I1075" t="s">
        <v>5503</v>
      </c>
      <c r="J1075" t="s">
        <v>83564</v>
      </c>
      <c r="K1075" t="s">
        <v>208</v>
      </c>
      <c r="L1075" t="s">
        <v>83563</v>
      </c>
      <c r="N1075" t="s">
        <v>208</v>
      </c>
      <c r="O1075" t="s">
        <v>476</v>
      </c>
      <c r="P1075" t="s">
        <v>476</v>
      </c>
    </row>
    <row r="1076" spans="1:16">
      <c r="A1076" s="484" t="s">
        <v>84301</v>
      </c>
      <c r="B1076" s="485" t="s">
        <v>84300</v>
      </c>
      <c r="C1076" t="s">
        <v>84299</v>
      </c>
      <c r="D1076" t="s">
        <v>84298</v>
      </c>
      <c r="E1076" t="str">
        <f t="shared" si="16"/>
        <v>503290 - EHESS</v>
      </c>
      <c r="F1076" t="s">
        <v>707</v>
      </c>
      <c r="G1076" t="s">
        <v>84297</v>
      </c>
      <c r="I1076" t="s">
        <v>626</v>
      </c>
      <c r="J1076" t="s">
        <v>84296</v>
      </c>
      <c r="K1076" t="s">
        <v>208</v>
      </c>
      <c r="L1076" t="s">
        <v>84295</v>
      </c>
      <c r="N1076" t="s">
        <v>208</v>
      </c>
      <c r="O1076" t="s">
        <v>476</v>
      </c>
      <c r="P1076" t="s">
        <v>476</v>
      </c>
    </row>
    <row r="1077" spans="1:16">
      <c r="A1077" s="484" t="s">
        <v>55160</v>
      </c>
      <c r="B1077" s="485" t="s">
        <v>55159</v>
      </c>
      <c r="C1077" t="s">
        <v>55158</v>
      </c>
      <c r="D1077" t="s">
        <v>55157</v>
      </c>
      <c r="E1077" t="str">
        <f t="shared" si="16"/>
        <v>303630 - IHEDN</v>
      </c>
      <c r="F1077" t="s">
        <v>13090</v>
      </c>
      <c r="G1077" t="s">
        <v>55156</v>
      </c>
      <c r="I1077" t="s">
        <v>626</v>
      </c>
      <c r="J1077" t="s">
        <v>55155</v>
      </c>
      <c r="K1077" t="s">
        <v>208</v>
      </c>
      <c r="L1077" t="s">
        <v>55154</v>
      </c>
      <c r="N1077" t="s">
        <v>208</v>
      </c>
      <c r="O1077" t="s">
        <v>476</v>
      </c>
      <c r="P1077" t="s">
        <v>476</v>
      </c>
    </row>
    <row r="1078" spans="1:16">
      <c r="A1078" s="484" t="s">
        <v>84016</v>
      </c>
      <c r="B1078" s="485" t="s">
        <v>84015</v>
      </c>
      <c r="C1078" t="s">
        <v>84014</v>
      </c>
      <c r="D1078" t="s">
        <v>84013</v>
      </c>
      <c r="E1078" t="str">
        <f t="shared" si="16"/>
        <v>546288 - ECOLE DU LOUVRE</v>
      </c>
      <c r="F1078" t="s">
        <v>707</v>
      </c>
      <c r="G1078" t="s">
        <v>84012</v>
      </c>
      <c r="H1078" t="s">
        <v>84011</v>
      </c>
      <c r="I1078" t="s">
        <v>13262</v>
      </c>
      <c r="J1078" t="s">
        <v>84010</v>
      </c>
      <c r="K1078" t="s">
        <v>208</v>
      </c>
      <c r="L1078" t="s">
        <v>84009</v>
      </c>
      <c r="N1078" t="s">
        <v>208</v>
      </c>
      <c r="O1078" t="s">
        <v>476</v>
      </c>
      <c r="P1078" t="s">
        <v>476</v>
      </c>
    </row>
    <row r="1079" spans="1:16">
      <c r="A1079" s="484" t="s">
        <v>5374</v>
      </c>
      <c r="B1079" s="485" t="s">
        <v>5373</v>
      </c>
      <c r="C1079" t="s">
        <v>5372</v>
      </c>
      <c r="D1079" t="s">
        <v>5372</v>
      </c>
      <c r="E1079" t="str">
        <f t="shared" si="16"/>
        <v>1442 - UNIVERSITE PARIS DAUPHINE</v>
      </c>
      <c r="F1079" t="s">
        <v>5371</v>
      </c>
      <c r="G1079" t="s">
        <v>5370</v>
      </c>
      <c r="I1079" t="s">
        <v>5369</v>
      </c>
      <c r="J1079" t="s">
        <v>5368</v>
      </c>
      <c r="K1079" t="s">
        <v>208</v>
      </c>
      <c r="L1079" t="s">
        <v>5367</v>
      </c>
      <c r="N1079" t="s">
        <v>208</v>
      </c>
      <c r="O1079" t="s">
        <v>476</v>
      </c>
      <c r="P1079" t="s">
        <v>476</v>
      </c>
    </row>
    <row r="1080" spans="1:16">
      <c r="A1080" s="484" t="s">
        <v>64777</v>
      </c>
      <c r="B1080" s="485" t="s">
        <v>64776</v>
      </c>
      <c r="C1080" t="s">
        <v>64775</v>
      </c>
      <c r="D1080" t="s">
        <v>64775</v>
      </c>
      <c r="E1080" t="str">
        <f t="shared" si="16"/>
        <v>20515 - GRETA ROUEN</v>
      </c>
      <c r="F1080" t="s">
        <v>1528</v>
      </c>
      <c r="G1080" t="s">
        <v>64774</v>
      </c>
      <c r="I1080" t="s">
        <v>1656</v>
      </c>
      <c r="J1080" t="s">
        <v>64773</v>
      </c>
      <c r="K1080" t="s">
        <v>208</v>
      </c>
      <c r="L1080" t="s">
        <v>64772</v>
      </c>
      <c r="N1080" t="s">
        <v>208</v>
      </c>
      <c r="O1080" t="s">
        <v>476</v>
      </c>
      <c r="P1080" t="s">
        <v>476</v>
      </c>
    </row>
    <row r="1081" spans="1:16">
      <c r="A1081" s="484" t="s">
        <v>83479</v>
      </c>
      <c r="B1081" s="485" t="s">
        <v>83478</v>
      </c>
      <c r="C1081" t="s">
        <v>83477</v>
      </c>
      <c r="D1081" t="s">
        <v>83476</v>
      </c>
      <c r="E1081" t="str">
        <f t="shared" si="16"/>
        <v>662460 - ENSA DE NORMANDIE</v>
      </c>
      <c r="F1081" t="s">
        <v>9089</v>
      </c>
      <c r="G1081" t="s">
        <v>83475</v>
      </c>
      <c r="H1081" t="s">
        <v>83474</v>
      </c>
      <c r="I1081" t="s">
        <v>83473</v>
      </c>
      <c r="J1081" t="s">
        <v>83472</v>
      </c>
      <c r="K1081" t="s">
        <v>208</v>
      </c>
      <c r="L1081" t="s">
        <v>83471</v>
      </c>
      <c r="N1081" t="s">
        <v>208</v>
      </c>
      <c r="O1081" t="s">
        <v>476</v>
      </c>
      <c r="P1081" t="s">
        <v>476</v>
      </c>
    </row>
    <row r="1082" spans="1:16">
      <c r="A1082" s="484" t="s">
        <v>41409</v>
      </c>
      <c r="B1082" s="485" t="s">
        <v>41408</v>
      </c>
      <c r="C1082" t="s">
        <v>41407</v>
      </c>
      <c r="D1082" t="s">
        <v>41406</v>
      </c>
      <c r="E1082" t="str">
        <f t="shared" si="16"/>
        <v>663013 - EPLEFPA DE LA SEINE MARITIME</v>
      </c>
      <c r="F1082" t="s">
        <v>8159</v>
      </c>
      <c r="G1082" t="s">
        <v>41405</v>
      </c>
      <c r="I1082" t="s">
        <v>1526</v>
      </c>
      <c r="J1082" t="s">
        <v>41404</v>
      </c>
      <c r="K1082" t="s">
        <v>208</v>
      </c>
      <c r="L1082" t="s">
        <v>41403</v>
      </c>
      <c r="N1082" t="s">
        <v>208</v>
      </c>
      <c r="O1082" t="s">
        <v>476</v>
      </c>
      <c r="P1082" t="s">
        <v>476</v>
      </c>
    </row>
    <row r="1083" spans="1:16">
      <c r="A1083" s="484" t="s">
        <v>89926</v>
      </c>
      <c r="B1083" s="485" t="s">
        <v>41408</v>
      </c>
      <c r="C1083" t="s">
        <v>89925</v>
      </c>
      <c r="D1083" t="s">
        <v>89924</v>
      </c>
      <c r="E1083" t="str">
        <f t="shared" si="16"/>
        <v>34319 - CFPPA YVETOT</v>
      </c>
      <c r="F1083" t="s">
        <v>6367</v>
      </c>
      <c r="G1083" t="s">
        <v>89923</v>
      </c>
      <c r="H1083" t="s">
        <v>89922</v>
      </c>
      <c r="I1083" t="s">
        <v>1526</v>
      </c>
      <c r="J1083" t="s">
        <v>41404</v>
      </c>
      <c r="K1083" t="s">
        <v>208</v>
      </c>
      <c r="L1083" t="s">
        <v>89921</v>
      </c>
      <c r="N1083" t="s">
        <v>207</v>
      </c>
      <c r="O1083" t="s">
        <v>476</v>
      </c>
      <c r="P1083" t="s">
        <v>476</v>
      </c>
    </row>
    <row r="1084" spans="1:16">
      <c r="A1084" s="484" t="s">
        <v>89938</v>
      </c>
      <c r="B1084" s="485" t="s">
        <v>41408</v>
      </c>
      <c r="C1084" t="s">
        <v>89937</v>
      </c>
      <c r="D1084" t="s">
        <v>89936</v>
      </c>
      <c r="E1084" t="str">
        <f t="shared" si="16"/>
        <v>633355 - CTRE FORM HORTICOLE EPLEFPA SEINE MARITIME TERRES DE CAUX</v>
      </c>
      <c r="F1084" t="s">
        <v>17277</v>
      </c>
      <c r="G1084" t="s">
        <v>89935</v>
      </c>
      <c r="I1084" t="s">
        <v>81280</v>
      </c>
      <c r="K1084" t="s">
        <v>208</v>
      </c>
      <c r="L1084" t="s">
        <v>89934</v>
      </c>
      <c r="N1084" t="s">
        <v>207</v>
      </c>
      <c r="O1084" t="s">
        <v>476</v>
      </c>
      <c r="P1084" t="s">
        <v>476</v>
      </c>
    </row>
    <row r="1085" spans="1:16">
      <c r="A1085" s="484" t="s">
        <v>5770</v>
      </c>
      <c r="B1085" s="485" t="s">
        <v>5769</v>
      </c>
      <c r="C1085" t="s">
        <v>5768</v>
      </c>
      <c r="D1085" t="s">
        <v>5768</v>
      </c>
      <c r="E1085" t="str">
        <f t="shared" si="16"/>
        <v>556026 - UNIVERSITE DE ROUEN NORMANDIE</v>
      </c>
      <c r="F1085" t="s">
        <v>5283</v>
      </c>
      <c r="G1085" t="s">
        <v>5767</v>
      </c>
      <c r="H1085" t="s">
        <v>5766</v>
      </c>
      <c r="I1085" t="s">
        <v>1656</v>
      </c>
      <c r="J1085" t="s">
        <v>5765</v>
      </c>
      <c r="K1085" t="s">
        <v>208</v>
      </c>
      <c r="L1085" t="s">
        <v>5764</v>
      </c>
      <c r="N1085" t="s">
        <v>207</v>
      </c>
      <c r="O1085" t="s">
        <v>476</v>
      </c>
      <c r="P1085" t="s">
        <v>476</v>
      </c>
    </row>
    <row r="1086" spans="1:16">
      <c r="A1086" s="484" t="s">
        <v>5778</v>
      </c>
      <c r="B1086" s="485" t="s">
        <v>5769</v>
      </c>
      <c r="C1086" t="s">
        <v>5777</v>
      </c>
      <c r="D1086" t="s">
        <v>5776</v>
      </c>
      <c r="E1086" t="str">
        <f t="shared" si="16"/>
        <v>4261 - UNIVERSITE ROUEN CFC</v>
      </c>
      <c r="F1086" t="s">
        <v>5775</v>
      </c>
      <c r="G1086" t="s">
        <v>5774</v>
      </c>
      <c r="I1086" t="s">
        <v>1656</v>
      </c>
      <c r="J1086" t="s">
        <v>5773</v>
      </c>
      <c r="K1086" t="s">
        <v>5772</v>
      </c>
      <c r="L1086" t="s">
        <v>5771</v>
      </c>
      <c r="N1086" t="s">
        <v>207</v>
      </c>
      <c r="O1086" t="s">
        <v>476</v>
      </c>
      <c r="P1086" t="s">
        <v>476</v>
      </c>
    </row>
    <row r="1087" spans="1:16">
      <c r="A1087" s="484" t="s">
        <v>5463</v>
      </c>
      <c r="B1087" s="485" t="s">
        <v>5462</v>
      </c>
      <c r="C1087" t="s">
        <v>5461</v>
      </c>
      <c r="D1087" t="s">
        <v>5460</v>
      </c>
      <c r="E1087" t="str">
        <f t="shared" si="16"/>
        <v>601469 - UNIVERSITE LE HAVRE NORMANDIE</v>
      </c>
      <c r="F1087" t="s">
        <v>1528</v>
      </c>
      <c r="G1087" t="s">
        <v>5459</v>
      </c>
      <c r="I1087" t="s">
        <v>3229</v>
      </c>
      <c r="J1087" t="s">
        <v>5458</v>
      </c>
      <c r="K1087" t="s">
        <v>208</v>
      </c>
      <c r="L1087" t="s">
        <v>5457</v>
      </c>
      <c r="N1087" t="s">
        <v>207</v>
      </c>
      <c r="O1087" t="s">
        <v>476</v>
      </c>
      <c r="P1087" t="s">
        <v>476</v>
      </c>
    </row>
    <row r="1088" spans="1:16">
      <c r="A1088" s="484" t="s">
        <v>5622</v>
      </c>
      <c r="B1088" s="485" t="s">
        <v>5462</v>
      </c>
      <c r="C1088" t="s">
        <v>5621</v>
      </c>
      <c r="D1088" t="s">
        <v>5621</v>
      </c>
      <c r="E1088" t="str">
        <f t="shared" si="16"/>
        <v>78130 - UNIVERSITE DU HAVRE SERVICE FORMATION CONTINUE</v>
      </c>
      <c r="F1088" t="s">
        <v>1528</v>
      </c>
      <c r="G1088" t="s">
        <v>5459</v>
      </c>
      <c r="H1088" t="s">
        <v>5620</v>
      </c>
      <c r="I1088" t="s">
        <v>3229</v>
      </c>
      <c r="J1088" t="s">
        <v>5619</v>
      </c>
      <c r="K1088" t="s">
        <v>208</v>
      </c>
      <c r="L1088" t="s">
        <v>5618</v>
      </c>
      <c r="N1088" t="s">
        <v>208</v>
      </c>
      <c r="O1088" t="s">
        <v>476</v>
      </c>
      <c r="P1088" t="s">
        <v>476</v>
      </c>
    </row>
    <row r="1089" spans="1:16">
      <c r="A1089" s="484" t="s">
        <v>41193</v>
      </c>
      <c r="B1089" s="485" t="s">
        <v>41192</v>
      </c>
      <c r="C1089" t="s">
        <v>41191</v>
      </c>
      <c r="D1089" t="s">
        <v>41190</v>
      </c>
      <c r="E1089" t="str">
        <f t="shared" si="16"/>
        <v>670650 - LYCEE MARITIME ANITA CONTI FECAMP</v>
      </c>
      <c r="F1089" t="s">
        <v>10767</v>
      </c>
      <c r="G1089" t="s">
        <v>41189</v>
      </c>
      <c r="I1089" t="s">
        <v>41188</v>
      </c>
      <c r="J1089" t="s">
        <v>41187</v>
      </c>
      <c r="K1089" t="s">
        <v>208</v>
      </c>
      <c r="L1089" t="s">
        <v>41186</v>
      </c>
      <c r="N1089" t="s">
        <v>208</v>
      </c>
      <c r="O1089" t="s">
        <v>476</v>
      </c>
      <c r="P1089" t="s">
        <v>476</v>
      </c>
    </row>
    <row r="1090" spans="1:16">
      <c r="A1090" s="484" t="s">
        <v>41199</v>
      </c>
      <c r="B1090" s="485" t="s">
        <v>41192</v>
      </c>
      <c r="C1090" t="s">
        <v>41198</v>
      </c>
      <c r="D1090" t="s">
        <v>41197</v>
      </c>
      <c r="E1090" t="str">
        <f t="shared" ref="E1090:E1153" si="17">_xlfn.CONCAT(L1090," - ",D1090)</f>
        <v>565696 - LYCEE MARITIME ANITA CONTI LE HAVRE</v>
      </c>
      <c r="F1090" t="s">
        <v>1528</v>
      </c>
      <c r="G1090" t="s">
        <v>41196</v>
      </c>
      <c r="I1090" t="s">
        <v>3229</v>
      </c>
      <c r="J1090" t="s">
        <v>41195</v>
      </c>
      <c r="K1090" t="s">
        <v>208</v>
      </c>
      <c r="L1090" t="s">
        <v>41194</v>
      </c>
      <c r="N1090" t="s">
        <v>208</v>
      </c>
      <c r="O1090" t="s">
        <v>476</v>
      </c>
      <c r="P1090" t="s">
        <v>476</v>
      </c>
    </row>
    <row r="1091" spans="1:16">
      <c r="A1091" s="484" t="s">
        <v>64866</v>
      </c>
      <c r="B1091" s="485" t="s">
        <v>64865</v>
      </c>
      <c r="C1091" t="s">
        <v>64864</v>
      </c>
      <c r="D1091" t="s">
        <v>64864</v>
      </c>
      <c r="E1091" t="str">
        <f t="shared" si="17"/>
        <v>463723 - GRETA MTE 77</v>
      </c>
      <c r="F1091" t="s">
        <v>7254</v>
      </c>
      <c r="G1091" t="s">
        <v>64863</v>
      </c>
      <c r="H1091" t="s">
        <v>64862</v>
      </c>
      <c r="I1091" t="s">
        <v>26135</v>
      </c>
      <c r="J1091" t="s">
        <v>64861</v>
      </c>
      <c r="K1091" t="s">
        <v>208</v>
      </c>
      <c r="L1091" t="s">
        <v>64860</v>
      </c>
      <c r="N1091" t="s">
        <v>208</v>
      </c>
      <c r="O1091" t="s">
        <v>476</v>
      </c>
      <c r="P1091" t="s">
        <v>476</v>
      </c>
    </row>
    <row r="1092" spans="1:16">
      <c r="A1092" s="484" t="s">
        <v>90032</v>
      </c>
      <c r="B1092" s="485" t="s">
        <v>90031</v>
      </c>
      <c r="C1092" t="s">
        <v>90030</v>
      </c>
      <c r="D1092" t="s">
        <v>90029</v>
      </c>
      <c r="E1092" t="str">
        <f t="shared" si="17"/>
        <v>125805 - CFPPA BRIE COMTE ROBERT</v>
      </c>
      <c r="F1092" t="s">
        <v>4705</v>
      </c>
      <c r="G1092" t="s">
        <v>90028</v>
      </c>
      <c r="H1092" t="s">
        <v>90027</v>
      </c>
      <c r="I1092" t="s">
        <v>66281</v>
      </c>
      <c r="J1092" t="s">
        <v>90026</v>
      </c>
      <c r="K1092" t="s">
        <v>208</v>
      </c>
      <c r="L1092" t="s">
        <v>90025</v>
      </c>
      <c r="N1092" t="s">
        <v>208</v>
      </c>
      <c r="O1092" t="s">
        <v>476</v>
      </c>
      <c r="P1092" t="s">
        <v>476</v>
      </c>
    </row>
    <row r="1093" spans="1:16">
      <c r="A1093" s="484" t="s">
        <v>79151</v>
      </c>
      <c r="B1093" s="485" t="s">
        <v>79150</v>
      </c>
      <c r="C1093" t="s">
        <v>79149</v>
      </c>
      <c r="D1093" t="s">
        <v>79149</v>
      </c>
      <c r="E1093" t="str">
        <f t="shared" si="17"/>
        <v>224390 - EPLEFPA DE SAINT GERMAIN EN LAYE CHAMBOURCY</v>
      </c>
      <c r="F1093" t="s">
        <v>15965</v>
      </c>
      <c r="G1093" t="s">
        <v>79148</v>
      </c>
      <c r="I1093" t="s">
        <v>3162</v>
      </c>
      <c r="J1093" t="s">
        <v>79147</v>
      </c>
      <c r="K1093" t="s">
        <v>208</v>
      </c>
      <c r="L1093" t="s">
        <v>79146</v>
      </c>
      <c r="N1093" t="s">
        <v>208</v>
      </c>
      <c r="O1093" t="s">
        <v>476</v>
      </c>
      <c r="P1093" t="s">
        <v>476</v>
      </c>
    </row>
    <row r="1094" spans="1:16">
      <c r="A1094" s="484" t="s">
        <v>5680</v>
      </c>
      <c r="B1094" s="485" t="s">
        <v>5679</v>
      </c>
      <c r="C1094" t="s">
        <v>5678</v>
      </c>
      <c r="D1094" t="s">
        <v>5677</v>
      </c>
      <c r="E1094" t="str">
        <f t="shared" si="17"/>
        <v>510786 - UVSQ SIEGE</v>
      </c>
      <c r="F1094" t="s">
        <v>5676</v>
      </c>
      <c r="G1094" t="s">
        <v>5675</v>
      </c>
      <c r="I1094" t="s">
        <v>1743</v>
      </c>
      <c r="J1094" t="s">
        <v>5674</v>
      </c>
      <c r="K1094" t="s">
        <v>208</v>
      </c>
      <c r="L1094" t="s">
        <v>5673</v>
      </c>
      <c r="N1094" t="s">
        <v>208</v>
      </c>
      <c r="O1094" t="s">
        <v>476</v>
      </c>
      <c r="P1094" t="s">
        <v>476</v>
      </c>
    </row>
    <row r="1095" spans="1:16">
      <c r="A1095" s="484" t="s">
        <v>5688</v>
      </c>
      <c r="B1095" s="485" t="s">
        <v>5679</v>
      </c>
      <c r="C1095" t="s">
        <v>5687</v>
      </c>
      <c r="D1095" t="s">
        <v>5686</v>
      </c>
      <c r="E1095" t="str">
        <f t="shared" si="17"/>
        <v>137765 - UVSQ UFR DES SCIENCES DE LA SANTE VERSAILLES</v>
      </c>
      <c r="F1095" t="s">
        <v>1336</v>
      </c>
      <c r="G1095" t="s">
        <v>5685</v>
      </c>
      <c r="H1095" t="s">
        <v>5684</v>
      </c>
      <c r="I1095" t="s">
        <v>1743</v>
      </c>
      <c r="J1095" t="s">
        <v>5683</v>
      </c>
      <c r="K1095" t="s">
        <v>5682</v>
      </c>
      <c r="L1095" t="s">
        <v>5681</v>
      </c>
      <c r="N1095" t="s">
        <v>208</v>
      </c>
      <c r="O1095" t="s">
        <v>476</v>
      </c>
      <c r="P1095" t="s">
        <v>476</v>
      </c>
    </row>
    <row r="1096" spans="1:16">
      <c r="A1096" s="484" t="s">
        <v>5696</v>
      </c>
      <c r="B1096" s="485" t="s">
        <v>5679</v>
      </c>
      <c r="C1096" t="s">
        <v>5695</v>
      </c>
      <c r="D1096" t="s">
        <v>5694</v>
      </c>
      <c r="E1096" t="str">
        <f t="shared" si="17"/>
        <v>550735 - UVSQ GUYANCOURT</v>
      </c>
      <c r="F1096" t="s">
        <v>5693</v>
      </c>
      <c r="G1096" t="s">
        <v>5692</v>
      </c>
      <c r="H1096" t="s">
        <v>5691</v>
      </c>
      <c r="I1096" t="s">
        <v>2749</v>
      </c>
      <c r="J1096" t="s">
        <v>5690</v>
      </c>
      <c r="K1096" t="s">
        <v>208</v>
      </c>
      <c r="L1096" t="s">
        <v>5689</v>
      </c>
      <c r="N1096" t="s">
        <v>208</v>
      </c>
      <c r="O1096" t="s">
        <v>476</v>
      </c>
      <c r="P1096" t="s">
        <v>476</v>
      </c>
    </row>
    <row r="1097" spans="1:16">
      <c r="A1097" s="484" t="s">
        <v>83396</v>
      </c>
      <c r="B1097" s="485" t="s">
        <v>83395</v>
      </c>
      <c r="C1097" t="s">
        <v>83394</v>
      </c>
      <c r="D1097" t="s">
        <v>83393</v>
      </c>
      <c r="E1097" t="str">
        <f t="shared" si="17"/>
        <v>10017 - ENSP</v>
      </c>
      <c r="F1097" t="s">
        <v>13894</v>
      </c>
      <c r="G1097" t="s">
        <v>83392</v>
      </c>
      <c r="H1097" t="s">
        <v>83391</v>
      </c>
      <c r="I1097" t="s">
        <v>1743</v>
      </c>
      <c r="J1097" t="s">
        <v>83390</v>
      </c>
      <c r="K1097" t="s">
        <v>208</v>
      </c>
      <c r="L1097" t="s">
        <v>83389</v>
      </c>
      <c r="N1097" t="s">
        <v>208</v>
      </c>
      <c r="O1097" t="s">
        <v>476</v>
      </c>
      <c r="P1097" t="s">
        <v>476</v>
      </c>
    </row>
    <row r="1098" spans="1:16">
      <c r="A1098" s="484" t="s">
        <v>65137</v>
      </c>
      <c r="B1098" s="485" t="s">
        <v>65136</v>
      </c>
      <c r="C1098" t="s">
        <v>65135</v>
      </c>
      <c r="D1098" t="s">
        <v>65134</v>
      </c>
      <c r="E1098" t="str">
        <f t="shared" si="17"/>
        <v>288421 - GRETA DES YVELINES</v>
      </c>
      <c r="F1098" t="s">
        <v>5969</v>
      </c>
      <c r="G1098" t="s">
        <v>65133</v>
      </c>
      <c r="H1098" t="s">
        <v>65132</v>
      </c>
      <c r="I1098" t="s">
        <v>13475</v>
      </c>
      <c r="J1098" t="s">
        <v>65131</v>
      </c>
      <c r="K1098" t="s">
        <v>65130</v>
      </c>
      <c r="L1098" t="s">
        <v>65129</v>
      </c>
      <c r="N1098" t="s">
        <v>208</v>
      </c>
      <c r="O1098" t="s">
        <v>476</v>
      </c>
      <c r="P1098" t="s">
        <v>476</v>
      </c>
    </row>
    <row r="1099" spans="1:16">
      <c r="A1099" s="484" t="s">
        <v>106166</v>
      </c>
      <c r="B1099" s="485" t="s">
        <v>106165</v>
      </c>
      <c r="C1099" t="s">
        <v>106164</v>
      </c>
      <c r="D1099" t="s">
        <v>106163</v>
      </c>
      <c r="E1099" t="str">
        <f t="shared" si="17"/>
        <v>587230 - CEZ</v>
      </c>
      <c r="F1099" t="s">
        <v>1528</v>
      </c>
      <c r="G1099" t="s">
        <v>106162</v>
      </c>
      <c r="H1099" t="s">
        <v>106161</v>
      </c>
      <c r="I1099" t="s">
        <v>36367</v>
      </c>
      <c r="J1099" t="s">
        <v>106160</v>
      </c>
      <c r="K1099" t="s">
        <v>208</v>
      </c>
      <c r="L1099" t="s">
        <v>106159</v>
      </c>
      <c r="N1099" t="s">
        <v>208</v>
      </c>
      <c r="O1099" t="s">
        <v>476</v>
      </c>
      <c r="P1099" t="s">
        <v>476</v>
      </c>
    </row>
    <row r="1100" spans="1:16">
      <c r="A1100" s="484" t="s">
        <v>107102</v>
      </c>
      <c r="B1100" s="485" t="s">
        <v>107101</v>
      </c>
      <c r="C1100" t="s">
        <v>107100</v>
      </c>
      <c r="D1100" t="s">
        <v>107099</v>
      </c>
      <c r="E1100" t="str">
        <f t="shared" si="17"/>
        <v>492541 - CFPPA UFA CAMPUS DES SICAUDIERES</v>
      </c>
      <c r="F1100" t="s">
        <v>18414</v>
      </c>
      <c r="G1100" t="s">
        <v>107098</v>
      </c>
      <c r="H1100" t="s">
        <v>107097</v>
      </c>
      <c r="I1100" t="s">
        <v>40028</v>
      </c>
      <c r="J1100" t="s">
        <v>107096</v>
      </c>
      <c r="K1100" t="s">
        <v>208</v>
      </c>
      <c r="L1100" t="s">
        <v>107095</v>
      </c>
      <c r="N1100" t="s">
        <v>208</v>
      </c>
      <c r="O1100" t="s">
        <v>476</v>
      </c>
      <c r="P1100" t="s">
        <v>476</v>
      </c>
    </row>
    <row r="1101" spans="1:16">
      <c r="A1101" s="484" t="s">
        <v>77047</v>
      </c>
      <c r="B1101" s="485" t="s">
        <v>77046</v>
      </c>
      <c r="C1101" t="s">
        <v>77045</v>
      </c>
      <c r="D1101" t="s">
        <v>77044</v>
      </c>
      <c r="E1101" t="str">
        <f t="shared" si="17"/>
        <v>357522 - EPLEA</v>
      </c>
      <c r="F1101" t="s">
        <v>7753</v>
      </c>
      <c r="G1101" t="s">
        <v>77043</v>
      </c>
      <c r="H1101" t="s">
        <v>77042</v>
      </c>
      <c r="I1101" t="s">
        <v>77041</v>
      </c>
      <c r="K1101" t="s">
        <v>208</v>
      </c>
      <c r="L1101" t="s">
        <v>77040</v>
      </c>
      <c r="N1101" t="s">
        <v>208</v>
      </c>
      <c r="O1101" t="s">
        <v>476</v>
      </c>
      <c r="P1101" t="s">
        <v>476</v>
      </c>
    </row>
    <row r="1102" spans="1:16">
      <c r="A1102" s="484" t="s">
        <v>64755</v>
      </c>
      <c r="B1102" s="485" t="s">
        <v>64754</v>
      </c>
      <c r="C1102" t="s">
        <v>64753</v>
      </c>
      <c r="D1102" t="s">
        <v>64752</v>
      </c>
      <c r="E1102" t="str">
        <f t="shared" si="17"/>
        <v>14965 - GRETA SOMME DU LGT LA HOTOIE</v>
      </c>
      <c r="F1102" t="s">
        <v>4275</v>
      </c>
      <c r="G1102" t="s">
        <v>64751</v>
      </c>
      <c r="I1102" t="s">
        <v>1806</v>
      </c>
      <c r="J1102" t="s">
        <v>64750</v>
      </c>
      <c r="K1102" t="s">
        <v>208</v>
      </c>
      <c r="L1102" t="s">
        <v>64749</v>
      </c>
      <c r="N1102" t="s">
        <v>208</v>
      </c>
      <c r="O1102" t="s">
        <v>476</v>
      </c>
      <c r="P1102" t="s">
        <v>476</v>
      </c>
    </row>
    <row r="1103" spans="1:16">
      <c r="A1103" s="484" t="s">
        <v>90001</v>
      </c>
      <c r="B1103" s="485" t="s">
        <v>90000</v>
      </c>
      <c r="C1103" t="s">
        <v>89999</v>
      </c>
      <c r="D1103" t="s">
        <v>89998</v>
      </c>
      <c r="E1103" t="str">
        <f t="shared" si="17"/>
        <v>82740 - CFPPA LE PARACLET</v>
      </c>
      <c r="F1103" t="s">
        <v>1568</v>
      </c>
      <c r="G1103" t="s">
        <v>89997</v>
      </c>
      <c r="I1103" t="s">
        <v>89996</v>
      </c>
      <c r="J1103" t="s">
        <v>89995</v>
      </c>
      <c r="K1103" t="s">
        <v>208</v>
      </c>
      <c r="L1103" t="s">
        <v>89994</v>
      </c>
      <c r="N1103" t="s">
        <v>208</v>
      </c>
      <c r="O1103" t="s">
        <v>476</v>
      </c>
      <c r="P1103" t="s">
        <v>476</v>
      </c>
    </row>
    <row r="1104" spans="1:16">
      <c r="A1104" s="484" t="s">
        <v>107146</v>
      </c>
      <c r="B1104" s="485" t="s">
        <v>107145</v>
      </c>
      <c r="C1104" t="s">
        <v>107144</v>
      </c>
      <c r="D1104" t="s">
        <v>107143</v>
      </c>
      <c r="E1104" t="str">
        <f t="shared" si="17"/>
        <v>334121 - CFPPA DE LA HAUTE SOMME</v>
      </c>
      <c r="F1104" t="s">
        <v>1817</v>
      </c>
      <c r="G1104" t="s">
        <v>107142</v>
      </c>
      <c r="H1104" t="s">
        <v>107141</v>
      </c>
      <c r="I1104" t="s">
        <v>101642</v>
      </c>
      <c r="J1104" t="s">
        <v>107140</v>
      </c>
      <c r="K1104" t="s">
        <v>208</v>
      </c>
      <c r="L1104" t="s">
        <v>107139</v>
      </c>
      <c r="N1104" t="s">
        <v>208</v>
      </c>
      <c r="O1104" t="s">
        <v>476</v>
      </c>
      <c r="P1104" t="s">
        <v>476</v>
      </c>
    </row>
    <row r="1105" spans="1:16">
      <c r="A1105" s="484" t="s">
        <v>107160</v>
      </c>
      <c r="B1105" s="485" t="s">
        <v>107159</v>
      </c>
      <c r="C1105" t="s">
        <v>107158</v>
      </c>
      <c r="D1105" t="s">
        <v>107157</v>
      </c>
      <c r="E1105" t="str">
        <f t="shared" si="17"/>
        <v>327645 - CFPPA BAIE DE SOMME</v>
      </c>
      <c r="F1105" t="s">
        <v>26859</v>
      </c>
      <c r="G1105" t="s">
        <v>107156</v>
      </c>
      <c r="I1105" t="s">
        <v>33858</v>
      </c>
      <c r="J1105" t="s">
        <v>107155</v>
      </c>
      <c r="K1105" t="s">
        <v>208</v>
      </c>
      <c r="L1105" t="s">
        <v>107154</v>
      </c>
      <c r="N1105" t="s">
        <v>208</v>
      </c>
      <c r="O1105" t="s">
        <v>476</v>
      </c>
      <c r="P1105" t="s">
        <v>476</v>
      </c>
    </row>
    <row r="1106" spans="1:16">
      <c r="A1106" s="484" t="s">
        <v>6386</v>
      </c>
      <c r="B1106" s="485" t="s">
        <v>6385</v>
      </c>
      <c r="C1106" t="s">
        <v>6384</v>
      </c>
      <c r="D1106" t="s">
        <v>6383</v>
      </c>
      <c r="E1106" t="str">
        <f t="shared" si="17"/>
        <v>5861 - UPJV AMIENS</v>
      </c>
      <c r="F1106" t="s">
        <v>5775</v>
      </c>
      <c r="G1106" t="s">
        <v>6382</v>
      </c>
      <c r="I1106" t="s">
        <v>1806</v>
      </c>
      <c r="J1106" t="s">
        <v>6381</v>
      </c>
      <c r="K1106" t="s">
        <v>6380</v>
      </c>
      <c r="L1106" t="s">
        <v>6379</v>
      </c>
      <c r="N1106" t="s">
        <v>208</v>
      </c>
      <c r="O1106" t="s">
        <v>476</v>
      </c>
      <c r="P1106" t="s">
        <v>476</v>
      </c>
    </row>
    <row r="1107" spans="1:16">
      <c r="A1107" s="484" t="s">
        <v>49802</v>
      </c>
      <c r="B1107" s="485" t="s">
        <v>49801</v>
      </c>
      <c r="C1107" t="s">
        <v>49800</v>
      </c>
      <c r="D1107" t="s">
        <v>49799</v>
      </c>
      <c r="E1107" t="str">
        <f t="shared" si="17"/>
        <v>584526 - IUT DE UPJV D'AMIENS</v>
      </c>
      <c r="F1107" t="s">
        <v>519</v>
      </c>
      <c r="G1107" t="s">
        <v>49798</v>
      </c>
      <c r="I1107" t="s">
        <v>1806</v>
      </c>
      <c r="J1107" t="s">
        <v>49797</v>
      </c>
      <c r="K1107" t="s">
        <v>208</v>
      </c>
      <c r="L1107" t="s">
        <v>49796</v>
      </c>
      <c r="N1107" t="s">
        <v>208</v>
      </c>
      <c r="O1107" t="s">
        <v>476</v>
      </c>
      <c r="P1107" t="s">
        <v>476</v>
      </c>
    </row>
    <row r="1108" spans="1:16">
      <c r="A1108" s="484" t="s">
        <v>77087</v>
      </c>
      <c r="B1108" s="485" t="s">
        <v>77086</v>
      </c>
      <c r="C1108" t="s">
        <v>77085</v>
      </c>
      <c r="D1108" t="s">
        <v>77084</v>
      </c>
      <c r="E1108" t="str">
        <f t="shared" si="17"/>
        <v>680874 - EPLEFPA LEGTPA ALBI</v>
      </c>
      <c r="G1108" t="s">
        <v>77083</v>
      </c>
      <c r="I1108" t="s">
        <v>5244</v>
      </c>
      <c r="J1108" t="s">
        <v>77082</v>
      </c>
      <c r="K1108" t="s">
        <v>208</v>
      </c>
      <c r="L1108" t="s">
        <v>77081</v>
      </c>
      <c r="N1108" t="s">
        <v>208</v>
      </c>
      <c r="O1108" t="s">
        <v>476</v>
      </c>
      <c r="P1108" t="s">
        <v>476</v>
      </c>
    </row>
    <row r="1109" spans="1:16">
      <c r="A1109" s="484" t="s">
        <v>89920</v>
      </c>
      <c r="B1109" s="485" t="s">
        <v>77086</v>
      </c>
      <c r="C1109" t="s">
        <v>89919</v>
      </c>
      <c r="D1109" t="s">
        <v>89918</v>
      </c>
      <c r="E1109" t="str">
        <f t="shared" si="17"/>
        <v>229260 - CFPPA ALBI</v>
      </c>
      <c r="F1109" t="s">
        <v>9563</v>
      </c>
      <c r="G1109" t="s">
        <v>89917</v>
      </c>
      <c r="I1109" t="s">
        <v>5244</v>
      </c>
      <c r="J1109" t="s">
        <v>89916</v>
      </c>
      <c r="K1109" t="s">
        <v>208</v>
      </c>
      <c r="L1109" t="s">
        <v>89915</v>
      </c>
      <c r="N1109" t="s">
        <v>208</v>
      </c>
      <c r="O1109" t="s">
        <v>476</v>
      </c>
      <c r="P1109" t="s">
        <v>476</v>
      </c>
    </row>
    <row r="1110" spans="1:16">
      <c r="A1110" s="484" t="s">
        <v>53241</v>
      </c>
      <c r="B1110" s="485" t="s">
        <v>53240</v>
      </c>
      <c r="C1110" t="s">
        <v>53239</v>
      </c>
      <c r="D1110" t="s">
        <v>53238</v>
      </c>
      <c r="E1110" t="str">
        <f t="shared" si="17"/>
        <v>333499 - INU JF CHAMPOLLION ALBI</v>
      </c>
      <c r="F1110" t="s">
        <v>2074</v>
      </c>
      <c r="G1110" t="s">
        <v>53237</v>
      </c>
      <c r="I1110" t="s">
        <v>5244</v>
      </c>
      <c r="J1110" t="s">
        <v>53236</v>
      </c>
      <c r="K1110" t="s">
        <v>208</v>
      </c>
      <c r="L1110" t="s">
        <v>53235</v>
      </c>
      <c r="N1110" t="s">
        <v>207</v>
      </c>
      <c r="O1110" t="s">
        <v>476</v>
      </c>
      <c r="P1110" t="s">
        <v>476</v>
      </c>
    </row>
    <row r="1111" spans="1:16">
      <c r="A1111" s="484" t="s">
        <v>41297</v>
      </c>
      <c r="B1111" s="485" t="s">
        <v>41296</v>
      </c>
      <c r="C1111" t="s">
        <v>41295</v>
      </c>
      <c r="D1111" t="s">
        <v>41294</v>
      </c>
      <c r="E1111" t="str">
        <f t="shared" si="17"/>
        <v>674394 - LEGTPA DE MONTAUBAN</v>
      </c>
      <c r="F1111" t="s">
        <v>507</v>
      </c>
      <c r="G1111" t="s">
        <v>41293</v>
      </c>
      <c r="H1111" t="s">
        <v>41292</v>
      </c>
      <c r="I1111" t="s">
        <v>1285</v>
      </c>
      <c r="J1111" t="s">
        <v>41291</v>
      </c>
      <c r="K1111" t="s">
        <v>208</v>
      </c>
      <c r="L1111" t="s">
        <v>41290</v>
      </c>
      <c r="N1111" t="s">
        <v>207</v>
      </c>
      <c r="O1111" t="s">
        <v>476</v>
      </c>
      <c r="P1111" t="s">
        <v>476</v>
      </c>
    </row>
    <row r="1112" spans="1:16">
      <c r="A1112" s="484" t="s">
        <v>89914</v>
      </c>
      <c r="B1112" s="485" t="s">
        <v>41296</v>
      </c>
      <c r="C1112" t="s">
        <v>89913</v>
      </c>
      <c r="D1112" t="s">
        <v>89912</v>
      </c>
      <c r="E1112" t="str">
        <f t="shared" si="17"/>
        <v>248332 - CFPPA TARN ET GARONNE MOISSAC</v>
      </c>
      <c r="F1112" t="s">
        <v>5915</v>
      </c>
      <c r="G1112" t="s">
        <v>89911</v>
      </c>
      <c r="H1112" t="s">
        <v>81708</v>
      </c>
      <c r="I1112" t="s">
        <v>12354</v>
      </c>
      <c r="J1112" t="s">
        <v>89910</v>
      </c>
      <c r="K1112" t="s">
        <v>208</v>
      </c>
      <c r="L1112" t="s">
        <v>89909</v>
      </c>
      <c r="N1112" t="s">
        <v>207</v>
      </c>
      <c r="O1112" t="s">
        <v>476</v>
      </c>
      <c r="P1112" t="s">
        <v>476</v>
      </c>
    </row>
    <row r="1113" spans="1:16">
      <c r="A1113" s="484" t="s">
        <v>77472</v>
      </c>
      <c r="B1113" s="485" t="s">
        <v>77471</v>
      </c>
      <c r="C1113" t="s">
        <v>77470</v>
      </c>
      <c r="D1113" t="s">
        <v>77469</v>
      </c>
      <c r="E1113" t="str">
        <f t="shared" si="17"/>
        <v>18521 - EPLEFPA CFPPA HYERES</v>
      </c>
      <c r="F1113" t="s">
        <v>58612</v>
      </c>
      <c r="G1113" t="s">
        <v>77468</v>
      </c>
      <c r="I1113" t="s">
        <v>2317</v>
      </c>
      <c r="J1113" t="s">
        <v>77467</v>
      </c>
      <c r="K1113" t="s">
        <v>208</v>
      </c>
      <c r="L1113" t="s">
        <v>77466</v>
      </c>
      <c r="N1113" t="s">
        <v>208</v>
      </c>
      <c r="O1113" t="s">
        <v>476</v>
      </c>
      <c r="P1113" t="s">
        <v>476</v>
      </c>
    </row>
    <row r="1114" spans="1:16">
      <c r="A1114" s="484" t="s">
        <v>5719</v>
      </c>
      <c r="B1114" s="485" t="s">
        <v>5576</v>
      </c>
      <c r="C1114" t="s">
        <v>5718</v>
      </c>
      <c r="D1114" t="s">
        <v>5718</v>
      </c>
      <c r="E1114" t="str">
        <f t="shared" si="17"/>
        <v>527087 - UNIVERSITE DE TOULON</v>
      </c>
      <c r="F1114" t="s">
        <v>5717</v>
      </c>
      <c r="G1114" t="s">
        <v>5716</v>
      </c>
      <c r="I1114" t="s">
        <v>3510</v>
      </c>
      <c r="J1114" t="s">
        <v>5715</v>
      </c>
      <c r="K1114" t="s">
        <v>208</v>
      </c>
      <c r="L1114" t="s">
        <v>5714</v>
      </c>
      <c r="N1114" t="s">
        <v>208</v>
      </c>
      <c r="O1114" t="s">
        <v>476</v>
      </c>
      <c r="P1114" t="s">
        <v>476</v>
      </c>
    </row>
    <row r="1115" spans="1:16">
      <c r="A1115" s="484" t="s">
        <v>5577</v>
      </c>
      <c r="B1115" s="485" t="s">
        <v>5576</v>
      </c>
      <c r="C1115" t="s">
        <v>5575</v>
      </c>
      <c r="D1115" t="s">
        <v>5574</v>
      </c>
      <c r="E1115" t="str">
        <f t="shared" si="17"/>
        <v>6786 - USTV FC</v>
      </c>
      <c r="F1115" t="s">
        <v>1945</v>
      </c>
      <c r="G1115" t="s">
        <v>5573</v>
      </c>
      <c r="H1115" t="s">
        <v>5572</v>
      </c>
      <c r="I1115" t="s">
        <v>3510</v>
      </c>
      <c r="J1115" t="s">
        <v>5571</v>
      </c>
      <c r="K1115" t="s">
        <v>208</v>
      </c>
      <c r="L1115" t="s">
        <v>5570</v>
      </c>
      <c r="N1115" t="s">
        <v>208</v>
      </c>
      <c r="O1115" t="s">
        <v>476</v>
      </c>
      <c r="P1115" t="s">
        <v>476</v>
      </c>
    </row>
    <row r="1116" spans="1:16">
      <c r="A1116" s="484" t="s">
        <v>65093</v>
      </c>
      <c r="B1116" s="485" t="s">
        <v>65092</v>
      </c>
      <c r="C1116" t="s">
        <v>65091</v>
      </c>
      <c r="D1116" t="s">
        <v>65091</v>
      </c>
      <c r="E1116" t="str">
        <f t="shared" si="17"/>
        <v>12154 - GRETA DU VAR</v>
      </c>
      <c r="F1116" t="s">
        <v>12064</v>
      </c>
      <c r="G1116" t="s">
        <v>65090</v>
      </c>
      <c r="H1116" t="s">
        <v>65089</v>
      </c>
      <c r="I1116" t="s">
        <v>3016</v>
      </c>
      <c r="J1116" t="s">
        <v>65088</v>
      </c>
      <c r="K1116" t="s">
        <v>65087</v>
      </c>
      <c r="L1116" t="s">
        <v>65086</v>
      </c>
      <c r="N1116" t="s">
        <v>208</v>
      </c>
      <c r="O1116" t="s">
        <v>476</v>
      </c>
      <c r="P1116" t="s">
        <v>476</v>
      </c>
    </row>
    <row r="1117" spans="1:16">
      <c r="A1117" s="484" t="s">
        <v>64716</v>
      </c>
      <c r="B1117" s="485" t="s">
        <v>64715</v>
      </c>
      <c r="C1117" t="s">
        <v>64714</v>
      </c>
      <c r="D1117" t="s">
        <v>64713</v>
      </c>
      <c r="E1117" t="str">
        <f t="shared" si="17"/>
        <v>18600 - GRETA VAUCLUSE</v>
      </c>
      <c r="F1117" t="s">
        <v>14468</v>
      </c>
      <c r="G1117" t="s">
        <v>64712</v>
      </c>
      <c r="H1117" t="s">
        <v>64711</v>
      </c>
      <c r="I1117" t="s">
        <v>4549</v>
      </c>
      <c r="J1117" t="s">
        <v>64710</v>
      </c>
      <c r="K1117" t="s">
        <v>208</v>
      </c>
      <c r="L1117" t="s">
        <v>64709</v>
      </c>
      <c r="N1117" t="s">
        <v>207</v>
      </c>
      <c r="O1117" t="s">
        <v>476</v>
      </c>
      <c r="P1117" t="s">
        <v>476</v>
      </c>
    </row>
    <row r="1118" spans="1:16">
      <c r="A1118" s="484" t="s">
        <v>76877</v>
      </c>
      <c r="B1118" s="485" t="s">
        <v>76876</v>
      </c>
      <c r="C1118" t="s">
        <v>76875</v>
      </c>
      <c r="D1118" t="s">
        <v>76874</v>
      </c>
      <c r="E1118" t="str">
        <f t="shared" si="17"/>
        <v>18510 - EPLEFPA CFPPA CARPENTRAS</v>
      </c>
      <c r="F1118" t="s">
        <v>2138</v>
      </c>
      <c r="G1118" t="s">
        <v>76873</v>
      </c>
      <c r="H1118" t="s">
        <v>76872</v>
      </c>
      <c r="I1118" t="s">
        <v>36543</v>
      </c>
      <c r="J1118" t="s">
        <v>76871</v>
      </c>
      <c r="K1118" t="s">
        <v>208</v>
      </c>
      <c r="L1118" t="s">
        <v>76870</v>
      </c>
      <c r="N1118" t="s">
        <v>208</v>
      </c>
      <c r="O1118" t="s">
        <v>476</v>
      </c>
      <c r="P1118" t="s">
        <v>476</v>
      </c>
    </row>
    <row r="1119" spans="1:16">
      <c r="A1119" s="484" t="s">
        <v>6204</v>
      </c>
      <c r="B1119" s="485" t="s">
        <v>6203</v>
      </c>
      <c r="C1119" t="s">
        <v>6202</v>
      </c>
      <c r="D1119" t="s">
        <v>6201</v>
      </c>
      <c r="E1119" t="str">
        <f t="shared" si="17"/>
        <v>5897 - UNIVERSITE AVIGNON FORMATION CONTINUE - SCUFC</v>
      </c>
      <c r="F1119" t="s">
        <v>6200</v>
      </c>
      <c r="G1119" t="s">
        <v>6199</v>
      </c>
      <c r="H1119" t="s">
        <v>6198</v>
      </c>
      <c r="I1119" t="s">
        <v>4549</v>
      </c>
      <c r="J1119" t="s">
        <v>6197</v>
      </c>
      <c r="K1119" t="s">
        <v>208</v>
      </c>
      <c r="L1119" t="s">
        <v>6196</v>
      </c>
      <c r="N1119" t="s">
        <v>208</v>
      </c>
      <c r="O1119" t="s">
        <v>476</v>
      </c>
      <c r="P1119" t="s">
        <v>476</v>
      </c>
    </row>
    <row r="1120" spans="1:16">
      <c r="A1120" s="484" t="s">
        <v>41140</v>
      </c>
      <c r="B1120" s="485" t="s">
        <v>41139</v>
      </c>
      <c r="C1120" t="s">
        <v>41138</v>
      </c>
      <c r="D1120" t="s">
        <v>41137</v>
      </c>
      <c r="E1120" t="str">
        <f t="shared" si="17"/>
        <v>668412 - LYCEE POLYVALENT ROSA PARKS</v>
      </c>
      <c r="G1120" t="s">
        <v>41136</v>
      </c>
      <c r="I1120" t="s">
        <v>8105</v>
      </c>
      <c r="J1120" t="s">
        <v>41135</v>
      </c>
      <c r="K1120" t="s">
        <v>208</v>
      </c>
      <c r="L1120" t="s">
        <v>41134</v>
      </c>
      <c r="N1120" t="s">
        <v>208</v>
      </c>
      <c r="O1120" t="s">
        <v>476</v>
      </c>
      <c r="P1120" t="s">
        <v>476</v>
      </c>
    </row>
    <row r="1121" spans="1:16">
      <c r="A1121" s="484" t="s">
        <v>65271</v>
      </c>
      <c r="B1121" s="485" t="s">
        <v>41139</v>
      </c>
      <c r="C1121" t="s">
        <v>65270</v>
      </c>
      <c r="D1121" t="s">
        <v>65262</v>
      </c>
      <c r="E1121" t="str">
        <f t="shared" si="17"/>
        <v>330206 - GRETA CFA DE VENDEE LA ROCHE SUR YON</v>
      </c>
      <c r="F1121" t="s">
        <v>65269</v>
      </c>
      <c r="G1121" t="s">
        <v>65268</v>
      </c>
      <c r="I1121" t="s">
        <v>8105</v>
      </c>
      <c r="J1121" t="s">
        <v>65267</v>
      </c>
      <c r="K1121" t="s">
        <v>208</v>
      </c>
      <c r="L1121" t="s">
        <v>65266</v>
      </c>
      <c r="N1121" t="s">
        <v>207</v>
      </c>
      <c r="O1121" t="s">
        <v>476</v>
      </c>
      <c r="P1121" t="s">
        <v>476</v>
      </c>
    </row>
    <row r="1122" spans="1:16">
      <c r="A1122" s="484" t="s">
        <v>65265</v>
      </c>
      <c r="B1122" s="485" t="s">
        <v>65264</v>
      </c>
      <c r="C1122" t="s">
        <v>65263</v>
      </c>
      <c r="D1122" t="s">
        <v>65262</v>
      </c>
      <c r="E1122" t="str">
        <f t="shared" si="17"/>
        <v>631772 - GRETA CFA DE VENDEE LA ROCHE SUR YON</v>
      </c>
      <c r="F1122" t="s">
        <v>1520</v>
      </c>
      <c r="G1122" t="s">
        <v>65261</v>
      </c>
      <c r="I1122" t="s">
        <v>8105</v>
      </c>
      <c r="J1122" t="s">
        <v>65260</v>
      </c>
      <c r="K1122" t="s">
        <v>208</v>
      </c>
      <c r="L1122" t="s">
        <v>65259</v>
      </c>
      <c r="N1122" t="s">
        <v>207</v>
      </c>
      <c r="O1122" t="s">
        <v>476</v>
      </c>
      <c r="P1122" t="s">
        <v>476</v>
      </c>
    </row>
    <row r="1123" spans="1:16">
      <c r="A1123" s="484" t="s">
        <v>107368</v>
      </c>
      <c r="B1123" s="485" t="s">
        <v>107367</v>
      </c>
      <c r="C1123" t="s">
        <v>107300</v>
      </c>
      <c r="D1123" t="s">
        <v>107366</v>
      </c>
      <c r="E1123" t="str">
        <f t="shared" si="17"/>
        <v>489116 - CFPPA  LA ROCHE SUR YON</v>
      </c>
      <c r="F1123" t="s">
        <v>7832</v>
      </c>
      <c r="G1123" t="s">
        <v>107365</v>
      </c>
      <c r="H1123" t="s">
        <v>107364</v>
      </c>
      <c r="I1123" t="s">
        <v>8105</v>
      </c>
      <c r="J1123" t="s">
        <v>107363</v>
      </c>
      <c r="K1123" t="s">
        <v>208</v>
      </c>
      <c r="L1123" t="s">
        <v>107362</v>
      </c>
      <c r="N1123" t="s">
        <v>208</v>
      </c>
      <c r="O1123" t="s">
        <v>476</v>
      </c>
      <c r="P1123" t="s">
        <v>476</v>
      </c>
    </row>
    <row r="1124" spans="1:16">
      <c r="A1124" s="484" t="s">
        <v>106439</v>
      </c>
      <c r="B1124" s="485" t="s">
        <v>106438</v>
      </c>
      <c r="C1124" t="s">
        <v>106437</v>
      </c>
      <c r="D1124" t="s">
        <v>106436</v>
      </c>
      <c r="E1124" t="str">
        <f t="shared" si="17"/>
        <v>432398 - CREPS POITOU CHARENTES</v>
      </c>
      <c r="F1124" t="s">
        <v>106435</v>
      </c>
      <c r="G1124" t="s">
        <v>106434</v>
      </c>
      <c r="I1124" t="s">
        <v>106433</v>
      </c>
      <c r="J1124" t="s">
        <v>106432</v>
      </c>
      <c r="K1124" t="s">
        <v>208</v>
      </c>
      <c r="L1124" t="s">
        <v>106431</v>
      </c>
      <c r="N1124" t="s">
        <v>208</v>
      </c>
      <c r="O1124" t="s">
        <v>476</v>
      </c>
      <c r="P1124" t="s">
        <v>476</v>
      </c>
    </row>
    <row r="1125" spans="1:16">
      <c r="A1125" s="484" t="s">
        <v>98226</v>
      </c>
      <c r="B1125" s="485" t="s">
        <v>89981</v>
      </c>
      <c r="C1125" t="s">
        <v>98225</v>
      </c>
      <c r="D1125" t="s">
        <v>98224</v>
      </c>
      <c r="E1125" t="str">
        <f t="shared" si="17"/>
        <v>478234 - CFPPA DE EPLEFPA XAVIER BERNARD ROUILLE</v>
      </c>
      <c r="F1125" t="s">
        <v>10408</v>
      </c>
      <c r="G1125" t="s">
        <v>98223</v>
      </c>
      <c r="H1125" t="s">
        <v>98222</v>
      </c>
      <c r="I1125" t="s">
        <v>89976</v>
      </c>
      <c r="J1125" t="s">
        <v>98221</v>
      </c>
      <c r="K1125" t="s">
        <v>208</v>
      </c>
      <c r="L1125" t="s">
        <v>98220</v>
      </c>
      <c r="N1125" t="s">
        <v>208</v>
      </c>
      <c r="O1125" t="s">
        <v>476</v>
      </c>
      <c r="P1125" t="s">
        <v>98219</v>
      </c>
    </row>
    <row r="1126" spans="1:16">
      <c r="A1126" s="484" t="s">
        <v>89982</v>
      </c>
      <c r="B1126" s="485" t="s">
        <v>89981</v>
      </c>
      <c r="C1126" t="s">
        <v>89980</v>
      </c>
      <c r="D1126" t="s">
        <v>89979</v>
      </c>
      <c r="E1126" t="str">
        <f t="shared" si="17"/>
        <v>661375 - CFAA DE EPLEFPA ROUILLE</v>
      </c>
      <c r="F1126" t="s">
        <v>9578</v>
      </c>
      <c r="G1126" t="s">
        <v>89978</v>
      </c>
      <c r="H1126" t="s">
        <v>89977</v>
      </c>
      <c r="I1126" t="s">
        <v>89976</v>
      </c>
      <c r="J1126" t="s">
        <v>89975</v>
      </c>
      <c r="K1126" t="s">
        <v>208</v>
      </c>
      <c r="L1126" t="s">
        <v>89974</v>
      </c>
      <c r="N1126" t="s">
        <v>207</v>
      </c>
      <c r="O1126" t="s">
        <v>476</v>
      </c>
      <c r="P1126" t="s">
        <v>476</v>
      </c>
    </row>
    <row r="1127" spans="1:16">
      <c r="A1127" s="484" t="s">
        <v>41086</v>
      </c>
      <c r="B1127" s="485" t="s">
        <v>41085</v>
      </c>
      <c r="C1127" t="s">
        <v>41084</v>
      </c>
      <c r="D1127" t="s">
        <v>41083</v>
      </c>
      <c r="E1127" t="str">
        <f t="shared" si="17"/>
        <v>488665 - LAH REGIONAL - EPLEA NAT'THURE VEGETAL</v>
      </c>
      <c r="F1127" t="s">
        <v>18414</v>
      </c>
      <c r="G1127" t="s">
        <v>41082</v>
      </c>
      <c r="H1127" t="s">
        <v>41081</v>
      </c>
      <c r="I1127" t="s">
        <v>41080</v>
      </c>
      <c r="J1127" t="s">
        <v>41079</v>
      </c>
      <c r="K1127" t="s">
        <v>208</v>
      </c>
      <c r="L1127" t="s">
        <v>41078</v>
      </c>
      <c r="N1127" t="s">
        <v>208</v>
      </c>
      <c r="O1127" t="s">
        <v>476</v>
      </c>
      <c r="P1127" t="s">
        <v>476</v>
      </c>
    </row>
    <row r="1128" spans="1:16">
      <c r="A1128" s="484" t="s">
        <v>107132</v>
      </c>
      <c r="B1128" s="485" t="s">
        <v>107131</v>
      </c>
      <c r="C1128" t="s">
        <v>107130</v>
      </c>
      <c r="D1128" t="s">
        <v>107129</v>
      </c>
      <c r="E1128" t="str">
        <f t="shared" si="17"/>
        <v>515425 - CFPPA MONTMORILLON</v>
      </c>
      <c r="F1128" t="s">
        <v>7753</v>
      </c>
      <c r="G1128" t="s">
        <v>107128</v>
      </c>
      <c r="H1128" t="s">
        <v>107127</v>
      </c>
      <c r="I1128" t="s">
        <v>103667</v>
      </c>
      <c r="J1128" t="s">
        <v>107126</v>
      </c>
      <c r="K1128" t="s">
        <v>208</v>
      </c>
      <c r="L1128" t="s">
        <v>107125</v>
      </c>
      <c r="N1128" t="s">
        <v>208</v>
      </c>
      <c r="O1128" t="s">
        <v>476</v>
      </c>
      <c r="P1128" t="s">
        <v>476</v>
      </c>
    </row>
    <row r="1129" spans="1:16">
      <c r="A1129" s="484" t="s">
        <v>105053</v>
      </c>
      <c r="B1129" s="485" t="s">
        <v>105052</v>
      </c>
      <c r="C1129" t="s">
        <v>105051</v>
      </c>
      <c r="D1129" t="s">
        <v>105050</v>
      </c>
      <c r="E1129" t="str">
        <f t="shared" si="17"/>
        <v>51858 - EPLEFPA CFPPA VERNEUIL SUR VIENNE</v>
      </c>
      <c r="F1129" t="s">
        <v>1568</v>
      </c>
      <c r="H1129" t="s">
        <v>105049</v>
      </c>
      <c r="I1129" t="s">
        <v>8010</v>
      </c>
      <c r="J1129" t="s">
        <v>105048</v>
      </c>
      <c r="K1129" t="s">
        <v>208</v>
      </c>
      <c r="L1129" t="s">
        <v>105047</v>
      </c>
      <c r="N1129" t="s">
        <v>208</v>
      </c>
      <c r="O1129" t="s">
        <v>476</v>
      </c>
      <c r="P1129" t="s">
        <v>476</v>
      </c>
    </row>
    <row r="1130" spans="1:16">
      <c r="A1130" s="484" t="s">
        <v>107109</v>
      </c>
      <c r="B1130" s="485" t="s">
        <v>107108</v>
      </c>
      <c r="C1130" t="s">
        <v>107107</v>
      </c>
      <c r="D1130" t="s">
        <v>107106</v>
      </c>
      <c r="E1130" t="str">
        <f t="shared" si="17"/>
        <v>380489 - CFPPA ST YREIX LA PERCHE</v>
      </c>
      <c r="F1130" t="s">
        <v>1568</v>
      </c>
      <c r="G1130" t="s">
        <v>107105</v>
      </c>
      <c r="I1130" t="s">
        <v>28507</v>
      </c>
      <c r="J1130" t="s">
        <v>107104</v>
      </c>
      <c r="K1130" t="s">
        <v>208</v>
      </c>
      <c r="L1130" t="s">
        <v>107103</v>
      </c>
      <c r="N1130" t="s">
        <v>208</v>
      </c>
      <c r="O1130" t="s">
        <v>476</v>
      </c>
      <c r="P1130" t="s">
        <v>476</v>
      </c>
    </row>
    <row r="1131" spans="1:16">
      <c r="A1131" s="484" t="s">
        <v>64953</v>
      </c>
      <c r="B1131" s="485" t="s">
        <v>64952</v>
      </c>
      <c r="C1131" t="s">
        <v>64951</v>
      </c>
      <c r="D1131" t="s">
        <v>64950</v>
      </c>
      <c r="E1131" t="str">
        <f t="shared" si="17"/>
        <v>24806 - GRETA LORRAINE SUD REMIREMONT</v>
      </c>
      <c r="F1131" t="s">
        <v>7978</v>
      </c>
      <c r="G1131" t="s">
        <v>64949</v>
      </c>
      <c r="H1131" t="s">
        <v>64948</v>
      </c>
      <c r="I1131" t="s">
        <v>9864</v>
      </c>
      <c r="J1131" t="s">
        <v>64947</v>
      </c>
      <c r="K1131" t="s">
        <v>208</v>
      </c>
      <c r="L1131" t="s">
        <v>64946</v>
      </c>
      <c r="N1131" t="s">
        <v>208</v>
      </c>
      <c r="O1131" t="s">
        <v>476</v>
      </c>
      <c r="P1131" t="s">
        <v>476</v>
      </c>
    </row>
    <row r="1132" spans="1:16">
      <c r="A1132" s="484" t="s">
        <v>107076</v>
      </c>
      <c r="B1132" s="485" t="s">
        <v>107075</v>
      </c>
      <c r="C1132" t="s">
        <v>107074</v>
      </c>
      <c r="D1132" t="s">
        <v>107073</v>
      </c>
      <c r="E1132" t="str">
        <f t="shared" si="17"/>
        <v>504877 - CFPPAF MIRECOURT</v>
      </c>
      <c r="F1132" t="s">
        <v>1568</v>
      </c>
      <c r="G1132" t="s">
        <v>107072</v>
      </c>
      <c r="H1132" t="s">
        <v>107071</v>
      </c>
      <c r="I1132" t="s">
        <v>101526</v>
      </c>
      <c r="J1132" t="s">
        <v>107070</v>
      </c>
      <c r="K1132" t="s">
        <v>208</v>
      </c>
      <c r="L1132" t="s">
        <v>107069</v>
      </c>
      <c r="N1132" t="s">
        <v>208</v>
      </c>
      <c r="O1132" t="s">
        <v>476</v>
      </c>
      <c r="P1132" t="s">
        <v>476</v>
      </c>
    </row>
    <row r="1133" spans="1:16">
      <c r="A1133" s="484" t="s">
        <v>65329</v>
      </c>
      <c r="B1133" s="485" t="s">
        <v>65328</v>
      </c>
      <c r="C1133" t="s">
        <v>65327</v>
      </c>
      <c r="D1133" t="s">
        <v>65326</v>
      </c>
      <c r="E1133" t="str">
        <f t="shared" si="17"/>
        <v>3062 - GRETA AUXERRE</v>
      </c>
      <c r="F1133" t="s">
        <v>3297</v>
      </c>
      <c r="G1133" t="s">
        <v>65325</v>
      </c>
      <c r="H1133" t="s">
        <v>65324</v>
      </c>
      <c r="I1133" t="s">
        <v>7839</v>
      </c>
      <c r="J1133" t="s">
        <v>65323</v>
      </c>
      <c r="K1133" t="s">
        <v>208</v>
      </c>
      <c r="L1133" t="s">
        <v>65322</v>
      </c>
      <c r="N1133" t="s">
        <v>208</v>
      </c>
      <c r="O1133" t="s">
        <v>476</v>
      </c>
      <c r="P1133" t="s">
        <v>476</v>
      </c>
    </row>
    <row r="1134" spans="1:16">
      <c r="A1134" s="484" t="s">
        <v>107374</v>
      </c>
      <c r="B1134" s="485" t="s">
        <v>107373</v>
      </c>
      <c r="C1134" t="s">
        <v>107300</v>
      </c>
      <c r="D1134" t="s">
        <v>41344</v>
      </c>
      <c r="E1134" t="str">
        <f t="shared" si="17"/>
        <v>10418 - CFPPA</v>
      </c>
      <c r="F1134" t="s">
        <v>3297</v>
      </c>
      <c r="G1134" t="s">
        <v>107372</v>
      </c>
      <c r="I1134" t="s">
        <v>107371</v>
      </c>
      <c r="J1134" t="s">
        <v>107370</v>
      </c>
      <c r="K1134" t="s">
        <v>208</v>
      </c>
      <c r="L1134" t="s">
        <v>107369</v>
      </c>
      <c r="N1134" t="s">
        <v>208</v>
      </c>
      <c r="O1134" t="s">
        <v>476</v>
      </c>
      <c r="P1134" t="s">
        <v>476</v>
      </c>
    </row>
    <row r="1135" spans="1:16">
      <c r="A1135" s="484" t="s">
        <v>98169</v>
      </c>
      <c r="B1135" s="485" t="s">
        <v>98168</v>
      </c>
      <c r="C1135" t="s">
        <v>98167</v>
      </c>
      <c r="D1135" t="s">
        <v>98167</v>
      </c>
      <c r="E1135" t="str">
        <f t="shared" si="17"/>
        <v>482985 - CFPPA DE VALDOIE</v>
      </c>
      <c r="F1135" t="s">
        <v>2572</v>
      </c>
      <c r="G1135" t="s">
        <v>98166</v>
      </c>
      <c r="I1135" t="s">
        <v>98165</v>
      </c>
      <c r="J1135" t="s">
        <v>98164</v>
      </c>
      <c r="K1135" t="s">
        <v>208</v>
      </c>
      <c r="L1135" t="s">
        <v>98163</v>
      </c>
      <c r="N1135" t="s">
        <v>208</v>
      </c>
      <c r="O1135" t="s">
        <v>476</v>
      </c>
      <c r="P1135" t="s">
        <v>476</v>
      </c>
    </row>
    <row r="1136" spans="1:16">
      <c r="A1136" s="484" t="s">
        <v>5735</v>
      </c>
      <c r="B1136" s="485" t="s">
        <v>5734</v>
      </c>
      <c r="C1136" t="s">
        <v>5733</v>
      </c>
      <c r="D1136" t="s">
        <v>5732</v>
      </c>
      <c r="E1136" t="str">
        <f t="shared" si="17"/>
        <v>263760 - UTBM</v>
      </c>
      <c r="F1136" t="s">
        <v>1710</v>
      </c>
      <c r="G1136" t="s">
        <v>5731</v>
      </c>
      <c r="I1136" t="s">
        <v>3271</v>
      </c>
      <c r="J1136" t="s">
        <v>5730</v>
      </c>
      <c r="K1136" t="s">
        <v>208</v>
      </c>
      <c r="L1136" t="s">
        <v>5729</v>
      </c>
      <c r="N1136" t="s">
        <v>208</v>
      </c>
      <c r="O1136" t="s">
        <v>476</v>
      </c>
      <c r="P1136" t="s">
        <v>476</v>
      </c>
    </row>
    <row r="1137" spans="1:16">
      <c r="A1137" s="484" t="s">
        <v>65071</v>
      </c>
      <c r="B1137" s="485" t="s">
        <v>65070</v>
      </c>
      <c r="C1137" t="s">
        <v>65069</v>
      </c>
      <c r="D1137" t="s">
        <v>65069</v>
      </c>
      <c r="E1137" t="str">
        <f t="shared" si="17"/>
        <v>1600 - GRETA EST ESSONNE</v>
      </c>
      <c r="F1137" t="s">
        <v>65068</v>
      </c>
      <c r="G1137" t="s">
        <v>65067</v>
      </c>
      <c r="H1137" t="s">
        <v>65066</v>
      </c>
      <c r="I1137" t="s">
        <v>65065</v>
      </c>
      <c r="J1137" t="s">
        <v>65064</v>
      </c>
      <c r="K1137" t="s">
        <v>208</v>
      </c>
      <c r="L1137" t="s">
        <v>65063</v>
      </c>
      <c r="N1137" t="s">
        <v>208</v>
      </c>
      <c r="O1137" t="s">
        <v>476</v>
      </c>
      <c r="P1137" t="s">
        <v>476</v>
      </c>
    </row>
    <row r="1138" spans="1:16">
      <c r="A1138" s="484" t="s">
        <v>86875</v>
      </c>
      <c r="B1138" s="485" t="s">
        <v>65070</v>
      </c>
      <c r="C1138" t="s">
        <v>86874</v>
      </c>
      <c r="D1138" t="s">
        <v>86873</v>
      </c>
      <c r="E1138" t="str">
        <f t="shared" si="17"/>
        <v>594210 - DABM 91 DU LYCEE POLYVALENT ROBERT DOISNEAU EVRY</v>
      </c>
      <c r="F1138" t="s">
        <v>33648</v>
      </c>
      <c r="G1138" t="s">
        <v>86872</v>
      </c>
      <c r="H1138" t="s">
        <v>86871</v>
      </c>
      <c r="I1138" t="s">
        <v>5651</v>
      </c>
      <c r="J1138" t="s">
        <v>86870</v>
      </c>
      <c r="K1138" t="s">
        <v>208</v>
      </c>
      <c r="L1138" t="s">
        <v>86869</v>
      </c>
      <c r="N1138" t="s">
        <v>208</v>
      </c>
      <c r="O1138" t="s">
        <v>476</v>
      </c>
      <c r="P1138" t="s">
        <v>476</v>
      </c>
    </row>
    <row r="1139" spans="1:16">
      <c r="A1139" s="484" t="s">
        <v>5310</v>
      </c>
      <c r="C1139" t="s">
        <v>5309</v>
      </c>
      <c r="D1139" t="s">
        <v>5309</v>
      </c>
      <c r="E1139" t="str">
        <f t="shared" si="17"/>
        <v>5022 - UNIVERSITE PARIS SUD FACULTE DE MEDECINE</v>
      </c>
      <c r="F1139" t="s">
        <v>1478</v>
      </c>
      <c r="G1139" t="s">
        <v>5308</v>
      </c>
      <c r="I1139" t="s">
        <v>5307</v>
      </c>
      <c r="J1139" t="s">
        <v>5306</v>
      </c>
      <c r="K1139" t="s">
        <v>5305</v>
      </c>
      <c r="L1139" t="s">
        <v>5304</v>
      </c>
      <c r="N1139" t="s">
        <v>208</v>
      </c>
      <c r="O1139" t="s">
        <v>476</v>
      </c>
      <c r="P1139" t="s">
        <v>476</v>
      </c>
    </row>
    <row r="1140" spans="1:16">
      <c r="A1140" s="484" t="s">
        <v>5657</v>
      </c>
      <c r="B1140" s="485" t="s">
        <v>5656</v>
      </c>
      <c r="C1140" t="s">
        <v>5655</v>
      </c>
      <c r="D1140" t="s">
        <v>5654</v>
      </c>
      <c r="E1140" t="str">
        <f t="shared" si="17"/>
        <v>184020 - UEVE</v>
      </c>
      <c r="F1140" t="s">
        <v>5653</v>
      </c>
      <c r="G1140" t="s">
        <v>5652</v>
      </c>
      <c r="I1140" t="s">
        <v>5651</v>
      </c>
      <c r="J1140" t="s">
        <v>5650</v>
      </c>
      <c r="K1140" t="s">
        <v>208</v>
      </c>
      <c r="L1140" t="s">
        <v>5649</v>
      </c>
      <c r="N1140" t="s">
        <v>208</v>
      </c>
      <c r="O1140" t="s">
        <v>476</v>
      </c>
      <c r="P1140" t="s">
        <v>476</v>
      </c>
    </row>
    <row r="1141" spans="1:16">
      <c r="A1141" s="484" t="s">
        <v>52206</v>
      </c>
      <c r="B1141" s="485" t="s">
        <v>52205</v>
      </c>
      <c r="C1141" t="s">
        <v>52204</v>
      </c>
      <c r="D1141" t="s">
        <v>52203</v>
      </c>
      <c r="E1141" t="str">
        <f t="shared" si="17"/>
        <v>604057 - IUT - EVRY VAL D'ESSONNE</v>
      </c>
      <c r="F1141" t="s">
        <v>10495</v>
      </c>
      <c r="G1141" t="s">
        <v>5652</v>
      </c>
      <c r="I1141" t="s">
        <v>5651</v>
      </c>
      <c r="J1141" t="s">
        <v>52202</v>
      </c>
      <c r="K1141" t="s">
        <v>208</v>
      </c>
      <c r="L1141" t="s">
        <v>52201</v>
      </c>
      <c r="N1141" t="s">
        <v>208</v>
      </c>
      <c r="O1141" t="s">
        <v>476</v>
      </c>
      <c r="P1141" t="s">
        <v>476</v>
      </c>
    </row>
    <row r="1142" spans="1:16">
      <c r="A1142" s="484" t="s">
        <v>41338</v>
      </c>
      <c r="B1142" s="485" t="s">
        <v>41337</v>
      </c>
      <c r="C1142" t="s">
        <v>41336</v>
      </c>
      <c r="D1142" t="s">
        <v>41335</v>
      </c>
      <c r="E1142" t="str">
        <f t="shared" si="17"/>
        <v>491860 - LYCEE AUGUSTE RENOIR ASNIERES SUR SEINE</v>
      </c>
      <c r="F1142" t="s">
        <v>39952</v>
      </c>
      <c r="G1142" t="s">
        <v>41334</v>
      </c>
      <c r="I1142" t="s">
        <v>2443</v>
      </c>
      <c r="J1142" t="s">
        <v>41333</v>
      </c>
      <c r="K1142" t="s">
        <v>208</v>
      </c>
      <c r="L1142" t="s">
        <v>41332</v>
      </c>
      <c r="N1142" t="s">
        <v>208</v>
      </c>
      <c r="O1142" t="s">
        <v>476</v>
      </c>
      <c r="P1142" t="s">
        <v>476</v>
      </c>
    </row>
    <row r="1143" spans="1:16">
      <c r="A1143" s="484" t="s">
        <v>65143</v>
      </c>
      <c r="B1143" s="485" t="s">
        <v>41337</v>
      </c>
      <c r="C1143" t="s">
        <v>65142</v>
      </c>
      <c r="D1143" t="s">
        <v>65142</v>
      </c>
      <c r="E1143" t="str">
        <f t="shared" si="17"/>
        <v>568028 - GRETA DES HAUTS DE SEINE</v>
      </c>
      <c r="F1143" t="s">
        <v>65141</v>
      </c>
      <c r="G1143" t="s">
        <v>65140</v>
      </c>
      <c r="I1143" t="s">
        <v>3921</v>
      </c>
      <c r="J1143" t="s">
        <v>65139</v>
      </c>
      <c r="K1143" t="s">
        <v>208</v>
      </c>
      <c r="L1143" t="s">
        <v>65138</v>
      </c>
      <c r="N1143" t="s">
        <v>208</v>
      </c>
      <c r="O1143" t="s">
        <v>476</v>
      </c>
      <c r="P1143" t="s">
        <v>476</v>
      </c>
    </row>
    <row r="1144" spans="1:16">
      <c r="A1144" s="484" t="s">
        <v>89273</v>
      </c>
      <c r="B1144" s="485" t="s">
        <v>41337</v>
      </c>
      <c r="C1144" t="s">
        <v>89272</v>
      </c>
      <c r="D1144" t="s">
        <v>89271</v>
      </c>
      <c r="E1144" t="str">
        <f t="shared" si="17"/>
        <v>281256 - DABM DES HAUTS DE SEINE - GRETA LYCEE AUGUSTE RENOIR</v>
      </c>
      <c r="F1144" t="s">
        <v>64635</v>
      </c>
      <c r="G1144" t="s">
        <v>89270</v>
      </c>
      <c r="I1144" t="s">
        <v>3921</v>
      </c>
      <c r="J1144" t="s">
        <v>89269</v>
      </c>
      <c r="K1144" t="s">
        <v>208</v>
      </c>
      <c r="L1144" t="s">
        <v>89268</v>
      </c>
      <c r="N1144" t="s">
        <v>208</v>
      </c>
      <c r="O1144" t="s">
        <v>476</v>
      </c>
      <c r="P1144" t="s">
        <v>476</v>
      </c>
    </row>
    <row r="1145" spans="1:16">
      <c r="A1145" s="484" t="s">
        <v>5334</v>
      </c>
      <c r="B1145" s="485" t="s">
        <v>5333</v>
      </c>
      <c r="C1145" t="s">
        <v>5332</v>
      </c>
      <c r="D1145" t="s">
        <v>5332</v>
      </c>
      <c r="E1145" t="str">
        <f t="shared" si="17"/>
        <v>399140 - UNIVERSITE PARIS NANTERRE</v>
      </c>
      <c r="F1145" t="s">
        <v>5331</v>
      </c>
      <c r="G1145" t="s">
        <v>5330</v>
      </c>
      <c r="I1145" t="s">
        <v>3921</v>
      </c>
      <c r="J1145" t="s">
        <v>5329</v>
      </c>
      <c r="K1145" t="s">
        <v>208</v>
      </c>
      <c r="L1145" t="s">
        <v>5328</v>
      </c>
      <c r="N1145" t="s">
        <v>207</v>
      </c>
      <c r="O1145" t="s">
        <v>476</v>
      </c>
      <c r="P1145" t="s">
        <v>5327</v>
      </c>
    </row>
    <row r="1146" spans="1:16">
      <c r="A1146" s="484" t="s">
        <v>90251</v>
      </c>
      <c r="B1146" s="485" t="s">
        <v>90250</v>
      </c>
      <c r="C1146" t="s">
        <v>90249</v>
      </c>
      <c r="D1146" t="s">
        <v>90248</v>
      </c>
      <c r="E1146" t="str">
        <f t="shared" si="17"/>
        <v>479767 - CREPS D'ILE DE FRANCE</v>
      </c>
      <c r="F1146" t="s">
        <v>90247</v>
      </c>
      <c r="G1146" t="s">
        <v>90246</v>
      </c>
      <c r="I1146" t="s">
        <v>15007</v>
      </c>
      <c r="J1146" t="s">
        <v>90245</v>
      </c>
      <c r="K1146" t="s">
        <v>208</v>
      </c>
      <c r="L1146" t="s">
        <v>90244</v>
      </c>
      <c r="N1146" t="s">
        <v>208</v>
      </c>
      <c r="O1146" t="s">
        <v>476</v>
      </c>
      <c r="P1146" t="s">
        <v>476</v>
      </c>
    </row>
    <row r="1147" spans="1:16">
      <c r="A1147" s="484" t="s">
        <v>64859</v>
      </c>
      <c r="B1147" s="485" t="s">
        <v>64858</v>
      </c>
      <c r="C1147" t="s">
        <v>64857</v>
      </c>
      <c r="D1147" t="s">
        <v>64856</v>
      </c>
      <c r="E1147" t="str">
        <f t="shared" si="17"/>
        <v>212829 - GRETA MTE 93 DU LGT CONDORCET MONTREUIL</v>
      </c>
      <c r="F1147" t="s">
        <v>5073</v>
      </c>
      <c r="G1147" t="s">
        <v>64855</v>
      </c>
      <c r="I1147" t="s">
        <v>4951</v>
      </c>
      <c r="J1147" t="s">
        <v>64854</v>
      </c>
      <c r="K1147" t="s">
        <v>208</v>
      </c>
      <c r="L1147" t="s">
        <v>64853</v>
      </c>
      <c r="N1147" t="s">
        <v>208</v>
      </c>
      <c r="O1147" t="s">
        <v>476</v>
      </c>
      <c r="P1147" t="s">
        <v>476</v>
      </c>
    </row>
    <row r="1148" spans="1:16">
      <c r="A1148" s="484" t="s">
        <v>5303</v>
      </c>
      <c r="B1148" s="485" t="s">
        <v>5302</v>
      </c>
      <c r="C1148" t="s">
        <v>5301</v>
      </c>
      <c r="D1148" t="s">
        <v>5300</v>
      </c>
      <c r="E1148" t="str">
        <f t="shared" si="17"/>
        <v>5034 - UNIV PARIS XIII PARIS NORD VILLETANEUSE</v>
      </c>
      <c r="F1148" t="s">
        <v>5299</v>
      </c>
      <c r="G1148" t="s">
        <v>5298</v>
      </c>
      <c r="I1148" t="s">
        <v>5297</v>
      </c>
      <c r="J1148" t="s">
        <v>5296</v>
      </c>
      <c r="K1148" t="s">
        <v>5295</v>
      </c>
      <c r="L1148" t="s">
        <v>5294</v>
      </c>
      <c r="N1148" t="s">
        <v>208</v>
      </c>
      <c r="O1148" t="s">
        <v>476</v>
      </c>
      <c r="P1148" t="s">
        <v>476</v>
      </c>
    </row>
    <row r="1149" spans="1:16">
      <c r="A1149" s="484" t="s">
        <v>49807</v>
      </c>
      <c r="B1149" s="485" t="s">
        <v>49779</v>
      </c>
      <c r="C1149" t="s">
        <v>49806</v>
      </c>
      <c r="D1149" t="s">
        <v>49806</v>
      </c>
      <c r="E1149" t="str">
        <f t="shared" si="17"/>
        <v>614543 - IUT DE SAINT DENIS DE L'UNIVERSITE PARIS XIII PARIS NORD</v>
      </c>
      <c r="F1149" t="s">
        <v>3635</v>
      </c>
      <c r="G1149" t="s">
        <v>49805</v>
      </c>
      <c r="I1149" t="s">
        <v>5864</v>
      </c>
      <c r="J1149" t="s">
        <v>49804</v>
      </c>
      <c r="K1149" t="s">
        <v>208</v>
      </c>
      <c r="L1149" t="s">
        <v>49803</v>
      </c>
      <c r="N1149" t="s">
        <v>208</v>
      </c>
      <c r="O1149" t="s">
        <v>476</v>
      </c>
      <c r="P1149" t="s">
        <v>476</v>
      </c>
    </row>
    <row r="1150" spans="1:16">
      <c r="A1150" s="484" t="s">
        <v>49780</v>
      </c>
      <c r="B1150" s="485" t="s">
        <v>49779</v>
      </c>
      <c r="C1150" t="s">
        <v>49778</v>
      </c>
      <c r="D1150" t="s">
        <v>49778</v>
      </c>
      <c r="E1150" t="str">
        <f t="shared" si="17"/>
        <v>603247 - IUT DE VILLETANEUSE DE L'UNIVERSITE PARIS XIII PARIS NORD</v>
      </c>
      <c r="F1150" t="s">
        <v>24204</v>
      </c>
      <c r="G1150" t="s">
        <v>49777</v>
      </c>
      <c r="I1150" t="s">
        <v>5297</v>
      </c>
      <c r="J1150" t="s">
        <v>49776</v>
      </c>
      <c r="K1150" t="s">
        <v>208</v>
      </c>
      <c r="L1150" t="s">
        <v>49775</v>
      </c>
      <c r="N1150" t="s">
        <v>208</v>
      </c>
      <c r="O1150" t="s">
        <v>476</v>
      </c>
      <c r="P1150" t="s">
        <v>476</v>
      </c>
    </row>
    <row r="1151" spans="1:16">
      <c r="A1151" s="484" t="s">
        <v>49814</v>
      </c>
      <c r="B1151" s="485" t="s">
        <v>5302</v>
      </c>
      <c r="C1151" t="s">
        <v>49813</v>
      </c>
      <c r="D1151" t="s">
        <v>49812</v>
      </c>
      <c r="E1151" t="str">
        <f t="shared" si="17"/>
        <v>520378 - IUT DE BOBIGNY UNIVERSITE PARIS XIII PARIS NORD</v>
      </c>
      <c r="F1151" t="s">
        <v>2416</v>
      </c>
      <c r="G1151" t="s">
        <v>49811</v>
      </c>
      <c r="H1151" t="s">
        <v>49810</v>
      </c>
      <c r="I1151" t="s">
        <v>46895</v>
      </c>
      <c r="J1151" t="s">
        <v>49809</v>
      </c>
      <c r="K1151" t="s">
        <v>208</v>
      </c>
      <c r="L1151" t="s">
        <v>49808</v>
      </c>
      <c r="N1151" t="s">
        <v>207</v>
      </c>
      <c r="O1151" t="s">
        <v>476</v>
      </c>
      <c r="P1151" t="s">
        <v>476</v>
      </c>
    </row>
    <row r="1152" spans="1:16">
      <c r="A1152" s="484" t="s">
        <v>64908</v>
      </c>
      <c r="B1152" s="485" t="s">
        <v>64907</v>
      </c>
      <c r="C1152" t="s">
        <v>64906</v>
      </c>
      <c r="D1152" t="s">
        <v>64905</v>
      </c>
      <c r="E1152" t="str">
        <f t="shared" si="17"/>
        <v>224297 - GRETA MTI 93</v>
      </c>
      <c r="F1152" t="s">
        <v>64904</v>
      </c>
      <c r="G1152" t="s">
        <v>64903</v>
      </c>
      <c r="H1152" t="s">
        <v>64902</v>
      </c>
      <c r="I1152" t="s">
        <v>40793</v>
      </c>
      <c r="J1152" t="s">
        <v>64901</v>
      </c>
      <c r="K1152" t="s">
        <v>208</v>
      </c>
      <c r="L1152" t="s">
        <v>64900</v>
      </c>
      <c r="N1152" t="s">
        <v>208</v>
      </c>
      <c r="O1152" t="s">
        <v>476</v>
      </c>
      <c r="P1152" t="s">
        <v>476</v>
      </c>
    </row>
    <row r="1153" spans="1:16">
      <c r="A1153" s="484" t="s">
        <v>5869</v>
      </c>
      <c r="B1153" s="485" t="s">
        <v>5868</v>
      </c>
      <c r="C1153" t="s">
        <v>5867</v>
      </c>
      <c r="D1153" t="s">
        <v>5866</v>
      </c>
      <c r="E1153" t="str">
        <f t="shared" si="17"/>
        <v>686426 - UNIVERSITE DE PARIS VIII.PARIS VINCENNES</v>
      </c>
      <c r="G1153" t="s">
        <v>5865</v>
      </c>
      <c r="I1153" t="s">
        <v>5864</v>
      </c>
      <c r="J1153" t="s">
        <v>5863</v>
      </c>
      <c r="K1153" t="s">
        <v>208</v>
      </c>
      <c r="L1153" t="s">
        <v>5862</v>
      </c>
      <c r="N1153" t="s">
        <v>208</v>
      </c>
      <c r="O1153" t="s">
        <v>476</v>
      </c>
      <c r="P1153" t="s">
        <v>476</v>
      </c>
    </row>
    <row r="1154" spans="1:16">
      <c r="A1154" s="484" t="s">
        <v>86908</v>
      </c>
      <c r="B1154" s="485" t="s">
        <v>5868</v>
      </c>
      <c r="C1154" t="s">
        <v>86907</v>
      </c>
      <c r="D1154" t="s">
        <v>86906</v>
      </c>
      <c r="E1154" t="str">
        <f t="shared" ref="E1154:E1217" si="18">_xlfn.CONCAT(L1154," - ",D1154)</f>
        <v>474629 - DIRECTION FORMATION UNIV PARIS 8 VINCENNES  ST DENIS</v>
      </c>
      <c r="F1154" t="s">
        <v>1183</v>
      </c>
      <c r="G1154" t="s">
        <v>86905</v>
      </c>
      <c r="H1154" t="s">
        <v>86904</v>
      </c>
      <c r="I1154" t="s">
        <v>5864</v>
      </c>
      <c r="J1154" t="s">
        <v>86903</v>
      </c>
      <c r="K1154" t="s">
        <v>208</v>
      </c>
      <c r="L1154" t="s">
        <v>86902</v>
      </c>
      <c r="N1154" t="s">
        <v>207</v>
      </c>
      <c r="O1154" t="s">
        <v>476</v>
      </c>
      <c r="P1154" t="s">
        <v>476</v>
      </c>
    </row>
    <row r="1155" spans="1:16">
      <c r="A1155" s="484" t="s">
        <v>64852</v>
      </c>
      <c r="B1155" s="485" t="s">
        <v>64851</v>
      </c>
      <c r="C1155" t="s">
        <v>64850</v>
      </c>
      <c r="D1155" t="s">
        <v>64850</v>
      </c>
      <c r="E1155" t="str">
        <f t="shared" si="18"/>
        <v>474642 - GRETA MTE 94</v>
      </c>
      <c r="F1155" t="s">
        <v>53380</v>
      </c>
      <c r="G1155" t="s">
        <v>64849</v>
      </c>
      <c r="H1155" t="s">
        <v>64848</v>
      </c>
      <c r="I1155" t="s">
        <v>20675</v>
      </c>
      <c r="J1155" t="s">
        <v>64847</v>
      </c>
      <c r="K1155" t="s">
        <v>208</v>
      </c>
      <c r="L1155" t="s">
        <v>64846</v>
      </c>
      <c r="N1155" t="s">
        <v>208</v>
      </c>
      <c r="O1155" t="s">
        <v>476</v>
      </c>
      <c r="P1155" t="s">
        <v>476</v>
      </c>
    </row>
    <row r="1156" spans="1:16">
      <c r="A1156" s="484" t="s">
        <v>64899</v>
      </c>
      <c r="B1156" s="485" t="s">
        <v>64898</v>
      </c>
      <c r="C1156" t="s">
        <v>64897</v>
      </c>
      <c r="D1156" t="s">
        <v>64896</v>
      </c>
      <c r="E1156" t="str">
        <f t="shared" si="18"/>
        <v>59912 - GRETA MTI 94</v>
      </c>
      <c r="F1156" t="s">
        <v>53380</v>
      </c>
      <c r="G1156" t="s">
        <v>64895</v>
      </c>
      <c r="H1156" t="s">
        <v>64894</v>
      </c>
      <c r="I1156" t="s">
        <v>2435</v>
      </c>
      <c r="J1156" t="s">
        <v>64893</v>
      </c>
      <c r="K1156" t="s">
        <v>208</v>
      </c>
      <c r="L1156" t="s">
        <v>64892</v>
      </c>
      <c r="N1156" t="s">
        <v>208</v>
      </c>
      <c r="O1156" t="s">
        <v>476</v>
      </c>
      <c r="P1156" t="s">
        <v>476</v>
      </c>
    </row>
    <row r="1157" spans="1:16">
      <c r="A1157" s="484" t="s">
        <v>83388</v>
      </c>
      <c r="B1157" s="485" t="s">
        <v>83387</v>
      </c>
      <c r="C1157" t="s">
        <v>83386</v>
      </c>
      <c r="D1157" t="s">
        <v>83385</v>
      </c>
      <c r="E1157" t="str">
        <f t="shared" si="18"/>
        <v>511353 - ENVA</v>
      </c>
      <c r="F1157" t="s">
        <v>36112</v>
      </c>
      <c r="G1157" t="s">
        <v>83384</v>
      </c>
      <c r="I1157" t="s">
        <v>1051</v>
      </c>
      <c r="J1157" t="s">
        <v>83383</v>
      </c>
      <c r="K1157" t="s">
        <v>208</v>
      </c>
      <c r="L1157" t="s">
        <v>83382</v>
      </c>
      <c r="N1157" t="s">
        <v>208</v>
      </c>
      <c r="O1157" t="s">
        <v>476</v>
      </c>
      <c r="P1157" t="s">
        <v>476</v>
      </c>
    </row>
    <row r="1158" spans="1:16">
      <c r="A1158" s="484" t="s">
        <v>5350</v>
      </c>
      <c r="B1158" s="485" t="s">
        <v>5349</v>
      </c>
      <c r="C1158" t="s">
        <v>5348</v>
      </c>
      <c r="D1158" t="s">
        <v>5347</v>
      </c>
      <c r="E1158" t="str">
        <f t="shared" si="18"/>
        <v>1466 - UPEC</v>
      </c>
      <c r="F1158" t="s">
        <v>5346</v>
      </c>
      <c r="G1158" t="s">
        <v>5345</v>
      </c>
      <c r="I1158" t="s">
        <v>4636</v>
      </c>
      <c r="J1158" t="s">
        <v>5344</v>
      </c>
      <c r="K1158" t="s">
        <v>5343</v>
      </c>
      <c r="L1158" t="s">
        <v>5342</v>
      </c>
      <c r="N1158" t="s">
        <v>207</v>
      </c>
      <c r="O1158" t="s">
        <v>476</v>
      </c>
      <c r="P1158" t="s">
        <v>476</v>
      </c>
    </row>
    <row r="1159" spans="1:16">
      <c r="A1159" s="484" t="s">
        <v>5358</v>
      </c>
      <c r="B1159" s="485" t="s">
        <v>5349</v>
      </c>
      <c r="C1159" t="s">
        <v>5357</v>
      </c>
      <c r="D1159" t="s">
        <v>5356</v>
      </c>
      <c r="E1159" t="str">
        <f t="shared" si="18"/>
        <v>542386 - UPEC IUT MELUN SENART</v>
      </c>
      <c r="F1159" t="s">
        <v>5355</v>
      </c>
      <c r="G1159" t="s">
        <v>5354</v>
      </c>
      <c r="I1159" t="s">
        <v>5353</v>
      </c>
      <c r="J1159" t="s">
        <v>5352</v>
      </c>
      <c r="K1159" t="s">
        <v>208</v>
      </c>
      <c r="L1159" t="s">
        <v>5351</v>
      </c>
      <c r="N1159" t="s">
        <v>208</v>
      </c>
      <c r="O1159" t="s">
        <v>476</v>
      </c>
      <c r="P1159" t="s">
        <v>476</v>
      </c>
    </row>
    <row r="1160" spans="1:16">
      <c r="A1160" s="484" t="s">
        <v>106502</v>
      </c>
      <c r="B1160" s="485" t="s">
        <v>106501</v>
      </c>
      <c r="C1160" t="s">
        <v>106500</v>
      </c>
      <c r="D1160" t="s">
        <v>106499</v>
      </c>
      <c r="E1160" t="str">
        <f t="shared" si="18"/>
        <v>656320 - CREPS ANTILLES GUYANE LES ABYMES</v>
      </c>
      <c r="F1160" t="s">
        <v>14222</v>
      </c>
      <c r="G1160" t="s">
        <v>106498</v>
      </c>
      <c r="H1160" t="s">
        <v>106497</v>
      </c>
      <c r="I1160" t="s">
        <v>22370</v>
      </c>
      <c r="J1160" t="s">
        <v>106496</v>
      </c>
      <c r="K1160" t="s">
        <v>208</v>
      </c>
      <c r="L1160" t="s">
        <v>106495</v>
      </c>
      <c r="N1160" t="s">
        <v>208</v>
      </c>
      <c r="O1160" t="s">
        <v>476</v>
      </c>
      <c r="P1160" t="s">
        <v>476</v>
      </c>
    </row>
    <row r="1161" spans="1:16">
      <c r="A1161" s="484" t="s">
        <v>65178</v>
      </c>
      <c r="B1161" s="485" t="s">
        <v>65177</v>
      </c>
      <c r="C1161" t="s">
        <v>65176</v>
      </c>
      <c r="D1161" t="s">
        <v>65175</v>
      </c>
      <c r="E1161" t="str">
        <f t="shared" si="18"/>
        <v>600969 - GRETA DE LA GUADELOUPE DU COLLEGE RAIZET LES ABYMES</v>
      </c>
      <c r="F1161" t="s">
        <v>2651</v>
      </c>
      <c r="G1161" t="s">
        <v>65174</v>
      </c>
      <c r="H1161" t="s">
        <v>65173</v>
      </c>
      <c r="I1161" t="s">
        <v>22370</v>
      </c>
      <c r="J1161" t="s">
        <v>65172</v>
      </c>
      <c r="K1161" t="s">
        <v>208</v>
      </c>
      <c r="L1161" t="s">
        <v>65171</v>
      </c>
      <c r="N1161" t="s">
        <v>208</v>
      </c>
      <c r="O1161" t="s">
        <v>476</v>
      </c>
      <c r="P1161" t="s">
        <v>476</v>
      </c>
    </row>
    <row r="1162" spans="1:16">
      <c r="A1162" s="484" t="s">
        <v>5666</v>
      </c>
      <c r="B1162" s="485" t="s">
        <v>5665</v>
      </c>
      <c r="C1162" t="s">
        <v>5664</v>
      </c>
      <c r="D1162" t="s">
        <v>5664</v>
      </c>
      <c r="E1162" t="str">
        <f t="shared" si="18"/>
        <v>259639 - UNIVERSITE DES ANTILLES</v>
      </c>
      <c r="F1162" t="s">
        <v>5663</v>
      </c>
      <c r="G1162" t="s">
        <v>5662</v>
      </c>
      <c r="H1162" t="s">
        <v>5661</v>
      </c>
      <c r="I1162" t="s">
        <v>5660</v>
      </c>
      <c r="J1162" t="s">
        <v>5659</v>
      </c>
      <c r="K1162" t="s">
        <v>208</v>
      </c>
      <c r="L1162" t="s">
        <v>5658</v>
      </c>
      <c r="N1162" t="s">
        <v>208</v>
      </c>
      <c r="O1162" t="s">
        <v>476</v>
      </c>
      <c r="P1162" t="s">
        <v>476</v>
      </c>
    </row>
    <row r="1163" spans="1:16">
      <c r="A1163" s="484" t="s">
        <v>57603</v>
      </c>
      <c r="B1163" s="485" t="s">
        <v>5665</v>
      </c>
      <c r="C1163" t="s">
        <v>57602</v>
      </c>
      <c r="D1163" t="s">
        <v>57602</v>
      </c>
      <c r="E1163" t="str">
        <f t="shared" si="18"/>
        <v>643166 - INSPE MARTINIQUE</v>
      </c>
      <c r="F1163" t="s">
        <v>33063</v>
      </c>
      <c r="G1163" t="s">
        <v>57601</v>
      </c>
      <c r="H1163" t="s">
        <v>57600</v>
      </c>
      <c r="I1163" t="s">
        <v>6917</v>
      </c>
      <c r="J1163" t="s">
        <v>57599</v>
      </c>
      <c r="K1163" t="s">
        <v>208</v>
      </c>
      <c r="L1163" t="s">
        <v>57598</v>
      </c>
      <c r="N1163" t="s">
        <v>208</v>
      </c>
      <c r="O1163" t="s">
        <v>476</v>
      </c>
      <c r="P1163" t="s">
        <v>476</v>
      </c>
    </row>
    <row r="1164" spans="1:16">
      <c r="A1164" s="484" t="s">
        <v>107260</v>
      </c>
      <c r="B1164" s="485" t="s">
        <v>76968</v>
      </c>
      <c r="C1164" t="s">
        <v>107259</v>
      </c>
      <c r="D1164" t="s">
        <v>107258</v>
      </c>
      <c r="E1164" t="str">
        <f t="shared" si="18"/>
        <v>560042 - CFPPA DE LA BASSE TERRE DE L'EPLEFPA GUADELOUPE LAMENTIN</v>
      </c>
      <c r="F1164" t="s">
        <v>1759</v>
      </c>
      <c r="G1164" t="s">
        <v>107257</v>
      </c>
      <c r="I1164" t="s">
        <v>19625</v>
      </c>
      <c r="J1164" t="s">
        <v>107256</v>
      </c>
      <c r="K1164" t="s">
        <v>208</v>
      </c>
      <c r="L1164" t="s">
        <v>107255</v>
      </c>
      <c r="N1164" t="s">
        <v>208</v>
      </c>
      <c r="O1164" t="s">
        <v>476</v>
      </c>
      <c r="P1164" t="s">
        <v>476</v>
      </c>
    </row>
    <row r="1165" spans="1:16">
      <c r="A1165" s="484" t="s">
        <v>76969</v>
      </c>
      <c r="B1165" s="485" t="s">
        <v>76968</v>
      </c>
      <c r="C1165" t="s">
        <v>76967</v>
      </c>
      <c r="D1165" t="s">
        <v>76966</v>
      </c>
      <c r="E1165" t="str">
        <f t="shared" si="18"/>
        <v>592420 - CFPPA DE LA GRANDE TERRE DU EPLEFPA PETIT CANAL</v>
      </c>
      <c r="F1165" t="s">
        <v>1759</v>
      </c>
      <c r="G1165" t="s">
        <v>76965</v>
      </c>
      <c r="I1165" t="s">
        <v>76964</v>
      </c>
      <c r="J1165" t="s">
        <v>76963</v>
      </c>
      <c r="K1165" t="s">
        <v>208</v>
      </c>
      <c r="L1165" t="s">
        <v>76962</v>
      </c>
      <c r="N1165" t="s">
        <v>208</v>
      </c>
      <c r="O1165" t="s">
        <v>476</v>
      </c>
      <c r="P1165" t="s">
        <v>476</v>
      </c>
    </row>
    <row r="1166" spans="1:16">
      <c r="A1166" s="484" t="s">
        <v>77449</v>
      </c>
      <c r="B1166" s="485" t="s">
        <v>76891</v>
      </c>
      <c r="C1166" t="s">
        <v>77448</v>
      </c>
      <c r="D1166" t="s">
        <v>77447</v>
      </c>
      <c r="E1166" t="str">
        <f t="shared" si="18"/>
        <v>519741 - CFPPA EPLEFPA DU LORRAIN</v>
      </c>
      <c r="F1166" t="s">
        <v>8706</v>
      </c>
      <c r="G1166" t="s">
        <v>77446</v>
      </c>
      <c r="I1166" t="s">
        <v>77445</v>
      </c>
      <c r="J1166" t="s">
        <v>77444</v>
      </c>
      <c r="K1166" t="s">
        <v>208</v>
      </c>
      <c r="L1166" t="s">
        <v>77443</v>
      </c>
      <c r="N1166" t="s">
        <v>208</v>
      </c>
      <c r="O1166" t="s">
        <v>476</v>
      </c>
      <c r="P1166" t="s">
        <v>476</v>
      </c>
    </row>
    <row r="1167" spans="1:16">
      <c r="A1167" s="484" t="s">
        <v>76892</v>
      </c>
      <c r="B1167" s="485" t="s">
        <v>76891</v>
      </c>
      <c r="C1167" t="s">
        <v>76890</v>
      </c>
      <c r="D1167" t="s">
        <v>76889</v>
      </c>
      <c r="E1167" t="str">
        <f t="shared" si="18"/>
        <v>636630 - EPLEFPA CFPPA ATLANTIQUE</v>
      </c>
      <c r="F1167" t="s">
        <v>4049</v>
      </c>
      <c r="G1167" t="s">
        <v>76888</v>
      </c>
      <c r="I1167" t="s">
        <v>2694</v>
      </c>
      <c r="J1167" t="s">
        <v>76887</v>
      </c>
      <c r="K1167" t="s">
        <v>208</v>
      </c>
      <c r="L1167" t="s">
        <v>76886</v>
      </c>
      <c r="N1167" t="s">
        <v>208</v>
      </c>
      <c r="O1167" t="s">
        <v>476</v>
      </c>
      <c r="P1167" t="s">
        <v>476</v>
      </c>
    </row>
    <row r="1168" spans="1:16">
      <c r="A1168" s="484" t="s">
        <v>65163</v>
      </c>
      <c r="B1168" s="485" t="s">
        <v>65162</v>
      </c>
      <c r="C1168" t="s">
        <v>65161</v>
      </c>
      <c r="D1168" t="s">
        <v>65161</v>
      </c>
      <c r="E1168" t="str">
        <f t="shared" si="18"/>
        <v>215375 - GRETA DE L'ACADEMIE DE LA MARTINIQUE</v>
      </c>
      <c r="F1168" t="s">
        <v>3384</v>
      </c>
      <c r="G1168" t="s">
        <v>65160</v>
      </c>
      <c r="H1168" t="s">
        <v>65159</v>
      </c>
      <c r="I1168" t="s">
        <v>9102</v>
      </c>
      <c r="J1168" t="s">
        <v>65158</v>
      </c>
      <c r="K1168" t="s">
        <v>208</v>
      </c>
      <c r="L1168" t="s">
        <v>65157</v>
      </c>
      <c r="N1168" t="s">
        <v>208</v>
      </c>
      <c r="O1168" t="s">
        <v>476</v>
      </c>
      <c r="P1168" t="s">
        <v>476</v>
      </c>
    </row>
    <row r="1169" spans="1:16">
      <c r="A1169" s="484" t="s">
        <v>107086</v>
      </c>
      <c r="B1169" s="485" t="s">
        <v>107085</v>
      </c>
      <c r="C1169" t="s">
        <v>107084</v>
      </c>
      <c r="D1169" t="s">
        <v>107083</v>
      </c>
      <c r="E1169" t="str">
        <f t="shared" si="18"/>
        <v>595998 - CFPPA DU CARBET DE L'EPLEFPA DE CROIX RIVAIL</v>
      </c>
      <c r="F1169" t="s">
        <v>1710</v>
      </c>
      <c r="G1169" t="s">
        <v>107082</v>
      </c>
      <c r="I1169" t="s">
        <v>22671</v>
      </c>
      <c r="J1169" t="s">
        <v>107081</v>
      </c>
      <c r="K1169" t="s">
        <v>208</v>
      </c>
      <c r="L1169" t="s">
        <v>107080</v>
      </c>
      <c r="N1169" t="s">
        <v>208</v>
      </c>
      <c r="O1169" t="s">
        <v>476</v>
      </c>
      <c r="P1169" t="s">
        <v>476</v>
      </c>
    </row>
    <row r="1170" spans="1:16">
      <c r="A1170" s="484" t="s">
        <v>107117</v>
      </c>
      <c r="B1170" s="485" t="s">
        <v>107085</v>
      </c>
      <c r="C1170" t="s">
        <v>107116</v>
      </c>
      <c r="D1170" t="s">
        <v>107115</v>
      </c>
      <c r="E1170" t="str">
        <f t="shared" si="18"/>
        <v>551650 - CFPPA RIVIERE PILOTE</v>
      </c>
      <c r="F1170" t="s">
        <v>1710</v>
      </c>
      <c r="G1170" t="s">
        <v>107114</v>
      </c>
      <c r="H1170" t="s">
        <v>107113</v>
      </c>
      <c r="I1170" t="s">
        <v>107112</v>
      </c>
      <c r="J1170" t="s">
        <v>107111</v>
      </c>
      <c r="K1170" t="s">
        <v>208</v>
      </c>
      <c r="L1170" t="s">
        <v>107110</v>
      </c>
      <c r="N1170" t="s">
        <v>208</v>
      </c>
      <c r="O1170" t="s">
        <v>476</v>
      </c>
      <c r="P1170" t="s">
        <v>476</v>
      </c>
    </row>
    <row r="1171" spans="1:16">
      <c r="A1171" s="484" t="s">
        <v>77080</v>
      </c>
      <c r="B1171" s="485" t="s">
        <v>77079</v>
      </c>
      <c r="C1171" t="s">
        <v>77078</v>
      </c>
      <c r="D1171" t="s">
        <v>77077</v>
      </c>
      <c r="E1171" t="str">
        <f t="shared" si="18"/>
        <v>649168 - EPLEFPA DE LA GUYANE - LEGTPA</v>
      </c>
      <c r="F1171" t="s">
        <v>2437</v>
      </c>
      <c r="G1171" t="s">
        <v>77076</v>
      </c>
      <c r="H1171" t="s">
        <v>77075</v>
      </c>
      <c r="I1171" t="s">
        <v>40572</v>
      </c>
      <c r="J1171" t="s">
        <v>77074</v>
      </c>
      <c r="K1171" t="s">
        <v>208</v>
      </c>
      <c r="L1171" t="s">
        <v>77073</v>
      </c>
      <c r="N1171" t="s">
        <v>208</v>
      </c>
      <c r="O1171" t="s">
        <v>476</v>
      </c>
      <c r="P1171" t="s">
        <v>476</v>
      </c>
    </row>
    <row r="1172" spans="1:16">
      <c r="A1172" s="484" t="s">
        <v>64815</v>
      </c>
      <c r="B1172" s="485" t="s">
        <v>64814</v>
      </c>
      <c r="C1172" t="s">
        <v>64813</v>
      </c>
      <c r="D1172" t="s">
        <v>64812</v>
      </c>
      <c r="E1172" t="str">
        <f t="shared" si="18"/>
        <v>547440 - GRETA OUEST GUYANE</v>
      </c>
      <c r="F1172" t="s">
        <v>1817</v>
      </c>
      <c r="G1172" t="s">
        <v>64811</v>
      </c>
      <c r="H1172" t="s">
        <v>64810</v>
      </c>
      <c r="I1172" t="s">
        <v>19123</v>
      </c>
      <c r="J1172" t="s">
        <v>64809</v>
      </c>
      <c r="K1172" t="s">
        <v>208</v>
      </c>
      <c r="L1172" t="s">
        <v>64808</v>
      </c>
      <c r="N1172" t="s">
        <v>208</v>
      </c>
      <c r="O1172" t="s">
        <v>476</v>
      </c>
      <c r="P1172" t="s">
        <v>476</v>
      </c>
    </row>
    <row r="1173" spans="1:16">
      <c r="A1173" s="484" t="s">
        <v>98182</v>
      </c>
      <c r="B1173" s="485" t="s">
        <v>98181</v>
      </c>
      <c r="C1173" t="s">
        <v>98180</v>
      </c>
      <c r="D1173" t="s">
        <v>98180</v>
      </c>
      <c r="E1173" t="str">
        <f t="shared" si="18"/>
        <v>501890 - CFPPA DE SAINT JOSEPH</v>
      </c>
      <c r="F1173" t="s">
        <v>2524</v>
      </c>
      <c r="G1173" t="s">
        <v>98179</v>
      </c>
      <c r="H1173" t="s">
        <v>61259</v>
      </c>
      <c r="I1173" t="s">
        <v>69125</v>
      </c>
      <c r="J1173" t="s">
        <v>98178</v>
      </c>
      <c r="K1173" t="s">
        <v>208</v>
      </c>
      <c r="L1173" t="s">
        <v>98177</v>
      </c>
      <c r="N1173" t="s">
        <v>208</v>
      </c>
      <c r="O1173" t="s">
        <v>476</v>
      </c>
      <c r="P1173" t="s">
        <v>476</v>
      </c>
    </row>
    <row r="1174" spans="1:16">
      <c r="A1174" s="484" t="s">
        <v>98147</v>
      </c>
      <c r="B1174" s="485" t="s">
        <v>98146</v>
      </c>
      <c r="C1174" t="s">
        <v>98145</v>
      </c>
      <c r="D1174" t="s">
        <v>98144</v>
      </c>
      <c r="E1174" t="str">
        <f t="shared" si="18"/>
        <v>534493 - CFPPA DE SAINT PAUL SITE DE ST BENOIT</v>
      </c>
      <c r="F1174" t="s">
        <v>2524</v>
      </c>
      <c r="G1174" t="s">
        <v>98143</v>
      </c>
      <c r="I1174" t="s">
        <v>4257</v>
      </c>
      <c r="J1174" t="s">
        <v>98142</v>
      </c>
      <c r="K1174" t="s">
        <v>208</v>
      </c>
      <c r="L1174" t="s">
        <v>98141</v>
      </c>
      <c r="N1174" t="s">
        <v>208</v>
      </c>
      <c r="O1174" t="s">
        <v>476</v>
      </c>
      <c r="P1174" t="s">
        <v>476</v>
      </c>
    </row>
    <row r="1175" spans="1:16">
      <c r="A1175" s="484" t="s">
        <v>6053</v>
      </c>
      <c r="B1175" s="485" t="s">
        <v>6052</v>
      </c>
      <c r="C1175" t="s">
        <v>6051</v>
      </c>
      <c r="D1175" t="s">
        <v>6050</v>
      </c>
      <c r="E1175" t="str">
        <f t="shared" si="18"/>
        <v>541473 - UNIVERSITE DE LA REUNION</v>
      </c>
      <c r="F1175" t="s">
        <v>6049</v>
      </c>
      <c r="G1175" t="s">
        <v>6048</v>
      </c>
      <c r="H1175" t="s">
        <v>6047</v>
      </c>
      <c r="I1175" t="s">
        <v>1359</v>
      </c>
      <c r="J1175" t="s">
        <v>6046</v>
      </c>
      <c r="K1175" t="s">
        <v>208</v>
      </c>
      <c r="L1175" t="s">
        <v>6045</v>
      </c>
      <c r="N1175" t="s">
        <v>207</v>
      </c>
      <c r="O1175" t="s">
        <v>476</v>
      </c>
      <c r="P1175" t="s">
        <v>476</v>
      </c>
    </row>
    <row r="1176" spans="1:16">
      <c r="A1176" s="484" t="s">
        <v>6044</v>
      </c>
      <c r="B1176" s="485" t="s">
        <v>6035</v>
      </c>
      <c r="C1176" t="s">
        <v>6043</v>
      </c>
      <c r="D1176" t="s">
        <v>6042</v>
      </c>
      <c r="E1176" t="str">
        <f t="shared" si="18"/>
        <v>549320 - UNIVERSITE REUNION - IUT</v>
      </c>
      <c r="F1176" t="s">
        <v>6041</v>
      </c>
      <c r="G1176" t="s">
        <v>6040</v>
      </c>
      <c r="H1176" t="s">
        <v>6039</v>
      </c>
      <c r="I1176" t="s">
        <v>2739</v>
      </c>
      <c r="J1176" t="s">
        <v>6038</v>
      </c>
      <c r="K1176" t="s">
        <v>208</v>
      </c>
      <c r="L1176" t="s">
        <v>6037</v>
      </c>
      <c r="N1176" t="s">
        <v>208</v>
      </c>
      <c r="O1176" t="s">
        <v>476</v>
      </c>
      <c r="P1176" t="s">
        <v>476</v>
      </c>
    </row>
    <row r="1177" spans="1:16">
      <c r="A1177" s="484" t="s">
        <v>6036</v>
      </c>
      <c r="B1177" s="485" t="s">
        <v>6035</v>
      </c>
      <c r="C1177" t="s">
        <v>6034</v>
      </c>
      <c r="D1177" t="s">
        <v>6033</v>
      </c>
      <c r="E1177" t="str">
        <f t="shared" si="18"/>
        <v>657104 - UNIVERSITE REUNION - UFR SANTE</v>
      </c>
      <c r="F1177" t="s">
        <v>6032</v>
      </c>
      <c r="G1177" t="s">
        <v>6031</v>
      </c>
      <c r="I1177" t="s">
        <v>2739</v>
      </c>
      <c r="J1177" t="s">
        <v>6030</v>
      </c>
      <c r="K1177" t="s">
        <v>208</v>
      </c>
      <c r="L1177" t="s">
        <v>6029</v>
      </c>
      <c r="N1177" t="s">
        <v>208</v>
      </c>
      <c r="O1177" t="s">
        <v>476</v>
      </c>
      <c r="P1177" t="s">
        <v>476</v>
      </c>
    </row>
    <row r="1178" spans="1:16">
      <c r="A1178" s="484" t="s">
        <v>6067</v>
      </c>
      <c r="B1178" s="485" t="s">
        <v>6066</v>
      </c>
      <c r="C1178" t="s">
        <v>6065</v>
      </c>
      <c r="D1178" t="s">
        <v>6064</v>
      </c>
      <c r="E1178" t="str">
        <f t="shared" si="18"/>
        <v>648670 - CFAUR DE L'UNIVERSITE DE LA REUNION ST DENIS</v>
      </c>
      <c r="F1178" t="s">
        <v>6063</v>
      </c>
      <c r="G1178" t="s">
        <v>6062</v>
      </c>
      <c r="H1178" t="s">
        <v>6061</v>
      </c>
      <c r="I1178" t="s">
        <v>1359</v>
      </c>
      <c r="J1178" t="s">
        <v>6030</v>
      </c>
      <c r="K1178" t="s">
        <v>208</v>
      </c>
      <c r="L1178" t="s">
        <v>6060</v>
      </c>
      <c r="N1178" t="s">
        <v>207</v>
      </c>
      <c r="O1178" t="s">
        <v>476</v>
      </c>
      <c r="P1178" t="s">
        <v>476</v>
      </c>
    </row>
    <row r="1179" spans="1:16">
      <c r="A1179" s="484" t="s">
        <v>6059</v>
      </c>
      <c r="B1179" s="485" t="s">
        <v>6058</v>
      </c>
      <c r="C1179" t="s">
        <v>6057</v>
      </c>
      <c r="D1179" t="s">
        <v>6056</v>
      </c>
      <c r="E1179" t="str">
        <f t="shared" si="18"/>
        <v>6531 - UNIVERSITE LA REUNION</v>
      </c>
      <c r="F1179" t="s">
        <v>1848</v>
      </c>
      <c r="G1179" t="s">
        <v>6055</v>
      </c>
      <c r="I1179" t="s">
        <v>1359</v>
      </c>
      <c r="J1179" t="s">
        <v>6030</v>
      </c>
      <c r="K1179" t="s">
        <v>208</v>
      </c>
      <c r="L1179" t="s">
        <v>6054</v>
      </c>
      <c r="N1179" t="s">
        <v>208</v>
      </c>
      <c r="O1179" t="s">
        <v>476</v>
      </c>
      <c r="P1179" t="s">
        <v>476</v>
      </c>
    </row>
    <row r="1180" spans="1:16">
      <c r="A1180" s="484" t="s">
        <v>106423</v>
      </c>
      <c r="B1180" s="485" t="s">
        <v>106422</v>
      </c>
      <c r="C1180" t="s">
        <v>106421</v>
      </c>
      <c r="D1180" t="s">
        <v>106420</v>
      </c>
      <c r="E1180" t="str">
        <f t="shared" si="18"/>
        <v>496017 - CREPS REUNION</v>
      </c>
      <c r="F1180" t="s">
        <v>2524</v>
      </c>
      <c r="G1180" t="s">
        <v>106419</v>
      </c>
      <c r="H1180" t="s">
        <v>106418</v>
      </c>
      <c r="I1180" t="s">
        <v>12832</v>
      </c>
      <c r="J1180" t="s">
        <v>106417</v>
      </c>
      <c r="K1180" t="s">
        <v>208</v>
      </c>
      <c r="L1180" t="s">
        <v>106416</v>
      </c>
      <c r="N1180" t="s">
        <v>208</v>
      </c>
      <c r="O1180" t="s">
        <v>476</v>
      </c>
      <c r="P1180" t="s">
        <v>476</v>
      </c>
    </row>
    <row r="1181" spans="1:16">
      <c r="A1181" s="484" t="s">
        <v>106075</v>
      </c>
      <c r="B1181" s="485" t="s">
        <v>106074</v>
      </c>
      <c r="C1181" t="s">
        <v>106073</v>
      </c>
      <c r="D1181" t="s">
        <v>106072</v>
      </c>
      <c r="E1181" t="str">
        <f t="shared" si="18"/>
        <v>495980 - CDAF NIMES</v>
      </c>
      <c r="F1181" t="s">
        <v>12618</v>
      </c>
      <c r="G1181" t="s">
        <v>106071</v>
      </c>
      <c r="I1181" t="s">
        <v>1321</v>
      </c>
      <c r="J1181" t="s">
        <v>106070</v>
      </c>
      <c r="K1181" t="s">
        <v>208</v>
      </c>
      <c r="L1181" t="s">
        <v>106069</v>
      </c>
      <c r="N1181" t="s">
        <v>208</v>
      </c>
      <c r="O1181" t="s">
        <v>476</v>
      </c>
      <c r="P1181" t="s">
        <v>476</v>
      </c>
    </row>
    <row r="1182" spans="1:16">
      <c r="A1182" s="484" t="s">
        <v>131770</v>
      </c>
      <c r="B1182" s="485" t="s">
        <v>131769</v>
      </c>
      <c r="C1182" t="s">
        <v>131768</v>
      </c>
      <c r="D1182" t="s">
        <v>131767</v>
      </c>
      <c r="E1182" t="str">
        <f t="shared" si="18"/>
        <v>445988 - CICLIC</v>
      </c>
      <c r="F1182" t="s">
        <v>1077</v>
      </c>
      <c r="G1182" t="s">
        <v>131766</v>
      </c>
      <c r="H1182" t="s">
        <v>131765</v>
      </c>
      <c r="I1182" t="s">
        <v>131764</v>
      </c>
      <c r="J1182" t="s">
        <v>131763</v>
      </c>
      <c r="K1182" t="s">
        <v>208</v>
      </c>
      <c r="L1182" t="s">
        <v>131762</v>
      </c>
      <c r="N1182" t="s">
        <v>208</v>
      </c>
      <c r="O1182" t="s">
        <v>476</v>
      </c>
      <c r="P1182" t="s">
        <v>476</v>
      </c>
    </row>
    <row r="1183" spans="1:16">
      <c r="A1183" s="484" t="s">
        <v>101550</v>
      </c>
      <c r="B1183" s="485" t="s">
        <v>101549</v>
      </c>
      <c r="C1183" t="s">
        <v>101548</v>
      </c>
      <c r="D1183" t="s">
        <v>101547</v>
      </c>
      <c r="E1183" t="str">
        <f t="shared" si="18"/>
        <v>419953 - CHPC</v>
      </c>
      <c r="F1183" t="s">
        <v>6951</v>
      </c>
      <c r="G1183" t="s">
        <v>101546</v>
      </c>
      <c r="I1183" t="s">
        <v>14538</v>
      </c>
      <c r="J1183" t="s">
        <v>101545</v>
      </c>
      <c r="K1183" t="s">
        <v>101544</v>
      </c>
      <c r="L1183" t="s">
        <v>101543</v>
      </c>
      <c r="N1183" t="s">
        <v>208</v>
      </c>
      <c r="O1183" t="s">
        <v>476</v>
      </c>
      <c r="P1183" t="s">
        <v>476</v>
      </c>
    </row>
    <row r="1184" spans="1:16">
      <c r="A1184" s="484" t="s">
        <v>64924</v>
      </c>
      <c r="B1184" s="485" t="s">
        <v>64923</v>
      </c>
      <c r="C1184" t="s">
        <v>64922</v>
      </c>
      <c r="D1184" t="s">
        <v>64922</v>
      </c>
      <c r="E1184" t="str">
        <f t="shared" si="18"/>
        <v>490891 - GRETA MAYOTTE</v>
      </c>
      <c r="F1184" t="s">
        <v>1848</v>
      </c>
      <c r="G1184" t="s">
        <v>64921</v>
      </c>
      <c r="H1184" t="s">
        <v>64920</v>
      </c>
      <c r="I1184" t="s">
        <v>22722</v>
      </c>
      <c r="J1184" t="s">
        <v>64919</v>
      </c>
      <c r="K1184" t="s">
        <v>208</v>
      </c>
      <c r="L1184" t="s">
        <v>64918</v>
      </c>
      <c r="N1184" t="s">
        <v>208</v>
      </c>
      <c r="O1184" t="s">
        <v>476</v>
      </c>
      <c r="P1184" t="s">
        <v>476</v>
      </c>
    </row>
    <row r="1185" spans="1:16">
      <c r="A1185" s="484" t="s">
        <v>79401</v>
      </c>
      <c r="C1185" t="s">
        <v>79400</v>
      </c>
      <c r="D1185" t="s">
        <v>79399</v>
      </c>
      <c r="E1185" t="str">
        <f t="shared" si="18"/>
        <v>488653 - CDEF NANTES</v>
      </c>
      <c r="F1185" t="s">
        <v>15895</v>
      </c>
      <c r="G1185" t="s">
        <v>79398</v>
      </c>
      <c r="I1185" t="s">
        <v>1837</v>
      </c>
      <c r="J1185" t="s">
        <v>79397</v>
      </c>
      <c r="K1185" t="s">
        <v>208</v>
      </c>
      <c r="L1185" t="s">
        <v>79396</v>
      </c>
      <c r="N1185" t="s">
        <v>208</v>
      </c>
      <c r="O1185" t="s">
        <v>476</v>
      </c>
      <c r="P1185" t="s">
        <v>476</v>
      </c>
    </row>
    <row r="1186" spans="1:16">
      <c r="A1186" s="484" t="s">
        <v>90215</v>
      </c>
      <c r="B1186" s="485" t="s">
        <v>90214</v>
      </c>
      <c r="C1186" t="s">
        <v>90213</v>
      </c>
      <c r="D1186" t="s">
        <v>90212</v>
      </c>
      <c r="E1186" t="str">
        <f t="shared" si="18"/>
        <v>187306 - CFPPA PAYS AUDE EPLEFPA</v>
      </c>
      <c r="F1186" t="s">
        <v>1513</v>
      </c>
      <c r="G1186" t="s">
        <v>90211</v>
      </c>
      <c r="H1186" t="s">
        <v>90210</v>
      </c>
      <c r="I1186" t="s">
        <v>7874</v>
      </c>
      <c r="J1186" t="s">
        <v>90209</v>
      </c>
      <c r="K1186" t="s">
        <v>208</v>
      </c>
      <c r="L1186" t="s">
        <v>90208</v>
      </c>
      <c r="N1186" t="s">
        <v>208</v>
      </c>
      <c r="O1186" t="s">
        <v>476</v>
      </c>
      <c r="P1186" t="s">
        <v>476</v>
      </c>
    </row>
    <row r="1187" spans="1:16">
      <c r="A1187" s="484" t="s">
        <v>81949</v>
      </c>
      <c r="C1187" t="s">
        <v>81948</v>
      </c>
      <c r="D1187" t="s">
        <v>81947</v>
      </c>
      <c r="E1187" t="str">
        <f t="shared" si="18"/>
        <v>617556 - EHPAD BECHEREL</v>
      </c>
      <c r="F1187" t="s">
        <v>81946</v>
      </c>
      <c r="G1187" t="s">
        <v>81945</v>
      </c>
      <c r="I1187" t="s">
        <v>81944</v>
      </c>
      <c r="J1187" t="s">
        <v>81943</v>
      </c>
      <c r="K1187" t="s">
        <v>208</v>
      </c>
      <c r="L1187" t="s">
        <v>81942</v>
      </c>
      <c r="N1187" t="s">
        <v>208</v>
      </c>
      <c r="O1187" t="s">
        <v>476</v>
      </c>
      <c r="P1187" t="s">
        <v>476</v>
      </c>
    </row>
    <row r="1188" spans="1:16">
      <c r="A1188" s="484" t="s">
        <v>77817</v>
      </c>
      <c r="C1188" t="s">
        <v>77816</v>
      </c>
      <c r="D1188" t="s">
        <v>77815</v>
      </c>
      <c r="E1188" t="str">
        <f t="shared" si="18"/>
        <v>542647 - EDPAMS JACQUES SOURDILLE</v>
      </c>
      <c r="F1188" t="s">
        <v>5653</v>
      </c>
      <c r="G1188" t="s">
        <v>77814</v>
      </c>
      <c r="I1188" t="s">
        <v>77813</v>
      </c>
      <c r="J1188" t="s">
        <v>77812</v>
      </c>
      <c r="K1188" t="s">
        <v>208</v>
      </c>
      <c r="L1188" t="s">
        <v>77811</v>
      </c>
      <c r="N1188" t="s">
        <v>208</v>
      </c>
      <c r="O1188" t="s">
        <v>476</v>
      </c>
      <c r="P1188" t="s">
        <v>476</v>
      </c>
    </row>
    <row r="1189" spans="1:16">
      <c r="A1189" s="484" t="s">
        <v>103796</v>
      </c>
      <c r="B1189" s="485" t="s">
        <v>59036</v>
      </c>
      <c r="C1189" t="s">
        <v>103795</v>
      </c>
      <c r="D1189" t="s">
        <v>103794</v>
      </c>
      <c r="E1189" t="str">
        <f t="shared" si="18"/>
        <v>19550 - CHAN</v>
      </c>
      <c r="F1189" t="s">
        <v>2320</v>
      </c>
      <c r="G1189" t="s">
        <v>103793</v>
      </c>
      <c r="H1189" t="s">
        <v>103792</v>
      </c>
      <c r="I1189" t="s">
        <v>29744</v>
      </c>
      <c r="J1189" t="s">
        <v>103791</v>
      </c>
      <c r="K1189" t="s">
        <v>103790</v>
      </c>
      <c r="L1189" t="s">
        <v>103789</v>
      </c>
      <c r="N1189" t="s">
        <v>208</v>
      </c>
      <c r="O1189" t="s">
        <v>476</v>
      </c>
      <c r="P1189" t="s">
        <v>476</v>
      </c>
    </row>
    <row r="1190" spans="1:16">
      <c r="A1190" s="484" t="s">
        <v>59037</v>
      </c>
      <c r="B1190" s="485" t="s">
        <v>59036</v>
      </c>
      <c r="C1190" t="s">
        <v>59035</v>
      </c>
      <c r="D1190" t="s">
        <v>59034</v>
      </c>
      <c r="E1190" t="str">
        <f t="shared" si="18"/>
        <v>573930 - IFSI IFAS DU CH DE NEVERS</v>
      </c>
      <c r="F1190" t="s">
        <v>6693</v>
      </c>
      <c r="G1190" t="s">
        <v>59033</v>
      </c>
      <c r="I1190" t="s">
        <v>29744</v>
      </c>
      <c r="J1190" t="s">
        <v>59032</v>
      </c>
      <c r="K1190" t="s">
        <v>208</v>
      </c>
      <c r="L1190" t="s">
        <v>59031</v>
      </c>
      <c r="N1190" t="s">
        <v>208</v>
      </c>
      <c r="O1190" t="s">
        <v>476</v>
      </c>
      <c r="P1190" t="s">
        <v>476</v>
      </c>
    </row>
    <row r="1191" spans="1:16">
      <c r="A1191" s="484" t="s">
        <v>63305</v>
      </c>
      <c r="C1191" t="s">
        <v>63304</v>
      </c>
      <c r="D1191" t="s">
        <v>63303</v>
      </c>
      <c r="E1191" t="str">
        <f t="shared" si="18"/>
        <v>466529 - GHAM</v>
      </c>
      <c r="F1191" t="s">
        <v>20677</v>
      </c>
      <c r="G1191" t="s">
        <v>63302</v>
      </c>
      <c r="I1191" t="s">
        <v>63301</v>
      </c>
      <c r="J1191" t="s">
        <v>63300</v>
      </c>
      <c r="K1191" t="s">
        <v>63299</v>
      </c>
      <c r="L1191" t="s">
        <v>63298</v>
      </c>
      <c r="N1191" t="s">
        <v>208</v>
      </c>
      <c r="O1191" t="s">
        <v>476</v>
      </c>
      <c r="P1191" t="s">
        <v>476</v>
      </c>
    </row>
    <row r="1192" spans="1:16">
      <c r="A1192" s="484" t="s">
        <v>60731</v>
      </c>
      <c r="B1192" s="485" t="s">
        <v>60730</v>
      </c>
      <c r="C1192" t="s">
        <v>60729</v>
      </c>
      <c r="D1192" t="s">
        <v>60728</v>
      </c>
      <c r="E1192" t="str">
        <f t="shared" si="18"/>
        <v>476195 - CH TARASCON</v>
      </c>
      <c r="F1192" t="s">
        <v>3939</v>
      </c>
      <c r="G1192" t="s">
        <v>60727</v>
      </c>
      <c r="I1192" t="s">
        <v>60726</v>
      </c>
      <c r="J1192" t="s">
        <v>60725</v>
      </c>
      <c r="K1192" t="s">
        <v>60724</v>
      </c>
      <c r="L1192" t="s">
        <v>60723</v>
      </c>
      <c r="N1192" t="s">
        <v>208</v>
      </c>
      <c r="O1192" t="s">
        <v>476</v>
      </c>
      <c r="P1192" t="s">
        <v>476</v>
      </c>
    </row>
    <row r="1193" spans="1:16">
      <c r="A1193" s="484" t="s">
        <v>104298</v>
      </c>
      <c r="B1193" s="485" t="s">
        <v>104297</v>
      </c>
      <c r="C1193" t="s">
        <v>104296</v>
      </c>
      <c r="D1193" t="s">
        <v>104295</v>
      </c>
      <c r="E1193" t="str">
        <f t="shared" si="18"/>
        <v>28630 - CHARME</v>
      </c>
      <c r="F1193" t="s">
        <v>1745</v>
      </c>
      <c r="H1193" t="s">
        <v>104294</v>
      </c>
      <c r="I1193" t="s">
        <v>27063</v>
      </c>
      <c r="J1193" t="s">
        <v>104293</v>
      </c>
      <c r="K1193" t="s">
        <v>104292</v>
      </c>
      <c r="L1193" t="s">
        <v>104291</v>
      </c>
      <c r="N1193" t="s">
        <v>208</v>
      </c>
      <c r="O1193" t="s">
        <v>476</v>
      </c>
      <c r="P1193" t="s">
        <v>476</v>
      </c>
    </row>
    <row r="1194" spans="1:16">
      <c r="A1194" s="484" t="s">
        <v>104760</v>
      </c>
      <c r="B1194" s="485" t="s">
        <v>104297</v>
      </c>
      <c r="C1194" t="s">
        <v>104759</v>
      </c>
      <c r="D1194" t="s">
        <v>104758</v>
      </c>
      <c r="E1194" t="str">
        <f t="shared" si="18"/>
        <v>499195 - CH AUBENAS IFSI</v>
      </c>
      <c r="F1194" t="s">
        <v>28248</v>
      </c>
      <c r="G1194" t="s">
        <v>104757</v>
      </c>
      <c r="H1194" t="s">
        <v>104294</v>
      </c>
      <c r="I1194" t="s">
        <v>27063</v>
      </c>
      <c r="J1194" t="s">
        <v>104756</v>
      </c>
      <c r="K1194" t="s">
        <v>208</v>
      </c>
      <c r="L1194" t="s">
        <v>104755</v>
      </c>
      <c r="N1194" t="s">
        <v>208</v>
      </c>
      <c r="O1194" t="s">
        <v>476</v>
      </c>
      <c r="P1194" t="s">
        <v>476</v>
      </c>
    </row>
    <row r="1195" spans="1:16">
      <c r="A1195" s="484" t="s">
        <v>77357</v>
      </c>
      <c r="C1195" t="s">
        <v>77356</v>
      </c>
      <c r="D1195" t="s">
        <v>77355</v>
      </c>
      <c r="E1195" t="str">
        <f t="shared" si="18"/>
        <v>673444 - EPH - EDEFS 35 CHANTEPIE</v>
      </c>
      <c r="F1195" t="s">
        <v>10333</v>
      </c>
      <c r="G1195" t="s">
        <v>77354</v>
      </c>
      <c r="I1195" t="s">
        <v>18950</v>
      </c>
      <c r="J1195" t="s">
        <v>77353</v>
      </c>
      <c r="K1195" t="s">
        <v>208</v>
      </c>
      <c r="L1195" t="s">
        <v>77352</v>
      </c>
      <c r="N1195" t="s">
        <v>208</v>
      </c>
      <c r="O1195" t="s">
        <v>476</v>
      </c>
      <c r="P1195" t="s">
        <v>476</v>
      </c>
    </row>
    <row r="1196" spans="1:16">
      <c r="A1196" s="484" t="s">
        <v>60985</v>
      </c>
      <c r="C1196" t="s">
        <v>60984</v>
      </c>
      <c r="D1196" t="s">
        <v>60984</v>
      </c>
      <c r="E1196" t="str">
        <f t="shared" si="18"/>
        <v>647950 - HOPITAL LOCAL INTERCOMMUNAL SOULTZ ISSENHEIM</v>
      </c>
      <c r="F1196" t="s">
        <v>4508</v>
      </c>
      <c r="G1196" t="s">
        <v>60983</v>
      </c>
      <c r="I1196" t="s">
        <v>60982</v>
      </c>
      <c r="J1196" t="s">
        <v>60981</v>
      </c>
      <c r="K1196" t="s">
        <v>208</v>
      </c>
      <c r="L1196" t="s">
        <v>60980</v>
      </c>
      <c r="N1196" t="s">
        <v>208</v>
      </c>
      <c r="O1196" t="s">
        <v>476</v>
      </c>
      <c r="P1196" t="s">
        <v>476</v>
      </c>
    </row>
    <row r="1197" spans="1:16">
      <c r="A1197" s="484" t="s">
        <v>11766</v>
      </c>
      <c r="B1197" s="485" t="s">
        <v>11765</v>
      </c>
      <c r="C1197" t="s">
        <v>11764</v>
      </c>
      <c r="D1197" t="s">
        <v>11763</v>
      </c>
      <c r="E1197" t="str">
        <f t="shared" si="18"/>
        <v>533154 - QUALYSE</v>
      </c>
      <c r="F1197" t="s">
        <v>11762</v>
      </c>
      <c r="G1197" t="s">
        <v>11761</v>
      </c>
      <c r="I1197" t="s">
        <v>11760</v>
      </c>
      <c r="J1197" t="s">
        <v>11759</v>
      </c>
      <c r="K1197" t="s">
        <v>208</v>
      </c>
      <c r="L1197" t="s">
        <v>11758</v>
      </c>
      <c r="N1197" t="s">
        <v>208</v>
      </c>
      <c r="O1197" t="s">
        <v>476</v>
      </c>
      <c r="P1197" t="s">
        <v>476</v>
      </c>
    </row>
    <row r="1198" spans="1:16">
      <c r="A1198" s="484" t="s">
        <v>78981</v>
      </c>
      <c r="C1198" t="s">
        <v>78980</v>
      </c>
      <c r="D1198" t="s">
        <v>78980</v>
      </c>
      <c r="E1198" t="str">
        <f t="shared" si="18"/>
        <v>497990 - EPSOMS INTERCOM AMIENS GEZAINCOURT</v>
      </c>
      <c r="F1198" t="s">
        <v>78979</v>
      </c>
      <c r="G1198" t="s">
        <v>78978</v>
      </c>
      <c r="I1198" t="s">
        <v>1806</v>
      </c>
      <c r="J1198" t="s">
        <v>78977</v>
      </c>
      <c r="K1198" t="s">
        <v>208</v>
      </c>
      <c r="L1198" t="s">
        <v>78976</v>
      </c>
      <c r="N1198" t="s">
        <v>208</v>
      </c>
      <c r="O1198" t="s">
        <v>476</v>
      </c>
      <c r="P1198" t="s">
        <v>476</v>
      </c>
    </row>
    <row r="1199" spans="1:16">
      <c r="A1199" s="484" t="s">
        <v>102458</v>
      </c>
      <c r="C1199" t="s">
        <v>102457</v>
      </c>
      <c r="D1199" t="s">
        <v>102456</v>
      </c>
      <c r="E1199" t="str">
        <f t="shared" si="18"/>
        <v>458855 - CHI LOMBEZ SAMATAN</v>
      </c>
      <c r="F1199" t="s">
        <v>23683</v>
      </c>
      <c r="G1199" t="s">
        <v>102455</v>
      </c>
      <c r="I1199" t="s">
        <v>45216</v>
      </c>
      <c r="J1199" t="s">
        <v>102454</v>
      </c>
      <c r="K1199" t="s">
        <v>102453</v>
      </c>
      <c r="L1199" t="s">
        <v>102452</v>
      </c>
      <c r="N1199" t="s">
        <v>208</v>
      </c>
      <c r="O1199" t="s">
        <v>476</v>
      </c>
      <c r="P1199" t="s">
        <v>476</v>
      </c>
    </row>
    <row r="1200" spans="1:16">
      <c r="A1200" s="484" t="s">
        <v>79544</v>
      </c>
      <c r="B1200" s="485" t="s">
        <v>79543</v>
      </c>
      <c r="C1200" t="s">
        <v>79542</v>
      </c>
      <c r="D1200" t="s">
        <v>79542</v>
      </c>
      <c r="E1200" t="str">
        <f t="shared" si="18"/>
        <v>565271 - ENTENTE POUR LA FORET MEDITERRANEENNE</v>
      </c>
      <c r="F1200" t="s">
        <v>1513</v>
      </c>
      <c r="G1200" t="s">
        <v>79541</v>
      </c>
      <c r="H1200" t="s">
        <v>79540</v>
      </c>
      <c r="I1200" t="s">
        <v>8665</v>
      </c>
      <c r="J1200" t="s">
        <v>79539</v>
      </c>
      <c r="K1200" t="s">
        <v>208</v>
      </c>
      <c r="L1200" t="s">
        <v>79538</v>
      </c>
      <c r="N1200" t="s">
        <v>208</v>
      </c>
      <c r="O1200" t="s">
        <v>476</v>
      </c>
      <c r="P1200" t="s">
        <v>476</v>
      </c>
    </row>
    <row r="1201" spans="1:16">
      <c r="A1201" s="484" t="s">
        <v>81328</v>
      </c>
      <c r="C1201" t="s">
        <v>81327</v>
      </c>
      <c r="D1201" t="s">
        <v>81326</v>
      </c>
      <c r="E1201" t="str">
        <f t="shared" si="18"/>
        <v>626302 - EHPAD TEMPLEUVE</v>
      </c>
      <c r="F1201" t="s">
        <v>742</v>
      </c>
      <c r="G1201" t="s">
        <v>81325</v>
      </c>
      <c r="I1201" t="s">
        <v>81324</v>
      </c>
      <c r="J1201" t="s">
        <v>81323</v>
      </c>
      <c r="K1201" t="s">
        <v>208</v>
      </c>
      <c r="L1201" t="s">
        <v>81322</v>
      </c>
      <c r="N1201" t="s">
        <v>208</v>
      </c>
      <c r="O1201" t="s">
        <v>476</v>
      </c>
      <c r="P1201" t="s">
        <v>476</v>
      </c>
    </row>
    <row r="1202" spans="1:16">
      <c r="A1202" s="484" t="s">
        <v>103858</v>
      </c>
      <c r="C1202" t="s">
        <v>103857</v>
      </c>
      <c r="D1202" t="s">
        <v>103856</v>
      </c>
      <c r="E1202" t="str">
        <f t="shared" si="18"/>
        <v>285080 - CH DE LA COTE FLEURIE</v>
      </c>
      <c r="G1202" t="s">
        <v>101397</v>
      </c>
      <c r="I1202" t="s">
        <v>70705</v>
      </c>
      <c r="J1202" t="s">
        <v>103855</v>
      </c>
      <c r="K1202" t="s">
        <v>103854</v>
      </c>
      <c r="L1202" t="s">
        <v>103853</v>
      </c>
      <c r="N1202" t="s">
        <v>208</v>
      </c>
      <c r="O1202" t="s">
        <v>476</v>
      </c>
      <c r="P1202" t="s">
        <v>476</v>
      </c>
    </row>
    <row r="1203" spans="1:16">
      <c r="A1203" s="484" t="s">
        <v>64017</v>
      </c>
      <c r="C1203" t="s">
        <v>64016</v>
      </c>
      <c r="D1203" t="s">
        <v>64015</v>
      </c>
      <c r="E1203" t="str">
        <f t="shared" si="18"/>
        <v>482596 - GHI LE RAINCY MONTFERMEIL</v>
      </c>
      <c r="F1203" t="s">
        <v>38169</v>
      </c>
      <c r="G1203" t="s">
        <v>64014</v>
      </c>
      <c r="I1203" t="s">
        <v>64013</v>
      </c>
      <c r="J1203" t="s">
        <v>64012</v>
      </c>
      <c r="K1203" t="s">
        <v>64011</v>
      </c>
      <c r="L1203" t="s">
        <v>64010</v>
      </c>
      <c r="N1203" t="s">
        <v>208</v>
      </c>
      <c r="O1203" t="s">
        <v>476</v>
      </c>
      <c r="P1203" t="s">
        <v>476</v>
      </c>
    </row>
    <row r="1204" spans="1:16">
      <c r="A1204" s="484" t="s">
        <v>102489</v>
      </c>
      <c r="C1204" t="s">
        <v>102488</v>
      </c>
      <c r="D1204" t="s">
        <v>102487</v>
      </c>
      <c r="E1204" t="str">
        <f t="shared" si="18"/>
        <v>476262 - CHIC ESPALION ST LAURENT D'OLT</v>
      </c>
      <c r="G1204" t="s">
        <v>102486</v>
      </c>
      <c r="I1204" t="s">
        <v>102485</v>
      </c>
      <c r="J1204" t="s">
        <v>102484</v>
      </c>
      <c r="K1204" t="s">
        <v>102483</v>
      </c>
      <c r="L1204" t="s">
        <v>102482</v>
      </c>
      <c r="N1204" t="s">
        <v>208</v>
      </c>
      <c r="O1204" t="s">
        <v>476</v>
      </c>
      <c r="P1204" t="s">
        <v>476</v>
      </c>
    </row>
    <row r="1205" spans="1:16">
      <c r="A1205" s="484" t="s">
        <v>102519</v>
      </c>
      <c r="C1205" t="s">
        <v>102518</v>
      </c>
      <c r="D1205" t="s">
        <v>102517</v>
      </c>
      <c r="E1205" t="str">
        <f t="shared" si="18"/>
        <v>56029 - CHIPC</v>
      </c>
      <c r="F1205" t="s">
        <v>5179</v>
      </c>
      <c r="G1205" t="s">
        <v>102516</v>
      </c>
      <c r="H1205" t="s">
        <v>102515</v>
      </c>
      <c r="I1205" t="s">
        <v>1700</v>
      </c>
      <c r="J1205" t="s">
        <v>102514</v>
      </c>
      <c r="K1205" t="s">
        <v>102513</v>
      </c>
      <c r="L1205" t="s">
        <v>102512</v>
      </c>
      <c r="N1205" t="s">
        <v>208</v>
      </c>
      <c r="O1205" t="s">
        <v>476</v>
      </c>
      <c r="P1205" t="s">
        <v>476</v>
      </c>
    </row>
    <row r="1206" spans="1:16">
      <c r="A1206" s="484" t="s">
        <v>27210</v>
      </c>
      <c r="B1206" s="485" t="s">
        <v>27209</v>
      </c>
      <c r="C1206" t="s">
        <v>27208</v>
      </c>
      <c r="D1206" t="s">
        <v>27207</v>
      </c>
      <c r="E1206" t="str">
        <f t="shared" si="18"/>
        <v>677000 - POLE ENERGIE BFC</v>
      </c>
      <c r="F1206" t="s">
        <v>13665</v>
      </c>
      <c r="G1206" t="s">
        <v>27206</v>
      </c>
      <c r="I1206" t="s">
        <v>22332</v>
      </c>
      <c r="J1206" t="s">
        <v>27205</v>
      </c>
      <c r="K1206" t="s">
        <v>208</v>
      </c>
      <c r="L1206" t="s">
        <v>27204</v>
      </c>
      <c r="N1206" t="s">
        <v>208</v>
      </c>
      <c r="O1206" t="s">
        <v>476</v>
      </c>
      <c r="P1206" t="s">
        <v>476</v>
      </c>
    </row>
    <row r="1207" spans="1:16">
      <c r="A1207" s="484" t="s">
        <v>79080</v>
      </c>
      <c r="C1207" t="s">
        <v>79079</v>
      </c>
      <c r="D1207" t="s">
        <v>79078</v>
      </c>
      <c r="E1207" t="str">
        <f t="shared" si="18"/>
        <v>479901 - EPS LOMAGNE FLEURANCE</v>
      </c>
      <c r="F1207" t="s">
        <v>17868</v>
      </c>
      <c r="G1207" t="s">
        <v>79077</v>
      </c>
      <c r="H1207" t="s">
        <v>60962</v>
      </c>
      <c r="I1207" t="s">
        <v>28030</v>
      </c>
      <c r="J1207" t="s">
        <v>79076</v>
      </c>
      <c r="K1207" t="s">
        <v>208</v>
      </c>
      <c r="L1207" t="s">
        <v>79075</v>
      </c>
      <c r="N1207" t="s">
        <v>208</v>
      </c>
      <c r="O1207" t="s">
        <v>476</v>
      </c>
      <c r="P1207" t="s">
        <v>476</v>
      </c>
    </row>
    <row r="1208" spans="1:16">
      <c r="A1208" s="484" t="s">
        <v>101468</v>
      </c>
      <c r="B1208" s="485" t="s">
        <v>101467</v>
      </c>
      <c r="C1208" t="s">
        <v>101466</v>
      </c>
      <c r="D1208" t="s">
        <v>101465</v>
      </c>
      <c r="E1208" t="str">
        <f t="shared" si="18"/>
        <v>6877 - CHRU BREST</v>
      </c>
      <c r="F1208" t="s">
        <v>8302</v>
      </c>
      <c r="G1208" t="s">
        <v>100836</v>
      </c>
      <c r="I1208" t="s">
        <v>1228</v>
      </c>
      <c r="J1208" t="s">
        <v>101464</v>
      </c>
      <c r="K1208" t="s">
        <v>101463</v>
      </c>
      <c r="L1208" t="s">
        <v>101462</v>
      </c>
      <c r="N1208" t="s">
        <v>208</v>
      </c>
      <c r="O1208" t="s">
        <v>476</v>
      </c>
      <c r="P1208" t="s">
        <v>476</v>
      </c>
    </row>
    <row r="1209" spans="1:16">
      <c r="A1209" s="484" t="s">
        <v>102694</v>
      </c>
      <c r="C1209" t="s">
        <v>102693</v>
      </c>
      <c r="D1209" t="s">
        <v>102692</v>
      </c>
      <c r="E1209" t="str">
        <f t="shared" si="18"/>
        <v>101655 - CHIC UNISANTE +</v>
      </c>
      <c r="F1209" t="s">
        <v>7978</v>
      </c>
      <c r="G1209" t="s">
        <v>102691</v>
      </c>
      <c r="I1209" t="s">
        <v>10542</v>
      </c>
      <c r="J1209" t="s">
        <v>102690</v>
      </c>
      <c r="K1209" t="s">
        <v>102689</v>
      </c>
      <c r="L1209" t="s">
        <v>102688</v>
      </c>
      <c r="N1209" t="s">
        <v>208</v>
      </c>
      <c r="O1209" t="s">
        <v>476</v>
      </c>
      <c r="P1209" t="s">
        <v>476</v>
      </c>
    </row>
    <row r="1210" spans="1:16">
      <c r="A1210" s="484" t="s">
        <v>102687</v>
      </c>
      <c r="B1210" s="485" t="s">
        <v>102686</v>
      </c>
      <c r="C1210" t="s">
        <v>102685</v>
      </c>
      <c r="D1210" t="s">
        <v>102684</v>
      </c>
      <c r="E1210" t="str">
        <f t="shared" si="18"/>
        <v>307476 - CHIC UNISANTE+ IFSI FORBACH</v>
      </c>
      <c r="F1210" t="s">
        <v>1568</v>
      </c>
      <c r="G1210" t="s">
        <v>102683</v>
      </c>
      <c r="I1210" t="s">
        <v>10542</v>
      </c>
      <c r="J1210" t="s">
        <v>102682</v>
      </c>
      <c r="K1210" t="s">
        <v>102681</v>
      </c>
      <c r="L1210" t="s">
        <v>102680</v>
      </c>
      <c r="N1210" t="s">
        <v>208</v>
      </c>
      <c r="O1210" t="s">
        <v>476</v>
      </c>
      <c r="P1210" t="s">
        <v>476</v>
      </c>
    </row>
    <row r="1211" spans="1:16">
      <c r="A1211" s="484" t="s">
        <v>101122</v>
      </c>
      <c r="C1211" t="s">
        <v>101121</v>
      </c>
      <c r="D1211" t="s">
        <v>101120</v>
      </c>
      <c r="E1211" t="str">
        <f t="shared" si="18"/>
        <v>501852 - CH SUD ESSONNE</v>
      </c>
      <c r="F1211" t="s">
        <v>1086</v>
      </c>
      <c r="G1211" t="s">
        <v>101119</v>
      </c>
      <c r="I1211" t="s">
        <v>40011</v>
      </c>
      <c r="J1211" t="s">
        <v>101118</v>
      </c>
      <c r="K1211" t="s">
        <v>208</v>
      </c>
      <c r="L1211" t="s">
        <v>101117</v>
      </c>
      <c r="N1211" t="s">
        <v>208</v>
      </c>
      <c r="O1211" t="s">
        <v>476</v>
      </c>
      <c r="P1211" t="s">
        <v>476</v>
      </c>
    </row>
    <row r="1212" spans="1:16">
      <c r="A1212" s="484" t="s">
        <v>78988</v>
      </c>
      <c r="C1212" t="s">
        <v>78987</v>
      </c>
      <c r="D1212" t="s">
        <v>78986</v>
      </c>
      <c r="E1212" t="str">
        <f t="shared" si="18"/>
        <v>619292 - EPSOLOR LORQUIN</v>
      </c>
      <c r="F1212" t="s">
        <v>26963</v>
      </c>
      <c r="G1212" t="s">
        <v>78985</v>
      </c>
      <c r="I1212" t="s">
        <v>78984</v>
      </c>
      <c r="J1212" t="s">
        <v>78983</v>
      </c>
      <c r="K1212" t="s">
        <v>208</v>
      </c>
      <c r="L1212" t="s">
        <v>78982</v>
      </c>
      <c r="N1212" t="s">
        <v>208</v>
      </c>
      <c r="O1212" t="s">
        <v>476</v>
      </c>
      <c r="P1212" t="s">
        <v>476</v>
      </c>
    </row>
    <row r="1213" spans="1:16">
      <c r="A1213" s="484" t="s">
        <v>83049</v>
      </c>
      <c r="B1213" s="485" t="s">
        <v>83048</v>
      </c>
      <c r="C1213" t="s">
        <v>83047</v>
      </c>
      <c r="D1213" t="s">
        <v>83046</v>
      </c>
      <c r="E1213" t="str">
        <f t="shared" si="18"/>
        <v>685070 - ECOLE SUPERIEUR D'ART DE LORRAINE METZ</v>
      </c>
      <c r="F1213" t="s">
        <v>8902</v>
      </c>
      <c r="G1213" t="s">
        <v>83045</v>
      </c>
      <c r="I1213" t="s">
        <v>771</v>
      </c>
      <c r="J1213" t="s">
        <v>83044</v>
      </c>
      <c r="K1213" t="s">
        <v>208</v>
      </c>
      <c r="L1213" t="s">
        <v>83043</v>
      </c>
      <c r="N1213" t="s">
        <v>208</v>
      </c>
      <c r="O1213" t="s">
        <v>476</v>
      </c>
      <c r="P1213" t="s">
        <v>476</v>
      </c>
    </row>
    <row r="1214" spans="1:16">
      <c r="A1214" s="484" t="s">
        <v>117796</v>
      </c>
      <c r="B1214" s="485" t="s">
        <v>117795</v>
      </c>
      <c r="C1214" t="s">
        <v>117794</v>
      </c>
      <c r="D1214" t="s">
        <v>117793</v>
      </c>
      <c r="E1214" t="str">
        <f t="shared" si="18"/>
        <v>505316 - ATELIER DES SAVOIRS FAIRE MAIRIE ST CLAUDE</v>
      </c>
      <c r="F1214" t="s">
        <v>87526</v>
      </c>
      <c r="G1214" t="s">
        <v>117792</v>
      </c>
      <c r="I1214" t="s">
        <v>117791</v>
      </c>
      <c r="J1214" t="s">
        <v>117790</v>
      </c>
      <c r="K1214" t="s">
        <v>208</v>
      </c>
      <c r="L1214" t="s">
        <v>117789</v>
      </c>
      <c r="N1214" t="s">
        <v>208</v>
      </c>
      <c r="O1214" t="s">
        <v>476</v>
      </c>
      <c r="P1214" t="s">
        <v>476</v>
      </c>
    </row>
    <row r="1215" spans="1:16">
      <c r="A1215" s="484" t="s">
        <v>60699</v>
      </c>
      <c r="B1215" s="485" t="s">
        <v>56031</v>
      </c>
      <c r="C1215" t="s">
        <v>60698</v>
      </c>
      <c r="D1215" t="s">
        <v>60697</v>
      </c>
      <c r="E1215" t="str">
        <f t="shared" si="18"/>
        <v>466360 - HPEVM ST MAURICE</v>
      </c>
      <c r="F1215" t="s">
        <v>2294</v>
      </c>
      <c r="G1215" t="s">
        <v>60696</v>
      </c>
      <c r="I1215" t="s">
        <v>12266</v>
      </c>
      <c r="J1215" t="s">
        <v>56027</v>
      </c>
      <c r="K1215" t="s">
        <v>60695</v>
      </c>
      <c r="L1215" t="s">
        <v>60694</v>
      </c>
      <c r="N1215" t="s">
        <v>208</v>
      </c>
      <c r="O1215" t="s">
        <v>476</v>
      </c>
      <c r="P1215" t="s">
        <v>476</v>
      </c>
    </row>
    <row r="1216" spans="1:16">
      <c r="A1216" s="484" t="s">
        <v>56032</v>
      </c>
      <c r="B1216" s="485" t="s">
        <v>56031</v>
      </c>
      <c r="C1216" t="s">
        <v>56030</v>
      </c>
      <c r="D1216" t="s">
        <v>56029</v>
      </c>
      <c r="E1216" t="str">
        <f t="shared" si="18"/>
        <v>579786 - INSTITUT DE FORMATION JB PUSSIN DE ST MAURICE</v>
      </c>
      <c r="F1216" t="s">
        <v>53380</v>
      </c>
      <c r="G1216" t="s">
        <v>56028</v>
      </c>
      <c r="I1216" t="s">
        <v>12266</v>
      </c>
      <c r="J1216" t="s">
        <v>56027</v>
      </c>
      <c r="K1216" t="s">
        <v>208</v>
      </c>
      <c r="L1216" t="s">
        <v>56026</v>
      </c>
      <c r="N1216" t="s">
        <v>208</v>
      </c>
      <c r="O1216" t="s">
        <v>476</v>
      </c>
      <c r="P1216" t="s">
        <v>476</v>
      </c>
    </row>
    <row r="1217" spans="1:16">
      <c r="A1217" s="484" t="s">
        <v>57418</v>
      </c>
      <c r="B1217" s="485" t="s">
        <v>56031</v>
      </c>
      <c r="C1217" t="s">
        <v>57417</v>
      </c>
      <c r="D1217" t="s">
        <v>57416</v>
      </c>
      <c r="E1217" t="str">
        <f t="shared" si="18"/>
        <v>685598 - IFSI DES HOPITAUX PARIS EST VAL DE MARNE LA QUEUE EN BRIE</v>
      </c>
      <c r="F1217" t="s">
        <v>1124</v>
      </c>
      <c r="G1217" t="s">
        <v>57415</v>
      </c>
      <c r="I1217" t="s">
        <v>57414</v>
      </c>
      <c r="J1217" t="s">
        <v>57413</v>
      </c>
      <c r="K1217" t="s">
        <v>208</v>
      </c>
      <c r="L1217" t="s">
        <v>57412</v>
      </c>
      <c r="N1217" t="s">
        <v>208</v>
      </c>
      <c r="O1217" t="s">
        <v>476</v>
      </c>
      <c r="P1217" t="s">
        <v>476</v>
      </c>
    </row>
    <row r="1218" spans="1:16">
      <c r="A1218" s="484" t="s">
        <v>104348</v>
      </c>
      <c r="C1218" t="s">
        <v>104347</v>
      </c>
      <c r="D1218" t="s">
        <v>104346</v>
      </c>
      <c r="E1218" t="str">
        <f t="shared" ref="E1218:E1281" si="19">_xlfn.CONCAT(L1218," - ",D1218)</f>
        <v>36456 - CH COURBEVOIE NEUILLY PUTEAUX</v>
      </c>
      <c r="G1218" t="s">
        <v>104345</v>
      </c>
      <c r="H1218" t="s">
        <v>104344</v>
      </c>
      <c r="I1218" t="s">
        <v>860</v>
      </c>
      <c r="J1218" t="s">
        <v>104343</v>
      </c>
      <c r="K1218" t="s">
        <v>208</v>
      </c>
      <c r="L1218" t="s">
        <v>104342</v>
      </c>
      <c r="N1218" t="s">
        <v>208</v>
      </c>
      <c r="O1218" t="s">
        <v>476</v>
      </c>
      <c r="P1218" t="s">
        <v>476</v>
      </c>
    </row>
    <row r="1219" spans="1:16">
      <c r="A1219" s="484" t="s">
        <v>103126</v>
      </c>
      <c r="B1219" s="485" t="s">
        <v>103125</v>
      </c>
      <c r="C1219" t="s">
        <v>103124</v>
      </c>
      <c r="D1219" t="s">
        <v>103123</v>
      </c>
      <c r="E1219" t="str">
        <f t="shared" si="19"/>
        <v>18466 - CH PAYS D'AIX CHI AIX PERTUIS</v>
      </c>
      <c r="F1219" t="s">
        <v>5874</v>
      </c>
      <c r="G1219" t="s">
        <v>103122</v>
      </c>
      <c r="I1219" t="s">
        <v>596</v>
      </c>
      <c r="J1219" t="s">
        <v>103121</v>
      </c>
      <c r="K1219" t="s">
        <v>103120</v>
      </c>
      <c r="L1219" t="s">
        <v>103119</v>
      </c>
      <c r="N1219" t="s">
        <v>208</v>
      </c>
      <c r="O1219" t="s">
        <v>476</v>
      </c>
      <c r="P1219" t="s">
        <v>476</v>
      </c>
    </row>
    <row r="1220" spans="1:16">
      <c r="A1220" s="484" t="s">
        <v>103046</v>
      </c>
      <c r="B1220" s="485" t="s">
        <v>103045</v>
      </c>
      <c r="C1220" t="s">
        <v>103044</v>
      </c>
      <c r="D1220" t="s">
        <v>103044</v>
      </c>
      <c r="E1220" t="str">
        <f t="shared" si="19"/>
        <v>466426 - CENTRE HOSPITALIER EMILE DURKHEIM</v>
      </c>
      <c r="F1220" t="s">
        <v>11509</v>
      </c>
      <c r="G1220" t="s">
        <v>5800</v>
      </c>
      <c r="I1220" t="s">
        <v>33126</v>
      </c>
      <c r="J1220" t="s">
        <v>103043</v>
      </c>
      <c r="K1220" t="s">
        <v>103042</v>
      </c>
      <c r="L1220" t="s">
        <v>103041</v>
      </c>
      <c r="N1220" t="s">
        <v>208</v>
      </c>
      <c r="O1220" t="s">
        <v>476</v>
      </c>
      <c r="P1220" t="s">
        <v>476</v>
      </c>
    </row>
    <row r="1221" spans="1:16">
      <c r="A1221" s="484" t="s">
        <v>63964</v>
      </c>
      <c r="B1221" s="485" t="s">
        <v>63963</v>
      </c>
      <c r="C1221" t="s">
        <v>63962</v>
      </c>
      <c r="D1221" t="s">
        <v>63961</v>
      </c>
      <c r="E1221" t="str">
        <f t="shared" si="19"/>
        <v>68263 - GHPSO CREIL</v>
      </c>
      <c r="F1221" t="s">
        <v>34420</v>
      </c>
      <c r="G1221" t="s">
        <v>63960</v>
      </c>
      <c r="I1221" t="s">
        <v>37680</v>
      </c>
      <c r="J1221" t="s">
        <v>63959</v>
      </c>
      <c r="K1221" t="s">
        <v>63958</v>
      </c>
      <c r="L1221" t="s">
        <v>63957</v>
      </c>
      <c r="N1221" t="s">
        <v>208</v>
      </c>
      <c r="O1221" t="s">
        <v>476</v>
      </c>
      <c r="P1221" t="s">
        <v>476</v>
      </c>
    </row>
    <row r="1222" spans="1:16">
      <c r="A1222" s="484" t="s">
        <v>100910</v>
      </c>
      <c r="B1222" s="485" t="s">
        <v>50351</v>
      </c>
      <c r="C1222" t="s">
        <v>100909</v>
      </c>
      <c r="D1222" t="s">
        <v>100908</v>
      </c>
      <c r="E1222" t="str">
        <f t="shared" si="19"/>
        <v>443839 - CHU REUNION</v>
      </c>
      <c r="F1222" t="s">
        <v>2524</v>
      </c>
      <c r="G1222" t="s">
        <v>100907</v>
      </c>
      <c r="H1222" t="s">
        <v>100906</v>
      </c>
      <c r="I1222" t="s">
        <v>1359</v>
      </c>
      <c r="J1222" t="s">
        <v>100905</v>
      </c>
      <c r="K1222" t="s">
        <v>100904</v>
      </c>
      <c r="L1222" t="s">
        <v>100903</v>
      </c>
      <c r="N1222" t="s">
        <v>208</v>
      </c>
      <c r="O1222" t="s">
        <v>476</v>
      </c>
      <c r="P1222" t="s">
        <v>476</v>
      </c>
    </row>
    <row r="1223" spans="1:16">
      <c r="A1223" s="484" t="s">
        <v>58888</v>
      </c>
      <c r="B1223" s="485" t="s">
        <v>50351</v>
      </c>
      <c r="C1223" t="s">
        <v>58887</v>
      </c>
      <c r="D1223" t="s">
        <v>58886</v>
      </c>
      <c r="E1223" t="str">
        <f t="shared" si="19"/>
        <v>468496 - IFSI DE SAINT DENIS DU CHU REUNION</v>
      </c>
      <c r="F1223" t="s">
        <v>2524</v>
      </c>
      <c r="G1223" t="s">
        <v>58885</v>
      </c>
      <c r="I1223" t="s">
        <v>1359</v>
      </c>
      <c r="J1223" t="s">
        <v>58884</v>
      </c>
      <c r="K1223" t="s">
        <v>58883</v>
      </c>
      <c r="L1223" t="s">
        <v>58882</v>
      </c>
      <c r="N1223" t="s">
        <v>208</v>
      </c>
      <c r="O1223" t="s">
        <v>476</v>
      </c>
      <c r="P1223" t="s">
        <v>476</v>
      </c>
    </row>
    <row r="1224" spans="1:16">
      <c r="A1224" s="484" t="s">
        <v>58961</v>
      </c>
      <c r="B1224" s="485" t="s">
        <v>50351</v>
      </c>
      <c r="C1224" t="s">
        <v>58960</v>
      </c>
      <c r="D1224" t="s">
        <v>58959</v>
      </c>
      <c r="E1224" t="str">
        <f t="shared" si="19"/>
        <v>625498 - IFSI DE ST PIERRE DU CHU DE LA REUNION</v>
      </c>
      <c r="F1224" t="s">
        <v>11928</v>
      </c>
      <c r="G1224" t="s">
        <v>50347</v>
      </c>
      <c r="H1224" t="s">
        <v>58958</v>
      </c>
      <c r="I1224" t="s">
        <v>2739</v>
      </c>
      <c r="J1224" t="s">
        <v>58957</v>
      </c>
      <c r="K1224" t="s">
        <v>208</v>
      </c>
      <c r="L1224" t="s">
        <v>58956</v>
      </c>
      <c r="N1224" t="s">
        <v>208</v>
      </c>
      <c r="O1224" t="s">
        <v>476</v>
      </c>
      <c r="P1224" t="s">
        <v>476</v>
      </c>
    </row>
    <row r="1225" spans="1:16">
      <c r="A1225" s="484" t="s">
        <v>50357</v>
      </c>
      <c r="B1225" s="485" t="s">
        <v>50351</v>
      </c>
      <c r="C1225" t="s">
        <v>50356</v>
      </c>
      <c r="D1225" t="s">
        <v>50355</v>
      </c>
      <c r="E1225" t="str">
        <f t="shared" si="19"/>
        <v>627203 - IRIBODE DE ST PIERRE DU CHU DE LA REUNION</v>
      </c>
      <c r="F1225" t="s">
        <v>5956</v>
      </c>
      <c r="G1225" t="s">
        <v>50347</v>
      </c>
      <c r="H1225" t="s">
        <v>50354</v>
      </c>
      <c r="I1225" t="s">
        <v>2739</v>
      </c>
      <c r="J1225" t="s">
        <v>50345</v>
      </c>
      <c r="K1225" t="s">
        <v>208</v>
      </c>
      <c r="L1225" t="s">
        <v>50353</v>
      </c>
      <c r="N1225" t="s">
        <v>208</v>
      </c>
      <c r="O1225" t="s">
        <v>476</v>
      </c>
      <c r="P1225" t="s">
        <v>476</v>
      </c>
    </row>
    <row r="1226" spans="1:16">
      <c r="A1226" s="484" t="s">
        <v>50352</v>
      </c>
      <c r="B1226" s="485" t="s">
        <v>50351</v>
      </c>
      <c r="C1226" t="s">
        <v>50350</v>
      </c>
      <c r="D1226" t="s">
        <v>50349</v>
      </c>
      <c r="E1226" t="str">
        <f t="shared" si="19"/>
        <v>625577 - IRIDADE DE ST PIERRE DU CHU DE LA REUNION</v>
      </c>
      <c r="F1226" t="s">
        <v>50348</v>
      </c>
      <c r="G1226" t="s">
        <v>50347</v>
      </c>
      <c r="H1226" t="s">
        <v>50346</v>
      </c>
      <c r="I1226" t="s">
        <v>2739</v>
      </c>
      <c r="J1226" t="s">
        <v>50345</v>
      </c>
      <c r="K1226" t="s">
        <v>208</v>
      </c>
      <c r="L1226" t="s">
        <v>50344</v>
      </c>
      <c r="N1226" t="s">
        <v>208</v>
      </c>
      <c r="O1226" t="s">
        <v>476</v>
      </c>
      <c r="P1226" t="s">
        <v>476</v>
      </c>
    </row>
    <row r="1227" spans="1:16">
      <c r="A1227" s="484" t="s">
        <v>59306</v>
      </c>
      <c r="B1227" s="485" t="s">
        <v>50351</v>
      </c>
      <c r="C1227" t="s">
        <v>59305</v>
      </c>
      <c r="D1227" t="s">
        <v>59304</v>
      </c>
      <c r="E1227" t="str">
        <f t="shared" si="19"/>
        <v>625516 - IFAS DE ST PIERRE DU CHU DE LA REUNION</v>
      </c>
      <c r="F1227" t="s">
        <v>11928</v>
      </c>
      <c r="G1227" t="s">
        <v>59303</v>
      </c>
      <c r="H1227" t="s">
        <v>59302</v>
      </c>
      <c r="I1227" t="s">
        <v>2739</v>
      </c>
      <c r="K1227" t="s">
        <v>208</v>
      </c>
      <c r="L1227" t="s">
        <v>59301</v>
      </c>
      <c r="N1227" t="s">
        <v>208</v>
      </c>
      <c r="O1227" t="s">
        <v>476</v>
      </c>
      <c r="P1227" t="s">
        <v>476</v>
      </c>
    </row>
    <row r="1228" spans="1:16">
      <c r="A1228" s="484" t="s">
        <v>59312</v>
      </c>
      <c r="B1228" s="485" t="s">
        <v>50351</v>
      </c>
      <c r="C1228" t="s">
        <v>59311</v>
      </c>
      <c r="D1228" t="s">
        <v>59310</v>
      </c>
      <c r="E1228" t="str">
        <f t="shared" si="19"/>
        <v>625504 - IFAS DE ST DENIS DU CHU DE LA REUNION</v>
      </c>
      <c r="F1228" t="s">
        <v>11928</v>
      </c>
      <c r="G1228" t="s">
        <v>59309</v>
      </c>
      <c r="H1228" t="s">
        <v>59308</v>
      </c>
      <c r="I1228" t="s">
        <v>1359</v>
      </c>
      <c r="K1228" t="s">
        <v>208</v>
      </c>
      <c r="L1228" t="s">
        <v>59307</v>
      </c>
      <c r="N1228" t="s">
        <v>208</v>
      </c>
      <c r="O1228" t="s">
        <v>476</v>
      </c>
      <c r="P1228" t="s">
        <v>476</v>
      </c>
    </row>
    <row r="1229" spans="1:16">
      <c r="A1229" s="484" t="s">
        <v>104524</v>
      </c>
      <c r="C1229" t="s">
        <v>104523</v>
      </c>
      <c r="D1229" t="s">
        <v>104522</v>
      </c>
      <c r="E1229" t="str">
        <f t="shared" si="19"/>
        <v>489438 - CH BUECH DURANCE LARAGNE</v>
      </c>
      <c r="F1229" t="s">
        <v>17868</v>
      </c>
      <c r="G1229" t="s">
        <v>104521</v>
      </c>
      <c r="I1229" t="s">
        <v>104520</v>
      </c>
      <c r="J1229" t="s">
        <v>104519</v>
      </c>
      <c r="K1229" t="s">
        <v>104518</v>
      </c>
      <c r="L1229" t="s">
        <v>104517</v>
      </c>
      <c r="N1229" t="s">
        <v>208</v>
      </c>
      <c r="O1229" t="s">
        <v>476</v>
      </c>
      <c r="P1229" t="s">
        <v>476</v>
      </c>
    </row>
    <row r="1230" spans="1:16">
      <c r="A1230" s="484" t="s">
        <v>36497</v>
      </c>
      <c r="B1230" s="485" t="s">
        <v>36496</v>
      </c>
      <c r="C1230" t="s">
        <v>36495</v>
      </c>
      <c r="D1230" t="s">
        <v>36494</v>
      </c>
      <c r="E1230" t="str">
        <f t="shared" si="19"/>
        <v>585889 - CFA DE LA METROPOLE NICE COTE D'AZUR</v>
      </c>
      <c r="F1230" t="s">
        <v>15838</v>
      </c>
      <c r="G1230" t="s">
        <v>36493</v>
      </c>
      <c r="I1230" t="s">
        <v>36492</v>
      </c>
      <c r="J1230" t="s">
        <v>36491</v>
      </c>
      <c r="K1230" t="s">
        <v>208</v>
      </c>
      <c r="L1230" t="s">
        <v>36490</v>
      </c>
      <c r="N1230" t="s">
        <v>208</v>
      </c>
      <c r="O1230" t="s">
        <v>476</v>
      </c>
      <c r="P1230" t="s">
        <v>476</v>
      </c>
    </row>
    <row r="1231" spans="1:16">
      <c r="A1231" s="484" t="s">
        <v>104666</v>
      </c>
      <c r="C1231" t="s">
        <v>104665</v>
      </c>
      <c r="D1231" t="s">
        <v>104664</v>
      </c>
      <c r="E1231" t="str">
        <f t="shared" si="19"/>
        <v>476304 - CH  AUXOIS MORVAN VITTEAUX</v>
      </c>
      <c r="G1231" t="s">
        <v>104663</v>
      </c>
      <c r="I1231" t="s">
        <v>104662</v>
      </c>
      <c r="J1231" t="s">
        <v>104661</v>
      </c>
      <c r="K1231" t="s">
        <v>104660</v>
      </c>
      <c r="L1231" t="s">
        <v>104659</v>
      </c>
      <c r="N1231" t="s">
        <v>208</v>
      </c>
      <c r="O1231" t="s">
        <v>476</v>
      </c>
      <c r="P1231" t="s">
        <v>476</v>
      </c>
    </row>
    <row r="1232" spans="1:16">
      <c r="A1232" s="484" t="s">
        <v>81479</v>
      </c>
      <c r="C1232" t="s">
        <v>81478</v>
      </c>
      <c r="D1232" t="s">
        <v>81477</v>
      </c>
      <c r="E1232" t="str">
        <f t="shared" si="19"/>
        <v>676895 - EHPAD MONTECH</v>
      </c>
      <c r="F1232" t="s">
        <v>8675</v>
      </c>
      <c r="G1232" t="s">
        <v>18483</v>
      </c>
      <c r="I1232" t="s">
        <v>67923</v>
      </c>
      <c r="J1232" t="s">
        <v>81476</v>
      </c>
      <c r="K1232" t="s">
        <v>208</v>
      </c>
      <c r="L1232" t="s">
        <v>81475</v>
      </c>
      <c r="N1232" t="s">
        <v>208</v>
      </c>
      <c r="O1232" t="s">
        <v>476</v>
      </c>
      <c r="P1232" t="s">
        <v>476</v>
      </c>
    </row>
    <row r="1233" spans="1:16">
      <c r="A1233" s="484" t="s">
        <v>103811</v>
      </c>
      <c r="C1233" t="s">
        <v>103810</v>
      </c>
      <c r="D1233" t="s">
        <v>103809</v>
      </c>
      <c r="E1233" t="str">
        <f t="shared" si="19"/>
        <v>597790 - CENTRE HOSPITALIER DE LA MAULDRE JOUARS PONTCHARTRAIN</v>
      </c>
      <c r="F1233" t="s">
        <v>75752</v>
      </c>
      <c r="G1233" t="s">
        <v>103808</v>
      </c>
      <c r="I1233" t="s">
        <v>103807</v>
      </c>
      <c r="J1233" t="s">
        <v>103806</v>
      </c>
      <c r="K1233" t="s">
        <v>208</v>
      </c>
      <c r="L1233" t="s">
        <v>103805</v>
      </c>
      <c r="N1233" t="s">
        <v>208</v>
      </c>
      <c r="O1233" t="s">
        <v>476</v>
      </c>
      <c r="P1233" t="s">
        <v>476</v>
      </c>
    </row>
    <row r="1234" spans="1:16">
      <c r="A1234" s="484" t="s">
        <v>103289</v>
      </c>
      <c r="C1234" t="s">
        <v>103288</v>
      </c>
      <c r="D1234" t="s">
        <v>103287</v>
      </c>
      <c r="E1234" t="str">
        <f t="shared" si="19"/>
        <v>90797 - CHMB ANTRAIN</v>
      </c>
      <c r="F1234" t="s">
        <v>36283</v>
      </c>
      <c r="G1234" t="s">
        <v>103286</v>
      </c>
      <c r="I1234" t="s">
        <v>86415</v>
      </c>
      <c r="J1234" t="s">
        <v>103285</v>
      </c>
      <c r="K1234" t="s">
        <v>103284</v>
      </c>
      <c r="L1234" t="s">
        <v>103283</v>
      </c>
      <c r="N1234" t="s">
        <v>208</v>
      </c>
      <c r="O1234" t="s">
        <v>476</v>
      </c>
      <c r="P1234" t="s">
        <v>476</v>
      </c>
    </row>
    <row r="1235" spans="1:16">
      <c r="A1235" s="484" t="s">
        <v>64235</v>
      </c>
      <c r="C1235" t="s">
        <v>64234</v>
      </c>
      <c r="D1235" t="s">
        <v>64234</v>
      </c>
      <c r="E1235" t="str">
        <f t="shared" si="19"/>
        <v>470363 - GROUPE EPHESE</v>
      </c>
      <c r="F1235" t="s">
        <v>668</v>
      </c>
      <c r="G1235" t="s">
        <v>64233</v>
      </c>
      <c r="H1235" t="s">
        <v>60921</v>
      </c>
      <c r="I1235" t="s">
        <v>64232</v>
      </c>
      <c r="J1235" t="s">
        <v>64231</v>
      </c>
      <c r="K1235" t="s">
        <v>208</v>
      </c>
      <c r="L1235" t="s">
        <v>64230</v>
      </c>
      <c r="N1235" t="s">
        <v>208</v>
      </c>
      <c r="O1235" t="s">
        <v>476</v>
      </c>
      <c r="P1235" t="s">
        <v>476</v>
      </c>
    </row>
    <row r="1236" spans="1:16">
      <c r="A1236" s="484" t="s">
        <v>101788</v>
      </c>
      <c r="C1236" t="s">
        <v>22672</v>
      </c>
      <c r="D1236" t="s">
        <v>101787</v>
      </c>
      <c r="E1236" t="str">
        <f t="shared" si="19"/>
        <v>493697 - CHNC LE CARBET</v>
      </c>
      <c r="F1236" t="s">
        <v>75081</v>
      </c>
      <c r="G1236" t="s">
        <v>101786</v>
      </c>
      <c r="H1236" t="s">
        <v>41115</v>
      </c>
      <c r="I1236" t="s">
        <v>22671</v>
      </c>
      <c r="J1236" t="s">
        <v>101785</v>
      </c>
      <c r="K1236" t="s">
        <v>208</v>
      </c>
      <c r="L1236" t="s">
        <v>101784</v>
      </c>
      <c r="N1236" t="s">
        <v>208</v>
      </c>
      <c r="O1236" t="s">
        <v>476</v>
      </c>
      <c r="P1236" t="s">
        <v>476</v>
      </c>
    </row>
    <row r="1237" spans="1:16">
      <c r="A1237" s="484" t="s">
        <v>81113</v>
      </c>
      <c r="C1237" t="s">
        <v>81112</v>
      </c>
      <c r="D1237" t="s">
        <v>81112</v>
      </c>
      <c r="E1237" t="str">
        <f t="shared" si="19"/>
        <v>615729 - EHPAD RESIDENCE DE L'ORIOLET</v>
      </c>
      <c r="F1237" t="s">
        <v>3297</v>
      </c>
      <c r="G1237" t="s">
        <v>81111</v>
      </c>
      <c r="I1237" t="s">
        <v>81110</v>
      </c>
      <c r="J1237" t="s">
        <v>81109</v>
      </c>
      <c r="K1237" t="s">
        <v>208</v>
      </c>
      <c r="L1237" t="s">
        <v>81108</v>
      </c>
      <c r="N1237" t="s">
        <v>208</v>
      </c>
      <c r="O1237" t="s">
        <v>476</v>
      </c>
      <c r="P1237" t="s">
        <v>476</v>
      </c>
    </row>
    <row r="1238" spans="1:16">
      <c r="A1238" s="484" t="s">
        <v>102582</v>
      </c>
      <c r="B1238" s="485" t="s">
        <v>101713</v>
      </c>
      <c r="C1238" t="s">
        <v>102581</v>
      </c>
      <c r="D1238" t="s">
        <v>102580</v>
      </c>
      <c r="E1238" t="str">
        <f t="shared" si="19"/>
        <v>25940 - CHOV</v>
      </c>
      <c r="F1238" t="s">
        <v>1568</v>
      </c>
      <c r="G1238" t="s">
        <v>102579</v>
      </c>
      <c r="I1238" t="s">
        <v>25512</v>
      </c>
      <c r="J1238" t="s">
        <v>102578</v>
      </c>
      <c r="K1238" t="s">
        <v>102577</v>
      </c>
      <c r="L1238" t="s">
        <v>102576</v>
      </c>
      <c r="N1238" t="s">
        <v>208</v>
      </c>
      <c r="O1238" t="s">
        <v>476</v>
      </c>
      <c r="P1238" t="s">
        <v>476</v>
      </c>
    </row>
    <row r="1239" spans="1:16">
      <c r="A1239" s="484" t="s">
        <v>101714</v>
      </c>
      <c r="B1239" s="485" t="s">
        <v>101713</v>
      </c>
      <c r="C1239" t="s">
        <v>101712</v>
      </c>
      <c r="D1239" t="s">
        <v>101711</v>
      </c>
      <c r="E1239" t="str">
        <f t="shared" si="19"/>
        <v>502285 - CHOV NEUFCHATEAU IFSI</v>
      </c>
      <c r="F1239" t="s">
        <v>1568</v>
      </c>
      <c r="G1239" t="s">
        <v>101710</v>
      </c>
      <c r="I1239" t="s">
        <v>25512</v>
      </c>
      <c r="J1239" t="s">
        <v>101709</v>
      </c>
      <c r="K1239" t="s">
        <v>208</v>
      </c>
      <c r="L1239" t="s">
        <v>101708</v>
      </c>
      <c r="N1239" t="s">
        <v>208</v>
      </c>
      <c r="O1239" t="s">
        <v>476</v>
      </c>
      <c r="P1239" t="s">
        <v>101707</v>
      </c>
    </row>
    <row r="1240" spans="1:16">
      <c r="A1240" s="484" t="s">
        <v>100980</v>
      </c>
      <c r="B1240" s="485" t="s">
        <v>100979</v>
      </c>
      <c r="C1240" t="s">
        <v>100978</v>
      </c>
      <c r="D1240" t="s">
        <v>100977</v>
      </c>
      <c r="E1240" t="str">
        <f t="shared" si="19"/>
        <v>132573 - CHU MARTINIQUE</v>
      </c>
      <c r="F1240" t="s">
        <v>1710</v>
      </c>
      <c r="G1240" t="s">
        <v>100976</v>
      </c>
      <c r="H1240" t="s">
        <v>100975</v>
      </c>
      <c r="I1240" t="s">
        <v>6917</v>
      </c>
      <c r="J1240" t="s">
        <v>100974</v>
      </c>
      <c r="K1240" t="s">
        <v>100973</v>
      </c>
      <c r="L1240" t="s">
        <v>100972</v>
      </c>
      <c r="N1240" t="s">
        <v>208</v>
      </c>
      <c r="O1240" t="s">
        <v>476</v>
      </c>
      <c r="P1240" t="s">
        <v>476</v>
      </c>
    </row>
    <row r="1241" spans="1:16">
      <c r="A1241" s="484" t="s">
        <v>102628</v>
      </c>
      <c r="B1241" s="485" t="s">
        <v>102627</v>
      </c>
      <c r="C1241" t="s">
        <v>102626</v>
      </c>
      <c r="D1241" t="s">
        <v>102625</v>
      </c>
      <c r="E1241" t="str">
        <f t="shared" si="19"/>
        <v>80810 - CHICN</v>
      </c>
      <c r="F1241" t="s">
        <v>2572</v>
      </c>
      <c r="G1241" t="s">
        <v>102624</v>
      </c>
      <c r="H1241" t="s">
        <v>102623</v>
      </c>
      <c r="I1241" t="s">
        <v>2161</v>
      </c>
      <c r="J1241" t="s">
        <v>58825</v>
      </c>
      <c r="K1241" t="s">
        <v>102622</v>
      </c>
      <c r="L1241" t="s">
        <v>102621</v>
      </c>
      <c r="N1241" t="s">
        <v>208</v>
      </c>
      <c r="O1241" t="s">
        <v>476</v>
      </c>
      <c r="P1241" t="s">
        <v>476</v>
      </c>
    </row>
    <row r="1242" spans="1:16">
      <c r="A1242" s="484" t="s">
        <v>58831</v>
      </c>
      <c r="B1242" s="485" t="s">
        <v>58830</v>
      </c>
      <c r="C1242" t="s">
        <v>58829</v>
      </c>
      <c r="D1242" t="s">
        <v>58828</v>
      </c>
      <c r="E1242" t="str">
        <f t="shared" si="19"/>
        <v>480319 - IFSI IFAS CHICN</v>
      </c>
      <c r="F1242" t="s">
        <v>14941</v>
      </c>
      <c r="G1242" t="s">
        <v>58827</v>
      </c>
      <c r="H1242" t="s">
        <v>58826</v>
      </c>
      <c r="I1242" t="s">
        <v>2161</v>
      </c>
      <c r="J1242" t="s">
        <v>58825</v>
      </c>
      <c r="K1242" t="s">
        <v>208</v>
      </c>
      <c r="L1242" t="s">
        <v>58824</v>
      </c>
      <c r="N1242" t="s">
        <v>208</v>
      </c>
      <c r="O1242" t="s">
        <v>476</v>
      </c>
      <c r="P1242" t="s">
        <v>476</v>
      </c>
    </row>
    <row r="1243" spans="1:16">
      <c r="A1243" s="484" t="s">
        <v>102190</v>
      </c>
      <c r="C1243" t="s">
        <v>102189</v>
      </c>
      <c r="D1243" t="s">
        <v>102188</v>
      </c>
      <c r="E1243" t="str">
        <f t="shared" si="19"/>
        <v>485731 - CH LAMBALLE</v>
      </c>
      <c r="F1243" t="s">
        <v>102187</v>
      </c>
      <c r="G1243" t="s">
        <v>102186</v>
      </c>
      <c r="I1243" t="s">
        <v>4101</v>
      </c>
      <c r="J1243" t="s">
        <v>102185</v>
      </c>
      <c r="K1243" t="s">
        <v>208</v>
      </c>
      <c r="L1243" t="s">
        <v>102184</v>
      </c>
      <c r="N1243" t="s">
        <v>208</v>
      </c>
      <c r="O1243" t="s">
        <v>476</v>
      </c>
      <c r="P1243" t="s">
        <v>476</v>
      </c>
    </row>
    <row r="1244" spans="1:16">
      <c r="A1244" s="484" t="s">
        <v>103162</v>
      </c>
      <c r="B1244" s="485" t="s">
        <v>56181</v>
      </c>
      <c r="C1244" t="s">
        <v>103161</v>
      </c>
      <c r="D1244" t="s">
        <v>103160</v>
      </c>
      <c r="E1244" t="str">
        <f t="shared" si="19"/>
        <v>126469 - CH DU FOREZ</v>
      </c>
      <c r="F1244" t="s">
        <v>8481</v>
      </c>
      <c r="G1244" t="s">
        <v>103159</v>
      </c>
      <c r="I1244" t="s">
        <v>39722</v>
      </c>
      <c r="J1244" t="s">
        <v>103158</v>
      </c>
      <c r="K1244" t="s">
        <v>103157</v>
      </c>
      <c r="L1244" t="s">
        <v>103156</v>
      </c>
      <c r="N1244" t="s">
        <v>208</v>
      </c>
      <c r="O1244" t="s">
        <v>476</v>
      </c>
      <c r="P1244" t="s">
        <v>476</v>
      </c>
    </row>
    <row r="1245" spans="1:16">
      <c r="A1245" s="484" t="s">
        <v>56182</v>
      </c>
      <c r="B1245" s="485" t="s">
        <v>56181</v>
      </c>
      <c r="C1245" t="s">
        <v>56180</v>
      </c>
      <c r="D1245" t="s">
        <v>56179</v>
      </c>
      <c r="E1245" t="str">
        <f t="shared" si="19"/>
        <v>586134 - IFSI IFAS CH DU FOREZ</v>
      </c>
      <c r="F1245" t="s">
        <v>5473</v>
      </c>
      <c r="G1245" t="s">
        <v>56178</v>
      </c>
      <c r="I1245" t="s">
        <v>39722</v>
      </c>
      <c r="J1245" t="s">
        <v>56177</v>
      </c>
      <c r="K1245" t="s">
        <v>208</v>
      </c>
      <c r="L1245" t="s">
        <v>56176</v>
      </c>
      <c r="N1245" t="s">
        <v>208</v>
      </c>
      <c r="O1245" t="s">
        <v>476</v>
      </c>
      <c r="P1245" t="s">
        <v>476</v>
      </c>
    </row>
    <row r="1246" spans="1:16">
      <c r="A1246" s="484" t="s">
        <v>81988</v>
      </c>
      <c r="C1246" t="s">
        <v>81987</v>
      </c>
      <c r="D1246" t="s">
        <v>81986</v>
      </c>
      <c r="E1246" t="str">
        <f t="shared" si="19"/>
        <v>476456 - EHPAD ANDRE BARBIER DARNEY</v>
      </c>
      <c r="G1246" t="s">
        <v>81985</v>
      </c>
      <c r="I1246" t="s">
        <v>81984</v>
      </c>
      <c r="J1246" t="s">
        <v>81983</v>
      </c>
      <c r="K1246" t="s">
        <v>208</v>
      </c>
      <c r="L1246" t="s">
        <v>81982</v>
      </c>
      <c r="N1246" t="s">
        <v>208</v>
      </c>
      <c r="O1246" t="s">
        <v>476</v>
      </c>
      <c r="P1246" t="s">
        <v>476</v>
      </c>
    </row>
    <row r="1247" spans="1:16">
      <c r="A1247" s="484" t="s">
        <v>14129</v>
      </c>
      <c r="C1247" t="s">
        <v>14128</v>
      </c>
      <c r="D1247" t="s">
        <v>14127</v>
      </c>
      <c r="E1247" t="str">
        <f t="shared" si="19"/>
        <v>504440 - SOLIDARITE DOUBS HANDICAP BESANCON</v>
      </c>
      <c r="F1247" t="s">
        <v>14126</v>
      </c>
      <c r="G1247" t="s">
        <v>14125</v>
      </c>
      <c r="I1247" t="s">
        <v>2666</v>
      </c>
      <c r="J1247" t="s">
        <v>14124</v>
      </c>
      <c r="K1247" t="s">
        <v>208</v>
      </c>
      <c r="L1247" t="s">
        <v>14123</v>
      </c>
      <c r="N1247" t="s">
        <v>208</v>
      </c>
      <c r="O1247" t="s">
        <v>476</v>
      </c>
      <c r="P1247" t="s">
        <v>476</v>
      </c>
    </row>
    <row r="1248" spans="1:16">
      <c r="A1248" s="484" t="s">
        <v>81742</v>
      </c>
      <c r="C1248" t="s">
        <v>81741</v>
      </c>
      <c r="D1248" t="s">
        <v>81740</v>
      </c>
      <c r="E1248" t="str">
        <f t="shared" si="19"/>
        <v>598835 - EHPAD NOVALAISE</v>
      </c>
      <c r="F1248" t="s">
        <v>34566</v>
      </c>
      <c r="G1248" t="s">
        <v>81739</v>
      </c>
      <c r="I1248" t="s">
        <v>28406</v>
      </c>
      <c r="J1248" t="s">
        <v>81738</v>
      </c>
      <c r="K1248" t="s">
        <v>208</v>
      </c>
      <c r="L1248" t="s">
        <v>81737</v>
      </c>
      <c r="N1248" t="s">
        <v>208</v>
      </c>
      <c r="O1248" t="s">
        <v>476</v>
      </c>
      <c r="P1248" t="s">
        <v>476</v>
      </c>
    </row>
    <row r="1249" spans="1:16">
      <c r="A1249" s="484" t="s">
        <v>27101</v>
      </c>
      <c r="B1249" s="485" t="s">
        <v>27100</v>
      </c>
      <c r="C1249" t="s">
        <v>27099</v>
      </c>
      <c r="D1249" t="s">
        <v>27099</v>
      </c>
      <c r="E1249" t="str">
        <f t="shared" si="19"/>
        <v>613897 - POLE SUPERIEUR D'ENSEIGNEMENT ARTISTIQUE AUBERVILLIERS</v>
      </c>
      <c r="F1249" t="s">
        <v>6951</v>
      </c>
      <c r="G1249" t="s">
        <v>27098</v>
      </c>
      <c r="I1249" t="s">
        <v>27097</v>
      </c>
      <c r="J1249" t="s">
        <v>27096</v>
      </c>
      <c r="K1249" t="s">
        <v>208</v>
      </c>
      <c r="L1249" t="s">
        <v>27095</v>
      </c>
      <c r="N1249" t="s">
        <v>208</v>
      </c>
      <c r="O1249" t="s">
        <v>476</v>
      </c>
      <c r="P1249" t="s">
        <v>476</v>
      </c>
    </row>
    <row r="1250" spans="1:16">
      <c r="A1250" s="484" t="s">
        <v>100804</v>
      </c>
      <c r="B1250" s="485" t="s">
        <v>59029</v>
      </c>
      <c r="C1250" t="s">
        <v>100803</v>
      </c>
      <c r="D1250" t="s">
        <v>100802</v>
      </c>
      <c r="E1250" t="str">
        <f t="shared" si="19"/>
        <v>27741 - CH VERDUN ST MIHIEL</v>
      </c>
      <c r="F1250" t="s">
        <v>6592</v>
      </c>
      <c r="G1250" t="s">
        <v>100801</v>
      </c>
      <c r="H1250" t="s">
        <v>100800</v>
      </c>
      <c r="I1250" t="s">
        <v>18541</v>
      </c>
      <c r="J1250" t="s">
        <v>100799</v>
      </c>
      <c r="K1250" t="s">
        <v>100798</v>
      </c>
      <c r="L1250" t="s">
        <v>100797</v>
      </c>
      <c r="N1250" t="s">
        <v>208</v>
      </c>
      <c r="O1250" t="s">
        <v>476</v>
      </c>
      <c r="P1250" t="s">
        <v>476</v>
      </c>
    </row>
    <row r="1251" spans="1:16">
      <c r="A1251" s="484" t="s">
        <v>59030</v>
      </c>
      <c r="B1251" s="485" t="s">
        <v>59029</v>
      </c>
      <c r="C1251" t="s">
        <v>59028</v>
      </c>
      <c r="D1251" t="s">
        <v>59027</v>
      </c>
      <c r="E1251" t="str">
        <f t="shared" si="19"/>
        <v>588805 - IFSI - IFAS DU CH VERDUN</v>
      </c>
      <c r="F1251" t="s">
        <v>3131</v>
      </c>
      <c r="G1251" t="s">
        <v>59026</v>
      </c>
      <c r="H1251" t="s">
        <v>59025</v>
      </c>
      <c r="I1251" t="s">
        <v>18541</v>
      </c>
      <c r="J1251" t="s">
        <v>59024</v>
      </c>
      <c r="K1251" t="s">
        <v>208</v>
      </c>
      <c r="L1251" t="s">
        <v>59023</v>
      </c>
      <c r="N1251" t="s">
        <v>208</v>
      </c>
      <c r="O1251" t="s">
        <v>476</v>
      </c>
      <c r="P1251" t="s">
        <v>476</v>
      </c>
    </row>
    <row r="1252" spans="1:16">
      <c r="A1252" s="484" t="s">
        <v>102606</v>
      </c>
      <c r="C1252" t="s">
        <v>102605</v>
      </c>
      <c r="D1252" t="s">
        <v>102604</v>
      </c>
      <c r="E1252" t="str">
        <f t="shared" si="19"/>
        <v>517549 - CHIBS</v>
      </c>
      <c r="F1252" t="s">
        <v>102603</v>
      </c>
      <c r="G1252" t="s">
        <v>102602</v>
      </c>
      <c r="I1252" t="s">
        <v>102601</v>
      </c>
      <c r="J1252" t="s">
        <v>102600</v>
      </c>
      <c r="K1252" t="s">
        <v>208</v>
      </c>
      <c r="L1252" t="s">
        <v>102599</v>
      </c>
      <c r="N1252" t="s">
        <v>208</v>
      </c>
      <c r="O1252" t="s">
        <v>476</v>
      </c>
      <c r="P1252" t="s">
        <v>476</v>
      </c>
    </row>
    <row r="1253" spans="1:16">
      <c r="A1253" s="484" t="s">
        <v>63994</v>
      </c>
      <c r="C1253" t="s">
        <v>63993</v>
      </c>
      <c r="D1253" t="s">
        <v>63992</v>
      </c>
      <c r="E1253" t="str">
        <f t="shared" si="19"/>
        <v>497447 - GHNV</v>
      </c>
      <c r="G1253" t="s">
        <v>63991</v>
      </c>
      <c r="H1253" t="s">
        <v>63990</v>
      </c>
      <c r="I1253" t="s">
        <v>21414</v>
      </c>
      <c r="J1253" t="s">
        <v>63989</v>
      </c>
      <c r="K1253" t="s">
        <v>63988</v>
      </c>
      <c r="L1253" t="s">
        <v>63987</v>
      </c>
      <c r="N1253" t="s">
        <v>208</v>
      </c>
      <c r="O1253" t="s">
        <v>476</v>
      </c>
      <c r="P1253" t="s">
        <v>476</v>
      </c>
    </row>
    <row r="1254" spans="1:16">
      <c r="A1254" s="484" t="s">
        <v>100895</v>
      </c>
      <c r="B1254" s="485" t="s">
        <v>100894</v>
      </c>
      <c r="C1254" t="s">
        <v>100893</v>
      </c>
      <c r="D1254" t="s">
        <v>100892</v>
      </c>
      <c r="E1254" t="str">
        <f t="shared" si="19"/>
        <v>3670 - CHU NANCY</v>
      </c>
      <c r="F1254" t="s">
        <v>8350</v>
      </c>
      <c r="G1254" t="s">
        <v>100891</v>
      </c>
      <c r="H1254" t="s">
        <v>100890</v>
      </c>
      <c r="I1254" t="s">
        <v>2900</v>
      </c>
      <c r="J1254" t="s">
        <v>100889</v>
      </c>
      <c r="K1254" t="s">
        <v>100888</v>
      </c>
      <c r="L1254" t="s">
        <v>100887</v>
      </c>
      <c r="N1254" t="s">
        <v>208</v>
      </c>
      <c r="O1254" t="s">
        <v>476</v>
      </c>
      <c r="P1254" t="s">
        <v>476</v>
      </c>
    </row>
    <row r="1255" spans="1:16">
      <c r="A1255" s="484" t="s">
        <v>46762</v>
      </c>
      <c r="C1255" t="s">
        <v>46761</v>
      </c>
      <c r="D1255" t="s">
        <v>46760</v>
      </c>
      <c r="E1255" t="str">
        <f t="shared" si="19"/>
        <v>657049 - EHPAD CAPDENAC</v>
      </c>
      <c r="F1255" t="s">
        <v>16581</v>
      </c>
      <c r="G1255" t="s">
        <v>46759</v>
      </c>
      <c r="I1255" t="s">
        <v>46758</v>
      </c>
      <c r="J1255" t="s">
        <v>46757</v>
      </c>
      <c r="K1255" t="s">
        <v>208</v>
      </c>
      <c r="L1255" t="s">
        <v>46756</v>
      </c>
      <c r="N1255" t="s">
        <v>208</v>
      </c>
      <c r="O1255" t="s">
        <v>476</v>
      </c>
      <c r="P1255" t="s">
        <v>476</v>
      </c>
    </row>
    <row r="1256" spans="1:16">
      <c r="A1256" s="484" t="s">
        <v>27145</v>
      </c>
      <c r="C1256" t="s">
        <v>27144</v>
      </c>
      <c r="D1256" t="s">
        <v>27144</v>
      </c>
      <c r="E1256" t="str">
        <f t="shared" si="19"/>
        <v>507933 - POLE MEDICO SOCIAL BAIS HAMBERS</v>
      </c>
      <c r="F1256" t="s">
        <v>19402</v>
      </c>
      <c r="G1256" t="s">
        <v>27143</v>
      </c>
      <c r="I1256" t="s">
        <v>27142</v>
      </c>
      <c r="J1256" t="s">
        <v>27141</v>
      </c>
      <c r="K1256" t="s">
        <v>208</v>
      </c>
      <c r="L1256" t="s">
        <v>27140</v>
      </c>
      <c r="N1256" t="s">
        <v>208</v>
      </c>
      <c r="O1256" t="s">
        <v>476</v>
      </c>
      <c r="P1256" t="s">
        <v>476</v>
      </c>
    </row>
    <row r="1257" spans="1:16">
      <c r="A1257" s="484" t="s">
        <v>104078</v>
      </c>
      <c r="B1257" s="485" t="s">
        <v>104077</v>
      </c>
      <c r="C1257" t="s">
        <v>104076</v>
      </c>
      <c r="D1257" t="s">
        <v>104075</v>
      </c>
      <c r="E1257" t="str">
        <f t="shared" si="19"/>
        <v>60770 - CH CHATEAUBRIANT</v>
      </c>
      <c r="F1257" t="s">
        <v>7000</v>
      </c>
      <c r="G1257" t="s">
        <v>104074</v>
      </c>
      <c r="H1257" t="s">
        <v>102715</v>
      </c>
      <c r="I1257" t="s">
        <v>25621</v>
      </c>
      <c r="J1257" t="s">
        <v>104073</v>
      </c>
      <c r="K1257" t="s">
        <v>104072</v>
      </c>
      <c r="L1257" t="s">
        <v>104071</v>
      </c>
      <c r="N1257" t="s">
        <v>208</v>
      </c>
      <c r="O1257" t="s">
        <v>476</v>
      </c>
      <c r="P1257" t="s">
        <v>476</v>
      </c>
    </row>
    <row r="1258" spans="1:16">
      <c r="A1258" s="484" t="s">
        <v>104457</v>
      </c>
      <c r="B1258" s="485" t="s">
        <v>104077</v>
      </c>
      <c r="C1258" t="s">
        <v>104456</v>
      </c>
      <c r="D1258" t="s">
        <v>104455</v>
      </c>
      <c r="E1258" t="str">
        <f t="shared" si="19"/>
        <v>468472 - CH CHATEAUBRIANT NOZAY POUANCE IFSI-IFAS</v>
      </c>
      <c r="F1258" t="s">
        <v>30523</v>
      </c>
      <c r="G1258" t="s">
        <v>104454</v>
      </c>
      <c r="H1258" t="s">
        <v>102715</v>
      </c>
      <c r="I1258" t="s">
        <v>25621</v>
      </c>
      <c r="J1258" t="s">
        <v>104453</v>
      </c>
      <c r="K1258" t="s">
        <v>104452</v>
      </c>
      <c r="L1258" t="s">
        <v>104451</v>
      </c>
      <c r="N1258" t="s">
        <v>208</v>
      </c>
      <c r="O1258" t="s">
        <v>476</v>
      </c>
      <c r="P1258" t="s">
        <v>476</v>
      </c>
    </row>
    <row r="1259" spans="1:16">
      <c r="A1259" s="484" t="s">
        <v>65373</v>
      </c>
      <c r="B1259" s="485" t="s">
        <v>65372</v>
      </c>
      <c r="C1259" t="s">
        <v>65371</v>
      </c>
      <c r="D1259" t="s">
        <v>65370</v>
      </c>
      <c r="E1259" t="str">
        <f t="shared" si="19"/>
        <v>286783 - GRETA ARDECHE DROME VALENCE</v>
      </c>
      <c r="F1259" t="s">
        <v>3843</v>
      </c>
      <c r="G1259" t="s">
        <v>65369</v>
      </c>
      <c r="I1259" t="s">
        <v>966</v>
      </c>
      <c r="J1259" t="s">
        <v>65368</v>
      </c>
      <c r="K1259" t="s">
        <v>208</v>
      </c>
      <c r="L1259" t="s">
        <v>65367</v>
      </c>
      <c r="N1259" t="s">
        <v>207</v>
      </c>
      <c r="O1259" t="s">
        <v>476</v>
      </c>
      <c r="P1259" t="s">
        <v>476</v>
      </c>
    </row>
    <row r="1260" spans="1:16">
      <c r="A1260" s="484" t="s">
        <v>64062</v>
      </c>
      <c r="B1260" s="485" t="s">
        <v>64054</v>
      </c>
      <c r="C1260" t="s">
        <v>64061</v>
      </c>
      <c r="D1260" t="s">
        <v>64060</v>
      </c>
      <c r="E1260" t="str">
        <f t="shared" si="19"/>
        <v>22962 - GHRMSA</v>
      </c>
      <c r="F1260" t="s">
        <v>1568</v>
      </c>
      <c r="G1260" t="s">
        <v>64059</v>
      </c>
      <c r="I1260" t="s">
        <v>4853</v>
      </c>
      <c r="J1260" t="s">
        <v>64058</v>
      </c>
      <c r="K1260" t="s">
        <v>64057</v>
      </c>
      <c r="L1260" t="s">
        <v>64056</v>
      </c>
      <c r="N1260" t="s">
        <v>208</v>
      </c>
      <c r="O1260" t="s">
        <v>476</v>
      </c>
      <c r="P1260" t="s">
        <v>476</v>
      </c>
    </row>
    <row r="1261" spans="1:16">
      <c r="A1261" s="484" t="s">
        <v>64055</v>
      </c>
      <c r="B1261" s="485" t="s">
        <v>64054</v>
      </c>
      <c r="C1261" t="s">
        <v>64053</v>
      </c>
      <c r="D1261" t="s">
        <v>64052</v>
      </c>
      <c r="E1261" t="str">
        <f t="shared" si="19"/>
        <v>596346 - GHRMSA - IFMS</v>
      </c>
      <c r="F1261" t="s">
        <v>1568</v>
      </c>
      <c r="G1261" t="s">
        <v>64051</v>
      </c>
      <c r="I1261" t="s">
        <v>4853</v>
      </c>
      <c r="J1261" t="s">
        <v>64050</v>
      </c>
      <c r="K1261" t="s">
        <v>208</v>
      </c>
      <c r="L1261" t="s">
        <v>64049</v>
      </c>
      <c r="N1261" t="s">
        <v>208</v>
      </c>
      <c r="O1261" t="s">
        <v>476</v>
      </c>
      <c r="P1261" t="s">
        <v>476</v>
      </c>
    </row>
    <row r="1262" spans="1:16">
      <c r="A1262" s="484" t="s">
        <v>77498</v>
      </c>
      <c r="C1262" t="s">
        <v>77497</v>
      </c>
      <c r="D1262" t="s">
        <v>77496</v>
      </c>
      <c r="E1262" t="str">
        <f t="shared" si="19"/>
        <v>510579 - EPDAHAA ARRAS</v>
      </c>
      <c r="F1262" t="s">
        <v>47207</v>
      </c>
      <c r="G1262" t="s">
        <v>77495</v>
      </c>
      <c r="I1262" t="s">
        <v>3894</v>
      </c>
      <c r="J1262" t="s">
        <v>77494</v>
      </c>
      <c r="K1262" t="s">
        <v>208</v>
      </c>
      <c r="L1262" t="s">
        <v>77493</v>
      </c>
      <c r="N1262" t="s">
        <v>208</v>
      </c>
      <c r="O1262" t="s">
        <v>476</v>
      </c>
      <c r="P1262" t="s">
        <v>476</v>
      </c>
    </row>
    <row r="1263" spans="1:16">
      <c r="A1263" s="484" t="s">
        <v>81594</v>
      </c>
      <c r="C1263" t="s">
        <v>81593</v>
      </c>
      <c r="D1263" t="s">
        <v>81593</v>
      </c>
      <c r="E1263" t="str">
        <f t="shared" si="19"/>
        <v>498269 - EHPAD LA CHAPELLE D'ANDAINE</v>
      </c>
      <c r="F1263" t="s">
        <v>81592</v>
      </c>
      <c r="G1263" t="s">
        <v>81591</v>
      </c>
      <c r="H1263" t="s">
        <v>81590</v>
      </c>
      <c r="I1263" t="s">
        <v>81589</v>
      </c>
      <c r="J1263" t="s">
        <v>81588</v>
      </c>
      <c r="K1263" t="s">
        <v>208</v>
      </c>
      <c r="L1263" t="s">
        <v>81587</v>
      </c>
      <c r="N1263" t="s">
        <v>208</v>
      </c>
      <c r="O1263" t="s">
        <v>476</v>
      </c>
      <c r="P1263" t="s">
        <v>476</v>
      </c>
    </row>
    <row r="1264" spans="1:16">
      <c r="A1264" s="484" t="s">
        <v>103845</v>
      </c>
      <c r="C1264" t="s">
        <v>103844</v>
      </c>
      <c r="D1264" t="s">
        <v>103843</v>
      </c>
      <c r="E1264" t="str">
        <f t="shared" si="19"/>
        <v>522843 - CH HCO SITE DE MONTBARD</v>
      </c>
      <c r="F1264" t="s">
        <v>6896</v>
      </c>
      <c r="G1264" t="s">
        <v>103842</v>
      </c>
      <c r="I1264" t="s">
        <v>103841</v>
      </c>
      <c r="J1264" t="s">
        <v>103840</v>
      </c>
      <c r="K1264" t="s">
        <v>208</v>
      </c>
      <c r="L1264" t="s">
        <v>103839</v>
      </c>
      <c r="N1264" t="s">
        <v>208</v>
      </c>
      <c r="O1264" t="s">
        <v>476</v>
      </c>
      <c r="P1264" t="s">
        <v>476</v>
      </c>
    </row>
    <row r="1265" spans="1:16">
      <c r="A1265" s="484" t="s">
        <v>60517</v>
      </c>
      <c r="B1265" s="485" t="s">
        <v>58809</v>
      </c>
      <c r="C1265" t="s">
        <v>60516</v>
      </c>
      <c r="D1265" t="s">
        <v>60515</v>
      </c>
      <c r="E1265" t="str">
        <f t="shared" si="19"/>
        <v>26918 - CH BEAUNE</v>
      </c>
      <c r="G1265" t="s">
        <v>60514</v>
      </c>
      <c r="H1265" t="s">
        <v>60513</v>
      </c>
      <c r="I1265" t="s">
        <v>44223</v>
      </c>
      <c r="J1265" t="s">
        <v>60512</v>
      </c>
      <c r="K1265" t="s">
        <v>60511</v>
      </c>
      <c r="L1265" t="s">
        <v>60510</v>
      </c>
      <c r="N1265" t="s">
        <v>208</v>
      </c>
      <c r="O1265" t="s">
        <v>476</v>
      </c>
      <c r="P1265" t="s">
        <v>476</v>
      </c>
    </row>
    <row r="1266" spans="1:16">
      <c r="A1266" s="484" t="s">
        <v>58810</v>
      </c>
      <c r="B1266" s="485" t="s">
        <v>58809</v>
      </c>
      <c r="C1266" t="s">
        <v>58808</v>
      </c>
      <c r="D1266" t="s">
        <v>58808</v>
      </c>
      <c r="E1266" t="str">
        <f t="shared" si="19"/>
        <v>584204 - IFSI IFAS DES HOSPICES CIVILS DE BEAUNE</v>
      </c>
      <c r="F1266" t="s">
        <v>1930</v>
      </c>
      <c r="G1266" t="s">
        <v>58807</v>
      </c>
      <c r="H1266" t="s">
        <v>58806</v>
      </c>
      <c r="I1266" t="s">
        <v>44223</v>
      </c>
      <c r="J1266" t="s">
        <v>58805</v>
      </c>
      <c r="K1266" t="s">
        <v>208</v>
      </c>
      <c r="L1266" t="s">
        <v>58804</v>
      </c>
      <c r="N1266" t="s">
        <v>208</v>
      </c>
      <c r="O1266" t="s">
        <v>476</v>
      </c>
      <c r="P1266" t="s">
        <v>476</v>
      </c>
    </row>
    <row r="1267" spans="1:16">
      <c r="A1267" s="484" t="s">
        <v>64009</v>
      </c>
      <c r="B1267" s="485" t="s">
        <v>64008</v>
      </c>
      <c r="C1267" t="s">
        <v>64007</v>
      </c>
      <c r="D1267" t="s">
        <v>64006</v>
      </c>
      <c r="E1267" t="str">
        <f t="shared" si="19"/>
        <v>13365 - GHLRRA LA ROCHELLE</v>
      </c>
      <c r="F1267" t="s">
        <v>56266</v>
      </c>
      <c r="G1267" t="s">
        <v>64005</v>
      </c>
      <c r="I1267" t="s">
        <v>6023</v>
      </c>
      <c r="J1267" t="s">
        <v>64004</v>
      </c>
      <c r="K1267" t="s">
        <v>64003</v>
      </c>
      <c r="L1267" t="s">
        <v>64002</v>
      </c>
      <c r="N1267" t="s">
        <v>208</v>
      </c>
      <c r="O1267" t="s">
        <v>476</v>
      </c>
      <c r="P1267" t="s">
        <v>476</v>
      </c>
    </row>
    <row r="1268" spans="1:16">
      <c r="A1268" s="484" t="s">
        <v>101892</v>
      </c>
      <c r="B1268" s="485" t="s">
        <v>101891</v>
      </c>
      <c r="C1268" t="s">
        <v>101890</v>
      </c>
      <c r="D1268" t="s">
        <v>101889</v>
      </c>
      <c r="E1268" t="str">
        <f t="shared" si="19"/>
        <v>11952 - CHMS</v>
      </c>
      <c r="F1268" t="s">
        <v>15316</v>
      </c>
      <c r="G1268" t="s">
        <v>101888</v>
      </c>
      <c r="H1268" t="s">
        <v>101887</v>
      </c>
      <c r="I1268" t="s">
        <v>5210</v>
      </c>
      <c r="J1268" t="s">
        <v>101886</v>
      </c>
      <c r="K1268" t="s">
        <v>101885</v>
      </c>
      <c r="L1268" t="s">
        <v>101884</v>
      </c>
      <c r="N1268" t="s">
        <v>208</v>
      </c>
      <c r="O1268" t="s">
        <v>476</v>
      </c>
      <c r="P1268" t="s">
        <v>476</v>
      </c>
    </row>
    <row r="1269" spans="1:16">
      <c r="A1269" s="484" t="s">
        <v>63693</v>
      </c>
      <c r="B1269" s="485" t="s">
        <v>63692</v>
      </c>
      <c r="C1269" t="s">
        <v>63691</v>
      </c>
      <c r="D1269" t="s">
        <v>63690</v>
      </c>
      <c r="E1269" t="str">
        <f t="shared" si="19"/>
        <v>99892 - GPHMS COLLINES VENDEENNES</v>
      </c>
      <c r="F1269" t="s">
        <v>14932</v>
      </c>
      <c r="G1269" t="s">
        <v>63689</v>
      </c>
      <c r="I1269" t="s">
        <v>63688</v>
      </c>
      <c r="J1269" t="s">
        <v>63687</v>
      </c>
      <c r="K1269" t="s">
        <v>208</v>
      </c>
      <c r="L1269" t="s">
        <v>63686</v>
      </c>
      <c r="N1269" t="s">
        <v>208</v>
      </c>
      <c r="O1269" t="s">
        <v>476</v>
      </c>
      <c r="P1269" t="s">
        <v>63685</v>
      </c>
    </row>
    <row r="1270" spans="1:16">
      <c r="A1270" s="484" t="s">
        <v>64025</v>
      </c>
      <c r="C1270" t="s">
        <v>64024</v>
      </c>
      <c r="D1270" t="s">
        <v>64023</v>
      </c>
      <c r="E1270" t="str">
        <f t="shared" si="19"/>
        <v>562221 - GH HVSM</v>
      </c>
      <c r="F1270" t="s">
        <v>23674</v>
      </c>
      <c r="G1270" t="s">
        <v>64022</v>
      </c>
      <c r="H1270" t="s">
        <v>64021</v>
      </c>
      <c r="I1270" t="s">
        <v>64020</v>
      </c>
      <c r="J1270" t="s">
        <v>64019</v>
      </c>
      <c r="K1270" t="s">
        <v>208</v>
      </c>
      <c r="L1270" t="s">
        <v>64018</v>
      </c>
      <c r="N1270" t="s">
        <v>208</v>
      </c>
      <c r="O1270" t="s">
        <v>476</v>
      </c>
      <c r="P1270" t="s">
        <v>476</v>
      </c>
    </row>
    <row r="1271" spans="1:16">
      <c r="A1271" s="484" t="s">
        <v>36504</v>
      </c>
      <c r="B1271" s="485" t="s">
        <v>36503</v>
      </c>
      <c r="C1271" t="s">
        <v>36502</v>
      </c>
      <c r="D1271" t="s">
        <v>36501</v>
      </c>
      <c r="E1271" t="str">
        <f t="shared" si="19"/>
        <v>563882 - AMP CFA DU PAYS D'AIX</v>
      </c>
      <c r="F1271" t="s">
        <v>1817</v>
      </c>
      <c r="G1271" t="s">
        <v>36500</v>
      </c>
      <c r="I1271" t="s">
        <v>596</v>
      </c>
      <c r="J1271" t="s">
        <v>36499</v>
      </c>
      <c r="K1271" t="s">
        <v>208</v>
      </c>
      <c r="L1271" t="s">
        <v>36498</v>
      </c>
      <c r="N1271" t="s">
        <v>208</v>
      </c>
      <c r="O1271" t="s">
        <v>476</v>
      </c>
      <c r="P1271" t="s">
        <v>476</v>
      </c>
    </row>
    <row r="1272" spans="1:16">
      <c r="A1272" s="484" t="s">
        <v>103818</v>
      </c>
      <c r="C1272" t="s">
        <v>103817</v>
      </c>
      <c r="D1272" t="s">
        <v>103816</v>
      </c>
      <c r="E1272" t="str">
        <f t="shared" si="19"/>
        <v>575770 - C2HVM LE THILLOT</v>
      </c>
      <c r="F1272" t="s">
        <v>5044</v>
      </c>
      <c r="G1272" t="s">
        <v>103815</v>
      </c>
      <c r="I1272" t="s">
        <v>103814</v>
      </c>
      <c r="J1272" t="s">
        <v>103813</v>
      </c>
      <c r="K1272" t="s">
        <v>208</v>
      </c>
      <c r="L1272" t="s">
        <v>103812</v>
      </c>
      <c r="N1272" t="s">
        <v>208</v>
      </c>
      <c r="O1272" t="s">
        <v>476</v>
      </c>
      <c r="P1272" t="s">
        <v>476</v>
      </c>
    </row>
    <row r="1273" spans="1:16">
      <c r="A1273" s="484" t="s">
        <v>63940</v>
      </c>
      <c r="B1273" s="485" t="s">
        <v>63939</v>
      </c>
      <c r="C1273" t="s">
        <v>63938</v>
      </c>
      <c r="D1273" t="s">
        <v>63937</v>
      </c>
      <c r="E1273" t="str">
        <f t="shared" si="19"/>
        <v>99776 - GHSO</v>
      </c>
      <c r="F1273" t="s">
        <v>8706</v>
      </c>
      <c r="G1273" t="s">
        <v>63936</v>
      </c>
      <c r="H1273" t="s">
        <v>63935</v>
      </c>
      <c r="I1273" t="s">
        <v>12211</v>
      </c>
      <c r="J1273" t="s">
        <v>63934</v>
      </c>
      <c r="K1273" t="s">
        <v>63933</v>
      </c>
      <c r="L1273" t="s">
        <v>63932</v>
      </c>
      <c r="N1273" t="s">
        <v>208</v>
      </c>
      <c r="O1273" t="s">
        <v>476</v>
      </c>
      <c r="P1273" t="s">
        <v>476</v>
      </c>
    </row>
    <row r="1274" spans="1:16">
      <c r="A1274" s="484" t="s">
        <v>81833</v>
      </c>
      <c r="C1274" t="s">
        <v>81832</v>
      </c>
      <c r="D1274" t="s">
        <v>81832</v>
      </c>
      <c r="E1274" t="str">
        <f t="shared" si="19"/>
        <v>617003 - EHPAD D'ARGONNE</v>
      </c>
      <c r="F1274" t="s">
        <v>46103</v>
      </c>
      <c r="G1274" t="s">
        <v>81831</v>
      </c>
      <c r="H1274" t="s">
        <v>81830</v>
      </c>
      <c r="I1274" t="s">
        <v>81829</v>
      </c>
      <c r="J1274" t="s">
        <v>81828</v>
      </c>
      <c r="K1274" t="s">
        <v>208</v>
      </c>
      <c r="L1274" t="s">
        <v>81827</v>
      </c>
      <c r="N1274" t="s">
        <v>208</v>
      </c>
      <c r="O1274" t="s">
        <v>476</v>
      </c>
      <c r="P1274" t="s">
        <v>476</v>
      </c>
    </row>
    <row r="1275" spans="1:16">
      <c r="A1275" s="484" t="s">
        <v>86868</v>
      </c>
      <c r="B1275" s="485" t="s">
        <v>65099</v>
      </c>
      <c r="C1275" t="s">
        <v>86867</v>
      </c>
      <c r="D1275" t="s">
        <v>86866</v>
      </c>
      <c r="E1275" t="str">
        <f t="shared" si="19"/>
        <v>526629 - DABM 95 VAL D'OISE</v>
      </c>
      <c r="F1275" t="s">
        <v>43877</v>
      </c>
      <c r="G1275" t="s">
        <v>86865</v>
      </c>
      <c r="H1275" t="s">
        <v>86864</v>
      </c>
      <c r="I1275" t="s">
        <v>23969</v>
      </c>
      <c r="J1275" t="s">
        <v>86863</v>
      </c>
      <c r="K1275" t="s">
        <v>208</v>
      </c>
      <c r="L1275" t="s">
        <v>86862</v>
      </c>
      <c r="N1275" t="s">
        <v>208</v>
      </c>
      <c r="O1275" t="s">
        <v>476</v>
      </c>
      <c r="P1275" t="s">
        <v>476</v>
      </c>
    </row>
    <row r="1276" spans="1:16">
      <c r="A1276" s="484" t="s">
        <v>65100</v>
      </c>
      <c r="B1276" s="485" t="s">
        <v>65099</v>
      </c>
      <c r="C1276" t="s">
        <v>65098</v>
      </c>
      <c r="D1276" t="s">
        <v>65097</v>
      </c>
      <c r="E1276" t="str">
        <f t="shared" si="19"/>
        <v>572020 - GRETA DU VAL D'OISE ENGHIEN LES BAINS</v>
      </c>
      <c r="F1276" t="s">
        <v>5530</v>
      </c>
      <c r="G1276" t="s">
        <v>65096</v>
      </c>
      <c r="I1276" t="s">
        <v>23969</v>
      </c>
      <c r="J1276" t="s">
        <v>65095</v>
      </c>
      <c r="K1276" t="s">
        <v>208</v>
      </c>
      <c r="L1276" t="s">
        <v>65094</v>
      </c>
      <c r="N1276" t="s">
        <v>208</v>
      </c>
      <c r="O1276" t="s">
        <v>476</v>
      </c>
      <c r="P1276" t="s">
        <v>476</v>
      </c>
    </row>
    <row r="1277" spans="1:16">
      <c r="A1277" s="484" t="s">
        <v>16740</v>
      </c>
      <c r="B1277" s="485" t="s">
        <v>16739</v>
      </c>
      <c r="C1277" t="s">
        <v>16738</v>
      </c>
      <c r="D1277" t="s">
        <v>16737</v>
      </c>
      <c r="E1277" t="str">
        <f t="shared" si="19"/>
        <v>115964 - SITE DE MONTEREAU DU CH DU SUD SEINE ET MARNE</v>
      </c>
      <c r="F1277" t="s">
        <v>1759</v>
      </c>
      <c r="G1277" t="s">
        <v>16736</v>
      </c>
      <c r="I1277" t="s">
        <v>16735</v>
      </c>
      <c r="J1277" t="s">
        <v>16734</v>
      </c>
      <c r="K1277" t="s">
        <v>16733</v>
      </c>
      <c r="L1277" t="s">
        <v>16732</v>
      </c>
      <c r="N1277" t="s">
        <v>208</v>
      </c>
      <c r="O1277" t="s">
        <v>476</v>
      </c>
      <c r="P1277" t="s">
        <v>476</v>
      </c>
    </row>
    <row r="1278" spans="1:16">
      <c r="A1278" s="484" t="s">
        <v>58990</v>
      </c>
      <c r="B1278" s="485" t="s">
        <v>16739</v>
      </c>
      <c r="C1278" t="s">
        <v>58989</v>
      </c>
      <c r="D1278" t="s">
        <v>58988</v>
      </c>
      <c r="E1278" t="str">
        <f t="shared" si="19"/>
        <v>570837 - IFSI DE FONTAINEBLEAU DU CH SUD SEINE ET MARNE</v>
      </c>
      <c r="F1278" t="s">
        <v>58987</v>
      </c>
      <c r="G1278" t="s">
        <v>58986</v>
      </c>
      <c r="I1278" t="s">
        <v>58985</v>
      </c>
      <c r="J1278" t="s">
        <v>58984</v>
      </c>
      <c r="K1278" t="s">
        <v>208</v>
      </c>
      <c r="L1278" t="s">
        <v>58983</v>
      </c>
      <c r="N1278" t="s">
        <v>208</v>
      </c>
      <c r="O1278" t="s">
        <v>476</v>
      </c>
      <c r="P1278" t="s">
        <v>476</v>
      </c>
    </row>
    <row r="1279" spans="1:16">
      <c r="A1279" s="484" t="s">
        <v>65610</v>
      </c>
      <c r="B1279" s="485" t="s">
        <v>56277</v>
      </c>
      <c r="C1279" t="s">
        <v>65609</v>
      </c>
      <c r="D1279" t="s">
        <v>65608</v>
      </c>
      <c r="E1279" t="str">
        <f t="shared" si="19"/>
        <v>488902 - GHEF MEAUX</v>
      </c>
      <c r="F1279" t="s">
        <v>65607</v>
      </c>
      <c r="G1279" t="s">
        <v>65606</v>
      </c>
      <c r="H1279" t="s">
        <v>65605</v>
      </c>
      <c r="I1279" t="s">
        <v>13843</v>
      </c>
      <c r="J1279" t="s">
        <v>65604</v>
      </c>
      <c r="K1279" t="s">
        <v>208</v>
      </c>
      <c r="L1279" t="s">
        <v>65603</v>
      </c>
      <c r="N1279" t="s">
        <v>208</v>
      </c>
      <c r="O1279" t="s">
        <v>476</v>
      </c>
      <c r="P1279" t="s">
        <v>476</v>
      </c>
    </row>
    <row r="1280" spans="1:16">
      <c r="A1280" s="484" t="s">
        <v>58759</v>
      </c>
      <c r="B1280" s="485" t="s">
        <v>56277</v>
      </c>
      <c r="C1280" t="s">
        <v>58758</v>
      </c>
      <c r="D1280" t="s">
        <v>58758</v>
      </c>
      <c r="E1280" t="str">
        <f t="shared" si="19"/>
        <v>571490 - IFSI MEAUX</v>
      </c>
      <c r="F1280" t="s">
        <v>56274</v>
      </c>
      <c r="G1280" t="s">
        <v>58757</v>
      </c>
      <c r="I1280" t="s">
        <v>13843</v>
      </c>
      <c r="J1280" t="s">
        <v>58756</v>
      </c>
      <c r="K1280" t="s">
        <v>208</v>
      </c>
      <c r="L1280" t="s">
        <v>58755</v>
      </c>
      <c r="N1280" t="s">
        <v>208</v>
      </c>
      <c r="O1280" t="s">
        <v>476</v>
      </c>
      <c r="P1280" t="s">
        <v>476</v>
      </c>
    </row>
    <row r="1281" spans="1:16">
      <c r="A1281" s="484" t="s">
        <v>56278</v>
      </c>
      <c r="B1281" s="485" t="s">
        <v>56277</v>
      </c>
      <c r="C1281" t="s">
        <v>56276</v>
      </c>
      <c r="D1281" t="s">
        <v>56275</v>
      </c>
      <c r="E1281" t="str">
        <f t="shared" si="19"/>
        <v>570989 - IFSI COULOMMIERS</v>
      </c>
      <c r="F1281" t="s">
        <v>56274</v>
      </c>
      <c r="G1281" t="s">
        <v>56273</v>
      </c>
      <c r="I1281" t="s">
        <v>1105</v>
      </c>
      <c r="J1281" t="s">
        <v>56272</v>
      </c>
      <c r="K1281" t="s">
        <v>208</v>
      </c>
      <c r="L1281" t="s">
        <v>56271</v>
      </c>
      <c r="N1281" t="s">
        <v>208</v>
      </c>
      <c r="O1281" t="s">
        <v>476</v>
      </c>
      <c r="P1281" t="s">
        <v>476</v>
      </c>
    </row>
    <row r="1282" spans="1:16">
      <c r="A1282" s="484" t="s">
        <v>63289</v>
      </c>
      <c r="B1282" s="485" t="s">
        <v>58787</v>
      </c>
      <c r="C1282" t="s">
        <v>63288</v>
      </c>
      <c r="D1282" t="s">
        <v>63287</v>
      </c>
      <c r="E1282" t="str">
        <f t="shared" ref="E1282:E1345" si="20">_xlfn.CONCAT(L1282," - ",D1282)</f>
        <v>44015 - GPT HOSPITALIER PORTES DE PROVENCE SIEGE MONTELIMAR</v>
      </c>
      <c r="F1282" t="s">
        <v>26445</v>
      </c>
      <c r="G1282" t="s">
        <v>63286</v>
      </c>
      <c r="I1282" t="s">
        <v>13225</v>
      </c>
      <c r="J1282" t="s">
        <v>63285</v>
      </c>
      <c r="K1282" t="s">
        <v>63284</v>
      </c>
      <c r="L1282" t="s">
        <v>63283</v>
      </c>
      <c r="N1282" t="s">
        <v>208</v>
      </c>
      <c r="O1282" t="s">
        <v>476</v>
      </c>
      <c r="P1282" t="s">
        <v>476</v>
      </c>
    </row>
    <row r="1283" spans="1:16">
      <c r="A1283" s="484" t="s">
        <v>58788</v>
      </c>
      <c r="B1283" s="485" t="s">
        <v>58787</v>
      </c>
      <c r="C1283" t="s">
        <v>58786</v>
      </c>
      <c r="D1283" t="s">
        <v>58785</v>
      </c>
      <c r="E1283" t="str">
        <f t="shared" si="20"/>
        <v>584460 - IFSI IFAS MONTELIMAR</v>
      </c>
      <c r="F1283" t="s">
        <v>3093</v>
      </c>
      <c r="G1283" t="s">
        <v>58784</v>
      </c>
      <c r="I1283" t="s">
        <v>13225</v>
      </c>
      <c r="J1283" t="s">
        <v>58783</v>
      </c>
      <c r="K1283" t="s">
        <v>58782</v>
      </c>
      <c r="L1283" t="s">
        <v>58781</v>
      </c>
      <c r="N1283" t="s">
        <v>208</v>
      </c>
      <c r="O1283" t="s">
        <v>476</v>
      </c>
      <c r="P1283" t="s">
        <v>476</v>
      </c>
    </row>
    <row r="1284" spans="1:16">
      <c r="A1284" s="484" t="s">
        <v>81334</v>
      </c>
      <c r="C1284" t="s">
        <v>81333</v>
      </c>
      <c r="D1284" t="s">
        <v>81332</v>
      </c>
      <c r="E1284" t="str">
        <f t="shared" si="20"/>
        <v>617945 - EHPAD LES PORTES DE L'ARIEGE PYRENNEES SAVERDUN</v>
      </c>
      <c r="F1284" t="s">
        <v>24268</v>
      </c>
      <c r="G1284" t="s">
        <v>81331</v>
      </c>
      <c r="I1284" t="s">
        <v>18436</v>
      </c>
      <c r="J1284" t="s">
        <v>81330</v>
      </c>
      <c r="K1284" t="s">
        <v>208</v>
      </c>
      <c r="L1284" t="s">
        <v>81329</v>
      </c>
      <c r="N1284" t="s">
        <v>208</v>
      </c>
      <c r="O1284" t="s">
        <v>476</v>
      </c>
      <c r="P1284" t="s">
        <v>476</v>
      </c>
    </row>
    <row r="1285" spans="1:16">
      <c r="A1285" s="484" t="s">
        <v>103032</v>
      </c>
      <c r="B1285" s="485" t="s">
        <v>103031</v>
      </c>
      <c r="C1285" t="s">
        <v>103030</v>
      </c>
      <c r="D1285" t="s">
        <v>103029</v>
      </c>
      <c r="E1285" t="str">
        <f t="shared" si="20"/>
        <v>125404 - CH ERDRE ET LOIRE ANCENIS</v>
      </c>
      <c r="F1285" t="s">
        <v>92751</v>
      </c>
      <c r="G1285" t="s">
        <v>103028</v>
      </c>
      <c r="I1285" t="s">
        <v>10614</v>
      </c>
      <c r="J1285" t="s">
        <v>103027</v>
      </c>
      <c r="K1285" t="s">
        <v>103026</v>
      </c>
      <c r="L1285" t="s">
        <v>103025</v>
      </c>
      <c r="N1285" t="s">
        <v>208</v>
      </c>
      <c r="O1285" t="s">
        <v>476</v>
      </c>
      <c r="P1285" t="s">
        <v>476</v>
      </c>
    </row>
    <row r="1286" spans="1:16">
      <c r="A1286" s="484" t="s">
        <v>103614</v>
      </c>
      <c r="C1286" t="s">
        <v>103613</v>
      </c>
      <c r="D1286" t="s">
        <v>103613</v>
      </c>
      <c r="E1286" t="str">
        <f t="shared" si="20"/>
        <v>584733 - CENTRE HOSPITALIER DE PLAISIR</v>
      </c>
      <c r="F1286" t="s">
        <v>103612</v>
      </c>
      <c r="G1286" t="s">
        <v>103611</v>
      </c>
      <c r="I1286" t="s">
        <v>11237</v>
      </c>
      <c r="J1286" t="s">
        <v>61186</v>
      </c>
      <c r="K1286" t="s">
        <v>208</v>
      </c>
      <c r="L1286" t="s">
        <v>103610</v>
      </c>
      <c r="N1286" t="s">
        <v>208</v>
      </c>
      <c r="O1286" t="s">
        <v>476</v>
      </c>
      <c r="P1286" t="s">
        <v>476</v>
      </c>
    </row>
    <row r="1287" spans="1:16">
      <c r="A1287" s="484" t="s">
        <v>81885</v>
      </c>
      <c r="C1287" t="s">
        <v>81884</v>
      </c>
      <c r="D1287" t="s">
        <v>81883</v>
      </c>
      <c r="E1287" t="str">
        <f t="shared" si="20"/>
        <v>580090 - EHPAD BEAURECUEIL</v>
      </c>
      <c r="F1287" t="s">
        <v>19389</v>
      </c>
      <c r="G1287" t="s">
        <v>81882</v>
      </c>
      <c r="I1287" t="s">
        <v>81881</v>
      </c>
      <c r="J1287" t="s">
        <v>81880</v>
      </c>
      <c r="K1287" t="s">
        <v>208</v>
      </c>
      <c r="L1287" t="s">
        <v>81879</v>
      </c>
      <c r="N1287" t="s">
        <v>208</v>
      </c>
      <c r="O1287" t="s">
        <v>476</v>
      </c>
      <c r="P1287" t="s">
        <v>476</v>
      </c>
    </row>
    <row r="1288" spans="1:16">
      <c r="A1288" s="484" t="s">
        <v>103886</v>
      </c>
      <c r="C1288" t="s">
        <v>103885</v>
      </c>
      <c r="D1288" t="s">
        <v>103884</v>
      </c>
      <c r="E1288" t="str">
        <f t="shared" si="20"/>
        <v>595070 - CH KOUROU</v>
      </c>
      <c r="F1288" t="s">
        <v>103883</v>
      </c>
      <c r="G1288" t="s">
        <v>103882</v>
      </c>
      <c r="H1288" t="s">
        <v>103881</v>
      </c>
      <c r="I1288" t="s">
        <v>19123</v>
      </c>
      <c r="J1288" t="s">
        <v>103880</v>
      </c>
      <c r="K1288" t="s">
        <v>208</v>
      </c>
      <c r="L1288" t="s">
        <v>103879</v>
      </c>
      <c r="N1288" t="s">
        <v>208</v>
      </c>
      <c r="O1288" t="s">
        <v>476</v>
      </c>
      <c r="P1288" t="s">
        <v>476</v>
      </c>
    </row>
    <row r="1289" spans="1:16">
      <c r="A1289" s="484" t="s">
        <v>103182</v>
      </c>
      <c r="C1289" t="s">
        <v>103181</v>
      </c>
      <c r="D1289" t="s">
        <v>103180</v>
      </c>
      <c r="E1289" t="str">
        <f t="shared" si="20"/>
        <v>614014 - CHBV</v>
      </c>
      <c r="F1289" t="s">
        <v>4979</v>
      </c>
      <c r="G1289" t="s">
        <v>103179</v>
      </c>
      <c r="I1289" t="s">
        <v>103178</v>
      </c>
      <c r="J1289" t="s">
        <v>103177</v>
      </c>
      <c r="K1289" t="s">
        <v>208</v>
      </c>
      <c r="L1289" t="s">
        <v>103176</v>
      </c>
      <c r="N1289" t="s">
        <v>208</v>
      </c>
      <c r="O1289" t="s">
        <v>476</v>
      </c>
      <c r="P1289" t="s">
        <v>476</v>
      </c>
    </row>
    <row r="1290" spans="1:16">
      <c r="A1290" s="484" t="s">
        <v>79087</v>
      </c>
      <c r="C1290" t="s">
        <v>79086</v>
      </c>
      <c r="D1290" t="s">
        <v>79085</v>
      </c>
      <c r="E1290" t="str">
        <f t="shared" si="20"/>
        <v>669829 - EPMS MER ET BOCAGE GRAYE SUR MER</v>
      </c>
      <c r="F1290" t="s">
        <v>27150</v>
      </c>
      <c r="G1290" t="s">
        <v>79084</v>
      </c>
      <c r="H1290" t="s">
        <v>79083</v>
      </c>
      <c r="I1290" t="s">
        <v>68757</v>
      </c>
      <c r="J1290" t="s">
        <v>79082</v>
      </c>
      <c r="K1290" t="s">
        <v>208</v>
      </c>
      <c r="L1290" t="s">
        <v>79081</v>
      </c>
      <c r="N1290" t="s">
        <v>208</v>
      </c>
      <c r="O1290" t="s">
        <v>476</v>
      </c>
      <c r="P1290" t="s">
        <v>476</v>
      </c>
    </row>
    <row r="1291" spans="1:16">
      <c r="A1291" s="484" t="s">
        <v>81399</v>
      </c>
      <c r="C1291" t="s">
        <v>81398</v>
      </c>
      <c r="D1291" t="s">
        <v>81397</v>
      </c>
      <c r="E1291" t="str">
        <f t="shared" si="20"/>
        <v>626211 - EHPAD CH RAMBERVILLERS</v>
      </c>
      <c r="F1291" t="s">
        <v>8284</v>
      </c>
      <c r="G1291" t="s">
        <v>81396</v>
      </c>
      <c r="I1291" t="s">
        <v>81395</v>
      </c>
      <c r="J1291" t="s">
        <v>81394</v>
      </c>
      <c r="K1291" t="s">
        <v>208</v>
      </c>
      <c r="L1291" t="s">
        <v>81393</v>
      </c>
      <c r="N1291" t="s">
        <v>208</v>
      </c>
      <c r="O1291" t="s">
        <v>476</v>
      </c>
      <c r="P1291" t="s">
        <v>476</v>
      </c>
    </row>
    <row r="1292" spans="1:16">
      <c r="A1292" s="484" t="s">
        <v>105501</v>
      </c>
      <c r="B1292" s="485" t="s">
        <v>105500</v>
      </c>
      <c r="C1292" t="s">
        <v>105499</v>
      </c>
      <c r="D1292" t="s">
        <v>105498</v>
      </c>
      <c r="E1292" t="str">
        <f t="shared" si="20"/>
        <v>509218 - CSJC</v>
      </c>
      <c r="F1292" t="s">
        <v>1328</v>
      </c>
      <c r="G1292" t="s">
        <v>105497</v>
      </c>
      <c r="I1292" t="s">
        <v>12251</v>
      </c>
      <c r="J1292" t="s">
        <v>105496</v>
      </c>
      <c r="K1292" t="s">
        <v>208</v>
      </c>
      <c r="L1292" t="s">
        <v>105495</v>
      </c>
      <c r="N1292" t="s">
        <v>208</v>
      </c>
      <c r="O1292" t="s">
        <v>476</v>
      </c>
      <c r="P1292" t="s">
        <v>476</v>
      </c>
    </row>
    <row r="1293" spans="1:16">
      <c r="A1293" s="484" t="s">
        <v>84044</v>
      </c>
      <c r="B1293" s="485" t="s">
        <v>84043</v>
      </c>
      <c r="C1293" t="s">
        <v>84042</v>
      </c>
      <c r="D1293" t="s">
        <v>84042</v>
      </c>
      <c r="E1293" t="str">
        <f t="shared" si="20"/>
        <v>453079 - ECOLE DU BREUIL</v>
      </c>
      <c r="F1293" t="s">
        <v>84041</v>
      </c>
      <c r="G1293" t="s">
        <v>84040</v>
      </c>
      <c r="H1293" t="s">
        <v>84039</v>
      </c>
      <c r="I1293" t="s">
        <v>626</v>
      </c>
      <c r="J1293" t="s">
        <v>84038</v>
      </c>
      <c r="K1293" t="s">
        <v>208</v>
      </c>
      <c r="L1293" t="s">
        <v>84037</v>
      </c>
      <c r="N1293" t="s">
        <v>208</v>
      </c>
      <c r="O1293" t="s">
        <v>476</v>
      </c>
      <c r="P1293" t="s">
        <v>476</v>
      </c>
    </row>
    <row r="1294" spans="1:16">
      <c r="A1294" s="484" t="s">
        <v>63916</v>
      </c>
      <c r="B1294" s="485" t="s">
        <v>63911</v>
      </c>
      <c r="C1294" t="s">
        <v>63910</v>
      </c>
      <c r="D1294" t="s">
        <v>63915</v>
      </c>
      <c r="E1294" t="str">
        <f t="shared" si="20"/>
        <v>649028 - GHU PARIS - PSYCHIATRIE ET NEUROSCIENCES</v>
      </c>
      <c r="F1294" t="s">
        <v>773</v>
      </c>
      <c r="G1294" t="s">
        <v>63908</v>
      </c>
      <c r="I1294" t="s">
        <v>626</v>
      </c>
      <c r="J1294" t="s">
        <v>63914</v>
      </c>
      <c r="K1294" t="s">
        <v>63913</v>
      </c>
      <c r="L1294" t="s">
        <v>63912</v>
      </c>
      <c r="N1294" t="s">
        <v>208</v>
      </c>
      <c r="O1294" t="s">
        <v>476</v>
      </c>
      <c r="P1294" t="s">
        <v>476</v>
      </c>
    </row>
    <row r="1295" spans="1:16">
      <c r="A1295" s="484" t="s">
        <v>81277</v>
      </c>
      <c r="C1295" t="s">
        <v>81276</v>
      </c>
      <c r="D1295" t="s">
        <v>81275</v>
      </c>
      <c r="E1295" t="str">
        <f t="shared" si="20"/>
        <v>684399 - EHPAD MALESTROIT</v>
      </c>
      <c r="F1295" t="s">
        <v>1037</v>
      </c>
      <c r="G1295" t="s">
        <v>81274</v>
      </c>
      <c r="I1295" t="s">
        <v>81273</v>
      </c>
      <c r="J1295" t="s">
        <v>81272</v>
      </c>
      <c r="K1295" t="s">
        <v>208</v>
      </c>
      <c r="L1295" t="s">
        <v>81271</v>
      </c>
      <c r="N1295" t="s">
        <v>208</v>
      </c>
      <c r="O1295" t="s">
        <v>476</v>
      </c>
      <c r="P1295" t="s">
        <v>476</v>
      </c>
    </row>
    <row r="1296" spans="1:16">
      <c r="A1296" s="484" t="s">
        <v>102428</v>
      </c>
      <c r="B1296" s="485" t="s">
        <v>58900</v>
      </c>
      <c r="C1296" t="s">
        <v>102427</v>
      </c>
      <c r="D1296" t="s">
        <v>102426</v>
      </c>
      <c r="E1296" t="str">
        <f t="shared" si="20"/>
        <v>22366 - CHINA</v>
      </c>
      <c r="F1296" t="s">
        <v>37853</v>
      </c>
      <c r="G1296" t="s">
        <v>102425</v>
      </c>
      <c r="H1296" t="s">
        <v>102424</v>
      </c>
      <c r="I1296" t="s">
        <v>28746</v>
      </c>
      <c r="J1296" t="s">
        <v>53131</v>
      </c>
      <c r="K1296" t="s">
        <v>102423</v>
      </c>
      <c r="L1296" t="s">
        <v>102422</v>
      </c>
      <c r="N1296" t="s">
        <v>208</v>
      </c>
      <c r="O1296" t="s">
        <v>476</v>
      </c>
      <c r="P1296" t="s">
        <v>476</v>
      </c>
    </row>
    <row r="1297" spans="1:16">
      <c r="A1297" s="484" t="s">
        <v>58901</v>
      </c>
      <c r="B1297" s="485" t="s">
        <v>58900</v>
      </c>
      <c r="C1297" t="s">
        <v>58899</v>
      </c>
      <c r="D1297" t="s">
        <v>58898</v>
      </c>
      <c r="E1297" t="str">
        <f t="shared" si="20"/>
        <v>598215 - IFSI DU CHI NORD ARDENNES CHARLEVILLE MEZIERES</v>
      </c>
      <c r="F1297" t="s">
        <v>8801</v>
      </c>
      <c r="G1297" t="s">
        <v>58897</v>
      </c>
      <c r="I1297" t="s">
        <v>28746</v>
      </c>
      <c r="J1297" t="s">
        <v>58896</v>
      </c>
      <c r="K1297" t="s">
        <v>208</v>
      </c>
      <c r="L1297" t="s">
        <v>58895</v>
      </c>
      <c r="N1297" t="s">
        <v>208</v>
      </c>
      <c r="O1297" t="s">
        <v>476</v>
      </c>
      <c r="P1297" t="s">
        <v>476</v>
      </c>
    </row>
    <row r="1298" spans="1:16">
      <c r="A1298" s="484" t="s">
        <v>103109</v>
      </c>
      <c r="C1298" t="s">
        <v>103108</v>
      </c>
      <c r="D1298" t="s">
        <v>103107</v>
      </c>
      <c r="E1298" t="str">
        <f t="shared" si="20"/>
        <v>676780 - CH DU PILAT RHODANIEN</v>
      </c>
      <c r="F1298" t="s">
        <v>26499</v>
      </c>
      <c r="G1298" t="s">
        <v>103106</v>
      </c>
      <c r="I1298" t="s">
        <v>85952</v>
      </c>
      <c r="J1298" t="s">
        <v>103105</v>
      </c>
      <c r="K1298" t="s">
        <v>208</v>
      </c>
      <c r="L1298" t="s">
        <v>103104</v>
      </c>
      <c r="N1298" t="s">
        <v>208</v>
      </c>
      <c r="O1298" t="s">
        <v>476</v>
      </c>
      <c r="P1298" t="s">
        <v>476</v>
      </c>
    </row>
    <row r="1299" spans="1:16">
      <c r="A1299" s="484" t="s">
        <v>94670</v>
      </c>
      <c r="B1299" s="485" t="s">
        <v>94669</v>
      </c>
      <c r="C1299" t="s">
        <v>94668</v>
      </c>
      <c r="D1299" t="s">
        <v>94667</v>
      </c>
      <c r="E1299" t="str">
        <f t="shared" si="20"/>
        <v>644997 - COLLECTIVITE EUROPEENNE D'ALSACE STRASBOURG</v>
      </c>
      <c r="F1299" t="s">
        <v>4174</v>
      </c>
      <c r="G1299" t="s">
        <v>94666</v>
      </c>
      <c r="I1299" t="s">
        <v>579</v>
      </c>
      <c r="K1299" t="s">
        <v>208</v>
      </c>
      <c r="L1299" t="s">
        <v>94665</v>
      </c>
      <c r="N1299" t="s">
        <v>208</v>
      </c>
      <c r="O1299" t="s">
        <v>476</v>
      </c>
      <c r="P1299" t="s">
        <v>476</v>
      </c>
    </row>
    <row r="1300" spans="1:16">
      <c r="A1300" s="484" t="s">
        <v>89854</v>
      </c>
      <c r="B1300" s="485" t="s">
        <v>59287</v>
      </c>
      <c r="C1300" t="s">
        <v>89853</v>
      </c>
      <c r="D1300" t="s">
        <v>89852</v>
      </c>
      <c r="E1300" t="str">
        <f t="shared" si="20"/>
        <v>88845 - CHI HMV ST DIE DES VOSGES</v>
      </c>
      <c r="F1300" t="s">
        <v>1568</v>
      </c>
      <c r="G1300" t="s">
        <v>89851</v>
      </c>
      <c r="I1300" t="s">
        <v>4213</v>
      </c>
      <c r="J1300" t="s">
        <v>59283</v>
      </c>
      <c r="K1300" t="s">
        <v>89850</v>
      </c>
      <c r="L1300" t="s">
        <v>89849</v>
      </c>
      <c r="N1300" t="s">
        <v>208</v>
      </c>
      <c r="O1300" t="s">
        <v>476</v>
      </c>
      <c r="P1300" t="s">
        <v>476</v>
      </c>
    </row>
    <row r="1301" spans="1:16">
      <c r="A1301" s="484" t="s">
        <v>59288</v>
      </c>
      <c r="B1301" s="485" t="s">
        <v>59287</v>
      </c>
      <c r="C1301" t="s">
        <v>59286</v>
      </c>
      <c r="D1301" t="s">
        <v>59285</v>
      </c>
      <c r="E1301" t="str">
        <f t="shared" si="20"/>
        <v>653329 - IFAS DU CHI HMV ST DIE DES VOSGES</v>
      </c>
      <c r="F1301" t="s">
        <v>2765</v>
      </c>
      <c r="G1301" t="s">
        <v>59284</v>
      </c>
      <c r="I1301" t="s">
        <v>4213</v>
      </c>
      <c r="J1301" t="s">
        <v>59283</v>
      </c>
      <c r="K1301" t="s">
        <v>208</v>
      </c>
      <c r="L1301" t="s">
        <v>59282</v>
      </c>
      <c r="N1301" t="s">
        <v>208</v>
      </c>
      <c r="O1301" t="s">
        <v>476</v>
      </c>
      <c r="P1301" t="s">
        <v>476</v>
      </c>
    </row>
    <row r="1302" spans="1:16">
      <c r="A1302" s="484" t="s">
        <v>93126</v>
      </c>
      <c r="B1302" s="485" t="s">
        <v>93125</v>
      </c>
      <c r="C1302" t="s">
        <v>93124</v>
      </c>
      <c r="D1302" t="s">
        <v>93123</v>
      </c>
      <c r="E1302" t="str">
        <f t="shared" si="20"/>
        <v>522776 - FACULTE DES METIERS ECOLE HOTELIERE CANNES</v>
      </c>
      <c r="F1302" t="s">
        <v>2572</v>
      </c>
      <c r="G1302" t="s">
        <v>93122</v>
      </c>
      <c r="I1302" t="s">
        <v>15619</v>
      </c>
      <c r="J1302" t="s">
        <v>93121</v>
      </c>
      <c r="K1302" t="s">
        <v>208</v>
      </c>
      <c r="L1302" t="s">
        <v>93120</v>
      </c>
      <c r="N1302" t="s">
        <v>208</v>
      </c>
      <c r="O1302" t="s">
        <v>476</v>
      </c>
      <c r="P1302" t="s">
        <v>476</v>
      </c>
    </row>
    <row r="1303" spans="1:16">
      <c r="A1303" s="484" t="s">
        <v>114906</v>
      </c>
      <c r="B1303" s="485" t="s">
        <v>114905</v>
      </c>
      <c r="C1303" t="s">
        <v>114904</v>
      </c>
      <c r="D1303" t="s">
        <v>114903</v>
      </c>
      <c r="E1303" t="str">
        <f t="shared" si="20"/>
        <v>247558 - BATAILLON DE MARINS POMPIERS DE MARSEILLE</v>
      </c>
      <c r="F1303" t="s">
        <v>6168</v>
      </c>
      <c r="G1303" t="s">
        <v>114902</v>
      </c>
      <c r="I1303" t="s">
        <v>1035</v>
      </c>
      <c r="J1303" t="s">
        <v>114901</v>
      </c>
      <c r="K1303" t="s">
        <v>208</v>
      </c>
      <c r="L1303" t="s">
        <v>114900</v>
      </c>
      <c r="N1303" t="s">
        <v>208</v>
      </c>
      <c r="O1303" t="s">
        <v>476</v>
      </c>
      <c r="P1303" t="s">
        <v>476</v>
      </c>
    </row>
    <row r="1304" spans="1:16">
      <c r="A1304" s="484" t="s">
        <v>55236</v>
      </c>
      <c r="C1304" t="s">
        <v>55235</v>
      </c>
      <c r="D1304" t="s">
        <v>55234</v>
      </c>
      <c r="E1304" t="str">
        <f t="shared" si="20"/>
        <v>638614 - INSTITUT DE VIGNE</v>
      </c>
      <c r="F1304" t="s">
        <v>3050</v>
      </c>
      <c r="I1304" t="s">
        <v>55233</v>
      </c>
      <c r="K1304" t="s">
        <v>208</v>
      </c>
      <c r="L1304" t="s">
        <v>55232</v>
      </c>
      <c r="N1304" t="s">
        <v>208</v>
      </c>
      <c r="O1304" t="s">
        <v>476</v>
      </c>
      <c r="P1304" t="s">
        <v>476</v>
      </c>
    </row>
    <row r="1305" spans="1:16">
      <c r="A1305" s="484" t="s">
        <v>107451</v>
      </c>
      <c r="B1305" s="485" t="s">
        <v>107450</v>
      </c>
      <c r="C1305" t="s">
        <v>107449</v>
      </c>
      <c r="D1305" t="s">
        <v>107448</v>
      </c>
      <c r="E1305" t="str">
        <f t="shared" si="20"/>
        <v>584599 - CTRE DE FORMATION PROFESSIONNELLE COMMUNE DE SETE</v>
      </c>
      <c r="F1305" t="s">
        <v>707</v>
      </c>
      <c r="G1305" t="s">
        <v>107447</v>
      </c>
      <c r="H1305" t="s">
        <v>107446</v>
      </c>
      <c r="I1305" t="s">
        <v>2225</v>
      </c>
      <c r="J1305" t="s">
        <v>107445</v>
      </c>
      <c r="K1305" t="s">
        <v>208</v>
      </c>
      <c r="L1305" t="s">
        <v>107444</v>
      </c>
      <c r="N1305" t="s">
        <v>208</v>
      </c>
      <c r="O1305" t="s">
        <v>476</v>
      </c>
      <c r="P1305" t="s">
        <v>476</v>
      </c>
    </row>
    <row r="1306" spans="1:16">
      <c r="A1306" s="484" t="s">
        <v>98631</v>
      </c>
      <c r="B1306" s="485" t="s">
        <v>98630</v>
      </c>
      <c r="C1306" t="s">
        <v>98629</v>
      </c>
      <c r="D1306" t="s">
        <v>98629</v>
      </c>
      <c r="E1306" t="str">
        <f t="shared" si="20"/>
        <v>582013 - CFA DE LA COMMUNE DE LORIENT</v>
      </c>
      <c r="F1306" t="s">
        <v>3392</v>
      </c>
      <c r="G1306" t="s">
        <v>98628</v>
      </c>
      <c r="I1306" t="s">
        <v>6106</v>
      </c>
      <c r="J1306" t="s">
        <v>98627</v>
      </c>
      <c r="K1306" t="s">
        <v>208</v>
      </c>
      <c r="L1306" t="s">
        <v>98626</v>
      </c>
      <c r="N1306" t="s">
        <v>207</v>
      </c>
      <c r="O1306" t="s">
        <v>476</v>
      </c>
      <c r="P1306" t="s">
        <v>476</v>
      </c>
    </row>
    <row r="1307" spans="1:16">
      <c r="A1307" s="484" t="s">
        <v>103945</v>
      </c>
      <c r="C1307" t="s">
        <v>103944</v>
      </c>
      <c r="D1307" t="s">
        <v>103944</v>
      </c>
      <c r="E1307" t="str">
        <f t="shared" si="20"/>
        <v>634682 - CENTRE HOSPITALIER DE GORDES</v>
      </c>
      <c r="F1307" t="s">
        <v>993</v>
      </c>
      <c r="I1307" t="s">
        <v>103943</v>
      </c>
      <c r="K1307" t="s">
        <v>208</v>
      </c>
      <c r="L1307" t="s">
        <v>103942</v>
      </c>
      <c r="N1307" t="s">
        <v>208</v>
      </c>
      <c r="O1307" t="s">
        <v>476</v>
      </c>
      <c r="P1307" t="s">
        <v>476</v>
      </c>
    </row>
    <row r="1308" spans="1:16">
      <c r="A1308" s="484" t="s">
        <v>105187</v>
      </c>
      <c r="B1308" s="485" t="s">
        <v>105186</v>
      </c>
      <c r="C1308" t="s">
        <v>105185</v>
      </c>
      <c r="D1308" t="s">
        <v>105184</v>
      </c>
      <c r="E1308" t="str">
        <f t="shared" si="20"/>
        <v>493168 - CFA MUNICIPAL DE LA VILLE DE BELFORT</v>
      </c>
      <c r="F1308" t="s">
        <v>28147</v>
      </c>
      <c r="G1308" t="s">
        <v>105183</v>
      </c>
      <c r="H1308" t="s">
        <v>105182</v>
      </c>
      <c r="I1308" t="s">
        <v>3271</v>
      </c>
      <c r="J1308" t="s">
        <v>105181</v>
      </c>
      <c r="K1308" t="s">
        <v>208</v>
      </c>
      <c r="L1308" t="s">
        <v>105180</v>
      </c>
      <c r="N1308" t="s">
        <v>207</v>
      </c>
      <c r="O1308" t="s">
        <v>476</v>
      </c>
      <c r="P1308" t="s">
        <v>476</v>
      </c>
    </row>
    <row r="1309" spans="1:16">
      <c r="A1309" s="484" t="s">
        <v>46528</v>
      </c>
      <c r="B1309" s="485" t="s">
        <v>46527</v>
      </c>
      <c r="C1309" t="s">
        <v>46526</v>
      </c>
      <c r="D1309" t="s">
        <v>46525</v>
      </c>
      <c r="E1309" t="str">
        <f t="shared" si="20"/>
        <v>336269 - LDA 01</v>
      </c>
      <c r="F1309" t="s">
        <v>1077</v>
      </c>
      <c r="G1309" t="s">
        <v>46524</v>
      </c>
      <c r="I1309" t="s">
        <v>3575</v>
      </c>
      <c r="J1309" t="s">
        <v>46523</v>
      </c>
      <c r="K1309" t="s">
        <v>208</v>
      </c>
      <c r="L1309" t="s">
        <v>46522</v>
      </c>
      <c r="N1309" t="s">
        <v>208</v>
      </c>
      <c r="O1309" t="s">
        <v>476</v>
      </c>
      <c r="P1309" t="s">
        <v>476</v>
      </c>
    </row>
    <row r="1310" spans="1:16">
      <c r="A1310" s="484" t="s">
        <v>77823</v>
      </c>
      <c r="C1310" t="s">
        <v>77822</v>
      </c>
      <c r="D1310" t="s">
        <v>77821</v>
      </c>
      <c r="E1310" t="str">
        <f t="shared" si="20"/>
        <v>648206 - EDEF ST QUENTIN</v>
      </c>
      <c r="F1310" t="s">
        <v>12003</v>
      </c>
      <c r="G1310" t="s">
        <v>77820</v>
      </c>
      <c r="I1310" t="s">
        <v>25321</v>
      </c>
      <c r="J1310" t="s">
        <v>77819</v>
      </c>
      <c r="K1310" t="s">
        <v>208</v>
      </c>
      <c r="L1310" t="s">
        <v>77818</v>
      </c>
      <c r="N1310" t="s">
        <v>208</v>
      </c>
      <c r="O1310" t="s">
        <v>476</v>
      </c>
      <c r="P1310" t="s">
        <v>476</v>
      </c>
    </row>
    <row r="1311" spans="1:16">
      <c r="A1311" s="484" t="s">
        <v>46479</v>
      </c>
      <c r="B1311" s="485" t="s">
        <v>46478</v>
      </c>
      <c r="C1311" t="s">
        <v>46477</v>
      </c>
      <c r="D1311" t="s">
        <v>46476</v>
      </c>
      <c r="E1311" t="str">
        <f t="shared" si="20"/>
        <v>222940 - LDA 04</v>
      </c>
      <c r="F1311" t="s">
        <v>1848</v>
      </c>
      <c r="H1311" t="s">
        <v>46475</v>
      </c>
      <c r="I1311" t="s">
        <v>7792</v>
      </c>
      <c r="J1311" t="s">
        <v>46474</v>
      </c>
      <c r="K1311" t="s">
        <v>208</v>
      </c>
      <c r="L1311" t="s">
        <v>46473</v>
      </c>
      <c r="N1311" t="s">
        <v>208</v>
      </c>
      <c r="O1311" t="s">
        <v>476</v>
      </c>
      <c r="P1311" t="s">
        <v>476</v>
      </c>
    </row>
    <row r="1312" spans="1:16">
      <c r="A1312" s="484" t="s">
        <v>46490</v>
      </c>
      <c r="B1312" s="485" t="s">
        <v>46485</v>
      </c>
      <c r="C1312" t="s">
        <v>46484</v>
      </c>
      <c r="D1312" t="s">
        <v>46489</v>
      </c>
      <c r="E1312" t="str">
        <f t="shared" si="20"/>
        <v>568600 - LDVHA DEPARTEMENT DES HAUTES ALPES GAP</v>
      </c>
      <c r="F1312" t="s">
        <v>16931</v>
      </c>
      <c r="G1312" t="s">
        <v>46488</v>
      </c>
      <c r="I1312" t="s">
        <v>5549</v>
      </c>
      <c r="J1312" t="s">
        <v>46481</v>
      </c>
      <c r="K1312" t="s">
        <v>208</v>
      </c>
      <c r="L1312" t="s">
        <v>46487</v>
      </c>
      <c r="N1312" t="s">
        <v>208</v>
      </c>
      <c r="O1312" t="s">
        <v>476</v>
      </c>
      <c r="P1312" t="s">
        <v>476</v>
      </c>
    </row>
    <row r="1313" spans="1:16">
      <c r="A1313" s="484" t="s">
        <v>46486</v>
      </c>
      <c r="B1313" s="485" t="s">
        <v>46485</v>
      </c>
      <c r="C1313" t="s">
        <v>46484</v>
      </c>
      <c r="D1313" t="s">
        <v>46483</v>
      </c>
      <c r="E1313" t="str">
        <f t="shared" si="20"/>
        <v>483280 - LDVHA 05 GAP</v>
      </c>
      <c r="F1313" t="s">
        <v>7400</v>
      </c>
      <c r="G1313" t="s">
        <v>46482</v>
      </c>
      <c r="I1313" t="s">
        <v>5549</v>
      </c>
      <c r="J1313" t="s">
        <v>46481</v>
      </c>
      <c r="K1313" t="s">
        <v>208</v>
      </c>
      <c r="L1313" t="s">
        <v>46480</v>
      </c>
      <c r="N1313" t="s">
        <v>208</v>
      </c>
      <c r="O1313" t="s">
        <v>476</v>
      </c>
      <c r="P1313" t="s">
        <v>476</v>
      </c>
    </row>
    <row r="1314" spans="1:16">
      <c r="A1314" s="484" t="s">
        <v>87919</v>
      </c>
      <c r="B1314" s="485" t="s">
        <v>87918</v>
      </c>
      <c r="C1314" t="s">
        <v>87917</v>
      </c>
      <c r="D1314" t="s">
        <v>87916</v>
      </c>
      <c r="E1314" t="str">
        <f t="shared" si="20"/>
        <v>483278 - LABORATOIRE DEPARTEMENTAL VETERINAIRE 06</v>
      </c>
      <c r="F1314" t="s">
        <v>87915</v>
      </c>
      <c r="G1314" t="s">
        <v>87914</v>
      </c>
      <c r="H1314" t="s">
        <v>87913</v>
      </c>
      <c r="I1314" t="s">
        <v>14440</v>
      </c>
      <c r="J1314" t="s">
        <v>87912</v>
      </c>
      <c r="K1314" t="s">
        <v>208</v>
      </c>
      <c r="L1314" t="s">
        <v>87911</v>
      </c>
      <c r="N1314" t="s">
        <v>208</v>
      </c>
      <c r="O1314" t="s">
        <v>476</v>
      </c>
      <c r="P1314" t="s">
        <v>476</v>
      </c>
    </row>
    <row r="1315" spans="1:16">
      <c r="A1315" s="484" t="s">
        <v>40288</v>
      </c>
      <c r="C1315" t="s">
        <v>40287</v>
      </c>
      <c r="D1315" t="s">
        <v>40286</v>
      </c>
      <c r="E1315" t="str">
        <f t="shared" si="20"/>
        <v>542179 - MADEF WARCQ</v>
      </c>
      <c r="F1315" t="s">
        <v>5653</v>
      </c>
      <c r="G1315" t="s">
        <v>40285</v>
      </c>
      <c r="I1315" t="s">
        <v>40284</v>
      </c>
      <c r="J1315" t="s">
        <v>40283</v>
      </c>
      <c r="K1315" t="s">
        <v>208</v>
      </c>
      <c r="L1315" t="s">
        <v>40282</v>
      </c>
      <c r="N1315" t="s">
        <v>208</v>
      </c>
      <c r="O1315" t="s">
        <v>476</v>
      </c>
      <c r="P1315" t="s">
        <v>476</v>
      </c>
    </row>
    <row r="1316" spans="1:16">
      <c r="A1316" s="484" t="s">
        <v>92321</v>
      </c>
      <c r="B1316" s="485" t="s">
        <v>87938</v>
      </c>
      <c r="C1316" t="s">
        <v>92320</v>
      </c>
      <c r="D1316" t="s">
        <v>92319</v>
      </c>
      <c r="E1316" t="str">
        <f t="shared" si="20"/>
        <v>672506 - CONSEIL GENERAL DU DEPARTEMENT DE L'AUBE TROYES</v>
      </c>
      <c r="F1316" t="s">
        <v>4484</v>
      </c>
      <c r="G1316" t="s">
        <v>92318</v>
      </c>
      <c r="I1316" t="s">
        <v>1312</v>
      </c>
      <c r="J1316" t="s">
        <v>92317</v>
      </c>
      <c r="K1316" t="s">
        <v>208</v>
      </c>
      <c r="L1316" t="s">
        <v>92316</v>
      </c>
      <c r="N1316" t="s">
        <v>208</v>
      </c>
      <c r="O1316" t="s">
        <v>476</v>
      </c>
      <c r="P1316" t="s">
        <v>476</v>
      </c>
    </row>
    <row r="1317" spans="1:16">
      <c r="A1317" s="484" t="s">
        <v>87939</v>
      </c>
      <c r="B1317" s="485" t="s">
        <v>87938</v>
      </c>
      <c r="C1317" t="s">
        <v>87937</v>
      </c>
      <c r="D1317" t="s">
        <v>87936</v>
      </c>
      <c r="E1317" t="str">
        <f t="shared" si="20"/>
        <v>554467 - DEPARTEMENT DE L AUBE - LABORATOIRE D'ANALYSES TROYES</v>
      </c>
      <c r="F1317" t="s">
        <v>2659</v>
      </c>
      <c r="G1317" t="s">
        <v>87935</v>
      </c>
      <c r="I1317" t="s">
        <v>1312</v>
      </c>
      <c r="J1317" t="s">
        <v>87934</v>
      </c>
      <c r="K1317" t="s">
        <v>208</v>
      </c>
      <c r="L1317" t="s">
        <v>87933</v>
      </c>
      <c r="N1317" t="s">
        <v>208</v>
      </c>
      <c r="O1317" t="s">
        <v>476</v>
      </c>
      <c r="P1317" t="s">
        <v>476</v>
      </c>
    </row>
    <row r="1318" spans="1:16">
      <c r="A1318" s="484" t="s">
        <v>46403</v>
      </c>
      <c r="B1318" s="485" t="s">
        <v>46402</v>
      </c>
      <c r="C1318" t="s">
        <v>46401</v>
      </c>
      <c r="D1318" t="s">
        <v>46400</v>
      </c>
      <c r="E1318" t="str">
        <f t="shared" si="20"/>
        <v>151660 - LDA 13</v>
      </c>
      <c r="F1318" t="s">
        <v>2408</v>
      </c>
      <c r="G1318" t="s">
        <v>46399</v>
      </c>
      <c r="H1318" t="s">
        <v>46398</v>
      </c>
      <c r="I1318" t="s">
        <v>35654</v>
      </c>
      <c r="J1318" t="s">
        <v>46397</v>
      </c>
      <c r="K1318" t="s">
        <v>208</v>
      </c>
      <c r="L1318" t="s">
        <v>46396</v>
      </c>
      <c r="N1318" t="s">
        <v>208</v>
      </c>
      <c r="O1318" t="s">
        <v>476</v>
      </c>
      <c r="P1318" t="s">
        <v>476</v>
      </c>
    </row>
    <row r="1319" spans="1:16">
      <c r="A1319" s="484" t="s">
        <v>87932</v>
      </c>
      <c r="B1319" s="485" t="s">
        <v>87931</v>
      </c>
      <c r="C1319" t="s">
        <v>87930</v>
      </c>
      <c r="D1319" t="s">
        <v>87929</v>
      </c>
      <c r="E1319" t="str">
        <f t="shared" si="20"/>
        <v>522636 - LDAR 16</v>
      </c>
      <c r="F1319" t="s">
        <v>17135</v>
      </c>
      <c r="G1319" t="s">
        <v>87928</v>
      </c>
      <c r="I1319" t="s">
        <v>20187</v>
      </c>
      <c r="J1319" t="s">
        <v>87927</v>
      </c>
      <c r="K1319" t="s">
        <v>208</v>
      </c>
      <c r="L1319" t="s">
        <v>87926</v>
      </c>
      <c r="N1319" t="s">
        <v>208</v>
      </c>
      <c r="O1319" t="s">
        <v>476</v>
      </c>
      <c r="P1319" t="s">
        <v>476</v>
      </c>
    </row>
    <row r="1320" spans="1:16">
      <c r="A1320" s="484" t="s">
        <v>68780</v>
      </c>
      <c r="C1320" t="s">
        <v>68779</v>
      </c>
      <c r="D1320" t="s">
        <v>68778</v>
      </c>
      <c r="E1320" t="str">
        <f t="shared" si="20"/>
        <v>629649 - FOYER DEPARTEMENTAL DE L'ENFANCE DE AHUY</v>
      </c>
      <c r="F1320" t="s">
        <v>10709</v>
      </c>
      <c r="G1320" t="s">
        <v>68777</v>
      </c>
      <c r="I1320" t="s">
        <v>16386</v>
      </c>
      <c r="J1320" t="s">
        <v>68776</v>
      </c>
      <c r="K1320" t="s">
        <v>208</v>
      </c>
      <c r="L1320" t="s">
        <v>68775</v>
      </c>
      <c r="N1320" t="s">
        <v>208</v>
      </c>
      <c r="O1320" t="s">
        <v>476</v>
      </c>
      <c r="P1320" t="s">
        <v>476</v>
      </c>
    </row>
    <row r="1321" spans="1:16">
      <c r="A1321" s="484" t="s">
        <v>46505</v>
      </c>
      <c r="B1321" s="485" t="s">
        <v>46504</v>
      </c>
      <c r="C1321" t="s">
        <v>46503</v>
      </c>
      <c r="D1321" t="s">
        <v>46502</v>
      </c>
      <c r="E1321" t="str">
        <f t="shared" si="20"/>
        <v>201923 - LABO DEP DIJON</v>
      </c>
      <c r="F1321" t="s">
        <v>7596</v>
      </c>
      <c r="G1321" t="s">
        <v>46501</v>
      </c>
      <c r="H1321" t="s">
        <v>46500</v>
      </c>
      <c r="I1321" t="s">
        <v>1501</v>
      </c>
      <c r="K1321" t="s">
        <v>208</v>
      </c>
      <c r="L1321" t="s">
        <v>46499</v>
      </c>
      <c r="N1321" t="s">
        <v>208</v>
      </c>
      <c r="O1321" t="s">
        <v>476</v>
      </c>
      <c r="P1321" t="s">
        <v>476</v>
      </c>
    </row>
    <row r="1322" spans="1:16">
      <c r="A1322" s="484" t="s">
        <v>106039</v>
      </c>
      <c r="C1322" t="s">
        <v>106038</v>
      </c>
      <c r="D1322" t="s">
        <v>106037</v>
      </c>
      <c r="E1322" t="str">
        <f t="shared" si="20"/>
        <v>516430 - CDEF QUIMPER</v>
      </c>
      <c r="F1322" t="s">
        <v>62085</v>
      </c>
      <c r="G1322" t="s">
        <v>106036</v>
      </c>
      <c r="I1322" t="s">
        <v>7695</v>
      </c>
      <c r="J1322" t="s">
        <v>106035</v>
      </c>
      <c r="K1322" t="s">
        <v>208</v>
      </c>
      <c r="L1322" t="s">
        <v>106034</v>
      </c>
      <c r="N1322" t="s">
        <v>208</v>
      </c>
      <c r="O1322" t="s">
        <v>476</v>
      </c>
      <c r="P1322" t="s">
        <v>476</v>
      </c>
    </row>
    <row r="1323" spans="1:16">
      <c r="A1323" s="484" t="s">
        <v>46556</v>
      </c>
      <c r="B1323" s="485" t="s">
        <v>46555</v>
      </c>
      <c r="C1323" t="s">
        <v>46554</v>
      </c>
      <c r="D1323" t="s">
        <v>46553</v>
      </c>
      <c r="E1323" t="str">
        <f t="shared" si="20"/>
        <v>522168 - LABORATOIRE D' ANALYSE DEPARTEMENTALE DU GARD NIMES</v>
      </c>
      <c r="F1323" t="s">
        <v>14816</v>
      </c>
      <c r="G1323" t="s">
        <v>46552</v>
      </c>
      <c r="H1323" t="s">
        <v>46551</v>
      </c>
      <c r="I1323" t="s">
        <v>1321</v>
      </c>
      <c r="K1323" t="s">
        <v>208</v>
      </c>
      <c r="L1323" t="s">
        <v>46550</v>
      </c>
      <c r="N1323" t="s">
        <v>208</v>
      </c>
      <c r="O1323" t="s">
        <v>476</v>
      </c>
      <c r="P1323" t="s">
        <v>476</v>
      </c>
    </row>
    <row r="1324" spans="1:16">
      <c r="A1324" s="484" t="s">
        <v>46380</v>
      </c>
      <c r="B1324" s="485" t="s">
        <v>46379</v>
      </c>
      <c r="C1324" t="s">
        <v>46378</v>
      </c>
      <c r="D1324" t="s">
        <v>46378</v>
      </c>
      <c r="E1324" t="str">
        <f t="shared" si="20"/>
        <v>468204 - LABORATOIRE VETERINAIRE DEPARTEMENTAL HAUTE-GARONNE</v>
      </c>
      <c r="F1324" t="s">
        <v>4019</v>
      </c>
      <c r="G1324" t="s">
        <v>46377</v>
      </c>
      <c r="H1324" t="s">
        <v>46376</v>
      </c>
      <c r="I1324" t="s">
        <v>32780</v>
      </c>
      <c r="J1324" t="s">
        <v>46375</v>
      </c>
      <c r="K1324" t="s">
        <v>208</v>
      </c>
      <c r="L1324" t="s">
        <v>46374</v>
      </c>
      <c r="N1324" t="s">
        <v>208</v>
      </c>
      <c r="O1324" t="s">
        <v>476</v>
      </c>
      <c r="P1324" t="s">
        <v>476</v>
      </c>
    </row>
    <row r="1325" spans="1:16">
      <c r="A1325" s="484" t="s">
        <v>46498</v>
      </c>
      <c r="B1325" s="485" t="s">
        <v>46497</v>
      </c>
      <c r="C1325" t="s">
        <v>46496</v>
      </c>
      <c r="D1325" t="s">
        <v>46495</v>
      </c>
      <c r="E1325" t="str">
        <f t="shared" si="20"/>
        <v>554546 - LABORATOIRE DEPARTEMENTAL DE LA GIRONDE BORDEAUX</v>
      </c>
      <c r="F1325" t="s">
        <v>46494</v>
      </c>
      <c r="G1325" t="s">
        <v>46493</v>
      </c>
      <c r="I1325" t="s">
        <v>749</v>
      </c>
      <c r="J1325" t="s">
        <v>46492</v>
      </c>
      <c r="K1325" t="s">
        <v>208</v>
      </c>
      <c r="L1325" t="s">
        <v>46491</v>
      </c>
      <c r="N1325" t="s">
        <v>208</v>
      </c>
      <c r="O1325" t="s">
        <v>476</v>
      </c>
      <c r="P1325" t="s">
        <v>476</v>
      </c>
    </row>
    <row r="1326" spans="1:16">
      <c r="A1326" s="484" t="s">
        <v>90148</v>
      </c>
      <c r="B1326" s="485" t="s">
        <v>90147</v>
      </c>
      <c r="C1326" t="s">
        <v>90146</v>
      </c>
      <c r="D1326" t="s">
        <v>90145</v>
      </c>
      <c r="E1326" t="str">
        <f t="shared" si="20"/>
        <v>510580 - CDEF EYSINES</v>
      </c>
      <c r="F1326" t="s">
        <v>508</v>
      </c>
      <c r="G1326" t="s">
        <v>90144</v>
      </c>
      <c r="I1326" t="s">
        <v>31383</v>
      </c>
      <c r="J1326" t="s">
        <v>90143</v>
      </c>
      <c r="K1326" t="s">
        <v>208</v>
      </c>
      <c r="L1326" t="s">
        <v>90142</v>
      </c>
      <c r="N1326" t="s">
        <v>208</v>
      </c>
      <c r="O1326" t="s">
        <v>476</v>
      </c>
      <c r="P1326" t="s">
        <v>476</v>
      </c>
    </row>
    <row r="1327" spans="1:16">
      <c r="A1327" s="484" t="s">
        <v>46542</v>
      </c>
      <c r="B1327" s="485" t="s">
        <v>46541</v>
      </c>
      <c r="C1327" t="s">
        <v>46540</v>
      </c>
      <c r="D1327" t="s">
        <v>46539</v>
      </c>
      <c r="E1327" t="str">
        <f t="shared" si="20"/>
        <v>655960 - LABORATOIRE DEPARTEMENTAL VETERINAIRE MONTPELLIER</v>
      </c>
      <c r="F1327" t="s">
        <v>3085</v>
      </c>
      <c r="G1327" t="s">
        <v>46538</v>
      </c>
      <c r="H1327" t="s">
        <v>46537</v>
      </c>
      <c r="I1327" t="s">
        <v>1542</v>
      </c>
      <c r="J1327" t="s">
        <v>46536</v>
      </c>
      <c r="K1327" t="s">
        <v>208</v>
      </c>
      <c r="L1327" t="s">
        <v>46535</v>
      </c>
      <c r="N1327" t="s">
        <v>208</v>
      </c>
      <c r="O1327" t="s">
        <v>476</v>
      </c>
      <c r="P1327" t="s">
        <v>476</v>
      </c>
    </row>
    <row r="1328" spans="1:16">
      <c r="A1328" s="484" t="s">
        <v>46395</v>
      </c>
      <c r="B1328" s="485" t="s">
        <v>46394</v>
      </c>
      <c r="C1328" t="s">
        <v>46393</v>
      </c>
      <c r="D1328" t="s">
        <v>46392</v>
      </c>
      <c r="E1328" t="str">
        <f t="shared" si="20"/>
        <v>221181 - LABORATOIRE VETERINAIRE DEPARTEMENTAL ISERE</v>
      </c>
      <c r="F1328" t="s">
        <v>831</v>
      </c>
      <c r="G1328" t="s">
        <v>46391</v>
      </c>
      <c r="I1328" t="s">
        <v>836</v>
      </c>
      <c r="J1328" t="s">
        <v>46390</v>
      </c>
      <c r="K1328" t="s">
        <v>208</v>
      </c>
      <c r="L1328" t="s">
        <v>46389</v>
      </c>
      <c r="N1328" t="s">
        <v>208</v>
      </c>
      <c r="O1328" t="s">
        <v>476</v>
      </c>
      <c r="P1328" t="s">
        <v>476</v>
      </c>
    </row>
    <row r="1329" spans="1:16">
      <c r="A1329" s="484" t="s">
        <v>46464</v>
      </c>
      <c r="B1329" s="485" t="s">
        <v>46463</v>
      </c>
      <c r="C1329" t="s">
        <v>46462</v>
      </c>
      <c r="D1329" t="s">
        <v>46461</v>
      </c>
      <c r="E1329" t="str">
        <f t="shared" si="20"/>
        <v>208395 - LDA 39 POLIGNY</v>
      </c>
      <c r="F1329" t="s">
        <v>1528</v>
      </c>
      <c r="G1329" t="s">
        <v>46460</v>
      </c>
      <c r="H1329" t="s">
        <v>46459</v>
      </c>
      <c r="I1329" t="s">
        <v>46458</v>
      </c>
      <c r="J1329" t="s">
        <v>46457</v>
      </c>
      <c r="K1329" t="s">
        <v>208</v>
      </c>
      <c r="L1329" t="s">
        <v>46456</v>
      </c>
      <c r="N1329" t="s">
        <v>208</v>
      </c>
      <c r="O1329" t="s">
        <v>476</v>
      </c>
      <c r="P1329" t="s">
        <v>476</v>
      </c>
    </row>
    <row r="1330" spans="1:16">
      <c r="A1330" s="484" t="s">
        <v>106013</v>
      </c>
      <c r="C1330" t="s">
        <v>106012</v>
      </c>
      <c r="D1330" t="s">
        <v>106011</v>
      </c>
      <c r="E1330" t="str">
        <f t="shared" si="20"/>
        <v>661557 - CDEF ST SEBASTIEN SUR LOIRE</v>
      </c>
      <c r="F1330" t="s">
        <v>28147</v>
      </c>
      <c r="G1330" t="s">
        <v>106010</v>
      </c>
      <c r="I1330" t="s">
        <v>888</v>
      </c>
      <c r="J1330" t="s">
        <v>106009</v>
      </c>
      <c r="K1330" t="s">
        <v>208</v>
      </c>
      <c r="L1330" t="s">
        <v>106008</v>
      </c>
      <c r="N1330" t="s">
        <v>208</v>
      </c>
      <c r="O1330" t="s">
        <v>476</v>
      </c>
      <c r="P1330" t="s">
        <v>476</v>
      </c>
    </row>
    <row r="1331" spans="1:16">
      <c r="A1331" s="484" t="s">
        <v>87925</v>
      </c>
      <c r="B1331" s="485" t="s">
        <v>87924</v>
      </c>
      <c r="C1331" t="s">
        <v>87923</v>
      </c>
      <c r="D1331" t="s">
        <v>87923</v>
      </c>
      <c r="E1331" t="str">
        <f t="shared" si="20"/>
        <v>502583 - DEPARTEMENT DE LA LOZERE</v>
      </c>
      <c r="F1331" t="s">
        <v>13636</v>
      </c>
      <c r="G1331" t="s">
        <v>87922</v>
      </c>
      <c r="H1331" t="s">
        <v>41115</v>
      </c>
      <c r="I1331" t="s">
        <v>7934</v>
      </c>
      <c r="J1331" t="s">
        <v>87921</v>
      </c>
      <c r="K1331" t="s">
        <v>208</v>
      </c>
      <c r="L1331" t="s">
        <v>87920</v>
      </c>
      <c r="N1331" t="s">
        <v>208</v>
      </c>
      <c r="O1331" t="s">
        <v>476</v>
      </c>
      <c r="P1331" t="s">
        <v>476</v>
      </c>
    </row>
    <row r="1332" spans="1:16">
      <c r="A1332" s="484" t="s">
        <v>46521</v>
      </c>
      <c r="B1332" s="485" t="s">
        <v>46520</v>
      </c>
      <c r="C1332" t="s">
        <v>46519</v>
      </c>
      <c r="D1332" t="s">
        <v>46518</v>
      </c>
      <c r="E1332" t="str">
        <f t="shared" si="20"/>
        <v>449702 - LVD 53</v>
      </c>
      <c r="F1332" t="s">
        <v>15895</v>
      </c>
      <c r="G1332" t="s">
        <v>46517</v>
      </c>
      <c r="H1332" t="s">
        <v>46516</v>
      </c>
      <c r="I1332" t="s">
        <v>4017</v>
      </c>
      <c r="J1332" t="s">
        <v>46515</v>
      </c>
      <c r="K1332" t="s">
        <v>208</v>
      </c>
      <c r="L1332" t="s">
        <v>46514</v>
      </c>
      <c r="N1332" t="s">
        <v>208</v>
      </c>
      <c r="O1332" t="s">
        <v>476</v>
      </c>
      <c r="P1332" t="s">
        <v>46513</v>
      </c>
    </row>
    <row r="1333" spans="1:16">
      <c r="A1333" s="484" t="s">
        <v>46373</v>
      </c>
      <c r="B1333" s="485" t="s">
        <v>46372</v>
      </c>
      <c r="C1333" t="s">
        <v>46371</v>
      </c>
      <c r="D1333" t="s">
        <v>46370</v>
      </c>
      <c r="E1333" t="str">
        <f t="shared" si="20"/>
        <v>501554 - LVAD 54</v>
      </c>
      <c r="F1333" t="s">
        <v>13656</v>
      </c>
      <c r="G1333" t="s">
        <v>46369</v>
      </c>
      <c r="H1333" t="s">
        <v>46368</v>
      </c>
      <c r="I1333" t="s">
        <v>46367</v>
      </c>
      <c r="J1333" t="s">
        <v>46366</v>
      </c>
      <c r="K1333" t="s">
        <v>208</v>
      </c>
      <c r="L1333" t="s">
        <v>46365</v>
      </c>
      <c r="N1333" t="s">
        <v>208</v>
      </c>
      <c r="O1333" t="s">
        <v>476</v>
      </c>
      <c r="P1333" t="s">
        <v>476</v>
      </c>
    </row>
    <row r="1334" spans="1:16">
      <c r="A1334" s="484" t="s">
        <v>55187</v>
      </c>
      <c r="C1334" t="s">
        <v>55186</v>
      </c>
      <c r="D1334" t="s">
        <v>55185</v>
      </c>
      <c r="E1334" t="str">
        <f t="shared" si="20"/>
        <v>462792 - IDEA PERPIGNAN</v>
      </c>
      <c r="G1334" t="s">
        <v>55184</v>
      </c>
      <c r="I1334" t="s">
        <v>1906</v>
      </c>
      <c r="K1334" t="s">
        <v>208</v>
      </c>
      <c r="L1334" t="s">
        <v>55183</v>
      </c>
      <c r="N1334" t="s">
        <v>208</v>
      </c>
      <c r="O1334" t="s">
        <v>476</v>
      </c>
      <c r="P1334" t="s">
        <v>476</v>
      </c>
    </row>
    <row r="1335" spans="1:16">
      <c r="A1335" s="484" t="s">
        <v>68774</v>
      </c>
      <c r="C1335" t="s">
        <v>68773</v>
      </c>
      <c r="D1335" t="s">
        <v>68772</v>
      </c>
      <c r="E1335" t="str">
        <f t="shared" si="20"/>
        <v>498956 - FE STRASBOURG</v>
      </c>
      <c r="F1335" t="s">
        <v>1649</v>
      </c>
      <c r="G1335" t="s">
        <v>68771</v>
      </c>
      <c r="I1335" t="s">
        <v>579</v>
      </c>
      <c r="J1335" t="s">
        <v>68770</v>
      </c>
      <c r="K1335" t="s">
        <v>208</v>
      </c>
      <c r="L1335" t="s">
        <v>68769</v>
      </c>
      <c r="N1335" t="s">
        <v>208</v>
      </c>
      <c r="O1335" t="s">
        <v>476</v>
      </c>
      <c r="P1335" t="s">
        <v>476</v>
      </c>
    </row>
    <row r="1336" spans="1:16">
      <c r="A1336" s="484" t="s">
        <v>55196</v>
      </c>
      <c r="C1336" t="s">
        <v>55195</v>
      </c>
      <c r="D1336" t="s">
        <v>55194</v>
      </c>
      <c r="E1336" t="str">
        <f t="shared" si="20"/>
        <v>483187 - IDEFHI</v>
      </c>
      <c r="F1336" t="s">
        <v>55193</v>
      </c>
      <c r="G1336" t="s">
        <v>55192</v>
      </c>
      <c r="H1336" t="s">
        <v>55191</v>
      </c>
      <c r="I1336" t="s">
        <v>55190</v>
      </c>
      <c r="J1336" t="s">
        <v>55189</v>
      </c>
      <c r="K1336" t="s">
        <v>208</v>
      </c>
      <c r="L1336" t="s">
        <v>55188</v>
      </c>
      <c r="N1336" t="s">
        <v>208</v>
      </c>
      <c r="O1336" t="s">
        <v>476</v>
      </c>
      <c r="P1336" t="s">
        <v>476</v>
      </c>
    </row>
    <row r="1337" spans="1:16">
      <c r="A1337" s="484" t="s">
        <v>46512</v>
      </c>
      <c r="B1337" s="485" t="s">
        <v>46511</v>
      </c>
      <c r="C1337" t="s">
        <v>46510</v>
      </c>
      <c r="D1337" t="s">
        <v>46509</v>
      </c>
      <c r="E1337" t="str">
        <f t="shared" si="20"/>
        <v>686141 - LDA 80 DU DEPARTEMENT DE LA SOMME DURY</v>
      </c>
      <c r="F1337" t="s">
        <v>5806</v>
      </c>
      <c r="G1337" t="s">
        <v>46508</v>
      </c>
      <c r="I1337" t="s">
        <v>7378</v>
      </c>
      <c r="J1337" t="s">
        <v>46507</v>
      </c>
      <c r="K1337" t="s">
        <v>208</v>
      </c>
      <c r="L1337" t="s">
        <v>46506</v>
      </c>
      <c r="N1337" t="s">
        <v>208</v>
      </c>
      <c r="O1337" t="s">
        <v>476</v>
      </c>
      <c r="P1337" t="s">
        <v>476</v>
      </c>
    </row>
    <row r="1338" spans="1:16">
      <c r="A1338" s="484" t="s">
        <v>46388</v>
      </c>
      <c r="B1338" s="485" t="s">
        <v>46387</v>
      </c>
      <c r="C1338" t="s">
        <v>46386</v>
      </c>
      <c r="D1338" t="s">
        <v>46385</v>
      </c>
      <c r="E1338" t="str">
        <f t="shared" si="20"/>
        <v>338497 - LVD TARN ET GARONNE</v>
      </c>
      <c r="F1338" t="s">
        <v>9563</v>
      </c>
      <c r="G1338" t="s">
        <v>46384</v>
      </c>
      <c r="H1338" t="s">
        <v>46383</v>
      </c>
      <c r="I1338" t="s">
        <v>1285</v>
      </c>
      <c r="J1338" t="s">
        <v>46382</v>
      </c>
      <c r="K1338" t="s">
        <v>208</v>
      </c>
      <c r="L1338" t="s">
        <v>46381</v>
      </c>
      <c r="N1338" t="s">
        <v>208</v>
      </c>
      <c r="O1338" t="s">
        <v>476</v>
      </c>
      <c r="P1338" t="s">
        <v>476</v>
      </c>
    </row>
    <row r="1339" spans="1:16">
      <c r="A1339" s="484" t="s">
        <v>106046</v>
      </c>
      <c r="C1339" t="s">
        <v>106045</v>
      </c>
      <c r="D1339" t="s">
        <v>106044</v>
      </c>
      <c r="E1339" t="str">
        <f t="shared" si="20"/>
        <v>498877 - CDE LE PRADET</v>
      </c>
      <c r="F1339" t="s">
        <v>6041</v>
      </c>
      <c r="G1339" t="s">
        <v>106043</v>
      </c>
      <c r="H1339" t="s">
        <v>106042</v>
      </c>
      <c r="I1339" t="s">
        <v>38501</v>
      </c>
      <c r="J1339" t="s">
        <v>106041</v>
      </c>
      <c r="K1339" t="s">
        <v>208</v>
      </c>
      <c r="L1339" t="s">
        <v>106040</v>
      </c>
      <c r="N1339" t="s">
        <v>208</v>
      </c>
      <c r="O1339" t="s">
        <v>476</v>
      </c>
      <c r="P1339" t="s">
        <v>476</v>
      </c>
    </row>
    <row r="1340" spans="1:16">
      <c r="A1340" s="484" t="s">
        <v>46534</v>
      </c>
      <c r="B1340" s="485" t="s">
        <v>46533</v>
      </c>
      <c r="C1340" t="s">
        <v>46532</v>
      </c>
      <c r="D1340" t="s">
        <v>46532</v>
      </c>
      <c r="E1340" t="str">
        <f t="shared" si="20"/>
        <v>580533 - LABORATOIRE DEPARTEMENTAL ANALYSES INGENIERIE VAR</v>
      </c>
      <c r="F1340" t="s">
        <v>9586</v>
      </c>
      <c r="G1340" t="s">
        <v>46531</v>
      </c>
      <c r="I1340" t="s">
        <v>1298</v>
      </c>
      <c r="J1340" t="s">
        <v>46530</v>
      </c>
      <c r="K1340" t="s">
        <v>208</v>
      </c>
      <c r="L1340" t="s">
        <v>46529</v>
      </c>
      <c r="N1340" t="s">
        <v>208</v>
      </c>
      <c r="O1340" t="s">
        <v>476</v>
      </c>
      <c r="P1340" t="s">
        <v>476</v>
      </c>
    </row>
    <row r="1341" spans="1:16">
      <c r="A1341" s="484" t="s">
        <v>46472</v>
      </c>
      <c r="B1341" s="485" t="s">
        <v>46471</v>
      </c>
      <c r="C1341" t="s">
        <v>46470</v>
      </c>
      <c r="D1341" t="s">
        <v>46469</v>
      </c>
      <c r="E1341" t="str">
        <f t="shared" si="20"/>
        <v>178615 - LDVS</v>
      </c>
      <c r="F1341" t="s">
        <v>11295</v>
      </c>
      <c r="G1341" t="s">
        <v>46468</v>
      </c>
      <c r="H1341" t="s">
        <v>46467</v>
      </c>
      <c r="I1341" t="s">
        <v>4549</v>
      </c>
      <c r="J1341" t="s">
        <v>46466</v>
      </c>
      <c r="K1341" t="s">
        <v>208</v>
      </c>
      <c r="L1341" t="s">
        <v>46465</v>
      </c>
      <c r="N1341" t="s">
        <v>208</v>
      </c>
      <c r="O1341" t="s">
        <v>476</v>
      </c>
      <c r="P1341" t="s">
        <v>476</v>
      </c>
    </row>
    <row r="1342" spans="1:16">
      <c r="A1342" s="484" t="s">
        <v>68792</v>
      </c>
      <c r="C1342" t="s">
        <v>68791</v>
      </c>
      <c r="D1342" t="s">
        <v>68790</v>
      </c>
      <c r="E1342" t="str">
        <f t="shared" si="20"/>
        <v>658200 - FDE LA ROCHE SUR YON</v>
      </c>
      <c r="F1342" t="s">
        <v>35830</v>
      </c>
      <c r="G1342" t="s">
        <v>68789</v>
      </c>
      <c r="I1342" t="s">
        <v>8105</v>
      </c>
      <c r="J1342" t="s">
        <v>68788</v>
      </c>
      <c r="K1342" t="s">
        <v>208</v>
      </c>
      <c r="L1342" t="s">
        <v>68787</v>
      </c>
      <c r="N1342" t="s">
        <v>208</v>
      </c>
      <c r="O1342" t="s">
        <v>476</v>
      </c>
      <c r="P1342" t="s">
        <v>476</v>
      </c>
    </row>
    <row r="1343" spans="1:16">
      <c r="A1343" s="484" t="s">
        <v>44904</v>
      </c>
      <c r="B1343" s="485" t="s">
        <v>44903</v>
      </c>
      <c r="C1343" t="s">
        <v>44902</v>
      </c>
      <c r="D1343" t="s">
        <v>44901</v>
      </c>
      <c r="E1343" t="str">
        <f t="shared" si="20"/>
        <v>629364 - LABORATOIRE  DEPARTEMENT DE VENDEE</v>
      </c>
      <c r="F1343" t="s">
        <v>13924</v>
      </c>
      <c r="G1343" t="s">
        <v>44900</v>
      </c>
      <c r="H1343" t="s">
        <v>44899</v>
      </c>
      <c r="I1343" t="s">
        <v>8105</v>
      </c>
      <c r="J1343" t="s">
        <v>44898</v>
      </c>
      <c r="K1343" t="s">
        <v>208</v>
      </c>
      <c r="L1343" t="s">
        <v>44897</v>
      </c>
      <c r="N1343" t="s">
        <v>208</v>
      </c>
      <c r="O1343" t="s">
        <v>476</v>
      </c>
      <c r="P1343" t="s">
        <v>476</v>
      </c>
    </row>
    <row r="1344" spans="1:16">
      <c r="A1344" s="484" t="s">
        <v>46580</v>
      </c>
      <c r="B1344" s="485" t="s">
        <v>46579</v>
      </c>
      <c r="C1344" t="s">
        <v>46578</v>
      </c>
      <c r="D1344" t="s">
        <v>46577</v>
      </c>
      <c r="E1344" t="str">
        <f t="shared" si="20"/>
        <v>390690 - LDVA VOSGES EPINAL</v>
      </c>
      <c r="F1344" t="s">
        <v>1710</v>
      </c>
      <c r="G1344" t="s">
        <v>46576</v>
      </c>
      <c r="H1344" t="s">
        <v>46575</v>
      </c>
      <c r="I1344" t="s">
        <v>33126</v>
      </c>
      <c r="J1344" t="s">
        <v>46574</v>
      </c>
      <c r="K1344" t="s">
        <v>208</v>
      </c>
      <c r="L1344" t="s">
        <v>46573</v>
      </c>
      <c r="N1344" t="s">
        <v>208</v>
      </c>
      <c r="O1344" t="s">
        <v>476</v>
      </c>
      <c r="P1344" t="s">
        <v>476</v>
      </c>
    </row>
    <row r="1345" spans="1:16">
      <c r="A1345" s="484" t="s">
        <v>68786</v>
      </c>
      <c r="C1345" t="s">
        <v>68785</v>
      </c>
      <c r="D1345" t="s">
        <v>68784</v>
      </c>
      <c r="E1345" t="str">
        <f t="shared" si="20"/>
        <v>224108 - FDE DEPARTEMENT DE L'YONNE</v>
      </c>
      <c r="G1345" t="s">
        <v>68783</v>
      </c>
      <c r="I1345" t="s">
        <v>7839</v>
      </c>
      <c r="J1345" t="s">
        <v>68782</v>
      </c>
      <c r="K1345" t="s">
        <v>208</v>
      </c>
      <c r="L1345" t="s">
        <v>68781</v>
      </c>
      <c r="N1345" t="s">
        <v>208</v>
      </c>
      <c r="O1345" t="s">
        <v>476</v>
      </c>
      <c r="P1345" t="s">
        <v>476</v>
      </c>
    </row>
    <row r="1346" spans="1:16">
      <c r="A1346" s="484" t="s">
        <v>95809</v>
      </c>
      <c r="C1346" t="s">
        <v>95808</v>
      </c>
      <c r="D1346" t="s">
        <v>95807</v>
      </c>
      <c r="E1346" t="str">
        <f t="shared" ref="E1346:E1409" si="21">_xlfn.CONCAT(L1346," - ",D1346)</f>
        <v>523951 - CITE DEPARTEMENTALE DE L'ENFANCE ET ADOLESCENCE</v>
      </c>
      <c r="F1346" t="s">
        <v>95806</v>
      </c>
      <c r="G1346" t="s">
        <v>95805</v>
      </c>
      <c r="H1346" t="s">
        <v>95804</v>
      </c>
      <c r="I1346" t="s">
        <v>26829</v>
      </c>
      <c r="K1346" t="s">
        <v>208</v>
      </c>
      <c r="L1346" t="s">
        <v>95803</v>
      </c>
      <c r="N1346" t="s">
        <v>208</v>
      </c>
      <c r="O1346" t="s">
        <v>476</v>
      </c>
      <c r="P1346" t="s">
        <v>476</v>
      </c>
    </row>
    <row r="1347" spans="1:16">
      <c r="A1347" s="484" t="s">
        <v>26834</v>
      </c>
      <c r="C1347" t="s">
        <v>26833</v>
      </c>
      <c r="D1347" t="s">
        <v>26832</v>
      </c>
      <c r="E1347" t="str">
        <f t="shared" si="21"/>
        <v>543664 - POUPONNIERE PAUL MANCHON DEPT DES HAUTS-DE-SEINE</v>
      </c>
      <c r="F1347" t="s">
        <v>26831</v>
      </c>
      <c r="G1347" t="s">
        <v>26830</v>
      </c>
      <c r="I1347" t="s">
        <v>26829</v>
      </c>
      <c r="K1347" t="s">
        <v>208</v>
      </c>
      <c r="L1347" t="s">
        <v>26828</v>
      </c>
      <c r="N1347" t="s">
        <v>208</v>
      </c>
      <c r="O1347" t="s">
        <v>476</v>
      </c>
      <c r="P1347" t="s">
        <v>476</v>
      </c>
    </row>
    <row r="1348" spans="1:16">
      <c r="A1348" s="484" t="s">
        <v>84309</v>
      </c>
      <c r="B1348" s="485" t="s">
        <v>84308</v>
      </c>
      <c r="C1348" t="s">
        <v>84307</v>
      </c>
      <c r="D1348" t="s">
        <v>84306</v>
      </c>
      <c r="E1348" t="str">
        <f t="shared" si="21"/>
        <v>32815 - ECOLE AUXILIAIRES DE PUERICULTURE</v>
      </c>
      <c r="F1348" t="s">
        <v>36112</v>
      </c>
      <c r="G1348" t="s">
        <v>84305</v>
      </c>
      <c r="H1348" t="s">
        <v>84304</v>
      </c>
      <c r="I1348" t="s">
        <v>1263</v>
      </c>
      <c r="J1348" t="s">
        <v>84303</v>
      </c>
      <c r="K1348" t="s">
        <v>208</v>
      </c>
      <c r="L1348" t="s">
        <v>84302</v>
      </c>
      <c r="N1348" t="s">
        <v>208</v>
      </c>
      <c r="O1348" t="s">
        <v>476</v>
      </c>
      <c r="P1348" t="s">
        <v>476</v>
      </c>
    </row>
    <row r="1349" spans="1:16">
      <c r="A1349" s="484" t="s">
        <v>89766</v>
      </c>
      <c r="B1349" s="485" t="s">
        <v>89765</v>
      </c>
      <c r="C1349" t="s">
        <v>89764</v>
      </c>
      <c r="D1349" t="s">
        <v>89763</v>
      </c>
      <c r="E1349" t="str">
        <f t="shared" si="21"/>
        <v>413458 - CPPA DU DEPARTEMENT DU VAL DE MARNE VITRY SUR SEINE</v>
      </c>
      <c r="F1349" t="s">
        <v>36112</v>
      </c>
      <c r="G1349" t="s">
        <v>89762</v>
      </c>
      <c r="H1349" t="s">
        <v>89761</v>
      </c>
      <c r="I1349" t="s">
        <v>1263</v>
      </c>
      <c r="K1349" t="s">
        <v>208</v>
      </c>
      <c r="L1349" t="s">
        <v>89760</v>
      </c>
      <c r="N1349" t="s">
        <v>208</v>
      </c>
      <c r="O1349" t="s">
        <v>476</v>
      </c>
      <c r="P1349" t="s">
        <v>476</v>
      </c>
    </row>
    <row r="1350" spans="1:16">
      <c r="A1350" s="484" t="s">
        <v>102849</v>
      </c>
      <c r="C1350" t="s">
        <v>102848</v>
      </c>
      <c r="D1350" t="s">
        <v>102847</v>
      </c>
      <c r="E1350" t="str">
        <f t="shared" si="21"/>
        <v>259135 - CH MAYOTTE</v>
      </c>
      <c r="F1350" t="s">
        <v>1938</v>
      </c>
      <c r="G1350" t="s">
        <v>102846</v>
      </c>
      <c r="I1350" t="s">
        <v>22722</v>
      </c>
      <c r="K1350" t="s">
        <v>102845</v>
      </c>
      <c r="L1350" t="s">
        <v>102844</v>
      </c>
      <c r="N1350" t="s">
        <v>208</v>
      </c>
      <c r="O1350" t="s">
        <v>476</v>
      </c>
      <c r="P1350" t="s">
        <v>476</v>
      </c>
    </row>
    <row r="1351" spans="1:16">
      <c r="A1351" s="484" t="s">
        <v>93155</v>
      </c>
      <c r="B1351" s="485" t="s">
        <v>93154</v>
      </c>
      <c r="C1351" t="s">
        <v>93153</v>
      </c>
      <c r="D1351" t="s">
        <v>93152</v>
      </c>
      <c r="E1351" t="str">
        <f t="shared" si="21"/>
        <v>329794 - COBAS</v>
      </c>
      <c r="F1351" t="s">
        <v>1077</v>
      </c>
      <c r="G1351" t="s">
        <v>93151</v>
      </c>
      <c r="H1351" t="s">
        <v>93150</v>
      </c>
      <c r="I1351" t="s">
        <v>93149</v>
      </c>
      <c r="J1351" t="s">
        <v>93148</v>
      </c>
      <c r="K1351" t="s">
        <v>208</v>
      </c>
      <c r="L1351" t="s">
        <v>93147</v>
      </c>
      <c r="N1351" t="s">
        <v>208</v>
      </c>
      <c r="O1351" t="s">
        <v>476</v>
      </c>
      <c r="P1351" t="s">
        <v>476</v>
      </c>
    </row>
    <row r="1352" spans="1:16">
      <c r="A1352" s="484" t="s">
        <v>98505</v>
      </c>
      <c r="B1352" s="485" t="s">
        <v>98504</v>
      </c>
      <c r="C1352" t="s">
        <v>98503</v>
      </c>
      <c r="D1352" t="s">
        <v>98503</v>
      </c>
      <c r="E1352" t="str">
        <f t="shared" si="21"/>
        <v>645862 - CFA ORLEANS METROPOLE</v>
      </c>
      <c r="F1352" t="s">
        <v>20349</v>
      </c>
      <c r="G1352" t="s">
        <v>98502</v>
      </c>
      <c r="H1352" t="s">
        <v>98501</v>
      </c>
      <c r="I1352" t="s">
        <v>3355</v>
      </c>
      <c r="J1352" t="s">
        <v>98500</v>
      </c>
      <c r="K1352" t="s">
        <v>208</v>
      </c>
      <c r="L1352" t="s">
        <v>98499</v>
      </c>
      <c r="N1352" t="s">
        <v>207</v>
      </c>
      <c r="O1352" t="s">
        <v>476</v>
      </c>
      <c r="P1352" t="s">
        <v>476</v>
      </c>
    </row>
    <row r="1353" spans="1:16">
      <c r="A1353" s="484" t="s">
        <v>16481</v>
      </c>
      <c r="B1353" s="485" t="s">
        <v>16480</v>
      </c>
      <c r="C1353" t="s">
        <v>16479</v>
      </c>
      <c r="D1353" t="s">
        <v>16478</v>
      </c>
      <c r="E1353" t="str">
        <f t="shared" si="21"/>
        <v>623600 - SICTIAM VALBONNE</v>
      </c>
      <c r="F1353" t="s">
        <v>13434</v>
      </c>
      <c r="G1353" t="s">
        <v>16477</v>
      </c>
      <c r="H1353" t="s">
        <v>16476</v>
      </c>
      <c r="I1353" t="s">
        <v>3438</v>
      </c>
      <c r="K1353" t="s">
        <v>208</v>
      </c>
      <c r="L1353" t="s">
        <v>16475</v>
      </c>
      <c r="N1353" t="s">
        <v>208</v>
      </c>
      <c r="O1353" t="s">
        <v>476</v>
      </c>
      <c r="P1353" t="s">
        <v>476</v>
      </c>
    </row>
    <row r="1354" spans="1:16">
      <c r="A1354" s="484" t="s">
        <v>11775</v>
      </c>
      <c r="B1354" s="485" t="s">
        <v>11774</v>
      </c>
      <c r="C1354" t="s">
        <v>11773</v>
      </c>
      <c r="D1354" t="s">
        <v>11772</v>
      </c>
      <c r="E1354" t="str">
        <f t="shared" si="21"/>
        <v>482961 - SYNDICAT MIXTE POUR LE CAREL</v>
      </c>
      <c r="F1354" t="s">
        <v>9019</v>
      </c>
      <c r="G1354" t="s">
        <v>11771</v>
      </c>
      <c r="H1354" t="s">
        <v>11770</v>
      </c>
      <c r="I1354" t="s">
        <v>11769</v>
      </c>
      <c r="J1354" t="s">
        <v>11768</v>
      </c>
      <c r="K1354" t="s">
        <v>208</v>
      </c>
      <c r="L1354" t="s">
        <v>11767</v>
      </c>
      <c r="N1354" t="s">
        <v>208</v>
      </c>
      <c r="O1354" t="s">
        <v>476</v>
      </c>
      <c r="P1354" t="s">
        <v>476</v>
      </c>
    </row>
    <row r="1355" spans="1:16">
      <c r="A1355" s="484" t="s">
        <v>79551</v>
      </c>
      <c r="B1355" s="485" t="s">
        <v>79550</v>
      </c>
      <c r="C1355" t="s">
        <v>79549</v>
      </c>
      <c r="D1355" t="s">
        <v>79548</v>
      </c>
      <c r="E1355" t="str">
        <f t="shared" si="21"/>
        <v>685896 - EID MED MONTPELLIER</v>
      </c>
      <c r="F1355" t="s">
        <v>47480</v>
      </c>
      <c r="G1355" t="s">
        <v>79547</v>
      </c>
      <c r="I1355" t="s">
        <v>1542</v>
      </c>
      <c r="J1355" t="s">
        <v>79546</v>
      </c>
      <c r="K1355" t="s">
        <v>208</v>
      </c>
      <c r="L1355" t="s">
        <v>79545</v>
      </c>
      <c r="N1355" t="s">
        <v>208</v>
      </c>
      <c r="O1355" t="s">
        <v>476</v>
      </c>
      <c r="P1355" t="s">
        <v>476</v>
      </c>
    </row>
    <row r="1356" spans="1:16">
      <c r="A1356" s="484" t="s">
        <v>92213</v>
      </c>
      <c r="B1356" s="485" t="s">
        <v>92212</v>
      </c>
      <c r="C1356" t="s">
        <v>92211</v>
      </c>
      <c r="D1356" t="s">
        <v>92211</v>
      </c>
      <c r="E1356" t="str">
        <f t="shared" si="21"/>
        <v>673146 - CONSERVATOIRE DES LANDES</v>
      </c>
      <c r="F1356" t="s">
        <v>3093</v>
      </c>
      <c r="G1356" t="s">
        <v>92210</v>
      </c>
      <c r="I1356" t="s">
        <v>7585</v>
      </c>
      <c r="J1356" t="s">
        <v>92209</v>
      </c>
      <c r="K1356" t="s">
        <v>208</v>
      </c>
      <c r="L1356" t="s">
        <v>92208</v>
      </c>
      <c r="N1356" t="s">
        <v>208</v>
      </c>
      <c r="O1356" t="s">
        <v>476</v>
      </c>
      <c r="P1356" t="s">
        <v>476</v>
      </c>
    </row>
    <row r="1357" spans="1:16">
      <c r="A1357" s="484" t="s">
        <v>11786</v>
      </c>
      <c r="B1357" s="485" t="s">
        <v>11782</v>
      </c>
      <c r="C1357" t="s">
        <v>11781</v>
      </c>
      <c r="D1357" t="s">
        <v>11780</v>
      </c>
      <c r="E1357" t="str">
        <f t="shared" si="21"/>
        <v>465276 - ALPI</v>
      </c>
      <c r="F1357" t="s">
        <v>1328</v>
      </c>
      <c r="G1357" t="s">
        <v>11779</v>
      </c>
      <c r="I1357" t="s">
        <v>7585</v>
      </c>
      <c r="J1357" t="s">
        <v>11777</v>
      </c>
      <c r="K1357" t="s">
        <v>208</v>
      </c>
      <c r="L1357" t="s">
        <v>11785</v>
      </c>
      <c r="N1357" t="s">
        <v>208</v>
      </c>
      <c r="O1357" t="s">
        <v>476</v>
      </c>
      <c r="P1357" t="s">
        <v>11784</v>
      </c>
    </row>
    <row r="1358" spans="1:16">
      <c r="A1358" s="484" t="s">
        <v>11783</v>
      </c>
      <c r="B1358" s="485" t="s">
        <v>11782</v>
      </c>
      <c r="C1358" t="s">
        <v>11781</v>
      </c>
      <c r="D1358" t="s">
        <v>11780</v>
      </c>
      <c r="E1358" t="str">
        <f t="shared" si="21"/>
        <v>667857 - ALPI</v>
      </c>
      <c r="F1358" t="s">
        <v>2147</v>
      </c>
      <c r="G1358" t="s">
        <v>11779</v>
      </c>
      <c r="H1358" t="s">
        <v>11778</v>
      </c>
      <c r="I1358" t="s">
        <v>7585</v>
      </c>
      <c r="J1358" t="s">
        <v>11777</v>
      </c>
      <c r="K1358" t="s">
        <v>208</v>
      </c>
      <c r="L1358" t="s">
        <v>11776</v>
      </c>
      <c r="N1358" t="s">
        <v>208</v>
      </c>
      <c r="O1358" t="s">
        <v>476</v>
      </c>
      <c r="P1358" t="s">
        <v>476</v>
      </c>
    </row>
    <row r="1359" spans="1:16">
      <c r="A1359" s="484" t="s">
        <v>103196</v>
      </c>
      <c r="C1359" t="s">
        <v>103195</v>
      </c>
      <c r="D1359" t="s">
        <v>103194</v>
      </c>
      <c r="E1359" t="str">
        <f t="shared" si="21"/>
        <v>569409 - CH DE BELLEY</v>
      </c>
      <c r="F1359" t="s">
        <v>82924</v>
      </c>
      <c r="G1359" t="s">
        <v>103193</v>
      </c>
      <c r="I1359" t="s">
        <v>29188</v>
      </c>
      <c r="J1359" t="s">
        <v>103192</v>
      </c>
      <c r="K1359" t="s">
        <v>208</v>
      </c>
      <c r="L1359" t="s">
        <v>103191</v>
      </c>
      <c r="N1359" t="s">
        <v>208</v>
      </c>
      <c r="O1359" t="s">
        <v>476</v>
      </c>
      <c r="P1359" t="s">
        <v>476</v>
      </c>
    </row>
    <row r="1360" spans="1:16">
      <c r="A1360" s="484" t="s">
        <v>104563</v>
      </c>
      <c r="B1360" s="485" t="s">
        <v>104562</v>
      </c>
      <c r="C1360" t="s">
        <v>104561</v>
      </c>
      <c r="D1360" t="s">
        <v>104560</v>
      </c>
      <c r="E1360" t="str">
        <f t="shared" si="21"/>
        <v>10790 - CH BOURG EN BRESSE</v>
      </c>
      <c r="F1360" t="s">
        <v>42921</v>
      </c>
      <c r="G1360" t="s">
        <v>104559</v>
      </c>
      <c r="H1360" t="s">
        <v>104558</v>
      </c>
      <c r="I1360" t="s">
        <v>3575</v>
      </c>
      <c r="J1360" t="s">
        <v>104557</v>
      </c>
      <c r="K1360" t="s">
        <v>104556</v>
      </c>
      <c r="L1360" t="s">
        <v>104555</v>
      </c>
      <c r="N1360" t="s">
        <v>208</v>
      </c>
      <c r="O1360" t="s">
        <v>476</v>
      </c>
      <c r="P1360" t="s">
        <v>476</v>
      </c>
    </row>
    <row r="1361" spans="1:16">
      <c r="A1361" s="484" t="s">
        <v>81359</v>
      </c>
      <c r="C1361" t="s">
        <v>81358</v>
      </c>
      <c r="D1361" t="s">
        <v>81358</v>
      </c>
      <c r="E1361" t="str">
        <f t="shared" si="21"/>
        <v>591282 - EHPAD LES MILLE ETANGS CHALAMONT</v>
      </c>
      <c r="F1361" t="s">
        <v>74982</v>
      </c>
      <c r="G1361" t="s">
        <v>54629</v>
      </c>
      <c r="I1361" t="s">
        <v>81357</v>
      </c>
      <c r="K1361" t="s">
        <v>208</v>
      </c>
      <c r="L1361" t="s">
        <v>81356</v>
      </c>
      <c r="N1361" t="s">
        <v>208</v>
      </c>
      <c r="O1361" t="s">
        <v>476</v>
      </c>
      <c r="P1361" t="s">
        <v>476</v>
      </c>
    </row>
    <row r="1362" spans="1:16">
      <c r="A1362" s="484" t="s">
        <v>81865</v>
      </c>
      <c r="C1362" t="s">
        <v>81864</v>
      </c>
      <c r="D1362" t="s">
        <v>81863</v>
      </c>
      <c r="E1362" t="str">
        <f t="shared" si="21"/>
        <v>557079 - EHPAD CHATILLON SUR CHALARONNE</v>
      </c>
      <c r="F1362" t="s">
        <v>24127</v>
      </c>
      <c r="G1362" t="s">
        <v>81862</v>
      </c>
      <c r="I1362" t="s">
        <v>81861</v>
      </c>
      <c r="J1362" t="s">
        <v>81860</v>
      </c>
      <c r="K1362" t="s">
        <v>208</v>
      </c>
      <c r="L1362" t="s">
        <v>81859</v>
      </c>
      <c r="N1362" t="s">
        <v>208</v>
      </c>
      <c r="O1362" t="s">
        <v>476</v>
      </c>
      <c r="P1362" t="s">
        <v>476</v>
      </c>
    </row>
    <row r="1363" spans="1:16">
      <c r="A1363" s="484" t="s">
        <v>103118</v>
      </c>
      <c r="C1363" t="s">
        <v>103117</v>
      </c>
      <c r="D1363" t="s">
        <v>103116</v>
      </c>
      <c r="E1363" t="str">
        <f t="shared" si="21"/>
        <v>485706 - CH GEX</v>
      </c>
      <c r="G1363" t="s">
        <v>103115</v>
      </c>
      <c r="H1363" t="s">
        <v>103114</v>
      </c>
      <c r="I1363" t="s">
        <v>103113</v>
      </c>
      <c r="J1363" t="s">
        <v>103112</v>
      </c>
      <c r="K1363" t="s">
        <v>103111</v>
      </c>
      <c r="L1363" t="s">
        <v>103110</v>
      </c>
      <c r="N1363" t="s">
        <v>208</v>
      </c>
      <c r="O1363" t="s">
        <v>476</v>
      </c>
      <c r="P1363" t="s">
        <v>476</v>
      </c>
    </row>
    <row r="1364" spans="1:16">
      <c r="A1364" s="484" t="s">
        <v>40421</v>
      </c>
      <c r="C1364" t="s">
        <v>40420</v>
      </c>
      <c r="D1364" t="s">
        <v>40419</v>
      </c>
      <c r="E1364" t="str">
        <f t="shared" si="21"/>
        <v>616096 - EHPAD PONT D'AIN</v>
      </c>
      <c r="F1364" t="s">
        <v>31532</v>
      </c>
      <c r="G1364" t="s">
        <v>40418</v>
      </c>
      <c r="I1364" t="s">
        <v>40417</v>
      </c>
      <c r="J1364" t="s">
        <v>40416</v>
      </c>
      <c r="K1364" t="s">
        <v>208</v>
      </c>
      <c r="L1364" t="s">
        <v>40415</v>
      </c>
      <c r="N1364" t="s">
        <v>208</v>
      </c>
      <c r="O1364" t="s">
        <v>476</v>
      </c>
      <c r="P1364" t="s">
        <v>476</v>
      </c>
    </row>
    <row r="1365" spans="1:16">
      <c r="A1365" s="484" t="s">
        <v>101542</v>
      </c>
      <c r="C1365" t="s">
        <v>101541</v>
      </c>
      <c r="D1365" t="s">
        <v>101541</v>
      </c>
      <c r="E1365" t="str">
        <f t="shared" si="21"/>
        <v>637622 - CENTRE HOSPITALIER PUBLIC HAUTEVILLE</v>
      </c>
      <c r="F1365" t="s">
        <v>1832</v>
      </c>
      <c r="G1365" t="s">
        <v>101540</v>
      </c>
      <c r="I1365" t="s">
        <v>30562</v>
      </c>
      <c r="J1365" t="s">
        <v>101539</v>
      </c>
      <c r="K1365" t="s">
        <v>208</v>
      </c>
      <c r="L1365" t="s">
        <v>101538</v>
      </c>
      <c r="N1365" t="s">
        <v>208</v>
      </c>
      <c r="O1365" t="s">
        <v>476</v>
      </c>
      <c r="P1365" t="s">
        <v>476</v>
      </c>
    </row>
    <row r="1366" spans="1:16">
      <c r="A1366" s="484" t="s">
        <v>59022</v>
      </c>
      <c r="B1366" s="485" t="s">
        <v>59021</v>
      </c>
      <c r="C1366" t="s">
        <v>59020</v>
      </c>
      <c r="D1366" t="s">
        <v>59019</v>
      </c>
      <c r="E1366" t="str">
        <f t="shared" si="21"/>
        <v>234862 - IFSI DU BUGEY DU CH D'HAUTEVILLE</v>
      </c>
      <c r="F1366" t="s">
        <v>1133</v>
      </c>
      <c r="G1366" t="s">
        <v>59018</v>
      </c>
      <c r="I1366" t="s">
        <v>30562</v>
      </c>
      <c r="J1366" t="s">
        <v>59017</v>
      </c>
      <c r="K1366" t="s">
        <v>59016</v>
      </c>
      <c r="L1366" t="s">
        <v>59015</v>
      </c>
      <c r="N1366" t="s">
        <v>208</v>
      </c>
      <c r="O1366" t="s">
        <v>476</v>
      </c>
      <c r="P1366" t="s">
        <v>476</v>
      </c>
    </row>
    <row r="1367" spans="1:16">
      <c r="A1367" s="484" t="s">
        <v>103148</v>
      </c>
      <c r="B1367" s="485" t="s">
        <v>103147</v>
      </c>
      <c r="C1367" t="s">
        <v>103146</v>
      </c>
      <c r="D1367" t="s">
        <v>103145</v>
      </c>
      <c r="E1367" t="str">
        <f t="shared" si="21"/>
        <v>463048 - CH DU HAUT BUGEY</v>
      </c>
      <c r="F1367" t="s">
        <v>6524</v>
      </c>
      <c r="G1367" t="s">
        <v>103144</v>
      </c>
      <c r="I1367" t="s">
        <v>53571</v>
      </c>
      <c r="J1367" t="s">
        <v>103143</v>
      </c>
      <c r="K1367" t="s">
        <v>103142</v>
      </c>
      <c r="L1367" t="s">
        <v>103141</v>
      </c>
      <c r="N1367" t="s">
        <v>208</v>
      </c>
      <c r="O1367" t="s">
        <v>476</v>
      </c>
      <c r="P1367" t="s">
        <v>476</v>
      </c>
    </row>
    <row r="1368" spans="1:16">
      <c r="A1368" s="484" t="s">
        <v>104531</v>
      </c>
      <c r="C1368" t="s">
        <v>104530</v>
      </c>
      <c r="D1368" t="s">
        <v>104529</v>
      </c>
      <c r="E1368" t="str">
        <f t="shared" si="21"/>
        <v>515061 - CH BRISSET HIRSON</v>
      </c>
      <c r="F1368" t="s">
        <v>10021</v>
      </c>
      <c r="G1368" t="s">
        <v>104528</v>
      </c>
      <c r="I1368" t="s">
        <v>104527</v>
      </c>
      <c r="J1368" t="s">
        <v>104526</v>
      </c>
      <c r="K1368" t="s">
        <v>208</v>
      </c>
      <c r="L1368" t="s">
        <v>104525</v>
      </c>
      <c r="N1368" t="s">
        <v>208</v>
      </c>
      <c r="O1368" t="s">
        <v>476</v>
      </c>
      <c r="P1368" t="s">
        <v>476</v>
      </c>
    </row>
    <row r="1369" spans="1:16">
      <c r="A1369" s="484" t="s">
        <v>77561</v>
      </c>
      <c r="B1369" s="485" t="s">
        <v>56187</v>
      </c>
      <c r="C1369" t="s">
        <v>77560</v>
      </c>
      <c r="D1369" t="s">
        <v>77559</v>
      </c>
      <c r="E1369" t="str">
        <f t="shared" si="21"/>
        <v>55610 - EPSMDA</v>
      </c>
      <c r="F1369" t="s">
        <v>3834</v>
      </c>
      <c r="I1369" t="s">
        <v>56184</v>
      </c>
      <c r="J1369" t="s">
        <v>77558</v>
      </c>
      <c r="K1369" t="s">
        <v>77557</v>
      </c>
      <c r="L1369" t="s">
        <v>77556</v>
      </c>
      <c r="N1369" t="s">
        <v>208</v>
      </c>
      <c r="O1369" t="s">
        <v>476</v>
      </c>
      <c r="P1369" t="s">
        <v>476</v>
      </c>
    </row>
    <row r="1370" spans="1:16">
      <c r="A1370" s="484" t="s">
        <v>56188</v>
      </c>
      <c r="B1370" s="485" t="s">
        <v>56187</v>
      </c>
      <c r="C1370" t="s">
        <v>56186</v>
      </c>
      <c r="D1370" t="s">
        <v>56185</v>
      </c>
      <c r="E1370" t="str">
        <f t="shared" si="21"/>
        <v>657499 - IFSI DE EPSMD DE PREMONTRE</v>
      </c>
      <c r="F1370" t="s">
        <v>11120</v>
      </c>
      <c r="I1370" t="s">
        <v>56184</v>
      </c>
      <c r="K1370" t="s">
        <v>208</v>
      </c>
      <c r="L1370" t="s">
        <v>56183</v>
      </c>
      <c r="N1370" t="s">
        <v>208</v>
      </c>
      <c r="O1370" t="s">
        <v>476</v>
      </c>
      <c r="P1370" t="s">
        <v>476</v>
      </c>
    </row>
    <row r="1371" spans="1:16">
      <c r="A1371" s="484" t="s">
        <v>99832</v>
      </c>
      <c r="C1371" t="s">
        <v>99831</v>
      </c>
      <c r="D1371" t="s">
        <v>99830</v>
      </c>
      <c r="E1371" t="str">
        <f t="shared" si="21"/>
        <v>561435 - CRRF JACQUES FICHEUX SAINT GOBAIN</v>
      </c>
      <c r="F1371" t="s">
        <v>98032</v>
      </c>
      <c r="G1371" t="s">
        <v>99829</v>
      </c>
      <c r="I1371" t="s">
        <v>99828</v>
      </c>
      <c r="K1371" t="s">
        <v>208</v>
      </c>
      <c r="L1371" t="s">
        <v>99827</v>
      </c>
      <c r="N1371" t="s">
        <v>208</v>
      </c>
      <c r="O1371" t="s">
        <v>476</v>
      </c>
      <c r="P1371" t="s">
        <v>476</v>
      </c>
    </row>
    <row r="1372" spans="1:16">
      <c r="A1372" s="484" t="s">
        <v>102843</v>
      </c>
      <c r="B1372" s="485" t="s">
        <v>56217</v>
      </c>
      <c r="C1372" t="s">
        <v>102842</v>
      </c>
      <c r="D1372" t="s">
        <v>102841</v>
      </c>
      <c r="E1372" t="str">
        <f t="shared" si="21"/>
        <v>32402 - CH ST QUENTIN</v>
      </c>
      <c r="F1372" t="s">
        <v>3834</v>
      </c>
      <c r="G1372" t="s">
        <v>102840</v>
      </c>
      <c r="I1372" t="s">
        <v>25321</v>
      </c>
      <c r="J1372" t="s">
        <v>102839</v>
      </c>
      <c r="K1372" t="s">
        <v>102838</v>
      </c>
      <c r="L1372" t="s">
        <v>102837</v>
      </c>
      <c r="N1372" t="s">
        <v>208</v>
      </c>
      <c r="O1372" t="s">
        <v>476</v>
      </c>
      <c r="P1372" t="s">
        <v>476</v>
      </c>
    </row>
    <row r="1373" spans="1:16">
      <c r="A1373" s="484" t="s">
        <v>56218</v>
      </c>
      <c r="B1373" s="485" t="s">
        <v>56217</v>
      </c>
      <c r="C1373" t="s">
        <v>56216</v>
      </c>
      <c r="D1373" t="s">
        <v>56215</v>
      </c>
      <c r="E1373" t="str">
        <f t="shared" si="21"/>
        <v>601482 - IFSI DU CH DE ST QUENTIN</v>
      </c>
      <c r="F1373" t="s">
        <v>3834</v>
      </c>
      <c r="G1373" t="s">
        <v>56214</v>
      </c>
      <c r="I1373" t="s">
        <v>25321</v>
      </c>
      <c r="J1373" t="s">
        <v>56213</v>
      </c>
      <c r="K1373" t="s">
        <v>208</v>
      </c>
      <c r="L1373" t="s">
        <v>56212</v>
      </c>
      <c r="N1373" t="s">
        <v>208</v>
      </c>
      <c r="O1373" t="s">
        <v>476</v>
      </c>
      <c r="P1373" t="s">
        <v>476</v>
      </c>
    </row>
    <row r="1374" spans="1:16">
      <c r="A1374" s="484" t="s">
        <v>102871</v>
      </c>
      <c r="B1374" s="485" t="s">
        <v>56244</v>
      </c>
      <c r="C1374" t="s">
        <v>102870</v>
      </c>
      <c r="D1374" t="s">
        <v>102869</v>
      </c>
      <c r="E1374" t="str">
        <f t="shared" si="21"/>
        <v>51081 - CH SOISSONS</v>
      </c>
      <c r="F1374" t="s">
        <v>102868</v>
      </c>
      <c r="G1374" t="s">
        <v>102867</v>
      </c>
      <c r="I1374" t="s">
        <v>8072</v>
      </c>
      <c r="J1374" t="s">
        <v>102866</v>
      </c>
      <c r="K1374" t="s">
        <v>102865</v>
      </c>
      <c r="L1374" t="s">
        <v>102864</v>
      </c>
      <c r="N1374" t="s">
        <v>208</v>
      </c>
      <c r="O1374" t="s">
        <v>476</v>
      </c>
      <c r="P1374" t="s">
        <v>476</v>
      </c>
    </row>
    <row r="1375" spans="1:16">
      <c r="A1375" s="484" t="s">
        <v>56245</v>
      </c>
      <c r="B1375" s="485" t="s">
        <v>56244</v>
      </c>
      <c r="C1375" t="s">
        <v>56243</v>
      </c>
      <c r="D1375" t="s">
        <v>56242</v>
      </c>
      <c r="E1375" t="str">
        <f t="shared" si="21"/>
        <v>524712 - IFSI SOISSONS</v>
      </c>
      <c r="F1375" t="s">
        <v>56241</v>
      </c>
      <c r="G1375" t="s">
        <v>56240</v>
      </c>
      <c r="H1375" t="s">
        <v>56239</v>
      </c>
      <c r="I1375" t="s">
        <v>8072</v>
      </c>
      <c r="J1375" t="s">
        <v>56238</v>
      </c>
      <c r="K1375" t="s">
        <v>208</v>
      </c>
      <c r="L1375" t="s">
        <v>56237</v>
      </c>
      <c r="N1375" t="s">
        <v>208</v>
      </c>
      <c r="O1375" t="s">
        <v>476</v>
      </c>
      <c r="P1375" t="s">
        <v>476</v>
      </c>
    </row>
    <row r="1376" spans="1:16">
      <c r="A1376" s="484" t="s">
        <v>104465</v>
      </c>
      <c r="C1376" t="s">
        <v>104464</v>
      </c>
      <c r="D1376" t="s">
        <v>104463</v>
      </c>
      <c r="E1376" t="str">
        <f t="shared" si="21"/>
        <v>476389 - CH CHATEAU THIERRY</v>
      </c>
      <c r="G1376" t="s">
        <v>104462</v>
      </c>
      <c r="H1376" t="s">
        <v>101496</v>
      </c>
      <c r="I1376" t="s">
        <v>104461</v>
      </c>
      <c r="J1376" t="s">
        <v>104460</v>
      </c>
      <c r="K1376" t="s">
        <v>104459</v>
      </c>
      <c r="L1376" t="s">
        <v>104458</v>
      </c>
      <c r="N1376" t="s">
        <v>208</v>
      </c>
      <c r="O1376" t="s">
        <v>476</v>
      </c>
      <c r="P1376" t="s">
        <v>476</v>
      </c>
    </row>
    <row r="1377" spans="1:16">
      <c r="A1377" s="484" t="s">
        <v>104070</v>
      </c>
      <c r="B1377" s="485" t="s">
        <v>104069</v>
      </c>
      <c r="C1377" t="s">
        <v>104068</v>
      </c>
      <c r="D1377" t="s">
        <v>104067</v>
      </c>
      <c r="E1377" t="str">
        <f t="shared" si="21"/>
        <v>32268 - CH CHAUNY</v>
      </c>
      <c r="F1377" t="s">
        <v>3834</v>
      </c>
      <c r="G1377" t="s">
        <v>104066</v>
      </c>
      <c r="I1377" t="s">
        <v>38358</v>
      </c>
      <c r="J1377" t="s">
        <v>104065</v>
      </c>
      <c r="K1377" t="s">
        <v>104064</v>
      </c>
      <c r="L1377" t="s">
        <v>104063</v>
      </c>
      <c r="N1377" t="s">
        <v>208</v>
      </c>
      <c r="O1377" t="s">
        <v>476</v>
      </c>
      <c r="P1377" t="s">
        <v>476</v>
      </c>
    </row>
    <row r="1378" spans="1:16">
      <c r="A1378" s="484" t="s">
        <v>103928</v>
      </c>
      <c r="C1378" t="s">
        <v>103927</v>
      </c>
      <c r="D1378" t="s">
        <v>103927</v>
      </c>
      <c r="E1378" t="str">
        <f t="shared" si="21"/>
        <v>579750 - CENTRE HOSPITALIER DE GUISE</v>
      </c>
      <c r="F1378" t="s">
        <v>103926</v>
      </c>
      <c r="G1378" t="s">
        <v>103925</v>
      </c>
      <c r="I1378" t="s">
        <v>14028</v>
      </c>
      <c r="J1378" t="s">
        <v>103924</v>
      </c>
      <c r="K1378" t="s">
        <v>208</v>
      </c>
      <c r="L1378" t="s">
        <v>103923</v>
      </c>
      <c r="N1378" t="s">
        <v>208</v>
      </c>
      <c r="O1378" t="s">
        <v>476</v>
      </c>
      <c r="P1378" t="s">
        <v>476</v>
      </c>
    </row>
    <row r="1379" spans="1:16">
      <c r="A1379" s="484" t="s">
        <v>102782</v>
      </c>
      <c r="C1379" t="s">
        <v>102781</v>
      </c>
      <c r="D1379" t="s">
        <v>102780</v>
      </c>
      <c r="E1379" t="str">
        <f t="shared" si="21"/>
        <v>476390 - CH LA FERE</v>
      </c>
      <c r="G1379" t="s">
        <v>102779</v>
      </c>
      <c r="I1379" t="s">
        <v>18222</v>
      </c>
      <c r="J1379" t="s">
        <v>102778</v>
      </c>
      <c r="K1379" t="s">
        <v>102777</v>
      </c>
      <c r="L1379" t="s">
        <v>102776</v>
      </c>
      <c r="N1379" t="s">
        <v>208</v>
      </c>
      <c r="O1379" t="s">
        <v>476</v>
      </c>
      <c r="P1379" t="s">
        <v>476</v>
      </c>
    </row>
    <row r="1380" spans="1:16">
      <c r="A1380" s="484" t="s">
        <v>102879</v>
      </c>
      <c r="B1380" s="485" t="s">
        <v>102878</v>
      </c>
      <c r="C1380" t="s">
        <v>102877</v>
      </c>
      <c r="D1380" t="s">
        <v>102876</v>
      </c>
      <c r="E1380" t="str">
        <f t="shared" si="21"/>
        <v>43953 - CH LAON</v>
      </c>
      <c r="F1380" t="s">
        <v>3834</v>
      </c>
      <c r="G1380" t="s">
        <v>102875</v>
      </c>
      <c r="I1380" t="s">
        <v>36095</v>
      </c>
      <c r="J1380" t="s">
        <v>102874</v>
      </c>
      <c r="K1380" t="s">
        <v>102873</v>
      </c>
      <c r="L1380" t="s">
        <v>102872</v>
      </c>
      <c r="N1380" t="s">
        <v>208</v>
      </c>
      <c r="O1380" t="s">
        <v>476</v>
      </c>
      <c r="P1380" t="s">
        <v>476</v>
      </c>
    </row>
    <row r="1381" spans="1:16">
      <c r="A1381" s="484" t="s">
        <v>104579</v>
      </c>
      <c r="C1381" t="s">
        <v>104578</v>
      </c>
      <c r="D1381" t="s">
        <v>104577</v>
      </c>
      <c r="E1381" t="str">
        <f t="shared" si="21"/>
        <v>632946 - CH BOURBON L'ARCHAMBAULT</v>
      </c>
      <c r="F1381" t="s">
        <v>22388</v>
      </c>
      <c r="G1381" t="s">
        <v>104576</v>
      </c>
      <c r="I1381" t="s">
        <v>104575</v>
      </c>
      <c r="J1381" t="s">
        <v>104574</v>
      </c>
      <c r="K1381" t="s">
        <v>208</v>
      </c>
      <c r="L1381" t="s">
        <v>104573</v>
      </c>
      <c r="N1381" t="s">
        <v>208</v>
      </c>
      <c r="O1381" t="s">
        <v>476</v>
      </c>
      <c r="P1381" t="s">
        <v>476</v>
      </c>
    </row>
    <row r="1382" spans="1:16">
      <c r="A1382" s="484" t="s">
        <v>81892</v>
      </c>
      <c r="C1382" t="s">
        <v>81891</v>
      </c>
      <c r="D1382" t="s">
        <v>81890</v>
      </c>
      <c r="E1382" t="str">
        <f t="shared" si="21"/>
        <v>536982 - EHPAD CHANTELLE</v>
      </c>
      <c r="F1382" t="s">
        <v>8706</v>
      </c>
      <c r="G1382" t="s">
        <v>81889</v>
      </c>
      <c r="I1382" t="s">
        <v>81888</v>
      </c>
      <c r="J1382" t="s">
        <v>81887</v>
      </c>
      <c r="K1382" t="s">
        <v>208</v>
      </c>
      <c r="L1382" t="s">
        <v>81886</v>
      </c>
      <c r="N1382" t="s">
        <v>208</v>
      </c>
      <c r="O1382" t="s">
        <v>476</v>
      </c>
      <c r="P1382" t="s">
        <v>476</v>
      </c>
    </row>
    <row r="1383" spans="1:16">
      <c r="A1383" s="484" t="s">
        <v>81898</v>
      </c>
      <c r="C1383" t="s">
        <v>81897</v>
      </c>
      <c r="D1383" t="s">
        <v>81897</v>
      </c>
      <c r="E1383" t="str">
        <f t="shared" si="21"/>
        <v>504348 - EHPAD CERILLY</v>
      </c>
      <c r="F1383" t="s">
        <v>8706</v>
      </c>
      <c r="G1383" t="s">
        <v>81896</v>
      </c>
      <c r="I1383" t="s">
        <v>81895</v>
      </c>
      <c r="J1383" t="s">
        <v>81894</v>
      </c>
      <c r="K1383" t="s">
        <v>208</v>
      </c>
      <c r="L1383" t="s">
        <v>81893</v>
      </c>
      <c r="N1383" t="s">
        <v>208</v>
      </c>
      <c r="O1383" t="s">
        <v>476</v>
      </c>
      <c r="P1383" t="s">
        <v>476</v>
      </c>
    </row>
    <row r="1384" spans="1:16">
      <c r="A1384" s="484" t="s">
        <v>40387</v>
      </c>
      <c r="C1384" t="s">
        <v>40386</v>
      </c>
      <c r="D1384" t="s">
        <v>40385</v>
      </c>
      <c r="E1384" t="str">
        <f t="shared" si="21"/>
        <v>649715 - EHPAD COSNE D ALLIER</v>
      </c>
      <c r="F1384" t="s">
        <v>37785</v>
      </c>
      <c r="G1384" t="s">
        <v>40384</v>
      </c>
      <c r="I1384" t="s">
        <v>40383</v>
      </c>
      <c r="J1384" t="s">
        <v>40382</v>
      </c>
      <c r="K1384" t="s">
        <v>208</v>
      </c>
      <c r="L1384" t="s">
        <v>40381</v>
      </c>
      <c r="N1384" t="s">
        <v>208</v>
      </c>
      <c r="O1384" t="s">
        <v>476</v>
      </c>
      <c r="P1384" t="s">
        <v>476</v>
      </c>
    </row>
    <row r="1385" spans="1:16">
      <c r="A1385" s="484" t="s">
        <v>101859</v>
      </c>
      <c r="B1385" s="485" t="s">
        <v>101852</v>
      </c>
      <c r="C1385" t="s">
        <v>101858</v>
      </c>
      <c r="D1385" t="s">
        <v>101857</v>
      </c>
      <c r="E1385" t="str">
        <f t="shared" si="21"/>
        <v>327244 - CH MONTLUCON</v>
      </c>
      <c r="F1385" t="s">
        <v>17346</v>
      </c>
      <c r="G1385" t="s">
        <v>101849</v>
      </c>
      <c r="I1385" t="s">
        <v>6282</v>
      </c>
      <c r="J1385" t="s">
        <v>101856</v>
      </c>
      <c r="K1385" t="s">
        <v>101855</v>
      </c>
      <c r="L1385" t="s">
        <v>101854</v>
      </c>
      <c r="N1385" t="s">
        <v>208</v>
      </c>
      <c r="O1385" t="s">
        <v>476</v>
      </c>
      <c r="P1385" t="s">
        <v>476</v>
      </c>
    </row>
    <row r="1386" spans="1:16">
      <c r="A1386" s="484" t="s">
        <v>101853</v>
      </c>
      <c r="B1386" s="485" t="s">
        <v>101852</v>
      </c>
      <c r="C1386" t="s">
        <v>101851</v>
      </c>
      <c r="D1386" t="s">
        <v>101850</v>
      </c>
      <c r="E1386" t="str">
        <f t="shared" si="21"/>
        <v>234254 - CH MONTLUCON IFSI</v>
      </c>
      <c r="F1386" t="s">
        <v>5473</v>
      </c>
      <c r="G1386" t="s">
        <v>101849</v>
      </c>
      <c r="I1386" t="s">
        <v>6282</v>
      </c>
      <c r="J1386" t="s">
        <v>101848</v>
      </c>
      <c r="K1386" t="s">
        <v>208</v>
      </c>
      <c r="L1386" t="s">
        <v>101847</v>
      </c>
      <c r="N1386" t="s">
        <v>208</v>
      </c>
      <c r="O1386" t="s">
        <v>476</v>
      </c>
      <c r="P1386" t="s">
        <v>476</v>
      </c>
    </row>
    <row r="1387" spans="1:16">
      <c r="A1387" s="484" t="s">
        <v>81078</v>
      </c>
      <c r="C1387" t="s">
        <v>81077</v>
      </c>
      <c r="D1387" t="s">
        <v>81076</v>
      </c>
      <c r="E1387" t="str">
        <f t="shared" si="21"/>
        <v>481476 - EHPAD MONTMARAULT</v>
      </c>
      <c r="F1387" t="s">
        <v>8706</v>
      </c>
      <c r="G1387" t="s">
        <v>81075</v>
      </c>
      <c r="I1387" t="s">
        <v>81074</v>
      </c>
      <c r="J1387" t="s">
        <v>81073</v>
      </c>
      <c r="K1387" t="s">
        <v>208</v>
      </c>
      <c r="L1387" t="s">
        <v>81072</v>
      </c>
      <c r="N1387" t="s">
        <v>208</v>
      </c>
      <c r="O1387" t="s">
        <v>476</v>
      </c>
      <c r="P1387" t="s">
        <v>476</v>
      </c>
    </row>
    <row r="1388" spans="1:16">
      <c r="A1388" s="484" t="s">
        <v>81941</v>
      </c>
      <c r="C1388" t="s">
        <v>81940</v>
      </c>
      <c r="D1388" t="s">
        <v>81939</v>
      </c>
      <c r="E1388" t="str">
        <f t="shared" si="21"/>
        <v>536970 - EHPAD BELLERIVE</v>
      </c>
      <c r="F1388" t="s">
        <v>8706</v>
      </c>
      <c r="G1388" t="s">
        <v>81938</v>
      </c>
      <c r="I1388" t="s">
        <v>81937</v>
      </c>
      <c r="J1388" t="s">
        <v>81936</v>
      </c>
      <c r="K1388" t="s">
        <v>208</v>
      </c>
      <c r="L1388" t="s">
        <v>81935</v>
      </c>
      <c r="N1388" t="s">
        <v>208</v>
      </c>
      <c r="O1388" t="s">
        <v>476</v>
      </c>
      <c r="P1388" t="s">
        <v>476</v>
      </c>
    </row>
    <row r="1389" spans="1:16">
      <c r="A1389" s="484" t="s">
        <v>81670</v>
      </c>
      <c r="C1389" t="s">
        <v>81669</v>
      </c>
      <c r="D1389" t="s">
        <v>81669</v>
      </c>
      <c r="E1389" t="str">
        <f t="shared" si="21"/>
        <v>589330 - EHPAD FRANÇOIS MITTERRAND GANNAT</v>
      </c>
      <c r="F1389" t="s">
        <v>8706</v>
      </c>
      <c r="G1389" t="s">
        <v>81668</v>
      </c>
      <c r="H1389" t="s">
        <v>81667</v>
      </c>
      <c r="I1389" t="s">
        <v>81666</v>
      </c>
      <c r="J1389" t="s">
        <v>81665</v>
      </c>
      <c r="K1389" t="s">
        <v>208</v>
      </c>
      <c r="L1389" t="s">
        <v>81664</v>
      </c>
      <c r="N1389" t="s">
        <v>208</v>
      </c>
      <c r="O1389" t="s">
        <v>476</v>
      </c>
      <c r="P1389" t="s">
        <v>476</v>
      </c>
    </row>
    <row r="1390" spans="1:16">
      <c r="A1390" s="484" t="s">
        <v>102340</v>
      </c>
      <c r="B1390" s="485" t="s">
        <v>100795</v>
      </c>
      <c r="C1390" t="s">
        <v>102339</v>
      </c>
      <c r="D1390" t="s">
        <v>102338</v>
      </c>
      <c r="E1390" t="str">
        <f t="shared" si="21"/>
        <v>16809 - CH VICHY</v>
      </c>
      <c r="F1390" t="s">
        <v>1978</v>
      </c>
      <c r="G1390" t="s">
        <v>102337</v>
      </c>
      <c r="I1390" t="s">
        <v>1616</v>
      </c>
      <c r="J1390" t="s">
        <v>102336</v>
      </c>
      <c r="K1390" t="s">
        <v>102335</v>
      </c>
      <c r="L1390" t="s">
        <v>102334</v>
      </c>
      <c r="N1390" t="s">
        <v>208</v>
      </c>
      <c r="O1390" t="s">
        <v>476</v>
      </c>
      <c r="P1390" t="s">
        <v>476</v>
      </c>
    </row>
    <row r="1391" spans="1:16">
      <c r="A1391" s="484" t="s">
        <v>100796</v>
      </c>
      <c r="B1391" s="485" t="s">
        <v>100795</v>
      </c>
      <c r="C1391" t="s">
        <v>100794</v>
      </c>
      <c r="D1391" t="s">
        <v>100793</v>
      </c>
      <c r="E1391" t="str">
        <f t="shared" si="21"/>
        <v>481488 - CH VICHY IFSI</v>
      </c>
      <c r="F1391" t="s">
        <v>5473</v>
      </c>
      <c r="G1391" t="s">
        <v>100792</v>
      </c>
      <c r="H1391" t="s">
        <v>100791</v>
      </c>
      <c r="I1391" t="s">
        <v>1616</v>
      </c>
      <c r="J1391" t="s">
        <v>100790</v>
      </c>
      <c r="K1391" t="s">
        <v>208</v>
      </c>
      <c r="L1391" t="s">
        <v>100789</v>
      </c>
      <c r="N1391" t="s">
        <v>208</v>
      </c>
      <c r="O1391" t="s">
        <v>476</v>
      </c>
      <c r="P1391" t="s">
        <v>476</v>
      </c>
    </row>
    <row r="1392" spans="1:16">
      <c r="A1392" s="484" t="s">
        <v>101839</v>
      </c>
      <c r="B1392" s="485" t="s">
        <v>101838</v>
      </c>
      <c r="C1392" t="s">
        <v>101837</v>
      </c>
      <c r="D1392" t="s">
        <v>101836</v>
      </c>
      <c r="E1392" t="str">
        <f t="shared" si="21"/>
        <v>41117 - CH MOULINS YZEURE</v>
      </c>
      <c r="F1392" t="s">
        <v>16114</v>
      </c>
      <c r="G1392" t="s">
        <v>101835</v>
      </c>
      <c r="H1392" t="s">
        <v>101834</v>
      </c>
      <c r="I1392" t="s">
        <v>10584</v>
      </c>
      <c r="J1392" t="s">
        <v>101833</v>
      </c>
      <c r="K1392" t="s">
        <v>101832</v>
      </c>
      <c r="L1392" t="s">
        <v>101831</v>
      </c>
      <c r="N1392" t="s">
        <v>208</v>
      </c>
      <c r="O1392" t="s">
        <v>476</v>
      </c>
      <c r="P1392" t="s">
        <v>476</v>
      </c>
    </row>
    <row r="1393" spans="1:16">
      <c r="A1393" s="484" t="s">
        <v>101201</v>
      </c>
      <c r="C1393" t="s">
        <v>101200</v>
      </c>
      <c r="D1393" t="s">
        <v>101199</v>
      </c>
      <c r="E1393" t="str">
        <f t="shared" si="21"/>
        <v>630445 - CHS AINAY LE CHATEAU</v>
      </c>
      <c r="F1393" t="s">
        <v>5627</v>
      </c>
      <c r="G1393" t="s">
        <v>101198</v>
      </c>
      <c r="I1393" t="s">
        <v>101197</v>
      </c>
      <c r="J1393" t="s">
        <v>101196</v>
      </c>
      <c r="K1393" t="s">
        <v>208</v>
      </c>
      <c r="L1393" t="s">
        <v>101195</v>
      </c>
      <c r="N1393" t="s">
        <v>208</v>
      </c>
      <c r="O1393" t="s">
        <v>476</v>
      </c>
      <c r="P1393" t="s">
        <v>476</v>
      </c>
    </row>
    <row r="1394" spans="1:16">
      <c r="A1394" s="484" t="s">
        <v>103648</v>
      </c>
      <c r="C1394" t="s">
        <v>103647</v>
      </c>
      <c r="D1394" t="s">
        <v>103646</v>
      </c>
      <c r="E1394" t="str">
        <f t="shared" si="21"/>
        <v>566640 - CH NERIS LES BAINS</v>
      </c>
      <c r="F1394" t="s">
        <v>8706</v>
      </c>
      <c r="G1394" t="s">
        <v>36728</v>
      </c>
      <c r="I1394" t="s">
        <v>103645</v>
      </c>
      <c r="K1394" t="s">
        <v>208</v>
      </c>
      <c r="L1394" t="s">
        <v>103644</v>
      </c>
      <c r="N1394" t="s">
        <v>208</v>
      </c>
      <c r="O1394" t="s">
        <v>476</v>
      </c>
      <c r="P1394" t="s">
        <v>476</v>
      </c>
    </row>
    <row r="1395" spans="1:16">
      <c r="A1395" s="484" t="s">
        <v>104394</v>
      </c>
      <c r="C1395" t="s">
        <v>104393</v>
      </c>
      <c r="D1395" t="s">
        <v>104392</v>
      </c>
      <c r="E1395" t="str">
        <f t="shared" si="21"/>
        <v>484246 - CH TRONGET</v>
      </c>
      <c r="F1395" t="s">
        <v>7936</v>
      </c>
      <c r="G1395" t="s">
        <v>104391</v>
      </c>
      <c r="I1395" t="s">
        <v>104390</v>
      </c>
      <c r="J1395" t="s">
        <v>104389</v>
      </c>
      <c r="K1395" t="s">
        <v>208</v>
      </c>
      <c r="L1395" t="s">
        <v>104388</v>
      </c>
      <c r="N1395" t="s">
        <v>208</v>
      </c>
      <c r="O1395" t="s">
        <v>476</v>
      </c>
      <c r="P1395" t="s">
        <v>476</v>
      </c>
    </row>
    <row r="1396" spans="1:16">
      <c r="A1396" s="484" t="s">
        <v>101952</v>
      </c>
      <c r="C1396" t="s">
        <v>101951</v>
      </c>
      <c r="D1396" t="s">
        <v>101950</v>
      </c>
      <c r="E1396" t="str">
        <f t="shared" si="21"/>
        <v>476146 - CH MANOSQUE</v>
      </c>
      <c r="G1396" t="s">
        <v>101949</v>
      </c>
      <c r="I1396" t="s">
        <v>3850</v>
      </c>
      <c r="J1396" t="s">
        <v>101948</v>
      </c>
      <c r="K1396" t="s">
        <v>101947</v>
      </c>
      <c r="L1396" t="s">
        <v>101946</v>
      </c>
      <c r="N1396" t="s">
        <v>208</v>
      </c>
      <c r="O1396" t="s">
        <v>476</v>
      </c>
      <c r="P1396" t="s">
        <v>476</v>
      </c>
    </row>
    <row r="1397" spans="1:16">
      <c r="A1397" s="484" t="s">
        <v>108385</v>
      </c>
      <c r="C1397" t="s">
        <v>108384</v>
      </c>
      <c r="D1397" t="s">
        <v>108384</v>
      </c>
      <c r="E1397" t="str">
        <f t="shared" si="21"/>
        <v>652600 - CENTRE D'ACCUEIL SPECIALISE DE FORCALQUIER</v>
      </c>
      <c r="F1397" t="s">
        <v>2460</v>
      </c>
      <c r="G1397" t="s">
        <v>108383</v>
      </c>
      <c r="I1397" t="s">
        <v>3633</v>
      </c>
      <c r="J1397" t="s">
        <v>108382</v>
      </c>
      <c r="K1397" t="s">
        <v>208</v>
      </c>
      <c r="L1397" t="s">
        <v>108381</v>
      </c>
      <c r="N1397" t="s">
        <v>208</v>
      </c>
      <c r="O1397" t="s">
        <v>476</v>
      </c>
      <c r="P1397" t="s">
        <v>476</v>
      </c>
    </row>
    <row r="1398" spans="1:16">
      <c r="A1398" s="484" t="s">
        <v>104006</v>
      </c>
      <c r="B1398" s="485" t="s">
        <v>104005</v>
      </c>
      <c r="C1398" t="s">
        <v>104004</v>
      </c>
      <c r="D1398" t="s">
        <v>104003</v>
      </c>
      <c r="E1398" t="str">
        <f t="shared" si="21"/>
        <v>8163 - CH DIGNE LES BAINS</v>
      </c>
      <c r="F1398" t="s">
        <v>5874</v>
      </c>
      <c r="G1398" t="s">
        <v>104002</v>
      </c>
      <c r="H1398" t="s">
        <v>14741</v>
      </c>
      <c r="I1398" t="s">
        <v>7792</v>
      </c>
      <c r="J1398" t="s">
        <v>104001</v>
      </c>
      <c r="K1398" t="s">
        <v>104000</v>
      </c>
      <c r="L1398" t="s">
        <v>103999</v>
      </c>
      <c r="N1398" t="s">
        <v>208</v>
      </c>
      <c r="O1398" t="s">
        <v>476</v>
      </c>
      <c r="P1398" t="s">
        <v>476</v>
      </c>
    </row>
    <row r="1399" spans="1:16">
      <c r="A1399" s="484" t="s">
        <v>104898</v>
      </c>
      <c r="C1399" t="s">
        <v>104897</v>
      </c>
      <c r="D1399" t="s">
        <v>104896</v>
      </c>
      <c r="E1399" t="str">
        <f t="shared" si="21"/>
        <v>568508 - CH D'AIGUILLES</v>
      </c>
      <c r="F1399" t="s">
        <v>104895</v>
      </c>
      <c r="G1399" t="s">
        <v>104894</v>
      </c>
      <c r="H1399" t="s">
        <v>27790</v>
      </c>
      <c r="I1399" t="s">
        <v>104893</v>
      </c>
      <c r="J1399" t="s">
        <v>104892</v>
      </c>
      <c r="K1399" t="s">
        <v>208</v>
      </c>
      <c r="L1399" t="s">
        <v>104891</v>
      </c>
      <c r="N1399" t="s">
        <v>208</v>
      </c>
      <c r="O1399" t="s">
        <v>476</v>
      </c>
      <c r="P1399" t="s">
        <v>476</v>
      </c>
    </row>
    <row r="1400" spans="1:16">
      <c r="A1400" s="484" t="s">
        <v>103297</v>
      </c>
      <c r="B1400" s="485" t="s">
        <v>103296</v>
      </c>
      <c r="C1400" t="s">
        <v>103295</v>
      </c>
      <c r="D1400" t="s">
        <v>103294</v>
      </c>
      <c r="E1400" t="str">
        <f t="shared" si="21"/>
        <v>61621 - CHEB</v>
      </c>
      <c r="F1400" t="s">
        <v>16851</v>
      </c>
      <c r="G1400" t="s">
        <v>103293</v>
      </c>
      <c r="I1400" t="s">
        <v>43144</v>
      </c>
      <c r="J1400" t="s">
        <v>103292</v>
      </c>
      <c r="K1400" t="s">
        <v>103291</v>
      </c>
      <c r="L1400" t="s">
        <v>103290</v>
      </c>
      <c r="N1400" t="s">
        <v>208</v>
      </c>
      <c r="O1400" t="s">
        <v>476</v>
      </c>
      <c r="P1400" t="s">
        <v>476</v>
      </c>
    </row>
    <row r="1401" spans="1:16">
      <c r="A1401" s="484" t="s">
        <v>103356</v>
      </c>
      <c r="C1401" t="s">
        <v>103355</v>
      </c>
      <c r="D1401" t="s">
        <v>103354</v>
      </c>
      <c r="E1401" t="str">
        <f t="shared" si="21"/>
        <v>460280 - CH EMBRUN</v>
      </c>
      <c r="F1401" t="s">
        <v>103353</v>
      </c>
      <c r="G1401" t="s">
        <v>103352</v>
      </c>
      <c r="I1401" t="s">
        <v>44947</v>
      </c>
      <c r="J1401" t="s">
        <v>103351</v>
      </c>
      <c r="K1401" t="s">
        <v>103350</v>
      </c>
      <c r="L1401" t="s">
        <v>103349</v>
      </c>
      <c r="N1401" t="s">
        <v>208</v>
      </c>
      <c r="O1401" t="s">
        <v>476</v>
      </c>
      <c r="P1401" t="s">
        <v>476</v>
      </c>
    </row>
    <row r="1402" spans="1:16">
      <c r="A1402" s="484" t="s">
        <v>102543</v>
      </c>
      <c r="B1402" s="485" t="s">
        <v>102542</v>
      </c>
      <c r="C1402" t="s">
        <v>102541</v>
      </c>
      <c r="D1402" t="s">
        <v>102540</v>
      </c>
      <c r="E1402" t="str">
        <f t="shared" si="21"/>
        <v>26906 - CHICAS GAP</v>
      </c>
      <c r="F1402" t="s">
        <v>2112</v>
      </c>
      <c r="G1402" t="s">
        <v>102539</v>
      </c>
      <c r="I1402" t="s">
        <v>5549</v>
      </c>
      <c r="J1402" t="s">
        <v>102538</v>
      </c>
      <c r="K1402" t="s">
        <v>102537</v>
      </c>
      <c r="L1402" t="s">
        <v>102536</v>
      </c>
      <c r="N1402" t="s">
        <v>208</v>
      </c>
      <c r="O1402" t="s">
        <v>476</v>
      </c>
      <c r="P1402" t="s">
        <v>476</v>
      </c>
    </row>
    <row r="1403" spans="1:16">
      <c r="A1403" s="484" t="s">
        <v>68825</v>
      </c>
      <c r="C1403" t="s">
        <v>68824</v>
      </c>
      <c r="D1403" t="s">
        <v>68823</v>
      </c>
      <c r="E1403" t="str">
        <f t="shared" si="21"/>
        <v>419990 - FAM  CH PUGET THENIERS</v>
      </c>
      <c r="G1403" t="s">
        <v>68822</v>
      </c>
      <c r="I1403" t="s">
        <v>68821</v>
      </c>
      <c r="J1403" t="s">
        <v>68820</v>
      </c>
      <c r="K1403" t="s">
        <v>208</v>
      </c>
      <c r="L1403" t="s">
        <v>68819</v>
      </c>
      <c r="N1403" t="s">
        <v>208</v>
      </c>
      <c r="O1403" t="s">
        <v>476</v>
      </c>
      <c r="P1403" t="s">
        <v>476</v>
      </c>
    </row>
    <row r="1404" spans="1:16">
      <c r="A1404" s="484" t="s">
        <v>107711</v>
      </c>
      <c r="B1404" s="485" t="s">
        <v>107710</v>
      </c>
      <c r="C1404" t="s">
        <v>107709</v>
      </c>
      <c r="D1404" t="s">
        <v>107708</v>
      </c>
      <c r="E1404" t="str">
        <f t="shared" si="21"/>
        <v>568363 - CF2S - EHPAD LA SOFIETA VILLEFRANCHE SUR MER</v>
      </c>
      <c r="F1404" t="s">
        <v>1070</v>
      </c>
      <c r="G1404" t="s">
        <v>107707</v>
      </c>
      <c r="I1404" t="s">
        <v>107706</v>
      </c>
      <c r="J1404" t="s">
        <v>107705</v>
      </c>
      <c r="K1404" t="s">
        <v>208</v>
      </c>
      <c r="L1404" t="s">
        <v>107704</v>
      </c>
      <c r="N1404" t="s">
        <v>208</v>
      </c>
      <c r="O1404" t="s">
        <v>476</v>
      </c>
      <c r="P1404" t="s">
        <v>476</v>
      </c>
    </row>
    <row r="1405" spans="1:16">
      <c r="A1405" s="484" t="s">
        <v>104305</v>
      </c>
      <c r="B1405" s="485" t="s">
        <v>57571</v>
      </c>
      <c r="C1405" t="s">
        <v>104304</v>
      </c>
      <c r="D1405" t="s">
        <v>104303</v>
      </c>
      <c r="E1405" t="str">
        <f t="shared" si="21"/>
        <v>63885 - CH ANTIBES JUAN LES PINS</v>
      </c>
      <c r="F1405" t="s">
        <v>8040</v>
      </c>
      <c r="G1405" t="s">
        <v>104302</v>
      </c>
      <c r="I1405" t="s">
        <v>9704</v>
      </c>
      <c r="J1405" t="s">
        <v>104301</v>
      </c>
      <c r="K1405" t="s">
        <v>104300</v>
      </c>
      <c r="L1405" t="s">
        <v>104299</v>
      </c>
      <c r="N1405" t="s">
        <v>208</v>
      </c>
      <c r="O1405" t="s">
        <v>476</v>
      </c>
      <c r="P1405" t="s">
        <v>476</v>
      </c>
    </row>
    <row r="1406" spans="1:16">
      <c r="A1406" s="484" t="s">
        <v>57572</v>
      </c>
      <c r="B1406" s="485" t="s">
        <v>57571</v>
      </c>
      <c r="C1406" t="s">
        <v>57570</v>
      </c>
      <c r="D1406" t="s">
        <v>57569</v>
      </c>
      <c r="E1406" t="str">
        <f t="shared" si="21"/>
        <v>658509 - IFAS DU CTRE HOSPITALIER ANTIBES JUAN LES PINS</v>
      </c>
      <c r="G1406" t="s">
        <v>57568</v>
      </c>
      <c r="I1406" t="s">
        <v>9704</v>
      </c>
      <c r="J1406" t="s">
        <v>57567</v>
      </c>
      <c r="K1406" t="s">
        <v>208</v>
      </c>
      <c r="L1406" t="s">
        <v>57566</v>
      </c>
      <c r="N1406" t="s">
        <v>208</v>
      </c>
      <c r="O1406" t="s">
        <v>476</v>
      </c>
      <c r="P1406" t="s">
        <v>476</v>
      </c>
    </row>
    <row r="1407" spans="1:16">
      <c r="A1407" s="484" t="s">
        <v>102888</v>
      </c>
      <c r="B1407" s="485" t="s">
        <v>102887</v>
      </c>
      <c r="C1407" t="s">
        <v>102886</v>
      </c>
      <c r="D1407" t="s">
        <v>102885</v>
      </c>
      <c r="E1407" t="str">
        <f t="shared" si="21"/>
        <v>460692 - CH GRASSE</v>
      </c>
      <c r="F1407" t="s">
        <v>14885</v>
      </c>
      <c r="G1407" t="s">
        <v>102884</v>
      </c>
      <c r="H1407" t="s">
        <v>102883</v>
      </c>
      <c r="I1407" t="s">
        <v>14260</v>
      </c>
      <c r="J1407" t="s">
        <v>102882</v>
      </c>
      <c r="K1407" t="s">
        <v>102881</v>
      </c>
      <c r="L1407" t="s">
        <v>102880</v>
      </c>
      <c r="N1407" t="s">
        <v>208</v>
      </c>
      <c r="O1407" t="s">
        <v>476</v>
      </c>
      <c r="P1407" t="s">
        <v>476</v>
      </c>
    </row>
    <row r="1408" spans="1:16">
      <c r="A1408" s="484" t="s">
        <v>40373</v>
      </c>
      <c r="C1408" t="s">
        <v>40372</v>
      </c>
      <c r="D1408" t="s">
        <v>40371</v>
      </c>
      <c r="E1408" t="str">
        <f t="shared" si="21"/>
        <v>666361 - EHPAD RESIDENCE LA VENCOISE</v>
      </c>
      <c r="F1408" t="s">
        <v>9528</v>
      </c>
      <c r="G1408" t="s">
        <v>40370</v>
      </c>
      <c r="H1408" t="s">
        <v>40369</v>
      </c>
      <c r="I1408" t="s">
        <v>17249</v>
      </c>
      <c r="J1408" t="s">
        <v>40368</v>
      </c>
      <c r="K1408" t="s">
        <v>208</v>
      </c>
      <c r="L1408" t="s">
        <v>40367</v>
      </c>
      <c r="N1408" t="s">
        <v>208</v>
      </c>
      <c r="O1408" t="s">
        <v>476</v>
      </c>
      <c r="P1408" t="s">
        <v>476</v>
      </c>
    </row>
    <row r="1409" spans="1:16">
      <c r="A1409" s="484" t="s">
        <v>104493</v>
      </c>
      <c r="C1409" t="s">
        <v>104492</v>
      </c>
      <c r="D1409" t="s">
        <v>104491</v>
      </c>
      <c r="E1409" t="str">
        <f t="shared" si="21"/>
        <v>40915 - CH CANNES</v>
      </c>
      <c r="F1409" t="s">
        <v>103353</v>
      </c>
      <c r="G1409" t="s">
        <v>104490</v>
      </c>
      <c r="I1409" t="s">
        <v>4007</v>
      </c>
      <c r="J1409" t="s">
        <v>104489</v>
      </c>
      <c r="K1409" t="s">
        <v>104488</v>
      </c>
      <c r="L1409" t="s">
        <v>104487</v>
      </c>
      <c r="N1409" t="s">
        <v>208</v>
      </c>
      <c r="O1409" t="s">
        <v>476</v>
      </c>
      <c r="P1409" t="s">
        <v>476</v>
      </c>
    </row>
    <row r="1410" spans="1:16">
      <c r="A1410" s="484" t="s">
        <v>58803</v>
      </c>
      <c r="B1410" s="485" t="s">
        <v>58802</v>
      </c>
      <c r="C1410" t="s">
        <v>58801</v>
      </c>
      <c r="D1410" t="s">
        <v>58800</v>
      </c>
      <c r="E1410" t="str">
        <f t="shared" ref="E1410:E1473" si="22">_xlfn.CONCAT(L1410," - ",D1410)</f>
        <v>486784 - IFSI IFAS CH CANNES</v>
      </c>
      <c r="F1410" t="s">
        <v>8040</v>
      </c>
      <c r="G1410" t="s">
        <v>58799</v>
      </c>
      <c r="H1410" t="s">
        <v>58798</v>
      </c>
      <c r="I1410" t="s">
        <v>4007</v>
      </c>
      <c r="J1410" t="s">
        <v>58797</v>
      </c>
      <c r="K1410" t="s">
        <v>208</v>
      </c>
      <c r="L1410" t="s">
        <v>58796</v>
      </c>
      <c r="N1410" t="s">
        <v>207</v>
      </c>
      <c r="O1410" t="s">
        <v>476</v>
      </c>
      <c r="P1410" t="s">
        <v>476</v>
      </c>
    </row>
    <row r="1411" spans="1:16">
      <c r="A1411" s="484" t="s">
        <v>102228</v>
      </c>
      <c r="B1411" s="485" t="s">
        <v>102227</v>
      </c>
      <c r="C1411" t="s">
        <v>102226</v>
      </c>
      <c r="D1411" t="s">
        <v>102225</v>
      </c>
      <c r="E1411" t="str">
        <f t="shared" si="22"/>
        <v>170800 - CH MENTON</v>
      </c>
      <c r="F1411" t="s">
        <v>11737</v>
      </c>
      <c r="G1411" t="s">
        <v>102224</v>
      </c>
      <c r="H1411" t="s">
        <v>102223</v>
      </c>
      <c r="I1411" t="s">
        <v>4109</v>
      </c>
      <c r="J1411" t="s">
        <v>102222</v>
      </c>
      <c r="K1411" t="s">
        <v>102221</v>
      </c>
      <c r="L1411" t="s">
        <v>102220</v>
      </c>
      <c r="N1411" t="s">
        <v>207</v>
      </c>
      <c r="O1411" t="s">
        <v>476</v>
      </c>
      <c r="P1411" t="s">
        <v>476</v>
      </c>
    </row>
    <row r="1412" spans="1:16">
      <c r="A1412" s="484" t="s">
        <v>101501</v>
      </c>
      <c r="B1412" s="485" t="s">
        <v>101500</v>
      </c>
      <c r="C1412" t="s">
        <v>101499</v>
      </c>
      <c r="D1412" t="s">
        <v>101498</v>
      </c>
      <c r="E1412" t="str">
        <f t="shared" si="22"/>
        <v>468484 - CHU NICE</v>
      </c>
      <c r="F1412" t="s">
        <v>1385</v>
      </c>
      <c r="G1412" t="s">
        <v>101497</v>
      </c>
      <c r="H1412" t="s">
        <v>101496</v>
      </c>
      <c r="I1412" t="s">
        <v>618</v>
      </c>
      <c r="J1412" t="s">
        <v>101495</v>
      </c>
      <c r="K1412" t="s">
        <v>101494</v>
      </c>
      <c r="L1412" t="s">
        <v>101493</v>
      </c>
      <c r="N1412" t="s">
        <v>208</v>
      </c>
      <c r="O1412" t="s">
        <v>476</v>
      </c>
      <c r="P1412" t="s">
        <v>476</v>
      </c>
    </row>
    <row r="1413" spans="1:16">
      <c r="A1413" s="484" t="s">
        <v>40380</v>
      </c>
      <c r="C1413" t="s">
        <v>40379</v>
      </c>
      <c r="D1413" t="s">
        <v>40378</v>
      </c>
      <c r="E1413" t="str">
        <f t="shared" si="22"/>
        <v>666373 - EHPAD RESIDENCE CANTAZUR</v>
      </c>
      <c r="F1413" t="s">
        <v>9528</v>
      </c>
      <c r="G1413" t="s">
        <v>40377</v>
      </c>
      <c r="H1413" t="s">
        <v>40376</v>
      </c>
      <c r="I1413" t="s">
        <v>10167</v>
      </c>
      <c r="J1413" t="s">
        <v>40375</v>
      </c>
      <c r="K1413" t="s">
        <v>208</v>
      </c>
      <c r="L1413" t="s">
        <v>40374</v>
      </c>
      <c r="N1413" t="s">
        <v>208</v>
      </c>
      <c r="O1413" t="s">
        <v>476</v>
      </c>
      <c r="P1413" t="s">
        <v>476</v>
      </c>
    </row>
    <row r="1414" spans="1:16">
      <c r="A1414" s="484" t="s">
        <v>104754</v>
      </c>
      <c r="C1414" t="s">
        <v>104753</v>
      </c>
      <c r="D1414" t="s">
        <v>104752</v>
      </c>
      <c r="E1414" t="str">
        <f t="shared" si="22"/>
        <v>108844 - CH ANNONAY</v>
      </c>
      <c r="F1414" t="s">
        <v>5594</v>
      </c>
      <c r="G1414" t="s">
        <v>55991</v>
      </c>
      <c r="H1414" t="s">
        <v>58858</v>
      </c>
      <c r="I1414" t="s">
        <v>15775</v>
      </c>
      <c r="J1414" t="s">
        <v>104751</v>
      </c>
      <c r="K1414" t="s">
        <v>104750</v>
      </c>
      <c r="L1414" t="s">
        <v>104749</v>
      </c>
      <c r="N1414" t="s">
        <v>208</v>
      </c>
      <c r="O1414" t="s">
        <v>476</v>
      </c>
      <c r="P1414" t="s">
        <v>476</v>
      </c>
    </row>
    <row r="1415" spans="1:16">
      <c r="A1415" s="484" t="s">
        <v>58863</v>
      </c>
      <c r="B1415" s="485" t="s">
        <v>58862</v>
      </c>
      <c r="C1415" t="s">
        <v>58861</v>
      </c>
      <c r="D1415" t="s">
        <v>58860</v>
      </c>
      <c r="E1415" t="str">
        <f t="shared" si="22"/>
        <v>578769 - IFSI ET IFAS DU CH ARDECHE NORD ANNONAY</v>
      </c>
      <c r="F1415" t="s">
        <v>36629</v>
      </c>
      <c r="G1415" t="s">
        <v>58859</v>
      </c>
      <c r="H1415" t="s">
        <v>58858</v>
      </c>
      <c r="I1415" t="s">
        <v>15775</v>
      </c>
      <c r="J1415" t="s">
        <v>58857</v>
      </c>
      <c r="K1415" t="s">
        <v>208</v>
      </c>
      <c r="L1415" t="s">
        <v>58856</v>
      </c>
      <c r="N1415" t="s">
        <v>208</v>
      </c>
      <c r="O1415" t="s">
        <v>476</v>
      </c>
      <c r="P1415" t="s">
        <v>476</v>
      </c>
    </row>
    <row r="1416" spans="1:16">
      <c r="A1416" s="484" t="s">
        <v>98029</v>
      </c>
      <c r="C1416" t="s">
        <v>98028</v>
      </c>
      <c r="D1416" t="s">
        <v>98028</v>
      </c>
      <c r="E1416" t="str">
        <f t="shared" si="22"/>
        <v>595378 - CH DU CHEYLARD</v>
      </c>
      <c r="F1416" t="s">
        <v>5073</v>
      </c>
      <c r="G1416" t="s">
        <v>98027</v>
      </c>
      <c r="I1416" t="s">
        <v>98026</v>
      </c>
      <c r="J1416" t="s">
        <v>98025</v>
      </c>
      <c r="K1416" t="s">
        <v>208</v>
      </c>
      <c r="L1416" t="s">
        <v>98024</v>
      </c>
      <c r="N1416" t="s">
        <v>208</v>
      </c>
      <c r="O1416" t="s">
        <v>476</v>
      </c>
      <c r="P1416" t="s">
        <v>476</v>
      </c>
    </row>
    <row r="1417" spans="1:16">
      <c r="A1417" s="484" t="s">
        <v>60798</v>
      </c>
      <c r="C1417" t="s">
        <v>60797</v>
      </c>
      <c r="D1417" t="s">
        <v>60796</v>
      </c>
      <c r="E1417" t="str">
        <f t="shared" si="22"/>
        <v>488100 - CH JOYEUSE</v>
      </c>
      <c r="F1417" t="s">
        <v>60795</v>
      </c>
      <c r="G1417" t="s">
        <v>60794</v>
      </c>
      <c r="I1417" t="s">
        <v>60793</v>
      </c>
      <c r="J1417" t="s">
        <v>60792</v>
      </c>
      <c r="K1417" t="s">
        <v>208</v>
      </c>
      <c r="L1417" t="s">
        <v>60791</v>
      </c>
      <c r="N1417" t="s">
        <v>208</v>
      </c>
      <c r="O1417" t="s">
        <v>476</v>
      </c>
      <c r="P1417" t="s">
        <v>476</v>
      </c>
    </row>
    <row r="1418" spans="1:16">
      <c r="A1418" s="484" t="s">
        <v>61215</v>
      </c>
      <c r="C1418" t="s">
        <v>61214</v>
      </c>
      <c r="D1418" t="s">
        <v>61213</v>
      </c>
      <c r="E1418" t="str">
        <f t="shared" si="22"/>
        <v>638092 - CH LAMASTRE</v>
      </c>
      <c r="F1418" t="s">
        <v>8615</v>
      </c>
      <c r="G1418" t="s">
        <v>61212</v>
      </c>
      <c r="I1418" t="s">
        <v>61211</v>
      </c>
      <c r="J1418" t="s">
        <v>61210</v>
      </c>
      <c r="K1418" t="s">
        <v>208</v>
      </c>
      <c r="L1418" t="s">
        <v>61209</v>
      </c>
      <c r="N1418" t="s">
        <v>208</v>
      </c>
      <c r="O1418" t="s">
        <v>476</v>
      </c>
      <c r="P1418" t="s">
        <v>476</v>
      </c>
    </row>
    <row r="1419" spans="1:16">
      <c r="A1419" s="484" t="s">
        <v>61141</v>
      </c>
      <c r="C1419" t="s">
        <v>61140</v>
      </c>
      <c r="D1419" t="s">
        <v>61139</v>
      </c>
      <c r="E1419" t="str">
        <f t="shared" si="22"/>
        <v>488112 - CH ROCHER LARGENTIERE</v>
      </c>
      <c r="F1419" t="s">
        <v>9369</v>
      </c>
      <c r="G1419" t="s">
        <v>61138</v>
      </c>
      <c r="H1419" t="s">
        <v>61137</v>
      </c>
      <c r="I1419" t="s">
        <v>61136</v>
      </c>
      <c r="J1419" t="s">
        <v>61135</v>
      </c>
      <c r="K1419" t="s">
        <v>208</v>
      </c>
      <c r="L1419" t="s">
        <v>61134</v>
      </c>
      <c r="N1419" t="s">
        <v>208</v>
      </c>
      <c r="O1419" t="s">
        <v>476</v>
      </c>
      <c r="P1419" t="s">
        <v>476</v>
      </c>
    </row>
    <row r="1420" spans="1:16">
      <c r="A1420" s="484" t="s">
        <v>61247</v>
      </c>
      <c r="B1420" s="485" t="s">
        <v>61246</v>
      </c>
      <c r="C1420" t="s">
        <v>61245</v>
      </c>
      <c r="D1420" t="s">
        <v>61244</v>
      </c>
      <c r="E1420" t="str">
        <f t="shared" si="22"/>
        <v>173745 - CH TOURNON - IFAS</v>
      </c>
      <c r="F1420" t="s">
        <v>1983</v>
      </c>
      <c r="G1420" t="s">
        <v>61243</v>
      </c>
      <c r="I1420" t="s">
        <v>3255</v>
      </c>
      <c r="J1420" t="s">
        <v>61242</v>
      </c>
      <c r="K1420" t="s">
        <v>61241</v>
      </c>
      <c r="L1420" t="s">
        <v>61240</v>
      </c>
      <c r="N1420" t="s">
        <v>208</v>
      </c>
      <c r="O1420" t="s">
        <v>476</v>
      </c>
      <c r="P1420" t="s">
        <v>476</v>
      </c>
    </row>
    <row r="1421" spans="1:16">
      <c r="A1421" s="484" t="s">
        <v>104409</v>
      </c>
      <c r="C1421" t="s">
        <v>104408</v>
      </c>
      <c r="D1421" t="s">
        <v>104407</v>
      </c>
      <c r="E1421" t="str">
        <f t="shared" si="22"/>
        <v>506801 - CH VILLENEUVE DE BERG</v>
      </c>
      <c r="F1421" t="s">
        <v>55216</v>
      </c>
      <c r="G1421" t="s">
        <v>104406</v>
      </c>
      <c r="H1421" t="s">
        <v>15485</v>
      </c>
      <c r="I1421" t="s">
        <v>104405</v>
      </c>
      <c r="J1421" t="s">
        <v>104404</v>
      </c>
      <c r="K1421" t="s">
        <v>104403</v>
      </c>
      <c r="L1421" t="s">
        <v>104402</v>
      </c>
      <c r="N1421" t="s">
        <v>208</v>
      </c>
      <c r="O1421" t="s">
        <v>476</v>
      </c>
      <c r="P1421" t="s">
        <v>476</v>
      </c>
    </row>
    <row r="1422" spans="1:16">
      <c r="A1422" s="484" t="s">
        <v>103247</v>
      </c>
      <c r="B1422" s="485" t="s">
        <v>103246</v>
      </c>
      <c r="C1422" t="s">
        <v>103245</v>
      </c>
      <c r="D1422" t="s">
        <v>103244</v>
      </c>
      <c r="E1422" t="str">
        <f t="shared" si="22"/>
        <v>41646 - CHVA</v>
      </c>
      <c r="F1422" t="s">
        <v>6960</v>
      </c>
      <c r="G1422" t="s">
        <v>79473</v>
      </c>
      <c r="H1422" t="s">
        <v>103243</v>
      </c>
      <c r="I1422" t="s">
        <v>43062</v>
      </c>
      <c r="J1422" t="s">
        <v>103242</v>
      </c>
      <c r="K1422" t="s">
        <v>208</v>
      </c>
      <c r="L1422" t="s">
        <v>103241</v>
      </c>
      <c r="N1422" t="s">
        <v>208</v>
      </c>
      <c r="O1422" t="s">
        <v>476</v>
      </c>
      <c r="P1422" t="s">
        <v>476</v>
      </c>
    </row>
    <row r="1423" spans="1:16">
      <c r="A1423" s="484" t="s">
        <v>80908</v>
      </c>
      <c r="C1423" t="s">
        <v>80907</v>
      </c>
      <c r="D1423" t="s">
        <v>80906</v>
      </c>
      <c r="E1423" t="str">
        <f t="shared" si="22"/>
        <v>542155 - EHPAD ST BENOIT  DONCHERY</v>
      </c>
      <c r="F1423" t="s">
        <v>5653</v>
      </c>
      <c r="G1423" t="s">
        <v>80905</v>
      </c>
      <c r="I1423" t="s">
        <v>80904</v>
      </c>
      <c r="J1423" t="s">
        <v>80903</v>
      </c>
      <c r="K1423" t="s">
        <v>208</v>
      </c>
      <c r="L1423" t="s">
        <v>80902</v>
      </c>
      <c r="N1423" t="s">
        <v>208</v>
      </c>
      <c r="O1423" t="s">
        <v>476</v>
      </c>
      <c r="P1423" t="s">
        <v>476</v>
      </c>
    </row>
    <row r="1424" spans="1:16">
      <c r="A1424" s="484" t="s">
        <v>61043</v>
      </c>
      <c r="C1424" t="s">
        <v>61042</v>
      </c>
      <c r="D1424" t="s">
        <v>61041</v>
      </c>
      <c r="E1424" t="str">
        <f t="shared" si="22"/>
        <v>544759 - CH NOUZONVILLE</v>
      </c>
      <c r="F1424" t="s">
        <v>61040</v>
      </c>
      <c r="G1424" t="s">
        <v>61039</v>
      </c>
      <c r="I1424" t="s">
        <v>61038</v>
      </c>
      <c r="J1424" t="s">
        <v>61037</v>
      </c>
      <c r="K1424" t="s">
        <v>208</v>
      </c>
      <c r="L1424" t="s">
        <v>61036</v>
      </c>
      <c r="N1424" t="s">
        <v>208</v>
      </c>
      <c r="O1424" t="s">
        <v>476</v>
      </c>
      <c r="P1424" t="s">
        <v>476</v>
      </c>
    </row>
    <row r="1425" spans="1:16">
      <c r="A1425" s="484" t="s">
        <v>103477</v>
      </c>
      <c r="C1425" t="s">
        <v>103476</v>
      </c>
      <c r="D1425" t="s">
        <v>103475</v>
      </c>
      <c r="E1425" t="str">
        <f t="shared" si="22"/>
        <v>24650 - CH SEDAN</v>
      </c>
      <c r="F1425" t="s">
        <v>49785</v>
      </c>
      <c r="G1425" t="s">
        <v>103474</v>
      </c>
      <c r="H1425" t="s">
        <v>103473</v>
      </c>
      <c r="I1425" t="s">
        <v>18977</v>
      </c>
      <c r="J1425" t="s">
        <v>103472</v>
      </c>
      <c r="K1425" t="s">
        <v>103471</v>
      </c>
      <c r="L1425" t="s">
        <v>103470</v>
      </c>
      <c r="N1425" t="s">
        <v>208</v>
      </c>
      <c r="O1425" t="s">
        <v>476</v>
      </c>
      <c r="P1425" t="s">
        <v>476</v>
      </c>
    </row>
    <row r="1426" spans="1:16">
      <c r="A1426" s="484" t="s">
        <v>79037</v>
      </c>
      <c r="C1426" t="s">
        <v>79036</v>
      </c>
      <c r="D1426" t="s">
        <v>79035</v>
      </c>
      <c r="E1426" t="str">
        <f t="shared" si="22"/>
        <v>72916 - EPSM CH BELAIR</v>
      </c>
      <c r="F1426" t="s">
        <v>49785</v>
      </c>
      <c r="G1426" t="s">
        <v>79034</v>
      </c>
      <c r="I1426" t="s">
        <v>28746</v>
      </c>
      <c r="J1426" t="s">
        <v>79033</v>
      </c>
      <c r="K1426" t="s">
        <v>79032</v>
      </c>
      <c r="L1426" t="s">
        <v>79031</v>
      </c>
      <c r="N1426" t="s">
        <v>208</v>
      </c>
      <c r="O1426" t="s">
        <v>476</v>
      </c>
      <c r="P1426" t="s">
        <v>476</v>
      </c>
    </row>
    <row r="1427" spans="1:16">
      <c r="A1427" s="484" t="s">
        <v>63931</v>
      </c>
      <c r="C1427" t="s">
        <v>63930</v>
      </c>
      <c r="D1427" t="s">
        <v>63929</v>
      </c>
      <c r="E1427" t="str">
        <f t="shared" si="22"/>
        <v>466530 - GHSA</v>
      </c>
      <c r="G1427" t="s">
        <v>63928</v>
      </c>
      <c r="I1427" t="s">
        <v>62854</v>
      </c>
      <c r="J1427" t="s">
        <v>63927</v>
      </c>
      <c r="K1427" t="s">
        <v>63926</v>
      </c>
      <c r="L1427" t="s">
        <v>63925</v>
      </c>
      <c r="N1427" t="s">
        <v>208</v>
      </c>
      <c r="O1427" t="s">
        <v>476</v>
      </c>
      <c r="P1427" t="s">
        <v>476</v>
      </c>
    </row>
    <row r="1428" spans="1:16">
      <c r="A1428" s="484" t="s">
        <v>104645</v>
      </c>
      <c r="C1428" t="s">
        <v>104644</v>
      </c>
      <c r="D1428" t="s">
        <v>104643</v>
      </c>
      <c r="E1428" t="str">
        <f t="shared" si="22"/>
        <v>496583 - CH AX LES THERMES</v>
      </c>
      <c r="F1428" t="s">
        <v>42714</v>
      </c>
      <c r="G1428" t="s">
        <v>104642</v>
      </c>
      <c r="I1428" t="s">
        <v>104641</v>
      </c>
      <c r="J1428" t="s">
        <v>104640</v>
      </c>
      <c r="K1428" t="s">
        <v>208</v>
      </c>
      <c r="L1428" t="s">
        <v>104639</v>
      </c>
      <c r="N1428" t="s">
        <v>208</v>
      </c>
      <c r="O1428" t="s">
        <v>476</v>
      </c>
      <c r="P1428" t="s">
        <v>476</v>
      </c>
    </row>
    <row r="1429" spans="1:16">
      <c r="A1429" s="484" t="s">
        <v>104740</v>
      </c>
      <c r="C1429" t="s">
        <v>104739</v>
      </c>
      <c r="D1429" t="s">
        <v>104738</v>
      </c>
      <c r="E1429" t="str">
        <f t="shared" si="22"/>
        <v>481518 - CH ST GIRONS</v>
      </c>
      <c r="F1429" t="s">
        <v>101555</v>
      </c>
      <c r="G1429" t="s">
        <v>104737</v>
      </c>
      <c r="H1429" t="s">
        <v>104736</v>
      </c>
      <c r="I1429" t="s">
        <v>24156</v>
      </c>
      <c r="J1429" t="s">
        <v>104735</v>
      </c>
      <c r="K1429" t="s">
        <v>104734</v>
      </c>
      <c r="L1429" t="s">
        <v>104733</v>
      </c>
      <c r="N1429" t="s">
        <v>208</v>
      </c>
      <c r="O1429" t="s">
        <v>476</v>
      </c>
      <c r="P1429" t="s">
        <v>476</v>
      </c>
    </row>
    <row r="1430" spans="1:16">
      <c r="A1430" s="484" t="s">
        <v>103263</v>
      </c>
      <c r="B1430" s="485" t="s">
        <v>103253</v>
      </c>
      <c r="C1430" t="s">
        <v>103262</v>
      </c>
      <c r="D1430" t="s">
        <v>103261</v>
      </c>
      <c r="E1430" t="str">
        <f t="shared" si="22"/>
        <v>18223 - CHIVA FOIX</v>
      </c>
      <c r="F1430" t="s">
        <v>9890</v>
      </c>
      <c r="G1430" t="s">
        <v>103260</v>
      </c>
      <c r="H1430" t="s">
        <v>103259</v>
      </c>
      <c r="I1430" t="s">
        <v>103258</v>
      </c>
      <c r="J1430" t="s">
        <v>103257</v>
      </c>
      <c r="K1430" t="s">
        <v>103256</v>
      </c>
      <c r="L1430" t="s">
        <v>103255</v>
      </c>
      <c r="N1430" t="s">
        <v>208</v>
      </c>
      <c r="O1430" t="s">
        <v>476</v>
      </c>
      <c r="P1430" t="s">
        <v>476</v>
      </c>
    </row>
    <row r="1431" spans="1:16">
      <c r="A1431" s="484" t="s">
        <v>103254</v>
      </c>
      <c r="B1431" s="485" t="s">
        <v>103253</v>
      </c>
      <c r="C1431" t="s">
        <v>103252</v>
      </c>
      <c r="D1431" t="s">
        <v>103251</v>
      </c>
      <c r="E1431" t="str">
        <f t="shared" si="22"/>
        <v>488549 - CHIVA IFSI PAMIERS</v>
      </c>
      <c r="F1431" t="s">
        <v>48265</v>
      </c>
      <c r="G1431" t="s">
        <v>103250</v>
      </c>
      <c r="I1431" t="s">
        <v>4349</v>
      </c>
      <c r="J1431" t="s">
        <v>103249</v>
      </c>
      <c r="K1431" t="s">
        <v>208</v>
      </c>
      <c r="L1431" t="s">
        <v>103248</v>
      </c>
      <c r="N1431" t="s">
        <v>208</v>
      </c>
      <c r="O1431" t="s">
        <v>476</v>
      </c>
      <c r="P1431" t="s">
        <v>476</v>
      </c>
    </row>
    <row r="1432" spans="1:16">
      <c r="A1432" s="484" t="s">
        <v>79043</v>
      </c>
      <c r="C1432" t="s">
        <v>79042</v>
      </c>
      <c r="D1432" t="s">
        <v>79041</v>
      </c>
      <c r="E1432" t="str">
        <f t="shared" si="22"/>
        <v>594428 - EPSM AUBE BRIENNE LE CHATEAU</v>
      </c>
      <c r="F1432" t="s">
        <v>15411</v>
      </c>
      <c r="I1432" t="s">
        <v>79040</v>
      </c>
      <c r="J1432" t="s">
        <v>79039</v>
      </c>
      <c r="K1432" t="s">
        <v>208</v>
      </c>
      <c r="L1432" t="s">
        <v>79038</v>
      </c>
      <c r="N1432" t="s">
        <v>208</v>
      </c>
      <c r="O1432" t="s">
        <v>476</v>
      </c>
      <c r="P1432" t="s">
        <v>476</v>
      </c>
    </row>
    <row r="1433" spans="1:16">
      <c r="A1433" s="484" t="s">
        <v>103432</v>
      </c>
      <c r="B1433" s="485" t="s">
        <v>103431</v>
      </c>
      <c r="C1433" t="s">
        <v>103430</v>
      </c>
      <c r="D1433" t="s">
        <v>103429</v>
      </c>
      <c r="E1433" t="str">
        <f t="shared" si="22"/>
        <v>32530 - CH TROYES</v>
      </c>
      <c r="F1433" t="s">
        <v>2361</v>
      </c>
      <c r="G1433" t="s">
        <v>103428</v>
      </c>
      <c r="I1433" t="s">
        <v>1312</v>
      </c>
      <c r="J1433" t="s">
        <v>103427</v>
      </c>
      <c r="K1433" t="s">
        <v>103426</v>
      </c>
      <c r="L1433" t="s">
        <v>103425</v>
      </c>
      <c r="N1433" t="s">
        <v>208</v>
      </c>
      <c r="O1433" t="s">
        <v>476</v>
      </c>
      <c r="P1433" t="s">
        <v>476</v>
      </c>
    </row>
    <row r="1434" spans="1:16">
      <c r="A1434" s="484" t="s">
        <v>104242</v>
      </c>
      <c r="C1434" t="s">
        <v>104241</v>
      </c>
      <c r="D1434" t="s">
        <v>104240</v>
      </c>
      <c r="E1434" t="str">
        <f t="shared" si="22"/>
        <v>575975 - CH BAR SUR SEINE</v>
      </c>
      <c r="F1434" t="s">
        <v>45739</v>
      </c>
      <c r="G1434" t="s">
        <v>104239</v>
      </c>
      <c r="I1434" t="s">
        <v>104238</v>
      </c>
      <c r="J1434" t="s">
        <v>104237</v>
      </c>
      <c r="K1434" t="s">
        <v>208</v>
      </c>
      <c r="L1434" t="s">
        <v>104236</v>
      </c>
      <c r="N1434" t="s">
        <v>208</v>
      </c>
      <c r="O1434" t="s">
        <v>476</v>
      </c>
      <c r="P1434" t="s">
        <v>476</v>
      </c>
    </row>
    <row r="1435" spans="1:16">
      <c r="A1435" s="484" t="s">
        <v>81190</v>
      </c>
      <c r="C1435" t="s">
        <v>81189</v>
      </c>
      <c r="D1435" t="s">
        <v>81189</v>
      </c>
      <c r="E1435" t="str">
        <f t="shared" si="22"/>
        <v>574582 - EHPAD PONT SUR SEINE</v>
      </c>
      <c r="F1435" t="s">
        <v>81188</v>
      </c>
      <c r="G1435" t="s">
        <v>81187</v>
      </c>
      <c r="I1435" t="s">
        <v>81186</v>
      </c>
      <c r="J1435" t="s">
        <v>81185</v>
      </c>
      <c r="K1435" t="s">
        <v>208</v>
      </c>
      <c r="L1435" t="s">
        <v>81184</v>
      </c>
      <c r="N1435" t="s">
        <v>208</v>
      </c>
      <c r="O1435" t="s">
        <v>476</v>
      </c>
      <c r="P1435" t="s">
        <v>476</v>
      </c>
    </row>
    <row r="1436" spans="1:16">
      <c r="A1436" s="484" t="s">
        <v>81037</v>
      </c>
      <c r="C1436" t="s">
        <v>81036</v>
      </c>
      <c r="D1436" t="s">
        <v>81035</v>
      </c>
      <c r="E1436" t="str">
        <f t="shared" si="22"/>
        <v>542805 - EHPAD RESIDENCE LE MONTIER D'OR CHAOURCE</v>
      </c>
      <c r="F1436" t="s">
        <v>46561</v>
      </c>
      <c r="G1436" t="s">
        <v>81034</v>
      </c>
      <c r="I1436" t="s">
        <v>42909</v>
      </c>
      <c r="J1436" t="s">
        <v>81033</v>
      </c>
      <c r="K1436" t="s">
        <v>208</v>
      </c>
      <c r="L1436" t="s">
        <v>81032</v>
      </c>
      <c r="N1436" t="s">
        <v>208</v>
      </c>
      <c r="O1436" t="s">
        <v>476</v>
      </c>
      <c r="P1436" t="s">
        <v>476</v>
      </c>
    </row>
    <row r="1437" spans="1:16">
      <c r="A1437" s="484" t="s">
        <v>81163</v>
      </c>
      <c r="C1437" t="s">
        <v>81162</v>
      </c>
      <c r="D1437" t="s">
        <v>81161</v>
      </c>
      <c r="E1437" t="str">
        <f t="shared" si="22"/>
        <v>575926 - EHPAD LES RICEYS</v>
      </c>
      <c r="F1437" t="s">
        <v>45739</v>
      </c>
      <c r="G1437" t="s">
        <v>81160</v>
      </c>
      <c r="I1437" t="s">
        <v>81159</v>
      </c>
      <c r="J1437" t="s">
        <v>81158</v>
      </c>
      <c r="K1437" t="s">
        <v>208</v>
      </c>
      <c r="L1437" t="s">
        <v>81157</v>
      </c>
      <c r="N1437" t="s">
        <v>208</v>
      </c>
      <c r="O1437" t="s">
        <v>476</v>
      </c>
      <c r="P1437" t="s">
        <v>476</v>
      </c>
    </row>
    <row r="1438" spans="1:16">
      <c r="A1438" s="484" t="s">
        <v>81242</v>
      </c>
      <c r="C1438" t="s">
        <v>81241</v>
      </c>
      <c r="D1438" t="s">
        <v>81241</v>
      </c>
      <c r="E1438" t="str">
        <f t="shared" si="22"/>
        <v>589627 - EHPAD MERY SUR SEINE</v>
      </c>
      <c r="F1438" t="s">
        <v>41901</v>
      </c>
      <c r="G1438" t="s">
        <v>81240</v>
      </c>
      <c r="I1438" t="s">
        <v>81239</v>
      </c>
      <c r="J1438" t="s">
        <v>81238</v>
      </c>
      <c r="K1438" t="s">
        <v>208</v>
      </c>
      <c r="L1438" t="s">
        <v>81237</v>
      </c>
      <c r="N1438" t="s">
        <v>208</v>
      </c>
      <c r="O1438" t="s">
        <v>476</v>
      </c>
      <c r="P1438" t="s">
        <v>476</v>
      </c>
    </row>
    <row r="1439" spans="1:16">
      <c r="A1439" s="484" t="s">
        <v>81124</v>
      </c>
      <c r="C1439" t="s">
        <v>81123</v>
      </c>
      <c r="D1439" t="s">
        <v>81123</v>
      </c>
      <c r="E1439" t="str">
        <f t="shared" si="22"/>
        <v>572913 - EHPAD RESIDENCE DE LA NOXE</v>
      </c>
      <c r="F1439" t="s">
        <v>24006</v>
      </c>
      <c r="G1439" t="s">
        <v>81122</v>
      </c>
      <c r="I1439" t="s">
        <v>81121</v>
      </c>
      <c r="K1439" t="s">
        <v>208</v>
      </c>
      <c r="L1439" t="s">
        <v>81120</v>
      </c>
      <c r="N1439" t="s">
        <v>208</v>
      </c>
      <c r="O1439" t="s">
        <v>476</v>
      </c>
      <c r="P1439" t="s">
        <v>476</v>
      </c>
    </row>
    <row r="1440" spans="1:16">
      <c r="A1440" s="484" t="s">
        <v>81975</v>
      </c>
      <c r="C1440" t="s">
        <v>81974</v>
      </c>
      <c r="D1440" t="s">
        <v>81974</v>
      </c>
      <c r="E1440" t="str">
        <f t="shared" si="22"/>
        <v>586377 - EHPAD ARCIS SUR AUBE</v>
      </c>
      <c r="F1440" t="s">
        <v>39732</v>
      </c>
      <c r="G1440" t="s">
        <v>81973</v>
      </c>
      <c r="I1440" t="s">
        <v>81972</v>
      </c>
      <c r="J1440" t="s">
        <v>81971</v>
      </c>
      <c r="K1440" t="s">
        <v>208</v>
      </c>
      <c r="L1440" t="s">
        <v>81970</v>
      </c>
      <c r="N1440" t="s">
        <v>208</v>
      </c>
      <c r="O1440" t="s">
        <v>476</v>
      </c>
      <c r="P1440" t="s">
        <v>476</v>
      </c>
    </row>
    <row r="1441" spans="1:16">
      <c r="A1441" s="484" t="s">
        <v>57046</v>
      </c>
      <c r="C1441" t="s">
        <v>57045</v>
      </c>
      <c r="D1441" t="s">
        <v>57045</v>
      </c>
      <c r="E1441" t="str">
        <f t="shared" si="22"/>
        <v>564590 - INSTITUT CHANTELOUP</v>
      </c>
      <c r="F1441" t="s">
        <v>2090</v>
      </c>
      <c r="G1441" t="s">
        <v>57044</v>
      </c>
      <c r="I1441" t="s">
        <v>21597</v>
      </c>
      <c r="K1441" t="s">
        <v>208</v>
      </c>
      <c r="L1441" t="s">
        <v>57043</v>
      </c>
      <c r="N1441" t="s">
        <v>208</v>
      </c>
      <c r="O1441" t="s">
        <v>476</v>
      </c>
      <c r="P1441" t="s">
        <v>476</v>
      </c>
    </row>
    <row r="1442" spans="1:16">
      <c r="A1442" s="484" t="s">
        <v>104116</v>
      </c>
      <c r="B1442" s="485" t="s">
        <v>104115</v>
      </c>
      <c r="C1442" t="s">
        <v>104114</v>
      </c>
      <c r="D1442" t="s">
        <v>104113</v>
      </c>
      <c r="E1442" t="str">
        <f t="shared" si="22"/>
        <v>614180 - CH CARCASSONNE IFSI</v>
      </c>
      <c r="F1442" t="s">
        <v>1487</v>
      </c>
      <c r="G1442" t="s">
        <v>104112</v>
      </c>
      <c r="H1442" t="s">
        <v>104111</v>
      </c>
      <c r="I1442" t="s">
        <v>7874</v>
      </c>
      <c r="J1442" t="s">
        <v>104110</v>
      </c>
      <c r="K1442" t="s">
        <v>104109</v>
      </c>
      <c r="L1442" t="s">
        <v>104108</v>
      </c>
      <c r="N1442" t="s">
        <v>208</v>
      </c>
      <c r="O1442" t="s">
        <v>476</v>
      </c>
      <c r="P1442" t="s">
        <v>476</v>
      </c>
    </row>
    <row r="1443" spans="1:16">
      <c r="A1443" s="484" t="s">
        <v>104781</v>
      </c>
      <c r="B1443" s="485" t="s">
        <v>104115</v>
      </c>
      <c r="C1443" t="s">
        <v>104780</v>
      </c>
      <c r="D1443" t="s">
        <v>104779</v>
      </c>
      <c r="E1443" t="str">
        <f t="shared" si="22"/>
        <v>7900 - CH CARCASSONNE</v>
      </c>
      <c r="F1443" t="s">
        <v>22970</v>
      </c>
      <c r="G1443" t="s">
        <v>104778</v>
      </c>
      <c r="H1443" t="s">
        <v>104111</v>
      </c>
      <c r="I1443" t="s">
        <v>7874</v>
      </c>
      <c r="J1443" t="s">
        <v>104777</v>
      </c>
      <c r="K1443" t="s">
        <v>104776</v>
      </c>
      <c r="L1443" t="s">
        <v>104775</v>
      </c>
      <c r="N1443" t="s">
        <v>208</v>
      </c>
      <c r="O1443" t="s">
        <v>476</v>
      </c>
      <c r="P1443" t="s">
        <v>476</v>
      </c>
    </row>
    <row r="1444" spans="1:16">
      <c r="A1444" s="484" t="s">
        <v>102029</v>
      </c>
      <c r="B1444" s="485" t="s">
        <v>102028</v>
      </c>
      <c r="C1444" t="s">
        <v>102027</v>
      </c>
      <c r="D1444" t="s">
        <v>102026</v>
      </c>
      <c r="E1444" t="str">
        <f t="shared" si="22"/>
        <v>476444 - CH LEZIGNAN</v>
      </c>
      <c r="F1444" t="s">
        <v>707</v>
      </c>
      <c r="G1444" t="s">
        <v>102025</v>
      </c>
      <c r="H1444" t="s">
        <v>102024</v>
      </c>
      <c r="I1444" t="s">
        <v>9410</v>
      </c>
      <c r="J1444" t="s">
        <v>102023</v>
      </c>
      <c r="K1444" t="s">
        <v>102022</v>
      </c>
      <c r="L1444" t="s">
        <v>102021</v>
      </c>
      <c r="N1444" t="s">
        <v>208</v>
      </c>
      <c r="O1444" t="s">
        <v>476</v>
      </c>
      <c r="P1444" t="s">
        <v>476</v>
      </c>
    </row>
    <row r="1445" spans="1:16">
      <c r="A1445" s="484" t="s">
        <v>103656</v>
      </c>
      <c r="B1445" s="485" t="s">
        <v>103655</v>
      </c>
      <c r="C1445" t="s">
        <v>103654</v>
      </c>
      <c r="D1445" t="s">
        <v>103653</v>
      </c>
      <c r="E1445" t="str">
        <f t="shared" si="22"/>
        <v>8369 - CH NARBONNE</v>
      </c>
      <c r="F1445" t="s">
        <v>24306</v>
      </c>
      <c r="G1445" t="s">
        <v>103652</v>
      </c>
      <c r="H1445" t="s">
        <v>103651</v>
      </c>
      <c r="I1445" t="s">
        <v>3113</v>
      </c>
      <c r="J1445" t="s">
        <v>103650</v>
      </c>
      <c r="K1445" t="s">
        <v>208</v>
      </c>
      <c r="L1445" t="s">
        <v>103649</v>
      </c>
      <c r="N1445" t="s">
        <v>207</v>
      </c>
      <c r="O1445" t="s">
        <v>476</v>
      </c>
      <c r="P1445" t="s">
        <v>476</v>
      </c>
    </row>
    <row r="1446" spans="1:16">
      <c r="A1446" s="484" t="s">
        <v>102963</v>
      </c>
      <c r="C1446" t="s">
        <v>102962</v>
      </c>
      <c r="D1446" t="s">
        <v>102961</v>
      </c>
      <c r="E1446" t="str">
        <f t="shared" si="22"/>
        <v>530414 - CH PORT LA NOUVELLE</v>
      </c>
      <c r="F1446" t="s">
        <v>1133</v>
      </c>
      <c r="G1446" t="s">
        <v>102960</v>
      </c>
      <c r="I1446" t="s">
        <v>102959</v>
      </c>
      <c r="J1446" t="s">
        <v>102958</v>
      </c>
      <c r="K1446" t="s">
        <v>208</v>
      </c>
      <c r="L1446" t="s">
        <v>102957</v>
      </c>
      <c r="N1446" t="s">
        <v>208</v>
      </c>
      <c r="O1446" t="s">
        <v>476</v>
      </c>
      <c r="P1446" t="s">
        <v>476</v>
      </c>
    </row>
    <row r="1447" spans="1:16">
      <c r="A1447" s="484" t="s">
        <v>101393</v>
      </c>
      <c r="B1447" s="485" t="s">
        <v>101385</v>
      </c>
      <c r="C1447" t="s">
        <v>101392</v>
      </c>
      <c r="D1447" t="s">
        <v>101391</v>
      </c>
      <c r="E1447" t="str">
        <f t="shared" si="22"/>
        <v>21556 - CH RODEZ</v>
      </c>
      <c r="F1447" t="s">
        <v>1021</v>
      </c>
      <c r="G1447" t="s">
        <v>101390</v>
      </c>
      <c r="I1447" t="s">
        <v>7864</v>
      </c>
      <c r="J1447" t="s">
        <v>101389</v>
      </c>
      <c r="K1447" t="s">
        <v>101388</v>
      </c>
      <c r="L1447" t="s">
        <v>101387</v>
      </c>
      <c r="N1447" t="s">
        <v>208</v>
      </c>
      <c r="O1447" t="s">
        <v>476</v>
      </c>
      <c r="P1447" t="s">
        <v>476</v>
      </c>
    </row>
    <row r="1448" spans="1:16">
      <c r="A1448" s="484" t="s">
        <v>101386</v>
      </c>
      <c r="B1448" s="485" t="s">
        <v>101385</v>
      </c>
      <c r="C1448" t="s">
        <v>101384</v>
      </c>
      <c r="D1448" t="s">
        <v>101383</v>
      </c>
      <c r="E1448" t="str">
        <f t="shared" si="22"/>
        <v>489426 - CH RODEZ IFSI IFAS IFAP</v>
      </c>
      <c r="F1448" t="s">
        <v>26394</v>
      </c>
      <c r="G1448" t="s">
        <v>101382</v>
      </c>
      <c r="H1448" t="s">
        <v>101381</v>
      </c>
      <c r="I1448" t="s">
        <v>7864</v>
      </c>
      <c r="J1448" t="s">
        <v>101380</v>
      </c>
      <c r="K1448" t="s">
        <v>208</v>
      </c>
      <c r="L1448" t="s">
        <v>101379</v>
      </c>
      <c r="N1448" t="s">
        <v>208</v>
      </c>
      <c r="O1448" t="s">
        <v>476</v>
      </c>
      <c r="P1448" t="s">
        <v>476</v>
      </c>
    </row>
    <row r="1449" spans="1:16">
      <c r="A1449" s="484" t="s">
        <v>61255</v>
      </c>
      <c r="C1449" t="s">
        <v>61254</v>
      </c>
      <c r="D1449" t="s">
        <v>61253</v>
      </c>
      <c r="E1449" t="str">
        <f t="shared" si="22"/>
        <v>466505 - HOPITAL ST  GENIEZ D'OLT</v>
      </c>
      <c r="G1449" t="s">
        <v>61252</v>
      </c>
      <c r="I1449" t="s">
        <v>61251</v>
      </c>
      <c r="J1449" t="s">
        <v>61250</v>
      </c>
      <c r="K1449" t="s">
        <v>61249</v>
      </c>
      <c r="L1449" t="s">
        <v>61248</v>
      </c>
      <c r="N1449" t="s">
        <v>208</v>
      </c>
      <c r="O1449" t="s">
        <v>476</v>
      </c>
      <c r="P1449" t="s">
        <v>476</v>
      </c>
    </row>
    <row r="1450" spans="1:16">
      <c r="A1450" s="484" t="s">
        <v>103700</v>
      </c>
      <c r="B1450" s="485" t="s">
        <v>103699</v>
      </c>
      <c r="C1450" t="s">
        <v>103698</v>
      </c>
      <c r="D1450" t="s">
        <v>103697</v>
      </c>
      <c r="E1450" t="str">
        <f t="shared" si="22"/>
        <v>323652 - CH MILLAU</v>
      </c>
      <c r="F1450" t="s">
        <v>17230</v>
      </c>
      <c r="G1450" t="s">
        <v>103696</v>
      </c>
      <c r="H1450" t="s">
        <v>103695</v>
      </c>
      <c r="I1450" t="s">
        <v>8642</v>
      </c>
      <c r="J1450" t="s">
        <v>103694</v>
      </c>
      <c r="K1450" t="s">
        <v>103693</v>
      </c>
      <c r="L1450" t="s">
        <v>103692</v>
      </c>
      <c r="N1450" t="s">
        <v>208</v>
      </c>
      <c r="O1450" t="s">
        <v>476</v>
      </c>
      <c r="P1450" t="s">
        <v>476</v>
      </c>
    </row>
    <row r="1451" spans="1:16">
      <c r="A1451" s="484" t="s">
        <v>103054</v>
      </c>
      <c r="B1451" s="485" t="s">
        <v>103053</v>
      </c>
      <c r="C1451" t="s">
        <v>103052</v>
      </c>
      <c r="D1451" t="s">
        <v>103051</v>
      </c>
      <c r="E1451" t="str">
        <f t="shared" si="22"/>
        <v>438881 - CH ST AFFRIQUE</v>
      </c>
      <c r="F1451" t="s">
        <v>9112</v>
      </c>
      <c r="G1451" t="s">
        <v>103050</v>
      </c>
      <c r="I1451" t="s">
        <v>21386</v>
      </c>
      <c r="J1451" t="s">
        <v>103049</v>
      </c>
      <c r="K1451" t="s">
        <v>103048</v>
      </c>
      <c r="L1451" t="s">
        <v>103047</v>
      </c>
      <c r="N1451" t="s">
        <v>208</v>
      </c>
      <c r="O1451" t="s">
        <v>476</v>
      </c>
      <c r="P1451" t="s">
        <v>476</v>
      </c>
    </row>
    <row r="1452" spans="1:16">
      <c r="A1452" s="484" t="s">
        <v>103364</v>
      </c>
      <c r="C1452" t="s">
        <v>103363</v>
      </c>
      <c r="D1452" t="s">
        <v>103362</v>
      </c>
      <c r="E1452" t="str">
        <f t="shared" si="22"/>
        <v>598562 - CH DECAZEVILLE</v>
      </c>
      <c r="F1452" t="s">
        <v>103361</v>
      </c>
      <c r="G1452" t="s">
        <v>103360</v>
      </c>
      <c r="I1452" t="s">
        <v>103359</v>
      </c>
      <c r="J1452" t="s">
        <v>103358</v>
      </c>
      <c r="K1452" t="s">
        <v>208</v>
      </c>
      <c r="L1452" t="s">
        <v>103357</v>
      </c>
      <c r="N1452" t="s">
        <v>208</v>
      </c>
      <c r="O1452" t="s">
        <v>476</v>
      </c>
      <c r="P1452" t="s">
        <v>476</v>
      </c>
    </row>
    <row r="1453" spans="1:16">
      <c r="A1453" s="484" t="s">
        <v>100773</v>
      </c>
      <c r="C1453" t="s">
        <v>100772</v>
      </c>
      <c r="D1453" t="s">
        <v>100771</v>
      </c>
      <c r="E1453" t="str">
        <f t="shared" si="22"/>
        <v>481610 - CH VILLEFRANCHE DE ROUERGUE</v>
      </c>
      <c r="F1453" t="s">
        <v>19592</v>
      </c>
      <c r="G1453" t="s">
        <v>100770</v>
      </c>
      <c r="H1453" t="s">
        <v>100769</v>
      </c>
      <c r="I1453" t="s">
        <v>100768</v>
      </c>
      <c r="J1453" t="s">
        <v>100767</v>
      </c>
      <c r="K1453" t="s">
        <v>100766</v>
      </c>
      <c r="L1453" t="s">
        <v>100765</v>
      </c>
      <c r="N1453" t="s">
        <v>208</v>
      </c>
      <c r="O1453" t="s">
        <v>476</v>
      </c>
      <c r="P1453" t="s">
        <v>476</v>
      </c>
    </row>
    <row r="1454" spans="1:16">
      <c r="A1454" s="484" t="s">
        <v>102505</v>
      </c>
      <c r="C1454" t="s">
        <v>102504</v>
      </c>
      <c r="D1454" t="s">
        <v>102503</v>
      </c>
      <c r="E1454" t="str">
        <f t="shared" si="22"/>
        <v>503101 - CHI SALLES LA SOURCE</v>
      </c>
      <c r="F1454" t="s">
        <v>61293</v>
      </c>
      <c r="H1454" t="s">
        <v>102502</v>
      </c>
      <c r="I1454" t="s">
        <v>102501</v>
      </c>
      <c r="J1454" t="s">
        <v>102500</v>
      </c>
      <c r="K1454" t="s">
        <v>208</v>
      </c>
      <c r="L1454" t="s">
        <v>102499</v>
      </c>
      <c r="N1454" t="s">
        <v>208</v>
      </c>
      <c r="O1454" t="s">
        <v>476</v>
      </c>
      <c r="P1454" t="s">
        <v>476</v>
      </c>
    </row>
    <row r="1455" spans="1:16">
      <c r="A1455" s="484" t="s">
        <v>104846</v>
      </c>
      <c r="B1455" s="485" t="s">
        <v>104845</v>
      </c>
      <c r="C1455" t="s">
        <v>104844</v>
      </c>
      <c r="D1455" t="s">
        <v>104843</v>
      </c>
      <c r="E1455" t="str">
        <f t="shared" si="22"/>
        <v>481531 - CH ALLAUCH</v>
      </c>
      <c r="F1455" t="s">
        <v>37918</v>
      </c>
      <c r="G1455" t="s">
        <v>104842</v>
      </c>
      <c r="H1455" t="s">
        <v>104841</v>
      </c>
      <c r="I1455" t="s">
        <v>71132</v>
      </c>
      <c r="J1455" t="s">
        <v>104840</v>
      </c>
      <c r="K1455" t="s">
        <v>208</v>
      </c>
      <c r="L1455" t="s">
        <v>104839</v>
      </c>
      <c r="N1455" t="s">
        <v>208</v>
      </c>
      <c r="O1455" t="s">
        <v>476</v>
      </c>
      <c r="P1455" t="s">
        <v>476</v>
      </c>
    </row>
    <row r="1456" spans="1:16">
      <c r="A1456" s="484" t="s">
        <v>102863</v>
      </c>
      <c r="B1456" s="485" t="s">
        <v>102862</v>
      </c>
      <c r="C1456" t="s">
        <v>102861</v>
      </c>
      <c r="D1456" t="s">
        <v>102860</v>
      </c>
      <c r="E1456" t="str">
        <f t="shared" si="22"/>
        <v>190706 - CHG EDMOND GARCIN AUBAGNE</v>
      </c>
      <c r="F1456" t="s">
        <v>5530</v>
      </c>
      <c r="G1456" t="s">
        <v>102859</v>
      </c>
      <c r="I1456" t="s">
        <v>1845</v>
      </c>
      <c r="J1456" t="s">
        <v>102858</v>
      </c>
      <c r="K1456" t="s">
        <v>102857</v>
      </c>
      <c r="L1456" t="s">
        <v>102856</v>
      </c>
      <c r="N1456" t="s">
        <v>208</v>
      </c>
      <c r="O1456" t="s">
        <v>476</v>
      </c>
      <c r="P1456" t="s">
        <v>476</v>
      </c>
    </row>
    <row r="1457" spans="1:16">
      <c r="A1457" s="484" t="s">
        <v>40428</v>
      </c>
      <c r="C1457" t="s">
        <v>40427</v>
      </c>
      <c r="D1457" t="s">
        <v>40426</v>
      </c>
      <c r="E1457" t="str">
        <f t="shared" si="22"/>
        <v>631000 - EHPAD CASSIS</v>
      </c>
      <c r="F1457" t="s">
        <v>17463</v>
      </c>
      <c r="G1457" t="s">
        <v>40425</v>
      </c>
      <c r="H1457" t="s">
        <v>40424</v>
      </c>
      <c r="I1457" t="s">
        <v>40423</v>
      </c>
      <c r="K1457" t="s">
        <v>208</v>
      </c>
      <c r="L1457" t="s">
        <v>40422</v>
      </c>
      <c r="N1457" t="s">
        <v>208</v>
      </c>
      <c r="O1457" t="s">
        <v>476</v>
      </c>
      <c r="P1457" t="s">
        <v>476</v>
      </c>
    </row>
    <row r="1458" spans="1:16">
      <c r="A1458" s="484" t="s">
        <v>102855</v>
      </c>
      <c r="C1458" t="s">
        <v>102854</v>
      </c>
      <c r="D1458" t="s">
        <v>102853</v>
      </c>
      <c r="E1458" t="str">
        <f t="shared" si="22"/>
        <v>518580 - CH LA CIOTAT</v>
      </c>
      <c r="F1458" t="s">
        <v>11063</v>
      </c>
      <c r="G1458" t="s">
        <v>102852</v>
      </c>
      <c r="I1458" t="s">
        <v>8055</v>
      </c>
      <c r="J1458" t="s">
        <v>102851</v>
      </c>
      <c r="K1458" t="s">
        <v>208</v>
      </c>
      <c r="L1458" t="s">
        <v>102850</v>
      </c>
      <c r="N1458" t="s">
        <v>208</v>
      </c>
      <c r="O1458" t="s">
        <v>476</v>
      </c>
      <c r="P1458" t="s">
        <v>476</v>
      </c>
    </row>
    <row r="1459" spans="1:16">
      <c r="A1459" s="484" t="s">
        <v>104974</v>
      </c>
      <c r="B1459" s="485" t="s">
        <v>104973</v>
      </c>
      <c r="C1459" t="s">
        <v>104972</v>
      </c>
      <c r="D1459" t="s">
        <v>104971</v>
      </c>
      <c r="E1459" t="str">
        <f t="shared" si="22"/>
        <v>166698 - CGD MONTOLIVET MARSEILLE</v>
      </c>
      <c r="F1459" t="s">
        <v>3843</v>
      </c>
      <c r="G1459" t="s">
        <v>104970</v>
      </c>
      <c r="H1459" t="s">
        <v>104969</v>
      </c>
      <c r="I1459" t="s">
        <v>1035</v>
      </c>
      <c r="J1459" t="s">
        <v>104968</v>
      </c>
      <c r="K1459" t="s">
        <v>104967</v>
      </c>
      <c r="L1459" t="s">
        <v>104966</v>
      </c>
      <c r="N1459" t="s">
        <v>208</v>
      </c>
      <c r="O1459" t="s">
        <v>476</v>
      </c>
      <c r="P1459" t="s">
        <v>476</v>
      </c>
    </row>
    <row r="1460" spans="1:16">
      <c r="A1460" s="484" t="s">
        <v>100818</v>
      </c>
      <c r="B1460" s="485" t="s">
        <v>100817</v>
      </c>
      <c r="C1460" t="s">
        <v>4529</v>
      </c>
      <c r="D1460" t="s">
        <v>100816</v>
      </c>
      <c r="E1460" t="str">
        <f t="shared" si="22"/>
        <v>477333 - CH VALVERT</v>
      </c>
      <c r="F1460" t="s">
        <v>10883</v>
      </c>
      <c r="G1460" t="s">
        <v>100815</v>
      </c>
      <c r="I1460" t="s">
        <v>4528</v>
      </c>
      <c r="J1460" t="s">
        <v>100814</v>
      </c>
      <c r="K1460" t="s">
        <v>100813</v>
      </c>
      <c r="L1460" t="s">
        <v>100812</v>
      </c>
      <c r="N1460" t="s">
        <v>208</v>
      </c>
      <c r="O1460" t="s">
        <v>476</v>
      </c>
      <c r="P1460" t="s">
        <v>476</v>
      </c>
    </row>
    <row r="1461" spans="1:16">
      <c r="A1461" s="484" t="s">
        <v>89893</v>
      </c>
      <c r="B1461" s="485" t="s">
        <v>89892</v>
      </c>
      <c r="C1461" t="s">
        <v>89891</v>
      </c>
      <c r="D1461" t="s">
        <v>89890</v>
      </c>
      <c r="E1461" t="str">
        <f t="shared" si="22"/>
        <v>105624 - CH EDOUARD TOULOUSE</v>
      </c>
      <c r="F1461" t="s">
        <v>11972</v>
      </c>
      <c r="G1461" t="s">
        <v>89889</v>
      </c>
      <c r="I1461" t="s">
        <v>17774</v>
      </c>
      <c r="J1461" t="s">
        <v>89888</v>
      </c>
      <c r="K1461" t="s">
        <v>89887</v>
      </c>
      <c r="L1461" t="s">
        <v>89886</v>
      </c>
      <c r="N1461" t="s">
        <v>208</v>
      </c>
      <c r="O1461" t="s">
        <v>476</v>
      </c>
      <c r="P1461" t="s">
        <v>476</v>
      </c>
    </row>
    <row r="1462" spans="1:16">
      <c r="A1462" s="484" t="s">
        <v>124423</v>
      </c>
      <c r="B1462" s="485" t="s">
        <v>124422</v>
      </c>
      <c r="C1462" t="s">
        <v>124421</v>
      </c>
      <c r="D1462" t="s">
        <v>124420</v>
      </c>
      <c r="E1462" t="str">
        <f t="shared" si="22"/>
        <v>9647 - AP HM</v>
      </c>
      <c r="F1462" t="s">
        <v>3468</v>
      </c>
      <c r="G1462" t="s">
        <v>124419</v>
      </c>
      <c r="I1462" t="s">
        <v>43529</v>
      </c>
      <c r="J1462" t="s">
        <v>124418</v>
      </c>
      <c r="K1462" t="s">
        <v>124417</v>
      </c>
      <c r="L1462" t="s">
        <v>124416</v>
      </c>
      <c r="N1462" t="s">
        <v>208</v>
      </c>
      <c r="O1462" t="s">
        <v>476</v>
      </c>
      <c r="P1462" t="s">
        <v>476</v>
      </c>
    </row>
    <row r="1463" spans="1:16">
      <c r="A1463" s="484" t="s">
        <v>101194</v>
      </c>
      <c r="C1463" t="s">
        <v>101193</v>
      </c>
      <c r="D1463" t="s">
        <v>63501</v>
      </c>
      <c r="E1463" t="str">
        <f t="shared" si="22"/>
        <v>216987 - CH MONTPERRIN</v>
      </c>
      <c r="F1463" t="s">
        <v>5634</v>
      </c>
      <c r="G1463" t="s">
        <v>101192</v>
      </c>
      <c r="I1463" t="s">
        <v>596</v>
      </c>
      <c r="J1463" t="s">
        <v>101191</v>
      </c>
      <c r="K1463" t="s">
        <v>101190</v>
      </c>
      <c r="L1463" t="s">
        <v>101189</v>
      </c>
      <c r="N1463" t="s">
        <v>208</v>
      </c>
      <c r="O1463" t="s">
        <v>476</v>
      </c>
      <c r="P1463" t="s">
        <v>476</v>
      </c>
    </row>
    <row r="1464" spans="1:16">
      <c r="A1464" s="484" t="s">
        <v>81502</v>
      </c>
      <c r="C1464" t="s">
        <v>81501</v>
      </c>
      <c r="D1464" t="s">
        <v>81500</v>
      </c>
      <c r="E1464" t="str">
        <f t="shared" si="22"/>
        <v>628530 - EHPAD DE MARIGNANE</v>
      </c>
      <c r="F1464" t="s">
        <v>66567</v>
      </c>
      <c r="G1464" t="s">
        <v>81499</v>
      </c>
      <c r="I1464" t="s">
        <v>16712</v>
      </c>
      <c r="J1464" t="s">
        <v>81498</v>
      </c>
      <c r="K1464" t="s">
        <v>208</v>
      </c>
      <c r="L1464" t="s">
        <v>81497</v>
      </c>
      <c r="N1464" t="s">
        <v>208</v>
      </c>
      <c r="O1464" t="s">
        <v>476</v>
      </c>
      <c r="P1464" t="s">
        <v>476</v>
      </c>
    </row>
    <row r="1465" spans="1:16">
      <c r="A1465" s="484" t="s">
        <v>101938</v>
      </c>
      <c r="B1465" s="485" t="s">
        <v>101937</v>
      </c>
      <c r="C1465" t="s">
        <v>101936</v>
      </c>
      <c r="D1465" t="s">
        <v>101935</v>
      </c>
      <c r="E1465" t="str">
        <f t="shared" si="22"/>
        <v>118199 - CH MARTIGUES</v>
      </c>
      <c r="F1465" t="s">
        <v>14493</v>
      </c>
      <c r="G1465" t="s">
        <v>101934</v>
      </c>
      <c r="H1465" t="s">
        <v>101933</v>
      </c>
      <c r="I1465" t="s">
        <v>9933</v>
      </c>
      <c r="J1465" t="s">
        <v>101932</v>
      </c>
      <c r="K1465" t="s">
        <v>101931</v>
      </c>
      <c r="L1465" t="s">
        <v>101930</v>
      </c>
      <c r="N1465" t="s">
        <v>207</v>
      </c>
      <c r="O1465" t="s">
        <v>476</v>
      </c>
      <c r="P1465" t="s">
        <v>476</v>
      </c>
    </row>
    <row r="1466" spans="1:16">
      <c r="A1466" s="484" t="s">
        <v>103523</v>
      </c>
      <c r="B1466" s="485" t="s">
        <v>103522</v>
      </c>
      <c r="C1466" t="s">
        <v>103521</v>
      </c>
      <c r="D1466" t="s">
        <v>103520</v>
      </c>
      <c r="E1466" t="str">
        <f t="shared" si="22"/>
        <v>108108 - CH SALON DE PROVENCE</v>
      </c>
      <c r="F1466" t="s">
        <v>9135</v>
      </c>
      <c r="G1466" t="s">
        <v>103519</v>
      </c>
      <c r="H1466" t="s">
        <v>103518</v>
      </c>
      <c r="I1466" t="s">
        <v>16912</v>
      </c>
      <c r="J1466" t="s">
        <v>103517</v>
      </c>
      <c r="K1466" t="s">
        <v>103516</v>
      </c>
      <c r="L1466" t="s">
        <v>103515</v>
      </c>
      <c r="N1466" t="s">
        <v>208</v>
      </c>
      <c r="O1466" t="s">
        <v>476</v>
      </c>
      <c r="P1466" t="s">
        <v>476</v>
      </c>
    </row>
    <row r="1467" spans="1:16">
      <c r="A1467" s="484" t="s">
        <v>104281</v>
      </c>
      <c r="B1467" s="485" t="s">
        <v>104280</v>
      </c>
      <c r="C1467" t="s">
        <v>104279</v>
      </c>
      <c r="D1467" t="s">
        <v>104278</v>
      </c>
      <c r="E1467" t="str">
        <f t="shared" si="22"/>
        <v>18533 - CH ARLES</v>
      </c>
      <c r="F1467" t="s">
        <v>519</v>
      </c>
      <c r="G1467" t="s">
        <v>104277</v>
      </c>
      <c r="H1467" t="s">
        <v>104276</v>
      </c>
      <c r="I1467" t="s">
        <v>4444</v>
      </c>
      <c r="J1467" t="s">
        <v>104275</v>
      </c>
      <c r="K1467" t="s">
        <v>104274</v>
      </c>
      <c r="L1467" t="s">
        <v>104273</v>
      </c>
      <c r="N1467" t="s">
        <v>208</v>
      </c>
      <c r="O1467" t="s">
        <v>476</v>
      </c>
      <c r="P1467" t="s">
        <v>476</v>
      </c>
    </row>
    <row r="1468" spans="1:16">
      <c r="A1468" s="484" t="s">
        <v>81803</v>
      </c>
      <c r="C1468" t="s">
        <v>81802</v>
      </c>
      <c r="D1468" t="s">
        <v>81801</v>
      </c>
      <c r="E1468" t="str">
        <f t="shared" si="22"/>
        <v>675027 - EHPAD MAUSSANE LES ALPILLES</v>
      </c>
      <c r="F1468" t="s">
        <v>32819</v>
      </c>
      <c r="G1468" t="s">
        <v>81800</v>
      </c>
      <c r="I1468" t="s">
        <v>81799</v>
      </c>
      <c r="J1468" t="s">
        <v>81798</v>
      </c>
      <c r="K1468" t="s">
        <v>208</v>
      </c>
      <c r="L1468" t="s">
        <v>81797</v>
      </c>
      <c r="N1468" t="s">
        <v>208</v>
      </c>
      <c r="O1468" t="s">
        <v>476</v>
      </c>
      <c r="P1468" t="s">
        <v>476</v>
      </c>
    </row>
    <row r="1469" spans="1:16">
      <c r="A1469" s="484" t="s">
        <v>81217</v>
      </c>
      <c r="C1469" t="s">
        <v>81216</v>
      </c>
      <c r="D1469" t="s">
        <v>81215</v>
      </c>
      <c r="E1469" t="str">
        <f t="shared" si="22"/>
        <v>580089 - EHPAD MAILLANE</v>
      </c>
      <c r="F1469" t="s">
        <v>19389</v>
      </c>
      <c r="G1469" t="s">
        <v>81214</v>
      </c>
      <c r="I1469" t="s">
        <v>81213</v>
      </c>
      <c r="J1469" t="s">
        <v>81212</v>
      </c>
      <c r="K1469" t="s">
        <v>208</v>
      </c>
      <c r="L1469" t="s">
        <v>81211</v>
      </c>
      <c r="N1469" t="s">
        <v>208</v>
      </c>
      <c r="O1469" t="s">
        <v>476</v>
      </c>
      <c r="P1469" t="s">
        <v>476</v>
      </c>
    </row>
    <row r="1470" spans="1:16">
      <c r="A1470" s="484" t="s">
        <v>80965</v>
      </c>
      <c r="C1470" t="s">
        <v>80964</v>
      </c>
      <c r="D1470" t="s">
        <v>80964</v>
      </c>
      <c r="E1470" t="str">
        <f t="shared" si="22"/>
        <v>580107 - EHPAD ROQUEVAIRE AURIOL</v>
      </c>
      <c r="F1470" t="s">
        <v>19389</v>
      </c>
      <c r="G1470" t="s">
        <v>80963</v>
      </c>
      <c r="I1470" t="s">
        <v>80962</v>
      </c>
      <c r="K1470" t="s">
        <v>208</v>
      </c>
      <c r="L1470" t="s">
        <v>80961</v>
      </c>
      <c r="N1470" t="s">
        <v>208</v>
      </c>
      <c r="O1470" t="s">
        <v>476</v>
      </c>
      <c r="P1470" t="s">
        <v>476</v>
      </c>
    </row>
    <row r="1471" spans="1:16">
      <c r="A1471" s="484" t="s">
        <v>81639</v>
      </c>
      <c r="C1471" t="s">
        <v>81638</v>
      </c>
      <c r="D1471" t="s">
        <v>81637</v>
      </c>
      <c r="E1471" t="str">
        <f t="shared" si="22"/>
        <v>580065 - EHPAD NOVES CABANNES</v>
      </c>
      <c r="F1471" t="s">
        <v>19389</v>
      </c>
      <c r="G1471" t="s">
        <v>81636</v>
      </c>
      <c r="I1471" t="s">
        <v>81635</v>
      </c>
      <c r="J1471" t="s">
        <v>81634</v>
      </c>
      <c r="K1471" t="s">
        <v>208</v>
      </c>
      <c r="L1471" t="s">
        <v>81633</v>
      </c>
      <c r="N1471" t="s">
        <v>208</v>
      </c>
      <c r="O1471" t="s">
        <v>476</v>
      </c>
      <c r="P1471" t="s">
        <v>476</v>
      </c>
    </row>
    <row r="1472" spans="1:16">
      <c r="A1472" s="484" t="s">
        <v>101417</v>
      </c>
      <c r="B1472" s="485" t="s">
        <v>101416</v>
      </c>
      <c r="C1472" t="s">
        <v>101415</v>
      </c>
      <c r="D1472" t="s">
        <v>101414</v>
      </c>
      <c r="E1472" t="str">
        <f t="shared" si="22"/>
        <v>39860 - CH LISIEUX</v>
      </c>
      <c r="F1472" t="s">
        <v>498</v>
      </c>
      <c r="G1472" t="s">
        <v>101413</v>
      </c>
      <c r="I1472" t="s">
        <v>42721</v>
      </c>
      <c r="J1472" t="s">
        <v>101412</v>
      </c>
      <c r="K1472" t="s">
        <v>101411</v>
      </c>
      <c r="L1472" t="s">
        <v>101410</v>
      </c>
      <c r="N1472" t="s">
        <v>208</v>
      </c>
      <c r="O1472" t="s">
        <v>476</v>
      </c>
      <c r="P1472" t="s">
        <v>476</v>
      </c>
    </row>
    <row r="1473" spans="1:16">
      <c r="A1473" s="484" t="s">
        <v>56777</v>
      </c>
      <c r="B1473" s="485" t="s">
        <v>56776</v>
      </c>
      <c r="C1473" t="s">
        <v>56775</v>
      </c>
      <c r="D1473" t="s">
        <v>56774</v>
      </c>
      <c r="E1473" t="str">
        <f t="shared" si="22"/>
        <v>20898 - IFAS DU CH BAYEUX</v>
      </c>
      <c r="F1473" t="s">
        <v>7721</v>
      </c>
      <c r="G1473" t="s">
        <v>56773</v>
      </c>
      <c r="I1473" t="s">
        <v>24832</v>
      </c>
      <c r="J1473" t="s">
        <v>56772</v>
      </c>
      <c r="K1473" t="s">
        <v>56771</v>
      </c>
      <c r="L1473" t="s">
        <v>56770</v>
      </c>
      <c r="N1473" t="s">
        <v>208</v>
      </c>
      <c r="O1473" t="s">
        <v>476</v>
      </c>
      <c r="P1473" t="s">
        <v>476</v>
      </c>
    </row>
    <row r="1474" spans="1:16">
      <c r="A1474" s="484" t="s">
        <v>101054</v>
      </c>
      <c r="B1474" s="485" t="s">
        <v>28325</v>
      </c>
      <c r="C1474" t="s">
        <v>101053</v>
      </c>
      <c r="D1474" t="s">
        <v>101052</v>
      </c>
      <c r="E1474" t="str">
        <f t="shared" ref="E1474:E1537" si="23">_xlfn.CONCAT(L1474," - ",D1474)</f>
        <v>8850 - CHU CAEN</v>
      </c>
      <c r="F1474" t="s">
        <v>6951</v>
      </c>
      <c r="G1474" t="s">
        <v>23122</v>
      </c>
      <c r="H1474" t="s">
        <v>101051</v>
      </c>
      <c r="I1474" t="s">
        <v>1781</v>
      </c>
      <c r="J1474" t="s">
        <v>101050</v>
      </c>
      <c r="K1474" t="s">
        <v>101049</v>
      </c>
      <c r="L1474" t="s">
        <v>101048</v>
      </c>
      <c r="N1474" t="s">
        <v>208</v>
      </c>
      <c r="O1474" t="s">
        <v>476</v>
      </c>
      <c r="P1474" t="s">
        <v>476</v>
      </c>
    </row>
    <row r="1475" spans="1:16">
      <c r="A1475" s="484" t="s">
        <v>28326</v>
      </c>
      <c r="B1475" s="485" t="s">
        <v>28325</v>
      </c>
      <c r="C1475" t="s">
        <v>28324</v>
      </c>
      <c r="D1475" t="s">
        <v>28324</v>
      </c>
      <c r="E1475" t="str">
        <f t="shared" si="23"/>
        <v>653846 - PFRS DU CHU DE CAEN NORMANDIE</v>
      </c>
      <c r="F1475" t="s">
        <v>28323</v>
      </c>
      <c r="G1475" t="s">
        <v>22762</v>
      </c>
      <c r="H1475" t="s">
        <v>28322</v>
      </c>
      <c r="I1475" t="s">
        <v>1781</v>
      </c>
      <c r="J1475" t="s">
        <v>28321</v>
      </c>
      <c r="K1475" t="s">
        <v>208</v>
      </c>
      <c r="L1475" t="s">
        <v>28320</v>
      </c>
      <c r="N1475" t="s">
        <v>208</v>
      </c>
      <c r="O1475" t="s">
        <v>476</v>
      </c>
      <c r="P1475" t="s">
        <v>476</v>
      </c>
    </row>
    <row r="1476" spans="1:16">
      <c r="A1476" s="484" t="s">
        <v>100757</v>
      </c>
      <c r="C1476" t="s">
        <v>100756</v>
      </c>
      <c r="D1476" t="s">
        <v>100755</v>
      </c>
      <c r="E1476" t="str">
        <f t="shared" si="23"/>
        <v>112094 - CH VIRE</v>
      </c>
      <c r="F1476" t="s">
        <v>498</v>
      </c>
      <c r="G1476" t="s">
        <v>100754</v>
      </c>
      <c r="H1476" t="s">
        <v>100753</v>
      </c>
      <c r="I1476" t="s">
        <v>39333</v>
      </c>
      <c r="J1476" t="s">
        <v>100752</v>
      </c>
      <c r="K1476" t="s">
        <v>100751</v>
      </c>
      <c r="L1476" t="s">
        <v>100750</v>
      </c>
      <c r="N1476" t="s">
        <v>208</v>
      </c>
      <c r="O1476" t="s">
        <v>476</v>
      </c>
      <c r="P1476" t="s">
        <v>476</v>
      </c>
    </row>
    <row r="1477" spans="1:16">
      <c r="A1477" s="484" t="s">
        <v>81534</v>
      </c>
      <c r="C1477" t="s">
        <v>81533</v>
      </c>
      <c r="D1477" t="s">
        <v>81533</v>
      </c>
      <c r="E1477" t="str">
        <f t="shared" si="23"/>
        <v>555198 - EHPAD LAURENCE DE LA PIERRE</v>
      </c>
      <c r="F1477" t="s">
        <v>76045</v>
      </c>
      <c r="G1477" t="s">
        <v>81532</v>
      </c>
      <c r="H1477" t="s">
        <v>73783</v>
      </c>
      <c r="I1477" t="s">
        <v>81531</v>
      </c>
      <c r="J1477" t="s">
        <v>81530</v>
      </c>
      <c r="K1477" t="s">
        <v>208</v>
      </c>
      <c r="L1477" t="s">
        <v>81529</v>
      </c>
      <c r="N1477" t="s">
        <v>208</v>
      </c>
      <c r="O1477" t="s">
        <v>476</v>
      </c>
      <c r="P1477" t="s">
        <v>476</v>
      </c>
    </row>
    <row r="1478" spans="1:16">
      <c r="A1478" s="484" t="s">
        <v>84985</v>
      </c>
      <c r="B1478" s="485" t="s">
        <v>84984</v>
      </c>
      <c r="C1478" t="s">
        <v>84983</v>
      </c>
      <c r="D1478" t="s">
        <v>84982</v>
      </c>
      <c r="E1478" t="str">
        <f t="shared" si="23"/>
        <v>42900 - ECOLE D INFIRMIERES DU CH DE FALAISE</v>
      </c>
      <c r="F1478" t="s">
        <v>7721</v>
      </c>
      <c r="G1478" t="s">
        <v>84981</v>
      </c>
      <c r="I1478" t="s">
        <v>84980</v>
      </c>
      <c r="J1478" t="s">
        <v>84979</v>
      </c>
      <c r="K1478" t="s">
        <v>84978</v>
      </c>
      <c r="L1478" t="s">
        <v>84977</v>
      </c>
      <c r="N1478" t="s">
        <v>208</v>
      </c>
      <c r="O1478" t="s">
        <v>476</v>
      </c>
      <c r="P1478" t="s">
        <v>476</v>
      </c>
    </row>
    <row r="1479" spans="1:16">
      <c r="A1479" s="484" t="s">
        <v>46963</v>
      </c>
      <c r="C1479" t="s">
        <v>46962</v>
      </c>
      <c r="D1479" t="s">
        <v>46962</v>
      </c>
      <c r="E1479" t="str">
        <f t="shared" si="23"/>
        <v>538620 - LA MAISON DE JEANNE</v>
      </c>
      <c r="F1479" t="s">
        <v>2437</v>
      </c>
      <c r="G1479" t="s">
        <v>46961</v>
      </c>
      <c r="H1479" t="s">
        <v>46960</v>
      </c>
      <c r="I1479" t="s">
        <v>42423</v>
      </c>
      <c r="J1479" t="s">
        <v>46959</v>
      </c>
      <c r="K1479" t="s">
        <v>208</v>
      </c>
      <c r="L1479" t="s">
        <v>46958</v>
      </c>
      <c r="N1479" t="s">
        <v>208</v>
      </c>
      <c r="O1479" t="s">
        <v>476</v>
      </c>
      <c r="P1479" t="s">
        <v>476</v>
      </c>
    </row>
    <row r="1480" spans="1:16">
      <c r="A1480" s="484" t="s">
        <v>81625</v>
      </c>
      <c r="C1480" t="s">
        <v>81624</v>
      </c>
      <c r="D1480" t="s">
        <v>81623</v>
      </c>
      <c r="E1480" t="str">
        <f t="shared" si="23"/>
        <v>619759 - EHPAD JF DE SAINT JEAN CAEN</v>
      </c>
      <c r="F1480" t="s">
        <v>2287</v>
      </c>
      <c r="G1480" t="s">
        <v>81622</v>
      </c>
      <c r="I1480" t="s">
        <v>1781</v>
      </c>
      <c r="J1480" t="s">
        <v>81621</v>
      </c>
      <c r="K1480" t="s">
        <v>208</v>
      </c>
      <c r="L1480" t="s">
        <v>81620</v>
      </c>
      <c r="N1480" t="s">
        <v>208</v>
      </c>
      <c r="O1480" t="s">
        <v>476</v>
      </c>
      <c r="P1480" t="s">
        <v>476</v>
      </c>
    </row>
    <row r="1481" spans="1:16">
      <c r="A1481" s="484" t="s">
        <v>104687</v>
      </c>
      <c r="C1481" t="s">
        <v>104686</v>
      </c>
      <c r="D1481" t="s">
        <v>104685</v>
      </c>
      <c r="E1481" t="str">
        <f t="shared" si="23"/>
        <v>106707 - CH AUNAY SUR ODON</v>
      </c>
      <c r="F1481" t="s">
        <v>6041</v>
      </c>
      <c r="G1481" t="s">
        <v>104684</v>
      </c>
      <c r="I1481" t="s">
        <v>79090</v>
      </c>
      <c r="J1481" t="s">
        <v>104683</v>
      </c>
      <c r="K1481" t="s">
        <v>104682</v>
      </c>
      <c r="L1481" t="s">
        <v>104681</v>
      </c>
      <c r="N1481" t="s">
        <v>208</v>
      </c>
      <c r="O1481" t="s">
        <v>476</v>
      </c>
      <c r="P1481" t="s">
        <v>476</v>
      </c>
    </row>
    <row r="1482" spans="1:16">
      <c r="A1482" s="484" t="s">
        <v>77614</v>
      </c>
      <c r="C1482" t="s">
        <v>77613</v>
      </c>
      <c r="D1482" t="s">
        <v>77612</v>
      </c>
      <c r="E1482" t="str">
        <f t="shared" si="23"/>
        <v>47983 - EPSM CAEN</v>
      </c>
      <c r="F1482" t="s">
        <v>7721</v>
      </c>
      <c r="G1482" t="s">
        <v>77611</v>
      </c>
      <c r="H1482" t="s">
        <v>77610</v>
      </c>
      <c r="I1482" t="s">
        <v>1781</v>
      </c>
      <c r="J1482" t="s">
        <v>77609</v>
      </c>
      <c r="K1482" t="s">
        <v>77608</v>
      </c>
      <c r="L1482" t="s">
        <v>77607</v>
      </c>
      <c r="N1482" t="s">
        <v>208</v>
      </c>
      <c r="O1482" t="s">
        <v>476</v>
      </c>
      <c r="P1482" t="s">
        <v>476</v>
      </c>
    </row>
    <row r="1483" spans="1:16">
      <c r="A1483" s="484" t="s">
        <v>68761</v>
      </c>
      <c r="C1483" t="s">
        <v>68760</v>
      </c>
      <c r="D1483" t="s">
        <v>68759</v>
      </c>
      <c r="E1483" t="str">
        <f t="shared" si="23"/>
        <v>492954 - FOA GRAYE SUR MER</v>
      </c>
      <c r="F1483" t="s">
        <v>34627</v>
      </c>
      <c r="H1483" t="s">
        <v>68758</v>
      </c>
      <c r="I1483" t="s">
        <v>68757</v>
      </c>
      <c r="J1483" t="s">
        <v>68756</v>
      </c>
      <c r="K1483" t="s">
        <v>208</v>
      </c>
      <c r="L1483" t="s">
        <v>68755</v>
      </c>
      <c r="N1483" t="s">
        <v>208</v>
      </c>
      <c r="O1483" t="s">
        <v>476</v>
      </c>
      <c r="P1483" t="s">
        <v>476</v>
      </c>
    </row>
    <row r="1484" spans="1:16">
      <c r="A1484" s="484" t="s">
        <v>79094</v>
      </c>
      <c r="C1484" t="s">
        <v>79093</v>
      </c>
      <c r="D1484" t="s">
        <v>79092</v>
      </c>
      <c r="E1484" t="str">
        <f t="shared" si="23"/>
        <v>617751 - EPMS LA CLAIRIERE LES MONTS D AUNAY</v>
      </c>
      <c r="F1484" t="s">
        <v>44074</v>
      </c>
      <c r="G1484" t="s">
        <v>79091</v>
      </c>
      <c r="I1484" t="s">
        <v>79090</v>
      </c>
      <c r="J1484" t="s">
        <v>79089</v>
      </c>
      <c r="K1484" t="s">
        <v>208</v>
      </c>
      <c r="L1484" t="s">
        <v>79088</v>
      </c>
      <c r="N1484" t="s">
        <v>208</v>
      </c>
      <c r="O1484" t="s">
        <v>476</v>
      </c>
      <c r="P1484" t="s">
        <v>476</v>
      </c>
    </row>
    <row r="1485" spans="1:16">
      <c r="A1485" s="484" t="s">
        <v>101922</v>
      </c>
      <c r="C1485" t="s">
        <v>101921</v>
      </c>
      <c r="D1485" t="s">
        <v>101920</v>
      </c>
      <c r="E1485" t="str">
        <f t="shared" si="23"/>
        <v>481464 - CH MAURIAC</v>
      </c>
      <c r="F1485" t="s">
        <v>1618</v>
      </c>
      <c r="G1485" t="s">
        <v>101919</v>
      </c>
      <c r="H1485" t="s">
        <v>77645</v>
      </c>
      <c r="I1485" t="s">
        <v>101912</v>
      </c>
      <c r="J1485" t="s">
        <v>101911</v>
      </c>
      <c r="K1485" t="s">
        <v>208</v>
      </c>
      <c r="L1485" t="s">
        <v>101918</v>
      </c>
      <c r="N1485" t="s">
        <v>208</v>
      </c>
      <c r="O1485" t="s">
        <v>476</v>
      </c>
      <c r="P1485" t="s">
        <v>476</v>
      </c>
    </row>
    <row r="1486" spans="1:16">
      <c r="A1486" s="484" t="s">
        <v>101917</v>
      </c>
      <c r="B1486" s="485" t="s">
        <v>101916</v>
      </c>
      <c r="C1486" t="s">
        <v>101915</v>
      </c>
      <c r="D1486" t="s">
        <v>101914</v>
      </c>
      <c r="E1486" t="str">
        <f t="shared" si="23"/>
        <v>103433 - CH MAURIAC IFAS</v>
      </c>
      <c r="F1486" t="s">
        <v>61202</v>
      </c>
      <c r="G1486" t="s">
        <v>101913</v>
      </c>
      <c r="I1486" t="s">
        <v>101912</v>
      </c>
      <c r="J1486" t="s">
        <v>101911</v>
      </c>
      <c r="K1486" t="s">
        <v>101910</v>
      </c>
      <c r="L1486" t="s">
        <v>101909</v>
      </c>
      <c r="N1486" t="s">
        <v>208</v>
      </c>
      <c r="O1486" t="s">
        <v>476</v>
      </c>
      <c r="P1486" t="s">
        <v>476</v>
      </c>
    </row>
    <row r="1487" spans="1:16">
      <c r="A1487" s="484" t="s">
        <v>101830</v>
      </c>
      <c r="C1487" t="s">
        <v>101829</v>
      </c>
      <c r="D1487" t="s">
        <v>101828</v>
      </c>
      <c r="E1487" t="str">
        <f t="shared" si="23"/>
        <v>509620 - CH MURAT</v>
      </c>
      <c r="F1487" t="s">
        <v>6367</v>
      </c>
      <c r="G1487" t="s">
        <v>101827</v>
      </c>
      <c r="I1487" t="s">
        <v>17372</v>
      </c>
      <c r="J1487" t="s">
        <v>101826</v>
      </c>
      <c r="K1487" t="s">
        <v>208</v>
      </c>
      <c r="L1487" t="s">
        <v>101825</v>
      </c>
      <c r="N1487" t="s">
        <v>208</v>
      </c>
      <c r="O1487" t="s">
        <v>476</v>
      </c>
      <c r="P1487" t="s">
        <v>476</v>
      </c>
    </row>
    <row r="1488" spans="1:16">
      <c r="A1488" s="484" t="s">
        <v>81385</v>
      </c>
      <c r="C1488" t="s">
        <v>81384</v>
      </c>
      <c r="D1488" t="s">
        <v>81383</v>
      </c>
      <c r="E1488" t="str">
        <f t="shared" si="23"/>
        <v>552057 - EHPAD SAINT ILLIDE</v>
      </c>
      <c r="F1488" t="s">
        <v>55610</v>
      </c>
      <c r="G1488" t="s">
        <v>27790</v>
      </c>
      <c r="H1488" t="s">
        <v>81382</v>
      </c>
      <c r="I1488" t="s">
        <v>81381</v>
      </c>
      <c r="J1488" t="s">
        <v>81380</v>
      </c>
      <c r="K1488" t="s">
        <v>208</v>
      </c>
      <c r="L1488" t="s">
        <v>81379</v>
      </c>
      <c r="N1488" t="s">
        <v>208</v>
      </c>
      <c r="O1488" t="s">
        <v>476</v>
      </c>
      <c r="P1488" t="s">
        <v>476</v>
      </c>
    </row>
    <row r="1489" spans="1:16">
      <c r="A1489" s="484" t="s">
        <v>103540</v>
      </c>
      <c r="C1489" t="s">
        <v>103539</v>
      </c>
      <c r="D1489" t="s">
        <v>103538</v>
      </c>
      <c r="E1489" t="str">
        <f t="shared" si="23"/>
        <v>633975 - CH SAINT FLOUR</v>
      </c>
      <c r="F1489" t="s">
        <v>5005</v>
      </c>
      <c r="G1489" t="s">
        <v>103537</v>
      </c>
      <c r="I1489" t="s">
        <v>20095</v>
      </c>
      <c r="J1489" t="s">
        <v>103536</v>
      </c>
      <c r="K1489" t="s">
        <v>208</v>
      </c>
      <c r="L1489" t="s">
        <v>103535</v>
      </c>
      <c r="N1489" t="s">
        <v>208</v>
      </c>
      <c r="O1489" t="s">
        <v>476</v>
      </c>
      <c r="P1489" t="s">
        <v>476</v>
      </c>
    </row>
    <row r="1490" spans="1:16">
      <c r="A1490" s="484" t="s">
        <v>104918</v>
      </c>
      <c r="B1490" s="485" t="s">
        <v>104917</v>
      </c>
      <c r="C1490" t="s">
        <v>104916</v>
      </c>
      <c r="D1490" t="s">
        <v>104915</v>
      </c>
      <c r="E1490" t="str">
        <f t="shared" si="23"/>
        <v>43035 - CH EAS ST FLOUR</v>
      </c>
      <c r="F1490" t="s">
        <v>5473</v>
      </c>
      <c r="G1490" t="s">
        <v>104914</v>
      </c>
      <c r="I1490" t="s">
        <v>20095</v>
      </c>
      <c r="J1490" t="s">
        <v>104913</v>
      </c>
      <c r="K1490" t="s">
        <v>104912</v>
      </c>
      <c r="L1490" t="s">
        <v>104911</v>
      </c>
      <c r="N1490" t="s">
        <v>208</v>
      </c>
      <c r="O1490" t="s">
        <v>476</v>
      </c>
      <c r="P1490" t="s">
        <v>476</v>
      </c>
    </row>
    <row r="1491" spans="1:16">
      <c r="A1491" s="484" t="s">
        <v>101600</v>
      </c>
      <c r="C1491" t="s">
        <v>101599</v>
      </c>
      <c r="D1491" t="s">
        <v>101598</v>
      </c>
      <c r="E1491" t="str">
        <f t="shared" si="23"/>
        <v>481427 - CH CHAUDES AIGUES</v>
      </c>
      <c r="F1491" t="s">
        <v>24184</v>
      </c>
      <c r="G1491" t="s">
        <v>101597</v>
      </c>
      <c r="I1491" t="s">
        <v>101596</v>
      </c>
      <c r="J1491" t="s">
        <v>101595</v>
      </c>
      <c r="K1491" t="s">
        <v>101594</v>
      </c>
      <c r="L1491" t="s">
        <v>101593</v>
      </c>
      <c r="N1491" t="s">
        <v>208</v>
      </c>
      <c r="O1491" t="s">
        <v>476</v>
      </c>
      <c r="P1491" t="s">
        <v>476</v>
      </c>
    </row>
    <row r="1492" spans="1:16">
      <c r="A1492" s="484" t="s">
        <v>102720</v>
      </c>
      <c r="B1492" s="485" t="s">
        <v>102719</v>
      </c>
      <c r="C1492" t="s">
        <v>102718</v>
      </c>
      <c r="D1492" t="s">
        <v>102717</v>
      </c>
      <c r="E1492" t="str">
        <f t="shared" si="23"/>
        <v>26104 - CH AURILLAC</v>
      </c>
      <c r="F1492" t="s">
        <v>3569</v>
      </c>
      <c r="G1492" t="s">
        <v>102716</v>
      </c>
      <c r="H1492" t="s">
        <v>102715</v>
      </c>
      <c r="I1492" t="s">
        <v>7712</v>
      </c>
      <c r="J1492" t="s">
        <v>102714</v>
      </c>
      <c r="K1492" t="s">
        <v>102713</v>
      </c>
      <c r="L1492" t="s">
        <v>102712</v>
      </c>
      <c r="N1492" t="s">
        <v>208</v>
      </c>
      <c r="O1492" t="s">
        <v>476</v>
      </c>
      <c r="P1492" t="s">
        <v>476</v>
      </c>
    </row>
    <row r="1493" spans="1:16">
      <c r="A1493" s="484" t="s">
        <v>104680</v>
      </c>
      <c r="B1493" s="485" t="s">
        <v>104679</v>
      </c>
      <c r="C1493" t="s">
        <v>104678</v>
      </c>
      <c r="D1493" t="s">
        <v>104677</v>
      </c>
      <c r="E1493" t="str">
        <f t="shared" si="23"/>
        <v>493909 - CH AURILLAC IFSI</v>
      </c>
      <c r="F1493" t="s">
        <v>5473</v>
      </c>
      <c r="G1493" t="s">
        <v>104676</v>
      </c>
      <c r="H1493" t="s">
        <v>104015</v>
      </c>
      <c r="I1493" t="s">
        <v>7712</v>
      </c>
      <c r="J1493" t="s">
        <v>104675</v>
      </c>
      <c r="K1493" t="s">
        <v>208</v>
      </c>
      <c r="L1493" t="s">
        <v>104674</v>
      </c>
      <c r="N1493" t="s">
        <v>208</v>
      </c>
      <c r="O1493" t="s">
        <v>476</v>
      </c>
      <c r="P1493" t="s">
        <v>476</v>
      </c>
    </row>
    <row r="1494" spans="1:16">
      <c r="A1494" s="484" t="s">
        <v>104049</v>
      </c>
      <c r="C1494" t="s">
        <v>104048</v>
      </c>
      <c r="D1494" t="s">
        <v>104047</v>
      </c>
      <c r="E1494" t="str">
        <f t="shared" si="23"/>
        <v>476201 - CH CONFOLENS</v>
      </c>
      <c r="F1494" t="s">
        <v>48392</v>
      </c>
      <c r="G1494" t="s">
        <v>104046</v>
      </c>
      <c r="I1494" t="s">
        <v>104045</v>
      </c>
      <c r="J1494" t="s">
        <v>104044</v>
      </c>
      <c r="K1494" t="s">
        <v>104043</v>
      </c>
      <c r="L1494" t="s">
        <v>104042</v>
      </c>
      <c r="N1494" t="s">
        <v>208</v>
      </c>
      <c r="O1494" t="s">
        <v>476</v>
      </c>
      <c r="P1494" t="s">
        <v>476</v>
      </c>
    </row>
    <row r="1495" spans="1:16">
      <c r="A1495" s="484" t="s">
        <v>103804</v>
      </c>
      <c r="C1495" t="s">
        <v>103803</v>
      </c>
      <c r="D1495" t="s">
        <v>103802</v>
      </c>
      <c r="E1495" t="str">
        <f t="shared" si="23"/>
        <v>115149 - CH LA ROCHEFOUCAULD</v>
      </c>
      <c r="F1495" t="s">
        <v>30688</v>
      </c>
      <c r="G1495" t="s">
        <v>103801</v>
      </c>
      <c r="H1495" t="s">
        <v>103800</v>
      </c>
      <c r="I1495" t="s">
        <v>40069</v>
      </c>
      <c r="J1495" t="s">
        <v>103799</v>
      </c>
      <c r="K1495" t="s">
        <v>103798</v>
      </c>
      <c r="L1495" t="s">
        <v>103797</v>
      </c>
      <c r="N1495" t="s">
        <v>208</v>
      </c>
      <c r="O1495" t="s">
        <v>476</v>
      </c>
      <c r="P1495" t="s">
        <v>476</v>
      </c>
    </row>
    <row r="1496" spans="1:16">
      <c r="A1496" s="484" t="s">
        <v>101348</v>
      </c>
      <c r="C1496" t="s">
        <v>101347</v>
      </c>
      <c r="D1496" t="s">
        <v>101346</v>
      </c>
      <c r="E1496" t="str">
        <f t="shared" si="23"/>
        <v>120509 - CH RUFFEC</v>
      </c>
      <c r="F1496" t="s">
        <v>5179</v>
      </c>
      <c r="G1496" t="s">
        <v>52894</v>
      </c>
      <c r="I1496" t="s">
        <v>74086</v>
      </c>
      <c r="J1496" t="s">
        <v>101345</v>
      </c>
      <c r="K1496" t="s">
        <v>101344</v>
      </c>
      <c r="L1496" t="s">
        <v>101343</v>
      </c>
      <c r="N1496" t="s">
        <v>208</v>
      </c>
      <c r="O1496" t="s">
        <v>476</v>
      </c>
      <c r="P1496" t="s">
        <v>476</v>
      </c>
    </row>
    <row r="1497" spans="1:16">
      <c r="A1497" s="484" t="s">
        <v>104508</v>
      </c>
      <c r="C1497" t="s">
        <v>104507</v>
      </c>
      <c r="D1497" t="s">
        <v>104506</v>
      </c>
      <c r="E1497" t="str">
        <f t="shared" si="23"/>
        <v>45380 - CHS LA COURONNE</v>
      </c>
      <c r="F1497" t="s">
        <v>2337</v>
      </c>
      <c r="G1497" t="s">
        <v>104505</v>
      </c>
      <c r="H1497" t="s">
        <v>104504</v>
      </c>
      <c r="I1497" t="s">
        <v>77050</v>
      </c>
      <c r="J1497" t="s">
        <v>104503</v>
      </c>
      <c r="K1497" t="s">
        <v>104502</v>
      </c>
      <c r="L1497" t="s">
        <v>104501</v>
      </c>
      <c r="N1497" t="s">
        <v>208</v>
      </c>
      <c r="O1497" t="s">
        <v>476</v>
      </c>
      <c r="P1497" t="s">
        <v>476</v>
      </c>
    </row>
    <row r="1498" spans="1:16">
      <c r="A1498" s="484" t="s">
        <v>104807</v>
      </c>
      <c r="B1498" s="485" t="s">
        <v>104806</v>
      </c>
      <c r="C1498" t="s">
        <v>104805</v>
      </c>
      <c r="D1498" t="s">
        <v>104804</v>
      </c>
      <c r="E1498" t="str">
        <f t="shared" si="23"/>
        <v>19021 - CH ANGOULEME</v>
      </c>
      <c r="F1498" t="s">
        <v>1444</v>
      </c>
      <c r="G1498" t="s">
        <v>104803</v>
      </c>
      <c r="H1498" t="s">
        <v>104802</v>
      </c>
      <c r="I1498" t="s">
        <v>15330</v>
      </c>
      <c r="K1498" t="s">
        <v>104801</v>
      </c>
      <c r="L1498" t="s">
        <v>104800</v>
      </c>
      <c r="N1498" t="s">
        <v>208</v>
      </c>
      <c r="O1498" t="s">
        <v>476</v>
      </c>
      <c r="P1498" t="s">
        <v>476</v>
      </c>
    </row>
    <row r="1499" spans="1:16">
      <c r="A1499" s="484" t="s">
        <v>60688</v>
      </c>
      <c r="C1499" t="s">
        <v>60687</v>
      </c>
      <c r="D1499" t="s">
        <v>60686</v>
      </c>
      <c r="E1499" t="str">
        <f t="shared" si="23"/>
        <v>267594 - CH SUD CHARENTE</v>
      </c>
      <c r="F1499" t="s">
        <v>60685</v>
      </c>
      <c r="G1499" t="s">
        <v>60684</v>
      </c>
      <c r="H1499" t="s">
        <v>60683</v>
      </c>
      <c r="I1499" t="s">
        <v>60682</v>
      </c>
      <c r="J1499" t="s">
        <v>60681</v>
      </c>
      <c r="K1499" t="s">
        <v>60680</v>
      </c>
      <c r="L1499" t="s">
        <v>60679</v>
      </c>
      <c r="N1499" t="s">
        <v>208</v>
      </c>
      <c r="O1499" t="s">
        <v>476</v>
      </c>
      <c r="P1499" t="s">
        <v>476</v>
      </c>
    </row>
    <row r="1500" spans="1:16">
      <c r="A1500" s="484" t="s">
        <v>56462</v>
      </c>
      <c r="B1500" s="485" t="s">
        <v>56461</v>
      </c>
      <c r="C1500" t="s">
        <v>56460</v>
      </c>
      <c r="D1500" t="s">
        <v>56459</v>
      </c>
      <c r="E1500" t="str">
        <f t="shared" si="23"/>
        <v>676147 - IFMS DU CH SAINTES</v>
      </c>
      <c r="F1500" t="s">
        <v>33777</v>
      </c>
      <c r="G1500" t="s">
        <v>56458</v>
      </c>
      <c r="H1500" t="s">
        <v>56457</v>
      </c>
      <c r="I1500" t="s">
        <v>6711</v>
      </c>
      <c r="J1500" t="s">
        <v>56456</v>
      </c>
      <c r="K1500" t="s">
        <v>208</v>
      </c>
      <c r="L1500" t="s">
        <v>56455</v>
      </c>
      <c r="N1500" t="s">
        <v>208</v>
      </c>
      <c r="O1500" t="s">
        <v>476</v>
      </c>
      <c r="P1500" t="s">
        <v>476</v>
      </c>
    </row>
    <row r="1501" spans="1:16">
      <c r="A1501" s="484" t="s">
        <v>63947</v>
      </c>
      <c r="B1501" s="485" t="s">
        <v>56461</v>
      </c>
      <c r="C1501" t="s">
        <v>63946</v>
      </c>
      <c r="D1501" t="s">
        <v>63945</v>
      </c>
      <c r="E1501" t="str">
        <f t="shared" si="23"/>
        <v>13389 - CH SAINTES</v>
      </c>
      <c r="F1501" t="s">
        <v>5179</v>
      </c>
      <c r="G1501" t="s">
        <v>63944</v>
      </c>
      <c r="H1501" t="s">
        <v>56457</v>
      </c>
      <c r="I1501" t="s">
        <v>6711</v>
      </c>
      <c r="J1501" t="s">
        <v>63943</v>
      </c>
      <c r="K1501" t="s">
        <v>63942</v>
      </c>
      <c r="L1501" t="s">
        <v>63941</v>
      </c>
      <c r="N1501" t="s">
        <v>208</v>
      </c>
      <c r="O1501" t="s">
        <v>476</v>
      </c>
      <c r="P1501" t="s">
        <v>476</v>
      </c>
    </row>
    <row r="1502" spans="1:16">
      <c r="A1502" s="484" t="s">
        <v>104165</v>
      </c>
      <c r="C1502" t="s">
        <v>104164</v>
      </c>
      <c r="D1502" t="s">
        <v>104164</v>
      </c>
      <c r="E1502" t="str">
        <f t="shared" si="23"/>
        <v>516405 - CENTRE HOSPITALIER DE BOSCAMNANT</v>
      </c>
      <c r="F1502" t="s">
        <v>7987</v>
      </c>
      <c r="H1502" t="s">
        <v>104163</v>
      </c>
      <c r="I1502" t="s">
        <v>104162</v>
      </c>
      <c r="K1502" t="s">
        <v>104161</v>
      </c>
      <c r="L1502" t="s">
        <v>104160</v>
      </c>
      <c r="N1502" t="s">
        <v>208</v>
      </c>
      <c r="O1502" t="s">
        <v>476</v>
      </c>
      <c r="P1502" t="s">
        <v>476</v>
      </c>
    </row>
    <row r="1503" spans="1:16">
      <c r="A1503" s="484" t="s">
        <v>103901</v>
      </c>
      <c r="C1503" t="s">
        <v>103900</v>
      </c>
      <c r="D1503" t="s">
        <v>103899</v>
      </c>
      <c r="E1503" t="str">
        <f t="shared" si="23"/>
        <v>154258 - CH JONZAC</v>
      </c>
      <c r="F1503" t="s">
        <v>20454</v>
      </c>
      <c r="G1503" t="s">
        <v>103898</v>
      </c>
      <c r="I1503" t="s">
        <v>17275</v>
      </c>
      <c r="J1503" t="s">
        <v>103897</v>
      </c>
      <c r="K1503" t="s">
        <v>103896</v>
      </c>
      <c r="L1503" t="s">
        <v>103895</v>
      </c>
      <c r="N1503" t="s">
        <v>208</v>
      </c>
      <c r="O1503" t="s">
        <v>476</v>
      </c>
      <c r="P1503" t="s">
        <v>476</v>
      </c>
    </row>
    <row r="1504" spans="1:16">
      <c r="A1504" s="484" t="s">
        <v>81840</v>
      </c>
      <c r="C1504" t="s">
        <v>81839</v>
      </c>
      <c r="D1504" t="s">
        <v>81838</v>
      </c>
      <c r="E1504" t="str">
        <f t="shared" si="23"/>
        <v>678971 - EHPAD D'ALIGRE MARANS</v>
      </c>
      <c r="F1504" t="s">
        <v>49631</v>
      </c>
      <c r="G1504" t="s">
        <v>81837</v>
      </c>
      <c r="I1504" t="s">
        <v>81836</v>
      </c>
      <c r="J1504" t="s">
        <v>81835</v>
      </c>
      <c r="K1504" t="s">
        <v>208</v>
      </c>
      <c r="L1504" t="s">
        <v>81834</v>
      </c>
      <c r="N1504" t="s">
        <v>208</v>
      </c>
      <c r="O1504" t="s">
        <v>476</v>
      </c>
      <c r="P1504" t="s">
        <v>476</v>
      </c>
    </row>
    <row r="1505" spans="1:16">
      <c r="A1505" s="484" t="s">
        <v>101402</v>
      </c>
      <c r="B1505" s="485" t="s">
        <v>101401</v>
      </c>
      <c r="C1505" t="s">
        <v>101400</v>
      </c>
      <c r="D1505" t="s">
        <v>101399</v>
      </c>
      <c r="E1505" t="str">
        <f t="shared" si="23"/>
        <v>14151 - CH ROCHEFORT</v>
      </c>
      <c r="F1505" t="s">
        <v>1191</v>
      </c>
      <c r="G1505" t="s">
        <v>101398</v>
      </c>
      <c r="H1505" t="s">
        <v>101397</v>
      </c>
      <c r="I1505" t="s">
        <v>55552</v>
      </c>
      <c r="J1505" t="s">
        <v>101396</v>
      </c>
      <c r="K1505" t="s">
        <v>101395</v>
      </c>
      <c r="L1505" t="s">
        <v>101394</v>
      </c>
      <c r="N1505" t="s">
        <v>208</v>
      </c>
      <c r="O1505" t="s">
        <v>476</v>
      </c>
      <c r="P1505" t="s">
        <v>476</v>
      </c>
    </row>
    <row r="1506" spans="1:16">
      <c r="A1506" s="484" t="s">
        <v>56309</v>
      </c>
      <c r="C1506" t="s">
        <v>56308</v>
      </c>
      <c r="D1506" t="s">
        <v>56307</v>
      </c>
      <c r="E1506" t="str">
        <f t="shared" si="23"/>
        <v>624561 - IFAS ROCHEFORT</v>
      </c>
      <c r="F1506" t="s">
        <v>17660</v>
      </c>
      <c r="G1506" t="s">
        <v>56306</v>
      </c>
      <c r="I1506" t="s">
        <v>55552</v>
      </c>
      <c r="J1506" t="s">
        <v>56305</v>
      </c>
      <c r="K1506" t="s">
        <v>208</v>
      </c>
      <c r="L1506" t="s">
        <v>56304</v>
      </c>
      <c r="N1506" t="s">
        <v>208</v>
      </c>
      <c r="O1506" t="s">
        <v>476</v>
      </c>
      <c r="P1506" t="s">
        <v>476</v>
      </c>
    </row>
    <row r="1507" spans="1:16">
      <c r="A1507" s="484" t="s">
        <v>101156</v>
      </c>
      <c r="C1507" t="s">
        <v>101155</v>
      </c>
      <c r="D1507" t="s">
        <v>101154</v>
      </c>
      <c r="E1507" t="str">
        <f t="shared" si="23"/>
        <v>74196 - CH ST JEAN D'ANGELY</v>
      </c>
      <c r="F1507" t="s">
        <v>17868</v>
      </c>
      <c r="G1507" t="s">
        <v>101153</v>
      </c>
      <c r="H1507" t="s">
        <v>54811</v>
      </c>
      <c r="I1507" t="s">
        <v>79391</v>
      </c>
      <c r="J1507" t="s">
        <v>101152</v>
      </c>
      <c r="K1507" t="s">
        <v>101151</v>
      </c>
      <c r="L1507" t="s">
        <v>101150</v>
      </c>
      <c r="N1507" t="s">
        <v>208</v>
      </c>
      <c r="O1507" t="s">
        <v>476</v>
      </c>
      <c r="P1507" t="s">
        <v>476</v>
      </c>
    </row>
    <row r="1508" spans="1:16">
      <c r="A1508" s="484" t="s">
        <v>103569</v>
      </c>
      <c r="C1508" t="s">
        <v>103568</v>
      </c>
      <c r="D1508" t="s">
        <v>103567</v>
      </c>
      <c r="E1508" t="str">
        <f t="shared" si="23"/>
        <v>156371 - CH ROYAN</v>
      </c>
      <c r="F1508" t="s">
        <v>43409</v>
      </c>
      <c r="G1508" t="s">
        <v>103566</v>
      </c>
      <c r="I1508" t="s">
        <v>27956</v>
      </c>
      <c r="J1508" t="s">
        <v>103565</v>
      </c>
      <c r="K1508" t="s">
        <v>103564</v>
      </c>
      <c r="L1508" t="s">
        <v>103563</v>
      </c>
      <c r="N1508" t="s">
        <v>208</v>
      </c>
      <c r="O1508" t="s">
        <v>476</v>
      </c>
      <c r="P1508" t="s">
        <v>476</v>
      </c>
    </row>
    <row r="1509" spans="1:16">
      <c r="A1509" s="484" t="s">
        <v>81969</v>
      </c>
      <c r="C1509" t="s">
        <v>81968</v>
      </c>
      <c r="D1509" t="s">
        <v>81968</v>
      </c>
      <c r="E1509" t="str">
        <f t="shared" si="23"/>
        <v>480848 - EHPAD ARGENT SUR SAULDRE</v>
      </c>
      <c r="F1509" t="s">
        <v>81967</v>
      </c>
      <c r="G1509" t="s">
        <v>81966</v>
      </c>
      <c r="I1509" t="s">
        <v>81965</v>
      </c>
      <c r="J1509" t="s">
        <v>81964</v>
      </c>
      <c r="K1509" t="s">
        <v>208</v>
      </c>
      <c r="L1509" t="s">
        <v>81963</v>
      </c>
      <c r="N1509" t="s">
        <v>208</v>
      </c>
      <c r="O1509" t="s">
        <v>476</v>
      </c>
      <c r="P1509" t="s">
        <v>476</v>
      </c>
    </row>
    <row r="1510" spans="1:16">
      <c r="A1510" s="484" t="s">
        <v>81962</v>
      </c>
      <c r="C1510" t="s">
        <v>81961</v>
      </c>
      <c r="D1510" t="s">
        <v>81961</v>
      </c>
      <c r="E1510" t="str">
        <f t="shared" si="23"/>
        <v>483291 - EHPAD AUBIGNY SUR NERE</v>
      </c>
      <c r="F1510" t="s">
        <v>61188</v>
      </c>
      <c r="G1510" t="s">
        <v>81960</v>
      </c>
      <c r="I1510" t="s">
        <v>81959</v>
      </c>
      <c r="J1510" t="s">
        <v>81958</v>
      </c>
      <c r="K1510" t="s">
        <v>208</v>
      </c>
      <c r="L1510" t="s">
        <v>81957</v>
      </c>
      <c r="N1510" t="s">
        <v>208</v>
      </c>
      <c r="O1510" t="s">
        <v>476</v>
      </c>
      <c r="P1510" t="s">
        <v>476</v>
      </c>
    </row>
    <row r="1511" spans="1:16">
      <c r="A1511" s="484" t="s">
        <v>43411</v>
      </c>
      <c r="C1511" t="s">
        <v>43410</v>
      </c>
      <c r="D1511" t="s">
        <v>43410</v>
      </c>
      <c r="E1511" t="str">
        <f t="shared" si="23"/>
        <v>156826 - LES RESIDENCES DE BELLEVUE</v>
      </c>
      <c r="F1511" t="s">
        <v>43409</v>
      </c>
      <c r="G1511" t="s">
        <v>43408</v>
      </c>
      <c r="H1511" t="s">
        <v>43407</v>
      </c>
      <c r="I1511" t="s">
        <v>4220</v>
      </c>
      <c r="J1511" t="s">
        <v>43406</v>
      </c>
      <c r="K1511" t="s">
        <v>208</v>
      </c>
      <c r="L1511" t="s">
        <v>43405</v>
      </c>
      <c r="N1511" t="s">
        <v>208</v>
      </c>
      <c r="O1511" t="s">
        <v>476</v>
      </c>
      <c r="P1511" t="s">
        <v>476</v>
      </c>
    </row>
    <row r="1512" spans="1:16">
      <c r="A1512" s="484" t="s">
        <v>102348</v>
      </c>
      <c r="B1512" s="485" t="s">
        <v>90228</v>
      </c>
      <c r="C1512" t="s">
        <v>102347</v>
      </c>
      <c r="D1512" t="s">
        <v>102346</v>
      </c>
      <c r="E1512" t="str">
        <f t="shared" si="23"/>
        <v>26566 - CH JACQUES COEUR BOURGES</v>
      </c>
      <c r="F1512" t="s">
        <v>9128</v>
      </c>
      <c r="G1512" t="s">
        <v>102345</v>
      </c>
      <c r="H1512" t="s">
        <v>102344</v>
      </c>
      <c r="I1512" t="s">
        <v>4220</v>
      </c>
      <c r="J1512" t="s">
        <v>102343</v>
      </c>
      <c r="K1512" t="s">
        <v>102342</v>
      </c>
      <c r="L1512" t="s">
        <v>102341</v>
      </c>
      <c r="N1512" t="s">
        <v>208</v>
      </c>
      <c r="O1512" t="s">
        <v>476</v>
      </c>
      <c r="P1512" t="s">
        <v>476</v>
      </c>
    </row>
    <row r="1513" spans="1:16">
      <c r="A1513" s="484" t="s">
        <v>90229</v>
      </c>
      <c r="B1513" s="485" t="s">
        <v>90228</v>
      </c>
      <c r="C1513" t="s">
        <v>90227</v>
      </c>
      <c r="D1513" t="s">
        <v>90226</v>
      </c>
      <c r="E1513" t="str">
        <f t="shared" si="23"/>
        <v>337936 - IFAS DU CH JACQUES COEUR BOURGES</v>
      </c>
      <c r="G1513" t="s">
        <v>90225</v>
      </c>
      <c r="I1513" t="s">
        <v>4220</v>
      </c>
      <c r="J1513" t="s">
        <v>90224</v>
      </c>
      <c r="K1513" t="s">
        <v>208</v>
      </c>
      <c r="L1513" t="s">
        <v>90223</v>
      </c>
      <c r="N1513" t="s">
        <v>208</v>
      </c>
      <c r="O1513" t="s">
        <v>476</v>
      </c>
      <c r="P1513" t="s">
        <v>476</v>
      </c>
    </row>
    <row r="1514" spans="1:16">
      <c r="A1514" s="484" t="s">
        <v>81044</v>
      </c>
      <c r="C1514" t="s">
        <v>81043</v>
      </c>
      <c r="D1514" t="s">
        <v>81042</v>
      </c>
      <c r="E1514" t="str">
        <f t="shared" si="23"/>
        <v>589846 - EHPAD CHATEAUMEILLANT</v>
      </c>
      <c r="F1514" t="s">
        <v>74591</v>
      </c>
      <c r="G1514" t="s">
        <v>81041</v>
      </c>
      <c r="I1514" t="s">
        <v>81040</v>
      </c>
      <c r="J1514" t="s">
        <v>81039</v>
      </c>
      <c r="K1514" t="s">
        <v>208</v>
      </c>
      <c r="L1514" t="s">
        <v>81038</v>
      </c>
      <c r="N1514" t="s">
        <v>208</v>
      </c>
      <c r="O1514" t="s">
        <v>476</v>
      </c>
      <c r="P1514" t="s">
        <v>476</v>
      </c>
    </row>
    <row r="1515" spans="1:16">
      <c r="A1515" s="484" t="s">
        <v>81468</v>
      </c>
      <c r="C1515" t="s">
        <v>81467</v>
      </c>
      <c r="D1515" t="s">
        <v>81466</v>
      </c>
      <c r="E1515" t="str">
        <f t="shared" si="23"/>
        <v>521498 - EHPAD MEHUN SUR YEVRE</v>
      </c>
      <c r="G1515" t="s">
        <v>36294</v>
      </c>
      <c r="I1515" t="s">
        <v>11522</v>
      </c>
      <c r="J1515" t="s">
        <v>81465</v>
      </c>
      <c r="K1515" t="s">
        <v>208</v>
      </c>
      <c r="L1515" t="s">
        <v>81464</v>
      </c>
      <c r="N1515" t="s">
        <v>208</v>
      </c>
      <c r="O1515" t="s">
        <v>476</v>
      </c>
      <c r="P1515" t="s">
        <v>476</v>
      </c>
    </row>
    <row r="1516" spans="1:16">
      <c r="A1516" s="484" t="s">
        <v>101180</v>
      </c>
      <c r="B1516" s="485" t="s">
        <v>101179</v>
      </c>
      <c r="C1516" t="s">
        <v>101178</v>
      </c>
      <c r="D1516" t="s">
        <v>101177</v>
      </c>
      <c r="E1516" t="str">
        <f t="shared" si="23"/>
        <v>61852 - CH ST AMAND MONTROND</v>
      </c>
      <c r="F1516" t="s">
        <v>23773</v>
      </c>
      <c r="G1516" t="s">
        <v>101176</v>
      </c>
      <c r="H1516" t="s">
        <v>101175</v>
      </c>
      <c r="I1516" t="s">
        <v>12859</v>
      </c>
      <c r="J1516" t="s">
        <v>101174</v>
      </c>
      <c r="K1516" t="s">
        <v>101173</v>
      </c>
      <c r="L1516" t="s">
        <v>101172</v>
      </c>
      <c r="N1516" t="s">
        <v>208</v>
      </c>
      <c r="O1516" t="s">
        <v>476</v>
      </c>
      <c r="P1516" t="s">
        <v>476</v>
      </c>
    </row>
    <row r="1517" spans="1:16">
      <c r="A1517" s="484" t="s">
        <v>103508</v>
      </c>
      <c r="C1517" t="s">
        <v>103507</v>
      </c>
      <c r="D1517" t="s">
        <v>103506</v>
      </c>
      <c r="E1517" t="str">
        <f t="shared" si="23"/>
        <v>262160 - CH SANCERRE</v>
      </c>
      <c r="F1517" t="s">
        <v>5634</v>
      </c>
      <c r="G1517" t="s">
        <v>103505</v>
      </c>
      <c r="I1517" t="s">
        <v>103504</v>
      </c>
      <c r="J1517" t="s">
        <v>103503</v>
      </c>
      <c r="K1517" t="s">
        <v>103502</v>
      </c>
      <c r="L1517" t="s">
        <v>103501</v>
      </c>
      <c r="N1517" t="s">
        <v>208</v>
      </c>
      <c r="O1517" t="s">
        <v>476</v>
      </c>
      <c r="P1517" t="s">
        <v>476</v>
      </c>
    </row>
    <row r="1518" spans="1:16">
      <c r="A1518" s="484" t="s">
        <v>100781</v>
      </c>
      <c r="B1518" s="485" t="s">
        <v>100780</v>
      </c>
      <c r="C1518" t="s">
        <v>100779</v>
      </c>
      <c r="D1518" t="s">
        <v>100778</v>
      </c>
      <c r="E1518" t="str">
        <f t="shared" si="23"/>
        <v>80111 - CH VIERZON</v>
      </c>
      <c r="F1518" t="s">
        <v>831</v>
      </c>
      <c r="G1518" t="s">
        <v>100777</v>
      </c>
      <c r="I1518" t="s">
        <v>45385</v>
      </c>
      <c r="J1518" t="s">
        <v>100776</v>
      </c>
      <c r="K1518" t="s">
        <v>100775</v>
      </c>
      <c r="L1518" t="s">
        <v>100774</v>
      </c>
      <c r="N1518" t="s">
        <v>208</v>
      </c>
      <c r="O1518" t="s">
        <v>476</v>
      </c>
      <c r="P1518" t="s">
        <v>476</v>
      </c>
    </row>
    <row r="1519" spans="1:16">
      <c r="A1519" s="484" t="s">
        <v>102827</v>
      </c>
      <c r="C1519" t="s">
        <v>102826</v>
      </c>
      <c r="D1519" t="s">
        <v>102825</v>
      </c>
      <c r="E1519" t="str">
        <f t="shared" si="23"/>
        <v>105703 - CHS GEORGES SANS BOURGES</v>
      </c>
      <c r="F1519" t="s">
        <v>55554</v>
      </c>
      <c r="G1519" t="s">
        <v>102824</v>
      </c>
      <c r="H1519" t="s">
        <v>102823</v>
      </c>
      <c r="I1519" t="s">
        <v>4220</v>
      </c>
      <c r="J1519" t="s">
        <v>102822</v>
      </c>
      <c r="K1519" t="s">
        <v>102821</v>
      </c>
      <c r="L1519" t="s">
        <v>102820</v>
      </c>
      <c r="N1519" t="s">
        <v>208</v>
      </c>
      <c r="O1519" t="s">
        <v>476</v>
      </c>
      <c r="P1519" t="s">
        <v>476</v>
      </c>
    </row>
    <row r="1520" spans="1:16">
      <c r="A1520" s="484" t="s">
        <v>102796</v>
      </c>
      <c r="C1520" t="s">
        <v>102795</v>
      </c>
      <c r="D1520" t="s">
        <v>102794</v>
      </c>
      <c r="E1520" t="str">
        <f t="shared" si="23"/>
        <v>462081 - CHG CORNIL</v>
      </c>
      <c r="F1520" t="s">
        <v>94070</v>
      </c>
      <c r="G1520" t="s">
        <v>102793</v>
      </c>
      <c r="I1520" t="s">
        <v>102792</v>
      </c>
      <c r="J1520" t="s">
        <v>102791</v>
      </c>
      <c r="K1520" t="s">
        <v>102790</v>
      </c>
      <c r="L1520" t="s">
        <v>102789</v>
      </c>
      <c r="N1520" t="s">
        <v>208</v>
      </c>
      <c r="O1520" t="s">
        <v>476</v>
      </c>
      <c r="P1520" t="s">
        <v>476</v>
      </c>
    </row>
    <row r="1521" spans="1:16">
      <c r="A1521" s="484" t="s">
        <v>81144</v>
      </c>
      <c r="C1521" t="s">
        <v>81143</v>
      </c>
      <c r="D1521" t="s">
        <v>81142</v>
      </c>
      <c r="E1521" t="str">
        <f t="shared" si="23"/>
        <v>620968 - EHPAD MEYMAC</v>
      </c>
      <c r="F1521" t="s">
        <v>81141</v>
      </c>
      <c r="G1521" t="s">
        <v>81140</v>
      </c>
      <c r="I1521" t="s">
        <v>79139</v>
      </c>
      <c r="J1521" t="s">
        <v>81139</v>
      </c>
      <c r="K1521" t="s">
        <v>208</v>
      </c>
      <c r="L1521" t="s">
        <v>81138</v>
      </c>
      <c r="N1521" t="s">
        <v>208</v>
      </c>
      <c r="O1521" t="s">
        <v>476</v>
      </c>
      <c r="P1521" t="s">
        <v>476</v>
      </c>
    </row>
    <row r="1522" spans="1:16">
      <c r="A1522" s="484" t="s">
        <v>81092</v>
      </c>
      <c r="C1522" t="s">
        <v>81091</v>
      </c>
      <c r="D1522" t="s">
        <v>81090</v>
      </c>
      <c r="E1522" t="str">
        <f t="shared" si="23"/>
        <v>620865 - EHPAD MEYSSAC</v>
      </c>
      <c r="F1522" t="s">
        <v>12967</v>
      </c>
      <c r="G1522" t="s">
        <v>81089</v>
      </c>
      <c r="I1522" t="s">
        <v>81088</v>
      </c>
      <c r="J1522" t="s">
        <v>81087</v>
      </c>
      <c r="K1522" t="s">
        <v>208</v>
      </c>
      <c r="L1522" t="s">
        <v>81086</v>
      </c>
      <c r="N1522" t="s">
        <v>208</v>
      </c>
      <c r="O1522" t="s">
        <v>476</v>
      </c>
      <c r="P1522" t="s">
        <v>476</v>
      </c>
    </row>
    <row r="1523" spans="1:16">
      <c r="A1523" s="484" t="s">
        <v>77525</v>
      </c>
      <c r="C1523" t="s">
        <v>77524</v>
      </c>
      <c r="D1523" t="s">
        <v>77523</v>
      </c>
      <c r="E1523" t="str">
        <f t="shared" si="23"/>
        <v>494380 - EPDA CORREZE</v>
      </c>
      <c r="F1523" t="s">
        <v>70047</v>
      </c>
      <c r="G1523" t="s">
        <v>77522</v>
      </c>
      <c r="I1523" t="s">
        <v>77521</v>
      </c>
      <c r="J1523" t="s">
        <v>77520</v>
      </c>
      <c r="K1523" t="s">
        <v>208</v>
      </c>
      <c r="L1523" t="s">
        <v>77519</v>
      </c>
      <c r="N1523" t="s">
        <v>208</v>
      </c>
      <c r="O1523" t="s">
        <v>476</v>
      </c>
      <c r="P1523" t="s">
        <v>476</v>
      </c>
    </row>
    <row r="1524" spans="1:16">
      <c r="A1524" s="484" t="s">
        <v>81355</v>
      </c>
      <c r="C1524" t="s">
        <v>81354</v>
      </c>
      <c r="D1524" t="s">
        <v>81353</v>
      </c>
      <c r="E1524" t="str">
        <f t="shared" si="23"/>
        <v>490635 - EHPAD TREIGNAC</v>
      </c>
      <c r="F1524" t="s">
        <v>81181</v>
      </c>
      <c r="G1524" t="s">
        <v>81352</v>
      </c>
      <c r="I1524" t="s">
        <v>81351</v>
      </c>
      <c r="J1524" t="s">
        <v>81350</v>
      </c>
      <c r="K1524" t="s">
        <v>208</v>
      </c>
      <c r="L1524" t="s">
        <v>81349</v>
      </c>
      <c r="N1524" t="s">
        <v>208</v>
      </c>
      <c r="O1524" t="s">
        <v>476</v>
      </c>
      <c r="P1524" t="s">
        <v>476</v>
      </c>
    </row>
    <row r="1525" spans="1:16">
      <c r="A1525" s="484" t="s">
        <v>79290</v>
      </c>
      <c r="C1525" t="s">
        <v>79289</v>
      </c>
      <c r="D1525" t="s">
        <v>79288</v>
      </c>
      <c r="E1525" t="str">
        <f t="shared" si="23"/>
        <v>600052 - EPDA LE GLANDIER BEYSSAC</v>
      </c>
      <c r="F1525" t="s">
        <v>79287</v>
      </c>
      <c r="G1525" t="s">
        <v>79286</v>
      </c>
      <c r="I1525" t="s">
        <v>79285</v>
      </c>
      <c r="J1525" t="s">
        <v>79284</v>
      </c>
      <c r="K1525" t="s">
        <v>208</v>
      </c>
      <c r="L1525" t="s">
        <v>79283</v>
      </c>
      <c r="N1525" t="s">
        <v>208</v>
      </c>
      <c r="O1525" t="s">
        <v>476</v>
      </c>
      <c r="P1525" t="s">
        <v>476</v>
      </c>
    </row>
    <row r="1526" spans="1:16">
      <c r="A1526" s="484" t="s">
        <v>101768</v>
      </c>
      <c r="B1526" s="485" t="s">
        <v>82710</v>
      </c>
      <c r="C1526" t="s">
        <v>101767</v>
      </c>
      <c r="D1526" t="s">
        <v>101766</v>
      </c>
      <c r="E1526" t="str">
        <f t="shared" si="23"/>
        <v>614750 - CH NOTRE DAME DE LA MISERICORDE</v>
      </c>
      <c r="G1526" t="s">
        <v>101765</v>
      </c>
      <c r="I1526" t="s">
        <v>12251</v>
      </c>
      <c r="J1526" t="s">
        <v>101759</v>
      </c>
      <c r="K1526" t="s">
        <v>101764</v>
      </c>
      <c r="L1526" t="s">
        <v>101763</v>
      </c>
      <c r="N1526" t="s">
        <v>208</v>
      </c>
      <c r="O1526" t="s">
        <v>476</v>
      </c>
      <c r="P1526" t="s">
        <v>476</v>
      </c>
    </row>
    <row r="1527" spans="1:16">
      <c r="A1527" s="484" t="s">
        <v>82711</v>
      </c>
      <c r="B1527" s="485" t="s">
        <v>82710</v>
      </c>
      <c r="C1527" t="s">
        <v>82709</v>
      </c>
      <c r="D1527" t="s">
        <v>82708</v>
      </c>
      <c r="E1527" t="str">
        <f t="shared" si="23"/>
        <v>595986 - IFMS CH AJACCIO</v>
      </c>
      <c r="F1527" t="s">
        <v>2524</v>
      </c>
      <c r="G1527" t="s">
        <v>82707</v>
      </c>
      <c r="H1527" t="s">
        <v>82706</v>
      </c>
      <c r="I1527" t="s">
        <v>12251</v>
      </c>
      <c r="K1527" t="s">
        <v>208</v>
      </c>
      <c r="L1527" t="s">
        <v>82705</v>
      </c>
      <c r="N1527" t="s">
        <v>208</v>
      </c>
      <c r="O1527" t="s">
        <v>476</v>
      </c>
      <c r="P1527" t="s">
        <v>476</v>
      </c>
    </row>
    <row r="1528" spans="1:16">
      <c r="A1528" s="484" t="s">
        <v>98749</v>
      </c>
      <c r="B1528" s="485" t="s">
        <v>98748</v>
      </c>
      <c r="C1528" t="s">
        <v>98747</v>
      </c>
      <c r="D1528" t="s">
        <v>98746</v>
      </c>
      <c r="E1528" t="str">
        <f t="shared" si="23"/>
        <v>596322 - CESU 2A DU CH D'AJACCIO</v>
      </c>
      <c r="F1528" t="s">
        <v>2524</v>
      </c>
      <c r="G1528" t="s">
        <v>98745</v>
      </c>
      <c r="I1528" t="s">
        <v>12251</v>
      </c>
      <c r="J1528" t="s">
        <v>98744</v>
      </c>
      <c r="K1528" t="s">
        <v>208</v>
      </c>
      <c r="L1528" t="s">
        <v>98743</v>
      </c>
      <c r="N1528" t="s">
        <v>208</v>
      </c>
      <c r="O1528" t="s">
        <v>476</v>
      </c>
      <c r="P1528" t="s">
        <v>476</v>
      </c>
    </row>
    <row r="1529" spans="1:16">
      <c r="A1529" s="484" t="s">
        <v>101762</v>
      </c>
      <c r="B1529" s="485" t="s">
        <v>98748</v>
      </c>
      <c r="C1529" t="s">
        <v>101761</v>
      </c>
      <c r="D1529" t="s">
        <v>101760</v>
      </c>
      <c r="E1529" t="str">
        <f t="shared" si="23"/>
        <v>36468 - CH AJACCIO</v>
      </c>
      <c r="F1529" t="s">
        <v>7427</v>
      </c>
      <c r="G1529" t="s">
        <v>98745</v>
      </c>
      <c r="I1529" t="s">
        <v>12251</v>
      </c>
      <c r="J1529" t="s">
        <v>101759</v>
      </c>
      <c r="K1529" t="s">
        <v>101758</v>
      </c>
      <c r="L1529" t="s">
        <v>101757</v>
      </c>
      <c r="N1529" t="s">
        <v>208</v>
      </c>
      <c r="O1529" t="s">
        <v>476</v>
      </c>
      <c r="P1529" t="s">
        <v>476</v>
      </c>
    </row>
    <row r="1530" spans="1:16">
      <c r="A1530" s="484" t="s">
        <v>103339</v>
      </c>
      <c r="C1530" t="s">
        <v>103338</v>
      </c>
      <c r="D1530" t="s">
        <v>103337</v>
      </c>
      <c r="E1530" t="str">
        <f t="shared" si="23"/>
        <v>461131 - CH CASTELLUCCIO</v>
      </c>
      <c r="F1530" t="s">
        <v>19052</v>
      </c>
      <c r="G1530" t="s">
        <v>103336</v>
      </c>
      <c r="I1530" t="s">
        <v>12251</v>
      </c>
      <c r="J1530" t="s">
        <v>103335</v>
      </c>
      <c r="K1530" t="s">
        <v>103334</v>
      </c>
      <c r="L1530" t="s">
        <v>103333</v>
      </c>
      <c r="N1530" t="s">
        <v>208</v>
      </c>
      <c r="O1530" t="s">
        <v>476</v>
      </c>
      <c r="P1530" t="s">
        <v>476</v>
      </c>
    </row>
    <row r="1531" spans="1:16">
      <c r="A1531" s="484" t="s">
        <v>104235</v>
      </c>
      <c r="B1531" s="485" t="s">
        <v>104234</v>
      </c>
      <c r="C1531" t="s">
        <v>104233</v>
      </c>
      <c r="D1531" t="s">
        <v>104232</v>
      </c>
      <c r="E1531" t="str">
        <f t="shared" si="23"/>
        <v>88171 - CH IFSI2B BASTIA</v>
      </c>
      <c r="F1531" t="s">
        <v>61627</v>
      </c>
      <c r="H1531" t="s">
        <v>104231</v>
      </c>
      <c r="I1531" t="s">
        <v>2642</v>
      </c>
      <c r="J1531" t="s">
        <v>104230</v>
      </c>
      <c r="K1531" t="s">
        <v>104229</v>
      </c>
      <c r="L1531" t="s">
        <v>104228</v>
      </c>
      <c r="N1531" t="s">
        <v>208</v>
      </c>
      <c r="O1531" t="s">
        <v>476</v>
      </c>
      <c r="P1531" t="s">
        <v>476</v>
      </c>
    </row>
    <row r="1532" spans="1:16">
      <c r="A1532" s="484" t="s">
        <v>104658</v>
      </c>
      <c r="C1532" t="s">
        <v>104657</v>
      </c>
      <c r="D1532" t="s">
        <v>104656</v>
      </c>
      <c r="E1532" t="str">
        <f t="shared" si="23"/>
        <v>618378 - CH AUXONNE</v>
      </c>
      <c r="F1532" t="s">
        <v>76780</v>
      </c>
      <c r="G1532" t="s">
        <v>104655</v>
      </c>
      <c r="I1532" t="s">
        <v>38508</v>
      </c>
      <c r="J1532" t="s">
        <v>104654</v>
      </c>
      <c r="K1532" t="s">
        <v>208</v>
      </c>
      <c r="L1532" t="s">
        <v>104653</v>
      </c>
      <c r="N1532" t="s">
        <v>208</v>
      </c>
      <c r="O1532" t="s">
        <v>476</v>
      </c>
      <c r="P1532" t="s">
        <v>476</v>
      </c>
    </row>
    <row r="1533" spans="1:16">
      <c r="A1533" s="484" t="s">
        <v>103872</v>
      </c>
      <c r="B1533" s="485" t="s">
        <v>103871</v>
      </c>
      <c r="C1533" t="s">
        <v>103870</v>
      </c>
      <c r="D1533" t="s">
        <v>103869</v>
      </c>
      <c r="E1533" t="str">
        <f t="shared" si="23"/>
        <v>476420 - EPSM LA CHARTREUSE</v>
      </c>
      <c r="F1533" t="s">
        <v>854</v>
      </c>
      <c r="G1533" t="s">
        <v>103868</v>
      </c>
      <c r="I1533" t="s">
        <v>1501</v>
      </c>
      <c r="J1533" t="s">
        <v>103867</v>
      </c>
      <c r="K1533" t="s">
        <v>103866</v>
      </c>
      <c r="L1533" t="s">
        <v>103865</v>
      </c>
      <c r="N1533" t="s">
        <v>208</v>
      </c>
      <c r="O1533" t="s">
        <v>476</v>
      </c>
      <c r="P1533" t="s">
        <v>476</v>
      </c>
    </row>
    <row r="1534" spans="1:16">
      <c r="A1534" s="484" t="s">
        <v>101031</v>
      </c>
      <c r="B1534" s="485" t="s">
        <v>101030</v>
      </c>
      <c r="C1534" t="s">
        <v>101029</v>
      </c>
      <c r="D1534" t="s">
        <v>101028</v>
      </c>
      <c r="E1534" t="str">
        <f t="shared" si="23"/>
        <v>3013 - CHU DIJON</v>
      </c>
      <c r="F1534" t="s">
        <v>2264</v>
      </c>
      <c r="G1534" t="s">
        <v>101027</v>
      </c>
      <c r="I1534" t="s">
        <v>1501</v>
      </c>
      <c r="J1534" t="s">
        <v>100995</v>
      </c>
      <c r="K1534" t="s">
        <v>101026</v>
      </c>
      <c r="L1534" t="s">
        <v>101025</v>
      </c>
      <c r="N1534" t="s">
        <v>207</v>
      </c>
      <c r="O1534" t="s">
        <v>476</v>
      </c>
      <c r="P1534" t="s">
        <v>476</v>
      </c>
    </row>
    <row r="1535" spans="1:16">
      <c r="A1535" s="484" t="s">
        <v>101005</v>
      </c>
      <c r="B1535" s="485" t="s">
        <v>100992</v>
      </c>
      <c r="C1535" t="s">
        <v>101004</v>
      </c>
      <c r="D1535" t="s">
        <v>101003</v>
      </c>
      <c r="E1535" t="str">
        <f t="shared" si="23"/>
        <v>520299 - CHU DIJON IFSI</v>
      </c>
      <c r="F1535" t="s">
        <v>3909</v>
      </c>
      <c r="G1535" t="s">
        <v>100997</v>
      </c>
      <c r="I1535" t="s">
        <v>1501</v>
      </c>
      <c r="J1535" t="s">
        <v>101002</v>
      </c>
      <c r="K1535" t="s">
        <v>208</v>
      </c>
      <c r="L1535" t="s">
        <v>101001</v>
      </c>
      <c r="N1535" t="s">
        <v>207</v>
      </c>
      <c r="O1535" t="s">
        <v>476</v>
      </c>
      <c r="P1535" t="s">
        <v>476</v>
      </c>
    </row>
    <row r="1536" spans="1:16">
      <c r="A1536" s="484" t="s">
        <v>100993</v>
      </c>
      <c r="B1536" s="485" t="s">
        <v>100992</v>
      </c>
      <c r="C1536" t="s">
        <v>100991</v>
      </c>
      <c r="D1536" t="s">
        <v>100990</v>
      </c>
      <c r="E1536" t="str">
        <f t="shared" si="23"/>
        <v>468435 - CHU DIJON IFCS</v>
      </c>
      <c r="F1536" t="s">
        <v>6784</v>
      </c>
      <c r="G1536" t="s">
        <v>100989</v>
      </c>
      <c r="I1536" t="s">
        <v>1501</v>
      </c>
      <c r="J1536" t="s">
        <v>100988</v>
      </c>
      <c r="K1536" t="s">
        <v>100987</v>
      </c>
      <c r="L1536" t="s">
        <v>100986</v>
      </c>
      <c r="N1536" t="s">
        <v>208</v>
      </c>
      <c r="O1536" t="s">
        <v>476</v>
      </c>
      <c r="P1536" t="s">
        <v>476</v>
      </c>
    </row>
    <row r="1537" spans="1:16">
      <c r="A1537" s="484" t="s">
        <v>101009</v>
      </c>
      <c r="B1537" s="485" t="s">
        <v>100992</v>
      </c>
      <c r="C1537" t="s">
        <v>101008</v>
      </c>
      <c r="D1537" t="s">
        <v>101007</v>
      </c>
      <c r="E1537" t="str">
        <f t="shared" si="23"/>
        <v>616280 - CHU DIJON IADE</v>
      </c>
      <c r="F1537" t="s">
        <v>10116</v>
      </c>
      <c r="G1537" t="s">
        <v>22635</v>
      </c>
      <c r="I1537" t="s">
        <v>1501</v>
      </c>
      <c r="J1537" t="s">
        <v>100995</v>
      </c>
      <c r="K1537" t="s">
        <v>208</v>
      </c>
      <c r="L1537" t="s">
        <v>101006</v>
      </c>
      <c r="N1537" t="s">
        <v>208</v>
      </c>
      <c r="O1537" t="s">
        <v>476</v>
      </c>
      <c r="P1537" t="s">
        <v>476</v>
      </c>
    </row>
    <row r="1538" spans="1:16">
      <c r="A1538" s="484" t="s">
        <v>101000</v>
      </c>
      <c r="B1538" s="485" t="s">
        <v>100992</v>
      </c>
      <c r="C1538" t="s">
        <v>100999</v>
      </c>
      <c r="D1538" t="s">
        <v>100998</v>
      </c>
      <c r="E1538" t="str">
        <f t="shared" ref="E1538:E1601" si="24">_xlfn.CONCAT(L1538," - ",D1538)</f>
        <v>522454 - CHU DIJON IFAS</v>
      </c>
      <c r="F1538" t="s">
        <v>7596</v>
      </c>
      <c r="G1538" t="s">
        <v>100997</v>
      </c>
      <c r="H1538" t="s">
        <v>100996</v>
      </c>
      <c r="I1538" t="s">
        <v>1501</v>
      </c>
      <c r="J1538" t="s">
        <v>100995</v>
      </c>
      <c r="K1538" t="s">
        <v>208</v>
      </c>
      <c r="L1538" t="s">
        <v>100994</v>
      </c>
      <c r="N1538" t="s">
        <v>208</v>
      </c>
      <c r="O1538" t="s">
        <v>476</v>
      </c>
      <c r="P1538" t="s">
        <v>476</v>
      </c>
    </row>
    <row r="1539" spans="1:16">
      <c r="A1539" s="484" t="s">
        <v>101017</v>
      </c>
      <c r="B1539" s="485" t="s">
        <v>100992</v>
      </c>
      <c r="C1539" t="s">
        <v>101016</v>
      </c>
      <c r="D1539" t="s">
        <v>101015</v>
      </c>
      <c r="E1539" t="str">
        <f t="shared" si="24"/>
        <v>470843 - CHU DIJON ERIP</v>
      </c>
      <c r="F1539" t="s">
        <v>19425</v>
      </c>
      <c r="G1539" t="s">
        <v>101014</v>
      </c>
      <c r="H1539" t="s">
        <v>101013</v>
      </c>
      <c r="I1539" t="s">
        <v>1501</v>
      </c>
      <c r="J1539" t="s">
        <v>101012</v>
      </c>
      <c r="K1539" t="s">
        <v>101011</v>
      </c>
      <c r="L1539" t="s">
        <v>101010</v>
      </c>
      <c r="N1539" t="s">
        <v>208</v>
      </c>
      <c r="O1539" t="s">
        <v>476</v>
      </c>
      <c r="P1539" t="s">
        <v>476</v>
      </c>
    </row>
    <row r="1540" spans="1:16">
      <c r="A1540" s="484" t="s">
        <v>101024</v>
      </c>
      <c r="B1540" s="485" t="s">
        <v>101023</v>
      </c>
      <c r="C1540" t="s">
        <v>101022</v>
      </c>
      <c r="D1540" t="s">
        <v>101021</v>
      </c>
      <c r="E1540" t="str">
        <f t="shared" si="24"/>
        <v>483140 - CHU DIJON IFA</v>
      </c>
      <c r="F1540" t="s">
        <v>9019</v>
      </c>
      <c r="G1540" t="s">
        <v>101020</v>
      </c>
      <c r="I1540" t="s">
        <v>1501</v>
      </c>
      <c r="J1540" t="s">
        <v>101019</v>
      </c>
      <c r="K1540" t="s">
        <v>208</v>
      </c>
      <c r="L1540" t="s">
        <v>101018</v>
      </c>
      <c r="N1540" t="s">
        <v>208</v>
      </c>
      <c r="O1540" t="s">
        <v>476</v>
      </c>
      <c r="P1540" t="s">
        <v>476</v>
      </c>
    </row>
    <row r="1541" spans="1:16">
      <c r="A1541" s="484" t="s">
        <v>101409</v>
      </c>
      <c r="B1541" s="485" t="s">
        <v>58838</v>
      </c>
      <c r="C1541" t="s">
        <v>101408</v>
      </c>
      <c r="D1541" t="s">
        <v>101407</v>
      </c>
      <c r="E1541" t="str">
        <f t="shared" si="24"/>
        <v>234485 - CH SEMUR EN AUXOIS</v>
      </c>
      <c r="F1541" t="s">
        <v>7596</v>
      </c>
      <c r="G1541" t="s">
        <v>101406</v>
      </c>
      <c r="I1541" t="s">
        <v>55233</v>
      </c>
      <c r="J1541" t="s">
        <v>101405</v>
      </c>
      <c r="K1541" t="s">
        <v>101404</v>
      </c>
      <c r="L1541" t="s">
        <v>101403</v>
      </c>
      <c r="N1541" t="s">
        <v>208</v>
      </c>
      <c r="O1541" t="s">
        <v>476</v>
      </c>
      <c r="P1541" t="s">
        <v>476</v>
      </c>
    </row>
    <row r="1542" spans="1:16">
      <c r="A1542" s="484" t="s">
        <v>58839</v>
      </c>
      <c r="B1542" s="485" t="s">
        <v>58838</v>
      </c>
      <c r="C1542" t="s">
        <v>58837</v>
      </c>
      <c r="D1542" t="s">
        <v>58836</v>
      </c>
      <c r="E1542" t="str">
        <f t="shared" si="24"/>
        <v>468538 - IFSI IFAS DE HAUTE COTE D OR DU CH DE SEMUR EN AUXOIS</v>
      </c>
      <c r="F1542" t="s">
        <v>29035</v>
      </c>
      <c r="G1542" t="s">
        <v>58835</v>
      </c>
      <c r="I1542" t="s">
        <v>55233</v>
      </c>
      <c r="J1542" t="s">
        <v>58834</v>
      </c>
      <c r="K1542" t="s">
        <v>58833</v>
      </c>
      <c r="L1542" t="s">
        <v>58832</v>
      </c>
      <c r="N1542" t="s">
        <v>208</v>
      </c>
      <c r="O1542" t="s">
        <v>476</v>
      </c>
      <c r="P1542" t="s">
        <v>476</v>
      </c>
    </row>
    <row r="1543" spans="1:16">
      <c r="A1543" s="484" t="s">
        <v>102703</v>
      </c>
      <c r="B1543" s="485" t="s">
        <v>102702</v>
      </c>
      <c r="C1543" t="s">
        <v>102701</v>
      </c>
      <c r="D1543" t="s">
        <v>102700</v>
      </c>
      <c r="E1543" t="str">
        <f t="shared" si="24"/>
        <v>405220 - CH IFAS GUINGAMP</v>
      </c>
      <c r="F1543" t="s">
        <v>922</v>
      </c>
      <c r="G1543" t="s">
        <v>102699</v>
      </c>
      <c r="H1543" t="s">
        <v>102698</v>
      </c>
      <c r="I1543" t="s">
        <v>6348</v>
      </c>
      <c r="J1543" t="s">
        <v>102697</v>
      </c>
      <c r="K1543" t="s">
        <v>102696</v>
      </c>
      <c r="L1543" t="s">
        <v>102695</v>
      </c>
      <c r="N1543" t="s">
        <v>208</v>
      </c>
      <c r="O1543" t="s">
        <v>476</v>
      </c>
      <c r="P1543" t="s">
        <v>476</v>
      </c>
    </row>
    <row r="1544" spans="1:16">
      <c r="A1544" s="484" t="s">
        <v>103440</v>
      </c>
      <c r="B1544" s="485" t="s">
        <v>103439</v>
      </c>
      <c r="C1544" t="s">
        <v>103438</v>
      </c>
      <c r="D1544" t="s">
        <v>103437</v>
      </c>
      <c r="E1544" t="str">
        <f t="shared" si="24"/>
        <v>7262 - CH TREGUIER</v>
      </c>
      <c r="F1544" t="s">
        <v>922</v>
      </c>
      <c r="H1544" t="s">
        <v>103436</v>
      </c>
      <c r="I1544" t="s">
        <v>64626</v>
      </c>
      <c r="J1544" t="s">
        <v>103435</v>
      </c>
      <c r="K1544" t="s">
        <v>103434</v>
      </c>
      <c r="L1544" t="s">
        <v>103433</v>
      </c>
      <c r="N1544" t="s">
        <v>208</v>
      </c>
      <c r="O1544" t="s">
        <v>476</v>
      </c>
      <c r="P1544" t="s">
        <v>476</v>
      </c>
    </row>
    <row r="1545" spans="1:16">
      <c r="A1545" s="484" t="s">
        <v>102163</v>
      </c>
      <c r="B1545" s="485" t="s">
        <v>102162</v>
      </c>
      <c r="C1545" t="s">
        <v>102161</v>
      </c>
      <c r="D1545" t="s">
        <v>102160</v>
      </c>
      <c r="E1545" t="str">
        <f t="shared" si="24"/>
        <v>15830 - CH LANNION TRESTEL</v>
      </c>
      <c r="F1545" t="s">
        <v>922</v>
      </c>
      <c r="G1545" t="s">
        <v>102159</v>
      </c>
      <c r="H1545" t="s">
        <v>102158</v>
      </c>
      <c r="I1545" t="s">
        <v>45609</v>
      </c>
      <c r="J1545" t="s">
        <v>102157</v>
      </c>
      <c r="K1545" t="s">
        <v>102156</v>
      </c>
      <c r="L1545" t="s">
        <v>102155</v>
      </c>
      <c r="N1545" t="s">
        <v>208</v>
      </c>
      <c r="O1545" t="s">
        <v>476</v>
      </c>
      <c r="P1545" t="s">
        <v>476</v>
      </c>
    </row>
    <row r="1546" spans="1:16">
      <c r="A1546" s="484" t="s">
        <v>101440</v>
      </c>
      <c r="B1546" s="485" t="s">
        <v>101439</v>
      </c>
      <c r="C1546" t="s">
        <v>101438</v>
      </c>
      <c r="D1546" t="s">
        <v>101437</v>
      </c>
      <c r="E1546" t="str">
        <f t="shared" si="24"/>
        <v>8825 - CH DINAN</v>
      </c>
      <c r="F1546" t="s">
        <v>922</v>
      </c>
      <c r="G1546" t="s">
        <v>101436</v>
      </c>
      <c r="I1546" t="s">
        <v>21583</v>
      </c>
      <c r="J1546" t="s">
        <v>101435</v>
      </c>
      <c r="K1546" t="s">
        <v>101434</v>
      </c>
      <c r="L1546" t="s">
        <v>101433</v>
      </c>
      <c r="N1546" t="s">
        <v>208</v>
      </c>
      <c r="O1546" t="s">
        <v>476</v>
      </c>
      <c r="P1546" t="s">
        <v>476</v>
      </c>
    </row>
    <row r="1547" spans="1:16">
      <c r="A1547" s="484" t="s">
        <v>103555</v>
      </c>
      <c r="B1547" s="485" t="s">
        <v>103554</v>
      </c>
      <c r="C1547" t="s">
        <v>103553</v>
      </c>
      <c r="D1547" t="s">
        <v>103552</v>
      </c>
      <c r="E1547" t="str">
        <f t="shared" si="24"/>
        <v>39858 - CH SAINT BRIEUC PAIMPOL TREGUIER</v>
      </c>
      <c r="F1547" t="s">
        <v>3247</v>
      </c>
      <c r="G1547" t="s">
        <v>103551</v>
      </c>
      <c r="I1547" t="s">
        <v>8002</v>
      </c>
      <c r="J1547" t="s">
        <v>103550</v>
      </c>
      <c r="K1547" t="s">
        <v>103549</v>
      </c>
      <c r="L1547" t="s">
        <v>103548</v>
      </c>
      <c r="N1547" t="s">
        <v>208</v>
      </c>
      <c r="O1547" t="s">
        <v>476</v>
      </c>
      <c r="P1547" t="s">
        <v>476</v>
      </c>
    </row>
    <row r="1548" spans="1:16">
      <c r="A1548" s="484" t="s">
        <v>101537</v>
      </c>
      <c r="C1548" t="s">
        <v>101536</v>
      </c>
      <c r="D1548" t="s">
        <v>101535</v>
      </c>
      <c r="E1548" t="str">
        <f t="shared" si="24"/>
        <v>556350 - CH QUINTIN</v>
      </c>
      <c r="G1548" t="s">
        <v>49043</v>
      </c>
      <c r="I1548" t="s">
        <v>101534</v>
      </c>
      <c r="J1548" t="s">
        <v>101533</v>
      </c>
      <c r="K1548" t="s">
        <v>208</v>
      </c>
      <c r="L1548" t="s">
        <v>101532</v>
      </c>
      <c r="N1548" t="s">
        <v>208</v>
      </c>
      <c r="O1548" t="s">
        <v>476</v>
      </c>
      <c r="P1548" t="s">
        <v>476</v>
      </c>
    </row>
    <row r="1549" spans="1:16">
      <c r="A1549" s="484" t="s">
        <v>101706</v>
      </c>
      <c r="B1549" s="485" t="s">
        <v>101705</v>
      </c>
      <c r="C1549" t="s">
        <v>101704</v>
      </c>
      <c r="D1549" t="s">
        <v>101703</v>
      </c>
      <c r="E1549" t="str">
        <f t="shared" si="24"/>
        <v>8795 - CH PAIMPOL</v>
      </c>
      <c r="F1549" t="s">
        <v>922</v>
      </c>
      <c r="G1549" t="s">
        <v>101702</v>
      </c>
      <c r="I1549" t="s">
        <v>23243</v>
      </c>
      <c r="K1549" t="s">
        <v>101701</v>
      </c>
      <c r="L1549" t="s">
        <v>101700</v>
      </c>
      <c r="N1549" t="s">
        <v>208</v>
      </c>
      <c r="O1549" t="s">
        <v>476</v>
      </c>
      <c r="P1549" t="s">
        <v>476</v>
      </c>
    </row>
    <row r="1550" spans="1:16">
      <c r="A1550" s="484" t="s">
        <v>64631</v>
      </c>
      <c r="C1550" t="s">
        <v>64630</v>
      </c>
      <c r="D1550" t="s">
        <v>64629</v>
      </c>
      <c r="E1550" t="str">
        <f t="shared" si="24"/>
        <v>503976 - SIH TREGOR GOELO TREGUIER</v>
      </c>
      <c r="F1550" t="s">
        <v>581</v>
      </c>
      <c r="G1550" t="s">
        <v>64628</v>
      </c>
      <c r="H1550" t="s">
        <v>64627</v>
      </c>
      <c r="I1550" t="s">
        <v>64626</v>
      </c>
      <c r="J1550" t="s">
        <v>64625</v>
      </c>
      <c r="K1550" t="s">
        <v>208</v>
      </c>
      <c r="L1550" t="s">
        <v>64624</v>
      </c>
      <c r="N1550" t="s">
        <v>208</v>
      </c>
      <c r="O1550" t="s">
        <v>476</v>
      </c>
      <c r="P1550" t="s">
        <v>476</v>
      </c>
    </row>
    <row r="1551" spans="1:16">
      <c r="A1551" s="484" t="s">
        <v>81321</v>
      </c>
      <c r="C1551" t="s">
        <v>81320</v>
      </c>
      <c r="D1551" t="s">
        <v>81319</v>
      </c>
      <c r="E1551" t="str">
        <f t="shared" si="24"/>
        <v>562051 - EHPAD LES SIGNOLLES AJAIN</v>
      </c>
      <c r="F1551" t="s">
        <v>6474</v>
      </c>
      <c r="G1551" t="s">
        <v>81318</v>
      </c>
      <c r="I1551" t="s">
        <v>81317</v>
      </c>
      <c r="J1551" t="s">
        <v>81316</v>
      </c>
      <c r="K1551" t="s">
        <v>208</v>
      </c>
      <c r="L1551" t="s">
        <v>81315</v>
      </c>
      <c r="N1551" t="s">
        <v>208</v>
      </c>
      <c r="O1551" t="s">
        <v>476</v>
      </c>
      <c r="P1551" t="s">
        <v>476</v>
      </c>
    </row>
    <row r="1552" spans="1:16">
      <c r="A1552" s="484" t="s">
        <v>104694</v>
      </c>
      <c r="C1552" t="s">
        <v>104693</v>
      </c>
      <c r="D1552" t="s">
        <v>104692</v>
      </c>
      <c r="E1552" t="str">
        <f t="shared" si="24"/>
        <v>487399 - CH AUBUSSON</v>
      </c>
      <c r="F1552" t="s">
        <v>36486</v>
      </c>
      <c r="G1552" t="s">
        <v>104691</v>
      </c>
      <c r="I1552" t="s">
        <v>104690</v>
      </c>
      <c r="J1552" t="s">
        <v>104689</v>
      </c>
      <c r="K1552" t="s">
        <v>208</v>
      </c>
      <c r="L1552" t="s">
        <v>104688</v>
      </c>
      <c r="N1552" t="s">
        <v>208</v>
      </c>
      <c r="O1552" t="s">
        <v>476</v>
      </c>
      <c r="P1552" t="s">
        <v>476</v>
      </c>
    </row>
    <row r="1553" spans="1:16">
      <c r="A1553" s="484" t="s">
        <v>81697</v>
      </c>
      <c r="C1553" t="s">
        <v>81696</v>
      </c>
      <c r="D1553" t="s">
        <v>81695</v>
      </c>
      <c r="E1553" t="str">
        <f t="shared" si="24"/>
        <v>562180 - EHPAD EUGENE ROMAINE BOUSSAC</v>
      </c>
      <c r="F1553" t="s">
        <v>6474</v>
      </c>
      <c r="G1553" t="s">
        <v>81694</v>
      </c>
      <c r="I1553" t="s">
        <v>81693</v>
      </c>
      <c r="J1553" t="s">
        <v>81692</v>
      </c>
      <c r="K1553" t="s">
        <v>208</v>
      </c>
      <c r="L1553" t="s">
        <v>81691</v>
      </c>
      <c r="N1553" t="s">
        <v>208</v>
      </c>
      <c r="O1553" t="s">
        <v>476</v>
      </c>
      <c r="P1553" t="s">
        <v>476</v>
      </c>
    </row>
    <row r="1554" spans="1:16">
      <c r="A1554" s="484" t="s">
        <v>77109</v>
      </c>
      <c r="C1554" t="s">
        <v>77108</v>
      </c>
      <c r="D1554" t="s">
        <v>77107</v>
      </c>
      <c r="E1554" t="str">
        <f t="shared" si="24"/>
        <v>616011 - EHPAD DUN LE PALESTEL</v>
      </c>
      <c r="F1554" t="s">
        <v>23287</v>
      </c>
      <c r="G1554" t="s">
        <v>77106</v>
      </c>
      <c r="H1554" t="s">
        <v>77105</v>
      </c>
      <c r="I1554" t="s">
        <v>77104</v>
      </c>
      <c r="J1554" t="s">
        <v>77103</v>
      </c>
      <c r="K1554" t="s">
        <v>208</v>
      </c>
      <c r="L1554" t="s">
        <v>77102</v>
      </c>
      <c r="N1554" t="s">
        <v>208</v>
      </c>
      <c r="O1554" t="s">
        <v>476</v>
      </c>
      <c r="P1554" t="s">
        <v>476</v>
      </c>
    </row>
    <row r="1555" spans="1:16">
      <c r="A1555" s="484" t="s">
        <v>102057</v>
      </c>
      <c r="C1555" t="s">
        <v>102056</v>
      </c>
      <c r="D1555" t="s">
        <v>102055</v>
      </c>
      <c r="E1555" t="str">
        <f t="shared" si="24"/>
        <v>240321 - CH EVAUX LES BAINS</v>
      </c>
      <c r="H1555" t="s">
        <v>102054</v>
      </c>
      <c r="I1555" t="s">
        <v>102053</v>
      </c>
      <c r="J1555" t="s">
        <v>102052</v>
      </c>
      <c r="K1555" t="s">
        <v>208</v>
      </c>
      <c r="L1555" t="s">
        <v>102051</v>
      </c>
      <c r="N1555" t="s">
        <v>208</v>
      </c>
      <c r="O1555" t="s">
        <v>476</v>
      </c>
      <c r="P1555" t="s">
        <v>476</v>
      </c>
    </row>
    <row r="1556" spans="1:16">
      <c r="A1556" s="484" t="s">
        <v>103935</v>
      </c>
      <c r="B1556" s="485" t="s">
        <v>103934</v>
      </c>
      <c r="C1556" t="s">
        <v>103933</v>
      </c>
      <c r="D1556" t="s">
        <v>103932</v>
      </c>
      <c r="E1556" t="str">
        <f t="shared" si="24"/>
        <v>4868 - CH GUERET</v>
      </c>
      <c r="F1556" t="s">
        <v>2416</v>
      </c>
      <c r="G1556" t="s">
        <v>63463</v>
      </c>
      <c r="H1556" t="s">
        <v>63462</v>
      </c>
      <c r="I1556" t="s">
        <v>6774</v>
      </c>
      <c r="J1556" t="s">
        <v>103931</v>
      </c>
      <c r="K1556" t="s">
        <v>103930</v>
      </c>
      <c r="L1556" t="s">
        <v>103929</v>
      </c>
      <c r="N1556" t="s">
        <v>208</v>
      </c>
      <c r="O1556" t="s">
        <v>476</v>
      </c>
      <c r="P1556" t="s">
        <v>476</v>
      </c>
    </row>
    <row r="1557" spans="1:16">
      <c r="A1557" s="484" t="s">
        <v>77703</v>
      </c>
      <c r="C1557" t="s">
        <v>77702</v>
      </c>
      <c r="D1557" t="s">
        <v>77701</v>
      </c>
      <c r="E1557" t="str">
        <f t="shared" si="24"/>
        <v>616709 - EHPAD G RIMAREIX MAINSAT</v>
      </c>
      <c r="F1557" t="s">
        <v>77700</v>
      </c>
      <c r="G1557" t="s">
        <v>77699</v>
      </c>
      <c r="I1557" t="s">
        <v>77698</v>
      </c>
      <c r="J1557" t="s">
        <v>77697</v>
      </c>
      <c r="K1557" t="s">
        <v>208</v>
      </c>
      <c r="L1557" t="s">
        <v>77696</v>
      </c>
      <c r="N1557" t="s">
        <v>208</v>
      </c>
      <c r="O1557" t="s">
        <v>476</v>
      </c>
      <c r="P1557" t="s">
        <v>476</v>
      </c>
    </row>
    <row r="1558" spans="1:16">
      <c r="A1558" s="484" t="s">
        <v>102219</v>
      </c>
      <c r="C1558" t="s">
        <v>102218</v>
      </c>
      <c r="D1558" t="s">
        <v>102217</v>
      </c>
      <c r="E1558" t="str">
        <f t="shared" si="24"/>
        <v>487387 - CH LA SOUTERRAINE</v>
      </c>
      <c r="F1558" t="s">
        <v>36486</v>
      </c>
      <c r="G1558" t="s">
        <v>102216</v>
      </c>
      <c r="H1558" t="s">
        <v>102215</v>
      </c>
      <c r="I1558" t="s">
        <v>98324</v>
      </c>
      <c r="J1558" t="s">
        <v>102214</v>
      </c>
      <c r="K1558" t="s">
        <v>208</v>
      </c>
      <c r="L1558" t="s">
        <v>102213</v>
      </c>
      <c r="N1558" t="s">
        <v>208</v>
      </c>
      <c r="O1558" t="s">
        <v>476</v>
      </c>
      <c r="P1558" t="s">
        <v>476</v>
      </c>
    </row>
    <row r="1559" spans="1:16">
      <c r="A1559" s="484" t="s">
        <v>102198</v>
      </c>
      <c r="C1559" t="s">
        <v>102197</v>
      </c>
      <c r="D1559" t="s">
        <v>102196</v>
      </c>
      <c r="E1559" t="str">
        <f t="shared" si="24"/>
        <v>40058 - CH ST VAURY</v>
      </c>
      <c r="F1559" t="s">
        <v>55193</v>
      </c>
      <c r="G1559" t="s">
        <v>102195</v>
      </c>
      <c r="I1559" t="s">
        <v>102194</v>
      </c>
      <c r="J1559" t="s">
        <v>102193</v>
      </c>
      <c r="K1559" t="s">
        <v>102192</v>
      </c>
      <c r="L1559" t="s">
        <v>102191</v>
      </c>
      <c r="N1559" t="s">
        <v>208</v>
      </c>
      <c r="O1559" t="s">
        <v>476</v>
      </c>
      <c r="P1559" t="s">
        <v>476</v>
      </c>
    </row>
    <row r="1560" spans="1:16">
      <c r="A1560" s="484" t="s">
        <v>81911</v>
      </c>
      <c r="C1560" t="s">
        <v>81910</v>
      </c>
      <c r="D1560" t="s">
        <v>81910</v>
      </c>
      <c r="E1560" t="str">
        <f t="shared" si="24"/>
        <v>558473 - EHPAD CADOUIN</v>
      </c>
      <c r="F1560" t="s">
        <v>51638</v>
      </c>
      <c r="G1560" t="s">
        <v>81909</v>
      </c>
      <c r="I1560" t="s">
        <v>81908</v>
      </c>
      <c r="J1560" t="s">
        <v>81907</v>
      </c>
      <c r="K1560" t="s">
        <v>208</v>
      </c>
      <c r="L1560" t="s">
        <v>81906</v>
      </c>
      <c r="N1560" t="s">
        <v>208</v>
      </c>
      <c r="O1560" t="s">
        <v>476</v>
      </c>
      <c r="P1560" t="s">
        <v>476</v>
      </c>
    </row>
    <row r="1561" spans="1:16">
      <c r="A1561" s="484" t="s">
        <v>61307</v>
      </c>
      <c r="C1561" t="s">
        <v>61306</v>
      </c>
      <c r="D1561" t="s">
        <v>61306</v>
      </c>
      <c r="E1561" t="str">
        <f t="shared" si="24"/>
        <v>652702 - HOPITAL DE DOMME</v>
      </c>
      <c r="F1561" t="s">
        <v>2320</v>
      </c>
      <c r="G1561" t="s">
        <v>61305</v>
      </c>
      <c r="I1561" t="s">
        <v>61304</v>
      </c>
      <c r="J1561" t="s">
        <v>61303</v>
      </c>
      <c r="K1561" t="s">
        <v>208</v>
      </c>
      <c r="L1561" t="s">
        <v>61302</v>
      </c>
      <c r="N1561" t="s">
        <v>208</v>
      </c>
      <c r="O1561" t="s">
        <v>476</v>
      </c>
      <c r="P1561" t="s">
        <v>476</v>
      </c>
    </row>
    <row r="1562" spans="1:16">
      <c r="A1562" s="484" t="s">
        <v>81137</v>
      </c>
      <c r="C1562" t="s">
        <v>81136</v>
      </c>
      <c r="D1562" t="s">
        <v>81136</v>
      </c>
      <c r="E1562" t="str">
        <f t="shared" si="24"/>
        <v>551272 - EHPAD RESIDENCE DE LA BELLE</v>
      </c>
      <c r="F1562" t="s">
        <v>81135</v>
      </c>
      <c r="G1562" t="s">
        <v>81134</v>
      </c>
      <c r="I1562" t="s">
        <v>81133</v>
      </c>
      <c r="J1562" t="s">
        <v>81132</v>
      </c>
      <c r="K1562" t="s">
        <v>208</v>
      </c>
      <c r="L1562" t="s">
        <v>81131</v>
      </c>
      <c r="N1562" t="s">
        <v>208</v>
      </c>
      <c r="O1562" t="s">
        <v>476</v>
      </c>
      <c r="P1562" t="s">
        <v>476</v>
      </c>
    </row>
    <row r="1563" spans="1:16">
      <c r="A1563" s="484" t="s">
        <v>60645</v>
      </c>
      <c r="C1563" t="s">
        <v>60644</v>
      </c>
      <c r="D1563" t="s">
        <v>60643</v>
      </c>
      <c r="E1563" t="str">
        <f t="shared" si="24"/>
        <v>431655 - CH RIBERAC</v>
      </c>
      <c r="G1563" t="s">
        <v>60642</v>
      </c>
      <c r="I1563" t="s">
        <v>60641</v>
      </c>
      <c r="J1563" t="s">
        <v>60640</v>
      </c>
      <c r="K1563" t="s">
        <v>60639</v>
      </c>
      <c r="L1563" t="s">
        <v>60638</v>
      </c>
      <c r="N1563" t="s">
        <v>208</v>
      </c>
      <c r="O1563" t="s">
        <v>476</v>
      </c>
      <c r="P1563" t="s">
        <v>476</v>
      </c>
    </row>
    <row r="1564" spans="1:16">
      <c r="A1564" s="484" t="s">
        <v>103562</v>
      </c>
      <c r="C1564" t="s">
        <v>103561</v>
      </c>
      <c r="D1564" t="s">
        <v>103560</v>
      </c>
      <c r="E1564" t="str">
        <f t="shared" si="24"/>
        <v>497071 - CH SAINT ASTIER</v>
      </c>
      <c r="F1564" t="s">
        <v>3795</v>
      </c>
      <c r="G1564" t="s">
        <v>103559</v>
      </c>
      <c r="I1564" t="s">
        <v>103558</v>
      </c>
      <c r="J1564" t="s">
        <v>103557</v>
      </c>
      <c r="K1564" t="s">
        <v>208</v>
      </c>
      <c r="L1564" t="s">
        <v>103556</v>
      </c>
      <c r="N1564" t="s">
        <v>207</v>
      </c>
      <c r="O1564" t="s">
        <v>476</v>
      </c>
      <c r="P1564" t="s">
        <v>86525</v>
      </c>
    </row>
    <row r="1565" spans="1:16">
      <c r="A1565" s="484" t="s">
        <v>102176</v>
      </c>
      <c r="C1565" t="s">
        <v>102175</v>
      </c>
      <c r="D1565" t="s">
        <v>102174</v>
      </c>
      <c r="E1565" t="str">
        <f t="shared" si="24"/>
        <v>553372 - CH LANMARY</v>
      </c>
      <c r="F1565" t="s">
        <v>1649</v>
      </c>
      <c r="I1565" t="s">
        <v>102173</v>
      </c>
      <c r="J1565" t="s">
        <v>102172</v>
      </c>
      <c r="K1565" t="s">
        <v>208</v>
      </c>
      <c r="L1565" t="s">
        <v>102171</v>
      </c>
      <c r="N1565" t="s">
        <v>208</v>
      </c>
      <c r="O1565" t="s">
        <v>476</v>
      </c>
      <c r="P1565" t="s">
        <v>476</v>
      </c>
    </row>
    <row r="1566" spans="1:16">
      <c r="A1566" s="484" t="s">
        <v>98060</v>
      </c>
      <c r="B1566" s="485" t="s">
        <v>77518</v>
      </c>
      <c r="C1566" t="s">
        <v>98059</v>
      </c>
      <c r="D1566" t="s">
        <v>98058</v>
      </c>
      <c r="E1566" t="str">
        <f t="shared" si="24"/>
        <v>502728 - CF2C SALAGNAC</v>
      </c>
      <c r="F1566" t="s">
        <v>7556</v>
      </c>
      <c r="G1566" t="s">
        <v>98057</v>
      </c>
      <c r="I1566" t="s">
        <v>77514</v>
      </c>
      <c r="J1566" t="s">
        <v>98056</v>
      </c>
      <c r="K1566" t="s">
        <v>208</v>
      </c>
      <c r="L1566" t="s">
        <v>98055</v>
      </c>
      <c r="N1566" t="s">
        <v>208</v>
      </c>
      <c r="O1566" t="s">
        <v>476</v>
      </c>
      <c r="P1566" t="s">
        <v>476</v>
      </c>
    </row>
    <row r="1567" spans="1:16">
      <c r="A1567" s="484" t="s">
        <v>104227</v>
      </c>
      <c r="C1567" t="s">
        <v>104226</v>
      </c>
      <c r="D1567" t="s">
        <v>104225</v>
      </c>
      <c r="E1567" t="str">
        <f t="shared" si="24"/>
        <v>39640 - CH BAUME LES DAMES</v>
      </c>
      <c r="G1567" t="s">
        <v>104224</v>
      </c>
      <c r="I1567" t="s">
        <v>104223</v>
      </c>
      <c r="J1567" t="s">
        <v>104222</v>
      </c>
      <c r="K1567" t="s">
        <v>208</v>
      </c>
      <c r="L1567" t="s">
        <v>104221</v>
      </c>
      <c r="N1567" t="s">
        <v>208</v>
      </c>
      <c r="O1567" t="s">
        <v>476</v>
      </c>
      <c r="P1567" t="s">
        <v>476</v>
      </c>
    </row>
    <row r="1568" spans="1:16">
      <c r="A1568" s="484" t="s">
        <v>106755</v>
      </c>
      <c r="C1568" t="s">
        <v>106754</v>
      </c>
      <c r="D1568" t="s">
        <v>106753</v>
      </c>
      <c r="E1568" t="str">
        <f t="shared" si="24"/>
        <v>529205 - CLS EHPAD BELLEVAUX</v>
      </c>
      <c r="F1568" t="s">
        <v>95115</v>
      </c>
      <c r="G1568" t="s">
        <v>106752</v>
      </c>
      <c r="I1568" t="s">
        <v>2666</v>
      </c>
      <c r="J1568" t="s">
        <v>106751</v>
      </c>
      <c r="K1568" t="s">
        <v>106750</v>
      </c>
      <c r="L1568" t="s">
        <v>106749</v>
      </c>
      <c r="N1568" t="s">
        <v>208</v>
      </c>
      <c r="O1568" t="s">
        <v>476</v>
      </c>
      <c r="P1568" t="s">
        <v>476</v>
      </c>
    </row>
    <row r="1569" spans="1:16">
      <c r="A1569" s="484" t="s">
        <v>101071</v>
      </c>
      <c r="B1569" s="485" t="s">
        <v>101070</v>
      </c>
      <c r="C1569" t="s">
        <v>101069</v>
      </c>
      <c r="D1569" t="s">
        <v>101068</v>
      </c>
      <c r="E1569" t="str">
        <f t="shared" si="24"/>
        <v>686669 - CHU BESANCON</v>
      </c>
      <c r="G1569" t="s">
        <v>32269</v>
      </c>
      <c r="I1569" t="s">
        <v>2666</v>
      </c>
      <c r="J1569" t="s">
        <v>101067</v>
      </c>
      <c r="K1569" t="s">
        <v>208</v>
      </c>
      <c r="L1569" t="s">
        <v>101066</v>
      </c>
      <c r="N1569" t="s">
        <v>208</v>
      </c>
      <c r="O1569" t="s">
        <v>476</v>
      </c>
      <c r="P1569" t="s">
        <v>476</v>
      </c>
    </row>
    <row r="1570" spans="1:16">
      <c r="A1570" s="484" t="s">
        <v>101474</v>
      </c>
      <c r="B1570" s="485" t="s">
        <v>101070</v>
      </c>
      <c r="C1570" t="s">
        <v>101473</v>
      </c>
      <c r="D1570" t="s">
        <v>101472</v>
      </c>
      <c r="E1570" t="str">
        <f t="shared" si="24"/>
        <v>4649 - CHRU BESANCON</v>
      </c>
      <c r="F1570" t="s">
        <v>11979</v>
      </c>
      <c r="G1570" t="s">
        <v>32269</v>
      </c>
      <c r="I1570" t="s">
        <v>2666</v>
      </c>
      <c r="J1570" t="s">
        <v>101471</v>
      </c>
      <c r="K1570" t="s">
        <v>101470</v>
      </c>
      <c r="L1570" t="s">
        <v>101469</v>
      </c>
      <c r="N1570" t="s">
        <v>208</v>
      </c>
      <c r="O1570" t="s">
        <v>476</v>
      </c>
      <c r="P1570" t="s">
        <v>476</v>
      </c>
    </row>
    <row r="1571" spans="1:16">
      <c r="A1571" s="484" t="s">
        <v>106340</v>
      </c>
      <c r="C1571" t="s">
        <v>106339</v>
      </c>
      <c r="D1571" t="s">
        <v>106338</v>
      </c>
      <c r="E1571" t="str">
        <f t="shared" si="24"/>
        <v>497940 - CENTRE DE SOINS LES TILLEROYES BESANCON</v>
      </c>
      <c r="F1571" t="s">
        <v>78979</v>
      </c>
      <c r="G1571" t="s">
        <v>106337</v>
      </c>
      <c r="H1571" t="s">
        <v>106336</v>
      </c>
      <c r="I1571" t="s">
        <v>2666</v>
      </c>
      <c r="J1571" t="s">
        <v>106335</v>
      </c>
      <c r="K1571" t="s">
        <v>208</v>
      </c>
      <c r="L1571" t="s">
        <v>106334</v>
      </c>
      <c r="N1571" t="s">
        <v>208</v>
      </c>
      <c r="O1571" t="s">
        <v>476</v>
      </c>
      <c r="P1571" t="s">
        <v>476</v>
      </c>
    </row>
    <row r="1572" spans="1:16">
      <c r="A1572" s="484" t="s">
        <v>80936</v>
      </c>
      <c r="C1572" t="s">
        <v>80935</v>
      </c>
      <c r="D1572" t="s">
        <v>80934</v>
      </c>
      <c r="E1572" t="str">
        <f t="shared" si="24"/>
        <v>640530 - EHPAD SAINT JOSEPH FLANGEBOUCHE</v>
      </c>
      <c r="F1572" t="s">
        <v>21569</v>
      </c>
      <c r="G1572" t="s">
        <v>80933</v>
      </c>
      <c r="I1572" t="s">
        <v>80932</v>
      </c>
      <c r="J1572" t="s">
        <v>80931</v>
      </c>
      <c r="K1572" t="s">
        <v>208</v>
      </c>
      <c r="L1572" t="s">
        <v>80930</v>
      </c>
      <c r="N1572" t="s">
        <v>208</v>
      </c>
      <c r="O1572" t="s">
        <v>476</v>
      </c>
      <c r="P1572" t="s">
        <v>476</v>
      </c>
    </row>
    <row r="1573" spans="1:16">
      <c r="A1573" s="484" t="s">
        <v>101661</v>
      </c>
      <c r="C1573" t="s">
        <v>101660</v>
      </c>
      <c r="D1573" t="s">
        <v>101659</v>
      </c>
      <c r="E1573" t="str">
        <f t="shared" si="24"/>
        <v>518050 - CH MORTEAU</v>
      </c>
      <c r="F1573" t="s">
        <v>71280</v>
      </c>
      <c r="G1573" t="s">
        <v>101658</v>
      </c>
      <c r="H1573" t="s">
        <v>101657</v>
      </c>
      <c r="I1573" t="s">
        <v>101656</v>
      </c>
      <c r="J1573" t="s">
        <v>101655</v>
      </c>
      <c r="K1573" t="s">
        <v>101654</v>
      </c>
      <c r="L1573" t="s">
        <v>101653</v>
      </c>
      <c r="N1573" t="s">
        <v>208</v>
      </c>
      <c r="O1573" t="s">
        <v>476</v>
      </c>
      <c r="P1573" t="s">
        <v>476</v>
      </c>
    </row>
    <row r="1574" spans="1:16">
      <c r="A1574" s="484" t="s">
        <v>103631</v>
      </c>
      <c r="C1574" t="s">
        <v>103630</v>
      </c>
      <c r="D1574" t="s">
        <v>103629</v>
      </c>
      <c r="E1574" t="str">
        <f t="shared" si="24"/>
        <v>62935 - CHN</v>
      </c>
      <c r="F1574" t="s">
        <v>2572</v>
      </c>
      <c r="G1574" t="s">
        <v>103628</v>
      </c>
      <c r="I1574" t="s">
        <v>103627</v>
      </c>
      <c r="J1574" t="s">
        <v>103626</v>
      </c>
      <c r="K1574" t="s">
        <v>103625</v>
      </c>
      <c r="L1574" t="s">
        <v>103624</v>
      </c>
      <c r="N1574" t="s">
        <v>208</v>
      </c>
      <c r="O1574" t="s">
        <v>476</v>
      </c>
      <c r="P1574" t="s">
        <v>476</v>
      </c>
    </row>
    <row r="1575" spans="1:16">
      <c r="A1575" s="484" t="s">
        <v>101335</v>
      </c>
      <c r="C1575" t="s">
        <v>101334</v>
      </c>
      <c r="D1575" t="s">
        <v>101333</v>
      </c>
      <c r="E1575" t="str">
        <f t="shared" si="24"/>
        <v>504579 - CH SAINT LOUIS ORNANS</v>
      </c>
      <c r="F1575" t="s">
        <v>7919</v>
      </c>
      <c r="G1575" t="s">
        <v>101332</v>
      </c>
      <c r="I1575" t="s">
        <v>101331</v>
      </c>
      <c r="J1575" t="s">
        <v>101330</v>
      </c>
      <c r="K1575" t="s">
        <v>208</v>
      </c>
      <c r="L1575" t="s">
        <v>101329</v>
      </c>
      <c r="N1575" t="s">
        <v>208</v>
      </c>
      <c r="O1575" t="s">
        <v>476</v>
      </c>
      <c r="P1575" t="s">
        <v>476</v>
      </c>
    </row>
    <row r="1576" spans="1:16">
      <c r="A1576" s="484" t="s">
        <v>102466</v>
      </c>
      <c r="B1576" s="485" t="s">
        <v>102465</v>
      </c>
      <c r="C1576" t="s">
        <v>102464</v>
      </c>
      <c r="D1576" t="s">
        <v>102463</v>
      </c>
      <c r="E1576" t="str">
        <f t="shared" si="24"/>
        <v>131106 - CHIHC</v>
      </c>
      <c r="F1576" t="s">
        <v>2572</v>
      </c>
      <c r="G1576" t="s">
        <v>102462</v>
      </c>
      <c r="I1576" t="s">
        <v>65057</v>
      </c>
      <c r="J1576" t="s">
        <v>102461</v>
      </c>
      <c r="K1576" t="s">
        <v>102460</v>
      </c>
      <c r="L1576" t="s">
        <v>102459</v>
      </c>
      <c r="N1576" t="s">
        <v>208</v>
      </c>
      <c r="O1576" t="s">
        <v>476</v>
      </c>
      <c r="P1576" t="s">
        <v>476</v>
      </c>
    </row>
    <row r="1577" spans="1:16">
      <c r="A1577" s="484" t="s">
        <v>77865</v>
      </c>
      <c r="C1577" t="s">
        <v>77864</v>
      </c>
      <c r="D1577" t="s">
        <v>77864</v>
      </c>
      <c r="E1577" t="str">
        <f t="shared" si="24"/>
        <v>662380 - ETABLISSEMENT DE SANTE DE QUINGEY</v>
      </c>
      <c r="F1577" t="s">
        <v>4222</v>
      </c>
      <c r="G1577" t="s">
        <v>77863</v>
      </c>
      <c r="I1577" t="s">
        <v>77862</v>
      </c>
      <c r="J1577" t="s">
        <v>77861</v>
      </c>
      <c r="K1577" t="s">
        <v>208</v>
      </c>
      <c r="L1577" t="s">
        <v>77860</v>
      </c>
      <c r="N1577" t="s">
        <v>208</v>
      </c>
      <c r="O1577" t="s">
        <v>476</v>
      </c>
      <c r="P1577" t="s">
        <v>476</v>
      </c>
    </row>
    <row r="1578" spans="1:16">
      <c r="A1578" s="484" t="s">
        <v>82003</v>
      </c>
      <c r="C1578" t="s">
        <v>82002</v>
      </c>
      <c r="D1578" t="s">
        <v>82001</v>
      </c>
      <c r="E1578" t="str">
        <f t="shared" si="24"/>
        <v>534602 - EHPAD MAMIROLLE</v>
      </c>
      <c r="F1578" t="s">
        <v>82000</v>
      </c>
      <c r="G1578" t="s">
        <v>81999</v>
      </c>
      <c r="I1578" t="s">
        <v>81998</v>
      </c>
      <c r="J1578" t="s">
        <v>81997</v>
      </c>
      <c r="K1578" t="s">
        <v>208</v>
      </c>
      <c r="L1578" t="s">
        <v>81996</v>
      </c>
      <c r="N1578" t="s">
        <v>208</v>
      </c>
      <c r="O1578" t="s">
        <v>476</v>
      </c>
      <c r="P1578" t="s">
        <v>476</v>
      </c>
    </row>
    <row r="1579" spans="1:16">
      <c r="A1579" s="484" t="s">
        <v>81934</v>
      </c>
      <c r="C1579" t="s">
        <v>81933</v>
      </c>
      <c r="D1579" t="s">
        <v>81933</v>
      </c>
      <c r="E1579" t="str">
        <f t="shared" si="24"/>
        <v>507167 - EHPAD BLAMONT</v>
      </c>
      <c r="F1579" t="s">
        <v>55216</v>
      </c>
      <c r="G1579" t="s">
        <v>81932</v>
      </c>
      <c r="I1579" t="s">
        <v>81931</v>
      </c>
      <c r="J1579" t="s">
        <v>81930</v>
      </c>
      <c r="K1579" t="s">
        <v>208</v>
      </c>
      <c r="L1579" t="s">
        <v>81929</v>
      </c>
      <c r="N1579" t="s">
        <v>208</v>
      </c>
      <c r="O1579" t="s">
        <v>476</v>
      </c>
      <c r="P1579" t="s">
        <v>476</v>
      </c>
    </row>
    <row r="1580" spans="1:16">
      <c r="A1580" s="484" t="s">
        <v>89675</v>
      </c>
      <c r="C1580" t="s">
        <v>89674</v>
      </c>
      <c r="D1580" t="s">
        <v>89673</v>
      </c>
      <c r="E1580" t="str">
        <f t="shared" si="24"/>
        <v>476213 - CHSLD AVANNE</v>
      </c>
      <c r="G1580" t="s">
        <v>89672</v>
      </c>
      <c r="I1580" t="s">
        <v>11497</v>
      </c>
      <c r="J1580" t="s">
        <v>89671</v>
      </c>
      <c r="K1580" t="s">
        <v>89670</v>
      </c>
      <c r="L1580" t="s">
        <v>89669</v>
      </c>
      <c r="N1580" t="s">
        <v>208</v>
      </c>
      <c r="O1580" t="s">
        <v>476</v>
      </c>
      <c r="P1580" t="s">
        <v>476</v>
      </c>
    </row>
    <row r="1581" spans="1:16">
      <c r="A1581" s="484" t="s">
        <v>104333</v>
      </c>
      <c r="C1581" t="s">
        <v>104332</v>
      </c>
      <c r="D1581" t="s">
        <v>104331</v>
      </c>
      <c r="E1581" t="str">
        <f t="shared" si="24"/>
        <v>494793 - CH CREST</v>
      </c>
      <c r="F1581" t="s">
        <v>12260</v>
      </c>
      <c r="G1581" t="s">
        <v>104330</v>
      </c>
      <c r="I1581" t="s">
        <v>21270</v>
      </c>
      <c r="J1581" t="s">
        <v>104329</v>
      </c>
      <c r="K1581" t="s">
        <v>104328</v>
      </c>
      <c r="L1581" t="s">
        <v>104327</v>
      </c>
      <c r="N1581" t="s">
        <v>208</v>
      </c>
      <c r="O1581" t="s">
        <v>476</v>
      </c>
      <c r="P1581" t="s">
        <v>476</v>
      </c>
    </row>
    <row r="1582" spans="1:16">
      <c r="A1582" s="484" t="s">
        <v>103217</v>
      </c>
      <c r="C1582" t="s">
        <v>103216</v>
      </c>
      <c r="D1582" t="s">
        <v>103215</v>
      </c>
      <c r="E1582" t="str">
        <f t="shared" si="24"/>
        <v>110360 - CH DIE</v>
      </c>
      <c r="F1582" t="s">
        <v>12260</v>
      </c>
      <c r="G1582" t="s">
        <v>103214</v>
      </c>
      <c r="I1582" t="s">
        <v>85944</v>
      </c>
      <c r="J1582" t="s">
        <v>103213</v>
      </c>
      <c r="K1582" t="s">
        <v>103212</v>
      </c>
      <c r="L1582" t="s">
        <v>103211</v>
      </c>
      <c r="N1582" t="s">
        <v>208</v>
      </c>
      <c r="O1582" t="s">
        <v>476</v>
      </c>
      <c r="P1582" t="s">
        <v>476</v>
      </c>
    </row>
    <row r="1583" spans="1:16">
      <c r="A1583" s="484" t="s">
        <v>103411</v>
      </c>
      <c r="B1583" s="485" t="s">
        <v>103404</v>
      </c>
      <c r="C1583" t="s">
        <v>103410</v>
      </c>
      <c r="D1583" t="s">
        <v>103409</v>
      </c>
      <c r="E1583" t="str">
        <f t="shared" si="24"/>
        <v>9842 - CH VALENCE</v>
      </c>
      <c r="F1583" t="s">
        <v>4531</v>
      </c>
      <c r="G1583" t="s">
        <v>103401</v>
      </c>
      <c r="I1583" t="s">
        <v>966</v>
      </c>
      <c r="J1583" t="s">
        <v>103408</v>
      </c>
      <c r="K1583" t="s">
        <v>103407</v>
      </c>
      <c r="L1583" t="s">
        <v>103406</v>
      </c>
      <c r="N1583" t="s">
        <v>208</v>
      </c>
      <c r="O1583" t="s">
        <v>476</v>
      </c>
      <c r="P1583" t="s">
        <v>476</v>
      </c>
    </row>
    <row r="1584" spans="1:16">
      <c r="A1584" s="484" t="s">
        <v>103405</v>
      </c>
      <c r="B1584" s="485" t="s">
        <v>103404</v>
      </c>
      <c r="C1584" t="s">
        <v>103403</v>
      </c>
      <c r="D1584" t="s">
        <v>103402</v>
      </c>
      <c r="E1584" t="str">
        <f t="shared" si="24"/>
        <v>468411 - CH VALENCE - USLD SITE ALBIZZIA</v>
      </c>
      <c r="F1584" t="s">
        <v>12260</v>
      </c>
      <c r="G1584" t="s">
        <v>103401</v>
      </c>
      <c r="I1584" t="s">
        <v>966</v>
      </c>
      <c r="J1584" t="s">
        <v>103400</v>
      </c>
      <c r="K1584" t="s">
        <v>103399</v>
      </c>
      <c r="L1584" t="s">
        <v>103398</v>
      </c>
      <c r="N1584" t="s">
        <v>208</v>
      </c>
      <c r="O1584" t="s">
        <v>476</v>
      </c>
      <c r="P1584" t="s">
        <v>476</v>
      </c>
    </row>
    <row r="1585" spans="1:16">
      <c r="A1585" s="484" t="s">
        <v>103190</v>
      </c>
      <c r="C1585" t="s">
        <v>103189</v>
      </c>
      <c r="D1585" t="s">
        <v>103188</v>
      </c>
      <c r="E1585" t="str">
        <f t="shared" si="24"/>
        <v>466750 - CH DROME VIVAVARAIS</v>
      </c>
      <c r="F1585" t="s">
        <v>30066</v>
      </c>
      <c r="G1585" t="s">
        <v>103187</v>
      </c>
      <c r="H1585" t="s">
        <v>61083</v>
      </c>
      <c r="I1585" t="s">
        <v>103186</v>
      </c>
      <c r="J1585" t="s">
        <v>103185</v>
      </c>
      <c r="K1585" t="s">
        <v>103184</v>
      </c>
      <c r="L1585" t="s">
        <v>103183</v>
      </c>
      <c r="N1585" t="s">
        <v>208</v>
      </c>
      <c r="O1585" t="s">
        <v>476</v>
      </c>
      <c r="P1585" t="s">
        <v>476</v>
      </c>
    </row>
    <row r="1586" spans="1:16">
      <c r="A1586" s="484" t="s">
        <v>60722</v>
      </c>
      <c r="B1586" s="485" t="s">
        <v>54632</v>
      </c>
      <c r="C1586" t="s">
        <v>60721</v>
      </c>
      <c r="D1586" t="s">
        <v>60720</v>
      </c>
      <c r="E1586" t="str">
        <f t="shared" si="24"/>
        <v>394178 - HDN</v>
      </c>
      <c r="F1586" t="s">
        <v>22835</v>
      </c>
      <c r="G1586" t="s">
        <v>60719</v>
      </c>
      <c r="I1586" t="s">
        <v>21215</v>
      </c>
      <c r="J1586" t="s">
        <v>54627</v>
      </c>
      <c r="K1586" t="s">
        <v>60718</v>
      </c>
      <c r="L1586" t="s">
        <v>60717</v>
      </c>
      <c r="N1586" t="s">
        <v>208</v>
      </c>
      <c r="O1586" t="s">
        <v>476</v>
      </c>
      <c r="P1586" t="s">
        <v>476</v>
      </c>
    </row>
    <row r="1587" spans="1:16">
      <c r="A1587" s="484" t="s">
        <v>54633</v>
      </c>
      <c r="B1587" s="485" t="s">
        <v>54632</v>
      </c>
      <c r="C1587" t="s">
        <v>54631</v>
      </c>
      <c r="D1587" t="s">
        <v>54630</v>
      </c>
      <c r="E1587" t="str">
        <f t="shared" si="24"/>
        <v>645643 - IFAS DES HOPITAUX DROME NORD</v>
      </c>
      <c r="F1587" t="s">
        <v>22835</v>
      </c>
      <c r="G1587" t="s">
        <v>54629</v>
      </c>
      <c r="I1587" t="s">
        <v>54628</v>
      </c>
      <c r="J1587" t="s">
        <v>54627</v>
      </c>
      <c r="K1587" t="s">
        <v>208</v>
      </c>
      <c r="L1587" t="s">
        <v>54626</v>
      </c>
      <c r="N1587" t="s">
        <v>208</v>
      </c>
      <c r="O1587" t="s">
        <v>476</v>
      </c>
      <c r="P1587" t="s">
        <v>476</v>
      </c>
    </row>
    <row r="1588" spans="1:16">
      <c r="A1588" s="484" t="s">
        <v>89987</v>
      </c>
      <c r="C1588" t="s">
        <v>89986</v>
      </c>
      <c r="D1588" t="s">
        <v>89985</v>
      </c>
      <c r="E1588" t="str">
        <f t="shared" si="24"/>
        <v>78128 - CH BERNAY</v>
      </c>
      <c r="F1588" t="s">
        <v>8706</v>
      </c>
      <c r="G1588" t="s">
        <v>89984</v>
      </c>
      <c r="I1588" t="s">
        <v>25808</v>
      </c>
      <c r="K1588" t="s">
        <v>208</v>
      </c>
      <c r="L1588" t="s">
        <v>89983</v>
      </c>
      <c r="N1588" t="s">
        <v>208</v>
      </c>
      <c r="O1588" t="s">
        <v>476</v>
      </c>
      <c r="P1588" t="s">
        <v>476</v>
      </c>
    </row>
    <row r="1589" spans="1:16">
      <c r="A1589" s="484" t="s">
        <v>102895</v>
      </c>
      <c r="B1589" s="485" t="s">
        <v>102894</v>
      </c>
      <c r="C1589" t="s">
        <v>102893</v>
      </c>
      <c r="D1589" t="s">
        <v>102892</v>
      </c>
      <c r="E1589" t="str">
        <f t="shared" si="24"/>
        <v>190391 - CHG GISORS</v>
      </c>
      <c r="F1589" t="s">
        <v>8706</v>
      </c>
      <c r="G1589" t="s">
        <v>102891</v>
      </c>
      <c r="I1589" t="s">
        <v>17097</v>
      </c>
      <c r="J1589" t="s">
        <v>102890</v>
      </c>
      <c r="K1589" t="s">
        <v>208</v>
      </c>
      <c r="L1589" t="s">
        <v>102889</v>
      </c>
      <c r="N1589" t="s">
        <v>208</v>
      </c>
      <c r="O1589" t="s">
        <v>476</v>
      </c>
      <c r="P1589" t="s">
        <v>476</v>
      </c>
    </row>
    <row r="1590" spans="1:16">
      <c r="A1590" s="484" t="s">
        <v>103609</v>
      </c>
      <c r="C1590" t="s">
        <v>103608</v>
      </c>
      <c r="D1590" t="s">
        <v>103607</v>
      </c>
      <c r="E1590" t="str">
        <f t="shared" si="24"/>
        <v>459719 - CH PONT AUDEMER</v>
      </c>
      <c r="F1590" t="s">
        <v>8706</v>
      </c>
      <c r="G1590" t="s">
        <v>103606</v>
      </c>
      <c r="H1590" t="s">
        <v>103605</v>
      </c>
      <c r="I1590" t="s">
        <v>30576</v>
      </c>
      <c r="J1590" t="s">
        <v>103604</v>
      </c>
      <c r="K1590" t="s">
        <v>103603</v>
      </c>
      <c r="L1590" t="s">
        <v>103602</v>
      </c>
      <c r="N1590" t="s">
        <v>208</v>
      </c>
      <c r="O1590" t="s">
        <v>476</v>
      </c>
      <c r="P1590" t="s">
        <v>476</v>
      </c>
    </row>
    <row r="1591" spans="1:16">
      <c r="A1591" s="484" t="s">
        <v>103388</v>
      </c>
      <c r="C1591" t="s">
        <v>103387</v>
      </c>
      <c r="D1591" t="s">
        <v>103386</v>
      </c>
      <c r="E1591" t="str">
        <f t="shared" si="24"/>
        <v>387680 - CH VERNEUIL SUR AVRE</v>
      </c>
      <c r="F1591" t="s">
        <v>103385</v>
      </c>
      <c r="G1591" t="s">
        <v>103384</v>
      </c>
      <c r="I1591" t="s">
        <v>103383</v>
      </c>
      <c r="J1591" t="s">
        <v>103382</v>
      </c>
      <c r="K1591" t="s">
        <v>208</v>
      </c>
      <c r="L1591" t="s">
        <v>103381</v>
      </c>
      <c r="N1591" t="s">
        <v>208</v>
      </c>
      <c r="O1591" t="s">
        <v>476</v>
      </c>
      <c r="P1591" t="s">
        <v>476</v>
      </c>
    </row>
    <row r="1592" spans="1:16">
      <c r="A1592" s="484" t="s">
        <v>102071</v>
      </c>
      <c r="C1592" t="s">
        <v>102070</v>
      </c>
      <c r="D1592" t="s">
        <v>102069</v>
      </c>
      <c r="E1592" t="str">
        <f t="shared" si="24"/>
        <v>518074 - CH LES ANDELYS</v>
      </c>
      <c r="F1592" t="s">
        <v>3541</v>
      </c>
      <c r="G1592" t="s">
        <v>102068</v>
      </c>
      <c r="I1592" t="s">
        <v>102067</v>
      </c>
      <c r="J1592" t="s">
        <v>102066</v>
      </c>
      <c r="K1592" t="s">
        <v>208</v>
      </c>
      <c r="L1592" t="s">
        <v>102065</v>
      </c>
      <c r="N1592" t="s">
        <v>208</v>
      </c>
      <c r="O1592" t="s">
        <v>476</v>
      </c>
      <c r="P1592" t="s">
        <v>476</v>
      </c>
    </row>
    <row r="1593" spans="1:16">
      <c r="A1593" s="484" t="s">
        <v>81814</v>
      </c>
      <c r="C1593" t="s">
        <v>81813</v>
      </c>
      <c r="D1593" t="s">
        <v>81813</v>
      </c>
      <c r="E1593" t="str">
        <f t="shared" si="24"/>
        <v>626545 - EHPAD DE BRETEUIL SUR ITON</v>
      </c>
      <c r="F1593" t="s">
        <v>13519</v>
      </c>
      <c r="G1593" t="s">
        <v>81812</v>
      </c>
      <c r="I1593" t="s">
        <v>4164</v>
      </c>
      <c r="J1593" t="s">
        <v>81811</v>
      </c>
      <c r="K1593" t="s">
        <v>208</v>
      </c>
      <c r="L1593" t="s">
        <v>81810</v>
      </c>
      <c r="N1593" t="s">
        <v>208</v>
      </c>
      <c r="O1593" t="s">
        <v>476</v>
      </c>
      <c r="P1593" t="s">
        <v>476</v>
      </c>
    </row>
    <row r="1594" spans="1:16">
      <c r="A1594" s="484" t="s">
        <v>81853</v>
      </c>
      <c r="C1594" t="s">
        <v>81852</v>
      </c>
      <c r="D1594" t="s">
        <v>81851</v>
      </c>
      <c r="E1594" t="str">
        <f t="shared" si="24"/>
        <v>643968 - EHPAD CONCHES EN OUCHE</v>
      </c>
      <c r="F1594" t="s">
        <v>9322</v>
      </c>
      <c r="G1594" t="s">
        <v>81850</v>
      </c>
      <c r="I1594" t="s">
        <v>81849</v>
      </c>
      <c r="J1594" t="s">
        <v>81848</v>
      </c>
      <c r="K1594" t="s">
        <v>208</v>
      </c>
      <c r="L1594" t="s">
        <v>81847</v>
      </c>
      <c r="N1594" t="s">
        <v>208</v>
      </c>
      <c r="O1594" t="s">
        <v>476</v>
      </c>
      <c r="P1594" t="s">
        <v>476</v>
      </c>
    </row>
    <row r="1595" spans="1:16">
      <c r="A1595" s="484" t="s">
        <v>105732</v>
      </c>
      <c r="C1595" t="s">
        <v>105731</v>
      </c>
      <c r="D1595" t="s">
        <v>105730</v>
      </c>
      <c r="E1595" t="str">
        <f t="shared" si="24"/>
        <v>566070 - EHPAD CHAG PACY SUR EURE</v>
      </c>
      <c r="G1595" t="s">
        <v>105729</v>
      </c>
      <c r="I1595" t="s">
        <v>105728</v>
      </c>
      <c r="J1595" t="s">
        <v>105727</v>
      </c>
      <c r="K1595" t="s">
        <v>208</v>
      </c>
      <c r="L1595" t="s">
        <v>105726</v>
      </c>
      <c r="N1595" t="s">
        <v>208</v>
      </c>
      <c r="O1595" t="s">
        <v>476</v>
      </c>
      <c r="P1595" t="s">
        <v>476</v>
      </c>
    </row>
    <row r="1596" spans="1:16">
      <c r="A1596" s="484" t="s">
        <v>81789</v>
      </c>
      <c r="C1596" t="s">
        <v>81788</v>
      </c>
      <c r="D1596" t="s">
        <v>81787</v>
      </c>
      <c r="E1596" t="str">
        <f t="shared" si="24"/>
        <v>468186 - EHPAD RUGLES</v>
      </c>
      <c r="G1596" t="s">
        <v>81786</v>
      </c>
      <c r="I1596" t="s">
        <v>81785</v>
      </c>
      <c r="J1596" t="s">
        <v>81784</v>
      </c>
      <c r="K1596" t="s">
        <v>208</v>
      </c>
      <c r="L1596" t="s">
        <v>81783</v>
      </c>
      <c r="N1596" t="s">
        <v>208</v>
      </c>
      <c r="O1596" t="s">
        <v>476</v>
      </c>
      <c r="P1596" t="s">
        <v>476</v>
      </c>
    </row>
    <row r="1597" spans="1:16">
      <c r="A1597" s="484" t="s">
        <v>81652</v>
      </c>
      <c r="C1597" t="s">
        <v>81651</v>
      </c>
      <c r="D1597" t="s">
        <v>81651</v>
      </c>
      <c r="E1597" t="str">
        <f t="shared" si="24"/>
        <v>654127 - EHPAD HARCOURT</v>
      </c>
      <c r="F1597" t="s">
        <v>44153</v>
      </c>
      <c r="G1597" t="s">
        <v>81650</v>
      </c>
      <c r="I1597" t="s">
        <v>81649</v>
      </c>
      <c r="J1597" t="s">
        <v>81648</v>
      </c>
      <c r="K1597" t="s">
        <v>208</v>
      </c>
      <c r="L1597" t="s">
        <v>81647</v>
      </c>
      <c r="N1597" t="s">
        <v>208</v>
      </c>
      <c r="O1597" t="s">
        <v>476</v>
      </c>
      <c r="P1597" t="s">
        <v>476</v>
      </c>
    </row>
    <row r="1598" spans="1:16">
      <c r="A1598" s="484" t="s">
        <v>32980</v>
      </c>
      <c r="B1598" s="485" t="s">
        <v>32979</v>
      </c>
      <c r="C1598" t="s">
        <v>32978</v>
      </c>
      <c r="D1598" t="s">
        <v>32978</v>
      </c>
      <c r="E1598" t="str">
        <f t="shared" si="24"/>
        <v>53417 - NOUVEL HOPITAL DE NAVARRE</v>
      </c>
      <c r="F1598" t="s">
        <v>2572</v>
      </c>
      <c r="G1598" t="s">
        <v>32977</v>
      </c>
      <c r="H1598" t="s">
        <v>32976</v>
      </c>
      <c r="I1598" t="s">
        <v>7856</v>
      </c>
      <c r="J1598" t="s">
        <v>32975</v>
      </c>
      <c r="K1598" t="s">
        <v>32974</v>
      </c>
      <c r="L1598" t="s">
        <v>32973</v>
      </c>
      <c r="N1598" t="s">
        <v>208</v>
      </c>
      <c r="O1598" t="s">
        <v>476</v>
      </c>
      <c r="P1598" t="s">
        <v>476</v>
      </c>
    </row>
    <row r="1599" spans="1:16">
      <c r="A1599" s="484" t="s">
        <v>54437</v>
      </c>
      <c r="B1599" s="485" t="s">
        <v>54436</v>
      </c>
      <c r="C1599" t="s">
        <v>54435</v>
      </c>
      <c r="D1599" t="s">
        <v>54434</v>
      </c>
      <c r="E1599" t="str">
        <f t="shared" si="24"/>
        <v>669222 - IFSI DU CH INTERCOMMUNAL EURE SEINE EVREUX</v>
      </c>
      <c r="F1599" t="s">
        <v>10753</v>
      </c>
      <c r="G1599" t="s">
        <v>54433</v>
      </c>
      <c r="I1599" t="s">
        <v>7856</v>
      </c>
      <c r="J1599" t="s">
        <v>54432</v>
      </c>
      <c r="K1599" t="s">
        <v>208</v>
      </c>
      <c r="L1599" t="s">
        <v>54431</v>
      </c>
      <c r="N1599" t="s">
        <v>208</v>
      </c>
      <c r="O1599" t="s">
        <v>476</v>
      </c>
      <c r="P1599" t="s">
        <v>476</v>
      </c>
    </row>
    <row r="1600" spans="1:16">
      <c r="A1600" s="484" t="s">
        <v>102481</v>
      </c>
      <c r="B1600" s="485" t="s">
        <v>54436</v>
      </c>
      <c r="C1600" t="s">
        <v>102480</v>
      </c>
      <c r="D1600" t="s">
        <v>102479</v>
      </c>
      <c r="E1600" t="str">
        <f t="shared" si="24"/>
        <v>23644 - CHI EURE SEINE</v>
      </c>
      <c r="F1600" t="s">
        <v>8706</v>
      </c>
      <c r="G1600" t="s">
        <v>102478</v>
      </c>
      <c r="I1600" t="s">
        <v>7856</v>
      </c>
      <c r="J1600" t="s">
        <v>102477</v>
      </c>
      <c r="K1600" t="s">
        <v>102476</v>
      </c>
      <c r="L1600" t="s">
        <v>102475</v>
      </c>
      <c r="N1600" t="s">
        <v>208</v>
      </c>
      <c r="O1600" t="s">
        <v>476</v>
      </c>
      <c r="P1600" t="s">
        <v>476</v>
      </c>
    </row>
    <row r="1601" spans="1:16">
      <c r="A1601" s="484" t="s">
        <v>102711</v>
      </c>
      <c r="C1601" t="s">
        <v>102710</v>
      </c>
      <c r="D1601" t="s">
        <v>102709</v>
      </c>
      <c r="E1601" t="str">
        <f t="shared" si="24"/>
        <v>181377 - CH BONNEVAL</v>
      </c>
      <c r="F1601" t="s">
        <v>2524</v>
      </c>
      <c r="G1601" t="s">
        <v>102708</v>
      </c>
      <c r="I1601" t="s">
        <v>102707</v>
      </c>
      <c r="J1601" t="s">
        <v>102706</v>
      </c>
      <c r="K1601" t="s">
        <v>102705</v>
      </c>
      <c r="L1601" t="s">
        <v>102704</v>
      </c>
      <c r="N1601" t="s">
        <v>208</v>
      </c>
      <c r="O1601" t="s">
        <v>476</v>
      </c>
      <c r="P1601" t="s">
        <v>476</v>
      </c>
    </row>
    <row r="1602" spans="1:16">
      <c r="A1602" s="484" t="s">
        <v>102903</v>
      </c>
      <c r="B1602" s="485" t="s">
        <v>102902</v>
      </c>
      <c r="C1602" t="s">
        <v>102901</v>
      </c>
      <c r="D1602" t="s">
        <v>102900</v>
      </c>
      <c r="E1602" t="str">
        <f t="shared" ref="E1602:E1665" si="25">_xlfn.CONCAT(L1602," - ",D1602)</f>
        <v>344254 - CH CHARTRES</v>
      </c>
      <c r="F1602" t="s">
        <v>1857</v>
      </c>
      <c r="G1602" t="s">
        <v>102899</v>
      </c>
      <c r="H1602" t="s">
        <v>102898</v>
      </c>
      <c r="I1602" t="s">
        <v>7704</v>
      </c>
      <c r="J1602" t="s">
        <v>102897</v>
      </c>
      <c r="K1602" t="s">
        <v>208</v>
      </c>
      <c r="L1602" t="s">
        <v>102896</v>
      </c>
      <c r="N1602" t="s">
        <v>208</v>
      </c>
      <c r="O1602" t="s">
        <v>476</v>
      </c>
      <c r="P1602" t="s">
        <v>476</v>
      </c>
    </row>
    <row r="1603" spans="1:16">
      <c r="A1603" s="484" t="s">
        <v>104450</v>
      </c>
      <c r="C1603" t="s">
        <v>104449</v>
      </c>
      <c r="D1603" t="s">
        <v>104448</v>
      </c>
      <c r="E1603" t="str">
        <f t="shared" si="25"/>
        <v>61815 - CH CHATEAUDUN</v>
      </c>
      <c r="F1603" t="s">
        <v>43409</v>
      </c>
      <c r="G1603" t="s">
        <v>104447</v>
      </c>
      <c r="I1603" t="s">
        <v>19666</v>
      </c>
      <c r="J1603" t="s">
        <v>104446</v>
      </c>
      <c r="K1603" t="s">
        <v>104445</v>
      </c>
      <c r="L1603" t="s">
        <v>104444</v>
      </c>
      <c r="N1603" t="s">
        <v>208</v>
      </c>
      <c r="O1603" t="s">
        <v>476</v>
      </c>
      <c r="P1603" t="s">
        <v>476</v>
      </c>
    </row>
    <row r="1604" spans="1:16">
      <c r="A1604" s="484" t="s">
        <v>59273</v>
      </c>
      <c r="B1604" s="485" t="s">
        <v>59272</v>
      </c>
      <c r="C1604" t="s">
        <v>59271</v>
      </c>
      <c r="D1604" t="s">
        <v>59270</v>
      </c>
      <c r="E1604" t="str">
        <f t="shared" si="25"/>
        <v>568016 - IFAS IFSI CHATEAUDUN</v>
      </c>
      <c r="F1604" t="s">
        <v>5663</v>
      </c>
      <c r="G1604" t="s">
        <v>59269</v>
      </c>
      <c r="I1604" t="s">
        <v>19666</v>
      </c>
      <c r="J1604" t="s">
        <v>59268</v>
      </c>
      <c r="K1604" t="s">
        <v>208</v>
      </c>
      <c r="L1604" t="s">
        <v>59267</v>
      </c>
      <c r="N1604" t="s">
        <v>208</v>
      </c>
      <c r="O1604" t="s">
        <v>476</v>
      </c>
      <c r="P1604" t="s">
        <v>476</v>
      </c>
    </row>
    <row r="1605" spans="1:16">
      <c r="A1605" s="484" t="s">
        <v>103638</v>
      </c>
      <c r="C1605" t="s">
        <v>103637</v>
      </c>
      <c r="D1605" t="s">
        <v>103636</v>
      </c>
      <c r="E1605" t="str">
        <f t="shared" si="25"/>
        <v>302697 - CH NOGENT LE ROTROU</v>
      </c>
      <c r="G1605" t="s">
        <v>103635</v>
      </c>
      <c r="H1605" t="s">
        <v>103634</v>
      </c>
      <c r="I1605" t="s">
        <v>68315</v>
      </c>
      <c r="J1605" t="s">
        <v>103633</v>
      </c>
      <c r="K1605" t="s">
        <v>208</v>
      </c>
      <c r="L1605" t="s">
        <v>103632</v>
      </c>
      <c r="N1605" t="s">
        <v>208</v>
      </c>
      <c r="O1605" t="s">
        <v>476</v>
      </c>
      <c r="P1605" t="s">
        <v>476</v>
      </c>
    </row>
    <row r="1606" spans="1:16">
      <c r="A1606" s="484" t="s">
        <v>103991</v>
      </c>
      <c r="B1606" s="485" t="s">
        <v>56424</v>
      </c>
      <c r="C1606" t="s">
        <v>103990</v>
      </c>
      <c r="D1606" t="s">
        <v>103989</v>
      </c>
      <c r="E1606" t="str">
        <f t="shared" si="25"/>
        <v>20886 - CH DREUX</v>
      </c>
      <c r="F1606" t="s">
        <v>1857</v>
      </c>
      <c r="G1606" t="s">
        <v>103988</v>
      </c>
      <c r="H1606" t="s">
        <v>77645</v>
      </c>
      <c r="I1606" t="s">
        <v>25127</v>
      </c>
      <c r="J1606" t="s">
        <v>103987</v>
      </c>
      <c r="K1606" t="s">
        <v>103986</v>
      </c>
      <c r="L1606" t="s">
        <v>103985</v>
      </c>
      <c r="N1606" t="s">
        <v>208</v>
      </c>
      <c r="O1606" t="s">
        <v>476</v>
      </c>
      <c r="P1606" t="s">
        <v>476</v>
      </c>
    </row>
    <row r="1607" spans="1:16">
      <c r="A1607" s="484" t="s">
        <v>56425</v>
      </c>
      <c r="B1607" s="485" t="s">
        <v>56424</v>
      </c>
      <c r="C1607" t="s">
        <v>56423</v>
      </c>
      <c r="D1607" t="s">
        <v>56422</v>
      </c>
      <c r="E1607" t="str">
        <f t="shared" si="25"/>
        <v>476316 - IFPP RENE TOSTIVINT CH DREUX</v>
      </c>
      <c r="F1607" t="s">
        <v>56421</v>
      </c>
      <c r="G1607" t="s">
        <v>56420</v>
      </c>
      <c r="I1607" t="s">
        <v>25127</v>
      </c>
      <c r="J1607" t="s">
        <v>56419</v>
      </c>
      <c r="K1607" t="s">
        <v>208</v>
      </c>
      <c r="L1607" t="s">
        <v>56418</v>
      </c>
      <c r="N1607" t="s">
        <v>208</v>
      </c>
      <c r="O1607" t="s">
        <v>476</v>
      </c>
      <c r="P1607" t="s">
        <v>476</v>
      </c>
    </row>
    <row r="1608" spans="1:16">
      <c r="A1608" s="484" t="s">
        <v>77486</v>
      </c>
      <c r="C1608" t="s">
        <v>77485</v>
      </c>
      <c r="D1608" t="s">
        <v>77484</v>
      </c>
      <c r="E1608" t="str">
        <f t="shared" si="25"/>
        <v>63460 - EPSM DU FINISTERE SUD QUIMPER</v>
      </c>
      <c r="F1608" t="s">
        <v>5956</v>
      </c>
      <c r="G1608" t="s">
        <v>66560</v>
      </c>
      <c r="H1608" t="s">
        <v>66559</v>
      </c>
      <c r="I1608" t="s">
        <v>7695</v>
      </c>
      <c r="J1608" t="s">
        <v>77483</v>
      </c>
      <c r="K1608" t="s">
        <v>77482</v>
      </c>
      <c r="L1608" t="s">
        <v>77481</v>
      </c>
      <c r="N1608" t="s">
        <v>208</v>
      </c>
      <c r="O1608" t="s">
        <v>476</v>
      </c>
      <c r="P1608" t="s">
        <v>476</v>
      </c>
    </row>
    <row r="1609" spans="1:16">
      <c r="A1609" s="484" t="s">
        <v>102183</v>
      </c>
      <c r="C1609" t="s">
        <v>102182</v>
      </c>
      <c r="D1609" t="s">
        <v>102181</v>
      </c>
      <c r="E1609" t="str">
        <f t="shared" si="25"/>
        <v>485755 - CH LANDERNEAU</v>
      </c>
      <c r="F1609" t="s">
        <v>80988</v>
      </c>
      <c r="G1609" t="s">
        <v>102180</v>
      </c>
      <c r="H1609" t="s">
        <v>102179</v>
      </c>
      <c r="I1609" t="s">
        <v>10366</v>
      </c>
      <c r="J1609" t="s">
        <v>102178</v>
      </c>
      <c r="K1609" t="s">
        <v>208</v>
      </c>
      <c r="L1609" t="s">
        <v>102177</v>
      </c>
      <c r="N1609" t="s">
        <v>208</v>
      </c>
      <c r="O1609" t="s">
        <v>476</v>
      </c>
      <c r="P1609" t="s">
        <v>476</v>
      </c>
    </row>
    <row r="1610" spans="1:16">
      <c r="A1610" s="484" t="s">
        <v>103601</v>
      </c>
      <c r="C1610" t="s">
        <v>103600</v>
      </c>
      <c r="D1610" t="s">
        <v>103599</v>
      </c>
      <c r="E1610" t="str">
        <f t="shared" si="25"/>
        <v>7614 - CH QUIMPERLE</v>
      </c>
      <c r="F1610" t="s">
        <v>36283</v>
      </c>
      <c r="G1610" t="s">
        <v>103598</v>
      </c>
      <c r="I1610" t="s">
        <v>40642</v>
      </c>
      <c r="J1610" t="s">
        <v>103597</v>
      </c>
      <c r="K1610" t="s">
        <v>103596</v>
      </c>
      <c r="L1610" t="s">
        <v>103595</v>
      </c>
      <c r="N1610" t="s">
        <v>208</v>
      </c>
      <c r="O1610" t="s">
        <v>476</v>
      </c>
      <c r="P1610" t="s">
        <v>476</v>
      </c>
    </row>
    <row r="1611" spans="1:16">
      <c r="A1611" s="484" t="s">
        <v>103998</v>
      </c>
      <c r="C1611" t="s">
        <v>103997</v>
      </c>
      <c r="D1611" t="s">
        <v>103996</v>
      </c>
      <c r="E1611" t="str">
        <f t="shared" si="25"/>
        <v>472311 - CH DOUARNENEZ</v>
      </c>
      <c r="F1611" t="s">
        <v>8302</v>
      </c>
      <c r="G1611" t="s">
        <v>103995</v>
      </c>
      <c r="I1611" t="s">
        <v>26814</v>
      </c>
      <c r="J1611" t="s">
        <v>103994</v>
      </c>
      <c r="K1611" t="s">
        <v>103993</v>
      </c>
      <c r="L1611" t="s">
        <v>103992</v>
      </c>
      <c r="N1611" t="s">
        <v>208</v>
      </c>
      <c r="O1611" t="s">
        <v>476</v>
      </c>
      <c r="P1611" t="s">
        <v>476</v>
      </c>
    </row>
    <row r="1612" spans="1:16">
      <c r="A1612" s="484" t="s">
        <v>102256</v>
      </c>
      <c r="B1612" s="485" t="s">
        <v>102255</v>
      </c>
      <c r="C1612" t="s">
        <v>102254</v>
      </c>
      <c r="D1612" t="s">
        <v>102253</v>
      </c>
      <c r="E1612" t="str">
        <f t="shared" si="25"/>
        <v>22780 - CH MORLAIX</v>
      </c>
      <c r="F1612" t="s">
        <v>8302</v>
      </c>
      <c r="G1612" t="s">
        <v>102252</v>
      </c>
      <c r="H1612" t="s">
        <v>102251</v>
      </c>
      <c r="I1612" t="s">
        <v>22917</v>
      </c>
      <c r="K1612" t="s">
        <v>102250</v>
      </c>
      <c r="L1612" t="s">
        <v>102249</v>
      </c>
      <c r="N1612" t="s">
        <v>208</v>
      </c>
      <c r="O1612" t="s">
        <v>476</v>
      </c>
      <c r="P1612" t="s">
        <v>476</v>
      </c>
    </row>
    <row r="1613" spans="1:16">
      <c r="A1613" s="484" t="s">
        <v>104326</v>
      </c>
      <c r="C1613" t="s">
        <v>104325</v>
      </c>
      <c r="D1613" t="s">
        <v>104324</v>
      </c>
      <c r="E1613" t="str">
        <f t="shared" si="25"/>
        <v>485767 - CH CROZON</v>
      </c>
      <c r="F1613" t="s">
        <v>80988</v>
      </c>
      <c r="G1613" t="s">
        <v>104323</v>
      </c>
      <c r="H1613" t="s">
        <v>4785</v>
      </c>
      <c r="I1613" t="s">
        <v>104322</v>
      </c>
      <c r="J1613" t="s">
        <v>104321</v>
      </c>
      <c r="K1613" t="s">
        <v>208</v>
      </c>
      <c r="L1613" t="s">
        <v>104320</v>
      </c>
      <c r="N1613" t="s">
        <v>208</v>
      </c>
      <c r="O1613" t="s">
        <v>476</v>
      </c>
      <c r="P1613" t="s">
        <v>476</v>
      </c>
    </row>
    <row r="1614" spans="1:16">
      <c r="A1614" s="484" t="s">
        <v>102125</v>
      </c>
      <c r="C1614" t="s">
        <v>102124</v>
      </c>
      <c r="D1614" t="s">
        <v>102123</v>
      </c>
      <c r="E1614" t="str">
        <f t="shared" si="25"/>
        <v>488045 - CH ST RENAN</v>
      </c>
      <c r="F1614" t="s">
        <v>102122</v>
      </c>
      <c r="G1614" t="s">
        <v>102121</v>
      </c>
      <c r="H1614" t="s">
        <v>102120</v>
      </c>
      <c r="I1614" t="s">
        <v>37925</v>
      </c>
      <c r="J1614" t="s">
        <v>102119</v>
      </c>
      <c r="K1614" t="s">
        <v>208</v>
      </c>
      <c r="L1614" t="s">
        <v>102118</v>
      </c>
      <c r="N1614" t="s">
        <v>208</v>
      </c>
      <c r="O1614" t="s">
        <v>476</v>
      </c>
      <c r="P1614" t="s">
        <v>476</v>
      </c>
    </row>
    <row r="1615" spans="1:16">
      <c r="A1615" s="484" t="s">
        <v>102043</v>
      </c>
      <c r="C1615" t="s">
        <v>102042</v>
      </c>
      <c r="D1615" t="s">
        <v>102041</v>
      </c>
      <c r="E1615" t="str">
        <f t="shared" si="25"/>
        <v>541035 - CH LESNEVEN</v>
      </c>
      <c r="F1615" t="s">
        <v>102040</v>
      </c>
      <c r="G1615" t="s">
        <v>102039</v>
      </c>
      <c r="I1615" t="s">
        <v>36328</v>
      </c>
      <c r="J1615" t="s">
        <v>102038</v>
      </c>
      <c r="K1615" t="s">
        <v>208</v>
      </c>
      <c r="L1615" t="s">
        <v>102037</v>
      </c>
      <c r="N1615" t="s">
        <v>208</v>
      </c>
      <c r="O1615" t="s">
        <v>476</v>
      </c>
      <c r="P1615" t="s">
        <v>476</v>
      </c>
    </row>
    <row r="1616" spans="1:16">
      <c r="A1616" s="484" t="s">
        <v>102170</v>
      </c>
      <c r="C1616" t="s">
        <v>102169</v>
      </c>
      <c r="D1616" t="s">
        <v>102168</v>
      </c>
      <c r="E1616" t="str">
        <f t="shared" si="25"/>
        <v>489396 - CH LANMEUR</v>
      </c>
      <c r="F1616" t="s">
        <v>87977</v>
      </c>
      <c r="G1616" t="s">
        <v>102167</v>
      </c>
      <c r="H1616" t="s">
        <v>22606</v>
      </c>
      <c r="I1616" t="s">
        <v>102166</v>
      </c>
      <c r="J1616" t="s">
        <v>102165</v>
      </c>
      <c r="K1616" t="s">
        <v>208</v>
      </c>
      <c r="L1616" t="s">
        <v>102164</v>
      </c>
      <c r="N1616" t="s">
        <v>208</v>
      </c>
      <c r="O1616" t="s">
        <v>476</v>
      </c>
      <c r="P1616" t="s">
        <v>476</v>
      </c>
    </row>
    <row r="1617" spans="1:16">
      <c r="A1617" s="484" t="s">
        <v>81430</v>
      </c>
      <c r="C1617" t="s">
        <v>81429</v>
      </c>
      <c r="D1617" t="s">
        <v>81428</v>
      </c>
      <c r="E1617" t="str">
        <f t="shared" si="25"/>
        <v>504361 - EHPAD CHATEAULIN</v>
      </c>
      <c r="F1617" t="s">
        <v>81427</v>
      </c>
      <c r="G1617" t="s">
        <v>81426</v>
      </c>
      <c r="H1617" t="s">
        <v>81425</v>
      </c>
      <c r="I1617" t="s">
        <v>81424</v>
      </c>
      <c r="J1617" t="s">
        <v>81423</v>
      </c>
      <c r="K1617" t="s">
        <v>208</v>
      </c>
      <c r="L1617" t="s">
        <v>81422</v>
      </c>
      <c r="N1617" t="s">
        <v>208</v>
      </c>
      <c r="O1617" t="s">
        <v>476</v>
      </c>
      <c r="P1617" t="s">
        <v>476</v>
      </c>
    </row>
    <row r="1618" spans="1:16">
      <c r="A1618" s="484" t="s">
        <v>80991</v>
      </c>
      <c r="C1618" t="s">
        <v>80990</v>
      </c>
      <c r="D1618" t="s">
        <v>80989</v>
      </c>
      <c r="E1618" t="str">
        <f t="shared" si="25"/>
        <v>485780 - RESIDENCE ST MICHEL PLOUGOURVEST</v>
      </c>
      <c r="F1618" t="s">
        <v>80988</v>
      </c>
      <c r="G1618" t="s">
        <v>80987</v>
      </c>
      <c r="I1618" t="s">
        <v>80986</v>
      </c>
      <c r="J1618" t="s">
        <v>80985</v>
      </c>
      <c r="K1618" t="s">
        <v>208</v>
      </c>
      <c r="L1618" t="s">
        <v>80984</v>
      </c>
      <c r="N1618" t="s">
        <v>208</v>
      </c>
      <c r="O1618" t="s">
        <v>476</v>
      </c>
      <c r="P1618" t="s">
        <v>476</v>
      </c>
    </row>
    <row r="1619" spans="1:16">
      <c r="A1619" s="484" t="s">
        <v>81196</v>
      </c>
      <c r="C1619" t="s">
        <v>81195</v>
      </c>
      <c r="D1619" t="s">
        <v>81194</v>
      </c>
      <c r="E1619" t="str">
        <f t="shared" si="25"/>
        <v>684650 - EHPAD PIERRE GOENVIC PLONEOUR LANVERN</v>
      </c>
      <c r="F1619" t="s">
        <v>19530</v>
      </c>
      <c r="G1619" t="s">
        <v>81193</v>
      </c>
      <c r="I1619" t="s">
        <v>36715</v>
      </c>
      <c r="J1619" t="s">
        <v>81192</v>
      </c>
      <c r="K1619" t="s">
        <v>208</v>
      </c>
      <c r="L1619" t="s">
        <v>81191</v>
      </c>
      <c r="N1619" t="s">
        <v>208</v>
      </c>
      <c r="O1619" t="s">
        <v>476</v>
      </c>
      <c r="P1619" t="s">
        <v>476</v>
      </c>
    </row>
    <row r="1620" spans="1:16">
      <c r="A1620" s="484" t="s">
        <v>81224</v>
      </c>
      <c r="C1620" t="s">
        <v>81223</v>
      </c>
      <c r="D1620" t="s">
        <v>81222</v>
      </c>
      <c r="E1620" t="str">
        <f t="shared" si="25"/>
        <v>643233 - EHPAD MONT LE ROUX HUELGOAT</v>
      </c>
      <c r="F1620" t="s">
        <v>7867</v>
      </c>
      <c r="G1620" t="s">
        <v>81221</v>
      </c>
      <c r="I1620" t="s">
        <v>81220</v>
      </c>
      <c r="J1620" t="s">
        <v>81219</v>
      </c>
      <c r="K1620" t="s">
        <v>208</v>
      </c>
      <c r="L1620" t="s">
        <v>81218</v>
      </c>
      <c r="N1620" t="s">
        <v>208</v>
      </c>
      <c r="O1620" t="s">
        <v>476</v>
      </c>
      <c r="P1620" t="s">
        <v>476</v>
      </c>
    </row>
    <row r="1621" spans="1:16">
      <c r="A1621" s="484" t="s">
        <v>81775</v>
      </c>
      <c r="C1621" t="s">
        <v>81774</v>
      </c>
      <c r="D1621" t="s">
        <v>81773</v>
      </c>
      <c r="E1621" t="str">
        <f t="shared" si="25"/>
        <v>536489 - EHPAD INTERCOMMUNAL LANNILIS</v>
      </c>
      <c r="F1621" t="s">
        <v>51396</v>
      </c>
      <c r="G1621" t="s">
        <v>63532</v>
      </c>
      <c r="I1621" t="s">
        <v>63530</v>
      </c>
      <c r="J1621" t="s">
        <v>81772</v>
      </c>
      <c r="K1621" t="s">
        <v>208</v>
      </c>
      <c r="L1621" t="s">
        <v>81771</v>
      </c>
      <c r="N1621" t="s">
        <v>208</v>
      </c>
      <c r="O1621" t="s">
        <v>476</v>
      </c>
      <c r="P1621" t="s">
        <v>476</v>
      </c>
    </row>
    <row r="1622" spans="1:16">
      <c r="A1622" s="484" t="s">
        <v>102615</v>
      </c>
      <c r="B1622" s="485" t="s">
        <v>102614</v>
      </c>
      <c r="C1622" t="s">
        <v>102613</v>
      </c>
      <c r="D1622" t="s">
        <v>102612</v>
      </c>
      <c r="E1622" t="str">
        <f t="shared" si="25"/>
        <v>12750 - CHIC QUIMPER</v>
      </c>
      <c r="F1622" t="s">
        <v>8302</v>
      </c>
      <c r="G1622" t="s">
        <v>102611</v>
      </c>
      <c r="H1622" t="s">
        <v>102610</v>
      </c>
      <c r="I1622" t="s">
        <v>7695</v>
      </c>
      <c r="J1622" t="s">
        <v>102609</v>
      </c>
      <c r="K1622" t="s">
        <v>102608</v>
      </c>
      <c r="L1622" t="s">
        <v>102607</v>
      </c>
      <c r="N1622" t="s">
        <v>208</v>
      </c>
      <c r="O1622" t="s">
        <v>476</v>
      </c>
      <c r="P1622" t="s">
        <v>476</v>
      </c>
    </row>
    <row r="1623" spans="1:16">
      <c r="A1623" s="484" t="s">
        <v>104250</v>
      </c>
      <c r="B1623" s="485" t="s">
        <v>104249</v>
      </c>
      <c r="C1623" t="s">
        <v>104248</v>
      </c>
      <c r="D1623" t="s">
        <v>104247</v>
      </c>
      <c r="E1623" t="str">
        <f t="shared" si="25"/>
        <v>266577 - CH BAGNOLS SUR CEZE</v>
      </c>
      <c r="F1623" t="s">
        <v>3093</v>
      </c>
      <c r="G1623" t="s">
        <v>104246</v>
      </c>
      <c r="I1623" t="s">
        <v>982</v>
      </c>
      <c r="J1623" t="s">
        <v>104245</v>
      </c>
      <c r="K1623" t="s">
        <v>104244</v>
      </c>
      <c r="L1623" t="s">
        <v>104243</v>
      </c>
      <c r="N1623" t="s">
        <v>208</v>
      </c>
      <c r="O1623" t="s">
        <v>476</v>
      </c>
      <c r="P1623" t="s">
        <v>476</v>
      </c>
    </row>
    <row r="1624" spans="1:16">
      <c r="A1624" s="484" t="s">
        <v>96089</v>
      </c>
      <c r="B1624" s="485" t="s">
        <v>56733</v>
      </c>
      <c r="C1624" t="s">
        <v>96088</v>
      </c>
      <c r="D1624" t="s">
        <v>96087</v>
      </c>
      <c r="E1624" t="str">
        <f t="shared" si="25"/>
        <v>7882 - CHU NIMES</v>
      </c>
      <c r="F1624" t="s">
        <v>11583</v>
      </c>
      <c r="G1624" t="s">
        <v>96086</v>
      </c>
      <c r="I1624" t="s">
        <v>1321</v>
      </c>
      <c r="J1624" t="s">
        <v>96085</v>
      </c>
      <c r="K1624" t="s">
        <v>96084</v>
      </c>
      <c r="L1624" t="s">
        <v>96083</v>
      </c>
      <c r="N1624" t="s">
        <v>208</v>
      </c>
      <c r="O1624" t="s">
        <v>476</v>
      </c>
      <c r="P1624" t="s">
        <v>476</v>
      </c>
    </row>
    <row r="1625" spans="1:16">
      <c r="A1625" s="484" t="s">
        <v>56734</v>
      </c>
      <c r="B1625" s="485" t="s">
        <v>56733</v>
      </c>
      <c r="C1625" t="s">
        <v>56732</v>
      </c>
      <c r="D1625" t="s">
        <v>56731</v>
      </c>
      <c r="E1625" t="str">
        <f t="shared" si="25"/>
        <v>557717 - IFMS DU CHU DE NIMES</v>
      </c>
      <c r="F1625" t="s">
        <v>13090</v>
      </c>
      <c r="G1625" t="s">
        <v>56730</v>
      </c>
      <c r="I1625" t="s">
        <v>1321</v>
      </c>
      <c r="J1625" t="s">
        <v>56729</v>
      </c>
      <c r="K1625" t="s">
        <v>208</v>
      </c>
      <c r="L1625" t="s">
        <v>56728</v>
      </c>
      <c r="N1625" t="s">
        <v>208</v>
      </c>
      <c r="O1625" t="s">
        <v>476</v>
      </c>
      <c r="P1625" t="s">
        <v>476</v>
      </c>
    </row>
    <row r="1626" spans="1:16">
      <c r="A1626" s="484" t="s">
        <v>101573</v>
      </c>
      <c r="C1626" t="s">
        <v>101572</v>
      </c>
      <c r="D1626" t="s">
        <v>101571</v>
      </c>
      <c r="E1626" t="str">
        <f t="shared" si="25"/>
        <v>509851 - CH PONT SAINT ESPRIT</v>
      </c>
      <c r="F1626" t="s">
        <v>8653</v>
      </c>
      <c r="G1626" t="s">
        <v>101570</v>
      </c>
      <c r="H1626" t="s">
        <v>101569</v>
      </c>
      <c r="I1626" t="s">
        <v>101568</v>
      </c>
      <c r="J1626" t="s">
        <v>101567</v>
      </c>
      <c r="K1626" t="s">
        <v>101566</v>
      </c>
      <c r="L1626" t="s">
        <v>101565</v>
      </c>
      <c r="N1626" t="s">
        <v>208</v>
      </c>
      <c r="O1626" t="s">
        <v>476</v>
      </c>
      <c r="P1626" t="s">
        <v>476</v>
      </c>
    </row>
    <row r="1627" spans="1:16">
      <c r="A1627" s="484" t="s">
        <v>81378</v>
      </c>
      <c r="C1627" t="s">
        <v>81377</v>
      </c>
      <c r="D1627" t="s">
        <v>81376</v>
      </c>
      <c r="E1627" t="str">
        <f t="shared" si="25"/>
        <v>595202 - EHPAD LES JONQUILLES ST GILLES</v>
      </c>
      <c r="F1627" t="s">
        <v>81375</v>
      </c>
      <c r="G1627" t="s">
        <v>81374</v>
      </c>
      <c r="I1627" t="s">
        <v>4436</v>
      </c>
      <c r="J1627" t="s">
        <v>81373</v>
      </c>
      <c r="K1627" t="s">
        <v>208</v>
      </c>
      <c r="L1627" t="s">
        <v>81372</v>
      </c>
      <c r="N1627" t="s">
        <v>208</v>
      </c>
      <c r="O1627" t="s">
        <v>476</v>
      </c>
      <c r="P1627" t="s">
        <v>476</v>
      </c>
    </row>
    <row r="1628" spans="1:16">
      <c r="A1628" s="484" t="s">
        <v>101929</v>
      </c>
      <c r="B1628" s="485" t="s">
        <v>101928</v>
      </c>
      <c r="C1628" t="s">
        <v>101927</v>
      </c>
      <c r="D1628" t="s">
        <v>101926</v>
      </c>
      <c r="E1628" t="str">
        <f t="shared" si="25"/>
        <v>476328 - CH MAS CAREIRON UZES</v>
      </c>
      <c r="F1628" t="s">
        <v>11314</v>
      </c>
      <c r="H1628" t="s">
        <v>61017</v>
      </c>
      <c r="I1628" t="s">
        <v>5266</v>
      </c>
      <c r="J1628" t="s">
        <v>101925</v>
      </c>
      <c r="K1628" t="s">
        <v>101924</v>
      </c>
      <c r="L1628" t="s">
        <v>101923</v>
      </c>
      <c r="N1628" t="s">
        <v>208</v>
      </c>
      <c r="O1628" t="s">
        <v>476</v>
      </c>
      <c r="P1628" t="s">
        <v>476</v>
      </c>
    </row>
    <row r="1629" spans="1:16">
      <c r="A1629" s="484" t="s">
        <v>100838</v>
      </c>
      <c r="C1629" t="s">
        <v>100837</v>
      </c>
      <c r="D1629" t="s">
        <v>100837</v>
      </c>
      <c r="E1629" t="str">
        <f t="shared" si="25"/>
        <v>384513 - CENTRE HOSPITALIER UZES</v>
      </c>
      <c r="F1629" t="s">
        <v>3100</v>
      </c>
      <c r="G1629" t="s">
        <v>100836</v>
      </c>
      <c r="H1629" t="s">
        <v>100835</v>
      </c>
      <c r="I1629" t="s">
        <v>5266</v>
      </c>
      <c r="J1629" t="s">
        <v>100834</v>
      </c>
      <c r="K1629" t="s">
        <v>100833</v>
      </c>
      <c r="L1629" t="s">
        <v>100832</v>
      </c>
      <c r="N1629" t="s">
        <v>208</v>
      </c>
      <c r="O1629" t="s">
        <v>476</v>
      </c>
      <c r="P1629" t="s">
        <v>476</v>
      </c>
    </row>
    <row r="1630" spans="1:16">
      <c r="A1630" s="484" t="s">
        <v>102102</v>
      </c>
      <c r="C1630" t="s">
        <v>102101</v>
      </c>
      <c r="D1630" t="s">
        <v>102100</v>
      </c>
      <c r="E1630" t="str">
        <f t="shared" si="25"/>
        <v>529369 - CH LE VIGAN</v>
      </c>
      <c r="F1630" t="s">
        <v>51372</v>
      </c>
      <c r="G1630" t="s">
        <v>102099</v>
      </c>
      <c r="I1630" t="s">
        <v>34754</v>
      </c>
      <c r="J1630" t="s">
        <v>102098</v>
      </c>
      <c r="K1630" t="s">
        <v>208</v>
      </c>
      <c r="L1630" t="s">
        <v>102097</v>
      </c>
      <c r="N1630" t="s">
        <v>208</v>
      </c>
      <c r="O1630" t="s">
        <v>476</v>
      </c>
      <c r="P1630" t="s">
        <v>476</v>
      </c>
    </row>
    <row r="1631" spans="1:16">
      <c r="A1631" s="484" t="s">
        <v>104862</v>
      </c>
      <c r="B1631" s="485" t="s">
        <v>104861</v>
      </c>
      <c r="C1631" t="s">
        <v>104860</v>
      </c>
      <c r="D1631" t="s">
        <v>104859</v>
      </c>
      <c r="E1631" t="str">
        <f t="shared" si="25"/>
        <v>8345 - CH ALES CEVENNES</v>
      </c>
      <c r="F1631" t="s">
        <v>4207</v>
      </c>
      <c r="G1631" t="s">
        <v>104858</v>
      </c>
      <c r="H1631" t="s">
        <v>104857</v>
      </c>
      <c r="I1631" t="s">
        <v>4056</v>
      </c>
      <c r="J1631" t="s">
        <v>104856</v>
      </c>
      <c r="K1631" t="s">
        <v>104855</v>
      </c>
      <c r="L1631" t="s">
        <v>104854</v>
      </c>
      <c r="N1631" t="s">
        <v>208</v>
      </c>
      <c r="O1631" t="s">
        <v>476</v>
      </c>
      <c r="P1631" t="s">
        <v>476</v>
      </c>
    </row>
    <row r="1632" spans="1:16">
      <c r="A1632" s="484" t="s">
        <v>40344</v>
      </c>
      <c r="C1632" t="s">
        <v>40343</v>
      </c>
      <c r="D1632" t="s">
        <v>40343</v>
      </c>
      <c r="E1632" t="str">
        <f t="shared" si="25"/>
        <v>483151 - MAISON DE RETRAITE MARIUS PRUDHOM</v>
      </c>
      <c r="F1632" t="s">
        <v>25006</v>
      </c>
      <c r="G1632" t="s">
        <v>40342</v>
      </c>
      <c r="I1632" t="s">
        <v>28210</v>
      </c>
      <c r="J1632" t="s">
        <v>40341</v>
      </c>
      <c r="K1632" t="s">
        <v>40340</v>
      </c>
      <c r="L1632" t="s">
        <v>40339</v>
      </c>
      <c r="N1632" t="s">
        <v>208</v>
      </c>
      <c r="O1632" t="s">
        <v>476</v>
      </c>
      <c r="P1632" t="s">
        <v>476</v>
      </c>
    </row>
    <row r="1633" spans="1:16">
      <c r="A1633" s="484" t="s">
        <v>81071</v>
      </c>
      <c r="C1633" t="s">
        <v>81070</v>
      </c>
      <c r="D1633" t="s">
        <v>81069</v>
      </c>
      <c r="E1633" t="str">
        <f t="shared" si="25"/>
        <v>492693 - EHPAD CARBONNE</v>
      </c>
      <c r="F1633" t="s">
        <v>57356</v>
      </c>
      <c r="G1633" t="s">
        <v>81068</v>
      </c>
      <c r="I1633" t="s">
        <v>81067</v>
      </c>
      <c r="J1633" t="s">
        <v>81066</v>
      </c>
      <c r="K1633" t="s">
        <v>81065</v>
      </c>
      <c r="L1633" t="s">
        <v>81064</v>
      </c>
      <c r="N1633" t="s">
        <v>208</v>
      </c>
      <c r="O1633" t="s">
        <v>476</v>
      </c>
      <c r="P1633" t="s">
        <v>476</v>
      </c>
    </row>
    <row r="1634" spans="1:16">
      <c r="A1634" s="484" t="s">
        <v>81612</v>
      </c>
      <c r="C1634" t="s">
        <v>81611</v>
      </c>
      <c r="D1634" t="s">
        <v>81610</v>
      </c>
      <c r="E1634" t="str">
        <f t="shared" si="25"/>
        <v>492887 - EHPAD CAZERES</v>
      </c>
      <c r="F1634" t="s">
        <v>57356</v>
      </c>
      <c r="G1634" t="s">
        <v>81609</v>
      </c>
      <c r="I1634" t="s">
        <v>49050</v>
      </c>
      <c r="J1634" t="s">
        <v>81608</v>
      </c>
      <c r="K1634" t="s">
        <v>81607</v>
      </c>
      <c r="L1634" t="s">
        <v>81606</v>
      </c>
      <c r="N1634" t="s">
        <v>208</v>
      </c>
      <c r="O1634" t="s">
        <v>476</v>
      </c>
      <c r="P1634" t="s">
        <v>476</v>
      </c>
    </row>
    <row r="1635" spans="1:16">
      <c r="A1635" s="484" t="s">
        <v>80916</v>
      </c>
      <c r="B1635" s="485" t="s">
        <v>80915</v>
      </c>
      <c r="C1635" t="s">
        <v>80914</v>
      </c>
      <c r="D1635" t="s">
        <v>80913</v>
      </c>
      <c r="E1635" t="str">
        <f t="shared" si="25"/>
        <v>458260 - EHPAD GRENADE</v>
      </c>
      <c r="F1635" t="s">
        <v>13727</v>
      </c>
      <c r="G1635" t="s">
        <v>80912</v>
      </c>
      <c r="H1635" t="s">
        <v>6522</v>
      </c>
      <c r="I1635" t="s">
        <v>38318</v>
      </c>
      <c r="J1635" t="s">
        <v>80911</v>
      </c>
      <c r="K1635" t="s">
        <v>80910</v>
      </c>
      <c r="L1635" t="s">
        <v>80909</v>
      </c>
      <c r="N1635" t="s">
        <v>208</v>
      </c>
      <c r="O1635" t="s">
        <v>476</v>
      </c>
      <c r="P1635" t="s">
        <v>476</v>
      </c>
    </row>
    <row r="1636" spans="1:16">
      <c r="A1636" s="484" t="s">
        <v>101432</v>
      </c>
      <c r="C1636" t="s">
        <v>101431</v>
      </c>
      <c r="D1636" t="s">
        <v>101430</v>
      </c>
      <c r="E1636" t="str">
        <f t="shared" si="25"/>
        <v>458417 - CH REVEL</v>
      </c>
      <c r="F1636" t="s">
        <v>78300</v>
      </c>
      <c r="G1636" t="s">
        <v>101429</v>
      </c>
      <c r="I1636" t="s">
        <v>41949</v>
      </c>
      <c r="J1636" t="s">
        <v>101428</v>
      </c>
      <c r="K1636" t="s">
        <v>101427</v>
      </c>
      <c r="L1636" t="s">
        <v>101426</v>
      </c>
      <c r="N1636" t="s">
        <v>208</v>
      </c>
      <c r="O1636" t="s">
        <v>476</v>
      </c>
      <c r="P1636" t="s">
        <v>476</v>
      </c>
    </row>
    <row r="1637" spans="1:16">
      <c r="A1637" s="484" t="s">
        <v>60738</v>
      </c>
      <c r="C1637" t="s">
        <v>60737</v>
      </c>
      <c r="D1637" t="s">
        <v>60736</v>
      </c>
      <c r="E1637" t="str">
        <f t="shared" si="25"/>
        <v>478313 - CH BAGNERES DE LUCHON</v>
      </c>
      <c r="F1637" t="s">
        <v>7978</v>
      </c>
      <c r="G1637" t="s">
        <v>60735</v>
      </c>
      <c r="I1637" t="s">
        <v>60734</v>
      </c>
      <c r="J1637" t="s">
        <v>60733</v>
      </c>
      <c r="K1637" t="s">
        <v>208</v>
      </c>
      <c r="L1637" t="s">
        <v>60732</v>
      </c>
      <c r="N1637" t="s">
        <v>208</v>
      </c>
      <c r="O1637" t="s">
        <v>476</v>
      </c>
      <c r="P1637" t="s">
        <v>476</v>
      </c>
    </row>
    <row r="1638" spans="1:16">
      <c r="A1638" s="484" t="s">
        <v>81712</v>
      </c>
      <c r="C1638" t="s">
        <v>81711</v>
      </c>
      <c r="D1638" t="s">
        <v>81710</v>
      </c>
      <c r="E1638" t="str">
        <f t="shared" si="25"/>
        <v>481579 - EHPAD BOULOGNE SUR GESSE</v>
      </c>
      <c r="F1638" t="s">
        <v>48837</v>
      </c>
      <c r="G1638" t="s">
        <v>81709</v>
      </c>
      <c r="H1638" t="s">
        <v>81708</v>
      </c>
      <c r="I1638" t="s">
        <v>81707</v>
      </c>
      <c r="J1638" t="s">
        <v>81706</v>
      </c>
      <c r="K1638" t="s">
        <v>208</v>
      </c>
      <c r="L1638" t="s">
        <v>81705</v>
      </c>
      <c r="N1638" t="s">
        <v>208</v>
      </c>
      <c r="O1638" t="s">
        <v>476</v>
      </c>
      <c r="P1638" t="s">
        <v>476</v>
      </c>
    </row>
    <row r="1639" spans="1:16">
      <c r="A1639" s="484" t="s">
        <v>104374</v>
      </c>
      <c r="B1639" s="485" t="s">
        <v>104373</v>
      </c>
      <c r="C1639" t="s">
        <v>104372</v>
      </c>
      <c r="D1639" t="s">
        <v>104371</v>
      </c>
      <c r="E1639" t="str">
        <f t="shared" si="25"/>
        <v>206374 - CHCP ST GAUDENS</v>
      </c>
      <c r="F1639" t="s">
        <v>104370</v>
      </c>
      <c r="G1639" t="s">
        <v>104369</v>
      </c>
      <c r="H1639" t="s">
        <v>104368</v>
      </c>
      <c r="I1639" t="s">
        <v>28344</v>
      </c>
      <c r="J1639" t="s">
        <v>104367</v>
      </c>
      <c r="K1639" t="s">
        <v>104366</v>
      </c>
      <c r="L1639" t="s">
        <v>104365</v>
      </c>
      <c r="N1639" t="s">
        <v>208</v>
      </c>
      <c r="O1639" t="s">
        <v>476</v>
      </c>
      <c r="P1639" t="s">
        <v>476</v>
      </c>
    </row>
    <row r="1640" spans="1:16">
      <c r="A1640" s="484" t="s">
        <v>104379</v>
      </c>
      <c r="B1640" s="485" t="s">
        <v>104373</v>
      </c>
      <c r="C1640" t="s">
        <v>104378</v>
      </c>
      <c r="D1640" t="s">
        <v>104377</v>
      </c>
      <c r="E1640" t="str">
        <f t="shared" si="25"/>
        <v>492553 - CH ST GAUDENS IFAS</v>
      </c>
      <c r="F1640" t="s">
        <v>104370</v>
      </c>
      <c r="G1640" t="s">
        <v>104369</v>
      </c>
      <c r="H1640" t="s">
        <v>104368</v>
      </c>
      <c r="I1640" t="s">
        <v>28344</v>
      </c>
      <c r="J1640" t="s">
        <v>104376</v>
      </c>
      <c r="K1640" t="s">
        <v>208</v>
      </c>
      <c r="L1640" t="s">
        <v>104375</v>
      </c>
      <c r="N1640" t="s">
        <v>208</v>
      </c>
      <c r="O1640" t="s">
        <v>476</v>
      </c>
      <c r="P1640" t="s">
        <v>476</v>
      </c>
    </row>
    <row r="1641" spans="1:16">
      <c r="A1641" s="484" t="s">
        <v>101824</v>
      </c>
      <c r="C1641" t="s">
        <v>101823</v>
      </c>
      <c r="D1641" t="s">
        <v>101822</v>
      </c>
      <c r="E1641" t="str">
        <f t="shared" si="25"/>
        <v>481609 - CH MURET</v>
      </c>
      <c r="F1641" t="s">
        <v>5956</v>
      </c>
      <c r="G1641" t="s">
        <v>101821</v>
      </c>
      <c r="H1641" t="s">
        <v>101820</v>
      </c>
      <c r="I1641" t="s">
        <v>25650</v>
      </c>
      <c r="J1641" t="s">
        <v>101819</v>
      </c>
      <c r="K1641" t="s">
        <v>101818</v>
      </c>
      <c r="L1641" t="s">
        <v>101817</v>
      </c>
      <c r="N1641" t="s">
        <v>208</v>
      </c>
      <c r="O1641" t="s">
        <v>476</v>
      </c>
      <c r="P1641" t="s">
        <v>476</v>
      </c>
    </row>
    <row r="1642" spans="1:16">
      <c r="A1642" s="484" t="s">
        <v>78638</v>
      </c>
      <c r="C1642" t="s">
        <v>78637</v>
      </c>
      <c r="D1642" t="s">
        <v>78637</v>
      </c>
      <c r="E1642" t="str">
        <f t="shared" si="25"/>
        <v>478386 - ESAT FOYER RIEUX VOLVESTRE</v>
      </c>
      <c r="F1642" t="s">
        <v>10116</v>
      </c>
      <c r="G1642" t="s">
        <v>78636</v>
      </c>
      <c r="I1642" t="s">
        <v>78635</v>
      </c>
      <c r="J1642" t="s">
        <v>78634</v>
      </c>
      <c r="K1642" t="s">
        <v>208</v>
      </c>
      <c r="L1642" t="s">
        <v>78633</v>
      </c>
      <c r="N1642" t="s">
        <v>208</v>
      </c>
      <c r="O1642" t="s">
        <v>476</v>
      </c>
      <c r="P1642" t="s">
        <v>476</v>
      </c>
    </row>
    <row r="1643" spans="1:16">
      <c r="A1643" s="484" t="s">
        <v>103155</v>
      </c>
      <c r="C1643" t="s">
        <v>103154</v>
      </c>
      <c r="D1643" t="s">
        <v>103153</v>
      </c>
      <c r="E1643" t="str">
        <f t="shared" si="25"/>
        <v>482766 - CH DU GERS</v>
      </c>
      <c r="F1643" t="s">
        <v>8493</v>
      </c>
      <c r="G1643" t="s">
        <v>103152</v>
      </c>
      <c r="H1643" t="s">
        <v>103151</v>
      </c>
      <c r="I1643" t="s">
        <v>2153</v>
      </c>
      <c r="J1643" t="s">
        <v>103150</v>
      </c>
      <c r="K1643" t="s">
        <v>208</v>
      </c>
      <c r="L1643" t="s">
        <v>103149</v>
      </c>
      <c r="N1643" t="s">
        <v>208</v>
      </c>
      <c r="O1643" t="s">
        <v>476</v>
      </c>
      <c r="P1643" t="s">
        <v>476</v>
      </c>
    </row>
    <row r="1644" spans="1:16">
      <c r="A1644" s="484" t="s">
        <v>104266</v>
      </c>
      <c r="B1644" s="485" t="s">
        <v>104265</v>
      </c>
      <c r="C1644" t="s">
        <v>104264</v>
      </c>
      <c r="D1644" t="s">
        <v>104263</v>
      </c>
      <c r="E1644" t="str">
        <f t="shared" si="25"/>
        <v>63605 - CH AUCH</v>
      </c>
      <c r="F1644" t="s">
        <v>15800</v>
      </c>
      <c r="G1644" t="s">
        <v>104262</v>
      </c>
      <c r="H1644" t="s">
        <v>56201</v>
      </c>
      <c r="I1644" t="s">
        <v>2153</v>
      </c>
      <c r="J1644" t="s">
        <v>104261</v>
      </c>
      <c r="K1644" t="s">
        <v>104260</v>
      </c>
      <c r="L1644" t="s">
        <v>104259</v>
      </c>
      <c r="N1644" t="s">
        <v>208</v>
      </c>
      <c r="O1644" t="s">
        <v>476</v>
      </c>
      <c r="P1644" t="s">
        <v>476</v>
      </c>
    </row>
    <row r="1645" spans="1:16">
      <c r="A1645" s="484" t="s">
        <v>104055</v>
      </c>
      <c r="C1645" t="s">
        <v>104054</v>
      </c>
      <c r="D1645" t="s">
        <v>104053</v>
      </c>
      <c r="E1645" t="str">
        <f t="shared" si="25"/>
        <v>473030 - CH DE CONDOM</v>
      </c>
      <c r="F1645" t="s">
        <v>9563</v>
      </c>
      <c r="G1645" t="s">
        <v>104052</v>
      </c>
      <c r="I1645" t="s">
        <v>49677</v>
      </c>
      <c r="J1645" t="s">
        <v>104051</v>
      </c>
      <c r="K1645" t="s">
        <v>208</v>
      </c>
      <c r="L1645" t="s">
        <v>104050</v>
      </c>
      <c r="N1645" t="s">
        <v>208</v>
      </c>
      <c r="O1645" t="s">
        <v>476</v>
      </c>
      <c r="P1645" t="s">
        <v>476</v>
      </c>
    </row>
    <row r="1646" spans="1:16">
      <c r="A1646" s="484" t="s">
        <v>81730</v>
      </c>
      <c r="C1646" t="s">
        <v>81729</v>
      </c>
      <c r="D1646" t="s">
        <v>81729</v>
      </c>
      <c r="E1646" t="str">
        <f t="shared" si="25"/>
        <v>513120 - EHPAD EAUZE</v>
      </c>
      <c r="F1646" t="s">
        <v>23033</v>
      </c>
      <c r="G1646" t="s">
        <v>81728</v>
      </c>
      <c r="I1646" t="s">
        <v>81727</v>
      </c>
      <c r="J1646" t="s">
        <v>81726</v>
      </c>
      <c r="K1646" t="s">
        <v>208</v>
      </c>
      <c r="L1646" t="s">
        <v>81725</v>
      </c>
      <c r="N1646" t="s">
        <v>208</v>
      </c>
      <c r="O1646" t="s">
        <v>476</v>
      </c>
      <c r="P1646" t="s">
        <v>476</v>
      </c>
    </row>
    <row r="1647" spans="1:16">
      <c r="A1647" s="484" t="s">
        <v>103691</v>
      </c>
      <c r="C1647" t="s">
        <v>103690</v>
      </c>
      <c r="D1647" t="s">
        <v>103689</v>
      </c>
      <c r="E1647" t="str">
        <f t="shared" si="25"/>
        <v>472347 - CH MIRANDE</v>
      </c>
      <c r="F1647" t="s">
        <v>15735</v>
      </c>
      <c r="G1647" t="s">
        <v>103688</v>
      </c>
      <c r="I1647" t="s">
        <v>2153</v>
      </c>
      <c r="J1647" t="s">
        <v>103687</v>
      </c>
      <c r="K1647" t="s">
        <v>208</v>
      </c>
      <c r="L1647" t="s">
        <v>103686</v>
      </c>
      <c r="N1647" t="s">
        <v>208</v>
      </c>
      <c r="O1647" t="s">
        <v>476</v>
      </c>
      <c r="P1647" t="s">
        <v>476</v>
      </c>
    </row>
    <row r="1648" spans="1:16">
      <c r="A1648" s="484" t="s">
        <v>103643</v>
      </c>
      <c r="C1648" t="s">
        <v>103642</v>
      </c>
      <c r="D1648" t="s">
        <v>103641</v>
      </c>
      <c r="E1648" t="str">
        <f t="shared" si="25"/>
        <v>513106 - CH NOGARO</v>
      </c>
      <c r="F1648" t="s">
        <v>23033</v>
      </c>
      <c r="G1648" t="s">
        <v>98699</v>
      </c>
      <c r="I1648" t="s">
        <v>84552</v>
      </c>
      <c r="J1648" t="s">
        <v>103640</v>
      </c>
      <c r="K1648" t="s">
        <v>208</v>
      </c>
      <c r="L1648" t="s">
        <v>103639</v>
      </c>
      <c r="N1648" t="s">
        <v>208</v>
      </c>
      <c r="O1648" t="s">
        <v>476</v>
      </c>
      <c r="P1648" t="s">
        <v>476</v>
      </c>
    </row>
    <row r="1649" spans="1:16">
      <c r="A1649" s="484" t="s">
        <v>103380</v>
      </c>
      <c r="C1649" t="s">
        <v>103379</v>
      </c>
      <c r="D1649" t="s">
        <v>103378</v>
      </c>
      <c r="E1649" t="str">
        <f t="shared" si="25"/>
        <v>513118 - CH VIC FEZENSAC</v>
      </c>
      <c r="F1649" t="s">
        <v>23033</v>
      </c>
      <c r="G1649" t="s">
        <v>103377</v>
      </c>
      <c r="H1649" t="s">
        <v>103376</v>
      </c>
      <c r="I1649" t="s">
        <v>103375</v>
      </c>
      <c r="J1649" t="s">
        <v>103374</v>
      </c>
      <c r="K1649" t="s">
        <v>208</v>
      </c>
      <c r="L1649" t="s">
        <v>103373</v>
      </c>
      <c r="N1649" t="s">
        <v>208</v>
      </c>
      <c r="O1649" t="s">
        <v>476</v>
      </c>
      <c r="P1649" t="s">
        <v>476</v>
      </c>
    </row>
    <row r="1650" spans="1:16">
      <c r="A1650" s="484" t="s">
        <v>104609</v>
      </c>
      <c r="C1650" t="s">
        <v>104608</v>
      </c>
      <c r="D1650" t="s">
        <v>104607</v>
      </c>
      <c r="E1650" t="str">
        <f t="shared" si="25"/>
        <v>488598 - CH BAZAS</v>
      </c>
      <c r="F1650" t="s">
        <v>104606</v>
      </c>
      <c r="G1650" t="s">
        <v>104605</v>
      </c>
      <c r="I1650" t="s">
        <v>76941</v>
      </c>
      <c r="J1650" t="s">
        <v>104604</v>
      </c>
      <c r="K1650" t="s">
        <v>208</v>
      </c>
      <c r="L1650" t="s">
        <v>104603</v>
      </c>
      <c r="N1650" t="s">
        <v>208</v>
      </c>
      <c r="O1650" t="s">
        <v>476</v>
      </c>
      <c r="P1650" t="s">
        <v>476</v>
      </c>
    </row>
    <row r="1651" spans="1:16">
      <c r="A1651" s="484" t="s">
        <v>103838</v>
      </c>
      <c r="C1651" t="s">
        <v>103837</v>
      </c>
      <c r="D1651" t="s">
        <v>103836</v>
      </c>
      <c r="E1651" t="str">
        <f t="shared" si="25"/>
        <v>83781 - CH ST NICOLAS DE BLAYE</v>
      </c>
      <c r="G1651" t="s">
        <v>103830</v>
      </c>
      <c r="H1651" t="s">
        <v>73783</v>
      </c>
      <c r="I1651" t="s">
        <v>103829</v>
      </c>
      <c r="J1651" t="s">
        <v>103835</v>
      </c>
      <c r="K1651" t="s">
        <v>103834</v>
      </c>
      <c r="L1651" t="s">
        <v>103833</v>
      </c>
      <c r="N1651" t="s">
        <v>208</v>
      </c>
      <c r="O1651" t="s">
        <v>476</v>
      </c>
      <c r="P1651" t="s">
        <v>476</v>
      </c>
    </row>
    <row r="1652" spans="1:16">
      <c r="A1652" s="484" t="s">
        <v>104131</v>
      </c>
      <c r="B1652" s="485" t="s">
        <v>104130</v>
      </c>
      <c r="C1652" t="s">
        <v>104129</v>
      </c>
      <c r="D1652" t="s">
        <v>104128</v>
      </c>
      <c r="E1652" t="str">
        <f t="shared" si="25"/>
        <v>468654 - CH CADILLAC</v>
      </c>
      <c r="F1652" t="s">
        <v>16851</v>
      </c>
      <c r="G1652" t="s">
        <v>104127</v>
      </c>
      <c r="I1652" t="s">
        <v>35162</v>
      </c>
      <c r="J1652" t="s">
        <v>104126</v>
      </c>
      <c r="K1652" t="s">
        <v>104125</v>
      </c>
      <c r="L1652" t="s">
        <v>104124</v>
      </c>
      <c r="N1652" t="s">
        <v>208</v>
      </c>
      <c r="O1652" t="s">
        <v>476</v>
      </c>
      <c r="P1652" t="s">
        <v>476</v>
      </c>
    </row>
    <row r="1653" spans="1:16">
      <c r="A1653" s="484" t="s">
        <v>81341</v>
      </c>
      <c r="C1653" t="s">
        <v>81340</v>
      </c>
      <c r="D1653" t="s">
        <v>81339</v>
      </c>
      <c r="E1653" t="str">
        <f t="shared" si="25"/>
        <v>571416 - EHPAD SAINT CHINIAN</v>
      </c>
      <c r="F1653" t="s">
        <v>51454</v>
      </c>
      <c r="G1653" t="s">
        <v>81338</v>
      </c>
      <c r="I1653" t="s">
        <v>81337</v>
      </c>
      <c r="J1653" t="s">
        <v>81336</v>
      </c>
      <c r="K1653" t="s">
        <v>208</v>
      </c>
      <c r="L1653" t="s">
        <v>81335</v>
      </c>
      <c r="N1653" t="s">
        <v>208</v>
      </c>
      <c r="O1653" t="s">
        <v>476</v>
      </c>
      <c r="P1653" t="s">
        <v>476</v>
      </c>
    </row>
    <row r="1654" spans="1:16">
      <c r="A1654" s="484" t="s">
        <v>101639</v>
      </c>
      <c r="C1654" t="s">
        <v>101638</v>
      </c>
      <c r="D1654" t="s">
        <v>101637</v>
      </c>
      <c r="E1654" t="str">
        <f t="shared" si="25"/>
        <v>464223 - CH PEZENAS</v>
      </c>
      <c r="F1654" t="s">
        <v>101636</v>
      </c>
      <c r="G1654" t="s">
        <v>101635</v>
      </c>
      <c r="H1654" t="s">
        <v>101634</v>
      </c>
      <c r="I1654" t="s">
        <v>43818</v>
      </c>
      <c r="J1654" t="s">
        <v>101633</v>
      </c>
      <c r="K1654" t="s">
        <v>208</v>
      </c>
      <c r="L1654" t="s">
        <v>101632</v>
      </c>
      <c r="N1654" t="s">
        <v>208</v>
      </c>
      <c r="O1654" t="s">
        <v>476</v>
      </c>
      <c r="P1654" t="s">
        <v>476</v>
      </c>
    </row>
    <row r="1655" spans="1:16">
      <c r="A1655" s="484" t="s">
        <v>104214</v>
      </c>
      <c r="C1655" t="s">
        <v>104213</v>
      </c>
      <c r="D1655" t="s">
        <v>104212</v>
      </c>
      <c r="E1655" t="str">
        <f t="shared" si="25"/>
        <v>500744 - CH BEDARIEUX</v>
      </c>
      <c r="F1655" t="s">
        <v>81375</v>
      </c>
      <c r="G1655" t="s">
        <v>104211</v>
      </c>
      <c r="H1655" t="s">
        <v>60787</v>
      </c>
      <c r="I1655" t="s">
        <v>104210</v>
      </c>
      <c r="J1655" t="s">
        <v>104209</v>
      </c>
      <c r="K1655" t="s">
        <v>208</v>
      </c>
      <c r="L1655" t="s">
        <v>104208</v>
      </c>
      <c r="N1655" t="s">
        <v>208</v>
      </c>
      <c r="O1655" t="s">
        <v>476</v>
      </c>
      <c r="P1655" t="s">
        <v>476</v>
      </c>
    </row>
    <row r="1656" spans="1:16">
      <c r="A1656" s="484" t="s">
        <v>104588</v>
      </c>
      <c r="B1656" s="485" t="s">
        <v>104587</v>
      </c>
      <c r="C1656" t="s">
        <v>104586</v>
      </c>
      <c r="D1656" t="s">
        <v>104585</v>
      </c>
      <c r="E1656" t="str">
        <f t="shared" si="25"/>
        <v>607708 - CH BEZIERS</v>
      </c>
      <c r="F1656" t="s">
        <v>15636</v>
      </c>
      <c r="G1656" t="s">
        <v>104584</v>
      </c>
      <c r="H1656" t="s">
        <v>104583</v>
      </c>
      <c r="I1656" t="s">
        <v>6726</v>
      </c>
      <c r="J1656" t="s">
        <v>104582</v>
      </c>
      <c r="K1656" t="s">
        <v>104581</v>
      </c>
      <c r="L1656" t="s">
        <v>104580</v>
      </c>
      <c r="N1656" t="s">
        <v>208</v>
      </c>
      <c r="O1656" t="s">
        <v>476</v>
      </c>
      <c r="P1656" t="s">
        <v>476</v>
      </c>
    </row>
    <row r="1657" spans="1:16">
      <c r="A1657" s="484" t="s">
        <v>104062</v>
      </c>
      <c r="C1657" t="s">
        <v>104061</v>
      </c>
      <c r="D1657" t="s">
        <v>104060</v>
      </c>
      <c r="E1657" t="str">
        <f t="shared" si="25"/>
        <v>680503 - CH DE CLERMONT L'HERAULT</v>
      </c>
      <c r="G1657" t="s">
        <v>104059</v>
      </c>
      <c r="I1657" t="s">
        <v>104058</v>
      </c>
      <c r="J1657" t="s">
        <v>104057</v>
      </c>
      <c r="K1657" t="s">
        <v>208</v>
      </c>
      <c r="L1657" t="s">
        <v>104056</v>
      </c>
      <c r="N1657" t="s">
        <v>208</v>
      </c>
      <c r="O1657" t="s">
        <v>476</v>
      </c>
      <c r="P1657" t="s">
        <v>476</v>
      </c>
    </row>
    <row r="1658" spans="1:16">
      <c r="A1658" s="484" t="s">
        <v>104910</v>
      </c>
      <c r="C1658" t="s">
        <v>104909</v>
      </c>
      <c r="D1658" t="s">
        <v>104908</v>
      </c>
      <c r="E1658" t="str">
        <f t="shared" si="25"/>
        <v>513866 - CH LUNEL</v>
      </c>
      <c r="F1658" t="s">
        <v>104907</v>
      </c>
      <c r="G1658" t="s">
        <v>104906</v>
      </c>
      <c r="I1658" t="s">
        <v>22023</v>
      </c>
      <c r="J1658" t="s">
        <v>104905</v>
      </c>
      <c r="K1658" t="s">
        <v>208</v>
      </c>
      <c r="L1658" t="s">
        <v>104904</v>
      </c>
      <c r="N1658" t="s">
        <v>208</v>
      </c>
      <c r="O1658" t="s">
        <v>476</v>
      </c>
      <c r="P1658" t="s">
        <v>476</v>
      </c>
    </row>
    <row r="1659" spans="1:16">
      <c r="A1659" s="484" t="s">
        <v>101461</v>
      </c>
      <c r="B1659" s="485" t="s">
        <v>101460</v>
      </c>
      <c r="C1659" t="s">
        <v>101459</v>
      </c>
      <c r="D1659" t="s">
        <v>101458</v>
      </c>
      <c r="E1659" t="str">
        <f t="shared" si="25"/>
        <v>5277 - CHRU MONTPELLIER</v>
      </c>
      <c r="F1659" t="s">
        <v>30453</v>
      </c>
      <c r="G1659" t="s">
        <v>101457</v>
      </c>
      <c r="I1659" t="s">
        <v>1542</v>
      </c>
      <c r="J1659" t="s">
        <v>101456</v>
      </c>
      <c r="K1659" t="s">
        <v>101455</v>
      </c>
      <c r="L1659" t="s">
        <v>101454</v>
      </c>
      <c r="N1659" t="s">
        <v>208</v>
      </c>
      <c r="O1659" t="s">
        <v>476</v>
      </c>
      <c r="P1659" t="s">
        <v>476</v>
      </c>
    </row>
    <row r="1660" spans="1:16">
      <c r="A1660" s="484" t="s">
        <v>101674</v>
      </c>
      <c r="B1660" s="485" t="s">
        <v>101673</v>
      </c>
      <c r="C1660" t="s">
        <v>101672</v>
      </c>
      <c r="D1660" t="s">
        <v>101671</v>
      </c>
      <c r="E1660" t="str">
        <f t="shared" si="25"/>
        <v>580788 - CH PAUL COSTE FLORET LAMALOU LES BAINS</v>
      </c>
      <c r="F1660" t="s">
        <v>34250</v>
      </c>
      <c r="G1660" t="s">
        <v>94113</v>
      </c>
      <c r="I1660" t="s">
        <v>101670</v>
      </c>
      <c r="J1660" t="s">
        <v>101669</v>
      </c>
      <c r="K1660" t="s">
        <v>208</v>
      </c>
      <c r="L1660" t="s">
        <v>101668</v>
      </c>
      <c r="N1660" t="s">
        <v>208</v>
      </c>
      <c r="O1660" t="s">
        <v>476</v>
      </c>
      <c r="P1660" t="s">
        <v>476</v>
      </c>
    </row>
    <row r="1661" spans="1:16">
      <c r="A1661" s="484" t="s">
        <v>60716</v>
      </c>
      <c r="B1661" s="485" t="s">
        <v>60715</v>
      </c>
      <c r="C1661" t="s">
        <v>60714</v>
      </c>
      <c r="D1661" t="s">
        <v>60713</v>
      </c>
      <c r="E1661" t="str">
        <f t="shared" si="25"/>
        <v>192922 - HBT SETE</v>
      </c>
      <c r="F1661" t="s">
        <v>1938</v>
      </c>
      <c r="G1661" t="s">
        <v>60712</v>
      </c>
      <c r="H1661" t="s">
        <v>60711</v>
      </c>
      <c r="I1661" t="s">
        <v>2225</v>
      </c>
      <c r="J1661" t="s">
        <v>60710</v>
      </c>
      <c r="K1661" t="s">
        <v>60709</v>
      </c>
      <c r="L1661" t="s">
        <v>60708</v>
      </c>
      <c r="N1661" t="s">
        <v>208</v>
      </c>
      <c r="O1661" t="s">
        <v>476</v>
      </c>
      <c r="P1661" t="s">
        <v>476</v>
      </c>
    </row>
    <row r="1662" spans="1:16">
      <c r="A1662" s="484" t="s">
        <v>102242</v>
      </c>
      <c r="C1662" t="s">
        <v>102241</v>
      </c>
      <c r="D1662" t="s">
        <v>102240</v>
      </c>
      <c r="E1662" t="str">
        <f t="shared" si="25"/>
        <v>496819 - CH LA GUERCHE DE BRETAGNE</v>
      </c>
      <c r="F1662" t="s">
        <v>102239</v>
      </c>
      <c r="G1662" t="s">
        <v>102238</v>
      </c>
      <c r="I1662" t="s">
        <v>102237</v>
      </c>
      <c r="J1662" t="s">
        <v>102236</v>
      </c>
      <c r="K1662" t="s">
        <v>208</v>
      </c>
      <c r="L1662" t="s">
        <v>102235</v>
      </c>
      <c r="N1662" t="s">
        <v>208</v>
      </c>
      <c r="O1662" t="s">
        <v>476</v>
      </c>
      <c r="P1662" t="s">
        <v>476</v>
      </c>
    </row>
    <row r="1663" spans="1:16">
      <c r="A1663" s="484" t="s">
        <v>101129</v>
      </c>
      <c r="C1663" t="s">
        <v>101128</v>
      </c>
      <c r="D1663" t="s">
        <v>101127</v>
      </c>
      <c r="E1663" t="str">
        <f t="shared" si="25"/>
        <v>511791 - CH ST MEEN LE GRAND</v>
      </c>
      <c r="F1663" t="s">
        <v>101126</v>
      </c>
      <c r="G1663" t="s">
        <v>101125</v>
      </c>
      <c r="I1663" t="s">
        <v>39236</v>
      </c>
      <c r="J1663" t="s">
        <v>101124</v>
      </c>
      <c r="K1663" t="s">
        <v>208</v>
      </c>
      <c r="L1663" t="s">
        <v>101123</v>
      </c>
      <c r="N1663" t="s">
        <v>208</v>
      </c>
      <c r="O1663" t="s">
        <v>476</v>
      </c>
      <c r="P1663" t="s">
        <v>476</v>
      </c>
    </row>
    <row r="1664" spans="1:16">
      <c r="A1664" s="484" t="s">
        <v>101867</v>
      </c>
      <c r="C1664" t="s">
        <v>101866</v>
      </c>
      <c r="D1664" t="s">
        <v>101865</v>
      </c>
      <c r="E1664" t="str">
        <f t="shared" si="25"/>
        <v>510130 - CH MONTFORT SUR MEU</v>
      </c>
      <c r="F1664" t="s">
        <v>78019</v>
      </c>
      <c r="G1664" t="s">
        <v>101864</v>
      </c>
      <c r="H1664" t="s">
        <v>101863</v>
      </c>
      <c r="I1664" t="s">
        <v>101862</v>
      </c>
      <c r="J1664" t="s">
        <v>101861</v>
      </c>
      <c r="K1664" t="s">
        <v>208</v>
      </c>
      <c r="L1664" t="s">
        <v>101860</v>
      </c>
      <c r="N1664" t="s">
        <v>208</v>
      </c>
      <c r="O1664" t="s">
        <v>476</v>
      </c>
      <c r="P1664" t="s">
        <v>476</v>
      </c>
    </row>
    <row r="1665" spans="1:16">
      <c r="A1665" s="484" t="s">
        <v>63956</v>
      </c>
      <c r="B1665" s="485" t="s">
        <v>63955</v>
      </c>
      <c r="C1665" t="s">
        <v>63954</v>
      </c>
      <c r="D1665" t="s">
        <v>63953</v>
      </c>
      <c r="E1665" t="str">
        <f t="shared" si="25"/>
        <v>8813 - GHRE ST MALO</v>
      </c>
      <c r="F1665" t="s">
        <v>3939</v>
      </c>
      <c r="G1665" t="s">
        <v>63952</v>
      </c>
      <c r="H1665" t="s">
        <v>63951</v>
      </c>
      <c r="I1665" t="s">
        <v>14014</v>
      </c>
      <c r="J1665" t="s">
        <v>63950</v>
      </c>
      <c r="K1665" t="s">
        <v>63949</v>
      </c>
      <c r="L1665" t="s">
        <v>63948</v>
      </c>
      <c r="N1665" t="s">
        <v>208</v>
      </c>
      <c r="O1665" t="s">
        <v>476</v>
      </c>
      <c r="P1665" t="s">
        <v>476</v>
      </c>
    </row>
    <row r="1666" spans="1:16">
      <c r="A1666" s="484" t="s">
        <v>100749</v>
      </c>
      <c r="C1666" t="s">
        <v>100748</v>
      </c>
      <c r="D1666" t="s">
        <v>100747</v>
      </c>
      <c r="E1666" t="str">
        <f t="shared" ref="E1666:E1729" si="26">_xlfn.CONCAT(L1666," - ",D1666)</f>
        <v>476419 - CH VITRE</v>
      </c>
      <c r="G1666" t="s">
        <v>100746</v>
      </c>
      <c r="H1666" t="s">
        <v>100745</v>
      </c>
      <c r="I1666" t="s">
        <v>49309</v>
      </c>
      <c r="J1666" t="s">
        <v>100744</v>
      </c>
      <c r="K1666" t="s">
        <v>100743</v>
      </c>
      <c r="L1666" t="s">
        <v>100742</v>
      </c>
      <c r="N1666" t="s">
        <v>208</v>
      </c>
      <c r="O1666" t="s">
        <v>476</v>
      </c>
      <c r="P1666" t="s">
        <v>476</v>
      </c>
    </row>
    <row r="1667" spans="1:16">
      <c r="A1667" s="484" t="s">
        <v>100879</v>
      </c>
      <c r="B1667" s="485" t="s">
        <v>100878</v>
      </c>
      <c r="C1667" t="s">
        <v>100877</v>
      </c>
      <c r="D1667" t="s">
        <v>100876</v>
      </c>
      <c r="E1667" t="str">
        <f t="shared" si="26"/>
        <v>6889 - CHU RENNES</v>
      </c>
      <c r="F1667" t="s">
        <v>28147</v>
      </c>
      <c r="G1667" t="s">
        <v>100875</v>
      </c>
      <c r="I1667" t="s">
        <v>3364</v>
      </c>
      <c r="J1667" t="s">
        <v>100874</v>
      </c>
      <c r="K1667" t="s">
        <v>100873</v>
      </c>
      <c r="L1667" t="s">
        <v>100872</v>
      </c>
      <c r="N1667" t="s">
        <v>208</v>
      </c>
      <c r="O1667" t="s">
        <v>476</v>
      </c>
      <c r="P1667" t="s">
        <v>476</v>
      </c>
    </row>
    <row r="1668" spans="1:16">
      <c r="A1668" s="484" t="s">
        <v>103967</v>
      </c>
      <c r="B1668" s="485" t="s">
        <v>84065</v>
      </c>
      <c r="C1668" t="s">
        <v>103966</v>
      </c>
      <c r="D1668" t="s">
        <v>103965</v>
      </c>
      <c r="E1668" t="str">
        <f t="shared" si="26"/>
        <v>8849 - CH FOUGERES</v>
      </c>
      <c r="F1668" t="s">
        <v>15198</v>
      </c>
      <c r="G1668" t="s">
        <v>103964</v>
      </c>
      <c r="H1668" t="s">
        <v>103963</v>
      </c>
      <c r="I1668" t="s">
        <v>8236</v>
      </c>
      <c r="J1668" t="s">
        <v>103962</v>
      </c>
      <c r="K1668" t="s">
        <v>103961</v>
      </c>
      <c r="L1668" t="s">
        <v>103960</v>
      </c>
      <c r="N1668" t="s">
        <v>208</v>
      </c>
      <c r="O1668" t="s">
        <v>476</v>
      </c>
      <c r="P1668" t="s">
        <v>476</v>
      </c>
    </row>
    <row r="1669" spans="1:16">
      <c r="A1669" s="484" t="s">
        <v>84066</v>
      </c>
      <c r="B1669" s="485" t="s">
        <v>84065</v>
      </c>
      <c r="C1669" t="s">
        <v>84064</v>
      </c>
      <c r="D1669" t="s">
        <v>84063</v>
      </c>
      <c r="E1669" t="str">
        <f t="shared" si="26"/>
        <v>684351 - ECOLE D'INFIRMIERES DU CH DE FOUGERES</v>
      </c>
      <c r="G1669" t="s">
        <v>84062</v>
      </c>
      <c r="I1669" t="s">
        <v>8236</v>
      </c>
      <c r="J1669" t="s">
        <v>84061</v>
      </c>
      <c r="K1669" t="s">
        <v>208</v>
      </c>
      <c r="L1669" t="s">
        <v>84060</v>
      </c>
      <c r="N1669" t="s">
        <v>208</v>
      </c>
      <c r="O1669" t="s">
        <v>476</v>
      </c>
      <c r="P1669" t="s">
        <v>476</v>
      </c>
    </row>
    <row r="1670" spans="1:16">
      <c r="A1670" s="484" t="s">
        <v>102325</v>
      </c>
      <c r="C1670" t="s">
        <v>102324</v>
      </c>
      <c r="D1670" t="s">
        <v>102323</v>
      </c>
      <c r="E1670" t="str">
        <f t="shared" si="26"/>
        <v>485743 - CH JANZE</v>
      </c>
      <c r="F1670" t="s">
        <v>102187</v>
      </c>
      <c r="G1670" t="s">
        <v>102322</v>
      </c>
      <c r="I1670" t="s">
        <v>68668</v>
      </c>
      <c r="J1670" t="s">
        <v>102321</v>
      </c>
      <c r="K1670" t="s">
        <v>208</v>
      </c>
      <c r="L1670" t="s">
        <v>102320</v>
      </c>
      <c r="N1670" t="s">
        <v>208</v>
      </c>
      <c r="O1670" t="s">
        <v>476</v>
      </c>
      <c r="P1670" t="s">
        <v>476</v>
      </c>
    </row>
    <row r="1671" spans="1:16">
      <c r="A1671" s="484" t="s">
        <v>102408</v>
      </c>
      <c r="B1671" s="485" t="s">
        <v>54639</v>
      </c>
      <c r="C1671" t="s">
        <v>102407</v>
      </c>
      <c r="D1671" t="s">
        <v>102406</v>
      </c>
      <c r="E1671" t="str">
        <f t="shared" si="26"/>
        <v>8874 - CH REDON</v>
      </c>
      <c r="F1671" t="s">
        <v>15198</v>
      </c>
      <c r="G1671" t="s">
        <v>102405</v>
      </c>
      <c r="I1671" t="s">
        <v>11183</v>
      </c>
      <c r="J1671" t="s">
        <v>102404</v>
      </c>
      <c r="K1671" t="s">
        <v>102403</v>
      </c>
      <c r="L1671" t="s">
        <v>102402</v>
      </c>
      <c r="N1671" t="s">
        <v>208</v>
      </c>
      <c r="O1671" t="s">
        <v>476</v>
      </c>
      <c r="P1671" t="s">
        <v>476</v>
      </c>
    </row>
    <row r="1672" spans="1:16">
      <c r="A1672" s="484" t="s">
        <v>54640</v>
      </c>
      <c r="B1672" s="485" t="s">
        <v>54639</v>
      </c>
      <c r="C1672" t="s">
        <v>54638</v>
      </c>
      <c r="D1672" t="s">
        <v>54637</v>
      </c>
      <c r="E1672" t="str">
        <f t="shared" si="26"/>
        <v>611037 - IFAS CH REDON CARENTOIR</v>
      </c>
      <c r="F1672" t="s">
        <v>1243</v>
      </c>
      <c r="G1672" t="s">
        <v>54636</v>
      </c>
      <c r="I1672" t="s">
        <v>11183</v>
      </c>
      <c r="J1672" t="s">
        <v>54635</v>
      </c>
      <c r="K1672" t="s">
        <v>208</v>
      </c>
      <c r="L1672" t="s">
        <v>54634</v>
      </c>
      <c r="N1672" t="s">
        <v>208</v>
      </c>
      <c r="O1672" t="s">
        <v>476</v>
      </c>
      <c r="P1672" t="s">
        <v>476</v>
      </c>
    </row>
    <row r="1673" spans="1:16">
      <c r="A1673" s="484" t="s">
        <v>102768</v>
      </c>
      <c r="B1673" s="485" t="s">
        <v>102767</v>
      </c>
      <c r="C1673" t="s">
        <v>102766</v>
      </c>
      <c r="D1673" t="s">
        <v>102765</v>
      </c>
      <c r="E1673" t="str">
        <f t="shared" si="26"/>
        <v>20370 - CHGR RENNES</v>
      </c>
      <c r="F1673" t="s">
        <v>23078</v>
      </c>
      <c r="G1673" t="s">
        <v>102764</v>
      </c>
      <c r="H1673" t="s">
        <v>102763</v>
      </c>
      <c r="I1673" t="s">
        <v>3364</v>
      </c>
      <c r="J1673" t="s">
        <v>102762</v>
      </c>
      <c r="K1673" t="s">
        <v>102761</v>
      </c>
      <c r="L1673" t="s">
        <v>102760</v>
      </c>
      <c r="N1673" t="s">
        <v>208</v>
      </c>
      <c r="O1673" t="s">
        <v>476</v>
      </c>
      <c r="P1673" t="s">
        <v>476</v>
      </c>
    </row>
    <row r="1674" spans="1:16">
      <c r="A1674" s="484" t="s">
        <v>81770</v>
      </c>
      <c r="C1674" t="s">
        <v>81769</v>
      </c>
      <c r="D1674" t="s">
        <v>81769</v>
      </c>
      <c r="E1674" t="str">
        <f t="shared" si="26"/>
        <v>531455 - EHPAD DOL DE BRETAGNE</v>
      </c>
      <c r="F1674" t="s">
        <v>81768</v>
      </c>
      <c r="G1674" t="s">
        <v>81767</v>
      </c>
      <c r="I1674" t="s">
        <v>81766</v>
      </c>
      <c r="J1674" t="s">
        <v>81765</v>
      </c>
      <c r="K1674" t="s">
        <v>208</v>
      </c>
      <c r="L1674" t="s">
        <v>81764</v>
      </c>
      <c r="N1674" t="s">
        <v>208</v>
      </c>
      <c r="O1674" t="s">
        <v>476</v>
      </c>
      <c r="P1674" t="s">
        <v>476</v>
      </c>
    </row>
    <row r="1675" spans="1:16">
      <c r="A1675" s="484" t="s">
        <v>80901</v>
      </c>
      <c r="C1675" t="s">
        <v>80900</v>
      </c>
      <c r="D1675" t="s">
        <v>80899</v>
      </c>
      <c r="E1675" t="str">
        <f t="shared" si="26"/>
        <v>664558 - EHPAD LE PERTRE</v>
      </c>
      <c r="F1675" t="s">
        <v>1142</v>
      </c>
      <c r="G1675" t="s">
        <v>80898</v>
      </c>
      <c r="I1675" t="s">
        <v>80897</v>
      </c>
      <c r="J1675" t="s">
        <v>80896</v>
      </c>
      <c r="K1675" t="s">
        <v>208</v>
      </c>
      <c r="L1675" t="s">
        <v>80895</v>
      </c>
      <c r="N1675" t="s">
        <v>208</v>
      </c>
      <c r="O1675" t="s">
        <v>476</v>
      </c>
      <c r="P1675" t="s">
        <v>476</v>
      </c>
    </row>
    <row r="1676" spans="1:16">
      <c r="A1676" s="484" t="s">
        <v>77115</v>
      </c>
      <c r="C1676" t="s">
        <v>77114</v>
      </c>
      <c r="D1676" t="s">
        <v>77113</v>
      </c>
      <c r="E1676" t="str">
        <f t="shared" si="26"/>
        <v>658376 - EHPAD PIPRIAC</v>
      </c>
      <c r="F1676" t="s">
        <v>9751</v>
      </c>
      <c r="G1676" t="s">
        <v>77112</v>
      </c>
      <c r="I1676" t="s">
        <v>61798</v>
      </c>
      <c r="J1676" t="s">
        <v>77111</v>
      </c>
      <c r="K1676" t="s">
        <v>208</v>
      </c>
      <c r="L1676" t="s">
        <v>77110</v>
      </c>
      <c r="N1676" t="s">
        <v>208</v>
      </c>
      <c r="O1676" t="s">
        <v>476</v>
      </c>
      <c r="P1676" t="s">
        <v>476</v>
      </c>
    </row>
    <row r="1677" spans="1:16">
      <c r="A1677" s="484" t="s">
        <v>81463</v>
      </c>
      <c r="C1677" t="s">
        <v>81462</v>
      </c>
      <c r="D1677" t="s">
        <v>81462</v>
      </c>
      <c r="E1677" t="str">
        <f t="shared" si="26"/>
        <v>531340 - EHPAD LE TRONCHET</v>
      </c>
      <c r="F1677" t="s">
        <v>81461</v>
      </c>
      <c r="G1677" t="s">
        <v>81460</v>
      </c>
      <c r="I1677" t="s">
        <v>81459</v>
      </c>
      <c r="J1677" t="s">
        <v>81458</v>
      </c>
      <c r="K1677" t="s">
        <v>208</v>
      </c>
      <c r="L1677" t="s">
        <v>81457</v>
      </c>
      <c r="N1677" t="s">
        <v>208</v>
      </c>
      <c r="O1677" t="s">
        <v>476</v>
      </c>
      <c r="P1677" t="s">
        <v>476</v>
      </c>
    </row>
    <row r="1678" spans="1:16">
      <c r="A1678" s="484" t="s">
        <v>81151</v>
      </c>
      <c r="C1678" t="s">
        <v>81150</v>
      </c>
      <c r="D1678" t="s">
        <v>81149</v>
      </c>
      <c r="E1678" t="str">
        <f t="shared" si="26"/>
        <v>650699 - EHPAD VAL D'ANAST</v>
      </c>
      <c r="F1678" t="s">
        <v>17106</v>
      </c>
      <c r="G1678" t="s">
        <v>81148</v>
      </c>
      <c r="I1678" t="s">
        <v>81147</v>
      </c>
      <c r="J1678" t="s">
        <v>81146</v>
      </c>
      <c r="K1678" t="s">
        <v>208</v>
      </c>
      <c r="L1678" t="s">
        <v>81145</v>
      </c>
      <c r="N1678" t="s">
        <v>208</v>
      </c>
      <c r="O1678" t="s">
        <v>476</v>
      </c>
      <c r="P1678" t="s">
        <v>476</v>
      </c>
    </row>
    <row r="1679" spans="1:16">
      <c r="A1679" s="484" t="s">
        <v>20362</v>
      </c>
      <c r="B1679" s="485" t="s">
        <v>20361</v>
      </c>
      <c r="C1679" t="s">
        <v>20360</v>
      </c>
      <c r="D1679" t="s">
        <v>20359</v>
      </c>
      <c r="E1679" t="str">
        <f t="shared" si="26"/>
        <v>136839 - GIP SIB RENNES</v>
      </c>
      <c r="F1679" t="s">
        <v>6302</v>
      </c>
      <c r="G1679" t="s">
        <v>20358</v>
      </c>
      <c r="H1679" t="s">
        <v>20357</v>
      </c>
      <c r="I1679" t="s">
        <v>3364</v>
      </c>
      <c r="J1679" t="s">
        <v>20356</v>
      </c>
      <c r="K1679" t="s">
        <v>20355</v>
      </c>
      <c r="L1679" t="s">
        <v>20354</v>
      </c>
      <c r="N1679" t="s">
        <v>208</v>
      </c>
      <c r="O1679" t="s">
        <v>476</v>
      </c>
      <c r="P1679" t="s">
        <v>476</v>
      </c>
    </row>
    <row r="1680" spans="1:16">
      <c r="A1680" s="484" t="s">
        <v>102752</v>
      </c>
      <c r="C1680" t="s">
        <v>102751</v>
      </c>
      <c r="D1680" t="s">
        <v>102750</v>
      </c>
      <c r="E1680" t="str">
        <f t="shared" si="26"/>
        <v>233651 - CH CANCALE</v>
      </c>
      <c r="G1680" t="s">
        <v>102749</v>
      </c>
      <c r="I1680" t="s">
        <v>19259</v>
      </c>
      <c r="J1680" t="s">
        <v>102748</v>
      </c>
      <c r="K1680" t="s">
        <v>208</v>
      </c>
      <c r="L1680" t="s">
        <v>102747</v>
      </c>
      <c r="N1680" t="s">
        <v>208</v>
      </c>
      <c r="O1680" t="s">
        <v>476</v>
      </c>
      <c r="P1680" t="s">
        <v>476</v>
      </c>
    </row>
    <row r="1681" spans="1:16">
      <c r="A1681" s="484" t="s">
        <v>104443</v>
      </c>
      <c r="B1681" s="485" t="s">
        <v>104436</v>
      </c>
      <c r="C1681" t="s">
        <v>104442</v>
      </c>
      <c r="D1681" t="s">
        <v>104441</v>
      </c>
      <c r="E1681" t="str">
        <f t="shared" si="26"/>
        <v>27984 - CH CHATEAUROUX</v>
      </c>
      <c r="F1681" t="s">
        <v>2572</v>
      </c>
      <c r="G1681" t="s">
        <v>104433</v>
      </c>
      <c r="H1681" t="s">
        <v>104432</v>
      </c>
      <c r="I1681" t="s">
        <v>31998</v>
      </c>
      <c r="J1681" t="s">
        <v>104440</v>
      </c>
      <c r="K1681" t="s">
        <v>104439</v>
      </c>
      <c r="L1681" t="s">
        <v>104438</v>
      </c>
      <c r="N1681" t="s">
        <v>208</v>
      </c>
      <c r="O1681" t="s">
        <v>476</v>
      </c>
      <c r="P1681" t="s">
        <v>476</v>
      </c>
    </row>
    <row r="1682" spans="1:16">
      <c r="A1682" s="484" t="s">
        <v>104437</v>
      </c>
      <c r="B1682" s="485" t="s">
        <v>104436</v>
      </c>
      <c r="C1682" t="s">
        <v>104435</v>
      </c>
      <c r="D1682" t="s">
        <v>104434</v>
      </c>
      <c r="E1682" t="str">
        <f t="shared" si="26"/>
        <v>507106 - CH CHATEAUROUX IFSI</v>
      </c>
      <c r="F1682" t="s">
        <v>5179</v>
      </c>
      <c r="G1682" t="s">
        <v>104433</v>
      </c>
      <c r="H1682" t="s">
        <v>104432</v>
      </c>
      <c r="I1682" t="s">
        <v>31998</v>
      </c>
      <c r="J1682" t="s">
        <v>104431</v>
      </c>
      <c r="K1682" t="s">
        <v>208</v>
      </c>
      <c r="L1682" t="s">
        <v>104430</v>
      </c>
      <c r="N1682" t="s">
        <v>208</v>
      </c>
      <c r="O1682" t="s">
        <v>476</v>
      </c>
      <c r="P1682" t="s">
        <v>476</v>
      </c>
    </row>
    <row r="1683" spans="1:16">
      <c r="A1683" s="484" t="s">
        <v>106001</v>
      </c>
      <c r="C1683" t="s">
        <v>106000</v>
      </c>
      <c r="D1683" t="s">
        <v>105999</v>
      </c>
      <c r="E1683" t="str">
        <f t="shared" si="26"/>
        <v>495256 - CDGI CHATEAUROUX</v>
      </c>
      <c r="F1683" t="s">
        <v>30911</v>
      </c>
      <c r="H1683" t="s">
        <v>105998</v>
      </c>
      <c r="I1683" t="s">
        <v>31998</v>
      </c>
      <c r="J1683" t="s">
        <v>105997</v>
      </c>
      <c r="K1683" t="s">
        <v>105996</v>
      </c>
      <c r="L1683" t="s">
        <v>105995</v>
      </c>
      <c r="N1683" t="s">
        <v>208</v>
      </c>
      <c r="O1683" t="s">
        <v>476</v>
      </c>
      <c r="P1683" t="s">
        <v>476</v>
      </c>
    </row>
    <row r="1684" spans="1:16">
      <c r="A1684" s="484" t="s">
        <v>104429</v>
      </c>
      <c r="C1684" t="s">
        <v>104428</v>
      </c>
      <c r="D1684" t="s">
        <v>104428</v>
      </c>
      <c r="E1684" t="str">
        <f t="shared" si="26"/>
        <v>601822 - CENTRE HOSPITALIER CHATILLON SUR INDRE</v>
      </c>
      <c r="F1684" t="s">
        <v>85495</v>
      </c>
      <c r="G1684" t="s">
        <v>104427</v>
      </c>
      <c r="I1684" t="s">
        <v>104426</v>
      </c>
      <c r="J1684" t="s">
        <v>104425</v>
      </c>
      <c r="K1684" t="s">
        <v>208</v>
      </c>
      <c r="L1684" t="s">
        <v>104424</v>
      </c>
      <c r="N1684" t="s">
        <v>208</v>
      </c>
      <c r="O1684" t="s">
        <v>476</v>
      </c>
      <c r="P1684" t="s">
        <v>476</v>
      </c>
    </row>
    <row r="1685" spans="1:16">
      <c r="A1685" s="484" t="s">
        <v>102248</v>
      </c>
      <c r="C1685" t="s">
        <v>102247</v>
      </c>
      <c r="D1685" t="s">
        <v>102246</v>
      </c>
      <c r="E1685" t="str">
        <f t="shared" si="26"/>
        <v>509267 - CH LA CHATRE</v>
      </c>
      <c r="F1685" t="s">
        <v>81717</v>
      </c>
      <c r="G1685" t="s">
        <v>102245</v>
      </c>
      <c r="I1685" t="s">
        <v>1060</v>
      </c>
      <c r="J1685" t="s">
        <v>102244</v>
      </c>
      <c r="K1685" t="s">
        <v>208</v>
      </c>
      <c r="L1685" t="s">
        <v>102243</v>
      </c>
      <c r="N1685" t="s">
        <v>208</v>
      </c>
      <c r="O1685" t="s">
        <v>476</v>
      </c>
      <c r="P1685" t="s">
        <v>476</v>
      </c>
    </row>
    <row r="1686" spans="1:16">
      <c r="A1686" s="484" t="s">
        <v>102212</v>
      </c>
      <c r="C1686" t="s">
        <v>102211</v>
      </c>
      <c r="D1686" t="s">
        <v>102210</v>
      </c>
      <c r="E1686" t="str">
        <f t="shared" si="26"/>
        <v>27996 - CH ISSOUDUN</v>
      </c>
      <c r="F1686" t="s">
        <v>9128</v>
      </c>
      <c r="G1686" t="s">
        <v>102209</v>
      </c>
      <c r="I1686" t="s">
        <v>1241</v>
      </c>
      <c r="J1686" t="s">
        <v>102208</v>
      </c>
      <c r="K1686" t="s">
        <v>102207</v>
      </c>
      <c r="L1686" t="s">
        <v>102206</v>
      </c>
      <c r="N1686" t="s">
        <v>208</v>
      </c>
      <c r="O1686" t="s">
        <v>476</v>
      </c>
      <c r="P1686" t="s">
        <v>476</v>
      </c>
    </row>
    <row r="1687" spans="1:16">
      <c r="A1687" s="484" t="s">
        <v>102036</v>
      </c>
      <c r="C1687" t="s">
        <v>102035</v>
      </c>
      <c r="D1687" t="s">
        <v>102034</v>
      </c>
      <c r="E1687" t="str">
        <f t="shared" si="26"/>
        <v>461611 - CH LEVROUX</v>
      </c>
      <c r="G1687" t="s">
        <v>102033</v>
      </c>
      <c r="I1687" t="s">
        <v>102032</v>
      </c>
      <c r="J1687" t="s">
        <v>102031</v>
      </c>
      <c r="K1687" t="s">
        <v>208</v>
      </c>
      <c r="L1687" t="s">
        <v>102030</v>
      </c>
      <c r="N1687" t="s">
        <v>208</v>
      </c>
      <c r="O1687" t="s">
        <v>476</v>
      </c>
      <c r="P1687" t="s">
        <v>476</v>
      </c>
    </row>
    <row r="1688" spans="1:16">
      <c r="A1688" s="484" t="s">
        <v>81528</v>
      </c>
      <c r="C1688" t="s">
        <v>81527</v>
      </c>
      <c r="D1688" t="s">
        <v>81526</v>
      </c>
      <c r="E1688" t="str">
        <f t="shared" si="26"/>
        <v>637920 - EHPAD L'AUVERDIERE ET LA COURTILLE BLERE</v>
      </c>
      <c r="F1688" t="s">
        <v>8990</v>
      </c>
      <c r="G1688" t="s">
        <v>81525</v>
      </c>
      <c r="I1688" t="s">
        <v>81524</v>
      </c>
      <c r="J1688" t="s">
        <v>81523</v>
      </c>
      <c r="K1688" t="s">
        <v>208</v>
      </c>
      <c r="L1688" t="s">
        <v>81522</v>
      </c>
      <c r="N1688" t="s">
        <v>208</v>
      </c>
      <c r="O1688" t="s">
        <v>476</v>
      </c>
      <c r="P1688" t="s">
        <v>476</v>
      </c>
    </row>
    <row r="1689" spans="1:16">
      <c r="A1689" s="484" t="s">
        <v>81292</v>
      </c>
      <c r="C1689" t="s">
        <v>81291</v>
      </c>
      <c r="D1689" t="s">
        <v>81290</v>
      </c>
      <c r="E1689" t="str">
        <f t="shared" si="26"/>
        <v>557316 - EHPAD CHATEAU LA VALLIERE</v>
      </c>
      <c r="F1689" t="s">
        <v>81289</v>
      </c>
      <c r="G1689" t="s">
        <v>81288</v>
      </c>
      <c r="I1689" t="s">
        <v>81287</v>
      </c>
      <c r="J1689" t="s">
        <v>81286</v>
      </c>
      <c r="K1689" t="s">
        <v>208</v>
      </c>
      <c r="L1689" t="s">
        <v>81285</v>
      </c>
      <c r="N1689" t="s">
        <v>208</v>
      </c>
      <c r="O1689" t="s">
        <v>476</v>
      </c>
      <c r="P1689" t="s">
        <v>476</v>
      </c>
    </row>
    <row r="1690" spans="1:16">
      <c r="A1690" s="484" t="s">
        <v>81956</v>
      </c>
      <c r="C1690" t="s">
        <v>81955</v>
      </c>
      <c r="D1690" t="s">
        <v>81954</v>
      </c>
      <c r="E1690" t="str">
        <f t="shared" si="26"/>
        <v>539478 - EHPAD LIGUEIL</v>
      </c>
      <c r="F1690" t="s">
        <v>29860</v>
      </c>
      <c r="G1690" t="s">
        <v>81953</v>
      </c>
      <c r="I1690" t="s">
        <v>81952</v>
      </c>
      <c r="J1690" t="s">
        <v>81951</v>
      </c>
      <c r="K1690" t="s">
        <v>208</v>
      </c>
      <c r="L1690" t="s">
        <v>81950</v>
      </c>
      <c r="N1690" t="s">
        <v>208</v>
      </c>
      <c r="O1690" t="s">
        <v>476</v>
      </c>
      <c r="P1690" t="s">
        <v>476</v>
      </c>
    </row>
    <row r="1691" spans="1:16">
      <c r="A1691" s="484" t="s">
        <v>101667</v>
      </c>
      <c r="C1691" t="s">
        <v>101666</v>
      </c>
      <c r="D1691" t="s">
        <v>101665</v>
      </c>
      <c r="E1691" t="str">
        <f t="shared" si="26"/>
        <v>36195 - CH LOCHES</v>
      </c>
      <c r="G1691" t="s">
        <v>101664</v>
      </c>
      <c r="I1691" t="s">
        <v>4809</v>
      </c>
      <c r="J1691" t="s">
        <v>101663</v>
      </c>
      <c r="K1691" t="s">
        <v>208</v>
      </c>
      <c r="L1691" t="s">
        <v>101662</v>
      </c>
      <c r="N1691" t="s">
        <v>208</v>
      </c>
      <c r="O1691" t="s">
        <v>476</v>
      </c>
      <c r="P1691" t="s">
        <v>476</v>
      </c>
    </row>
    <row r="1692" spans="1:16">
      <c r="A1692" s="484" t="s">
        <v>101975</v>
      </c>
      <c r="C1692" t="s">
        <v>101974</v>
      </c>
      <c r="D1692" t="s">
        <v>101973</v>
      </c>
      <c r="E1692" t="str">
        <f t="shared" si="26"/>
        <v>501529 - CH LUYNES</v>
      </c>
      <c r="F1692" t="s">
        <v>101972</v>
      </c>
      <c r="G1692" t="s">
        <v>101971</v>
      </c>
      <c r="I1692" t="s">
        <v>49042</v>
      </c>
      <c r="J1692" t="s">
        <v>101970</v>
      </c>
      <c r="K1692" t="s">
        <v>208</v>
      </c>
      <c r="L1692" t="s">
        <v>101969</v>
      </c>
      <c r="N1692" t="s">
        <v>208</v>
      </c>
      <c r="O1692" t="s">
        <v>476</v>
      </c>
      <c r="P1692" t="s">
        <v>476</v>
      </c>
    </row>
    <row r="1693" spans="1:16">
      <c r="A1693" s="484" t="s">
        <v>81183</v>
      </c>
      <c r="C1693" t="s">
        <v>81182</v>
      </c>
      <c r="D1693" t="s">
        <v>81182</v>
      </c>
      <c r="E1693" t="str">
        <f t="shared" si="26"/>
        <v>490623 - EHPAD PREULLY SUR CLAISE</v>
      </c>
      <c r="F1693" t="s">
        <v>81181</v>
      </c>
      <c r="G1693" t="s">
        <v>81180</v>
      </c>
      <c r="H1693" t="s">
        <v>7751</v>
      </c>
      <c r="I1693" t="s">
        <v>81179</v>
      </c>
      <c r="J1693" t="s">
        <v>81178</v>
      </c>
      <c r="K1693" t="s">
        <v>208</v>
      </c>
      <c r="L1693" t="s">
        <v>81177</v>
      </c>
      <c r="N1693" t="s">
        <v>208</v>
      </c>
      <c r="O1693" t="s">
        <v>476</v>
      </c>
      <c r="P1693" t="s">
        <v>476</v>
      </c>
    </row>
    <row r="1694" spans="1:16">
      <c r="A1694" s="484" t="s">
        <v>81763</v>
      </c>
      <c r="C1694" t="s">
        <v>81762</v>
      </c>
      <c r="D1694" t="s">
        <v>81761</v>
      </c>
      <c r="E1694" t="str">
        <f t="shared" si="26"/>
        <v>645758 - EHPAD RICHELIEU</v>
      </c>
      <c r="F1694" t="s">
        <v>22835</v>
      </c>
      <c r="G1694" t="s">
        <v>81760</v>
      </c>
      <c r="I1694" t="s">
        <v>81759</v>
      </c>
      <c r="J1694" t="s">
        <v>81758</v>
      </c>
      <c r="K1694" t="s">
        <v>208</v>
      </c>
      <c r="L1694" t="s">
        <v>81757</v>
      </c>
      <c r="N1694" t="s">
        <v>208</v>
      </c>
      <c r="O1694" t="s">
        <v>476</v>
      </c>
      <c r="P1694" t="s">
        <v>476</v>
      </c>
    </row>
    <row r="1695" spans="1:16">
      <c r="A1695" s="484" t="s">
        <v>101586</v>
      </c>
      <c r="C1695" t="s">
        <v>101585</v>
      </c>
      <c r="D1695" t="s">
        <v>101584</v>
      </c>
      <c r="E1695" t="str">
        <f t="shared" si="26"/>
        <v>675209 - CH STE MAURE DE TOURAINE</v>
      </c>
      <c r="F1695" t="s">
        <v>19284</v>
      </c>
      <c r="G1695" t="s">
        <v>101583</v>
      </c>
      <c r="I1695" t="s">
        <v>101582</v>
      </c>
      <c r="J1695" t="s">
        <v>101581</v>
      </c>
      <c r="K1695" t="s">
        <v>208</v>
      </c>
      <c r="L1695" t="s">
        <v>101580</v>
      </c>
      <c r="N1695" t="s">
        <v>208</v>
      </c>
      <c r="O1695" t="s">
        <v>476</v>
      </c>
      <c r="P1695" t="s">
        <v>476</v>
      </c>
    </row>
    <row r="1696" spans="1:16">
      <c r="A1696" s="484" t="s">
        <v>40401</v>
      </c>
      <c r="C1696" t="s">
        <v>40400</v>
      </c>
      <c r="D1696" t="s">
        <v>40399</v>
      </c>
      <c r="E1696" t="str">
        <f t="shared" si="26"/>
        <v>491172 - EHPAD DEBROU JOUE LES TOURS</v>
      </c>
      <c r="F1696" t="s">
        <v>8463</v>
      </c>
      <c r="G1696" t="s">
        <v>40398</v>
      </c>
      <c r="I1696" t="s">
        <v>9816</v>
      </c>
      <c r="J1696" t="s">
        <v>40397</v>
      </c>
      <c r="K1696" t="s">
        <v>208</v>
      </c>
      <c r="L1696" t="s">
        <v>40396</v>
      </c>
      <c r="N1696" t="s">
        <v>208</v>
      </c>
      <c r="O1696" t="s">
        <v>476</v>
      </c>
      <c r="P1696" t="s">
        <v>476</v>
      </c>
    </row>
    <row r="1697" spans="1:16">
      <c r="A1697" s="484" t="s">
        <v>81600</v>
      </c>
      <c r="C1697" t="s">
        <v>81599</v>
      </c>
      <c r="D1697" t="s">
        <v>81598</v>
      </c>
      <c r="E1697" t="str">
        <f t="shared" si="26"/>
        <v>517963 - EHPAD MONTLOUIS SUR LOIRE</v>
      </c>
      <c r="F1697" t="s">
        <v>23430</v>
      </c>
      <c r="G1697" t="s">
        <v>81597</v>
      </c>
      <c r="I1697" t="s">
        <v>75091</v>
      </c>
      <c r="J1697" t="s">
        <v>81596</v>
      </c>
      <c r="K1697" t="s">
        <v>208</v>
      </c>
      <c r="L1697" t="s">
        <v>81595</v>
      </c>
      <c r="N1697" t="s">
        <v>208</v>
      </c>
      <c r="O1697" t="s">
        <v>476</v>
      </c>
      <c r="P1697" t="s">
        <v>476</v>
      </c>
    </row>
    <row r="1698" spans="1:16">
      <c r="A1698" s="484" t="s">
        <v>103169</v>
      </c>
      <c r="C1698" t="s">
        <v>103168</v>
      </c>
      <c r="D1698" t="s">
        <v>103167</v>
      </c>
      <c r="E1698" t="str">
        <f t="shared" si="26"/>
        <v>468988 - CH CHINON</v>
      </c>
      <c r="H1698" t="s">
        <v>103166</v>
      </c>
      <c r="I1698" t="s">
        <v>71528</v>
      </c>
      <c r="J1698" t="s">
        <v>103165</v>
      </c>
      <c r="K1698" t="s">
        <v>103164</v>
      </c>
      <c r="L1698" t="s">
        <v>103163</v>
      </c>
      <c r="N1698" t="s">
        <v>208</v>
      </c>
      <c r="O1698" t="s">
        <v>476</v>
      </c>
      <c r="P1698" t="s">
        <v>476</v>
      </c>
    </row>
    <row r="1699" spans="1:16">
      <c r="A1699" s="484" t="s">
        <v>102673</v>
      </c>
      <c r="B1699" s="485" t="s">
        <v>59324</v>
      </c>
      <c r="C1699" t="s">
        <v>102672</v>
      </c>
      <c r="D1699" t="s">
        <v>102671</v>
      </c>
      <c r="E1699" t="str">
        <f t="shared" si="26"/>
        <v>54082 - CHIC AMBOISE</v>
      </c>
      <c r="F1699" t="s">
        <v>1077</v>
      </c>
      <c r="G1699" t="s">
        <v>102670</v>
      </c>
      <c r="I1699" t="s">
        <v>59320</v>
      </c>
      <c r="J1699" t="s">
        <v>102669</v>
      </c>
      <c r="K1699" t="s">
        <v>102668</v>
      </c>
      <c r="L1699" t="s">
        <v>102667</v>
      </c>
      <c r="N1699" t="s">
        <v>208</v>
      </c>
      <c r="O1699" t="s">
        <v>476</v>
      </c>
      <c r="P1699" t="s">
        <v>476</v>
      </c>
    </row>
    <row r="1700" spans="1:16">
      <c r="A1700" s="484" t="s">
        <v>59325</v>
      </c>
      <c r="B1700" s="485" t="s">
        <v>59324</v>
      </c>
      <c r="C1700" t="s">
        <v>59323</v>
      </c>
      <c r="D1700" t="s">
        <v>59322</v>
      </c>
      <c r="E1700" t="str">
        <f t="shared" si="26"/>
        <v>677590 - IFAS DU CHI AMBOISE CHATEAURENAULT</v>
      </c>
      <c r="F1700" t="s">
        <v>4499</v>
      </c>
      <c r="G1700" t="s">
        <v>59321</v>
      </c>
      <c r="I1700" t="s">
        <v>59320</v>
      </c>
      <c r="J1700" t="s">
        <v>59319</v>
      </c>
      <c r="K1700" t="s">
        <v>208</v>
      </c>
      <c r="L1700" t="s">
        <v>59318</v>
      </c>
      <c r="N1700" t="s">
        <v>208</v>
      </c>
      <c r="O1700" t="s">
        <v>476</v>
      </c>
      <c r="P1700" t="s">
        <v>476</v>
      </c>
    </row>
    <row r="1701" spans="1:16">
      <c r="A1701" s="484" t="s">
        <v>102575</v>
      </c>
      <c r="C1701" t="s">
        <v>102574</v>
      </c>
      <c r="D1701" t="s">
        <v>102573</v>
      </c>
      <c r="E1701" t="str">
        <f t="shared" si="26"/>
        <v>686270 - CH BEAUREPAIRE</v>
      </c>
      <c r="F1701" t="s">
        <v>27150</v>
      </c>
      <c r="G1701" t="s">
        <v>102572</v>
      </c>
      <c r="I1701" t="s">
        <v>81505</v>
      </c>
      <c r="J1701" t="s">
        <v>102571</v>
      </c>
      <c r="K1701" t="s">
        <v>208</v>
      </c>
      <c r="L1701" t="s">
        <v>102570</v>
      </c>
      <c r="N1701" t="s">
        <v>208</v>
      </c>
      <c r="O1701" t="s">
        <v>476</v>
      </c>
      <c r="P1701" t="s">
        <v>476</v>
      </c>
    </row>
    <row r="1702" spans="1:16">
      <c r="A1702" s="484" t="s">
        <v>81510</v>
      </c>
      <c r="C1702" t="s">
        <v>81509</v>
      </c>
      <c r="D1702" t="s">
        <v>81508</v>
      </c>
      <c r="E1702" t="str">
        <f t="shared" si="26"/>
        <v>577807 - EHPAD BEAURPAIRE</v>
      </c>
      <c r="F1702" t="s">
        <v>81507</v>
      </c>
      <c r="G1702" t="s">
        <v>81506</v>
      </c>
      <c r="I1702" t="s">
        <v>81505</v>
      </c>
      <c r="J1702" t="s">
        <v>81504</v>
      </c>
      <c r="K1702" t="s">
        <v>208</v>
      </c>
      <c r="L1702" t="s">
        <v>81503</v>
      </c>
      <c r="N1702" t="s">
        <v>208</v>
      </c>
      <c r="O1702" t="s">
        <v>476</v>
      </c>
      <c r="P1702" t="s">
        <v>476</v>
      </c>
    </row>
    <row r="1703" spans="1:16">
      <c r="A1703" s="484" t="s">
        <v>101609</v>
      </c>
      <c r="B1703" s="485" t="s">
        <v>101608</v>
      </c>
      <c r="C1703" t="s">
        <v>101607</v>
      </c>
      <c r="D1703" t="s">
        <v>101606</v>
      </c>
      <c r="E1703" t="str">
        <f t="shared" si="26"/>
        <v>9908 - CHPO BOURGOIN JALLIEU</v>
      </c>
      <c r="F1703" t="s">
        <v>1328</v>
      </c>
      <c r="G1703" t="s">
        <v>101605</v>
      </c>
      <c r="H1703" t="s">
        <v>101604</v>
      </c>
      <c r="I1703" t="s">
        <v>12032</v>
      </c>
      <c r="J1703" t="s">
        <v>101603</v>
      </c>
      <c r="K1703" t="s">
        <v>101602</v>
      </c>
      <c r="L1703" t="s">
        <v>101601</v>
      </c>
      <c r="N1703" t="s">
        <v>208</v>
      </c>
      <c r="O1703" t="s">
        <v>476</v>
      </c>
      <c r="P1703" t="s">
        <v>476</v>
      </c>
    </row>
    <row r="1704" spans="1:16">
      <c r="A1704" s="484" t="s">
        <v>81586</v>
      </c>
      <c r="C1704" t="s">
        <v>81585</v>
      </c>
      <c r="D1704" t="s">
        <v>81585</v>
      </c>
      <c r="E1704" t="str">
        <f t="shared" si="26"/>
        <v>577819 - EHPAD LA COTE ST ANDRE</v>
      </c>
      <c r="F1704" t="s">
        <v>76180</v>
      </c>
      <c r="G1704" t="s">
        <v>81584</v>
      </c>
      <c r="I1704" t="s">
        <v>77460</v>
      </c>
      <c r="J1704" t="s">
        <v>81583</v>
      </c>
      <c r="K1704" t="s">
        <v>208</v>
      </c>
      <c r="L1704" t="s">
        <v>81582</v>
      </c>
      <c r="N1704" t="s">
        <v>208</v>
      </c>
      <c r="O1704" t="s">
        <v>476</v>
      </c>
      <c r="P1704" t="s">
        <v>476</v>
      </c>
    </row>
    <row r="1705" spans="1:16">
      <c r="A1705" s="484" t="s">
        <v>81846</v>
      </c>
      <c r="C1705" t="s">
        <v>81845</v>
      </c>
      <c r="D1705" t="s">
        <v>81845</v>
      </c>
      <c r="E1705" t="str">
        <f t="shared" si="26"/>
        <v>460989 - EHPAD CREMIEU</v>
      </c>
      <c r="F1705" t="s">
        <v>35333</v>
      </c>
      <c r="G1705" t="s">
        <v>81844</v>
      </c>
      <c r="I1705" t="s">
        <v>81843</v>
      </c>
      <c r="J1705" t="s">
        <v>81842</v>
      </c>
      <c r="K1705" t="s">
        <v>208</v>
      </c>
      <c r="L1705" t="s">
        <v>81841</v>
      </c>
      <c r="N1705" t="s">
        <v>208</v>
      </c>
      <c r="O1705" t="s">
        <v>476</v>
      </c>
      <c r="P1705" t="s">
        <v>476</v>
      </c>
    </row>
    <row r="1706" spans="1:16">
      <c r="A1706" s="484" t="s">
        <v>81496</v>
      </c>
      <c r="C1706" t="s">
        <v>81495</v>
      </c>
      <c r="D1706" t="s">
        <v>81495</v>
      </c>
      <c r="E1706" t="str">
        <f t="shared" si="26"/>
        <v>504087 - EHPAD LE GRAND LEMPS</v>
      </c>
      <c r="F1706" t="s">
        <v>18414</v>
      </c>
      <c r="G1706" t="s">
        <v>81494</v>
      </c>
      <c r="I1706" t="s">
        <v>30121</v>
      </c>
      <c r="J1706" t="s">
        <v>81493</v>
      </c>
      <c r="K1706" t="s">
        <v>208</v>
      </c>
      <c r="L1706" t="s">
        <v>81492</v>
      </c>
      <c r="N1706" t="s">
        <v>208</v>
      </c>
      <c r="O1706" t="s">
        <v>476</v>
      </c>
      <c r="P1706" t="s">
        <v>476</v>
      </c>
    </row>
    <row r="1707" spans="1:16">
      <c r="A1707" s="484" t="s">
        <v>81646</v>
      </c>
      <c r="C1707" t="s">
        <v>81645</v>
      </c>
      <c r="D1707" t="s">
        <v>81644</v>
      </c>
      <c r="E1707" t="str">
        <f t="shared" si="26"/>
        <v>656616 - EHPAD INTERCOMMUNAL DE MENS</v>
      </c>
      <c r="F1707" t="s">
        <v>21187</v>
      </c>
      <c r="G1707" t="s">
        <v>81643</v>
      </c>
      <c r="I1707" t="s">
        <v>81642</v>
      </c>
      <c r="J1707" t="s">
        <v>81641</v>
      </c>
      <c r="K1707" t="s">
        <v>208</v>
      </c>
      <c r="L1707" t="s">
        <v>81640</v>
      </c>
      <c r="N1707" t="s">
        <v>208</v>
      </c>
      <c r="O1707" t="s">
        <v>476</v>
      </c>
      <c r="P1707" t="s">
        <v>476</v>
      </c>
    </row>
    <row r="1708" spans="1:16">
      <c r="A1708" s="484" t="s">
        <v>102549</v>
      </c>
      <c r="C1708" t="s">
        <v>102548</v>
      </c>
      <c r="D1708" t="s">
        <v>102547</v>
      </c>
      <c r="E1708" t="str">
        <f t="shared" si="26"/>
        <v>669878 - CHI MORESTEL</v>
      </c>
      <c r="F1708" t="s">
        <v>61202</v>
      </c>
      <c r="G1708" t="s">
        <v>102546</v>
      </c>
      <c r="I1708" t="s">
        <v>72389</v>
      </c>
      <c r="J1708" t="s">
        <v>102545</v>
      </c>
      <c r="K1708" t="s">
        <v>208</v>
      </c>
      <c r="L1708" t="s">
        <v>102544</v>
      </c>
      <c r="N1708" t="s">
        <v>208</v>
      </c>
      <c r="O1708" t="s">
        <v>476</v>
      </c>
      <c r="P1708" t="s">
        <v>476</v>
      </c>
    </row>
    <row r="1709" spans="1:16">
      <c r="A1709" s="484" t="s">
        <v>102234</v>
      </c>
      <c r="C1709" t="s">
        <v>102233</v>
      </c>
      <c r="D1709" t="s">
        <v>102232</v>
      </c>
      <c r="E1709" t="str">
        <f t="shared" si="26"/>
        <v>507015 - CH LA MURE</v>
      </c>
      <c r="F1709" t="s">
        <v>55216</v>
      </c>
      <c r="G1709" t="s">
        <v>102231</v>
      </c>
      <c r="I1709" t="s">
        <v>31203</v>
      </c>
      <c r="J1709" t="s">
        <v>102230</v>
      </c>
      <c r="K1709" t="s">
        <v>208</v>
      </c>
      <c r="L1709" t="s">
        <v>102229</v>
      </c>
      <c r="N1709" t="s">
        <v>208</v>
      </c>
      <c r="O1709" t="s">
        <v>476</v>
      </c>
      <c r="P1709" t="s">
        <v>476</v>
      </c>
    </row>
    <row r="1710" spans="1:16">
      <c r="A1710" s="484" t="s">
        <v>100720</v>
      </c>
      <c r="C1710" t="s">
        <v>100719</v>
      </c>
      <c r="D1710" t="s">
        <v>100718</v>
      </c>
      <c r="E1710" t="str">
        <f t="shared" si="26"/>
        <v>635870 - CHPB</v>
      </c>
      <c r="F1710" t="s">
        <v>3853</v>
      </c>
      <c r="G1710" t="s">
        <v>100717</v>
      </c>
      <c r="I1710" t="s">
        <v>77677</v>
      </c>
      <c r="J1710" t="s">
        <v>100716</v>
      </c>
      <c r="K1710" t="s">
        <v>208</v>
      </c>
      <c r="L1710" t="s">
        <v>100715</v>
      </c>
      <c r="N1710" t="s">
        <v>208</v>
      </c>
      <c r="O1710" t="s">
        <v>476</v>
      </c>
      <c r="P1710" t="s">
        <v>476</v>
      </c>
    </row>
    <row r="1711" spans="1:16">
      <c r="A1711" s="484" t="s">
        <v>103588</v>
      </c>
      <c r="C1711" t="s">
        <v>103587</v>
      </c>
      <c r="D1711" t="s">
        <v>103586</v>
      </c>
      <c r="E1711" t="str">
        <f t="shared" si="26"/>
        <v>521425 - CH RIVES</v>
      </c>
      <c r="F1711" t="s">
        <v>14714</v>
      </c>
      <c r="G1711" t="s">
        <v>102941</v>
      </c>
      <c r="I1711" t="s">
        <v>36000</v>
      </c>
      <c r="J1711" t="s">
        <v>103585</v>
      </c>
      <c r="K1711" t="s">
        <v>208</v>
      </c>
      <c r="L1711" t="s">
        <v>103584</v>
      </c>
      <c r="N1711" t="s">
        <v>208</v>
      </c>
      <c r="O1711" t="s">
        <v>476</v>
      </c>
      <c r="P1711" t="s">
        <v>476</v>
      </c>
    </row>
    <row r="1712" spans="1:16">
      <c r="A1712" s="484" t="s">
        <v>104838</v>
      </c>
      <c r="B1712" s="485" t="s">
        <v>58779</v>
      </c>
      <c r="C1712" t="s">
        <v>104837</v>
      </c>
      <c r="D1712" t="s">
        <v>104836</v>
      </c>
      <c r="E1712" t="str">
        <f t="shared" si="26"/>
        <v>52061 - CHAI</v>
      </c>
      <c r="F1712" t="s">
        <v>38625</v>
      </c>
      <c r="G1712" t="s">
        <v>58776</v>
      </c>
      <c r="H1712" t="s">
        <v>740</v>
      </c>
      <c r="I1712" t="s">
        <v>10418</v>
      </c>
      <c r="J1712" t="s">
        <v>104835</v>
      </c>
      <c r="K1712" t="s">
        <v>104834</v>
      </c>
      <c r="L1712" t="s">
        <v>104833</v>
      </c>
      <c r="N1712" t="s">
        <v>208</v>
      </c>
      <c r="O1712" t="s">
        <v>476</v>
      </c>
      <c r="P1712" t="s">
        <v>476</v>
      </c>
    </row>
    <row r="1713" spans="1:16">
      <c r="A1713" s="484" t="s">
        <v>58780</v>
      </c>
      <c r="B1713" s="485" t="s">
        <v>58779</v>
      </c>
      <c r="C1713" t="s">
        <v>58778</v>
      </c>
      <c r="D1713" t="s">
        <v>58777</v>
      </c>
      <c r="E1713" t="str">
        <f t="shared" si="26"/>
        <v>524578 - IFSI IFAS CHAI ST EGREVE</v>
      </c>
      <c r="F1713" t="s">
        <v>2524</v>
      </c>
      <c r="G1713" t="s">
        <v>58776</v>
      </c>
      <c r="I1713" t="s">
        <v>10418</v>
      </c>
      <c r="J1713" t="s">
        <v>58775</v>
      </c>
      <c r="K1713" t="s">
        <v>208</v>
      </c>
      <c r="L1713" t="s">
        <v>58774</v>
      </c>
      <c r="N1713" t="s">
        <v>208</v>
      </c>
      <c r="O1713" t="s">
        <v>476</v>
      </c>
      <c r="P1713" t="s">
        <v>476</v>
      </c>
    </row>
    <row r="1714" spans="1:16">
      <c r="A1714" s="484" t="s">
        <v>101142</v>
      </c>
      <c r="C1714" t="s">
        <v>101141</v>
      </c>
      <c r="D1714" t="s">
        <v>101140</v>
      </c>
      <c r="E1714" t="str">
        <f t="shared" si="26"/>
        <v>498427 - CH ST LAURENT DU PONT</v>
      </c>
      <c r="F1714" t="s">
        <v>40967</v>
      </c>
      <c r="G1714" t="s">
        <v>101139</v>
      </c>
      <c r="I1714" t="s">
        <v>101138</v>
      </c>
      <c r="J1714" t="s">
        <v>101137</v>
      </c>
      <c r="K1714" t="s">
        <v>208</v>
      </c>
      <c r="L1714" t="s">
        <v>101136</v>
      </c>
      <c r="N1714" t="s">
        <v>208</v>
      </c>
      <c r="O1714" t="s">
        <v>476</v>
      </c>
      <c r="P1714" t="s">
        <v>476</v>
      </c>
    </row>
    <row r="1715" spans="1:16">
      <c r="A1715" s="484" t="s">
        <v>102384</v>
      </c>
      <c r="C1715" t="s">
        <v>102383</v>
      </c>
      <c r="D1715" t="s">
        <v>102382</v>
      </c>
      <c r="E1715" t="str">
        <f t="shared" si="26"/>
        <v>660103 - CHIVI</v>
      </c>
      <c r="F1715" t="s">
        <v>14316</v>
      </c>
      <c r="G1715" t="s">
        <v>102381</v>
      </c>
      <c r="I1715" t="s">
        <v>36463</v>
      </c>
      <c r="J1715" t="s">
        <v>102380</v>
      </c>
      <c r="K1715" t="s">
        <v>208</v>
      </c>
      <c r="L1715" t="s">
        <v>102379</v>
      </c>
      <c r="N1715" t="s">
        <v>208</v>
      </c>
      <c r="O1715" t="s">
        <v>476</v>
      </c>
      <c r="P1715" t="s">
        <v>476</v>
      </c>
    </row>
    <row r="1716" spans="1:16">
      <c r="A1716" s="484" t="s">
        <v>83143</v>
      </c>
      <c r="B1716" s="485" t="s">
        <v>83142</v>
      </c>
      <c r="C1716" t="s">
        <v>83141</v>
      </c>
      <c r="D1716" t="s">
        <v>83140</v>
      </c>
      <c r="E1716" t="str">
        <f t="shared" si="26"/>
        <v>481257 - ECOLE SANITAIRE DU CHI VERCORS ISERE SAINT MARCELLIN</v>
      </c>
      <c r="F1716" t="s">
        <v>9751</v>
      </c>
      <c r="G1716" t="s">
        <v>83139</v>
      </c>
      <c r="H1716" t="s">
        <v>61259</v>
      </c>
      <c r="I1716" t="s">
        <v>36463</v>
      </c>
      <c r="J1716" t="s">
        <v>83138</v>
      </c>
      <c r="K1716" t="s">
        <v>208</v>
      </c>
      <c r="L1716" t="s">
        <v>83137</v>
      </c>
      <c r="N1716" t="s">
        <v>208</v>
      </c>
      <c r="O1716" t="s">
        <v>476</v>
      </c>
      <c r="P1716" t="s">
        <v>476</v>
      </c>
    </row>
    <row r="1717" spans="1:16">
      <c r="A1717" s="484" t="s">
        <v>101425</v>
      </c>
      <c r="C1717" t="s">
        <v>101424</v>
      </c>
      <c r="D1717" t="s">
        <v>101423</v>
      </c>
      <c r="E1717" t="str">
        <f t="shared" si="26"/>
        <v>476237 - CH RHUMATOLOGIQUE URIAGE</v>
      </c>
      <c r="G1717" t="s">
        <v>101422</v>
      </c>
      <c r="I1717" t="s">
        <v>101421</v>
      </c>
      <c r="J1717" t="s">
        <v>101420</v>
      </c>
      <c r="K1717" t="s">
        <v>101419</v>
      </c>
      <c r="L1717" t="s">
        <v>101418</v>
      </c>
      <c r="N1717" t="s">
        <v>208</v>
      </c>
      <c r="O1717" t="s">
        <v>476</v>
      </c>
      <c r="P1717" t="s">
        <v>476</v>
      </c>
    </row>
    <row r="1718" spans="1:16">
      <c r="A1718" s="484" t="s">
        <v>22502</v>
      </c>
      <c r="C1718" t="s">
        <v>22501</v>
      </c>
      <c r="D1718" t="s">
        <v>22500</v>
      </c>
      <c r="E1718" t="str">
        <f t="shared" si="26"/>
        <v>575252 - RAS LE PERRON ST SAUVEUR</v>
      </c>
      <c r="F1718" t="s">
        <v>16212</v>
      </c>
      <c r="G1718" t="s">
        <v>22499</v>
      </c>
      <c r="I1718" t="s">
        <v>22498</v>
      </c>
      <c r="J1718" t="s">
        <v>22497</v>
      </c>
      <c r="K1718" t="s">
        <v>208</v>
      </c>
      <c r="L1718" t="s">
        <v>22496</v>
      </c>
      <c r="N1718" t="s">
        <v>208</v>
      </c>
      <c r="O1718" t="s">
        <v>476</v>
      </c>
      <c r="P1718" t="s">
        <v>476</v>
      </c>
    </row>
    <row r="1719" spans="1:16">
      <c r="A1719" s="484" t="s">
        <v>102205</v>
      </c>
      <c r="C1719" t="s">
        <v>102204</v>
      </c>
      <c r="D1719" t="s">
        <v>102203</v>
      </c>
      <c r="E1719" t="str">
        <f t="shared" si="26"/>
        <v>476225 - CH LA TOUR DU PIN</v>
      </c>
      <c r="G1719" t="s">
        <v>102202</v>
      </c>
      <c r="I1719" t="s">
        <v>19944</v>
      </c>
      <c r="J1719" t="s">
        <v>102201</v>
      </c>
      <c r="K1719" t="s">
        <v>102200</v>
      </c>
      <c r="L1719" t="s">
        <v>102199</v>
      </c>
      <c r="N1719" t="s">
        <v>208</v>
      </c>
      <c r="O1719" t="s">
        <v>476</v>
      </c>
      <c r="P1719" t="s">
        <v>476</v>
      </c>
    </row>
    <row r="1720" spans="1:16">
      <c r="A1720" s="484" t="s">
        <v>100936</v>
      </c>
      <c r="B1720" s="485" t="s">
        <v>100935</v>
      </c>
      <c r="C1720" t="s">
        <v>100934</v>
      </c>
      <c r="D1720" t="s">
        <v>100933</v>
      </c>
      <c r="E1720" t="str">
        <f t="shared" si="26"/>
        <v>7201 - CHU GRENOBLE</v>
      </c>
      <c r="F1720" t="s">
        <v>5473</v>
      </c>
      <c r="G1720" t="s">
        <v>100932</v>
      </c>
      <c r="H1720" t="s">
        <v>100931</v>
      </c>
      <c r="I1720" t="s">
        <v>836</v>
      </c>
      <c r="J1720" t="s">
        <v>100930</v>
      </c>
      <c r="K1720" t="s">
        <v>100929</v>
      </c>
      <c r="L1720" t="s">
        <v>100928</v>
      </c>
      <c r="N1720" t="s">
        <v>208</v>
      </c>
      <c r="O1720" t="s">
        <v>476</v>
      </c>
      <c r="P1720" t="s">
        <v>476</v>
      </c>
    </row>
    <row r="1721" spans="1:16">
      <c r="A1721" s="484" t="s">
        <v>103418</v>
      </c>
      <c r="C1721" t="s">
        <v>103417</v>
      </c>
      <c r="D1721" t="s">
        <v>103416</v>
      </c>
      <c r="E1721" t="str">
        <f t="shared" si="26"/>
        <v>535874 - CH TULLINS</v>
      </c>
      <c r="F1721" t="s">
        <v>51479</v>
      </c>
      <c r="G1721" t="s">
        <v>103415</v>
      </c>
      <c r="I1721" t="s">
        <v>103414</v>
      </c>
      <c r="J1721" t="s">
        <v>103413</v>
      </c>
      <c r="K1721" t="s">
        <v>208</v>
      </c>
      <c r="L1721" t="s">
        <v>103412</v>
      </c>
      <c r="N1721" t="s">
        <v>208</v>
      </c>
      <c r="O1721" t="s">
        <v>476</v>
      </c>
      <c r="P1721" t="s">
        <v>476</v>
      </c>
    </row>
    <row r="1722" spans="1:16">
      <c r="A1722" s="484" t="s">
        <v>100788</v>
      </c>
      <c r="B1722" s="485" t="s">
        <v>58923</v>
      </c>
      <c r="C1722" t="s">
        <v>100787</v>
      </c>
      <c r="D1722" t="s">
        <v>100786</v>
      </c>
      <c r="E1722" t="str">
        <f t="shared" si="26"/>
        <v>44477 - CH VIENNE</v>
      </c>
      <c r="F1722" t="s">
        <v>81141</v>
      </c>
      <c r="H1722" t="s">
        <v>100785</v>
      </c>
      <c r="I1722" t="s">
        <v>10577</v>
      </c>
      <c r="J1722" t="s">
        <v>100784</v>
      </c>
      <c r="K1722" t="s">
        <v>100783</v>
      </c>
      <c r="L1722" t="s">
        <v>100782</v>
      </c>
      <c r="N1722" t="s">
        <v>208</v>
      </c>
      <c r="O1722" t="s">
        <v>476</v>
      </c>
      <c r="P1722" t="s">
        <v>476</v>
      </c>
    </row>
    <row r="1723" spans="1:16">
      <c r="A1723" s="484" t="s">
        <v>58924</v>
      </c>
      <c r="B1723" s="485" t="s">
        <v>58923</v>
      </c>
      <c r="C1723" t="s">
        <v>58922</v>
      </c>
      <c r="D1723" t="s">
        <v>58921</v>
      </c>
      <c r="E1723" t="str">
        <f t="shared" si="26"/>
        <v>645692 - IFSI DU CH VIENNE</v>
      </c>
      <c r="F1723" t="s">
        <v>22835</v>
      </c>
      <c r="G1723" t="s">
        <v>58920</v>
      </c>
      <c r="I1723" t="s">
        <v>10577</v>
      </c>
      <c r="J1723" t="s">
        <v>58919</v>
      </c>
      <c r="K1723" t="s">
        <v>208</v>
      </c>
      <c r="L1723" t="s">
        <v>58918</v>
      </c>
      <c r="N1723" t="s">
        <v>208</v>
      </c>
      <c r="O1723" t="s">
        <v>476</v>
      </c>
      <c r="P1723" t="s">
        <v>476</v>
      </c>
    </row>
    <row r="1724" spans="1:16">
      <c r="A1724" s="484" t="s">
        <v>101990</v>
      </c>
      <c r="B1724" s="485" t="s">
        <v>58765</v>
      </c>
      <c r="C1724" t="s">
        <v>101989</v>
      </c>
      <c r="D1724" t="s">
        <v>101988</v>
      </c>
      <c r="E1724" t="str">
        <f t="shared" si="26"/>
        <v>33078 - CHLP DOLE</v>
      </c>
      <c r="F1724" t="s">
        <v>17173</v>
      </c>
      <c r="G1724" t="s">
        <v>101987</v>
      </c>
      <c r="I1724" t="s">
        <v>16252</v>
      </c>
      <c r="J1724" t="s">
        <v>101986</v>
      </c>
      <c r="K1724" t="s">
        <v>101985</v>
      </c>
      <c r="L1724" t="s">
        <v>101984</v>
      </c>
      <c r="N1724" t="s">
        <v>208</v>
      </c>
      <c r="O1724" t="s">
        <v>476</v>
      </c>
      <c r="P1724" t="s">
        <v>476</v>
      </c>
    </row>
    <row r="1725" spans="1:16">
      <c r="A1725" s="484" t="s">
        <v>58766</v>
      </c>
      <c r="B1725" s="485" t="s">
        <v>58765</v>
      </c>
      <c r="C1725" t="s">
        <v>58764</v>
      </c>
      <c r="D1725" t="s">
        <v>58763</v>
      </c>
      <c r="E1725" t="str">
        <f t="shared" si="26"/>
        <v>650389 - IFSI JURA NORD DU CH LOUIS PASTEUR</v>
      </c>
      <c r="G1725" t="s">
        <v>58762</v>
      </c>
      <c r="I1725" t="s">
        <v>16252</v>
      </c>
      <c r="J1725" t="s">
        <v>58761</v>
      </c>
      <c r="K1725" t="s">
        <v>208</v>
      </c>
      <c r="L1725" t="s">
        <v>58760</v>
      </c>
      <c r="N1725" t="s">
        <v>208</v>
      </c>
      <c r="O1725" t="s">
        <v>476</v>
      </c>
      <c r="P1725" t="s">
        <v>476</v>
      </c>
    </row>
    <row r="1726" spans="1:16">
      <c r="A1726" s="484" t="s">
        <v>102265</v>
      </c>
      <c r="B1726" s="485" t="s">
        <v>102264</v>
      </c>
      <c r="C1726" t="s">
        <v>102263</v>
      </c>
      <c r="D1726" t="s">
        <v>102262</v>
      </c>
      <c r="E1726" t="str">
        <f t="shared" si="26"/>
        <v>54501 - CH JURA SUD</v>
      </c>
      <c r="F1726" t="s">
        <v>4384</v>
      </c>
      <c r="G1726" t="s">
        <v>102261</v>
      </c>
      <c r="H1726" t="s">
        <v>102260</v>
      </c>
      <c r="I1726" t="s">
        <v>4141</v>
      </c>
      <c r="J1726" t="s">
        <v>102259</v>
      </c>
      <c r="K1726" t="s">
        <v>102258</v>
      </c>
      <c r="L1726" t="s">
        <v>102257</v>
      </c>
      <c r="N1726" t="s">
        <v>208</v>
      </c>
      <c r="O1726" t="s">
        <v>476</v>
      </c>
      <c r="P1726" t="s">
        <v>476</v>
      </c>
    </row>
    <row r="1727" spans="1:16">
      <c r="A1727" s="484" t="s">
        <v>101296</v>
      </c>
      <c r="C1727" t="s">
        <v>101295</v>
      </c>
      <c r="D1727" t="s">
        <v>101294</v>
      </c>
      <c r="E1727" t="str">
        <f t="shared" si="26"/>
        <v>510312 - CH SALINS LES BAINS</v>
      </c>
      <c r="F1727" t="s">
        <v>61085</v>
      </c>
      <c r="G1727" t="s">
        <v>101293</v>
      </c>
      <c r="I1727" t="s">
        <v>36306</v>
      </c>
      <c r="J1727" t="s">
        <v>101292</v>
      </c>
      <c r="K1727" t="s">
        <v>208</v>
      </c>
      <c r="L1727" t="s">
        <v>101291</v>
      </c>
      <c r="N1727" t="s">
        <v>208</v>
      </c>
      <c r="O1727" t="s">
        <v>476</v>
      </c>
      <c r="P1727" t="s">
        <v>476</v>
      </c>
    </row>
    <row r="1728" spans="1:16">
      <c r="A1728" s="484" t="s">
        <v>101217</v>
      </c>
      <c r="B1728" s="485" t="s">
        <v>101216</v>
      </c>
      <c r="C1728" t="s">
        <v>101215</v>
      </c>
      <c r="D1728" t="s">
        <v>101214</v>
      </c>
      <c r="E1728" t="str">
        <f t="shared" si="26"/>
        <v>455593 - CHS ST YLIE JURA</v>
      </c>
      <c r="F1728" t="s">
        <v>7254</v>
      </c>
      <c r="G1728" t="s">
        <v>101213</v>
      </c>
      <c r="H1728" t="s">
        <v>740</v>
      </c>
      <c r="I1728" t="s">
        <v>16252</v>
      </c>
      <c r="J1728" t="s">
        <v>101212</v>
      </c>
      <c r="K1728" t="s">
        <v>101211</v>
      </c>
      <c r="L1728" t="s">
        <v>101210</v>
      </c>
      <c r="N1728" t="s">
        <v>208</v>
      </c>
      <c r="O1728" t="s">
        <v>476</v>
      </c>
      <c r="P1728" t="s">
        <v>476</v>
      </c>
    </row>
    <row r="1729" spans="1:16">
      <c r="A1729" s="484" t="s">
        <v>77492</v>
      </c>
      <c r="C1729" t="s">
        <v>77491</v>
      </c>
      <c r="D1729" t="s">
        <v>77490</v>
      </c>
      <c r="E1729" t="str">
        <f t="shared" si="26"/>
        <v>417634 - ETAPES DOLE</v>
      </c>
      <c r="G1729" t="s">
        <v>77489</v>
      </c>
      <c r="I1729" t="s">
        <v>16252</v>
      </c>
      <c r="J1729" t="s">
        <v>77488</v>
      </c>
      <c r="K1729" t="s">
        <v>208</v>
      </c>
      <c r="L1729" t="s">
        <v>77487</v>
      </c>
      <c r="N1729" t="s">
        <v>208</v>
      </c>
      <c r="O1729" t="s">
        <v>476</v>
      </c>
      <c r="P1729" t="s">
        <v>476</v>
      </c>
    </row>
    <row r="1730" spans="1:16">
      <c r="A1730" s="484" t="s">
        <v>102421</v>
      </c>
      <c r="C1730" t="s">
        <v>102420</v>
      </c>
      <c r="D1730" t="s">
        <v>102419</v>
      </c>
      <c r="E1730" t="str">
        <f t="shared" ref="E1730:E1793" si="27">_xlfn.CONCAT(L1730," - ",D1730)</f>
        <v>458521 - CHI ORGELET</v>
      </c>
      <c r="F1730" t="s">
        <v>59358</v>
      </c>
      <c r="G1730" t="s">
        <v>102418</v>
      </c>
      <c r="I1730" t="s">
        <v>102417</v>
      </c>
      <c r="J1730" t="s">
        <v>102416</v>
      </c>
      <c r="K1730" t="s">
        <v>208</v>
      </c>
      <c r="L1730" t="s">
        <v>102415</v>
      </c>
      <c r="N1730" t="s">
        <v>208</v>
      </c>
      <c r="O1730" t="s">
        <v>476</v>
      </c>
      <c r="P1730" t="s">
        <v>476</v>
      </c>
    </row>
    <row r="1731" spans="1:16">
      <c r="A1731" s="484" t="s">
        <v>104192</v>
      </c>
      <c r="B1731" s="485" t="s">
        <v>104178</v>
      </c>
      <c r="C1731" t="s">
        <v>104191</v>
      </c>
      <c r="D1731" t="s">
        <v>104190</v>
      </c>
      <c r="E1731" t="str">
        <f t="shared" si="27"/>
        <v>29907 - CH BLOIS</v>
      </c>
      <c r="F1731" t="s">
        <v>831</v>
      </c>
      <c r="G1731" t="s">
        <v>104183</v>
      </c>
      <c r="I1731" t="s">
        <v>8097</v>
      </c>
      <c r="J1731" t="s">
        <v>104189</v>
      </c>
      <c r="K1731" t="s">
        <v>104188</v>
      </c>
      <c r="L1731" t="s">
        <v>104187</v>
      </c>
      <c r="N1731" t="s">
        <v>208</v>
      </c>
      <c r="O1731" t="s">
        <v>476</v>
      </c>
      <c r="P1731" t="s">
        <v>476</v>
      </c>
    </row>
    <row r="1732" spans="1:16">
      <c r="A1732" s="484" t="s">
        <v>104179</v>
      </c>
      <c r="B1732" s="485" t="s">
        <v>104178</v>
      </c>
      <c r="C1732" t="s">
        <v>104177</v>
      </c>
      <c r="D1732" t="s">
        <v>104176</v>
      </c>
      <c r="E1732" t="str">
        <f t="shared" si="27"/>
        <v>542880 - CH BLOIS IFSI</v>
      </c>
      <c r="F1732" t="s">
        <v>831</v>
      </c>
      <c r="G1732" t="s">
        <v>104175</v>
      </c>
      <c r="I1732" t="s">
        <v>8097</v>
      </c>
      <c r="J1732" t="s">
        <v>104174</v>
      </c>
      <c r="K1732" t="s">
        <v>208</v>
      </c>
      <c r="L1732" t="s">
        <v>104173</v>
      </c>
      <c r="N1732" t="s">
        <v>208</v>
      </c>
      <c r="O1732" t="s">
        <v>476</v>
      </c>
      <c r="P1732" t="s">
        <v>476</v>
      </c>
    </row>
    <row r="1733" spans="1:16">
      <c r="A1733" s="484" t="s">
        <v>104186</v>
      </c>
      <c r="C1733" t="s">
        <v>104185</v>
      </c>
      <c r="D1733" t="s">
        <v>104184</v>
      </c>
      <c r="E1733" t="str">
        <f t="shared" si="27"/>
        <v>466141 - CH BLOIS CESU 41</v>
      </c>
      <c r="F1733" t="s">
        <v>47386</v>
      </c>
      <c r="G1733" t="s">
        <v>104183</v>
      </c>
      <c r="I1733" t="s">
        <v>8097</v>
      </c>
      <c r="J1733" t="s">
        <v>104182</v>
      </c>
      <c r="K1733" t="s">
        <v>104181</v>
      </c>
      <c r="L1733" t="s">
        <v>104180</v>
      </c>
      <c r="N1733" t="s">
        <v>208</v>
      </c>
      <c r="O1733" t="s">
        <v>476</v>
      </c>
      <c r="P1733" t="s">
        <v>476</v>
      </c>
    </row>
    <row r="1734" spans="1:16">
      <c r="A1734" s="484" t="s">
        <v>81749</v>
      </c>
      <c r="C1734" t="s">
        <v>81748</v>
      </c>
      <c r="D1734" t="s">
        <v>81747</v>
      </c>
      <c r="E1734" t="str">
        <f t="shared" si="27"/>
        <v>495013 - EHPAD CONTRES</v>
      </c>
      <c r="F1734" t="s">
        <v>81746</v>
      </c>
      <c r="G1734" t="s">
        <v>81745</v>
      </c>
      <c r="I1734" t="s">
        <v>38115</v>
      </c>
      <c r="J1734" t="s">
        <v>81744</v>
      </c>
      <c r="K1734" t="s">
        <v>208</v>
      </c>
      <c r="L1734" t="s">
        <v>81743</v>
      </c>
      <c r="N1734" t="s">
        <v>208</v>
      </c>
      <c r="O1734" t="s">
        <v>476</v>
      </c>
      <c r="P1734" t="s">
        <v>476</v>
      </c>
    </row>
    <row r="1735" spans="1:16">
      <c r="A1735" s="484" t="s">
        <v>103663</v>
      </c>
      <c r="C1735" t="s">
        <v>103662</v>
      </c>
      <c r="D1735" t="s">
        <v>103661</v>
      </c>
      <c r="E1735" t="str">
        <f t="shared" si="27"/>
        <v>529084 - CH MONTRICHARD</v>
      </c>
      <c r="F1735" t="s">
        <v>44565</v>
      </c>
      <c r="G1735" t="s">
        <v>103660</v>
      </c>
      <c r="I1735" t="s">
        <v>103659</v>
      </c>
      <c r="J1735" t="s">
        <v>103658</v>
      </c>
      <c r="K1735" t="s">
        <v>208</v>
      </c>
      <c r="L1735" t="s">
        <v>103657</v>
      </c>
      <c r="N1735" t="s">
        <v>208</v>
      </c>
      <c r="O1735" t="s">
        <v>476</v>
      </c>
      <c r="P1735" t="s">
        <v>476</v>
      </c>
    </row>
    <row r="1736" spans="1:16">
      <c r="A1736" s="484" t="s">
        <v>101363</v>
      </c>
      <c r="C1736" t="s">
        <v>101362</v>
      </c>
      <c r="D1736" t="s">
        <v>101361</v>
      </c>
      <c r="E1736" t="str">
        <f t="shared" si="27"/>
        <v>192041 - CH ROMORANTIN LANTENAY</v>
      </c>
      <c r="F1736" t="s">
        <v>43409</v>
      </c>
      <c r="G1736" t="s">
        <v>101360</v>
      </c>
      <c r="I1736" t="s">
        <v>19131</v>
      </c>
      <c r="J1736" t="s">
        <v>101359</v>
      </c>
      <c r="K1736" t="s">
        <v>101358</v>
      </c>
      <c r="L1736" t="s">
        <v>101357</v>
      </c>
      <c r="N1736" t="s">
        <v>208</v>
      </c>
      <c r="O1736" t="s">
        <v>476</v>
      </c>
      <c r="P1736" t="s">
        <v>476</v>
      </c>
    </row>
    <row r="1737" spans="1:16">
      <c r="A1737" s="484" t="s">
        <v>101188</v>
      </c>
      <c r="C1737" t="s">
        <v>101187</v>
      </c>
      <c r="D1737" t="s">
        <v>101186</v>
      </c>
      <c r="E1737" t="str">
        <f t="shared" si="27"/>
        <v>497265 - CH ST AIGNAN</v>
      </c>
      <c r="F1737" t="s">
        <v>101185</v>
      </c>
      <c r="G1737" t="s">
        <v>101184</v>
      </c>
      <c r="I1737" t="s">
        <v>101183</v>
      </c>
      <c r="J1737" t="s">
        <v>101182</v>
      </c>
      <c r="K1737" t="s">
        <v>208</v>
      </c>
      <c r="L1737" t="s">
        <v>101181</v>
      </c>
      <c r="N1737" t="s">
        <v>208</v>
      </c>
      <c r="O1737" t="s">
        <v>476</v>
      </c>
      <c r="P1737" t="s">
        <v>476</v>
      </c>
    </row>
    <row r="1738" spans="1:16">
      <c r="A1738" s="484" t="s">
        <v>101266</v>
      </c>
      <c r="C1738" t="s">
        <v>101265</v>
      </c>
      <c r="D1738" t="s">
        <v>101264</v>
      </c>
      <c r="E1738" t="str">
        <f t="shared" si="27"/>
        <v>603053 - CH SELLES SUR CHER</v>
      </c>
      <c r="F1738" t="s">
        <v>37463</v>
      </c>
      <c r="G1738" t="s">
        <v>101263</v>
      </c>
      <c r="I1738" t="s">
        <v>101262</v>
      </c>
      <c r="J1738" t="s">
        <v>101261</v>
      </c>
      <c r="K1738" t="s">
        <v>208</v>
      </c>
      <c r="L1738" t="s">
        <v>101260</v>
      </c>
      <c r="N1738" t="s">
        <v>208</v>
      </c>
      <c r="O1738" t="s">
        <v>476</v>
      </c>
      <c r="P1738" t="s">
        <v>476</v>
      </c>
    </row>
    <row r="1739" spans="1:16">
      <c r="A1739" s="484" t="s">
        <v>104774</v>
      </c>
      <c r="C1739" t="s">
        <v>104773</v>
      </c>
      <c r="D1739" t="s">
        <v>104772</v>
      </c>
      <c r="E1739" t="str">
        <f t="shared" si="27"/>
        <v>494252 - CH MONTOIRE SUR LE LOIR</v>
      </c>
      <c r="F1739" t="s">
        <v>104771</v>
      </c>
      <c r="G1739" t="s">
        <v>104770</v>
      </c>
      <c r="I1739" t="s">
        <v>4025</v>
      </c>
      <c r="J1739" t="s">
        <v>104769</v>
      </c>
      <c r="K1739" t="s">
        <v>104768</v>
      </c>
      <c r="L1739" t="s">
        <v>104767</v>
      </c>
      <c r="N1739" t="s">
        <v>208</v>
      </c>
      <c r="O1739" t="s">
        <v>476</v>
      </c>
      <c r="P1739" t="s">
        <v>476</v>
      </c>
    </row>
    <row r="1740" spans="1:16">
      <c r="A1740" s="484" t="s">
        <v>100811</v>
      </c>
      <c r="C1740" t="s">
        <v>100810</v>
      </c>
      <c r="D1740" t="s">
        <v>100809</v>
      </c>
      <c r="E1740" t="str">
        <f t="shared" si="27"/>
        <v>52747 - CH VENDOME</v>
      </c>
      <c r="F1740" t="s">
        <v>831</v>
      </c>
      <c r="G1740" t="s">
        <v>100808</v>
      </c>
      <c r="I1740" t="s">
        <v>68599</v>
      </c>
      <c r="J1740" t="s">
        <v>100807</v>
      </c>
      <c r="K1740" t="s">
        <v>100806</v>
      </c>
      <c r="L1740" t="s">
        <v>100805</v>
      </c>
      <c r="N1740" t="s">
        <v>208</v>
      </c>
      <c r="O1740" t="s">
        <v>476</v>
      </c>
      <c r="P1740" t="s">
        <v>476</v>
      </c>
    </row>
    <row r="1741" spans="1:16">
      <c r="A1741" s="484" t="s">
        <v>81858</v>
      </c>
      <c r="C1741" t="s">
        <v>81857</v>
      </c>
      <c r="D1741" t="s">
        <v>81857</v>
      </c>
      <c r="E1741" t="str">
        <f t="shared" si="27"/>
        <v>605311 - EHPAD CHATRES SUR CHER</v>
      </c>
      <c r="F1741" t="s">
        <v>49390</v>
      </c>
      <c r="G1741" t="s">
        <v>81856</v>
      </c>
      <c r="I1741" t="s">
        <v>81855</v>
      </c>
      <c r="K1741" t="s">
        <v>208</v>
      </c>
      <c r="L1741" t="s">
        <v>81854</v>
      </c>
      <c r="N1741" t="s">
        <v>208</v>
      </c>
      <c r="O1741" t="s">
        <v>476</v>
      </c>
      <c r="P1741" t="s">
        <v>476</v>
      </c>
    </row>
    <row r="1742" spans="1:16">
      <c r="A1742" s="484" t="s">
        <v>81923</v>
      </c>
      <c r="C1742" t="s">
        <v>81922</v>
      </c>
      <c r="D1742" t="s">
        <v>81922</v>
      </c>
      <c r="E1742" t="str">
        <f t="shared" si="27"/>
        <v>481543 - EHPAD BOURG ARGENTAL</v>
      </c>
      <c r="F1742" t="s">
        <v>48837</v>
      </c>
      <c r="G1742" t="s">
        <v>81921</v>
      </c>
      <c r="I1742" t="s">
        <v>81920</v>
      </c>
      <c r="J1742" t="s">
        <v>81919</v>
      </c>
      <c r="K1742" t="s">
        <v>208</v>
      </c>
      <c r="L1742" t="s">
        <v>81918</v>
      </c>
      <c r="N1742" t="s">
        <v>208</v>
      </c>
      <c r="O1742" t="s">
        <v>476</v>
      </c>
      <c r="P1742" t="s">
        <v>476</v>
      </c>
    </row>
    <row r="1743" spans="1:16">
      <c r="A1743" s="484" t="s">
        <v>102819</v>
      </c>
      <c r="C1743" t="s">
        <v>102818</v>
      </c>
      <c r="D1743" t="s">
        <v>102817</v>
      </c>
      <c r="E1743" t="str">
        <f t="shared" si="27"/>
        <v>536386 - CHGC</v>
      </c>
      <c r="G1743" t="s">
        <v>102816</v>
      </c>
      <c r="H1743" t="s">
        <v>77661</v>
      </c>
      <c r="I1743" t="s">
        <v>67905</v>
      </c>
      <c r="J1743" t="s">
        <v>102815</v>
      </c>
      <c r="K1743" t="s">
        <v>208</v>
      </c>
      <c r="L1743" t="s">
        <v>102814</v>
      </c>
      <c r="N1743" t="s">
        <v>208</v>
      </c>
      <c r="O1743" t="s">
        <v>476</v>
      </c>
      <c r="P1743" t="s">
        <v>476</v>
      </c>
    </row>
    <row r="1744" spans="1:16">
      <c r="A1744" s="484" t="s">
        <v>77101</v>
      </c>
      <c r="C1744" t="s">
        <v>77100</v>
      </c>
      <c r="D1744" t="s">
        <v>77099</v>
      </c>
      <c r="E1744" t="str">
        <f t="shared" si="27"/>
        <v>686347 - EHPAD COUTOUVRE</v>
      </c>
      <c r="F1744" t="s">
        <v>12456</v>
      </c>
      <c r="G1744" t="s">
        <v>77098</v>
      </c>
      <c r="I1744" t="s">
        <v>77097</v>
      </c>
      <c r="J1744" t="s">
        <v>77096</v>
      </c>
      <c r="K1744" t="s">
        <v>208</v>
      </c>
      <c r="L1744" t="s">
        <v>77095</v>
      </c>
      <c r="N1744" t="s">
        <v>208</v>
      </c>
      <c r="O1744" t="s">
        <v>476</v>
      </c>
      <c r="P1744" t="s">
        <v>476</v>
      </c>
    </row>
    <row r="1745" spans="1:16">
      <c r="A1745" s="484" t="s">
        <v>102141</v>
      </c>
      <c r="B1745" s="485" t="s">
        <v>102140</v>
      </c>
      <c r="C1745" t="s">
        <v>102139</v>
      </c>
      <c r="D1745" t="s">
        <v>102138</v>
      </c>
      <c r="E1745" t="str">
        <f t="shared" si="27"/>
        <v>509759 - CH LE CORBUSIER FIRMINY</v>
      </c>
      <c r="F1745" t="s">
        <v>6968</v>
      </c>
      <c r="G1745" t="s">
        <v>102137</v>
      </c>
      <c r="H1745" t="s">
        <v>102136</v>
      </c>
      <c r="I1745" t="s">
        <v>22562</v>
      </c>
      <c r="J1745" t="s">
        <v>102135</v>
      </c>
      <c r="K1745" t="s">
        <v>102134</v>
      </c>
      <c r="L1745" t="s">
        <v>102133</v>
      </c>
      <c r="N1745" t="s">
        <v>208</v>
      </c>
      <c r="O1745" t="s">
        <v>476</v>
      </c>
      <c r="P1745" t="s">
        <v>476</v>
      </c>
    </row>
    <row r="1746" spans="1:16">
      <c r="A1746" s="484" t="s">
        <v>81677</v>
      </c>
      <c r="C1746" t="s">
        <v>81676</v>
      </c>
      <c r="D1746" t="s">
        <v>81675</v>
      </c>
      <c r="E1746" t="str">
        <f t="shared" si="27"/>
        <v>682688 - EHPAD LA PACAUDIERE</v>
      </c>
      <c r="F1746" t="s">
        <v>7936</v>
      </c>
      <c r="G1746" t="s">
        <v>81674</v>
      </c>
      <c r="I1746" t="s">
        <v>81673</v>
      </c>
      <c r="J1746" t="s">
        <v>81672</v>
      </c>
      <c r="K1746" t="s">
        <v>208</v>
      </c>
      <c r="L1746" t="s">
        <v>81671</v>
      </c>
      <c r="N1746" t="s">
        <v>208</v>
      </c>
      <c r="O1746" t="s">
        <v>476</v>
      </c>
      <c r="P1746" t="s">
        <v>476</v>
      </c>
    </row>
    <row r="1747" spans="1:16">
      <c r="A1747" s="484" t="s">
        <v>103583</v>
      </c>
      <c r="B1747" s="485" t="s">
        <v>103582</v>
      </c>
      <c r="C1747" t="s">
        <v>103581</v>
      </c>
      <c r="D1747" t="s">
        <v>103580</v>
      </c>
      <c r="E1747" t="str">
        <f t="shared" si="27"/>
        <v>478428 - CH ROANNE - IFSI</v>
      </c>
      <c r="F1747" t="s">
        <v>5473</v>
      </c>
      <c r="G1747" t="s">
        <v>103579</v>
      </c>
      <c r="I1747" t="s">
        <v>13562</v>
      </c>
      <c r="J1747" t="s">
        <v>103578</v>
      </c>
      <c r="K1747" t="s">
        <v>208</v>
      </c>
      <c r="L1747" t="s">
        <v>103577</v>
      </c>
      <c r="N1747" t="s">
        <v>208</v>
      </c>
      <c r="O1747" t="s">
        <v>476</v>
      </c>
      <c r="P1747" t="s">
        <v>476</v>
      </c>
    </row>
    <row r="1748" spans="1:16">
      <c r="A1748" s="484" t="s">
        <v>100951</v>
      </c>
      <c r="B1748" s="485" t="s">
        <v>100950</v>
      </c>
      <c r="C1748" t="s">
        <v>100949</v>
      </c>
      <c r="D1748" t="s">
        <v>100948</v>
      </c>
      <c r="E1748" t="str">
        <f t="shared" si="27"/>
        <v>461908 - CHU ST ETIENNE IF</v>
      </c>
      <c r="F1748" t="s">
        <v>5473</v>
      </c>
      <c r="G1748" t="s">
        <v>100947</v>
      </c>
      <c r="H1748" t="s">
        <v>100946</v>
      </c>
      <c r="I1748" t="s">
        <v>959</v>
      </c>
      <c r="J1748" t="s">
        <v>100945</v>
      </c>
      <c r="K1748" t="s">
        <v>100944</v>
      </c>
      <c r="L1748" t="s">
        <v>100943</v>
      </c>
      <c r="N1748" t="s">
        <v>208</v>
      </c>
      <c r="O1748" t="s">
        <v>476</v>
      </c>
      <c r="P1748" t="s">
        <v>476</v>
      </c>
    </row>
    <row r="1749" spans="1:16">
      <c r="A1749" s="484" t="s">
        <v>100959</v>
      </c>
      <c r="B1749" s="485" t="s">
        <v>100958</v>
      </c>
      <c r="C1749" t="s">
        <v>100957</v>
      </c>
      <c r="D1749" t="s">
        <v>100956</v>
      </c>
      <c r="E1749" t="str">
        <f t="shared" si="27"/>
        <v>26165 - CHU ST ETIENNE</v>
      </c>
      <c r="F1749" t="s">
        <v>37918</v>
      </c>
      <c r="G1749" t="s">
        <v>100955</v>
      </c>
      <c r="I1749" t="s">
        <v>959</v>
      </c>
      <c r="J1749" t="s">
        <v>100954</v>
      </c>
      <c r="K1749" t="s">
        <v>100953</v>
      </c>
      <c r="L1749" t="s">
        <v>100952</v>
      </c>
      <c r="N1749" t="s">
        <v>208</v>
      </c>
      <c r="O1749" t="s">
        <v>476</v>
      </c>
      <c r="P1749" t="s">
        <v>476</v>
      </c>
    </row>
    <row r="1750" spans="1:16">
      <c r="A1750" s="484" t="s">
        <v>60876</v>
      </c>
      <c r="C1750" t="s">
        <v>60875</v>
      </c>
      <c r="D1750" t="s">
        <v>60874</v>
      </c>
      <c r="E1750" t="str">
        <f t="shared" si="27"/>
        <v>551697 - CH SAINT GALMIER</v>
      </c>
      <c r="F1750" t="s">
        <v>60873</v>
      </c>
      <c r="G1750" t="s">
        <v>60872</v>
      </c>
      <c r="I1750" t="s">
        <v>60871</v>
      </c>
      <c r="J1750" t="s">
        <v>60870</v>
      </c>
      <c r="K1750" t="s">
        <v>208</v>
      </c>
      <c r="L1750" t="s">
        <v>60869</v>
      </c>
      <c r="N1750" t="s">
        <v>208</v>
      </c>
      <c r="O1750" t="s">
        <v>476</v>
      </c>
      <c r="P1750" t="s">
        <v>476</v>
      </c>
    </row>
    <row r="1751" spans="1:16">
      <c r="A1751" s="484" t="s">
        <v>80894</v>
      </c>
      <c r="C1751" t="s">
        <v>80893</v>
      </c>
      <c r="D1751" t="s">
        <v>80893</v>
      </c>
      <c r="E1751" t="str">
        <f t="shared" si="27"/>
        <v>486462 - EHPAD ST JULIEN MOLIN MOLETTE</v>
      </c>
      <c r="F1751" t="s">
        <v>14783</v>
      </c>
      <c r="G1751" t="s">
        <v>80892</v>
      </c>
      <c r="I1751" t="s">
        <v>80891</v>
      </c>
      <c r="J1751" t="s">
        <v>80890</v>
      </c>
      <c r="K1751" t="s">
        <v>208</v>
      </c>
      <c r="L1751" t="s">
        <v>80889</v>
      </c>
      <c r="N1751" t="s">
        <v>208</v>
      </c>
      <c r="O1751" t="s">
        <v>476</v>
      </c>
      <c r="P1751" t="s">
        <v>476</v>
      </c>
    </row>
    <row r="1752" spans="1:16">
      <c r="A1752" s="484" t="s">
        <v>90154</v>
      </c>
      <c r="C1752" t="s">
        <v>90153</v>
      </c>
      <c r="D1752" t="s">
        <v>90152</v>
      </c>
      <c r="E1752" t="str">
        <f t="shared" si="27"/>
        <v>678867 - CDAT ST ETIENNE</v>
      </c>
      <c r="G1752" t="s">
        <v>90151</v>
      </c>
      <c r="I1752" t="s">
        <v>959</v>
      </c>
      <c r="J1752" t="s">
        <v>90150</v>
      </c>
      <c r="K1752" t="s">
        <v>208</v>
      </c>
      <c r="L1752" t="s">
        <v>90149</v>
      </c>
      <c r="N1752" t="s">
        <v>208</v>
      </c>
      <c r="O1752" t="s">
        <v>476</v>
      </c>
      <c r="P1752" t="s">
        <v>476</v>
      </c>
    </row>
    <row r="1753" spans="1:16">
      <c r="A1753" s="484" t="s">
        <v>61222</v>
      </c>
      <c r="B1753" s="485" t="s">
        <v>56259</v>
      </c>
      <c r="C1753" t="s">
        <v>61221</v>
      </c>
      <c r="D1753" t="s">
        <v>61220</v>
      </c>
      <c r="E1753" t="str">
        <f t="shared" si="27"/>
        <v>466153 - HOPITAL DU GIER SITE MARREL SSR RIVE DE GIER</v>
      </c>
      <c r="F1753" t="s">
        <v>5423</v>
      </c>
      <c r="G1753" t="s">
        <v>61219</v>
      </c>
      <c r="I1753" t="s">
        <v>25598</v>
      </c>
      <c r="J1753" t="s">
        <v>61218</v>
      </c>
      <c r="K1753" t="s">
        <v>61217</v>
      </c>
      <c r="L1753" t="s">
        <v>61216</v>
      </c>
      <c r="N1753" t="s">
        <v>208</v>
      </c>
      <c r="O1753" t="s">
        <v>476</v>
      </c>
      <c r="P1753" t="s">
        <v>476</v>
      </c>
    </row>
    <row r="1754" spans="1:16">
      <c r="A1754" s="484" t="s">
        <v>61227</v>
      </c>
      <c r="B1754" s="485" t="s">
        <v>56259</v>
      </c>
      <c r="C1754" t="s">
        <v>61226</v>
      </c>
      <c r="D1754" t="s">
        <v>61225</v>
      </c>
      <c r="E1754" t="str">
        <f t="shared" si="27"/>
        <v>682913 - HOPITAL DU GIER MCO ST CHAMOND</v>
      </c>
      <c r="G1754" t="s">
        <v>61224</v>
      </c>
      <c r="I1754" t="s">
        <v>23553</v>
      </c>
      <c r="J1754" t="s">
        <v>61218</v>
      </c>
      <c r="K1754" t="s">
        <v>208</v>
      </c>
      <c r="L1754" t="s">
        <v>61223</v>
      </c>
      <c r="N1754" t="s">
        <v>208</v>
      </c>
      <c r="O1754" t="s">
        <v>476</v>
      </c>
      <c r="P1754" t="s">
        <v>476</v>
      </c>
    </row>
    <row r="1755" spans="1:16">
      <c r="A1755" s="484" t="s">
        <v>56260</v>
      </c>
      <c r="B1755" s="485" t="s">
        <v>56259</v>
      </c>
      <c r="C1755" t="s">
        <v>56258</v>
      </c>
      <c r="D1755" t="s">
        <v>56257</v>
      </c>
      <c r="E1755" t="str">
        <f t="shared" si="27"/>
        <v>484933 - IFSI DE L'HOPITAL DU GIER ST CHAMOND</v>
      </c>
      <c r="F1755" t="s">
        <v>13085</v>
      </c>
      <c r="G1755" t="s">
        <v>56256</v>
      </c>
      <c r="I1755" t="s">
        <v>23553</v>
      </c>
      <c r="J1755" t="s">
        <v>56255</v>
      </c>
      <c r="K1755" t="s">
        <v>208</v>
      </c>
      <c r="L1755" t="s">
        <v>56254</v>
      </c>
      <c r="N1755" t="s">
        <v>208</v>
      </c>
      <c r="O1755" t="s">
        <v>476</v>
      </c>
      <c r="P1755" t="s">
        <v>476</v>
      </c>
    </row>
    <row r="1756" spans="1:16">
      <c r="A1756" s="484" t="s">
        <v>104538</v>
      </c>
      <c r="C1756" t="s">
        <v>104537</v>
      </c>
      <c r="D1756" t="s">
        <v>104536</v>
      </c>
      <c r="E1756" t="str">
        <f t="shared" si="27"/>
        <v>114741 - CH BRIOUDE</v>
      </c>
      <c r="F1756" t="s">
        <v>50846</v>
      </c>
      <c r="G1756" t="s">
        <v>104535</v>
      </c>
      <c r="I1756" t="s">
        <v>60426</v>
      </c>
      <c r="J1756" t="s">
        <v>104534</v>
      </c>
      <c r="K1756" t="s">
        <v>104533</v>
      </c>
      <c r="L1756" t="s">
        <v>104532</v>
      </c>
      <c r="N1756" t="s">
        <v>208</v>
      </c>
      <c r="O1756" t="s">
        <v>476</v>
      </c>
      <c r="P1756" t="s">
        <v>476</v>
      </c>
    </row>
    <row r="1757" spans="1:16">
      <c r="A1757" s="484" t="s">
        <v>104341</v>
      </c>
      <c r="C1757" t="s">
        <v>104340</v>
      </c>
      <c r="D1757" t="s">
        <v>104339</v>
      </c>
      <c r="E1757" t="str">
        <f t="shared" si="27"/>
        <v>528171 - CH CRAPONNE SUR ARZON</v>
      </c>
      <c r="F1757" t="s">
        <v>104338</v>
      </c>
      <c r="G1757" t="s">
        <v>104337</v>
      </c>
      <c r="H1757" t="s">
        <v>93610</v>
      </c>
      <c r="I1757" t="s">
        <v>104336</v>
      </c>
      <c r="J1757" t="s">
        <v>104335</v>
      </c>
      <c r="K1757" t="s">
        <v>208</v>
      </c>
      <c r="L1757" t="s">
        <v>104334</v>
      </c>
      <c r="N1757" t="s">
        <v>208</v>
      </c>
      <c r="O1757" t="s">
        <v>476</v>
      </c>
      <c r="P1757" t="s">
        <v>476</v>
      </c>
    </row>
    <row r="1758" spans="1:16">
      <c r="A1758" s="484" t="s">
        <v>81229</v>
      </c>
      <c r="C1758" t="s">
        <v>81228</v>
      </c>
      <c r="D1758" t="s">
        <v>81228</v>
      </c>
      <c r="E1758" t="str">
        <f t="shared" si="27"/>
        <v>535771 - EHPAD MONISTROL</v>
      </c>
      <c r="F1758" t="s">
        <v>75471</v>
      </c>
      <c r="G1758" t="s">
        <v>81227</v>
      </c>
      <c r="I1758" t="s">
        <v>23206</v>
      </c>
      <c r="J1758" t="s">
        <v>81226</v>
      </c>
      <c r="K1758" t="s">
        <v>208</v>
      </c>
      <c r="L1758" t="s">
        <v>81225</v>
      </c>
      <c r="N1758" t="s">
        <v>208</v>
      </c>
      <c r="O1758" t="s">
        <v>476</v>
      </c>
      <c r="P1758" t="s">
        <v>476</v>
      </c>
    </row>
    <row r="1759" spans="1:16">
      <c r="A1759" s="484" t="s">
        <v>103059</v>
      </c>
      <c r="C1759" t="s">
        <v>103058</v>
      </c>
      <c r="D1759" t="s">
        <v>103058</v>
      </c>
      <c r="E1759" t="str">
        <f t="shared" si="27"/>
        <v>627586 - CENTRE HOSPITALIER D'YSSINGEAUX</v>
      </c>
      <c r="G1759" t="s">
        <v>103057</v>
      </c>
      <c r="I1759" t="s">
        <v>40974</v>
      </c>
      <c r="J1759" t="s">
        <v>103056</v>
      </c>
      <c r="K1759" t="s">
        <v>208</v>
      </c>
      <c r="L1759" t="s">
        <v>103055</v>
      </c>
      <c r="N1759" t="s">
        <v>208</v>
      </c>
      <c r="O1759" t="s">
        <v>476</v>
      </c>
      <c r="P1759" t="s">
        <v>476</v>
      </c>
    </row>
    <row r="1760" spans="1:16">
      <c r="A1760" s="484" t="s">
        <v>103040</v>
      </c>
      <c r="B1760" s="485" t="s">
        <v>103039</v>
      </c>
      <c r="C1760" t="s">
        <v>103038</v>
      </c>
      <c r="D1760" t="s">
        <v>103037</v>
      </c>
      <c r="E1760" t="str">
        <f t="shared" si="27"/>
        <v>26153 - CH LE PUY EN VELAY</v>
      </c>
      <c r="F1760" t="s">
        <v>12975</v>
      </c>
      <c r="G1760" t="s">
        <v>103036</v>
      </c>
      <c r="H1760" t="s">
        <v>103035</v>
      </c>
      <c r="I1760" t="s">
        <v>7958</v>
      </c>
      <c r="J1760" t="s">
        <v>102104</v>
      </c>
      <c r="K1760" t="s">
        <v>103034</v>
      </c>
      <c r="L1760" t="s">
        <v>103033</v>
      </c>
      <c r="N1760" t="s">
        <v>208</v>
      </c>
      <c r="O1760" t="s">
        <v>476</v>
      </c>
      <c r="P1760" t="s">
        <v>476</v>
      </c>
    </row>
    <row r="1761" spans="1:16">
      <c r="A1761" s="484" t="s">
        <v>102110</v>
      </c>
      <c r="B1761" s="485" t="s">
        <v>102109</v>
      </c>
      <c r="C1761" t="s">
        <v>102108</v>
      </c>
      <c r="D1761" t="s">
        <v>102107</v>
      </c>
      <c r="E1761" t="str">
        <f t="shared" si="27"/>
        <v>493557 - CH LE PUY CFAS IFSI</v>
      </c>
      <c r="F1761" t="s">
        <v>5473</v>
      </c>
      <c r="G1761" t="s">
        <v>102106</v>
      </c>
      <c r="H1761" t="s">
        <v>102105</v>
      </c>
      <c r="I1761" t="s">
        <v>7958</v>
      </c>
      <c r="J1761" t="s">
        <v>102104</v>
      </c>
      <c r="K1761" t="s">
        <v>208</v>
      </c>
      <c r="L1761" t="s">
        <v>102103</v>
      </c>
      <c r="N1761" t="s">
        <v>208</v>
      </c>
      <c r="O1761" t="s">
        <v>476</v>
      </c>
      <c r="P1761" t="s">
        <v>476</v>
      </c>
    </row>
    <row r="1762" spans="1:16">
      <c r="A1762" s="484" t="s">
        <v>60944</v>
      </c>
      <c r="C1762" t="s">
        <v>60943</v>
      </c>
      <c r="D1762" t="s">
        <v>60943</v>
      </c>
      <c r="E1762" t="str">
        <f t="shared" si="27"/>
        <v>640153 - HOPITAL LOCAL PIERRE DELAROCHE</v>
      </c>
      <c r="F1762" t="s">
        <v>17017</v>
      </c>
      <c r="G1762" t="s">
        <v>60942</v>
      </c>
      <c r="I1762" t="s">
        <v>42005</v>
      </c>
      <c r="J1762" t="s">
        <v>60941</v>
      </c>
      <c r="K1762" t="s">
        <v>208</v>
      </c>
      <c r="L1762" t="s">
        <v>60940</v>
      </c>
      <c r="N1762" t="s">
        <v>208</v>
      </c>
      <c r="O1762" t="s">
        <v>476</v>
      </c>
      <c r="P1762" t="s">
        <v>476</v>
      </c>
    </row>
    <row r="1763" spans="1:16">
      <c r="A1763" s="484" t="s">
        <v>61071</v>
      </c>
      <c r="C1763" t="s">
        <v>61070</v>
      </c>
      <c r="D1763" t="s">
        <v>61069</v>
      </c>
      <c r="E1763" t="str">
        <f t="shared" si="27"/>
        <v>489487 - CH CORCOUE SUR LOGNE</v>
      </c>
      <c r="F1763" t="s">
        <v>7832</v>
      </c>
      <c r="G1763" t="s">
        <v>61068</v>
      </c>
      <c r="I1763" t="s">
        <v>61067</v>
      </c>
      <c r="J1763" t="s">
        <v>61066</v>
      </c>
      <c r="K1763" t="s">
        <v>208</v>
      </c>
      <c r="L1763" t="s">
        <v>61065</v>
      </c>
      <c r="N1763" t="s">
        <v>208</v>
      </c>
      <c r="O1763" t="s">
        <v>476</v>
      </c>
      <c r="P1763" t="s">
        <v>476</v>
      </c>
    </row>
    <row r="1764" spans="1:16">
      <c r="A1764" s="484" t="s">
        <v>102813</v>
      </c>
      <c r="C1764" t="s">
        <v>102812</v>
      </c>
      <c r="D1764" t="s">
        <v>102811</v>
      </c>
      <c r="E1764" t="str">
        <f t="shared" si="27"/>
        <v>518037 - CH GEORGES DAUMEZON BOUGUENAIS</v>
      </c>
      <c r="F1764" t="s">
        <v>12959</v>
      </c>
      <c r="G1764" t="s">
        <v>102810</v>
      </c>
      <c r="I1764" t="s">
        <v>13930</v>
      </c>
      <c r="J1764" t="s">
        <v>102809</v>
      </c>
      <c r="K1764" t="s">
        <v>208</v>
      </c>
      <c r="L1764" t="s">
        <v>102808</v>
      </c>
      <c r="N1764" t="s">
        <v>208</v>
      </c>
      <c r="O1764" t="s">
        <v>476</v>
      </c>
      <c r="P1764" t="s">
        <v>476</v>
      </c>
    </row>
    <row r="1765" spans="1:16">
      <c r="A1765" s="484" t="s">
        <v>87910</v>
      </c>
      <c r="B1765" s="485" t="s">
        <v>87909</v>
      </c>
      <c r="C1765" t="s">
        <v>87908</v>
      </c>
      <c r="D1765" t="s">
        <v>87907</v>
      </c>
      <c r="E1765" t="str">
        <f t="shared" si="27"/>
        <v>484106 - CTRE HOSPITALIER UNIVERSITAIRE IRFPAS NANTES</v>
      </c>
      <c r="F1765" t="s">
        <v>613</v>
      </c>
      <c r="G1765" t="s">
        <v>87906</v>
      </c>
      <c r="H1765" t="s">
        <v>87905</v>
      </c>
      <c r="I1765" t="s">
        <v>1837</v>
      </c>
      <c r="J1765" t="s">
        <v>87904</v>
      </c>
      <c r="K1765" t="s">
        <v>208</v>
      </c>
      <c r="L1765" t="s">
        <v>87903</v>
      </c>
      <c r="N1765" t="s">
        <v>208</v>
      </c>
      <c r="O1765" t="s">
        <v>476</v>
      </c>
      <c r="P1765" t="s">
        <v>476</v>
      </c>
    </row>
    <row r="1766" spans="1:16">
      <c r="A1766" s="484" t="s">
        <v>100971</v>
      </c>
      <c r="B1766" s="485" t="s">
        <v>87909</v>
      </c>
      <c r="C1766" t="s">
        <v>100970</v>
      </c>
      <c r="D1766" t="s">
        <v>100969</v>
      </c>
      <c r="E1766" t="str">
        <f t="shared" si="27"/>
        <v>6968 - CHU NANTES</v>
      </c>
      <c r="F1766" t="s">
        <v>10945</v>
      </c>
      <c r="G1766" t="s">
        <v>100968</v>
      </c>
      <c r="I1766" t="s">
        <v>1837</v>
      </c>
      <c r="J1766" t="s">
        <v>100967</v>
      </c>
      <c r="K1766" t="s">
        <v>100966</v>
      </c>
      <c r="L1766" t="s">
        <v>100965</v>
      </c>
      <c r="N1766" t="s">
        <v>207</v>
      </c>
      <c r="O1766" t="s">
        <v>476</v>
      </c>
      <c r="P1766" t="s">
        <v>476</v>
      </c>
    </row>
    <row r="1767" spans="1:16">
      <c r="A1767" s="484" t="s">
        <v>81051</v>
      </c>
      <c r="C1767" t="s">
        <v>81050</v>
      </c>
      <c r="D1767" t="s">
        <v>81049</v>
      </c>
      <c r="E1767" t="str">
        <f t="shared" si="27"/>
        <v>616102 - EHPAD RESIDENCE LE BOIS FLEURI NORT SUR ERDRE</v>
      </c>
      <c r="F1767" t="s">
        <v>31532</v>
      </c>
      <c r="G1767" t="s">
        <v>81048</v>
      </c>
      <c r="I1767" t="s">
        <v>81047</v>
      </c>
      <c r="J1767" t="s">
        <v>81046</v>
      </c>
      <c r="K1767" t="s">
        <v>208</v>
      </c>
      <c r="L1767" t="s">
        <v>81045</v>
      </c>
      <c r="N1767" t="s">
        <v>208</v>
      </c>
      <c r="O1767" t="s">
        <v>476</v>
      </c>
      <c r="P1767" t="s">
        <v>476</v>
      </c>
    </row>
    <row r="1768" spans="1:16">
      <c r="A1768" s="484" t="s">
        <v>22457</v>
      </c>
      <c r="C1768" t="s">
        <v>22456</v>
      </c>
      <c r="D1768" t="s">
        <v>22455</v>
      </c>
      <c r="E1768" t="str">
        <f t="shared" si="27"/>
        <v>503794 - EHPAD BLAIN</v>
      </c>
      <c r="F1768" t="s">
        <v>7832</v>
      </c>
      <c r="G1768" t="s">
        <v>22454</v>
      </c>
      <c r="I1768" t="s">
        <v>22453</v>
      </c>
      <c r="J1768" t="s">
        <v>22452</v>
      </c>
      <c r="K1768" t="s">
        <v>208</v>
      </c>
      <c r="L1768" t="s">
        <v>22451</v>
      </c>
      <c r="N1768" t="s">
        <v>208</v>
      </c>
      <c r="O1768" t="s">
        <v>476</v>
      </c>
      <c r="P1768" t="s">
        <v>476</v>
      </c>
    </row>
    <row r="1769" spans="1:16">
      <c r="A1769" s="484" t="s">
        <v>22495</v>
      </c>
      <c r="C1769" t="s">
        <v>22494</v>
      </c>
      <c r="D1769" t="s">
        <v>22493</v>
      </c>
      <c r="E1769" t="str">
        <f t="shared" si="27"/>
        <v>596899 - RESIDENCE EHPAD LA VALLEE DU DON GUEMENE PENFAO</v>
      </c>
      <c r="F1769" t="s">
        <v>22492</v>
      </c>
      <c r="G1769" t="s">
        <v>22491</v>
      </c>
      <c r="I1769" t="s">
        <v>22490</v>
      </c>
      <c r="J1769" t="s">
        <v>22489</v>
      </c>
      <c r="K1769" t="s">
        <v>208</v>
      </c>
      <c r="L1769" t="s">
        <v>22488</v>
      </c>
      <c r="N1769" t="s">
        <v>208</v>
      </c>
      <c r="O1769" t="s">
        <v>476</v>
      </c>
      <c r="P1769" t="s">
        <v>476</v>
      </c>
    </row>
    <row r="1770" spans="1:16">
      <c r="A1770" s="484" t="s">
        <v>101320</v>
      </c>
      <c r="B1770" s="485" t="s">
        <v>101319</v>
      </c>
      <c r="C1770" t="s">
        <v>101318</v>
      </c>
      <c r="D1770" t="s">
        <v>101317</v>
      </c>
      <c r="E1770" t="str">
        <f t="shared" si="27"/>
        <v>15301 - CH SAINT NAZAIRE</v>
      </c>
      <c r="F1770" t="s">
        <v>1116</v>
      </c>
      <c r="G1770" t="s">
        <v>101316</v>
      </c>
      <c r="H1770" t="s">
        <v>101315</v>
      </c>
      <c r="I1770" t="s">
        <v>15946</v>
      </c>
      <c r="J1770" t="s">
        <v>101314</v>
      </c>
      <c r="K1770" t="s">
        <v>101313</v>
      </c>
      <c r="L1770" t="s">
        <v>101312</v>
      </c>
      <c r="N1770" t="s">
        <v>208</v>
      </c>
      <c r="O1770" t="s">
        <v>476</v>
      </c>
      <c r="P1770" t="s">
        <v>476</v>
      </c>
    </row>
    <row r="1771" spans="1:16">
      <c r="A1771" s="484" t="s">
        <v>81521</v>
      </c>
      <c r="C1771" t="s">
        <v>81520</v>
      </c>
      <c r="D1771" t="s">
        <v>81520</v>
      </c>
      <c r="E1771" t="str">
        <f t="shared" si="27"/>
        <v>619231 - EHPAD LE CLOS FLEURI DONGES</v>
      </c>
      <c r="F1771" t="s">
        <v>25332</v>
      </c>
      <c r="G1771" t="s">
        <v>81519</v>
      </c>
      <c r="I1771" t="s">
        <v>71940</v>
      </c>
      <c r="J1771" t="s">
        <v>81518</v>
      </c>
      <c r="K1771" t="s">
        <v>208</v>
      </c>
      <c r="L1771" t="s">
        <v>81517</v>
      </c>
      <c r="N1771" t="s">
        <v>208</v>
      </c>
      <c r="O1771" t="s">
        <v>476</v>
      </c>
      <c r="P1771" t="s">
        <v>476</v>
      </c>
    </row>
    <row r="1772" spans="1:16">
      <c r="A1772" s="484" t="s">
        <v>81560</v>
      </c>
      <c r="C1772" t="s">
        <v>81559</v>
      </c>
      <c r="D1772" t="s">
        <v>81559</v>
      </c>
      <c r="E1772" t="str">
        <f t="shared" si="27"/>
        <v>581240 - EHPAD LA ROCHEFOUCAULT PLESSE</v>
      </c>
      <c r="F1772" t="s">
        <v>18716</v>
      </c>
      <c r="G1772" t="s">
        <v>81558</v>
      </c>
      <c r="I1772" t="s">
        <v>81557</v>
      </c>
      <c r="J1772" t="s">
        <v>81556</v>
      </c>
      <c r="K1772" t="s">
        <v>208</v>
      </c>
      <c r="L1772" t="s">
        <v>81555</v>
      </c>
      <c r="N1772" t="s">
        <v>208</v>
      </c>
      <c r="O1772" t="s">
        <v>476</v>
      </c>
      <c r="P1772" t="s">
        <v>476</v>
      </c>
    </row>
    <row r="1773" spans="1:16">
      <c r="A1773" s="484" t="s">
        <v>60917</v>
      </c>
      <c r="C1773" t="s">
        <v>60916</v>
      </c>
      <c r="D1773" t="s">
        <v>60916</v>
      </c>
      <c r="E1773" t="str">
        <f t="shared" si="27"/>
        <v>522247 - HOPITAL LOIRE ET SILLON SAVENAY</v>
      </c>
      <c r="F1773" t="s">
        <v>19821</v>
      </c>
      <c r="G1773" t="s">
        <v>60915</v>
      </c>
      <c r="I1773" t="s">
        <v>60914</v>
      </c>
      <c r="J1773" t="s">
        <v>60913</v>
      </c>
      <c r="K1773" t="s">
        <v>208</v>
      </c>
      <c r="L1773" t="s">
        <v>60912</v>
      </c>
      <c r="N1773" t="s">
        <v>208</v>
      </c>
      <c r="O1773" t="s">
        <v>476</v>
      </c>
      <c r="P1773" t="s">
        <v>476</v>
      </c>
    </row>
    <row r="1774" spans="1:16">
      <c r="A1774" s="484" t="s">
        <v>77666</v>
      </c>
      <c r="B1774" s="485" t="s">
        <v>77665</v>
      </c>
      <c r="C1774" t="s">
        <v>77664</v>
      </c>
      <c r="D1774" t="s">
        <v>77663</v>
      </c>
      <c r="E1774" t="str">
        <f t="shared" si="27"/>
        <v>15489 - EPSYLAN</v>
      </c>
      <c r="F1774" t="s">
        <v>2945</v>
      </c>
      <c r="G1774" t="s">
        <v>77662</v>
      </c>
      <c r="H1774" t="s">
        <v>77661</v>
      </c>
      <c r="I1774" t="s">
        <v>22453</v>
      </c>
      <c r="J1774" t="s">
        <v>77660</v>
      </c>
      <c r="K1774" t="s">
        <v>77659</v>
      </c>
      <c r="L1774" t="s">
        <v>77658</v>
      </c>
      <c r="N1774" t="s">
        <v>208</v>
      </c>
      <c r="O1774" t="s">
        <v>476</v>
      </c>
      <c r="P1774" t="s">
        <v>476</v>
      </c>
    </row>
    <row r="1775" spans="1:16">
      <c r="A1775" s="484" t="s">
        <v>40476</v>
      </c>
      <c r="C1775" t="s">
        <v>40475</v>
      </c>
      <c r="D1775" t="s">
        <v>40475</v>
      </c>
      <c r="E1775" t="str">
        <f t="shared" si="27"/>
        <v>542532 - MAISON DE L'ENFANT FELIX GUILLOUX</v>
      </c>
      <c r="F1775" t="s">
        <v>40474</v>
      </c>
      <c r="G1775" t="s">
        <v>40473</v>
      </c>
      <c r="I1775" t="s">
        <v>40472</v>
      </c>
      <c r="J1775" t="s">
        <v>40471</v>
      </c>
      <c r="K1775" t="s">
        <v>208</v>
      </c>
      <c r="L1775" t="s">
        <v>40470</v>
      </c>
      <c r="N1775" t="s">
        <v>208</v>
      </c>
      <c r="O1775" t="s">
        <v>476</v>
      </c>
      <c r="P1775" t="s">
        <v>476</v>
      </c>
    </row>
    <row r="1776" spans="1:16">
      <c r="A1776" s="484" t="s">
        <v>77364</v>
      </c>
      <c r="C1776" t="s">
        <v>77363</v>
      </c>
      <c r="D1776" t="s">
        <v>77362</v>
      </c>
      <c r="E1776" t="str">
        <f t="shared" si="27"/>
        <v>515863 - ESAT SAVENAY</v>
      </c>
      <c r="F1776" t="s">
        <v>19402</v>
      </c>
      <c r="G1776" t="s">
        <v>77361</v>
      </c>
      <c r="H1776" t="s">
        <v>77360</v>
      </c>
      <c r="I1776" t="s">
        <v>60914</v>
      </c>
      <c r="J1776" t="s">
        <v>77359</v>
      </c>
      <c r="K1776" t="s">
        <v>208</v>
      </c>
      <c r="L1776" t="s">
        <v>77358</v>
      </c>
      <c r="N1776" t="s">
        <v>208</v>
      </c>
      <c r="O1776" t="s">
        <v>476</v>
      </c>
      <c r="P1776" t="s">
        <v>476</v>
      </c>
    </row>
    <row r="1777" spans="1:16">
      <c r="A1777" s="484" t="s">
        <v>52997</v>
      </c>
      <c r="C1777" t="s">
        <v>52996</v>
      </c>
      <c r="D1777" t="s">
        <v>52995</v>
      </c>
      <c r="E1777" t="str">
        <f t="shared" si="27"/>
        <v>345714 - INSTITUT PUBLIC OCENS NANTES</v>
      </c>
      <c r="F1777" t="s">
        <v>4979</v>
      </c>
      <c r="G1777" t="s">
        <v>52994</v>
      </c>
      <c r="H1777" t="s">
        <v>52993</v>
      </c>
      <c r="I1777" t="s">
        <v>1837</v>
      </c>
      <c r="J1777" t="s">
        <v>52992</v>
      </c>
      <c r="K1777" t="s">
        <v>208</v>
      </c>
      <c r="L1777" t="s">
        <v>52991</v>
      </c>
      <c r="N1777" t="s">
        <v>208</v>
      </c>
      <c r="O1777" t="s">
        <v>476</v>
      </c>
      <c r="P1777" t="s">
        <v>476</v>
      </c>
    </row>
    <row r="1778" spans="1:16">
      <c r="A1778" s="484" t="s">
        <v>76856</v>
      </c>
      <c r="C1778" t="s">
        <v>76855</v>
      </c>
      <c r="D1778" t="s">
        <v>76855</v>
      </c>
      <c r="E1778" t="str">
        <f t="shared" si="27"/>
        <v>675969 - ETS PUBLIC SOCIAL LEJEUNE</v>
      </c>
      <c r="F1778" t="s">
        <v>1580</v>
      </c>
      <c r="G1778" t="s">
        <v>76854</v>
      </c>
      <c r="I1778" t="s">
        <v>61067</v>
      </c>
      <c r="J1778" t="s">
        <v>76853</v>
      </c>
      <c r="K1778" t="s">
        <v>208</v>
      </c>
      <c r="L1778" t="s">
        <v>76852</v>
      </c>
      <c r="N1778" t="s">
        <v>208</v>
      </c>
      <c r="O1778" t="s">
        <v>476</v>
      </c>
      <c r="P1778" t="s">
        <v>476</v>
      </c>
    </row>
    <row r="1779" spans="1:16">
      <c r="A1779" s="484" t="s">
        <v>77402</v>
      </c>
      <c r="C1779" t="s">
        <v>77401</v>
      </c>
      <c r="D1779" t="s">
        <v>77400</v>
      </c>
      <c r="E1779" t="str">
        <f t="shared" si="27"/>
        <v>215211 - EPMS ST BREVIN</v>
      </c>
      <c r="F1779" t="s">
        <v>15949</v>
      </c>
      <c r="G1779" t="s">
        <v>77399</v>
      </c>
      <c r="I1779" t="s">
        <v>27835</v>
      </c>
      <c r="J1779" t="s">
        <v>77398</v>
      </c>
      <c r="K1779" t="s">
        <v>208</v>
      </c>
      <c r="L1779" t="s">
        <v>77397</v>
      </c>
      <c r="N1779" t="s">
        <v>208</v>
      </c>
      <c r="O1779" t="s">
        <v>476</v>
      </c>
      <c r="P1779" t="s">
        <v>476</v>
      </c>
    </row>
    <row r="1780" spans="1:16">
      <c r="A1780" s="484" t="s">
        <v>68798</v>
      </c>
      <c r="C1780" t="s">
        <v>68797</v>
      </c>
      <c r="D1780" t="s">
        <v>68797</v>
      </c>
      <c r="E1780" t="str">
        <f t="shared" si="27"/>
        <v>524876 - FOYER DE VIE LES ABRIS DE JADE</v>
      </c>
      <c r="F1780" t="s">
        <v>68796</v>
      </c>
      <c r="G1780" t="s">
        <v>68795</v>
      </c>
      <c r="I1780" t="s">
        <v>27835</v>
      </c>
      <c r="J1780" t="s">
        <v>68794</v>
      </c>
      <c r="K1780" t="s">
        <v>208</v>
      </c>
      <c r="L1780" t="s">
        <v>68793</v>
      </c>
      <c r="N1780" t="s">
        <v>208</v>
      </c>
      <c r="O1780" t="s">
        <v>476</v>
      </c>
      <c r="P1780" t="s">
        <v>476</v>
      </c>
    </row>
    <row r="1781" spans="1:16">
      <c r="A1781" s="484" t="s">
        <v>53950</v>
      </c>
      <c r="C1781" t="s">
        <v>53949</v>
      </c>
      <c r="D1781" t="s">
        <v>53948</v>
      </c>
      <c r="E1781" t="str">
        <f t="shared" si="27"/>
        <v>585038 - IME L'ESTUAIRE ST BREVIN LES PINS</v>
      </c>
      <c r="F1781" t="s">
        <v>10189</v>
      </c>
      <c r="G1781" t="s">
        <v>53947</v>
      </c>
      <c r="I1781" t="s">
        <v>27835</v>
      </c>
      <c r="J1781" t="s">
        <v>53946</v>
      </c>
      <c r="K1781" t="s">
        <v>208</v>
      </c>
      <c r="L1781" t="s">
        <v>53945</v>
      </c>
      <c r="N1781" t="s">
        <v>208</v>
      </c>
      <c r="O1781" t="s">
        <v>476</v>
      </c>
      <c r="P1781" t="s">
        <v>476</v>
      </c>
    </row>
    <row r="1782" spans="1:16">
      <c r="A1782" s="484" t="s">
        <v>61147</v>
      </c>
      <c r="C1782" t="s">
        <v>61146</v>
      </c>
      <c r="D1782" t="s">
        <v>61146</v>
      </c>
      <c r="E1782" t="str">
        <f t="shared" si="27"/>
        <v>483084 - HOPITAL INTERCOMMUNAL PAYS DE RETZ</v>
      </c>
      <c r="F1782" t="s">
        <v>37125</v>
      </c>
      <c r="G1782" t="s">
        <v>61145</v>
      </c>
      <c r="H1782" t="s">
        <v>61144</v>
      </c>
      <c r="I1782" t="s">
        <v>42854</v>
      </c>
      <c r="J1782" t="s">
        <v>61143</v>
      </c>
      <c r="K1782" t="s">
        <v>208</v>
      </c>
      <c r="L1782" t="s">
        <v>61142</v>
      </c>
      <c r="N1782" t="s">
        <v>208</v>
      </c>
      <c r="O1782" t="s">
        <v>476</v>
      </c>
      <c r="P1782" t="s">
        <v>476</v>
      </c>
    </row>
    <row r="1783" spans="1:16">
      <c r="A1783" s="484" t="s">
        <v>61133</v>
      </c>
      <c r="C1783" t="s">
        <v>61132</v>
      </c>
      <c r="D1783" t="s">
        <v>61131</v>
      </c>
      <c r="E1783" t="str">
        <f t="shared" si="27"/>
        <v>486218 - HISL VERTOU</v>
      </c>
      <c r="F1783" t="s">
        <v>37125</v>
      </c>
      <c r="G1783" t="s">
        <v>61130</v>
      </c>
      <c r="I1783" t="s">
        <v>8959</v>
      </c>
      <c r="J1783" t="s">
        <v>61129</v>
      </c>
      <c r="K1783" t="s">
        <v>208</v>
      </c>
      <c r="L1783" t="s">
        <v>61128</v>
      </c>
      <c r="N1783" t="s">
        <v>208</v>
      </c>
      <c r="O1783" t="s">
        <v>476</v>
      </c>
      <c r="P1783" t="s">
        <v>476</v>
      </c>
    </row>
    <row r="1784" spans="1:16">
      <c r="A1784" s="484" t="s">
        <v>81249</v>
      </c>
      <c r="C1784" t="s">
        <v>81248</v>
      </c>
      <c r="D1784" t="s">
        <v>81247</v>
      </c>
      <c r="E1784" t="str">
        <f t="shared" si="27"/>
        <v>503800 - EHPAD ST BREVIN LES PINS</v>
      </c>
      <c r="F1784" t="s">
        <v>81246</v>
      </c>
      <c r="G1784" t="s">
        <v>81245</v>
      </c>
      <c r="I1784" t="s">
        <v>27835</v>
      </c>
      <c r="J1784" t="s">
        <v>81244</v>
      </c>
      <c r="K1784" t="s">
        <v>208</v>
      </c>
      <c r="L1784" t="s">
        <v>81243</v>
      </c>
      <c r="N1784" t="s">
        <v>208</v>
      </c>
      <c r="O1784" t="s">
        <v>476</v>
      </c>
      <c r="P1784" t="s">
        <v>476</v>
      </c>
    </row>
    <row r="1785" spans="1:16">
      <c r="A1785" s="484" t="s">
        <v>102589</v>
      </c>
      <c r="C1785" t="s">
        <v>102588</v>
      </c>
      <c r="D1785" t="s">
        <v>102587</v>
      </c>
      <c r="E1785" t="str">
        <f t="shared" si="27"/>
        <v>489475 - CHI GUERANDE</v>
      </c>
      <c r="F1785" t="s">
        <v>102586</v>
      </c>
      <c r="G1785" t="s">
        <v>102585</v>
      </c>
      <c r="I1785" t="s">
        <v>17359</v>
      </c>
      <c r="J1785" t="s">
        <v>102584</v>
      </c>
      <c r="K1785" t="s">
        <v>208</v>
      </c>
      <c r="L1785" t="s">
        <v>102583</v>
      </c>
      <c r="N1785" t="s">
        <v>208</v>
      </c>
      <c r="O1785" t="s">
        <v>476</v>
      </c>
      <c r="P1785" t="s">
        <v>476</v>
      </c>
    </row>
    <row r="1786" spans="1:16">
      <c r="A1786" s="484" t="s">
        <v>77408</v>
      </c>
      <c r="C1786" t="s">
        <v>77407</v>
      </c>
      <c r="D1786" t="s">
        <v>77406</v>
      </c>
      <c r="E1786" t="str">
        <f t="shared" si="27"/>
        <v>515851 - EPMS L'EHRETIA</v>
      </c>
      <c r="F1786" t="s">
        <v>76617</v>
      </c>
      <c r="G1786" t="s">
        <v>77405</v>
      </c>
      <c r="I1786" t="s">
        <v>25621</v>
      </c>
      <c r="J1786" t="s">
        <v>77404</v>
      </c>
      <c r="K1786" t="s">
        <v>208</v>
      </c>
      <c r="L1786" t="s">
        <v>77403</v>
      </c>
      <c r="N1786" t="s">
        <v>208</v>
      </c>
      <c r="O1786" t="s">
        <v>476</v>
      </c>
      <c r="P1786" t="s">
        <v>476</v>
      </c>
    </row>
    <row r="1787" spans="1:16">
      <c r="A1787" s="484" t="s">
        <v>80864</v>
      </c>
      <c r="C1787" t="s">
        <v>80863</v>
      </c>
      <c r="D1787" t="s">
        <v>80863</v>
      </c>
      <c r="E1787" t="str">
        <f t="shared" si="27"/>
        <v>484192 - EHPAD VILLECANTE</v>
      </c>
      <c r="F1787" t="s">
        <v>30911</v>
      </c>
      <c r="G1787" t="s">
        <v>80862</v>
      </c>
      <c r="I1787" t="s">
        <v>80861</v>
      </c>
      <c r="J1787" t="s">
        <v>80860</v>
      </c>
      <c r="K1787" t="s">
        <v>208</v>
      </c>
      <c r="L1787" t="s">
        <v>80859</v>
      </c>
      <c r="N1787" t="s">
        <v>208</v>
      </c>
      <c r="O1787" t="s">
        <v>476</v>
      </c>
      <c r="P1787" t="s">
        <v>476</v>
      </c>
    </row>
    <row r="1788" spans="1:16">
      <c r="A1788" s="484" t="s">
        <v>103319</v>
      </c>
      <c r="C1788" t="s">
        <v>103318</v>
      </c>
      <c r="D1788" t="s">
        <v>103317</v>
      </c>
      <c r="E1788" t="str">
        <f t="shared" si="27"/>
        <v>481580 - CHD FLEURY LES AUBRAIS</v>
      </c>
      <c r="F1788" t="s">
        <v>5031</v>
      </c>
      <c r="G1788" t="s">
        <v>103316</v>
      </c>
      <c r="H1788" t="s">
        <v>103315</v>
      </c>
      <c r="I1788" t="s">
        <v>16849</v>
      </c>
      <c r="J1788" t="s">
        <v>103314</v>
      </c>
      <c r="K1788" t="s">
        <v>208</v>
      </c>
      <c r="L1788" t="s">
        <v>103313</v>
      </c>
      <c r="N1788" t="s">
        <v>208</v>
      </c>
      <c r="O1788" t="s">
        <v>476</v>
      </c>
      <c r="P1788" t="s">
        <v>476</v>
      </c>
    </row>
    <row r="1789" spans="1:16">
      <c r="A1789" s="484" t="s">
        <v>101802</v>
      </c>
      <c r="C1789" t="s">
        <v>101801</v>
      </c>
      <c r="D1789" t="s">
        <v>101800</v>
      </c>
      <c r="E1789" t="str">
        <f t="shared" si="27"/>
        <v>490611 - CH NEUVILLE AUX BOIS</v>
      </c>
      <c r="F1789" t="s">
        <v>81181</v>
      </c>
      <c r="G1789" t="s">
        <v>101799</v>
      </c>
      <c r="I1789" t="s">
        <v>101798</v>
      </c>
      <c r="J1789" t="s">
        <v>101797</v>
      </c>
      <c r="K1789" t="s">
        <v>208</v>
      </c>
      <c r="L1789" t="s">
        <v>101796</v>
      </c>
      <c r="N1789" t="s">
        <v>208</v>
      </c>
      <c r="O1789" t="s">
        <v>476</v>
      </c>
      <c r="P1789" t="s">
        <v>476</v>
      </c>
    </row>
    <row r="1790" spans="1:16">
      <c r="A1790" s="484" t="s">
        <v>101492</v>
      </c>
      <c r="B1790" s="485" t="s">
        <v>77136</v>
      </c>
      <c r="C1790" t="s">
        <v>101491</v>
      </c>
      <c r="D1790" t="s">
        <v>101490</v>
      </c>
      <c r="E1790" t="str">
        <f t="shared" si="27"/>
        <v>501098 - CHRO ORLEANS</v>
      </c>
      <c r="F1790" t="s">
        <v>4598</v>
      </c>
      <c r="G1790" t="s">
        <v>101489</v>
      </c>
      <c r="H1790" t="s">
        <v>101488</v>
      </c>
      <c r="I1790" t="s">
        <v>3355</v>
      </c>
      <c r="K1790" t="s">
        <v>208</v>
      </c>
      <c r="L1790" t="s">
        <v>101487</v>
      </c>
      <c r="N1790" t="s">
        <v>208</v>
      </c>
      <c r="O1790" t="s">
        <v>476</v>
      </c>
      <c r="P1790" t="s">
        <v>476</v>
      </c>
    </row>
    <row r="1791" spans="1:16">
      <c r="A1791" s="484" t="s">
        <v>77137</v>
      </c>
      <c r="B1791" s="485" t="s">
        <v>77136</v>
      </c>
      <c r="C1791" t="s">
        <v>77135</v>
      </c>
      <c r="D1791" t="s">
        <v>77134</v>
      </c>
      <c r="E1791" t="str">
        <f t="shared" si="27"/>
        <v>656537 - ETS DE FORMATION POLYVALENT DU CHRO ORLEANS</v>
      </c>
      <c r="F1791" t="s">
        <v>15215</v>
      </c>
      <c r="G1791" t="s">
        <v>77133</v>
      </c>
      <c r="I1791" t="s">
        <v>3355</v>
      </c>
      <c r="J1791" t="s">
        <v>77132</v>
      </c>
      <c r="K1791" t="s">
        <v>208</v>
      </c>
      <c r="L1791" t="s">
        <v>77131</v>
      </c>
      <c r="N1791" t="s">
        <v>208</v>
      </c>
      <c r="O1791" t="s">
        <v>476</v>
      </c>
      <c r="P1791" t="s">
        <v>476</v>
      </c>
    </row>
    <row r="1792" spans="1:16">
      <c r="A1792" s="484" t="s">
        <v>101481</v>
      </c>
      <c r="B1792" s="485" t="s">
        <v>77136</v>
      </c>
      <c r="C1792" t="s">
        <v>101480</v>
      </c>
      <c r="D1792" t="s">
        <v>101479</v>
      </c>
      <c r="E1792" t="str">
        <f t="shared" si="27"/>
        <v>27200 - CHRO CESU 45 ORLEANS</v>
      </c>
      <c r="F1792" t="s">
        <v>33796</v>
      </c>
      <c r="G1792" t="s">
        <v>101478</v>
      </c>
      <c r="I1792" t="s">
        <v>3355</v>
      </c>
      <c r="J1792" t="s">
        <v>101477</v>
      </c>
      <c r="K1792" t="s">
        <v>101476</v>
      </c>
      <c r="L1792" t="s">
        <v>101475</v>
      </c>
      <c r="N1792" t="s">
        <v>208</v>
      </c>
      <c r="O1792" t="s">
        <v>476</v>
      </c>
      <c r="P1792" t="s">
        <v>476</v>
      </c>
    </row>
    <row r="1793" spans="1:16">
      <c r="A1793" s="484" t="s">
        <v>101592</v>
      </c>
      <c r="C1793" t="s">
        <v>101591</v>
      </c>
      <c r="D1793" t="s">
        <v>101590</v>
      </c>
      <c r="E1793" t="str">
        <f t="shared" si="27"/>
        <v>13390 - CH PITHIVIERS</v>
      </c>
      <c r="F1793" t="s">
        <v>8463</v>
      </c>
      <c r="G1793" t="s">
        <v>101589</v>
      </c>
      <c r="I1793" t="s">
        <v>58281</v>
      </c>
      <c r="K1793" t="s">
        <v>101588</v>
      </c>
      <c r="L1793" t="s">
        <v>101587</v>
      </c>
      <c r="N1793" t="s">
        <v>208</v>
      </c>
      <c r="O1793" t="s">
        <v>476</v>
      </c>
      <c r="P1793" t="s">
        <v>476</v>
      </c>
    </row>
    <row r="1794" spans="1:16">
      <c r="A1794" s="484" t="s">
        <v>101622</v>
      </c>
      <c r="C1794" t="s">
        <v>101621</v>
      </c>
      <c r="D1794" t="s">
        <v>101620</v>
      </c>
      <c r="E1794" t="str">
        <f t="shared" ref="E1794:E1857" si="28">_xlfn.CONCAT(L1794," - ",D1794)</f>
        <v>483345 - CH GIEN</v>
      </c>
      <c r="F1794" t="s">
        <v>61188</v>
      </c>
      <c r="G1794" t="s">
        <v>101619</v>
      </c>
      <c r="H1794" t="s">
        <v>101618</v>
      </c>
      <c r="I1794" t="s">
        <v>44146</v>
      </c>
      <c r="J1794" t="s">
        <v>101617</v>
      </c>
      <c r="K1794" t="s">
        <v>208</v>
      </c>
      <c r="L1794" t="s">
        <v>101616</v>
      </c>
      <c r="N1794" t="s">
        <v>208</v>
      </c>
      <c r="O1794" t="s">
        <v>476</v>
      </c>
      <c r="P1794" t="s">
        <v>476</v>
      </c>
    </row>
    <row r="1795" spans="1:16">
      <c r="A1795" s="484" t="s">
        <v>77122</v>
      </c>
      <c r="B1795" s="485" t="s">
        <v>77121</v>
      </c>
      <c r="C1795" t="s">
        <v>77120</v>
      </c>
      <c r="D1795" t="s">
        <v>77119</v>
      </c>
      <c r="E1795" t="str">
        <f t="shared" si="28"/>
        <v>581963 - IFSI IFAS DU CHAM</v>
      </c>
      <c r="F1795" t="s">
        <v>18681</v>
      </c>
      <c r="G1795" t="s">
        <v>39413</v>
      </c>
      <c r="I1795" t="s">
        <v>77118</v>
      </c>
      <c r="J1795" t="s">
        <v>77117</v>
      </c>
      <c r="K1795" t="s">
        <v>208</v>
      </c>
      <c r="L1795" t="s">
        <v>77116</v>
      </c>
      <c r="N1795" t="s">
        <v>208</v>
      </c>
      <c r="O1795" t="s">
        <v>476</v>
      </c>
      <c r="P1795" t="s">
        <v>476</v>
      </c>
    </row>
    <row r="1796" spans="1:16">
      <c r="A1796" s="484" t="s">
        <v>103788</v>
      </c>
      <c r="B1796" s="485" t="s">
        <v>77121</v>
      </c>
      <c r="C1796" t="s">
        <v>103787</v>
      </c>
      <c r="D1796" t="s">
        <v>103786</v>
      </c>
      <c r="E1796" t="str">
        <f t="shared" si="28"/>
        <v>30077 - CHAM AMILLY MONTARGIS</v>
      </c>
      <c r="F1796" t="s">
        <v>9128</v>
      </c>
      <c r="G1796" t="s">
        <v>103785</v>
      </c>
      <c r="I1796" t="s">
        <v>103784</v>
      </c>
      <c r="J1796" t="s">
        <v>103783</v>
      </c>
      <c r="K1796" t="s">
        <v>208</v>
      </c>
      <c r="L1796" t="s">
        <v>103782</v>
      </c>
      <c r="N1796" t="s">
        <v>208</v>
      </c>
      <c r="O1796" t="s">
        <v>476</v>
      </c>
      <c r="P1796" t="s">
        <v>476</v>
      </c>
    </row>
    <row r="1797" spans="1:16">
      <c r="A1797" s="484" t="s">
        <v>101101</v>
      </c>
      <c r="C1797" t="s">
        <v>101100</v>
      </c>
      <c r="D1797" t="s">
        <v>101099</v>
      </c>
      <c r="E1797" t="str">
        <f t="shared" si="28"/>
        <v>481592 - CH SULLY SUR LOIRE</v>
      </c>
      <c r="F1797" t="s">
        <v>101098</v>
      </c>
      <c r="G1797" t="s">
        <v>101097</v>
      </c>
      <c r="I1797" t="s">
        <v>101096</v>
      </c>
      <c r="J1797" t="s">
        <v>101095</v>
      </c>
      <c r="K1797" t="s">
        <v>208</v>
      </c>
      <c r="L1797" t="s">
        <v>101094</v>
      </c>
      <c r="N1797" t="s">
        <v>208</v>
      </c>
      <c r="O1797" t="s">
        <v>476</v>
      </c>
      <c r="P1797" t="s">
        <v>476</v>
      </c>
    </row>
    <row r="1798" spans="1:16">
      <c r="A1798" s="484" t="s">
        <v>102991</v>
      </c>
      <c r="C1798" t="s">
        <v>102990</v>
      </c>
      <c r="D1798" t="s">
        <v>102989</v>
      </c>
      <c r="E1798" t="str">
        <f t="shared" si="28"/>
        <v>481622 - CH FIGEAC</v>
      </c>
      <c r="F1798" t="s">
        <v>46279</v>
      </c>
      <c r="G1798" t="s">
        <v>102988</v>
      </c>
      <c r="I1798" t="s">
        <v>15014</v>
      </c>
      <c r="J1798" t="s">
        <v>102987</v>
      </c>
      <c r="K1798" t="s">
        <v>102986</v>
      </c>
      <c r="L1798" t="s">
        <v>102985</v>
      </c>
      <c r="N1798" t="s">
        <v>208</v>
      </c>
      <c r="O1798" t="s">
        <v>476</v>
      </c>
      <c r="P1798" t="s">
        <v>476</v>
      </c>
    </row>
    <row r="1799" spans="1:16">
      <c r="A1799" s="484" t="s">
        <v>102312</v>
      </c>
      <c r="C1799" t="s">
        <v>102311</v>
      </c>
      <c r="D1799" t="s">
        <v>102310</v>
      </c>
      <c r="E1799" t="str">
        <f t="shared" si="28"/>
        <v>454023 - CH GOURDON</v>
      </c>
      <c r="F1799" t="s">
        <v>2732</v>
      </c>
      <c r="G1799" t="s">
        <v>102309</v>
      </c>
      <c r="H1799" t="s">
        <v>102308</v>
      </c>
      <c r="I1799" t="s">
        <v>102307</v>
      </c>
      <c r="J1799" t="s">
        <v>102306</v>
      </c>
      <c r="K1799" t="s">
        <v>102305</v>
      </c>
      <c r="L1799" t="s">
        <v>102304</v>
      </c>
      <c r="N1799" t="s">
        <v>208</v>
      </c>
      <c r="O1799" t="s">
        <v>476</v>
      </c>
      <c r="P1799" t="s">
        <v>476</v>
      </c>
    </row>
    <row r="1800" spans="1:16">
      <c r="A1800" s="484" t="s">
        <v>101171</v>
      </c>
      <c r="C1800" t="s">
        <v>101170</v>
      </c>
      <c r="D1800" t="s">
        <v>101169</v>
      </c>
      <c r="E1800" t="str">
        <f t="shared" si="28"/>
        <v>491081 - CH ST CERE</v>
      </c>
      <c r="F1800" t="s">
        <v>49888</v>
      </c>
      <c r="G1800" t="s">
        <v>101168</v>
      </c>
      <c r="I1800" t="s">
        <v>101167</v>
      </c>
      <c r="J1800" t="s">
        <v>101166</v>
      </c>
      <c r="K1800" t="s">
        <v>208</v>
      </c>
      <c r="L1800" t="s">
        <v>101165</v>
      </c>
      <c r="N1800" t="s">
        <v>208</v>
      </c>
      <c r="O1800" t="s">
        <v>476</v>
      </c>
      <c r="P1800" t="s">
        <v>476</v>
      </c>
    </row>
    <row r="1801" spans="1:16">
      <c r="A1801" s="484" t="s">
        <v>102978</v>
      </c>
      <c r="C1801" t="s">
        <v>102977</v>
      </c>
      <c r="D1801" t="s">
        <v>102976</v>
      </c>
      <c r="E1801" t="str">
        <f t="shared" si="28"/>
        <v>497150 - CH FLORAC</v>
      </c>
      <c r="F1801" t="s">
        <v>102975</v>
      </c>
      <c r="G1801" t="s">
        <v>102974</v>
      </c>
      <c r="I1801" t="s">
        <v>102973</v>
      </c>
      <c r="J1801" t="s">
        <v>102972</v>
      </c>
      <c r="K1801" t="s">
        <v>208</v>
      </c>
      <c r="L1801" t="s">
        <v>102971</v>
      </c>
      <c r="N1801" t="s">
        <v>208</v>
      </c>
      <c r="O1801" t="s">
        <v>476</v>
      </c>
      <c r="P1801" t="s">
        <v>476</v>
      </c>
    </row>
    <row r="1802" spans="1:16">
      <c r="A1802" s="484" t="s">
        <v>60911</v>
      </c>
      <c r="B1802" s="485" t="s">
        <v>60910</v>
      </c>
      <c r="C1802" t="s">
        <v>60909</v>
      </c>
      <c r="D1802" t="s">
        <v>60908</v>
      </c>
      <c r="E1802" t="str">
        <f t="shared" si="28"/>
        <v>82508 - CH MENDE</v>
      </c>
      <c r="F1802" t="s">
        <v>7671</v>
      </c>
      <c r="G1802" t="s">
        <v>60907</v>
      </c>
      <c r="H1802" t="s">
        <v>60906</v>
      </c>
      <c r="I1802" t="s">
        <v>7934</v>
      </c>
      <c r="J1802" t="s">
        <v>60905</v>
      </c>
      <c r="K1802" t="s">
        <v>60904</v>
      </c>
      <c r="L1802" t="s">
        <v>60903</v>
      </c>
      <c r="N1802" t="s">
        <v>208</v>
      </c>
      <c r="O1802" t="s">
        <v>476</v>
      </c>
      <c r="P1802" t="s">
        <v>476</v>
      </c>
    </row>
    <row r="1803" spans="1:16">
      <c r="A1803" s="484" t="s">
        <v>102944</v>
      </c>
      <c r="C1803" t="s">
        <v>102943</v>
      </c>
      <c r="D1803" t="s">
        <v>102942</v>
      </c>
      <c r="E1803" t="str">
        <f t="shared" si="28"/>
        <v>491214 - CH ST ALBAN SUR LIMAGNOLE</v>
      </c>
      <c r="F1803" t="s">
        <v>4207</v>
      </c>
      <c r="G1803" t="s">
        <v>102941</v>
      </c>
      <c r="H1803" t="s">
        <v>77346</v>
      </c>
      <c r="I1803" t="s">
        <v>102940</v>
      </c>
      <c r="J1803" t="s">
        <v>102939</v>
      </c>
      <c r="K1803" t="s">
        <v>208</v>
      </c>
      <c r="L1803" t="s">
        <v>102938</v>
      </c>
      <c r="N1803" t="s">
        <v>208</v>
      </c>
      <c r="O1803" t="s">
        <v>476</v>
      </c>
      <c r="P1803" t="s">
        <v>476</v>
      </c>
    </row>
    <row r="1804" spans="1:16">
      <c r="A1804" s="484" t="s">
        <v>103004</v>
      </c>
      <c r="C1804" t="s">
        <v>103003</v>
      </c>
      <c r="D1804" t="s">
        <v>103002</v>
      </c>
      <c r="E1804" t="str">
        <f t="shared" si="28"/>
        <v>481506 - CH SAINT CHELY D'APCHER</v>
      </c>
      <c r="F1804" t="s">
        <v>37004</v>
      </c>
      <c r="G1804" t="s">
        <v>103001</v>
      </c>
      <c r="I1804" t="s">
        <v>77419</v>
      </c>
      <c r="J1804" t="s">
        <v>103000</v>
      </c>
      <c r="K1804" t="s">
        <v>102999</v>
      </c>
      <c r="L1804" t="s">
        <v>102998</v>
      </c>
      <c r="N1804" t="s">
        <v>208</v>
      </c>
      <c r="O1804" t="s">
        <v>476</v>
      </c>
      <c r="P1804" t="s">
        <v>476</v>
      </c>
    </row>
    <row r="1805" spans="1:16">
      <c r="A1805" s="484" t="s">
        <v>60932</v>
      </c>
      <c r="C1805" t="s">
        <v>60931</v>
      </c>
      <c r="D1805" t="s">
        <v>60930</v>
      </c>
      <c r="E1805" t="str">
        <f t="shared" si="28"/>
        <v>496881 - CH SAINT NICOLAS ANGERS</v>
      </c>
      <c r="F1805" t="s">
        <v>18054</v>
      </c>
      <c r="G1805" t="s">
        <v>60929</v>
      </c>
      <c r="H1805" t="s">
        <v>60928</v>
      </c>
      <c r="I1805" t="s">
        <v>1647</v>
      </c>
      <c r="J1805" t="s">
        <v>60927</v>
      </c>
      <c r="K1805" t="s">
        <v>208</v>
      </c>
      <c r="L1805" t="s">
        <v>60926</v>
      </c>
      <c r="N1805" t="s">
        <v>208</v>
      </c>
      <c r="O1805" t="s">
        <v>476</v>
      </c>
      <c r="P1805" t="s">
        <v>476</v>
      </c>
    </row>
    <row r="1806" spans="1:16">
      <c r="A1806" s="484" t="s">
        <v>101047</v>
      </c>
      <c r="B1806" s="485" t="s">
        <v>101046</v>
      </c>
      <c r="C1806" t="s">
        <v>101045</v>
      </c>
      <c r="D1806" t="s">
        <v>99593</v>
      </c>
      <c r="E1806" t="str">
        <f t="shared" si="28"/>
        <v>7160 - CHU ANGERS</v>
      </c>
      <c r="F1806" t="s">
        <v>3980</v>
      </c>
      <c r="G1806" t="s">
        <v>99594</v>
      </c>
      <c r="I1806" t="s">
        <v>1647</v>
      </c>
      <c r="J1806" t="s">
        <v>101044</v>
      </c>
      <c r="K1806" t="s">
        <v>101043</v>
      </c>
      <c r="L1806" t="s">
        <v>101042</v>
      </c>
      <c r="N1806" t="s">
        <v>207</v>
      </c>
      <c r="O1806" t="s">
        <v>476</v>
      </c>
      <c r="P1806" t="s">
        <v>476</v>
      </c>
    </row>
    <row r="1807" spans="1:16">
      <c r="A1807" s="484" t="s">
        <v>81107</v>
      </c>
      <c r="C1807" t="s">
        <v>81106</v>
      </c>
      <c r="D1807" t="s">
        <v>81105</v>
      </c>
      <c r="E1807" t="str">
        <f t="shared" si="28"/>
        <v>510099 - EHPAD ECOUFLANT</v>
      </c>
      <c r="F1807" t="s">
        <v>81104</v>
      </c>
      <c r="G1807" t="s">
        <v>81103</v>
      </c>
      <c r="I1807" t="s">
        <v>81102</v>
      </c>
      <c r="J1807" t="s">
        <v>81101</v>
      </c>
      <c r="K1807" t="s">
        <v>208</v>
      </c>
      <c r="L1807" t="s">
        <v>81100</v>
      </c>
      <c r="N1807" t="s">
        <v>208</v>
      </c>
      <c r="O1807" t="s">
        <v>476</v>
      </c>
      <c r="P1807" t="s">
        <v>476</v>
      </c>
    </row>
    <row r="1808" spans="1:16">
      <c r="A1808" s="484" t="s">
        <v>61287</v>
      </c>
      <c r="C1808" t="s">
        <v>61286</v>
      </c>
      <c r="D1808" t="s">
        <v>61285</v>
      </c>
      <c r="E1808" t="str">
        <f t="shared" si="28"/>
        <v>478337 - CH CHALONNES SUR LOIRE</v>
      </c>
      <c r="F1808" t="s">
        <v>61284</v>
      </c>
      <c r="G1808" t="s">
        <v>61283</v>
      </c>
      <c r="I1808" t="s">
        <v>61282</v>
      </c>
      <c r="J1808" t="s">
        <v>61281</v>
      </c>
      <c r="K1808" t="s">
        <v>61280</v>
      </c>
      <c r="L1808" t="s">
        <v>61279</v>
      </c>
      <c r="N1808" t="s">
        <v>208</v>
      </c>
      <c r="O1808" t="s">
        <v>476</v>
      </c>
      <c r="P1808" t="s">
        <v>476</v>
      </c>
    </row>
    <row r="1809" spans="1:16">
      <c r="A1809" s="484" t="s">
        <v>40359</v>
      </c>
      <c r="C1809" t="s">
        <v>40358</v>
      </c>
      <c r="D1809" t="s">
        <v>40357</v>
      </c>
      <c r="E1809" t="str">
        <f t="shared" si="28"/>
        <v>630160 - EHPAD LES CORDELIERES LES PONTS DE CE</v>
      </c>
      <c r="F1809" t="s">
        <v>38161</v>
      </c>
      <c r="G1809" t="s">
        <v>40356</v>
      </c>
      <c r="H1809" t="s">
        <v>40355</v>
      </c>
      <c r="I1809" t="s">
        <v>40354</v>
      </c>
      <c r="J1809" t="s">
        <v>40353</v>
      </c>
      <c r="K1809" t="s">
        <v>208</v>
      </c>
      <c r="L1809" t="s">
        <v>40352</v>
      </c>
      <c r="N1809" t="s">
        <v>208</v>
      </c>
      <c r="O1809" t="s">
        <v>476</v>
      </c>
      <c r="P1809" t="s">
        <v>476</v>
      </c>
    </row>
    <row r="1810" spans="1:16">
      <c r="A1810" s="484" t="s">
        <v>22450</v>
      </c>
      <c r="C1810" t="s">
        <v>22449</v>
      </c>
      <c r="D1810" t="s">
        <v>22449</v>
      </c>
      <c r="E1810" t="str">
        <f t="shared" si="28"/>
        <v>626193 - RESIDENCES DU VAL D'OUDON - SEGRE EN ANJOU BLEU</v>
      </c>
      <c r="F1810" t="s">
        <v>8284</v>
      </c>
      <c r="G1810" t="s">
        <v>22448</v>
      </c>
      <c r="I1810" t="s">
        <v>22447</v>
      </c>
      <c r="J1810" t="s">
        <v>22446</v>
      </c>
      <c r="K1810" t="s">
        <v>208</v>
      </c>
      <c r="L1810" t="s">
        <v>22445</v>
      </c>
      <c r="N1810" t="s">
        <v>208</v>
      </c>
      <c r="O1810" t="s">
        <v>476</v>
      </c>
      <c r="P1810" t="s">
        <v>476</v>
      </c>
    </row>
    <row r="1811" spans="1:16">
      <c r="A1811" s="484" t="s">
        <v>104415</v>
      </c>
      <c r="B1811" s="485" t="s">
        <v>58942</v>
      </c>
      <c r="C1811" t="s">
        <v>104414</v>
      </c>
      <c r="D1811" t="s">
        <v>104413</v>
      </c>
      <c r="E1811" t="str">
        <f t="shared" si="28"/>
        <v>16706 - CH CHOLET</v>
      </c>
      <c r="F1811" t="s">
        <v>7000</v>
      </c>
      <c r="G1811" t="s">
        <v>58939</v>
      </c>
      <c r="I1811" t="s">
        <v>12757</v>
      </c>
      <c r="J1811" t="s">
        <v>104412</v>
      </c>
      <c r="K1811" t="s">
        <v>104411</v>
      </c>
      <c r="L1811" t="s">
        <v>104410</v>
      </c>
      <c r="N1811" t="s">
        <v>208</v>
      </c>
      <c r="O1811" t="s">
        <v>476</v>
      </c>
      <c r="P1811" t="s">
        <v>476</v>
      </c>
    </row>
    <row r="1812" spans="1:16">
      <c r="A1812" s="484" t="s">
        <v>58943</v>
      </c>
      <c r="B1812" s="485" t="s">
        <v>58942</v>
      </c>
      <c r="C1812" t="s">
        <v>58941</v>
      </c>
      <c r="D1812" t="s">
        <v>58940</v>
      </c>
      <c r="E1812" t="str">
        <f t="shared" si="28"/>
        <v>675064 - IFSI DU CH DE CHOLET</v>
      </c>
      <c r="F1812" t="s">
        <v>32819</v>
      </c>
      <c r="G1812" t="s">
        <v>58939</v>
      </c>
      <c r="I1812" t="s">
        <v>12757</v>
      </c>
      <c r="J1812" t="s">
        <v>58938</v>
      </c>
      <c r="K1812" t="s">
        <v>208</v>
      </c>
      <c r="L1812" t="s">
        <v>58937</v>
      </c>
      <c r="N1812" t="s">
        <v>208</v>
      </c>
      <c r="O1812" t="s">
        <v>476</v>
      </c>
      <c r="P1812" t="s">
        <v>476</v>
      </c>
    </row>
    <row r="1813" spans="1:16">
      <c r="A1813" s="484" t="s">
        <v>82027</v>
      </c>
      <c r="C1813" t="s">
        <v>82026</v>
      </c>
      <c r="D1813" t="s">
        <v>82025</v>
      </c>
      <c r="E1813" t="str">
        <f t="shared" si="28"/>
        <v>628001 - EHDAD RESIDENCE DES SOURCES ST GERMAIN SUR MOINE</v>
      </c>
      <c r="F1813" t="s">
        <v>10822</v>
      </c>
      <c r="G1813" t="s">
        <v>82024</v>
      </c>
      <c r="I1813" t="s">
        <v>82023</v>
      </c>
      <c r="J1813" t="s">
        <v>82022</v>
      </c>
      <c r="K1813" t="s">
        <v>208</v>
      </c>
      <c r="L1813" t="s">
        <v>82021</v>
      </c>
      <c r="N1813" t="s">
        <v>208</v>
      </c>
      <c r="O1813" t="s">
        <v>476</v>
      </c>
      <c r="P1813" t="s">
        <v>476</v>
      </c>
    </row>
    <row r="1814" spans="1:16">
      <c r="A1814" s="484" t="s">
        <v>81307</v>
      </c>
      <c r="C1814" t="s">
        <v>81306</v>
      </c>
      <c r="D1814" t="s">
        <v>81305</v>
      </c>
      <c r="E1814" t="str">
        <f t="shared" si="28"/>
        <v>589263 - EHPAD LES TROENES SAINT PIERRE MONTLIMART</v>
      </c>
      <c r="F1814" t="s">
        <v>81304</v>
      </c>
      <c r="G1814" t="s">
        <v>81303</v>
      </c>
      <c r="H1814" t="s">
        <v>81302</v>
      </c>
      <c r="I1814" t="s">
        <v>81301</v>
      </c>
      <c r="J1814" t="s">
        <v>81300</v>
      </c>
      <c r="K1814" t="s">
        <v>208</v>
      </c>
      <c r="L1814" t="s">
        <v>81299</v>
      </c>
      <c r="N1814" t="s">
        <v>208</v>
      </c>
      <c r="O1814" t="s">
        <v>476</v>
      </c>
      <c r="P1814" t="s">
        <v>476</v>
      </c>
    </row>
    <row r="1815" spans="1:16">
      <c r="A1815" s="484" t="s">
        <v>102154</v>
      </c>
      <c r="C1815" t="s">
        <v>102153</v>
      </c>
      <c r="D1815" t="s">
        <v>102152</v>
      </c>
      <c r="E1815" t="str">
        <f t="shared" si="28"/>
        <v>535357 - CH LAYON AUBANCE  MARTIGNE BRIAND</v>
      </c>
      <c r="F1815" t="s">
        <v>29479</v>
      </c>
      <c r="G1815" t="s">
        <v>102151</v>
      </c>
      <c r="I1815" t="s">
        <v>102150</v>
      </c>
      <c r="J1815" t="s">
        <v>102149</v>
      </c>
      <c r="K1815" t="s">
        <v>208</v>
      </c>
      <c r="L1815" t="s">
        <v>102148</v>
      </c>
      <c r="N1815" t="s">
        <v>208</v>
      </c>
      <c r="O1815" t="s">
        <v>476</v>
      </c>
      <c r="P1815" t="s">
        <v>476</v>
      </c>
    </row>
    <row r="1816" spans="1:16">
      <c r="A1816" s="484" t="s">
        <v>61028</v>
      </c>
      <c r="C1816" t="s">
        <v>61027</v>
      </c>
      <c r="D1816" t="s">
        <v>61026</v>
      </c>
      <c r="E1816" t="str">
        <f t="shared" si="28"/>
        <v>308419 - CH DOUE LA FONTAINE</v>
      </c>
      <c r="G1816" t="s">
        <v>61025</v>
      </c>
      <c r="I1816" t="s">
        <v>40107</v>
      </c>
      <c r="J1816" t="s">
        <v>61024</v>
      </c>
      <c r="K1816" t="s">
        <v>208</v>
      </c>
      <c r="L1816" t="s">
        <v>61023</v>
      </c>
      <c r="N1816" t="s">
        <v>208</v>
      </c>
      <c r="O1816" t="s">
        <v>476</v>
      </c>
      <c r="P1816" t="s">
        <v>476</v>
      </c>
    </row>
    <row r="1817" spans="1:16">
      <c r="A1817" s="484" t="s">
        <v>102005</v>
      </c>
      <c r="C1817" t="s">
        <v>102004</v>
      </c>
      <c r="D1817" t="s">
        <v>102003</v>
      </c>
      <c r="E1817" t="str">
        <f t="shared" si="28"/>
        <v>491240 - CH LONGUE JUMELLES</v>
      </c>
      <c r="F1817" t="s">
        <v>39952</v>
      </c>
      <c r="G1817" t="s">
        <v>102002</v>
      </c>
      <c r="H1817" t="s">
        <v>41351</v>
      </c>
      <c r="I1817" t="s">
        <v>102001</v>
      </c>
      <c r="J1817" t="s">
        <v>102000</v>
      </c>
      <c r="K1817" t="s">
        <v>208</v>
      </c>
      <c r="L1817" t="s">
        <v>101999</v>
      </c>
      <c r="N1817" t="s">
        <v>208</v>
      </c>
      <c r="O1817" t="s">
        <v>476</v>
      </c>
      <c r="P1817" t="s">
        <v>476</v>
      </c>
    </row>
    <row r="1818" spans="1:16">
      <c r="A1818" s="484" t="s">
        <v>101274</v>
      </c>
      <c r="B1818" s="485" t="s">
        <v>101273</v>
      </c>
      <c r="C1818" t="s">
        <v>101272</v>
      </c>
      <c r="D1818" t="s">
        <v>101271</v>
      </c>
      <c r="E1818" t="str">
        <f t="shared" si="28"/>
        <v>83240 - CH SAUMUR</v>
      </c>
      <c r="F1818" t="s">
        <v>7000</v>
      </c>
      <c r="G1818" t="s">
        <v>101270</v>
      </c>
      <c r="H1818" t="s">
        <v>740</v>
      </c>
      <c r="I1818" t="s">
        <v>2209</v>
      </c>
      <c r="J1818" t="s">
        <v>101269</v>
      </c>
      <c r="K1818" t="s">
        <v>101268</v>
      </c>
      <c r="L1818" t="s">
        <v>101267</v>
      </c>
      <c r="N1818" t="s">
        <v>208</v>
      </c>
      <c r="O1818" t="s">
        <v>476</v>
      </c>
      <c r="P1818" t="s">
        <v>476</v>
      </c>
    </row>
    <row r="1819" spans="1:16">
      <c r="A1819" s="484" t="s">
        <v>106349</v>
      </c>
      <c r="B1819" s="485" t="s">
        <v>106348</v>
      </c>
      <c r="C1819" t="s">
        <v>106347</v>
      </c>
      <c r="D1819" t="s">
        <v>106346</v>
      </c>
      <c r="E1819" t="str">
        <f t="shared" si="28"/>
        <v>301644 - CESAME STE GEMMES SUR LOIRE</v>
      </c>
      <c r="G1819" t="s">
        <v>106345</v>
      </c>
      <c r="I1819" t="s">
        <v>106344</v>
      </c>
      <c r="J1819" t="s">
        <v>106343</v>
      </c>
      <c r="K1819" t="s">
        <v>106342</v>
      </c>
      <c r="L1819" t="s">
        <v>106341</v>
      </c>
      <c r="N1819" t="s">
        <v>208</v>
      </c>
      <c r="O1819" t="s">
        <v>476</v>
      </c>
      <c r="P1819" t="s">
        <v>476</v>
      </c>
    </row>
    <row r="1820" spans="1:16">
      <c r="A1820" s="484" t="s">
        <v>76851</v>
      </c>
      <c r="C1820" t="s">
        <v>76850</v>
      </c>
      <c r="D1820" t="s">
        <v>76849</v>
      </c>
      <c r="E1820" t="str">
        <f t="shared" si="28"/>
        <v>515840 - ESPACES</v>
      </c>
      <c r="F1820" t="s">
        <v>19402</v>
      </c>
      <c r="G1820" t="s">
        <v>76848</v>
      </c>
      <c r="I1820" t="s">
        <v>76847</v>
      </c>
      <c r="J1820" t="s">
        <v>76846</v>
      </c>
      <c r="K1820" t="s">
        <v>208</v>
      </c>
      <c r="L1820" t="s">
        <v>76845</v>
      </c>
      <c r="N1820" t="s">
        <v>208</v>
      </c>
      <c r="O1820" t="s">
        <v>476</v>
      </c>
      <c r="P1820" t="s">
        <v>476</v>
      </c>
    </row>
    <row r="1821" spans="1:16">
      <c r="A1821" s="484" t="s">
        <v>61184</v>
      </c>
      <c r="B1821" s="485" t="s">
        <v>61183</v>
      </c>
      <c r="C1821" t="s">
        <v>61182</v>
      </c>
      <c r="D1821" t="s">
        <v>61182</v>
      </c>
      <c r="E1821" t="str">
        <f t="shared" si="28"/>
        <v>282455 - HOPITAL INTERCOMMUNAL BAUGEOIS VALLEE</v>
      </c>
      <c r="F1821" t="s">
        <v>9760</v>
      </c>
      <c r="G1821" t="s">
        <v>61181</v>
      </c>
      <c r="H1821" t="s">
        <v>61180</v>
      </c>
      <c r="I1821" t="s">
        <v>61179</v>
      </c>
      <c r="J1821" t="s">
        <v>61178</v>
      </c>
      <c r="K1821" t="s">
        <v>208</v>
      </c>
      <c r="L1821" t="s">
        <v>61177</v>
      </c>
      <c r="N1821" t="s">
        <v>208</v>
      </c>
      <c r="O1821" t="s">
        <v>476</v>
      </c>
      <c r="P1821" t="s">
        <v>476</v>
      </c>
    </row>
    <row r="1822" spans="1:16">
      <c r="A1822" s="484" t="s">
        <v>60992</v>
      </c>
      <c r="C1822" t="s">
        <v>60991</v>
      </c>
      <c r="D1822" t="s">
        <v>60990</v>
      </c>
      <c r="E1822" t="str">
        <f t="shared" si="28"/>
        <v>231137 - CH CHEMILLE</v>
      </c>
      <c r="F1822" t="s">
        <v>59686</v>
      </c>
      <c r="G1822" t="s">
        <v>60989</v>
      </c>
      <c r="I1822" t="s">
        <v>21772</v>
      </c>
      <c r="J1822" t="s">
        <v>60988</v>
      </c>
      <c r="K1822" t="s">
        <v>60987</v>
      </c>
      <c r="L1822" t="s">
        <v>60986</v>
      </c>
      <c r="N1822" t="s">
        <v>208</v>
      </c>
      <c r="O1822" t="s">
        <v>476</v>
      </c>
      <c r="P1822" t="s">
        <v>476</v>
      </c>
    </row>
    <row r="1823" spans="1:16">
      <c r="A1823" s="484" t="s">
        <v>101846</v>
      </c>
      <c r="C1823" t="s">
        <v>101845</v>
      </c>
      <c r="D1823" t="s">
        <v>101844</v>
      </c>
      <c r="E1823" t="str">
        <f t="shared" si="28"/>
        <v>507295 - CH MORTAIN</v>
      </c>
      <c r="F1823" t="s">
        <v>101843</v>
      </c>
      <c r="G1823" t="s">
        <v>101842</v>
      </c>
      <c r="I1823" t="s">
        <v>35966</v>
      </c>
      <c r="J1823" t="s">
        <v>101841</v>
      </c>
      <c r="K1823" t="s">
        <v>208</v>
      </c>
      <c r="L1823" t="s">
        <v>101840</v>
      </c>
      <c r="N1823" t="s">
        <v>208</v>
      </c>
      <c r="O1823" t="s">
        <v>476</v>
      </c>
      <c r="P1823" t="s">
        <v>476</v>
      </c>
    </row>
    <row r="1824" spans="1:16">
      <c r="A1824" s="484" t="s">
        <v>101342</v>
      </c>
      <c r="C1824" t="s">
        <v>101341</v>
      </c>
      <c r="D1824" t="s">
        <v>101340</v>
      </c>
      <c r="E1824" t="str">
        <f t="shared" si="28"/>
        <v>80664 - CH ST HILAIRE DU HARCOUET</v>
      </c>
      <c r="F1824" t="s">
        <v>6041</v>
      </c>
      <c r="G1824" t="s">
        <v>101339</v>
      </c>
      <c r="I1824" t="s">
        <v>49243</v>
      </c>
      <c r="J1824" t="s">
        <v>101338</v>
      </c>
      <c r="K1824" t="s">
        <v>101337</v>
      </c>
      <c r="L1824" t="s">
        <v>101336</v>
      </c>
      <c r="N1824" t="s">
        <v>208</v>
      </c>
      <c r="O1824" t="s">
        <v>476</v>
      </c>
      <c r="P1824" t="s">
        <v>476</v>
      </c>
    </row>
    <row r="1825" spans="1:16">
      <c r="A1825" s="484" t="s">
        <v>60790</v>
      </c>
      <c r="C1825" t="s">
        <v>60789</v>
      </c>
      <c r="D1825" t="s">
        <v>60789</v>
      </c>
      <c r="E1825" t="str">
        <f t="shared" si="28"/>
        <v>636526 - HOPITAL SAINT JAMES</v>
      </c>
      <c r="F1825" t="s">
        <v>4049</v>
      </c>
      <c r="G1825" t="s">
        <v>60788</v>
      </c>
      <c r="H1825" t="s">
        <v>60787</v>
      </c>
      <c r="I1825" t="s">
        <v>60786</v>
      </c>
      <c r="J1825" t="s">
        <v>60785</v>
      </c>
      <c r="K1825" t="s">
        <v>208</v>
      </c>
      <c r="L1825" t="s">
        <v>60784</v>
      </c>
      <c r="N1825" t="s">
        <v>208</v>
      </c>
      <c r="O1825" t="s">
        <v>476</v>
      </c>
      <c r="P1825" t="s">
        <v>476</v>
      </c>
    </row>
    <row r="1826" spans="1:16">
      <c r="A1826" s="484" t="s">
        <v>101901</v>
      </c>
      <c r="B1826" s="485" t="s">
        <v>101900</v>
      </c>
      <c r="C1826" t="s">
        <v>101899</v>
      </c>
      <c r="D1826" t="s">
        <v>101898</v>
      </c>
      <c r="E1826" t="str">
        <f t="shared" si="28"/>
        <v>22536 - CH ST LO</v>
      </c>
      <c r="F1826" t="s">
        <v>6951</v>
      </c>
      <c r="G1826" t="s">
        <v>101897</v>
      </c>
      <c r="H1826" t="s">
        <v>101896</v>
      </c>
      <c r="I1826" t="s">
        <v>7926</v>
      </c>
      <c r="J1826" t="s">
        <v>101895</v>
      </c>
      <c r="K1826" t="s">
        <v>101894</v>
      </c>
      <c r="L1826" t="s">
        <v>101893</v>
      </c>
      <c r="N1826" t="s">
        <v>208</v>
      </c>
      <c r="O1826" t="s">
        <v>476</v>
      </c>
      <c r="P1826" t="s">
        <v>476</v>
      </c>
    </row>
    <row r="1827" spans="1:16">
      <c r="A1827" s="484" t="s">
        <v>60979</v>
      </c>
      <c r="C1827" t="s">
        <v>60978</v>
      </c>
      <c r="D1827" t="s">
        <v>60977</v>
      </c>
      <c r="E1827" t="str">
        <f t="shared" si="28"/>
        <v>506825 - CH VILLEDIEU LES POELES</v>
      </c>
      <c r="G1827" t="s">
        <v>60976</v>
      </c>
      <c r="I1827" t="s">
        <v>60975</v>
      </c>
      <c r="J1827" t="s">
        <v>60974</v>
      </c>
      <c r="K1827" t="s">
        <v>208</v>
      </c>
      <c r="L1827" t="s">
        <v>60973</v>
      </c>
      <c r="N1827" t="s">
        <v>208</v>
      </c>
      <c r="O1827" t="s">
        <v>476</v>
      </c>
      <c r="P1827" t="s">
        <v>476</v>
      </c>
    </row>
    <row r="1828" spans="1:16">
      <c r="A1828" s="484" t="s">
        <v>104041</v>
      </c>
      <c r="C1828" t="s">
        <v>104040</v>
      </c>
      <c r="D1828" t="s">
        <v>104039</v>
      </c>
      <c r="E1828" t="str">
        <f t="shared" si="28"/>
        <v>39883 - CH COUTANCES</v>
      </c>
      <c r="F1828" t="s">
        <v>6951</v>
      </c>
      <c r="G1828" t="s">
        <v>104038</v>
      </c>
      <c r="I1828" t="s">
        <v>43297</v>
      </c>
      <c r="J1828" t="s">
        <v>104037</v>
      </c>
      <c r="K1828" t="s">
        <v>104036</v>
      </c>
      <c r="L1828" t="s">
        <v>104035</v>
      </c>
      <c r="N1828" t="s">
        <v>208</v>
      </c>
      <c r="O1828" t="s">
        <v>476</v>
      </c>
      <c r="P1828" t="s">
        <v>476</v>
      </c>
    </row>
    <row r="1829" spans="1:16">
      <c r="A1829" s="484" t="s">
        <v>103741</v>
      </c>
      <c r="C1829" t="s">
        <v>103740</v>
      </c>
      <c r="D1829" t="s">
        <v>103739</v>
      </c>
      <c r="E1829" t="str">
        <f t="shared" si="28"/>
        <v>39950 - CH PONTORSON</v>
      </c>
      <c r="G1829" t="s">
        <v>103738</v>
      </c>
      <c r="I1829" t="s">
        <v>103737</v>
      </c>
      <c r="J1829" t="s">
        <v>103736</v>
      </c>
      <c r="K1829" t="s">
        <v>103735</v>
      </c>
      <c r="L1829" t="s">
        <v>103734</v>
      </c>
      <c r="N1829" t="s">
        <v>208</v>
      </c>
      <c r="O1829" t="s">
        <v>476</v>
      </c>
      <c r="P1829" t="s">
        <v>476</v>
      </c>
    </row>
    <row r="1830" spans="1:16">
      <c r="A1830" s="484" t="s">
        <v>106059</v>
      </c>
      <c r="C1830" t="s">
        <v>106058</v>
      </c>
      <c r="D1830" t="s">
        <v>106057</v>
      </c>
      <c r="E1830" t="str">
        <f t="shared" si="28"/>
        <v>505882 - CDE ST LO</v>
      </c>
      <c r="F1830" t="s">
        <v>60780</v>
      </c>
      <c r="G1830" t="s">
        <v>106056</v>
      </c>
      <c r="I1830" t="s">
        <v>7926</v>
      </c>
      <c r="J1830" t="s">
        <v>106055</v>
      </c>
      <c r="K1830" t="s">
        <v>208</v>
      </c>
      <c r="L1830" t="s">
        <v>106054</v>
      </c>
      <c r="N1830" t="s">
        <v>208</v>
      </c>
      <c r="O1830" t="s">
        <v>476</v>
      </c>
      <c r="P1830" t="s">
        <v>476</v>
      </c>
    </row>
    <row r="1831" spans="1:16">
      <c r="A1831" s="484" t="s">
        <v>108391</v>
      </c>
      <c r="C1831" t="s">
        <v>108390</v>
      </c>
      <c r="D1831" t="s">
        <v>108389</v>
      </c>
      <c r="E1831" t="str">
        <f t="shared" si="28"/>
        <v>636538 - CAS SAINT JAMES</v>
      </c>
      <c r="F1831" t="s">
        <v>4049</v>
      </c>
      <c r="G1831" t="s">
        <v>108388</v>
      </c>
      <c r="I1831" t="s">
        <v>60786</v>
      </c>
      <c r="J1831" t="s">
        <v>108387</v>
      </c>
      <c r="K1831" t="s">
        <v>208</v>
      </c>
      <c r="L1831" t="s">
        <v>108386</v>
      </c>
      <c r="N1831" t="s">
        <v>208</v>
      </c>
      <c r="O1831" t="s">
        <v>476</v>
      </c>
      <c r="P1831" t="s">
        <v>476</v>
      </c>
    </row>
    <row r="1832" spans="1:16">
      <c r="A1832" s="484" t="s">
        <v>60707</v>
      </c>
      <c r="B1832" s="485" t="s">
        <v>60706</v>
      </c>
      <c r="C1832" t="s">
        <v>60705</v>
      </c>
      <c r="D1832" t="s">
        <v>60704</v>
      </c>
      <c r="E1832" t="str">
        <f t="shared" si="28"/>
        <v>20916 - HSM GRANVILLE</v>
      </c>
      <c r="F1832" t="s">
        <v>15421</v>
      </c>
      <c r="G1832" t="s">
        <v>60703</v>
      </c>
      <c r="H1832" t="s">
        <v>60702</v>
      </c>
      <c r="I1832" t="s">
        <v>15928</v>
      </c>
      <c r="J1832" t="s">
        <v>60701</v>
      </c>
      <c r="K1832" t="s">
        <v>208</v>
      </c>
      <c r="L1832" t="s">
        <v>60700</v>
      </c>
      <c r="N1832" t="s">
        <v>208</v>
      </c>
      <c r="O1832" t="s">
        <v>476</v>
      </c>
      <c r="P1832" t="s">
        <v>476</v>
      </c>
    </row>
    <row r="1833" spans="1:16">
      <c r="A1833" s="484" t="s">
        <v>104092</v>
      </c>
      <c r="C1833" t="s">
        <v>104091</v>
      </c>
      <c r="D1833" t="s">
        <v>104090</v>
      </c>
      <c r="E1833" t="str">
        <f t="shared" si="28"/>
        <v>121757 - CH CHALONS EN CHAMPAGNE</v>
      </c>
      <c r="F1833" t="s">
        <v>49785</v>
      </c>
      <c r="G1833" t="s">
        <v>104089</v>
      </c>
      <c r="I1833" t="s">
        <v>17147</v>
      </c>
      <c r="J1833" t="s">
        <v>104088</v>
      </c>
      <c r="K1833" t="s">
        <v>104087</v>
      </c>
      <c r="L1833" t="s">
        <v>104086</v>
      </c>
      <c r="N1833" t="s">
        <v>208</v>
      </c>
      <c r="O1833" t="s">
        <v>476</v>
      </c>
      <c r="P1833" t="s">
        <v>476</v>
      </c>
    </row>
    <row r="1834" spans="1:16">
      <c r="A1834" s="484" t="s">
        <v>104702</v>
      </c>
      <c r="B1834" s="485" t="s">
        <v>104701</v>
      </c>
      <c r="C1834" t="s">
        <v>104700</v>
      </c>
      <c r="D1834" t="s">
        <v>104699</v>
      </c>
      <c r="E1834" t="str">
        <f t="shared" si="28"/>
        <v>26980 - CH AUBAN MOET EPERNAY</v>
      </c>
      <c r="F1834" t="s">
        <v>49785</v>
      </c>
      <c r="G1834" t="s">
        <v>104698</v>
      </c>
      <c r="H1834" t="s">
        <v>31390</v>
      </c>
      <c r="I1834" t="s">
        <v>49697</v>
      </c>
      <c r="J1834" t="s">
        <v>104697</v>
      </c>
      <c r="K1834" t="s">
        <v>104696</v>
      </c>
      <c r="L1834" t="s">
        <v>104695</v>
      </c>
      <c r="N1834" t="s">
        <v>208</v>
      </c>
      <c r="O1834" t="s">
        <v>476</v>
      </c>
      <c r="P1834" t="s">
        <v>476</v>
      </c>
    </row>
    <row r="1835" spans="1:16">
      <c r="A1835" s="484" t="s">
        <v>102984</v>
      </c>
      <c r="C1835" t="s">
        <v>102983</v>
      </c>
      <c r="D1835" t="s">
        <v>102982</v>
      </c>
      <c r="E1835" t="str">
        <f t="shared" si="28"/>
        <v>540869 - CH FISMES</v>
      </c>
      <c r="F1835" t="s">
        <v>55727</v>
      </c>
      <c r="G1835" t="s">
        <v>102981</v>
      </c>
      <c r="I1835" t="s">
        <v>102980</v>
      </c>
      <c r="K1835" t="s">
        <v>208</v>
      </c>
      <c r="L1835" t="s">
        <v>102979</v>
      </c>
      <c r="N1835" t="s">
        <v>208</v>
      </c>
      <c r="O1835" t="s">
        <v>476</v>
      </c>
      <c r="P1835" t="s">
        <v>476</v>
      </c>
    </row>
    <row r="1836" spans="1:16">
      <c r="A1836" s="484" t="s">
        <v>61051</v>
      </c>
      <c r="C1836" t="s">
        <v>61050</v>
      </c>
      <c r="D1836" t="s">
        <v>61049</v>
      </c>
      <c r="E1836" t="str">
        <f t="shared" si="28"/>
        <v>458272 - CH MONTMIRAIL</v>
      </c>
      <c r="F1836" t="s">
        <v>27783</v>
      </c>
      <c r="G1836" t="s">
        <v>61048</v>
      </c>
      <c r="I1836" t="s">
        <v>61047</v>
      </c>
      <c r="J1836" t="s">
        <v>61046</v>
      </c>
      <c r="K1836" t="s">
        <v>61045</v>
      </c>
      <c r="L1836" t="s">
        <v>61044</v>
      </c>
      <c r="N1836" t="s">
        <v>208</v>
      </c>
      <c r="O1836" t="s">
        <v>476</v>
      </c>
      <c r="P1836" t="s">
        <v>476</v>
      </c>
    </row>
    <row r="1837" spans="1:16">
      <c r="A1837" s="484" t="s">
        <v>58881</v>
      </c>
      <c r="B1837" s="485" t="s">
        <v>58880</v>
      </c>
      <c r="C1837" t="s">
        <v>58879</v>
      </c>
      <c r="D1837" t="s">
        <v>58878</v>
      </c>
      <c r="E1837" t="str">
        <f t="shared" si="28"/>
        <v>686475 - IFSI DU CHU REIMS</v>
      </c>
      <c r="F1837" t="s">
        <v>4111</v>
      </c>
      <c r="G1837" t="s">
        <v>58877</v>
      </c>
      <c r="I1837" t="s">
        <v>5789</v>
      </c>
      <c r="J1837" t="s">
        <v>58876</v>
      </c>
      <c r="K1837" t="s">
        <v>208</v>
      </c>
      <c r="L1837" t="s">
        <v>58875</v>
      </c>
      <c r="N1837" t="s">
        <v>208</v>
      </c>
      <c r="O1837" t="s">
        <v>476</v>
      </c>
      <c r="P1837" t="s">
        <v>476</v>
      </c>
    </row>
    <row r="1838" spans="1:16">
      <c r="A1838" s="484" t="s">
        <v>100886</v>
      </c>
      <c r="B1838" s="485" t="s">
        <v>58880</v>
      </c>
      <c r="C1838" t="s">
        <v>100885</v>
      </c>
      <c r="D1838" t="s">
        <v>100884</v>
      </c>
      <c r="E1838" t="str">
        <f t="shared" si="28"/>
        <v>4480 - CHU REIMS</v>
      </c>
      <c r="F1838" t="s">
        <v>1832</v>
      </c>
      <c r="G1838" t="s">
        <v>100883</v>
      </c>
      <c r="I1838" t="s">
        <v>5789</v>
      </c>
      <c r="J1838" t="s">
        <v>100882</v>
      </c>
      <c r="K1838" t="s">
        <v>100881</v>
      </c>
      <c r="L1838" t="s">
        <v>100880</v>
      </c>
      <c r="N1838" t="s">
        <v>208</v>
      </c>
      <c r="O1838" t="s">
        <v>476</v>
      </c>
      <c r="P1838" t="s">
        <v>476</v>
      </c>
    </row>
    <row r="1839" spans="1:16">
      <c r="A1839" s="484" t="s">
        <v>104290</v>
      </c>
      <c r="C1839" t="s">
        <v>104289</v>
      </c>
      <c r="D1839" t="s">
        <v>104288</v>
      </c>
      <c r="E1839" t="str">
        <f t="shared" si="28"/>
        <v>299777 - CH STE MENEHOULD</v>
      </c>
      <c r="F1839" t="s">
        <v>27783</v>
      </c>
      <c r="G1839" t="s">
        <v>104287</v>
      </c>
      <c r="H1839" t="s">
        <v>104286</v>
      </c>
      <c r="I1839" t="s">
        <v>104285</v>
      </c>
      <c r="J1839" t="s">
        <v>104284</v>
      </c>
      <c r="K1839" t="s">
        <v>104283</v>
      </c>
      <c r="L1839" t="s">
        <v>104282</v>
      </c>
      <c r="N1839" t="s">
        <v>208</v>
      </c>
      <c r="O1839" t="s">
        <v>476</v>
      </c>
      <c r="P1839" t="s">
        <v>476</v>
      </c>
    </row>
    <row r="1840" spans="1:16">
      <c r="A1840" s="484" t="s">
        <v>103372</v>
      </c>
      <c r="C1840" t="s">
        <v>103371</v>
      </c>
      <c r="D1840" t="s">
        <v>103370</v>
      </c>
      <c r="E1840" t="str">
        <f t="shared" si="28"/>
        <v>344450 - CH VITRY LE FRANCOIS</v>
      </c>
      <c r="G1840" t="s">
        <v>103369</v>
      </c>
      <c r="I1840" t="s">
        <v>103368</v>
      </c>
      <c r="J1840" t="s">
        <v>103367</v>
      </c>
      <c r="K1840" t="s">
        <v>103366</v>
      </c>
      <c r="L1840" t="s">
        <v>103365</v>
      </c>
      <c r="N1840" t="s">
        <v>208</v>
      </c>
      <c r="O1840" t="s">
        <v>476</v>
      </c>
      <c r="P1840" t="s">
        <v>476</v>
      </c>
    </row>
    <row r="1841" spans="1:16">
      <c r="A1841" s="484" t="s">
        <v>77606</v>
      </c>
      <c r="B1841" s="485" t="s">
        <v>77605</v>
      </c>
      <c r="C1841" t="s">
        <v>77604</v>
      </c>
      <c r="D1841" t="s">
        <v>77603</v>
      </c>
      <c r="E1841" t="str">
        <f t="shared" si="28"/>
        <v>460254 - EPSM DE LA MARNE</v>
      </c>
      <c r="F1841" t="s">
        <v>33412</v>
      </c>
      <c r="G1841" t="s">
        <v>77602</v>
      </c>
      <c r="H1841" t="s">
        <v>77601</v>
      </c>
      <c r="I1841" t="s">
        <v>17147</v>
      </c>
      <c r="J1841" t="s">
        <v>77600</v>
      </c>
      <c r="K1841" t="s">
        <v>77599</v>
      </c>
      <c r="L1841" t="s">
        <v>77598</v>
      </c>
      <c r="N1841" t="s">
        <v>208</v>
      </c>
      <c r="O1841" t="s">
        <v>476</v>
      </c>
      <c r="P1841" t="s">
        <v>476</v>
      </c>
    </row>
    <row r="1842" spans="1:16">
      <c r="A1842" s="484" t="s">
        <v>104572</v>
      </c>
      <c r="C1842" t="s">
        <v>104571</v>
      </c>
      <c r="D1842" t="s">
        <v>104570</v>
      </c>
      <c r="E1842" t="str">
        <f t="shared" si="28"/>
        <v>133929 - CH BOURBONNE LES BAINS</v>
      </c>
      <c r="F1842" t="s">
        <v>49785</v>
      </c>
      <c r="G1842" t="s">
        <v>104569</v>
      </c>
      <c r="H1842" t="s">
        <v>104568</v>
      </c>
      <c r="I1842" t="s">
        <v>104567</v>
      </c>
      <c r="J1842" t="s">
        <v>104566</v>
      </c>
      <c r="K1842" t="s">
        <v>104565</v>
      </c>
      <c r="L1842" t="s">
        <v>104564</v>
      </c>
      <c r="N1842" t="s">
        <v>208</v>
      </c>
      <c r="O1842" t="s">
        <v>476</v>
      </c>
      <c r="P1842" t="s">
        <v>476</v>
      </c>
    </row>
    <row r="1843" spans="1:16">
      <c r="A1843" s="484" t="s">
        <v>104423</v>
      </c>
      <c r="B1843" s="485" t="s">
        <v>104422</v>
      </c>
      <c r="C1843" t="s">
        <v>104421</v>
      </c>
      <c r="D1843" t="s">
        <v>104420</v>
      </c>
      <c r="E1843" t="str">
        <f t="shared" si="28"/>
        <v>58695 - CH CHAUMONT</v>
      </c>
      <c r="F1843" t="s">
        <v>1070</v>
      </c>
      <c r="G1843" t="s">
        <v>104419</v>
      </c>
      <c r="I1843" t="s">
        <v>16354</v>
      </c>
      <c r="J1843" t="s">
        <v>104418</v>
      </c>
      <c r="K1843" t="s">
        <v>104417</v>
      </c>
      <c r="L1843" t="s">
        <v>104416</v>
      </c>
      <c r="N1843" t="s">
        <v>208</v>
      </c>
      <c r="O1843" t="s">
        <v>476</v>
      </c>
      <c r="P1843" t="s">
        <v>476</v>
      </c>
    </row>
    <row r="1844" spans="1:16">
      <c r="A1844" s="484" t="s">
        <v>103772</v>
      </c>
      <c r="C1844" t="s">
        <v>103771</v>
      </c>
      <c r="D1844" t="s">
        <v>103770</v>
      </c>
      <c r="E1844" t="str">
        <f t="shared" si="28"/>
        <v>100626 - CH LANGRES</v>
      </c>
      <c r="F1844" t="s">
        <v>11410</v>
      </c>
      <c r="G1844" t="s">
        <v>103769</v>
      </c>
      <c r="H1844" t="s">
        <v>103768</v>
      </c>
      <c r="I1844" t="s">
        <v>36167</v>
      </c>
      <c r="J1844" t="s">
        <v>103767</v>
      </c>
      <c r="K1844" t="s">
        <v>103766</v>
      </c>
      <c r="L1844" t="s">
        <v>103765</v>
      </c>
      <c r="N1844" t="s">
        <v>208</v>
      </c>
      <c r="O1844" t="s">
        <v>476</v>
      </c>
      <c r="P1844" t="s">
        <v>476</v>
      </c>
    </row>
    <row r="1845" spans="1:16">
      <c r="A1845" s="484" t="s">
        <v>103825</v>
      </c>
      <c r="C1845" t="s">
        <v>103824</v>
      </c>
      <c r="D1845" t="s">
        <v>103823</v>
      </c>
      <c r="E1845" t="str">
        <f t="shared" si="28"/>
        <v>149810 - CH DE LA HAUTE MARNE ST DIZIER</v>
      </c>
      <c r="F1845" t="s">
        <v>76291</v>
      </c>
      <c r="G1845" t="s">
        <v>103822</v>
      </c>
      <c r="H1845" t="s">
        <v>103821</v>
      </c>
      <c r="I1845" t="s">
        <v>65719</v>
      </c>
      <c r="J1845" t="s">
        <v>103820</v>
      </c>
      <c r="K1845" t="s">
        <v>208</v>
      </c>
      <c r="L1845" t="s">
        <v>103819</v>
      </c>
      <c r="N1845" t="s">
        <v>208</v>
      </c>
      <c r="O1845" t="s">
        <v>476</v>
      </c>
      <c r="P1845" t="s">
        <v>476</v>
      </c>
    </row>
    <row r="1846" spans="1:16">
      <c r="A1846" s="484" t="s">
        <v>102836</v>
      </c>
      <c r="B1846" s="485" t="s">
        <v>102835</v>
      </c>
      <c r="C1846" t="s">
        <v>102834</v>
      </c>
      <c r="D1846" t="s">
        <v>102833</v>
      </c>
      <c r="E1846" t="str">
        <f t="shared" si="28"/>
        <v>81395 - CH GENEVIEVE DE GAULLE ANTHONIOZ ST DIZIER</v>
      </c>
      <c r="F1846" t="s">
        <v>11410</v>
      </c>
      <c r="G1846" t="s">
        <v>102832</v>
      </c>
      <c r="H1846" t="s">
        <v>102831</v>
      </c>
      <c r="I1846" t="s">
        <v>65719</v>
      </c>
      <c r="J1846" t="s">
        <v>102830</v>
      </c>
      <c r="K1846" t="s">
        <v>102829</v>
      </c>
      <c r="L1846" t="s">
        <v>102828</v>
      </c>
      <c r="N1846" t="s">
        <v>208</v>
      </c>
      <c r="O1846" t="s">
        <v>476</v>
      </c>
      <c r="P1846" t="s">
        <v>476</v>
      </c>
    </row>
    <row r="1847" spans="1:16">
      <c r="A1847" s="484" t="s">
        <v>81541</v>
      </c>
      <c r="C1847" t="s">
        <v>81540</v>
      </c>
      <c r="D1847" t="s">
        <v>81539</v>
      </c>
      <c r="E1847" t="str">
        <f t="shared" si="28"/>
        <v>618780 - EHPAD LA VARENNE AMBRIERES LES VALLEES</v>
      </c>
      <c r="F1847" t="s">
        <v>18353</v>
      </c>
      <c r="G1847" t="s">
        <v>81538</v>
      </c>
      <c r="I1847" t="s">
        <v>81537</v>
      </c>
      <c r="J1847" t="s">
        <v>81536</v>
      </c>
      <c r="K1847" t="s">
        <v>208</v>
      </c>
      <c r="L1847" t="s">
        <v>81535</v>
      </c>
      <c r="N1847" t="s">
        <v>208</v>
      </c>
      <c r="O1847" t="s">
        <v>476</v>
      </c>
      <c r="P1847" t="s">
        <v>476</v>
      </c>
    </row>
    <row r="1848" spans="1:16">
      <c r="A1848" s="484" t="s">
        <v>60775</v>
      </c>
      <c r="B1848" s="485" t="s">
        <v>56503</v>
      </c>
      <c r="C1848" t="s">
        <v>60774</v>
      </c>
      <c r="D1848" t="s">
        <v>60773</v>
      </c>
      <c r="E1848" t="str">
        <f t="shared" si="28"/>
        <v>529175 - HOPITAL ST JULIEN CH DU HAUT ANJOU  CHATEAU GONTIER</v>
      </c>
      <c r="F1848" t="s">
        <v>44565</v>
      </c>
      <c r="G1848" t="s">
        <v>60772</v>
      </c>
      <c r="H1848" t="s">
        <v>60771</v>
      </c>
      <c r="I1848" t="s">
        <v>19400</v>
      </c>
      <c r="J1848" t="s">
        <v>60770</v>
      </c>
      <c r="K1848" t="s">
        <v>208</v>
      </c>
      <c r="L1848" t="s">
        <v>60769</v>
      </c>
      <c r="N1848" t="s">
        <v>208</v>
      </c>
      <c r="O1848" t="s">
        <v>476</v>
      </c>
      <c r="P1848" t="s">
        <v>476</v>
      </c>
    </row>
    <row r="1849" spans="1:16">
      <c r="A1849" s="484" t="s">
        <v>56504</v>
      </c>
      <c r="B1849" s="485" t="s">
        <v>56503</v>
      </c>
      <c r="C1849" t="s">
        <v>56502</v>
      </c>
      <c r="D1849" t="s">
        <v>56501</v>
      </c>
      <c r="E1849" t="str">
        <f t="shared" si="28"/>
        <v>15386 - IFAS CH DU HAUT D'ANJOU CHATEAU-GONTIER</v>
      </c>
      <c r="G1849" t="s">
        <v>56500</v>
      </c>
      <c r="I1849" t="s">
        <v>19400</v>
      </c>
      <c r="J1849" t="s">
        <v>56499</v>
      </c>
      <c r="K1849" t="s">
        <v>208</v>
      </c>
      <c r="L1849" t="s">
        <v>56498</v>
      </c>
      <c r="N1849" t="s">
        <v>208</v>
      </c>
      <c r="O1849" t="s">
        <v>476</v>
      </c>
      <c r="P1849" t="s">
        <v>476</v>
      </c>
    </row>
    <row r="1850" spans="1:16">
      <c r="A1850" s="484" t="s">
        <v>61035</v>
      </c>
      <c r="C1850" t="s">
        <v>61034</v>
      </c>
      <c r="D1850" t="s">
        <v>61034</v>
      </c>
      <c r="E1850" t="str">
        <f t="shared" si="28"/>
        <v>568170 - HOPITAL LOCAL D'ERNEE</v>
      </c>
      <c r="F1850" t="s">
        <v>61033</v>
      </c>
      <c r="G1850" t="s">
        <v>61032</v>
      </c>
      <c r="I1850" t="s">
        <v>61031</v>
      </c>
      <c r="J1850" t="s">
        <v>61030</v>
      </c>
      <c r="K1850" t="s">
        <v>208</v>
      </c>
      <c r="L1850" t="s">
        <v>61029</v>
      </c>
      <c r="N1850" t="s">
        <v>208</v>
      </c>
      <c r="O1850" t="s">
        <v>476</v>
      </c>
      <c r="P1850" t="s">
        <v>476</v>
      </c>
    </row>
    <row r="1851" spans="1:16">
      <c r="A1851" s="484" t="s">
        <v>60997</v>
      </c>
      <c r="C1851" t="s">
        <v>60996</v>
      </c>
      <c r="D1851" t="s">
        <v>60996</v>
      </c>
      <c r="E1851" t="str">
        <f t="shared" si="28"/>
        <v>615808 - HOPITAL LOCAL EVRON</v>
      </c>
      <c r="F1851" t="s">
        <v>33796</v>
      </c>
      <c r="G1851" t="s">
        <v>60995</v>
      </c>
      <c r="I1851" t="s">
        <v>36200</v>
      </c>
      <c r="J1851" t="s">
        <v>60994</v>
      </c>
      <c r="K1851" t="s">
        <v>208</v>
      </c>
      <c r="L1851" t="s">
        <v>60993</v>
      </c>
      <c r="N1851" t="s">
        <v>208</v>
      </c>
      <c r="O1851" t="s">
        <v>476</v>
      </c>
      <c r="P1851" t="s">
        <v>476</v>
      </c>
    </row>
    <row r="1852" spans="1:16">
      <c r="A1852" s="484" t="s">
        <v>81314</v>
      </c>
      <c r="C1852" t="s">
        <v>81313</v>
      </c>
      <c r="D1852" t="s">
        <v>81312</v>
      </c>
      <c r="E1852" t="str">
        <f t="shared" si="28"/>
        <v>619723 - EHPAD LES TILLEULS LASSAY LES CHATEAUX</v>
      </c>
      <c r="F1852" t="s">
        <v>8691</v>
      </c>
      <c r="G1852" t="s">
        <v>81311</v>
      </c>
      <c r="I1852" t="s">
        <v>81310</v>
      </c>
      <c r="J1852" t="s">
        <v>81309</v>
      </c>
      <c r="K1852" t="s">
        <v>208</v>
      </c>
      <c r="L1852" t="s">
        <v>81308</v>
      </c>
      <c r="N1852" t="s">
        <v>208</v>
      </c>
      <c r="O1852" t="s">
        <v>476</v>
      </c>
      <c r="P1852" t="s">
        <v>476</v>
      </c>
    </row>
    <row r="1853" spans="1:16">
      <c r="A1853" s="484" t="s">
        <v>103764</v>
      </c>
      <c r="B1853" s="485" t="s">
        <v>54512</v>
      </c>
      <c r="C1853" t="s">
        <v>103763</v>
      </c>
      <c r="D1853" t="s">
        <v>103762</v>
      </c>
      <c r="E1853" t="str">
        <f t="shared" si="28"/>
        <v>13900 - CH LAVAL</v>
      </c>
      <c r="F1853" t="s">
        <v>27315</v>
      </c>
      <c r="G1853" t="s">
        <v>103761</v>
      </c>
      <c r="H1853" t="s">
        <v>103760</v>
      </c>
      <c r="I1853" t="s">
        <v>4017</v>
      </c>
      <c r="J1853" t="s">
        <v>103759</v>
      </c>
      <c r="K1853" t="s">
        <v>103758</v>
      </c>
      <c r="L1853" t="s">
        <v>103757</v>
      </c>
      <c r="N1853" t="s">
        <v>208</v>
      </c>
      <c r="O1853" t="s">
        <v>476</v>
      </c>
      <c r="P1853" t="s">
        <v>476</v>
      </c>
    </row>
    <row r="1854" spans="1:16">
      <c r="A1854" s="484" t="s">
        <v>54513</v>
      </c>
      <c r="B1854" s="485" t="s">
        <v>54512</v>
      </c>
      <c r="C1854" t="s">
        <v>54511</v>
      </c>
      <c r="D1854" t="s">
        <v>54510</v>
      </c>
      <c r="E1854" t="str">
        <f t="shared" si="28"/>
        <v>681155 - INST FORMATION ERGOTHERAPEUTE DU CH LAVAL</v>
      </c>
      <c r="F1854" t="s">
        <v>2378</v>
      </c>
      <c r="G1854" t="s">
        <v>54509</v>
      </c>
      <c r="I1854" t="s">
        <v>4017</v>
      </c>
      <c r="J1854" t="s">
        <v>54508</v>
      </c>
      <c r="K1854" t="s">
        <v>208</v>
      </c>
      <c r="L1854" t="s">
        <v>54507</v>
      </c>
      <c r="N1854" t="s">
        <v>208</v>
      </c>
      <c r="O1854" t="s">
        <v>476</v>
      </c>
      <c r="P1854" t="s">
        <v>476</v>
      </c>
    </row>
    <row r="1855" spans="1:16">
      <c r="A1855" s="484" t="s">
        <v>81010</v>
      </c>
      <c r="C1855" t="s">
        <v>81009</v>
      </c>
      <c r="D1855" t="s">
        <v>81008</v>
      </c>
      <c r="E1855" t="str">
        <f t="shared" si="28"/>
        <v>618810 - EHPAD RESIDENCE MARIN BOUILLE BOUILLE ALEXAIN</v>
      </c>
      <c r="F1855" t="s">
        <v>18353</v>
      </c>
      <c r="G1855" t="s">
        <v>81007</v>
      </c>
      <c r="I1855" t="s">
        <v>81006</v>
      </c>
      <c r="J1855" t="s">
        <v>81005</v>
      </c>
      <c r="K1855" t="s">
        <v>208</v>
      </c>
      <c r="L1855" t="s">
        <v>81004</v>
      </c>
      <c r="N1855" t="s">
        <v>208</v>
      </c>
      <c r="O1855" t="s">
        <v>476</v>
      </c>
      <c r="P1855" t="s">
        <v>476</v>
      </c>
    </row>
    <row r="1856" spans="1:16">
      <c r="A1856" s="484" t="s">
        <v>101776</v>
      </c>
      <c r="B1856" s="485" t="s">
        <v>101775</v>
      </c>
      <c r="C1856" t="s">
        <v>101774</v>
      </c>
      <c r="D1856" t="s">
        <v>101773</v>
      </c>
      <c r="E1856" t="str">
        <f t="shared" si="28"/>
        <v>13894 - CH NORD MAYENNE</v>
      </c>
      <c r="F1856" t="s">
        <v>2544</v>
      </c>
      <c r="G1856" t="s">
        <v>101772</v>
      </c>
      <c r="I1856" t="s">
        <v>20640</v>
      </c>
      <c r="J1856" t="s">
        <v>101771</v>
      </c>
      <c r="K1856" t="s">
        <v>101770</v>
      </c>
      <c r="L1856" t="s">
        <v>101769</v>
      </c>
      <c r="N1856" t="s">
        <v>208</v>
      </c>
      <c r="O1856" t="s">
        <v>476</v>
      </c>
      <c r="P1856" t="s">
        <v>476</v>
      </c>
    </row>
    <row r="1857" spans="1:16">
      <c r="A1857" s="484" t="s">
        <v>81574</v>
      </c>
      <c r="C1857" t="s">
        <v>81573</v>
      </c>
      <c r="D1857" t="s">
        <v>81572</v>
      </c>
      <c r="E1857" t="str">
        <f t="shared" si="28"/>
        <v>626338 - EHPAD MESLAY DU MAINE</v>
      </c>
      <c r="F1857" t="s">
        <v>45218</v>
      </c>
      <c r="G1857" t="s">
        <v>81571</v>
      </c>
      <c r="I1857" t="s">
        <v>81570</v>
      </c>
      <c r="J1857" t="s">
        <v>81569</v>
      </c>
      <c r="K1857" t="s">
        <v>208</v>
      </c>
      <c r="L1857" t="s">
        <v>81568</v>
      </c>
      <c r="N1857" t="s">
        <v>208</v>
      </c>
      <c r="O1857" t="s">
        <v>476</v>
      </c>
      <c r="P1857" t="s">
        <v>476</v>
      </c>
    </row>
    <row r="1858" spans="1:16">
      <c r="A1858" s="484" t="s">
        <v>60972</v>
      </c>
      <c r="C1858" t="s">
        <v>60971</v>
      </c>
      <c r="D1858" t="s">
        <v>60970</v>
      </c>
      <c r="E1858" t="str">
        <f t="shared" ref="E1858:E1921" si="29">_xlfn.CONCAT(L1858," - ",D1858)</f>
        <v>633926 - CH VILLAINES LA JUHEL</v>
      </c>
      <c r="F1858" t="s">
        <v>39566</v>
      </c>
      <c r="G1858" t="s">
        <v>60969</v>
      </c>
      <c r="I1858" t="s">
        <v>60968</v>
      </c>
      <c r="K1858" t="s">
        <v>208</v>
      </c>
      <c r="L1858" t="s">
        <v>60967</v>
      </c>
      <c r="N1858" t="s">
        <v>208</v>
      </c>
      <c r="O1858" t="s">
        <v>476</v>
      </c>
      <c r="P1858" t="s">
        <v>476</v>
      </c>
    </row>
    <row r="1859" spans="1:16">
      <c r="A1859" s="484" t="s">
        <v>81581</v>
      </c>
      <c r="C1859" t="s">
        <v>81580</v>
      </c>
      <c r="D1859" t="s">
        <v>81579</v>
      </c>
      <c r="E1859" t="str">
        <f t="shared" si="29"/>
        <v>618809 - EHPAD LA DOUCEUR DE VIVRE MONTSURS</v>
      </c>
      <c r="F1859" t="s">
        <v>18353</v>
      </c>
      <c r="G1859" t="s">
        <v>81578</v>
      </c>
      <c r="I1859" t="s">
        <v>81577</v>
      </c>
      <c r="J1859" t="s">
        <v>81576</v>
      </c>
      <c r="K1859" t="s">
        <v>208</v>
      </c>
      <c r="L1859" t="s">
        <v>81575</v>
      </c>
      <c r="N1859" t="s">
        <v>208</v>
      </c>
      <c r="O1859" t="s">
        <v>476</v>
      </c>
      <c r="P1859" t="s">
        <v>476</v>
      </c>
    </row>
    <row r="1860" spans="1:16">
      <c r="A1860" s="484" t="s">
        <v>77377</v>
      </c>
      <c r="C1860" t="s">
        <v>77376</v>
      </c>
      <c r="D1860" t="s">
        <v>77375</v>
      </c>
      <c r="E1860" t="str">
        <f t="shared" si="29"/>
        <v>535461 - EPSMS MAYENNE</v>
      </c>
      <c r="F1860" t="s">
        <v>77374</v>
      </c>
      <c r="G1860" t="s">
        <v>77373</v>
      </c>
      <c r="I1860" t="s">
        <v>20640</v>
      </c>
      <c r="J1860" t="s">
        <v>77372</v>
      </c>
      <c r="K1860" t="s">
        <v>208</v>
      </c>
      <c r="L1860" t="s">
        <v>77371</v>
      </c>
      <c r="N1860" t="s">
        <v>208</v>
      </c>
      <c r="O1860" t="s">
        <v>476</v>
      </c>
      <c r="P1860" t="s">
        <v>476</v>
      </c>
    </row>
    <row r="1861" spans="1:16">
      <c r="A1861" s="484" t="s">
        <v>61013</v>
      </c>
      <c r="C1861" t="s">
        <v>61012</v>
      </c>
      <c r="D1861" t="s">
        <v>61011</v>
      </c>
      <c r="E1861" t="str">
        <f t="shared" si="29"/>
        <v>615778 - HOPITAL LOCAL SUD MAYENNE</v>
      </c>
      <c r="F1861" t="s">
        <v>61010</v>
      </c>
      <c r="G1861" t="s">
        <v>61009</v>
      </c>
      <c r="I1861" t="s">
        <v>40146</v>
      </c>
      <c r="J1861" t="s">
        <v>61008</v>
      </c>
      <c r="K1861" t="s">
        <v>208</v>
      </c>
      <c r="L1861" t="s">
        <v>61007</v>
      </c>
      <c r="N1861" t="s">
        <v>208</v>
      </c>
      <c r="O1861" t="s">
        <v>476</v>
      </c>
      <c r="P1861" t="s">
        <v>476</v>
      </c>
    </row>
    <row r="1862" spans="1:16">
      <c r="A1862" s="484" t="s">
        <v>99874</v>
      </c>
      <c r="B1862" s="485" t="s">
        <v>54602</v>
      </c>
      <c r="C1862" t="s">
        <v>99873</v>
      </c>
      <c r="D1862" t="s">
        <v>99872</v>
      </c>
      <c r="E1862" t="str">
        <f t="shared" si="29"/>
        <v>232403 - CPN NANCY</v>
      </c>
      <c r="F1862" t="s">
        <v>58494</v>
      </c>
      <c r="G1862" t="s">
        <v>99871</v>
      </c>
      <c r="H1862" t="s">
        <v>99870</v>
      </c>
      <c r="I1862" t="s">
        <v>705</v>
      </c>
      <c r="J1862" t="s">
        <v>99810</v>
      </c>
      <c r="K1862" t="s">
        <v>99869</v>
      </c>
      <c r="L1862" t="s">
        <v>99868</v>
      </c>
      <c r="N1862" t="s">
        <v>208</v>
      </c>
      <c r="O1862" t="s">
        <v>476</v>
      </c>
      <c r="P1862" t="s">
        <v>476</v>
      </c>
    </row>
    <row r="1863" spans="1:16">
      <c r="A1863" s="484" t="s">
        <v>58874</v>
      </c>
      <c r="B1863" s="485" t="s">
        <v>54602</v>
      </c>
      <c r="C1863" t="s">
        <v>58873</v>
      </c>
      <c r="D1863" t="s">
        <v>58872</v>
      </c>
      <c r="E1863" t="str">
        <f t="shared" si="29"/>
        <v>663153 - IFSI DU CPN LAXOU</v>
      </c>
      <c r="F1863" t="s">
        <v>30263</v>
      </c>
      <c r="G1863" t="s">
        <v>54599</v>
      </c>
      <c r="I1863" t="s">
        <v>705</v>
      </c>
      <c r="J1863" t="s">
        <v>58871</v>
      </c>
      <c r="K1863" t="s">
        <v>208</v>
      </c>
      <c r="L1863" t="s">
        <v>58870</v>
      </c>
      <c r="N1863" t="s">
        <v>208</v>
      </c>
      <c r="O1863" t="s">
        <v>476</v>
      </c>
      <c r="P1863" t="s">
        <v>476</v>
      </c>
    </row>
    <row r="1864" spans="1:16">
      <c r="A1864" s="484" t="s">
        <v>99813</v>
      </c>
      <c r="B1864" s="485" t="s">
        <v>54602</v>
      </c>
      <c r="C1864" t="s">
        <v>99812</v>
      </c>
      <c r="D1864" t="s">
        <v>99811</v>
      </c>
      <c r="E1864" t="str">
        <f t="shared" si="29"/>
        <v>628888 - CENTRE REGIONAL AUTISME DE LORRAINE DU CPN</v>
      </c>
      <c r="F1864" t="s">
        <v>7817</v>
      </c>
      <c r="G1864" t="s">
        <v>54599</v>
      </c>
      <c r="I1864" t="s">
        <v>705</v>
      </c>
      <c r="J1864" t="s">
        <v>99810</v>
      </c>
      <c r="K1864" t="s">
        <v>208</v>
      </c>
      <c r="L1864" t="s">
        <v>99809</v>
      </c>
      <c r="N1864" t="s">
        <v>208</v>
      </c>
      <c r="O1864" t="s">
        <v>476</v>
      </c>
      <c r="P1864" t="s">
        <v>476</v>
      </c>
    </row>
    <row r="1865" spans="1:16">
      <c r="A1865" s="484" t="s">
        <v>54603</v>
      </c>
      <c r="B1865" s="485" t="s">
        <v>54602</v>
      </c>
      <c r="C1865" t="s">
        <v>54601</v>
      </c>
      <c r="D1865" t="s">
        <v>54600</v>
      </c>
      <c r="E1865" t="str">
        <f t="shared" si="29"/>
        <v>552318 - IFCS DU CPN DE NANCY</v>
      </c>
      <c r="F1865" t="s">
        <v>1832</v>
      </c>
      <c r="G1865" t="s">
        <v>54599</v>
      </c>
      <c r="H1865" t="s">
        <v>54598</v>
      </c>
      <c r="I1865" t="s">
        <v>705</v>
      </c>
      <c r="J1865" t="s">
        <v>54597</v>
      </c>
      <c r="K1865" t="s">
        <v>208</v>
      </c>
      <c r="L1865" t="s">
        <v>54596</v>
      </c>
      <c r="N1865" t="s">
        <v>208</v>
      </c>
      <c r="O1865" t="s">
        <v>476</v>
      </c>
      <c r="P1865" t="s">
        <v>476</v>
      </c>
    </row>
    <row r="1866" spans="1:16">
      <c r="A1866" s="484" t="s">
        <v>101579</v>
      </c>
      <c r="C1866" t="s">
        <v>101578</v>
      </c>
      <c r="D1866" t="s">
        <v>101577</v>
      </c>
      <c r="E1866" t="str">
        <f t="shared" si="29"/>
        <v>510324 - CH PONT A MOUSSON</v>
      </c>
      <c r="F1866" t="s">
        <v>51473</v>
      </c>
      <c r="G1866" t="s">
        <v>101576</v>
      </c>
      <c r="I1866" t="s">
        <v>55983</v>
      </c>
      <c r="J1866" t="s">
        <v>101575</v>
      </c>
      <c r="K1866" t="s">
        <v>208</v>
      </c>
      <c r="L1866" t="s">
        <v>101574</v>
      </c>
      <c r="N1866" t="s">
        <v>208</v>
      </c>
      <c r="O1866" t="s">
        <v>476</v>
      </c>
      <c r="P1866" t="s">
        <v>476</v>
      </c>
    </row>
    <row r="1867" spans="1:16">
      <c r="A1867" s="484" t="s">
        <v>103455</v>
      </c>
      <c r="C1867" t="s">
        <v>103454</v>
      </c>
      <c r="D1867" t="s">
        <v>103453</v>
      </c>
      <c r="E1867" t="str">
        <f t="shared" si="29"/>
        <v>460849 - CH ST NICOLAS DE PORT</v>
      </c>
      <c r="F1867" t="s">
        <v>81104</v>
      </c>
      <c r="G1867" t="s">
        <v>103452</v>
      </c>
      <c r="I1867" t="s">
        <v>103451</v>
      </c>
      <c r="J1867" t="s">
        <v>103450</v>
      </c>
      <c r="K1867" t="s">
        <v>103449</v>
      </c>
      <c r="L1867" t="s">
        <v>103448</v>
      </c>
      <c r="N1867" t="s">
        <v>208</v>
      </c>
      <c r="O1867" t="s">
        <v>476</v>
      </c>
      <c r="P1867" t="s">
        <v>476</v>
      </c>
    </row>
    <row r="1868" spans="1:16">
      <c r="A1868" s="484" t="s">
        <v>108683</v>
      </c>
      <c r="C1868" t="s">
        <v>108682</v>
      </c>
      <c r="D1868" t="s">
        <v>108681</v>
      </c>
      <c r="E1868" t="str">
        <f t="shared" si="29"/>
        <v>463050 - CH TOUL</v>
      </c>
      <c r="G1868" t="s">
        <v>108680</v>
      </c>
      <c r="I1868" t="s">
        <v>66161</v>
      </c>
      <c r="K1868" t="s">
        <v>108679</v>
      </c>
      <c r="L1868" t="s">
        <v>108678</v>
      </c>
      <c r="N1868" t="s">
        <v>208</v>
      </c>
      <c r="O1868" t="s">
        <v>476</v>
      </c>
      <c r="P1868" t="s">
        <v>476</v>
      </c>
    </row>
    <row r="1869" spans="1:16">
      <c r="A1869" s="484" t="s">
        <v>80868</v>
      </c>
      <c r="C1869" t="s">
        <v>80867</v>
      </c>
      <c r="D1869" t="s">
        <v>80867</v>
      </c>
      <c r="E1869" t="str">
        <f t="shared" si="29"/>
        <v>657311 - EHPAD VEZELISE</v>
      </c>
      <c r="F1869" t="s">
        <v>4329</v>
      </c>
      <c r="I1869" t="s">
        <v>80866</v>
      </c>
      <c r="K1869" t="s">
        <v>208</v>
      </c>
      <c r="L1869" t="s">
        <v>80865</v>
      </c>
      <c r="N1869" t="s">
        <v>208</v>
      </c>
      <c r="O1869" t="s">
        <v>476</v>
      </c>
      <c r="P1869" t="s">
        <v>476</v>
      </c>
    </row>
    <row r="1870" spans="1:16">
      <c r="A1870" s="484" t="s">
        <v>101961</v>
      </c>
      <c r="B1870" s="485" t="s">
        <v>101960</v>
      </c>
      <c r="C1870" t="s">
        <v>101959</v>
      </c>
      <c r="D1870" t="s">
        <v>101958</v>
      </c>
      <c r="E1870" t="str">
        <f t="shared" si="29"/>
        <v>476286 - CH BRIEY</v>
      </c>
      <c r="F1870" t="s">
        <v>1086</v>
      </c>
      <c r="G1870" t="s">
        <v>101957</v>
      </c>
      <c r="I1870" t="s">
        <v>101956</v>
      </c>
      <c r="J1870" t="s">
        <v>101955</v>
      </c>
      <c r="K1870" t="s">
        <v>101954</v>
      </c>
      <c r="L1870" t="s">
        <v>101953</v>
      </c>
      <c r="N1870" t="s">
        <v>208</v>
      </c>
      <c r="O1870" t="s">
        <v>476</v>
      </c>
      <c r="P1870" t="s">
        <v>476</v>
      </c>
    </row>
    <row r="1871" spans="1:16">
      <c r="A1871" s="484" t="s">
        <v>81796</v>
      </c>
      <c r="C1871" t="s">
        <v>81795</v>
      </c>
      <c r="D1871" t="s">
        <v>81794</v>
      </c>
      <c r="E1871" t="str">
        <f t="shared" si="29"/>
        <v>619711 - EHPAD DE MARS LA TOUR</v>
      </c>
      <c r="F1871" t="s">
        <v>5013</v>
      </c>
      <c r="G1871" t="s">
        <v>81793</v>
      </c>
      <c r="I1871" t="s">
        <v>81792</v>
      </c>
      <c r="J1871" t="s">
        <v>81791</v>
      </c>
      <c r="K1871" t="s">
        <v>208</v>
      </c>
      <c r="L1871" t="s">
        <v>81790</v>
      </c>
      <c r="N1871" t="s">
        <v>208</v>
      </c>
      <c r="O1871" t="s">
        <v>476</v>
      </c>
      <c r="P1871" t="s">
        <v>476</v>
      </c>
    </row>
    <row r="1872" spans="1:16">
      <c r="A1872" s="484" t="s">
        <v>40366</v>
      </c>
      <c r="C1872" t="s">
        <v>40365</v>
      </c>
      <c r="D1872" t="s">
        <v>40364</v>
      </c>
      <c r="E1872" t="str">
        <f t="shared" si="29"/>
        <v>619553 - MAISON DE RETRAITE JF FIDRY LABRY</v>
      </c>
      <c r="F1872" t="s">
        <v>33201</v>
      </c>
      <c r="G1872" t="s">
        <v>40363</v>
      </c>
      <c r="I1872" t="s">
        <v>40362</v>
      </c>
      <c r="J1872" t="s">
        <v>40361</v>
      </c>
      <c r="K1872" t="s">
        <v>208</v>
      </c>
      <c r="L1872" t="s">
        <v>40360</v>
      </c>
      <c r="N1872" t="s">
        <v>208</v>
      </c>
      <c r="O1872" t="s">
        <v>476</v>
      </c>
      <c r="P1872" t="s">
        <v>476</v>
      </c>
    </row>
    <row r="1873" spans="1:16">
      <c r="A1873" s="484" t="s">
        <v>103721</v>
      </c>
      <c r="B1873" s="485" t="s">
        <v>103720</v>
      </c>
      <c r="C1873" t="s">
        <v>103719</v>
      </c>
      <c r="D1873" t="s">
        <v>103718</v>
      </c>
      <c r="E1873" t="str">
        <f t="shared" si="29"/>
        <v>92538 - CH LUNEVILLE</v>
      </c>
      <c r="F1873" t="s">
        <v>1086</v>
      </c>
      <c r="G1873" t="s">
        <v>103717</v>
      </c>
      <c r="H1873" t="s">
        <v>103716</v>
      </c>
      <c r="I1873" t="s">
        <v>4235</v>
      </c>
      <c r="J1873" t="s">
        <v>103715</v>
      </c>
      <c r="K1873" t="s">
        <v>103714</v>
      </c>
      <c r="L1873" t="s">
        <v>103713</v>
      </c>
      <c r="N1873" t="s">
        <v>208</v>
      </c>
      <c r="O1873" t="s">
        <v>476</v>
      </c>
      <c r="P1873" t="s">
        <v>476</v>
      </c>
    </row>
    <row r="1874" spans="1:16">
      <c r="A1874" s="484" t="s">
        <v>109799</v>
      </c>
      <c r="C1874" t="s">
        <v>109798</v>
      </c>
      <c r="D1874" t="s">
        <v>109797</v>
      </c>
      <c r="E1874" t="str">
        <f t="shared" si="29"/>
        <v>524347 - CAPS ROSIERES AUX SALINES</v>
      </c>
      <c r="F1874" t="s">
        <v>1086</v>
      </c>
      <c r="G1874" t="s">
        <v>109796</v>
      </c>
      <c r="H1874" t="s">
        <v>109795</v>
      </c>
      <c r="I1874" t="s">
        <v>40319</v>
      </c>
      <c r="J1874" t="s">
        <v>109794</v>
      </c>
      <c r="K1874" t="s">
        <v>208</v>
      </c>
      <c r="L1874" t="s">
        <v>109793</v>
      </c>
      <c r="N1874" t="s">
        <v>208</v>
      </c>
      <c r="O1874" t="s">
        <v>476</v>
      </c>
      <c r="P1874" t="s">
        <v>476</v>
      </c>
    </row>
    <row r="1875" spans="1:16">
      <c r="A1875" s="484" t="s">
        <v>61127</v>
      </c>
      <c r="C1875" t="s">
        <v>61126</v>
      </c>
      <c r="D1875" t="s">
        <v>61125</v>
      </c>
      <c r="E1875" t="str">
        <f t="shared" si="29"/>
        <v>499055 - CHI 3 H SANTE CIREY SUR VEZOUZE</v>
      </c>
      <c r="G1875" t="s">
        <v>61124</v>
      </c>
      <c r="I1875" t="s">
        <v>61123</v>
      </c>
      <c r="J1875" t="s">
        <v>61122</v>
      </c>
      <c r="K1875" t="s">
        <v>208</v>
      </c>
      <c r="L1875" t="s">
        <v>61121</v>
      </c>
      <c r="N1875" t="s">
        <v>208</v>
      </c>
      <c r="O1875" t="s">
        <v>476</v>
      </c>
      <c r="P1875" t="s">
        <v>476</v>
      </c>
    </row>
    <row r="1876" spans="1:16">
      <c r="A1876" s="484" t="s">
        <v>40323</v>
      </c>
      <c r="C1876" t="s">
        <v>40322</v>
      </c>
      <c r="D1876" t="s">
        <v>40321</v>
      </c>
      <c r="E1876" t="str">
        <f t="shared" si="29"/>
        <v>655030 - EHPAD ROSIERES</v>
      </c>
      <c r="F1876" t="s">
        <v>9189</v>
      </c>
      <c r="G1876" t="s">
        <v>40320</v>
      </c>
      <c r="I1876" t="s">
        <v>40319</v>
      </c>
      <c r="J1876" t="s">
        <v>40318</v>
      </c>
      <c r="K1876" t="s">
        <v>208</v>
      </c>
      <c r="L1876" t="s">
        <v>40317</v>
      </c>
      <c r="N1876" t="s">
        <v>208</v>
      </c>
      <c r="O1876" t="s">
        <v>476</v>
      </c>
      <c r="P1876" t="s">
        <v>476</v>
      </c>
    </row>
    <row r="1877" spans="1:16">
      <c r="A1877" s="484" t="s">
        <v>102909</v>
      </c>
      <c r="B1877" s="485" t="s">
        <v>58794</v>
      </c>
      <c r="C1877" t="s">
        <v>102908</v>
      </c>
      <c r="D1877" t="s">
        <v>102907</v>
      </c>
      <c r="E1877" t="str">
        <f t="shared" si="29"/>
        <v>43138 - CHG BAR LE DUC</v>
      </c>
      <c r="F1877" t="s">
        <v>707</v>
      </c>
      <c r="G1877" t="s">
        <v>102906</v>
      </c>
      <c r="I1877" t="s">
        <v>36478</v>
      </c>
      <c r="J1877" t="s">
        <v>58790</v>
      </c>
      <c r="K1877" t="s">
        <v>102905</v>
      </c>
      <c r="L1877" t="s">
        <v>102904</v>
      </c>
      <c r="N1877" t="s">
        <v>208</v>
      </c>
      <c r="O1877" t="s">
        <v>476</v>
      </c>
      <c r="P1877" t="s">
        <v>476</v>
      </c>
    </row>
    <row r="1878" spans="1:16">
      <c r="A1878" s="484" t="s">
        <v>58795</v>
      </c>
      <c r="B1878" s="485" t="s">
        <v>58794</v>
      </c>
      <c r="C1878" t="s">
        <v>58793</v>
      </c>
      <c r="D1878" t="s">
        <v>58792</v>
      </c>
      <c r="E1878" t="str">
        <f t="shared" si="29"/>
        <v>629571 - IFSI IFAS DU CH DE BAR LE DUC</v>
      </c>
      <c r="F1878" t="s">
        <v>1415</v>
      </c>
      <c r="G1878" t="s">
        <v>58791</v>
      </c>
      <c r="I1878" t="s">
        <v>36478</v>
      </c>
      <c r="J1878" t="s">
        <v>58790</v>
      </c>
      <c r="K1878" t="s">
        <v>208</v>
      </c>
      <c r="L1878" t="s">
        <v>58789</v>
      </c>
      <c r="N1878" t="s">
        <v>208</v>
      </c>
      <c r="O1878" t="s">
        <v>476</v>
      </c>
      <c r="P1878" t="s">
        <v>476</v>
      </c>
    </row>
    <row r="1879" spans="1:16">
      <c r="A1879" s="484" t="s">
        <v>81298</v>
      </c>
      <c r="C1879" t="s">
        <v>81297</v>
      </c>
      <c r="D1879" t="s">
        <v>81297</v>
      </c>
      <c r="E1879" t="str">
        <f t="shared" si="29"/>
        <v>483308 - EHPAD LIGNY EN BARROIS</v>
      </c>
      <c r="F1879" t="s">
        <v>61188</v>
      </c>
      <c r="G1879" t="s">
        <v>81296</v>
      </c>
      <c r="I1879" t="s">
        <v>81295</v>
      </c>
      <c r="J1879" t="s">
        <v>81294</v>
      </c>
      <c r="K1879" t="s">
        <v>208</v>
      </c>
      <c r="L1879" t="s">
        <v>81293</v>
      </c>
      <c r="N1879" t="s">
        <v>208</v>
      </c>
      <c r="O1879" t="s">
        <v>476</v>
      </c>
      <c r="P1879" t="s">
        <v>476</v>
      </c>
    </row>
    <row r="1880" spans="1:16">
      <c r="A1880" s="484" t="s">
        <v>40395</v>
      </c>
      <c r="C1880" t="s">
        <v>40394</v>
      </c>
      <c r="D1880" t="s">
        <v>40393</v>
      </c>
      <c r="E1880" t="str">
        <f t="shared" si="29"/>
        <v>618512 - EHPAD LATAYE ETAIN</v>
      </c>
      <c r="F1880" t="s">
        <v>40392</v>
      </c>
      <c r="G1880" t="s">
        <v>40391</v>
      </c>
      <c r="I1880" t="s">
        <v>40390</v>
      </c>
      <c r="J1880" t="s">
        <v>40389</v>
      </c>
      <c r="K1880" t="s">
        <v>208</v>
      </c>
      <c r="L1880" t="s">
        <v>40388</v>
      </c>
      <c r="N1880" t="s">
        <v>208</v>
      </c>
      <c r="O1880" t="s">
        <v>476</v>
      </c>
      <c r="P1880" t="s">
        <v>476</v>
      </c>
    </row>
    <row r="1881" spans="1:16">
      <c r="A1881" s="484" t="s">
        <v>81619</v>
      </c>
      <c r="C1881" t="s">
        <v>81618</v>
      </c>
      <c r="D1881" t="s">
        <v>81617</v>
      </c>
      <c r="E1881" t="str">
        <f t="shared" si="29"/>
        <v>618937 - EHPAD JEAN GUILLOT STENAY</v>
      </c>
      <c r="F1881" t="s">
        <v>30469</v>
      </c>
      <c r="G1881" t="s">
        <v>81616</v>
      </c>
      <c r="I1881" t="s">
        <v>81615</v>
      </c>
      <c r="J1881" t="s">
        <v>81614</v>
      </c>
      <c r="K1881" t="s">
        <v>208</v>
      </c>
      <c r="L1881" t="s">
        <v>81613</v>
      </c>
      <c r="N1881" t="s">
        <v>208</v>
      </c>
      <c r="O1881" t="s">
        <v>476</v>
      </c>
      <c r="P1881" t="s">
        <v>476</v>
      </c>
    </row>
    <row r="1882" spans="1:16">
      <c r="A1882" s="484" t="s">
        <v>89865</v>
      </c>
      <c r="C1882" t="s">
        <v>89864</v>
      </c>
      <c r="D1882" t="s">
        <v>89863</v>
      </c>
      <c r="E1882" t="str">
        <f t="shared" si="29"/>
        <v>53338 - CH PLOERMEL</v>
      </c>
      <c r="G1882" t="s">
        <v>89862</v>
      </c>
      <c r="I1882" t="s">
        <v>27192</v>
      </c>
      <c r="J1882" t="s">
        <v>89861</v>
      </c>
      <c r="K1882" t="s">
        <v>208</v>
      </c>
      <c r="L1882" t="s">
        <v>89860</v>
      </c>
      <c r="N1882" t="s">
        <v>208</v>
      </c>
      <c r="O1882" t="s">
        <v>476</v>
      </c>
      <c r="P1882" t="s">
        <v>476</v>
      </c>
    </row>
    <row r="1883" spans="1:16">
      <c r="A1883" s="484" t="s">
        <v>102274</v>
      </c>
      <c r="C1883" t="s">
        <v>102273</v>
      </c>
      <c r="D1883" t="s">
        <v>102272</v>
      </c>
      <c r="E1883" t="str">
        <f t="shared" si="29"/>
        <v>529965 - CH JOSSELIN</v>
      </c>
      <c r="F1883" t="s">
        <v>102271</v>
      </c>
      <c r="G1883" t="s">
        <v>102270</v>
      </c>
      <c r="H1883" t="s">
        <v>102269</v>
      </c>
      <c r="I1883" t="s">
        <v>102268</v>
      </c>
      <c r="J1883" t="s">
        <v>102267</v>
      </c>
      <c r="K1883" t="s">
        <v>208</v>
      </c>
      <c r="L1883" t="s">
        <v>102266</v>
      </c>
      <c r="N1883" t="s">
        <v>208</v>
      </c>
      <c r="O1883" t="s">
        <v>476</v>
      </c>
      <c r="P1883" t="s">
        <v>476</v>
      </c>
    </row>
    <row r="1884" spans="1:16">
      <c r="A1884" s="484" t="s">
        <v>77547</v>
      </c>
      <c r="C1884" t="s">
        <v>77546</v>
      </c>
      <c r="D1884" t="s">
        <v>77545</v>
      </c>
      <c r="E1884" t="str">
        <f t="shared" si="29"/>
        <v>8643 - EPSM ST AVE</v>
      </c>
      <c r="F1884" t="s">
        <v>8736</v>
      </c>
      <c r="G1884" t="s">
        <v>77544</v>
      </c>
      <c r="H1884" t="s">
        <v>22606</v>
      </c>
      <c r="I1884" t="s">
        <v>25869</v>
      </c>
      <c r="J1884" t="s">
        <v>77543</v>
      </c>
      <c r="K1884" t="s">
        <v>77542</v>
      </c>
      <c r="L1884" t="s">
        <v>77541</v>
      </c>
      <c r="N1884" t="s">
        <v>208</v>
      </c>
      <c r="O1884" t="s">
        <v>476</v>
      </c>
      <c r="P1884" t="s">
        <v>476</v>
      </c>
    </row>
    <row r="1885" spans="1:16">
      <c r="A1885" s="484" t="s">
        <v>102132</v>
      </c>
      <c r="C1885" t="s">
        <v>102131</v>
      </c>
      <c r="D1885" t="s">
        <v>102130</v>
      </c>
      <c r="E1885" t="str">
        <f t="shared" si="29"/>
        <v>186375 - CH LE FAOUET</v>
      </c>
      <c r="G1885" t="s">
        <v>102129</v>
      </c>
      <c r="H1885" t="s">
        <v>41115</v>
      </c>
      <c r="I1885" t="s">
        <v>102128</v>
      </c>
      <c r="J1885" t="s">
        <v>102127</v>
      </c>
      <c r="K1885" t="s">
        <v>208</v>
      </c>
      <c r="L1885" t="s">
        <v>102126</v>
      </c>
      <c r="N1885" t="s">
        <v>208</v>
      </c>
      <c r="O1885" t="s">
        <v>476</v>
      </c>
      <c r="P1885" t="s">
        <v>476</v>
      </c>
    </row>
    <row r="1886" spans="1:16">
      <c r="A1886" s="484" t="s">
        <v>101564</v>
      </c>
      <c r="C1886" t="s">
        <v>101563</v>
      </c>
      <c r="D1886" t="s">
        <v>101562</v>
      </c>
      <c r="E1886" t="str">
        <f t="shared" si="29"/>
        <v>506783 - CH PORT LOUIS</v>
      </c>
      <c r="F1886" t="s">
        <v>24914</v>
      </c>
      <c r="G1886" t="s">
        <v>101561</v>
      </c>
      <c r="H1886" t="s">
        <v>101560</v>
      </c>
      <c r="I1886" t="s">
        <v>35344</v>
      </c>
      <c r="J1886" t="s">
        <v>101559</v>
      </c>
      <c r="K1886" t="s">
        <v>208</v>
      </c>
      <c r="L1886" t="s">
        <v>101558</v>
      </c>
      <c r="N1886" t="s">
        <v>208</v>
      </c>
      <c r="O1886" t="s">
        <v>476</v>
      </c>
      <c r="P1886" t="s">
        <v>476</v>
      </c>
    </row>
    <row r="1887" spans="1:16">
      <c r="A1887" s="484" t="s">
        <v>40330</v>
      </c>
      <c r="C1887" t="s">
        <v>40329</v>
      </c>
      <c r="D1887" t="s">
        <v>40328</v>
      </c>
      <c r="E1887" t="str">
        <f t="shared" si="29"/>
        <v>661480 - MAISON DE RETRAITE RESIDENCE TY NOAL</v>
      </c>
      <c r="F1887" t="s">
        <v>8852</v>
      </c>
      <c r="G1887" t="s">
        <v>40327</v>
      </c>
      <c r="I1887" t="s">
        <v>40326</v>
      </c>
      <c r="J1887" t="s">
        <v>40325</v>
      </c>
      <c r="K1887" t="s">
        <v>208</v>
      </c>
      <c r="L1887" t="s">
        <v>40324</v>
      </c>
      <c r="N1887" t="s">
        <v>208</v>
      </c>
      <c r="O1887" t="s">
        <v>476</v>
      </c>
      <c r="P1887" t="s">
        <v>476</v>
      </c>
    </row>
    <row r="1888" spans="1:16">
      <c r="A1888" s="484" t="s">
        <v>81099</v>
      </c>
      <c r="C1888" t="s">
        <v>81098</v>
      </c>
      <c r="D1888" t="s">
        <v>81097</v>
      </c>
      <c r="E1888" t="str">
        <f t="shared" si="29"/>
        <v>673183 - EHPAD QUESTEMBERT</v>
      </c>
      <c r="F1888" t="s">
        <v>7093</v>
      </c>
      <c r="G1888" t="s">
        <v>81096</v>
      </c>
      <c r="H1888" t="s">
        <v>81095</v>
      </c>
      <c r="I1888" t="s">
        <v>36287</v>
      </c>
      <c r="J1888" t="s">
        <v>81094</v>
      </c>
      <c r="K1888" t="s">
        <v>208</v>
      </c>
      <c r="L1888" t="s">
        <v>81093</v>
      </c>
      <c r="N1888" t="s">
        <v>208</v>
      </c>
      <c r="O1888" t="s">
        <v>476</v>
      </c>
      <c r="P1888" t="s">
        <v>476</v>
      </c>
    </row>
    <row r="1889" spans="1:16">
      <c r="A1889" s="484" t="s">
        <v>81657</v>
      </c>
      <c r="C1889" t="s">
        <v>81656</v>
      </c>
      <c r="D1889" t="s">
        <v>81656</v>
      </c>
      <c r="E1889" t="str">
        <f t="shared" si="29"/>
        <v>509784 - EHPAD GUER</v>
      </c>
      <c r="F1889" t="s">
        <v>81104</v>
      </c>
      <c r="G1889" t="s">
        <v>81655</v>
      </c>
      <c r="I1889" t="s">
        <v>45533</v>
      </c>
      <c r="J1889" t="s">
        <v>81654</v>
      </c>
      <c r="K1889" t="s">
        <v>208</v>
      </c>
      <c r="L1889" t="s">
        <v>81653</v>
      </c>
      <c r="N1889" t="s">
        <v>208</v>
      </c>
      <c r="O1889" t="s">
        <v>476</v>
      </c>
      <c r="P1889" t="s">
        <v>476</v>
      </c>
    </row>
    <row r="1890" spans="1:16">
      <c r="A1890" s="484" t="s">
        <v>80976</v>
      </c>
      <c r="C1890" t="s">
        <v>80975</v>
      </c>
      <c r="D1890" t="s">
        <v>80974</v>
      </c>
      <c r="E1890" t="str">
        <f t="shared" si="29"/>
        <v>682883 - EHPAD RESIDENCE TI AIEUL CAUDAN</v>
      </c>
      <c r="F1890" t="s">
        <v>3541</v>
      </c>
      <c r="G1890" t="s">
        <v>80973</v>
      </c>
      <c r="I1890" t="s">
        <v>79019</v>
      </c>
      <c r="J1890" t="s">
        <v>80972</v>
      </c>
      <c r="K1890" t="s">
        <v>208</v>
      </c>
      <c r="L1890" t="s">
        <v>80971</v>
      </c>
      <c r="N1890" t="s">
        <v>208</v>
      </c>
      <c r="O1890" t="s">
        <v>476</v>
      </c>
      <c r="P1890" t="s">
        <v>476</v>
      </c>
    </row>
    <row r="1891" spans="1:16">
      <c r="A1891" s="484" t="s">
        <v>79022</v>
      </c>
      <c r="C1891" t="s">
        <v>79021</v>
      </c>
      <c r="D1891" t="s">
        <v>79021</v>
      </c>
      <c r="E1891" t="str">
        <f t="shared" si="29"/>
        <v>74688 - EPSM JM CHARCOT CHS CHARCOT CAUDAN</v>
      </c>
      <c r="F1891" t="s">
        <v>36283</v>
      </c>
      <c r="G1891" t="s">
        <v>79020</v>
      </c>
      <c r="I1891" t="s">
        <v>79019</v>
      </c>
      <c r="J1891" t="s">
        <v>79018</v>
      </c>
      <c r="K1891" t="s">
        <v>79017</v>
      </c>
      <c r="L1891" t="s">
        <v>79016</v>
      </c>
      <c r="N1891" t="s">
        <v>208</v>
      </c>
      <c r="O1891" t="s">
        <v>476</v>
      </c>
      <c r="P1891" t="s">
        <v>476</v>
      </c>
    </row>
    <row r="1892" spans="1:16">
      <c r="A1892" s="484" t="s">
        <v>81456</v>
      </c>
      <c r="C1892" t="s">
        <v>81455</v>
      </c>
      <c r="D1892" t="s">
        <v>81454</v>
      </c>
      <c r="E1892" t="str">
        <f t="shared" si="29"/>
        <v>670819 - EHPAD ALLAIRE</v>
      </c>
      <c r="F1892" t="s">
        <v>4491</v>
      </c>
      <c r="G1892" t="s">
        <v>81453</v>
      </c>
      <c r="I1892" t="s">
        <v>81452</v>
      </c>
      <c r="J1892" t="s">
        <v>81451</v>
      </c>
      <c r="K1892" t="s">
        <v>208</v>
      </c>
      <c r="L1892" t="s">
        <v>81450</v>
      </c>
      <c r="N1892" t="s">
        <v>208</v>
      </c>
      <c r="O1892" t="s">
        <v>476</v>
      </c>
      <c r="P1892" t="s">
        <v>476</v>
      </c>
    </row>
    <row r="1893" spans="1:16">
      <c r="A1893" s="484" t="s">
        <v>81719</v>
      </c>
      <c r="C1893" t="s">
        <v>81718</v>
      </c>
      <c r="D1893" t="s">
        <v>81718</v>
      </c>
      <c r="E1893" t="str">
        <f t="shared" si="29"/>
        <v>509619 - EHPAD ELVEN</v>
      </c>
      <c r="F1893" t="s">
        <v>81717</v>
      </c>
      <c r="G1893" t="s">
        <v>81716</v>
      </c>
      <c r="H1893" t="s">
        <v>81715</v>
      </c>
      <c r="I1893" t="s">
        <v>57131</v>
      </c>
      <c r="J1893" t="s">
        <v>81714</v>
      </c>
      <c r="K1893" t="s">
        <v>208</v>
      </c>
      <c r="L1893" t="s">
        <v>81713</v>
      </c>
      <c r="N1893" t="s">
        <v>208</v>
      </c>
      <c r="O1893" t="s">
        <v>476</v>
      </c>
      <c r="P1893" t="s">
        <v>476</v>
      </c>
    </row>
    <row r="1894" spans="1:16">
      <c r="A1894" s="484" t="s">
        <v>40316</v>
      </c>
      <c r="C1894" t="s">
        <v>40315</v>
      </c>
      <c r="D1894" t="s">
        <v>40314</v>
      </c>
      <c r="E1894" t="str">
        <f t="shared" si="29"/>
        <v>677395 - EHPAD CREDIN</v>
      </c>
      <c r="F1894" t="s">
        <v>25428</v>
      </c>
      <c r="G1894" t="s">
        <v>40313</v>
      </c>
      <c r="I1894" t="s">
        <v>40312</v>
      </c>
      <c r="J1894" t="s">
        <v>40311</v>
      </c>
      <c r="K1894" t="s">
        <v>208</v>
      </c>
      <c r="L1894" t="s">
        <v>40310</v>
      </c>
      <c r="N1894" t="s">
        <v>208</v>
      </c>
      <c r="O1894" t="s">
        <v>476</v>
      </c>
      <c r="P1894" t="s">
        <v>476</v>
      </c>
    </row>
    <row r="1895" spans="1:16">
      <c r="A1895" s="484" t="s">
        <v>60763</v>
      </c>
      <c r="C1895" t="s">
        <v>60762</v>
      </c>
      <c r="D1895" t="s">
        <v>60761</v>
      </c>
      <c r="E1895" t="str">
        <f t="shared" si="29"/>
        <v>193677 - CH LE PALAIS</v>
      </c>
      <c r="G1895" t="s">
        <v>60760</v>
      </c>
      <c r="I1895" t="s">
        <v>40500</v>
      </c>
      <c r="J1895" t="s">
        <v>60759</v>
      </c>
      <c r="K1895" t="s">
        <v>208</v>
      </c>
      <c r="L1895" t="s">
        <v>60758</v>
      </c>
      <c r="N1895" t="s">
        <v>208</v>
      </c>
      <c r="O1895" t="s">
        <v>476</v>
      </c>
      <c r="P1895" t="s">
        <v>476</v>
      </c>
    </row>
    <row r="1896" spans="1:16">
      <c r="A1896" s="484" t="s">
        <v>104616</v>
      </c>
      <c r="C1896" t="s">
        <v>104615</v>
      </c>
      <c r="D1896" t="s">
        <v>104614</v>
      </c>
      <c r="E1896" t="str">
        <f t="shared" si="29"/>
        <v>493752 - CHBV NIVILLAC</v>
      </c>
      <c r="F1896" t="s">
        <v>6019</v>
      </c>
      <c r="G1896" t="s">
        <v>104613</v>
      </c>
      <c r="H1896" t="s">
        <v>104612</v>
      </c>
      <c r="I1896" t="s">
        <v>59121</v>
      </c>
      <c r="J1896" t="s">
        <v>104611</v>
      </c>
      <c r="K1896" t="s">
        <v>208</v>
      </c>
      <c r="L1896" t="s">
        <v>104610</v>
      </c>
      <c r="N1896" t="s">
        <v>208</v>
      </c>
      <c r="O1896" t="s">
        <v>476</v>
      </c>
      <c r="P1896" t="s">
        <v>476</v>
      </c>
    </row>
    <row r="1897" spans="1:16">
      <c r="A1897" s="484" t="s">
        <v>81554</v>
      </c>
      <c r="C1897" t="s">
        <v>81553</v>
      </c>
      <c r="D1897" t="s">
        <v>81552</v>
      </c>
      <c r="E1897" t="str">
        <f t="shared" si="29"/>
        <v>619127 - EHPAD LA ROSE DES VENTS QUIBERON</v>
      </c>
      <c r="F1897" t="s">
        <v>9881</v>
      </c>
      <c r="G1897" t="s">
        <v>81551</v>
      </c>
      <c r="I1897" t="s">
        <v>81550</v>
      </c>
      <c r="J1897" t="s">
        <v>81549</v>
      </c>
      <c r="K1897" t="s">
        <v>208</v>
      </c>
      <c r="L1897" t="s">
        <v>81548</v>
      </c>
      <c r="N1897" t="s">
        <v>208</v>
      </c>
      <c r="O1897" t="s">
        <v>476</v>
      </c>
      <c r="P1897" t="s">
        <v>476</v>
      </c>
    </row>
    <row r="1898" spans="1:16">
      <c r="A1898" s="484" t="s">
        <v>81270</v>
      </c>
      <c r="C1898" t="s">
        <v>81269</v>
      </c>
      <c r="D1898" t="s">
        <v>81268</v>
      </c>
      <c r="E1898" t="str">
        <f t="shared" si="29"/>
        <v>680692 - EHPAD MAREVA VANNES</v>
      </c>
      <c r="F1898" t="s">
        <v>15253</v>
      </c>
      <c r="G1898" t="s">
        <v>81267</v>
      </c>
      <c r="H1898" t="s">
        <v>81266</v>
      </c>
      <c r="I1898" t="s">
        <v>681</v>
      </c>
      <c r="J1898" t="s">
        <v>81265</v>
      </c>
      <c r="K1898" t="s">
        <v>208</v>
      </c>
      <c r="L1898" t="s">
        <v>81264</v>
      </c>
      <c r="N1898" t="s">
        <v>208</v>
      </c>
      <c r="O1898" t="s">
        <v>476</v>
      </c>
      <c r="P1898" t="s">
        <v>476</v>
      </c>
    </row>
    <row r="1899" spans="1:16">
      <c r="A1899" s="484" t="s">
        <v>81119</v>
      </c>
      <c r="C1899" t="s">
        <v>81118</v>
      </c>
      <c r="D1899" t="s">
        <v>81117</v>
      </c>
      <c r="E1899" t="str">
        <f t="shared" si="29"/>
        <v>679598 - EHPAD GRAND CHAMPS</v>
      </c>
      <c r="F1899" t="s">
        <v>1588</v>
      </c>
      <c r="G1899" t="s">
        <v>81116</v>
      </c>
      <c r="I1899" t="s">
        <v>72663</v>
      </c>
      <c r="J1899" t="s">
        <v>81115</v>
      </c>
      <c r="K1899" t="s">
        <v>208</v>
      </c>
      <c r="L1899" t="s">
        <v>81114</v>
      </c>
      <c r="N1899" t="s">
        <v>208</v>
      </c>
      <c r="O1899" t="s">
        <v>476</v>
      </c>
      <c r="P1899" t="s">
        <v>476</v>
      </c>
    </row>
    <row r="1900" spans="1:16">
      <c r="A1900" s="484" t="s">
        <v>57448</v>
      </c>
      <c r="B1900" s="485" t="s">
        <v>57447</v>
      </c>
      <c r="C1900" t="s">
        <v>57446</v>
      </c>
      <c r="D1900" t="s">
        <v>57445</v>
      </c>
      <c r="E1900" t="str">
        <f t="shared" si="29"/>
        <v>7626 - INST FORM DES PROFESSIONNELS DE SANTE DU GHBS</v>
      </c>
      <c r="F1900" t="s">
        <v>5283</v>
      </c>
      <c r="G1900" t="s">
        <v>57444</v>
      </c>
      <c r="H1900" t="s">
        <v>57443</v>
      </c>
      <c r="I1900" t="s">
        <v>6106</v>
      </c>
      <c r="J1900" t="s">
        <v>57442</v>
      </c>
      <c r="K1900" t="s">
        <v>57441</v>
      </c>
      <c r="L1900" t="s">
        <v>57440</v>
      </c>
      <c r="N1900" t="s">
        <v>207</v>
      </c>
      <c r="O1900" t="s">
        <v>476</v>
      </c>
      <c r="P1900" t="s">
        <v>476</v>
      </c>
    </row>
    <row r="1901" spans="1:16">
      <c r="A1901" s="484" t="s">
        <v>64076</v>
      </c>
      <c r="B1901" s="485" t="s">
        <v>57447</v>
      </c>
      <c r="C1901" t="s">
        <v>64075</v>
      </c>
      <c r="D1901" t="s">
        <v>64074</v>
      </c>
      <c r="E1901" t="str">
        <f t="shared" si="29"/>
        <v>614695 - GHBS</v>
      </c>
      <c r="F1901" t="s">
        <v>507</v>
      </c>
      <c r="G1901" t="s">
        <v>64073</v>
      </c>
      <c r="I1901" t="s">
        <v>6106</v>
      </c>
      <c r="J1901" t="s">
        <v>57442</v>
      </c>
      <c r="K1901" t="s">
        <v>64072</v>
      </c>
      <c r="L1901" t="s">
        <v>64071</v>
      </c>
      <c r="N1901" t="s">
        <v>208</v>
      </c>
      <c r="O1901" t="s">
        <v>476</v>
      </c>
      <c r="P1901" t="s">
        <v>476</v>
      </c>
    </row>
    <row r="1902" spans="1:16">
      <c r="A1902" s="484" t="s">
        <v>77383</v>
      </c>
      <c r="C1902" t="s">
        <v>77382</v>
      </c>
      <c r="D1902" t="s">
        <v>77381</v>
      </c>
      <c r="E1902" t="str">
        <f t="shared" si="29"/>
        <v>631541 - EPSMS AR STER ESAT LA VIEILLE RIVIERE  PONTIVY</v>
      </c>
      <c r="F1902" t="s">
        <v>6481</v>
      </c>
      <c r="G1902" t="s">
        <v>77380</v>
      </c>
      <c r="I1902" t="s">
        <v>8577</v>
      </c>
      <c r="J1902" t="s">
        <v>77379</v>
      </c>
      <c r="K1902" t="s">
        <v>208</v>
      </c>
      <c r="L1902" t="s">
        <v>77378</v>
      </c>
      <c r="N1902" t="s">
        <v>208</v>
      </c>
      <c r="O1902" t="s">
        <v>476</v>
      </c>
      <c r="P1902" t="s">
        <v>476</v>
      </c>
    </row>
    <row r="1903" spans="1:16">
      <c r="A1903" s="484" t="s">
        <v>104554</v>
      </c>
      <c r="B1903" s="485" t="s">
        <v>104553</v>
      </c>
      <c r="C1903" t="s">
        <v>104552</v>
      </c>
      <c r="D1903" t="s">
        <v>104551</v>
      </c>
      <c r="E1903" t="str">
        <f t="shared" si="29"/>
        <v>145646 - CHBA VANNES</v>
      </c>
      <c r="F1903" t="s">
        <v>48467</v>
      </c>
      <c r="G1903" t="s">
        <v>104550</v>
      </c>
      <c r="I1903" t="s">
        <v>681</v>
      </c>
      <c r="J1903" t="s">
        <v>104549</v>
      </c>
      <c r="K1903" t="s">
        <v>104548</v>
      </c>
      <c r="L1903" t="s">
        <v>104547</v>
      </c>
      <c r="N1903" t="s">
        <v>208</v>
      </c>
      <c r="O1903" t="s">
        <v>476</v>
      </c>
      <c r="P1903" t="s">
        <v>476</v>
      </c>
    </row>
    <row r="1904" spans="1:16">
      <c r="A1904" s="484" t="s">
        <v>11793</v>
      </c>
      <c r="C1904" t="s">
        <v>11792</v>
      </c>
      <c r="D1904" t="s">
        <v>11791</v>
      </c>
      <c r="E1904" t="str">
        <f t="shared" si="29"/>
        <v>494896 - SILGOM SAINT AVE</v>
      </c>
      <c r="F1904" t="s">
        <v>3172</v>
      </c>
      <c r="G1904" t="s">
        <v>11790</v>
      </c>
      <c r="H1904" t="s">
        <v>11789</v>
      </c>
      <c r="I1904" t="s">
        <v>681</v>
      </c>
      <c r="J1904" t="s">
        <v>11788</v>
      </c>
      <c r="K1904" t="s">
        <v>208</v>
      </c>
      <c r="L1904" t="s">
        <v>11787</v>
      </c>
      <c r="N1904" t="s">
        <v>208</v>
      </c>
      <c r="O1904" t="s">
        <v>476</v>
      </c>
      <c r="P1904" t="s">
        <v>476</v>
      </c>
    </row>
    <row r="1905" spans="1:16">
      <c r="A1905" s="484" t="s">
        <v>104486</v>
      </c>
      <c r="B1905" s="485" t="s">
        <v>104485</v>
      </c>
      <c r="C1905" t="s">
        <v>104484</v>
      </c>
      <c r="D1905" t="s">
        <v>104483</v>
      </c>
      <c r="E1905" t="str">
        <f t="shared" si="29"/>
        <v>8862 - CHCB PONTIVY</v>
      </c>
      <c r="F1905" t="s">
        <v>3795</v>
      </c>
      <c r="G1905" t="s">
        <v>104482</v>
      </c>
      <c r="I1905" t="s">
        <v>40326</v>
      </c>
      <c r="J1905" t="s">
        <v>104481</v>
      </c>
      <c r="K1905" t="s">
        <v>104480</v>
      </c>
      <c r="L1905" t="s">
        <v>104479</v>
      </c>
      <c r="N1905" t="s">
        <v>207</v>
      </c>
      <c r="O1905" t="s">
        <v>476</v>
      </c>
      <c r="P1905" t="s">
        <v>476</v>
      </c>
    </row>
    <row r="1906" spans="1:16">
      <c r="A1906" s="484" t="s">
        <v>103894</v>
      </c>
      <c r="B1906" s="485" t="s">
        <v>103893</v>
      </c>
      <c r="C1906" t="s">
        <v>103892</v>
      </c>
      <c r="D1906" t="s">
        <v>103891</v>
      </c>
      <c r="E1906" t="str">
        <f t="shared" si="29"/>
        <v>343316 - CH JURY</v>
      </c>
      <c r="F1906" t="s">
        <v>2572</v>
      </c>
      <c r="H1906" t="s">
        <v>103890</v>
      </c>
      <c r="I1906" t="s">
        <v>771</v>
      </c>
      <c r="J1906" t="s">
        <v>103889</v>
      </c>
      <c r="K1906" t="s">
        <v>103888</v>
      </c>
      <c r="L1906" t="s">
        <v>103887</v>
      </c>
      <c r="N1906" t="s">
        <v>208</v>
      </c>
      <c r="O1906" t="s">
        <v>476</v>
      </c>
      <c r="P1906" t="s">
        <v>476</v>
      </c>
    </row>
    <row r="1907" spans="1:16">
      <c r="A1907" s="484" t="s">
        <v>77072</v>
      </c>
      <c r="C1907" t="s">
        <v>77071</v>
      </c>
      <c r="D1907" t="s">
        <v>77070</v>
      </c>
      <c r="E1907" t="str">
        <f t="shared" si="29"/>
        <v>24843 - EPSM CHS JURY-LES-METZ</v>
      </c>
      <c r="F1907" t="s">
        <v>77069</v>
      </c>
      <c r="G1907" t="s">
        <v>77068</v>
      </c>
      <c r="H1907" t="s">
        <v>77067</v>
      </c>
      <c r="I1907" t="s">
        <v>771</v>
      </c>
      <c r="K1907" t="s">
        <v>208</v>
      </c>
      <c r="L1907" t="s">
        <v>77066</v>
      </c>
      <c r="N1907" t="s">
        <v>208</v>
      </c>
      <c r="O1907" t="s">
        <v>476</v>
      </c>
      <c r="P1907" t="s">
        <v>77065</v>
      </c>
    </row>
    <row r="1908" spans="1:16">
      <c r="A1908" s="484" t="s">
        <v>103500</v>
      </c>
      <c r="B1908" s="485" t="s">
        <v>103499</v>
      </c>
      <c r="C1908" t="s">
        <v>103498</v>
      </c>
      <c r="D1908" t="s">
        <v>103497</v>
      </c>
      <c r="E1908" t="str">
        <f t="shared" si="29"/>
        <v>221247 - CH SARREGUEMINES IFSI</v>
      </c>
      <c r="F1908" t="s">
        <v>1568</v>
      </c>
      <c r="G1908" t="s">
        <v>103496</v>
      </c>
      <c r="I1908" t="s">
        <v>64963</v>
      </c>
      <c r="J1908" t="s">
        <v>103495</v>
      </c>
      <c r="K1908" t="s">
        <v>103494</v>
      </c>
      <c r="L1908" t="s">
        <v>103493</v>
      </c>
      <c r="N1908" t="s">
        <v>208</v>
      </c>
      <c r="O1908" t="s">
        <v>476</v>
      </c>
      <c r="P1908" t="s">
        <v>476</v>
      </c>
    </row>
    <row r="1909" spans="1:16">
      <c r="A1909" s="484" t="s">
        <v>106621</v>
      </c>
      <c r="C1909" t="s">
        <v>106620</v>
      </c>
      <c r="D1909" t="s">
        <v>106619</v>
      </c>
      <c r="E1909" t="str">
        <f t="shared" si="29"/>
        <v>454874 - CRS ABRESCHVILLER</v>
      </c>
      <c r="F1909" t="s">
        <v>7356</v>
      </c>
      <c r="G1909" t="s">
        <v>106618</v>
      </c>
      <c r="I1909" t="s">
        <v>106617</v>
      </c>
      <c r="J1909" t="s">
        <v>106616</v>
      </c>
      <c r="K1909" t="s">
        <v>106615</v>
      </c>
      <c r="L1909" t="s">
        <v>106614</v>
      </c>
      <c r="N1909" t="s">
        <v>208</v>
      </c>
      <c r="O1909" t="s">
        <v>476</v>
      </c>
      <c r="P1909" t="s">
        <v>476</v>
      </c>
    </row>
    <row r="1910" spans="1:16">
      <c r="A1910" s="484" t="s">
        <v>103727</v>
      </c>
      <c r="C1910" t="s">
        <v>103726</v>
      </c>
      <c r="D1910" t="s">
        <v>103725</v>
      </c>
      <c r="E1910" t="str">
        <f t="shared" si="29"/>
        <v>94122 - CH LORQUIN</v>
      </c>
      <c r="F1910" t="s">
        <v>1568</v>
      </c>
      <c r="G1910" t="s">
        <v>103724</v>
      </c>
      <c r="I1910" t="s">
        <v>78984</v>
      </c>
      <c r="J1910" t="s">
        <v>103723</v>
      </c>
      <c r="K1910" t="s">
        <v>208</v>
      </c>
      <c r="L1910" t="s">
        <v>103722</v>
      </c>
      <c r="N1910" t="s">
        <v>208</v>
      </c>
      <c r="O1910" t="s">
        <v>476</v>
      </c>
      <c r="P1910" t="s">
        <v>476</v>
      </c>
    </row>
    <row r="1911" spans="1:16">
      <c r="A1911" s="484" t="s">
        <v>101229</v>
      </c>
      <c r="C1911" t="s">
        <v>101228</v>
      </c>
      <c r="D1911" t="s">
        <v>101227</v>
      </c>
      <c r="E1911" t="str">
        <f t="shared" si="29"/>
        <v>216100 - CHS SARREGUEMINES</v>
      </c>
      <c r="F1911" t="s">
        <v>1568</v>
      </c>
      <c r="G1911" t="s">
        <v>101226</v>
      </c>
      <c r="I1911" t="s">
        <v>64963</v>
      </c>
      <c r="J1911" t="s">
        <v>101225</v>
      </c>
      <c r="K1911" t="s">
        <v>101224</v>
      </c>
      <c r="L1911" t="s">
        <v>101223</v>
      </c>
      <c r="N1911" t="s">
        <v>208</v>
      </c>
      <c r="O1911" t="s">
        <v>476</v>
      </c>
      <c r="P1911" t="s">
        <v>476</v>
      </c>
    </row>
    <row r="1912" spans="1:16">
      <c r="A1912" s="484" t="s">
        <v>104159</v>
      </c>
      <c r="C1912" t="s">
        <v>104158</v>
      </c>
      <c r="D1912" t="s">
        <v>104157</v>
      </c>
      <c r="E1912" t="str">
        <f t="shared" si="29"/>
        <v>483321 - CH BOULAY</v>
      </c>
      <c r="F1912" t="s">
        <v>61188</v>
      </c>
      <c r="G1912" t="s">
        <v>104156</v>
      </c>
      <c r="I1912" t="s">
        <v>104155</v>
      </c>
      <c r="J1912" t="s">
        <v>104154</v>
      </c>
      <c r="K1912" t="s">
        <v>208</v>
      </c>
      <c r="L1912" t="s">
        <v>104153</v>
      </c>
      <c r="N1912" t="s">
        <v>208</v>
      </c>
      <c r="O1912" t="s">
        <v>476</v>
      </c>
      <c r="P1912" t="s">
        <v>476</v>
      </c>
    </row>
    <row r="1913" spans="1:16">
      <c r="A1913" s="484" t="s">
        <v>80923</v>
      </c>
      <c r="C1913" t="s">
        <v>80922</v>
      </c>
      <c r="D1913" t="s">
        <v>80921</v>
      </c>
      <c r="E1913" t="str">
        <f t="shared" si="29"/>
        <v>532460 - EHPAD VIC SUR SEILLE</v>
      </c>
      <c r="F1913" t="s">
        <v>1997</v>
      </c>
      <c r="G1913" t="s">
        <v>80920</v>
      </c>
      <c r="I1913" t="s">
        <v>80919</v>
      </c>
      <c r="J1913" t="s">
        <v>80918</v>
      </c>
      <c r="K1913" t="s">
        <v>208</v>
      </c>
      <c r="L1913" t="s">
        <v>80917</v>
      </c>
      <c r="N1913" t="s">
        <v>208</v>
      </c>
      <c r="O1913" t="s">
        <v>476</v>
      </c>
      <c r="P1913" t="s">
        <v>476</v>
      </c>
    </row>
    <row r="1914" spans="1:16">
      <c r="A1914" s="484" t="s">
        <v>96238</v>
      </c>
      <c r="B1914" s="485" t="s">
        <v>96237</v>
      </c>
      <c r="C1914" t="s">
        <v>96236</v>
      </c>
      <c r="D1914" t="s">
        <v>96235</v>
      </c>
      <c r="E1914" t="str">
        <f t="shared" si="29"/>
        <v>640785 - CHR METZ THIONVILLE- CFPPH</v>
      </c>
      <c r="F1914" t="s">
        <v>15294</v>
      </c>
      <c r="G1914" t="s">
        <v>96234</v>
      </c>
      <c r="H1914" t="s">
        <v>96233</v>
      </c>
      <c r="I1914" t="s">
        <v>771</v>
      </c>
      <c r="J1914" t="s">
        <v>96232</v>
      </c>
      <c r="K1914" t="s">
        <v>208</v>
      </c>
      <c r="L1914" t="s">
        <v>96231</v>
      </c>
      <c r="N1914" t="s">
        <v>207</v>
      </c>
      <c r="O1914" t="s">
        <v>476</v>
      </c>
      <c r="P1914" t="s">
        <v>476</v>
      </c>
    </row>
    <row r="1915" spans="1:16">
      <c r="A1915" s="484" t="s">
        <v>101514</v>
      </c>
      <c r="B1915" s="485" t="s">
        <v>96237</v>
      </c>
      <c r="C1915" t="s">
        <v>101513</v>
      </c>
      <c r="D1915" t="s">
        <v>101512</v>
      </c>
      <c r="E1915" t="str">
        <f t="shared" si="29"/>
        <v>24831 - CHR METZ THIONVILLE</v>
      </c>
      <c r="F1915" t="s">
        <v>1568</v>
      </c>
      <c r="G1915" t="s">
        <v>101511</v>
      </c>
      <c r="H1915" t="s">
        <v>101510</v>
      </c>
      <c r="I1915" t="s">
        <v>771</v>
      </c>
      <c r="J1915" t="s">
        <v>101509</v>
      </c>
      <c r="K1915" t="s">
        <v>101508</v>
      </c>
      <c r="L1915" t="s">
        <v>101507</v>
      </c>
      <c r="N1915" t="s">
        <v>208</v>
      </c>
      <c r="O1915" t="s">
        <v>476</v>
      </c>
      <c r="P1915" t="s">
        <v>476</v>
      </c>
    </row>
    <row r="1916" spans="1:16">
      <c r="A1916" s="484" t="s">
        <v>77416</v>
      </c>
      <c r="C1916" t="s">
        <v>77415</v>
      </c>
      <c r="D1916" t="s">
        <v>77414</v>
      </c>
      <c r="E1916" t="str">
        <f t="shared" si="29"/>
        <v>528584 - EPSMS DU SAULNOIS ALBESTROFF</v>
      </c>
      <c r="F1916" t="s">
        <v>23683</v>
      </c>
      <c r="G1916" t="s">
        <v>77413</v>
      </c>
      <c r="H1916" t="s">
        <v>77412</v>
      </c>
      <c r="I1916" t="s">
        <v>77411</v>
      </c>
      <c r="J1916" t="s">
        <v>77410</v>
      </c>
      <c r="K1916" t="s">
        <v>208</v>
      </c>
      <c r="L1916" t="s">
        <v>77409</v>
      </c>
      <c r="N1916" t="s">
        <v>208</v>
      </c>
      <c r="O1916" t="s">
        <v>476</v>
      </c>
      <c r="P1916" t="s">
        <v>476</v>
      </c>
    </row>
    <row r="1917" spans="1:16">
      <c r="A1917" s="484" t="s">
        <v>106053</v>
      </c>
      <c r="C1917" t="s">
        <v>106052</v>
      </c>
      <c r="D1917" t="s">
        <v>106051</v>
      </c>
      <c r="E1917" t="str">
        <f t="shared" si="29"/>
        <v>558667 - CDE MOSELLE METZ</v>
      </c>
      <c r="F1917" t="s">
        <v>68472</v>
      </c>
      <c r="G1917" t="s">
        <v>106050</v>
      </c>
      <c r="H1917" t="s">
        <v>106049</v>
      </c>
      <c r="I1917" t="s">
        <v>771</v>
      </c>
      <c r="J1917" t="s">
        <v>106048</v>
      </c>
      <c r="K1917" t="s">
        <v>208</v>
      </c>
      <c r="L1917" t="s">
        <v>106047</v>
      </c>
      <c r="N1917" t="s">
        <v>208</v>
      </c>
      <c r="O1917" t="s">
        <v>476</v>
      </c>
      <c r="P1917" t="s">
        <v>476</v>
      </c>
    </row>
    <row r="1918" spans="1:16">
      <c r="A1918" s="484" t="s">
        <v>77064</v>
      </c>
      <c r="C1918" t="s">
        <v>77063</v>
      </c>
      <c r="D1918" t="s">
        <v>77062</v>
      </c>
      <c r="E1918" t="str">
        <f t="shared" si="29"/>
        <v>534018 - EPDS GORZE</v>
      </c>
      <c r="F1918" t="s">
        <v>77061</v>
      </c>
      <c r="G1918" t="s">
        <v>77060</v>
      </c>
      <c r="H1918" t="s">
        <v>77059</v>
      </c>
      <c r="I1918" t="s">
        <v>77058</v>
      </c>
      <c r="J1918" t="s">
        <v>77057</v>
      </c>
      <c r="K1918" t="s">
        <v>208</v>
      </c>
      <c r="L1918" t="s">
        <v>77056</v>
      </c>
      <c r="N1918" t="s">
        <v>208</v>
      </c>
      <c r="O1918" t="s">
        <v>476</v>
      </c>
      <c r="P1918" t="s">
        <v>476</v>
      </c>
    </row>
    <row r="1919" spans="1:16">
      <c r="A1919" s="484" t="s">
        <v>101281</v>
      </c>
      <c r="B1919" s="485" t="s">
        <v>58847</v>
      </c>
      <c r="C1919" t="s">
        <v>101280</v>
      </c>
      <c r="D1919" t="s">
        <v>101279</v>
      </c>
      <c r="E1919" t="str">
        <f t="shared" si="29"/>
        <v>353164 - CH SARREBOURG</v>
      </c>
      <c r="F1919" t="s">
        <v>1568</v>
      </c>
      <c r="G1919" t="s">
        <v>101278</v>
      </c>
      <c r="H1919" t="s">
        <v>101277</v>
      </c>
      <c r="I1919" t="s">
        <v>58842</v>
      </c>
      <c r="J1919" t="s">
        <v>58841</v>
      </c>
      <c r="K1919" t="s">
        <v>101276</v>
      </c>
      <c r="L1919" t="s">
        <v>101275</v>
      </c>
      <c r="N1919" t="s">
        <v>208</v>
      </c>
      <c r="O1919" t="s">
        <v>476</v>
      </c>
      <c r="P1919" t="s">
        <v>476</v>
      </c>
    </row>
    <row r="1920" spans="1:16">
      <c r="A1920" s="484" t="s">
        <v>58848</v>
      </c>
      <c r="B1920" s="485" t="s">
        <v>58847</v>
      </c>
      <c r="C1920" t="s">
        <v>58846</v>
      </c>
      <c r="D1920" t="s">
        <v>58845</v>
      </c>
      <c r="E1920" t="str">
        <f t="shared" si="29"/>
        <v>628566 - IFSI SARREBOURG</v>
      </c>
      <c r="F1920" t="s">
        <v>2919</v>
      </c>
      <c r="G1920" t="s">
        <v>58844</v>
      </c>
      <c r="H1920" t="s">
        <v>58843</v>
      </c>
      <c r="I1920" t="s">
        <v>58842</v>
      </c>
      <c r="J1920" t="s">
        <v>58841</v>
      </c>
      <c r="K1920" t="s">
        <v>208</v>
      </c>
      <c r="L1920" t="s">
        <v>58840</v>
      </c>
      <c r="N1920" t="s">
        <v>208</v>
      </c>
      <c r="O1920" t="s">
        <v>476</v>
      </c>
      <c r="P1920" t="s">
        <v>476</v>
      </c>
    </row>
    <row r="1921" spans="1:16">
      <c r="A1921" s="484" t="s">
        <v>101615</v>
      </c>
      <c r="C1921" t="s">
        <v>101614</v>
      </c>
      <c r="D1921" t="s">
        <v>101613</v>
      </c>
      <c r="E1921" t="str">
        <f t="shared" si="29"/>
        <v>483114 - CH EPSM LA CHARITE</v>
      </c>
      <c r="F1921" t="s">
        <v>16073</v>
      </c>
      <c r="G1921" t="s">
        <v>101612</v>
      </c>
      <c r="H1921" t="s">
        <v>31390</v>
      </c>
      <c r="I1921" t="s">
        <v>80279</v>
      </c>
      <c r="J1921" t="s">
        <v>101611</v>
      </c>
      <c r="K1921" t="s">
        <v>208</v>
      </c>
      <c r="L1921" t="s">
        <v>101610</v>
      </c>
      <c r="N1921" t="s">
        <v>208</v>
      </c>
      <c r="O1921" t="s">
        <v>476</v>
      </c>
      <c r="P1921" t="s">
        <v>476</v>
      </c>
    </row>
    <row r="1922" spans="1:16">
      <c r="A1922" s="484" t="s">
        <v>104472</v>
      </c>
      <c r="C1922" t="s">
        <v>104471</v>
      </c>
      <c r="D1922" t="s">
        <v>104470</v>
      </c>
      <c r="E1922" t="str">
        <f t="shared" ref="E1922:E1985" si="30">_xlfn.CONCAT(L1922," - ",D1922)</f>
        <v>531870 - CH CHATEAU CHINON</v>
      </c>
      <c r="F1922" t="s">
        <v>84032</v>
      </c>
      <c r="G1922" t="s">
        <v>104469</v>
      </c>
      <c r="I1922" t="s">
        <v>104468</v>
      </c>
      <c r="J1922" t="s">
        <v>104467</v>
      </c>
      <c r="K1922" t="s">
        <v>208</v>
      </c>
      <c r="L1922" t="s">
        <v>104466</v>
      </c>
      <c r="N1922" t="s">
        <v>208</v>
      </c>
      <c r="O1922" t="s">
        <v>476</v>
      </c>
      <c r="P1922" t="s">
        <v>476</v>
      </c>
    </row>
    <row r="1923" spans="1:16">
      <c r="A1923" s="484" t="s">
        <v>60902</v>
      </c>
      <c r="B1923" s="485" t="s">
        <v>60901</v>
      </c>
      <c r="C1923" t="s">
        <v>60900</v>
      </c>
      <c r="D1923" t="s">
        <v>60899</v>
      </c>
      <c r="E1923" t="str">
        <f t="shared" si="30"/>
        <v>344539 - IFAS COSNE COURS SUR LOIRE</v>
      </c>
      <c r="F1923" t="s">
        <v>25332</v>
      </c>
      <c r="G1923" t="s">
        <v>60898</v>
      </c>
      <c r="H1923" t="s">
        <v>56170</v>
      </c>
      <c r="I1923" t="s">
        <v>60897</v>
      </c>
      <c r="J1923" t="s">
        <v>60896</v>
      </c>
      <c r="K1923" t="s">
        <v>208</v>
      </c>
      <c r="L1923" t="s">
        <v>60895</v>
      </c>
      <c r="N1923" t="s">
        <v>208</v>
      </c>
      <c r="O1923" t="s">
        <v>476</v>
      </c>
      <c r="P1923" t="s">
        <v>476</v>
      </c>
    </row>
    <row r="1924" spans="1:16">
      <c r="A1924" s="484" t="s">
        <v>104027</v>
      </c>
      <c r="B1924" s="485" t="s">
        <v>104026</v>
      </c>
      <c r="C1924" t="s">
        <v>104025</v>
      </c>
      <c r="D1924" t="s">
        <v>104024</v>
      </c>
      <c r="E1924" t="str">
        <f t="shared" si="30"/>
        <v>104255 - CH DECIZE</v>
      </c>
      <c r="F1924" t="s">
        <v>2011</v>
      </c>
      <c r="G1924" t="s">
        <v>104023</v>
      </c>
      <c r="I1924" t="s">
        <v>8080</v>
      </c>
      <c r="J1924" t="s">
        <v>104022</v>
      </c>
      <c r="K1924" t="s">
        <v>104021</v>
      </c>
      <c r="L1924" t="s">
        <v>104020</v>
      </c>
      <c r="N1924" t="s">
        <v>208</v>
      </c>
      <c r="O1924" t="s">
        <v>476</v>
      </c>
      <c r="P1924" t="s">
        <v>476</v>
      </c>
    </row>
    <row r="1925" spans="1:16">
      <c r="A1925" s="484" t="s">
        <v>100902</v>
      </c>
      <c r="B1925" s="485" t="s">
        <v>54491</v>
      </c>
      <c r="C1925" t="s">
        <v>100901</v>
      </c>
      <c r="D1925" t="s">
        <v>100900</v>
      </c>
      <c r="E1925" t="str">
        <f t="shared" si="30"/>
        <v>10169 - CHU LILLE</v>
      </c>
      <c r="F1925" t="s">
        <v>4363</v>
      </c>
      <c r="G1925" t="s">
        <v>100899</v>
      </c>
      <c r="I1925" t="s">
        <v>1814</v>
      </c>
      <c r="J1925" t="s">
        <v>100898</v>
      </c>
      <c r="K1925" t="s">
        <v>100897</v>
      </c>
      <c r="L1925" t="s">
        <v>100896</v>
      </c>
      <c r="N1925" t="s">
        <v>208</v>
      </c>
      <c r="O1925" t="s">
        <v>476</v>
      </c>
      <c r="P1925" t="s">
        <v>476</v>
      </c>
    </row>
    <row r="1926" spans="1:16">
      <c r="A1926" s="484" t="s">
        <v>98742</v>
      </c>
      <c r="B1926" s="485" t="s">
        <v>54491</v>
      </c>
      <c r="C1926" t="s">
        <v>98741</v>
      </c>
      <c r="D1926" t="s">
        <v>98740</v>
      </c>
      <c r="E1926" t="str">
        <f t="shared" si="30"/>
        <v>576402 - CESU 59 DU CHRU LILLE</v>
      </c>
      <c r="F1926" t="s">
        <v>16843</v>
      </c>
      <c r="G1926" t="s">
        <v>98739</v>
      </c>
      <c r="H1926" t="s">
        <v>98738</v>
      </c>
      <c r="I1926" t="s">
        <v>1814</v>
      </c>
      <c r="J1926" t="s">
        <v>94539</v>
      </c>
      <c r="K1926" t="s">
        <v>208</v>
      </c>
      <c r="L1926" t="s">
        <v>98737</v>
      </c>
      <c r="N1926" t="s">
        <v>208</v>
      </c>
      <c r="O1926" t="s">
        <v>476</v>
      </c>
      <c r="P1926" t="s">
        <v>476</v>
      </c>
    </row>
    <row r="1927" spans="1:16">
      <c r="A1927" s="484" t="s">
        <v>54492</v>
      </c>
      <c r="B1927" s="485" t="s">
        <v>54491</v>
      </c>
      <c r="C1927" t="s">
        <v>54490</v>
      </c>
      <c r="D1927" t="s">
        <v>54490</v>
      </c>
      <c r="E1927" t="str">
        <f t="shared" si="30"/>
        <v>662501 - INSTITUT FORMATION PARAMEDICAUX DU CHU DE LILLE</v>
      </c>
      <c r="F1927" t="s">
        <v>4222</v>
      </c>
      <c r="G1927" t="s">
        <v>54489</v>
      </c>
      <c r="I1927" t="s">
        <v>1814</v>
      </c>
      <c r="K1927" t="s">
        <v>208</v>
      </c>
      <c r="L1927" t="s">
        <v>54488</v>
      </c>
      <c r="N1927" t="s">
        <v>208</v>
      </c>
      <c r="O1927" t="s">
        <v>476</v>
      </c>
      <c r="P1927" t="s">
        <v>476</v>
      </c>
    </row>
    <row r="1928" spans="1:16">
      <c r="A1928" s="484" t="s">
        <v>56175</v>
      </c>
      <c r="B1928" s="485" t="s">
        <v>56174</v>
      </c>
      <c r="C1928" t="s">
        <v>56173</v>
      </c>
      <c r="D1928" t="s">
        <v>56172</v>
      </c>
      <c r="E1928" t="str">
        <f t="shared" si="30"/>
        <v>525467 - IFSI ROUBAIX</v>
      </c>
      <c r="F1928" t="s">
        <v>1817</v>
      </c>
      <c r="G1928" t="s">
        <v>56171</v>
      </c>
      <c r="H1928" t="s">
        <v>56170</v>
      </c>
      <c r="I1928" t="s">
        <v>3098</v>
      </c>
      <c r="J1928" t="s">
        <v>56169</v>
      </c>
      <c r="K1928" t="s">
        <v>208</v>
      </c>
      <c r="L1928" t="s">
        <v>56168</v>
      </c>
      <c r="N1928" t="s">
        <v>208</v>
      </c>
      <c r="O1928" t="s">
        <v>476</v>
      </c>
      <c r="P1928" t="s">
        <v>476</v>
      </c>
    </row>
    <row r="1929" spans="1:16">
      <c r="A1929" s="484" t="s">
        <v>101356</v>
      </c>
      <c r="B1929" s="485" t="s">
        <v>56174</v>
      </c>
      <c r="C1929" t="s">
        <v>101355</v>
      </c>
      <c r="D1929" t="s">
        <v>101354</v>
      </c>
      <c r="E1929" t="str">
        <f t="shared" si="30"/>
        <v>17231 - CH ROUBAIX</v>
      </c>
      <c r="F1929" t="s">
        <v>1817</v>
      </c>
      <c r="G1929" t="s">
        <v>101353</v>
      </c>
      <c r="H1929" t="s">
        <v>101352</v>
      </c>
      <c r="I1929" t="s">
        <v>3098</v>
      </c>
      <c r="J1929" t="s">
        <v>101351</v>
      </c>
      <c r="K1929" t="s">
        <v>101350</v>
      </c>
      <c r="L1929" t="s">
        <v>101349</v>
      </c>
      <c r="N1929" t="s">
        <v>208</v>
      </c>
      <c r="O1929" t="s">
        <v>476</v>
      </c>
      <c r="P1929" t="s">
        <v>476</v>
      </c>
    </row>
    <row r="1930" spans="1:16">
      <c r="A1930" s="484" t="s">
        <v>103397</v>
      </c>
      <c r="B1930" s="485" t="s">
        <v>103396</v>
      </c>
      <c r="C1930" t="s">
        <v>103395</v>
      </c>
      <c r="D1930" t="s">
        <v>103394</v>
      </c>
      <c r="E1930" t="str">
        <f t="shared" si="30"/>
        <v>17000 - CH VALENCIENNES</v>
      </c>
      <c r="F1930" t="s">
        <v>6491</v>
      </c>
      <c r="G1930" t="s">
        <v>103393</v>
      </c>
      <c r="H1930" t="s">
        <v>103392</v>
      </c>
      <c r="I1930" t="s">
        <v>991</v>
      </c>
      <c r="J1930" t="s">
        <v>103391</v>
      </c>
      <c r="K1930" t="s">
        <v>103390</v>
      </c>
      <c r="L1930" t="s">
        <v>103389</v>
      </c>
      <c r="N1930" t="s">
        <v>208</v>
      </c>
      <c r="O1930" t="s">
        <v>476</v>
      </c>
      <c r="P1930" t="s">
        <v>476</v>
      </c>
    </row>
    <row r="1931" spans="1:16">
      <c r="A1931" s="484" t="s">
        <v>107874</v>
      </c>
      <c r="B1931" s="485" t="s">
        <v>103396</v>
      </c>
      <c r="C1931" t="s">
        <v>107873</v>
      </c>
      <c r="D1931" t="s">
        <v>107872</v>
      </c>
      <c r="E1931" t="str">
        <f t="shared" si="30"/>
        <v>652441 - CTRE DE FORMATION DU CH DE VALENCIENNES</v>
      </c>
      <c r="F1931" t="s">
        <v>540</v>
      </c>
      <c r="G1931" t="s">
        <v>107871</v>
      </c>
      <c r="H1931" t="s">
        <v>103392</v>
      </c>
      <c r="I1931" t="s">
        <v>991</v>
      </c>
      <c r="J1931" t="s">
        <v>107870</v>
      </c>
      <c r="K1931" t="s">
        <v>208</v>
      </c>
      <c r="L1931" t="s">
        <v>107869</v>
      </c>
      <c r="N1931" t="s">
        <v>208</v>
      </c>
      <c r="O1931" t="s">
        <v>476</v>
      </c>
      <c r="P1931" t="s">
        <v>476</v>
      </c>
    </row>
    <row r="1932" spans="1:16">
      <c r="A1932" s="484" t="s">
        <v>56001</v>
      </c>
      <c r="B1932" s="485" t="s">
        <v>56000</v>
      </c>
      <c r="C1932" t="s">
        <v>55999</v>
      </c>
      <c r="D1932" t="s">
        <v>55998</v>
      </c>
      <c r="E1932" t="str">
        <f t="shared" si="30"/>
        <v>518396 - INST FORM PARAMEDICAUX DU CH DE VALENCIENNE</v>
      </c>
      <c r="F1932" t="s">
        <v>1077</v>
      </c>
      <c r="G1932" t="s">
        <v>55997</v>
      </c>
      <c r="I1932" t="s">
        <v>991</v>
      </c>
      <c r="J1932" t="s">
        <v>55996</v>
      </c>
      <c r="K1932" t="s">
        <v>208</v>
      </c>
      <c r="L1932" t="s">
        <v>55995</v>
      </c>
      <c r="N1932" t="s">
        <v>208</v>
      </c>
      <c r="O1932" t="s">
        <v>476</v>
      </c>
      <c r="P1932" t="s">
        <v>476</v>
      </c>
    </row>
    <row r="1933" spans="1:16">
      <c r="A1933" s="484" t="s">
        <v>104272</v>
      </c>
      <c r="B1933" s="485" t="s">
        <v>56607</v>
      </c>
      <c r="C1933" t="s">
        <v>104271</v>
      </c>
      <c r="D1933" t="s">
        <v>104270</v>
      </c>
      <c r="E1933" t="str">
        <f t="shared" si="30"/>
        <v>149548 - CH ARMENTIERES</v>
      </c>
      <c r="F1933" t="s">
        <v>7356</v>
      </c>
      <c r="G1933" t="s">
        <v>104269</v>
      </c>
      <c r="H1933" t="s">
        <v>100403</v>
      </c>
      <c r="I1933" t="s">
        <v>22605</v>
      </c>
      <c r="J1933" t="s">
        <v>104268</v>
      </c>
      <c r="K1933" t="s">
        <v>208</v>
      </c>
      <c r="L1933" t="s">
        <v>104267</v>
      </c>
      <c r="N1933" t="s">
        <v>208</v>
      </c>
      <c r="O1933" t="s">
        <v>476</v>
      </c>
      <c r="P1933" t="s">
        <v>476</v>
      </c>
    </row>
    <row r="1934" spans="1:16">
      <c r="A1934" s="484" t="s">
        <v>56608</v>
      </c>
      <c r="B1934" s="485" t="s">
        <v>56607</v>
      </c>
      <c r="C1934" t="s">
        <v>56606</v>
      </c>
      <c r="D1934" t="s">
        <v>56605</v>
      </c>
      <c r="E1934" t="str">
        <f t="shared" si="30"/>
        <v>525583 - IFSI IFAS FLANDRES INTERIEURE CH ARMENTIERES</v>
      </c>
      <c r="F1934" t="s">
        <v>1077</v>
      </c>
      <c r="G1934" t="s">
        <v>56604</v>
      </c>
      <c r="I1934" t="s">
        <v>22605</v>
      </c>
      <c r="J1934" t="s">
        <v>56603</v>
      </c>
      <c r="K1934" t="s">
        <v>208</v>
      </c>
      <c r="L1934" t="s">
        <v>56602</v>
      </c>
      <c r="N1934" t="s">
        <v>208</v>
      </c>
      <c r="O1934" t="s">
        <v>476</v>
      </c>
      <c r="P1934" t="s">
        <v>476</v>
      </c>
    </row>
    <row r="1935" spans="1:16">
      <c r="A1935" s="484" t="s">
        <v>103133</v>
      </c>
      <c r="C1935" t="s">
        <v>103132</v>
      </c>
      <c r="D1935" t="s">
        <v>103131</v>
      </c>
      <c r="E1935" t="str">
        <f t="shared" si="30"/>
        <v>104735 - CHPA</v>
      </c>
      <c r="F1935" t="s">
        <v>831</v>
      </c>
      <c r="G1935" t="s">
        <v>103130</v>
      </c>
      <c r="H1935" t="s">
        <v>103129</v>
      </c>
      <c r="I1935" t="s">
        <v>39212</v>
      </c>
      <c r="J1935" t="s">
        <v>103128</v>
      </c>
      <c r="K1935" t="s">
        <v>208</v>
      </c>
      <c r="L1935" t="s">
        <v>103127</v>
      </c>
      <c r="N1935" t="s">
        <v>208</v>
      </c>
      <c r="O1935" t="s">
        <v>476</v>
      </c>
      <c r="P1935" t="s">
        <v>476</v>
      </c>
    </row>
    <row r="1936" spans="1:16">
      <c r="A1936" s="484" t="s">
        <v>104630</v>
      </c>
      <c r="C1936" t="s">
        <v>104629</v>
      </c>
      <c r="D1936" t="s">
        <v>104628</v>
      </c>
      <c r="E1936" t="str">
        <f t="shared" si="30"/>
        <v>495270 - CH  BAILLEUL</v>
      </c>
      <c r="F1936" t="s">
        <v>13687</v>
      </c>
      <c r="G1936" t="s">
        <v>104627</v>
      </c>
      <c r="I1936" t="s">
        <v>77551</v>
      </c>
      <c r="J1936" t="s">
        <v>104626</v>
      </c>
      <c r="K1936" t="s">
        <v>104625</v>
      </c>
      <c r="L1936" t="s">
        <v>104624</v>
      </c>
      <c r="N1936" t="s">
        <v>208</v>
      </c>
      <c r="O1936" t="s">
        <v>476</v>
      </c>
      <c r="P1936" t="s">
        <v>476</v>
      </c>
    </row>
    <row r="1937" spans="1:16">
      <c r="A1937" s="484" t="s">
        <v>104123</v>
      </c>
      <c r="B1937" s="485" t="s">
        <v>55774</v>
      </c>
      <c r="C1937" t="s">
        <v>104122</v>
      </c>
      <c r="D1937" t="s">
        <v>104121</v>
      </c>
      <c r="E1937" t="str">
        <f t="shared" si="30"/>
        <v>200050 - CH CAMBRAI</v>
      </c>
      <c r="F1937" t="s">
        <v>2524</v>
      </c>
      <c r="G1937" t="s">
        <v>104120</v>
      </c>
      <c r="I1937" t="s">
        <v>17050</v>
      </c>
      <c r="J1937" t="s">
        <v>104119</v>
      </c>
      <c r="K1937" t="s">
        <v>104118</v>
      </c>
      <c r="L1937" t="s">
        <v>104117</v>
      </c>
      <c r="N1937" t="s">
        <v>208</v>
      </c>
      <c r="O1937" t="s">
        <v>476</v>
      </c>
      <c r="P1937" t="s">
        <v>476</v>
      </c>
    </row>
    <row r="1938" spans="1:16">
      <c r="A1938" s="484" t="s">
        <v>55775</v>
      </c>
      <c r="B1938" s="485" t="s">
        <v>55774</v>
      </c>
      <c r="C1938" t="s">
        <v>55773</v>
      </c>
      <c r="D1938" t="s">
        <v>55772</v>
      </c>
      <c r="E1938" t="str">
        <f t="shared" si="30"/>
        <v>525777 - IFSI CH CAMBRAI</v>
      </c>
      <c r="F1938" t="s">
        <v>2524</v>
      </c>
      <c r="G1938" t="s">
        <v>55771</v>
      </c>
      <c r="I1938" t="s">
        <v>17050</v>
      </c>
      <c r="J1938" t="s">
        <v>55770</v>
      </c>
      <c r="K1938" t="s">
        <v>208</v>
      </c>
      <c r="L1938" t="s">
        <v>55769</v>
      </c>
      <c r="N1938" t="s">
        <v>208</v>
      </c>
      <c r="O1938" t="s">
        <v>476</v>
      </c>
      <c r="P1938" t="s">
        <v>476</v>
      </c>
    </row>
    <row r="1939" spans="1:16">
      <c r="A1939" s="484" t="s">
        <v>104387</v>
      </c>
      <c r="C1939" t="s">
        <v>104386</v>
      </c>
      <c r="D1939" t="s">
        <v>104385</v>
      </c>
      <c r="E1939" t="str">
        <f t="shared" si="30"/>
        <v>135422 - CH COMINES</v>
      </c>
      <c r="F1939" t="s">
        <v>7356</v>
      </c>
      <c r="G1939" t="s">
        <v>104384</v>
      </c>
      <c r="I1939" t="s">
        <v>104383</v>
      </c>
      <c r="J1939" t="s">
        <v>104382</v>
      </c>
      <c r="K1939" t="s">
        <v>104381</v>
      </c>
      <c r="L1939" t="s">
        <v>104380</v>
      </c>
      <c r="N1939" t="s">
        <v>208</v>
      </c>
      <c r="O1939" t="s">
        <v>476</v>
      </c>
      <c r="P1939" t="s">
        <v>476</v>
      </c>
    </row>
    <row r="1940" spans="1:16">
      <c r="A1940" s="484" t="s">
        <v>104019</v>
      </c>
      <c r="C1940" t="s">
        <v>104018</v>
      </c>
      <c r="D1940" t="s">
        <v>104017</v>
      </c>
      <c r="E1940" t="str">
        <f t="shared" si="30"/>
        <v>17012 - CH DENAIN</v>
      </c>
      <c r="F1940" t="s">
        <v>1848</v>
      </c>
      <c r="G1940" t="s">
        <v>104016</v>
      </c>
      <c r="H1940" t="s">
        <v>104015</v>
      </c>
      <c r="I1940" t="s">
        <v>52864</v>
      </c>
      <c r="J1940" t="s">
        <v>104014</v>
      </c>
      <c r="K1940" t="s">
        <v>208</v>
      </c>
      <c r="L1940" t="s">
        <v>104013</v>
      </c>
      <c r="N1940" t="s">
        <v>208</v>
      </c>
      <c r="O1940" t="s">
        <v>476</v>
      </c>
      <c r="P1940" t="s">
        <v>476</v>
      </c>
    </row>
    <row r="1941" spans="1:16">
      <c r="A1941" s="484" t="s">
        <v>103210</v>
      </c>
      <c r="C1941" t="s">
        <v>103209</v>
      </c>
      <c r="D1941" t="s">
        <v>103208</v>
      </c>
      <c r="E1941" t="str">
        <f t="shared" si="30"/>
        <v>476274 - CH DOUAI</v>
      </c>
      <c r="F1941" t="s">
        <v>2524</v>
      </c>
      <c r="G1941" t="s">
        <v>90797</v>
      </c>
      <c r="H1941" t="s">
        <v>103207</v>
      </c>
      <c r="I1941" t="s">
        <v>2389</v>
      </c>
      <c r="J1941" t="s">
        <v>103206</v>
      </c>
      <c r="K1941" t="s">
        <v>103205</v>
      </c>
      <c r="L1941" t="s">
        <v>103204</v>
      </c>
      <c r="N1941" t="s">
        <v>208</v>
      </c>
      <c r="O1941" t="s">
        <v>476</v>
      </c>
      <c r="P1941" t="s">
        <v>476</v>
      </c>
    </row>
    <row r="1942" spans="1:16">
      <c r="A1942" s="484" t="s">
        <v>103984</v>
      </c>
      <c r="C1942" t="s">
        <v>103983</v>
      </c>
      <c r="D1942" t="s">
        <v>103982</v>
      </c>
      <c r="E1942" t="str">
        <f t="shared" si="30"/>
        <v>35944 - CH DUNKERQUE</v>
      </c>
      <c r="F1942" t="s">
        <v>7978</v>
      </c>
      <c r="G1942" t="s">
        <v>103981</v>
      </c>
      <c r="I1942" t="s">
        <v>103980</v>
      </c>
      <c r="J1942" t="s">
        <v>103979</v>
      </c>
      <c r="K1942" t="s">
        <v>103978</v>
      </c>
      <c r="L1942" t="s">
        <v>103977</v>
      </c>
      <c r="N1942" t="s">
        <v>208</v>
      </c>
      <c r="O1942" t="s">
        <v>476</v>
      </c>
      <c r="P1942" t="s">
        <v>476</v>
      </c>
    </row>
    <row r="1943" spans="1:16">
      <c r="A1943" s="484" t="s">
        <v>103976</v>
      </c>
      <c r="B1943" s="485" t="s">
        <v>103975</v>
      </c>
      <c r="C1943" t="s">
        <v>103974</v>
      </c>
      <c r="D1943" t="s">
        <v>103973</v>
      </c>
      <c r="E1943" t="str">
        <f t="shared" si="30"/>
        <v>468307 - CHD IFSI</v>
      </c>
      <c r="F1943" t="s">
        <v>8706</v>
      </c>
      <c r="G1943" t="s">
        <v>103972</v>
      </c>
      <c r="H1943" t="s">
        <v>103971</v>
      </c>
      <c r="I1943" t="s">
        <v>4228</v>
      </c>
      <c r="J1943" t="s">
        <v>103970</v>
      </c>
      <c r="K1943" t="s">
        <v>103969</v>
      </c>
      <c r="L1943" t="s">
        <v>103968</v>
      </c>
      <c r="N1943" t="s">
        <v>208</v>
      </c>
      <c r="O1943" t="s">
        <v>476</v>
      </c>
      <c r="P1943" t="s">
        <v>476</v>
      </c>
    </row>
    <row r="1944" spans="1:16">
      <c r="A1944" s="484" t="s">
        <v>61239</v>
      </c>
      <c r="C1944" t="s">
        <v>61238</v>
      </c>
      <c r="D1944" t="s">
        <v>61238</v>
      </c>
      <c r="E1944" t="str">
        <f t="shared" si="30"/>
        <v>525418 - HOPITAL DEPARTEMENTAL FELLERIES-LIESSIES</v>
      </c>
      <c r="F1944" t="s">
        <v>50846</v>
      </c>
      <c r="G1944" t="s">
        <v>61237</v>
      </c>
      <c r="I1944" t="s">
        <v>61236</v>
      </c>
      <c r="J1944" t="s">
        <v>61235</v>
      </c>
      <c r="K1944" t="s">
        <v>208</v>
      </c>
      <c r="L1944" t="s">
        <v>61234</v>
      </c>
      <c r="N1944" t="s">
        <v>208</v>
      </c>
      <c r="O1944" t="s">
        <v>476</v>
      </c>
      <c r="P1944" t="s">
        <v>476</v>
      </c>
    </row>
    <row r="1945" spans="1:16">
      <c r="A1945" s="484" t="s">
        <v>102970</v>
      </c>
      <c r="C1945" t="s">
        <v>102969</v>
      </c>
      <c r="D1945" t="s">
        <v>102968</v>
      </c>
      <c r="E1945" t="str">
        <f t="shared" si="30"/>
        <v>495207 - CH FOURMIES</v>
      </c>
      <c r="F1945" t="s">
        <v>102967</v>
      </c>
      <c r="G1945" t="s">
        <v>54629</v>
      </c>
      <c r="H1945" t="s">
        <v>98244</v>
      </c>
      <c r="I1945" t="s">
        <v>102966</v>
      </c>
      <c r="J1945" t="s">
        <v>102965</v>
      </c>
      <c r="K1945" t="s">
        <v>208</v>
      </c>
      <c r="L1945" t="s">
        <v>102964</v>
      </c>
      <c r="N1945" t="s">
        <v>208</v>
      </c>
      <c r="O1945" t="s">
        <v>476</v>
      </c>
      <c r="P1945" t="s">
        <v>476</v>
      </c>
    </row>
    <row r="1946" spans="1:16">
      <c r="A1946" s="484" t="s">
        <v>103240</v>
      </c>
      <c r="C1946" t="s">
        <v>103239</v>
      </c>
      <c r="D1946" t="s">
        <v>103238</v>
      </c>
      <c r="E1946" t="str">
        <f t="shared" si="30"/>
        <v>464430 - CH HAZEBROUCK</v>
      </c>
      <c r="F1946" t="s">
        <v>10059</v>
      </c>
      <c r="G1946" t="s">
        <v>103237</v>
      </c>
      <c r="H1946" t="s">
        <v>103236</v>
      </c>
      <c r="I1946" t="s">
        <v>31895</v>
      </c>
      <c r="J1946" t="s">
        <v>103235</v>
      </c>
      <c r="K1946" t="s">
        <v>103234</v>
      </c>
      <c r="L1946" t="s">
        <v>103233</v>
      </c>
      <c r="N1946" t="s">
        <v>208</v>
      </c>
      <c r="O1946" t="s">
        <v>476</v>
      </c>
      <c r="P1946" t="s">
        <v>476</v>
      </c>
    </row>
    <row r="1947" spans="1:16">
      <c r="A1947" s="484" t="s">
        <v>77628</v>
      </c>
      <c r="C1947" t="s">
        <v>77627</v>
      </c>
      <c r="D1947" t="s">
        <v>77626</v>
      </c>
      <c r="E1947" t="str">
        <f t="shared" si="30"/>
        <v>496650 - EPS LES ERABLES LA BASSEE</v>
      </c>
      <c r="F1947" t="s">
        <v>42714</v>
      </c>
      <c r="G1947" t="s">
        <v>77625</v>
      </c>
      <c r="I1947" t="s">
        <v>77624</v>
      </c>
      <c r="J1947" t="s">
        <v>77623</v>
      </c>
      <c r="K1947" t="s">
        <v>208</v>
      </c>
      <c r="L1947" t="s">
        <v>77622</v>
      </c>
      <c r="N1947" t="s">
        <v>208</v>
      </c>
      <c r="O1947" t="s">
        <v>476</v>
      </c>
      <c r="P1947" t="s">
        <v>476</v>
      </c>
    </row>
    <row r="1948" spans="1:16">
      <c r="A1948" s="484" t="s">
        <v>102147</v>
      </c>
      <c r="C1948" t="s">
        <v>102146</v>
      </c>
      <c r="D1948" t="s">
        <v>102145</v>
      </c>
      <c r="E1948" t="str">
        <f t="shared" si="30"/>
        <v>180592 - CH LE CATEAU CAMBRESIS</v>
      </c>
      <c r="F1948" t="s">
        <v>100733</v>
      </c>
      <c r="G1948" t="s">
        <v>102144</v>
      </c>
      <c r="I1948" t="s">
        <v>40167</v>
      </c>
      <c r="J1948" t="s">
        <v>102143</v>
      </c>
      <c r="K1948" t="s">
        <v>208</v>
      </c>
      <c r="L1948" t="s">
        <v>102142</v>
      </c>
      <c r="N1948" t="s">
        <v>208</v>
      </c>
      <c r="O1948" t="s">
        <v>476</v>
      </c>
      <c r="P1948" t="s">
        <v>476</v>
      </c>
    </row>
    <row r="1949" spans="1:16">
      <c r="A1949" s="484" t="s">
        <v>59300</v>
      </c>
      <c r="B1949" s="485" t="s">
        <v>59299</v>
      </c>
      <c r="C1949" t="s">
        <v>59298</v>
      </c>
      <c r="D1949" t="s">
        <v>59297</v>
      </c>
      <c r="E1949" t="str">
        <f t="shared" si="30"/>
        <v>647550 - IFAS DU CH DU CATEAU CAMBRESIS</v>
      </c>
      <c r="F1949" t="s">
        <v>18026</v>
      </c>
      <c r="G1949" t="s">
        <v>59296</v>
      </c>
      <c r="I1949" t="s">
        <v>40167</v>
      </c>
      <c r="J1949" t="s">
        <v>59295</v>
      </c>
      <c r="K1949" t="s">
        <v>208</v>
      </c>
      <c r="L1949" t="s">
        <v>59294</v>
      </c>
      <c r="N1949" t="s">
        <v>208</v>
      </c>
      <c r="O1949" t="s">
        <v>476</v>
      </c>
      <c r="P1949" t="s">
        <v>476</v>
      </c>
    </row>
    <row r="1950" spans="1:16">
      <c r="A1950" s="484" t="s">
        <v>98023</v>
      </c>
      <c r="B1950" s="485" t="s">
        <v>98022</v>
      </c>
      <c r="C1950" t="s">
        <v>98021</v>
      </c>
      <c r="D1950" t="s">
        <v>98021</v>
      </c>
      <c r="E1950" t="str">
        <f t="shared" si="30"/>
        <v>626820 - CH LE QUESNOY</v>
      </c>
      <c r="F1950" t="s">
        <v>2994</v>
      </c>
      <c r="G1950" t="s">
        <v>98020</v>
      </c>
      <c r="I1950" t="s">
        <v>98019</v>
      </c>
      <c r="K1950" t="s">
        <v>208</v>
      </c>
      <c r="L1950" t="s">
        <v>98018</v>
      </c>
      <c r="N1950" t="s">
        <v>208</v>
      </c>
      <c r="O1950" t="s">
        <v>476</v>
      </c>
      <c r="P1950" t="s">
        <v>476</v>
      </c>
    </row>
    <row r="1951" spans="1:16">
      <c r="A1951" s="484" t="s">
        <v>103514</v>
      </c>
      <c r="C1951" t="s">
        <v>103513</v>
      </c>
      <c r="D1951" t="s">
        <v>103512</v>
      </c>
      <c r="E1951" t="str">
        <f t="shared" si="30"/>
        <v>468022 - CHSA MAUBEUGE</v>
      </c>
      <c r="F1951" t="s">
        <v>5998</v>
      </c>
      <c r="G1951" t="s">
        <v>101286</v>
      </c>
      <c r="I1951" t="s">
        <v>71112</v>
      </c>
      <c r="J1951" t="s">
        <v>103511</v>
      </c>
      <c r="K1951" t="s">
        <v>103510</v>
      </c>
      <c r="L1951" t="s">
        <v>103509</v>
      </c>
      <c r="N1951" t="s">
        <v>208</v>
      </c>
      <c r="O1951" t="s">
        <v>476</v>
      </c>
      <c r="P1951" t="s">
        <v>476</v>
      </c>
    </row>
    <row r="1952" spans="1:16">
      <c r="A1952" s="484" t="s">
        <v>101290</v>
      </c>
      <c r="B1952" s="485" t="s">
        <v>101289</v>
      </c>
      <c r="C1952" t="s">
        <v>101288</v>
      </c>
      <c r="D1952" t="s">
        <v>101287</v>
      </c>
      <c r="E1952" t="str">
        <f t="shared" si="30"/>
        <v>230728 - IFSI MAUBEUGE</v>
      </c>
      <c r="F1952" t="s">
        <v>1848</v>
      </c>
      <c r="G1952" t="s">
        <v>101286</v>
      </c>
      <c r="H1952" t="s">
        <v>101285</v>
      </c>
      <c r="I1952" t="s">
        <v>71112</v>
      </c>
      <c r="J1952" t="s">
        <v>101284</v>
      </c>
      <c r="K1952" t="s">
        <v>101283</v>
      </c>
      <c r="L1952" t="s">
        <v>101282</v>
      </c>
      <c r="N1952" t="s">
        <v>208</v>
      </c>
      <c r="O1952" t="s">
        <v>476</v>
      </c>
      <c r="P1952" t="s">
        <v>476</v>
      </c>
    </row>
    <row r="1953" spans="1:16">
      <c r="A1953" s="484" t="s">
        <v>103492</v>
      </c>
      <c r="B1953" s="485" t="s">
        <v>103484</v>
      </c>
      <c r="C1953" t="s">
        <v>103491</v>
      </c>
      <c r="D1953" t="s">
        <v>103490</v>
      </c>
      <c r="E1953" t="str">
        <f t="shared" si="30"/>
        <v>135380 - CH SECLIN</v>
      </c>
      <c r="F1953" t="s">
        <v>1817</v>
      </c>
      <c r="G1953" t="s">
        <v>103489</v>
      </c>
      <c r="I1953" t="s">
        <v>26857</v>
      </c>
      <c r="J1953" t="s">
        <v>103488</v>
      </c>
      <c r="K1953" t="s">
        <v>103487</v>
      </c>
      <c r="L1953" t="s">
        <v>103486</v>
      </c>
      <c r="N1953" t="s">
        <v>208</v>
      </c>
      <c r="O1953" t="s">
        <v>476</v>
      </c>
      <c r="P1953" t="s">
        <v>476</v>
      </c>
    </row>
    <row r="1954" spans="1:16">
      <c r="A1954" s="484" t="s">
        <v>103485</v>
      </c>
      <c r="B1954" s="485" t="s">
        <v>103484</v>
      </c>
      <c r="C1954" t="s">
        <v>103483</v>
      </c>
      <c r="D1954" t="s">
        <v>103482</v>
      </c>
      <c r="E1954" t="str">
        <f t="shared" si="30"/>
        <v>466165 - CH SECLIN IFAS</v>
      </c>
      <c r="F1954" t="s">
        <v>1817</v>
      </c>
      <c r="G1954" t="s">
        <v>103481</v>
      </c>
      <c r="I1954" t="s">
        <v>26857</v>
      </c>
      <c r="J1954" t="s">
        <v>103480</v>
      </c>
      <c r="K1954" t="s">
        <v>103479</v>
      </c>
      <c r="L1954" t="s">
        <v>103478</v>
      </c>
      <c r="N1954" t="s">
        <v>208</v>
      </c>
      <c r="O1954" t="s">
        <v>476</v>
      </c>
      <c r="P1954" t="s">
        <v>476</v>
      </c>
    </row>
    <row r="1955" spans="1:16">
      <c r="A1955" s="484" t="s">
        <v>101259</v>
      </c>
      <c r="C1955" t="s">
        <v>101258</v>
      </c>
      <c r="D1955" t="s">
        <v>101257</v>
      </c>
      <c r="E1955" t="str">
        <f t="shared" si="30"/>
        <v>304037 - CH SOMAIN</v>
      </c>
      <c r="F1955" t="s">
        <v>64904</v>
      </c>
      <c r="G1955" t="s">
        <v>101256</v>
      </c>
      <c r="H1955" t="s">
        <v>7751</v>
      </c>
      <c r="I1955" t="s">
        <v>101255</v>
      </c>
      <c r="J1955" t="s">
        <v>101254</v>
      </c>
      <c r="K1955" t="s">
        <v>101253</v>
      </c>
      <c r="L1955" t="s">
        <v>101252</v>
      </c>
      <c r="N1955" t="s">
        <v>208</v>
      </c>
      <c r="O1955" t="s">
        <v>476</v>
      </c>
      <c r="P1955" t="s">
        <v>476</v>
      </c>
    </row>
    <row r="1956" spans="1:16">
      <c r="A1956" s="484" t="s">
        <v>103447</v>
      </c>
      <c r="C1956" t="s">
        <v>103446</v>
      </c>
      <c r="D1956" t="s">
        <v>103445</v>
      </c>
      <c r="E1956" t="str">
        <f t="shared" si="30"/>
        <v>80690 - CH TOURCOING</v>
      </c>
      <c r="F1956" t="s">
        <v>1848</v>
      </c>
      <c r="G1956" t="s">
        <v>103444</v>
      </c>
      <c r="H1956" t="s">
        <v>15929</v>
      </c>
      <c r="I1956" t="s">
        <v>845</v>
      </c>
      <c r="J1956" t="s">
        <v>103443</v>
      </c>
      <c r="K1956" t="s">
        <v>103442</v>
      </c>
      <c r="L1956" t="s">
        <v>103441</v>
      </c>
      <c r="N1956" t="s">
        <v>208</v>
      </c>
      <c r="O1956" t="s">
        <v>476</v>
      </c>
      <c r="P1956" t="s">
        <v>476</v>
      </c>
    </row>
    <row r="1957" spans="1:16">
      <c r="A1957" s="484" t="s">
        <v>100736</v>
      </c>
      <c r="C1957" t="s">
        <v>100735</v>
      </c>
      <c r="D1957" t="s">
        <v>100734</v>
      </c>
      <c r="E1957" t="str">
        <f t="shared" si="30"/>
        <v>292837 - CH WATTRELOS</v>
      </c>
      <c r="F1957" t="s">
        <v>100733</v>
      </c>
      <c r="G1957" t="s">
        <v>100732</v>
      </c>
      <c r="I1957" t="s">
        <v>32050</v>
      </c>
      <c r="J1957" t="s">
        <v>100731</v>
      </c>
      <c r="K1957" t="s">
        <v>100730</v>
      </c>
      <c r="L1957" t="s">
        <v>100729</v>
      </c>
      <c r="N1957" t="s">
        <v>208</v>
      </c>
      <c r="O1957" t="s">
        <v>476</v>
      </c>
      <c r="P1957" t="s">
        <v>476</v>
      </c>
    </row>
    <row r="1958" spans="1:16">
      <c r="A1958" s="484" t="s">
        <v>60883</v>
      </c>
      <c r="C1958" t="s">
        <v>60882</v>
      </c>
      <c r="D1958" t="s">
        <v>60881</v>
      </c>
      <c r="E1958" t="str">
        <f t="shared" si="30"/>
        <v>491690 - CH ZUYDCOOTE</v>
      </c>
      <c r="F1958" t="s">
        <v>10059</v>
      </c>
      <c r="G1958" t="s">
        <v>60880</v>
      </c>
      <c r="I1958" t="s">
        <v>60879</v>
      </c>
      <c r="J1958" t="s">
        <v>60878</v>
      </c>
      <c r="K1958" t="s">
        <v>208</v>
      </c>
      <c r="L1958" t="s">
        <v>60877</v>
      </c>
      <c r="N1958" t="s">
        <v>208</v>
      </c>
      <c r="O1958" t="s">
        <v>476</v>
      </c>
      <c r="P1958" t="s">
        <v>476</v>
      </c>
    </row>
    <row r="1959" spans="1:16">
      <c r="A1959" s="484" t="s">
        <v>102371</v>
      </c>
      <c r="C1959" t="s">
        <v>102370</v>
      </c>
      <c r="D1959" t="s">
        <v>102369</v>
      </c>
      <c r="E1959" t="str">
        <f t="shared" si="30"/>
        <v>421467 - CHI WASQUEHAL</v>
      </c>
      <c r="F1959" t="s">
        <v>1077</v>
      </c>
      <c r="G1959" t="s">
        <v>102368</v>
      </c>
      <c r="H1959" t="s">
        <v>102367</v>
      </c>
      <c r="I1959" t="s">
        <v>8759</v>
      </c>
      <c r="J1959" t="s">
        <v>102366</v>
      </c>
      <c r="K1959" t="s">
        <v>208</v>
      </c>
      <c r="L1959" t="s">
        <v>102365</v>
      </c>
      <c r="N1959" t="s">
        <v>208</v>
      </c>
      <c r="O1959" t="s">
        <v>476</v>
      </c>
      <c r="P1959" t="s">
        <v>476</v>
      </c>
    </row>
    <row r="1960" spans="1:16">
      <c r="A1960" s="484" t="s">
        <v>77540</v>
      </c>
      <c r="B1960" s="485" t="s">
        <v>77539</v>
      </c>
      <c r="C1960" t="s">
        <v>77538</v>
      </c>
      <c r="D1960" t="s">
        <v>77537</v>
      </c>
      <c r="E1960" t="str">
        <f t="shared" si="30"/>
        <v>15908 - EPSM ARMENTIERES</v>
      </c>
      <c r="F1960" t="s">
        <v>1077</v>
      </c>
      <c r="G1960" t="s">
        <v>77536</v>
      </c>
      <c r="H1960" t="s">
        <v>22606</v>
      </c>
      <c r="I1960" t="s">
        <v>22605</v>
      </c>
      <c r="J1960" t="s">
        <v>77535</v>
      </c>
      <c r="K1960" t="s">
        <v>77534</v>
      </c>
      <c r="L1960" t="s">
        <v>77533</v>
      </c>
      <c r="N1960" t="s">
        <v>208</v>
      </c>
      <c r="O1960" t="s">
        <v>476</v>
      </c>
      <c r="P1960" t="s">
        <v>476</v>
      </c>
    </row>
    <row r="1961" spans="1:16">
      <c r="A1961" s="484" t="s">
        <v>77555</v>
      </c>
      <c r="C1961" t="s">
        <v>77554</v>
      </c>
      <c r="D1961" t="s">
        <v>77553</v>
      </c>
      <c r="E1961" t="str">
        <f t="shared" si="30"/>
        <v>107529 - EPSM DES FLANDRES BAILLEUL</v>
      </c>
      <c r="F1961" t="s">
        <v>7978</v>
      </c>
      <c r="G1961" t="s">
        <v>77552</v>
      </c>
      <c r="I1961" t="s">
        <v>77551</v>
      </c>
      <c r="J1961" t="s">
        <v>77550</v>
      </c>
      <c r="K1961" t="s">
        <v>77549</v>
      </c>
      <c r="L1961" t="s">
        <v>77548</v>
      </c>
      <c r="N1961" t="s">
        <v>208</v>
      </c>
      <c r="O1961" t="s">
        <v>476</v>
      </c>
      <c r="P1961" t="s">
        <v>476</v>
      </c>
    </row>
    <row r="1962" spans="1:16">
      <c r="A1962" s="484" t="s">
        <v>81392</v>
      </c>
      <c r="C1962" t="s">
        <v>81391</v>
      </c>
      <c r="D1962" t="s">
        <v>81390</v>
      </c>
      <c r="E1962" t="str">
        <f t="shared" si="30"/>
        <v>616874 - EHPAD ANNOEULLIN</v>
      </c>
      <c r="F1962" t="s">
        <v>12545</v>
      </c>
      <c r="G1962" t="s">
        <v>81389</v>
      </c>
      <c r="I1962" t="s">
        <v>81388</v>
      </c>
      <c r="J1962" t="s">
        <v>81387</v>
      </c>
      <c r="K1962" t="s">
        <v>208</v>
      </c>
      <c r="L1962" t="s">
        <v>81386</v>
      </c>
      <c r="N1962" t="s">
        <v>208</v>
      </c>
      <c r="O1962" t="s">
        <v>476</v>
      </c>
      <c r="P1962" t="s">
        <v>476</v>
      </c>
    </row>
    <row r="1963" spans="1:16">
      <c r="A1963" s="484" t="s">
        <v>22464</v>
      </c>
      <c r="C1963" t="s">
        <v>22463</v>
      </c>
      <c r="D1963" t="s">
        <v>22462</v>
      </c>
      <c r="E1963" t="str">
        <f t="shared" si="30"/>
        <v>665940 - EHPAD OLIVER VARLET BOURBOURG</v>
      </c>
      <c r="F1963" t="s">
        <v>5724</v>
      </c>
      <c r="G1963" t="s">
        <v>22461</v>
      </c>
      <c r="I1963" t="s">
        <v>22460</v>
      </c>
      <c r="J1963" t="s">
        <v>22459</v>
      </c>
      <c r="K1963" t="s">
        <v>208</v>
      </c>
      <c r="L1963" t="s">
        <v>22458</v>
      </c>
      <c r="N1963" t="s">
        <v>208</v>
      </c>
      <c r="O1963" t="s">
        <v>476</v>
      </c>
      <c r="P1963" t="s">
        <v>476</v>
      </c>
    </row>
    <row r="1964" spans="1:16">
      <c r="A1964" s="484" t="s">
        <v>81063</v>
      </c>
      <c r="C1964" t="s">
        <v>81062</v>
      </c>
      <c r="D1964" t="s">
        <v>81061</v>
      </c>
      <c r="E1964" t="str">
        <f t="shared" si="30"/>
        <v>672567 - EHPAD NEUVILLE EN FERRAIN</v>
      </c>
      <c r="F1964" t="s">
        <v>2517</v>
      </c>
      <c r="G1964" t="s">
        <v>81060</v>
      </c>
      <c r="I1964" t="s">
        <v>21575</v>
      </c>
      <c r="J1964" t="s">
        <v>67473</v>
      </c>
      <c r="K1964" t="s">
        <v>208</v>
      </c>
      <c r="L1964" t="s">
        <v>81059</v>
      </c>
      <c r="N1964" t="s">
        <v>208</v>
      </c>
      <c r="O1964" t="s">
        <v>476</v>
      </c>
      <c r="P1964" t="s">
        <v>476</v>
      </c>
    </row>
    <row r="1965" spans="1:16">
      <c r="A1965" s="484" t="s">
        <v>80960</v>
      </c>
      <c r="C1965" t="s">
        <v>80959</v>
      </c>
      <c r="D1965" t="s">
        <v>80958</v>
      </c>
      <c r="E1965" t="str">
        <f t="shared" si="30"/>
        <v>683024 - EHPAD LA ROSERAIE SAINS DU NORD</v>
      </c>
      <c r="F1965" t="s">
        <v>16851</v>
      </c>
      <c r="G1965" t="s">
        <v>80957</v>
      </c>
      <c r="I1965" t="s">
        <v>80956</v>
      </c>
      <c r="J1965" t="s">
        <v>80955</v>
      </c>
      <c r="K1965" t="s">
        <v>208</v>
      </c>
      <c r="L1965" t="s">
        <v>80954</v>
      </c>
      <c r="N1965" t="s">
        <v>208</v>
      </c>
      <c r="O1965" t="s">
        <v>476</v>
      </c>
      <c r="P1965" t="s">
        <v>476</v>
      </c>
    </row>
    <row r="1966" spans="1:16">
      <c r="A1966" s="484" t="s">
        <v>81003</v>
      </c>
      <c r="C1966" t="s">
        <v>81002</v>
      </c>
      <c r="D1966" t="s">
        <v>81001</v>
      </c>
      <c r="E1966" t="str">
        <f t="shared" si="30"/>
        <v>672490 - EHPAD WAMBRECHIES</v>
      </c>
      <c r="F1966" t="s">
        <v>4484</v>
      </c>
      <c r="G1966" t="s">
        <v>23976</v>
      </c>
      <c r="I1966" t="s">
        <v>10794</v>
      </c>
      <c r="J1966" t="s">
        <v>81000</v>
      </c>
      <c r="K1966" t="s">
        <v>208</v>
      </c>
      <c r="L1966" t="s">
        <v>80999</v>
      </c>
      <c r="N1966" t="s">
        <v>208</v>
      </c>
      <c r="O1966" t="s">
        <v>476</v>
      </c>
      <c r="P1966" t="s">
        <v>476</v>
      </c>
    </row>
    <row r="1967" spans="1:16">
      <c r="A1967" s="484" t="s">
        <v>77511</v>
      </c>
      <c r="C1967" t="s">
        <v>77510</v>
      </c>
      <c r="D1967" t="s">
        <v>77509</v>
      </c>
      <c r="E1967" t="str">
        <f t="shared" si="30"/>
        <v>474010 - EPDSAE LILLE</v>
      </c>
      <c r="F1967" t="s">
        <v>5998</v>
      </c>
      <c r="G1967" t="s">
        <v>77508</v>
      </c>
      <c r="I1967" t="s">
        <v>1814</v>
      </c>
      <c r="J1967" t="s">
        <v>77507</v>
      </c>
      <c r="K1967" t="s">
        <v>208</v>
      </c>
      <c r="L1967" t="s">
        <v>77506</v>
      </c>
      <c r="N1967" t="s">
        <v>208</v>
      </c>
      <c r="O1967" t="s">
        <v>476</v>
      </c>
      <c r="P1967" t="s">
        <v>476</v>
      </c>
    </row>
    <row r="1968" spans="1:16">
      <c r="A1968" s="484" t="s">
        <v>81016</v>
      </c>
      <c r="C1968" t="s">
        <v>81015</v>
      </c>
      <c r="D1968" t="s">
        <v>81014</v>
      </c>
      <c r="E1968" t="str">
        <f t="shared" si="30"/>
        <v>638031 - EHPAD GRAVELINES</v>
      </c>
      <c r="F1968" t="s">
        <v>8615</v>
      </c>
      <c r="G1968" t="s">
        <v>34749</v>
      </c>
      <c r="I1968" t="s">
        <v>81013</v>
      </c>
      <c r="J1968" t="s">
        <v>81012</v>
      </c>
      <c r="K1968" t="s">
        <v>208</v>
      </c>
      <c r="L1968" t="s">
        <v>81011</v>
      </c>
      <c r="N1968" t="s">
        <v>208</v>
      </c>
      <c r="O1968" t="s">
        <v>476</v>
      </c>
      <c r="P1968" t="s">
        <v>476</v>
      </c>
    </row>
    <row r="1969" spans="1:16">
      <c r="A1969" s="484" t="s">
        <v>80942</v>
      </c>
      <c r="C1969" t="s">
        <v>80941</v>
      </c>
      <c r="D1969" t="s">
        <v>80941</v>
      </c>
      <c r="E1969" t="str">
        <f t="shared" si="30"/>
        <v>631620 - EHPAD SAINT JEAN BERGUES</v>
      </c>
      <c r="F1969" t="s">
        <v>1504</v>
      </c>
      <c r="G1969" t="s">
        <v>80940</v>
      </c>
      <c r="I1969" t="s">
        <v>80939</v>
      </c>
      <c r="J1969" t="s">
        <v>80938</v>
      </c>
      <c r="K1969" t="s">
        <v>208</v>
      </c>
      <c r="L1969" t="s">
        <v>80937</v>
      </c>
      <c r="N1969" t="s">
        <v>208</v>
      </c>
      <c r="O1969" t="s">
        <v>476</v>
      </c>
      <c r="P1969" t="s">
        <v>476</v>
      </c>
    </row>
    <row r="1970" spans="1:16">
      <c r="A1970" s="484" t="s">
        <v>77575</v>
      </c>
      <c r="B1970" s="485" t="s">
        <v>57473</v>
      </c>
      <c r="C1970" t="s">
        <v>77574</v>
      </c>
      <c r="D1970" t="s">
        <v>58974</v>
      </c>
      <c r="E1970" t="str">
        <f t="shared" si="30"/>
        <v>227961 - EPSM DE L'AGGLOMERATION LILLOISE</v>
      </c>
      <c r="F1970" t="s">
        <v>1077</v>
      </c>
      <c r="G1970" t="s">
        <v>77573</v>
      </c>
      <c r="I1970" t="s">
        <v>19813</v>
      </c>
      <c r="J1970" t="s">
        <v>77572</v>
      </c>
      <c r="K1970" t="s">
        <v>77571</v>
      </c>
      <c r="L1970" t="s">
        <v>77570</v>
      </c>
      <c r="N1970" t="s">
        <v>208</v>
      </c>
      <c r="O1970" t="s">
        <v>476</v>
      </c>
      <c r="P1970" t="s">
        <v>476</v>
      </c>
    </row>
    <row r="1971" spans="1:16">
      <c r="A1971" s="484" t="s">
        <v>58977</v>
      </c>
      <c r="B1971" s="485" t="s">
        <v>57473</v>
      </c>
      <c r="C1971" t="s">
        <v>58976</v>
      </c>
      <c r="D1971" t="s">
        <v>58976</v>
      </c>
      <c r="E1971" t="str">
        <f t="shared" si="30"/>
        <v>525844 - IFSI DE L'EPSM DE L'AGGLOMERATION LILLOISE</v>
      </c>
      <c r="F1971" t="s">
        <v>1077</v>
      </c>
      <c r="G1971" t="s">
        <v>58975</v>
      </c>
      <c r="H1971" t="s">
        <v>58974</v>
      </c>
      <c r="I1971" t="s">
        <v>19813</v>
      </c>
      <c r="J1971" t="s">
        <v>57468</v>
      </c>
      <c r="K1971" t="s">
        <v>208</v>
      </c>
      <c r="L1971" t="s">
        <v>58973</v>
      </c>
      <c r="N1971" t="s">
        <v>208</v>
      </c>
      <c r="O1971" t="s">
        <v>476</v>
      </c>
      <c r="P1971" t="s">
        <v>476</v>
      </c>
    </row>
    <row r="1972" spans="1:16">
      <c r="A1972" s="484" t="s">
        <v>57474</v>
      </c>
      <c r="B1972" s="485" t="s">
        <v>57473</v>
      </c>
      <c r="C1972" t="s">
        <v>57472</v>
      </c>
      <c r="D1972" t="s">
        <v>57471</v>
      </c>
      <c r="E1972" t="str">
        <f t="shared" si="30"/>
        <v>655480 - IFCS DE EPSM DE L'AGGLOMERATION LILLOISE</v>
      </c>
      <c r="F1972" t="s">
        <v>1444</v>
      </c>
      <c r="G1972" t="s">
        <v>57470</v>
      </c>
      <c r="H1972" t="s">
        <v>57469</v>
      </c>
      <c r="I1972" t="s">
        <v>19813</v>
      </c>
      <c r="J1972" t="s">
        <v>57468</v>
      </c>
      <c r="K1972" t="s">
        <v>208</v>
      </c>
      <c r="L1972" t="s">
        <v>57467</v>
      </c>
      <c r="N1972" t="s">
        <v>208</v>
      </c>
      <c r="O1972" t="s">
        <v>476</v>
      </c>
      <c r="P1972" t="s">
        <v>476</v>
      </c>
    </row>
    <row r="1973" spans="1:16">
      <c r="A1973" s="484" t="s">
        <v>104602</v>
      </c>
      <c r="C1973" t="s">
        <v>104601</v>
      </c>
      <c r="D1973" t="s">
        <v>104600</v>
      </c>
      <c r="E1973" t="str">
        <f t="shared" si="30"/>
        <v>476365 - CH CHAUMONT EN VEXIN</v>
      </c>
      <c r="G1973" t="s">
        <v>104599</v>
      </c>
      <c r="I1973" t="s">
        <v>13615</v>
      </c>
      <c r="J1973" t="s">
        <v>104598</v>
      </c>
      <c r="K1973" t="s">
        <v>104597</v>
      </c>
      <c r="L1973" t="s">
        <v>104596</v>
      </c>
      <c r="N1973" t="s">
        <v>208</v>
      </c>
      <c r="O1973" t="s">
        <v>476</v>
      </c>
      <c r="P1973" t="s">
        <v>476</v>
      </c>
    </row>
    <row r="1974" spans="1:16">
      <c r="A1974" s="484" t="s">
        <v>54521</v>
      </c>
      <c r="B1974" s="485" t="s">
        <v>54520</v>
      </c>
      <c r="C1974" t="s">
        <v>54519</v>
      </c>
      <c r="D1974" t="s">
        <v>54518</v>
      </c>
      <c r="E1974" t="str">
        <f t="shared" si="30"/>
        <v>632600 - IFSI DU CHG DE BEAUVAIS</v>
      </c>
      <c r="F1974" t="s">
        <v>15784</v>
      </c>
      <c r="G1974" t="s">
        <v>54517</v>
      </c>
      <c r="H1974" t="s">
        <v>54516</v>
      </c>
      <c r="I1974" t="s">
        <v>6872</v>
      </c>
      <c r="J1974" t="s">
        <v>54515</v>
      </c>
      <c r="K1974" t="s">
        <v>208</v>
      </c>
      <c r="L1974" t="s">
        <v>54514</v>
      </c>
      <c r="N1974" t="s">
        <v>208</v>
      </c>
      <c r="O1974" t="s">
        <v>476</v>
      </c>
      <c r="P1974" t="s">
        <v>476</v>
      </c>
    </row>
    <row r="1975" spans="1:16">
      <c r="A1975" s="484" t="s">
        <v>102917</v>
      </c>
      <c r="B1975" s="485" t="s">
        <v>102916</v>
      </c>
      <c r="C1975" t="s">
        <v>102915</v>
      </c>
      <c r="D1975" t="s">
        <v>102914</v>
      </c>
      <c r="E1975" t="str">
        <f t="shared" si="30"/>
        <v>32207 - CHB</v>
      </c>
      <c r="F1975" t="s">
        <v>2572</v>
      </c>
      <c r="G1975" t="s">
        <v>102913</v>
      </c>
      <c r="I1975" t="s">
        <v>6872</v>
      </c>
      <c r="J1975" t="s">
        <v>102912</v>
      </c>
      <c r="K1975" t="s">
        <v>102911</v>
      </c>
      <c r="L1975" t="s">
        <v>102910</v>
      </c>
      <c r="N1975" t="s">
        <v>208</v>
      </c>
      <c r="O1975" t="s">
        <v>476</v>
      </c>
      <c r="P1975" t="s">
        <v>476</v>
      </c>
    </row>
    <row r="1976" spans="1:16">
      <c r="A1976" s="484" t="s">
        <v>104401</v>
      </c>
      <c r="C1976" t="s">
        <v>104400</v>
      </c>
      <c r="D1976" t="s">
        <v>104399</v>
      </c>
      <c r="E1976" t="str">
        <f t="shared" si="30"/>
        <v>476353 - CH CLERMONT OISE</v>
      </c>
      <c r="G1976" t="s">
        <v>104398</v>
      </c>
      <c r="I1976" t="s">
        <v>102359</v>
      </c>
      <c r="J1976" t="s">
        <v>104397</v>
      </c>
      <c r="K1976" t="s">
        <v>104396</v>
      </c>
      <c r="L1976" t="s">
        <v>104395</v>
      </c>
      <c r="N1976" t="s">
        <v>208</v>
      </c>
      <c r="O1976" t="s">
        <v>476</v>
      </c>
      <c r="P1976" t="s">
        <v>476</v>
      </c>
    </row>
    <row r="1977" spans="1:16">
      <c r="A1977" s="484" t="s">
        <v>102364</v>
      </c>
      <c r="B1977" s="485" t="s">
        <v>102363</v>
      </c>
      <c r="C1977" t="s">
        <v>102362</v>
      </c>
      <c r="D1977" t="s">
        <v>102361</v>
      </c>
      <c r="E1977" t="str">
        <f t="shared" si="30"/>
        <v>32311 - CHSI</v>
      </c>
      <c r="F1977" t="s">
        <v>25332</v>
      </c>
      <c r="G1977" t="s">
        <v>102360</v>
      </c>
      <c r="I1977" t="s">
        <v>102359</v>
      </c>
      <c r="J1977" t="s">
        <v>102358</v>
      </c>
      <c r="K1977" t="s">
        <v>102357</v>
      </c>
      <c r="L1977" t="s">
        <v>102356</v>
      </c>
      <c r="N1977" t="s">
        <v>208</v>
      </c>
      <c r="O1977" t="s">
        <v>476</v>
      </c>
      <c r="P1977" t="s">
        <v>476</v>
      </c>
    </row>
    <row r="1978" spans="1:16">
      <c r="A1978" s="484" t="s">
        <v>103781</v>
      </c>
      <c r="B1978" s="485" t="s">
        <v>103780</v>
      </c>
      <c r="C1978" t="s">
        <v>103779</v>
      </c>
      <c r="D1978" t="s">
        <v>103778</v>
      </c>
      <c r="E1978" t="str">
        <f t="shared" si="30"/>
        <v>284040 - CH DE L'AIGLE IFSI IFAS</v>
      </c>
      <c r="F1978" t="s">
        <v>7596</v>
      </c>
      <c r="G1978" t="s">
        <v>103777</v>
      </c>
      <c r="I1978" t="s">
        <v>103776</v>
      </c>
      <c r="J1978" t="s">
        <v>103775</v>
      </c>
      <c r="K1978" t="s">
        <v>103774</v>
      </c>
      <c r="L1978" t="s">
        <v>103773</v>
      </c>
      <c r="N1978" t="s">
        <v>208</v>
      </c>
      <c r="O1978" t="s">
        <v>476</v>
      </c>
      <c r="P1978" t="s">
        <v>476</v>
      </c>
    </row>
    <row r="1979" spans="1:16">
      <c r="A1979" s="484" t="s">
        <v>104748</v>
      </c>
      <c r="B1979" s="485" t="s">
        <v>104747</v>
      </c>
      <c r="C1979" t="s">
        <v>104746</v>
      </c>
      <c r="D1979" t="s">
        <v>104745</v>
      </c>
      <c r="E1979" t="str">
        <f t="shared" si="30"/>
        <v>123407 - CH ARGENTAN</v>
      </c>
      <c r="F1979" t="s">
        <v>1258</v>
      </c>
      <c r="G1979" t="s">
        <v>104744</v>
      </c>
      <c r="H1979" t="s">
        <v>103129</v>
      </c>
      <c r="I1979" t="s">
        <v>104743</v>
      </c>
      <c r="J1979" t="s">
        <v>104742</v>
      </c>
      <c r="K1979" t="s">
        <v>208</v>
      </c>
      <c r="L1979" t="s">
        <v>104741</v>
      </c>
      <c r="N1979" t="s">
        <v>208</v>
      </c>
      <c r="O1979" t="s">
        <v>476</v>
      </c>
      <c r="P1979" t="s">
        <v>476</v>
      </c>
    </row>
    <row r="1980" spans="1:16">
      <c r="A1980" s="484" t="s">
        <v>101945</v>
      </c>
      <c r="B1980" s="485" t="s">
        <v>101944</v>
      </c>
      <c r="C1980" t="s">
        <v>101943</v>
      </c>
      <c r="D1980" t="s">
        <v>101942</v>
      </c>
      <c r="E1980" t="str">
        <f t="shared" si="30"/>
        <v>194025 - CH MORTAGNE AU PERCHE</v>
      </c>
      <c r="F1980" t="s">
        <v>1258</v>
      </c>
      <c r="G1980" t="s">
        <v>101941</v>
      </c>
      <c r="H1980" t="s">
        <v>7900</v>
      </c>
      <c r="I1980" t="s">
        <v>39428</v>
      </c>
      <c r="J1980" t="s">
        <v>101940</v>
      </c>
      <c r="K1980" t="s">
        <v>208</v>
      </c>
      <c r="L1980" t="s">
        <v>101939</v>
      </c>
      <c r="N1980" t="s">
        <v>208</v>
      </c>
      <c r="O1980" t="s">
        <v>476</v>
      </c>
      <c r="P1980" t="s">
        <v>476</v>
      </c>
    </row>
    <row r="1981" spans="1:16">
      <c r="A1981" s="484" t="s">
        <v>77642</v>
      </c>
      <c r="C1981" t="s">
        <v>77641</v>
      </c>
      <c r="D1981" t="s">
        <v>77640</v>
      </c>
      <c r="E1981" t="str">
        <f t="shared" si="30"/>
        <v>533397 - EPS BELLEME</v>
      </c>
      <c r="F1981" t="s">
        <v>22688</v>
      </c>
      <c r="G1981" t="s">
        <v>77639</v>
      </c>
      <c r="I1981" t="s">
        <v>77638</v>
      </c>
      <c r="J1981" t="s">
        <v>77637</v>
      </c>
      <c r="K1981" t="s">
        <v>208</v>
      </c>
      <c r="L1981" t="s">
        <v>77636</v>
      </c>
      <c r="N1981" t="s">
        <v>208</v>
      </c>
      <c r="O1981" t="s">
        <v>476</v>
      </c>
      <c r="P1981" t="s">
        <v>476</v>
      </c>
    </row>
    <row r="1982" spans="1:16">
      <c r="A1982" s="484" t="s">
        <v>60783</v>
      </c>
      <c r="C1982" t="s">
        <v>60782</v>
      </c>
      <c r="D1982" t="s">
        <v>60781</v>
      </c>
      <c r="E1982" t="str">
        <f t="shared" si="30"/>
        <v>480824 - CH SEES</v>
      </c>
      <c r="F1982" t="s">
        <v>60780</v>
      </c>
      <c r="G1982" t="s">
        <v>60779</v>
      </c>
      <c r="I1982" t="s">
        <v>60778</v>
      </c>
      <c r="J1982" t="s">
        <v>60777</v>
      </c>
      <c r="K1982" t="s">
        <v>208</v>
      </c>
      <c r="L1982" t="s">
        <v>60776</v>
      </c>
      <c r="N1982" t="s">
        <v>208</v>
      </c>
      <c r="O1982" t="s">
        <v>476</v>
      </c>
      <c r="P1982" t="s">
        <v>476</v>
      </c>
    </row>
    <row r="1983" spans="1:16">
      <c r="A1983" s="484" t="s">
        <v>60889</v>
      </c>
      <c r="C1983" t="s">
        <v>60888</v>
      </c>
      <c r="D1983" t="s">
        <v>60887</v>
      </c>
      <c r="E1983" t="str">
        <f t="shared" si="30"/>
        <v>546690 - HOPITAL MARESCOT DE VIMOUTIERS</v>
      </c>
      <c r="F1983" t="s">
        <v>17149</v>
      </c>
      <c r="G1983" t="s">
        <v>60886</v>
      </c>
      <c r="I1983" t="s">
        <v>39841</v>
      </c>
      <c r="J1983" t="s">
        <v>60885</v>
      </c>
      <c r="K1983" t="s">
        <v>208</v>
      </c>
      <c r="L1983" t="s">
        <v>60884</v>
      </c>
      <c r="N1983" t="s">
        <v>208</v>
      </c>
      <c r="O1983" t="s">
        <v>476</v>
      </c>
      <c r="P1983" t="s">
        <v>476</v>
      </c>
    </row>
    <row r="1984" spans="1:16">
      <c r="A1984" s="484" t="s">
        <v>102333</v>
      </c>
      <c r="C1984" t="s">
        <v>102332</v>
      </c>
      <c r="D1984" t="s">
        <v>102331</v>
      </c>
      <c r="E1984" t="str">
        <f t="shared" si="30"/>
        <v>22512 - CH FLERS</v>
      </c>
      <c r="F1984" t="s">
        <v>7596</v>
      </c>
      <c r="G1984" t="s">
        <v>102330</v>
      </c>
      <c r="H1984" t="s">
        <v>102329</v>
      </c>
      <c r="I1984" t="s">
        <v>1256</v>
      </c>
      <c r="J1984" t="s">
        <v>102328</v>
      </c>
      <c r="K1984" t="s">
        <v>102327</v>
      </c>
      <c r="L1984" t="s">
        <v>102326</v>
      </c>
      <c r="N1984" t="s">
        <v>208</v>
      </c>
      <c r="O1984" t="s">
        <v>476</v>
      </c>
      <c r="P1984" t="s">
        <v>476</v>
      </c>
    </row>
    <row r="1985" spans="1:16">
      <c r="A1985" s="484" t="s">
        <v>80881</v>
      </c>
      <c r="C1985" t="s">
        <v>80880</v>
      </c>
      <c r="D1985" t="s">
        <v>80880</v>
      </c>
      <c r="E1985" t="str">
        <f t="shared" si="30"/>
        <v>567474 - EHPAD TINCHEBRAY</v>
      </c>
      <c r="F1985" t="s">
        <v>78184</v>
      </c>
      <c r="G1985" t="s">
        <v>80879</v>
      </c>
      <c r="I1985" t="s">
        <v>80878</v>
      </c>
      <c r="J1985" t="s">
        <v>80877</v>
      </c>
      <c r="K1985" t="s">
        <v>208</v>
      </c>
      <c r="L1985" t="s">
        <v>80876</v>
      </c>
      <c r="N1985" t="s">
        <v>208</v>
      </c>
      <c r="O1985" t="s">
        <v>476</v>
      </c>
      <c r="P1985" t="s">
        <v>476</v>
      </c>
    </row>
    <row r="1986" spans="1:16">
      <c r="A1986" s="484" t="s">
        <v>99882</v>
      </c>
      <c r="B1986" s="485" t="s">
        <v>99881</v>
      </c>
      <c r="C1986" t="s">
        <v>99880</v>
      </c>
      <c r="D1986" t="s">
        <v>99879</v>
      </c>
      <c r="E1986" t="str">
        <f t="shared" ref="E1986:E2049" si="31">_xlfn.CONCAT(L1986," - ",D1986)</f>
        <v>73490 - CPO ALENCON</v>
      </c>
      <c r="F1986" t="s">
        <v>1258</v>
      </c>
      <c r="G1986" t="s">
        <v>99878</v>
      </c>
      <c r="H1986" t="s">
        <v>99877</v>
      </c>
      <c r="I1986" t="s">
        <v>7594</v>
      </c>
      <c r="J1986" t="s">
        <v>99876</v>
      </c>
      <c r="K1986" t="s">
        <v>208</v>
      </c>
      <c r="L1986" t="s">
        <v>99875</v>
      </c>
      <c r="N1986" t="s">
        <v>208</v>
      </c>
      <c r="O1986" t="s">
        <v>476</v>
      </c>
      <c r="P1986" t="s">
        <v>476</v>
      </c>
    </row>
    <row r="1987" spans="1:16">
      <c r="A1987" s="484" t="s">
        <v>102535</v>
      </c>
      <c r="C1987" t="s">
        <v>102534</v>
      </c>
      <c r="D1987" t="s">
        <v>102533</v>
      </c>
      <c r="E1987" t="str">
        <f t="shared" si="31"/>
        <v>23206 - CHIC DES ANDAINES LA FERTE MACE</v>
      </c>
      <c r="F1987" t="s">
        <v>30688</v>
      </c>
      <c r="G1987" t="s">
        <v>102532</v>
      </c>
      <c r="I1987" t="s">
        <v>102531</v>
      </c>
      <c r="J1987" t="s">
        <v>102530</v>
      </c>
      <c r="K1987" t="s">
        <v>102529</v>
      </c>
      <c r="L1987" t="s">
        <v>102528</v>
      </c>
      <c r="N1987" t="s">
        <v>208</v>
      </c>
      <c r="O1987" t="s">
        <v>476</v>
      </c>
      <c r="P1987" t="s">
        <v>476</v>
      </c>
    </row>
    <row r="1988" spans="1:16">
      <c r="A1988" s="484" t="s">
        <v>102679</v>
      </c>
      <c r="B1988" s="485" t="s">
        <v>84971</v>
      </c>
      <c r="C1988" t="s">
        <v>102678</v>
      </c>
      <c r="D1988" t="s">
        <v>102677</v>
      </c>
      <c r="E1988" t="str">
        <f t="shared" si="31"/>
        <v>25367 - CHICAM</v>
      </c>
      <c r="F1988" t="s">
        <v>1258</v>
      </c>
      <c r="G1988" t="s">
        <v>102676</v>
      </c>
      <c r="I1988" t="s">
        <v>7594</v>
      </c>
      <c r="J1988" t="s">
        <v>84966</v>
      </c>
      <c r="K1988" t="s">
        <v>102675</v>
      </c>
      <c r="L1988" t="s">
        <v>102674</v>
      </c>
      <c r="N1988" t="s">
        <v>208</v>
      </c>
      <c r="O1988" t="s">
        <v>476</v>
      </c>
      <c r="P1988" t="s">
        <v>476</v>
      </c>
    </row>
    <row r="1989" spans="1:16">
      <c r="A1989" s="484" t="s">
        <v>84972</v>
      </c>
      <c r="B1989" s="485" t="s">
        <v>84971</v>
      </c>
      <c r="C1989" t="s">
        <v>84970</v>
      </c>
      <c r="D1989" t="s">
        <v>84969</v>
      </c>
      <c r="E1989" t="str">
        <f t="shared" si="31"/>
        <v>393101 - ECOLE AIDES SOIGNANTS DU CHI ALENCON</v>
      </c>
      <c r="F1989" t="s">
        <v>1258</v>
      </c>
      <c r="G1989" t="s">
        <v>84968</v>
      </c>
      <c r="H1989" t="s">
        <v>84967</v>
      </c>
      <c r="I1989" t="s">
        <v>7594</v>
      </c>
      <c r="J1989" t="s">
        <v>84966</v>
      </c>
      <c r="K1989" t="s">
        <v>208</v>
      </c>
      <c r="L1989" t="s">
        <v>84965</v>
      </c>
      <c r="N1989" t="s">
        <v>208</v>
      </c>
      <c r="O1989" t="s">
        <v>476</v>
      </c>
      <c r="P1989" t="s">
        <v>476</v>
      </c>
    </row>
    <row r="1990" spans="1:16">
      <c r="A1990" s="484" t="s">
        <v>104725</v>
      </c>
      <c r="B1990" s="485" t="s">
        <v>55767</v>
      </c>
      <c r="C1990" t="s">
        <v>104724</v>
      </c>
      <c r="D1990" t="s">
        <v>104723</v>
      </c>
      <c r="E1990" t="str">
        <f t="shared" si="31"/>
        <v>230765 - CH ARRAS</v>
      </c>
      <c r="F1990" t="s">
        <v>1710</v>
      </c>
      <c r="G1990" t="s">
        <v>104722</v>
      </c>
      <c r="I1990" t="s">
        <v>3894</v>
      </c>
      <c r="J1990" t="s">
        <v>104721</v>
      </c>
      <c r="K1990" t="s">
        <v>104720</v>
      </c>
      <c r="L1990" t="s">
        <v>104719</v>
      </c>
      <c r="N1990" t="s">
        <v>208</v>
      </c>
      <c r="O1990" t="s">
        <v>476</v>
      </c>
      <c r="P1990" t="s">
        <v>476</v>
      </c>
    </row>
    <row r="1991" spans="1:16">
      <c r="A1991" s="484" t="s">
        <v>55768</v>
      </c>
      <c r="B1991" s="485" t="s">
        <v>55767</v>
      </c>
      <c r="C1991" t="s">
        <v>55766</v>
      </c>
      <c r="D1991" t="s">
        <v>55765</v>
      </c>
      <c r="E1991" t="str">
        <f t="shared" si="31"/>
        <v>527701 - IFSI ARRAS</v>
      </c>
      <c r="F1991" t="s">
        <v>1710</v>
      </c>
      <c r="G1991" t="s">
        <v>55764</v>
      </c>
      <c r="I1991" t="s">
        <v>3894</v>
      </c>
      <c r="J1991" t="s">
        <v>55763</v>
      </c>
      <c r="K1991" t="s">
        <v>208</v>
      </c>
      <c r="L1991" t="s">
        <v>55762</v>
      </c>
      <c r="N1991" t="s">
        <v>208</v>
      </c>
      <c r="O1991" t="s">
        <v>476</v>
      </c>
      <c r="P1991" t="s">
        <v>476</v>
      </c>
    </row>
    <row r="1992" spans="1:16">
      <c r="A1992" s="484" t="s">
        <v>103088</v>
      </c>
      <c r="C1992" t="s">
        <v>103087</v>
      </c>
      <c r="D1992" t="s">
        <v>103086</v>
      </c>
      <c r="E1992" t="str">
        <f t="shared" si="31"/>
        <v>381676 - CH ST POL SUR TERNOISE</v>
      </c>
      <c r="F1992" t="s">
        <v>64904</v>
      </c>
      <c r="G1992" t="s">
        <v>103085</v>
      </c>
      <c r="I1992" t="s">
        <v>103084</v>
      </c>
      <c r="J1992" t="s">
        <v>103083</v>
      </c>
      <c r="K1992" t="s">
        <v>103082</v>
      </c>
      <c r="L1992" t="s">
        <v>103081</v>
      </c>
      <c r="N1992" t="s">
        <v>208</v>
      </c>
      <c r="O1992" t="s">
        <v>476</v>
      </c>
      <c r="P1992" t="s">
        <v>476</v>
      </c>
    </row>
    <row r="1993" spans="1:16">
      <c r="A1993" s="484" t="s">
        <v>104595</v>
      </c>
      <c r="C1993" t="s">
        <v>104594</v>
      </c>
      <c r="D1993" t="s">
        <v>104593</v>
      </c>
      <c r="E1993" t="str">
        <f t="shared" si="31"/>
        <v>86903 - CH BETHUNE</v>
      </c>
      <c r="G1993" t="s">
        <v>104592</v>
      </c>
      <c r="I1993" t="s">
        <v>104591</v>
      </c>
      <c r="J1993" t="s">
        <v>104590</v>
      </c>
      <c r="K1993" t="s">
        <v>208</v>
      </c>
      <c r="L1993" t="s">
        <v>104589</v>
      </c>
      <c r="N1993" t="s">
        <v>208</v>
      </c>
      <c r="O1993" t="s">
        <v>476</v>
      </c>
      <c r="P1993" t="s">
        <v>476</v>
      </c>
    </row>
    <row r="1994" spans="1:16">
      <c r="A1994" s="484" t="s">
        <v>77621</v>
      </c>
      <c r="B1994" s="485" t="s">
        <v>56196</v>
      </c>
      <c r="C1994" t="s">
        <v>77620</v>
      </c>
      <c r="D1994" t="s">
        <v>77619</v>
      </c>
      <c r="E1994" t="str">
        <f t="shared" si="31"/>
        <v>465847 - EPSM SAINT VENANT</v>
      </c>
      <c r="F1994" t="s">
        <v>1848</v>
      </c>
      <c r="G1994" t="s">
        <v>77618</v>
      </c>
      <c r="H1994" t="s">
        <v>56192</v>
      </c>
      <c r="I1994" t="s">
        <v>56191</v>
      </c>
      <c r="J1994" t="s">
        <v>77617</v>
      </c>
      <c r="K1994" t="s">
        <v>77616</v>
      </c>
      <c r="L1994" t="s">
        <v>77615</v>
      </c>
      <c r="N1994" t="s">
        <v>208</v>
      </c>
      <c r="O1994" t="s">
        <v>476</v>
      </c>
      <c r="P1994" t="s">
        <v>476</v>
      </c>
    </row>
    <row r="1995" spans="1:16">
      <c r="A1995" s="484" t="s">
        <v>56197</v>
      </c>
      <c r="B1995" s="485" t="s">
        <v>56196</v>
      </c>
      <c r="C1995" t="s">
        <v>56195</v>
      </c>
      <c r="D1995" t="s">
        <v>56194</v>
      </c>
      <c r="E1995" t="str">
        <f t="shared" si="31"/>
        <v>527610 - IFSI EPSM SAINT VENANT</v>
      </c>
      <c r="F1995" t="s">
        <v>1848</v>
      </c>
      <c r="G1995" t="s">
        <v>56193</v>
      </c>
      <c r="H1995" t="s">
        <v>56192</v>
      </c>
      <c r="I1995" t="s">
        <v>56191</v>
      </c>
      <c r="J1995" t="s">
        <v>56190</v>
      </c>
      <c r="K1995" t="s">
        <v>208</v>
      </c>
      <c r="L1995" t="s">
        <v>56189</v>
      </c>
      <c r="N1995" t="s">
        <v>208</v>
      </c>
      <c r="O1995" t="s">
        <v>476</v>
      </c>
      <c r="P1995" t="s">
        <v>476</v>
      </c>
    </row>
    <row r="1996" spans="1:16">
      <c r="A1996" s="484" t="s">
        <v>103748</v>
      </c>
      <c r="C1996" t="s">
        <v>103747</v>
      </c>
      <c r="D1996" t="s">
        <v>103746</v>
      </c>
      <c r="E1996" t="str">
        <f t="shared" si="31"/>
        <v>17061 - CH LENS</v>
      </c>
      <c r="F1996" t="s">
        <v>7978</v>
      </c>
      <c r="G1996" t="s">
        <v>103745</v>
      </c>
      <c r="I1996" t="s">
        <v>6215</v>
      </c>
      <c r="J1996" t="s">
        <v>103744</v>
      </c>
      <c r="K1996" t="s">
        <v>103743</v>
      </c>
      <c r="L1996" t="s">
        <v>103742</v>
      </c>
      <c r="N1996" t="s">
        <v>208</v>
      </c>
      <c r="O1996" t="s">
        <v>476</v>
      </c>
      <c r="P1996" t="s">
        <v>476</v>
      </c>
    </row>
    <row r="1997" spans="1:16">
      <c r="A1997" s="484" t="s">
        <v>102746</v>
      </c>
      <c r="C1997" t="s">
        <v>102745</v>
      </c>
      <c r="D1997" t="s">
        <v>102744</v>
      </c>
      <c r="E1997" t="str">
        <f t="shared" si="31"/>
        <v>48963 - CH HENIN BEAUMONT</v>
      </c>
      <c r="F1997" t="s">
        <v>102743</v>
      </c>
      <c r="G1997" t="s">
        <v>102742</v>
      </c>
      <c r="H1997" t="s">
        <v>102741</v>
      </c>
      <c r="I1997" t="s">
        <v>42022</v>
      </c>
      <c r="J1997" t="s">
        <v>102740</v>
      </c>
      <c r="K1997" t="s">
        <v>102739</v>
      </c>
      <c r="L1997" t="s">
        <v>102738</v>
      </c>
      <c r="N1997" t="s">
        <v>208</v>
      </c>
      <c r="O1997" t="s">
        <v>476</v>
      </c>
      <c r="P1997" t="s">
        <v>476</v>
      </c>
    </row>
    <row r="1998" spans="1:16">
      <c r="A1998" s="484" t="s">
        <v>103232</v>
      </c>
      <c r="C1998" t="s">
        <v>103231</v>
      </c>
      <c r="D1998" t="s">
        <v>103230</v>
      </c>
      <c r="E1998" t="str">
        <f t="shared" si="31"/>
        <v>597028 - CH HESDIN</v>
      </c>
      <c r="F1998" t="s">
        <v>68808</v>
      </c>
      <c r="G1998" t="s">
        <v>103229</v>
      </c>
      <c r="I1998" t="s">
        <v>103228</v>
      </c>
      <c r="J1998" t="s">
        <v>103227</v>
      </c>
      <c r="K1998" t="s">
        <v>208</v>
      </c>
      <c r="L1998" t="s">
        <v>103226</v>
      </c>
      <c r="N1998" t="s">
        <v>208</v>
      </c>
      <c r="O1998" t="s">
        <v>476</v>
      </c>
      <c r="P1998" t="s">
        <v>476</v>
      </c>
    </row>
    <row r="1999" spans="1:16">
      <c r="A1999" s="484" t="s">
        <v>55205</v>
      </c>
      <c r="C1999" t="s">
        <v>55204</v>
      </c>
      <c r="D1999" t="s">
        <v>55203</v>
      </c>
      <c r="E1999" t="str">
        <f t="shared" si="31"/>
        <v>492498 - EPSM CAMIERS IDAC</v>
      </c>
      <c r="F1999" t="s">
        <v>55202</v>
      </c>
      <c r="G1999" t="s">
        <v>55201</v>
      </c>
      <c r="I1999" t="s">
        <v>55200</v>
      </c>
      <c r="J1999" t="s">
        <v>55199</v>
      </c>
      <c r="K1999" t="s">
        <v>55198</v>
      </c>
      <c r="L1999" t="s">
        <v>55197</v>
      </c>
      <c r="N1999" t="s">
        <v>208</v>
      </c>
      <c r="O1999" t="s">
        <v>476</v>
      </c>
      <c r="P1999" t="s">
        <v>476</v>
      </c>
    </row>
    <row r="2000" spans="1:16">
      <c r="A2000" s="484" t="s">
        <v>104152</v>
      </c>
      <c r="B2000" s="485" t="s">
        <v>56289</v>
      </c>
      <c r="C2000" t="s">
        <v>104151</v>
      </c>
      <c r="D2000" t="s">
        <v>104150</v>
      </c>
      <c r="E2000" t="str">
        <f t="shared" si="31"/>
        <v>230790 - CH BOULOGNE SUR MER</v>
      </c>
      <c r="F2000" t="s">
        <v>17868</v>
      </c>
      <c r="G2000" t="s">
        <v>104149</v>
      </c>
      <c r="H2000" t="s">
        <v>101834</v>
      </c>
      <c r="I2000" t="s">
        <v>31341</v>
      </c>
      <c r="J2000" t="s">
        <v>104148</v>
      </c>
      <c r="K2000" t="s">
        <v>104147</v>
      </c>
      <c r="L2000" t="s">
        <v>104146</v>
      </c>
      <c r="N2000" t="s">
        <v>208</v>
      </c>
      <c r="O2000" t="s">
        <v>476</v>
      </c>
      <c r="P2000" t="s">
        <v>476</v>
      </c>
    </row>
    <row r="2001" spans="1:16">
      <c r="A2001" s="484" t="s">
        <v>56290</v>
      </c>
      <c r="B2001" s="485" t="s">
        <v>56289</v>
      </c>
      <c r="C2001" t="s">
        <v>56288</v>
      </c>
      <c r="D2001" t="s">
        <v>56287</v>
      </c>
      <c r="E2001" t="str">
        <f t="shared" si="31"/>
        <v>525868 - IFSI BOULOGNE SUR MER</v>
      </c>
      <c r="F2001" t="s">
        <v>1857</v>
      </c>
      <c r="G2001" t="s">
        <v>56286</v>
      </c>
      <c r="H2001" t="s">
        <v>56170</v>
      </c>
      <c r="I2001" t="s">
        <v>31341</v>
      </c>
      <c r="J2001" t="s">
        <v>56285</v>
      </c>
      <c r="K2001" t="s">
        <v>208</v>
      </c>
      <c r="L2001" t="s">
        <v>56284</v>
      </c>
      <c r="N2001" t="s">
        <v>208</v>
      </c>
      <c r="O2001" t="s">
        <v>476</v>
      </c>
      <c r="P2001" t="s">
        <v>476</v>
      </c>
    </row>
    <row r="2002" spans="1:16">
      <c r="A2002" s="484" t="s">
        <v>104516</v>
      </c>
      <c r="B2002" s="485" t="s">
        <v>104515</v>
      </c>
      <c r="C2002" t="s">
        <v>104514</v>
      </c>
      <c r="D2002" t="s">
        <v>104513</v>
      </c>
      <c r="E2002" t="str">
        <f t="shared" si="31"/>
        <v>189431 - CH CALAIS</v>
      </c>
      <c r="F2002" t="s">
        <v>2572</v>
      </c>
      <c r="G2002" t="s">
        <v>104512</v>
      </c>
      <c r="H2002" t="s">
        <v>92455</v>
      </c>
      <c r="I2002" t="s">
        <v>4126</v>
      </c>
      <c r="J2002" t="s">
        <v>104511</v>
      </c>
      <c r="K2002" t="s">
        <v>104510</v>
      </c>
      <c r="L2002" t="s">
        <v>104509</v>
      </c>
      <c r="N2002" t="s">
        <v>208</v>
      </c>
      <c r="O2002" t="s">
        <v>476</v>
      </c>
      <c r="P2002" t="s">
        <v>476</v>
      </c>
    </row>
    <row r="2003" spans="1:16">
      <c r="A2003" s="484" t="s">
        <v>104890</v>
      </c>
      <c r="C2003" t="s">
        <v>104889</v>
      </c>
      <c r="D2003" t="s">
        <v>104888</v>
      </c>
      <c r="E2003" t="str">
        <f t="shared" si="31"/>
        <v>471021 - CH AIRE SUR LA LYS</v>
      </c>
      <c r="F2003" t="s">
        <v>5998</v>
      </c>
      <c r="G2003" t="s">
        <v>104887</v>
      </c>
      <c r="H2003" t="s">
        <v>104886</v>
      </c>
      <c r="I2003" t="s">
        <v>11893</v>
      </c>
      <c r="J2003" t="s">
        <v>104885</v>
      </c>
      <c r="K2003" t="s">
        <v>208</v>
      </c>
      <c r="L2003" t="s">
        <v>104884</v>
      </c>
      <c r="N2003" t="s">
        <v>208</v>
      </c>
      <c r="O2003" t="s">
        <v>476</v>
      </c>
      <c r="P2003" t="s">
        <v>476</v>
      </c>
    </row>
    <row r="2004" spans="1:16">
      <c r="A2004" s="484" t="s">
        <v>67452</v>
      </c>
      <c r="B2004" s="485" t="s">
        <v>67451</v>
      </c>
      <c r="C2004" t="s">
        <v>67450</v>
      </c>
      <c r="D2004" t="s">
        <v>67449</v>
      </c>
      <c r="E2004" t="str">
        <f t="shared" si="31"/>
        <v>158628 - GCS BERCK</v>
      </c>
      <c r="F2004" t="s">
        <v>1077</v>
      </c>
      <c r="G2004" t="s">
        <v>67448</v>
      </c>
      <c r="H2004" t="s">
        <v>67447</v>
      </c>
      <c r="I2004" t="s">
        <v>54173</v>
      </c>
      <c r="J2004" t="s">
        <v>67446</v>
      </c>
      <c r="K2004" t="s">
        <v>67445</v>
      </c>
      <c r="L2004" t="s">
        <v>67444</v>
      </c>
      <c r="N2004" t="s">
        <v>208</v>
      </c>
      <c r="O2004" t="s">
        <v>476</v>
      </c>
      <c r="P2004" t="s">
        <v>476</v>
      </c>
    </row>
    <row r="2005" spans="1:16">
      <c r="A2005" s="484" t="s">
        <v>101311</v>
      </c>
      <c r="B2005" s="485" t="s">
        <v>101310</v>
      </c>
      <c r="C2005" t="s">
        <v>101309</v>
      </c>
      <c r="D2005" t="s">
        <v>101308</v>
      </c>
      <c r="E2005" t="str">
        <f t="shared" si="31"/>
        <v>527350 - CH SAINT OMER IFSI  IFAS</v>
      </c>
      <c r="F2005" t="s">
        <v>1077</v>
      </c>
      <c r="G2005" t="s">
        <v>101307</v>
      </c>
      <c r="I2005" t="s">
        <v>101306</v>
      </c>
      <c r="J2005" t="s">
        <v>101305</v>
      </c>
      <c r="K2005" t="s">
        <v>208</v>
      </c>
      <c r="L2005" t="s">
        <v>101304</v>
      </c>
      <c r="N2005" t="s">
        <v>208</v>
      </c>
      <c r="O2005" t="s">
        <v>476</v>
      </c>
      <c r="P2005" t="s">
        <v>476</v>
      </c>
    </row>
    <row r="2006" spans="1:16">
      <c r="A2006" s="484" t="s">
        <v>101522</v>
      </c>
      <c r="C2006" t="s">
        <v>101521</v>
      </c>
      <c r="D2006" t="s">
        <v>101520</v>
      </c>
      <c r="E2006" t="str">
        <f t="shared" si="31"/>
        <v>119362 - CH ST OMER</v>
      </c>
      <c r="F2006" t="s">
        <v>7978</v>
      </c>
      <c r="G2006" t="s">
        <v>101519</v>
      </c>
      <c r="H2006" t="s">
        <v>101518</v>
      </c>
      <c r="I2006" t="s">
        <v>46020</v>
      </c>
      <c r="J2006" t="s">
        <v>101517</v>
      </c>
      <c r="K2006" t="s">
        <v>101516</v>
      </c>
      <c r="L2006" t="s">
        <v>101515</v>
      </c>
      <c r="N2006" t="s">
        <v>208</v>
      </c>
      <c r="O2006" t="s">
        <v>476</v>
      </c>
      <c r="P2006" t="s">
        <v>476</v>
      </c>
    </row>
    <row r="2007" spans="1:16">
      <c r="A2007" s="484" t="s">
        <v>104718</v>
      </c>
      <c r="C2007" t="s">
        <v>104717</v>
      </c>
      <c r="D2007" t="s">
        <v>104716</v>
      </c>
      <c r="E2007" t="str">
        <f t="shared" si="31"/>
        <v>87877 - CHAM MONTREUIL SUR MER</v>
      </c>
      <c r="F2007" t="s">
        <v>7978</v>
      </c>
      <c r="G2007" t="s">
        <v>104715</v>
      </c>
      <c r="H2007" t="s">
        <v>61259</v>
      </c>
      <c r="I2007" t="s">
        <v>104714</v>
      </c>
      <c r="J2007" t="s">
        <v>104713</v>
      </c>
      <c r="K2007" t="s">
        <v>104712</v>
      </c>
      <c r="L2007" t="s">
        <v>104711</v>
      </c>
      <c r="N2007" t="s">
        <v>208</v>
      </c>
      <c r="O2007" t="s">
        <v>476</v>
      </c>
      <c r="P2007" t="s">
        <v>476</v>
      </c>
    </row>
    <row r="2008" spans="1:16">
      <c r="A2008" s="484" t="s">
        <v>80929</v>
      </c>
      <c r="C2008" t="s">
        <v>80928</v>
      </c>
      <c r="D2008" t="s">
        <v>80928</v>
      </c>
      <c r="E2008" t="str">
        <f t="shared" si="31"/>
        <v>634050 - EHPAD SAINTE ELISABETH ROCHEFORT MONTAGNE</v>
      </c>
      <c r="F2008" t="s">
        <v>22614</v>
      </c>
      <c r="G2008" t="s">
        <v>80927</v>
      </c>
      <c r="I2008" t="s">
        <v>80926</v>
      </c>
      <c r="J2008" t="s">
        <v>80925</v>
      </c>
      <c r="K2008" t="s">
        <v>208</v>
      </c>
      <c r="L2008" t="s">
        <v>80924</v>
      </c>
      <c r="N2008" t="s">
        <v>208</v>
      </c>
      <c r="O2008" t="s">
        <v>476</v>
      </c>
      <c r="P2008" t="s">
        <v>476</v>
      </c>
    </row>
    <row r="2009" spans="1:16">
      <c r="A2009" s="484" t="s">
        <v>81236</v>
      </c>
      <c r="C2009" t="s">
        <v>81235</v>
      </c>
      <c r="D2009" t="s">
        <v>81235</v>
      </c>
      <c r="E2009" t="str">
        <f t="shared" si="31"/>
        <v>485718 - EHPAD MON REPOS LEZOUX</v>
      </c>
      <c r="F2009" t="s">
        <v>27323</v>
      </c>
      <c r="G2009" t="s">
        <v>81234</v>
      </c>
      <c r="I2009" t="s">
        <v>81233</v>
      </c>
      <c r="J2009" t="s">
        <v>81232</v>
      </c>
      <c r="K2009" t="s">
        <v>81231</v>
      </c>
      <c r="L2009" t="s">
        <v>81230</v>
      </c>
      <c r="N2009" t="s">
        <v>208</v>
      </c>
      <c r="O2009" t="s">
        <v>476</v>
      </c>
      <c r="P2009" t="s">
        <v>476</v>
      </c>
    </row>
    <row r="2010" spans="1:16">
      <c r="A2010" s="484" t="s">
        <v>81663</v>
      </c>
      <c r="C2010" t="s">
        <v>81662</v>
      </c>
      <c r="D2010" t="s">
        <v>81662</v>
      </c>
      <c r="E2010" t="str">
        <f t="shared" si="31"/>
        <v>650250 - EHPAD GROISNE CONSTANCE CULHAT</v>
      </c>
      <c r="F2010" t="s">
        <v>2328</v>
      </c>
      <c r="G2010" t="s">
        <v>81661</v>
      </c>
      <c r="H2010" t="s">
        <v>27790</v>
      </c>
      <c r="I2010" t="s">
        <v>81660</v>
      </c>
      <c r="J2010" t="s">
        <v>81659</v>
      </c>
      <c r="K2010" t="s">
        <v>208</v>
      </c>
      <c r="L2010" t="s">
        <v>81658</v>
      </c>
      <c r="N2010" t="s">
        <v>208</v>
      </c>
      <c r="O2010" t="s">
        <v>476</v>
      </c>
      <c r="P2010" t="s">
        <v>476</v>
      </c>
    </row>
    <row r="2011" spans="1:16">
      <c r="A2011" s="484" t="s">
        <v>81491</v>
      </c>
      <c r="C2011" t="s">
        <v>81490</v>
      </c>
      <c r="D2011" t="s">
        <v>81489</v>
      </c>
      <c r="E2011" t="str">
        <f t="shared" si="31"/>
        <v>508032 - EHPAD ST AMANT TALLENDE</v>
      </c>
      <c r="F2011" t="s">
        <v>63237</v>
      </c>
      <c r="G2011" t="s">
        <v>16947</v>
      </c>
      <c r="I2011" t="s">
        <v>81488</v>
      </c>
      <c r="J2011" t="s">
        <v>81487</v>
      </c>
      <c r="K2011" t="s">
        <v>208</v>
      </c>
      <c r="L2011" t="s">
        <v>81486</v>
      </c>
      <c r="N2011" t="s">
        <v>208</v>
      </c>
      <c r="O2011" t="s">
        <v>476</v>
      </c>
      <c r="P2011" t="s">
        <v>476</v>
      </c>
    </row>
    <row r="2012" spans="1:16">
      <c r="A2012" s="484" t="s">
        <v>81724</v>
      </c>
      <c r="C2012" t="s">
        <v>81723</v>
      </c>
      <c r="D2012" t="s">
        <v>81723</v>
      </c>
      <c r="E2012" t="str">
        <f t="shared" si="31"/>
        <v>483102 - EHPAD EFFIAT</v>
      </c>
      <c r="F2012" t="s">
        <v>43366</v>
      </c>
      <c r="I2012" t="s">
        <v>81722</v>
      </c>
      <c r="J2012" t="s">
        <v>81721</v>
      </c>
      <c r="K2012" t="s">
        <v>208</v>
      </c>
      <c r="L2012" t="s">
        <v>81720</v>
      </c>
      <c r="N2012" t="s">
        <v>208</v>
      </c>
      <c r="O2012" t="s">
        <v>476</v>
      </c>
      <c r="P2012" t="s">
        <v>476</v>
      </c>
    </row>
    <row r="2013" spans="1:16">
      <c r="A2013" s="484" t="s">
        <v>61314</v>
      </c>
      <c r="C2013" t="s">
        <v>61313</v>
      </c>
      <c r="D2013" t="s">
        <v>61312</v>
      </c>
      <c r="E2013" t="str">
        <f t="shared" si="31"/>
        <v>127760 - CH BILLOM</v>
      </c>
      <c r="F2013" t="s">
        <v>29625</v>
      </c>
      <c r="G2013" t="s">
        <v>61311</v>
      </c>
      <c r="H2013" t="s">
        <v>22475</v>
      </c>
      <c r="I2013" t="s">
        <v>61310</v>
      </c>
      <c r="J2013" t="s">
        <v>61309</v>
      </c>
      <c r="K2013" t="s">
        <v>208</v>
      </c>
      <c r="L2013" t="s">
        <v>61308</v>
      </c>
      <c r="N2013" t="s">
        <v>208</v>
      </c>
      <c r="O2013" t="s">
        <v>476</v>
      </c>
      <c r="P2013" t="s">
        <v>476</v>
      </c>
    </row>
    <row r="2014" spans="1:16">
      <c r="A2014" s="484" t="s">
        <v>89885</v>
      </c>
      <c r="C2014" t="s">
        <v>89884</v>
      </c>
      <c r="D2014" t="s">
        <v>89883</v>
      </c>
      <c r="E2014" t="str">
        <f t="shared" si="31"/>
        <v>101990 - CH ENVAL</v>
      </c>
      <c r="I2014" t="s">
        <v>89882</v>
      </c>
      <c r="J2014" t="s">
        <v>89881</v>
      </c>
      <c r="K2014" t="s">
        <v>208</v>
      </c>
      <c r="L2014" t="s">
        <v>89880</v>
      </c>
      <c r="N2014" t="s">
        <v>208</v>
      </c>
      <c r="O2014" t="s">
        <v>476</v>
      </c>
      <c r="P2014" t="s">
        <v>476</v>
      </c>
    </row>
    <row r="2015" spans="1:16">
      <c r="A2015" s="484" t="s">
        <v>104311</v>
      </c>
      <c r="C2015" t="s">
        <v>104310</v>
      </c>
      <c r="D2015" t="s">
        <v>104309</v>
      </c>
      <c r="E2015" t="str">
        <f t="shared" si="31"/>
        <v>327190 - CH AMBERT</v>
      </c>
      <c r="F2015" t="s">
        <v>1352</v>
      </c>
      <c r="G2015" t="s">
        <v>54621</v>
      </c>
      <c r="I2015" t="s">
        <v>54620</v>
      </c>
      <c r="J2015" t="s">
        <v>104308</v>
      </c>
      <c r="K2015" t="s">
        <v>104307</v>
      </c>
      <c r="L2015" t="s">
        <v>104306</v>
      </c>
      <c r="N2015" t="s">
        <v>208</v>
      </c>
      <c r="O2015" t="s">
        <v>476</v>
      </c>
      <c r="P2015" t="s">
        <v>476</v>
      </c>
    </row>
    <row r="2016" spans="1:16">
      <c r="A2016" s="484" t="s">
        <v>54625</v>
      </c>
      <c r="B2016" s="485" t="s">
        <v>54624</v>
      </c>
      <c r="C2016" t="s">
        <v>54623</v>
      </c>
      <c r="D2016" t="s">
        <v>54622</v>
      </c>
      <c r="E2016" t="str">
        <f t="shared" si="31"/>
        <v>595755 - IFAS DU CH D'AMBERT</v>
      </c>
      <c r="F2016" t="s">
        <v>49467</v>
      </c>
      <c r="G2016" t="s">
        <v>54621</v>
      </c>
      <c r="I2016" t="s">
        <v>54620</v>
      </c>
      <c r="J2016" t="s">
        <v>54619</v>
      </c>
      <c r="K2016" t="s">
        <v>208</v>
      </c>
      <c r="L2016" t="s">
        <v>54618</v>
      </c>
      <c r="N2016" t="s">
        <v>208</v>
      </c>
      <c r="O2016" t="s">
        <v>476</v>
      </c>
      <c r="P2016" t="s">
        <v>476</v>
      </c>
    </row>
    <row r="2017" spans="1:16">
      <c r="A2017" s="484" t="s">
        <v>101688</v>
      </c>
      <c r="C2017" t="s">
        <v>101687</v>
      </c>
      <c r="D2017" t="s">
        <v>101686</v>
      </c>
      <c r="E2017" t="str">
        <f t="shared" si="31"/>
        <v>102416 - CH ISSOIRE</v>
      </c>
      <c r="F2017" t="s">
        <v>16324</v>
      </c>
      <c r="G2017" t="s">
        <v>101685</v>
      </c>
      <c r="H2017" t="s">
        <v>97924</v>
      </c>
      <c r="I2017" t="s">
        <v>27290</v>
      </c>
      <c r="J2017" t="s">
        <v>101684</v>
      </c>
      <c r="K2017" t="s">
        <v>208</v>
      </c>
      <c r="L2017" t="s">
        <v>101683</v>
      </c>
      <c r="N2017" t="s">
        <v>208</v>
      </c>
      <c r="O2017" t="s">
        <v>476</v>
      </c>
      <c r="P2017" t="s">
        <v>101682</v>
      </c>
    </row>
    <row r="2018" spans="1:16">
      <c r="A2018" s="484" t="s">
        <v>89859</v>
      </c>
      <c r="C2018" t="s">
        <v>89858</v>
      </c>
      <c r="D2018" t="s">
        <v>89858</v>
      </c>
      <c r="E2018" t="str">
        <f t="shared" si="31"/>
        <v>678302 - CTRE HOSPITALIER DE SECTEUR DE THIERS</v>
      </c>
      <c r="G2018" t="s">
        <v>89857</v>
      </c>
      <c r="I2018" t="s">
        <v>11257</v>
      </c>
      <c r="J2018" t="s">
        <v>89856</v>
      </c>
      <c r="K2018" t="s">
        <v>208</v>
      </c>
      <c r="L2018" t="s">
        <v>89855</v>
      </c>
      <c r="N2018" t="s">
        <v>208</v>
      </c>
      <c r="O2018" t="s">
        <v>476</v>
      </c>
      <c r="P2018" t="s">
        <v>476</v>
      </c>
    </row>
    <row r="2019" spans="1:16">
      <c r="A2019" s="484" t="s">
        <v>59281</v>
      </c>
      <c r="B2019" s="485" t="s">
        <v>59280</v>
      </c>
      <c r="C2019" t="s">
        <v>59279</v>
      </c>
      <c r="D2019" t="s">
        <v>59278</v>
      </c>
      <c r="E2019" t="str">
        <f t="shared" si="31"/>
        <v>121733 - IFAS DU CH DE SECTEUR DE THIERS</v>
      </c>
      <c r="F2019" t="s">
        <v>5473</v>
      </c>
      <c r="G2019" t="s">
        <v>59277</v>
      </c>
      <c r="I2019" t="s">
        <v>11257</v>
      </c>
      <c r="J2019" t="s">
        <v>59276</v>
      </c>
      <c r="K2019" t="s">
        <v>59275</v>
      </c>
      <c r="L2019" t="s">
        <v>59274</v>
      </c>
      <c r="N2019" t="s">
        <v>208</v>
      </c>
      <c r="O2019" t="s">
        <v>476</v>
      </c>
      <c r="P2019" t="s">
        <v>476</v>
      </c>
    </row>
    <row r="2020" spans="1:16">
      <c r="A2020" s="484" t="s">
        <v>102759</v>
      </c>
      <c r="C2020" t="s">
        <v>102758</v>
      </c>
      <c r="D2020" t="s">
        <v>102757</v>
      </c>
      <c r="E2020" t="str">
        <f t="shared" si="31"/>
        <v>472359 - CH RIOM</v>
      </c>
      <c r="F2020" t="s">
        <v>1978</v>
      </c>
      <c r="G2020" t="s">
        <v>102756</v>
      </c>
      <c r="I2020" t="s">
        <v>31445</v>
      </c>
      <c r="J2020" t="s">
        <v>102755</v>
      </c>
      <c r="K2020" t="s">
        <v>102754</v>
      </c>
      <c r="L2020" t="s">
        <v>102753</v>
      </c>
      <c r="N2020" t="s">
        <v>208</v>
      </c>
      <c r="O2020" t="s">
        <v>476</v>
      </c>
      <c r="P2020" t="s">
        <v>476</v>
      </c>
    </row>
    <row r="2021" spans="1:16">
      <c r="A2021" s="484" t="s">
        <v>82016</v>
      </c>
      <c r="C2021" t="s">
        <v>82015</v>
      </c>
      <c r="D2021" t="s">
        <v>82014</v>
      </c>
      <c r="E2021" t="str">
        <f t="shared" si="31"/>
        <v>498385 - EHPAD AIGUEPERSE</v>
      </c>
      <c r="G2021" t="s">
        <v>82013</v>
      </c>
      <c r="I2021" t="s">
        <v>82012</v>
      </c>
      <c r="J2021" t="s">
        <v>82011</v>
      </c>
      <c r="K2021" t="s">
        <v>208</v>
      </c>
      <c r="L2021" t="s">
        <v>82010</v>
      </c>
      <c r="N2021" t="s">
        <v>208</v>
      </c>
      <c r="O2021" t="s">
        <v>476</v>
      </c>
      <c r="P2021" t="s">
        <v>476</v>
      </c>
    </row>
    <row r="2022" spans="1:16">
      <c r="A2022" s="484" t="s">
        <v>101749</v>
      </c>
      <c r="C2022" t="s">
        <v>101748</v>
      </c>
      <c r="D2022" t="s">
        <v>101747</v>
      </c>
      <c r="E2022" t="str">
        <f t="shared" si="31"/>
        <v>493508 - CH OLORON STE MARIE</v>
      </c>
      <c r="F2022" t="s">
        <v>101746</v>
      </c>
      <c r="G2022" t="s">
        <v>101745</v>
      </c>
      <c r="H2022" t="s">
        <v>101082</v>
      </c>
      <c r="I2022" t="s">
        <v>26947</v>
      </c>
      <c r="J2022" t="s">
        <v>101744</v>
      </c>
      <c r="K2022" t="s">
        <v>208</v>
      </c>
      <c r="L2022" t="s">
        <v>101743</v>
      </c>
      <c r="N2022" t="s">
        <v>208</v>
      </c>
      <c r="O2022" t="s">
        <v>476</v>
      </c>
      <c r="P2022" t="s">
        <v>476</v>
      </c>
    </row>
    <row r="2023" spans="1:16">
      <c r="A2023" s="484" t="s">
        <v>60804</v>
      </c>
      <c r="C2023" t="s">
        <v>60803</v>
      </c>
      <c r="D2023" t="s">
        <v>60802</v>
      </c>
      <c r="E2023" t="str">
        <f t="shared" si="31"/>
        <v>398718 - CH MAULEON SOULE</v>
      </c>
      <c r="G2023" t="s">
        <v>60801</v>
      </c>
      <c r="I2023" t="s">
        <v>38016</v>
      </c>
      <c r="J2023" t="s">
        <v>60800</v>
      </c>
      <c r="K2023" t="s">
        <v>208</v>
      </c>
      <c r="L2023" t="s">
        <v>60799</v>
      </c>
      <c r="N2023" t="s">
        <v>208</v>
      </c>
      <c r="O2023" t="s">
        <v>476</v>
      </c>
      <c r="P2023" t="s">
        <v>476</v>
      </c>
    </row>
    <row r="2024" spans="1:16">
      <c r="A2024" s="484" t="s">
        <v>104638</v>
      </c>
      <c r="C2024" t="s">
        <v>104637</v>
      </c>
      <c r="D2024" t="s">
        <v>104636</v>
      </c>
      <c r="E2024" t="str">
        <f t="shared" si="31"/>
        <v>478301 - CH BAGNERES DE BIGORRE</v>
      </c>
      <c r="F2024" t="s">
        <v>3656</v>
      </c>
      <c r="G2024" t="s">
        <v>104635</v>
      </c>
      <c r="H2024" t="s">
        <v>104634</v>
      </c>
      <c r="I2024" t="s">
        <v>28367</v>
      </c>
      <c r="J2024" t="s">
        <v>104633</v>
      </c>
      <c r="K2024" t="s">
        <v>104632</v>
      </c>
      <c r="L2024" t="s">
        <v>104631</v>
      </c>
      <c r="N2024" t="s">
        <v>208</v>
      </c>
      <c r="O2024" t="s">
        <v>476</v>
      </c>
      <c r="P2024" t="s">
        <v>476</v>
      </c>
    </row>
    <row r="2025" spans="1:16">
      <c r="A2025" s="484" t="s">
        <v>60749</v>
      </c>
      <c r="B2025" s="485" t="s">
        <v>60748</v>
      </c>
      <c r="C2025" t="s">
        <v>60747</v>
      </c>
      <c r="D2025" t="s">
        <v>60746</v>
      </c>
      <c r="E2025" t="str">
        <f t="shared" si="31"/>
        <v>30430 - CH LANNEMEZAN</v>
      </c>
      <c r="F2025" t="s">
        <v>60745</v>
      </c>
      <c r="G2025" t="s">
        <v>60744</v>
      </c>
      <c r="H2025" t="s">
        <v>60743</v>
      </c>
      <c r="I2025" t="s">
        <v>60742</v>
      </c>
      <c r="J2025" t="s">
        <v>60741</v>
      </c>
      <c r="K2025" t="s">
        <v>60740</v>
      </c>
      <c r="L2025" t="s">
        <v>60739</v>
      </c>
      <c r="N2025" t="s">
        <v>207</v>
      </c>
      <c r="O2025" t="s">
        <v>476</v>
      </c>
      <c r="P2025" t="s">
        <v>476</v>
      </c>
    </row>
    <row r="2026" spans="1:16">
      <c r="A2026" s="484" t="s">
        <v>101983</v>
      </c>
      <c r="C2026" t="s">
        <v>101982</v>
      </c>
      <c r="D2026" t="s">
        <v>101981</v>
      </c>
      <c r="E2026" t="str">
        <f t="shared" si="31"/>
        <v>478295 - CH LOURDES</v>
      </c>
      <c r="F2026" t="s">
        <v>46279</v>
      </c>
      <c r="G2026" t="s">
        <v>101980</v>
      </c>
      <c r="H2026" t="s">
        <v>101979</v>
      </c>
      <c r="I2026" t="s">
        <v>23586</v>
      </c>
      <c r="J2026" t="s">
        <v>101978</v>
      </c>
      <c r="K2026" t="s">
        <v>101977</v>
      </c>
      <c r="L2026" t="s">
        <v>101976</v>
      </c>
      <c r="N2026" t="s">
        <v>208</v>
      </c>
      <c r="O2026" t="s">
        <v>476</v>
      </c>
      <c r="P2026" t="s">
        <v>476</v>
      </c>
    </row>
    <row r="2027" spans="1:16">
      <c r="A2027" s="484" t="s">
        <v>80858</v>
      </c>
      <c r="C2027" t="s">
        <v>80857</v>
      </c>
      <c r="D2027" t="s">
        <v>80857</v>
      </c>
      <c r="E2027" t="str">
        <f t="shared" si="31"/>
        <v>527221 - EHPAD-SSIAD CURIE-SEMBRES RABASTENS DE BIGORRE</v>
      </c>
      <c r="F2027" t="s">
        <v>60685</v>
      </c>
      <c r="G2027" t="s">
        <v>80856</v>
      </c>
      <c r="I2027" t="s">
        <v>80855</v>
      </c>
      <c r="J2027" t="s">
        <v>80854</v>
      </c>
      <c r="K2027" t="s">
        <v>208</v>
      </c>
      <c r="L2027" t="s">
        <v>80853</v>
      </c>
      <c r="N2027" t="s">
        <v>208</v>
      </c>
      <c r="O2027" t="s">
        <v>476</v>
      </c>
      <c r="P2027" t="s">
        <v>476</v>
      </c>
    </row>
    <row r="2028" spans="1:16">
      <c r="A2028" s="484" t="s">
        <v>104201</v>
      </c>
      <c r="B2028" s="485" t="s">
        <v>104200</v>
      </c>
      <c r="C2028" t="s">
        <v>104199</v>
      </c>
      <c r="D2028" t="s">
        <v>104198</v>
      </c>
      <c r="E2028" t="str">
        <f t="shared" si="31"/>
        <v>19124 - CH TARBES</v>
      </c>
      <c r="F2028" t="s">
        <v>1021</v>
      </c>
      <c r="G2028" t="s">
        <v>104197</v>
      </c>
      <c r="H2028" t="s">
        <v>104196</v>
      </c>
      <c r="I2028" t="s">
        <v>1369</v>
      </c>
      <c r="J2028" t="s">
        <v>104195</v>
      </c>
      <c r="K2028" t="s">
        <v>104194</v>
      </c>
      <c r="L2028" t="s">
        <v>104193</v>
      </c>
      <c r="N2028" t="s">
        <v>208</v>
      </c>
      <c r="O2028" t="s">
        <v>476</v>
      </c>
      <c r="P2028" t="s">
        <v>476</v>
      </c>
    </row>
    <row r="2029" spans="1:16">
      <c r="A2029" s="484" t="s">
        <v>102080</v>
      </c>
      <c r="B2029" s="485" t="s">
        <v>102079</v>
      </c>
      <c r="C2029" t="s">
        <v>102078</v>
      </c>
      <c r="D2029" t="s">
        <v>102077</v>
      </c>
      <c r="E2029" t="str">
        <f t="shared" si="31"/>
        <v>189510 - CH THUIR</v>
      </c>
      <c r="F2029" t="s">
        <v>10753</v>
      </c>
      <c r="G2029" t="s">
        <v>102076</v>
      </c>
      <c r="H2029" t="s">
        <v>41081</v>
      </c>
      <c r="I2029" t="s">
        <v>102075</v>
      </c>
      <c r="J2029" t="s">
        <v>102074</v>
      </c>
      <c r="K2029" t="s">
        <v>102073</v>
      </c>
      <c r="L2029" t="s">
        <v>102072</v>
      </c>
      <c r="N2029" t="s">
        <v>208</v>
      </c>
      <c r="O2029" t="s">
        <v>476</v>
      </c>
      <c r="P2029" t="s">
        <v>476</v>
      </c>
    </row>
    <row r="2030" spans="1:16">
      <c r="A2030" s="484" t="s">
        <v>103623</v>
      </c>
      <c r="B2030" s="485" t="s">
        <v>103622</v>
      </c>
      <c r="C2030" t="s">
        <v>103621</v>
      </c>
      <c r="D2030" t="s">
        <v>103620</v>
      </c>
      <c r="E2030" t="str">
        <f t="shared" si="31"/>
        <v>7894 - CH PERPIGNAN</v>
      </c>
      <c r="F2030" t="s">
        <v>10146</v>
      </c>
      <c r="G2030" t="s">
        <v>103619</v>
      </c>
      <c r="H2030" t="s">
        <v>103618</v>
      </c>
      <c r="I2030" t="s">
        <v>1906</v>
      </c>
      <c r="J2030" t="s">
        <v>103617</v>
      </c>
      <c r="K2030" t="s">
        <v>103616</v>
      </c>
      <c r="L2030" t="s">
        <v>103615</v>
      </c>
      <c r="N2030" t="s">
        <v>208</v>
      </c>
      <c r="O2030" t="s">
        <v>476</v>
      </c>
      <c r="P2030" t="s">
        <v>476</v>
      </c>
    </row>
    <row r="2031" spans="1:16">
      <c r="A2031" s="484" t="s">
        <v>61006</v>
      </c>
      <c r="B2031" s="485" t="s">
        <v>61005</v>
      </c>
      <c r="C2031" t="s">
        <v>61004</v>
      </c>
      <c r="D2031" t="s">
        <v>61003</v>
      </c>
      <c r="E2031" t="str">
        <f t="shared" si="31"/>
        <v>194049 - CH PRADES</v>
      </c>
      <c r="F2031" t="s">
        <v>1191</v>
      </c>
      <c r="G2031" t="s">
        <v>61002</v>
      </c>
      <c r="H2031" t="s">
        <v>61001</v>
      </c>
      <c r="I2031" t="s">
        <v>61000</v>
      </c>
      <c r="J2031" t="s">
        <v>60999</v>
      </c>
      <c r="K2031" t="s">
        <v>208</v>
      </c>
      <c r="L2031" t="s">
        <v>60998</v>
      </c>
      <c r="N2031" t="s">
        <v>208</v>
      </c>
      <c r="O2031" t="s">
        <v>476</v>
      </c>
      <c r="P2031" t="s">
        <v>476</v>
      </c>
    </row>
    <row r="2032" spans="1:16">
      <c r="A2032" s="484" t="s">
        <v>22471</v>
      </c>
      <c r="C2032" t="s">
        <v>22470</v>
      </c>
      <c r="D2032" t="s">
        <v>22469</v>
      </c>
      <c r="E2032" t="str">
        <f t="shared" si="31"/>
        <v>649569 - EHPAD MARCEL KRIEG BARR</v>
      </c>
      <c r="F2032" t="s">
        <v>16766</v>
      </c>
      <c r="G2032" t="s">
        <v>22468</v>
      </c>
      <c r="I2032" t="s">
        <v>22467</v>
      </c>
      <c r="J2032" t="s">
        <v>22466</v>
      </c>
      <c r="K2032" t="s">
        <v>208</v>
      </c>
      <c r="L2032" t="s">
        <v>22465</v>
      </c>
      <c r="N2032" t="s">
        <v>208</v>
      </c>
      <c r="O2032" t="s">
        <v>476</v>
      </c>
      <c r="P2032" t="s">
        <v>476</v>
      </c>
    </row>
    <row r="2033" spans="1:16">
      <c r="A2033" s="484" t="s">
        <v>103348</v>
      </c>
      <c r="B2033" s="485" t="s">
        <v>103347</v>
      </c>
      <c r="C2033" t="s">
        <v>103346</v>
      </c>
      <c r="D2033" t="s">
        <v>103345</v>
      </c>
      <c r="E2033" t="str">
        <f t="shared" si="31"/>
        <v>25537 - CHD BISCHWILLER</v>
      </c>
      <c r="F2033" t="s">
        <v>1857</v>
      </c>
      <c r="G2033" t="s">
        <v>103344</v>
      </c>
      <c r="I2033" t="s">
        <v>103343</v>
      </c>
      <c r="J2033" t="s">
        <v>103342</v>
      </c>
      <c r="K2033" t="s">
        <v>103341</v>
      </c>
      <c r="L2033" t="s">
        <v>103340</v>
      </c>
      <c r="N2033" t="s">
        <v>208</v>
      </c>
      <c r="O2033" t="s">
        <v>476</v>
      </c>
      <c r="P2033" t="s">
        <v>476</v>
      </c>
    </row>
    <row r="2034" spans="1:16">
      <c r="A2034" s="484" t="s">
        <v>103922</v>
      </c>
      <c r="B2034" s="485" t="s">
        <v>103921</v>
      </c>
      <c r="C2034" t="s">
        <v>103920</v>
      </c>
      <c r="D2034" t="s">
        <v>103919</v>
      </c>
      <c r="E2034" t="str">
        <f t="shared" si="31"/>
        <v>44684 - CH HAGUENAU</v>
      </c>
      <c r="F2034" t="s">
        <v>1857</v>
      </c>
      <c r="G2034" t="s">
        <v>103918</v>
      </c>
      <c r="I2034" t="s">
        <v>29210</v>
      </c>
      <c r="J2034" t="s">
        <v>103917</v>
      </c>
      <c r="K2034" t="s">
        <v>103916</v>
      </c>
      <c r="L2034" t="s">
        <v>103915</v>
      </c>
      <c r="N2034" t="s">
        <v>208</v>
      </c>
      <c r="O2034" t="s">
        <v>476</v>
      </c>
      <c r="P2034" t="s">
        <v>476</v>
      </c>
    </row>
    <row r="2035" spans="1:16">
      <c r="A2035" s="484" t="s">
        <v>101883</v>
      </c>
      <c r="C2035" t="s">
        <v>101882</v>
      </c>
      <c r="D2035" t="s">
        <v>101881</v>
      </c>
      <c r="E2035" t="str">
        <f t="shared" si="31"/>
        <v>500367 - CH MOLSHEIM</v>
      </c>
      <c r="F2035" t="s">
        <v>18602</v>
      </c>
      <c r="G2035" t="s">
        <v>101880</v>
      </c>
      <c r="I2035" t="s">
        <v>43686</v>
      </c>
      <c r="J2035" t="s">
        <v>101879</v>
      </c>
      <c r="K2035" t="s">
        <v>208</v>
      </c>
      <c r="L2035" t="s">
        <v>101878</v>
      </c>
      <c r="N2035" t="s">
        <v>208</v>
      </c>
      <c r="O2035" t="s">
        <v>476</v>
      </c>
      <c r="P2035" t="s">
        <v>476</v>
      </c>
    </row>
    <row r="2036" spans="1:16">
      <c r="A2036" s="484" t="s">
        <v>81256</v>
      </c>
      <c r="C2036" t="s">
        <v>81255</v>
      </c>
      <c r="D2036" t="s">
        <v>81254</v>
      </c>
      <c r="E2036" t="str">
        <f t="shared" si="31"/>
        <v>649880 - EHPAD DE MUTZIG</v>
      </c>
      <c r="F2036" t="s">
        <v>525</v>
      </c>
      <c r="G2036" t="s">
        <v>81253</v>
      </c>
      <c r="I2036" t="s">
        <v>81252</v>
      </c>
      <c r="J2036" t="s">
        <v>81251</v>
      </c>
      <c r="K2036" t="s">
        <v>208</v>
      </c>
      <c r="L2036" t="s">
        <v>81250</v>
      </c>
      <c r="N2036" t="s">
        <v>208</v>
      </c>
      <c r="O2036" t="s">
        <v>476</v>
      </c>
      <c r="P2036" t="s">
        <v>476</v>
      </c>
    </row>
    <row r="2037" spans="1:16">
      <c r="A2037" s="484" t="s">
        <v>101756</v>
      </c>
      <c r="C2037" t="s">
        <v>101755</v>
      </c>
      <c r="D2037" t="s">
        <v>101754</v>
      </c>
      <c r="E2037" t="str">
        <f t="shared" si="31"/>
        <v>500112 - CH OBERNAI</v>
      </c>
      <c r="F2037" t="s">
        <v>1649</v>
      </c>
      <c r="G2037" t="s">
        <v>101753</v>
      </c>
      <c r="H2037" t="s">
        <v>101752</v>
      </c>
      <c r="I2037" t="s">
        <v>2549</v>
      </c>
      <c r="J2037" t="s">
        <v>101751</v>
      </c>
      <c r="K2037" t="s">
        <v>208</v>
      </c>
      <c r="L2037" t="s">
        <v>101750</v>
      </c>
      <c r="N2037" t="s">
        <v>208</v>
      </c>
      <c r="O2037" t="s">
        <v>476</v>
      </c>
      <c r="P2037" t="s">
        <v>476</v>
      </c>
    </row>
    <row r="2038" spans="1:16">
      <c r="A2038" s="484" t="s">
        <v>101303</v>
      </c>
      <c r="B2038" s="485" t="s">
        <v>57546</v>
      </c>
      <c r="C2038" t="s">
        <v>101302</v>
      </c>
      <c r="D2038" t="s">
        <v>101301</v>
      </c>
      <c r="E2038" t="str">
        <f t="shared" si="31"/>
        <v>27248 - CH SAINTE CATHERINE SAVERNE</v>
      </c>
      <c r="F2038" t="s">
        <v>1857</v>
      </c>
      <c r="G2038" t="s">
        <v>101300</v>
      </c>
      <c r="H2038" t="s">
        <v>101299</v>
      </c>
      <c r="I2038" t="s">
        <v>32853</v>
      </c>
      <c r="J2038" t="s">
        <v>101298</v>
      </c>
      <c r="K2038" t="s">
        <v>208</v>
      </c>
      <c r="L2038" t="s">
        <v>101297</v>
      </c>
      <c r="N2038" t="s">
        <v>208</v>
      </c>
      <c r="O2038" t="s">
        <v>476</v>
      </c>
      <c r="P2038" t="s">
        <v>476</v>
      </c>
    </row>
    <row r="2039" spans="1:16">
      <c r="A2039" s="484" t="s">
        <v>57547</v>
      </c>
      <c r="B2039" s="485" t="s">
        <v>57546</v>
      </c>
      <c r="C2039" t="s">
        <v>57545</v>
      </c>
      <c r="D2039" t="s">
        <v>57544</v>
      </c>
      <c r="E2039" t="str">
        <f t="shared" si="31"/>
        <v>671976 - IFSI DU CH STE CATHERINE SAVERNE</v>
      </c>
      <c r="F2039" t="s">
        <v>2170</v>
      </c>
      <c r="G2039" t="s">
        <v>57543</v>
      </c>
      <c r="I2039" t="s">
        <v>32853</v>
      </c>
      <c r="J2039" t="s">
        <v>57542</v>
      </c>
      <c r="K2039" t="s">
        <v>208</v>
      </c>
      <c r="L2039" t="s">
        <v>57541</v>
      </c>
      <c r="N2039" t="s">
        <v>208</v>
      </c>
      <c r="O2039" t="s">
        <v>476</v>
      </c>
      <c r="P2039" t="s">
        <v>476</v>
      </c>
    </row>
    <row r="2040" spans="1:16">
      <c r="A2040" s="484" t="s">
        <v>103024</v>
      </c>
      <c r="C2040" t="s">
        <v>103023</v>
      </c>
      <c r="D2040" t="s">
        <v>103022</v>
      </c>
      <c r="E2040" t="str">
        <f t="shared" si="31"/>
        <v>481440 - CH ERSTEIN</v>
      </c>
      <c r="F2040" t="s">
        <v>8592</v>
      </c>
      <c r="G2040" t="s">
        <v>103021</v>
      </c>
      <c r="H2040" t="s">
        <v>103020</v>
      </c>
      <c r="I2040" t="s">
        <v>1790</v>
      </c>
      <c r="J2040" t="s">
        <v>103019</v>
      </c>
      <c r="K2040" t="s">
        <v>103018</v>
      </c>
      <c r="L2040" t="s">
        <v>103017</v>
      </c>
      <c r="N2040" t="s">
        <v>208</v>
      </c>
      <c r="O2040" t="s">
        <v>476</v>
      </c>
      <c r="P2040" t="s">
        <v>476</v>
      </c>
    </row>
    <row r="2041" spans="1:16">
      <c r="A2041" s="484" t="s">
        <v>56236</v>
      </c>
      <c r="B2041" s="485" t="s">
        <v>56235</v>
      </c>
      <c r="C2041" t="s">
        <v>56234</v>
      </c>
      <c r="D2041" t="s">
        <v>56233</v>
      </c>
      <c r="E2041" t="str">
        <f t="shared" si="31"/>
        <v>544851 - IFSI D'ERTSEIN</v>
      </c>
      <c r="F2041" t="s">
        <v>8706</v>
      </c>
      <c r="G2041" t="s">
        <v>56232</v>
      </c>
      <c r="I2041" t="s">
        <v>1790</v>
      </c>
      <c r="J2041" t="s">
        <v>56231</v>
      </c>
      <c r="K2041" t="s">
        <v>208</v>
      </c>
      <c r="L2041" t="s">
        <v>56230</v>
      </c>
      <c r="N2041" t="s">
        <v>208</v>
      </c>
      <c r="O2041" t="s">
        <v>476</v>
      </c>
      <c r="P2041" t="s">
        <v>476</v>
      </c>
    </row>
    <row r="2042" spans="1:16">
      <c r="A2042" s="484" t="s">
        <v>43498</v>
      </c>
      <c r="B2042" s="485" t="s">
        <v>43489</v>
      </c>
      <c r="C2042" t="s">
        <v>43497</v>
      </c>
      <c r="D2042" t="s">
        <v>43496</v>
      </c>
      <c r="E2042" t="str">
        <f t="shared" si="31"/>
        <v>10819 - HUS</v>
      </c>
      <c r="F2042" t="s">
        <v>1273</v>
      </c>
      <c r="G2042" t="s">
        <v>43495</v>
      </c>
      <c r="H2042" t="s">
        <v>43494</v>
      </c>
      <c r="I2042" t="s">
        <v>579</v>
      </c>
      <c r="J2042" t="s">
        <v>43493</v>
      </c>
      <c r="K2042" t="s">
        <v>43492</v>
      </c>
      <c r="L2042" t="s">
        <v>43491</v>
      </c>
      <c r="N2042" t="s">
        <v>208</v>
      </c>
      <c r="O2042" t="s">
        <v>476</v>
      </c>
      <c r="P2042" t="s">
        <v>476</v>
      </c>
    </row>
    <row r="2043" spans="1:16">
      <c r="A2043" s="484" t="s">
        <v>43490</v>
      </c>
      <c r="B2043" s="485" t="s">
        <v>43489</v>
      </c>
      <c r="C2043" t="s">
        <v>43488</v>
      </c>
      <c r="D2043" t="s">
        <v>43487</v>
      </c>
      <c r="E2043" t="str">
        <f t="shared" si="31"/>
        <v>540912 - HUS IFA</v>
      </c>
      <c r="F2043" t="s">
        <v>8706</v>
      </c>
      <c r="G2043" t="s">
        <v>43486</v>
      </c>
      <c r="I2043" t="s">
        <v>579</v>
      </c>
      <c r="J2043" t="s">
        <v>43485</v>
      </c>
      <c r="K2043" t="s">
        <v>208</v>
      </c>
      <c r="L2043" t="s">
        <v>43484</v>
      </c>
      <c r="N2043" t="s">
        <v>208</v>
      </c>
      <c r="O2043" t="s">
        <v>476</v>
      </c>
      <c r="P2043" t="s">
        <v>476</v>
      </c>
    </row>
    <row r="2044" spans="1:16">
      <c r="A2044" s="484" t="s">
        <v>102598</v>
      </c>
      <c r="B2044" s="485" t="s">
        <v>102597</v>
      </c>
      <c r="C2044" t="s">
        <v>102596</v>
      </c>
      <c r="D2044" t="s">
        <v>102595</v>
      </c>
      <c r="E2044" t="str">
        <f t="shared" si="31"/>
        <v>86083 - CH WISSEMBOURG</v>
      </c>
      <c r="F2044" t="s">
        <v>1857</v>
      </c>
      <c r="G2044" t="s">
        <v>102594</v>
      </c>
      <c r="I2044" t="s">
        <v>102593</v>
      </c>
      <c r="J2044" t="s">
        <v>102592</v>
      </c>
      <c r="K2044" t="s">
        <v>102591</v>
      </c>
      <c r="L2044" t="s">
        <v>102590</v>
      </c>
      <c r="N2044" t="s">
        <v>208</v>
      </c>
      <c r="O2044" t="s">
        <v>476</v>
      </c>
      <c r="P2044" t="s">
        <v>476</v>
      </c>
    </row>
    <row r="2045" spans="1:16">
      <c r="A2045" s="484" t="s">
        <v>68811</v>
      </c>
      <c r="C2045" t="s">
        <v>68810</v>
      </c>
      <c r="D2045" t="s">
        <v>68809</v>
      </c>
      <c r="E2045" t="str">
        <f t="shared" si="31"/>
        <v>597004 - FOYER CHARLES FREY</v>
      </c>
      <c r="F2045" t="s">
        <v>68808</v>
      </c>
      <c r="G2045" t="s">
        <v>68807</v>
      </c>
      <c r="I2045" t="s">
        <v>579</v>
      </c>
      <c r="J2045" t="s">
        <v>68806</v>
      </c>
      <c r="K2045" t="s">
        <v>208</v>
      </c>
      <c r="L2045" t="s">
        <v>68805</v>
      </c>
      <c r="N2045" t="s">
        <v>208</v>
      </c>
      <c r="O2045" t="s">
        <v>476</v>
      </c>
      <c r="P2045" t="s">
        <v>476</v>
      </c>
    </row>
    <row r="2046" spans="1:16">
      <c r="A2046" s="484" t="s">
        <v>106799</v>
      </c>
      <c r="C2046" t="s">
        <v>106798</v>
      </c>
      <c r="D2046" t="s">
        <v>106797</v>
      </c>
      <c r="E2046" t="str">
        <f t="shared" si="31"/>
        <v>658224 - CENTRE DE HARTHOUSE</v>
      </c>
      <c r="F2046" t="s">
        <v>2130</v>
      </c>
      <c r="G2046" t="s">
        <v>106796</v>
      </c>
      <c r="I2046" t="s">
        <v>29210</v>
      </c>
      <c r="J2046" t="s">
        <v>106795</v>
      </c>
      <c r="K2046" t="s">
        <v>208</v>
      </c>
      <c r="L2046" t="s">
        <v>106794</v>
      </c>
      <c r="N2046" t="s">
        <v>208</v>
      </c>
      <c r="O2046" t="s">
        <v>476</v>
      </c>
      <c r="P2046" t="s">
        <v>476</v>
      </c>
    </row>
    <row r="2047" spans="1:16">
      <c r="A2047" s="484" t="s">
        <v>77657</v>
      </c>
      <c r="B2047" s="485" t="s">
        <v>77656</v>
      </c>
      <c r="C2047" t="s">
        <v>77655</v>
      </c>
      <c r="D2047" t="s">
        <v>77654</v>
      </c>
      <c r="E2047" t="str">
        <f t="shared" si="31"/>
        <v>4200 - EPSAN</v>
      </c>
      <c r="F2047" t="s">
        <v>20727</v>
      </c>
      <c r="G2047" t="s">
        <v>77653</v>
      </c>
      <c r="H2047" t="s">
        <v>5990</v>
      </c>
      <c r="I2047" t="s">
        <v>77652</v>
      </c>
      <c r="J2047" t="s">
        <v>77651</v>
      </c>
      <c r="K2047" t="s">
        <v>77650</v>
      </c>
      <c r="L2047" t="s">
        <v>77649</v>
      </c>
      <c r="N2047" t="s">
        <v>208</v>
      </c>
      <c r="O2047" t="s">
        <v>476</v>
      </c>
      <c r="P2047" t="s">
        <v>476</v>
      </c>
    </row>
    <row r="2048" spans="1:16">
      <c r="A2048" s="484" t="s">
        <v>83324</v>
      </c>
      <c r="B2048" s="485" t="s">
        <v>77656</v>
      </c>
      <c r="C2048" t="s">
        <v>83323</v>
      </c>
      <c r="D2048" t="s">
        <v>83323</v>
      </c>
      <c r="E2048" t="str">
        <f t="shared" si="31"/>
        <v>556002 - ECOLE PLURIPROFESSIONNELLE EPSAN DE BRUMATH</v>
      </c>
      <c r="F2048" t="s">
        <v>1857</v>
      </c>
      <c r="G2048" t="s">
        <v>77653</v>
      </c>
      <c r="I2048" t="s">
        <v>77652</v>
      </c>
      <c r="K2048" t="s">
        <v>208</v>
      </c>
      <c r="L2048" t="s">
        <v>83322</v>
      </c>
      <c r="N2048" t="s">
        <v>208</v>
      </c>
      <c r="O2048" t="s">
        <v>476</v>
      </c>
      <c r="P2048" t="s">
        <v>476</v>
      </c>
    </row>
    <row r="2049" spans="1:16">
      <c r="A2049" s="484" t="s">
        <v>106033</v>
      </c>
      <c r="C2049" t="s">
        <v>106032</v>
      </c>
      <c r="D2049" t="s">
        <v>106031</v>
      </c>
      <c r="E2049" t="str">
        <f t="shared" si="31"/>
        <v>476584 - CDRS COLMAR</v>
      </c>
      <c r="G2049" t="s">
        <v>106030</v>
      </c>
      <c r="H2049" t="s">
        <v>106029</v>
      </c>
      <c r="I2049" t="s">
        <v>2531</v>
      </c>
      <c r="J2049" t="s">
        <v>106028</v>
      </c>
      <c r="K2049" t="s">
        <v>106027</v>
      </c>
      <c r="L2049" t="s">
        <v>106026</v>
      </c>
      <c r="N2049" t="s">
        <v>208</v>
      </c>
      <c r="O2049" t="s">
        <v>476</v>
      </c>
      <c r="P2049" t="s">
        <v>476</v>
      </c>
    </row>
    <row r="2050" spans="1:16">
      <c r="A2050" s="484" t="s">
        <v>61170</v>
      </c>
      <c r="C2050" t="s">
        <v>61169</v>
      </c>
      <c r="D2050" t="s">
        <v>61169</v>
      </c>
      <c r="E2050" t="str">
        <f t="shared" ref="E2050:E2113" si="32">_xlfn.CONCAT(L2050," - ",D2050)</f>
        <v>665198 - HOPITAL INTERCOMMUNAL ENSISHEIN - NEUF-BRISACH</v>
      </c>
      <c r="F2050" t="s">
        <v>8846</v>
      </c>
      <c r="G2050" t="s">
        <v>61168</v>
      </c>
      <c r="I2050" t="s">
        <v>61167</v>
      </c>
      <c r="J2050" t="s">
        <v>61166</v>
      </c>
      <c r="K2050" t="s">
        <v>208</v>
      </c>
      <c r="L2050" t="s">
        <v>61165</v>
      </c>
      <c r="N2050" t="s">
        <v>208</v>
      </c>
      <c r="O2050" t="s">
        <v>476</v>
      </c>
      <c r="P2050" t="s">
        <v>476</v>
      </c>
    </row>
    <row r="2051" spans="1:16">
      <c r="A2051" s="484" t="s">
        <v>102775</v>
      </c>
      <c r="C2051" t="s">
        <v>102774</v>
      </c>
      <c r="D2051" t="s">
        <v>102773</v>
      </c>
      <c r="E2051" t="str">
        <f t="shared" si="32"/>
        <v>491100 - CH GUEBWILLER</v>
      </c>
      <c r="F2051" t="s">
        <v>102772</v>
      </c>
      <c r="G2051" t="s">
        <v>102771</v>
      </c>
      <c r="I2051" t="s">
        <v>54714</v>
      </c>
      <c r="J2051" t="s">
        <v>102770</v>
      </c>
      <c r="K2051" t="s">
        <v>208</v>
      </c>
      <c r="L2051" t="s">
        <v>102769</v>
      </c>
      <c r="N2051" t="s">
        <v>208</v>
      </c>
      <c r="O2051" t="s">
        <v>476</v>
      </c>
      <c r="P2051" t="s">
        <v>476</v>
      </c>
    </row>
    <row r="2052" spans="1:16">
      <c r="A2052" s="484" t="s">
        <v>103576</v>
      </c>
      <c r="B2052" s="485" t="s">
        <v>58935</v>
      </c>
      <c r="C2052" t="s">
        <v>103575</v>
      </c>
      <c r="D2052" t="s">
        <v>103574</v>
      </c>
      <c r="E2052" t="str">
        <f t="shared" si="32"/>
        <v>22974 - CH ROUFFACH</v>
      </c>
      <c r="F2052" t="s">
        <v>8706</v>
      </c>
      <c r="G2052" t="s">
        <v>103573</v>
      </c>
      <c r="I2052" t="s">
        <v>18084</v>
      </c>
      <c r="J2052" t="s">
        <v>103572</v>
      </c>
      <c r="K2052" t="s">
        <v>103571</v>
      </c>
      <c r="L2052" t="s">
        <v>103570</v>
      </c>
      <c r="N2052" t="s">
        <v>208</v>
      </c>
      <c r="O2052" t="s">
        <v>476</v>
      </c>
      <c r="P2052" t="s">
        <v>476</v>
      </c>
    </row>
    <row r="2053" spans="1:16">
      <c r="A2053" s="484" t="s">
        <v>58936</v>
      </c>
      <c r="B2053" s="485" t="s">
        <v>58935</v>
      </c>
      <c r="C2053" t="s">
        <v>58934</v>
      </c>
      <c r="D2053" t="s">
        <v>58933</v>
      </c>
      <c r="E2053" t="str">
        <f t="shared" si="32"/>
        <v>685148 - IFSI DU CH DE ROUFFACH</v>
      </c>
      <c r="F2053" t="s">
        <v>8902</v>
      </c>
      <c r="G2053" t="s">
        <v>58932</v>
      </c>
      <c r="I2053" t="s">
        <v>18084</v>
      </c>
      <c r="J2053" t="s">
        <v>58931</v>
      </c>
      <c r="K2053" t="s">
        <v>208</v>
      </c>
      <c r="L2053" t="s">
        <v>58930</v>
      </c>
      <c r="N2053" t="s">
        <v>208</v>
      </c>
      <c r="O2053" t="s">
        <v>476</v>
      </c>
      <c r="P2053" t="s">
        <v>476</v>
      </c>
    </row>
    <row r="2054" spans="1:16">
      <c r="A2054" s="484" t="s">
        <v>81371</v>
      </c>
      <c r="C2054" t="s">
        <v>81370</v>
      </c>
      <c r="D2054" t="s">
        <v>81370</v>
      </c>
      <c r="E2054" t="str">
        <f t="shared" si="32"/>
        <v>665150 - EHPAD LES MAGNOLIAS WINTZENHEIM</v>
      </c>
      <c r="F2054" t="s">
        <v>1345</v>
      </c>
      <c r="G2054" t="s">
        <v>81369</v>
      </c>
      <c r="I2054" t="s">
        <v>36426</v>
      </c>
      <c r="J2054" t="s">
        <v>81368</v>
      </c>
      <c r="K2054" t="s">
        <v>208</v>
      </c>
      <c r="L2054" t="s">
        <v>81367</v>
      </c>
      <c r="N2054" t="s">
        <v>208</v>
      </c>
      <c r="O2054" t="s">
        <v>476</v>
      </c>
      <c r="P2054" t="s">
        <v>476</v>
      </c>
    </row>
    <row r="2055" spans="1:16">
      <c r="A2055" s="484" t="s">
        <v>101328</v>
      </c>
      <c r="C2055" t="s">
        <v>101327</v>
      </c>
      <c r="D2055" t="s">
        <v>101326</v>
      </c>
      <c r="E2055" t="str">
        <f t="shared" si="32"/>
        <v>500379 - CH HOSPITALIER SAINT MORAND ALTKIRCH</v>
      </c>
      <c r="F2055" t="s">
        <v>18602</v>
      </c>
      <c r="G2055" t="s">
        <v>101325</v>
      </c>
      <c r="H2055" t="s">
        <v>101324</v>
      </c>
      <c r="I2055" t="s">
        <v>101323</v>
      </c>
      <c r="J2055" t="s">
        <v>101322</v>
      </c>
      <c r="K2055" t="s">
        <v>208</v>
      </c>
      <c r="L2055" t="s">
        <v>101321</v>
      </c>
      <c r="N2055" t="s">
        <v>208</v>
      </c>
      <c r="O2055" t="s">
        <v>476</v>
      </c>
      <c r="P2055" t="s">
        <v>476</v>
      </c>
    </row>
    <row r="2056" spans="1:16">
      <c r="A2056" s="484" t="s">
        <v>61271</v>
      </c>
      <c r="C2056" t="s">
        <v>61270</v>
      </c>
      <c r="D2056" t="s">
        <v>61269</v>
      </c>
      <c r="E2056" t="str">
        <f t="shared" si="32"/>
        <v>512060 - CH RIBEAUVILLE</v>
      </c>
      <c r="F2056" t="s">
        <v>61268</v>
      </c>
      <c r="G2056" t="s">
        <v>61267</v>
      </c>
      <c r="H2056" t="s">
        <v>61266</v>
      </c>
      <c r="I2056" t="s">
        <v>61265</v>
      </c>
      <c r="J2056" t="s">
        <v>61264</v>
      </c>
      <c r="K2056" t="s">
        <v>208</v>
      </c>
      <c r="L2056" t="s">
        <v>61263</v>
      </c>
      <c r="N2056" t="s">
        <v>208</v>
      </c>
      <c r="O2056" t="s">
        <v>476</v>
      </c>
      <c r="P2056" t="s">
        <v>476</v>
      </c>
    </row>
    <row r="2057" spans="1:16">
      <c r="A2057" s="484" t="s">
        <v>101631</v>
      </c>
      <c r="C2057" t="s">
        <v>101630</v>
      </c>
      <c r="D2057" t="s">
        <v>101629</v>
      </c>
      <c r="E2057" t="str">
        <f t="shared" si="32"/>
        <v>494148 - CH PFASTATT</v>
      </c>
      <c r="F2057" t="s">
        <v>101628</v>
      </c>
      <c r="G2057" t="s">
        <v>101627</v>
      </c>
      <c r="I2057" t="s">
        <v>101626</v>
      </c>
      <c r="J2057" t="s">
        <v>101625</v>
      </c>
      <c r="K2057" t="s">
        <v>208</v>
      </c>
      <c r="L2057" t="s">
        <v>101624</v>
      </c>
      <c r="N2057" t="s">
        <v>208</v>
      </c>
      <c r="O2057" t="s">
        <v>476</v>
      </c>
      <c r="P2057" t="s">
        <v>101623</v>
      </c>
    </row>
    <row r="2058" spans="1:16">
      <c r="A2058" s="484" t="s">
        <v>60757</v>
      </c>
      <c r="B2058" s="485" t="s">
        <v>60756</v>
      </c>
      <c r="C2058" t="s">
        <v>60755</v>
      </c>
      <c r="D2058" t="s">
        <v>60754</v>
      </c>
      <c r="E2058" t="str">
        <f t="shared" si="32"/>
        <v>19641 - HCC</v>
      </c>
      <c r="F2058" t="s">
        <v>14008</v>
      </c>
      <c r="G2058" t="s">
        <v>60753</v>
      </c>
      <c r="I2058" t="s">
        <v>2531</v>
      </c>
      <c r="J2058" t="s">
        <v>60752</v>
      </c>
      <c r="K2058" t="s">
        <v>60751</v>
      </c>
      <c r="L2058" t="s">
        <v>60750</v>
      </c>
      <c r="N2058" t="s">
        <v>208</v>
      </c>
      <c r="O2058" t="s">
        <v>476</v>
      </c>
      <c r="P2058" t="s">
        <v>476</v>
      </c>
    </row>
    <row r="2059" spans="1:16">
      <c r="A2059" s="484" t="s">
        <v>60950</v>
      </c>
      <c r="C2059" t="s">
        <v>60949</v>
      </c>
      <c r="D2059" t="s">
        <v>60949</v>
      </c>
      <c r="E2059" t="str">
        <f t="shared" si="32"/>
        <v>649375 - HOPITAL LOCAL MUNSTER - HASLACH</v>
      </c>
      <c r="F2059" t="s">
        <v>20945</v>
      </c>
      <c r="G2059" t="s">
        <v>60948</v>
      </c>
      <c r="I2059" t="s">
        <v>60947</v>
      </c>
      <c r="J2059" t="s">
        <v>60946</v>
      </c>
      <c r="K2059" t="s">
        <v>208</v>
      </c>
      <c r="L2059" t="s">
        <v>60945</v>
      </c>
      <c r="N2059" t="s">
        <v>208</v>
      </c>
      <c r="O2059" t="s">
        <v>476</v>
      </c>
      <c r="P2059" t="s">
        <v>476</v>
      </c>
    </row>
    <row r="2060" spans="1:16">
      <c r="A2060" s="484" t="s">
        <v>61176</v>
      </c>
      <c r="C2060" t="s">
        <v>61175</v>
      </c>
      <c r="D2060" t="s">
        <v>61174</v>
      </c>
      <c r="E2060" t="str">
        <f t="shared" si="32"/>
        <v>502250 - HIVA STE MARIE AUX MINES</v>
      </c>
      <c r="F2060" t="s">
        <v>1649</v>
      </c>
      <c r="G2060" t="s">
        <v>61173</v>
      </c>
      <c r="H2060" t="s">
        <v>60921</v>
      </c>
      <c r="I2060" t="s">
        <v>45566</v>
      </c>
      <c r="J2060" t="s">
        <v>61172</v>
      </c>
      <c r="K2060" t="s">
        <v>208</v>
      </c>
      <c r="L2060" t="s">
        <v>61171</v>
      </c>
      <c r="N2060" t="s">
        <v>208</v>
      </c>
      <c r="O2060" t="s">
        <v>476</v>
      </c>
      <c r="P2060" t="s">
        <v>476</v>
      </c>
    </row>
    <row r="2061" spans="1:16">
      <c r="A2061" s="484" t="s">
        <v>102788</v>
      </c>
      <c r="C2061" t="s">
        <v>102787</v>
      </c>
      <c r="D2061" t="s">
        <v>102786</v>
      </c>
      <c r="E2061" t="str">
        <f t="shared" si="32"/>
        <v>455672 - CHG MONT D'OR ALBIGNY</v>
      </c>
      <c r="G2061" t="s">
        <v>102785</v>
      </c>
      <c r="I2061" t="s">
        <v>8264</v>
      </c>
      <c r="J2061" t="s">
        <v>102784</v>
      </c>
      <c r="K2061" t="s">
        <v>208</v>
      </c>
      <c r="L2061" t="s">
        <v>102783</v>
      </c>
      <c r="N2061" t="s">
        <v>208</v>
      </c>
      <c r="O2061" t="s">
        <v>476</v>
      </c>
      <c r="P2061" t="s">
        <v>476</v>
      </c>
    </row>
    <row r="2062" spans="1:16">
      <c r="A2062" s="484" t="s">
        <v>104220</v>
      </c>
      <c r="C2062" t="s">
        <v>104219</v>
      </c>
      <c r="D2062" t="s">
        <v>104218</v>
      </c>
      <c r="E2062" t="str">
        <f t="shared" si="32"/>
        <v>686128 - CH BELLEVILLE</v>
      </c>
      <c r="F2062" t="s">
        <v>5806</v>
      </c>
      <c r="G2062" t="s">
        <v>104217</v>
      </c>
      <c r="I2062" t="s">
        <v>104216</v>
      </c>
      <c r="K2062" t="s">
        <v>208</v>
      </c>
      <c r="L2062" t="s">
        <v>104215</v>
      </c>
      <c r="N2062" t="s">
        <v>208</v>
      </c>
      <c r="O2062" t="s">
        <v>476</v>
      </c>
      <c r="P2062" t="s">
        <v>476</v>
      </c>
    </row>
    <row r="2063" spans="1:16">
      <c r="A2063" s="484" t="s">
        <v>102096</v>
      </c>
      <c r="B2063" s="485" t="s">
        <v>102095</v>
      </c>
      <c r="C2063" t="s">
        <v>63538</v>
      </c>
      <c r="D2063" t="s">
        <v>102094</v>
      </c>
      <c r="E2063" t="str">
        <f t="shared" si="32"/>
        <v>10881 - CH LE VINATIER BRON</v>
      </c>
      <c r="F2063" t="s">
        <v>5754</v>
      </c>
      <c r="G2063" t="s">
        <v>20319</v>
      </c>
      <c r="H2063" t="s">
        <v>102093</v>
      </c>
      <c r="I2063" t="s">
        <v>10840</v>
      </c>
      <c r="J2063" t="s">
        <v>102092</v>
      </c>
      <c r="K2063" t="s">
        <v>102091</v>
      </c>
      <c r="L2063" t="s">
        <v>102090</v>
      </c>
      <c r="N2063" t="s">
        <v>208</v>
      </c>
      <c r="O2063" t="s">
        <v>476</v>
      </c>
      <c r="P2063" t="s">
        <v>476</v>
      </c>
    </row>
    <row r="2064" spans="1:16">
      <c r="A2064" s="484" t="s">
        <v>103959</v>
      </c>
      <c r="C2064" t="s">
        <v>103958</v>
      </c>
      <c r="D2064" t="s">
        <v>103957</v>
      </c>
      <c r="E2064" t="str">
        <f t="shared" si="32"/>
        <v>192855 - CH GIVORS</v>
      </c>
      <c r="F2064" t="s">
        <v>10495</v>
      </c>
      <c r="G2064" t="s">
        <v>103956</v>
      </c>
      <c r="I2064" t="s">
        <v>4078</v>
      </c>
      <c r="J2064" t="s">
        <v>103955</v>
      </c>
      <c r="K2064" t="s">
        <v>103954</v>
      </c>
      <c r="L2064" t="s">
        <v>103953</v>
      </c>
      <c r="N2064" t="s">
        <v>208</v>
      </c>
      <c r="O2064" t="s">
        <v>476</v>
      </c>
      <c r="P2064" t="s">
        <v>476</v>
      </c>
    </row>
    <row r="2065" spans="1:16">
      <c r="A2065" s="484" t="s">
        <v>61164</v>
      </c>
      <c r="B2065" s="485" t="s">
        <v>61163</v>
      </c>
      <c r="C2065" t="s">
        <v>61162</v>
      </c>
      <c r="D2065" t="s">
        <v>61161</v>
      </c>
      <c r="E2065" t="str">
        <f t="shared" si="32"/>
        <v>467479 - CH NEUVILLE - IFAS</v>
      </c>
      <c r="F2065" t="s">
        <v>61160</v>
      </c>
      <c r="G2065" t="s">
        <v>61159</v>
      </c>
      <c r="I2065" t="s">
        <v>61158</v>
      </c>
      <c r="J2065" t="s">
        <v>61157</v>
      </c>
      <c r="K2065" t="s">
        <v>208</v>
      </c>
      <c r="L2065" t="s">
        <v>61156</v>
      </c>
      <c r="N2065" t="s">
        <v>208</v>
      </c>
      <c r="O2065" t="s">
        <v>476</v>
      </c>
      <c r="P2065" t="s">
        <v>476</v>
      </c>
    </row>
    <row r="2066" spans="1:16">
      <c r="A2066" s="484" t="s">
        <v>101251</v>
      </c>
      <c r="C2066" t="s">
        <v>101250</v>
      </c>
      <c r="D2066" t="s">
        <v>101249</v>
      </c>
      <c r="E2066" t="str">
        <f t="shared" si="32"/>
        <v>533099 - CHS ST CYR AU MONT D'OR</v>
      </c>
      <c r="F2066" t="s">
        <v>2104</v>
      </c>
      <c r="G2066" t="s">
        <v>101248</v>
      </c>
      <c r="H2066" t="s">
        <v>101247</v>
      </c>
      <c r="I2066" t="s">
        <v>80363</v>
      </c>
      <c r="J2066" t="s">
        <v>101246</v>
      </c>
      <c r="K2066" t="s">
        <v>208</v>
      </c>
      <c r="L2066" t="s">
        <v>101245</v>
      </c>
      <c r="N2066" t="s">
        <v>208</v>
      </c>
      <c r="O2066" t="s">
        <v>476</v>
      </c>
      <c r="P2066" t="s">
        <v>476</v>
      </c>
    </row>
    <row r="2067" spans="1:16">
      <c r="A2067" s="484" t="s">
        <v>103534</v>
      </c>
      <c r="C2067" t="s">
        <v>103533</v>
      </c>
      <c r="D2067" t="s">
        <v>103533</v>
      </c>
      <c r="E2067" t="str">
        <f t="shared" si="32"/>
        <v>544115 - CENTRE HOSPITALIER DE SAINT FOY LES LYON</v>
      </c>
      <c r="F2067" t="s">
        <v>35223</v>
      </c>
      <c r="G2067" t="s">
        <v>103532</v>
      </c>
      <c r="I2067" t="s">
        <v>29141</v>
      </c>
      <c r="J2067" t="s">
        <v>103531</v>
      </c>
      <c r="K2067" t="s">
        <v>208</v>
      </c>
      <c r="L2067" t="s">
        <v>103530</v>
      </c>
      <c r="N2067" t="s">
        <v>208</v>
      </c>
      <c r="O2067" t="s">
        <v>476</v>
      </c>
      <c r="P2067" t="s">
        <v>476</v>
      </c>
    </row>
    <row r="2068" spans="1:16">
      <c r="A2068" s="484" t="s">
        <v>61262</v>
      </c>
      <c r="C2068" t="s">
        <v>61261</v>
      </c>
      <c r="D2068" t="s">
        <v>61261</v>
      </c>
      <c r="E2068" t="str">
        <f t="shared" si="32"/>
        <v>556154 - HOPITAL DE SAINT SYMPHORIEN SUR COISE</v>
      </c>
      <c r="F2068" t="s">
        <v>16174</v>
      </c>
      <c r="G2068" t="s">
        <v>61260</v>
      </c>
      <c r="H2068" t="s">
        <v>61259</v>
      </c>
      <c r="I2068" t="s">
        <v>61258</v>
      </c>
      <c r="J2068" t="s">
        <v>61257</v>
      </c>
      <c r="K2068" t="s">
        <v>208</v>
      </c>
      <c r="L2068" t="s">
        <v>61256</v>
      </c>
      <c r="N2068" t="s">
        <v>208</v>
      </c>
      <c r="O2068" t="s">
        <v>476</v>
      </c>
      <c r="P2068" t="s">
        <v>476</v>
      </c>
    </row>
    <row r="2069" spans="1:16">
      <c r="A2069" s="484" t="s">
        <v>108077</v>
      </c>
      <c r="B2069" s="485" t="s">
        <v>108076</v>
      </c>
      <c r="C2069" t="s">
        <v>108075</v>
      </c>
      <c r="D2069" t="s">
        <v>108074</v>
      </c>
      <c r="E2069" t="str">
        <f t="shared" si="32"/>
        <v>134685 - HNOT CH TARARE</v>
      </c>
      <c r="F2069" t="s">
        <v>1710</v>
      </c>
      <c r="G2069" t="s">
        <v>108073</v>
      </c>
      <c r="I2069" t="s">
        <v>33742</v>
      </c>
      <c r="J2069" t="s">
        <v>108072</v>
      </c>
      <c r="K2069" t="s">
        <v>108071</v>
      </c>
      <c r="L2069" t="s">
        <v>108070</v>
      </c>
      <c r="N2069" t="s">
        <v>208</v>
      </c>
      <c r="O2069" t="s">
        <v>476</v>
      </c>
      <c r="P2069" t="s">
        <v>476</v>
      </c>
    </row>
    <row r="2070" spans="1:16">
      <c r="A2070" s="484" t="s">
        <v>100764</v>
      </c>
      <c r="B2070" s="485" t="s">
        <v>100763</v>
      </c>
      <c r="C2070" t="s">
        <v>100762</v>
      </c>
      <c r="D2070" t="s">
        <v>100761</v>
      </c>
      <c r="E2070" t="str">
        <f t="shared" si="32"/>
        <v>28666 - CH IFSI VILLEFRANCHE SUR SAONE</v>
      </c>
      <c r="F2070" t="s">
        <v>1077</v>
      </c>
      <c r="G2070" t="s">
        <v>42920</v>
      </c>
      <c r="H2070" t="s">
        <v>42919</v>
      </c>
      <c r="I2070" t="s">
        <v>6782</v>
      </c>
      <c r="J2070" t="s">
        <v>100760</v>
      </c>
      <c r="K2070" t="s">
        <v>100759</v>
      </c>
      <c r="L2070" t="s">
        <v>100758</v>
      </c>
      <c r="N2070" t="s">
        <v>208</v>
      </c>
      <c r="O2070" t="s">
        <v>476</v>
      </c>
      <c r="P2070" t="s">
        <v>476</v>
      </c>
    </row>
    <row r="2071" spans="1:16">
      <c r="A2071" s="484" t="s">
        <v>42924</v>
      </c>
      <c r="C2071" t="s">
        <v>42923</v>
      </c>
      <c r="D2071" t="s">
        <v>42922</v>
      </c>
      <c r="E2071" t="str">
        <f t="shared" si="32"/>
        <v>365476 - CH VILLEFRANCHE S/SAONE</v>
      </c>
      <c r="F2071" t="s">
        <v>42921</v>
      </c>
      <c r="G2071" t="s">
        <v>42920</v>
      </c>
      <c r="H2071" t="s">
        <v>42919</v>
      </c>
      <c r="I2071" t="s">
        <v>6782</v>
      </c>
      <c r="J2071" t="s">
        <v>42918</v>
      </c>
      <c r="K2071" t="s">
        <v>42917</v>
      </c>
      <c r="L2071" t="s">
        <v>42916</v>
      </c>
      <c r="N2071" t="s">
        <v>208</v>
      </c>
      <c r="O2071" t="s">
        <v>476</v>
      </c>
      <c r="P2071" t="s">
        <v>476</v>
      </c>
    </row>
    <row r="2072" spans="1:16">
      <c r="A2072" s="484" t="s">
        <v>60503</v>
      </c>
      <c r="B2072" s="485" t="s">
        <v>60463</v>
      </c>
      <c r="C2072" t="s">
        <v>49281</v>
      </c>
      <c r="D2072" t="s">
        <v>60502</v>
      </c>
      <c r="E2072" t="str">
        <f t="shared" si="32"/>
        <v>5812 - HCL SIEGE</v>
      </c>
      <c r="F2072" t="s">
        <v>637</v>
      </c>
      <c r="G2072" t="s">
        <v>60501</v>
      </c>
      <c r="H2072" t="s">
        <v>60500</v>
      </c>
      <c r="I2072" t="s">
        <v>802</v>
      </c>
      <c r="J2072" t="s">
        <v>60499</v>
      </c>
      <c r="K2072" t="s">
        <v>60498</v>
      </c>
      <c r="L2072" t="s">
        <v>60497</v>
      </c>
      <c r="N2072" t="s">
        <v>208</v>
      </c>
      <c r="O2072" t="s">
        <v>476</v>
      </c>
      <c r="P2072" t="s">
        <v>476</v>
      </c>
    </row>
    <row r="2073" spans="1:16">
      <c r="A2073" s="484" t="s">
        <v>60470</v>
      </c>
      <c r="B2073" s="485" t="s">
        <v>60463</v>
      </c>
      <c r="C2073" t="s">
        <v>60469</v>
      </c>
      <c r="D2073" t="s">
        <v>60468</v>
      </c>
      <c r="E2073" t="str">
        <f t="shared" si="32"/>
        <v>565957 - HCL HOPITAL DE LA CROIX ROUSSE GH NORD</v>
      </c>
      <c r="F2073" t="s">
        <v>3601</v>
      </c>
      <c r="G2073" t="s">
        <v>60467</v>
      </c>
      <c r="I2073" t="s">
        <v>1131</v>
      </c>
      <c r="J2073" t="s">
        <v>60466</v>
      </c>
      <c r="K2073" t="s">
        <v>208</v>
      </c>
      <c r="L2073" t="s">
        <v>60465</v>
      </c>
      <c r="N2073" t="s">
        <v>208</v>
      </c>
      <c r="O2073" t="s">
        <v>476</v>
      </c>
      <c r="P2073" t="s">
        <v>476</v>
      </c>
    </row>
    <row r="2074" spans="1:16">
      <c r="A2074" s="484" t="s">
        <v>60509</v>
      </c>
      <c r="B2074" s="485" t="s">
        <v>60463</v>
      </c>
      <c r="C2074" t="s">
        <v>49281</v>
      </c>
      <c r="D2074" t="s">
        <v>60508</v>
      </c>
      <c r="E2074" t="str">
        <f t="shared" si="32"/>
        <v>465902 - CFPPH</v>
      </c>
      <c r="F2074" t="s">
        <v>5473</v>
      </c>
      <c r="G2074" t="s">
        <v>60507</v>
      </c>
      <c r="I2074" t="s">
        <v>3431</v>
      </c>
      <c r="J2074" t="s">
        <v>60506</v>
      </c>
      <c r="K2074" t="s">
        <v>60505</v>
      </c>
      <c r="L2074" t="s">
        <v>60504</v>
      </c>
      <c r="N2074" t="s">
        <v>207</v>
      </c>
      <c r="O2074" t="s">
        <v>476</v>
      </c>
      <c r="P2074" t="s">
        <v>476</v>
      </c>
    </row>
    <row r="2075" spans="1:16">
      <c r="A2075" s="484" t="s">
        <v>60477</v>
      </c>
      <c r="B2075" s="485" t="s">
        <v>60463</v>
      </c>
      <c r="C2075" t="s">
        <v>60476</v>
      </c>
      <c r="D2075" t="s">
        <v>60475</v>
      </c>
      <c r="E2075" t="str">
        <f t="shared" si="32"/>
        <v>544700 - HCL IFCS SECTEUR EST</v>
      </c>
      <c r="F2075" t="s">
        <v>41678</v>
      </c>
      <c r="G2075" t="s">
        <v>60474</v>
      </c>
      <c r="H2075" t="s">
        <v>60473</v>
      </c>
      <c r="I2075" t="s">
        <v>3431</v>
      </c>
      <c r="J2075" t="s">
        <v>60472</v>
      </c>
      <c r="K2075" t="s">
        <v>208</v>
      </c>
      <c r="L2075" t="s">
        <v>60471</v>
      </c>
      <c r="N2075" t="s">
        <v>208</v>
      </c>
      <c r="O2075" t="s">
        <v>476</v>
      </c>
      <c r="P2075" t="s">
        <v>476</v>
      </c>
    </row>
    <row r="2076" spans="1:16">
      <c r="A2076" s="484" t="s">
        <v>60484</v>
      </c>
      <c r="B2076" s="485" t="s">
        <v>60463</v>
      </c>
      <c r="C2076" t="s">
        <v>60483</v>
      </c>
      <c r="D2076" t="s">
        <v>60482</v>
      </c>
      <c r="E2076" t="str">
        <f t="shared" si="32"/>
        <v>579798 - HCL EDOUARD HERRIOT</v>
      </c>
      <c r="F2076" t="s">
        <v>4275</v>
      </c>
      <c r="G2076" t="s">
        <v>60481</v>
      </c>
      <c r="H2076" t="s">
        <v>60480</v>
      </c>
      <c r="I2076" t="s">
        <v>802</v>
      </c>
      <c r="J2076" t="s">
        <v>60479</v>
      </c>
      <c r="K2076" t="s">
        <v>208</v>
      </c>
      <c r="L2076" t="s">
        <v>60478</v>
      </c>
      <c r="N2076" t="s">
        <v>208</v>
      </c>
      <c r="O2076" t="s">
        <v>476</v>
      </c>
      <c r="P2076" t="s">
        <v>476</v>
      </c>
    </row>
    <row r="2077" spans="1:16">
      <c r="A2077" s="484" t="s">
        <v>60496</v>
      </c>
      <c r="B2077" s="485" t="s">
        <v>60463</v>
      </c>
      <c r="C2077" t="s">
        <v>60495</v>
      </c>
      <c r="D2077" t="s">
        <v>60494</v>
      </c>
      <c r="E2077" t="str">
        <f t="shared" si="32"/>
        <v>571362 - HCL - CENTRE HOSPITALIER LYON SUD PIERRE BENITE</v>
      </c>
      <c r="F2077" t="s">
        <v>6584</v>
      </c>
      <c r="G2077" t="s">
        <v>60493</v>
      </c>
      <c r="I2077" t="s">
        <v>15436</v>
      </c>
      <c r="J2077" t="s">
        <v>60492</v>
      </c>
      <c r="K2077" t="s">
        <v>208</v>
      </c>
      <c r="L2077" t="s">
        <v>60491</v>
      </c>
      <c r="N2077" t="s">
        <v>208</v>
      </c>
      <c r="O2077" t="s">
        <v>476</v>
      </c>
      <c r="P2077" t="s">
        <v>476</v>
      </c>
    </row>
    <row r="2078" spans="1:16">
      <c r="A2078" s="484" t="s">
        <v>60464</v>
      </c>
      <c r="B2078" s="485" t="s">
        <v>60463</v>
      </c>
      <c r="C2078" t="s">
        <v>60462</v>
      </c>
      <c r="D2078" t="s">
        <v>60461</v>
      </c>
      <c r="E2078" t="str">
        <f t="shared" si="32"/>
        <v>647093 - HOSPICES CIVILS LYON EC INFIRMIERE AS ST GENIS LAVAL</v>
      </c>
      <c r="F2078" t="s">
        <v>613</v>
      </c>
      <c r="G2078" t="s">
        <v>60460</v>
      </c>
      <c r="I2078" t="s">
        <v>9871</v>
      </c>
      <c r="J2078" t="s">
        <v>60459</v>
      </c>
      <c r="K2078" t="s">
        <v>208</v>
      </c>
      <c r="L2078" t="s">
        <v>60458</v>
      </c>
      <c r="N2078" t="s">
        <v>207</v>
      </c>
      <c r="O2078" t="s">
        <v>476</v>
      </c>
      <c r="P2078" t="s">
        <v>476</v>
      </c>
    </row>
    <row r="2079" spans="1:16">
      <c r="A2079" s="484" t="s">
        <v>60490</v>
      </c>
      <c r="B2079" s="485" t="s">
        <v>60463</v>
      </c>
      <c r="C2079" t="s">
        <v>60489</v>
      </c>
      <c r="D2079" t="s">
        <v>60488</v>
      </c>
      <c r="E2079" t="str">
        <f t="shared" si="32"/>
        <v>546148 - HOSPICES CIVILS DE LYON - CLEMENCEAU</v>
      </c>
      <c r="F2079" t="s">
        <v>5473</v>
      </c>
      <c r="G2079" t="s">
        <v>60460</v>
      </c>
      <c r="H2079" t="s">
        <v>60487</v>
      </c>
      <c r="I2079" t="s">
        <v>9871</v>
      </c>
      <c r="J2079" t="s">
        <v>60486</v>
      </c>
      <c r="K2079" t="s">
        <v>208</v>
      </c>
      <c r="L2079" t="s">
        <v>60485</v>
      </c>
      <c r="N2079" t="s">
        <v>208</v>
      </c>
      <c r="O2079" t="s">
        <v>476</v>
      </c>
      <c r="P2079" t="s">
        <v>476</v>
      </c>
    </row>
    <row r="2080" spans="1:16">
      <c r="A2080" s="484" t="s">
        <v>64070</v>
      </c>
      <c r="B2080" s="485" t="s">
        <v>64069</v>
      </c>
      <c r="C2080" t="s">
        <v>64068</v>
      </c>
      <c r="D2080" t="s">
        <v>64067</v>
      </c>
      <c r="E2080" t="str">
        <f t="shared" si="32"/>
        <v>53510 - GH 70</v>
      </c>
      <c r="F2080" t="s">
        <v>2572</v>
      </c>
      <c r="G2080" t="s">
        <v>64066</v>
      </c>
      <c r="I2080" t="s">
        <v>22146</v>
      </c>
      <c r="J2080" t="s">
        <v>64065</v>
      </c>
      <c r="K2080" t="s">
        <v>64064</v>
      </c>
      <c r="L2080" t="s">
        <v>64063</v>
      </c>
      <c r="N2080" t="s">
        <v>208</v>
      </c>
      <c r="O2080" t="s">
        <v>476</v>
      </c>
      <c r="P2080" t="s">
        <v>476</v>
      </c>
    </row>
    <row r="2081" spans="1:16">
      <c r="A2081" s="484" t="s">
        <v>104673</v>
      </c>
      <c r="C2081" t="s">
        <v>104672</v>
      </c>
      <c r="D2081" t="s">
        <v>104671</v>
      </c>
      <c r="E2081" t="str">
        <f t="shared" si="32"/>
        <v>476432 - CH AUTUN</v>
      </c>
      <c r="G2081" t="s">
        <v>104670</v>
      </c>
      <c r="I2081" t="s">
        <v>34857</v>
      </c>
      <c r="J2081" t="s">
        <v>104669</v>
      </c>
      <c r="K2081" t="s">
        <v>104668</v>
      </c>
      <c r="L2081" t="s">
        <v>104667</v>
      </c>
      <c r="N2081" t="s">
        <v>208</v>
      </c>
      <c r="O2081" t="s">
        <v>476</v>
      </c>
      <c r="P2081" t="s">
        <v>476</v>
      </c>
    </row>
    <row r="2082" spans="1:16">
      <c r="A2082" s="484" t="s">
        <v>104853</v>
      </c>
      <c r="C2082" t="s">
        <v>104852</v>
      </c>
      <c r="D2082" t="s">
        <v>104851</v>
      </c>
      <c r="E2082" t="str">
        <f t="shared" si="32"/>
        <v>522211 - CH ALIGRE BOURBON LANCY</v>
      </c>
      <c r="F2082" t="s">
        <v>5998</v>
      </c>
      <c r="G2082" t="s">
        <v>104850</v>
      </c>
      <c r="I2082" t="s">
        <v>104849</v>
      </c>
      <c r="J2082" t="s">
        <v>104848</v>
      </c>
      <c r="K2082" t="s">
        <v>208</v>
      </c>
      <c r="L2082" t="s">
        <v>104847</v>
      </c>
      <c r="N2082" t="s">
        <v>208</v>
      </c>
      <c r="O2082" t="s">
        <v>476</v>
      </c>
      <c r="P2082" t="s">
        <v>476</v>
      </c>
    </row>
    <row r="2083" spans="1:16">
      <c r="A2083" s="484" t="s">
        <v>81516</v>
      </c>
      <c r="C2083" t="s">
        <v>81515</v>
      </c>
      <c r="D2083" t="s">
        <v>81515</v>
      </c>
      <c r="E2083" t="str">
        <f t="shared" si="32"/>
        <v>481567 - EHPAD LE CREUSOT</v>
      </c>
      <c r="F2083" t="s">
        <v>63870</v>
      </c>
      <c r="G2083" t="s">
        <v>81514</v>
      </c>
      <c r="H2083" t="s">
        <v>81513</v>
      </c>
      <c r="I2083" t="s">
        <v>41803</v>
      </c>
      <c r="J2083" t="s">
        <v>81512</v>
      </c>
      <c r="K2083" t="s">
        <v>208</v>
      </c>
      <c r="L2083" t="s">
        <v>81511</v>
      </c>
      <c r="N2083" t="s">
        <v>208</v>
      </c>
      <c r="O2083" t="s">
        <v>476</v>
      </c>
      <c r="P2083" t="s">
        <v>476</v>
      </c>
    </row>
    <row r="2084" spans="1:16">
      <c r="A2084" s="484" t="s">
        <v>103852</v>
      </c>
      <c r="C2084" t="s">
        <v>103851</v>
      </c>
      <c r="D2084" t="s">
        <v>103850</v>
      </c>
      <c r="E2084" t="str">
        <f t="shared" si="32"/>
        <v>649077 - CH LA GUICHE</v>
      </c>
      <c r="F2084" t="s">
        <v>5037</v>
      </c>
      <c r="G2084" t="s">
        <v>103849</v>
      </c>
      <c r="I2084" t="s">
        <v>103848</v>
      </c>
      <c r="J2084" t="s">
        <v>103847</v>
      </c>
      <c r="K2084" t="s">
        <v>208</v>
      </c>
      <c r="L2084" t="s">
        <v>103846</v>
      </c>
      <c r="N2084" t="s">
        <v>208</v>
      </c>
      <c r="O2084" t="s">
        <v>476</v>
      </c>
      <c r="P2084" t="s">
        <v>476</v>
      </c>
    </row>
    <row r="2085" spans="1:16">
      <c r="A2085" s="484" t="s">
        <v>103878</v>
      </c>
      <c r="B2085" s="485" t="s">
        <v>103877</v>
      </c>
      <c r="C2085" t="s">
        <v>103876</v>
      </c>
      <c r="D2085" t="s">
        <v>103875</v>
      </c>
      <c r="E2085" t="str">
        <f t="shared" si="32"/>
        <v>367643 - CHBL</v>
      </c>
      <c r="F2085" t="s">
        <v>2919</v>
      </c>
      <c r="G2085" t="s">
        <v>103874</v>
      </c>
      <c r="I2085" t="s">
        <v>84669</v>
      </c>
      <c r="K2085" t="s">
        <v>208</v>
      </c>
      <c r="L2085" t="s">
        <v>103873</v>
      </c>
      <c r="N2085" t="s">
        <v>208</v>
      </c>
      <c r="O2085" t="s">
        <v>476</v>
      </c>
      <c r="P2085" t="s">
        <v>476</v>
      </c>
    </row>
    <row r="2086" spans="1:16">
      <c r="A2086" s="484" t="s">
        <v>102064</v>
      </c>
      <c r="B2086" s="485" t="s">
        <v>101967</v>
      </c>
      <c r="C2086" t="s">
        <v>102063</v>
      </c>
      <c r="D2086" t="s">
        <v>102062</v>
      </c>
      <c r="E2086" t="str">
        <f t="shared" si="32"/>
        <v>25963 - CH MACON</v>
      </c>
      <c r="F2086" t="s">
        <v>26859</v>
      </c>
      <c r="G2086" t="s">
        <v>102061</v>
      </c>
      <c r="I2086" t="s">
        <v>2917</v>
      </c>
      <c r="J2086" t="s">
        <v>102060</v>
      </c>
      <c r="K2086" t="s">
        <v>102059</v>
      </c>
      <c r="L2086" t="s">
        <v>102058</v>
      </c>
      <c r="N2086" t="s">
        <v>208</v>
      </c>
      <c r="O2086" t="s">
        <v>476</v>
      </c>
      <c r="P2086" t="s">
        <v>476</v>
      </c>
    </row>
    <row r="2087" spans="1:16">
      <c r="A2087" s="484" t="s">
        <v>101968</v>
      </c>
      <c r="B2087" s="485" t="s">
        <v>101967</v>
      </c>
      <c r="C2087" t="s">
        <v>101966</v>
      </c>
      <c r="D2087" t="s">
        <v>101965</v>
      </c>
      <c r="E2087" t="str">
        <f t="shared" si="32"/>
        <v>481490 - CH MACON IFSI IFAS</v>
      </c>
      <c r="F2087" t="s">
        <v>2919</v>
      </c>
      <c r="G2087" t="s">
        <v>101964</v>
      </c>
      <c r="I2087" t="s">
        <v>2917</v>
      </c>
      <c r="J2087" t="s">
        <v>101963</v>
      </c>
      <c r="K2087" t="s">
        <v>208</v>
      </c>
      <c r="L2087" t="s">
        <v>101962</v>
      </c>
      <c r="N2087" t="s">
        <v>208</v>
      </c>
      <c r="O2087" t="s">
        <v>476</v>
      </c>
      <c r="P2087" t="s">
        <v>476</v>
      </c>
    </row>
    <row r="2088" spans="1:16">
      <c r="A2088" s="484" t="s">
        <v>101699</v>
      </c>
      <c r="B2088" s="485" t="s">
        <v>101698</v>
      </c>
      <c r="C2088" t="s">
        <v>101697</v>
      </c>
      <c r="D2088" t="s">
        <v>101696</v>
      </c>
      <c r="E2088" t="str">
        <f t="shared" si="32"/>
        <v>478416 - CH PARAY LE MONIAL IFSI IFAS</v>
      </c>
      <c r="F2088" t="s">
        <v>5473</v>
      </c>
      <c r="G2088" t="s">
        <v>54629</v>
      </c>
      <c r="I2088" t="s">
        <v>40903</v>
      </c>
      <c r="J2088" t="s">
        <v>101695</v>
      </c>
      <c r="K2088" t="s">
        <v>208</v>
      </c>
      <c r="L2088" t="s">
        <v>101694</v>
      </c>
      <c r="N2088" t="s">
        <v>208</v>
      </c>
      <c r="O2088" t="s">
        <v>476</v>
      </c>
      <c r="P2088" t="s">
        <v>476</v>
      </c>
    </row>
    <row r="2089" spans="1:16">
      <c r="A2089" s="484" t="s">
        <v>77569</v>
      </c>
      <c r="C2089" t="s">
        <v>77568</v>
      </c>
      <c r="D2089" t="s">
        <v>77567</v>
      </c>
      <c r="E2089" t="str">
        <f t="shared" si="32"/>
        <v>476298 - EPSM CHS 71 SEVREY</v>
      </c>
      <c r="F2089" t="s">
        <v>11753</v>
      </c>
      <c r="G2089" t="s">
        <v>77566</v>
      </c>
      <c r="I2089" t="s">
        <v>77565</v>
      </c>
      <c r="J2089" t="s">
        <v>77564</v>
      </c>
      <c r="K2089" t="s">
        <v>77563</v>
      </c>
      <c r="L2089" t="s">
        <v>77562</v>
      </c>
      <c r="N2089" t="s">
        <v>208</v>
      </c>
      <c r="O2089" t="s">
        <v>476</v>
      </c>
      <c r="P2089" t="s">
        <v>476</v>
      </c>
    </row>
    <row r="2090" spans="1:16">
      <c r="A2090" s="484" t="s">
        <v>100728</v>
      </c>
      <c r="B2090" s="485" t="s">
        <v>100727</v>
      </c>
      <c r="C2090" t="s">
        <v>100726</v>
      </c>
      <c r="D2090" t="s">
        <v>100725</v>
      </c>
      <c r="E2090" t="str">
        <f t="shared" si="32"/>
        <v>26920 - CH CHALON SUR SAONE</v>
      </c>
      <c r="F2090" t="s">
        <v>7936</v>
      </c>
      <c r="G2090" t="s">
        <v>100724</v>
      </c>
      <c r="I2090" t="s">
        <v>7815</v>
      </c>
      <c r="J2090" t="s">
        <v>100723</v>
      </c>
      <c r="K2090" t="s">
        <v>100722</v>
      </c>
      <c r="L2090" t="s">
        <v>100721</v>
      </c>
      <c r="N2090" t="s">
        <v>208</v>
      </c>
      <c r="O2090" t="s">
        <v>476</v>
      </c>
      <c r="P2090" t="s">
        <v>476</v>
      </c>
    </row>
    <row r="2091" spans="1:16">
      <c r="A2091" s="484" t="s">
        <v>102319</v>
      </c>
      <c r="B2091" s="485" t="s">
        <v>102318</v>
      </c>
      <c r="C2091" t="s">
        <v>102317</v>
      </c>
      <c r="D2091" t="s">
        <v>102316</v>
      </c>
      <c r="E2091" t="str">
        <f t="shared" si="32"/>
        <v>11332 - CH JEAN BOUVERI - ECOLE PARAMEDICALE</v>
      </c>
      <c r="F2091" t="s">
        <v>2919</v>
      </c>
      <c r="G2091" t="s">
        <v>102315</v>
      </c>
      <c r="I2091" t="s">
        <v>4355</v>
      </c>
      <c r="J2091" t="s">
        <v>102314</v>
      </c>
      <c r="K2091" t="s">
        <v>208</v>
      </c>
      <c r="L2091" t="s">
        <v>102313</v>
      </c>
      <c r="N2091" t="s">
        <v>208</v>
      </c>
      <c r="O2091" t="s">
        <v>476</v>
      </c>
      <c r="P2091" t="s">
        <v>476</v>
      </c>
    </row>
    <row r="2092" spans="1:16">
      <c r="A2092" s="484" t="s">
        <v>78105</v>
      </c>
      <c r="C2092" t="s">
        <v>78104</v>
      </c>
      <c r="D2092" t="s">
        <v>78104</v>
      </c>
      <c r="E2092" t="str">
        <f t="shared" si="32"/>
        <v>492176 - ESPACES LE CLOS MOURON</v>
      </c>
      <c r="F2092" t="s">
        <v>23819</v>
      </c>
      <c r="G2092" t="s">
        <v>78103</v>
      </c>
      <c r="H2092" t="s">
        <v>78102</v>
      </c>
      <c r="I2092" t="s">
        <v>78101</v>
      </c>
      <c r="J2092" t="s">
        <v>78100</v>
      </c>
      <c r="K2092" t="s">
        <v>208</v>
      </c>
      <c r="L2092" t="s">
        <v>78099</v>
      </c>
      <c r="N2092" t="s">
        <v>208</v>
      </c>
      <c r="O2092" t="s">
        <v>476</v>
      </c>
      <c r="P2092" t="s">
        <v>476</v>
      </c>
    </row>
    <row r="2093" spans="1:16">
      <c r="A2093" s="484" t="s">
        <v>79002</v>
      </c>
      <c r="C2093" t="s">
        <v>79001</v>
      </c>
      <c r="D2093" t="s">
        <v>79001</v>
      </c>
      <c r="E2093" t="str">
        <f t="shared" si="32"/>
        <v>522960 - EPSMS LE VERNOY</v>
      </c>
      <c r="F2093" t="s">
        <v>5998</v>
      </c>
      <c r="G2093" t="s">
        <v>79000</v>
      </c>
      <c r="H2093" t="s">
        <v>78999</v>
      </c>
      <c r="I2093" t="s">
        <v>78998</v>
      </c>
      <c r="J2093" t="s">
        <v>78997</v>
      </c>
      <c r="K2093" t="s">
        <v>208</v>
      </c>
      <c r="L2093" t="s">
        <v>78996</v>
      </c>
      <c r="N2093" t="s">
        <v>208</v>
      </c>
      <c r="O2093" t="s">
        <v>476</v>
      </c>
      <c r="P2093" t="s">
        <v>476</v>
      </c>
    </row>
    <row r="2094" spans="1:16">
      <c r="A2094" s="484" t="s">
        <v>60925</v>
      </c>
      <c r="C2094" t="s">
        <v>60924</v>
      </c>
      <c r="D2094" t="s">
        <v>60923</v>
      </c>
      <c r="E2094" t="str">
        <f t="shared" si="32"/>
        <v>185670 - CH SILLE LE GUILLAUME</v>
      </c>
      <c r="G2094" t="s">
        <v>60922</v>
      </c>
      <c r="H2094" t="s">
        <v>60921</v>
      </c>
      <c r="I2094" t="s">
        <v>60920</v>
      </c>
      <c r="J2094" t="s">
        <v>60919</v>
      </c>
      <c r="K2094" t="s">
        <v>208</v>
      </c>
      <c r="L2094" t="s">
        <v>60918</v>
      </c>
      <c r="N2094" t="s">
        <v>208</v>
      </c>
      <c r="O2094" t="s">
        <v>476</v>
      </c>
      <c r="P2094" t="s">
        <v>476</v>
      </c>
    </row>
    <row r="2095" spans="1:16">
      <c r="A2095" s="484" t="s">
        <v>81995</v>
      </c>
      <c r="C2095" t="s">
        <v>81994</v>
      </c>
      <c r="D2095" t="s">
        <v>81993</v>
      </c>
      <c r="E2095" t="str">
        <f t="shared" si="32"/>
        <v>619164 - EHPAD MONTFORT LE GESNOIS</v>
      </c>
      <c r="F2095" t="s">
        <v>55061</v>
      </c>
      <c r="G2095" t="s">
        <v>81992</v>
      </c>
      <c r="I2095" t="s">
        <v>81991</v>
      </c>
      <c r="J2095" t="s">
        <v>81990</v>
      </c>
      <c r="K2095" t="s">
        <v>208</v>
      </c>
      <c r="L2095" t="s">
        <v>81989</v>
      </c>
      <c r="N2095" t="s">
        <v>208</v>
      </c>
      <c r="O2095" t="s">
        <v>476</v>
      </c>
      <c r="P2095" t="s">
        <v>476</v>
      </c>
    </row>
    <row r="2096" spans="1:16">
      <c r="A2096" s="484" t="s">
        <v>81474</v>
      </c>
      <c r="C2096" t="s">
        <v>81473</v>
      </c>
      <c r="D2096" t="s">
        <v>81473</v>
      </c>
      <c r="E2096" t="str">
        <f t="shared" si="32"/>
        <v>548420 - EHPAD LE PRIEURE PONTVALLAIN</v>
      </c>
      <c r="F2096" t="s">
        <v>24285</v>
      </c>
      <c r="G2096" t="s">
        <v>81472</v>
      </c>
      <c r="I2096" t="s">
        <v>81471</v>
      </c>
      <c r="J2096" t="s">
        <v>81470</v>
      </c>
      <c r="K2096" t="s">
        <v>208</v>
      </c>
      <c r="L2096" t="s">
        <v>81469</v>
      </c>
      <c r="N2096" t="s">
        <v>208</v>
      </c>
      <c r="O2096" t="s">
        <v>476</v>
      </c>
      <c r="P2096" t="s">
        <v>476</v>
      </c>
    </row>
    <row r="2097" spans="1:16">
      <c r="A2097" s="484" t="s">
        <v>81406</v>
      </c>
      <c r="C2097" t="s">
        <v>81405</v>
      </c>
      <c r="D2097" t="s">
        <v>81404</v>
      </c>
      <c r="E2097" t="str">
        <f t="shared" si="32"/>
        <v>541825 - EHPAD MANSIGNE</v>
      </c>
      <c r="F2097" t="s">
        <v>76037</v>
      </c>
      <c r="G2097" t="s">
        <v>81403</v>
      </c>
      <c r="I2097" t="s">
        <v>81402</v>
      </c>
      <c r="J2097" t="s">
        <v>81401</v>
      </c>
      <c r="K2097" t="s">
        <v>208</v>
      </c>
      <c r="L2097" t="s">
        <v>81400</v>
      </c>
      <c r="N2097" t="s">
        <v>208</v>
      </c>
      <c r="O2097" t="s">
        <v>476</v>
      </c>
      <c r="P2097" t="s">
        <v>476</v>
      </c>
    </row>
    <row r="2098" spans="1:16">
      <c r="A2098" s="484" t="s">
        <v>81442</v>
      </c>
      <c r="C2098" t="s">
        <v>81441</v>
      </c>
      <c r="D2098" t="s">
        <v>81441</v>
      </c>
      <c r="E2098" t="str">
        <f t="shared" si="32"/>
        <v>617593 - EHPAD LES CHEVRIERS MAYET</v>
      </c>
      <c r="F2098" t="s">
        <v>22955</v>
      </c>
      <c r="G2098" t="s">
        <v>81440</v>
      </c>
      <c r="I2098" t="s">
        <v>81439</v>
      </c>
      <c r="J2098" t="s">
        <v>81438</v>
      </c>
      <c r="K2098" t="s">
        <v>208</v>
      </c>
      <c r="L2098" t="s">
        <v>81437</v>
      </c>
      <c r="N2098" t="s">
        <v>208</v>
      </c>
      <c r="O2098" t="s">
        <v>476</v>
      </c>
      <c r="P2098" t="s">
        <v>476</v>
      </c>
    </row>
    <row r="2099" spans="1:16">
      <c r="A2099" s="484" t="s">
        <v>102117</v>
      </c>
      <c r="B2099" s="485" t="s">
        <v>58815</v>
      </c>
      <c r="C2099" t="s">
        <v>102116</v>
      </c>
      <c r="D2099" t="s">
        <v>102115</v>
      </c>
      <c r="E2099" t="str">
        <f t="shared" si="32"/>
        <v>11654 - CH LE MANS</v>
      </c>
      <c r="F2099" t="s">
        <v>22006</v>
      </c>
      <c r="G2099" t="s">
        <v>102114</v>
      </c>
      <c r="I2099" t="s">
        <v>3929</v>
      </c>
      <c r="J2099" t="s">
        <v>102113</v>
      </c>
      <c r="K2099" t="s">
        <v>102112</v>
      </c>
      <c r="L2099" t="s">
        <v>102111</v>
      </c>
      <c r="N2099" t="s">
        <v>208</v>
      </c>
      <c r="O2099" t="s">
        <v>476</v>
      </c>
      <c r="P2099" t="s">
        <v>476</v>
      </c>
    </row>
    <row r="2100" spans="1:16">
      <c r="A2100" s="484" t="s">
        <v>58816</v>
      </c>
      <c r="B2100" s="485" t="s">
        <v>58815</v>
      </c>
      <c r="C2100" t="s">
        <v>58814</v>
      </c>
      <c r="D2100" t="s">
        <v>58814</v>
      </c>
      <c r="E2100" t="str">
        <f t="shared" si="32"/>
        <v>653433 - IFSI IFAS DE L'HOPITAL DU MANS</v>
      </c>
      <c r="F2100" t="s">
        <v>40411</v>
      </c>
      <c r="G2100" t="s">
        <v>58813</v>
      </c>
      <c r="I2100" t="s">
        <v>3929</v>
      </c>
      <c r="J2100" t="s">
        <v>58812</v>
      </c>
      <c r="K2100" t="s">
        <v>208</v>
      </c>
      <c r="L2100" t="s">
        <v>58811</v>
      </c>
      <c r="N2100" t="s">
        <v>208</v>
      </c>
      <c r="O2100" t="s">
        <v>476</v>
      </c>
      <c r="P2100" t="s">
        <v>476</v>
      </c>
    </row>
    <row r="2101" spans="1:16">
      <c r="A2101" s="484" t="s">
        <v>60958</v>
      </c>
      <c r="C2101" t="s">
        <v>60957</v>
      </c>
      <c r="D2101" t="s">
        <v>60956</v>
      </c>
      <c r="E2101" t="str">
        <f t="shared" si="32"/>
        <v>524013 - CH LE LUDE</v>
      </c>
      <c r="F2101" t="s">
        <v>60955</v>
      </c>
      <c r="G2101" t="s">
        <v>60954</v>
      </c>
      <c r="I2101" t="s">
        <v>60953</v>
      </c>
      <c r="J2101" t="s">
        <v>60952</v>
      </c>
      <c r="K2101" t="s">
        <v>208</v>
      </c>
      <c r="L2101" t="s">
        <v>60951</v>
      </c>
      <c r="N2101" t="s">
        <v>208</v>
      </c>
      <c r="O2101" t="s">
        <v>476</v>
      </c>
      <c r="P2101" t="s">
        <v>476</v>
      </c>
    </row>
    <row r="2102" spans="1:16">
      <c r="A2102" s="484" t="s">
        <v>81683</v>
      </c>
      <c r="C2102" t="s">
        <v>81682</v>
      </c>
      <c r="D2102" t="s">
        <v>81682</v>
      </c>
      <c r="E2102" t="str">
        <f t="shared" si="32"/>
        <v>612728 - EHPAD FONDATION ALBERT TROTTE THORIGNE SUR DUE</v>
      </c>
      <c r="F2102" t="s">
        <v>12260</v>
      </c>
      <c r="G2102" t="s">
        <v>81681</v>
      </c>
      <c r="I2102" t="s">
        <v>81680</v>
      </c>
      <c r="J2102" t="s">
        <v>81679</v>
      </c>
      <c r="K2102" t="s">
        <v>208</v>
      </c>
      <c r="L2102" t="s">
        <v>81678</v>
      </c>
      <c r="N2102" t="s">
        <v>208</v>
      </c>
      <c r="O2102" t="s">
        <v>476</v>
      </c>
      <c r="P2102" t="s">
        <v>476</v>
      </c>
    </row>
    <row r="2103" spans="1:16">
      <c r="A2103" s="484" t="s">
        <v>104172</v>
      </c>
      <c r="C2103" t="s">
        <v>104171</v>
      </c>
      <c r="D2103" t="s">
        <v>104170</v>
      </c>
      <c r="E2103" t="str">
        <f t="shared" si="32"/>
        <v>486188 - CH BONNETABLE</v>
      </c>
      <c r="F2103" t="s">
        <v>22126</v>
      </c>
      <c r="G2103" t="s">
        <v>104169</v>
      </c>
      <c r="I2103" t="s">
        <v>104168</v>
      </c>
      <c r="J2103" t="s">
        <v>104167</v>
      </c>
      <c r="K2103" t="s">
        <v>208</v>
      </c>
      <c r="L2103" t="s">
        <v>104166</v>
      </c>
      <c r="N2103" t="s">
        <v>208</v>
      </c>
      <c r="O2103" t="s">
        <v>476</v>
      </c>
      <c r="P2103" t="s">
        <v>476</v>
      </c>
    </row>
    <row r="2104" spans="1:16">
      <c r="A2104" s="484" t="s">
        <v>61079</v>
      </c>
      <c r="C2104" t="s">
        <v>61078</v>
      </c>
      <c r="D2104" t="s">
        <v>61077</v>
      </c>
      <c r="E2104" t="str">
        <f t="shared" si="32"/>
        <v>481520 - HL BEAUMONT SUR SARTHE</v>
      </c>
      <c r="F2104" t="s">
        <v>61076</v>
      </c>
      <c r="G2104" t="s">
        <v>61075</v>
      </c>
      <c r="I2104" t="s">
        <v>61074</v>
      </c>
      <c r="J2104" t="s">
        <v>61073</v>
      </c>
      <c r="K2104" t="s">
        <v>208</v>
      </c>
      <c r="L2104" t="s">
        <v>61072</v>
      </c>
      <c r="N2104" t="s">
        <v>208</v>
      </c>
      <c r="O2104" t="s">
        <v>476</v>
      </c>
      <c r="P2104" t="s">
        <v>476</v>
      </c>
    </row>
    <row r="2105" spans="1:16">
      <c r="A2105" s="484" t="s">
        <v>101681</v>
      </c>
      <c r="C2105" t="s">
        <v>101680</v>
      </c>
      <c r="D2105" t="s">
        <v>101679</v>
      </c>
      <c r="E2105" t="str">
        <f t="shared" si="32"/>
        <v>15404 - CH LA FERTE BERNARD</v>
      </c>
      <c r="F2105" t="s">
        <v>7000</v>
      </c>
      <c r="G2105" t="s">
        <v>101678</v>
      </c>
      <c r="H2105" t="s">
        <v>77042</v>
      </c>
      <c r="I2105" t="s">
        <v>59683</v>
      </c>
      <c r="J2105" t="s">
        <v>101677</v>
      </c>
      <c r="K2105" t="s">
        <v>101676</v>
      </c>
      <c r="L2105" t="s">
        <v>101675</v>
      </c>
      <c r="N2105" t="s">
        <v>208</v>
      </c>
      <c r="O2105" t="s">
        <v>476</v>
      </c>
      <c r="P2105" t="s">
        <v>476</v>
      </c>
    </row>
    <row r="2106" spans="1:16">
      <c r="A2106" s="484" t="s">
        <v>104085</v>
      </c>
      <c r="C2106" t="s">
        <v>104084</v>
      </c>
      <c r="D2106" t="s">
        <v>104083</v>
      </c>
      <c r="E2106" t="str">
        <f t="shared" si="32"/>
        <v>122543 - CH CHATEAU DU LOIR</v>
      </c>
      <c r="F2106" t="s">
        <v>7000</v>
      </c>
      <c r="G2106" t="s">
        <v>104082</v>
      </c>
      <c r="H2106" t="s">
        <v>104081</v>
      </c>
      <c r="I2106" t="s">
        <v>19726</v>
      </c>
      <c r="J2106" t="s">
        <v>104080</v>
      </c>
      <c r="K2106" t="s">
        <v>208</v>
      </c>
      <c r="L2106" t="s">
        <v>104079</v>
      </c>
      <c r="N2106" t="s">
        <v>208</v>
      </c>
      <c r="O2106" t="s">
        <v>476</v>
      </c>
      <c r="P2106" t="s">
        <v>476</v>
      </c>
    </row>
    <row r="2107" spans="1:16">
      <c r="A2107" s="484" t="s">
        <v>79030</v>
      </c>
      <c r="B2107" s="485" t="s">
        <v>79029</v>
      </c>
      <c r="C2107" t="s">
        <v>79028</v>
      </c>
      <c r="D2107" t="s">
        <v>79028</v>
      </c>
      <c r="E2107" t="str">
        <f t="shared" si="32"/>
        <v>16720 - EPSM DE LA SARTHE</v>
      </c>
      <c r="F2107" t="s">
        <v>79027</v>
      </c>
      <c r="G2107" t="s">
        <v>79026</v>
      </c>
      <c r="I2107" t="s">
        <v>78806</v>
      </c>
      <c r="J2107" t="s">
        <v>79025</v>
      </c>
      <c r="K2107" t="s">
        <v>79024</v>
      </c>
      <c r="L2107" t="s">
        <v>79023</v>
      </c>
      <c r="N2107" t="s">
        <v>208</v>
      </c>
      <c r="O2107" t="s">
        <v>476</v>
      </c>
      <c r="P2107" t="s">
        <v>476</v>
      </c>
    </row>
    <row r="2108" spans="1:16">
      <c r="A2108" s="484" t="s">
        <v>27125</v>
      </c>
      <c r="B2108" s="485" t="s">
        <v>27124</v>
      </c>
      <c r="C2108" t="s">
        <v>27123</v>
      </c>
      <c r="D2108" t="s">
        <v>27122</v>
      </c>
      <c r="E2108" t="str">
        <f t="shared" si="32"/>
        <v>90219 - PSSL</v>
      </c>
      <c r="F2108" t="s">
        <v>7000</v>
      </c>
      <c r="G2108" t="s">
        <v>27121</v>
      </c>
      <c r="H2108" t="s">
        <v>27120</v>
      </c>
      <c r="I2108" t="s">
        <v>27119</v>
      </c>
      <c r="J2108" t="s">
        <v>27118</v>
      </c>
      <c r="K2108" t="s">
        <v>27117</v>
      </c>
      <c r="L2108" t="s">
        <v>27116</v>
      </c>
      <c r="N2108" t="s">
        <v>208</v>
      </c>
      <c r="O2108" t="s">
        <v>476</v>
      </c>
      <c r="P2108" t="s">
        <v>476</v>
      </c>
    </row>
    <row r="2109" spans="1:16">
      <c r="A2109" s="484" t="s">
        <v>93140</v>
      </c>
      <c r="C2109" t="s">
        <v>93139</v>
      </c>
      <c r="D2109" t="s">
        <v>93138</v>
      </c>
      <c r="E2109" t="str">
        <f t="shared" si="32"/>
        <v>500148 - CEGVS BRULON</v>
      </c>
      <c r="F2109" t="s">
        <v>46133</v>
      </c>
      <c r="G2109" t="s">
        <v>93137</v>
      </c>
      <c r="I2109" t="s">
        <v>93136</v>
      </c>
      <c r="J2109" t="s">
        <v>93135</v>
      </c>
      <c r="K2109" t="s">
        <v>208</v>
      </c>
      <c r="L2109" t="s">
        <v>93134</v>
      </c>
      <c r="N2109" t="s">
        <v>208</v>
      </c>
      <c r="O2109" t="s">
        <v>476</v>
      </c>
      <c r="P2109" t="s">
        <v>476</v>
      </c>
    </row>
    <row r="2110" spans="1:16">
      <c r="A2110" s="484" t="s">
        <v>101244</v>
      </c>
      <c r="B2110" s="485" t="s">
        <v>101243</v>
      </c>
      <c r="C2110" t="s">
        <v>101242</v>
      </c>
      <c r="D2110" t="s">
        <v>101241</v>
      </c>
      <c r="E2110" t="str">
        <f t="shared" si="32"/>
        <v>464119 - CHS SAVOIE</v>
      </c>
      <c r="F2110" t="s">
        <v>1142</v>
      </c>
      <c r="G2110" t="s">
        <v>101240</v>
      </c>
      <c r="I2110" t="s">
        <v>40520</v>
      </c>
      <c r="J2110" t="s">
        <v>101239</v>
      </c>
      <c r="K2110" t="s">
        <v>101238</v>
      </c>
      <c r="L2110" t="s">
        <v>101237</v>
      </c>
      <c r="N2110" t="s">
        <v>208</v>
      </c>
      <c r="O2110" t="s">
        <v>476</v>
      </c>
      <c r="P2110" t="s">
        <v>476</v>
      </c>
    </row>
    <row r="2111" spans="1:16">
      <c r="A2111" s="484" t="s">
        <v>104145</v>
      </c>
      <c r="C2111" t="s">
        <v>104144</v>
      </c>
      <c r="D2111" t="s">
        <v>104143</v>
      </c>
      <c r="E2111" t="str">
        <f t="shared" si="32"/>
        <v>632478 - CH BOURG ST MAURICE</v>
      </c>
      <c r="F2111" t="s">
        <v>30489</v>
      </c>
      <c r="G2111" t="s">
        <v>104142</v>
      </c>
      <c r="I2111" t="s">
        <v>104141</v>
      </c>
      <c r="J2111" t="s">
        <v>104140</v>
      </c>
      <c r="K2111" t="s">
        <v>208</v>
      </c>
      <c r="L2111" t="s">
        <v>104139</v>
      </c>
      <c r="N2111" t="s">
        <v>208</v>
      </c>
      <c r="O2111" t="s">
        <v>476</v>
      </c>
      <c r="P2111" t="s">
        <v>476</v>
      </c>
    </row>
    <row r="2112" spans="1:16">
      <c r="A2112" s="484" t="s">
        <v>81263</v>
      </c>
      <c r="C2112" t="s">
        <v>81262</v>
      </c>
      <c r="D2112" t="s">
        <v>81261</v>
      </c>
      <c r="E2112" t="str">
        <f t="shared" si="32"/>
        <v>626200 - EHPAD FUMET</v>
      </c>
      <c r="F2112" t="s">
        <v>8284</v>
      </c>
      <c r="G2112" t="s">
        <v>81260</v>
      </c>
      <c r="I2112" t="s">
        <v>81259</v>
      </c>
      <c r="J2112" t="s">
        <v>81258</v>
      </c>
      <c r="K2112" t="s">
        <v>208</v>
      </c>
      <c r="L2112" t="s">
        <v>81257</v>
      </c>
      <c r="N2112" t="s">
        <v>208</v>
      </c>
      <c r="O2112" t="s">
        <v>476</v>
      </c>
      <c r="P2112" t="s">
        <v>476</v>
      </c>
    </row>
    <row r="2113" spans="1:16">
      <c r="A2113" s="484" t="s">
        <v>80948</v>
      </c>
      <c r="C2113" t="s">
        <v>80947</v>
      </c>
      <c r="D2113" t="s">
        <v>80946</v>
      </c>
      <c r="E2113" t="str">
        <f t="shared" si="32"/>
        <v>551788 - EHPAD SAINT ANTOINE  MONTMELIAN</v>
      </c>
      <c r="F2113" t="s">
        <v>34827</v>
      </c>
      <c r="G2113" t="s">
        <v>40453</v>
      </c>
      <c r="I2113" t="s">
        <v>80945</v>
      </c>
      <c r="J2113" t="s">
        <v>80944</v>
      </c>
      <c r="K2113" t="s">
        <v>208</v>
      </c>
      <c r="L2113" t="s">
        <v>80943</v>
      </c>
      <c r="N2113" t="s">
        <v>208</v>
      </c>
      <c r="O2113" t="s">
        <v>476</v>
      </c>
      <c r="P2113" t="s">
        <v>476</v>
      </c>
    </row>
    <row r="2114" spans="1:16">
      <c r="A2114" s="484" t="s">
        <v>101149</v>
      </c>
      <c r="C2114" t="s">
        <v>101148</v>
      </c>
      <c r="D2114" t="s">
        <v>101147</v>
      </c>
      <c r="E2114" t="str">
        <f t="shared" ref="E2114:E2177" si="33">_xlfn.CONCAT(L2114," - ",D2114)</f>
        <v>199175 - CH ST JEAN MAURIENNE</v>
      </c>
      <c r="G2114" t="s">
        <v>101146</v>
      </c>
      <c r="H2114" t="s">
        <v>101145</v>
      </c>
      <c r="I2114" t="s">
        <v>35539</v>
      </c>
      <c r="J2114" t="s">
        <v>101144</v>
      </c>
      <c r="K2114" t="s">
        <v>208</v>
      </c>
      <c r="L2114" t="s">
        <v>101143</v>
      </c>
      <c r="N2114" t="s">
        <v>208</v>
      </c>
      <c r="O2114" t="s">
        <v>476</v>
      </c>
      <c r="P2114" t="s">
        <v>476</v>
      </c>
    </row>
    <row r="2115" spans="1:16">
      <c r="A2115" s="484" t="s">
        <v>81782</v>
      </c>
      <c r="C2115" t="s">
        <v>81781</v>
      </c>
      <c r="D2115" t="s">
        <v>81780</v>
      </c>
      <c r="E2115" t="str">
        <f t="shared" si="33"/>
        <v>626259 - EHPAD YENNE</v>
      </c>
      <c r="F2115" t="s">
        <v>16283</v>
      </c>
      <c r="G2115" t="s">
        <v>81779</v>
      </c>
      <c r="I2115" t="s">
        <v>81778</v>
      </c>
      <c r="J2115" t="s">
        <v>81777</v>
      </c>
      <c r="K2115" t="s">
        <v>208</v>
      </c>
      <c r="L2115" t="s">
        <v>81776</v>
      </c>
      <c r="N2115" t="s">
        <v>208</v>
      </c>
      <c r="O2115" t="s">
        <v>476</v>
      </c>
      <c r="P2115" t="s">
        <v>476</v>
      </c>
    </row>
    <row r="2116" spans="1:16">
      <c r="A2116" s="484" t="s">
        <v>40525</v>
      </c>
      <c r="C2116" t="s">
        <v>40524</v>
      </c>
      <c r="D2116" t="s">
        <v>40523</v>
      </c>
      <c r="E2116" t="str">
        <f t="shared" si="33"/>
        <v>530852 - MAS DE BASSENS</v>
      </c>
      <c r="F2116" t="s">
        <v>7047</v>
      </c>
      <c r="G2116" t="s">
        <v>40522</v>
      </c>
      <c r="H2116" t="s">
        <v>40521</v>
      </c>
      <c r="I2116" t="s">
        <v>40520</v>
      </c>
      <c r="J2116" t="s">
        <v>40519</v>
      </c>
      <c r="K2116" t="s">
        <v>208</v>
      </c>
      <c r="L2116" t="s">
        <v>40518</v>
      </c>
      <c r="N2116" t="s">
        <v>208</v>
      </c>
      <c r="O2116" t="s">
        <v>476</v>
      </c>
      <c r="P2116" t="s">
        <v>476</v>
      </c>
    </row>
    <row r="2117" spans="1:16">
      <c r="A2117" s="484" t="s">
        <v>104876</v>
      </c>
      <c r="B2117" s="485" t="s">
        <v>89907</v>
      </c>
      <c r="C2117" t="s">
        <v>104875</v>
      </c>
      <c r="D2117" t="s">
        <v>89905</v>
      </c>
      <c r="E2117" t="str">
        <f t="shared" si="33"/>
        <v>100912 - CHAM</v>
      </c>
      <c r="F2117" t="s">
        <v>1817</v>
      </c>
      <c r="G2117" t="s">
        <v>104874</v>
      </c>
      <c r="I2117" t="s">
        <v>89903</v>
      </c>
      <c r="J2117" t="s">
        <v>104873</v>
      </c>
      <c r="K2117" t="s">
        <v>104872</v>
      </c>
      <c r="L2117" t="s">
        <v>104871</v>
      </c>
      <c r="N2117" t="s">
        <v>208</v>
      </c>
      <c r="O2117" t="s">
        <v>476</v>
      </c>
      <c r="P2117" t="s">
        <v>476</v>
      </c>
    </row>
    <row r="2118" spans="1:16">
      <c r="A2118" s="484" t="s">
        <v>89908</v>
      </c>
      <c r="B2118" s="485" t="s">
        <v>89907</v>
      </c>
      <c r="C2118" t="s">
        <v>89906</v>
      </c>
      <c r="D2118" t="s">
        <v>89905</v>
      </c>
      <c r="E2118" t="str">
        <f t="shared" si="33"/>
        <v>95242 - CHAM</v>
      </c>
      <c r="F2118" t="s">
        <v>1817</v>
      </c>
      <c r="G2118" t="s">
        <v>89904</v>
      </c>
      <c r="I2118" t="s">
        <v>89903</v>
      </c>
      <c r="J2118" t="s">
        <v>89902</v>
      </c>
      <c r="K2118" t="s">
        <v>208</v>
      </c>
      <c r="L2118" t="s">
        <v>89901</v>
      </c>
      <c r="N2118" t="s">
        <v>208</v>
      </c>
      <c r="O2118" t="s">
        <v>476</v>
      </c>
      <c r="P2118" t="s">
        <v>476</v>
      </c>
    </row>
    <row r="2119" spans="1:16">
      <c r="A2119" s="484" t="s">
        <v>104790</v>
      </c>
      <c r="B2119" s="485" t="s">
        <v>104789</v>
      </c>
      <c r="C2119" t="s">
        <v>104788</v>
      </c>
      <c r="D2119" t="s">
        <v>104787</v>
      </c>
      <c r="E2119" t="str">
        <f t="shared" si="33"/>
        <v>486530 - IFSI - IFAS DU CH D ANNECY</v>
      </c>
      <c r="F2119" t="s">
        <v>2486</v>
      </c>
      <c r="G2119" t="s">
        <v>104786</v>
      </c>
      <c r="H2119" t="s">
        <v>104785</v>
      </c>
      <c r="I2119" t="s">
        <v>29119</v>
      </c>
      <c r="J2119" t="s">
        <v>104784</v>
      </c>
      <c r="K2119" t="s">
        <v>104783</v>
      </c>
      <c r="L2119" t="s">
        <v>104782</v>
      </c>
      <c r="N2119" t="s">
        <v>208</v>
      </c>
      <c r="O2119" t="s">
        <v>476</v>
      </c>
      <c r="P2119" t="s">
        <v>476</v>
      </c>
    </row>
    <row r="2120" spans="1:16">
      <c r="A2120" s="484" t="s">
        <v>104799</v>
      </c>
      <c r="B2120" s="485" t="s">
        <v>104798</v>
      </c>
      <c r="C2120" t="s">
        <v>104797</v>
      </c>
      <c r="D2120" t="s">
        <v>104796</v>
      </c>
      <c r="E2120" t="str">
        <f t="shared" si="33"/>
        <v>9167 - CHANGE</v>
      </c>
      <c r="F2120" t="s">
        <v>8251</v>
      </c>
      <c r="G2120" t="s">
        <v>104795</v>
      </c>
      <c r="H2120" t="s">
        <v>104794</v>
      </c>
      <c r="I2120" t="s">
        <v>4890</v>
      </c>
      <c r="J2120" t="s">
        <v>104793</v>
      </c>
      <c r="K2120" t="s">
        <v>104792</v>
      </c>
      <c r="L2120" t="s">
        <v>104791</v>
      </c>
      <c r="N2120" t="s">
        <v>208</v>
      </c>
      <c r="O2120" t="s">
        <v>476</v>
      </c>
      <c r="P2120" t="s">
        <v>476</v>
      </c>
    </row>
    <row r="2121" spans="1:16">
      <c r="A2121" s="484" t="s">
        <v>81421</v>
      </c>
      <c r="C2121" t="s">
        <v>81420</v>
      </c>
      <c r="D2121" t="s">
        <v>81419</v>
      </c>
      <c r="E2121" t="str">
        <f t="shared" si="33"/>
        <v>610975 - EHPAD LES COULEURS DU LAC FAVERGES</v>
      </c>
      <c r="F2121" t="s">
        <v>75588</v>
      </c>
      <c r="G2121" t="s">
        <v>81418</v>
      </c>
      <c r="H2121" t="s">
        <v>81417</v>
      </c>
      <c r="I2121" t="s">
        <v>81416</v>
      </c>
      <c r="J2121" t="s">
        <v>81415</v>
      </c>
      <c r="K2121" t="s">
        <v>208</v>
      </c>
      <c r="L2121" t="s">
        <v>81414</v>
      </c>
      <c r="N2121" t="s">
        <v>208</v>
      </c>
      <c r="O2121" t="s">
        <v>476</v>
      </c>
      <c r="P2121" t="s">
        <v>476</v>
      </c>
    </row>
    <row r="2122" spans="1:16">
      <c r="A2122" s="484" t="s">
        <v>81348</v>
      </c>
      <c r="C2122" t="s">
        <v>81347</v>
      </c>
      <c r="D2122" t="s">
        <v>81346</v>
      </c>
      <c r="E2122" t="str">
        <f t="shared" si="33"/>
        <v>679770 - EHPAD LES MONTS ARGENTES MEGEVE</v>
      </c>
      <c r="F2122" t="s">
        <v>14901</v>
      </c>
      <c r="G2122" t="s">
        <v>81345</v>
      </c>
      <c r="I2122" t="s">
        <v>81344</v>
      </c>
      <c r="J2122" t="s">
        <v>81343</v>
      </c>
      <c r="K2122" t="s">
        <v>208</v>
      </c>
      <c r="L2122" t="s">
        <v>81342</v>
      </c>
      <c r="N2122" t="s">
        <v>208</v>
      </c>
      <c r="O2122" t="s">
        <v>476</v>
      </c>
      <c r="P2122" t="s">
        <v>476</v>
      </c>
    </row>
    <row r="2123" spans="1:16">
      <c r="A2123" s="484" t="s">
        <v>104812</v>
      </c>
      <c r="C2123" t="s">
        <v>104811</v>
      </c>
      <c r="D2123" t="s">
        <v>104811</v>
      </c>
      <c r="E2123" t="str">
        <f t="shared" si="33"/>
        <v>632466 - CENTRE HOSPITALIER ANDREVETAN LA ROCHE SUR FORON</v>
      </c>
      <c r="F2123" t="s">
        <v>30489</v>
      </c>
      <c r="G2123" t="s">
        <v>104810</v>
      </c>
      <c r="I2123" t="s">
        <v>14212</v>
      </c>
      <c r="J2123" t="s">
        <v>104809</v>
      </c>
      <c r="K2123" t="s">
        <v>208</v>
      </c>
      <c r="L2123" t="s">
        <v>104808</v>
      </c>
      <c r="N2123" t="s">
        <v>208</v>
      </c>
      <c r="O2123" t="s">
        <v>476</v>
      </c>
      <c r="P2123" t="s">
        <v>476</v>
      </c>
    </row>
    <row r="2124" spans="1:16">
      <c r="A2124" s="484" t="s">
        <v>102931</v>
      </c>
      <c r="B2124" s="485" t="s">
        <v>102930</v>
      </c>
      <c r="C2124" t="s">
        <v>102929</v>
      </c>
      <c r="D2124" t="s">
        <v>102928</v>
      </c>
      <c r="E2124" t="str">
        <f t="shared" si="33"/>
        <v>136920 - CH GABRIEL DEPLANE RUMILLY</v>
      </c>
      <c r="F2124" t="s">
        <v>36345</v>
      </c>
      <c r="G2124" t="s">
        <v>15284</v>
      </c>
      <c r="I2124" t="s">
        <v>66428</v>
      </c>
      <c r="J2124" t="s">
        <v>102927</v>
      </c>
      <c r="K2124" t="s">
        <v>102926</v>
      </c>
      <c r="L2124" t="s">
        <v>102925</v>
      </c>
      <c r="N2124" t="s">
        <v>208</v>
      </c>
      <c r="O2124" t="s">
        <v>476</v>
      </c>
      <c r="P2124" t="s">
        <v>476</v>
      </c>
    </row>
    <row r="2125" spans="1:16">
      <c r="A2125" s="484" t="s">
        <v>81605</v>
      </c>
      <c r="C2125" t="s">
        <v>81604</v>
      </c>
      <c r="D2125" t="s">
        <v>81604</v>
      </c>
      <c r="E2125" t="str">
        <f t="shared" si="33"/>
        <v>609663 - EHPAD JOSEPH AVET</v>
      </c>
      <c r="F2125" t="s">
        <v>22772</v>
      </c>
      <c r="G2125" t="s">
        <v>81603</v>
      </c>
      <c r="I2125" t="s">
        <v>36342</v>
      </c>
      <c r="J2125" t="s">
        <v>81602</v>
      </c>
      <c r="K2125" t="s">
        <v>208</v>
      </c>
      <c r="L2125" t="s">
        <v>81601</v>
      </c>
      <c r="N2125" t="s">
        <v>208</v>
      </c>
      <c r="O2125" t="s">
        <v>476</v>
      </c>
      <c r="P2125" t="s">
        <v>476</v>
      </c>
    </row>
    <row r="2126" spans="1:16">
      <c r="A2126" s="484" t="s">
        <v>77583</v>
      </c>
      <c r="C2126" t="s">
        <v>77582</v>
      </c>
      <c r="D2126" t="s">
        <v>77581</v>
      </c>
      <c r="E2126" t="str">
        <f t="shared" si="33"/>
        <v>494306 - EPSM 74 VALLEE DE L'ARVE LA ROCHE SUR FORON</v>
      </c>
      <c r="F2126" t="s">
        <v>1568</v>
      </c>
      <c r="G2126" t="s">
        <v>77580</v>
      </c>
      <c r="H2126" t="s">
        <v>77579</v>
      </c>
      <c r="I2126" t="s">
        <v>14212</v>
      </c>
      <c r="J2126" t="s">
        <v>77578</v>
      </c>
      <c r="K2126" t="s">
        <v>77577</v>
      </c>
      <c r="L2126" t="s">
        <v>77576</v>
      </c>
      <c r="N2126" t="s">
        <v>208</v>
      </c>
      <c r="O2126" t="s">
        <v>476</v>
      </c>
      <c r="P2126" t="s">
        <v>476</v>
      </c>
    </row>
    <row r="2127" spans="1:16">
      <c r="A2127" s="484" t="s">
        <v>103326</v>
      </c>
      <c r="C2127" t="s">
        <v>103325</v>
      </c>
      <c r="D2127" t="s">
        <v>103324</v>
      </c>
      <c r="E2127" t="str">
        <f t="shared" si="33"/>
        <v>658467 - CH LA TOUR</v>
      </c>
      <c r="F2127" t="s">
        <v>526</v>
      </c>
      <c r="G2127" t="s">
        <v>103323</v>
      </c>
      <c r="I2127" t="s">
        <v>103322</v>
      </c>
      <c r="J2127" t="s">
        <v>103321</v>
      </c>
      <c r="K2127" t="s">
        <v>208</v>
      </c>
      <c r="L2127" t="s">
        <v>103320</v>
      </c>
      <c r="N2127" t="s">
        <v>208</v>
      </c>
      <c r="O2127" t="s">
        <v>476</v>
      </c>
      <c r="P2127" t="s">
        <v>476</v>
      </c>
    </row>
    <row r="2128" spans="1:16">
      <c r="A2128" s="484" t="s">
        <v>108565</v>
      </c>
      <c r="C2128" t="s">
        <v>108564</v>
      </c>
      <c r="D2128" t="s">
        <v>108564</v>
      </c>
      <c r="E2128" t="str">
        <f t="shared" si="33"/>
        <v>290877 - CENTRE ARTHUR LAVY</v>
      </c>
      <c r="F2128" t="s">
        <v>12069</v>
      </c>
      <c r="G2128" t="s">
        <v>29239</v>
      </c>
      <c r="I2128" t="s">
        <v>108563</v>
      </c>
      <c r="J2128" t="s">
        <v>108562</v>
      </c>
      <c r="K2128" t="s">
        <v>208</v>
      </c>
      <c r="L2128" t="s">
        <v>108561</v>
      </c>
      <c r="N2128" t="s">
        <v>208</v>
      </c>
      <c r="O2128" t="s">
        <v>476</v>
      </c>
      <c r="P2128" t="s">
        <v>476</v>
      </c>
    </row>
    <row r="2129" spans="1:16">
      <c r="A2129" s="484" t="s">
        <v>104826</v>
      </c>
      <c r="B2129" s="485" t="s">
        <v>104825</v>
      </c>
      <c r="C2129" t="s">
        <v>104824</v>
      </c>
      <c r="D2129" t="s">
        <v>104823</v>
      </c>
      <c r="E2129" t="str">
        <f t="shared" si="33"/>
        <v>97159 - CHAL</v>
      </c>
      <c r="F2129" t="s">
        <v>8302</v>
      </c>
      <c r="G2129" t="s">
        <v>104822</v>
      </c>
      <c r="I2129" t="s">
        <v>104821</v>
      </c>
      <c r="J2129" t="s">
        <v>104820</v>
      </c>
      <c r="K2129" t="s">
        <v>208</v>
      </c>
      <c r="L2129" t="s">
        <v>104819</v>
      </c>
      <c r="N2129" t="s">
        <v>208</v>
      </c>
      <c r="O2129" t="s">
        <v>476</v>
      </c>
      <c r="P2129" t="s">
        <v>476</v>
      </c>
    </row>
    <row r="2130" spans="1:16">
      <c r="A2130" s="484" t="s">
        <v>104832</v>
      </c>
      <c r="B2130" s="485" t="s">
        <v>104825</v>
      </c>
      <c r="C2130" t="s">
        <v>104831</v>
      </c>
      <c r="D2130" t="s">
        <v>104823</v>
      </c>
      <c r="E2130" t="str">
        <f t="shared" si="33"/>
        <v>466499 - CHAL</v>
      </c>
      <c r="F2130" t="s">
        <v>14932</v>
      </c>
      <c r="G2130" t="s">
        <v>104830</v>
      </c>
      <c r="H2130" t="s">
        <v>104829</v>
      </c>
      <c r="I2130" t="s">
        <v>76903</v>
      </c>
      <c r="J2130" t="s">
        <v>104820</v>
      </c>
      <c r="K2130" t="s">
        <v>104828</v>
      </c>
      <c r="L2130" t="s">
        <v>104827</v>
      </c>
      <c r="N2130" t="s">
        <v>208</v>
      </c>
      <c r="O2130" t="s">
        <v>476</v>
      </c>
      <c r="P2130" t="s">
        <v>476</v>
      </c>
    </row>
    <row r="2131" spans="1:16">
      <c r="A2131" s="484" t="s">
        <v>61204</v>
      </c>
      <c r="B2131" s="485" t="s">
        <v>58854</v>
      </c>
      <c r="C2131" t="s">
        <v>61203</v>
      </c>
      <c r="D2131" t="s">
        <v>61203</v>
      </c>
      <c r="E2131" t="str">
        <f t="shared" si="33"/>
        <v>46966 - HOPITAL GEORGES PIANTA - CHI LES HOPITAUX DU LEMAN</v>
      </c>
      <c r="F2131" t="s">
        <v>61202</v>
      </c>
      <c r="G2131" t="s">
        <v>58852</v>
      </c>
      <c r="H2131" t="s">
        <v>58851</v>
      </c>
      <c r="I2131" t="s">
        <v>7545</v>
      </c>
      <c r="J2131" t="s">
        <v>61201</v>
      </c>
      <c r="K2131" t="s">
        <v>61200</v>
      </c>
      <c r="L2131" t="s">
        <v>61199</v>
      </c>
      <c r="N2131" t="s">
        <v>208</v>
      </c>
      <c r="O2131" t="s">
        <v>476</v>
      </c>
      <c r="P2131" t="s">
        <v>476</v>
      </c>
    </row>
    <row r="2132" spans="1:16">
      <c r="A2132" s="484" t="s">
        <v>58855</v>
      </c>
      <c r="B2132" s="485" t="s">
        <v>58854</v>
      </c>
      <c r="C2132" t="s">
        <v>58853</v>
      </c>
      <c r="D2132" t="s">
        <v>58853</v>
      </c>
      <c r="E2132" t="str">
        <f t="shared" si="33"/>
        <v>494823 - IFSI ET IFAS DU CHI LES HOPITAUX DU LEMAN</v>
      </c>
      <c r="F2132" t="s">
        <v>2572</v>
      </c>
      <c r="G2132" t="s">
        <v>58852</v>
      </c>
      <c r="H2132" t="s">
        <v>58851</v>
      </c>
      <c r="I2132" t="s">
        <v>7545</v>
      </c>
      <c r="J2132" t="s">
        <v>58850</v>
      </c>
      <c r="K2132" t="s">
        <v>208</v>
      </c>
      <c r="L2132" t="s">
        <v>58849</v>
      </c>
      <c r="N2132" t="s">
        <v>208</v>
      </c>
      <c r="O2132" t="s">
        <v>476</v>
      </c>
      <c r="P2132" t="s">
        <v>476</v>
      </c>
    </row>
    <row r="2133" spans="1:16">
      <c r="A2133" s="484" t="s">
        <v>102527</v>
      </c>
      <c r="B2133" s="485" t="s">
        <v>102526</v>
      </c>
      <c r="C2133" t="s">
        <v>102525</v>
      </c>
      <c r="D2133" t="s">
        <v>102524</v>
      </c>
      <c r="E2133" t="str">
        <f t="shared" si="33"/>
        <v>185220 - HOPITAUX MONT BLANC</v>
      </c>
      <c r="F2133" t="s">
        <v>507</v>
      </c>
      <c r="G2133" t="s">
        <v>102523</v>
      </c>
      <c r="I2133" t="s">
        <v>39522</v>
      </c>
      <c r="J2133" t="s">
        <v>102522</v>
      </c>
      <c r="K2133" t="s">
        <v>102521</v>
      </c>
      <c r="L2133" t="s">
        <v>102520</v>
      </c>
      <c r="N2133" t="s">
        <v>208</v>
      </c>
      <c r="O2133" t="s">
        <v>476</v>
      </c>
      <c r="P2133" t="s">
        <v>476</v>
      </c>
    </row>
    <row r="2134" spans="1:16">
      <c r="A2134" s="484" t="s">
        <v>124415</v>
      </c>
      <c r="B2134" s="485" t="s">
        <v>124414</v>
      </c>
      <c r="C2134" t="s">
        <v>124413</v>
      </c>
      <c r="D2134" t="s">
        <v>124412</v>
      </c>
      <c r="E2134" t="str">
        <f t="shared" si="33"/>
        <v>4698 - AP HP SIEGE</v>
      </c>
      <c r="F2134" t="s">
        <v>4491</v>
      </c>
      <c r="G2134" t="s">
        <v>124411</v>
      </c>
      <c r="H2134" t="s">
        <v>124410</v>
      </c>
      <c r="I2134" t="s">
        <v>626</v>
      </c>
      <c r="J2134" t="s">
        <v>124409</v>
      </c>
      <c r="K2134" t="s">
        <v>124408</v>
      </c>
      <c r="L2134" t="s">
        <v>124407</v>
      </c>
      <c r="N2134" t="s">
        <v>207</v>
      </c>
      <c r="O2134" t="s">
        <v>476</v>
      </c>
      <c r="P2134" t="s">
        <v>476</v>
      </c>
    </row>
    <row r="2135" spans="1:16">
      <c r="A2135" s="484" t="s">
        <v>104012</v>
      </c>
      <c r="B2135" s="485" t="s">
        <v>56302</v>
      </c>
      <c r="C2135" t="s">
        <v>104011</v>
      </c>
      <c r="D2135" t="s">
        <v>104010</v>
      </c>
      <c r="E2135" t="str">
        <f t="shared" si="33"/>
        <v>23073 - CH DIEPPE</v>
      </c>
      <c r="F2135" t="s">
        <v>5552</v>
      </c>
      <c r="G2135" t="s">
        <v>56300</v>
      </c>
      <c r="H2135" t="s">
        <v>46342</v>
      </c>
      <c r="I2135" t="s">
        <v>4496</v>
      </c>
      <c r="J2135" t="s">
        <v>104009</v>
      </c>
      <c r="K2135" t="s">
        <v>104008</v>
      </c>
      <c r="L2135" t="s">
        <v>104007</v>
      </c>
      <c r="N2135" t="s">
        <v>208</v>
      </c>
      <c r="O2135" t="s">
        <v>476</v>
      </c>
      <c r="P2135" t="s">
        <v>476</v>
      </c>
    </row>
    <row r="2136" spans="1:16">
      <c r="A2136" s="484" t="s">
        <v>56303</v>
      </c>
      <c r="B2136" s="485" t="s">
        <v>56302</v>
      </c>
      <c r="C2136" t="s">
        <v>56295</v>
      </c>
      <c r="D2136" t="s">
        <v>56301</v>
      </c>
      <c r="E2136" t="str">
        <f t="shared" si="33"/>
        <v>567826 - IFSI CH DIEPPE</v>
      </c>
      <c r="F2136" t="s">
        <v>22835</v>
      </c>
      <c r="G2136" t="s">
        <v>56300</v>
      </c>
      <c r="H2136" t="s">
        <v>22563</v>
      </c>
      <c r="I2136" t="s">
        <v>4496</v>
      </c>
      <c r="J2136" t="s">
        <v>56299</v>
      </c>
      <c r="K2136" t="s">
        <v>208</v>
      </c>
      <c r="L2136" t="s">
        <v>56298</v>
      </c>
      <c r="N2136" t="s">
        <v>208</v>
      </c>
      <c r="O2136" t="s">
        <v>476</v>
      </c>
      <c r="P2136" t="s">
        <v>476</v>
      </c>
    </row>
    <row r="2137" spans="1:16">
      <c r="A2137" s="484" t="s">
        <v>102997</v>
      </c>
      <c r="C2137" t="s">
        <v>102996</v>
      </c>
      <c r="D2137" t="s">
        <v>102995</v>
      </c>
      <c r="E2137" t="str">
        <f t="shared" si="33"/>
        <v>617337 - CH FERNAND LANGLOIS</v>
      </c>
      <c r="F2137" t="s">
        <v>22401</v>
      </c>
      <c r="G2137" t="s">
        <v>102994</v>
      </c>
      <c r="I2137" t="s">
        <v>38988</v>
      </c>
      <c r="J2137" t="s">
        <v>102993</v>
      </c>
      <c r="K2137" t="s">
        <v>208</v>
      </c>
      <c r="L2137" t="s">
        <v>102992</v>
      </c>
      <c r="N2137" t="s">
        <v>208</v>
      </c>
      <c r="O2137" t="s">
        <v>476</v>
      </c>
      <c r="P2137" t="s">
        <v>476</v>
      </c>
    </row>
    <row r="2138" spans="1:16">
      <c r="A2138" s="484" t="s">
        <v>104623</v>
      </c>
      <c r="C2138" t="s">
        <v>104622</v>
      </c>
      <c r="D2138" t="s">
        <v>104621</v>
      </c>
      <c r="E2138" t="str">
        <f t="shared" si="33"/>
        <v>552537 - CH BARENTIN</v>
      </c>
      <c r="F2138" t="s">
        <v>6706</v>
      </c>
      <c r="G2138" t="s">
        <v>104620</v>
      </c>
      <c r="H2138" t="s">
        <v>104619</v>
      </c>
      <c r="I2138" t="s">
        <v>57528</v>
      </c>
      <c r="J2138" t="s">
        <v>104618</v>
      </c>
      <c r="K2138" t="s">
        <v>208</v>
      </c>
      <c r="L2138" t="s">
        <v>104617</v>
      </c>
      <c r="N2138" t="s">
        <v>208</v>
      </c>
      <c r="O2138" t="s">
        <v>476</v>
      </c>
      <c r="P2138" t="s">
        <v>476</v>
      </c>
    </row>
    <row r="2139" spans="1:16">
      <c r="A2139" s="484" t="s">
        <v>100918</v>
      </c>
      <c r="B2139" s="485" t="s">
        <v>100917</v>
      </c>
      <c r="C2139" t="s">
        <v>100916</v>
      </c>
      <c r="D2139" t="s">
        <v>100915</v>
      </c>
      <c r="E2139" t="str">
        <f t="shared" si="33"/>
        <v>5794 - CHU HOPITAUX DE ROUEN</v>
      </c>
      <c r="F2139" t="s">
        <v>613</v>
      </c>
      <c r="G2139" t="s">
        <v>100914</v>
      </c>
      <c r="I2139" t="s">
        <v>4645</v>
      </c>
      <c r="J2139" t="s">
        <v>100913</v>
      </c>
      <c r="K2139" t="s">
        <v>100912</v>
      </c>
      <c r="L2139" t="s">
        <v>100911</v>
      </c>
      <c r="N2139" t="s">
        <v>208</v>
      </c>
      <c r="O2139" t="s">
        <v>476</v>
      </c>
      <c r="P2139" t="s">
        <v>476</v>
      </c>
    </row>
    <row r="2140" spans="1:16">
      <c r="A2140" s="484" t="s">
        <v>104710</v>
      </c>
      <c r="C2140" t="s">
        <v>104709</v>
      </c>
      <c r="D2140" t="s">
        <v>104708</v>
      </c>
      <c r="E2140" t="str">
        <f t="shared" si="33"/>
        <v>504075 - CH ASSELIN HEDELIN YVETOT</v>
      </c>
      <c r="F2140" t="s">
        <v>104707</v>
      </c>
      <c r="G2140" t="s">
        <v>104706</v>
      </c>
      <c r="I2140" t="s">
        <v>1526</v>
      </c>
      <c r="J2140" t="s">
        <v>104705</v>
      </c>
      <c r="K2140" t="s">
        <v>104704</v>
      </c>
      <c r="L2140" t="s">
        <v>104703</v>
      </c>
      <c r="N2140" t="s">
        <v>208</v>
      </c>
      <c r="O2140" t="s">
        <v>476</v>
      </c>
      <c r="P2140" t="s">
        <v>476</v>
      </c>
    </row>
    <row r="2141" spans="1:16">
      <c r="A2141" s="484" t="s">
        <v>103175</v>
      </c>
      <c r="C2141" t="s">
        <v>103174</v>
      </c>
      <c r="D2141" t="s">
        <v>103173</v>
      </c>
      <c r="E2141" t="str">
        <f t="shared" si="33"/>
        <v>109228 - CH MONT ST AIGNAN</v>
      </c>
      <c r="F2141" t="s">
        <v>2572</v>
      </c>
      <c r="G2141" t="s">
        <v>103172</v>
      </c>
      <c r="I2141" t="s">
        <v>1656</v>
      </c>
      <c r="J2141" t="s">
        <v>103171</v>
      </c>
      <c r="K2141" t="s">
        <v>208</v>
      </c>
      <c r="L2141" t="s">
        <v>103170</v>
      </c>
      <c r="N2141" t="s">
        <v>208</v>
      </c>
      <c r="O2141" t="s">
        <v>476</v>
      </c>
      <c r="P2141" t="s">
        <v>476</v>
      </c>
    </row>
    <row r="2142" spans="1:16">
      <c r="A2142" s="484" t="s">
        <v>64040</v>
      </c>
      <c r="B2142" s="485" t="s">
        <v>64039</v>
      </c>
      <c r="C2142" t="s">
        <v>64038</v>
      </c>
      <c r="D2142" t="s">
        <v>64037</v>
      </c>
      <c r="E2142" t="str">
        <f t="shared" si="33"/>
        <v>8230 - CH LE HAVRE</v>
      </c>
      <c r="F2142" t="s">
        <v>1528</v>
      </c>
      <c r="G2142" t="s">
        <v>64036</v>
      </c>
      <c r="I2142" t="s">
        <v>3229</v>
      </c>
      <c r="J2142" t="s">
        <v>64035</v>
      </c>
      <c r="K2142" t="s">
        <v>64034</v>
      </c>
      <c r="L2142" t="s">
        <v>64033</v>
      </c>
      <c r="N2142" t="s">
        <v>208</v>
      </c>
      <c r="O2142" t="s">
        <v>476</v>
      </c>
      <c r="P2142" t="s">
        <v>476</v>
      </c>
    </row>
    <row r="2143" spans="1:16">
      <c r="A2143" s="484" t="s">
        <v>56447</v>
      </c>
      <c r="B2143" s="485" t="s">
        <v>56446</v>
      </c>
      <c r="C2143" t="s">
        <v>56445</v>
      </c>
      <c r="D2143" t="s">
        <v>56444</v>
      </c>
      <c r="E2143" t="str">
        <f t="shared" si="33"/>
        <v>68111 - IFPS DU CHI DE FECAMP</v>
      </c>
      <c r="F2143" t="s">
        <v>33194</v>
      </c>
      <c r="G2143" t="s">
        <v>56443</v>
      </c>
      <c r="I2143" t="s">
        <v>41188</v>
      </c>
      <c r="J2143" t="s">
        <v>56442</v>
      </c>
      <c r="K2143" t="s">
        <v>56441</v>
      </c>
      <c r="L2143" t="s">
        <v>56440</v>
      </c>
      <c r="N2143" t="s">
        <v>208</v>
      </c>
      <c r="O2143" t="s">
        <v>476</v>
      </c>
      <c r="P2143" t="s">
        <v>476</v>
      </c>
    </row>
    <row r="2144" spans="1:16">
      <c r="A2144" s="484" t="s">
        <v>102511</v>
      </c>
      <c r="C2144" t="s">
        <v>102510</v>
      </c>
      <c r="D2144" t="s">
        <v>102509</v>
      </c>
      <c r="E2144" t="str">
        <f t="shared" si="33"/>
        <v>664832 - CHI HAUTES FALAISES FECAMP</v>
      </c>
      <c r="F2144" t="s">
        <v>15938</v>
      </c>
      <c r="G2144" t="s">
        <v>102508</v>
      </c>
      <c r="I2144" t="s">
        <v>41188</v>
      </c>
      <c r="J2144" t="s">
        <v>102507</v>
      </c>
      <c r="K2144" t="s">
        <v>208</v>
      </c>
      <c r="L2144" t="s">
        <v>102506</v>
      </c>
      <c r="N2144" t="s">
        <v>208</v>
      </c>
      <c r="O2144" t="s">
        <v>476</v>
      </c>
      <c r="P2144" t="s">
        <v>476</v>
      </c>
    </row>
    <row r="2145" spans="1:16">
      <c r="A2145" s="484" t="s">
        <v>102643</v>
      </c>
      <c r="C2145" t="s">
        <v>102642</v>
      </c>
      <c r="D2145" t="s">
        <v>102641</v>
      </c>
      <c r="E2145" t="str">
        <f t="shared" si="33"/>
        <v>178482 - CH LILLEBONNE</v>
      </c>
      <c r="F2145" t="s">
        <v>2572</v>
      </c>
      <c r="G2145" t="s">
        <v>102640</v>
      </c>
      <c r="I2145" t="s">
        <v>66492</v>
      </c>
      <c r="J2145" t="s">
        <v>102639</v>
      </c>
      <c r="K2145" t="s">
        <v>102638</v>
      </c>
      <c r="L2145" t="s">
        <v>102637</v>
      </c>
      <c r="N2145" t="s">
        <v>208</v>
      </c>
      <c r="O2145" t="s">
        <v>476</v>
      </c>
      <c r="P2145" t="s">
        <v>476</v>
      </c>
    </row>
    <row r="2146" spans="1:16">
      <c r="A2146" s="484" t="s">
        <v>102498</v>
      </c>
      <c r="B2146" s="485" t="s">
        <v>102497</v>
      </c>
      <c r="C2146" t="s">
        <v>102496</v>
      </c>
      <c r="D2146" t="s">
        <v>102495</v>
      </c>
      <c r="E2146" t="str">
        <f t="shared" si="33"/>
        <v>21532 - CHI ELBEUF LOUVIERS VAL DE REUIL</v>
      </c>
      <c r="F2146" t="s">
        <v>25889</v>
      </c>
      <c r="G2146" t="s">
        <v>102494</v>
      </c>
      <c r="H2146" t="s">
        <v>102493</v>
      </c>
      <c r="I2146" t="s">
        <v>27220</v>
      </c>
      <c r="J2146" t="s">
        <v>102492</v>
      </c>
      <c r="K2146" t="s">
        <v>102491</v>
      </c>
      <c r="L2146" t="s">
        <v>102490</v>
      </c>
      <c r="N2146" t="s">
        <v>208</v>
      </c>
      <c r="O2146" t="s">
        <v>476</v>
      </c>
      <c r="P2146" t="s">
        <v>476</v>
      </c>
    </row>
    <row r="2147" spans="1:16">
      <c r="A2147" s="484" t="s">
        <v>103065</v>
      </c>
      <c r="C2147" t="s">
        <v>103064</v>
      </c>
      <c r="D2147" t="s">
        <v>103063</v>
      </c>
      <c r="E2147" t="str">
        <f t="shared" si="33"/>
        <v>491196 - CHDL DARNETAL</v>
      </c>
      <c r="F2147" t="s">
        <v>55193</v>
      </c>
      <c r="G2147" t="s">
        <v>103062</v>
      </c>
      <c r="I2147" t="s">
        <v>83473</v>
      </c>
      <c r="J2147" t="s">
        <v>103061</v>
      </c>
      <c r="K2147" t="s">
        <v>208</v>
      </c>
      <c r="L2147" t="s">
        <v>103060</v>
      </c>
      <c r="N2147" t="s">
        <v>208</v>
      </c>
      <c r="O2147" t="s">
        <v>476</v>
      </c>
      <c r="P2147" t="s">
        <v>476</v>
      </c>
    </row>
    <row r="2148" spans="1:16">
      <c r="A2148" s="484" t="s">
        <v>81284</v>
      </c>
      <c r="C2148" t="s">
        <v>81283</v>
      </c>
      <c r="D2148" t="s">
        <v>81282</v>
      </c>
      <c r="E2148" t="str">
        <f t="shared" si="33"/>
        <v>652933 - EHPAD BOUIC MANOURY TERRES DE CAUX</v>
      </c>
      <c r="F2148" t="s">
        <v>17989</v>
      </c>
      <c r="G2148" t="s">
        <v>81281</v>
      </c>
      <c r="I2148" t="s">
        <v>81280</v>
      </c>
      <c r="J2148" t="s">
        <v>81279</v>
      </c>
      <c r="K2148" t="s">
        <v>208</v>
      </c>
      <c r="L2148" t="s">
        <v>81278</v>
      </c>
      <c r="N2148" t="s">
        <v>208</v>
      </c>
      <c r="O2148" t="s">
        <v>476</v>
      </c>
      <c r="P2148" t="s">
        <v>476</v>
      </c>
    </row>
    <row r="2149" spans="1:16">
      <c r="A2149" s="484" t="s">
        <v>38822</v>
      </c>
      <c r="C2149" t="s">
        <v>38821</v>
      </c>
      <c r="D2149" t="s">
        <v>38820</v>
      </c>
      <c r="E2149" t="str">
        <f t="shared" si="33"/>
        <v>677516 - EHPAD FORGES LES EAUX</v>
      </c>
      <c r="F2149" t="s">
        <v>9698</v>
      </c>
      <c r="G2149" t="s">
        <v>38819</v>
      </c>
      <c r="I2149" t="s">
        <v>38818</v>
      </c>
      <c r="J2149" t="s">
        <v>38817</v>
      </c>
      <c r="K2149" t="s">
        <v>208</v>
      </c>
      <c r="L2149" t="s">
        <v>38816</v>
      </c>
      <c r="N2149" t="s">
        <v>208</v>
      </c>
      <c r="O2149" t="s">
        <v>476</v>
      </c>
      <c r="P2149" t="s">
        <v>476</v>
      </c>
    </row>
    <row r="2150" spans="1:16">
      <c r="A2150" s="484" t="s">
        <v>22515</v>
      </c>
      <c r="C2150" t="s">
        <v>22514</v>
      </c>
      <c r="D2150" t="s">
        <v>22513</v>
      </c>
      <c r="E2150" t="str">
        <f t="shared" si="33"/>
        <v>652945 - RESIDENCE A F LE BOULTZ - EHPAD GRAINVILLE LA TEINTURIERE</v>
      </c>
      <c r="F2150" t="s">
        <v>17989</v>
      </c>
      <c r="G2150" t="s">
        <v>22512</v>
      </c>
      <c r="I2150" t="s">
        <v>22511</v>
      </c>
      <c r="J2150" t="s">
        <v>22510</v>
      </c>
      <c r="K2150" t="s">
        <v>208</v>
      </c>
      <c r="L2150" t="s">
        <v>22509</v>
      </c>
      <c r="N2150" t="s">
        <v>208</v>
      </c>
      <c r="O2150" t="s">
        <v>476</v>
      </c>
      <c r="P2150" t="s">
        <v>476</v>
      </c>
    </row>
    <row r="2151" spans="1:16">
      <c r="A2151" s="484" t="s">
        <v>80875</v>
      </c>
      <c r="C2151" t="s">
        <v>80874</v>
      </c>
      <c r="D2151" t="s">
        <v>80873</v>
      </c>
      <c r="E2151" t="str">
        <f t="shared" si="33"/>
        <v>637233 - EHPAD TRAIT D'UNION DU CAILLY MAROMME</v>
      </c>
      <c r="F2151" t="s">
        <v>8667</v>
      </c>
      <c r="G2151" t="s">
        <v>80872</v>
      </c>
      <c r="I2151" t="s">
        <v>80871</v>
      </c>
      <c r="J2151" t="s">
        <v>80870</v>
      </c>
      <c r="K2151" t="s">
        <v>208</v>
      </c>
      <c r="L2151" t="s">
        <v>80869</v>
      </c>
      <c r="N2151" t="s">
        <v>208</v>
      </c>
      <c r="O2151" t="s">
        <v>476</v>
      </c>
      <c r="P2151" t="s">
        <v>476</v>
      </c>
    </row>
    <row r="2152" spans="1:16">
      <c r="A2152" s="484" t="s">
        <v>81413</v>
      </c>
      <c r="C2152" t="s">
        <v>81412</v>
      </c>
      <c r="D2152" t="s">
        <v>81411</v>
      </c>
      <c r="E2152" t="str">
        <f t="shared" si="33"/>
        <v>580016 - EHPAD LES ESCALES  LE HAVRE</v>
      </c>
      <c r="F2152" t="s">
        <v>81410</v>
      </c>
      <c r="G2152" t="s">
        <v>81409</v>
      </c>
      <c r="I2152" t="s">
        <v>3229</v>
      </c>
      <c r="J2152" t="s">
        <v>81408</v>
      </c>
      <c r="K2152" t="s">
        <v>208</v>
      </c>
      <c r="L2152" t="s">
        <v>81407</v>
      </c>
      <c r="N2152" t="s">
        <v>208</v>
      </c>
      <c r="O2152" t="s">
        <v>476</v>
      </c>
      <c r="P2152" t="s">
        <v>476</v>
      </c>
    </row>
    <row r="2153" spans="1:16">
      <c r="A2153" s="484" t="s">
        <v>103103</v>
      </c>
      <c r="B2153" s="485" t="s">
        <v>103102</v>
      </c>
      <c r="C2153" t="s">
        <v>103101</v>
      </c>
      <c r="D2153" t="s">
        <v>103100</v>
      </c>
      <c r="E2153" t="str">
        <f t="shared" si="33"/>
        <v>78803 - CH ROUVRAY</v>
      </c>
      <c r="F2153" t="s">
        <v>2572</v>
      </c>
      <c r="G2153" t="s">
        <v>103099</v>
      </c>
      <c r="I2153" t="s">
        <v>37959</v>
      </c>
      <c r="J2153" t="s">
        <v>103098</v>
      </c>
      <c r="K2153" t="s">
        <v>103097</v>
      </c>
      <c r="L2153" t="s">
        <v>103096</v>
      </c>
      <c r="N2153" t="s">
        <v>208</v>
      </c>
      <c r="O2153" t="s">
        <v>476</v>
      </c>
      <c r="P2153" t="s">
        <v>476</v>
      </c>
    </row>
    <row r="2154" spans="1:16">
      <c r="A2154" s="484" t="s">
        <v>79312</v>
      </c>
      <c r="C2154" t="s">
        <v>79311</v>
      </c>
      <c r="D2154" t="s">
        <v>79310</v>
      </c>
      <c r="E2154" t="str">
        <f t="shared" si="33"/>
        <v>615031 - EPA HELEN KELLER</v>
      </c>
      <c r="F2154" t="s">
        <v>12801</v>
      </c>
      <c r="G2154" t="s">
        <v>79309</v>
      </c>
      <c r="H2154" t="s">
        <v>79308</v>
      </c>
      <c r="I2154" t="s">
        <v>3229</v>
      </c>
      <c r="J2154" t="s">
        <v>79307</v>
      </c>
      <c r="K2154" t="s">
        <v>208</v>
      </c>
      <c r="L2154" t="s">
        <v>79306</v>
      </c>
      <c r="N2154" t="s">
        <v>208</v>
      </c>
      <c r="O2154" t="s">
        <v>476</v>
      </c>
      <c r="P2154" t="s">
        <v>476</v>
      </c>
    </row>
    <row r="2155" spans="1:16">
      <c r="A2155" s="484" t="s">
        <v>77505</v>
      </c>
      <c r="C2155" t="s">
        <v>77504</v>
      </c>
      <c r="D2155" t="s">
        <v>77503</v>
      </c>
      <c r="E2155" t="str">
        <f t="shared" si="33"/>
        <v>630032 - EPD MR GRUGNY</v>
      </c>
      <c r="F2155" t="s">
        <v>42921</v>
      </c>
      <c r="G2155" t="s">
        <v>77502</v>
      </c>
      <c r="I2155" t="s">
        <v>77501</v>
      </c>
      <c r="J2155" t="s">
        <v>77500</v>
      </c>
      <c r="K2155" t="s">
        <v>208</v>
      </c>
      <c r="L2155" t="s">
        <v>77499</v>
      </c>
      <c r="N2155" t="s">
        <v>208</v>
      </c>
      <c r="O2155" t="s">
        <v>476</v>
      </c>
      <c r="P2155" t="s">
        <v>476</v>
      </c>
    </row>
    <row r="2156" spans="1:16">
      <c r="A2156" s="484" t="s">
        <v>81485</v>
      </c>
      <c r="C2156" t="s">
        <v>81484</v>
      </c>
      <c r="D2156" t="s">
        <v>81483</v>
      </c>
      <c r="E2156" t="str">
        <f t="shared" si="33"/>
        <v>678922 - EHPAD LE MOULIN DES PRES LE MESNIL ESNARD</v>
      </c>
      <c r="F2156" t="s">
        <v>3423</v>
      </c>
      <c r="G2156" t="s">
        <v>81482</v>
      </c>
      <c r="I2156" t="s">
        <v>11977</v>
      </c>
      <c r="J2156" t="s">
        <v>81481</v>
      </c>
      <c r="K2156" t="s">
        <v>208</v>
      </c>
      <c r="L2156" t="s">
        <v>81480</v>
      </c>
      <c r="N2156" t="s">
        <v>208</v>
      </c>
      <c r="O2156" t="s">
        <v>476</v>
      </c>
      <c r="P2156" t="s">
        <v>476</v>
      </c>
    </row>
    <row r="2157" spans="1:16">
      <c r="A2157" s="484" t="s">
        <v>63924</v>
      </c>
      <c r="B2157" s="485" t="s">
        <v>63923</v>
      </c>
      <c r="C2157" t="s">
        <v>63922</v>
      </c>
      <c r="D2157" t="s">
        <v>63921</v>
      </c>
      <c r="E2157" t="str">
        <f t="shared" si="33"/>
        <v>13730 - GROUPE HOSPITALIER SUD ILE DE FRANCE MELUN</v>
      </c>
      <c r="F2157" t="s">
        <v>1759</v>
      </c>
      <c r="G2157" t="s">
        <v>63920</v>
      </c>
      <c r="I2157" t="s">
        <v>8147</v>
      </c>
      <c r="J2157" t="s">
        <v>63919</v>
      </c>
      <c r="K2157" t="s">
        <v>63918</v>
      </c>
      <c r="L2157" t="s">
        <v>63917</v>
      </c>
      <c r="N2157" t="s">
        <v>208</v>
      </c>
      <c r="O2157" t="s">
        <v>476</v>
      </c>
      <c r="P2157" t="s">
        <v>476</v>
      </c>
    </row>
    <row r="2158" spans="1:16">
      <c r="A2158" s="484" t="s">
        <v>101809</v>
      </c>
      <c r="C2158" t="s">
        <v>101808</v>
      </c>
      <c r="D2158" t="s">
        <v>101807</v>
      </c>
      <c r="E2158" t="str">
        <f t="shared" si="33"/>
        <v>496923 - CH NEMOURS</v>
      </c>
      <c r="F2158" t="s">
        <v>18054</v>
      </c>
      <c r="G2158" t="s">
        <v>101806</v>
      </c>
      <c r="I2158" t="s">
        <v>101805</v>
      </c>
      <c r="J2158" t="s">
        <v>101804</v>
      </c>
      <c r="K2158" t="s">
        <v>208</v>
      </c>
      <c r="L2158" t="s">
        <v>101803</v>
      </c>
      <c r="N2158" t="s">
        <v>208</v>
      </c>
      <c r="O2158" t="s">
        <v>476</v>
      </c>
      <c r="P2158" t="s">
        <v>476</v>
      </c>
    </row>
    <row r="2159" spans="1:16">
      <c r="A2159" s="484" t="s">
        <v>102089</v>
      </c>
      <c r="B2159" s="485" t="s">
        <v>102088</v>
      </c>
      <c r="C2159" t="s">
        <v>102087</v>
      </c>
      <c r="D2159" t="s">
        <v>102086</v>
      </c>
      <c r="E2159" t="str">
        <f t="shared" si="33"/>
        <v>14576 - CH PROVINS</v>
      </c>
      <c r="F2159" t="s">
        <v>11267</v>
      </c>
      <c r="G2159" t="s">
        <v>102085</v>
      </c>
      <c r="H2159" t="s">
        <v>102084</v>
      </c>
      <c r="I2159" t="s">
        <v>102083</v>
      </c>
      <c r="J2159" t="s">
        <v>102082</v>
      </c>
      <c r="K2159" t="s">
        <v>208</v>
      </c>
      <c r="L2159" t="s">
        <v>102081</v>
      </c>
      <c r="N2159" t="s">
        <v>208</v>
      </c>
      <c r="O2159" t="s">
        <v>476</v>
      </c>
      <c r="P2159" t="s">
        <v>476</v>
      </c>
    </row>
    <row r="2160" spans="1:16">
      <c r="A2160" s="484" t="s">
        <v>81203</v>
      </c>
      <c r="C2160" t="s">
        <v>81202</v>
      </c>
      <c r="D2160" t="s">
        <v>81201</v>
      </c>
      <c r="E2160" t="str">
        <f t="shared" si="33"/>
        <v>673961 - EHPAD PIERRE COMBY ROZAY EN BRIE</v>
      </c>
      <c r="F2160" t="s">
        <v>20266</v>
      </c>
      <c r="G2160" t="s">
        <v>81200</v>
      </c>
      <c r="I2160" t="s">
        <v>81199</v>
      </c>
      <c r="J2160" t="s">
        <v>81198</v>
      </c>
      <c r="K2160" t="s">
        <v>208</v>
      </c>
      <c r="L2160" t="s">
        <v>81197</v>
      </c>
      <c r="N2160" t="s">
        <v>208</v>
      </c>
      <c r="O2160" t="s">
        <v>476</v>
      </c>
      <c r="P2160" t="s">
        <v>476</v>
      </c>
    </row>
    <row r="2161" spans="1:16">
      <c r="A2161" s="484" t="s">
        <v>81917</v>
      </c>
      <c r="C2161" t="s">
        <v>81916</v>
      </c>
      <c r="D2161" t="s">
        <v>81916</v>
      </c>
      <c r="E2161" t="str">
        <f t="shared" si="33"/>
        <v>674138 - EHPAD BRAY SUR SEINE</v>
      </c>
      <c r="F2161" t="s">
        <v>2486</v>
      </c>
      <c r="G2161" t="s">
        <v>81915</v>
      </c>
      <c r="I2161" t="s">
        <v>81914</v>
      </c>
      <c r="J2161" t="s">
        <v>81913</v>
      </c>
      <c r="K2161" t="s">
        <v>208</v>
      </c>
      <c r="L2161" t="s">
        <v>81912</v>
      </c>
      <c r="N2161" t="s">
        <v>208</v>
      </c>
      <c r="O2161" t="s">
        <v>476</v>
      </c>
      <c r="P2161" t="s">
        <v>476</v>
      </c>
    </row>
    <row r="2162" spans="1:16">
      <c r="A2162" s="484" t="s">
        <v>79101</v>
      </c>
      <c r="C2162" t="s">
        <v>79100</v>
      </c>
      <c r="D2162" t="s">
        <v>79100</v>
      </c>
      <c r="E2162" t="str">
        <f t="shared" si="33"/>
        <v>504658 - EPMS FONDATION HARDY</v>
      </c>
      <c r="F2162" t="s">
        <v>79099</v>
      </c>
      <c r="G2162" t="s">
        <v>79098</v>
      </c>
      <c r="I2162" t="s">
        <v>79097</v>
      </c>
      <c r="J2162" t="s">
        <v>79096</v>
      </c>
      <c r="K2162" t="s">
        <v>208</v>
      </c>
      <c r="L2162" t="s">
        <v>79095</v>
      </c>
      <c r="N2162" t="s">
        <v>208</v>
      </c>
      <c r="O2162" t="s">
        <v>476</v>
      </c>
      <c r="P2162" t="s">
        <v>476</v>
      </c>
    </row>
    <row r="2163" spans="1:16">
      <c r="A2163" s="484" t="s">
        <v>103712</v>
      </c>
      <c r="C2163" t="s">
        <v>103711</v>
      </c>
      <c r="D2163" t="s">
        <v>103710</v>
      </c>
      <c r="E2163" t="str">
        <f t="shared" si="33"/>
        <v>37254 - CH LAGNY 1</v>
      </c>
      <c r="G2163" t="s">
        <v>103709</v>
      </c>
      <c r="H2163" t="s">
        <v>103708</v>
      </c>
      <c r="I2163" t="s">
        <v>2398</v>
      </c>
      <c r="K2163" t="s">
        <v>208</v>
      </c>
      <c r="L2163" t="s">
        <v>103707</v>
      </c>
      <c r="N2163" t="s">
        <v>208</v>
      </c>
      <c r="O2163" t="s">
        <v>476</v>
      </c>
      <c r="P2163" t="s">
        <v>476</v>
      </c>
    </row>
    <row r="2164" spans="1:16">
      <c r="A2164" s="484" t="s">
        <v>68804</v>
      </c>
      <c r="C2164" t="s">
        <v>68803</v>
      </c>
      <c r="D2164" t="s">
        <v>68802</v>
      </c>
      <c r="E2164" t="str">
        <f t="shared" si="33"/>
        <v>510348 - FDE MEAUX</v>
      </c>
      <c r="F2164" t="s">
        <v>61085</v>
      </c>
      <c r="G2164" t="s">
        <v>68801</v>
      </c>
      <c r="I2164" t="s">
        <v>13843</v>
      </c>
      <c r="J2164" t="s">
        <v>68800</v>
      </c>
      <c r="K2164" t="s">
        <v>208</v>
      </c>
      <c r="L2164" t="s">
        <v>68799</v>
      </c>
      <c r="N2164" t="s">
        <v>208</v>
      </c>
      <c r="O2164" t="s">
        <v>476</v>
      </c>
      <c r="P2164" t="s">
        <v>476</v>
      </c>
    </row>
    <row r="2165" spans="1:16">
      <c r="A2165" s="484" t="s">
        <v>83781</v>
      </c>
      <c r="B2165" s="485" t="s">
        <v>83780</v>
      </c>
      <c r="C2165" t="s">
        <v>83779</v>
      </c>
      <c r="D2165" t="s">
        <v>83778</v>
      </c>
      <c r="E2165" t="str">
        <f t="shared" si="33"/>
        <v>542398 - IFSI RAMBOUILLET</v>
      </c>
      <c r="F2165" t="s">
        <v>40474</v>
      </c>
      <c r="G2165" t="s">
        <v>83777</v>
      </c>
      <c r="I2165" t="s">
        <v>36367</v>
      </c>
      <c r="J2165" t="s">
        <v>83776</v>
      </c>
      <c r="K2165" t="s">
        <v>208</v>
      </c>
      <c r="L2165" t="s">
        <v>83775</v>
      </c>
      <c r="N2165" t="s">
        <v>208</v>
      </c>
      <c r="O2165" t="s">
        <v>476</v>
      </c>
      <c r="P2165" t="s">
        <v>476</v>
      </c>
    </row>
    <row r="2166" spans="1:16">
      <c r="A2166" s="484" t="s">
        <v>103594</v>
      </c>
      <c r="C2166" t="s">
        <v>103593</v>
      </c>
      <c r="D2166" t="s">
        <v>103592</v>
      </c>
      <c r="E2166" t="str">
        <f t="shared" si="33"/>
        <v>467418 - CH RAMBOUILLET</v>
      </c>
      <c r="G2166" t="s">
        <v>103591</v>
      </c>
      <c r="I2166" t="s">
        <v>36367</v>
      </c>
      <c r="J2166" t="s">
        <v>103590</v>
      </c>
      <c r="K2166" t="s">
        <v>208</v>
      </c>
      <c r="L2166" t="s">
        <v>103589</v>
      </c>
      <c r="N2166" t="s">
        <v>208</v>
      </c>
      <c r="O2166" t="s">
        <v>476</v>
      </c>
      <c r="P2166" t="s">
        <v>476</v>
      </c>
    </row>
    <row r="2167" spans="1:16">
      <c r="A2167" s="484" t="s">
        <v>61191</v>
      </c>
      <c r="C2167" t="s">
        <v>61190</v>
      </c>
      <c r="D2167" t="s">
        <v>61189</v>
      </c>
      <c r="E2167" t="str">
        <f t="shared" si="33"/>
        <v>483357 - HGMS PLAISIR GRIGNON</v>
      </c>
      <c r="F2167" t="s">
        <v>61188</v>
      </c>
      <c r="G2167" t="s">
        <v>61187</v>
      </c>
      <c r="H2167" t="s">
        <v>7751</v>
      </c>
      <c r="I2167" t="s">
        <v>11237</v>
      </c>
      <c r="J2167" t="s">
        <v>61186</v>
      </c>
      <c r="K2167" t="s">
        <v>208</v>
      </c>
      <c r="L2167" t="s">
        <v>61185</v>
      </c>
      <c r="N2167" t="s">
        <v>208</v>
      </c>
      <c r="O2167" t="s">
        <v>476</v>
      </c>
      <c r="P2167" t="s">
        <v>476</v>
      </c>
    </row>
    <row r="2168" spans="1:16">
      <c r="A2168" s="484" t="s">
        <v>102951</v>
      </c>
      <c r="C2168" t="s">
        <v>102950</v>
      </c>
      <c r="D2168" t="s">
        <v>102949</v>
      </c>
      <c r="E2168" t="str">
        <f t="shared" si="33"/>
        <v>494331 - CH MANTES LA JOLIE</v>
      </c>
      <c r="F2168" t="s">
        <v>102948</v>
      </c>
      <c r="G2168" t="s">
        <v>102947</v>
      </c>
      <c r="I2168" t="s">
        <v>84683</v>
      </c>
      <c r="J2168" t="s">
        <v>102946</v>
      </c>
      <c r="K2168" t="s">
        <v>208</v>
      </c>
      <c r="L2168" t="s">
        <v>102945</v>
      </c>
      <c r="N2168" t="s">
        <v>208</v>
      </c>
      <c r="O2168" t="s">
        <v>476</v>
      </c>
      <c r="P2168" t="s">
        <v>476</v>
      </c>
    </row>
    <row r="2169" spans="1:16">
      <c r="A2169" s="484" t="s">
        <v>61102</v>
      </c>
      <c r="C2169" t="s">
        <v>61101</v>
      </c>
      <c r="D2169" t="s">
        <v>61101</v>
      </c>
      <c r="E2169" t="str">
        <f t="shared" si="33"/>
        <v>268331 - HOPITAL LE VESINET</v>
      </c>
      <c r="G2169" t="s">
        <v>61100</v>
      </c>
      <c r="I2169" t="s">
        <v>47839</v>
      </c>
      <c r="J2169" t="s">
        <v>61099</v>
      </c>
      <c r="K2169" t="s">
        <v>61098</v>
      </c>
      <c r="L2169" t="s">
        <v>61097</v>
      </c>
      <c r="N2169" t="s">
        <v>208</v>
      </c>
      <c r="O2169" t="s">
        <v>476</v>
      </c>
      <c r="P2169" t="s">
        <v>476</v>
      </c>
    </row>
    <row r="2170" spans="1:16">
      <c r="A2170" s="484" t="s">
        <v>101093</v>
      </c>
      <c r="B2170" s="485" t="s">
        <v>101092</v>
      </c>
      <c r="C2170" t="s">
        <v>101091</v>
      </c>
      <c r="D2170" t="s">
        <v>101090</v>
      </c>
      <c r="E2170" t="str">
        <f t="shared" si="33"/>
        <v>349768 - CH MONTESSON</v>
      </c>
      <c r="F2170" t="s">
        <v>17277</v>
      </c>
      <c r="G2170" t="s">
        <v>101089</v>
      </c>
      <c r="I2170" t="s">
        <v>11943</v>
      </c>
      <c r="J2170" t="s">
        <v>101088</v>
      </c>
      <c r="K2170" t="s">
        <v>101087</v>
      </c>
      <c r="L2170" t="s">
        <v>101086</v>
      </c>
      <c r="N2170" t="s">
        <v>208</v>
      </c>
      <c r="O2170" t="s">
        <v>476</v>
      </c>
      <c r="P2170" t="s">
        <v>476</v>
      </c>
    </row>
    <row r="2171" spans="1:16">
      <c r="A2171" s="484" t="s">
        <v>82009</v>
      </c>
      <c r="C2171" t="s">
        <v>82008</v>
      </c>
      <c r="D2171" t="s">
        <v>82008</v>
      </c>
      <c r="E2171" t="str">
        <f t="shared" si="33"/>
        <v>508299 - EHPAD ABLIS</v>
      </c>
      <c r="F2171" t="s">
        <v>6451</v>
      </c>
      <c r="G2171" t="s">
        <v>82007</v>
      </c>
      <c r="I2171" t="s">
        <v>82006</v>
      </c>
      <c r="J2171" t="s">
        <v>82005</v>
      </c>
      <c r="K2171" t="s">
        <v>208</v>
      </c>
      <c r="L2171" t="s">
        <v>82004</v>
      </c>
      <c r="N2171" t="s">
        <v>208</v>
      </c>
      <c r="O2171" t="s">
        <v>476</v>
      </c>
      <c r="P2171" t="s">
        <v>476</v>
      </c>
    </row>
    <row r="2172" spans="1:16">
      <c r="A2172" s="484" t="s">
        <v>61278</v>
      </c>
      <c r="B2172" s="485" t="s">
        <v>61277</v>
      </c>
      <c r="C2172" t="s">
        <v>61276</v>
      </c>
      <c r="D2172" t="s">
        <v>61275</v>
      </c>
      <c r="E2172" t="str">
        <f t="shared" si="33"/>
        <v>174269 - HPR BULLION</v>
      </c>
      <c r="F2172" t="s">
        <v>58494</v>
      </c>
      <c r="G2172" t="s">
        <v>61275</v>
      </c>
      <c r="I2172" t="s">
        <v>61274</v>
      </c>
      <c r="J2172" t="s">
        <v>61273</v>
      </c>
      <c r="K2172" t="s">
        <v>208</v>
      </c>
      <c r="L2172" t="s">
        <v>61272</v>
      </c>
      <c r="N2172" t="s">
        <v>208</v>
      </c>
      <c r="O2172" t="s">
        <v>476</v>
      </c>
      <c r="P2172" t="s">
        <v>476</v>
      </c>
    </row>
    <row r="2173" spans="1:16">
      <c r="A2173" s="484" t="s">
        <v>61198</v>
      </c>
      <c r="C2173" t="s">
        <v>61197</v>
      </c>
      <c r="D2173" t="s">
        <v>61196</v>
      </c>
      <c r="E2173" t="str">
        <f t="shared" si="33"/>
        <v>529011 - HOPITAL GERONTOLOGIQUE DE CHEVREUSE</v>
      </c>
      <c r="F2173" t="s">
        <v>53935</v>
      </c>
      <c r="G2173" t="s">
        <v>61195</v>
      </c>
      <c r="I2173" t="s">
        <v>61194</v>
      </c>
      <c r="J2173" t="s">
        <v>61193</v>
      </c>
      <c r="K2173" t="s">
        <v>208</v>
      </c>
      <c r="L2173" t="s">
        <v>61192</v>
      </c>
      <c r="N2173" t="s">
        <v>208</v>
      </c>
      <c r="O2173" t="s">
        <v>476</v>
      </c>
      <c r="P2173" t="s">
        <v>476</v>
      </c>
    </row>
    <row r="2174" spans="1:16">
      <c r="A2174" s="484" t="s">
        <v>60812</v>
      </c>
      <c r="B2174" s="485" t="s">
        <v>60811</v>
      </c>
      <c r="C2174" t="s">
        <v>60810</v>
      </c>
      <c r="D2174" t="s">
        <v>60809</v>
      </c>
      <c r="E2174" t="str">
        <f t="shared" si="33"/>
        <v>1661 - HOPITAL RICHAUD DU CH DE VERSAILLES</v>
      </c>
      <c r="F2174" t="s">
        <v>26499</v>
      </c>
      <c r="G2174" t="s">
        <v>60808</v>
      </c>
      <c r="I2174" t="s">
        <v>1743</v>
      </c>
      <c r="J2174" t="s">
        <v>60807</v>
      </c>
      <c r="K2174" t="s">
        <v>60806</v>
      </c>
      <c r="L2174" t="s">
        <v>60805</v>
      </c>
      <c r="N2174" t="s">
        <v>208</v>
      </c>
      <c r="O2174" t="s">
        <v>476</v>
      </c>
      <c r="P2174" t="s">
        <v>476</v>
      </c>
    </row>
    <row r="2175" spans="1:16">
      <c r="A2175" s="484" t="s">
        <v>104818</v>
      </c>
      <c r="B2175" s="485" t="s">
        <v>60811</v>
      </c>
      <c r="C2175" t="s">
        <v>104817</v>
      </c>
      <c r="D2175" t="s">
        <v>104816</v>
      </c>
      <c r="E2175" t="str">
        <f t="shared" si="33"/>
        <v>380386 - CH ANDRE MIGNOT DU CH DE VERSAILLES</v>
      </c>
      <c r="F2175" t="s">
        <v>9881</v>
      </c>
      <c r="G2175" t="s">
        <v>104815</v>
      </c>
      <c r="H2175" t="s">
        <v>104814</v>
      </c>
      <c r="I2175" t="s">
        <v>9170</v>
      </c>
      <c r="J2175" t="s">
        <v>60807</v>
      </c>
      <c r="K2175" t="s">
        <v>208</v>
      </c>
      <c r="L2175" t="s">
        <v>104813</v>
      </c>
      <c r="N2175" t="s">
        <v>208</v>
      </c>
      <c r="O2175" t="s">
        <v>476</v>
      </c>
      <c r="P2175" t="s">
        <v>476</v>
      </c>
    </row>
    <row r="2176" spans="1:16">
      <c r="A2176" s="484" t="s">
        <v>102569</v>
      </c>
      <c r="B2176" s="485" t="s">
        <v>102568</v>
      </c>
      <c r="C2176" t="s">
        <v>102567</v>
      </c>
      <c r="D2176" t="s">
        <v>102566</v>
      </c>
      <c r="E2176" t="str">
        <f t="shared" si="33"/>
        <v>332276 - CHIMM</v>
      </c>
      <c r="F2176" t="s">
        <v>2651</v>
      </c>
      <c r="G2176" t="s">
        <v>102565</v>
      </c>
      <c r="I2176" t="s">
        <v>62015</v>
      </c>
      <c r="J2176" t="s">
        <v>102564</v>
      </c>
      <c r="K2176" t="s">
        <v>102563</v>
      </c>
      <c r="L2176" t="s">
        <v>102562</v>
      </c>
      <c r="N2176" t="s">
        <v>208</v>
      </c>
      <c r="O2176" t="s">
        <v>476</v>
      </c>
      <c r="P2176" t="s">
        <v>476</v>
      </c>
    </row>
    <row r="2177" spans="1:16">
      <c r="A2177" s="484" t="s">
        <v>89875</v>
      </c>
      <c r="C2177" t="s">
        <v>89874</v>
      </c>
      <c r="D2177" t="s">
        <v>89873</v>
      </c>
      <c r="E2177" t="str">
        <f t="shared" si="33"/>
        <v>84130 - CHS LES MUREAUX</v>
      </c>
      <c r="G2177" t="s">
        <v>89872</v>
      </c>
      <c r="I2177" t="s">
        <v>51144</v>
      </c>
      <c r="K2177" t="s">
        <v>208</v>
      </c>
      <c r="L2177" t="s">
        <v>89871</v>
      </c>
      <c r="N2177" t="s">
        <v>208</v>
      </c>
      <c r="O2177" t="s">
        <v>476</v>
      </c>
      <c r="P2177" t="s">
        <v>476</v>
      </c>
    </row>
    <row r="2178" spans="1:16">
      <c r="A2178" s="484" t="s">
        <v>102414</v>
      </c>
      <c r="B2178" s="485" t="s">
        <v>59155</v>
      </c>
      <c r="C2178" t="s">
        <v>102413</v>
      </c>
      <c r="D2178" t="s">
        <v>102412</v>
      </c>
      <c r="E2178" t="str">
        <f t="shared" ref="E2178:E2241" si="34">_xlfn.CONCAT(L2178," - ",D2178)</f>
        <v>9453 - CHIPSG</v>
      </c>
      <c r="F2178" t="s">
        <v>9638</v>
      </c>
      <c r="G2178" t="s">
        <v>22801</v>
      </c>
      <c r="I2178" t="s">
        <v>3162</v>
      </c>
      <c r="J2178" t="s">
        <v>102411</v>
      </c>
      <c r="K2178" t="s">
        <v>102410</v>
      </c>
      <c r="L2178" t="s">
        <v>102409</v>
      </c>
      <c r="N2178" t="s">
        <v>208</v>
      </c>
      <c r="O2178" t="s">
        <v>476</v>
      </c>
      <c r="P2178" t="s">
        <v>476</v>
      </c>
    </row>
    <row r="2179" spans="1:16">
      <c r="A2179" s="484" t="s">
        <v>59156</v>
      </c>
      <c r="B2179" s="485" t="s">
        <v>59155</v>
      </c>
      <c r="C2179" t="s">
        <v>59154</v>
      </c>
      <c r="D2179" t="s">
        <v>59153</v>
      </c>
      <c r="E2179" t="str">
        <f t="shared" si="34"/>
        <v>537482 - IFMEM CH POISSY ST GERMAIN</v>
      </c>
      <c r="F2179" t="s">
        <v>6072</v>
      </c>
      <c r="G2179" t="s">
        <v>59152</v>
      </c>
      <c r="H2179" t="s">
        <v>59151</v>
      </c>
      <c r="I2179" t="s">
        <v>10820</v>
      </c>
      <c r="J2179" t="s">
        <v>59150</v>
      </c>
      <c r="K2179" t="s">
        <v>208</v>
      </c>
      <c r="L2179" t="s">
        <v>59149</v>
      </c>
      <c r="N2179" t="s">
        <v>208</v>
      </c>
      <c r="O2179" t="s">
        <v>476</v>
      </c>
      <c r="P2179" t="s">
        <v>476</v>
      </c>
    </row>
    <row r="2180" spans="1:16">
      <c r="A2180" s="484" t="s">
        <v>101795</v>
      </c>
      <c r="B2180" s="485" t="s">
        <v>101794</v>
      </c>
      <c r="C2180" t="s">
        <v>101793</v>
      </c>
      <c r="D2180" t="s">
        <v>101792</v>
      </c>
      <c r="E2180" t="str">
        <f t="shared" si="34"/>
        <v>13353 - CH NIORT</v>
      </c>
      <c r="F2180" t="s">
        <v>6245</v>
      </c>
      <c r="G2180" t="s">
        <v>94182</v>
      </c>
      <c r="I2180" t="s">
        <v>8130</v>
      </c>
      <c r="J2180" t="s">
        <v>101791</v>
      </c>
      <c r="K2180" t="s">
        <v>101790</v>
      </c>
      <c r="L2180" t="s">
        <v>101789</v>
      </c>
      <c r="N2180" t="s">
        <v>208</v>
      </c>
      <c r="O2180" t="s">
        <v>476</v>
      </c>
      <c r="P2180" t="s">
        <v>476</v>
      </c>
    </row>
    <row r="2181" spans="1:16">
      <c r="A2181" s="484" t="s">
        <v>81567</v>
      </c>
      <c r="C2181" t="s">
        <v>81566</v>
      </c>
      <c r="D2181" t="s">
        <v>81565</v>
      </c>
      <c r="E2181" t="str">
        <f t="shared" si="34"/>
        <v>618895 - EHPAD LA RESIDENCE DU PARC CHAMPDENIERS ST DENIS</v>
      </c>
      <c r="F2181" t="s">
        <v>30469</v>
      </c>
      <c r="G2181" t="s">
        <v>81564</v>
      </c>
      <c r="H2181" t="s">
        <v>81563</v>
      </c>
      <c r="I2181" t="s">
        <v>11760</v>
      </c>
      <c r="J2181" t="s">
        <v>81562</v>
      </c>
      <c r="K2181" t="s">
        <v>208</v>
      </c>
      <c r="L2181" t="s">
        <v>81561</v>
      </c>
      <c r="N2181" t="s">
        <v>208</v>
      </c>
      <c r="O2181" t="s">
        <v>476</v>
      </c>
      <c r="P2181" t="s">
        <v>476</v>
      </c>
    </row>
    <row r="2182" spans="1:16">
      <c r="A2182" s="484" t="s">
        <v>103706</v>
      </c>
      <c r="C2182" t="s">
        <v>103705</v>
      </c>
      <c r="D2182" t="s">
        <v>103704</v>
      </c>
      <c r="E2182" t="str">
        <f t="shared" si="34"/>
        <v>641960 - CH DE MAULEON</v>
      </c>
      <c r="F2182" t="s">
        <v>4746</v>
      </c>
      <c r="G2182" t="s">
        <v>103703</v>
      </c>
      <c r="I2182" t="s">
        <v>25953</v>
      </c>
      <c r="J2182" t="s">
        <v>103702</v>
      </c>
      <c r="K2182" t="s">
        <v>208</v>
      </c>
      <c r="L2182" t="s">
        <v>103701</v>
      </c>
      <c r="N2182" t="s">
        <v>208</v>
      </c>
      <c r="O2182" t="s">
        <v>476</v>
      </c>
      <c r="P2182" t="s">
        <v>476</v>
      </c>
    </row>
    <row r="2183" spans="1:16">
      <c r="A2183" s="484" t="s">
        <v>101135</v>
      </c>
      <c r="C2183" t="s">
        <v>101134</v>
      </c>
      <c r="D2183" t="s">
        <v>101133</v>
      </c>
      <c r="E2183" t="str">
        <f t="shared" si="34"/>
        <v>502078 - CH ST MAIXENT L'ECOLE</v>
      </c>
      <c r="G2183" t="s">
        <v>101132</v>
      </c>
      <c r="H2183" t="s">
        <v>25966</v>
      </c>
      <c r="I2183" t="s">
        <v>64020</v>
      </c>
      <c r="J2183" t="s">
        <v>64019</v>
      </c>
      <c r="K2183" t="s">
        <v>101131</v>
      </c>
      <c r="L2183" t="s">
        <v>101130</v>
      </c>
      <c r="N2183" t="s">
        <v>208</v>
      </c>
      <c r="O2183" t="s">
        <v>476</v>
      </c>
      <c r="P2183" t="s">
        <v>476</v>
      </c>
    </row>
    <row r="2184" spans="1:16">
      <c r="A2184" s="484" t="s">
        <v>101783</v>
      </c>
      <c r="B2184" s="485" t="s">
        <v>101782</v>
      </c>
      <c r="C2184" t="s">
        <v>101781</v>
      </c>
      <c r="D2184" t="s">
        <v>101780</v>
      </c>
      <c r="E2184" t="str">
        <f t="shared" si="34"/>
        <v>57319 - CHNDS PARTHENAY</v>
      </c>
      <c r="F2184" t="s">
        <v>37737</v>
      </c>
      <c r="G2184" t="s">
        <v>101779</v>
      </c>
      <c r="H2184" t="s">
        <v>5825</v>
      </c>
      <c r="I2184" t="s">
        <v>8047</v>
      </c>
      <c r="K2184" t="s">
        <v>101778</v>
      </c>
      <c r="L2184" t="s">
        <v>101777</v>
      </c>
      <c r="N2184" t="s">
        <v>207</v>
      </c>
      <c r="O2184" t="s">
        <v>476</v>
      </c>
      <c r="P2184" t="s">
        <v>476</v>
      </c>
    </row>
    <row r="2185" spans="1:16">
      <c r="A2185" s="484" t="s">
        <v>104319</v>
      </c>
      <c r="B2185" s="485" t="s">
        <v>104318</v>
      </c>
      <c r="C2185" t="s">
        <v>104317</v>
      </c>
      <c r="D2185" t="s">
        <v>104316</v>
      </c>
      <c r="E2185" t="str">
        <f t="shared" si="34"/>
        <v>36857 - CH ABBEVILLE</v>
      </c>
      <c r="F2185" t="s">
        <v>1817</v>
      </c>
      <c r="G2185" t="s">
        <v>104315</v>
      </c>
      <c r="I2185" t="s">
        <v>33858</v>
      </c>
      <c r="J2185" t="s">
        <v>104314</v>
      </c>
      <c r="K2185" t="s">
        <v>104313</v>
      </c>
      <c r="L2185" t="s">
        <v>104312</v>
      </c>
      <c r="N2185" t="s">
        <v>208</v>
      </c>
      <c r="O2185" t="s">
        <v>476</v>
      </c>
      <c r="P2185" t="s">
        <v>476</v>
      </c>
    </row>
    <row r="2186" spans="1:16">
      <c r="A2186" s="484" t="s">
        <v>104883</v>
      </c>
      <c r="C2186" t="s">
        <v>104882</v>
      </c>
      <c r="D2186" t="s">
        <v>104881</v>
      </c>
      <c r="E2186" t="str">
        <f t="shared" si="34"/>
        <v>516843 - CH ALBERT</v>
      </c>
      <c r="F2186" t="s">
        <v>30911</v>
      </c>
      <c r="G2186" t="s">
        <v>104880</v>
      </c>
      <c r="I2186" t="s">
        <v>104879</v>
      </c>
      <c r="J2186" t="s">
        <v>104878</v>
      </c>
      <c r="K2186" t="s">
        <v>208</v>
      </c>
      <c r="L2186" t="s">
        <v>104877</v>
      </c>
      <c r="N2186" t="s">
        <v>208</v>
      </c>
      <c r="O2186" t="s">
        <v>476</v>
      </c>
      <c r="P2186" t="s">
        <v>476</v>
      </c>
    </row>
    <row r="2187" spans="1:16">
      <c r="A2187" s="484" t="s">
        <v>104364</v>
      </c>
      <c r="C2187" t="s">
        <v>104363</v>
      </c>
      <c r="D2187" t="s">
        <v>104362</v>
      </c>
      <c r="E2187" t="str">
        <f t="shared" si="34"/>
        <v>476377 - CH CORBIE</v>
      </c>
      <c r="G2187" t="s">
        <v>104361</v>
      </c>
      <c r="I2187" t="s">
        <v>104360</v>
      </c>
      <c r="J2187" t="s">
        <v>104359</v>
      </c>
      <c r="K2187" t="s">
        <v>104358</v>
      </c>
      <c r="L2187" t="s">
        <v>104357</v>
      </c>
      <c r="N2187" t="s">
        <v>208</v>
      </c>
      <c r="O2187" t="s">
        <v>476</v>
      </c>
      <c r="P2187" t="s">
        <v>476</v>
      </c>
    </row>
    <row r="2188" spans="1:16">
      <c r="A2188" s="484" t="s">
        <v>103203</v>
      </c>
      <c r="C2188" t="s">
        <v>103202</v>
      </c>
      <c r="D2188" t="s">
        <v>103201</v>
      </c>
      <c r="E2188" t="str">
        <f t="shared" si="34"/>
        <v>476330 - CH DOULLENS</v>
      </c>
      <c r="G2188" t="s">
        <v>103200</v>
      </c>
      <c r="I2188" t="s">
        <v>43276</v>
      </c>
      <c r="J2188" t="s">
        <v>103199</v>
      </c>
      <c r="K2188" t="s">
        <v>103198</v>
      </c>
      <c r="L2188" t="s">
        <v>103197</v>
      </c>
      <c r="N2188" t="s">
        <v>208</v>
      </c>
      <c r="O2188" t="s">
        <v>476</v>
      </c>
      <c r="P2188" t="s">
        <v>476</v>
      </c>
    </row>
    <row r="2189" spans="1:16">
      <c r="A2189" s="484" t="s">
        <v>79015</v>
      </c>
      <c r="C2189" t="s">
        <v>79014</v>
      </c>
      <c r="D2189" t="s">
        <v>79014</v>
      </c>
      <c r="E2189" t="str">
        <f t="shared" si="34"/>
        <v>606881 - EPSMS EHPAD SENEOS FOUILLOY</v>
      </c>
      <c r="F2189" t="s">
        <v>79013</v>
      </c>
      <c r="G2189" t="s">
        <v>79012</v>
      </c>
      <c r="I2189" t="s">
        <v>79011</v>
      </c>
      <c r="J2189" t="s">
        <v>79010</v>
      </c>
      <c r="K2189" t="s">
        <v>208</v>
      </c>
      <c r="L2189" t="s">
        <v>79009</v>
      </c>
      <c r="N2189" t="s">
        <v>208</v>
      </c>
      <c r="O2189" t="s">
        <v>476</v>
      </c>
      <c r="P2189" t="s">
        <v>476</v>
      </c>
    </row>
    <row r="2190" spans="1:16">
      <c r="A2190" s="484" t="s">
        <v>101078</v>
      </c>
      <c r="B2190" s="485" t="s">
        <v>89972</v>
      </c>
      <c r="C2190" t="s">
        <v>101077</v>
      </c>
      <c r="D2190" t="s">
        <v>101076</v>
      </c>
      <c r="E2190" t="str">
        <f t="shared" si="34"/>
        <v>8229 - CHU AMIENS PICARDIE</v>
      </c>
      <c r="F2190" t="s">
        <v>3423</v>
      </c>
      <c r="G2190" t="s">
        <v>101075</v>
      </c>
      <c r="I2190" t="s">
        <v>1806</v>
      </c>
      <c r="J2190" t="s">
        <v>101074</v>
      </c>
      <c r="K2190" t="s">
        <v>101073</v>
      </c>
      <c r="L2190" t="s">
        <v>101072</v>
      </c>
      <c r="N2190" t="s">
        <v>208</v>
      </c>
      <c r="O2190" t="s">
        <v>476</v>
      </c>
      <c r="P2190" t="s">
        <v>476</v>
      </c>
    </row>
    <row r="2191" spans="1:16">
      <c r="A2191" s="484" t="s">
        <v>89973</v>
      </c>
      <c r="B2191" s="485" t="s">
        <v>89972</v>
      </c>
      <c r="C2191" t="s">
        <v>89971</v>
      </c>
      <c r="D2191" t="s">
        <v>89970</v>
      </c>
      <c r="E2191" t="str">
        <f t="shared" si="34"/>
        <v>669441 - CFARM DU CHU AMIENS PICARDIE</v>
      </c>
      <c r="F2191" t="s">
        <v>5530</v>
      </c>
      <c r="G2191" t="s">
        <v>89969</v>
      </c>
      <c r="I2191" t="s">
        <v>1806</v>
      </c>
      <c r="J2191" t="s">
        <v>89968</v>
      </c>
      <c r="K2191" t="s">
        <v>208</v>
      </c>
      <c r="L2191" t="s">
        <v>89967</v>
      </c>
      <c r="N2191" t="s">
        <v>208</v>
      </c>
      <c r="O2191" t="s">
        <v>476</v>
      </c>
      <c r="P2191" t="s">
        <v>476</v>
      </c>
    </row>
    <row r="2192" spans="1:16">
      <c r="A2192" s="484" t="s">
        <v>103914</v>
      </c>
      <c r="C2192" t="s">
        <v>103913</v>
      </c>
      <c r="D2192" t="s">
        <v>103912</v>
      </c>
      <c r="E2192" t="str">
        <f t="shared" si="34"/>
        <v>346457 - CH HAM</v>
      </c>
      <c r="G2192" t="s">
        <v>103911</v>
      </c>
      <c r="I2192" t="s">
        <v>103910</v>
      </c>
      <c r="J2192" t="s">
        <v>103909</v>
      </c>
      <c r="K2192" t="s">
        <v>208</v>
      </c>
      <c r="L2192" t="s">
        <v>103908</v>
      </c>
      <c r="N2192" t="s">
        <v>208</v>
      </c>
      <c r="O2192" t="s">
        <v>476</v>
      </c>
      <c r="P2192" t="s">
        <v>476</v>
      </c>
    </row>
    <row r="2193" spans="1:16">
      <c r="A2193" s="484" t="s">
        <v>102445</v>
      </c>
      <c r="B2193" s="485" t="s">
        <v>102444</v>
      </c>
      <c r="C2193" t="s">
        <v>102443</v>
      </c>
      <c r="D2193" t="s">
        <v>102442</v>
      </c>
      <c r="E2193" t="str">
        <f t="shared" si="34"/>
        <v>414578 - CHIMR</v>
      </c>
      <c r="F2193" t="s">
        <v>1817</v>
      </c>
      <c r="G2193" t="s">
        <v>102441</v>
      </c>
      <c r="I2193" t="s">
        <v>102440</v>
      </c>
      <c r="J2193" t="s">
        <v>102439</v>
      </c>
      <c r="K2193" t="s">
        <v>102438</v>
      </c>
      <c r="L2193" t="s">
        <v>102437</v>
      </c>
      <c r="N2193" t="s">
        <v>208</v>
      </c>
      <c r="O2193" t="s">
        <v>476</v>
      </c>
      <c r="P2193" t="s">
        <v>476</v>
      </c>
    </row>
    <row r="2194" spans="1:16">
      <c r="A2194" s="484" t="s">
        <v>101646</v>
      </c>
      <c r="C2194" t="s">
        <v>101645</v>
      </c>
      <c r="D2194" t="s">
        <v>101644</v>
      </c>
      <c r="E2194" t="str">
        <f t="shared" si="34"/>
        <v>500264 - CH PERONNE</v>
      </c>
      <c r="F2194" t="s">
        <v>11410</v>
      </c>
      <c r="G2194" t="s">
        <v>101643</v>
      </c>
      <c r="I2194" t="s">
        <v>101642</v>
      </c>
      <c r="J2194" t="s">
        <v>101641</v>
      </c>
      <c r="K2194" t="s">
        <v>208</v>
      </c>
      <c r="L2194" t="s">
        <v>101640</v>
      </c>
      <c r="N2194" t="s">
        <v>208</v>
      </c>
      <c r="O2194" t="s">
        <v>476</v>
      </c>
      <c r="P2194" t="s">
        <v>476</v>
      </c>
    </row>
    <row r="2195" spans="1:16">
      <c r="A2195" s="484" t="s">
        <v>77590</v>
      </c>
      <c r="B2195" s="485" t="s">
        <v>77589</v>
      </c>
      <c r="C2195" t="s">
        <v>77588</v>
      </c>
      <c r="D2195" t="s">
        <v>77587</v>
      </c>
      <c r="E2195" t="str">
        <f t="shared" si="34"/>
        <v>148726 - EPSM SOMME</v>
      </c>
      <c r="F2195" t="s">
        <v>63793</v>
      </c>
      <c r="G2195" t="s">
        <v>30854</v>
      </c>
      <c r="I2195" t="s">
        <v>1806</v>
      </c>
      <c r="J2195" t="s">
        <v>77586</v>
      </c>
      <c r="K2195" t="s">
        <v>77585</v>
      </c>
      <c r="L2195" t="s">
        <v>77584</v>
      </c>
      <c r="N2195" t="s">
        <v>208</v>
      </c>
      <c r="O2195" t="s">
        <v>476</v>
      </c>
      <c r="P2195" t="s">
        <v>476</v>
      </c>
    </row>
    <row r="2196" spans="1:16">
      <c r="A2196" s="484" t="s">
        <v>104870</v>
      </c>
      <c r="B2196" s="485" t="s">
        <v>104869</v>
      </c>
      <c r="C2196" t="s">
        <v>104868</v>
      </c>
      <c r="D2196" t="s">
        <v>104867</v>
      </c>
      <c r="E2196" t="str">
        <f t="shared" si="34"/>
        <v>38167 - CH ALBI</v>
      </c>
      <c r="F2196" t="s">
        <v>16254</v>
      </c>
      <c r="G2196" t="s">
        <v>104866</v>
      </c>
      <c r="I2196" t="s">
        <v>5244</v>
      </c>
      <c r="J2196" t="s">
        <v>104865</v>
      </c>
      <c r="K2196" t="s">
        <v>104864</v>
      </c>
      <c r="L2196" t="s">
        <v>104863</v>
      </c>
      <c r="N2196" t="s">
        <v>208</v>
      </c>
      <c r="O2196" t="s">
        <v>476</v>
      </c>
      <c r="P2196" t="s">
        <v>476</v>
      </c>
    </row>
    <row r="2197" spans="1:16">
      <c r="A2197" s="484" t="s">
        <v>58917</v>
      </c>
      <c r="B2197" s="485" t="s">
        <v>58916</v>
      </c>
      <c r="C2197" t="s">
        <v>58915</v>
      </c>
      <c r="D2197" t="s">
        <v>58914</v>
      </c>
      <c r="E2197" t="str">
        <f t="shared" si="34"/>
        <v>672592 - IFSI DU CHIC CASTRES MAZAMET</v>
      </c>
      <c r="F2197" t="s">
        <v>2517</v>
      </c>
      <c r="G2197" t="s">
        <v>58913</v>
      </c>
      <c r="H2197" t="s">
        <v>58912</v>
      </c>
      <c r="I2197" t="s">
        <v>9243</v>
      </c>
      <c r="J2197" t="s">
        <v>58911</v>
      </c>
      <c r="K2197" t="s">
        <v>208</v>
      </c>
      <c r="L2197" t="s">
        <v>58910</v>
      </c>
      <c r="N2197" t="s">
        <v>208</v>
      </c>
      <c r="O2197" t="s">
        <v>476</v>
      </c>
      <c r="P2197" t="s">
        <v>476</v>
      </c>
    </row>
    <row r="2198" spans="1:16">
      <c r="A2198" s="484" t="s">
        <v>102651</v>
      </c>
      <c r="B2198" s="485" t="s">
        <v>58916</v>
      </c>
      <c r="C2198" t="s">
        <v>102650</v>
      </c>
      <c r="D2198" t="s">
        <v>102649</v>
      </c>
      <c r="E2198" t="str">
        <f t="shared" si="34"/>
        <v>213093 - CHIC CASTRES MAZAMET</v>
      </c>
      <c r="F2198" t="s">
        <v>969</v>
      </c>
      <c r="G2198" t="s">
        <v>102648</v>
      </c>
      <c r="H2198" t="s">
        <v>102647</v>
      </c>
      <c r="I2198" t="s">
        <v>9243</v>
      </c>
      <c r="J2198" t="s">
        <v>102646</v>
      </c>
      <c r="K2198" t="s">
        <v>102645</v>
      </c>
      <c r="L2198" t="s">
        <v>102644</v>
      </c>
      <c r="N2198" t="s">
        <v>208</v>
      </c>
      <c r="O2198" t="s">
        <v>476</v>
      </c>
      <c r="P2198" t="s">
        <v>476</v>
      </c>
    </row>
    <row r="2199" spans="1:16">
      <c r="A2199" s="484" t="s">
        <v>103941</v>
      </c>
      <c r="C2199" t="s">
        <v>103940</v>
      </c>
      <c r="D2199" t="s">
        <v>103939</v>
      </c>
      <c r="E2199" t="str">
        <f t="shared" si="34"/>
        <v>533695 - CH GRAULHET</v>
      </c>
      <c r="G2199" t="s">
        <v>103938</v>
      </c>
      <c r="I2199" t="s">
        <v>84719</v>
      </c>
      <c r="J2199" t="s">
        <v>103937</v>
      </c>
      <c r="K2199" t="s">
        <v>208</v>
      </c>
      <c r="L2199" t="s">
        <v>103936</v>
      </c>
      <c r="N2199" t="s">
        <v>208</v>
      </c>
      <c r="O2199" t="s">
        <v>476</v>
      </c>
      <c r="P2199" t="s">
        <v>476</v>
      </c>
    </row>
    <row r="2200" spans="1:16">
      <c r="A2200" s="484" t="s">
        <v>103756</v>
      </c>
      <c r="B2200" s="485" t="s">
        <v>103755</v>
      </c>
      <c r="C2200" t="s">
        <v>103754</v>
      </c>
      <c r="D2200" t="s">
        <v>103753</v>
      </c>
      <c r="E2200" t="str">
        <f t="shared" si="34"/>
        <v>38957 - CH LAVAUR</v>
      </c>
      <c r="F2200" t="s">
        <v>1536</v>
      </c>
      <c r="G2200" t="s">
        <v>103752</v>
      </c>
      <c r="H2200" t="s">
        <v>103751</v>
      </c>
      <c r="I2200" t="s">
        <v>26260</v>
      </c>
      <c r="J2200" t="s">
        <v>103750</v>
      </c>
      <c r="K2200" t="s">
        <v>208</v>
      </c>
      <c r="L2200" t="s">
        <v>103749</v>
      </c>
      <c r="N2200" t="s">
        <v>208</v>
      </c>
      <c r="O2200" t="s">
        <v>476</v>
      </c>
      <c r="P2200" t="s">
        <v>476</v>
      </c>
    </row>
    <row r="2201" spans="1:16">
      <c r="A2201" s="484" t="s">
        <v>102924</v>
      </c>
      <c r="C2201" t="s">
        <v>102923</v>
      </c>
      <c r="D2201" t="s">
        <v>102922</v>
      </c>
      <c r="E2201" t="str">
        <f t="shared" si="34"/>
        <v>478349 - CH GAILLAC</v>
      </c>
      <c r="F2201" t="s">
        <v>46279</v>
      </c>
      <c r="G2201" t="s">
        <v>102921</v>
      </c>
      <c r="H2201" t="s">
        <v>41202</v>
      </c>
      <c r="I2201" t="s">
        <v>22587</v>
      </c>
      <c r="J2201" t="s">
        <v>102920</v>
      </c>
      <c r="K2201" t="s">
        <v>102919</v>
      </c>
      <c r="L2201" t="s">
        <v>102918</v>
      </c>
      <c r="N2201" t="s">
        <v>208</v>
      </c>
      <c r="O2201" t="s">
        <v>476</v>
      </c>
      <c r="P2201" t="s">
        <v>476</v>
      </c>
    </row>
    <row r="2202" spans="1:16">
      <c r="A2202" s="484" t="s">
        <v>81821</v>
      </c>
      <c r="C2202" t="s">
        <v>81820</v>
      </c>
      <c r="D2202" t="s">
        <v>81820</v>
      </c>
      <c r="E2202" t="str">
        <f t="shared" si="34"/>
        <v>504919 - EHPAD DE BEAUMONT DE LOMAGNE</v>
      </c>
      <c r="F2202" t="s">
        <v>81819</v>
      </c>
      <c r="G2202" t="s">
        <v>81818</v>
      </c>
      <c r="I2202" t="s">
        <v>81817</v>
      </c>
      <c r="J2202" t="s">
        <v>81816</v>
      </c>
      <c r="K2202" t="s">
        <v>208</v>
      </c>
      <c r="L2202" t="s">
        <v>81815</v>
      </c>
      <c r="N2202" t="s">
        <v>208</v>
      </c>
      <c r="O2202" t="s">
        <v>476</v>
      </c>
      <c r="P2202" t="s">
        <v>476</v>
      </c>
    </row>
    <row r="2203" spans="1:16">
      <c r="A2203" s="484" t="s">
        <v>60966</v>
      </c>
      <c r="C2203" t="s">
        <v>60965</v>
      </c>
      <c r="D2203" t="s">
        <v>60964</v>
      </c>
      <c r="E2203" t="str">
        <f t="shared" si="34"/>
        <v>110176 - CH CAUSSADE</v>
      </c>
      <c r="F2203" t="s">
        <v>8493</v>
      </c>
      <c r="G2203" t="s">
        <v>60963</v>
      </c>
      <c r="H2203" t="s">
        <v>60962</v>
      </c>
      <c r="I2203" t="s">
        <v>41040</v>
      </c>
      <c r="J2203" t="s">
        <v>60961</v>
      </c>
      <c r="K2203" t="s">
        <v>60960</v>
      </c>
      <c r="L2203" t="s">
        <v>60959</v>
      </c>
      <c r="N2203" t="s">
        <v>208</v>
      </c>
      <c r="O2203" t="s">
        <v>476</v>
      </c>
      <c r="P2203" t="s">
        <v>476</v>
      </c>
    </row>
    <row r="2204" spans="1:16">
      <c r="A2204" s="484" t="s">
        <v>103685</v>
      </c>
      <c r="B2204" s="485" t="s">
        <v>54443</v>
      </c>
      <c r="C2204" t="s">
        <v>103684</v>
      </c>
      <c r="D2204" t="s">
        <v>103683</v>
      </c>
      <c r="E2204" t="str">
        <f t="shared" si="34"/>
        <v>43217 - CH MONTAUBAN</v>
      </c>
      <c r="F2204" t="s">
        <v>9322</v>
      </c>
      <c r="G2204" t="s">
        <v>54440</v>
      </c>
      <c r="H2204" t="s">
        <v>103682</v>
      </c>
      <c r="I2204" t="s">
        <v>1285</v>
      </c>
      <c r="J2204" t="s">
        <v>103681</v>
      </c>
      <c r="K2204" t="s">
        <v>103680</v>
      </c>
      <c r="L2204" t="s">
        <v>103679</v>
      </c>
      <c r="N2204" t="s">
        <v>208</v>
      </c>
      <c r="O2204" t="s">
        <v>476</v>
      </c>
      <c r="P2204" t="s">
        <v>476</v>
      </c>
    </row>
    <row r="2205" spans="1:16">
      <c r="A2205" s="484" t="s">
        <v>54444</v>
      </c>
      <c r="B2205" s="485" t="s">
        <v>54443</v>
      </c>
      <c r="C2205" t="s">
        <v>54442</v>
      </c>
      <c r="D2205" t="s">
        <v>54441</v>
      </c>
      <c r="E2205" t="str">
        <f t="shared" si="34"/>
        <v>669003 - IFMS82 MONTAUBAN</v>
      </c>
      <c r="F2205" t="s">
        <v>1273</v>
      </c>
      <c r="G2205" t="s">
        <v>54440</v>
      </c>
      <c r="I2205" t="s">
        <v>1285</v>
      </c>
      <c r="J2205" t="s">
        <v>54439</v>
      </c>
      <c r="K2205" t="s">
        <v>208</v>
      </c>
      <c r="L2205" t="s">
        <v>54438</v>
      </c>
      <c r="N2205" t="s">
        <v>208</v>
      </c>
      <c r="O2205" t="s">
        <v>476</v>
      </c>
      <c r="P2205" t="s">
        <v>476</v>
      </c>
    </row>
    <row r="2206" spans="1:16">
      <c r="A2206" s="484" t="s">
        <v>81449</v>
      </c>
      <c r="C2206" t="s">
        <v>81448</v>
      </c>
      <c r="D2206" t="s">
        <v>81447</v>
      </c>
      <c r="E2206" t="str">
        <f t="shared" si="34"/>
        <v>488380 - EHPAD LAGUEPIE</v>
      </c>
      <c r="F2206" t="s">
        <v>14783</v>
      </c>
      <c r="G2206" t="s">
        <v>81446</v>
      </c>
      <c r="I2206" t="s">
        <v>81445</v>
      </c>
      <c r="J2206" t="s">
        <v>81444</v>
      </c>
      <c r="K2206" t="s">
        <v>208</v>
      </c>
      <c r="L2206" t="s">
        <v>81443</v>
      </c>
      <c r="N2206" t="s">
        <v>208</v>
      </c>
      <c r="O2206" t="s">
        <v>476</v>
      </c>
      <c r="P2206" t="s">
        <v>476</v>
      </c>
    </row>
    <row r="2207" spans="1:16">
      <c r="A2207" s="484" t="s">
        <v>102659</v>
      </c>
      <c r="C2207" t="s">
        <v>102658</v>
      </c>
      <c r="D2207" t="s">
        <v>102657</v>
      </c>
      <c r="E2207" t="str">
        <f t="shared" si="34"/>
        <v>237310 - CHI MOISSAC</v>
      </c>
      <c r="F2207" t="s">
        <v>9563</v>
      </c>
      <c r="G2207" t="s">
        <v>102656</v>
      </c>
      <c r="H2207" t="s">
        <v>102655</v>
      </c>
      <c r="I2207" t="s">
        <v>12354</v>
      </c>
      <c r="J2207" t="s">
        <v>102654</v>
      </c>
      <c r="K2207" t="s">
        <v>102653</v>
      </c>
      <c r="L2207" t="s">
        <v>102652</v>
      </c>
      <c r="N2207" t="s">
        <v>208</v>
      </c>
      <c r="O2207" t="s">
        <v>476</v>
      </c>
      <c r="P2207" t="s">
        <v>476</v>
      </c>
    </row>
    <row r="2208" spans="1:16">
      <c r="A2208" s="484" t="s">
        <v>104546</v>
      </c>
      <c r="C2208" t="s">
        <v>104545</v>
      </c>
      <c r="D2208" t="s">
        <v>104544</v>
      </c>
      <c r="E2208" t="str">
        <f t="shared" si="34"/>
        <v>476158 - CH BRIGNOLES</v>
      </c>
      <c r="G2208" t="s">
        <v>104543</v>
      </c>
      <c r="H2208" t="s">
        <v>104542</v>
      </c>
      <c r="I2208" t="s">
        <v>21750</v>
      </c>
      <c r="J2208" t="s">
        <v>104541</v>
      </c>
      <c r="K2208" t="s">
        <v>104540</v>
      </c>
      <c r="L2208" t="s">
        <v>104539</v>
      </c>
      <c r="N2208" t="s">
        <v>208</v>
      </c>
      <c r="O2208" t="s">
        <v>476</v>
      </c>
      <c r="P2208" t="s">
        <v>476</v>
      </c>
    </row>
    <row r="2209" spans="1:16">
      <c r="A2209" s="484" t="s">
        <v>103225</v>
      </c>
      <c r="C2209" t="s">
        <v>103224</v>
      </c>
      <c r="D2209" t="s">
        <v>103223</v>
      </c>
      <c r="E2209" t="str">
        <f t="shared" si="34"/>
        <v>68305 - CH HYERES</v>
      </c>
      <c r="G2209" t="s">
        <v>103222</v>
      </c>
      <c r="H2209" t="s">
        <v>103221</v>
      </c>
      <c r="I2209" t="s">
        <v>2317</v>
      </c>
      <c r="J2209" t="s">
        <v>103220</v>
      </c>
      <c r="K2209" t="s">
        <v>103219</v>
      </c>
      <c r="L2209" t="s">
        <v>103218</v>
      </c>
      <c r="N2209" t="s">
        <v>208</v>
      </c>
      <c r="O2209" t="s">
        <v>476</v>
      </c>
      <c r="P2209" t="s">
        <v>476</v>
      </c>
    </row>
    <row r="2210" spans="1:16">
      <c r="A2210" s="484" t="s">
        <v>102737</v>
      </c>
      <c r="B2210" s="485" t="s">
        <v>102736</v>
      </c>
      <c r="C2210" t="s">
        <v>102735</v>
      </c>
      <c r="D2210" t="s">
        <v>102734</v>
      </c>
      <c r="E2210" t="str">
        <f t="shared" si="34"/>
        <v>498634 - CH HENRI GUERIN PIERREFEU DU VAR</v>
      </c>
      <c r="F2210" t="s">
        <v>2416</v>
      </c>
      <c r="G2210" t="s">
        <v>102733</v>
      </c>
      <c r="I2210" t="s">
        <v>102732</v>
      </c>
      <c r="J2210" t="s">
        <v>102731</v>
      </c>
      <c r="K2210" t="s">
        <v>208</v>
      </c>
      <c r="L2210" t="s">
        <v>102730</v>
      </c>
      <c r="N2210" t="s">
        <v>208</v>
      </c>
      <c r="O2210" t="s">
        <v>476</v>
      </c>
      <c r="P2210" t="s">
        <v>476</v>
      </c>
    </row>
    <row r="2211" spans="1:16">
      <c r="A2211" s="484" t="s">
        <v>102392</v>
      </c>
      <c r="B2211" s="485" t="s">
        <v>102391</v>
      </c>
      <c r="C2211" t="s">
        <v>102390</v>
      </c>
      <c r="D2211" t="s">
        <v>102389</v>
      </c>
      <c r="E2211" t="str">
        <f t="shared" si="34"/>
        <v>36924 - CHITS TOULON LA SEYNE SUR MER</v>
      </c>
      <c r="F2211" t="s">
        <v>1385</v>
      </c>
      <c r="G2211" t="s">
        <v>2882</v>
      </c>
      <c r="H2211" t="s">
        <v>102388</v>
      </c>
      <c r="I2211" t="s">
        <v>1122</v>
      </c>
      <c r="J2211" t="s">
        <v>102387</v>
      </c>
      <c r="K2211" t="s">
        <v>102386</v>
      </c>
      <c r="L2211" t="s">
        <v>102385</v>
      </c>
      <c r="N2211" t="s">
        <v>208</v>
      </c>
      <c r="O2211" t="s">
        <v>476</v>
      </c>
      <c r="P2211" t="s">
        <v>476</v>
      </c>
    </row>
    <row r="2212" spans="1:16">
      <c r="A2212" s="484" t="s">
        <v>104925</v>
      </c>
      <c r="C2212" t="s">
        <v>104924</v>
      </c>
      <c r="D2212" t="s">
        <v>104923</v>
      </c>
      <c r="E2212" t="str">
        <f t="shared" si="34"/>
        <v>88286 - CH DRAGUIGNAN</v>
      </c>
      <c r="F2212" t="s">
        <v>3843</v>
      </c>
      <c r="G2212" t="s">
        <v>104922</v>
      </c>
      <c r="I2212" t="s">
        <v>1298</v>
      </c>
      <c r="J2212" t="s">
        <v>104921</v>
      </c>
      <c r="K2212" t="s">
        <v>104920</v>
      </c>
      <c r="L2212" t="s">
        <v>104919</v>
      </c>
      <c r="N2212" t="s">
        <v>208</v>
      </c>
      <c r="O2212" t="s">
        <v>476</v>
      </c>
      <c r="P2212" t="s">
        <v>476</v>
      </c>
    </row>
    <row r="2213" spans="1:16">
      <c r="A2213" s="484" t="s">
        <v>102474</v>
      </c>
      <c r="B2213" s="485" t="s">
        <v>102473</v>
      </c>
      <c r="C2213" t="s">
        <v>102472</v>
      </c>
      <c r="D2213" t="s">
        <v>102471</v>
      </c>
      <c r="E2213" t="str">
        <f t="shared" si="34"/>
        <v>73969 - CH FREJUS ST RAPHAEL</v>
      </c>
      <c r="F2213" t="s">
        <v>3843</v>
      </c>
      <c r="G2213" t="s">
        <v>102470</v>
      </c>
      <c r="I2213" t="s">
        <v>19763</v>
      </c>
      <c r="J2213" t="s">
        <v>102469</v>
      </c>
      <c r="K2213" t="s">
        <v>102468</v>
      </c>
      <c r="L2213" t="s">
        <v>102467</v>
      </c>
      <c r="N2213" t="s">
        <v>208</v>
      </c>
      <c r="O2213" t="s">
        <v>476</v>
      </c>
      <c r="P2213" t="s">
        <v>476</v>
      </c>
    </row>
    <row r="2214" spans="1:16">
      <c r="A2214" s="484" t="s">
        <v>40338</v>
      </c>
      <c r="C2214" t="s">
        <v>40337</v>
      </c>
      <c r="D2214" t="s">
        <v>40336</v>
      </c>
      <c r="E2214" t="str">
        <f t="shared" si="34"/>
        <v>615079 - EHPAD COGOLIN</v>
      </c>
      <c r="F2214" t="s">
        <v>40335</v>
      </c>
      <c r="G2214" t="s">
        <v>40334</v>
      </c>
      <c r="I2214" t="s">
        <v>40333</v>
      </c>
      <c r="J2214" t="s">
        <v>40332</v>
      </c>
      <c r="K2214" t="s">
        <v>208</v>
      </c>
      <c r="L2214" t="s">
        <v>40331</v>
      </c>
      <c r="N2214" t="s">
        <v>208</v>
      </c>
      <c r="O2214" t="s">
        <v>476</v>
      </c>
      <c r="P2214" t="s">
        <v>476</v>
      </c>
    </row>
    <row r="2215" spans="1:16">
      <c r="A2215" s="484" t="s">
        <v>81058</v>
      </c>
      <c r="C2215" t="s">
        <v>81057</v>
      </c>
      <c r="D2215" t="s">
        <v>81056</v>
      </c>
      <c r="E2215" t="str">
        <f t="shared" si="34"/>
        <v>598800 - EHPAD SALERNES</v>
      </c>
      <c r="F2215" t="s">
        <v>81055</v>
      </c>
      <c r="G2215" t="s">
        <v>81054</v>
      </c>
      <c r="I2215" t="s">
        <v>62968</v>
      </c>
      <c r="J2215" t="s">
        <v>81053</v>
      </c>
      <c r="K2215" t="s">
        <v>208</v>
      </c>
      <c r="L2215" t="s">
        <v>81052</v>
      </c>
      <c r="N2215" t="s">
        <v>208</v>
      </c>
      <c r="O2215" t="s">
        <v>476</v>
      </c>
      <c r="P2215" t="s">
        <v>476</v>
      </c>
    </row>
    <row r="2216" spans="1:16">
      <c r="A2216" s="484" t="s">
        <v>106019</v>
      </c>
      <c r="C2216" t="s">
        <v>106018</v>
      </c>
      <c r="D2216" t="s">
        <v>106017</v>
      </c>
      <c r="E2216" t="str">
        <f t="shared" si="34"/>
        <v>516272 - CDEF 84</v>
      </c>
      <c r="F2216" t="s">
        <v>66377</v>
      </c>
      <c r="G2216" t="s">
        <v>106016</v>
      </c>
      <c r="I2216" t="s">
        <v>4549</v>
      </c>
      <c r="J2216" t="s">
        <v>106015</v>
      </c>
      <c r="K2216" t="s">
        <v>208</v>
      </c>
      <c r="L2216" t="s">
        <v>106014</v>
      </c>
      <c r="N2216" t="s">
        <v>208</v>
      </c>
      <c r="O2216" t="s">
        <v>476</v>
      </c>
      <c r="P2216" t="s">
        <v>476</v>
      </c>
    </row>
    <row r="2217" spans="1:16">
      <c r="A2217" s="484" t="s">
        <v>104945</v>
      </c>
      <c r="C2217" t="s">
        <v>104944</v>
      </c>
      <c r="D2217" t="s">
        <v>104943</v>
      </c>
      <c r="E2217" t="str">
        <f t="shared" si="34"/>
        <v>476160 - CH DU PAYS APT</v>
      </c>
      <c r="H2217" t="s">
        <v>14441</v>
      </c>
      <c r="I2217" t="s">
        <v>33734</v>
      </c>
      <c r="J2217" t="s">
        <v>104942</v>
      </c>
      <c r="K2217" t="s">
        <v>104941</v>
      </c>
      <c r="L2217" t="s">
        <v>104940</v>
      </c>
      <c r="N2217" t="s">
        <v>208</v>
      </c>
      <c r="O2217" t="s">
        <v>476</v>
      </c>
      <c r="P2217" t="s">
        <v>476</v>
      </c>
    </row>
    <row r="2218" spans="1:16">
      <c r="A2218" s="484" t="s">
        <v>101877</v>
      </c>
      <c r="B2218" s="485" t="s">
        <v>101876</v>
      </c>
      <c r="C2218" t="s">
        <v>101875</v>
      </c>
      <c r="D2218" t="s">
        <v>101874</v>
      </c>
      <c r="E2218" t="str">
        <f t="shared" si="34"/>
        <v>228023 - CH MONTFAVET</v>
      </c>
      <c r="F2218" t="s">
        <v>7117</v>
      </c>
      <c r="G2218" t="s">
        <v>101873</v>
      </c>
      <c r="H2218" t="s">
        <v>101872</v>
      </c>
      <c r="I2218" t="s">
        <v>101871</v>
      </c>
      <c r="J2218" t="s">
        <v>101870</v>
      </c>
      <c r="K2218" t="s">
        <v>101869</v>
      </c>
      <c r="L2218" t="s">
        <v>101868</v>
      </c>
      <c r="N2218" t="s">
        <v>208</v>
      </c>
      <c r="O2218" t="s">
        <v>476</v>
      </c>
      <c r="P2218" t="s">
        <v>476</v>
      </c>
    </row>
    <row r="2219" spans="1:16">
      <c r="A2219" s="484" t="s">
        <v>102020</v>
      </c>
      <c r="C2219" t="s">
        <v>102019</v>
      </c>
      <c r="D2219" t="s">
        <v>102018</v>
      </c>
      <c r="E2219" t="str">
        <f t="shared" si="34"/>
        <v>489104 - CH L'ISLE SUR LA SORGUE</v>
      </c>
      <c r="F2219" t="s">
        <v>5761</v>
      </c>
      <c r="G2219" t="s">
        <v>102017</v>
      </c>
      <c r="H2219" t="s">
        <v>102016</v>
      </c>
      <c r="I2219" t="s">
        <v>44861</v>
      </c>
      <c r="J2219" t="s">
        <v>102015</v>
      </c>
      <c r="K2219" t="s">
        <v>102014</v>
      </c>
      <c r="L2219" t="s">
        <v>102013</v>
      </c>
      <c r="N2219" t="s">
        <v>208</v>
      </c>
      <c r="O2219" t="s">
        <v>476</v>
      </c>
      <c r="P2219" t="s">
        <v>476</v>
      </c>
    </row>
    <row r="2220" spans="1:16">
      <c r="A2220" s="484" t="s">
        <v>104258</v>
      </c>
      <c r="B2220" s="485" t="s">
        <v>104257</v>
      </c>
      <c r="C2220" t="s">
        <v>104256</v>
      </c>
      <c r="D2220" t="s">
        <v>104255</v>
      </c>
      <c r="E2220" t="str">
        <f t="shared" si="34"/>
        <v>21982 - CH AVIGNON</v>
      </c>
      <c r="F2220" t="s">
        <v>7117</v>
      </c>
      <c r="G2220" t="s">
        <v>104254</v>
      </c>
      <c r="I2220" t="s">
        <v>4549</v>
      </c>
      <c r="J2220" t="s">
        <v>104253</v>
      </c>
      <c r="K2220" t="s">
        <v>104252</v>
      </c>
      <c r="L2220" t="s">
        <v>104251</v>
      </c>
      <c r="N2220" t="s">
        <v>208</v>
      </c>
      <c r="O2220" t="s">
        <v>476</v>
      </c>
      <c r="P2220" t="s">
        <v>476</v>
      </c>
    </row>
    <row r="2221" spans="1:16">
      <c r="A2221" s="484" t="s">
        <v>100825</v>
      </c>
      <c r="C2221" t="s">
        <v>100824</v>
      </c>
      <c r="D2221" t="s">
        <v>100823</v>
      </c>
      <c r="E2221" t="str">
        <f t="shared" si="34"/>
        <v>476171 - CH VALREAS</v>
      </c>
      <c r="F2221" t="s">
        <v>26394</v>
      </c>
      <c r="G2221" t="s">
        <v>100822</v>
      </c>
      <c r="I2221" t="s">
        <v>41350</v>
      </c>
      <c r="J2221" t="s">
        <v>100821</v>
      </c>
      <c r="K2221" t="s">
        <v>100820</v>
      </c>
      <c r="L2221" t="s">
        <v>100819</v>
      </c>
      <c r="N2221" t="s">
        <v>208</v>
      </c>
      <c r="O2221" t="s">
        <v>476</v>
      </c>
      <c r="P2221" t="s">
        <v>476</v>
      </c>
    </row>
    <row r="2222" spans="1:16">
      <c r="A2222" s="484" t="s">
        <v>100831</v>
      </c>
      <c r="C2222" t="s">
        <v>100830</v>
      </c>
      <c r="D2222" t="s">
        <v>100829</v>
      </c>
      <c r="E2222" t="str">
        <f t="shared" si="34"/>
        <v>153280 - CH VAISON LA ROMAINE</v>
      </c>
      <c r="F2222" t="s">
        <v>8706</v>
      </c>
      <c r="G2222" t="s">
        <v>100828</v>
      </c>
      <c r="I2222" t="s">
        <v>36721</v>
      </c>
      <c r="J2222" t="s">
        <v>100827</v>
      </c>
      <c r="K2222" t="s">
        <v>208</v>
      </c>
      <c r="L2222" t="s">
        <v>100826</v>
      </c>
      <c r="N2222" t="s">
        <v>208</v>
      </c>
      <c r="O2222" t="s">
        <v>476</v>
      </c>
      <c r="P2222" t="s">
        <v>476</v>
      </c>
    </row>
    <row r="2223" spans="1:16">
      <c r="A2223" s="484" t="s">
        <v>104107</v>
      </c>
      <c r="C2223" t="s">
        <v>104106</v>
      </c>
      <c r="D2223" t="s">
        <v>104105</v>
      </c>
      <c r="E2223" t="str">
        <f t="shared" si="34"/>
        <v>464272 - CH CARPENTRAS</v>
      </c>
      <c r="F2223" t="s">
        <v>17868</v>
      </c>
      <c r="G2223" t="s">
        <v>104104</v>
      </c>
      <c r="H2223" t="s">
        <v>104103</v>
      </c>
      <c r="I2223" t="s">
        <v>36543</v>
      </c>
      <c r="J2223" t="s">
        <v>104102</v>
      </c>
      <c r="K2223" t="s">
        <v>104101</v>
      </c>
      <c r="L2223" t="s">
        <v>104100</v>
      </c>
      <c r="N2223" t="s">
        <v>208</v>
      </c>
      <c r="O2223" t="s">
        <v>476</v>
      </c>
      <c r="P2223" t="s">
        <v>476</v>
      </c>
    </row>
    <row r="2224" spans="1:16">
      <c r="A2224" s="484" t="s">
        <v>101998</v>
      </c>
      <c r="B2224" s="485" t="s">
        <v>101997</v>
      </c>
      <c r="C2224" t="s">
        <v>101996</v>
      </c>
      <c r="D2224" t="s">
        <v>101995</v>
      </c>
      <c r="E2224" t="str">
        <f t="shared" si="34"/>
        <v>127395 - CH ORANGE</v>
      </c>
      <c r="F2224" t="s">
        <v>23623</v>
      </c>
      <c r="G2224" t="s">
        <v>101994</v>
      </c>
      <c r="I2224" t="s">
        <v>1279</v>
      </c>
      <c r="J2224" t="s">
        <v>101993</v>
      </c>
      <c r="K2224" t="s">
        <v>101992</v>
      </c>
      <c r="L2224" t="s">
        <v>101991</v>
      </c>
      <c r="N2224" t="s">
        <v>208</v>
      </c>
      <c r="O2224" t="s">
        <v>476</v>
      </c>
      <c r="P2224" t="s">
        <v>476</v>
      </c>
    </row>
    <row r="2225" spans="1:16">
      <c r="A2225" s="484" t="s">
        <v>61096</v>
      </c>
      <c r="C2225" t="s">
        <v>61095</v>
      </c>
      <c r="D2225" t="s">
        <v>61094</v>
      </c>
      <c r="E2225" t="str">
        <f t="shared" si="34"/>
        <v>481671 - HL BOLLENE</v>
      </c>
      <c r="F2225" t="s">
        <v>61093</v>
      </c>
      <c r="G2225" t="s">
        <v>61092</v>
      </c>
      <c r="I2225" t="s">
        <v>61091</v>
      </c>
      <c r="J2225" t="s">
        <v>61090</v>
      </c>
      <c r="K2225" t="s">
        <v>208</v>
      </c>
      <c r="L2225" t="s">
        <v>61089</v>
      </c>
      <c r="N2225" t="s">
        <v>208</v>
      </c>
      <c r="O2225" t="s">
        <v>476</v>
      </c>
      <c r="P2225" t="s">
        <v>476</v>
      </c>
    </row>
    <row r="2226" spans="1:16">
      <c r="A2226" s="484" t="s">
        <v>81436</v>
      </c>
      <c r="C2226" t="s">
        <v>81435</v>
      </c>
      <c r="D2226" t="s">
        <v>81434</v>
      </c>
      <c r="E2226" t="str">
        <f t="shared" si="34"/>
        <v>580077 - EHPAD LE THOR</v>
      </c>
      <c r="F2226" t="s">
        <v>19389</v>
      </c>
      <c r="G2226" t="s">
        <v>81433</v>
      </c>
      <c r="I2226" t="s">
        <v>68635</v>
      </c>
      <c r="J2226" t="s">
        <v>81432</v>
      </c>
      <c r="K2226" t="s">
        <v>208</v>
      </c>
      <c r="L2226" t="s">
        <v>81431</v>
      </c>
      <c r="N2226" t="s">
        <v>208</v>
      </c>
      <c r="O2226" t="s">
        <v>476</v>
      </c>
      <c r="P2226" t="s">
        <v>476</v>
      </c>
    </row>
    <row r="2227" spans="1:16">
      <c r="A2227" s="484" t="s">
        <v>77370</v>
      </c>
      <c r="C2227" t="s">
        <v>77369</v>
      </c>
      <c r="D2227" t="s">
        <v>77368</v>
      </c>
      <c r="E2227" t="str">
        <f t="shared" si="34"/>
        <v>460461 - EPSA FORMATION L ISLE SUR LA SORGUE</v>
      </c>
      <c r="F2227" t="s">
        <v>16168</v>
      </c>
      <c r="G2227" t="s">
        <v>77367</v>
      </c>
      <c r="H2227" t="s">
        <v>77366</v>
      </c>
      <c r="I2227" t="s">
        <v>44861</v>
      </c>
      <c r="K2227" t="s">
        <v>208</v>
      </c>
      <c r="L2227" t="s">
        <v>77365</v>
      </c>
      <c r="N2227" t="s">
        <v>208</v>
      </c>
      <c r="O2227" t="s">
        <v>476</v>
      </c>
      <c r="P2227" t="s">
        <v>476</v>
      </c>
    </row>
    <row r="2228" spans="1:16">
      <c r="A2228" s="484" t="s">
        <v>102636</v>
      </c>
      <c r="C2228" t="s">
        <v>102635</v>
      </c>
      <c r="D2228" t="s">
        <v>102634</v>
      </c>
      <c r="E2228" t="str">
        <f t="shared" si="34"/>
        <v>117675 - CH CAVAILLON</v>
      </c>
      <c r="F2228" t="s">
        <v>17142</v>
      </c>
      <c r="G2228" t="s">
        <v>102633</v>
      </c>
      <c r="H2228" t="s">
        <v>102632</v>
      </c>
      <c r="I2228" t="s">
        <v>11706</v>
      </c>
      <c r="J2228" t="s">
        <v>102631</v>
      </c>
      <c r="K2228" t="s">
        <v>102630</v>
      </c>
      <c r="L2228" t="s">
        <v>102629</v>
      </c>
      <c r="N2228" t="s">
        <v>208</v>
      </c>
      <c r="O2228" t="s">
        <v>476</v>
      </c>
      <c r="P2228" t="s">
        <v>476</v>
      </c>
    </row>
    <row r="2229" spans="1:16">
      <c r="A2229" s="484" t="s">
        <v>81210</v>
      </c>
      <c r="C2229" t="s">
        <v>81209</v>
      </c>
      <c r="D2229" t="s">
        <v>81208</v>
      </c>
      <c r="E2229" t="str">
        <f t="shared" si="34"/>
        <v>615160 - EHPAD PAYRAUDEAU LA CHAIZE LE VICOMTE</v>
      </c>
      <c r="F2229" t="s">
        <v>24150</v>
      </c>
      <c r="G2229" t="s">
        <v>81207</v>
      </c>
      <c r="I2229" t="s">
        <v>81206</v>
      </c>
      <c r="J2229" t="s">
        <v>81205</v>
      </c>
      <c r="K2229" t="s">
        <v>208</v>
      </c>
      <c r="L2229" t="s">
        <v>81204</v>
      </c>
      <c r="N2229" t="s">
        <v>208</v>
      </c>
      <c r="O2229" t="s">
        <v>476</v>
      </c>
      <c r="P2229" t="s">
        <v>476</v>
      </c>
    </row>
    <row r="2230" spans="1:16">
      <c r="A2230" s="484" t="s">
        <v>80953</v>
      </c>
      <c r="C2230" t="s">
        <v>80952</v>
      </c>
      <c r="D2230" t="s">
        <v>80951</v>
      </c>
      <c r="E2230" t="str">
        <f t="shared" si="34"/>
        <v>549058 - EHPAD SAINT ALEXANDRE MORTAGNE SUR SEVRE</v>
      </c>
      <c r="F2230" t="s">
        <v>51752</v>
      </c>
      <c r="G2230" t="s">
        <v>68829</v>
      </c>
      <c r="H2230" t="s">
        <v>80950</v>
      </c>
      <c r="I2230" t="s">
        <v>68828</v>
      </c>
      <c r="J2230" t="s">
        <v>68827</v>
      </c>
      <c r="K2230" t="s">
        <v>208</v>
      </c>
      <c r="L2230" t="s">
        <v>80949</v>
      </c>
      <c r="N2230" t="s">
        <v>208</v>
      </c>
      <c r="O2230" t="s">
        <v>476</v>
      </c>
      <c r="P2230" t="s">
        <v>476</v>
      </c>
    </row>
    <row r="2231" spans="1:16">
      <c r="A2231" s="484" t="s">
        <v>81156</v>
      </c>
      <c r="C2231" t="s">
        <v>81155</v>
      </c>
      <c r="D2231" t="s">
        <v>81155</v>
      </c>
      <c r="E2231" t="str">
        <f t="shared" si="34"/>
        <v>623933 - EHPAD RESIDENCE AU FIL DES MAINES</v>
      </c>
      <c r="F2231" t="s">
        <v>31888</v>
      </c>
      <c r="G2231" t="s">
        <v>81154</v>
      </c>
      <c r="I2231" t="s">
        <v>39958</v>
      </c>
      <c r="J2231" t="s">
        <v>81153</v>
      </c>
      <c r="K2231" t="s">
        <v>208</v>
      </c>
      <c r="L2231" t="s">
        <v>81152</v>
      </c>
      <c r="N2231" t="s">
        <v>208</v>
      </c>
      <c r="O2231" t="s">
        <v>476</v>
      </c>
      <c r="P2231" t="s">
        <v>476</v>
      </c>
    </row>
    <row r="2232" spans="1:16">
      <c r="A2232" s="484" t="s">
        <v>89900</v>
      </c>
      <c r="B2232" s="485" t="s">
        <v>89899</v>
      </c>
      <c r="C2232" t="s">
        <v>89898</v>
      </c>
      <c r="D2232" t="s">
        <v>89897</v>
      </c>
      <c r="E2232" t="str">
        <f t="shared" si="34"/>
        <v>114935 - CH FONTENAY LE COMTE - IFAS</v>
      </c>
      <c r="G2232" t="s">
        <v>89896</v>
      </c>
      <c r="I2232" t="s">
        <v>35434</v>
      </c>
      <c r="J2232" t="s">
        <v>89895</v>
      </c>
      <c r="K2232" t="s">
        <v>208</v>
      </c>
      <c r="L2232" t="s">
        <v>89894</v>
      </c>
      <c r="N2232" t="s">
        <v>208</v>
      </c>
      <c r="O2232" t="s">
        <v>476</v>
      </c>
      <c r="P2232" t="s">
        <v>476</v>
      </c>
    </row>
    <row r="2233" spans="1:16">
      <c r="A2233" s="484" t="s">
        <v>81928</v>
      </c>
      <c r="C2233" t="s">
        <v>81927</v>
      </c>
      <c r="D2233" t="s">
        <v>81927</v>
      </c>
      <c r="E2233" t="str">
        <f t="shared" si="34"/>
        <v>567802 - EHPAD BOUIN</v>
      </c>
      <c r="F2233" t="s">
        <v>65141</v>
      </c>
      <c r="G2233" t="s">
        <v>79005</v>
      </c>
      <c r="H2233" t="s">
        <v>81926</v>
      </c>
      <c r="I2233" t="s">
        <v>79004</v>
      </c>
      <c r="J2233" t="s">
        <v>81925</v>
      </c>
      <c r="K2233" t="s">
        <v>208</v>
      </c>
      <c r="L2233" t="s">
        <v>81924</v>
      </c>
      <c r="N2233" t="s">
        <v>208</v>
      </c>
      <c r="O2233" t="s">
        <v>476</v>
      </c>
      <c r="P2233" t="s">
        <v>476</v>
      </c>
    </row>
    <row r="2234" spans="1:16">
      <c r="A2234" s="484" t="s">
        <v>61064</v>
      </c>
      <c r="C2234" t="s">
        <v>61063</v>
      </c>
      <c r="D2234" t="s">
        <v>61063</v>
      </c>
      <c r="E2234" t="str">
        <f t="shared" si="34"/>
        <v>644912 - HOPITAL LOCAL DE L ILE D YEU</v>
      </c>
      <c r="F2234" t="s">
        <v>42284</v>
      </c>
      <c r="G2234" t="s">
        <v>61062</v>
      </c>
      <c r="I2234" t="s">
        <v>61061</v>
      </c>
      <c r="J2234" t="s">
        <v>61060</v>
      </c>
      <c r="K2234" t="s">
        <v>208</v>
      </c>
      <c r="L2234" t="s">
        <v>61059</v>
      </c>
      <c r="N2234" t="s">
        <v>208</v>
      </c>
      <c r="O2234" t="s">
        <v>476</v>
      </c>
      <c r="P2234" t="s">
        <v>476</v>
      </c>
    </row>
    <row r="2235" spans="1:16">
      <c r="A2235" s="484" t="s">
        <v>104356</v>
      </c>
      <c r="B2235" s="485" t="s">
        <v>104355</v>
      </c>
      <c r="C2235" t="s">
        <v>104354</v>
      </c>
      <c r="D2235" t="s">
        <v>104353</v>
      </c>
      <c r="E2235" t="str">
        <f t="shared" si="34"/>
        <v>15209 - CH COTE DE LUMIERE SABLES D'OLONNE</v>
      </c>
      <c r="F2235" t="s">
        <v>27315</v>
      </c>
      <c r="G2235" t="s">
        <v>104352</v>
      </c>
      <c r="H2235" t="s">
        <v>104351</v>
      </c>
      <c r="I2235" t="s">
        <v>12678</v>
      </c>
      <c r="J2235" t="s">
        <v>104350</v>
      </c>
      <c r="K2235" t="s">
        <v>208</v>
      </c>
      <c r="L2235" t="s">
        <v>104349</v>
      </c>
      <c r="N2235" t="s">
        <v>208</v>
      </c>
      <c r="O2235" t="s">
        <v>476</v>
      </c>
      <c r="P2235" t="s">
        <v>476</v>
      </c>
    </row>
    <row r="2236" spans="1:16">
      <c r="A2236" s="484" t="s">
        <v>81704</v>
      </c>
      <c r="C2236" t="s">
        <v>81703</v>
      </c>
      <c r="D2236" t="s">
        <v>81702</v>
      </c>
      <c r="E2236" t="str">
        <f t="shared" si="34"/>
        <v>546835 - EHPAD ERNEST GUERIN ST JEAN DE MONTS</v>
      </c>
      <c r="F2236" t="s">
        <v>6663</v>
      </c>
      <c r="G2236" t="s">
        <v>81701</v>
      </c>
      <c r="H2236" t="s">
        <v>81700</v>
      </c>
      <c r="I2236" t="s">
        <v>35300</v>
      </c>
      <c r="J2236" t="s">
        <v>81699</v>
      </c>
      <c r="K2236" t="s">
        <v>208</v>
      </c>
      <c r="L2236" t="s">
        <v>81698</v>
      </c>
      <c r="N2236" t="s">
        <v>208</v>
      </c>
      <c r="O2236" t="s">
        <v>476</v>
      </c>
      <c r="P2236" t="s">
        <v>476</v>
      </c>
    </row>
    <row r="2237" spans="1:16">
      <c r="A2237" s="484" t="s">
        <v>101209</v>
      </c>
      <c r="B2237" s="485" t="s">
        <v>101208</v>
      </c>
      <c r="C2237" t="s">
        <v>101207</v>
      </c>
      <c r="D2237" t="s">
        <v>101206</v>
      </c>
      <c r="E2237" t="str">
        <f t="shared" si="34"/>
        <v>308420 - CH LA ROCHE SUR YON</v>
      </c>
      <c r="F2237" t="s">
        <v>1580</v>
      </c>
      <c r="G2237" t="s">
        <v>101205</v>
      </c>
      <c r="I2237" t="s">
        <v>8105</v>
      </c>
      <c r="J2237" t="s">
        <v>101204</v>
      </c>
      <c r="K2237" t="s">
        <v>101203</v>
      </c>
      <c r="L2237" t="s">
        <v>101202</v>
      </c>
      <c r="N2237" t="s">
        <v>208</v>
      </c>
      <c r="O2237" t="s">
        <v>476</v>
      </c>
      <c r="P2237" t="s">
        <v>476</v>
      </c>
    </row>
    <row r="2238" spans="1:16">
      <c r="A2238" s="484" t="s">
        <v>103305</v>
      </c>
      <c r="B2238" s="485" t="s">
        <v>58868</v>
      </c>
      <c r="C2238" t="s">
        <v>103304</v>
      </c>
      <c r="D2238" t="s">
        <v>103303</v>
      </c>
      <c r="E2238" t="str">
        <f t="shared" si="34"/>
        <v>17644 - CHD VENDEE LA ROCHE SUR YON</v>
      </c>
      <c r="F2238" t="s">
        <v>13486</v>
      </c>
      <c r="G2238" t="s">
        <v>103302</v>
      </c>
      <c r="H2238" t="s">
        <v>103301</v>
      </c>
      <c r="I2238" t="s">
        <v>8105</v>
      </c>
      <c r="J2238" t="s">
        <v>103300</v>
      </c>
      <c r="K2238" t="s">
        <v>103299</v>
      </c>
      <c r="L2238" t="s">
        <v>103298</v>
      </c>
      <c r="N2238" t="s">
        <v>207</v>
      </c>
      <c r="O2238" t="s">
        <v>476</v>
      </c>
      <c r="P2238" t="s">
        <v>476</v>
      </c>
    </row>
    <row r="2239" spans="1:16">
      <c r="A2239" s="484" t="s">
        <v>58869</v>
      </c>
      <c r="B2239" s="485" t="s">
        <v>58868</v>
      </c>
      <c r="C2239" t="s">
        <v>58867</v>
      </c>
      <c r="D2239" t="s">
        <v>58867</v>
      </c>
      <c r="E2239" t="str">
        <f t="shared" si="34"/>
        <v>665319 - IFSI DU CHD LA ROCHE SUR YON</v>
      </c>
      <c r="F2239" t="s">
        <v>5331</v>
      </c>
      <c r="G2239" t="s">
        <v>58866</v>
      </c>
      <c r="I2239" t="s">
        <v>8105</v>
      </c>
      <c r="J2239" t="s">
        <v>58865</v>
      </c>
      <c r="K2239" t="s">
        <v>208</v>
      </c>
      <c r="L2239" t="s">
        <v>58864</v>
      </c>
      <c r="N2239" t="s">
        <v>207</v>
      </c>
      <c r="O2239" t="s">
        <v>476</v>
      </c>
      <c r="P2239" t="s">
        <v>476</v>
      </c>
    </row>
    <row r="2240" spans="1:16">
      <c r="A2240" s="484" t="s">
        <v>79008</v>
      </c>
      <c r="C2240" t="s">
        <v>79007</v>
      </c>
      <c r="D2240" t="s">
        <v>79006</v>
      </c>
      <c r="E2240" t="str">
        <f t="shared" si="34"/>
        <v>567978 - EPSMS LA MADELEINE</v>
      </c>
      <c r="F2240" t="s">
        <v>65141</v>
      </c>
      <c r="G2240" t="s">
        <v>79005</v>
      </c>
      <c r="I2240" t="s">
        <v>79004</v>
      </c>
      <c r="K2240" t="s">
        <v>208</v>
      </c>
      <c r="L2240" t="s">
        <v>79003</v>
      </c>
      <c r="N2240" t="s">
        <v>208</v>
      </c>
      <c r="O2240" t="s">
        <v>476</v>
      </c>
      <c r="P2240" t="s">
        <v>476</v>
      </c>
    </row>
    <row r="2241" spans="1:16">
      <c r="A2241" s="484" t="s">
        <v>68831</v>
      </c>
      <c r="C2241" t="s">
        <v>68830</v>
      </c>
      <c r="D2241" t="s">
        <v>68830</v>
      </c>
      <c r="E2241" t="str">
        <f t="shared" si="34"/>
        <v>492760 - FOYER ACCUEIL MEDICALISE HAUTS DE SEVRES</v>
      </c>
      <c r="F2241" t="s">
        <v>37125</v>
      </c>
      <c r="G2241" t="s">
        <v>68829</v>
      </c>
      <c r="H2241" t="s">
        <v>60962</v>
      </c>
      <c r="I2241" t="s">
        <v>68828</v>
      </c>
      <c r="J2241" t="s">
        <v>68827</v>
      </c>
      <c r="K2241" t="s">
        <v>208</v>
      </c>
      <c r="L2241" t="s">
        <v>68826</v>
      </c>
      <c r="N2241" t="s">
        <v>208</v>
      </c>
      <c r="O2241" t="s">
        <v>476</v>
      </c>
      <c r="P2241" t="s">
        <v>476</v>
      </c>
    </row>
    <row r="2242" spans="1:16">
      <c r="A2242" s="484" t="s">
        <v>102012</v>
      </c>
      <c r="B2242" s="485" t="s">
        <v>102011</v>
      </c>
      <c r="C2242" t="s">
        <v>102010</v>
      </c>
      <c r="D2242" t="s">
        <v>102009</v>
      </c>
      <c r="E2242" t="str">
        <f t="shared" ref="E2242:E2305" si="35">_xlfn.CONCAT(L2242," - ",D2242)</f>
        <v>17437 - CHLVO</v>
      </c>
      <c r="F2242" t="s">
        <v>7000</v>
      </c>
      <c r="G2242" t="s">
        <v>102008</v>
      </c>
      <c r="H2242" t="s">
        <v>46342</v>
      </c>
      <c r="I2242" t="s">
        <v>21371</v>
      </c>
      <c r="J2242" t="s">
        <v>102007</v>
      </c>
      <c r="K2242" t="s">
        <v>208</v>
      </c>
      <c r="L2242" t="s">
        <v>102006</v>
      </c>
      <c r="N2242" t="s">
        <v>208</v>
      </c>
      <c r="O2242" t="s">
        <v>476</v>
      </c>
      <c r="P2242" t="s">
        <v>476</v>
      </c>
    </row>
    <row r="2243" spans="1:16">
      <c r="A2243" s="484" t="s">
        <v>102729</v>
      </c>
      <c r="B2243" s="485" t="s">
        <v>102728</v>
      </c>
      <c r="C2243" t="s">
        <v>102727</v>
      </c>
      <c r="D2243" t="s">
        <v>102726</v>
      </c>
      <c r="E2243" t="str">
        <f t="shared" si="35"/>
        <v>17103 - CHS POITIERS</v>
      </c>
      <c r="F2243" t="s">
        <v>37918</v>
      </c>
      <c r="G2243" t="s">
        <v>102725</v>
      </c>
      <c r="H2243" t="s">
        <v>102724</v>
      </c>
      <c r="I2243" t="s">
        <v>5810</v>
      </c>
      <c r="J2243" t="s">
        <v>102723</v>
      </c>
      <c r="K2243" t="s">
        <v>102722</v>
      </c>
      <c r="L2243" t="s">
        <v>102721</v>
      </c>
      <c r="N2243" t="s">
        <v>208</v>
      </c>
      <c r="O2243" t="s">
        <v>476</v>
      </c>
      <c r="P2243" t="s">
        <v>476</v>
      </c>
    </row>
    <row r="2244" spans="1:16">
      <c r="A2244" s="484" t="s">
        <v>104500</v>
      </c>
      <c r="C2244" t="s">
        <v>104499</v>
      </c>
      <c r="D2244" t="s">
        <v>104498</v>
      </c>
      <c r="E2244" t="str">
        <f t="shared" si="35"/>
        <v>468708 - CH CHATELLERAULT</v>
      </c>
      <c r="F2244" t="s">
        <v>18414</v>
      </c>
      <c r="G2244" t="s">
        <v>104497</v>
      </c>
      <c r="I2244" t="s">
        <v>21414</v>
      </c>
      <c r="J2244" t="s">
        <v>104496</v>
      </c>
      <c r="K2244" t="s">
        <v>104495</v>
      </c>
      <c r="L2244" t="s">
        <v>104494</v>
      </c>
      <c r="N2244" t="s">
        <v>208</v>
      </c>
      <c r="O2244" t="s">
        <v>476</v>
      </c>
      <c r="P2244" t="s">
        <v>476</v>
      </c>
    </row>
    <row r="2245" spans="1:16">
      <c r="A2245" s="484" t="s">
        <v>103671</v>
      </c>
      <c r="C2245" t="s">
        <v>103670</v>
      </c>
      <c r="D2245" t="s">
        <v>103669</v>
      </c>
      <c r="E2245" t="str">
        <f t="shared" si="35"/>
        <v>55967 - CH MONTMORILLON</v>
      </c>
      <c r="F2245" t="s">
        <v>2337</v>
      </c>
      <c r="G2245" t="s">
        <v>103668</v>
      </c>
      <c r="I2245" t="s">
        <v>103667</v>
      </c>
      <c r="J2245" t="s">
        <v>103666</v>
      </c>
      <c r="K2245" t="s">
        <v>103665</v>
      </c>
      <c r="L2245" t="s">
        <v>103664</v>
      </c>
      <c r="N2245" t="s">
        <v>208</v>
      </c>
      <c r="O2245" t="s">
        <v>476</v>
      </c>
      <c r="P2245" t="s">
        <v>476</v>
      </c>
    </row>
    <row r="2246" spans="1:16">
      <c r="A2246" s="484" t="s">
        <v>81905</v>
      </c>
      <c r="C2246" t="s">
        <v>81904</v>
      </c>
      <c r="D2246" t="s">
        <v>81903</v>
      </c>
      <c r="E2246" t="str">
        <f t="shared" si="35"/>
        <v>616345 - EHPAD AMBAZAC</v>
      </c>
      <c r="F2246" t="s">
        <v>52281</v>
      </c>
      <c r="G2246" t="s">
        <v>81902</v>
      </c>
      <c r="I2246" t="s">
        <v>81901</v>
      </c>
      <c r="J2246" t="s">
        <v>81900</v>
      </c>
      <c r="K2246" t="s">
        <v>208</v>
      </c>
      <c r="L2246" t="s">
        <v>81899</v>
      </c>
      <c r="N2246" t="s">
        <v>208</v>
      </c>
      <c r="O2246" t="s">
        <v>476</v>
      </c>
      <c r="P2246" t="s">
        <v>476</v>
      </c>
    </row>
    <row r="2247" spans="1:16">
      <c r="A2247" s="484" t="s">
        <v>61155</v>
      </c>
      <c r="C2247" t="s">
        <v>61154</v>
      </c>
      <c r="D2247" t="s">
        <v>61153</v>
      </c>
      <c r="E2247" t="str">
        <f t="shared" si="35"/>
        <v>11496 - HIHL BELLAC</v>
      </c>
      <c r="F2247" t="s">
        <v>55554</v>
      </c>
      <c r="G2247" t="s">
        <v>61152</v>
      </c>
      <c r="I2247" t="s">
        <v>61151</v>
      </c>
      <c r="J2247" t="s">
        <v>61150</v>
      </c>
      <c r="K2247" t="s">
        <v>61149</v>
      </c>
      <c r="L2247" t="s">
        <v>61148</v>
      </c>
      <c r="N2247" t="s">
        <v>208</v>
      </c>
      <c r="O2247" t="s">
        <v>476</v>
      </c>
      <c r="P2247" t="s">
        <v>476</v>
      </c>
    </row>
    <row r="2248" spans="1:16">
      <c r="A2248" s="484" t="s">
        <v>80888</v>
      </c>
      <c r="C2248" t="s">
        <v>80887</v>
      </c>
      <c r="D2248" t="s">
        <v>80886</v>
      </c>
      <c r="E2248" t="str">
        <f t="shared" si="35"/>
        <v>616400 - EHPAD BESSINES SUR GARTEMPE</v>
      </c>
      <c r="F2248" t="s">
        <v>52281</v>
      </c>
      <c r="G2248" t="s">
        <v>80885</v>
      </c>
      <c r="I2248" t="s">
        <v>80884</v>
      </c>
      <c r="J2248" t="s">
        <v>80883</v>
      </c>
      <c r="K2248" t="s">
        <v>208</v>
      </c>
      <c r="L2248" t="s">
        <v>80882</v>
      </c>
      <c r="N2248" t="s">
        <v>208</v>
      </c>
      <c r="O2248" t="s">
        <v>476</v>
      </c>
      <c r="P2248" t="s">
        <v>476</v>
      </c>
    </row>
    <row r="2249" spans="1:16">
      <c r="A2249" s="484" t="s">
        <v>81031</v>
      </c>
      <c r="C2249" t="s">
        <v>81030</v>
      </c>
      <c r="D2249" t="s">
        <v>81029</v>
      </c>
      <c r="E2249" t="str">
        <f t="shared" si="35"/>
        <v>620907 - EHPAD CHALUS</v>
      </c>
      <c r="F2249" t="s">
        <v>8422</v>
      </c>
      <c r="G2249" t="s">
        <v>81028</v>
      </c>
      <c r="H2249" t="s">
        <v>81027</v>
      </c>
      <c r="I2249" t="s">
        <v>81026</v>
      </c>
      <c r="J2249" t="s">
        <v>81025</v>
      </c>
      <c r="K2249" t="s">
        <v>208</v>
      </c>
      <c r="L2249" t="s">
        <v>81024</v>
      </c>
      <c r="N2249" t="s">
        <v>208</v>
      </c>
      <c r="O2249" t="s">
        <v>476</v>
      </c>
      <c r="P2249" t="s">
        <v>476</v>
      </c>
    </row>
    <row r="2250" spans="1:16">
      <c r="A2250" s="484" t="s">
        <v>81871</v>
      </c>
      <c r="C2250" t="s">
        <v>81870</v>
      </c>
      <c r="D2250" t="s">
        <v>81870</v>
      </c>
      <c r="E2250" t="str">
        <f t="shared" si="35"/>
        <v>615961 - EHPAD CHATEAUNEUF LA FORET</v>
      </c>
      <c r="F2250" t="s">
        <v>22484</v>
      </c>
      <c r="G2250" t="s">
        <v>81869</v>
      </c>
      <c r="I2250" t="s">
        <v>81868</v>
      </c>
      <c r="J2250" t="s">
        <v>81867</v>
      </c>
      <c r="K2250" t="s">
        <v>208</v>
      </c>
      <c r="L2250" t="s">
        <v>81866</v>
      </c>
      <c r="N2250" t="s">
        <v>208</v>
      </c>
      <c r="O2250" t="s">
        <v>476</v>
      </c>
      <c r="P2250" t="s">
        <v>476</v>
      </c>
    </row>
    <row r="2251" spans="1:16">
      <c r="A2251" s="484" t="s">
        <v>81690</v>
      </c>
      <c r="C2251" t="s">
        <v>81689</v>
      </c>
      <c r="D2251" t="s">
        <v>81688</v>
      </c>
      <c r="E2251" t="str">
        <f t="shared" si="35"/>
        <v>616357 - EHPAD EYMOUTIERS</v>
      </c>
      <c r="F2251" t="s">
        <v>52281</v>
      </c>
      <c r="G2251" t="s">
        <v>81687</v>
      </c>
      <c r="I2251" t="s">
        <v>81686</v>
      </c>
      <c r="J2251" t="s">
        <v>81685</v>
      </c>
      <c r="K2251" t="s">
        <v>208</v>
      </c>
      <c r="L2251" t="s">
        <v>81684</v>
      </c>
      <c r="N2251" t="s">
        <v>208</v>
      </c>
      <c r="O2251" t="s">
        <v>476</v>
      </c>
      <c r="P2251" t="s">
        <v>476</v>
      </c>
    </row>
    <row r="2252" spans="1:16">
      <c r="A2252" s="484" t="s">
        <v>77711</v>
      </c>
      <c r="C2252" t="s">
        <v>77710</v>
      </c>
      <c r="D2252" t="s">
        <v>77709</v>
      </c>
      <c r="E2252" t="str">
        <f t="shared" si="35"/>
        <v>616382 - EHPAD FEYTIAT</v>
      </c>
      <c r="F2252" t="s">
        <v>52281</v>
      </c>
      <c r="G2252" t="s">
        <v>77708</v>
      </c>
      <c r="H2252" t="s">
        <v>77707</v>
      </c>
      <c r="I2252" t="s">
        <v>77706</v>
      </c>
      <c r="J2252" t="s">
        <v>77705</v>
      </c>
      <c r="K2252" t="s">
        <v>208</v>
      </c>
      <c r="L2252" t="s">
        <v>77704</v>
      </c>
      <c r="N2252" t="s">
        <v>208</v>
      </c>
      <c r="O2252" t="s">
        <v>476</v>
      </c>
      <c r="P2252" t="s">
        <v>476</v>
      </c>
    </row>
    <row r="2253" spans="1:16">
      <c r="A2253" s="484" t="s">
        <v>106025</v>
      </c>
      <c r="C2253" t="s">
        <v>106024</v>
      </c>
      <c r="D2253" t="s">
        <v>106023</v>
      </c>
      <c r="E2253" t="str">
        <f t="shared" si="35"/>
        <v>394087 - CDTPI</v>
      </c>
      <c r="F2253" t="s">
        <v>1568</v>
      </c>
      <c r="G2253" t="s">
        <v>106022</v>
      </c>
      <c r="I2253" t="s">
        <v>27305</v>
      </c>
      <c r="J2253" t="s">
        <v>106021</v>
      </c>
      <c r="K2253" t="s">
        <v>208</v>
      </c>
      <c r="L2253" t="s">
        <v>106020</v>
      </c>
      <c r="N2253" t="s">
        <v>208</v>
      </c>
      <c r="O2253" t="s">
        <v>476</v>
      </c>
      <c r="P2253" t="s">
        <v>476</v>
      </c>
    </row>
    <row r="2254" spans="1:16">
      <c r="A2254" s="484" t="s">
        <v>77688</v>
      </c>
      <c r="C2254" t="s">
        <v>77687</v>
      </c>
      <c r="D2254" t="s">
        <v>77686</v>
      </c>
      <c r="E2254" t="str">
        <f t="shared" si="35"/>
        <v>616370 - EMESD ISLE</v>
      </c>
      <c r="F2254" t="s">
        <v>52281</v>
      </c>
      <c r="G2254" t="s">
        <v>77685</v>
      </c>
      <c r="I2254" t="s">
        <v>27305</v>
      </c>
      <c r="J2254" t="s">
        <v>77684</v>
      </c>
      <c r="K2254" t="s">
        <v>208</v>
      </c>
      <c r="L2254" t="s">
        <v>77683</v>
      </c>
      <c r="N2254" t="s">
        <v>208</v>
      </c>
      <c r="O2254" t="s">
        <v>476</v>
      </c>
      <c r="P2254" t="s">
        <v>476</v>
      </c>
    </row>
    <row r="2255" spans="1:16">
      <c r="A2255" s="484" t="s">
        <v>81981</v>
      </c>
      <c r="C2255" t="s">
        <v>81980</v>
      </c>
      <c r="D2255" t="s">
        <v>81979</v>
      </c>
      <c r="E2255" t="str">
        <f t="shared" si="35"/>
        <v>616394 - EHPAD NANTIAT</v>
      </c>
      <c r="F2255" t="s">
        <v>52281</v>
      </c>
      <c r="G2255" t="s">
        <v>81978</v>
      </c>
      <c r="I2255" t="s">
        <v>81977</v>
      </c>
      <c r="K2255" t="s">
        <v>208</v>
      </c>
      <c r="L2255" t="s">
        <v>81976</v>
      </c>
      <c r="N2255" t="s">
        <v>208</v>
      </c>
      <c r="O2255" t="s">
        <v>476</v>
      </c>
      <c r="P2255" t="s">
        <v>476</v>
      </c>
    </row>
    <row r="2256" spans="1:16">
      <c r="A2256" s="484" t="s">
        <v>68818</v>
      </c>
      <c r="C2256" t="s">
        <v>68817</v>
      </c>
      <c r="D2256" t="s">
        <v>68816</v>
      </c>
      <c r="E2256" t="str">
        <f t="shared" si="35"/>
        <v>620920 - FOYER D'ACCUEIL NEUVIC ENTIER</v>
      </c>
      <c r="F2256" t="s">
        <v>8422</v>
      </c>
      <c r="G2256" t="s">
        <v>68815</v>
      </c>
      <c r="H2256" t="s">
        <v>5566</v>
      </c>
      <c r="I2256" t="s">
        <v>68814</v>
      </c>
      <c r="J2256" t="s">
        <v>68813</v>
      </c>
      <c r="K2256" t="s">
        <v>208</v>
      </c>
      <c r="L2256" t="s">
        <v>68812</v>
      </c>
      <c r="N2256" t="s">
        <v>208</v>
      </c>
      <c r="O2256" t="s">
        <v>476</v>
      </c>
      <c r="P2256" t="s">
        <v>476</v>
      </c>
    </row>
    <row r="2257" spans="1:16">
      <c r="A2257" s="484" t="s">
        <v>81085</v>
      </c>
      <c r="C2257" t="s">
        <v>81084</v>
      </c>
      <c r="D2257" t="s">
        <v>81083</v>
      </c>
      <c r="E2257" t="str">
        <f t="shared" si="35"/>
        <v>620944 - EHPAD NEXON</v>
      </c>
      <c r="F2257" t="s">
        <v>8422</v>
      </c>
      <c r="G2257" t="s">
        <v>81082</v>
      </c>
      <c r="I2257" t="s">
        <v>81081</v>
      </c>
      <c r="J2257" t="s">
        <v>81080</v>
      </c>
      <c r="K2257" t="s">
        <v>208</v>
      </c>
      <c r="L2257" t="s">
        <v>81079</v>
      </c>
      <c r="N2257" t="s">
        <v>208</v>
      </c>
      <c r="O2257" t="s">
        <v>476</v>
      </c>
      <c r="P2257" t="s">
        <v>476</v>
      </c>
    </row>
    <row r="2258" spans="1:16">
      <c r="A2258" s="484" t="s">
        <v>52284</v>
      </c>
      <c r="C2258" t="s">
        <v>52283</v>
      </c>
      <c r="D2258" t="s">
        <v>52282</v>
      </c>
      <c r="E2258" t="str">
        <f t="shared" si="35"/>
        <v>616369 - INSTITUT S LEGER ORADOUR ST GENEST</v>
      </c>
      <c r="F2258" t="s">
        <v>52281</v>
      </c>
      <c r="G2258" t="s">
        <v>52280</v>
      </c>
      <c r="I2258" t="s">
        <v>52279</v>
      </c>
      <c r="J2258" t="s">
        <v>52278</v>
      </c>
      <c r="K2258" t="s">
        <v>208</v>
      </c>
      <c r="L2258" t="s">
        <v>52277</v>
      </c>
      <c r="N2258" t="s">
        <v>208</v>
      </c>
      <c r="O2258" t="s">
        <v>476</v>
      </c>
      <c r="P2258" t="s">
        <v>476</v>
      </c>
    </row>
    <row r="2259" spans="1:16">
      <c r="A2259" s="484" t="s">
        <v>81170</v>
      </c>
      <c r="C2259" t="s">
        <v>81169</v>
      </c>
      <c r="D2259" t="s">
        <v>81169</v>
      </c>
      <c r="E2259" t="str">
        <f t="shared" si="35"/>
        <v>538607 - EHPAD RESIDENCE ADELINE PIERRE BUFFIERE</v>
      </c>
      <c r="F2259" t="s">
        <v>62856</v>
      </c>
      <c r="G2259" t="s">
        <v>81168</v>
      </c>
      <c r="I2259" t="s">
        <v>81167</v>
      </c>
      <c r="J2259" t="s">
        <v>81166</v>
      </c>
      <c r="K2259" t="s">
        <v>81165</v>
      </c>
      <c r="L2259" t="s">
        <v>81164</v>
      </c>
      <c r="N2259" t="s">
        <v>208</v>
      </c>
      <c r="O2259" t="s">
        <v>476</v>
      </c>
      <c r="P2259" t="s">
        <v>476</v>
      </c>
    </row>
    <row r="2260" spans="1:16">
      <c r="A2260" s="484" t="s">
        <v>81756</v>
      </c>
      <c r="C2260" t="s">
        <v>81755</v>
      </c>
      <c r="D2260" t="s">
        <v>81754</v>
      </c>
      <c r="E2260" t="str">
        <f t="shared" si="35"/>
        <v>620919 - EHPAD ROCHECHOUART</v>
      </c>
      <c r="F2260" t="s">
        <v>8422</v>
      </c>
      <c r="G2260" t="s">
        <v>81753</v>
      </c>
      <c r="I2260" t="s">
        <v>81752</v>
      </c>
      <c r="J2260" t="s">
        <v>81751</v>
      </c>
      <c r="K2260" t="s">
        <v>208</v>
      </c>
      <c r="L2260" t="s">
        <v>81750</v>
      </c>
      <c r="N2260" t="s">
        <v>208</v>
      </c>
      <c r="O2260" t="s">
        <v>476</v>
      </c>
      <c r="P2260" t="s">
        <v>476</v>
      </c>
    </row>
    <row r="2261" spans="1:16">
      <c r="A2261" s="484" t="s">
        <v>81023</v>
      </c>
      <c r="C2261" t="s">
        <v>81022</v>
      </c>
      <c r="D2261" t="s">
        <v>81021</v>
      </c>
      <c r="E2261" t="str">
        <f t="shared" si="35"/>
        <v>620956 - EHPAD SAINT GERMAIN LES BELLES</v>
      </c>
      <c r="F2261" t="s">
        <v>8422</v>
      </c>
      <c r="G2261" t="s">
        <v>81020</v>
      </c>
      <c r="I2261" t="s">
        <v>81019</v>
      </c>
      <c r="J2261" t="s">
        <v>81018</v>
      </c>
      <c r="K2261" t="s">
        <v>208</v>
      </c>
      <c r="L2261" t="s">
        <v>81017</v>
      </c>
      <c r="N2261" t="s">
        <v>208</v>
      </c>
      <c r="O2261" t="s">
        <v>476</v>
      </c>
      <c r="P2261" t="s">
        <v>476</v>
      </c>
    </row>
    <row r="2262" spans="1:16">
      <c r="A2262" s="484" t="s">
        <v>101378</v>
      </c>
      <c r="B2262" s="485" t="s">
        <v>101377</v>
      </c>
      <c r="C2262" t="s">
        <v>101376</v>
      </c>
      <c r="D2262" t="s">
        <v>101375</v>
      </c>
      <c r="E2262" t="str">
        <f t="shared" si="35"/>
        <v>9441 - CH ST JUNIEN</v>
      </c>
      <c r="F2262" t="s">
        <v>35628</v>
      </c>
      <c r="G2262" t="s">
        <v>101374</v>
      </c>
      <c r="H2262" t="s">
        <v>101373</v>
      </c>
      <c r="I2262" t="s">
        <v>32674</v>
      </c>
      <c r="J2262" t="s">
        <v>101372</v>
      </c>
      <c r="K2262" t="s">
        <v>101371</v>
      </c>
      <c r="L2262" t="s">
        <v>101370</v>
      </c>
      <c r="N2262" t="s">
        <v>208</v>
      </c>
      <c r="O2262" t="s">
        <v>476</v>
      </c>
      <c r="P2262" t="s">
        <v>476</v>
      </c>
    </row>
    <row r="2263" spans="1:16">
      <c r="A2263" s="484" t="s">
        <v>103529</v>
      </c>
      <c r="B2263" s="485" t="s">
        <v>101377</v>
      </c>
      <c r="C2263" t="s">
        <v>103528</v>
      </c>
      <c r="D2263" t="s">
        <v>103527</v>
      </c>
      <c r="E2263" t="str">
        <f t="shared" si="35"/>
        <v>478430 - CH ST JUNIEN IFAS</v>
      </c>
      <c r="F2263" t="s">
        <v>39221</v>
      </c>
      <c r="G2263" t="s">
        <v>101374</v>
      </c>
      <c r="I2263" t="s">
        <v>32674</v>
      </c>
      <c r="J2263" t="s">
        <v>103526</v>
      </c>
      <c r="K2263" t="s">
        <v>103525</v>
      </c>
      <c r="L2263" t="s">
        <v>103524</v>
      </c>
      <c r="N2263" t="s">
        <v>208</v>
      </c>
      <c r="O2263" t="s">
        <v>476</v>
      </c>
      <c r="P2263" t="s">
        <v>476</v>
      </c>
    </row>
    <row r="2264" spans="1:16">
      <c r="A2264" s="484" t="s">
        <v>53944</v>
      </c>
      <c r="C2264" t="s">
        <v>53943</v>
      </c>
      <c r="D2264" t="s">
        <v>53942</v>
      </c>
      <c r="E2264" t="str">
        <f t="shared" si="35"/>
        <v>620932 - IME SAINT JUNIEN</v>
      </c>
      <c r="F2264" t="s">
        <v>8422</v>
      </c>
      <c r="G2264" t="s">
        <v>53941</v>
      </c>
      <c r="I2264" t="s">
        <v>32674</v>
      </c>
      <c r="J2264" t="s">
        <v>53940</v>
      </c>
      <c r="K2264" t="s">
        <v>208</v>
      </c>
      <c r="L2264" t="s">
        <v>53939</v>
      </c>
      <c r="N2264" t="s">
        <v>208</v>
      </c>
      <c r="O2264" t="s">
        <v>476</v>
      </c>
      <c r="P2264" t="s">
        <v>476</v>
      </c>
    </row>
    <row r="2265" spans="1:16">
      <c r="A2265" s="484" t="s">
        <v>81176</v>
      </c>
      <c r="C2265" t="s">
        <v>81175</v>
      </c>
      <c r="D2265" t="s">
        <v>81174</v>
      </c>
      <c r="E2265" t="str">
        <f t="shared" si="35"/>
        <v>616412 - EHPAD PALAIS SUR VIENNE</v>
      </c>
      <c r="F2265" t="s">
        <v>52281</v>
      </c>
      <c r="G2265" t="s">
        <v>81173</v>
      </c>
      <c r="I2265" t="s">
        <v>28359</v>
      </c>
      <c r="J2265" t="s">
        <v>81172</v>
      </c>
      <c r="K2265" t="s">
        <v>208</v>
      </c>
      <c r="L2265" t="s">
        <v>81171</v>
      </c>
      <c r="N2265" t="s">
        <v>208</v>
      </c>
      <c r="O2265" t="s">
        <v>476</v>
      </c>
      <c r="P2265" t="s">
        <v>476</v>
      </c>
    </row>
    <row r="2266" spans="1:16">
      <c r="A2266" s="484" t="s">
        <v>22487</v>
      </c>
      <c r="C2266" t="s">
        <v>22486</v>
      </c>
      <c r="D2266" t="s">
        <v>22485</v>
      </c>
      <c r="E2266" t="str">
        <f t="shared" si="35"/>
        <v>615973 - EHPAD COUZEIX</v>
      </c>
      <c r="F2266" t="s">
        <v>22484</v>
      </c>
      <c r="G2266" t="s">
        <v>22483</v>
      </c>
      <c r="I2266" t="s">
        <v>22482</v>
      </c>
      <c r="J2266" t="s">
        <v>22481</v>
      </c>
      <c r="K2266" t="s">
        <v>208</v>
      </c>
      <c r="L2266" t="s">
        <v>22480</v>
      </c>
      <c r="N2266" t="s">
        <v>208</v>
      </c>
      <c r="O2266" t="s">
        <v>476</v>
      </c>
      <c r="P2266" t="s">
        <v>476</v>
      </c>
    </row>
    <row r="2267" spans="1:16">
      <c r="A2267" s="484" t="s">
        <v>102436</v>
      </c>
      <c r="C2267" t="s">
        <v>102435</v>
      </c>
      <c r="D2267" t="s">
        <v>102434</v>
      </c>
      <c r="E2267" t="str">
        <f t="shared" si="35"/>
        <v>243437 - CHIMB ST LEONARD DE NOBLAT</v>
      </c>
      <c r="F2267" t="s">
        <v>102433</v>
      </c>
      <c r="G2267" t="s">
        <v>102432</v>
      </c>
      <c r="I2267" t="s">
        <v>24985</v>
      </c>
      <c r="J2267" t="s">
        <v>102431</v>
      </c>
      <c r="K2267" t="s">
        <v>102430</v>
      </c>
      <c r="L2267" t="s">
        <v>102429</v>
      </c>
      <c r="N2267" t="s">
        <v>208</v>
      </c>
      <c r="O2267" t="s">
        <v>476</v>
      </c>
      <c r="P2267" t="s">
        <v>476</v>
      </c>
    </row>
    <row r="2268" spans="1:16">
      <c r="A2268" s="484" t="s">
        <v>81736</v>
      </c>
      <c r="C2268" t="s">
        <v>81735</v>
      </c>
      <c r="D2268" t="s">
        <v>81735</v>
      </c>
      <c r="E2268" t="str">
        <f t="shared" si="35"/>
        <v>485720 - EHPAD DU VAL D'AJOL</v>
      </c>
      <c r="F2268" t="s">
        <v>22126</v>
      </c>
      <c r="G2268" t="s">
        <v>81734</v>
      </c>
      <c r="I2268" t="s">
        <v>81733</v>
      </c>
      <c r="J2268" t="s">
        <v>81732</v>
      </c>
      <c r="K2268" t="s">
        <v>208</v>
      </c>
      <c r="L2268" t="s">
        <v>81731</v>
      </c>
      <c r="N2268" t="s">
        <v>208</v>
      </c>
      <c r="O2268" t="s">
        <v>476</v>
      </c>
      <c r="P2268" t="s">
        <v>476</v>
      </c>
    </row>
    <row r="2269" spans="1:16">
      <c r="A2269" s="484" t="s">
        <v>102802</v>
      </c>
      <c r="C2269" t="s">
        <v>102801</v>
      </c>
      <c r="D2269" t="s">
        <v>102800</v>
      </c>
      <c r="E2269" t="str">
        <f t="shared" si="35"/>
        <v>538395 - CH GERARDMER</v>
      </c>
      <c r="F2269" t="s">
        <v>55779</v>
      </c>
      <c r="G2269" t="s">
        <v>102799</v>
      </c>
      <c r="I2269" t="s">
        <v>9796</v>
      </c>
      <c r="J2269" t="s">
        <v>102798</v>
      </c>
      <c r="K2269" t="s">
        <v>208</v>
      </c>
      <c r="L2269" t="s">
        <v>102797</v>
      </c>
      <c r="N2269" t="s">
        <v>208</v>
      </c>
      <c r="O2269" t="s">
        <v>476</v>
      </c>
      <c r="P2269" t="s">
        <v>476</v>
      </c>
    </row>
    <row r="2270" spans="1:16">
      <c r="A2270" s="484" t="s">
        <v>61058</v>
      </c>
      <c r="C2270" t="s">
        <v>61057</v>
      </c>
      <c r="D2270" t="s">
        <v>61056</v>
      </c>
      <c r="E2270" t="str">
        <f t="shared" si="35"/>
        <v>489062 - CH BRUYERES</v>
      </c>
      <c r="F2270" t="s">
        <v>49955</v>
      </c>
      <c r="G2270" t="s">
        <v>61055</v>
      </c>
      <c r="I2270" t="s">
        <v>61054</v>
      </c>
      <c r="J2270" t="s">
        <v>61053</v>
      </c>
      <c r="K2270" t="s">
        <v>208</v>
      </c>
      <c r="L2270" t="s">
        <v>61052</v>
      </c>
      <c r="N2270" t="s">
        <v>208</v>
      </c>
      <c r="O2270" t="s">
        <v>476</v>
      </c>
      <c r="P2270" t="s">
        <v>476</v>
      </c>
    </row>
    <row r="2271" spans="1:16">
      <c r="A2271" s="484" t="s">
        <v>61088</v>
      </c>
      <c r="C2271" t="s">
        <v>61087</v>
      </c>
      <c r="D2271" t="s">
        <v>61086</v>
      </c>
      <c r="E2271" t="str">
        <f t="shared" si="35"/>
        <v>510300 - CH CHATEL SUR MOSELLE</v>
      </c>
      <c r="F2271" t="s">
        <v>61085</v>
      </c>
      <c r="G2271" t="s">
        <v>61084</v>
      </c>
      <c r="H2271" t="s">
        <v>61083</v>
      </c>
      <c r="I2271" t="s">
        <v>61082</v>
      </c>
      <c r="J2271" t="s">
        <v>61081</v>
      </c>
      <c r="K2271" t="s">
        <v>208</v>
      </c>
      <c r="L2271" t="s">
        <v>61080</v>
      </c>
      <c r="N2271" t="s">
        <v>208</v>
      </c>
      <c r="O2271" t="s">
        <v>476</v>
      </c>
      <c r="P2271" t="s">
        <v>476</v>
      </c>
    </row>
    <row r="2272" spans="1:16">
      <c r="A2272" s="484" t="s">
        <v>101448</v>
      </c>
      <c r="C2272" t="s">
        <v>101447</v>
      </c>
      <c r="D2272" t="s">
        <v>101446</v>
      </c>
      <c r="E2272" t="str">
        <f t="shared" si="35"/>
        <v>57575 - CH REMIREMONT</v>
      </c>
      <c r="F2272" t="s">
        <v>101445</v>
      </c>
      <c r="G2272" t="s">
        <v>101444</v>
      </c>
      <c r="I2272" t="s">
        <v>9864</v>
      </c>
      <c r="J2272" t="s">
        <v>101443</v>
      </c>
      <c r="K2272" t="s">
        <v>101442</v>
      </c>
      <c r="L2272" t="s">
        <v>101441</v>
      </c>
      <c r="N2272" t="s">
        <v>208</v>
      </c>
      <c r="O2272" t="s">
        <v>476</v>
      </c>
      <c r="P2272" t="s">
        <v>476</v>
      </c>
    </row>
    <row r="2273" spans="1:16">
      <c r="A2273" s="484" t="s">
        <v>56297</v>
      </c>
      <c r="B2273" s="485" t="s">
        <v>56296</v>
      </c>
      <c r="C2273" t="s">
        <v>56295</v>
      </c>
      <c r="D2273" t="s">
        <v>56294</v>
      </c>
      <c r="E2273" t="str">
        <f t="shared" si="35"/>
        <v>567644 - IFSI REMIREMONT</v>
      </c>
      <c r="F2273" t="s">
        <v>1710</v>
      </c>
      <c r="G2273" t="s">
        <v>56293</v>
      </c>
      <c r="I2273" t="s">
        <v>9864</v>
      </c>
      <c r="J2273" t="s">
        <v>56292</v>
      </c>
      <c r="K2273" t="s">
        <v>208</v>
      </c>
      <c r="L2273" t="s">
        <v>56291</v>
      </c>
      <c r="N2273" t="s">
        <v>208</v>
      </c>
      <c r="O2273" t="s">
        <v>476</v>
      </c>
      <c r="P2273" t="s">
        <v>476</v>
      </c>
    </row>
    <row r="2274" spans="1:16">
      <c r="A2274" s="484" t="s">
        <v>77859</v>
      </c>
      <c r="C2274" t="s">
        <v>77858</v>
      </c>
      <c r="D2274" t="s">
        <v>77857</v>
      </c>
      <c r="E2274" t="str">
        <f t="shared" si="35"/>
        <v>528353 - ETS SANTE SENONES</v>
      </c>
      <c r="F2274" t="s">
        <v>56421</v>
      </c>
      <c r="G2274" t="s">
        <v>77856</v>
      </c>
      <c r="H2274" t="s">
        <v>4785</v>
      </c>
      <c r="I2274" t="s">
        <v>77855</v>
      </c>
      <c r="J2274" t="s">
        <v>77854</v>
      </c>
      <c r="K2274" t="s">
        <v>208</v>
      </c>
      <c r="L2274" t="s">
        <v>77853</v>
      </c>
      <c r="N2274" t="s">
        <v>208</v>
      </c>
      <c r="O2274" t="s">
        <v>476</v>
      </c>
      <c r="P2274" t="s">
        <v>476</v>
      </c>
    </row>
    <row r="2275" spans="1:16">
      <c r="A2275" s="484" t="s">
        <v>77852</v>
      </c>
      <c r="C2275" t="s">
        <v>77851</v>
      </c>
      <c r="D2275" t="s">
        <v>77850</v>
      </c>
      <c r="E2275" t="str">
        <f t="shared" si="35"/>
        <v>538048 - ETS SANTE RAON L'ETAPE</v>
      </c>
      <c r="F2275" t="s">
        <v>18503</v>
      </c>
      <c r="G2275" t="s">
        <v>77849</v>
      </c>
      <c r="I2275" t="s">
        <v>77848</v>
      </c>
      <c r="J2275" t="s">
        <v>77847</v>
      </c>
      <c r="K2275" t="s">
        <v>208</v>
      </c>
      <c r="L2275" t="s">
        <v>77846</v>
      </c>
      <c r="N2275" t="s">
        <v>208</v>
      </c>
      <c r="O2275" t="s">
        <v>476</v>
      </c>
      <c r="P2275" t="s">
        <v>476</v>
      </c>
    </row>
    <row r="2276" spans="1:16">
      <c r="A2276" s="484" t="s">
        <v>101531</v>
      </c>
      <c r="B2276" s="485" t="s">
        <v>101530</v>
      </c>
      <c r="C2276" t="s">
        <v>101529</v>
      </c>
      <c r="D2276" t="s">
        <v>101528</v>
      </c>
      <c r="E2276" t="str">
        <f t="shared" si="35"/>
        <v>476341 - CH RAVENEL MIRECOURT</v>
      </c>
      <c r="F2276" t="s">
        <v>1568</v>
      </c>
      <c r="G2276" t="s">
        <v>101527</v>
      </c>
      <c r="H2276" t="s">
        <v>5825</v>
      </c>
      <c r="I2276" t="s">
        <v>101526</v>
      </c>
      <c r="J2276" t="s">
        <v>101525</v>
      </c>
      <c r="K2276" t="s">
        <v>101524</v>
      </c>
      <c r="L2276" t="s">
        <v>101523</v>
      </c>
      <c r="N2276" t="s">
        <v>208</v>
      </c>
      <c r="O2276" t="s">
        <v>476</v>
      </c>
      <c r="P2276" t="s">
        <v>476</v>
      </c>
    </row>
    <row r="2277" spans="1:16">
      <c r="A2277" s="484" t="s">
        <v>103072</v>
      </c>
      <c r="C2277" t="s">
        <v>103071</v>
      </c>
      <c r="D2277" t="s">
        <v>103070</v>
      </c>
      <c r="E2277" t="str">
        <f t="shared" si="35"/>
        <v>483400 - CH MIRECOURT</v>
      </c>
      <c r="F2277" t="s">
        <v>103069</v>
      </c>
      <c r="G2277" t="s">
        <v>103068</v>
      </c>
      <c r="I2277" t="s">
        <v>101526</v>
      </c>
      <c r="J2277" t="s">
        <v>103067</v>
      </c>
      <c r="K2277" t="s">
        <v>208</v>
      </c>
      <c r="L2277" t="s">
        <v>103066</v>
      </c>
      <c r="N2277" t="s">
        <v>208</v>
      </c>
      <c r="O2277" t="s">
        <v>476</v>
      </c>
      <c r="P2277" t="s">
        <v>476</v>
      </c>
    </row>
    <row r="2278" spans="1:16">
      <c r="A2278" s="484" t="s">
        <v>40351</v>
      </c>
      <c r="C2278" t="s">
        <v>40350</v>
      </c>
      <c r="D2278" t="s">
        <v>40349</v>
      </c>
      <c r="E2278" t="str">
        <f t="shared" si="35"/>
        <v>649545 - EHPAD DOMPAIRE</v>
      </c>
      <c r="F2278" t="s">
        <v>16766</v>
      </c>
      <c r="G2278" t="s">
        <v>40348</v>
      </c>
      <c r="I2278" t="s">
        <v>40347</v>
      </c>
      <c r="J2278" t="s">
        <v>40346</v>
      </c>
      <c r="K2278" t="s">
        <v>208</v>
      </c>
      <c r="L2278" t="s">
        <v>40345</v>
      </c>
      <c r="N2278" t="s">
        <v>208</v>
      </c>
      <c r="O2278" t="s">
        <v>476</v>
      </c>
      <c r="P2278" t="s">
        <v>476</v>
      </c>
    </row>
    <row r="2279" spans="1:16">
      <c r="A2279" s="484" t="s">
        <v>101236</v>
      </c>
      <c r="C2279" t="s">
        <v>101235</v>
      </c>
      <c r="D2279" t="s">
        <v>101234</v>
      </c>
      <c r="E2279" t="str">
        <f t="shared" si="35"/>
        <v>485573 - CHS AUXERRE</v>
      </c>
      <c r="F2279" t="s">
        <v>61188</v>
      </c>
      <c r="G2279" t="s">
        <v>101233</v>
      </c>
      <c r="H2279" t="s">
        <v>90528</v>
      </c>
      <c r="I2279" t="s">
        <v>7839</v>
      </c>
      <c r="J2279" t="s">
        <v>101232</v>
      </c>
      <c r="K2279" t="s">
        <v>101231</v>
      </c>
      <c r="L2279" t="s">
        <v>101230</v>
      </c>
      <c r="N2279" t="s">
        <v>208</v>
      </c>
      <c r="O2279" t="s">
        <v>476</v>
      </c>
      <c r="P2279" t="s">
        <v>476</v>
      </c>
    </row>
    <row r="2280" spans="1:16">
      <c r="A2280" s="484" t="s">
        <v>63498</v>
      </c>
      <c r="B2280" s="485" t="s">
        <v>63497</v>
      </c>
      <c r="C2280" t="s">
        <v>63496</v>
      </c>
      <c r="D2280" t="s">
        <v>63495</v>
      </c>
      <c r="E2280" t="str">
        <f t="shared" si="35"/>
        <v>28447 - CH AUXERRE</v>
      </c>
      <c r="F2280" t="s">
        <v>3297</v>
      </c>
      <c r="G2280" t="s">
        <v>63494</v>
      </c>
      <c r="I2280" t="s">
        <v>7839</v>
      </c>
      <c r="J2280" t="s">
        <v>63493</v>
      </c>
      <c r="K2280" t="s">
        <v>63492</v>
      </c>
      <c r="L2280" t="s">
        <v>63491</v>
      </c>
      <c r="N2280" t="s">
        <v>208</v>
      </c>
      <c r="O2280" t="s">
        <v>476</v>
      </c>
      <c r="P2280" t="s">
        <v>476</v>
      </c>
    </row>
    <row r="2281" spans="1:16">
      <c r="A2281" s="484" t="s">
        <v>81826</v>
      </c>
      <c r="C2281" t="s">
        <v>81825</v>
      </c>
      <c r="D2281" t="s">
        <v>81825</v>
      </c>
      <c r="E2281" t="str">
        <f t="shared" si="35"/>
        <v>607277 - EHPAD D'AUXERRE</v>
      </c>
      <c r="F2281" t="s">
        <v>33954</v>
      </c>
      <c r="G2281" t="s">
        <v>81824</v>
      </c>
      <c r="I2281" t="s">
        <v>7839</v>
      </c>
      <c r="J2281" t="s">
        <v>81823</v>
      </c>
      <c r="K2281" t="s">
        <v>208</v>
      </c>
      <c r="L2281" t="s">
        <v>81822</v>
      </c>
      <c r="N2281" t="s">
        <v>208</v>
      </c>
      <c r="O2281" t="s">
        <v>476</v>
      </c>
      <c r="P2281" t="s">
        <v>476</v>
      </c>
    </row>
    <row r="2282" spans="1:16">
      <c r="A2282" s="484" t="s">
        <v>104652</v>
      </c>
      <c r="C2282" t="s">
        <v>104651</v>
      </c>
      <c r="D2282" t="s">
        <v>104650</v>
      </c>
      <c r="E2282" t="str">
        <f t="shared" si="35"/>
        <v>485585 - CH AVALLON</v>
      </c>
      <c r="F2282" t="s">
        <v>104649</v>
      </c>
      <c r="G2282" t="s">
        <v>103237</v>
      </c>
      <c r="H2282" t="s">
        <v>104648</v>
      </c>
      <c r="I2282" t="s">
        <v>18403</v>
      </c>
      <c r="J2282" t="s">
        <v>104647</v>
      </c>
      <c r="K2282" t="s">
        <v>208</v>
      </c>
      <c r="L2282" t="s">
        <v>104646</v>
      </c>
      <c r="N2282" t="s">
        <v>208</v>
      </c>
      <c r="O2282" t="s">
        <v>476</v>
      </c>
      <c r="P2282" t="s">
        <v>476</v>
      </c>
    </row>
    <row r="2283" spans="1:16">
      <c r="A2283" s="484" t="s">
        <v>81878</v>
      </c>
      <c r="C2283" t="s">
        <v>81877</v>
      </c>
      <c r="D2283" t="s">
        <v>81876</v>
      </c>
      <c r="E2283" t="str">
        <f t="shared" si="35"/>
        <v>629078 - EHPAD CHAMPCEVRAIS</v>
      </c>
      <c r="F2283" t="s">
        <v>17277</v>
      </c>
      <c r="H2283" t="s">
        <v>81875</v>
      </c>
      <c r="I2283" t="s">
        <v>81874</v>
      </c>
      <c r="J2283" t="s">
        <v>81873</v>
      </c>
      <c r="K2283" t="s">
        <v>208</v>
      </c>
      <c r="L2283" t="s">
        <v>81872</v>
      </c>
      <c r="N2283" t="s">
        <v>208</v>
      </c>
      <c r="O2283" t="s">
        <v>476</v>
      </c>
      <c r="P2283" t="s">
        <v>476</v>
      </c>
    </row>
    <row r="2284" spans="1:16">
      <c r="A2284" s="484" t="s">
        <v>102283</v>
      </c>
      <c r="B2284" s="485" t="s">
        <v>102282</v>
      </c>
      <c r="C2284" t="s">
        <v>102281</v>
      </c>
      <c r="D2284" t="s">
        <v>102280</v>
      </c>
      <c r="E2284" t="str">
        <f t="shared" si="35"/>
        <v>160611 - CH JOIGNY</v>
      </c>
      <c r="F2284" t="s">
        <v>3297</v>
      </c>
      <c r="G2284" t="s">
        <v>102279</v>
      </c>
      <c r="H2284" t="s">
        <v>102278</v>
      </c>
      <c r="I2284" t="s">
        <v>84712</v>
      </c>
      <c r="J2284" t="s">
        <v>102277</v>
      </c>
      <c r="K2284" t="s">
        <v>102276</v>
      </c>
      <c r="L2284" t="s">
        <v>102275</v>
      </c>
      <c r="N2284" t="s">
        <v>208</v>
      </c>
      <c r="O2284" t="s">
        <v>476</v>
      </c>
      <c r="P2284" t="s">
        <v>476</v>
      </c>
    </row>
    <row r="2285" spans="1:16">
      <c r="A2285" s="484" t="s">
        <v>40414</v>
      </c>
      <c r="C2285" t="s">
        <v>40413</v>
      </c>
      <c r="D2285" t="s">
        <v>40412</v>
      </c>
      <c r="E2285" t="str">
        <f t="shared" si="35"/>
        <v>653445 - EHPAD RESIDENCE CAMILLE RIZIER RAVIERES</v>
      </c>
      <c r="F2285" t="s">
        <v>40411</v>
      </c>
      <c r="G2285" t="s">
        <v>40410</v>
      </c>
      <c r="I2285" t="s">
        <v>40409</v>
      </c>
      <c r="J2285" t="s">
        <v>40408</v>
      </c>
      <c r="K2285" t="s">
        <v>208</v>
      </c>
      <c r="L2285" t="s">
        <v>40407</v>
      </c>
      <c r="N2285" t="s">
        <v>208</v>
      </c>
      <c r="O2285" t="s">
        <v>476</v>
      </c>
      <c r="P2285" t="s">
        <v>476</v>
      </c>
    </row>
    <row r="2286" spans="1:16">
      <c r="A2286" s="484" t="s">
        <v>40406</v>
      </c>
      <c r="C2286" t="s">
        <v>40405</v>
      </c>
      <c r="D2286" t="s">
        <v>40405</v>
      </c>
      <c r="E2286" t="str">
        <f t="shared" si="35"/>
        <v>609195 - MAISON DE RETRAITE DE SAINT FARGEAU</v>
      </c>
      <c r="G2286" t="s">
        <v>40404</v>
      </c>
      <c r="I2286" t="s">
        <v>40403</v>
      </c>
      <c r="K2286" t="s">
        <v>208</v>
      </c>
      <c r="L2286" t="s">
        <v>40402</v>
      </c>
      <c r="N2286" t="s">
        <v>208</v>
      </c>
      <c r="O2286" t="s">
        <v>476</v>
      </c>
      <c r="P2286" t="s">
        <v>476</v>
      </c>
    </row>
    <row r="2287" spans="1:16">
      <c r="A2287" s="484" t="s">
        <v>103469</v>
      </c>
      <c r="B2287" s="485" t="s">
        <v>103468</v>
      </c>
      <c r="C2287" t="s">
        <v>103467</v>
      </c>
      <c r="D2287" t="s">
        <v>103466</v>
      </c>
      <c r="E2287" t="str">
        <f t="shared" si="35"/>
        <v>63411 - CH SENS</v>
      </c>
      <c r="F2287" t="s">
        <v>3297</v>
      </c>
      <c r="G2287" t="s">
        <v>103465</v>
      </c>
      <c r="I2287" t="s">
        <v>17495</v>
      </c>
      <c r="J2287" t="s">
        <v>103464</v>
      </c>
      <c r="K2287" t="s">
        <v>103463</v>
      </c>
      <c r="L2287" t="s">
        <v>103462</v>
      </c>
      <c r="N2287" t="s">
        <v>208</v>
      </c>
      <c r="O2287" t="s">
        <v>476</v>
      </c>
      <c r="P2287" t="s">
        <v>476</v>
      </c>
    </row>
    <row r="2288" spans="1:16">
      <c r="A2288" s="484" t="s">
        <v>103080</v>
      </c>
      <c r="B2288" s="485" t="s">
        <v>103079</v>
      </c>
      <c r="C2288" t="s">
        <v>103078</v>
      </c>
      <c r="D2288" t="s">
        <v>103077</v>
      </c>
      <c r="E2288" t="str">
        <f t="shared" si="35"/>
        <v>10157 - CH TONNERRE</v>
      </c>
      <c r="F2288" t="s">
        <v>3297</v>
      </c>
      <c r="G2288" t="s">
        <v>103076</v>
      </c>
      <c r="I2288" t="s">
        <v>3294</v>
      </c>
      <c r="J2288" t="s">
        <v>103075</v>
      </c>
      <c r="K2288" t="s">
        <v>103074</v>
      </c>
      <c r="L2288" t="s">
        <v>103073</v>
      </c>
      <c r="N2288" t="s">
        <v>208</v>
      </c>
      <c r="O2288" t="s">
        <v>476</v>
      </c>
      <c r="P2288" t="s">
        <v>476</v>
      </c>
    </row>
    <row r="2289" spans="1:16">
      <c r="A2289" s="484" t="s">
        <v>60939</v>
      </c>
      <c r="C2289" t="s">
        <v>60938</v>
      </c>
      <c r="D2289" t="s">
        <v>60937</v>
      </c>
      <c r="E2289" t="str">
        <f t="shared" si="35"/>
        <v>616424 - HL ROLAND BONNION VILLENEUVE SUR YONNE</v>
      </c>
      <c r="F2289" t="s">
        <v>52281</v>
      </c>
      <c r="G2289" t="s">
        <v>60936</v>
      </c>
      <c r="I2289" t="s">
        <v>60935</v>
      </c>
      <c r="J2289" t="s">
        <v>60934</v>
      </c>
      <c r="K2289" t="s">
        <v>208</v>
      </c>
      <c r="L2289" t="s">
        <v>60933</v>
      </c>
      <c r="N2289" t="s">
        <v>208</v>
      </c>
      <c r="O2289" t="s">
        <v>476</v>
      </c>
      <c r="P2289" t="s">
        <v>476</v>
      </c>
    </row>
    <row r="2290" spans="1:16">
      <c r="A2290" s="484" t="s">
        <v>81366</v>
      </c>
      <c r="C2290" t="s">
        <v>81365</v>
      </c>
      <c r="D2290" t="s">
        <v>81364</v>
      </c>
      <c r="E2290" t="str">
        <f t="shared" si="35"/>
        <v>652696 - EHPAD MIGENNES</v>
      </c>
      <c r="F2290" t="s">
        <v>2320</v>
      </c>
      <c r="G2290" t="s">
        <v>81363</v>
      </c>
      <c r="I2290" t="s">
        <v>81362</v>
      </c>
      <c r="J2290" t="s">
        <v>81361</v>
      </c>
      <c r="K2290" t="s">
        <v>208</v>
      </c>
      <c r="L2290" t="s">
        <v>81360</v>
      </c>
      <c r="N2290" t="s">
        <v>208</v>
      </c>
      <c r="O2290" t="s">
        <v>476</v>
      </c>
      <c r="P2290" t="s">
        <v>476</v>
      </c>
    </row>
    <row r="2291" spans="1:16">
      <c r="A2291" s="484" t="s">
        <v>22479</v>
      </c>
      <c r="C2291" t="s">
        <v>22478</v>
      </c>
      <c r="D2291" t="s">
        <v>22477</v>
      </c>
      <c r="E2291" t="str">
        <f t="shared" si="35"/>
        <v>521772 - EHPAD J NORMAND</v>
      </c>
      <c r="F2291" t="s">
        <v>5998</v>
      </c>
      <c r="G2291" t="s">
        <v>22476</v>
      </c>
      <c r="H2291" t="s">
        <v>22475</v>
      </c>
      <c r="I2291" t="s">
        <v>22474</v>
      </c>
      <c r="J2291" t="s">
        <v>22473</v>
      </c>
      <c r="K2291" t="s">
        <v>208</v>
      </c>
      <c r="L2291" t="s">
        <v>22472</v>
      </c>
      <c r="N2291" t="s">
        <v>208</v>
      </c>
      <c r="O2291" t="s">
        <v>476</v>
      </c>
      <c r="P2291" t="s">
        <v>476</v>
      </c>
    </row>
    <row r="2292" spans="1:16">
      <c r="A2292" s="484" t="s">
        <v>40309</v>
      </c>
      <c r="C2292" t="s">
        <v>40308</v>
      </c>
      <c r="D2292" t="s">
        <v>40307</v>
      </c>
      <c r="E2292" t="str">
        <f t="shared" si="35"/>
        <v>649971 - ME SAINT HENRI</v>
      </c>
      <c r="F2292" t="s">
        <v>4207</v>
      </c>
      <c r="G2292" t="s">
        <v>40306</v>
      </c>
      <c r="I2292" t="s">
        <v>40305</v>
      </c>
      <c r="J2292" t="s">
        <v>40304</v>
      </c>
      <c r="K2292" t="s">
        <v>208</v>
      </c>
      <c r="L2292" t="s">
        <v>40303</v>
      </c>
      <c r="N2292" t="s">
        <v>208</v>
      </c>
      <c r="O2292" t="s">
        <v>476</v>
      </c>
      <c r="P2292" t="s">
        <v>476</v>
      </c>
    </row>
    <row r="2293" spans="1:16">
      <c r="A2293" s="484" t="s">
        <v>78995</v>
      </c>
      <c r="C2293" t="s">
        <v>78994</v>
      </c>
      <c r="D2293" t="s">
        <v>78994</v>
      </c>
      <c r="E2293" t="str">
        <f t="shared" si="35"/>
        <v>503885 - EPSMS LES EPARSES CHAUX</v>
      </c>
      <c r="F2293" t="s">
        <v>56529</v>
      </c>
      <c r="G2293" t="s">
        <v>78993</v>
      </c>
      <c r="H2293" t="s">
        <v>78992</v>
      </c>
      <c r="I2293" t="s">
        <v>78991</v>
      </c>
      <c r="J2293" t="s">
        <v>78990</v>
      </c>
      <c r="K2293" t="s">
        <v>208</v>
      </c>
      <c r="L2293" t="s">
        <v>78989</v>
      </c>
      <c r="N2293" t="s">
        <v>208</v>
      </c>
      <c r="O2293" t="s">
        <v>476</v>
      </c>
      <c r="P2293" t="s">
        <v>476</v>
      </c>
    </row>
    <row r="2294" spans="1:16">
      <c r="A2294" s="484" t="s">
        <v>103461</v>
      </c>
      <c r="C2294" t="s">
        <v>103460</v>
      </c>
      <c r="D2294" t="s">
        <v>103459</v>
      </c>
      <c r="E2294" t="str">
        <f t="shared" si="35"/>
        <v>571969 - CHSLD BAVILLIERS</v>
      </c>
      <c r="F2294" t="s">
        <v>36694</v>
      </c>
      <c r="G2294" t="s">
        <v>103458</v>
      </c>
      <c r="I2294" t="s">
        <v>47959</v>
      </c>
      <c r="J2294" t="s">
        <v>103457</v>
      </c>
      <c r="K2294" t="s">
        <v>208</v>
      </c>
      <c r="L2294" t="s">
        <v>103456</v>
      </c>
      <c r="N2294" t="s">
        <v>208</v>
      </c>
      <c r="O2294" t="s">
        <v>476</v>
      </c>
      <c r="P2294" t="s">
        <v>476</v>
      </c>
    </row>
    <row r="2295" spans="1:16">
      <c r="A2295" s="484" t="s">
        <v>60868</v>
      </c>
      <c r="B2295" s="485" t="s">
        <v>60867</v>
      </c>
      <c r="C2295" t="s">
        <v>60866</v>
      </c>
      <c r="D2295" t="s">
        <v>60865</v>
      </c>
      <c r="E2295" t="str">
        <f t="shared" si="35"/>
        <v>28253 - HNFC</v>
      </c>
      <c r="F2295" t="s">
        <v>1710</v>
      </c>
      <c r="G2295" t="s">
        <v>60864</v>
      </c>
      <c r="I2295" t="s">
        <v>60863</v>
      </c>
      <c r="J2295" t="s">
        <v>60862</v>
      </c>
      <c r="K2295" t="s">
        <v>60861</v>
      </c>
      <c r="L2295" t="s">
        <v>60860</v>
      </c>
      <c r="N2295" t="s">
        <v>208</v>
      </c>
      <c r="O2295" t="s">
        <v>476</v>
      </c>
      <c r="P2295" t="s">
        <v>476</v>
      </c>
    </row>
    <row r="2296" spans="1:16">
      <c r="A2296" s="484" t="s">
        <v>104732</v>
      </c>
      <c r="C2296" t="s">
        <v>104731</v>
      </c>
      <c r="D2296" t="s">
        <v>104730</v>
      </c>
      <c r="E2296" t="str">
        <f t="shared" si="35"/>
        <v>12270 - CH ARPAJON</v>
      </c>
      <c r="F2296" t="s">
        <v>5634</v>
      </c>
      <c r="G2296" t="s">
        <v>104729</v>
      </c>
      <c r="I2296" t="s">
        <v>32131</v>
      </c>
      <c r="J2296" t="s">
        <v>104728</v>
      </c>
      <c r="K2296" t="s">
        <v>104727</v>
      </c>
      <c r="L2296" t="s">
        <v>104726</v>
      </c>
      <c r="N2296" t="s">
        <v>208</v>
      </c>
      <c r="O2296" t="s">
        <v>476</v>
      </c>
      <c r="P2296" t="s">
        <v>476</v>
      </c>
    </row>
    <row r="2297" spans="1:16">
      <c r="A2297" s="484" t="s">
        <v>58950</v>
      </c>
      <c r="B2297" s="485" t="s">
        <v>58949</v>
      </c>
      <c r="C2297" t="s">
        <v>58948</v>
      </c>
      <c r="D2297" t="s">
        <v>58947</v>
      </c>
      <c r="E2297" t="str">
        <f t="shared" si="35"/>
        <v>611402 - IFSI DU CH D'ARPAJON</v>
      </c>
      <c r="F2297" t="s">
        <v>10495</v>
      </c>
      <c r="G2297" t="s">
        <v>58946</v>
      </c>
      <c r="I2297" t="s">
        <v>32131</v>
      </c>
      <c r="J2297" t="s">
        <v>58945</v>
      </c>
      <c r="K2297" t="s">
        <v>208</v>
      </c>
      <c r="L2297" t="s">
        <v>58944</v>
      </c>
      <c r="N2297" t="s">
        <v>208</v>
      </c>
      <c r="O2297" t="s">
        <v>476</v>
      </c>
      <c r="P2297" t="s">
        <v>476</v>
      </c>
    </row>
    <row r="2298" spans="1:16">
      <c r="A2298" s="484" t="s">
        <v>101116</v>
      </c>
      <c r="B2298" s="485" t="s">
        <v>101115</v>
      </c>
      <c r="C2298" t="s">
        <v>101114</v>
      </c>
      <c r="D2298" t="s">
        <v>101113</v>
      </c>
      <c r="E2298" t="str">
        <f t="shared" si="35"/>
        <v>17164 - CHSF</v>
      </c>
      <c r="F2298" t="s">
        <v>1588</v>
      </c>
      <c r="G2298" t="s">
        <v>101112</v>
      </c>
      <c r="I2298" t="s">
        <v>65065</v>
      </c>
      <c r="J2298" t="s">
        <v>101111</v>
      </c>
      <c r="K2298" t="s">
        <v>101110</v>
      </c>
      <c r="L2298" t="s">
        <v>101109</v>
      </c>
      <c r="N2298" t="s">
        <v>208</v>
      </c>
      <c r="O2298" t="s">
        <v>476</v>
      </c>
      <c r="P2298" t="s">
        <v>476</v>
      </c>
    </row>
    <row r="2299" spans="1:16">
      <c r="A2299" s="484" t="s">
        <v>77648</v>
      </c>
      <c r="B2299" s="485" t="s">
        <v>58822</v>
      </c>
      <c r="C2299" t="s">
        <v>77647</v>
      </c>
      <c r="D2299" t="s">
        <v>77646</v>
      </c>
      <c r="E2299" t="str">
        <f t="shared" si="35"/>
        <v>370319 - EPS ETAMPES</v>
      </c>
      <c r="F2299" t="s">
        <v>22356</v>
      </c>
      <c r="G2299" t="s">
        <v>60907</v>
      </c>
      <c r="H2299" t="s">
        <v>77645</v>
      </c>
      <c r="I2299" t="s">
        <v>40011</v>
      </c>
      <c r="J2299" t="s">
        <v>58818</v>
      </c>
      <c r="K2299" t="s">
        <v>77644</v>
      </c>
      <c r="L2299" t="s">
        <v>77643</v>
      </c>
      <c r="N2299" t="s">
        <v>208</v>
      </c>
      <c r="O2299" t="s">
        <v>476</v>
      </c>
      <c r="P2299" t="s">
        <v>476</v>
      </c>
    </row>
    <row r="2300" spans="1:16">
      <c r="A2300" s="484" t="s">
        <v>58823</v>
      </c>
      <c r="B2300" s="485" t="s">
        <v>58822</v>
      </c>
      <c r="C2300" t="s">
        <v>58821</v>
      </c>
      <c r="D2300" t="s">
        <v>58820</v>
      </c>
      <c r="E2300" t="str">
        <f t="shared" si="35"/>
        <v>634347 - IFSI IFAS DE L'EPS BARTHELEMY DURAND ETAMPES</v>
      </c>
      <c r="G2300" t="s">
        <v>58819</v>
      </c>
      <c r="I2300" t="s">
        <v>40011</v>
      </c>
      <c r="J2300" t="s">
        <v>58818</v>
      </c>
      <c r="K2300" t="s">
        <v>208</v>
      </c>
      <c r="L2300" t="s">
        <v>58817</v>
      </c>
      <c r="N2300" t="s">
        <v>208</v>
      </c>
      <c r="O2300" t="s">
        <v>476</v>
      </c>
      <c r="P2300" t="s">
        <v>476</v>
      </c>
    </row>
    <row r="2301" spans="1:16">
      <c r="A2301" s="484" t="s">
        <v>56009</v>
      </c>
      <c r="B2301" s="485" t="s">
        <v>56008</v>
      </c>
      <c r="C2301" t="s">
        <v>56007</v>
      </c>
      <c r="D2301" t="s">
        <v>56006</v>
      </c>
      <c r="E2301" t="str">
        <f t="shared" si="35"/>
        <v>603740 - IFPM GHNE SITE LONGJUMEAU</v>
      </c>
      <c r="F2301" t="s">
        <v>10495</v>
      </c>
      <c r="G2301" t="s">
        <v>56005</v>
      </c>
      <c r="I2301" t="s">
        <v>56004</v>
      </c>
      <c r="J2301" t="s">
        <v>56003</v>
      </c>
      <c r="K2301" t="s">
        <v>208</v>
      </c>
      <c r="L2301" t="s">
        <v>56002</v>
      </c>
      <c r="N2301" t="s">
        <v>208</v>
      </c>
      <c r="O2301" t="s">
        <v>476</v>
      </c>
      <c r="P2301" t="s">
        <v>476</v>
      </c>
    </row>
    <row r="2302" spans="1:16">
      <c r="A2302" s="484" t="s">
        <v>64001</v>
      </c>
      <c r="B2302" s="485" t="s">
        <v>56008</v>
      </c>
      <c r="C2302" t="s">
        <v>64000</v>
      </c>
      <c r="D2302" t="s">
        <v>63999</v>
      </c>
      <c r="E2302" t="str">
        <f t="shared" si="35"/>
        <v>74007 - GHNE ORSAY</v>
      </c>
      <c r="F2302" t="s">
        <v>33201</v>
      </c>
      <c r="G2302" t="s">
        <v>63998</v>
      </c>
      <c r="I2302" t="s">
        <v>5307</v>
      </c>
      <c r="J2302" t="s">
        <v>63997</v>
      </c>
      <c r="K2302" t="s">
        <v>63996</v>
      </c>
      <c r="L2302" t="s">
        <v>63995</v>
      </c>
      <c r="N2302" t="s">
        <v>208</v>
      </c>
      <c r="O2302" t="s">
        <v>476</v>
      </c>
      <c r="P2302" t="s">
        <v>476</v>
      </c>
    </row>
    <row r="2303" spans="1:16">
      <c r="A2303" s="484" t="s">
        <v>101742</v>
      </c>
      <c r="C2303" t="s">
        <v>101741</v>
      </c>
      <c r="D2303" t="s">
        <v>101740</v>
      </c>
      <c r="E2303" t="str">
        <f t="shared" si="35"/>
        <v>55748 - CH ORSAY</v>
      </c>
      <c r="F2303" t="s">
        <v>19544</v>
      </c>
      <c r="G2303" t="s">
        <v>101739</v>
      </c>
      <c r="H2303" t="s">
        <v>100222</v>
      </c>
      <c r="I2303" t="s">
        <v>5307</v>
      </c>
      <c r="J2303" t="s">
        <v>101738</v>
      </c>
      <c r="K2303" t="s">
        <v>101737</v>
      </c>
      <c r="L2303" t="s">
        <v>101736</v>
      </c>
      <c r="N2303" t="s">
        <v>208</v>
      </c>
      <c r="O2303" t="s">
        <v>476</v>
      </c>
      <c r="P2303" t="s">
        <v>476</v>
      </c>
    </row>
    <row r="2304" spans="1:16">
      <c r="A2304" s="484" t="s">
        <v>81809</v>
      </c>
      <c r="C2304" t="s">
        <v>81808</v>
      </c>
      <c r="D2304" t="s">
        <v>81807</v>
      </c>
      <c r="E2304" t="str">
        <f t="shared" si="35"/>
        <v>672476 - EHPAD DE LA FORET DE SEQUIGNY STE GENEVIEVE DES BOIS</v>
      </c>
      <c r="F2304" t="s">
        <v>58612</v>
      </c>
      <c r="G2304" t="s">
        <v>81806</v>
      </c>
      <c r="I2304" t="s">
        <v>21378</v>
      </c>
      <c r="J2304" t="s">
        <v>81805</v>
      </c>
      <c r="K2304" t="s">
        <v>208</v>
      </c>
      <c r="L2304" t="s">
        <v>81804</v>
      </c>
      <c r="N2304" t="s">
        <v>208</v>
      </c>
      <c r="O2304" t="s">
        <v>476</v>
      </c>
      <c r="P2304" t="s">
        <v>476</v>
      </c>
    </row>
    <row r="2305" spans="1:16">
      <c r="A2305" s="484" t="s">
        <v>106827</v>
      </c>
      <c r="C2305" t="s">
        <v>106826</v>
      </c>
      <c r="D2305" t="s">
        <v>106826</v>
      </c>
      <c r="E2305" t="str">
        <f t="shared" si="35"/>
        <v>503691 - CENTRE DE GERONTOLOGIE LES ABONDANCES</v>
      </c>
      <c r="F2305" t="s">
        <v>106825</v>
      </c>
      <c r="G2305" t="s">
        <v>106824</v>
      </c>
      <c r="I2305" t="s">
        <v>1406</v>
      </c>
      <c r="J2305" t="s">
        <v>106823</v>
      </c>
      <c r="K2305" t="s">
        <v>106822</v>
      </c>
      <c r="L2305" t="s">
        <v>106821</v>
      </c>
      <c r="N2305" t="s">
        <v>208</v>
      </c>
      <c r="O2305" t="s">
        <v>476</v>
      </c>
      <c r="P2305" t="s">
        <v>476</v>
      </c>
    </row>
    <row r="2306" spans="1:16">
      <c r="A2306" s="484" t="s">
        <v>103312</v>
      </c>
      <c r="C2306" t="s">
        <v>103311</v>
      </c>
      <c r="D2306" t="s">
        <v>103310</v>
      </c>
      <c r="E2306" t="str">
        <f t="shared" ref="E2306:E2369" si="36">_xlfn.CONCAT(L2306," - ",D2306)</f>
        <v>60045 - CHDS RUEIL MALMAISON</v>
      </c>
      <c r="F2306" t="s">
        <v>51139</v>
      </c>
      <c r="G2306" t="s">
        <v>103309</v>
      </c>
      <c r="I2306" t="s">
        <v>1271</v>
      </c>
      <c r="J2306" t="s">
        <v>103308</v>
      </c>
      <c r="K2306" t="s">
        <v>103307</v>
      </c>
      <c r="L2306" t="s">
        <v>103306</v>
      </c>
      <c r="N2306" t="s">
        <v>208</v>
      </c>
      <c r="O2306" t="s">
        <v>476</v>
      </c>
      <c r="P2306" t="s">
        <v>476</v>
      </c>
    </row>
    <row r="2307" spans="1:16">
      <c r="A2307" s="484" t="s">
        <v>96447</v>
      </c>
      <c r="B2307" s="485" t="s">
        <v>96446</v>
      </c>
      <c r="C2307" t="s">
        <v>96445</v>
      </c>
      <c r="D2307" t="s">
        <v>96444</v>
      </c>
      <c r="E2307" t="str">
        <f t="shared" si="36"/>
        <v>495682 - CHD RUEIL MALMAISON IFSI</v>
      </c>
      <c r="F2307" t="s">
        <v>30444</v>
      </c>
      <c r="G2307" t="s">
        <v>96443</v>
      </c>
      <c r="I2307" t="s">
        <v>1271</v>
      </c>
      <c r="J2307" t="s">
        <v>96442</v>
      </c>
      <c r="K2307" t="s">
        <v>208</v>
      </c>
      <c r="L2307" t="s">
        <v>96441</v>
      </c>
      <c r="N2307" t="s">
        <v>208</v>
      </c>
      <c r="O2307" t="s">
        <v>476</v>
      </c>
      <c r="P2307" t="s">
        <v>476</v>
      </c>
    </row>
    <row r="2308" spans="1:16">
      <c r="A2308" s="484" t="s">
        <v>100357</v>
      </c>
      <c r="C2308" t="s">
        <v>100356</v>
      </c>
      <c r="D2308" t="s">
        <v>100356</v>
      </c>
      <c r="E2308" t="str">
        <f t="shared" si="36"/>
        <v>497599 - CENTRE LONG ET MOYEN SEJOUR CLICHY</v>
      </c>
      <c r="F2308" t="s">
        <v>5026</v>
      </c>
      <c r="G2308" t="s">
        <v>100355</v>
      </c>
      <c r="I2308" t="s">
        <v>1391</v>
      </c>
      <c r="J2308" t="s">
        <v>100354</v>
      </c>
      <c r="K2308" t="s">
        <v>208</v>
      </c>
      <c r="L2308" t="s">
        <v>100353</v>
      </c>
      <c r="N2308" t="s">
        <v>208</v>
      </c>
      <c r="O2308" t="s">
        <v>476</v>
      </c>
      <c r="P2308" t="s">
        <v>476</v>
      </c>
    </row>
    <row r="2309" spans="1:16">
      <c r="A2309" s="484" t="s">
        <v>108404</v>
      </c>
      <c r="C2309" t="s">
        <v>108403</v>
      </c>
      <c r="D2309" t="s">
        <v>108402</v>
      </c>
      <c r="E2309" t="str">
        <f t="shared" si="36"/>
        <v>35580 - CASH NANTERRE</v>
      </c>
      <c r="F2309" t="s">
        <v>30688</v>
      </c>
      <c r="G2309" t="s">
        <v>108401</v>
      </c>
      <c r="I2309" t="s">
        <v>3921</v>
      </c>
      <c r="J2309" t="s">
        <v>108400</v>
      </c>
      <c r="K2309" t="s">
        <v>208</v>
      </c>
      <c r="L2309" t="s">
        <v>108399</v>
      </c>
      <c r="N2309" t="s">
        <v>208</v>
      </c>
      <c r="O2309" t="s">
        <v>476</v>
      </c>
      <c r="P2309" t="s">
        <v>476</v>
      </c>
    </row>
    <row r="2310" spans="1:16">
      <c r="A2310" s="484" t="s">
        <v>56253</v>
      </c>
      <c r="B2310" s="485" t="s">
        <v>56252</v>
      </c>
      <c r="C2310" t="s">
        <v>56251</v>
      </c>
      <c r="D2310" t="s">
        <v>56250</v>
      </c>
      <c r="E2310" t="str">
        <f t="shared" si="36"/>
        <v>523203 - IFSI DE NANTERRE</v>
      </c>
      <c r="F2310" t="s">
        <v>35748</v>
      </c>
      <c r="G2310" t="s">
        <v>56249</v>
      </c>
      <c r="H2310" t="s">
        <v>56248</v>
      </c>
      <c r="I2310" t="s">
        <v>3921</v>
      </c>
      <c r="J2310" t="s">
        <v>56247</v>
      </c>
      <c r="K2310" t="s">
        <v>208</v>
      </c>
      <c r="L2310" t="s">
        <v>56246</v>
      </c>
      <c r="N2310" t="s">
        <v>208</v>
      </c>
      <c r="O2310" t="s">
        <v>476</v>
      </c>
      <c r="P2310" t="s">
        <v>476</v>
      </c>
    </row>
    <row r="2311" spans="1:16">
      <c r="A2311" s="484" t="s">
        <v>77635</v>
      </c>
      <c r="C2311" t="s">
        <v>77634</v>
      </c>
      <c r="D2311" t="s">
        <v>77633</v>
      </c>
      <c r="E2311" t="str">
        <f t="shared" si="36"/>
        <v>504154 - EPS ERASME ANTONY</v>
      </c>
      <c r="F2311" t="s">
        <v>18059</v>
      </c>
      <c r="G2311" t="s">
        <v>77632</v>
      </c>
      <c r="H2311" t="s">
        <v>77631</v>
      </c>
      <c r="I2311" t="s">
        <v>32989</v>
      </c>
      <c r="J2311" t="s">
        <v>77630</v>
      </c>
      <c r="K2311" t="s">
        <v>208</v>
      </c>
      <c r="L2311" t="s">
        <v>77629</v>
      </c>
      <c r="N2311" t="s">
        <v>208</v>
      </c>
      <c r="O2311" t="s">
        <v>476</v>
      </c>
      <c r="P2311" t="s">
        <v>476</v>
      </c>
    </row>
    <row r="2312" spans="1:16">
      <c r="A2312" s="484" t="s">
        <v>103276</v>
      </c>
      <c r="C2312" t="s">
        <v>103275</v>
      </c>
      <c r="D2312" t="s">
        <v>103274</v>
      </c>
      <c r="E2312" t="str">
        <f t="shared" si="36"/>
        <v>17188 - CH4V ST CLOUD</v>
      </c>
      <c r="F2312" t="s">
        <v>1174</v>
      </c>
      <c r="G2312" t="s">
        <v>103273</v>
      </c>
      <c r="I2312" t="s">
        <v>1735</v>
      </c>
      <c r="J2312" t="s">
        <v>103272</v>
      </c>
      <c r="K2312" t="s">
        <v>103271</v>
      </c>
      <c r="L2312" t="s">
        <v>103270</v>
      </c>
      <c r="N2312" t="s">
        <v>208</v>
      </c>
      <c r="O2312" t="s">
        <v>476</v>
      </c>
      <c r="P2312" t="s">
        <v>476</v>
      </c>
    </row>
    <row r="2313" spans="1:16">
      <c r="A2313" s="484" t="s">
        <v>77532</v>
      </c>
      <c r="B2313" s="485" t="s">
        <v>57454</v>
      </c>
      <c r="C2313" t="s">
        <v>77531</v>
      </c>
      <c r="D2313" t="s">
        <v>77530</v>
      </c>
      <c r="E2313" t="str">
        <f t="shared" si="36"/>
        <v>13821 - EPS VILLE EVRARD</v>
      </c>
      <c r="F2313" t="s">
        <v>1641</v>
      </c>
      <c r="G2313" t="s">
        <v>77529</v>
      </c>
      <c r="I2313" t="s">
        <v>2586</v>
      </c>
      <c r="J2313" t="s">
        <v>77528</v>
      </c>
      <c r="K2313" t="s">
        <v>77527</v>
      </c>
      <c r="L2313" t="s">
        <v>77526</v>
      </c>
      <c r="N2313" t="s">
        <v>208</v>
      </c>
      <c r="O2313" t="s">
        <v>476</v>
      </c>
      <c r="P2313" t="s">
        <v>476</v>
      </c>
    </row>
    <row r="2314" spans="1:16">
      <c r="A2314" s="484" t="s">
        <v>57455</v>
      </c>
      <c r="B2314" s="485" t="s">
        <v>57454</v>
      </c>
      <c r="C2314" t="s">
        <v>57453</v>
      </c>
      <c r="D2314" t="s">
        <v>57452</v>
      </c>
      <c r="E2314" t="str">
        <f t="shared" si="36"/>
        <v>677073 - IFCS DE L'ETS PUBLIC DE SANTE DE VILLE EVRARD</v>
      </c>
      <c r="F2314" t="s">
        <v>18046</v>
      </c>
      <c r="G2314" t="s">
        <v>57451</v>
      </c>
      <c r="I2314" t="s">
        <v>2586</v>
      </c>
      <c r="J2314" t="s">
        <v>57450</v>
      </c>
      <c r="K2314" t="s">
        <v>208</v>
      </c>
      <c r="L2314" t="s">
        <v>57449</v>
      </c>
      <c r="N2314" t="s">
        <v>208</v>
      </c>
      <c r="O2314" t="s">
        <v>476</v>
      </c>
      <c r="P2314" t="s">
        <v>476</v>
      </c>
    </row>
    <row r="2315" spans="1:16">
      <c r="A2315" s="484" t="s">
        <v>81547</v>
      </c>
      <c r="C2315" t="s">
        <v>81546</v>
      </c>
      <c r="D2315" t="s">
        <v>81546</v>
      </c>
      <c r="E2315" t="str">
        <f t="shared" si="36"/>
        <v>531352 - EHPAD LA SEIGNEURIE</v>
      </c>
      <c r="F2315" t="s">
        <v>81545</v>
      </c>
      <c r="G2315" t="s">
        <v>81544</v>
      </c>
      <c r="I2315" t="s">
        <v>6948</v>
      </c>
      <c r="J2315" t="s">
        <v>81543</v>
      </c>
      <c r="K2315" t="s">
        <v>208</v>
      </c>
      <c r="L2315" t="s">
        <v>81542</v>
      </c>
      <c r="N2315" t="s">
        <v>208</v>
      </c>
      <c r="O2315" t="s">
        <v>476</v>
      </c>
      <c r="P2315" t="s">
        <v>476</v>
      </c>
    </row>
    <row r="2316" spans="1:16">
      <c r="A2316" s="484" t="s">
        <v>103547</v>
      </c>
      <c r="B2316" s="485" t="s">
        <v>101163</v>
      </c>
      <c r="C2316" t="s">
        <v>103546</v>
      </c>
      <c r="D2316" t="s">
        <v>103545</v>
      </c>
      <c r="E2316" t="str">
        <f t="shared" si="36"/>
        <v>501074 - CHSD</v>
      </c>
      <c r="F2316" t="s">
        <v>2969</v>
      </c>
      <c r="G2316" t="s">
        <v>103544</v>
      </c>
      <c r="I2316" t="s">
        <v>5864</v>
      </c>
      <c r="J2316" t="s">
        <v>103543</v>
      </c>
      <c r="K2316" t="s">
        <v>103542</v>
      </c>
      <c r="L2316" t="s">
        <v>103541</v>
      </c>
      <c r="N2316" t="s">
        <v>208</v>
      </c>
      <c r="O2316" t="s">
        <v>476</v>
      </c>
      <c r="P2316" t="s">
        <v>476</v>
      </c>
    </row>
    <row r="2317" spans="1:16">
      <c r="A2317" s="484" t="s">
        <v>101164</v>
      </c>
      <c r="B2317" s="485" t="s">
        <v>101163</v>
      </c>
      <c r="C2317" t="s">
        <v>101162</v>
      </c>
      <c r="D2317" t="s">
        <v>101161</v>
      </c>
      <c r="E2317" t="str">
        <f t="shared" si="36"/>
        <v>343948 - CHSD ECOLE DE PUERICULTRICES</v>
      </c>
      <c r="F2317" t="s">
        <v>78019</v>
      </c>
      <c r="G2317" t="s">
        <v>101160</v>
      </c>
      <c r="H2317" t="s">
        <v>101159</v>
      </c>
      <c r="I2317" t="s">
        <v>5864</v>
      </c>
      <c r="J2317" t="s">
        <v>101158</v>
      </c>
      <c r="K2317" t="s">
        <v>208</v>
      </c>
      <c r="L2317" t="s">
        <v>101157</v>
      </c>
      <c r="N2317" t="s">
        <v>208</v>
      </c>
      <c r="O2317" t="s">
        <v>476</v>
      </c>
      <c r="P2317" t="s">
        <v>476</v>
      </c>
    </row>
    <row r="2318" spans="1:16">
      <c r="A2318" s="484" t="s">
        <v>102401</v>
      </c>
      <c r="B2318" s="485" t="s">
        <v>102400</v>
      </c>
      <c r="C2318" t="s">
        <v>102399</v>
      </c>
      <c r="D2318" t="s">
        <v>102398</v>
      </c>
      <c r="E2318" t="str">
        <f t="shared" si="36"/>
        <v>95205 - CHIRB AULNAY SOUS BOIS</v>
      </c>
      <c r="F2318" t="s">
        <v>102397</v>
      </c>
      <c r="G2318" t="s">
        <v>102396</v>
      </c>
      <c r="I2318" t="s">
        <v>11061</v>
      </c>
      <c r="J2318" t="s">
        <v>102395</v>
      </c>
      <c r="K2318" t="s">
        <v>102394</v>
      </c>
      <c r="L2318" t="s">
        <v>102393</v>
      </c>
      <c r="N2318" t="s">
        <v>208</v>
      </c>
      <c r="O2318" t="s">
        <v>476</v>
      </c>
      <c r="P2318" t="s">
        <v>476</v>
      </c>
    </row>
    <row r="2319" spans="1:16">
      <c r="A2319" s="484" t="s">
        <v>102666</v>
      </c>
      <c r="C2319" t="s">
        <v>102665</v>
      </c>
      <c r="D2319" t="s">
        <v>102664</v>
      </c>
      <c r="E2319" t="str">
        <f t="shared" si="36"/>
        <v>489414 - CHI MONTREUIL</v>
      </c>
      <c r="F2319" t="s">
        <v>49955</v>
      </c>
      <c r="G2319" t="s">
        <v>102663</v>
      </c>
      <c r="I2319" t="s">
        <v>4951</v>
      </c>
      <c r="J2319" t="s">
        <v>102662</v>
      </c>
      <c r="K2319" t="s">
        <v>102661</v>
      </c>
      <c r="L2319" t="s">
        <v>102660</v>
      </c>
      <c r="N2319" t="s">
        <v>208</v>
      </c>
      <c r="O2319" t="s">
        <v>476</v>
      </c>
      <c r="P2319" t="s">
        <v>476</v>
      </c>
    </row>
    <row r="2320" spans="1:16">
      <c r="A2320" s="484" t="s">
        <v>106007</v>
      </c>
      <c r="C2320" t="s">
        <v>106006</v>
      </c>
      <c r="D2320" t="s">
        <v>106005</v>
      </c>
      <c r="E2320" t="str">
        <f t="shared" si="36"/>
        <v>484908 - CDEF  BOBIGNY</v>
      </c>
      <c r="F2320" t="s">
        <v>5026</v>
      </c>
      <c r="G2320" t="s">
        <v>106004</v>
      </c>
      <c r="I2320" t="s">
        <v>46895</v>
      </c>
      <c r="J2320" t="s">
        <v>106003</v>
      </c>
      <c r="K2320" t="s">
        <v>208</v>
      </c>
      <c r="L2320" t="s">
        <v>106002</v>
      </c>
      <c r="N2320" t="s">
        <v>208</v>
      </c>
      <c r="O2320" t="s">
        <v>476</v>
      </c>
      <c r="P2320" t="s">
        <v>476</v>
      </c>
    </row>
    <row r="2321" spans="1:16">
      <c r="A2321" s="484" t="s">
        <v>80983</v>
      </c>
      <c r="C2321" t="s">
        <v>80982</v>
      </c>
      <c r="D2321" t="s">
        <v>80981</v>
      </c>
      <c r="E2321" t="str">
        <f t="shared" si="36"/>
        <v>619462 - EHPAD FRESNES</v>
      </c>
      <c r="F2321" t="s">
        <v>11339</v>
      </c>
      <c r="G2321" t="s">
        <v>80980</v>
      </c>
      <c r="I2321" t="s">
        <v>80979</v>
      </c>
      <c r="J2321" t="s">
        <v>80978</v>
      </c>
      <c r="K2321" t="s">
        <v>208</v>
      </c>
      <c r="L2321" t="s">
        <v>80977</v>
      </c>
      <c r="N2321" t="s">
        <v>208</v>
      </c>
      <c r="O2321" t="s">
        <v>476</v>
      </c>
      <c r="P2321" t="s">
        <v>476</v>
      </c>
    </row>
    <row r="2322" spans="1:16">
      <c r="A2322" s="484" t="s">
        <v>63978</v>
      </c>
      <c r="B2322" s="485" t="s">
        <v>63970</v>
      </c>
      <c r="C2322" t="s">
        <v>63977</v>
      </c>
      <c r="D2322" t="s">
        <v>63976</v>
      </c>
      <c r="E2322" t="str">
        <f t="shared" si="36"/>
        <v>123079 - CH VILLEJUIF</v>
      </c>
      <c r="F2322" t="s">
        <v>53380</v>
      </c>
      <c r="G2322" t="s">
        <v>63975</v>
      </c>
      <c r="H2322" t="s">
        <v>63974</v>
      </c>
      <c r="I2322" t="s">
        <v>10759</v>
      </c>
      <c r="J2322" t="s">
        <v>63966</v>
      </c>
      <c r="K2322" t="s">
        <v>63973</v>
      </c>
      <c r="L2322" t="s">
        <v>63972</v>
      </c>
      <c r="N2322" t="s">
        <v>208</v>
      </c>
      <c r="O2322" t="s">
        <v>476</v>
      </c>
      <c r="P2322" t="s">
        <v>476</v>
      </c>
    </row>
    <row r="2323" spans="1:16">
      <c r="A2323" s="484" t="s">
        <v>63971</v>
      </c>
      <c r="B2323" s="485" t="s">
        <v>63970</v>
      </c>
      <c r="C2323" t="s">
        <v>63969</v>
      </c>
      <c r="D2323" t="s">
        <v>63968</v>
      </c>
      <c r="E2323" t="str">
        <f t="shared" si="36"/>
        <v>496716 - CH VILLEJUIF IFSI IFAS</v>
      </c>
      <c r="F2323" t="s">
        <v>53380</v>
      </c>
      <c r="G2323" t="s">
        <v>63967</v>
      </c>
      <c r="I2323" t="s">
        <v>10759</v>
      </c>
      <c r="J2323" t="s">
        <v>63966</v>
      </c>
      <c r="K2323" t="s">
        <v>208</v>
      </c>
      <c r="L2323" t="s">
        <v>63965</v>
      </c>
      <c r="N2323" t="s">
        <v>208</v>
      </c>
      <c r="O2323" t="s">
        <v>476</v>
      </c>
      <c r="P2323" t="s">
        <v>476</v>
      </c>
    </row>
    <row r="2324" spans="1:16">
      <c r="A2324" s="484" t="s">
        <v>81130</v>
      </c>
      <c r="C2324" t="s">
        <v>81129</v>
      </c>
      <c r="D2324" t="s">
        <v>81128</v>
      </c>
      <c r="E2324" t="str">
        <f t="shared" si="36"/>
        <v>680140 - EHPAD SUCY EN BRIE</v>
      </c>
      <c r="F2324" t="s">
        <v>1478</v>
      </c>
      <c r="G2324" t="s">
        <v>81127</v>
      </c>
      <c r="I2324" t="s">
        <v>66103</v>
      </c>
      <c r="J2324" t="s">
        <v>81126</v>
      </c>
      <c r="K2324" t="s">
        <v>208</v>
      </c>
      <c r="L2324" t="s">
        <v>81125</v>
      </c>
      <c r="N2324" t="s">
        <v>208</v>
      </c>
      <c r="O2324" t="s">
        <v>476</v>
      </c>
      <c r="P2324" t="s">
        <v>476</v>
      </c>
    </row>
    <row r="2325" spans="1:16">
      <c r="A2325" s="484" t="s">
        <v>102620</v>
      </c>
      <c r="C2325" t="s">
        <v>102619</v>
      </c>
      <c r="D2325" t="s">
        <v>102618</v>
      </c>
      <c r="E2325" t="str">
        <f t="shared" si="36"/>
        <v>73258 - CHI CRETEIL</v>
      </c>
      <c r="F2325" t="s">
        <v>5754</v>
      </c>
      <c r="G2325" t="s">
        <v>57393</v>
      </c>
      <c r="I2325" t="s">
        <v>4636</v>
      </c>
      <c r="J2325" t="s">
        <v>102617</v>
      </c>
      <c r="K2325" t="s">
        <v>208</v>
      </c>
      <c r="L2325" t="s">
        <v>102616</v>
      </c>
      <c r="N2325" t="s">
        <v>208</v>
      </c>
      <c r="O2325" t="s">
        <v>476</v>
      </c>
      <c r="P2325" t="s">
        <v>476</v>
      </c>
    </row>
    <row r="2326" spans="1:16">
      <c r="A2326" s="484" t="s">
        <v>102378</v>
      </c>
      <c r="B2326" s="485" t="s">
        <v>58908</v>
      </c>
      <c r="C2326" t="s">
        <v>102377</v>
      </c>
      <c r="D2326" t="s">
        <v>102376</v>
      </c>
      <c r="E2326" t="str">
        <f t="shared" si="36"/>
        <v>13845 - CHIV</v>
      </c>
      <c r="F2326" t="s">
        <v>65856</v>
      </c>
      <c r="G2326" t="s">
        <v>102375</v>
      </c>
      <c r="I2326" t="s">
        <v>58904</v>
      </c>
      <c r="J2326" t="s">
        <v>102374</v>
      </c>
      <c r="K2326" t="s">
        <v>102373</v>
      </c>
      <c r="L2326" t="s">
        <v>102372</v>
      </c>
      <c r="N2326" t="s">
        <v>208</v>
      </c>
      <c r="O2326" t="s">
        <v>476</v>
      </c>
      <c r="P2326" t="s">
        <v>476</v>
      </c>
    </row>
    <row r="2327" spans="1:16">
      <c r="A2327" s="484" t="s">
        <v>58909</v>
      </c>
      <c r="B2327" s="485" t="s">
        <v>58908</v>
      </c>
      <c r="C2327" t="s">
        <v>58907</v>
      </c>
      <c r="D2327" t="s">
        <v>58906</v>
      </c>
      <c r="E2327" t="str">
        <f t="shared" si="36"/>
        <v>672348 - IFSI DU CHIV VILLENEUVE ST GEORGES</v>
      </c>
      <c r="F2327" t="s">
        <v>23577</v>
      </c>
      <c r="G2327" t="s">
        <v>58905</v>
      </c>
      <c r="I2327" t="s">
        <v>58904</v>
      </c>
      <c r="J2327" t="s">
        <v>58903</v>
      </c>
      <c r="K2327" t="s">
        <v>208</v>
      </c>
      <c r="L2327" t="s">
        <v>58902</v>
      </c>
      <c r="N2327" t="s">
        <v>208</v>
      </c>
      <c r="O2327" t="s">
        <v>476</v>
      </c>
      <c r="P2327" t="s">
        <v>476</v>
      </c>
    </row>
    <row r="2328" spans="1:16">
      <c r="A2328" s="484" t="s">
        <v>102050</v>
      </c>
      <c r="B2328" s="485" t="s">
        <v>102049</v>
      </c>
      <c r="C2328" t="s">
        <v>102048</v>
      </c>
      <c r="D2328" t="s">
        <v>102047</v>
      </c>
      <c r="E2328" t="str">
        <f t="shared" si="36"/>
        <v>52632 - CH LA QUEUE EN BRIE</v>
      </c>
      <c r="F2328" t="s">
        <v>36112</v>
      </c>
      <c r="G2328" t="s">
        <v>102046</v>
      </c>
      <c r="I2328" t="s">
        <v>57414</v>
      </c>
      <c r="J2328" t="s">
        <v>57413</v>
      </c>
      <c r="K2328" t="s">
        <v>102045</v>
      </c>
      <c r="L2328" t="s">
        <v>102044</v>
      </c>
      <c r="N2328" t="s">
        <v>208</v>
      </c>
      <c r="O2328" t="s">
        <v>476</v>
      </c>
      <c r="P2328" t="s">
        <v>476</v>
      </c>
    </row>
    <row r="2329" spans="1:16">
      <c r="A2329" s="484" t="s">
        <v>80998</v>
      </c>
      <c r="C2329" t="s">
        <v>80997</v>
      </c>
      <c r="D2329" t="s">
        <v>80996</v>
      </c>
      <c r="E2329" t="str">
        <f t="shared" si="36"/>
        <v>619450 - EHPAD L'HAY LES ROSES</v>
      </c>
      <c r="F2329" t="s">
        <v>11339</v>
      </c>
      <c r="G2329" t="s">
        <v>80995</v>
      </c>
      <c r="H2329" t="s">
        <v>80994</v>
      </c>
      <c r="I2329" t="s">
        <v>666</v>
      </c>
      <c r="J2329" t="s">
        <v>80993</v>
      </c>
      <c r="K2329" t="s">
        <v>208</v>
      </c>
      <c r="L2329" t="s">
        <v>80992</v>
      </c>
      <c r="N2329" t="s">
        <v>208</v>
      </c>
      <c r="O2329" t="s">
        <v>476</v>
      </c>
      <c r="P2329" t="s">
        <v>476</v>
      </c>
    </row>
    <row r="2330" spans="1:16">
      <c r="A2330" s="484" t="s">
        <v>103952</v>
      </c>
      <c r="B2330" s="485" t="s">
        <v>54549</v>
      </c>
      <c r="C2330" t="s">
        <v>103951</v>
      </c>
      <c r="D2330" t="s">
        <v>103950</v>
      </c>
      <c r="E2330" t="str">
        <f t="shared" si="36"/>
        <v>405670 - CH GONESSE</v>
      </c>
      <c r="F2330" t="s">
        <v>10059</v>
      </c>
      <c r="G2330" t="s">
        <v>103949</v>
      </c>
      <c r="I2330" t="s">
        <v>14558</v>
      </c>
      <c r="J2330" t="s">
        <v>103948</v>
      </c>
      <c r="K2330" t="s">
        <v>103947</v>
      </c>
      <c r="L2330" t="s">
        <v>103946</v>
      </c>
      <c r="N2330" t="s">
        <v>208</v>
      </c>
      <c r="O2330" t="s">
        <v>476</v>
      </c>
      <c r="P2330" t="s">
        <v>476</v>
      </c>
    </row>
    <row r="2331" spans="1:16">
      <c r="A2331" s="484" t="s">
        <v>54550</v>
      </c>
      <c r="B2331" s="485" t="s">
        <v>54549</v>
      </c>
      <c r="C2331" t="s">
        <v>54548</v>
      </c>
      <c r="D2331" t="s">
        <v>54547</v>
      </c>
      <c r="E2331" t="str">
        <f t="shared" si="36"/>
        <v>599372 - IFSI DU CH DE GONESSE</v>
      </c>
      <c r="F2331" t="s">
        <v>54546</v>
      </c>
      <c r="G2331" t="s">
        <v>54545</v>
      </c>
      <c r="H2331" t="s">
        <v>54544</v>
      </c>
      <c r="I2331" t="s">
        <v>14558</v>
      </c>
      <c r="J2331" t="s">
        <v>54543</v>
      </c>
      <c r="K2331" t="s">
        <v>208</v>
      </c>
      <c r="L2331" t="s">
        <v>54542</v>
      </c>
      <c r="N2331" t="s">
        <v>208</v>
      </c>
      <c r="O2331" t="s">
        <v>476</v>
      </c>
      <c r="P2331" t="s">
        <v>476</v>
      </c>
    </row>
    <row r="2332" spans="1:16">
      <c r="A2332" s="484" t="s">
        <v>61108</v>
      </c>
      <c r="C2332" t="s">
        <v>61107</v>
      </c>
      <c r="D2332" t="s">
        <v>61107</v>
      </c>
      <c r="E2332" t="str">
        <f t="shared" si="36"/>
        <v>672865 - HOPITAL LE PARC TAVERNY</v>
      </c>
      <c r="F2332" t="s">
        <v>7302</v>
      </c>
      <c r="G2332" t="s">
        <v>61106</v>
      </c>
      <c r="H2332" t="s">
        <v>61105</v>
      </c>
      <c r="I2332" t="s">
        <v>6655</v>
      </c>
      <c r="J2332" t="s">
        <v>61104</v>
      </c>
      <c r="K2332" t="s">
        <v>208</v>
      </c>
      <c r="L2332" t="s">
        <v>61103</v>
      </c>
      <c r="N2332" t="s">
        <v>208</v>
      </c>
      <c r="O2332" t="s">
        <v>476</v>
      </c>
      <c r="P2332" t="s">
        <v>476</v>
      </c>
    </row>
    <row r="2333" spans="1:16">
      <c r="A2333" s="484" t="s">
        <v>60847</v>
      </c>
      <c r="B2333" s="485" t="s">
        <v>60846</v>
      </c>
      <c r="C2333" t="s">
        <v>60845</v>
      </c>
      <c r="D2333" t="s">
        <v>60844</v>
      </c>
      <c r="E2333" t="str">
        <f t="shared" si="36"/>
        <v>2082 - HOPITAL NOVO PONTOISE</v>
      </c>
      <c r="F2333" t="s">
        <v>19544</v>
      </c>
      <c r="G2333" t="s">
        <v>60843</v>
      </c>
      <c r="I2333" t="s">
        <v>60842</v>
      </c>
      <c r="J2333" t="s">
        <v>60841</v>
      </c>
      <c r="K2333" t="s">
        <v>60840</v>
      </c>
      <c r="L2333" t="s">
        <v>60839</v>
      </c>
      <c r="N2333" t="s">
        <v>208</v>
      </c>
      <c r="O2333" t="s">
        <v>476</v>
      </c>
      <c r="P2333" t="s">
        <v>476</v>
      </c>
    </row>
    <row r="2334" spans="1:16">
      <c r="A2334" s="484" t="s">
        <v>60852</v>
      </c>
      <c r="B2334" s="485" t="s">
        <v>60846</v>
      </c>
      <c r="C2334" t="s">
        <v>60851</v>
      </c>
      <c r="D2334" t="s">
        <v>60851</v>
      </c>
      <c r="E2334" t="str">
        <f t="shared" si="36"/>
        <v>671861 - HOPITAL NOVO IFSI IFAS PONTOISE</v>
      </c>
      <c r="F2334" t="s">
        <v>7009</v>
      </c>
      <c r="G2334" t="s">
        <v>60850</v>
      </c>
      <c r="I2334" t="s">
        <v>60842</v>
      </c>
      <c r="J2334" t="s">
        <v>60849</v>
      </c>
      <c r="K2334" t="s">
        <v>208</v>
      </c>
      <c r="L2334" t="s">
        <v>60848</v>
      </c>
      <c r="N2334" t="s">
        <v>208</v>
      </c>
      <c r="O2334" t="s">
        <v>476</v>
      </c>
      <c r="P2334" t="s">
        <v>476</v>
      </c>
    </row>
    <row r="2335" spans="1:16">
      <c r="A2335" s="484" t="s">
        <v>60859</v>
      </c>
      <c r="B2335" s="485" t="s">
        <v>60846</v>
      </c>
      <c r="C2335" t="s">
        <v>60858</v>
      </c>
      <c r="D2335" t="s">
        <v>60858</v>
      </c>
      <c r="E2335" t="str">
        <f t="shared" si="36"/>
        <v>542878 - HOPITAL NOVO IFSI DE BEAUMONT SUR OISE</v>
      </c>
      <c r="F2335" t="s">
        <v>60857</v>
      </c>
      <c r="G2335" t="s">
        <v>60856</v>
      </c>
      <c r="I2335" t="s">
        <v>60855</v>
      </c>
      <c r="J2335" t="s">
        <v>60854</v>
      </c>
      <c r="K2335" t="s">
        <v>208</v>
      </c>
      <c r="L2335" t="s">
        <v>60853</v>
      </c>
      <c r="N2335" t="s">
        <v>208</v>
      </c>
      <c r="O2335" t="s">
        <v>476</v>
      </c>
      <c r="P2335" t="s">
        <v>476</v>
      </c>
    </row>
    <row r="2336" spans="1:16">
      <c r="A2336" s="484" t="s">
        <v>59007</v>
      </c>
      <c r="C2336" t="s">
        <v>59006</v>
      </c>
      <c r="D2336" t="s">
        <v>59005</v>
      </c>
      <c r="E2336" t="str">
        <f t="shared" si="36"/>
        <v>23498 - IFSI CH ARGENTEUIL</v>
      </c>
      <c r="F2336" t="s">
        <v>1174</v>
      </c>
      <c r="G2336" t="s">
        <v>59004</v>
      </c>
      <c r="I2336" t="s">
        <v>4196</v>
      </c>
      <c r="J2336" t="s">
        <v>59003</v>
      </c>
      <c r="K2336" t="s">
        <v>208</v>
      </c>
      <c r="L2336" t="s">
        <v>59002</v>
      </c>
      <c r="N2336" t="s">
        <v>208</v>
      </c>
      <c r="O2336" t="s">
        <v>476</v>
      </c>
      <c r="P2336" t="s">
        <v>476</v>
      </c>
    </row>
    <row r="2337" spans="1:16">
      <c r="A2337" s="484" t="s">
        <v>81632</v>
      </c>
      <c r="C2337" t="s">
        <v>81631</v>
      </c>
      <c r="D2337" t="s">
        <v>81630</v>
      </c>
      <c r="E2337" t="str">
        <f t="shared" si="36"/>
        <v>492334 - EHPAD MARLY LA VILLE</v>
      </c>
      <c r="F2337" t="s">
        <v>16942</v>
      </c>
      <c r="G2337" t="s">
        <v>81629</v>
      </c>
      <c r="I2337" t="s">
        <v>81628</v>
      </c>
      <c r="J2337" t="s">
        <v>81627</v>
      </c>
      <c r="K2337" t="s">
        <v>208</v>
      </c>
      <c r="L2337" t="s">
        <v>81626</v>
      </c>
      <c r="N2337" t="s">
        <v>208</v>
      </c>
      <c r="O2337" t="s">
        <v>476</v>
      </c>
      <c r="P2337" t="s">
        <v>476</v>
      </c>
    </row>
    <row r="2338" spans="1:16">
      <c r="A2338" s="484" t="s">
        <v>63297</v>
      </c>
      <c r="B2338" s="485" t="s">
        <v>63296</v>
      </c>
      <c r="C2338" t="s">
        <v>63295</v>
      </c>
      <c r="D2338" t="s">
        <v>63294</v>
      </c>
      <c r="E2338" t="str">
        <f t="shared" si="36"/>
        <v>368477 - CH EAUBONNE MONTMORENCY</v>
      </c>
      <c r="F2338" t="s">
        <v>3172</v>
      </c>
      <c r="G2338" t="s">
        <v>63293</v>
      </c>
      <c r="I2338" t="s">
        <v>29326</v>
      </c>
      <c r="J2338" t="s">
        <v>63292</v>
      </c>
      <c r="K2338" t="s">
        <v>63291</v>
      </c>
      <c r="L2338" t="s">
        <v>63290</v>
      </c>
      <c r="N2338" t="s">
        <v>208</v>
      </c>
      <c r="O2338" t="s">
        <v>476</v>
      </c>
      <c r="P2338" t="s">
        <v>476</v>
      </c>
    </row>
    <row r="2339" spans="1:16">
      <c r="A2339" s="484" t="s">
        <v>40302</v>
      </c>
      <c r="C2339" t="s">
        <v>40301</v>
      </c>
      <c r="D2339" t="s">
        <v>40300</v>
      </c>
      <c r="E2339" t="str">
        <f t="shared" si="36"/>
        <v>520470 - MAISON DEPARTEMENTALE DE L'ENFANCE LES ABYMES</v>
      </c>
      <c r="F2339" t="s">
        <v>40299</v>
      </c>
      <c r="G2339" t="s">
        <v>40298</v>
      </c>
      <c r="I2339" t="s">
        <v>22370</v>
      </c>
      <c r="J2339" t="s">
        <v>40297</v>
      </c>
      <c r="K2339" t="s">
        <v>208</v>
      </c>
      <c r="L2339" t="s">
        <v>40296</v>
      </c>
      <c r="N2339" t="s">
        <v>208</v>
      </c>
      <c r="O2339" t="s">
        <v>476</v>
      </c>
      <c r="P2339" t="s">
        <v>476</v>
      </c>
    </row>
    <row r="2340" spans="1:16">
      <c r="A2340" s="484" t="s">
        <v>100927</v>
      </c>
      <c r="B2340" s="485" t="s">
        <v>100926</v>
      </c>
      <c r="C2340" t="s">
        <v>100925</v>
      </c>
      <c r="D2340" t="s">
        <v>100924</v>
      </c>
      <c r="E2340" t="str">
        <f t="shared" si="36"/>
        <v>317147 - CHU GUADELOUPE</v>
      </c>
      <c r="F2340" t="s">
        <v>47480</v>
      </c>
      <c r="G2340" t="s">
        <v>100923</v>
      </c>
      <c r="H2340" t="s">
        <v>100922</v>
      </c>
      <c r="I2340" t="s">
        <v>5660</v>
      </c>
      <c r="J2340" t="s">
        <v>100921</v>
      </c>
      <c r="K2340" t="s">
        <v>100920</v>
      </c>
      <c r="L2340" t="s">
        <v>100919</v>
      </c>
      <c r="N2340" t="s">
        <v>208</v>
      </c>
      <c r="O2340" t="s">
        <v>476</v>
      </c>
      <c r="P2340" t="s">
        <v>476</v>
      </c>
    </row>
    <row r="2341" spans="1:16">
      <c r="A2341" s="484" t="s">
        <v>103678</v>
      </c>
      <c r="C2341" t="s">
        <v>103677</v>
      </c>
      <c r="D2341" t="s">
        <v>103676</v>
      </c>
      <c r="E2341" t="str">
        <f t="shared" si="36"/>
        <v>498622 - CHS SAINT CLAUDE</v>
      </c>
      <c r="F2341" t="s">
        <v>21012</v>
      </c>
      <c r="G2341" t="s">
        <v>103675</v>
      </c>
      <c r="I2341" t="s">
        <v>103674</v>
      </c>
      <c r="J2341" t="s">
        <v>103673</v>
      </c>
      <c r="K2341" t="s">
        <v>208</v>
      </c>
      <c r="L2341" t="s">
        <v>103672</v>
      </c>
      <c r="N2341" t="s">
        <v>208</v>
      </c>
      <c r="O2341" t="s">
        <v>476</v>
      </c>
      <c r="P2341" t="s">
        <v>476</v>
      </c>
    </row>
    <row r="2342" spans="1:16">
      <c r="A2342" s="484" t="s">
        <v>108380</v>
      </c>
      <c r="C2342" t="s">
        <v>108379</v>
      </c>
      <c r="D2342" t="s">
        <v>108378</v>
      </c>
      <c r="E2342" t="str">
        <f t="shared" si="36"/>
        <v>523136 - CAMSP CHS SAINT CLAUDE</v>
      </c>
      <c r="F2342" t="s">
        <v>40299</v>
      </c>
      <c r="G2342" t="s">
        <v>108377</v>
      </c>
      <c r="H2342" t="s">
        <v>108376</v>
      </c>
      <c r="I2342" t="s">
        <v>23075</v>
      </c>
      <c r="J2342" t="s">
        <v>108375</v>
      </c>
      <c r="K2342" t="s">
        <v>208</v>
      </c>
      <c r="L2342" t="s">
        <v>108374</v>
      </c>
      <c r="N2342" t="s">
        <v>208</v>
      </c>
      <c r="O2342" t="s">
        <v>476</v>
      </c>
      <c r="P2342" t="s">
        <v>476</v>
      </c>
    </row>
    <row r="2343" spans="1:16">
      <c r="A2343" s="484" t="s">
        <v>89870</v>
      </c>
      <c r="C2343" t="s">
        <v>89869</v>
      </c>
      <c r="D2343" t="s">
        <v>89868</v>
      </c>
      <c r="E2343" t="str">
        <f t="shared" si="36"/>
        <v>436380 - CH BASSE TERRE</v>
      </c>
      <c r="G2343" t="s">
        <v>89867</v>
      </c>
      <c r="I2343" t="s">
        <v>23075</v>
      </c>
      <c r="K2343" t="s">
        <v>208</v>
      </c>
      <c r="L2343" t="s">
        <v>89866</v>
      </c>
      <c r="N2343" t="s">
        <v>208</v>
      </c>
      <c r="O2343" t="s">
        <v>476</v>
      </c>
      <c r="P2343" t="s">
        <v>476</v>
      </c>
    </row>
    <row r="2344" spans="1:16">
      <c r="A2344" s="484" t="s">
        <v>103269</v>
      </c>
      <c r="C2344" t="s">
        <v>103268</v>
      </c>
      <c r="D2344" t="s">
        <v>103267</v>
      </c>
      <c r="E2344" t="str">
        <f t="shared" si="36"/>
        <v>493703 - CH TROIS ILETS</v>
      </c>
      <c r="F2344" t="s">
        <v>75081</v>
      </c>
      <c r="G2344" t="s">
        <v>103266</v>
      </c>
      <c r="I2344" t="s">
        <v>18038</v>
      </c>
      <c r="J2344" t="s">
        <v>103265</v>
      </c>
      <c r="K2344" t="s">
        <v>208</v>
      </c>
      <c r="L2344" t="s">
        <v>103264</v>
      </c>
      <c r="N2344" t="s">
        <v>208</v>
      </c>
      <c r="O2344" t="s">
        <v>476</v>
      </c>
      <c r="P2344" t="s">
        <v>476</v>
      </c>
    </row>
    <row r="2345" spans="1:16">
      <c r="A2345" s="484" t="s">
        <v>101908</v>
      </c>
      <c r="C2345" t="s">
        <v>101907</v>
      </c>
      <c r="D2345" t="s">
        <v>101906</v>
      </c>
      <c r="E2345" t="str">
        <f t="shared" si="36"/>
        <v>502674 - CH MAURICE DESPINOY</v>
      </c>
      <c r="F2345" t="s">
        <v>101905</v>
      </c>
      <c r="G2345" t="s">
        <v>101904</v>
      </c>
      <c r="I2345" t="s">
        <v>9102</v>
      </c>
      <c r="J2345" t="s">
        <v>101903</v>
      </c>
      <c r="K2345" t="s">
        <v>208</v>
      </c>
      <c r="L2345" t="s">
        <v>101902</v>
      </c>
      <c r="N2345" t="s">
        <v>208</v>
      </c>
      <c r="O2345" t="s">
        <v>476</v>
      </c>
      <c r="P2345" t="s">
        <v>476</v>
      </c>
    </row>
    <row r="2346" spans="1:16">
      <c r="A2346" s="484" t="s">
        <v>61022</v>
      </c>
      <c r="C2346" t="s">
        <v>61021</v>
      </c>
      <c r="D2346" t="s">
        <v>61020</v>
      </c>
      <c r="E2346" t="str">
        <f t="shared" si="36"/>
        <v>514470 - CH FRANCOIS</v>
      </c>
      <c r="F2346" t="s">
        <v>61019</v>
      </c>
      <c r="G2346" t="s">
        <v>61018</v>
      </c>
      <c r="H2346" t="s">
        <v>61017</v>
      </c>
      <c r="I2346" t="s">
        <v>61016</v>
      </c>
      <c r="J2346" t="s">
        <v>61015</v>
      </c>
      <c r="K2346" t="s">
        <v>208</v>
      </c>
      <c r="L2346" t="s">
        <v>61014</v>
      </c>
      <c r="N2346" t="s">
        <v>208</v>
      </c>
      <c r="O2346" t="s">
        <v>476</v>
      </c>
      <c r="P2346" t="s">
        <v>476</v>
      </c>
    </row>
    <row r="2347" spans="1:16">
      <c r="A2347" s="484" t="s">
        <v>103140</v>
      </c>
      <c r="C2347" t="s">
        <v>103139</v>
      </c>
      <c r="D2347" t="s">
        <v>103138</v>
      </c>
      <c r="E2347" t="str">
        <f t="shared" si="36"/>
        <v>498749 - CH MARIN</v>
      </c>
      <c r="F2347" t="s">
        <v>19323</v>
      </c>
      <c r="G2347" t="s">
        <v>103137</v>
      </c>
      <c r="I2347" t="s">
        <v>103136</v>
      </c>
      <c r="J2347" t="s">
        <v>103135</v>
      </c>
      <c r="K2347" t="s">
        <v>208</v>
      </c>
      <c r="L2347" t="s">
        <v>103134</v>
      </c>
      <c r="N2347" t="s">
        <v>208</v>
      </c>
      <c r="O2347" t="s">
        <v>476</v>
      </c>
      <c r="P2347" t="s">
        <v>476</v>
      </c>
    </row>
    <row r="2348" spans="1:16">
      <c r="A2348" s="484" t="s">
        <v>101369</v>
      </c>
      <c r="C2348" t="s">
        <v>101368</v>
      </c>
      <c r="D2348" t="s">
        <v>101367</v>
      </c>
      <c r="E2348" t="str">
        <f t="shared" si="36"/>
        <v>498520 - CH ROMAIN BLONDET SAINT JOSEPH</v>
      </c>
      <c r="F2348" t="s">
        <v>40967</v>
      </c>
      <c r="G2348" t="s">
        <v>101366</v>
      </c>
      <c r="I2348" t="s">
        <v>4265</v>
      </c>
      <c r="J2348" t="s">
        <v>101365</v>
      </c>
      <c r="K2348" t="s">
        <v>208</v>
      </c>
      <c r="L2348" t="s">
        <v>101364</v>
      </c>
      <c r="N2348" t="s">
        <v>208</v>
      </c>
      <c r="O2348" t="s">
        <v>476</v>
      </c>
      <c r="P2348" t="s">
        <v>476</v>
      </c>
    </row>
    <row r="2349" spans="1:16">
      <c r="A2349" s="484" t="s">
        <v>103095</v>
      </c>
      <c r="C2349" t="s">
        <v>103094</v>
      </c>
      <c r="D2349" t="s">
        <v>103093</v>
      </c>
      <c r="E2349" t="str">
        <f t="shared" si="36"/>
        <v>498518 - CH SAINT ESPRIT</v>
      </c>
      <c r="F2349" t="s">
        <v>40967</v>
      </c>
      <c r="G2349" t="s">
        <v>103092</v>
      </c>
      <c r="I2349" t="s">
        <v>41589</v>
      </c>
      <c r="J2349" t="s">
        <v>103091</v>
      </c>
      <c r="K2349" t="s">
        <v>208</v>
      </c>
      <c r="L2349" t="s">
        <v>103090</v>
      </c>
      <c r="N2349" t="s">
        <v>208</v>
      </c>
      <c r="O2349" t="s">
        <v>476</v>
      </c>
      <c r="P2349" t="s">
        <v>103089</v>
      </c>
    </row>
    <row r="2350" spans="1:16">
      <c r="A2350" s="484" t="s">
        <v>102451</v>
      </c>
      <c r="C2350" t="s">
        <v>102450</v>
      </c>
      <c r="D2350" t="s">
        <v>102449</v>
      </c>
      <c r="E2350" t="str">
        <f t="shared" si="36"/>
        <v>493685 - CHILBP LORRAIN</v>
      </c>
      <c r="F2350" t="s">
        <v>75081</v>
      </c>
      <c r="G2350" t="s">
        <v>102448</v>
      </c>
      <c r="I2350" t="s">
        <v>77445</v>
      </c>
      <c r="J2350" t="s">
        <v>102447</v>
      </c>
      <c r="K2350" t="s">
        <v>208</v>
      </c>
      <c r="L2350" t="s">
        <v>102446</v>
      </c>
      <c r="N2350" t="s">
        <v>208</v>
      </c>
      <c r="O2350" t="s">
        <v>476</v>
      </c>
      <c r="P2350" t="s">
        <v>476</v>
      </c>
    </row>
    <row r="2351" spans="1:16">
      <c r="A2351" s="484" t="s">
        <v>68754</v>
      </c>
      <c r="C2351" t="s">
        <v>68753</v>
      </c>
      <c r="D2351" t="s">
        <v>68752</v>
      </c>
      <c r="E2351" t="str">
        <f t="shared" si="36"/>
        <v>480381 - FTEM</v>
      </c>
      <c r="F2351" t="s">
        <v>2985</v>
      </c>
      <c r="G2351" t="s">
        <v>68751</v>
      </c>
      <c r="I2351" t="s">
        <v>4265</v>
      </c>
      <c r="J2351" t="s">
        <v>68750</v>
      </c>
      <c r="K2351" t="s">
        <v>208</v>
      </c>
      <c r="L2351" t="s">
        <v>68749</v>
      </c>
      <c r="N2351" t="s">
        <v>208</v>
      </c>
      <c r="O2351" t="s">
        <v>476</v>
      </c>
      <c r="P2351" t="s">
        <v>476</v>
      </c>
    </row>
    <row r="2352" spans="1:16">
      <c r="A2352" s="484" t="s">
        <v>53957</v>
      </c>
      <c r="C2352" t="s">
        <v>53956</v>
      </c>
      <c r="D2352" t="s">
        <v>53955</v>
      </c>
      <c r="E2352" t="str">
        <f t="shared" si="36"/>
        <v>489384 - IMED CAYENNE</v>
      </c>
      <c r="G2352" t="s">
        <v>53954</v>
      </c>
      <c r="H2352" t="s">
        <v>53953</v>
      </c>
      <c r="I2352" t="s">
        <v>6078</v>
      </c>
      <c r="J2352" t="s">
        <v>53952</v>
      </c>
      <c r="K2352" t="s">
        <v>208</v>
      </c>
      <c r="L2352" t="s">
        <v>53951</v>
      </c>
      <c r="N2352" t="s">
        <v>208</v>
      </c>
      <c r="O2352" t="s">
        <v>476</v>
      </c>
      <c r="P2352" t="s">
        <v>476</v>
      </c>
    </row>
    <row r="2353" spans="1:16">
      <c r="A2353" s="484" t="s">
        <v>104099</v>
      </c>
      <c r="C2353" t="s">
        <v>104098</v>
      </c>
      <c r="D2353" t="s">
        <v>104097</v>
      </c>
      <c r="E2353" t="str">
        <f t="shared" si="36"/>
        <v>567980 - CHC ANDREE ROSEMON</v>
      </c>
      <c r="F2353" t="s">
        <v>104096</v>
      </c>
      <c r="G2353" t="s">
        <v>104095</v>
      </c>
      <c r="H2353" t="s">
        <v>58997</v>
      </c>
      <c r="I2353" t="s">
        <v>6078</v>
      </c>
      <c r="J2353" t="s">
        <v>104094</v>
      </c>
      <c r="K2353" t="s">
        <v>208</v>
      </c>
      <c r="L2353" t="s">
        <v>104093</v>
      </c>
      <c r="N2353" t="s">
        <v>208</v>
      </c>
      <c r="O2353" t="s">
        <v>476</v>
      </c>
      <c r="P2353" t="s">
        <v>476</v>
      </c>
    </row>
    <row r="2354" spans="1:16">
      <c r="A2354" s="484" t="s">
        <v>59001</v>
      </c>
      <c r="B2354" s="485" t="s">
        <v>59000</v>
      </c>
      <c r="C2354" t="s">
        <v>58999</v>
      </c>
      <c r="D2354" t="s">
        <v>58999</v>
      </c>
      <c r="E2354" t="str">
        <f t="shared" si="36"/>
        <v>157181 - IFSI CENTRE HOSPITALIER A. ROSEMON DE CAYENNE</v>
      </c>
      <c r="F2354" t="s">
        <v>5627</v>
      </c>
      <c r="G2354" t="s">
        <v>58998</v>
      </c>
      <c r="H2354" t="s">
        <v>58997</v>
      </c>
      <c r="I2354" t="s">
        <v>6078</v>
      </c>
      <c r="K2354" t="s">
        <v>208</v>
      </c>
      <c r="L2354" t="s">
        <v>58996</v>
      </c>
      <c r="N2354" t="s">
        <v>207</v>
      </c>
      <c r="O2354" t="s">
        <v>476</v>
      </c>
      <c r="P2354" t="s">
        <v>476</v>
      </c>
    </row>
    <row r="2355" spans="1:16">
      <c r="A2355" s="484" t="s">
        <v>101729</v>
      </c>
      <c r="C2355" t="s">
        <v>101728</v>
      </c>
      <c r="D2355" t="s">
        <v>101727</v>
      </c>
      <c r="E2355" t="str">
        <f t="shared" si="36"/>
        <v>489281 - CHOG ST LAURENT DU MARONI</v>
      </c>
      <c r="G2355" t="s">
        <v>101726</v>
      </c>
      <c r="H2355" t="s">
        <v>101725</v>
      </c>
      <c r="I2355" t="s">
        <v>101724</v>
      </c>
      <c r="J2355" t="s">
        <v>101723</v>
      </c>
      <c r="K2355" t="s">
        <v>208</v>
      </c>
      <c r="L2355" t="s">
        <v>101722</v>
      </c>
      <c r="N2355" t="s">
        <v>208</v>
      </c>
      <c r="O2355" t="s">
        <v>476</v>
      </c>
      <c r="P2355" t="s">
        <v>476</v>
      </c>
    </row>
    <row r="2356" spans="1:16">
      <c r="A2356" s="484" t="s">
        <v>64032</v>
      </c>
      <c r="C2356" t="s">
        <v>64031</v>
      </c>
      <c r="D2356" t="s">
        <v>64030</v>
      </c>
      <c r="E2356" t="str">
        <f t="shared" si="36"/>
        <v>104978 - GHER ST BENOIT REUNION</v>
      </c>
      <c r="F2356" t="s">
        <v>1938</v>
      </c>
      <c r="G2356" t="s">
        <v>64029</v>
      </c>
      <c r="H2356" t="s">
        <v>64028</v>
      </c>
      <c r="I2356" t="s">
        <v>52821</v>
      </c>
      <c r="K2356" t="s">
        <v>64027</v>
      </c>
      <c r="L2356" t="s">
        <v>64026</v>
      </c>
      <c r="N2356" t="s">
        <v>208</v>
      </c>
      <c r="O2356" t="s">
        <v>476</v>
      </c>
      <c r="P2356" t="s">
        <v>476</v>
      </c>
    </row>
    <row r="2357" spans="1:16">
      <c r="A2357" s="484" t="s">
        <v>77597</v>
      </c>
      <c r="B2357" s="485" t="s">
        <v>77596</v>
      </c>
      <c r="C2357" t="s">
        <v>77595</v>
      </c>
      <c r="D2357" t="s">
        <v>77594</v>
      </c>
      <c r="E2357" t="str">
        <f t="shared" si="36"/>
        <v>463036 - EPSMR ST PAUL</v>
      </c>
      <c r="F2357" t="s">
        <v>2524</v>
      </c>
      <c r="G2357" t="s">
        <v>77593</v>
      </c>
      <c r="I2357" t="s">
        <v>4257</v>
      </c>
      <c r="K2357" t="s">
        <v>77592</v>
      </c>
      <c r="L2357" t="s">
        <v>77591</v>
      </c>
      <c r="N2357" t="s">
        <v>208</v>
      </c>
      <c r="O2357" t="s">
        <v>476</v>
      </c>
      <c r="P2357" t="s">
        <v>476</v>
      </c>
    </row>
    <row r="2358" spans="1:16">
      <c r="A2358" s="484" t="s">
        <v>101721</v>
      </c>
      <c r="B2358" s="485" t="s">
        <v>101720</v>
      </c>
      <c r="C2358" t="s">
        <v>101719</v>
      </c>
      <c r="D2358" t="s">
        <v>101718</v>
      </c>
      <c r="E2358" t="str">
        <f t="shared" si="36"/>
        <v>483266 - CHOR ST PAUL</v>
      </c>
      <c r="F2358" t="s">
        <v>2524</v>
      </c>
      <c r="G2358" t="s">
        <v>101717</v>
      </c>
      <c r="I2358" t="s">
        <v>4257</v>
      </c>
      <c r="J2358" t="s">
        <v>101716</v>
      </c>
      <c r="K2358" t="s">
        <v>208</v>
      </c>
      <c r="L2358" t="s">
        <v>101715</v>
      </c>
      <c r="N2358" t="s">
        <v>208</v>
      </c>
      <c r="O2358" t="s">
        <v>476</v>
      </c>
      <c r="P2358" t="s">
        <v>476</v>
      </c>
    </row>
    <row r="2359" spans="1:16">
      <c r="A2359" s="484" t="s">
        <v>102956</v>
      </c>
      <c r="C2359" t="s">
        <v>102955</v>
      </c>
      <c r="D2359" t="s">
        <v>102955</v>
      </c>
      <c r="E2359" t="str">
        <f t="shared" si="36"/>
        <v>651096 - CENTRE HOSPITALIER FRANCOIS DUNAN</v>
      </c>
      <c r="F2359" t="s">
        <v>20076</v>
      </c>
      <c r="G2359" t="s">
        <v>102954</v>
      </c>
      <c r="I2359" t="s">
        <v>78153</v>
      </c>
      <c r="J2359" t="s">
        <v>102953</v>
      </c>
      <c r="K2359" t="s">
        <v>208</v>
      </c>
      <c r="L2359" t="s">
        <v>102952</v>
      </c>
      <c r="N2359" t="s">
        <v>208</v>
      </c>
      <c r="O2359" t="s">
        <v>476</v>
      </c>
      <c r="P2359" t="s">
        <v>476</v>
      </c>
    </row>
    <row r="2360" spans="1:16">
      <c r="A2360" s="484" t="s">
        <v>17881</v>
      </c>
      <c r="B2360" s="485" t="s">
        <v>17880</v>
      </c>
      <c r="C2360" t="s">
        <v>17879</v>
      </c>
      <c r="D2360" t="s">
        <v>17878</v>
      </c>
      <c r="E2360" t="str">
        <f t="shared" si="36"/>
        <v>589226 - SDIS 04 DIGNE LES BAINS</v>
      </c>
      <c r="F2360" t="s">
        <v>17877</v>
      </c>
      <c r="G2360" t="s">
        <v>17876</v>
      </c>
      <c r="H2360" t="s">
        <v>17875</v>
      </c>
      <c r="I2360" t="s">
        <v>7792</v>
      </c>
      <c r="J2360" t="s">
        <v>17874</v>
      </c>
      <c r="K2360" t="s">
        <v>208</v>
      </c>
      <c r="L2360" t="s">
        <v>17873</v>
      </c>
      <c r="N2360" t="s">
        <v>208</v>
      </c>
      <c r="O2360" t="s">
        <v>476</v>
      </c>
      <c r="P2360" t="s">
        <v>476</v>
      </c>
    </row>
    <row r="2361" spans="1:16">
      <c r="A2361" s="484" t="s">
        <v>17809</v>
      </c>
      <c r="B2361" s="485" t="s">
        <v>17808</v>
      </c>
      <c r="C2361" t="s">
        <v>17807</v>
      </c>
      <c r="D2361" t="s">
        <v>17806</v>
      </c>
      <c r="E2361" t="str">
        <f t="shared" si="36"/>
        <v>357080 - SDIS 05 GAP</v>
      </c>
      <c r="F2361" t="s">
        <v>2378</v>
      </c>
      <c r="G2361" t="s">
        <v>17805</v>
      </c>
      <c r="I2361" t="s">
        <v>5549</v>
      </c>
      <c r="J2361" t="s">
        <v>17804</v>
      </c>
      <c r="K2361" t="s">
        <v>208</v>
      </c>
      <c r="L2361" t="s">
        <v>17803</v>
      </c>
      <c r="N2361" t="s">
        <v>208</v>
      </c>
      <c r="O2361" t="s">
        <v>476</v>
      </c>
      <c r="P2361" t="s">
        <v>476</v>
      </c>
    </row>
    <row r="2362" spans="1:16">
      <c r="A2362" s="484" t="s">
        <v>17780</v>
      </c>
      <c r="B2362" s="485" t="s">
        <v>17779</v>
      </c>
      <c r="C2362" t="s">
        <v>17778</v>
      </c>
      <c r="D2362" t="s">
        <v>17777</v>
      </c>
      <c r="E2362" t="str">
        <f t="shared" si="36"/>
        <v>111673 - SDIS 13</v>
      </c>
      <c r="F2362" t="s">
        <v>541</v>
      </c>
      <c r="G2362" t="s">
        <v>17776</v>
      </c>
      <c r="H2362" t="s">
        <v>17775</v>
      </c>
      <c r="I2362" t="s">
        <v>17774</v>
      </c>
      <c r="K2362" t="s">
        <v>208</v>
      </c>
      <c r="L2362" t="s">
        <v>17773</v>
      </c>
      <c r="N2362" t="s">
        <v>208</v>
      </c>
      <c r="O2362" t="s">
        <v>476</v>
      </c>
      <c r="P2362" t="s">
        <v>476</v>
      </c>
    </row>
    <row r="2363" spans="1:16">
      <c r="A2363" s="484" t="s">
        <v>17862</v>
      </c>
      <c r="B2363" s="485" t="s">
        <v>17861</v>
      </c>
      <c r="C2363" t="s">
        <v>17860</v>
      </c>
      <c r="D2363" t="s">
        <v>17859</v>
      </c>
      <c r="E2363" t="str">
        <f t="shared" si="36"/>
        <v>431000 - SDIS 14</v>
      </c>
      <c r="F2363" t="s">
        <v>498</v>
      </c>
      <c r="G2363" t="s">
        <v>17858</v>
      </c>
      <c r="H2363" t="s">
        <v>17857</v>
      </c>
      <c r="I2363" t="s">
        <v>1781</v>
      </c>
      <c r="J2363" t="s">
        <v>17856</v>
      </c>
      <c r="K2363" t="s">
        <v>208</v>
      </c>
      <c r="L2363" t="s">
        <v>17855</v>
      </c>
      <c r="N2363" t="s">
        <v>208</v>
      </c>
      <c r="O2363" t="s">
        <v>476</v>
      </c>
      <c r="P2363" t="s">
        <v>476</v>
      </c>
    </row>
    <row r="2364" spans="1:16">
      <c r="A2364" s="484" t="s">
        <v>99436</v>
      </c>
      <c r="B2364" s="485" t="s">
        <v>99435</v>
      </c>
      <c r="C2364" t="s">
        <v>99434</v>
      </c>
      <c r="D2364" t="s">
        <v>99433</v>
      </c>
      <c r="E2364" t="str">
        <f t="shared" si="36"/>
        <v>606303 - CUC FORMATION CONTINUE</v>
      </c>
      <c r="F2364" t="s">
        <v>50315</v>
      </c>
      <c r="G2364" t="s">
        <v>99432</v>
      </c>
      <c r="I2364" t="s">
        <v>77050</v>
      </c>
      <c r="J2364" t="s">
        <v>99431</v>
      </c>
      <c r="K2364" t="s">
        <v>208</v>
      </c>
      <c r="L2364" t="s">
        <v>99430</v>
      </c>
      <c r="N2364" t="s">
        <v>208</v>
      </c>
      <c r="O2364" t="s">
        <v>476</v>
      </c>
      <c r="P2364" t="s">
        <v>476</v>
      </c>
    </row>
    <row r="2365" spans="1:16">
      <c r="A2365" s="484" t="s">
        <v>17817</v>
      </c>
      <c r="B2365" s="485" t="s">
        <v>17816</v>
      </c>
      <c r="C2365" t="s">
        <v>17815</v>
      </c>
      <c r="D2365" t="s">
        <v>17814</v>
      </c>
      <c r="E2365" t="str">
        <f t="shared" si="36"/>
        <v>666099 - SDIS 17 PERIGNY</v>
      </c>
      <c r="F2365" t="s">
        <v>733</v>
      </c>
      <c r="G2365" t="s">
        <v>17813</v>
      </c>
      <c r="H2365" t="s">
        <v>17812</v>
      </c>
      <c r="I2365" t="s">
        <v>7975</v>
      </c>
      <c r="J2365" t="s">
        <v>17811</v>
      </c>
      <c r="K2365" t="s">
        <v>208</v>
      </c>
      <c r="L2365" t="s">
        <v>17810</v>
      </c>
      <c r="N2365" t="s">
        <v>208</v>
      </c>
      <c r="O2365" t="s">
        <v>476</v>
      </c>
      <c r="P2365" t="s">
        <v>476</v>
      </c>
    </row>
    <row r="2366" spans="1:16">
      <c r="A2366" s="484" t="s">
        <v>86901</v>
      </c>
      <c r="B2366" s="485" t="s">
        <v>86900</v>
      </c>
      <c r="C2366" t="s">
        <v>86899</v>
      </c>
      <c r="D2366" t="s">
        <v>86898</v>
      </c>
      <c r="E2366" t="str">
        <f t="shared" si="36"/>
        <v>459987 - DIRECTION DEPT SERVICES D'INCENDIE ET SECOURS</v>
      </c>
      <c r="F2366" t="s">
        <v>8706</v>
      </c>
      <c r="G2366" t="s">
        <v>86897</v>
      </c>
      <c r="I2366" t="s">
        <v>7856</v>
      </c>
      <c r="K2366" t="s">
        <v>208</v>
      </c>
      <c r="L2366" t="s">
        <v>86896</v>
      </c>
      <c r="N2366" t="s">
        <v>208</v>
      </c>
      <c r="O2366" t="s">
        <v>476</v>
      </c>
      <c r="P2366" t="s">
        <v>476</v>
      </c>
    </row>
    <row r="2367" spans="1:16">
      <c r="A2367" s="484" t="s">
        <v>17887</v>
      </c>
      <c r="B2367" s="485" t="s">
        <v>17886</v>
      </c>
      <c r="C2367" t="s">
        <v>17885</v>
      </c>
      <c r="D2367" t="s">
        <v>17884</v>
      </c>
      <c r="E2367" t="str">
        <f t="shared" si="36"/>
        <v>393009 - SDIS 28</v>
      </c>
      <c r="F2367" t="s">
        <v>8150</v>
      </c>
      <c r="G2367" t="s">
        <v>17883</v>
      </c>
      <c r="I2367" t="s">
        <v>7704</v>
      </c>
      <c r="J2367" t="s">
        <v>7703</v>
      </c>
      <c r="K2367" t="s">
        <v>208</v>
      </c>
      <c r="L2367" t="s">
        <v>17882</v>
      </c>
      <c r="N2367" t="s">
        <v>208</v>
      </c>
      <c r="O2367" t="s">
        <v>476</v>
      </c>
      <c r="P2367" t="s">
        <v>476</v>
      </c>
    </row>
    <row r="2368" spans="1:16">
      <c r="A2368" s="484" t="s">
        <v>106813</v>
      </c>
      <c r="B2368" s="485" t="s">
        <v>106812</v>
      </c>
      <c r="C2368" t="s">
        <v>106811</v>
      </c>
      <c r="D2368" t="s">
        <v>106810</v>
      </c>
      <c r="E2368" t="str">
        <f t="shared" si="36"/>
        <v>508184 - CDG29</v>
      </c>
      <c r="F2368" t="s">
        <v>8302</v>
      </c>
      <c r="G2368" t="s">
        <v>106809</v>
      </c>
      <c r="I2368" t="s">
        <v>7695</v>
      </c>
      <c r="J2368" t="s">
        <v>106808</v>
      </c>
      <c r="K2368" t="s">
        <v>208</v>
      </c>
      <c r="L2368" t="s">
        <v>106807</v>
      </c>
      <c r="N2368" t="s">
        <v>208</v>
      </c>
      <c r="O2368" t="s">
        <v>476</v>
      </c>
      <c r="P2368" t="s">
        <v>476</v>
      </c>
    </row>
    <row r="2369" spans="1:16">
      <c r="A2369" s="484" t="s">
        <v>17825</v>
      </c>
      <c r="B2369" s="485" t="s">
        <v>17824</v>
      </c>
      <c r="C2369" t="s">
        <v>17823</v>
      </c>
      <c r="D2369" t="s">
        <v>17822</v>
      </c>
      <c r="E2369" t="str">
        <f t="shared" si="36"/>
        <v>213251 - SDIS 32 GERS</v>
      </c>
      <c r="F2369" t="s">
        <v>9563</v>
      </c>
      <c r="G2369" t="s">
        <v>17821</v>
      </c>
      <c r="H2369" t="s">
        <v>17820</v>
      </c>
      <c r="I2369" t="s">
        <v>2153</v>
      </c>
      <c r="J2369" t="s">
        <v>17819</v>
      </c>
      <c r="K2369" t="s">
        <v>208</v>
      </c>
      <c r="L2369" t="s">
        <v>17818</v>
      </c>
      <c r="N2369" t="s">
        <v>208</v>
      </c>
      <c r="O2369" t="s">
        <v>476</v>
      </c>
      <c r="P2369" t="s">
        <v>476</v>
      </c>
    </row>
    <row r="2370" spans="1:16">
      <c r="A2370" s="484" t="s">
        <v>17833</v>
      </c>
      <c r="B2370" s="485" t="s">
        <v>17832</v>
      </c>
      <c r="C2370" t="s">
        <v>17831</v>
      </c>
      <c r="D2370" t="s">
        <v>17830</v>
      </c>
      <c r="E2370" t="str">
        <f t="shared" ref="E2370:E2433" si="37">_xlfn.CONCAT(L2370," - ",D2370)</f>
        <v>488938 - SDIS 37</v>
      </c>
      <c r="F2370" t="s">
        <v>707</v>
      </c>
      <c r="G2370" t="s">
        <v>17829</v>
      </c>
      <c r="H2370" t="s">
        <v>17828</v>
      </c>
      <c r="I2370" t="s">
        <v>4421</v>
      </c>
      <c r="J2370" t="s">
        <v>17827</v>
      </c>
      <c r="K2370" t="s">
        <v>208</v>
      </c>
      <c r="L2370" t="s">
        <v>17826</v>
      </c>
      <c r="N2370" t="s">
        <v>208</v>
      </c>
      <c r="O2370" t="s">
        <v>476</v>
      </c>
      <c r="P2370" t="s">
        <v>476</v>
      </c>
    </row>
    <row r="2371" spans="1:16">
      <c r="A2371" s="484" t="s">
        <v>17802</v>
      </c>
      <c r="B2371" s="485" t="s">
        <v>17801</v>
      </c>
      <c r="C2371" t="s">
        <v>17800</v>
      </c>
      <c r="D2371" t="s">
        <v>17799</v>
      </c>
      <c r="E2371" t="str">
        <f t="shared" si="37"/>
        <v>486085 - SDIS LANDES</v>
      </c>
      <c r="F2371" t="s">
        <v>1848</v>
      </c>
      <c r="G2371" t="s">
        <v>17798</v>
      </c>
      <c r="H2371" t="s">
        <v>17797</v>
      </c>
      <c r="I2371" t="s">
        <v>7585</v>
      </c>
      <c r="J2371" t="s">
        <v>17796</v>
      </c>
      <c r="K2371" t="s">
        <v>208</v>
      </c>
      <c r="L2371" t="s">
        <v>17795</v>
      </c>
      <c r="N2371" t="s">
        <v>208</v>
      </c>
      <c r="O2371" t="s">
        <v>476</v>
      </c>
      <c r="P2371" t="s">
        <v>476</v>
      </c>
    </row>
    <row r="2372" spans="1:16">
      <c r="A2372" s="484" t="s">
        <v>17838</v>
      </c>
      <c r="B2372" s="485" t="s">
        <v>17837</v>
      </c>
      <c r="C2372" t="s">
        <v>17836</v>
      </c>
      <c r="D2372" t="s">
        <v>17835</v>
      </c>
      <c r="E2372" t="str">
        <f t="shared" si="37"/>
        <v>459240 - SDIS44</v>
      </c>
      <c r="F2372" t="s">
        <v>5884</v>
      </c>
      <c r="G2372" t="s">
        <v>7944</v>
      </c>
      <c r="I2372" t="s">
        <v>7943</v>
      </c>
      <c r="K2372" t="s">
        <v>208</v>
      </c>
      <c r="L2372" t="s">
        <v>17834</v>
      </c>
      <c r="N2372" t="s">
        <v>208</v>
      </c>
      <c r="O2372" t="s">
        <v>476</v>
      </c>
      <c r="P2372" t="s">
        <v>476</v>
      </c>
    </row>
    <row r="2373" spans="1:16">
      <c r="A2373" s="484" t="s">
        <v>17716</v>
      </c>
      <c r="B2373" s="485" t="s">
        <v>17715</v>
      </c>
      <c r="C2373" t="s">
        <v>17714</v>
      </c>
      <c r="D2373" t="s">
        <v>17713</v>
      </c>
      <c r="E2373" t="str">
        <f t="shared" si="37"/>
        <v>532710 - SDIS 45</v>
      </c>
      <c r="F2373" t="s">
        <v>17712</v>
      </c>
      <c r="G2373" t="s">
        <v>17711</v>
      </c>
      <c r="I2373" t="s">
        <v>17710</v>
      </c>
      <c r="J2373" t="s">
        <v>17709</v>
      </c>
      <c r="K2373" t="s">
        <v>208</v>
      </c>
      <c r="L2373" t="s">
        <v>17708</v>
      </c>
      <c r="N2373" t="s">
        <v>208</v>
      </c>
      <c r="O2373" t="s">
        <v>476</v>
      </c>
      <c r="P2373" t="s">
        <v>476</v>
      </c>
    </row>
    <row r="2374" spans="1:16">
      <c r="A2374" s="484" t="s">
        <v>17847</v>
      </c>
      <c r="B2374" s="485" t="s">
        <v>17846</v>
      </c>
      <c r="C2374" t="s">
        <v>17845</v>
      </c>
      <c r="D2374" t="s">
        <v>17844</v>
      </c>
      <c r="E2374" t="str">
        <f t="shared" si="37"/>
        <v>508147 - SDIS 50 ST LO</v>
      </c>
      <c r="F2374" t="s">
        <v>6951</v>
      </c>
      <c r="G2374" t="s">
        <v>17843</v>
      </c>
      <c r="H2374" t="s">
        <v>17842</v>
      </c>
      <c r="I2374" t="s">
        <v>7926</v>
      </c>
      <c r="J2374" t="s">
        <v>17841</v>
      </c>
      <c r="K2374" t="s">
        <v>17840</v>
      </c>
      <c r="L2374" t="s">
        <v>17839</v>
      </c>
      <c r="N2374" t="s">
        <v>208</v>
      </c>
      <c r="O2374" t="s">
        <v>476</v>
      </c>
      <c r="P2374" t="s">
        <v>476</v>
      </c>
    </row>
    <row r="2375" spans="1:16">
      <c r="A2375" s="484" t="s">
        <v>17854</v>
      </c>
      <c r="B2375" s="485" t="s">
        <v>17853</v>
      </c>
      <c r="C2375" t="s">
        <v>17852</v>
      </c>
      <c r="D2375" t="s">
        <v>17851</v>
      </c>
      <c r="E2375" t="str">
        <f t="shared" si="37"/>
        <v>560261 - SDIS56 VANNES</v>
      </c>
      <c r="F2375" t="s">
        <v>6341</v>
      </c>
      <c r="G2375" t="s">
        <v>17850</v>
      </c>
      <c r="I2375" t="s">
        <v>681</v>
      </c>
      <c r="J2375" t="s">
        <v>17849</v>
      </c>
      <c r="K2375" t="s">
        <v>208</v>
      </c>
      <c r="L2375" t="s">
        <v>17848</v>
      </c>
      <c r="N2375" t="s">
        <v>208</v>
      </c>
      <c r="O2375" t="s">
        <v>476</v>
      </c>
      <c r="P2375" t="s">
        <v>476</v>
      </c>
    </row>
    <row r="2376" spans="1:16">
      <c r="A2376" s="484" t="s">
        <v>19214</v>
      </c>
      <c r="B2376" s="485" t="s">
        <v>19213</v>
      </c>
      <c r="C2376" t="s">
        <v>19212</v>
      </c>
      <c r="D2376" t="s">
        <v>19211</v>
      </c>
      <c r="E2376" t="str">
        <f t="shared" si="37"/>
        <v>662409 - SDIS 74</v>
      </c>
      <c r="F2376" t="s">
        <v>4222</v>
      </c>
      <c r="G2376" t="s">
        <v>19210</v>
      </c>
      <c r="I2376" t="s">
        <v>19209</v>
      </c>
      <c r="J2376" t="s">
        <v>19208</v>
      </c>
      <c r="K2376" t="s">
        <v>208</v>
      </c>
      <c r="L2376" t="s">
        <v>19207</v>
      </c>
      <c r="N2376" t="s">
        <v>208</v>
      </c>
      <c r="O2376" t="s">
        <v>476</v>
      </c>
      <c r="P2376" t="s">
        <v>476</v>
      </c>
    </row>
    <row r="2377" spans="1:16">
      <c r="A2377" s="484" t="s">
        <v>17787</v>
      </c>
      <c r="B2377" s="485" t="s">
        <v>17786</v>
      </c>
      <c r="C2377" t="s">
        <v>17785</v>
      </c>
      <c r="D2377" t="s">
        <v>17784</v>
      </c>
      <c r="E2377" t="str">
        <f t="shared" si="37"/>
        <v>528596 - SDIS 77 DE SEINE ET MARNE MELUN</v>
      </c>
      <c r="F2377" t="s">
        <v>4705</v>
      </c>
      <c r="G2377" t="s">
        <v>17783</v>
      </c>
      <c r="H2377" t="s">
        <v>17782</v>
      </c>
      <c r="I2377" t="s">
        <v>8147</v>
      </c>
      <c r="J2377" t="s">
        <v>8146</v>
      </c>
      <c r="K2377" t="s">
        <v>208</v>
      </c>
      <c r="L2377" t="s">
        <v>17781</v>
      </c>
      <c r="N2377" t="s">
        <v>208</v>
      </c>
      <c r="O2377" t="s">
        <v>476</v>
      </c>
      <c r="P2377" t="s">
        <v>476</v>
      </c>
    </row>
    <row r="2378" spans="1:16">
      <c r="A2378" s="484" t="s">
        <v>86921</v>
      </c>
      <c r="B2378" s="485" t="s">
        <v>86920</v>
      </c>
      <c r="C2378" t="s">
        <v>86919</v>
      </c>
      <c r="D2378" t="s">
        <v>86918</v>
      </c>
      <c r="E2378" t="str">
        <f t="shared" si="37"/>
        <v>174038 - DDSIS CHAURAY</v>
      </c>
      <c r="F2378" t="s">
        <v>5179</v>
      </c>
      <c r="G2378" t="s">
        <v>86917</v>
      </c>
      <c r="I2378" t="s">
        <v>7750</v>
      </c>
      <c r="K2378" t="s">
        <v>208</v>
      </c>
      <c r="L2378" t="s">
        <v>86916</v>
      </c>
      <c r="N2378" t="s">
        <v>208</v>
      </c>
      <c r="O2378" t="s">
        <v>476</v>
      </c>
      <c r="P2378" t="s">
        <v>476</v>
      </c>
    </row>
    <row r="2379" spans="1:16">
      <c r="A2379" s="484" t="s">
        <v>17872</v>
      </c>
      <c r="B2379" s="485" t="s">
        <v>17871</v>
      </c>
      <c r="C2379" t="s">
        <v>17870</v>
      </c>
      <c r="D2379" t="s">
        <v>17869</v>
      </c>
      <c r="E2379" t="str">
        <f t="shared" si="37"/>
        <v>93270 - SDIS 86</v>
      </c>
      <c r="F2379" t="s">
        <v>17868</v>
      </c>
      <c r="G2379" t="s">
        <v>17867</v>
      </c>
      <c r="H2379" t="s">
        <v>17866</v>
      </c>
      <c r="I2379" t="s">
        <v>17865</v>
      </c>
      <c r="J2379" t="s">
        <v>17864</v>
      </c>
      <c r="K2379" t="s">
        <v>208</v>
      </c>
      <c r="L2379" t="s">
        <v>17863</v>
      </c>
      <c r="N2379" t="s">
        <v>208</v>
      </c>
      <c r="O2379" t="s">
        <v>476</v>
      </c>
      <c r="P2379" t="s">
        <v>476</v>
      </c>
    </row>
    <row r="2380" spans="1:16">
      <c r="A2380" s="484" t="s">
        <v>17794</v>
      </c>
      <c r="B2380" s="485" t="s">
        <v>17793</v>
      </c>
      <c r="C2380" t="s">
        <v>17792</v>
      </c>
      <c r="D2380" t="s">
        <v>17791</v>
      </c>
      <c r="E2380" t="str">
        <f t="shared" si="37"/>
        <v>143418 - SDIS 87</v>
      </c>
      <c r="F2380" t="s">
        <v>1513</v>
      </c>
      <c r="G2380" t="s">
        <v>17790</v>
      </c>
      <c r="I2380" t="s">
        <v>795</v>
      </c>
      <c r="J2380" t="s">
        <v>17789</v>
      </c>
      <c r="K2380" t="s">
        <v>208</v>
      </c>
      <c r="L2380" t="s">
        <v>17788</v>
      </c>
      <c r="N2380" t="s">
        <v>208</v>
      </c>
      <c r="O2380" t="s">
        <v>476</v>
      </c>
      <c r="P2380" t="s">
        <v>476</v>
      </c>
    </row>
    <row r="2381" spans="1:16">
      <c r="A2381" s="484" t="s">
        <v>90126</v>
      </c>
      <c r="B2381" s="485" t="s">
        <v>90125</v>
      </c>
      <c r="C2381" t="s">
        <v>90124</v>
      </c>
      <c r="D2381" t="s">
        <v>90123</v>
      </c>
      <c r="E2381" t="str">
        <f t="shared" si="37"/>
        <v>683577 - CDGFPT</v>
      </c>
      <c r="F2381" t="s">
        <v>24420</v>
      </c>
      <c r="G2381" t="s">
        <v>90122</v>
      </c>
      <c r="I2381" t="s">
        <v>36250</v>
      </c>
      <c r="J2381" t="s">
        <v>90121</v>
      </c>
      <c r="K2381" t="s">
        <v>208</v>
      </c>
      <c r="L2381" t="s">
        <v>90120</v>
      </c>
      <c r="N2381" t="s">
        <v>208</v>
      </c>
      <c r="O2381" t="s">
        <v>476</v>
      </c>
      <c r="P2381" t="s">
        <v>476</v>
      </c>
    </row>
    <row r="2382" spans="1:16">
      <c r="A2382" s="484" t="s">
        <v>64582</v>
      </c>
      <c r="B2382" s="485" t="s">
        <v>64581</v>
      </c>
      <c r="C2382" t="s">
        <v>64580</v>
      </c>
      <c r="D2382" t="s">
        <v>64580</v>
      </c>
      <c r="E2382" t="str">
        <f t="shared" si="37"/>
        <v>465021 - GROUPE ADENE</v>
      </c>
      <c r="F2382" t="s">
        <v>2486</v>
      </c>
      <c r="G2382" t="s">
        <v>64579</v>
      </c>
      <c r="H2382" t="s">
        <v>64578</v>
      </c>
      <c r="I2382" t="s">
        <v>1542</v>
      </c>
      <c r="J2382" t="s">
        <v>64577</v>
      </c>
      <c r="K2382" t="s">
        <v>208</v>
      </c>
      <c r="L2382" t="s">
        <v>64576</v>
      </c>
      <c r="N2382" t="s">
        <v>208</v>
      </c>
      <c r="O2382" t="s">
        <v>476</v>
      </c>
      <c r="P2382" t="s">
        <v>476</v>
      </c>
    </row>
    <row r="2383" spans="1:16">
      <c r="A2383" s="484" t="s">
        <v>11748</v>
      </c>
      <c r="B2383" s="485" t="s">
        <v>11747</v>
      </c>
      <c r="C2383" t="s">
        <v>11746</v>
      </c>
      <c r="D2383" t="s">
        <v>11745</v>
      </c>
      <c r="E2383" t="str">
        <f t="shared" si="37"/>
        <v>480782 - SYNPREFH</v>
      </c>
      <c r="F2383" t="s">
        <v>6168</v>
      </c>
      <c r="G2383" t="s">
        <v>11744</v>
      </c>
      <c r="I2383" t="s">
        <v>626</v>
      </c>
      <c r="J2383" t="s">
        <v>11743</v>
      </c>
      <c r="K2383" t="s">
        <v>11742</v>
      </c>
      <c r="L2383" t="s">
        <v>11741</v>
      </c>
      <c r="N2383" t="s">
        <v>208</v>
      </c>
      <c r="O2383" t="s">
        <v>476</v>
      </c>
      <c r="P2383" t="s">
        <v>476</v>
      </c>
    </row>
    <row r="2384" spans="1:16">
      <c r="A2384" s="484" t="s">
        <v>73166</v>
      </c>
      <c r="B2384" s="485" t="s">
        <v>73165</v>
      </c>
      <c r="C2384" t="s">
        <v>73164</v>
      </c>
      <c r="D2384" t="s">
        <v>73163</v>
      </c>
      <c r="E2384" t="str">
        <f t="shared" si="37"/>
        <v>221223 - CECOS</v>
      </c>
      <c r="F2384" t="s">
        <v>4152</v>
      </c>
      <c r="G2384" t="s">
        <v>73162</v>
      </c>
      <c r="H2384" t="s">
        <v>73161</v>
      </c>
      <c r="I2384" t="s">
        <v>4726</v>
      </c>
      <c r="J2384" t="s">
        <v>73160</v>
      </c>
      <c r="K2384" t="s">
        <v>208</v>
      </c>
      <c r="L2384" t="s">
        <v>73159</v>
      </c>
      <c r="N2384" t="s">
        <v>208</v>
      </c>
      <c r="O2384" t="s">
        <v>476</v>
      </c>
      <c r="P2384" t="s">
        <v>476</v>
      </c>
    </row>
    <row r="2385" spans="1:16">
      <c r="A2385" s="484" t="s">
        <v>123088</v>
      </c>
      <c r="B2385" s="485" t="s">
        <v>123087</v>
      </c>
      <c r="C2385" t="s">
        <v>123086</v>
      </c>
      <c r="D2385" t="s">
        <v>123085</v>
      </c>
      <c r="E2385" t="str">
        <f t="shared" si="37"/>
        <v>234059 - ADF</v>
      </c>
      <c r="F2385" t="s">
        <v>517</v>
      </c>
      <c r="G2385" t="s">
        <v>15163</v>
      </c>
      <c r="I2385" t="s">
        <v>820</v>
      </c>
      <c r="J2385" t="s">
        <v>123084</v>
      </c>
      <c r="K2385" t="s">
        <v>123083</v>
      </c>
      <c r="L2385" t="s">
        <v>123082</v>
      </c>
      <c r="N2385" t="s">
        <v>208</v>
      </c>
      <c r="O2385" t="s">
        <v>476</v>
      </c>
      <c r="P2385" t="s">
        <v>476</v>
      </c>
    </row>
    <row r="2386" spans="1:16">
      <c r="A2386" s="484" t="s">
        <v>121794</v>
      </c>
      <c r="B2386" s="485" t="s">
        <v>121793</v>
      </c>
      <c r="C2386" t="s">
        <v>121792</v>
      </c>
      <c r="D2386" t="s">
        <v>121791</v>
      </c>
      <c r="E2386" t="str">
        <f t="shared" si="37"/>
        <v>195820 - AFEPT</v>
      </c>
      <c r="F2386" t="s">
        <v>7556</v>
      </c>
      <c r="G2386" t="s">
        <v>121790</v>
      </c>
      <c r="I2386" t="s">
        <v>749</v>
      </c>
      <c r="J2386" t="s">
        <v>121789</v>
      </c>
      <c r="K2386" t="s">
        <v>208</v>
      </c>
      <c r="L2386" t="s">
        <v>121788</v>
      </c>
      <c r="N2386" t="s">
        <v>208</v>
      </c>
      <c r="O2386" t="s">
        <v>476</v>
      </c>
      <c r="P2386" t="s">
        <v>476</v>
      </c>
    </row>
    <row r="2387" spans="1:16">
      <c r="A2387" s="484" t="s">
        <v>125061</v>
      </c>
      <c r="B2387" s="485" t="s">
        <v>125060</v>
      </c>
      <c r="C2387" t="s">
        <v>125059</v>
      </c>
      <c r="D2387" t="s">
        <v>125058</v>
      </c>
      <c r="E2387" t="str">
        <f t="shared" si="37"/>
        <v>517240 - AFPROM CFA LOUIS PRIOUX BAR LE DUC</v>
      </c>
      <c r="F2387" t="s">
        <v>707</v>
      </c>
      <c r="G2387" t="s">
        <v>125057</v>
      </c>
      <c r="I2387" t="s">
        <v>36478</v>
      </c>
      <c r="J2387" t="s">
        <v>125056</v>
      </c>
      <c r="K2387" t="s">
        <v>208</v>
      </c>
      <c r="L2387" t="s">
        <v>125055</v>
      </c>
      <c r="N2387" t="s">
        <v>208</v>
      </c>
      <c r="O2387" t="s">
        <v>476</v>
      </c>
      <c r="P2387" t="s">
        <v>476</v>
      </c>
    </row>
    <row r="2388" spans="1:16">
      <c r="A2388" s="484" t="s">
        <v>84600</v>
      </c>
      <c r="B2388" s="485" t="s">
        <v>84599</v>
      </c>
      <c r="C2388" t="s">
        <v>84598</v>
      </c>
      <c r="D2388" t="s">
        <v>83839</v>
      </c>
      <c r="E2388" t="str">
        <f t="shared" si="37"/>
        <v>467080 - EFB</v>
      </c>
      <c r="G2388" t="s">
        <v>84597</v>
      </c>
      <c r="H2388" t="s">
        <v>84596</v>
      </c>
      <c r="I2388" t="s">
        <v>12601</v>
      </c>
      <c r="J2388" t="s">
        <v>84595</v>
      </c>
      <c r="K2388" t="s">
        <v>208</v>
      </c>
      <c r="L2388" t="s">
        <v>84594</v>
      </c>
      <c r="N2388" t="s">
        <v>208</v>
      </c>
      <c r="O2388" t="s">
        <v>476</v>
      </c>
      <c r="P2388" t="s">
        <v>476</v>
      </c>
    </row>
    <row r="2389" spans="1:16">
      <c r="A2389" s="484" t="s">
        <v>132656</v>
      </c>
      <c r="B2389" s="485" t="s">
        <v>132655</v>
      </c>
      <c r="C2389" t="s">
        <v>132654</v>
      </c>
      <c r="D2389" t="s">
        <v>132654</v>
      </c>
      <c r="E2389" t="str">
        <f t="shared" si="37"/>
        <v>537871 - AGEA GARIBALDI IRAF</v>
      </c>
      <c r="F2389" t="s">
        <v>2572</v>
      </c>
      <c r="G2389" t="s">
        <v>132653</v>
      </c>
      <c r="I2389" t="s">
        <v>3329</v>
      </c>
      <c r="J2389" t="s">
        <v>132652</v>
      </c>
      <c r="K2389" t="s">
        <v>208</v>
      </c>
      <c r="L2389" t="s">
        <v>132651</v>
      </c>
      <c r="N2389" t="s">
        <v>208</v>
      </c>
      <c r="O2389" t="s">
        <v>476</v>
      </c>
      <c r="P2389" t="s">
        <v>476</v>
      </c>
    </row>
    <row r="2390" spans="1:16">
      <c r="A2390" s="484" t="s">
        <v>107469</v>
      </c>
      <c r="B2390" s="485" t="s">
        <v>107468</v>
      </c>
      <c r="C2390" t="s">
        <v>107467</v>
      </c>
      <c r="D2390" t="s">
        <v>107466</v>
      </c>
      <c r="E2390" t="str">
        <f t="shared" si="37"/>
        <v>98875 - CENTRE DE FORMATION PROFESSIONNELLE GROISY</v>
      </c>
      <c r="F2390" t="s">
        <v>715</v>
      </c>
      <c r="G2390" t="s">
        <v>107465</v>
      </c>
      <c r="I2390" t="s">
        <v>107464</v>
      </c>
      <c r="J2390" t="s">
        <v>107463</v>
      </c>
      <c r="K2390" t="s">
        <v>208</v>
      </c>
      <c r="L2390" t="s">
        <v>107462</v>
      </c>
      <c r="N2390" t="s">
        <v>208</v>
      </c>
      <c r="O2390" t="s">
        <v>476</v>
      </c>
      <c r="P2390" t="s">
        <v>476</v>
      </c>
    </row>
    <row r="2391" spans="1:16">
      <c r="A2391" s="484" t="s">
        <v>95362</v>
      </c>
      <c r="B2391" s="485" t="s">
        <v>95361</v>
      </c>
      <c r="C2391" t="s">
        <v>95360</v>
      </c>
      <c r="D2391" t="s">
        <v>95359</v>
      </c>
      <c r="E2391" t="str">
        <f t="shared" si="37"/>
        <v>681209 - CLUB 50</v>
      </c>
      <c r="F2391" t="s">
        <v>59608</v>
      </c>
      <c r="G2391" t="s">
        <v>95358</v>
      </c>
      <c r="I2391" t="s">
        <v>1542</v>
      </c>
      <c r="J2391" t="s">
        <v>95357</v>
      </c>
      <c r="K2391" t="s">
        <v>208</v>
      </c>
      <c r="L2391" t="s">
        <v>95356</v>
      </c>
      <c r="N2391" t="s">
        <v>208</v>
      </c>
      <c r="O2391" t="s">
        <v>476</v>
      </c>
      <c r="P2391" t="s">
        <v>476</v>
      </c>
    </row>
    <row r="2392" spans="1:16">
      <c r="A2392" s="484" t="s">
        <v>95840</v>
      </c>
      <c r="B2392" s="485" t="s">
        <v>95839</v>
      </c>
      <c r="C2392" t="s">
        <v>95838</v>
      </c>
      <c r="D2392" t="s">
        <v>95837</v>
      </c>
      <c r="E2392" t="str">
        <f t="shared" si="37"/>
        <v>462962 - CISPEO</v>
      </c>
      <c r="F2392" t="s">
        <v>1352</v>
      </c>
      <c r="G2392" t="s">
        <v>95836</v>
      </c>
      <c r="I2392" t="s">
        <v>19313</v>
      </c>
      <c r="J2392" t="s">
        <v>95835</v>
      </c>
      <c r="K2392" t="s">
        <v>208</v>
      </c>
      <c r="L2392" t="s">
        <v>95834</v>
      </c>
      <c r="N2392" t="s">
        <v>208</v>
      </c>
      <c r="O2392" t="s">
        <v>476</v>
      </c>
      <c r="P2392" t="s">
        <v>476</v>
      </c>
    </row>
    <row r="2393" spans="1:16">
      <c r="A2393" s="484" t="s">
        <v>98397</v>
      </c>
      <c r="B2393" s="485" t="s">
        <v>98396</v>
      </c>
      <c r="C2393" t="s">
        <v>98395</v>
      </c>
      <c r="D2393" t="s">
        <v>98394</v>
      </c>
      <c r="E2393" t="str">
        <f t="shared" si="37"/>
        <v>621870 - CFAI REGION NORD PAS DE CALAIS MARCQ EN BAROEUL</v>
      </c>
      <c r="F2393" t="s">
        <v>11509</v>
      </c>
      <c r="G2393" t="s">
        <v>98393</v>
      </c>
      <c r="H2393" t="s">
        <v>98392</v>
      </c>
      <c r="I2393" t="s">
        <v>4451</v>
      </c>
      <c r="J2393" t="s">
        <v>98391</v>
      </c>
      <c r="K2393" t="s">
        <v>208</v>
      </c>
      <c r="L2393" t="s">
        <v>98390</v>
      </c>
      <c r="N2393" t="s">
        <v>208</v>
      </c>
      <c r="O2393" t="s">
        <v>476</v>
      </c>
      <c r="P2393" t="s">
        <v>476</v>
      </c>
    </row>
    <row r="2394" spans="1:16">
      <c r="A2394" s="484" t="s">
        <v>98402</v>
      </c>
      <c r="B2394" s="485" t="s">
        <v>98396</v>
      </c>
      <c r="C2394" t="s">
        <v>98401</v>
      </c>
      <c r="D2394" t="s">
        <v>98400</v>
      </c>
      <c r="E2394" t="str">
        <f t="shared" si="37"/>
        <v>634438 - CFAI HDF</v>
      </c>
      <c r="F2394" t="s">
        <v>16692</v>
      </c>
      <c r="G2394" t="s">
        <v>98399</v>
      </c>
      <c r="I2394" t="s">
        <v>4451</v>
      </c>
      <c r="K2394" t="s">
        <v>208</v>
      </c>
      <c r="L2394" t="s">
        <v>98398</v>
      </c>
      <c r="N2394" t="s">
        <v>207</v>
      </c>
      <c r="O2394" t="s">
        <v>476</v>
      </c>
      <c r="P2394" t="s">
        <v>476</v>
      </c>
    </row>
    <row r="2395" spans="1:16">
      <c r="A2395" s="484" t="s">
        <v>84275</v>
      </c>
      <c r="B2395" s="485" t="s">
        <v>84274</v>
      </c>
      <c r="C2395" t="s">
        <v>84273</v>
      </c>
      <c r="D2395" t="s">
        <v>84272</v>
      </c>
      <c r="E2395" t="str">
        <f t="shared" si="37"/>
        <v>407483 - EDARA</v>
      </c>
      <c r="F2395" t="s">
        <v>1077</v>
      </c>
      <c r="G2395" t="s">
        <v>84271</v>
      </c>
      <c r="H2395" t="s">
        <v>84270</v>
      </c>
      <c r="I2395" t="s">
        <v>802</v>
      </c>
      <c r="J2395" t="s">
        <v>84269</v>
      </c>
      <c r="K2395" t="s">
        <v>208</v>
      </c>
      <c r="L2395" t="s">
        <v>84268</v>
      </c>
      <c r="N2395" t="s">
        <v>208</v>
      </c>
      <c r="O2395" t="s">
        <v>476</v>
      </c>
      <c r="P2395" t="s">
        <v>476</v>
      </c>
    </row>
    <row r="2396" spans="1:16">
      <c r="A2396" s="484" t="s">
        <v>36672</v>
      </c>
      <c r="B2396" s="485" t="s">
        <v>36671</v>
      </c>
      <c r="C2396" t="s">
        <v>36670</v>
      </c>
      <c r="D2396" t="s">
        <v>36670</v>
      </c>
      <c r="E2396" t="str">
        <f t="shared" si="37"/>
        <v>581318 - MESSER FRANCE SA</v>
      </c>
      <c r="F2396" t="s">
        <v>16306</v>
      </c>
      <c r="G2396" t="s">
        <v>36669</v>
      </c>
      <c r="I2396" t="s">
        <v>17468</v>
      </c>
      <c r="J2396" t="s">
        <v>36668</v>
      </c>
      <c r="K2396" t="s">
        <v>208</v>
      </c>
      <c r="L2396" t="s">
        <v>36667</v>
      </c>
      <c r="N2396" t="s">
        <v>208</v>
      </c>
      <c r="O2396" t="s">
        <v>476</v>
      </c>
      <c r="P2396" t="s">
        <v>476</v>
      </c>
    </row>
    <row r="2397" spans="1:16">
      <c r="A2397" s="484" t="s">
        <v>54225</v>
      </c>
      <c r="B2397" s="485" t="s">
        <v>54224</v>
      </c>
      <c r="C2397" t="s">
        <v>54223</v>
      </c>
      <c r="D2397" t="s">
        <v>54222</v>
      </c>
      <c r="E2397" t="str">
        <f t="shared" si="37"/>
        <v>150307 - IGP INSTITUT GEORGES PORTMAN</v>
      </c>
      <c r="F2397" t="s">
        <v>9698</v>
      </c>
      <c r="G2397" t="s">
        <v>54221</v>
      </c>
      <c r="I2397" t="s">
        <v>749</v>
      </c>
      <c r="J2397" t="s">
        <v>54220</v>
      </c>
      <c r="K2397" t="s">
        <v>54219</v>
      </c>
      <c r="L2397" t="s">
        <v>54218</v>
      </c>
      <c r="N2397" t="s">
        <v>208</v>
      </c>
      <c r="O2397" t="s">
        <v>476</v>
      </c>
      <c r="P2397" t="s">
        <v>476</v>
      </c>
    </row>
    <row r="2398" spans="1:16">
      <c r="A2398" s="484" t="s">
        <v>55874</v>
      </c>
      <c r="B2398" s="485" t="s">
        <v>54464</v>
      </c>
      <c r="C2398" t="s">
        <v>55861</v>
      </c>
      <c r="D2398" t="s">
        <v>55873</v>
      </c>
      <c r="E2398" t="str">
        <f t="shared" si="37"/>
        <v>68834 - IFSO ANGERS</v>
      </c>
      <c r="F2398" t="s">
        <v>47480</v>
      </c>
      <c r="G2398" t="s">
        <v>55872</v>
      </c>
      <c r="I2398" t="s">
        <v>1647</v>
      </c>
      <c r="J2398" t="s">
        <v>55871</v>
      </c>
      <c r="K2398" t="s">
        <v>55870</v>
      </c>
      <c r="L2398" t="s">
        <v>55869</v>
      </c>
      <c r="N2398" t="s">
        <v>207</v>
      </c>
      <c r="O2398" t="s">
        <v>476</v>
      </c>
      <c r="P2398" t="s">
        <v>476</v>
      </c>
    </row>
    <row r="2399" spans="1:16">
      <c r="A2399" s="484" t="s">
        <v>55868</v>
      </c>
      <c r="B2399" s="485" t="s">
        <v>54464</v>
      </c>
      <c r="C2399" t="s">
        <v>55861</v>
      </c>
      <c r="D2399" t="s">
        <v>55867</v>
      </c>
      <c r="E2399" t="str">
        <f t="shared" si="37"/>
        <v>461350 - IFSO LANDERNEAU</v>
      </c>
      <c r="F2399" t="s">
        <v>13720</v>
      </c>
      <c r="G2399" t="s">
        <v>55866</v>
      </c>
      <c r="H2399" t="s">
        <v>55865</v>
      </c>
      <c r="I2399" t="s">
        <v>10366</v>
      </c>
      <c r="J2399" t="s">
        <v>55864</v>
      </c>
      <c r="K2399" t="s">
        <v>208</v>
      </c>
      <c r="L2399" t="s">
        <v>55863</v>
      </c>
      <c r="N2399" t="s">
        <v>208</v>
      </c>
      <c r="O2399" t="s">
        <v>476</v>
      </c>
      <c r="P2399" t="s">
        <v>476</v>
      </c>
    </row>
    <row r="2400" spans="1:16">
      <c r="A2400" s="484" t="s">
        <v>55862</v>
      </c>
      <c r="B2400" s="485" t="s">
        <v>54464</v>
      </c>
      <c r="C2400" t="s">
        <v>55861</v>
      </c>
      <c r="D2400" t="s">
        <v>55860</v>
      </c>
      <c r="E2400" t="str">
        <f t="shared" si="37"/>
        <v>558382 - IFSO LE MANS</v>
      </c>
      <c r="F2400" t="s">
        <v>8350</v>
      </c>
      <c r="G2400" t="s">
        <v>55859</v>
      </c>
      <c r="I2400" t="s">
        <v>3929</v>
      </c>
      <c r="J2400" t="s">
        <v>55858</v>
      </c>
      <c r="K2400" t="s">
        <v>208</v>
      </c>
      <c r="L2400" t="s">
        <v>55857</v>
      </c>
      <c r="N2400" t="s">
        <v>208</v>
      </c>
      <c r="O2400" t="s">
        <v>476</v>
      </c>
      <c r="P2400" t="s">
        <v>476</v>
      </c>
    </row>
    <row r="2401" spans="1:16">
      <c r="A2401" s="484" t="s">
        <v>54465</v>
      </c>
      <c r="B2401" s="485" t="s">
        <v>54464</v>
      </c>
      <c r="C2401" t="s">
        <v>54463</v>
      </c>
      <c r="D2401" t="s">
        <v>54462</v>
      </c>
      <c r="E2401" t="str">
        <f t="shared" si="37"/>
        <v>685460 - IFSO LA ROCHE SUR YON</v>
      </c>
      <c r="F2401" t="s">
        <v>8040</v>
      </c>
      <c r="G2401" t="s">
        <v>54461</v>
      </c>
      <c r="I2401" t="s">
        <v>8105</v>
      </c>
      <c r="K2401" t="s">
        <v>208</v>
      </c>
      <c r="L2401" t="s">
        <v>54460</v>
      </c>
      <c r="N2401" t="s">
        <v>208</v>
      </c>
      <c r="O2401" t="s">
        <v>476</v>
      </c>
      <c r="P2401" t="s">
        <v>476</v>
      </c>
    </row>
    <row r="2402" spans="1:16">
      <c r="A2402" s="484" t="s">
        <v>106706</v>
      </c>
      <c r="B2402" s="485" t="s">
        <v>106705</v>
      </c>
      <c r="C2402" t="s">
        <v>106704</v>
      </c>
      <c r="D2402" t="s">
        <v>106703</v>
      </c>
      <c r="E2402" t="str">
        <f t="shared" si="37"/>
        <v>486190 - CPPS NANTES</v>
      </c>
      <c r="F2402" t="s">
        <v>37125</v>
      </c>
      <c r="G2402" t="s">
        <v>106702</v>
      </c>
      <c r="I2402" t="s">
        <v>1114</v>
      </c>
      <c r="J2402" t="s">
        <v>106701</v>
      </c>
      <c r="K2402" t="s">
        <v>208</v>
      </c>
      <c r="L2402" t="s">
        <v>106700</v>
      </c>
      <c r="N2402" t="s">
        <v>208</v>
      </c>
      <c r="O2402" t="s">
        <v>476</v>
      </c>
      <c r="P2402" t="s">
        <v>476</v>
      </c>
    </row>
    <row r="2403" spans="1:16">
      <c r="A2403" s="484" t="s">
        <v>84267</v>
      </c>
      <c r="B2403" s="485" t="s">
        <v>84266</v>
      </c>
      <c r="C2403" t="s">
        <v>84265</v>
      </c>
      <c r="D2403" t="s">
        <v>84264</v>
      </c>
      <c r="E2403" t="str">
        <f t="shared" si="37"/>
        <v>550711 - EAGO</v>
      </c>
      <c r="F2403" t="s">
        <v>9019</v>
      </c>
      <c r="G2403" t="s">
        <v>84263</v>
      </c>
      <c r="H2403" t="s">
        <v>84262</v>
      </c>
      <c r="I2403" t="s">
        <v>13993</v>
      </c>
      <c r="J2403" t="s">
        <v>84261</v>
      </c>
      <c r="K2403" t="s">
        <v>208</v>
      </c>
      <c r="L2403" t="s">
        <v>84260</v>
      </c>
      <c r="N2403" t="s">
        <v>208</v>
      </c>
      <c r="O2403" t="s">
        <v>476</v>
      </c>
      <c r="P2403" t="s">
        <v>476</v>
      </c>
    </row>
    <row r="2404" spans="1:16">
      <c r="A2404" s="484" t="s">
        <v>122910</v>
      </c>
      <c r="B2404" s="485" t="s">
        <v>122909</v>
      </c>
      <c r="C2404" t="s">
        <v>122908</v>
      </c>
      <c r="D2404" t="s">
        <v>122907</v>
      </c>
      <c r="E2404" t="str">
        <f t="shared" si="37"/>
        <v>503897 - ASS DEPARTEMENTALE DES FRANCAS DE LA LOIRE</v>
      </c>
      <c r="F2404" t="s">
        <v>831</v>
      </c>
      <c r="G2404" t="s">
        <v>122906</v>
      </c>
      <c r="H2404" t="s">
        <v>53554</v>
      </c>
      <c r="I2404" t="s">
        <v>959</v>
      </c>
      <c r="J2404" t="s">
        <v>122905</v>
      </c>
      <c r="K2404" t="s">
        <v>208</v>
      </c>
      <c r="L2404" t="s">
        <v>122904</v>
      </c>
      <c r="N2404" t="s">
        <v>208</v>
      </c>
      <c r="O2404" t="s">
        <v>476</v>
      </c>
      <c r="P2404" t="s">
        <v>476</v>
      </c>
    </row>
    <row r="2405" spans="1:16">
      <c r="A2405" s="484" t="s">
        <v>98587</v>
      </c>
      <c r="B2405" s="485" t="s">
        <v>98586</v>
      </c>
      <c r="C2405" t="s">
        <v>98585</v>
      </c>
      <c r="D2405" t="s">
        <v>98585</v>
      </c>
      <c r="E2405" t="str">
        <f t="shared" si="37"/>
        <v>587928 - CFA DU ROANNAIS</v>
      </c>
      <c r="F2405" t="s">
        <v>1568</v>
      </c>
      <c r="G2405" t="s">
        <v>98584</v>
      </c>
      <c r="I2405" t="s">
        <v>98583</v>
      </c>
      <c r="J2405" t="s">
        <v>98582</v>
      </c>
      <c r="K2405" t="s">
        <v>208</v>
      </c>
      <c r="L2405" t="s">
        <v>98581</v>
      </c>
      <c r="N2405" t="s">
        <v>208</v>
      </c>
      <c r="O2405" t="s">
        <v>476</v>
      </c>
      <c r="P2405" t="s">
        <v>476</v>
      </c>
    </row>
    <row r="2406" spans="1:16">
      <c r="A2406" s="484" t="s">
        <v>111802</v>
      </c>
      <c r="B2406" s="485" t="s">
        <v>111796</v>
      </c>
      <c r="C2406" t="s">
        <v>111795</v>
      </c>
      <c r="D2406" t="s">
        <v>111801</v>
      </c>
      <c r="E2406" t="str">
        <f t="shared" si="37"/>
        <v>630664 - BTP CFA CHARENTE MARITIME SAINTES</v>
      </c>
      <c r="F2406" t="s">
        <v>6481</v>
      </c>
      <c r="G2406" t="s">
        <v>111800</v>
      </c>
      <c r="I2406" t="s">
        <v>6711</v>
      </c>
      <c r="J2406" t="s">
        <v>111799</v>
      </c>
      <c r="K2406" t="s">
        <v>208</v>
      </c>
      <c r="L2406" t="s">
        <v>111798</v>
      </c>
      <c r="N2406" t="s">
        <v>207</v>
      </c>
      <c r="O2406" t="s">
        <v>476</v>
      </c>
      <c r="P2406" t="s">
        <v>476</v>
      </c>
    </row>
    <row r="2407" spans="1:16">
      <c r="A2407" s="484" t="s">
        <v>111797</v>
      </c>
      <c r="B2407" s="485" t="s">
        <v>111796</v>
      </c>
      <c r="C2407" t="s">
        <v>111795</v>
      </c>
      <c r="D2407" t="s">
        <v>111794</v>
      </c>
      <c r="E2407" t="str">
        <f t="shared" si="37"/>
        <v>566627 - BTP CFA 86 POITOU CHARENTES ST BENOIT</v>
      </c>
      <c r="F2407" t="s">
        <v>5123</v>
      </c>
      <c r="G2407" t="s">
        <v>111793</v>
      </c>
      <c r="I2407" t="s">
        <v>11273</v>
      </c>
      <c r="J2407" t="s">
        <v>111792</v>
      </c>
      <c r="K2407" t="s">
        <v>208</v>
      </c>
      <c r="L2407" t="s">
        <v>111791</v>
      </c>
      <c r="N2407" t="s">
        <v>207</v>
      </c>
      <c r="O2407" t="s">
        <v>476</v>
      </c>
      <c r="P2407" t="s">
        <v>476</v>
      </c>
    </row>
    <row r="2408" spans="1:16">
      <c r="A2408" s="484" t="s">
        <v>23240</v>
      </c>
      <c r="B2408" s="485" t="s">
        <v>23239</v>
      </c>
      <c r="C2408" t="s">
        <v>23238</v>
      </c>
      <c r="D2408" t="s">
        <v>23237</v>
      </c>
      <c r="E2408" t="str">
        <f t="shared" si="37"/>
        <v>622965 - RIDC</v>
      </c>
      <c r="F2408" t="s">
        <v>23236</v>
      </c>
      <c r="G2408" t="s">
        <v>23235</v>
      </c>
      <c r="I2408" t="s">
        <v>626</v>
      </c>
      <c r="J2408" t="s">
        <v>23234</v>
      </c>
      <c r="K2408" t="s">
        <v>208</v>
      </c>
      <c r="L2408" t="s">
        <v>23233</v>
      </c>
      <c r="N2408" t="s">
        <v>208</v>
      </c>
      <c r="O2408" t="s">
        <v>476</v>
      </c>
      <c r="P2408" t="s">
        <v>476</v>
      </c>
    </row>
    <row r="2409" spans="1:16">
      <c r="A2409" s="484" t="s">
        <v>127569</v>
      </c>
      <c r="B2409" s="485" t="s">
        <v>127568</v>
      </c>
      <c r="C2409" t="s">
        <v>127567</v>
      </c>
      <c r="D2409" t="s">
        <v>127567</v>
      </c>
      <c r="E2409" t="str">
        <f t="shared" si="37"/>
        <v>434152 - APSIS EMERGENCE</v>
      </c>
      <c r="F2409" t="s">
        <v>17023</v>
      </c>
      <c r="G2409" t="s">
        <v>127566</v>
      </c>
      <c r="I2409" t="s">
        <v>25209</v>
      </c>
      <c r="J2409" t="s">
        <v>127565</v>
      </c>
      <c r="K2409" t="s">
        <v>208</v>
      </c>
      <c r="L2409" t="s">
        <v>127564</v>
      </c>
      <c r="N2409" t="s">
        <v>208</v>
      </c>
      <c r="O2409" t="s">
        <v>476</v>
      </c>
      <c r="P2409" t="s">
        <v>476</v>
      </c>
    </row>
    <row r="2410" spans="1:16">
      <c r="A2410" s="484" t="s">
        <v>53420</v>
      </c>
      <c r="B2410" s="485" t="s">
        <v>53419</v>
      </c>
      <c r="C2410" t="s">
        <v>53418</v>
      </c>
      <c r="D2410" t="s">
        <v>53417</v>
      </c>
      <c r="E2410" t="str">
        <f t="shared" si="37"/>
        <v>47119 - INMA</v>
      </c>
      <c r="F2410" t="s">
        <v>6592</v>
      </c>
      <c r="G2410" t="s">
        <v>53416</v>
      </c>
      <c r="I2410" t="s">
        <v>1799</v>
      </c>
      <c r="J2410" t="s">
        <v>53415</v>
      </c>
      <c r="K2410" t="s">
        <v>208</v>
      </c>
      <c r="L2410" t="s">
        <v>53414</v>
      </c>
      <c r="N2410" t="s">
        <v>208</v>
      </c>
      <c r="O2410" t="s">
        <v>476</v>
      </c>
      <c r="P2410" t="s">
        <v>476</v>
      </c>
    </row>
    <row r="2411" spans="1:16">
      <c r="A2411" s="484" t="s">
        <v>25917</v>
      </c>
      <c r="B2411" s="485" t="s">
        <v>25916</v>
      </c>
      <c r="C2411" t="s">
        <v>25915</v>
      </c>
      <c r="D2411" t="s">
        <v>25915</v>
      </c>
      <c r="E2411" t="str">
        <f t="shared" si="37"/>
        <v>686360 - PRODITION</v>
      </c>
      <c r="F2411" t="s">
        <v>5806</v>
      </c>
      <c r="G2411" t="s">
        <v>25914</v>
      </c>
      <c r="I2411" t="s">
        <v>731</v>
      </c>
      <c r="J2411" t="s">
        <v>25913</v>
      </c>
      <c r="K2411" t="s">
        <v>208</v>
      </c>
      <c r="L2411" t="s">
        <v>25912</v>
      </c>
      <c r="N2411" t="s">
        <v>208</v>
      </c>
      <c r="O2411" t="s">
        <v>476</v>
      </c>
      <c r="P2411" t="s">
        <v>476</v>
      </c>
    </row>
    <row r="2412" spans="1:16">
      <c r="A2412" s="484" t="s">
        <v>83699</v>
      </c>
      <c r="B2412" s="485" t="s">
        <v>83698</v>
      </c>
      <c r="C2412" t="s">
        <v>83697</v>
      </c>
      <c r="D2412" t="s">
        <v>83697</v>
      </c>
      <c r="E2412" t="str">
        <f t="shared" si="37"/>
        <v>204456 - ECOLE JEANNE BLUM</v>
      </c>
      <c r="F2412" t="s">
        <v>1174</v>
      </c>
      <c r="G2412" t="s">
        <v>23555</v>
      </c>
      <c r="I2412" t="s">
        <v>77826</v>
      </c>
      <c r="J2412" t="s">
        <v>83696</v>
      </c>
      <c r="K2412" t="s">
        <v>208</v>
      </c>
      <c r="L2412" t="s">
        <v>83695</v>
      </c>
      <c r="N2412" t="s">
        <v>208</v>
      </c>
      <c r="O2412" t="s">
        <v>476</v>
      </c>
      <c r="P2412" t="s">
        <v>476</v>
      </c>
    </row>
    <row r="2413" spans="1:16">
      <c r="A2413" s="484" t="s">
        <v>86542</v>
      </c>
      <c r="B2413" s="485" t="s">
        <v>86541</v>
      </c>
      <c r="C2413" t="s">
        <v>86540</v>
      </c>
      <c r="D2413" t="s">
        <v>86539</v>
      </c>
      <c r="E2413" t="str">
        <f t="shared" si="37"/>
        <v>293246 - LE DON DU SOUFFLE</v>
      </c>
      <c r="F2413" t="s">
        <v>19425</v>
      </c>
      <c r="G2413" t="s">
        <v>86538</v>
      </c>
      <c r="H2413" t="s">
        <v>86537</v>
      </c>
      <c r="I2413" t="s">
        <v>2666</v>
      </c>
      <c r="J2413" t="s">
        <v>86536</v>
      </c>
      <c r="K2413" t="s">
        <v>86535</v>
      </c>
      <c r="L2413" t="s">
        <v>86534</v>
      </c>
      <c r="N2413" t="s">
        <v>208</v>
      </c>
      <c r="O2413" t="s">
        <v>476</v>
      </c>
      <c r="P2413" t="s">
        <v>476</v>
      </c>
    </row>
    <row r="2414" spans="1:16">
      <c r="A2414" s="484" t="s">
        <v>122842</v>
      </c>
      <c r="B2414" s="485" t="s">
        <v>122841</v>
      </c>
      <c r="C2414" t="s">
        <v>122840</v>
      </c>
      <c r="D2414" t="s">
        <v>122839</v>
      </c>
      <c r="E2414" t="str">
        <f t="shared" si="37"/>
        <v>522363 - ADPEPA 12 RODEZ</v>
      </c>
      <c r="F2414" t="s">
        <v>9112</v>
      </c>
      <c r="G2414" t="s">
        <v>122838</v>
      </c>
      <c r="H2414" t="s">
        <v>122837</v>
      </c>
      <c r="I2414" t="s">
        <v>7864</v>
      </c>
      <c r="J2414" t="s">
        <v>122836</v>
      </c>
      <c r="K2414" t="s">
        <v>208</v>
      </c>
      <c r="L2414" t="s">
        <v>122835</v>
      </c>
      <c r="N2414" t="s">
        <v>208</v>
      </c>
      <c r="O2414" t="s">
        <v>476</v>
      </c>
      <c r="P2414" t="s">
        <v>476</v>
      </c>
    </row>
    <row r="2415" spans="1:16">
      <c r="A2415" s="484" t="s">
        <v>125764</v>
      </c>
      <c r="B2415" s="485" t="s">
        <v>125763</v>
      </c>
      <c r="C2415" t="s">
        <v>125762</v>
      </c>
      <c r="D2415" t="s">
        <v>125762</v>
      </c>
      <c r="E2415" t="str">
        <f t="shared" si="37"/>
        <v>463061 - ASS FAMILIALE DE GESTION DE L'OUSTAL LYCEE PRIVE</v>
      </c>
      <c r="F2415" t="s">
        <v>1077</v>
      </c>
      <c r="G2415" t="s">
        <v>125761</v>
      </c>
      <c r="I2415" t="s">
        <v>56436</v>
      </c>
      <c r="J2415" t="s">
        <v>125760</v>
      </c>
      <c r="K2415" t="s">
        <v>208</v>
      </c>
      <c r="L2415" t="s">
        <v>125759</v>
      </c>
      <c r="N2415" t="s">
        <v>208</v>
      </c>
      <c r="O2415" t="s">
        <v>476</v>
      </c>
      <c r="P2415" t="s">
        <v>476</v>
      </c>
    </row>
    <row r="2416" spans="1:16">
      <c r="A2416" s="484" t="s">
        <v>123533</v>
      </c>
      <c r="B2416" s="485" t="s">
        <v>123532</v>
      </c>
      <c r="C2416" t="s">
        <v>123531</v>
      </c>
      <c r="D2416" t="s">
        <v>123530</v>
      </c>
      <c r="E2416" t="str">
        <f t="shared" si="37"/>
        <v>38600 - ASP AFPI SAVOIE</v>
      </c>
      <c r="F2416" t="s">
        <v>831</v>
      </c>
      <c r="G2416" t="s">
        <v>123529</v>
      </c>
      <c r="H2416" t="s">
        <v>123528</v>
      </c>
      <c r="I2416" t="s">
        <v>23459</v>
      </c>
      <c r="J2416" t="s">
        <v>123527</v>
      </c>
      <c r="K2416" t="s">
        <v>208</v>
      </c>
      <c r="L2416" t="s">
        <v>123526</v>
      </c>
      <c r="N2416" t="s">
        <v>208</v>
      </c>
      <c r="O2416" t="s">
        <v>476</v>
      </c>
      <c r="P2416" t="s">
        <v>476</v>
      </c>
    </row>
    <row r="2417" spans="1:16">
      <c r="A2417" s="484" t="s">
        <v>50161</v>
      </c>
      <c r="B2417" s="485" t="s">
        <v>50160</v>
      </c>
      <c r="C2417" t="s">
        <v>50159</v>
      </c>
      <c r="D2417" t="s">
        <v>50159</v>
      </c>
      <c r="E2417" t="str">
        <f t="shared" si="37"/>
        <v>669611 - ISFEC AFAREC IDF SAINTE GENEVIEVE</v>
      </c>
      <c r="F2417" t="s">
        <v>14134</v>
      </c>
      <c r="G2417" t="s">
        <v>50158</v>
      </c>
      <c r="I2417" t="s">
        <v>626</v>
      </c>
      <c r="J2417" t="s">
        <v>50157</v>
      </c>
      <c r="K2417" t="s">
        <v>208</v>
      </c>
      <c r="L2417" t="s">
        <v>50156</v>
      </c>
      <c r="N2417" t="s">
        <v>208</v>
      </c>
      <c r="O2417" t="s">
        <v>476</v>
      </c>
      <c r="P2417" t="s">
        <v>476</v>
      </c>
    </row>
    <row r="2418" spans="1:16">
      <c r="A2418" s="484" t="s">
        <v>118432</v>
      </c>
      <c r="B2418" s="485" t="s">
        <v>118431</v>
      </c>
      <c r="C2418" t="s">
        <v>118430</v>
      </c>
      <c r="D2418" t="s">
        <v>118429</v>
      </c>
      <c r="E2418" t="str">
        <f t="shared" si="37"/>
        <v>675192 - ASIA</v>
      </c>
      <c r="F2418" t="s">
        <v>19284</v>
      </c>
      <c r="G2418" t="s">
        <v>118428</v>
      </c>
      <c r="H2418" t="s">
        <v>118427</v>
      </c>
      <c r="I2418" t="s">
        <v>81102</v>
      </c>
      <c r="J2418" t="s">
        <v>118426</v>
      </c>
      <c r="K2418" t="s">
        <v>208</v>
      </c>
      <c r="L2418" t="s">
        <v>118425</v>
      </c>
      <c r="N2418" t="s">
        <v>208</v>
      </c>
      <c r="O2418" t="s">
        <v>476</v>
      </c>
      <c r="P2418" t="s">
        <v>476</v>
      </c>
    </row>
    <row r="2419" spans="1:16">
      <c r="A2419" s="484" t="s">
        <v>53515</v>
      </c>
      <c r="B2419" s="485" t="s">
        <v>53514</v>
      </c>
      <c r="C2419" t="s">
        <v>53513</v>
      </c>
      <c r="D2419" t="s">
        <v>53512</v>
      </c>
      <c r="E2419" t="str">
        <f t="shared" si="37"/>
        <v>600714 - INFN</v>
      </c>
      <c r="F2419" t="s">
        <v>513</v>
      </c>
      <c r="G2419" t="s">
        <v>53511</v>
      </c>
      <c r="I2419" t="s">
        <v>626</v>
      </c>
      <c r="J2419" t="s">
        <v>53510</v>
      </c>
      <c r="K2419" t="s">
        <v>208</v>
      </c>
      <c r="L2419" t="s">
        <v>53509</v>
      </c>
      <c r="N2419" t="s">
        <v>208</v>
      </c>
      <c r="O2419" t="s">
        <v>476</v>
      </c>
      <c r="P2419" t="s">
        <v>476</v>
      </c>
    </row>
    <row r="2420" spans="1:16">
      <c r="A2420" s="484" t="s">
        <v>89717</v>
      </c>
      <c r="B2420" s="485" t="s">
        <v>89716</v>
      </c>
      <c r="C2420" t="s">
        <v>89715</v>
      </c>
      <c r="D2420" t="s">
        <v>89714</v>
      </c>
      <c r="E2420" t="str">
        <f t="shared" si="37"/>
        <v>646600 - CTRE REGIONAL FORMATION PROF DES AVOCATS ALIENOR</v>
      </c>
      <c r="F2420" t="s">
        <v>30894</v>
      </c>
      <c r="G2420" t="s">
        <v>89713</v>
      </c>
      <c r="I2420" t="s">
        <v>749</v>
      </c>
      <c r="J2420" t="s">
        <v>30222</v>
      </c>
      <c r="K2420" t="s">
        <v>208</v>
      </c>
      <c r="L2420" t="s">
        <v>89712</v>
      </c>
      <c r="N2420" t="s">
        <v>208</v>
      </c>
      <c r="O2420" t="s">
        <v>476</v>
      </c>
      <c r="P2420" t="s">
        <v>476</v>
      </c>
    </row>
    <row r="2421" spans="1:16">
      <c r="A2421" s="484" t="s">
        <v>73257</v>
      </c>
      <c r="B2421" s="485" t="s">
        <v>73256</v>
      </c>
      <c r="C2421" t="s">
        <v>73255</v>
      </c>
      <c r="D2421" t="s">
        <v>73255</v>
      </c>
      <c r="E2421" t="str">
        <f t="shared" si="37"/>
        <v>409212 - FEDERATION FRANCAISE DE HATHA YOGA</v>
      </c>
      <c r="F2421" t="s">
        <v>2651</v>
      </c>
      <c r="G2421" t="s">
        <v>73254</v>
      </c>
      <c r="I2421" t="s">
        <v>4703</v>
      </c>
      <c r="J2421" t="s">
        <v>73253</v>
      </c>
      <c r="K2421" t="s">
        <v>208</v>
      </c>
      <c r="L2421" t="s">
        <v>73252</v>
      </c>
      <c r="N2421" t="s">
        <v>208</v>
      </c>
      <c r="O2421" t="s">
        <v>476</v>
      </c>
      <c r="P2421" t="s">
        <v>476</v>
      </c>
    </row>
    <row r="2422" spans="1:16">
      <c r="A2422" s="484" t="s">
        <v>40456</v>
      </c>
      <c r="B2422" s="485" t="s">
        <v>40455</v>
      </c>
      <c r="C2422" t="s">
        <v>40454</v>
      </c>
      <c r="D2422" t="s">
        <v>40454</v>
      </c>
      <c r="E2422" t="str">
        <f t="shared" si="37"/>
        <v>498191 - MAISON DE L'EUROPE D'AGEN ET DE LOT ET GARONNE</v>
      </c>
      <c r="F2422" t="s">
        <v>7556</v>
      </c>
      <c r="G2422" t="s">
        <v>40453</v>
      </c>
      <c r="I2422" t="s">
        <v>12454</v>
      </c>
      <c r="J2422" t="s">
        <v>40452</v>
      </c>
      <c r="K2422" t="s">
        <v>208</v>
      </c>
      <c r="L2422" t="s">
        <v>40451</v>
      </c>
      <c r="N2422" t="s">
        <v>208</v>
      </c>
      <c r="O2422" t="s">
        <v>476</v>
      </c>
      <c r="P2422" t="s">
        <v>476</v>
      </c>
    </row>
    <row r="2423" spans="1:16">
      <c r="A2423" s="484" t="s">
        <v>111139</v>
      </c>
      <c r="B2423" s="485" t="s">
        <v>111138</v>
      </c>
      <c r="C2423" t="s">
        <v>111137</v>
      </c>
      <c r="D2423" t="s">
        <v>111136</v>
      </c>
      <c r="E2423" t="str">
        <f t="shared" si="37"/>
        <v>93403 - CPI VIRY CHATILLON</v>
      </c>
      <c r="F2423" t="s">
        <v>7453</v>
      </c>
      <c r="G2423" t="s">
        <v>111135</v>
      </c>
      <c r="I2423" t="s">
        <v>779</v>
      </c>
      <c r="J2423" t="s">
        <v>111134</v>
      </c>
      <c r="K2423" t="s">
        <v>208</v>
      </c>
      <c r="L2423" t="s">
        <v>111133</v>
      </c>
      <c r="N2423" t="s">
        <v>208</v>
      </c>
      <c r="O2423" t="s">
        <v>476</v>
      </c>
      <c r="P2423" t="s">
        <v>476</v>
      </c>
    </row>
    <row r="2424" spans="1:16">
      <c r="A2424" s="484" t="s">
        <v>99826</v>
      </c>
      <c r="B2424" s="485" t="s">
        <v>99825</v>
      </c>
      <c r="C2424" t="s">
        <v>99824</v>
      </c>
      <c r="D2424" t="s">
        <v>99823</v>
      </c>
      <c r="E2424" t="str">
        <f t="shared" si="37"/>
        <v>659095 - CENTRE DE FORMATION RAYMOND BARD CREHANGE</v>
      </c>
      <c r="F2424" t="s">
        <v>12809</v>
      </c>
      <c r="G2424" t="s">
        <v>99822</v>
      </c>
      <c r="I2424" t="s">
        <v>15611</v>
      </c>
      <c r="K2424" t="s">
        <v>208</v>
      </c>
      <c r="L2424" t="s">
        <v>99821</v>
      </c>
      <c r="N2424" t="s">
        <v>208</v>
      </c>
      <c r="O2424" t="s">
        <v>476</v>
      </c>
      <c r="P2424" t="s">
        <v>476</v>
      </c>
    </row>
    <row r="2425" spans="1:16">
      <c r="A2425" s="484" t="s">
        <v>123578</v>
      </c>
      <c r="B2425" s="485" t="s">
        <v>123577</v>
      </c>
      <c r="C2425" t="s">
        <v>123576</v>
      </c>
      <c r="D2425" t="s">
        <v>123575</v>
      </c>
      <c r="E2425" t="str">
        <f t="shared" si="37"/>
        <v>94766 - ACPM</v>
      </c>
      <c r="F2425" t="s">
        <v>5932</v>
      </c>
      <c r="G2425" t="s">
        <v>123574</v>
      </c>
      <c r="I2425" t="s">
        <v>35654</v>
      </c>
      <c r="J2425" t="s">
        <v>123573</v>
      </c>
      <c r="K2425" t="s">
        <v>208</v>
      </c>
      <c r="L2425" t="s">
        <v>123572</v>
      </c>
      <c r="N2425" t="s">
        <v>208</v>
      </c>
      <c r="O2425" t="s">
        <v>476</v>
      </c>
      <c r="P2425" t="s">
        <v>476</v>
      </c>
    </row>
    <row r="2426" spans="1:16">
      <c r="A2426" s="484" t="s">
        <v>53466</v>
      </c>
      <c r="B2426" s="485" t="s">
        <v>53465</v>
      </c>
      <c r="C2426" t="s">
        <v>53464</v>
      </c>
      <c r="D2426" t="s">
        <v>51270</v>
      </c>
      <c r="E2426" t="str">
        <f t="shared" si="37"/>
        <v>2070 - INA</v>
      </c>
      <c r="F2426" t="s">
        <v>53380</v>
      </c>
      <c r="G2426" t="s">
        <v>53463</v>
      </c>
      <c r="I2426" t="s">
        <v>53462</v>
      </c>
      <c r="J2426" t="s">
        <v>53461</v>
      </c>
      <c r="K2426" t="s">
        <v>208</v>
      </c>
      <c r="L2426" t="s">
        <v>53460</v>
      </c>
      <c r="N2426" t="s">
        <v>208</v>
      </c>
      <c r="O2426" t="s">
        <v>476</v>
      </c>
      <c r="P2426" t="s">
        <v>476</v>
      </c>
    </row>
    <row r="2427" spans="1:16">
      <c r="A2427" s="484" t="s">
        <v>55723</v>
      </c>
      <c r="B2427" s="485" t="s">
        <v>55722</v>
      </c>
      <c r="C2427" t="s">
        <v>55721</v>
      </c>
      <c r="D2427" t="s">
        <v>55720</v>
      </c>
      <c r="E2427" t="str">
        <f t="shared" si="37"/>
        <v>118734 - IKPO</v>
      </c>
      <c r="F2427" t="s">
        <v>1086</v>
      </c>
      <c r="G2427" t="s">
        <v>55719</v>
      </c>
      <c r="I2427" t="s">
        <v>1814</v>
      </c>
      <c r="J2427" t="s">
        <v>55718</v>
      </c>
      <c r="K2427" t="s">
        <v>208</v>
      </c>
      <c r="L2427" t="s">
        <v>55717</v>
      </c>
      <c r="N2427" t="s">
        <v>208</v>
      </c>
      <c r="O2427" t="s">
        <v>476</v>
      </c>
      <c r="P2427" t="s">
        <v>476</v>
      </c>
    </row>
    <row r="2428" spans="1:16">
      <c r="A2428" s="484" t="s">
        <v>53053</v>
      </c>
      <c r="B2428" s="485" t="s">
        <v>53052</v>
      </c>
      <c r="C2428" t="s">
        <v>53051</v>
      </c>
      <c r="D2428" t="s">
        <v>53050</v>
      </c>
      <c r="E2428" t="str">
        <f t="shared" si="37"/>
        <v>498762 - FLUVIA</v>
      </c>
      <c r="F2428" t="s">
        <v>10929</v>
      </c>
      <c r="G2428" t="s">
        <v>53049</v>
      </c>
      <c r="I2428" t="s">
        <v>626</v>
      </c>
      <c r="J2428" t="s">
        <v>53048</v>
      </c>
      <c r="K2428" t="s">
        <v>208</v>
      </c>
      <c r="L2428" t="s">
        <v>53047</v>
      </c>
      <c r="N2428" t="s">
        <v>208</v>
      </c>
      <c r="O2428" t="s">
        <v>476</v>
      </c>
      <c r="P2428" t="s">
        <v>476</v>
      </c>
    </row>
    <row r="2429" spans="1:16">
      <c r="A2429" s="484" t="s">
        <v>108845</v>
      </c>
      <c r="B2429" s="485" t="s">
        <v>108844</v>
      </c>
      <c r="C2429" t="s">
        <v>108843</v>
      </c>
      <c r="D2429" t="s">
        <v>108843</v>
      </c>
      <c r="E2429" t="str">
        <f t="shared" si="37"/>
        <v>451708 - CEGI SANTE</v>
      </c>
      <c r="F2429" t="s">
        <v>7547</v>
      </c>
      <c r="G2429" t="s">
        <v>108842</v>
      </c>
      <c r="I2429" t="s">
        <v>820</v>
      </c>
      <c r="J2429" t="s">
        <v>108841</v>
      </c>
      <c r="K2429" t="s">
        <v>208</v>
      </c>
      <c r="L2429" t="s">
        <v>108840</v>
      </c>
      <c r="N2429" t="s">
        <v>208</v>
      </c>
      <c r="O2429" t="s">
        <v>476</v>
      </c>
      <c r="P2429" t="s">
        <v>476</v>
      </c>
    </row>
    <row r="2430" spans="1:16">
      <c r="A2430" s="484" t="s">
        <v>71669</v>
      </c>
      <c r="B2430" s="485" t="s">
        <v>71668</v>
      </c>
      <c r="C2430" t="s">
        <v>71667</v>
      </c>
      <c r="D2430" t="s">
        <v>71667</v>
      </c>
      <c r="E2430" t="str">
        <f t="shared" si="37"/>
        <v>161822 - FONDATION LEONIE CHAPTAL</v>
      </c>
      <c r="F2430" t="s">
        <v>71666</v>
      </c>
      <c r="G2430" t="s">
        <v>71665</v>
      </c>
      <c r="H2430" t="s">
        <v>71664</v>
      </c>
      <c r="I2430" t="s">
        <v>23006</v>
      </c>
      <c r="J2430" t="s">
        <v>71663</v>
      </c>
      <c r="K2430" t="s">
        <v>71662</v>
      </c>
      <c r="L2430" t="s">
        <v>71661</v>
      </c>
      <c r="N2430" t="s">
        <v>208</v>
      </c>
      <c r="O2430" t="s">
        <v>476</v>
      </c>
      <c r="P2430" t="s">
        <v>476</v>
      </c>
    </row>
    <row r="2431" spans="1:16">
      <c r="A2431" s="484" t="s">
        <v>120984</v>
      </c>
      <c r="B2431" s="485" t="s">
        <v>120983</v>
      </c>
      <c r="C2431" t="s">
        <v>120982</v>
      </c>
      <c r="D2431" t="s">
        <v>120981</v>
      </c>
      <c r="E2431" t="str">
        <f t="shared" si="37"/>
        <v>497216 - AIFST CENTRE HORTICOLE DU LONDEL</v>
      </c>
      <c r="F2431" t="s">
        <v>7721</v>
      </c>
      <c r="G2431" t="s">
        <v>120980</v>
      </c>
      <c r="I2431" t="s">
        <v>1781</v>
      </c>
      <c r="J2431" t="s">
        <v>120979</v>
      </c>
      <c r="K2431" t="s">
        <v>208</v>
      </c>
      <c r="L2431" t="s">
        <v>120978</v>
      </c>
      <c r="N2431" t="s">
        <v>208</v>
      </c>
      <c r="O2431" t="s">
        <v>476</v>
      </c>
      <c r="P2431" t="s">
        <v>476</v>
      </c>
    </row>
    <row r="2432" spans="1:16">
      <c r="A2432" s="484" t="s">
        <v>50674</v>
      </c>
      <c r="B2432" s="485" t="s">
        <v>50673</v>
      </c>
      <c r="C2432" t="s">
        <v>50672</v>
      </c>
      <c r="D2432" t="s">
        <v>50672</v>
      </c>
      <c r="E2432" t="str">
        <f t="shared" si="37"/>
        <v>185528 - INTERTEK FRANCE</v>
      </c>
      <c r="F2432" t="s">
        <v>1848</v>
      </c>
      <c r="G2432" t="s">
        <v>50671</v>
      </c>
      <c r="H2432" t="s">
        <v>50670</v>
      </c>
      <c r="I2432" t="s">
        <v>50669</v>
      </c>
      <c r="J2432" t="s">
        <v>50668</v>
      </c>
      <c r="K2432" t="s">
        <v>50667</v>
      </c>
      <c r="L2432" t="s">
        <v>50666</v>
      </c>
      <c r="N2432" t="s">
        <v>208</v>
      </c>
      <c r="O2432" t="s">
        <v>476</v>
      </c>
      <c r="P2432" t="s">
        <v>476</v>
      </c>
    </row>
    <row r="2433" spans="1:16">
      <c r="A2433" s="484" t="s">
        <v>63155</v>
      </c>
      <c r="B2433" s="485" t="s">
        <v>63154</v>
      </c>
      <c r="C2433" t="s">
        <v>63153</v>
      </c>
      <c r="D2433" t="s">
        <v>63152</v>
      </c>
      <c r="E2433" t="str">
        <f t="shared" si="37"/>
        <v>484544 - GLEM</v>
      </c>
      <c r="F2433" t="s">
        <v>1568</v>
      </c>
      <c r="G2433" t="s">
        <v>63151</v>
      </c>
      <c r="I2433" t="s">
        <v>25816</v>
      </c>
      <c r="J2433" t="s">
        <v>63150</v>
      </c>
      <c r="K2433" t="s">
        <v>208</v>
      </c>
      <c r="L2433" t="s">
        <v>63149</v>
      </c>
      <c r="N2433" t="s">
        <v>208</v>
      </c>
      <c r="O2433" t="s">
        <v>476</v>
      </c>
      <c r="P2433" t="s">
        <v>476</v>
      </c>
    </row>
    <row r="2434" spans="1:16">
      <c r="A2434" s="484" t="s">
        <v>74635</v>
      </c>
      <c r="B2434" s="485" t="s">
        <v>74634</v>
      </c>
      <c r="C2434" t="s">
        <v>74633</v>
      </c>
      <c r="D2434" t="s">
        <v>74632</v>
      </c>
      <c r="E2434" t="str">
        <f t="shared" ref="E2434:E2497" si="38">_xlfn.CONCAT(L2434," - ",D2434)</f>
        <v>329113 - ECHO NANTES</v>
      </c>
      <c r="F2434" t="s">
        <v>44247</v>
      </c>
      <c r="G2434" t="s">
        <v>74631</v>
      </c>
      <c r="H2434" t="s">
        <v>74630</v>
      </c>
      <c r="I2434" t="s">
        <v>1837</v>
      </c>
      <c r="J2434" t="s">
        <v>74629</v>
      </c>
      <c r="K2434" t="s">
        <v>208</v>
      </c>
      <c r="L2434" t="s">
        <v>74628</v>
      </c>
      <c r="N2434" t="s">
        <v>208</v>
      </c>
      <c r="O2434" t="s">
        <v>476</v>
      </c>
      <c r="P2434" t="s">
        <v>476</v>
      </c>
    </row>
    <row r="2435" spans="1:16">
      <c r="A2435" s="484" t="s">
        <v>47797</v>
      </c>
      <c r="B2435" s="485" t="s">
        <v>47796</v>
      </c>
      <c r="C2435" t="s">
        <v>47795</v>
      </c>
      <c r="D2435" t="s">
        <v>47794</v>
      </c>
      <c r="E2435" t="str">
        <f t="shared" si="38"/>
        <v>506655 - KONICA MINOLTA CARRIERES SUR SEINE</v>
      </c>
      <c r="F2435" t="s">
        <v>3513</v>
      </c>
      <c r="G2435" t="s">
        <v>47793</v>
      </c>
      <c r="I2435" t="s">
        <v>15643</v>
      </c>
      <c r="J2435" t="s">
        <v>47792</v>
      </c>
      <c r="K2435" t="s">
        <v>208</v>
      </c>
      <c r="L2435" t="s">
        <v>47791</v>
      </c>
      <c r="N2435" t="s">
        <v>208</v>
      </c>
      <c r="O2435" t="s">
        <v>476</v>
      </c>
      <c r="P2435" t="s">
        <v>476</v>
      </c>
    </row>
    <row r="2436" spans="1:16">
      <c r="A2436" s="484" t="s">
        <v>121209</v>
      </c>
      <c r="B2436" s="485" t="s">
        <v>121208</v>
      </c>
      <c r="C2436" t="s">
        <v>121207</v>
      </c>
      <c r="D2436" t="s">
        <v>121206</v>
      </c>
      <c r="E2436" t="str">
        <f t="shared" si="38"/>
        <v>519649 - AGDUC MEYLAN</v>
      </c>
      <c r="F2436" t="s">
        <v>2771</v>
      </c>
      <c r="G2436" t="s">
        <v>121205</v>
      </c>
      <c r="H2436" t="s">
        <v>121204</v>
      </c>
      <c r="I2436" t="s">
        <v>7644</v>
      </c>
      <c r="J2436" t="s">
        <v>121203</v>
      </c>
      <c r="K2436" t="s">
        <v>121202</v>
      </c>
      <c r="L2436" t="s">
        <v>121201</v>
      </c>
      <c r="N2436" t="s">
        <v>208</v>
      </c>
      <c r="O2436" t="s">
        <v>476</v>
      </c>
      <c r="P2436" t="s">
        <v>476</v>
      </c>
    </row>
    <row r="2437" spans="1:16">
      <c r="A2437" s="484" t="s">
        <v>118279</v>
      </c>
      <c r="B2437" s="485" t="s">
        <v>100491</v>
      </c>
      <c r="C2437" t="s">
        <v>118278</v>
      </c>
      <c r="D2437" t="s">
        <v>118277</v>
      </c>
      <c r="E2437" t="str">
        <f t="shared" si="38"/>
        <v>3505 - ATEC ITS TOURS</v>
      </c>
      <c r="F2437" t="s">
        <v>5775</v>
      </c>
      <c r="G2437" t="s">
        <v>118276</v>
      </c>
      <c r="H2437" t="s">
        <v>118275</v>
      </c>
      <c r="I2437" t="s">
        <v>1799</v>
      </c>
      <c r="J2437" t="s">
        <v>118274</v>
      </c>
      <c r="K2437" t="s">
        <v>208</v>
      </c>
      <c r="L2437" t="s">
        <v>118273</v>
      </c>
      <c r="N2437" t="s">
        <v>208</v>
      </c>
      <c r="O2437" t="s">
        <v>476</v>
      </c>
      <c r="P2437" t="s">
        <v>476</v>
      </c>
    </row>
    <row r="2438" spans="1:16">
      <c r="A2438" s="484" t="s">
        <v>100492</v>
      </c>
      <c r="B2438" s="485" t="s">
        <v>100491</v>
      </c>
      <c r="C2438" t="s">
        <v>100490</v>
      </c>
      <c r="D2438" t="s">
        <v>100489</v>
      </c>
      <c r="E2438" t="str">
        <f t="shared" si="38"/>
        <v>541515 - CIBC TOURAINE VAL DE LOIRE</v>
      </c>
      <c r="F2438" t="s">
        <v>831</v>
      </c>
      <c r="G2438" t="s">
        <v>100488</v>
      </c>
      <c r="I2438" t="s">
        <v>1799</v>
      </c>
      <c r="J2438" t="s">
        <v>100487</v>
      </c>
      <c r="K2438" t="s">
        <v>208</v>
      </c>
      <c r="L2438" t="s">
        <v>100486</v>
      </c>
      <c r="N2438" t="s">
        <v>208</v>
      </c>
      <c r="O2438" t="s">
        <v>476</v>
      </c>
      <c r="P2438" t="s">
        <v>476</v>
      </c>
    </row>
    <row r="2439" spans="1:16">
      <c r="A2439" s="484" t="s">
        <v>39682</v>
      </c>
      <c r="B2439" s="485" t="s">
        <v>39681</v>
      </c>
      <c r="C2439" t="s">
        <v>39680</v>
      </c>
      <c r="D2439" t="s">
        <v>39679</v>
      </c>
      <c r="E2439" t="str">
        <f t="shared" si="38"/>
        <v>512813 - MFR 42</v>
      </c>
      <c r="F2439" t="s">
        <v>6983</v>
      </c>
      <c r="G2439" t="s">
        <v>39678</v>
      </c>
      <c r="I2439" t="s">
        <v>959</v>
      </c>
      <c r="J2439" t="s">
        <v>39677</v>
      </c>
      <c r="K2439" t="s">
        <v>208</v>
      </c>
      <c r="L2439" t="s">
        <v>39676</v>
      </c>
      <c r="N2439" t="s">
        <v>207</v>
      </c>
      <c r="O2439" t="s">
        <v>476</v>
      </c>
      <c r="P2439" t="s">
        <v>476</v>
      </c>
    </row>
    <row r="2440" spans="1:16">
      <c r="A2440" s="484" t="s">
        <v>55087</v>
      </c>
      <c r="B2440" s="485" t="s">
        <v>55086</v>
      </c>
      <c r="C2440" t="s">
        <v>55085</v>
      </c>
      <c r="D2440" t="s">
        <v>55084</v>
      </c>
      <c r="E2440" t="str">
        <f t="shared" si="38"/>
        <v>510002 - CFA ST ETIENNE</v>
      </c>
      <c r="F2440" t="s">
        <v>831</v>
      </c>
      <c r="G2440" t="s">
        <v>55083</v>
      </c>
      <c r="H2440" t="s">
        <v>55082</v>
      </c>
      <c r="I2440" t="s">
        <v>959</v>
      </c>
      <c r="J2440" t="s">
        <v>55081</v>
      </c>
      <c r="K2440" t="s">
        <v>208</v>
      </c>
      <c r="L2440" t="s">
        <v>55080</v>
      </c>
      <c r="N2440" t="s">
        <v>207</v>
      </c>
      <c r="O2440" t="s">
        <v>476</v>
      </c>
      <c r="P2440" t="s">
        <v>476</v>
      </c>
    </row>
    <row r="2441" spans="1:16">
      <c r="A2441" s="484" t="s">
        <v>38916</v>
      </c>
      <c r="B2441" s="485" t="s">
        <v>38915</v>
      </c>
      <c r="C2441" t="s">
        <v>38914</v>
      </c>
      <c r="D2441" t="s">
        <v>38913</v>
      </c>
      <c r="E2441" t="str">
        <f t="shared" si="38"/>
        <v>367928 - MFR ST GERMAIN LESPINASSE</v>
      </c>
      <c r="F2441" t="s">
        <v>2572</v>
      </c>
      <c r="G2441" t="s">
        <v>38912</v>
      </c>
      <c r="I2441" t="s">
        <v>38911</v>
      </c>
      <c r="J2441" t="s">
        <v>38910</v>
      </c>
      <c r="K2441" t="s">
        <v>208</v>
      </c>
      <c r="L2441" t="s">
        <v>38909</v>
      </c>
      <c r="N2441" t="s">
        <v>208</v>
      </c>
      <c r="O2441" t="s">
        <v>476</v>
      </c>
      <c r="P2441" t="s">
        <v>476</v>
      </c>
    </row>
    <row r="2442" spans="1:16">
      <c r="A2442" s="484" t="s">
        <v>39634</v>
      </c>
      <c r="B2442" s="485" t="s">
        <v>39633</v>
      </c>
      <c r="C2442" t="s">
        <v>39632</v>
      </c>
      <c r="D2442" t="s">
        <v>39631</v>
      </c>
      <c r="E2442" t="str">
        <f t="shared" si="38"/>
        <v>524542 - MFR VOUGY</v>
      </c>
      <c r="F2442" t="s">
        <v>19689</v>
      </c>
      <c r="G2442" t="s">
        <v>39630</v>
      </c>
      <c r="I2442" t="s">
        <v>39629</v>
      </c>
      <c r="J2442" t="s">
        <v>39628</v>
      </c>
      <c r="K2442" t="s">
        <v>208</v>
      </c>
      <c r="L2442" t="s">
        <v>39627</v>
      </c>
      <c r="N2442" t="s">
        <v>207</v>
      </c>
      <c r="O2442" t="s">
        <v>476</v>
      </c>
      <c r="P2442" t="s">
        <v>476</v>
      </c>
    </row>
    <row r="2443" spans="1:16">
      <c r="A2443" s="484" t="s">
        <v>39650</v>
      </c>
      <c r="B2443" s="485" t="s">
        <v>39649</v>
      </c>
      <c r="C2443" t="s">
        <v>39648</v>
      </c>
      <c r="D2443" t="s">
        <v>39647</v>
      </c>
      <c r="E2443" t="str">
        <f t="shared" si="38"/>
        <v>624329 - MFR VERTUS</v>
      </c>
      <c r="F2443" t="s">
        <v>14043</v>
      </c>
      <c r="G2443" t="s">
        <v>39646</v>
      </c>
      <c r="I2443" t="s">
        <v>39645</v>
      </c>
      <c r="J2443" t="s">
        <v>39644</v>
      </c>
      <c r="K2443" t="s">
        <v>208</v>
      </c>
      <c r="L2443" t="s">
        <v>39643</v>
      </c>
      <c r="N2443" t="s">
        <v>207</v>
      </c>
      <c r="O2443" t="s">
        <v>476</v>
      </c>
      <c r="P2443" t="s">
        <v>476</v>
      </c>
    </row>
    <row r="2444" spans="1:16">
      <c r="A2444" s="484" t="s">
        <v>63612</v>
      </c>
      <c r="B2444" s="485" t="s">
        <v>63603</v>
      </c>
      <c r="C2444" t="s">
        <v>63611</v>
      </c>
      <c r="D2444" t="s">
        <v>63610</v>
      </c>
      <c r="E2444" t="str">
        <f t="shared" si="38"/>
        <v>471367 - GROUPE SOS SANTE MONT SAINT MARTIN</v>
      </c>
      <c r="F2444" t="s">
        <v>1710</v>
      </c>
      <c r="G2444" t="s">
        <v>63609</v>
      </c>
      <c r="H2444" t="s">
        <v>63608</v>
      </c>
      <c r="I2444" t="s">
        <v>63607</v>
      </c>
      <c r="J2444" t="s">
        <v>63606</v>
      </c>
      <c r="K2444" t="s">
        <v>208</v>
      </c>
      <c r="L2444" t="s">
        <v>63605</v>
      </c>
      <c r="N2444" t="s">
        <v>208</v>
      </c>
      <c r="O2444" t="s">
        <v>476</v>
      </c>
      <c r="P2444" t="s">
        <v>476</v>
      </c>
    </row>
    <row r="2445" spans="1:16">
      <c r="A2445" s="484" t="s">
        <v>63604</v>
      </c>
      <c r="B2445" s="485" t="s">
        <v>63603</v>
      </c>
      <c r="C2445" t="s">
        <v>63602</v>
      </c>
      <c r="D2445" t="s">
        <v>63601</v>
      </c>
      <c r="E2445" t="str">
        <f t="shared" si="38"/>
        <v>179875 - GROUPE SOS SANTE SENIORS METZ</v>
      </c>
      <c r="F2445" t="s">
        <v>1077</v>
      </c>
      <c r="G2445" t="s">
        <v>63600</v>
      </c>
      <c r="I2445" t="s">
        <v>771</v>
      </c>
      <c r="J2445" t="s">
        <v>63599</v>
      </c>
      <c r="K2445" t="s">
        <v>63598</v>
      </c>
      <c r="L2445" t="s">
        <v>63597</v>
      </c>
      <c r="N2445" t="s">
        <v>208</v>
      </c>
      <c r="O2445" t="s">
        <v>476</v>
      </c>
      <c r="P2445" t="s">
        <v>476</v>
      </c>
    </row>
    <row r="2446" spans="1:16">
      <c r="A2446" s="484" t="s">
        <v>63615</v>
      </c>
      <c r="B2446" s="485" t="s">
        <v>63603</v>
      </c>
      <c r="C2446" t="s">
        <v>63611</v>
      </c>
      <c r="D2446" t="s">
        <v>63611</v>
      </c>
      <c r="E2446" t="str">
        <f t="shared" si="38"/>
        <v>626790 - GROUPE SOS SANTE</v>
      </c>
      <c r="F2446" t="s">
        <v>61627</v>
      </c>
      <c r="G2446" t="s">
        <v>63614</v>
      </c>
      <c r="I2446" t="s">
        <v>8412</v>
      </c>
      <c r="K2446" t="s">
        <v>208</v>
      </c>
      <c r="L2446" t="s">
        <v>63613</v>
      </c>
      <c r="N2446" t="s">
        <v>208</v>
      </c>
      <c r="O2446" t="s">
        <v>476</v>
      </c>
      <c r="P2446" t="s">
        <v>476</v>
      </c>
    </row>
    <row r="2447" spans="1:16">
      <c r="A2447" s="484" t="s">
        <v>122563</v>
      </c>
      <c r="B2447" s="485" t="s">
        <v>122562</v>
      </c>
      <c r="C2447" t="s">
        <v>122561</v>
      </c>
      <c r="D2447" t="s">
        <v>122560</v>
      </c>
      <c r="E2447" t="str">
        <f t="shared" si="38"/>
        <v>501645 - AMIGRAF</v>
      </c>
      <c r="F2447" t="s">
        <v>1817</v>
      </c>
      <c r="G2447" t="s">
        <v>122559</v>
      </c>
      <c r="I2447" t="s">
        <v>1814</v>
      </c>
      <c r="J2447" t="s">
        <v>122558</v>
      </c>
      <c r="K2447" t="s">
        <v>208</v>
      </c>
      <c r="L2447" t="s">
        <v>122557</v>
      </c>
      <c r="N2447" t="s">
        <v>207</v>
      </c>
      <c r="O2447" t="s">
        <v>476</v>
      </c>
      <c r="P2447" t="s">
        <v>476</v>
      </c>
    </row>
    <row r="2448" spans="1:16">
      <c r="A2448" s="484" t="s">
        <v>25524</v>
      </c>
      <c r="B2448" s="485" t="s">
        <v>25523</v>
      </c>
      <c r="C2448" t="s">
        <v>25522</v>
      </c>
      <c r="D2448" t="s">
        <v>25521</v>
      </c>
      <c r="E2448" t="str">
        <f t="shared" si="38"/>
        <v>633203 - PROMEO CFAI PICARDIE SENLIS</v>
      </c>
      <c r="F2448" t="s">
        <v>16330</v>
      </c>
      <c r="G2448" t="s">
        <v>25520</v>
      </c>
      <c r="I2448" t="s">
        <v>25519</v>
      </c>
      <c r="J2448" t="s">
        <v>25518</v>
      </c>
      <c r="K2448" t="s">
        <v>208</v>
      </c>
      <c r="L2448" t="s">
        <v>25517</v>
      </c>
      <c r="N2448" t="s">
        <v>207</v>
      </c>
      <c r="O2448" t="s">
        <v>476</v>
      </c>
      <c r="P2448" t="s">
        <v>476</v>
      </c>
    </row>
    <row r="2449" spans="1:16">
      <c r="A2449" s="484" t="s">
        <v>25536</v>
      </c>
      <c r="B2449" s="485" t="s">
        <v>25523</v>
      </c>
      <c r="C2449" t="s">
        <v>25522</v>
      </c>
      <c r="D2449" t="s">
        <v>25535</v>
      </c>
      <c r="E2449" t="str">
        <f t="shared" si="38"/>
        <v>632065 - PROMEO CFAI PICARDIE AMIENS</v>
      </c>
      <c r="F2449" t="s">
        <v>25534</v>
      </c>
      <c r="G2449" t="s">
        <v>25533</v>
      </c>
      <c r="H2449" t="s">
        <v>25532</v>
      </c>
      <c r="I2449" t="s">
        <v>1806</v>
      </c>
      <c r="J2449" t="s">
        <v>25531</v>
      </c>
      <c r="K2449" t="s">
        <v>208</v>
      </c>
      <c r="L2449" t="s">
        <v>25530</v>
      </c>
      <c r="N2449" t="s">
        <v>207</v>
      </c>
      <c r="O2449" t="s">
        <v>476</v>
      </c>
      <c r="P2449" t="s">
        <v>476</v>
      </c>
    </row>
    <row r="2450" spans="1:16">
      <c r="A2450" s="484" t="s">
        <v>25529</v>
      </c>
      <c r="B2450" s="485" t="s">
        <v>25523</v>
      </c>
      <c r="C2450" t="s">
        <v>25522</v>
      </c>
      <c r="D2450" t="s">
        <v>25528</v>
      </c>
      <c r="E2450" t="str">
        <f t="shared" si="38"/>
        <v>644810 - PROMEO CFAI PICARDIE SAINT QUENTIN</v>
      </c>
      <c r="F2450" t="s">
        <v>6776</v>
      </c>
      <c r="G2450" t="s">
        <v>25527</v>
      </c>
      <c r="I2450" t="s">
        <v>25321</v>
      </c>
      <c r="J2450" t="s">
        <v>25526</v>
      </c>
      <c r="K2450" t="s">
        <v>208</v>
      </c>
      <c r="L2450" t="s">
        <v>25525</v>
      </c>
      <c r="N2450" t="s">
        <v>207</v>
      </c>
      <c r="O2450" t="s">
        <v>476</v>
      </c>
      <c r="P2450" t="s">
        <v>476</v>
      </c>
    </row>
    <row r="2451" spans="1:16">
      <c r="A2451" s="484" t="s">
        <v>107477</v>
      </c>
      <c r="B2451" s="485" t="s">
        <v>107476</v>
      </c>
      <c r="C2451" t="s">
        <v>107475</v>
      </c>
      <c r="D2451" t="s">
        <v>107474</v>
      </c>
      <c r="E2451" t="str">
        <f t="shared" si="38"/>
        <v>495724 - CFPR DE VAUMOISE</v>
      </c>
      <c r="F2451" t="s">
        <v>2572</v>
      </c>
      <c r="G2451" t="s">
        <v>107473</v>
      </c>
      <c r="I2451" t="s">
        <v>107472</v>
      </c>
      <c r="J2451" t="s">
        <v>107471</v>
      </c>
      <c r="K2451" t="s">
        <v>208</v>
      </c>
      <c r="L2451" t="s">
        <v>107470</v>
      </c>
      <c r="N2451" t="s">
        <v>207</v>
      </c>
      <c r="O2451" t="s">
        <v>476</v>
      </c>
      <c r="P2451" t="s">
        <v>476</v>
      </c>
    </row>
    <row r="2452" spans="1:16">
      <c r="A2452" s="484" t="s">
        <v>39893</v>
      </c>
      <c r="B2452" s="485" t="s">
        <v>39892</v>
      </c>
      <c r="C2452" t="s">
        <v>39891</v>
      </c>
      <c r="D2452" t="s">
        <v>39890</v>
      </c>
      <c r="E2452" t="str">
        <f t="shared" si="38"/>
        <v>520664 - MFR DE ANSE</v>
      </c>
      <c r="F2452" t="s">
        <v>1710</v>
      </c>
      <c r="G2452" t="s">
        <v>39889</v>
      </c>
      <c r="I2452" t="s">
        <v>39888</v>
      </c>
      <c r="J2452" t="s">
        <v>39887</v>
      </c>
      <c r="K2452" t="s">
        <v>208</v>
      </c>
      <c r="L2452" t="s">
        <v>39886</v>
      </c>
      <c r="N2452" t="s">
        <v>208</v>
      </c>
      <c r="O2452" t="s">
        <v>476</v>
      </c>
      <c r="P2452" t="s">
        <v>476</v>
      </c>
    </row>
    <row r="2453" spans="1:16">
      <c r="A2453" s="484" t="s">
        <v>40143</v>
      </c>
      <c r="B2453" s="485" t="s">
        <v>40142</v>
      </c>
      <c r="C2453" t="s">
        <v>40141</v>
      </c>
      <c r="D2453" t="s">
        <v>40140</v>
      </c>
      <c r="E2453" t="str">
        <f t="shared" si="38"/>
        <v>462007 - MFR DE L'OUEST ST CONSORCE</v>
      </c>
      <c r="F2453" t="s">
        <v>1710</v>
      </c>
      <c r="H2453" t="s">
        <v>40139</v>
      </c>
      <c r="I2453" t="s">
        <v>40138</v>
      </c>
      <c r="K2453" t="s">
        <v>208</v>
      </c>
      <c r="L2453" t="s">
        <v>40137</v>
      </c>
      <c r="N2453" t="s">
        <v>208</v>
      </c>
      <c r="O2453" t="s">
        <v>476</v>
      </c>
      <c r="P2453" t="s">
        <v>476</v>
      </c>
    </row>
    <row r="2454" spans="1:16">
      <c r="A2454" s="484" t="s">
        <v>83132</v>
      </c>
      <c r="B2454" s="485" t="s">
        <v>83131</v>
      </c>
      <c r="C2454" t="s">
        <v>83130</v>
      </c>
      <c r="D2454" t="s">
        <v>83129</v>
      </c>
      <c r="E2454" t="str">
        <f t="shared" si="38"/>
        <v>230108 - ESSSE - OCELLIA LYON</v>
      </c>
      <c r="F2454" t="s">
        <v>5505</v>
      </c>
      <c r="G2454" t="s">
        <v>83128</v>
      </c>
      <c r="H2454" t="s">
        <v>83127</v>
      </c>
      <c r="I2454" t="s">
        <v>2176</v>
      </c>
      <c r="J2454" t="s">
        <v>83126</v>
      </c>
      <c r="K2454" t="s">
        <v>83125</v>
      </c>
      <c r="L2454" t="s">
        <v>83124</v>
      </c>
      <c r="N2454" t="s">
        <v>207</v>
      </c>
      <c r="O2454" t="s">
        <v>476</v>
      </c>
      <c r="P2454" t="s">
        <v>476</v>
      </c>
    </row>
    <row r="2455" spans="1:16">
      <c r="A2455" s="484" t="s">
        <v>39792</v>
      </c>
      <c r="B2455" s="485" t="s">
        <v>39791</v>
      </c>
      <c r="C2455" t="s">
        <v>39790</v>
      </c>
      <c r="D2455" t="s">
        <v>39789</v>
      </c>
      <c r="E2455" t="str">
        <f t="shared" si="38"/>
        <v>586602 - MFR FYE</v>
      </c>
      <c r="F2455" t="s">
        <v>39788</v>
      </c>
      <c r="G2455" t="s">
        <v>39787</v>
      </c>
      <c r="I2455" t="s">
        <v>39786</v>
      </c>
      <c r="J2455" t="s">
        <v>39785</v>
      </c>
      <c r="K2455" t="s">
        <v>208</v>
      </c>
      <c r="L2455" t="s">
        <v>39784</v>
      </c>
      <c r="N2455" t="s">
        <v>208</v>
      </c>
      <c r="O2455" t="s">
        <v>476</v>
      </c>
      <c r="P2455" t="s">
        <v>476</v>
      </c>
    </row>
    <row r="2456" spans="1:16">
      <c r="A2456" s="484" t="s">
        <v>40993</v>
      </c>
      <c r="B2456" s="485" t="s">
        <v>40992</v>
      </c>
      <c r="C2456" t="s">
        <v>40991</v>
      </c>
      <c r="D2456" t="s">
        <v>40991</v>
      </c>
      <c r="E2456" t="str">
        <f t="shared" si="38"/>
        <v>495566 - LYCEE RURAL PRIVE JEANNE ANTIDE</v>
      </c>
      <c r="F2456" t="s">
        <v>7547</v>
      </c>
      <c r="G2456" t="s">
        <v>40990</v>
      </c>
      <c r="I2456" t="s">
        <v>40989</v>
      </c>
      <c r="J2456" t="s">
        <v>40988</v>
      </c>
      <c r="K2456" t="s">
        <v>208</v>
      </c>
      <c r="L2456" t="s">
        <v>40987</v>
      </c>
      <c r="N2456" t="s">
        <v>208</v>
      </c>
      <c r="O2456" t="s">
        <v>476</v>
      </c>
      <c r="P2456" t="s">
        <v>476</v>
      </c>
    </row>
    <row r="2457" spans="1:16">
      <c r="A2457" s="484" t="s">
        <v>95956</v>
      </c>
      <c r="B2457" s="485" t="s">
        <v>95955</v>
      </c>
      <c r="C2457" t="s">
        <v>95954</v>
      </c>
      <c r="D2457" t="s">
        <v>95953</v>
      </c>
      <c r="E2457" t="str">
        <f t="shared" si="38"/>
        <v>621651 - CIFCA PARIS</v>
      </c>
      <c r="F2457" t="s">
        <v>24212</v>
      </c>
      <c r="G2457" t="s">
        <v>95952</v>
      </c>
      <c r="I2457" t="s">
        <v>626</v>
      </c>
      <c r="J2457" t="s">
        <v>95951</v>
      </c>
      <c r="K2457" t="s">
        <v>208</v>
      </c>
      <c r="L2457" t="s">
        <v>95950</v>
      </c>
      <c r="N2457" t="s">
        <v>208</v>
      </c>
      <c r="O2457" t="s">
        <v>476</v>
      </c>
      <c r="P2457" t="s">
        <v>476</v>
      </c>
    </row>
    <row r="2458" spans="1:16">
      <c r="A2458" s="484" t="s">
        <v>73728</v>
      </c>
      <c r="B2458" s="485" t="s">
        <v>73727</v>
      </c>
      <c r="C2458" t="s">
        <v>73726</v>
      </c>
      <c r="D2458" t="s">
        <v>73725</v>
      </c>
      <c r="E2458" t="str">
        <f t="shared" si="38"/>
        <v>682147 - FFEPGV MONTREUIL</v>
      </c>
      <c r="F2458" t="s">
        <v>3468</v>
      </c>
      <c r="G2458" t="s">
        <v>73724</v>
      </c>
      <c r="I2458" t="s">
        <v>4951</v>
      </c>
      <c r="J2458" t="s">
        <v>73723</v>
      </c>
      <c r="K2458" t="s">
        <v>208</v>
      </c>
      <c r="L2458" t="s">
        <v>73722</v>
      </c>
      <c r="N2458" t="s">
        <v>208</v>
      </c>
      <c r="O2458" t="s">
        <v>476</v>
      </c>
      <c r="P2458" t="s">
        <v>476</v>
      </c>
    </row>
    <row r="2459" spans="1:16">
      <c r="A2459" s="484" t="s">
        <v>55635</v>
      </c>
      <c r="B2459" s="485" t="s">
        <v>55634</v>
      </c>
      <c r="C2459" t="s">
        <v>55633</v>
      </c>
      <c r="D2459" t="s">
        <v>55633</v>
      </c>
      <c r="E2459" t="str">
        <f t="shared" si="38"/>
        <v>447729 - INSTITUT DE L'ELEVAGE</v>
      </c>
      <c r="F2459" t="s">
        <v>3889</v>
      </c>
      <c r="G2459" t="s">
        <v>55632</v>
      </c>
      <c r="I2459" t="s">
        <v>8273</v>
      </c>
      <c r="J2459" t="s">
        <v>55631</v>
      </c>
      <c r="K2459" t="s">
        <v>208</v>
      </c>
      <c r="L2459" t="s">
        <v>55630</v>
      </c>
      <c r="N2459" t="s">
        <v>208</v>
      </c>
      <c r="O2459" t="s">
        <v>476</v>
      </c>
      <c r="P2459" t="s">
        <v>476</v>
      </c>
    </row>
    <row r="2460" spans="1:16">
      <c r="A2460" s="484" t="s">
        <v>39642</v>
      </c>
      <c r="B2460" s="485" t="s">
        <v>39641</v>
      </c>
      <c r="C2460" t="s">
        <v>39640</v>
      </c>
      <c r="D2460" t="s">
        <v>39639</v>
      </c>
      <c r="E2460" t="str">
        <f t="shared" si="38"/>
        <v>649090 - MFR DE VILLERS BOCAGE</v>
      </c>
      <c r="F2460" t="s">
        <v>5037</v>
      </c>
      <c r="G2460" t="s">
        <v>39638</v>
      </c>
      <c r="I2460" t="s">
        <v>39637</v>
      </c>
      <c r="J2460" t="s">
        <v>39636</v>
      </c>
      <c r="K2460" t="s">
        <v>208</v>
      </c>
      <c r="L2460" t="s">
        <v>39635</v>
      </c>
      <c r="N2460" t="s">
        <v>207</v>
      </c>
      <c r="O2460" t="s">
        <v>476</v>
      </c>
      <c r="P2460" t="s">
        <v>476</v>
      </c>
    </row>
    <row r="2461" spans="1:16">
      <c r="A2461" s="484" t="s">
        <v>121807</v>
      </c>
      <c r="B2461" s="485" t="s">
        <v>121806</v>
      </c>
      <c r="C2461" t="s">
        <v>121805</v>
      </c>
      <c r="D2461" t="s">
        <v>121804</v>
      </c>
      <c r="E2461" t="str">
        <f t="shared" si="38"/>
        <v>607666 - AFCIC MARCQ EN BAROEUL</v>
      </c>
      <c r="F2461" t="s">
        <v>5487</v>
      </c>
      <c r="G2461" t="s">
        <v>62395</v>
      </c>
      <c r="I2461" t="s">
        <v>4451</v>
      </c>
      <c r="J2461" t="s">
        <v>121803</v>
      </c>
      <c r="K2461" t="s">
        <v>208</v>
      </c>
      <c r="L2461" t="s">
        <v>121802</v>
      </c>
      <c r="N2461" t="s">
        <v>208</v>
      </c>
      <c r="O2461" t="s">
        <v>476</v>
      </c>
      <c r="P2461" t="s">
        <v>476</v>
      </c>
    </row>
    <row r="2462" spans="1:16">
      <c r="A2462" s="484" t="s">
        <v>1491</v>
      </c>
      <c r="B2462" s="485" t="s">
        <v>1490</v>
      </c>
      <c r="C2462" t="s">
        <v>1489</v>
      </c>
      <c r="D2462" t="s">
        <v>1488</v>
      </c>
      <c r="E2462" t="str">
        <f t="shared" si="38"/>
        <v>592031 - YMCA COLOMIERS</v>
      </c>
      <c r="F2462" t="s">
        <v>1487</v>
      </c>
      <c r="G2462" t="s">
        <v>1486</v>
      </c>
      <c r="I2462" t="s">
        <v>1485</v>
      </c>
      <c r="J2462" t="s">
        <v>1484</v>
      </c>
      <c r="K2462" t="s">
        <v>208</v>
      </c>
      <c r="L2462" t="s">
        <v>1483</v>
      </c>
      <c r="N2462" t="s">
        <v>208</v>
      </c>
      <c r="O2462" t="s">
        <v>476</v>
      </c>
      <c r="P2462" t="s">
        <v>476</v>
      </c>
    </row>
    <row r="2463" spans="1:16">
      <c r="A2463" s="484" t="s">
        <v>51845</v>
      </c>
      <c r="B2463" s="485" t="s">
        <v>51844</v>
      </c>
      <c r="C2463" t="s">
        <v>51843</v>
      </c>
      <c r="D2463" t="s">
        <v>51843</v>
      </c>
      <c r="E2463" t="str">
        <f t="shared" si="38"/>
        <v>31902 - INTERFOR</v>
      </c>
      <c r="F2463" t="s">
        <v>25534</v>
      </c>
      <c r="G2463" t="s">
        <v>51842</v>
      </c>
      <c r="H2463" t="s">
        <v>51841</v>
      </c>
      <c r="I2463" t="s">
        <v>1806</v>
      </c>
      <c r="J2463" t="s">
        <v>51840</v>
      </c>
      <c r="K2463" t="s">
        <v>51839</v>
      </c>
      <c r="L2463" t="s">
        <v>51838</v>
      </c>
      <c r="N2463" t="s">
        <v>207</v>
      </c>
      <c r="O2463" t="s">
        <v>476</v>
      </c>
      <c r="P2463" t="s">
        <v>476</v>
      </c>
    </row>
    <row r="2464" spans="1:16">
      <c r="A2464" s="484" t="s">
        <v>9239</v>
      </c>
      <c r="B2464" s="485" t="s">
        <v>9238</v>
      </c>
      <c r="C2464" t="s">
        <v>9237</v>
      </c>
      <c r="D2464" t="s">
        <v>9237</v>
      </c>
      <c r="E2464" t="str">
        <f t="shared" si="38"/>
        <v>337717 - TOYOTA MATERIAL HANDLING FRANCE</v>
      </c>
      <c r="F2464" t="s">
        <v>4705</v>
      </c>
      <c r="G2464" t="s">
        <v>9236</v>
      </c>
      <c r="I2464" t="s">
        <v>9235</v>
      </c>
      <c r="J2464" t="s">
        <v>9234</v>
      </c>
      <c r="K2464" t="s">
        <v>208</v>
      </c>
      <c r="L2464" t="s">
        <v>9233</v>
      </c>
      <c r="N2464" t="s">
        <v>208</v>
      </c>
      <c r="O2464" t="s">
        <v>476</v>
      </c>
      <c r="P2464" t="s">
        <v>476</v>
      </c>
    </row>
    <row r="2465" spans="1:16">
      <c r="A2465" s="484" t="s">
        <v>17110</v>
      </c>
      <c r="B2465" s="485" t="s">
        <v>17109</v>
      </c>
      <c r="C2465" t="s">
        <v>17108</v>
      </c>
      <c r="D2465" t="s">
        <v>17107</v>
      </c>
      <c r="E2465" t="str">
        <f t="shared" si="38"/>
        <v>206003 - SILLIKER - MERIEUX NUTRISCIENCES</v>
      </c>
      <c r="F2465" t="s">
        <v>17106</v>
      </c>
      <c r="G2465" t="s">
        <v>17105</v>
      </c>
      <c r="H2465" t="s">
        <v>17104</v>
      </c>
      <c r="I2465" t="s">
        <v>16304</v>
      </c>
      <c r="K2465" t="s">
        <v>208</v>
      </c>
      <c r="L2465" t="s">
        <v>17103</v>
      </c>
      <c r="N2465" t="s">
        <v>208</v>
      </c>
      <c r="O2465" t="s">
        <v>476</v>
      </c>
      <c r="P2465" t="s">
        <v>476</v>
      </c>
    </row>
    <row r="2466" spans="1:16">
      <c r="A2466" s="484" t="s">
        <v>124585</v>
      </c>
      <c r="B2466" s="485" t="s">
        <v>124584</v>
      </c>
      <c r="C2466" t="s">
        <v>124583</v>
      </c>
      <c r="D2466" t="s">
        <v>124582</v>
      </c>
      <c r="E2466" t="str">
        <f t="shared" si="38"/>
        <v>314651 - ARESAP LES CHENES</v>
      </c>
      <c r="F2466" t="s">
        <v>5949</v>
      </c>
      <c r="G2466" t="s">
        <v>124581</v>
      </c>
      <c r="I2466" t="s">
        <v>36543</v>
      </c>
      <c r="J2466" t="s">
        <v>124580</v>
      </c>
      <c r="K2466" t="s">
        <v>208</v>
      </c>
      <c r="L2466" t="s">
        <v>124579</v>
      </c>
      <c r="N2466" t="s">
        <v>207</v>
      </c>
      <c r="O2466" t="s">
        <v>476</v>
      </c>
      <c r="P2466" t="s">
        <v>476</v>
      </c>
    </row>
    <row r="2467" spans="1:16">
      <c r="A2467" s="484" t="s">
        <v>128459</v>
      </c>
      <c r="B2467" s="485" t="s">
        <v>128458</v>
      </c>
      <c r="C2467" t="s">
        <v>128457</v>
      </c>
      <c r="D2467" t="s">
        <v>121863</v>
      </c>
      <c r="E2467" t="str">
        <f t="shared" si="38"/>
        <v>151919 - ATSA</v>
      </c>
      <c r="F2467" t="s">
        <v>11669</v>
      </c>
      <c r="G2467" t="s">
        <v>128456</v>
      </c>
      <c r="I2467" t="s">
        <v>20704</v>
      </c>
      <c r="J2467" t="s">
        <v>128455</v>
      </c>
      <c r="K2467" t="s">
        <v>128454</v>
      </c>
      <c r="L2467" t="s">
        <v>128453</v>
      </c>
      <c r="N2467" t="s">
        <v>208</v>
      </c>
      <c r="O2467" t="s">
        <v>476</v>
      </c>
      <c r="P2467" t="s">
        <v>476</v>
      </c>
    </row>
    <row r="2468" spans="1:16">
      <c r="A2468" s="484" t="s">
        <v>131262</v>
      </c>
      <c r="B2468" s="485" t="s">
        <v>131261</v>
      </c>
      <c r="C2468" t="s">
        <v>131260</v>
      </c>
      <c r="D2468" t="s">
        <v>131259</v>
      </c>
      <c r="E2468" t="str">
        <f t="shared" si="38"/>
        <v>579592 - AIF 25-90 BESANCON</v>
      </c>
      <c r="F2468" t="s">
        <v>1568</v>
      </c>
      <c r="G2468" t="s">
        <v>131258</v>
      </c>
      <c r="H2468" t="s">
        <v>131257</v>
      </c>
      <c r="I2468" t="s">
        <v>2666</v>
      </c>
      <c r="J2468" t="s">
        <v>131256</v>
      </c>
      <c r="K2468" t="s">
        <v>208</v>
      </c>
      <c r="L2468" t="s">
        <v>131255</v>
      </c>
      <c r="N2468" t="s">
        <v>208</v>
      </c>
      <c r="O2468" t="s">
        <v>476</v>
      </c>
      <c r="P2468" t="s">
        <v>476</v>
      </c>
    </row>
    <row r="2469" spans="1:16">
      <c r="A2469" s="484" t="s">
        <v>123021</v>
      </c>
      <c r="B2469" s="485" t="s">
        <v>123020</v>
      </c>
      <c r="C2469" t="s">
        <v>123019</v>
      </c>
      <c r="D2469" t="s">
        <v>123018</v>
      </c>
      <c r="E2469" t="str">
        <f t="shared" si="38"/>
        <v>317690 - ADPC 57  MARLY</v>
      </c>
      <c r="F2469" t="s">
        <v>111041</v>
      </c>
      <c r="G2469" t="s">
        <v>123017</v>
      </c>
      <c r="I2469" t="s">
        <v>123016</v>
      </c>
      <c r="J2469" t="s">
        <v>123015</v>
      </c>
      <c r="K2469" t="s">
        <v>208</v>
      </c>
      <c r="L2469" t="s">
        <v>123014</v>
      </c>
      <c r="N2469" t="s">
        <v>208</v>
      </c>
      <c r="O2469" t="s">
        <v>476</v>
      </c>
      <c r="P2469" t="s">
        <v>476</v>
      </c>
    </row>
    <row r="2470" spans="1:16">
      <c r="A2470" s="484" t="s">
        <v>135417</v>
      </c>
      <c r="B2470" s="485" t="s">
        <v>135416</v>
      </c>
      <c r="C2470" t="s">
        <v>135415</v>
      </c>
      <c r="D2470" t="s">
        <v>135415</v>
      </c>
      <c r="E2470" t="str">
        <f t="shared" si="38"/>
        <v>5710 - ACTIF</v>
      </c>
      <c r="F2470" t="s">
        <v>3034</v>
      </c>
      <c r="G2470" t="s">
        <v>135414</v>
      </c>
      <c r="H2470" t="s">
        <v>77346</v>
      </c>
      <c r="I2470" t="s">
        <v>87877</v>
      </c>
      <c r="J2470" t="s">
        <v>135413</v>
      </c>
      <c r="K2470" t="s">
        <v>135412</v>
      </c>
      <c r="L2470" t="s">
        <v>135411</v>
      </c>
      <c r="N2470" t="s">
        <v>208</v>
      </c>
      <c r="O2470" t="s">
        <v>476</v>
      </c>
      <c r="P2470" t="s">
        <v>476</v>
      </c>
    </row>
    <row r="2471" spans="1:16">
      <c r="A2471" s="484" t="s">
        <v>73216</v>
      </c>
      <c r="B2471" s="485" t="s">
        <v>73215</v>
      </c>
      <c r="C2471" t="s">
        <v>73214</v>
      </c>
      <c r="D2471" t="s">
        <v>73213</v>
      </c>
      <c r="E2471" t="str">
        <f t="shared" si="38"/>
        <v>458430 - FFRP ILE DE FRANCE PARIS 13EME</v>
      </c>
      <c r="F2471" t="s">
        <v>2651</v>
      </c>
      <c r="G2471" t="s">
        <v>73212</v>
      </c>
      <c r="I2471" t="s">
        <v>4824</v>
      </c>
      <c r="J2471" t="s">
        <v>73211</v>
      </c>
      <c r="K2471" t="s">
        <v>208</v>
      </c>
      <c r="L2471" t="s">
        <v>73210</v>
      </c>
      <c r="N2471" t="s">
        <v>208</v>
      </c>
      <c r="O2471" t="s">
        <v>476</v>
      </c>
      <c r="P2471" t="s">
        <v>476</v>
      </c>
    </row>
    <row r="2472" spans="1:16">
      <c r="A2472" s="484" t="s">
        <v>58490</v>
      </c>
      <c r="B2472" s="485" t="s">
        <v>58489</v>
      </c>
      <c r="C2472" t="s">
        <v>58488</v>
      </c>
      <c r="D2472" t="s">
        <v>58488</v>
      </c>
      <c r="E2472" t="str">
        <f t="shared" si="38"/>
        <v>547384 - IMI HYDRONIC ENGINEERING FRANCE</v>
      </c>
      <c r="F2472" t="s">
        <v>5998</v>
      </c>
      <c r="G2472" t="s">
        <v>42378</v>
      </c>
      <c r="H2472" t="s">
        <v>58487</v>
      </c>
      <c r="I2472" t="s">
        <v>2414</v>
      </c>
      <c r="J2472" t="s">
        <v>58486</v>
      </c>
      <c r="K2472" t="s">
        <v>208</v>
      </c>
      <c r="L2472" t="s">
        <v>58485</v>
      </c>
      <c r="N2472" t="s">
        <v>208</v>
      </c>
      <c r="O2472" t="s">
        <v>476</v>
      </c>
      <c r="P2472" t="s">
        <v>476</v>
      </c>
    </row>
    <row r="2473" spans="1:16">
      <c r="A2473" s="484" t="s">
        <v>122222</v>
      </c>
      <c r="B2473" s="485" t="s">
        <v>122221</v>
      </c>
      <c r="C2473" t="s">
        <v>122220</v>
      </c>
      <c r="D2473" t="s">
        <v>122219</v>
      </c>
      <c r="E2473" t="str">
        <f t="shared" si="38"/>
        <v>491068 - ADAFP</v>
      </c>
      <c r="F2473" t="s">
        <v>1857</v>
      </c>
      <c r="G2473" t="s">
        <v>122218</v>
      </c>
      <c r="I2473" t="s">
        <v>122217</v>
      </c>
      <c r="J2473" t="s">
        <v>122216</v>
      </c>
      <c r="K2473" t="s">
        <v>208</v>
      </c>
      <c r="L2473" t="s">
        <v>122215</v>
      </c>
      <c r="N2473" t="s">
        <v>208</v>
      </c>
      <c r="O2473" t="s">
        <v>476</v>
      </c>
      <c r="P2473" t="s">
        <v>476</v>
      </c>
    </row>
    <row r="2474" spans="1:16">
      <c r="A2474" s="484" t="s">
        <v>55895</v>
      </c>
      <c r="B2474" s="485" t="s">
        <v>55894</v>
      </c>
      <c r="C2474" t="s">
        <v>55893</v>
      </c>
      <c r="D2474" t="s">
        <v>55892</v>
      </c>
      <c r="E2474" t="str">
        <f t="shared" si="38"/>
        <v>334212 - IFREB</v>
      </c>
      <c r="F2474" t="s">
        <v>2572</v>
      </c>
      <c r="G2474" t="s">
        <v>55891</v>
      </c>
      <c r="I2474" t="s">
        <v>3364</v>
      </c>
      <c r="J2474" t="s">
        <v>55890</v>
      </c>
      <c r="K2474" t="s">
        <v>208</v>
      </c>
      <c r="L2474" t="s">
        <v>55889</v>
      </c>
      <c r="N2474" t="s">
        <v>208</v>
      </c>
      <c r="O2474" t="s">
        <v>476</v>
      </c>
      <c r="P2474" t="s">
        <v>476</v>
      </c>
    </row>
    <row r="2475" spans="1:16">
      <c r="A2475" s="484" t="s">
        <v>100408</v>
      </c>
      <c r="B2475" s="485" t="s">
        <v>100407</v>
      </c>
      <c r="C2475" t="s">
        <v>100406</v>
      </c>
      <c r="D2475" t="s">
        <v>100405</v>
      </c>
      <c r="E2475" t="str">
        <f t="shared" si="38"/>
        <v>492747 - CIFA AUXERRE</v>
      </c>
      <c r="F2475" t="s">
        <v>3446</v>
      </c>
      <c r="G2475" t="s">
        <v>100404</v>
      </c>
      <c r="H2475" t="s">
        <v>100403</v>
      </c>
      <c r="I2475" t="s">
        <v>7839</v>
      </c>
      <c r="J2475" t="s">
        <v>100402</v>
      </c>
      <c r="K2475" t="s">
        <v>208</v>
      </c>
      <c r="L2475" t="s">
        <v>100401</v>
      </c>
      <c r="N2475" t="s">
        <v>207</v>
      </c>
      <c r="O2475" t="s">
        <v>476</v>
      </c>
      <c r="P2475" t="s">
        <v>476</v>
      </c>
    </row>
    <row r="2476" spans="1:16">
      <c r="A2476" s="484" t="s">
        <v>39977</v>
      </c>
      <c r="B2476" s="485" t="s">
        <v>39976</v>
      </c>
      <c r="C2476" t="s">
        <v>39933</v>
      </c>
      <c r="D2476" t="s">
        <v>39975</v>
      </c>
      <c r="E2476" t="str">
        <f t="shared" si="38"/>
        <v>502110 - MAISON FAMILIALE RURALE PUYLOUBIER</v>
      </c>
      <c r="F2476" t="s">
        <v>34413</v>
      </c>
      <c r="G2476" t="s">
        <v>39974</v>
      </c>
      <c r="I2476" t="s">
        <v>39973</v>
      </c>
      <c r="J2476" t="s">
        <v>39972</v>
      </c>
      <c r="K2476" t="s">
        <v>208</v>
      </c>
      <c r="L2476" t="s">
        <v>39971</v>
      </c>
      <c r="N2476" t="s">
        <v>207</v>
      </c>
      <c r="O2476" t="s">
        <v>476</v>
      </c>
      <c r="P2476" t="s">
        <v>476</v>
      </c>
    </row>
    <row r="2477" spans="1:16">
      <c r="A2477" s="484" t="s">
        <v>124635</v>
      </c>
      <c r="B2477" s="485" t="s">
        <v>124634</v>
      </c>
      <c r="C2477" t="s">
        <v>124633</v>
      </c>
      <c r="D2477" t="s">
        <v>124632</v>
      </c>
      <c r="E2477" t="str">
        <f t="shared" si="38"/>
        <v>660528 - ARFA LIMAS</v>
      </c>
      <c r="F2477" t="s">
        <v>2668</v>
      </c>
      <c r="G2477" t="s">
        <v>124631</v>
      </c>
      <c r="H2477" t="s">
        <v>124630</v>
      </c>
      <c r="I2477" t="s">
        <v>39363</v>
      </c>
      <c r="J2477" t="s">
        <v>124629</v>
      </c>
      <c r="K2477" t="s">
        <v>208</v>
      </c>
      <c r="L2477" t="s">
        <v>124628</v>
      </c>
      <c r="N2477" t="s">
        <v>207</v>
      </c>
      <c r="O2477" t="s">
        <v>476</v>
      </c>
      <c r="P2477" t="s">
        <v>476</v>
      </c>
    </row>
    <row r="2478" spans="1:16">
      <c r="A2478" s="484" t="s">
        <v>13955</v>
      </c>
      <c r="B2478" s="485" t="s">
        <v>13954</v>
      </c>
      <c r="C2478" t="s">
        <v>13953</v>
      </c>
      <c r="D2478" t="s">
        <v>13953</v>
      </c>
      <c r="E2478" t="str">
        <f t="shared" si="38"/>
        <v>547268 - SOMFY</v>
      </c>
      <c r="F2478" t="s">
        <v>2572</v>
      </c>
      <c r="G2478" t="s">
        <v>13952</v>
      </c>
      <c r="I2478" t="s">
        <v>12484</v>
      </c>
      <c r="K2478" t="s">
        <v>208</v>
      </c>
      <c r="L2478" t="s">
        <v>13951</v>
      </c>
      <c r="N2478" t="s">
        <v>208</v>
      </c>
      <c r="O2478" t="s">
        <v>476</v>
      </c>
      <c r="P2478" t="s">
        <v>476</v>
      </c>
    </row>
    <row r="2479" spans="1:16">
      <c r="A2479" s="484" t="s">
        <v>93909</v>
      </c>
      <c r="B2479" s="485" t="s">
        <v>93908</v>
      </c>
      <c r="C2479" t="s">
        <v>93907</v>
      </c>
      <c r="D2479" t="s">
        <v>93906</v>
      </c>
      <c r="E2479" t="str">
        <f t="shared" si="38"/>
        <v>747 - CEFIEC</v>
      </c>
      <c r="F2479" t="s">
        <v>2416</v>
      </c>
      <c r="G2479" t="s">
        <v>93905</v>
      </c>
      <c r="I2479" t="s">
        <v>626</v>
      </c>
      <c r="J2479" t="s">
        <v>93904</v>
      </c>
      <c r="K2479" t="s">
        <v>208</v>
      </c>
      <c r="L2479" t="s">
        <v>93903</v>
      </c>
      <c r="N2479" t="s">
        <v>208</v>
      </c>
      <c r="O2479" t="s">
        <v>476</v>
      </c>
      <c r="P2479" t="s">
        <v>476</v>
      </c>
    </row>
    <row r="2480" spans="1:16">
      <c r="A2480" s="484" t="s">
        <v>105232</v>
      </c>
      <c r="B2480" s="485" t="s">
        <v>105231</v>
      </c>
      <c r="C2480" t="s">
        <v>105230</v>
      </c>
      <c r="D2480" t="s">
        <v>105230</v>
      </c>
      <c r="E2480" t="str">
        <f t="shared" si="38"/>
        <v>190408 - CENTRE FORESTIER DE LA REGION PACA</v>
      </c>
      <c r="F2480" t="s">
        <v>105229</v>
      </c>
      <c r="G2480" t="s">
        <v>105228</v>
      </c>
      <c r="I2480" t="s">
        <v>105227</v>
      </c>
      <c r="J2480" t="s">
        <v>105226</v>
      </c>
      <c r="K2480" t="s">
        <v>208</v>
      </c>
      <c r="L2480" t="s">
        <v>105225</v>
      </c>
      <c r="N2480" t="s">
        <v>208</v>
      </c>
      <c r="O2480" t="s">
        <v>476</v>
      </c>
      <c r="P2480" t="s">
        <v>476</v>
      </c>
    </row>
    <row r="2481" spans="1:16">
      <c r="A2481" s="484" t="s">
        <v>40156</v>
      </c>
      <c r="B2481" s="485" t="s">
        <v>40155</v>
      </c>
      <c r="C2481" t="s">
        <v>40154</v>
      </c>
      <c r="D2481" t="s">
        <v>40154</v>
      </c>
      <c r="E2481" t="str">
        <f t="shared" si="38"/>
        <v>644018 - MAISON FAMILIALE DE L'IROISE</v>
      </c>
      <c r="F2481" t="s">
        <v>28421</v>
      </c>
      <c r="G2481" t="s">
        <v>40153</v>
      </c>
      <c r="I2481" t="s">
        <v>37925</v>
      </c>
      <c r="J2481" t="s">
        <v>40152</v>
      </c>
      <c r="K2481" t="s">
        <v>208</v>
      </c>
      <c r="L2481" t="s">
        <v>40151</v>
      </c>
      <c r="N2481" t="s">
        <v>207</v>
      </c>
      <c r="O2481" t="s">
        <v>476</v>
      </c>
      <c r="P2481" t="s">
        <v>476</v>
      </c>
    </row>
    <row r="2482" spans="1:16">
      <c r="A2482" s="484" t="s">
        <v>114702</v>
      </c>
      <c r="B2482" s="485" t="s">
        <v>114701</v>
      </c>
      <c r="C2482" t="s">
        <v>114700</v>
      </c>
      <c r="D2482" t="s">
        <v>114699</v>
      </c>
      <c r="E2482" t="str">
        <f t="shared" si="38"/>
        <v>350679 - BAXTER FRANCE  GUYANCOURT</v>
      </c>
      <c r="F2482" t="s">
        <v>65269</v>
      </c>
      <c r="G2482" t="s">
        <v>114698</v>
      </c>
      <c r="I2482" t="s">
        <v>2749</v>
      </c>
      <c r="J2482" t="s">
        <v>114697</v>
      </c>
      <c r="K2482" t="s">
        <v>208</v>
      </c>
      <c r="L2482" t="s">
        <v>114696</v>
      </c>
      <c r="N2482" t="s">
        <v>208</v>
      </c>
      <c r="O2482" t="s">
        <v>476</v>
      </c>
      <c r="P2482" t="s">
        <v>476</v>
      </c>
    </row>
    <row r="2483" spans="1:16">
      <c r="A2483" s="484" t="s">
        <v>40083</v>
      </c>
      <c r="B2483" s="485" t="s">
        <v>40082</v>
      </c>
      <c r="C2483" t="s">
        <v>40081</v>
      </c>
      <c r="D2483" t="s">
        <v>40080</v>
      </c>
      <c r="E2483" t="str">
        <f t="shared" si="38"/>
        <v>417579 - MFR GENCAY</v>
      </c>
      <c r="G2483" t="s">
        <v>40079</v>
      </c>
      <c r="I2483" t="s">
        <v>40078</v>
      </c>
      <c r="J2483" t="s">
        <v>40077</v>
      </c>
      <c r="K2483" t="s">
        <v>208</v>
      </c>
      <c r="L2483" t="s">
        <v>40076</v>
      </c>
      <c r="N2483" t="s">
        <v>208</v>
      </c>
      <c r="O2483" t="s">
        <v>476</v>
      </c>
      <c r="P2483" t="s">
        <v>476</v>
      </c>
    </row>
    <row r="2484" spans="1:16">
      <c r="A2484" s="484" t="s">
        <v>93444</v>
      </c>
      <c r="B2484" s="485" t="s">
        <v>93443</v>
      </c>
      <c r="C2484" t="s">
        <v>93442</v>
      </c>
      <c r="D2484" t="s">
        <v>93441</v>
      </c>
      <c r="E2484" t="str">
        <f t="shared" si="38"/>
        <v>42316 - CRFPS REIMS</v>
      </c>
      <c r="G2484" t="s">
        <v>93440</v>
      </c>
      <c r="I2484" t="s">
        <v>5789</v>
      </c>
      <c r="J2484" t="s">
        <v>93439</v>
      </c>
      <c r="K2484" t="s">
        <v>208</v>
      </c>
      <c r="L2484" t="s">
        <v>93438</v>
      </c>
      <c r="N2484" t="s">
        <v>208</v>
      </c>
      <c r="O2484" t="s">
        <v>476</v>
      </c>
      <c r="P2484" t="s">
        <v>476</v>
      </c>
    </row>
    <row r="2485" spans="1:16">
      <c r="A2485" s="484" t="s">
        <v>72992</v>
      </c>
      <c r="B2485" s="485" t="s">
        <v>72991</v>
      </c>
      <c r="C2485" t="s">
        <v>72990</v>
      </c>
      <c r="D2485" t="s">
        <v>72989</v>
      </c>
      <c r="E2485" t="str">
        <f t="shared" si="38"/>
        <v>160647 - FNMF</v>
      </c>
      <c r="F2485" t="s">
        <v>21681</v>
      </c>
      <c r="G2485" t="s">
        <v>72988</v>
      </c>
      <c r="I2485" t="s">
        <v>626</v>
      </c>
      <c r="J2485" t="s">
        <v>72987</v>
      </c>
      <c r="K2485" t="s">
        <v>72986</v>
      </c>
      <c r="L2485" t="s">
        <v>72985</v>
      </c>
      <c r="N2485" t="s">
        <v>208</v>
      </c>
      <c r="O2485" t="s">
        <v>476</v>
      </c>
      <c r="P2485" t="s">
        <v>476</v>
      </c>
    </row>
    <row r="2486" spans="1:16">
      <c r="A2486" s="484" t="s">
        <v>133769</v>
      </c>
      <c r="B2486" s="485" t="s">
        <v>133768</v>
      </c>
      <c r="C2486" t="s">
        <v>133767</v>
      </c>
      <c r="D2486" t="s">
        <v>133766</v>
      </c>
      <c r="E2486" t="str">
        <f t="shared" si="38"/>
        <v>506280 - AFEJI LA CHAPELLE D ARMENTIERES</v>
      </c>
      <c r="F2486" t="s">
        <v>1568</v>
      </c>
      <c r="G2486" t="s">
        <v>133765</v>
      </c>
      <c r="H2486" t="s">
        <v>133764</v>
      </c>
      <c r="I2486" t="s">
        <v>38797</v>
      </c>
      <c r="J2486" t="s">
        <v>133763</v>
      </c>
      <c r="K2486" t="s">
        <v>208</v>
      </c>
      <c r="L2486" t="s">
        <v>133762</v>
      </c>
      <c r="N2486" t="s">
        <v>208</v>
      </c>
      <c r="O2486" t="s">
        <v>476</v>
      </c>
      <c r="P2486" t="s">
        <v>476</v>
      </c>
    </row>
    <row r="2487" spans="1:16">
      <c r="A2487" s="484" t="s">
        <v>105907</v>
      </c>
      <c r="B2487" s="485" t="s">
        <v>105906</v>
      </c>
      <c r="C2487" t="s">
        <v>105905</v>
      </c>
      <c r="D2487" t="s">
        <v>105904</v>
      </c>
      <c r="E2487" t="str">
        <f t="shared" si="38"/>
        <v>56492 - CEAS LA ROCHE SUR YON</v>
      </c>
      <c r="F2487" t="s">
        <v>7000</v>
      </c>
      <c r="G2487" t="s">
        <v>105903</v>
      </c>
      <c r="H2487" t="s">
        <v>105902</v>
      </c>
      <c r="I2487" t="s">
        <v>8105</v>
      </c>
      <c r="J2487" t="s">
        <v>105901</v>
      </c>
      <c r="K2487" t="s">
        <v>208</v>
      </c>
      <c r="L2487" t="s">
        <v>105900</v>
      </c>
      <c r="N2487" t="s">
        <v>207</v>
      </c>
      <c r="O2487" t="s">
        <v>476</v>
      </c>
      <c r="P2487" t="s">
        <v>476</v>
      </c>
    </row>
    <row r="2488" spans="1:16">
      <c r="A2488" s="484" t="s">
        <v>15272</v>
      </c>
      <c r="B2488" s="485" t="s">
        <v>15271</v>
      </c>
      <c r="C2488" t="s">
        <v>15270</v>
      </c>
      <c r="D2488" t="s">
        <v>15269</v>
      </c>
      <c r="E2488" t="str">
        <f t="shared" si="38"/>
        <v>370253 - SFSC</v>
      </c>
      <c r="F2488" t="s">
        <v>1222</v>
      </c>
      <c r="G2488" t="s">
        <v>15268</v>
      </c>
      <c r="I2488" t="s">
        <v>626</v>
      </c>
      <c r="K2488" t="s">
        <v>15267</v>
      </c>
      <c r="L2488" t="s">
        <v>15266</v>
      </c>
      <c r="N2488" t="s">
        <v>208</v>
      </c>
      <c r="O2488" t="s">
        <v>476</v>
      </c>
      <c r="P2488" t="s">
        <v>476</v>
      </c>
    </row>
    <row r="2489" spans="1:16">
      <c r="A2489" s="484" t="s">
        <v>72698</v>
      </c>
      <c r="B2489" s="485" t="s">
        <v>72697</v>
      </c>
      <c r="C2489" t="s">
        <v>72696</v>
      </c>
      <c r="D2489" t="s">
        <v>72695</v>
      </c>
      <c r="E2489" t="str">
        <f t="shared" si="38"/>
        <v>525091 - FEDERATION REGIONALE DES MFR ECULLY</v>
      </c>
      <c r="F2489" t="s">
        <v>1610</v>
      </c>
      <c r="G2489" t="s">
        <v>72694</v>
      </c>
      <c r="I2489" t="s">
        <v>24817</v>
      </c>
      <c r="J2489" t="s">
        <v>72693</v>
      </c>
      <c r="K2489" t="s">
        <v>208</v>
      </c>
      <c r="L2489" t="s">
        <v>72692</v>
      </c>
      <c r="N2489" t="s">
        <v>207</v>
      </c>
      <c r="O2489" t="s">
        <v>476</v>
      </c>
      <c r="P2489" t="s">
        <v>476</v>
      </c>
    </row>
    <row r="2490" spans="1:16">
      <c r="A2490" s="484" t="s">
        <v>32493</v>
      </c>
      <c r="B2490" s="485" t="s">
        <v>32492</v>
      </c>
      <c r="C2490" t="s">
        <v>32491</v>
      </c>
      <c r="D2490" t="s">
        <v>32490</v>
      </c>
      <c r="E2490" t="str">
        <f t="shared" si="38"/>
        <v>6038 - OBEA</v>
      </c>
      <c r="F2490" t="s">
        <v>7292</v>
      </c>
      <c r="G2490" t="s">
        <v>32489</v>
      </c>
      <c r="I2490" t="s">
        <v>626</v>
      </c>
      <c r="J2490" t="s">
        <v>32488</v>
      </c>
      <c r="K2490" t="s">
        <v>32487</v>
      </c>
      <c r="L2490" t="s">
        <v>32486</v>
      </c>
      <c r="N2490" t="s">
        <v>208</v>
      </c>
      <c r="O2490" t="s">
        <v>476</v>
      </c>
      <c r="P2490" t="s">
        <v>476</v>
      </c>
    </row>
    <row r="2491" spans="1:16">
      <c r="A2491" s="484" t="s">
        <v>39393</v>
      </c>
      <c r="B2491" s="485" t="s">
        <v>39392</v>
      </c>
      <c r="C2491" t="s">
        <v>39391</v>
      </c>
      <c r="D2491" t="s">
        <v>39390</v>
      </c>
      <c r="E2491" t="str">
        <f t="shared" si="38"/>
        <v>455520 - MFR NOGENT LE BERNARD</v>
      </c>
      <c r="F2491" t="s">
        <v>12003</v>
      </c>
      <c r="G2491" t="s">
        <v>39389</v>
      </c>
      <c r="I2491" t="s">
        <v>39388</v>
      </c>
      <c r="J2491" t="s">
        <v>39387</v>
      </c>
      <c r="K2491" t="s">
        <v>208</v>
      </c>
      <c r="L2491" t="s">
        <v>39386</v>
      </c>
      <c r="N2491" t="s">
        <v>207</v>
      </c>
      <c r="O2491" t="s">
        <v>476</v>
      </c>
      <c r="P2491" t="s">
        <v>476</v>
      </c>
    </row>
    <row r="2492" spans="1:16">
      <c r="A2492" s="484" t="s">
        <v>52673</v>
      </c>
      <c r="B2492" s="485" t="s">
        <v>52672</v>
      </c>
      <c r="C2492" t="s">
        <v>52671</v>
      </c>
      <c r="D2492" t="s">
        <v>52671</v>
      </c>
      <c r="E2492" t="str">
        <f t="shared" si="38"/>
        <v>504336 - INSTITUT SIMONNE RAMAIN</v>
      </c>
      <c r="F2492" t="s">
        <v>7254</v>
      </c>
      <c r="G2492" t="s">
        <v>52670</v>
      </c>
      <c r="I2492" t="s">
        <v>4703</v>
      </c>
      <c r="J2492" t="s">
        <v>52669</v>
      </c>
      <c r="K2492" t="s">
        <v>208</v>
      </c>
      <c r="L2492" t="s">
        <v>52668</v>
      </c>
      <c r="N2492" t="s">
        <v>208</v>
      </c>
      <c r="O2492" t="s">
        <v>476</v>
      </c>
      <c r="P2492" t="s">
        <v>476</v>
      </c>
    </row>
    <row r="2493" spans="1:16">
      <c r="A2493" s="484" t="s">
        <v>39134</v>
      </c>
      <c r="B2493" s="485" t="s">
        <v>39133</v>
      </c>
      <c r="C2493" t="s">
        <v>39132</v>
      </c>
      <c r="D2493" t="s">
        <v>39131</v>
      </c>
      <c r="E2493" t="str">
        <f t="shared" si="38"/>
        <v>299273 - MFR LA CATIE</v>
      </c>
      <c r="F2493" t="s">
        <v>1610</v>
      </c>
      <c r="G2493" t="s">
        <v>39130</v>
      </c>
      <c r="I2493" t="s">
        <v>39129</v>
      </c>
      <c r="J2493" t="s">
        <v>39128</v>
      </c>
      <c r="K2493" t="s">
        <v>208</v>
      </c>
      <c r="L2493" t="s">
        <v>39127</v>
      </c>
      <c r="N2493" t="s">
        <v>207</v>
      </c>
      <c r="O2493" t="s">
        <v>476</v>
      </c>
      <c r="P2493" t="s">
        <v>476</v>
      </c>
    </row>
    <row r="2494" spans="1:16">
      <c r="A2494" s="484" t="s">
        <v>118865</v>
      </c>
      <c r="B2494" s="485" t="s">
        <v>118864</v>
      </c>
      <c r="C2494" t="s">
        <v>118863</v>
      </c>
      <c r="D2494" t="s">
        <v>118862</v>
      </c>
      <c r="E2494" t="str">
        <f t="shared" si="38"/>
        <v>473881 - ARPADE CPVA</v>
      </c>
      <c r="F2494" t="s">
        <v>14182</v>
      </c>
      <c r="G2494" t="s">
        <v>118861</v>
      </c>
      <c r="I2494" t="s">
        <v>603</v>
      </c>
      <c r="K2494" t="s">
        <v>208</v>
      </c>
      <c r="L2494" t="s">
        <v>118860</v>
      </c>
      <c r="N2494" t="s">
        <v>208</v>
      </c>
      <c r="O2494" t="s">
        <v>476</v>
      </c>
      <c r="P2494" t="s">
        <v>476</v>
      </c>
    </row>
    <row r="2495" spans="1:16">
      <c r="A2495" s="484" t="s">
        <v>65814</v>
      </c>
      <c r="B2495" s="485" t="s">
        <v>65813</v>
      </c>
      <c r="C2495" t="s">
        <v>65812</v>
      </c>
      <c r="D2495" t="s">
        <v>65811</v>
      </c>
      <c r="E2495" t="str">
        <f t="shared" si="38"/>
        <v>19630 - GEPALM</v>
      </c>
      <c r="F2495" t="s">
        <v>7254</v>
      </c>
      <c r="G2495" t="s">
        <v>65810</v>
      </c>
      <c r="I2495" t="s">
        <v>4824</v>
      </c>
      <c r="J2495" t="s">
        <v>65809</v>
      </c>
      <c r="K2495" t="s">
        <v>208</v>
      </c>
      <c r="L2495" t="s">
        <v>65808</v>
      </c>
      <c r="N2495" t="s">
        <v>208</v>
      </c>
      <c r="O2495" t="s">
        <v>476</v>
      </c>
      <c r="P2495" t="s">
        <v>476</v>
      </c>
    </row>
    <row r="2496" spans="1:16">
      <c r="A2496" s="484" t="s">
        <v>30242</v>
      </c>
      <c r="B2496" s="485" t="s">
        <v>30241</v>
      </c>
      <c r="C2496" t="s">
        <v>30240</v>
      </c>
      <c r="D2496" t="s">
        <v>30240</v>
      </c>
      <c r="E2496" t="str">
        <f t="shared" si="38"/>
        <v>2689 - OTTO BOCK FRANCE</v>
      </c>
      <c r="F2496" t="s">
        <v>3384</v>
      </c>
      <c r="G2496" t="s">
        <v>30239</v>
      </c>
      <c r="H2496" t="s">
        <v>30238</v>
      </c>
      <c r="I2496" t="s">
        <v>779</v>
      </c>
      <c r="J2496" t="s">
        <v>30237</v>
      </c>
      <c r="K2496" t="s">
        <v>208</v>
      </c>
      <c r="L2496" t="s">
        <v>30236</v>
      </c>
      <c r="N2496" t="s">
        <v>208</v>
      </c>
      <c r="O2496" t="s">
        <v>476</v>
      </c>
      <c r="P2496" t="s">
        <v>476</v>
      </c>
    </row>
    <row r="2497" spans="1:16">
      <c r="A2497" s="484" t="s">
        <v>121822</v>
      </c>
      <c r="B2497" s="485" t="s">
        <v>121821</v>
      </c>
      <c r="C2497" t="s">
        <v>121820</v>
      </c>
      <c r="D2497" t="s">
        <v>121819</v>
      </c>
      <c r="E2497" t="str">
        <f t="shared" si="38"/>
        <v>518773 - ASFOREST</v>
      </c>
      <c r="F2497" t="s">
        <v>10929</v>
      </c>
      <c r="G2497" t="s">
        <v>121818</v>
      </c>
      <c r="I2497" t="s">
        <v>626</v>
      </c>
      <c r="J2497" t="s">
        <v>121817</v>
      </c>
      <c r="K2497" t="s">
        <v>208</v>
      </c>
      <c r="L2497" t="s">
        <v>121816</v>
      </c>
      <c r="N2497" t="s">
        <v>208</v>
      </c>
      <c r="O2497" t="s">
        <v>476</v>
      </c>
      <c r="P2497" t="s">
        <v>476</v>
      </c>
    </row>
    <row r="2498" spans="1:16">
      <c r="A2498" s="484" t="s">
        <v>100106</v>
      </c>
      <c r="B2498" s="485" t="s">
        <v>100105</v>
      </c>
      <c r="C2498" t="s">
        <v>100104</v>
      </c>
      <c r="D2498" t="s">
        <v>100103</v>
      </c>
      <c r="E2498" t="str">
        <f t="shared" ref="E2498:E2561" si="39">_xlfn.CONCAT(L2498," - ",D2498)</f>
        <v>8667 - CNEH</v>
      </c>
      <c r="F2498" t="s">
        <v>3433</v>
      </c>
      <c r="G2498" t="s">
        <v>100102</v>
      </c>
      <c r="I2498" t="s">
        <v>4298</v>
      </c>
      <c r="J2498" t="s">
        <v>100101</v>
      </c>
      <c r="K2498" t="s">
        <v>100100</v>
      </c>
      <c r="L2498" t="s">
        <v>100099</v>
      </c>
      <c r="N2498" t="s">
        <v>208</v>
      </c>
      <c r="O2498" t="s">
        <v>476</v>
      </c>
      <c r="P2498" t="s">
        <v>476</v>
      </c>
    </row>
    <row r="2499" spans="1:16">
      <c r="A2499" s="484" t="s">
        <v>49689</v>
      </c>
      <c r="B2499" s="485" t="s">
        <v>49688</v>
      </c>
      <c r="C2499" t="s">
        <v>49687</v>
      </c>
      <c r="D2499" t="s">
        <v>49686</v>
      </c>
      <c r="E2499" t="str">
        <f t="shared" si="39"/>
        <v>142270 - JES ST HERBLAIN</v>
      </c>
      <c r="F2499" t="s">
        <v>2468</v>
      </c>
      <c r="G2499" t="s">
        <v>49685</v>
      </c>
      <c r="H2499" t="s">
        <v>49684</v>
      </c>
      <c r="I2499" t="s">
        <v>2507</v>
      </c>
      <c r="J2499" t="s">
        <v>49683</v>
      </c>
      <c r="K2499" t="s">
        <v>208</v>
      </c>
      <c r="L2499" t="s">
        <v>49682</v>
      </c>
      <c r="N2499" t="s">
        <v>208</v>
      </c>
      <c r="O2499" t="s">
        <v>476</v>
      </c>
      <c r="P2499" t="s">
        <v>476</v>
      </c>
    </row>
    <row r="2500" spans="1:16">
      <c r="A2500" s="484" t="s">
        <v>124211</v>
      </c>
      <c r="B2500" s="485" t="s">
        <v>124210</v>
      </c>
      <c r="C2500" t="s">
        <v>124209</v>
      </c>
      <c r="D2500" t="s">
        <v>124208</v>
      </c>
      <c r="E2500" t="str">
        <f t="shared" si="39"/>
        <v>645977 - AAMI 70</v>
      </c>
      <c r="F2500" t="s">
        <v>3986</v>
      </c>
      <c r="G2500" t="s">
        <v>124207</v>
      </c>
      <c r="I2500" t="s">
        <v>22146</v>
      </c>
      <c r="J2500" t="s">
        <v>124206</v>
      </c>
      <c r="K2500" t="s">
        <v>208</v>
      </c>
      <c r="L2500" t="s">
        <v>124205</v>
      </c>
      <c r="N2500" t="s">
        <v>208</v>
      </c>
      <c r="O2500" t="s">
        <v>476</v>
      </c>
      <c r="P2500" t="s">
        <v>476</v>
      </c>
    </row>
    <row r="2501" spans="1:16">
      <c r="A2501" s="484" t="s">
        <v>119446</v>
      </c>
      <c r="B2501" s="485" t="s">
        <v>119445</v>
      </c>
      <c r="C2501" t="s">
        <v>119444</v>
      </c>
      <c r="D2501" t="s">
        <v>119443</v>
      </c>
      <c r="E2501" t="str">
        <f t="shared" si="39"/>
        <v>600593 - ADPC 22</v>
      </c>
      <c r="F2501" t="s">
        <v>8302</v>
      </c>
      <c r="G2501" t="s">
        <v>119442</v>
      </c>
      <c r="I2501" t="s">
        <v>8002</v>
      </c>
      <c r="J2501" t="s">
        <v>119441</v>
      </c>
      <c r="K2501" t="s">
        <v>208</v>
      </c>
      <c r="L2501" t="s">
        <v>119440</v>
      </c>
      <c r="N2501" t="s">
        <v>208</v>
      </c>
      <c r="O2501" t="s">
        <v>476</v>
      </c>
      <c r="P2501" t="s">
        <v>476</v>
      </c>
    </row>
    <row r="2502" spans="1:16">
      <c r="A2502" s="484" t="s">
        <v>46339</v>
      </c>
      <c r="B2502" s="485" t="s">
        <v>46338</v>
      </c>
      <c r="C2502" t="s">
        <v>46337</v>
      </c>
      <c r="D2502" t="s">
        <v>46336</v>
      </c>
      <c r="E2502" t="str">
        <f t="shared" si="39"/>
        <v>23474 - DIAGNOSTICA STAGO ASNIERES SUR SEINE</v>
      </c>
      <c r="F2502" t="s">
        <v>5315</v>
      </c>
      <c r="G2502" t="s">
        <v>46335</v>
      </c>
      <c r="I2502" t="s">
        <v>2443</v>
      </c>
      <c r="J2502" t="s">
        <v>46334</v>
      </c>
      <c r="K2502" t="s">
        <v>208</v>
      </c>
      <c r="L2502" t="s">
        <v>46333</v>
      </c>
      <c r="N2502" t="s">
        <v>208</v>
      </c>
      <c r="O2502" t="s">
        <v>476</v>
      </c>
      <c r="P2502" t="s">
        <v>476</v>
      </c>
    </row>
    <row r="2503" spans="1:16">
      <c r="A2503" s="484" t="s">
        <v>72669</v>
      </c>
      <c r="B2503" s="485" t="s">
        <v>72668</v>
      </c>
      <c r="C2503" t="s">
        <v>72667</v>
      </c>
      <c r="D2503" t="s">
        <v>72666</v>
      </c>
      <c r="E2503" t="str">
        <f t="shared" si="39"/>
        <v>585749 - FAMILLES RURALES 56 GRAND CHAMP</v>
      </c>
      <c r="F2503" t="s">
        <v>2468</v>
      </c>
      <c r="G2503" t="s">
        <v>72665</v>
      </c>
      <c r="H2503" t="s">
        <v>72664</v>
      </c>
      <c r="I2503" t="s">
        <v>72663</v>
      </c>
      <c r="J2503" t="s">
        <v>72662</v>
      </c>
      <c r="K2503" t="s">
        <v>208</v>
      </c>
      <c r="L2503" t="s">
        <v>72661</v>
      </c>
      <c r="N2503" t="s">
        <v>208</v>
      </c>
      <c r="O2503" t="s">
        <v>476</v>
      </c>
      <c r="P2503" t="s">
        <v>476</v>
      </c>
    </row>
    <row r="2504" spans="1:16">
      <c r="A2504" s="484" t="s">
        <v>95383</v>
      </c>
      <c r="B2504" s="485" t="s">
        <v>95382</v>
      </c>
      <c r="C2504" t="s">
        <v>95381</v>
      </c>
      <c r="D2504" t="s">
        <v>95381</v>
      </c>
      <c r="E2504" t="str">
        <f t="shared" si="39"/>
        <v>592237 - CLUB PRESSE RENNES ET BRETAGNE</v>
      </c>
      <c r="F2504" t="s">
        <v>6951</v>
      </c>
      <c r="G2504" t="s">
        <v>95380</v>
      </c>
      <c r="H2504" t="s">
        <v>95379</v>
      </c>
      <c r="I2504" t="s">
        <v>3364</v>
      </c>
      <c r="J2504" t="s">
        <v>95378</v>
      </c>
      <c r="K2504" t="s">
        <v>208</v>
      </c>
      <c r="L2504" t="s">
        <v>95377</v>
      </c>
      <c r="N2504" t="s">
        <v>208</v>
      </c>
      <c r="O2504" t="s">
        <v>476</v>
      </c>
      <c r="P2504" t="s">
        <v>476</v>
      </c>
    </row>
    <row r="2505" spans="1:16">
      <c r="A2505" s="484" t="s">
        <v>44263</v>
      </c>
      <c r="B2505" s="485" t="s">
        <v>44262</v>
      </c>
      <c r="C2505" t="s">
        <v>44261</v>
      </c>
      <c r="D2505" t="s">
        <v>44261</v>
      </c>
      <c r="E2505" t="str">
        <f t="shared" si="39"/>
        <v>530785 - LECTURE JEUNESSE</v>
      </c>
      <c r="F2505" t="s">
        <v>22356</v>
      </c>
      <c r="G2505" t="s">
        <v>44260</v>
      </c>
      <c r="I2505" t="s">
        <v>4298</v>
      </c>
      <c r="J2505" t="s">
        <v>44259</v>
      </c>
      <c r="K2505" t="s">
        <v>208</v>
      </c>
      <c r="L2505" t="s">
        <v>44258</v>
      </c>
      <c r="N2505" t="s">
        <v>208</v>
      </c>
      <c r="O2505" t="s">
        <v>476</v>
      </c>
      <c r="P2505" t="s">
        <v>476</v>
      </c>
    </row>
    <row r="2506" spans="1:16">
      <c r="A2506" s="484" t="s">
        <v>20249</v>
      </c>
      <c r="B2506" s="485" t="s">
        <v>20248</v>
      </c>
      <c r="C2506" t="s">
        <v>20247</v>
      </c>
      <c r="D2506" t="s">
        <v>20246</v>
      </c>
      <c r="E2506" t="str">
        <f t="shared" si="39"/>
        <v>86370 - SANT'EST IFAS</v>
      </c>
      <c r="F2506" t="s">
        <v>8302</v>
      </c>
      <c r="G2506" t="s">
        <v>20245</v>
      </c>
      <c r="I2506" t="s">
        <v>2900</v>
      </c>
      <c r="J2506" t="s">
        <v>20244</v>
      </c>
      <c r="K2506" t="s">
        <v>20243</v>
      </c>
      <c r="L2506" t="s">
        <v>20242</v>
      </c>
      <c r="N2506" t="s">
        <v>207</v>
      </c>
      <c r="O2506" t="s">
        <v>476</v>
      </c>
      <c r="P2506" t="s">
        <v>476</v>
      </c>
    </row>
    <row r="2507" spans="1:16">
      <c r="A2507" s="484" t="s">
        <v>98730</v>
      </c>
      <c r="B2507" s="485" t="s">
        <v>98729</v>
      </c>
      <c r="C2507" t="s">
        <v>98728</v>
      </c>
      <c r="D2507" t="s">
        <v>98728</v>
      </c>
      <c r="E2507" t="str">
        <f t="shared" si="39"/>
        <v>677218 - CETIH MACHECOUL</v>
      </c>
      <c r="F2507" t="s">
        <v>11500</v>
      </c>
      <c r="G2507" t="s">
        <v>98727</v>
      </c>
      <c r="H2507" t="s">
        <v>98726</v>
      </c>
      <c r="I2507" t="s">
        <v>35582</v>
      </c>
      <c r="J2507" t="s">
        <v>98725</v>
      </c>
      <c r="K2507" t="s">
        <v>208</v>
      </c>
      <c r="L2507" t="s">
        <v>98724</v>
      </c>
      <c r="N2507" t="s">
        <v>208</v>
      </c>
      <c r="O2507" t="s">
        <v>476</v>
      </c>
      <c r="P2507" t="s">
        <v>476</v>
      </c>
    </row>
    <row r="2508" spans="1:16">
      <c r="A2508" s="484" t="s">
        <v>124273</v>
      </c>
      <c r="B2508" s="485" t="s">
        <v>124272</v>
      </c>
      <c r="C2508" t="s">
        <v>124271</v>
      </c>
      <c r="D2508" t="s">
        <v>124270</v>
      </c>
      <c r="E2508" t="str">
        <f t="shared" si="39"/>
        <v>552021 - ADATE GRENOBLE</v>
      </c>
      <c r="F2508" t="s">
        <v>2524</v>
      </c>
      <c r="G2508" t="s">
        <v>124269</v>
      </c>
      <c r="I2508" t="s">
        <v>836</v>
      </c>
      <c r="J2508" t="s">
        <v>124268</v>
      </c>
      <c r="K2508" t="s">
        <v>208</v>
      </c>
      <c r="L2508" t="s">
        <v>124267</v>
      </c>
      <c r="N2508" t="s">
        <v>208</v>
      </c>
      <c r="O2508" t="s">
        <v>476</v>
      </c>
      <c r="P2508" t="s">
        <v>476</v>
      </c>
    </row>
    <row r="2509" spans="1:16">
      <c r="A2509" s="484" t="s">
        <v>132859</v>
      </c>
      <c r="B2509" s="485" t="s">
        <v>132764</v>
      </c>
      <c r="C2509" t="s">
        <v>132763</v>
      </c>
      <c r="D2509" t="s">
        <v>132858</v>
      </c>
      <c r="E2509" t="str">
        <f t="shared" si="39"/>
        <v>153916 - AFTRAL SIEGE</v>
      </c>
      <c r="F2509" t="s">
        <v>12916</v>
      </c>
      <c r="G2509" t="s">
        <v>132857</v>
      </c>
      <c r="I2509" t="s">
        <v>626</v>
      </c>
      <c r="J2509" t="s">
        <v>132856</v>
      </c>
      <c r="K2509" t="s">
        <v>208</v>
      </c>
      <c r="L2509" t="s">
        <v>132855</v>
      </c>
      <c r="N2509" t="s">
        <v>207</v>
      </c>
      <c r="O2509" t="s">
        <v>476</v>
      </c>
      <c r="P2509" t="s">
        <v>476</v>
      </c>
    </row>
    <row r="2510" spans="1:16">
      <c r="A2510" s="484" t="s">
        <v>133069</v>
      </c>
      <c r="B2510" s="485" t="s">
        <v>132764</v>
      </c>
      <c r="C2510" t="s">
        <v>132763</v>
      </c>
      <c r="D2510" t="s">
        <v>133068</v>
      </c>
      <c r="E2510" t="str">
        <f t="shared" si="39"/>
        <v>464314 - AFTRAL JARVILLE LA MALGRANGE</v>
      </c>
      <c r="F2510" t="s">
        <v>1710</v>
      </c>
      <c r="G2510" t="s">
        <v>133067</v>
      </c>
      <c r="I2510" t="s">
        <v>55133</v>
      </c>
      <c r="J2510" t="s">
        <v>132996</v>
      </c>
      <c r="K2510" t="s">
        <v>208</v>
      </c>
      <c r="L2510" t="s">
        <v>133066</v>
      </c>
      <c r="N2510" t="s">
        <v>208</v>
      </c>
      <c r="O2510" t="s">
        <v>476</v>
      </c>
      <c r="P2510" t="s">
        <v>476</v>
      </c>
    </row>
    <row r="2511" spans="1:16">
      <c r="A2511" s="484" t="s">
        <v>133010</v>
      </c>
      <c r="B2511" s="485" t="s">
        <v>132764</v>
      </c>
      <c r="C2511" t="s">
        <v>132763</v>
      </c>
      <c r="D2511" t="s">
        <v>133009</v>
      </c>
      <c r="E2511" t="str">
        <f t="shared" si="39"/>
        <v>521528 - AFTRAL MARSEILLE</v>
      </c>
      <c r="F2511" t="s">
        <v>7167</v>
      </c>
      <c r="G2511" t="s">
        <v>133008</v>
      </c>
      <c r="I2511" t="s">
        <v>12412</v>
      </c>
      <c r="J2511" t="s">
        <v>133007</v>
      </c>
      <c r="K2511" t="s">
        <v>208</v>
      </c>
      <c r="L2511" t="s">
        <v>133006</v>
      </c>
      <c r="N2511" t="s">
        <v>208</v>
      </c>
      <c r="O2511" t="s">
        <v>476</v>
      </c>
      <c r="P2511" t="s">
        <v>476</v>
      </c>
    </row>
    <row r="2512" spans="1:16">
      <c r="A2512" s="484" t="s">
        <v>133040</v>
      </c>
      <c r="B2512" s="485" t="s">
        <v>132764</v>
      </c>
      <c r="C2512" t="s">
        <v>132763</v>
      </c>
      <c r="D2512" t="s">
        <v>133039</v>
      </c>
      <c r="E2512" t="str">
        <f t="shared" si="39"/>
        <v>489130 - AFTRAL LE TREMBLAY SUR MAULDRE</v>
      </c>
      <c r="F2512" t="s">
        <v>8866</v>
      </c>
      <c r="G2512" t="s">
        <v>133038</v>
      </c>
      <c r="H2512" t="s">
        <v>36343</v>
      </c>
      <c r="I2512" t="s">
        <v>104933</v>
      </c>
      <c r="J2512" t="s">
        <v>133037</v>
      </c>
      <c r="K2512" t="s">
        <v>208</v>
      </c>
      <c r="L2512" t="s">
        <v>133036</v>
      </c>
      <c r="N2512" t="s">
        <v>208</v>
      </c>
      <c r="O2512" t="s">
        <v>476</v>
      </c>
      <c r="P2512" t="s">
        <v>476</v>
      </c>
    </row>
    <row r="2513" spans="1:16">
      <c r="A2513" s="484" t="s">
        <v>132769</v>
      </c>
      <c r="B2513" s="485" t="s">
        <v>132764</v>
      </c>
      <c r="C2513" t="s">
        <v>132763</v>
      </c>
      <c r="D2513" t="s">
        <v>132768</v>
      </c>
      <c r="E2513" t="str">
        <f t="shared" si="39"/>
        <v>464302 - AFTRAL VILLETTE D ANTHON</v>
      </c>
      <c r="F2513" t="s">
        <v>1352</v>
      </c>
      <c r="I2513" t="s">
        <v>56403</v>
      </c>
      <c r="J2513" t="s">
        <v>132767</v>
      </c>
      <c r="K2513" t="s">
        <v>208</v>
      </c>
      <c r="L2513" t="s">
        <v>132766</v>
      </c>
      <c r="N2513" t="s">
        <v>208</v>
      </c>
      <c r="O2513" t="s">
        <v>476</v>
      </c>
      <c r="P2513" t="s">
        <v>476</v>
      </c>
    </row>
    <row r="2514" spans="1:16">
      <c r="A2514" s="484" t="s">
        <v>133000</v>
      </c>
      <c r="B2514" s="485" t="s">
        <v>132764</v>
      </c>
      <c r="C2514" t="s">
        <v>132763</v>
      </c>
      <c r="D2514" t="s">
        <v>132999</v>
      </c>
      <c r="E2514" t="str">
        <f t="shared" si="39"/>
        <v>464340 - AFTRAL MONCHY ST ELOI</v>
      </c>
      <c r="F2514" t="s">
        <v>2572</v>
      </c>
      <c r="G2514" t="s">
        <v>132998</v>
      </c>
      <c r="I2514" t="s">
        <v>132997</v>
      </c>
      <c r="J2514" t="s">
        <v>132996</v>
      </c>
      <c r="K2514" t="s">
        <v>208</v>
      </c>
      <c r="L2514" t="s">
        <v>132995</v>
      </c>
      <c r="N2514" t="s">
        <v>208</v>
      </c>
      <c r="O2514" t="s">
        <v>476</v>
      </c>
      <c r="P2514" t="s">
        <v>476</v>
      </c>
    </row>
    <row r="2515" spans="1:16">
      <c r="A2515" s="484" t="s">
        <v>132931</v>
      </c>
      <c r="B2515" s="485" t="s">
        <v>132764</v>
      </c>
      <c r="C2515" t="s">
        <v>132763</v>
      </c>
      <c r="D2515" t="s">
        <v>132930</v>
      </c>
      <c r="E2515" t="str">
        <f t="shared" si="39"/>
        <v>464326 - AFTRAL POITIERS</v>
      </c>
      <c r="F2515" t="s">
        <v>8866</v>
      </c>
      <c r="G2515" t="s">
        <v>132929</v>
      </c>
      <c r="I2515" t="s">
        <v>5810</v>
      </c>
      <c r="J2515" t="s">
        <v>132928</v>
      </c>
      <c r="K2515" t="s">
        <v>208</v>
      </c>
      <c r="L2515" t="s">
        <v>132927</v>
      </c>
      <c r="N2515" t="s">
        <v>208</v>
      </c>
      <c r="O2515" t="s">
        <v>476</v>
      </c>
      <c r="P2515" t="s">
        <v>476</v>
      </c>
    </row>
    <row r="2516" spans="1:16">
      <c r="A2516" s="484" t="s">
        <v>133213</v>
      </c>
      <c r="B2516" s="485" t="s">
        <v>132764</v>
      </c>
      <c r="C2516" t="s">
        <v>132763</v>
      </c>
      <c r="D2516" t="s">
        <v>133212</v>
      </c>
      <c r="E2516" t="str">
        <f t="shared" si="39"/>
        <v>304920 - AFTRAL BISCHHEIM</v>
      </c>
      <c r="F2516" t="s">
        <v>8866</v>
      </c>
      <c r="G2516" t="s">
        <v>133211</v>
      </c>
      <c r="I2516" t="s">
        <v>54502</v>
      </c>
      <c r="J2516" t="s">
        <v>133210</v>
      </c>
      <c r="K2516" t="s">
        <v>208</v>
      </c>
      <c r="L2516" t="s">
        <v>133209</v>
      </c>
      <c r="N2516" t="s">
        <v>208</v>
      </c>
      <c r="O2516" t="s">
        <v>476</v>
      </c>
      <c r="P2516" t="s">
        <v>476</v>
      </c>
    </row>
    <row r="2517" spans="1:16">
      <c r="A2517" s="484" t="s">
        <v>132807</v>
      </c>
      <c r="B2517" s="485" t="s">
        <v>132764</v>
      </c>
      <c r="C2517" t="s">
        <v>132763</v>
      </c>
      <c r="D2517" t="s">
        <v>132806</v>
      </c>
      <c r="E2517" t="str">
        <f t="shared" si="39"/>
        <v>479184 - AFTRAL TORVILLIERS</v>
      </c>
      <c r="F2517" t="s">
        <v>1352</v>
      </c>
      <c r="G2517" t="s">
        <v>132805</v>
      </c>
      <c r="I2517" t="s">
        <v>132804</v>
      </c>
      <c r="J2517" t="s">
        <v>132803</v>
      </c>
      <c r="K2517" t="s">
        <v>208</v>
      </c>
      <c r="L2517" t="s">
        <v>132802</v>
      </c>
      <c r="N2517" t="s">
        <v>208</v>
      </c>
      <c r="O2517" t="s">
        <v>476</v>
      </c>
      <c r="P2517" t="s">
        <v>476</v>
      </c>
    </row>
    <row r="2518" spans="1:16">
      <c r="A2518" s="484" t="s">
        <v>133138</v>
      </c>
      <c r="B2518" s="485" t="s">
        <v>132764</v>
      </c>
      <c r="C2518" t="s">
        <v>132763</v>
      </c>
      <c r="D2518" t="s">
        <v>133137</v>
      </c>
      <c r="E2518" t="str">
        <f t="shared" si="39"/>
        <v>464338 - AFTRAL CHEVILLY LARUE</v>
      </c>
      <c r="F2518" t="s">
        <v>3423</v>
      </c>
      <c r="G2518" t="s">
        <v>133136</v>
      </c>
      <c r="I2518" t="s">
        <v>28272</v>
      </c>
      <c r="J2518" t="s">
        <v>133135</v>
      </c>
      <c r="K2518" t="s">
        <v>208</v>
      </c>
      <c r="L2518" t="s">
        <v>133134</v>
      </c>
      <c r="N2518" t="s">
        <v>208</v>
      </c>
      <c r="O2518" t="s">
        <v>476</v>
      </c>
      <c r="P2518" t="s">
        <v>476</v>
      </c>
    </row>
    <row r="2519" spans="1:16">
      <c r="A2519" s="484" t="s">
        <v>133157</v>
      </c>
      <c r="B2519" s="485" t="s">
        <v>132764</v>
      </c>
      <c r="C2519" t="s">
        <v>132763</v>
      </c>
      <c r="D2519" t="s">
        <v>133156</v>
      </c>
      <c r="E2519" t="str">
        <f t="shared" si="39"/>
        <v>518682 - AFTRAL CFATL ARRAS</v>
      </c>
      <c r="F2519" t="s">
        <v>1710</v>
      </c>
      <c r="G2519" t="s">
        <v>133155</v>
      </c>
      <c r="H2519" t="s">
        <v>133154</v>
      </c>
      <c r="I2519" t="s">
        <v>3894</v>
      </c>
      <c r="J2519" t="s">
        <v>132767</v>
      </c>
      <c r="K2519" t="s">
        <v>208</v>
      </c>
      <c r="L2519" t="s">
        <v>133153</v>
      </c>
      <c r="N2519" t="s">
        <v>208</v>
      </c>
      <c r="O2519" t="s">
        <v>476</v>
      </c>
      <c r="P2519" t="s">
        <v>476</v>
      </c>
    </row>
    <row r="2520" spans="1:16">
      <c r="A2520" s="484" t="s">
        <v>132813</v>
      </c>
      <c r="B2520" s="485" t="s">
        <v>132764</v>
      </c>
      <c r="C2520" t="s">
        <v>132763</v>
      </c>
      <c r="D2520" t="s">
        <v>132812</v>
      </c>
      <c r="E2520" t="str">
        <f t="shared" si="39"/>
        <v>508469 - AFTRAL TARBES</v>
      </c>
      <c r="F2520" t="s">
        <v>17206</v>
      </c>
      <c r="G2520" t="s">
        <v>132811</v>
      </c>
      <c r="H2520" t="s">
        <v>132810</v>
      </c>
      <c r="I2520" t="s">
        <v>1369</v>
      </c>
      <c r="J2520" t="s">
        <v>132809</v>
      </c>
      <c r="K2520" t="s">
        <v>208</v>
      </c>
      <c r="L2520" t="s">
        <v>132808</v>
      </c>
      <c r="N2520" t="s">
        <v>208</v>
      </c>
      <c r="O2520" t="s">
        <v>476</v>
      </c>
      <c r="P2520" t="s">
        <v>476</v>
      </c>
    </row>
    <row r="2521" spans="1:16">
      <c r="A2521" s="484" t="s">
        <v>133263</v>
      </c>
      <c r="B2521" s="485" t="s">
        <v>132764</v>
      </c>
      <c r="C2521" t="s">
        <v>132763</v>
      </c>
      <c r="D2521" t="s">
        <v>133262</v>
      </c>
      <c r="E2521" t="str">
        <f t="shared" si="39"/>
        <v>464960 - AFTRAL AFT FC TOULOUSE</v>
      </c>
      <c r="F2521" t="s">
        <v>14816</v>
      </c>
      <c r="G2521" t="s">
        <v>133261</v>
      </c>
      <c r="H2521" t="s">
        <v>133260</v>
      </c>
      <c r="I2521" t="s">
        <v>603</v>
      </c>
      <c r="J2521" t="s">
        <v>132996</v>
      </c>
      <c r="K2521" t="s">
        <v>208</v>
      </c>
      <c r="L2521" t="s">
        <v>133259</v>
      </c>
      <c r="N2521" t="s">
        <v>207</v>
      </c>
      <c r="O2521" t="s">
        <v>476</v>
      </c>
      <c r="P2521" t="s">
        <v>476</v>
      </c>
    </row>
    <row r="2522" spans="1:16">
      <c r="A2522" s="484" t="s">
        <v>132765</v>
      </c>
      <c r="B2522" s="485" t="s">
        <v>132764</v>
      </c>
      <c r="C2522" t="s">
        <v>132763</v>
      </c>
      <c r="D2522" t="s">
        <v>132762</v>
      </c>
      <c r="E2522" t="str">
        <f t="shared" si="39"/>
        <v>675570 - AFTRAL WASQUEHAL</v>
      </c>
      <c r="F2522" t="s">
        <v>8549</v>
      </c>
      <c r="G2522" t="s">
        <v>132761</v>
      </c>
      <c r="H2522" t="s">
        <v>132760</v>
      </c>
      <c r="I2522" t="s">
        <v>8759</v>
      </c>
      <c r="J2522" t="s">
        <v>132759</v>
      </c>
      <c r="K2522" t="s">
        <v>208</v>
      </c>
      <c r="L2522" t="s">
        <v>132758</v>
      </c>
      <c r="N2522" t="s">
        <v>207</v>
      </c>
      <c r="O2522" t="s">
        <v>476</v>
      </c>
      <c r="P2522" t="s">
        <v>476</v>
      </c>
    </row>
    <row r="2523" spans="1:16">
      <c r="A2523" s="484" t="s">
        <v>132893</v>
      </c>
      <c r="B2523" s="485" t="s">
        <v>132764</v>
      </c>
      <c r="C2523" t="s">
        <v>132763</v>
      </c>
      <c r="D2523" t="s">
        <v>132892</v>
      </c>
      <c r="E2523" t="str">
        <f t="shared" si="39"/>
        <v>498350 - AFTRAL SAINTE LUCE SUR LOIRE</v>
      </c>
      <c r="F2523" t="s">
        <v>8866</v>
      </c>
      <c r="G2523" t="s">
        <v>132891</v>
      </c>
      <c r="H2523" t="s">
        <v>132890</v>
      </c>
      <c r="I2523" t="s">
        <v>31066</v>
      </c>
      <c r="J2523" t="s">
        <v>132889</v>
      </c>
      <c r="K2523" t="s">
        <v>208</v>
      </c>
      <c r="L2523" t="s">
        <v>132888</v>
      </c>
      <c r="N2523" t="s">
        <v>208</v>
      </c>
      <c r="O2523" t="s">
        <v>476</v>
      </c>
      <c r="P2523" t="s">
        <v>476</v>
      </c>
    </row>
    <row r="2524" spans="1:16">
      <c r="A2524" s="484" t="s">
        <v>133129</v>
      </c>
      <c r="B2524" s="485" t="s">
        <v>132764</v>
      </c>
      <c r="C2524" t="s">
        <v>132763</v>
      </c>
      <c r="D2524" t="s">
        <v>133128</v>
      </c>
      <c r="E2524" t="str">
        <f t="shared" si="39"/>
        <v>485640 - AFTRAL DIJON</v>
      </c>
      <c r="F2524" t="s">
        <v>12307</v>
      </c>
      <c r="G2524" t="s">
        <v>133127</v>
      </c>
      <c r="I2524" t="s">
        <v>52843</v>
      </c>
      <c r="J2524" t="s">
        <v>133126</v>
      </c>
      <c r="K2524" t="s">
        <v>208</v>
      </c>
      <c r="L2524" t="s">
        <v>133125</v>
      </c>
      <c r="N2524" t="s">
        <v>207</v>
      </c>
      <c r="O2524" t="s">
        <v>476</v>
      </c>
      <c r="P2524" t="s">
        <v>476</v>
      </c>
    </row>
    <row r="2525" spans="1:16">
      <c r="A2525" s="484" t="s">
        <v>133276</v>
      </c>
      <c r="B2525" s="485" t="s">
        <v>132764</v>
      </c>
      <c r="C2525" t="s">
        <v>132763</v>
      </c>
      <c r="D2525" t="s">
        <v>133275</v>
      </c>
      <c r="E2525" t="str">
        <f t="shared" si="39"/>
        <v>601494 - AFTRAL AFT FC - IPTL PARIS</v>
      </c>
      <c r="F2525" t="s">
        <v>7292</v>
      </c>
      <c r="G2525" t="s">
        <v>133274</v>
      </c>
      <c r="I2525" t="s">
        <v>626</v>
      </c>
      <c r="J2525" t="s">
        <v>132803</v>
      </c>
      <c r="K2525" t="s">
        <v>208</v>
      </c>
      <c r="L2525" t="s">
        <v>133273</v>
      </c>
      <c r="N2525" t="s">
        <v>208</v>
      </c>
      <c r="O2525" t="s">
        <v>476</v>
      </c>
      <c r="P2525" t="s">
        <v>476</v>
      </c>
    </row>
    <row r="2526" spans="1:16">
      <c r="A2526" s="484" t="s">
        <v>133267</v>
      </c>
      <c r="B2526" s="485" t="s">
        <v>132764</v>
      </c>
      <c r="C2526" t="s">
        <v>132763</v>
      </c>
      <c r="D2526" t="s">
        <v>133266</v>
      </c>
      <c r="E2526" t="str">
        <f t="shared" si="39"/>
        <v>539946 - AFTRAL AFT FC TFTL MONCHY ST ELOI</v>
      </c>
      <c r="F2526" t="s">
        <v>2572</v>
      </c>
      <c r="G2526" t="s">
        <v>133265</v>
      </c>
      <c r="I2526" t="s">
        <v>132997</v>
      </c>
      <c r="J2526" t="s">
        <v>132996</v>
      </c>
      <c r="K2526" t="s">
        <v>208</v>
      </c>
      <c r="L2526" t="s">
        <v>133264</v>
      </c>
      <c r="N2526" t="s">
        <v>208</v>
      </c>
      <c r="O2526" t="s">
        <v>476</v>
      </c>
      <c r="P2526" t="s">
        <v>476</v>
      </c>
    </row>
    <row r="2527" spans="1:16">
      <c r="A2527" s="484" t="s">
        <v>133162</v>
      </c>
      <c r="B2527" s="485" t="s">
        <v>132764</v>
      </c>
      <c r="C2527" t="s">
        <v>132763</v>
      </c>
      <c r="D2527" t="s">
        <v>133161</v>
      </c>
      <c r="E2527" t="str">
        <f t="shared" si="39"/>
        <v>468540 - AFTRAL CESSON SEVIGNE</v>
      </c>
      <c r="F2527" t="s">
        <v>29826</v>
      </c>
      <c r="G2527" t="s">
        <v>133160</v>
      </c>
      <c r="I2527" t="s">
        <v>2959</v>
      </c>
      <c r="J2527" t="s">
        <v>133159</v>
      </c>
      <c r="K2527" t="s">
        <v>208</v>
      </c>
      <c r="L2527" t="s">
        <v>133158</v>
      </c>
      <c r="N2527" t="s">
        <v>208</v>
      </c>
      <c r="O2527" t="s">
        <v>476</v>
      </c>
      <c r="P2527" t="s">
        <v>476</v>
      </c>
    </row>
    <row r="2528" spans="1:16">
      <c r="A2528" s="484" t="s">
        <v>133005</v>
      </c>
      <c r="B2528" s="485" t="s">
        <v>132764</v>
      </c>
      <c r="C2528" t="s">
        <v>132763</v>
      </c>
      <c r="D2528" t="s">
        <v>133004</v>
      </c>
      <c r="E2528" t="str">
        <f t="shared" si="39"/>
        <v>572093 - AFTRAL METZ</v>
      </c>
      <c r="F2528" t="s">
        <v>111041</v>
      </c>
      <c r="G2528" t="s">
        <v>133003</v>
      </c>
      <c r="I2528" t="s">
        <v>771</v>
      </c>
      <c r="J2528" t="s">
        <v>133002</v>
      </c>
      <c r="K2528" t="s">
        <v>208</v>
      </c>
      <c r="L2528" t="s">
        <v>133001</v>
      </c>
      <c r="N2528" t="s">
        <v>208</v>
      </c>
      <c r="O2528" t="s">
        <v>476</v>
      </c>
      <c r="P2528" t="s">
        <v>476</v>
      </c>
    </row>
    <row r="2529" spans="1:16">
      <c r="A2529" s="484" t="s">
        <v>132909</v>
      </c>
      <c r="B2529" s="485" t="s">
        <v>132764</v>
      </c>
      <c r="C2529" t="s">
        <v>132763</v>
      </c>
      <c r="D2529" t="s">
        <v>132908</v>
      </c>
      <c r="E2529" t="str">
        <f t="shared" si="39"/>
        <v>471227 - AFTRAL REIMS</v>
      </c>
      <c r="F2529" t="s">
        <v>8866</v>
      </c>
      <c r="G2529" t="s">
        <v>132907</v>
      </c>
      <c r="H2529" t="s">
        <v>52712</v>
      </c>
      <c r="I2529" t="s">
        <v>5789</v>
      </c>
      <c r="J2529" t="s">
        <v>132906</v>
      </c>
      <c r="K2529" t="s">
        <v>208</v>
      </c>
      <c r="L2529" t="s">
        <v>132905</v>
      </c>
      <c r="N2529" t="s">
        <v>208</v>
      </c>
      <c r="O2529" t="s">
        <v>476</v>
      </c>
      <c r="P2529" t="s">
        <v>476</v>
      </c>
    </row>
    <row r="2530" spans="1:16">
      <c r="A2530" s="484" t="s">
        <v>133202</v>
      </c>
      <c r="B2530" s="485" t="s">
        <v>132764</v>
      </c>
      <c r="C2530" t="s">
        <v>132763</v>
      </c>
      <c r="D2530" t="s">
        <v>133201</v>
      </c>
      <c r="E2530" t="str">
        <f t="shared" si="39"/>
        <v>465112 - AFTRAL BORDEAUX</v>
      </c>
      <c r="F2530" t="s">
        <v>1848</v>
      </c>
      <c r="G2530" t="s">
        <v>133200</v>
      </c>
      <c r="H2530" t="s">
        <v>133199</v>
      </c>
      <c r="I2530" t="s">
        <v>23688</v>
      </c>
      <c r="J2530" t="s">
        <v>132767</v>
      </c>
      <c r="K2530" t="s">
        <v>208</v>
      </c>
      <c r="L2530" t="s">
        <v>133198</v>
      </c>
      <c r="N2530" t="s">
        <v>208</v>
      </c>
      <c r="O2530" t="s">
        <v>476</v>
      </c>
      <c r="P2530" t="s">
        <v>476</v>
      </c>
    </row>
    <row r="2531" spans="1:16">
      <c r="A2531" s="484" t="s">
        <v>132785</v>
      </c>
      <c r="B2531" s="485" t="s">
        <v>132764</v>
      </c>
      <c r="C2531" t="s">
        <v>132763</v>
      </c>
      <c r="D2531" t="s">
        <v>132784</v>
      </c>
      <c r="E2531" t="str">
        <f t="shared" si="39"/>
        <v>563869 - AFTRAL VAULX EN VELIN</v>
      </c>
      <c r="F2531" t="s">
        <v>11880</v>
      </c>
      <c r="G2531" t="s">
        <v>132783</v>
      </c>
      <c r="I2531" t="s">
        <v>24760</v>
      </c>
      <c r="J2531" t="s">
        <v>132782</v>
      </c>
      <c r="K2531" t="s">
        <v>208</v>
      </c>
      <c r="L2531" t="s">
        <v>132781</v>
      </c>
      <c r="N2531" t="s">
        <v>208</v>
      </c>
      <c r="O2531" t="s">
        <v>476</v>
      </c>
      <c r="P2531" t="s">
        <v>476</v>
      </c>
    </row>
    <row r="2532" spans="1:16">
      <c r="A2532" s="484" t="s">
        <v>132926</v>
      </c>
      <c r="B2532" s="485" t="s">
        <v>132764</v>
      </c>
      <c r="C2532" t="s">
        <v>132763</v>
      </c>
      <c r="D2532" t="s">
        <v>132925</v>
      </c>
      <c r="E2532" t="str">
        <f t="shared" si="39"/>
        <v>578198 - AFTRAL PORTES LES VALENCE</v>
      </c>
      <c r="F2532" t="s">
        <v>8866</v>
      </c>
      <c r="G2532" t="s">
        <v>132924</v>
      </c>
      <c r="H2532" t="s">
        <v>132923</v>
      </c>
      <c r="I2532" t="s">
        <v>124166</v>
      </c>
      <c r="J2532" t="s">
        <v>132782</v>
      </c>
      <c r="K2532" t="s">
        <v>208</v>
      </c>
      <c r="L2532" t="s">
        <v>132922</v>
      </c>
      <c r="N2532" t="s">
        <v>208</v>
      </c>
      <c r="O2532" t="s">
        <v>476</v>
      </c>
      <c r="P2532" t="s">
        <v>476</v>
      </c>
    </row>
    <row r="2533" spans="1:16">
      <c r="A2533" s="484" t="s">
        <v>132854</v>
      </c>
      <c r="B2533" s="485" t="s">
        <v>132764</v>
      </c>
      <c r="C2533" t="s">
        <v>132763</v>
      </c>
      <c r="D2533" t="s">
        <v>132853</v>
      </c>
      <c r="E2533" t="str">
        <f t="shared" si="39"/>
        <v>606297 - AFTRAL ST ETIENNE</v>
      </c>
      <c r="F2533" t="s">
        <v>5299</v>
      </c>
      <c r="G2533" t="s">
        <v>132852</v>
      </c>
      <c r="I2533" t="s">
        <v>959</v>
      </c>
      <c r="J2533" t="s">
        <v>132803</v>
      </c>
      <c r="K2533" t="s">
        <v>208</v>
      </c>
      <c r="L2533" t="s">
        <v>132851</v>
      </c>
      <c r="N2533" t="s">
        <v>208</v>
      </c>
      <c r="O2533" t="s">
        <v>476</v>
      </c>
      <c r="P2533" t="s">
        <v>476</v>
      </c>
    </row>
    <row r="2534" spans="1:16">
      <c r="A2534" s="484" t="s">
        <v>133115</v>
      </c>
      <c r="B2534" s="485" t="s">
        <v>132764</v>
      </c>
      <c r="C2534" t="s">
        <v>132763</v>
      </c>
      <c r="D2534" t="s">
        <v>133114</v>
      </c>
      <c r="E2534" t="str">
        <f t="shared" si="39"/>
        <v>590095 - AFTRAL FC ERGUE GABERIC</v>
      </c>
      <c r="F2534" t="s">
        <v>3834</v>
      </c>
      <c r="G2534" t="s">
        <v>133113</v>
      </c>
      <c r="I2534" t="s">
        <v>133112</v>
      </c>
      <c r="J2534" t="s">
        <v>133111</v>
      </c>
      <c r="K2534" t="s">
        <v>208</v>
      </c>
      <c r="L2534" t="s">
        <v>133110</v>
      </c>
      <c r="N2534" t="s">
        <v>208</v>
      </c>
      <c r="O2534" t="s">
        <v>476</v>
      </c>
      <c r="P2534" t="s">
        <v>476</v>
      </c>
    </row>
    <row r="2535" spans="1:16">
      <c r="A2535" s="484" t="s">
        <v>133272</v>
      </c>
      <c r="B2535" s="485" t="s">
        <v>132764</v>
      </c>
      <c r="C2535" t="s">
        <v>132763</v>
      </c>
      <c r="D2535" t="s">
        <v>133271</v>
      </c>
      <c r="E2535" t="str">
        <f t="shared" si="39"/>
        <v>495979 - AFTRAL AFT FC MONTPELLIER</v>
      </c>
      <c r="F2535" t="s">
        <v>8866</v>
      </c>
      <c r="G2535" t="s">
        <v>133270</v>
      </c>
      <c r="I2535" t="s">
        <v>24729</v>
      </c>
      <c r="J2535" t="s">
        <v>133269</v>
      </c>
      <c r="K2535" t="s">
        <v>208</v>
      </c>
      <c r="L2535" t="s">
        <v>133268</v>
      </c>
      <c r="N2535" t="s">
        <v>208</v>
      </c>
      <c r="O2535" t="s">
        <v>476</v>
      </c>
      <c r="P2535" t="s">
        <v>476</v>
      </c>
    </row>
    <row r="2536" spans="1:16">
      <c r="A2536" s="484" t="s">
        <v>133258</v>
      </c>
      <c r="B2536" s="485" t="s">
        <v>132764</v>
      </c>
      <c r="C2536" t="s">
        <v>132763</v>
      </c>
      <c r="D2536" t="s">
        <v>133257</v>
      </c>
      <c r="E2536" t="str">
        <f t="shared" si="39"/>
        <v>539727 - AFTRAL AFT FC VIRE NORMANDIE</v>
      </c>
      <c r="F2536" t="s">
        <v>8866</v>
      </c>
      <c r="G2536" t="s">
        <v>133256</v>
      </c>
      <c r="I2536" t="s">
        <v>39333</v>
      </c>
      <c r="J2536" t="s">
        <v>133255</v>
      </c>
      <c r="K2536" t="s">
        <v>208</v>
      </c>
      <c r="L2536" t="s">
        <v>133254</v>
      </c>
      <c r="N2536" t="s">
        <v>208</v>
      </c>
      <c r="O2536" t="s">
        <v>476</v>
      </c>
      <c r="P2536" t="s">
        <v>476</v>
      </c>
    </row>
    <row r="2537" spans="1:16">
      <c r="A2537" s="484" t="s">
        <v>133222</v>
      </c>
      <c r="B2537" s="485" t="s">
        <v>132764</v>
      </c>
      <c r="C2537" t="s">
        <v>132763</v>
      </c>
      <c r="D2537" t="s">
        <v>133221</v>
      </c>
      <c r="E2537" t="str">
        <f t="shared" si="39"/>
        <v>486802 - AFTRAL AVIGNON</v>
      </c>
      <c r="F2537" t="s">
        <v>5299</v>
      </c>
      <c r="G2537" t="s">
        <v>133220</v>
      </c>
      <c r="I2537" t="s">
        <v>4549</v>
      </c>
      <c r="J2537" t="s">
        <v>133219</v>
      </c>
      <c r="K2537" t="s">
        <v>208</v>
      </c>
      <c r="L2537" t="s">
        <v>133218</v>
      </c>
      <c r="N2537" t="s">
        <v>208</v>
      </c>
      <c r="O2537" t="s">
        <v>476</v>
      </c>
      <c r="P2537" t="s">
        <v>476</v>
      </c>
    </row>
    <row r="2538" spans="1:16">
      <c r="A2538" s="484" t="s">
        <v>133152</v>
      </c>
      <c r="B2538" s="485" t="s">
        <v>132764</v>
      </c>
      <c r="C2538" t="s">
        <v>132763</v>
      </c>
      <c r="D2538" t="s">
        <v>133151</v>
      </c>
      <c r="E2538" t="str">
        <f t="shared" si="39"/>
        <v>612741 - AFTRAL CHAMBERY LA MOTTE SERVOLEX</v>
      </c>
      <c r="F2538" t="s">
        <v>36161</v>
      </c>
      <c r="G2538" t="s">
        <v>133150</v>
      </c>
      <c r="I2538" t="s">
        <v>23459</v>
      </c>
      <c r="J2538" t="s">
        <v>132856</v>
      </c>
      <c r="K2538" t="s">
        <v>208</v>
      </c>
      <c r="L2538" t="s">
        <v>133149</v>
      </c>
      <c r="N2538" t="s">
        <v>208</v>
      </c>
      <c r="O2538" t="s">
        <v>476</v>
      </c>
      <c r="P2538" t="s">
        <v>476</v>
      </c>
    </row>
    <row r="2539" spans="1:16">
      <c r="A2539" s="484" t="s">
        <v>133086</v>
      </c>
      <c r="B2539" s="485" t="s">
        <v>132764</v>
      </c>
      <c r="C2539" t="s">
        <v>132763</v>
      </c>
      <c r="D2539" t="s">
        <v>133085</v>
      </c>
      <c r="E2539" t="str">
        <f t="shared" si="39"/>
        <v>588544 - AFTRAL GENNEVILLIERS</v>
      </c>
      <c r="F2539" t="s">
        <v>4598</v>
      </c>
      <c r="G2539" t="s">
        <v>133084</v>
      </c>
      <c r="I2539" t="s">
        <v>731</v>
      </c>
      <c r="J2539" t="s">
        <v>133083</v>
      </c>
      <c r="K2539" t="s">
        <v>208</v>
      </c>
      <c r="L2539" t="s">
        <v>133082</v>
      </c>
      <c r="N2539" t="s">
        <v>207</v>
      </c>
      <c r="O2539" t="s">
        <v>476</v>
      </c>
      <c r="P2539" t="s">
        <v>476</v>
      </c>
    </row>
    <row r="2540" spans="1:16">
      <c r="A2540" s="484" t="s">
        <v>132943</v>
      </c>
      <c r="B2540" s="485" t="s">
        <v>132764</v>
      </c>
      <c r="C2540" t="s">
        <v>132763</v>
      </c>
      <c r="D2540" t="s">
        <v>132942</v>
      </c>
      <c r="E2540" t="str">
        <f t="shared" si="39"/>
        <v>470223 - AFTRAL PERIGUEUX</v>
      </c>
      <c r="F2540" t="s">
        <v>8866</v>
      </c>
      <c r="G2540" t="s">
        <v>132941</v>
      </c>
      <c r="H2540" t="s">
        <v>132940</v>
      </c>
      <c r="I2540" t="s">
        <v>32766</v>
      </c>
      <c r="J2540" t="s">
        <v>132939</v>
      </c>
      <c r="K2540" t="s">
        <v>208</v>
      </c>
      <c r="L2540" t="s">
        <v>132938</v>
      </c>
      <c r="N2540" t="s">
        <v>208</v>
      </c>
      <c r="O2540" t="s">
        <v>476</v>
      </c>
      <c r="P2540" t="s">
        <v>476</v>
      </c>
    </row>
    <row r="2541" spans="1:16">
      <c r="A2541" s="484" t="s">
        <v>133029</v>
      </c>
      <c r="B2541" s="485" t="s">
        <v>132764</v>
      </c>
      <c r="C2541" t="s">
        <v>132763</v>
      </c>
      <c r="D2541" t="s">
        <v>133028</v>
      </c>
      <c r="E2541" t="str">
        <f t="shared" si="39"/>
        <v>531078 - AFTRAL LESCAR</v>
      </c>
      <c r="F2541" t="s">
        <v>8866</v>
      </c>
      <c r="G2541" t="s">
        <v>133027</v>
      </c>
      <c r="I2541" t="s">
        <v>30072</v>
      </c>
      <c r="J2541" t="s">
        <v>133026</v>
      </c>
      <c r="K2541" t="s">
        <v>208</v>
      </c>
      <c r="L2541" t="s">
        <v>133025</v>
      </c>
      <c r="N2541" t="s">
        <v>208</v>
      </c>
      <c r="O2541" t="s">
        <v>476</v>
      </c>
      <c r="P2541" t="s">
        <v>476</v>
      </c>
    </row>
    <row r="2542" spans="1:16">
      <c r="A2542" s="484" t="s">
        <v>132801</v>
      </c>
      <c r="B2542" s="485" t="s">
        <v>132764</v>
      </c>
      <c r="C2542" t="s">
        <v>132763</v>
      </c>
      <c r="D2542" t="s">
        <v>132800</v>
      </c>
      <c r="E2542" t="str">
        <f t="shared" si="39"/>
        <v>517574 - AFTRAL TOULON SUR ALLIER</v>
      </c>
      <c r="F2542" t="s">
        <v>47480</v>
      </c>
      <c r="G2542" t="s">
        <v>132799</v>
      </c>
      <c r="I2542" t="s">
        <v>132798</v>
      </c>
      <c r="J2542" t="s">
        <v>132782</v>
      </c>
      <c r="K2542" t="s">
        <v>208</v>
      </c>
      <c r="L2542" t="s">
        <v>132797</v>
      </c>
      <c r="N2542" t="s">
        <v>207</v>
      </c>
      <c r="O2542" t="s">
        <v>476</v>
      </c>
      <c r="P2542" t="s">
        <v>476</v>
      </c>
    </row>
    <row r="2543" spans="1:16">
      <c r="A2543" s="484" t="s">
        <v>132872</v>
      </c>
      <c r="B2543" s="485" t="s">
        <v>132764</v>
      </c>
      <c r="C2543" t="s">
        <v>132763</v>
      </c>
      <c r="D2543" t="s">
        <v>132871</v>
      </c>
      <c r="E2543" t="str">
        <f t="shared" si="39"/>
        <v>465630 - AFTRAL SERRE LES SAPINS</v>
      </c>
      <c r="F2543" t="s">
        <v>1568</v>
      </c>
      <c r="G2543" t="s">
        <v>132870</v>
      </c>
      <c r="H2543" t="s">
        <v>132869</v>
      </c>
      <c r="I2543" t="s">
        <v>132868</v>
      </c>
      <c r="J2543" t="s">
        <v>132867</v>
      </c>
      <c r="K2543" t="s">
        <v>208</v>
      </c>
      <c r="L2543" t="s">
        <v>132866</v>
      </c>
      <c r="N2543" t="s">
        <v>208</v>
      </c>
      <c r="O2543" t="s">
        <v>476</v>
      </c>
      <c r="P2543" t="s">
        <v>476</v>
      </c>
    </row>
    <row r="2544" spans="1:16">
      <c r="A2544" s="484" t="s">
        <v>133049</v>
      </c>
      <c r="B2544" s="485" t="s">
        <v>132764</v>
      </c>
      <c r="C2544" t="s">
        <v>132763</v>
      </c>
      <c r="D2544" t="s">
        <v>133048</v>
      </c>
      <c r="E2544" t="str">
        <f t="shared" si="39"/>
        <v>497344 - AFTRAL LE PALAIS SUR VIENNE</v>
      </c>
      <c r="F2544" t="s">
        <v>14411</v>
      </c>
      <c r="G2544" t="s">
        <v>133047</v>
      </c>
      <c r="I2544" t="s">
        <v>28359</v>
      </c>
      <c r="J2544" t="s">
        <v>133046</v>
      </c>
      <c r="K2544" t="s">
        <v>208</v>
      </c>
      <c r="L2544" t="s">
        <v>133045</v>
      </c>
      <c r="N2544" t="s">
        <v>208</v>
      </c>
      <c r="O2544" t="s">
        <v>476</v>
      </c>
      <c r="P2544" t="s">
        <v>476</v>
      </c>
    </row>
    <row r="2545" spans="1:16">
      <c r="A2545" s="484" t="s">
        <v>132921</v>
      </c>
      <c r="B2545" s="485" t="s">
        <v>132764</v>
      </c>
      <c r="C2545" t="s">
        <v>132763</v>
      </c>
      <c r="D2545" t="s">
        <v>132920</v>
      </c>
      <c r="E2545" t="str">
        <f t="shared" si="39"/>
        <v>508056 - AFTRAL PROUVY</v>
      </c>
      <c r="F2545" t="s">
        <v>8866</v>
      </c>
      <c r="G2545" t="s">
        <v>132919</v>
      </c>
      <c r="H2545" t="s">
        <v>132918</v>
      </c>
      <c r="I2545" t="s">
        <v>132917</v>
      </c>
      <c r="J2545" t="s">
        <v>132916</v>
      </c>
      <c r="K2545" t="s">
        <v>208</v>
      </c>
      <c r="L2545" t="s">
        <v>132915</v>
      </c>
      <c r="N2545" t="s">
        <v>208</v>
      </c>
      <c r="O2545" t="s">
        <v>476</v>
      </c>
      <c r="P2545" t="s">
        <v>476</v>
      </c>
    </row>
    <row r="2546" spans="1:16">
      <c r="A2546" s="484" t="s">
        <v>133227</v>
      </c>
      <c r="B2546" s="485" t="s">
        <v>132764</v>
      </c>
      <c r="C2546" t="s">
        <v>132763</v>
      </c>
      <c r="D2546" t="s">
        <v>133226</v>
      </c>
      <c r="E2546" t="str">
        <f t="shared" si="39"/>
        <v>486632 - AFTRAL AUXERRE</v>
      </c>
      <c r="F2546" t="s">
        <v>8866</v>
      </c>
      <c r="G2546" t="s">
        <v>133225</v>
      </c>
      <c r="H2546" t="s">
        <v>52622</v>
      </c>
      <c r="I2546" t="s">
        <v>7839</v>
      </c>
      <c r="J2546" t="s">
        <v>133224</v>
      </c>
      <c r="K2546" t="s">
        <v>208</v>
      </c>
      <c r="L2546" t="s">
        <v>133223</v>
      </c>
      <c r="N2546" t="s">
        <v>208</v>
      </c>
      <c r="O2546" t="s">
        <v>476</v>
      </c>
      <c r="P2546" t="s">
        <v>476</v>
      </c>
    </row>
    <row r="2547" spans="1:16">
      <c r="A2547" s="484" t="s">
        <v>132878</v>
      </c>
      <c r="B2547" s="485" t="s">
        <v>132764</v>
      </c>
      <c r="C2547" t="s">
        <v>132763</v>
      </c>
      <c r="D2547" t="s">
        <v>132877</v>
      </c>
      <c r="E2547" t="str">
        <f t="shared" si="39"/>
        <v>473856 - AFTRAL SAVIGNY LE TEMPLE</v>
      </c>
      <c r="F2547" t="s">
        <v>8866</v>
      </c>
      <c r="G2547" t="s">
        <v>132876</v>
      </c>
      <c r="H2547" t="s">
        <v>132875</v>
      </c>
      <c r="I2547" t="s">
        <v>74980</v>
      </c>
      <c r="J2547" t="s">
        <v>132874</v>
      </c>
      <c r="K2547" t="s">
        <v>208</v>
      </c>
      <c r="L2547" t="s">
        <v>132873</v>
      </c>
      <c r="N2547" t="s">
        <v>208</v>
      </c>
      <c r="O2547" t="s">
        <v>476</v>
      </c>
      <c r="P2547" t="s">
        <v>476</v>
      </c>
    </row>
    <row r="2548" spans="1:16">
      <c r="A2548" s="484" t="s">
        <v>133248</v>
      </c>
      <c r="B2548" s="485" t="s">
        <v>132764</v>
      </c>
      <c r="C2548" t="s">
        <v>132763</v>
      </c>
      <c r="D2548" t="s">
        <v>133247</v>
      </c>
      <c r="E2548" t="str">
        <f t="shared" si="39"/>
        <v>524554 - AFTRAL AMIENS</v>
      </c>
      <c r="F2548" t="s">
        <v>2408</v>
      </c>
      <c r="G2548" t="s">
        <v>133246</v>
      </c>
      <c r="I2548" t="s">
        <v>1806</v>
      </c>
      <c r="J2548" t="s">
        <v>133245</v>
      </c>
      <c r="K2548" t="s">
        <v>208</v>
      </c>
      <c r="L2548" t="s">
        <v>133244</v>
      </c>
      <c r="N2548" t="s">
        <v>208</v>
      </c>
      <c r="O2548" t="s">
        <v>476</v>
      </c>
      <c r="P2548" t="s">
        <v>476</v>
      </c>
    </row>
    <row r="2549" spans="1:16">
      <c r="A2549" s="484" t="s">
        <v>132948</v>
      </c>
      <c r="B2549" s="485" t="s">
        <v>132764</v>
      </c>
      <c r="C2549" t="s">
        <v>132763</v>
      </c>
      <c r="D2549" t="s">
        <v>132947</v>
      </c>
      <c r="E2549" t="str">
        <f t="shared" si="39"/>
        <v>535916 - AFTRAL PARIS 10</v>
      </c>
      <c r="F2549" t="s">
        <v>2572</v>
      </c>
      <c r="G2549" t="s">
        <v>132946</v>
      </c>
      <c r="I2549" t="s">
        <v>3346</v>
      </c>
      <c r="J2549" t="s">
        <v>132945</v>
      </c>
      <c r="K2549" t="s">
        <v>208</v>
      </c>
      <c r="L2549" t="s">
        <v>132944</v>
      </c>
      <c r="N2549" t="s">
        <v>208</v>
      </c>
      <c r="O2549" t="s">
        <v>476</v>
      </c>
      <c r="P2549" t="s">
        <v>476</v>
      </c>
    </row>
    <row r="2550" spans="1:16">
      <c r="A2550" s="484" t="s">
        <v>132994</v>
      </c>
      <c r="B2550" s="485" t="s">
        <v>132764</v>
      </c>
      <c r="C2550" t="s">
        <v>132763</v>
      </c>
      <c r="D2550" t="s">
        <v>132993</v>
      </c>
      <c r="E2550" t="str">
        <f t="shared" si="39"/>
        <v>473571 - AFTRAL MONTIVILLIERS</v>
      </c>
      <c r="F2550" t="s">
        <v>2572</v>
      </c>
      <c r="G2550" t="s">
        <v>132992</v>
      </c>
      <c r="H2550" t="s">
        <v>132991</v>
      </c>
      <c r="I2550" t="s">
        <v>25400</v>
      </c>
      <c r="J2550" t="s">
        <v>132990</v>
      </c>
      <c r="K2550" t="s">
        <v>208</v>
      </c>
      <c r="L2550" t="s">
        <v>132989</v>
      </c>
      <c r="N2550" t="s">
        <v>208</v>
      </c>
      <c r="O2550" t="s">
        <v>476</v>
      </c>
      <c r="P2550" t="s">
        <v>476</v>
      </c>
    </row>
    <row r="2551" spans="1:16">
      <c r="A2551" s="484" t="s">
        <v>133148</v>
      </c>
      <c r="B2551" s="485" t="s">
        <v>132764</v>
      </c>
      <c r="C2551" t="s">
        <v>132763</v>
      </c>
      <c r="D2551" t="s">
        <v>133147</v>
      </c>
      <c r="E2551" t="str">
        <f t="shared" si="39"/>
        <v>492711 - AFTRAL CHAMPFORGEUIL</v>
      </c>
      <c r="F2551" t="s">
        <v>8866</v>
      </c>
      <c r="G2551" t="s">
        <v>133146</v>
      </c>
      <c r="I2551" t="s">
        <v>133145</v>
      </c>
      <c r="J2551" t="s">
        <v>102060</v>
      </c>
      <c r="K2551" t="s">
        <v>208</v>
      </c>
      <c r="L2551" t="s">
        <v>133144</v>
      </c>
      <c r="N2551" t="s">
        <v>208</v>
      </c>
      <c r="O2551" t="s">
        <v>476</v>
      </c>
      <c r="P2551" t="s">
        <v>476</v>
      </c>
    </row>
    <row r="2552" spans="1:16">
      <c r="A2552" s="484" t="s">
        <v>132954</v>
      </c>
      <c r="B2552" s="485" t="s">
        <v>132764</v>
      </c>
      <c r="C2552" t="s">
        <v>132763</v>
      </c>
      <c r="D2552" t="s">
        <v>132953</v>
      </c>
      <c r="E2552" t="str">
        <f t="shared" si="39"/>
        <v>473868 - AFTRAL ORLEANS</v>
      </c>
      <c r="F2552" t="s">
        <v>831</v>
      </c>
      <c r="G2552" t="s">
        <v>132952</v>
      </c>
      <c r="H2552" t="s">
        <v>132951</v>
      </c>
      <c r="I2552" t="s">
        <v>17710</v>
      </c>
      <c r="J2552" t="s">
        <v>132950</v>
      </c>
      <c r="K2552" t="s">
        <v>208</v>
      </c>
      <c r="L2552" t="s">
        <v>132949</v>
      </c>
      <c r="N2552" t="s">
        <v>208</v>
      </c>
      <c r="O2552" t="s">
        <v>476</v>
      </c>
      <c r="P2552" t="s">
        <v>476</v>
      </c>
    </row>
    <row r="2553" spans="1:16">
      <c r="A2553" s="484" t="s">
        <v>132796</v>
      </c>
      <c r="B2553" s="485" t="s">
        <v>132764</v>
      </c>
      <c r="C2553" t="s">
        <v>132763</v>
      </c>
      <c r="D2553" t="s">
        <v>132795</v>
      </c>
      <c r="E2553" t="str">
        <f t="shared" si="39"/>
        <v>522430 - AFTRAL TOURS</v>
      </c>
      <c r="F2553" t="s">
        <v>1077</v>
      </c>
      <c r="G2553" t="s">
        <v>132794</v>
      </c>
      <c r="I2553" t="s">
        <v>14458</v>
      </c>
      <c r="J2553" t="s">
        <v>132793</v>
      </c>
      <c r="K2553" t="s">
        <v>208</v>
      </c>
      <c r="L2553" t="s">
        <v>132792</v>
      </c>
      <c r="N2553" t="s">
        <v>208</v>
      </c>
      <c r="O2553" t="s">
        <v>476</v>
      </c>
      <c r="P2553" t="s">
        <v>476</v>
      </c>
    </row>
    <row r="2554" spans="1:16">
      <c r="A2554" s="484" t="s">
        <v>132791</v>
      </c>
      <c r="B2554" s="485" t="s">
        <v>132764</v>
      </c>
      <c r="C2554" t="s">
        <v>132763</v>
      </c>
      <c r="D2554" t="s">
        <v>132790</v>
      </c>
      <c r="E2554" t="str">
        <f t="shared" si="39"/>
        <v>534894 - AFTRAL VANNES</v>
      </c>
      <c r="F2554" t="s">
        <v>3367</v>
      </c>
      <c r="G2554" t="s">
        <v>132789</v>
      </c>
      <c r="H2554" t="s">
        <v>132788</v>
      </c>
      <c r="I2554" t="s">
        <v>681</v>
      </c>
      <c r="J2554" t="s">
        <v>132787</v>
      </c>
      <c r="K2554" t="s">
        <v>208</v>
      </c>
      <c r="L2554" t="s">
        <v>132786</v>
      </c>
      <c r="N2554" t="s">
        <v>208</v>
      </c>
      <c r="O2554" t="s">
        <v>476</v>
      </c>
      <c r="P2554" t="s">
        <v>476</v>
      </c>
    </row>
    <row r="2555" spans="1:16">
      <c r="A2555" s="484" t="s">
        <v>133208</v>
      </c>
      <c r="B2555" s="485" t="s">
        <v>132764</v>
      </c>
      <c r="C2555" t="s">
        <v>132763</v>
      </c>
      <c r="D2555" t="s">
        <v>133207</v>
      </c>
      <c r="E2555" t="str">
        <f t="shared" si="39"/>
        <v>9222 - AFTRAL BONDOUFLE</v>
      </c>
      <c r="F2555" t="s">
        <v>40201</v>
      </c>
      <c r="G2555" t="s">
        <v>133206</v>
      </c>
      <c r="I2555" t="s">
        <v>133205</v>
      </c>
      <c r="K2555" t="s">
        <v>208</v>
      </c>
      <c r="L2555" t="s">
        <v>133204</v>
      </c>
      <c r="N2555" t="s">
        <v>208</v>
      </c>
      <c r="O2555" t="s">
        <v>476</v>
      </c>
      <c r="P2555" t="s">
        <v>133203</v>
      </c>
    </row>
    <row r="2556" spans="1:16">
      <c r="A2556" s="484" t="s">
        <v>132904</v>
      </c>
      <c r="B2556" s="485" t="s">
        <v>132764</v>
      </c>
      <c r="C2556" t="s">
        <v>132763</v>
      </c>
      <c r="D2556" t="s">
        <v>132903</v>
      </c>
      <c r="E2556" t="str">
        <f t="shared" si="39"/>
        <v>503617 - AFTRAL ROCHEFORT</v>
      </c>
      <c r="F2556" t="s">
        <v>8866</v>
      </c>
      <c r="G2556" t="s">
        <v>132902</v>
      </c>
      <c r="H2556" t="s">
        <v>132901</v>
      </c>
      <c r="I2556" t="s">
        <v>55552</v>
      </c>
      <c r="J2556" t="s">
        <v>132900</v>
      </c>
      <c r="K2556" t="s">
        <v>208</v>
      </c>
      <c r="L2556" t="s">
        <v>132899</v>
      </c>
      <c r="N2556" t="s">
        <v>208</v>
      </c>
      <c r="O2556" t="s">
        <v>476</v>
      </c>
      <c r="P2556" t="s">
        <v>476</v>
      </c>
    </row>
    <row r="2557" spans="1:16">
      <c r="A2557" s="484" t="s">
        <v>133243</v>
      </c>
      <c r="B2557" s="485" t="s">
        <v>132764</v>
      </c>
      <c r="C2557" t="s">
        <v>132763</v>
      </c>
      <c r="D2557" t="s">
        <v>133242</v>
      </c>
      <c r="E2557" t="str">
        <f t="shared" si="39"/>
        <v>475300 - AFTRAL ANNECY</v>
      </c>
      <c r="F2557" t="s">
        <v>1848</v>
      </c>
      <c r="G2557" t="s">
        <v>133241</v>
      </c>
      <c r="I2557" t="s">
        <v>8115</v>
      </c>
      <c r="J2557" t="s">
        <v>133240</v>
      </c>
      <c r="K2557" t="s">
        <v>208</v>
      </c>
      <c r="L2557" t="s">
        <v>133239</v>
      </c>
      <c r="N2557" t="s">
        <v>208</v>
      </c>
      <c r="O2557" t="s">
        <v>476</v>
      </c>
      <c r="P2557" t="s">
        <v>476</v>
      </c>
    </row>
    <row r="2558" spans="1:16">
      <c r="A2558" s="484" t="s">
        <v>133233</v>
      </c>
      <c r="B2558" s="485" t="s">
        <v>132764</v>
      </c>
      <c r="C2558" t="s">
        <v>132763</v>
      </c>
      <c r="D2558" t="s">
        <v>133232</v>
      </c>
      <c r="E2558" t="str">
        <f t="shared" si="39"/>
        <v>513684 - AFTRAL AULNAY SOUS BOIS</v>
      </c>
      <c r="F2558" t="s">
        <v>8866</v>
      </c>
      <c r="G2558" t="s">
        <v>133231</v>
      </c>
      <c r="H2558" t="s">
        <v>133230</v>
      </c>
      <c r="I2558" t="s">
        <v>11061</v>
      </c>
      <c r="J2558" t="s">
        <v>133229</v>
      </c>
      <c r="K2558" t="s">
        <v>208</v>
      </c>
      <c r="L2558" t="s">
        <v>133228</v>
      </c>
      <c r="N2558" t="s">
        <v>208</v>
      </c>
      <c r="O2558" t="s">
        <v>476</v>
      </c>
      <c r="P2558" t="s">
        <v>476</v>
      </c>
    </row>
    <row r="2559" spans="1:16">
      <c r="A2559" s="484" t="s">
        <v>132965</v>
      </c>
      <c r="B2559" s="485" t="s">
        <v>132764</v>
      </c>
      <c r="C2559" t="s">
        <v>132763</v>
      </c>
      <c r="D2559" t="s">
        <v>132964</v>
      </c>
      <c r="E2559" t="str">
        <f t="shared" si="39"/>
        <v>469130 - AFTRAL NOISIEL</v>
      </c>
      <c r="F2559" t="s">
        <v>8866</v>
      </c>
      <c r="G2559" t="s">
        <v>132963</v>
      </c>
      <c r="H2559" t="s">
        <v>132962</v>
      </c>
      <c r="I2559" t="s">
        <v>75038</v>
      </c>
      <c r="J2559" t="s">
        <v>132961</v>
      </c>
      <c r="K2559" t="s">
        <v>208</v>
      </c>
      <c r="L2559" t="s">
        <v>132960</v>
      </c>
      <c r="N2559" t="s">
        <v>208</v>
      </c>
      <c r="O2559" t="s">
        <v>476</v>
      </c>
      <c r="P2559" t="s">
        <v>476</v>
      </c>
    </row>
    <row r="2560" spans="1:16">
      <c r="A2560" s="484" t="s">
        <v>133081</v>
      </c>
      <c r="B2560" s="485" t="s">
        <v>132764</v>
      </c>
      <c r="C2560" t="s">
        <v>132763</v>
      </c>
      <c r="D2560" t="s">
        <v>133080</v>
      </c>
      <c r="E2560" t="str">
        <f t="shared" si="39"/>
        <v>547372 - AFTRAL GRANDE SYNTHE</v>
      </c>
      <c r="F2560" t="s">
        <v>1848</v>
      </c>
      <c r="H2560" t="s">
        <v>133079</v>
      </c>
      <c r="I2560" t="s">
        <v>106877</v>
      </c>
      <c r="J2560" t="s">
        <v>132996</v>
      </c>
      <c r="K2560" t="s">
        <v>208</v>
      </c>
      <c r="L2560" t="s">
        <v>133078</v>
      </c>
      <c r="N2560" t="s">
        <v>208</v>
      </c>
      <c r="O2560" t="s">
        <v>476</v>
      </c>
      <c r="P2560" t="s">
        <v>476</v>
      </c>
    </row>
    <row r="2561" spans="1:16">
      <c r="A2561" s="484" t="s">
        <v>133077</v>
      </c>
      <c r="B2561" s="485" t="s">
        <v>132764</v>
      </c>
      <c r="C2561" t="s">
        <v>132763</v>
      </c>
      <c r="D2561" t="s">
        <v>133076</v>
      </c>
      <c r="E2561" t="str">
        <f t="shared" si="39"/>
        <v>569501 - AFTRAL HENIN BEAUMONT</v>
      </c>
      <c r="F2561" t="s">
        <v>1077</v>
      </c>
      <c r="H2561" t="s">
        <v>133075</v>
      </c>
      <c r="I2561" t="s">
        <v>42022</v>
      </c>
      <c r="J2561" t="s">
        <v>132996</v>
      </c>
      <c r="K2561" t="s">
        <v>208</v>
      </c>
      <c r="L2561" t="s">
        <v>133074</v>
      </c>
      <c r="N2561" t="s">
        <v>208</v>
      </c>
      <c r="O2561" t="s">
        <v>476</v>
      </c>
      <c r="P2561" t="s">
        <v>476</v>
      </c>
    </row>
    <row r="2562" spans="1:16">
      <c r="A2562" s="484" t="s">
        <v>133168</v>
      </c>
      <c r="B2562" s="485" t="s">
        <v>132764</v>
      </c>
      <c r="C2562" t="s">
        <v>132763</v>
      </c>
      <c r="D2562" t="s">
        <v>133167</v>
      </c>
      <c r="E2562" t="str">
        <f t="shared" ref="E2562:E2625" si="40">_xlfn.CONCAT(L2562," - ",D2562)</f>
        <v>490647 - AFTRAL CERGY</v>
      </c>
      <c r="F2562" t="s">
        <v>8866</v>
      </c>
      <c r="G2562" t="s">
        <v>133166</v>
      </c>
      <c r="H2562" t="s">
        <v>133165</v>
      </c>
      <c r="I2562" t="s">
        <v>16304</v>
      </c>
      <c r="J2562" t="s">
        <v>133164</v>
      </c>
      <c r="K2562" t="s">
        <v>208</v>
      </c>
      <c r="L2562" t="s">
        <v>133163</v>
      </c>
      <c r="N2562" t="s">
        <v>208</v>
      </c>
      <c r="O2562" t="s">
        <v>476</v>
      </c>
      <c r="P2562" t="s">
        <v>476</v>
      </c>
    </row>
    <row r="2563" spans="1:16">
      <c r="A2563" s="484" t="s">
        <v>133044</v>
      </c>
      <c r="B2563" s="485" t="s">
        <v>132764</v>
      </c>
      <c r="C2563" t="s">
        <v>132763</v>
      </c>
      <c r="D2563" t="s">
        <v>133043</v>
      </c>
      <c r="E2563" t="str">
        <f t="shared" si="40"/>
        <v>479287 - AFTRAL LE PLESSIS PATE</v>
      </c>
      <c r="F2563" t="s">
        <v>8866</v>
      </c>
      <c r="G2563" t="s">
        <v>133042</v>
      </c>
      <c r="I2563" t="s">
        <v>12535</v>
      </c>
      <c r="J2563" t="s">
        <v>132803</v>
      </c>
      <c r="K2563" t="s">
        <v>208</v>
      </c>
      <c r="L2563" t="s">
        <v>133041</v>
      </c>
      <c r="N2563" t="s">
        <v>208</v>
      </c>
      <c r="O2563" t="s">
        <v>476</v>
      </c>
      <c r="P2563" t="s">
        <v>476</v>
      </c>
    </row>
    <row r="2564" spans="1:16">
      <c r="A2564" s="484" t="s">
        <v>133059</v>
      </c>
      <c r="B2564" s="485" t="s">
        <v>132764</v>
      </c>
      <c r="C2564" t="s">
        <v>132763</v>
      </c>
      <c r="D2564" t="s">
        <v>133058</v>
      </c>
      <c r="E2564" t="str">
        <f t="shared" si="40"/>
        <v>482663 - AFTRAL LAON</v>
      </c>
      <c r="F2564" t="s">
        <v>3131</v>
      </c>
      <c r="G2564" t="s">
        <v>133057</v>
      </c>
      <c r="I2564" t="s">
        <v>36095</v>
      </c>
      <c r="J2564" t="s">
        <v>133056</v>
      </c>
      <c r="K2564" t="s">
        <v>208</v>
      </c>
      <c r="L2564" t="s">
        <v>133055</v>
      </c>
      <c r="N2564" t="s">
        <v>208</v>
      </c>
      <c r="O2564" t="s">
        <v>476</v>
      </c>
      <c r="P2564" t="s">
        <v>476</v>
      </c>
    </row>
    <row r="2565" spans="1:16">
      <c r="A2565" s="484" t="s">
        <v>133133</v>
      </c>
      <c r="B2565" s="485" t="s">
        <v>132764</v>
      </c>
      <c r="C2565" t="s">
        <v>132763</v>
      </c>
      <c r="D2565" t="s">
        <v>133132</v>
      </c>
      <c r="E2565" t="str">
        <f t="shared" si="40"/>
        <v>525560 - AFTRAL COURNON D AUVERGNE</v>
      </c>
      <c r="F2565" t="s">
        <v>60745</v>
      </c>
      <c r="G2565" t="s">
        <v>133131</v>
      </c>
      <c r="I2565" t="s">
        <v>13709</v>
      </c>
      <c r="J2565" t="s">
        <v>132782</v>
      </c>
      <c r="K2565" t="s">
        <v>208</v>
      </c>
      <c r="L2565" t="s">
        <v>133130</v>
      </c>
      <c r="N2565" t="s">
        <v>208</v>
      </c>
      <c r="O2565" t="s">
        <v>476</v>
      </c>
      <c r="P2565" t="s">
        <v>476</v>
      </c>
    </row>
    <row r="2566" spans="1:16">
      <c r="A2566" s="484" t="s">
        <v>133187</v>
      </c>
      <c r="B2566" s="485" t="s">
        <v>132764</v>
      </c>
      <c r="C2566" t="s">
        <v>132763</v>
      </c>
      <c r="D2566" t="s">
        <v>133186</v>
      </c>
      <c r="E2566" t="str">
        <f t="shared" si="40"/>
        <v>470650 - AFTRAL CAEN</v>
      </c>
      <c r="F2566" t="s">
        <v>8866</v>
      </c>
      <c r="G2566" t="s">
        <v>133185</v>
      </c>
      <c r="I2566" t="s">
        <v>1781</v>
      </c>
      <c r="J2566" t="s">
        <v>133184</v>
      </c>
      <c r="K2566" t="s">
        <v>208</v>
      </c>
      <c r="L2566" t="s">
        <v>133183</v>
      </c>
      <c r="N2566" t="s">
        <v>208</v>
      </c>
      <c r="O2566" t="s">
        <v>476</v>
      </c>
      <c r="P2566" t="s">
        <v>476</v>
      </c>
    </row>
    <row r="2567" spans="1:16">
      <c r="A2567" s="484" t="s">
        <v>133197</v>
      </c>
      <c r="B2567" s="485" t="s">
        <v>132764</v>
      </c>
      <c r="C2567" t="s">
        <v>132763</v>
      </c>
      <c r="D2567" t="s">
        <v>133196</v>
      </c>
      <c r="E2567" t="str">
        <f t="shared" si="40"/>
        <v>579658 - AFTRAL BOURG EN BRESSE</v>
      </c>
      <c r="F2567" t="s">
        <v>1077</v>
      </c>
      <c r="G2567" t="s">
        <v>133195</v>
      </c>
      <c r="I2567" t="s">
        <v>3575</v>
      </c>
      <c r="J2567" t="s">
        <v>132803</v>
      </c>
      <c r="K2567" t="s">
        <v>208</v>
      </c>
      <c r="L2567" t="s">
        <v>133194</v>
      </c>
      <c r="N2567" t="s">
        <v>208</v>
      </c>
      <c r="O2567" t="s">
        <v>476</v>
      </c>
      <c r="P2567" t="s">
        <v>476</v>
      </c>
    </row>
    <row r="2568" spans="1:16">
      <c r="A2568" s="484" t="s">
        <v>133143</v>
      </c>
      <c r="B2568" s="485" t="s">
        <v>132764</v>
      </c>
      <c r="C2568" t="s">
        <v>132763</v>
      </c>
      <c r="D2568" t="s">
        <v>133142</v>
      </c>
      <c r="E2568" t="str">
        <f t="shared" si="40"/>
        <v>598392 - AFTRAL CHAURAY</v>
      </c>
      <c r="F2568" t="s">
        <v>8866</v>
      </c>
      <c r="G2568" t="s">
        <v>133141</v>
      </c>
      <c r="H2568" t="s">
        <v>133140</v>
      </c>
      <c r="I2568" t="s">
        <v>7750</v>
      </c>
      <c r="K2568" t="s">
        <v>208</v>
      </c>
      <c r="L2568" t="s">
        <v>133139</v>
      </c>
      <c r="N2568" t="s">
        <v>208</v>
      </c>
      <c r="O2568" t="s">
        <v>476</v>
      </c>
      <c r="P2568" t="s">
        <v>476</v>
      </c>
    </row>
    <row r="2569" spans="1:16">
      <c r="A2569" s="484" t="s">
        <v>133193</v>
      </c>
      <c r="B2569" s="485" t="s">
        <v>132764</v>
      </c>
      <c r="C2569" t="s">
        <v>132763</v>
      </c>
      <c r="D2569" t="s">
        <v>133192</v>
      </c>
      <c r="E2569" t="str">
        <f t="shared" si="40"/>
        <v>596279 - AFTRAL BRIGNOLES</v>
      </c>
      <c r="F2569" t="s">
        <v>17660</v>
      </c>
      <c r="G2569" t="s">
        <v>133191</v>
      </c>
      <c r="H2569" t="s">
        <v>133190</v>
      </c>
      <c r="I2569" t="s">
        <v>21750</v>
      </c>
      <c r="J2569" t="s">
        <v>133189</v>
      </c>
      <c r="K2569" t="s">
        <v>208</v>
      </c>
      <c r="L2569" t="s">
        <v>133188</v>
      </c>
      <c r="N2569" t="s">
        <v>208</v>
      </c>
      <c r="O2569" t="s">
        <v>476</v>
      </c>
      <c r="P2569" t="s">
        <v>476</v>
      </c>
    </row>
    <row r="2570" spans="1:16">
      <c r="A2570" s="484" t="s">
        <v>133015</v>
      </c>
      <c r="B2570" s="485" t="s">
        <v>132764</v>
      </c>
      <c r="C2570" t="s">
        <v>132763</v>
      </c>
      <c r="D2570" t="s">
        <v>133014</v>
      </c>
      <c r="E2570" t="str">
        <f t="shared" si="40"/>
        <v>611967 - AFTRAL LONS LE SAUNIER COURLAOUX</v>
      </c>
      <c r="F2570" t="s">
        <v>13656</v>
      </c>
      <c r="G2570" t="s">
        <v>133013</v>
      </c>
      <c r="I2570" t="s">
        <v>133012</v>
      </c>
      <c r="J2570" t="s">
        <v>132803</v>
      </c>
      <c r="K2570" t="s">
        <v>208</v>
      </c>
      <c r="L2570" t="s">
        <v>133011</v>
      </c>
      <c r="N2570" t="s">
        <v>208</v>
      </c>
      <c r="O2570" t="s">
        <v>476</v>
      </c>
      <c r="P2570" t="s">
        <v>476</v>
      </c>
    </row>
    <row r="2571" spans="1:16">
      <c r="A2571" s="484" t="s">
        <v>133109</v>
      </c>
      <c r="B2571" s="485" t="s">
        <v>132764</v>
      </c>
      <c r="C2571" t="s">
        <v>132763</v>
      </c>
      <c r="D2571" t="s">
        <v>133108</v>
      </c>
      <c r="E2571" t="str">
        <f t="shared" si="40"/>
        <v>573190 - AFTRAL FESCHES LE CHATEL</v>
      </c>
      <c r="F2571" t="s">
        <v>1568</v>
      </c>
      <c r="G2571" t="s">
        <v>133107</v>
      </c>
      <c r="H2571" t="s">
        <v>133106</v>
      </c>
      <c r="I2571" t="s">
        <v>133105</v>
      </c>
      <c r="J2571" t="s">
        <v>133104</v>
      </c>
      <c r="K2571" t="s">
        <v>208</v>
      </c>
      <c r="L2571" t="s">
        <v>133103</v>
      </c>
      <c r="N2571" t="s">
        <v>208</v>
      </c>
      <c r="O2571" t="s">
        <v>476</v>
      </c>
      <c r="P2571" t="s">
        <v>476</v>
      </c>
    </row>
    <row r="2572" spans="1:16">
      <c r="A2572" s="484" t="s">
        <v>132975</v>
      </c>
      <c r="B2572" s="485" t="s">
        <v>132764</v>
      </c>
      <c r="C2572" t="s">
        <v>132763</v>
      </c>
      <c r="D2572" t="s">
        <v>132974</v>
      </c>
      <c r="E2572" t="str">
        <f t="shared" si="40"/>
        <v>553360 - AFTRAL NICE</v>
      </c>
      <c r="F2572" t="s">
        <v>4049</v>
      </c>
      <c r="G2572" t="s">
        <v>132973</v>
      </c>
      <c r="I2572" t="s">
        <v>618</v>
      </c>
      <c r="J2572" t="s">
        <v>132972</v>
      </c>
      <c r="K2572" t="s">
        <v>208</v>
      </c>
      <c r="L2572" t="s">
        <v>132971</v>
      </c>
      <c r="N2572" t="s">
        <v>208</v>
      </c>
      <c r="O2572" t="s">
        <v>476</v>
      </c>
      <c r="P2572" t="s">
        <v>476</v>
      </c>
    </row>
    <row r="2573" spans="1:16">
      <c r="A2573" s="484" t="s">
        <v>132914</v>
      </c>
      <c r="B2573" s="485" t="s">
        <v>132764</v>
      </c>
      <c r="C2573" t="s">
        <v>132763</v>
      </c>
      <c r="D2573" t="s">
        <v>132913</v>
      </c>
      <c r="E2573" t="str">
        <f t="shared" si="40"/>
        <v>550073 - AFTRAL PUYMOYEN</v>
      </c>
      <c r="F2573" t="s">
        <v>8866</v>
      </c>
      <c r="G2573" t="s">
        <v>132912</v>
      </c>
      <c r="I2573" t="s">
        <v>26600</v>
      </c>
      <c r="J2573" t="s">
        <v>132911</v>
      </c>
      <c r="K2573" t="s">
        <v>208</v>
      </c>
      <c r="L2573" t="s">
        <v>132910</v>
      </c>
      <c r="N2573" t="s">
        <v>208</v>
      </c>
      <c r="O2573" t="s">
        <v>476</v>
      </c>
      <c r="P2573" t="s">
        <v>476</v>
      </c>
    </row>
    <row r="2574" spans="1:16">
      <c r="A2574" s="484" t="s">
        <v>132834</v>
      </c>
      <c r="B2574" s="485" t="s">
        <v>132764</v>
      </c>
      <c r="C2574" t="s">
        <v>132763</v>
      </c>
      <c r="D2574" t="s">
        <v>132833</v>
      </c>
      <c r="E2574" t="str">
        <f t="shared" si="40"/>
        <v>527233 - AFTRAL ST PANTALEON DE LARCHE</v>
      </c>
      <c r="F2574" t="s">
        <v>21681</v>
      </c>
      <c r="G2574" t="s">
        <v>132832</v>
      </c>
      <c r="I2574" t="s">
        <v>132831</v>
      </c>
      <c r="J2574" t="s">
        <v>132830</v>
      </c>
      <c r="K2574" t="s">
        <v>208</v>
      </c>
      <c r="L2574" t="s">
        <v>132829</v>
      </c>
      <c r="N2574" t="s">
        <v>208</v>
      </c>
      <c r="O2574" t="s">
        <v>476</v>
      </c>
      <c r="P2574" t="s">
        <v>476</v>
      </c>
    </row>
    <row r="2575" spans="1:16">
      <c r="A2575" s="484" t="s">
        <v>132988</v>
      </c>
      <c r="B2575" s="485" t="s">
        <v>132764</v>
      </c>
      <c r="C2575" t="s">
        <v>132763</v>
      </c>
      <c r="D2575" t="s">
        <v>132987</v>
      </c>
      <c r="E2575" t="str">
        <f t="shared" si="40"/>
        <v>507829 - AFTRAL NARBONNE</v>
      </c>
      <c r="F2575" t="s">
        <v>15920</v>
      </c>
      <c r="G2575" t="s">
        <v>132986</v>
      </c>
      <c r="H2575" t="s">
        <v>132985</v>
      </c>
      <c r="I2575" t="s">
        <v>3113</v>
      </c>
      <c r="J2575" t="s">
        <v>132984</v>
      </c>
      <c r="K2575" t="s">
        <v>208</v>
      </c>
      <c r="L2575" t="s">
        <v>132983</v>
      </c>
      <c r="N2575" t="s">
        <v>208</v>
      </c>
      <c r="O2575" t="s">
        <v>476</v>
      </c>
      <c r="P2575" t="s">
        <v>476</v>
      </c>
    </row>
    <row r="2576" spans="1:16">
      <c r="A2576" s="484" t="s">
        <v>132970</v>
      </c>
      <c r="B2576" s="485" t="s">
        <v>132764</v>
      </c>
      <c r="C2576" t="s">
        <v>132763</v>
      </c>
      <c r="D2576" t="s">
        <v>132969</v>
      </c>
      <c r="E2576" t="str">
        <f t="shared" si="40"/>
        <v>464296 - AFTRAL NIMES</v>
      </c>
      <c r="F2576" t="s">
        <v>17106</v>
      </c>
      <c r="G2576" t="s">
        <v>132968</v>
      </c>
      <c r="H2576" t="s">
        <v>132967</v>
      </c>
      <c r="I2576" t="s">
        <v>1321</v>
      </c>
      <c r="K2576" t="s">
        <v>208</v>
      </c>
      <c r="L2576" t="s">
        <v>132966</v>
      </c>
      <c r="N2576" t="s">
        <v>207</v>
      </c>
      <c r="O2576" t="s">
        <v>476</v>
      </c>
      <c r="P2576" t="s">
        <v>476</v>
      </c>
    </row>
    <row r="2577" spans="1:16">
      <c r="A2577" s="484" t="s">
        <v>132850</v>
      </c>
      <c r="B2577" s="485" t="s">
        <v>132764</v>
      </c>
      <c r="C2577" t="s">
        <v>132763</v>
      </c>
      <c r="D2577" t="s">
        <v>132849</v>
      </c>
      <c r="E2577" t="str">
        <f t="shared" si="40"/>
        <v>470235 - AFTRAL ST ETIENNE DU ROUVRAY</v>
      </c>
      <c r="F2577" t="s">
        <v>3826</v>
      </c>
      <c r="G2577" t="s">
        <v>132848</v>
      </c>
      <c r="H2577" t="s">
        <v>31969</v>
      </c>
      <c r="I2577" t="s">
        <v>25381</v>
      </c>
      <c r="J2577" t="s">
        <v>132847</v>
      </c>
      <c r="K2577" t="s">
        <v>208</v>
      </c>
      <c r="L2577" t="s">
        <v>132846</v>
      </c>
      <c r="N2577" t="s">
        <v>207</v>
      </c>
      <c r="O2577" t="s">
        <v>476</v>
      </c>
      <c r="P2577" t="s">
        <v>476</v>
      </c>
    </row>
    <row r="2578" spans="1:16">
      <c r="A2578" s="484" t="s">
        <v>133102</v>
      </c>
      <c r="B2578" s="485" t="s">
        <v>132764</v>
      </c>
      <c r="C2578" t="s">
        <v>132763</v>
      </c>
      <c r="D2578" t="s">
        <v>133101</v>
      </c>
      <c r="E2578" t="str">
        <f t="shared" si="40"/>
        <v>499365 - AFTRAL FORT DE FRANCE</v>
      </c>
      <c r="F2578" t="s">
        <v>8706</v>
      </c>
      <c r="G2578" t="s">
        <v>133100</v>
      </c>
      <c r="H2578" t="s">
        <v>133099</v>
      </c>
      <c r="I2578" t="s">
        <v>6917</v>
      </c>
      <c r="J2578" t="s">
        <v>132996</v>
      </c>
      <c r="K2578" t="s">
        <v>208</v>
      </c>
      <c r="L2578" t="s">
        <v>133098</v>
      </c>
      <c r="N2578" t="s">
        <v>208</v>
      </c>
      <c r="O2578" t="s">
        <v>476</v>
      </c>
      <c r="P2578" t="s">
        <v>476</v>
      </c>
    </row>
    <row r="2579" spans="1:16">
      <c r="A2579" s="484" t="s">
        <v>133238</v>
      </c>
      <c r="B2579" s="485" t="s">
        <v>132764</v>
      </c>
      <c r="C2579" t="s">
        <v>132763</v>
      </c>
      <c r="D2579" t="s">
        <v>133237</v>
      </c>
      <c r="E2579" t="str">
        <f t="shared" si="40"/>
        <v>649673 - AFTRAL APPOIGNY</v>
      </c>
      <c r="F2579" t="s">
        <v>37785</v>
      </c>
      <c r="G2579" t="s">
        <v>133236</v>
      </c>
      <c r="I2579" t="s">
        <v>133235</v>
      </c>
      <c r="J2579" t="s">
        <v>133224</v>
      </c>
      <c r="K2579" t="s">
        <v>208</v>
      </c>
      <c r="L2579" t="s">
        <v>133234</v>
      </c>
      <c r="N2579" t="s">
        <v>208</v>
      </c>
      <c r="O2579" t="s">
        <v>476</v>
      </c>
      <c r="P2579" t="s">
        <v>476</v>
      </c>
    </row>
    <row r="2580" spans="1:16">
      <c r="A2580" s="484" t="s">
        <v>133253</v>
      </c>
      <c r="B2580" s="485" t="s">
        <v>132764</v>
      </c>
      <c r="C2580" t="s">
        <v>132763</v>
      </c>
      <c r="D2580" t="s">
        <v>133252</v>
      </c>
      <c r="E2580" t="str">
        <f t="shared" si="40"/>
        <v>541564 - AFTRAL ALLONNES</v>
      </c>
      <c r="F2580" t="s">
        <v>8866</v>
      </c>
      <c r="G2580" t="s">
        <v>133251</v>
      </c>
      <c r="H2580" t="s">
        <v>133250</v>
      </c>
      <c r="I2580" t="s">
        <v>78806</v>
      </c>
      <c r="J2580" t="s">
        <v>133051</v>
      </c>
      <c r="K2580" t="s">
        <v>208</v>
      </c>
      <c r="L2580" t="s">
        <v>133249</v>
      </c>
      <c r="N2580" t="s">
        <v>208</v>
      </c>
      <c r="O2580" t="s">
        <v>476</v>
      </c>
      <c r="P2580" t="s">
        <v>476</v>
      </c>
    </row>
    <row r="2581" spans="1:16">
      <c r="A2581" s="484" t="s">
        <v>132828</v>
      </c>
      <c r="B2581" s="485" t="s">
        <v>132764</v>
      </c>
      <c r="C2581" t="s">
        <v>132763</v>
      </c>
      <c r="D2581" t="s">
        <v>132827</v>
      </c>
      <c r="E2581" t="str">
        <f t="shared" si="40"/>
        <v>615870 - AFTRAL ST PAUL</v>
      </c>
      <c r="F2581" t="s">
        <v>22484</v>
      </c>
      <c r="G2581" t="s">
        <v>132826</v>
      </c>
      <c r="H2581" t="s">
        <v>132825</v>
      </c>
      <c r="I2581" t="s">
        <v>4257</v>
      </c>
      <c r="J2581" t="s">
        <v>132824</v>
      </c>
      <c r="K2581" t="s">
        <v>208</v>
      </c>
      <c r="L2581" t="s">
        <v>132823</v>
      </c>
      <c r="N2581" t="s">
        <v>208</v>
      </c>
      <c r="O2581" t="s">
        <v>476</v>
      </c>
      <c r="P2581" t="s">
        <v>476</v>
      </c>
    </row>
    <row r="2582" spans="1:16">
      <c r="A2582" s="484" t="s">
        <v>133092</v>
      </c>
      <c r="B2582" s="485" t="s">
        <v>132764</v>
      </c>
      <c r="C2582" t="s">
        <v>132763</v>
      </c>
      <c r="D2582" t="s">
        <v>133091</v>
      </c>
      <c r="E2582" t="str">
        <f t="shared" si="40"/>
        <v>629558 - AFTRAL GELAINVILLE</v>
      </c>
      <c r="F2582" t="s">
        <v>61397</v>
      </c>
      <c r="G2582" t="s">
        <v>133090</v>
      </c>
      <c r="I2582" t="s">
        <v>133089</v>
      </c>
      <c r="J2582" t="s">
        <v>133088</v>
      </c>
      <c r="K2582" t="s">
        <v>208</v>
      </c>
      <c r="L2582" t="s">
        <v>133087</v>
      </c>
      <c r="N2582" t="s">
        <v>208</v>
      </c>
      <c r="O2582" t="s">
        <v>476</v>
      </c>
      <c r="P2582" t="s">
        <v>476</v>
      </c>
    </row>
    <row r="2583" spans="1:16">
      <c r="A2583" s="484" t="s">
        <v>132937</v>
      </c>
      <c r="B2583" s="485" t="s">
        <v>132764</v>
      </c>
      <c r="C2583" t="s">
        <v>132763</v>
      </c>
      <c r="D2583" t="s">
        <v>132936</v>
      </c>
      <c r="E2583" t="str">
        <f t="shared" si="40"/>
        <v>478209 - AFTRAL PERPIGNAN</v>
      </c>
      <c r="F2583" t="s">
        <v>1513</v>
      </c>
      <c r="G2583" t="s">
        <v>132935</v>
      </c>
      <c r="H2583" t="s">
        <v>132934</v>
      </c>
      <c r="I2583" t="s">
        <v>1906</v>
      </c>
      <c r="J2583" t="s">
        <v>132933</v>
      </c>
      <c r="K2583" t="s">
        <v>208</v>
      </c>
      <c r="L2583" t="s">
        <v>132932</v>
      </c>
      <c r="N2583" t="s">
        <v>208</v>
      </c>
      <c r="O2583" t="s">
        <v>476</v>
      </c>
      <c r="P2583" t="s">
        <v>476</v>
      </c>
    </row>
    <row r="2584" spans="1:16">
      <c r="A2584" s="484" t="s">
        <v>133173</v>
      </c>
      <c r="B2584" s="485" t="s">
        <v>132764</v>
      </c>
      <c r="C2584" t="s">
        <v>132763</v>
      </c>
      <c r="D2584" t="s">
        <v>133172</v>
      </c>
      <c r="E2584" t="str">
        <f t="shared" si="40"/>
        <v>609584 - AFTRAL CARROS</v>
      </c>
      <c r="F2584" t="s">
        <v>25301</v>
      </c>
      <c r="G2584" t="s">
        <v>133171</v>
      </c>
      <c r="H2584" t="s">
        <v>133170</v>
      </c>
      <c r="I2584" t="s">
        <v>36492</v>
      </c>
      <c r="K2584" t="s">
        <v>208</v>
      </c>
      <c r="L2584" t="s">
        <v>133169</v>
      </c>
      <c r="N2584" t="s">
        <v>208</v>
      </c>
      <c r="O2584" t="s">
        <v>476</v>
      </c>
      <c r="P2584" t="s">
        <v>476</v>
      </c>
    </row>
    <row r="2585" spans="1:16">
      <c r="A2585" s="484" t="s">
        <v>132887</v>
      </c>
      <c r="B2585" s="485" t="s">
        <v>132764</v>
      </c>
      <c r="C2585" t="s">
        <v>132763</v>
      </c>
      <c r="D2585" t="s">
        <v>132886</v>
      </c>
      <c r="E2585" t="str">
        <f t="shared" si="40"/>
        <v>665836 - AFTRAL SAINTE TULLE</v>
      </c>
      <c r="F2585" t="s">
        <v>14468</v>
      </c>
      <c r="G2585" t="s">
        <v>132885</v>
      </c>
      <c r="I2585" t="s">
        <v>48606</v>
      </c>
      <c r="J2585" t="s">
        <v>132884</v>
      </c>
      <c r="K2585" t="s">
        <v>208</v>
      </c>
      <c r="L2585" t="s">
        <v>132883</v>
      </c>
      <c r="N2585" t="s">
        <v>208</v>
      </c>
      <c r="O2585" t="s">
        <v>476</v>
      </c>
      <c r="P2585" t="s">
        <v>476</v>
      </c>
    </row>
    <row r="2586" spans="1:16">
      <c r="A2586" s="484" t="s">
        <v>132882</v>
      </c>
      <c r="B2586" s="485" t="s">
        <v>132764</v>
      </c>
      <c r="C2586" t="s">
        <v>132763</v>
      </c>
      <c r="D2586" t="s">
        <v>132881</v>
      </c>
      <c r="E2586" t="str">
        <f t="shared" si="40"/>
        <v>579210 - AFTRAL SAUSHEIM</v>
      </c>
      <c r="F2586" t="s">
        <v>3131</v>
      </c>
      <c r="G2586" t="s">
        <v>132880</v>
      </c>
      <c r="I2586" t="s">
        <v>11536</v>
      </c>
      <c r="K2586" t="s">
        <v>208</v>
      </c>
      <c r="L2586" t="s">
        <v>132879</v>
      </c>
      <c r="N2586" t="s">
        <v>208</v>
      </c>
      <c r="O2586" t="s">
        <v>476</v>
      </c>
      <c r="P2586" t="s">
        <v>476</v>
      </c>
    </row>
    <row r="2587" spans="1:16">
      <c r="A2587" s="484" t="s">
        <v>133054</v>
      </c>
      <c r="B2587" s="485" t="s">
        <v>132764</v>
      </c>
      <c r="C2587" t="s">
        <v>132763</v>
      </c>
      <c r="D2587" t="s">
        <v>133053</v>
      </c>
      <c r="E2587" t="str">
        <f t="shared" si="40"/>
        <v>600817 - AFTRAL LAVAL</v>
      </c>
      <c r="F2587" t="s">
        <v>8866</v>
      </c>
      <c r="G2587" t="s">
        <v>133052</v>
      </c>
      <c r="I2587" t="s">
        <v>4017</v>
      </c>
      <c r="J2587" t="s">
        <v>133051</v>
      </c>
      <c r="K2587" t="s">
        <v>208</v>
      </c>
      <c r="L2587" t="s">
        <v>133050</v>
      </c>
      <c r="N2587" t="s">
        <v>208</v>
      </c>
      <c r="O2587" t="s">
        <v>476</v>
      </c>
      <c r="P2587" t="s">
        <v>476</v>
      </c>
    </row>
    <row r="2588" spans="1:16">
      <c r="A2588" s="484" t="s">
        <v>133182</v>
      </c>
      <c r="B2588" s="485" t="s">
        <v>132764</v>
      </c>
      <c r="C2588" t="s">
        <v>132763</v>
      </c>
      <c r="D2588" t="s">
        <v>133181</v>
      </c>
      <c r="E2588" t="str">
        <f t="shared" si="40"/>
        <v>497733 - AFTRAL CALAIS</v>
      </c>
      <c r="F2588" t="s">
        <v>2572</v>
      </c>
      <c r="G2588" t="s">
        <v>133180</v>
      </c>
      <c r="H2588" t="s">
        <v>133179</v>
      </c>
      <c r="I2588" t="s">
        <v>4126</v>
      </c>
      <c r="J2588" t="s">
        <v>132767</v>
      </c>
      <c r="K2588" t="s">
        <v>208</v>
      </c>
      <c r="L2588" t="s">
        <v>133178</v>
      </c>
      <c r="N2588" t="s">
        <v>208</v>
      </c>
      <c r="O2588" t="s">
        <v>476</v>
      </c>
      <c r="P2588" t="s">
        <v>476</v>
      </c>
    </row>
    <row r="2589" spans="1:16">
      <c r="A2589" s="484" t="s">
        <v>132780</v>
      </c>
      <c r="B2589" s="485" t="s">
        <v>132764</v>
      </c>
      <c r="C2589" t="s">
        <v>132763</v>
      </c>
      <c r="D2589" t="s">
        <v>132779</v>
      </c>
      <c r="E2589" t="str">
        <f t="shared" si="40"/>
        <v>623465 - AFTRAL VERRIERES EN ANJOU</v>
      </c>
      <c r="F2589" t="s">
        <v>9369</v>
      </c>
      <c r="G2589" t="s">
        <v>132778</v>
      </c>
      <c r="H2589" t="s">
        <v>132777</v>
      </c>
      <c r="I2589" t="s">
        <v>24978</v>
      </c>
      <c r="J2589" t="s">
        <v>132776</v>
      </c>
      <c r="K2589" t="s">
        <v>208</v>
      </c>
      <c r="L2589" t="s">
        <v>132775</v>
      </c>
      <c r="N2589" t="s">
        <v>208</v>
      </c>
      <c r="O2589" t="s">
        <v>476</v>
      </c>
      <c r="P2589" t="s">
        <v>476</v>
      </c>
    </row>
    <row r="2590" spans="1:16">
      <c r="A2590" s="484" t="s">
        <v>132774</v>
      </c>
      <c r="B2590" s="485" t="s">
        <v>132764</v>
      </c>
      <c r="C2590" t="s">
        <v>132763</v>
      </c>
      <c r="D2590" t="s">
        <v>132773</v>
      </c>
      <c r="E2590" t="str">
        <f t="shared" si="40"/>
        <v>620646 - AFTRAL VEUREY VOROIZE</v>
      </c>
      <c r="F2590" t="s">
        <v>12050</v>
      </c>
      <c r="G2590" t="s">
        <v>132772</v>
      </c>
      <c r="I2590" t="s">
        <v>132771</v>
      </c>
      <c r="K2590" t="s">
        <v>208</v>
      </c>
      <c r="L2590" t="s">
        <v>132770</v>
      </c>
      <c r="N2590" t="s">
        <v>208</v>
      </c>
      <c r="O2590" t="s">
        <v>476</v>
      </c>
      <c r="P2590" t="s">
        <v>476</v>
      </c>
    </row>
    <row r="2591" spans="1:16">
      <c r="A2591" s="484" t="s">
        <v>132845</v>
      </c>
      <c r="B2591" s="485" t="s">
        <v>132764</v>
      </c>
      <c r="C2591" t="s">
        <v>132763</v>
      </c>
      <c r="D2591" t="s">
        <v>132844</v>
      </c>
      <c r="E2591" t="str">
        <f t="shared" si="40"/>
        <v>606558 - AFTRAL ST NAZAIRE</v>
      </c>
      <c r="F2591" t="s">
        <v>27852</v>
      </c>
      <c r="G2591" t="s">
        <v>132843</v>
      </c>
      <c r="H2591" t="s">
        <v>132842</v>
      </c>
      <c r="I2591" t="s">
        <v>15946</v>
      </c>
      <c r="J2591" t="s">
        <v>132841</v>
      </c>
      <c r="K2591" t="s">
        <v>208</v>
      </c>
      <c r="L2591" t="s">
        <v>132840</v>
      </c>
      <c r="N2591" t="s">
        <v>207</v>
      </c>
      <c r="O2591" t="s">
        <v>476</v>
      </c>
      <c r="P2591" t="s">
        <v>476</v>
      </c>
    </row>
    <row r="2592" spans="1:16">
      <c r="A2592" s="484" t="s">
        <v>133019</v>
      </c>
      <c r="B2592" s="485" t="s">
        <v>132764</v>
      </c>
      <c r="C2592" t="s">
        <v>132763</v>
      </c>
      <c r="D2592" t="s">
        <v>133018</v>
      </c>
      <c r="E2592" t="str">
        <f t="shared" si="40"/>
        <v>644742 - AFTRAL LONS</v>
      </c>
      <c r="F2592" t="s">
        <v>30894</v>
      </c>
      <c r="G2592" t="s">
        <v>133017</v>
      </c>
      <c r="I2592" t="s">
        <v>61533</v>
      </c>
      <c r="K2592" t="s">
        <v>208</v>
      </c>
      <c r="L2592" t="s">
        <v>133016</v>
      </c>
      <c r="N2592" t="s">
        <v>208</v>
      </c>
      <c r="O2592" t="s">
        <v>476</v>
      </c>
      <c r="P2592" t="s">
        <v>476</v>
      </c>
    </row>
    <row r="2593" spans="1:16">
      <c r="A2593" s="484" t="s">
        <v>132839</v>
      </c>
      <c r="B2593" s="485" t="s">
        <v>132764</v>
      </c>
      <c r="C2593" t="s">
        <v>132763</v>
      </c>
      <c r="D2593" t="s">
        <v>132838</v>
      </c>
      <c r="E2593" t="str">
        <f t="shared" si="40"/>
        <v>684480 - AFTRAL ST OUEN L AUMONE</v>
      </c>
      <c r="F2593" t="s">
        <v>62078</v>
      </c>
      <c r="G2593" t="s">
        <v>132837</v>
      </c>
      <c r="I2593" t="s">
        <v>23786</v>
      </c>
      <c r="J2593" t="s">
        <v>132836</v>
      </c>
      <c r="K2593" t="s">
        <v>208</v>
      </c>
      <c r="L2593" t="s">
        <v>132835</v>
      </c>
      <c r="N2593" t="s">
        <v>208</v>
      </c>
      <c r="O2593" t="s">
        <v>476</v>
      </c>
      <c r="P2593" t="s">
        <v>476</v>
      </c>
    </row>
    <row r="2594" spans="1:16">
      <c r="A2594" s="484" t="s">
        <v>132822</v>
      </c>
      <c r="B2594" s="485" t="s">
        <v>132764</v>
      </c>
      <c r="C2594" t="s">
        <v>132763</v>
      </c>
      <c r="D2594" t="s">
        <v>132821</v>
      </c>
      <c r="E2594" t="str">
        <f t="shared" si="40"/>
        <v>651953 - AFTRAL ST PIERRE LES ELBEUF</v>
      </c>
      <c r="F2594" t="s">
        <v>2453</v>
      </c>
      <c r="G2594" t="s">
        <v>132820</v>
      </c>
      <c r="I2594" t="s">
        <v>132819</v>
      </c>
      <c r="K2594" t="s">
        <v>208</v>
      </c>
      <c r="L2594" t="s">
        <v>132818</v>
      </c>
      <c r="N2594" t="s">
        <v>208</v>
      </c>
      <c r="O2594" t="s">
        <v>476</v>
      </c>
      <c r="P2594" t="s">
        <v>476</v>
      </c>
    </row>
    <row r="2595" spans="1:16">
      <c r="A2595" s="484" t="s">
        <v>133282</v>
      </c>
      <c r="B2595" s="485" t="s">
        <v>132764</v>
      </c>
      <c r="C2595" t="s">
        <v>132763</v>
      </c>
      <c r="D2595" t="s">
        <v>133281</v>
      </c>
      <c r="E2595" t="str">
        <f t="shared" si="40"/>
        <v>651448 - AFTRAL ACHERES</v>
      </c>
      <c r="F2595" t="s">
        <v>5833</v>
      </c>
      <c r="G2595" t="s">
        <v>133280</v>
      </c>
      <c r="I2595" t="s">
        <v>133279</v>
      </c>
      <c r="J2595" t="s">
        <v>133278</v>
      </c>
      <c r="K2595" t="s">
        <v>208</v>
      </c>
      <c r="L2595" t="s">
        <v>133277</v>
      </c>
      <c r="N2595" t="s">
        <v>208</v>
      </c>
      <c r="O2595" t="s">
        <v>476</v>
      </c>
      <c r="P2595" t="s">
        <v>476</v>
      </c>
    </row>
    <row r="2596" spans="1:16">
      <c r="A2596" s="484" t="s">
        <v>133065</v>
      </c>
      <c r="B2596" s="485" t="s">
        <v>132764</v>
      </c>
      <c r="C2596" t="s">
        <v>132763</v>
      </c>
      <c r="D2596" t="s">
        <v>133064</v>
      </c>
      <c r="E2596" t="str">
        <f t="shared" si="40"/>
        <v>660334 - AFTRAL LA CRECHE</v>
      </c>
      <c r="F2596" t="s">
        <v>9720</v>
      </c>
      <c r="G2596" t="s">
        <v>133063</v>
      </c>
      <c r="H2596" t="s">
        <v>133062</v>
      </c>
      <c r="I2596" t="s">
        <v>84753</v>
      </c>
      <c r="J2596" t="s">
        <v>133061</v>
      </c>
      <c r="K2596" t="s">
        <v>208</v>
      </c>
      <c r="L2596" t="s">
        <v>133060</v>
      </c>
      <c r="N2596" t="s">
        <v>207</v>
      </c>
      <c r="O2596" t="s">
        <v>476</v>
      </c>
      <c r="P2596" t="s">
        <v>476</v>
      </c>
    </row>
    <row r="2597" spans="1:16">
      <c r="A2597" s="484" t="s">
        <v>132817</v>
      </c>
      <c r="B2597" s="485" t="s">
        <v>132764</v>
      </c>
      <c r="C2597" t="s">
        <v>132763</v>
      </c>
      <c r="D2597" t="s">
        <v>132816</v>
      </c>
      <c r="E2597" t="str">
        <f t="shared" si="40"/>
        <v>492036 - AFTRAL ST QUENTIN FALLAVIER</v>
      </c>
      <c r="F2597" t="s">
        <v>1487</v>
      </c>
      <c r="G2597" t="s">
        <v>132815</v>
      </c>
      <c r="I2597" t="s">
        <v>27001</v>
      </c>
      <c r="J2597" t="s">
        <v>132803</v>
      </c>
      <c r="K2597" t="s">
        <v>208</v>
      </c>
      <c r="L2597" t="s">
        <v>132814</v>
      </c>
      <c r="N2597" t="s">
        <v>208</v>
      </c>
      <c r="O2597" t="s">
        <v>476</v>
      </c>
      <c r="P2597" t="s">
        <v>476</v>
      </c>
    </row>
    <row r="2598" spans="1:16">
      <c r="A2598" s="484" t="s">
        <v>133097</v>
      </c>
      <c r="B2598" s="485" t="s">
        <v>132764</v>
      </c>
      <c r="C2598" t="s">
        <v>132763</v>
      </c>
      <c r="D2598" t="s">
        <v>133096</v>
      </c>
      <c r="E2598" t="str">
        <f t="shared" si="40"/>
        <v>668114 - AFTRAL FOS SUR MER</v>
      </c>
      <c r="F2598" t="s">
        <v>26128</v>
      </c>
      <c r="G2598" t="s">
        <v>133095</v>
      </c>
      <c r="H2598" t="s">
        <v>133094</v>
      </c>
      <c r="I2598" t="s">
        <v>10991</v>
      </c>
      <c r="K2598" t="s">
        <v>208</v>
      </c>
      <c r="L2598" t="s">
        <v>133093</v>
      </c>
      <c r="N2598" t="s">
        <v>208</v>
      </c>
      <c r="O2598" t="s">
        <v>476</v>
      </c>
      <c r="P2598" t="s">
        <v>476</v>
      </c>
    </row>
    <row r="2599" spans="1:16">
      <c r="A2599" s="484" t="s">
        <v>133217</v>
      </c>
      <c r="B2599" s="485" t="s">
        <v>132764</v>
      </c>
      <c r="C2599" t="s">
        <v>132763</v>
      </c>
      <c r="D2599" t="s">
        <v>133216</v>
      </c>
      <c r="E2599" t="str">
        <f t="shared" si="40"/>
        <v>653251 - AFTRAL BEZIERS</v>
      </c>
      <c r="F2599" t="s">
        <v>5775</v>
      </c>
      <c r="G2599" t="s">
        <v>133215</v>
      </c>
      <c r="I2599" t="s">
        <v>6726</v>
      </c>
      <c r="K2599" t="s">
        <v>208</v>
      </c>
      <c r="L2599" t="s">
        <v>133214</v>
      </c>
      <c r="N2599" t="s">
        <v>208</v>
      </c>
      <c r="O2599" t="s">
        <v>476</v>
      </c>
      <c r="P2599" t="s">
        <v>476</v>
      </c>
    </row>
    <row r="2600" spans="1:16">
      <c r="A2600" s="484" t="s">
        <v>132898</v>
      </c>
      <c r="B2600" s="485" t="s">
        <v>132764</v>
      </c>
      <c r="C2600" t="s">
        <v>132763</v>
      </c>
      <c r="D2600" t="s">
        <v>132897</v>
      </c>
      <c r="E2600" t="str">
        <f t="shared" si="40"/>
        <v>663943 - AFTRAL ROUVROY</v>
      </c>
      <c r="F2600" t="s">
        <v>8961</v>
      </c>
      <c r="G2600" t="s">
        <v>132896</v>
      </c>
      <c r="I2600" t="s">
        <v>132895</v>
      </c>
      <c r="K2600" t="s">
        <v>208</v>
      </c>
      <c r="L2600" t="s">
        <v>132894</v>
      </c>
      <c r="N2600" t="s">
        <v>208</v>
      </c>
      <c r="O2600" t="s">
        <v>476</v>
      </c>
      <c r="P2600" t="s">
        <v>476</v>
      </c>
    </row>
    <row r="2601" spans="1:16">
      <c r="A2601" s="484" t="s">
        <v>133120</v>
      </c>
      <c r="B2601" s="485" t="s">
        <v>132764</v>
      </c>
      <c r="C2601" t="s">
        <v>132763</v>
      </c>
      <c r="D2601" t="s">
        <v>133119</v>
      </c>
      <c r="E2601" t="str">
        <f t="shared" si="40"/>
        <v>627720 - AFTRAL FAUVILLE</v>
      </c>
      <c r="F2601" t="s">
        <v>4522</v>
      </c>
      <c r="H2601" t="s">
        <v>133118</v>
      </c>
      <c r="I2601" t="s">
        <v>133117</v>
      </c>
      <c r="K2601" t="s">
        <v>208</v>
      </c>
      <c r="L2601" t="s">
        <v>133116</v>
      </c>
      <c r="N2601" t="s">
        <v>208</v>
      </c>
      <c r="O2601" t="s">
        <v>476</v>
      </c>
      <c r="P2601" t="s">
        <v>476</v>
      </c>
    </row>
    <row r="2602" spans="1:16">
      <c r="A2602" s="484" t="s">
        <v>132982</v>
      </c>
      <c r="B2602" s="485" t="s">
        <v>132764</v>
      </c>
      <c r="C2602" t="s">
        <v>132763</v>
      </c>
      <c r="D2602" t="s">
        <v>132981</v>
      </c>
      <c r="E2602" t="str">
        <f t="shared" si="40"/>
        <v>636617 - AFTRAL NEFFES</v>
      </c>
      <c r="F2602" t="s">
        <v>10767</v>
      </c>
      <c r="G2602" t="s">
        <v>132980</v>
      </c>
      <c r="H2602" t="s">
        <v>132979</v>
      </c>
      <c r="I2602" t="s">
        <v>132978</v>
      </c>
      <c r="J2602" t="s">
        <v>132977</v>
      </c>
      <c r="K2602" t="s">
        <v>208</v>
      </c>
      <c r="L2602" t="s">
        <v>132976</v>
      </c>
      <c r="N2602" t="s">
        <v>208</v>
      </c>
      <c r="O2602" t="s">
        <v>476</v>
      </c>
      <c r="P2602" t="s">
        <v>476</v>
      </c>
    </row>
    <row r="2603" spans="1:16">
      <c r="A2603" s="484" t="s">
        <v>132865</v>
      </c>
      <c r="B2603" s="485" t="s">
        <v>132764</v>
      </c>
      <c r="C2603" t="s">
        <v>132763</v>
      </c>
      <c r="D2603" t="s">
        <v>132864</v>
      </c>
      <c r="E2603" t="str">
        <f t="shared" si="40"/>
        <v>636708 - AFTRAL SEVRON</v>
      </c>
      <c r="F2603" t="s">
        <v>2558</v>
      </c>
      <c r="G2603" t="s">
        <v>132863</v>
      </c>
      <c r="I2603" t="s">
        <v>132862</v>
      </c>
      <c r="J2603" t="s">
        <v>132861</v>
      </c>
      <c r="K2603" t="s">
        <v>208</v>
      </c>
      <c r="L2603" t="s">
        <v>132860</v>
      </c>
      <c r="N2603" t="s">
        <v>208</v>
      </c>
      <c r="O2603" t="s">
        <v>476</v>
      </c>
      <c r="P2603" t="s">
        <v>476</v>
      </c>
    </row>
    <row r="2604" spans="1:16">
      <c r="A2604" s="484" t="s">
        <v>133035</v>
      </c>
      <c r="B2604" s="485" t="s">
        <v>132764</v>
      </c>
      <c r="C2604" t="s">
        <v>132763</v>
      </c>
      <c r="D2604" t="s">
        <v>133034</v>
      </c>
      <c r="E2604" t="str">
        <f t="shared" si="40"/>
        <v>486176 - AFTRAL LES HERBIERS</v>
      </c>
      <c r="F2604" t="s">
        <v>8866</v>
      </c>
      <c r="G2604" t="s">
        <v>133033</v>
      </c>
      <c r="H2604" t="s">
        <v>133032</v>
      </c>
      <c r="I2604" t="s">
        <v>12520</v>
      </c>
      <c r="J2604" t="s">
        <v>133031</v>
      </c>
      <c r="K2604" t="s">
        <v>208</v>
      </c>
      <c r="L2604" t="s">
        <v>133030</v>
      </c>
      <c r="N2604" t="s">
        <v>208</v>
      </c>
      <c r="O2604" t="s">
        <v>476</v>
      </c>
      <c r="P2604" t="s">
        <v>476</v>
      </c>
    </row>
    <row r="2605" spans="1:16">
      <c r="A2605" s="484" t="s">
        <v>133073</v>
      </c>
      <c r="B2605" s="485" t="s">
        <v>132764</v>
      </c>
      <c r="C2605" t="s">
        <v>132763</v>
      </c>
      <c r="D2605" t="s">
        <v>133072</v>
      </c>
      <c r="E2605" t="str">
        <f t="shared" si="40"/>
        <v>682901 - AFTRAL ISTELI TOULOUSE</v>
      </c>
      <c r="G2605" t="s">
        <v>133071</v>
      </c>
      <c r="I2605" t="s">
        <v>603</v>
      </c>
      <c r="K2605" t="s">
        <v>208</v>
      </c>
      <c r="L2605" t="s">
        <v>133070</v>
      </c>
      <c r="N2605" t="s">
        <v>208</v>
      </c>
      <c r="O2605" t="s">
        <v>476</v>
      </c>
      <c r="P2605" t="s">
        <v>476</v>
      </c>
    </row>
    <row r="2606" spans="1:16">
      <c r="A2606" s="484" t="s">
        <v>133177</v>
      </c>
      <c r="B2606" s="485" t="s">
        <v>132764</v>
      </c>
      <c r="C2606" t="s">
        <v>132763</v>
      </c>
      <c r="D2606" t="s">
        <v>133176</v>
      </c>
      <c r="E2606" t="str">
        <f t="shared" si="40"/>
        <v>656008 - AFTRAL CARPENTRAS</v>
      </c>
      <c r="F2606" t="s">
        <v>21798</v>
      </c>
      <c r="G2606" t="s">
        <v>133175</v>
      </c>
      <c r="I2606" t="s">
        <v>36543</v>
      </c>
      <c r="K2606" t="s">
        <v>208</v>
      </c>
      <c r="L2606" t="s">
        <v>133174</v>
      </c>
      <c r="N2606" t="s">
        <v>208</v>
      </c>
      <c r="O2606" t="s">
        <v>476</v>
      </c>
      <c r="P2606" t="s">
        <v>476</v>
      </c>
    </row>
    <row r="2607" spans="1:16">
      <c r="A2607" s="484" t="s">
        <v>133124</v>
      </c>
      <c r="B2607" s="485" t="s">
        <v>132764</v>
      </c>
      <c r="C2607" t="s">
        <v>132763</v>
      </c>
      <c r="D2607" t="s">
        <v>133123</v>
      </c>
      <c r="E2607" t="str">
        <f t="shared" si="40"/>
        <v>666828 - AFTRAL DONCHERY</v>
      </c>
      <c r="F2607" t="s">
        <v>7408</v>
      </c>
      <c r="G2607" t="s">
        <v>133122</v>
      </c>
      <c r="I2607" t="s">
        <v>80904</v>
      </c>
      <c r="K2607" t="s">
        <v>208</v>
      </c>
      <c r="L2607" t="s">
        <v>133121</v>
      </c>
      <c r="N2607" t="s">
        <v>208</v>
      </c>
      <c r="O2607" t="s">
        <v>476</v>
      </c>
      <c r="P2607" t="s">
        <v>476</v>
      </c>
    </row>
    <row r="2608" spans="1:16">
      <c r="A2608" s="484" t="s">
        <v>132959</v>
      </c>
      <c r="B2608" s="485" t="s">
        <v>132764</v>
      </c>
      <c r="C2608" t="s">
        <v>132763</v>
      </c>
      <c r="D2608" t="s">
        <v>132958</v>
      </c>
      <c r="E2608" t="str">
        <f t="shared" si="40"/>
        <v>684053 - AFTRAL OLIVET</v>
      </c>
      <c r="F2608" t="s">
        <v>5693</v>
      </c>
      <c r="G2608" t="s">
        <v>132957</v>
      </c>
      <c r="I2608" t="s">
        <v>13782</v>
      </c>
      <c r="J2608" t="s">
        <v>132956</v>
      </c>
      <c r="K2608" t="s">
        <v>208</v>
      </c>
      <c r="L2608" t="s">
        <v>132955</v>
      </c>
      <c r="N2608" t="s">
        <v>208</v>
      </c>
      <c r="O2608" t="s">
        <v>476</v>
      </c>
      <c r="P2608" t="s">
        <v>476</v>
      </c>
    </row>
    <row r="2609" spans="1:16">
      <c r="A2609" s="484" t="s">
        <v>133024</v>
      </c>
      <c r="B2609" s="485" t="s">
        <v>132764</v>
      </c>
      <c r="C2609" t="s">
        <v>132763</v>
      </c>
      <c r="D2609" t="s">
        <v>133023</v>
      </c>
      <c r="E2609" t="str">
        <f t="shared" si="40"/>
        <v>651941 - AFTRAL LONGUEAU</v>
      </c>
      <c r="F2609" t="s">
        <v>2453</v>
      </c>
      <c r="G2609" t="s">
        <v>133022</v>
      </c>
      <c r="I2609" t="s">
        <v>133021</v>
      </c>
      <c r="K2609" t="s">
        <v>208</v>
      </c>
      <c r="L2609" t="s">
        <v>133020</v>
      </c>
      <c r="N2609" t="s">
        <v>208</v>
      </c>
      <c r="O2609" t="s">
        <v>476</v>
      </c>
      <c r="P2609" t="s">
        <v>476</v>
      </c>
    </row>
    <row r="2610" spans="1:16">
      <c r="A2610" s="484" t="s">
        <v>40129</v>
      </c>
      <c r="B2610" s="485" t="s">
        <v>40128</v>
      </c>
      <c r="C2610" t="s">
        <v>40127</v>
      </c>
      <c r="D2610" t="s">
        <v>40126</v>
      </c>
      <c r="E2610" t="str">
        <f t="shared" si="40"/>
        <v>614336 - MFR LUCQUY</v>
      </c>
      <c r="F2610" t="s">
        <v>9736</v>
      </c>
      <c r="G2610" t="s">
        <v>40125</v>
      </c>
      <c r="I2610" t="s">
        <v>40124</v>
      </c>
      <c r="J2610" t="s">
        <v>40123</v>
      </c>
      <c r="K2610" t="s">
        <v>208</v>
      </c>
      <c r="L2610" t="s">
        <v>40122</v>
      </c>
      <c r="N2610" t="s">
        <v>207</v>
      </c>
      <c r="O2610" t="s">
        <v>476</v>
      </c>
      <c r="P2610" t="s">
        <v>476</v>
      </c>
    </row>
    <row r="2611" spans="1:16">
      <c r="A2611" s="484" t="s">
        <v>63102</v>
      </c>
      <c r="B2611" s="485" t="s">
        <v>63101</v>
      </c>
      <c r="C2611" t="s">
        <v>63100</v>
      </c>
      <c r="D2611" t="s">
        <v>63100</v>
      </c>
      <c r="E2611" t="str">
        <f t="shared" si="40"/>
        <v>530300 - GS1 FRANCE</v>
      </c>
      <c r="F2611" t="s">
        <v>13656</v>
      </c>
      <c r="G2611" t="s">
        <v>63099</v>
      </c>
      <c r="I2611" t="s">
        <v>1207</v>
      </c>
      <c r="J2611" t="s">
        <v>63098</v>
      </c>
      <c r="K2611" t="s">
        <v>208</v>
      </c>
      <c r="L2611" t="s">
        <v>63097</v>
      </c>
      <c r="N2611" t="s">
        <v>208</v>
      </c>
      <c r="O2611" t="s">
        <v>476</v>
      </c>
      <c r="P2611" t="s">
        <v>476</v>
      </c>
    </row>
    <row r="2612" spans="1:16">
      <c r="A2612" s="484" t="s">
        <v>108553</v>
      </c>
      <c r="B2612" s="485" t="s">
        <v>108552</v>
      </c>
      <c r="C2612" t="s">
        <v>108551</v>
      </c>
      <c r="D2612" t="s">
        <v>108551</v>
      </c>
      <c r="E2612" t="str">
        <f t="shared" si="40"/>
        <v>363571 - CENTRE ARTISTIQUE INTERNATIONAL ROY HART</v>
      </c>
      <c r="F2612" t="s">
        <v>36283</v>
      </c>
      <c r="H2612" t="s">
        <v>108550</v>
      </c>
      <c r="I2612" t="s">
        <v>108549</v>
      </c>
      <c r="J2612" t="s">
        <v>108548</v>
      </c>
      <c r="K2612" t="s">
        <v>208</v>
      </c>
      <c r="L2612" t="s">
        <v>108547</v>
      </c>
      <c r="N2612" t="s">
        <v>208</v>
      </c>
      <c r="O2612" t="s">
        <v>476</v>
      </c>
      <c r="P2612" t="s">
        <v>476</v>
      </c>
    </row>
    <row r="2613" spans="1:16">
      <c r="A2613" s="484" t="s">
        <v>27701</v>
      </c>
      <c r="B2613" s="485" t="s">
        <v>27700</v>
      </c>
      <c r="C2613" t="s">
        <v>27699</v>
      </c>
      <c r="D2613" t="s">
        <v>27698</v>
      </c>
      <c r="E2613" t="str">
        <f t="shared" si="40"/>
        <v>481129 - MFPF</v>
      </c>
      <c r="F2613" t="s">
        <v>3843</v>
      </c>
      <c r="G2613" t="s">
        <v>27697</v>
      </c>
      <c r="H2613" t="s">
        <v>27696</v>
      </c>
      <c r="I2613" t="s">
        <v>4549</v>
      </c>
      <c r="J2613" t="s">
        <v>27695</v>
      </c>
      <c r="K2613" t="s">
        <v>208</v>
      </c>
      <c r="L2613" t="s">
        <v>27694</v>
      </c>
      <c r="N2613" t="s">
        <v>208</v>
      </c>
      <c r="O2613" t="s">
        <v>476</v>
      </c>
      <c r="P2613" t="s">
        <v>476</v>
      </c>
    </row>
    <row r="2614" spans="1:16">
      <c r="A2614" s="484" t="s">
        <v>105620</v>
      </c>
      <c r="B2614" s="485" t="s">
        <v>105619</v>
      </c>
      <c r="C2614" t="s">
        <v>105618</v>
      </c>
      <c r="D2614" t="s">
        <v>105617</v>
      </c>
      <c r="E2614" t="str">
        <f t="shared" si="40"/>
        <v>509930 - CIDFF 67 STRASBOURG</v>
      </c>
      <c r="F2614" t="s">
        <v>1857</v>
      </c>
      <c r="G2614" t="s">
        <v>36007</v>
      </c>
      <c r="I2614" t="s">
        <v>579</v>
      </c>
      <c r="J2614" t="s">
        <v>105616</v>
      </c>
      <c r="K2614" t="s">
        <v>208</v>
      </c>
      <c r="L2614" t="s">
        <v>105615</v>
      </c>
      <c r="N2614" t="s">
        <v>208</v>
      </c>
      <c r="O2614" t="s">
        <v>476</v>
      </c>
      <c r="P2614" t="s">
        <v>476</v>
      </c>
    </row>
    <row r="2615" spans="1:16">
      <c r="A2615" s="484" t="s">
        <v>55451</v>
      </c>
      <c r="B2615" s="485" t="s">
        <v>55450</v>
      </c>
      <c r="C2615" t="s">
        <v>55449</v>
      </c>
      <c r="D2615" t="s">
        <v>55448</v>
      </c>
      <c r="E2615" t="str">
        <f t="shared" si="40"/>
        <v>332045 - IRAEC</v>
      </c>
      <c r="F2615" t="s">
        <v>14292</v>
      </c>
      <c r="G2615" t="s">
        <v>55447</v>
      </c>
      <c r="I2615" t="s">
        <v>7236</v>
      </c>
      <c r="J2615" t="s">
        <v>55446</v>
      </c>
      <c r="K2615" t="s">
        <v>208</v>
      </c>
      <c r="L2615" t="s">
        <v>55445</v>
      </c>
      <c r="N2615" t="s">
        <v>208</v>
      </c>
      <c r="O2615" t="s">
        <v>476</v>
      </c>
      <c r="P2615" t="s">
        <v>476</v>
      </c>
    </row>
    <row r="2616" spans="1:16">
      <c r="A2616" s="484" t="s">
        <v>125187</v>
      </c>
      <c r="B2616" s="485" t="s">
        <v>125186</v>
      </c>
      <c r="C2616" t="s">
        <v>125185</v>
      </c>
      <c r="D2616" t="s">
        <v>125184</v>
      </c>
      <c r="E2616" t="str">
        <f t="shared" si="40"/>
        <v>212210 - ANRAS FORMATION</v>
      </c>
      <c r="F2616" t="s">
        <v>3238</v>
      </c>
      <c r="G2616" t="s">
        <v>125183</v>
      </c>
      <c r="I2616" t="s">
        <v>33993</v>
      </c>
      <c r="J2616" t="s">
        <v>125182</v>
      </c>
      <c r="K2616" t="s">
        <v>208</v>
      </c>
      <c r="L2616" t="s">
        <v>125181</v>
      </c>
      <c r="N2616" t="s">
        <v>208</v>
      </c>
      <c r="O2616" t="s">
        <v>476</v>
      </c>
      <c r="P2616" t="s">
        <v>476</v>
      </c>
    </row>
    <row r="2617" spans="1:16">
      <c r="A2617" s="484" t="s">
        <v>105171</v>
      </c>
      <c r="B2617" s="485" t="s">
        <v>105170</v>
      </c>
      <c r="C2617" t="s">
        <v>105169</v>
      </c>
      <c r="D2617" t="s">
        <v>105168</v>
      </c>
      <c r="E2617" t="str">
        <f t="shared" si="40"/>
        <v>332604 - CIA COROT</v>
      </c>
      <c r="F2617" t="s">
        <v>11447</v>
      </c>
      <c r="G2617" t="s">
        <v>105167</v>
      </c>
      <c r="H2617" t="s">
        <v>105166</v>
      </c>
      <c r="I2617" t="s">
        <v>1035</v>
      </c>
      <c r="J2617" t="s">
        <v>105165</v>
      </c>
      <c r="K2617" t="s">
        <v>208</v>
      </c>
      <c r="L2617" t="s">
        <v>105164</v>
      </c>
      <c r="N2617" t="s">
        <v>208</v>
      </c>
      <c r="O2617" t="s">
        <v>476</v>
      </c>
      <c r="P2617" t="s">
        <v>476</v>
      </c>
    </row>
    <row r="2618" spans="1:16">
      <c r="A2618" s="484" t="s">
        <v>90112</v>
      </c>
      <c r="B2618" s="485" t="s">
        <v>90111</v>
      </c>
      <c r="C2618" t="s">
        <v>90110</v>
      </c>
      <c r="D2618" t="s">
        <v>90109</v>
      </c>
      <c r="E2618" t="str">
        <f t="shared" si="40"/>
        <v>664200 - CIDFF RHONE ARC ALPIN</v>
      </c>
      <c r="F2618" t="s">
        <v>13535</v>
      </c>
      <c r="G2618" t="s">
        <v>90108</v>
      </c>
      <c r="I2618" t="s">
        <v>802</v>
      </c>
      <c r="J2618" t="s">
        <v>90107</v>
      </c>
      <c r="K2618" t="s">
        <v>208</v>
      </c>
      <c r="L2618" t="s">
        <v>90106</v>
      </c>
      <c r="N2618" t="s">
        <v>208</v>
      </c>
      <c r="O2618" t="s">
        <v>476</v>
      </c>
      <c r="P2618" t="s">
        <v>476</v>
      </c>
    </row>
    <row r="2619" spans="1:16">
      <c r="A2619" s="484" t="s">
        <v>42542</v>
      </c>
      <c r="B2619" s="485" t="s">
        <v>42541</v>
      </c>
      <c r="C2619" t="s">
        <v>42540</v>
      </c>
      <c r="D2619" t="s">
        <v>42539</v>
      </c>
      <c r="E2619" t="str">
        <f t="shared" si="40"/>
        <v>611840 - LIGUE OCCITANIE DE TENNIS</v>
      </c>
      <c r="F2619" t="s">
        <v>742</v>
      </c>
      <c r="G2619" t="s">
        <v>42538</v>
      </c>
      <c r="I2619" t="s">
        <v>9725</v>
      </c>
      <c r="J2619" t="s">
        <v>42537</v>
      </c>
      <c r="K2619" t="s">
        <v>208</v>
      </c>
      <c r="L2619" t="s">
        <v>42536</v>
      </c>
      <c r="N2619" t="s">
        <v>208</v>
      </c>
      <c r="O2619" t="s">
        <v>476</v>
      </c>
      <c r="P2619" t="s">
        <v>476</v>
      </c>
    </row>
    <row r="2620" spans="1:16">
      <c r="A2620" s="484" t="s">
        <v>106209</v>
      </c>
      <c r="B2620" s="485" t="s">
        <v>106208</v>
      </c>
      <c r="C2620" t="s">
        <v>106207</v>
      </c>
      <c r="D2620" t="s">
        <v>106206</v>
      </c>
      <c r="E2620" t="str">
        <f t="shared" si="40"/>
        <v>479196 - IRIDAT</v>
      </c>
      <c r="F2620" t="s">
        <v>540</v>
      </c>
      <c r="G2620" t="s">
        <v>106205</v>
      </c>
      <c r="I2620" t="s">
        <v>7958</v>
      </c>
      <c r="J2620" t="s">
        <v>106204</v>
      </c>
      <c r="K2620" t="s">
        <v>208</v>
      </c>
      <c r="L2620" t="s">
        <v>106203</v>
      </c>
      <c r="N2620" t="s">
        <v>208</v>
      </c>
      <c r="O2620" t="s">
        <v>476</v>
      </c>
      <c r="P2620" t="s">
        <v>476</v>
      </c>
    </row>
    <row r="2621" spans="1:16">
      <c r="A2621" s="484" t="s">
        <v>79928</v>
      </c>
      <c r="B2621" s="485" t="s">
        <v>79927</v>
      </c>
      <c r="C2621" t="s">
        <v>79926</v>
      </c>
      <c r="D2621" t="s">
        <v>74724</v>
      </c>
      <c r="E2621" t="str">
        <f t="shared" si="40"/>
        <v>305388 - EFA</v>
      </c>
      <c r="F2621" t="s">
        <v>67885</v>
      </c>
      <c r="G2621" t="s">
        <v>23292</v>
      </c>
      <c r="I2621" t="s">
        <v>3346</v>
      </c>
      <c r="J2621" t="s">
        <v>79925</v>
      </c>
      <c r="K2621" t="s">
        <v>208</v>
      </c>
      <c r="L2621" t="s">
        <v>79924</v>
      </c>
      <c r="N2621" t="s">
        <v>208</v>
      </c>
      <c r="O2621" t="s">
        <v>476</v>
      </c>
      <c r="P2621" t="s">
        <v>476</v>
      </c>
    </row>
    <row r="2622" spans="1:16">
      <c r="A2622" s="484" t="s">
        <v>85278</v>
      </c>
      <c r="B2622" s="485" t="s">
        <v>85277</v>
      </c>
      <c r="C2622" t="s">
        <v>85276</v>
      </c>
      <c r="D2622" t="s">
        <v>85275</v>
      </c>
      <c r="E2622" t="str">
        <f t="shared" si="40"/>
        <v>491147 - ECTI PARIS 18EME</v>
      </c>
      <c r="F2622" t="s">
        <v>1513</v>
      </c>
      <c r="G2622" t="s">
        <v>85274</v>
      </c>
      <c r="I2622" t="s">
        <v>7236</v>
      </c>
      <c r="J2622" t="s">
        <v>85273</v>
      </c>
      <c r="K2622" t="s">
        <v>208</v>
      </c>
      <c r="L2622" t="s">
        <v>85272</v>
      </c>
      <c r="N2622" t="s">
        <v>208</v>
      </c>
      <c r="O2622" t="s">
        <v>476</v>
      </c>
      <c r="P2622" t="s">
        <v>476</v>
      </c>
    </row>
    <row r="2623" spans="1:16">
      <c r="A2623" s="484" t="s">
        <v>119372</v>
      </c>
      <c r="B2623" s="485" t="s">
        <v>119371</v>
      </c>
      <c r="C2623" t="s">
        <v>119370</v>
      </c>
      <c r="D2623" t="s">
        <v>119369</v>
      </c>
      <c r="E2623" t="str">
        <f t="shared" si="40"/>
        <v>485160 - ARPS FORMATION CONTINUE</v>
      </c>
      <c r="F2623" t="s">
        <v>1077</v>
      </c>
      <c r="G2623" t="s">
        <v>119368</v>
      </c>
      <c r="I2623" t="s">
        <v>119367</v>
      </c>
      <c r="J2623" t="s">
        <v>119366</v>
      </c>
      <c r="K2623" t="s">
        <v>208</v>
      </c>
      <c r="L2623" t="s">
        <v>119365</v>
      </c>
      <c r="N2623" t="s">
        <v>208</v>
      </c>
      <c r="O2623" t="s">
        <v>476</v>
      </c>
      <c r="P2623" t="s">
        <v>476</v>
      </c>
    </row>
    <row r="2624" spans="1:16">
      <c r="A2624" s="484" t="s">
        <v>78126</v>
      </c>
      <c r="B2624" s="485" t="s">
        <v>78125</v>
      </c>
      <c r="C2624" t="s">
        <v>78124</v>
      </c>
      <c r="D2624" t="s">
        <v>78123</v>
      </c>
      <c r="E2624" t="str">
        <f t="shared" si="40"/>
        <v>620105 - ESSIVAM</v>
      </c>
      <c r="F2624" t="s">
        <v>25006</v>
      </c>
      <c r="G2624" t="s">
        <v>78122</v>
      </c>
      <c r="I2624" t="s">
        <v>6655</v>
      </c>
      <c r="J2624" t="s">
        <v>78121</v>
      </c>
      <c r="K2624" t="s">
        <v>208</v>
      </c>
      <c r="L2624" t="s">
        <v>78120</v>
      </c>
      <c r="N2624" t="s">
        <v>208</v>
      </c>
      <c r="O2624" t="s">
        <v>476</v>
      </c>
      <c r="P2624" t="s">
        <v>476</v>
      </c>
    </row>
    <row r="2625" spans="1:16">
      <c r="A2625" s="484" t="s">
        <v>123058</v>
      </c>
      <c r="B2625" s="485" t="s">
        <v>123057</v>
      </c>
      <c r="C2625" t="s">
        <v>123056</v>
      </c>
      <c r="D2625" t="s">
        <v>123055</v>
      </c>
      <c r="E2625" t="str">
        <f t="shared" si="40"/>
        <v>533063 - ADAPEI  FORM'ADAPT 23</v>
      </c>
      <c r="F2625" t="s">
        <v>5627</v>
      </c>
      <c r="G2625" t="s">
        <v>123054</v>
      </c>
      <c r="I2625" t="s">
        <v>6774</v>
      </c>
      <c r="J2625" t="s">
        <v>123053</v>
      </c>
      <c r="K2625" t="s">
        <v>208</v>
      </c>
      <c r="L2625" t="s">
        <v>123052</v>
      </c>
      <c r="N2625" t="s">
        <v>208</v>
      </c>
      <c r="O2625" t="s">
        <v>476</v>
      </c>
      <c r="P2625" t="s">
        <v>476</v>
      </c>
    </row>
    <row r="2626" spans="1:16">
      <c r="A2626" s="484" t="s">
        <v>108130</v>
      </c>
      <c r="B2626" s="485" t="s">
        <v>108129</v>
      </c>
      <c r="C2626" t="s">
        <v>108128</v>
      </c>
      <c r="D2626" t="s">
        <v>108127</v>
      </c>
      <c r="E2626" t="str">
        <f t="shared" ref="E2626:E2689" si="41">_xlfn.CONCAT(L2626," - ",D2626)</f>
        <v>508524 - CFB</v>
      </c>
      <c r="F2626" t="s">
        <v>2572</v>
      </c>
      <c r="G2626" t="s">
        <v>108126</v>
      </c>
      <c r="I2626" t="s">
        <v>2666</v>
      </c>
      <c r="J2626" t="s">
        <v>108125</v>
      </c>
      <c r="K2626" t="s">
        <v>208</v>
      </c>
      <c r="L2626" t="s">
        <v>108124</v>
      </c>
      <c r="N2626" t="s">
        <v>208</v>
      </c>
      <c r="O2626" t="s">
        <v>476</v>
      </c>
      <c r="P2626" t="s">
        <v>476</v>
      </c>
    </row>
    <row r="2627" spans="1:16">
      <c r="A2627" s="484" t="s">
        <v>39595</v>
      </c>
      <c r="B2627" s="485" t="s">
        <v>39594</v>
      </c>
      <c r="C2627" t="s">
        <v>39593</v>
      </c>
      <c r="D2627" t="s">
        <v>39592</v>
      </c>
      <c r="E2627" t="str">
        <f t="shared" si="41"/>
        <v>630536 - MFREO PLOUNEVEZ LOCHRIST</v>
      </c>
      <c r="F2627" t="s">
        <v>28421</v>
      </c>
      <c r="G2627" t="s">
        <v>39591</v>
      </c>
      <c r="I2627" t="s">
        <v>39590</v>
      </c>
      <c r="J2627" t="s">
        <v>39589</v>
      </c>
      <c r="K2627" t="s">
        <v>208</v>
      </c>
      <c r="L2627" t="s">
        <v>39588</v>
      </c>
      <c r="N2627" t="s">
        <v>207</v>
      </c>
      <c r="O2627" t="s">
        <v>476</v>
      </c>
      <c r="P2627" t="s">
        <v>476</v>
      </c>
    </row>
    <row r="2628" spans="1:16">
      <c r="A2628" s="484" t="s">
        <v>87522</v>
      </c>
      <c r="B2628" s="485" t="s">
        <v>3151</v>
      </c>
      <c r="C2628" t="s">
        <v>87521</v>
      </c>
      <c r="D2628" t="s">
        <v>87520</v>
      </c>
      <c r="E2628" t="str">
        <f t="shared" si="41"/>
        <v>581082 - DA3P</v>
      </c>
      <c r="F2628" t="s">
        <v>14461</v>
      </c>
      <c r="G2628" t="s">
        <v>3147</v>
      </c>
      <c r="I2628" t="s">
        <v>579</v>
      </c>
      <c r="J2628" t="s">
        <v>87499</v>
      </c>
      <c r="K2628" t="s">
        <v>87519</v>
      </c>
      <c r="L2628" t="s">
        <v>87518</v>
      </c>
      <c r="N2628" t="s">
        <v>208</v>
      </c>
      <c r="O2628" t="s">
        <v>476</v>
      </c>
      <c r="P2628" t="s">
        <v>476</v>
      </c>
    </row>
    <row r="2629" spans="1:16">
      <c r="A2629" s="484" t="s">
        <v>120969</v>
      </c>
      <c r="B2629" s="485" t="s">
        <v>120968</v>
      </c>
      <c r="C2629" t="s">
        <v>120967</v>
      </c>
      <c r="D2629" t="s">
        <v>120966</v>
      </c>
      <c r="E2629" t="str">
        <f t="shared" si="41"/>
        <v>536763 - INFORMA</v>
      </c>
      <c r="F2629" t="s">
        <v>1817</v>
      </c>
      <c r="G2629" t="s">
        <v>120965</v>
      </c>
      <c r="I2629" t="s">
        <v>3098</v>
      </c>
      <c r="J2629" t="s">
        <v>120964</v>
      </c>
      <c r="K2629" t="s">
        <v>208</v>
      </c>
      <c r="L2629" t="s">
        <v>120963</v>
      </c>
      <c r="N2629" t="s">
        <v>208</v>
      </c>
      <c r="O2629" t="s">
        <v>476</v>
      </c>
      <c r="P2629" t="s">
        <v>476</v>
      </c>
    </row>
    <row r="2630" spans="1:16">
      <c r="A2630" s="484" t="s">
        <v>125838</v>
      </c>
      <c r="B2630" s="485" t="s">
        <v>125837</v>
      </c>
      <c r="C2630" t="s">
        <v>125836</v>
      </c>
      <c r="D2630" t="s">
        <v>125835</v>
      </c>
      <c r="E2630" t="str">
        <f t="shared" si="41"/>
        <v>130837 - ADRIA DEVELOPPEMENT</v>
      </c>
      <c r="F2630" t="s">
        <v>3834</v>
      </c>
      <c r="G2630" t="s">
        <v>125834</v>
      </c>
      <c r="I2630" t="s">
        <v>7695</v>
      </c>
      <c r="J2630" t="s">
        <v>125833</v>
      </c>
      <c r="K2630" t="s">
        <v>208</v>
      </c>
      <c r="L2630" t="s">
        <v>125832</v>
      </c>
      <c r="N2630" t="s">
        <v>208</v>
      </c>
      <c r="O2630" t="s">
        <v>476</v>
      </c>
      <c r="P2630" t="s">
        <v>476</v>
      </c>
    </row>
    <row r="2631" spans="1:16">
      <c r="A2631" s="484" t="s">
        <v>38908</v>
      </c>
      <c r="B2631" s="485" t="s">
        <v>38907</v>
      </c>
      <c r="C2631" t="s">
        <v>38906</v>
      </c>
      <c r="D2631" t="s">
        <v>38905</v>
      </c>
      <c r="E2631" t="str">
        <f t="shared" si="41"/>
        <v>658674 - MFR TERNOIS</v>
      </c>
      <c r="F2631" t="s">
        <v>32084</v>
      </c>
      <c r="G2631" t="s">
        <v>38904</v>
      </c>
      <c r="I2631" t="s">
        <v>38903</v>
      </c>
      <c r="J2631" t="s">
        <v>38902</v>
      </c>
      <c r="K2631" t="s">
        <v>208</v>
      </c>
      <c r="L2631" t="s">
        <v>38901</v>
      </c>
      <c r="N2631" t="s">
        <v>208</v>
      </c>
      <c r="O2631" t="s">
        <v>476</v>
      </c>
      <c r="P2631" t="s">
        <v>476</v>
      </c>
    </row>
    <row r="2632" spans="1:16">
      <c r="A2632" s="484" t="s">
        <v>129878</v>
      </c>
      <c r="B2632" s="485" t="s">
        <v>129877</v>
      </c>
      <c r="C2632" t="s">
        <v>129876</v>
      </c>
      <c r="D2632" t="s">
        <v>129875</v>
      </c>
      <c r="E2632" t="str">
        <f t="shared" si="41"/>
        <v>679975 - ALT 67 STRASBOURG</v>
      </c>
      <c r="F2632" t="s">
        <v>21052</v>
      </c>
      <c r="G2632" t="s">
        <v>121783</v>
      </c>
      <c r="I2632" t="s">
        <v>579</v>
      </c>
      <c r="J2632" t="s">
        <v>129874</v>
      </c>
      <c r="K2632" t="s">
        <v>208</v>
      </c>
      <c r="L2632" t="s">
        <v>129873</v>
      </c>
      <c r="N2632" t="s">
        <v>208</v>
      </c>
      <c r="O2632" t="s">
        <v>476</v>
      </c>
      <c r="P2632" t="s">
        <v>476</v>
      </c>
    </row>
    <row r="2633" spans="1:16">
      <c r="A2633" s="484" t="s">
        <v>15574</v>
      </c>
      <c r="B2633" s="485" t="s">
        <v>15545</v>
      </c>
      <c r="C2633" t="s">
        <v>15573</v>
      </c>
      <c r="D2633" t="s">
        <v>15572</v>
      </c>
      <c r="E2633" t="str">
        <f t="shared" si="41"/>
        <v>648899 - SFAR PARIS</v>
      </c>
      <c r="F2633" t="s">
        <v>12456</v>
      </c>
      <c r="G2633" t="s">
        <v>15571</v>
      </c>
      <c r="I2633" t="s">
        <v>626</v>
      </c>
      <c r="J2633" t="s">
        <v>15541</v>
      </c>
      <c r="K2633" t="s">
        <v>208</v>
      </c>
      <c r="L2633" t="s">
        <v>15570</v>
      </c>
      <c r="N2633" t="s">
        <v>208</v>
      </c>
      <c r="O2633" t="s">
        <v>476</v>
      </c>
      <c r="P2633" t="s">
        <v>476</v>
      </c>
    </row>
    <row r="2634" spans="1:16">
      <c r="A2634" s="484" t="s">
        <v>15546</v>
      </c>
      <c r="B2634" s="485" t="s">
        <v>15545</v>
      </c>
      <c r="C2634" t="s">
        <v>15544</v>
      </c>
      <c r="D2634" t="s">
        <v>15543</v>
      </c>
      <c r="E2634" t="str">
        <f t="shared" si="41"/>
        <v>90116 - SFAR CALUIRE ET CUIRE</v>
      </c>
      <c r="F2634" t="s">
        <v>660</v>
      </c>
      <c r="G2634" t="s">
        <v>15542</v>
      </c>
      <c r="I2634" t="s">
        <v>6909</v>
      </c>
      <c r="J2634" t="s">
        <v>15541</v>
      </c>
      <c r="K2634" t="s">
        <v>15540</v>
      </c>
      <c r="L2634" t="s">
        <v>15539</v>
      </c>
      <c r="N2634" t="s">
        <v>208</v>
      </c>
      <c r="O2634" t="s">
        <v>476</v>
      </c>
      <c r="P2634" t="s">
        <v>476</v>
      </c>
    </row>
    <row r="2635" spans="1:16">
      <c r="A2635" s="484" t="s">
        <v>106892</v>
      </c>
      <c r="B2635" s="485" t="s">
        <v>106891</v>
      </c>
      <c r="C2635" t="s">
        <v>106890</v>
      </c>
      <c r="D2635" t="s">
        <v>106889</v>
      </c>
      <c r="E2635" t="str">
        <f t="shared" si="41"/>
        <v>358186 - CEFTIC DROME</v>
      </c>
      <c r="F2635" t="s">
        <v>35628</v>
      </c>
      <c r="G2635" t="s">
        <v>106888</v>
      </c>
      <c r="I2635" t="s">
        <v>24493</v>
      </c>
      <c r="J2635" t="s">
        <v>106887</v>
      </c>
      <c r="K2635" t="s">
        <v>208</v>
      </c>
      <c r="L2635" t="s">
        <v>106886</v>
      </c>
      <c r="N2635" t="s">
        <v>208</v>
      </c>
      <c r="O2635" t="s">
        <v>476</v>
      </c>
      <c r="P2635" t="s">
        <v>476</v>
      </c>
    </row>
    <row r="2636" spans="1:16">
      <c r="A2636" s="484" t="s">
        <v>42094</v>
      </c>
      <c r="B2636" s="485" t="s">
        <v>42093</v>
      </c>
      <c r="C2636" t="s">
        <v>42092</v>
      </c>
      <c r="D2636" t="s">
        <v>42092</v>
      </c>
      <c r="E2636" t="str">
        <f t="shared" si="41"/>
        <v>496492 - LOCMINE FORMATION</v>
      </c>
      <c r="F2636" t="s">
        <v>8736</v>
      </c>
      <c r="G2636" t="s">
        <v>42091</v>
      </c>
      <c r="I2636" t="s">
        <v>42090</v>
      </c>
      <c r="J2636" t="s">
        <v>42089</v>
      </c>
      <c r="K2636" t="s">
        <v>208</v>
      </c>
      <c r="L2636" t="s">
        <v>42088</v>
      </c>
      <c r="N2636" t="s">
        <v>208</v>
      </c>
      <c r="O2636" t="s">
        <v>476</v>
      </c>
      <c r="P2636" t="s">
        <v>476</v>
      </c>
    </row>
    <row r="2637" spans="1:16">
      <c r="A2637" s="484" t="s">
        <v>36332</v>
      </c>
      <c r="B2637" s="485" t="s">
        <v>36331</v>
      </c>
      <c r="C2637" t="s">
        <v>36330</v>
      </c>
      <c r="D2637" t="s">
        <v>36330</v>
      </c>
      <c r="E2637" t="str">
        <f t="shared" si="41"/>
        <v>581926 - MFR IREO LESNEVEN</v>
      </c>
      <c r="F2637" t="s">
        <v>18681</v>
      </c>
      <c r="G2637" t="s">
        <v>36329</v>
      </c>
      <c r="I2637" t="s">
        <v>36328</v>
      </c>
      <c r="J2637" t="s">
        <v>36327</v>
      </c>
      <c r="K2637" t="s">
        <v>208</v>
      </c>
      <c r="L2637" t="s">
        <v>36326</v>
      </c>
      <c r="N2637" t="s">
        <v>208</v>
      </c>
      <c r="O2637" t="s">
        <v>476</v>
      </c>
      <c r="P2637" t="s">
        <v>476</v>
      </c>
    </row>
    <row r="2638" spans="1:16">
      <c r="A2638" s="484" t="s">
        <v>118852</v>
      </c>
      <c r="B2638" s="485" t="s">
        <v>118851</v>
      </c>
      <c r="C2638" t="s">
        <v>118850</v>
      </c>
      <c r="D2638" t="s">
        <v>118849</v>
      </c>
      <c r="E2638" t="str">
        <f t="shared" si="41"/>
        <v>229039 - AREP SAINGHIN EN MELANTOIS</v>
      </c>
      <c r="F2638" t="s">
        <v>1352</v>
      </c>
      <c r="G2638" t="s">
        <v>118848</v>
      </c>
      <c r="I2638" t="s">
        <v>118847</v>
      </c>
      <c r="J2638" t="s">
        <v>118846</v>
      </c>
      <c r="K2638" t="s">
        <v>208</v>
      </c>
      <c r="L2638" t="s">
        <v>118845</v>
      </c>
      <c r="N2638" t="s">
        <v>208</v>
      </c>
      <c r="O2638" t="s">
        <v>476</v>
      </c>
      <c r="P2638" t="s">
        <v>476</v>
      </c>
    </row>
    <row r="2639" spans="1:16">
      <c r="A2639" s="484" t="s">
        <v>14936</v>
      </c>
      <c r="B2639" s="485" t="s">
        <v>14935</v>
      </c>
      <c r="C2639" t="s">
        <v>14934</v>
      </c>
      <c r="D2639" t="s">
        <v>14933</v>
      </c>
      <c r="E2639" t="str">
        <f t="shared" si="41"/>
        <v>65924 - SMB</v>
      </c>
      <c r="F2639" t="s">
        <v>14932</v>
      </c>
      <c r="G2639" t="s">
        <v>14931</v>
      </c>
      <c r="I2639" t="s">
        <v>1051</v>
      </c>
      <c r="J2639" t="s">
        <v>14930</v>
      </c>
      <c r="K2639" t="s">
        <v>14929</v>
      </c>
      <c r="L2639" t="s">
        <v>14928</v>
      </c>
      <c r="N2639" t="s">
        <v>208</v>
      </c>
      <c r="O2639" t="s">
        <v>476</v>
      </c>
      <c r="P2639" t="s">
        <v>476</v>
      </c>
    </row>
    <row r="2640" spans="1:16">
      <c r="A2640" s="484" t="s">
        <v>109033</v>
      </c>
      <c r="B2640" s="485" t="s">
        <v>109032</v>
      </c>
      <c r="C2640" t="s">
        <v>109031</v>
      </c>
      <c r="D2640" t="s">
        <v>109031</v>
      </c>
      <c r="E2640" t="str">
        <f t="shared" si="41"/>
        <v>583558 - CECA AUTO ECOLE</v>
      </c>
      <c r="F2640" t="s">
        <v>8706</v>
      </c>
      <c r="G2640" t="s">
        <v>109030</v>
      </c>
      <c r="I2640" t="s">
        <v>2531</v>
      </c>
      <c r="J2640" t="s">
        <v>109029</v>
      </c>
      <c r="K2640" t="s">
        <v>208</v>
      </c>
      <c r="L2640" t="s">
        <v>109028</v>
      </c>
      <c r="N2640" t="s">
        <v>208</v>
      </c>
      <c r="O2640" t="s">
        <v>476</v>
      </c>
      <c r="P2640" t="s">
        <v>476</v>
      </c>
    </row>
    <row r="2641" spans="1:16">
      <c r="A2641" s="484" t="s">
        <v>39017</v>
      </c>
      <c r="B2641" s="485" t="s">
        <v>39016</v>
      </c>
      <c r="C2641" t="s">
        <v>39015</v>
      </c>
      <c r="D2641" t="s">
        <v>39014</v>
      </c>
      <c r="E2641" t="str">
        <f t="shared" si="41"/>
        <v>413203 - MFR MANE</v>
      </c>
      <c r="F2641" t="s">
        <v>12105</v>
      </c>
      <c r="G2641" t="s">
        <v>39013</v>
      </c>
      <c r="I2641" t="s">
        <v>20060</v>
      </c>
      <c r="J2641" t="s">
        <v>39012</v>
      </c>
      <c r="K2641" t="s">
        <v>208</v>
      </c>
      <c r="L2641" t="s">
        <v>39011</v>
      </c>
      <c r="N2641" t="s">
        <v>207</v>
      </c>
      <c r="O2641" t="s">
        <v>476</v>
      </c>
      <c r="P2641" t="s">
        <v>476</v>
      </c>
    </row>
    <row r="2642" spans="1:16">
      <c r="A2642" s="484" t="s">
        <v>45090</v>
      </c>
      <c r="B2642" s="485" t="s">
        <v>45089</v>
      </c>
      <c r="C2642" t="s">
        <v>45088</v>
      </c>
      <c r="D2642" t="s">
        <v>45087</v>
      </c>
      <c r="E2642" t="str">
        <f t="shared" si="41"/>
        <v>675416 - LE CINQUIEME SENS PARIS</v>
      </c>
      <c r="F2642" t="s">
        <v>25889</v>
      </c>
      <c r="G2642" t="s">
        <v>45086</v>
      </c>
      <c r="I2642" t="s">
        <v>626</v>
      </c>
      <c r="J2642" t="s">
        <v>45085</v>
      </c>
      <c r="K2642" t="s">
        <v>208</v>
      </c>
      <c r="L2642" t="s">
        <v>45084</v>
      </c>
      <c r="N2642" t="s">
        <v>208</v>
      </c>
      <c r="O2642" t="s">
        <v>476</v>
      </c>
      <c r="P2642" t="s">
        <v>476</v>
      </c>
    </row>
    <row r="2643" spans="1:16">
      <c r="A2643" s="484" t="s">
        <v>56601</v>
      </c>
      <c r="B2643" s="485" t="s">
        <v>56600</v>
      </c>
      <c r="C2643" t="s">
        <v>56599</v>
      </c>
      <c r="D2643" t="s">
        <v>56598</v>
      </c>
      <c r="E2643" t="str">
        <f t="shared" si="41"/>
        <v>204523 - IFAC 92</v>
      </c>
      <c r="F2643" t="s">
        <v>17920</v>
      </c>
      <c r="G2643" t="s">
        <v>56597</v>
      </c>
      <c r="I2643" t="s">
        <v>2443</v>
      </c>
      <c r="J2643" t="s">
        <v>56573</v>
      </c>
      <c r="K2643" t="s">
        <v>208</v>
      </c>
      <c r="L2643" t="s">
        <v>56596</v>
      </c>
      <c r="N2643" t="s">
        <v>208</v>
      </c>
      <c r="O2643" t="s">
        <v>476</v>
      </c>
      <c r="P2643" t="s">
        <v>476</v>
      </c>
    </row>
    <row r="2644" spans="1:16">
      <c r="A2644" s="484" t="s">
        <v>98542</v>
      </c>
      <c r="B2644" s="485" t="s">
        <v>98541</v>
      </c>
      <c r="C2644" t="s">
        <v>98540</v>
      </c>
      <c r="D2644" t="s">
        <v>98540</v>
      </c>
      <c r="E2644" t="str">
        <f t="shared" si="41"/>
        <v>634773 - CFA INTERPRO 28</v>
      </c>
      <c r="F2644" t="s">
        <v>22341</v>
      </c>
      <c r="G2644" t="s">
        <v>98539</v>
      </c>
      <c r="I2644" t="s">
        <v>7704</v>
      </c>
      <c r="K2644" t="s">
        <v>208</v>
      </c>
      <c r="L2644" t="s">
        <v>98538</v>
      </c>
      <c r="N2644" t="s">
        <v>208</v>
      </c>
      <c r="O2644" t="s">
        <v>476</v>
      </c>
      <c r="P2644" t="s">
        <v>476</v>
      </c>
    </row>
    <row r="2645" spans="1:16">
      <c r="A2645" s="484" t="s">
        <v>92992</v>
      </c>
      <c r="B2645" s="485" t="s">
        <v>92991</v>
      </c>
      <c r="C2645" t="s">
        <v>92990</v>
      </c>
      <c r="D2645" t="s">
        <v>92989</v>
      </c>
      <c r="E2645" t="str">
        <f t="shared" si="41"/>
        <v>471630 - CHEF EMG</v>
      </c>
      <c r="F2645" t="s">
        <v>1328</v>
      </c>
      <c r="G2645" t="s">
        <v>92988</v>
      </c>
      <c r="I2645" t="s">
        <v>92987</v>
      </c>
      <c r="J2645" t="s">
        <v>92986</v>
      </c>
      <c r="K2645" t="s">
        <v>208</v>
      </c>
      <c r="L2645" t="s">
        <v>92985</v>
      </c>
      <c r="N2645" t="s">
        <v>208</v>
      </c>
      <c r="O2645" t="s">
        <v>476</v>
      </c>
      <c r="P2645" t="s">
        <v>476</v>
      </c>
    </row>
    <row r="2646" spans="1:16">
      <c r="A2646" s="484" t="s">
        <v>36010</v>
      </c>
      <c r="B2646" s="485" t="s">
        <v>36009</v>
      </c>
      <c r="C2646" t="s">
        <v>36008</v>
      </c>
      <c r="D2646" t="s">
        <v>36008</v>
      </c>
      <c r="E2646" t="str">
        <f t="shared" si="41"/>
        <v>123420 - MIGRATIONS SANTE ALSACE</v>
      </c>
      <c r="F2646" t="s">
        <v>8706</v>
      </c>
      <c r="G2646" t="s">
        <v>36007</v>
      </c>
      <c r="I2646" t="s">
        <v>579</v>
      </c>
      <c r="J2646" t="s">
        <v>36006</v>
      </c>
      <c r="K2646" t="s">
        <v>208</v>
      </c>
      <c r="L2646" t="s">
        <v>36005</v>
      </c>
      <c r="N2646" t="s">
        <v>208</v>
      </c>
      <c r="O2646" t="s">
        <v>476</v>
      </c>
      <c r="P2646" t="s">
        <v>476</v>
      </c>
    </row>
    <row r="2647" spans="1:16">
      <c r="A2647" s="484" t="s">
        <v>100385</v>
      </c>
      <c r="B2647" s="485" t="s">
        <v>100384</v>
      </c>
      <c r="C2647" t="s">
        <v>100383</v>
      </c>
      <c r="D2647" t="s">
        <v>100383</v>
      </c>
      <c r="E2647" t="str">
        <f t="shared" si="41"/>
        <v>15659 - CENTRE LAFAURIE MONBADON</v>
      </c>
      <c r="F2647" t="s">
        <v>7556</v>
      </c>
      <c r="G2647" t="s">
        <v>100382</v>
      </c>
      <c r="I2647" t="s">
        <v>100381</v>
      </c>
      <c r="J2647" t="s">
        <v>100380</v>
      </c>
      <c r="K2647" t="s">
        <v>208</v>
      </c>
      <c r="L2647" t="s">
        <v>100379</v>
      </c>
      <c r="N2647" t="s">
        <v>208</v>
      </c>
      <c r="O2647" t="s">
        <v>476</v>
      </c>
      <c r="P2647" t="s">
        <v>476</v>
      </c>
    </row>
    <row r="2648" spans="1:16">
      <c r="A2648" s="484" t="s">
        <v>56373</v>
      </c>
      <c r="B2648" s="485" t="s">
        <v>56372</v>
      </c>
      <c r="C2648" t="s">
        <v>56371</v>
      </c>
      <c r="D2648" t="s">
        <v>56370</v>
      </c>
      <c r="E2648" t="str">
        <f t="shared" si="41"/>
        <v>502649 - IFAB</v>
      </c>
      <c r="F2648" t="s">
        <v>5514</v>
      </c>
      <c r="G2648" t="s">
        <v>56369</v>
      </c>
      <c r="H2648" t="s">
        <v>56368</v>
      </c>
      <c r="I2648" t="s">
        <v>4220</v>
      </c>
      <c r="J2648" t="s">
        <v>56367</v>
      </c>
      <c r="K2648" t="s">
        <v>208</v>
      </c>
      <c r="L2648" t="s">
        <v>56366</v>
      </c>
      <c r="N2648" t="s">
        <v>207</v>
      </c>
      <c r="O2648" t="s">
        <v>476</v>
      </c>
      <c r="P2648" t="s">
        <v>476</v>
      </c>
    </row>
    <row r="2649" spans="1:16">
      <c r="A2649" s="484" t="s">
        <v>32098</v>
      </c>
      <c r="B2649" s="485" t="s">
        <v>32097</v>
      </c>
      <c r="C2649" t="s">
        <v>32096</v>
      </c>
      <c r="D2649" t="s">
        <v>32095</v>
      </c>
      <c r="E2649" t="str">
        <f t="shared" si="41"/>
        <v>6040 - OAREIL</v>
      </c>
      <c r="F2649" t="s">
        <v>5775</v>
      </c>
      <c r="G2649" t="s">
        <v>6160</v>
      </c>
      <c r="H2649" t="s">
        <v>6188</v>
      </c>
      <c r="I2649" t="s">
        <v>749</v>
      </c>
      <c r="J2649" t="s">
        <v>32094</v>
      </c>
      <c r="K2649" t="s">
        <v>32093</v>
      </c>
      <c r="L2649" t="s">
        <v>32092</v>
      </c>
      <c r="N2649" t="s">
        <v>208</v>
      </c>
      <c r="O2649" t="s">
        <v>476</v>
      </c>
      <c r="P2649" t="s">
        <v>476</v>
      </c>
    </row>
    <row r="2650" spans="1:16">
      <c r="A2650" s="484" t="s">
        <v>125817</v>
      </c>
      <c r="B2650" s="485" t="s">
        <v>125816</v>
      </c>
      <c r="C2650" t="s">
        <v>125815</v>
      </c>
      <c r="D2650" t="s">
        <v>125814</v>
      </c>
      <c r="E2650" t="str">
        <f t="shared" si="41"/>
        <v>151300 - AEP LEP NOTRE DAME</v>
      </c>
      <c r="F2650" t="s">
        <v>1808</v>
      </c>
      <c r="G2650" t="s">
        <v>125813</v>
      </c>
      <c r="I2650" t="s">
        <v>43062</v>
      </c>
      <c r="J2650" t="s">
        <v>125812</v>
      </c>
      <c r="K2650" t="s">
        <v>208</v>
      </c>
      <c r="L2650" t="s">
        <v>125811</v>
      </c>
      <c r="N2650" t="s">
        <v>208</v>
      </c>
      <c r="O2650" t="s">
        <v>476</v>
      </c>
      <c r="P2650" t="s">
        <v>476</v>
      </c>
    </row>
    <row r="2651" spans="1:16">
      <c r="A2651" s="484" t="s">
        <v>7043</v>
      </c>
      <c r="B2651" s="485" t="s">
        <v>7042</v>
      </c>
      <c r="C2651" t="s">
        <v>7041</v>
      </c>
      <c r="D2651" t="s">
        <v>7040</v>
      </c>
      <c r="E2651" t="str">
        <f t="shared" si="41"/>
        <v>201078 - UPROMI 77</v>
      </c>
      <c r="F2651" t="s">
        <v>5884</v>
      </c>
      <c r="G2651" t="s">
        <v>7039</v>
      </c>
      <c r="I2651" t="s">
        <v>7038</v>
      </c>
      <c r="J2651" t="s">
        <v>7037</v>
      </c>
      <c r="K2651" t="s">
        <v>208</v>
      </c>
      <c r="L2651" t="s">
        <v>7036</v>
      </c>
      <c r="N2651" t="s">
        <v>208</v>
      </c>
      <c r="O2651" t="s">
        <v>476</v>
      </c>
      <c r="P2651" t="s">
        <v>476</v>
      </c>
    </row>
    <row r="2652" spans="1:16">
      <c r="A2652" s="484" t="s">
        <v>133434</v>
      </c>
      <c r="B2652" s="485" t="s">
        <v>133433</v>
      </c>
      <c r="C2652" t="s">
        <v>133432</v>
      </c>
      <c r="D2652" t="s">
        <v>133432</v>
      </c>
      <c r="E2652" t="str">
        <f t="shared" si="41"/>
        <v>7705 - AFPI BRETAGNE</v>
      </c>
      <c r="F2652" t="s">
        <v>25895</v>
      </c>
      <c r="G2652" t="s">
        <v>133431</v>
      </c>
      <c r="H2652" t="s">
        <v>133430</v>
      </c>
      <c r="I2652" t="s">
        <v>13993</v>
      </c>
      <c r="J2652" t="s">
        <v>133429</v>
      </c>
      <c r="K2652" t="s">
        <v>208</v>
      </c>
      <c r="L2652" t="s">
        <v>133428</v>
      </c>
      <c r="N2652" t="s">
        <v>208</v>
      </c>
      <c r="O2652" t="s">
        <v>476</v>
      </c>
      <c r="P2652" t="s">
        <v>476</v>
      </c>
    </row>
    <row r="2653" spans="1:16">
      <c r="A2653" s="484" t="s">
        <v>15744</v>
      </c>
      <c r="B2653" s="485" t="s">
        <v>15743</v>
      </c>
      <c r="C2653" t="s">
        <v>15742</v>
      </c>
      <c r="D2653" t="s">
        <v>15741</v>
      </c>
      <c r="E2653" t="str">
        <f t="shared" si="41"/>
        <v>624081 - ERIS IVRY SUR SEINE</v>
      </c>
      <c r="F2653" t="s">
        <v>1362</v>
      </c>
      <c r="G2653" t="s">
        <v>15740</v>
      </c>
      <c r="I2653" t="s">
        <v>2515</v>
      </c>
      <c r="J2653" t="s">
        <v>15739</v>
      </c>
      <c r="K2653" t="s">
        <v>208</v>
      </c>
      <c r="L2653" t="s">
        <v>15738</v>
      </c>
      <c r="N2653" t="s">
        <v>208</v>
      </c>
      <c r="O2653" t="s">
        <v>476</v>
      </c>
      <c r="P2653" t="s">
        <v>476</v>
      </c>
    </row>
    <row r="2654" spans="1:16">
      <c r="A2654" s="484" t="s">
        <v>48951</v>
      </c>
      <c r="B2654" s="485" t="s">
        <v>48950</v>
      </c>
      <c r="C2654" t="s">
        <v>48949</v>
      </c>
      <c r="D2654" t="s">
        <v>48948</v>
      </c>
      <c r="E2654" t="str">
        <f t="shared" si="41"/>
        <v>4625 - JEPU</v>
      </c>
      <c r="F2654" t="s">
        <v>15253</v>
      </c>
      <c r="G2654" t="s">
        <v>48947</v>
      </c>
      <c r="H2654" t="s">
        <v>48946</v>
      </c>
      <c r="I2654" t="s">
        <v>626</v>
      </c>
      <c r="J2654" t="s">
        <v>48945</v>
      </c>
      <c r="K2654" t="s">
        <v>48944</v>
      </c>
      <c r="L2654" t="s">
        <v>48943</v>
      </c>
      <c r="N2654" t="s">
        <v>208</v>
      </c>
      <c r="O2654" t="s">
        <v>476</v>
      </c>
      <c r="P2654" t="s">
        <v>476</v>
      </c>
    </row>
    <row r="2655" spans="1:16">
      <c r="A2655" s="484" t="s">
        <v>53185</v>
      </c>
      <c r="B2655" s="485" t="s">
        <v>53184</v>
      </c>
      <c r="C2655" t="s">
        <v>53183</v>
      </c>
      <c r="D2655" t="s">
        <v>53182</v>
      </c>
      <c r="E2655" t="str">
        <f t="shared" si="41"/>
        <v>449507 - INAFON</v>
      </c>
      <c r="F2655" t="s">
        <v>10929</v>
      </c>
      <c r="G2655" t="s">
        <v>53181</v>
      </c>
      <c r="I2655" t="s">
        <v>626</v>
      </c>
      <c r="J2655" t="s">
        <v>53180</v>
      </c>
      <c r="K2655" t="s">
        <v>208</v>
      </c>
      <c r="L2655" t="s">
        <v>53179</v>
      </c>
      <c r="N2655" t="s">
        <v>208</v>
      </c>
      <c r="O2655" t="s">
        <v>476</v>
      </c>
      <c r="P2655" t="s">
        <v>476</v>
      </c>
    </row>
    <row r="2656" spans="1:16">
      <c r="A2656" s="484" t="s">
        <v>73516</v>
      </c>
      <c r="B2656" s="485" t="s">
        <v>73515</v>
      </c>
      <c r="C2656" t="s">
        <v>73514</v>
      </c>
      <c r="D2656" t="s">
        <v>73513</v>
      </c>
      <c r="E2656" t="str">
        <f t="shared" si="41"/>
        <v>83938 - FNARS</v>
      </c>
      <c r="F2656" t="s">
        <v>10929</v>
      </c>
      <c r="G2656" t="s">
        <v>73512</v>
      </c>
      <c r="I2656" t="s">
        <v>626</v>
      </c>
      <c r="J2656" t="s">
        <v>73491</v>
      </c>
      <c r="K2656" t="s">
        <v>208</v>
      </c>
      <c r="L2656" t="s">
        <v>73511</v>
      </c>
      <c r="N2656" t="s">
        <v>208</v>
      </c>
      <c r="O2656" t="s">
        <v>476</v>
      </c>
      <c r="P2656" t="s">
        <v>476</v>
      </c>
    </row>
    <row r="2657" spans="1:16">
      <c r="A2657" s="484" t="s">
        <v>125096</v>
      </c>
      <c r="B2657" s="485" t="s">
        <v>125095</v>
      </c>
      <c r="C2657" t="s">
        <v>125094</v>
      </c>
      <c r="D2657" t="s">
        <v>125093</v>
      </c>
      <c r="E2657" t="str">
        <f t="shared" si="41"/>
        <v>342038 - ADCAP</v>
      </c>
      <c r="F2657" t="s">
        <v>7547</v>
      </c>
      <c r="G2657" t="s">
        <v>125092</v>
      </c>
      <c r="I2657" t="s">
        <v>4703</v>
      </c>
      <c r="J2657" t="s">
        <v>125091</v>
      </c>
      <c r="K2657" t="s">
        <v>208</v>
      </c>
      <c r="L2657" t="s">
        <v>125090</v>
      </c>
      <c r="N2657" t="s">
        <v>208</v>
      </c>
      <c r="O2657" t="s">
        <v>476</v>
      </c>
      <c r="P2657" t="s">
        <v>476</v>
      </c>
    </row>
    <row r="2658" spans="1:16">
      <c r="A2658" s="484" t="s">
        <v>73012</v>
      </c>
      <c r="B2658" s="485" t="s">
        <v>73011</v>
      </c>
      <c r="C2658" t="s">
        <v>73010</v>
      </c>
      <c r="D2658" t="s">
        <v>73010</v>
      </c>
      <c r="E2658" t="str">
        <f t="shared" si="41"/>
        <v>22391 - FEDERATION NATIONALE COUPLE ET FAMILLE</v>
      </c>
      <c r="F2658" t="s">
        <v>10929</v>
      </c>
      <c r="G2658" t="s">
        <v>8289</v>
      </c>
      <c r="I2658" t="s">
        <v>626</v>
      </c>
      <c r="J2658" t="s">
        <v>73009</v>
      </c>
      <c r="K2658" t="s">
        <v>208</v>
      </c>
      <c r="L2658" t="s">
        <v>73008</v>
      </c>
      <c r="N2658" t="s">
        <v>208</v>
      </c>
      <c r="O2658" t="s">
        <v>476</v>
      </c>
      <c r="P2658" t="s">
        <v>476</v>
      </c>
    </row>
    <row r="2659" spans="1:16">
      <c r="A2659" s="484" t="s">
        <v>63190</v>
      </c>
      <c r="B2659" s="485" t="s">
        <v>63189</v>
      </c>
      <c r="C2659" t="s">
        <v>63188</v>
      </c>
      <c r="D2659" t="s">
        <v>63187</v>
      </c>
      <c r="E2659" t="str">
        <f t="shared" si="41"/>
        <v>683334 - GIHP RHONE ALPES VILLEURBANNE</v>
      </c>
      <c r="F2659" t="s">
        <v>9638</v>
      </c>
      <c r="G2659" t="s">
        <v>63186</v>
      </c>
      <c r="H2659" t="s">
        <v>63185</v>
      </c>
      <c r="I2659" t="s">
        <v>3733</v>
      </c>
      <c r="J2659" t="s">
        <v>63184</v>
      </c>
      <c r="K2659" t="s">
        <v>208</v>
      </c>
      <c r="L2659" t="s">
        <v>63183</v>
      </c>
      <c r="N2659" t="s">
        <v>208</v>
      </c>
      <c r="O2659" t="s">
        <v>476</v>
      </c>
      <c r="P2659" t="s">
        <v>476</v>
      </c>
    </row>
    <row r="2660" spans="1:16">
      <c r="A2660" s="484" t="s">
        <v>82501</v>
      </c>
      <c r="B2660" s="485" t="s">
        <v>82500</v>
      </c>
      <c r="C2660" t="s">
        <v>82499</v>
      </c>
      <c r="D2660" t="s">
        <v>82498</v>
      </c>
      <c r="E2660" t="str">
        <f t="shared" si="41"/>
        <v>440516 - EDITIONS ILYFUNET</v>
      </c>
      <c r="F2660" t="s">
        <v>3131</v>
      </c>
      <c r="G2660" t="s">
        <v>82497</v>
      </c>
      <c r="I2660" t="s">
        <v>3346</v>
      </c>
      <c r="J2660" t="s">
        <v>82496</v>
      </c>
      <c r="K2660" t="s">
        <v>208</v>
      </c>
      <c r="L2660" t="s">
        <v>82495</v>
      </c>
      <c r="N2660" t="s">
        <v>208</v>
      </c>
      <c r="O2660" t="s">
        <v>476</v>
      </c>
      <c r="P2660" t="s">
        <v>476</v>
      </c>
    </row>
    <row r="2661" spans="1:16">
      <c r="A2661" s="484" t="s">
        <v>117130</v>
      </c>
      <c r="B2661" s="485" t="s">
        <v>117129</v>
      </c>
      <c r="C2661" t="s">
        <v>117128</v>
      </c>
      <c r="D2661" t="s">
        <v>117127</v>
      </c>
      <c r="E2661" t="str">
        <f t="shared" si="41"/>
        <v>498397 - AUB SANTE ST GREGOIRE</v>
      </c>
      <c r="F2661" t="s">
        <v>5833</v>
      </c>
      <c r="G2661" t="s">
        <v>117126</v>
      </c>
      <c r="H2661" t="s">
        <v>117125</v>
      </c>
      <c r="I2661" t="s">
        <v>17960</v>
      </c>
      <c r="J2661" t="s">
        <v>117124</v>
      </c>
      <c r="K2661" t="s">
        <v>117123</v>
      </c>
      <c r="L2661" t="s">
        <v>117122</v>
      </c>
      <c r="N2661" t="s">
        <v>208</v>
      </c>
      <c r="O2661" t="s">
        <v>476</v>
      </c>
      <c r="P2661" t="s">
        <v>476</v>
      </c>
    </row>
    <row r="2662" spans="1:16">
      <c r="A2662" s="484" t="s">
        <v>119586</v>
      </c>
      <c r="B2662" s="485" t="s">
        <v>119585</v>
      </c>
      <c r="C2662" t="s">
        <v>119584</v>
      </c>
      <c r="D2662" t="s">
        <v>119583</v>
      </c>
      <c r="E2662" t="str">
        <f t="shared" si="41"/>
        <v>412909 - AFPC</v>
      </c>
      <c r="F2662" t="s">
        <v>9476</v>
      </c>
      <c r="G2662" t="s">
        <v>119582</v>
      </c>
      <c r="H2662" t="s">
        <v>119581</v>
      </c>
      <c r="I2662" t="s">
        <v>119580</v>
      </c>
      <c r="J2662" t="s">
        <v>119579</v>
      </c>
      <c r="K2662" t="s">
        <v>119578</v>
      </c>
      <c r="L2662" t="s">
        <v>119577</v>
      </c>
      <c r="N2662" t="s">
        <v>207</v>
      </c>
      <c r="O2662" t="s">
        <v>476</v>
      </c>
      <c r="P2662" t="s">
        <v>476</v>
      </c>
    </row>
    <row r="2663" spans="1:16">
      <c r="A2663" s="484" t="s">
        <v>39010</v>
      </c>
      <c r="B2663" s="485" t="s">
        <v>39009</v>
      </c>
      <c r="C2663" t="s">
        <v>39008</v>
      </c>
      <c r="D2663" t="s">
        <v>39007</v>
      </c>
      <c r="E2663" t="str">
        <f t="shared" si="41"/>
        <v>306721 - MFR DE MARLHES</v>
      </c>
      <c r="F2663" t="s">
        <v>5473</v>
      </c>
      <c r="G2663" t="s">
        <v>39006</v>
      </c>
      <c r="H2663" t="s">
        <v>39005</v>
      </c>
      <c r="I2663" t="s">
        <v>39004</v>
      </c>
      <c r="J2663" t="s">
        <v>39003</v>
      </c>
      <c r="K2663" t="s">
        <v>208</v>
      </c>
      <c r="L2663" t="s">
        <v>39002</v>
      </c>
      <c r="N2663" t="s">
        <v>207</v>
      </c>
      <c r="O2663" t="s">
        <v>476</v>
      </c>
      <c r="P2663" t="s">
        <v>476</v>
      </c>
    </row>
    <row r="2664" spans="1:16">
      <c r="A2664" s="484" t="s">
        <v>50141</v>
      </c>
      <c r="B2664" s="485" t="s">
        <v>50140</v>
      </c>
      <c r="C2664" t="s">
        <v>50139</v>
      </c>
      <c r="D2664" t="s">
        <v>50139</v>
      </c>
      <c r="E2664" t="str">
        <f t="shared" si="41"/>
        <v>569203 - ISFEC DES ALPES - AGIFOPEC</v>
      </c>
      <c r="F2664" t="s">
        <v>1328</v>
      </c>
      <c r="G2664" t="s">
        <v>50138</v>
      </c>
      <c r="I2664" t="s">
        <v>21891</v>
      </c>
      <c r="J2664" t="s">
        <v>50137</v>
      </c>
      <c r="K2664" t="s">
        <v>208</v>
      </c>
      <c r="L2664" t="s">
        <v>50136</v>
      </c>
      <c r="N2664" t="s">
        <v>208</v>
      </c>
      <c r="O2664" t="s">
        <v>476</v>
      </c>
      <c r="P2664" t="s">
        <v>476</v>
      </c>
    </row>
    <row r="2665" spans="1:16">
      <c r="A2665" s="484" t="s">
        <v>84877</v>
      </c>
      <c r="B2665" s="485" t="s">
        <v>84876</v>
      </c>
      <c r="C2665" t="s">
        <v>84875</v>
      </c>
      <c r="D2665" t="s">
        <v>84874</v>
      </c>
      <c r="E2665" t="str">
        <f t="shared" si="41"/>
        <v>660681 - ECOLE DE CONDUITE DE LA VALLEE DES PRES BAYEUX</v>
      </c>
      <c r="F2665" t="s">
        <v>20760</v>
      </c>
      <c r="G2665" t="s">
        <v>84873</v>
      </c>
      <c r="I2665" t="s">
        <v>24832</v>
      </c>
      <c r="J2665" t="s">
        <v>84872</v>
      </c>
      <c r="K2665" t="s">
        <v>208</v>
      </c>
      <c r="L2665" t="s">
        <v>84871</v>
      </c>
      <c r="N2665" t="s">
        <v>208</v>
      </c>
      <c r="O2665" t="s">
        <v>476</v>
      </c>
      <c r="P2665" t="s">
        <v>476</v>
      </c>
    </row>
    <row r="2666" spans="1:16">
      <c r="A2666" s="484" t="s">
        <v>83373</v>
      </c>
      <c r="B2666" s="485" t="s">
        <v>83372</v>
      </c>
      <c r="C2666" t="s">
        <v>83371</v>
      </c>
      <c r="D2666" t="s">
        <v>83370</v>
      </c>
      <c r="E2666" t="str">
        <f t="shared" si="41"/>
        <v>115850 - ENS</v>
      </c>
      <c r="F2666" t="s">
        <v>707</v>
      </c>
      <c r="G2666" t="s">
        <v>83369</v>
      </c>
      <c r="I2666" t="s">
        <v>7236</v>
      </c>
      <c r="J2666" t="s">
        <v>83368</v>
      </c>
      <c r="K2666" t="s">
        <v>208</v>
      </c>
      <c r="L2666" t="s">
        <v>83367</v>
      </c>
      <c r="N2666" t="s">
        <v>208</v>
      </c>
      <c r="O2666" t="s">
        <v>476</v>
      </c>
      <c r="P2666" t="s">
        <v>476</v>
      </c>
    </row>
    <row r="2667" spans="1:16">
      <c r="A2667" s="484" t="s">
        <v>120112</v>
      </c>
      <c r="B2667" s="485" t="s">
        <v>120111</v>
      </c>
      <c r="C2667" t="s">
        <v>120110</v>
      </c>
      <c r="D2667" t="s">
        <v>120109</v>
      </c>
      <c r="E2667" t="str">
        <f t="shared" si="41"/>
        <v>3529 - ANFE</v>
      </c>
      <c r="F2667" t="s">
        <v>1235</v>
      </c>
      <c r="G2667" t="s">
        <v>120108</v>
      </c>
      <c r="H2667" t="s">
        <v>120107</v>
      </c>
      <c r="I2667" t="s">
        <v>626</v>
      </c>
      <c r="J2667" t="s">
        <v>120106</v>
      </c>
      <c r="K2667" t="s">
        <v>120105</v>
      </c>
      <c r="L2667" t="s">
        <v>120104</v>
      </c>
      <c r="N2667" t="s">
        <v>208</v>
      </c>
      <c r="O2667" t="s">
        <v>476</v>
      </c>
      <c r="P2667" t="s">
        <v>476</v>
      </c>
    </row>
    <row r="2668" spans="1:16">
      <c r="A2668" s="484" t="s">
        <v>127576</v>
      </c>
      <c r="B2668" s="485" t="s">
        <v>127575</v>
      </c>
      <c r="C2668" t="s">
        <v>127574</v>
      </c>
      <c r="D2668" t="s">
        <v>127573</v>
      </c>
      <c r="E2668" t="str">
        <f t="shared" si="41"/>
        <v>674679 - APSIDE BOULOGNE BILLANCOURT</v>
      </c>
      <c r="F2668" t="s">
        <v>13061</v>
      </c>
      <c r="G2668" t="s">
        <v>127572</v>
      </c>
      <c r="I2668" t="s">
        <v>1406</v>
      </c>
      <c r="J2668" t="s">
        <v>127571</v>
      </c>
      <c r="K2668" t="s">
        <v>208</v>
      </c>
      <c r="L2668" t="s">
        <v>127570</v>
      </c>
      <c r="N2668" t="s">
        <v>208</v>
      </c>
      <c r="O2668" t="s">
        <v>476</v>
      </c>
      <c r="P2668" t="s">
        <v>476</v>
      </c>
    </row>
    <row r="2669" spans="1:16">
      <c r="A2669" s="484" t="s">
        <v>107539</v>
      </c>
      <c r="B2669" s="485" t="s">
        <v>107538</v>
      </c>
      <c r="C2669" t="s">
        <v>107537</v>
      </c>
      <c r="D2669" t="s">
        <v>107536</v>
      </c>
      <c r="E2669" t="str">
        <f t="shared" si="41"/>
        <v>300147 - CENTRE DE FORMATION PIGNON SARREBOURG</v>
      </c>
      <c r="F2669" t="s">
        <v>2572</v>
      </c>
      <c r="G2669" t="s">
        <v>107535</v>
      </c>
      <c r="H2669" t="s">
        <v>107534</v>
      </c>
      <c r="I2669" t="s">
        <v>58842</v>
      </c>
      <c r="J2669" t="s">
        <v>107533</v>
      </c>
      <c r="K2669" t="s">
        <v>208</v>
      </c>
      <c r="L2669" t="s">
        <v>107532</v>
      </c>
      <c r="N2669" t="s">
        <v>208</v>
      </c>
      <c r="O2669" t="s">
        <v>476</v>
      </c>
      <c r="P2669" t="s">
        <v>476</v>
      </c>
    </row>
    <row r="2670" spans="1:16">
      <c r="A2670" s="484" t="s">
        <v>21992</v>
      </c>
      <c r="B2670" s="485" t="s">
        <v>21991</v>
      </c>
      <c r="C2670" t="s">
        <v>21990</v>
      </c>
      <c r="D2670" t="s">
        <v>21989</v>
      </c>
      <c r="E2670" t="str">
        <f t="shared" si="41"/>
        <v>559799 - REXEL FRANCE PARIS</v>
      </c>
      <c r="F2670" t="s">
        <v>1945</v>
      </c>
      <c r="G2670" t="s">
        <v>21988</v>
      </c>
      <c r="I2670" t="s">
        <v>820</v>
      </c>
      <c r="J2670" t="s">
        <v>21987</v>
      </c>
      <c r="K2670" t="s">
        <v>208</v>
      </c>
      <c r="L2670" t="s">
        <v>21986</v>
      </c>
      <c r="N2670" t="s">
        <v>208</v>
      </c>
      <c r="O2670" t="s">
        <v>476</v>
      </c>
      <c r="P2670" t="s">
        <v>476</v>
      </c>
    </row>
    <row r="2671" spans="1:16">
      <c r="A2671" s="484" t="s">
        <v>111672</v>
      </c>
      <c r="B2671" s="485" t="s">
        <v>111671</v>
      </c>
      <c r="C2671" t="s">
        <v>111670</v>
      </c>
      <c r="D2671" t="s">
        <v>111669</v>
      </c>
      <c r="E2671" t="str">
        <f t="shared" si="41"/>
        <v>492280 - BVT</v>
      </c>
      <c r="F2671" t="s">
        <v>19091</v>
      </c>
      <c r="G2671" t="s">
        <v>111668</v>
      </c>
      <c r="H2671" t="s">
        <v>111667</v>
      </c>
      <c r="I2671" t="s">
        <v>1166</v>
      </c>
      <c r="J2671" t="s">
        <v>111666</v>
      </c>
      <c r="K2671" t="s">
        <v>208</v>
      </c>
      <c r="L2671" t="s">
        <v>111665</v>
      </c>
      <c r="N2671" t="s">
        <v>208</v>
      </c>
      <c r="O2671" t="s">
        <v>476</v>
      </c>
      <c r="P2671" t="s">
        <v>476</v>
      </c>
    </row>
    <row r="2672" spans="1:16">
      <c r="A2672" s="484" t="s">
        <v>39217</v>
      </c>
      <c r="B2672" s="485" t="s">
        <v>39216</v>
      </c>
      <c r="C2672" t="s">
        <v>39215</v>
      </c>
      <c r="D2672" t="s">
        <v>39214</v>
      </c>
      <c r="E2672" t="str">
        <f t="shared" si="41"/>
        <v>613319 - MFR LE CLOS FLEURI</v>
      </c>
      <c r="F2672" t="s">
        <v>36112</v>
      </c>
      <c r="G2672" t="s">
        <v>39213</v>
      </c>
      <c r="I2672" t="s">
        <v>39212</v>
      </c>
      <c r="J2672" t="s">
        <v>39211</v>
      </c>
      <c r="K2672" t="s">
        <v>208</v>
      </c>
      <c r="L2672" t="s">
        <v>39210</v>
      </c>
      <c r="N2672" t="s">
        <v>208</v>
      </c>
      <c r="O2672" t="s">
        <v>476</v>
      </c>
      <c r="P2672" t="s">
        <v>476</v>
      </c>
    </row>
    <row r="2673" spans="1:16">
      <c r="A2673" s="484" t="s">
        <v>83885</v>
      </c>
      <c r="B2673" s="485" t="s">
        <v>83884</v>
      </c>
      <c r="C2673" t="s">
        <v>83883</v>
      </c>
      <c r="D2673" t="s">
        <v>83882</v>
      </c>
      <c r="E2673" t="str">
        <f t="shared" si="41"/>
        <v>929 - EFY</v>
      </c>
      <c r="F2673" t="s">
        <v>3635</v>
      </c>
      <c r="G2673" t="s">
        <v>83881</v>
      </c>
      <c r="I2673" t="s">
        <v>626</v>
      </c>
      <c r="J2673" t="s">
        <v>83880</v>
      </c>
      <c r="K2673" t="s">
        <v>208</v>
      </c>
      <c r="L2673" t="s">
        <v>83879</v>
      </c>
      <c r="N2673" t="s">
        <v>208</v>
      </c>
      <c r="O2673" t="s">
        <v>476</v>
      </c>
      <c r="P2673" t="s">
        <v>476</v>
      </c>
    </row>
    <row r="2674" spans="1:16">
      <c r="A2674" s="484" t="s">
        <v>20148</v>
      </c>
      <c r="B2674" s="485" t="s">
        <v>20147</v>
      </c>
      <c r="C2674" t="s">
        <v>20146</v>
      </c>
      <c r="D2674" t="s">
        <v>20145</v>
      </c>
      <c r="E2674" t="str">
        <f t="shared" si="41"/>
        <v>477850 - ECF MARSEILLE 8</v>
      </c>
      <c r="F2674" t="s">
        <v>9610</v>
      </c>
      <c r="G2674" t="s">
        <v>20144</v>
      </c>
      <c r="I2674" t="s">
        <v>20143</v>
      </c>
      <c r="J2674" t="s">
        <v>20142</v>
      </c>
      <c r="K2674" t="s">
        <v>208</v>
      </c>
      <c r="L2674" t="s">
        <v>20141</v>
      </c>
      <c r="N2674" t="s">
        <v>208</v>
      </c>
      <c r="O2674" t="s">
        <v>476</v>
      </c>
      <c r="P2674" t="s">
        <v>476</v>
      </c>
    </row>
    <row r="2675" spans="1:16">
      <c r="A2675" s="484" t="s">
        <v>20155</v>
      </c>
      <c r="B2675" s="485" t="s">
        <v>20147</v>
      </c>
      <c r="C2675" t="s">
        <v>20154</v>
      </c>
      <c r="D2675" t="s">
        <v>20153</v>
      </c>
      <c r="E2675" t="str">
        <f t="shared" si="41"/>
        <v>565015 - ECF PRINCE ROND POINT NORD MARSEILLE 14EME</v>
      </c>
      <c r="F2675" t="s">
        <v>1513</v>
      </c>
      <c r="G2675" t="s">
        <v>20152</v>
      </c>
      <c r="I2675" t="s">
        <v>20151</v>
      </c>
      <c r="J2675" t="s">
        <v>20150</v>
      </c>
      <c r="K2675" t="s">
        <v>208</v>
      </c>
      <c r="L2675" t="s">
        <v>20149</v>
      </c>
      <c r="N2675" t="s">
        <v>208</v>
      </c>
      <c r="O2675" t="s">
        <v>476</v>
      </c>
      <c r="P2675" t="s">
        <v>476</v>
      </c>
    </row>
    <row r="2676" spans="1:16">
      <c r="A2676" s="484" t="s">
        <v>42652</v>
      </c>
      <c r="B2676" s="485" t="s">
        <v>42651</v>
      </c>
      <c r="C2676" t="s">
        <v>42650</v>
      </c>
      <c r="D2676" t="s">
        <v>42649</v>
      </c>
      <c r="E2676" t="str">
        <f t="shared" si="41"/>
        <v>613071 - LHDFT</v>
      </c>
      <c r="F2676" t="s">
        <v>628</v>
      </c>
      <c r="G2676" t="s">
        <v>42648</v>
      </c>
      <c r="H2676" t="s">
        <v>42647</v>
      </c>
      <c r="I2676" t="s">
        <v>4451</v>
      </c>
      <c r="J2676" t="s">
        <v>42646</v>
      </c>
      <c r="K2676" t="s">
        <v>208</v>
      </c>
      <c r="L2676" t="s">
        <v>42645</v>
      </c>
      <c r="N2676" t="s">
        <v>208</v>
      </c>
      <c r="O2676" t="s">
        <v>476</v>
      </c>
      <c r="P2676" t="s">
        <v>476</v>
      </c>
    </row>
    <row r="2677" spans="1:16">
      <c r="A2677" s="484" t="s">
        <v>132630</v>
      </c>
      <c r="B2677" s="485" t="s">
        <v>132629</v>
      </c>
      <c r="C2677" t="s">
        <v>132628</v>
      </c>
      <c r="D2677" t="s">
        <v>132627</v>
      </c>
      <c r="E2677" t="str">
        <f t="shared" si="41"/>
        <v>453109 - AGATE</v>
      </c>
      <c r="F2677" t="s">
        <v>1328</v>
      </c>
      <c r="G2677" t="s">
        <v>132626</v>
      </c>
      <c r="I2677" t="s">
        <v>5210</v>
      </c>
      <c r="J2677" t="s">
        <v>132625</v>
      </c>
      <c r="K2677" t="s">
        <v>208</v>
      </c>
      <c r="L2677" t="s">
        <v>132624</v>
      </c>
      <c r="N2677" t="s">
        <v>208</v>
      </c>
      <c r="O2677" t="s">
        <v>476</v>
      </c>
      <c r="P2677" t="s">
        <v>476</v>
      </c>
    </row>
    <row r="2678" spans="1:16">
      <c r="A2678" s="484" t="s">
        <v>56790</v>
      </c>
      <c r="B2678" s="485" t="s">
        <v>56789</v>
      </c>
      <c r="C2678" t="s">
        <v>56788</v>
      </c>
      <c r="D2678" t="s">
        <v>51380</v>
      </c>
      <c r="E2678" t="str">
        <f t="shared" si="41"/>
        <v>481725 - IFA</v>
      </c>
      <c r="F2678" t="s">
        <v>28436</v>
      </c>
      <c r="G2678" t="s">
        <v>56787</v>
      </c>
      <c r="I2678" t="s">
        <v>820</v>
      </c>
      <c r="J2678" t="s">
        <v>56786</v>
      </c>
      <c r="K2678" t="s">
        <v>208</v>
      </c>
      <c r="L2678" t="s">
        <v>56785</v>
      </c>
      <c r="N2678" t="s">
        <v>207</v>
      </c>
      <c r="O2678" t="s">
        <v>476</v>
      </c>
      <c r="P2678" t="s">
        <v>476</v>
      </c>
    </row>
    <row r="2679" spans="1:16">
      <c r="A2679" s="484" t="s">
        <v>108483</v>
      </c>
      <c r="B2679" s="485" t="s">
        <v>108482</v>
      </c>
      <c r="C2679" t="s">
        <v>108481</v>
      </c>
      <c r="D2679" t="s">
        <v>108480</v>
      </c>
      <c r="E2679" t="str">
        <f t="shared" si="41"/>
        <v>490775 - CECOF</v>
      </c>
      <c r="F2679" t="s">
        <v>20760</v>
      </c>
      <c r="G2679" t="s">
        <v>108479</v>
      </c>
      <c r="H2679" t="s">
        <v>103129</v>
      </c>
      <c r="I2679" t="s">
        <v>91066</v>
      </c>
      <c r="J2679" t="s">
        <v>108478</v>
      </c>
      <c r="K2679" t="s">
        <v>208</v>
      </c>
      <c r="L2679" t="s">
        <v>108477</v>
      </c>
      <c r="N2679" t="s">
        <v>207</v>
      </c>
      <c r="O2679" t="s">
        <v>476</v>
      </c>
      <c r="P2679" t="s">
        <v>476</v>
      </c>
    </row>
    <row r="2680" spans="1:16">
      <c r="A2680" s="484" t="s">
        <v>47733</v>
      </c>
      <c r="B2680" s="485" t="s">
        <v>47732</v>
      </c>
      <c r="C2680" t="s">
        <v>47731</v>
      </c>
      <c r="D2680" t="s">
        <v>47730</v>
      </c>
      <c r="E2680" t="str">
        <f t="shared" si="41"/>
        <v>247832 - KPMG ACADEMY - CENFOP</v>
      </c>
      <c r="F2680" t="s">
        <v>2250</v>
      </c>
      <c r="G2680" t="s">
        <v>20849</v>
      </c>
      <c r="H2680" t="s">
        <v>47729</v>
      </c>
      <c r="I2680" t="s">
        <v>569</v>
      </c>
      <c r="J2680" t="s">
        <v>47728</v>
      </c>
      <c r="K2680" t="s">
        <v>208</v>
      </c>
      <c r="L2680" t="s">
        <v>47727</v>
      </c>
      <c r="N2680" t="s">
        <v>208</v>
      </c>
      <c r="O2680" t="s">
        <v>476</v>
      </c>
      <c r="P2680" t="s">
        <v>476</v>
      </c>
    </row>
    <row r="2681" spans="1:16">
      <c r="A2681" s="484" t="s">
        <v>26054</v>
      </c>
      <c r="B2681" s="485" t="s">
        <v>26053</v>
      </c>
      <c r="C2681" t="s">
        <v>26052</v>
      </c>
      <c r="D2681" t="s">
        <v>26052</v>
      </c>
      <c r="E2681" t="str">
        <f t="shared" si="41"/>
        <v>267995 - PRO BIO QUAL</v>
      </c>
      <c r="F2681" t="s">
        <v>26051</v>
      </c>
      <c r="G2681" t="s">
        <v>26050</v>
      </c>
      <c r="I2681" t="s">
        <v>802</v>
      </c>
      <c r="J2681" t="s">
        <v>26049</v>
      </c>
      <c r="K2681" t="s">
        <v>26048</v>
      </c>
      <c r="L2681" t="s">
        <v>26047</v>
      </c>
      <c r="N2681" t="s">
        <v>208</v>
      </c>
      <c r="O2681" t="s">
        <v>476</v>
      </c>
      <c r="P2681" t="s">
        <v>476</v>
      </c>
    </row>
    <row r="2682" spans="1:16">
      <c r="A2682" s="484" t="s">
        <v>132623</v>
      </c>
      <c r="B2682" s="485" t="s">
        <v>132622</v>
      </c>
      <c r="C2682" t="s">
        <v>132621</v>
      </c>
      <c r="D2682" t="s">
        <v>132621</v>
      </c>
      <c r="E2682" t="str">
        <f t="shared" si="41"/>
        <v>418341 - AGENCE CULTURELLE ALSACE</v>
      </c>
      <c r="F2682" t="s">
        <v>1857</v>
      </c>
      <c r="G2682" t="s">
        <v>132620</v>
      </c>
      <c r="H2682" t="s">
        <v>132619</v>
      </c>
      <c r="I2682" t="s">
        <v>12211</v>
      </c>
      <c r="K2682" t="s">
        <v>208</v>
      </c>
      <c r="L2682" t="s">
        <v>132618</v>
      </c>
      <c r="N2682" t="s">
        <v>208</v>
      </c>
      <c r="O2682" t="s">
        <v>476</v>
      </c>
      <c r="P2682" t="s">
        <v>476</v>
      </c>
    </row>
    <row r="2683" spans="1:16">
      <c r="A2683" s="484" t="s">
        <v>31030</v>
      </c>
      <c r="B2683" s="485" t="s">
        <v>31029</v>
      </c>
      <c r="C2683" t="s">
        <v>31028</v>
      </c>
      <c r="D2683" t="s">
        <v>31028</v>
      </c>
      <c r="E2683" t="str">
        <f t="shared" si="41"/>
        <v>543901 - ORDRE DE MALTE BORDEAUX</v>
      </c>
      <c r="F2683" t="s">
        <v>31027</v>
      </c>
      <c r="G2683" t="s">
        <v>31026</v>
      </c>
      <c r="I2683" t="s">
        <v>749</v>
      </c>
      <c r="K2683" t="s">
        <v>208</v>
      </c>
      <c r="L2683" t="s">
        <v>31025</v>
      </c>
      <c r="N2683" t="s">
        <v>208</v>
      </c>
      <c r="O2683" t="s">
        <v>476</v>
      </c>
      <c r="P2683" t="s">
        <v>476</v>
      </c>
    </row>
    <row r="2684" spans="1:16">
      <c r="A2684" s="484" t="s">
        <v>32141</v>
      </c>
      <c r="B2684" s="485" t="s">
        <v>31029</v>
      </c>
      <c r="C2684" t="s">
        <v>32140</v>
      </c>
      <c r="D2684" t="s">
        <v>32139</v>
      </c>
      <c r="E2684" t="str">
        <f t="shared" si="41"/>
        <v>582542 - OHFOM IFA TOULON</v>
      </c>
      <c r="F2684" t="s">
        <v>1352</v>
      </c>
      <c r="G2684" t="s">
        <v>32138</v>
      </c>
      <c r="I2684" t="s">
        <v>1122</v>
      </c>
      <c r="J2684" t="s">
        <v>32137</v>
      </c>
      <c r="K2684" t="s">
        <v>208</v>
      </c>
      <c r="L2684" t="s">
        <v>32136</v>
      </c>
      <c r="N2684" t="s">
        <v>208</v>
      </c>
      <c r="O2684" t="s">
        <v>476</v>
      </c>
      <c r="P2684" t="s">
        <v>476</v>
      </c>
    </row>
    <row r="2685" spans="1:16">
      <c r="A2685" s="484" t="s">
        <v>32147</v>
      </c>
      <c r="B2685" s="485" t="s">
        <v>31029</v>
      </c>
      <c r="C2685" t="s">
        <v>32146</v>
      </c>
      <c r="D2685" t="s">
        <v>32145</v>
      </c>
      <c r="E2685" t="str">
        <f t="shared" si="41"/>
        <v>12403 - OHFOM PARIS 15EME</v>
      </c>
      <c r="F2685" t="s">
        <v>29834</v>
      </c>
      <c r="G2685" t="s">
        <v>32144</v>
      </c>
      <c r="I2685" t="s">
        <v>626</v>
      </c>
      <c r="J2685" t="s">
        <v>32143</v>
      </c>
      <c r="K2685" t="s">
        <v>208</v>
      </c>
      <c r="L2685" t="s">
        <v>32142</v>
      </c>
      <c r="N2685" t="s">
        <v>208</v>
      </c>
      <c r="O2685" t="s">
        <v>476</v>
      </c>
      <c r="P2685" t="s">
        <v>476</v>
      </c>
    </row>
    <row r="2686" spans="1:16">
      <c r="A2686" s="484" t="s">
        <v>32153</v>
      </c>
      <c r="B2686" s="485" t="s">
        <v>31029</v>
      </c>
      <c r="C2686" t="s">
        <v>32152</v>
      </c>
      <c r="D2686" t="s">
        <v>32151</v>
      </c>
      <c r="E2686" t="str">
        <f t="shared" si="41"/>
        <v>467376 - OHFOM IFA PARIS OUEST</v>
      </c>
      <c r="G2686" t="s">
        <v>32150</v>
      </c>
      <c r="I2686" t="s">
        <v>1743</v>
      </c>
      <c r="J2686" t="s">
        <v>32149</v>
      </c>
      <c r="K2686" t="s">
        <v>208</v>
      </c>
      <c r="L2686" t="s">
        <v>32148</v>
      </c>
      <c r="N2686" t="s">
        <v>208</v>
      </c>
      <c r="O2686" t="s">
        <v>476</v>
      </c>
      <c r="P2686" t="s">
        <v>476</v>
      </c>
    </row>
    <row r="2687" spans="1:16">
      <c r="A2687" s="484" t="s">
        <v>32159</v>
      </c>
      <c r="B2687" s="485" t="s">
        <v>31029</v>
      </c>
      <c r="C2687" t="s">
        <v>32158</v>
      </c>
      <c r="D2687" t="s">
        <v>32157</v>
      </c>
      <c r="E2687" t="str">
        <f t="shared" si="41"/>
        <v>538759 - OHFOM IFA BREST</v>
      </c>
      <c r="F2687" t="s">
        <v>18681</v>
      </c>
      <c r="G2687" t="s">
        <v>32156</v>
      </c>
      <c r="I2687" t="s">
        <v>1228</v>
      </c>
      <c r="J2687" t="s">
        <v>32155</v>
      </c>
      <c r="K2687" t="s">
        <v>208</v>
      </c>
      <c r="L2687" t="s">
        <v>32154</v>
      </c>
      <c r="N2687" t="s">
        <v>208</v>
      </c>
      <c r="O2687" t="s">
        <v>476</v>
      </c>
      <c r="P2687" t="s">
        <v>476</v>
      </c>
    </row>
    <row r="2688" spans="1:16">
      <c r="A2688" s="484" t="s">
        <v>32164</v>
      </c>
      <c r="B2688" s="485" t="s">
        <v>31029</v>
      </c>
      <c r="C2688" t="s">
        <v>32163</v>
      </c>
      <c r="D2688" t="s">
        <v>32162</v>
      </c>
      <c r="E2688" t="str">
        <f t="shared" si="41"/>
        <v>547300 - OHFOM TOULON</v>
      </c>
      <c r="F2688" t="s">
        <v>1817</v>
      </c>
      <c r="G2688" t="s">
        <v>32161</v>
      </c>
      <c r="I2688" t="s">
        <v>1122</v>
      </c>
      <c r="J2688" t="s">
        <v>32137</v>
      </c>
      <c r="K2688" t="s">
        <v>208</v>
      </c>
      <c r="L2688" t="s">
        <v>32160</v>
      </c>
      <c r="N2688" t="s">
        <v>208</v>
      </c>
      <c r="O2688" t="s">
        <v>476</v>
      </c>
      <c r="P2688" t="s">
        <v>476</v>
      </c>
    </row>
    <row r="2689" spans="1:16">
      <c r="A2689" s="484" t="s">
        <v>31037</v>
      </c>
      <c r="B2689" s="485" t="s">
        <v>31029</v>
      </c>
      <c r="C2689" t="s">
        <v>31036</v>
      </c>
      <c r="D2689" t="s">
        <v>31035</v>
      </c>
      <c r="E2689" t="str">
        <f t="shared" si="41"/>
        <v>476791 - ORDRE DE MALTE IFA PESSAC</v>
      </c>
      <c r="F2689" t="s">
        <v>31034</v>
      </c>
      <c r="G2689" t="s">
        <v>31033</v>
      </c>
      <c r="I2689" t="s">
        <v>763</v>
      </c>
      <c r="J2689" t="s">
        <v>31032</v>
      </c>
      <c r="K2689" t="s">
        <v>208</v>
      </c>
      <c r="L2689" t="s">
        <v>31031</v>
      </c>
      <c r="N2689" t="s">
        <v>208</v>
      </c>
      <c r="O2689" t="s">
        <v>476</v>
      </c>
      <c r="P2689" t="s">
        <v>476</v>
      </c>
    </row>
    <row r="2690" spans="1:16">
      <c r="A2690" s="484" t="s">
        <v>93601</v>
      </c>
      <c r="B2690" s="485" t="s">
        <v>93600</v>
      </c>
      <c r="C2690" t="s">
        <v>93599</v>
      </c>
      <c r="D2690" t="s">
        <v>93598</v>
      </c>
      <c r="E2690" t="str">
        <f t="shared" ref="E2690:E2753" si="42">_xlfn.CONCAT(L2690," - ",D2690)</f>
        <v>517604 - CNLAPS</v>
      </c>
      <c r="F2690" t="s">
        <v>707</v>
      </c>
      <c r="G2690" t="s">
        <v>93597</v>
      </c>
      <c r="I2690" t="s">
        <v>7236</v>
      </c>
      <c r="J2690" t="s">
        <v>93596</v>
      </c>
      <c r="K2690" t="s">
        <v>208</v>
      </c>
      <c r="L2690" t="s">
        <v>93595</v>
      </c>
      <c r="N2690" t="s">
        <v>208</v>
      </c>
      <c r="O2690" t="s">
        <v>476</v>
      </c>
      <c r="P2690" t="s">
        <v>476</v>
      </c>
    </row>
    <row r="2691" spans="1:16">
      <c r="A2691" s="484" t="s">
        <v>19474</v>
      </c>
      <c r="B2691" s="485" t="s">
        <v>19473</v>
      </c>
      <c r="C2691" t="s">
        <v>19472</v>
      </c>
      <c r="D2691" t="s">
        <v>19472</v>
      </c>
      <c r="E2691" t="str">
        <f t="shared" si="42"/>
        <v>427044 - SAVARE JANICK - ECOLE DE CONDUITE</v>
      </c>
      <c r="F2691" t="s">
        <v>19471</v>
      </c>
      <c r="G2691" t="s">
        <v>19470</v>
      </c>
      <c r="H2691" t="s">
        <v>19469</v>
      </c>
      <c r="I2691" t="s">
        <v>19468</v>
      </c>
      <c r="J2691" t="s">
        <v>19467</v>
      </c>
      <c r="K2691" t="s">
        <v>208</v>
      </c>
      <c r="L2691" t="s">
        <v>19466</v>
      </c>
      <c r="N2691" t="s">
        <v>208</v>
      </c>
      <c r="O2691" t="s">
        <v>476</v>
      </c>
      <c r="P2691" t="s">
        <v>476</v>
      </c>
    </row>
    <row r="2692" spans="1:16">
      <c r="A2692" s="484" t="s">
        <v>9739</v>
      </c>
      <c r="B2692" s="485" t="s">
        <v>9738</v>
      </c>
      <c r="C2692" t="s">
        <v>9737</v>
      </c>
      <c r="D2692" t="s">
        <v>9737</v>
      </c>
      <c r="E2692" t="str">
        <f t="shared" si="42"/>
        <v>659990 - TIEZ BREIZ MAISON PAYSAGE BRETAGNE</v>
      </c>
      <c r="F2692" t="s">
        <v>9736</v>
      </c>
      <c r="G2692" t="s">
        <v>9735</v>
      </c>
      <c r="I2692" t="s">
        <v>3364</v>
      </c>
      <c r="J2692" t="s">
        <v>9734</v>
      </c>
      <c r="K2692" t="s">
        <v>208</v>
      </c>
      <c r="L2692" t="s">
        <v>9733</v>
      </c>
      <c r="N2692" t="s">
        <v>208</v>
      </c>
      <c r="O2692" t="s">
        <v>476</v>
      </c>
      <c r="P2692" t="s">
        <v>476</v>
      </c>
    </row>
    <row r="2693" spans="1:16">
      <c r="A2693" s="484" t="s">
        <v>119001</v>
      </c>
      <c r="B2693" s="485" t="s">
        <v>119000</v>
      </c>
      <c r="C2693" t="s">
        <v>118999</v>
      </c>
      <c r="D2693" t="s">
        <v>118998</v>
      </c>
      <c r="E2693" t="str">
        <f t="shared" si="42"/>
        <v>263280 - APAS 82</v>
      </c>
      <c r="F2693" t="s">
        <v>8493</v>
      </c>
      <c r="G2693" t="s">
        <v>118997</v>
      </c>
      <c r="I2693" t="s">
        <v>118996</v>
      </c>
      <c r="J2693" t="s">
        <v>118995</v>
      </c>
      <c r="K2693" t="s">
        <v>118994</v>
      </c>
      <c r="L2693" t="s">
        <v>118993</v>
      </c>
      <c r="N2693" t="s">
        <v>208</v>
      </c>
      <c r="O2693" t="s">
        <v>476</v>
      </c>
      <c r="P2693" t="s">
        <v>476</v>
      </c>
    </row>
    <row r="2694" spans="1:16">
      <c r="A2694" s="484" t="s">
        <v>33460</v>
      </c>
      <c r="B2694" s="485" t="s">
        <v>33459</v>
      </c>
      <c r="C2694" t="s">
        <v>33458</v>
      </c>
      <c r="D2694" t="s">
        <v>33457</v>
      </c>
      <c r="E2694" t="str">
        <f t="shared" si="42"/>
        <v>404184 - NGO-DI KREMENETZKY ELISABETH MADELEINE</v>
      </c>
      <c r="F2694" t="s">
        <v>6920</v>
      </c>
      <c r="G2694" t="s">
        <v>33456</v>
      </c>
      <c r="H2694" t="s">
        <v>33455</v>
      </c>
      <c r="I2694" t="s">
        <v>9102</v>
      </c>
      <c r="K2694" t="s">
        <v>208</v>
      </c>
      <c r="L2694" t="s">
        <v>33454</v>
      </c>
      <c r="N2694" t="s">
        <v>208</v>
      </c>
      <c r="O2694" t="s">
        <v>476</v>
      </c>
      <c r="P2694" t="s">
        <v>476</v>
      </c>
    </row>
    <row r="2695" spans="1:16">
      <c r="A2695" s="484" t="s">
        <v>54326</v>
      </c>
      <c r="B2695" s="485" t="s">
        <v>54325</v>
      </c>
      <c r="C2695" t="s">
        <v>54324</v>
      </c>
      <c r="D2695" t="s">
        <v>54324</v>
      </c>
      <c r="E2695" t="str">
        <f t="shared" si="42"/>
        <v>503502 - INSTITUT FRANCAIS DE THANATOPRAXIE</v>
      </c>
      <c r="F2695" t="s">
        <v>54323</v>
      </c>
      <c r="G2695" t="s">
        <v>54322</v>
      </c>
      <c r="I2695" t="s">
        <v>54321</v>
      </c>
      <c r="J2695" t="s">
        <v>54320</v>
      </c>
      <c r="K2695" t="s">
        <v>208</v>
      </c>
      <c r="L2695" t="s">
        <v>54319</v>
      </c>
      <c r="N2695" t="s">
        <v>208</v>
      </c>
      <c r="O2695" t="s">
        <v>476</v>
      </c>
      <c r="P2695" t="s">
        <v>476</v>
      </c>
    </row>
    <row r="2696" spans="1:16">
      <c r="A2696" s="484" t="s">
        <v>15869</v>
      </c>
      <c r="B2696" s="485" t="s">
        <v>15868</v>
      </c>
      <c r="C2696" t="s">
        <v>15867</v>
      </c>
      <c r="D2696" t="s">
        <v>15866</v>
      </c>
      <c r="E2696" t="str">
        <f t="shared" si="42"/>
        <v>102659 - SPLF</v>
      </c>
      <c r="F2696" t="s">
        <v>14468</v>
      </c>
      <c r="G2696" t="s">
        <v>15865</v>
      </c>
      <c r="I2696" t="s">
        <v>3120</v>
      </c>
      <c r="J2696" t="s">
        <v>15864</v>
      </c>
      <c r="K2696" t="s">
        <v>208</v>
      </c>
      <c r="L2696" t="s">
        <v>15863</v>
      </c>
      <c r="N2696" t="s">
        <v>208</v>
      </c>
      <c r="O2696" t="s">
        <v>476</v>
      </c>
      <c r="P2696" t="s">
        <v>15862</v>
      </c>
    </row>
    <row r="2697" spans="1:16">
      <c r="A2697" s="484" t="s">
        <v>27673</v>
      </c>
      <c r="B2697" s="485" t="s">
        <v>27672</v>
      </c>
      <c r="C2697" t="s">
        <v>27671</v>
      </c>
      <c r="D2697" t="s">
        <v>27671</v>
      </c>
      <c r="E2697" t="str">
        <f t="shared" si="42"/>
        <v>407951 - PLANNING FAMILIAL 49</v>
      </c>
      <c r="G2697" t="s">
        <v>27670</v>
      </c>
      <c r="I2697" t="s">
        <v>1647</v>
      </c>
      <c r="J2697" t="s">
        <v>27669</v>
      </c>
      <c r="K2697" t="s">
        <v>208</v>
      </c>
      <c r="L2697" t="s">
        <v>27668</v>
      </c>
      <c r="N2697" t="s">
        <v>208</v>
      </c>
      <c r="O2697" t="s">
        <v>476</v>
      </c>
      <c r="P2697" t="s">
        <v>27667</v>
      </c>
    </row>
    <row r="2698" spans="1:16">
      <c r="A2698" s="484" t="s">
        <v>17195</v>
      </c>
      <c r="B2698" s="485" t="s">
        <v>17194</v>
      </c>
      <c r="C2698" t="s">
        <v>17193</v>
      </c>
      <c r="D2698" t="s">
        <v>17193</v>
      </c>
      <c r="E2698" t="str">
        <f t="shared" si="42"/>
        <v>178111 - SIGMA FORMATION MARSEILLE</v>
      </c>
      <c r="F2698" t="s">
        <v>3050</v>
      </c>
      <c r="G2698" t="s">
        <v>17192</v>
      </c>
      <c r="I2698" t="s">
        <v>17191</v>
      </c>
      <c r="J2698" t="s">
        <v>17190</v>
      </c>
      <c r="K2698" t="s">
        <v>208</v>
      </c>
      <c r="L2698" t="s">
        <v>17189</v>
      </c>
      <c r="N2698" t="s">
        <v>208</v>
      </c>
      <c r="O2698" t="s">
        <v>476</v>
      </c>
      <c r="P2698" t="s">
        <v>476</v>
      </c>
    </row>
    <row r="2699" spans="1:16">
      <c r="A2699" s="484" t="s">
        <v>36489</v>
      </c>
      <c r="B2699" s="485" t="s">
        <v>36488</v>
      </c>
      <c r="C2699" t="s">
        <v>36487</v>
      </c>
      <c r="D2699" t="s">
        <v>36487</v>
      </c>
      <c r="E2699" t="str">
        <f t="shared" si="42"/>
        <v>484945 - METTLER TOLEDO</v>
      </c>
      <c r="F2699" t="s">
        <v>36486</v>
      </c>
      <c r="G2699" t="s">
        <v>36485</v>
      </c>
      <c r="I2699" t="s">
        <v>8555</v>
      </c>
      <c r="J2699" t="s">
        <v>36484</v>
      </c>
      <c r="K2699" t="s">
        <v>208</v>
      </c>
      <c r="L2699" t="s">
        <v>36483</v>
      </c>
      <c r="N2699" t="s">
        <v>208</v>
      </c>
      <c r="O2699" t="s">
        <v>476</v>
      </c>
      <c r="P2699" t="s">
        <v>476</v>
      </c>
    </row>
    <row r="2700" spans="1:16">
      <c r="A2700" s="484" t="s">
        <v>105479</v>
      </c>
      <c r="B2700" s="485" t="s">
        <v>105478</v>
      </c>
      <c r="C2700" t="s">
        <v>105477</v>
      </c>
      <c r="D2700" t="s">
        <v>105476</v>
      </c>
      <c r="E2700" t="str">
        <f t="shared" si="42"/>
        <v>536015 - CEFIR</v>
      </c>
      <c r="F2700" t="s">
        <v>8706</v>
      </c>
      <c r="G2700" t="s">
        <v>105475</v>
      </c>
      <c r="I2700" t="s">
        <v>4228</v>
      </c>
      <c r="J2700" t="s">
        <v>105474</v>
      </c>
      <c r="K2700" t="s">
        <v>208</v>
      </c>
      <c r="L2700" t="s">
        <v>105473</v>
      </c>
      <c r="N2700" t="s">
        <v>208</v>
      </c>
      <c r="O2700" t="s">
        <v>476</v>
      </c>
      <c r="P2700" t="s">
        <v>476</v>
      </c>
    </row>
    <row r="2701" spans="1:16">
      <c r="A2701" s="484" t="s">
        <v>108398</v>
      </c>
      <c r="B2701" s="485" t="s">
        <v>108397</v>
      </c>
      <c r="C2701" t="s">
        <v>108396</v>
      </c>
      <c r="D2701" t="s">
        <v>108396</v>
      </c>
      <c r="E2701" t="str">
        <f t="shared" si="42"/>
        <v>50260 - CENTRE D'ACCUEIL ET DE SOINS POUR TOXICOMANES</v>
      </c>
      <c r="F2701" t="s">
        <v>108395</v>
      </c>
      <c r="G2701" t="s">
        <v>108394</v>
      </c>
      <c r="I2701" t="s">
        <v>5789</v>
      </c>
      <c r="J2701" t="s">
        <v>108393</v>
      </c>
      <c r="K2701" t="s">
        <v>208</v>
      </c>
      <c r="L2701" t="s">
        <v>108392</v>
      </c>
      <c r="N2701" t="s">
        <v>208</v>
      </c>
      <c r="O2701" t="s">
        <v>476</v>
      </c>
      <c r="P2701" t="s">
        <v>476</v>
      </c>
    </row>
    <row r="2702" spans="1:16">
      <c r="A2702" s="484" t="s">
        <v>122136</v>
      </c>
      <c r="B2702" s="485" t="s">
        <v>122131</v>
      </c>
      <c r="C2702" t="s">
        <v>122130</v>
      </c>
      <c r="D2702" t="s">
        <v>122135</v>
      </c>
      <c r="E2702" t="str">
        <f t="shared" si="42"/>
        <v>321436 - AEHP CASTELNAU LE LEZ</v>
      </c>
      <c r="F2702" t="s">
        <v>6481</v>
      </c>
      <c r="G2702" t="s">
        <v>63158</v>
      </c>
      <c r="I2702" t="s">
        <v>7300</v>
      </c>
      <c r="J2702" t="s">
        <v>122134</v>
      </c>
      <c r="K2702" t="s">
        <v>208</v>
      </c>
      <c r="L2702" t="s">
        <v>122133</v>
      </c>
      <c r="N2702" t="s">
        <v>207</v>
      </c>
      <c r="O2702" t="s">
        <v>476</v>
      </c>
      <c r="P2702" t="s">
        <v>476</v>
      </c>
    </row>
    <row r="2703" spans="1:16">
      <c r="A2703" s="484" t="s">
        <v>122143</v>
      </c>
      <c r="B2703" s="485" t="s">
        <v>122131</v>
      </c>
      <c r="C2703" t="s">
        <v>122142</v>
      </c>
      <c r="D2703" t="s">
        <v>122141</v>
      </c>
      <c r="E2703" t="str">
        <f t="shared" si="42"/>
        <v>566081 - AEHP PERPIGNAN</v>
      </c>
      <c r="F2703" t="s">
        <v>99654</v>
      </c>
      <c r="G2703" t="s">
        <v>122140</v>
      </c>
      <c r="H2703" t="s">
        <v>122139</v>
      </c>
      <c r="I2703" t="s">
        <v>1906</v>
      </c>
      <c r="J2703" t="s">
        <v>122138</v>
      </c>
      <c r="K2703" t="s">
        <v>208</v>
      </c>
      <c r="L2703" t="s">
        <v>122137</v>
      </c>
      <c r="N2703" t="s">
        <v>208</v>
      </c>
      <c r="O2703" t="s">
        <v>476</v>
      </c>
      <c r="P2703" t="s">
        <v>476</v>
      </c>
    </row>
    <row r="2704" spans="1:16">
      <c r="A2704" s="484" t="s">
        <v>122132</v>
      </c>
      <c r="B2704" s="485" t="s">
        <v>122131</v>
      </c>
      <c r="C2704" t="s">
        <v>122130</v>
      </c>
      <c r="D2704" t="s">
        <v>122129</v>
      </c>
      <c r="E2704" t="str">
        <f t="shared" si="42"/>
        <v>635110 - AEHP SAINT JEAN</v>
      </c>
      <c r="F2704" t="s">
        <v>26234</v>
      </c>
      <c r="G2704" t="s">
        <v>122128</v>
      </c>
      <c r="I2704" t="s">
        <v>674</v>
      </c>
      <c r="K2704" t="s">
        <v>208</v>
      </c>
      <c r="L2704" t="s">
        <v>122127</v>
      </c>
      <c r="N2704" t="s">
        <v>208</v>
      </c>
      <c r="O2704" t="s">
        <v>476</v>
      </c>
      <c r="P2704" t="s">
        <v>476</v>
      </c>
    </row>
    <row r="2705" spans="1:16">
      <c r="A2705" s="484" t="s">
        <v>50422</v>
      </c>
      <c r="B2705" s="485" t="s">
        <v>50421</v>
      </c>
      <c r="C2705" t="s">
        <v>50420</v>
      </c>
      <c r="D2705" t="s">
        <v>50419</v>
      </c>
      <c r="E2705" t="str">
        <f t="shared" si="42"/>
        <v>27327 - IRFA MULHOUSE</v>
      </c>
      <c r="F2705" t="s">
        <v>1817</v>
      </c>
      <c r="G2705" t="s">
        <v>50418</v>
      </c>
      <c r="I2705" t="s">
        <v>4853</v>
      </c>
      <c r="J2705" t="s">
        <v>50417</v>
      </c>
      <c r="K2705" t="s">
        <v>208</v>
      </c>
      <c r="L2705" t="s">
        <v>50416</v>
      </c>
      <c r="N2705" t="s">
        <v>208</v>
      </c>
      <c r="O2705" t="s">
        <v>476</v>
      </c>
      <c r="P2705" t="s">
        <v>476</v>
      </c>
    </row>
    <row r="2706" spans="1:16">
      <c r="A2706" s="484" t="s">
        <v>99535</v>
      </c>
      <c r="B2706" s="485" t="s">
        <v>99534</v>
      </c>
      <c r="C2706" t="s">
        <v>99533</v>
      </c>
      <c r="D2706" t="s">
        <v>99532</v>
      </c>
      <c r="E2706" t="str">
        <f t="shared" si="42"/>
        <v>562130 - CSP</v>
      </c>
      <c r="F2706" t="s">
        <v>51645</v>
      </c>
      <c r="G2706" t="s">
        <v>99531</v>
      </c>
      <c r="H2706" t="s">
        <v>99530</v>
      </c>
      <c r="I2706" t="s">
        <v>99529</v>
      </c>
      <c r="J2706" t="s">
        <v>99528</v>
      </c>
      <c r="K2706" t="s">
        <v>208</v>
      </c>
      <c r="L2706" t="s">
        <v>99527</v>
      </c>
      <c r="N2706" t="s">
        <v>208</v>
      </c>
      <c r="O2706" t="s">
        <v>476</v>
      </c>
      <c r="P2706" t="s">
        <v>476</v>
      </c>
    </row>
    <row r="2707" spans="1:16">
      <c r="A2707" s="484" t="s">
        <v>11899</v>
      </c>
      <c r="B2707" s="485" t="s">
        <v>11898</v>
      </c>
      <c r="C2707" t="s">
        <v>11897</v>
      </c>
      <c r="D2707" t="s">
        <v>11896</v>
      </c>
      <c r="E2707" t="str">
        <f t="shared" si="42"/>
        <v>406132 - AREP SAINTE MARIE</v>
      </c>
      <c r="F2707" t="s">
        <v>11895</v>
      </c>
      <c r="G2707" t="s">
        <v>11894</v>
      </c>
      <c r="I2707" t="s">
        <v>11893</v>
      </c>
      <c r="J2707" t="s">
        <v>11892</v>
      </c>
      <c r="K2707" t="s">
        <v>208</v>
      </c>
      <c r="L2707" t="s">
        <v>11891</v>
      </c>
      <c r="N2707" t="s">
        <v>208</v>
      </c>
      <c r="O2707" t="s">
        <v>476</v>
      </c>
      <c r="P2707" t="s">
        <v>476</v>
      </c>
    </row>
    <row r="2708" spans="1:16">
      <c r="A2708" s="484" t="s">
        <v>125758</v>
      </c>
      <c r="B2708" s="485" t="s">
        <v>125757</v>
      </c>
      <c r="C2708" t="s">
        <v>125756</v>
      </c>
      <c r="D2708" t="s">
        <v>125755</v>
      </c>
      <c r="E2708" t="str">
        <f t="shared" si="42"/>
        <v>623155 - ASS FAMILIALE LOCALE FORM PROF AGRICOLE LPAP GABRIEL BRIDET</v>
      </c>
      <c r="F2708" t="s">
        <v>13680</v>
      </c>
      <c r="G2708" t="s">
        <v>125754</v>
      </c>
      <c r="I2708" t="s">
        <v>125753</v>
      </c>
      <c r="J2708" t="s">
        <v>125752</v>
      </c>
      <c r="K2708" t="s">
        <v>208</v>
      </c>
      <c r="L2708" t="s">
        <v>125751</v>
      </c>
      <c r="N2708" t="s">
        <v>208</v>
      </c>
      <c r="O2708" t="s">
        <v>476</v>
      </c>
      <c r="P2708" t="s">
        <v>476</v>
      </c>
    </row>
    <row r="2709" spans="1:16">
      <c r="A2709" s="484" t="s">
        <v>93768</v>
      </c>
      <c r="B2709" s="485" t="s">
        <v>93767</v>
      </c>
      <c r="C2709" t="s">
        <v>93766</v>
      </c>
      <c r="D2709" t="s">
        <v>93765</v>
      </c>
      <c r="E2709" t="str">
        <f t="shared" si="42"/>
        <v>152171 - CODES 06</v>
      </c>
      <c r="F2709" t="s">
        <v>39865</v>
      </c>
      <c r="G2709" t="s">
        <v>93764</v>
      </c>
      <c r="H2709" t="s">
        <v>93763</v>
      </c>
      <c r="I2709" t="s">
        <v>618</v>
      </c>
      <c r="J2709" t="s">
        <v>93762</v>
      </c>
      <c r="K2709" t="s">
        <v>208</v>
      </c>
      <c r="L2709" t="s">
        <v>93761</v>
      </c>
      <c r="N2709" t="s">
        <v>208</v>
      </c>
      <c r="O2709" t="s">
        <v>476</v>
      </c>
      <c r="P2709" t="s">
        <v>476</v>
      </c>
    </row>
    <row r="2710" spans="1:16">
      <c r="A2710" s="484" t="s">
        <v>120868</v>
      </c>
      <c r="B2710" s="485" t="s">
        <v>120867</v>
      </c>
      <c r="C2710" t="s">
        <v>120866</v>
      </c>
      <c r="D2710" t="s">
        <v>120866</v>
      </c>
      <c r="E2710" t="str">
        <f t="shared" si="42"/>
        <v>650160 - ASSOCIATION JEAN LACHENAUD</v>
      </c>
      <c r="F2710" t="s">
        <v>5705</v>
      </c>
      <c r="G2710" t="s">
        <v>120865</v>
      </c>
      <c r="I2710" t="s">
        <v>19763</v>
      </c>
      <c r="J2710" t="s">
        <v>120864</v>
      </c>
      <c r="K2710" t="s">
        <v>208</v>
      </c>
      <c r="L2710" t="s">
        <v>120863</v>
      </c>
      <c r="N2710" t="s">
        <v>208</v>
      </c>
      <c r="O2710" t="s">
        <v>476</v>
      </c>
      <c r="P2710" t="s">
        <v>476</v>
      </c>
    </row>
    <row r="2711" spans="1:16">
      <c r="A2711" s="484" t="s">
        <v>42693</v>
      </c>
      <c r="B2711" s="485" t="s">
        <v>42692</v>
      </c>
      <c r="C2711" t="s">
        <v>42691</v>
      </c>
      <c r="D2711" t="s">
        <v>42690</v>
      </c>
      <c r="E2711" t="str">
        <f t="shared" si="42"/>
        <v>686001 - LIGUE ENSEIGNEMENT - FED DEPART DU DOUBS BESANCON</v>
      </c>
      <c r="F2711" t="s">
        <v>5514</v>
      </c>
      <c r="G2711" t="s">
        <v>42689</v>
      </c>
      <c r="I2711" t="s">
        <v>2666</v>
      </c>
      <c r="J2711" t="s">
        <v>42688</v>
      </c>
      <c r="K2711" t="s">
        <v>208</v>
      </c>
      <c r="L2711" t="s">
        <v>42687</v>
      </c>
      <c r="N2711" t="s">
        <v>208</v>
      </c>
      <c r="O2711" t="s">
        <v>476</v>
      </c>
      <c r="P2711" t="s">
        <v>476</v>
      </c>
    </row>
    <row r="2712" spans="1:16">
      <c r="A2712" s="484" t="s">
        <v>64207</v>
      </c>
      <c r="B2712" s="485" t="s">
        <v>64206</v>
      </c>
      <c r="C2712" t="s">
        <v>64205</v>
      </c>
      <c r="D2712" t="s">
        <v>64204</v>
      </c>
      <c r="E2712" t="str">
        <f t="shared" si="42"/>
        <v>630159 - ESIEA PARIS</v>
      </c>
      <c r="F2712" t="s">
        <v>5338</v>
      </c>
      <c r="G2712" t="s">
        <v>64203</v>
      </c>
      <c r="I2712" t="s">
        <v>626</v>
      </c>
      <c r="J2712" t="s">
        <v>64202</v>
      </c>
      <c r="K2712" t="s">
        <v>208</v>
      </c>
      <c r="L2712" t="s">
        <v>64201</v>
      </c>
      <c r="N2712" t="s">
        <v>207</v>
      </c>
      <c r="O2712" t="s">
        <v>476</v>
      </c>
      <c r="P2712" t="s">
        <v>476</v>
      </c>
    </row>
    <row r="2713" spans="1:16">
      <c r="A2713" s="484" t="s">
        <v>39001</v>
      </c>
      <c r="B2713" s="485" t="s">
        <v>39000</v>
      </c>
      <c r="C2713" t="s">
        <v>38999</v>
      </c>
      <c r="D2713" t="s">
        <v>38998</v>
      </c>
      <c r="E2713" t="str">
        <f t="shared" si="42"/>
        <v>589111 - MFREO AIRE SUR ADOUR</v>
      </c>
      <c r="F2713" t="s">
        <v>9698</v>
      </c>
      <c r="G2713" t="s">
        <v>38997</v>
      </c>
      <c r="I2713" t="s">
        <v>38996</v>
      </c>
      <c r="J2713" t="s">
        <v>38995</v>
      </c>
      <c r="K2713" t="s">
        <v>208</v>
      </c>
      <c r="L2713" t="s">
        <v>38994</v>
      </c>
      <c r="N2713" t="s">
        <v>208</v>
      </c>
      <c r="O2713" t="s">
        <v>476</v>
      </c>
      <c r="P2713" t="s">
        <v>476</v>
      </c>
    </row>
    <row r="2714" spans="1:16">
      <c r="A2714" s="484" t="s">
        <v>73125</v>
      </c>
      <c r="B2714" s="485" t="s">
        <v>73124</v>
      </c>
      <c r="C2714" t="s">
        <v>73123</v>
      </c>
      <c r="D2714" t="s">
        <v>73122</v>
      </c>
      <c r="E2714" t="str">
        <f t="shared" si="42"/>
        <v>12257 - TRANS'FORMATION FFSA</v>
      </c>
      <c r="F2714" t="s">
        <v>733</v>
      </c>
      <c r="G2714" t="s">
        <v>73121</v>
      </c>
      <c r="I2714" t="s">
        <v>626</v>
      </c>
      <c r="J2714" t="s">
        <v>73120</v>
      </c>
      <c r="K2714" t="s">
        <v>208</v>
      </c>
      <c r="L2714" t="s">
        <v>73119</v>
      </c>
      <c r="N2714" t="s">
        <v>208</v>
      </c>
      <c r="O2714" t="s">
        <v>476</v>
      </c>
      <c r="P2714" t="s">
        <v>476</v>
      </c>
    </row>
    <row r="2715" spans="1:16">
      <c r="A2715" s="484" t="s">
        <v>121007</v>
      </c>
      <c r="B2715" s="485" t="s">
        <v>121006</v>
      </c>
      <c r="C2715" t="s">
        <v>121005</v>
      </c>
      <c r="D2715" t="s">
        <v>121004</v>
      </c>
      <c r="E2715" t="str">
        <f t="shared" si="42"/>
        <v>558310 - AIDER SANTE</v>
      </c>
      <c r="F2715" t="s">
        <v>66032</v>
      </c>
      <c r="G2715" t="s">
        <v>121003</v>
      </c>
      <c r="I2715" t="s">
        <v>24680</v>
      </c>
      <c r="J2715" t="s">
        <v>121002</v>
      </c>
      <c r="K2715" t="s">
        <v>208</v>
      </c>
      <c r="L2715" t="s">
        <v>121001</v>
      </c>
      <c r="N2715" t="s">
        <v>208</v>
      </c>
      <c r="O2715" t="s">
        <v>476</v>
      </c>
      <c r="P2715" t="s">
        <v>476</v>
      </c>
    </row>
    <row r="2716" spans="1:16">
      <c r="A2716" s="484" t="s">
        <v>39297</v>
      </c>
      <c r="B2716" s="485" t="s">
        <v>39296</v>
      </c>
      <c r="C2716" t="s">
        <v>39281</v>
      </c>
      <c r="D2716" t="s">
        <v>39295</v>
      </c>
      <c r="E2716" t="str">
        <f t="shared" si="42"/>
        <v>131866 - MFR PLABENNEC</v>
      </c>
      <c r="F2716" t="s">
        <v>3392</v>
      </c>
      <c r="G2716" t="s">
        <v>39294</v>
      </c>
      <c r="I2716" t="s">
        <v>39293</v>
      </c>
      <c r="J2716" t="s">
        <v>39292</v>
      </c>
      <c r="K2716" t="s">
        <v>208</v>
      </c>
      <c r="L2716" t="s">
        <v>39291</v>
      </c>
      <c r="N2716" t="s">
        <v>207</v>
      </c>
      <c r="O2716" t="s">
        <v>476</v>
      </c>
      <c r="P2716" t="s">
        <v>476</v>
      </c>
    </row>
    <row r="2717" spans="1:16">
      <c r="A2717" s="484" t="s">
        <v>124992</v>
      </c>
      <c r="B2717" s="485" t="s">
        <v>124991</v>
      </c>
      <c r="C2717" t="s">
        <v>124990</v>
      </c>
      <c r="D2717" t="s">
        <v>124989</v>
      </c>
      <c r="E2717" t="str">
        <f t="shared" si="42"/>
        <v>188098 - AFERTES</v>
      </c>
      <c r="F2717" t="s">
        <v>1710</v>
      </c>
      <c r="G2717" t="s">
        <v>124988</v>
      </c>
      <c r="H2717" t="s">
        <v>124987</v>
      </c>
      <c r="I2717" t="s">
        <v>3894</v>
      </c>
      <c r="J2717" t="s">
        <v>124986</v>
      </c>
      <c r="K2717" t="s">
        <v>208</v>
      </c>
      <c r="L2717" t="s">
        <v>124985</v>
      </c>
      <c r="N2717" t="s">
        <v>208</v>
      </c>
      <c r="O2717" t="s">
        <v>476</v>
      </c>
      <c r="P2717" t="s">
        <v>476</v>
      </c>
    </row>
    <row r="2718" spans="1:16">
      <c r="A2718" s="484" t="s">
        <v>128234</v>
      </c>
      <c r="B2718" s="485" t="s">
        <v>128233</v>
      </c>
      <c r="C2718" t="s">
        <v>128232</v>
      </c>
      <c r="D2718" t="s">
        <v>128231</v>
      </c>
      <c r="E2718" t="str">
        <f t="shared" si="42"/>
        <v>574235 - ARTMO</v>
      </c>
      <c r="F2718" t="s">
        <v>1568</v>
      </c>
      <c r="G2718" t="s">
        <v>128230</v>
      </c>
      <c r="I2718" t="s">
        <v>128229</v>
      </c>
      <c r="J2718" t="s">
        <v>128228</v>
      </c>
      <c r="K2718" t="s">
        <v>208</v>
      </c>
      <c r="L2718" t="s">
        <v>128227</v>
      </c>
      <c r="N2718" t="s">
        <v>208</v>
      </c>
      <c r="O2718" t="s">
        <v>476</v>
      </c>
      <c r="P2718" t="s">
        <v>476</v>
      </c>
    </row>
    <row r="2719" spans="1:16">
      <c r="A2719" s="484" t="s">
        <v>13798</v>
      </c>
      <c r="B2719" s="485" t="s">
        <v>13797</v>
      </c>
      <c r="C2719" t="s">
        <v>13796</v>
      </c>
      <c r="D2719" t="s">
        <v>13795</v>
      </c>
      <c r="E2719" t="str">
        <f t="shared" si="42"/>
        <v>632521 - SOPROMAT BEZONS</v>
      </c>
      <c r="F2719" t="s">
        <v>4236</v>
      </c>
      <c r="G2719" t="s">
        <v>13794</v>
      </c>
      <c r="I2719" t="s">
        <v>1198</v>
      </c>
      <c r="J2719" t="s">
        <v>13793</v>
      </c>
      <c r="K2719" t="s">
        <v>208</v>
      </c>
      <c r="L2719" t="s">
        <v>13792</v>
      </c>
      <c r="N2719" t="s">
        <v>208</v>
      </c>
      <c r="O2719" t="s">
        <v>476</v>
      </c>
      <c r="P2719" t="s">
        <v>476</v>
      </c>
    </row>
    <row r="2720" spans="1:16">
      <c r="A2720" s="484" t="s">
        <v>39409</v>
      </c>
      <c r="B2720" s="485" t="s">
        <v>39408</v>
      </c>
      <c r="C2720" t="s">
        <v>39407</v>
      </c>
      <c r="D2720" t="s">
        <v>39406</v>
      </c>
      <c r="E2720" t="str">
        <f t="shared" si="42"/>
        <v>531984 - MFR RIBERACOIS VANXAINS</v>
      </c>
      <c r="F2720" t="s">
        <v>3453</v>
      </c>
      <c r="H2720" t="s">
        <v>39405</v>
      </c>
      <c r="I2720" t="s">
        <v>39404</v>
      </c>
      <c r="J2720" t="s">
        <v>39403</v>
      </c>
      <c r="K2720" t="s">
        <v>208</v>
      </c>
      <c r="L2720" t="s">
        <v>39402</v>
      </c>
      <c r="N2720" t="s">
        <v>207</v>
      </c>
      <c r="O2720" t="s">
        <v>476</v>
      </c>
      <c r="P2720" t="s">
        <v>476</v>
      </c>
    </row>
    <row r="2721" spans="1:16">
      <c r="A2721" s="484" t="s">
        <v>91623</v>
      </c>
      <c r="B2721" s="485" t="s">
        <v>91622</v>
      </c>
      <c r="C2721" t="s">
        <v>91621</v>
      </c>
      <c r="D2721" t="s">
        <v>91620</v>
      </c>
      <c r="E2721" t="str">
        <f t="shared" si="42"/>
        <v>320500 - CORYLUS FORM@TIONS - ASPFA</v>
      </c>
      <c r="F2721" t="s">
        <v>7911</v>
      </c>
      <c r="G2721" t="s">
        <v>91619</v>
      </c>
      <c r="I2721" t="s">
        <v>2209</v>
      </c>
      <c r="J2721" t="s">
        <v>91618</v>
      </c>
      <c r="K2721" t="s">
        <v>208</v>
      </c>
      <c r="L2721" t="s">
        <v>91617</v>
      </c>
      <c r="N2721" t="s">
        <v>208</v>
      </c>
      <c r="O2721" t="s">
        <v>476</v>
      </c>
      <c r="P2721" t="s">
        <v>476</v>
      </c>
    </row>
    <row r="2722" spans="1:16">
      <c r="A2722" s="484" t="s">
        <v>122536</v>
      </c>
      <c r="B2722" s="485" t="s">
        <v>122535</v>
      </c>
      <c r="C2722" t="s">
        <v>122534</v>
      </c>
      <c r="D2722" t="s">
        <v>122533</v>
      </c>
      <c r="E2722" t="str">
        <f t="shared" si="42"/>
        <v>634669 - AOF</v>
      </c>
      <c r="F2722" t="s">
        <v>5663</v>
      </c>
      <c r="G2722" t="s">
        <v>122532</v>
      </c>
      <c r="H2722" t="s">
        <v>122531</v>
      </c>
      <c r="I2722" t="s">
        <v>626</v>
      </c>
      <c r="K2722" t="s">
        <v>208</v>
      </c>
      <c r="L2722" t="s">
        <v>122530</v>
      </c>
      <c r="N2722" t="s">
        <v>208</v>
      </c>
      <c r="O2722" t="s">
        <v>476</v>
      </c>
      <c r="P2722" t="s">
        <v>476</v>
      </c>
    </row>
    <row r="2723" spans="1:16">
      <c r="A2723" s="484" t="s">
        <v>67775</v>
      </c>
      <c r="B2723" s="485" t="s">
        <v>67774</v>
      </c>
      <c r="C2723" t="s">
        <v>67773</v>
      </c>
      <c r="D2723" t="s">
        <v>67772</v>
      </c>
      <c r="E2723" t="str">
        <f t="shared" si="42"/>
        <v>80317 - GAM</v>
      </c>
      <c r="F2723" t="s">
        <v>1568</v>
      </c>
      <c r="G2723" t="s">
        <v>67771</v>
      </c>
      <c r="H2723" t="s">
        <v>67770</v>
      </c>
      <c r="I2723" t="s">
        <v>4033</v>
      </c>
      <c r="J2723" t="s">
        <v>67769</v>
      </c>
      <c r="K2723" t="s">
        <v>208</v>
      </c>
      <c r="L2723" t="s">
        <v>67768</v>
      </c>
      <c r="N2723" t="s">
        <v>208</v>
      </c>
      <c r="O2723" t="s">
        <v>476</v>
      </c>
      <c r="P2723" t="s">
        <v>476</v>
      </c>
    </row>
    <row r="2724" spans="1:16">
      <c r="A2724" s="484" t="s">
        <v>133628</v>
      </c>
      <c r="B2724" s="485" t="s">
        <v>133627</v>
      </c>
      <c r="C2724" t="s">
        <v>133626</v>
      </c>
      <c r="D2724" t="s">
        <v>133625</v>
      </c>
      <c r="E2724" t="str">
        <f t="shared" si="42"/>
        <v>624275 - AFOGEC</v>
      </c>
      <c r="F2724" t="s">
        <v>41936</v>
      </c>
      <c r="G2724" t="s">
        <v>133624</v>
      </c>
      <c r="I2724" t="s">
        <v>626</v>
      </c>
      <c r="J2724" t="s">
        <v>133623</v>
      </c>
      <c r="K2724" t="s">
        <v>208</v>
      </c>
      <c r="L2724" t="s">
        <v>133622</v>
      </c>
      <c r="N2724" t="s">
        <v>208</v>
      </c>
      <c r="O2724" t="s">
        <v>476</v>
      </c>
      <c r="P2724" t="s">
        <v>476</v>
      </c>
    </row>
    <row r="2725" spans="1:16">
      <c r="A2725" s="484" t="s">
        <v>74940</v>
      </c>
      <c r="B2725" s="485" t="s">
        <v>74939</v>
      </c>
      <c r="C2725" t="s">
        <v>74938</v>
      </c>
      <c r="D2725" t="s">
        <v>74937</v>
      </c>
      <c r="E2725" t="str">
        <f t="shared" si="42"/>
        <v>668000 - EVOCIME FORMATIONS COMPORTEMENTALES  LORIENT</v>
      </c>
      <c r="F2725" t="s">
        <v>2704</v>
      </c>
      <c r="G2725" t="s">
        <v>74936</v>
      </c>
      <c r="I2725" t="s">
        <v>6106</v>
      </c>
      <c r="J2725" t="s">
        <v>74935</v>
      </c>
      <c r="K2725" t="s">
        <v>208</v>
      </c>
      <c r="L2725" t="s">
        <v>74934</v>
      </c>
      <c r="N2725" t="s">
        <v>208</v>
      </c>
      <c r="O2725" t="s">
        <v>476</v>
      </c>
      <c r="P2725" t="s">
        <v>476</v>
      </c>
    </row>
    <row r="2726" spans="1:16">
      <c r="A2726" s="484" t="s">
        <v>125873</v>
      </c>
      <c r="B2726" s="485" t="s">
        <v>125872</v>
      </c>
      <c r="C2726" t="s">
        <v>125871</v>
      </c>
      <c r="D2726" t="s">
        <v>125870</v>
      </c>
      <c r="E2726" t="str">
        <f t="shared" si="42"/>
        <v>4728 - ADSCI IRTS IDS NORMANDIE</v>
      </c>
      <c r="F2726" t="s">
        <v>2572</v>
      </c>
      <c r="G2726" t="s">
        <v>125869</v>
      </c>
      <c r="H2726" t="s">
        <v>101732</v>
      </c>
      <c r="I2726" t="s">
        <v>55190</v>
      </c>
      <c r="J2726" t="s">
        <v>125868</v>
      </c>
      <c r="K2726" t="s">
        <v>208</v>
      </c>
      <c r="L2726" t="s">
        <v>125867</v>
      </c>
      <c r="N2726" t="s">
        <v>208</v>
      </c>
      <c r="O2726" t="s">
        <v>476</v>
      </c>
      <c r="P2726" t="s">
        <v>476</v>
      </c>
    </row>
    <row r="2727" spans="1:16">
      <c r="A2727" s="484" t="s">
        <v>94579</v>
      </c>
      <c r="B2727" s="485" t="s">
        <v>94578</v>
      </c>
      <c r="C2727" t="s">
        <v>94577</v>
      </c>
      <c r="D2727" t="s">
        <v>94576</v>
      </c>
      <c r="E2727" t="str">
        <f t="shared" si="42"/>
        <v>651370 - CGMPIDF MARLY LE ROI</v>
      </c>
      <c r="F2727" t="s">
        <v>692</v>
      </c>
      <c r="G2727" t="s">
        <v>94575</v>
      </c>
      <c r="I2727" t="s">
        <v>94574</v>
      </c>
      <c r="J2727" t="s">
        <v>94573</v>
      </c>
      <c r="K2727" t="s">
        <v>208</v>
      </c>
      <c r="L2727" t="s">
        <v>94572</v>
      </c>
      <c r="N2727" t="s">
        <v>208</v>
      </c>
      <c r="O2727" t="s">
        <v>476</v>
      </c>
      <c r="P2727" t="s">
        <v>476</v>
      </c>
    </row>
    <row r="2728" spans="1:16">
      <c r="A2728" s="484" t="s">
        <v>15383</v>
      </c>
      <c r="B2728" s="485" t="s">
        <v>15382</v>
      </c>
      <c r="C2728" t="s">
        <v>15381</v>
      </c>
      <c r="D2728" t="s">
        <v>15199</v>
      </c>
      <c r="E2728" t="str">
        <f t="shared" si="42"/>
        <v>464156 - SFM</v>
      </c>
      <c r="F2728" t="s">
        <v>2041</v>
      </c>
      <c r="G2728" t="s">
        <v>15380</v>
      </c>
      <c r="I2728" t="s">
        <v>626</v>
      </c>
      <c r="J2728" t="s">
        <v>15379</v>
      </c>
      <c r="K2728" t="s">
        <v>15378</v>
      </c>
      <c r="L2728" t="s">
        <v>15377</v>
      </c>
      <c r="N2728" t="s">
        <v>208</v>
      </c>
      <c r="O2728" t="s">
        <v>476</v>
      </c>
      <c r="P2728" t="s">
        <v>476</v>
      </c>
    </row>
    <row r="2729" spans="1:16">
      <c r="A2729" s="484" t="s">
        <v>119084</v>
      </c>
      <c r="B2729" s="485" t="s">
        <v>119083</v>
      </c>
      <c r="C2729" t="s">
        <v>119082</v>
      </c>
      <c r="D2729" t="s">
        <v>119081</v>
      </c>
      <c r="E2729" t="str">
        <f t="shared" si="42"/>
        <v>512990 - AOJBC</v>
      </c>
      <c r="F2729" t="s">
        <v>993</v>
      </c>
      <c r="G2729" t="s">
        <v>22864</v>
      </c>
      <c r="H2729" t="s">
        <v>119080</v>
      </c>
      <c r="I2729" t="s">
        <v>626</v>
      </c>
      <c r="J2729" t="s">
        <v>119079</v>
      </c>
      <c r="K2729" t="s">
        <v>119078</v>
      </c>
      <c r="L2729" t="s">
        <v>119077</v>
      </c>
      <c r="N2729" t="s">
        <v>208</v>
      </c>
      <c r="O2729" t="s">
        <v>476</v>
      </c>
      <c r="P2729" t="s">
        <v>476</v>
      </c>
    </row>
    <row r="2730" spans="1:16">
      <c r="A2730" s="484" t="s">
        <v>67110</v>
      </c>
      <c r="B2730" s="485" t="s">
        <v>67109</v>
      </c>
      <c r="C2730" t="s">
        <v>67108</v>
      </c>
      <c r="D2730" t="s">
        <v>67108</v>
      </c>
      <c r="E2730" t="str">
        <f t="shared" si="42"/>
        <v>61347 - GERESO FORMATION</v>
      </c>
      <c r="F2730" t="s">
        <v>1729</v>
      </c>
      <c r="G2730" t="s">
        <v>67107</v>
      </c>
      <c r="H2730" t="s">
        <v>67106</v>
      </c>
      <c r="I2730" t="s">
        <v>3929</v>
      </c>
      <c r="J2730" t="s">
        <v>67105</v>
      </c>
      <c r="K2730" t="s">
        <v>208</v>
      </c>
      <c r="L2730" t="s">
        <v>67104</v>
      </c>
      <c r="N2730" t="s">
        <v>208</v>
      </c>
      <c r="O2730" t="s">
        <v>476</v>
      </c>
      <c r="P2730" t="s">
        <v>476</v>
      </c>
    </row>
    <row r="2731" spans="1:16">
      <c r="A2731" s="484" t="s">
        <v>49865</v>
      </c>
      <c r="B2731" s="485" t="s">
        <v>49864</v>
      </c>
      <c r="C2731" t="s">
        <v>49863</v>
      </c>
      <c r="D2731" t="s">
        <v>49863</v>
      </c>
      <c r="E2731" t="str">
        <f t="shared" si="42"/>
        <v>573516 - ITESA FORMATION</v>
      </c>
      <c r="F2731" t="s">
        <v>7867</v>
      </c>
      <c r="G2731" t="s">
        <v>49862</v>
      </c>
      <c r="H2731" t="s">
        <v>49861</v>
      </c>
      <c r="I2731" t="s">
        <v>12412</v>
      </c>
      <c r="J2731" t="s">
        <v>49860</v>
      </c>
      <c r="K2731" t="s">
        <v>208</v>
      </c>
      <c r="L2731" t="s">
        <v>49859</v>
      </c>
      <c r="N2731" t="s">
        <v>208</v>
      </c>
      <c r="O2731" t="s">
        <v>476</v>
      </c>
      <c r="P2731" t="s">
        <v>476</v>
      </c>
    </row>
    <row r="2732" spans="1:16">
      <c r="A2732" s="484" t="s">
        <v>15905</v>
      </c>
      <c r="B2732" s="485" t="s">
        <v>15904</v>
      </c>
      <c r="C2732" t="s">
        <v>15903</v>
      </c>
      <c r="D2732" t="s">
        <v>15903</v>
      </c>
      <c r="E2732" t="str">
        <f t="shared" si="42"/>
        <v>336154 - SOCIETE DE MEDECINE DU TRAVAIL DE STRASBOURG</v>
      </c>
      <c r="F2732" t="s">
        <v>7547</v>
      </c>
      <c r="G2732" t="s">
        <v>15902</v>
      </c>
      <c r="I2732" t="s">
        <v>579</v>
      </c>
      <c r="K2732" t="s">
        <v>15901</v>
      </c>
      <c r="L2732" t="s">
        <v>15900</v>
      </c>
      <c r="N2732" t="s">
        <v>208</v>
      </c>
      <c r="O2732" t="s">
        <v>476</v>
      </c>
      <c r="P2732" t="s">
        <v>476</v>
      </c>
    </row>
    <row r="2733" spans="1:16">
      <c r="A2733" s="484" t="s">
        <v>122156</v>
      </c>
      <c r="B2733" s="485" t="s">
        <v>122155</v>
      </c>
      <c r="C2733" t="s">
        <v>122154</v>
      </c>
      <c r="D2733" t="s">
        <v>122154</v>
      </c>
      <c r="E2733" t="str">
        <f t="shared" si="42"/>
        <v>583959 - ASSOCIATION EDUCATION LA GARDE</v>
      </c>
      <c r="F2733" t="s">
        <v>2644</v>
      </c>
      <c r="G2733" t="s">
        <v>122153</v>
      </c>
      <c r="H2733" t="s">
        <v>6357</v>
      </c>
      <c r="I2733" t="s">
        <v>1647</v>
      </c>
      <c r="J2733" t="s">
        <v>122152</v>
      </c>
      <c r="K2733" t="s">
        <v>208</v>
      </c>
      <c r="L2733" t="s">
        <v>122151</v>
      </c>
      <c r="N2733" t="s">
        <v>208</v>
      </c>
      <c r="O2733" t="s">
        <v>476</v>
      </c>
      <c r="P2733" t="s">
        <v>476</v>
      </c>
    </row>
    <row r="2734" spans="1:16">
      <c r="A2734" s="484" t="s">
        <v>106326</v>
      </c>
      <c r="B2734" s="485" t="s">
        <v>106325</v>
      </c>
      <c r="C2734" t="s">
        <v>106324</v>
      </c>
      <c r="D2734" t="s">
        <v>106323</v>
      </c>
      <c r="E2734" t="str">
        <f t="shared" si="42"/>
        <v>61487 - CESR ECF 69 VAULX EN VELIN</v>
      </c>
      <c r="F2734" t="s">
        <v>65856</v>
      </c>
      <c r="G2734" t="s">
        <v>106322</v>
      </c>
      <c r="I2734" t="s">
        <v>10840</v>
      </c>
      <c r="J2734" t="s">
        <v>106321</v>
      </c>
      <c r="K2734" t="s">
        <v>208</v>
      </c>
      <c r="L2734" t="s">
        <v>106320</v>
      </c>
      <c r="N2734" t="s">
        <v>208</v>
      </c>
      <c r="O2734" t="s">
        <v>476</v>
      </c>
      <c r="P2734" t="s">
        <v>476</v>
      </c>
    </row>
    <row r="2735" spans="1:16">
      <c r="A2735" s="484" t="s">
        <v>118320</v>
      </c>
      <c r="B2735" s="485" t="s">
        <v>118319</v>
      </c>
      <c r="C2735" t="s">
        <v>118318</v>
      </c>
      <c r="D2735" t="s">
        <v>118317</v>
      </c>
      <c r="E2735" t="str">
        <f t="shared" si="42"/>
        <v>267089 - ASSOC TECHNIQUE APAJH - LANGAGE ET INTEGRATION SURDIPOLE</v>
      </c>
      <c r="F2735" t="s">
        <v>2572</v>
      </c>
      <c r="G2735" t="s">
        <v>118316</v>
      </c>
      <c r="H2735" t="s">
        <v>118315</v>
      </c>
      <c r="I2735" t="s">
        <v>118314</v>
      </c>
      <c r="J2735" t="s">
        <v>118313</v>
      </c>
      <c r="K2735" t="s">
        <v>208</v>
      </c>
      <c r="L2735" t="s">
        <v>118312</v>
      </c>
      <c r="N2735" t="s">
        <v>208</v>
      </c>
      <c r="O2735" t="s">
        <v>476</v>
      </c>
      <c r="P2735" t="s">
        <v>476</v>
      </c>
    </row>
    <row r="2736" spans="1:16">
      <c r="A2736" s="484" t="s">
        <v>31708</v>
      </c>
      <c r="B2736" s="485" t="s">
        <v>31707</v>
      </c>
      <c r="C2736" t="s">
        <v>31706</v>
      </c>
      <c r="D2736" t="s">
        <v>31705</v>
      </c>
      <c r="E2736" t="str">
        <f t="shared" si="42"/>
        <v>649480 - OGEC ST PAUL BOURDON BLANC SEMOY</v>
      </c>
      <c r="F2736" t="s">
        <v>25645</v>
      </c>
      <c r="G2736" t="s">
        <v>31704</v>
      </c>
      <c r="I2736" t="s">
        <v>17710</v>
      </c>
      <c r="J2736" t="s">
        <v>31703</v>
      </c>
      <c r="K2736" t="s">
        <v>208</v>
      </c>
      <c r="L2736" t="s">
        <v>31702</v>
      </c>
      <c r="N2736" t="s">
        <v>207</v>
      </c>
      <c r="O2736" t="s">
        <v>476</v>
      </c>
      <c r="P2736" t="s">
        <v>476</v>
      </c>
    </row>
    <row r="2737" spans="1:16">
      <c r="A2737" s="484" t="s">
        <v>66847</v>
      </c>
      <c r="B2737" s="485" t="s">
        <v>66846</v>
      </c>
      <c r="C2737" t="s">
        <v>66845</v>
      </c>
      <c r="D2737" t="s">
        <v>66844</v>
      </c>
      <c r="E2737" t="str">
        <f t="shared" si="42"/>
        <v>541990 - GIHP AQUITAINE</v>
      </c>
      <c r="F2737" t="s">
        <v>65928</v>
      </c>
      <c r="G2737" t="s">
        <v>66843</v>
      </c>
      <c r="I2737" t="s">
        <v>1466</v>
      </c>
      <c r="J2737" t="s">
        <v>66842</v>
      </c>
      <c r="K2737" t="s">
        <v>208</v>
      </c>
      <c r="L2737" t="s">
        <v>66841</v>
      </c>
      <c r="N2737" t="s">
        <v>208</v>
      </c>
      <c r="O2737" t="s">
        <v>476</v>
      </c>
      <c r="P2737" t="s">
        <v>476</v>
      </c>
    </row>
    <row r="2738" spans="1:16">
      <c r="A2738" s="484" t="s">
        <v>120977</v>
      </c>
      <c r="B2738" s="485" t="s">
        <v>120976</v>
      </c>
      <c r="C2738" t="s">
        <v>120975</v>
      </c>
      <c r="D2738" t="s">
        <v>120974</v>
      </c>
      <c r="E2738" t="str">
        <f t="shared" si="42"/>
        <v>137856 - IFP 43</v>
      </c>
      <c r="F2738" t="s">
        <v>41678</v>
      </c>
      <c r="G2738" t="s">
        <v>120973</v>
      </c>
      <c r="I2738" t="s">
        <v>120972</v>
      </c>
      <c r="J2738" t="s">
        <v>120971</v>
      </c>
      <c r="K2738" t="s">
        <v>208</v>
      </c>
      <c r="L2738" t="s">
        <v>120970</v>
      </c>
      <c r="N2738" t="s">
        <v>208</v>
      </c>
      <c r="O2738" t="s">
        <v>476</v>
      </c>
      <c r="P2738" t="s">
        <v>476</v>
      </c>
    </row>
    <row r="2739" spans="1:16">
      <c r="A2739" s="484" t="s">
        <v>11254</v>
      </c>
      <c r="B2739" s="485" t="s">
        <v>11253</v>
      </c>
      <c r="C2739" t="s">
        <v>11252</v>
      </c>
      <c r="D2739" t="s">
        <v>11252</v>
      </c>
      <c r="E2739" t="str">
        <f t="shared" si="42"/>
        <v>667523 - TALPIA</v>
      </c>
      <c r="F2739" t="s">
        <v>7663</v>
      </c>
      <c r="G2739" t="s">
        <v>11251</v>
      </c>
      <c r="I2739" t="s">
        <v>771</v>
      </c>
      <c r="J2739" t="s">
        <v>11250</v>
      </c>
      <c r="K2739" t="s">
        <v>208</v>
      </c>
      <c r="L2739" t="s">
        <v>11249</v>
      </c>
      <c r="N2739" t="s">
        <v>208</v>
      </c>
      <c r="O2739" t="s">
        <v>476</v>
      </c>
      <c r="P2739" t="s">
        <v>476</v>
      </c>
    </row>
    <row r="2740" spans="1:16">
      <c r="A2740" s="484" t="s">
        <v>46069</v>
      </c>
      <c r="B2740" s="485" t="s">
        <v>46068</v>
      </c>
      <c r="C2740" t="s">
        <v>46067</v>
      </c>
      <c r="D2740" t="s">
        <v>46067</v>
      </c>
      <c r="E2740" t="str">
        <f t="shared" si="42"/>
        <v>438110 - LAGIER RENE MAURICE</v>
      </c>
      <c r="F2740" t="s">
        <v>540</v>
      </c>
      <c r="G2740" t="s">
        <v>46066</v>
      </c>
      <c r="I2740" t="s">
        <v>6676</v>
      </c>
      <c r="J2740" t="s">
        <v>46059</v>
      </c>
      <c r="K2740" t="s">
        <v>208</v>
      </c>
      <c r="L2740" t="s">
        <v>46065</v>
      </c>
      <c r="N2740" t="s">
        <v>208</v>
      </c>
      <c r="O2740" t="s">
        <v>476</v>
      </c>
      <c r="P2740" t="s">
        <v>476</v>
      </c>
    </row>
    <row r="2741" spans="1:16">
      <c r="A2741" s="484" t="s">
        <v>20616</v>
      </c>
      <c r="B2741" s="485" t="s">
        <v>20615</v>
      </c>
      <c r="C2741" t="s">
        <v>20614</v>
      </c>
      <c r="D2741" t="s">
        <v>20614</v>
      </c>
      <c r="E2741" t="str">
        <f t="shared" si="42"/>
        <v>438741 - SAINT-GOBAIN ISOVER</v>
      </c>
      <c r="G2741" t="s">
        <v>20613</v>
      </c>
      <c r="I2741" t="s">
        <v>569</v>
      </c>
      <c r="K2741" t="s">
        <v>208</v>
      </c>
      <c r="L2741" t="s">
        <v>20612</v>
      </c>
      <c r="N2741" t="s">
        <v>208</v>
      </c>
      <c r="O2741" t="s">
        <v>476</v>
      </c>
      <c r="P2741" t="s">
        <v>476</v>
      </c>
    </row>
    <row r="2742" spans="1:16">
      <c r="A2742" s="484" t="s">
        <v>85331</v>
      </c>
      <c r="B2742" s="485" t="s">
        <v>84745</v>
      </c>
      <c r="C2742" t="s">
        <v>85330</v>
      </c>
      <c r="D2742" t="s">
        <v>85329</v>
      </c>
      <c r="E2742" t="str">
        <f t="shared" si="42"/>
        <v>88043 - ECF CER CENTRE ATLANTIQUE VERTOU</v>
      </c>
      <c r="F2742" t="s">
        <v>13727</v>
      </c>
      <c r="G2742" t="s">
        <v>85328</v>
      </c>
      <c r="I2742" t="s">
        <v>8959</v>
      </c>
      <c r="J2742" t="s">
        <v>84739</v>
      </c>
      <c r="K2742" t="s">
        <v>208</v>
      </c>
      <c r="L2742" t="s">
        <v>85327</v>
      </c>
      <c r="N2742" t="s">
        <v>208</v>
      </c>
      <c r="O2742" t="s">
        <v>476</v>
      </c>
      <c r="P2742" t="s">
        <v>476</v>
      </c>
    </row>
    <row r="2743" spans="1:16">
      <c r="A2743" s="484" t="s">
        <v>84769</v>
      </c>
      <c r="B2743" s="485" t="s">
        <v>84745</v>
      </c>
      <c r="C2743" t="s">
        <v>84768</v>
      </c>
      <c r="D2743" t="s">
        <v>84767</v>
      </c>
      <c r="E2743" t="str">
        <f t="shared" si="42"/>
        <v>629637 - ECF CER CENTRE ATLANTIQUE SAINTES</v>
      </c>
      <c r="F2743" t="s">
        <v>1415</v>
      </c>
      <c r="G2743" t="s">
        <v>84766</v>
      </c>
      <c r="I2743" t="s">
        <v>6711</v>
      </c>
      <c r="J2743" t="s">
        <v>84765</v>
      </c>
      <c r="K2743" t="s">
        <v>208</v>
      </c>
      <c r="L2743" t="s">
        <v>84764</v>
      </c>
      <c r="N2743" t="s">
        <v>208</v>
      </c>
      <c r="O2743" t="s">
        <v>476</v>
      </c>
      <c r="P2743" t="s">
        <v>476</v>
      </c>
    </row>
    <row r="2744" spans="1:16">
      <c r="A2744" s="484" t="s">
        <v>84746</v>
      </c>
      <c r="B2744" s="485" t="s">
        <v>84745</v>
      </c>
      <c r="C2744" t="s">
        <v>84744</v>
      </c>
      <c r="D2744" t="s">
        <v>84743</v>
      </c>
      <c r="E2744" t="str">
        <f t="shared" si="42"/>
        <v>217542 - ECF CER ST JEAN DE LINIERES</v>
      </c>
      <c r="F2744" t="s">
        <v>56569</v>
      </c>
      <c r="G2744" t="s">
        <v>84742</v>
      </c>
      <c r="H2744" t="s">
        <v>84741</v>
      </c>
      <c r="I2744" t="s">
        <v>84740</v>
      </c>
      <c r="J2744" t="s">
        <v>84739</v>
      </c>
      <c r="K2744" t="s">
        <v>208</v>
      </c>
      <c r="L2744" t="s">
        <v>84738</v>
      </c>
      <c r="N2744" t="s">
        <v>208</v>
      </c>
      <c r="O2744" t="s">
        <v>476</v>
      </c>
      <c r="P2744" t="s">
        <v>476</v>
      </c>
    </row>
    <row r="2745" spans="1:16">
      <c r="A2745" s="484" t="s">
        <v>84757</v>
      </c>
      <c r="B2745" s="485" t="s">
        <v>84745</v>
      </c>
      <c r="C2745" t="s">
        <v>84756</v>
      </c>
      <c r="D2745" t="s">
        <v>84755</v>
      </c>
      <c r="E2745" t="str">
        <f t="shared" si="42"/>
        <v>468400 - ECF CER CENTRE ATLANTIQUE LA CRECHE</v>
      </c>
      <c r="F2745" t="s">
        <v>12793</v>
      </c>
      <c r="G2745" t="s">
        <v>84754</v>
      </c>
      <c r="I2745" t="s">
        <v>84753</v>
      </c>
      <c r="J2745" t="s">
        <v>84752</v>
      </c>
      <c r="K2745" t="s">
        <v>208</v>
      </c>
      <c r="L2745" t="s">
        <v>84751</v>
      </c>
      <c r="N2745" t="s">
        <v>208</v>
      </c>
      <c r="O2745" t="s">
        <v>476</v>
      </c>
      <c r="P2745" t="s">
        <v>476</v>
      </c>
    </row>
    <row r="2746" spans="1:16">
      <c r="A2746" s="484" t="s">
        <v>85319</v>
      </c>
      <c r="B2746" s="485" t="s">
        <v>84745</v>
      </c>
      <c r="C2746" t="s">
        <v>85318</v>
      </c>
      <c r="D2746" t="s">
        <v>85317</v>
      </c>
      <c r="E2746" t="str">
        <f t="shared" si="42"/>
        <v>671850 - ECF CERCA RILHAC RANCON</v>
      </c>
      <c r="F2746" t="s">
        <v>3843</v>
      </c>
      <c r="G2746" t="s">
        <v>85316</v>
      </c>
      <c r="I2746" t="s">
        <v>84772</v>
      </c>
      <c r="J2746" t="s">
        <v>84771</v>
      </c>
      <c r="K2746" t="s">
        <v>208</v>
      </c>
      <c r="L2746" t="s">
        <v>85315</v>
      </c>
      <c r="N2746" t="s">
        <v>208</v>
      </c>
      <c r="O2746" t="s">
        <v>476</v>
      </c>
      <c r="P2746" t="s">
        <v>476</v>
      </c>
    </row>
    <row r="2747" spans="1:16">
      <c r="A2747" s="484" t="s">
        <v>84750</v>
      </c>
      <c r="B2747" s="485" t="s">
        <v>84745</v>
      </c>
      <c r="C2747" t="s">
        <v>84744</v>
      </c>
      <c r="D2747" t="s">
        <v>84749</v>
      </c>
      <c r="E2747" t="str">
        <f t="shared" si="42"/>
        <v>153886 - ECF CER CENTRE ATLANTIQUE  BLOIS</v>
      </c>
      <c r="F2747" t="s">
        <v>831</v>
      </c>
      <c r="G2747" t="s">
        <v>84748</v>
      </c>
      <c r="I2747" t="s">
        <v>8097</v>
      </c>
      <c r="J2747" t="s">
        <v>84739</v>
      </c>
      <c r="K2747" t="s">
        <v>208</v>
      </c>
      <c r="L2747" t="s">
        <v>84747</v>
      </c>
      <c r="N2747" t="s">
        <v>208</v>
      </c>
      <c r="O2747" t="s">
        <v>476</v>
      </c>
      <c r="P2747" t="s">
        <v>476</v>
      </c>
    </row>
    <row r="2748" spans="1:16">
      <c r="A2748" s="484" t="s">
        <v>95407</v>
      </c>
      <c r="B2748" s="485" t="s">
        <v>84745</v>
      </c>
      <c r="C2748" t="s">
        <v>95406</v>
      </c>
      <c r="D2748" t="s">
        <v>95405</v>
      </c>
      <c r="E2748" t="str">
        <f t="shared" si="42"/>
        <v>47910 - ECF CER</v>
      </c>
      <c r="F2748" t="s">
        <v>7000</v>
      </c>
      <c r="G2748" t="s">
        <v>95404</v>
      </c>
      <c r="I2748" t="s">
        <v>95403</v>
      </c>
      <c r="J2748" t="s">
        <v>84739</v>
      </c>
      <c r="K2748" t="s">
        <v>208</v>
      </c>
      <c r="L2748" t="s">
        <v>95402</v>
      </c>
      <c r="N2748" t="s">
        <v>208</v>
      </c>
      <c r="O2748" t="s">
        <v>476</v>
      </c>
      <c r="P2748" t="s">
        <v>476</v>
      </c>
    </row>
    <row r="2749" spans="1:16">
      <c r="A2749" s="484" t="s">
        <v>85343</v>
      </c>
      <c r="B2749" s="485" t="s">
        <v>84745</v>
      </c>
      <c r="C2749" t="s">
        <v>85342</v>
      </c>
      <c r="D2749" t="s">
        <v>85342</v>
      </c>
      <c r="E2749" t="str">
        <f t="shared" si="42"/>
        <v>669970 - ECF CENTRE OUEST ATLANTIQUE NERSAC</v>
      </c>
      <c r="F2749" t="s">
        <v>9789</v>
      </c>
      <c r="G2749" t="s">
        <v>85341</v>
      </c>
      <c r="H2749" t="s">
        <v>85340</v>
      </c>
      <c r="I2749" t="s">
        <v>85339</v>
      </c>
      <c r="J2749" t="s">
        <v>85338</v>
      </c>
      <c r="K2749" t="s">
        <v>208</v>
      </c>
      <c r="L2749" t="s">
        <v>85337</v>
      </c>
      <c r="N2749" t="s">
        <v>208</v>
      </c>
      <c r="O2749" t="s">
        <v>476</v>
      </c>
      <c r="P2749" t="s">
        <v>476</v>
      </c>
    </row>
    <row r="2750" spans="1:16">
      <c r="A2750" s="484" t="s">
        <v>84807</v>
      </c>
      <c r="B2750" s="485" t="s">
        <v>84745</v>
      </c>
      <c r="C2750" t="s">
        <v>84806</v>
      </c>
      <c r="D2750" t="s">
        <v>84805</v>
      </c>
      <c r="E2750" t="str">
        <f t="shared" si="42"/>
        <v>538279 - ECF CER NOTRE DAME D OE</v>
      </c>
      <c r="F2750" t="s">
        <v>2651</v>
      </c>
      <c r="G2750" t="s">
        <v>84781</v>
      </c>
      <c r="I2750" t="s">
        <v>84780</v>
      </c>
      <c r="J2750" t="s">
        <v>84779</v>
      </c>
      <c r="K2750" t="s">
        <v>208</v>
      </c>
      <c r="L2750" t="s">
        <v>84804</v>
      </c>
      <c r="N2750" t="s">
        <v>208</v>
      </c>
      <c r="O2750" t="s">
        <v>476</v>
      </c>
      <c r="P2750" t="s">
        <v>476</v>
      </c>
    </row>
    <row r="2751" spans="1:16">
      <c r="A2751" s="484" t="s">
        <v>84763</v>
      </c>
      <c r="B2751" s="485" t="s">
        <v>84745</v>
      </c>
      <c r="C2751" t="s">
        <v>84762</v>
      </c>
      <c r="D2751" t="s">
        <v>84761</v>
      </c>
      <c r="E2751" t="str">
        <f t="shared" si="42"/>
        <v>678510 - ECF CERCA LES SORINIERES</v>
      </c>
      <c r="G2751" t="s">
        <v>84760</v>
      </c>
      <c r="I2751" t="s">
        <v>26961</v>
      </c>
      <c r="J2751" t="s">
        <v>84759</v>
      </c>
      <c r="K2751" t="s">
        <v>208</v>
      </c>
      <c r="L2751" t="s">
        <v>84758</v>
      </c>
      <c r="N2751" t="s">
        <v>208</v>
      </c>
      <c r="O2751" t="s">
        <v>476</v>
      </c>
      <c r="P2751" t="s">
        <v>476</v>
      </c>
    </row>
    <row r="2752" spans="1:16">
      <c r="A2752" s="484" t="s">
        <v>85336</v>
      </c>
      <c r="B2752" s="485" t="s">
        <v>84745</v>
      </c>
      <c r="C2752" t="s">
        <v>85330</v>
      </c>
      <c r="D2752" t="s">
        <v>85335</v>
      </c>
      <c r="E2752" t="str">
        <f t="shared" si="42"/>
        <v>616722 - ECF CER CENTRE ATLANTIQUE BRIVE LA GAILLARDE</v>
      </c>
      <c r="F2752" t="s">
        <v>34710</v>
      </c>
      <c r="G2752" t="s">
        <v>85334</v>
      </c>
      <c r="I2752" t="s">
        <v>15701</v>
      </c>
      <c r="J2752" t="s">
        <v>85333</v>
      </c>
      <c r="K2752" t="s">
        <v>208</v>
      </c>
      <c r="L2752" t="s">
        <v>85332</v>
      </c>
      <c r="N2752" t="s">
        <v>208</v>
      </c>
      <c r="O2752" t="s">
        <v>476</v>
      </c>
      <c r="P2752" t="s">
        <v>476</v>
      </c>
    </row>
    <row r="2753" spans="1:16">
      <c r="A2753" s="484" t="s">
        <v>53009</v>
      </c>
      <c r="B2753" s="485" t="s">
        <v>53008</v>
      </c>
      <c r="C2753" t="s">
        <v>53007</v>
      </c>
      <c r="D2753" t="s">
        <v>53006</v>
      </c>
      <c r="E2753" t="str">
        <f t="shared" si="42"/>
        <v>596437 - INSTITUT PROTESTANTE DE THEOLOGIE MONTPELLIER</v>
      </c>
      <c r="F2753" t="s">
        <v>21492</v>
      </c>
      <c r="G2753" t="s">
        <v>53005</v>
      </c>
      <c r="I2753" t="s">
        <v>1542</v>
      </c>
      <c r="J2753" t="s">
        <v>53004</v>
      </c>
      <c r="K2753" t="s">
        <v>208</v>
      </c>
      <c r="L2753" t="s">
        <v>53003</v>
      </c>
      <c r="N2753" t="s">
        <v>208</v>
      </c>
      <c r="O2753" t="s">
        <v>476</v>
      </c>
      <c r="P2753" t="s">
        <v>476</v>
      </c>
    </row>
    <row r="2754" spans="1:16">
      <c r="A2754" s="484" t="s">
        <v>18473</v>
      </c>
      <c r="B2754" s="485" t="s">
        <v>18472</v>
      </c>
      <c r="C2754" t="s">
        <v>18471</v>
      </c>
      <c r="D2754" t="s">
        <v>18470</v>
      </c>
      <c r="E2754" t="str">
        <f t="shared" ref="E2754:E2817" si="43">_xlfn.CONCAT(L2754," - ",D2754)</f>
        <v>543585 - SAFE LES ESSARTS EN BOCAGE</v>
      </c>
      <c r="F2754" t="s">
        <v>18469</v>
      </c>
      <c r="G2754" t="s">
        <v>18468</v>
      </c>
      <c r="H2754" t="s">
        <v>18467</v>
      </c>
      <c r="I2754" t="s">
        <v>18466</v>
      </c>
      <c r="J2754" t="s">
        <v>18465</v>
      </c>
      <c r="K2754" t="s">
        <v>208</v>
      </c>
      <c r="L2754" t="s">
        <v>18464</v>
      </c>
      <c r="N2754" t="s">
        <v>208</v>
      </c>
      <c r="O2754" t="s">
        <v>476</v>
      </c>
      <c r="P2754" t="s">
        <v>476</v>
      </c>
    </row>
    <row r="2755" spans="1:16">
      <c r="A2755" s="484" t="s">
        <v>125658</v>
      </c>
      <c r="B2755" s="485" t="s">
        <v>125657</v>
      </c>
      <c r="C2755" t="s">
        <v>125656</v>
      </c>
      <c r="D2755" t="s">
        <v>125655</v>
      </c>
      <c r="E2755" t="str">
        <f t="shared" si="43"/>
        <v>677747 - AFPASA</v>
      </c>
      <c r="F2755" t="s">
        <v>30652</v>
      </c>
      <c r="G2755" t="s">
        <v>125654</v>
      </c>
      <c r="I2755" t="s">
        <v>22146</v>
      </c>
      <c r="J2755" t="s">
        <v>125653</v>
      </c>
      <c r="K2755" t="s">
        <v>208</v>
      </c>
      <c r="L2755" t="s">
        <v>125652</v>
      </c>
      <c r="N2755" t="s">
        <v>208</v>
      </c>
      <c r="O2755" t="s">
        <v>476</v>
      </c>
      <c r="P2755" t="s">
        <v>476</v>
      </c>
    </row>
    <row r="2756" spans="1:16">
      <c r="A2756" s="484" t="s">
        <v>115617</v>
      </c>
      <c r="B2756" s="485" t="s">
        <v>115616</v>
      </c>
      <c r="C2756" t="s">
        <v>115615</v>
      </c>
      <c r="D2756" t="s">
        <v>115614</v>
      </c>
      <c r="E2756" t="str">
        <f t="shared" si="43"/>
        <v>635315 - AXESS SOFTWARE ALIXAN</v>
      </c>
      <c r="F2756" t="s">
        <v>2969</v>
      </c>
      <c r="G2756" t="s">
        <v>115613</v>
      </c>
      <c r="H2756" t="s">
        <v>115612</v>
      </c>
      <c r="I2756" t="s">
        <v>40773</v>
      </c>
      <c r="J2756" t="s">
        <v>115611</v>
      </c>
      <c r="K2756" t="s">
        <v>208</v>
      </c>
      <c r="L2756" t="s">
        <v>115610</v>
      </c>
      <c r="N2756" t="s">
        <v>208</v>
      </c>
      <c r="O2756" t="s">
        <v>476</v>
      </c>
      <c r="P2756" t="s">
        <v>476</v>
      </c>
    </row>
    <row r="2757" spans="1:16">
      <c r="A2757" s="484" t="s">
        <v>57503</v>
      </c>
      <c r="B2757" s="485" t="s">
        <v>57502</v>
      </c>
      <c r="C2757" t="s">
        <v>57501</v>
      </c>
      <c r="D2757" t="s">
        <v>57500</v>
      </c>
      <c r="E2757" t="str">
        <f t="shared" si="43"/>
        <v>361537 - INSEEC</v>
      </c>
      <c r="G2757" t="s">
        <v>57499</v>
      </c>
      <c r="I2757" t="s">
        <v>626</v>
      </c>
      <c r="K2757" t="s">
        <v>208</v>
      </c>
      <c r="L2757" t="s">
        <v>57498</v>
      </c>
      <c r="N2757" t="s">
        <v>207</v>
      </c>
      <c r="O2757" t="s">
        <v>476</v>
      </c>
      <c r="P2757" t="s">
        <v>57497</v>
      </c>
    </row>
    <row r="2758" spans="1:16">
      <c r="A2758" s="484" t="s">
        <v>93680</v>
      </c>
      <c r="B2758" s="485" t="s">
        <v>93679</v>
      </c>
      <c r="C2758" t="s">
        <v>93678</v>
      </c>
      <c r="D2758" t="s">
        <v>93677</v>
      </c>
      <c r="E2758" t="str">
        <f t="shared" si="43"/>
        <v>542933 - CEID BORDEAUX</v>
      </c>
      <c r="F2758" t="s">
        <v>2524</v>
      </c>
      <c r="G2758" t="s">
        <v>93676</v>
      </c>
      <c r="I2758" t="s">
        <v>749</v>
      </c>
      <c r="J2758" t="s">
        <v>93675</v>
      </c>
      <c r="K2758" t="s">
        <v>208</v>
      </c>
      <c r="L2758" t="s">
        <v>93674</v>
      </c>
      <c r="N2758" t="s">
        <v>208</v>
      </c>
      <c r="O2758" t="s">
        <v>476</v>
      </c>
      <c r="P2758" t="s">
        <v>83615</v>
      </c>
    </row>
    <row r="2759" spans="1:16">
      <c r="A2759" s="484" t="s">
        <v>99301</v>
      </c>
      <c r="B2759" s="485" t="s">
        <v>99300</v>
      </c>
      <c r="C2759" t="s">
        <v>99299</v>
      </c>
      <c r="D2759" t="s">
        <v>99299</v>
      </c>
      <c r="E2759" t="str">
        <f t="shared" si="43"/>
        <v>23050 - CEPPIC ASSOCIATION</v>
      </c>
      <c r="F2759" t="s">
        <v>1077</v>
      </c>
      <c r="G2759" t="s">
        <v>99298</v>
      </c>
      <c r="I2759" t="s">
        <v>4645</v>
      </c>
      <c r="J2759" t="s">
        <v>99297</v>
      </c>
      <c r="K2759" t="s">
        <v>208</v>
      </c>
      <c r="L2759" t="s">
        <v>99296</v>
      </c>
      <c r="N2759" t="s">
        <v>208</v>
      </c>
      <c r="O2759" t="s">
        <v>476</v>
      </c>
      <c r="P2759" t="s">
        <v>476</v>
      </c>
    </row>
    <row r="2760" spans="1:16">
      <c r="A2760" s="484" t="s">
        <v>125402</v>
      </c>
      <c r="B2760" s="485" t="s">
        <v>125401</v>
      </c>
      <c r="C2760" t="s">
        <v>125400</v>
      </c>
      <c r="D2760" t="s">
        <v>125399</v>
      </c>
      <c r="E2760" t="str">
        <f t="shared" si="43"/>
        <v>323860 - AHNAC</v>
      </c>
      <c r="F2760" t="s">
        <v>41461</v>
      </c>
      <c r="G2760" t="s">
        <v>125398</v>
      </c>
      <c r="I2760" t="s">
        <v>125397</v>
      </c>
      <c r="J2760" t="s">
        <v>125396</v>
      </c>
      <c r="K2760" t="s">
        <v>125395</v>
      </c>
      <c r="L2760" t="s">
        <v>125394</v>
      </c>
      <c r="N2760" t="s">
        <v>208</v>
      </c>
      <c r="O2760" t="s">
        <v>476</v>
      </c>
      <c r="P2760" t="s">
        <v>476</v>
      </c>
    </row>
    <row r="2761" spans="1:16">
      <c r="A2761" s="484" t="s">
        <v>55738</v>
      </c>
      <c r="B2761" s="485" t="s">
        <v>55737</v>
      </c>
      <c r="C2761" t="s">
        <v>55736</v>
      </c>
      <c r="D2761" t="s">
        <v>55735</v>
      </c>
      <c r="E2761" t="str">
        <f t="shared" si="43"/>
        <v>507593 - IGS PARIS 17</v>
      </c>
      <c r="F2761" t="s">
        <v>5806</v>
      </c>
      <c r="G2761" t="s">
        <v>55734</v>
      </c>
      <c r="I2761" t="s">
        <v>626</v>
      </c>
      <c r="J2761" t="s">
        <v>55733</v>
      </c>
      <c r="K2761" t="s">
        <v>208</v>
      </c>
      <c r="L2761" t="s">
        <v>55732</v>
      </c>
      <c r="N2761" t="s">
        <v>207</v>
      </c>
      <c r="O2761" t="s">
        <v>476</v>
      </c>
      <c r="P2761" t="s">
        <v>476</v>
      </c>
    </row>
    <row r="2762" spans="1:16">
      <c r="A2762" s="484" t="s">
        <v>19569</v>
      </c>
      <c r="B2762" s="485" t="s">
        <v>19568</v>
      </c>
      <c r="C2762" t="s">
        <v>19567</v>
      </c>
      <c r="D2762" t="s">
        <v>19566</v>
      </c>
      <c r="E2762" t="str">
        <f t="shared" si="43"/>
        <v>508470 - SDECC FONTENAY SOUS BOIS</v>
      </c>
      <c r="F2762" t="s">
        <v>4307</v>
      </c>
      <c r="G2762" t="s">
        <v>19565</v>
      </c>
      <c r="H2762" t="s">
        <v>19564</v>
      </c>
      <c r="I2762" t="s">
        <v>2908</v>
      </c>
      <c r="J2762" t="s">
        <v>19563</v>
      </c>
      <c r="K2762" t="s">
        <v>208</v>
      </c>
      <c r="L2762" t="s">
        <v>19562</v>
      </c>
      <c r="N2762" t="s">
        <v>208</v>
      </c>
      <c r="O2762" t="s">
        <v>476</v>
      </c>
      <c r="P2762" t="s">
        <v>476</v>
      </c>
    </row>
    <row r="2763" spans="1:16">
      <c r="A2763" s="484" t="s">
        <v>39719</v>
      </c>
      <c r="B2763" s="485" t="s">
        <v>39718</v>
      </c>
      <c r="C2763" t="s">
        <v>39717</v>
      </c>
      <c r="D2763" t="s">
        <v>39716</v>
      </c>
      <c r="E2763" t="str">
        <f t="shared" si="43"/>
        <v>655855 - MFR DOMAINE DE LA SAULSAIE DE MONTLUEL</v>
      </c>
      <c r="F2763" t="s">
        <v>6367</v>
      </c>
      <c r="G2763" t="s">
        <v>39715</v>
      </c>
      <c r="I2763" t="s">
        <v>39714</v>
      </c>
      <c r="J2763" t="s">
        <v>39713</v>
      </c>
      <c r="K2763" t="s">
        <v>208</v>
      </c>
      <c r="L2763" t="s">
        <v>39712</v>
      </c>
      <c r="N2763" t="s">
        <v>207</v>
      </c>
      <c r="O2763" t="s">
        <v>476</v>
      </c>
      <c r="P2763" t="s">
        <v>476</v>
      </c>
    </row>
    <row r="2764" spans="1:16">
      <c r="A2764" s="484" t="s">
        <v>106319</v>
      </c>
      <c r="B2764" s="485" t="s">
        <v>106304</v>
      </c>
      <c r="C2764" t="s">
        <v>106318</v>
      </c>
      <c r="D2764" t="s">
        <v>106317</v>
      </c>
      <c r="E2764" t="str">
        <f t="shared" si="43"/>
        <v>36018 - CESR  ECF 38 ST EGREVE</v>
      </c>
      <c r="F2764" t="s">
        <v>1328</v>
      </c>
      <c r="G2764" t="s">
        <v>106316</v>
      </c>
      <c r="H2764" t="s">
        <v>106315</v>
      </c>
      <c r="I2764" t="s">
        <v>10418</v>
      </c>
      <c r="J2764" t="s">
        <v>106314</v>
      </c>
      <c r="K2764" t="s">
        <v>208</v>
      </c>
      <c r="L2764" t="s">
        <v>106313</v>
      </c>
      <c r="N2764" t="s">
        <v>208</v>
      </c>
      <c r="O2764" t="s">
        <v>476</v>
      </c>
      <c r="P2764" t="s">
        <v>476</v>
      </c>
    </row>
    <row r="2765" spans="1:16">
      <c r="A2765" s="484" t="s">
        <v>106305</v>
      </c>
      <c r="B2765" s="485" t="s">
        <v>106304</v>
      </c>
      <c r="C2765" t="s">
        <v>106303</v>
      </c>
      <c r="D2765" t="s">
        <v>106302</v>
      </c>
      <c r="E2765" t="str">
        <f t="shared" si="43"/>
        <v>600726 - CESR 38 ECF VOGLANS</v>
      </c>
      <c r="F2765" t="s">
        <v>1817</v>
      </c>
      <c r="G2765" t="s">
        <v>106301</v>
      </c>
      <c r="H2765" t="s">
        <v>106300</v>
      </c>
      <c r="I2765" t="s">
        <v>106299</v>
      </c>
      <c r="J2765" t="s">
        <v>106298</v>
      </c>
      <c r="K2765" t="s">
        <v>208</v>
      </c>
      <c r="L2765" t="s">
        <v>106297</v>
      </c>
      <c r="N2765" t="s">
        <v>208</v>
      </c>
      <c r="O2765" t="s">
        <v>476</v>
      </c>
      <c r="P2765" t="s">
        <v>476</v>
      </c>
    </row>
    <row r="2766" spans="1:16">
      <c r="A2766" s="484" t="s">
        <v>106806</v>
      </c>
      <c r="B2766" s="485" t="s">
        <v>106805</v>
      </c>
      <c r="C2766" t="s">
        <v>106804</v>
      </c>
      <c r="D2766" t="s">
        <v>106803</v>
      </c>
      <c r="E2766" t="str">
        <f t="shared" si="43"/>
        <v>649132 - CGM06</v>
      </c>
      <c r="F2766" t="s">
        <v>2437</v>
      </c>
      <c r="G2766" t="s">
        <v>106802</v>
      </c>
      <c r="I2766" t="s">
        <v>618</v>
      </c>
      <c r="J2766" t="s">
        <v>106801</v>
      </c>
      <c r="K2766" t="s">
        <v>208</v>
      </c>
      <c r="L2766" t="s">
        <v>106800</v>
      </c>
      <c r="N2766" t="s">
        <v>208</v>
      </c>
      <c r="O2766" t="s">
        <v>476</v>
      </c>
      <c r="P2766" t="s">
        <v>476</v>
      </c>
    </row>
    <row r="2767" spans="1:16">
      <c r="A2767" s="484" t="s">
        <v>124308</v>
      </c>
      <c r="B2767" s="485" t="s">
        <v>124307</v>
      </c>
      <c r="C2767" t="s">
        <v>124306</v>
      </c>
      <c r="D2767" t="s">
        <v>124305</v>
      </c>
      <c r="E2767" t="str">
        <f t="shared" si="43"/>
        <v>158938 - APRAFO CFA MARZY</v>
      </c>
      <c r="F2767" t="s">
        <v>6491</v>
      </c>
      <c r="G2767" t="s">
        <v>124304</v>
      </c>
      <c r="I2767" t="s">
        <v>114874</v>
      </c>
      <c r="J2767" t="s">
        <v>124303</v>
      </c>
      <c r="K2767" t="s">
        <v>208</v>
      </c>
      <c r="L2767" t="s">
        <v>124302</v>
      </c>
      <c r="N2767" t="s">
        <v>207</v>
      </c>
      <c r="O2767" t="s">
        <v>476</v>
      </c>
      <c r="P2767" t="s">
        <v>476</v>
      </c>
    </row>
    <row r="2768" spans="1:16">
      <c r="A2768" s="484" t="s">
        <v>123627</v>
      </c>
      <c r="B2768" s="485" t="s">
        <v>123626</v>
      </c>
      <c r="C2768" t="s">
        <v>123625</v>
      </c>
      <c r="D2768" t="s">
        <v>123624</v>
      </c>
      <c r="E2768" t="str">
        <f t="shared" si="43"/>
        <v>151142 - AFACES - CFA COMMERCE ET SERVICES</v>
      </c>
      <c r="F2768" t="s">
        <v>1504</v>
      </c>
      <c r="G2768" t="s">
        <v>123623</v>
      </c>
      <c r="I2768" t="s">
        <v>4604</v>
      </c>
      <c r="J2768" t="s">
        <v>123622</v>
      </c>
      <c r="K2768" t="s">
        <v>208</v>
      </c>
      <c r="L2768" t="s">
        <v>123621</v>
      </c>
      <c r="N2768" t="s">
        <v>207</v>
      </c>
      <c r="O2768" t="s">
        <v>476</v>
      </c>
      <c r="P2768" t="s">
        <v>476</v>
      </c>
    </row>
    <row r="2769" spans="1:16">
      <c r="A2769" s="484" t="s">
        <v>29634</v>
      </c>
      <c r="B2769" s="485" t="s">
        <v>29633</v>
      </c>
      <c r="C2769" t="s">
        <v>29632</v>
      </c>
      <c r="D2769" t="s">
        <v>29632</v>
      </c>
      <c r="E2769" t="str">
        <f t="shared" si="43"/>
        <v>73120 - PARIS ATELIERS - ADAC</v>
      </c>
      <c r="F2769" t="s">
        <v>1191</v>
      </c>
      <c r="G2769" t="s">
        <v>29631</v>
      </c>
      <c r="I2769" t="s">
        <v>5289</v>
      </c>
      <c r="J2769" t="s">
        <v>29630</v>
      </c>
      <c r="K2769" t="s">
        <v>208</v>
      </c>
      <c r="L2769" t="s">
        <v>29629</v>
      </c>
      <c r="N2769" t="s">
        <v>208</v>
      </c>
      <c r="O2769" t="s">
        <v>476</v>
      </c>
      <c r="P2769" t="s">
        <v>476</v>
      </c>
    </row>
    <row r="2770" spans="1:16">
      <c r="A2770" s="484" t="s">
        <v>18685</v>
      </c>
      <c r="B2770" s="485" t="s">
        <v>18684</v>
      </c>
      <c r="C2770" t="s">
        <v>18683</v>
      </c>
      <c r="D2770" t="s">
        <v>18682</v>
      </c>
      <c r="E2770" t="str">
        <f t="shared" si="43"/>
        <v>463322 - SECAFI - SECAFI DSE</v>
      </c>
      <c r="F2770" t="s">
        <v>18681</v>
      </c>
      <c r="G2770" t="s">
        <v>18680</v>
      </c>
      <c r="I2770" t="s">
        <v>4824</v>
      </c>
      <c r="J2770" t="s">
        <v>18679</v>
      </c>
      <c r="K2770" t="s">
        <v>208</v>
      </c>
      <c r="L2770" t="s">
        <v>18678</v>
      </c>
      <c r="N2770" t="s">
        <v>208</v>
      </c>
      <c r="O2770" t="s">
        <v>476</v>
      </c>
      <c r="P2770" t="s">
        <v>476</v>
      </c>
    </row>
    <row r="2771" spans="1:16">
      <c r="A2771" s="484" t="s">
        <v>85006</v>
      </c>
      <c r="B2771" s="485" t="s">
        <v>85005</v>
      </c>
      <c r="C2771" t="s">
        <v>85004</v>
      </c>
      <c r="D2771" t="s">
        <v>85003</v>
      </c>
      <c r="E2771" t="str">
        <f t="shared" si="43"/>
        <v>629911 - ECS FORMATION SABLE SUR SARTHE</v>
      </c>
      <c r="F2771" t="s">
        <v>15838</v>
      </c>
      <c r="G2771" t="s">
        <v>85002</v>
      </c>
      <c r="H2771" t="s">
        <v>85001</v>
      </c>
      <c r="I2771" t="s">
        <v>9657</v>
      </c>
      <c r="J2771" t="s">
        <v>85000</v>
      </c>
      <c r="K2771" t="s">
        <v>208</v>
      </c>
      <c r="L2771" t="s">
        <v>84999</v>
      </c>
      <c r="N2771" t="s">
        <v>208</v>
      </c>
      <c r="O2771" t="s">
        <v>476</v>
      </c>
      <c r="P2771" t="s">
        <v>476</v>
      </c>
    </row>
    <row r="2772" spans="1:16">
      <c r="A2772" s="484" t="s">
        <v>108061</v>
      </c>
      <c r="B2772" s="485" t="s">
        <v>108060</v>
      </c>
      <c r="C2772" t="s">
        <v>108059</v>
      </c>
      <c r="D2772" t="s">
        <v>107911</v>
      </c>
      <c r="E2772" t="str">
        <f t="shared" si="43"/>
        <v>104796 - CFSP</v>
      </c>
      <c r="F2772" t="s">
        <v>1328</v>
      </c>
      <c r="G2772" t="s">
        <v>108058</v>
      </c>
      <c r="I2772" t="s">
        <v>836</v>
      </c>
      <c r="J2772" t="s">
        <v>108057</v>
      </c>
      <c r="K2772" t="s">
        <v>208</v>
      </c>
      <c r="L2772" t="s">
        <v>108056</v>
      </c>
      <c r="N2772" t="s">
        <v>208</v>
      </c>
      <c r="O2772" t="s">
        <v>476</v>
      </c>
      <c r="P2772" t="s">
        <v>476</v>
      </c>
    </row>
    <row r="2773" spans="1:16">
      <c r="A2773" s="484" t="s">
        <v>68116</v>
      </c>
      <c r="B2773" s="485" t="s">
        <v>68115</v>
      </c>
      <c r="C2773" t="s">
        <v>68114</v>
      </c>
      <c r="D2773" t="s">
        <v>68114</v>
      </c>
      <c r="E2773" t="str">
        <f t="shared" si="43"/>
        <v>622576 - FSEP BRETAGNE</v>
      </c>
      <c r="F2773" t="s">
        <v>2953</v>
      </c>
      <c r="G2773" t="s">
        <v>68113</v>
      </c>
      <c r="H2773" t="s">
        <v>68112</v>
      </c>
      <c r="I2773" t="s">
        <v>12846</v>
      </c>
      <c r="J2773" t="s">
        <v>68111</v>
      </c>
      <c r="K2773" t="s">
        <v>208</v>
      </c>
      <c r="L2773" t="s">
        <v>68110</v>
      </c>
      <c r="N2773" t="s">
        <v>208</v>
      </c>
      <c r="O2773" t="s">
        <v>476</v>
      </c>
      <c r="P2773" t="s">
        <v>476</v>
      </c>
    </row>
    <row r="2774" spans="1:16">
      <c r="A2774" s="484" t="s">
        <v>98483</v>
      </c>
      <c r="B2774" s="485" t="s">
        <v>98482</v>
      </c>
      <c r="C2774" t="s">
        <v>98481</v>
      </c>
      <c r="D2774" t="s">
        <v>98480</v>
      </c>
      <c r="E2774" t="str">
        <f t="shared" si="43"/>
        <v>232397 - ASS DEP CFA 82</v>
      </c>
      <c r="F2774" t="s">
        <v>7070</v>
      </c>
      <c r="G2774" t="s">
        <v>98479</v>
      </c>
      <c r="H2774" t="s">
        <v>98478</v>
      </c>
      <c r="I2774" t="s">
        <v>1285</v>
      </c>
      <c r="J2774" t="s">
        <v>98477</v>
      </c>
      <c r="K2774" t="s">
        <v>208</v>
      </c>
      <c r="L2774" t="s">
        <v>98476</v>
      </c>
      <c r="N2774" t="s">
        <v>207</v>
      </c>
      <c r="O2774" t="s">
        <v>476</v>
      </c>
      <c r="P2774" t="s">
        <v>476</v>
      </c>
    </row>
    <row r="2775" spans="1:16">
      <c r="A2775" s="484" t="s">
        <v>114213</v>
      </c>
      <c r="B2775" s="485" t="s">
        <v>114212</v>
      </c>
      <c r="C2775" t="s">
        <v>114211</v>
      </c>
      <c r="D2775" t="s">
        <v>114211</v>
      </c>
      <c r="E2775" t="str">
        <f t="shared" si="43"/>
        <v>472153 - BENCHERNINE MAILLARD SOPHIA ADELAIDE - OTIMUM IMAGE</v>
      </c>
      <c r="F2775" t="s">
        <v>1568</v>
      </c>
      <c r="G2775" t="s">
        <v>114210</v>
      </c>
      <c r="H2775" t="s">
        <v>114209</v>
      </c>
      <c r="I2775" t="s">
        <v>618</v>
      </c>
      <c r="J2775" t="s">
        <v>114208</v>
      </c>
      <c r="K2775" t="s">
        <v>208</v>
      </c>
      <c r="L2775" t="s">
        <v>114207</v>
      </c>
      <c r="N2775" t="s">
        <v>208</v>
      </c>
      <c r="O2775" t="s">
        <v>476</v>
      </c>
      <c r="P2775" t="s">
        <v>476</v>
      </c>
    </row>
    <row r="2776" spans="1:16">
      <c r="A2776" s="484" t="s">
        <v>84133</v>
      </c>
      <c r="B2776" s="485" t="s">
        <v>84132</v>
      </c>
      <c r="C2776" t="s">
        <v>84131</v>
      </c>
      <c r="D2776" t="s">
        <v>84130</v>
      </c>
      <c r="E2776" t="str">
        <f t="shared" si="43"/>
        <v>124461 - EPE MARSEILLE</v>
      </c>
      <c r="F2776" t="s">
        <v>2704</v>
      </c>
      <c r="G2776" t="s">
        <v>84129</v>
      </c>
      <c r="I2776" t="s">
        <v>1035</v>
      </c>
      <c r="J2776" t="s">
        <v>84128</v>
      </c>
      <c r="K2776" t="s">
        <v>208</v>
      </c>
      <c r="L2776" t="s">
        <v>84127</v>
      </c>
      <c r="N2776" t="s">
        <v>208</v>
      </c>
      <c r="O2776" t="s">
        <v>476</v>
      </c>
      <c r="P2776" t="s">
        <v>476</v>
      </c>
    </row>
    <row r="2777" spans="1:16">
      <c r="A2777" s="484" t="s">
        <v>105704</v>
      </c>
      <c r="B2777" s="485" t="s">
        <v>105703</v>
      </c>
      <c r="C2777" t="s">
        <v>105702</v>
      </c>
      <c r="D2777" t="s">
        <v>105701</v>
      </c>
      <c r="E2777" t="str">
        <f t="shared" si="43"/>
        <v>553396 - CIDB</v>
      </c>
      <c r="F2777" t="s">
        <v>1086</v>
      </c>
      <c r="G2777" t="s">
        <v>105700</v>
      </c>
      <c r="I2777" t="s">
        <v>820</v>
      </c>
      <c r="J2777" t="s">
        <v>105699</v>
      </c>
      <c r="K2777" t="s">
        <v>208</v>
      </c>
      <c r="L2777" t="s">
        <v>105698</v>
      </c>
      <c r="N2777" t="s">
        <v>208</v>
      </c>
      <c r="O2777" t="s">
        <v>476</v>
      </c>
      <c r="P2777" t="s">
        <v>476</v>
      </c>
    </row>
    <row r="2778" spans="1:16">
      <c r="A2778" s="484" t="s">
        <v>31862</v>
      </c>
      <c r="B2778" s="485" t="s">
        <v>31861</v>
      </c>
      <c r="C2778" t="s">
        <v>31860</v>
      </c>
      <c r="D2778" t="s">
        <v>31859</v>
      </c>
      <c r="E2778" t="str">
        <f t="shared" si="43"/>
        <v>564618 - OGEC DE ISFEC NORMANDIE</v>
      </c>
      <c r="F2778" t="s">
        <v>6951</v>
      </c>
      <c r="G2778" t="s">
        <v>31858</v>
      </c>
      <c r="I2778" t="s">
        <v>6974</v>
      </c>
      <c r="J2778" t="s">
        <v>31857</v>
      </c>
      <c r="K2778" t="s">
        <v>208</v>
      </c>
      <c r="L2778" t="s">
        <v>31856</v>
      </c>
      <c r="N2778" t="s">
        <v>208</v>
      </c>
      <c r="O2778" t="s">
        <v>476</v>
      </c>
      <c r="P2778" t="s">
        <v>476</v>
      </c>
    </row>
    <row r="2779" spans="1:16">
      <c r="A2779" s="484" t="s">
        <v>46419</v>
      </c>
      <c r="B2779" s="485" t="s">
        <v>46418</v>
      </c>
      <c r="C2779" t="s">
        <v>46417</v>
      </c>
      <c r="D2779" t="s">
        <v>46416</v>
      </c>
      <c r="E2779" t="str">
        <f t="shared" si="43"/>
        <v>158495 - LNE PARIS 15</v>
      </c>
      <c r="F2779" t="s">
        <v>7884</v>
      </c>
      <c r="G2779" t="s">
        <v>46415</v>
      </c>
      <c r="H2779" t="s">
        <v>46414</v>
      </c>
      <c r="I2779" t="s">
        <v>1494</v>
      </c>
      <c r="J2779" t="s">
        <v>46413</v>
      </c>
      <c r="K2779" t="s">
        <v>208</v>
      </c>
      <c r="L2779" t="s">
        <v>46412</v>
      </c>
      <c r="N2779" t="s">
        <v>208</v>
      </c>
      <c r="O2779" t="s">
        <v>476</v>
      </c>
      <c r="P2779" t="s">
        <v>476</v>
      </c>
    </row>
    <row r="2780" spans="1:16">
      <c r="A2780" s="484" t="s">
        <v>93939</v>
      </c>
      <c r="B2780" s="485" t="s">
        <v>93938</v>
      </c>
      <c r="C2780" t="s">
        <v>93937</v>
      </c>
      <c r="D2780" t="s">
        <v>93936</v>
      </c>
      <c r="E2780" t="str">
        <f t="shared" si="43"/>
        <v>480990 - CAPS</v>
      </c>
      <c r="F2780" t="s">
        <v>1077</v>
      </c>
      <c r="G2780" t="s">
        <v>93935</v>
      </c>
      <c r="I2780" t="s">
        <v>25853</v>
      </c>
      <c r="J2780" t="s">
        <v>93934</v>
      </c>
      <c r="K2780" t="s">
        <v>208</v>
      </c>
      <c r="L2780" t="s">
        <v>93933</v>
      </c>
      <c r="N2780" t="s">
        <v>208</v>
      </c>
      <c r="O2780" t="s">
        <v>476</v>
      </c>
      <c r="P2780" t="s">
        <v>476</v>
      </c>
    </row>
    <row r="2781" spans="1:16">
      <c r="A2781" s="484" t="s">
        <v>121744</v>
      </c>
      <c r="B2781" s="485" t="s">
        <v>121743</v>
      </c>
      <c r="C2781" t="s">
        <v>121742</v>
      </c>
      <c r="D2781" t="s">
        <v>121741</v>
      </c>
      <c r="E2781" t="str">
        <f t="shared" si="43"/>
        <v>547189 - AFOBTP</v>
      </c>
      <c r="F2781" t="s">
        <v>111041</v>
      </c>
      <c r="G2781" t="s">
        <v>121740</v>
      </c>
      <c r="I2781" t="s">
        <v>771</v>
      </c>
      <c r="K2781" t="s">
        <v>208</v>
      </c>
      <c r="L2781" t="s">
        <v>121739</v>
      </c>
      <c r="N2781" t="s">
        <v>208</v>
      </c>
      <c r="O2781" t="s">
        <v>476</v>
      </c>
      <c r="P2781" t="s">
        <v>476</v>
      </c>
    </row>
    <row r="2782" spans="1:16">
      <c r="A2782" s="484" t="s">
        <v>118906</v>
      </c>
      <c r="B2782" s="485" t="s">
        <v>118905</v>
      </c>
      <c r="C2782" t="s">
        <v>118904</v>
      </c>
      <c r="D2782" t="s">
        <v>118903</v>
      </c>
      <c r="E2782" t="str">
        <f t="shared" si="43"/>
        <v>424857 - ARARD</v>
      </c>
      <c r="F2782" t="s">
        <v>1774</v>
      </c>
      <c r="G2782" t="s">
        <v>118902</v>
      </c>
      <c r="H2782" t="s">
        <v>118901</v>
      </c>
      <c r="I2782" t="s">
        <v>1845</v>
      </c>
      <c r="J2782" t="s">
        <v>118900</v>
      </c>
      <c r="K2782" t="s">
        <v>118899</v>
      </c>
      <c r="L2782" t="s">
        <v>118898</v>
      </c>
      <c r="N2782" t="s">
        <v>208</v>
      </c>
      <c r="O2782" t="s">
        <v>476</v>
      </c>
      <c r="P2782" t="s">
        <v>476</v>
      </c>
    </row>
    <row r="2783" spans="1:16">
      <c r="A2783" s="484" t="s">
        <v>124197</v>
      </c>
      <c r="B2783" s="485" t="s">
        <v>124196</v>
      </c>
      <c r="C2783" t="s">
        <v>124195</v>
      </c>
      <c r="D2783" t="s">
        <v>124194</v>
      </c>
      <c r="E2783" t="str">
        <f t="shared" si="43"/>
        <v>576153 - AMT ARC EN CIEL</v>
      </c>
      <c r="F2783" t="s">
        <v>1513</v>
      </c>
      <c r="G2783" t="s">
        <v>53802</v>
      </c>
      <c r="I2783" t="s">
        <v>1542</v>
      </c>
      <c r="J2783" t="s">
        <v>124193</v>
      </c>
      <c r="K2783" t="s">
        <v>208</v>
      </c>
      <c r="L2783" t="s">
        <v>124192</v>
      </c>
      <c r="N2783" t="s">
        <v>208</v>
      </c>
      <c r="O2783" t="s">
        <v>476</v>
      </c>
      <c r="P2783" t="s">
        <v>476</v>
      </c>
    </row>
    <row r="2784" spans="1:16">
      <c r="A2784" s="484" t="s">
        <v>105555</v>
      </c>
      <c r="B2784" s="485" t="s">
        <v>105554</v>
      </c>
      <c r="C2784" t="s">
        <v>105553</v>
      </c>
      <c r="D2784" t="s">
        <v>105552</v>
      </c>
      <c r="E2784" t="str">
        <f t="shared" si="43"/>
        <v>395687 - CIDFF 31 TOULOUSE</v>
      </c>
      <c r="F2784" t="s">
        <v>12922</v>
      </c>
      <c r="G2784" t="s">
        <v>105551</v>
      </c>
      <c r="I2784" t="s">
        <v>603</v>
      </c>
      <c r="J2784" t="s">
        <v>105550</v>
      </c>
      <c r="K2784" t="s">
        <v>208</v>
      </c>
      <c r="L2784" t="s">
        <v>105549</v>
      </c>
      <c r="N2784" t="s">
        <v>208</v>
      </c>
      <c r="O2784" t="s">
        <v>476</v>
      </c>
      <c r="P2784" t="s">
        <v>476</v>
      </c>
    </row>
    <row r="2785" spans="1:16">
      <c r="A2785" s="484" t="s">
        <v>39667</v>
      </c>
      <c r="B2785" s="485" t="s">
        <v>39666</v>
      </c>
      <c r="C2785" t="s">
        <v>39665</v>
      </c>
      <c r="D2785" t="s">
        <v>39664</v>
      </c>
      <c r="E2785" t="str">
        <f t="shared" si="43"/>
        <v>584587 - MFR SAMER</v>
      </c>
      <c r="F2785" t="s">
        <v>39663</v>
      </c>
      <c r="G2785" t="s">
        <v>39662</v>
      </c>
      <c r="I2785" t="s">
        <v>39661</v>
      </c>
      <c r="J2785" t="s">
        <v>39660</v>
      </c>
      <c r="K2785" t="s">
        <v>208</v>
      </c>
      <c r="L2785" t="s">
        <v>39659</v>
      </c>
      <c r="N2785" t="s">
        <v>208</v>
      </c>
      <c r="O2785" t="s">
        <v>476</v>
      </c>
      <c r="P2785" t="s">
        <v>476</v>
      </c>
    </row>
    <row r="2786" spans="1:16">
      <c r="A2786" s="484" t="s">
        <v>122778</v>
      </c>
      <c r="B2786" s="485" t="s">
        <v>122777</v>
      </c>
      <c r="C2786" t="s">
        <v>122776</v>
      </c>
      <c r="D2786" t="s">
        <v>122775</v>
      </c>
      <c r="E2786" t="str">
        <f t="shared" si="43"/>
        <v>360612 - ACAF - MSA</v>
      </c>
      <c r="F2786" t="s">
        <v>1817</v>
      </c>
      <c r="G2786" t="s">
        <v>122774</v>
      </c>
      <c r="I2786" t="s">
        <v>36721</v>
      </c>
      <c r="J2786" t="s">
        <v>122773</v>
      </c>
      <c r="K2786" t="s">
        <v>208</v>
      </c>
      <c r="L2786" t="s">
        <v>122772</v>
      </c>
      <c r="N2786" t="s">
        <v>208</v>
      </c>
      <c r="O2786" t="s">
        <v>476</v>
      </c>
      <c r="P2786" t="s">
        <v>476</v>
      </c>
    </row>
    <row r="2787" spans="1:16">
      <c r="A2787" s="484" t="s">
        <v>107402</v>
      </c>
      <c r="B2787" s="485" t="s">
        <v>107401</v>
      </c>
      <c r="C2787" t="s">
        <v>107400</v>
      </c>
      <c r="D2787" t="s">
        <v>107399</v>
      </c>
      <c r="E2787" t="str">
        <f t="shared" si="43"/>
        <v>474903 - CFPTS</v>
      </c>
      <c r="F2787" t="s">
        <v>107398</v>
      </c>
      <c r="G2787" t="s">
        <v>107397</v>
      </c>
      <c r="I2787" t="s">
        <v>44050</v>
      </c>
      <c r="J2787" t="s">
        <v>107396</v>
      </c>
      <c r="K2787" t="s">
        <v>208</v>
      </c>
      <c r="L2787" t="s">
        <v>107395</v>
      </c>
      <c r="N2787" t="s">
        <v>208</v>
      </c>
      <c r="O2787" t="s">
        <v>476</v>
      </c>
      <c r="P2787" t="s">
        <v>476</v>
      </c>
    </row>
    <row r="2788" spans="1:16">
      <c r="A2788" s="484" t="s">
        <v>125147</v>
      </c>
      <c r="B2788" s="485" t="s">
        <v>125146</v>
      </c>
      <c r="C2788" t="s">
        <v>125145</v>
      </c>
      <c r="D2788" t="s">
        <v>125144</v>
      </c>
      <c r="E2788" t="str">
        <f t="shared" si="43"/>
        <v>34265 - ANFPP</v>
      </c>
      <c r="F2788" t="s">
        <v>7547</v>
      </c>
      <c r="G2788" t="s">
        <v>125143</v>
      </c>
      <c r="I2788" t="s">
        <v>3346</v>
      </c>
      <c r="J2788" t="s">
        <v>125142</v>
      </c>
      <c r="K2788" t="s">
        <v>208</v>
      </c>
      <c r="L2788" t="s">
        <v>125141</v>
      </c>
      <c r="N2788" t="s">
        <v>208</v>
      </c>
      <c r="O2788" t="s">
        <v>476</v>
      </c>
      <c r="P2788" t="s">
        <v>476</v>
      </c>
    </row>
    <row r="2789" spans="1:16">
      <c r="A2789" s="484" t="s">
        <v>15763</v>
      </c>
      <c r="B2789" s="485" t="s">
        <v>15762</v>
      </c>
      <c r="C2789" t="s">
        <v>15761</v>
      </c>
      <c r="D2789" t="s">
        <v>15760</v>
      </c>
      <c r="E2789" t="str">
        <f t="shared" si="43"/>
        <v>562841 - SEDAP</v>
      </c>
      <c r="F2789" t="s">
        <v>4329</v>
      </c>
      <c r="G2789" t="s">
        <v>15759</v>
      </c>
      <c r="I2789" t="s">
        <v>1501</v>
      </c>
      <c r="J2789" t="s">
        <v>15758</v>
      </c>
      <c r="K2789" t="s">
        <v>208</v>
      </c>
      <c r="L2789" t="s">
        <v>15757</v>
      </c>
      <c r="N2789" t="s">
        <v>208</v>
      </c>
      <c r="O2789" t="s">
        <v>476</v>
      </c>
      <c r="P2789" t="s">
        <v>476</v>
      </c>
    </row>
    <row r="2790" spans="1:16">
      <c r="A2790" s="484" t="s">
        <v>73368</v>
      </c>
      <c r="B2790" s="485" t="s">
        <v>73367</v>
      </c>
      <c r="C2790" t="s">
        <v>73366</v>
      </c>
      <c r="D2790" t="s">
        <v>73365</v>
      </c>
      <c r="E2790" t="str">
        <f t="shared" si="43"/>
        <v>502870 - FOF</v>
      </c>
      <c r="F2790" t="s">
        <v>73364</v>
      </c>
      <c r="G2790" t="s">
        <v>73363</v>
      </c>
      <c r="I2790" t="s">
        <v>73362</v>
      </c>
      <c r="J2790" t="s">
        <v>73361</v>
      </c>
      <c r="K2790" t="s">
        <v>208</v>
      </c>
      <c r="L2790" t="s">
        <v>73360</v>
      </c>
      <c r="N2790" t="s">
        <v>208</v>
      </c>
      <c r="O2790" t="s">
        <v>476</v>
      </c>
      <c r="P2790" t="s">
        <v>476</v>
      </c>
    </row>
    <row r="2791" spans="1:16">
      <c r="A2791" s="484" t="s">
        <v>72910</v>
      </c>
      <c r="B2791" s="485" t="s">
        <v>72909</v>
      </c>
      <c r="C2791" t="s">
        <v>72908</v>
      </c>
      <c r="D2791" t="s">
        <v>72907</v>
      </c>
      <c r="E2791" t="str">
        <f t="shared" si="43"/>
        <v>288986 - FNEPE PARIS</v>
      </c>
      <c r="F2791" t="s">
        <v>5505</v>
      </c>
      <c r="G2791" t="s">
        <v>72906</v>
      </c>
      <c r="I2791" t="s">
        <v>626</v>
      </c>
      <c r="J2791" t="s">
        <v>72905</v>
      </c>
      <c r="K2791" t="s">
        <v>208</v>
      </c>
      <c r="L2791" t="s">
        <v>72904</v>
      </c>
      <c r="N2791" t="s">
        <v>208</v>
      </c>
      <c r="O2791" t="s">
        <v>476</v>
      </c>
      <c r="P2791" t="s">
        <v>476</v>
      </c>
    </row>
    <row r="2792" spans="1:16">
      <c r="A2792" s="484" t="s">
        <v>36909</v>
      </c>
      <c r="B2792" s="485" t="s">
        <v>36908</v>
      </c>
      <c r="C2792" t="s">
        <v>36907</v>
      </c>
      <c r="D2792" t="s">
        <v>36907</v>
      </c>
      <c r="E2792" t="str">
        <f t="shared" si="43"/>
        <v>571945 - MENISSIER ALAIN</v>
      </c>
      <c r="F2792" t="s">
        <v>36906</v>
      </c>
      <c r="G2792" t="s">
        <v>36905</v>
      </c>
      <c r="I2792" t="s">
        <v>36904</v>
      </c>
      <c r="J2792" t="s">
        <v>36903</v>
      </c>
      <c r="K2792" t="s">
        <v>208</v>
      </c>
      <c r="L2792" t="s">
        <v>36902</v>
      </c>
      <c r="N2792" t="s">
        <v>208</v>
      </c>
      <c r="O2792" t="s">
        <v>476</v>
      </c>
      <c r="P2792" t="s">
        <v>476</v>
      </c>
    </row>
    <row r="2793" spans="1:16">
      <c r="A2793" s="484" t="s">
        <v>127049</v>
      </c>
      <c r="B2793" s="485" t="s">
        <v>127048</v>
      </c>
      <c r="C2793" t="s">
        <v>127047</v>
      </c>
      <c r="D2793" t="s">
        <v>127047</v>
      </c>
      <c r="E2793" t="str">
        <f t="shared" si="43"/>
        <v>463140 - ARIENA</v>
      </c>
      <c r="F2793" t="s">
        <v>1857</v>
      </c>
      <c r="G2793" t="s">
        <v>127046</v>
      </c>
      <c r="I2793" t="s">
        <v>12211</v>
      </c>
      <c r="K2793" t="s">
        <v>208</v>
      </c>
      <c r="L2793" t="s">
        <v>127045</v>
      </c>
      <c r="N2793" t="s">
        <v>208</v>
      </c>
      <c r="O2793" t="s">
        <v>476</v>
      </c>
      <c r="P2793" t="s">
        <v>476</v>
      </c>
    </row>
    <row r="2794" spans="1:16">
      <c r="A2794" s="484" t="s">
        <v>20693</v>
      </c>
      <c r="B2794" s="485" t="s">
        <v>20692</v>
      </c>
      <c r="C2794" t="s">
        <v>20691</v>
      </c>
      <c r="D2794" t="s">
        <v>20691</v>
      </c>
      <c r="E2794" t="str">
        <f t="shared" si="43"/>
        <v>444200 - SAGE</v>
      </c>
      <c r="F2794" t="s">
        <v>18681</v>
      </c>
      <c r="G2794" t="s">
        <v>20690</v>
      </c>
      <c r="I2794" t="s">
        <v>820</v>
      </c>
      <c r="J2794" t="s">
        <v>20689</v>
      </c>
      <c r="K2794" t="s">
        <v>208</v>
      </c>
      <c r="L2794" t="s">
        <v>20688</v>
      </c>
      <c r="N2794" t="s">
        <v>208</v>
      </c>
      <c r="O2794" t="s">
        <v>476</v>
      </c>
      <c r="P2794" t="s">
        <v>476</v>
      </c>
    </row>
    <row r="2795" spans="1:16">
      <c r="A2795" s="484" t="s">
        <v>123517</v>
      </c>
      <c r="B2795" s="485" t="s">
        <v>123516</v>
      </c>
      <c r="C2795" t="s">
        <v>123515</v>
      </c>
      <c r="D2795" t="s">
        <v>123514</v>
      </c>
      <c r="E2795" t="str">
        <f t="shared" si="43"/>
        <v>481130 - AFPM</v>
      </c>
      <c r="F2795" t="s">
        <v>1848</v>
      </c>
      <c r="G2795" t="s">
        <v>123513</v>
      </c>
      <c r="H2795" t="s">
        <v>123512</v>
      </c>
      <c r="I2795" t="s">
        <v>3718</v>
      </c>
      <c r="J2795" t="s">
        <v>123511</v>
      </c>
      <c r="K2795" t="s">
        <v>208</v>
      </c>
      <c r="L2795" t="s">
        <v>123510</v>
      </c>
      <c r="N2795" t="s">
        <v>208</v>
      </c>
      <c r="O2795" t="s">
        <v>476</v>
      </c>
      <c r="P2795" t="s">
        <v>476</v>
      </c>
    </row>
    <row r="2796" spans="1:16">
      <c r="A2796" s="484" t="s">
        <v>110846</v>
      </c>
      <c r="B2796" s="485" t="s">
        <v>110845</v>
      </c>
      <c r="C2796" t="s">
        <v>110844</v>
      </c>
      <c r="D2796" t="s">
        <v>110843</v>
      </c>
      <c r="E2796" t="str">
        <f t="shared" si="43"/>
        <v>405942 - CGSS MARTINIQUE</v>
      </c>
      <c r="F2796" t="s">
        <v>1710</v>
      </c>
      <c r="G2796" t="s">
        <v>96873</v>
      </c>
      <c r="H2796" t="s">
        <v>110842</v>
      </c>
      <c r="I2796" t="s">
        <v>9102</v>
      </c>
      <c r="J2796" t="s">
        <v>110841</v>
      </c>
      <c r="K2796" t="s">
        <v>208</v>
      </c>
      <c r="L2796" t="s">
        <v>110840</v>
      </c>
      <c r="N2796" t="s">
        <v>208</v>
      </c>
      <c r="O2796" t="s">
        <v>476</v>
      </c>
      <c r="P2796" t="s">
        <v>476</v>
      </c>
    </row>
    <row r="2797" spans="1:16">
      <c r="A2797" s="484" t="s">
        <v>14827</v>
      </c>
      <c r="B2797" s="485" t="s">
        <v>14826</v>
      </c>
      <c r="C2797" t="s">
        <v>14825</v>
      </c>
      <c r="D2797" t="s">
        <v>14824</v>
      </c>
      <c r="E2797" t="str">
        <f t="shared" si="43"/>
        <v>370344 - POINT F ST MAUR DES FOSSES</v>
      </c>
      <c r="F2797" t="s">
        <v>4979</v>
      </c>
      <c r="G2797" t="s">
        <v>14823</v>
      </c>
      <c r="I2797" t="s">
        <v>658</v>
      </c>
      <c r="J2797" t="s">
        <v>14822</v>
      </c>
      <c r="K2797" t="s">
        <v>208</v>
      </c>
      <c r="L2797" t="s">
        <v>14821</v>
      </c>
      <c r="N2797" t="s">
        <v>208</v>
      </c>
      <c r="O2797" t="s">
        <v>476</v>
      </c>
      <c r="P2797" t="s">
        <v>476</v>
      </c>
    </row>
    <row r="2798" spans="1:16">
      <c r="A2798" s="484" t="s">
        <v>27380</v>
      </c>
      <c r="B2798" s="485" t="s">
        <v>14826</v>
      </c>
      <c r="C2798" t="s">
        <v>27379</v>
      </c>
      <c r="D2798" t="s">
        <v>27378</v>
      </c>
      <c r="E2798" t="str">
        <f t="shared" si="43"/>
        <v>536090 - POINT F BILAN ORLEANS</v>
      </c>
      <c r="F2798" t="s">
        <v>27377</v>
      </c>
      <c r="G2798" t="s">
        <v>27376</v>
      </c>
      <c r="I2798" t="s">
        <v>3355</v>
      </c>
      <c r="J2798" t="s">
        <v>27375</v>
      </c>
      <c r="K2798" t="s">
        <v>208</v>
      </c>
      <c r="L2798" t="s">
        <v>27374</v>
      </c>
      <c r="N2798" t="s">
        <v>208</v>
      </c>
      <c r="O2798" t="s">
        <v>476</v>
      </c>
      <c r="P2798" t="s">
        <v>476</v>
      </c>
    </row>
    <row r="2799" spans="1:16">
      <c r="A2799" s="484" t="s">
        <v>37999</v>
      </c>
      <c r="B2799" s="485" t="s">
        <v>37998</v>
      </c>
      <c r="C2799" t="s">
        <v>37997</v>
      </c>
      <c r="D2799" t="s">
        <v>37996</v>
      </c>
      <c r="E2799" t="str">
        <f t="shared" si="43"/>
        <v>16860 - MASON GOUPILLE MOIRA</v>
      </c>
      <c r="G2799" t="s">
        <v>37995</v>
      </c>
      <c r="I2799" t="s">
        <v>1647</v>
      </c>
      <c r="J2799" t="s">
        <v>37994</v>
      </c>
      <c r="K2799" t="s">
        <v>208</v>
      </c>
      <c r="L2799" t="s">
        <v>37993</v>
      </c>
      <c r="N2799" t="s">
        <v>208</v>
      </c>
      <c r="O2799" t="s">
        <v>476</v>
      </c>
      <c r="P2799" t="s">
        <v>476</v>
      </c>
    </row>
    <row r="2800" spans="1:16">
      <c r="A2800" s="484" t="s">
        <v>105859</v>
      </c>
      <c r="B2800" s="485" t="s">
        <v>105858</v>
      </c>
      <c r="C2800" t="s">
        <v>105857</v>
      </c>
      <c r="D2800" t="s">
        <v>105856</v>
      </c>
      <c r="E2800" t="str">
        <f t="shared" si="43"/>
        <v>474782 - CERPE AUBERVILLIERS</v>
      </c>
      <c r="F2800" t="s">
        <v>105855</v>
      </c>
      <c r="G2800" t="s">
        <v>105854</v>
      </c>
      <c r="H2800" t="s">
        <v>105853</v>
      </c>
      <c r="I2800" t="s">
        <v>9879</v>
      </c>
      <c r="J2800" t="s">
        <v>105852</v>
      </c>
      <c r="K2800" t="s">
        <v>208</v>
      </c>
      <c r="L2800" t="s">
        <v>105851</v>
      </c>
      <c r="N2800" t="s">
        <v>208</v>
      </c>
      <c r="O2800" t="s">
        <v>476</v>
      </c>
      <c r="P2800" t="s">
        <v>476</v>
      </c>
    </row>
    <row r="2801" spans="1:16">
      <c r="A2801" s="484" t="s">
        <v>108123</v>
      </c>
      <c r="B2801" s="485" t="s">
        <v>108122</v>
      </c>
      <c r="C2801" t="s">
        <v>108121</v>
      </c>
      <c r="D2801" t="s">
        <v>108120</v>
      </c>
      <c r="E2801" t="str">
        <f t="shared" si="43"/>
        <v>533002 - CFCS BOURGOIN JALLIEU</v>
      </c>
      <c r="F2801" t="s">
        <v>1328</v>
      </c>
      <c r="G2801" t="s">
        <v>108119</v>
      </c>
      <c r="I2801" t="s">
        <v>12032</v>
      </c>
      <c r="J2801" t="s">
        <v>108118</v>
      </c>
      <c r="K2801" t="s">
        <v>208</v>
      </c>
      <c r="L2801" t="s">
        <v>108117</v>
      </c>
      <c r="N2801" t="s">
        <v>208</v>
      </c>
      <c r="O2801" t="s">
        <v>476</v>
      </c>
      <c r="P2801" t="s">
        <v>476</v>
      </c>
    </row>
    <row r="2802" spans="1:16">
      <c r="A2802" s="484" t="s">
        <v>105648</v>
      </c>
      <c r="B2802" s="485" t="s">
        <v>105647</v>
      </c>
      <c r="C2802" t="s">
        <v>105646</v>
      </c>
      <c r="D2802" t="s">
        <v>105645</v>
      </c>
      <c r="E2802" t="str">
        <f t="shared" si="43"/>
        <v>538190 - CIDFF 59 ROUBAIX</v>
      </c>
      <c r="F2802" t="s">
        <v>1817</v>
      </c>
      <c r="G2802" t="s">
        <v>105644</v>
      </c>
      <c r="I2802" t="s">
        <v>3098</v>
      </c>
      <c r="J2802" t="s">
        <v>105643</v>
      </c>
      <c r="K2802" t="s">
        <v>208</v>
      </c>
      <c r="L2802" t="s">
        <v>105642</v>
      </c>
      <c r="N2802" t="s">
        <v>208</v>
      </c>
      <c r="O2802" t="s">
        <v>476</v>
      </c>
      <c r="P2802" t="s">
        <v>476</v>
      </c>
    </row>
    <row r="2803" spans="1:16">
      <c r="A2803" s="484" t="s">
        <v>39587</v>
      </c>
      <c r="B2803" s="485" t="s">
        <v>39586</v>
      </c>
      <c r="C2803" t="s">
        <v>39585</v>
      </c>
      <c r="D2803" t="s">
        <v>39584</v>
      </c>
      <c r="E2803" t="str">
        <f t="shared" si="43"/>
        <v>541308 - MFREO INGRANDES SUR VIENNE</v>
      </c>
      <c r="F2803" t="s">
        <v>39583</v>
      </c>
      <c r="G2803" t="s">
        <v>39582</v>
      </c>
      <c r="I2803" t="s">
        <v>39581</v>
      </c>
      <c r="J2803" t="s">
        <v>39580</v>
      </c>
      <c r="K2803" t="s">
        <v>208</v>
      </c>
      <c r="L2803" t="s">
        <v>39579</v>
      </c>
      <c r="N2803" t="s">
        <v>208</v>
      </c>
      <c r="O2803" t="s">
        <v>476</v>
      </c>
      <c r="P2803" t="s">
        <v>476</v>
      </c>
    </row>
    <row r="2804" spans="1:16">
      <c r="A2804" s="484" t="s">
        <v>73375</v>
      </c>
      <c r="B2804" s="485" t="s">
        <v>73374</v>
      </c>
      <c r="C2804" t="s">
        <v>73373</v>
      </c>
      <c r="D2804" t="s">
        <v>72864</v>
      </c>
      <c r="E2804" t="str">
        <f t="shared" si="43"/>
        <v>406892 - FOL</v>
      </c>
      <c r="F2804" t="s">
        <v>8706</v>
      </c>
      <c r="G2804" t="s">
        <v>73372</v>
      </c>
      <c r="H2804" t="s">
        <v>73371</v>
      </c>
      <c r="I2804" t="s">
        <v>6917</v>
      </c>
      <c r="J2804" t="s">
        <v>73370</v>
      </c>
      <c r="K2804" t="s">
        <v>208</v>
      </c>
      <c r="L2804" t="s">
        <v>73369</v>
      </c>
      <c r="N2804" t="s">
        <v>208</v>
      </c>
      <c r="O2804" t="s">
        <v>476</v>
      </c>
      <c r="P2804" t="s">
        <v>476</v>
      </c>
    </row>
    <row r="2805" spans="1:16">
      <c r="A2805" s="484" t="s">
        <v>52556</v>
      </c>
      <c r="B2805" s="485" t="s">
        <v>52555</v>
      </c>
      <c r="C2805" t="s">
        <v>52554</v>
      </c>
      <c r="D2805" t="s">
        <v>52553</v>
      </c>
      <c r="E2805" t="str">
        <f t="shared" si="43"/>
        <v>561897 - ISFEC SAINT MARTIN</v>
      </c>
      <c r="F2805" t="s">
        <v>2524</v>
      </c>
      <c r="G2805" t="s">
        <v>52552</v>
      </c>
      <c r="H2805" t="s">
        <v>52551</v>
      </c>
      <c r="I2805" t="s">
        <v>1799</v>
      </c>
      <c r="J2805" t="s">
        <v>52550</v>
      </c>
      <c r="K2805" t="s">
        <v>208</v>
      </c>
      <c r="L2805" t="s">
        <v>52549</v>
      </c>
      <c r="N2805" t="s">
        <v>208</v>
      </c>
      <c r="O2805" t="s">
        <v>476</v>
      </c>
      <c r="P2805" t="s">
        <v>476</v>
      </c>
    </row>
    <row r="2806" spans="1:16">
      <c r="A2806" s="484" t="s">
        <v>119328</v>
      </c>
      <c r="B2806" s="485" t="s">
        <v>119327</v>
      </c>
      <c r="C2806" t="s">
        <v>119326</v>
      </c>
      <c r="D2806" t="s">
        <v>119325</v>
      </c>
      <c r="E2806" t="str">
        <f t="shared" si="43"/>
        <v>620440 - ACEC</v>
      </c>
      <c r="F2806" t="s">
        <v>4343</v>
      </c>
      <c r="G2806" t="s">
        <v>119324</v>
      </c>
      <c r="I2806" t="s">
        <v>618</v>
      </c>
      <c r="J2806" t="s">
        <v>119323</v>
      </c>
      <c r="K2806" t="s">
        <v>208</v>
      </c>
      <c r="L2806" t="s">
        <v>119322</v>
      </c>
      <c r="N2806" t="s">
        <v>208</v>
      </c>
      <c r="O2806" t="s">
        <v>476</v>
      </c>
      <c r="P2806" t="s">
        <v>476</v>
      </c>
    </row>
    <row r="2807" spans="1:16">
      <c r="A2807" s="484" t="s">
        <v>125501</v>
      </c>
      <c r="B2807" s="485" t="s">
        <v>125500</v>
      </c>
      <c r="C2807" t="s">
        <v>125499</v>
      </c>
      <c r="D2807" t="s">
        <v>125498</v>
      </c>
      <c r="E2807" t="str">
        <f t="shared" si="43"/>
        <v>512643 - ASS CFA HILIAIRE DE CHARDONNET BESANCON</v>
      </c>
      <c r="F2807" t="s">
        <v>12282</v>
      </c>
      <c r="G2807" t="s">
        <v>125497</v>
      </c>
      <c r="I2807" t="s">
        <v>2666</v>
      </c>
      <c r="J2807" t="s">
        <v>125496</v>
      </c>
      <c r="K2807" t="s">
        <v>208</v>
      </c>
      <c r="L2807" t="s">
        <v>125495</v>
      </c>
      <c r="N2807" t="s">
        <v>207</v>
      </c>
      <c r="O2807" t="s">
        <v>476</v>
      </c>
      <c r="P2807" t="s">
        <v>476</v>
      </c>
    </row>
    <row r="2808" spans="1:16">
      <c r="A2808" s="484" t="s">
        <v>107745</v>
      </c>
      <c r="B2808" s="485" t="s">
        <v>107717</v>
      </c>
      <c r="C2808" t="s">
        <v>107716</v>
      </c>
      <c r="D2808" t="s">
        <v>107744</v>
      </c>
      <c r="E2808" t="str">
        <f t="shared" si="43"/>
        <v>542672 - CEFRAS CHEMILLE</v>
      </c>
      <c r="F2808" t="s">
        <v>17463</v>
      </c>
      <c r="G2808" t="s">
        <v>107743</v>
      </c>
      <c r="H2808" t="s">
        <v>107742</v>
      </c>
      <c r="I2808" t="s">
        <v>21772</v>
      </c>
      <c r="J2808" t="s">
        <v>107741</v>
      </c>
      <c r="K2808" t="s">
        <v>208</v>
      </c>
      <c r="L2808" t="s">
        <v>107740</v>
      </c>
      <c r="N2808" t="s">
        <v>207</v>
      </c>
      <c r="O2808" t="s">
        <v>476</v>
      </c>
      <c r="P2808" t="s">
        <v>476</v>
      </c>
    </row>
    <row r="2809" spans="1:16">
      <c r="A2809" s="484" t="s">
        <v>107734</v>
      </c>
      <c r="B2809" s="485" t="s">
        <v>107717</v>
      </c>
      <c r="C2809" t="s">
        <v>107716</v>
      </c>
      <c r="D2809" t="s">
        <v>107733</v>
      </c>
      <c r="E2809" t="str">
        <f t="shared" si="43"/>
        <v>530499 - CEFRAS LE MANS</v>
      </c>
      <c r="F2809" t="s">
        <v>27783</v>
      </c>
      <c r="G2809" t="s">
        <v>107732</v>
      </c>
      <c r="I2809" t="s">
        <v>3929</v>
      </c>
      <c r="J2809" t="s">
        <v>107731</v>
      </c>
      <c r="K2809" t="s">
        <v>208</v>
      </c>
      <c r="L2809" t="s">
        <v>107730</v>
      </c>
      <c r="N2809" t="s">
        <v>208</v>
      </c>
      <c r="O2809" t="s">
        <v>476</v>
      </c>
      <c r="P2809" t="s">
        <v>476</v>
      </c>
    </row>
    <row r="2810" spans="1:16">
      <c r="A2810" s="484" t="s">
        <v>107729</v>
      </c>
      <c r="B2810" s="485" t="s">
        <v>107717</v>
      </c>
      <c r="C2810" t="s">
        <v>107716</v>
      </c>
      <c r="D2810" t="s">
        <v>107728</v>
      </c>
      <c r="E2810" t="str">
        <f t="shared" si="43"/>
        <v>16639 - CEFRAS NANTES</v>
      </c>
      <c r="G2810" t="s">
        <v>107727</v>
      </c>
      <c r="I2810" t="s">
        <v>1837</v>
      </c>
      <c r="J2810" t="s">
        <v>107713</v>
      </c>
      <c r="K2810" t="s">
        <v>107726</v>
      </c>
      <c r="L2810" t="s">
        <v>107725</v>
      </c>
      <c r="N2810" t="s">
        <v>208</v>
      </c>
      <c r="O2810" t="s">
        <v>476</v>
      </c>
      <c r="P2810" t="s">
        <v>476</v>
      </c>
    </row>
    <row r="2811" spans="1:16">
      <c r="A2811" s="484" t="s">
        <v>107750</v>
      </c>
      <c r="B2811" s="485" t="s">
        <v>107717</v>
      </c>
      <c r="C2811" t="s">
        <v>107716</v>
      </c>
      <c r="D2811" t="s">
        <v>107749</v>
      </c>
      <c r="E2811" t="str">
        <f t="shared" si="43"/>
        <v>490064 - CEFRAS ANGERS</v>
      </c>
      <c r="F2811" t="s">
        <v>37125</v>
      </c>
      <c r="G2811" t="s">
        <v>107748</v>
      </c>
      <c r="I2811" t="s">
        <v>1647</v>
      </c>
      <c r="J2811" t="s">
        <v>107747</v>
      </c>
      <c r="K2811" t="s">
        <v>208</v>
      </c>
      <c r="L2811" t="s">
        <v>107746</v>
      </c>
      <c r="N2811" t="s">
        <v>208</v>
      </c>
      <c r="O2811" t="s">
        <v>476</v>
      </c>
      <c r="P2811" t="s">
        <v>476</v>
      </c>
    </row>
    <row r="2812" spans="1:16">
      <c r="A2812" s="484" t="s">
        <v>107724</v>
      </c>
      <c r="B2812" s="485" t="s">
        <v>107717</v>
      </c>
      <c r="C2812" t="s">
        <v>107716</v>
      </c>
      <c r="D2812" t="s">
        <v>107723</v>
      </c>
      <c r="E2812" t="str">
        <f t="shared" si="43"/>
        <v>543846 - CEFRAS ST NAZAIRE</v>
      </c>
      <c r="F2812" t="s">
        <v>107722</v>
      </c>
      <c r="G2812" t="s">
        <v>107721</v>
      </c>
      <c r="I2812" t="s">
        <v>15946</v>
      </c>
      <c r="J2812" t="s">
        <v>107720</v>
      </c>
      <c r="K2812" t="s">
        <v>208</v>
      </c>
      <c r="L2812" t="s">
        <v>107719</v>
      </c>
      <c r="N2812" t="s">
        <v>208</v>
      </c>
      <c r="O2812" t="s">
        <v>476</v>
      </c>
      <c r="P2812" t="s">
        <v>476</v>
      </c>
    </row>
    <row r="2813" spans="1:16">
      <c r="A2813" s="484" t="s">
        <v>107739</v>
      </c>
      <c r="B2813" s="485" t="s">
        <v>107717</v>
      </c>
      <c r="C2813" t="s">
        <v>107716</v>
      </c>
      <c r="D2813" t="s">
        <v>107738</v>
      </c>
      <c r="E2813" t="str">
        <f t="shared" si="43"/>
        <v>563778 - CEFRAS LAVAL</v>
      </c>
      <c r="F2813" t="s">
        <v>75675</v>
      </c>
      <c r="G2813" t="s">
        <v>107737</v>
      </c>
      <c r="I2813" t="s">
        <v>4017</v>
      </c>
      <c r="J2813" t="s">
        <v>107736</v>
      </c>
      <c r="K2813" t="s">
        <v>208</v>
      </c>
      <c r="L2813" t="s">
        <v>107735</v>
      </c>
      <c r="N2813" t="s">
        <v>208</v>
      </c>
      <c r="O2813" t="s">
        <v>476</v>
      </c>
      <c r="P2813" t="s">
        <v>476</v>
      </c>
    </row>
    <row r="2814" spans="1:16">
      <c r="A2814" s="484" t="s">
        <v>107718</v>
      </c>
      <c r="B2814" s="485" t="s">
        <v>107717</v>
      </c>
      <c r="C2814" t="s">
        <v>107716</v>
      </c>
      <c r="D2814" t="s">
        <v>107715</v>
      </c>
      <c r="E2814" t="str">
        <f t="shared" si="43"/>
        <v>562701 - CEFRAS VENDEE LA ROCHE SUR YON</v>
      </c>
      <c r="F2814" t="s">
        <v>9571</v>
      </c>
      <c r="G2814" t="s">
        <v>107714</v>
      </c>
      <c r="I2814" t="s">
        <v>8105</v>
      </c>
      <c r="J2814" t="s">
        <v>107713</v>
      </c>
      <c r="K2814" t="s">
        <v>208</v>
      </c>
      <c r="L2814" t="s">
        <v>107712</v>
      </c>
      <c r="N2814" t="s">
        <v>208</v>
      </c>
      <c r="O2814" t="s">
        <v>476</v>
      </c>
      <c r="P2814" t="s">
        <v>476</v>
      </c>
    </row>
    <row r="2815" spans="1:16">
      <c r="A2815" s="484" t="s">
        <v>72939</v>
      </c>
      <c r="B2815" s="485" t="s">
        <v>72938</v>
      </c>
      <c r="C2815" t="s">
        <v>72937</v>
      </c>
      <c r="D2815" t="s">
        <v>72936</v>
      </c>
      <c r="E2815" t="str">
        <f t="shared" si="43"/>
        <v>42304 - FNCLCC</v>
      </c>
      <c r="F2815" t="s">
        <v>3965</v>
      </c>
      <c r="G2815" t="s">
        <v>8229</v>
      </c>
      <c r="I2815" t="s">
        <v>626</v>
      </c>
      <c r="J2815" t="s">
        <v>72935</v>
      </c>
      <c r="K2815" t="s">
        <v>72934</v>
      </c>
      <c r="L2815" t="s">
        <v>72933</v>
      </c>
      <c r="N2815" t="s">
        <v>208</v>
      </c>
      <c r="O2815" t="s">
        <v>476</v>
      </c>
      <c r="P2815" t="s">
        <v>476</v>
      </c>
    </row>
    <row r="2816" spans="1:16">
      <c r="A2816" s="484" t="s">
        <v>121228</v>
      </c>
      <c r="B2816" s="485" t="s">
        <v>121227</v>
      </c>
      <c r="C2816" t="s">
        <v>121226</v>
      </c>
      <c r="D2816" t="s">
        <v>121226</v>
      </c>
      <c r="E2816" t="str">
        <f t="shared" si="43"/>
        <v>666658 - ASSOCIATION GESTION ANIMATION</v>
      </c>
      <c r="F2816" t="s">
        <v>6245</v>
      </c>
      <c r="G2816" t="s">
        <v>121225</v>
      </c>
      <c r="I2816" t="s">
        <v>7926</v>
      </c>
      <c r="J2816" t="s">
        <v>121224</v>
      </c>
      <c r="K2816" t="s">
        <v>208</v>
      </c>
      <c r="L2816" t="s">
        <v>121223</v>
      </c>
      <c r="N2816" t="s">
        <v>208</v>
      </c>
      <c r="O2816" t="s">
        <v>476</v>
      </c>
      <c r="P2816" t="s">
        <v>476</v>
      </c>
    </row>
    <row r="2817" spans="1:16">
      <c r="A2817" s="484" t="s">
        <v>85307</v>
      </c>
      <c r="B2817" s="485" t="s">
        <v>85306</v>
      </c>
      <c r="C2817" t="s">
        <v>85305</v>
      </c>
      <c r="D2817" t="s">
        <v>85305</v>
      </c>
      <c r="E2817" t="str">
        <f t="shared" si="43"/>
        <v>208036 - ECF LEGON FORMATION</v>
      </c>
      <c r="F2817" t="s">
        <v>1568</v>
      </c>
      <c r="G2817" t="s">
        <v>85304</v>
      </c>
      <c r="H2817" t="s">
        <v>85303</v>
      </c>
      <c r="I2817" t="s">
        <v>85302</v>
      </c>
      <c r="J2817" t="s">
        <v>85301</v>
      </c>
      <c r="K2817" t="s">
        <v>208</v>
      </c>
      <c r="L2817" t="s">
        <v>85300</v>
      </c>
      <c r="N2817" t="s">
        <v>208</v>
      </c>
      <c r="O2817" t="s">
        <v>476</v>
      </c>
      <c r="P2817" t="s">
        <v>476</v>
      </c>
    </row>
    <row r="2818" spans="1:16">
      <c r="A2818" s="484" t="s">
        <v>32010</v>
      </c>
      <c r="B2818" s="485" t="s">
        <v>32009</v>
      </c>
      <c r="C2818" t="s">
        <v>32008</v>
      </c>
      <c r="D2818" t="s">
        <v>32007</v>
      </c>
      <c r="E2818" t="str">
        <f t="shared" ref="E2818:E2881" si="44">_xlfn.CONCAT(L2818," - ",D2818)</f>
        <v>114261 - OSPA</v>
      </c>
      <c r="F2818" t="s">
        <v>24276</v>
      </c>
      <c r="G2818" t="s">
        <v>32006</v>
      </c>
      <c r="I2818" t="s">
        <v>959</v>
      </c>
      <c r="J2818" t="s">
        <v>32005</v>
      </c>
      <c r="K2818" t="s">
        <v>208</v>
      </c>
      <c r="L2818" t="s">
        <v>32004</v>
      </c>
      <c r="N2818" t="s">
        <v>208</v>
      </c>
      <c r="O2818" t="s">
        <v>476</v>
      </c>
      <c r="P2818" t="s">
        <v>476</v>
      </c>
    </row>
    <row r="2819" spans="1:16">
      <c r="A2819" s="484" t="s">
        <v>108642</v>
      </c>
      <c r="B2819" s="485" t="s">
        <v>108641</v>
      </c>
      <c r="C2819" t="s">
        <v>108640</v>
      </c>
      <c r="D2819" t="s">
        <v>108640</v>
      </c>
      <c r="E2819" t="str">
        <f t="shared" si="44"/>
        <v>549393 - CENTRALE CANINE</v>
      </c>
      <c r="F2819" t="s">
        <v>8881</v>
      </c>
      <c r="G2819" t="s">
        <v>108639</v>
      </c>
      <c r="I2819" t="s">
        <v>9879</v>
      </c>
      <c r="J2819" t="s">
        <v>108638</v>
      </c>
      <c r="K2819" t="s">
        <v>208</v>
      </c>
      <c r="L2819" t="s">
        <v>108637</v>
      </c>
      <c r="N2819" t="s">
        <v>208</v>
      </c>
      <c r="O2819" t="s">
        <v>476</v>
      </c>
      <c r="P2819" t="s">
        <v>476</v>
      </c>
    </row>
    <row r="2820" spans="1:16">
      <c r="A2820" s="484" t="s">
        <v>120260</v>
      </c>
      <c r="B2820" s="485" t="s">
        <v>120259</v>
      </c>
      <c r="C2820" t="s">
        <v>120258</v>
      </c>
      <c r="D2820" t="s">
        <v>120257</v>
      </c>
      <c r="E2820" t="str">
        <f t="shared" si="44"/>
        <v>620 - ANPASE</v>
      </c>
      <c r="F2820" t="s">
        <v>1568</v>
      </c>
      <c r="G2820" t="s">
        <v>120256</v>
      </c>
      <c r="I2820" t="s">
        <v>67466</v>
      </c>
      <c r="K2820" t="s">
        <v>208</v>
      </c>
      <c r="L2820" t="s">
        <v>120255</v>
      </c>
      <c r="N2820" t="s">
        <v>208</v>
      </c>
      <c r="O2820" t="s">
        <v>476</v>
      </c>
      <c r="P2820" t="s">
        <v>476</v>
      </c>
    </row>
    <row r="2821" spans="1:16">
      <c r="A2821" s="484" t="s">
        <v>124368</v>
      </c>
      <c r="B2821" s="485" t="s">
        <v>124367</v>
      </c>
      <c r="C2821" t="s">
        <v>124366</v>
      </c>
      <c r="D2821" t="s">
        <v>124365</v>
      </c>
      <c r="E2821" t="str">
        <f t="shared" si="44"/>
        <v>514962 - LA PASSERELLE</v>
      </c>
      <c r="F2821" t="s">
        <v>1817</v>
      </c>
      <c r="G2821" t="s">
        <v>124364</v>
      </c>
      <c r="I2821" t="s">
        <v>16690</v>
      </c>
      <c r="J2821" t="s">
        <v>124363</v>
      </c>
      <c r="K2821" t="s">
        <v>208</v>
      </c>
      <c r="L2821" t="s">
        <v>124362</v>
      </c>
      <c r="N2821" t="s">
        <v>208</v>
      </c>
      <c r="O2821" t="s">
        <v>476</v>
      </c>
      <c r="P2821" t="s">
        <v>476</v>
      </c>
    </row>
    <row r="2822" spans="1:16">
      <c r="A2822" s="484" t="s">
        <v>112775</v>
      </c>
      <c r="B2822" s="485" t="s">
        <v>112774</v>
      </c>
      <c r="C2822" t="s">
        <v>112773</v>
      </c>
      <c r="D2822" t="s">
        <v>112772</v>
      </c>
      <c r="E2822" t="str">
        <f t="shared" si="44"/>
        <v>539934 - BONNIER INLINGUA LILLE</v>
      </c>
      <c r="F2822" t="s">
        <v>1817</v>
      </c>
      <c r="G2822" t="s">
        <v>46083</v>
      </c>
      <c r="H2822" t="s">
        <v>112771</v>
      </c>
      <c r="I2822" t="s">
        <v>1814</v>
      </c>
      <c r="J2822" t="s">
        <v>46082</v>
      </c>
      <c r="K2822" t="s">
        <v>208</v>
      </c>
      <c r="L2822" t="s">
        <v>112770</v>
      </c>
      <c r="N2822" t="s">
        <v>208</v>
      </c>
      <c r="O2822" t="s">
        <v>476</v>
      </c>
      <c r="P2822" t="s">
        <v>476</v>
      </c>
    </row>
    <row r="2823" spans="1:16">
      <c r="A2823" s="484" t="s">
        <v>42360</v>
      </c>
      <c r="B2823" s="485" t="s">
        <v>42359</v>
      </c>
      <c r="C2823" t="s">
        <v>42358</v>
      </c>
      <c r="D2823" t="s">
        <v>42358</v>
      </c>
      <c r="E2823" t="str">
        <f t="shared" si="44"/>
        <v>634797 - LINGUAPHONE FRANCE</v>
      </c>
      <c r="F2823" t="s">
        <v>4558</v>
      </c>
      <c r="G2823" t="s">
        <v>42351</v>
      </c>
      <c r="I2823" t="s">
        <v>626</v>
      </c>
      <c r="J2823" t="s">
        <v>42357</v>
      </c>
      <c r="K2823" t="s">
        <v>208</v>
      </c>
      <c r="L2823" t="s">
        <v>42356</v>
      </c>
      <c r="N2823" t="s">
        <v>208</v>
      </c>
      <c r="O2823" t="s">
        <v>476</v>
      </c>
      <c r="P2823" t="s">
        <v>476</v>
      </c>
    </row>
    <row r="2824" spans="1:16">
      <c r="A2824" s="484" t="s">
        <v>32061</v>
      </c>
      <c r="B2824" s="485" t="s">
        <v>32060</v>
      </c>
      <c r="C2824" t="s">
        <v>32059</v>
      </c>
      <c r="D2824" t="s">
        <v>32059</v>
      </c>
      <c r="E2824" t="str">
        <f t="shared" si="44"/>
        <v>149512 - OFFICE INTERNATIONAL DE L'EAU</v>
      </c>
      <c r="F2824" t="s">
        <v>6049</v>
      </c>
      <c r="G2824" t="s">
        <v>32058</v>
      </c>
      <c r="I2824" t="s">
        <v>795</v>
      </c>
      <c r="J2824" t="s">
        <v>32057</v>
      </c>
      <c r="K2824" t="s">
        <v>208</v>
      </c>
      <c r="L2824" t="s">
        <v>32056</v>
      </c>
      <c r="N2824" t="s">
        <v>208</v>
      </c>
      <c r="O2824" t="s">
        <v>476</v>
      </c>
      <c r="P2824" t="s">
        <v>476</v>
      </c>
    </row>
    <row r="2825" spans="1:16">
      <c r="A2825" s="484" t="s">
        <v>124293</v>
      </c>
      <c r="B2825" s="485" t="s">
        <v>59063</v>
      </c>
      <c r="C2825" t="s">
        <v>124292</v>
      </c>
      <c r="D2825" t="s">
        <v>124291</v>
      </c>
      <c r="E2825" t="str">
        <f t="shared" si="44"/>
        <v>414529 - APN BAGNOLES DE L ORNE NORMANDIE</v>
      </c>
      <c r="F2825" t="s">
        <v>1952</v>
      </c>
      <c r="G2825" t="s">
        <v>124290</v>
      </c>
      <c r="H2825" t="s">
        <v>39599</v>
      </c>
      <c r="I2825" t="s">
        <v>7594</v>
      </c>
      <c r="J2825" t="s">
        <v>59059</v>
      </c>
      <c r="K2825" t="s">
        <v>124289</v>
      </c>
      <c r="L2825" t="s">
        <v>124288</v>
      </c>
      <c r="N2825" t="s">
        <v>208</v>
      </c>
      <c r="O2825" t="s">
        <v>476</v>
      </c>
      <c r="P2825" t="s">
        <v>476</v>
      </c>
    </row>
    <row r="2826" spans="1:16">
      <c r="A2826" s="484" t="s">
        <v>59064</v>
      </c>
      <c r="B2826" s="485" t="s">
        <v>59063</v>
      </c>
      <c r="C2826" t="s">
        <v>59062</v>
      </c>
      <c r="D2826" t="s">
        <v>59061</v>
      </c>
      <c r="E2826" t="str">
        <f t="shared" si="44"/>
        <v>686086 - IFRES DE L'APN ALENCON</v>
      </c>
      <c r="F2826" t="s">
        <v>13711</v>
      </c>
      <c r="G2826" t="s">
        <v>59060</v>
      </c>
      <c r="I2826" t="s">
        <v>7594</v>
      </c>
      <c r="J2826" t="s">
        <v>59059</v>
      </c>
      <c r="K2826" t="s">
        <v>208</v>
      </c>
      <c r="L2826" t="s">
        <v>59058</v>
      </c>
      <c r="N2826" t="s">
        <v>208</v>
      </c>
      <c r="O2826" t="s">
        <v>476</v>
      </c>
      <c r="P2826" t="s">
        <v>476</v>
      </c>
    </row>
    <row r="2827" spans="1:16">
      <c r="A2827" s="484" t="s">
        <v>100471</v>
      </c>
      <c r="B2827" s="485" t="s">
        <v>100470</v>
      </c>
      <c r="C2827" t="s">
        <v>100469</v>
      </c>
      <c r="D2827" t="s">
        <v>100468</v>
      </c>
      <c r="E2827" t="str">
        <f t="shared" si="44"/>
        <v>466876 - EMA CNIFOP</v>
      </c>
      <c r="F2827" t="s">
        <v>2011</v>
      </c>
      <c r="G2827" t="s">
        <v>100467</v>
      </c>
      <c r="I2827" t="s">
        <v>100466</v>
      </c>
      <c r="J2827" t="s">
        <v>100465</v>
      </c>
      <c r="K2827" t="s">
        <v>208</v>
      </c>
      <c r="L2827" t="s">
        <v>100464</v>
      </c>
      <c r="N2827" t="s">
        <v>208</v>
      </c>
      <c r="O2827" t="s">
        <v>476</v>
      </c>
      <c r="P2827" t="s">
        <v>476</v>
      </c>
    </row>
    <row r="2828" spans="1:16">
      <c r="A2828" s="484" t="s">
        <v>1508</v>
      </c>
      <c r="B2828" s="485" t="s">
        <v>1507</v>
      </c>
      <c r="C2828" t="s">
        <v>1506</v>
      </c>
      <c r="D2828" t="s">
        <v>1505</v>
      </c>
      <c r="E2828" t="str">
        <f t="shared" si="44"/>
        <v>559672 - YMAG DIJON</v>
      </c>
      <c r="F2828" t="s">
        <v>1504</v>
      </c>
      <c r="G2828" t="s">
        <v>1503</v>
      </c>
      <c r="H2828" t="s">
        <v>1502</v>
      </c>
      <c r="I2828" t="s">
        <v>1501</v>
      </c>
      <c r="J2828" t="s">
        <v>1500</v>
      </c>
      <c r="K2828" t="s">
        <v>208</v>
      </c>
      <c r="L2828" t="s">
        <v>1499</v>
      </c>
      <c r="N2828" t="s">
        <v>208</v>
      </c>
      <c r="O2828" t="s">
        <v>476</v>
      </c>
      <c r="P2828" t="s">
        <v>476</v>
      </c>
    </row>
    <row r="2829" spans="1:16">
      <c r="A2829" s="484" t="s">
        <v>67399</v>
      </c>
      <c r="B2829" s="485" t="s">
        <v>67398</v>
      </c>
      <c r="C2829" t="s">
        <v>67397</v>
      </c>
      <c r="D2829" t="s">
        <v>67396</v>
      </c>
      <c r="E2829" t="str">
        <f t="shared" si="44"/>
        <v>173794 - GE MEDICAL SYSTEMS</v>
      </c>
      <c r="F2829" t="s">
        <v>5754</v>
      </c>
      <c r="G2829" t="s">
        <v>67395</v>
      </c>
      <c r="H2829" t="s">
        <v>15485</v>
      </c>
      <c r="I2829" t="s">
        <v>19542</v>
      </c>
      <c r="K2829" t="s">
        <v>208</v>
      </c>
      <c r="L2829" t="s">
        <v>67394</v>
      </c>
      <c r="N2829" t="s">
        <v>208</v>
      </c>
      <c r="O2829" t="s">
        <v>476</v>
      </c>
      <c r="P2829" t="s">
        <v>476</v>
      </c>
    </row>
    <row r="2830" spans="1:16">
      <c r="A2830" s="484" t="s">
        <v>10546</v>
      </c>
      <c r="B2830" s="485" t="s">
        <v>10545</v>
      </c>
      <c r="C2830" t="s">
        <v>10544</v>
      </c>
      <c r="D2830" t="s">
        <v>10544</v>
      </c>
      <c r="E2830" t="str">
        <f t="shared" si="44"/>
        <v>450625 - TESTO</v>
      </c>
      <c r="F2830" t="s">
        <v>1352</v>
      </c>
      <c r="G2830" t="s">
        <v>10543</v>
      </c>
      <c r="I2830" t="s">
        <v>10542</v>
      </c>
      <c r="J2830" t="s">
        <v>10541</v>
      </c>
      <c r="K2830" t="s">
        <v>208</v>
      </c>
      <c r="L2830" t="s">
        <v>10540</v>
      </c>
      <c r="N2830" t="s">
        <v>208</v>
      </c>
      <c r="O2830" t="s">
        <v>476</v>
      </c>
      <c r="P2830" t="s">
        <v>476</v>
      </c>
    </row>
    <row r="2831" spans="1:16">
      <c r="A2831" s="484" t="s">
        <v>53761</v>
      </c>
      <c r="B2831" s="485" t="s">
        <v>53760</v>
      </c>
      <c r="C2831" t="s">
        <v>53759</v>
      </c>
      <c r="D2831" t="s">
        <v>53758</v>
      </c>
      <c r="E2831" t="str">
        <f t="shared" si="44"/>
        <v>65869 - INBP</v>
      </c>
      <c r="F2831" t="s">
        <v>1528</v>
      </c>
      <c r="G2831" t="s">
        <v>53757</v>
      </c>
      <c r="H2831" t="s">
        <v>53756</v>
      </c>
      <c r="I2831" t="s">
        <v>4645</v>
      </c>
      <c r="J2831" t="s">
        <v>53755</v>
      </c>
      <c r="K2831" t="s">
        <v>208</v>
      </c>
      <c r="L2831" t="s">
        <v>53754</v>
      </c>
      <c r="N2831" t="s">
        <v>208</v>
      </c>
      <c r="O2831" t="s">
        <v>476</v>
      </c>
      <c r="P2831" t="s">
        <v>476</v>
      </c>
    </row>
    <row r="2832" spans="1:16">
      <c r="A2832" s="484" t="s">
        <v>27347</v>
      </c>
      <c r="B2832" s="485" t="s">
        <v>27346</v>
      </c>
      <c r="C2832" t="s">
        <v>27345</v>
      </c>
      <c r="D2832" t="s">
        <v>27344</v>
      </c>
      <c r="E2832" t="str">
        <f t="shared" si="44"/>
        <v>666683 - SEDA LYON</v>
      </c>
      <c r="F2832" t="s">
        <v>11484</v>
      </c>
      <c r="G2832" t="s">
        <v>27343</v>
      </c>
      <c r="I2832" t="s">
        <v>802</v>
      </c>
      <c r="J2832" t="s">
        <v>27342</v>
      </c>
      <c r="K2832" t="s">
        <v>208</v>
      </c>
      <c r="L2832" t="s">
        <v>27341</v>
      </c>
      <c r="N2832" t="s">
        <v>208</v>
      </c>
      <c r="O2832" t="s">
        <v>476</v>
      </c>
      <c r="P2832" t="s">
        <v>476</v>
      </c>
    </row>
    <row r="2833" spans="1:16">
      <c r="A2833" s="484" t="s">
        <v>63879</v>
      </c>
      <c r="B2833" s="485" t="s">
        <v>63878</v>
      </c>
      <c r="C2833" t="s">
        <v>63877</v>
      </c>
      <c r="D2833" t="s">
        <v>63876</v>
      </c>
      <c r="E2833" t="str">
        <f t="shared" si="44"/>
        <v>196228 - GISTI</v>
      </c>
      <c r="F2833" t="s">
        <v>5346</v>
      </c>
      <c r="G2833" t="s">
        <v>63875</v>
      </c>
      <c r="I2833" t="s">
        <v>7159</v>
      </c>
      <c r="J2833" t="s">
        <v>63874</v>
      </c>
      <c r="K2833" t="s">
        <v>208</v>
      </c>
      <c r="L2833" t="s">
        <v>63873</v>
      </c>
      <c r="N2833" t="s">
        <v>208</v>
      </c>
      <c r="O2833" t="s">
        <v>476</v>
      </c>
      <c r="P2833" t="s">
        <v>476</v>
      </c>
    </row>
    <row r="2834" spans="1:16">
      <c r="A2834" s="484" t="s">
        <v>13017</v>
      </c>
      <c r="B2834" s="485" t="s">
        <v>13011</v>
      </c>
      <c r="C2834" t="s">
        <v>13010</v>
      </c>
      <c r="D2834" t="s">
        <v>13016</v>
      </c>
      <c r="E2834" t="str">
        <f t="shared" si="44"/>
        <v>204857 - STELO FORMATION PARIS</v>
      </c>
      <c r="F2834" t="s">
        <v>11920</v>
      </c>
      <c r="G2834" t="s">
        <v>13015</v>
      </c>
      <c r="I2834" t="s">
        <v>3138</v>
      </c>
      <c r="J2834" t="s">
        <v>13014</v>
      </c>
      <c r="K2834" t="s">
        <v>208</v>
      </c>
      <c r="L2834" t="s">
        <v>13013</v>
      </c>
      <c r="N2834" t="s">
        <v>208</v>
      </c>
      <c r="O2834" t="s">
        <v>476</v>
      </c>
      <c r="P2834" t="s">
        <v>476</v>
      </c>
    </row>
    <row r="2835" spans="1:16">
      <c r="A2835" s="484" t="s">
        <v>13012</v>
      </c>
      <c r="B2835" s="485" t="s">
        <v>13011</v>
      </c>
      <c r="C2835" t="s">
        <v>13010</v>
      </c>
      <c r="D2835" t="s">
        <v>13009</v>
      </c>
      <c r="E2835" t="str">
        <f t="shared" si="44"/>
        <v>644109 - STELO FORMATION VILLEPINTE</v>
      </c>
      <c r="F2835" t="s">
        <v>11686</v>
      </c>
      <c r="G2835" t="s">
        <v>13008</v>
      </c>
      <c r="I2835" t="s">
        <v>3662</v>
      </c>
      <c r="J2835" t="s">
        <v>13007</v>
      </c>
      <c r="K2835" t="s">
        <v>208</v>
      </c>
      <c r="L2835" t="s">
        <v>13006</v>
      </c>
      <c r="N2835" t="s">
        <v>208</v>
      </c>
      <c r="O2835" t="s">
        <v>476</v>
      </c>
      <c r="P2835" t="s">
        <v>476</v>
      </c>
    </row>
    <row r="2836" spans="1:16">
      <c r="A2836" s="484" t="s">
        <v>6870</v>
      </c>
      <c r="B2836" s="485" t="s">
        <v>6869</v>
      </c>
      <c r="C2836" t="s">
        <v>6868</v>
      </c>
      <c r="D2836" t="s">
        <v>6867</v>
      </c>
      <c r="E2836" t="str">
        <f t="shared" si="44"/>
        <v>624640 - URDLA</v>
      </c>
      <c r="F2836" t="s">
        <v>6737</v>
      </c>
      <c r="G2836" t="s">
        <v>6866</v>
      </c>
      <c r="I2836" t="s">
        <v>3733</v>
      </c>
      <c r="J2836" t="s">
        <v>6865</v>
      </c>
      <c r="K2836" t="s">
        <v>208</v>
      </c>
      <c r="L2836" t="s">
        <v>6864</v>
      </c>
      <c r="N2836" t="s">
        <v>208</v>
      </c>
      <c r="O2836" t="s">
        <v>476</v>
      </c>
      <c r="P2836" t="s">
        <v>476</v>
      </c>
    </row>
    <row r="2837" spans="1:16">
      <c r="A2837" s="484" t="s">
        <v>73588</v>
      </c>
      <c r="B2837" s="485" t="s">
        <v>73587</v>
      </c>
      <c r="C2837" t="s">
        <v>73586</v>
      </c>
      <c r="D2837" t="s">
        <v>73585</v>
      </c>
      <c r="E2837" t="str">
        <f t="shared" si="44"/>
        <v>118266 - FCRO LA CHAPELLE ST MESMIN</v>
      </c>
      <c r="F2837" t="s">
        <v>18681</v>
      </c>
      <c r="G2837" t="s">
        <v>73584</v>
      </c>
      <c r="H2837" t="s">
        <v>73583</v>
      </c>
      <c r="I2837" t="s">
        <v>2967</v>
      </c>
      <c r="J2837" t="s">
        <v>73582</v>
      </c>
      <c r="K2837" t="s">
        <v>208</v>
      </c>
      <c r="L2837" t="s">
        <v>73581</v>
      </c>
      <c r="N2837" t="s">
        <v>208</v>
      </c>
      <c r="O2837" t="s">
        <v>476</v>
      </c>
      <c r="P2837" t="s">
        <v>476</v>
      </c>
    </row>
    <row r="2838" spans="1:16">
      <c r="A2838" s="484" t="s">
        <v>93824</v>
      </c>
      <c r="B2838" s="485" t="s">
        <v>93823</v>
      </c>
      <c r="C2838" t="s">
        <v>93822</v>
      </c>
      <c r="D2838" t="s">
        <v>93821</v>
      </c>
      <c r="E2838" t="str">
        <f t="shared" si="44"/>
        <v>352640 - CODES 30</v>
      </c>
      <c r="F2838" t="s">
        <v>40967</v>
      </c>
      <c r="G2838" t="s">
        <v>93820</v>
      </c>
      <c r="I2838" t="s">
        <v>1321</v>
      </c>
      <c r="J2838" t="s">
        <v>93819</v>
      </c>
      <c r="K2838" t="s">
        <v>208</v>
      </c>
      <c r="L2838" t="s">
        <v>93818</v>
      </c>
      <c r="N2838" t="s">
        <v>208</v>
      </c>
      <c r="O2838" t="s">
        <v>476</v>
      </c>
      <c r="P2838" t="s">
        <v>476</v>
      </c>
    </row>
    <row r="2839" spans="1:16">
      <c r="A2839" s="484" t="s">
        <v>89848</v>
      </c>
      <c r="B2839" s="485" t="s">
        <v>89847</v>
      </c>
      <c r="C2839" t="s">
        <v>89846</v>
      </c>
      <c r="D2839" t="s">
        <v>89845</v>
      </c>
      <c r="E2839" t="str">
        <f t="shared" si="44"/>
        <v>674187 - CIDFF 01 BOURG EN BRESSE</v>
      </c>
      <c r="F2839" t="s">
        <v>9491</v>
      </c>
      <c r="G2839" t="s">
        <v>89844</v>
      </c>
      <c r="I2839" t="s">
        <v>3575</v>
      </c>
      <c r="J2839" t="s">
        <v>89843</v>
      </c>
      <c r="K2839" t="s">
        <v>208</v>
      </c>
      <c r="L2839" t="s">
        <v>89842</v>
      </c>
      <c r="N2839" t="s">
        <v>208</v>
      </c>
      <c r="O2839" t="s">
        <v>476</v>
      </c>
      <c r="P2839" t="s">
        <v>476</v>
      </c>
    </row>
    <row r="2840" spans="1:16">
      <c r="A2840" s="484" t="s">
        <v>123073</v>
      </c>
      <c r="B2840" s="485" t="s">
        <v>123072</v>
      </c>
      <c r="C2840" t="s">
        <v>123071</v>
      </c>
      <c r="D2840" t="s">
        <v>123070</v>
      </c>
      <c r="E2840" t="str">
        <f t="shared" si="44"/>
        <v>297902 - ADIL 75</v>
      </c>
      <c r="F2840" t="s">
        <v>1086</v>
      </c>
      <c r="G2840" t="s">
        <v>123069</v>
      </c>
      <c r="I2840" t="s">
        <v>4703</v>
      </c>
      <c r="J2840" t="s">
        <v>123068</v>
      </c>
      <c r="K2840" t="s">
        <v>208</v>
      </c>
      <c r="L2840" t="s">
        <v>123067</v>
      </c>
      <c r="N2840" t="s">
        <v>208</v>
      </c>
      <c r="O2840" t="s">
        <v>476</v>
      </c>
      <c r="P2840" t="s">
        <v>476</v>
      </c>
    </row>
    <row r="2841" spans="1:16">
      <c r="A2841" s="484" t="s">
        <v>52921</v>
      </c>
      <c r="B2841" s="485" t="s">
        <v>52915</v>
      </c>
      <c r="C2841" t="s">
        <v>52914</v>
      </c>
      <c r="D2841" t="s">
        <v>52920</v>
      </c>
      <c r="E2841" t="str">
        <f t="shared" si="44"/>
        <v>559416 - IRFA SUD PERPIGNAN</v>
      </c>
      <c r="F2841" t="s">
        <v>26445</v>
      </c>
      <c r="G2841" t="s">
        <v>52919</v>
      </c>
      <c r="I2841" t="s">
        <v>1906</v>
      </c>
      <c r="J2841" t="s">
        <v>52918</v>
      </c>
      <c r="K2841" t="s">
        <v>208</v>
      </c>
      <c r="L2841" t="s">
        <v>52917</v>
      </c>
      <c r="N2841" t="s">
        <v>207</v>
      </c>
      <c r="O2841" t="s">
        <v>476</v>
      </c>
      <c r="P2841" t="s">
        <v>476</v>
      </c>
    </row>
    <row r="2842" spans="1:16">
      <c r="A2842" s="484" t="s">
        <v>52937</v>
      </c>
      <c r="B2842" s="485" t="s">
        <v>52915</v>
      </c>
      <c r="C2842" t="s">
        <v>52914</v>
      </c>
      <c r="D2842" t="s">
        <v>52936</v>
      </c>
      <c r="E2842" t="str">
        <f t="shared" si="44"/>
        <v>584836 - IRFA SUD CARCASSONNE</v>
      </c>
      <c r="F2842" t="s">
        <v>707</v>
      </c>
      <c r="G2842" t="s">
        <v>52935</v>
      </c>
      <c r="H2842" t="s">
        <v>52934</v>
      </c>
      <c r="I2842" t="s">
        <v>7874</v>
      </c>
      <c r="J2842" t="s">
        <v>52933</v>
      </c>
      <c r="K2842" t="s">
        <v>208</v>
      </c>
      <c r="L2842" t="s">
        <v>52932</v>
      </c>
      <c r="N2842" t="s">
        <v>208</v>
      </c>
      <c r="O2842" t="s">
        <v>476</v>
      </c>
      <c r="P2842" t="s">
        <v>476</v>
      </c>
    </row>
    <row r="2843" spans="1:16">
      <c r="A2843" s="484" t="s">
        <v>52916</v>
      </c>
      <c r="B2843" s="485" t="s">
        <v>52915</v>
      </c>
      <c r="C2843" t="s">
        <v>52914</v>
      </c>
      <c r="D2843" t="s">
        <v>52913</v>
      </c>
      <c r="E2843" t="str">
        <f t="shared" si="44"/>
        <v>614130 - IRFA SUD TOULOUSE</v>
      </c>
      <c r="F2843" t="s">
        <v>4647</v>
      </c>
      <c r="G2843" t="s">
        <v>52912</v>
      </c>
      <c r="I2843" t="s">
        <v>603</v>
      </c>
      <c r="J2843" t="s">
        <v>52911</v>
      </c>
      <c r="K2843" t="s">
        <v>208</v>
      </c>
      <c r="L2843" t="s">
        <v>52910</v>
      </c>
      <c r="N2843" t="s">
        <v>208</v>
      </c>
      <c r="O2843" t="s">
        <v>476</v>
      </c>
      <c r="P2843" t="s">
        <v>476</v>
      </c>
    </row>
    <row r="2844" spans="1:16">
      <c r="A2844" s="484" t="s">
        <v>52926</v>
      </c>
      <c r="B2844" s="485" t="s">
        <v>52915</v>
      </c>
      <c r="C2844" t="s">
        <v>52914</v>
      </c>
      <c r="D2844" t="s">
        <v>52925</v>
      </c>
      <c r="E2844" t="str">
        <f t="shared" si="44"/>
        <v>627367 - IRFA SUD NIMES</v>
      </c>
      <c r="F2844" t="s">
        <v>8493</v>
      </c>
      <c r="G2844" t="s">
        <v>52924</v>
      </c>
      <c r="I2844" t="s">
        <v>1321</v>
      </c>
      <c r="J2844" t="s">
        <v>52923</v>
      </c>
      <c r="K2844" t="s">
        <v>208</v>
      </c>
      <c r="L2844" t="s">
        <v>52922</v>
      </c>
      <c r="N2844" t="s">
        <v>208</v>
      </c>
      <c r="O2844" t="s">
        <v>476</v>
      </c>
      <c r="P2844" t="s">
        <v>476</v>
      </c>
    </row>
    <row r="2845" spans="1:16">
      <c r="A2845" s="484" t="s">
        <v>52942</v>
      </c>
      <c r="B2845" s="485" t="s">
        <v>52915</v>
      </c>
      <c r="C2845" t="s">
        <v>52914</v>
      </c>
      <c r="D2845" t="s">
        <v>52941</v>
      </c>
      <c r="E2845" t="str">
        <f t="shared" si="44"/>
        <v>640207 - IRFA SUD ALBI</v>
      </c>
      <c r="F2845" t="s">
        <v>26445</v>
      </c>
      <c r="G2845" t="s">
        <v>52940</v>
      </c>
      <c r="I2845" t="s">
        <v>5244</v>
      </c>
      <c r="J2845" t="s">
        <v>52939</v>
      </c>
      <c r="K2845" t="s">
        <v>208</v>
      </c>
      <c r="L2845" t="s">
        <v>52938</v>
      </c>
      <c r="N2845" t="s">
        <v>207</v>
      </c>
      <c r="O2845" t="s">
        <v>476</v>
      </c>
      <c r="P2845" t="s">
        <v>476</v>
      </c>
    </row>
    <row r="2846" spans="1:16">
      <c r="A2846" s="484" t="s">
        <v>52931</v>
      </c>
      <c r="B2846" s="485" t="s">
        <v>52915</v>
      </c>
      <c r="C2846" t="s">
        <v>52914</v>
      </c>
      <c r="D2846" t="s">
        <v>52930</v>
      </c>
      <c r="E2846" t="str">
        <f t="shared" si="44"/>
        <v>151361 - IRFA SUD MONTPELLIER</v>
      </c>
      <c r="F2846" t="s">
        <v>707</v>
      </c>
      <c r="G2846" t="s">
        <v>52929</v>
      </c>
      <c r="I2846" t="s">
        <v>1542</v>
      </c>
      <c r="J2846" t="s">
        <v>52928</v>
      </c>
      <c r="K2846" t="s">
        <v>208</v>
      </c>
      <c r="L2846" t="s">
        <v>52927</v>
      </c>
      <c r="N2846" t="s">
        <v>208</v>
      </c>
      <c r="O2846" t="s">
        <v>476</v>
      </c>
      <c r="P2846" t="s">
        <v>476</v>
      </c>
    </row>
    <row r="2847" spans="1:16">
      <c r="A2847" s="484" t="s">
        <v>120590</v>
      </c>
      <c r="B2847" s="485" t="s">
        <v>120589</v>
      </c>
      <c r="C2847" t="s">
        <v>120588</v>
      </c>
      <c r="D2847" t="s">
        <v>120587</v>
      </c>
      <c r="E2847" t="str">
        <f t="shared" si="44"/>
        <v>493673 - ASSOCIATION MARIE PIRE</v>
      </c>
      <c r="F2847" t="s">
        <v>17877</v>
      </c>
      <c r="G2847" t="s">
        <v>120586</v>
      </c>
      <c r="I2847" t="s">
        <v>101323</v>
      </c>
      <c r="J2847" t="s">
        <v>120585</v>
      </c>
      <c r="K2847" t="s">
        <v>208</v>
      </c>
      <c r="L2847" t="s">
        <v>120584</v>
      </c>
      <c r="N2847" t="s">
        <v>208</v>
      </c>
      <c r="O2847" t="s">
        <v>476</v>
      </c>
      <c r="P2847" t="s">
        <v>476</v>
      </c>
    </row>
    <row r="2848" spans="1:16">
      <c r="A2848" s="484" t="s">
        <v>106096</v>
      </c>
      <c r="B2848" s="485" t="s">
        <v>106095</v>
      </c>
      <c r="C2848" t="s">
        <v>106094</v>
      </c>
      <c r="D2848" t="s">
        <v>106093</v>
      </c>
      <c r="E2848" t="str">
        <f t="shared" si="44"/>
        <v>500124 - CEMEA REUNION</v>
      </c>
      <c r="F2848" t="s">
        <v>2524</v>
      </c>
      <c r="G2848" t="s">
        <v>106092</v>
      </c>
      <c r="I2848" t="s">
        <v>12832</v>
      </c>
      <c r="J2848" t="s">
        <v>106091</v>
      </c>
      <c r="K2848" t="s">
        <v>208</v>
      </c>
      <c r="L2848" t="s">
        <v>106090</v>
      </c>
      <c r="N2848" t="s">
        <v>208</v>
      </c>
      <c r="O2848" t="s">
        <v>476</v>
      </c>
      <c r="P2848" t="s">
        <v>476</v>
      </c>
    </row>
    <row r="2849" spans="1:16">
      <c r="A2849" s="484" t="s">
        <v>30970</v>
      </c>
      <c r="B2849" s="485" t="s">
        <v>30969</v>
      </c>
      <c r="C2849" t="s">
        <v>30968</v>
      </c>
      <c r="D2849" t="s">
        <v>30967</v>
      </c>
      <c r="E2849" t="str">
        <f t="shared" si="44"/>
        <v>676275 - OGEC LEVAVASSEUR - ECR - CFA LEVAVASSEUR</v>
      </c>
      <c r="F2849" t="s">
        <v>7070</v>
      </c>
      <c r="G2849" t="s">
        <v>30966</v>
      </c>
      <c r="I2849" t="s">
        <v>1359</v>
      </c>
      <c r="K2849" t="s">
        <v>208</v>
      </c>
      <c r="L2849" t="s">
        <v>30965</v>
      </c>
      <c r="N2849" t="s">
        <v>207</v>
      </c>
      <c r="O2849" t="s">
        <v>476</v>
      </c>
      <c r="P2849" t="s">
        <v>476</v>
      </c>
    </row>
    <row r="2850" spans="1:16">
      <c r="A2850" s="484" t="s">
        <v>40246</v>
      </c>
      <c r="B2850" s="485" t="s">
        <v>40245</v>
      </c>
      <c r="C2850" t="s">
        <v>40244</v>
      </c>
      <c r="D2850" t="s">
        <v>40243</v>
      </c>
      <c r="E2850" t="str">
        <f t="shared" si="44"/>
        <v>168336 - MJC LORRAINE</v>
      </c>
      <c r="F2850" t="s">
        <v>13656</v>
      </c>
      <c r="G2850" t="s">
        <v>13900</v>
      </c>
      <c r="H2850" t="s">
        <v>40242</v>
      </c>
      <c r="I2850" t="s">
        <v>6880</v>
      </c>
      <c r="J2850" t="s">
        <v>40241</v>
      </c>
      <c r="K2850" t="s">
        <v>208</v>
      </c>
      <c r="L2850" t="s">
        <v>40240</v>
      </c>
      <c r="N2850" t="s">
        <v>208</v>
      </c>
      <c r="O2850" t="s">
        <v>476</v>
      </c>
      <c r="P2850" t="s">
        <v>476</v>
      </c>
    </row>
    <row r="2851" spans="1:16">
      <c r="A2851" s="484" t="s">
        <v>108594</v>
      </c>
      <c r="B2851" s="485" t="s">
        <v>108593</v>
      </c>
      <c r="C2851" t="s">
        <v>108592</v>
      </c>
      <c r="D2851" t="s">
        <v>108592</v>
      </c>
      <c r="E2851" t="str">
        <f t="shared" si="44"/>
        <v>269438 - CENTRE AGRICOLE INTERCOMMUNAL MIXTE GIGNAC</v>
      </c>
      <c r="F2851" t="s">
        <v>9781</v>
      </c>
      <c r="G2851" t="s">
        <v>108591</v>
      </c>
      <c r="H2851" t="s">
        <v>61259</v>
      </c>
      <c r="I2851" t="s">
        <v>66117</v>
      </c>
      <c r="J2851" t="s">
        <v>108590</v>
      </c>
      <c r="K2851" t="s">
        <v>208</v>
      </c>
      <c r="L2851" t="s">
        <v>108589</v>
      </c>
      <c r="N2851" t="s">
        <v>208</v>
      </c>
      <c r="O2851" t="s">
        <v>476</v>
      </c>
      <c r="P2851" t="s">
        <v>476</v>
      </c>
    </row>
    <row r="2852" spans="1:16">
      <c r="A2852" s="484" t="s">
        <v>90207</v>
      </c>
      <c r="B2852" s="485" t="s">
        <v>90206</v>
      </c>
      <c r="C2852" t="s">
        <v>90205</v>
      </c>
      <c r="D2852" t="s">
        <v>90204</v>
      </c>
      <c r="E2852" t="str">
        <f t="shared" si="44"/>
        <v>111053 - CFRM MARIONNEAU BELLEVILLE SUR VIE</v>
      </c>
      <c r="F2852" t="s">
        <v>7000</v>
      </c>
      <c r="G2852" t="s">
        <v>90203</v>
      </c>
      <c r="H2852" t="s">
        <v>57751</v>
      </c>
      <c r="I2852" t="s">
        <v>90202</v>
      </c>
      <c r="J2852" t="s">
        <v>90201</v>
      </c>
      <c r="K2852" t="s">
        <v>208</v>
      </c>
      <c r="L2852" t="s">
        <v>90200</v>
      </c>
      <c r="N2852" t="s">
        <v>208</v>
      </c>
      <c r="O2852" t="s">
        <v>476</v>
      </c>
      <c r="P2852" t="s">
        <v>476</v>
      </c>
    </row>
    <row r="2853" spans="1:16">
      <c r="A2853" s="484" t="s">
        <v>113717</v>
      </c>
      <c r="B2853" s="485" t="s">
        <v>113697</v>
      </c>
      <c r="C2853" t="s">
        <v>113716</v>
      </c>
      <c r="D2853" t="s">
        <v>113704</v>
      </c>
      <c r="E2853" t="str">
        <f t="shared" si="44"/>
        <v>525704 - BGE SUD OUEST TOULOUSE</v>
      </c>
      <c r="F2853" t="s">
        <v>17504</v>
      </c>
      <c r="G2853" t="s">
        <v>113715</v>
      </c>
      <c r="I2853" t="s">
        <v>603</v>
      </c>
      <c r="J2853" t="s">
        <v>113714</v>
      </c>
      <c r="K2853" t="s">
        <v>208</v>
      </c>
      <c r="L2853" t="s">
        <v>113713</v>
      </c>
      <c r="N2853" t="s">
        <v>208</v>
      </c>
      <c r="O2853" t="s">
        <v>476</v>
      </c>
      <c r="P2853" t="s">
        <v>476</v>
      </c>
    </row>
    <row r="2854" spans="1:16">
      <c r="A2854" s="484" t="s">
        <v>113742</v>
      </c>
      <c r="B2854" s="485" t="s">
        <v>113697</v>
      </c>
      <c r="C2854" t="s">
        <v>113735</v>
      </c>
      <c r="D2854" t="s">
        <v>113741</v>
      </c>
      <c r="E2854" t="str">
        <f t="shared" si="44"/>
        <v>649820 - BGE SUD OUEST RODEZ</v>
      </c>
      <c r="F2854" t="s">
        <v>525</v>
      </c>
      <c r="G2854" t="s">
        <v>113740</v>
      </c>
      <c r="H2854" t="s">
        <v>113739</v>
      </c>
      <c r="I2854" t="s">
        <v>7864</v>
      </c>
      <c r="J2854" t="s">
        <v>113738</v>
      </c>
      <c r="K2854" t="s">
        <v>208</v>
      </c>
      <c r="L2854" t="s">
        <v>113737</v>
      </c>
      <c r="N2854" t="s">
        <v>208</v>
      </c>
      <c r="O2854" t="s">
        <v>476</v>
      </c>
      <c r="P2854" t="s">
        <v>476</v>
      </c>
    </row>
    <row r="2855" spans="1:16">
      <c r="A2855" s="484" t="s">
        <v>113736</v>
      </c>
      <c r="B2855" s="485" t="s">
        <v>113697</v>
      </c>
      <c r="C2855" t="s">
        <v>113735</v>
      </c>
      <c r="D2855" t="s">
        <v>113734</v>
      </c>
      <c r="E2855" t="str">
        <f t="shared" si="44"/>
        <v>621948 - BGE SUD OUEST VERNIOLLE</v>
      </c>
      <c r="F2855" t="s">
        <v>11091</v>
      </c>
      <c r="G2855" t="s">
        <v>113733</v>
      </c>
      <c r="H2855" t="s">
        <v>113732</v>
      </c>
      <c r="I2855" t="s">
        <v>44650</v>
      </c>
      <c r="J2855" t="s">
        <v>113731</v>
      </c>
      <c r="K2855" t="s">
        <v>208</v>
      </c>
      <c r="L2855" t="s">
        <v>113730</v>
      </c>
      <c r="N2855" t="s">
        <v>208</v>
      </c>
      <c r="O2855" t="s">
        <v>476</v>
      </c>
      <c r="P2855" t="s">
        <v>476</v>
      </c>
    </row>
    <row r="2856" spans="1:16">
      <c r="A2856" s="484" t="s">
        <v>113706</v>
      </c>
      <c r="B2856" s="485" t="s">
        <v>113697</v>
      </c>
      <c r="C2856" t="s">
        <v>113705</v>
      </c>
      <c r="D2856" t="s">
        <v>113704</v>
      </c>
      <c r="E2856" t="str">
        <f t="shared" si="44"/>
        <v>475634 - BGE SUD OUEST TOULOUSE</v>
      </c>
      <c r="F2856" t="s">
        <v>17504</v>
      </c>
      <c r="G2856" t="s">
        <v>113703</v>
      </c>
      <c r="H2856" t="s">
        <v>113702</v>
      </c>
      <c r="I2856" t="s">
        <v>603</v>
      </c>
      <c r="J2856" t="s">
        <v>113701</v>
      </c>
      <c r="K2856" t="s">
        <v>113700</v>
      </c>
      <c r="L2856" t="s">
        <v>113699</v>
      </c>
      <c r="N2856" t="s">
        <v>208</v>
      </c>
      <c r="O2856" t="s">
        <v>476</v>
      </c>
      <c r="P2856" t="s">
        <v>476</v>
      </c>
    </row>
    <row r="2857" spans="1:16">
      <c r="A2857" s="484" t="s">
        <v>113753</v>
      </c>
      <c r="B2857" s="485" t="s">
        <v>113697</v>
      </c>
      <c r="C2857" t="s">
        <v>113735</v>
      </c>
      <c r="D2857" t="s">
        <v>113752</v>
      </c>
      <c r="E2857" t="str">
        <f t="shared" si="44"/>
        <v>584289 - BGE SUD OUEST - ANTENNE LOT ET GARONNE AGEN</v>
      </c>
      <c r="F2857" t="s">
        <v>17504</v>
      </c>
      <c r="G2857" t="s">
        <v>113751</v>
      </c>
      <c r="H2857" t="s">
        <v>113750</v>
      </c>
      <c r="I2857" t="s">
        <v>12454</v>
      </c>
      <c r="J2857" t="s">
        <v>113749</v>
      </c>
      <c r="K2857" t="s">
        <v>208</v>
      </c>
      <c r="L2857" t="s">
        <v>113748</v>
      </c>
      <c r="N2857" t="s">
        <v>208</v>
      </c>
      <c r="O2857" t="s">
        <v>476</v>
      </c>
      <c r="P2857" t="s">
        <v>476</v>
      </c>
    </row>
    <row r="2858" spans="1:16">
      <c r="A2858" s="484" t="s">
        <v>113698</v>
      </c>
      <c r="B2858" s="485" t="s">
        <v>113697</v>
      </c>
      <c r="C2858" t="s">
        <v>113696</v>
      </c>
      <c r="D2858" t="s">
        <v>113695</v>
      </c>
      <c r="E2858" t="str">
        <f t="shared" si="44"/>
        <v>525996 - BGE SUD OUEST TARN ALBI</v>
      </c>
      <c r="F2858" t="s">
        <v>17504</v>
      </c>
      <c r="G2858" t="s">
        <v>113694</v>
      </c>
      <c r="H2858" t="s">
        <v>113693</v>
      </c>
      <c r="I2858" t="s">
        <v>5244</v>
      </c>
      <c r="J2858" t="s">
        <v>113692</v>
      </c>
      <c r="K2858" t="s">
        <v>208</v>
      </c>
      <c r="L2858" t="s">
        <v>113691</v>
      </c>
      <c r="N2858" t="s">
        <v>208</v>
      </c>
      <c r="O2858" t="s">
        <v>476</v>
      </c>
      <c r="P2858" t="s">
        <v>476</v>
      </c>
    </row>
    <row r="2859" spans="1:16">
      <c r="A2859" s="484" t="s">
        <v>113712</v>
      </c>
      <c r="B2859" s="485" t="s">
        <v>113697</v>
      </c>
      <c r="C2859" t="s">
        <v>113711</v>
      </c>
      <c r="D2859" t="s">
        <v>113710</v>
      </c>
      <c r="E2859" t="str">
        <f t="shared" si="44"/>
        <v>585014 - BGE SUD OUEST ANTENNE GIRONDE BORDEAUX</v>
      </c>
      <c r="F2859" t="s">
        <v>17504</v>
      </c>
      <c r="G2859" t="s">
        <v>113709</v>
      </c>
      <c r="I2859" t="s">
        <v>749</v>
      </c>
      <c r="J2859" t="s">
        <v>113708</v>
      </c>
      <c r="K2859" t="s">
        <v>208</v>
      </c>
      <c r="L2859" t="s">
        <v>113707</v>
      </c>
      <c r="N2859" t="s">
        <v>208</v>
      </c>
      <c r="O2859" t="s">
        <v>476</v>
      </c>
      <c r="P2859" t="s">
        <v>476</v>
      </c>
    </row>
    <row r="2860" spans="1:16">
      <c r="A2860" s="484" t="s">
        <v>113729</v>
      </c>
      <c r="B2860" s="485" t="s">
        <v>113697</v>
      </c>
      <c r="C2860" t="s">
        <v>113728</v>
      </c>
      <c r="D2860" t="s">
        <v>113727</v>
      </c>
      <c r="E2860" t="str">
        <f t="shared" si="44"/>
        <v>579816 - BGE SUD OUEST - ANTENNE DORDOGNE BERGERAC</v>
      </c>
      <c r="F2860" t="s">
        <v>17504</v>
      </c>
      <c r="G2860" t="s">
        <v>113726</v>
      </c>
      <c r="H2860" t="s">
        <v>113725</v>
      </c>
      <c r="I2860" t="s">
        <v>829</v>
      </c>
      <c r="J2860" t="s">
        <v>113708</v>
      </c>
      <c r="K2860" t="s">
        <v>208</v>
      </c>
      <c r="L2860" t="s">
        <v>113724</v>
      </c>
      <c r="N2860" t="s">
        <v>208</v>
      </c>
      <c r="O2860" t="s">
        <v>476</v>
      </c>
      <c r="P2860" t="s">
        <v>476</v>
      </c>
    </row>
    <row r="2861" spans="1:16">
      <c r="A2861" s="484" t="s">
        <v>113747</v>
      </c>
      <c r="B2861" s="485" t="s">
        <v>113697</v>
      </c>
      <c r="C2861" t="s">
        <v>113735</v>
      </c>
      <c r="D2861" t="s">
        <v>113746</v>
      </c>
      <c r="E2861" t="str">
        <f t="shared" si="44"/>
        <v>639412 - BGE SUD OUEST AUCH</v>
      </c>
      <c r="F2861" t="s">
        <v>11652</v>
      </c>
      <c r="G2861" t="s">
        <v>113745</v>
      </c>
      <c r="I2861" t="s">
        <v>2153</v>
      </c>
      <c r="J2861" t="s">
        <v>113744</v>
      </c>
      <c r="K2861" t="s">
        <v>208</v>
      </c>
      <c r="L2861" t="s">
        <v>113743</v>
      </c>
      <c r="N2861" t="s">
        <v>208</v>
      </c>
      <c r="O2861" t="s">
        <v>476</v>
      </c>
      <c r="P2861" t="s">
        <v>476</v>
      </c>
    </row>
    <row r="2862" spans="1:16">
      <c r="A2862" s="484" t="s">
        <v>113723</v>
      </c>
      <c r="B2862" s="485" t="s">
        <v>113697</v>
      </c>
      <c r="C2862" t="s">
        <v>113722</v>
      </c>
      <c r="D2862" t="s">
        <v>113721</v>
      </c>
      <c r="E2862" t="str">
        <f t="shared" si="44"/>
        <v>595720 - BGE SUD OUEST ANTENNE TARN ET GARONNE MONTAUBAN</v>
      </c>
      <c r="F2862" t="s">
        <v>17504</v>
      </c>
      <c r="G2862" t="s">
        <v>113720</v>
      </c>
      <c r="I2862" t="s">
        <v>1285</v>
      </c>
      <c r="J2862" t="s">
        <v>113719</v>
      </c>
      <c r="K2862" t="s">
        <v>208</v>
      </c>
      <c r="L2862" t="s">
        <v>113718</v>
      </c>
      <c r="N2862" t="s">
        <v>208</v>
      </c>
      <c r="O2862" t="s">
        <v>476</v>
      </c>
      <c r="P2862" t="s">
        <v>476</v>
      </c>
    </row>
    <row r="2863" spans="1:16">
      <c r="A2863" s="484" t="s">
        <v>14913</v>
      </c>
      <c r="B2863" s="485" t="s">
        <v>14912</v>
      </c>
      <c r="C2863" t="s">
        <v>14911</v>
      </c>
      <c r="D2863" t="s">
        <v>14910</v>
      </c>
      <c r="E2863" t="str">
        <f t="shared" si="44"/>
        <v>663580 - SNFCP</v>
      </c>
      <c r="F2863" t="s">
        <v>1053</v>
      </c>
      <c r="G2863" t="s">
        <v>14909</v>
      </c>
      <c r="H2863" t="s">
        <v>14908</v>
      </c>
      <c r="I2863" t="s">
        <v>626</v>
      </c>
      <c r="J2863" t="s">
        <v>14907</v>
      </c>
      <c r="K2863" t="s">
        <v>208</v>
      </c>
      <c r="L2863" t="s">
        <v>14906</v>
      </c>
      <c r="N2863" t="s">
        <v>208</v>
      </c>
      <c r="O2863" t="s">
        <v>476</v>
      </c>
      <c r="P2863" t="s">
        <v>476</v>
      </c>
    </row>
    <row r="2864" spans="1:16">
      <c r="A2864" s="484" t="s">
        <v>13460</v>
      </c>
      <c r="B2864" s="485" t="s">
        <v>13459</v>
      </c>
      <c r="C2864" t="s">
        <v>13458</v>
      </c>
      <c r="D2864" t="s">
        <v>13457</v>
      </c>
      <c r="E2864" t="str">
        <f t="shared" si="44"/>
        <v>480551 - SPL AFPAR</v>
      </c>
      <c r="F2864" t="s">
        <v>831</v>
      </c>
      <c r="G2864" t="s">
        <v>13456</v>
      </c>
      <c r="I2864" t="s">
        <v>1359</v>
      </c>
      <c r="J2864" t="s">
        <v>13455</v>
      </c>
      <c r="K2864" t="s">
        <v>208</v>
      </c>
      <c r="L2864" t="s">
        <v>13454</v>
      </c>
      <c r="N2864" t="s">
        <v>208</v>
      </c>
      <c r="O2864" t="s">
        <v>476</v>
      </c>
      <c r="P2864" t="s">
        <v>476</v>
      </c>
    </row>
    <row r="2865" spans="1:16">
      <c r="A2865" s="484" t="s">
        <v>118540</v>
      </c>
      <c r="B2865" s="485" t="s">
        <v>118539</v>
      </c>
      <c r="C2865" t="s">
        <v>118538</v>
      </c>
      <c r="D2865" t="s">
        <v>118537</v>
      </c>
      <c r="E2865" t="str">
        <f t="shared" si="44"/>
        <v>184196 - ASFA</v>
      </c>
      <c r="F2865" t="s">
        <v>2524</v>
      </c>
      <c r="G2865" t="s">
        <v>56759</v>
      </c>
      <c r="H2865" t="s">
        <v>118536</v>
      </c>
      <c r="I2865" t="s">
        <v>1359</v>
      </c>
      <c r="J2865" t="s">
        <v>118535</v>
      </c>
      <c r="K2865" t="s">
        <v>208</v>
      </c>
      <c r="L2865" t="s">
        <v>118534</v>
      </c>
      <c r="N2865" t="s">
        <v>208</v>
      </c>
      <c r="O2865" t="s">
        <v>476</v>
      </c>
      <c r="P2865" t="s">
        <v>476</v>
      </c>
    </row>
    <row r="2866" spans="1:16">
      <c r="A2866" s="484" t="s">
        <v>85790</v>
      </c>
      <c r="B2866" s="485" t="s">
        <v>85789</v>
      </c>
      <c r="C2866" t="s">
        <v>85788</v>
      </c>
      <c r="D2866" t="s">
        <v>85787</v>
      </c>
      <c r="E2866" t="str">
        <f t="shared" si="44"/>
        <v>620567 - DUNOD EDITEUR</v>
      </c>
      <c r="F2866" t="s">
        <v>8720</v>
      </c>
      <c r="G2866" t="s">
        <v>85786</v>
      </c>
      <c r="I2866" t="s">
        <v>4298</v>
      </c>
      <c r="J2866" t="s">
        <v>85785</v>
      </c>
      <c r="K2866" t="s">
        <v>208</v>
      </c>
      <c r="L2866" t="s">
        <v>85784</v>
      </c>
      <c r="N2866" t="s">
        <v>208</v>
      </c>
      <c r="O2866" t="s">
        <v>476</v>
      </c>
      <c r="P2866" t="s">
        <v>476</v>
      </c>
    </row>
    <row r="2867" spans="1:16">
      <c r="A2867" s="484" t="s">
        <v>54761</v>
      </c>
      <c r="B2867" s="485" t="s">
        <v>54760</v>
      </c>
      <c r="C2867" t="s">
        <v>54759</v>
      </c>
      <c r="D2867" t="s">
        <v>54758</v>
      </c>
      <c r="E2867" t="str">
        <f t="shared" si="44"/>
        <v>612984 - IEF STRASBOURG</v>
      </c>
      <c r="F2867" t="s">
        <v>8302</v>
      </c>
      <c r="G2867" t="s">
        <v>54757</v>
      </c>
      <c r="I2867" t="s">
        <v>579</v>
      </c>
      <c r="J2867" t="s">
        <v>54756</v>
      </c>
      <c r="K2867" t="s">
        <v>208</v>
      </c>
      <c r="L2867" t="s">
        <v>54755</v>
      </c>
      <c r="N2867" t="s">
        <v>207</v>
      </c>
      <c r="O2867" t="s">
        <v>476</v>
      </c>
      <c r="P2867" t="s">
        <v>476</v>
      </c>
    </row>
    <row r="2868" spans="1:16">
      <c r="A2868" s="484" t="s">
        <v>54766</v>
      </c>
      <c r="B2868" s="485" t="s">
        <v>54760</v>
      </c>
      <c r="C2868" t="s">
        <v>54759</v>
      </c>
      <c r="D2868" t="s">
        <v>54765</v>
      </c>
      <c r="E2868" t="str">
        <f t="shared" si="44"/>
        <v>514512 - IEF SCHILTIGHEIM</v>
      </c>
      <c r="F2868" t="s">
        <v>17463</v>
      </c>
      <c r="G2868" t="s">
        <v>54764</v>
      </c>
      <c r="I2868" t="s">
        <v>17538</v>
      </c>
      <c r="J2868" t="s">
        <v>54763</v>
      </c>
      <c r="K2868" t="s">
        <v>208</v>
      </c>
      <c r="L2868" t="s">
        <v>54762</v>
      </c>
      <c r="N2868" t="s">
        <v>208</v>
      </c>
      <c r="O2868" t="s">
        <v>476</v>
      </c>
      <c r="P2868" t="s">
        <v>476</v>
      </c>
    </row>
    <row r="2869" spans="1:16">
      <c r="A2869" s="484" t="s">
        <v>45328</v>
      </c>
      <c r="B2869" s="485" t="s">
        <v>45327</v>
      </c>
      <c r="C2869" t="s">
        <v>45326</v>
      </c>
      <c r="D2869" t="s">
        <v>45326</v>
      </c>
      <c r="E2869" t="str">
        <f t="shared" si="44"/>
        <v>605037 - LAVENT CHRISTIAN</v>
      </c>
      <c r="F2869" t="s">
        <v>6557</v>
      </c>
      <c r="G2869" t="s">
        <v>45325</v>
      </c>
      <c r="I2869" t="s">
        <v>45324</v>
      </c>
      <c r="J2869" t="s">
        <v>45323</v>
      </c>
      <c r="K2869" t="s">
        <v>208</v>
      </c>
      <c r="L2869" t="s">
        <v>45322</v>
      </c>
      <c r="N2869" t="s">
        <v>208</v>
      </c>
      <c r="O2869" t="s">
        <v>476</v>
      </c>
      <c r="P2869" t="s">
        <v>476</v>
      </c>
    </row>
    <row r="2870" spans="1:16">
      <c r="A2870" s="484" t="s">
        <v>94983</v>
      </c>
      <c r="B2870" s="485" t="s">
        <v>94982</v>
      </c>
      <c r="C2870" t="s">
        <v>94981</v>
      </c>
      <c r="D2870" t="s">
        <v>94981</v>
      </c>
      <c r="E2870" t="str">
        <f t="shared" si="44"/>
        <v>177246 - CODEF FORMATION</v>
      </c>
      <c r="F2870" t="s">
        <v>1710</v>
      </c>
      <c r="G2870" t="s">
        <v>94980</v>
      </c>
      <c r="H2870" t="s">
        <v>85340</v>
      </c>
      <c r="I2870" t="s">
        <v>94979</v>
      </c>
      <c r="J2870" t="s">
        <v>94978</v>
      </c>
      <c r="K2870" t="s">
        <v>208</v>
      </c>
      <c r="L2870" t="s">
        <v>94977</v>
      </c>
      <c r="N2870" t="s">
        <v>208</v>
      </c>
      <c r="O2870" t="s">
        <v>476</v>
      </c>
      <c r="P2870" t="s">
        <v>476</v>
      </c>
    </row>
    <row r="2871" spans="1:16">
      <c r="A2871" s="484" t="s">
        <v>67746</v>
      </c>
      <c r="B2871" s="485" t="s">
        <v>67745</v>
      </c>
      <c r="C2871" t="s">
        <v>67744</v>
      </c>
      <c r="D2871" t="s">
        <v>67744</v>
      </c>
      <c r="E2871" t="str">
        <f t="shared" si="44"/>
        <v>200128 - GAMESYSTEM</v>
      </c>
      <c r="F2871" t="s">
        <v>67743</v>
      </c>
      <c r="G2871" t="s">
        <v>67742</v>
      </c>
      <c r="H2871" t="s">
        <v>67741</v>
      </c>
      <c r="I2871" t="s">
        <v>1708</v>
      </c>
      <c r="J2871" t="s">
        <v>67740</v>
      </c>
      <c r="K2871" t="s">
        <v>208</v>
      </c>
      <c r="L2871" t="s">
        <v>67739</v>
      </c>
      <c r="N2871" t="s">
        <v>208</v>
      </c>
      <c r="O2871" t="s">
        <v>476</v>
      </c>
      <c r="P2871" t="s">
        <v>476</v>
      </c>
    </row>
    <row r="2872" spans="1:16">
      <c r="A2872" s="484" t="s">
        <v>79945</v>
      </c>
      <c r="B2872" s="485" t="s">
        <v>79944</v>
      </c>
      <c r="C2872" t="s">
        <v>79943</v>
      </c>
      <c r="D2872" t="s">
        <v>79942</v>
      </c>
      <c r="E2872" t="str">
        <f t="shared" si="44"/>
        <v>623040 - ETT PLOUDALMEZEAU</v>
      </c>
      <c r="F2872" t="s">
        <v>6341</v>
      </c>
      <c r="G2872" t="s">
        <v>79941</v>
      </c>
      <c r="H2872" t="s">
        <v>79940</v>
      </c>
      <c r="I2872" t="s">
        <v>79939</v>
      </c>
      <c r="J2872" t="s">
        <v>79938</v>
      </c>
      <c r="K2872" t="s">
        <v>208</v>
      </c>
      <c r="L2872" t="s">
        <v>79937</v>
      </c>
      <c r="N2872" t="s">
        <v>208</v>
      </c>
      <c r="O2872" t="s">
        <v>476</v>
      </c>
      <c r="P2872" t="s">
        <v>476</v>
      </c>
    </row>
    <row r="2873" spans="1:16">
      <c r="A2873" s="484" t="s">
        <v>14896</v>
      </c>
      <c r="C2873" t="s">
        <v>14895</v>
      </c>
      <c r="D2873" t="s">
        <v>14894</v>
      </c>
      <c r="E2873" t="str">
        <f t="shared" si="44"/>
        <v>611736 - SNFMI</v>
      </c>
      <c r="F2873" t="s">
        <v>2264</v>
      </c>
      <c r="G2873" t="s">
        <v>14893</v>
      </c>
      <c r="I2873" t="s">
        <v>4645</v>
      </c>
      <c r="J2873" t="s">
        <v>14892</v>
      </c>
      <c r="K2873" t="s">
        <v>14891</v>
      </c>
      <c r="L2873" t="s">
        <v>14890</v>
      </c>
      <c r="N2873" t="s">
        <v>208</v>
      </c>
      <c r="O2873" t="s">
        <v>476</v>
      </c>
      <c r="P2873" t="s">
        <v>476</v>
      </c>
    </row>
    <row r="2874" spans="1:16">
      <c r="A2874" s="484" t="s">
        <v>15934</v>
      </c>
      <c r="B2874" s="485" t="s">
        <v>15933</v>
      </c>
      <c r="C2874" t="s">
        <v>15932</v>
      </c>
      <c r="D2874" t="s">
        <v>15931</v>
      </c>
      <c r="E2874" t="str">
        <f t="shared" si="44"/>
        <v>488070 - SOGENOR</v>
      </c>
      <c r="F2874" t="s">
        <v>6951</v>
      </c>
      <c r="G2874" t="s">
        <v>15930</v>
      </c>
      <c r="H2874" t="s">
        <v>15929</v>
      </c>
      <c r="I2874" t="s">
        <v>15928</v>
      </c>
      <c r="J2874" t="s">
        <v>15927</v>
      </c>
      <c r="K2874" t="s">
        <v>15926</v>
      </c>
      <c r="L2874" t="s">
        <v>15925</v>
      </c>
      <c r="N2874" t="s">
        <v>208</v>
      </c>
      <c r="O2874" t="s">
        <v>476</v>
      </c>
      <c r="P2874" t="s">
        <v>476</v>
      </c>
    </row>
    <row r="2875" spans="1:16">
      <c r="A2875" s="484" t="s">
        <v>42349</v>
      </c>
      <c r="B2875" s="485" t="s">
        <v>42348</v>
      </c>
      <c r="C2875" t="s">
        <v>42347</v>
      </c>
      <c r="D2875" t="s">
        <v>42346</v>
      </c>
      <c r="E2875" t="str">
        <f t="shared" si="44"/>
        <v>580454 - LINGUARAMA FRANCE  PUTEAUX</v>
      </c>
      <c r="F2875" t="s">
        <v>13426</v>
      </c>
      <c r="G2875" t="s">
        <v>42345</v>
      </c>
      <c r="H2875" t="s">
        <v>42344</v>
      </c>
      <c r="I2875" t="s">
        <v>1042</v>
      </c>
      <c r="J2875" t="s">
        <v>42343</v>
      </c>
      <c r="K2875" t="s">
        <v>208</v>
      </c>
      <c r="L2875" t="s">
        <v>42342</v>
      </c>
      <c r="N2875" t="s">
        <v>208</v>
      </c>
      <c r="O2875" t="s">
        <v>476</v>
      </c>
      <c r="P2875" t="s">
        <v>476</v>
      </c>
    </row>
    <row r="2876" spans="1:16">
      <c r="A2876" s="484" t="s">
        <v>134191</v>
      </c>
      <c r="B2876" s="485" t="s">
        <v>134190</v>
      </c>
      <c r="C2876" t="s">
        <v>134189</v>
      </c>
      <c r="D2876" t="s">
        <v>99964</v>
      </c>
      <c r="E2876" t="str">
        <f t="shared" si="44"/>
        <v>383065 - CPIE</v>
      </c>
      <c r="F2876" t="s">
        <v>1848</v>
      </c>
      <c r="G2876" t="s">
        <v>134188</v>
      </c>
      <c r="H2876" t="s">
        <v>81708</v>
      </c>
      <c r="I2876" t="s">
        <v>110025</v>
      </c>
      <c r="J2876" t="s">
        <v>134187</v>
      </c>
      <c r="K2876" t="s">
        <v>208</v>
      </c>
      <c r="L2876" t="s">
        <v>134186</v>
      </c>
      <c r="N2876" t="s">
        <v>208</v>
      </c>
      <c r="O2876" t="s">
        <v>476</v>
      </c>
      <c r="P2876" t="s">
        <v>476</v>
      </c>
    </row>
    <row r="2877" spans="1:16">
      <c r="A2877" s="484" t="s">
        <v>106173</v>
      </c>
      <c r="B2877" s="485" t="s">
        <v>106172</v>
      </c>
      <c r="C2877" t="s">
        <v>106171</v>
      </c>
      <c r="D2877" t="s">
        <v>106170</v>
      </c>
      <c r="E2877" t="str">
        <f t="shared" si="44"/>
        <v>168063 - CESCA</v>
      </c>
      <c r="F2877" t="s">
        <v>1352</v>
      </c>
      <c r="G2877" t="s">
        <v>106169</v>
      </c>
      <c r="I2877" t="s">
        <v>33126</v>
      </c>
      <c r="J2877" t="s">
        <v>106168</v>
      </c>
      <c r="K2877" t="s">
        <v>208</v>
      </c>
      <c r="L2877" t="s">
        <v>106167</v>
      </c>
      <c r="N2877" t="s">
        <v>208</v>
      </c>
      <c r="O2877" t="s">
        <v>476</v>
      </c>
      <c r="P2877" t="s">
        <v>476</v>
      </c>
    </row>
    <row r="2878" spans="1:16">
      <c r="A2878" s="484" t="s">
        <v>39192</v>
      </c>
      <c r="B2878" s="485" t="s">
        <v>39191</v>
      </c>
      <c r="C2878" t="s">
        <v>39190</v>
      </c>
      <c r="D2878" t="s">
        <v>39189</v>
      </c>
      <c r="E2878" t="str">
        <f t="shared" si="44"/>
        <v>461271 - MFR ESCUROLLES</v>
      </c>
      <c r="F2878" t="s">
        <v>39188</v>
      </c>
      <c r="G2878" t="s">
        <v>39187</v>
      </c>
      <c r="I2878" t="s">
        <v>39186</v>
      </c>
      <c r="J2878" t="s">
        <v>39185</v>
      </c>
      <c r="K2878" t="s">
        <v>208</v>
      </c>
      <c r="L2878" t="s">
        <v>39184</v>
      </c>
      <c r="N2878" t="s">
        <v>207</v>
      </c>
      <c r="O2878" t="s">
        <v>476</v>
      </c>
      <c r="P2878" t="s">
        <v>476</v>
      </c>
    </row>
    <row r="2879" spans="1:16">
      <c r="A2879" s="484" t="s">
        <v>105410</v>
      </c>
      <c r="B2879" s="485" t="s">
        <v>105409</v>
      </c>
      <c r="C2879" t="s">
        <v>105408</v>
      </c>
      <c r="D2879" t="s">
        <v>105407</v>
      </c>
      <c r="E2879" t="str">
        <f t="shared" si="44"/>
        <v>493855 - CEAS MAYENNE</v>
      </c>
      <c r="F2879" t="s">
        <v>46133</v>
      </c>
      <c r="G2879" t="s">
        <v>105406</v>
      </c>
      <c r="I2879" t="s">
        <v>4017</v>
      </c>
      <c r="J2879" t="s">
        <v>105405</v>
      </c>
      <c r="K2879" t="s">
        <v>208</v>
      </c>
      <c r="L2879" t="s">
        <v>105404</v>
      </c>
      <c r="N2879" t="s">
        <v>208</v>
      </c>
      <c r="O2879" t="s">
        <v>476</v>
      </c>
      <c r="P2879" t="s">
        <v>476</v>
      </c>
    </row>
    <row r="2880" spans="1:16">
      <c r="A2880" s="484" t="s">
        <v>84897</v>
      </c>
      <c r="B2880" s="485" t="s">
        <v>84896</v>
      </c>
      <c r="C2880" t="s">
        <v>84895</v>
      </c>
      <c r="D2880" t="s">
        <v>84895</v>
      </c>
      <c r="E2880" t="str">
        <f t="shared" si="44"/>
        <v>227602 - ECOLE DE CONDUITE CASTEX</v>
      </c>
      <c r="F2880" t="s">
        <v>22589</v>
      </c>
      <c r="G2880" t="s">
        <v>84894</v>
      </c>
      <c r="I2880" t="s">
        <v>60742</v>
      </c>
      <c r="J2880" t="s">
        <v>84893</v>
      </c>
      <c r="K2880" t="s">
        <v>208</v>
      </c>
      <c r="L2880" t="s">
        <v>84892</v>
      </c>
      <c r="N2880" t="s">
        <v>208</v>
      </c>
      <c r="O2880" t="s">
        <v>476</v>
      </c>
      <c r="P2880" t="s">
        <v>476</v>
      </c>
    </row>
    <row r="2881" spans="1:16">
      <c r="A2881" s="484" t="s">
        <v>39809</v>
      </c>
      <c r="B2881" s="485" t="s">
        <v>39808</v>
      </c>
      <c r="C2881" t="s">
        <v>39807</v>
      </c>
      <c r="D2881" t="s">
        <v>39806</v>
      </c>
      <c r="E2881" t="str">
        <f t="shared" si="44"/>
        <v>426854 - MFR DE BOURGOUGNAGUE</v>
      </c>
      <c r="F2881" t="s">
        <v>7556</v>
      </c>
      <c r="H2881" t="s">
        <v>39805</v>
      </c>
      <c r="I2881" t="s">
        <v>39804</v>
      </c>
      <c r="J2881" t="s">
        <v>39803</v>
      </c>
      <c r="K2881" t="s">
        <v>208</v>
      </c>
      <c r="L2881" t="s">
        <v>39802</v>
      </c>
      <c r="N2881" t="s">
        <v>208</v>
      </c>
      <c r="O2881" t="s">
        <v>476</v>
      </c>
      <c r="P2881" t="s">
        <v>476</v>
      </c>
    </row>
    <row r="2882" spans="1:16">
      <c r="A2882" s="484" t="s">
        <v>125226</v>
      </c>
      <c r="B2882" s="485" t="s">
        <v>125225</v>
      </c>
      <c r="C2882" t="s">
        <v>125224</v>
      </c>
      <c r="D2882" t="s">
        <v>125223</v>
      </c>
      <c r="E2882" t="str">
        <f t="shared" ref="E2882:E2945" si="45">_xlfn.CONCAT(L2882," - ",D2882)</f>
        <v>682068 - MFREO DE LA VALLEE DU RANCE</v>
      </c>
      <c r="F2882" t="s">
        <v>1385</v>
      </c>
      <c r="G2882" t="s">
        <v>125222</v>
      </c>
      <c r="I2882" t="s">
        <v>125221</v>
      </c>
      <c r="J2882" t="s">
        <v>125220</v>
      </c>
      <c r="K2882" t="s">
        <v>208</v>
      </c>
      <c r="L2882" t="s">
        <v>125219</v>
      </c>
      <c r="N2882" t="s">
        <v>208</v>
      </c>
      <c r="O2882" t="s">
        <v>476</v>
      </c>
      <c r="P2882" t="s">
        <v>476</v>
      </c>
    </row>
    <row r="2883" spans="1:16">
      <c r="A2883" s="484" t="s">
        <v>3738</v>
      </c>
      <c r="B2883" s="485" t="s">
        <v>3737</v>
      </c>
      <c r="C2883" t="s">
        <v>3736</v>
      </c>
      <c r="D2883" t="s">
        <v>3736</v>
      </c>
      <c r="E2883" t="str">
        <f t="shared" si="45"/>
        <v>587357 - VIFFIL SOS FEMMES</v>
      </c>
      <c r="F2883" t="s">
        <v>3735</v>
      </c>
      <c r="G2883" t="s">
        <v>3734</v>
      </c>
      <c r="I2883" t="s">
        <v>3733</v>
      </c>
      <c r="J2883" t="s">
        <v>3732</v>
      </c>
      <c r="K2883" t="s">
        <v>208</v>
      </c>
      <c r="L2883" t="s">
        <v>3731</v>
      </c>
      <c r="N2883" t="s">
        <v>208</v>
      </c>
      <c r="O2883" t="s">
        <v>476</v>
      </c>
      <c r="P2883" t="s">
        <v>476</v>
      </c>
    </row>
    <row r="2884" spans="1:16">
      <c r="A2884" s="484" t="s">
        <v>122296</v>
      </c>
      <c r="B2884" s="485" t="s">
        <v>122295</v>
      </c>
      <c r="C2884" t="s">
        <v>122294</v>
      </c>
      <c r="D2884" t="s">
        <v>122293</v>
      </c>
      <c r="E2884" t="str">
        <f t="shared" si="45"/>
        <v>488999 - ADMT</v>
      </c>
      <c r="F2884" t="s">
        <v>2651</v>
      </c>
      <c r="G2884" t="s">
        <v>122292</v>
      </c>
      <c r="H2884" t="s">
        <v>122291</v>
      </c>
      <c r="I2884" t="s">
        <v>820</v>
      </c>
      <c r="J2884" t="s">
        <v>122290</v>
      </c>
      <c r="K2884" t="s">
        <v>208</v>
      </c>
      <c r="L2884" t="s">
        <v>122289</v>
      </c>
      <c r="N2884" t="s">
        <v>208</v>
      </c>
      <c r="O2884" t="s">
        <v>476</v>
      </c>
      <c r="P2884" t="s">
        <v>476</v>
      </c>
    </row>
    <row r="2885" spans="1:16">
      <c r="A2885" s="484" t="s">
        <v>106258</v>
      </c>
      <c r="B2885" s="485" t="s">
        <v>106257</v>
      </c>
      <c r="C2885" t="s">
        <v>106256</v>
      </c>
      <c r="D2885" t="s">
        <v>106255</v>
      </c>
      <c r="E2885" t="str">
        <f t="shared" si="45"/>
        <v>423592 - CERRA MARIETTON</v>
      </c>
      <c r="F2885" t="s">
        <v>1784</v>
      </c>
      <c r="G2885" t="s">
        <v>106254</v>
      </c>
      <c r="H2885" t="s">
        <v>106253</v>
      </c>
      <c r="I2885" t="s">
        <v>38238</v>
      </c>
      <c r="J2885" t="s">
        <v>106252</v>
      </c>
      <c r="K2885" t="s">
        <v>208</v>
      </c>
      <c r="L2885" t="s">
        <v>106251</v>
      </c>
      <c r="N2885" t="s">
        <v>208</v>
      </c>
      <c r="O2885" t="s">
        <v>476</v>
      </c>
      <c r="P2885" t="s">
        <v>476</v>
      </c>
    </row>
    <row r="2886" spans="1:16">
      <c r="A2886" s="484" t="s">
        <v>105641</v>
      </c>
      <c r="B2886" s="485" t="s">
        <v>105640</v>
      </c>
      <c r="C2886" t="s">
        <v>105639</v>
      </c>
      <c r="D2886" t="s">
        <v>105638</v>
      </c>
      <c r="E2886" t="str">
        <f t="shared" si="45"/>
        <v>379931 - CIDFF 44 NANTES</v>
      </c>
      <c r="F2886" t="s">
        <v>20291</v>
      </c>
      <c r="G2886" t="s">
        <v>105637</v>
      </c>
      <c r="I2886" t="s">
        <v>1837</v>
      </c>
      <c r="J2886" t="s">
        <v>105636</v>
      </c>
      <c r="K2886" t="s">
        <v>208</v>
      </c>
      <c r="L2886" t="s">
        <v>105635</v>
      </c>
      <c r="N2886" t="s">
        <v>208</v>
      </c>
      <c r="O2886" t="s">
        <v>476</v>
      </c>
      <c r="P2886" t="s">
        <v>476</v>
      </c>
    </row>
    <row r="2887" spans="1:16">
      <c r="A2887" s="484" t="s">
        <v>107989</v>
      </c>
      <c r="B2887" s="485" t="s">
        <v>107988</v>
      </c>
      <c r="C2887" t="s">
        <v>107987</v>
      </c>
      <c r="D2887" t="s">
        <v>107986</v>
      </c>
      <c r="E2887" t="str">
        <f t="shared" si="45"/>
        <v>329083 - CFCNA</v>
      </c>
      <c r="F2887" t="s">
        <v>2644</v>
      </c>
      <c r="G2887" t="s">
        <v>107985</v>
      </c>
      <c r="I2887" t="s">
        <v>107984</v>
      </c>
      <c r="J2887" t="s">
        <v>107983</v>
      </c>
      <c r="K2887" t="s">
        <v>208</v>
      </c>
      <c r="L2887" t="s">
        <v>107982</v>
      </c>
      <c r="N2887" t="s">
        <v>208</v>
      </c>
      <c r="O2887" t="s">
        <v>476</v>
      </c>
      <c r="P2887" t="s">
        <v>476</v>
      </c>
    </row>
    <row r="2888" spans="1:16">
      <c r="A2888" s="484" t="s">
        <v>122903</v>
      </c>
      <c r="B2888" s="485" t="s">
        <v>122902</v>
      </c>
      <c r="C2888" t="s">
        <v>122901</v>
      </c>
      <c r="D2888" t="s">
        <v>122900</v>
      </c>
      <c r="E2888" t="str">
        <f t="shared" si="45"/>
        <v>563249 - ADPEP 2B - PEP FORMATION BASTIA</v>
      </c>
      <c r="F2888" t="s">
        <v>2524</v>
      </c>
      <c r="G2888" t="s">
        <v>122899</v>
      </c>
      <c r="H2888" t="s">
        <v>122898</v>
      </c>
      <c r="I2888" t="s">
        <v>2642</v>
      </c>
      <c r="J2888" t="s">
        <v>122897</v>
      </c>
      <c r="K2888" t="s">
        <v>208</v>
      </c>
      <c r="L2888" t="s">
        <v>122896</v>
      </c>
      <c r="N2888" t="s">
        <v>208</v>
      </c>
      <c r="O2888" t="s">
        <v>476</v>
      </c>
      <c r="P2888" t="s">
        <v>476</v>
      </c>
    </row>
    <row r="2889" spans="1:16">
      <c r="A2889" s="484" t="s">
        <v>55679</v>
      </c>
      <c r="B2889" s="485" t="s">
        <v>55678</v>
      </c>
      <c r="C2889" t="s">
        <v>55677</v>
      </c>
      <c r="D2889" t="s">
        <v>55676</v>
      </c>
      <c r="E2889" t="str">
        <f t="shared" si="45"/>
        <v>240631 - IME</v>
      </c>
      <c r="F2889" t="s">
        <v>2211</v>
      </c>
      <c r="G2889" t="s">
        <v>55675</v>
      </c>
      <c r="H2889" t="s">
        <v>55674</v>
      </c>
      <c r="I2889" t="s">
        <v>3364</v>
      </c>
      <c r="J2889" t="s">
        <v>55673</v>
      </c>
      <c r="K2889" t="s">
        <v>208</v>
      </c>
      <c r="L2889" t="s">
        <v>55672</v>
      </c>
      <c r="N2889" t="s">
        <v>208</v>
      </c>
      <c r="O2889" t="s">
        <v>476</v>
      </c>
      <c r="P2889" t="s">
        <v>476</v>
      </c>
    </row>
    <row r="2890" spans="1:16">
      <c r="A2890" s="484" t="s">
        <v>57277</v>
      </c>
      <c r="B2890" s="485" t="s">
        <v>57276</v>
      </c>
      <c r="C2890" t="s">
        <v>57275</v>
      </c>
      <c r="D2890" t="s">
        <v>57274</v>
      </c>
      <c r="E2890" t="str">
        <f t="shared" si="45"/>
        <v>327608 - INSTEP</v>
      </c>
      <c r="F2890" t="s">
        <v>57273</v>
      </c>
      <c r="G2890" t="s">
        <v>57272</v>
      </c>
      <c r="I2890" t="s">
        <v>5864</v>
      </c>
      <c r="J2890" t="s">
        <v>57271</v>
      </c>
      <c r="K2890" t="s">
        <v>208</v>
      </c>
      <c r="L2890" t="s">
        <v>57270</v>
      </c>
      <c r="N2890" t="s">
        <v>208</v>
      </c>
      <c r="O2890" t="s">
        <v>476</v>
      </c>
      <c r="P2890" t="s">
        <v>476</v>
      </c>
    </row>
    <row r="2891" spans="1:16">
      <c r="A2891" s="484" t="s">
        <v>93817</v>
      </c>
      <c r="B2891" s="485" t="s">
        <v>93816</v>
      </c>
      <c r="C2891" t="s">
        <v>93815</v>
      </c>
      <c r="D2891" t="s">
        <v>93814</v>
      </c>
      <c r="E2891" t="str">
        <f t="shared" si="45"/>
        <v>366584 - CODES 84</v>
      </c>
      <c r="F2891" t="s">
        <v>7292</v>
      </c>
      <c r="G2891" t="s">
        <v>93813</v>
      </c>
      <c r="I2891" t="s">
        <v>4549</v>
      </c>
      <c r="J2891" t="s">
        <v>93812</v>
      </c>
      <c r="K2891" t="s">
        <v>208</v>
      </c>
      <c r="L2891" t="s">
        <v>93811</v>
      </c>
      <c r="N2891" t="s">
        <v>208</v>
      </c>
      <c r="O2891" t="s">
        <v>476</v>
      </c>
      <c r="P2891" t="s">
        <v>476</v>
      </c>
    </row>
    <row r="2892" spans="1:16">
      <c r="A2892" s="484" t="s">
        <v>6885</v>
      </c>
      <c r="B2892" s="485" t="s">
        <v>6884</v>
      </c>
      <c r="C2892" t="s">
        <v>6883</v>
      </c>
      <c r="D2892" t="s">
        <v>6882</v>
      </c>
      <c r="E2892" t="str">
        <f t="shared" si="45"/>
        <v>445630 - UR FRANCAS GE</v>
      </c>
      <c r="F2892" t="s">
        <v>707</v>
      </c>
      <c r="G2892" t="s">
        <v>6881</v>
      </c>
      <c r="I2892" t="s">
        <v>6880</v>
      </c>
      <c r="J2892" t="s">
        <v>6879</v>
      </c>
      <c r="K2892" t="s">
        <v>208</v>
      </c>
      <c r="L2892" t="s">
        <v>6878</v>
      </c>
      <c r="N2892" t="s">
        <v>208</v>
      </c>
      <c r="O2892" t="s">
        <v>476</v>
      </c>
      <c r="P2892" t="s">
        <v>476</v>
      </c>
    </row>
    <row r="2893" spans="1:16">
      <c r="A2893" s="484" t="s">
        <v>117649</v>
      </c>
      <c r="B2893" s="485" t="s">
        <v>117648</v>
      </c>
      <c r="C2893" t="s">
        <v>117647</v>
      </c>
      <c r="D2893" t="s">
        <v>117646</v>
      </c>
      <c r="E2893" t="str">
        <f t="shared" si="45"/>
        <v>589202 - ATELIER 2</v>
      </c>
      <c r="F2893" t="s">
        <v>1848</v>
      </c>
      <c r="G2893" t="s">
        <v>117645</v>
      </c>
      <c r="H2893" t="s">
        <v>117644</v>
      </c>
      <c r="I2893" t="s">
        <v>1148</v>
      </c>
      <c r="J2893" t="s">
        <v>117643</v>
      </c>
      <c r="K2893" t="s">
        <v>208</v>
      </c>
      <c r="L2893" t="s">
        <v>117642</v>
      </c>
      <c r="N2893" t="s">
        <v>208</v>
      </c>
      <c r="O2893" t="s">
        <v>476</v>
      </c>
      <c r="P2893" t="s">
        <v>476</v>
      </c>
    </row>
    <row r="2894" spans="1:16">
      <c r="A2894" s="484" t="s">
        <v>130113</v>
      </c>
      <c r="B2894" s="485" t="s">
        <v>130112</v>
      </c>
      <c r="C2894" t="s">
        <v>130111</v>
      </c>
      <c r="D2894" t="s">
        <v>130111</v>
      </c>
      <c r="E2894" t="str">
        <f t="shared" si="45"/>
        <v>204961 - ALMA</v>
      </c>
      <c r="F2894" t="s">
        <v>2211</v>
      </c>
      <c r="G2894" t="s">
        <v>130110</v>
      </c>
      <c r="I2894" t="s">
        <v>5512</v>
      </c>
      <c r="J2894" t="s">
        <v>130109</v>
      </c>
      <c r="K2894" t="s">
        <v>208</v>
      </c>
      <c r="L2894" t="s">
        <v>130108</v>
      </c>
      <c r="N2894" t="s">
        <v>208</v>
      </c>
      <c r="O2894" t="s">
        <v>476</v>
      </c>
      <c r="P2894" t="s">
        <v>476</v>
      </c>
    </row>
    <row r="2895" spans="1:16">
      <c r="A2895" s="484" t="s">
        <v>52035</v>
      </c>
      <c r="B2895" s="485" t="s">
        <v>52029</v>
      </c>
      <c r="C2895" t="s">
        <v>52028</v>
      </c>
      <c r="D2895" t="s">
        <v>52034</v>
      </c>
      <c r="E2895" t="str">
        <f t="shared" si="45"/>
        <v>16196 - INSUP AQUITAINE BORDEAUX</v>
      </c>
      <c r="F2895" t="s">
        <v>19544</v>
      </c>
      <c r="G2895" t="s">
        <v>52033</v>
      </c>
      <c r="I2895" t="s">
        <v>749</v>
      </c>
      <c r="J2895" t="s">
        <v>52032</v>
      </c>
      <c r="K2895" t="s">
        <v>208</v>
      </c>
      <c r="L2895" t="s">
        <v>52031</v>
      </c>
      <c r="N2895" t="s">
        <v>208</v>
      </c>
      <c r="O2895" t="s">
        <v>476</v>
      </c>
      <c r="P2895" t="s">
        <v>476</v>
      </c>
    </row>
    <row r="2896" spans="1:16">
      <c r="A2896" s="484" t="s">
        <v>52030</v>
      </c>
      <c r="B2896" s="485" t="s">
        <v>52029</v>
      </c>
      <c r="C2896" t="s">
        <v>52028</v>
      </c>
      <c r="D2896" t="s">
        <v>52027</v>
      </c>
      <c r="E2896" t="str">
        <f t="shared" si="45"/>
        <v>676810 - INSUP AQUITAINE LUCON</v>
      </c>
      <c r="F2896" t="s">
        <v>8675</v>
      </c>
      <c r="G2896" t="s">
        <v>52026</v>
      </c>
      <c r="I2896" t="s">
        <v>52025</v>
      </c>
      <c r="J2896" t="s">
        <v>52024</v>
      </c>
      <c r="K2896" t="s">
        <v>208</v>
      </c>
      <c r="L2896" t="s">
        <v>52023</v>
      </c>
      <c r="N2896" t="s">
        <v>208</v>
      </c>
      <c r="O2896" t="s">
        <v>476</v>
      </c>
      <c r="P2896" t="s">
        <v>476</v>
      </c>
    </row>
    <row r="2897" spans="1:16">
      <c r="A2897" s="484" t="s">
        <v>52040</v>
      </c>
      <c r="B2897" s="485" t="s">
        <v>52029</v>
      </c>
      <c r="C2897" t="s">
        <v>52028</v>
      </c>
      <c r="D2897" t="s">
        <v>52039</v>
      </c>
      <c r="E2897" t="str">
        <f t="shared" si="45"/>
        <v>604008 - INSUP AQUITAINE AGEN</v>
      </c>
      <c r="F2897" t="s">
        <v>44456</v>
      </c>
      <c r="G2897" t="s">
        <v>52038</v>
      </c>
      <c r="I2897" t="s">
        <v>12454</v>
      </c>
      <c r="J2897" t="s">
        <v>52037</v>
      </c>
      <c r="K2897" t="s">
        <v>208</v>
      </c>
      <c r="L2897" t="s">
        <v>52036</v>
      </c>
      <c r="N2897" t="s">
        <v>208</v>
      </c>
      <c r="O2897" t="s">
        <v>476</v>
      </c>
      <c r="P2897" t="s">
        <v>476</v>
      </c>
    </row>
    <row r="2898" spans="1:16">
      <c r="A2898" s="484" t="s">
        <v>63829</v>
      </c>
      <c r="B2898" s="485" t="s">
        <v>63828</v>
      </c>
      <c r="C2898" t="s">
        <v>63827</v>
      </c>
      <c r="D2898" t="s">
        <v>63827</v>
      </c>
      <c r="E2898" t="str">
        <f t="shared" si="45"/>
        <v>202228 - GROUPE LYONNAIS PSYCHANALYSE</v>
      </c>
      <c r="F2898" t="s">
        <v>28232</v>
      </c>
      <c r="G2898" t="s">
        <v>63826</v>
      </c>
      <c r="I2898" t="s">
        <v>25816</v>
      </c>
      <c r="J2898" t="s">
        <v>63825</v>
      </c>
      <c r="K2898" t="s">
        <v>208</v>
      </c>
      <c r="L2898" t="s">
        <v>63824</v>
      </c>
      <c r="N2898" t="s">
        <v>208</v>
      </c>
      <c r="O2898" t="s">
        <v>476</v>
      </c>
      <c r="P2898" t="s">
        <v>476</v>
      </c>
    </row>
    <row r="2899" spans="1:16">
      <c r="A2899" s="484" t="s">
        <v>14102</v>
      </c>
      <c r="B2899" s="485" t="s">
        <v>14101</v>
      </c>
      <c r="C2899" t="s">
        <v>14100</v>
      </c>
      <c r="D2899" t="s">
        <v>14100</v>
      </c>
      <c r="E2899" t="str">
        <f t="shared" si="45"/>
        <v>653068 - SOLIDARITE FEMMES LOIRE ATLANTIQUE</v>
      </c>
      <c r="F2899" t="s">
        <v>2771</v>
      </c>
      <c r="G2899" t="s">
        <v>14099</v>
      </c>
      <c r="I2899" t="s">
        <v>1837</v>
      </c>
      <c r="J2899" t="s">
        <v>14098</v>
      </c>
      <c r="K2899" t="s">
        <v>208</v>
      </c>
      <c r="L2899" t="s">
        <v>14097</v>
      </c>
      <c r="N2899" t="s">
        <v>208</v>
      </c>
      <c r="O2899" t="s">
        <v>476</v>
      </c>
      <c r="P2899" t="s">
        <v>476</v>
      </c>
    </row>
    <row r="2900" spans="1:16">
      <c r="A2900" s="484" t="s">
        <v>125507</v>
      </c>
      <c r="B2900" s="485" t="s">
        <v>98388</v>
      </c>
      <c r="C2900" t="s">
        <v>125506</v>
      </c>
      <c r="D2900" t="s">
        <v>125505</v>
      </c>
      <c r="E2900" t="str">
        <f t="shared" si="45"/>
        <v>415418 - AGAP FORMATION</v>
      </c>
      <c r="F2900" t="s">
        <v>1817</v>
      </c>
      <c r="G2900" t="s">
        <v>125504</v>
      </c>
      <c r="I2900" t="s">
        <v>3098</v>
      </c>
      <c r="J2900" t="s">
        <v>125503</v>
      </c>
      <c r="K2900" t="s">
        <v>208</v>
      </c>
      <c r="L2900" t="s">
        <v>125502</v>
      </c>
      <c r="N2900" t="s">
        <v>208</v>
      </c>
      <c r="O2900" t="s">
        <v>476</v>
      </c>
      <c r="P2900" t="s">
        <v>476</v>
      </c>
    </row>
    <row r="2901" spans="1:16">
      <c r="A2901" s="484" t="s">
        <v>98389</v>
      </c>
      <c r="B2901" s="485" t="s">
        <v>98388</v>
      </c>
      <c r="C2901" t="s">
        <v>98387</v>
      </c>
      <c r="D2901" t="s">
        <v>98386</v>
      </c>
      <c r="E2901" t="str">
        <f t="shared" si="45"/>
        <v>632284 - CFAS AGAP FORMATION</v>
      </c>
      <c r="F2901" t="s">
        <v>15784</v>
      </c>
      <c r="G2901" t="s">
        <v>98385</v>
      </c>
      <c r="H2901" t="s">
        <v>98384</v>
      </c>
      <c r="I2901" t="s">
        <v>10794</v>
      </c>
      <c r="K2901" t="s">
        <v>208</v>
      </c>
      <c r="L2901" t="s">
        <v>98383</v>
      </c>
      <c r="N2901" t="s">
        <v>207</v>
      </c>
      <c r="O2901" t="s">
        <v>476</v>
      </c>
      <c r="P2901" t="s">
        <v>476</v>
      </c>
    </row>
    <row r="2902" spans="1:16">
      <c r="A2902" s="484" t="s">
        <v>119531</v>
      </c>
      <c r="B2902" s="485" t="s">
        <v>119530</v>
      </c>
      <c r="C2902" t="s">
        <v>119529</v>
      </c>
      <c r="D2902" t="s">
        <v>119528</v>
      </c>
      <c r="E2902" t="str">
        <f t="shared" si="45"/>
        <v>34915 - ASPEC</v>
      </c>
      <c r="F2902" t="s">
        <v>3093</v>
      </c>
      <c r="G2902" t="s">
        <v>119527</v>
      </c>
      <c r="I2902" t="s">
        <v>626</v>
      </c>
      <c r="J2902" t="s">
        <v>119526</v>
      </c>
      <c r="K2902" t="s">
        <v>208</v>
      </c>
      <c r="L2902" t="s">
        <v>119525</v>
      </c>
      <c r="N2902" t="s">
        <v>208</v>
      </c>
      <c r="O2902" t="s">
        <v>476</v>
      </c>
      <c r="P2902" t="s">
        <v>476</v>
      </c>
    </row>
    <row r="2903" spans="1:16">
      <c r="A2903" s="484" t="s">
        <v>47898</v>
      </c>
      <c r="B2903" s="485" t="s">
        <v>47897</v>
      </c>
      <c r="C2903" t="s">
        <v>47896</v>
      </c>
      <c r="D2903" t="s">
        <v>47896</v>
      </c>
      <c r="E2903" t="str">
        <f t="shared" si="45"/>
        <v>579178 - KNAUF PLATRES ET CIE</v>
      </c>
      <c r="F2903" t="s">
        <v>25502</v>
      </c>
      <c r="G2903" t="s">
        <v>47895</v>
      </c>
      <c r="I2903" t="s">
        <v>47894</v>
      </c>
      <c r="J2903" t="s">
        <v>47893</v>
      </c>
      <c r="K2903" t="s">
        <v>208</v>
      </c>
      <c r="L2903" t="s">
        <v>47892</v>
      </c>
      <c r="N2903" t="s">
        <v>208</v>
      </c>
      <c r="O2903" t="s">
        <v>476</v>
      </c>
      <c r="P2903" t="s">
        <v>476</v>
      </c>
    </row>
    <row r="2904" spans="1:16">
      <c r="A2904" s="484" t="s">
        <v>48145</v>
      </c>
      <c r="B2904" s="485" t="s">
        <v>48144</v>
      </c>
      <c r="C2904" t="s">
        <v>48143</v>
      </c>
      <c r="D2904" t="s">
        <v>48142</v>
      </c>
      <c r="E2904" t="str">
        <f t="shared" si="45"/>
        <v>462147 - KILOUTOU</v>
      </c>
      <c r="F2904" t="s">
        <v>1086</v>
      </c>
      <c r="G2904" t="s">
        <v>48141</v>
      </c>
      <c r="I2904" t="s">
        <v>4451</v>
      </c>
      <c r="J2904" t="s">
        <v>48140</v>
      </c>
      <c r="K2904" t="s">
        <v>208</v>
      </c>
      <c r="L2904" t="s">
        <v>48139</v>
      </c>
      <c r="N2904" t="s">
        <v>208</v>
      </c>
      <c r="O2904" t="s">
        <v>476</v>
      </c>
      <c r="P2904" t="s">
        <v>476</v>
      </c>
    </row>
    <row r="2905" spans="1:16">
      <c r="A2905" s="484" t="s">
        <v>48150</v>
      </c>
      <c r="B2905" s="485" t="s">
        <v>48144</v>
      </c>
      <c r="C2905" t="s">
        <v>48142</v>
      </c>
      <c r="D2905" t="s">
        <v>48149</v>
      </c>
      <c r="E2905" t="str">
        <f t="shared" si="45"/>
        <v>677760 - KILOUTOU ST SATURNIN</v>
      </c>
      <c r="F2905" t="s">
        <v>938</v>
      </c>
      <c r="G2905" t="s">
        <v>48148</v>
      </c>
      <c r="I2905" t="s">
        <v>15428</v>
      </c>
      <c r="J2905" t="s">
        <v>48147</v>
      </c>
      <c r="K2905" t="s">
        <v>208</v>
      </c>
      <c r="L2905" t="s">
        <v>48146</v>
      </c>
      <c r="N2905" t="s">
        <v>208</v>
      </c>
      <c r="O2905" t="s">
        <v>476</v>
      </c>
      <c r="P2905" t="s">
        <v>476</v>
      </c>
    </row>
    <row r="2906" spans="1:16">
      <c r="A2906" s="484" t="s">
        <v>14096</v>
      </c>
      <c r="B2906" s="485" t="s">
        <v>14095</v>
      </c>
      <c r="C2906" t="s">
        <v>14094</v>
      </c>
      <c r="D2906" t="s">
        <v>14094</v>
      </c>
      <c r="E2906" t="str">
        <f t="shared" si="45"/>
        <v>520524 - SOLIDARITE FEMMES 13</v>
      </c>
      <c r="F2906" t="s">
        <v>2801</v>
      </c>
      <c r="G2906" t="s">
        <v>14093</v>
      </c>
      <c r="I2906" t="s">
        <v>7016</v>
      </c>
      <c r="J2906" t="s">
        <v>14092</v>
      </c>
      <c r="K2906" t="s">
        <v>208</v>
      </c>
      <c r="L2906" t="s">
        <v>14091</v>
      </c>
      <c r="N2906" t="s">
        <v>208</v>
      </c>
      <c r="O2906" t="s">
        <v>476</v>
      </c>
      <c r="P2906" t="s">
        <v>476</v>
      </c>
    </row>
    <row r="2907" spans="1:16">
      <c r="A2907" s="484" t="s">
        <v>8286</v>
      </c>
      <c r="C2907" t="s">
        <v>8285</v>
      </c>
      <c r="D2907" t="s">
        <v>8285</v>
      </c>
      <c r="E2907" t="str">
        <f t="shared" si="45"/>
        <v>505870 - UNAFORMEC</v>
      </c>
      <c r="F2907" t="s">
        <v>8284</v>
      </c>
      <c r="G2907" t="s">
        <v>8283</v>
      </c>
      <c r="I2907" t="s">
        <v>8273</v>
      </c>
      <c r="J2907" t="s">
        <v>8282</v>
      </c>
      <c r="K2907" t="s">
        <v>8281</v>
      </c>
      <c r="L2907" t="s">
        <v>8280</v>
      </c>
      <c r="N2907" t="s">
        <v>208</v>
      </c>
      <c r="O2907" t="s">
        <v>476</v>
      </c>
      <c r="P2907" t="s">
        <v>476</v>
      </c>
    </row>
    <row r="2908" spans="1:16">
      <c r="A2908" s="484" t="s">
        <v>106288</v>
      </c>
      <c r="B2908" s="485" t="s">
        <v>106287</v>
      </c>
      <c r="C2908" t="s">
        <v>106286</v>
      </c>
      <c r="D2908" t="s">
        <v>106285</v>
      </c>
      <c r="E2908" t="str">
        <f t="shared" si="45"/>
        <v>198717 - CERA</v>
      </c>
      <c r="F2908" t="s">
        <v>1077</v>
      </c>
      <c r="G2908" t="s">
        <v>106284</v>
      </c>
      <c r="I2908" t="s">
        <v>106283</v>
      </c>
      <c r="J2908" t="s">
        <v>106282</v>
      </c>
      <c r="K2908" t="s">
        <v>208</v>
      </c>
      <c r="L2908" t="s">
        <v>106281</v>
      </c>
      <c r="N2908" t="s">
        <v>208</v>
      </c>
      <c r="O2908" t="s">
        <v>476</v>
      </c>
      <c r="P2908" t="s">
        <v>476</v>
      </c>
    </row>
    <row r="2909" spans="1:16">
      <c r="A2909" s="484" t="s">
        <v>4838</v>
      </c>
      <c r="B2909" s="485" t="s">
        <v>4837</v>
      </c>
      <c r="C2909" t="s">
        <v>4836</v>
      </c>
      <c r="D2909" t="s">
        <v>4835</v>
      </c>
      <c r="E2909" t="str">
        <f t="shared" si="45"/>
        <v>541140 - UST</v>
      </c>
      <c r="F2909" t="s">
        <v>581</v>
      </c>
      <c r="G2909" t="s">
        <v>4834</v>
      </c>
      <c r="I2909" t="s">
        <v>4833</v>
      </c>
      <c r="J2909" t="s">
        <v>4832</v>
      </c>
      <c r="K2909" t="s">
        <v>208</v>
      </c>
      <c r="L2909" t="s">
        <v>4831</v>
      </c>
      <c r="N2909" t="s">
        <v>208</v>
      </c>
      <c r="O2909" t="s">
        <v>476</v>
      </c>
      <c r="P2909" t="s">
        <v>476</v>
      </c>
    </row>
    <row r="2910" spans="1:16">
      <c r="A2910" s="484" t="s">
        <v>86555</v>
      </c>
      <c r="B2910" s="485" t="s">
        <v>86554</v>
      </c>
      <c r="C2910" t="s">
        <v>86553</v>
      </c>
      <c r="D2910" t="s">
        <v>86553</v>
      </c>
      <c r="E2910" t="str">
        <f t="shared" si="45"/>
        <v>136256 - DOMINO</v>
      </c>
      <c r="G2910" t="s">
        <v>86552</v>
      </c>
      <c r="H2910" t="s">
        <v>86551</v>
      </c>
      <c r="I2910" t="s">
        <v>36367</v>
      </c>
      <c r="J2910" t="s">
        <v>86550</v>
      </c>
      <c r="K2910" t="s">
        <v>208</v>
      </c>
      <c r="L2910" t="s">
        <v>86549</v>
      </c>
      <c r="N2910" t="s">
        <v>208</v>
      </c>
      <c r="O2910" t="s">
        <v>476</v>
      </c>
      <c r="P2910" t="s">
        <v>476</v>
      </c>
    </row>
    <row r="2911" spans="1:16">
      <c r="A2911" s="484" t="s">
        <v>73751</v>
      </c>
      <c r="B2911" s="485" t="s">
        <v>73750</v>
      </c>
      <c r="C2911" t="s">
        <v>73749</v>
      </c>
      <c r="D2911" t="s">
        <v>73748</v>
      </c>
      <c r="E2911" t="str">
        <f t="shared" si="45"/>
        <v>530347 - FMCE</v>
      </c>
      <c r="F2911" t="s">
        <v>1142</v>
      </c>
      <c r="G2911" t="s">
        <v>73747</v>
      </c>
      <c r="I2911" t="s">
        <v>1837</v>
      </c>
      <c r="J2911" t="s">
        <v>73746</v>
      </c>
      <c r="K2911" t="s">
        <v>208</v>
      </c>
      <c r="L2911" t="s">
        <v>73745</v>
      </c>
      <c r="N2911" t="s">
        <v>207</v>
      </c>
      <c r="O2911" t="s">
        <v>476</v>
      </c>
      <c r="P2911" t="s">
        <v>476</v>
      </c>
    </row>
    <row r="2912" spans="1:16">
      <c r="A2912" s="484" t="s">
        <v>125348</v>
      </c>
      <c r="B2912" s="485" t="s">
        <v>125347</v>
      </c>
      <c r="C2912" t="s">
        <v>125346</v>
      </c>
      <c r="D2912" t="s">
        <v>125345</v>
      </c>
      <c r="E2912" t="str">
        <f t="shared" si="45"/>
        <v>548170 - AIDAMCIE CFAIE</v>
      </c>
      <c r="F2912" t="s">
        <v>3826</v>
      </c>
      <c r="G2912" t="s">
        <v>125344</v>
      </c>
      <c r="H2912" t="s">
        <v>125343</v>
      </c>
      <c r="I2912" t="s">
        <v>68008</v>
      </c>
      <c r="J2912" t="s">
        <v>125342</v>
      </c>
      <c r="K2912" t="s">
        <v>208</v>
      </c>
      <c r="L2912" t="s">
        <v>125341</v>
      </c>
      <c r="N2912" t="s">
        <v>207</v>
      </c>
      <c r="O2912" t="s">
        <v>476</v>
      </c>
      <c r="P2912" t="s">
        <v>476</v>
      </c>
    </row>
    <row r="2913" spans="1:16">
      <c r="A2913" s="484" t="s">
        <v>106280</v>
      </c>
      <c r="B2913" s="485" t="s">
        <v>106279</v>
      </c>
      <c r="C2913" t="s">
        <v>106278</v>
      </c>
      <c r="D2913" t="s">
        <v>106277</v>
      </c>
      <c r="E2913" t="str">
        <f t="shared" si="45"/>
        <v>418420 - CERT MIDI PYRENEES</v>
      </c>
      <c r="F2913" t="s">
        <v>1554</v>
      </c>
      <c r="H2913" t="s">
        <v>106276</v>
      </c>
      <c r="I2913" t="s">
        <v>106275</v>
      </c>
      <c r="J2913" t="s">
        <v>106274</v>
      </c>
      <c r="K2913" t="s">
        <v>208</v>
      </c>
      <c r="L2913" t="s">
        <v>106273</v>
      </c>
      <c r="N2913" t="s">
        <v>208</v>
      </c>
      <c r="O2913" t="s">
        <v>476</v>
      </c>
      <c r="P2913" t="s">
        <v>476</v>
      </c>
    </row>
    <row r="2914" spans="1:16">
      <c r="A2914" s="484" t="s">
        <v>124654</v>
      </c>
      <c r="B2914" s="485" t="s">
        <v>124642</v>
      </c>
      <c r="C2914" t="s">
        <v>124641</v>
      </c>
      <c r="D2914" t="s">
        <v>124653</v>
      </c>
      <c r="E2914" t="str">
        <f t="shared" si="45"/>
        <v>310104 - ARTS HAUTS DE FRANCE LOOS</v>
      </c>
      <c r="F2914" t="s">
        <v>637</v>
      </c>
      <c r="G2914" t="s">
        <v>124652</v>
      </c>
      <c r="H2914" t="s">
        <v>124651</v>
      </c>
      <c r="I2914" t="s">
        <v>3214</v>
      </c>
      <c r="J2914" t="s">
        <v>124650</v>
      </c>
      <c r="K2914" t="s">
        <v>208</v>
      </c>
      <c r="L2914" t="s">
        <v>124649</v>
      </c>
      <c r="N2914" t="s">
        <v>208</v>
      </c>
      <c r="O2914" t="s">
        <v>476</v>
      </c>
      <c r="P2914" t="s">
        <v>476</v>
      </c>
    </row>
    <row r="2915" spans="1:16">
      <c r="A2915" s="484" t="s">
        <v>124648</v>
      </c>
      <c r="B2915" s="485" t="s">
        <v>124642</v>
      </c>
      <c r="C2915" t="s">
        <v>124641</v>
      </c>
      <c r="D2915" t="s">
        <v>124647</v>
      </c>
      <c r="E2915" t="str">
        <f t="shared" si="45"/>
        <v>492450 - ARTS SITE D'ARTOIS ARRAS</v>
      </c>
      <c r="F2915" t="s">
        <v>2572</v>
      </c>
      <c r="G2915" t="s">
        <v>124646</v>
      </c>
      <c r="I2915" t="s">
        <v>3894</v>
      </c>
      <c r="J2915" t="s">
        <v>124645</v>
      </c>
      <c r="K2915" t="s">
        <v>208</v>
      </c>
      <c r="L2915" t="s">
        <v>124644</v>
      </c>
      <c r="N2915" t="s">
        <v>208</v>
      </c>
      <c r="O2915" t="s">
        <v>476</v>
      </c>
      <c r="P2915" t="s">
        <v>476</v>
      </c>
    </row>
    <row r="2916" spans="1:16">
      <c r="A2916" s="484" t="s">
        <v>124643</v>
      </c>
      <c r="B2916" s="485" t="s">
        <v>124642</v>
      </c>
      <c r="C2916" t="s">
        <v>124641</v>
      </c>
      <c r="D2916" t="s">
        <v>124640</v>
      </c>
      <c r="E2916" t="str">
        <f t="shared" si="45"/>
        <v>492462 - ARTS SITE GRAND LITTORAL GRANDE SYNTHE</v>
      </c>
      <c r="F2916" t="s">
        <v>1848</v>
      </c>
      <c r="G2916" t="s">
        <v>124639</v>
      </c>
      <c r="H2916" t="s">
        <v>124638</v>
      </c>
      <c r="I2916" t="s">
        <v>106877</v>
      </c>
      <c r="J2916" t="s">
        <v>124637</v>
      </c>
      <c r="K2916" t="s">
        <v>208</v>
      </c>
      <c r="L2916" t="s">
        <v>124636</v>
      </c>
      <c r="N2916" t="s">
        <v>208</v>
      </c>
      <c r="O2916" t="s">
        <v>476</v>
      </c>
      <c r="P2916" t="s">
        <v>476</v>
      </c>
    </row>
    <row r="2917" spans="1:16">
      <c r="A2917" s="484" t="s">
        <v>124659</v>
      </c>
      <c r="B2917" s="485" t="s">
        <v>124642</v>
      </c>
      <c r="C2917" t="s">
        <v>124641</v>
      </c>
      <c r="D2917" t="s">
        <v>124658</v>
      </c>
      <c r="E2917" t="str">
        <f t="shared" si="45"/>
        <v>532174 - ARTS BERCK</v>
      </c>
      <c r="F2917" t="s">
        <v>1077</v>
      </c>
      <c r="G2917" t="s">
        <v>124657</v>
      </c>
      <c r="I2917" t="s">
        <v>54173</v>
      </c>
      <c r="J2917" t="s">
        <v>124656</v>
      </c>
      <c r="K2917" t="s">
        <v>208</v>
      </c>
      <c r="L2917" t="s">
        <v>124655</v>
      </c>
      <c r="N2917" t="s">
        <v>208</v>
      </c>
      <c r="O2917" t="s">
        <v>476</v>
      </c>
      <c r="P2917" t="s">
        <v>476</v>
      </c>
    </row>
    <row r="2918" spans="1:16">
      <c r="A2918" s="484" t="s">
        <v>38784</v>
      </c>
      <c r="B2918" s="485" t="s">
        <v>38783</v>
      </c>
      <c r="C2918" t="s">
        <v>38782</v>
      </c>
      <c r="D2918" t="s">
        <v>38781</v>
      </c>
      <c r="E2918" t="str">
        <f t="shared" si="45"/>
        <v>491032 - MAKE UP FOR EVER PARIS</v>
      </c>
      <c r="F2918" t="s">
        <v>2408</v>
      </c>
      <c r="G2918" t="s">
        <v>38780</v>
      </c>
      <c r="I2918" t="s">
        <v>626</v>
      </c>
      <c r="J2918" t="s">
        <v>38779</v>
      </c>
      <c r="K2918" t="s">
        <v>208</v>
      </c>
      <c r="L2918" t="s">
        <v>38778</v>
      </c>
      <c r="N2918" t="s">
        <v>208</v>
      </c>
      <c r="O2918" t="s">
        <v>476</v>
      </c>
      <c r="P2918" t="s">
        <v>476</v>
      </c>
    </row>
    <row r="2919" spans="1:16">
      <c r="A2919" s="484" t="s">
        <v>38789</v>
      </c>
      <c r="B2919" s="485" t="s">
        <v>38783</v>
      </c>
      <c r="C2919" t="s">
        <v>38788</v>
      </c>
      <c r="D2919" t="s">
        <v>38788</v>
      </c>
      <c r="E2919" t="str">
        <f t="shared" si="45"/>
        <v>514238 - MAKE UP FOR EVER ACADEMY</v>
      </c>
      <c r="F2919" t="s">
        <v>3690</v>
      </c>
      <c r="G2919" t="s">
        <v>38787</v>
      </c>
      <c r="I2919" t="s">
        <v>3346</v>
      </c>
      <c r="J2919" t="s">
        <v>38786</v>
      </c>
      <c r="K2919" t="s">
        <v>208</v>
      </c>
      <c r="L2919" t="s">
        <v>38785</v>
      </c>
      <c r="N2919" t="s">
        <v>208</v>
      </c>
      <c r="O2919" t="s">
        <v>476</v>
      </c>
      <c r="P2919" t="s">
        <v>476</v>
      </c>
    </row>
    <row r="2920" spans="1:16">
      <c r="A2920" s="484" t="s">
        <v>38794</v>
      </c>
      <c r="B2920" s="485" t="s">
        <v>38783</v>
      </c>
      <c r="C2920" t="s">
        <v>38793</v>
      </c>
      <c r="D2920" t="s">
        <v>38792</v>
      </c>
      <c r="E2920" t="str">
        <f t="shared" si="45"/>
        <v>639448 - MAKE UP FOR EVER BOULOGNE BILLANCOURT</v>
      </c>
      <c r="F2920" t="s">
        <v>11652</v>
      </c>
      <c r="G2920" t="s">
        <v>38791</v>
      </c>
      <c r="I2920" t="s">
        <v>1406</v>
      </c>
      <c r="K2920" t="s">
        <v>208</v>
      </c>
      <c r="L2920" t="s">
        <v>38790</v>
      </c>
      <c r="N2920" t="s">
        <v>208</v>
      </c>
      <c r="O2920" t="s">
        <v>476</v>
      </c>
      <c r="P2920" t="s">
        <v>476</v>
      </c>
    </row>
    <row r="2921" spans="1:16">
      <c r="A2921" s="484" t="s">
        <v>15226</v>
      </c>
      <c r="B2921" s="485" t="s">
        <v>15225</v>
      </c>
      <c r="C2921" t="s">
        <v>15224</v>
      </c>
      <c r="D2921" t="s">
        <v>15223</v>
      </c>
      <c r="E2921" t="str">
        <f t="shared" si="45"/>
        <v>385591 - SFED</v>
      </c>
      <c r="F2921" t="s">
        <v>14493</v>
      </c>
      <c r="G2921" t="s">
        <v>14900</v>
      </c>
      <c r="I2921" t="s">
        <v>626</v>
      </c>
      <c r="J2921" t="s">
        <v>15222</v>
      </c>
      <c r="K2921" t="s">
        <v>15221</v>
      </c>
      <c r="L2921" t="s">
        <v>15220</v>
      </c>
      <c r="N2921" t="s">
        <v>208</v>
      </c>
      <c r="O2921" t="s">
        <v>476</v>
      </c>
      <c r="P2921" t="s">
        <v>476</v>
      </c>
    </row>
    <row r="2922" spans="1:16">
      <c r="A2922" s="484" t="s">
        <v>55378</v>
      </c>
      <c r="C2922" t="s">
        <v>55377</v>
      </c>
      <c r="D2922" t="s">
        <v>55376</v>
      </c>
      <c r="E2922" t="str">
        <f t="shared" si="45"/>
        <v>4285 - IRIES</v>
      </c>
      <c r="F2922" t="s">
        <v>1077</v>
      </c>
      <c r="G2922" t="s">
        <v>55375</v>
      </c>
      <c r="I2922" t="s">
        <v>618</v>
      </c>
      <c r="J2922" t="s">
        <v>55374</v>
      </c>
      <c r="K2922" t="s">
        <v>55373</v>
      </c>
      <c r="L2922" t="s">
        <v>55372</v>
      </c>
      <c r="N2922" t="s">
        <v>208</v>
      </c>
      <c r="O2922" t="s">
        <v>476</v>
      </c>
      <c r="P2922" t="s">
        <v>476</v>
      </c>
    </row>
    <row r="2923" spans="1:16">
      <c r="A2923" s="484" t="s">
        <v>89592</v>
      </c>
      <c r="B2923" s="485" t="s">
        <v>89581</v>
      </c>
      <c r="C2923" t="s">
        <v>89587</v>
      </c>
      <c r="D2923" t="s">
        <v>89591</v>
      </c>
      <c r="E2923" t="str">
        <f t="shared" si="45"/>
        <v>402801 - CULTURE ET FORMATION  VALENCIENNES</v>
      </c>
      <c r="F2923" t="s">
        <v>2877</v>
      </c>
      <c r="G2923" t="s">
        <v>89590</v>
      </c>
      <c r="I2923" t="s">
        <v>991</v>
      </c>
      <c r="J2923" t="s">
        <v>89577</v>
      </c>
      <c r="K2923" t="s">
        <v>208</v>
      </c>
      <c r="L2923" t="s">
        <v>89589</v>
      </c>
      <c r="N2923" t="s">
        <v>208</v>
      </c>
      <c r="O2923" t="s">
        <v>476</v>
      </c>
      <c r="P2923" t="s">
        <v>476</v>
      </c>
    </row>
    <row r="2924" spans="1:16">
      <c r="A2924" s="484" t="s">
        <v>89582</v>
      </c>
      <c r="B2924" s="485" t="s">
        <v>89581</v>
      </c>
      <c r="C2924" t="s">
        <v>89580</v>
      </c>
      <c r="D2924" t="s">
        <v>89579</v>
      </c>
      <c r="E2924" t="str">
        <f t="shared" si="45"/>
        <v>637671 - CULTURE ET FORMATION BOULOGNE BILLANCOURT</v>
      </c>
      <c r="F2924" t="s">
        <v>17270</v>
      </c>
      <c r="G2924" t="s">
        <v>89578</v>
      </c>
      <c r="I2924" t="s">
        <v>1406</v>
      </c>
      <c r="J2924" t="s">
        <v>89577</v>
      </c>
      <c r="K2924" t="s">
        <v>208</v>
      </c>
      <c r="L2924" t="s">
        <v>89576</v>
      </c>
      <c r="N2924" t="s">
        <v>208</v>
      </c>
      <c r="O2924" t="s">
        <v>476</v>
      </c>
      <c r="P2924" t="s">
        <v>476</v>
      </c>
    </row>
    <row r="2925" spans="1:16">
      <c r="A2925" s="484" t="s">
        <v>89588</v>
      </c>
      <c r="B2925" s="485" t="s">
        <v>89581</v>
      </c>
      <c r="C2925" t="s">
        <v>89587</v>
      </c>
      <c r="D2925" t="s">
        <v>89586</v>
      </c>
      <c r="E2925" t="str">
        <f t="shared" si="45"/>
        <v>497903 - CULTURE ET FORMATION LYON</v>
      </c>
      <c r="F2925" t="s">
        <v>16791</v>
      </c>
      <c r="G2925" t="s">
        <v>89585</v>
      </c>
      <c r="I2925" t="s">
        <v>802</v>
      </c>
      <c r="J2925" t="s">
        <v>89584</v>
      </c>
      <c r="K2925" t="s">
        <v>208</v>
      </c>
      <c r="L2925" t="s">
        <v>89583</v>
      </c>
      <c r="N2925" t="s">
        <v>208</v>
      </c>
      <c r="O2925" t="s">
        <v>476</v>
      </c>
      <c r="P2925" t="s">
        <v>476</v>
      </c>
    </row>
    <row r="2926" spans="1:16">
      <c r="A2926" s="484" t="s">
        <v>15457</v>
      </c>
      <c r="B2926" s="485" t="s">
        <v>15456</v>
      </c>
      <c r="C2926" t="s">
        <v>15455</v>
      </c>
      <c r="D2926" t="s">
        <v>15454</v>
      </c>
      <c r="E2926" t="str">
        <f t="shared" si="45"/>
        <v>297460 - SFGG</v>
      </c>
      <c r="F2926" t="s">
        <v>3238</v>
      </c>
      <c r="G2926" t="s">
        <v>15453</v>
      </c>
      <c r="I2926" t="s">
        <v>626</v>
      </c>
      <c r="J2926" t="s">
        <v>15452</v>
      </c>
      <c r="K2926" t="s">
        <v>208</v>
      </c>
      <c r="L2926" t="s">
        <v>15451</v>
      </c>
      <c r="N2926" t="s">
        <v>208</v>
      </c>
      <c r="O2926" t="s">
        <v>476</v>
      </c>
      <c r="P2926" t="s">
        <v>476</v>
      </c>
    </row>
    <row r="2927" spans="1:16">
      <c r="A2927" s="484" t="s">
        <v>31090</v>
      </c>
      <c r="B2927" s="485" t="s">
        <v>31089</v>
      </c>
      <c r="C2927" t="s">
        <v>31088</v>
      </c>
      <c r="D2927" t="s">
        <v>31088</v>
      </c>
      <c r="E2927" t="str">
        <f t="shared" si="45"/>
        <v>651310 - ORAPI ACADEMY</v>
      </c>
      <c r="F2927" t="s">
        <v>13845</v>
      </c>
      <c r="G2927" t="s">
        <v>31087</v>
      </c>
      <c r="I2927" t="s">
        <v>31086</v>
      </c>
      <c r="J2927" t="s">
        <v>31085</v>
      </c>
      <c r="K2927" t="s">
        <v>208</v>
      </c>
      <c r="L2927" t="s">
        <v>31084</v>
      </c>
      <c r="N2927" t="s">
        <v>208</v>
      </c>
      <c r="O2927" t="s">
        <v>476</v>
      </c>
      <c r="P2927" t="s">
        <v>476</v>
      </c>
    </row>
    <row r="2928" spans="1:16">
      <c r="A2928" s="484" t="s">
        <v>28454</v>
      </c>
      <c r="B2928" s="485" t="s">
        <v>28453</v>
      </c>
      <c r="C2928" t="s">
        <v>28452</v>
      </c>
      <c r="D2928" t="s">
        <v>28451</v>
      </c>
      <c r="E2928" t="str">
        <f t="shared" si="45"/>
        <v>620221 - PETIT JEAN CLAUDE RENE LUCIEN - IFDS</v>
      </c>
      <c r="F2928" t="s">
        <v>9586</v>
      </c>
      <c r="G2928" t="s">
        <v>28450</v>
      </c>
      <c r="I2928" t="s">
        <v>28449</v>
      </c>
      <c r="J2928" t="s">
        <v>28448</v>
      </c>
      <c r="K2928" t="s">
        <v>208</v>
      </c>
      <c r="L2928" t="s">
        <v>28447</v>
      </c>
      <c r="N2928" t="s">
        <v>208</v>
      </c>
      <c r="O2928" t="s">
        <v>476</v>
      </c>
      <c r="P2928" t="s">
        <v>476</v>
      </c>
    </row>
    <row r="2929" spans="1:16">
      <c r="A2929" s="484" t="s">
        <v>92460</v>
      </c>
      <c r="B2929" s="485" t="s">
        <v>92459</v>
      </c>
      <c r="C2929" t="s">
        <v>92458</v>
      </c>
      <c r="D2929" t="s">
        <v>92457</v>
      </c>
      <c r="E2929" t="str">
        <f t="shared" si="45"/>
        <v>633045 - CAUE</v>
      </c>
      <c r="F2929" t="s">
        <v>8481</v>
      </c>
      <c r="G2929" t="s">
        <v>92456</v>
      </c>
      <c r="H2929" t="s">
        <v>92455</v>
      </c>
      <c r="I2929" t="s">
        <v>8115</v>
      </c>
      <c r="J2929" t="s">
        <v>92454</v>
      </c>
      <c r="K2929" t="s">
        <v>208</v>
      </c>
      <c r="L2929" t="s">
        <v>92453</v>
      </c>
      <c r="N2929" t="s">
        <v>208</v>
      </c>
      <c r="O2929" t="s">
        <v>476</v>
      </c>
      <c r="P2929" t="s">
        <v>476</v>
      </c>
    </row>
    <row r="2930" spans="1:16">
      <c r="A2930" s="484" t="s">
        <v>655</v>
      </c>
      <c r="B2930" s="485" t="s">
        <v>654</v>
      </c>
      <c r="C2930" t="s">
        <v>653</v>
      </c>
      <c r="D2930" t="s">
        <v>653</v>
      </c>
      <c r="E2930" t="str">
        <f t="shared" si="45"/>
        <v>476717 - 4D</v>
      </c>
      <c r="F2930" t="s">
        <v>605</v>
      </c>
      <c r="G2930" t="s">
        <v>652</v>
      </c>
      <c r="H2930" t="s">
        <v>651</v>
      </c>
      <c r="I2930" t="s">
        <v>650</v>
      </c>
      <c r="J2930" t="s">
        <v>649</v>
      </c>
      <c r="K2930" t="s">
        <v>208</v>
      </c>
      <c r="L2930" t="s">
        <v>648</v>
      </c>
      <c r="N2930" t="s">
        <v>208</v>
      </c>
      <c r="O2930" t="s">
        <v>476</v>
      </c>
      <c r="P2930" t="s">
        <v>476</v>
      </c>
    </row>
    <row r="2931" spans="1:16">
      <c r="A2931" s="484" t="s">
        <v>105892</v>
      </c>
      <c r="B2931" s="485" t="s">
        <v>105891</v>
      </c>
      <c r="C2931" t="s">
        <v>105890</v>
      </c>
      <c r="D2931" t="s">
        <v>105889</v>
      </c>
      <c r="E2931" t="str">
        <f t="shared" si="45"/>
        <v>152 - CEFH</v>
      </c>
      <c r="F2931" t="s">
        <v>26312</v>
      </c>
      <c r="G2931" t="s">
        <v>105888</v>
      </c>
      <c r="H2931" t="s">
        <v>105887</v>
      </c>
      <c r="I2931" t="s">
        <v>19965</v>
      </c>
      <c r="J2931" t="s">
        <v>105886</v>
      </c>
      <c r="K2931" t="s">
        <v>105885</v>
      </c>
      <c r="L2931" t="s">
        <v>105884</v>
      </c>
      <c r="N2931" t="s">
        <v>208</v>
      </c>
      <c r="O2931" t="s">
        <v>476</v>
      </c>
      <c r="P2931" t="s">
        <v>476</v>
      </c>
    </row>
    <row r="2932" spans="1:16">
      <c r="A2932" s="484" t="s">
        <v>25432</v>
      </c>
      <c r="B2932" s="485" t="s">
        <v>25431</v>
      </c>
      <c r="C2932" t="s">
        <v>25430</v>
      </c>
      <c r="D2932" t="s">
        <v>25429</v>
      </c>
      <c r="E2932" t="str">
        <f t="shared" si="45"/>
        <v>46553 - PROMOTION SANTE IREPS PAYS DE LA LOIRE</v>
      </c>
      <c r="F2932" t="s">
        <v>25428</v>
      </c>
      <c r="G2932" t="s">
        <v>25427</v>
      </c>
      <c r="H2932" t="s">
        <v>25426</v>
      </c>
      <c r="I2932" t="s">
        <v>1837</v>
      </c>
      <c r="J2932" t="s">
        <v>25425</v>
      </c>
      <c r="K2932" t="s">
        <v>25424</v>
      </c>
      <c r="L2932" t="s">
        <v>25423</v>
      </c>
      <c r="N2932" t="s">
        <v>208</v>
      </c>
      <c r="O2932" t="s">
        <v>476</v>
      </c>
      <c r="P2932" t="s">
        <v>476</v>
      </c>
    </row>
    <row r="2933" spans="1:16">
      <c r="A2933" s="484" t="s">
        <v>99967</v>
      </c>
      <c r="B2933" s="485" t="s">
        <v>99966</v>
      </c>
      <c r="C2933" t="s">
        <v>99965</v>
      </c>
      <c r="D2933" t="s">
        <v>99964</v>
      </c>
      <c r="E2933" t="str">
        <f t="shared" si="45"/>
        <v>527609 - CPIE</v>
      </c>
      <c r="F2933" t="s">
        <v>2572</v>
      </c>
      <c r="G2933" t="s">
        <v>99963</v>
      </c>
      <c r="I2933" t="s">
        <v>99962</v>
      </c>
      <c r="J2933" t="s">
        <v>99961</v>
      </c>
      <c r="K2933" t="s">
        <v>208</v>
      </c>
      <c r="L2933" t="s">
        <v>99960</v>
      </c>
      <c r="N2933" t="s">
        <v>208</v>
      </c>
      <c r="O2933" t="s">
        <v>476</v>
      </c>
      <c r="P2933" t="s">
        <v>476</v>
      </c>
    </row>
    <row r="2934" spans="1:16">
      <c r="A2934" s="484" t="s">
        <v>59215</v>
      </c>
      <c r="B2934" s="485" t="s">
        <v>59214</v>
      </c>
      <c r="C2934" t="s">
        <v>59213</v>
      </c>
      <c r="D2934" t="s">
        <v>59212</v>
      </c>
      <c r="E2934" t="str">
        <f t="shared" si="45"/>
        <v>663566 - IFEAP</v>
      </c>
      <c r="F2934" t="s">
        <v>16536</v>
      </c>
      <c r="G2934" t="s">
        <v>59211</v>
      </c>
      <c r="I2934" t="s">
        <v>1647</v>
      </c>
      <c r="K2934" t="s">
        <v>208</v>
      </c>
      <c r="L2934" t="s">
        <v>59210</v>
      </c>
      <c r="N2934" t="s">
        <v>208</v>
      </c>
      <c r="O2934" t="s">
        <v>476</v>
      </c>
      <c r="P2934" t="s">
        <v>476</v>
      </c>
    </row>
    <row r="2935" spans="1:16">
      <c r="A2935" s="484" t="s">
        <v>100421</v>
      </c>
      <c r="B2935" s="485" t="s">
        <v>100420</v>
      </c>
      <c r="C2935" t="s">
        <v>100419</v>
      </c>
      <c r="D2935" t="s">
        <v>100419</v>
      </c>
      <c r="E2935" t="str">
        <f t="shared" si="45"/>
        <v>432544 - CENTRE INTERNATIONAL DU VITRAIL CHARTRES</v>
      </c>
      <c r="F2935" t="s">
        <v>2524</v>
      </c>
      <c r="G2935" t="s">
        <v>100418</v>
      </c>
      <c r="I2935" t="s">
        <v>7704</v>
      </c>
      <c r="J2935" t="s">
        <v>100417</v>
      </c>
      <c r="K2935" t="s">
        <v>208</v>
      </c>
      <c r="L2935" t="s">
        <v>100416</v>
      </c>
      <c r="N2935" t="s">
        <v>208</v>
      </c>
      <c r="O2935" t="s">
        <v>476</v>
      </c>
      <c r="P2935" t="s">
        <v>476</v>
      </c>
    </row>
    <row r="2936" spans="1:16">
      <c r="A2936" s="484" t="s">
        <v>45390</v>
      </c>
      <c r="B2936" s="485" t="s">
        <v>45389</v>
      </c>
      <c r="C2936" t="s">
        <v>45388</v>
      </c>
      <c r="D2936" t="s">
        <v>45387</v>
      </c>
      <c r="E2936" t="str">
        <f t="shared" si="45"/>
        <v>226385 - LAURENT GEORGES</v>
      </c>
      <c r="F2936" t="s">
        <v>1513</v>
      </c>
      <c r="G2936" t="s">
        <v>45386</v>
      </c>
      <c r="I2936" t="s">
        <v>45385</v>
      </c>
      <c r="J2936" t="s">
        <v>45384</v>
      </c>
      <c r="K2936" t="s">
        <v>208</v>
      </c>
      <c r="L2936" t="s">
        <v>45383</v>
      </c>
      <c r="N2936" t="s">
        <v>208</v>
      </c>
      <c r="O2936" t="s">
        <v>476</v>
      </c>
      <c r="P2936" t="s">
        <v>476</v>
      </c>
    </row>
    <row r="2937" spans="1:16">
      <c r="A2937" s="484" t="s">
        <v>99455</v>
      </c>
      <c r="B2937" s="485" t="s">
        <v>99454</v>
      </c>
      <c r="C2937" t="s">
        <v>99453</v>
      </c>
      <c r="D2937" t="s">
        <v>99452</v>
      </c>
      <c r="E2937" t="str">
        <f t="shared" si="45"/>
        <v>113098 - CTO BOAL</v>
      </c>
      <c r="F2937" t="s">
        <v>1086</v>
      </c>
      <c r="G2937" t="s">
        <v>99451</v>
      </c>
      <c r="I2937" t="s">
        <v>8273</v>
      </c>
      <c r="J2937" t="s">
        <v>99450</v>
      </c>
      <c r="K2937" t="s">
        <v>208</v>
      </c>
      <c r="L2937" t="s">
        <v>99449</v>
      </c>
      <c r="N2937" t="s">
        <v>208</v>
      </c>
      <c r="O2937" t="s">
        <v>476</v>
      </c>
      <c r="P2937" t="s">
        <v>476</v>
      </c>
    </row>
    <row r="2938" spans="1:16">
      <c r="A2938" s="484" t="s">
        <v>122924</v>
      </c>
      <c r="B2938" s="485" t="s">
        <v>122923</v>
      </c>
      <c r="C2938" t="s">
        <v>122922</v>
      </c>
      <c r="D2938" t="s">
        <v>122921</v>
      </c>
      <c r="E2938" t="str">
        <f t="shared" si="45"/>
        <v>266802 - ADES RHONE</v>
      </c>
      <c r="F2938" t="s">
        <v>2104</v>
      </c>
      <c r="G2938" t="s">
        <v>122920</v>
      </c>
      <c r="I2938" t="s">
        <v>3431</v>
      </c>
      <c r="J2938" t="s">
        <v>122919</v>
      </c>
      <c r="K2938" t="s">
        <v>208</v>
      </c>
      <c r="L2938" t="s">
        <v>122918</v>
      </c>
      <c r="N2938" t="s">
        <v>208</v>
      </c>
      <c r="O2938" t="s">
        <v>476</v>
      </c>
      <c r="P2938" t="s">
        <v>476</v>
      </c>
    </row>
    <row r="2939" spans="1:16">
      <c r="A2939" s="484" t="s">
        <v>72825</v>
      </c>
      <c r="B2939" s="485" t="s">
        <v>72824</v>
      </c>
      <c r="C2939" t="s">
        <v>72823</v>
      </c>
      <c r="D2939" t="s">
        <v>72822</v>
      </c>
      <c r="E2939" t="str">
        <f t="shared" si="45"/>
        <v>654176 - FPSR</v>
      </c>
      <c r="F2939" t="s">
        <v>19501</v>
      </c>
      <c r="G2939" t="s">
        <v>72821</v>
      </c>
      <c r="I2939" t="s">
        <v>12368</v>
      </c>
      <c r="J2939" t="s">
        <v>72820</v>
      </c>
      <c r="K2939" t="s">
        <v>208</v>
      </c>
      <c r="L2939" t="s">
        <v>72819</v>
      </c>
      <c r="N2939" t="s">
        <v>208</v>
      </c>
      <c r="O2939" t="s">
        <v>476</v>
      </c>
      <c r="P2939" t="s">
        <v>476</v>
      </c>
    </row>
    <row r="2940" spans="1:16">
      <c r="A2940" s="484" t="s">
        <v>88554</v>
      </c>
      <c r="B2940" s="485" t="s">
        <v>88553</v>
      </c>
      <c r="C2940" t="s">
        <v>88552</v>
      </c>
      <c r="D2940" t="s">
        <v>88551</v>
      </c>
      <c r="E2940" t="str">
        <f t="shared" si="45"/>
        <v>263977 - DELALUS LE PLESSIS ROBINSON</v>
      </c>
      <c r="F2940" t="s">
        <v>3699</v>
      </c>
      <c r="G2940" t="s">
        <v>88550</v>
      </c>
      <c r="I2940" t="s">
        <v>26829</v>
      </c>
      <c r="J2940" t="s">
        <v>88549</v>
      </c>
      <c r="K2940" t="s">
        <v>208</v>
      </c>
      <c r="L2940" t="s">
        <v>88548</v>
      </c>
      <c r="N2940" t="s">
        <v>208</v>
      </c>
      <c r="O2940" t="s">
        <v>476</v>
      </c>
      <c r="P2940" t="s">
        <v>476</v>
      </c>
    </row>
    <row r="2941" spans="1:16">
      <c r="A2941" s="484" t="s">
        <v>15655</v>
      </c>
      <c r="B2941" s="485" t="s">
        <v>15654</v>
      </c>
      <c r="C2941" t="s">
        <v>15653</v>
      </c>
      <c r="D2941" t="s">
        <v>15653</v>
      </c>
      <c r="E2941" t="str">
        <f t="shared" si="45"/>
        <v>596425 - SOCIETE EDITION RECHERCHES &amp; SYNTHESES ERES</v>
      </c>
      <c r="F2941" t="s">
        <v>11439</v>
      </c>
      <c r="G2941" t="s">
        <v>15652</v>
      </c>
      <c r="I2941" t="s">
        <v>603</v>
      </c>
      <c r="J2941" t="s">
        <v>15651</v>
      </c>
      <c r="K2941" t="s">
        <v>208</v>
      </c>
      <c r="L2941" t="s">
        <v>15650</v>
      </c>
      <c r="N2941" t="s">
        <v>208</v>
      </c>
      <c r="O2941" t="s">
        <v>476</v>
      </c>
      <c r="P2941" t="s">
        <v>476</v>
      </c>
    </row>
    <row r="2942" spans="1:16">
      <c r="A2942" s="484" t="s">
        <v>106628</v>
      </c>
      <c r="B2942" s="485" t="s">
        <v>106627</v>
      </c>
      <c r="C2942" t="s">
        <v>106626</v>
      </c>
      <c r="D2942" t="s">
        <v>106625</v>
      </c>
      <c r="E2942" t="str">
        <f t="shared" si="45"/>
        <v>406636 - CENTRE DE READAPTATION PROF ST AMANT TALLENDE</v>
      </c>
      <c r="F2942" t="s">
        <v>8516</v>
      </c>
      <c r="G2942" t="s">
        <v>106624</v>
      </c>
      <c r="I2942" t="s">
        <v>81488</v>
      </c>
      <c r="J2942" t="s">
        <v>106623</v>
      </c>
      <c r="K2942" t="s">
        <v>208</v>
      </c>
      <c r="L2942" t="s">
        <v>106622</v>
      </c>
      <c r="N2942" t="s">
        <v>208</v>
      </c>
      <c r="O2942" t="s">
        <v>476</v>
      </c>
      <c r="P2942" t="s">
        <v>476</v>
      </c>
    </row>
    <row r="2943" spans="1:16">
      <c r="A2943" s="484" t="s">
        <v>41377</v>
      </c>
      <c r="B2943" s="485" t="s">
        <v>41376</v>
      </c>
      <c r="C2943" t="s">
        <v>41375</v>
      </c>
      <c r="D2943" t="s">
        <v>41374</v>
      </c>
      <c r="E2943" t="str">
        <f t="shared" si="45"/>
        <v>439484 - LYCEE AGRICOLE PRIVE</v>
      </c>
      <c r="F2943" t="s">
        <v>15332</v>
      </c>
      <c r="G2943" t="s">
        <v>41373</v>
      </c>
      <c r="I2943" t="s">
        <v>19666</v>
      </c>
      <c r="J2943" t="s">
        <v>41372</v>
      </c>
      <c r="K2943" t="s">
        <v>208</v>
      </c>
      <c r="L2943" t="s">
        <v>41371</v>
      </c>
      <c r="N2943" t="s">
        <v>207</v>
      </c>
      <c r="O2943" t="s">
        <v>476</v>
      </c>
      <c r="P2943" t="s">
        <v>476</v>
      </c>
    </row>
    <row r="2944" spans="1:16">
      <c r="A2944" s="484" t="s">
        <v>33497</v>
      </c>
      <c r="B2944" s="485" t="s">
        <v>33496</v>
      </c>
      <c r="C2944" t="s">
        <v>33495</v>
      </c>
      <c r="D2944" t="s">
        <v>33495</v>
      </c>
      <c r="E2944" t="str">
        <f t="shared" si="45"/>
        <v>97573 - NEYRIAL INFORMATIQUE</v>
      </c>
      <c r="F2944" t="s">
        <v>3009</v>
      </c>
      <c r="G2944" t="s">
        <v>33494</v>
      </c>
      <c r="H2944" t="s">
        <v>14532</v>
      </c>
      <c r="I2944" t="s">
        <v>1678</v>
      </c>
      <c r="J2944" t="s">
        <v>33493</v>
      </c>
      <c r="K2944" t="s">
        <v>208</v>
      </c>
      <c r="L2944" t="s">
        <v>33492</v>
      </c>
      <c r="N2944" t="s">
        <v>208</v>
      </c>
      <c r="O2944" t="s">
        <v>476</v>
      </c>
      <c r="P2944" t="s">
        <v>476</v>
      </c>
    </row>
    <row r="2945" spans="1:16">
      <c r="A2945" s="484" t="s">
        <v>121511</v>
      </c>
      <c r="B2945" s="485" t="s">
        <v>121510</v>
      </c>
      <c r="C2945" t="s">
        <v>121509</v>
      </c>
      <c r="D2945" t="s">
        <v>121508</v>
      </c>
      <c r="E2945" t="str">
        <f t="shared" si="45"/>
        <v>4972 - AFDN</v>
      </c>
      <c r="F2945" t="s">
        <v>47480</v>
      </c>
      <c r="G2945" t="s">
        <v>121507</v>
      </c>
      <c r="I2945" t="s">
        <v>8273</v>
      </c>
      <c r="J2945" t="s">
        <v>121506</v>
      </c>
      <c r="K2945" t="s">
        <v>208</v>
      </c>
      <c r="L2945" t="s">
        <v>121505</v>
      </c>
      <c r="N2945" t="s">
        <v>208</v>
      </c>
      <c r="O2945" t="s">
        <v>476</v>
      </c>
      <c r="P2945" t="s">
        <v>476</v>
      </c>
    </row>
    <row r="2946" spans="1:16">
      <c r="A2946" s="484" t="s">
        <v>134007</v>
      </c>
      <c r="B2946" s="485" t="s">
        <v>134006</v>
      </c>
      <c r="C2946" t="s">
        <v>134005</v>
      </c>
      <c r="D2946" t="s">
        <v>134005</v>
      </c>
      <c r="E2946" t="str">
        <f t="shared" ref="E2946:E3009" si="46">_xlfn.CONCAT(L2946," - ",D2946)</f>
        <v>12932 - AEK</v>
      </c>
      <c r="F2946" t="s">
        <v>498</v>
      </c>
      <c r="G2946" t="s">
        <v>134004</v>
      </c>
      <c r="I2946" t="s">
        <v>9512</v>
      </c>
      <c r="J2946" t="s">
        <v>134003</v>
      </c>
      <c r="K2946" t="s">
        <v>208</v>
      </c>
      <c r="L2946" t="s">
        <v>134002</v>
      </c>
      <c r="N2946" t="s">
        <v>208</v>
      </c>
      <c r="O2946" t="s">
        <v>476</v>
      </c>
      <c r="P2946" t="s">
        <v>476</v>
      </c>
    </row>
    <row r="2947" spans="1:16">
      <c r="A2947" s="484" t="s">
        <v>56122</v>
      </c>
      <c r="B2947" s="485" t="s">
        <v>56121</v>
      </c>
      <c r="C2947" t="s">
        <v>56120</v>
      </c>
      <c r="D2947" t="s">
        <v>56119</v>
      </c>
      <c r="E2947" t="str">
        <f t="shared" si="46"/>
        <v>540365 - IFRBTP 77 DAMMARIE LES LYS</v>
      </c>
      <c r="F2947" t="s">
        <v>4705</v>
      </c>
      <c r="G2947" t="s">
        <v>56118</v>
      </c>
      <c r="I2947" t="s">
        <v>47362</v>
      </c>
      <c r="J2947" t="s">
        <v>56117</v>
      </c>
      <c r="K2947" t="s">
        <v>208</v>
      </c>
      <c r="L2947" t="s">
        <v>56116</v>
      </c>
      <c r="N2947" t="s">
        <v>208</v>
      </c>
      <c r="O2947" t="s">
        <v>476</v>
      </c>
      <c r="P2947" t="s">
        <v>476</v>
      </c>
    </row>
    <row r="2948" spans="1:16">
      <c r="A2948" s="484" t="s">
        <v>108852</v>
      </c>
      <c r="B2948" s="485" t="s">
        <v>108851</v>
      </c>
      <c r="C2948" t="s">
        <v>108850</v>
      </c>
      <c r="D2948" t="s">
        <v>108850</v>
      </c>
      <c r="E2948" t="str">
        <f t="shared" si="46"/>
        <v>340911 - CEGI ALFA</v>
      </c>
      <c r="F2948" t="s">
        <v>571</v>
      </c>
      <c r="G2948" t="s">
        <v>108849</v>
      </c>
      <c r="H2948" t="s">
        <v>108848</v>
      </c>
      <c r="I2948" t="s">
        <v>1678</v>
      </c>
      <c r="J2948" t="s">
        <v>108847</v>
      </c>
      <c r="K2948" t="s">
        <v>208</v>
      </c>
      <c r="L2948" t="s">
        <v>108846</v>
      </c>
      <c r="N2948" t="s">
        <v>208</v>
      </c>
      <c r="O2948" t="s">
        <v>476</v>
      </c>
      <c r="P2948" t="s">
        <v>476</v>
      </c>
    </row>
    <row r="2949" spans="1:16">
      <c r="A2949" s="484" t="s">
        <v>4177</v>
      </c>
      <c r="B2949" s="485" t="s">
        <v>4176</v>
      </c>
      <c r="C2949" t="s">
        <v>4175</v>
      </c>
      <c r="D2949" t="s">
        <v>4175</v>
      </c>
      <c r="E2949" t="str">
        <f t="shared" si="46"/>
        <v>314912 - VENDOME BIARD CHANTAL THERESE GERMAINE CER ABC</v>
      </c>
      <c r="F2949" t="s">
        <v>4174</v>
      </c>
      <c r="G2949" t="s">
        <v>4173</v>
      </c>
      <c r="I2949" t="s">
        <v>4172</v>
      </c>
      <c r="J2949" t="s">
        <v>4171</v>
      </c>
      <c r="K2949" t="s">
        <v>208</v>
      </c>
      <c r="L2949" t="s">
        <v>4170</v>
      </c>
      <c r="N2949" t="s">
        <v>208</v>
      </c>
      <c r="O2949" t="s">
        <v>476</v>
      </c>
      <c r="P2949" t="s">
        <v>476</v>
      </c>
    </row>
    <row r="2950" spans="1:16">
      <c r="A2950" s="484" t="s">
        <v>16761</v>
      </c>
      <c r="B2950" s="485" t="s">
        <v>16760</v>
      </c>
      <c r="C2950" t="s">
        <v>16759</v>
      </c>
      <c r="D2950" t="s">
        <v>16758</v>
      </c>
      <c r="E2950" t="str">
        <f t="shared" si="46"/>
        <v>534584 - SIRAC</v>
      </c>
      <c r="F2950" t="s">
        <v>16757</v>
      </c>
      <c r="G2950" t="s">
        <v>16756</v>
      </c>
      <c r="I2950" t="s">
        <v>16755</v>
      </c>
      <c r="J2950" t="s">
        <v>16754</v>
      </c>
      <c r="K2950" t="s">
        <v>208</v>
      </c>
      <c r="L2950" t="s">
        <v>16753</v>
      </c>
      <c r="N2950" t="s">
        <v>208</v>
      </c>
      <c r="O2950" t="s">
        <v>476</v>
      </c>
      <c r="P2950" t="s">
        <v>476</v>
      </c>
    </row>
    <row r="2951" spans="1:16">
      <c r="A2951" s="484" t="s">
        <v>11087</v>
      </c>
      <c r="B2951" s="485" t="s">
        <v>11086</v>
      </c>
      <c r="C2951" t="s">
        <v>11085</v>
      </c>
      <c r="D2951" t="s">
        <v>11085</v>
      </c>
      <c r="E2951" t="str">
        <f t="shared" si="46"/>
        <v>309722 - TATZKY BORIS</v>
      </c>
      <c r="F2951" t="s">
        <v>10910</v>
      </c>
      <c r="G2951" t="s">
        <v>11084</v>
      </c>
      <c r="H2951" t="s">
        <v>11083</v>
      </c>
      <c r="I2951" t="s">
        <v>596</v>
      </c>
      <c r="J2951" t="s">
        <v>11082</v>
      </c>
      <c r="K2951" t="s">
        <v>208</v>
      </c>
      <c r="L2951" t="s">
        <v>11081</v>
      </c>
      <c r="N2951" t="s">
        <v>208</v>
      </c>
      <c r="O2951" t="s">
        <v>476</v>
      </c>
      <c r="P2951" t="s">
        <v>476</v>
      </c>
    </row>
    <row r="2952" spans="1:16">
      <c r="A2952" s="484" t="s">
        <v>93739</v>
      </c>
      <c r="B2952" s="485" t="s">
        <v>93738</v>
      </c>
      <c r="C2952" t="s">
        <v>93737</v>
      </c>
      <c r="D2952" t="s">
        <v>93736</v>
      </c>
      <c r="E2952" t="str">
        <f t="shared" si="46"/>
        <v>532940 - CDOS CHAMBERY</v>
      </c>
      <c r="F2952" t="s">
        <v>1817</v>
      </c>
      <c r="G2952" t="s">
        <v>93735</v>
      </c>
      <c r="H2952" t="s">
        <v>93734</v>
      </c>
      <c r="I2952" t="s">
        <v>5210</v>
      </c>
      <c r="J2952" t="s">
        <v>93733</v>
      </c>
      <c r="K2952" t="s">
        <v>208</v>
      </c>
      <c r="L2952" t="s">
        <v>93732</v>
      </c>
      <c r="N2952" t="s">
        <v>208</v>
      </c>
      <c r="O2952" t="s">
        <v>476</v>
      </c>
      <c r="P2952" t="s">
        <v>476</v>
      </c>
    </row>
    <row r="2953" spans="1:16">
      <c r="A2953" s="484" t="s">
        <v>13065</v>
      </c>
      <c r="B2953" s="485" t="s">
        <v>13064</v>
      </c>
      <c r="C2953" t="s">
        <v>13063</v>
      </c>
      <c r="D2953" t="s">
        <v>13062</v>
      </c>
      <c r="E2953" t="str">
        <f t="shared" si="46"/>
        <v>137637 - SFORL</v>
      </c>
      <c r="F2953" t="s">
        <v>13061</v>
      </c>
      <c r="G2953" t="s">
        <v>13060</v>
      </c>
      <c r="I2953" t="s">
        <v>626</v>
      </c>
      <c r="J2953" t="s">
        <v>13059</v>
      </c>
      <c r="K2953" t="s">
        <v>208</v>
      </c>
      <c r="L2953" t="s">
        <v>13058</v>
      </c>
      <c r="N2953" t="s">
        <v>208</v>
      </c>
      <c r="O2953" t="s">
        <v>476</v>
      </c>
      <c r="P2953" t="s">
        <v>476</v>
      </c>
    </row>
    <row r="2954" spans="1:16">
      <c r="A2954" s="484" t="s">
        <v>134986</v>
      </c>
      <c r="B2954" s="485" t="s">
        <v>134985</v>
      </c>
      <c r="C2954" t="s">
        <v>134984</v>
      </c>
      <c r="D2954" t="s">
        <v>134983</v>
      </c>
      <c r="E2954" t="str">
        <f t="shared" si="46"/>
        <v>499626 - AFEI</v>
      </c>
      <c r="F2954" t="s">
        <v>8371</v>
      </c>
      <c r="G2954" t="s">
        <v>134982</v>
      </c>
      <c r="I2954" t="s">
        <v>1781</v>
      </c>
      <c r="J2954" t="s">
        <v>134981</v>
      </c>
      <c r="K2954" t="s">
        <v>208</v>
      </c>
      <c r="L2954" t="s">
        <v>134980</v>
      </c>
      <c r="N2954" t="s">
        <v>208</v>
      </c>
      <c r="O2954" t="s">
        <v>476</v>
      </c>
      <c r="P2954" t="s">
        <v>476</v>
      </c>
    </row>
    <row r="2955" spans="1:16">
      <c r="A2955" s="484" t="s">
        <v>112645</v>
      </c>
      <c r="B2955" s="485" t="s">
        <v>112644</v>
      </c>
      <c r="C2955" t="s">
        <v>112643</v>
      </c>
      <c r="D2955" t="s">
        <v>112643</v>
      </c>
      <c r="E2955" t="str">
        <f t="shared" si="46"/>
        <v>493077 - BOUANCHAUD BERNARD</v>
      </c>
      <c r="F2955" t="s">
        <v>9712</v>
      </c>
      <c r="G2955" t="s">
        <v>112642</v>
      </c>
      <c r="I2955" t="s">
        <v>57375</v>
      </c>
      <c r="J2955" t="s">
        <v>112641</v>
      </c>
      <c r="K2955" t="s">
        <v>208</v>
      </c>
      <c r="L2955" t="s">
        <v>112640</v>
      </c>
      <c r="N2955" t="s">
        <v>208</v>
      </c>
      <c r="O2955" t="s">
        <v>476</v>
      </c>
      <c r="P2955" t="s">
        <v>476</v>
      </c>
    </row>
    <row r="2956" spans="1:16">
      <c r="A2956" s="484" t="s">
        <v>40490</v>
      </c>
      <c r="C2956" t="s">
        <v>40489</v>
      </c>
      <c r="D2956" t="s">
        <v>40488</v>
      </c>
      <c r="E2956" t="str">
        <f t="shared" si="46"/>
        <v>453584 - MTM</v>
      </c>
      <c r="F2956" t="s">
        <v>28131</v>
      </c>
      <c r="G2956" t="s">
        <v>40487</v>
      </c>
      <c r="I2956" t="s">
        <v>1406</v>
      </c>
      <c r="J2956" t="s">
        <v>40486</v>
      </c>
      <c r="K2956" t="s">
        <v>40485</v>
      </c>
      <c r="L2956" t="s">
        <v>40484</v>
      </c>
      <c r="N2956" t="s">
        <v>208</v>
      </c>
      <c r="O2956" t="s">
        <v>476</v>
      </c>
      <c r="P2956" t="s">
        <v>476</v>
      </c>
    </row>
    <row r="2957" spans="1:16">
      <c r="A2957" s="484" t="s">
        <v>99992</v>
      </c>
      <c r="B2957" s="485" t="s">
        <v>99991</v>
      </c>
      <c r="C2957" t="s">
        <v>99990</v>
      </c>
      <c r="D2957" t="s">
        <v>99989</v>
      </c>
      <c r="E2957" t="str">
        <f t="shared" si="46"/>
        <v>30351 - CPCV IDF</v>
      </c>
      <c r="F2957" t="s">
        <v>10843</v>
      </c>
      <c r="G2957" t="s">
        <v>99988</v>
      </c>
      <c r="I2957" t="s">
        <v>99987</v>
      </c>
      <c r="J2957" t="s">
        <v>99986</v>
      </c>
      <c r="K2957" t="s">
        <v>208</v>
      </c>
      <c r="L2957" t="s">
        <v>99985</v>
      </c>
      <c r="N2957" t="s">
        <v>208</v>
      </c>
      <c r="O2957" t="s">
        <v>476</v>
      </c>
      <c r="P2957" t="s">
        <v>476</v>
      </c>
    </row>
    <row r="2958" spans="1:16">
      <c r="A2958" s="484" t="s">
        <v>31511</v>
      </c>
      <c r="B2958" s="485" t="s">
        <v>31510</v>
      </c>
      <c r="C2958" t="s">
        <v>31509</v>
      </c>
      <c r="D2958" t="s">
        <v>31508</v>
      </c>
      <c r="E2958" t="str">
        <f t="shared" si="46"/>
        <v>537329 - OLYS LYON 3EME</v>
      </c>
      <c r="F2958" t="s">
        <v>1710</v>
      </c>
      <c r="G2958" t="s">
        <v>31507</v>
      </c>
      <c r="I2958" t="s">
        <v>3431</v>
      </c>
      <c r="K2958" t="s">
        <v>208</v>
      </c>
      <c r="L2958" t="s">
        <v>31506</v>
      </c>
      <c r="N2958" t="s">
        <v>208</v>
      </c>
      <c r="O2958" t="s">
        <v>476</v>
      </c>
      <c r="P2958" t="s">
        <v>476</v>
      </c>
    </row>
    <row r="2959" spans="1:16">
      <c r="A2959" s="484" t="s">
        <v>121828</v>
      </c>
      <c r="B2959" s="485" t="s">
        <v>121827</v>
      </c>
      <c r="C2959" t="s">
        <v>121826</v>
      </c>
      <c r="D2959" t="s">
        <v>121825</v>
      </c>
      <c r="E2959" t="str">
        <f t="shared" si="46"/>
        <v>563810 - AFOCAL ILE DE FRANCE</v>
      </c>
      <c r="F2959" t="s">
        <v>7254</v>
      </c>
      <c r="G2959" t="s">
        <v>121824</v>
      </c>
      <c r="I2959" t="s">
        <v>7252</v>
      </c>
      <c r="K2959" t="s">
        <v>208</v>
      </c>
      <c r="L2959" t="s">
        <v>121823</v>
      </c>
      <c r="N2959" t="s">
        <v>208</v>
      </c>
      <c r="O2959" t="s">
        <v>476</v>
      </c>
      <c r="P2959" t="s">
        <v>476</v>
      </c>
    </row>
    <row r="2960" spans="1:16">
      <c r="A2960" s="484" t="s">
        <v>125691</v>
      </c>
      <c r="B2960" s="485" t="s">
        <v>121827</v>
      </c>
      <c r="C2960" t="s">
        <v>125690</v>
      </c>
      <c r="D2960" t="s">
        <v>125689</v>
      </c>
      <c r="E2960" t="str">
        <f t="shared" si="46"/>
        <v>646830 - AFOCAL NORMANDIE</v>
      </c>
      <c r="F2960" t="s">
        <v>37278</v>
      </c>
      <c r="G2960" t="s">
        <v>125688</v>
      </c>
      <c r="I2960" t="s">
        <v>4645</v>
      </c>
      <c r="K2960" t="s">
        <v>208</v>
      </c>
      <c r="L2960" t="s">
        <v>125687</v>
      </c>
      <c r="N2960" t="s">
        <v>208</v>
      </c>
      <c r="O2960" t="s">
        <v>476</v>
      </c>
      <c r="P2960" t="s">
        <v>476</v>
      </c>
    </row>
    <row r="2961" spans="1:16">
      <c r="A2961" s="484" t="s">
        <v>120428</v>
      </c>
      <c r="B2961" s="485" t="s">
        <v>120427</v>
      </c>
      <c r="C2961" t="s">
        <v>120426</v>
      </c>
      <c r="D2961" t="s">
        <v>120425</v>
      </c>
      <c r="E2961" t="str">
        <f t="shared" si="46"/>
        <v>100730 - MUSIQUE EXPERIENCE</v>
      </c>
      <c r="F2961" t="s">
        <v>8150</v>
      </c>
      <c r="G2961" t="s">
        <v>120424</v>
      </c>
      <c r="H2961" t="s">
        <v>61083</v>
      </c>
      <c r="I2961" t="s">
        <v>67669</v>
      </c>
      <c r="K2961" t="s">
        <v>208</v>
      </c>
      <c r="L2961" t="s">
        <v>120423</v>
      </c>
      <c r="N2961" t="s">
        <v>208</v>
      </c>
      <c r="O2961" t="s">
        <v>476</v>
      </c>
      <c r="P2961" t="s">
        <v>476</v>
      </c>
    </row>
    <row r="2962" spans="1:16">
      <c r="A2962" s="484" t="s">
        <v>68282</v>
      </c>
      <c r="B2962" s="485" t="s">
        <v>68281</v>
      </c>
      <c r="C2962" t="s">
        <v>68280</v>
      </c>
      <c r="D2962" t="s">
        <v>68280</v>
      </c>
      <c r="E2962" t="str">
        <f t="shared" si="46"/>
        <v>231964 - FREE DANCE SONG</v>
      </c>
      <c r="F2962" t="s">
        <v>7254</v>
      </c>
      <c r="G2962" t="s">
        <v>68279</v>
      </c>
      <c r="H2962" t="s">
        <v>68278</v>
      </c>
      <c r="I2962" t="s">
        <v>10087</v>
      </c>
      <c r="J2962" t="s">
        <v>68277</v>
      </c>
      <c r="K2962" t="s">
        <v>208</v>
      </c>
      <c r="L2962" t="s">
        <v>68276</v>
      </c>
      <c r="N2962" t="s">
        <v>208</v>
      </c>
      <c r="O2962" t="s">
        <v>476</v>
      </c>
      <c r="P2962" t="s">
        <v>476</v>
      </c>
    </row>
    <row r="2963" spans="1:16">
      <c r="A2963" s="484" t="s">
        <v>10077</v>
      </c>
      <c r="B2963" s="485" t="s">
        <v>10076</v>
      </c>
      <c r="C2963" t="s">
        <v>10075</v>
      </c>
      <c r="D2963" t="s">
        <v>10075</v>
      </c>
      <c r="E2963" t="str">
        <f t="shared" si="46"/>
        <v>522417 - THEATRE DES CHIMERES</v>
      </c>
      <c r="F2963" t="s">
        <v>3834</v>
      </c>
      <c r="G2963" t="s">
        <v>10074</v>
      </c>
      <c r="I2963" t="s">
        <v>10073</v>
      </c>
      <c r="J2963" t="s">
        <v>10072</v>
      </c>
      <c r="K2963" t="s">
        <v>208</v>
      </c>
      <c r="L2963" t="s">
        <v>10071</v>
      </c>
      <c r="N2963" t="s">
        <v>208</v>
      </c>
      <c r="O2963" t="s">
        <v>476</v>
      </c>
      <c r="P2963" t="s">
        <v>476</v>
      </c>
    </row>
    <row r="2964" spans="1:16">
      <c r="A2964" s="484" t="s">
        <v>10719</v>
      </c>
      <c r="B2964" s="485" t="s">
        <v>10718</v>
      </c>
      <c r="C2964" t="s">
        <v>10717</v>
      </c>
      <c r="D2964" t="s">
        <v>10717</v>
      </c>
      <c r="E2964" t="str">
        <f t="shared" si="46"/>
        <v>514883 - TEN FRANCE</v>
      </c>
      <c r="F2964" t="s">
        <v>7753</v>
      </c>
      <c r="G2964" t="s">
        <v>10716</v>
      </c>
      <c r="H2964" t="s">
        <v>10715</v>
      </c>
      <c r="I2964" t="s">
        <v>5810</v>
      </c>
      <c r="J2964" t="s">
        <v>10714</v>
      </c>
      <c r="K2964" t="s">
        <v>208</v>
      </c>
      <c r="L2964" t="s">
        <v>10713</v>
      </c>
      <c r="N2964" t="s">
        <v>208</v>
      </c>
      <c r="O2964" t="s">
        <v>476</v>
      </c>
      <c r="P2964" t="s">
        <v>476</v>
      </c>
    </row>
    <row r="2965" spans="1:16">
      <c r="A2965" s="484" t="s">
        <v>1653</v>
      </c>
      <c r="B2965" s="485" t="s">
        <v>1652</v>
      </c>
      <c r="C2965" t="s">
        <v>1651</v>
      </c>
      <c r="D2965" t="s">
        <v>1650</v>
      </c>
      <c r="E2965" t="str">
        <f t="shared" si="46"/>
        <v>553610 - YACGER MICHEL PAUL</v>
      </c>
      <c r="F2965" t="s">
        <v>1649</v>
      </c>
      <c r="G2965" t="s">
        <v>1648</v>
      </c>
      <c r="I2965" t="s">
        <v>1647</v>
      </c>
      <c r="J2965" t="s">
        <v>1646</v>
      </c>
      <c r="K2965" t="s">
        <v>208</v>
      </c>
      <c r="L2965" t="s">
        <v>1645</v>
      </c>
      <c r="N2965" t="s">
        <v>208</v>
      </c>
      <c r="O2965" t="s">
        <v>476</v>
      </c>
      <c r="P2965" t="s">
        <v>476</v>
      </c>
    </row>
    <row r="2966" spans="1:16">
      <c r="A2966" s="484" t="s">
        <v>84184</v>
      </c>
      <c r="B2966" s="485" t="s">
        <v>84183</v>
      </c>
      <c r="C2966" t="s">
        <v>84178</v>
      </c>
      <c r="D2966" t="s">
        <v>79652</v>
      </c>
      <c r="E2966" t="str">
        <f t="shared" si="46"/>
        <v>219277 - EPE</v>
      </c>
      <c r="F2966" t="s">
        <v>22749</v>
      </c>
      <c r="G2966" t="s">
        <v>43995</v>
      </c>
      <c r="I2966" t="s">
        <v>603</v>
      </c>
      <c r="J2966" t="s">
        <v>84182</v>
      </c>
      <c r="K2966" t="s">
        <v>208</v>
      </c>
      <c r="L2966" t="s">
        <v>84181</v>
      </c>
      <c r="N2966" t="s">
        <v>208</v>
      </c>
      <c r="O2966" t="s">
        <v>476</v>
      </c>
      <c r="P2966" t="s">
        <v>476</v>
      </c>
    </row>
    <row r="2967" spans="1:16">
      <c r="A2967" s="484" t="s">
        <v>109827</v>
      </c>
      <c r="B2967" s="485" t="s">
        <v>109826</v>
      </c>
      <c r="C2967" t="s">
        <v>109825</v>
      </c>
      <c r="D2967" t="s">
        <v>109825</v>
      </c>
      <c r="E2967" t="str">
        <f t="shared" si="46"/>
        <v>309187 - CARRE ALAIN PAUL</v>
      </c>
      <c r="F2967" t="s">
        <v>1817</v>
      </c>
      <c r="G2967" t="s">
        <v>109824</v>
      </c>
      <c r="I2967" t="s">
        <v>41795</v>
      </c>
      <c r="J2967" t="s">
        <v>109823</v>
      </c>
      <c r="K2967" t="s">
        <v>208</v>
      </c>
      <c r="L2967" t="s">
        <v>109822</v>
      </c>
      <c r="N2967" t="s">
        <v>208</v>
      </c>
      <c r="O2967" t="s">
        <v>476</v>
      </c>
      <c r="P2967" t="s">
        <v>476</v>
      </c>
    </row>
    <row r="2968" spans="1:16">
      <c r="A2968" s="484" t="s">
        <v>99981</v>
      </c>
      <c r="B2968" s="485" t="s">
        <v>99980</v>
      </c>
      <c r="C2968" t="s">
        <v>99979</v>
      </c>
      <c r="D2968" t="s">
        <v>99978</v>
      </c>
      <c r="E2968" t="str">
        <f t="shared" si="46"/>
        <v>431217 - CPIE BRENNE PAYS D'AZAY</v>
      </c>
      <c r="F2968" t="s">
        <v>2572</v>
      </c>
      <c r="G2968" t="s">
        <v>99977</v>
      </c>
      <c r="I2968" t="s">
        <v>99976</v>
      </c>
      <c r="J2968" t="s">
        <v>99975</v>
      </c>
      <c r="K2968" t="s">
        <v>208</v>
      </c>
      <c r="L2968" t="s">
        <v>99974</v>
      </c>
      <c r="N2968" t="s">
        <v>208</v>
      </c>
      <c r="O2968" t="s">
        <v>476</v>
      </c>
      <c r="P2968" t="s">
        <v>476</v>
      </c>
    </row>
    <row r="2969" spans="1:16">
      <c r="A2969" s="484" t="s">
        <v>54862</v>
      </c>
      <c r="B2969" s="485" t="s">
        <v>54861</v>
      </c>
      <c r="C2969" t="s">
        <v>54860</v>
      </c>
      <c r="D2969" t="s">
        <v>54860</v>
      </c>
      <c r="E2969" t="str">
        <f t="shared" si="46"/>
        <v>506382 - INSTITUT DU MONDE ARABE</v>
      </c>
      <c r="F2969" t="s">
        <v>3635</v>
      </c>
      <c r="G2969" t="s">
        <v>54859</v>
      </c>
      <c r="I2969" t="s">
        <v>626</v>
      </c>
      <c r="J2969" t="s">
        <v>54858</v>
      </c>
      <c r="K2969" t="s">
        <v>208</v>
      </c>
      <c r="L2969" t="s">
        <v>54857</v>
      </c>
      <c r="N2969" t="s">
        <v>208</v>
      </c>
      <c r="O2969" t="s">
        <v>476</v>
      </c>
      <c r="P2969" t="s">
        <v>476</v>
      </c>
    </row>
    <row r="2970" spans="1:16">
      <c r="A2970" s="484" t="s">
        <v>54451</v>
      </c>
      <c r="B2970" s="485" t="s">
        <v>54450</v>
      </c>
      <c r="C2970" t="s">
        <v>54449</v>
      </c>
      <c r="D2970" t="s">
        <v>54448</v>
      </c>
      <c r="E2970" t="str">
        <f t="shared" si="46"/>
        <v>119027 - IFSI DE LA FONDATION BON SAUVEUR D'ALBY</v>
      </c>
      <c r="F2970" t="s">
        <v>8493</v>
      </c>
      <c r="G2970" t="s">
        <v>54447</v>
      </c>
      <c r="I2970" t="s">
        <v>5244</v>
      </c>
      <c r="J2970" t="s">
        <v>54446</v>
      </c>
      <c r="K2970" t="s">
        <v>208</v>
      </c>
      <c r="L2970" t="s">
        <v>54445</v>
      </c>
      <c r="N2970" t="s">
        <v>208</v>
      </c>
      <c r="O2970" t="s">
        <v>476</v>
      </c>
      <c r="P2970" t="s">
        <v>476</v>
      </c>
    </row>
    <row r="2971" spans="1:16">
      <c r="A2971" s="484" t="s">
        <v>127325</v>
      </c>
      <c r="B2971" s="485" t="s">
        <v>127324</v>
      </c>
      <c r="C2971" t="s">
        <v>127323</v>
      </c>
      <c r="D2971" t="s">
        <v>127323</v>
      </c>
      <c r="E2971" t="str">
        <f t="shared" si="46"/>
        <v>436616 - ARC INFORMATIQUE</v>
      </c>
      <c r="F2971" t="s">
        <v>10822</v>
      </c>
      <c r="G2971" t="s">
        <v>127322</v>
      </c>
      <c r="I2971" t="s">
        <v>12766</v>
      </c>
      <c r="J2971" t="s">
        <v>127321</v>
      </c>
      <c r="K2971" t="s">
        <v>208</v>
      </c>
      <c r="L2971" t="s">
        <v>127320</v>
      </c>
      <c r="N2971" t="s">
        <v>208</v>
      </c>
      <c r="O2971" t="s">
        <v>476</v>
      </c>
      <c r="P2971" t="s">
        <v>476</v>
      </c>
    </row>
    <row r="2972" spans="1:16">
      <c r="A2972" s="484" t="s">
        <v>68088</v>
      </c>
      <c r="B2972" s="485" t="s">
        <v>68087</v>
      </c>
      <c r="C2972" t="s">
        <v>68086</v>
      </c>
      <c r="D2972" t="s">
        <v>68086</v>
      </c>
      <c r="E2972" t="str">
        <f t="shared" si="46"/>
        <v>527919 - FTZ INFORMATIQUE INDUSTRIELLE</v>
      </c>
      <c r="F2972" t="s">
        <v>2651</v>
      </c>
      <c r="G2972" t="s">
        <v>68085</v>
      </c>
      <c r="H2972" t="s">
        <v>68084</v>
      </c>
      <c r="I2972" t="s">
        <v>68083</v>
      </c>
      <c r="J2972" t="s">
        <v>68082</v>
      </c>
      <c r="K2972" t="s">
        <v>208</v>
      </c>
      <c r="L2972" t="s">
        <v>68081</v>
      </c>
      <c r="N2972" t="s">
        <v>208</v>
      </c>
      <c r="O2972" t="s">
        <v>476</v>
      </c>
      <c r="P2972" t="s">
        <v>476</v>
      </c>
    </row>
    <row r="2973" spans="1:16">
      <c r="A2973" s="484" t="s">
        <v>55385</v>
      </c>
      <c r="B2973" s="485" t="s">
        <v>55384</v>
      </c>
      <c r="C2973" t="s">
        <v>55383</v>
      </c>
      <c r="D2973" t="s">
        <v>55382</v>
      </c>
      <c r="E2973" t="str">
        <f t="shared" si="46"/>
        <v>230947 - VITTOZ IRDC PARIS</v>
      </c>
      <c r="F2973" t="s">
        <v>2893</v>
      </c>
      <c r="G2973" t="s">
        <v>55381</v>
      </c>
      <c r="I2973" t="s">
        <v>626</v>
      </c>
      <c r="J2973" t="s">
        <v>55380</v>
      </c>
      <c r="K2973" t="s">
        <v>208</v>
      </c>
      <c r="L2973" t="s">
        <v>55379</v>
      </c>
      <c r="N2973" t="s">
        <v>208</v>
      </c>
      <c r="O2973" t="s">
        <v>476</v>
      </c>
      <c r="P2973" t="s">
        <v>476</v>
      </c>
    </row>
    <row r="2974" spans="1:16">
      <c r="A2974" s="484" t="s">
        <v>68768</v>
      </c>
      <c r="B2974" s="485" t="s">
        <v>68767</v>
      </c>
      <c r="C2974" t="s">
        <v>68766</v>
      </c>
      <c r="D2974" t="s">
        <v>68766</v>
      </c>
      <c r="E2974" t="str">
        <f t="shared" si="46"/>
        <v>596267 - FOYER HEBERGEMENT RESIDENCE ST NICOLAS</v>
      </c>
      <c r="F2974" t="s">
        <v>21492</v>
      </c>
      <c r="G2974" t="s">
        <v>68765</v>
      </c>
      <c r="I2974" t="s">
        <v>68764</v>
      </c>
      <c r="J2974" t="s">
        <v>68763</v>
      </c>
      <c r="K2974" t="s">
        <v>208</v>
      </c>
      <c r="L2974" t="s">
        <v>68762</v>
      </c>
      <c r="N2974" t="s">
        <v>208</v>
      </c>
      <c r="O2974" t="s">
        <v>476</v>
      </c>
      <c r="P2974" t="s">
        <v>476</v>
      </c>
    </row>
    <row r="2975" spans="1:16">
      <c r="A2975" s="484" t="s">
        <v>127584</v>
      </c>
      <c r="B2975" s="485" t="s">
        <v>127583</v>
      </c>
      <c r="C2975" t="s">
        <v>127582</v>
      </c>
      <c r="D2975" t="s">
        <v>127581</v>
      </c>
      <c r="E2975" t="str">
        <f t="shared" si="46"/>
        <v>637981 - APROBA</v>
      </c>
      <c r="F2975" t="s">
        <v>8990</v>
      </c>
      <c r="G2975" t="s">
        <v>127580</v>
      </c>
      <c r="H2975" t="s">
        <v>127579</v>
      </c>
      <c r="I2975" t="s">
        <v>5789</v>
      </c>
      <c r="J2975" t="s">
        <v>127578</v>
      </c>
      <c r="K2975" t="s">
        <v>208</v>
      </c>
      <c r="L2975" t="s">
        <v>127577</v>
      </c>
      <c r="N2975" t="s">
        <v>208</v>
      </c>
      <c r="O2975" t="s">
        <v>476</v>
      </c>
      <c r="P2975" t="s">
        <v>476</v>
      </c>
    </row>
    <row r="2976" spans="1:16">
      <c r="A2976" s="484" t="s">
        <v>14569</v>
      </c>
      <c r="B2976" s="485" t="s">
        <v>14568</v>
      </c>
      <c r="C2976" t="s">
        <v>14567</v>
      </c>
      <c r="D2976" t="s">
        <v>14567</v>
      </c>
      <c r="E2976" t="str">
        <f t="shared" si="46"/>
        <v>401481 - SOCOTEC ANTILLES GUYANE</v>
      </c>
      <c r="F2976" t="s">
        <v>1352</v>
      </c>
      <c r="G2976" t="s">
        <v>14566</v>
      </c>
      <c r="H2976" t="s">
        <v>14565</v>
      </c>
      <c r="I2976" t="s">
        <v>6078</v>
      </c>
      <c r="J2976" t="s">
        <v>14564</v>
      </c>
      <c r="K2976" t="s">
        <v>208</v>
      </c>
      <c r="L2976" t="s">
        <v>14563</v>
      </c>
      <c r="N2976" t="s">
        <v>208</v>
      </c>
      <c r="O2976" t="s">
        <v>476</v>
      </c>
      <c r="P2976" t="s">
        <v>476</v>
      </c>
    </row>
    <row r="2977" spans="1:16">
      <c r="A2977" s="484" t="s">
        <v>30353</v>
      </c>
      <c r="B2977" s="485" t="s">
        <v>30352</v>
      </c>
      <c r="C2977" t="s">
        <v>30351</v>
      </c>
      <c r="D2977" t="s">
        <v>30351</v>
      </c>
      <c r="E2977" t="str">
        <f t="shared" si="46"/>
        <v>522818 - OSPHAREA</v>
      </c>
      <c r="F2977" t="s">
        <v>16047</v>
      </c>
      <c r="G2977" t="s">
        <v>30350</v>
      </c>
      <c r="H2977" t="s">
        <v>30349</v>
      </c>
      <c r="I2977" t="s">
        <v>30348</v>
      </c>
      <c r="J2977" t="s">
        <v>30347</v>
      </c>
      <c r="K2977" t="s">
        <v>208</v>
      </c>
      <c r="L2977" t="s">
        <v>30346</v>
      </c>
      <c r="N2977" t="s">
        <v>208</v>
      </c>
      <c r="O2977" t="s">
        <v>476</v>
      </c>
      <c r="P2977" t="s">
        <v>476</v>
      </c>
    </row>
    <row r="2978" spans="1:16">
      <c r="A2978" s="484" t="s">
        <v>14849</v>
      </c>
      <c r="B2978" s="485" t="s">
        <v>14848</v>
      </c>
      <c r="C2978" t="s">
        <v>14847</v>
      </c>
      <c r="D2978" t="s">
        <v>14846</v>
      </c>
      <c r="E2978" t="str">
        <f t="shared" si="46"/>
        <v>604896 - SOP</v>
      </c>
      <c r="F2978" t="s">
        <v>5371</v>
      </c>
      <c r="G2978" t="s">
        <v>14845</v>
      </c>
      <c r="I2978" t="s">
        <v>626</v>
      </c>
      <c r="J2978" t="s">
        <v>14844</v>
      </c>
      <c r="K2978" t="s">
        <v>14843</v>
      </c>
      <c r="L2978" t="s">
        <v>14842</v>
      </c>
      <c r="N2978" t="s">
        <v>208</v>
      </c>
      <c r="O2978" t="s">
        <v>476</v>
      </c>
      <c r="P2978" t="s">
        <v>476</v>
      </c>
    </row>
    <row r="2979" spans="1:16">
      <c r="A2979" s="484" t="s">
        <v>40469</v>
      </c>
      <c r="B2979" s="485" t="s">
        <v>40468</v>
      </c>
      <c r="C2979" t="s">
        <v>40462</v>
      </c>
      <c r="D2979" t="s">
        <v>40462</v>
      </c>
      <c r="E2979" t="str">
        <f t="shared" si="46"/>
        <v>545600 - MAISON DE L'EUROPE</v>
      </c>
      <c r="F2979" t="s">
        <v>7254</v>
      </c>
      <c r="G2979" t="s">
        <v>40467</v>
      </c>
      <c r="I2979" t="s">
        <v>1321</v>
      </c>
      <c r="J2979" t="s">
        <v>40466</v>
      </c>
      <c r="K2979" t="s">
        <v>208</v>
      </c>
      <c r="L2979" t="s">
        <v>40465</v>
      </c>
      <c r="N2979" t="s">
        <v>208</v>
      </c>
      <c r="O2979" t="s">
        <v>476</v>
      </c>
      <c r="P2979" t="s">
        <v>476</v>
      </c>
    </row>
    <row r="2980" spans="1:16">
      <c r="A2980" s="484" t="s">
        <v>56153</v>
      </c>
      <c r="B2980" s="485" t="s">
        <v>56152</v>
      </c>
      <c r="C2980" t="s">
        <v>56151</v>
      </c>
      <c r="D2980" t="s">
        <v>56150</v>
      </c>
      <c r="E2980" t="str">
        <f t="shared" si="46"/>
        <v>358253 - IFATC</v>
      </c>
      <c r="F2980" t="s">
        <v>2801</v>
      </c>
      <c r="G2980" t="s">
        <v>56149</v>
      </c>
      <c r="I2980" t="s">
        <v>802</v>
      </c>
      <c r="J2980" t="s">
        <v>56148</v>
      </c>
      <c r="K2980" t="s">
        <v>208</v>
      </c>
      <c r="L2980" t="s">
        <v>56147</v>
      </c>
      <c r="N2980" t="s">
        <v>208</v>
      </c>
      <c r="O2980" t="s">
        <v>476</v>
      </c>
      <c r="P2980" t="s">
        <v>476</v>
      </c>
    </row>
    <row r="2981" spans="1:16">
      <c r="A2981" s="484" t="s">
        <v>127143</v>
      </c>
      <c r="B2981" s="485" t="s">
        <v>127142</v>
      </c>
      <c r="C2981" t="s">
        <v>127141</v>
      </c>
      <c r="D2981" t="s">
        <v>127140</v>
      </c>
      <c r="E2981" t="str">
        <f t="shared" si="46"/>
        <v>578733 - AREP SAINTE BERNADETTE</v>
      </c>
      <c r="F2981" t="s">
        <v>831</v>
      </c>
      <c r="G2981" t="s">
        <v>127139</v>
      </c>
      <c r="I2981" t="s">
        <v>58582</v>
      </c>
      <c r="J2981" t="s">
        <v>127138</v>
      </c>
      <c r="K2981" t="s">
        <v>208</v>
      </c>
      <c r="L2981" t="s">
        <v>127137</v>
      </c>
      <c r="N2981" t="s">
        <v>208</v>
      </c>
      <c r="O2981" t="s">
        <v>476</v>
      </c>
      <c r="P2981" t="s">
        <v>476</v>
      </c>
    </row>
    <row r="2982" spans="1:16">
      <c r="A2982" s="484" t="s">
        <v>21580</v>
      </c>
      <c r="B2982" s="485" t="s">
        <v>21579</v>
      </c>
      <c r="C2982" t="s">
        <v>21578</v>
      </c>
      <c r="D2982" t="s">
        <v>21578</v>
      </c>
      <c r="E2982" t="str">
        <f t="shared" si="46"/>
        <v>644298 - RM BOULANGER</v>
      </c>
      <c r="F2982" t="s">
        <v>21577</v>
      </c>
      <c r="G2982" t="s">
        <v>21576</v>
      </c>
      <c r="I2982" t="s">
        <v>21575</v>
      </c>
      <c r="J2982" t="s">
        <v>21574</v>
      </c>
      <c r="K2982" t="s">
        <v>208</v>
      </c>
      <c r="L2982" t="s">
        <v>21573</v>
      </c>
      <c r="N2982" t="s">
        <v>208</v>
      </c>
      <c r="O2982" t="s">
        <v>476</v>
      </c>
      <c r="P2982" t="s">
        <v>476</v>
      </c>
    </row>
    <row r="2983" spans="1:16">
      <c r="A2983" s="484" t="s">
        <v>66002</v>
      </c>
      <c r="B2983" s="485" t="s">
        <v>66001</v>
      </c>
      <c r="C2983" t="s">
        <v>66000</v>
      </c>
      <c r="D2983" t="s">
        <v>65999</v>
      </c>
      <c r="E2983" t="str">
        <f t="shared" si="46"/>
        <v>70105 - GOMOT PHILIPPE</v>
      </c>
      <c r="F2983" t="s">
        <v>1528</v>
      </c>
      <c r="G2983" t="s">
        <v>65998</v>
      </c>
      <c r="I2983" t="s">
        <v>23249</v>
      </c>
      <c r="J2983" t="s">
        <v>65997</v>
      </c>
      <c r="K2983" t="s">
        <v>65996</v>
      </c>
      <c r="L2983" t="s">
        <v>65995</v>
      </c>
      <c r="N2983" t="s">
        <v>208</v>
      </c>
      <c r="O2983" t="s">
        <v>476</v>
      </c>
      <c r="P2983" t="s">
        <v>476</v>
      </c>
    </row>
    <row r="2984" spans="1:16">
      <c r="A2984" s="484" t="s">
        <v>121476</v>
      </c>
      <c r="B2984" s="485" t="s">
        <v>121475</v>
      </c>
      <c r="C2984" t="s">
        <v>121474</v>
      </c>
      <c r="D2984" t="s">
        <v>121473</v>
      </c>
      <c r="E2984" t="str">
        <f t="shared" si="46"/>
        <v>385360 - AFPEN</v>
      </c>
      <c r="F2984" t="s">
        <v>15198</v>
      </c>
      <c r="G2984" t="s">
        <v>121472</v>
      </c>
      <c r="I2984" t="s">
        <v>101862</v>
      </c>
      <c r="J2984" t="s">
        <v>121471</v>
      </c>
      <c r="K2984" t="s">
        <v>208</v>
      </c>
      <c r="L2984" t="s">
        <v>121470</v>
      </c>
      <c r="N2984" t="s">
        <v>208</v>
      </c>
      <c r="O2984" t="s">
        <v>476</v>
      </c>
      <c r="P2984" t="s">
        <v>476</v>
      </c>
    </row>
    <row r="2985" spans="1:16">
      <c r="A2985" s="484" t="s">
        <v>30991</v>
      </c>
      <c r="B2985" s="485" t="s">
        <v>30990</v>
      </c>
      <c r="C2985" t="s">
        <v>30989</v>
      </c>
      <c r="D2985" t="s">
        <v>30989</v>
      </c>
      <c r="E2985" t="str">
        <f t="shared" si="46"/>
        <v>573929 - ORESYS SAS</v>
      </c>
      <c r="F2985" t="s">
        <v>3384</v>
      </c>
      <c r="G2985" t="s">
        <v>30988</v>
      </c>
      <c r="I2985" t="s">
        <v>3138</v>
      </c>
      <c r="J2985" t="s">
        <v>30987</v>
      </c>
      <c r="K2985" t="s">
        <v>208</v>
      </c>
      <c r="L2985" t="s">
        <v>30986</v>
      </c>
      <c r="N2985" t="s">
        <v>208</v>
      </c>
      <c r="O2985" t="s">
        <v>476</v>
      </c>
      <c r="P2985" t="s">
        <v>476</v>
      </c>
    </row>
    <row r="2986" spans="1:16">
      <c r="A2986" s="484" t="s">
        <v>93896</v>
      </c>
      <c r="B2986" s="485" t="s">
        <v>93895</v>
      </c>
      <c r="C2986" t="s">
        <v>93894</v>
      </c>
      <c r="D2986" t="s">
        <v>93893</v>
      </c>
      <c r="E2986" t="str">
        <f t="shared" si="46"/>
        <v>673821 - CODES 34</v>
      </c>
      <c r="F2986" t="s">
        <v>9913</v>
      </c>
      <c r="G2986" t="s">
        <v>93892</v>
      </c>
      <c r="H2986" t="s">
        <v>93891</v>
      </c>
      <c r="I2986" t="s">
        <v>1542</v>
      </c>
      <c r="J2986" t="s">
        <v>93890</v>
      </c>
      <c r="K2986" t="s">
        <v>208</v>
      </c>
      <c r="L2986" t="s">
        <v>93889</v>
      </c>
      <c r="N2986" t="s">
        <v>208</v>
      </c>
      <c r="O2986" t="s">
        <v>476</v>
      </c>
      <c r="P2986" t="s">
        <v>476</v>
      </c>
    </row>
    <row r="2987" spans="1:16">
      <c r="A2987" s="484" t="s">
        <v>15554</v>
      </c>
      <c r="B2987" s="485" t="s">
        <v>15553</v>
      </c>
      <c r="C2987" t="s">
        <v>15552</v>
      </c>
      <c r="D2987" t="s">
        <v>15551</v>
      </c>
      <c r="E2987" t="str">
        <f t="shared" si="46"/>
        <v>179516 - SOCIETE FRANCAISE D'ALCOOLOGIE AMIENS</v>
      </c>
      <c r="F2987" t="s">
        <v>9476</v>
      </c>
      <c r="G2987" t="s">
        <v>15550</v>
      </c>
      <c r="H2987" t="s">
        <v>15549</v>
      </c>
      <c r="I2987" t="s">
        <v>1806</v>
      </c>
      <c r="J2987" t="s">
        <v>15548</v>
      </c>
      <c r="K2987" t="s">
        <v>208</v>
      </c>
      <c r="L2987" t="s">
        <v>15547</v>
      </c>
      <c r="N2987" t="s">
        <v>208</v>
      </c>
      <c r="O2987" t="s">
        <v>476</v>
      </c>
      <c r="P2987" t="s">
        <v>476</v>
      </c>
    </row>
    <row r="2988" spans="1:16">
      <c r="A2988" s="484" t="s">
        <v>73132</v>
      </c>
      <c r="B2988" s="485" t="s">
        <v>73131</v>
      </c>
      <c r="C2988" t="s">
        <v>73130</v>
      </c>
      <c r="D2988" t="s">
        <v>73129</v>
      </c>
      <c r="E2988" t="str">
        <f t="shared" si="46"/>
        <v>32025 - FFMM</v>
      </c>
      <c r="F2988" t="s">
        <v>21569</v>
      </c>
      <c r="G2988" t="s">
        <v>73128</v>
      </c>
      <c r="I2988" t="s">
        <v>12075</v>
      </c>
      <c r="J2988" t="s">
        <v>73127</v>
      </c>
      <c r="K2988" t="s">
        <v>208</v>
      </c>
      <c r="L2988" t="s">
        <v>73126</v>
      </c>
      <c r="N2988" t="s">
        <v>208</v>
      </c>
      <c r="O2988" t="s">
        <v>476</v>
      </c>
      <c r="P2988" t="s">
        <v>476</v>
      </c>
    </row>
    <row r="2989" spans="1:16">
      <c r="A2989" s="484" t="s">
        <v>92087</v>
      </c>
      <c r="B2989" s="485" t="s">
        <v>92086</v>
      </c>
      <c r="C2989" t="s">
        <v>92085</v>
      </c>
      <c r="D2989" t="s">
        <v>92084</v>
      </c>
      <c r="E2989" t="str">
        <f t="shared" si="46"/>
        <v>72412 - CLPS L'ENJEU COMPETENCES</v>
      </c>
      <c r="F2989" t="s">
        <v>6951</v>
      </c>
      <c r="G2989" t="s">
        <v>92083</v>
      </c>
      <c r="H2989" t="s">
        <v>92082</v>
      </c>
      <c r="I2989" t="s">
        <v>92081</v>
      </c>
      <c r="J2989" t="s">
        <v>92080</v>
      </c>
      <c r="K2989" t="s">
        <v>208</v>
      </c>
      <c r="L2989" t="s">
        <v>92079</v>
      </c>
      <c r="N2989" t="s">
        <v>208</v>
      </c>
      <c r="O2989" t="s">
        <v>476</v>
      </c>
      <c r="P2989" t="s">
        <v>476</v>
      </c>
    </row>
    <row r="2990" spans="1:16">
      <c r="A2990" s="484" t="s">
        <v>105472</v>
      </c>
      <c r="B2990" s="485" t="s">
        <v>105457</v>
      </c>
      <c r="C2990" t="s">
        <v>105456</v>
      </c>
      <c r="D2990" t="s">
        <v>105471</v>
      </c>
      <c r="E2990" t="str">
        <f t="shared" si="46"/>
        <v>627136 - CERFC LLERENA ILLZACH</v>
      </c>
      <c r="F2990" t="s">
        <v>15285</v>
      </c>
      <c r="G2990" t="s">
        <v>105470</v>
      </c>
      <c r="I2990" t="s">
        <v>33698</v>
      </c>
      <c r="J2990" t="s">
        <v>42170</v>
      </c>
      <c r="K2990" t="s">
        <v>208</v>
      </c>
      <c r="L2990" t="s">
        <v>105469</v>
      </c>
      <c r="N2990" t="s">
        <v>208</v>
      </c>
      <c r="O2990" t="s">
        <v>476</v>
      </c>
      <c r="P2990" t="s">
        <v>476</v>
      </c>
    </row>
    <row r="2991" spans="1:16">
      <c r="A2991" s="484" t="s">
        <v>105463</v>
      </c>
      <c r="B2991" s="485" t="s">
        <v>105457</v>
      </c>
      <c r="C2991" t="s">
        <v>105456</v>
      </c>
      <c r="D2991" t="s">
        <v>105462</v>
      </c>
      <c r="E2991" t="str">
        <f t="shared" si="46"/>
        <v>606170 - ECF LLERENA STE CROIX EN PLAINE</v>
      </c>
      <c r="F2991" t="s">
        <v>8706</v>
      </c>
      <c r="G2991" t="s">
        <v>105461</v>
      </c>
      <c r="I2991" t="s">
        <v>84733</v>
      </c>
      <c r="J2991" t="s">
        <v>105460</v>
      </c>
      <c r="K2991" t="s">
        <v>208</v>
      </c>
      <c r="L2991" t="s">
        <v>105459</v>
      </c>
      <c r="N2991" t="s">
        <v>208</v>
      </c>
      <c r="O2991" t="s">
        <v>476</v>
      </c>
      <c r="P2991" t="s">
        <v>476</v>
      </c>
    </row>
    <row r="2992" spans="1:16">
      <c r="A2992" s="484" t="s">
        <v>105458</v>
      </c>
      <c r="B2992" s="485" t="s">
        <v>105457</v>
      </c>
      <c r="C2992" t="s">
        <v>105456</v>
      </c>
      <c r="D2992" t="s">
        <v>105455</v>
      </c>
      <c r="E2992" t="str">
        <f t="shared" si="46"/>
        <v>23401 - ECF LLERENA STRASBOURG</v>
      </c>
      <c r="F2992" t="s">
        <v>8706</v>
      </c>
      <c r="G2992" t="s">
        <v>105454</v>
      </c>
      <c r="I2992" t="s">
        <v>579</v>
      </c>
      <c r="J2992" t="s">
        <v>105453</v>
      </c>
      <c r="K2992" t="s">
        <v>208</v>
      </c>
      <c r="L2992" t="s">
        <v>105452</v>
      </c>
      <c r="N2992" t="s">
        <v>208</v>
      </c>
      <c r="O2992" t="s">
        <v>476</v>
      </c>
      <c r="P2992" t="s">
        <v>476</v>
      </c>
    </row>
    <row r="2993" spans="1:16">
      <c r="A2993" s="484" t="s">
        <v>105468</v>
      </c>
      <c r="B2993" s="485" t="s">
        <v>105457</v>
      </c>
      <c r="C2993" t="s">
        <v>105456</v>
      </c>
      <c r="D2993" t="s">
        <v>105467</v>
      </c>
      <c r="E2993" t="str">
        <f t="shared" si="46"/>
        <v>606698 - ECF LLERENA LONGVIC</v>
      </c>
      <c r="F2993" t="s">
        <v>8706</v>
      </c>
      <c r="G2993" t="s">
        <v>105466</v>
      </c>
      <c r="I2993" t="s">
        <v>52843</v>
      </c>
      <c r="J2993" t="s">
        <v>105465</v>
      </c>
      <c r="K2993" t="s">
        <v>208</v>
      </c>
      <c r="L2993" t="s">
        <v>105464</v>
      </c>
      <c r="N2993" t="s">
        <v>208</v>
      </c>
      <c r="O2993" t="s">
        <v>476</v>
      </c>
      <c r="P2993" t="s">
        <v>476</v>
      </c>
    </row>
    <row r="2994" spans="1:16">
      <c r="A2994" s="484" t="s">
        <v>123726</v>
      </c>
      <c r="B2994" s="485" t="s">
        <v>123725</v>
      </c>
      <c r="C2994" t="s">
        <v>123724</v>
      </c>
      <c r="D2994" t="s">
        <v>123723</v>
      </c>
      <c r="E2994" t="str">
        <f t="shared" si="46"/>
        <v>650020 - ASS BIOLOGIE PRATICIENNE</v>
      </c>
      <c r="F2994" t="s">
        <v>715</v>
      </c>
      <c r="G2994" t="s">
        <v>123722</v>
      </c>
      <c r="I2994" t="s">
        <v>626</v>
      </c>
      <c r="J2994" t="s">
        <v>123721</v>
      </c>
      <c r="K2994" t="s">
        <v>123720</v>
      </c>
      <c r="L2994" t="s">
        <v>123719</v>
      </c>
      <c r="N2994" t="s">
        <v>208</v>
      </c>
      <c r="O2994" t="s">
        <v>476</v>
      </c>
      <c r="P2994" t="s">
        <v>476</v>
      </c>
    </row>
    <row r="2995" spans="1:16">
      <c r="A2995" s="484" t="s">
        <v>20644</v>
      </c>
      <c r="B2995" s="485" t="s">
        <v>20643</v>
      </c>
      <c r="C2995" t="s">
        <v>20642</v>
      </c>
      <c r="D2995" t="s">
        <v>20642</v>
      </c>
      <c r="E2995" t="str">
        <f t="shared" si="46"/>
        <v>581239 - SAINT MARTIN CONDUITE</v>
      </c>
      <c r="F2995" t="s">
        <v>18716</v>
      </c>
      <c r="G2995" t="s">
        <v>20641</v>
      </c>
      <c r="I2995" t="s">
        <v>20640</v>
      </c>
      <c r="J2995" t="s">
        <v>20639</v>
      </c>
      <c r="K2995" t="s">
        <v>208</v>
      </c>
      <c r="L2995" t="s">
        <v>20638</v>
      </c>
      <c r="N2995" t="s">
        <v>208</v>
      </c>
      <c r="O2995" t="s">
        <v>476</v>
      </c>
      <c r="P2995" t="s">
        <v>476</v>
      </c>
    </row>
    <row r="2996" spans="1:16">
      <c r="A2996" s="484" t="s">
        <v>124219</v>
      </c>
      <c r="B2996" s="485" t="s">
        <v>124218</v>
      </c>
      <c r="C2996" t="s">
        <v>124217</v>
      </c>
      <c r="D2996" t="s">
        <v>124216</v>
      </c>
      <c r="E2996" t="str">
        <f t="shared" si="46"/>
        <v>437608 - ADRH PRESTATION CABESTANY</v>
      </c>
      <c r="F2996" t="s">
        <v>1191</v>
      </c>
      <c r="G2996" t="s">
        <v>124215</v>
      </c>
      <c r="H2996" t="s">
        <v>124214</v>
      </c>
      <c r="I2996" t="s">
        <v>20451</v>
      </c>
      <c r="J2996" t="s">
        <v>124213</v>
      </c>
      <c r="K2996" t="s">
        <v>208</v>
      </c>
      <c r="L2996" t="s">
        <v>124212</v>
      </c>
      <c r="N2996" t="s">
        <v>208</v>
      </c>
      <c r="O2996" t="s">
        <v>476</v>
      </c>
      <c r="P2996" t="s">
        <v>476</v>
      </c>
    </row>
    <row r="2997" spans="1:16">
      <c r="A2997" s="484" t="s">
        <v>124224</v>
      </c>
      <c r="B2997" s="485" t="s">
        <v>124218</v>
      </c>
      <c r="C2997" t="s">
        <v>124217</v>
      </c>
      <c r="D2997" t="s">
        <v>124223</v>
      </c>
      <c r="E2997" t="str">
        <f t="shared" si="46"/>
        <v>551480 - ADRH PRESTATION BAGNOLS SUR CEZE</v>
      </c>
      <c r="F2997" t="s">
        <v>42083</v>
      </c>
      <c r="G2997" t="s">
        <v>124222</v>
      </c>
      <c r="I2997" t="s">
        <v>982</v>
      </c>
      <c r="J2997" t="s">
        <v>124221</v>
      </c>
      <c r="K2997" t="s">
        <v>208</v>
      </c>
      <c r="L2997" t="s">
        <v>124220</v>
      </c>
      <c r="N2997" t="s">
        <v>208</v>
      </c>
      <c r="O2997" t="s">
        <v>476</v>
      </c>
      <c r="P2997" t="s">
        <v>476</v>
      </c>
    </row>
    <row r="2998" spans="1:16">
      <c r="A2998" s="484" t="s">
        <v>94271</v>
      </c>
      <c r="B2998" s="485" t="s">
        <v>94270</v>
      </c>
      <c r="C2998" t="s">
        <v>94269</v>
      </c>
      <c r="D2998" t="s">
        <v>94268</v>
      </c>
      <c r="E2998" t="str">
        <f t="shared" si="46"/>
        <v>460229 - CNGOF PARIS</v>
      </c>
      <c r="F2998" t="s">
        <v>1978</v>
      </c>
      <c r="G2998" t="s">
        <v>94267</v>
      </c>
      <c r="I2998" t="s">
        <v>7309</v>
      </c>
      <c r="J2998" t="s">
        <v>94266</v>
      </c>
      <c r="K2998" t="s">
        <v>94265</v>
      </c>
      <c r="L2998" t="s">
        <v>94264</v>
      </c>
      <c r="N2998" t="s">
        <v>208</v>
      </c>
      <c r="O2998" t="s">
        <v>476</v>
      </c>
      <c r="P2998" t="s">
        <v>476</v>
      </c>
    </row>
    <row r="2999" spans="1:16">
      <c r="A2999" s="484" t="s">
        <v>127426</v>
      </c>
      <c r="B2999" s="485" t="s">
        <v>127425</v>
      </c>
      <c r="C2999" t="s">
        <v>127424</v>
      </c>
      <c r="D2999" t="s">
        <v>127424</v>
      </c>
      <c r="E2999" t="str">
        <f t="shared" si="46"/>
        <v>601706 - AQUITAINE SPORT POUR TOUS</v>
      </c>
      <c r="F2999" t="s">
        <v>1513</v>
      </c>
      <c r="G2999" t="s">
        <v>127423</v>
      </c>
      <c r="I2999" t="s">
        <v>7495</v>
      </c>
      <c r="J2999" t="s">
        <v>127422</v>
      </c>
      <c r="K2999" t="s">
        <v>208</v>
      </c>
      <c r="L2999" t="s">
        <v>127421</v>
      </c>
      <c r="N2999" t="s">
        <v>208</v>
      </c>
      <c r="O2999" t="s">
        <v>476</v>
      </c>
      <c r="P2999" t="s">
        <v>476</v>
      </c>
    </row>
    <row r="3000" spans="1:16">
      <c r="A3000" s="484" t="s">
        <v>53440</v>
      </c>
      <c r="B3000" s="485" t="s">
        <v>53291</v>
      </c>
      <c r="C3000" t="s">
        <v>53439</v>
      </c>
      <c r="D3000" t="s">
        <v>53438</v>
      </c>
      <c r="E3000" t="str">
        <f t="shared" si="46"/>
        <v>622588 - INHNI VILLEJUIF</v>
      </c>
      <c r="F3000" t="s">
        <v>27852</v>
      </c>
      <c r="G3000" t="s">
        <v>53437</v>
      </c>
      <c r="H3000" t="s">
        <v>53436</v>
      </c>
      <c r="I3000" t="s">
        <v>10759</v>
      </c>
      <c r="J3000" t="s">
        <v>53435</v>
      </c>
      <c r="K3000" t="s">
        <v>208</v>
      </c>
      <c r="L3000" t="s">
        <v>53434</v>
      </c>
      <c r="N3000" t="s">
        <v>207</v>
      </c>
      <c r="O3000" t="s">
        <v>476</v>
      </c>
      <c r="P3000" t="s">
        <v>476</v>
      </c>
    </row>
    <row r="3001" spans="1:16">
      <c r="A3001" s="484" t="s">
        <v>53433</v>
      </c>
      <c r="B3001" s="485" t="s">
        <v>53291</v>
      </c>
      <c r="C3001" t="s">
        <v>53432</v>
      </c>
      <c r="D3001" t="s">
        <v>53431</v>
      </c>
      <c r="E3001" t="str">
        <f t="shared" si="46"/>
        <v>631425 - INHNI OCCITANIE CFA TOULOUSE</v>
      </c>
      <c r="F3001" t="s">
        <v>1504</v>
      </c>
      <c r="G3001" t="s">
        <v>53430</v>
      </c>
      <c r="I3001" t="s">
        <v>603</v>
      </c>
      <c r="J3001" t="s">
        <v>53429</v>
      </c>
      <c r="K3001" t="s">
        <v>208</v>
      </c>
      <c r="L3001" t="s">
        <v>53428</v>
      </c>
      <c r="N3001" t="s">
        <v>207</v>
      </c>
      <c r="O3001" t="s">
        <v>476</v>
      </c>
      <c r="P3001" t="s">
        <v>476</v>
      </c>
    </row>
    <row r="3002" spans="1:16">
      <c r="A3002" s="484" t="s">
        <v>53292</v>
      </c>
      <c r="B3002" s="485" t="s">
        <v>53291</v>
      </c>
      <c r="C3002" t="s">
        <v>53290</v>
      </c>
      <c r="D3002" t="s">
        <v>53289</v>
      </c>
      <c r="E3002" t="str">
        <f t="shared" si="46"/>
        <v>572676 - INHNI CFA DE LA PROPRETE BRETAGNE BRUZ</v>
      </c>
      <c r="F3002" t="s">
        <v>6700</v>
      </c>
      <c r="G3002" t="s">
        <v>53288</v>
      </c>
      <c r="H3002" t="s">
        <v>53287</v>
      </c>
      <c r="I3002" t="s">
        <v>13993</v>
      </c>
      <c r="J3002" t="s">
        <v>53286</v>
      </c>
      <c r="K3002" t="s">
        <v>208</v>
      </c>
      <c r="L3002" t="s">
        <v>53285</v>
      </c>
      <c r="N3002" t="s">
        <v>207</v>
      </c>
      <c r="O3002" t="s">
        <v>476</v>
      </c>
      <c r="P3002" t="s">
        <v>476</v>
      </c>
    </row>
    <row r="3003" spans="1:16">
      <c r="A3003" s="484" t="s">
        <v>53451</v>
      </c>
      <c r="B3003" s="485" t="s">
        <v>53291</v>
      </c>
      <c r="C3003" t="s">
        <v>53439</v>
      </c>
      <c r="D3003" t="s">
        <v>53450</v>
      </c>
      <c r="E3003" t="str">
        <f t="shared" si="46"/>
        <v>521930 - CFA PROPRETE INHNI AQUITAINE PESSAC</v>
      </c>
      <c r="F3003" t="s">
        <v>53449</v>
      </c>
      <c r="G3003" t="s">
        <v>53448</v>
      </c>
      <c r="I3003" t="s">
        <v>763</v>
      </c>
      <c r="J3003" t="s">
        <v>53447</v>
      </c>
      <c r="K3003" t="s">
        <v>208</v>
      </c>
      <c r="L3003" t="s">
        <v>53446</v>
      </c>
      <c r="N3003" t="s">
        <v>207</v>
      </c>
      <c r="O3003" t="s">
        <v>476</v>
      </c>
      <c r="P3003" t="s">
        <v>476</v>
      </c>
    </row>
    <row r="3004" spans="1:16">
      <c r="A3004" s="484" t="s">
        <v>53445</v>
      </c>
      <c r="B3004" s="485" t="s">
        <v>53291</v>
      </c>
      <c r="C3004" t="s">
        <v>53439</v>
      </c>
      <c r="D3004" t="s">
        <v>53444</v>
      </c>
      <c r="E3004" t="str">
        <f t="shared" si="46"/>
        <v>641649 - INHNI LILLE</v>
      </c>
      <c r="F3004" t="s">
        <v>22284</v>
      </c>
      <c r="G3004" t="s">
        <v>53443</v>
      </c>
      <c r="I3004" t="s">
        <v>1814</v>
      </c>
      <c r="J3004" t="s">
        <v>53442</v>
      </c>
      <c r="K3004" t="s">
        <v>208</v>
      </c>
      <c r="L3004" t="s">
        <v>53441</v>
      </c>
      <c r="N3004" t="s">
        <v>208</v>
      </c>
      <c r="O3004" t="s">
        <v>476</v>
      </c>
      <c r="P3004" t="s">
        <v>476</v>
      </c>
    </row>
    <row r="3005" spans="1:16">
      <c r="A3005" s="484" t="s">
        <v>7512</v>
      </c>
      <c r="B3005" s="485" t="s">
        <v>7511</v>
      </c>
      <c r="C3005" t="s">
        <v>7510</v>
      </c>
      <c r="D3005" t="s">
        <v>7509</v>
      </c>
      <c r="E3005" t="str">
        <f t="shared" si="46"/>
        <v>286552 - UNAFO</v>
      </c>
      <c r="F3005" t="s">
        <v>4979</v>
      </c>
      <c r="G3005" t="s">
        <v>7508</v>
      </c>
      <c r="I3005" t="s">
        <v>5369</v>
      </c>
      <c r="J3005" t="s">
        <v>7507</v>
      </c>
      <c r="K3005" t="s">
        <v>208</v>
      </c>
      <c r="L3005" t="s">
        <v>7506</v>
      </c>
      <c r="N3005" t="s">
        <v>208</v>
      </c>
      <c r="O3005" t="s">
        <v>476</v>
      </c>
      <c r="P3005" t="s">
        <v>476</v>
      </c>
    </row>
    <row r="3006" spans="1:16">
      <c r="A3006" s="484" t="s">
        <v>14406</v>
      </c>
      <c r="B3006" s="485" t="s">
        <v>14405</v>
      </c>
      <c r="C3006" t="s">
        <v>14404</v>
      </c>
      <c r="D3006" t="s">
        <v>14404</v>
      </c>
      <c r="E3006" t="str">
        <f t="shared" si="46"/>
        <v>190275 - SOCOTEC REUNION</v>
      </c>
      <c r="F3006" t="s">
        <v>5013</v>
      </c>
      <c r="G3006" t="s">
        <v>14403</v>
      </c>
      <c r="I3006" t="s">
        <v>14402</v>
      </c>
      <c r="J3006" t="s">
        <v>14401</v>
      </c>
      <c r="K3006" t="s">
        <v>208</v>
      </c>
      <c r="L3006" t="s">
        <v>14400</v>
      </c>
      <c r="N3006" t="s">
        <v>208</v>
      </c>
      <c r="O3006" t="s">
        <v>476</v>
      </c>
      <c r="P3006" t="s">
        <v>476</v>
      </c>
    </row>
    <row r="3007" spans="1:16">
      <c r="A3007" s="484" t="s">
        <v>58101</v>
      </c>
      <c r="B3007" s="485" t="s">
        <v>58100</v>
      </c>
      <c r="C3007" t="s">
        <v>58099</v>
      </c>
      <c r="D3007" t="s">
        <v>58099</v>
      </c>
      <c r="E3007" t="str">
        <f t="shared" si="46"/>
        <v>153862 - INFORELEC</v>
      </c>
      <c r="F3007" t="s">
        <v>1385</v>
      </c>
      <c r="G3007" t="s">
        <v>58098</v>
      </c>
      <c r="I3007" t="s">
        <v>626</v>
      </c>
      <c r="J3007" t="s">
        <v>58097</v>
      </c>
      <c r="K3007" t="s">
        <v>58096</v>
      </c>
      <c r="L3007" t="s">
        <v>58095</v>
      </c>
      <c r="N3007" t="s">
        <v>208</v>
      </c>
      <c r="O3007" t="s">
        <v>476</v>
      </c>
      <c r="P3007" t="s">
        <v>476</v>
      </c>
    </row>
    <row r="3008" spans="1:16">
      <c r="A3008" s="484" t="s">
        <v>123051</v>
      </c>
      <c r="B3008" s="485" t="s">
        <v>123050</v>
      </c>
      <c r="C3008" t="s">
        <v>123049</v>
      </c>
      <c r="D3008" t="s">
        <v>123048</v>
      </c>
      <c r="E3008" t="str">
        <f t="shared" si="46"/>
        <v>628852 - ADAPEI DU CANTAL MAURS</v>
      </c>
      <c r="F3008" t="s">
        <v>5473</v>
      </c>
      <c r="G3008" t="s">
        <v>123047</v>
      </c>
      <c r="H3008" t="s">
        <v>123046</v>
      </c>
      <c r="I3008" t="s">
        <v>99275</v>
      </c>
      <c r="J3008" t="s">
        <v>123045</v>
      </c>
      <c r="K3008" t="s">
        <v>208</v>
      </c>
      <c r="L3008" t="s">
        <v>123044</v>
      </c>
      <c r="N3008" t="s">
        <v>208</v>
      </c>
      <c r="O3008" t="s">
        <v>476</v>
      </c>
      <c r="P3008" t="s">
        <v>476</v>
      </c>
    </row>
    <row r="3009" spans="1:16">
      <c r="A3009" s="484" t="s">
        <v>135200</v>
      </c>
      <c r="B3009" s="485" t="s">
        <v>135199</v>
      </c>
      <c r="C3009" t="s">
        <v>135198</v>
      </c>
      <c r="D3009" t="s">
        <v>135197</v>
      </c>
      <c r="E3009" t="str">
        <f t="shared" si="46"/>
        <v>330280 - AMG</v>
      </c>
      <c r="F3009" t="s">
        <v>6896</v>
      </c>
      <c r="G3009" t="s">
        <v>135196</v>
      </c>
      <c r="H3009" t="s">
        <v>92679</v>
      </c>
      <c r="I3009" t="s">
        <v>1501</v>
      </c>
      <c r="J3009" t="s">
        <v>135195</v>
      </c>
      <c r="K3009" t="s">
        <v>208</v>
      </c>
      <c r="L3009" t="s">
        <v>135194</v>
      </c>
      <c r="N3009" t="s">
        <v>208</v>
      </c>
      <c r="O3009" t="s">
        <v>476</v>
      </c>
      <c r="P3009" t="s">
        <v>476</v>
      </c>
    </row>
    <row r="3010" spans="1:16">
      <c r="A3010" s="484" t="s">
        <v>116597</v>
      </c>
      <c r="B3010" s="485" t="s">
        <v>116596</v>
      </c>
      <c r="C3010" t="s">
        <v>116595</v>
      </c>
      <c r="D3010" t="s">
        <v>116595</v>
      </c>
      <c r="E3010" t="str">
        <f t="shared" ref="E3010:E3073" si="47">_xlfn.CONCAT(L3010," - ",D3010)</f>
        <v>106902 - AUTO ECOLE DE LA LIBERATION</v>
      </c>
      <c r="F3010" t="s">
        <v>18106</v>
      </c>
      <c r="G3010" t="s">
        <v>116594</v>
      </c>
      <c r="I3010" t="s">
        <v>959</v>
      </c>
      <c r="J3010" t="s">
        <v>116593</v>
      </c>
      <c r="K3010" t="s">
        <v>208</v>
      </c>
      <c r="L3010" t="s">
        <v>116592</v>
      </c>
      <c r="N3010" t="s">
        <v>208</v>
      </c>
      <c r="O3010" t="s">
        <v>476</v>
      </c>
      <c r="P3010" t="s">
        <v>476</v>
      </c>
    </row>
    <row r="3011" spans="1:16">
      <c r="A3011" s="484" t="s">
        <v>44889</v>
      </c>
      <c r="B3011" s="485" t="s">
        <v>44888</v>
      </c>
      <c r="C3011" t="s">
        <v>44887</v>
      </c>
      <c r="D3011" t="s">
        <v>44887</v>
      </c>
      <c r="E3011" t="str">
        <f t="shared" si="47"/>
        <v>605967 - LE LAMER ANNE-MARIE - L'ATELIER D'CES DAMES</v>
      </c>
      <c r="F3011" t="s">
        <v>8736</v>
      </c>
      <c r="G3011" t="s">
        <v>44886</v>
      </c>
      <c r="I3011" t="s">
        <v>681</v>
      </c>
      <c r="J3011" t="s">
        <v>44885</v>
      </c>
      <c r="K3011" t="s">
        <v>208</v>
      </c>
      <c r="L3011" t="s">
        <v>44884</v>
      </c>
      <c r="N3011" t="s">
        <v>208</v>
      </c>
      <c r="O3011" t="s">
        <v>476</v>
      </c>
      <c r="P3011" t="s">
        <v>476</v>
      </c>
    </row>
    <row r="3012" spans="1:16">
      <c r="A3012" s="484" t="s">
        <v>93411</v>
      </c>
      <c r="B3012" s="485" t="s">
        <v>93410</v>
      </c>
      <c r="C3012" t="s">
        <v>93409</v>
      </c>
      <c r="D3012" t="s">
        <v>93408</v>
      </c>
      <c r="E3012" t="str">
        <f t="shared" si="47"/>
        <v>612194 - CRIFO</v>
      </c>
      <c r="F3012" t="s">
        <v>1808</v>
      </c>
      <c r="G3012" t="s">
        <v>93407</v>
      </c>
      <c r="I3012" t="s">
        <v>93406</v>
      </c>
      <c r="J3012" t="s">
        <v>93405</v>
      </c>
      <c r="K3012" t="s">
        <v>208</v>
      </c>
      <c r="L3012" t="s">
        <v>93404</v>
      </c>
      <c r="N3012" t="s">
        <v>208</v>
      </c>
      <c r="O3012" t="s">
        <v>476</v>
      </c>
      <c r="P3012" t="s">
        <v>476</v>
      </c>
    </row>
    <row r="3013" spans="1:16">
      <c r="A3013" s="484" t="s">
        <v>109786</v>
      </c>
      <c r="B3013" s="485" t="s">
        <v>109785</v>
      </c>
      <c r="C3013" t="s">
        <v>109784</v>
      </c>
      <c r="D3013" t="s">
        <v>109783</v>
      </c>
      <c r="E3013" t="str">
        <f t="shared" si="47"/>
        <v>222586 - CNAEMO</v>
      </c>
      <c r="F3013" t="s">
        <v>6592</v>
      </c>
      <c r="G3013" t="s">
        <v>109782</v>
      </c>
      <c r="I3013" t="s">
        <v>1814</v>
      </c>
      <c r="J3013" t="s">
        <v>109781</v>
      </c>
      <c r="K3013" t="s">
        <v>208</v>
      </c>
      <c r="L3013" t="s">
        <v>109780</v>
      </c>
      <c r="N3013" t="s">
        <v>208</v>
      </c>
      <c r="O3013" t="s">
        <v>476</v>
      </c>
      <c r="P3013" t="s">
        <v>476</v>
      </c>
    </row>
    <row r="3014" spans="1:16">
      <c r="A3014" s="484" t="s">
        <v>125233</v>
      </c>
      <c r="B3014" s="485" t="s">
        <v>125232</v>
      </c>
      <c r="C3014" t="s">
        <v>125231</v>
      </c>
      <c r="D3014" t="s">
        <v>125230</v>
      </c>
      <c r="E3014" t="str">
        <f t="shared" si="47"/>
        <v>416940 - AMIK</v>
      </c>
      <c r="F3014" t="s">
        <v>7408</v>
      </c>
      <c r="G3014" t="s">
        <v>125229</v>
      </c>
      <c r="I3014" t="s">
        <v>749</v>
      </c>
      <c r="J3014" t="s">
        <v>125228</v>
      </c>
      <c r="K3014" t="s">
        <v>208</v>
      </c>
      <c r="L3014" t="s">
        <v>125227</v>
      </c>
      <c r="N3014" t="s">
        <v>208</v>
      </c>
      <c r="O3014" t="s">
        <v>476</v>
      </c>
      <c r="P3014" t="s">
        <v>476</v>
      </c>
    </row>
    <row r="3015" spans="1:16">
      <c r="A3015" s="484" t="s">
        <v>50392</v>
      </c>
      <c r="B3015" s="485" t="s">
        <v>50391</v>
      </c>
      <c r="C3015" t="s">
        <v>50390</v>
      </c>
      <c r="D3015" t="s">
        <v>50389</v>
      </c>
      <c r="E3015" t="str">
        <f t="shared" si="47"/>
        <v>477886 - IRFA FORMATION DAMIGNY</v>
      </c>
      <c r="F3015" t="s">
        <v>3042</v>
      </c>
      <c r="G3015" t="s">
        <v>50388</v>
      </c>
      <c r="H3015" t="s">
        <v>50387</v>
      </c>
      <c r="I3015" t="s">
        <v>19088</v>
      </c>
      <c r="J3015" t="s">
        <v>50386</v>
      </c>
      <c r="K3015" t="s">
        <v>208</v>
      </c>
      <c r="L3015" t="s">
        <v>50385</v>
      </c>
      <c r="N3015" t="s">
        <v>208</v>
      </c>
      <c r="O3015" t="s">
        <v>476</v>
      </c>
      <c r="P3015" t="s">
        <v>476</v>
      </c>
    </row>
    <row r="3016" spans="1:16">
      <c r="A3016" s="484" t="s">
        <v>52948</v>
      </c>
      <c r="B3016" s="485" t="s">
        <v>50391</v>
      </c>
      <c r="C3016" t="s">
        <v>52947</v>
      </c>
      <c r="D3016" t="s">
        <v>52946</v>
      </c>
      <c r="E3016" t="str">
        <f t="shared" si="47"/>
        <v>538632 - IRFA NORMANDIE OUEST HEROUVILLE ST CLAIR</v>
      </c>
      <c r="F3016" t="s">
        <v>7596</v>
      </c>
      <c r="G3016" t="s">
        <v>52945</v>
      </c>
      <c r="I3016" t="s">
        <v>6974</v>
      </c>
      <c r="J3016" t="s">
        <v>52944</v>
      </c>
      <c r="K3016" t="s">
        <v>208</v>
      </c>
      <c r="L3016" t="s">
        <v>52943</v>
      </c>
      <c r="N3016" t="s">
        <v>208</v>
      </c>
      <c r="O3016" t="s">
        <v>476</v>
      </c>
      <c r="P3016" t="s">
        <v>476</v>
      </c>
    </row>
    <row r="3017" spans="1:16">
      <c r="A3017" s="484" t="s">
        <v>38216</v>
      </c>
      <c r="B3017" s="485" t="s">
        <v>38215</v>
      </c>
      <c r="C3017" t="s">
        <v>38214</v>
      </c>
      <c r="D3017" t="s">
        <v>38214</v>
      </c>
      <c r="E3017" t="str">
        <f t="shared" si="47"/>
        <v>425370 - MARIONNETTE ET THERAPIE</v>
      </c>
      <c r="F3017" t="s">
        <v>17565</v>
      </c>
      <c r="G3017" t="s">
        <v>38213</v>
      </c>
      <c r="I3017" t="s">
        <v>1837</v>
      </c>
      <c r="J3017" t="s">
        <v>38212</v>
      </c>
      <c r="K3017" t="s">
        <v>208</v>
      </c>
      <c r="L3017" t="s">
        <v>38211</v>
      </c>
      <c r="N3017" t="s">
        <v>208</v>
      </c>
      <c r="O3017" t="s">
        <v>476</v>
      </c>
      <c r="P3017" t="s">
        <v>476</v>
      </c>
    </row>
    <row r="3018" spans="1:16">
      <c r="A3018" s="484" t="s">
        <v>118105</v>
      </c>
      <c r="B3018" s="485" t="s">
        <v>118104</v>
      </c>
      <c r="C3018" t="s">
        <v>118103</v>
      </c>
      <c r="D3018" t="s">
        <v>118102</v>
      </c>
      <c r="E3018" t="str">
        <f t="shared" si="47"/>
        <v>428012 - ASSOCIATIONS LES CAPUCINS CRRRF</v>
      </c>
      <c r="F3018" t="s">
        <v>15895</v>
      </c>
      <c r="G3018" t="s">
        <v>118101</v>
      </c>
      <c r="I3018" t="s">
        <v>1647</v>
      </c>
      <c r="K3018" t="s">
        <v>208</v>
      </c>
      <c r="L3018" t="s">
        <v>118100</v>
      </c>
      <c r="N3018" t="s">
        <v>208</v>
      </c>
      <c r="O3018" t="s">
        <v>476</v>
      </c>
      <c r="P3018" t="s">
        <v>476</v>
      </c>
    </row>
    <row r="3019" spans="1:16">
      <c r="A3019" s="484" t="s">
        <v>41370</v>
      </c>
      <c r="B3019" s="485" t="s">
        <v>41369</v>
      </c>
      <c r="C3019" t="s">
        <v>41368</v>
      </c>
      <c r="D3019" t="s">
        <v>41368</v>
      </c>
      <c r="E3019" t="str">
        <f t="shared" si="47"/>
        <v>673500 - LYCEE AGRICOLE PRIVE DE TOUSCAYRATS</v>
      </c>
      <c r="F3019" t="s">
        <v>37792</v>
      </c>
      <c r="G3019" t="s">
        <v>41367</v>
      </c>
      <c r="I3019" t="s">
        <v>41366</v>
      </c>
      <c r="J3019" t="s">
        <v>41365</v>
      </c>
      <c r="K3019" t="s">
        <v>208</v>
      </c>
      <c r="L3019" t="s">
        <v>41364</v>
      </c>
      <c r="N3019" t="s">
        <v>208</v>
      </c>
      <c r="O3019" t="s">
        <v>476</v>
      </c>
      <c r="P3019" t="s">
        <v>476</v>
      </c>
    </row>
    <row r="3020" spans="1:16">
      <c r="A3020" s="484" t="s">
        <v>14114</v>
      </c>
      <c r="B3020" s="485" t="s">
        <v>14113</v>
      </c>
      <c r="C3020" t="s">
        <v>14107</v>
      </c>
      <c r="D3020" t="s">
        <v>14112</v>
      </c>
      <c r="E3020" t="str">
        <f t="shared" si="47"/>
        <v>382759 - SOLIDARITE FEMMES BELFORT</v>
      </c>
      <c r="G3020" t="s">
        <v>14111</v>
      </c>
      <c r="I3020" t="s">
        <v>3271</v>
      </c>
      <c r="J3020" t="s">
        <v>14110</v>
      </c>
      <c r="K3020" t="s">
        <v>208</v>
      </c>
      <c r="L3020" t="s">
        <v>14109</v>
      </c>
      <c r="N3020" t="s">
        <v>208</v>
      </c>
      <c r="O3020" t="s">
        <v>476</v>
      </c>
      <c r="P3020" t="s">
        <v>476</v>
      </c>
    </row>
    <row r="3021" spans="1:16">
      <c r="A3021" s="484" t="s">
        <v>70785</v>
      </c>
      <c r="B3021" s="485" t="s">
        <v>70784</v>
      </c>
      <c r="C3021" t="s">
        <v>70783</v>
      </c>
      <c r="D3021" t="s">
        <v>70783</v>
      </c>
      <c r="E3021" t="str">
        <f t="shared" si="47"/>
        <v>100778 - FORMALOG SAS MAINE BUREAUTIQUE</v>
      </c>
      <c r="F3021" t="s">
        <v>34827</v>
      </c>
      <c r="G3021" t="s">
        <v>70782</v>
      </c>
      <c r="I3021" t="s">
        <v>40354</v>
      </c>
      <c r="K3021" t="s">
        <v>208</v>
      </c>
      <c r="L3021" t="s">
        <v>70781</v>
      </c>
      <c r="N3021" t="s">
        <v>208</v>
      </c>
      <c r="O3021" t="s">
        <v>476</v>
      </c>
      <c r="P3021" t="s">
        <v>476</v>
      </c>
    </row>
    <row r="3022" spans="1:16">
      <c r="A3022" s="484" t="s">
        <v>42078</v>
      </c>
      <c r="B3022" s="485" t="s">
        <v>42077</v>
      </c>
      <c r="C3022" t="s">
        <v>42076</v>
      </c>
      <c r="D3022" t="s">
        <v>42075</v>
      </c>
      <c r="E3022" t="str">
        <f t="shared" si="47"/>
        <v>471033 - LODI</v>
      </c>
      <c r="F3022" t="s">
        <v>1832</v>
      </c>
      <c r="G3022" t="s">
        <v>42074</v>
      </c>
      <c r="I3022" t="s">
        <v>42073</v>
      </c>
      <c r="J3022" t="s">
        <v>42072</v>
      </c>
      <c r="K3022" t="s">
        <v>208</v>
      </c>
      <c r="L3022" t="s">
        <v>42071</v>
      </c>
      <c r="N3022" t="s">
        <v>208</v>
      </c>
      <c r="O3022" t="s">
        <v>476</v>
      </c>
      <c r="P3022" t="s">
        <v>476</v>
      </c>
    </row>
    <row r="3023" spans="1:16">
      <c r="A3023" s="484" t="s">
        <v>54665</v>
      </c>
      <c r="B3023" s="485" t="s">
        <v>54664</v>
      </c>
      <c r="C3023" t="s">
        <v>54663</v>
      </c>
      <c r="D3023" t="s">
        <v>54315</v>
      </c>
      <c r="E3023" t="str">
        <f t="shared" si="47"/>
        <v>599049 - IFTS</v>
      </c>
      <c r="F3023" t="s">
        <v>831</v>
      </c>
      <c r="G3023" t="s">
        <v>54662</v>
      </c>
      <c r="I3023" t="s">
        <v>7554</v>
      </c>
      <c r="J3023" t="s">
        <v>54661</v>
      </c>
      <c r="K3023" t="s">
        <v>208</v>
      </c>
      <c r="L3023" t="s">
        <v>54660</v>
      </c>
      <c r="N3023" t="s">
        <v>208</v>
      </c>
      <c r="O3023" t="s">
        <v>476</v>
      </c>
      <c r="P3023" t="s">
        <v>476</v>
      </c>
    </row>
    <row r="3024" spans="1:16">
      <c r="A3024" s="484" t="s">
        <v>118547</v>
      </c>
      <c r="B3024" s="485" t="s">
        <v>118546</v>
      </c>
      <c r="C3024" t="s">
        <v>118545</v>
      </c>
      <c r="D3024" t="s">
        <v>118544</v>
      </c>
      <c r="E3024" t="str">
        <f t="shared" si="47"/>
        <v>650341 - RNA</v>
      </c>
      <c r="F3024" t="s">
        <v>5552</v>
      </c>
      <c r="G3024" t="s">
        <v>118543</v>
      </c>
      <c r="I3024" t="s">
        <v>579</v>
      </c>
      <c r="J3024" t="s">
        <v>118542</v>
      </c>
      <c r="K3024" t="s">
        <v>208</v>
      </c>
      <c r="L3024" t="s">
        <v>118541</v>
      </c>
      <c r="N3024" t="s">
        <v>208</v>
      </c>
      <c r="O3024" t="s">
        <v>476</v>
      </c>
      <c r="P3024" t="s">
        <v>476</v>
      </c>
    </row>
    <row r="3025" spans="1:16">
      <c r="A3025" s="484" t="s">
        <v>123808</v>
      </c>
      <c r="B3025" s="485" t="s">
        <v>123807</v>
      </c>
      <c r="C3025" t="s">
        <v>123806</v>
      </c>
      <c r="D3025" t="s">
        <v>123805</v>
      </c>
      <c r="E3025" t="str">
        <f t="shared" si="47"/>
        <v>621420 - ACEPP - ACEPPRIF ILE DE FRANCE</v>
      </c>
      <c r="F3025" t="s">
        <v>23095</v>
      </c>
      <c r="G3025" t="s">
        <v>123804</v>
      </c>
      <c r="I3025" t="s">
        <v>626</v>
      </c>
      <c r="J3025" t="s">
        <v>123803</v>
      </c>
      <c r="K3025" t="s">
        <v>208</v>
      </c>
      <c r="L3025" t="s">
        <v>123802</v>
      </c>
      <c r="N3025" t="s">
        <v>208</v>
      </c>
      <c r="O3025" t="s">
        <v>476</v>
      </c>
      <c r="P3025" t="s">
        <v>476</v>
      </c>
    </row>
    <row r="3026" spans="1:16">
      <c r="A3026" s="484" t="s">
        <v>126572</v>
      </c>
      <c r="B3026" s="485" t="s">
        <v>126566</v>
      </c>
      <c r="C3026" t="s">
        <v>126565</v>
      </c>
      <c r="D3026" t="s">
        <v>126571</v>
      </c>
      <c r="E3026" t="str">
        <f t="shared" si="47"/>
        <v>683851 - AS TECH SOLUTIONS LATTES</v>
      </c>
      <c r="F3026" t="s">
        <v>15316</v>
      </c>
      <c r="G3026" t="s">
        <v>126570</v>
      </c>
      <c r="H3026" t="s">
        <v>126569</v>
      </c>
      <c r="I3026" t="s">
        <v>11482</v>
      </c>
      <c r="J3026" t="s">
        <v>126562</v>
      </c>
      <c r="K3026" t="s">
        <v>208</v>
      </c>
      <c r="L3026" t="s">
        <v>126568</v>
      </c>
      <c r="N3026" t="s">
        <v>208</v>
      </c>
      <c r="O3026" t="s">
        <v>476</v>
      </c>
      <c r="P3026" t="s">
        <v>476</v>
      </c>
    </row>
    <row r="3027" spans="1:16">
      <c r="A3027" s="484" t="s">
        <v>126567</v>
      </c>
      <c r="B3027" s="485" t="s">
        <v>126566</v>
      </c>
      <c r="C3027" t="s">
        <v>126565</v>
      </c>
      <c r="D3027" t="s">
        <v>126564</v>
      </c>
      <c r="E3027" t="str">
        <f t="shared" si="47"/>
        <v>263035 - AS TECH SOLUTIONS MAGNY LE HONGRE</v>
      </c>
      <c r="F3027" t="s">
        <v>8150</v>
      </c>
      <c r="G3027" t="s">
        <v>126563</v>
      </c>
      <c r="I3027" t="s">
        <v>20082</v>
      </c>
      <c r="J3027" t="s">
        <v>126562</v>
      </c>
      <c r="K3027" t="s">
        <v>208</v>
      </c>
      <c r="L3027" t="s">
        <v>126561</v>
      </c>
      <c r="N3027" t="s">
        <v>208</v>
      </c>
      <c r="O3027" t="s">
        <v>476</v>
      </c>
      <c r="P3027" t="s">
        <v>476</v>
      </c>
    </row>
    <row r="3028" spans="1:16">
      <c r="A3028" s="484" t="s">
        <v>39462</v>
      </c>
      <c r="B3028" s="485" t="s">
        <v>39461</v>
      </c>
      <c r="C3028" t="s">
        <v>39460</v>
      </c>
      <c r="D3028" t="s">
        <v>39459</v>
      </c>
      <c r="E3028" t="str">
        <f t="shared" si="47"/>
        <v>647779 - MFREO DE COLOGNE</v>
      </c>
      <c r="F3028" t="s">
        <v>25630</v>
      </c>
      <c r="G3028" t="s">
        <v>39458</v>
      </c>
      <c r="I3028" t="s">
        <v>21925</v>
      </c>
      <c r="J3028" t="s">
        <v>39457</v>
      </c>
      <c r="K3028" t="s">
        <v>208</v>
      </c>
      <c r="L3028" t="s">
        <v>39456</v>
      </c>
      <c r="N3028" t="s">
        <v>207</v>
      </c>
      <c r="O3028" t="s">
        <v>476</v>
      </c>
      <c r="P3028" t="s">
        <v>476</v>
      </c>
    </row>
    <row r="3029" spans="1:16">
      <c r="A3029" s="484" t="s">
        <v>62692</v>
      </c>
      <c r="B3029" s="485" t="s">
        <v>62691</v>
      </c>
      <c r="C3029" t="s">
        <v>62690</v>
      </c>
      <c r="D3029" t="s">
        <v>62690</v>
      </c>
      <c r="E3029" t="str">
        <f t="shared" si="47"/>
        <v>559325 - GW CONSEIL</v>
      </c>
      <c r="F3029" t="s">
        <v>13656</v>
      </c>
      <c r="G3029" t="s">
        <v>62689</v>
      </c>
      <c r="I3029" t="s">
        <v>3138</v>
      </c>
      <c r="J3029" t="s">
        <v>62688</v>
      </c>
      <c r="K3029" t="s">
        <v>208</v>
      </c>
      <c r="L3029" t="s">
        <v>62687</v>
      </c>
      <c r="N3029" t="s">
        <v>208</v>
      </c>
      <c r="O3029" t="s">
        <v>476</v>
      </c>
      <c r="P3029" t="s">
        <v>476</v>
      </c>
    </row>
    <row r="3030" spans="1:16">
      <c r="A3030" s="484" t="s">
        <v>83193</v>
      </c>
      <c r="B3030" s="485" t="s">
        <v>83192</v>
      </c>
      <c r="C3030" t="s">
        <v>83191</v>
      </c>
      <c r="D3030" t="s">
        <v>83190</v>
      </c>
      <c r="E3030" t="str">
        <f t="shared" si="47"/>
        <v>607514 - ERAGE LORRAINE STRASBOURG</v>
      </c>
      <c r="F3030" t="s">
        <v>1857</v>
      </c>
      <c r="G3030" t="s">
        <v>83189</v>
      </c>
      <c r="H3030" t="s">
        <v>83188</v>
      </c>
      <c r="I3030" t="s">
        <v>579</v>
      </c>
      <c r="J3030" t="s">
        <v>83187</v>
      </c>
      <c r="K3030" t="s">
        <v>208</v>
      </c>
      <c r="L3030" t="s">
        <v>83186</v>
      </c>
      <c r="N3030" t="s">
        <v>208</v>
      </c>
      <c r="O3030" t="s">
        <v>476</v>
      </c>
      <c r="P3030" t="s">
        <v>476</v>
      </c>
    </row>
    <row r="3031" spans="1:16">
      <c r="A3031" s="484" t="s">
        <v>41778</v>
      </c>
      <c r="B3031" s="485" t="s">
        <v>41777</v>
      </c>
      <c r="C3031" t="s">
        <v>41776</v>
      </c>
      <c r="D3031" t="s">
        <v>41775</v>
      </c>
      <c r="E3031" t="str">
        <f t="shared" si="47"/>
        <v>496388 - LOSTANLEN CHRISTIAN</v>
      </c>
      <c r="F3031" t="s">
        <v>7380</v>
      </c>
      <c r="G3031" t="s">
        <v>41774</v>
      </c>
      <c r="I3031" t="s">
        <v>41773</v>
      </c>
      <c r="J3031" t="s">
        <v>41772</v>
      </c>
      <c r="K3031" t="s">
        <v>208</v>
      </c>
      <c r="L3031" t="s">
        <v>41771</v>
      </c>
      <c r="N3031" t="s">
        <v>208</v>
      </c>
      <c r="O3031" t="s">
        <v>476</v>
      </c>
      <c r="P3031" t="s">
        <v>476</v>
      </c>
    </row>
    <row r="3032" spans="1:16">
      <c r="A3032" s="484" t="s">
        <v>124954</v>
      </c>
      <c r="B3032" s="485" t="s">
        <v>124953</v>
      </c>
      <c r="C3032" t="s">
        <v>124952</v>
      </c>
      <c r="D3032" t="s">
        <v>124951</v>
      </c>
      <c r="E3032" t="str">
        <f t="shared" si="47"/>
        <v>138149 - APSA - APCF</v>
      </c>
      <c r="F3032" t="s">
        <v>124950</v>
      </c>
      <c r="G3032" t="s">
        <v>124949</v>
      </c>
      <c r="H3032" t="s">
        <v>124948</v>
      </c>
      <c r="I3032" t="s">
        <v>5810</v>
      </c>
      <c r="J3032" t="s">
        <v>124947</v>
      </c>
      <c r="K3032" t="s">
        <v>208</v>
      </c>
      <c r="L3032" t="s">
        <v>124946</v>
      </c>
      <c r="N3032" t="s">
        <v>208</v>
      </c>
      <c r="O3032" t="s">
        <v>476</v>
      </c>
      <c r="P3032" t="s">
        <v>476</v>
      </c>
    </row>
    <row r="3033" spans="1:16">
      <c r="A3033" s="484" t="s">
        <v>42732</v>
      </c>
      <c r="B3033" s="485" t="s">
        <v>42731</v>
      </c>
      <c r="C3033" t="s">
        <v>42730</v>
      </c>
      <c r="D3033" t="s">
        <v>42729</v>
      </c>
      <c r="E3033" t="str">
        <f t="shared" si="47"/>
        <v>504889 - LIGUE DE BRETAGNE DE JUDO</v>
      </c>
      <c r="F3033" t="s">
        <v>18681</v>
      </c>
      <c r="G3033" t="s">
        <v>42728</v>
      </c>
      <c r="I3033" t="s">
        <v>3364</v>
      </c>
      <c r="K3033" t="s">
        <v>208</v>
      </c>
      <c r="L3033" t="s">
        <v>42727</v>
      </c>
      <c r="N3033" t="s">
        <v>208</v>
      </c>
      <c r="O3033" t="s">
        <v>476</v>
      </c>
      <c r="P3033" t="s">
        <v>476</v>
      </c>
    </row>
    <row r="3034" spans="1:16">
      <c r="A3034" s="484" t="s">
        <v>39225</v>
      </c>
      <c r="B3034" s="485" t="s">
        <v>39224</v>
      </c>
      <c r="C3034" t="s">
        <v>39223</v>
      </c>
      <c r="D3034" t="s">
        <v>39222</v>
      </c>
      <c r="E3034" t="str">
        <f t="shared" si="47"/>
        <v>629108 - MFREO LANDIVISIAU</v>
      </c>
      <c r="F3034" t="s">
        <v>39221</v>
      </c>
      <c r="G3034" t="s">
        <v>39220</v>
      </c>
      <c r="I3034" t="s">
        <v>8209</v>
      </c>
      <c r="J3034" t="s">
        <v>39219</v>
      </c>
      <c r="K3034" t="s">
        <v>208</v>
      </c>
      <c r="L3034" t="s">
        <v>39218</v>
      </c>
      <c r="N3034" t="s">
        <v>208</v>
      </c>
      <c r="O3034" t="s">
        <v>476</v>
      </c>
      <c r="P3034" t="s">
        <v>476</v>
      </c>
    </row>
    <row r="3035" spans="1:16">
      <c r="A3035" s="484" t="s">
        <v>39290</v>
      </c>
      <c r="B3035" s="485" t="s">
        <v>39289</v>
      </c>
      <c r="C3035" t="s">
        <v>39281</v>
      </c>
      <c r="D3035" t="s">
        <v>39288</v>
      </c>
      <c r="E3035" t="str">
        <f t="shared" si="47"/>
        <v>659472 - MFR PLEYBEN</v>
      </c>
      <c r="F3035" t="s">
        <v>3505</v>
      </c>
      <c r="G3035" t="s">
        <v>39287</v>
      </c>
      <c r="I3035" t="s">
        <v>39286</v>
      </c>
      <c r="J3035" t="s">
        <v>39285</v>
      </c>
      <c r="K3035" t="s">
        <v>208</v>
      </c>
      <c r="L3035" t="s">
        <v>39284</v>
      </c>
      <c r="N3035" t="s">
        <v>207</v>
      </c>
      <c r="O3035" t="s">
        <v>476</v>
      </c>
      <c r="P3035" t="s">
        <v>476</v>
      </c>
    </row>
    <row r="3036" spans="1:16">
      <c r="A3036" s="484" t="s">
        <v>46316</v>
      </c>
      <c r="B3036" s="485" t="s">
        <v>46315</v>
      </c>
      <c r="C3036" t="s">
        <v>46314</v>
      </c>
      <c r="D3036" t="s">
        <v>46313</v>
      </c>
      <c r="E3036" t="str">
        <f t="shared" si="47"/>
        <v>397090 - LABROSSE JACQUELINE</v>
      </c>
      <c r="F3036" t="s">
        <v>1378</v>
      </c>
      <c r="G3036" t="s">
        <v>46312</v>
      </c>
      <c r="I3036" t="s">
        <v>46311</v>
      </c>
      <c r="J3036" t="s">
        <v>46310</v>
      </c>
      <c r="K3036" t="s">
        <v>208</v>
      </c>
      <c r="L3036" t="s">
        <v>46309</v>
      </c>
      <c r="N3036" t="s">
        <v>208</v>
      </c>
      <c r="O3036" t="s">
        <v>476</v>
      </c>
      <c r="P3036" t="s">
        <v>476</v>
      </c>
    </row>
    <row r="3037" spans="1:16">
      <c r="A3037" s="484" t="s">
        <v>122873</v>
      </c>
      <c r="B3037" s="485" t="s">
        <v>122872</v>
      </c>
      <c r="C3037" t="s">
        <v>122871</v>
      </c>
      <c r="D3037" t="s">
        <v>122870</v>
      </c>
      <c r="E3037" t="str">
        <f t="shared" si="47"/>
        <v>144575 - ADDCAES</v>
      </c>
      <c r="F3037" t="s">
        <v>122869</v>
      </c>
      <c r="G3037" t="s">
        <v>122868</v>
      </c>
      <c r="H3037" t="s">
        <v>122867</v>
      </c>
      <c r="I3037" t="s">
        <v>5210</v>
      </c>
      <c r="J3037" t="s">
        <v>122866</v>
      </c>
      <c r="K3037" t="s">
        <v>208</v>
      </c>
      <c r="L3037" t="s">
        <v>122865</v>
      </c>
      <c r="N3037" t="s">
        <v>208</v>
      </c>
      <c r="O3037" t="s">
        <v>476</v>
      </c>
      <c r="P3037" t="s">
        <v>476</v>
      </c>
    </row>
    <row r="3038" spans="1:16">
      <c r="A3038" s="484" t="s">
        <v>57313</v>
      </c>
      <c r="B3038" s="485" t="s">
        <v>57307</v>
      </c>
      <c r="C3038" t="s">
        <v>57306</v>
      </c>
      <c r="D3038" t="s">
        <v>57312</v>
      </c>
      <c r="E3038" t="str">
        <f t="shared" si="47"/>
        <v>552148 - IREPS ARA GRENOBLE</v>
      </c>
      <c r="F3038" t="s">
        <v>2328</v>
      </c>
      <c r="G3038" t="s">
        <v>57311</v>
      </c>
      <c r="I3038" t="s">
        <v>836</v>
      </c>
      <c r="J3038" t="s">
        <v>57310</v>
      </c>
      <c r="K3038" t="s">
        <v>208</v>
      </c>
      <c r="L3038" t="s">
        <v>57309</v>
      </c>
      <c r="N3038" t="s">
        <v>208</v>
      </c>
      <c r="O3038" t="s">
        <v>476</v>
      </c>
      <c r="P3038" t="s">
        <v>476</v>
      </c>
    </row>
    <row r="3039" spans="1:16">
      <c r="A3039" s="484" t="s">
        <v>57318</v>
      </c>
      <c r="B3039" s="485" t="s">
        <v>57307</v>
      </c>
      <c r="C3039" t="s">
        <v>57306</v>
      </c>
      <c r="D3039" t="s">
        <v>57317</v>
      </c>
      <c r="E3039" t="str">
        <f t="shared" si="47"/>
        <v>583108 - IREPS ARA CLERMONT FERRAND</v>
      </c>
      <c r="F3039" t="s">
        <v>47480</v>
      </c>
      <c r="G3039" t="s">
        <v>57316</v>
      </c>
      <c r="I3039" t="s">
        <v>1678</v>
      </c>
      <c r="J3039" t="s">
        <v>57315</v>
      </c>
      <c r="K3039" t="s">
        <v>208</v>
      </c>
      <c r="L3039" t="s">
        <v>57314</v>
      </c>
      <c r="N3039" t="s">
        <v>208</v>
      </c>
      <c r="O3039" t="s">
        <v>476</v>
      </c>
      <c r="P3039" t="s">
        <v>476</v>
      </c>
    </row>
    <row r="3040" spans="1:16">
      <c r="A3040" s="484" t="s">
        <v>57308</v>
      </c>
      <c r="B3040" s="485" t="s">
        <v>57307</v>
      </c>
      <c r="C3040" t="s">
        <v>57306</v>
      </c>
      <c r="D3040" t="s">
        <v>57305</v>
      </c>
      <c r="E3040" t="str">
        <f t="shared" si="47"/>
        <v>297719 - IREPS ARA LYON</v>
      </c>
      <c r="F3040" t="s">
        <v>2353</v>
      </c>
      <c r="G3040" t="s">
        <v>57304</v>
      </c>
      <c r="I3040" t="s">
        <v>802</v>
      </c>
      <c r="J3040" t="s">
        <v>57303</v>
      </c>
      <c r="K3040" t="s">
        <v>208</v>
      </c>
      <c r="L3040" t="s">
        <v>57302</v>
      </c>
      <c r="N3040" t="s">
        <v>208</v>
      </c>
      <c r="O3040" t="s">
        <v>476</v>
      </c>
      <c r="P3040" t="s">
        <v>476</v>
      </c>
    </row>
    <row r="3041" spans="1:16">
      <c r="A3041" s="484" t="s">
        <v>126438</v>
      </c>
      <c r="B3041" s="485" t="s">
        <v>126437</v>
      </c>
      <c r="C3041" t="s">
        <v>126436</v>
      </c>
      <c r="D3041" t="s">
        <v>126435</v>
      </c>
      <c r="E3041" t="str">
        <f t="shared" si="47"/>
        <v>584861 - ASDER</v>
      </c>
      <c r="F3041" t="s">
        <v>831</v>
      </c>
      <c r="G3041" t="s">
        <v>126434</v>
      </c>
      <c r="H3041" t="s">
        <v>126433</v>
      </c>
      <c r="I3041" t="s">
        <v>5210</v>
      </c>
      <c r="J3041" t="s">
        <v>126432</v>
      </c>
      <c r="K3041" t="s">
        <v>208</v>
      </c>
      <c r="L3041" t="s">
        <v>126431</v>
      </c>
      <c r="N3041" t="s">
        <v>208</v>
      </c>
      <c r="O3041" t="s">
        <v>476</v>
      </c>
      <c r="P3041" t="s">
        <v>476</v>
      </c>
    </row>
    <row r="3042" spans="1:16">
      <c r="A3042" s="484" t="s">
        <v>43170</v>
      </c>
      <c r="B3042" s="485" t="s">
        <v>43169</v>
      </c>
      <c r="C3042" t="s">
        <v>43168</v>
      </c>
      <c r="D3042" t="s">
        <v>43168</v>
      </c>
      <c r="E3042" t="str">
        <f t="shared" si="47"/>
        <v>621018 - LETELLIER JEAN MICHEL</v>
      </c>
      <c r="F3042" t="s">
        <v>23527</v>
      </c>
      <c r="G3042" t="s">
        <v>43167</v>
      </c>
      <c r="I3042" t="s">
        <v>43166</v>
      </c>
      <c r="J3042" t="s">
        <v>43165</v>
      </c>
      <c r="K3042" t="s">
        <v>208</v>
      </c>
      <c r="L3042" t="s">
        <v>43164</v>
      </c>
      <c r="N3042" t="s">
        <v>208</v>
      </c>
      <c r="O3042" t="s">
        <v>476</v>
      </c>
      <c r="P3042" t="s">
        <v>476</v>
      </c>
    </row>
    <row r="3043" spans="1:16">
      <c r="A3043" s="484" t="s">
        <v>108489</v>
      </c>
      <c r="C3043" t="s">
        <v>108488</v>
      </c>
      <c r="D3043" t="s">
        <v>108488</v>
      </c>
      <c r="E3043" t="str">
        <f t="shared" si="47"/>
        <v>541576 - CENTRE CLINICAL SA</v>
      </c>
      <c r="G3043" t="s">
        <v>108487</v>
      </c>
      <c r="I3043" t="s">
        <v>35682</v>
      </c>
      <c r="J3043" t="s">
        <v>108486</v>
      </c>
      <c r="K3043" t="s">
        <v>108485</v>
      </c>
      <c r="L3043" t="s">
        <v>108484</v>
      </c>
      <c r="N3043" t="s">
        <v>208</v>
      </c>
      <c r="O3043" t="s">
        <v>476</v>
      </c>
      <c r="P3043" t="s">
        <v>476</v>
      </c>
    </row>
    <row r="3044" spans="1:16">
      <c r="A3044" s="484" t="s">
        <v>91368</v>
      </c>
      <c r="B3044" s="485" t="s">
        <v>91367</v>
      </c>
      <c r="C3044" t="s">
        <v>91366</v>
      </c>
      <c r="D3044" t="s">
        <v>91365</v>
      </c>
      <c r="E3044" t="str">
        <f t="shared" si="47"/>
        <v>16007 - CODES</v>
      </c>
      <c r="F3044" t="s">
        <v>3131</v>
      </c>
      <c r="G3044" t="s">
        <v>91364</v>
      </c>
      <c r="H3044" t="s">
        <v>91363</v>
      </c>
      <c r="I3044" t="s">
        <v>1799</v>
      </c>
      <c r="J3044" t="s">
        <v>91362</v>
      </c>
      <c r="K3044" t="s">
        <v>208</v>
      </c>
      <c r="L3044" t="s">
        <v>91361</v>
      </c>
      <c r="N3044" t="s">
        <v>208</v>
      </c>
      <c r="O3044" t="s">
        <v>476</v>
      </c>
      <c r="P3044" t="s">
        <v>476</v>
      </c>
    </row>
    <row r="3045" spans="1:16">
      <c r="A3045" s="484" t="s">
        <v>10091</v>
      </c>
      <c r="B3045" s="485" t="s">
        <v>10090</v>
      </c>
      <c r="C3045" t="s">
        <v>10089</v>
      </c>
      <c r="D3045" t="s">
        <v>10089</v>
      </c>
      <c r="E3045" t="str">
        <f t="shared" si="47"/>
        <v>490337 - THEATRE AUX MAINS NUES</v>
      </c>
      <c r="F3045" t="s">
        <v>3367</v>
      </c>
      <c r="G3045" t="s">
        <v>10088</v>
      </c>
      <c r="I3045" t="s">
        <v>10087</v>
      </c>
      <c r="J3045" t="s">
        <v>10086</v>
      </c>
      <c r="K3045" t="s">
        <v>208</v>
      </c>
      <c r="L3045" t="s">
        <v>10085</v>
      </c>
      <c r="N3045" t="s">
        <v>208</v>
      </c>
      <c r="O3045" t="s">
        <v>476</v>
      </c>
      <c r="P3045" t="s">
        <v>476</v>
      </c>
    </row>
    <row r="3046" spans="1:16">
      <c r="A3046" s="484" t="s">
        <v>120875</v>
      </c>
      <c r="B3046" s="485" t="s">
        <v>120874</v>
      </c>
      <c r="C3046" t="s">
        <v>120873</v>
      </c>
      <c r="D3046" t="s">
        <v>120872</v>
      </c>
      <c r="E3046" t="str">
        <f t="shared" si="47"/>
        <v>393010 - JETUIL</v>
      </c>
      <c r="F3046" t="s">
        <v>33648</v>
      </c>
      <c r="G3046" t="s">
        <v>120871</v>
      </c>
      <c r="I3046" t="s">
        <v>7252</v>
      </c>
      <c r="J3046" t="s">
        <v>120870</v>
      </c>
      <c r="K3046" t="s">
        <v>208</v>
      </c>
      <c r="L3046" t="s">
        <v>120869</v>
      </c>
      <c r="N3046" t="s">
        <v>208</v>
      </c>
      <c r="O3046" t="s">
        <v>476</v>
      </c>
      <c r="P3046" t="s">
        <v>476</v>
      </c>
    </row>
    <row r="3047" spans="1:16">
      <c r="A3047" s="484" t="s">
        <v>51320</v>
      </c>
      <c r="B3047" s="485" t="s">
        <v>51319</v>
      </c>
      <c r="C3047" t="s">
        <v>51318</v>
      </c>
      <c r="D3047" t="s">
        <v>51317</v>
      </c>
      <c r="E3047" t="str">
        <f t="shared" si="47"/>
        <v>186880 - ILCF</v>
      </c>
      <c r="F3047" t="s">
        <v>7547</v>
      </c>
      <c r="G3047" t="s">
        <v>51316</v>
      </c>
      <c r="I3047" t="s">
        <v>9419</v>
      </c>
      <c r="J3047" t="s">
        <v>51315</v>
      </c>
      <c r="K3047" t="s">
        <v>208</v>
      </c>
      <c r="L3047" t="s">
        <v>51314</v>
      </c>
      <c r="N3047" t="s">
        <v>208</v>
      </c>
      <c r="O3047" t="s">
        <v>476</v>
      </c>
      <c r="P3047" t="s">
        <v>476</v>
      </c>
    </row>
    <row r="3048" spans="1:16">
      <c r="A3048" s="484" t="s">
        <v>107995</v>
      </c>
      <c r="B3048" s="485" t="s">
        <v>107994</v>
      </c>
      <c r="C3048" t="s">
        <v>107993</v>
      </c>
      <c r="D3048" t="s">
        <v>107992</v>
      </c>
      <c r="E3048" t="str">
        <f t="shared" si="47"/>
        <v>230959 - CFBSE</v>
      </c>
      <c r="F3048" t="s">
        <v>1817</v>
      </c>
      <c r="G3048" t="s">
        <v>107991</v>
      </c>
      <c r="I3048" t="s">
        <v>7406</v>
      </c>
      <c r="K3048" t="s">
        <v>208</v>
      </c>
      <c r="L3048" t="s">
        <v>107990</v>
      </c>
      <c r="N3048" t="s">
        <v>208</v>
      </c>
      <c r="O3048" t="s">
        <v>476</v>
      </c>
      <c r="P3048" t="s">
        <v>476</v>
      </c>
    </row>
    <row r="3049" spans="1:16">
      <c r="A3049" s="484" t="s">
        <v>39330</v>
      </c>
      <c r="B3049" s="485" t="s">
        <v>39329</v>
      </c>
      <c r="C3049" t="s">
        <v>39328</v>
      </c>
      <c r="D3049" t="s">
        <v>39327</v>
      </c>
      <c r="E3049" t="str">
        <f t="shared" si="47"/>
        <v>511201 - MAISON FAMILIALE RURALE GAILLAC</v>
      </c>
      <c r="F3049" t="s">
        <v>22589</v>
      </c>
      <c r="G3049" t="s">
        <v>39326</v>
      </c>
      <c r="H3049" t="s">
        <v>39325</v>
      </c>
      <c r="I3049" t="s">
        <v>22587</v>
      </c>
      <c r="J3049" t="s">
        <v>39324</v>
      </c>
      <c r="K3049" t="s">
        <v>208</v>
      </c>
      <c r="L3049" t="s">
        <v>39323</v>
      </c>
      <c r="N3049" t="s">
        <v>208</v>
      </c>
      <c r="O3049" t="s">
        <v>476</v>
      </c>
      <c r="P3049" t="s">
        <v>476</v>
      </c>
    </row>
    <row r="3050" spans="1:16">
      <c r="A3050" s="484" t="s">
        <v>39401</v>
      </c>
      <c r="B3050" s="485" t="s">
        <v>39400</v>
      </c>
      <c r="C3050" t="s">
        <v>39399</v>
      </c>
      <c r="D3050" t="s">
        <v>39398</v>
      </c>
      <c r="E3050" t="str">
        <f t="shared" si="47"/>
        <v>682998 - MFREO LE CHATEAU DONNEVILLE</v>
      </c>
      <c r="F3050" t="s">
        <v>16851</v>
      </c>
      <c r="G3050" t="s">
        <v>39397</v>
      </c>
      <c r="I3050" t="s">
        <v>39396</v>
      </c>
      <c r="J3050" t="s">
        <v>39395</v>
      </c>
      <c r="K3050" t="s">
        <v>208</v>
      </c>
      <c r="L3050" t="s">
        <v>39394</v>
      </c>
      <c r="N3050" t="s">
        <v>207</v>
      </c>
      <c r="O3050" t="s">
        <v>476</v>
      </c>
      <c r="P3050" t="s">
        <v>476</v>
      </c>
    </row>
    <row r="3051" spans="1:16">
      <c r="A3051" s="484" t="s">
        <v>74641</v>
      </c>
      <c r="B3051" s="485" t="s">
        <v>74640</v>
      </c>
      <c r="C3051" t="s">
        <v>74639</v>
      </c>
      <c r="D3051" t="s">
        <v>74639</v>
      </c>
      <c r="E3051" t="str">
        <f t="shared" si="47"/>
        <v>406065 - EXPANSIAL</v>
      </c>
      <c r="F3051" t="s">
        <v>5445</v>
      </c>
      <c r="G3051" t="s">
        <v>74638</v>
      </c>
      <c r="I3051" t="s">
        <v>749</v>
      </c>
      <c r="J3051" t="s">
        <v>74637</v>
      </c>
      <c r="K3051" t="s">
        <v>208</v>
      </c>
      <c r="L3051" t="s">
        <v>74636</v>
      </c>
      <c r="N3051" t="s">
        <v>208</v>
      </c>
      <c r="O3051" t="s">
        <v>476</v>
      </c>
      <c r="P3051" t="s">
        <v>476</v>
      </c>
    </row>
    <row r="3052" spans="1:16">
      <c r="A3052" s="484" t="s">
        <v>72406</v>
      </c>
      <c r="B3052" s="485" t="s">
        <v>72405</v>
      </c>
      <c r="C3052" t="s">
        <v>72404</v>
      </c>
      <c r="D3052" t="s">
        <v>72404</v>
      </c>
      <c r="E3052" t="str">
        <f t="shared" si="47"/>
        <v>231423 - FEU VERT FORMATION</v>
      </c>
      <c r="F3052" t="s">
        <v>5998</v>
      </c>
      <c r="G3052" t="s">
        <v>72403</v>
      </c>
      <c r="I3052" t="s">
        <v>20521</v>
      </c>
      <c r="J3052" t="s">
        <v>72402</v>
      </c>
      <c r="K3052" t="s">
        <v>208</v>
      </c>
      <c r="L3052" t="s">
        <v>72401</v>
      </c>
      <c r="N3052" t="s">
        <v>208</v>
      </c>
      <c r="O3052" t="s">
        <v>476</v>
      </c>
      <c r="P3052" t="s">
        <v>476</v>
      </c>
    </row>
    <row r="3053" spans="1:16">
      <c r="A3053" s="484" t="s">
        <v>72411</v>
      </c>
      <c r="B3053" s="485" t="s">
        <v>72405</v>
      </c>
      <c r="C3053" t="s">
        <v>72410</v>
      </c>
      <c r="D3053" t="s">
        <v>72409</v>
      </c>
      <c r="E3053" t="str">
        <f t="shared" si="47"/>
        <v>583110 - FEU VERT  FORMATION PESSAC</v>
      </c>
      <c r="F3053" t="s">
        <v>45210</v>
      </c>
      <c r="G3053" t="s">
        <v>72408</v>
      </c>
      <c r="I3053" t="s">
        <v>763</v>
      </c>
      <c r="J3053" t="s">
        <v>72402</v>
      </c>
      <c r="K3053" t="s">
        <v>208</v>
      </c>
      <c r="L3053" t="s">
        <v>72407</v>
      </c>
      <c r="N3053" t="s">
        <v>208</v>
      </c>
      <c r="O3053" t="s">
        <v>476</v>
      </c>
      <c r="P3053" t="s">
        <v>476</v>
      </c>
    </row>
    <row r="3054" spans="1:16">
      <c r="A3054" s="484" t="s">
        <v>106869</v>
      </c>
      <c r="B3054" s="485" t="s">
        <v>106862</v>
      </c>
      <c r="C3054" t="s">
        <v>106861</v>
      </c>
      <c r="D3054" t="s">
        <v>106868</v>
      </c>
      <c r="E3054" t="str">
        <f t="shared" si="47"/>
        <v>596565 - CFT ST MARTIN AU LAERT</v>
      </c>
      <c r="F3054" t="s">
        <v>1848</v>
      </c>
      <c r="G3054" t="s">
        <v>106867</v>
      </c>
      <c r="I3054" t="s">
        <v>106866</v>
      </c>
      <c r="J3054" t="s">
        <v>106865</v>
      </c>
      <c r="K3054" t="s">
        <v>208</v>
      </c>
      <c r="L3054" t="s">
        <v>106864</v>
      </c>
      <c r="N3054" t="s">
        <v>208</v>
      </c>
      <c r="O3054" t="s">
        <v>476</v>
      </c>
      <c r="P3054" t="s">
        <v>476</v>
      </c>
    </row>
    <row r="3055" spans="1:16">
      <c r="A3055" s="484" t="s">
        <v>106875</v>
      </c>
      <c r="B3055" s="485" t="s">
        <v>106862</v>
      </c>
      <c r="C3055" t="s">
        <v>106861</v>
      </c>
      <c r="D3055" t="s">
        <v>106874</v>
      </c>
      <c r="E3055" t="str">
        <f t="shared" si="47"/>
        <v>105600 - CFT ISQUES</v>
      </c>
      <c r="F3055" t="s">
        <v>1848</v>
      </c>
      <c r="H3055" t="s">
        <v>106873</v>
      </c>
      <c r="I3055" t="s">
        <v>106872</v>
      </c>
      <c r="J3055" t="s">
        <v>106871</v>
      </c>
      <c r="K3055" t="s">
        <v>208</v>
      </c>
      <c r="L3055" t="s">
        <v>106870</v>
      </c>
      <c r="N3055" t="s">
        <v>208</v>
      </c>
      <c r="O3055" t="s">
        <v>476</v>
      </c>
      <c r="P3055" t="s">
        <v>476</v>
      </c>
    </row>
    <row r="3056" spans="1:16">
      <c r="A3056" s="484" t="s">
        <v>106885</v>
      </c>
      <c r="B3056" s="485" t="s">
        <v>106862</v>
      </c>
      <c r="C3056" t="s">
        <v>106861</v>
      </c>
      <c r="D3056" t="s">
        <v>106884</v>
      </c>
      <c r="E3056" t="str">
        <f t="shared" si="47"/>
        <v>652428 - CFT COULOGNE</v>
      </c>
      <c r="F3056" t="s">
        <v>540</v>
      </c>
      <c r="G3056" t="s">
        <v>106883</v>
      </c>
      <c r="I3056" t="s">
        <v>11910</v>
      </c>
      <c r="J3056" t="s">
        <v>106882</v>
      </c>
      <c r="K3056" t="s">
        <v>208</v>
      </c>
      <c r="L3056" t="s">
        <v>106881</v>
      </c>
      <c r="N3056" t="s">
        <v>208</v>
      </c>
      <c r="O3056" t="s">
        <v>476</v>
      </c>
      <c r="P3056" t="s">
        <v>476</v>
      </c>
    </row>
    <row r="3057" spans="1:16">
      <c r="A3057" s="484" t="s">
        <v>106880</v>
      </c>
      <c r="B3057" s="485" t="s">
        <v>106862</v>
      </c>
      <c r="C3057" t="s">
        <v>106861</v>
      </c>
      <c r="D3057" t="s">
        <v>106879</v>
      </c>
      <c r="E3057" t="str">
        <f t="shared" si="47"/>
        <v>596218 - CFT GRANDE SYNTHE</v>
      </c>
      <c r="F3057" t="s">
        <v>1817</v>
      </c>
      <c r="G3057" t="s">
        <v>106878</v>
      </c>
      <c r="I3057" t="s">
        <v>106877</v>
      </c>
      <c r="J3057" t="s">
        <v>106857</v>
      </c>
      <c r="K3057" t="s">
        <v>208</v>
      </c>
      <c r="L3057" t="s">
        <v>106876</v>
      </c>
      <c r="N3057" t="s">
        <v>208</v>
      </c>
      <c r="O3057" t="s">
        <v>476</v>
      </c>
      <c r="P3057" t="s">
        <v>476</v>
      </c>
    </row>
    <row r="3058" spans="1:16">
      <c r="A3058" s="484" t="s">
        <v>106863</v>
      </c>
      <c r="B3058" s="485" t="s">
        <v>106862</v>
      </c>
      <c r="C3058" t="s">
        <v>106861</v>
      </c>
      <c r="D3058" t="s">
        <v>106860</v>
      </c>
      <c r="E3058" t="str">
        <f t="shared" si="47"/>
        <v>654152 - CFT ST SAUVEUR</v>
      </c>
      <c r="F3058" t="s">
        <v>44153</v>
      </c>
      <c r="G3058" t="s">
        <v>106859</v>
      </c>
      <c r="I3058" t="s">
        <v>106858</v>
      </c>
      <c r="J3058" t="s">
        <v>106857</v>
      </c>
      <c r="K3058" t="s">
        <v>208</v>
      </c>
      <c r="L3058" t="s">
        <v>106856</v>
      </c>
      <c r="N3058" t="s">
        <v>208</v>
      </c>
      <c r="O3058" t="s">
        <v>476</v>
      </c>
      <c r="P3058" t="s">
        <v>476</v>
      </c>
    </row>
    <row r="3059" spans="1:16">
      <c r="A3059" s="484" t="s">
        <v>106296</v>
      </c>
      <c r="B3059" s="485" t="s">
        <v>106295</v>
      </c>
      <c r="C3059" t="s">
        <v>106294</v>
      </c>
      <c r="D3059" t="s">
        <v>106293</v>
      </c>
      <c r="E3059" t="str">
        <f t="shared" si="47"/>
        <v>91819 - CESR 66</v>
      </c>
      <c r="F3059" t="s">
        <v>1938</v>
      </c>
      <c r="G3059" t="s">
        <v>106292</v>
      </c>
      <c r="H3059" t="s">
        <v>106291</v>
      </c>
      <c r="I3059" t="s">
        <v>79110</v>
      </c>
      <c r="J3059" t="s">
        <v>106290</v>
      </c>
      <c r="K3059" t="s">
        <v>208</v>
      </c>
      <c r="L3059" t="s">
        <v>106289</v>
      </c>
      <c r="N3059" t="s">
        <v>208</v>
      </c>
      <c r="O3059" t="s">
        <v>476</v>
      </c>
      <c r="P3059" t="s">
        <v>476</v>
      </c>
    </row>
    <row r="3060" spans="1:16">
      <c r="A3060" s="484" t="s">
        <v>119502</v>
      </c>
      <c r="B3060" s="485" t="s">
        <v>119501</v>
      </c>
      <c r="C3060" t="s">
        <v>119500</v>
      </c>
      <c r="D3060" t="s">
        <v>119499</v>
      </c>
      <c r="E3060" t="str">
        <f t="shared" si="47"/>
        <v>530566 - ANPEP</v>
      </c>
      <c r="F3060" t="s">
        <v>7447</v>
      </c>
      <c r="G3060" t="s">
        <v>119498</v>
      </c>
      <c r="I3060" t="s">
        <v>33734</v>
      </c>
      <c r="J3060" t="s">
        <v>119497</v>
      </c>
      <c r="K3060" t="s">
        <v>208</v>
      </c>
      <c r="L3060" t="s">
        <v>119496</v>
      </c>
      <c r="N3060" t="s">
        <v>208</v>
      </c>
      <c r="O3060" t="s">
        <v>476</v>
      </c>
      <c r="P3060" t="s">
        <v>476</v>
      </c>
    </row>
    <row r="3061" spans="1:16">
      <c r="A3061" s="484" t="s">
        <v>119056</v>
      </c>
      <c r="B3061" s="485" t="s">
        <v>119055</v>
      </c>
      <c r="C3061" t="s">
        <v>119054</v>
      </c>
      <c r="D3061" t="s">
        <v>119053</v>
      </c>
      <c r="E3061" t="str">
        <f t="shared" si="47"/>
        <v>535953 - APSI</v>
      </c>
      <c r="F3061" t="s">
        <v>1848</v>
      </c>
      <c r="G3061" t="s">
        <v>119052</v>
      </c>
      <c r="I3061" t="s">
        <v>71112</v>
      </c>
      <c r="J3061" t="s">
        <v>119051</v>
      </c>
      <c r="K3061" t="s">
        <v>208</v>
      </c>
      <c r="L3061" t="s">
        <v>119050</v>
      </c>
      <c r="N3061" t="s">
        <v>208</v>
      </c>
      <c r="O3061" t="s">
        <v>476</v>
      </c>
      <c r="P3061" t="s">
        <v>476</v>
      </c>
    </row>
    <row r="3062" spans="1:16">
      <c r="A3062" s="484" t="s">
        <v>20782</v>
      </c>
      <c r="B3062" s="485" t="s">
        <v>20781</v>
      </c>
      <c r="C3062" t="s">
        <v>20780</v>
      </c>
      <c r="D3062" t="s">
        <v>20780</v>
      </c>
      <c r="E3062" t="str">
        <f t="shared" si="47"/>
        <v>460606 - SABRIPA</v>
      </c>
      <c r="F3062" t="s">
        <v>707</v>
      </c>
      <c r="G3062" t="s">
        <v>20779</v>
      </c>
      <c r="I3062" t="s">
        <v>1207</v>
      </c>
      <c r="J3062" t="s">
        <v>20778</v>
      </c>
      <c r="K3062" t="s">
        <v>208</v>
      </c>
      <c r="L3062" t="s">
        <v>20777</v>
      </c>
      <c r="N3062" t="s">
        <v>208</v>
      </c>
      <c r="O3062" t="s">
        <v>476</v>
      </c>
      <c r="P3062" t="s">
        <v>476</v>
      </c>
    </row>
    <row r="3063" spans="1:16">
      <c r="A3063" s="484" t="s">
        <v>37035</v>
      </c>
      <c r="B3063" s="485" t="s">
        <v>37034</v>
      </c>
      <c r="C3063" t="s">
        <v>37033</v>
      </c>
      <c r="D3063" t="s">
        <v>37032</v>
      </c>
      <c r="E3063" t="str">
        <f t="shared" si="47"/>
        <v>639989 - MEIGNAN MIREILLE</v>
      </c>
      <c r="F3063" t="s">
        <v>8736</v>
      </c>
      <c r="G3063" t="s">
        <v>37031</v>
      </c>
      <c r="I3063" t="s">
        <v>2153</v>
      </c>
      <c r="J3063" t="s">
        <v>37030</v>
      </c>
      <c r="K3063" t="s">
        <v>208</v>
      </c>
      <c r="L3063" t="s">
        <v>37029</v>
      </c>
      <c r="N3063" t="s">
        <v>208</v>
      </c>
      <c r="O3063" t="s">
        <v>476</v>
      </c>
      <c r="P3063" t="s">
        <v>476</v>
      </c>
    </row>
    <row r="3064" spans="1:16">
      <c r="A3064" s="484" t="s">
        <v>116484</v>
      </c>
      <c r="B3064" s="485" t="s">
        <v>116483</v>
      </c>
      <c r="C3064" t="s">
        <v>116482</v>
      </c>
      <c r="D3064" t="s">
        <v>116482</v>
      </c>
      <c r="E3064" t="str">
        <f t="shared" si="47"/>
        <v>541722 - AUTO ECOLE DU PONT DE PUTEAUX</v>
      </c>
      <c r="F3064" t="s">
        <v>92826</v>
      </c>
      <c r="G3064" t="s">
        <v>116481</v>
      </c>
      <c r="I3064" t="s">
        <v>18444</v>
      </c>
      <c r="J3064" t="s">
        <v>116480</v>
      </c>
      <c r="K3064" t="s">
        <v>208</v>
      </c>
      <c r="L3064" t="s">
        <v>116479</v>
      </c>
      <c r="N3064" t="s">
        <v>208</v>
      </c>
      <c r="O3064" t="s">
        <v>476</v>
      </c>
      <c r="P3064" t="s">
        <v>476</v>
      </c>
    </row>
    <row r="3065" spans="1:16">
      <c r="A3065" s="484" t="s">
        <v>99115</v>
      </c>
      <c r="B3065" s="485" t="s">
        <v>99114</v>
      </c>
      <c r="C3065" t="s">
        <v>99113</v>
      </c>
      <c r="D3065" t="s">
        <v>99112</v>
      </c>
      <c r="E3065" t="str">
        <f t="shared" si="47"/>
        <v>638638 - CERER</v>
      </c>
      <c r="F3065" t="s">
        <v>10666</v>
      </c>
      <c r="G3065" t="s">
        <v>99111</v>
      </c>
      <c r="I3065" t="s">
        <v>16912</v>
      </c>
      <c r="J3065" t="s">
        <v>99110</v>
      </c>
      <c r="K3065" t="s">
        <v>208</v>
      </c>
      <c r="L3065" t="s">
        <v>99109</v>
      </c>
      <c r="N3065" t="s">
        <v>208</v>
      </c>
      <c r="O3065" t="s">
        <v>476</v>
      </c>
      <c r="P3065" t="s">
        <v>476</v>
      </c>
    </row>
    <row r="3066" spans="1:16">
      <c r="A3066" s="484" t="s">
        <v>45600</v>
      </c>
      <c r="B3066" s="485" t="s">
        <v>45599</v>
      </c>
      <c r="C3066" t="s">
        <v>45598</v>
      </c>
      <c r="D3066" t="s">
        <v>45597</v>
      </c>
      <c r="E3066" t="str">
        <f t="shared" si="47"/>
        <v>572380 - L'ATELIER STRASBOURG</v>
      </c>
      <c r="F3066" t="s">
        <v>8706</v>
      </c>
      <c r="G3066" t="s">
        <v>45596</v>
      </c>
      <c r="I3066" t="s">
        <v>579</v>
      </c>
      <c r="J3066" t="s">
        <v>45595</v>
      </c>
      <c r="K3066" t="s">
        <v>208</v>
      </c>
      <c r="L3066" t="s">
        <v>45594</v>
      </c>
      <c r="N3066" t="s">
        <v>208</v>
      </c>
      <c r="O3066" t="s">
        <v>476</v>
      </c>
      <c r="P3066" t="s">
        <v>476</v>
      </c>
    </row>
    <row r="3067" spans="1:16">
      <c r="A3067" s="484" t="s">
        <v>134314</v>
      </c>
      <c r="B3067" s="485" t="s">
        <v>134313</v>
      </c>
      <c r="C3067" t="s">
        <v>134312</v>
      </c>
      <c r="D3067" t="s">
        <v>134312</v>
      </c>
      <c r="E3067" t="str">
        <f t="shared" si="47"/>
        <v>304165 - ADMICAL</v>
      </c>
      <c r="F3067" t="s">
        <v>2704</v>
      </c>
      <c r="G3067" t="s">
        <v>134311</v>
      </c>
      <c r="H3067" t="s">
        <v>134310</v>
      </c>
      <c r="I3067" t="s">
        <v>626</v>
      </c>
      <c r="J3067" t="s">
        <v>134309</v>
      </c>
      <c r="K3067" t="s">
        <v>208</v>
      </c>
      <c r="L3067" t="s">
        <v>134308</v>
      </c>
      <c r="N3067" t="s">
        <v>208</v>
      </c>
      <c r="O3067" t="s">
        <v>476</v>
      </c>
      <c r="P3067" t="s">
        <v>476</v>
      </c>
    </row>
    <row r="3068" spans="1:16">
      <c r="A3068" s="484" t="s">
        <v>56358</v>
      </c>
      <c r="B3068" s="485" t="s">
        <v>56357</v>
      </c>
      <c r="C3068" t="s">
        <v>56356</v>
      </c>
      <c r="D3068" t="s">
        <v>56355</v>
      </c>
      <c r="E3068" t="str">
        <f t="shared" si="47"/>
        <v>459070 - IFEPSA</v>
      </c>
      <c r="F3068" t="s">
        <v>5884</v>
      </c>
      <c r="G3068" t="s">
        <v>20626</v>
      </c>
      <c r="I3068" t="s">
        <v>1647</v>
      </c>
      <c r="K3068" t="s">
        <v>208</v>
      </c>
      <c r="L3068" t="s">
        <v>56354</v>
      </c>
      <c r="N3068" t="s">
        <v>208</v>
      </c>
      <c r="O3068" t="s">
        <v>476</v>
      </c>
      <c r="P3068" t="s">
        <v>476</v>
      </c>
    </row>
    <row r="3069" spans="1:16">
      <c r="A3069" s="484" t="s">
        <v>54390</v>
      </c>
      <c r="B3069" s="485" t="s">
        <v>54389</v>
      </c>
      <c r="C3069" t="s">
        <v>54388</v>
      </c>
      <c r="D3069" t="s">
        <v>54387</v>
      </c>
      <c r="E3069" t="str">
        <f t="shared" si="47"/>
        <v>12919 - IFGT</v>
      </c>
      <c r="F3069" t="s">
        <v>19544</v>
      </c>
      <c r="G3069" t="s">
        <v>54386</v>
      </c>
      <c r="I3069" t="s">
        <v>54385</v>
      </c>
      <c r="J3069" t="s">
        <v>54384</v>
      </c>
      <c r="K3069" t="s">
        <v>208</v>
      </c>
      <c r="L3069" t="s">
        <v>54383</v>
      </c>
      <c r="N3069" t="s">
        <v>208</v>
      </c>
      <c r="O3069" t="s">
        <v>476</v>
      </c>
      <c r="P3069" t="s">
        <v>476</v>
      </c>
    </row>
    <row r="3070" spans="1:16">
      <c r="A3070" s="484" t="s">
        <v>15834</v>
      </c>
      <c r="B3070" s="485" t="s">
        <v>15833</v>
      </c>
      <c r="C3070" t="s">
        <v>15832</v>
      </c>
      <c r="D3070" t="s">
        <v>15831</v>
      </c>
      <c r="E3070" t="str">
        <f t="shared" si="47"/>
        <v>5010 - SRLF</v>
      </c>
      <c r="F3070" t="s">
        <v>6315</v>
      </c>
      <c r="G3070" t="s">
        <v>15830</v>
      </c>
      <c r="I3070" t="s">
        <v>626</v>
      </c>
      <c r="J3070" t="s">
        <v>15829</v>
      </c>
      <c r="K3070" t="s">
        <v>15828</v>
      </c>
      <c r="L3070" t="s">
        <v>15827</v>
      </c>
      <c r="N3070" t="s">
        <v>208</v>
      </c>
      <c r="O3070" t="s">
        <v>476</v>
      </c>
      <c r="P3070" t="s">
        <v>476</v>
      </c>
    </row>
    <row r="3071" spans="1:16">
      <c r="A3071" s="484" t="s">
        <v>118751</v>
      </c>
      <c r="B3071" s="485" t="s">
        <v>118750</v>
      </c>
      <c r="C3071" t="s">
        <v>118749</v>
      </c>
      <c r="D3071" t="s">
        <v>118748</v>
      </c>
      <c r="E3071" t="str">
        <f t="shared" si="47"/>
        <v>81267 - ARIEDA MONTPELLIER</v>
      </c>
      <c r="F3071" t="s">
        <v>18572</v>
      </c>
      <c r="G3071" t="s">
        <v>118747</v>
      </c>
      <c r="I3071" t="s">
        <v>1542</v>
      </c>
      <c r="J3071" t="s">
        <v>118746</v>
      </c>
      <c r="K3071" t="s">
        <v>208</v>
      </c>
      <c r="L3071" t="s">
        <v>118745</v>
      </c>
      <c r="N3071" t="s">
        <v>208</v>
      </c>
      <c r="O3071" t="s">
        <v>476</v>
      </c>
      <c r="P3071" t="s">
        <v>476</v>
      </c>
    </row>
    <row r="3072" spans="1:16">
      <c r="A3072" s="484" t="s">
        <v>52909</v>
      </c>
      <c r="B3072" s="485" t="s">
        <v>52908</v>
      </c>
      <c r="C3072" t="s">
        <v>52907</v>
      </c>
      <c r="D3072" t="s">
        <v>52906</v>
      </c>
      <c r="E3072" t="str">
        <f t="shared" si="47"/>
        <v>89631 - IRFREP</v>
      </c>
      <c r="F3072" t="s">
        <v>5179</v>
      </c>
      <c r="G3072" t="s">
        <v>52905</v>
      </c>
      <c r="I3072" t="s">
        <v>5810</v>
      </c>
      <c r="K3072" t="s">
        <v>208</v>
      </c>
      <c r="L3072" t="s">
        <v>52904</v>
      </c>
      <c r="N3072" t="s">
        <v>208</v>
      </c>
      <c r="O3072" t="s">
        <v>476</v>
      </c>
      <c r="P3072" t="s">
        <v>476</v>
      </c>
    </row>
    <row r="3073" spans="1:16">
      <c r="A3073" s="484" t="s">
        <v>93358</v>
      </c>
      <c r="B3073" s="485" t="s">
        <v>93357</v>
      </c>
      <c r="C3073" t="s">
        <v>93356</v>
      </c>
      <c r="D3073" t="s">
        <v>93355</v>
      </c>
      <c r="E3073" t="str">
        <f t="shared" si="47"/>
        <v>540705 - CROS NANTES</v>
      </c>
      <c r="F3073" t="s">
        <v>93354</v>
      </c>
      <c r="G3073" t="s">
        <v>93243</v>
      </c>
      <c r="I3073" t="s">
        <v>1837</v>
      </c>
      <c r="J3073" t="s">
        <v>93353</v>
      </c>
      <c r="K3073" t="s">
        <v>208</v>
      </c>
      <c r="L3073" t="s">
        <v>93352</v>
      </c>
      <c r="N3073" t="s">
        <v>208</v>
      </c>
      <c r="O3073" t="s">
        <v>476</v>
      </c>
      <c r="P3073" t="s">
        <v>476</v>
      </c>
    </row>
    <row r="3074" spans="1:16">
      <c r="A3074" s="484" t="s">
        <v>93791</v>
      </c>
      <c r="B3074" s="485" t="s">
        <v>93790</v>
      </c>
      <c r="C3074" t="s">
        <v>93789</v>
      </c>
      <c r="D3074" t="s">
        <v>93788</v>
      </c>
      <c r="E3074" t="str">
        <f t="shared" ref="E3074:E3137" si="48">_xlfn.CONCAT(L3074," - ",D3074)</f>
        <v>210067 - CIAPA</v>
      </c>
      <c r="F3074" t="s">
        <v>1328</v>
      </c>
      <c r="G3074" t="s">
        <v>93787</v>
      </c>
      <c r="H3074" t="s">
        <v>93786</v>
      </c>
      <c r="I3074" t="s">
        <v>4033</v>
      </c>
      <c r="J3074" t="s">
        <v>93785</v>
      </c>
      <c r="K3074" t="s">
        <v>93784</v>
      </c>
      <c r="L3074" t="s">
        <v>93783</v>
      </c>
      <c r="N3074" t="s">
        <v>208</v>
      </c>
      <c r="O3074" t="s">
        <v>476</v>
      </c>
      <c r="P3074" t="s">
        <v>476</v>
      </c>
    </row>
    <row r="3075" spans="1:16">
      <c r="A3075" s="484" t="s">
        <v>65556</v>
      </c>
      <c r="B3075" s="485" t="s">
        <v>65555</v>
      </c>
      <c r="C3075" t="s">
        <v>65554</v>
      </c>
      <c r="D3075" t="s">
        <v>65553</v>
      </c>
      <c r="E3075" t="str">
        <f t="shared" si="48"/>
        <v>222483 - GRANGE CLAUDE</v>
      </c>
      <c r="F3075" t="s">
        <v>3656</v>
      </c>
      <c r="G3075" t="s">
        <v>65552</v>
      </c>
      <c r="I3075" t="s">
        <v>65551</v>
      </c>
      <c r="J3075" t="s">
        <v>65550</v>
      </c>
      <c r="K3075" t="s">
        <v>65549</v>
      </c>
      <c r="L3075" t="s">
        <v>65548</v>
      </c>
      <c r="N3075" t="s">
        <v>208</v>
      </c>
      <c r="O3075" t="s">
        <v>476</v>
      </c>
      <c r="P3075" t="s">
        <v>476</v>
      </c>
    </row>
    <row r="3076" spans="1:16">
      <c r="A3076" s="484" t="s">
        <v>62991</v>
      </c>
      <c r="B3076" s="485" t="s">
        <v>62990</v>
      </c>
      <c r="C3076" t="s">
        <v>62989</v>
      </c>
      <c r="D3076" t="s">
        <v>62988</v>
      </c>
      <c r="E3076" t="str">
        <f t="shared" si="48"/>
        <v>632673 - GUIBERT DANIELE</v>
      </c>
      <c r="F3076" t="s">
        <v>30489</v>
      </c>
      <c r="G3076" t="s">
        <v>62987</v>
      </c>
      <c r="I3076" t="s">
        <v>626</v>
      </c>
      <c r="J3076" t="s">
        <v>62986</v>
      </c>
      <c r="K3076" t="s">
        <v>208</v>
      </c>
      <c r="L3076" t="s">
        <v>62985</v>
      </c>
      <c r="N3076" t="s">
        <v>208</v>
      </c>
      <c r="O3076" t="s">
        <v>476</v>
      </c>
      <c r="P3076" t="s">
        <v>476</v>
      </c>
    </row>
    <row r="3077" spans="1:16">
      <c r="A3077" s="484" t="s">
        <v>30421</v>
      </c>
      <c r="B3077" s="485" t="s">
        <v>30410</v>
      </c>
      <c r="C3077" t="s">
        <v>30409</v>
      </c>
      <c r="D3077" t="s">
        <v>30420</v>
      </c>
      <c r="E3077" t="str">
        <f t="shared" si="48"/>
        <v>303811 - OSENGO CLERMONT FERRAND</v>
      </c>
      <c r="F3077" t="s">
        <v>2460</v>
      </c>
      <c r="G3077" t="s">
        <v>30419</v>
      </c>
      <c r="I3077" t="s">
        <v>1678</v>
      </c>
      <c r="J3077" t="s">
        <v>30418</v>
      </c>
      <c r="K3077" t="s">
        <v>208</v>
      </c>
      <c r="L3077" t="s">
        <v>30417</v>
      </c>
      <c r="N3077" t="s">
        <v>208</v>
      </c>
      <c r="O3077" t="s">
        <v>476</v>
      </c>
      <c r="P3077" t="s">
        <v>476</v>
      </c>
    </row>
    <row r="3078" spans="1:16">
      <c r="A3078" s="484" t="s">
        <v>30411</v>
      </c>
      <c r="B3078" s="485" t="s">
        <v>30410</v>
      </c>
      <c r="C3078" t="s">
        <v>30409</v>
      </c>
      <c r="D3078" t="s">
        <v>30408</v>
      </c>
      <c r="E3078" t="str">
        <f t="shared" si="48"/>
        <v>469464 - OSENGO MONTLUCON</v>
      </c>
      <c r="F3078" t="s">
        <v>18106</v>
      </c>
      <c r="G3078" t="s">
        <v>30407</v>
      </c>
      <c r="I3078" t="s">
        <v>6282</v>
      </c>
      <c r="J3078" t="s">
        <v>30406</v>
      </c>
      <c r="K3078" t="s">
        <v>208</v>
      </c>
      <c r="L3078" t="s">
        <v>30405</v>
      </c>
      <c r="N3078" t="s">
        <v>208</v>
      </c>
      <c r="O3078" t="s">
        <v>476</v>
      </c>
      <c r="P3078" t="s">
        <v>476</v>
      </c>
    </row>
    <row r="3079" spans="1:16">
      <c r="A3079" s="484" t="s">
        <v>30432</v>
      </c>
      <c r="B3079" s="485" t="s">
        <v>30410</v>
      </c>
      <c r="C3079" t="s">
        <v>30409</v>
      </c>
      <c r="D3079" t="s">
        <v>30431</v>
      </c>
      <c r="E3079" t="str">
        <f t="shared" si="48"/>
        <v>547530 - OSENGO AURILLAC</v>
      </c>
      <c r="F3079" t="s">
        <v>4574</v>
      </c>
      <c r="G3079" t="s">
        <v>30430</v>
      </c>
      <c r="I3079" t="s">
        <v>7712</v>
      </c>
      <c r="J3079" t="s">
        <v>30429</v>
      </c>
      <c r="K3079" t="s">
        <v>208</v>
      </c>
      <c r="L3079" t="s">
        <v>30428</v>
      </c>
      <c r="N3079" t="s">
        <v>208</v>
      </c>
      <c r="O3079" t="s">
        <v>476</v>
      </c>
      <c r="P3079" t="s">
        <v>476</v>
      </c>
    </row>
    <row r="3080" spans="1:16">
      <c r="A3080" s="484" t="s">
        <v>30427</v>
      </c>
      <c r="B3080" s="485" t="s">
        <v>30410</v>
      </c>
      <c r="C3080" t="s">
        <v>30409</v>
      </c>
      <c r="D3080" t="s">
        <v>30426</v>
      </c>
      <c r="E3080" t="str">
        <f t="shared" si="48"/>
        <v>607332 - OSENGO BOURGES</v>
      </c>
      <c r="F3080" t="s">
        <v>2460</v>
      </c>
      <c r="G3080" t="s">
        <v>30425</v>
      </c>
      <c r="H3080" t="s">
        <v>30424</v>
      </c>
      <c r="I3080" t="s">
        <v>4220</v>
      </c>
      <c r="J3080" t="s">
        <v>30423</v>
      </c>
      <c r="K3080" t="s">
        <v>208</v>
      </c>
      <c r="L3080" t="s">
        <v>30422</v>
      </c>
      <c r="N3080" t="s">
        <v>208</v>
      </c>
      <c r="O3080" t="s">
        <v>476</v>
      </c>
      <c r="P3080" t="s">
        <v>476</v>
      </c>
    </row>
    <row r="3081" spans="1:16">
      <c r="A3081" s="484" t="s">
        <v>30416</v>
      </c>
      <c r="B3081" s="485" t="s">
        <v>30410</v>
      </c>
      <c r="C3081" t="s">
        <v>30409</v>
      </c>
      <c r="D3081" t="s">
        <v>30415</v>
      </c>
      <c r="E3081" t="str">
        <f t="shared" si="48"/>
        <v>676986 - OSENGO LIMOGES</v>
      </c>
      <c r="F3081" t="s">
        <v>13665</v>
      </c>
      <c r="G3081" t="s">
        <v>30414</v>
      </c>
      <c r="I3081" t="s">
        <v>795</v>
      </c>
      <c r="J3081" t="s">
        <v>30413</v>
      </c>
      <c r="K3081" t="s">
        <v>208</v>
      </c>
      <c r="L3081" t="s">
        <v>30412</v>
      </c>
      <c r="N3081" t="s">
        <v>208</v>
      </c>
      <c r="O3081" t="s">
        <v>476</v>
      </c>
      <c r="P3081" t="s">
        <v>476</v>
      </c>
    </row>
    <row r="3082" spans="1:16">
      <c r="A3082" s="484" t="s">
        <v>86287</v>
      </c>
      <c r="B3082" s="485" t="s">
        <v>86286</v>
      </c>
      <c r="C3082" t="s">
        <v>86285</v>
      </c>
      <c r="D3082" t="s">
        <v>86285</v>
      </c>
      <c r="E3082" t="str">
        <f t="shared" si="48"/>
        <v>80767 - DRAGER FRANCE SAS</v>
      </c>
      <c r="F3082" t="s">
        <v>2041</v>
      </c>
      <c r="G3082" t="s">
        <v>86284</v>
      </c>
      <c r="H3082" t="s">
        <v>86283</v>
      </c>
      <c r="I3082" t="s">
        <v>32989</v>
      </c>
      <c r="J3082" t="s">
        <v>86282</v>
      </c>
      <c r="K3082" t="s">
        <v>208</v>
      </c>
      <c r="L3082" t="s">
        <v>86281</v>
      </c>
      <c r="N3082" t="s">
        <v>208</v>
      </c>
      <c r="O3082" t="s">
        <v>476</v>
      </c>
      <c r="P3082" t="s">
        <v>476</v>
      </c>
    </row>
    <row r="3083" spans="1:16">
      <c r="A3083" s="484" t="s">
        <v>135923</v>
      </c>
      <c r="B3083" s="485" t="s">
        <v>135922</v>
      </c>
      <c r="C3083" t="s">
        <v>135921</v>
      </c>
      <c r="D3083" t="s">
        <v>135921</v>
      </c>
      <c r="E3083" t="str">
        <f t="shared" si="48"/>
        <v>441200 - ACCUEIL ET PROMOTION</v>
      </c>
      <c r="F3083" t="s">
        <v>1328</v>
      </c>
      <c r="G3083" t="s">
        <v>135920</v>
      </c>
      <c r="I3083" t="s">
        <v>4220</v>
      </c>
      <c r="J3083" t="s">
        <v>135919</v>
      </c>
      <c r="K3083" t="s">
        <v>208</v>
      </c>
      <c r="L3083" t="s">
        <v>135918</v>
      </c>
      <c r="N3083" t="s">
        <v>208</v>
      </c>
      <c r="O3083" t="s">
        <v>476</v>
      </c>
      <c r="P3083" t="s">
        <v>476</v>
      </c>
    </row>
    <row r="3084" spans="1:16">
      <c r="A3084" s="484" t="s">
        <v>58748</v>
      </c>
      <c r="B3084" s="485" t="s">
        <v>58747</v>
      </c>
      <c r="C3084" t="s">
        <v>58746</v>
      </c>
      <c r="D3084" t="s">
        <v>58746</v>
      </c>
      <c r="E3084" t="str">
        <f t="shared" si="48"/>
        <v>408864 - IFTEC</v>
      </c>
      <c r="F3084" t="s">
        <v>17920</v>
      </c>
      <c r="G3084" t="s">
        <v>58745</v>
      </c>
      <c r="I3084" t="s">
        <v>9850</v>
      </c>
      <c r="J3084" t="s">
        <v>58744</v>
      </c>
      <c r="K3084" t="s">
        <v>208</v>
      </c>
      <c r="L3084" t="s">
        <v>58743</v>
      </c>
      <c r="N3084" t="s">
        <v>208</v>
      </c>
      <c r="O3084" t="s">
        <v>476</v>
      </c>
      <c r="P3084" t="s">
        <v>476</v>
      </c>
    </row>
    <row r="3085" spans="1:16">
      <c r="A3085" s="484" t="s">
        <v>73699</v>
      </c>
      <c r="B3085" s="485" t="s">
        <v>73698</v>
      </c>
      <c r="C3085" t="s">
        <v>73697</v>
      </c>
      <c r="D3085" t="s">
        <v>73696</v>
      </c>
      <c r="E3085" t="str">
        <f t="shared" si="48"/>
        <v>390586 - FN3S</v>
      </c>
      <c r="F3085" t="s">
        <v>6584</v>
      </c>
      <c r="G3085" t="s">
        <v>73695</v>
      </c>
      <c r="I3085" t="s">
        <v>749</v>
      </c>
      <c r="J3085" t="s">
        <v>73694</v>
      </c>
      <c r="K3085" t="s">
        <v>208</v>
      </c>
      <c r="L3085" t="s">
        <v>73693</v>
      </c>
      <c r="N3085" t="s">
        <v>208</v>
      </c>
      <c r="O3085" t="s">
        <v>476</v>
      </c>
      <c r="P3085" t="s">
        <v>476</v>
      </c>
    </row>
    <row r="3086" spans="1:16">
      <c r="A3086" s="484" t="s">
        <v>5449</v>
      </c>
      <c r="B3086" s="485" t="s">
        <v>5448</v>
      </c>
      <c r="C3086" t="s">
        <v>5447</v>
      </c>
      <c r="D3086" t="s">
        <v>5446</v>
      </c>
      <c r="E3086" t="str">
        <f t="shared" si="48"/>
        <v>21908 - UNIVERSITE LIBRE POPULAIRE EUROPEENNE SCIENCES INFIRMIERES</v>
      </c>
      <c r="F3086" t="s">
        <v>5445</v>
      </c>
      <c r="G3086" t="s">
        <v>5444</v>
      </c>
      <c r="I3086" t="s">
        <v>5443</v>
      </c>
      <c r="J3086" t="s">
        <v>5442</v>
      </c>
      <c r="K3086" t="s">
        <v>208</v>
      </c>
      <c r="L3086" t="s">
        <v>5441</v>
      </c>
      <c r="N3086" t="s">
        <v>208</v>
      </c>
      <c r="O3086" t="s">
        <v>476</v>
      </c>
      <c r="P3086" t="s">
        <v>476</v>
      </c>
    </row>
    <row r="3087" spans="1:16">
      <c r="A3087" s="484" t="s">
        <v>117698</v>
      </c>
      <c r="B3087" s="485" t="s">
        <v>117697</v>
      </c>
      <c r="C3087" t="s">
        <v>117696</v>
      </c>
      <c r="D3087" t="s">
        <v>117695</v>
      </c>
      <c r="E3087" t="str">
        <f t="shared" si="48"/>
        <v>486838 - AAAV</v>
      </c>
      <c r="F3087" t="s">
        <v>7254</v>
      </c>
      <c r="G3087" t="s">
        <v>117694</v>
      </c>
      <c r="I3087" t="s">
        <v>1511</v>
      </c>
      <c r="J3087" t="s">
        <v>117693</v>
      </c>
      <c r="K3087" t="s">
        <v>208</v>
      </c>
      <c r="L3087" t="s">
        <v>117692</v>
      </c>
      <c r="N3087" t="s">
        <v>208</v>
      </c>
      <c r="O3087" t="s">
        <v>476</v>
      </c>
      <c r="P3087" t="s">
        <v>476</v>
      </c>
    </row>
    <row r="3088" spans="1:16">
      <c r="A3088" s="484" t="s">
        <v>93163</v>
      </c>
      <c r="B3088" s="485" t="s">
        <v>93162</v>
      </c>
      <c r="C3088" t="s">
        <v>93161</v>
      </c>
      <c r="D3088" t="s">
        <v>93160</v>
      </c>
      <c r="E3088" t="str">
        <f t="shared" si="48"/>
        <v>214759 - CNQAOS PARIS</v>
      </c>
      <c r="F3088" t="s">
        <v>3034</v>
      </c>
      <c r="G3088" t="s">
        <v>93159</v>
      </c>
      <c r="I3088" t="s">
        <v>626</v>
      </c>
      <c r="J3088" t="s">
        <v>93158</v>
      </c>
      <c r="K3088" t="s">
        <v>208</v>
      </c>
      <c r="L3088" t="s">
        <v>93157</v>
      </c>
      <c r="N3088" t="s">
        <v>208</v>
      </c>
      <c r="O3088" t="s">
        <v>476</v>
      </c>
      <c r="P3088" t="s">
        <v>93156</v>
      </c>
    </row>
    <row r="3089" spans="1:16">
      <c r="A3089" s="484" t="s">
        <v>50719</v>
      </c>
      <c r="B3089" s="485" t="s">
        <v>50718</v>
      </c>
      <c r="C3089" t="s">
        <v>50717</v>
      </c>
      <c r="D3089" t="s">
        <v>50716</v>
      </c>
      <c r="E3089" t="str">
        <f t="shared" si="48"/>
        <v>16070 - IVT</v>
      </c>
      <c r="F3089" t="s">
        <v>2603</v>
      </c>
      <c r="G3089" t="s">
        <v>50715</v>
      </c>
      <c r="I3089" t="s">
        <v>1207</v>
      </c>
      <c r="J3089" t="s">
        <v>50714</v>
      </c>
      <c r="K3089" t="s">
        <v>208</v>
      </c>
      <c r="L3089" t="s">
        <v>50713</v>
      </c>
      <c r="N3089" t="s">
        <v>208</v>
      </c>
      <c r="O3089" t="s">
        <v>476</v>
      </c>
      <c r="P3089" t="s">
        <v>476</v>
      </c>
    </row>
    <row r="3090" spans="1:16">
      <c r="A3090" s="484" t="s">
        <v>15721</v>
      </c>
      <c r="B3090" s="485" t="s">
        <v>15720</v>
      </c>
      <c r="C3090" t="s">
        <v>15719</v>
      </c>
      <c r="D3090" t="s">
        <v>15718</v>
      </c>
      <c r="E3090" t="str">
        <f t="shared" si="48"/>
        <v>547840 - SEIEL</v>
      </c>
      <c r="F3090" t="s">
        <v>6700</v>
      </c>
      <c r="G3090" t="s">
        <v>15717</v>
      </c>
      <c r="I3090" t="s">
        <v>626</v>
      </c>
      <c r="J3090" t="s">
        <v>15716</v>
      </c>
      <c r="K3090" t="s">
        <v>208</v>
      </c>
      <c r="L3090" t="s">
        <v>15715</v>
      </c>
      <c r="N3090" t="s">
        <v>208</v>
      </c>
      <c r="O3090" t="s">
        <v>476</v>
      </c>
      <c r="P3090" t="s">
        <v>476</v>
      </c>
    </row>
    <row r="3091" spans="1:16">
      <c r="A3091" s="484" t="s">
        <v>54048</v>
      </c>
      <c r="B3091" s="485" t="s">
        <v>54047</v>
      </c>
      <c r="C3091" t="s">
        <v>54046</v>
      </c>
      <c r="D3091" t="s">
        <v>54045</v>
      </c>
      <c r="E3091" t="str">
        <f t="shared" si="48"/>
        <v>656811 - INST ''LES CENT ARPENTS'' MUTELLE GRPE BNP PARIBAS</v>
      </c>
      <c r="F3091" t="s">
        <v>53676</v>
      </c>
      <c r="G3091" t="s">
        <v>54044</v>
      </c>
      <c r="I3091" t="s">
        <v>2240</v>
      </c>
      <c r="J3091" t="s">
        <v>54043</v>
      </c>
      <c r="K3091" t="s">
        <v>208</v>
      </c>
      <c r="L3091" t="s">
        <v>54042</v>
      </c>
      <c r="N3091" t="s">
        <v>208</v>
      </c>
      <c r="O3091" t="s">
        <v>476</v>
      </c>
      <c r="P3091" t="s">
        <v>476</v>
      </c>
    </row>
    <row r="3092" spans="1:16">
      <c r="A3092" s="484" t="s">
        <v>57391</v>
      </c>
      <c r="B3092" s="485" t="s">
        <v>54047</v>
      </c>
      <c r="C3092" t="s">
        <v>57390</v>
      </c>
      <c r="D3092" t="s">
        <v>57389</v>
      </c>
      <c r="E3092" t="str">
        <f t="shared" si="48"/>
        <v>410044 - INST ''CENT ARPENTS'' MUTELLE GRPE BNP PARIBAS POLE FORM</v>
      </c>
      <c r="F3092" t="s">
        <v>3951</v>
      </c>
      <c r="G3092" t="s">
        <v>57388</v>
      </c>
      <c r="I3092" t="s">
        <v>2240</v>
      </c>
      <c r="K3092" t="s">
        <v>208</v>
      </c>
      <c r="L3092" t="s">
        <v>57387</v>
      </c>
      <c r="N3092" t="s">
        <v>208</v>
      </c>
      <c r="O3092" t="s">
        <v>476</v>
      </c>
      <c r="P3092" t="s">
        <v>476</v>
      </c>
    </row>
    <row r="3093" spans="1:16">
      <c r="A3093" s="484" t="s">
        <v>5569</v>
      </c>
      <c r="B3093" s="485" t="s">
        <v>5568</v>
      </c>
      <c r="C3093" t="s">
        <v>5567</v>
      </c>
      <c r="D3093" t="s">
        <v>5567</v>
      </c>
      <c r="E3093" t="str">
        <f t="shared" si="48"/>
        <v>486243 - UNIVERSITE DU VIN</v>
      </c>
      <c r="F3093" t="s">
        <v>5402</v>
      </c>
      <c r="H3093" t="s">
        <v>5566</v>
      </c>
      <c r="I3093" t="s">
        <v>5565</v>
      </c>
      <c r="J3093" t="s">
        <v>5564</v>
      </c>
      <c r="K3093" t="s">
        <v>208</v>
      </c>
      <c r="L3093" t="s">
        <v>5563</v>
      </c>
      <c r="N3093" t="s">
        <v>208</v>
      </c>
      <c r="O3093" t="s">
        <v>476</v>
      </c>
      <c r="P3093" t="s">
        <v>476</v>
      </c>
    </row>
    <row r="3094" spans="1:16">
      <c r="A3094" s="484" t="s">
        <v>125882</v>
      </c>
      <c r="B3094" s="485" t="s">
        <v>125881</v>
      </c>
      <c r="C3094" t="s">
        <v>125880</v>
      </c>
      <c r="D3094" t="s">
        <v>125879</v>
      </c>
      <c r="E3094" t="str">
        <f t="shared" si="48"/>
        <v>81255 - ADHET</v>
      </c>
      <c r="F3094" t="s">
        <v>3569</v>
      </c>
      <c r="G3094" t="s">
        <v>125878</v>
      </c>
      <c r="H3094" t="s">
        <v>125877</v>
      </c>
      <c r="I3094" t="s">
        <v>1542</v>
      </c>
      <c r="J3094" t="s">
        <v>125876</v>
      </c>
      <c r="K3094" t="s">
        <v>125875</v>
      </c>
      <c r="L3094" t="s">
        <v>125874</v>
      </c>
      <c r="N3094" t="s">
        <v>208</v>
      </c>
      <c r="O3094" t="s">
        <v>476</v>
      </c>
      <c r="P3094" t="s">
        <v>476</v>
      </c>
    </row>
    <row r="3095" spans="1:16">
      <c r="A3095" s="484" t="s">
        <v>126028</v>
      </c>
      <c r="B3095" s="485" t="s">
        <v>126027</v>
      </c>
      <c r="C3095" t="s">
        <v>126026</v>
      </c>
      <c r="D3095" t="s">
        <v>126025</v>
      </c>
      <c r="E3095" t="str">
        <f t="shared" si="48"/>
        <v>641789 - ADGESTI LA CHAPELLE ST AUBIN</v>
      </c>
      <c r="F3095" t="s">
        <v>5238</v>
      </c>
      <c r="G3095" t="s">
        <v>126024</v>
      </c>
      <c r="I3095" t="s">
        <v>8348</v>
      </c>
      <c r="J3095" t="s">
        <v>126023</v>
      </c>
      <c r="K3095" t="s">
        <v>208</v>
      </c>
      <c r="L3095" t="s">
        <v>126022</v>
      </c>
      <c r="N3095" t="s">
        <v>208</v>
      </c>
      <c r="O3095" t="s">
        <v>476</v>
      </c>
      <c r="P3095" t="s">
        <v>476</v>
      </c>
    </row>
    <row r="3096" spans="1:16">
      <c r="A3096" s="484" t="s">
        <v>79923</v>
      </c>
      <c r="B3096" s="485" t="s">
        <v>79922</v>
      </c>
      <c r="C3096" t="s">
        <v>79921</v>
      </c>
      <c r="D3096" t="s">
        <v>79921</v>
      </c>
      <c r="E3096" t="str">
        <f t="shared" si="48"/>
        <v>51561 - ENFANCE ET MUSIQUE</v>
      </c>
      <c r="F3096" t="s">
        <v>11728</v>
      </c>
      <c r="G3096" t="s">
        <v>79920</v>
      </c>
      <c r="I3096" t="s">
        <v>6948</v>
      </c>
      <c r="J3096" t="s">
        <v>79919</v>
      </c>
      <c r="K3096" t="s">
        <v>79918</v>
      </c>
      <c r="L3096" t="s">
        <v>79917</v>
      </c>
      <c r="N3096" t="s">
        <v>208</v>
      </c>
      <c r="O3096" t="s">
        <v>476</v>
      </c>
      <c r="P3096" t="s">
        <v>476</v>
      </c>
    </row>
    <row r="3097" spans="1:16">
      <c r="A3097" s="484" t="s">
        <v>123871</v>
      </c>
      <c r="B3097" s="485" t="s">
        <v>123870</v>
      </c>
      <c r="C3097" t="s">
        <v>123869</v>
      </c>
      <c r="D3097" t="s">
        <v>123868</v>
      </c>
      <c r="E3097" t="str">
        <f t="shared" si="48"/>
        <v>528067 - CENTRE SOCIAL DU CHEMILLOIS</v>
      </c>
      <c r="F3097" t="s">
        <v>51139</v>
      </c>
      <c r="G3097" t="s">
        <v>123867</v>
      </c>
      <c r="I3097" t="s">
        <v>21772</v>
      </c>
      <c r="J3097" t="s">
        <v>123866</v>
      </c>
      <c r="K3097" t="s">
        <v>208</v>
      </c>
      <c r="L3097" t="s">
        <v>123865</v>
      </c>
      <c r="N3097" t="s">
        <v>208</v>
      </c>
      <c r="O3097" t="s">
        <v>476</v>
      </c>
      <c r="P3097" t="s">
        <v>476</v>
      </c>
    </row>
    <row r="3098" spans="1:16">
      <c r="A3098" s="484" t="s">
        <v>134163</v>
      </c>
      <c r="B3098" s="485" t="s">
        <v>134162</v>
      </c>
      <c r="C3098" t="s">
        <v>134161</v>
      </c>
      <c r="D3098" t="s">
        <v>134160</v>
      </c>
      <c r="E3098" t="str">
        <f t="shared" si="48"/>
        <v>162115 - ADRAR FORMATION RAMONVILLE ST AGNE</v>
      </c>
      <c r="F3098" t="s">
        <v>35237</v>
      </c>
      <c r="G3098" t="s">
        <v>134159</v>
      </c>
      <c r="H3098" t="s">
        <v>42999</v>
      </c>
      <c r="I3098" t="s">
        <v>16797</v>
      </c>
      <c r="J3098" t="s">
        <v>134158</v>
      </c>
      <c r="K3098" t="s">
        <v>208</v>
      </c>
      <c r="L3098" t="s">
        <v>134157</v>
      </c>
      <c r="N3098" t="s">
        <v>207</v>
      </c>
      <c r="O3098" t="s">
        <v>476</v>
      </c>
      <c r="P3098" t="s">
        <v>476</v>
      </c>
    </row>
    <row r="3099" spans="1:16">
      <c r="A3099" s="484" t="s">
        <v>8587</v>
      </c>
      <c r="B3099" s="485" t="s">
        <v>8586</v>
      </c>
      <c r="C3099" t="s">
        <v>8585</v>
      </c>
      <c r="D3099" t="s">
        <v>8584</v>
      </c>
      <c r="E3099" t="str">
        <f t="shared" si="48"/>
        <v>295826 - TUV RHEINLAND FRANCE COURBEVOIE</v>
      </c>
      <c r="G3099" t="s">
        <v>8583</v>
      </c>
      <c r="I3099" t="s">
        <v>569</v>
      </c>
      <c r="K3099" t="s">
        <v>208</v>
      </c>
      <c r="L3099" t="s">
        <v>8582</v>
      </c>
      <c r="N3099" t="s">
        <v>208</v>
      </c>
      <c r="O3099" t="s">
        <v>476</v>
      </c>
      <c r="P3099" t="s">
        <v>476</v>
      </c>
    </row>
    <row r="3100" spans="1:16">
      <c r="A3100" s="484" t="s">
        <v>123388</v>
      </c>
      <c r="B3100" s="485" t="s">
        <v>123387</v>
      </c>
      <c r="C3100" t="s">
        <v>123386</v>
      </c>
      <c r="D3100" t="s">
        <v>123385</v>
      </c>
      <c r="E3100" t="str">
        <f t="shared" si="48"/>
        <v>142438 - AGCNAM PAYS DE LA LOIRE</v>
      </c>
      <c r="F3100" t="s">
        <v>11857</v>
      </c>
      <c r="G3100" t="s">
        <v>123384</v>
      </c>
      <c r="H3100" t="s">
        <v>123383</v>
      </c>
      <c r="I3100" t="s">
        <v>1837</v>
      </c>
      <c r="J3100" t="s">
        <v>123382</v>
      </c>
      <c r="K3100" t="s">
        <v>123381</v>
      </c>
      <c r="L3100" t="s">
        <v>123380</v>
      </c>
      <c r="N3100" t="s">
        <v>207</v>
      </c>
      <c r="O3100" t="s">
        <v>476</v>
      </c>
      <c r="P3100" t="s">
        <v>476</v>
      </c>
    </row>
    <row r="3101" spans="1:16">
      <c r="A3101" s="484" t="s">
        <v>53557</v>
      </c>
      <c r="B3101" s="485" t="s">
        <v>53528</v>
      </c>
      <c r="C3101" t="s">
        <v>53527</v>
      </c>
      <c r="D3101" t="s">
        <v>53556</v>
      </c>
      <c r="E3101" t="str">
        <f t="shared" si="48"/>
        <v>56546 - INFREP SIEGE</v>
      </c>
      <c r="F3101" t="s">
        <v>3498</v>
      </c>
      <c r="G3101" t="s">
        <v>53555</v>
      </c>
      <c r="H3101" t="s">
        <v>53554</v>
      </c>
      <c r="I3101" t="s">
        <v>626</v>
      </c>
      <c r="J3101" t="s">
        <v>53553</v>
      </c>
      <c r="K3101" t="s">
        <v>208</v>
      </c>
      <c r="L3101" t="s">
        <v>53552</v>
      </c>
      <c r="N3101" t="s">
        <v>208</v>
      </c>
      <c r="O3101" t="s">
        <v>476</v>
      </c>
      <c r="P3101" t="s">
        <v>476</v>
      </c>
    </row>
    <row r="3102" spans="1:16">
      <c r="A3102" s="484" t="s">
        <v>53568</v>
      </c>
      <c r="B3102" s="485" t="s">
        <v>53528</v>
      </c>
      <c r="C3102" t="s">
        <v>53527</v>
      </c>
      <c r="D3102" t="s">
        <v>53567</v>
      </c>
      <c r="E3102" t="str">
        <f t="shared" si="48"/>
        <v>643294 - INFREP PAU</v>
      </c>
      <c r="F3102" t="s">
        <v>18880</v>
      </c>
      <c r="G3102" t="s">
        <v>53566</v>
      </c>
      <c r="H3102" t="s">
        <v>53565</v>
      </c>
      <c r="I3102" t="s">
        <v>4033</v>
      </c>
      <c r="J3102" t="s">
        <v>53564</v>
      </c>
      <c r="K3102" t="s">
        <v>208</v>
      </c>
      <c r="L3102" t="s">
        <v>53563</v>
      </c>
      <c r="N3102" t="s">
        <v>208</v>
      </c>
      <c r="O3102" t="s">
        <v>476</v>
      </c>
      <c r="P3102" t="s">
        <v>476</v>
      </c>
    </row>
    <row r="3103" spans="1:16">
      <c r="A3103" s="484" t="s">
        <v>53539</v>
      </c>
      <c r="B3103" s="485" t="s">
        <v>53528</v>
      </c>
      <c r="C3103" t="s">
        <v>53527</v>
      </c>
      <c r="D3103" t="s">
        <v>53538</v>
      </c>
      <c r="E3103" t="str">
        <f t="shared" si="48"/>
        <v>480356 - INFREP ST QUENTIN</v>
      </c>
      <c r="F3103" t="s">
        <v>1710</v>
      </c>
      <c r="G3103" t="s">
        <v>53537</v>
      </c>
      <c r="I3103" t="s">
        <v>25321</v>
      </c>
      <c r="J3103" t="s">
        <v>53536</v>
      </c>
      <c r="K3103" t="s">
        <v>208</v>
      </c>
      <c r="L3103" t="s">
        <v>53535</v>
      </c>
      <c r="N3103" t="s">
        <v>208</v>
      </c>
      <c r="O3103" t="s">
        <v>476</v>
      </c>
      <c r="P3103" t="s">
        <v>476</v>
      </c>
    </row>
    <row r="3104" spans="1:16">
      <c r="A3104" s="484" t="s">
        <v>53585</v>
      </c>
      <c r="B3104" s="485" t="s">
        <v>53528</v>
      </c>
      <c r="C3104" t="s">
        <v>53527</v>
      </c>
      <c r="D3104" t="s">
        <v>53584</v>
      </c>
      <c r="E3104" t="str">
        <f t="shared" si="48"/>
        <v>488240 - INFREP ORLEANS</v>
      </c>
      <c r="F3104" t="s">
        <v>8463</v>
      </c>
      <c r="G3104" t="s">
        <v>53583</v>
      </c>
      <c r="H3104" t="s">
        <v>53582</v>
      </c>
      <c r="I3104" t="s">
        <v>3355</v>
      </c>
      <c r="J3104" t="s">
        <v>53581</v>
      </c>
      <c r="K3104" t="s">
        <v>208</v>
      </c>
      <c r="L3104" t="s">
        <v>53580</v>
      </c>
      <c r="N3104" t="s">
        <v>208</v>
      </c>
      <c r="O3104" t="s">
        <v>476</v>
      </c>
      <c r="P3104" t="s">
        <v>476</v>
      </c>
    </row>
    <row r="3105" spans="1:16">
      <c r="A3105" s="484" t="s">
        <v>53574</v>
      </c>
      <c r="B3105" s="485" t="s">
        <v>53528</v>
      </c>
      <c r="C3105" t="s">
        <v>53527</v>
      </c>
      <c r="D3105" t="s">
        <v>53573</v>
      </c>
      <c r="E3105" t="str">
        <f t="shared" si="48"/>
        <v>527348 - INFREP OYONNAX</v>
      </c>
      <c r="F3105" t="s">
        <v>1077</v>
      </c>
      <c r="G3105" t="s">
        <v>53572</v>
      </c>
      <c r="I3105" t="s">
        <v>53571</v>
      </c>
      <c r="J3105" t="s">
        <v>53570</v>
      </c>
      <c r="K3105" t="s">
        <v>208</v>
      </c>
      <c r="L3105" t="s">
        <v>53569</v>
      </c>
      <c r="N3105" t="s">
        <v>208</v>
      </c>
      <c r="O3105" t="s">
        <v>476</v>
      </c>
      <c r="P3105" t="s">
        <v>476</v>
      </c>
    </row>
    <row r="3106" spans="1:16">
      <c r="A3106" s="484" t="s">
        <v>53638</v>
      </c>
      <c r="B3106" s="485" t="s">
        <v>53528</v>
      </c>
      <c r="C3106" t="s">
        <v>53527</v>
      </c>
      <c r="D3106" t="s">
        <v>53637</v>
      </c>
      <c r="E3106" t="str">
        <f t="shared" si="48"/>
        <v>452841 - INFREP AUBENAS</v>
      </c>
      <c r="F3106" t="s">
        <v>3826</v>
      </c>
      <c r="G3106" t="s">
        <v>53636</v>
      </c>
      <c r="I3106" t="s">
        <v>27063</v>
      </c>
      <c r="J3106" t="s">
        <v>53635</v>
      </c>
      <c r="K3106" t="s">
        <v>208</v>
      </c>
      <c r="L3106" t="s">
        <v>53634</v>
      </c>
      <c r="N3106" t="s">
        <v>208</v>
      </c>
      <c r="O3106" t="s">
        <v>476</v>
      </c>
      <c r="P3106" t="s">
        <v>476</v>
      </c>
    </row>
    <row r="3107" spans="1:16">
      <c r="A3107" s="484" t="s">
        <v>53579</v>
      </c>
      <c r="B3107" s="485" t="s">
        <v>53528</v>
      </c>
      <c r="C3107" t="s">
        <v>53527</v>
      </c>
      <c r="D3107" t="s">
        <v>53578</v>
      </c>
      <c r="E3107" t="str">
        <f t="shared" si="48"/>
        <v>507180 - INFREP ORNE MORTAGNE</v>
      </c>
      <c r="F3107" t="s">
        <v>3505</v>
      </c>
      <c r="G3107" t="s">
        <v>53577</v>
      </c>
      <c r="I3107" t="s">
        <v>39428</v>
      </c>
      <c r="J3107" t="s">
        <v>53576</v>
      </c>
      <c r="K3107" t="s">
        <v>208</v>
      </c>
      <c r="L3107" t="s">
        <v>53575</v>
      </c>
      <c r="N3107" t="s">
        <v>207</v>
      </c>
      <c r="O3107" t="s">
        <v>476</v>
      </c>
      <c r="P3107" t="s">
        <v>476</v>
      </c>
    </row>
    <row r="3108" spans="1:16">
      <c r="A3108" s="484" t="s">
        <v>53644</v>
      </c>
      <c r="B3108" s="485" t="s">
        <v>53528</v>
      </c>
      <c r="C3108" t="s">
        <v>53527</v>
      </c>
      <c r="D3108" t="s">
        <v>53643</v>
      </c>
      <c r="E3108" t="str">
        <f t="shared" si="48"/>
        <v>507003 - INFREP ANGERS</v>
      </c>
      <c r="F3108" t="s">
        <v>53642</v>
      </c>
      <c r="G3108" t="s">
        <v>53641</v>
      </c>
      <c r="I3108" t="s">
        <v>1647</v>
      </c>
      <c r="J3108" t="s">
        <v>53640</v>
      </c>
      <c r="K3108" t="s">
        <v>208</v>
      </c>
      <c r="L3108" t="s">
        <v>53639</v>
      </c>
      <c r="N3108" t="s">
        <v>208</v>
      </c>
      <c r="O3108" t="s">
        <v>476</v>
      </c>
      <c r="P3108" t="s">
        <v>476</v>
      </c>
    </row>
    <row r="3109" spans="1:16">
      <c r="A3109" s="484" t="s">
        <v>53529</v>
      </c>
      <c r="B3109" s="485" t="s">
        <v>53528</v>
      </c>
      <c r="C3109" t="s">
        <v>53527</v>
      </c>
      <c r="D3109" t="s">
        <v>53526</v>
      </c>
      <c r="E3109" t="str">
        <f t="shared" si="48"/>
        <v>575598 - INFREP 84 CARPENTRAS</v>
      </c>
      <c r="F3109" t="s">
        <v>2320</v>
      </c>
      <c r="G3109" t="s">
        <v>53525</v>
      </c>
      <c r="I3109" t="s">
        <v>36543</v>
      </c>
      <c r="J3109" t="s">
        <v>53524</v>
      </c>
      <c r="K3109" t="s">
        <v>208</v>
      </c>
      <c r="L3109" t="s">
        <v>53523</v>
      </c>
      <c r="N3109" t="s">
        <v>208</v>
      </c>
      <c r="O3109" t="s">
        <v>476</v>
      </c>
      <c r="P3109" t="s">
        <v>476</v>
      </c>
    </row>
    <row r="3110" spans="1:16">
      <c r="A3110" s="484" t="s">
        <v>53605</v>
      </c>
      <c r="B3110" s="485" t="s">
        <v>53528</v>
      </c>
      <c r="C3110" t="s">
        <v>53527</v>
      </c>
      <c r="D3110" t="s">
        <v>53604</v>
      </c>
      <c r="E3110" t="str">
        <f t="shared" si="48"/>
        <v>535989 - INFREP MANCHE CHERBOURG</v>
      </c>
      <c r="F3110" t="s">
        <v>11904</v>
      </c>
      <c r="G3110" t="s">
        <v>53603</v>
      </c>
      <c r="I3110" t="s">
        <v>14538</v>
      </c>
      <c r="J3110" t="s">
        <v>53602</v>
      </c>
      <c r="K3110" t="s">
        <v>208</v>
      </c>
      <c r="L3110" t="s">
        <v>53601</v>
      </c>
      <c r="N3110" t="s">
        <v>208</v>
      </c>
      <c r="O3110" t="s">
        <v>476</v>
      </c>
      <c r="P3110" t="s">
        <v>476</v>
      </c>
    </row>
    <row r="3111" spans="1:16">
      <c r="A3111" s="484" t="s">
        <v>53621</v>
      </c>
      <c r="B3111" s="485" t="s">
        <v>53528</v>
      </c>
      <c r="C3111" t="s">
        <v>53527</v>
      </c>
      <c r="D3111" t="s">
        <v>53620</v>
      </c>
      <c r="E3111" t="str">
        <f t="shared" si="48"/>
        <v>556804 - INFREP CALVADOS HEROUVILLE</v>
      </c>
      <c r="F3111" t="s">
        <v>11904</v>
      </c>
      <c r="G3111" t="s">
        <v>53619</v>
      </c>
      <c r="I3111" t="s">
        <v>6974</v>
      </c>
      <c r="J3111" t="s">
        <v>53618</v>
      </c>
      <c r="K3111" t="s">
        <v>208</v>
      </c>
      <c r="L3111" t="s">
        <v>53617</v>
      </c>
      <c r="N3111" t="s">
        <v>208</v>
      </c>
      <c r="O3111" t="s">
        <v>476</v>
      </c>
      <c r="P3111" t="s">
        <v>476</v>
      </c>
    </row>
    <row r="3112" spans="1:16">
      <c r="A3112" s="484" t="s">
        <v>53545</v>
      </c>
      <c r="B3112" s="485" t="s">
        <v>53528</v>
      </c>
      <c r="C3112" t="s">
        <v>53527</v>
      </c>
      <c r="D3112" t="s">
        <v>53544</v>
      </c>
      <c r="E3112" t="str">
        <f t="shared" si="48"/>
        <v>536787 - INFREP ST MICHEL SUR ORGE</v>
      </c>
      <c r="F3112" t="s">
        <v>10495</v>
      </c>
      <c r="G3112" t="s">
        <v>53543</v>
      </c>
      <c r="I3112" t="s">
        <v>53542</v>
      </c>
      <c r="J3112" t="s">
        <v>53541</v>
      </c>
      <c r="K3112" t="s">
        <v>208</v>
      </c>
      <c r="L3112" t="s">
        <v>53540</v>
      </c>
      <c r="N3112" t="s">
        <v>208</v>
      </c>
      <c r="O3112" t="s">
        <v>476</v>
      </c>
      <c r="P3112" t="s">
        <v>476</v>
      </c>
    </row>
    <row r="3113" spans="1:16">
      <c r="A3113" s="484" t="s">
        <v>53611</v>
      </c>
      <c r="B3113" s="485" t="s">
        <v>53528</v>
      </c>
      <c r="C3113" t="s">
        <v>53527</v>
      </c>
      <c r="D3113" t="s">
        <v>53610</v>
      </c>
      <c r="E3113" t="str">
        <f t="shared" si="48"/>
        <v>551119 - INFREP HAUTE NORMANDIE ROUEN</v>
      </c>
      <c r="F3113" t="s">
        <v>1528</v>
      </c>
      <c r="G3113" t="s">
        <v>53609</v>
      </c>
      <c r="H3113" t="s">
        <v>53608</v>
      </c>
      <c r="I3113" t="s">
        <v>4645</v>
      </c>
      <c r="J3113" t="s">
        <v>53607</v>
      </c>
      <c r="K3113" t="s">
        <v>208</v>
      </c>
      <c r="L3113" t="s">
        <v>53606</v>
      </c>
      <c r="N3113" t="s">
        <v>208</v>
      </c>
      <c r="O3113" t="s">
        <v>476</v>
      </c>
      <c r="P3113" t="s">
        <v>476</v>
      </c>
    </row>
    <row r="3114" spans="1:16">
      <c r="A3114" s="484" t="s">
        <v>53590</v>
      </c>
      <c r="B3114" s="485" t="s">
        <v>53528</v>
      </c>
      <c r="C3114" t="s">
        <v>53527</v>
      </c>
      <c r="D3114" t="s">
        <v>53589</v>
      </c>
      <c r="E3114" t="str">
        <f t="shared" si="48"/>
        <v>497605 - INFREP MONTPELLIER</v>
      </c>
      <c r="F3114" t="s">
        <v>1191</v>
      </c>
      <c r="G3114" t="s">
        <v>53588</v>
      </c>
      <c r="I3114" t="s">
        <v>1542</v>
      </c>
      <c r="J3114" t="s">
        <v>53587</v>
      </c>
      <c r="K3114" t="s">
        <v>208</v>
      </c>
      <c r="L3114" t="s">
        <v>53586</v>
      </c>
      <c r="N3114" t="s">
        <v>208</v>
      </c>
      <c r="O3114" t="s">
        <v>476</v>
      </c>
      <c r="P3114" t="s">
        <v>476</v>
      </c>
    </row>
    <row r="3115" spans="1:16">
      <c r="A3115" s="484" t="s">
        <v>53627</v>
      </c>
      <c r="B3115" s="485" t="s">
        <v>53528</v>
      </c>
      <c r="C3115" t="s">
        <v>53527</v>
      </c>
      <c r="D3115" t="s">
        <v>53626</v>
      </c>
      <c r="E3115" t="str">
        <f t="shared" si="48"/>
        <v>521437 - INFREP BOULOGNE</v>
      </c>
      <c r="F3115" t="s">
        <v>53625</v>
      </c>
      <c r="G3115" t="s">
        <v>53624</v>
      </c>
      <c r="I3115" t="s">
        <v>1406</v>
      </c>
      <c r="J3115" t="s">
        <v>53623</v>
      </c>
      <c r="K3115" t="s">
        <v>208</v>
      </c>
      <c r="L3115" t="s">
        <v>53622</v>
      </c>
      <c r="N3115" t="s">
        <v>208</v>
      </c>
      <c r="O3115" t="s">
        <v>476</v>
      </c>
      <c r="P3115" t="s">
        <v>476</v>
      </c>
    </row>
    <row r="3116" spans="1:16">
      <c r="A3116" s="484" t="s">
        <v>53633</v>
      </c>
      <c r="B3116" s="485" t="s">
        <v>53528</v>
      </c>
      <c r="C3116" t="s">
        <v>53527</v>
      </c>
      <c r="D3116" t="s">
        <v>53632</v>
      </c>
      <c r="E3116" t="str">
        <f t="shared" si="48"/>
        <v>499006 - INFREP BORDEAUX</v>
      </c>
      <c r="F3116" t="s">
        <v>41220</v>
      </c>
      <c r="G3116" t="s">
        <v>53631</v>
      </c>
      <c r="H3116" t="s">
        <v>53630</v>
      </c>
      <c r="I3116" t="s">
        <v>749</v>
      </c>
      <c r="J3116" t="s">
        <v>53629</v>
      </c>
      <c r="K3116" t="s">
        <v>208</v>
      </c>
      <c r="L3116" t="s">
        <v>53628</v>
      </c>
      <c r="N3116" t="s">
        <v>208</v>
      </c>
      <c r="O3116" t="s">
        <v>476</v>
      </c>
      <c r="P3116" t="s">
        <v>476</v>
      </c>
    </row>
    <row r="3117" spans="1:16">
      <c r="A3117" s="484" t="s">
        <v>53595</v>
      </c>
      <c r="B3117" s="485" t="s">
        <v>53528</v>
      </c>
      <c r="C3117" t="s">
        <v>53527</v>
      </c>
      <c r="D3117" t="s">
        <v>53594</v>
      </c>
      <c r="E3117" t="str">
        <f t="shared" si="48"/>
        <v>525637 - INFREP MONTELIMAR</v>
      </c>
      <c r="F3117" t="s">
        <v>831</v>
      </c>
      <c r="G3117" t="s">
        <v>53593</v>
      </c>
      <c r="I3117" t="s">
        <v>13225</v>
      </c>
      <c r="J3117" t="s">
        <v>53592</v>
      </c>
      <c r="K3117" t="s">
        <v>208</v>
      </c>
      <c r="L3117" t="s">
        <v>53591</v>
      </c>
      <c r="N3117" t="s">
        <v>208</v>
      </c>
      <c r="O3117" t="s">
        <v>476</v>
      </c>
      <c r="P3117" t="s">
        <v>476</v>
      </c>
    </row>
    <row r="3118" spans="1:16">
      <c r="A3118" s="484" t="s">
        <v>53551</v>
      </c>
      <c r="B3118" s="485" t="s">
        <v>53528</v>
      </c>
      <c r="C3118" t="s">
        <v>53527</v>
      </c>
      <c r="D3118" t="s">
        <v>53550</v>
      </c>
      <c r="E3118" t="str">
        <f t="shared" si="48"/>
        <v>602760 - INFREP ST GREGOIRE</v>
      </c>
      <c r="F3118" t="s">
        <v>2572</v>
      </c>
      <c r="G3118" t="s">
        <v>53549</v>
      </c>
      <c r="H3118" t="s">
        <v>53548</v>
      </c>
      <c r="I3118" t="s">
        <v>2301</v>
      </c>
      <c r="J3118" t="s">
        <v>53547</v>
      </c>
      <c r="K3118" t="s">
        <v>208</v>
      </c>
      <c r="L3118" t="s">
        <v>53546</v>
      </c>
      <c r="N3118" t="s">
        <v>208</v>
      </c>
      <c r="O3118" t="s">
        <v>476</v>
      </c>
      <c r="P3118" t="s">
        <v>476</v>
      </c>
    </row>
    <row r="3119" spans="1:16">
      <c r="A3119" s="484" t="s">
        <v>53600</v>
      </c>
      <c r="B3119" s="485" t="s">
        <v>53528</v>
      </c>
      <c r="C3119" t="s">
        <v>53527</v>
      </c>
      <c r="D3119" t="s">
        <v>53599</v>
      </c>
      <c r="E3119" t="str">
        <f t="shared" si="48"/>
        <v>562440 - INFREP MONT DE MARSAN</v>
      </c>
      <c r="F3119" t="s">
        <v>831</v>
      </c>
      <c r="G3119" t="s">
        <v>53598</v>
      </c>
      <c r="I3119" t="s">
        <v>7585</v>
      </c>
      <c r="J3119" t="s">
        <v>53597</v>
      </c>
      <c r="K3119" t="s">
        <v>208</v>
      </c>
      <c r="L3119" t="s">
        <v>53596</v>
      </c>
      <c r="N3119" t="s">
        <v>208</v>
      </c>
      <c r="O3119" t="s">
        <v>476</v>
      </c>
      <c r="P3119" t="s">
        <v>476</v>
      </c>
    </row>
    <row r="3120" spans="1:16">
      <c r="A3120" s="484" t="s">
        <v>53616</v>
      </c>
      <c r="B3120" s="485" t="s">
        <v>53528</v>
      </c>
      <c r="C3120" t="s">
        <v>53527</v>
      </c>
      <c r="D3120" t="s">
        <v>53615</v>
      </c>
      <c r="E3120" t="str">
        <f t="shared" si="48"/>
        <v>571787 - INFREP CHATEAUROUX</v>
      </c>
      <c r="F3120" t="s">
        <v>1352</v>
      </c>
      <c r="G3120" t="s">
        <v>53614</v>
      </c>
      <c r="I3120" t="s">
        <v>31998</v>
      </c>
      <c r="J3120" t="s">
        <v>53613</v>
      </c>
      <c r="K3120" t="s">
        <v>208</v>
      </c>
      <c r="L3120" t="s">
        <v>53612</v>
      </c>
      <c r="N3120" t="s">
        <v>208</v>
      </c>
      <c r="O3120" t="s">
        <v>476</v>
      </c>
      <c r="P3120" t="s">
        <v>476</v>
      </c>
    </row>
    <row r="3121" spans="1:16">
      <c r="A3121" s="484" t="s">
        <v>53534</v>
      </c>
      <c r="B3121" s="485" t="s">
        <v>53528</v>
      </c>
      <c r="C3121" t="s">
        <v>53527</v>
      </c>
      <c r="D3121" t="s">
        <v>53533</v>
      </c>
      <c r="E3121" t="str">
        <f t="shared" si="48"/>
        <v>531054 - INFREP 63  AUVERGNE</v>
      </c>
      <c r="F3121" t="s">
        <v>12625</v>
      </c>
      <c r="G3121" t="s">
        <v>53532</v>
      </c>
      <c r="I3121" t="s">
        <v>1678</v>
      </c>
      <c r="J3121" t="s">
        <v>53531</v>
      </c>
      <c r="K3121" t="s">
        <v>208</v>
      </c>
      <c r="L3121" t="s">
        <v>53530</v>
      </c>
      <c r="N3121" t="s">
        <v>208</v>
      </c>
      <c r="O3121" t="s">
        <v>476</v>
      </c>
      <c r="P3121" t="s">
        <v>476</v>
      </c>
    </row>
    <row r="3122" spans="1:16">
      <c r="A3122" s="484" t="s">
        <v>53562</v>
      </c>
      <c r="B3122" s="485" t="s">
        <v>53528</v>
      </c>
      <c r="C3122" t="s">
        <v>53527</v>
      </c>
      <c r="D3122" t="s">
        <v>53561</v>
      </c>
      <c r="E3122" t="str">
        <f t="shared" si="48"/>
        <v>666865 - INFREP PERIGUEUX</v>
      </c>
      <c r="F3122" t="s">
        <v>3939</v>
      </c>
      <c r="G3122" t="s">
        <v>53560</v>
      </c>
      <c r="I3122" t="s">
        <v>6135</v>
      </c>
      <c r="J3122" t="s">
        <v>53559</v>
      </c>
      <c r="K3122" t="s">
        <v>208</v>
      </c>
      <c r="L3122" t="s">
        <v>53558</v>
      </c>
      <c r="N3122" t="s">
        <v>208</v>
      </c>
      <c r="O3122" t="s">
        <v>476</v>
      </c>
      <c r="P3122" t="s">
        <v>476</v>
      </c>
    </row>
    <row r="3123" spans="1:16">
      <c r="A3123" s="484" t="s">
        <v>125103</v>
      </c>
      <c r="B3123" s="485" t="s">
        <v>125102</v>
      </c>
      <c r="C3123" t="s">
        <v>125101</v>
      </c>
      <c r="D3123" t="s">
        <v>125100</v>
      </c>
      <c r="E3123" t="str">
        <f t="shared" si="48"/>
        <v>400981 - APARE</v>
      </c>
      <c r="F3123" t="s">
        <v>6759</v>
      </c>
      <c r="G3123" t="s">
        <v>125099</v>
      </c>
      <c r="I3123" t="s">
        <v>6135</v>
      </c>
      <c r="J3123" t="s">
        <v>125098</v>
      </c>
      <c r="K3123" t="s">
        <v>208</v>
      </c>
      <c r="L3123" t="s">
        <v>125097</v>
      </c>
      <c r="N3123" t="s">
        <v>208</v>
      </c>
      <c r="O3123" t="s">
        <v>476</v>
      </c>
      <c r="P3123" t="s">
        <v>476</v>
      </c>
    </row>
    <row r="3124" spans="1:16">
      <c r="A3124" s="484" t="s">
        <v>84180</v>
      </c>
      <c r="B3124" s="485" t="s">
        <v>84179</v>
      </c>
      <c r="C3124" t="s">
        <v>84178</v>
      </c>
      <c r="D3124" t="s">
        <v>84177</v>
      </c>
      <c r="E3124" t="str">
        <f t="shared" si="48"/>
        <v>102830 - EPE CAEN</v>
      </c>
      <c r="F3124" t="s">
        <v>6951</v>
      </c>
      <c r="G3124" t="s">
        <v>84176</v>
      </c>
      <c r="I3124" t="s">
        <v>6974</v>
      </c>
      <c r="J3124" t="s">
        <v>84175</v>
      </c>
      <c r="K3124" t="s">
        <v>208</v>
      </c>
      <c r="L3124" t="s">
        <v>84174</v>
      </c>
      <c r="N3124" t="s">
        <v>208</v>
      </c>
      <c r="O3124" t="s">
        <v>476</v>
      </c>
      <c r="P3124" t="s">
        <v>476</v>
      </c>
    </row>
    <row r="3125" spans="1:16">
      <c r="A3125" s="484" t="s">
        <v>99239</v>
      </c>
      <c r="B3125" s="485" t="s">
        <v>99238</v>
      </c>
      <c r="C3125" t="s">
        <v>99237</v>
      </c>
      <c r="D3125" t="s">
        <v>99237</v>
      </c>
      <c r="E3125" t="str">
        <f t="shared" si="48"/>
        <v>483540 - CER SIMON BOLIVAR</v>
      </c>
      <c r="F3125" t="s">
        <v>1086</v>
      </c>
      <c r="G3125" t="s">
        <v>99236</v>
      </c>
      <c r="I3125" t="s">
        <v>7052</v>
      </c>
      <c r="J3125" t="s">
        <v>99235</v>
      </c>
      <c r="K3125" t="s">
        <v>208</v>
      </c>
      <c r="L3125" t="s">
        <v>99234</v>
      </c>
      <c r="N3125" t="s">
        <v>208</v>
      </c>
      <c r="O3125" t="s">
        <v>476</v>
      </c>
      <c r="P3125" t="s">
        <v>476</v>
      </c>
    </row>
    <row r="3126" spans="1:16">
      <c r="A3126" s="484" t="s">
        <v>73639</v>
      </c>
      <c r="B3126" s="485" t="s">
        <v>73638</v>
      </c>
      <c r="C3126" t="s">
        <v>73637</v>
      </c>
      <c r="D3126" t="s">
        <v>73636</v>
      </c>
      <c r="E3126" t="str">
        <f t="shared" si="48"/>
        <v>654711 - FRCPM ATELIERS DE L ENFER</v>
      </c>
      <c r="F3126" t="s">
        <v>34502</v>
      </c>
      <c r="G3126" t="s">
        <v>73635</v>
      </c>
      <c r="H3126" t="s">
        <v>5522</v>
      </c>
      <c r="I3126" t="s">
        <v>26814</v>
      </c>
      <c r="J3126" t="s">
        <v>73634</v>
      </c>
      <c r="K3126" t="s">
        <v>208</v>
      </c>
      <c r="L3126" t="s">
        <v>73633</v>
      </c>
      <c r="N3126" t="s">
        <v>208</v>
      </c>
      <c r="O3126" t="s">
        <v>476</v>
      </c>
      <c r="P3126" t="s">
        <v>476</v>
      </c>
    </row>
    <row r="3127" spans="1:16">
      <c r="A3127" s="484" t="s">
        <v>108326</v>
      </c>
      <c r="B3127" s="485" t="s">
        <v>108325</v>
      </c>
      <c r="C3127" t="s">
        <v>108324</v>
      </c>
      <c r="D3127" t="s">
        <v>108323</v>
      </c>
      <c r="E3127" t="str">
        <f t="shared" si="48"/>
        <v>492267 - CCIMA</v>
      </c>
      <c r="F3127" t="s">
        <v>1817</v>
      </c>
      <c r="G3127" t="s">
        <v>108322</v>
      </c>
      <c r="I3127" t="s">
        <v>43529</v>
      </c>
      <c r="J3127" t="s">
        <v>108321</v>
      </c>
      <c r="K3127" t="s">
        <v>208</v>
      </c>
      <c r="L3127" t="s">
        <v>108320</v>
      </c>
      <c r="N3127" t="s">
        <v>208</v>
      </c>
      <c r="O3127" t="s">
        <v>476</v>
      </c>
      <c r="P3127" t="s">
        <v>476</v>
      </c>
    </row>
    <row r="3128" spans="1:16">
      <c r="A3128" s="484" t="s">
        <v>32055</v>
      </c>
      <c r="B3128" s="485" t="s">
        <v>32054</v>
      </c>
      <c r="C3128" t="s">
        <v>32053</v>
      </c>
      <c r="D3128" t="s">
        <v>32052</v>
      </c>
      <c r="E3128" t="str">
        <f t="shared" si="48"/>
        <v>222902 - OMEP</v>
      </c>
      <c r="F3128" t="s">
        <v>1710</v>
      </c>
      <c r="G3128" t="s">
        <v>32051</v>
      </c>
      <c r="I3128" t="s">
        <v>32050</v>
      </c>
      <c r="J3128" t="s">
        <v>32049</v>
      </c>
      <c r="K3128" t="s">
        <v>208</v>
      </c>
      <c r="L3128" t="s">
        <v>32048</v>
      </c>
      <c r="N3128" t="s">
        <v>208</v>
      </c>
      <c r="O3128" t="s">
        <v>476</v>
      </c>
      <c r="P3128" t="s">
        <v>476</v>
      </c>
    </row>
    <row r="3129" spans="1:16">
      <c r="A3129" s="484" t="s">
        <v>9248</v>
      </c>
      <c r="B3129" s="485" t="s">
        <v>9247</v>
      </c>
      <c r="C3129" t="s">
        <v>9246</v>
      </c>
      <c r="D3129" t="s">
        <v>9245</v>
      </c>
      <c r="E3129" t="str">
        <f t="shared" si="48"/>
        <v>441442 - TOUTUT JEAN PHILIPPE</v>
      </c>
      <c r="F3129" t="s">
        <v>3281</v>
      </c>
      <c r="G3129" t="s">
        <v>9244</v>
      </c>
      <c r="I3129" t="s">
        <v>9243</v>
      </c>
      <c r="J3129" t="s">
        <v>9242</v>
      </c>
      <c r="K3129" t="s">
        <v>9241</v>
      </c>
      <c r="L3129" t="s">
        <v>9240</v>
      </c>
      <c r="N3129" t="s">
        <v>208</v>
      </c>
      <c r="O3129" t="s">
        <v>476</v>
      </c>
      <c r="P3129" t="s">
        <v>476</v>
      </c>
    </row>
    <row r="3130" spans="1:16">
      <c r="A3130" s="484" t="s">
        <v>8221</v>
      </c>
      <c r="B3130" s="485" t="s">
        <v>8220</v>
      </c>
      <c r="C3130" t="s">
        <v>8219</v>
      </c>
      <c r="D3130" t="s">
        <v>8219</v>
      </c>
      <c r="E3130" t="str">
        <f t="shared" si="48"/>
        <v>641005 - UNION ALSACIENNE DE YOGA</v>
      </c>
      <c r="F3130" t="s">
        <v>8218</v>
      </c>
      <c r="G3130" t="s">
        <v>8217</v>
      </c>
      <c r="I3130" t="s">
        <v>8216</v>
      </c>
      <c r="K3130" t="s">
        <v>208</v>
      </c>
      <c r="L3130" t="s">
        <v>8215</v>
      </c>
      <c r="N3130" t="s">
        <v>208</v>
      </c>
      <c r="O3130" t="s">
        <v>476</v>
      </c>
      <c r="P3130" t="s">
        <v>476</v>
      </c>
    </row>
    <row r="3131" spans="1:16">
      <c r="A3131" s="484" t="s">
        <v>50087</v>
      </c>
      <c r="B3131" s="485" t="s">
        <v>50086</v>
      </c>
      <c r="C3131" t="s">
        <v>50085</v>
      </c>
      <c r="D3131" t="s">
        <v>50085</v>
      </c>
      <c r="E3131" t="str">
        <f t="shared" si="48"/>
        <v>302855 - ISOCEL MANAGEMENT CONSEIL</v>
      </c>
      <c r="F3131" t="s">
        <v>29717</v>
      </c>
      <c r="G3131" t="s">
        <v>50084</v>
      </c>
      <c r="H3131" t="s">
        <v>50083</v>
      </c>
      <c r="I3131" t="s">
        <v>749</v>
      </c>
      <c r="J3131" t="s">
        <v>50082</v>
      </c>
      <c r="K3131" t="s">
        <v>208</v>
      </c>
      <c r="L3131" t="s">
        <v>50081</v>
      </c>
      <c r="N3131" t="s">
        <v>208</v>
      </c>
      <c r="O3131" t="s">
        <v>476</v>
      </c>
      <c r="P3131" t="s">
        <v>476</v>
      </c>
    </row>
    <row r="3132" spans="1:16">
      <c r="A3132" s="484" t="s">
        <v>105682</v>
      </c>
      <c r="B3132" s="485" t="s">
        <v>105681</v>
      </c>
      <c r="C3132" t="s">
        <v>105680</v>
      </c>
      <c r="D3132" t="s">
        <v>105679</v>
      </c>
      <c r="E3132" t="str">
        <f t="shared" si="48"/>
        <v>446063 - CIDFF35</v>
      </c>
      <c r="F3132" t="s">
        <v>16843</v>
      </c>
      <c r="G3132" t="s">
        <v>105678</v>
      </c>
      <c r="I3132" t="s">
        <v>3364</v>
      </c>
      <c r="J3132" t="s">
        <v>105677</v>
      </c>
      <c r="K3132" t="s">
        <v>208</v>
      </c>
      <c r="L3132" t="s">
        <v>105676</v>
      </c>
      <c r="N3132" t="s">
        <v>208</v>
      </c>
      <c r="O3132" t="s">
        <v>476</v>
      </c>
      <c r="P3132" t="s">
        <v>476</v>
      </c>
    </row>
    <row r="3133" spans="1:16">
      <c r="A3133" s="484" t="s">
        <v>93343</v>
      </c>
      <c r="B3133" s="485" t="s">
        <v>93342</v>
      </c>
      <c r="C3133" t="s">
        <v>93341</v>
      </c>
      <c r="D3133" t="s">
        <v>93340</v>
      </c>
      <c r="E3133" t="str">
        <f t="shared" si="48"/>
        <v>645278 - CROS PROVENCE  CABRIES</v>
      </c>
      <c r="F3133" t="s">
        <v>67885</v>
      </c>
      <c r="G3133" t="s">
        <v>93339</v>
      </c>
      <c r="H3133" t="s">
        <v>93338</v>
      </c>
      <c r="I3133" t="s">
        <v>10880</v>
      </c>
      <c r="J3133" t="s">
        <v>93337</v>
      </c>
      <c r="K3133" t="s">
        <v>208</v>
      </c>
      <c r="L3133" t="s">
        <v>93336</v>
      </c>
      <c r="N3133" t="s">
        <v>208</v>
      </c>
      <c r="O3133" t="s">
        <v>476</v>
      </c>
      <c r="P3133" t="s">
        <v>476</v>
      </c>
    </row>
    <row r="3134" spans="1:16">
      <c r="A3134" s="484" t="s">
        <v>93810</v>
      </c>
      <c r="B3134" s="485" t="s">
        <v>93809</v>
      </c>
      <c r="C3134" t="s">
        <v>93808</v>
      </c>
      <c r="D3134" t="s">
        <v>91365</v>
      </c>
      <c r="E3134" t="str">
        <f t="shared" si="48"/>
        <v>428322 - CODES</v>
      </c>
      <c r="G3134" t="s">
        <v>93807</v>
      </c>
      <c r="I3134" t="s">
        <v>46895</v>
      </c>
      <c r="J3134" t="s">
        <v>93806</v>
      </c>
      <c r="K3134" t="s">
        <v>208</v>
      </c>
      <c r="L3134" t="s">
        <v>93805</v>
      </c>
      <c r="N3134" t="s">
        <v>208</v>
      </c>
      <c r="O3134" t="s">
        <v>476</v>
      </c>
      <c r="P3134" t="s">
        <v>476</v>
      </c>
    </row>
    <row r="3135" spans="1:16">
      <c r="A3135" s="484" t="s">
        <v>10837</v>
      </c>
      <c r="B3135" s="485" t="s">
        <v>10836</v>
      </c>
      <c r="C3135" t="s">
        <v>10835</v>
      </c>
      <c r="D3135" t="s">
        <v>10834</v>
      </c>
      <c r="E3135" t="str">
        <f t="shared" si="48"/>
        <v>656148 - TECSOL PERPIGNAN</v>
      </c>
      <c r="F3135" t="s">
        <v>4377</v>
      </c>
      <c r="G3135" t="s">
        <v>10833</v>
      </c>
      <c r="I3135" t="s">
        <v>1906</v>
      </c>
      <c r="J3135" t="s">
        <v>10832</v>
      </c>
      <c r="K3135" t="s">
        <v>208</v>
      </c>
      <c r="L3135" t="s">
        <v>10831</v>
      </c>
      <c r="N3135" t="s">
        <v>208</v>
      </c>
      <c r="O3135" t="s">
        <v>476</v>
      </c>
      <c r="P3135" t="s">
        <v>476</v>
      </c>
    </row>
    <row r="3136" spans="1:16">
      <c r="A3136" s="484" t="s">
        <v>44805</v>
      </c>
      <c r="B3136" s="485" t="s">
        <v>44804</v>
      </c>
      <c r="C3136" t="s">
        <v>44803</v>
      </c>
      <c r="D3136" t="s">
        <v>44803</v>
      </c>
      <c r="E3136" t="str">
        <f t="shared" si="48"/>
        <v>586481 - LE PARTENARIAT</v>
      </c>
      <c r="F3136" t="s">
        <v>1086</v>
      </c>
      <c r="G3136" t="s">
        <v>44802</v>
      </c>
      <c r="I3136" t="s">
        <v>1814</v>
      </c>
      <c r="J3136" t="s">
        <v>44801</v>
      </c>
      <c r="K3136" t="s">
        <v>208</v>
      </c>
      <c r="L3136" t="s">
        <v>44800</v>
      </c>
      <c r="N3136" t="s">
        <v>208</v>
      </c>
      <c r="O3136" t="s">
        <v>476</v>
      </c>
      <c r="P3136" t="s">
        <v>476</v>
      </c>
    </row>
    <row r="3137" spans="1:16">
      <c r="A3137" s="484" t="s">
        <v>83096</v>
      </c>
      <c r="B3137" s="485" t="s">
        <v>83095</v>
      </c>
      <c r="C3137" t="s">
        <v>83094</v>
      </c>
      <c r="D3137" t="s">
        <v>83093</v>
      </c>
      <c r="E3137" t="str">
        <f t="shared" si="48"/>
        <v>189170 - ESTP CACHAN</v>
      </c>
      <c r="F3137" t="s">
        <v>6072</v>
      </c>
      <c r="G3137" t="s">
        <v>83092</v>
      </c>
      <c r="I3137" t="s">
        <v>1207</v>
      </c>
      <c r="J3137" t="s">
        <v>83091</v>
      </c>
      <c r="K3137" t="s">
        <v>208</v>
      </c>
      <c r="L3137" t="s">
        <v>83090</v>
      </c>
      <c r="N3137" t="s">
        <v>208</v>
      </c>
      <c r="O3137" t="s">
        <v>476</v>
      </c>
      <c r="P3137" t="s">
        <v>476</v>
      </c>
    </row>
    <row r="3138" spans="1:16">
      <c r="A3138" s="484" t="s">
        <v>105711</v>
      </c>
      <c r="B3138" s="485" t="s">
        <v>105710</v>
      </c>
      <c r="C3138" t="s">
        <v>105709</v>
      </c>
      <c r="D3138" t="s">
        <v>105708</v>
      </c>
      <c r="E3138" t="str">
        <f t="shared" ref="E3138:E3201" si="49">_xlfn.CONCAT(L3138," - ",D3138)</f>
        <v>343225 - CIDF 76</v>
      </c>
      <c r="F3138" t="s">
        <v>11529</v>
      </c>
      <c r="G3138" t="s">
        <v>105707</v>
      </c>
      <c r="I3138" t="s">
        <v>4645</v>
      </c>
      <c r="J3138" t="s">
        <v>105706</v>
      </c>
      <c r="K3138" t="s">
        <v>208</v>
      </c>
      <c r="L3138" t="s">
        <v>105705</v>
      </c>
      <c r="N3138" t="s">
        <v>208</v>
      </c>
      <c r="O3138" t="s">
        <v>476</v>
      </c>
      <c r="P3138" t="s">
        <v>476</v>
      </c>
    </row>
    <row r="3139" spans="1:16">
      <c r="A3139" s="484" t="s">
        <v>55579</v>
      </c>
      <c r="B3139" s="485" t="s">
        <v>55578</v>
      </c>
      <c r="C3139" t="s">
        <v>55577</v>
      </c>
      <c r="D3139" t="s">
        <v>55576</v>
      </c>
      <c r="E3139" t="str">
        <f t="shared" si="49"/>
        <v>611955 - IMEPP</v>
      </c>
      <c r="F3139" t="s">
        <v>3131</v>
      </c>
      <c r="G3139" t="s">
        <v>55575</v>
      </c>
      <c r="I3139" t="s">
        <v>6948</v>
      </c>
      <c r="J3139" t="s">
        <v>55574</v>
      </c>
      <c r="K3139" t="s">
        <v>208</v>
      </c>
      <c r="L3139" t="s">
        <v>55573</v>
      </c>
      <c r="N3139" t="s">
        <v>208</v>
      </c>
      <c r="O3139" t="s">
        <v>476</v>
      </c>
      <c r="P3139" t="s">
        <v>476</v>
      </c>
    </row>
    <row r="3140" spans="1:16">
      <c r="A3140" s="484" t="s">
        <v>75025</v>
      </c>
      <c r="B3140" s="485" t="s">
        <v>75019</v>
      </c>
      <c r="C3140" t="s">
        <v>75024</v>
      </c>
      <c r="D3140" t="s">
        <v>75017</v>
      </c>
      <c r="E3140" t="str">
        <f t="shared" si="49"/>
        <v>379920 - EPAL</v>
      </c>
      <c r="F3140" t="s">
        <v>8302</v>
      </c>
      <c r="G3140" t="s">
        <v>75023</v>
      </c>
      <c r="H3140" t="s">
        <v>75022</v>
      </c>
      <c r="I3140" t="s">
        <v>1228</v>
      </c>
      <c r="K3140" t="s">
        <v>208</v>
      </c>
      <c r="L3140" t="s">
        <v>75021</v>
      </c>
      <c r="N3140" t="s">
        <v>208</v>
      </c>
      <c r="O3140" t="s">
        <v>476</v>
      </c>
      <c r="P3140" t="s">
        <v>476</v>
      </c>
    </row>
    <row r="3141" spans="1:16">
      <c r="A3141" s="484" t="s">
        <v>75020</v>
      </c>
      <c r="B3141" s="485" t="s">
        <v>75019</v>
      </c>
      <c r="C3141" t="s">
        <v>75018</v>
      </c>
      <c r="D3141" t="s">
        <v>75017</v>
      </c>
      <c r="E3141" t="str">
        <f t="shared" si="49"/>
        <v>678855 - EPAL</v>
      </c>
      <c r="G3141" t="s">
        <v>75016</v>
      </c>
      <c r="I3141" t="s">
        <v>1228</v>
      </c>
      <c r="J3141" t="s">
        <v>75015</v>
      </c>
      <c r="K3141" t="s">
        <v>208</v>
      </c>
      <c r="L3141" t="s">
        <v>75014</v>
      </c>
      <c r="N3141" t="s">
        <v>208</v>
      </c>
      <c r="O3141" t="s">
        <v>476</v>
      </c>
      <c r="P3141" t="s">
        <v>476</v>
      </c>
    </row>
    <row r="3142" spans="1:16">
      <c r="A3142" s="484" t="s">
        <v>120652</v>
      </c>
      <c r="B3142" s="485" t="s">
        <v>120651</v>
      </c>
      <c r="C3142" t="s">
        <v>120650</v>
      </c>
      <c r="D3142" t="s">
        <v>120649</v>
      </c>
      <c r="E3142" t="str">
        <f t="shared" si="49"/>
        <v>547347 - ALEF</v>
      </c>
      <c r="F3142" t="s">
        <v>628</v>
      </c>
      <c r="G3142" t="s">
        <v>120648</v>
      </c>
      <c r="I3142" t="s">
        <v>1263</v>
      </c>
      <c r="J3142" t="s">
        <v>120647</v>
      </c>
      <c r="K3142" t="s">
        <v>208</v>
      </c>
      <c r="L3142" t="s">
        <v>120646</v>
      </c>
      <c r="N3142" t="s">
        <v>208</v>
      </c>
      <c r="O3142" t="s">
        <v>476</v>
      </c>
      <c r="P3142" t="s">
        <v>476</v>
      </c>
    </row>
    <row r="3143" spans="1:16">
      <c r="A3143" s="484" t="s">
        <v>125270</v>
      </c>
      <c r="B3143" s="485" t="s">
        <v>125269</v>
      </c>
      <c r="C3143" t="s">
        <v>125268</v>
      </c>
      <c r="D3143" t="s">
        <v>125267</v>
      </c>
      <c r="E3143" t="str">
        <f t="shared" si="49"/>
        <v>566615 - ALPES</v>
      </c>
      <c r="F3143" t="s">
        <v>1568</v>
      </c>
      <c r="G3143" t="s">
        <v>125266</v>
      </c>
      <c r="I3143" t="s">
        <v>25816</v>
      </c>
      <c r="J3143" t="s">
        <v>125265</v>
      </c>
      <c r="K3143" t="s">
        <v>208</v>
      </c>
      <c r="L3143" t="s">
        <v>125264</v>
      </c>
      <c r="N3143" t="s">
        <v>208</v>
      </c>
      <c r="O3143" t="s">
        <v>476</v>
      </c>
      <c r="P3143" t="s">
        <v>476</v>
      </c>
    </row>
    <row r="3144" spans="1:16">
      <c r="A3144" s="484" t="s">
        <v>34592</v>
      </c>
      <c r="B3144" s="485" t="s">
        <v>34591</v>
      </c>
      <c r="C3144" t="s">
        <v>34590</v>
      </c>
      <c r="D3144" t="s">
        <v>34590</v>
      </c>
      <c r="E3144" t="str">
        <f t="shared" si="49"/>
        <v>604860 - MUSIQUES TANGENTES</v>
      </c>
      <c r="F3144" t="s">
        <v>34589</v>
      </c>
      <c r="G3144" t="s">
        <v>34588</v>
      </c>
      <c r="I3144" t="s">
        <v>4298</v>
      </c>
      <c r="J3144" t="s">
        <v>34587</v>
      </c>
      <c r="K3144" t="s">
        <v>208</v>
      </c>
      <c r="L3144" t="s">
        <v>34586</v>
      </c>
      <c r="N3144" t="s">
        <v>208</v>
      </c>
      <c r="O3144" t="s">
        <v>476</v>
      </c>
      <c r="P3144" t="s">
        <v>476</v>
      </c>
    </row>
    <row r="3145" spans="1:16">
      <c r="A3145" s="484" t="s">
        <v>40239</v>
      </c>
      <c r="B3145" s="485" t="s">
        <v>40238</v>
      </c>
      <c r="C3145" t="s">
        <v>40237</v>
      </c>
      <c r="D3145" t="s">
        <v>40236</v>
      </c>
      <c r="E3145" t="str">
        <f t="shared" si="49"/>
        <v>439010 - MJC DUCLAIR YAINVILLE INSER VOLANT</v>
      </c>
      <c r="F3145" t="s">
        <v>1528</v>
      </c>
      <c r="G3145" t="s">
        <v>40235</v>
      </c>
      <c r="I3145" t="s">
        <v>40234</v>
      </c>
      <c r="J3145" t="s">
        <v>40233</v>
      </c>
      <c r="K3145" t="s">
        <v>208</v>
      </c>
      <c r="L3145" t="s">
        <v>40232</v>
      </c>
      <c r="N3145" t="s">
        <v>208</v>
      </c>
      <c r="O3145" t="s">
        <v>476</v>
      </c>
      <c r="P3145" t="s">
        <v>476</v>
      </c>
    </row>
    <row r="3146" spans="1:16">
      <c r="A3146" s="484" t="s">
        <v>44786</v>
      </c>
      <c r="B3146" s="485" t="s">
        <v>44785</v>
      </c>
      <c r="C3146" t="s">
        <v>44784</v>
      </c>
      <c r="D3146" t="s">
        <v>44783</v>
      </c>
      <c r="E3146" t="str">
        <f t="shared" si="49"/>
        <v>587916 - ASSOCIATION LE PELICAN</v>
      </c>
      <c r="F3146" t="s">
        <v>8706</v>
      </c>
      <c r="G3146" t="s">
        <v>44782</v>
      </c>
      <c r="I3146" t="s">
        <v>5210</v>
      </c>
      <c r="J3146" t="s">
        <v>44781</v>
      </c>
      <c r="K3146" t="s">
        <v>208</v>
      </c>
      <c r="L3146" t="s">
        <v>44780</v>
      </c>
      <c r="N3146" t="s">
        <v>208</v>
      </c>
      <c r="O3146" t="s">
        <v>476</v>
      </c>
      <c r="P3146" t="s">
        <v>476</v>
      </c>
    </row>
    <row r="3147" spans="1:16">
      <c r="A3147" s="484" t="s">
        <v>91500</v>
      </c>
      <c r="B3147" s="485" t="s">
        <v>91499</v>
      </c>
      <c r="C3147" t="s">
        <v>91498</v>
      </c>
      <c r="D3147" t="s">
        <v>91497</v>
      </c>
      <c r="E3147" t="str">
        <f t="shared" si="49"/>
        <v>548893 - COUDERT CONSTRUCTION MALEMORT</v>
      </c>
      <c r="F3147" t="s">
        <v>49137</v>
      </c>
      <c r="G3147" t="s">
        <v>91496</v>
      </c>
      <c r="H3147" t="s">
        <v>91495</v>
      </c>
      <c r="I3147" t="s">
        <v>32179</v>
      </c>
      <c r="J3147" t="s">
        <v>91494</v>
      </c>
      <c r="K3147" t="s">
        <v>208</v>
      </c>
      <c r="L3147" t="s">
        <v>91493</v>
      </c>
      <c r="N3147" t="s">
        <v>208</v>
      </c>
      <c r="O3147" t="s">
        <v>476</v>
      </c>
      <c r="P3147" t="s">
        <v>476</v>
      </c>
    </row>
    <row r="3148" spans="1:16">
      <c r="A3148" s="484" t="s">
        <v>74091</v>
      </c>
      <c r="B3148" s="485" t="s">
        <v>74090</v>
      </c>
      <c r="C3148" t="s">
        <v>74089</v>
      </c>
      <c r="D3148" t="s">
        <v>74088</v>
      </c>
      <c r="E3148" t="str">
        <f t="shared" si="49"/>
        <v>348922 - FARE 16</v>
      </c>
      <c r="F3148" t="s">
        <v>7987</v>
      </c>
      <c r="G3148" t="s">
        <v>74087</v>
      </c>
      <c r="I3148" t="s">
        <v>74086</v>
      </c>
      <c r="J3148" t="s">
        <v>74085</v>
      </c>
      <c r="K3148" t="s">
        <v>208</v>
      </c>
      <c r="L3148" t="s">
        <v>74084</v>
      </c>
      <c r="N3148" t="s">
        <v>208</v>
      </c>
      <c r="O3148" t="s">
        <v>476</v>
      </c>
      <c r="P3148" t="s">
        <v>476</v>
      </c>
    </row>
    <row r="3149" spans="1:16">
      <c r="A3149" s="484" t="s">
        <v>49608</v>
      </c>
      <c r="B3149" s="485" t="s">
        <v>49607</v>
      </c>
      <c r="C3149" t="s">
        <v>49606</v>
      </c>
      <c r="D3149" t="s">
        <v>49605</v>
      </c>
      <c r="E3149" t="str">
        <f t="shared" si="49"/>
        <v>519030 - JAM JAZZ ACTION MONTPELLIER</v>
      </c>
      <c r="F3149" t="s">
        <v>40071</v>
      </c>
      <c r="G3149" t="s">
        <v>49604</v>
      </c>
      <c r="I3149" t="s">
        <v>1542</v>
      </c>
      <c r="J3149" t="s">
        <v>49603</v>
      </c>
      <c r="K3149" t="s">
        <v>208</v>
      </c>
      <c r="L3149" t="s">
        <v>49602</v>
      </c>
      <c r="N3149" t="s">
        <v>208</v>
      </c>
      <c r="O3149" t="s">
        <v>476</v>
      </c>
      <c r="P3149" t="s">
        <v>476</v>
      </c>
    </row>
    <row r="3150" spans="1:16">
      <c r="A3150" s="484" t="s">
        <v>135566</v>
      </c>
      <c r="B3150" s="485" t="s">
        <v>135565</v>
      </c>
      <c r="C3150" t="s">
        <v>135564</v>
      </c>
      <c r="D3150" t="s">
        <v>135563</v>
      </c>
      <c r="E3150" t="str">
        <f t="shared" si="49"/>
        <v>522910 - ACTALIA VILLERS BOCAGE</v>
      </c>
      <c r="F3150" t="s">
        <v>135562</v>
      </c>
      <c r="G3150" t="s">
        <v>135561</v>
      </c>
      <c r="H3150" t="s">
        <v>135560</v>
      </c>
      <c r="I3150" t="s">
        <v>42423</v>
      </c>
      <c r="J3150" t="s">
        <v>135559</v>
      </c>
      <c r="K3150" t="s">
        <v>208</v>
      </c>
      <c r="L3150" t="s">
        <v>135558</v>
      </c>
      <c r="N3150" t="s">
        <v>208</v>
      </c>
      <c r="O3150" t="s">
        <v>476</v>
      </c>
      <c r="P3150" t="s">
        <v>476</v>
      </c>
    </row>
    <row r="3151" spans="1:16">
      <c r="A3151" s="484" t="s">
        <v>135577</v>
      </c>
      <c r="B3151" s="485" t="s">
        <v>135565</v>
      </c>
      <c r="C3151" t="s">
        <v>135564</v>
      </c>
      <c r="D3151" t="s">
        <v>135576</v>
      </c>
      <c r="E3151" t="str">
        <f t="shared" si="49"/>
        <v>488008 - ACTALIA BOURG EN BRESSE</v>
      </c>
      <c r="F3151" t="s">
        <v>1077</v>
      </c>
      <c r="G3151" t="s">
        <v>135575</v>
      </c>
      <c r="H3151" t="s">
        <v>135574</v>
      </c>
      <c r="I3151" t="s">
        <v>3575</v>
      </c>
      <c r="J3151" t="s">
        <v>135573</v>
      </c>
      <c r="K3151" t="s">
        <v>208</v>
      </c>
      <c r="L3151" t="s">
        <v>135572</v>
      </c>
      <c r="N3151" t="s">
        <v>208</v>
      </c>
      <c r="O3151" t="s">
        <v>476</v>
      </c>
      <c r="P3151" t="s">
        <v>476</v>
      </c>
    </row>
    <row r="3152" spans="1:16">
      <c r="A3152" s="484" t="s">
        <v>135571</v>
      </c>
      <c r="B3152" s="485" t="s">
        <v>135565</v>
      </c>
      <c r="C3152" t="s">
        <v>135564</v>
      </c>
      <c r="D3152" t="s">
        <v>135570</v>
      </c>
      <c r="E3152" t="str">
        <f t="shared" si="49"/>
        <v>314018 - ACTALIA ST LO</v>
      </c>
      <c r="F3152" t="s">
        <v>1258</v>
      </c>
      <c r="G3152" t="s">
        <v>135569</v>
      </c>
      <c r="I3152" t="s">
        <v>7926</v>
      </c>
      <c r="J3152" t="s">
        <v>135568</v>
      </c>
      <c r="K3152" t="s">
        <v>208</v>
      </c>
      <c r="L3152" t="s">
        <v>135567</v>
      </c>
      <c r="N3152" t="s">
        <v>208</v>
      </c>
      <c r="O3152" t="s">
        <v>476</v>
      </c>
      <c r="P3152" t="s">
        <v>476</v>
      </c>
    </row>
    <row r="3153" spans="1:16">
      <c r="A3153" s="484" t="s">
        <v>72874</v>
      </c>
      <c r="B3153" s="485" t="s">
        <v>72873</v>
      </c>
      <c r="C3153" t="s">
        <v>72872</v>
      </c>
      <c r="D3153" t="s">
        <v>72871</v>
      </c>
      <c r="E3153" t="str">
        <f t="shared" si="49"/>
        <v>406399 - FNSF PARIS</v>
      </c>
      <c r="F3153" t="s">
        <v>2651</v>
      </c>
      <c r="G3153" t="s">
        <v>72870</v>
      </c>
      <c r="I3153" t="s">
        <v>7052</v>
      </c>
      <c r="J3153" t="s">
        <v>72869</v>
      </c>
      <c r="K3153" t="s">
        <v>208</v>
      </c>
      <c r="L3153" t="s">
        <v>72868</v>
      </c>
      <c r="N3153" t="s">
        <v>208</v>
      </c>
      <c r="O3153" t="s">
        <v>476</v>
      </c>
      <c r="P3153" t="s">
        <v>476</v>
      </c>
    </row>
    <row r="3154" spans="1:16">
      <c r="A3154" s="484" t="s">
        <v>99279</v>
      </c>
      <c r="B3154" s="485" t="s">
        <v>99278</v>
      </c>
      <c r="C3154" t="s">
        <v>99277</v>
      </c>
      <c r="D3154" t="s">
        <v>99277</v>
      </c>
      <c r="E3154" t="str">
        <f t="shared" si="49"/>
        <v>529783 - CER GONARD JEAN LUC</v>
      </c>
      <c r="F3154" t="s">
        <v>5956</v>
      </c>
      <c r="G3154" t="s">
        <v>99276</v>
      </c>
      <c r="I3154" t="s">
        <v>99275</v>
      </c>
      <c r="J3154" t="s">
        <v>99274</v>
      </c>
      <c r="K3154" t="s">
        <v>208</v>
      </c>
      <c r="L3154" t="s">
        <v>99273</v>
      </c>
      <c r="N3154" t="s">
        <v>208</v>
      </c>
      <c r="O3154" t="s">
        <v>476</v>
      </c>
      <c r="P3154" t="s">
        <v>476</v>
      </c>
    </row>
    <row r="3155" spans="1:16">
      <c r="A3155" s="484" t="s">
        <v>34547</v>
      </c>
      <c r="B3155" s="485" t="s">
        <v>34546</v>
      </c>
      <c r="C3155" t="s">
        <v>34545</v>
      </c>
      <c r="D3155" t="s">
        <v>34544</v>
      </c>
      <c r="E3155" t="str">
        <f t="shared" si="49"/>
        <v>499638 - MFB</v>
      </c>
      <c r="F3155" t="s">
        <v>6896</v>
      </c>
      <c r="G3155" t="s">
        <v>34543</v>
      </c>
      <c r="I3155" t="s">
        <v>1501</v>
      </c>
      <c r="J3155" t="s">
        <v>34542</v>
      </c>
      <c r="K3155" t="s">
        <v>208</v>
      </c>
      <c r="L3155" t="s">
        <v>34541</v>
      </c>
      <c r="N3155" t="s">
        <v>208</v>
      </c>
      <c r="O3155" t="s">
        <v>476</v>
      </c>
      <c r="P3155" t="s">
        <v>476</v>
      </c>
    </row>
    <row r="3156" spans="1:16">
      <c r="A3156" s="484" t="s">
        <v>40962</v>
      </c>
      <c r="B3156" s="485" t="s">
        <v>40961</v>
      </c>
      <c r="C3156" t="s">
        <v>40960</v>
      </c>
      <c r="D3156" t="s">
        <v>40960</v>
      </c>
      <c r="E3156" t="str">
        <f t="shared" si="49"/>
        <v>601172 - LYCEE TECHNIQUE DE L'OGEC NOTRE DAME DU ROC</v>
      </c>
      <c r="F3156" t="s">
        <v>31027</v>
      </c>
      <c r="G3156" t="s">
        <v>40959</v>
      </c>
      <c r="H3156" t="s">
        <v>40958</v>
      </c>
      <c r="I3156" t="s">
        <v>8105</v>
      </c>
      <c r="J3156" t="s">
        <v>40957</v>
      </c>
      <c r="K3156" t="s">
        <v>208</v>
      </c>
      <c r="L3156" t="s">
        <v>40956</v>
      </c>
      <c r="N3156" t="s">
        <v>208</v>
      </c>
      <c r="O3156" t="s">
        <v>476</v>
      </c>
      <c r="P3156" t="s">
        <v>476</v>
      </c>
    </row>
    <row r="3157" spans="1:16">
      <c r="A3157" s="484" t="s">
        <v>107379</v>
      </c>
      <c r="B3157" s="485" t="s">
        <v>40961</v>
      </c>
      <c r="C3157" t="s">
        <v>107378</v>
      </c>
      <c r="D3157" t="s">
        <v>107377</v>
      </c>
      <c r="E3157" t="str">
        <f t="shared" si="49"/>
        <v>482973 - CFP DE L'OGEC NOTRE DAME DU ROC</v>
      </c>
      <c r="F3157" t="s">
        <v>37125</v>
      </c>
      <c r="G3157" t="s">
        <v>107376</v>
      </c>
      <c r="H3157" t="s">
        <v>40958</v>
      </c>
      <c r="I3157" t="s">
        <v>8105</v>
      </c>
      <c r="J3157" t="s">
        <v>40957</v>
      </c>
      <c r="K3157" t="s">
        <v>208</v>
      </c>
      <c r="L3157" t="s">
        <v>107375</v>
      </c>
      <c r="N3157" t="s">
        <v>208</v>
      </c>
      <c r="O3157" t="s">
        <v>476</v>
      </c>
      <c r="P3157" t="s">
        <v>476</v>
      </c>
    </row>
    <row r="3158" spans="1:16">
      <c r="A3158" s="484" t="s">
        <v>84945</v>
      </c>
      <c r="B3158" s="485" t="s">
        <v>84944</v>
      </c>
      <c r="C3158" t="s">
        <v>84943</v>
      </c>
      <c r="D3158" t="s">
        <v>84942</v>
      </c>
      <c r="E3158" t="str">
        <f t="shared" si="49"/>
        <v>16524 - ECOLE D'ART DE DOUAI</v>
      </c>
      <c r="F3158" t="s">
        <v>2138</v>
      </c>
      <c r="G3158" t="s">
        <v>84941</v>
      </c>
      <c r="I3158" t="s">
        <v>2389</v>
      </c>
      <c r="J3158" t="s">
        <v>84940</v>
      </c>
      <c r="K3158" t="s">
        <v>208</v>
      </c>
      <c r="L3158" t="s">
        <v>84939</v>
      </c>
      <c r="N3158" t="s">
        <v>208</v>
      </c>
      <c r="O3158" t="s">
        <v>476</v>
      </c>
      <c r="P3158" t="s">
        <v>476</v>
      </c>
    </row>
    <row r="3159" spans="1:16">
      <c r="A3159" s="484" t="s">
        <v>84607</v>
      </c>
      <c r="B3159" s="485" t="s">
        <v>84606</v>
      </c>
      <c r="C3159" t="s">
        <v>84605</v>
      </c>
      <c r="D3159" t="s">
        <v>84604</v>
      </c>
      <c r="E3159" t="str">
        <f t="shared" si="49"/>
        <v>145403 - EFFA</v>
      </c>
      <c r="F3159" t="s">
        <v>2651</v>
      </c>
      <c r="G3159" t="s">
        <v>84603</v>
      </c>
      <c r="I3159" t="s">
        <v>5289</v>
      </c>
      <c r="J3159" t="s">
        <v>84602</v>
      </c>
      <c r="K3159" t="s">
        <v>208</v>
      </c>
      <c r="L3159" t="s">
        <v>84601</v>
      </c>
      <c r="N3159" t="s">
        <v>208</v>
      </c>
      <c r="O3159" t="s">
        <v>476</v>
      </c>
      <c r="P3159" t="s">
        <v>476</v>
      </c>
    </row>
    <row r="3160" spans="1:16">
      <c r="A3160" s="484" t="s">
        <v>53234</v>
      </c>
      <c r="B3160" s="485" t="s">
        <v>53233</v>
      </c>
      <c r="C3160" t="s">
        <v>53232</v>
      </c>
      <c r="D3160" t="s">
        <v>53231</v>
      </c>
      <c r="E3160" t="str">
        <f t="shared" si="49"/>
        <v>42559 - INPP</v>
      </c>
      <c r="F3160" t="s">
        <v>22811</v>
      </c>
      <c r="G3160" t="s">
        <v>53230</v>
      </c>
      <c r="H3160" t="s">
        <v>53229</v>
      </c>
      <c r="I3160" t="s">
        <v>20143</v>
      </c>
      <c r="J3160" t="s">
        <v>53228</v>
      </c>
      <c r="K3160" t="s">
        <v>208</v>
      </c>
      <c r="L3160" t="s">
        <v>53227</v>
      </c>
      <c r="N3160" t="s">
        <v>208</v>
      </c>
      <c r="O3160" t="s">
        <v>476</v>
      </c>
      <c r="P3160" t="s">
        <v>476</v>
      </c>
    </row>
    <row r="3161" spans="1:16">
      <c r="A3161" s="484" t="s">
        <v>122385</v>
      </c>
      <c r="B3161" s="485" t="s">
        <v>122380</v>
      </c>
      <c r="C3161" t="s">
        <v>122379</v>
      </c>
      <c r="D3161" t="s">
        <v>122384</v>
      </c>
      <c r="E3161" t="str">
        <f t="shared" si="49"/>
        <v>69292 - ASCE DINARD</v>
      </c>
      <c r="F3161" t="s">
        <v>15198</v>
      </c>
      <c r="G3161" t="s">
        <v>122383</v>
      </c>
      <c r="I3161" t="s">
        <v>119420</v>
      </c>
      <c r="J3161" t="s">
        <v>122376</v>
      </c>
      <c r="K3161" t="s">
        <v>208</v>
      </c>
      <c r="L3161" t="s">
        <v>122382</v>
      </c>
      <c r="N3161" t="s">
        <v>208</v>
      </c>
      <c r="O3161" t="s">
        <v>476</v>
      </c>
      <c r="P3161" t="s">
        <v>476</v>
      </c>
    </row>
    <row r="3162" spans="1:16">
      <c r="A3162" s="484" t="s">
        <v>122381</v>
      </c>
      <c r="B3162" s="485" t="s">
        <v>122380</v>
      </c>
      <c r="C3162" t="s">
        <v>122379</v>
      </c>
      <c r="D3162" t="s">
        <v>122378</v>
      </c>
      <c r="E3162" t="str">
        <f t="shared" si="49"/>
        <v>552586 - ASCE LA RICHARDAIS</v>
      </c>
      <c r="F3162" t="s">
        <v>15198</v>
      </c>
      <c r="G3162" t="s">
        <v>122377</v>
      </c>
      <c r="I3162" t="s">
        <v>44425</v>
      </c>
      <c r="J3162" t="s">
        <v>122376</v>
      </c>
      <c r="K3162" t="s">
        <v>208</v>
      </c>
      <c r="L3162" t="s">
        <v>122375</v>
      </c>
      <c r="N3162" t="s">
        <v>208</v>
      </c>
      <c r="O3162" t="s">
        <v>476</v>
      </c>
      <c r="P3162" t="s">
        <v>476</v>
      </c>
    </row>
    <row r="3163" spans="1:16">
      <c r="A3163" s="484" t="s">
        <v>113970</v>
      </c>
      <c r="B3163" s="485" t="s">
        <v>113969</v>
      </c>
      <c r="C3163" t="s">
        <v>113968</v>
      </c>
      <c r="D3163" t="s">
        <v>113967</v>
      </c>
      <c r="E3163" t="str">
        <f t="shared" si="49"/>
        <v>503540 - BERRY BURO</v>
      </c>
      <c r="F3163" t="s">
        <v>1710</v>
      </c>
      <c r="G3163" t="s">
        <v>113966</v>
      </c>
      <c r="H3163" t="s">
        <v>113965</v>
      </c>
      <c r="I3163" t="s">
        <v>1241</v>
      </c>
      <c r="J3163" t="s">
        <v>113964</v>
      </c>
      <c r="K3163" t="s">
        <v>208</v>
      </c>
      <c r="L3163" t="s">
        <v>113963</v>
      </c>
      <c r="N3163" t="s">
        <v>208</v>
      </c>
      <c r="O3163" t="s">
        <v>476</v>
      </c>
      <c r="P3163" t="s">
        <v>476</v>
      </c>
    </row>
    <row r="3164" spans="1:16">
      <c r="A3164" s="484" t="s">
        <v>47414</v>
      </c>
      <c r="B3164" s="485" t="s">
        <v>47413</v>
      </c>
      <c r="C3164" t="s">
        <v>47412</v>
      </c>
      <c r="D3164" t="s">
        <v>47411</v>
      </c>
      <c r="E3164" t="str">
        <f t="shared" si="49"/>
        <v>418560 - CFATAF</v>
      </c>
      <c r="F3164" t="s">
        <v>28232</v>
      </c>
      <c r="G3164" t="s">
        <v>47410</v>
      </c>
      <c r="I3164" t="s">
        <v>1799</v>
      </c>
      <c r="J3164" t="s">
        <v>47409</v>
      </c>
      <c r="K3164" t="s">
        <v>208</v>
      </c>
      <c r="L3164" t="s">
        <v>47408</v>
      </c>
      <c r="N3164" t="s">
        <v>207</v>
      </c>
      <c r="O3164" t="s">
        <v>476</v>
      </c>
      <c r="P3164" t="s">
        <v>476</v>
      </c>
    </row>
    <row r="3165" spans="1:16">
      <c r="A3165" s="484" t="s">
        <v>76829</v>
      </c>
      <c r="B3165" s="485" t="s">
        <v>76828</v>
      </c>
      <c r="C3165" t="s">
        <v>76827</v>
      </c>
      <c r="D3165" t="s">
        <v>76826</v>
      </c>
      <c r="E3165" t="str">
        <f t="shared" si="49"/>
        <v>434176 - EGC FORMATION</v>
      </c>
      <c r="F3165" t="s">
        <v>1759</v>
      </c>
      <c r="G3165" t="s">
        <v>76825</v>
      </c>
      <c r="I3165" t="s">
        <v>76824</v>
      </c>
      <c r="J3165" t="s">
        <v>76823</v>
      </c>
      <c r="K3165" t="s">
        <v>208</v>
      </c>
      <c r="L3165" t="s">
        <v>76822</v>
      </c>
      <c r="N3165" t="s">
        <v>208</v>
      </c>
      <c r="O3165" t="s">
        <v>476</v>
      </c>
      <c r="P3165" t="s">
        <v>476</v>
      </c>
    </row>
    <row r="3166" spans="1:16">
      <c r="A3166" s="484" t="s">
        <v>15747</v>
      </c>
      <c r="B3166" s="485" t="s">
        <v>13101</v>
      </c>
      <c r="C3166" t="s">
        <v>15746</v>
      </c>
      <c r="D3166" t="s">
        <v>13099</v>
      </c>
      <c r="E3166" t="str">
        <f t="shared" si="49"/>
        <v>506096 - SEPT</v>
      </c>
      <c r="F3166" t="s">
        <v>7024</v>
      </c>
      <c r="G3166" t="s">
        <v>13097</v>
      </c>
      <c r="I3166" t="s">
        <v>4703</v>
      </c>
      <c r="J3166" t="s">
        <v>13096</v>
      </c>
      <c r="K3166" t="s">
        <v>208</v>
      </c>
      <c r="L3166" t="s">
        <v>15745</v>
      </c>
      <c r="N3166" t="s">
        <v>208</v>
      </c>
      <c r="O3166" t="s">
        <v>476</v>
      </c>
      <c r="P3166" t="s">
        <v>476</v>
      </c>
    </row>
    <row r="3167" spans="1:16">
      <c r="A3167" s="484" t="s">
        <v>13102</v>
      </c>
      <c r="B3167" s="485" t="s">
        <v>13101</v>
      </c>
      <c r="C3167" t="s">
        <v>13100</v>
      </c>
      <c r="D3167" t="s">
        <v>13099</v>
      </c>
      <c r="E3167" t="str">
        <f t="shared" si="49"/>
        <v>15519 - SEPT</v>
      </c>
      <c r="F3167" t="s">
        <v>13098</v>
      </c>
      <c r="G3167" t="s">
        <v>13097</v>
      </c>
      <c r="I3167" t="s">
        <v>4703</v>
      </c>
      <c r="J3167" t="s">
        <v>13096</v>
      </c>
      <c r="K3167" t="s">
        <v>208</v>
      </c>
      <c r="L3167" t="s">
        <v>13095</v>
      </c>
      <c r="N3167" t="s">
        <v>208</v>
      </c>
      <c r="O3167" t="s">
        <v>476</v>
      </c>
      <c r="P3167" t="s">
        <v>476</v>
      </c>
    </row>
    <row r="3168" spans="1:16">
      <c r="A3168" s="484" t="s">
        <v>100677</v>
      </c>
      <c r="B3168" s="485" t="s">
        <v>100676</v>
      </c>
      <c r="C3168" t="s">
        <v>100675</v>
      </c>
      <c r="D3168" t="s">
        <v>100674</v>
      </c>
      <c r="E3168" t="str">
        <f t="shared" si="49"/>
        <v>263746 - CIDF 34</v>
      </c>
      <c r="F3168" t="s">
        <v>2580</v>
      </c>
      <c r="G3168" t="s">
        <v>100673</v>
      </c>
      <c r="I3168" t="s">
        <v>1542</v>
      </c>
      <c r="J3168" t="s">
        <v>100672</v>
      </c>
      <c r="K3168" t="s">
        <v>208</v>
      </c>
      <c r="L3168" t="s">
        <v>100671</v>
      </c>
      <c r="N3168" t="s">
        <v>208</v>
      </c>
      <c r="O3168" t="s">
        <v>476</v>
      </c>
      <c r="P3168" t="s">
        <v>476</v>
      </c>
    </row>
    <row r="3169" spans="1:16">
      <c r="A3169" s="484" t="s">
        <v>117739</v>
      </c>
      <c r="B3169" s="485" t="s">
        <v>117738</v>
      </c>
      <c r="C3169" t="s">
        <v>117737</v>
      </c>
      <c r="D3169" t="s">
        <v>117737</v>
      </c>
      <c r="E3169" t="str">
        <f t="shared" si="49"/>
        <v>478817 - ATELIER MUSEE DU CHAPEAU</v>
      </c>
      <c r="F3169" t="s">
        <v>831</v>
      </c>
      <c r="G3169" t="s">
        <v>117736</v>
      </c>
      <c r="I3169" t="s">
        <v>35309</v>
      </c>
      <c r="J3169" t="s">
        <v>117735</v>
      </c>
      <c r="K3169" t="s">
        <v>208</v>
      </c>
      <c r="L3169" t="s">
        <v>117734</v>
      </c>
      <c r="N3169" t="s">
        <v>208</v>
      </c>
      <c r="O3169" t="s">
        <v>476</v>
      </c>
      <c r="P3169" t="s">
        <v>476</v>
      </c>
    </row>
    <row r="3170" spans="1:16">
      <c r="A3170" s="484" t="s">
        <v>105570</v>
      </c>
      <c r="B3170" s="485" t="s">
        <v>105569</v>
      </c>
      <c r="C3170" t="s">
        <v>105568</v>
      </c>
      <c r="D3170" t="s">
        <v>105567</v>
      </c>
      <c r="E3170" t="str">
        <f t="shared" si="49"/>
        <v>305510 - CIDFF HAUT RHIN MULHOUSE</v>
      </c>
      <c r="F3170" t="s">
        <v>8706</v>
      </c>
      <c r="G3170" t="s">
        <v>105566</v>
      </c>
      <c r="I3170" t="s">
        <v>4853</v>
      </c>
      <c r="J3170" t="s">
        <v>105565</v>
      </c>
      <c r="K3170" t="s">
        <v>208</v>
      </c>
      <c r="L3170" t="s">
        <v>105564</v>
      </c>
      <c r="N3170" t="s">
        <v>208</v>
      </c>
      <c r="O3170" t="s">
        <v>476</v>
      </c>
      <c r="P3170" t="s">
        <v>476</v>
      </c>
    </row>
    <row r="3171" spans="1:16">
      <c r="A3171" s="484" t="s">
        <v>69763</v>
      </c>
      <c r="B3171" s="485" t="s">
        <v>69762</v>
      </c>
      <c r="C3171" t="s">
        <v>69761</v>
      </c>
      <c r="D3171" t="s">
        <v>69760</v>
      </c>
      <c r="E3171" t="str">
        <f t="shared" si="49"/>
        <v>502315 - FRAS</v>
      </c>
      <c r="F3171" t="s">
        <v>65607</v>
      </c>
      <c r="G3171" t="s">
        <v>69759</v>
      </c>
      <c r="I3171" t="s">
        <v>69758</v>
      </c>
      <c r="J3171" t="s">
        <v>69757</v>
      </c>
      <c r="K3171" t="s">
        <v>208</v>
      </c>
      <c r="L3171" t="s">
        <v>69756</v>
      </c>
      <c r="N3171" t="s">
        <v>208</v>
      </c>
      <c r="O3171" t="s">
        <v>476</v>
      </c>
      <c r="P3171" t="s">
        <v>476</v>
      </c>
    </row>
    <row r="3172" spans="1:16">
      <c r="A3172" s="484" t="s">
        <v>25116</v>
      </c>
      <c r="B3172" s="485" t="s">
        <v>25115</v>
      </c>
      <c r="C3172" t="s">
        <v>25114</v>
      </c>
      <c r="D3172" t="s">
        <v>25113</v>
      </c>
      <c r="E3172" t="str">
        <f t="shared" si="49"/>
        <v>636034 - ADPC 35 BETTON</v>
      </c>
      <c r="F3172" t="s">
        <v>9046</v>
      </c>
      <c r="G3172" t="s">
        <v>25112</v>
      </c>
      <c r="I3172" t="s">
        <v>25111</v>
      </c>
      <c r="J3172" t="s">
        <v>25110</v>
      </c>
      <c r="K3172" t="s">
        <v>208</v>
      </c>
      <c r="L3172" t="s">
        <v>25109</v>
      </c>
      <c r="N3172" t="s">
        <v>208</v>
      </c>
      <c r="O3172" t="s">
        <v>476</v>
      </c>
      <c r="P3172" t="s">
        <v>476</v>
      </c>
    </row>
    <row r="3173" spans="1:16">
      <c r="A3173" s="484" t="s">
        <v>94617</v>
      </c>
      <c r="B3173" s="485" t="s">
        <v>94616</v>
      </c>
      <c r="C3173" t="s">
        <v>94615</v>
      </c>
      <c r="D3173" t="s">
        <v>94614</v>
      </c>
      <c r="E3173" t="str">
        <f t="shared" si="49"/>
        <v>75050 - COLLEGE COOPERATIF PAM</v>
      </c>
      <c r="F3173" t="s">
        <v>14269</v>
      </c>
      <c r="G3173" t="s">
        <v>94613</v>
      </c>
      <c r="H3173" t="s">
        <v>94612</v>
      </c>
      <c r="I3173" t="s">
        <v>9933</v>
      </c>
      <c r="J3173" t="s">
        <v>94611</v>
      </c>
      <c r="K3173" t="s">
        <v>208</v>
      </c>
      <c r="L3173" t="s">
        <v>94610</v>
      </c>
      <c r="N3173" t="s">
        <v>208</v>
      </c>
      <c r="O3173" t="s">
        <v>476</v>
      </c>
      <c r="P3173" t="s">
        <v>476</v>
      </c>
    </row>
    <row r="3174" spans="1:16">
      <c r="A3174" s="484" t="s">
        <v>92250</v>
      </c>
      <c r="B3174" s="485" t="s">
        <v>92249</v>
      </c>
      <c r="C3174" t="s">
        <v>92248</v>
      </c>
      <c r="D3174" t="s">
        <v>92247</v>
      </c>
      <c r="E3174" t="str">
        <f t="shared" si="49"/>
        <v>496613 - CARIDE FORMATION</v>
      </c>
      <c r="F3174" t="s">
        <v>33648</v>
      </c>
      <c r="G3174" t="s">
        <v>92246</v>
      </c>
      <c r="H3174" t="s">
        <v>92245</v>
      </c>
      <c r="I3174" t="s">
        <v>18550</v>
      </c>
      <c r="J3174" t="s">
        <v>92244</v>
      </c>
      <c r="K3174" t="s">
        <v>208</v>
      </c>
      <c r="L3174" t="s">
        <v>92243</v>
      </c>
      <c r="N3174" t="s">
        <v>208</v>
      </c>
      <c r="O3174" t="s">
        <v>476</v>
      </c>
      <c r="P3174" t="s">
        <v>476</v>
      </c>
    </row>
    <row r="3175" spans="1:16">
      <c r="A3175" s="484" t="s">
        <v>111593</v>
      </c>
      <c r="B3175" s="485" t="s">
        <v>111592</v>
      </c>
      <c r="C3175" t="s">
        <v>111591</v>
      </c>
      <c r="D3175" t="s">
        <v>111590</v>
      </c>
      <c r="E3175" t="str">
        <f t="shared" si="49"/>
        <v>572299 - BTL</v>
      </c>
      <c r="F3175" t="s">
        <v>21681</v>
      </c>
      <c r="G3175" t="s">
        <v>111589</v>
      </c>
      <c r="I3175" t="s">
        <v>626</v>
      </c>
      <c r="J3175" t="s">
        <v>111588</v>
      </c>
      <c r="K3175" t="s">
        <v>208</v>
      </c>
      <c r="L3175" t="s">
        <v>111587</v>
      </c>
      <c r="N3175" t="s">
        <v>208</v>
      </c>
      <c r="O3175" t="s">
        <v>476</v>
      </c>
      <c r="P3175" t="s">
        <v>476</v>
      </c>
    </row>
    <row r="3176" spans="1:16">
      <c r="A3176" s="484" t="s">
        <v>57862</v>
      </c>
      <c r="B3176" s="485" t="s">
        <v>57861</v>
      </c>
      <c r="C3176" t="s">
        <v>57860</v>
      </c>
      <c r="D3176" t="s">
        <v>57859</v>
      </c>
      <c r="E3176" t="str">
        <f t="shared" si="49"/>
        <v>35087 - INITIATIVES FORMATION PONT DE BUIS LES QUIMERCH</v>
      </c>
      <c r="F3176" t="s">
        <v>20349</v>
      </c>
      <c r="G3176" t="s">
        <v>57858</v>
      </c>
      <c r="I3176" t="s">
        <v>57857</v>
      </c>
      <c r="J3176" t="s">
        <v>57856</v>
      </c>
      <c r="K3176" t="s">
        <v>208</v>
      </c>
      <c r="L3176" t="s">
        <v>57855</v>
      </c>
      <c r="N3176" t="s">
        <v>207</v>
      </c>
      <c r="O3176" t="s">
        <v>476</v>
      </c>
      <c r="P3176" t="s">
        <v>476</v>
      </c>
    </row>
    <row r="3177" spans="1:16">
      <c r="A3177" s="484" t="s">
        <v>116185</v>
      </c>
      <c r="B3177" s="485" t="s">
        <v>116184</v>
      </c>
      <c r="C3177" t="s">
        <v>116183</v>
      </c>
      <c r="D3177" t="s">
        <v>116183</v>
      </c>
      <c r="E3177" t="str">
        <f t="shared" si="49"/>
        <v>657967 - AUTO-ECOLE SAINT-CHRISTOPHE</v>
      </c>
      <c r="F3177" t="s">
        <v>2130</v>
      </c>
      <c r="G3177" t="s">
        <v>116182</v>
      </c>
      <c r="I3177" t="s">
        <v>8115</v>
      </c>
      <c r="K3177" t="s">
        <v>208</v>
      </c>
      <c r="L3177" t="s">
        <v>116181</v>
      </c>
      <c r="N3177" t="s">
        <v>208</v>
      </c>
      <c r="O3177" t="s">
        <v>476</v>
      </c>
      <c r="P3177" t="s">
        <v>476</v>
      </c>
    </row>
    <row r="3178" spans="1:16">
      <c r="A3178" s="484" t="s">
        <v>7880</v>
      </c>
      <c r="B3178" s="485" t="s">
        <v>7879</v>
      </c>
      <c r="C3178" t="s">
        <v>7878</v>
      </c>
      <c r="D3178" t="s">
        <v>7877</v>
      </c>
      <c r="E3178" t="str">
        <f t="shared" si="49"/>
        <v>511286 - UDSP 11 AUDE CARCASSONNE</v>
      </c>
      <c r="F3178" t="s">
        <v>7380</v>
      </c>
      <c r="G3178" t="s">
        <v>7876</v>
      </c>
      <c r="H3178" t="s">
        <v>7875</v>
      </c>
      <c r="I3178" t="s">
        <v>7874</v>
      </c>
      <c r="J3178" t="s">
        <v>7873</v>
      </c>
      <c r="K3178" t="s">
        <v>208</v>
      </c>
      <c r="L3178" t="s">
        <v>7872</v>
      </c>
      <c r="N3178" t="s">
        <v>208</v>
      </c>
      <c r="O3178" t="s">
        <v>476</v>
      </c>
      <c r="P3178" t="s">
        <v>476</v>
      </c>
    </row>
    <row r="3179" spans="1:16">
      <c r="A3179" s="484" t="s">
        <v>126037</v>
      </c>
      <c r="B3179" s="485" t="s">
        <v>126036</v>
      </c>
      <c r="C3179" t="s">
        <v>126035</v>
      </c>
      <c r="D3179" t="s">
        <v>126034</v>
      </c>
      <c r="E3179" t="str">
        <f t="shared" si="49"/>
        <v>604707 - ARDAM</v>
      </c>
      <c r="F3179" t="s">
        <v>126033</v>
      </c>
      <c r="G3179" t="s">
        <v>126032</v>
      </c>
      <c r="H3179" t="s">
        <v>126031</v>
      </c>
      <c r="I3179" t="s">
        <v>110472</v>
      </c>
      <c r="J3179" t="s">
        <v>126030</v>
      </c>
      <c r="K3179" t="s">
        <v>208</v>
      </c>
      <c r="L3179" t="s">
        <v>126029</v>
      </c>
      <c r="N3179" t="s">
        <v>208</v>
      </c>
      <c r="O3179" t="s">
        <v>476</v>
      </c>
      <c r="P3179" t="s">
        <v>476</v>
      </c>
    </row>
    <row r="3180" spans="1:16">
      <c r="A3180" s="484" t="s">
        <v>49771</v>
      </c>
      <c r="B3180" s="485" t="s">
        <v>49770</v>
      </c>
      <c r="C3180" t="s">
        <v>49769</v>
      </c>
      <c r="D3180" t="s">
        <v>49769</v>
      </c>
      <c r="E3180" t="str">
        <f t="shared" si="49"/>
        <v>31021 - IVOCLAR VIVADENT</v>
      </c>
      <c r="F3180" t="s">
        <v>7547</v>
      </c>
      <c r="G3180" t="s">
        <v>49768</v>
      </c>
      <c r="I3180" t="s">
        <v>11839</v>
      </c>
      <c r="J3180" t="s">
        <v>49767</v>
      </c>
      <c r="K3180" t="s">
        <v>208</v>
      </c>
      <c r="L3180" t="s">
        <v>49766</v>
      </c>
      <c r="N3180" t="s">
        <v>208</v>
      </c>
      <c r="O3180" t="s">
        <v>476</v>
      </c>
      <c r="P3180" t="s">
        <v>476</v>
      </c>
    </row>
    <row r="3181" spans="1:16">
      <c r="A3181" s="484" t="s">
        <v>39065</v>
      </c>
      <c r="B3181" s="485" t="s">
        <v>39064</v>
      </c>
      <c r="C3181" t="s">
        <v>39063</v>
      </c>
      <c r="D3181" t="s">
        <v>39062</v>
      </c>
      <c r="E3181" t="str">
        <f t="shared" si="49"/>
        <v>497680 - MFR LE VILLARET</v>
      </c>
      <c r="F3181" t="s">
        <v>26949</v>
      </c>
      <c r="G3181" t="s">
        <v>39061</v>
      </c>
      <c r="H3181" t="s">
        <v>39060</v>
      </c>
      <c r="I3181" t="s">
        <v>36342</v>
      </c>
      <c r="J3181" t="s">
        <v>39059</v>
      </c>
      <c r="K3181" t="s">
        <v>208</v>
      </c>
      <c r="L3181" t="s">
        <v>39058</v>
      </c>
      <c r="N3181" t="s">
        <v>207</v>
      </c>
      <c r="O3181" t="s">
        <v>476</v>
      </c>
      <c r="P3181" t="s">
        <v>476</v>
      </c>
    </row>
    <row r="3182" spans="1:16">
      <c r="A3182" s="484" t="s">
        <v>131309</v>
      </c>
      <c r="B3182" s="485" t="s">
        <v>131308</v>
      </c>
      <c r="C3182" t="s">
        <v>131307</v>
      </c>
      <c r="D3182" t="s">
        <v>131306</v>
      </c>
      <c r="E3182" t="str">
        <f t="shared" si="49"/>
        <v>304566 - ADIRAL</v>
      </c>
      <c r="F3182" t="s">
        <v>40411</v>
      </c>
      <c r="G3182" t="s">
        <v>131305</v>
      </c>
      <c r="H3182" t="s">
        <v>131304</v>
      </c>
      <c r="I3182" t="s">
        <v>32406</v>
      </c>
      <c r="J3182" t="s">
        <v>131303</v>
      </c>
      <c r="K3182" t="s">
        <v>131302</v>
      </c>
      <c r="L3182" t="s">
        <v>131301</v>
      </c>
      <c r="N3182" t="s">
        <v>208</v>
      </c>
      <c r="O3182" t="s">
        <v>476</v>
      </c>
      <c r="P3182" t="s">
        <v>476</v>
      </c>
    </row>
    <row r="3183" spans="1:16">
      <c r="A3183" s="484" t="s">
        <v>57293</v>
      </c>
      <c r="B3183" s="485" t="s">
        <v>57292</v>
      </c>
      <c r="C3183" t="s">
        <v>57291</v>
      </c>
      <c r="D3183" t="s">
        <v>57290</v>
      </c>
      <c r="E3183" t="str">
        <f t="shared" si="49"/>
        <v>451435 - IREPS MARTINIQUE</v>
      </c>
      <c r="F3183" t="s">
        <v>47462</v>
      </c>
      <c r="G3183" t="s">
        <v>57289</v>
      </c>
      <c r="H3183" t="s">
        <v>57288</v>
      </c>
      <c r="I3183" t="s">
        <v>9102</v>
      </c>
      <c r="J3183" t="s">
        <v>57287</v>
      </c>
      <c r="K3183" t="s">
        <v>208</v>
      </c>
      <c r="L3183" t="s">
        <v>57286</v>
      </c>
      <c r="N3183" t="s">
        <v>208</v>
      </c>
      <c r="O3183" t="s">
        <v>476</v>
      </c>
      <c r="P3183" t="s">
        <v>476</v>
      </c>
    </row>
    <row r="3184" spans="1:16">
      <c r="A3184" s="484" t="s">
        <v>121653</v>
      </c>
      <c r="B3184" s="485" t="s">
        <v>121652</v>
      </c>
      <c r="C3184" t="s">
        <v>121651</v>
      </c>
      <c r="D3184" t="s">
        <v>121650</v>
      </c>
      <c r="E3184" t="str">
        <f t="shared" si="49"/>
        <v>54409 - AFIREM</v>
      </c>
      <c r="F3184" t="s">
        <v>6239</v>
      </c>
      <c r="G3184" t="s">
        <v>22864</v>
      </c>
      <c r="H3184" t="s">
        <v>121649</v>
      </c>
      <c r="I3184" t="s">
        <v>626</v>
      </c>
      <c r="J3184" t="s">
        <v>121648</v>
      </c>
      <c r="K3184" t="s">
        <v>208</v>
      </c>
      <c r="L3184" t="s">
        <v>121647</v>
      </c>
      <c r="N3184" t="s">
        <v>208</v>
      </c>
      <c r="O3184" t="s">
        <v>476</v>
      </c>
      <c r="P3184" t="s">
        <v>476</v>
      </c>
    </row>
    <row r="3185" spans="1:16">
      <c r="A3185" s="484" t="s">
        <v>114175</v>
      </c>
      <c r="B3185" s="485" t="s">
        <v>114174</v>
      </c>
      <c r="C3185" t="s">
        <v>114173</v>
      </c>
      <c r="D3185" t="s">
        <v>114172</v>
      </c>
      <c r="E3185" t="str">
        <f t="shared" si="49"/>
        <v>502431 - BENITSA SERGE</v>
      </c>
      <c r="F3185" t="s">
        <v>10822</v>
      </c>
      <c r="G3185" t="s">
        <v>114171</v>
      </c>
      <c r="I3185" t="s">
        <v>41570</v>
      </c>
      <c r="J3185" t="s">
        <v>114170</v>
      </c>
      <c r="K3185" t="s">
        <v>208</v>
      </c>
      <c r="L3185" t="s">
        <v>114169</v>
      </c>
      <c r="N3185" t="s">
        <v>208</v>
      </c>
      <c r="O3185" t="s">
        <v>476</v>
      </c>
      <c r="P3185" t="s">
        <v>476</v>
      </c>
    </row>
    <row r="3186" spans="1:16">
      <c r="A3186" s="484" t="s">
        <v>126222</v>
      </c>
      <c r="B3186" s="485" t="s">
        <v>126221</v>
      </c>
      <c r="C3186" t="s">
        <v>126220</v>
      </c>
      <c r="D3186" t="s">
        <v>126219</v>
      </c>
      <c r="E3186" t="str">
        <f t="shared" si="49"/>
        <v>113141 - AARCHL</v>
      </c>
      <c r="F3186" t="s">
        <v>1817</v>
      </c>
      <c r="G3186" t="s">
        <v>53237</v>
      </c>
      <c r="I3186" t="s">
        <v>1814</v>
      </c>
      <c r="K3186" t="s">
        <v>208</v>
      </c>
      <c r="L3186" t="s">
        <v>126218</v>
      </c>
      <c r="N3186" t="s">
        <v>208</v>
      </c>
      <c r="O3186" t="s">
        <v>476</v>
      </c>
      <c r="P3186" t="s">
        <v>476</v>
      </c>
    </row>
    <row r="3187" spans="1:16">
      <c r="A3187" s="484" t="s">
        <v>111498</v>
      </c>
      <c r="B3187" s="485" t="s">
        <v>111497</v>
      </c>
      <c r="C3187" t="s">
        <v>111496</v>
      </c>
      <c r="D3187" t="s">
        <v>111496</v>
      </c>
      <c r="E3187" t="str">
        <f t="shared" si="49"/>
        <v>508871 - BYG INFORMATIQUE</v>
      </c>
      <c r="F3187" t="s">
        <v>6072</v>
      </c>
      <c r="G3187" t="s">
        <v>111495</v>
      </c>
      <c r="H3187" t="s">
        <v>111494</v>
      </c>
      <c r="I3187" t="s">
        <v>3682</v>
      </c>
      <c r="J3187" t="s">
        <v>111493</v>
      </c>
      <c r="K3187" t="s">
        <v>208</v>
      </c>
      <c r="L3187" t="s">
        <v>111492</v>
      </c>
      <c r="N3187" t="s">
        <v>208</v>
      </c>
      <c r="O3187" t="s">
        <v>476</v>
      </c>
      <c r="P3187" t="s">
        <v>476</v>
      </c>
    </row>
    <row r="3188" spans="1:16">
      <c r="A3188" s="484" t="s">
        <v>111188</v>
      </c>
      <c r="B3188" s="485" t="s">
        <v>111187</v>
      </c>
      <c r="C3188" t="s">
        <v>111186</v>
      </c>
      <c r="D3188" t="s">
        <v>111185</v>
      </c>
      <c r="E3188" t="str">
        <f t="shared" si="49"/>
        <v>97597 - CERIG</v>
      </c>
      <c r="F3188" t="s">
        <v>2034</v>
      </c>
      <c r="G3188" t="s">
        <v>111184</v>
      </c>
      <c r="H3188" t="s">
        <v>60921</v>
      </c>
      <c r="I3188" t="s">
        <v>81167</v>
      </c>
      <c r="J3188" t="s">
        <v>111183</v>
      </c>
      <c r="K3188" t="s">
        <v>208</v>
      </c>
      <c r="L3188" t="s">
        <v>111182</v>
      </c>
      <c r="N3188" t="s">
        <v>208</v>
      </c>
      <c r="O3188" t="s">
        <v>476</v>
      </c>
      <c r="P3188" t="s">
        <v>476</v>
      </c>
    </row>
    <row r="3189" spans="1:16">
      <c r="A3189" s="484" t="s">
        <v>124908</v>
      </c>
      <c r="B3189" s="485" t="s">
        <v>124907</v>
      </c>
      <c r="C3189" t="s">
        <v>124906</v>
      </c>
      <c r="D3189" t="s">
        <v>124905</v>
      </c>
      <c r="E3189" t="str">
        <f t="shared" si="49"/>
        <v>436835 - APSA</v>
      </c>
      <c r="F3189" t="s">
        <v>1817</v>
      </c>
      <c r="G3189" t="s">
        <v>124904</v>
      </c>
      <c r="I3189" t="s">
        <v>6215</v>
      </c>
      <c r="J3189" t="s">
        <v>124903</v>
      </c>
      <c r="K3189" t="s">
        <v>208</v>
      </c>
      <c r="L3189" t="s">
        <v>124902</v>
      </c>
      <c r="N3189" t="s">
        <v>208</v>
      </c>
      <c r="O3189" t="s">
        <v>476</v>
      </c>
      <c r="P3189" t="s">
        <v>476</v>
      </c>
    </row>
    <row r="3190" spans="1:16">
      <c r="A3190" s="484" t="s">
        <v>43776</v>
      </c>
      <c r="B3190" s="485" t="s">
        <v>43775</v>
      </c>
      <c r="C3190" t="s">
        <v>43774</v>
      </c>
      <c r="D3190" t="s">
        <v>43773</v>
      </c>
      <c r="E3190" t="str">
        <f t="shared" si="49"/>
        <v>516806 - LES ARTISANS INFORMATICIENS</v>
      </c>
      <c r="F3190" t="s">
        <v>12260</v>
      </c>
      <c r="G3190" t="s">
        <v>43772</v>
      </c>
      <c r="H3190" t="s">
        <v>43771</v>
      </c>
      <c r="I3190" t="s">
        <v>43770</v>
      </c>
      <c r="J3190" t="s">
        <v>43769</v>
      </c>
      <c r="K3190" t="s">
        <v>208</v>
      </c>
      <c r="L3190" t="s">
        <v>43768</v>
      </c>
      <c r="N3190" t="s">
        <v>208</v>
      </c>
      <c r="O3190" t="s">
        <v>476</v>
      </c>
      <c r="P3190" t="s">
        <v>476</v>
      </c>
    </row>
    <row r="3191" spans="1:16">
      <c r="A3191" s="484" t="s">
        <v>121518</v>
      </c>
      <c r="B3191" s="485" t="s">
        <v>121517</v>
      </c>
      <c r="C3191" t="s">
        <v>121516</v>
      </c>
      <c r="D3191" t="s">
        <v>121515</v>
      </c>
      <c r="E3191" t="str">
        <f t="shared" si="49"/>
        <v>625954 - AFDCC</v>
      </c>
      <c r="F3191" t="s">
        <v>3803</v>
      </c>
      <c r="G3191" t="s">
        <v>121514</v>
      </c>
      <c r="I3191" t="s">
        <v>626</v>
      </c>
      <c r="J3191" t="s">
        <v>121513</v>
      </c>
      <c r="K3191" t="s">
        <v>208</v>
      </c>
      <c r="L3191" t="s">
        <v>121512</v>
      </c>
      <c r="N3191" t="s">
        <v>208</v>
      </c>
      <c r="O3191" t="s">
        <v>476</v>
      </c>
      <c r="P3191" t="s">
        <v>476</v>
      </c>
    </row>
    <row r="3192" spans="1:16">
      <c r="A3192" s="484" t="s">
        <v>19163</v>
      </c>
      <c r="B3192" s="485" t="s">
        <v>19162</v>
      </c>
      <c r="C3192" t="s">
        <v>19161</v>
      </c>
      <c r="D3192" t="s">
        <v>19160</v>
      </c>
      <c r="E3192" t="str">
        <f t="shared" si="49"/>
        <v>545200 - SCHMIDT GROUPE  LIEPVRE</v>
      </c>
      <c r="F3192" t="s">
        <v>2534</v>
      </c>
      <c r="G3192" t="s">
        <v>19159</v>
      </c>
      <c r="H3192" t="s">
        <v>19158</v>
      </c>
      <c r="I3192" t="s">
        <v>19157</v>
      </c>
      <c r="J3192" t="s">
        <v>19156</v>
      </c>
      <c r="K3192" t="s">
        <v>208</v>
      </c>
      <c r="L3192" t="s">
        <v>19155</v>
      </c>
      <c r="N3192" t="s">
        <v>208</v>
      </c>
      <c r="O3192" t="s">
        <v>476</v>
      </c>
      <c r="P3192" t="s">
        <v>476</v>
      </c>
    </row>
    <row r="3193" spans="1:16">
      <c r="A3193" s="484" t="s">
        <v>123914</v>
      </c>
      <c r="B3193" s="485" t="s">
        <v>123913</v>
      </c>
      <c r="C3193" t="s">
        <v>123912</v>
      </c>
      <c r="D3193" t="s">
        <v>123912</v>
      </c>
      <c r="E3193" t="str">
        <f t="shared" si="49"/>
        <v>591609 - ASSOCIATION CARDAN</v>
      </c>
      <c r="F3193" t="s">
        <v>2408</v>
      </c>
      <c r="G3193" t="s">
        <v>123911</v>
      </c>
      <c r="I3193" t="s">
        <v>1806</v>
      </c>
      <c r="J3193" t="s">
        <v>123910</v>
      </c>
      <c r="K3193" t="s">
        <v>208</v>
      </c>
      <c r="L3193" t="s">
        <v>123909</v>
      </c>
      <c r="N3193" t="s">
        <v>208</v>
      </c>
      <c r="O3193" t="s">
        <v>476</v>
      </c>
      <c r="P3193" t="s">
        <v>476</v>
      </c>
    </row>
    <row r="3194" spans="1:16">
      <c r="A3194" s="484" t="s">
        <v>13813</v>
      </c>
      <c r="B3194" s="485" t="s">
        <v>13812</v>
      </c>
      <c r="C3194" t="s">
        <v>13811</v>
      </c>
      <c r="D3194" t="s">
        <v>13811</v>
      </c>
      <c r="E3194" t="str">
        <f t="shared" si="49"/>
        <v>418171 - SOPRA STERIA GROUP</v>
      </c>
      <c r="F3194" t="s">
        <v>7547</v>
      </c>
      <c r="G3194" t="s">
        <v>13810</v>
      </c>
      <c r="H3194" t="s">
        <v>13809</v>
      </c>
      <c r="I3194" t="s">
        <v>13808</v>
      </c>
      <c r="J3194" t="s">
        <v>13807</v>
      </c>
      <c r="K3194" t="s">
        <v>208</v>
      </c>
      <c r="L3194" t="s">
        <v>13806</v>
      </c>
      <c r="N3194" t="s">
        <v>208</v>
      </c>
      <c r="O3194" t="s">
        <v>476</v>
      </c>
      <c r="P3194" t="s">
        <v>476</v>
      </c>
    </row>
    <row r="3195" spans="1:16">
      <c r="A3195" s="484" t="s">
        <v>126529</v>
      </c>
      <c r="B3195" s="485" t="s">
        <v>126528</v>
      </c>
      <c r="C3195" t="s">
        <v>126527</v>
      </c>
      <c r="D3195" t="s">
        <v>126527</v>
      </c>
      <c r="E3195" t="str">
        <f t="shared" si="49"/>
        <v>482894 - ASCAPE 49</v>
      </c>
      <c r="F3195" t="s">
        <v>126526</v>
      </c>
      <c r="G3195" t="s">
        <v>126525</v>
      </c>
      <c r="H3195" t="s">
        <v>126524</v>
      </c>
      <c r="I3195" t="s">
        <v>1647</v>
      </c>
      <c r="J3195" t="s">
        <v>126523</v>
      </c>
      <c r="K3195" t="s">
        <v>208</v>
      </c>
      <c r="L3195" t="s">
        <v>126522</v>
      </c>
      <c r="N3195" t="s">
        <v>208</v>
      </c>
      <c r="O3195" t="s">
        <v>476</v>
      </c>
      <c r="P3195" t="s">
        <v>476</v>
      </c>
    </row>
    <row r="3196" spans="1:16">
      <c r="A3196" s="484" t="s">
        <v>124873</v>
      </c>
      <c r="B3196" s="485" t="s">
        <v>124872</v>
      </c>
      <c r="C3196" t="s">
        <v>124871</v>
      </c>
      <c r="D3196" t="s">
        <v>124870</v>
      </c>
      <c r="E3196" t="str">
        <f t="shared" si="49"/>
        <v>240783 - ADIL</v>
      </c>
      <c r="F3196" t="s">
        <v>7547</v>
      </c>
      <c r="G3196" t="s">
        <v>124869</v>
      </c>
      <c r="I3196" t="s">
        <v>4703</v>
      </c>
      <c r="J3196" t="s">
        <v>124868</v>
      </c>
      <c r="K3196" t="s">
        <v>208</v>
      </c>
      <c r="L3196" t="s">
        <v>124867</v>
      </c>
      <c r="N3196" t="s">
        <v>208</v>
      </c>
      <c r="O3196" t="s">
        <v>476</v>
      </c>
      <c r="P3196" t="s">
        <v>476</v>
      </c>
    </row>
    <row r="3197" spans="1:16">
      <c r="A3197" s="484" t="s">
        <v>136462</v>
      </c>
      <c r="B3197" s="485" t="s">
        <v>136461</v>
      </c>
      <c r="C3197" t="s">
        <v>136460</v>
      </c>
      <c r="D3197" t="s">
        <v>136459</v>
      </c>
      <c r="E3197" t="str">
        <f t="shared" si="49"/>
        <v>74100 - ALSF PARIS</v>
      </c>
      <c r="F3197" t="s">
        <v>581</v>
      </c>
      <c r="G3197" t="s">
        <v>136458</v>
      </c>
      <c r="I3197" t="s">
        <v>7052</v>
      </c>
      <c r="J3197" t="s">
        <v>136457</v>
      </c>
      <c r="K3197" t="s">
        <v>208</v>
      </c>
      <c r="L3197" t="s">
        <v>136456</v>
      </c>
      <c r="N3197" t="s">
        <v>208</v>
      </c>
      <c r="O3197" t="s">
        <v>476</v>
      </c>
      <c r="P3197" t="s">
        <v>476</v>
      </c>
    </row>
    <row r="3198" spans="1:16">
      <c r="A3198" s="484" t="s">
        <v>49336</v>
      </c>
      <c r="B3198" s="485" t="s">
        <v>49335</v>
      </c>
      <c r="C3198" t="s">
        <v>49334</v>
      </c>
      <c r="D3198" t="s">
        <v>49333</v>
      </c>
      <c r="E3198" t="str">
        <f t="shared" si="49"/>
        <v>572226 - JET FM</v>
      </c>
      <c r="F3198" t="s">
        <v>49332</v>
      </c>
      <c r="G3198" t="s">
        <v>49331</v>
      </c>
      <c r="H3198" t="s">
        <v>49330</v>
      </c>
      <c r="I3198" t="s">
        <v>2507</v>
      </c>
      <c r="K3198" t="s">
        <v>208</v>
      </c>
      <c r="L3198" t="s">
        <v>49329</v>
      </c>
      <c r="N3198" t="s">
        <v>208</v>
      </c>
      <c r="O3198" t="s">
        <v>476</v>
      </c>
      <c r="P3198" t="s">
        <v>476</v>
      </c>
    </row>
    <row r="3199" spans="1:16">
      <c r="A3199" s="484" t="s">
        <v>68928</v>
      </c>
      <c r="B3199" s="485" t="s">
        <v>68927</v>
      </c>
      <c r="C3199" t="s">
        <v>68926</v>
      </c>
      <c r="D3199" t="s">
        <v>68925</v>
      </c>
      <c r="E3199" t="str">
        <f t="shared" si="49"/>
        <v>340121 - FORUM REFUGIES COSI VILLEURBANNE</v>
      </c>
      <c r="F3199" t="s">
        <v>14222</v>
      </c>
      <c r="G3199" t="s">
        <v>68924</v>
      </c>
      <c r="I3199" t="s">
        <v>3733</v>
      </c>
      <c r="J3199" t="s">
        <v>68923</v>
      </c>
      <c r="K3199" t="s">
        <v>208</v>
      </c>
      <c r="L3199" t="s">
        <v>68922</v>
      </c>
      <c r="N3199" t="s">
        <v>208</v>
      </c>
      <c r="O3199" t="s">
        <v>476</v>
      </c>
      <c r="P3199" t="s">
        <v>476</v>
      </c>
    </row>
    <row r="3200" spans="1:16">
      <c r="A3200" s="484" t="s">
        <v>122678</v>
      </c>
      <c r="B3200" s="485" t="s">
        <v>122677</v>
      </c>
      <c r="C3200" t="s">
        <v>122676</v>
      </c>
      <c r="D3200" t="s">
        <v>122675</v>
      </c>
      <c r="E3200" t="str">
        <f t="shared" si="49"/>
        <v>296430 - AFPICL</v>
      </c>
      <c r="F3200" t="s">
        <v>1336</v>
      </c>
      <c r="G3200" t="s">
        <v>100411</v>
      </c>
      <c r="I3200" t="s">
        <v>25816</v>
      </c>
      <c r="J3200" t="s">
        <v>122674</v>
      </c>
      <c r="K3200" t="s">
        <v>208</v>
      </c>
      <c r="L3200" t="s">
        <v>122673</v>
      </c>
      <c r="N3200" t="s">
        <v>208</v>
      </c>
      <c r="O3200" t="s">
        <v>476</v>
      </c>
      <c r="P3200" t="s">
        <v>476</v>
      </c>
    </row>
    <row r="3201" spans="1:16">
      <c r="A3201" s="484" t="s">
        <v>93614</v>
      </c>
      <c r="B3201" s="485" t="s">
        <v>93613</v>
      </c>
      <c r="C3201" t="s">
        <v>93612</v>
      </c>
      <c r="D3201" t="s">
        <v>93611</v>
      </c>
      <c r="E3201" t="str">
        <f t="shared" si="49"/>
        <v>357157 - COMEDE</v>
      </c>
      <c r="F3201" t="s">
        <v>2378</v>
      </c>
      <c r="G3201" t="s">
        <v>35801</v>
      </c>
      <c r="H3201" t="s">
        <v>93610</v>
      </c>
      <c r="I3201" t="s">
        <v>15090</v>
      </c>
      <c r="J3201" t="s">
        <v>93609</v>
      </c>
      <c r="K3201" t="s">
        <v>208</v>
      </c>
      <c r="L3201" t="s">
        <v>93608</v>
      </c>
      <c r="N3201" t="s">
        <v>208</v>
      </c>
      <c r="O3201" t="s">
        <v>476</v>
      </c>
      <c r="P3201" t="s">
        <v>476</v>
      </c>
    </row>
    <row r="3202" spans="1:16">
      <c r="A3202" s="484" t="s">
        <v>42878</v>
      </c>
      <c r="B3202" s="485" t="s">
        <v>42877</v>
      </c>
      <c r="C3202" t="s">
        <v>42876</v>
      </c>
      <c r="D3202" t="s">
        <v>42875</v>
      </c>
      <c r="E3202" t="str">
        <f t="shared" ref="E3202:E3265" si="50">_xlfn.CONCAT(L3202," - ",D3202)</f>
        <v>141069 - LIABOT CHRISTIAN</v>
      </c>
      <c r="F3202" t="s">
        <v>6896</v>
      </c>
      <c r="G3202" t="s">
        <v>42874</v>
      </c>
      <c r="I3202" t="s">
        <v>1501</v>
      </c>
      <c r="J3202" t="s">
        <v>42873</v>
      </c>
      <c r="K3202" t="s">
        <v>208</v>
      </c>
      <c r="L3202" t="s">
        <v>42872</v>
      </c>
      <c r="N3202" t="s">
        <v>208</v>
      </c>
      <c r="O3202" t="s">
        <v>476</v>
      </c>
      <c r="P3202" t="s">
        <v>476</v>
      </c>
    </row>
    <row r="3203" spans="1:16">
      <c r="A3203" s="484" t="s">
        <v>123747</v>
      </c>
      <c r="B3203" s="485" t="s">
        <v>123746</v>
      </c>
      <c r="C3203" t="s">
        <v>123745</v>
      </c>
      <c r="D3203" t="s">
        <v>123744</v>
      </c>
      <c r="E3203" t="str">
        <f t="shared" si="50"/>
        <v>497710 - ACFJT</v>
      </c>
      <c r="F3203" t="s">
        <v>1077</v>
      </c>
      <c r="G3203" t="s">
        <v>123743</v>
      </c>
      <c r="I3203" t="s">
        <v>13262</v>
      </c>
      <c r="J3203" t="s">
        <v>123742</v>
      </c>
      <c r="K3203" t="s">
        <v>208</v>
      </c>
      <c r="L3203" t="s">
        <v>123741</v>
      </c>
      <c r="N3203" t="s">
        <v>208</v>
      </c>
      <c r="O3203" t="s">
        <v>476</v>
      </c>
      <c r="P3203" t="s">
        <v>476</v>
      </c>
    </row>
    <row r="3204" spans="1:16">
      <c r="A3204" s="484" t="s">
        <v>94624</v>
      </c>
      <c r="B3204" s="485" t="s">
        <v>94623</v>
      </c>
      <c r="C3204" t="s">
        <v>518</v>
      </c>
      <c r="D3204" t="s">
        <v>94622</v>
      </c>
      <c r="E3204" t="str">
        <f t="shared" si="50"/>
        <v>107979 - COLLEGE COOPERATIF EN BRETAGNE  ADECAMB</v>
      </c>
      <c r="F3204" t="s">
        <v>6951</v>
      </c>
      <c r="G3204" t="s">
        <v>94621</v>
      </c>
      <c r="H3204" t="s">
        <v>94620</v>
      </c>
      <c r="I3204" t="s">
        <v>3364</v>
      </c>
      <c r="J3204" t="s">
        <v>94619</v>
      </c>
      <c r="K3204" t="s">
        <v>208</v>
      </c>
      <c r="L3204" t="s">
        <v>94618</v>
      </c>
      <c r="N3204" t="s">
        <v>208</v>
      </c>
      <c r="O3204" t="s">
        <v>476</v>
      </c>
      <c r="P3204" t="s">
        <v>476</v>
      </c>
    </row>
    <row r="3205" spans="1:16">
      <c r="A3205" s="484" t="s">
        <v>43334</v>
      </c>
      <c r="B3205" s="485" t="s">
        <v>43333</v>
      </c>
      <c r="C3205" t="s">
        <v>43332</v>
      </c>
      <c r="D3205" t="s">
        <v>43331</v>
      </c>
      <c r="E3205" t="str">
        <f t="shared" si="50"/>
        <v>617131 - ASSOCIATION LES THEATRES DE CUISINE</v>
      </c>
      <c r="F3205" t="s">
        <v>43330</v>
      </c>
      <c r="G3205" t="s">
        <v>43329</v>
      </c>
      <c r="H3205" t="s">
        <v>43328</v>
      </c>
      <c r="I3205" t="s">
        <v>1035</v>
      </c>
      <c r="J3205" t="s">
        <v>43327</v>
      </c>
      <c r="K3205" t="s">
        <v>208</v>
      </c>
      <c r="L3205" t="s">
        <v>43326</v>
      </c>
      <c r="N3205" t="s">
        <v>208</v>
      </c>
      <c r="O3205" t="s">
        <v>476</v>
      </c>
      <c r="P3205" t="s">
        <v>476</v>
      </c>
    </row>
    <row r="3206" spans="1:16">
      <c r="A3206" s="484" t="s">
        <v>52250</v>
      </c>
      <c r="B3206" s="485" t="s">
        <v>52249</v>
      </c>
      <c r="C3206" t="s">
        <v>52248</v>
      </c>
      <c r="D3206" t="s">
        <v>52248</v>
      </c>
      <c r="E3206" t="str">
        <f t="shared" si="50"/>
        <v>414440 - INSTITUT THEOPHRASTE RENAUDOT</v>
      </c>
      <c r="F3206" t="s">
        <v>3811</v>
      </c>
      <c r="G3206" t="s">
        <v>52247</v>
      </c>
      <c r="I3206" t="s">
        <v>626</v>
      </c>
      <c r="J3206" t="s">
        <v>52246</v>
      </c>
      <c r="K3206" t="s">
        <v>208</v>
      </c>
      <c r="L3206" t="s">
        <v>52245</v>
      </c>
      <c r="N3206" t="s">
        <v>208</v>
      </c>
      <c r="O3206" t="s">
        <v>476</v>
      </c>
      <c r="P3206" t="s">
        <v>476</v>
      </c>
    </row>
    <row r="3207" spans="1:16">
      <c r="A3207" s="484" t="s">
        <v>122699</v>
      </c>
      <c r="B3207" s="485" t="s">
        <v>122698</v>
      </c>
      <c r="C3207" t="s">
        <v>122697</v>
      </c>
      <c r="D3207" t="s">
        <v>122696</v>
      </c>
      <c r="E3207" t="str">
        <f t="shared" si="50"/>
        <v>4935 - ADH</v>
      </c>
      <c r="F3207" t="s">
        <v>6315</v>
      </c>
      <c r="G3207" t="s">
        <v>122695</v>
      </c>
      <c r="I3207" t="s">
        <v>3364</v>
      </c>
      <c r="J3207" t="s">
        <v>122694</v>
      </c>
      <c r="K3207" t="s">
        <v>208</v>
      </c>
      <c r="L3207" t="s">
        <v>122693</v>
      </c>
      <c r="N3207" t="s">
        <v>208</v>
      </c>
      <c r="O3207" t="s">
        <v>476</v>
      </c>
      <c r="P3207" t="s">
        <v>476</v>
      </c>
    </row>
    <row r="3208" spans="1:16">
      <c r="A3208" s="484" t="s">
        <v>53791</v>
      </c>
      <c r="B3208" s="485" t="s">
        <v>53790</v>
      </c>
      <c r="C3208" t="s">
        <v>53789</v>
      </c>
      <c r="D3208" t="s">
        <v>53788</v>
      </c>
      <c r="E3208" t="str">
        <f t="shared" si="50"/>
        <v>494021 - IMFP SALON DE PROVENCE</v>
      </c>
      <c r="F3208" t="s">
        <v>1328</v>
      </c>
      <c r="G3208" t="s">
        <v>53787</v>
      </c>
      <c r="I3208" t="s">
        <v>16912</v>
      </c>
      <c r="J3208" t="s">
        <v>53786</v>
      </c>
      <c r="K3208" t="s">
        <v>208</v>
      </c>
      <c r="L3208" t="s">
        <v>53785</v>
      </c>
      <c r="N3208" t="s">
        <v>208</v>
      </c>
      <c r="O3208" t="s">
        <v>476</v>
      </c>
      <c r="P3208" t="s">
        <v>476</v>
      </c>
    </row>
    <row r="3209" spans="1:16">
      <c r="A3209" s="484" t="s">
        <v>82677</v>
      </c>
      <c r="B3209" s="485" t="s">
        <v>82676</v>
      </c>
      <c r="C3209" t="s">
        <v>82675</v>
      </c>
      <c r="D3209" t="s">
        <v>82675</v>
      </c>
      <c r="E3209" t="str">
        <f t="shared" si="50"/>
        <v>510361 - ECOTEC</v>
      </c>
      <c r="F3209" t="s">
        <v>64186</v>
      </c>
      <c r="G3209" t="s">
        <v>82674</v>
      </c>
      <c r="I3209" t="s">
        <v>16304</v>
      </c>
      <c r="J3209" t="s">
        <v>82673</v>
      </c>
      <c r="K3209" t="s">
        <v>208</v>
      </c>
      <c r="L3209" t="s">
        <v>82672</v>
      </c>
      <c r="N3209" t="s">
        <v>208</v>
      </c>
      <c r="O3209" t="s">
        <v>476</v>
      </c>
      <c r="P3209" t="s">
        <v>476</v>
      </c>
    </row>
    <row r="3210" spans="1:16">
      <c r="A3210" s="484" t="s">
        <v>35930</v>
      </c>
      <c r="B3210" s="485" t="s">
        <v>35929</v>
      </c>
      <c r="C3210" t="s">
        <v>35928</v>
      </c>
      <c r="D3210" t="s">
        <v>35928</v>
      </c>
      <c r="E3210" t="str">
        <f t="shared" si="50"/>
        <v>213196 - MIL'S</v>
      </c>
      <c r="F3210" t="s">
        <v>1710</v>
      </c>
      <c r="G3210" t="s">
        <v>35927</v>
      </c>
      <c r="I3210" t="s">
        <v>9679</v>
      </c>
      <c r="J3210" t="s">
        <v>35926</v>
      </c>
      <c r="K3210" t="s">
        <v>208</v>
      </c>
      <c r="L3210" t="s">
        <v>35925</v>
      </c>
      <c r="N3210" t="s">
        <v>208</v>
      </c>
      <c r="O3210" t="s">
        <v>476</v>
      </c>
      <c r="P3210" t="s">
        <v>476</v>
      </c>
    </row>
    <row r="3211" spans="1:16">
      <c r="A3211" s="484" t="s">
        <v>43321</v>
      </c>
      <c r="B3211" s="485" t="s">
        <v>43320</v>
      </c>
      <c r="C3211" t="s">
        <v>43319</v>
      </c>
      <c r="D3211" t="s">
        <v>43319</v>
      </c>
      <c r="E3211" t="str">
        <f t="shared" si="50"/>
        <v>529424 - LES TRACOLS</v>
      </c>
      <c r="F3211" t="s">
        <v>1817</v>
      </c>
      <c r="G3211" t="s">
        <v>43318</v>
      </c>
      <c r="I3211" t="s">
        <v>43317</v>
      </c>
      <c r="J3211" t="s">
        <v>43316</v>
      </c>
      <c r="K3211" t="s">
        <v>208</v>
      </c>
      <c r="L3211" t="s">
        <v>43315</v>
      </c>
      <c r="N3211" t="s">
        <v>208</v>
      </c>
      <c r="O3211" t="s">
        <v>476</v>
      </c>
      <c r="P3211" t="s">
        <v>476</v>
      </c>
    </row>
    <row r="3212" spans="1:16">
      <c r="A3212" s="484" t="s">
        <v>73686</v>
      </c>
      <c r="B3212" s="485" t="s">
        <v>73685</v>
      </c>
      <c r="C3212" t="s">
        <v>73684</v>
      </c>
      <c r="D3212" t="s">
        <v>73683</v>
      </c>
      <c r="E3212" t="str">
        <f t="shared" si="50"/>
        <v>671204 - FRCIDFF PDL</v>
      </c>
      <c r="F3212" t="s">
        <v>27150</v>
      </c>
      <c r="G3212" t="s">
        <v>73682</v>
      </c>
      <c r="I3212" t="s">
        <v>1837</v>
      </c>
      <c r="J3212" t="s">
        <v>73681</v>
      </c>
      <c r="K3212" t="s">
        <v>208</v>
      </c>
      <c r="L3212" t="s">
        <v>73680</v>
      </c>
      <c r="N3212" t="s">
        <v>208</v>
      </c>
      <c r="O3212" t="s">
        <v>476</v>
      </c>
      <c r="P3212" t="s">
        <v>476</v>
      </c>
    </row>
    <row r="3213" spans="1:16">
      <c r="A3213" s="484" t="s">
        <v>71841</v>
      </c>
      <c r="B3213" s="485" t="s">
        <v>71840</v>
      </c>
      <c r="C3213" t="s">
        <v>71839</v>
      </c>
      <c r="D3213" t="s">
        <v>71839</v>
      </c>
      <c r="E3213" t="str">
        <f t="shared" si="50"/>
        <v>487235 - FONDATION ARC EN CIEL</v>
      </c>
      <c r="F3213" t="s">
        <v>7547</v>
      </c>
      <c r="G3213" t="s">
        <v>71838</v>
      </c>
      <c r="I3213" t="s">
        <v>2757</v>
      </c>
      <c r="J3213" t="s">
        <v>71837</v>
      </c>
      <c r="K3213" t="s">
        <v>208</v>
      </c>
      <c r="L3213" t="s">
        <v>71836</v>
      </c>
      <c r="N3213" t="s">
        <v>208</v>
      </c>
      <c r="O3213" t="s">
        <v>476</v>
      </c>
      <c r="P3213" t="s">
        <v>476</v>
      </c>
    </row>
    <row r="3214" spans="1:16">
      <c r="A3214" s="484" t="s">
        <v>93395</v>
      </c>
      <c r="B3214" s="485" t="s">
        <v>93394</v>
      </c>
      <c r="C3214" t="s">
        <v>93393</v>
      </c>
      <c r="D3214" t="s">
        <v>93392</v>
      </c>
      <c r="E3214" t="str">
        <f t="shared" si="50"/>
        <v>583741 - CROS CENTRE VAL DE LOIRE FLEURY LES AUBRAIS</v>
      </c>
      <c r="F3214" t="s">
        <v>1528</v>
      </c>
      <c r="G3214" t="s">
        <v>93391</v>
      </c>
      <c r="I3214" t="s">
        <v>16849</v>
      </c>
      <c r="J3214" t="s">
        <v>93390</v>
      </c>
      <c r="K3214" t="s">
        <v>208</v>
      </c>
      <c r="L3214" t="s">
        <v>93389</v>
      </c>
      <c r="N3214" t="s">
        <v>208</v>
      </c>
      <c r="O3214" t="s">
        <v>476</v>
      </c>
      <c r="P3214" t="s">
        <v>476</v>
      </c>
    </row>
    <row r="3215" spans="1:16">
      <c r="A3215" s="484" t="s">
        <v>130661</v>
      </c>
      <c r="B3215" s="485" t="s">
        <v>130660</v>
      </c>
      <c r="C3215" t="s">
        <v>130659</v>
      </c>
      <c r="D3215" t="s">
        <v>130658</v>
      </c>
      <c r="E3215" t="str">
        <f t="shared" si="50"/>
        <v>572263 - ALEXIS</v>
      </c>
      <c r="F3215" t="s">
        <v>1710</v>
      </c>
      <c r="G3215" t="s">
        <v>130657</v>
      </c>
      <c r="H3215" t="s">
        <v>130656</v>
      </c>
      <c r="I3215" t="s">
        <v>2686</v>
      </c>
      <c r="J3215" t="s">
        <v>130655</v>
      </c>
      <c r="K3215" t="s">
        <v>208</v>
      </c>
      <c r="L3215" t="s">
        <v>130654</v>
      </c>
      <c r="N3215" t="s">
        <v>208</v>
      </c>
      <c r="O3215" t="s">
        <v>476</v>
      </c>
      <c r="P3215" t="s">
        <v>476</v>
      </c>
    </row>
    <row r="3216" spans="1:16">
      <c r="A3216" s="484" t="s">
        <v>5500</v>
      </c>
      <c r="B3216" s="485" t="s">
        <v>5499</v>
      </c>
      <c r="C3216" t="s">
        <v>5498</v>
      </c>
      <c r="D3216" t="s">
        <v>5497</v>
      </c>
      <c r="E3216" t="str">
        <f t="shared" si="50"/>
        <v>20266 - UIPTM</v>
      </c>
      <c r="F3216" t="s">
        <v>2994</v>
      </c>
      <c r="G3216" t="s">
        <v>5496</v>
      </c>
      <c r="I3216" t="s">
        <v>5495</v>
      </c>
      <c r="J3216" t="s">
        <v>5494</v>
      </c>
      <c r="K3216" t="s">
        <v>5493</v>
      </c>
      <c r="L3216" t="s">
        <v>5492</v>
      </c>
      <c r="N3216" t="s">
        <v>208</v>
      </c>
      <c r="O3216" t="s">
        <v>476</v>
      </c>
      <c r="P3216" t="s">
        <v>476</v>
      </c>
    </row>
    <row r="3217" spans="1:16">
      <c r="A3217" s="484" t="s">
        <v>42757</v>
      </c>
      <c r="B3217" s="485" t="s">
        <v>42756</v>
      </c>
      <c r="C3217" t="s">
        <v>42755</v>
      </c>
      <c r="D3217" t="s">
        <v>42754</v>
      </c>
      <c r="E3217" t="str">
        <f t="shared" si="50"/>
        <v>560169 - LIGUE BOURGOGNE FRANCHE-COMTE HANDBALL BESANCON</v>
      </c>
      <c r="F3217" t="s">
        <v>1086</v>
      </c>
      <c r="G3217" t="s">
        <v>42753</v>
      </c>
      <c r="I3217" t="s">
        <v>2666</v>
      </c>
      <c r="J3217" t="s">
        <v>42752</v>
      </c>
      <c r="K3217" t="s">
        <v>208</v>
      </c>
      <c r="L3217" t="s">
        <v>42751</v>
      </c>
      <c r="N3217" t="s">
        <v>208</v>
      </c>
      <c r="O3217" t="s">
        <v>476</v>
      </c>
      <c r="P3217" t="s">
        <v>476</v>
      </c>
    </row>
    <row r="3218" spans="1:16">
      <c r="A3218" s="484" t="s">
        <v>122200</v>
      </c>
      <c r="B3218" s="485" t="s">
        <v>122199</v>
      </c>
      <c r="C3218" t="s">
        <v>122198</v>
      </c>
      <c r="D3218" t="s">
        <v>122197</v>
      </c>
      <c r="E3218" t="str">
        <f t="shared" si="50"/>
        <v>348302 - APP RIOZ</v>
      </c>
      <c r="F3218" t="s">
        <v>1077</v>
      </c>
      <c r="G3218" t="s">
        <v>122196</v>
      </c>
      <c r="H3218" t="s">
        <v>79940</v>
      </c>
      <c r="I3218" t="s">
        <v>122195</v>
      </c>
      <c r="J3218" t="s">
        <v>122194</v>
      </c>
      <c r="K3218" t="s">
        <v>208</v>
      </c>
      <c r="L3218" t="s">
        <v>122193</v>
      </c>
      <c r="N3218" t="s">
        <v>208</v>
      </c>
      <c r="O3218" t="s">
        <v>476</v>
      </c>
      <c r="P3218" t="s">
        <v>476</v>
      </c>
    </row>
    <row r="3219" spans="1:16">
      <c r="A3219" s="484" t="s">
        <v>74124</v>
      </c>
      <c r="B3219" s="485" t="s">
        <v>74123</v>
      </c>
      <c r="C3219" t="s">
        <v>74122</v>
      </c>
      <c r="D3219" t="s">
        <v>74122</v>
      </c>
      <c r="E3219" t="str">
        <f t="shared" si="50"/>
        <v>530633 - FAMILLES RURALES FEDERATION REGIONALE PAYS DE LA LOIRE</v>
      </c>
      <c r="F3219" t="s">
        <v>53880</v>
      </c>
      <c r="G3219" t="s">
        <v>74121</v>
      </c>
      <c r="I3219" t="s">
        <v>1647</v>
      </c>
      <c r="J3219" t="s">
        <v>74120</v>
      </c>
      <c r="K3219" t="s">
        <v>208</v>
      </c>
      <c r="L3219" t="s">
        <v>74119</v>
      </c>
      <c r="N3219" t="s">
        <v>208</v>
      </c>
      <c r="O3219" t="s">
        <v>476</v>
      </c>
      <c r="P3219" t="s">
        <v>476</v>
      </c>
    </row>
    <row r="3220" spans="1:16">
      <c r="A3220" s="484" t="s">
        <v>41595</v>
      </c>
      <c r="B3220" s="485" t="s">
        <v>41594</v>
      </c>
      <c r="C3220" t="s">
        <v>41593</v>
      </c>
      <c r="D3220" t="s">
        <v>41592</v>
      </c>
      <c r="E3220" t="str">
        <f t="shared" si="50"/>
        <v>457942 - LUBIN MARIE MARTHE</v>
      </c>
      <c r="F3220" t="s">
        <v>6143</v>
      </c>
      <c r="G3220" t="s">
        <v>41591</v>
      </c>
      <c r="H3220" t="s">
        <v>41590</v>
      </c>
      <c r="I3220" t="s">
        <v>41589</v>
      </c>
      <c r="K3220" t="s">
        <v>208</v>
      </c>
      <c r="L3220" t="s">
        <v>41588</v>
      </c>
      <c r="N3220" t="s">
        <v>208</v>
      </c>
      <c r="O3220" t="s">
        <v>476</v>
      </c>
      <c r="P3220" t="s">
        <v>476</v>
      </c>
    </row>
    <row r="3221" spans="1:16">
      <c r="A3221" s="484" t="s">
        <v>113786</v>
      </c>
      <c r="B3221" s="485" t="s">
        <v>113785</v>
      </c>
      <c r="C3221" t="s">
        <v>113784</v>
      </c>
      <c r="D3221" t="s">
        <v>113783</v>
      </c>
      <c r="E3221" t="str">
        <f t="shared" si="50"/>
        <v>612613 - BG35</v>
      </c>
      <c r="F3221" t="s">
        <v>7024</v>
      </c>
      <c r="G3221" t="s">
        <v>113782</v>
      </c>
      <c r="I3221" t="s">
        <v>3364</v>
      </c>
      <c r="J3221" t="s">
        <v>113781</v>
      </c>
      <c r="K3221" t="s">
        <v>208</v>
      </c>
      <c r="L3221" t="s">
        <v>113780</v>
      </c>
      <c r="N3221" t="s">
        <v>208</v>
      </c>
      <c r="O3221" t="s">
        <v>476</v>
      </c>
      <c r="P3221" t="s">
        <v>476</v>
      </c>
    </row>
    <row r="3222" spans="1:16">
      <c r="A3222" s="484" t="s">
        <v>82779</v>
      </c>
      <c r="B3222" s="485" t="s">
        <v>82778</v>
      </c>
      <c r="C3222" t="s">
        <v>82777</v>
      </c>
      <c r="D3222" t="s">
        <v>82776</v>
      </c>
      <c r="E3222" t="str">
        <f t="shared" si="50"/>
        <v>648760 - ETS</v>
      </c>
      <c r="F3222" t="s">
        <v>6063</v>
      </c>
      <c r="G3222" t="s">
        <v>82775</v>
      </c>
      <c r="I3222" t="s">
        <v>1799</v>
      </c>
      <c r="J3222" t="s">
        <v>82774</v>
      </c>
      <c r="K3222" t="s">
        <v>208</v>
      </c>
      <c r="L3222" t="s">
        <v>82773</v>
      </c>
      <c r="N3222" t="s">
        <v>208</v>
      </c>
      <c r="O3222" t="s">
        <v>476</v>
      </c>
      <c r="P3222" t="s">
        <v>476</v>
      </c>
    </row>
    <row r="3223" spans="1:16">
      <c r="A3223" s="484" t="s">
        <v>8789</v>
      </c>
      <c r="B3223" s="485" t="s">
        <v>8788</v>
      </c>
      <c r="C3223" t="s">
        <v>8787</v>
      </c>
      <c r="D3223" t="s">
        <v>8786</v>
      </c>
      <c r="E3223" t="str">
        <f t="shared" si="50"/>
        <v>199898 - TRISOMIE 21 FRANCE ST ETIENNE</v>
      </c>
      <c r="F3223" t="s">
        <v>2572</v>
      </c>
      <c r="G3223" t="s">
        <v>8785</v>
      </c>
      <c r="I3223" t="s">
        <v>959</v>
      </c>
      <c r="J3223" t="s">
        <v>8784</v>
      </c>
      <c r="K3223" t="s">
        <v>208</v>
      </c>
      <c r="L3223" t="s">
        <v>8783</v>
      </c>
      <c r="N3223" t="s">
        <v>208</v>
      </c>
      <c r="O3223" t="s">
        <v>476</v>
      </c>
      <c r="P3223" t="s">
        <v>476</v>
      </c>
    </row>
    <row r="3224" spans="1:16">
      <c r="A3224" s="484" t="s">
        <v>72156</v>
      </c>
      <c r="B3224" s="485" t="s">
        <v>72155</v>
      </c>
      <c r="C3224" t="s">
        <v>72154</v>
      </c>
      <c r="D3224" t="s">
        <v>72153</v>
      </c>
      <c r="E3224" t="str">
        <f t="shared" si="50"/>
        <v>643786 - FLACELIERE VERONIQUE</v>
      </c>
      <c r="F3224" t="s">
        <v>11464</v>
      </c>
      <c r="G3224" t="s">
        <v>72152</v>
      </c>
      <c r="H3224" t="s">
        <v>72151</v>
      </c>
      <c r="I3224" t="s">
        <v>72150</v>
      </c>
      <c r="J3224" t="s">
        <v>72149</v>
      </c>
      <c r="K3224" t="s">
        <v>208</v>
      </c>
      <c r="L3224" t="s">
        <v>72148</v>
      </c>
      <c r="N3224" t="s">
        <v>208</v>
      </c>
      <c r="O3224" t="s">
        <v>476</v>
      </c>
      <c r="P3224" t="s">
        <v>476</v>
      </c>
    </row>
    <row r="3225" spans="1:16">
      <c r="A3225" s="484" t="s">
        <v>33105</v>
      </c>
      <c r="B3225" s="485" t="s">
        <v>33104</v>
      </c>
      <c r="C3225" t="s">
        <v>33103</v>
      </c>
      <c r="D3225" t="s">
        <v>33102</v>
      </c>
      <c r="E3225" t="str">
        <f t="shared" si="50"/>
        <v>666737 - NCI ST ANDRE SUR ORNE</v>
      </c>
      <c r="F3225" t="s">
        <v>11484</v>
      </c>
      <c r="G3225" t="s">
        <v>33101</v>
      </c>
      <c r="H3225" t="s">
        <v>33100</v>
      </c>
      <c r="I3225" t="s">
        <v>33099</v>
      </c>
      <c r="J3225" t="s">
        <v>33098</v>
      </c>
      <c r="K3225" t="s">
        <v>208</v>
      </c>
      <c r="L3225" t="s">
        <v>33097</v>
      </c>
      <c r="N3225" t="s">
        <v>208</v>
      </c>
      <c r="O3225" t="s">
        <v>476</v>
      </c>
      <c r="P3225" t="s">
        <v>476</v>
      </c>
    </row>
    <row r="3226" spans="1:16">
      <c r="A3226" s="484" t="s">
        <v>65807</v>
      </c>
      <c r="B3226" s="485" t="s">
        <v>65806</v>
      </c>
      <c r="C3226" t="s">
        <v>65805</v>
      </c>
      <c r="D3226" t="s">
        <v>65804</v>
      </c>
      <c r="E3226" t="str">
        <f t="shared" si="50"/>
        <v>57915 - GREUPP</v>
      </c>
      <c r="F3226" t="s">
        <v>42921</v>
      </c>
      <c r="G3226" t="s">
        <v>65803</v>
      </c>
      <c r="I3226" t="s">
        <v>5289</v>
      </c>
      <c r="J3226" t="s">
        <v>65802</v>
      </c>
      <c r="K3226" t="s">
        <v>208</v>
      </c>
      <c r="L3226" t="s">
        <v>65801</v>
      </c>
      <c r="N3226" t="s">
        <v>208</v>
      </c>
      <c r="O3226" t="s">
        <v>476</v>
      </c>
      <c r="P3226" t="s">
        <v>476</v>
      </c>
    </row>
    <row r="3227" spans="1:16">
      <c r="A3227" s="484" t="s">
        <v>133330</v>
      </c>
      <c r="B3227" s="485" t="s">
        <v>133329</v>
      </c>
      <c r="C3227" t="s">
        <v>133328</v>
      </c>
      <c r="D3227" t="s">
        <v>133328</v>
      </c>
      <c r="E3227" t="str">
        <f t="shared" si="50"/>
        <v>7341 - AFRATAPEM</v>
      </c>
      <c r="F3227" t="s">
        <v>517</v>
      </c>
      <c r="G3227" t="s">
        <v>133327</v>
      </c>
      <c r="I3227" t="s">
        <v>1799</v>
      </c>
      <c r="J3227" t="s">
        <v>133326</v>
      </c>
      <c r="K3227" t="s">
        <v>133325</v>
      </c>
      <c r="L3227" t="s">
        <v>133324</v>
      </c>
      <c r="N3227" t="s">
        <v>208</v>
      </c>
      <c r="O3227" t="s">
        <v>476</v>
      </c>
      <c r="P3227" t="s">
        <v>476</v>
      </c>
    </row>
    <row r="3228" spans="1:16">
      <c r="A3228" s="484" t="s">
        <v>117641</v>
      </c>
      <c r="B3228" s="485" t="s">
        <v>117640</v>
      </c>
      <c r="C3228" t="s">
        <v>117639</v>
      </c>
      <c r="D3228" t="s">
        <v>117638</v>
      </c>
      <c r="E3228" t="str">
        <f t="shared" si="50"/>
        <v>20989 - ATEPP CEFAT LES PINCEAUX</v>
      </c>
      <c r="F3228" t="s">
        <v>9112</v>
      </c>
      <c r="G3228" t="s">
        <v>37062</v>
      </c>
      <c r="H3228" t="s">
        <v>117637</v>
      </c>
      <c r="I3228" t="s">
        <v>4703</v>
      </c>
      <c r="J3228" t="s">
        <v>117636</v>
      </c>
      <c r="K3228" t="s">
        <v>208</v>
      </c>
      <c r="L3228" t="s">
        <v>117635</v>
      </c>
      <c r="N3228" t="s">
        <v>208</v>
      </c>
      <c r="O3228" t="s">
        <v>476</v>
      </c>
      <c r="P3228" t="s">
        <v>476</v>
      </c>
    </row>
    <row r="3229" spans="1:16">
      <c r="A3229" s="484" t="s">
        <v>55600</v>
      </c>
      <c r="B3229" s="485" t="s">
        <v>55599</v>
      </c>
      <c r="C3229" t="s">
        <v>55598</v>
      </c>
      <c r="D3229" t="s">
        <v>55597</v>
      </c>
      <c r="E3229" t="str">
        <f t="shared" si="50"/>
        <v>488203 - IMTECA</v>
      </c>
      <c r="F3229" t="s">
        <v>7372</v>
      </c>
      <c r="G3229" t="s">
        <v>55596</v>
      </c>
      <c r="H3229" t="s">
        <v>32461</v>
      </c>
      <c r="I3229" t="s">
        <v>5789</v>
      </c>
      <c r="J3229" t="s">
        <v>55595</v>
      </c>
      <c r="K3229" t="s">
        <v>208</v>
      </c>
      <c r="L3229" t="s">
        <v>55594</v>
      </c>
      <c r="N3229" t="s">
        <v>208</v>
      </c>
      <c r="O3229" t="s">
        <v>476</v>
      </c>
      <c r="P3229" t="s">
        <v>476</v>
      </c>
    </row>
    <row r="3230" spans="1:16">
      <c r="A3230" s="484" t="s">
        <v>45851</v>
      </c>
      <c r="B3230" s="485" t="s">
        <v>45850</v>
      </c>
      <c r="C3230" t="s">
        <v>45849</v>
      </c>
      <c r="D3230" t="s">
        <v>45849</v>
      </c>
      <c r="E3230" t="str">
        <f t="shared" si="50"/>
        <v>554327 - LANGUE ET NATURE</v>
      </c>
      <c r="F3230" t="s">
        <v>45848</v>
      </c>
      <c r="G3230" t="s">
        <v>45847</v>
      </c>
      <c r="H3230" t="s">
        <v>45846</v>
      </c>
      <c r="I3230" t="s">
        <v>45845</v>
      </c>
      <c r="J3230" t="s">
        <v>45844</v>
      </c>
      <c r="K3230" t="s">
        <v>208</v>
      </c>
      <c r="L3230" t="s">
        <v>45843</v>
      </c>
      <c r="N3230" t="s">
        <v>208</v>
      </c>
      <c r="O3230" t="s">
        <v>476</v>
      </c>
      <c r="P3230" t="s">
        <v>476</v>
      </c>
    </row>
    <row r="3231" spans="1:16">
      <c r="A3231" s="484" t="s">
        <v>53298</v>
      </c>
      <c r="B3231" s="485" t="s">
        <v>53297</v>
      </c>
      <c r="C3231" t="s">
        <v>53296</v>
      </c>
      <c r="D3231" t="s">
        <v>53295</v>
      </c>
      <c r="E3231" t="str">
        <f t="shared" si="50"/>
        <v>503060 - INHF</v>
      </c>
      <c r="F3231" t="s">
        <v>16931</v>
      </c>
      <c r="G3231" t="s">
        <v>15062</v>
      </c>
      <c r="I3231" t="s">
        <v>1207</v>
      </c>
      <c r="J3231" t="s">
        <v>53294</v>
      </c>
      <c r="K3231" t="s">
        <v>208</v>
      </c>
      <c r="L3231" t="s">
        <v>53293</v>
      </c>
      <c r="N3231" t="s">
        <v>208</v>
      </c>
      <c r="O3231" t="s">
        <v>476</v>
      </c>
      <c r="P3231" t="s">
        <v>476</v>
      </c>
    </row>
    <row r="3232" spans="1:16">
      <c r="A3232" s="484" t="s">
        <v>17952</v>
      </c>
      <c r="B3232" s="485" t="s">
        <v>17951</v>
      </c>
      <c r="C3232" t="s">
        <v>17950</v>
      </c>
      <c r="D3232" t="s">
        <v>17949</v>
      </c>
      <c r="E3232" t="str">
        <f t="shared" si="50"/>
        <v>624860 - ROY SERGE</v>
      </c>
      <c r="F3232" t="s">
        <v>5833</v>
      </c>
      <c r="G3232" t="s">
        <v>17948</v>
      </c>
      <c r="I3232" t="s">
        <v>6135</v>
      </c>
      <c r="J3232" t="s">
        <v>17947</v>
      </c>
      <c r="K3232" t="s">
        <v>208</v>
      </c>
      <c r="L3232" t="s">
        <v>17946</v>
      </c>
      <c r="N3232" t="s">
        <v>208</v>
      </c>
      <c r="O3232" t="s">
        <v>476</v>
      </c>
      <c r="P3232" t="s">
        <v>476</v>
      </c>
    </row>
    <row r="3233" spans="1:16">
      <c r="A3233" s="484" t="s">
        <v>88317</v>
      </c>
      <c r="B3233" s="485" t="s">
        <v>88316</v>
      </c>
      <c r="C3233" t="s">
        <v>88315</v>
      </c>
      <c r="D3233" t="s">
        <v>88315</v>
      </c>
      <c r="E3233" t="str">
        <f t="shared" si="50"/>
        <v>408232 - DELABARRE FORMATION</v>
      </c>
      <c r="G3233" t="s">
        <v>88314</v>
      </c>
      <c r="I3233" t="s">
        <v>2161</v>
      </c>
      <c r="J3233" t="s">
        <v>88313</v>
      </c>
      <c r="K3233" t="s">
        <v>208</v>
      </c>
      <c r="L3233" t="s">
        <v>88312</v>
      </c>
      <c r="N3233" t="s">
        <v>208</v>
      </c>
      <c r="O3233" t="s">
        <v>476</v>
      </c>
      <c r="P3233" t="s">
        <v>476</v>
      </c>
    </row>
    <row r="3234" spans="1:16">
      <c r="A3234" s="484" t="s">
        <v>36349</v>
      </c>
      <c r="B3234" s="485" t="s">
        <v>36348</v>
      </c>
      <c r="C3234" t="s">
        <v>36347</v>
      </c>
      <c r="D3234" t="s">
        <v>36346</v>
      </c>
      <c r="E3234" t="str">
        <f t="shared" si="50"/>
        <v>499547 - CFMM</v>
      </c>
      <c r="F3234" t="s">
        <v>36345</v>
      </c>
      <c r="G3234" t="s">
        <v>36344</v>
      </c>
      <c r="H3234" t="s">
        <v>36343</v>
      </c>
      <c r="I3234" t="s">
        <v>36342</v>
      </c>
      <c r="J3234" t="s">
        <v>36341</v>
      </c>
      <c r="K3234" t="s">
        <v>208</v>
      </c>
      <c r="L3234" t="s">
        <v>36340</v>
      </c>
      <c r="N3234" t="s">
        <v>208</v>
      </c>
      <c r="O3234" t="s">
        <v>476</v>
      </c>
      <c r="P3234" t="s">
        <v>476</v>
      </c>
    </row>
    <row r="3235" spans="1:16">
      <c r="A3235" s="484" t="s">
        <v>84532</v>
      </c>
      <c r="B3235" s="485" t="s">
        <v>84531</v>
      </c>
      <c r="C3235" t="s">
        <v>84530</v>
      </c>
      <c r="D3235" t="s">
        <v>84529</v>
      </c>
      <c r="E3235" t="str">
        <f t="shared" si="50"/>
        <v>261300 - FORGET TINARD</v>
      </c>
      <c r="F3235" t="s">
        <v>9760</v>
      </c>
      <c r="G3235" t="s">
        <v>84528</v>
      </c>
      <c r="I3235" t="s">
        <v>3929</v>
      </c>
      <c r="K3235" t="s">
        <v>208</v>
      </c>
      <c r="L3235" t="s">
        <v>84527</v>
      </c>
      <c r="N3235" t="s">
        <v>208</v>
      </c>
      <c r="O3235" t="s">
        <v>476</v>
      </c>
      <c r="P3235" t="s">
        <v>476</v>
      </c>
    </row>
    <row r="3236" spans="1:16">
      <c r="A3236" s="484" t="s">
        <v>8396</v>
      </c>
      <c r="B3236" s="485" t="s">
        <v>8395</v>
      </c>
      <c r="C3236" t="s">
        <v>8394</v>
      </c>
      <c r="D3236" t="s">
        <v>8393</v>
      </c>
      <c r="E3236" t="str">
        <f t="shared" si="50"/>
        <v>283472 - UPS</v>
      </c>
      <c r="F3236" t="s">
        <v>8392</v>
      </c>
      <c r="G3236" t="s">
        <v>8391</v>
      </c>
      <c r="I3236" t="s">
        <v>8390</v>
      </c>
      <c r="J3236" t="s">
        <v>8389</v>
      </c>
      <c r="K3236" t="s">
        <v>208</v>
      </c>
      <c r="L3236" t="s">
        <v>8388</v>
      </c>
      <c r="N3236" t="s">
        <v>208</v>
      </c>
      <c r="O3236" t="s">
        <v>476</v>
      </c>
      <c r="P3236" t="s">
        <v>476</v>
      </c>
    </row>
    <row r="3237" spans="1:16">
      <c r="A3237" s="484" t="s">
        <v>36225</v>
      </c>
      <c r="B3237" s="485" t="s">
        <v>36224</v>
      </c>
      <c r="C3237" t="s">
        <v>36223</v>
      </c>
      <c r="D3237" t="s">
        <v>36223</v>
      </c>
      <c r="E3237" t="str">
        <f t="shared" si="50"/>
        <v>209200 - MGDIS</v>
      </c>
      <c r="F3237" t="s">
        <v>7292</v>
      </c>
      <c r="G3237" t="s">
        <v>36222</v>
      </c>
      <c r="H3237" t="s">
        <v>36221</v>
      </c>
      <c r="I3237" t="s">
        <v>681</v>
      </c>
      <c r="J3237" t="s">
        <v>36220</v>
      </c>
      <c r="K3237" t="s">
        <v>208</v>
      </c>
      <c r="L3237" t="s">
        <v>36219</v>
      </c>
      <c r="N3237" t="s">
        <v>208</v>
      </c>
      <c r="O3237" t="s">
        <v>476</v>
      </c>
      <c r="P3237" t="s">
        <v>36218</v>
      </c>
    </row>
    <row r="3238" spans="1:16">
      <c r="A3238" s="484" t="s">
        <v>123788</v>
      </c>
      <c r="B3238" s="485" t="s">
        <v>123787</v>
      </c>
      <c r="C3238" t="s">
        <v>123786</v>
      </c>
      <c r="D3238" t="s">
        <v>123785</v>
      </c>
      <c r="E3238" t="str">
        <f t="shared" si="50"/>
        <v>480320 - ACFM</v>
      </c>
      <c r="F3238" t="s">
        <v>41461</v>
      </c>
      <c r="G3238" t="s">
        <v>73469</v>
      </c>
      <c r="I3238" t="s">
        <v>820</v>
      </c>
      <c r="J3238" t="s">
        <v>123784</v>
      </c>
      <c r="K3238" t="s">
        <v>123783</v>
      </c>
      <c r="L3238" t="s">
        <v>123782</v>
      </c>
      <c r="N3238" t="s">
        <v>208</v>
      </c>
      <c r="O3238" t="s">
        <v>476</v>
      </c>
      <c r="P3238" t="s">
        <v>476</v>
      </c>
    </row>
    <row r="3239" spans="1:16">
      <c r="A3239" s="484" t="s">
        <v>50415</v>
      </c>
      <c r="B3239" s="485" t="s">
        <v>50414</v>
      </c>
      <c r="C3239" t="s">
        <v>50413</v>
      </c>
      <c r="D3239" t="s">
        <v>50412</v>
      </c>
      <c r="E3239" t="str">
        <f t="shared" si="50"/>
        <v>55876 - IRFA BOURGOGNE</v>
      </c>
      <c r="F3239" t="s">
        <v>6896</v>
      </c>
      <c r="G3239" t="s">
        <v>50411</v>
      </c>
      <c r="I3239" t="s">
        <v>50410</v>
      </c>
      <c r="J3239" t="s">
        <v>50409</v>
      </c>
      <c r="K3239" t="s">
        <v>208</v>
      </c>
      <c r="L3239" t="s">
        <v>50408</v>
      </c>
      <c r="N3239" t="s">
        <v>208</v>
      </c>
      <c r="O3239" t="s">
        <v>476</v>
      </c>
      <c r="P3239" t="s">
        <v>476</v>
      </c>
    </row>
    <row r="3240" spans="1:16">
      <c r="A3240" s="484" t="s">
        <v>15583</v>
      </c>
      <c r="B3240" s="485" t="s">
        <v>15582</v>
      </c>
      <c r="C3240" t="s">
        <v>15581</v>
      </c>
      <c r="D3240" t="s">
        <v>15580</v>
      </c>
      <c r="E3240" t="str">
        <f t="shared" si="50"/>
        <v>219228 - SFANP</v>
      </c>
      <c r="F3240" t="s">
        <v>1235</v>
      </c>
      <c r="G3240" t="s">
        <v>15579</v>
      </c>
      <c r="H3240" t="s">
        <v>15578</v>
      </c>
      <c r="I3240" t="s">
        <v>626</v>
      </c>
      <c r="J3240" t="s">
        <v>15577</v>
      </c>
      <c r="K3240" t="s">
        <v>15576</v>
      </c>
      <c r="L3240" t="s">
        <v>15575</v>
      </c>
      <c r="N3240" t="s">
        <v>208</v>
      </c>
      <c r="O3240" t="s">
        <v>476</v>
      </c>
      <c r="P3240" t="s">
        <v>476</v>
      </c>
    </row>
    <row r="3241" spans="1:16">
      <c r="A3241" s="484" t="s">
        <v>128226</v>
      </c>
      <c r="B3241" s="485" t="s">
        <v>128225</v>
      </c>
      <c r="C3241" t="s">
        <v>128224</v>
      </c>
      <c r="D3241" t="s">
        <v>128224</v>
      </c>
      <c r="E3241" t="str">
        <f t="shared" si="50"/>
        <v>473960 - ANIMATION 94</v>
      </c>
      <c r="F3241" t="s">
        <v>17920</v>
      </c>
      <c r="G3241" t="s">
        <v>128218</v>
      </c>
      <c r="I3241" t="s">
        <v>58904</v>
      </c>
      <c r="J3241" t="s">
        <v>128217</v>
      </c>
      <c r="K3241" t="s">
        <v>208</v>
      </c>
      <c r="L3241" t="s">
        <v>128223</v>
      </c>
      <c r="N3241" t="s">
        <v>208</v>
      </c>
      <c r="O3241" t="s">
        <v>476</v>
      </c>
      <c r="P3241" t="s">
        <v>476</v>
      </c>
    </row>
    <row r="3242" spans="1:16">
      <c r="A3242" s="484" t="s">
        <v>6971</v>
      </c>
      <c r="B3242" s="485" t="s">
        <v>6970</v>
      </c>
      <c r="C3242" t="s">
        <v>6969</v>
      </c>
      <c r="D3242" t="s">
        <v>6969</v>
      </c>
      <c r="E3242" t="str">
        <f t="shared" si="50"/>
        <v>679276 - UNION REGION DES FRANCAS DE BRETAGNE</v>
      </c>
      <c r="F3242" t="s">
        <v>6968</v>
      </c>
      <c r="G3242" t="s">
        <v>6967</v>
      </c>
      <c r="I3242" t="s">
        <v>3364</v>
      </c>
      <c r="J3242" t="s">
        <v>6966</v>
      </c>
      <c r="K3242" t="s">
        <v>208</v>
      </c>
      <c r="L3242" t="s">
        <v>6965</v>
      </c>
      <c r="N3242" t="s">
        <v>208</v>
      </c>
      <c r="O3242" t="s">
        <v>476</v>
      </c>
      <c r="P3242" t="s">
        <v>476</v>
      </c>
    </row>
    <row r="3243" spans="1:16">
      <c r="A3243" s="484" t="s">
        <v>118789</v>
      </c>
      <c r="B3243" s="485" t="s">
        <v>118788</v>
      </c>
      <c r="C3243" t="s">
        <v>118787</v>
      </c>
      <c r="D3243" t="s">
        <v>118786</v>
      </c>
      <c r="E3243" t="str">
        <f t="shared" si="50"/>
        <v>483503 - ARES</v>
      </c>
      <c r="F3243" t="s">
        <v>1848</v>
      </c>
      <c r="G3243" t="s">
        <v>118785</v>
      </c>
      <c r="H3243" t="s">
        <v>118784</v>
      </c>
      <c r="I3243" t="s">
        <v>596</v>
      </c>
      <c r="J3243" t="s">
        <v>118783</v>
      </c>
      <c r="K3243" t="s">
        <v>208</v>
      </c>
      <c r="L3243" t="s">
        <v>118782</v>
      </c>
      <c r="N3243" t="s">
        <v>208</v>
      </c>
      <c r="O3243" t="s">
        <v>476</v>
      </c>
      <c r="P3243" t="s">
        <v>476</v>
      </c>
    </row>
    <row r="3244" spans="1:16">
      <c r="A3244" s="484" t="s">
        <v>127831</v>
      </c>
      <c r="B3244" s="485" t="s">
        <v>127830</v>
      </c>
      <c r="C3244" t="s">
        <v>127829</v>
      </c>
      <c r="D3244" t="s">
        <v>127828</v>
      </c>
      <c r="E3244" t="str">
        <f t="shared" si="50"/>
        <v>471513 - APAVOU ARLETTE</v>
      </c>
      <c r="F3244" t="s">
        <v>2524</v>
      </c>
      <c r="G3244" t="s">
        <v>127827</v>
      </c>
      <c r="I3244" t="s">
        <v>10525</v>
      </c>
      <c r="J3244" t="s">
        <v>127826</v>
      </c>
      <c r="K3244" t="s">
        <v>208</v>
      </c>
      <c r="L3244" t="s">
        <v>127825</v>
      </c>
      <c r="N3244" t="s">
        <v>208</v>
      </c>
      <c r="O3244" t="s">
        <v>476</v>
      </c>
      <c r="P3244" t="s">
        <v>476</v>
      </c>
    </row>
    <row r="3245" spans="1:16">
      <c r="A3245" s="484" t="s">
        <v>11719</v>
      </c>
      <c r="B3245" s="485" t="s">
        <v>11718</v>
      </c>
      <c r="C3245" t="s">
        <v>11717</v>
      </c>
      <c r="D3245" t="s">
        <v>11716</v>
      </c>
      <c r="E3245" t="str">
        <f t="shared" si="50"/>
        <v>33996 - SNUP</v>
      </c>
      <c r="F3245" t="s">
        <v>1784</v>
      </c>
      <c r="G3245" t="s">
        <v>11715</v>
      </c>
      <c r="I3245" t="s">
        <v>2515</v>
      </c>
      <c r="J3245" t="s">
        <v>11714</v>
      </c>
      <c r="K3245" t="s">
        <v>11713</v>
      </c>
      <c r="L3245" t="s">
        <v>11712</v>
      </c>
      <c r="N3245" t="s">
        <v>208</v>
      </c>
      <c r="O3245" t="s">
        <v>476</v>
      </c>
      <c r="P3245" t="s">
        <v>476</v>
      </c>
    </row>
    <row r="3246" spans="1:16">
      <c r="A3246" s="484" t="s">
        <v>11723</v>
      </c>
      <c r="B3246" s="485" t="s">
        <v>11718</v>
      </c>
      <c r="C3246" t="s">
        <v>11717</v>
      </c>
      <c r="D3246" t="s">
        <v>11722</v>
      </c>
      <c r="E3246" t="str">
        <f t="shared" si="50"/>
        <v>613216 - RESPIR FORMATION - SNUP</v>
      </c>
      <c r="F3246" t="s">
        <v>11721</v>
      </c>
      <c r="G3246" t="s">
        <v>11715</v>
      </c>
      <c r="I3246" t="s">
        <v>2515</v>
      </c>
      <c r="J3246" t="s">
        <v>11714</v>
      </c>
      <c r="K3246" t="s">
        <v>208</v>
      </c>
      <c r="L3246" t="s">
        <v>11720</v>
      </c>
      <c r="N3246" t="s">
        <v>208</v>
      </c>
      <c r="O3246" t="s">
        <v>476</v>
      </c>
      <c r="P3246" t="s">
        <v>476</v>
      </c>
    </row>
    <row r="3247" spans="1:16">
      <c r="A3247" s="484" t="s">
        <v>83002</v>
      </c>
      <c r="B3247" s="485" t="s">
        <v>83001</v>
      </c>
      <c r="C3247" t="s">
        <v>83000</v>
      </c>
      <c r="D3247" t="s">
        <v>82999</v>
      </c>
      <c r="E3247" t="str">
        <f t="shared" si="50"/>
        <v>502121 - ESEA</v>
      </c>
      <c r="F3247" t="s">
        <v>8706</v>
      </c>
      <c r="G3247" t="s">
        <v>82998</v>
      </c>
      <c r="I3247" t="s">
        <v>68635</v>
      </c>
      <c r="J3247" t="s">
        <v>82997</v>
      </c>
      <c r="K3247" t="s">
        <v>208</v>
      </c>
      <c r="L3247" t="s">
        <v>82996</v>
      </c>
      <c r="N3247" t="s">
        <v>208</v>
      </c>
      <c r="O3247" t="s">
        <v>476</v>
      </c>
      <c r="P3247" t="s">
        <v>476</v>
      </c>
    </row>
    <row r="3248" spans="1:16">
      <c r="A3248" s="484" t="s">
        <v>135683</v>
      </c>
      <c r="B3248" s="485" t="s">
        <v>135682</v>
      </c>
      <c r="C3248" t="s">
        <v>135681</v>
      </c>
      <c r="D3248" t="s">
        <v>135681</v>
      </c>
      <c r="E3248" t="str">
        <f t="shared" si="50"/>
        <v>468356 - ACP LA MANUFACTURE CHANSON</v>
      </c>
      <c r="F3248" t="s">
        <v>7547</v>
      </c>
      <c r="G3248" t="s">
        <v>135680</v>
      </c>
      <c r="I3248" t="s">
        <v>7159</v>
      </c>
      <c r="J3248" t="s">
        <v>135679</v>
      </c>
      <c r="K3248" t="s">
        <v>208</v>
      </c>
      <c r="L3248" t="s">
        <v>135678</v>
      </c>
      <c r="N3248" t="s">
        <v>208</v>
      </c>
      <c r="O3248" t="s">
        <v>476</v>
      </c>
      <c r="P3248" t="s">
        <v>476</v>
      </c>
    </row>
    <row r="3249" spans="1:16">
      <c r="A3249" s="484" t="s">
        <v>15756</v>
      </c>
      <c r="B3249" s="485" t="s">
        <v>15755</v>
      </c>
      <c r="C3249" t="s">
        <v>15754</v>
      </c>
      <c r="D3249" t="s">
        <v>15753</v>
      </c>
      <c r="E3249" t="str">
        <f t="shared" si="50"/>
        <v>411218 - SEFCO PHILIPPE ASTIER</v>
      </c>
      <c r="F3249" t="s">
        <v>1513</v>
      </c>
      <c r="G3249" t="s">
        <v>15752</v>
      </c>
      <c r="H3249" t="s">
        <v>15751</v>
      </c>
      <c r="I3249" t="s">
        <v>15750</v>
      </c>
      <c r="J3249" t="s">
        <v>15749</v>
      </c>
      <c r="K3249" t="s">
        <v>208</v>
      </c>
      <c r="L3249" t="s">
        <v>15748</v>
      </c>
      <c r="N3249" t="s">
        <v>208</v>
      </c>
      <c r="O3249" t="s">
        <v>476</v>
      </c>
      <c r="P3249" t="s">
        <v>476</v>
      </c>
    </row>
    <row r="3250" spans="1:16">
      <c r="A3250" s="484" t="s">
        <v>78465</v>
      </c>
      <c r="B3250" s="485" t="s">
        <v>78464</v>
      </c>
      <c r="C3250" t="s">
        <v>78463</v>
      </c>
      <c r="D3250" t="s">
        <v>78463</v>
      </c>
      <c r="E3250" t="str">
        <f t="shared" si="50"/>
        <v>22196 - ESGM MANAGEMENT</v>
      </c>
      <c r="F3250" t="s">
        <v>1352</v>
      </c>
      <c r="G3250" t="s">
        <v>78462</v>
      </c>
      <c r="I3250" t="s">
        <v>4853</v>
      </c>
      <c r="J3250" t="s">
        <v>78461</v>
      </c>
      <c r="K3250" t="s">
        <v>78460</v>
      </c>
      <c r="L3250" t="s">
        <v>78459</v>
      </c>
      <c r="N3250" t="s">
        <v>208</v>
      </c>
      <c r="O3250" t="s">
        <v>476</v>
      </c>
      <c r="P3250" t="s">
        <v>476</v>
      </c>
    </row>
    <row r="3251" spans="1:16">
      <c r="A3251" s="484" t="s">
        <v>7964</v>
      </c>
      <c r="B3251" s="485" t="s">
        <v>7963</v>
      </c>
      <c r="C3251" t="s">
        <v>7962</v>
      </c>
      <c r="D3251" t="s">
        <v>7961</v>
      </c>
      <c r="E3251" t="str">
        <f t="shared" si="50"/>
        <v>310815 - UDSP LE PUY EN VELAY</v>
      </c>
      <c r="F3251" t="s">
        <v>1729</v>
      </c>
      <c r="G3251" t="s">
        <v>7960</v>
      </c>
      <c r="H3251" t="s">
        <v>7959</v>
      </c>
      <c r="I3251" t="s">
        <v>7958</v>
      </c>
      <c r="J3251" t="s">
        <v>7957</v>
      </c>
      <c r="K3251" t="s">
        <v>208</v>
      </c>
      <c r="L3251" t="s">
        <v>7956</v>
      </c>
      <c r="N3251" t="s">
        <v>208</v>
      </c>
      <c r="O3251" t="s">
        <v>476</v>
      </c>
      <c r="P3251" t="s">
        <v>476</v>
      </c>
    </row>
    <row r="3252" spans="1:16">
      <c r="A3252" s="484" t="s">
        <v>47092</v>
      </c>
      <c r="B3252" s="485" t="s">
        <v>47091</v>
      </c>
      <c r="C3252" t="s">
        <v>47090</v>
      </c>
      <c r="D3252" t="s">
        <v>47089</v>
      </c>
      <c r="E3252" t="str">
        <f t="shared" si="50"/>
        <v>491895 - LA FERME DE TRIELLE THIEZAC</v>
      </c>
      <c r="F3252" t="s">
        <v>1618</v>
      </c>
      <c r="G3252" t="s">
        <v>29650</v>
      </c>
      <c r="I3252" t="s">
        <v>47088</v>
      </c>
      <c r="J3252" t="s">
        <v>47087</v>
      </c>
      <c r="K3252" t="s">
        <v>208</v>
      </c>
      <c r="L3252" t="s">
        <v>47086</v>
      </c>
      <c r="N3252" t="s">
        <v>208</v>
      </c>
      <c r="O3252" t="s">
        <v>476</v>
      </c>
      <c r="P3252" t="s">
        <v>476</v>
      </c>
    </row>
    <row r="3253" spans="1:16">
      <c r="A3253" s="484" t="s">
        <v>6906</v>
      </c>
      <c r="B3253" s="485" t="s">
        <v>6905</v>
      </c>
      <c r="C3253" t="s">
        <v>6904</v>
      </c>
      <c r="D3253" t="s">
        <v>6904</v>
      </c>
      <c r="E3253" t="str">
        <f t="shared" si="50"/>
        <v>497927 - UNION REGIONALE DES FOYERS RURAUX GRAND EST</v>
      </c>
      <c r="F3253" t="s">
        <v>707</v>
      </c>
      <c r="G3253" t="s">
        <v>6903</v>
      </c>
      <c r="I3253" t="s">
        <v>6880</v>
      </c>
      <c r="J3253" t="s">
        <v>6902</v>
      </c>
      <c r="K3253" t="s">
        <v>208</v>
      </c>
      <c r="L3253" t="s">
        <v>6901</v>
      </c>
      <c r="N3253" t="s">
        <v>208</v>
      </c>
      <c r="O3253" t="s">
        <v>476</v>
      </c>
      <c r="P3253" t="s">
        <v>476</v>
      </c>
    </row>
    <row r="3254" spans="1:16">
      <c r="A3254" s="484" t="s">
        <v>99213</v>
      </c>
      <c r="B3254" s="485" t="s">
        <v>99212</v>
      </c>
      <c r="C3254" t="s">
        <v>99211</v>
      </c>
      <c r="D3254" t="s">
        <v>99210</v>
      </c>
      <c r="E3254" t="str">
        <f t="shared" si="50"/>
        <v>527567 - CADET</v>
      </c>
      <c r="F3254" t="s">
        <v>13098</v>
      </c>
      <c r="G3254" t="s">
        <v>22864</v>
      </c>
      <c r="H3254" t="s">
        <v>22863</v>
      </c>
      <c r="I3254" t="s">
        <v>626</v>
      </c>
      <c r="J3254" t="s">
        <v>99209</v>
      </c>
      <c r="K3254" t="s">
        <v>99208</v>
      </c>
      <c r="L3254" t="s">
        <v>99207</v>
      </c>
      <c r="N3254" t="s">
        <v>208</v>
      </c>
      <c r="O3254" t="s">
        <v>476</v>
      </c>
      <c r="P3254" t="s">
        <v>476</v>
      </c>
    </row>
    <row r="3255" spans="1:16">
      <c r="A3255" s="484" t="s">
        <v>121940</v>
      </c>
      <c r="B3255" s="485" t="s">
        <v>121939</v>
      </c>
      <c r="C3255" t="s">
        <v>121938</v>
      </c>
      <c r="D3255" t="s">
        <v>121937</v>
      </c>
      <c r="E3255" t="str">
        <f t="shared" si="50"/>
        <v>480393 - A2FM</v>
      </c>
      <c r="F3255" t="s">
        <v>5299</v>
      </c>
      <c r="G3255" t="s">
        <v>121936</v>
      </c>
      <c r="I3255" t="s">
        <v>1633</v>
      </c>
      <c r="J3255" t="s">
        <v>121935</v>
      </c>
      <c r="K3255" t="s">
        <v>121934</v>
      </c>
      <c r="L3255" t="s">
        <v>121933</v>
      </c>
      <c r="N3255" t="s">
        <v>208</v>
      </c>
      <c r="O3255" t="s">
        <v>476</v>
      </c>
      <c r="P3255" t="s">
        <v>476</v>
      </c>
    </row>
    <row r="3256" spans="1:16">
      <c r="A3256" s="484" t="s">
        <v>105377</v>
      </c>
      <c r="B3256" s="485" t="s">
        <v>105376</v>
      </c>
      <c r="C3256" t="s">
        <v>105375</v>
      </c>
      <c r="D3256" t="s">
        <v>105374</v>
      </c>
      <c r="E3256" t="str">
        <f t="shared" si="50"/>
        <v>604033 - CERET ESCAET</v>
      </c>
      <c r="F3256" t="s">
        <v>1817</v>
      </c>
      <c r="G3256" t="s">
        <v>105373</v>
      </c>
      <c r="I3256" t="s">
        <v>596</v>
      </c>
      <c r="J3256" t="s">
        <v>105372</v>
      </c>
      <c r="K3256" t="s">
        <v>208</v>
      </c>
      <c r="L3256" t="s">
        <v>105371</v>
      </c>
      <c r="N3256" t="s">
        <v>208</v>
      </c>
      <c r="O3256" t="s">
        <v>476</v>
      </c>
      <c r="P3256" t="s">
        <v>476</v>
      </c>
    </row>
    <row r="3257" spans="1:16">
      <c r="A3257" s="484" t="s">
        <v>84938</v>
      </c>
      <c r="B3257" s="485" t="s">
        <v>84937</v>
      </c>
      <c r="C3257" t="s">
        <v>84936</v>
      </c>
      <c r="D3257" t="s">
        <v>84935</v>
      </c>
      <c r="E3257" t="str">
        <f t="shared" si="50"/>
        <v>563419 - ECOLE D'AVIGNON - CIFARPA</v>
      </c>
      <c r="F3257" t="s">
        <v>8706</v>
      </c>
      <c r="G3257" t="s">
        <v>84934</v>
      </c>
      <c r="H3257" t="s">
        <v>84933</v>
      </c>
      <c r="I3257" t="s">
        <v>4549</v>
      </c>
      <c r="J3257" t="s">
        <v>84932</v>
      </c>
      <c r="K3257" t="s">
        <v>208</v>
      </c>
      <c r="L3257" t="s">
        <v>84931</v>
      </c>
      <c r="N3257" t="s">
        <v>208</v>
      </c>
      <c r="O3257" t="s">
        <v>476</v>
      </c>
      <c r="P3257" t="s">
        <v>476</v>
      </c>
    </row>
    <row r="3258" spans="1:16">
      <c r="A3258" s="484" t="s">
        <v>93088</v>
      </c>
      <c r="B3258" s="485" t="s">
        <v>93087</v>
      </c>
      <c r="C3258" t="s">
        <v>93086</v>
      </c>
      <c r="D3258" t="s">
        <v>93086</v>
      </c>
      <c r="E3258" t="str">
        <f t="shared" si="50"/>
        <v>371117 - COMPAGNIE ARKETAL</v>
      </c>
      <c r="F3258" t="s">
        <v>2572</v>
      </c>
      <c r="G3258" t="s">
        <v>93085</v>
      </c>
      <c r="I3258" t="s">
        <v>4007</v>
      </c>
      <c r="J3258" t="s">
        <v>93084</v>
      </c>
      <c r="K3258" t="s">
        <v>208</v>
      </c>
      <c r="L3258" t="s">
        <v>93083</v>
      </c>
      <c r="N3258" t="s">
        <v>208</v>
      </c>
      <c r="O3258" t="s">
        <v>476</v>
      </c>
      <c r="P3258" t="s">
        <v>476</v>
      </c>
    </row>
    <row r="3259" spans="1:16">
      <c r="A3259" s="484" t="s">
        <v>83829</v>
      </c>
      <c r="B3259" s="485" t="s">
        <v>83828</v>
      </c>
      <c r="C3259" t="s">
        <v>83827</v>
      </c>
      <c r="D3259" t="s">
        <v>83827</v>
      </c>
      <c r="E3259" t="str">
        <f t="shared" si="50"/>
        <v>242731 - ECOLE FREUDIENNE</v>
      </c>
      <c r="F3259" t="s">
        <v>15198</v>
      </c>
      <c r="G3259" t="s">
        <v>83826</v>
      </c>
      <c r="I3259" t="s">
        <v>626</v>
      </c>
      <c r="K3259" t="s">
        <v>208</v>
      </c>
      <c r="L3259" t="s">
        <v>83825</v>
      </c>
      <c r="N3259" t="s">
        <v>208</v>
      </c>
      <c r="O3259" t="s">
        <v>476</v>
      </c>
      <c r="P3259" t="s">
        <v>476</v>
      </c>
    </row>
    <row r="3260" spans="1:16">
      <c r="A3260" s="484" t="s">
        <v>125514</v>
      </c>
      <c r="B3260" s="485" t="s">
        <v>125513</v>
      </c>
      <c r="C3260" t="s">
        <v>125512</v>
      </c>
      <c r="D3260" t="s">
        <v>125511</v>
      </c>
      <c r="E3260" t="str">
        <f t="shared" si="50"/>
        <v>19574 - AGD CFA</v>
      </c>
      <c r="F3260" t="s">
        <v>15784</v>
      </c>
      <c r="G3260" t="s">
        <v>125510</v>
      </c>
      <c r="H3260" t="s">
        <v>97575</v>
      </c>
      <c r="I3260" t="s">
        <v>52843</v>
      </c>
      <c r="J3260" t="s">
        <v>125509</v>
      </c>
      <c r="K3260" t="s">
        <v>208</v>
      </c>
      <c r="L3260" t="s">
        <v>125508</v>
      </c>
      <c r="N3260" t="s">
        <v>207</v>
      </c>
      <c r="O3260" t="s">
        <v>476</v>
      </c>
      <c r="P3260" t="s">
        <v>476</v>
      </c>
    </row>
    <row r="3261" spans="1:16">
      <c r="A3261" s="484" t="s">
        <v>52762</v>
      </c>
      <c r="B3261" s="485" t="s">
        <v>52761</v>
      </c>
      <c r="C3261" t="s">
        <v>52760</v>
      </c>
      <c r="D3261" t="s">
        <v>52759</v>
      </c>
      <c r="E3261" t="str">
        <f t="shared" si="50"/>
        <v>74597 - IREFE</v>
      </c>
      <c r="F3261" t="s">
        <v>7254</v>
      </c>
      <c r="G3261" t="s">
        <v>52758</v>
      </c>
      <c r="I3261" t="s">
        <v>7052</v>
      </c>
      <c r="J3261" t="s">
        <v>52757</v>
      </c>
      <c r="K3261" t="s">
        <v>208</v>
      </c>
      <c r="L3261" t="s">
        <v>52756</v>
      </c>
      <c r="N3261" t="s">
        <v>208</v>
      </c>
      <c r="O3261" t="s">
        <v>476</v>
      </c>
      <c r="P3261" t="s">
        <v>476</v>
      </c>
    </row>
    <row r="3262" spans="1:16">
      <c r="A3262" s="484" t="s">
        <v>119035</v>
      </c>
      <c r="B3262" s="485" t="s">
        <v>119034</v>
      </c>
      <c r="C3262" t="s">
        <v>119033</v>
      </c>
      <c r="D3262" t="s">
        <v>119032</v>
      </c>
      <c r="E3262" t="str">
        <f t="shared" si="50"/>
        <v>464429 - APSF</v>
      </c>
      <c r="F3262" t="s">
        <v>10666</v>
      </c>
      <c r="G3262" t="s">
        <v>100089</v>
      </c>
      <c r="H3262" t="s">
        <v>119031</v>
      </c>
      <c r="I3262" t="s">
        <v>8273</v>
      </c>
      <c r="J3262" t="s">
        <v>119030</v>
      </c>
      <c r="K3262" t="s">
        <v>208</v>
      </c>
      <c r="L3262" t="s">
        <v>119029</v>
      </c>
      <c r="N3262" t="s">
        <v>208</v>
      </c>
      <c r="O3262" t="s">
        <v>476</v>
      </c>
      <c r="P3262" t="s">
        <v>476</v>
      </c>
    </row>
    <row r="3263" spans="1:16">
      <c r="A3263" s="484" t="s">
        <v>62678</v>
      </c>
      <c r="B3263" s="485" t="s">
        <v>62677</v>
      </c>
      <c r="C3263" t="s">
        <v>62676</v>
      </c>
      <c r="D3263" t="s">
        <v>62675</v>
      </c>
      <c r="E3263" t="str">
        <f t="shared" si="50"/>
        <v>341400 - COREG EPGV CENTRE</v>
      </c>
      <c r="F3263" t="s">
        <v>1528</v>
      </c>
      <c r="G3263" t="s">
        <v>62674</v>
      </c>
      <c r="I3263" t="s">
        <v>3355</v>
      </c>
      <c r="J3263" t="s">
        <v>62673</v>
      </c>
      <c r="K3263" t="s">
        <v>208</v>
      </c>
      <c r="L3263" t="s">
        <v>62672</v>
      </c>
      <c r="N3263" t="s">
        <v>208</v>
      </c>
      <c r="O3263" t="s">
        <v>476</v>
      </c>
      <c r="P3263" t="s">
        <v>476</v>
      </c>
    </row>
    <row r="3264" spans="1:16">
      <c r="A3264" s="484" t="s">
        <v>12278</v>
      </c>
      <c r="B3264" s="485" t="s">
        <v>12277</v>
      </c>
      <c r="C3264" t="s">
        <v>12276</v>
      </c>
      <c r="D3264" t="s">
        <v>12275</v>
      </c>
      <c r="E3264" t="str">
        <f t="shared" si="50"/>
        <v>183908 - SUP SANTE PARIS</v>
      </c>
      <c r="F3264" t="s">
        <v>8881</v>
      </c>
      <c r="G3264" t="s">
        <v>12274</v>
      </c>
      <c r="H3264" t="s">
        <v>12273</v>
      </c>
      <c r="I3264" t="s">
        <v>5369</v>
      </c>
      <c r="J3264" t="s">
        <v>12272</v>
      </c>
      <c r="K3264" t="s">
        <v>208</v>
      </c>
      <c r="L3264" t="s">
        <v>12271</v>
      </c>
      <c r="N3264" t="s">
        <v>207</v>
      </c>
      <c r="O3264" t="s">
        <v>476</v>
      </c>
      <c r="P3264" t="s">
        <v>476</v>
      </c>
    </row>
    <row r="3265" spans="1:16">
      <c r="A3265" s="484" t="s">
        <v>24889</v>
      </c>
      <c r="B3265" s="485" t="s">
        <v>24888</v>
      </c>
      <c r="C3265" t="s">
        <v>24887</v>
      </c>
      <c r="D3265" t="s">
        <v>24886</v>
      </c>
      <c r="E3265" t="str">
        <f t="shared" si="50"/>
        <v>108029 - PSYCHO PRAT</v>
      </c>
      <c r="F3265" t="s">
        <v>2370</v>
      </c>
      <c r="G3265" t="s">
        <v>24885</v>
      </c>
      <c r="I3265" t="s">
        <v>3120</v>
      </c>
      <c r="J3265" t="s">
        <v>24884</v>
      </c>
      <c r="K3265" t="s">
        <v>208</v>
      </c>
      <c r="L3265" t="s">
        <v>24883</v>
      </c>
      <c r="N3265" t="s">
        <v>208</v>
      </c>
      <c r="O3265" t="s">
        <v>476</v>
      </c>
      <c r="P3265" t="s">
        <v>476</v>
      </c>
    </row>
    <row r="3266" spans="1:16">
      <c r="A3266" s="484" t="s">
        <v>2237</v>
      </c>
      <c r="B3266" s="485" t="s">
        <v>2236</v>
      </c>
      <c r="C3266" t="s">
        <v>2235</v>
      </c>
      <c r="D3266" t="s">
        <v>2235</v>
      </c>
      <c r="E3266" t="str">
        <f t="shared" ref="E3266:E3329" si="51">_xlfn.CONCAT(L3266," - ",D3266)</f>
        <v>186831 - WIT</v>
      </c>
      <c r="F3266" t="s">
        <v>1513</v>
      </c>
      <c r="G3266" t="s">
        <v>2234</v>
      </c>
      <c r="H3266" t="s">
        <v>2233</v>
      </c>
      <c r="I3266" t="s">
        <v>618</v>
      </c>
      <c r="J3266" t="s">
        <v>2232</v>
      </c>
      <c r="K3266" t="s">
        <v>208</v>
      </c>
      <c r="L3266" t="s">
        <v>2231</v>
      </c>
      <c r="N3266" t="s">
        <v>208</v>
      </c>
      <c r="O3266" t="s">
        <v>476</v>
      </c>
      <c r="P3266" t="s">
        <v>476</v>
      </c>
    </row>
    <row r="3267" spans="1:16">
      <c r="A3267" s="484" t="s">
        <v>135104</v>
      </c>
      <c r="B3267" s="485" t="s">
        <v>135103</v>
      </c>
      <c r="C3267" t="s">
        <v>135102</v>
      </c>
      <c r="D3267" t="s">
        <v>135101</v>
      </c>
      <c r="E3267" t="str">
        <f t="shared" si="51"/>
        <v>484866 - ACCES</v>
      </c>
      <c r="F3267" t="s">
        <v>8866</v>
      </c>
      <c r="G3267" t="s">
        <v>135100</v>
      </c>
      <c r="I3267" t="s">
        <v>626</v>
      </c>
      <c r="J3267" t="s">
        <v>135099</v>
      </c>
      <c r="K3267" t="s">
        <v>208</v>
      </c>
      <c r="L3267" t="s">
        <v>135098</v>
      </c>
      <c r="N3267" t="s">
        <v>208</v>
      </c>
      <c r="O3267" t="s">
        <v>476</v>
      </c>
      <c r="P3267" t="s">
        <v>476</v>
      </c>
    </row>
    <row r="3268" spans="1:16">
      <c r="A3268" s="484" t="s">
        <v>118416</v>
      </c>
      <c r="B3268" s="485" t="s">
        <v>118415</v>
      </c>
      <c r="C3268" t="s">
        <v>118414</v>
      </c>
      <c r="D3268" t="s">
        <v>118413</v>
      </c>
      <c r="E3268" t="str">
        <f t="shared" si="51"/>
        <v>341290 - SOLIDARITE FEMMES 21 ASSOCIATION</v>
      </c>
      <c r="F3268" t="s">
        <v>6896</v>
      </c>
      <c r="G3268" t="s">
        <v>118412</v>
      </c>
      <c r="H3268" t="s">
        <v>118411</v>
      </c>
      <c r="I3268" t="s">
        <v>1501</v>
      </c>
      <c r="J3268" t="s">
        <v>118410</v>
      </c>
      <c r="K3268" t="s">
        <v>208</v>
      </c>
      <c r="L3268" t="s">
        <v>118409</v>
      </c>
      <c r="N3268" t="s">
        <v>208</v>
      </c>
      <c r="O3268" t="s">
        <v>476</v>
      </c>
      <c r="P3268" t="s">
        <v>476</v>
      </c>
    </row>
    <row r="3269" spans="1:16">
      <c r="A3269" s="484" t="s">
        <v>70141</v>
      </c>
      <c r="B3269" s="485" t="s">
        <v>70140</v>
      </c>
      <c r="C3269" t="s">
        <v>70139</v>
      </c>
      <c r="D3269" t="s">
        <v>70138</v>
      </c>
      <c r="E3269" t="str">
        <f t="shared" si="51"/>
        <v>563328 - FORMATION CREATION - ESAS</v>
      </c>
      <c r="F3269" t="s">
        <v>4508</v>
      </c>
      <c r="G3269" t="s">
        <v>70137</v>
      </c>
      <c r="I3269" t="s">
        <v>1334</v>
      </c>
      <c r="J3269" t="s">
        <v>70136</v>
      </c>
      <c r="K3269" t="s">
        <v>208</v>
      </c>
      <c r="L3269" t="s">
        <v>70135</v>
      </c>
      <c r="N3269" t="s">
        <v>207</v>
      </c>
      <c r="O3269" t="s">
        <v>476</v>
      </c>
      <c r="P3269" t="s">
        <v>476</v>
      </c>
    </row>
    <row r="3270" spans="1:16">
      <c r="A3270" s="484" t="s">
        <v>120753</v>
      </c>
      <c r="B3270" s="485" t="s">
        <v>120752</v>
      </c>
      <c r="C3270" t="s">
        <v>120751</v>
      </c>
      <c r="D3270" t="s">
        <v>120751</v>
      </c>
      <c r="E3270" t="str">
        <f t="shared" si="51"/>
        <v>507842 - ASSOCIATION LE MAT</v>
      </c>
      <c r="F3270" t="s">
        <v>1808</v>
      </c>
      <c r="G3270" t="s">
        <v>120750</v>
      </c>
      <c r="I3270" t="s">
        <v>120749</v>
      </c>
      <c r="J3270" t="s">
        <v>120748</v>
      </c>
      <c r="K3270" t="s">
        <v>208</v>
      </c>
      <c r="L3270" t="s">
        <v>120747</v>
      </c>
      <c r="N3270" t="s">
        <v>208</v>
      </c>
      <c r="O3270" t="s">
        <v>476</v>
      </c>
      <c r="P3270" t="s">
        <v>476</v>
      </c>
    </row>
    <row r="3271" spans="1:16">
      <c r="A3271" s="484" t="s">
        <v>5256</v>
      </c>
      <c r="B3271" s="485" t="s">
        <v>5255</v>
      </c>
      <c r="C3271" t="s">
        <v>5254</v>
      </c>
      <c r="D3271" t="s">
        <v>5253</v>
      </c>
      <c r="E3271" t="str">
        <f t="shared" si="51"/>
        <v>85972 - UP MONTAUBAN</v>
      </c>
      <c r="F3271" t="s">
        <v>581</v>
      </c>
      <c r="G3271" t="s">
        <v>5252</v>
      </c>
      <c r="I3271" t="s">
        <v>1285</v>
      </c>
      <c r="J3271" t="s">
        <v>5251</v>
      </c>
      <c r="K3271" t="s">
        <v>208</v>
      </c>
      <c r="L3271" t="s">
        <v>5250</v>
      </c>
      <c r="N3271" t="s">
        <v>208</v>
      </c>
      <c r="O3271" t="s">
        <v>476</v>
      </c>
      <c r="P3271" t="s">
        <v>476</v>
      </c>
    </row>
    <row r="3272" spans="1:16">
      <c r="A3272" s="484" t="s">
        <v>80014</v>
      </c>
      <c r="B3272" s="485" t="s">
        <v>80013</v>
      </c>
      <c r="C3272" t="s">
        <v>80012</v>
      </c>
      <c r="D3272" t="s">
        <v>80011</v>
      </c>
      <c r="E3272" t="str">
        <f t="shared" si="51"/>
        <v>360648 - ENAIP METZ</v>
      </c>
      <c r="F3272" t="s">
        <v>2572</v>
      </c>
      <c r="G3272" t="s">
        <v>80010</v>
      </c>
      <c r="I3272" t="s">
        <v>23270</v>
      </c>
      <c r="J3272" t="s">
        <v>80009</v>
      </c>
      <c r="K3272" t="s">
        <v>208</v>
      </c>
      <c r="L3272" t="s">
        <v>80008</v>
      </c>
      <c r="N3272" t="s">
        <v>208</v>
      </c>
      <c r="O3272" t="s">
        <v>476</v>
      </c>
      <c r="P3272" t="s">
        <v>476</v>
      </c>
    </row>
    <row r="3273" spans="1:16">
      <c r="A3273" s="484" t="s">
        <v>128241</v>
      </c>
      <c r="B3273" s="485" t="s">
        <v>128240</v>
      </c>
      <c r="C3273" t="s">
        <v>128239</v>
      </c>
      <c r="D3273" t="s">
        <v>128238</v>
      </c>
      <c r="E3273" t="str">
        <f t="shared" si="51"/>
        <v>66849 - ARRC</v>
      </c>
      <c r="F3273" t="s">
        <v>23498</v>
      </c>
      <c r="G3273" t="s">
        <v>128237</v>
      </c>
      <c r="I3273" t="s">
        <v>860</v>
      </c>
      <c r="J3273" t="s">
        <v>128236</v>
      </c>
      <c r="K3273" t="s">
        <v>208</v>
      </c>
      <c r="L3273" t="s">
        <v>128235</v>
      </c>
      <c r="N3273" t="s">
        <v>208</v>
      </c>
      <c r="O3273" t="s">
        <v>476</v>
      </c>
      <c r="P3273" t="s">
        <v>476</v>
      </c>
    </row>
    <row r="3274" spans="1:16">
      <c r="A3274" s="484" t="s">
        <v>125977</v>
      </c>
      <c r="B3274" s="485" t="s">
        <v>125976</v>
      </c>
      <c r="C3274" t="s">
        <v>125975</v>
      </c>
      <c r="D3274" t="s">
        <v>125974</v>
      </c>
      <c r="E3274" t="str">
        <f t="shared" si="51"/>
        <v>156401 - ADASU ATSU 68</v>
      </c>
      <c r="F3274" t="s">
        <v>1817</v>
      </c>
      <c r="G3274" t="s">
        <v>36294</v>
      </c>
      <c r="I3274" t="s">
        <v>11536</v>
      </c>
      <c r="K3274" t="s">
        <v>208</v>
      </c>
      <c r="L3274" t="s">
        <v>125973</v>
      </c>
      <c r="N3274" t="s">
        <v>208</v>
      </c>
      <c r="O3274" t="s">
        <v>476</v>
      </c>
      <c r="P3274" t="s">
        <v>476</v>
      </c>
    </row>
    <row r="3275" spans="1:16">
      <c r="A3275" s="484" t="s">
        <v>47307</v>
      </c>
      <c r="B3275" s="485" t="s">
        <v>47278</v>
      </c>
      <c r="C3275" t="s">
        <v>47301</v>
      </c>
      <c r="D3275" t="s">
        <v>47306</v>
      </c>
      <c r="E3275" t="str">
        <f t="shared" si="51"/>
        <v>521700 - LA COMPAGNIE DE FORMATION PIGIER LYON 3</v>
      </c>
      <c r="F3275" t="s">
        <v>9340</v>
      </c>
      <c r="G3275" t="s">
        <v>47305</v>
      </c>
      <c r="H3275" t="s">
        <v>47304</v>
      </c>
      <c r="I3275" t="s">
        <v>3431</v>
      </c>
      <c r="K3275" t="s">
        <v>208</v>
      </c>
      <c r="L3275" t="s">
        <v>47303</v>
      </c>
      <c r="N3275" t="s">
        <v>207</v>
      </c>
      <c r="O3275" t="s">
        <v>476</v>
      </c>
      <c r="P3275" t="s">
        <v>476</v>
      </c>
    </row>
    <row r="3276" spans="1:16">
      <c r="A3276" s="484" t="s">
        <v>47338</v>
      </c>
      <c r="B3276" s="485" t="s">
        <v>47278</v>
      </c>
      <c r="C3276" t="s">
        <v>47331</v>
      </c>
      <c r="D3276" t="s">
        <v>47337</v>
      </c>
      <c r="E3276" t="str">
        <f t="shared" si="51"/>
        <v>185772 - LA COMPAGNIE DE FORMATION PIGIER STRASBOURG</v>
      </c>
      <c r="F3276" t="s">
        <v>8302</v>
      </c>
      <c r="G3276" t="s">
        <v>47336</v>
      </c>
      <c r="I3276" t="s">
        <v>579</v>
      </c>
      <c r="J3276" t="s">
        <v>47335</v>
      </c>
      <c r="K3276" t="s">
        <v>208</v>
      </c>
      <c r="L3276" t="s">
        <v>47334</v>
      </c>
      <c r="N3276" t="s">
        <v>207</v>
      </c>
      <c r="O3276" t="s">
        <v>476</v>
      </c>
      <c r="P3276" t="s">
        <v>47333</v>
      </c>
    </row>
    <row r="3277" spans="1:16">
      <c r="A3277" s="484" t="s">
        <v>47388</v>
      </c>
      <c r="B3277" s="485" t="s">
        <v>47278</v>
      </c>
      <c r="C3277" t="s">
        <v>47331</v>
      </c>
      <c r="D3277" t="s">
        <v>47387</v>
      </c>
      <c r="E3277" t="str">
        <f t="shared" si="51"/>
        <v>476900 - LA COMPAGNIE DE FORMATION BORDEAUX</v>
      </c>
      <c r="F3277" t="s">
        <v>47386</v>
      </c>
      <c r="G3277" t="s">
        <v>47385</v>
      </c>
      <c r="I3277" t="s">
        <v>749</v>
      </c>
      <c r="J3277" t="s">
        <v>47384</v>
      </c>
      <c r="K3277" t="s">
        <v>208</v>
      </c>
      <c r="L3277" t="s">
        <v>47383</v>
      </c>
      <c r="N3277" t="s">
        <v>208</v>
      </c>
      <c r="O3277" t="s">
        <v>476</v>
      </c>
      <c r="P3277" t="s">
        <v>476</v>
      </c>
    </row>
    <row r="3278" spans="1:16">
      <c r="A3278" s="484" t="s">
        <v>47353</v>
      </c>
      <c r="B3278" s="485" t="s">
        <v>47278</v>
      </c>
      <c r="C3278" t="s">
        <v>47331</v>
      </c>
      <c r="D3278" t="s">
        <v>47352</v>
      </c>
      <c r="E3278" t="str">
        <f t="shared" si="51"/>
        <v>488501 - LA COMPAGNIE DE FORMATION PIGIER MONTPELLIER</v>
      </c>
      <c r="F3278" t="s">
        <v>13021</v>
      </c>
      <c r="G3278" t="s">
        <v>47351</v>
      </c>
      <c r="I3278" t="s">
        <v>1542</v>
      </c>
      <c r="J3278" t="s">
        <v>47350</v>
      </c>
      <c r="K3278" t="s">
        <v>208</v>
      </c>
      <c r="L3278" t="s">
        <v>47349</v>
      </c>
      <c r="N3278" t="s">
        <v>207</v>
      </c>
      <c r="O3278" t="s">
        <v>476</v>
      </c>
      <c r="P3278" t="s">
        <v>476</v>
      </c>
    </row>
    <row r="3279" spans="1:16">
      <c r="A3279" s="484" t="s">
        <v>47382</v>
      </c>
      <c r="B3279" s="485" t="s">
        <v>47278</v>
      </c>
      <c r="C3279" t="s">
        <v>47331</v>
      </c>
      <c r="D3279" t="s">
        <v>47381</v>
      </c>
      <c r="E3279" t="str">
        <f t="shared" si="51"/>
        <v>554613 - LA COMPAGNIE DE FORMATION LABEGE</v>
      </c>
      <c r="F3279" t="s">
        <v>5402</v>
      </c>
      <c r="G3279" t="s">
        <v>47380</v>
      </c>
      <c r="I3279" t="s">
        <v>4726</v>
      </c>
      <c r="J3279" t="s">
        <v>47379</v>
      </c>
      <c r="K3279" t="s">
        <v>208</v>
      </c>
      <c r="L3279" t="s">
        <v>47378</v>
      </c>
      <c r="N3279" t="s">
        <v>207</v>
      </c>
      <c r="O3279" t="s">
        <v>476</v>
      </c>
      <c r="P3279" t="s">
        <v>476</v>
      </c>
    </row>
    <row r="3280" spans="1:16">
      <c r="A3280" s="484" t="s">
        <v>47377</v>
      </c>
      <c r="B3280" s="485" t="s">
        <v>47278</v>
      </c>
      <c r="C3280" t="s">
        <v>47331</v>
      </c>
      <c r="D3280" t="s">
        <v>47376</v>
      </c>
      <c r="E3280" t="str">
        <f t="shared" si="51"/>
        <v>492401 - LA COMPAGNIE DE FORMATION NICE PIGIER</v>
      </c>
      <c r="F3280" t="s">
        <v>12064</v>
      </c>
      <c r="G3280" t="s">
        <v>47375</v>
      </c>
      <c r="H3280" t="s">
        <v>47374</v>
      </c>
      <c r="I3280" t="s">
        <v>618</v>
      </c>
      <c r="J3280" t="s">
        <v>47373</v>
      </c>
      <c r="K3280" t="s">
        <v>208</v>
      </c>
      <c r="L3280" t="s">
        <v>47372</v>
      </c>
      <c r="N3280" t="s">
        <v>207</v>
      </c>
      <c r="O3280" t="s">
        <v>476</v>
      </c>
      <c r="P3280" t="s">
        <v>476</v>
      </c>
    </row>
    <row r="3281" spans="1:16">
      <c r="A3281" s="484" t="s">
        <v>47348</v>
      </c>
      <c r="B3281" s="485" t="s">
        <v>47278</v>
      </c>
      <c r="C3281" t="s">
        <v>47331</v>
      </c>
      <c r="D3281" t="s">
        <v>47347</v>
      </c>
      <c r="E3281" t="str">
        <f t="shared" si="51"/>
        <v>487302 - LA COMPAGNIE DE FORMATION PIGIER NANCY</v>
      </c>
      <c r="F3281" t="s">
        <v>5338</v>
      </c>
      <c r="G3281" t="s">
        <v>47346</v>
      </c>
      <c r="I3281" t="s">
        <v>2900</v>
      </c>
      <c r="J3281" t="s">
        <v>47345</v>
      </c>
      <c r="K3281" t="s">
        <v>208</v>
      </c>
      <c r="L3281" t="s">
        <v>47344</v>
      </c>
      <c r="N3281" t="s">
        <v>207</v>
      </c>
      <c r="O3281" t="s">
        <v>476</v>
      </c>
      <c r="P3281" t="s">
        <v>476</v>
      </c>
    </row>
    <row r="3282" spans="1:16">
      <c r="A3282" s="484" t="s">
        <v>47302</v>
      </c>
      <c r="B3282" s="485" t="s">
        <v>47278</v>
      </c>
      <c r="C3282" t="s">
        <v>47301</v>
      </c>
      <c r="D3282" t="s">
        <v>47300</v>
      </c>
      <c r="E3282" t="str">
        <f t="shared" si="51"/>
        <v>488926 - LA COMPAGNIE DE FORMATION PIGIER MONTIGNY LE BRETONNEUX</v>
      </c>
      <c r="F3282" t="s">
        <v>46036</v>
      </c>
      <c r="G3282" t="s">
        <v>47299</v>
      </c>
      <c r="I3282" t="s">
        <v>16705</v>
      </c>
      <c r="J3282" t="s">
        <v>47298</v>
      </c>
      <c r="K3282" t="s">
        <v>208</v>
      </c>
      <c r="L3282" t="s">
        <v>47297</v>
      </c>
      <c r="N3282" t="s">
        <v>207</v>
      </c>
      <c r="O3282" t="s">
        <v>476</v>
      </c>
      <c r="P3282" t="s">
        <v>476</v>
      </c>
    </row>
    <row r="3283" spans="1:16">
      <c r="A3283" s="484" t="s">
        <v>47332</v>
      </c>
      <c r="B3283" s="485" t="s">
        <v>47278</v>
      </c>
      <c r="C3283" t="s">
        <v>47331</v>
      </c>
      <c r="D3283" t="s">
        <v>47330</v>
      </c>
      <c r="E3283" t="str">
        <f t="shared" si="51"/>
        <v>489463 - PIGIER PERFORMANCE PARIS 19</v>
      </c>
      <c r="F3283" t="s">
        <v>4598</v>
      </c>
      <c r="G3283" t="s">
        <v>47329</v>
      </c>
      <c r="H3283" t="s">
        <v>47328</v>
      </c>
      <c r="I3283" t="s">
        <v>7052</v>
      </c>
      <c r="J3283" t="s">
        <v>47327</v>
      </c>
      <c r="K3283" t="s">
        <v>208</v>
      </c>
      <c r="L3283" t="s">
        <v>47326</v>
      </c>
      <c r="N3283" t="s">
        <v>207</v>
      </c>
      <c r="O3283" t="s">
        <v>476</v>
      </c>
      <c r="P3283" t="s">
        <v>476</v>
      </c>
    </row>
    <row r="3284" spans="1:16">
      <c r="A3284" s="484" t="s">
        <v>47371</v>
      </c>
      <c r="B3284" s="485" t="s">
        <v>47278</v>
      </c>
      <c r="C3284" t="s">
        <v>47331</v>
      </c>
      <c r="D3284" t="s">
        <v>47370</v>
      </c>
      <c r="E3284" t="str">
        <f t="shared" si="51"/>
        <v>490829 - LA COMPAGNIE DE FORMATION PARIS 15</v>
      </c>
      <c r="F3284" t="s">
        <v>7380</v>
      </c>
      <c r="G3284" t="s">
        <v>47369</v>
      </c>
      <c r="I3284" t="s">
        <v>1494</v>
      </c>
      <c r="J3284" t="s">
        <v>47368</v>
      </c>
      <c r="K3284" t="s">
        <v>208</v>
      </c>
      <c r="L3284" t="s">
        <v>47367</v>
      </c>
      <c r="N3284" t="s">
        <v>208</v>
      </c>
      <c r="O3284" t="s">
        <v>476</v>
      </c>
      <c r="P3284" t="s">
        <v>476</v>
      </c>
    </row>
    <row r="3285" spans="1:16">
      <c r="A3285" s="484" t="s">
        <v>47343</v>
      </c>
      <c r="B3285" s="485" t="s">
        <v>47278</v>
      </c>
      <c r="C3285" t="s">
        <v>47331</v>
      </c>
      <c r="D3285" t="s">
        <v>47342</v>
      </c>
      <c r="E3285" t="str">
        <f t="shared" si="51"/>
        <v>475919 - LA COMPAGNIE DE FORMATION PIGIER ST HERBLAIN</v>
      </c>
      <c r="F3285" t="s">
        <v>22835</v>
      </c>
      <c r="G3285" t="s">
        <v>47341</v>
      </c>
      <c r="I3285" t="s">
        <v>2507</v>
      </c>
      <c r="J3285" t="s">
        <v>47340</v>
      </c>
      <c r="K3285" t="s">
        <v>208</v>
      </c>
      <c r="L3285" t="s">
        <v>47339</v>
      </c>
      <c r="N3285" t="s">
        <v>207</v>
      </c>
      <c r="O3285" t="s">
        <v>476</v>
      </c>
      <c r="P3285" t="s">
        <v>476</v>
      </c>
    </row>
    <row r="3286" spans="1:16">
      <c r="A3286" s="484" t="s">
        <v>47366</v>
      </c>
      <c r="B3286" s="485" t="s">
        <v>47278</v>
      </c>
      <c r="C3286" t="s">
        <v>47331</v>
      </c>
      <c r="D3286" t="s">
        <v>47365</v>
      </c>
      <c r="E3286" t="str">
        <f t="shared" si="51"/>
        <v>481294 - LA COMPAGNIE DE FORMATION PIGIER DAMMARIE LES LYS</v>
      </c>
      <c r="F3286" t="s">
        <v>1378</v>
      </c>
      <c r="G3286" t="s">
        <v>47364</v>
      </c>
      <c r="H3286" t="s">
        <v>47363</v>
      </c>
      <c r="I3286" t="s">
        <v>47362</v>
      </c>
      <c r="J3286" t="s">
        <v>47361</v>
      </c>
      <c r="K3286" t="s">
        <v>208</v>
      </c>
      <c r="L3286" t="s">
        <v>47360</v>
      </c>
      <c r="N3286" t="s">
        <v>207</v>
      </c>
      <c r="O3286" t="s">
        <v>476</v>
      </c>
      <c r="P3286" t="s">
        <v>476</v>
      </c>
    </row>
    <row r="3287" spans="1:16">
      <c r="A3287" s="484" t="s">
        <v>47359</v>
      </c>
      <c r="B3287" s="485" t="s">
        <v>47278</v>
      </c>
      <c r="C3287" t="s">
        <v>47331</v>
      </c>
      <c r="D3287" t="s">
        <v>47358</v>
      </c>
      <c r="E3287" t="str">
        <f t="shared" si="51"/>
        <v>584034 - LA COMPAGNIE DE FORMATION PIGIER MBWAY BEGLES</v>
      </c>
      <c r="F3287" t="s">
        <v>47357</v>
      </c>
      <c r="G3287" t="s">
        <v>47356</v>
      </c>
      <c r="I3287" t="s">
        <v>11197</v>
      </c>
      <c r="J3287" t="s">
        <v>47355</v>
      </c>
      <c r="K3287" t="s">
        <v>208</v>
      </c>
      <c r="L3287" t="s">
        <v>47354</v>
      </c>
      <c r="N3287" t="s">
        <v>208</v>
      </c>
      <c r="O3287" t="s">
        <v>476</v>
      </c>
      <c r="P3287" t="s">
        <v>476</v>
      </c>
    </row>
    <row r="3288" spans="1:16">
      <c r="A3288" s="484" t="s">
        <v>47290</v>
      </c>
      <c r="B3288" s="485" t="s">
        <v>47278</v>
      </c>
      <c r="C3288" t="s">
        <v>47289</v>
      </c>
      <c r="D3288" t="s">
        <v>47288</v>
      </c>
      <c r="E3288" t="str">
        <f t="shared" si="51"/>
        <v>684442 - LA COMPAGNIE DE FORMATION PIGIER MBWAY MONTPELLIER</v>
      </c>
      <c r="F3288" t="s">
        <v>6584</v>
      </c>
      <c r="G3288" t="s">
        <v>47287</v>
      </c>
      <c r="H3288" t="s">
        <v>47286</v>
      </c>
      <c r="I3288" t="s">
        <v>1542</v>
      </c>
      <c r="K3288" t="s">
        <v>208</v>
      </c>
      <c r="L3288" t="s">
        <v>47285</v>
      </c>
      <c r="N3288" t="s">
        <v>208</v>
      </c>
      <c r="O3288" t="s">
        <v>476</v>
      </c>
      <c r="P3288" t="s">
        <v>476</v>
      </c>
    </row>
    <row r="3289" spans="1:16">
      <c r="A3289" s="484" t="s">
        <v>47284</v>
      </c>
      <c r="B3289" s="485" t="s">
        <v>47278</v>
      </c>
      <c r="C3289" t="s">
        <v>47283</v>
      </c>
      <c r="D3289" t="s">
        <v>47283</v>
      </c>
      <c r="E3289" t="str">
        <f t="shared" si="51"/>
        <v>674588 - LA COMPAGNIE DE LA FORMATION - ISCOM LYON</v>
      </c>
      <c r="F3289" t="s">
        <v>3223</v>
      </c>
      <c r="G3289" t="s">
        <v>47282</v>
      </c>
      <c r="I3289" t="s">
        <v>802</v>
      </c>
      <c r="J3289" t="s">
        <v>47281</v>
      </c>
      <c r="K3289" t="s">
        <v>208</v>
      </c>
      <c r="L3289" t="s">
        <v>47280</v>
      </c>
      <c r="N3289" t="s">
        <v>207</v>
      </c>
      <c r="O3289" t="s">
        <v>476</v>
      </c>
      <c r="P3289" t="s">
        <v>476</v>
      </c>
    </row>
    <row r="3290" spans="1:16">
      <c r="A3290" s="484" t="s">
        <v>47296</v>
      </c>
      <c r="B3290" s="485" t="s">
        <v>47278</v>
      </c>
      <c r="C3290" t="s">
        <v>47295</v>
      </c>
      <c r="D3290" t="s">
        <v>47294</v>
      </c>
      <c r="E3290" t="str">
        <f t="shared" si="51"/>
        <v>489451 - LA COMPAGNIE DE FORMATION - PIGIER LEVALLOIS PERRET</v>
      </c>
      <c r="F3290" t="s">
        <v>5613</v>
      </c>
      <c r="G3290" t="s">
        <v>47293</v>
      </c>
      <c r="I3290" t="s">
        <v>11554</v>
      </c>
      <c r="J3290" t="s">
        <v>47292</v>
      </c>
      <c r="K3290" t="s">
        <v>208</v>
      </c>
      <c r="L3290" t="s">
        <v>47291</v>
      </c>
      <c r="N3290" t="s">
        <v>207</v>
      </c>
      <c r="O3290" t="s">
        <v>476</v>
      </c>
      <c r="P3290" t="s">
        <v>476</v>
      </c>
    </row>
    <row r="3291" spans="1:16">
      <c r="A3291" s="484" t="s">
        <v>78452</v>
      </c>
      <c r="B3291" s="485" t="s">
        <v>47278</v>
      </c>
      <c r="C3291" t="s">
        <v>78451</v>
      </c>
      <c r="D3291" t="s">
        <v>78450</v>
      </c>
      <c r="E3291" t="str">
        <f t="shared" si="51"/>
        <v>645898 - ESICAD ISCOM MONTPELLIER</v>
      </c>
      <c r="F3291" t="s">
        <v>38625</v>
      </c>
      <c r="G3291" t="s">
        <v>78449</v>
      </c>
      <c r="I3291" t="s">
        <v>1542</v>
      </c>
      <c r="J3291" t="s">
        <v>78448</v>
      </c>
      <c r="K3291" t="s">
        <v>208</v>
      </c>
      <c r="L3291" t="s">
        <v>78447</v>
      </c>
      <c r="N3291" t="s">
        <v>207</v>
      </c>
      <c r="O3291" t="s">
        <v>476</v>
      </c>
      <c r="P3291" t="s">
        <v>476</v>
      </c>
    </row>
    <row r="3292" spans="1:16">
      <c r="A3292" s="484" t="s">
        <v>47319</v>
      </c>
      <c r="B3292" s="485" t="s">
        <v>47278</v>
      </c>
      <c r="C3292" t="s">
        <v>47318</v>
      </c>
      <c r="D3292" t="s">
        <v>47317</v>
      </c>
      <c r="E3292" t="str">
        <f t="shared" si="51"/>
        <v>683796 - LA COMPAGNIE DE FORMATION LYON</v>
      </c>
      <c r="F3292" t="s">
        <v>8230</v>
      </c>
      <c r="G3292" t="s">
        <v>47316</v>
      </c>
      <c r="I3292" t="s">
        <v>802</v>
      </c>
      <c r="J3292" t="s">
        <v>47315</v>
      </c>
      <c r="K3292" t="s">
        <v>208</v>
      </c>
      <c r="L3292" t="s">
        <v>47314</v>
      </c>
      <c r="N3292" t="s">
        <v>207</v>
      </c>
      <c r="O3292" t="s">
        <v>476</v>
      </c>
      <c r="P3292" t="s">
        <v>476</v>
      </c>
    </row>
    <row r="3293" spans="1:16">
      <c r="A3293" s="484" t="s">
        <v>47279</v>
      </c>
      <c r="B3293" s="485" t="s">
        <v>47278</v>
      </c>
      <c r="C3293" t="s">
        <v>47277</v>
      </c>
      <c r="D3293" t="s">
        <v>47276</v>
      </c>
      <c r="E3293" t="str">
        <f t="shared" si="51"/>
        <v>647731 - LA COMPAGNIE DE LA FORMATION LYON 7</v>
      </c>
      <c r="F3293" t="s">
        <v>6401</v>
      </c>
      <c r="G3293" t="s">
        <v>47275</v>
      </c>
      <c r="H3293" t="s">
        <v>47274</v>
      </c>
      <c r="I3293" t="s">
        <v>802</v>
      </c>
      <c r="J3293" t="s">
        <v>47273</v>
      </c>
      <c r="K3293" t="s">
        <v>208</v>
      </c>
      <c r="L3293" t="s">
        <v>47272</v>
      </c>
      <c r="N3293" t="s">
        <v>207</v>
      </c>
      <c r="O3293" t="s">
        <v>476</v>
      </c>
      <c r="P3293" t="s">
        <v>476</v>
      </c>
    </row>
    <row r="3294" spans="1:16">
      <c r="A3294" s="484" t="s">
        <v>50128</v>
      </c>
      <c r="B3294" s="485" t="s">
        <v>47278</v>
      </c>
      <c r="C3294" t="s">
        <v>50127</v>
      </c>
      <c r="D3294" t="s">
        <v>50126</v>
      </c>
      <c r="E3294" t="str">
        <f t="shared" si="51"/>
        <v>678983 - ISCOM DE LCF LABEGE</v>
      </c>
      <c r="F3294" t="s">
        <v>1183</v>
      </c>
      <c r="G3294" t="s">
        <v>50125</v>
      </c>
      <c r="I3294" t="s">
        <v>4726</v>
      </c>
      <c r="J3294" t="s">
        <v>50124</v>
      </c>
      <c r="K3294" t="s">
        <v>208</v>
      </c>
      <c r="L3294" t="s">
        <v>50123</v>
      </c>
      <c r="N3294" t="s">
        <v>207</v>
      </c>
      <c r="O3294" t="s">
        <v>476</v>
      </c>
      <c r="P3294" t="s">
        <v>476</v>
      </c>
    </row>
    <row r="3295" spans="1:16">
      <c r="A3295" s="484" t="s">
        <v>47325</v>
      </c>
      <c r="B3295" s="485" t="s">
        <v>47278</v>
      </c>
      <c r="C3295" t="s">
        <v>47324</v>
      </c>
      <c r="D3295" t="s">
        <v>47323</v>
      </c>
      <c r="E3295" t="str">
        <f t="shared" si="51"/>
        <v>661648 - LA COMPAGNIE DE FORMATION MAUGUIO</v>
      </c>
      <c r="F3295" t="s">
        <v>31607</v>
      </c>
      <c r="G3295" t="s">
        <v>47322</v>
      </c>
      <c r="I3295" t="s">
        <v>9072</v>
      </c>
      <c r="J3295" t="s">
        <v>47321</v>
      </c>
      <c r="K3295" t="s">
        <v>208</v>
      </c>
      <c r="L3295" t="s">
        <v>47320</v>
      </c>
      <c r="N3295" t="s">
        <v>207</v>
      </c>
      <c r="O3295" t="s">
        <v>476</v>
      </c>
      <c r="P3295" t="s">
        <v>476</v>
      </c>
    </row>
    <row r="3296" spans="1:16">
      <c r="A3296" s="484" t="s">
        <v>47313</v>
      </c>
      <c r="B3296" s="485" t="s">
        <v>47278</v>
      </c>
      <c r="C3296" t="s">
        <v>47301</v>
      </c>
      <c r="D3296" t="s">
        <v>47312</v>
      </c>
      <c r="E3296" t="str">
        <f t="shared" si="51"/>
        <v>673780 - LA COMPAGNIE DE FORMATION NIMES</v>
      </c>
      <c r="F3296" t="s">
        <v>47311</v>
      </c>
      <c r="G3296" t="s">
        <v>47310</v>
      </c>
      <c r="I3296" t="s">
        <v>1321</v>
      </c>
      <c r="J3296" t="s">
        <v>47309</v>
      </c>
      <c r="K3296" t="s">
        <v>208</v>
      </c>
      <c r="L3296" t="s">
        <v>47308</v>
      </c>
      <c r="N3296" t="s">
        <v>208</v>
      </c>
      <c r="O3296" t="s">
        <v>476</v>
      </c>
      <c r="P3296" t="s">
        <v>476</v>
      </c>
    </row>
    <row r="3297" spans="1:16">
      <c r="A3297" s="484" t="s">
        <v>42529</v>
      </c>
      <c r="B3297" s="485" t="s">
        <v>42528</v>
      </c>
      <c r="C3297" t="s">
        <v>42527</v>
      </c>
      <c r="D3297" t="s">
        <v>42527</v>
      </c>
      <c r="E3297" t="str">
        <f t="shared" si="51"/>
        <v>603235 - LIGUE PACA DU SPORT ADAPTE</v>
      </c>
      <c r="F3297" t="s">
        <v>30453</v>
      </c>
      <c r="G3297" t="s">
        <v>42526</v>
      </c>
      <c r="H3297" t="s">
        <v>42525</v>
      </c>
      <c r="I3297" t="s">
        <v>1845</v>
      </c>
      <c r="J3297" t="s">
        <v>42524</v>
      </c>
      <c r="K3297" t="s">
        <v>208</v>
      </c>
      <c r="L3297" t="s">
        <v>42523</v>
      </c>
      <c r="N3297" t="s">
        <v>208</v>
      </c>
      <c r="O3297" t="s">
        <v>476</v>
      </c>
      <c r="P3297" t="s">
        <v>476</v>
      </c>
    </row>
    <row r="3298" spans="1:16">
      <c r="A3298" s="484" t="s">
        <v>116464</v>
      </c>
      <c r="B3298" s="485" t="s">
        <v>116463</v>
      </c>
      <c r="C3298" t="s">
        <v>116462</v>
      </c>
      <c r="D3298" t="s">
        <v>116462</v>
      </c>
      <c r="E3298" t="str">
        <f t="shared" si="51"/>
        <v>301395 - AUTO ECOLE DUMAS</v>
      </c>
      <c r="F3298" t="s">
        <v>10536</v>
      </c>
      <c r="H3298" t="s">
        <v>116461</v>
      </c>
      <c r="I3298" t="s">
        <v>19305</v>
      </c>
      <c r="J3298" t="s">
        <v>116460</v>
      </c>
      <c r="K3298" t="s">
        <v>208</v>
      </c>
      <c r="L3298" t="s">
        <v>116459</v>
      </c>
      <c r="N3298" t="s">
        <v>208</v>
      </c>
      <c r="O3298" t="s">
        <v>476</v>
      </c>
      <c r="P3298" t="s">
        <v>476</v>
      </c>
    </row>
    <row r="3299" spans="1:16">
      <c r="A3299" s="484" t="s">
        <v>93388</v>
      </c>
      <c r="B3299" s="485" t="s">
        <v>93387</v>
      </c>
      <c r="C3299" t="s">
        <v>93386</v>
      </c>
      <c r="D3299" t="s">
        <v>93385</v>
      </c>
      <c r="E3299" t="str">
        <f t="shared" si="51"/>
        <v>570825 - CROS CORSE AJACCIO</v>
      </c>
      <c r="F3299" t="s">
        <v>2524</v>
      </c>
      <c r="G3299" t="s">
        <v>93384</v>
      </c>
      <c r="H3299" t="s">
        <v>93383</v>
      </c>
      <c r="I3299" t="s">
        <v>12251</v>
      </c>
      <c r="J3299" t="s">
        <v>93382</v>
      </c>
      <c r="K3299" t="s">
        <v>208</v>
      </c>
      <c r="L3299" t="s">
        <v>93381</v>
      </c>
      <c r="N3299" t="s">
        <v>208</v>
      </c>
      <c r="O3299" t="s">
        <v>476</v>
      </c>
      <c r="P3299" t="s">
        <v>476</v>
      </c>
    </row>
    <row r="3300" spans="1:16">
      <c r="A3300" s="484" t="s">
        <v>118229</v>
      </c>
      <c r="B3300" s="485" t="s">
        <v>118228</v>
      </c>
      <c r="C3300" t="s">
        <v>118227</v>
      </c>
      <c r="D3300" t="s">
        <v>118226</v>
      </c>
      <c r="E3300" t="str">
        <f t="shared" si="51"/>
        <v>617120 - ASSOCIATION  ATL</v>
      </c>
      <c r="F3300" t="s">
        <v>30224</v>
      </c>
      <c r="G3300" t="s">
        <v>118225</v>
      </c>
      <c r="H3300" t="s">
        <v>118224</v>
      </c>
      <c r="I3300" t="s">
        <v>7934</v>
      </c>
      <c r="J3300" t="s">
        <v>118223</v>
      </c>
      <c r="K3300" t="s">
        <v>208</v>
      </c>
      <c r="L3300" t="s">
        <v>118222</v>
      </c>
      <c r="N3300" t="s">
        <v>208</v>
      </c>
      <c r="O3300" t="s">
        <v>476</v>
      </c>
      <c r="P3300" t="s">
        <v>476</v>
      </c>
    </row>
    <row r="3301" spans="1:16">
      <c r="A3301" s="484" t="s">
        <v>49627</v>
      </c>
      <c r="B3301" s="485" t="s">
        <v>49626</v>
      </c>
      <c r="C3301" t="s">
        <v>49625</v>
      </c>
      <c r="D3301" t="s">
        <v>49624</v>
      </c>
      <c r="E3301" t="str">
        <f t="shared" si="51"/>
        <v>493790 - JALADE FRANCOIS J2F</v>
      </c>
      <c r="F3301" t="s">
        <v>2378</v>
      </c>
      <c r="G3301" t="s">
        <v>49623</v>
      </c>
      <c r="H3301" t="s">
        <v>36701</v>
      </c>
      <c r="I3301" t="s">
        <v>49622</v>
      </c>
      <c r="J3301" t="s">
        <v>49621</v>
      </c>
      <c r="K3301" t="s">
        <v>208</v>
      </c>
      <c r="L3301" t="s">
        <v>49620</v>
      </c>
      <c r="N3301" t="s">
        <v>208</v>
      </c>
      <c r="O3301" t="s">
        <v>476</v>
      </c>
      <c r="P3301" t="s">
        <v>476</v>
      </c>
    </row>
    <row r="3302" spans="1:16">
      <c r="A3302" s="484" t="s">
        <v>105614</v>
      </c>
      <c r="B3302" s="485" t="s">
        <v>105613</v>
      </c>
      <c r="C3302" t="s">
        <v>105612</v>
      </c>
      <c r="D3302" t="s">
        <v>105611</v>
      </c>
      <c r="E3302" t="str">
        <f t="shared" si="51"/>
        <v>414426 - CIDFF 07 ARDECHE AUBENAS</v>
      </c>
      <c r="F3302" t="s">
        <v>26430</v>
      </c>
      <c r="G3302" t="s">
        <v>105610</v>
      </c>
      <c r="H3302" t="s">
        <v>105609</v>
      </c>
      <c r="I3302" t="s">
        <v>27063</v>
      </c>
      <c r="J3302" t="s">
        <v>105608</v>
      </c>
      <c r="K3302" t="s">
        <v>208</v>
      </c>
      <c r="L3302" t="s">
        <v>105607</v>
      </c>
      <c r="N3302" t="s">
        <v>208</v>
      </c>
      <c r="O3302" t="s">
        <v>476</v>
      </c>
      <c r="P3302" t="s">
        <v>476</v>
      </c>
    </row>
    <row r="3303" spans="1:16">
      <c r="A3303" s="484" t="s">
        <v>24910</v>
      </c>
      <c r="B3303" s="485" t="s">
        <v>24909</v>
      </c>
      <c r="C3303" t="s">
        <v>24908</v>
      </c>
      <c r="D3303" t="s">
        <v>24907</v>
      </c>
      <c r="E3303" t="str">
        <f t="shared" si="51"/>
        <v>1867 - PSYFA</v>
      </c>
      <c r="G3303" t="s">
        <v>15665</v>
      </c>
      <c r="I3303" t="s">
        <v>24906</v>
      </c>
      <c r="J3303" t="s">
        <v>24905</v>
      </c>
      <c r="K3303" t="s">
        <v>208</v>
      </c>
      <c r="L3303" t="s">
        <v>24904</v>
      </c>
      <c r="N3303" t="s">
        <v>208</v>
      </c>
      <c r="O3303" t="s">
        <v>476</v>
      </c>
      <c r="P3303" t="s">
        <v>476</v>
      </c>
    </row>
    <row r="3304" spans="1:16">
      <c r="A3304" s="484" t="s">
        <v>45858</v>
      </c>
      <c r="B3304" s="485" t="s">
        <v>45857</v>
      </c>
      <c r="C3304" t="s">
        <v>45856</v>
      </c>
      <c r="D3304" t="s">
        <v>45855</v>
      </c>
      <c r="E3304" t="str">
        <f t="shared" si="51"/>
        <v>336336 - LSF MEDITERRANEE</v>
      </c>
      <c r="F3304" t="s">
        <v>5530</v>
      </c>
      <c r="G3304" t="s">
        <v>45854</v>
      </c>
      <c r="I3304" t="s">
        <v>20143</v>
      </c>
      <c r="J3304" t="s">
        <v>45853</v>
      </c>
      <c r="K3304" t="s">
        <v>208</v>
      </c>
      <c r="L3304" t="s">
        <v>45852</v>
      </c>
      <c r="N3304" t="s">
        <v>208</v>
      </c>
      <c r="O3304" t="s">
        <v>476</v>
      </c>
      <c r="P3304" t="s">
        <v>476</v>
      </c>
    </row>
    <row r="3305" spans="1:16">
      <c r="A3305" s="484" t="s">
        <v>12541</v>
      </c>
      <c r="B3305" s="485" t="s">
        <v>12540</v>
      </c>
      <c r="C3305" t="s">
        <v>12539</v>
      </c>
      <c r="D3305" t="s">
        <v>12538</v>
      </c>
      <c r="E3305" t="str">
        <f t="shared" si="51"/>
        <v>685100 - STYREL LE PLESSIS PATE</v>
      </c>
      <c r="F3305" t="s">
        <v>8902</v>
      </c>
      <c r="G3305" t="s">
        <v>12537</v>
      </c>
      <c r="H3305" t="s">
        <v>12536</v>
      </c>
      <c r="I3305" t="s">
        <v>12535</v>
      </c>
      <c r="J3305" t="s">
        <v>12534</v>
      </c>
      <c r="K3305" t="s">
        <v>208</v>
      </c>
      <c r="L3305" t="s">
        <v>12533</v>
      </c>
      <c r="N3305" t="s">
        <v>208</v>
      </c>
      <c r="O3305" t="s">
        <v>476</v>
      </c>
      <c r="P3305" t="s">
        <v>476</v>
      </c>
    </row>
    <row r="3306" spans="1:16">
      <c r="A3306" s="484" t="s">
        <v>70002</v>
      </c>
      <c r="B3306" s="485" t="s">
        <v>70001</v>
      </c>
      <c r="C3306" t="s">
        <v>70000</v>
      </c>
      <c r="D3306" t="s">
        <v>69999</v>
      </c>
      <c r="E3306" t="str">
        <f t="shared" si="51"/>
        <v>40320 - FORMAREC</v>
      </c>
      <c r="F3306" t="s">
        <v>19544</v>
      </c>
      <c r="G3306" t="s">
        <v>69998</v>
      </c>
      <c r="I3306" t="s">
        <v>3032</v>
      </c>
      <c r="K3306" t="s">
        <v>208</v>
      </c>
      <c r="L3306" t="s">
        <v>69997</v>
      </c>
      <c r="N3306" t="s">
        <v>208</v>
      </c>
      <c r="O3306" t="s">
        <v>476</v>
      </c>
      <c r="P3306" t="s">
        <v>476</v>
      </c>
    </row>
    <row r="3307" spans="1:16">
      <c r="A3307" s="484" t="s">
        <v>68417</v>
      </c>
      <c r="B3307" s="485" t="s">
        <v>68416</v>
      </c>
      <c r="C3307" t="s">
        <v>68415</v>
      </c>
      <c r="D3307" t="s">
        <v>68415</v>
      </c>
      <c r="E3307" t="str">
        <f t="shared" si="51"/>
        <v>430110 - FRANCOIS MAUGIN SAS</v>
      </c>
      <c r="G3307" t="s">
        <v>68414</v>
      </c>
      <c r="I3307" t="s">
        <v>12757</v>
      </c>
      <c r="J3307" t="s">
        <v>68413</v>
      </c>
      <c r="K3307" t="s">
        <v>208</v>
      </c>
      <c r="L3307" t="s">
        <v>68412</v>
      </c>
      <c r="N3307" t="s">
        <v>208</v>
      </c>
      <c r="O3307" t="s">
        <v>476</v>
      </c>
      <c r="P3307" t="s">
        <v>476</v>
      </c>
    </row>
    <row r="3308" spans="1:16">
      <c r="A3308" s="484" t="s">
        <v>118533</v>
      </c>
      <c r="B3308" s="485" t="s">
        <v>118532</v>
      </c>
      <c r="C3308" t="s">
        <v>118531</v>
      </c>
      <c r="D3308" t="s">
        <v>118530</v>
      </c>
      <c r="E3308" t="str">
        <f t="shared" si="51"/>
        <v>62091 - IRCOM</v>
      </c>
      <c r="G3308" t="s">
        <v>118529</v>
      </c>
      <c r="H3308" t="s">
        <v>118528</v>
      </c>
      <c r="I3308" t="s">
        <v>40354</v>
      </c>
      <c r="J3308" t="s">
        <v>118527</v>
      </c>
      <c r="K3308" t="s">
        <v>208</v>
      </c>
      <c r="L3308" t="s">
        <v>118526</v>
      </c>
      <c r="N3308" t="s">
        <v>208</v>
      </c>
      <c r="O3308" t="s">
        <v>476</v>
      </c>
      <c r="P3308" t="s">
        <v>476</v>
      </c>
    </row>
    <row r="3309" spans="1:16">
      <c r="A3309" s="484" t="s">
        <v>37309</v>
      </c>
      <c r="B3309" s="485" t="s">
        <v>37308</v>
      </c>
      <c r="C3309" t="s">
        <v>37307</v>
      </c>
      <c r="D3309" t="s">
        <v>37306</v>
      </c>
      <c r="E3309" t="str">
        <f t="shared" si="51"/>
        <v>684200 - MCE</v>
      </c>
      <c r="F3309" t="s">
        <v>20707</v>
      </c>
      <c r="G3309" t="s">
        <v>37305</v>
      </c>
      <c r="H3309" t="s">
        <v>37304</v>
      </c>
      <c r="I3309" t="s">
        <v>37303</v>
      </c>
      <c r="J3309" t="s">
        <v>37302</v>
      </c>
      <c r="K3309" t="s">
        <v>208</v>
      </c>
      <c r="L3309" t="s">
        <v>37301</v>
      </c>
      <c r="N3309" t="s">
        <v>208</v>
      </c>
      <c r="O3309" t="s">
        <v>476</v>
      </c>
      <c r="P3309" t="s">
        <v>476</v>
      </c>
    </row>
    <row r="3310" spans="1:16">
      <c r="A3310" s="484" t="s">
        <v>130272</v>
      </c>
      <c r="B3310" s="485" t="s">
        <v>130271</v>
      </c>
      <c r="C3310" t="s">
        <v>130270</v>
      </c>
      <c r="D3310" t="s">
        <v>130269</v>
      </c>
      <c r="E3310" t="str">
        <f t="shared" si="51"/>
        <v>400907 - ALLIANCE FRANCAISE BORDEAUX</v>
      </c>
      <c r="F3310" t="s">
        <v>1513</v>
      </c>
      <c r="G3310" t="s">
        <v>130268</v>
      </c>
      <c r="I3310" t="s">
        <v>749</v>
      </c>
      <c r="J3310" t="s">
        <v>130267</v>
      </c>
      <c r="K3310" t="s">
        <v>208</v>
      </c>
      <c r="L3310" t="s">
        <v>130266</v>
      </c>
      <c r="N3310" t="s">
        <v>208</v>
      </c>
      <c r="O3310" t="s">
        <v>476</v>
      </c>
      <c r="P3310" t="s">
        <v>476</v>
      </c>
    </row>
    <row r="3311" spans="1:16">
      <c r="A3311" s="484" t="s">
        <v>83980</v>
      </c>
      <c r="B3311" s="485" t="s">
        <v>83979</v>
      </c>
      <c r="C3311" t="s">
        <v>83978</v>
      </c>
      <c r="D3311" t="s">
        <v>83978</v>
      </c>
      <c r="E3311" t="str">
        <f t="shared" si="51"/>
        <v>428462 - ECOLE EMILE COHL</v>
      </c>
      <c r="F3311" t="s">
        <v>1077</v>
      </c>
      <c r="G3311" t="s">
        <v>19979</v>
      </c>
      <c r="I3311" t="s">
        <v>3431</v>
      </c>
      <c r="J3311" t="s">
        <v>83977</v>
      </c>
      <c r="K3311" t="s">
        <v>208</v>
      </c>
      <c r="L3311" t="s">
        <v>83976</v>
      </c>
      <c r="N3311" t="s">
        <v>208</v>
      </c>
      <c r="O3311" t="s">
        <v>476</v>
      </c>
      <c r="P3311" t="s">
        <v>476</v>
      </c>
    </row>
    <row r="3312" spans="1:16">
      <c r="A3312" s="484" t="s">
        <v>4782</v>
      </c>
      <c r="B3312" s="485" t="s">
        <v>4781</v>
      </c>
      <c r="C3312" t="s">
        <v>4780</v>
      </c>
      <c r="D3312" t="s">
        <v>4779</v>
      </c>
      <c r="E3312" t="str">
        <f t="shared" si="51"/>
        <v>670807 - URMET FRANCE ROISSY EN FRANCE</v>
      </c>
      <c r="F3312" t="s">
        <v>4491</v>
      </c>
      <c r="G3312" t="s">
        <v>4778</v>
      </c>
      <c r="H3312" t="s">
        <v>4777</v>
      </c>
      <c r="I3312" t="s">
        <v>4776</v>
      </c>
      <c r="J3312" t="s">
        <v>4775</v>
      </c>
      <c r="K3312" t="s">
        <v>208</v>
      </c>
      <c r="L3312" t="s">
        <v>4774</v>
      </c>
      <c r="N3312" t="s">
        <v>208</v>
      </c>
      <c r="O3312" t="s">
        <v>476</v>
      </c>
      <c r="P3312" t="s">
        <v>476</v>
      </c>
    </row>
    <row r="3313" spans="1:16">
      <c r="A3313" s="484" t="s">
        <v>107854</v>
      </c>
      <c r="B3313" s="485" t="s">
        <v>107853</v>
      </c>
      <c r="C3313" t="s">
        <v>107852</v>
      </c>
      <c r="D3313" t="s">
        <v>107851</v>
      </c>
      <c r="E3313" t="str">
        <f t="shared" si="51"/>
        <v>552343 - CJT</v>
      </c>
      <c r="F3313" t="s">
        <v>2524</v>
      </c>
      <c r="G3313" t="s">
        <v>107850</v>
      </c>
      <c r="I3313" t="s">
        <v>24493</v>
      </c>
      <c r="J3313" t="s">
        <v>107849</v>
      </c>
      <c r="K3313" t="s">
        <v>208</v>
      </c>
      <c r="L3313" t="s">
        <v>107848</v>
      </c>
      <c r="N3313" t="s">
        <v>208</v>
      </c>
      <c r="O3313" t="s">
        <v>476</v>
      </c>
      <c r="P3313" t="s">
        <v>476</v>
      </c>
    </row>
    <row r="3314" spans="1:16">
      <c r="A3314" s="484" t="s">
        <v>91485</v>
      </c>
      <c r="B3314" s="485" t="s">
        <v>91484</v>
      </c>
      <c r="C3314" t="s">
        <v>91483</v>
      </c>
      <c r="D3314" t="s">
        <v>91482</v>
      </c>
      <c r="E3314" t="str">
        <f t="shared" si="51"/>
        <v>484994 - COUDRON LIONEL</v>
      </c>
      <c r="F3314" t="s">
        <v>2453</v>
      </c>
      <c r="G3314" t="s">
        <v>91481</v>
      </c>
      <c r="I3314" t="s">
        <v>626</v>
      </c>
      <c r="J3314" t="s">
        <v>91480</v>
      </c>
      <c r="K3314" t="s">
        <v>208</v>
      </c>
      <c r="L3314" t="s">
        <v>91479</v>
      </c>
      <c r="N3314" t="s">
        <v>208</v>
      </c>
      <c r="O3314" t="s">
        <v>476</v>
      </c>
      <c r="P3314" t="s">
        <v>476</v>
      </c>
    </row>
    <row r="3315" spans="1:16">
      <c r="A3315" s="484" t="s">
        <v>125028</v>
      </c>
      <c r="B3315" s="485" t="s">
        <v>125027</v>
      </c>
      <c r="C3315" t="s">
        <v>125026</v>
      </c>
      <c r="D3315" t="s">
        <v>125025</v>
      </c>
      <c r="E3315" t="str">
        <f t="shared" si="51"/>
        <v>466475 - AFIIG</v>
      </c>
      <c r="F3315" t="s">
        <v>7062</v>
      </c>
      <c r="G3315" t="s">
        <v>125024</v>
      </c>
      <c r="H3315" t="s">
        <v>125023</v>
      </c>
      <c r="I3315" t="s">
        <v>1837</v>
      </c>
      <c r="K3315" t="s">
        <v>208</v>
      </c>
      <c r="L3315" t="s">
        <v>125022</v>
      </c>
      <c r="N3315" t="s">
        <v>208</v>
      </c>
      <c r="O3315" t="s">
        <v>476</v>
      </c>
      <c r="P3315" t="s">
        <v>476</v>
      </c>
    </row>
    <row r="3316" spans="1:16">
      <c r="A3316" s="484" t="s">
        <v>124258</v>
      </c>
      <c r="B3316" s="485" t="s">
        <v>124257</v>
      </c>
      <c r="C3316" t="s">
        <v>124256</v>
      </c>
      <c r="D3316" t="s">
        <v>124255</v>
      </c>
      <c r="E3316" t="str">
        <f t="shared" si="51"/>
        <v>571398 - AFCEPF MONTROUGE</v>
      </c>
      <c r="F3316" t="s">
        <v>46230</v>
      </c>
      <c r="G3316" t="s">
        <v>124254</v>
      </c>
      <c r="I3316" t="s">
        <v>4760</v>
      </c>
      <c r="J3316" t="s">
        <v>124253</v>
      </c>
      <c r="K3316" t="s">
        <v>208</v>
      </c>
      <c r="L3316" t="s">
        <v>124252</v>
      </c>
      <c r="N3316" t="s">
        <v>208</v>
      </c>
      <c r="O3316" t="s">
        <v>476</v>
      </c>
      <c r="P3316" t="s">
        <v>476</v>
      </c>
    </row>
    <row r="3317" spans="1:16">
      <c r="A3317" s="484" t="s">
        <v>11869</v>
      </c>
      <c r="B3317" s="485" t="s">
        <v>11868</v>
      </c>
      <c r="C3317" t="s">
        <v>11867</v>
      </c>
      <c r="D3317" t="s">
        <v>11866</v>
      </c>
      <c r="E3317" t="str">
        <f t="shared" si="51"/>
        <v>547256 - SAF</v>
      </c>
      <c r="F3317" t="s">
        <v>11865</v>
      </c>
      <c r="G3317" t="s">
        <v>11864</v>
      </c>
      <c r="I3317" t="s">
        <v>1207</v>
      </c>
      <c r="J3317" t="s">
        <v>11863</v>
      </c>
      <c r="K3317" t="s">
        <v>208</v>
      </c>
      <c r="L3317" t="s">
        <v>11862</v>
      </c>
      <c r="N3317" t="s">
        <v>208</v>
      </c>
      <c r="O3317" t="s">
        <v>476</v>
      </c>
      <c r="P3317" t="s">
        <v>476</v>
      </c>
    </row>
    <row r="3318" spans="1:16">
      <c r="A3318" s="484" t="s">
        <v>32466</v>
      </c>
      <c r="B3318" s="485" t="s">
        <v>32465</v>
      </c>
      <c r="C3318" t="s">
        <v>32464</v>
      </c>
      <c r="D3318" t="s">
        <v>32463</v>
      </c>
      <c r="E3318" t="str">
        <f t="shared" si="51"/>
        <v>381135 - ORS PACA</v>
      </c>
      <c r="F3318" t="s">
        <v>2801</v>
      </c>
      <c r="G3318" t="s">
        <v>32462</v>
      </c>
      <c r="H3318" t="s">
        <v>32461</v>
      </c>
      <c r="I3318" t="s">
        <v>1035</v>
      </c>
      <c r="J3318" t="s">
        <v>32460</v>
      </c>
      <c r="K3318" t="s">
        <v>32459</v>
      </c>
      <c r="L3318" t="s">
        <v>32458</v>
      </c>
      <c r="N3318" t="s">
        <v>208</v>
      </c>
      <c r="O3318" t="s">
        <v>476</v>
      </c>
      <c r="P3318" t="s">
        <v>476</v>
      </c>
    </row>
    <row r="3319" spans="1:16">
      <c r="A3319" s="484" t="s">
        <v>7853</v>
      </c>
      <c r="B3319" s="485" t="s">
        <v>7852</v>
      </c>
      <c r="C3319" t="s">
        <v>7851</v>
      </c>
      <c r="D3319" t="s">
        <v>7850</v>
      </c>
      <c r="E3319" t="str">
        <f t="shared" si="51"/>
        <v>402485 - UDSPH</v>
      </c>
      <c r="F3319" t="s">
        <v>3690</v>
      </c>
      <c r="G3319" t="s">
        <v>7849</v>
      </c>
      <c r="H3319" t="s">
        <v>7848</v>
      </c>
      <c r="I3319" t="s">
        <v>7847</v>
      </c>
      <c r="J3319" t="s">
        <v>7846</v>
      </c>
      <c r="K3319" t="s">
        <v>208</v>
      </c>
      <c r="L3319" t="s">
        <v>7845</v>
      </c>
      <c r="N3319" t="s">
        <v>208</v>
      </c>
      <c r="O3319" t="s">
        <v>476</v>
      </c>
      <c r="P3319" t="s">
        <v>476</v>
      </c>
    </row>
    <row r="3320" spans="1:16">
      <c r="A3320" s="484" t="s">
        <v>63890</v>
      </c>
      <c r="B3320" s="485" t="s">
        <v>63889</v>
      </c>
      <c r="C3320" t="s">
        <v>63888</v>
      </c>
      <c r="D3320" t="s">
        <v>63888</v>
      </c>
      <c r="E3320" t="str">
        <f t="shared" si="51"/>
        <v>633860 - GROUPE IGF</v>
      </c>
      <c r="F3320" t="s">
        <v>39566</v>
      </c>
      <c r="G3320" t="s">
        <v>63887</v>
      </c>
      <c r="I3320" t="s">
        <v>626</v>
      </c>
      <c r="K3320" t="s">
        <v>208</v>
      </c>
      <c r="L3320" t="s">
        <v>63886</v>
      </c>
      <c r="N3320" t="s">
        <v>207</v>
      </c>
      <c r="O3320" t="s">
        <v>476</v>
      </c>
      <c r="P3320" t="s">
        <v>476</v>
      </c>
    </row>
    <row r="3321" spans="1:16">
      <c r="A3321" s="484" t="s">
        <v>52394</v>
      </c>
      <c r="B3321" s="485" t="s">
        <v>52393</v>
      </c>
      <c r="C3321" t="s">
        <v>52392</v>
      </c>
      <c r="D3321" t="s">
        <v>52391</v>
      </c>
      <c r="E3321" t="str">
        <f t="shared" si="51"/>
        <v>453183 - ISIMI BOULOGNE BILLANCOURT</v>
      </c>
      <c r="F3321" t="s">
        <v>52390</v>
      </c>
      <c r="G3321" t="s">
        <v>52389</v>
      </c>
      <c r="I3321" t="s">
        <v>1406</v>
      </c>
      <c r="J3321" t="s">
        <v>52388</v>
      </c>
      <c r="K3321" t="s">
        <v>208</v>
      </c>
      <c r="L3321" t="s">
        <v>52387</v>
      </c>
      <c r="N3321" t="s">
        <v>207</v>
      </c>
      <c r="O3321" t="s">
        <v>476</v>
      </c>
      <c r="P3321" t="s">
        <v>476</v>
      </c>
    </row>
    <row r="3322" spans="1:16">
      <c r="A3322" s="484" t="s">
        <v>121926</v>
      </c>
      <c r="B3322" s="485" t="s">
        <v>121925</v>
      </c>
      <c r="C3322" t="s">
        <v>121924</v>
      </c>
      <c r="D3322" t="s">
        <v>121924</v>
      </c>
      <c r="E3322" t="str">
        <f t="shared" si="51"/>
        <v>552835 - ASSOCIATION FESTIVAL PSY</v>
      </c>
      <c r="F3322" t="s">
        <v>111041</v>
      </c>
      <c r="G3322" t="s">
        <v>121923</v>
      </c>
      <c r="I3322" t="s">
        <v>78984</v>
      </c>
      <c r="J3322" t="s">
        <v>121922</v>
      </c>
      <c r="K3322" t="s">
        <v>208</v>
      </c>
      <c r="L3322" t="s">
        <v>121921</v>
      </c>
      <c r="N3322" t="s">
        <v>208</v>
      </c>
      <c r="O3322" t="s">
        <v>476</v>
      </c>
      <c r="P3322" t="s">
        <v>476</v>
      </c>
    </row>
    <row r="3323" spans="1:16">
      <c r="A3323" s="484" t="s">
        <v>122214</v>
      </c>
      <c r="B3323" s="485" t="s">
        <v>122213</v>
      </c>
      <c r="C3323" t="s">
        <v>122212</v>
      </c>
      <c r="D3323" t="s">
        <v>122211</v>
      </c>
      <c r="E3323" t="str">
        <f t="shared" si="51"/>
        <v>543690 - ASS DU COTE DES FEMMES CERGY</v>
      </c>
      <c r="F3323" t="s">
        <v>26831</v>
      </c>
      <c r="G3323" t="s">
        <v>122210</v>
      </c>
      <c r="I3323" t="s">
        <v>16304</v>
      </c>
      <c r="J3323" t="s">
        <v>122209</v>
      </c>
      <c r="K3323" t="s">
        <v>208</v>
      </c>
      <c r="L3323" t="s">
        <v>122208</v>
      </c>
      <c r="N3323" t="s">
        <v>208</v>
      </c>
      <c r="O3323" t="s">
        <v>476</v>
      </c>
      <c r="P3323" t="s">
        <v>476</v>
      </c>
    </row>
    <row r="3324" spans="1:16">
      <c r="A3324" s="484" t="s">
        <v>29088</v>
      </c>
      <c r="B3324" s="485" t="s">
        <v>29087</v>
      </c>
      <c r="C3324" t="s">
        <v>29086</v>
      </c>
      <c r="D3324" t="s">
        <v>29085</v>
      </c>
      <c r="E3324" t="str">
        <f t="shared" si="51"/>
        <v>150058 - PC SOFT FORMATION MONTPELLIER</v>
      </c>
      <c r="F3324" t="s">
        <v>29084</v>
      </c>
      <c r="G3324" t="s">
        <v>29083</v>
      </c>
      <c r="I3324" t="s">
        <v>1542</v>
      </c>
      <c r="J3324" t="s">
        <v>29082</v>
      </c>
      <c r="K3324" t="s">
        <v>208</v>
      </c>
      <c r="L3324" t="s">
        <v>29081</v>
      </c>
      <c r="N3324" t="s">
        <v>208</v>
      </c>
      <c r="O3324" t="s">
        <v>476</v>
      </c>
      <c r="P3324" t="s">
        <v>476</v>
      </c>
    </row>
    <row r="3325" spans="1:16">
      <c r="A3325" s="484" t="s">
        <v>108427</v>
      </c>
      <c r="B3325" s="485" t="s">
        <v>108426</v>
      </c>
      <c r="C3325" t="s">
        <v>108425</v>
      </c>
      <c r="D3325" t="s">
        <v>108424</v>
      </c>
      <c r="E3325" t="str">
        <f t="shared" si="51"/>
        <v>679367 - CIDFF SUD EST FRANCILIEN EVRY COURCOURONNES</v>
      </c>
      <c r="F3325" t="s">
        <v>5315</v>
      </c>
      <c r="G3325" t="s">
        <v>108423</v>
      </c>
      <c r="I3325" t="s">
        <v>5651</v>
      </c>
      <c r="J3325" t="s">
        <v>108422</v>
      </c>
      <c r="K3325" t="s">
        <v>208</v>
      </c>
      <c r="L3325" t="s">
        <v>108421</v>
      </c>
      <c r="N3325" t="s">
        <v>208</v>
      </c>
      <c r="O3325" t="s">
        <v>476</v>
      </c>
      <c r="P3325" t="s">
        <v>476</v>
      </c>
    </row>
    <row r="3326" spans="1:16">
      <c r="A3326" s="484" t="s">
        <v>84080</v>
      </c>
      <c r="B3326" s="485" t="s">
        <v>84079</v>
      </c>
      <c r="C3326" t="s">
        <v>84078</v>
      </c>
      <c r="D3326" t="s">
        <v>84077</v>
      </c>
      <c r="E3326" t="str">
        <f t="shared" si="51"/>
        <v>609730 - EDTA SORNAS</v>
      </c>
      <c r="F3326" t="s">
        <v>17011</v>
      </c>
      <c r="G3326" t="s">
        <v>84076</v>
      </c>
      <c r="I3326" t="s">
        <v>626</v>
      </c>
      <c r="J3326" t="s">
        <v>84075</v>
      </c>
      <c r="K3326" t="s">
        <v>208</v>
      </c>
      <c r="L3326" t="s">
        <v>84074</v>
      </c>
      <c r="N3326" t="s">
        <v>208</v>
      </c>
      <c r="O3326" t="s">
        <v>476</v>
      </c>
      <c r="P3326" t="s">
        <v>476</v>
      </c>
    </row>
    <row r="3327" spans="1:16">
      <c r="A3327" s="484" t="s">
        <v>90141</v>
      </c>
      <c r="B3327" s="485" t="s">
        <v>90140</v>
      </c>
      <c r="C3327" t="s">
        <v>90139</v>
      </c>
      <c r="D3327" t="s">
        <v>90138</v>
      </c>
      <c r="E3327" t="str">
        <f t="shared" si="51"/>
        <v>669404 - CIDFF 78 POISSY</v>
      </c>
      <c r="F3327" t="s">
        <v>3980</v>
      </c>
      <c r="G3327" t="s">
        <v>90137</v>
      </c>
      <c r="I3327" t="s">
        <v>10820</v>
      </c>
      <c r="J3327" t="s">
        <v>90136</v>
      </c>
      <c r="K3327" t="s">
        <v>208</v>
      </c>
      <c r="L3327" t="s">
        <v>90135</v>
      </c>
      <c r="N3327" t="s">
        <v>208</v>
      </c>
      <c r="O3327" t="s">
        <v>476</v>
      </c>
      <c r="P3327" t="s">
        <v>476</v>
      </c>
    </row>
    <row r="3328" spans="1:16">
      <c r="A3328" s="484" t="s">
        <v>27779</v>
      </c>
      <c r="B3328" s="485" t="s">
        <v>27778</v>
      </c>
      <c r="C3328" t="s">
        <v>27777</v>
      </c>
      <c r="D3328" t="s">
        <v>27777</v>
      </c>
      <c r="E3328" t="str">
        <f t="shared" si="51"/>
        <v>309280 - PK CONSULTANTS</v>
      </c>
      <c r="F3328" t="s">
        <v>1400</v>
      </c>
      <c r="G3328" t="s">
        <v>27776</v>
      </c>
      <c r="I3328" t="s">
        <v>7159</v>
      </c>
      <c r="J3328" t="s">
        <v>27775</v>
      </c>
      <c r="K3328" t="s">
        <v>208</v>
      </c>
      <c r="L3328" t="s">
        <v>27774</v>
      </c>
      <c r="N3328" t="s">
        <v>208</v>
      </c>
      <c r="O3328" t="s">
        <v>476</v>
      </c>
      <c r="P3328" t="s">
        <v>476</v>
      </c>
    </row>
    <row r="3329" spans="1:16">
      <c r="A3329" s="484" t="s">
        <v>2931</v>
      </c>
      <c r="B3329" s="485" t="s">
        <v>2930</v>
      </c>
      <c r="C3329" t="s">
        <v>2929</v>
      </c>
      <c r="D3329" t="s">
        <v>2929</v>
      </c>
      <c r="E3329" t="str">
        <f t="shared" si="51"/>
        <v>131507 - VUGIER MARGUERITE</v>
      </c>
      <c r="F3329" t="s">
        <v>2928</v>
      </c>
      <c r="G3329" t="s">
        <v>2927</v>
      </c>
      <c r="I3329" t="s">
        <v>2926</v>
      </c>
      <c r="J3329" t="s">
        <v>2925</v>
      </c>
      <c r="K3329" t="s">
        <v>2924</v>
      </c>
      <c r="L3329" t="s">
        <v>2923</v>
      </c>
      <c r="N3329" t="s">
        <v>208</v>
      </c>
      <c r="O3329" t="s">
        <v>476</v>
      </c>
      <c r="P3329" t="s">
        <v>476</v>
      </c>
    </row>
    <row r="3330" spans="1:16">
      <c r="A3330" s="484" t="s">
        <v>78440</v>
      </c>
      <c r="B3330" s="485" t="s">
        <v>78439</v>
      </c>
      <c r="C3330" t="s">
        <v>78438</v>
      </c>
      <c r="D3330" t="s">
        <v>78438</v>
      </c>
      <c r="E3330" t="str">
        <f t="shared" ref="E3330:E3393" si="52">_xlfn.CONCAT(L3330," - ",D3330)</f>
        <v>579397 - ESKENAZY JOSEPH</v>
      </c>
      <c r="F3330" t="s">
        <v>36112</v>
      </c>
      <c r="G3330" t="s">
        <v>78437</v>
      </c>
      <c r="I3330" t="s">
        <v>78436</v>
      </c>
      <c r="J3330" t="s">
        <v>78435</v>
      </c>
      <c r="K3330" t="s">
        <v>208</v>
      </c>
      <c r="L3330" t="s">
        <v>78434</v>
      </c>
      <c r="N3330" t="s">
        <v>208</v>
      </c>
      <c r="O3330" t="s">
        <v>476</v>
      </c>
      <c r="P3330" t="s">
        <v>476</v>
      </c>
    </row>
    <row r="3331" spans="1:16">
      <c r="A3331" s="484" t="s">
        <v>54541</v>
      </c>
      <c r="B3331" s="485" t="s">
        <v>54540</v>
      </c>
      <c r="C3331" t="s">
        <v>54539</v>
      </c>
      <c r="D3331" t="s">
        <v>54538</v>
      </c>
      <c r="E3331" t="str">
        <f t="shared" si="52"/>
        <v>520810 - IFODES</v>
      </c>
      <c r="F3331" t="s">
        <v>1352</v>
      </c>
      <c r="G3331" t="s">
        <v>54537</v>
      </c>
      <c r="H3331" t="s">
        <v>54536</v>
      </c>
      <c r="I3331" t="s">
        <v>6078</v>
      </c>
      <c r="J3331" t="s">
        <v>54535</v>
      </c>
      <c r="K3331" t="s">
        <v>208</v>
      </c>
      <c r="L3331" t="s">
        <v>54534</v>
      </c>
      <c r="N3331" t="s">
        <v>208</v>
      </c>
      <c r="O3331" t="s">
        <v>476</v>
      </c>
      <c r="P3331" t="s">
        <v>476</v>
      </c>
    </row>
    <row r="3332" spans="1:16">
      <c r="A3332" s="484" t="s">
        <v>93703</v>
      </c>
      <c r="B3332" s="485" t="s">
        <v>93702</v>
      </c>
      <c r="C3332" t="s">
        <v>93701</v>
      </c>
      <c r="D3332" t="s">
        <v>93700</v>
      </c>
      <c r="E3332" t="str">
        <f t="shared" si="52"/>
        <v>682731 - COMITE DEPARTEMENTAL UFOLEP REUNION ST PAUL</v>
      </c>
      <c r="F3332" t="s">
        <v>8644</v>
      </c>
      <c r="G3332" t="s">
        <v>93699</v>
      </c>
      <c r="H3332" t="s">
        <v>93698</v>
      </c>
      <c r="I3332" t="s">
        <v>4257</v>
      </c>
      <c r="J3332" t="s">
        <v>93697</v>
      </c>
      <c r="K3332" t="s">
        <v>208</v>
      </c>
      <c r="L3332" t="s">
        <v>93696</v>
      </c>
      <c r="N3332" t="s">
        <v>208</v>
      </c>
      <c r="O3332" t="s">
        <v>476</v>
      </c>
      <c r="P3332" t="s">
        <v>476</v>
      </c>
    </row>
    <row r="3333" spans="1:16">
      <c r="A3333" s="484" t="s">
        <v>23896</v>
      </c>
      <c r="B3333" s="485" t="s">
        <v>23895</v>
      </c>
      <c r="C3333" t="s">
        <v>23894</v>
      </c>
      <c r="D3333" t="s">
        <v>23893</v>
      </c>
      <c r="E3333" t="str">
        <f t="shared" si="52"/>
        <v>368568 - RAMASSAMY GERARD</v>
      </c>
      <c r="F3333" t="s">
        <v>6920</v>
      </c>
      <c r="H3333" t="s">
        <v>23892</v>
      </c>
      <c r="I3333" t="s">
        <v>3718</v>
      </c>
      <c r="J3333" t="s">
        <v>23891</v>
      </c>
      <c r="K3333" t="s">
        <v>208</v>
      </c>
      <c r="L3333" t="s">
        <v>23890</v>
      </c>
      <c r="N3333" t="s">
        <v>208</v>
      </c>
      <c r="O3333" t="s">
        <v>476</v>
      </c>
      <c r="P3333" t="s">
        <v>476</v>
      </c>
    </row>
    <row r="3334" spans="1:16">
      <c r="A3334" s="484" t="s">
        <v>12439</v>
      </c>
      <c r="B3334" s="485" t="s">
        <v>12438</v>
      </c>
      <c r="C3334" t="s">
        <v>12437</v>
      </c>
      <c r="D3334" t="s">
        <v>12436</v>
      </c>
      <c r="E3334" t="str">
        <f t="shared" si="52"/>
        <v>38982 - SOFOR</v>
      </c>
      <c r="F3334" t="s">
        <v>2453</v>
      </c>
      <c r="G3334" t="s">
        <v>12435</v>
      </c>
      <c r="I3334" t="s">
        <v>749</v>
      </c>
      <c r="J3334" t="s">
        <v>12434</v>
      </c>
      <c r="K3334" t="s">
        <v>12433</v>
      </c>
      <c r="L3334" t="s">
        <v>12432</v>
      </c>
      <c r="N3334" t="s">
        <v>208</v>
      </c>
      <c r="O3334" t="s">
        <v>476</v>
      </c>
      <c r="P3334" t="s">
        <v>476</v>
      </c>
    </row>
    <row r="3335" spans="1:16">
      <c r="A3335" s="484" t="s">
        <v>132662</v>
      </c>
      <c r="B3335" s="485" t="s">
        <v>132661</v>
      </c>
      <c r="C3335" t="s">
        <v>132660</v>
      </c>
      <c r="D3335" t="s">
        <v>132660</v>
      </c>
      <c r="E3335" t="str">
        <f t="shared" si="52"/>
        <v>269037 - AGE 91</v>
      </c>
      <c r="F3335" t="s">
        <v>21681</v>
      </c>
      <c r="G3335" t="s">
        <v>132659</v>
      </c>
      <c r="I3335" t="s">
        <v>14196</v>
      </c>
      <c r="J3335" t="s">
        <v>132658</v>
      </c>
      <c r="K3335" t="s">
        <v>208</v>
      </c>
      <c r="L3335" t="s">
        <v>132657</v>
      </c>
      <c r="N3335" t="s">
        <v>208</v>
      </c>
      <c r="O3335" t="s">
        <v>476</v>
      </c>
      <c r="P3335" t="s">
        <v>476</v>
      </c>
    </row>
    <row r="3336" spans="1:16">
      <c r="A3336" s="484" t="s">
        <v>35805</v>
      </c>
      <c r="B3336" s="485" t="s">
        <v>35804</v>
      </c>
      <c r="C3336" t="s">
        <v>35803</v>
      </c>
      <c r="D3336" t="s">
        <v>35802</v>
      </c>
      <c r="E3336" t="str">
        <f t="shared" si="52"/>
        <v>87622 - MAPAR</v>
      </c>
      <c r="F3336" t="s">
        <v>9164</v>
      </c>
      <c r="G3336" t="s">
        <v>35801</v>
      </c>
      <c r="H3336" t="s">
        <v>35800</v>
      </c>
      <c r="I3336" t="s">
        <v>15090</v>
      </c>
      <c r="J3336" t="s">
        <v>35799</v>
      </c>
      <c r="K3336" t="s">
        <v>35798</v>
      </c>
      <c r="L3336" t="s">
        <v>35797</v>
      </c>
      <c r="N3336" t="s">
        <v>208</v>
      </c>
      <c r="O3336" t="s">
        <v>476</v>
      </c>
      <c r="P3336" t="s">
        <v>476</v>
      </c>
    </row>
    <row r="3337" spans="1:16">
      <c r="A3337" s="484" t="s">
        <v>85479</v>
      </c>
      <c r="B3337" s="485" t="s">
        <v>85478</v>
      </c>
      <c r="C3337" t="s">
        <v>85477</v>
      </c>
      <c r="D3337" t="s">
        <v>85477</v>
      </c>
      <c r="E3337" t="str">
        <f t="shared" si="52"/>
        <v>365841 - EBP INFORMATIQUE</v>
      </c>
      <c r="F3337" t="s">
        <v>62949</v>
      </c>
      <c r="G3337" t="s">
        <v>85476</v>
      </c>
      <c r="I3337" t="s">
        <v>36367</v>
      </c>
      <c r="J3337" t="s">
        <v>85475</v>
      </c>
      <c r="K3337" t="s">
        <v>208</v>
      </c>
      <c r="L3337" t="s">
        <v>85474</v>
      </c>
      <c r="N3337" t="s">
        <v>208</v>
      </c>
      <c r="O3337" t="s">
        <v>476</v>
      </c>
      <c r="P3337" t="s">
        <v>476</v>
      </c>
    </row>
    <row r="3338" spans="1:16">
      <c r="A3338" s="484" t="s">
        <v>107927</v>
      </c>
      <c r="B3338" s="485" t="s">
        <v>107926</v>
      </c>
      <c r="C3338" t="s">
        <v>107925</v>
      </c>
      <c r="D3338" t="s">
        <v>107924</v>
      </c>
      <c r="E3338" t="str">
        <f t="shared" si="52"/>
        <v>551910 - CFPS GENTILLY</v>
      </c>
      <c r="F3338" t="s">
        <v>36112</v>
      </c>
      <c r="G3338" t="s">
        <v>107923</v>
      </c>
      <c r="I3338" t="s">
        <v>16857</v>
      </c>
      <c r="J3338" t="s">
        <v>107922</v>
      </c>
      <c r="K3338" t="s">
        <v>208</v>
      </c>
      <c r="L3338" t="s">
        <v>107921</v>
      </c>
      <c r="N3338" t="s">
        <v>208</v>
      </c>
      <c r="O3338" t="s">
        <v>476</v>
      </c>
      <c r="P3338" t="s">
        <v>476</v>
      </c>
    </row>
    <row r="3339" spans="1:16">
      <c r="A3339" s="484" t="s">
        <v>88248</v>
      </c>
      <c r="B3339" s="485" t="s">
        <v>88247</v>
      </c>
      <c r="C3339" t="s">
        <v>88246</v>
      </c>
      <c r="D3339" t="s">
        <v>88245</v>
      </c>
      <c r="E3339" t="str">
        <f t="shared" si="52"/>
        <v>362463 - DELAPIERRE LIANA</v>
      </c>
      <c r="F3339" t="s">
        <v>36112</v>
      </c>
      <c r="G3339" t="s">
        <v>88244</v>
      </c>
      <c r="H3339" t="s">
        <v>88243</v>
      </c>
      <c r="I3339" t="s">
        <v>1051</v>
      </c>
      <c r="J3339" t="s">
        <v>88242</v>
      </c>
      <c r="K3339" t="s">
        <v>208</v>
      </c>
      <c r="L3339" t="s">
        <v>88241</v>
      </c>
      <c r="N3339" t="s">
        <v>208</v>
      </c>
      <c r="O3339" t="s">
        <v>476</v>
      </c>
      <c r="P3339" t="s">
        <v>476</v>
      </c>
    </row>
    <row r="3340" spans="1:16">
      <c r="A3340" s="484" t="s">
        <v>72676</v>
      </c>
      <c r="B3340" s="485" t="s">
        <v>72675</v>
      </c>
      <c r="C3340" t="s">
        <v>72674</v>
      </c>
      <c r="D3340" t="s">
        <v>72673</v>
      </c>
      <c r="E3340" t="str">
        <f t="shared" si="52"/>
        <v>122312 - FED REG FAMILLES RURALES LA CHAPELLE ST MESMIN</v>
      </c>
      <c r="F3340" t="s">
        <v>26499</v>
      </c>
      <c r="G3340" t="s">
        <v>72672</v>
      </c>
      <c r="I3340" t="s">
        <v>2967</v>
      </c>
      <c r="J3340" t="s">
        <v>72671</v>
      </c>
      <c r="K3340" t="s">
        <v>208</v>
      </c>
      <c r="L3340" t="s">
        <v>72670</v>
      </c>
      <c r="N3340" t="s">
        <v>208</v>
      </c>
      <c r="O3340" t="s">
        <v>476</v>
      </c>
      <c r="P3340" t="s">
        <v>476</v>
      </c>
    </row>
    <row r="3341" spans="1:16">
      <c r="A3341" s="484" t="s">
        <v>127391</v>
      </c>
      <c r="B3341" s="485" t="s">
        <v>127390</v>
      </c>
      <c r="C3341" t="s">
        <v>127389</v>
      </c>
      <c r="D3341" t="s">
        <v>127389</v>
      </c>
      <c r="E3341" t="str">
        <f t="shared" si="52"/>
        <v>553244 - ARAMIS COMMUNICATION MARKETING</v>
      </c>
      <c r="F3341" t="s">
        <v>56649</v>
      </c>
      <c r="G3341" t="s">
        <v>127388</v>
      </c>
      <c r="H3341" t="s">
        <v>127387</v>
      </c>
      <c r="I3341" t="s">
        <v>2507</v>
      </c>
      <c r="J3341" t="s">
        <v>127386</v>
      </c>
      <c r="K3341" t="s">
        <v>208</v>
      </c>
      <c r="L3341" t="s">
        <v>127385</v>
      </c>
      <c r="N3341" t="s">
        <v>208</v>
      </c>
      <c r="O3341" t="s">
        <v>476</v>
      </c>
      <c r="P3341" t="s">
        <v>476</v>
      </c>
    </row>
    <row r="3342" spans="1:16">
      <c r="A3342" s="484" t="s">
        <v>71026</v>
      </c>
      <c r="B3342" s="485" t="s">
        <v>71025</v>
      </c>
      <c r="C3342" t="s">
        <v>71024</v>
      </c>
      <c r="D3342" t="s">
        <v>71023</v>
      </c>
      <c r="E3342" t="str">
        <f t="shared" si="52"/>
        <v>504634 - FORMACOM ST HERBLAIN</v>
      </c>
      <c r="F3342" t="s">
        <v>5355</v>
      </c>
      <c r="G3342" t="s">
        <v>71022</v>
      </c>
      <c r="H3342" t="s">
        <v>71021</v>
      </c>
      <c r="I3342" t="s">
        <v>2507</v>
      </c>
      <c r="J3342" t="s">
        <v>71020</v>
      </c>
      <c r="K3342" t="s">
        <v>208</v>
      </c>
      <c r="L3342" t="s">
        <v>71019</v>
      </c>
      <c r="N3342" t="s">
        <v>208</v>
      </c>
      <c r="O3342" t="s">
        <v>476</v>
      </c>
      <c r="P3342" t="s">
        <v>476</v>
      </c>
    </row>
    <row r="3343" spans="1:16">
      <c r="A3343" s="484" t="s">
        <v>90105</v>
      </c>
      <c r="B3343" s="485" t="s">
        <v>90104</v>
      </c>
      <c r="C3343" t="s">
        <v>90103</v>
      </c>
      <c r="D3343" t="s">
        <v>90102</v>
      </c>
      <c r="E3343" t="str">
        <f t="shared" si="52"/>
        <v>675349 - CIDFF 95 CERGY</v>
      </c>
      <c r="F3343" t="s">
        <v>13098</v>
      </c>
      <c r="G3343" t="s">
        <v>90101</v>
      </c>
      <c r="H3343" t="s">
        <v>90100</v>
      </c>
      <c r="I3343" t="s">
        <v>16304</v>
      </c>
      <c r="J3343" t="s">
        <v>90099</v>
      </c>
      <c r="K3343" t="s">
        <v>208</v>
      </c>
      <c r="L3343" t="s">
        <v>90098</v>
      </c>
      <c r="N3343" t="s">
        <v>208</v>
      </c>
      <c r="O3343" t="s">
        <v>476</v>
      </c>
      <c r="P3343" t="s">
        <v>476</v>
      </c>
    </row>
    <row r="3344" spans="1:16">
      <c r="A3344" s="484" t="s">
        <v>80289</v>
      </c>
      <c r="B3344" s="485" t="s">
        <v>80288</v>
      </c>
      <c r="C3344" t="s">
        <v>80287</v>
      </c>
      <c r="D3344" t="s">
        <v>80287</v>
      </c>
      <c r="E3344" t="str">
        <f t="shared" si="52"/>
        <v>379967 - EMERAUDE ID</v>
      </c>
      <c r="F3344" t="s">
        <v>922</v>
      </c>
      <c r="G3344" t="s">
        <v>80286</v>
      </c>
      <c r="I3344" t="s">
        <v>45609</v>
      </c>
      <c r="J3344" t="s">
        <v>80285</v>
      </c>
      <c r="K3344" t="s">
        <v>208</v>
      </c>
      <c r="L3344" t="s">
        <v>80284</v>
      </c>
      <c r="N3344" t="s">
        <v>208</v>
      </c>
      <c r="O3344" t="s">
        <v>476</v>
      </c>
      <c r="P3344" t="s">
        <v>476</v>
      </c>
    </row>
    <row r="3345" spans="1:16">
      <c r="A3345" s="484" t="s">
        <v>83450</v>
      </c>
      <c r="B3345" s="485" t="s">
        <v>83449</v>
      </c>
      <c r="C3345" t="s">
        <v>83448</v>
      </c>
      <c r="D3345" t="s">
        <v>83447</v>
      </c>
      <c r="E3345" t="str">
        <f t="shared" si="52"/>
        <v>541771 - ENSCI PARIS 11EME</v>
      </c>
      <c r="F3345" t="s">
        <v>707</v>
      </c>
      <c r="G3345" t="s">
        <v>83446</v>
      </c>
      <c r="I3345" t="s">
        <v>7159</v>
      </c>
      <c r="J3345" t="s">
        <v>83445</v>
      </c>
      <c r="K3345" t="s">
        <v>208</v>
      </c>
      <c r="L3345" t="s">
        <v>83444</v>
      </c>
      <c r="N3345" t="s">
        <v>208</v>
      </c>
      <c r="O3345" t="s">
        <v>476</v>
      </c>
      <c r="P3345" t="s">
        <v>476</v>
      </c>
    </row>
    <row r="3346" spans="1:16">
      <c r="A3346" s="484" t="s">
        <v>85423</v>
      </c>
      <c r="B3346" s="485" t="s">
        <v>85422</v>
      </c>
      <c r="C3346" t="s">
        <v>85421</v>
      </c>
      <c r="D3346" t="s">
        <v>85420</v>
      </c>
      <c r="E3346" t="str">
        <f t="shared" si="52"/>
        <v>493594 - ECAD CONSULTANTS - IESA ART&amp;CULTURE PARIS</v>
      </c>
      <c r="F3346" t="s">
        <v>1513</v>
      </c>
      <c r="G3346" t="s">
        <v>85419</v>
      </c>
      <c r="I3346" t="s">
        <v>626</v>
      </c>
      <c r="J3346" t="s">
        <v>85418</v>
      </c>
      <c r="K3346" t="s">
        <v>208</v>
      </c>
      <c r="L3346" t="s">
        <v>85417</v>
      </c>
      <c r="N3346" t="s">
        <v>208</v>
      </c>
      <c r="O3346" t="s">
        <v>476</v>
      </c>
      <c r="P3346" t="s">
        <v>476</v>
      </c>
    </row>
    <row r="3347" spans="1:16">
      <c r="A3347" s="484" t="s">
        <v>85429</v>
      </c>
      <c r="B3347" s="485" t="s">
        <v>85422</v>
      </c>
      <c r="C3347" t="s">
        <v>85428</v>
      </c>
      <c r="D3347" t="s">
        <v>85427</v>
      </c>
      <c r="E3347" t="str">
        <f t="shared" si="52"/>
        <v>634955 - ECAD CONSULTANTS</v>
      </c>
      <c r="F3347" t="s">
        <v>11721</v>
      </c>
      <c r="G3347" t="s">
        <v>85426</v>
      </c>
      <c r="I3347" t="s">
        <v>626</v>
      </c>
      <c r="J3347" t="s">
        <v>85425</v>
      </c>
      <c r="K3347" t="s">
        <v>208</v>
      </c>
      <c r="L3347" t="s">
        <v>85424</v>
      </c>
      <c r="N3347" t="s">
        <v>207</v>
      </c>
      <c r="O3347" t="s">
        <v>476</v>
      </c>
      <c r="P3347" t="s">
        <v>476</v>
      </c>
    </row>
    <row r="3348" spans="1:16">
      <c r="A3348" s="484" t="s">
        <v>90960</v>
      </c>
      <c r="B3348" s="485" t="s">
        <v>90959</v>
      </c>
      <c r="C3348" t="s">
        <v>90958</v>
      </c>
      <c r="D3348" t="s">
        <v>90957</v>
      </c>
      <c r="E3348" t="str">
        <f t="shared" si="52"/>
        <v>269001 - CRF ESPOIR</v>
      </c>
      <c r="F3348" t="s">
        <v>660</v>
      </c>
      <c r="G3348" t="s">
        <v>90956</v>
      </c>
      <c r="H3348" t="s">
        <v>60921</v>
      </c>
      <c r="I3348" t="s">
        <v>19110</v>
      </c>
      <c r="J3348" t="s">
        <v>90955</v>
      </c>
      <c r="K3348" t="s">
        <v>90954</v>
      </c>
      <c r="L3348" t="s">
        <v>90953</v>
      </c>
      <c r="N3348" t="s">
        <v>208</v>
      </c>
      <c r="O3348" t="s">
        <v>476</v>
      </c>
      <c r="P3348" t="s">
        <v>476</v>
      </c>
    </row>
    <row r="3349" spans="1:16">
      <c r="A3349" s="484" t="s">
        <v>108614</v>
      </c>
      <c r="B3349" s="485" t="s">
        <v>108613</v>
      </c>
      <c r="C3349" t="s">
        <v>108612</v>
      </c>
      <c r="D3349" t="s">
        <v>108611</v>
      </c>
      <c r="E3349" t="str">
        <f t="shared" si="52"/>
        <v>487995 - CACIS</v>
      </c>
      <c r="F3349" t="s">
        <v>2659</v>
      </c>
      <c r="G3349" t="s">
        <v>108610</v>
      </c>
      <c r="I3349" t="s">
        <v>749</v>
      </c>
      <c r="J3349" t="s">
        <v>108609</v>
      </c>
      <c r="K3349" t="s">
        <v>208</v>
      </c>
      <c r="L3349" t="s">
        <v>108608</v>
      </c>
      <c r="N3349" t="s">
        <v>208</v>
      </c>
      <c r="O3349" t="s">
        <v>476</v>
      </c>
      <c r="P3349" t="s">
        <v>476</v>
      </c>
    </row>
    <row r="3350" spans="1:16">
      <c r="A3350" s="484" t="s">
        <v>111608</v>
      </c>
      <c r="B3350" s="485" t="s">
        <v>111607</v>
      </c>
      <c r="C3350" t="s">
        <v>111606</v>
      </c>
      <c r="D3350" t="s">
        <v>111606</v>
      </c>
      <c r="E3350" t="str">
        <f t="shared" si="52"/>
        <v>158756 - BUROSCOPE</v>
      </c>
      <c r="F3350" t="s">
        <v>6700</v>
      </c>
      <c r="G3350" t="s">
        <v>111605</v>
      </c>
      <c r="H3350" t="s">
        <v>111604</v>
      </c>
      <c r="I3350" t="s">
        <v>2959</v>
      </c>
      <c r="J3350" t="s">
        <v>111603</v>
      </c>
      <c r="K3350" t="s">
        <v>208</v>
      </c>
      <c r="L3350" t="s">
        <v>111602</v>
      </c>
      <c r="N3350" t="s">
        <v>207</v>
      </c>
      <c r="O3350" t="s">
        <v>476</v>
      </c>
      <c r="P3350" t="s">
        <v>476</v>
      </c>
    </row>
    <row r="3351" spans="1:16">
      <c r="A3351" s="484" t="s">
        <v>52477</v>
      </c>
      <c r="B3351" s="485" t="s">
        <v>52476</v>
      </c>
      <c r="C3351" t="s">
        <v>52475</v>
      </c>
      <c r="D3351" t="s">
        <v>52474</v>
      </c>
      <c r="E3351" t="str">
        <f t="shared" si="52"/>
        <v>370940 - ISP</v>
      </c>
      <c r="F3351" t="s">
        <v>1528</v>
      </c>
      <c r="G3351" t="s">
        <v>52473</v>
      </c>
      <c r="I3351" t="s">
        <v>7252</v>
      </c>
      <c r="J3351" t="s">
        <v>52472</v>
      </c>
      <c r="K3351" t="s">
        <v>208</v>
      </c>
      <c r="L3351" t="s">
        <v>52471</v>
      </c>
      <c r="N3351" t="s">
        <v>208</v>
      </c>
      <c r="O3351" t="s">
        <v>476</v>
      </c>
      <c r="P3351" t="s">
        <v>476</v>
      </c>
    </row>
    <row r="3352" spans="1:16">
      <c r="A3352" s="484" t="s">
        <v>36024</v>
      </c>
      <c r="B3352" s="485" t="s">
        <v>36023</v>
      </c>
      <c r="C3352" t="s">
        <v>36022</v>
      </c>
      <c r="D3352" t="s">
        <v>36022</v>
      </c>
      <c r="E3352" t="str">
        <f t="shared" si="52"/>
        <v>240540 - MIEL</v>
      </c>
      <c r="F3352" t="s">
        <v>22835</v>
      </c>
      <c r="G3352" t="s">
        <v>36021</v>
      </c>
      <c r="H3352" t="s">
        <v>36020</v>
      </c>
      <c r="I3352" t="s">
        <v>36019</v>
      </c>
      <c r="J3352" t="s">
        <v>36018</v>
      </c>
      <c r="K3352" t="s">
        <v>208</v>
      </c>
      <c r="L3352" t="s">
        <v>36017</v>
      </c>
      <c r="N3352" t="s">
        <v>208</v>
      </c>
      <c r="O3352" t="s">
        <v>476</v>
      </c>
      <c r="P3352" t="s">
        <v>476</v>
      </c>
    </row>
    <row r="3353" spans="1:16">
      <c r="A3353" s="484" t="s">
        <v>112605</v>
      </c>
      <c r="B3353" s="485" t="s">
        <v>112604</v>
      </c>
      <c r="C3353" t="s">
        <v>112603</v>
      </c>
      <c r="D3353" t="s">
        <v>112603</v>
      </c>
      <c r="E3353" t="str">
        <f t="shared" si="52"/>
        <v>665629 - BOUCLET'S</v>
      </c>
      <c r="F3353" t="s">
        <v>5213</v>
      </c>
      <c r="G3353" t="s">
        <v>112602</v>
      </c>
      <c r="I3353" t="s">
        <v>2951</v>
      </c>
      <c r="J3353" t="s">
        <v>112601</v>
      </c>
      <c r="K3353" t="s">
        <v>208</v>
      </c>
      <c r="L3353" t="s">
        <v>112600</v>
      </c>
      <c r="N3353" t="s">
        <v>208</v>
      </c>
      <c r="O3353" t="s">
        <v>476</v>
      </c>
      <c r="P3353" t="s">
        <v>476</v>
      </c>
    </row>
    <row r="3354" spans="1:16">
      <c r="A3354" s="484" t="s">
        <v>106693</v>
      </c>
      <c r="B3354" s="485" t="s">
        <v>106692</v>
      </c>
      <c r="C3354" t="s">
        <v>106691</v>
      </c>
      <c r="D3354" t="s">
        <v>106690</v>
      </c>
      <c r="E3354" t="str">
        <f t="shared" si="52"/>
        <v>471665 - CPA LATHUS</v>
      </c>
      <c r="F3354" t="s">
        <v>7978</v>
      </c>
      <c r="H3354" t="s">
        <v>106689</v>
      </c>
      <c r="I3354" t="s">
        <v>106688</v>
      </c>
      <c r="J3354" t="s">
        <v>106687</v>
      </c>
      <c r="K3354" t="s">
        <v>208</v>
      </c>
      <c r="L3354" t="s">
        <v>106686</v>
      </c>
      <c r="N3354" t="s">
        <v>208</v>
      </c>
      <c r="O3354" t="s">
        <v>476</v>
      </c>
      <c r="P3354" t="s">
        <v>476</v>
      </c>
    </row>
    <row r="3355" spans="1:16">
      <c r="A3355" s="484" t="s">
        <v>120203</v>
      </c>
      <c r="B3355" s="485" t="s">
        <v>120202</v>
      </c>
      <c r="C3355" t="s">
        <v>120201</v>
      </c>
      <c r="D3355" t="s">
        <v>120200</v>
      </c>
      <c r="E3355" t="str">
        <f t="shared" si="52"/>
        <v>471252 - ANECAMSP</v>
      </c>
      <c r="F3355" t="s">
        <v>1124</v>
      </c>
      <c r="G3355" t="s">
        <v>116015</v>
      </c>
      <c r="H3355" t="s">
        <v>120199</v>
      </c>
      <c r="I3355" t="s">
        <v>8273</v>
      </c>
      <c r="J3355" t="s">
        <v>120198</v>
      </c>
      <c r="K3355" t="s">
        <v>120197</v>
      </c>
      <c r="L3355" t="s">
        <v>120196</v>
      </c>
      <c r="N3355" t="s">
        <v>208</v>
      </c>
      <c r="O3355" t="s">
        <v>476</v>
      </c>
      <c r="P3355" t="s">
        <v>476</v>
      </c>
    </row>
    <row r="3356" spans="1:16">
      <c r="A3356" s="484" t="s">
        <v>38034</v>
      </c>
      <c r="B3356" s="485" t="s">
        <v>38033</v>
      </c>
      <c r="C3356" t="s">
        <v>38032</v>
      </c>
      <c r="D3356" t="s">
        <v>38031</v>
      </c>
      <c r="E3356" t="str">
        <f t="shared" si="52"/>
        <v>644493 - MARTINIQUE INSERTION CONSEIL FORT DE FRANCE</v>
      </c>
      <c r="F3356" t="s">
        <v>13727</v>
      </c>
      <c r="G3356" t="s">
        <v>38030</v>
      </c>
      <c r="I3356" t="s">
        <v>6917</v>
      </c>
      <c r="K3356" t="s">
        <v>208</v>
      </c>
      <c r="L3356" t="s">
        <v>38029</v>
      </c>
      <c r="N3356" t="s">
        <v>208</v>
      </c>
      <c r="O3356" t="s">
        <v>476</v>
      </c>
      <c r="P3356" t="s">
        <v>476</v>
      </c>
    </row>
    <row r="3357" spans="1:16">
      <c r="A3357" s="484" t="s">
        <v>118992</v>
      </c>
      <c r="B3357" s="485" t="s">
        <v>118991</v>
      </c>
      <c r="C3357" t="s">
        <v>118990</v>
      </c>
      <c r="D3357" t="s">
        <v>118989</v>
      </c>
      <c r="E3357" t="str">
        <f t="shared" si="52"/>
        <v>306204 - APIAF</v>
      </c>
      <c r="F3357" t="s">
        <v>3803</v>
      </c>
      <c r="G3357" t="s">
        <v>118988</v>
      </c>
      <c r="I3357" t="s">
        <v>603</v>
      </c>
      <c r="J3357" t="s">
        <v>118987</v>
      </c>
      <c r="K3357" t="s">
        <v>208</v>
      </c>
      <c r="L3357" t="s">
        <v>118986</v>
      </c>
      <c r="N3357" t="s">
        <v>208</v>
      </c>
      <c r="O3357" t="s">
        <v>476</v>
      </c>
      <c r="P3357" t="s">
        <v>476</v>
      </c>
    </row>
    <row r="3358" spans="1:16">
      <c r="A3358" s="484" t="s">
        <v>7179</v>
      </c>
      <c r="C3358" t="s">
        <v>7178</v>
      </c>
      <c r="D3358" t="s">
        <v>7177</v>
      </c>
      <c r="E3358" t="str">
        <f t="shared" si="52"/>
        <v>465082 - UNADREO</v>
      </c>
      <c r="F3358" t="s">
        <v>7176</v>
      </c>
      <c r="G3358" t="s">
        <v>7175</v>
      </c>
      <c r="I3358" t="s">
        <v>626</v>
      </c>
      <c r="J3358" t="s">
        <v>7174</v>
      </c>
      <c r="K3358" t="s">
        <v>7173</v>
      </c>
      <c r="L3358" t="s">
        <v>7172</v>
      </c>
      <c r="N3358" t="s">
        <v>208</v>
      </c>
      <c r="O3358" t="s">
        <v>476</v>
      </c>
      <c r="P3358" t="s">
        <v>476</v>
      </c>
    </row>
    <row r="3359" spans="1:16">
      <c r="A3359" s="484" t="s">
        <v>130291</v>
      </c>
      <c r="B3359" s="485" t="s">
        <v>130290</v>
      </c>
      <c r="C3359" t="s">
        <v>130277</v>
      </c>
      <c r="D3359" t="s">
        <v>130289</v>
      </c>
      <c r="E3359" t="str">
        <f t="shared" si="52"/>
        <v>162292 - ALLIANCE FRANCAISE LYON</v>
      </c>
      <c r="F3359" t="s">
        <v>10495</v>
      </c>
      <c r="G3359" t="s">
        <v>130288</v>
      </c>
      <c r="I3359" t="s">
        <v>3431</v>
      </c>
      <c r="J3359" t="s">
        <v>130287</v>
      </c>
      <c r="K3359" t="s">
        <v>208</v>
      </c>
      <c r="L3359" t="s">
        <v>130286</v>
      </c>
      <c r="N3359" t="s">
        <v>208</v>
      </c>
      <c r="O3359" t="s">
        <v>476</v>
      </c>
      <c r="P3359" t="s">
        <v>476</v>
      </c>
    </row>
    <row r="3360" spans="1:16">
      <c r="A3360" s="484" t="s">
        <v>35959</v>
      </c>
      <c r="B3360" s="485" t="s">
        <v>35958</v>
      </c>
      <c r="C3360" t="s">
        <v>35957</v>
      </c>
      <c r="D3360" t="s">
        <v>35957</v>
      </c>
      <c r="E3360" t="str">
        <f t="shared" si="52"/>
        <v>606947 - MILLET DOMINIQUE - ATEM FORMATION</v>
      </c>
      <c r="F3360" t="s">
        <v>3281</v>
      </c>
      <c r="G3360" t="s">
        <v>35956</v>
      </c>
      <c r="H3360" t="s">
        <v>35955</v>
      </c>
      <c r="I3360" t="s">
        <v>35954</v>
      </c>
      <c r="J3360" t="s">
        <v>35953</v>
      </c>
      <c r="K3360" t="s">
        <v>208</v>
      </c>
      <c r="L3360" t="s">
        <v>35952</v>
      </c>
      <c r="N3360" t="s">
        <v>208</v>
      </c>
      <c r="O3360" t="s">
        <v>476</v>
      </c>
      <c r="P3360" t="s">
        <v>476</v>
      </c>
    </row>
    <row r="3361" spans="1:16">
      <c r="A3361" s="484" t="s">
        <v>112572</v>
      </c>
      <c r="B3361" s="485" t="s">
        <v>112571</v>
      </c>
      <c r="C3361" t="s">
        <v>112570</v>
      </c>
      <c r="D3361" t="s">
        <v>112570</v>
      </c>
      <c r="E3361" t="str">
        <f t="shared" si="52"/>
        <v>135756 - BOUHERET MARTINE</v>
      </c>
      <c r="F3361" t="s">
        <v>3026</v>
      </c>
      <c r="H3361" t="s">
        <v>112569</v>
      </c>
      <c r="I3361" t="s">
        <v>112568</v>
      </c>
      <c r="J3361" t="s">
        <v>112567</v>
      </c>
      <c r="K3361" t="s">
        <v>208</v>
      </c>
      <c r="L3361" t="s">
        <v>112566</v>
      </c>
      <c r="N3361" t="s">
        <v>208</v>
      </c>
      <c r="O3361" t="s">
        <v>476</v>
      </c>
      <c r="P3361" t="s">
        <v>476</v>
      </c>
    </row>
    <row r="3362" spans="1:16">
      <c r="A3362" s="484" t="s">
        <v>58127</v>
      </c>
      <c r="B3362" s="485" t="s">
        <v>58126</v>
      </c>
      <c r="C3362" t="s">
        <v>58125</v>
      </c>
      <c r="D3362" t="s">
        <v>58125</v>
      </c>
      <c r="E3362" t="str">
        <f t="shared" si="52"/>
        <v>586201 - INFOLANGUES</v>
      </c>
      <c r="F3362" t="s">
        <v>2416</v>
      </c>
      <c r="G3362" t="s">
        <v>58124</v>
      </c>
      <c r="I3362" t="s">
        <v>802</v>
      </c>
      <c r="J3362" t="s">
        <v>58123</v>
      </c>
      <c r="K3362" t="s">
        <v>208</v>
      </c>
      <c r="L3362" t="s">
        <v>58122</v>
      </c>
      <c r="N3362" t="s">
        <v>208</v>
      </c>
      <c r="O3362" t="s">
        <v>476</v>
      </c>
      <c r="P3362" t="s">
        <v>476</v>
      </c>
    </row>
    <row r="3363" spans="1:16">
      <c r="A3363" s="484" t="s">
        <v>84008</v>
      </c>
      <c r="B3363" s="485" t="s">
        <v>84007</v>
      </c>
      <c r="C3363" t="s">
        <v>84006</v>
      </c>
      <c r="D3363" t="s">
        <v>84005</v>
      </c>
      <c r="E3363" t="str">
        <f t="shared" si="52"/>
        <v>601147 - ERU</v>
      </c>
      <c r="F3363" t="s">
        <v>31027</v>
      </c>
      <c r="G3363" t="s">
        <v>84004</v>
      </c>
      <c r="H3363" t="s">
        <v>84003</v>
      </c>
      <c r="I3363" t="s">
        <v>9879</v>
      </c>
      <c r="J3363" t="s">
        <v>84002</v>
      </c>
      <c r="K3363" t="s">
        <v>208</v>
      </c>
      <c r="L3363" t="s">
        <v>84001</v>
      </c>
      <c r="N3363" t="s">
        <v>208</v>
      </c>
      <c r="O3363" t="s">
        <v>476</v>
      </c>
      <c r="P3363" t="s">
        <v>476</v>
      </c>
    </row>
    <row r="3364" spans="1:16">
      <c r="A3364" s="484" t="s">
        <v>76541</v>
      </c>
      <c r="B3364" s="485" t="s">
        <v>76536</v>
      </c>
      <c r="C3364" t="s">
        <v>76535</v>
      </c>
      <c r="D3364" t="s">
        <v>76540</v>
      </c>
      <c r="E3364" t="str">
        <f t="shared" si="52"/>
        <v>415121 - EUROFINS BIOSCIENCE NANTES</v>
      </c>
      <c r="F3364" t="s">
        <v>1687</v>
      </c>
      <c r="G3364" t="s">
        <v>76539</v>
      </c>
      <c r="I3364" t="s">
        <v>1837</v>
      </c>
      <c r="K3364" t="s">
        <v>208</v>
      </c>
      <c r="L3364" t="s">
        <v>76538</v>
      </c>
      <c r="N3364" t="s">
        <v>208</v>
      </c>
      <c r="O3364" t="s">
        <v>476</v>
      </c>
      <c r="P3364" t="s">
        <v>476</v>
      </c>
    </row>
    <row r="3365" spans="1:16">
      <c r="A3365" s="484" t="s">
        <v>76537</v>
      </c>
      <c r="B3365" s="485" t="s">
        <v>76536</v>
      </c>
      <c r="C3365" t="s">
        <v>76535</v>
      </c>
      <c r="D3365" t="s">
        <v>76534</v>
      </c>
      <c r="E3365" t="str">
        <f t="shared" si="52"/>
        <v>529588 - EUROFINS BIOSCIENCES LES ULIS</v>
      </c>
      <c r="F3365" t="s">
        <v>16692</v>
      </c>
      <c r="G3365" t="s">
        <v>76533</v>
      </c>
      <c r="H3365" t="s">
        <v>76532</v>
      </c>
      <c r="I3365" t="s">
        <v>779</v>
      </c>
      <c r="J3365" t="s">
        <v>76531</v>
      </c>
      <c r="K3365" t="s">
        <v>208</v>
      </c>
      <c r="L3365" t="s">
        <v>76530</v>
      </c>
      <c r="N3365" t="s">
        <v>208</v>
      </c>
      <c r="O3365" t="s">
        <v>476</v>
      </c>
      <c r="P3365" t="s">
        <v>476</v>
      </c>
    </row>
    <row r="3366" spans="1:16">
      <c r="A3366" s="484" t="s">
        <v>76547</v>
      </c>
      <c r="B3366" s="485" t="s">
        <v>76536</v>
      </c>
      <c r="C3366" t="s">
        <v>76546</v>
      </c>
      <c r="D3366" t="s">
        <v>76545</v>
      </c>
      <c r="E3366" t="str">
        <f t="shared" si="52"/>
        <v>630652 - EUROFINS WOIPPY</v>
      </c>
      <c r="F3366" t="s">
        <v>922</v>
      </c>
      <c r="G3366" t="s">
        <v>76544</v>
      </c>
      <c r="I3366" t="s">
        <v>52127</v>
      </c>
      <c r="J3366" t="s">
        <v>76543</v>
      </c>
      <c r="K3366" t="s">
        <v>208</v>
      </c>
      <c r="L3366" t="s">
        <v>76542</v>
      </c>
      <c r="N3366" t="s">
        <v>208</v>
      </c>
      <c r="O3366" t="s">
        <v>476</v>
      </c>
      <c r="P3366" t="s">
        <v>476</v>
      </c>
    </row>
    <row r="3367" spans="1:16">
      <c r="A3367" s="484" t="s">
        <v>9153</v>
      </c>
      <c r="B3367" s="485" t="s">
        <v>9152</v>
      </c>
      <c r="C3367" t="s">
        <v>9151</v>
      </c>
      <c r="D3367" t="s">
        <v>9150</v>
      </c>
      <c r="E3367" t="str">
        <f t="shared" si="52"/>
        <v>498282 - TRAJECTIO</v>
      </c>
      <c r="F3367" t="s">
        <v>7721</v>
      </c>
      <c r="G3367" t="s">
        <v>9149</v>
      </c>
      <c r="I3367" t="s">
        <v>1781</v>
      </c>
      <c r="J3367" t="s">
        <v>9148</v>
      </c>
      <c r="K3367" t="s">
        <v>208</v>
      </c>
      <c r="L3367" t="s">
        <v>9147</v>
      </c>
      <c r="N3367" t="s">
        <v>208</v>
      </c>
      <c r="O3367" t="s">
        <v>476</v>
      </c>
      <c r="P3367" t="s">
        <v>476</v>
      </c>
    </row>
    <row r="3368" spans="1:16">
      <c r="A3368" s="484" t="s">
        <v>84814</v>
      </c>
      <c r="B3368" s="485" t="s">
        <v>84813</v>
      </c>
      <c r="C3368" t="s">
        <v>84812</v>
      </c>
      <c r="D3368" t="s">
        <v>84811</v>
      </c>
      <c r="E3368" t="str">
        <f t="shared" si="52"/>
        <v>335435 - ECF BOUSCAREN</v>
      </c>
      <c r="F3368" t="s">
        <v>516</v>
      </c>
      <c r="G3368" t="s">
        <v>84810</v>
      </c>
      <c r="I3368" t="s">
        <v>1542</v>
      </c>
      <c r="J3368" t="s">
        <v>84809</v>
      </c>
      <c r="K3368" t="s">
        <v>208</v>
      </c>
      <c r="L3368" t="s">
        <v>84808</v>
      </c>
      <c r="N3368" t="s">
        <v>208</v>
      </c>
      <c r="O3368" t="s">
        <v>476</v>
      </c>
      <c r="P3368" t="s">
        <v>476</v>
      </c>
    </row>
    <row r="3369" spans="1:16">
      <c r="A3369" s="484" t="s">
        <v>86044</v>
      </c>
      <c r="B3369" s="485" t="s">
        <v>86043</v>
      </c>
      <c r="C3369" t="s">
        <v>86042</v>
      </c>
      <c r="D3369" t="s">
        <v>86041</v>
      </c>
      <c r="E3369" t="str">
        <f t="shared" si="52"/>
        <v>656010 - DU COTE DES FEMMES PAU</v>
      </c>
      <c r="F3369" t="s">
        <v>3085</v>
      </c>
      <c r="G3369" t="s">
        <v>86040</v>
      </c>
      <c r="I3369" t="s">
        <v>4033</v>
      </c>
      <c r="J3369" t="s">
        <v>86039</v>
      </c>
      <c r="K3369" t="s">
        <v>208</v>
      </c>
      <c r="L3369" t="s">
        <v>86038</v>
      </c>
      <c r="N3369" t="s">
        <v>208</v>
      </c>
      <c r="O3369" t="s">
        <v>476</v>
      </c>
      <c r="P3369" t="s">
        <v>476</v>
      </c>
    </row>
    <row r="3370" spans="1:16">
      <c r="A3370" s="484" t="s">
        <v>92713</v>
      </c>
      <c r="B3370" s="485" t="s">
        <v>92712</v>
      </c>
      <c r="C3370" t="s">
        <v>92711</v>
      </c>
      <c r="D3370" t="s">
        <v>92710</v>
      </c>
      <c r="E3370" t="str">
        <f t="shared" si="52"/>
        <v>481105 - CMS INFORMATIC</v>
      </c>
      <c r="F3370" t="s">
        <v>33648</v>
      </c>
      <c r="G3370" t="s">
        <v>92709</v>
      </c>
      <c r="H3370" t="s">
        <v>92708</v>
      </c>
      <c r="I3370" t="s">
        <v>8027</v>
      </c>
      <c r="J3370" t="s">
        <v>92707</v>
      </c>
      <c r="K3370" t="s">
        <v>208</v>
      </c>
      <c r="L3370" t="s">
        <v>92706</v>
      </c>
      <c r="N3370" t="s">
        <v>208</v>
      </c>
      <c r="O3370" t="s">
        <v>476</v>
      </c>
      <c r="P3370" t="s">
        <v>476</v>
      </c>
    </row>
    <row r="3371" spans="1:16">
      <c r="A3371" s="484" t="s">
        <v>44019</v>
      </c>
      <c r="B3371" s="485" t="s">
        <v>44018</v>
      </c>
      <c r="C3371" t="s">
        <v>44017</v>
      </c>
      <c r="D3371" t="s">
        <v>44017</v>
      </c>
      <c r="E3371" t="str">
        <f t="shared" si="52"/>
        <v>333414 - LEN MEDICAL</v>
      </c>
      <c r="F3371" t="s">
        <v>2112</v>
      </c>
      <c r="G3371" t="s">
        <v>44016</v>
      </c>
      <c r="H3371" t="s">
        <v>44015</v>
      </c>
      <c r="I3371" t="s">
        <v>569</v>
      </c>
      <c r="J3371" t="s">
        <v>44014</v>
      </c>
      <c r="K3371" t="s">
        <v>208</v>
      </c>
      <c r="L3371" t="s">
        <v>44013</v>
      </c>
      <c r="N3371" t="s">
        <v>208</v>
      </c>
      <c r="O3371" t="s">
        <v>476</v>
      </c>
      <c r="P3371" t="s">
        <v>44012</v>
      </c>
    </row>
    <row r="3372" spans="1:16">
      <c r="A3372" s="484" t="s">
        <v>52755</v>
      </c>
      <c r="B3372" s="485" t="s">
        <v>52754</v>
      </c>
      <c r="C3372" t="s">
        <v>52753</v>
      </c>
      <c r="D3372" t="s">
        <v>52753</v>
      </c>
      <c r="E3372" t="str">
        <f t="shared" si="52"/>
        <v>82685 - INSTITUT REPERE</v>
      </c>
      <c r="F3372" t="s">
        <v>7292</v>
      </c>
      <c r="G3372" t="s">
        <v>52752</v>
      </c>
      <c r="I3372" t="s">
        <v>8273</v>
      </c>
      <c r="J3372" t="s">
        <v>52751</v>
      </c>
      <c r="K3372" t="s">
        <v>208</v>
      </c>
      <c r="L3372" t="s">
        <v>52750</v>
      </c>
      <c r="N3372" t="s">
        <v>208</v>
      </c>
      <c r="O3372" t="s">
        <v>476</v>
      </c>
      <c r="P3372" t="s">
        <v>476</v>
      </c>
    </row>
    <row r="3373" spans="1:16">
      <c r="A3373" s="484" t="s">
        <v>121787</v>
      </c>
      <c r="B3373" s="485" t="s">
        <v>121786</v>
      </c>
      <c r="C3373" t="s">
        <v>121785</v>
      </c>
      <c r="D3373" t="s">
        <v>121784</v>
      </c>
      <c r="E3373" t="str">
        <f t="shared" si="52"/>
        <v>44696 - FETE</v>
      </c>
      <c r="F3373" t="s">
        <v>11669</v>
      </c>
      <c r="G3373" t="s">
        <v>121783</v>
      </c>
      <c r="I3373" t="s">
        <v>579</v>
      </c>
      <c r="J3373" t="s">
        <v>121782</v>
      </c>
      <c r="K3373" t="s">
        <v>121781</v>
      </c>
      <c r="L3373" t="s">
        <v>121780</v>
      </c>
      <c r="N3373" t="s">
        <v>208</v>
      </c>
      <c r="O3373" t="s">
        <v>476</v>
      </c>
      <c r="P3373" t="s">
        <v>476</v>
      </c>
    </row>
    <row r="3374" spans="1:16">
      <c r="A3374" s="484" t="s">
        <v>82476</v>
      </c>
      <c r="B3374" s="485" t="s">
        <v>82475</v>
      </c>
      <c r="C3374" t="s">
        <v>82474</v>
      </c>
      <c r="D3374" t="s">
        <v>82474</v>
      </c>
      <c r="E3374" t="str">
        <f t="shared" si="52"/>
        <v>509632 - EDITIONS ORION</v>
      </c>
      <c r="F3374" t="s">
        <v>52638</v>
      </c>
      <c r="G3374" t="s">
        <v>82473</v>
      </c>
      <c r="I3374" t="s">
        <v>860</v>
      </c>
      <c r="J3374" t="s">
        <v>82472</v>
      </c>
      <c r="K3374" t="s">
        <v>82471</v>
      </c>
      <c r="L3374" t="s">
        <v>82470</v>
      </c>
      <c r="N3374" t="s">
        <v>208</v>
      </c>
      <c r="O3374" t="s">
        <v>476</v>
      </c>
      <c r="P3374" t="s">
        <v>476</v>
      </c>
    </row>
    <row r="3375" spans="1:16">
      <c r="A3375" s="484" t="s">
        <v>119232</v>
      </c>
      <c r="B3375" s="485" t="s">
        <v>119231</v>
      </c>
      <c r="C3375" t="s">
        <v>119230</v>
      </c>
      <c r="D3375" t="s">
        <v>119229</v>
      </c>
      <c r="E3375" t="str">
        <f t="shared" si="52"/>
        <v>149354 - ADERE</v>
      </c>
      <c r="F3375" t="s">
        <v>3498</v>
      </c>
      <c r="G3375" t="s">
        <v>119228</v>
      </c>
      <c r="I3375" t="s">
        <v>626</v>
      </c>
      <c r="J3375" t="s">
        <v>119227</v>
      </c>
      <c r="K3375" t="s">
        <v>119226</v>
      </c>
      <c r="L3375" t="s">
        <v>119225</v>
      </c>
      <c r="N3375" t="s">
        <v>208</v>
      </c>
      <c r="O3375" t="s">
        <v>476</v>
      </c>
      <c r="P3375" t="s">
        <v>476</v>
      </c>
    </row>
    <row r="3376" spans="1:16">
      <c r="A3376" s="484" t="s">
        <v>19920</v>
      </c>
      <c r="B3376" s="485" t="s">
        <v>19919</v>
      </c>
      <c r="C3376" t="s">
        <v>19918</v>
      </c>
      <c r="D3376" t="s">
        <v>19917</v>
      </c>
      <c r="E3376" t="str">
        <f t="shared" si="52"/>
        <v>141343 - RH PARTNERS CVO</v>
      </c>
      <c r="F3376" t="s">
        <v>4574</v>
      </c>
      <c r="G3376" t="s">
        <v>19916</v>
      </c>
      <c r="H3376" t="s">
        <v>19915</v>
      </c>
      <c r="I3376" t="s">
        <v>6299</v>
      </c>
      <c r="J3376" t="s">
        <v>19914</v>
      </c>
      <c r="K3376" t="s">
        <v>208</v>
      </c>
      <c r="L3376" t="s">
        <v>19913</v>
      </c>
      <c r="N3376" t="s">
        <v>208</v>
      </c>
      <c r="O3376" t="s">
        <v>476</v>
      </c>
      <c r="P3376" t="s">
        <v>19912</v>
      </c>
    </row>
    <row r="3377" spans="1:16">
      <c r="A3377" s="484" t="s">
        <v>93372</v>
      </c>
      <c r="B3377" s="485" t="s">
        <v>93350</v>
      </c>
      <c r="C3377" t="s">
        <v>93371</v>
      </c>
      <c r="D3377" t="s">
        <v>93370</v>
      </c>
      <c r="E3377" t="str">
        <f t="shared" si="52"/>
        <v>411607 - CROS CHALONS EN CHAMPAGNE</v>
      </c>
      <c r="G3377" t="s">
        <v>93369</v>
      </c>
      <c r="I3377" t="s">
        <v>17147</v>
      </c>
      <c r="J3377" t="s">
        <v>93368</v>
      </c>
      <c r="K3377" t="s">
        <v>208</v>
      </c>
      <c r="L3377" t="s">
        <v>93367</v>
      </c>
      <c r="N3377" t="s">
        <v>208</v>
      </c>
      <c r="O3377" t="s">
        <v>476</v>
      </c>
      <c r="P3377" t="s">
        <v>476</v>
      </c>
    </row>
    <row r="3378" spans="1:16">
      <c r="A3378" s="484" t="s">
        <v>93351</v>
      </c>
      <c r="B3378" s="485" t="s">
        <v>93350</v>
      </c>
      <c r="C3378" t="s">
        <v>93349</v>
      </c>
      <c r="D3378" t="s">
        <v>93348</v>
      </c>
      <c r="E3378" t="str">
        <f t="shared" si="52"/>
        <v>631127 - CROS GRAND EST TOMBLAINE</v>
      </c>
      <c r="F3378" t="s">
        <v>2104</v>
      </c>
      <c r="G3378" t="s">
        <v>93347</v>
      </c>
      <c r="H3378" t="s">
        <v>93346</v>
      </c>
      <c r="I3378" t="s">
        <v>26194</v>
      </c>
      <c r="J3378" t="s">
        <v>93345</v>
      </c>
      <c r="K3378" t="s">
        <v>208</v>
      </c>
      <c r="L3378" t="s">
        <v>93344</v>
      </c>
      <c r="N3378" t="s">
        <v>208</v>
      </c>
      <c r="O3378" t="s">
        <v>476</v>
      </c>
      <c r="P3378" t="s">
        <v>476</v>
      </c>
    </row>
    <row r="3379" spans="1:16">
      <c r="A3379" s="484" t="s">
        <v>39911</v>
      </c>
      <c r="B3379" s="485" t="s">
        <v>39910</v>
      </c>
      <c r="C3379" t="s">
        <v>39909</v>
      </c>
      <c r="D3379" t="s">
        <v>39908</v>
      </c>
      <c r="E3379" t="str">
        <f t="shared" si="52"/>
        <v>152456 - MFR BARBENTANE</v>
      </c>
      <c r="F3379" t="s">
        <v>39907</v>
      </c>
      <c r="G3379" t="s">
        <v>39906</v>
      </c>
      <c r="H3379" t="s">
        <v>39905</v>
      </c>
      <c r="I3379" t="s">
        <v>39904</v>
      </c>
      <c r="J3379" t="s">
        <v>39903</v>
      </c>
      <c r="K3379" t="s">
        <v>208</v>
      </c>
      <c r="L3379" t="s">
        <v>39902</v>
      </c>
      <c r="N3379" t="s">
        <v>207</v>
      </c>
      <c r="O3379" t="s">
        <v>476</v>
      </c>
      <c r="P3379" t="s">
        <v>476</v>
      </c>
    </row>
    <row r="3380" spans="1:16">
      <c r="A3380" s="484" t="s">
        <v>124937</v>
      </c>
      <c r="B3380" s="485" t="s">
        <v>124936</v>
      </c>
      <c r="C3380" t="s">
        <v>124935</v>
      </c>
      <c r="D3380" t="s">
        <v>124934</v>
      </c>
      <c r="E3380" t="str">
        <f t="shared" si="52"/>
        <v>627940 - APEJS</v>
      </c>
      <c r="F3380" t="s">
        <v>113226</v>
      </c>
      <c r="G3380" t="s">
        <v>124933</v>
      </c>
      <c r="H3380" t="s">
        <v>124932</v>
      </c>
      <c r="I3380" t="s">
        <v>5210</v>
      </c>
      <c r="J3380" t="s">
        <v>124931</v>
      </c>
      <c r="K3380" t="s">
        <v>208</v>
      </c>
      <c r="L3380" t="s">
        <v>124930</v>
      </c>
      <c r="N3380" t="s">
        <v>208</v>
      </c>
      <c r="O3380" t="s">
        <v>476</v>
      </c>
      <c r="P3380" t="s">
        <v>476</v>
      </c>
    </row>
    <row r="3381" spans="1:16">
      <c r="A3381" s="484" t="s">
        <v>118704</v>
      </c>
      <c r="B3381" s="485" t="s">
        <v>118703</v>
      </c>
      <c r="C3381" t="s">
        <v>118702</v>
      </c>
      <c r="D3381" t="s">
        <v>118701</v>
      </c>
      <c r="E3381" t="str">
        <f t="shared" si="52"/>
        <v>24776 - RESCIF</v>
      </c>
      <c r="F3381" t="s">
        <v>3619</v>
      </c>
      <c r="G3381" t="s">
        <v>118700</v>
      </c>
      <c r="I3381" t="s">
        <v>579</v>
      </c>
      <c r="J3381" t="s">
        <v>118699</v>
      </c>
      <c r="K3381" t="s">
        <v>208</v>
      </c>
      <c r="L3381" t="s">
        <v>118698</v>
      </c>
      <c r="N3381" t="s">
        <v>208</v>
      </c>
      <c r="O3381" t="s">
        <v>476</v>
      </c>
      <c r="P3381" t="s">
        <v>476</v>
      </c>
    </row>
    <row r="3382" spans="1:16">
      <c r="A3382" s="484" t="s">
        <v>67182</v>
      </c>
      <c r="B3382" s="485" t="s">
        <v>67181</v>
      </c>
      <c r="C3382" t="s">
        <v>67180</v>
      </c>
      <c r="D3382" t="s">
        <v>67180</v>
      </c>
      <c r="E3382" t="str">
        <f t="shared" si="52"/>
        <v>519686 - GEO SOFT AQUITAINE</v>
      </c>
      <c r="F3382" t="s">
        <v>10767</v>
      </c>
      <c r="G3382" t="s">
        <v>67179</v>
      </c>
      <c r="I3382" t="s">
        <v>8562</v>
      </c>
      <c r="J3382" t="s">
        <v>67178</v>
      </c>
      <c r="K3382" t="s">
        <v>208</v>
      </c>
      <c r="L3382" t="s">
        <v>67177</v>
      </c>
      <c r="N3382" t="s">
        <v>208</v>
      </c>
      <c r="O3382" t="s">
        <v>476</v>
      </c>
      <c r="P3382" t="s">
        <v>476</v>
      </c>
    </row>
    <row r="3383" spans="1:16">
      <c r="A3383" s="484" t="s">
        <v>93219</v>
      </c>
      <c r="B3383" s="485" t="s">
        <v>93218</v>
      </c>
      <c r="C3383" t="s">
        <v>93217</v>
      </c>
      <c r="D3383" t="s">
        <v>93216</v>
      </c>
      <c r="E3383" t="str">
        <f t="shared" si="52"/>
        <v>566846 - CNSA HENDAYE</v>
      </c>
      <c r="F3383" t="s">
        <v>831</v>
      </c>
      <c r="G3383" t="s">
        <v>93215</v>
      </c>
      <c r="H3383" t="s">
        <v>93214</v>
      </c>
      <c r="I3383" t="s">
        <v>93213</v>
      </c>
      <c r="J3383" t="s">
        <v>93212</v>
      </c>
      <c r="K3383" t="s">
        <v>208</v>
      </c>
      <c r="L3383" t="s">
        <v>93211</v>
      </c>
      <c r="N3383" t="s">
        <v>208</v>
      </c>
      <c r="O3383" t="s">
        <v>476</v>
      </c>
      <c r="P3383" t="s">
        <v>476</v>
      </c>
    </row>
    <row r="3384" spans="1:16">
      <c r="A3384" s="484" t="s">
        <v>95777</v>
      </c>
      <c r="B3384" s="485" t="s">
        <v>95776</v>
      </c>
      <c r="C3384" t="s">
        <v>95775</v>
      </c>
      <c r="D3384" t="s">
        <v>95775</v>
      </c>
      <c r="E3384" t="str">
        <f t="shared" si="52"/>
        <v>349288 - CITOYENS ET JUSTICE</v>
      </c>
      <c r="F3384" t="s">
        <v>7556</v>
      </c>
      <c r="G3384" t="s">
        <v>95774</v>
      </c>
      <c r="I3384" t="s">
        <v>749</v>
      </c>
      <c r="J3384" t="s">
        <v>95773</v>
      </c>
      <c r="K3384" t="s">
        <v>208</v>
      </c>
      <c r="L3384" t="s">
        <v>95772</v>
      </c>
      <c r="N3384" t="s">
        <v>208</v>
      </c>
      <c r="O3384" t="s">
        <v>476</v>
      </c>
      <c r="P3384" t="s">
        <v>476</v>
      </c>
    </row>
    <row r="3385" spans="1:16">
      <c r="A3385" s="484" t="s">
        <v>78132</v>
      </c>
      <c r="B3385" s="485" t="s">
        <v>78131</v>
      </c>
      <c r="C3385" t="s">
        <v>514</v>
      </c>
      <c r="D3385" t="s">
        <v>514</v>
      </c>
      <c r="E3385" t="str">
        <f t="shared" si="52"/>
        <v>465835 - ESPACE SENTEIN</v>
      </c>
      <c r="F3385" t="s">
        <v>5481</v>
      </c>
      <c r="G3385" t="s">
        <v>52836</v>
      </c>
      <c r="H3385" t="s">
        <v>78130</v>
      </c>
      <c r="I3385" t="s">
        <v>1542</v>
      </c>
      <c r="J3385" t="s">
        <v>78129</v>
      </c>
      <c r="K3385" t="s">
        <v>78128</v>
      </c>
      <c r="L3385" t="s">
        <v>78127</v>
      </c>
      <c r="N3385" t="s">
        <v>208</v>
      </c>
      <c r="O3385" t="s">
        <v>476</v>
      </c>
      <c r="P3385" t="s">
        <v>476</v>
      </c>
    </row>
    <row r="3386" spans="1:16">
      <c r="A3386" s="484" t="s">
        <v>127159</v>
      </c>
      <c r="B3386" s="485" t="s">
        <v>127158</v>
      </c>
      <c r="C3386" t="s">
        <v>127157</v>
      </c>
      <c r="D3386" t="s">
        <v>127156</v>
      </c>
      <c r="E3386" t="str">
        <f t="shared" si="52"/>
        <v>86563 - AREFOR</v>
      </c>
      <c r="F3386" t="s">
        <v>35333</v>
      </c>
      <c r="G3386" t="s">
        <v>127155</v>
      </c>
      <c r="I3386" t="s">
        <v>1647</v>
      </c>
      <c r="J3386" t="s">
        <v>127154</v>
      </c>
      <c r="K3386" t="s">
        <v>208</v>
      </c>
      <c r="L3386" t="s">
        <v>127153</v>
      </c>
      <c r="N3386" t="s">
        <v>208</v>
      </c>
      <c r="O3386" t="s">
        <v>476</v>
      </c>
      <c r="P3386" t="s">
        <v>476</v>
      </c>
    </row>
    <row r="3387" spans="1:16">
      <c r="A3387" s="484" t="s">
        <v>59624</v>
      </c>
      <c r="B3387" s="485" t="s">
        <v>56822</v>
      </c>
      <c r="C3387" t="s">
        <v>59623</v>
      </c>
      <c r="D3387" t="s">
        <v>59622</v>
      </c>
      <c r="E3387" t="str">
        <f t="shared" si="52"/>
        <v>481040 - IDF BASTIA</v>
      </c>
      <c r="F3387" t="s">
        <v>1328</v>
      </c>
      <c r="G3387" t="s">
        <v>59621</v>
      </c>
      <c r="I3387" t="s">
        <v>2642</v>
      </c>
      <c r="J3387" t="s">
        <v>59620</v>
      </c>
      <c r="K3387" t="s">
        <v>208</v>
      </c>
      <c r="L3387" t="s">
        <v>59619</v>
      </c>
      <c r="N3387" t="s">
        <v>208</v>
      </c>
      <c r="O3387" t="s">
        <v>476</v>
      </c>
      <c r="P3387" t="s">
        <v>476</v>
      </c>
    </row>
    <row r="3388" spans="1:16">
      <c r="A3388" s="484" t="s">
        <v>59629</v>
      </c>
      <c r="B3388" s="485" t="s">
        <v>56822</v>
      </c>
      <c r="C3388" t="s">
        <v>59623</v>
      </c>
      <c r="D3388" t="s">
        <v>59628</v>
      </c>
      <c r="E3388" t="str">
        <f t="shared" si="52"/>
        <v>518980 - ID FORMATION PORTO VECCHIO</v>
      </c>
      <c r="F3388" t="s">
        <v>1328</v>
      </c>
      <c r="G3388" t="s">
        <v>59627</v>
      </c>
      <c r="I3388" t="s">
        <v>10648</v>
      </c>
      <c r="J3388" t="s">
        <v>59626</v>
      </c>
      <c r="K3388" t="s">
        <v>208</v>
      </c>
      <c r="L3388" t="s">
        <v>59625</v>
      </c>
      <c r="N3388" t="s">
        <v>208</v>
      </c>
      <c r="O3388" t="s">
        <v>476</v>
      </c>
      <c r="P3388" t="s">
        <v>476</v>
      </c>
    </row>
    <row r="3389" spans="1:16">
      <c r="A3389" s="484" t="s">
        <v>56823</v>
      </c>
      <c r="B3389" s="485" t="s">
        <v>56822</v>
      </c>
      <c r="C3389" t="s">
        <v>56821</v>
      </c>
      <c r="D3389" t="s">
        <v>56820</v>
      </c>
      <c r="E3389" t="str">
        <f t="shared" si="52"/>
        <v>351702 - ID FORMATION AJACCIO</v>
      </c>
      <c r="F3389" t="s">
        <v>9781</v>
      </c>
      <c r="G3389" t="s">
        <v>56819</v>
      </c>
      <c r="I3389" t="s">
        <v>12251</v>
      </c>
      <c r="J3389" t="s">
        <v>56818</v>
      </c>
      <c r="K3389" t="s">
        <v>208</v>
      </c>
      <c r="L3389" t="s">
        <v>56817</v>
      </c>
      <c r="N3389" t="s">
        <v>208</v>
      </c>
      <c r="O3389" t="s">
        <v>476</v>
      </c>
      <c r="P3389" t="s">
        <v>476</v>
      </c>
    </row>
    <row r="3390" spans="1:16">
      <c r="A3390" s="484" t="s">
        <v>23544</v>
      </c>
      <c r="B3390" s="485" t="s">
        <v>23543</v>
      </c>
      <c r="C3390" t="s">
        <v>23542</v>
      </c>
      <c r="D3390" t="s">
        <v>23542</v>
      </c>
      <c r="E3390" t="str">
        <f t="shared" si="52"/>
        <v>151282 - REFLETS</v>
      </c>
      <c r="F3390" t="s">
        <v>10701</v>
      </c>
      <c r="G3390" t="s">
        <v>23541</v>
      </c>
      <c r="H3390" t="s">
        <v>23540</v>
      </c>
      <c r="I3390" t="s">
        <v>10167</v>
      </c>
      <c r="J3390" t="s">
        <v>23539</v>
      </c>
      <c r="K3390" t="s">
        <v>208</v>
      </c>
      <c r="L3390" t="s">
        <v>23538</v>
      </c>
      <c r="N3390" t="s">
        <v>208</v>
      </c>
      <c r="O3390" t="s">
        <v>476</v>
      </c>
      <c r="P3390" t="s">
        <v>476</v>
      </c>
    </row>
    <row r="3391" spans="1:16">
      <c r="A3391" s="484" t="s">
        <v>68553</v>
      </c>
      <c r="B3391" s="485" t="s">
        <v>68552</v>
      </c>
      <c r="C3391" t="s">
        <v>68551</v>
      </c>
      <c r="D3391" t="s">
        <v>68551</v>
      </c>
      <c r="E3391" t="str">
        <f t="shared" si="52"/>
        <v>415005 - FRANCE PARKINSON</v>
      </c>
      <c r="F3391" t="s">
        <v>4190</v>
      </c>
      <c r="G3391" t="s">
        <v>68550</v>
      </c>
      <c r="I3391" t="s">
        <v>4824</v>
      </c>
      <c r="J3391" t="s">
        <v>68549</v>
      </c>
      <c r="K3391" t="s">
        <v>208</v>
      </c>
      <c r="L3391" t="s">
        <v>68548</v>
      </c>
      <c r="N3391" t="s">
        <v>208</v>
      </c>
      <c r="O3391" t="s">
        <v>476</v>
      </c>
      <c r="P3391" t="s">
        <v>476</v>
      </c>
    </row>
    <row r="3392" spans="1:16">
      <c r="A3392" s="484" t="s">
        <v>132650</v>
      </c>
      <c r="B3392" s="485" t="s">
        <v>132649</v>
      </c>
      <c r="C3392" t="s">
        <v>132648</v>
      </c>
      <c r="D3392" t="s">
        <v>132648</v>
      </c>
      <c r="E3392" t="str">
        <f t="shared" si="52"/>
        <v>438789 - AGECIF</v>
      </c>
      <c r="F3392" t="s">
        <v>8350</v>
      </c>
      <c r="G3392" t="s">
        <v>132647</v>
      </c>
      <c r="I3392" t="s">
        <v>626</v>
      </c>
      <c r="J3392" t="s">
        <v>132646</v>
      </c>
      <c r="K3392" t="s">
        <v>208</v>
      </c>
      <c r="L3392" t="s">
        <v>132645</v>
      </c>
      <c r="N3392" t="s">
        <v>208</v>
      </c>
      <c r="O3392" t="s">
        <v>476</v>
      </c>
      <c r="P3392" t="s">
        <v>476</v>
      </c>
    </row>
    <row r="3393" spans="1:16">
      <c r="A3393" s="484" t="s">
        <v>51523</v>
      </c>
      <c r="B3393" s="485" t="s">
        <v>51522</v>
      </c>
      <c r="C3393" t="s">
        <v>51521</v>
      </c>
      <c r="D3393" t="s">
        <v>51520</v>
      </c>
      <c r="E3393" t="str">
        <f t="shared" si="52"/>
        <v>589482 - INTER CONSULT</v>
      </c>
      <c r="F3393" t="s">
        <v>2961</v>
      </c>
      <c r="G3393" t="s">
        <v>51519</v>
      </c>
      <c r="H3393" t="s">
        <v>51518</v>
      </c>
      <c r="I3393" t="s">
        <v>51517</v>
      </c>
      <c r="J3393" t="s">
        <v>51516</v>
      </c>
      <c r="K3393" t="s">
        <v>208</v>
      </c>
      <c r="L3393" t="s">
        <v>51515</v>
      </c>
      <c r="N3393" t="s">
        <v>208</v>
      </c>
      <c r="O3393" t="s">
        <v>476</v>
      </c>
      <c r="P3393" t="s">
        <v>476</v>
      </c>
    </row>
    <row r="3394" spans="1:16">
      <c r="A3394" s="484" t="s">
        <v>43960</v>
      </c>
      <c r="B3394" s="485" t="s">
        <v>43959</v>
      </c>
      <c r="C3394" t="s">
        <v>43958</v>
      </c>
      <c r="D3394" t="s">
        <v>43958</v>
      </c>
      <c r="E3394" t="str">
        <f t="shared" ref="E3394:E3457" si="53">_xlfn.CONCAT(L3394," - ",D3394)</f>
        <v>507891 - LENORMANT MANUTENTION</v>
      </c>
      <c r="F3394" t="s">
        <v>2408</v>
      </c>
      <c r="G3394" t="s">
        <v>43957</v>
      </c>
      <c r="I3394" t="s">
        <v>6872</v>
      </c>
      <c r="J3394" t="s">
        <v>43956</v>
      </c>
      <c r="K3394" t="s">
        <v>208</v>
      </c>
      <c r="L3394" t="s">
        <v>43955</v>
      </c>
      <c r="N3394" t="s">
        <v>208</v>
      </c>
      <c r="O3394" t="s">
        <v>476</v>
      </c>
      <c r="P3394" t="s">
        <v>476</v>
      </c>
    </row>
    <row r="3395" spans="1:16">
      <c r="A3395" s="484" t="s">
        <v>22254</v>
      </c>
      <c r="B3395" s="485" t="s">
        <v>22253</v>
      </c>
      <c r="C3395" t="s">
        <v>22252</v>
      </c>
      <c r="D3395" t="s">
        <v>22251</v>
      </c>
      <c r="E3395" t="str">
        <f t="shared" si="53"/>
        <v>629820 - RESTORIA ANGERS</v>
      </c>
      <c r="F3395" t="s">
        <v>20677</v>
      </c>
      <c r="G3395" t="s">
        <v>22250</v>
      </c>
      <c r="H3395" t="s">
        <v>22249</v>
      </c>
      <c r="I3395" t="s">
        <v>1647</v>
      </c>
      <c r="J3395" t="s">
        <v>22248</v>
      </c>
      <c r="K3395" t="s">
        <v>208</v>
      </c>
      <c r="L3395" t="s">
        <v>22247</v>
      </c>
      <c r="N3395" t="s">
        <v>208</v>
      </c>
      <c r="O3395" t="s">
        <v>476</v>
      </c>
      <c r="P3395" t="s">
        <v>476</v>
      </c>
    </row>
    <row r="3396" spans="1:16">
      <c r="A3396" s="484" t="s">
        <v>18899</v>
      </c>
      <c r="B3396" s="485" t="s">
        <v>18898</v>
      </c>
      <c r="C3396" t="s">
        <v>18897</v>
      </c>
      <c r="D3396" t="s">
        <v>18897</v>
      </c>
      <c r="E3396" t="str">
        <f t="shared" si="53"/>
        <v>606959 - SCJ INFORMATIQUE</v>
      </c>
      <c r="F3396" t="s">
        <v>1528</v>
      </c>
      <c r="G3396" t="s">
        <v>18896</v>
      </c>
      <c r="I3396" t="s">
        <v>1656</v>
      </c>
      <c r="J3396" t="s">
        <v>18895</v>
      </c>
      <c r="K3396" t="s">
        <v>208</v>
      </c>
      <c r="L3396" t="s">
        <v>18894</v>
      </c>
      <c r="N3396" t="s">
        <v>208</v>
      </c>
      <c r="O3396" t="s">
        <v>476</v>
      </c>
      <c r="P3396" t="s">
        <v>476</v>
      </c>
    </row>
    <row r="3397" spans="1:16">
      <c r="A3397" s="484" t="s">
        <v>47168</v>
      </c>
      <c r="B3397" s="485" t="s">
        <v>47167</v>
      </c>
      <c r="C3397" t="s">
        <v>47166</v>
      </c>
      <c r="D3397" t="s">
        <v>47166</v>
      </c>
      <c r="E3397" t="str">
        <f t="shared" si="53"/>
        <v>664765 - LA DYNAMIQUE DU DIALOGUE</v>
      </c>
      <c r="F3397" t="s">
        <v>10146</v>
      </c>
      <c r="G3397" t="s">
        <v>47165</v>
      </c>
      <c r="I3397" t="s">
        <v>1406</v>
      </c>
      <c r="J3397" t="s">
        <v>47164</v>
      </c>
      <c r="K3397" t="s">
        <v>208</v>
      </c>
      <c r="L3397" t="s">
        <v>47163</v>
      </c>
      <c r="N3397" t="s">
        <v>208</v>
      </c>
      <c r="O3397" t="s">
        <v>476</v>
      </c>
      <c r="P3397" t="s">
        <v>476</v>
      </c>
    </row>
    <row r="3398" spans="1:16">
      <c r="A3398" s="484" t="s">
        <v>110365</v>
      </c>
      <c r="B3398" s="485" t="s">
        <v>110364</v>
      </c>
      <c r="C3398" t="s">
        <v>110341</v>
      </c>
      <c r="D3398" t="s">
        <v>110341</v>
      </c>
      <c r="E3398" t="str">
        <f t="shared" si="53"/>
        <v>549198 - CAP FORMATION</v>
      </c>
      <c r="F3398" t="s">
        <v>9528</v>
      </c>
      <c r="G3398" t="s">
        <v>110363</v>
      </c>
      <c r="I3398" t="s">
        <v>36543</v>
      </c>
      <c r="J3398" t="s">
        <v>110362</v>
      </c>
      <c r="K3398" t="s">
        <v>208</v>
      </c>
      <c r="L3398" t="s">
        <v>110361</v>
      </c>
      <c r="N3398" t="s">
        <v>208</v>
      </c>
      <c r="O3398" t="s">
        <v>476</v>
      </c>
      <c r="P3398" t="s">
        <v>476</v>
      </c>
    </row>
    <row r="3399" spans="1:16">
      <c r="A3399" s="484" t="s">
        <v>11188</v>
      </c>
      <c r="B3399" s="485" t="s">
        <v>11187</v>
      </c>
      <c r="C3399" t="s">
        <v>11186</v>
      </c>
      <c r="D3399" t="s">
        <v>11185</v>
      </c>
      <c r="E3399" t="str">
        <f t="shared" si="53"/>
        <v>492152 - TBI SARL</v>
      </c>
      <c r="F3399" t="s">
        <v>10642</v>
      </c>
      <c r="G3399" t="s">
        <v>11184</v>
      </c>
      <c r="I3399" t="s">
        <v>11183</v>
      </c>
      <c r="J3399" t="s">
        <v>11182</v>
      </c>
      <c r="K3399" t="s">
        <v>208</v>
      </c>
      <c r="L3399" t="s">
        <v>11181</v>
      </c>
      <c r="N3399" t="s">
        <v>208</v>
      </c>
      <c r="O3399" t="s">
        <v>476</v>
      </c>
      <c r="P3399" t="s">
        <v>476</v>
      </c>
    </row>
    <row r="3400" spans="1:16">
      <c r="A3400" s="484" t="s">
        <v>121250</v>
      </c>
      <c r="B3400" s="485" t="s">
        <v>121249</v>
      </c>
      <c r="C3400" t="s">
        <v>121248</v>
      </c>
      <c r="D3400" t="s">
        <v>121247</v>
      </c>
      <c r="E3400" t="str">
        <f t="shared" si="53"/>
        <v>553268 - AGIR'H CHAMBERY</v>
      </c>
      <c r="F3400" t="s">
        <v>23577</v>
      </c>
      <c r="G3400" t="s">
        <v>121246</v>
      </c>
      <c r="I3400" t="s">
        <v>5210</v>
      </c>
      <c r="J3400" t="s">
        <v>121245</v>
      </c>
      <c r="K3400" t="s">
        <v>208</v>
      </c>
      <c r="L3400" t="s">
        <v>121244</v>
      </c>
      <c r="N3400" t="s">
        <v>208</v>
      </c>
      <c r="O3400" t="s">
        <v>476</v>
      </c>
      <c r="P3400" t="s">
        <v>476</v>
      </c>
    </row>
    <row r="3401" spans="1:16">
      <c r="A3401" s="484" t="s">
        <v>125300</v>
      </c>
      <c r="B3401" s="485" t="s">
        <v>125299</v>
      </c>
      <c r="C3401" t="s">
        <v>125298</v>
      </c>
      <c r="D3401" t="s">
        <v>125297</v>
      </c>
      <c r="E3401" t="str">
        <f t="shared" si="53"/>
        <v>653809 - ALFA</v>
      </c>
      <c r="F3401" t="s">
        <v>4638</v>
      </c>
      <c r="G3401" t="s">
        <v>125296</v>
      </c>
      <c r="H3401" t="s">
        <v>125295</v>
      </c>
      <c r="I3401" t="s">
        <v>2900</v>
      </c>
      <c r="J3401" t="s">
        <v>125294</v>
      </c>
      <c r="K3401" t="s">
        <v>208</v>
      </c>
      <c r="L3401" t="s">
        <v>125293</v>
      </c>
      <c r="N3401" t="s">
        <v>208</v>
      </c>
      <c r="O3401" t="s">
        <v>476</v>
      </c>
      <c r="P3401" t="s">
        <v>476</v>
      </c>
    </row>
    <row r="3402" spans="1:16">
      <c r="A3402" s="484" t="s">
        <v>96703</v>
      </c>
      <c r="B3402" s="485" t="s">
        <v>96702</v>
      </c>
      <c r="C3402" t="s">
        <v>96701</v>
      </c>
      <c r="D3402" t="s">
        <v>96701</v>
      </c>
      <c r="E3402" t="str">
        <f t="shared" si="53"/>
        <v>528419 - CHANSON CONTEMPORAINE</v>
      </c>
      <c r="F3402" t="s">
        <v>1315</v>
      </c>
      <c r="G3402" t="s">
        <v>96700</v>
      </c>
      <c r="H3402" t="s">
        <v>96699</v>
      </c>
      <c r="I3402" t="s">
        <v>1312</v>
      </c>
      <c r="J3402" t="s">
        <v>96698</v>
      </c>
      <c r="K3402" t="s">
        <v>208</v>
      </c>
      <c r="L3402" t="s">
        <v>96697</v>
      </c>
      <c r="N3402" t="s">
        <v>208</v>
      </c>
      <c r="O3402" t="s">
        <v>476</v>
      </c>
      <c r="P3402" t="s">
        <v>476</v>
      </c>
    </row>
    <row r="3403" spans="1:16">
      <c r="A3403" s="484" t="s">
        <v>28907</v>
      </c>
      <c r="B3403" s="485" t="s">
        <v>28906</v>
      </c>
      <c r="C3403" t="s">
        <v>28905</v>
      </c>
      <c r="D3403" t="s">
        <v>28905</v>
      </c>
      <c r="E3403" t="str">
        <f t="shared" si="53"/>
        <v>529837 - PENARANDA INFORMATIQUE</v>
      </c>
      <c r="F3403" t="s">
        <v>1328</v>
      </c>
      <c r="G3403" t="s">
        <v>28904</v>
      </c>
      <c r="I3403" t="s">
        <v>1466</v>
      </c>
      <c r="J3403" t="s">
        <v>28903</v>
      </c>
      <c r="K3403" t="s">
        <v>208</v>
      </c>
      <c r="L3403" t="s">
        <v>28902</v>
      </c>
      <c r="N3403" t="s">
        <v>208</v>
      </c>
      <c r="O3403" t="s">
        <v>476</v>
      </c>
      <c r="P3403" t="s">
        <v>476</v>
      </c>
    </row>
    <row r="3404" spans="1:16">
      <c r="A3404" s="484" t="s">
        <v>100585</v>
      </c>
      <c r="B3404" s="485" t="s">
        <v>100584</v>
      </c>
      <c r="C3404" t="s">
        <v>100583</v>
      </c>
      <c r="D3404" t="s">
        <v>100582</v>
      </c>
      <c r="E3404" t="str">
        <f t="shared" si="53"/>
        <v>325144 - CICFM</v>
      </c>
      <c r="F3404" t="s">
        <v>7817</v>
      </c>
      <c r="G3404" t="s">
        <v>68141</v>
      </c>
      <c r="I3404" t="s">
        <v>7815</v>
      </c>
      <c r="J3404" t="s">
        <v>100581</v>
      </c>
      <c r="K3404" t="s">
        <v>208</v>
      </c>
      <c r="L3404" t="s">
        <v>100580</v>
      </c>
      <c r="N3404" t="s">
        <v>208</v>
      </c>
      <c r="O3404" t="s">
        <v>476</v>
      </c>
      <c r="P3404" t="s">
        <v>476</v>
      </c>
    </row>
    <row r="3405" spans="1:16">
      <c r="A3405" s="484" t="s">
        <v>13073</v>
      </c>
      <c r="B3405" s="485" t="s">
        <v>13072</v>
      </c>
      <c r="C3405" t="s">
        <v>13071</v>
      </c>
      <c r="D3405" t="s">
        <v>13070</v>
      </c>
      <c r="E3405" t="str">
        <f t="shared" si="53"/>
        <v>447341 - SFSCMFCO</v>
      </c>
      <c r="F3405" t="s">
        <v>725</v>
      </c>
      <c r="G3405" t="s">
        <v>13069</v>
      </c>
      <c r="I3405" t="s">
        <v>4824</v>
      </c>
      <c r="J3405" t="s">
        <v>13068</v>
      </c>
      <c r="K3405" t="s">
        <v>13067</v>
      </c>
      <c r="L3405" t="s">
        <v>13066</v>
      </c>
      <c r="N3405" t="s">
        <v>208</v>
      </c>
      <c r="O3405" t="s">
        <v>476</v>
      </c>
      <c r="P3405" t="s">
        <v>476</v>
      </c>
    </row>
    <row r="3406" spans="1:16">
      <c r="A3406" s="484" t="s">
        <v>35336</v>
      </c>
      <c r="B3406" s="485" t="s">
        <v>35335</v>
      </c>
      <c r="C3406" t="s">
        <v>35334</v>
      </c>
      <c r="D3406" t="s">
        <v>35334</v>
      </c>
      <c r="E3406" t="str">
        <f t="shared" si="53"/>
        <v>144514 - MONTJOIE INSERTION - ETIC'ASSO</v>
      </c>
      <c r="F3406" t="s">
        <v>35333</v>
      </c>
      <c r="G3406" t="s">
        <v>35332</v>
      </c>
      <c r="I3406" t="s">
        <v>3929</v>
      </c>
      <c r="J3406" t="s">
        <v>35331</v>
      </c>
      <c r="K3406" t="s">
        <v>208</v>
      </c>
      <c r="L3406" t="s">
        <v>35330</v>
      </c>
      <c r="N3406" t="s">
        <v>208</v>
      </c>
      <c r="O3406" t="s">
        <v>476</v>
      </c>
      <c r="P3406" t="s">
        <v>476</v>
      </c>
    </row>
    <row r="3407" spans="1:16">
      <c r="A3407" s="484" t="s">
        <v>100614</v>
      </c>
      <c r="B3407" s="485" t="s">
        <v>100613</v>
      </c>
      <c r="C3407" t="s">
        <v>100612</v>
      </c>
      <c r="D3407" t="s">
        <v>100611</v>
      </c>
      <c r="E3407" t="str">
        <f t="shared" si="53"/>
        <v>491263 - CIEFA SIEGE</v>
      </c>
      <c r="F3407" t="s">
        <v>2969</v>
      </c>
      <c r="G3407" t="s">
        <v>100610</v>
      </c>
      <c r="I3407" t="s">
        <v>3346</v>
      </c>
      <c r="J3407" t="s">
        <v>100609</v>
      </c>
      <c r="K3407" t="s">
        <v>208</v>
      </c>
      <c r="L3407" t="s">
        <v>100608</v>
      </c>
      <c r="N3407" t="s">
        <v>207</v>
      </c>
      <c r="O3407" t="s">
        <v>476</v>
      </c>
      <c r="P3407" t="s">
        <v>476</v>
      </c>
    </row>
    <row r="3408" spans="1:16">
      <c r="A3408" s="484" t="s">
        <v>36639</v>
      </c>
      <c r="B3408" s="485" t="s">
        <v>36638</v>
      </c>
      <c r="C3408" t="s">
        <v>36637</v>
      </c>
      <c r="D3408" t="s">
        <v>36637</v>
      </c>
      <c r="E3408" t="str">
        <f t="shared" si="53"/>
        <v>353243 - METAFORM LANGUES</v>
      </c>
      <c r="F3408" t="s">
        <v>2416</v>
      </c>
      <c r="G3408" t="s">
        <v>36636</v>
      </c>
      <c r="H3408" t="s">
        <v>36635</v>
      </c>
      <c r="I3408" t="s">
        <v>1678</v>
      </c>
      <c r="J3408" t="s">
        <v>36634</v>
      </c>
      <c r="K3408" t="s">
        <v>208</v>
      </c>
      <c r="L3408" t="s">
        <v>36633</v>
      </c>
      <c r="N3408" t="s">
        <v>208</v>
      </c>
      <c r="O3408" t="s">
        <v>476</v>
      </c>
      <c r="P3408" t="s">
        <v>476</v>
      </c>
    </row>
    <row r="3409" spans="1:16">
      <c r="A3409" s="484" t="s">
        <v>93621</v>
      </c>
      <c r="B3409" s="485" t="s">
        <v>93620</v>
      </c>
      <c r="C3409" t="s">
        <v>93619</v>
      </c>
      <c r="D3409" t="s">
        <v>93618</v>
      </c>
      <c r="E3409" t="str">
        <f t="shared" si="53"/>
        <v>208000 - CLIPS</v>
      </c>
      <c r="F3409" t="s">
        <v>1077</v>
      </c>
      <c r="G3409" t="s">
        <v>93617</v>
      </c>
      <c r="I3409" t="s">
        <v>66492</v>
      </c>
      <c r="J3409" t="s">
        <v>93616</v>
      </c>
      <c r="K3409" t="s">
        <v>208</v>
      </c>
      <c r="L3409" t="s">
        <v>93615</v>
      </c>
      <c r="N3409" t="s">
        <v>208</v>
      </c>
      <c r="O3409" t="s">
        <v>476</v>
      </c>
      <c r="P3409" t="s">
        <v>476</v>
      </c>
    </row>
    <row r="3410" spans="1:16">
      <c r="A3410" s="484" t="s">
        <v>125583</v>
      </c>
      <c r="B3410" s="485" t="s">
        <v>125582</v>
      </c>
      <c r="C3410" t="s">
        <v>125581</v>
      </c>
      <c r="D3410" t="s">
        <v>125580</v>
      </c>
      <c r="E3410" t="str">
        <f t="shared" si="53"/>
        <v>16913 - AFET</v>
      </c>
      <c r="F3410" t="s">
        <v>4696</v>
      </c>
      <c r="G3410" t="s">
        <v>49817</v>
      </c>
      <c r="I3410" t="s">
        <v>2176</v>
      </c>
      <c r="J3410" t="s">
        <v>125579</v>
      </c>
      <c r="K3410" t="s">
        <v>208</v>
      </c>
      <c r="L3410" t="s">
        <v>125578</v>
      </c>
      <c r="N3410" t="s">
        <v>208</v>
      </c>
      <c r="O3410" t="s">
        <v>476</v>
      </c>
      <c r="P3410" t="s">
        <v>125577</v>
      </c>
    </row>
    <row r="3411" spans="1:16">
      <c r="A3411" s="484" t="s">
        <v>93437</v>
      </c>
      <c r="B3411" s="485" t="s">
        <v>93436</v>
      </c>
      <c r="C3411" t="s">
        <v>93435</v>
      </c>
      <c r="D3411" t="s">
        <v>93434</v>
      </c>
      <c r="E3411" t="str">
        <f t="shared" si="53"/>
        <v>551909 - COREG EPGV IDF PARIS 1ER</v>
      </c>
      <c r="F3411" t="s">
        <v>707</v>
      </c>
      <c r="G3411" t="s">
        <v>93433</v>
      </c>
      <c r="I3411" t="s">
        <v>626</v>
      </c>
      <c r="J3411" t="s">
        <v>93432</v>
      </c>
      <c r="K3411" t="s">
        <v>208</v>
      </c>
      <c r="L3411" t="s">
        <v>93431</v>
      </c>
      <c r="N3411" t="s">
        <v>208</v>
      </c>
      <c r="O3411" t="s">
        <v>476</v>
      </c>
      <c r="P3411" t="s">
        <v>476</v>
      </c>
    </row>
    <row r="3412" spans="1:16">
      <c r="A3412" s="484" t="s">
        <v>127433</v>
      </c>
      <c r="B3412" s="485" t="s">
        <v>127432</v>
      </c>
      <c r="C3412" t="s">
        <v>127431</v>
      </c>
      <c r="D3412" t="s">
        <v>127430</v>
      </c>
      <c r="E3412" t="str">
        <f t="shared" si="53"/>
        <v>500793 - AQUITAINE RECRUTEMENT BORDEAUX CAUDERAN</v>
      </c>
      <c r="F3412" t="s">
        <v>10666</v>
      </c>
      <c r="G3412" t="s">
        <v>127429</v>
      </c>
      <c r="I3412" t="s">
        <v>749</v>
      </c>
      <c r="J3412" t="s">
        <v>127428</v>
      </c>
      <c r="K3412" t="s">
        <v>208</v>
      </c>
      <c r="L3412" t="s">
        <v>127427</v>
      </c>
      <c r="N3412" t="s">
        <v>208</v>
      </c>
      <c r="O3412" t="s">
        <v>476</v>
      </c>
      <c r="P3412" t="s">
        <v>476</v>
      </c>
    </row>
    <row r="3413" spans="1:16">
      <c r="A3413" s="484" t="s">
        <v>56576</v>
      </c>
      <c r="B3413" s="485" t="s">
        <v>56559</v>
      </c>
      <c r="C3413" t="s">
        <v>56558</v>
      </c>
      <c r="D3413" t="s">
        <v>56575</v>
      </c>
      <c r="E3413" t="str">
        <f t="shared" si="53"/>
        <v>500513 - IFAC ASNIERES SUR SEINE SIEGE</v>
      </c>
      <c r="F3413" t="s">
        <v>12105</v>
      </c>
      <c r="G3413" t="s">
        <v>56574</v>
      </c>
      <c r="I3413" t="s">
        <v>2443</v>
      </c>
      <c r="J3413" t="s">
        <v>56573</v>
      </c>
      <c r="K3413" t="s">
        <v>208</v>
      </c>
      <c r="L3413" t="s">
        <v>56572</v>
      </c>
      <c r="N3413" t="s">
        <v>207</v>
      </c>
      <c r="O3413" t="s">
        <v>476</v>
      </c>
      <c r="P3413" t="s">
        <v>476</v>
      </c>
    </row>
    <row r="3414" spans="1:16">
      <c r="A3414" s="484" t="s">
        <v>56582</v>
      </c>
      <c r="B3414" s="485" t="s">
        <v>56559</v>
      </c>
      <c r="C3414" t="s">
        <v>56581</v>
      </c>
      <c r="D3414" t="s">
        <v>56580</v>
      </c>
      <c r="E3414" t="str">
        <f t="shared" si="53"/>
        <v>596590 - IFAC RHONE ALPES GRENOBLE</v>
      </c>
      <c r="F3414" t="s">
        <v>1328</v>
      </c>
      <c r="G3414" t="s">
        <v>56579</v>
      </c>
      <c r="I3414" t="s">
        <v>836</v>
      </c>
      <c r="J3414" t="s">
        <v>56578</v>
      </c>
      <c r="K3414" t="s">
        <v>208</v>
      </c>
      <c r="L3414" t="s">
        <v>56577</v>
      </c>
      <c r="N3414" t="s">
        <v>208</v>
      </c>
      <c r="O3414" t="s">
        <v>476</v>
      </c>
      <c r="P3414" t="s">
        <v>476</v>
      </c>
    </row>
    <row r="3415" spans="1:16">
      <c r="A3415" s="484" t="s">
        <v>56588</v>
      </c>
      <c r="B3415" s="485" t="s">
        <v>56559</v>
      </c>
      <c r="C3415" t="s">
        <v>56581</v>
      </c>
      <c r="D3415" t="s">
        <v>56587</v>
      </c>
      <c r="E3415" t="str">
        <f t="shared" si="53"/>
        <v>544760 - IFAC MIDI-PYRENEES MONTAUBAN</v>
      </c>
      <c r="F3415" t="s">
        <v>1808</v>
      </c>
      <c r="G3415" t="s">
        <v>56586</v>
      </c>
      <c r="H3415" t="s">
        <v>56585</v>
      </c>
      <c r="I3415" t="s">
        <v>1285</v>
      </c>
      <c r="J3415" t="s">
        <v>56584</v>
      </c>
      <c r="K3415" t="s">
        <v>208</v>
      </c>
      <c r="L3415" t="s">
        <v>56583</v>
      </c>
      <c r="N3415" t="s">
        <v>208</v>
      </c>
      <c r="O3415" t="s">
        <v>476</v>
      </c>
      <c r="P3415" t="s">
        <v>476</v>
      </c>
    </row>
    <row r="3416" spans="1:16">
      <c r="A3416" s="484" t="s">
        <v>56560</v>
      </c>
      <c r="B3416" s="485" t="s">
        <v>56559</v>
      </c>
      <c r="C3416" t="s">
        <v>56558</v>
      </c>
      <c r="D3416" t="s">
        <v>56557</v>
      </c>
      <c r="E3416" t="str">
        <f t="shared" si="53"/>
        <v>541369 - IFAC PACA MARSEILLE</v>
      </c>
      <c r="F3416" t="s">
        <v>42284</v>
      </c>
      <c r="G3416" t="s">
        <v>56556</v>
      </c>
      <c r="I3416" t="s">
        <v>1035</v>
      </c>
      <c r="J3416" t="s">
        <v>56555</v>
      </c>
      <c r="K3416" t="s">
        <v>208</v>
      </c>
      <c r="L3416" t="s">
        <v>56554</v>
      </c>
      <c r="N3416" t="s">
        <v>208</v>
      </c>
      <c r="O3416" t="s">
        <v>476</v>
      </c>
      <c r="P3416" t="s">
        <v>476</v>
      </c>
    </row>
    <row r="3417" spans="1:16">
      <c r="A3417" s="484" t="s">
        <v>56565</v>
      </c>
      <c r="B3417" s="485" t="s">
        <v>56559</v>
      </c>
      <c r="C3417" t="s">
        <v>56558</v>
      </c>
      <c r="D3417" t="s">
        <v>56564</v>
      </c>
      <c r="E3417" t="str">
        <f t="shared" si="53"/>
        <v>158793 - IFAC NORMANDIE</v>
      </c>
      <c r="F3417" t="s">
        <v>1528</v>
      </c>
      <c r="G3417" t="s">
        <v>56563</v>
      </c>
      <c r="I3417" t="s">
        <v>3229</v>
      </c>
      <c r="J3417" t="s">
        <v>56562</v>
      </c>
      <c r="K3417" t="s">
        <v>208</v>
      </c>
      <c r="L3417" t="s">
        <v>56561</v>
      </c>
      <c r="N3417" t="s">
        <v>208</v>
      </c>
      <c r="O3417" t="s">
        <v>476</v>
      </c>
      <c r="P3417" t="s">
        <v>476</v>
      </c>
    </row>
    <row r="3418" spans="1:16">
      <c r="A3418" s="484" t="s">
        <v>56571</v>
      </c>
      <c r="B3418" s="485" t="s">
        <v>56559</v>
      </c>
      <c r="C3418" t="s">
        <v>56558</v>
      </c>
      <c r="D3418" t="s">
        <v>56570</v>
      </c>
      <c r="E3418" t="str">
        <f t="shared" si="53"/>
        <v>435636 - IFAC BOURGOGNE</v>
      </c>
      <c r="F3418" t="s">
        <v>56569</v>
      </c>
      <c r="G3418" t="s">
        <v>56568</v>
      </c>
      <c r="I3418" t="s">
        <v>7815</v>
      </c>
      <c r="J3418" t="s">
        <v>56567</v>
      </c>
      <c r="K3418" t="s">
        <v>208</v>
      </c>
      <c r="L3418" t="s">
        <v>56566</v>
      </c>
      <c r="N3418" t="s">
        <v>208</v>
      </c>
      <c r="O3418" t="s">
        <v>476</v>
      </c>
      <c r="P3418" t="s">
        <v>476</v>
      </c>
    </row>
    <row r="3419" spans="1:16">
      <c r="A3419" s="484" t="s">
        <v>126479</v>
      </c>
      <c r="B3419" s="485" t="s">
        <v>126478</v>
      </c>
      <c r="C3419" t="s">
        <v>126477</v>
      </c>
      <c r="D3419" t="s">
        <v>126477</v>
      </c>
      <c r="E3419" t="str">
        <f t="shared" si="53"/>
        <v>51056 - ASCOFOR</v>
      </c>
      <c r="F3419" t="s">
        <v>1952</v>
      </c>
      <c r="G3419" t="s">
        <v>126476</v>
      </c>
      <c r="I3419" t="s">
        <v>836</v>
      </c>
      <c r="J3419" t="s">
        <v>126475</v>
      </c>
      <c r="K3419" t="s">
        <v>126474</v>
      </c>
      <c r="L3419" t="s">
        <v>126473</v>
      </c>
      <c r="N3419" t="s">
        <v>208</v>
      </c>
      <c r="O3419" t="s">
        <v>476</v>
      </c>
      <c r="P3419" t="s">
        <v>476</v>
      </c>
    </row>
    <row r="3420" spans="1:16">
      <c r="A3420" s="484" t="s">
        <v>34686</v>
      </c>
      <c r="B3420" s="485" t="s">
        <v>34685</v>
      </c>
      <c r="C3420" t="s">
        <v>34684</v>
      </c>
      <c r="D3420" t="s">
        <v>34684</v>
      </c>
      <c r="E3420" t="str">
        <f t="shared" si="53"/>
        <v>662872 - MUNITIQUE FORMATION ET MULTIMEDIA</v>
      </c>
      <c r="F3420" t="s">
        <v>4476</v>
      </c>
      <c r="G3420" t="s">
        <v>34683</v>
      </c>
      <c r="H3420" t="s">
        <v>9103</v>
      </c>
      <c r="I3420" t="s">
        <v>1122</v>
      </c>
      <c r="J3420" t="s">
        <v>34682</v>
      </c>
      <c r="K3420" t="s">
        <v>208</v>
      </c>
      <c r="L3420" t="s">
        <v>34681</v>
      </c>
      <c r="N3420" t="s">
        <v>208</v>
      </c>
      <c r="O3420" t="s">
        <v>476</v>
      </c>
      <c r="P3420" t="s">
        <v>476</v>
      </c>
    </row>
    <row r="3421" spans="1:16">
      <c r="A3421" s="484" t="s">
        <v>79471</v>
      </c>
      <c r="B3421" s="485" t="s">
        <v>79470</v>
      </c>
      <c r="C3421" t="s">
        <v>79469</v>
      </c>
      <c r="D3421" t="s">
        <v>79468</v>
      </c>
      <c r="E3421" t="str">
        <f t="shared" si="53"/>
        <v>622163 - ASDTN TETRAS</v>
      </c>
      <c r="F3421" t="s">
        <v>29068</v>
      </c>
      <c r="G3421" t="s">
        <v>79467</v>
      </c>
      <c r="I3421" t="s">
        <v>13808</v>
      </c>
      <c r="J3421" t="s">
        <v>79466</v>
      </c>
      <c r="K3421" t="s">
        <v>208</v>
      </c>
      <c r="L3421" t="s">
        <v>79465</v>
      </c>
      <c r="N3421" t="s">
        <v>207</v>
      </c>
      <c r="O3421" t="s">
        <v>476</v>
      </c>
      <c r="P3421" t="s">
        <v>476</v>
      </c>
    </row>
    <row r="3422" spans="1:16">
      <c r="A3422" s="484" t="s">
        <v>71540</v>
      </c>
      <c r="B3422" s="485" t="s">
        <v>71539</v>
      </c>
      <c r="C3422" t="s">
        <v>71538</v>
      </c>
      <c r="D3422" t="s">
        <v>71537</v>
      </c>
      <c r="E3422" t="str">
        <f t="shared" si="53"/>
        <v>551533 - FONDESPIERRE CASTRIES</v>
      </c>
      <c r="F3422" t="s">
        <v>22356</v>
      </c>
      <c r="G3422" t="s">
        <v>71536</v>
      </c>
      <c r="I3422" t="s">
        <v>48642</v>
      </c>
      <c r="J3422" t="s">
        <v>71535</v>
      </c>
      <c r="K3422" t="s">
        <v>208</v>
      </c>
      <c r="L3422" t="s">
        <v>71534</v>
      </c>
      <c r="N3422" t="s">
        <v>208</v>
      </c>
      <c r="O3422" t="s">
        <v>476</v>
      </c>
      <c r="P3422" t="s">
        <v>476</v>
      </c>
    </row>
    <row r="3423" spans="1:16">
      <c r="A3423" s="484" t="s">
        <v>51868</v>
      </c>
      <c r="B3423" s="485" t="s">
        <v>51867</v>
      </c>
      <c r="C3423" t="s">
        <v>51866</v>
      </c>
      <c r="D3423" t="s">
        <v>51865</v>
      </c>
      <c r="E3423" t="str">
        <f t="shared" si="53"/>
        <v>71973 - INTERFACE</v>
      </c>
      <c r="F3423" t="s">
        <v>21681</v>
      </c>
      <c r="G3423" t="s">
        <v>51864</v>
      </c>
      <c r="I3423" t="s">
        <v>626</v>
      </c>
      <c r="J3423" t="s">
        <v>51863</v>
      </c>
      <c r="K3423" t="s">
        <v>208</v>
      </c>
      <c r="L3423" t="s">
        <v>51862</v>
      </c>
      <c r="N3423" t="s">
        <v>208</v>
      </c>
      <c r="O3423" t="s">
        <v>476</v>
      </c>
      <c r="P3423" t="s">
        <v>476</v>
      </c>
    </row>
    <row r="3424" spans="1:16">
      <c r="A3424" s="484" t="s">
        <v>120829</v>
      </c>
      <c r="B3424" s="485" t="s">
        <v>120828</v>
      </c>
      <c r="C3424" t="s">
        <v>120827</v>
      </c>
      <c r="D3424" t="s">
        <v>120826</v>
      </c>
      <c r="E3424" t="str">
        <f t="shared" si="53"/>
        <v>591804 - ARIRT SOTTEVILLE LES ROUEN</v>
      </c>
      <c r="F3424" t="s">
        <v>2572</v>
      </c>
      <c r="G3424" t="s">
        <v>120825</v>
      </c>
      <c r="I3424" t="s">
        <v>37959</v>
      </c>
      <c r="J3424" t="s">
        <v>120824</v>
      </c>
      <c r="K3424" t="s">
        <v>208</v>
      </c>
      <c r="L3424" t="s">
        <v>120823</v>
      </c>
      <c r="N3424" t="s">
        <v>208</v>
      </c>
      <c r="O3424" t="s">
        <v>476</v>
      </c>
      <c r="P3424" t="s">
        <v>476</v>
      </c>
    </row>
    <row r="3425" spans="1:16">
      <c r="A3425" s="484" t="s">
        <v>61754</v>
      </c>
      <c r="B3425" s="485" t="s">
        <v>61753</v>
      </c>
      <c r="C3425" t="s">
        <v>61752</v>
      </c>
      <c r="D3425" t="s">
        <v>61751</v>
      </c>
      <c r="E3425" t="str">
        <f t="shared" si="53"/>
        <v>419096 - HENAFF LUC</v>
      </c>
      <c r="F3425" t="s">
        <v>1528</v>
      </c>
      <c r="G3425" t="s">
        <v>61750</v>
      </c>
      <c r="I3425" t="s">
        <v>61749</v>
      </c>
      <c r="J3425" t="s">
        <v>61748</v>
      </c>
      <c r="K3425" t="s">
        <v>208</v>
      </c>
      <c r="L3425" t="s">
        <v>61747</v>
      </c>
      <c r="N3425" t="s">
        <v>208</v>
      </c>
      <c r="O3425" t="s">
        <v>476</v>
      </c>
      <c r="P3425" t="s">
        <v>476</v>
      </c>
    </row>
    <row r="3426" spans="1:16">
      <c r="A3426" s="484" t="s">
        <v>53218</v>
      </c>
      <c r="B3426" s="485" t="s">
        <v>53217</v>
      </c>
      <c r="C3426" t="s">
        <v>53216</v>
      </c>
      <c r="D3426" t="s">
        <v>53216</v>
      </c>
      <c r="E3426" t="str">
        <f t="shared" si="53"/>
        <v>622333 - INSTITUT NAUTIQUE BRETAGNE</v>
      </c>
      <c r="F3426" t="s">
        <v>48305</v>
      </c>
      <c r="G3426" t="s">
        <v>5551</v>
      </c>
      <c r="I3426" t="s">
        <v>29609</v>
      </c>
      <c r="J3426" t="s">
        <v>53215</v>
      </c>
      <c r="K3426" t="s">
        <v>208</v>
      </c>
      <c r="L3426" t="s">
        <v>53214</v>
      </c>
      <c r="N3426" t="s">
        <v>208</v>
      </c>
      <c r="O3426" t="s">
        <v>476</v>
      </c>
      <c r="P3426" t="s">
        <v>476</v>
      </c>
    </row>
    <row r="3427" spans="1:16">
      <c r="A3427" s="484" t="s">
        <v>8826</v>
      </c>
      <c r="B3427" s="485" t="s">
        <v>8825</v>
      </c>
      <c r="C3427" t="s">
        <v>8824</v>
      </c>
      <c r="D3427" t="s">
        <v>8824</v>
      </c>
      <c r="E3427" t="str">
        <f t="shared" si="53"/>
        <v>610100 - TRIMAILLE AERO FORMATION</v>
      </c>
      <c r="F3427" t="s">
        <v>7254</v>
      </c>
      <c r="G3427" t="s">
        <v>8823</v>
      </c>
      <c r="H3427" t="s">
        <v>8822</v>
      </c>
      <c r="I3427" t="s">
        <v>8821</v>
      </c>
      <c r="J3427" t="s">
        <v>8820</v>
      </c>
      <c r="K3427" t="s">
        <v>208</v>
      </c>
      <c r="L3427" t="s">
        <v>8819</v>
      </c>
      <c r="N3427" t="s">
        <v>208</v>
      </c>
      <c r="O3427" t="s">
        <v>476</v>
      </c>
      <c r="P3427" t="s">
        <v>476</v>
      </c>
    </row>
    <row r="3428" spans="1:16">
      <c r="A3428" s="484" t="s">
        <v>120746</v>
      </c>
      <c r="B3428" s="485" t="s">
        <v>120745</v>
      </c>
      <c r="C3428" t="s">
        <v>120744</v>
      </c>
      <c r="D3428" t="s">
        <v>120743</v>
      </c>
      <c r="E3428" t="str">
        <f t="shared" si="53"/>
        <v>673778 - ASSOCIATION LE MERLET ST JEAN DU GARD</v>
      </c>
      <c r="F3428" t="s">
        <v>47311</v>
      </c>
      <c r="G3428" t="s">
        <v>120742</v>
      </c>
      <c r="I3428" t="s">
        <v>120741</v>
      </c>
      <c r="J3428" t="s">
        <v>120740</v>
      </c>
      <c r="K3428" t="s">
        <v>208</v>
      </c>
      <c r="L3428" t="s">
        <v>120739</v>
      </c>
      <c r="N3428" t="s">
        <v>208</v>
      </c>
      <c r="O3428" t="s">
        <v>476</v>
      </c>
      <c r="P3428" t="s">
        <v>476</v>
      </c>
    </row>
    <row r="3429" spans="1:16">
      <c r="A3429" s="484" t="s">
        <v>110251</v>
      </c>
      <c r="B3429" s="485" t="s">
        <v>110250</v>
      </c>
      <c r="C3429" t="s">
        <v>110249</v>
      </c>
      <c r="D3429" t="s">
        <v>110249</v>
      </c>
      <c r="E3429" t="str">
        <f t="shared" si="53"/>
        <v>230455 - CAPCIR</v>
      </c>
      <c r="F3429" t="s">
        <v>7579</v>
      </c>
      <c r="G3429" t="s">
        <v>110248</v>
      </c>
      <c r="H3429" t="s">
        <v>110247</v>
      </c>
      <c r="I3429" t="s">
        <v>110246</v>
      </c>
      <c r="J3429" t="s">
        <v>110245</v>
      </c>
      <c r="K3429" t="s">
        <v>208</v>
      </c>
      <c r="L3429" t="s">
        <v>110244</v>
      </c>
      <c r="N3429" t="s">
        <v>208</v>
      </c>
      <c r="O3429" t="s">
        <v>476</v>
      </c>
      <c r="P3429" t="s">
        <v>476</v>
      </c>
    </row>
    <row r="3430" spans="1:16">
      <c r="A3430" s="484" t="s">
        <v>123140</v>
      </c>
      <c r="B3430" s="485" t="s">
        <v>123139</v>
      </c>
      <c r="C3430" t="s">
        <v>123138</v>
      </c>
      <c r="D3430" t="s">
        <v>123137</v>
      </c>
      <c r="E3430" t="str">
        <f t="shared" si="53"/>
        <v>521395 - APLEAT ACEP ORLEANS</v>
      </c>
      <c r="F3430" t="s">
        <v>123136</v>
      </c>
      <c r="G3430" t="s">
        <v>123135</v>
      </c>
      <c r="I3430" t="s">
        <v>3355</v>
      </c>
      <c r="J3430" t="s">
        <v>123134</v>
      </c>
      <c r="K3430" t="s">
        <v>208</v>
      </c>
      <c r="L3430" t="s">
        <v>123133</v>
      </c>
      <c r="N3430" t="s">
        <v>208</v>
      </c>
      <c r="O3430" t="s">
        <v>476</v>
      </c>
      <c r="P3430" t="s">
        <v>476</v>
      </c>
    </row>
    <row r="3431" spans="1:16">
      <c r="A3431" s="484" t="s">
        <v>3807</v>
      </c>
      <c r="B3431" s="485" t="s">
        <v>3806</v>
      </c>
      <c r="C3431" t="s">
        <v>3805</v>
      </c>
      <c r="D3431" t="s">
        <v>3804</v>
      </c>
      <c r="E3431" t="str">
        <f t="shared" si="53"/>
        <v>496777 - VIDEO 3/4</v>
      </c>
      <c r="F3431" t="s">
        <v>3803</v>
      </c>
      <c r="G3431" t="s">
        <v>3802</v>
      </c>
      <c r="H3431" t="s">
        <v>3801</v>
      </c>
      <c r="I3431" t="s">
        <v>603</v>
      </c>
      <c r="J3431" t="s">
        <v>3800</v>
      </c>
      <c r="K3431" t="s">
        <v>208</v>
      </c>
      <c r="L3431" t="s">
        <v>3799</v>
      </c>
      <c r="N3431" t="s">
        <v>208</v>
      </c>
      <c r="O3431" t="s">
        <v>476</v>
      </c>
      <c r="P3431" t="s">
        <v>476</v>
      </c>
    </row>
    <row r="3432" spans="1:16">
      <c r="A3432" s="484" t="s">
        <v>47051</v>
      </c>
      <c r="B3432" s="485" t="s">
        <v>47050</v>
      </c>
      <c r="C3432" t="s">
        <v>47049</v>
      </c>
      <c r="D3432" t="s">
        <v>47048</v>
      </c>
      <c r="E3432" t="str">
        <f t="shared" si="53"/>
        <v>403532 - LFI</v>
      </c>
      <c r="F3432" t="s">
        <v>7380</v>
      </c>
      <c r="G3432" t="s">
        <v>47047</v>
      </c>
      <c r="I3432" t="s">
        <v>4824</v>
      </c>
      <c r="J3432" t="s">
        <v>47046</v>
      </c>
      <c r="K3432" t="s">
        <v>208</v>
      </c>
      <c r="L3432" t="s">
        <v>47045</v>
      </c>
      <c r="N3432" t="s">
        <v>208</v>
      </c>
      <c r="O3432" t="s">
        <v>476</v>
      </c>
      <c r="P3432" t="s">
        <v>476</v>
      </c>
    </row>
    <row r="3433" spans="1:16">
      <c r="A3433" s="484" t="s">
        <v>123850</v>
      </c>
      <c r="B3433" s="485" t="s">
        <v>123849</v>
      </c>
      <c r="C3433" t="s">
        <v>123848</v>
      </c>
      <c r="D3433" t="s">
        <v>123847</v>
      </c>
      <c r="E3433" t="str">
        <f t="shared" si="53"/>
        <v>572111 - CEZAM GRAND EST IRCOS MULHOUSE</v>
      </c>
      <c r="F3433" t="s">
        <v>1817</v>
      </c>
      <c r="G3433" t="s">
        <v>123846</v>
      </c>
      <c r="H3433" t="s">
        <v>123845</v>
      </c>
      <c r="I3433" t="s">
        <v>4853</v>
      </c>
      <c r="J3433" t="s">
        <v>123844</v>
      </c>
      <c r="K3433" t="s">
        <v>208</v>
      </c>
      <c r="L3433" t="s">
        <v>123843</v>
      </c>
      <c r="N3433" t="s">
        <v>208</v>
      </c>
      <c r="O3433" t="s">
        <v>476</v>
      </c>
      <c r="P3433" t="s">
        <v>476</v>
      </c>
    </row>
    <row r="3434" spans="1:16">
      <c r="A3434" s="484" t="s">
        <v>89575</v>
      </c>
      <c r="B3434" s="485" t="s">
        <v>89574</v>
      </c>
      <c r="C3434" t="s">
        <v>89573</v>
      </c>
      <c r="D3434" t="s">
        <v>89573</v>
      </c>
      <c r="E3434" t="str">
        <f t="shared" si="53"/>
        <v>472920 - CULTURE ET LIBERTE OCCITANIE</v>
      </c>
      <c r="F3434" t="s">
        <v>1554</v>
      </c>
      <c r="G3434" t="s">
        <v>32341</v>
      </c>
      <c r="I3434" t="s">
        <v>603</v>
      </c>
      <c r="J3434" t="s">
        <v>89572</v>
      </c>
      <c r="K3434" t="s">
        <v>208</v>
      </c>
      <c r="L3434" t="s">
        <v>89571</v>
      </c>
      <c r="N3434" t="s">
        <v>208</v>
      </c>
      <c r="O3434" t="s">
        <v>476</v>
      </c>
      <c r="P3434" t="s">
        <v>476</v>
      </c>
    </row>
    <row r="3435" spans="1:16">
      <c r="A3435" s="484" t="s">
        <v>17402</v>
      </c>
      <c r="B3435" s="485" t="s">
        <v>17401</v>
      </c>
      <c r="C3435" t="s">
        <v>17400</v>
      </c>
      <c r="D3435" t="s">
        <v>17400</v>
      </c>
      <c r="E3435" t="str">
        <f t="shared" si="53"/>
        <v>595780 - SHARP BUSINESS SYSTEMS FRANCE</v>
      </c>
      <c r="F3435" t="s">
        <v>4429</v>
      </c>
      <c r="G3435" t="s">
        <v>17399</v>
      </c>
      <c r="H3435" t="s">
        <v>17398</v>
      </c>
      <c r="I3435" t="s">
        <v>603</v>
      </c>
      <c r="K3435" t="s">
        <v>208</v>
      </c>
      <c r="L3435" t="s">
        <v>17397</v>
      </c>
      <c r="N3435" t="s">
        <v>208</v>
      </c>
      <c r="O3435" t="s">
        <v>476</v>
      </c>
      <c r="P3435" t="s">
        <v>476</v>
      </c>
    </row>
    <row r="3436" spans="1:16">
      <c r="A3436" s="484" t="s">
        <v>38287</v>
      </c>
      <c r="B3436" s="485" t="s">
        <v>38286</v>
      </c>
      <c r="C3436" t="s">
        <v>38285</v>
      </c>
      <c r="D3436" t="s">
        <v>38285</v>
      </c>
      <c r="E3436" t="str">
        <f t="shared" si="53"/>
        <v>444420 - MARIE CHRISTINE MANUEL</v>
      </c>
      <c r="F3436" t="s">
        <v>13493</v>
      </c>
      <c r="G3436" t="s">
        <v>38284</v>
      </c>
      <c r="I3436" t="s">
        <v>35654</v>
      </c>
      <c r="J3436" t="s">
        <v>38283</v>
      </c>
      <c r="K3436" t="s">
        <v>208</v>
      </c>
      <c r="L3436" t="s">
        <v>38282</v>
      </c>
      <c r="N3436" t="s">
        <v>208</v>
      </c>
      <c r="O3436" t="s">
        <v>476</v>
      </c>
      <c r="P3436" t="s">
        <v>476</v>
      </c>
    </row>
    <row r="3437" spans="1:16">
      <c r="A3437" s="484" t="s">
        <v>54375</v>
      </c>
      <c r="B3437" s="485" t="s">
        <v>54374</v>
      </c>
      <c r="C3437" t="s">
        <v>54373</v>
      </c>
      <c r="D3437" t="s">
        <v>54372</v>
      </c>
      <c r="E3437" t="str">
        <f t="shared" si="53"/>
        <v>554066 - IFM</v>
      </c>
      <c r="F3437" t="s">
        <v>1528</v>
      </c>
      <c r="G3437" t="s">
        <v>54371</v>
      </c>
      <c r="I3437" t="s">
        <v>4824</v>
      </c>
      <c r="J3437" t="s">
        <v>54370</v>
      </c>
      <c r="K3437" t="s">
        <v>208</v>
      </c>
      <c r="L3437" t="s">
        <v>54369</v>
      </c>
      <c r="N3437" t="s">
        <v>208</v>
      </c>
      <c r="O3437" t="s">
        <v>476</v>
      </c>
      <c r="P3437" t="s">
        <v>476</v>
      </c>
    </row>
    <row r="3438" spans="1:16">
      <c r="A3438" s="484" t="s">
        <v>108455</v>
      </c>
      <c r="B3438" s="485" t="s">
        <v>108454</v>
      </c>
      <c r="C3438" t="s">
        <v>108453</v>
      </c>
      <c r="D3438" t="s">
        <v>95156</v>
      </c>
      <c r="E3438" t="str">
        <f t="shared" si="53"/>
        <v>552070 - CAP</v>
      </c>
      <c r="F3438" t="s">
        <v>922</v>
      </c>
      <c r="G3438" t="s">
        <v>108452</v>
      </c>
      <c r="H3438" t="s">
        <v>77042</v>
      </c>
      <c r="I3438" t="s">
        <v>108451</v>
      </c>
      <c r="J3438" t="s">
        <v>108450</v>
      </c>
      <c r="K3438" t="s">
        <v>208</v>
      </c>
      <c r="L3438" t="s">
        <v>108449</v>
      </c>
      <c r="N3438" t="s">
        <v>208</v>
      </c>
      <c r="O3438" t="s">
        <v>476</v>
      </c>
      <c r="P3438" t="s">
        <v>476</v>
      </c>
    </row>
    <row r="3439" spans="1:16">
      <c r="A3439" s="484" t="s">
        <v>90089</v>
      </c>
      <c r="B3439" s="485" t="s">
        <v>90088</v>
      </c>
      <c r="C3439" t="s">
        <v>90087</v>
      </c>
      <c r="D3439" t="s">
        <v>90086</v>
      </c>
      <c r="E3439" t="str">
        <f t="shared" si="53"/>
        <v>551600 - CIDFF 33 BORDEAUX</v>
      </c>
      <c r="F3439" t="s">
        <v>7254</v>
      </c>
      <c r="G3439" t="s">
        <v>90085</v>
      </c>
      <c r="I3439" t="s">
        <v>749</v>
      </c>
      <c r="J3439" t="s">
        <v>90084</v>
      </c>
      <c r="K3439" t="s">
        <v>208</v>
      </c>
      <c r="L3439" t="s">
        <v>90083</v>
      </c>
      <c r="N3439" t="s">
        <v>208</v>
      </c>
      <c r="O3439" t="s">
        <v>476</v>
      </c>
      <c r="P3439" t="s">
        <v>476</v>
      </c>
    </row>
    <row r="3440" spans="1:16">
      <c r="A3440" s="484" t="s">
        <v>38857</v>
      </c>
      <c r="B3440" s="485" t="s">
        <v>34299</v>
      </c>
      <c r="C3440" t="s">
        <v>38856</v>
      </c>
      <c r="D3440" t="s">
        <v>38855</v>
      </c>
      <c r="E3440" t="str">
        <f t="shared" si="53"/>
        <v>478106 - M2I ORLEANS</v>
      </c>
      <c r="F3440" t="s">
        <v>38854</v>
      </c>
      <c r="G3440" t="s">
        <v>38853</v>
      </c>
      <c r="I3440" t="s">
        <v>3355</v>
      </c>
      <c r="J3440" t="s">
        <v>38852</v>
      </c>
      <c r="K3440" t="s">
        <v>208</v>
      </c>
      <c r="L3440" t="s">
        <v>38851</v>
      </c>
      <c r="N3440" t="s">
        <v>208</v>
      </c>
      <c r="O3440" t="s">
        <v>476</v>
      </c>
      <c r="P3440" t="s">
        <v>476</v>
      </c>
    </row>
    <row r="3441" spans="1:16">
      <c r="A3441" s="484" t="s">
        <v>34323</v>
      </c>
      <c r="B3441" s="485" t="s">
        <v>34299</v>
      </c>
      <c r="C3441" t="s">
        <v>34317</v>
      </c>
      <c r="D3441" t="s">
        <v>34322</v>
      </c>
      <c r="E3441" t="str">
        <f t="shared" si="53"/>
        <v>480757 - M2I CENTRE</v>
      </c>
      <c r="F3441" t="s">
        <v>1710</v>
      </c>
      <c r="G3441" t="s">
        <v>34321</v>
      </c>
      <c r="I3441" t="s">
        <v>10915</v>
      </c>
      <c r="J3441" t="s">
        <v>34320</v>
      </c>
      <c r="K3441" t="s">
        <v>208</v>
      </c>
      <c r="L3441" t="s">
        <v>34319</v>
      </c>
      <c r="N3441" t="s">
        <v>208</v>
      </c>
      <c r="O3441" t="s">
        <v>476</v>
      </c>
      <c r="P3441" t="s">
        <v>476</v>
      </c>
    </row>
    <row r="3442" spans="1:16">
      <c r="A3442" s="484" t="s">
        <v>38863</v>
      </c>
      <c r="B3442" s="485" t="s">
        <v>34299</v>
      </c>
      <c r="C3442" t="s">
        <v>38856</v>
      </c>
      <c r="D3442" t="s">
        <v>38862</v>
      </c>
      <c r="E3442" t="str">
        <f t="shared" si="53"/>
        <v>593801 - M2I MOUGINS</v>
      </c>
      <c r="F3442" t="s">
        <v>9007</v>
      </c>
      <c r="G3442" t="s">
        <v>38861</v>
      </c>
      <c r="H3442" t="s">
        <v>38860</v>
      </c>
      <c r="I3442" t="s">
        <v>31560</v>
      </c>
      <c r="J3442" t="s">
        <v>38859</v>
      </c>
      <c r="K3442" t="s">
        <v>208</v>
      </c>
      <c r="L3442" t="s">
        <v>38858</v>
      </c>
      <c r="N3442" t="s">
        <v>208</v>
      </c>
      <c r="O3442" t="s">
        <v>476</v>
      </c>
      <c r="P3442" t="s">
        <v>476</v>
      </c>
    </row>
    <row r="3443" spans="1:16">
      <c r="A3443" s="484" t="s">
        <v>34312</v>
      </c>
      <c r="B3443" s="485" t="s">
        <v>34299</v>
      </c>
      <c r="C3443" t="s">
        <v>34311</v>
      </c>
      <c r="D3443" t="s">
        <v>34310</v>
      </c>
      <c r="E3443" t="str">
        <f t="shared" si="53"/>
        <v>468897 - M2I VANDOEUVRE LES NANCY</v>
      </c>
      <c r="F3443" t="s">
        <v>13656</v>
      </c>
      <c r="G3443" t="s">
        <v>34309</v>
      </c>
      <c r="I3443" t="s">
        <v>6880</v>
      </c>
      <c r="J3443" t="s">
        <v>34308</v>
      </c>
      <c r="K3443" t="s">
        <v>208</v>
      </c>
      <c r="L3443" t="s">
        <v>34307</v>
      </c>
      <c r="N3443" t="s">
        <v>208</v>
      </c>
      <c r="O3443" t="s">
        <v>476</v>
      </c>
      <c r="P3443" t="s">
        <v>476</v>
      </c>
    </row>
    <row r="3444" spans="1:16">
      <c r="A3444" s="484" t="s">
        <v>34318</v>
      </c>
      <c r="B3444" s="485" t="s">
        <v>34299</v>
      </c>
      <c r="C3444" t="s">
        <v>34317</v>
      </c>
      <c r="D3444" t="s">
        <v>34316</v>
      </c>
      <c r="E3444" t="str">
        <f t="shared" si="53"/>
        <v>563109 - M2I FORMATION VILLENEUVE D ASCQ</v>
      </c>
      <c r="F3444" t="s">
        <v>1857</v>
      </c>
      <c r="G3444" t="s">
        <v>34315</v>
      </c>
      <c r="I3444" t="s">
        <v>1148</v>
      </c>
      <c r="J3444" t="s">
        <v>34314</v>
      </c>
      <c r="K3444" t="s">
        <v>208</v>
      </c>
      <c r="L3444" t="s">
        <v>34313</v>
      </c>
      <c r="N3444" t="s">
        <v>208</v>
      </c>
      <c r="O3444" t="s">
        <v>476</v>
      </c>
      <c r="P3444" t="s">
        <v>476</v>
      </c>
    </row>
    <row r="3445" spans="1:16">
      <c r="A3445" s="484" t="s">
        <v>38844</v>
      </c>
      <c r="B3445" s="485" t="s">
        <v>34299</v>
      </c>
      <c r="C3445" t="s">
        <v>38839</v>
      </c>
      <c r="D3445" t="s">
        <v>38843</v>
      </c>
      <c r="E3445" t="str">
        <f t="shared" si="53"/>
        <v>232191 - M2I FORMATION PARIS</v>
      </c>
      <c r="F3445" t="s">
        <v>5213</v>
      </c>
      <c r="G3445" t="s">
        <v>34262</v>
      </c>
      <c r="I3445" t="s">
        <v>8273</v>
      </c>
      <c r="J3445" t="s">
        <v>34261</v>
      </c>
      <c r="K3445" t="s">
        <v>38842</v>
      </c>
      <c r="L3445" t="s">
        <v>38841</v>
      </c>
      <c r="N3445" t="s">
        <v>208</v>
      </c>
      <c r="O3445" t="s">
        <v>476</v>
      </c>
      <c r="P3445" t="s">
        <v>476</v>
      </c>
    </row>
    <row r="3446" spans="1:16">
      <c r="A3446" s="484" t="s">
        <v>34330</v>
      </c>
      <c r="B3446" s="485" t="s">
        <v>34299</v>
      </c>
      <c r="C3446" t="s">
        <v>34329</v>
      </c>
      <c r="D3446" t="s">
        <v>34328</v>
      </c>
      <c r="E3446" t="str">
        <f t="shared" si="53"/>
        <v>467005 - M2I FORMATION LYON 3</v>
      </c>
      <c r="F3446" t="s">
        <v>9586</v>
      </c>
      <c r="G3446" t="s">
        <v>34327</v>
      </c>
      <c r="H3446" t="s">
        <v>34326</v>
      </c>
      <c r="I3446" t="s">
        <v>3431</v>
      </c>
      <c r="J3446" t="s">
        <v>34325</v>
      </c>
      <c r="K3446" t="s">
        <v>208</v>
      </c>
      <c r="L3446" t="s">
        <v>34324</v>
      </c>
      <c r="N3446" t="s">
        <v>208</v>
      </c>
      <c r="O3446" t="s">
        <v>476</v>
      </c>
      <c r="P3446" t="s">
        <v>476</v>
      </c>
    </row>
    <row r="3447" spans="1:16">
      <c r="A3447" s="484" t="s">
        <v>38850</v>
      </c>
      <c r="B3447" s="485" t="s">
        <v>34299</v>
      </c>
      <c r="C3447" t="s">
        <v>38849</v>
      </c>
      <c r="D3447" t="s">
        <v>38848</v>
      </c>
      <c r="E3447" t="str">
        <f t="shared" si="53"/>
        <v>654668 - M2I AIX EN PROVENCE</v>
      </c>
      <c r="F3447" t="s">
        <v>571</v>
      </c>
      <c r="G3447" t="s">
        <v>38847</v>
      </c>
      <c r="H3447" t="s">
        <v>38846</v>
      </c>
      <c r="I3447" t="s">
        <v>596</v>
      </c>
      <c r="J3447" t="s">
        <v>34289</v>
      </c>
      <c r="K3447" t="s">
        <v>208</v>
      </c>
      <c r="L3447" t="s">
        <v>38845</v>
      </c>
      <c r="N3447" t="s">
        <v>208</v>
      </c>
      <c r="O3447" t="s">
        <v>476</v>
      </c>
      <c r="P3447" t="s">
        <v>476</v>
      </c>
    </row>
    <row r="3448" spans="1:16">
      <c r="A3448" s="484" t="s">
        <v>34300</v>
      </c>
      <c r="B3448" s="485" t="s">
        <v>34299</v>
      </c>
      <c r="C3448" t="s">
        <v>34298</v>
      </c>
      <c r="D3448" t="s">
        <v>34297</v>
      </c>
      <c r="E3448" t="str">
        <f t="shared" si="53"/>
        <v>590990 - M2I MONT SAINT AIGNAN</v>
      </c>
      <c r="F3448" t="s">
        <v>1528</v>
      </c>
      <c r="G3448" t="s">
        <v>2751</v>
      </c>
      <c r="H3448" t="s">
        <v>34296</v>
      </c>
      <c r="I3448" t="s">
        <v>1656</v>
      </c>
      <c r="J3448" t="s">
        <v>34295</v>
      </c>
      <c r="K3448" t="s">
        <v>208</v>
      </c>
      <c r="L3448" t="s">
        <v>34294</v>
      </c>
      <c r="N3448" t="s">
        <v>208</v>
      </c>
      <c r="O3448" t="s">
        <v>476</v>
      </c>
      <c r="P3448" t="s">
        <v>476</v>
      </c>
    </row>
    <row r="3449" spans="1:16">
      <c r="A3449" s="484" t="s">
        <v>34306</v>
      </c>
      <c r="B3449" s="485" t="s">
        <v>34299</v>
      </c>
      <c r="C3449" t="s">
        <v>34305</v>
      </c>
      <c r="D3449" t="s">
        <v>34304</v>
      </c>
      <c r="E3449" t="str">
        <f t="shared" si="53"/>
        <v>583388 - M2I FORMATION BORDEAUX</v>
      </c>
      <c r="F3449" t="s">
        <v>34303</v>
      </c>
      <c r="G3449" t="s">
        <v>34302</v>
      </c>
      <c r="I3449" t="s">
        <v>1466</v>
      </c>
      <c r="J3449" t="s">
        <v>34275</v>
      </c>
      <c r="K3449" t="s">
        <v>208</v>
      </c>
      <c r="L3449" t="s">
        <v>34301</v>
      </c>
      <c r="N3449" t="s">
        <v>208</v>
      </c>
      <c r="O3449" t="s">
        <v>476</v>
      </c>
      <c r="P3449" t="s">
        <v>476</v>
      </c>
    </row>
    <row r="3450" spans="1:16">
      <c r="A3450" s="484" t="s">
        <v>38869</v>
      </c>
      <c r="B3450" s="485" t="s">
        <v>34299</v>
      </c>
      <c r="C3450" t="s">
        <v>38856</v>
      </c>
      <c r="D3450" t="s">
        <v>38868</v>
      </c>
      <c r="E3450" t="str">
        <f t="shared" si="53"/>
        <v>495992 - M2I MONTPELLIER</v>
      </c>
      <c r="F3450" t="s">
        <v>9322</v>
      </c>
      <c r="G3450" t="s">
        <v>38867</v>
      </c>
      <c r="H3450" t="s">
        <v>38866</v>
      </c>
      <c r="I3450" t="s">
        <v>1542</v>
      </c>
      <c r="J3450" t="s">
        <v>38865</v>
      </c>
      <c r="K3450" t="s">
        <v>208</v>
      </c>
      <c r="L3450" t="s">
        <v>38864</v>
      </c>
      <c r="N3450" t="s">
        <v>208</v>
      </c>
      <c r="O3450" t="s">
        <v>476</v>
      </c>
      <c r="P3450" t="s">
        <v>476</v>
      </c>
    </row>
    <row r="3451" spans="1:16">
      <c r="A3451" s="484" t="s">
        <v>34336</v>
      </c>
      <c r="B3451" s="485" t="s">
        <v>34299</v>
      </c>
      <c r="C3451" t="s">
        <v>34335</v>
      </c>
      <c r="D3451" t="s">
        <v>34334</v>
      </c>
      <c r="E3451" t="str">
        <f t="shared" si="53"/>
        <v>623970 - M2I LYON 7</v>
      </c>
      <c r="F3451" t="s">
        <v>2147</v>
      </c>
      <c r="G3451" t="s">
        <v>34333</v>
      </c>
      <c r="H3451" t="s">
        <v>34332</v>
      </c>
      <c r="I3451" t="s">
        <v>802</v>
      </c>
      <c r="K3451" t="s">
        <v>208</v>
      </c>
      <c r="L3451" t="s">
        <v>34331</v>
      </c>
      <c r="N3451" t="s">
        <v>208</v>
      </c>
      <c r="O3451" t="s">
        <v>476</v>
      </c>
      <c r="P3451" t="s">
        <v>476</v>
      </c>
    </row>
    <row r="3452" spans="1:16">
      <c r="A3452" s="484" t="s">
        <v>38840</v>
      </c>
      <c r="B3452" s="485" t="s">
        <v>34299</v>
      </c>
      <c r="C3452" t="s">
        <v>38839</v>
      </c>
      <c r="D3452" t="s">
        <v>38838</v>
      </c>
      <c r="E3452" t="str">
        <f t="shared" si="53"/>
        <v>466232 - M2I ST HERBLAIN</v>
      </c>
      <c r="F3452" t="s">
        <v>1528</v>
      </c>
      <c r="G3452" t="s">
        <v>38837</v>
      </c>
      <c r="I3452" t="s">
        <v>2507</v>
      </c>
      <c r="J3452" t="s">
        <v>34256</v>
      </c>
      <c r="K3452" t="s">
        <v>208</v>
      </c>
      <c r="L3452" t="s">
        <v>38836</v>
      </c>
      <c r="N3452" t="s">
        <v>208</v>
      </c>
      <c r="O3452" t="s">
        <v>476</v>
      </c>
      <c r="P3452" t="s">
        <v>476</v>
      </c>
    </row>
    <row r="3453" spans="1:16">
      <c r="A3453" s="484" t="s">
        <v>34342</v>
      </c>
      <c r="B3453" s="485" t="s">
        <v>34299</v>
      </c>
      <c r="C3453" t="s">
        <v>34341</v>
      </c>
      <c r="D3453" t="s">
        <v>34340</v>
      </c>
      <c r="E3453" t="str">
        <f t="shared" si="53"/>
        <v>681830 - M2I COURBEVOIE</v>
      </c>
      <c r="F3453" t="s">
        <v>1371</v>
      </c>
      <c r="G3453" t="s">
        <v>34339</v>
      </c>
      <c r="I3453" t="s">
        <v>569</v>
      </c>
      <c r="J3453" t="s">
        <v>34338</v>
      </c>
      <c r="K3453" t="s">
        <v>208</v>
      </c>
      <c r="L3453" t="s">
        <v>34337</v>
      </c>
      <c r="N3453" t="s">
        <v>208</v>
      </c>
      <c r="O3453" t="s">
        <v>476</v>
      </c>
      <c r="P3453" t="s">
        <v>476</v>
      </c>
    </row>
    <row r="3454" spans="1:16">
      <c r="A3454" s="484" t="s">
        <v>65519</v>
      </c>
      <c r="B3454" s="485" t="s">
        <v>65518</v>
      </c>
      <c r="C3454" t="s">
        <v>65517</v>
      </c>
      <c r="D3454" t="s">
        <v>65517</v>
      </c>
      <c r="E3454" t="str">
        <f t="shared" si="53"/>
        <v>496789 - GRANVILLE SANTE</v>
      </c>
      <c r="F3454" t="s">
        <v>6951</v>
      </c>
      <c r="G3454" t="s">
        <v>65516</v>
      </c>
      <c r="H3454" t="s">
        <v>65515</v>
      </c>
      <c r="I3454" t="s">
        <v>15928</v>
      </c>
      <c r="J3454" t="s">
        <v>65514</v>
      </c>
      <c r="K3454" t="s">
        <v>208</v>
      </c>
      <c r="L3454" t="s">
        <v>65513</v>
      </c>
      <c r="N3454" t="s">
        <v>208</v>
      </c>
      <c r="O3454" t="s">
        <v>476</v>
      </c>
      <c r="P3454" t="s">
        <v>476</v>
      </c>
    </row>
    <row r="3455" spans="1:16">
      <c r="A3455" s="484" t="s">
        <v>80244</v>
      </c>
      <c r="B3455" s="485" t="s">
        <v>80243</v>
      </c>
      <c r="C3455" t="s">
        <v>80242</v>
      </c>
      <c r="D3455" t="s">
        <v>80241</v>
      </c>
      <c r="E3455" t="str">
        <f t="shared" si="53"/>
        <v>481660 - EMERGENCES FORMATION MONTREUIL</v>
      </c>
      <c r="F3455" t="s">
        <v>2370</v>
      </c>
      <c r="G3455" t="s">
        <v>80240</v>
      </c>
      <c r="H3455" t="s">
        <v>80239</v>
      </c>
      <c r="I3455" t="s">
        <v>4951</v>
      </c>
      <c r="J3455" t="s">
        <v>80238</v>
      </c>
      <c r="K3455" t="s">
        <v>208</v>
      </c>
      <c r="L3455" t="s">
        <v>80237</v>
      </c>
      <c r="N3455" t="s">
        <v>208</v>
      </c>
      <c r="O3455" t="s">
        <v>476</v>
      </c>
      <c r="P3455" t="s">
        <v>476</v>
      </c>
    </row>
    <row r="3456" spans="1:16">
      <c r="A3456" s="484" t="s">
        <v>80249</v>
      </c>
      <c r="B3456" s="485" t="s">
        <v>80243</v>
      </c>
      <c r="C3456" t="s">
        <v>80242</v>
      </c>
      <c r="D3456" t="s">
        <v>80248</v>
      </c>
      <c r="E3456" t="str">
        <f t="shared" si="53"/>
        <v>115046 - EMERGENCES FORMATION MARSEILLE</v>
      </c>
      <c r="F3456" t="s">
        <v>51890</v>
      </c>
      <c r="G3456" t="s">
        <v>80247</v>
      </c>
      <c r="I3456" t="s">
        <v>1035</v>
      </c>
      <c r="J3456" t="s">
        <v>80246</v>
      </c>
      <c r="K3456" t="s">
        <v>208</v>
      </c>
      <c r="L3456" t="s">
        <v>80245</v>
      </c>
      <c r="N3456" t="s">
        <v>208</v>
      </c>
      <c r="O3456" t="s">
        <v>476</v>
      </c>
      <c r="P3456" t="s">
        <v>476</v>
      </c>
    </row>
    <row r="3457" spans="1:16">
      <c r="A3457" s="484" t="s">
        <v>92799</v>
      </c>
      <c r="B3457" s="485" t="s">
        <v>92798</v>
      </c>
      <c r="C3457" t="s">
        <v>92797</v>
      </c>
      <c r="D3457" t="s">
        <v>92797</v>
      </c>
      <c r="E3457" t="str">
        <f t="shared" si="53"/>
        <v>533828 - COMPROFILES INSTITUTE</v>
      </c>
      <c r="F3457" t="s">
        <v>1513</v>
      </c>
      <c r="G3457" t="s">
        <v>92796</v>
      </c>
      <c r="I3457" t="s">
        <v>13671</v>
      </c>
      <c r="J3457" t="s">
        <v>92795</v>
      </c>
      <c r="K3457" t="s">
        <v>208</v>
      </c>
      <c r="L3457" t="s">
        <v>92794</v>
      </c>
      <c r="N3457" t="s">
        <v>208</v>
      </c>
      <c r="O3457" t="s">
        <v>476</v>
      </c>
      <c r="P3457" t="s">
        <v>476</v>
      </c>
    </row>
    <row r="3458" spans="1:16">
      <c r="A3458" s="484" t="s">
        <v>98525</v>
      </c>
      <c r="B3458" s="485" t="s">
        <v>98524</v>
      </c>
      <c r="C3458" t="s">
        <v>98523</v>
      </c>
      <c r="D3458" t="s">
        <v>98522</v>
      </c>
      <c r="E3458" t="str">
        <f t="shared" ref="E3458:E3521" si="54">_xlfn.CONCAT(L3458," - ",D3458)</f>
        <v>644626 - CFA MFR THURET</v>
      </c>
      <c r="F3458" t="s">
        <v>715</v>
      </c>
      <c r="G3458" t="s">
        <v>98521</v>
      </c>
      <c r="I3458" t="s">
        <v>98520</v>
      </c>
      <c r="J3458" t="s">
        <v>98519</v>
      </c>
      <c r="K3458" t="s">
        <v>208</v>
      </c>
      <c r="L3458" t="s">
        <v>98518</v>
      </c>
      <c r="N3458" t="s">
        <v>207</v>
      </c>
      <c r="O3458" t="s">
        <v>476</v>
      </c>
      <c r="P3458" t="s">
        <v>476</v>
      </c>
    </row>
    <row r="3459" spans="1:16">
      <c r="A3459" s="484" t="s">
        <v>82565</v>
      </c>
      <c r="B3459" s="485" t="s">
        <v>82564</v>
      </c>
      <c r="C3459" t="s">
        <v>82563</v>
      </c>
      <c r="D3459" t="s">
        <v>82563</v>
      </c>
      <c r="E3459" t="str">
        <f t="shared" si="54"/>
        <v>576682 - EDIFIA</v>
      </c>
      <c r="F3459" t="s">
        <v>35096</v>
      </c>
      <c r="G3459" t="s">
        <v>82562</v>
      </c>
      <c r="I3459" t="s">
        <v>2507</v>
      </c>
      <c r="J3459" t="s">
        <v>82561</v>
      </c>
      <c r="K3459" t="s">
        <v>208</v>
      </c>
      <c r="L3459" t="s">
        <v>82560</v>
      </c>
      <c r="N3459" t="s">
        <v>208</v>
      </c>
      <c r="O3459" t="s">
        <v>476</v>
      </c>
      <c r="P3459" t="s">
        <v>476</v>
      </c>
    </row>
    <row r="3460" spans="1:16">
      <c r="A3460" s="484" t="s">
        <v>99943</v>
      </c>
      <c r="B3460" s="485" t="s">
        <v>99942</v>
      </c>
      <c r="C3460" t="s">
        <v>99941</v>
      </c>
      <c r="D3460" t="s">
        <v>92702</v>
      </c>
      <c r="E3460" t="str">
        <f t="shared" si="54"/>
        <v>492395 - CPE</v>
      </c>
      <c r="F3460" t="s">
        <v>65283</v>
      </c>
      <c r="G3460" t="s">
        <v>99940</v>
      </c>
      <c r="H3460" t="s">
        <v>99939</v>
      </c>
      <c r="I3460" t="s">
        <v>5549</v>
      </c>
      <c r="J3460" t="s">
        <v>99938</v>
      </c>
      <c r="K3460" t="s">
        <v>208</v>
      </c>
      <c r="L3460" t="s">
        <v>99937</v>
      </c>
      <c r="N3460" t="s">
        <v>208</v>
      </c>
      <c r="O3460" t="s">
        <v>476</v>
      </c>
      <c r="P3460" t="s">
        <v>476</v>
      </c>
    </row>
    <row r="3461" spans="1:16">
      <c r="A3461" s="484" t="s">
        <v>82634</v>
      </c>
      <c r="B3461" s="485" t="s">
        <v>82633</v>
      </c>
      <c r="C3461" t="s">
        <v>82632</v>
      </c>
      <c r="D3461" t="s">
        <v>82631</v>
      </c>
      <c r="E3461" t="str">
        <f t="shared" si="54"/>
        <v>637701 - EDINSTITUT</v>
      </c>
      <c r="F3461" t="s">
        <v>17270</v>
      </c>
      <c r="G3461" t="s">
        <v>11598</v>
      </c>
      <c r="H3461" t="s">
        <v>79886</v>
      </c>
      <c r="I3461" t="s">
        <v>579</v>
      </c>
      <c r="J3461" t="s">
        <v>82630</v>
      </c>
      <c r="K3461" t="s">
        <v>208</v>
      </c>
      <c r="L3461" t="s">
        <v>82629</v>
      </c>
      <c r="N3461" t="s">
        <v>208</v>
      </c>
      <c r="O3461" t="s">
        <v>476</v>
      </c>
      <c r="P3461" t="s">
        <v>476</v>
      </c>
    </row>
    <row r="3462" spans="1:16">
      <c r="A3462" s="484" t="s">
        <v>125361</v>
      </c>
      <c r="B3462" s="485" t="s">
        <v>125360</v>
      </c>
      <c r="C3462" t="s">
        <v>125359</v>
      </c>
      <c r="D3462" t="s">
        <v>125358</v>
      </c>
      <c r="E3462" t="str">
        <f t="shared" si="54"/>
        <v>685525 - AISP 72</v>
      </c>
      <c r="F3462" t="s">
        <v>1124</v>
      </c>
      <c r="G3462" t="s">
        <v>125357</v>
      </c>
      <c r="I3462" t="s">
        <v>27119</v>
      </c>
      <c r="J3462" t="s">
        <v>125356</v>
      </c>
      <c r="K3462" t="s">
        <v>208</v>
      </c>
      <c r="L3462" t="s">
        <v>125355</v>
      </c>
      <c r="N3462" t="s">
        <v>208</v>
      </c>
      <c r="O3462" t="s">
        <v>476</v>
      </c>
      <c r="P3462" t="s">
        <v>476</v>
      </c>
    </row>
    <row r="3463" spans="1:16">
      <c r="A3463" s="484" t="s">
        <v>53141</v>
      </c>
      <c r="B3463" s="485" t="s">
        <v>53140</v>
      </c>
      <c r="C3463" t="s">
        <v>53139</v>
      </c>
      <c r="D3463" t="s">
        <v>51228</v>
      </c>
      <c r="E3463" t="str">
        <f t="shared" si="54"/>
        <v>517811 - IPVS</v>
      </c>
      <c r="F3463" t="s">
        <v>4522</v>
      </c>
      <c r="G3463" t="s">
        <v>53138</v>
      </c>
      <c r="I3463" t="s">
        <v>603</v>
      </c>
      <c r="K3463" t="s">
        <v>208</v>
      </c>
      <c r="L3463" t="s">
        <v>53137</v>
      </c>
      <c r="N3463" t="s">
        <v>208</v>
      </c>
      <c r="O3463" t="s">
        <v>476</v>
      </c>
      <c r="P3463" t="s">
        <v>476</v>
      </c>
    </row>
    <row r="3464" spans="1:16">
      <c r="A3464" s="484" t="s">
        <v>55390</v>
      </c>
      <c r="B3464" s="485" t="s">
        <v>55389</v>
      </c>
      <c r="C3464" t="s">
        <v>55388</v>
      </c>
      <c r="D3464" t="s">
        <v>50326</v>
      </c>
      <c r="E3464" t="str">
        <f t="shared" si="54"/>
        <v>17620 - IRIS</v>
      </c>
      <c r="F3464" t="s">
        <v>45218</v>
      </c>
      <c r="G3464" t="s">
        <v>55387</v>
      </c>
      <c r="I3464" t="s">
        <v>28755</v>
      </c>
      <c r="K3464" t="s">
        <v>208</v>
      </c>
      <c r="L3464" t="s">
        <v>55386</v>
      </c>
      <c r="N3464" t="s">
        <v>208</v>
      </c>
      <c r="O3464" t="s">
        <v>476</v>
      </c>
      <c r="P3464" t="s">
        <v>476</v>
      </c>
    </row>
    <row r="3465" spans="1:16">
      <c r="A3465" s="484" t="s">
        <v>114162</v>
      </c>
      <c r="B3465" s="485" t="s">
        <v>114161</v>
      </c>
      <c r="C3465" t="s">
        <v>114160</v>
      </c>
      <c r="D3465" t="s">
        <v>114159</v>
      </c>
      <c r="E3465" t="str">
        <f t="shared" si="54"/>
        <v>678673 - BSI</v>
      </c>
      <c r="F3465" t="s">
        <v>11275</v>
      </c>
      <c r="G3465" t="s">
        <v>114158</v>
      </c>
      <c r="I3465" t="s">
        <v>4056</v>
      </c>
      <c r="J3465" t="s">
        <v>114157</v>
      </c>
      <c r="K3465" t="s">
        <v>208</v>
      </c>
      <c r="L3465" t="s">
        <v>114156</v>
      </c>
      <c r="N3465" t="s">
        <v>208</v>
      </c>
      <c r="O3465" t="s">
        <v>476</v>
      </c>
      <c r="P3465" t="s">
        <v>476</v>
      </c>
    </row>
    <row r="3466" spans="1:16">
      <c r="A3466" s="484" t="s">
        <v>119872</v>
      </c>
      <c r="B3466" s="485" t="s">
        <v>119871</v>
      </c>
      <c r="C3466" t="s">
        <v>119870</v>
      </c>
      <c r="D3466" t="s">
        <v>119869</v>
      </c>
      <c r="E3466" t="str">
        <f t="shared" si="54"/>
        <v>226804 - APRTF</v>
      </c>
      <c r="F3466" t="s">
        <v>4946</v>
      </c>
      <c r="G3466" t="s">
        <v>119868</v>
      </c>
      <c r="I3466" t="s">
        <v>626</v>
      </c>
      <c r="J3466" t="s">
        <v>119867</v>
      </c>
      <c r="K3466" t="s">
        <v>119866</v>
      </c>
      <c r="L3466" t="s">
        <v>119865</v>
      </c>
      <c r="N3466" t="s">
        <v>208</v>
      </c>
      <c r="O3466" t="s">
        <v>476</v>
      </c>
      <c r="P3466" t="s">
        <v>476</v>
      </c>
    </row>
    <row r="3467" spans="1:16">
      <c r="A3467" s="484" t="s">
        <v>136590</v>
      </c>
      <c r="B3467" s="485" t="s">
        <v>136589</v>
      </c>
      <c r="C3467" t="s">
        <v>136588</v>
      </c>
      <c r="D3467" t="s">
        <v>136588</v>
      </c>
      <c r="E3467" t="str">
        <f t="shared" si="54"/>
        <v>573668 - ABVENT</v>
      </c>
      <c r="F3467" t="s">
        <v>19307</v>
      </c>
      <c r="G3467" t="s">
        <v>136587</v>
      </c>
      <c r="I3467" t="s">
        <v>1207</v>
      </c>
      <c r="J3467" t="s">
        <v>136586</v>
      </c>
      <c r="K3467" t="s">
        <v>208</v>
      </c>
      <c r="L3467" t="s">
        <v>136585</v>
      </c>
      <c r="N3467" t="s">
        <v>208</v>
      </c>
      <c r="O3467" t="s">
        <v>476</v>
      </c>
      <c r="P3467" t="s">
        <v>476</v>
      </c>
    </row>
    <row r="3468" spans="1:16">
      <c r="A3468" s="484" t="s">
        <v>87399</v>
      </c>
      <c r="B3468" s="485" t="s">
        <v>87398</v>
      </c>
      <c r="C3468" t="s">
        <v>87397</v>
      </c>
      <c r="D3468" t="s">
        <v>87397</v>
      </c>
      <c r="E3468" t="str">
        <f t="shared" si="54"/>
        <v>391001 - D.FI</v>
      </c>
      <c r="F3468" t="s">
        <v>10059</v>
      </c>
      <c r="G3468" t="s">
        <v>87396</v>
      </c>
      <c r="I3468" t="s">
        <v>33061</v>
      </c>
      <c r="J3468" t="s">
        <v>87395</v>
      </c>
      <c r="K3468" t="s">
        <v>208</v>
      </c>
      <c r="L3468" t="s">
        <v>87394</v>
      </c>
      <c r="N3468" t="s">
        <v>208</v>
      </c>
      <c r="O3468" t="s">
        <v>476</v>
      </c>
      <c r="P3468" t="s">
        <v>476</v>
      </c>
    </row>
    <row r="3469" spans="1:16">
      <c r="A3469" s="484" t="s">
        <v>59838</v>
      </c>
      <c r="B3469" s="485" t="s">
        <v>59837</v>
      </c>
      <c r="C3469" t="s">
        <v>59836</v>
      </c>
      <c r="D3469" t="s">
        <v>59835</v>
      </c>
      <c r="E3469" t="str">
        <f t="shared" si="54"/>
        <v>302168 - IB PUTEAUX</v>
      </c>
      <c r="F3469" t="s">
        <v>5487</v>
      </c>
      <c r="G3469" t="s">
        <v>59834</v>
      </c>
      <c r="H3469" t="s">
        <v>59833</v>
      </c>
      <c r="I3469" t="s">
        <v>1042</v>
      </c>
      <c r="J3469" t="s">
        <v>59832</v>
      </c>
      <c r="K3469" t="s">
        <v>208</v>
      </c>
      <c r="L3469" t="s">
        <v>59831</v>
      </c>
      <c r="N3469" t="s">
        <v>208</v>
      </c>
      <c r="O3469" t="s">
        <v>476</v>
      </c>
      <c r="P3469" t="s">
        <v>476</v>
      </c>
    </row>
    <row r="3470" spans="1:16">
      <c r="A3470" s="484" t="s">
        <v>59845</v>
      </c>
      <c r="B3470" s="485" t="s">
        <v>59837</v>
      </c>
      <c r="C3470" t="s">
        <v>59844</v>
      </c>
      <c r="D3470" t="s">
        <v>59843</v>
      </c>
      <c r="E3470" t="str">
        <f t="shared" si="54"/>
        <v>234473 - IB LYON</v>
      </c>
      <c r="F3470" t="s">
        <v>1415</v>
      </c>
      <c r="G3470" t="s">
        <v>59842</v>
      </c>
      <c r="H3470" t="s">
        <v>59841</v>
      </c>
      <c r="I3470" t="s">
        <v>802</v>
      </c>
      <c r="J3470" t="s">
        <v>59840</v>
      </c>
      <c r="K3470" t="s">
        <v>208</v>
      </c>
      <c r="L3470" t="s">
        <v>59839</v>
      </c>
      <c r="N3470" t="s">
        <v>208</v>
      </c>
      <c r="O3470" t="s">
        <v>476</v>
      </c>
      <c r="P3470" t="s">
        <v>476</v>
      </c>
    </row>
    <row r="3471" spans="1:16">
      <c r="A3471" s="484" t="s">
        <v>130279</v>
      </c>
      <c r="B3471" s="485" t="s">
        <v>130278</v>
      </c>
      <c r="C3471" t="s">
        <v>130277</v>
      </c>
      <c r="D3471" t="s">
        <v>130276</v>
      </c>
      <c r="E3471" t="str">
        <f t="shared" si="54"/>
        <v>432489 - ALLIANCE FRANCAISE TOULOUSE</v>
      </c>
      <c r="F3471" t="s">
        <v>3803</v>
      </c>
      <c r="G3471" t="s">
        <v>130275</v>
      </c>
      <c r="H3471" t="s">
        <v>12652</v>
      </c>
      <c r="I3471" t="s">
        <v>603</v>
      </c>
      <c r="J3471" t="s">
        <v>130274</v>
      </c>
      <c r="K3471" t="s">
        <v>208</v>
      </c>
      <c r="L3471" t="s">
        <v>130273</v>
      </c>
      <c r="N3471" t="s">
        <v>208</v>
      </c>
      <c r="O3471" t="s">
        <v>476</v>
      </c>
      <c r="P3471" t="s">
        <v>476</v>
      </c>
    </row>
    <row r="3472" spans="1:16">
      <c r="A3472" s="484" t="s">
        <v>42812</v>
      </c>
      <c r="B3472" s="485" t="s">
        <v>42811</v>
      </c>
      <c r="C3472" t="s">
        <v>42810</v>
      </c>
      <c r="D3472" t="s">
        <v>42809</v>
      </c>
      <c r="E3472" t="str">
        <f t="shared" si="54"/>
        <v>506631 - LRF</v>
      </c>
      <c r="F3472" t="s">
        <v>4522</v>
      </c>
      <c r="G3472" t="s">
        <v>42808</v>
      </c>
      <c r="H3472" t="s">
        <v>42807</v>
      </c>
      <c r="I3472" t="s">
        <v>603</v>
      </c>
      <c r="J3472" t="s">
        <v>42806</v>
      </c>
      <c r="K3472" t="s">
        <v>208</v>
      </c>
      <c r="L3472" t="s">
        <v>42805</v>
      </c>
      <c r="N3472" t="s">
        <v>208</v>
      </c>
      <c r="O3472" t="s">
        <v>476</v>
      </c>
      <c r="P3472" t="s">
        <v>476</v>
      </c>
    </row>
    <row r="3473" spans="1:16">
      <c r="A3473" s="484" t="s">
        <v>100670</v>
      </c>
      <c r="B3473" s="485" t="s">
        <v>100669</v>
      </c>
      <c r="C3473" t="s">
        <v>100668</v>
      </c>
      <c r="D3473" t="s">
        <v>100667</v>
      </c>
      <c r="E3473" t="str">
        <f t="shared" si="54"/>
        <v>500562 - CIAM</v>
      </c>
      <c r="F3473" t="s">
        <v>7556</v>
      </c>
      <c r="G3473" t="s">
        <v>100666</v>
      </c>
      <c r="I3473" t="s">
        <v>749</v>
      </c>
      <c r="J3473" t="s">
        <v>100665</v>
      </c>
      <c r="K3473" t="s">
        <v>208</v>
      </c>
      <c r="L3473" t="s">
        <v>100664</v>
      </c>
      <c r="N3473" t="s">
        <v>208</v>
      </c>
      <c r="O3473" t="s">
        <v>476</v>
      </c>
      <c r="P3473" t="s">
        <v>476</v>
      </c>
    </row>
    <row r="3474" spans="1:16">
      <c r="A3474" s="484" t="s">
        <v>84073</v>
      </c>
      <c r="B3474" s="485" t="s">
        <v>84072</v>
      </c>
      <c r="C3474" t="s">
        <v>84071</v>
      </c>
      <c r="D3474" t="s">
        <v>84070</v>
      </c>
      <c r="E3474" t="str">
        <f t="shared" si="54"/>
        <v>537044 - ECOLE PRIVEE FUTURA</v>
      </c>
      <c r="F3474" t="s">
        <v>9019</v>
      </c>
      <c r="G3474" t="s">
        <v>84069</v>
      </c>
      <c r="I3474" t="s">
        <v>1501</v>
      </c>
      <c r="J3474" t="s">
        <v>84068</v>
      </c>
      <c r="K3474" t="s">
        <v>208</v>
      </c>
      <c r="L3474" t="s">
        <v>84067</v>
      </c>
      <c r="N3474" t="s">
        <v>208</v>
      </c>
      <c r="O3474" t="s">
        <v>476</v>
      </c>
      <c r="P3474" t="s">
        <v>476</v>
      </c>
    </row>
    <row r="3475" spans="1:16">
      <c r="A3475" s="484" t="s">
        <v>124204</v>
      </c>
      <c r="B3475" s="485" t="s">
        <v>124203</v>
      </c>
      <c r="C3475" t="s">
        <v>124202</v>
      </c>
      <c r="D3475" t="s">
        <v>124201</v>
      </c>
      <c r="E3475" t="str">
        <f t="shared" si="54"/>
        <v>493417 - AAISC</v>
      </c>
      <c r="F3475" t="s">
        <v>18414</v>
      </c>
      <c r="G3475" t="s">
        <v>124200</v>
      </c>
      <c r="I3475" t="s">
        <v>60682</v>
      </c>
      <c r="J3475" t="s">
        <v>124199</v>
      </c>
      <c r="K3475" t="s">
        <v>208</v>
      </c>
      <c r="L3475" t="s">
        <v>124198</v>
      </c>
      <c r="N3475" t="s">
        <v>208</v>
      </c>
      <c r="O3475" t="s">
        <v>476</v>
      </c>
      <c r="P3475" t="s">
        <v>476</v>
      </c>
    </row>
    <row r="3476" spans="1:16">
      <c r="A3476" s="484" t="s">
        <v>34725</v>
      </c>
      <c r="B3476" s="485" t="s">
        <v>34724</v>
      </c>
      <c r="C3476" t="s">
        <v>34723</v>
      </c>
      <c r="D3476" t="s">
        <v>34723</v>
      </c>
      <c r="E3476" t="str">
        <f t="shared" si="54"/>
        <v>499808 - MULTICIBLES</v>
      </c>
      <c r="F3476" t="s">
        <v>16995</v>
      </c>
      <c r="G3476" t="s">
        <v>34722</v>
      </c>
      <c r="I3476" t="s">
        <v>5810</v>
      </c>
      <c r="J3476" t="s">
        <v>34721</v>
      </c>
      <c r="K3476" t="s">
        <v>208</v>
      </c>
      <c r="L3476" t="s">
        <v>34720</v>
      </c>
      <c r="N3476" t="s">
        <v>208</v>
      </c>
      <c r="O3476" t="s">
        <v>476</v>
      </c>
      <c r="P3476" t="s">
        <v>476</v>
      </c>
    </row>
    <row r="3477" spans="1:16">
      <c r="A3477" s="484" t="s">
        <v>84628</v>
      </c>
      <c r="B3477" s="485" t="s">
        <v>84627</v>
      </c>
      <c r="C3477" t="s">
        <v>84626</v>
      </c>
      <c r="D3477" t="s">
        <v>84626</v>
      </c>
      <c r="E3477" t="str">
        <f t="shared" si="54"/>
        <v>554030 - ECOLE DE DESIGN NANTES ATLANTIQUE</v>
      </c>
      <c r="F3477" t="s">
        <v>24052</v>
      </c>
      <c r="G3477" t="s">
        <v>84625</v>
      </c>
      <c r="I3477" t="s">
        <v>1837</v>
      </c>
      <c r="J3477" t="s">
        <v>84624</v>
      </c>
      <c r="K3477" t="s">
        <v>208</v>
      </c>
      <c r="L3477" t="s">
        <v>84623</v>
      </c>
      <c r="N3477" t="s">
        <v>207</v>
      </c>
      <c r="O3477" t="s">
        <v>476</v>
      </c>
      <c r="P3477" t="s">
        <v>476</v>
      </c>
    </row>
    <row r="3478" spans="1:16">
      <c r="A3478" s="484" t="s">
        <v>113773</v>
      </c>
      <c r="B3478" s="485" t="s">
        <v>113772</v>
      </c>
      <c r="C3478" t="s">
        <v>113771</v>
      </c>
      <c r="D3478" t="s">
        <v>113771</v>
      </c>
      <c r="E3478" t="str">
        <f t="shared" si="54"/>
        <v>585440 - BGE LANDES TEC GE COOP</v>
      </c>
      <c r="F3478" t="s">
        <v>1191</v>
      </c>
      <c r="G3478" t="s">
        <v>113770</v>
      </c>
      <c r="H3478" t="s">
        <v>104568</v>
      </c>
      <c r="I3478" t="s">
        <v>7585</v>
      </c>
      <c r="J3478" t="s">
        <v>113769</v>
      </c>
      <c r="K3478" t="s">
        <v>208</v>
      </c>
      <c r="L3478" t="s">
        <v>113768</v>
      </c>
      <c r="N3478" t="s">
        <v>208</v>
      </c>
      <c r="O3478" t="s">
        <v>476</v>
      </c>
      <c r="P3478" t="s">
        <v>476</v>
      </c>
    </row>
    <row r="3479" spans="1:16">
      <c r="A3479" s="484" t="s">
        <v>126780</v>
      </c>
      <c r="B3479" s="485" t="s">
        <v>126779</v>
      </c>
      <c r="C3479" t="s">
        <v>501</v>
      </c>
      <c r="D3479" t="s">
        <v>126778</v>
      </c>
      <c r="E3479" t="str">
        <f t="shared" si="54"/>
        <v>369834 - ART ET THERAPIE</v>
      </c>
      <c r="F3479" t="s">
        <v>1077</v>
      </c>
      <c r="G3479" t="s">
        <v>126777</v>
      </c>
      <c r="I3479" t="s">
        <v>7052</v>
      </c>
      <c r="J3479" t="s">
        <v>126776</v>
      </c>
      <c r="K3479" t="s">
        <v>208</v>
      </c>
      <c r="L3479" t="s">
        <v>126775</v>
      </c>
      <c r="N3479" t="s">
        <v>208</v>
      </c>
      <c r="O3479" t="s">
        <v>476</v>
      </c>
      <c r="P3479" t="s">
        <v>476</v>
      </c>
    </row>
    <row r="3480" spans="1:16">
      <c r="A3480" s="484" t="s">
        <v>56417</v>
      </c>
      <c r="B3480" s="485" t="s">
        <v>56416</v>
      </c>
      <c r="C3480" t="s">
        <v>56415</v>
      </c>
      <c r="D3480" t="s">
        <v>56414</v>
      </c>
      <c r="E3480" t="str">
        <f t="shared" si="54"/>
        <v>152365 - IFP NPDC</v>
      </c>
      <c r="F3480" t="s">
        <v>2524</v>
      </c>
      <c r="G3480" t="s">
        <v>56413</v>
      </c>
      <c r="H3480" t="s">
        <v>56412</v>
      </c>
      <c r="I3480" t="s">
        <v>3214</v>
      </c>
      <c r="J3480" t="s">
        <v>56411</v>
      </c>
      <c r="K3480" t="s">
        <v>208</v>
      </c>
      <c r="L3480" t="s">
        <v>56410</v>
      </c>
      <c r="N3480" t="s">
        <v>208</v>
      </c>
      <c r="O3480" t="s">
        <v>476</v>
      </c>
      <c r="P3480" t="s">
        <v>476</v>
      </c>
    </row>
    <row r="3481" spans="1:16">
      <c r="A3481" s="484" t="s">
        <v>58007</v>
      </c>
      <c r="B3481" s="485" t="s">
        <v>58006</v>
      </c>
      <c r="C3481" t="s">
        <v>58005</v>
      </c>
      <c r="D3481" t="s">
        <v>51349</v>
      </c>
      <c r="E3481" t="str">
        <f t="shared" si="54"/>
        <v>330632 - IHF</v>
      </c>
      <c r="F3481" t="s">
        <v>9059</v>
      </c>
      <c r="G3481" t="s">
        <v>55475</v>
      </c>
      <c r="H3481" t="s">
        <v>58004</v>
      </c>
      <c r="I3481" t="s">
        <v>4703</v>
      </c>
      <c r="J3481" t="s">
        <v>58003</v>
      </c>
      <c r="K3481" t="s">
        <v>208</v>
      </c>
      <c r="L3481" t="s">
        <v>58002</v>
      </c>
      <c r="N3481" t="s">
        <v>208</v>
      </c>
      <c r="O3481" t="s">
        <v>476</v>
      </c>
      <c r="P3481" t="s">
        <v>476</v>
      </c>
    </row>
    <row r="3482" spans="1:16">
      <c r="A3482" s="484" t="s">
        <v>15167</v>
      </c>
      <c r="B3482" s="485" t="s">
        <v>15166</v>
      </c>
      <c r="C3482" t="s">
        <v>15165</v>
      </c>
      <c r="D3482" t="s">
        <v>15164</v>
      </c>
      <c r="E3482" t="str">
        <f t="shared" si="54"/>
        <v>461830 - SFOP</v>
      </c>
      <c r="F3482" t="s">
        <v>637</v>
      </c>
      <c r="G3482" t="s">
        <v>15163</v>
      </c>
      <c r="I3482" t="s">
        <v>626</v>
      </c>
      <c r="K3482" t="s">
        <v>15162</v>
      </c>
      <c r="L3482" t="s">
        <v>15161</v>
      </c>
      <c r="N3482" t="s">
        <v>208</v>
      </c>
      <c r="O3482" t="s">
        <v>476</v>
      </c>
      <c r="P3482" t="s">
        <v>476</v>
      </c>
    </row>
    <row r="3483" spans="1:16">
      <c r="A3483" s="484" t="s">
        <v>31905</v>
      </c>
      <c r="B3483" s="485" t="s">
        <v>31904</v>
      </c>
      <c r="C3483" t="s">
        <v>31903</v>
      </c>
      <c r="D3483" t="s">
        <v>31903</v>
      </c>
      <c r="E3483" t="str">
        <f t="shared" si="54"/>
        <v>666634 - OGEC DU GROUPE SCOLAIRE SAINTE ANNE</v>
      </c>
      <c r="F3483" t="s">
        <v>22970</v>
      </c>
      <c r="G3483" t="s">
        <v>31902</v>
      </c>
      <c r="I3483" t="s">
        <v>18541</v>
      </c>
      <c r="J3483" t="s">
        <v>31901</v>
      </c>
      <c r="K3483" t="s">
        <v>208</v>
      </c>
      <c r="L3483" t="s">
        <v>31900</v>
      </c>
      <c r="N3483" t="s">
        <v>208</v>
      </c>
      <c r="O3483" t="s">
        <v>476</v>
      </c>
      <c r="P3483" t="s">
        <v>476</v>
      </c>
    </row>
    <row r="3484" spans="1:16">
      <c r="A3484" s="484" t="s">
        <v>16781</v>
      </c>
      <c r="B3484" s="485" t="s">
        <v>16780</v>
      </c>
      <c r="C3484" t="s">
        <v>16779</v>
      </c>
      <c r="D3484" t="s">
        <v>16779</v>
      </c>
      <c r="E3484" t="str">
        <f t="shared" si="54"/>
        <v>589287 - SINGULIERS PLURIEL</v>
      </c>
      <c r="F3484" t="s">
        <v>16778</v>
      </c>
      <c r="G3484" t="s">
        <v>16777</v>
      </c>
      <c r="I3484" t="s">
        <v>16776</v>
      </c>
      <c r="K3484" t="s">
        <v>208</v>
      </c>
      <c r="L3484" t="s">
        <v>16775</v>
      </c>
      <c r="N3484" t="s">
        <v>208</v>
      </c>
      <c r="O3484" t="s">
        <v>476</v>
      </c>
      <c r="P3484" t="s">
        <v>476</v>
      </c>
    </row>
    <row r="3485" spans="1:16">
      <c r="A3485" s="484" t="s">
        <v>56638</v>
      </c>
      <c r="B3485" s="485" t="s">
        <v>56637</v>
      </c>
      <c r="C3485" t="s">
        <v>56636</v>
      </c>
      <c r="D3485" t="s">
        <v>56635</v>
      </c>
      <c r="E3485" t="str">
        <f t="shared" si="54"/>
        <v>10510 - IFCASS</v>
      </c>
      <c r="F3485" t="s">
        <v>3433</v>
      </c>
      <c r="G3485" t="s">
        <v>56634</v>
      </c>
      <c r="H3485" t="s">
        <v>56633</v>
      </c>
      <c r="I3485" t="s">
        <v>795</v>
      </c>
      <c r="J3485" t="s">
        <v>56632</v>
      </c>
      <c r="K3485" t="s">
        <v>56631</v>
      </c>
      <c r="L3485" t="s">
        <v>56630</v>
      </c>
      <c r="N3485" t="s">
        <v>208</v>
      </c>
      <c r="O3485" t="s">
        <v>476</v>
      </c>
      <c r="P3485" t="s">
        <v>476</v>
      </c>
    </row>
    <row r="3486" spans="1:16">
      <c r="A3486" s="484" t="s">
        <v>99504</v>
      </c>
      <c r="B3486" s="485" t="s">
        <v>99503</v>
      </c>
      <c r="C3486" t="s">
        <v>99502</v>
      </c>
      <c r="D3486" t="s">
        <v>99501</v>
      </c>
      <c r="E3486" t="str">
        <f t="shared" si="54"/>
        <v>598379 - CTFPA ST JEAN</v>
      </c>
      <c r="F3486" t="s">
        <v>1487</v>
      </c>
      <c r="G3486" t="s">
        <v>99500</v>
      </c>
      <c r="H3486" t="s">
        <v>99499</v>
      </c>
      <c r="I3486" t="s">
        <v>674</v>
      </c>
      <c r="J3486" t="s">
        <v>99498</v>
      </c>
      <c r="K3486" t="s">
        <v>208</v>
      </c>
      <c r="L3486" t="s">
        <v>99497</v>
      </c>
      <c r="N3486" t="s">
        <v>208</v>
      </c>
      <c r="O3486" t="s">
        <v>476</v>
      </c>
      <c r="P3486" t="s">
        <v>476</v>
      </c>
    </row>
    <row r="3487" spans="1:16">
      <c r="A3487" s="484" t="s">
        <v>11533</v>
      </c>
      <c r="B3487" s="485" t="s">
        <v>11532</v>
      </c>
      <c r="C3487" t="s">
        <v>11531</v>
      </c>
      <c r="D3487" t="s">
        <v>11530</v>
      </c>
      <c r="E3487" t="str">
        <f t="shared" si="54"/>
        <v>643397 - SYSTELCOM SAS AXIANS VALBONNE</v>
      </c>
      <c r="F3487" t="s">
        <v>11529</v>
      </c>
      <c r="G3487" t="s">
        <v>11528</v>
      </c>
      <c r="I3487" t="s">
        <v>3438</v>
      </c>
      <c r="K3487" t="s">
        <v>208</v>
      </c>
      <c r="L3487" t="s">
        <v>11527</v>
      </c>
      <c r="N3487" t="s">
        <v>208</v>
      </c>
      <c r="O3487" t="s">
        <v>476</v>
      </c>
      <c r="P3487" t="s">
        <v>476</v>
      </c>
    </row>
    <row r="3488" spans="1:16">
      <c r="A3488" s="484" t="s">
        <v>94377</v>
      </c>
      <c r="B3488" s="485" t="s">
        <v>94376</v>
      </c>
      <c r="C3488" t="s">
        <v>94375</v>
      </c>
      <c r="D3488" t="s">
        <v>94375</v>
      </c>
      <c r="E3488" t="str">
        <f t="shared" si="54"/>
        <v>574168 - COLLEGE GYNECOLOGIE NORMANDIE</v>
      </c>
      <c r="F3488" t="s">
        <v>10213</v>
      </c>
      <c r="G3488" t="s">
        <v>94374</v>
      </c>
      <c r="I3488" t="s">
        <v>4645</v>
      </c>
      <c r="K3488" t="s">
        <v>208</v>
      </c>
      <c r="L3488" t="s">
        <v>94373</v>
      </c>
      <c r="N3488" t="s">
        <v>208</v>
      </c>
      <c r="O3488" t="s">
        <v>476</v>
      </c>
      <c r="P3488" t="s">
        <v>476</v>
      </c>
    </row>
    <row r="3489" spans="1:16">
      <c r="A3489" s="484" t="s">
        <v>31225</v>
      </c>
      <c r="B3489" s="485" t="s">
        <v>31224</v>
      </c>
      <c r="C3489" t="s">
        <v>31223</v>
      </c>
      <c r="D3489" t="s">
        <v>31223</v>
      </c>
      <c r="E3489" t="str">
        <f t="shared" si="54"/>
        <v>558047 - OPTIM RESSOURCES</v>
      </c>
      <c r="F3489" t="s">
        <v>1710</v>
      </c>
      <c r="G3489" t="s">
        <v>31222</v>
      </c>
      <c r="I3489" t="s">
        <v>29141</v>
      </c>
      <c r="J3489" t="s">
        <v>31221</v>
      </c>
      <c r="K3489" t="s">
        <v>208</v>
      </c>
      <c r="L3489" t="s">
        <v>31220</v>
      </c>
      <c r="N3489" t="s">
        <v>208</v>
      </c>
      <c r="O3489" t="s">
        <v>476</v>
      </c>
      <c r="P3489" t="s">
        <v>476</v>
      </c>
    </row>
    <row r="3490" spans="1:16">
      <c r="A3490" s="484" t="s">
        <v>15730</v>
      </c>
      <c r="B3490" s="485" t="s">
        <v>15729</v>
      </c>
      <c r="C3490" t="s">
        <v>15728</v>
      </c>
      <c r="D3490" t="s">
        <v>15727</v>
      </c>
      <c r="E3490" t="str">
        <f t="shared" si="54"/>
        <v>325892 - AUTO ECOLE BASILE PLOUFRAGAN</v>
      </c>
      <c r="F3490" t="s">
        <v>15726</v>
      </c>
      <c r="G3490" t="s">
        <v>15725</v>
      </c>
      <c r="I3490" t="s">
        <v>15724</v>
      </c>
      <c r="J3490" t="s">
        <v>15723</v>
      </c>
      <c r="K3490" t="s">
        <v>208</v>
      </c>
      <c r="L3490" t="s">
        <v>15722</v>
      </c>
      <c r="N3490" t="s">
        <v>208</v>
      </c>
      <c r="O3490" t="s">
        <v>476</v>
      </c>
      <c r="P3490" t="s">
        <v>476</v>
      </c>
    </row>
    <row r="3491" spans="1:16">
      <c r="A3491" s="484" t="s">
        <v>52790</v>
      </c>
      <c r="B3491" s="485" t="s">
        <v>50275</v>
      </c>
      <c r="C3491" t="s">
        <v>52789</v>
      </c>
      <c r="D3491" t="s">
        <v>52788</v>
      </c>
      <c r="E3491" t="str">
        <f t="shared" si="54"/>
        <v>503411 - IRSS RENNES</v>
      </c>
      <c r="F3491" t="s">
        <v>15439</v>
      </c>
      <c r="G3491" t="s">
        <v>52787</v>
      </c>
      <c r="H3491" t="s">
        <v>52786</v>
      </c>
      <c r="I3491" t="s">
        <v>3364</v>
      </c>
      <c r="J3491" t="s">
        <v>52780</v>
      </c>
      <c r="K3491" t="s">
        <v>208</v>
      </c>
      <c r="L3491" t="s">
        <v>52785</v>
      </c>
      <c r="N3491" t="s">
        <v>207</v>
      </c>
      <c r="O3491" t="s">
        <v>476</v>
      </c>
      <c r="P3491" t="s">
        <v>476</v>
      </c>
    </row>
    <row r="3492" spans="1:16">
      <c r="A3492" s="484" t="s">
        <v>50276</v>
      </c>
      <c r="B3492" s="485" t="s">
        <v>50275</v>
      </c>
      <c r="C3492" t="s">
        <v>50274</v>
      </c>
      <c r="D3492" t="s">
        <v>50273</v>
      </c>
      <c r="E3492" t="str">
        <f t="shared" si="54"/>
        <v>672970 - IRSS SPORT NANTES</v>
      </c>
      <c r="F3492" t="s">
        <v>4499</v>
      </c>
      <c r="G3492" t="s">
        <v>50272</v>
      </c>
      <c r="I3492" t="s">
        <v>1837</v>
      </c>
      <c r="J3492" t="s">
        <v>50271</v>
      </c>
      <c r="K3492" t="s">
        <v>208</v>
      </c>
      <c r="L3492" t="s">
        <v>50270</v>
      </c>
      <c r="N3492" t="s">
        <v>207</v>
      </c>
      <c r="O3492" t="s">
        <v>476</v>
      </c>
      <c r="P3492" t="s">
        <v>476</v>
      </c>
    </row>
    <row r="3493" spans="1:16">
      <c r="A3493" s="484" t="s">
        <v>52784</v>
      </c>
      <c r="B3493" s="485" t="s">
        <v>50275</v>
      </c>
      <c r="C3493" t="s">
        <v>52783</v>
      </c>
      <c r="D3493" t="s">
        <v>52782</v>
      </c>
      <c r="E3493" t="str">
        <f t="shared" si="54"/>
        <v>685010 - IRSS NANTES</v>
      </c>
      <c r="F3493" t="s">
        <v>32442</v>
      </c>
      <c r="G3493" t="s">
        <v>52781</v>
      </c>
      <c r="I3493" t="s">
        <v>1837</v>
      </c>
      <c r="J3493" t="s">
        <v>52780</v>
      </c>
      <c r="K3493" t="s">
        <v>208</v>
      </c>
      <c r="L3493" t="s">
        <v>52779</v>
      </c>
      <c r="N3493" t="s">
        <v>208</v>
      </c>
      <c r="O3493" t="s">
        <v>476</v>
      </c>
      <c r="P3493" t="s">
        <v>476</v>
      </c>
    </row>
    <row r="3494" spans="1:16">
      <c r="A3494" s="484" t="s">
        <v>91964</v>
      </c>
      <c r="B3494" s="485" t="s">
        <v>91963</v>
      </c>
      <c r="C3494" t="s">
        <v>91962</v>
      </c>
      <c r="D3494" t="s">
        <v>91961</v>
      </c>
      <c r="E3494" t="str">
        <f t="shared" si="54"/>
        <v>540808 - COOPER SECURITE SAS CENTRE DE FORMATION RIOM</v>
      </c>
      <c r="F3494" t="s">
        <v>4574</v>
      </c>
      <c r="G3494" t="s">
        <v>91960</v>
      </c>
      <c r="H3494" t="s">
        <v>91959</v>
      </c>
      <c r="I3494" t="s">
        <v>31445</v>
      </c>
      <c r="J3494" t="s">
        <v>91958</v>
      </c>
      <c r="K3494" t="s">
        <v>208</v>
      </c>
      <c r="L3494" t="s">
        <v>91957</v>
      </c>
      <c r="N3494" t="s">
        <v>208</v>
      </c>
      <c r="O3494" t="s">
        <v>476</v>
      </c>
      <c r="P3494" t="s">
        <v>476</v>
      </c>
    </row>
    <row r="3495" spans="1:16">
      <c r="A3495" s="484" t="s">
        <v>63039</v>
      </c>
      <c r="B3495" s="485" t="s">
        <v>63038</v>
      </c>
      <c r="C3495" t="s">
        <v>63037</v>
      </c>
      <c r="D3495" t="s">
        <v>63037</v>
      </c>
      <c r="E3495" t="str">
        <f t="shared" si="54"/>
        <v>205965 - GUERIN DENIS</v>
      </c>
      <c r="F3495" t="s">
        <v>36622</v>
      </c>
      <c r="G3495" t="s">
        <v>63036</v>
      </c>
      <c r="I3495" t="s">
        <v>63035</v>
      </c>
      <c r="J3495" t="s">
        <v>63034</v>
      </c>
      <c r="K3495" t="s">
        <v>208</v>
      </c>
      <c r="L3495" t="s">
        <v>63033</v>
      </c>
      <c r="N3495" t="s">
        <v>208</v>
      </c>
      <c r="O3495" t="s">
        <v>476</v>
      </c>
      <c r="P3495" t="s">
        <v>476</v>
      </c>
    </row>
    <row r="3496" spans="1:16">
      <c r="A3496" s="484" t="s">
        <v>87517</v>
      </c>
      <c r="B3496" s="485" t="s">
        <v>87516</v>
      </c>
      <c r="C3496" t="s">
        <v>87515</v>
      </c>
      <c r="D3496" t="s">
        <v>87514</v>
      </c>
      <c r="E3496" t="str">
        <f t="shared" si="54"/>
        <v>582554 - DEA FORMATION</v>
      </c>
      <c r="F3496" t="s">
        <v>540</v>
      </c>
      <c r="G3496" t="s">
        <v>87513</v>
      </c>
      <c r="I3496" t="s">
        <v>21095</v>
      </c>
      <c r="J3496" t="s">
        <v>87512</v>
      </c>
      <c r="K3496" t="s">
        <v>208</v>
      </c>
      <c r="L3496" t="s">
        <v>87511</v>
      </c>
      <c r="N3496" t="s">
        <v>208</v>
      </c>
      <c r="O3496" t="s">
        <v>476</v>
      </c>
      <c r="P3496" t="s">
        <v>476</v>
      </c>
    </row>
    <row r="3497" spans="1:16">
      <c r="A3497" s="484" t="s">
        <v>36290</v>
      </c>
      <c r="B3497" s="485" t="s">
        <v>36289</v>
      </c>
      <c r="C3497" t="s">
        <v>36288</v>
      </c>
      <c r="D3497" t="s">
        <v>36288</v>
      </c>
      <c r="E3497" t="str">
        <f t="shared" si="54"/>
        <v>599128 - MFRO QUESTEMBERT</v>
      </c>
      <c r="F3497" t="s">
        <v>17463</v>
      </c>
      <c r="G3497" t="s">
        <v>34783</v>
      </c>
      <c r="I3497" t="s">
        <v>36287</v>
      </c>
      <c r="J3497" t="s">
        <v>36286</v>
      </c>
      <c r="K3497" t="s">
        <v>208</v>
      </c>
      <c r="L3497" t="s">
        <v>36285</v>
      </c>
      <c r="N3497" t="s">
        <v>207</v>
      </c>
      <c r="O3497" t="s">
        <v>476</v>
      </c>
      <c r="P3497" t="s">
        <v>476</v>
      </c>
    </row>
    <row r="3498" spans="1:16">
      <c r="A3498" s="484" t="s">
        <v>120061</v>
      </c>
      <c r="B3498" s="485" t="s">
        <v>120060</v>
      </c>
      <c r="C3498" t="s">
        <v>120059</v>
      </c>
      <c r="D3498" t="s">
        <v>120058</v>
      </c>
      <c r="E3498" t="str">
        <f t="shared" si="54"/>
        <v>502224 - ANBC</v>
      </c>
      <c r="F3498" t="s">
        <v>1952</v>
      </c>
      <c r="G3498" t="s">
        <v>120057</v>
      </c>
      <c r="I3498" t="s">
        <v>4645</v>
      </c>
      <c r="J3498" t="s">
        <v>120056</v>
      </c>
      <c r="K3498" t="s">
        <v>120055</v>
      </c>
      <c r="L3498" t="s">
        <v>120054</v>
      </c>
      <c r="N3498" t="s">
        <v>208</v>
      </c>
      <c r="O3498" t="s">
        <v>476</v>
      </c>
      <c r="P3498" t="s">
        <v>476</v>
      </c>
    </row>
    <row r="3499" spans="1:16">
      <c r="A3499" s="484" t="s">
        <v>99526</v>
      </c>
      <c r="B3499" s="485" t="s">
        <v>99525</v>
      </c>
      <c r="C3499" t="s">
        <v>99524</v>
      </c>
      <c r="D3499" t="s">
        <v>99524</v>
      </c>
      <c r="E3499" t="str">
        <f t="shared" si="54"/>
        <v>596802 - CENTRE SOPHROLOGIE GUADELOUPE</v>
      </c>
      <c r="F3499" t="s">
        <v>1759</v>
      </c>
      <c r="G3499" t="s">
        <v>99523</v>
      </c>
      <c r="H3499" t="s">
        <v>40298</v>
      </c>
      <c r="I3499" t="s">
        <v>22370</v>
      </c>
      <c r="J3499" t="s">
        <v>99522</v>
      </c>
      <c r="K3499" t="s">
        <v>208</v>
      </c>
      <c r="L3499" t="s">
        <v>99521</v>
      </c>
      <c r="N3499" t="s">
        <v>208</v>
      </c>
      <c r="O3499" t="s">
        <v>476</v>
      </c>
      <c r="P3499" t="s">
        <v>476</v>
      </c>
    </row>
    <row r="3500" spans="1:16">
      <c r="A3500" s="484" t="s">
        <v>39838</v>
      </c>
      <c r="B3500" s="485" t="s">
        <v>39837</v>
      </c>
      <c r="C3500" t="s">
        <v>39836</v>
      </c>
      <c r="D3500" t="s">
        <v>39835</v>
      </c>
      <c r="E3500" t="str">
        <f t="shared" si="54"/>
        <v>559611 - MFRO LAMENTIN</v>
      </c>
      <c r="F3500" t="s">
        <v>13656</v>
      </c>
      <c r="G3500" t="s">
        <v>39834</v>
      </c>
      <c r="H3500" t="s">
        <v>39833</v>
      </c>
      <c r="I3500" t="s">
        <v>19625</v>
      </c>
      <c r="J3500" t="s">
        <v>39832</v>
      </c>
      <c r="K3500" t="s">
        <v>208</v>
      </c>
      <c r="L3500" t="s">
        <v>39831</v>
      </c>
      <c r="N3500" t="s">
        <v>208</v>
      </c>
      <c r="O3500" t="s">
        <v>476</v>
      </c>
      <c r="P3500" t="s">
        <v>476</v>
      </c>
    </row>
    <row r="3501" spans="1:16">
      <c r="A3501" s="484" t="s">
        <v>41107</v>
      </c>
      <c r="B3501" s="485" t="s">
        <v>41106</v>
      </c>
      <c r="C3501" t="s">
        <v>41105</v>
      </c>
      <c r="D3501" t="s">
        <v>41104</v>
      </c>
      <c r="E3501" t="str">
        <f t="shared" si="54"/>
        <v>125970 - LYC PRIVE PAU</v>
      </c>
      <c r="F3501" t="s">
        <v>13656</v>
      </c>
      <c r="G3501" t="s">
        <v>41103</v>
      </c>
      <c r="I3501" t="s">
        <v>4033</v>
      </c>
      <c r="K3501" t="s">
        <v>208</v>
      </c>
      <c r="L3501" t="s">
        <v>41102</v>
      </c>
      <c r="N3501" t="s">
        <v>208</v>
      </c>
      <c r="O3501" t="s">
        <v>476</v>
      </c>
      <c r="P3501" t="s">
        <v>476</v>
      </c>
    </row>
    <row r="3502" spans="1:16">
      <c r="A3502" s="484" t="s">
        <v>108621</v>
      </c>
      <c r="B3502" s="485" t="s">
        <v>108620</v>
      </c>
      <c r="C3502" t="s">
        <v>108619</v>
      </c>
      <c r="D3502" t="s">
        <v>108618</v>
      </c>
      <c r="E3502" t="str">
        <f t="shared" si="54"/>
        <v>187082 - CENTRALESUPELEC EXECUTIVE EDUCATION GIF SUR YVETTE</v>
      </c>
      <c r="F3502" t="s">
        <v>12307</v>
      </c>
      <c r="G3502" t="s">
        <v>108617</v>
      </c>
      <c r="I3502" t="s">
        <v>5313</v>
      </c>
      <c r="J3502" t="s">
        <v>108616</v>
      </c>
      <c r="K3502" t="s">
        <v>208</v>
      </c>
      <c r="L3502" t="s">
        <v>108615</v>
      </c>
      <c r="N3502" t="s">
        <v>208</v>
      </c>
      <c r="O3502" t="s">
        <v>476</v>
      </c>
      <c r="P3502" t="s">
        <v>476</v>
      </c>
    </row>
    <row r="3503" spans="1:16">
      <c r="A3503" s="484" t="s">
        <v>4610</v>
      </c>
      <c r="B3503" s="485" t="s">
        <v>4609</v>
      </c>
      <c r="C3503" t="s">
        <v>4608</v>
      </c>
      <c r="D3503" t="s">
        <v>4607</v>
      </c>
      <c r="E3503" t="str">
        <f t="shared" si="54"/>
        <v>466372 - VAL SOFTWARE</v>
      </c>
      <c r="F3503" t="s">
        <v>3803</v>
      </c>
      <c r="G3503" t="s">
        <v>4606</v>
      </c>
      <c r="H3503" t="s">
        <v>4605</v>
      </c>
      <c r="I3503" t="s">
        <v>4604</v>
      </c>
      <c r="J3503" t="s">
        <v>4603</v>
      </c>
      <c r="K3503" t="s">
        <v>208</v>
      </c>
      <c r="L3503" t="s">
        <v>4602</v>
      </c>
      <c r="N3503" t="s">
        <v>208</v>
      </c>
      <c r="O3503" t="s">
        <v>476</v>
      </c>
      <c r="P3503" t="s">
        <v>476</v>
      </c>
    </row>
    <row r="3504" spans="1:16">
      <c r="A3504" s="484" t="s">
        <v>39553</v>
      </c>
      <c r="B3504" s="485" t="s">
        <v>39552</v>
      </c>
      <c r="C3504" t="s">
        <v>39551</v>
      </c>
      <c r="D3504" t="s">
        <v>39550</v>
      </c>
      <c r="E3504" t="str">
        <f t="shared" si="54"/>
        <v>341058 - MFR DU BLAYAIS</v>
      </c>
      <c r="F3504" t="s">
        <v>39549</v>
      </c>
      <c r="G3504" t="s">
        <v>39548</v>
      </c>
      <c r="H3504" t="s">
        <v>39547</v>
      </c>
      <c r="I3504" t="s">
        <v>39546</v>
      </c>
      <c r="J3504" t="s">
        <v>39545</v>
      </c>
      <c r="K3504" t="s">
        <v>208</v>
      </c>
      <c r="L3504" t="s">
        <v>39544</v>
      </c>
      <c r="N3504" t="s">
        <v>208</v>
      </c>
      <c r="O3504" t="s">
        <v>476</v>
      </c>
      <c r="P3504" t="s">
        <v>476</v>
      </c>
    </row>
    <row r="3505" spans="1:16">
      <c r="A3505" s="484" t="s">
        <v>39425</v>
      </c>
      <c r="B3505" s="485" t="s">
        <v>39424</v>
      </c>
      <c r="C3505" t="s">
        <v>39423</v>
      </c>
      <c r="D3505" t="s">
        <v>39422</v>
      </c>
      <c r="E3505" t="str">
        <f t="shared" si="54"/>
        <v>442008 - MFREO PERIGORD NOIR</v>
      </c>
      <c r="F3505" t="s">
        <v>831</v>
      </c>
      <c r="G3505" t="s">
        <v>39421</v>
      </c>
      <c r="I3505" t="s">
        <v>39420</v>
      </c>
      <c r="J3505" t="s">
        <v>39419</v>
      </c>
      <c r="K3505" t="s">
        <v>208</v>
      </c>
      <c r="L3505" t="s">
        <v>39418</v>
      </c>
      <c r="N3505" t="s">
        <v>208</v>
      </c>
      <c r="O3505" t="s">
        <v>476</v>
      </c>
      <c r="P3505" t="s">
        <v>476</v>
      </c>
    </row>
    <row r="3506" spans="1:16">
      <c r="A3506" s="484" t="s">
        <v>83817</v>
      </c>
      <c r="B3506" s="485" t="s">
        <v>83816</v>
      </c>
      <c r="C3506" t="s">
        <v>83815</v>
      </c>
      <c r="D3506" t="s">
        <v>83815</v>
      </c>
      <c r="E3506" t="str">
        <f t="shared" si="54"/>
        <v>624287 - ECOLE GRANDJEAN STRASBOURG</v>
      </c>
      <c r="F3506" t="s">
        <v>8302</v>
      </c>
      <c r="G3506" t="s">
        <v>83814</v>
      </c>
      <c r="I3506" t="s">
        <v>579</v>
      </c>
      <c r="J3506" t="s">
        <v>83813</v>
      </c>
      <c r="K3506" t="s">
        <v>208</v>
      </c>
      <c r="L3506" t="s">
        <v>83812</v>
      </c>
      <c r="N3506" t="s">
        <v>207</v>
      </c>
      <c r="O3506" t="s">
        <v>476</v>
      </c>
      <c r="P3506" t="s">
        <v>476</v>
      </c>
    </row>
    <row r="3507" spans="1:16">
      <c r="A3507" s="484" t="s">
        <v>111560</v>
      </c>
      <c r="B3507" s="485" t="s">
        <v>111559</v>
      </c>
      <c r="C3507" t="s">
        <v>111558</v>
      </c>
      <c r="D3507" t="s">
        <v>111558</v>
      </c>
      <c r="E3507" t="str">
        <f t="shared" si="54"/>
        <v>353553 - BUSINESS REPRO CENTRE</v>
      </c>
      <c r="F3507" t="s">
        <v>1528</v>
      </c>
      <c r="G3507" t="s">
        <v>111557</v>
      </c>
      <c r="I3507" t="s">
        <v>3355</v>
      </c>
      <c r="J3507" t="s">
        <v>111556</v>
      </c>
      <c r="K3507" t="s">
        <v>208</v>
      </c>
      <c r="L3507" t="s">
        <v>111555</v>
      </c>
      <c r="N3507" t="s">
        <v>208</v>
      </c>
      <c r="O3507" t="s">
        <v>476</v>
      </c>
      <c r="P3507" t="s">
        <v>476</v>
      </c>
    </row>
    <row r="3508" spans="1:16">
      <c r="A3508" s="484" t="s">
        <v>123593</v>
      </c>
      <c r="B3508" s="485" t="s">
        <v>123592</v>
      </c>
      <c r="C3508" t="s">
        <v>123591</v>
      </c>
      <c r="D3508" t="s">
        <v>123590</v>
      </c>
      <c r="E3508" t="str">
        <f t="shared" si="54"/>
        <v>52176 - AFREE</v>
      </c>
      <c r="F3508" t="s">
        <v>6072</v>
      </c>
      <c r="G3508" t="s">
        <v>123589</v>
      </c>
      <c r="H3508" t="s">
        <v>123588</v>
      </c>
      <c r="I3508" t="s">
        <v>1542</v>
      </c>
      <c r="J3508" t="s">
        <v>123587</v>
      </c>
      <c r="K3508" t="s">
        <v>208</v>
      </c>
      <c r="L3508" t="s">
        <v>123586</v>
      </c>
      <c r="N3508" t="s">
        <v>208</v>
      </c>
      <c r="O3508" t="s">
        <v>476</v>
      </c>
      <c r="P3508" t="s">
        <v>476</v>
      </c>
    </row>
    <row r="3509" spans="1:16">
      <c r="A3509" s="484" t="s">
        <v>70103</v>
      </c>
      <c r="B3509" s="485" t="s">
        <v>70102</v>
      </c>
      <c r="C3509" t="s">
        <v>70101</v>
      </c>
      <c r="D3509" t="s">
        <v>70100</v>
      </c>
      <c r="E3509" t="str">
        <f t="shared" si="54"/>
        <v>569185 - FODE OUEST</v>
      </c>
      <c r="F3509" t="s">
        <v>70099</v>
      </c>
      <c r="G3509" t="s">
        <v>70098</v>
      </c>
      <c r="I3509" t="s">
        <v>11957</v>
      </c>
      <c r="J3509" t="s">
        <v>70097</v>
      </c>
      <c r="K3509" t="s">
        <v>208</v>
      </c>
      <c r="L3509" t="s">
        <v>70096</v>
      </c>
      <c r="N3509" t="s">
        <v>208</v>
      </c>
      <c r="O3509" t="s">
        <v>476</v>
      </c>
      <c r="P3509" t="s">
        <v>476</v>
      </c>
    </row>
    <row r="3510" spans="1:16">
      <c r="A3510" s="484" t="s">
        <v>65479</v>
      </c>
      <c r="B3510" s="485" t="s">
        <v>65473</v>
      </c>
      <c r="C3510" t="s">
        <v>65472</v>
      </c>
      <c r="D3510" t="s">
        <v>65478</v>
      </c>
      <c r="E3510" t="str">
        <f t="shared" si="54"/>
        <v>409406 - GRAVOTECH MARKING LA CHAPELLE ST LUC</v>
      </c>
      <c r="F3510" t="s">
        <v>2361</v>
      </c>
      <c r="G3510" t="s">
        <v>65477</v>
      </c>
      <c r="I3510" t="s">
        <v>27406</v>
      </c>
      <c r="J3510" t="s">
        <v>65476</v>
      </c>
      <c r="K3510" t="s">
        <v>208</v>
      </c>
      <c r="L3510" t="s">
        <v>65475</v>
      </c>
      <c r="N3510" t="s">
        <v>208</v>
      </c>
      <c r="O3510" t="s">
        <v>476</v>
      </c>
      <c r="P3510" t="s">
        <v>476</v>
      </c>
    </row>
    <row r="3511" spans="1:16">
      <c r="A3511" s="484" t="s">
        <v>65474</v>
      </c>
      <c r="B3511" s="485" t="s">
        <v>65473</v>
      </c>
      <c r="C3511" t="s">
        <v>65472</v>
      </c>
      <c r="D3511" t="s">
        <v>65471</v>
      </c>
      <c r="E3511" t="str">
        <f t="shared" si="54"/>
        <v>528468 - GRAVOTECH MARKING RILLIEUX LA PAPE</v>
      </c>
      <c r="F3511" t="s">
        <v>1315</v>
      </c>
      <c r="G3511" t="s">
        <v>65470</v>
      </c>
      <c r="H3511" t="s">
        <v>65469</v>
      </c>
      <c r="I3511" t="s">
        <v>31334</v>
      </c>
      <c r="J3511" t="s">
        <v>65468</v>
      </c>
      <c r="K3511" t="s">
        <v>208</v>
      </c>
      <c r="L3511" t="s">
        <v>65467</v>
      </c>
      <c r="N3511" t="s">
        <v>208</v>
      </c>
      <c r="O3511" t="s">
        <v>476</v>
      </c>
      <c r="P3511" t="s">
        <v>476</v>
      </c>
    </row>
    <row r="3512" spans="1:16">
      <c r="A3512" s="484" t="s">
        <v>117870</v>
      </c>
      <c r="B3512" s="485" t="s">
        <v>117869</v>
      </c>
      <c r="C3512" t="s">
        <v>117868</v>
      </c>
      <c r="D3512" t="s">
        <v>117867</v>
      </c>
      <c r="E3512" t="str">
        <f t="shared" si="54"/>
        <v>645916 - ATELIER BLEU CPIE COTE PROVENCALE</v>
      </c>
      <c r="F3512" t="s">
        <v>3986</v>
      </c>
      <c r="G3512" t="s">
        <v>117866</v>
      </c>
      <c r="I3512" t="s">
        <v>8055</v>
      </c>
      <c r="J3512" t="s">
        <v>117865</v>
      </c>
      <c r="K3512" t="s">
        <v>208</v>
      </c>
      <c r="L3512" t="s">
        <v>117864</v>
      </c>
      <c r="N3512" t="s">
        <v>208</v>
      </c>
      <c r="O3512" t="s">
        <v>476</v>
      </c>
      <c r="P3512" t="s">
        <v>476</v>
      </c>
    </row>
    <row r="3513" spans="1:16">
      <c r="A3513" s="484" t="s">
        <v>15240</v>
      </c>
      <c r="B3513" s="485" t="s">
        <v>15239</v>
      </c>
      <c r="C3513" t="s">
        <v>15238</v>
      </c>
      <c r="D3513" t="s">
        <v>15237</v>
      </c>
      <c r="E3513" t="str">
        <f t="shared" si="54"/>
        <v>510889 - SFE PARIS</v>
      </c>
      <c r="G3513" t="s">
        <v>15236</v>
      </c>
      <c r="I3513" t="s">
        <v>7159</v>
      </c>
      <c r="J3513" t="s">
        <v>15235</v>
      </c>
      <c r="K3513" t="s">
        <v>208</v>
      </c>
      <c r="L3513" t="s">
        <v>15234</v>
      </c>
      <c r="N3513" t="s">
        <v>208</v>
      </c>
      <c r="O3513" t="s">
        <v>476</v>
      </c>
      <c r="P3513" t="s">
        <v>476</v>
      </c>
    </row>
    <row r="3514" spans="1:16">
      <c r="A3514" s="484" t="s">
        <v>106150</v>
      </c>
      <c r="B3514" s="485" t="s">
        <v>106149</v>
      </c>
      <c r="C3514" t="s">
        <v>106148</v>
      </c>
      <c r="D3514" t="s">
        <v>106147</v>
      </c>
      <c r="E3514" t="str">
        <f t="shared" si="54"/>
        <v>225198 - CEMEA AUVERGNE</v>
      </c>
      <c r="F3514" t="s">
        <v>8644</v>
      </c>
      <c r="G3514" t="s">
        <v>106146</v>
      </c>
      <c r="I3514" t="s">
        <v>1678</v>
      </c>
      <c r="J3514" t="s">
        <v>106145</v>
      </c>
      <c r="K3514" t="s">
        <v>208</v>
      </c>
      <c r="L3514" t="s">
        <v>106144</v>
      </c>
      <c r="N3514" t="s">
        <v>208</v>
      </c>
      <c r="O3514" t="s">
        <v>476</v>
      </c>
      <c r="P3514" t="s">
        <v>476</v>
      </c>
    </row>
    <row r="3515" spans="1:16">
      <c r="A3515" s="484" t="s">
        <v>106119</v>
      </c>
      <c r="B3515" s="485" t="s">
        <v>106118</v>
      </c>
      <c r="C3515" t="s">
        <v>106117</v>
      </c>
      <c r="D3515" t="s">
        <v>106116</v>
      </c>
      <c r="E3515" t="str">
        <f t="shared" si="54"/>
        <v>161834 - CEMEA NORD PAS DE CALAIS</v>
      </c>
      <c r="F3515" t="s">
        <v>10945</v>
      </c>
      <c r="G3515" t="s">
        <v>106115</v>
      </c>
      <c r="I3515" t="s">
        <v>1814</v>
      </c>
      <c r="J3515" t="s">
        <v>106114</v>
      </c>
      <c r="K3515" t="s">
        <v>106113</v>
      </c>
      <c r="L3515" t="s">
        <v>106112</v>
      </c>
      <c r="N3515" t="s">
        <v>208</v>
      </c>
      <c r="O3515" t="s">
        <v>476</v>
      </c>
      <c r="P3515" t="s">
        <v>476</v>
      </c>
    </row>
    <row r="3516" spans="1:16">
      <c r="A3516" s="484" t="s">
        <v>7527</v>
      </c>
      <c r="B3516" s="485" t="s">
        <v>7526</v>
      </c>
      <c r="C3516" t="s">
        <v>7525</v>
      </c>
      <c r="D3516" t="s">
        <v>7525</v>
      </c>
      <c r="E3516" t="str">
        <f t="shared" si="54"/>
        <v>608919 - UNION DES FEMMES DE LA MARTINIQUE</v>
      </c>
      <c r="F3516" t="s">
        <v>6920</v>
      </c>
      <c r="G3516" t="s">
        <v>7524</v>
      </c>
      <c r="I3516" t="s">
        <v>6917</v>
      </c>
      <c r="J3516" t="s">
        <v>7523</v>
      </c>
      <c r="K3516" t="s">
        <v>208</v>
      </c>
      <c r="L3516" t="s">
        <v>7522</v>
      </c>
      <c r="N3516" t="s">
        <v>208</v>
      </c>
      <c r="O3516" t="s">
        <v>476</v>
      </c>
      <c r="P3516" t="s">
        <v>476</v>
      </c>
    </row>
    <row r="3517" spans="1:16">
      <c r="A3517" s="484" t="s">
        <v>38104</v>
      </c>
      <c r="B3517" s="485" t="s">
        <v>38103</v>
      </c>
      <c r="C3517" t="s">
        <v>38102</v>
      </c>
      <c r="D3517" t="s">
        <v>38101</v>
      </c>
      <c r="E3517" t="str">
        <f t="shared" si="54"/>
        <v>166054 - MARTIN MEDIA</v>
      </c>
      <c r="F3517" t="s">
        <v>3131</v>
      </c>
      <c r="G3517" t="s">
        <v>38100</v>
      </c>
      <c r="I3517" t="s">
        <v>11684</v>
      </c>
      <c r="J3517" t="s">
        <v>38099</v>
      </c>
      <c r="K3517" t="s">
        <v>208</v>
      </c>
      <c r="L3517" t="s">
        <v>38098</v>
      </c>
      <c r="N3517" t="s">
        <v>208</v>
      </c>
      <c r="O3517" t="s">
        <v>476</v>
      </c>
      <c r="P3517" t="s">
        <v>476</v>
      </c>
    </row>
    <row r="3518" spans="1:16">
      <c r="A3518" s="484" t="s">
        <v>57496</v>
      </c>
      <c r="B3518" s="485" t="s">
        <v>57495</v>
      </c>
      <c r="C3518" t="s">
        <v>57494</v>
      </c>
      <c r="D3518" t="s">
        <v>57493</v>
      </c>
      <c r="E3518" t="str">
        <f t="shared" si="54"/>
        <v>78402 - EURINFAC</v>
      </c>
      <c r="F3518" t="s">
        <v>1528</v>
      </c>
      <c r="G3518" t="s">
        <v>57492</v>
      </c>
      <c r="I3518" t="s">
        <v>1799</v>
      </c>
      <c r="J3518" t="s">
        <v>57491</v>
      </c>
      <c r="K3518" t="s">
        <v>57490</v>
      </c>
      <c r="L3518" t="s">
        <v>57489</v>
      </c>
      <c r="N3518" t="s">
        <v>208</v>
      </c>
      <c r="O3518" t="s">
        <v>476</v>
      </c>
      <c r="P3518" t="s">
        <v>476</v>
      </c>
    </row>
    <row r="3519" spans="1:16">
      <c r="A3519" s="484" t="s">
        <v>69841</v>
      </c>
      <c r="B3519" s="485" t="s">
        <v>69840</v>
      </c>
      <c r="C3519" t="s">
        <v>69839</v>
      </c>
      <c r="D3519" t="s">
        <v>69838</v>
      </c>
      <c r="E3519" t="str">
        <f t="shared" si="54"/>
        <v>565301 - FOR ACTION</v>
      </c>
      <c r="F3519" t="s">
        <v>12003</v>
      </c>
      <c r="G3519" t="s">
        <v>69837</v>
      </c>
      <c r="H3519" t="s">
        <v>53194</v>
      </c>
      <c r="I3519" t="s">
        <v>2507</v>
      </c>
      <c r="K3519" t="s">
        <v>208</v>
      </c>
      <c r="L3519" t="s">
        <v>69836</v>
      </c>
      <c r="N3519" t="s">
        <v>207</v>
      </c>
      <c r="O3519" t="s">
        <v>476</v>
      </c>
      <c r="P3519" t="s">
        <v>476</v>
      </c>
    </row>
    <row r="3520" spans="1:16">
      <c r="A3520" s="484" t="s">
        <v>106143</v>
      </c>
      <c r="B3520" s="485" t="s">
        <v>106142</v>
      </c>
      <c r="C3520" t="s">
        <v>106141</v>
      </c>
      <c r="D3520" t="s">
        <v>106140</v>
      </c>
      <c r="E3520" t="str">
        <f t="shared" si="54"/>
        <v>207895 - CEMEA BRETAGNE</v>
      </c>
      <c r="F3520" t="s">
        <v>8302</v>
      </c>
      <c r="G3520" t="s">
        <v>106139</v>
      </c>
      <c r="I3520" t="s">
        <v>7695</v>
      </c>
      <c r="J3520" t="s">
        <v>106138</v>
      </c>
      <c r="K3520" t="s">
        <v>106137</v>
      </c>
      <c r="L3520" t="s">
        <v>106136</v>
      </c>
      <c r="N3520" t="s">
        <v>208</v>
      </c>
      <c r="O3520" t="s">
        <v>476</v>
      </c>
      <c r="P3520" t="s">
        <v>476</v>
      </c>
    </row>
    <row r="3521" spans="1:16">
      <c r="A3521" s="484" t="s">
        <v>16709</v>
      </c>
      <c r="B3521" s="485" t="s">
        <v>16708</v>
      </c>
      <c r="C3521" t="s">
        <v>16707</v>
      </c>
      <c r="D3521" t="s">
        <v>16707</v>
      </c>
      <c r="E3521" t="str">
        <f t="shared" si="54"/>
        <v>454308 - SIVECO GROUP</v>
      </c>
      <c r="F3521" t="s">
        <v>12922</v>
      </c>
      <c r="G3521" t="s">
        <v>16706</v>
      </c>
      <c r="I3521" t="s">
        <v>16705</v>
      </c>
      <c r="J3521" t="s">
        <v>16704</v>
      </c>
      <c r="K3521" t="s">
        <v>208</v>
      </c>
      <c r="L3521" t="s">
        <v>16703</v>
      </c>
      <c r="N3521" t="s">
        <v>208</v>
      </c>
      <c r="O3521" t="s">
        <v>476</v>
      </c>
      <c r="P3521" t="s">
        <v>476</v>
      </c>
    </row>
    <row r="3522" spans="1:16">
      <c r="A3522" s="484" t="s">
        <v>106713</v>
      </c>
      <c r="B3522" s="485" t="s">
        <v>106712</v>
      </c>
      <c r="C3522" t="s">
        <v>106711</v>
      </c>
      <c r="D3522" t="s">
        <v>106710</v>
      </c>
      <c r="E3522" t="str">
        <f t="shared" ref="E3522:E3585" si="55">_xlfn.CONCAT(L3522," - ",D3522)</f>
        <v>612777 - CEPECO</v>
      </c>
      <c r="F3522" t="s">
        <v>3297</v>
      </c>
      <c r="G3522" t="s">
        <v>106709</v>
      </c>
      <c r="I3522" t="s">
        <v>7839</v>
      </c>
      <c r="J3522" t="s">
        <v>106708</v>
      </c>
      <c r="K3522" t="s">
        <v>208</v>
      </c>
      <c r="L3522" t="s">
        <v>106707</v>
      </c>
      <c r="N3522" t="s">
        <v>208</v>
      </c>
      <c r="O3522" t="s">
        <v>476</v>
      </c>
      <c r="P3522" t="s">
        <v>476</v>
      </c>
    </row>
    <row r="3523" spans="1:16">
      <c r="A3523" s="484" t="s">
        <v>39901</v>
      </c>
      <c r="B3523" s="485" t="s">
        <v>39900</v>
      </c>
      <c r="C3523" t="s">
        <v>39899</v>
      </c>
      <c r="D3523" t="s">
        <v>39898</v>
      </c>
      <c r="E3523" t="str">
        <f t="shared" si="55"/>
        <v>658455 - MFR BONNE</v>
      </c>
      <c r="F3523" t="s">
        <v>526</v>
      </c>
      <c r="G3523" t="s">
        <v>39897</v>
      </c>
      <c r="I3523" t="s">
        <v>39896</v>
      </c>
      <c r="J3523" t="s">
        <v>39895</v>
      </c>
      <c r="K3523" t="s">
        <v>208</v>
      </c>
      <c r="L3523" t="s">
        <v>39894</v>
      </c>
      <c r="N3523" t="s">
        <v>208</v>
      </c>
      <c r="O3523" t="s">
        <v>476</v>
      </c>
      <c r="P3523" t="s">
        <v>476</v>
      </c>
    </row>
    <row r="3524" spans="1:16">
      <c r="A3524" s="484" t="s">
        <v>39984</v>
      </c>
      <c r="B3524" s="485" t="s">
        <v>39983</v>
      </c>
      <c r="C3524" t="s">
        <v>39933</v>
      </c>
      <c r="D3524" t="s">
        <v>39982</v>
      </c>
      <c r="E3524" t="str">
        <f t="shared" si="55"/>
        <v>493892 - MAISON FAMILIALE RURALE EYRAGUES</v>
      </c>
      <c r="F3524" t="s">
        <v>1710</v>
      </c>
      <c r="G3524" t="s">
        <v>39981</v>
      </c>
      <c r="I3524" t="s">
        <v>39980</v>
      </c>
      <c r="J3524" t="s">
        <v>39979</v>
      </c>
      <c r="K3524" t="s">
        <v>208</v>
      </c>
      <c r="L3524" t="s">
        <v>39978</v>
      </c>
      <c r="N3524" t="s">
        <v>208</v>
      </c>
      <c r="O3524" t="s">
        <v>476</v>
      </c>
      <c r="P3524" t="s">
        <v>476</v>
      </c>
    </row>
    <row r="3525" spans="1:16">
      <c r="A3525" s="484" t="s">
        <v>40058</v>
      </c>
      <c r="B3525" s="485" t="s">
        <v>40057</v>
      </c>
      <c r="C3525" t="s">
        <v>40056</v>
      </c>
      <c r="D3525" t="s">
        <v>40055</v>
      </c>
      <c r="E3525" t="str">
        <f t="shared" si="55"/>
        <v>486760 - MFR LA TOUR D'AIGUES</v>
      </c>
      <c r="F3525" t="s">
        <v>1848</v>
      </c>
      <c r="G3525" t="s">
        <v>40054</v>
      </c>
      <c r="H3525" t="s">
        <v>40053</v>
      </c>
      <c r="I3525" t="s">
        <v>40052</v>
      </c>
      <c r="J3525" t="s">
        <v>40051</v>
      </c>
      <c r="K3525" t="s">
        <v>208</v>
      </c>
      <c r="L3525" t="s">
        <v>40050</v>
      </c>
      <c r="N3525" t="s">
        <v>208</v>
      </c>
      <c r="O3525" t="s">
        <v>476</v>
      </c>
      <c r="P3525" t="s">
        <v>476</v>
      </c>
    </row>
    <row r="3526" spans="1:16">
      <c r="A3526" s="484" t="s">
        <v>41355</v>
      </c>
      <c r="B3526" s="485" t="s">
        <v>41354</v>
      </c>
      <c r="C3526" t="s">
        <v>41353</v>
      </c>
      <c r="D3526" t="s">
        <v>41353</v>
      </c>
      <c r="E3526" t="str">
        <f t="shared" si="55"/>
        <v>574971 - LYCEE AGRICOLE ST DOMINIQUE</v>
      </c>
      <c r="F3526" t="s">
        <v>1848</v>
      </c>
      <c r="G3526" t="s">
        <v>41352</v>
      </c>
      <c r="H3526" t="s">
        <v>41351</v>
      </c>
      <c r="I3526" t="s">
        <v>41350</v>
      </c>
      <c r="J3526" t="s">
        <v>41349</v>
      </c>
      <c r="K3526" t="s">
        <v>208</v>
      </c>
      <c r="L3526" t="s">
        <v>41348</v>
      </c>
      <c r="N3526" t="s">
        <v>208</v>
      </c>
      <c r="O3526" t="s">
        <v>476</v>
      </c>
      <c r="P3526" t="s">
        <v>476</v>
      </c>
    </row>
    <row r="3527" spans="1:16">
      <c r="A3527" s="484" t="s">
        <v>106111</v>
      </c>
      <c r="B3527" s="485" t="s">
        <v>106110</v>
      </c>
      <c r="C3527" t="s">
        <v>106109</v>
      </c>
      <c r="D3527" t="s">
        <v>106108</v>
      </c>
      <c r="E3527" t="str">
        <f t="shared" si="55"/>
        <v>158653 - CEMEA PACA</v>
      </c>
      <c r="F3527" t="s">
        <v>16114</v>
      </c>
      <c r="G3527" t="s">
        <v>106107</v>
      </c>
      <c r="I3527" t="s">
        <v>19521</v>
      </c>
      <c r="J3527" t="s">
        <v>106106</v>
      </c>
      <c r="K3527" t="s">
        <v>106105</v>
      </c>
      <c r="L3527" t="s">
        <v>106104</v>
      </c>
      <c r="N3527" t="s">
        <v>208</v>
      </c>
      <c r="O3527" t="s">
        <v>476</v>
      </c>
      <c r="P3527" t="s">
        <v>476</v>
      </c>
    </row>
    <row r="3528" spans="1:16">
      <c r="A3528" s="484" t="s">
        <v>118844</v>
      </c>
      <c r="B3528" s="485" t="s">
        <v>118838</v>
      </c>
      <c r="C3528" t="s">
        <v>118837</v>
      </c>
      <c r="D3528" t="s">
        <v>118843</v>
      </c>
      <c r="E3528" t="str">
        <f t="shared" si="55"/>
        <v>233900 - CEMEA NORMANDIE HEROUVILLE ST CLAIR</v>
      </c>
      <c r="F3528" t="s">
        <v>5634</v>
      </c>
      <c r="G3528" t="s">
        <v>118842</v>
      </c>
      <c r="I3528" t="s">
        <v>6974</v>
      </c>
      <c r="J3528" t="s">
        <v>118841</v>
      </c>
      <c r="K3528" t="s">
        <v>208</v>
      </c>
      <c r="L3528" t="s">
        <v>118840</v>
      </c>
      <c r="N3528" t="s">
        <v>208</v>
      </c>
      <c r="O3528" t="s">
        <v>476</v>
      </c>
      <c r="P3528" t="s">
        <v>476</v>
      </c>
    </row>
    <row r="3529" spans="1:16">
      <c r="A3529" s="484" t="s">
        <v>118839</v>
      </c>
      <c r="B3529" s="485" t="s">
        <v>118838</v>
      </c>
      <c r="C3529" t="s">
        <v>118837</v>
      </c>
      <c r="D3529" t="s">
        <v>118836</v>
      </c>
      <c r="E3529" t="str">
        <f t="shared" si="55"/>
        <v>156000 - CEMEA NORMANDIE ROUEN</v>
      </c>
      <c r="F3529" t="s">
        <v>1568</v>
      </c>
      <c r="G3529" t="s">
        <v>118835</v>
      </c>
      <c r="H3529" t="s">
        <v>118834</v>
      </c>
      <c r="I3529" t="s">
        <v>4645</v>
      </c>
      <c r="J3529" t="s">
        <v>118833</v>
      </c>
      <c r="K3529" t="s">
        <v>208</v>
      </c>
      <c r="L3529" t="s">
        <v>118832</v>
      </c>
      <c r="N3529" t="s">
        <v>208</v>
      </c>
      <c r="O3529" t="s">
        <v>476</v>
      </c>
      <c r="P3529" t="s">
        <v>476</v>
      </c>
    </row>
    <row r="3530" spans="1:16">
      <c r="A3530" s="484" t="s">
        <v>38877</v>
      </c>
      <c r="B3530" s="485" t="s">
        <v>38876</v>
      </c>
      <c r="C3530" t="s">
        <v>38875</v>
      </c>
      <c r="D3530" t="s">
        <v>38874</v>
      </c>
      <c r="E3530" t="str">
        <f t="shared" si="55"/>
        <v>425965 - ASSOCIATION MAISONS FAMILIALE EDUCATION ORIENT</v>
      </c>
      <c r="F3530" t="s">
        <v>1710</v>
      </c>
      <c r="G3530" t="s">
        <v>38873</v>
      </c>
      <c r="H3530" t="s">
        <v>25966</v>
      </c>
      <c r="I3530" t="s">
        <v>38872</v>
      </c>
      <c r="J3530" t="s">
        <v>38871</v>
      </c>
      <c r="K3530" t="s">
        <v>208</v>
      </c>
      <c r="L3530" t="s">
        <v>38870</v>
      </c>
      <c r="N3530" t="s">
        <v>208</v>
      </c>
      <c r="O3530" t="s">
        <v>476</v>
      </c>
      <c r="P3530" t="s">
        <v>476</v>
      </c>
    </row>
    <row r="3531" spans="1:16">
      <c r="A3531" s="484" t="s">
        <v>106103</v>
      </c>
      <c r="B3531" s="485" t="s">
        <v>106102</v>
      </c>
      <c r="C3531" t="s">
        <v>106101</v>
      </c>
      <c r="D3531" t="s">
        <v>106100</v>
      </c>
      <c r="E3531" t="str">
        <f t="shared" si="55"/>
        <v>176667 - CEMEA POITOU CHARENTE</v>
      </c>
      <c r="F3531" t="s">
        <v>37004</v>
      </c>
      <c r="G3531" t="s">
        <v>106099</v>
      </c>
      <c r="I3531" t="s">
        <v>5810</v>
      </c>
      <c r="J3531" t="s">
        <v>90164</v>
      </c>
      <c r="K3531" t="s">
        <v>106098</v>
      </c>
      <c r="L3531" t="s">
        <v>106097</v>
      </c>
      <c r="N3531" t="s">
        <v>208</v>
      </c>
      <c r="O3531" t="s">
        <v>476</v>
      </c>
      <c r="P3531" t="s">
        <v>476</v>
      </c>
    </row>
    <row r="3532" spans="1:16">
      <c r="A3532" s="484" t="s">
        <v>34205</v>
      </c>
      <c r="B3532" s="485" t="s">
        <v>34204</v>
      </c>
      <c r="C3532" t="s">
        <v>34203</v>
      </c>
      <c r="D3532" t="s">
        <v>34203</v>
      </c>
      <c r="E3532" t="str">
        <f t="shared" si="55"/>
        <v>264647 - NACELLES SERVICES</v>
      </c>
      <c r="F3532" t="s">
        <v>16870</v>
      </c>
      <c r="G3532" t="s">
        <v>34202</v>
      </c>
      <c r="H3532" t="s">
        <v>34201</v>
      </c>
      <c r="I3532" t="s">
        <v>23786</v>
      </c>
      <c r="J3532" t="s">
        <v>34200</v>
      </c>
      <c r="K3532" t="s">
        <v>208</v>
      </c>
      <c r="L3532" t="s">
        <v>34199</v>
      </c>
      <c r="N3532" t="s">
        <v>208</v>
      </c>
      <c r="O3532" t="s">
        <v>476</v>
      </c>
      <c r="P3532" t="s">
        <v>476</v>
      </c>
    </row>
    <row r="3533" spans="1:16">
      <c r="A3533" s="484" t="s">
        <v>15640</v>
      </c>
      <c r="B3533" s="485" t="s">
        <v>15639</v>
      </c>
      <c r="C3533" t="s">
        <v>15638</v>
      </c>
      <c r="D3533" t="s">
        <v>15637</v>
      </c>
      <c r="E3533" t="str">
        <f t="shared" si="55"/>
        <v>384884 - SERT MARMOTTAN</v>
      </c>
      <c r="F3533" t="s">
        <v>15636</v>
      </c>
      <c r="G3533" t="s">
        <v>15635</v>
      </c>
      <c r="I3533" t="s">
        <v>820</v>
      </c>
      <c r="J3533" t="s">
        <v>15634</v>
      </c>
      <c r="K3533" t="s">
        <v>208</v>
      </c>
      <c r="L3533" t="s">
        <v>15633</v>
      </c>
      <c r="N3533" t="s">
        <v>208</v>
      </c>
      <c r="O3533" t="s">
        <v>476</v>
      </c>
      <c r="P3533" t="s">
        <v>476</v>
      </c>
    </row>
    <row r="3534" spans="1:16">
      <c r="A3534" s="484" t="s">
        <v>95060</v>
      </c>
      <c r="B3534" s="485" t="s">
        <v>95059</v>
      </c>
      <c r="C3534" t="s">
        <v>95058</v>
      </c>
      <c r="D3534" t="s">
        <v>95057</v>
      </c>
      <c r="E3534" t="str">
        <f t="shared" si="55"/>
        <v>597776 - COAGIR CLERMONT FERRAND</v>
      </c>
      <c r="F3534" t="s">
        <v>4574</v>
      </c>
      <c r="G3534" t="s">
        <v>95056</v>
      </c>
      <c r="I3534" t="s">
        <v>1678</v>
      </c>
      <c r="J3534" t="s">
        <v>95055</v>
      </c>
      <c r="K3534" t="s">
        <v>208</v>
      </c>
      <c r="L3534" t="s">
        <v>95054</v>
      </c>
      <c r="N3534" t="s">
        <v>208</v>
      </c>
      <c r="O3534" t="s">
        <v>476</v>
      </c>
      <c r="P3534" t="s">
        <v>476</v>
      </c>
    </row>
    <row r="3535" spans="1:16">
      <c r="A3535" s="484" t="s">
        <v>39727</v>
      </c>
      <c r="B3535" s="485" t="s">
        <v>39726</v>
      </c>
      <c r="C3535" t="s">
        <v>39725</v>
      </c>
      <c r="D3535" t="s">
        <v>39724</v>
      </c>
      <c r="E3535" t="str">
        <f t="shared" si="55"/>
        <v>552707 - MFR MONTBRISON</v>
      </c>
      <c r="F3535" t="s">
        <v>3247</v>
      </c>
      <c r="G3535" t="s">
        <v>39723</v>
      </c>
      <c r="I3535" t="s">
        <v>39722</v>
      </c>
      <c r="J3535" t="s">
        <v>39721</v>
      </c>
      <c r="K3535" t="s">
        <v>208</v>
      </c>
      <c r="L3535" t="s">
        <v>39720</v>
      </c>
      <c r="N3535" t="s">
        <v>207</v>
      </c>
      <c r="O3535" t="s">
        <v>476</v>
      </c>
      <c r="P3535" t="s">
        <v>476</v>
      </c>
    </row>
    <row r="3536" spans="1:16">
      <c r="A3536" s="484" t="s">
        <v>31124</v>
      </c>
      <c r="B3536" s="485" t="s">
        <v>31123</v>
      </c>
      <c r="C3536" t="s">
        <v>31122</v>
      </c>
      <c r="D3536" t="s">
        <v>31121</v>
      </c>
      <c r="E3536" t="str">
        <f t="shared" si="55"/>
        <v>363042 - ORACLE</v>
      </c>
      <c r="F3536" t="s">
        <v>19402</v>
      </c>
      <c r="G3536" t="s">
        <v>31120</v>
      </c>
      <c r="I3536" t="s">
        <v>16755</v>
      </c>
      <c r="J3536" t="s">
        <v>31119</v>
      </c>
      <c r="K3536" t="s">
        <v>208</v>
      </c>
      <c r="L3536" t="s">
        <v>31118</v>
      </c>
      <c r="N3536" t="s">
        <v>208</v>
      </c>
      <c r="O3536" t="s">
        <v>476</v>
      </c>
      <c r="P3536" t="s">
        <v>476</v>
      </c>
    </row>
    <row r="3537" spans="1:16">
      <c r="A3537" s="484" t="s">
        <v>125771</v>
      </c>
      <c r="B3537" s="485" t="s">
        <v>125770</v>
      </c>
      <c r="C3537" t="s">
        <v>125769</v>
      </c>
      <c r="D3537" t="s">
        <v>125768</v>
      </c>
      <c r="E3537" t="str">
        <f t="shared" si="55"/>
        <v>231101 - LYCEE PRIVE MONNET JEAN MONNET</v>
      </c>
      <c r="F3537" t="s">
        <v>1710</v>
      </c>
      <c r="G3537" t="s">
        <v>125767</v>
      </c>
      <c r="I3537" t="s">
        <v>61258</v>
      </c>
      <c r="J3537" t="s">
        <v>125766</v>
      </c>
      <c r="K3537" t="s">
        <v>208</v>
      </c>
      <c r="L3537" t="s">
        <v>125765</v>
      </c>
      <c r="N3537" t="s">
        <v>208</v>
      </c>
      <c r="O3537" t="s">
        <v>476</v>
      </c>
      <c r="P3537" t="s">
        <v>476</v>
      </c>
    </row>
    <row r="3538" spans="1:16">
      <c r="A3538" s="484" t="s">
        <v>121990</v>
      </c>
      <c r="B3538" s="485" t="s">
        <v>121989</v>
      </c>
      <c r="C3538" t="s">
        <v>121988</v>
      </c>
      <c r="D3538" t="s">
        <v>121987</v>
      </c>
      <c r="E3538" t="str">
        <f t="shared" si="55"/>
        <v>558930 - ASS FAMILIALE GESTION LYCEE HORTICOLE DE LYON PRESSIN</v>
      </c>
      <c r="F3538" t="s">
        <v>1568</v>
      </c>
      <c r="G3538" t="s">
        <v>121986</v>
      </c>
      <c r="I3538" t="s">
        <v>9871</v>
      </c>
      <c r="J3538" t="s">
        <v>121985</v>
      </c>
      <c r="K3538" t="s">
        <v>208</v>
      </c>
      <c r="L3538" t="s">
        <v>121984</v>
      </c>
      <c r="N3538" t="s">
        <v>208</v>
      </c>
      <c r="O3538" t="s">
        <v>476</v>
      </c>
      <c r="P3538" t="s">
        <v>476</v>
      </c>
    </row>
    <row r="3539" spans="1:16">
      <c r="A3539" s="484" t="s">
        <v>123358</v>
      </c>
      <c r="B3539" s="485" t="s">
        <v>123357</v>
      </c>
      <c r="C3539" t="s">
        <v>123356</v>
      </c>
      <c r="D3539" t="s">
        <v>123355</v>
      </c>
      <c r="E3539" t="str">
        <f t="shared" si="55"/>
        <v>495086 - AGEPERS</v>
      </c>
      <c r="F3539" t="s">
        <v>1077</v>
      </c>
      <c r="G3539" t="s">
        <v>123354</v>
      </c>
      <c r="I3539" t="s">
        <v>41830</v>
      </c>
      <c r="J3539" t="s">
        <v>123353</v>
      </c>
      <c r="K3539" t="s">
        <v>208</v>
      </c>
      <c r="L3539" t="s">
        <v>123352</v>
      </c>
      <c r="N3539" t="s">
        <v>208</v>
      </c>
      <c r="O3539" t="s">
        <v>476</v>
      </c>
      <c r="P3539" t="s">
        <v>476</v>
      </c>
    </row>
    <row r="3540" spans="1:16">
      <c r="A3540" s="484" t="s">
        <v>106216</v>
      </c>
      <c r="B3540" s="485" t="s">
        <v>106215</v>
      </c>
      <c r="C3540" t="s">
        <v>106214</v>
      </c>
      <c r="D3540" t="s">
        <v>106213</v>
      </c>
      <c r="E3540" t="str">
        <f t="shared" si="55"/>
        <v>306216 - CECYS</v>
      </c>
      <c r="F3540" t="s">
        <v>2919</v>
      </c>
      <c r="G3540" t="s">
        <v>106212</v>
      </c>
      <c r="I3540" t="s">
        <v>626</v>
      </c>
      <c r="J3540" t="s">
        <v>106211</v>
      </c>
      <c r="K3540" t="s">
        <v>208</v>
      </c>
      <c r="L3540" t="s">
        <v>106210</v>
      </c>
      <c r="N3540" t="s">
        <v>208</v>
      </c>
      <c r="O3540" t="s">
        <v>476</v>
      </c>
      <c r="P3540" t="s">
        <v>476</v>
      </c>
    </row>
    <row r="3541" spans="1:16">
      <c r="A3541" s="484" t="s">
        <v>106127</v>
      </c>
      <c r="B3541" s="485" t="s">
        <v>106126</v>
      </c>
      <c r="C3541" t="s">
        <v>106125</v>
      </c>
      <c r="D3541" t="s">
        <v>106124</v>
      </c>
      <c r="E3541" t="str">
        <f t="shared" si="55"/>
        <v>169146 - CEMEA LANGUEDOC ROUSSILLON</v>
      </c>
      <c r="F3541" t="s">
        <v>26128</v>
      </c>
      <c r="G3541" t="s">
        <v>106123</v>
      </c>
      <c r="H3541" t="s">
        <v>106122</v>
      </c>
      <c r="I3541" t="s">
        <v>1542</v>
      </c>
      <c r="J3541" t="s">
        <v>106121</v>
      </c>
      <c r="K3541" t="s">
        <v>208</v>
      </c>
      <c r="L3541" t="s">
        <v>106120</v>
      </c>
      <c r="N3541" t="s">
        <v>208</v>
      </c>
      <c r="O3541" t="s">
        <v>476</v>
      </c>
      <c r="P3541" t="s">
        <v>476</v>
      </c>
    </row>
    <row r="3542" spans="1:16">
      <c r="A3542" s="484" t="s">
        <v>4830</v>
      </c>
      <c r="B3542" s="485" t="s">
        <v>4829</v>
      </c>
      <c r="C3542" t="s">
        <v>4828</v>
      </c>
      <c r="D3542" t="s">
        <v>4827</v>
      </c>
      <c r="E3542" t="str">
        <f t="shared" si="55"/>
        <v>520676 - UPSPC 75</v>
      </c>
      <c r="F3542" t="s">
        <v>581</v>
      </c>
      <c r="G3542" t="s">
        <v>4826</v>
      </c>
      <c r="H3542" t="s">
        <v>4825</v>
      </c>
      <c r="I3542" t="s">
        <v>4824</v>
      </c>
      <c r="J3542" t="s">
        <v>4823</v>
      </c>
      <c r="K3542" t="s">
        <v>208</v>
      </c>
      <c r="L3542" t="s">
        <v>4822</v>
      </c>
      <c r="N3542" t="s">
        <v>208</v>
      </c>
      <c r="O3542" t="s">
        <v>476</v>
      </c>
      <c r="P3542" t="s">
        <v>476</v>
      </c>
    </row>
    <row r="3543" spans="1:16">
      <c r="A3543" s="484" t="s">
        <v>106158</v>
      </c>
      <c r="B3543" s="485" t="s">
        <v>106157</v>
      </c>
      <c r="C3543" t="s">
        <v>106156</v>
      </c>
      <c r="D3543" t="s">
        <v>106155</v>
      </c>
      <c r="E3543" t="str">
        <f t="shared" si="55"/>
        <v>496420 - CEMEA MARTINIQUE</v>
      </c>
      <c r="F3543" t="s">
        <v>1710</v>
      </c>
      <c r="G3543" t="s">
        <v>106154</v>
      </c>
      <c r="H3543" t="s">
        <v>106153</v>
      </c>
      <c r="I3543" t="s">
        <v>6917</v>
      </c>
      <c r="J3543" t="s">
        <v>106152</v>
      </c>
      <c r="K3543" t="s">
        <v>208</v>
      </c>
      <c r="L3543" t="s">
        <v>106151</v>
      </c>
      <c r="N3543" t="s">
        <v>208</v>
      </c>
      <c r="O3543" t="s">
        <v>476</v>
      </c>
      <c r="P3543" t="s">
        <v>476</v>
      </c>
    </row>
    <row r="3544" spans="1:16">
      <c r="A3544" s="484" t="s">
        <v>23314</v>
      </c>
      <c r="B3544" s="485" t="s">
        <v>23313</v>
      </c>
      <c r="C3544" t="s">
        <v>23312</v>
      </c>
      <c r="D3544" t="s">
        <v>23312</v>
      </c>
      <c r="E3544" t="str">
        <f t="shared" si="55"/>
        <v>620130 - RELYENS SPS - SOFCAP</v>
      </c>
      <c r="F3544" t="s">
        <v>12975</v>
      </c>
      <c r="G3544" t="s">
        <v>23311</v>
      </c>
      <c r="H3544" t="s">
        <v>23310</v>
      </c>
      <c r="I3544" t="s">
        <v>4220</v>
      </c>
      <c r="J3544" t="s">
        <v>23309</v>
      </c>
      <c r="K3544" t="s">
        <v>208</v>
      </c>
      <c r="L3544" t="s">
        <v>23308</v>
      </c>
      <c r="N3544" t="s">
        <v>208</v>
      </c>
      <c r="O3544" t="s">
        <v>476</v>
      </c>
      <c r="P3544" t="s">
        <v>476</v>
      </c>
    </row>
    <row r="3545" spans="1:16">
      <c r="A3545" s="484" t="s">
        <v>41695</v>
      </c>
      <c r="B3545" s="485" t="s">
        <v>41694</v>
      </c>
      <c r="C3545" t="s">
        <v>41693</v>
      </c>
      <c r="D3545" t="s">
        <v>41693</v>
      </c>
      <c r="E3545" t="str">
        <f t="shared" si="55"/>
        <v>341095 - LPG SYSTEMS</v>
      </c>
      <c r="F3545" t="s">
        <v>1817</v>
      </c>
      <c r="G3545" t="s">
        <v>41692</v>
      </c>
      <c r="I3545" t="s">
        <v>966</v>
      </c>
      <c r="J3545" t="s">
        <v>41691</v>
      </c>
      <c r="K3545" t="s">
        <v>208</v>
      </c>
      <c r="L3545" t="s">
        <v>41690</v>
      </c>
      <c r="N3545" t="s">
        <v>208</v>
      </c>
      <c r="O3545" t="s">
        <v>476</v>
      </c>
      <c r="P3545" t="s">
        <v>476</v>
      </c>
    </row>
    <row r="3546" spans="1:16">
      <c r="A3546" s="484" t="s">
        <v>18847</v>
      </c>
      <c r="B3546" s="485" t="s">
        <v>18846</v>
      </c>
      <c r="C3546" t="s">
        <v>18845</v>
      </c>
      <c r="D3546" t="s">
        <v>18845</v>
      </c>
      <c r="E3546" t="str">
        <f t="shared" si="55"/>
        <v>473509 - SCOREMAN RH PARTNERS</v>
      </c>
      <c r="F3546" t="s">
        <v>7453</v>
      </c>
      <c r="G3546" t="s">
        <v>18844</v>
      </c>
      <c r="H3546" t="s">
        <v>18843</v>
      </c>
      <c r="I3546" t="s">
        <v>596</v>
      </c>
      <c r="J3546" t="s">
        <v>18842</v>
      </c>
      <c r="K3546" t="s">
        <v>208</v>
      </c>
      <c r="L3546" t="s">
        <v>18841</v>
      </c>
      <c r="N3546" t="s">
        <v>208</v>
      </c>
      <c r="O3546" t="s">
        <v>476</v>
      </c>
      <c r="P3546" t="s">
        <v>476</v>
      </c>
    </row>
    <row r="3547" spans="1:16">
      <c r="A3547" s="484" t="s">
        <v>108772</v>
      </c>
      <c r="B3547" s="485" t="s">
        <v>108771</v>
      </c>
      <c r="C3547" t="s">
        <v>108770</v>
      </c>
      <c r="D3547" t="s">
        <v>108769</v>
      </c>
      <c r="E3547" t="str">
        <f t="shared" si="55"/>
        <v>563031 - CEMEA CENTRE ST JEAN DE BRAYE</v>
      </c>
      <c r="F3547" t="s">
        <v>571</v>
      </c>
      <c r="G3547" t="s">
        <v>108768</v>
      </c>
      <c r="I3547" t="s">
        <v>14453</v>
      </c>
      <c r="J3547" t="s">
        <v>108767</v>
      </c>
      <c r="K3547" t="s">
        <v>208</v>
      </c>
      <c r="L3547" t="s">
        <v>108766</v>
      </c>
      <c r="N3547" t="s">
        <v>208</v>
      </c>
      <c r="O3547" t="s">
        <v>476</v>
      </c>
      <c r="P3547" t="s">
        <v>476</v>
      </c>
    </row>
    <row r="3548" spans="1:16">
      <c r="A3548" s="484" t="s">
        <v>39175</v>
      </c>
      <c r="B3548" s="485" t="s">
        <v>39174</v>
      </c>
      <c r="C3548" t="s">
        <v>39173</v>
      </c>
      <c r="D3548" t="s">
        <v>39172</v>
      </c>
      <c r="E3548" t="str">
        <f t="shared" si="55"/>
        <v>544516 - MFR FLIXECOURT</v>
      </c>
      <c r="F3548" t="s">
        <v>39171</v>
      </c>
      <c r="G3548" t="s">
        <v>39170</v>
      </c>
      <c r="I3548" t="s">
        <v>39169</v>
      </c>
      <c r="J3548" t="s">
        <v>39168</v>
      </c>
      <c r="K3548" t="s">
        <v>208</v>
      </c>
      <c r="L3548" t="s">
        <v>39167</v>
      </c>
      <c r="N3548" t="s">
        <v>208</v>
      </c>
      <c r="O3548" t="s">
        <v>476</v>
      </c>
      <c r="P3548" t="s">
        <v>476</v>
      </c>
    </row>
    <row r="3549" spans="1:16">
      <c r="A3549" s="484" t="s">
        <v>133731</v>
      </c>
      <c r="B3549" s="485" t="s">
        <v>133730</v>
      </c>
      <c r="C3549" t="s">
        <v>133729</v>
      </c>
      <c r="D3549" t="s">
        <v>133728</v>
      </c>
      <c r="E3549" t="str">
        <f t="shared" si="55"/>
        <v>654980 - AFGES</v>
      </c>
      <c r="F3549" t="s">
        <v>5740</v>
      </c>
      <c r="G3549" t="s">
        <v>133727</v>
      </c>
      <c r="I3549" t="s">
        <v>626</v>
      </c>
      <c r="K3549" t="s">
        <v>208</v>
      </c>
      <c r="L3549" t="s">
        <v>133726</v>
      </c>
      <c r="N3549" t="s">
        <v>208</v>
      </c>
      <c r="O3549" t="s">
        <v>476</v>
      </c>
      <c r="P3549" t="s">
        <v>476</v>
      </c>
    </row>
    <row r="3550" spans="1:16">
      <c r="A3550" s="484" t="s">
        <v>34605</v>
      </c>
      <c r="B3550" s="485" t="s">
        <v>34604</v>
      </c>
      <c r="C3550" t="s">
        <v>34603</v>
      </c>
      <c r="D3550" t="s">
        <v>34602</v>
      </c>
      <c r="E3550" t="str">
        <f t="shared" si="55"/>
        <v>527890 - MESH</v>
      </c>
      <c r="F3550" t="s">
        <v>11583</v>
      </c>
      <c r="G3550" t="s">
        <v>34601</v>
      </c>
      <c r="I3550" t="s">
        <v>29326</v>
      </c>
      <c r="J3550" t="s">
        <v>34600</v>
      </c>
      <c r="K3550" t="s">
        <v>208</v>
      </c>
      <c r="L3550" t="s">
        <v>34599</v>
      </c>
      <c r="N3550" t="s">
        <v>208</v>
      </c>
      <c r="O3550" t="s">
        <v>476</v>
      </c>
      <c r="P3550" t="s">
        <v>476</v>
      </c>
    </row>
    <row r="3551" spans="1:16">
      <c r="A3551" s="484" t="s">
        <v>39309</v>
      </c>
      <c r="B3551" s="485" t="s">
        <v>39308</v>
      </c>
      <c r="C3551" t="s">
        <v>39281</v>
      </c>
      <c r="D3551" t="s">
        <v>39307</v>
      </c>
      <c r="E3551" t="str">
        <f t="shared" si="55"/>
        <v>634694 - MFR DE CHATTE</v>
      </c>
      <c r="F3551" t="s">
        <v>5338</v>
      </c>
      <c r="G3551" t="s">
        <v>39306</v>
      </c>
      <c r="I3551" t="s">
        <v>8792</v>
      </c>
      <c r="K3551" t="s">
        <v>208</v>
      </c>
      <c r="L3551" t="s">
        <v>39305</v>
      </c>
      <c r="N3551" t="s">
        <v>207</v>
      </c>
      <c r="O3551" t="s">
        <v>476</v>
      </c>
      <c r="P3551" t="s">
        <v>476</v>
      </c>
    </row>
    <row r="3552" spans="1:16">
      <c r="A3552" s="484" t="s">
        <v>40195</v>
      </c>
      <c r="B3552" s="485" t="s">
        <v>40194</v>
      </c>
      <c r="C3552" t="s">
        <v>40193</v>
      </c>
      <c r="D3552" t="s">
        <v>40192</v>
      </c>
      <c r="E3552" t="str">
        <f t="shared" si="55"/>
        <v>661314 - MFREO DE CHAREANTAY</v>
      </c>
      <c r="F3552" t="s">
        <v>5473</v>
      </c>
      <c r="G3552" t="s">
        <v>40191</v>
      </c>
      <c r="H3552" t="s">
        <v>40190</v>
      </c>
      <c r="I3552" t="s">
        <v>40189</v>
      </c>
      <c r="J3552" t="s">
        <v>40188</v>
      </c>
      <c r="K3552" t="s">
        <v>208</v>
      </c>
      <c r="L3552" t="s">
        <v>40187</v>
      </c>
      <c r="N3552" t="s">
        <v>207</v>
      </c>
      <c r="O3552" t="s">
        <v>476</v>
      </c>
      <c r="P3552" t="s">
        <v>476</v>
      </c>
    </row>
    <row r="3553" spans="1:16">
      <c r="A3553" s="484" t="s">
        <v>93485</v>
      </c>
      <c r="B3553" s="485" t="s">
        <v>93484</v>
      </c>
      <c r="C3553" t="s">
        <v>93483</v>
      </c>
      <c r="D3553" t="s">
        <v>93482</v>
      </c>
      <c r="E3553" t="str">
        <f t="shared" si="55"/>
        <v>613990 - COREG EPGV PAYS DE LA LOIRE</v>
      </c>
      <c r="F3553" t="s">
        <v>9019</v>
      </c>
      <c r="G3553" t="s">
        <v>93481</v>
      </c>
      <c r="H3553" t="s">
        <v>93473</v>
      </c>
      <c r="I3553" t="s">
        <v>1837</v>
      </c>
      <c r="J3553" t="s">
        <v>93480</v>
      </c>
      <c r="K3553" t="s">
        <v>208</v>
      </c>
      <c r="L3553" t="s">
        <v>93479</v>
      </c>
      <c r="N3553" t="s">
        <v>208</v>
      </c>
      <c r="O3553" t="s">
        <v>476</v>
      </c>
      <c r="P3553" t="s">
        <v>476</v>
      </c>
    </row>
    <row r="3554" spans="1:16">
      <c r="A3554" s="484" t="s">
        <v>71462</v>
      </c>
      <c r="B3554" s="485" t="s">
        <v>71461</v>
      </c>
      <c r="C3554" t="s">
        <v>71460</v>
      </c>
      <c r="D3554" t="s">
        <v>71460</v>
      </c>
      <c r="E3554" t="str">
        <f t="shared" si="55"/>
        <v>221016 - FORBO SARLINO FORMATION</v>
      </c>
      <c r="F3554" t="s">
        <v>2732</v>
      </c>
      <c r="G3554" t="s">
        <v>71459</v>
      </c>
      <c r="H3554" t="s">
        <v>71458</v>
      </c>
      <c r="I3554" t="s">
        <v>5789</v>
      </c>
      <c r="J3554" t="s">
        <v>71457</v>
      </c>
      <c r="K3554" t="s">
        <v>208</v>
      </c>
      <c r="L3554" t="s">
        <v>71456</v>
      </c>
      <c r="N3554" t="s">
        <v>208</v>
      </c>
      <c r="O3554" t="s">
        <v>476</v>
      </c>
      <c r="P3554" t="s">
        <v>476</v>
      </c>
    </row>
    <row r="3555" spans="1:16">
      <c r="A3555" s="484" t="s">
        <v>124361</v>
      </c>
      <c r="B3555" s="485" t="s">
        <v>124360</v>
      </c>
      <c r="C3555" t="s">
        <v>124359</v>
      </c>
      <c r="D3555" t="s">
        <v>124358</v>
      </c>
      <c r="E3555" t="str">
        <f t="shared" si="55"/>
        <v>158422 - CEMEA PAYS DE LA LOIRE</v>
      </c>
      <c r="F3555" t="s">
        <v>11192</v>
      </c>
      <c r="G3555" t="s">
        <v>104894</v>
      </c>
      <c r="I3555" t="s">
        <v>1837</v>
      </c>
      <c r="J3555" t="s">
        <v>124357</v>
      </c>
      <c r="K3555" t="s">
        <v>208</v>
      </c>
      <c r="L3555" t="s">
        <v>124356</v>
      </c>
      <c r="N3555" t="s">
        <v>208</v>
      </c>
      <c r="O3555" t="s">
        <v>476</v>
      </c>
      <c r="P3555" t="s">
        <v>476</v>
      </c>
    </row>
    <row r="3556" spans="1:16">
      <c r="A3556" s="484" t="s">
        <v>25724</v>
      </c>
      <c r="B3556" s="485" t="s">
        <v>25723</v>
      </c>
      <c r="C3556" t="s">
        <v>25722</v>
      </c>
      <c r="D3556" t="s">
        <v>25722</v>
      </c>
      <c r="E3556" t="str">
        <f t="shared" si="55"/>
        <v>305327 - PROFORMATION</v>
      </c>
      <c r="F3556" t="s">
        <v>25721</v>
      </c>
      <c r="G3556" t="s">
        <v>25720</v>
      </c>
      <c r="I3556" t="s">
        <v>1334</v>
      </c>
      <c r="J3556" t="s">
        <v>25719</v>
      </c>
      <c r="K3556" t="s">
        <v>208</v>
      </c>
      <c r="L3556" t="s">
        <v>25718</v>
      </c>
      <c r="N3556" t="s">
        <v>208</v>
      </c>
      <c r="O3556" t="s">
        <v>476</v>
      </c>
      <c r="P3556" t="s">
        <v>476</v>
      </c>
    </row>
    <row r="3557" spans="1:16">
      <c r="A3557" s="484" t="s">
        <v>77882</v>
      </c>
      <c r="B3557" s="485" t="s">
        <v>77881</v>
      </c>
      <c r="C3557" t="s">
        <v>77880</v>
      </c>
      <c r="D3557" t="s">
        <v>77879</v>
      </c>
      <c r="E3557" t="str">
        <f t="shared" si="55"/>
        <v>573863 - ESUS BUREAUTIQUE</v>
      </c>
      <c r="F3557" t="s">
        <v>18681</v>
      </c>
      <c r="G3557" t="s">
        <v>77878</v>
      </c>
      <c r="H3557" t="s">
        <v>77877</v>
      </c>
      <c r="I3557" t="s">
        <v>2240</v>
      </c>
      <c r="J3557" t="s">
        <v>77876</v>
      </c>
      <c r="K3557" t="s">
        <v>208</v>
      </c>
      <c r="L3557" t="s">
        <v>77875</v>
      </c>
      <c r="N3557" t="s">
        <v>208</v>
      </c>
      <c r="O3557" t="s">
        <v>476</v>
      </c>
      <c r="P3557" t="s">
        <v>476</v>
      </c>
    </row>
    <row r="3558" spans="1:16">
      <c r="A3558" s="484" t="s">
        <v>3790</v>
      </c>
      <c r="B3558" s="485" t="s">
        <v>3789</v>
      </c>
      <c r="C3558" t="s">
        <v>3788</v>
      </c>
      <c r="D3558" t="s">
        <v>3787</v>
      </c>
      <c r="E3558" t="str">
        <f t="shared" si="55"/>
        <v>417385 - VIDILI KALUZNY PATRICIA</v>
      </c>
      <c r="F3558" t="s">
        <v>3786</v>
      </c>
      <c r="G3558" t="s">
        <v>3785</v>
      </c>
      <c r="I3558" t="s">
        <v>771</v>
      </c>
      <c r="J3558" t="s">
        <v>3784</v>
      </c>
      <c r="K3558" t="s">
        <v>208</v>
      </c>
      <c r="L3558" t="s">
        <v>3783</v>
      </c>
      <c r="N3558" t="s">
        <v>208</v>
      </c>
      <c r="O3558" t="s">
        <v>476</v>
      </c>
      <c r="P3558" t="s">
        <v>476</v>
      </c>
    </row>
    <row r="3559" spans="1:16">
      <c r="A3559" s="484" t="s">
        <v>21725</v>
      </c>
      <c r="B3559" s="485" t="s">
        <v>21724</v>
      </c>
      <c r="C3559" t="s">
        <v>21723</v>
      </c>
      <c r="D3559" t="s">
        <v>21723</v>
      </c>
      <c r="E3559" t="str">
        <f t="shared" si="55"/>
        <v>472748 - RICOH FRANCE RUNGIS</v>
      </c>
      <c r="F3559" t="s">
        <v>4307</v>
      </c>
      <c r="G3559" t="s">
        <v>21722</v>
      </c>
      <c r="H3559" t="s">
        <v>21721</v>
      </c>
      <c r="I3559" t="s">
        <v>1166</v>
      </c>
      <c r="J3559" t="s">
        <v>21720</v>
      </c>
      <c r="K3559" t="s">
        <v>208</v>
      </c>
      <c r="L3559" t="s">
        <v>21719</v>
      </c>
      <c r="N3559" t="s">
        <v>208</v>
      </c>
      <c r="O3559" t="s">
        <v>476</v>
      </c>
      <c r="P3559" t="s">
        <v>476</v>
      </c>
    </row>
    <row r="3560" spans="1:16">
      <c r="A3560" s="484" t="s">
        <v>105844</v>
      </c>
      <c r="B3560" s="485" t="s">
        <v>105839</v>
      </c>
      <c r="C3560" t="s">
        <v>105838</v>
      </c>
      <c r="D3560" t="s">
        <v>105837</v>
      </c>
      <c r="E3560" t="str">
        <f t="shared" si="55"/>
        <v>630895 - CEE SO</v>
      </c>
      <c r="F3560" t="s">
        <v>3795</v>
      </c>
      <c r="G3560" t="s">
        <v>105843</v>
      </c>
      <c r="I3560" t="s">
        <v>749</v>
      </c>
      <c r="J3560" t="s">
        <v>105842</v>
      </c>
      <c r="K3560" t="s">
        <v>208</v>
      </c>
      <c r="L3560" t="s">
        <v>105841</v>
      </c>
      <c r="N3560" t="s">
        <v>207</v>
      </c>
      <c r="O3560" t="s">
        <v>476</v>
      </c>
      <c r="P3560" t="s">
        <v>476</v>
      </c>
    </row>
    <row r="3561" spans="1:16">
      <c r="A3561" s="484" t="s">
        <v>105840</v>
      </c>
      <c r="B3561" s="485" t="s">
        <v>105839</v>
      </c>
      <c r="C3561" t="s">
        <v>105838</v>
      </c>
      <c r="D3561" t="s">
        <v>105837</v>
      </c>
      <c r="E3561" t="str">
        <f t="shared" si="55"/>
        <v>661570 - CEE SO</v>
      </c>
      <c r="F3561" t="s">
        <v>28147</v>
      </c>
      <c r="G3561" t="s">
        <v>105836</v>
      </c>
      <c r="H3561" t="s">
        <v>105835</v>
      </c>
      <c r="I3561" t="s">
        <v>749</v>
      </c>
      <c r="J3561" t="s">
        <v>105834</v>
      </c>
      <c r="K3561" t="s">
        <v>208</v>
      </c>
      <c r="L3561" t="s">
        <v>105833</v>
      </c>
      <c r="N3561" t="s">
        <v>207</v>
      </c>
      <c r="O3561" t="s">
        <v>476</v>
      </c>
      <c r="P3561" t="s">
        <v>476</v>
      </c>
    </row>
    <row r="3562" spans="1:16">
      <c r="A3562" s="484" t="s">
        <v>71482</v>
      </c>
      <c r="B3562" s="485" t="s">
        <v>71481</v>
      </c>
      <c r="C3562" t="s">
        <v>71480</v>
      </c>
      <c r="D3562" t="s">
        <v>71480</v>
      </c>
      <c r="E3562" t="str">
        <f t="shared" si="55"/>
        <v>517744 - FONTAINEBLEAU LANGUES ET COMMUNICATIONS</v>
      </c>
      <c r="F3562" t="s">
        <v>4705</v>
      </c>
      <c r="G3562" t="s">
        <v>71479</v>
      </c>
      <c r="I3562" t="s">
        <v>21194</v>
      </c>
      <c r="J3562" t="s">
        <v>71478</v>
      </c>
      <c r="K3562" t="s">
        <v>208</v>
      </c>
      <c r="L3562" t="s">
        <v>71477</v>
      </c>
      <c r="N3562" t="s">
        <v>208</v>
      </c>
      <c r="O3562" t="s">
        <v>476</v>
      </c>
      <c r="P3562" t="s">
        <v>476</v>
      </c>
    </row>
    <row r="3563" spans="1:16">
      <c r="A3563" s="484" t="s">
        <v>52709</v>
      </c>
      <c r="B3563" s="485" t="s">
        <v>52708</v>
      </c>
      <c r="C3563" t="s">
        <v>52707</v>
      </c>
      <c r="D3563" t="s">
        <v>52706</v>
      </c>
      <c r="E3563" t="str">
        <f t="shared" si="55"/>
        <v>367680 - IREO BRIOUX BOUTONNE</v>
      </c>
      <c r="F3563" t="s">
        <v>9578</v>
      </c>
      <c r="G3563" t="s">
        <v>52705</v>
      </c>
      <c r="I3563" t="s">
        <v>52704</v>
      </c>
      <c r="J3563" t="s">
        <v>52703</v>
      </c>
      <c r="K3563" t="s">
        <v>208</v>
      </c>
      <c r="L3563" t="s">
        <v>52702</v>
      </c>
      <c r="N3563" t="s">
        <v>207</v>
      </c>
      <c r="O3563" t="s">
        <v>476</v>
      </c>
      <c r="P3563" t="s">
        <v>476</v>
      </c>
    </row>
    <row r="3564" spans="1:16">
      <c r="A3564" s="484" t="s">
        <v>2654</v>
      </c>
      <c r="B3564" s="485" t="s">
        <v>2653</v>
      </c>
      <c r="C3564" t="s">
        <v>2652</v>
      </c>
      <c r="D3564" t="s">
        <v>2652</v>
      </c>
      <c r="E3564" t="str">
        <f t="shared" si="55"/>
        <v>400233 - WEBER PIERRE</v>
      </c>
      <c r="F3564" t="s">
        <v>2651</v>
      </c>
      <c r="G3564" t="s">
        <v>2650</v>
      </c>
      <c r="I3564" t="s">
        <v>2649</v>
      </c>
      <c r="J3564" t="s">
        <v>2648</v>
      </c>
      <c r="K3564" t="s">
        <v>208</v>
      </c>
      <c r="L3564" t="s">
        <v>2647</v>
      </c>
      <c r="N3564" t="s">
        <v>208</v>
      </c>
      <c r="O3564" t="s">
        <v>476</v>
      </c>
      <c r="P3564" t="s">
        <v>476</v>
      </c>
    </row>
    <row r="3565" spans="1:16">
      <c r="A3565" s="484" t="s">
        <v>69426</v>
      </c>
      <c r="B3565" s="485" t="s">
        <v>69425</v>
      </c>
      <c r="C3565" t="s">
        <v>69424</v>
      </c>
      <c r="D3565" t="s">
        <v>69424</v>
      </c>
      <c r="E3565" t="str">
        <f t="shared" si="55"/>
        <v>83975 - FORMATIS FITNESS STATION  PISCINE DU DOMAINE CHATEAUGIRON</v>
      </c>
      <c r="F3565" t="s">
        <v>20422</v>
      </c>
      <c r="G3565" t="s">
        <v>69423</v>
      </c>
      <c r="I3565" t="s">
        <v>24514</v>
      </c>
      <c r="K3565" t="s">
        <v>208</v>
      </c>
      <c r="L3565" t="s">
        <v>69422</v>
      </c>
      <c r="N3565" t="s">
        <v>208</v>
      </c>
      <c r="O3565" t="s">
        <v>476</v>
      </c>
      <c r="P3565" t="s">
        <v>476</v>
      </c>
    </row>
    <row r="3566" spans="1:16">
      <c r="A3566" s="484" t="s">
        <v>39150</v>
      </c>
      <c r="B3566" s="485" t="s">
        <v>39149</v>
      </c>
      <c r="C3566" t="s">
        <v>39148</v>
      </c>
      <c r="D3566" t="s">
        <v>39147</v>
      </c>
      <c r="E3566" t="str">
        <f t="shared" si="55"/>
        <v>581203 - MFR JARNAC</v>
      </c>
      <c r="F3566" t="s">
        <v>39146</v>
      </c>
      <c r="G3566" t="s">
        <v>39145</v>
      </c>
      <c r="I3566" t="s">
        <v>39144</v>
      </c>
      <c r="J3566" t="s">
        <v>39143</v>
      </c>
      <c r="K3566" t="s">
        <v>208</v>
      </c>
      <c r="L3566" t="s">
        <v>39142</v>
      </c>
      <c r="N3566" t="s">
        <v>208</v>
      </c>
      <c r="O3566" t="s">
        <v>476</v>
      </c>
      <c r="P3566" t="s">
        <v>476</v>
      </c>
    </row>
    <row r="3567" spans="1:16">
      <c r="A3567" s="484" t="s">
        <v>38900</v>
      </c>
      <c r="B3567" s="485" t="s">
        <v>38899</v>
      </c>
      <c r="C3567" t="s">
        <v>38898</v>
      </c>
      <c r="D3567" t="s">
        <v>38897</v>
      </c>
      <c r="E3567" t="str">
        <f t="shared" si="55"/>
        <v>472050 - MFR  TRIAC LAUTRAIT</v>
      </c>
      <c r="F3567" t="s">
        <v>7978</v>
      </c>
      <c r="G3567" t="s">
        <v>38896</v>
      </c>
      <c r="I3567" t="s">
        <v>38895</v>
      </c>
      <c r="J3567" t="s">
        <v>38894</v>
      </c>
      <c r="K3567" t="s">
        <v>208</v>
      </c>
      <c r="L3567" t="s">
        <v>38893</v>
      </c>
      <c r="N3567" t="s">
        <v>208</v>
      </c>
      <c r="O3567" t="s">
        <v>476</v>
      </c>
      <c r="P3567" t="s">
        <v>476</v>
      </c>
    </row>
    <row r="3568" spans="1:16">
      <c r="A3568" s="484" t="s">
        <v>8214</v>
      </c>
      <c r="B3568" s="485" t="s">
        <v>8213</v>
      </c>
      <c r="C3568" t="s">
        <v>8212</v>
      </c>
      <c r="D3568" t="s">
        <v>8211</v>
      </c>
      <c r="E3568" t="str">
        <f t="shared" si="55"/>
        <v>589639 - UBAPAR</v>
      </c>
      <c r="F3568" t="s">
        <v>1424</v>
      </c>
      <c r="H3568" t="s">
        <v>8210</v>
      </c>
      <c r="I3568" t="s">
        <v>8209</v>
      </c>
      <c r="J3568" t="s">
        <v>8208</v>
      </c>
      <c r="K3568" t="s">
        <v>208</v>
      </c>
      <c r="L3568" t="s">
        <v>8207</v>
      </c>
      <c r="N3568" t="s">
        <v>208</v>
      </c>
      <c r="O3568" t="s">
        <v>476</v>
      </c>
      <c r="P3568" t="s">
        <v>476</v>
      </c>
    </row>
    <row r="3569" spans="1:16">
      <c r="A3569" s="484" t="s">
        <v>114118</v>
      </c>
      <c r="B3569" s="485" t="s">
        <v>114117</v>
      </c>
      <c r="C3569" t="s">
        <v>114116</v>
      </c>
      <c r="D3569" t="s">
        <v>114115</v>
      </c>
      <c r="E3569" t="str">
        <f t="shared" si="55"/>
        <v>502601 - BERARD ALICOT BEATRICE</v>
      </c>
      <c r="F3569" t="s">
        <v>114114</v>
      </c>
      <c r="G3569" t="s">
        <v>114113</v>
      </c>
      <c r="I3569" t="s">
        <v>5789</v>
      </c>
      <c r="J3569" t="s">
        <v>114112</v>
      </c>
      <c r="K3569" t="s">
        <v>114111</v>
      </c>
      <c r="L3569" t="s">
        <v>114110</v>
      </c>
      <c r="N3569" t="s">
        <v>208</v>
      </c>
      <c r="O3569" t="s">
        <v>476</v>
      </c>
      <c r="P3569" t="s">
        <v>476</v>
      </c>
    </row>
    <row r="3570" spans="1:16">
      <c r="A3570" s="484" t="s">
        <v>134821</v>
      </c>
      <c r="B3570" s="485" t="s">
        <v>134820</v>
      </c>
      <c r="C3570" t="s">
        <v>134819</v>
      </c>
      <c r="D3570" t="s">
        <v>134819</v>
      </c>
      <c r="E3570" t="str">
        <f t="shared" si="55"/>
        <v>620154 - ADAC</v>
      </c>
      <c r="F3570" t="s">
        <v>19195</v>
      </c>
      <c r="G3570" t="s">
        <v>134818</v>
      </c>
      <c r="I3570" t="s">
        <v>959</v>
      </c>
      <c r="J3570" t="s">
        <v>134817</v>
      </c>
      <c r="K3570" t="s">
        <v>208</v>
      </c>
      <c r="L3570" t="s">
        <v>134816</v>
      </c>
      <c r="N3570" t="s">
        <v>208</v>
      </c>
      <c r="O3570" t="s">
        <v>476</v>
      </c>
      <c r="P3570" t="s">
        <v>476</v>
      </c>
    </row>
    <row r="3571" spans="1:16">
      <c r="A3571" s="484" t="s">
        <v>74150</v>
      </c>
      <c r="B3571" s="485" t="s">
        <v>74149</v>
      </c>
      <c r="C3571" t="s">
        <v>74148</v>
      </c>
      <c r="D3571" t="s">
        <v>74147</v>
      </c>
      <c r="E3571" t="str">
        <f t="shared" si="55"/>
        <v>682809 - FDAFR</v>
      </c>
      <c r="F3571" t="s">
        <v>4946</v>
      </c>
      <c r="G3571" t="s">
        <v>8107</v>
      </c>
      <c r="H3571" t="s">
        <v>74146</v>
      </c>
      <c r="I3571" t="s">
        <v>8105</v>
      </c>
      <c r="J3571" t="s">
        <v>74145</v>
      </c>
      <c r="K3571" t="s">
        <v>208</v>
      </c>
      <c r="L3571" t="s">
        <v>74144</v>
      </c>
      <c r="N3571" t="s">
        <v>208</v>
      </c>
      <c r="O3571" t="s">
        <v>476</v>
      </c>
      <c r="P3571" t="s">
        <v>476</v>
      </c>
    </row>
    <row r="3572" spans="1:16">
      <c r="A3572" s="484" t="s">
        <v>7740</v>
      </c>
      <c r="B3572" s="485" t="s">
        <v>7739</v>
      </c>
      <c r="C3572" t="s">
        <v>7738</v>
      </c>
      <c r="D3572" t="s">
        <v>7737</v>
      </c>
      <c r="E3572" t="str">
        <f t="shared" si="55"/>
        <v>447250 - UDSP 25</v>
      </c>
      <c r="F3572" t="s">
        <v>2651</v>
      </c>
      <c r="G3572" t="s">
        <v>7736</v>
      </c>
      <c r="I3572" t="s">
        <v>2666</v>
      </c>
      <c r="J3572" t="s">
        <v>7735</v>
      </c>
      <c r="K3572" t="s">
        <v>208</v>
      </c>
      <c r="L3572" t="s">
        <v>7734</v>
      </c>
      <c r="N3572" t="s">
        <v>208</v>
      </c>
      <c r="O3572" t="s">
        <v>476</v>
      </c>
      <c r="P3572" t="s">
        <v>476</v>
      </c>
    </row>
    <row r="3573" spans="1:16">
      <c r="A3573" s="484" t="s">
        <v>3291</v>
      </c>
      <c r="B3573" s="485" t="s">
        <v>3290</v>
      </c>
      <c r="C3573" t="s">
        <v>3289</v>
      </c>
      <c r="D3573" t="s">
        <v>3289</v>
      </c>
      <c r="E3573" t="str">
        <f t="shared" si="55"/>
        <v>475051 - VITRAIL SAINT GEORGES</v>
      </c>
      <c r="F3573" t="s">
        <v>1133</v>
      </c>
      <c r="G3573" t="s">
        <v>3288</v>
      </c>
      <c r="I3573" t="s">
        <v>3287</v>
      </c>
      <c r="J3573" t="s">
        <v>3286</v>
      </c>
      <c r="K3573" t="s">
        <v>208</v>
      </c>
      <c r="L3573" t="s">
        <v>3285</v>
      </c>
      <c r="N3573" t="s">
        <v>208</v>
      </c>
      <c r="O3573" t="s">
        <v>476</v>
      </c>
      <c r="P3573" t="s">
        <v>476</v>
      </c>
    </row>
    <row r="3574" spans="1:16">
      <c r="A3574" s="484" t="s">
        <v>94408</v>
      </c>
      <c r="B3574" s="485" t="s">
        <v>94407</v>
      </c>
      <c r="C3574" t="s">
        <v>94406</v>
      </c>
      <c r="D3574" t="s">
        <v>94405</v>
      </c>
      <c r="E3574" t="str">
        <f t="shared" si="55"/>
        <v>466645 - CFPV</v>
      </c>
      <c r="G3574" t="s">
        <v>94404</v>
      </c>
      <c r="I3574" t="s">
        <v>7252</v>
      </c>
      <c r="J3574" t="s">
        <v>94403</v>
      </c>
      <c r="K3574" t="s">
        <v>94402</v>
      </c>
      <c r="L3574" t="s">
        <v>94401</v>
      </c>
      <c r="N3574" t="s">
        <v>208</v>
      </c>
      <c r="O3574" t="s">
        <v>476</v>
      </c>
      <c r="P3574" t="s">
        <v>476</v>
      </c>
    </row>
    <row r="3575" spans="1:16">
      <c r="A3575" s="484" t="s">
        <v>68691</v>
      </c>
      <c r="B3575" s="485" t="s">
        <v>68690</v>
      </c>
      <c r="C3575" t="s">
        <v>68689</v>
      </c>
      <c r="D3575" t="s">
        <v>68689</v>
      </c>
      <c r="E3575" t="str">
        <f t="shared" si="55"/>
        <v>199953 - FRANCE ALZHEIMER</v>
      </c>
      <c r="F3575" t="s">
        <v>3569</v>
      </c>
      <c r="G3575" t="s">
        <v>42598</v>
      </c>
      <c r="I3575" t="s">
        <v>626</v>
      </c>
      <c r="J3575" t="s">
        <v>68688</v>
      </c>
      <c r="K3575" t="s">
        <v>68687</v>
      </c>
      <c r="L3575" t="s">
        <v>68686</v>
      </c>
      <c r="N3575" t="s">
        <v>208</v>
      </c>
      <c r="O3575" t="s">
        <v>476</v>
      </c>
      <c r="P3575" t="s">
        <v>476</v>
      </c>
    </row>
    <row r="3576" spans="1:16">
      <c r="A3576" s="484" t="s">
        <v>94907</v>
      </c>
      <c r="B3576" s="485" t="s">
        <v>94906</v>
      </c>
      <c r="C3576" t="s">
        <v>94905</v>
      </c>
      <c r="D3576" t="s">
        <v>94905</v>
      </c>
      <c r="E3576" t="str">
        <f t="shared" si="55"/>
        <v>357303 - COEUR ET TRAVAIL</v>
      </c>
      <c r="F3576" t="s">
        <v>1513</v>
      </c>
      <c r="G3576" t="s">
        <v>94904</v>
      </c>
      <c r="I3576" t="s">
        <v>1207</v>
      </c>
      <c r="J3576" t="s">
        <v>94903</v>
      </c>
      <c r="K3576" t="s">
        <v>208</v>
      </c>
      <c r="L3576" t="s">
        <v>94902</v>
      </c>
      <c r="N3576" t="s">
        <v>208</v>
      </c>
      <c r="O3576" t="s">
        <v>476</v>
      </c>
      <c r="P3576" t="s">
        <v>476</v>
      </c>
    </row>
    <row r="3577" spans="1:16">
      <c r="A3577" s="484" t="s">
        <v>3847</v>
      </c>
      <c r="B3577" s="485" t="s">
        <v>3846</v>
      </c>
      <c r="C3577" t="s">
        <v>3845</v>
      </c>
      <c r="D3577" t="s">
        <v>3844</v>
      </c>
      <c r="E3577" t="str">
        <f t="shared" si="55"/>
        <v>188311 - VICI</v>
      </c>
      <c r="F3577" t="s">
        <v>3843</v>
      </c>
      <c r="G3577" t="s">
        <v>3842</v>
      </c>
      <c r="H3577" t="s">
        <v>3841</v>
      </c>
      <c r="I3577" t="s">
        <v>966</v>
      </c>
      <c r="J3577" t="s">
        <v>3840</v>
      </c>
      <c r="K3577" t="s">
        <v>208</v>
      </c>
      <c r="L3577" t="s">
        <v>3839</v>
      </c>
      <c r="N3577" t="s">
        <v>208</v>
      </c>
      <c r="O3577" t="s">
        <v>476</v>
      </c>
      <c r="P3577" t="s">
        <v>476</v>
      </c>
    </row>
    <row r="3578" spans="1:16">
      <c r="A3578" s="484" t="s">
        <v>111680</v>
      </c>
      <c r="B3578" s="485" t="s">
        <v>111679</v>
      </c>
      <c r="C3578" t="s">
        <v>111678</v>
      </c>
      <c r="D3578" t="s">
        <v>111677</v>
      </c>
      <c r="E3578" t="str">
        <f t="shared" si="55"/>
        <v>513453 - BVCTS</v>
      </c>
      <c r="F3578" t="s">
        <v>1710</v>
      </c>
      <c r="G3578" t="s">
        <v>111676</v>
      </c>
      <c r="H3578" t="s">
        <v>111675</v>
      </c>
      <c r="I3578" t="s">
        <v>10570</v>
      </c>
      <c r="J3578" t="s">
        <v>111674</v>
      </c>
      <c r="K3578" t="s">
        <v>208</v>
      </c>
      <c r="L3578" t="s">
        <v>111673</v>
      </c>
      <c r="N3578" t="s">
        <v>208</v>
      </c>
      <c r="O3578" t="s">
        <v>476</v>
      </c>
      <c r="P3578" t="s">
        <v>476</v>
      </c>
    </row>
    <row r="3579" spans="1:16">
      <c r="A3579" s="484" t="s">
        <v>93917</v>
      </c>
      <c r="B3579" s="485" t="s">
        <v>93916</v>
      </c>
      <c r="C3579" t="s">
        <v>93915</v>
      </c>
      <c r="D3579" t="s">
        <v>93914</v>
      </c>
      <c r="E3579" t="str">
        <f t="shared" si="55"/>
        <v>24600 - CFP IFMEM</v>
      </c>
      <c r="F3579" t="s">
        <v>1513</v>
      </c>
      <c r="G3579" t="s">
        <v>93913</v>
      </c>
      <c r="H3579" t="s">
        <v>93912</v>
      </c>
      <c r="I3579" t="s">
        <v>2900</v>
      </c>
      <c r="J3579" t="s">
        <v>93911</v>
      </c>
      <c r="K3579" t="s">
        <v>208</v>
      </c>
      <c r="L3579" t="s">
        <v>93910</v>
      </c>
      <c r="N3579" t="s">
        <v>208</v>
      </c>
      <c r="O3579" t="s">
        <v>476</v>
      </c>
      <c r="P3579" t="s">
        <v>476</v>
      </c>
    </row>
    <row r="3580" spans="1:16">
      <c r="A3580" s="484" t="s">
        <v>92138</v>
      </c>
      <c r="B3580" s="485" t="s">
        <v>92137</v>
      </c>
      <c r="C3580" t="s">
        <v>92136</v>
      </c>
      <c r="D3580" t="s">
        <v>92135</v>
      </c>
      <c r="E3580" t="str">
        <f t="shared" si="55"/>
        <v>622692 - CIAGEC</v>
      </c>
      <c r="F3580" t="s">
        <v>18145</v>
      </c>
      <c r="G3580" t="s">
        <v>92134</v>
      </c>
      <c r="I3580" t="s">
        <v>42163</v>
      </c>
      <c r="J3580" t="s">
        <v>92133</v>
      </c>
      <c r="K3580" t="s">
        <v>208</v>
      </c>
      <c r="L3580" t="s">
        <v>92132</v>
      </c>
      <c r="N3580" t="s">
        <v>208</v>
      </c>
      <c r="O3580" t="s">
        <v>476</v>
      </c>
      <c r="P3580" t="s">
        <v>476</v>
      </c>
    </row>
    <row r="3581" spans="1:16">
      <c r="A3581" s="484" t="s">
        <v>118299</v>
      </c>
      <c r="B3581" s="485" t="s">
        <v>118298</v>
      </c>
      <c r="C3581" t="s">
        <v>118297</v>
      </c>
      <c r="D3581" t="s">
        <v>118296</v>
      </c>
      <c r="E3581" t="str">
        <f t="shared" si="55"/>
        <v>160222 - CEMEA  GRAND EST ALSACE</v>
      </c>
      <c r="F3581" t="s">
        <v>1857</v>
      </c>
      <c r="G3581" t="s">
        <v>118295</v>
      </c>
      <c r="I3581" t="s">
        <v>579</v>
      </c>
      <c r="J3581" t="s">
        <v>118294</v>
      </c>
      <c r="K3581" t="s">
        <v>208</v>
      </c>
      <c r="L3581" t="s">
        <v>118293</v>
      </c>
      <c r="N3581" t="s">
        <v>208</v>
      </c>
      <c r="O3581" t="s">
        <v>476</v>
      </c>
      <c r="P3581" t="s">
        <v>476</v>
      </c>
    </row>
    <row r="3582" spans="1:16">
      <c r="A3582" s="484" t="s">
        <v>119547</v>
      </c>
      <c r="B3582" s="485" t="s">
        <v>119546</v>
      </c>
      <c r="C3582" t="s">
        <v>119545</v>
      </c>
      <c r="D3582" t="s">
        <v>119544</v>
      </c>
      <c r="E3582" t="str">
        <f t="shared" si="55"/>
        <v>410860 - AMS GRAND SUD TOULOUSE</v>
      </c>
      <c r="F3582" t="s">
        <v>5833</v>
      </c>
      <c r="G3582" t="s">
        <v>119543</v>
      </c>
      <c r="I3582" t="s">
        <v>603</v>
      </c>
      <c r="J3582" t="s">
        <v>119542</v>
      </c>
      <c r="K3582" t="s">
        <v>119541</v>
      </c>
      <c r="L3582" t="s">
        <v>119540</v>
      </c>
      <c r="N3582" t="s">
        <v>207</v>
      </c>
      <c r="O3582" t="s">
        <v>476</v>
      </c>
      <c r="P3582" t="s">
        <v>476</v>
      </c>
    </row>
    <row r="3583" spans="1:16">
      <c r="A3583" s="484" t="s">
        <v>107907</v>
      </c>
      <c r="B3583" s="485" t="s">
        <v>107906</v>
      </c>
      <c r="C3583" t="s">
        <v>107905</v>
      </c>
      <c r="D3583" t="s">
        <v>107904</v>
      </c>
      <c r="E3583" t="str">
        <f t="shared" si="55"/>
        <v>521188 - CEFHOREST</v>
      </c>
      <c r="F3583" t="s">
        <v>1077</v>
      </c>
      <c r="G3583" t="s">
        <v>107903</v>
      </c>
      <c r="H3583" t="s">
        <v>107902</v>
      </c>
      <c r="I3583" t="s">
        <v>107901</v>
      </c>
      <c r="J3583" t="s">
        <v>107900</v>
      </c>
      <c r="K3583" t="s">
        <v>208</v>
      </c>
      <c r="L3583" t="s">
        <v>107899</v>
      </c>
      <c r="N3583" t="s">
        <v>208</v>
      </c>
      <c r="O3583" t="s">
        <v>476</v>
      </c>
      <c r="P3583" t="s">
        <v>476</v>
      </c>
    </row>
    <row r="3584" spans="1:16">
      <c r="A3584" s="484" t="s">
        <v>98409</v>
      </c>
      <c r="B3584" s="485" t="s">
        <v>98408</v>
      </c>
      <c r="C3584" t="s">
        <v>98407</v>
      </c>
      <c r="D3584" t="s">
        <v>98406</v>
      </c>
      <c r="E3584" t="str">
        <f t="shared" si="55"/>
        <v>631401 - CFAI POITOU CHARENTES POITIERS</v>
      </c>
      <c r="F3584" t="s">
        <v>37737</v>
      </c>
      <c r="G3584" t="s">
        <v>98405</v>
      </c>
      <c r="H3584" t="s">
        <v>98404</v>
      </c>
      <c r="I3584" t="s">
        <v>5810</v>
      </c>
      <c r="K3584" t="s">
        <v>208</v>
      </c>
      <c r="L3584" t="s">
        <v>98403</v>
      </c>
      <c r="N3584" t="s">
        <v>207</v>
      </c>
      <c r="O3584" t="s">
        <v>476</v>
      </c>
      <c r="P3584" t="s">
        <v>476</v>
      </c>
    </row>
    <row r="3585" spans="1:16">
      <c r="A3585" s="484" t="s">
        <v>13291</v>
      </c>
      <c r="B3585" s="485" t="s">
        <v>13290</v>
      </c>
      <c r="C3585" t="s">
        <v>13289</v>
      </c>
      <c r="D3585" t="s">
        <v>13289</v>
      </c>
      <c r="E3585" t="str">
        <f t="shared" si="55"/>
        <v>584563 - ST EXUPERY SUP EXUP</v>
      </c>
      <c r="F3585" t="s">
        <v>707</v>
      </c>
      <c r="G3585" t="s">
        <v>13288</v>
      </c>
      <c r="H3585" t="s">
        <v>13287</v>
      </c>
      <c r="I3585" t="s">
        <v>1542</v>
      </c>
      <c r="J3585" t="s">
        <v>13286</v>
      </c>
      <c r="K3585" t="s">
        <v>208</v>
      </c>
      <c r="L3585" t="s">
        <v>13285</v>
      </c>
      <c r="N3585" t="s">
        <v>208</v>
      </c>
      <c r="O3585" t="s">
        <v>476</v>
      </c>
      <c r="P3585" t="s">
        <v>476</v>
      </c>
    </row>
    <row r="3586" spans="1:16">
      <c r="A3586" s="484" t="s">
        <v>125373</v>
      </c>
      <c r="B3586" s="485" t="s">
        <v>125372</v>
      </c>
      <c r="C3586" t="s">
        <v>125371</v>
      </c>
      <c r="D3586" t="s">
        <v>125370</v>
      </c>
      <c r="E3586" t="str">
        <f t="shared" ref="E3586:E3649" si="56">_xlfn.CONCAT(L3586," - ",D3586)</f>
        <v>59559 - AIR</v>
      </c>
      <c r="F3586" t="s">
        <v>4181</v>
      </c>
      <c r="G3586" t="s">
        <v>7364</v>
      </c>
      <c r="I3586" t="s">
        <v>2666</v>
      </c>
      <c r="J3586" t="s">
        <v>125369</v>
      </c>
      <c r="K3586" t="s">
        <v>208</v>
      </c>
      <c r="L3586" t="s">
        <v>125368</v>
      </c>
      <c r="N3586" t="s">
        <v>208</v>
      </c>
      <c r="O3586" t="s">
        <v>476</v>
      </c>
      <c r="P3586" t="s">
        <v>476</v>
      </c>
    </row>
    <row r="3587" spans="1:16">
      <c r="A3587" s="484" t="s">
        <v>119763</v>
      </c>
      <c r="B3587" s="485" t="s">
        <v>119762</v>
      </c>
      <c r="C3587" t="s">
        <v>119761</v>
      </c>
      <c r="D3587" t="s">
        <v>119760</v>
      </c>
      <c r="E3587" t="str">
        <f t="shared" si="56"/>
        <v>72280 - ALISTER</v>
      </c>
      <c r="F3587" t="s">
        <v>6315</v>
      </c>
      <c r="G3587" t="s">
        <v>119759</v>
      </c>
      <c r="I3587" t="s">
        <v>4853</v>
      </c>
      <c r="J3587" t="s">
        <v>119758</v>
      </c>
      <c r="K3587" t="s">
        <v>119757</v>
      </c>
      <c r="L3587" t="s">
        <v>119756</v>
      </c>
      <c r="N3587" t="s">
        <v>208</v>
      </c>
      <c r="O3587" t="s">
        <v>476</v>
      </c>
      <c r="P3587" t="s">
        <v>476</v>
      </c>
    </row>
    <row r="3588" spans="1:16">
      <c r="A3588" s="484" t="s">
        <v>123733</v>
      </c>
      <c r="B3588" s="485" t="s">
        <v>123732</v>
      </c>
      <c r="C3588" t="s">
        <v>123731</v>
      </c>
      <c r="D3588" t="s">
        <v>123730</v>
      </c>
      <c r="E3588" t="str">
        <f t="shared" si="56"/>
        <v>497563 - APEJ APP COGNAC</v>
      </c>
      <c r="F3588" t="s">
        <v>16995</v>
      </c>
      <c r="G3588" t="s">
        <v>123729</v>
      </c>
      <c r="I3588" t="s">
        <v>1700</v>
      </c>
      <c r="J3588" t="s">
        <v>123728</v>
      </c>
      <c r="K3588" t="s">
        <v>208</v>
      </c>
      <c r="L3588" t="s">
        <v>123727</v>
      </c>
      <c r="N3588" t="s">
        <v>208</v>
      </c>
      <c r="O3588" t="s">
        <v>476</v>
      </c>
      <c r="P3588" t="s">
        <v>476</v>
      </c>
    </row>
    <row r="3589" spans="1:16">
      <c r="A3589" s="484" t="s">
        <v>93323</v>
      </c>
      <c r="B3589" s="485" t="s">
        <v>93322</v>
      </c>
      <c r="C3589" t="s">
        <v>93321</v>
      </c>
      <c r="D3589" t="s">
        <v>93320</v>
      </c>
      <c r="E3589" t="str">
        <f t="shared" si="56"/>
        <v>579361 - COMITE REGIONAL SPORTS POUR TOUS BRETAGNE LE RELECQ KERHUON</v>
      </c>
      <c r="F3589" t="s">
        <v>19091</v>
      </c>
      <c r="G3589" t="s">
        <v>93319</v>
      </c>
      <c r="H3589" t="s">
        <v>93318</v>
      </c>
      <c r="I3589" t="s">
        <v>4589</v>
      </c>
      <c r="J3589" t="s">
        <v>93317</v>
      </c>
      <c r="K3589" t="s">
        <v>208</v>
      </c>
      <c r="L3589" t="s">
        <v>93316</v>
      </c>
      <c r="N3589" t="s">
        <v>208</v>
      </c>
      <c r="O3589" t="s">
        <v>476</v>
      </c>
      <c r="P3589" t="s">
        <v>476</v>
      </c>
    </row>
    <row r="3590" spans="1:16">
      <c r="A3590" s="484" t="s">
        <v>28929</v>
      </c>
      <c r="B3590" s="485" t="s">
        <v>28928</v>
      </c>
      <c r="C3590" t="s">
        <v>28927</v>
      </c>
      <c r="D3590" t="s">
        <v>28926</v>
      </c>
      <c r="E3590" t="str">
        <f t="shared" si="56"/>
        <v>442288 - PELLOQUET NADINE</v>
      </c>
      <c r="F3590" t="s">
        <v>15895</v>
      </c>
      <c r="G3590" t="s">
        <v>28925</v>
      </c>
      <c r="I3590" t="s">
        <v>28924</v>
      </c>
      <c r="J3590" t="s">
        <v>28923</v>
      </c>
      <c r="K3590" t="s">
        <v>208</v>
      </c>
      <c r="L3590" t="s">
        <v>28922</v>
      </c>
      <c r="N3590" t="s">
        <v>208</v>
      </c>
      <c r="O3590" t="s">
        <v>476</v>
      </c>
      <c r="P3590" t="s">
        <v>476</v>
      </c>
    </row>
    <row r="3591" spans="1:16">
      <c r="A3591" s="484" t="s">
        <v>127247</v>
      </c>
      <c r="B3591" s="485" t="s">
        <v>127246</v>
      </c>
      <c r="C3591" t="s">
        <v>127245</v>
      </c>
      <c r="D3591" t="s">
        <v>127245</v>
      </c>
      <c r="E3591" t="str">
        <f t="shared" si="56"/>
        <v>447420 - ARCHIPEL FORMATION</v>
      </c>
      <c r="F3591" t="s">
        <v>7547</v>
      </c>
      <c r="G3591" t="s">
        <v>42598</v>
      </c>
      <c r="I3591" t="s">
        <v>3138</v>
      </c>
      <c r="J3591" t="s">
        <v>127244</v>
      </c>
      <c r="K3591" t="s">
        <v>208</v>
      </c>
      <c r="L3591" t="s">
        <v>127243</v>
      </c>
      <c r="N3591" t="s">
        <v>208</v>
      </c>
      <c r="O3591" t="s">
        <v>476</v>
      </c>
      <c r="P3591" t="s">
        <v>476</v>
      </c>
    </row>
    <row r="3592" spans="1:16">
      <c r="A3592" s="484" t="s">
        <v>35306</v>
      </c>
      <c r="B3592" s="485" t="s">
        <v>35305</v>
      </c>
      <c r="C3592" t="s">
        <v>35304</v>
      </c>
      <c r="D3592" t="s">
        <v>35304</v>
      </c>
      <c r="E3592" t="str">
        <f t="shared" si="56"/>
        <v>561058 - MONTS FOURNIL</v>
      </c>
      <c r="F3592" t="s">
        <v>35303</v>
      </c>
      <c r="G3592" t="s">
        <v>35302</v>
      </c>
      <c r="H3592" t="s">
        <v>35301</v>
      </c>
      <c r="I3592" t="s">
        <v>35300</v>
      </c>
      <c r="J3592" t="s">
        <v>35299</v>
      </c>
      <c r="K3592" t="s">
        <v>208</v>
      </c>
      <c r="L3592" t="s">
        <v>35298</v>
      </c>
      <c r="N3592" t="s">
        <v>208</v>
      </c>
      <c r="O3592" t="s">
        <v>476</v>
      </c>
      <c r="P3592" t="s">
        <v>476</v>
      </c>
    </row>
    <row r="3593" spans="1:16">
      <c r="A3593" s="484" t="s">
        <v>82671</v>
      </c>
      <c r="B3593" s="485" t="s">
        <v>82663</v>
      </c>
      <c r="C3593" t="s">
        <v>82670</v>
      </c>
      <c r="D3593" t="s">
        <v>82669</v>
      </c>
      <c r="E3593" t="str">
        <f t="shared" si="56"/>
        <v>468095 - ECOTEC PARIS</v>
      </c>
      <c r="F3593" t="s">
        <v>29068</v>
      </c>
      <c r="G3593" t="s">
        <v>82668</v>
      </c>
      <c r="H3593" t="s">
        <v>82667</v>
      </c>
      <c r="I3593" t="s">
        <v>626</v>
      </c>
      <c r="J3593" t="s">
        <v>82666</v>
      </c>
      <c r="K3593" t="s">
        <v>208</v>
      </c>
      <c r="L3593" t="s">
        <v>82665</v>
      </c>
      <c r="N3593" t="s">
        <v>207</v>
      </c>
      <c r="O3593" t="s">
        <v>476</v>
      </c>
      <c r="P3593" t="s">
        <v>476</v>
      </c>
    </row>
    <row r="3594" spans="1:16">
      <c r="A3594" s="484" t="s">
        <v>82664</v>
      </c>
      <c r="B3594" s="485" t="s">
        <v>82663</v>
      </c>
      <c r="C3594" t="s">
        <v>82662</v>
      </c>
      <c r="D3594" t="s">
        <v>82661</v>
      </c>
      <c r="E3594" t="str">
        <f t="shared" si="56"/>
        <v>513362 - ECOTEC  LILLE</v>
      </c>
      <c r="F3594" t="s">
        <v>16502</v>
      </c>
      <c r="G3594" t="s">
        <v>82660</v>
      </c>
      <c r="I3594" t="s">
        <v>1814</v>
      </c>
      <c r="J3594" t="s">
        <v>82659</v>
      </c>
      <c r="K3594" t="s">
        <v>208</v>
      </c>
      <c r="L3594" t="s">
        <v>82658</v>
      </c>
      <c r="N3594" t="s">
        <v>207</v>
      </c>
      <c r="O3594" t="s">
        <v>476</v>
      </c>
      <c r="P3594" t="s">
        <v>476</v>
      </c>
    </row>
    <row r="3595" spans="1:16">
      <c r="A3595" s="484" t="s">
        <v>83704</v>
      </c>
      <c r="B3595" s="485" t="s">
        <v>82663</v>
      </c>
      <c r="C3595" t="s">
        <v>83703</v>
      </c>
      <c r="D3595" t="s">
        <v>83702</v>
      </c>
      <c r="E3595" t="str">
        <f t="shared" si="56"/>
        <v>671060 - ECOTEC STRASBOURG</v>
      </c>
      <c r="F3595" t="s">
        <v>953</v>
      </c>
      <c r="G3595" t="s">
        <v>83701</v>
      </c>
      <c r="I3595" t="s">
        <v>579</v>
      </c>
      <c r="K3595" t="s">
        <v>208</v>
      </c>
      <c r="L3595" t="s">
        <v>83700</v>
      </c>
      <c r="N3595" t="s">
        <v>208</v>
      </c>
      <c r="O3595" t="s">
        <v>476</v>
      </c>
      <c r="P3595" t="s">
        <v>476</v>
      </c>
    </row>
    <row r="3596" spans="1:16">
      <c r="A3596" s="484" t="s">
        <v>111652</v>
      </c>
      <c r="B3596" s="485" t="s">
        <v>111651</v>
      </c>
      <c r="C3596" t="s">
        <v>111650</v>
      </c>
      <c r="D3596" t="s">
        <v>111649</v>
      </c>
      <c r="E3596" t="str">
        <f t="shared" si="56"/>
        <v>599578 - BIPEA</v>
      </c>
      <c r="F3596" t="s">
        <v>70904</v>
      </c>
      <c r="G3596" t="s">
        <v>111648</v>
      </c>
      <c r="H3596" t="s">
        <v>111647</v>
      </c>
      <c r="I3596" t="s">
        <v>626</v>
      </c>
      <c r="J3596" t="s">
        <v>111646</v>
      </c>
      <c r="K3596" t="s">
        <v>208</v>
      </c>
      <c r="L3596" t="s">
        <v>111645</v>
      </c>
      <c r="N3596" t="s">
        <v>208</v>
      </c>
      <c r="O3596" t="s">
        <v>476</v>
      </c>
      <c r="P3596" t="s">
        <v>476</v>
      </c>
    </row>
    <row r="3597" spans="1:16">
      <c r="A3597" s="484" t="s">
        <v>91237</v>
      </c>
      <c r="B3597" s="485" t="s">
        <v>91236</v>
      </c>
      <c r="C3597" t="s">
        <v>91235</v>
      </c>
      <c r="D3597" t="s">
        <v>91234</v>
      </c>
      <c r="E3597" t="str">
        <f t="shared" si="56"/>
        <v>515917 - CPIE BRESSE DU JURA ASS MAISON DES ETANGS ARLAY</v>
      </c>
      <c r="F3597" t="s">
        <v>1528</v>
      </c>
      <c r="H3597" t="s">
        <v>91233</v>
      </c>
      <c r="I3597" t="s">
        <v>91232</v>
      </c>
      <c r="J3597" t="s">
        <v>91231</v>
      </c>
      <c r="K3597" t="s">
        <v>208</v>
      </c>
      <c r="L3597" t="s">
        <v>91230</v>
      </c>
      <c r="N3597" t="s">
        <v>208</v>
      </c>
      <c r="O3597" t="s">
        <v>476</v>
      </c>
      <c r="P3597" t="s">
        <v>476</v>
      </c>
    </row>
    <row r="3598" spans="1:16">
      <c r="A3598" s="484" t="s">
        <v>133988</v>
      </c>
      <c r="B3598" s="485" t="s">
        <v>133987</v>
      </c>
      <c r="C3598" t="s">
        <v>133986</v>
      </c>
      <c r="D3598" t="s">
        <v>133985</v>
      </c>
      <c r="E3598" t="str">
        <f t="shared" si="56"/>
        <v>307877 - CFP DU LAURAGAIS</v>
      </c>
      <c r="F3598" t="s">
        <v>22589</v>
      </c>
      <c r="G3598" t="s">
        <v>133984</v>
      </c>
      <c r="I3598" t="s">
        <v>133983</v>
      </c>
      <c r="J3598" t="s">
        <v>133982</v>
      </c>
      <c r="K3598" t="s">
        <v>208</v>
      </c>
      <c r="L3598" t="s">
        <v>133981</v>
      </c>
      <c r="N3598" t="s">
        <v>208</v>
      </c>
      <c r="O3598" t="s">
        <v>476</v>
      </c>
      <c r="P3598" t="s">
        <v>476</v>
      </c>
    </row>
    <row r="3599" spans="1:16">
      <c r="A3599" s="484" t="s">
        <v>52433</v>
      </c>
      <c r="B3599" s="485" t="s">
        <v>52432</v>
      </c>
      <c r="C3599" t="s">
        <v>52431</v>
      </c>
      <c r="D3599" t="s">
        <v>52430</v>
      </c>
      <c r="E3599" t="str">
        <f t="shared" si="56"/>
        <v>624688 - INCA</v>
      </c>
      <c r="F3599" t="s">
        <v>25781</v>
      </c>
      <c r="G3599" t="s">
        <v>52429</v>
      </c>
      <c r="H3599" t="s">
        <v>52428</v>
      </c>
      <c r="I3599" t="s">
        <v>16797</v>
      </c>
      <c r="J3599" t="s">
        <v>52427</v>
      </c>
      <c r="K3599" t="s">
        <v>208</v>
      </c>
      <c r="L3599" t="s">
        <v>52426</v>
      </c>
      <c r="N3599" t="s">
        <v>208</v>
      </c>
      <c r="O3599" t="s">
        <v>476</v>
      </c>
      <c r="P3599" t="s">
        <v>476</v>
      </c>
    </row>
    <row r="3600" spans="1:16">
      <c r="A3600" s="484" t="s">
        <v>92382</v>
      </c>
      <c r="B3600" s="485" t="s">
        <v>92381</v>
      </c>
      <c r="C3600" t="s">
        <v>92380</v>
      </c>
      <c r="D3600" t="s">
        <v>92379</v>
      </c>
      <c r="E3600" t="str">
        <f t="shared" si="56"/>
        <v>31290 - CERFHA</v>
      </c>
      <c r="F3600" t="s">
        <v>3468</v>
      </c>
      <c r="G3600" t="s">
        <v>92378</v>
      </c>
      <c r="H3600" t="s">
        <v>92377</v>
      </c>
      <c r="I3600" t="s">
        <v>3355</v>
      </c>
      <c r="J3600" t="s">
        <v>92376</v>
      </c>
      <c r="K3600" t="s">
        <v>92375</v>
      </c>
      <c r="L3600" t="s">
        <v>92374</v>
      </c>
      <c r="N3600" t="s">
        <v>208</v>
      </c>
      <c r="O3600" t="s">
        <v>476</v>
      </c>
      <c r="P3600" t="s">
        <v>476</v>
      </c>
    </row>
    <row r="3601" spans="1:16">
      <c r="A3601" s="484" t="s">
        <v>84856</v>
      </c>
      <c r="B3601" s="485" t="s">
        <v>84855</v>
      </c>
      <c r="C3601" t="s">
        <v>84854</v>
      </c>
      <c r="D3601" t="s">
        <v>84854</v>
      </c>
      <c r="E3601" t="str">
        <f t="shared" si="56"/>
        <v>655041 - ECOLE DE CONDUITE DURAND</v>
      </c>
      <c r="F3601" t="s">
        <v>9189</v>
      </c>
      <c r="G3601" t="s">
        <v>84853</v>
      </c>
      <c r="I3601" t="s">
        <v>84852</v>
      </c>
      <c r="J3601" t="s">
        <v>84851</v>
      </c>
      <c r="K3601" t="s">
        <v>208</v>
      </c>
      <c r="L3601" t="s">
        <v>84850</v>
      </c>
      <c r="N3601" t="s">
        <v>208</v>
      </c>
      <c r="O3601" t="s">
        <v>476</v>
      </c>
      <c r="P3601" t="s">
        <v>476</v>
      </c>
    </row>
    <row r="3602" spans="1:16">
      <c r="A3602" s="484" t="s">
        <v>108976</v>
      </c>
      <c r="B3602" s="485" t="s">
        <v>108975</v>
      </c>
      <c r="C3602" t="s">
        <v>108974</v>
      </c>
      <c r="D3602" t="s">
        <v>108973</v>
      </c>
      <c r="E3602" t="str">
        <f t="shared" si="56"/>
        <v>472505 - CEDIFF CIDFF 11 NARBONNE</v>
      </c>
      <c r="F3602" t="s">
        <v>10774</v>
      </c>
      <c r="G3602" t="s">
        <v>108972</v>
      </c>
      <c r="I3602" t="s">
        <v>3113</v>
      </c>
      <c r="J3602" t="s">
        <v>108971</v>
      </c>
      <c r="K3602" t="s">
        <v>208</v>
      </c>
      <c r="L3602" t="s">
        <v>108970</v>
      </c>
      <c r="N3602" t="s">
        <v>208</v>
      </c>
      <c r="O3602" t="s">
        <v>476</v>
      </c>
      <c r="P3602" t="s">
        <v>476</v>
      </c>
    </row>
    <row r="3603" spans="1:16">
      <c r="A3603" s="484" t="s">
        <v>55212</v>
      </c>
      <c r="B3603" s="485" t="s">
        <v>55211</v>
      </c>
      <c r="C3603" t="s">
        <v>55210</v>
      </c>
      <c r="D3603" t="s">
        <v>55209</v>
      </c>
      <c r="E3603" t="str">
        <f t="shared" si="56"/>
        <v>493480 - INSUP BERNOM</v>
      </c>
      <c r="F3603" t="s">
        <v>55208</v>
      </c>
      <c r="G3603" t="s">
        <v>55207</v>
      </c>
      <c r="I3603" t="s">
        <v>749</v>
      </c>
      <c r="J3603" t="s">
        <v>748</v>
      </c>
      <c r="K3603" t="s">
        <v>208</v>
      </c>
      <c r="L3603" t="s">
        <v>55206</v>
      </c>
      <c r="N3603" t="s">
        <v>207</v>
      </c>
      <c r="O3603" t="s">
        <v>476</v>
      </c>
      <c r="P3603" t="s">
        <v>476</v>
      </c>
    </row>
    <row r="3604" spans="1:16">
      <c r="A3604" s="484" t="s">
        <v>122652</v>
      </c>
      <c r="B3604" s="485" t="s">
        <v>122651</v>
      </c>
      <c r="C3604" t="s">
        <v>122650</v>
      </c>
      <c r="D3604" t="s">
        <v>122649</v>
      </c>
      <c r="E3604" t="str">
        <f t="shared" si="56"/>
        <v>640293 - NOVACHIM</v>
      </c>
      <c r="F3604" t="s">
        <v>26445</v>
      </c>
      <c r="G3604" t="s">
        <v>70508</v>
      </c>
      <c r="H3604" t="s">
        <v>122648</v>
      </c>
      <c r="I3604" t="s">
        <v>1035</v>
      </c>
      <c r="J3604" t="s">
        <v>122647</v>
      </c>
      <c r="K3604" t="s">
        <v>208</v>
      </c>
      <c r="L3604" t="s">
        <v>122646</v>
      </c>
      <c r="N3604" t="s">
        <v>208</v>
      </c>
      <c r="O3604" t="s">
        <v>476</v>
      </c>
      <c r="P3604" t="s">
        <v>476</v>
      </c>
    </row>
    <row r="3605" spans="1:16">
      <c r="A3605" s="484" t="s">
        <v>114819</v>
      </c>
      <c r="B3605" s="485" t="s">
        <v>114818</v>
      </c>
      <c r="C3605" t="s">
        <v>114817</v>
      </c>
      <c r="D3605" t="s">
        <v>114816</v>
      </c>
      <c r="E3605" t="str">
        <f t="shared" si="56"/>
        <v>266980 - BE2A</v>
      </c>
      <c r="F3605" t="s">
        <v>3131</v>
      </c>
      <c r="G3605" t="s">
        <v>114815</v>
      </c>
      <c r="H3605" t="s">
        <v>114814</v>
      </c>
      <c r="I3605" t="s">
        <v>6726</v>
      </c>
      <c r="J3605" t="s">
        <v>114813</v>
      </c>
      <c r="K3605" t="s">
        <v>208</v>
      </c>
      <c r="L3605" t="s">
        <v>114812</v>
      </c>
      <c r="N3605" t="s">
        <v>208</v>
      </c>
      <c r="O3605" t="s">
        <v>476</v>
      </c>
      <c r="P3605" t="s">
        <v>476</v>
      </c>
    </row>
    <row r="3606" spans="1:16">
      <c r="A3606" s="484" t="s">
        <v>27811</v>
      </c>
      <c r="B3606" s="485" t="s">
        <v>27810</v>
      </c>
      <c r="C3606" t="s">
        <v>27809</v>
      </c>
      <c r="D3606" t="s">
        <v>27809</v>
      </c>
      <c r="E3606" t="str">
        <f t="shared" si="56"/>
        <v>590162 - PISSELOUP PHILIPPE - LABORATOIRE LPTD</v>
      </c>
      <c r="F3606" t="s">
        <v>1077</v>
      </c>
      <c r="G3606" t="s">
        <v>27808</v>
      </c>
      <c r="I3606" t="s">
        <v>27807</v>
      </c>
      <c r="J3606" t="s">
        <v>27806</v>
      </c>
      <c r="K3606" t="s">
        <v>208</v>
      </c>
      <c r="L3606" t="s">
        <v>27805</v>
      </c>
      <c r="N3606" t="s">
        <v>208</v>
      </c>
      <c r="O3606" t="s">
        <v>476</v>
      </c>
      <c r="P3606" t="s">
        <v>476</v>
      </c>
    </row>
    <row r="3607" spans="1:16">
      <c r="A3607" s="484" t="s">
        <v>105739</v>
      </c>
      <c r="B3607" s="485" t="s">
        <v>105738</v>
      </c>
      <c r="C3607" t="s">
        <v>105737</v>
      </c>
      <c r="D3607" t="s">
        <v>105736</v>
      </c>
      <c r="E3607" t="str">
        <f t="shared" si="56"/>
        <v>475063 - CEM</v>
      </c>
      <c r="F3607" t="s">
        <v>1568</v>
      </c>
      <c r="G3607" t="s">
        <v>105735</v>
      </c>
      <c r="I3607" t="s">
        <v>3229</v>
      </c>
      <c r="J3607" t="s">
        <v>105734</v>
      </c>
      <c r="K3607" t="s">
        <v>208</v>
      </c>
      <c r="L3607" t="s">
        <v>105733</v>
      </c>
      <c r="N3607" t="s">
        <v>208</v>
      </c>
      <c r="O3607" t="s">
        <v>476</v>
      </c>
      <c r="P3607" t="s">
        <v>476</v>
      </c>
    </row>
    <row r="3608" spans="1:16">
      <c r="A3608" s="484" t="s">
        <v>35069</v>
      </c>
      <c r="B3608" s="485" t="s">
        <v>35068</v>
      </c>
      <c r="C3608" t="s">
        <v>35067</v>
      </c>
      <c r="D3608" t="s">
        <v>35067</v>
      </c>
      <c r="E3608" t="str">
        <f t="shared" si="56"/>
        <v>621560 - MOUGIN PASCALE</v>
      </c>
      <c r="F3608" t="s">
        <v>35066</v>
      </c>
      <c r="G3608" t="s">
        <v>35065</v>
      </c>
      <c r="I3608" t="s">
        <v>27063</v>
      </c>
      <c r="J3608" t="s">
        <v>35064</v>
      </c>
      <c r="K3608" t="s">
        <v>208</v>
      </c>
      <c r="L3608" t="s">
        <v>35063</v>
      </c>
      <c r="N3608" t="s">
        <v>208</v>
      </c>
      <c r="O3608" t="s">
        <v>476</v>
      </c>
      <c r="P3608" t="s">
        <v>476</v>
      </c>
    </row>
    <row r="3609" spans="1:16">
      <c r="A3609" s="484" t="s">
        <v>71363</v>
      </c>
      <c r="B3609" s="485" t="s">
        <v>71362</v>
      </c>
      <c r="C3609" t="s">
        <v>71361</v>
      </c>
      <c r="D3609" t="s">
        <v>71361</v>
      </c>
      <c r="E3609" t="str">
        <f t="shared" si="56"/>
        <v>577169 - FORGEAIS DIDIER GERARD CLAUDE - DFO FORMATION</v>
      </c>
      <c r="F3609" t="s">
        <v>1766</v>
      </c>
      <c r="G3609" t="s">
        <v>71360</v>
      </c>
      <c r="I3609" t="s">
        <v>71359</v>
      </c>
      <c r="J3609" t="s">
        <v>71358</v>
      </c>
      <c r="K3609" t="s">
        <v>208</v>
      </c>
      <c r="L3609" t="s">
        <v>71357</v>
      </c>
      <c r="N3609" t="s">
        <v>208</v>
      </c>
      <c r="O3609" t="s">
        <v>476</v>
      </c>
      <c r="P3609" t="s">
        <v>476</v>
      </c>
    </row>
    <row r="3610" spans="1:16">
      <c r="A3610" s="484" t="s">
        <v>13530</v>
      </c>
      <c r="B3610" s="485" t="s">
        <v>13529</v>
      </c>
      <c r="C3610" t="s">
        <v>13528</v>
      </c>
      <c r="D3610" t="s">
        <v>13527</v>
      </c>
      <c r="E3610" t="str">
        <f t="shared" si="56"/>
        <v>550371 - STAFF</v>
      </c>
      <c r="F3610" t="s">
        <v>13526</v>
      </c>
      <c r="G3610" t="s">
        <v>13525</v>
      </c>
      <c r="I3610" t="s">
        <v>11163</v>
      </c>
      <c r="J3610" t="s">
        <v>13524</v>
      </c>
      <c r="K3610" t="s">
        <v>208</v>
      </c>
      <c r="L3610" t="s">
        <v>13523</v>
      </c>
      <c r="N3610" t="s">
        <v>208</v>
      </c>
      <c r="O3610" t="s">
        <v>476</v>
      </c>
      <c r="P3610" t="s">
        <v>476</v>
      </c>
    </row>
    <row r="3611" spans="1:16">
      <c r="A3611" s="484" t="s">
        <v>122895</v>
      </c>
      <c r="B3611" s="485" t="s">
        <v>122894</v>
      </c>
      <c r="C3611" t="s">
        <v>122893</v>
      </c>
      <c r="D3611" t="s">
        <v>122892</v>
      </c>
      <c r="E3611" t="str">
        <f t="shared" si="56"/>
        <v>526241 - ADEF</v>
      </c>
      <c r="F3611" t="s">
        <v>9913</v>
      </c>
      <c r="G3611" t="s">
        <v>122891</v>
      </c>
      <c r="I3611" t="s">
        <v>12161</v>
      </c>
      <c r="J3611" t="s">
        <v>122890</v>
      </c>
      <c r="K3611" t="s">
        <v>208</v>
      </c>
      <c r="L3611" t="s">
        <v>122889</v>
      </c>
      <c r="N3611" t="s">
        <v>208</v>
      </c>
      <c r="O3611" t="s">
        <v>476</v>
      </c>
      <c r="P3611" t="s">
        <v>476</v>
      </c>
    </row>
    <row r="3612" spans="1:16">
      <c r="A3612" s="484" t="s">
        <v>57510</v>
      </c>
      <c r="B3612" s="485" t="s">
        <v>57509</v>
      </c>
      <c r="C3612" t="s">
        <v>57508</v>
      </c>
      <c r="D3612" t="s">
        <v>57507</v>
      </c>
      <c r="E3612" t="str">
        <f t="shared" si="56"/>
        <v>412648 - ITIC PARIS</v>
      </c>
      <c r="F3612" t="s">
        <v>8881</v>
      </c>
      <c r="G3612" t="s">
        <v>57506</v>
      </c>
      <c r="I3612" t="s">
        <v>10087</v>
      </c>
      <c r="J3612" t="s">
        <v>57505</v>
      </c>
      <c r="K3612" t="s">
        <v>208</v>
      </c>
      <c r="L3612" t="s">
        <v>57504</v>
      </c>
      <c r="N3612" t="s">
        <v>207</v>
      </c>
      <c r="O3612" t="s">
        <v>476</v>
      </c>
      <c r="P3612" t="s">
        <v>476</v>
      </c>
    </row>
    <row r="3613" spans="1:16">
      <c r="A3613" s="484" t="s">
        <v>128183</v>
      </c>
      <c r="B3613" s="485" t="s">
        <v>128182</v>
      </c>
      <c r="C3613" t="s">
        <v>128181</v>
      </c>
      <c r="D3613" t="s">
        <v>128180</v>
      </c>
      <c r="E3613" t="str">
        <f t="shared" si="56"/>
        <v>563456 - ANJOU SPORT NATURE</v>
      </c>
      <c r="F3613" t="s">
        <v>22791</v>
      </c>
      <c r="G3613" t="s">
        <v>128179</v>
      </c>
      <c r="I3613" t="s">
        <v>128178</v>
      </c>
      <c r="J3613" t="s">
        <v>128177</v>
      </c>
      <c r="K3613" t="s">
        <v>208</v>
      </c>
      <c r="L3613" t="s">
        <v>128176</v>
      </c>
      <c r="N3613" t="s">
        <v>208</v>
      </c>
      <c r="O3613" t="s">
        <v>476</v>
      </c>
      <c r="P3613" t="s">
        <v>476</v>
      </c>
    </row>
    <row r="3614" spans="1:16">
      <c r="A3614" s="484" t="s">
        <v>94939</v>
      </c>
      <c r="B3614" s="485" t="s">
        <v>94938</v>
      </c>
      <c r="C3614" t="s">
        <v>94937</v>
      </c>
      <c r="D3614" t="s">
        <v>94937</v>
      </c>
      <c r="E3614" t="str">
        <f t="shared" si="56"/>
        <v>449532 - CODRA INGENIERIE INFORMATIQUE</v>
      </c>
      <c r="F3614" t="s">
        <v>1528</v>
      </c>
      <c r="G3614" t="s">
        <v>94936</v>
      </c>
      <c r="H3614" t="s">
        <v>94935</v>
      </c>
      <c r="I3614" t="s">
        <v>41992</v>
      </c>
      <c r="J3614" t="s">
        <v>94934</v>
      </c>
      <c r="K3614" t="s">
        <v>208</v>
      </c>
      <c r="L3614" t="s">
        <v>94933</v>
      </c>
      <c r="N3614" t="s">
        <v>208</v>
      </c>
      <c r="O3614" t="s">
        <v>476</v>
      </c>
      <c r="P3614" t="s">
        <v>476</v>
      </c>
    </row>
    <row r="3615" spans="1:16">
      <c r="A3615" s="484" t="s">
        <v>95266</v>
      </c>
      <c r="B3615" s="485" t="s">
        <v>95265</v>
      </c>
      <c r="C3615" t="s">
        <v>95264</v>
      </c>
      <c r="D3615" t="s">
        <v>95264</v>
      </c>
      <c r="E3615" t="str">
        <f t="shared" si="56"/>
        <v>634876 - CNCC SERVICES</v>
      </c>
      <c r="F3615" t="s">
        <v>5338</v>
      </c>
      <c r="I3615" t="s">
        <v>626</v>
      </c>
      <c r="K3615" t="s">
        <v>208</v>
      </c>
      <c r="L3615" t="s">
        <v>95263</v>
      </c>
      <c r="N3615" t="s">
        <v>208</v>
      </c>
      <c r="O3615" t="s">
        <v>476</v>
      </c>
      <c r="P3615" t="s">
        <v>476</v>
      </c>
    </row>
    <row r="3616" spans="1:16">
      <c r="A3616" s="484" t="s">
        <v>34621</v>
      </c>
      <c r="B3616" s="485" t="s">
        <v>34620</v>
      </c>
      <c r="C3616" t="s">
        <v>34619</v>
      </c>
      <c r="D3616" t="s">
        <v>34618</v>
      </c>
      <c r="E3616" t="str">
        <f t="shared" si="56"/>
        <v>306071 - MUSIQUE ET EQUILIBRE</v>
      </c>
      <c r="F3616" t="s">
        <v>25488</v>
      </c>
      <c r="G3616" t="s">
        <v>34617</v>
      </c>
      <c r="I3616" t="s">
        <v>3355</v>
      </c>
      <c r="J3616" t="s">
        <v>34616</v>
      </c>
      <c r="K3616" t="s">
        <v>208</v>
      </c>
      <c r="L3616" t="s">
        <v>34615</v>
      </c>
      <c r="N3616" t="s">
        <v>208</v>
      </c>
      <c r="O3616" t="s">
        <v>476</v>
      </c>
      <c r="P3616" t="s">
        <v>476</v>
      </c>
    </row>
    <row r="3617" spans="1:16">
      <c r="A3617" s="484" t="s">
        <v>11304</v>
      </c>
      <c r="B3617" s="485" t="s">
        <v>11303</v>
      </c>
      <c r="C3617" t="s">
        <v>11302</v>
      </c>
      <c r="D3617" t="s">
        <v>11302</v>
      </c>
      <c r="E3617" t="str">
        <f t="shared" si="56"/>
        <v>542258 - TALIS BAYONNE</v>
      </c>
      <c r="F3617" t="s">
        <v>8881</v>
      </c>
      <c r="G3617" t="s">
        <v>11301</v>
      </c>
      <c r="I3617" t="s">
        <v>9512</v>
      </c>
      <c r="J3617" t="s">
        <v>11300</v>
      </c>
      <c r="K3617" t="s">
        <v>208</v>
      </c>
      <c r="L3617" t="s">
        <v>11299</v>
      </c>
      <c r="N3617" t="s">
        <v>207</v>
      </c>
      <c r="O3617" t="s">
        <v>476</v>
      </c>
      <c r="P3617" t="s">
        <v>476</v>
      </c>
    </row>
    <row r="3618" spans="1:16">
      <c r="A3618" s="484" t="s">
        <v>61334</v>
      </c>
      <c r="B3618" s="485" t="s">
        <v>61333</v>
      </c>
      <c r="C3618" t="s">
        <v>61332</v>
      </c>
      <c r="D3618" t="s">
        <v>61332</v>
      </c>
      <c r="E3618" t="str">
        <f t="shared" si="56"/>
        <v>579671 - HONEYWELL FAIL PROTECTION FRANCE</v>
      </c>
      <c r="F3618" t="s">
        <v>1513</v>
      </c>
      <c r="G3618" t="s">
        <v>61331</v>
      </c>
      <c r="I3618" t="s">
        <v>45385</v>
      </c>
      <c r="J3618" t="s">
        <v>61330</v>
      </c>
      <c r="K3618" t="s">
        <v>208</v>
      </c>
      <c r="L3618" t="s">
        <v>61329</v>
      </c>
      <c r="N3618" t="s">
        <v>208</v>
      </c>
      <c r="O3618" t="s">
        <v>476</v>
      </c>
      <c r="P3618" t="s">
        <v>476</v>
      </c>
    </row>
    <row r="3619" spans="1:16">
      <c r="A3619" s="484" t="s">
        <v>54610</v>
      </c>
      <c r="B3619" s="485" t="s">
        <v>54609</v>
      </c>
      <c r="C3619" t="s">
        <v>54608</v>
      </c>
      <c r="D3619" t="s">
        <v>54607</v>
      </c>
      <c r="E3619" t="str">
        <f t="shared" si="56"/>
        <v>583984 - IFAID AQUITAINE</v>
      </c>
      <c r="F3619" t="s">
        <v>707</v>
      </c>
      <c r="G3619" t="s">
        <v>54606</v>
      </c>
      <c r="H3619" t="s">
        <v>53108</v>
      </c>
      <c r="I3619" t="s">
        <v>763</v>
      </c>
      <c r="J3619" t="s">
        <v>54605</v>
      </c>
      <c r="K3619" t="s">
        <v>208</v>
      </c>
      <c r="L3619" t="s">
        <v>54604</v>
      </c>
      <c r="N3619" t="s">
        <v>208</v>
      </c>
      <c r="O3619" t="s">
        <v>476</v>
      </c>
      <c r="P3619" t="s">
        <v>476</v>
      </c>
    </row>
    <row r="3620" spans="1:16">
      <c r="A3620" s="484" t="s">
        <v>93366</v>
      </c>
      <c r="B3620" s="485" t="s">
        <v>93365</v>
      </c>
      <c r="C3620" t="s">
        <v>93364</v>
      </c>
      <c r="D3620" t="s">
        <v>93363</v>
      </c>
      <c r="E3620" t="str">
        <f t="shared" si="56"/>
        <v>540286 - CROS LIMOUSIN LIMOGES</v>
      </c>
      <c r="F3620" t="s">
        <v>1086</v>
      </c>
      <c r="G3620" t="s">
        <v>93362</v>
      </c>
      <c r="H3620" t="s">
        <v>93361</v>
      </c>
      <c r="I3620" t="s">
        <v>795</v>
      </c>
      <c r="J3620" t="s">
        <v>93360</v>
      </c>
      <c r="K3620" t="s">
        <v>208</v>
      </c>
      <c r="L3620" t="s">
        <v>93359</v>
      </c>
      <c r="N3620" t="s">
        <v>208</v>
      </c>
      <c r="O3620" t="s">
        <v>476</v>
      </c>
      <c r="P3620" t="s">
        <v>476</v>
      </c>
    </row>
    <row r="3621" spans="1:16">
      <c r="A3621" s="484" t="s">
        <v>119454</v>
      </c>
      <c r="B3621" s="485" t="s">
        <v>119453</v>
      </c>
      <c r="C3621" t="s">
        <v>119452</v>
      </c>
      <c r="D3621" t="s">
        <v>119451</v>
      </c>
      <c r="E3621" t="str">
        <f t="shared" si="56"/>
        <v>532400 - APHO CHOLET</v>
      </c>
      <c r="F3621" t="s">
        <v>119450</v>
      </c>
      <c r="G3621" t="s">
        <v>119449</v>
      </c>
      <c r="I3621" t="s">
        <v>12757</v>
      </c>
      <c r="J3621" t="s">
        <v>119448</v>
      </c>
      <c r="K3621" t="s">
        <v>208</v>
      </c>
      <c r="L3621" t="s">
        <v>119447</v>
      </c>
      <c r="N3621" t="s">
        <v>208</v>
      </c>
      <c r="O3621" t="s">
        <v>476</v>
      </c>
      <c r="P3621" t="s">
        <v>476</v>
      </c>
    </row>
    <row r="3622" spans="1:16">
      <c r="A3622" s="484" t="s">
        <v>105634</v>
      </c>
      <c r="B3622" s="485" t="s">
        <v>105633</v>
      </c>
      <c r="C3622" t="s">
        <v>105632</v>
      </c>
      <c r="D3622" t="s">
        <v>105631</v>
      </c>
      <c r="E3622" t="str">
        <f t="shared" si="56"/>
        <v>167915 - CIDFF 30 GARD NIMES</v>
      </c>
      <c r="F3622" t="s">
        <v>12618</v>
      </c>
      <c r="G3622" t="s">
        <v>105630</v>
      </c>
      <c r="I3622" t="s">
        <v>1321</v>
      </c>
      <c r="J3622" t="s">
        <v>105629</v>
      </c>
      <c r="K3622" t="s">
        <v>208</v>
      </c>
      <c r="L3622" t="s">
        <v>105628</v>
      </c>
      <c r="N3622" t="s">
        <v>208</v>
      </c>
      <c r="O3622" t="s">
        <v>476</v>
      </c>
      <c r="P3622" t="s">
        <v>476</v>
      </c>
    </row>
    <row r="3623" spans="1:16">
      <c r="A3623" s="484" t="s">
        <v>122012</v>
      </c>
      <c r="B3623" s="485" t="s">
        <v>122011</v>
      </c>
      <c r="C3623" t="s">
        <v>122010</v>
      </c>
      <c r="D3623" t="s">
        <v>122009</v>
      </c>
      <c r="E3623" t="str">
        <f t="shared" si="56"/>
        <v>386984 - AESTS</v>
      </c>
      <c r="F3623" t="s">
        <v>1817</v>
      </c>
      <c r="G3623" t="s">
        <v>122008</v>
      </c>
      <c r="I3623" t="s">
        <v>1814</v>
      </c>
      <c r="J3623" t="s">
        <v>122007</v>
      </c>
      <c r="K3623" t="s">
        <v>208</v>
      </c>
      <c r="L3623" t="s">
        <v>122006</v>
      </c>
      <c r="N3623" t="s">
        <v>208</v>
      </c>
      <c r="O3623" t="s">
        <v>476</v>
      </c>
      <c r="P3623" t="s">
        <v>476</v>
      </c>
    </row>
    <row r="3624" spans="1:16">
      <c r="A3624" s="484" t="s">
        <v>136338</v>
      </c>
      <c r="B3624" s="485" t="s">
        <v>136337</v>
      </c>
      <c r="C3624" t="s">
        <v>136336</v>
      </c>
      <c r="D3624" t="s">
        <v>136335</v>
      </c>
      <c r="E3624" t="str">
        <f t="shared" si="56"/>
        <v>601202 - AICP</v>
      </c>
      <c r="F3624" t="s">
        <v>1328</v>
      </c>
      <c r="G3624" t="s">
        <v>136334</v>
      </c>
      <c r="I3624" t="s">
        <v>626</v>
      </c>
      <c r="J3624" t="s">
        <v>136333</v>
      </c>
      <c r="K3624" t="s">
        <v>208</v>
      </c>
      <c r="L3624" t="s">
        <v>136332</v>
      </c>
      <c r="N3624" t="s">
        <v>208</v>
      </c>
      <c r="O3624" t="s">
        <v>476</v>
      </c>
      <c r="P3624" t="s">
        <v>476</v>
      </c>
    </row>
    <row r="3625" spans="1:16">
      <c r="A3625" s="484" t="s">
        <v>59423</v>
      </c>
      <c r="B3625" s="485" t="s">
        <v>59422</v>
      </c>
      <c r="C3625" t="s">
        <v>59421</v>
      </c>
      <c r="D3625" t="s">
        <v>59421</v>
      </c>
      <c r="E3625" t="str">
        <f t="shared" si="56"/>
        <v>521267 - IESA</v>
      </c>
      <c r="F3625" t="s">
        <v>8302</v>
      </c>
      <c r="G3625" t="s">
        <v>59420</v>
      </c>
      <c r="I3625" t="s">
        <v>579</v>
      </c>
      <c r="J3625" t="s">
        <v>59419</v>
      </c>
      <c r="K3625" t="s">
        <v>208</v>
      </c>
      <c r="L3625" t="s">
        <v>59418</v>
      </c>
      <c r="N3625" t="s">
        <v>207</v>
      </c>
      <c r="O3625" t="s">
        <v>476</v>
      </c>
      <c r="P3625" t="s">
        <v>476</v>
      </c>
    </row>
    <row r="3626" spans="1:16">
      <c r="A3626" s="484" t="s">
        <v>51893</v>
      </c>
      <c r="B3626" s="485" t="s">
        <v>51892</v>
      </c>
      <c r="C3626" t="s">
        <v>51891</v>
      </c>
      <c r="D3626" t="s">
        <v>51891</v>
      </c>
      <c r="E3626" t="str">
        <f t="shared" si="56"/>
        <v>558321 - INTERACTIONS ET ENTREPRISE</v>
      </c>
      <c r="F3626" t="s">
        <v>51890</v>
      </c>
      <c r="G3626" t="s">
        <v>35203</v>
      </c>
      <c r="I3626" t="s">
        <v>5789</v>
      </c>
      <c r="J3626" t="s">
        <v>51889</v>
      </c>
      <c r="K3626" t="s">
        <v>208</v>
      </c>
      <c r="L3626" t="s">
        <v>51888</v>
      </c>
      <c r="N3626" t="s">
        <v>208</v>
      </c>
      <c r="O3626" t="s">
        <v>476</v>
      </c>
      <c r="P3626" t="s">
        <v>476</v>
      </c>
    </row>
    <row r="3627" spans="1:16">
      <c r="A3627" s="484" t="s">
        <v>53743</v>
      </c>
      <c r="B3627" s="485" t="s">
        <v>53742</v>
      </c>
      <c r="C3627" t="s">
        <v>53741</v>
      </c>
      <c r="D3627" t="s">
        <v>53740</v>
      </c>
      <c r="E3627" t="str">
        <f t="shared" si="56"/>
        <v>434267 - INAVEM</v>
      </c>
      <c r="F3627" t="s">
        <v>39171</v>
      </c>
      <c r="G3627" t="s">
        <v>53739</v>
      </c>
      <c r="I3627" t="s">
        <v>7159</v>
      </c>
      <c r="J3627" t="s">
        <v>53738</v>
      </c>
      <c r="K3627" t="s">
        <v>208</v>
      </c>
      <c r="L3627" t="s">
        <v>53737</v>
      </c>
      <c r="N3627" t="s">
        <v>208</v>
      </c>
      <c r="O3627" t="s">
        <v>476</v>
      </c>
      <c r="P3627" t="s">
        <v>476</v>
      </c>
    </row>
    <row r="3628" spans="1:16">
      <c r="A3628" s="484" t="s">
        <v>84539</v>
      </c>
      <c r="B3628" s="485" t="s">
        <v>84538</v>
      </c>
      <c r="C3628" t="s">
        <v>84537</v>
      </c>
      <c r="D3628" t="s">
        <v>84536</v>
      </c>
      <c r="E3628" t="str">
        <f t="shared" si="56"/>
        <v>501992 - ECOLE DE LA ROUTE EUROFORMATION  ROUEN</v>
      </c>
      <c r="F3628" t="s">
        <v>707</v>
      </c>
      <c r="G3628" t="s">
        <v>84535</v>
      </c>
      <c r="I3628" t="s">
        <v>4645</v>
      </c>
      <c r="J3628" t="s">
        <v>84534</v>
      </c>
      <c r="K3628" t="s">
        <v>208</v>
      </c>
      <c r="L3628" t="s">
        <v>84533</v>
      </c>
      <c r="N3628" t="s">
        <v>208</v>
      </c>
      <c r="O3628" t="s">
        <v>476</v>
      </c>
      <c r="P3628" t="s">
        <v>476</v>
      </c>
    </row>
    <row r="3629" spans="1:16">
      <c r="A3629" s="484" t="s">
        <v>73928</v>
      </c>
      <c r="B3629" s="485" t="s">
        <v>73927</v>
      </c>
      <c r="C3629" t="s">
        <v>73926</v>
      </c>
      <c r="D3629" t="s">
        <v>73926</v>
      </c>
      <c r="E3629" t="str">
        <f t="shared" si="56"/>
        <v>551727 - FAYSSE ALVARADO CAROLINE</v>
      </c>
      <c r="F3629" t="s">
        <v>1086</v>
      </c>
      <c r="G3629" t="s">
        <v>73925</v>
      </c>
      <c r="I3629" t="s">
        <v>17755</v>
      </c>
      <c r="J3629" t="s">
        <v>73924</v>
      </c>
      <c r="K3629" t="s">
        <v>208</v>
      </c>
      <c r="L3629" t="s">
        <v>73923</v>
      </c>
      <c r="N3629" t="s">
        <v>208</v>
      </c>
      <c r="O3629" t="s">
        <v>476</v>
      </c>
      <c r="P3629" t="s">
        <v>476</v>
      </c>
    </row>
    <row r="3630" spans="1:16">
      <c r="A3630" s="484" t="s">
        <v>92551</v>
      </c>
      <c r="B3630" s="485" t="s">
        <v>92550</v>
      </c>
      <c r="C3630" t="s">
        <v>92549</v>
      </c>
      <c r="D3630" t="s">
        <v>92549</v>
      </c>
      <c r="E3630" t="str">
        <f t="shared" si="56"/>
        <v>621493 - CONJEAUD BRUNO</v>
      </c>
      <c r="F3630" t="s">
        <v>527</v>
      </c>
      <c r="G3630" t="s">
        <v>92548</v>
      </c>
      <c r="I3630" t="s">
        <v>45615</v>
      </c>
      <c r="J3630" t="s">
        <v>92547</v>
      </c>
      <c r="K3630" t="s">
        <v>208</v>
      </c>
      <c r="L3630" t="s">
        <v>92546</v>
      </c>
      <c r="N3630" t="s">
        <v>208</v>
      </c>
      <c r="O3630" t="s">
        <v>476</v>
      </c>
      <c r="P3630" t="s">
        <v>476</v>
      </c>
    </row>
    <row r="3631" spans="1:16">
      <c r="A3631" s="484" t="s">
        <v>125305</v>
      </c>
      <c r="B3631" s="485" t="s">
        <v>125304</v>
      </c>
      <c r="C3631" t="s">
        <v>125303</v>
      </c>
      <c r="D3631" t="s">
        <v>125297</v>
      </c>
      <c r="E3631" t="str">
        <f t="shared" si="56"/>
        <v>219599 - ALFA</v>
      </c>
      <c r="F3631" t="s">
        <v>9007</v>
      </c>
      <c r="G3631" t="s">
        <v>13353</v>
      </c>
      <c r="I3631" t="s">
        <v>13352</v>
      </c>
      <c r="J3631" t="s">
        <v>125302</v>
      </c>
      <c r="K3631" t="s">
        <v>208</v>
      </c>
      <c r="L3631" t="s">
        <v>125301</v>
      </c>
      <c r="N3631" t="s">
        <v>208</v>
      </c>
      <c r="O3631" t="s">
        <v>476</v>
      </c>
      <c r="P3631" t="s">
        <v>476</v>
      </c>
    </row>
    <row r="3632" spans="1:16">
      <c r="A3632" s="484" t="s">
        <v>93731</v>
      </c>
      <c r="B3632" s="485" t="s">
        <v>93730</v>
      </c>
      <c r="C3632" t="s">
        <v>93729</v>
      </c>
      <c r="D3632" t="s">
        <v>93728</v>
      </c>
      <c r="E3632" t="str">
        <f t="shared" si="56"/>
        <v>577765 - CDOS 74 ANNECY</v>
      </c>
      <c r="F3632" t="s">
        <v>36345</v>
      </c>
      <c r="G3632" t="s">
        <v>93727</v>
      </c>
      <c r="I3632" t="s">
        <v>8115</v>
      </c>
      <c r="J3632" t="s">
        <v>93726</v>
      </c>
      <c r="K3632" t="s">
        <v>208</v>
      </c>
      <c r="L3632" t="s">
        <v>93725</v>
      </c>
      <c r="N3632" t="s">
        <v>208</v>
      </c>
      <c r="O3632" t="s">
        <v>476</v>
      </c>
      <c r="P3632" t="s">
        <v>476</v>
      </c>
    </row>
    <row r="3633" spans="1:16">
      <c r="A3633" s="484" t="s">
        <v>114002</v>
      </c>
      <c r="B3633" s="485" t="s">
        <v>114001</v>
      </c>
      <c r="C3633" t="s">
        <v>114000</v>
      </c>
      <c r="D3633" t="s">
        <v>113999</v>
      </c>
      <c r="E3633" t="str">
        <f t="shared" si="56"/>
        <v>629868 - BERNIER FREDERIC ANGERS</v>
      </c>
      <c r="F3633" t="s">
        <v>18280</v>
      </c>
      <c r="G3633" t="s">
        <v>113998</v>
      </c>
      <c r="I3633" t="s">
        <v>1647</v>
      </c>
      <c r="J3633" t="s">
        <v>113997</v>
      </c>
      <c r="K3633" t="s">
        <v>208</v>
      </c>
      <c r="L3633" t="s">
        <v>113996</v>
      </c>
      <c r="N3633" t="s">
        <v>208</v>
      </c>
      <c r="O3633" t="s">
        <v>476</v>
      </c>
      <c r="P3633" t="s">
        <v>476</v>
      </c>
    </row>
    <row r="3634" spans="1:16">
      <c r="A3634" s="484" t="s">
        <v>120156</v>
      </c>
      <c r="B3634" s="485" t="s">
        <v>120155</v>
      </c>
      <c r="C3634" t="s">
        <v>120154</v>
      </c>
      <c r="D3634" t="s">
        <v>120153</v>
      </c>
      <c r="E3634" t="str">
        <f t="shared" si="56"/>
        <v>150150 - ANAPSYPE</v>
      </c>
      <c r="F3634" t="s">
        <v>11920</v>
      </c>
      <c r="G3634" t="s">
        <v>120152</v>
      </c>
      <c r="H3634" t="s">
        <v>120151</v>
      </c>
      <c r="I3634" t="s">
        <v>7052</v>
      </c>
      <c r="J3634" t="s">
        <v>120150</v>
      </c>
      <c r="K3634" t="s">
        <v>208</v>
      </c>
      <c r="L3634" t="s">
        <v>120149</v>
      </c>
      <c r="N3634" t="s">
        <v>208</v>
      </c>
      <c r="O3634" t="s">
        <v>476</v>
      </c>
      <c r="P3634" t="s">
        <v>23613</v>
      </c>
    </row>
    <row r="3635" spans="1:16">
      <c r="A3635" s="484" t="s">
        <v>19063</v>
      </c>
      <c r="B3635" s="485" t="s">
        <v>19062</v>
      </c>
      <c r="C3635" t="s">
        <v>19061</v>
      </c>
      <c r="D3635" t="s">
        <v>19060</v>
      </c>
      <c r="E3635" t="str">
        <f t="shared" si="56"/>
        <v>372766 - SCHUMACHER SOPHIE</v>
      </c>
      <c r="F3635" t="s">
        <v>3834</v>
      </c>
      <c r="G3635" t="s">
        <v>19059</v>
      </c>
      <c r="H3635" t="s">
        <v>19058</v>
      </c>
      <c r="I3635" t="s">
        <v>7627</v>
      </c>
      <c r="J3635" t="s">
        <v>19057</v>
      </c>
      <c r="K3635" t="s">
        <v>208</v>
      </c>
      <c r="L3635" t="s">
        <v>19056</v>
      </c>
      <c r="N3635" t="s">
        <v>208</v>
      </c>
      <c r="O3635" t="s">
        <v>476</v>
      </c>
      <c r="P3635" t="s">
        <v>476</v>
      </c>
    </row>
    <row r="3636" spans="1:16">
      <c r="A3636" s="484" t="s">
        <v>29442</v>
      </c>
      <c r="B3636" s="485" t="s">
        <v>29441</v>
      </c>
      <c r="C3636" t="s">
        <v>29440</v>
      </c>
      <c r="D3636" t="s">
        <v>29440</v>
      </c>
      <c r="E3636" t="str">
        <f t="shared" si="56"/>
        <v>501967 - PARTNER INFORMATIQUE</v>
      </c>
      <c r="F3636" t="s">
        <v>2919</v>
      </c>
      <c r="G3636" t="s">
        <v>29439</v>
      </c>
      <c r="I3636" t="s">
        <v>28849</v>
      </c>
      <c r="J3636" t="s">
        <v>29438</v>
      </c>
      <c r="K3636" t="s">
        <v>208</v>
      </c>
      <c r="L3636" t="s">
        <v>29437</v>
      </c>
      <c r="N3636" t="s">
        <v>208</v>
      </c>
      <c r="O3636" t="s">
        <v>476</v>
      </c>
      <c r="P3636" t="s">
        <v>476</v>
      </c>
    </row>
    <row r="3637" spans="1:16">
      <c r="A3637" s="484" t="s">
        <v>30799</v>
      </c>
      <c r="B3637" s="485" t="s">
        <v>30798</v>
      </c>
      <c r="C3637" t="s">
        <v>30797</v>
      </c>
      <c r="D3637" t="s">
        <v>30796</v>
      </c>
      <c r="E3637" t="str">
        <f t="shared" si="56"/>
        <v>540638 - CFP OGEC NANTES ERDRE</v>
      </c>
      <c r="F3637" t="s">
        <v>1520</v>
      </c>
      <c r="G3637" t="s">
        <v>30795</v>
      </c>
      <c r="H3637" t="s">
        <v>30794</v>
      </c>
      <c r="I3637" t="s">
        <v>1837</v>
      </c>
      <c r="J3637" t="s">
        <v>30793</v>
      </c>
      <c r="K3637" t="s">
        <v>208</v>
      </c>
      <c r="L3637" t="s">
        <v>30792</v>
      </c>
      <c r="N3637" t="s">
        <v>207</v>
      </c>
      <c r="O3637" t="s">
        <v>476</v>
      </c>
      <c r="P3637" t="s">
        <v>476</v>
      </c>
    </row>
    <row r="3638" spans="1:16">
      <c r="A3638" s="484" t="s">
        <v>31737</v>
      </c>
      <c r="B3638" s="485" t="s">
        <v>31736</v>
      </c>
      <c r="C3638" t="s">
        <v>31735</v>
      </c>
      <c r="D3638" t="s">
        <v>31735</v>
      </c>
      <c r="E3638" t="str">
        <f t="shared" si="56"/>
        <v>645734 - OGEC ST AUBIN LA SALLE</v>
      </c>
      <c r="F3638" t="s">
        <v>22835</v>
      </c>
      <c r="G3638" t="s">
        <v>31734</v>
      </c>
      <c r="H3638" t="s">
        <v>31733</v>
      </c>
      <c r="I3638" t="s">
        <v>24978</v>
      </c>
      <c r="J3638" t="s">
        <v>31732</v>
      </c>
      <c r="K3638" t="s">
        <v>208</v>
      </c>
      <c r="L3638" t="s">
        <v>31731</v>
      </c>
      <c r="N3638" t="s">
        <v>207</v>
      </c>
      <c r="O3638" t="s">
        <v>476</v>
      </c>
      <c r="P3638" t="s">
        <v>476</v>
      </c>
    </row>
    <row r="3639" spans="1:16">
      <c r="A3639" s="484" t="s">
        <v>127152</v>
      </c>
      <c r="B3639" s="485" t="s">
        <v>127151</v>
      </c>
      <c r="C3639" t="s">
        <v>127150</v>
      </c>
      <c r="D3639" t="s">
        <v>127149</v>
      </c>
      <c r="E3639" t="str">
        <f t="shared" si="56"/>
        <v>646568 - ARENE MARTINE</v>
      </c>
      <c r="F3639" t="s">
        <v>2054</v>
      </c>
      <c r="G3639" t="s">
        <v>127148</v>
      </c>
      <c r="H3639" t="s">
        <v>127147</v>
      </c>
      <c r="I3639" t="s">
        <v>127146</v>
      </c>
      <c r="J3639" t="s">
        <v>127145</v>
      </c>
      <c r="K3639" t="s">
        <v>208</v>
      </c>
      <c r="L3639" t="s">
        <v>127144</v>
      </c>
      <c r="N3639" t="s">
        <v>208</v>
      </c>
      <c r="O3639" t="s">
        <v>476</v>
      </c>
      <c r="P3639" t="s">
        <v>476</v>
      </c>
    </row>
    <row r="3640" spans="1:16">
      <c r="A3640" s="484" t="s">
        <v>120434</v>
      </c>
      <c r="B3640" s="485" t="s">
        <v>120433</v>
      </c>
      <c r="C3640" t="s">
        <v>120432</v>
      </c>
      <c r="D3640" t="s">
        <v>120432</v>
      </c>
      <c r="E3640" t="str">
        <f t="shared" si="56"/>
        <v>585610 - ASSOCIATION MUSICAL'ILSE</v>
      </c>
      <c r="F3640" t="s">
        <v>1817</v>
      </c>
      <c r="G3640" t="s">
        <v>120431</v>
      </c>
      <c r="I3640" t="s">
        <v>44861</v>
      </c>
      <c r="J3640" t="s">
        <v>120430</v>
      </c>
      <c r="K3640" t="s">
        <v>208</v>
      </c>
      <c r="L3640" t="s">
        <v>120429</v>
      </c>
      <c r="N3640" t="s">
        <v>208</v>
      </c>
      <c r="O3640" t="s">
        <v>476</v>
      </c>
      <c r="P3640" t="s">
        <v>476</v>
      </c>
    </row>
    <row r="3641" spans="1:16">
      <c r="A3641" s="484" t="s">
        <v>2672</v>
      </c>
      <c r="B3641" s="485" t="s">
        <v>2671</v>
      </c>
      <c r="C3641" t="s">
        <v>2670</v>
      </c>
      <c r="D3641" t="s">
        <v>2669</v>
      </c>
      <c r="E3641" t="str">
        <f t="shared" si="56"/>
        <v>405577 - WEBER FRANCOISE</v>
      </c>
      <c r="F3641" t="s">
        <v>2668</v>
      </c>
      <c r="G3641" t="s">
        <v>2667</v>
      </c>
      <c r="I3641" t="s">
        <v>2666</v>
      </c>
      <c r="J3641" t="s">
        <v>2665</v>
      </c>
      <c r="K3641" t="s">
        <v>2664</v>
      </c>
      <c r="L3641" t="s">
        <v>2663</v>
      </c>
      <c r="N3641" t="s">
        <v>208</v>
      </c>
      <c r="O3641" t="s">
        <v>476</v>
      </c>
      <c r="P3641" t="s">
        <v>476</v>
      </c>
    </row>
    <row r="3642" spans="1:16">
      <c r="A3642" s="484" t="s">
        <v>4332</v>
      </c>
      <c r="B3642" s="485" t="s">
        <v>4331</v>
      </c>
      <c r="C3642" t="s">
        <v>4330</v>
      </c>
      <c r="D3642" t="s">
        <v>4330</v>
      </c>
      <c r="E3642" t="str">
        <f t="shared" si="56"/>
        <v>149445 - VARENNE ENTREPRISES - IMVE</v>
      </c>
      <c r="F3642" t="s">
        <v>4329</v>
      </c>
      <c r="G3642" t="s">
        <v>4328</v>
      </c>
      <c r="I3642" t="s">
        <v>3346</v>
      </c>
      <c r="J3642" t="s">
        <v>4327</v>
      </c>
      <c r="K3642" t="s">
        <v>208</v>
      </c>
      <c r="L3642" t="s">
        <v>4326</v>
      </c>
      <c r="N3642" t="s">
        <v>208</v>
      </c>
      <c r="O3642" t="s">
        <v>476</v>
      </c>
      <c r="P3642" t="s">
        <v>476</v>
      </c>
    </row>
    <row r="3643" spans="1:16">
      <c r="A3643" s="484" t="s">
        <v>99365</v>
      </c>
      <c r="B3643" s="485" t="s">
        <v>99364</v>
      </c>
      <c r="C3643" t="s">
        <v>99363</v>
      </c>
      <c r="D3643" t="s">
        <v>99363</v>
      </c>
      <c r="E3643" t="str">
        <f t="shared" si="56"/>
        <v>658145 - CENTURY 21 FRANCE</v>
      </c>
      <c r="F3643" t="s">
        <v>3951</v>
      </c>
      <c r="G3643" t="s">
        <v>99362</v>
      </c>
      <c r="I3643" t="s">
        <v>3262</v>
      </c>
      <c r="K3643" t="s">
        <v>208</v>
      </c>
      <c r="L3643" t="s">
        <v>99361</v>
      </c>
      <c r="N3643" t="s">
        <v>208</v>
      </c>
      <c r="O3643" t="s">
        <v>476</v>
      </c>
      <c r="P3643" t="s">
        <v>476</v>
      </c>
    </row>
    <row r="3644" spans="1:16">
      <c r="A3644" s="484" t="s">
        <v>12963</v>
      </c>
      <c r="B3644" s="485" t="s">
        <v>12962</v>
      </c>
      <c r="C3644" t="s">
        <v>12961</v>
      </c>
      <c r="D3644" t="s">
        <v>12960</v>
      </c>
      <c r="E3644" t="str">
        <f t="shared" si="56"/>
        <v>560947 - STERIGENE FRANCONVILLE</v>
      </c>
      <c r="F3644" t="s">
        <v>12959</v>
      </c>
      <c r="G3644" t="s">
        <v>12958</v>
      </c>
      <c r="H3644" t="s">
        <v>12957</v>
      </c>
      <c r="I3644" t="s">
        <v>12956</v>
      </c>
      <c r="J3644" t="s">
        <v>12955</v>
      </c>
      <c r="K3644" t="s">
        <v>208</v>
      </c>
      <c r="L3644" t="s">
        <v>12954</v>
      </c>
      <c r="N3644" t="s">
        <v>208</v>
      </c>
      <c r="O3644" t="s">
        <v>476</v>
      </c>
      <c r="P3644" t="s">
        <v>476</v>
      </c>
    </row>
    <row r="3645" spans="1:16">
      <c r="A3645" s="484" t="s">
        <v>72163</v>
      </c>
      <c r="B3645" s="485" t="s">
        <v>72162</v>
      </c>
      <c r="C3645" t="s">
        <v>72161</v>
      </c>
      <c r="D3645" t="s">
        <v>72161</v>
      </c>
      <c r="E3645" t="str">
        <f t="shared" si="56"/>
        <v>145889 - FL FORMATION</v>
      </c>
      <c r="F3645" t="s">
        <v>922</v>
      </c>
      <c r="G3645" t="s">
        <v>72160</v>
      </c>
      <c r="I3645" t="s">
        <v>72159</v>
      </c>
      <c r="J3645" t="s">
        <v>72158</v>
      </c>
      <c r="K3645" t="s">
        <v>208</v>
      </c>
      <c r="L3645" t="s">
        <v>72157</v>
      </c>
      <c r="N3645" t="s">
        <v>208</v>
      </c>
      <c r="O3645" t="s">
        <v>476</v>
      </c>
      <c r="P3645" t="s">
        <v>476</v>
      </c>
    </row>
    <row r="3646" spans="1:16">
      <c r="A3646" s="484" t="s">
        <v>67738</v>
      </c>
      <c r="B3646" s="485" t="s">
        <v>67737</v>
      </c>
      <c r="C3646" t="s">
        <v>67736</v>
      </c>
      <c r="D3646" t="s">
        <v>67736</v>
      </c>
      <c r="E3646" t="str">
        <f t="shared" si="56"/>
        <v>296211 - GAMMER DOWNING CAROLE</v>
      </c>
      <c r="F3646" t="s">
        <v>3690</v>
      </c>
      <c r="G3646" t="s">
        <v>67735</v>
      </c>
      <c r="I3646" t="s">
        <v>4298</v>
      </c>
      <c r="J3646" t="s">
        <v>67734</v>
      </c>
      <c r="K3646" t="s">
        <v>67733</v>
      </c>
      <c r="L3646" t="s">
        <v>67732</v>
      </c>
      <c r="N3646" t="s">
        <v>208</v>
      </c>
      <c r="O3646" t="s">
        <v>476</v>
      </c>
      <c r="P3646" t="s">
        <v>476</v>
      </c>
    </row>
    <row r="3647" spans="1:16">
      <c r="A3647" s="484" t="s">
        <v>70134</v>
      </c>
      <c r="B3647" s="485" t="s">
        <v>70133</v>
      </c>
      <c r="C3647" t="s">
        <v>70132</v>
      </c>
      <c r="D3647" t="s">
        <v>70131</v>
      </c>
      <c r="E3647" t="str">
        <f t="shared" si="56"/>
        <v>604290 - FODENO</v>
      </c>
      <c r="F3647" t="s">
        <v>707</v>
      </c>
      <c r="G3647" t="s">
        <v>70130</v>
      </c>
      <c r="I3647" t="s">
        <v>3229</v>
      </c>
      <c r="J3647" t="s">
        <v>70129</v>
      </c>
      <c r="K3647" t="s">
        <v>208</v>
      </c>
      <c r="L3647" t="s">
        <v>70128</v>
      </c>
      <c r="N3647" t="s">
        <v>208</v>
      </c>
      <c r="O3647" t="s">
        <v>476</v>
      </c>
      <c r="P3647" t="s">
        <v>476</v>
      </c>
    </row>
    <row r="3648" spans="1:16">
      <c r="A3648" s="484" t="s">
        <v>4700</v>
      </c>
      <c r="B3648" s="485" t="s">
        <v>4699</v>
      </c>
      <c r="C3648" t="s">
        <v>4698</v>
      </c>
      <c r="D3648" t="s">
        <v>4697</v>
      </c>
      <c r="E3648" t="str">
        <f t="shared" si="56"/>
        <v>87063 - VAELIA</v>
      </c>
      <c r="F3648" t="s">
        <v>4696</v>
      </c>
      <c r="G3648" t="s">
        <v>4695</v>
      </c>
      <c r="H3648" t="s">
        <v>4694</v>
      </c>
      <c r="I3648" t="s">
        <v>1466</v>
      </c>
      <c r="J3648" t="s">
        <v>4693</v>
      </c>
      <c r="K3648" t="s">
        <v>208</v>
      </c>
      <c r="L3648" t="s">
        <v>4692</v>
      </c>
      <c r="N3648" t="s">
        <v>207</v>
      </c>
      <c r="O3648" t="s">
        <v>476</v>
      </c>
      <c r="P3648" t="s">
        <v>476</v>
      </c>
    </row>
    <row r="3649" spans="1:16">
      <c r="A3649" s="484" t="s">
        <v>119014</v>
      </c>
      <c r="B3649" s="485" t="s">
        <v>119013</v>
      </c>
      <c r="C3649" t="s">
        <v>119012</v>
      </c>
      <c r="D3649" t="s">
        <v>118946</v>
      </c>
      <c r="E3649" t="str">
        <f t="shared" si="56"/>
        <v>140016 - APM</v>
      </c>
      <c r="F3649" t="s">
        <v>3498</v>
      </c>
      <c r="G3649" t="s">
        <v>119011</v>
      </c>
      <c r="I3649" t="s">
        <v>626</v>
      </c>
      <c r="J3649" t="s">
        <v>119010</v>
      </c>
      <c r="K3649" t="s">
        <v>208</v>
      </c>
      <c r="L3649" t="s">
        <v>119009</v>
      </c>
      <c r="N3649" t="s">
        <v>208</v>
      </c>
      <c r="O3649" t="s">
        <v>476</v>
      </c>
      <c r="P3649" t="s">
        <v>476</v>
      </c>
    </row>
    <row r="3650" spans="1:16">
      <c r="A3650" s="484" t="s">
        <v>22055</v>
      </c>
      <c r="B3650" s="485" t="s">
        <v>22054</v>
      </c>
      <c r="C3650" t="s">
        <v>22053</v>
      </c>
      <c r="D3650" t="s">
        <v>22053</v>
      </c>
      <c r="E3650" t="str">
        <f t="shared" ref="E3650:E3713" si="57">_xlfn.CONCAT(L3650," - ",D3650)</f>
        <v>680722 - REVEL COM</v>
      </c>
      <c r="F3650" t="s">
        <v>15253</v>
      </c>
      <c r="G3650" t="s">
        <v>22052</v>
      </c>
      <c r="I3650" t="s">
        <v>626</v>
      </c>
      <c r="J3650" t="s">
        <v>22051</v>
      </c>
      <c r="K3650" t="s">
        <v>208</v>
      </c>
      <c r="L3650" t="s">
        <v>22050</v>
      </c>
      <c r="N3650" t="s">
        <v>208</v>
      </c>
      <c r="O3650" t="s">
        <v>476</v>
      </c>
      <c r="P3650" t="s">
        <v>476</v>
      </c>
    </row>
    <row r="3651" spans="1:16">
      <c r="A3651" s="484" t="s">
        <v>10031</v>
      </c>
      <c r="B3651" s="485" t="s">
        <v>10030</v>
      </c>
      <c r="C3651" t="s">
        <v>10029</v>
      </c>
      <c r="D3651" t="s">
        <v>10029</v>
      </c>
      <c r="E3651" t="str">
        <f t="shared" si="57"/>
        <v>144046 - THERADIAG</v>
      </c>
      <c r="F3651" t="s">
        <v>10028</v>
      </c>
      <c r="G3651" t="s">
        <v>10027</v>
      </c>
      <c r="I3651" t="s">
        <v>10026</v>
      </c>
      <c r="J3651" t="s">
        <v>10025</v>
      </c>
      <c r="K3651" t="s">
        <v>10024</v>
      </c>
      <c r="L3651" t="s">
        <v>10023</v>
      </c>
      <c r="N3651" t="s">
        <v>208</v>
      </c>
      <c r="O3651" t="s">
        <v>476</v>
      </c>
      <c r="P3651" t="s">
        <v>476</v>
      </c>
    </row>
    <row r="3652" spans="1:16">
      <c r="A3652" s="484" t="s">
        <v>125957</v>
      </c>
      <c r="B3652" s="485" t="s">
        <v>125956</v>
      </c>
      <c r="C3652" t="s">
        <v>125955</v>
      </c>
      <c r="D3652" t="s">
        <v>125954</v>
      </c>
      <c r="E3652" t="str">
        <f t="shared" si="57"/>
        <v>305431 - ACEPP 69</v>
      </c>
      <c r="F3652" t="s">
        <v>1848</v>
      </c>
      <c r="G3652" t="s">
        <v>125953</v>
      </c>
      <c r="I3652" t="s">
        <v>21660</v>
      </c>
      <c r="K3652" t="s">
        <v>208</v>
      </c>
      <c r="L3652" t="s">
        <v>125952</v>
      </c>
      <c r="N3652" t="s">
        <v>208</v>
      </c>
      <c r="O3652" t="s">
        <v>476</v>
      </c>
      <c r="P3652" t="s">
        <v>476</v>
      </c>
    </row>
    <row r="3653" spans="1:16">
      <c r="A3653" s="484" t="s">
        <v>127001</v>
      </c>
      <c r="B3653" s="485" t="s">
        <v>127000</v>
      </c>
      <c r="C3653" t="s">
        <v>126999</v>
      </c>
      <c r="D3653" t="s">
        <v>126999</v>
      </c>
      <c r="E3653" t="str">
        <f t="shared" si="57"/>
        <v>201583 - ARKANCE SYSTEMS FRANCE</v>
      </c>
      <c r="F3653" t="s">
        <v>85600</v>
      </c>
      <c r="G3653" t="s">
        <v>126998</v>
      </c>
      <c r="I3653" t="s">
        <v>16705</v>
      </c>
      <c r="J3653" t="s">
        <v>126997</v>
      </c>
      <c r="K3653" t="s">
        <v>208</v>
      </c>
      <c r="L3653" t="s">
        <v>126996</v>
      </c>
      <c r="N3653" t="s">
        <v>208</v>
      </c>
      <c r="O3653" t="s">
        <v>476</v>
      </c>
      <c r="P3653" t="s">
        <v>476</v>
      </c>
    </row>
    <row r="3654" spans="1:16">
      <c r="A3654" s="484" t="s">
        <v>31591</v>
      </c>
      <c r="B3654" s="485" t="s">
        <v>31586</v>
      </c>
      <c r="C3654" t="s">
        <v>31585</v>
      </c>
      <c r="D3654" t="s">
        <v>31590</v>
      </c>
      <c r="E3654" t="str">
        <f t="shared" si="57"/>
        <v>569318 - OISE ETUDES LINGUISTIQUES LILLE</v>
      </c>
      <c r="F3654" t="s">
        <v>1086</v>
      </c>
      <c r="G3654" t="s">
        <v>31589</v>
      </c>
      <c r="I3654" t="s">
        <v>1814</v>
      </c>
      <c r="K3654" t="s">
        <v>208</v>
      </c>
      <c r="L3654" t="s">
        <v>31588</v>
      </c>
      <c r="N3654" t="s">
        <v>208</v>
      </c>
      <c r="O3654" t="s">
        <v>476</v>
      </c>
      <c r="P3654" t="s">
        <v>476</v>
      </c>
    </row>
    <row r="3655" spans="1:16">
      <c r="A3655" s="484" t="s">
        <v>31596</v>
      </c>
      <c r="B3655" s="485" t="s">
        <v>31586</v>
      </c>
      <c r="C3655" t="s">
        <v>31585</v>
      </c>
      <c r="D3655" t="s">
        <v>31595</v>
      </c>
      <c r="E3655" t="str">
        <f t="shared" si="57"/>
        <v>560297 - OISE ETUDES LINGUISTIQUES BORDEAUX</v>
      </c>
      <c r="F3655" t="s">
        <v>3001</v>
      </c>
      <c r="G3655" t="s">
        <v>31594</v>
      </c>
      <c r="I3655" t="s">
        <v>749</v>
      </c>
      <c r="J3655" t="s">
        <v>31593</v>
      </c>
      <c r="K3655" t="s">
        <v>208</v>
      </c>
      <c r="L3655" t="s">
        <v>31592</v>
      </c>
      <c r="N3655" t="s">
        <v>208</v>
      </c>
      <c r="O3655" t="s">
        <v>476</v>
      </c>
      <c r="P3655" t="s">
        <v>476</v>
      </c>
    </row>
    <row r="3656" spans="1:16">
      <c r="A3656" s="484" t="s">
        <v>31587</v>
      </c>
      <c r="B3656" s="485" t="s">
        <v>31586</v>
      </c>
      <c r="C3656" t="s">
        <v>31585</v>
      </c>
      <c r="D3656" t="s">
        <v>31584</v>
      </c>
      <c r="E3656" t="str">
        <f t="shared" si="57"/>
        <v>640554 - OISE ETUDES LINGUISTIQUES PARIS</v>
      </c>
      <c r="F3656" t="s">
        <v>21569</v>
      </c>
      <c r="G3656" t="s">
        <v>31583</v>
      </c>
      <c r="I3656" t="s">
        <v>626</v>
      </c>
      <c r="J3656" t="s">
        <v>31582</v>
      </c>
      <c r="K3656" t="s">
        <v>208</v>
      </c>
      <c r="L3656" t="s">
        <v>31581</v>
      </c>
      <c r="N3656" t="s">
        <v>208</v>
      </c>
      <c r="O3656" t="s">
        <v>476</v>
      </c>
      <c r="P3656" t="s">
        <v>476</v>
      </c>
    </row>
    <row r="3657" spans="1:16">
      <c r="A3657" s="484" t="s">
        <v>51911</v>
      </c>
      <c r="B3657" s="485" t="s">
        <v>51910</v>
      </c>
      <c r="C3657" t="s">
        <v>51909</v>
      </c>
      <c r="D3657" t="s">
        <v>51909</v>
      </c>
      <c r="E3657" t="str">
        <f t="shared" si="57"/>
        <v>457747 - INTERACTIF</v>
      </c>
      <c r="F3657" t="s">
        <v>44456</v>
      </c>
      <c r="G3657" t="s">
        <v>51908</v>
      </c>
      <c r="I3657" t="s">
        <v>3138</v>
      </c>
      <c r="K3657" t="s">
        <v>208</v>
      </c>
      <c r="L3657" t="s">
        <v>51907</v>
      </c>
      <c r="N3657" t="s">
        <v>208</v>
      </c>
      <c r="O3657" t="s">
        <v>476</v>
      </c>
      <c r="P3657" t="s">
        <v>476</v>
      </c>
    </row>
    <row r="3658" spans="1:16">
      <c r="A3658" s="484" t="s">
        <v>52577</v>
      </c>
      <c r="B3658" s="485" t="s">
        <v>52576</v>
      </c>
      <c r="C3658" t="s">
        <v>52575</v>
      </c>
      <c r="D3658" t="s">
        <v>52574</v>
      </c>
      <c r="E3658" t="str">
        <f t="shared" si="57"/>
        <v>634232 - ISCOM PARIS</v>
      </c>
      <c r="F3658" t="s">
        <v>10843</v>
      </c>
      <c r="G3658" t="s">
        <v>52573</v>
      </c>
      <c r="I3658" t="s">
        <v>626</v>
      </c>
      <c r="J3658" t="s">
        <v>52572</v>
      </c>
      <c r="K3658" t="s">
        <v>208</v>
      </c>
      <c r="L3658" t="s">
        <v>52571</v>
      </c>
      <c r="N3658" t="s">
        <v>207</v>
      </c>
      <c r="O3658" t="s">
        <v>476</v>
      </c>
      <c r="P3658" t="s">
        <v>476</v>
      </c>
    </row>
    <row r="3659" spans="1:16">
      <c r="A3659" s="484" t="s">
        <v>25568</v>
      </c>
      <c r="B3659" s="485" t="s">
        <v>25567</v>
      </c>
      <c r="C3659" t="s">
        <v>25566</v>
      </c>
      <c r="D3659" t="s">
        <v>25566</v>
      </c>
      <c r="E3659" t="str">
        <f t="shared" si="57"/>
        <v>361756 - PROMAT FORMATION</v>
      </c>
      <c r="F3659" t="s">
        <v>1528</v>
      </c>
      <c r="G3659" t="s">
        <v>25565</v>
      </c>
      <c r="I3659" t="s">
        <v>3229</v>
      </c>
      <c r="J3659" t="s">
        <v>25564</v>
      </c>
      <c r="K3659" t="s">
        <v>208</v>
      </c>
      <c r="L3659" t="s">
        <v>25563</v>
      </c>
      <c r="N3659" t="s">
        <v>208</v>
      </c>
      <c r="O3659" t="s">
        <v>476</v>
      </c>
      <c r="P3659" t="s">
        <v>476</v>
      </c>
    </row>
    <row r="3660" spans="1:16">
      <c r="A3660" s="484" t="s">
        <v>123081</v>
      </c>
      <c r="B3660" s="485" t="s">
        <v>123080</v>
      </c>
      <c r="C3660" t="s">
        <v>123079</v>
      </c>
      <c r="D3660" t="s">
        <v>123078</v>
      </c>
      <c r="E3660" t="str">
        <f t="shared" si="57"/>
        <v>583662 - ADAGES FORMADAGES</v>
      </c>
      <c r="F3660" t="s">
        <v>36308</v>
      </c>
      <c r="G3660" t="s">
        <v>123077</v>
      </c>
      <c r="H3660" t="s">
        <v>123076</v>
      </c>
      <c r="I3660" t="s">
        <v>1542</v>
      </c>
      <c r="J3660" t="s">
        <v>123075</v>
      </c>
      <c r="K3660" t="s">
        <v>208</v>
      </c>
      <c r="L3660" t="s">
        <v>123074</v>
      </c>
      <c r="N3660" t="s">
        <v>208</v>
      </c>
      <c r="O3660" t="s">
        <v>476</v>
      </c>
      <c r="P3660" t="s">
        <v>476</v>
      </c>
    </row>
    <row r="3661" spans="1:16">
      <c r="A3661" s="484" t="s">
        <v>120010</v>
      </c>
      <c r="B3661" s="485" t="s">
        <v>120009</v>
      </c>
      <c r="C3661" t="s">
        <v>120008</v>
      </c>
      <c r="D3661" t="s">
        <v>120007</v>
      </c>
      <c r="E3661" t="str">
        <f t="shared" si="57"/>
        <v>532216 - ORDINAT'HEM</v>
      </c>
      <c r="F3661" t="s">
        <v>8706</v>
      </c>
      <c r="G3661" t="s">
        <v>120006</v>
      </c>
      <c r="I3661" t="s">
        <v>43848</v>
      </c>
      <c r="J3661" t="s">
        <v>120005</v>
      </c>
      <c r="K3661" t="s">
        <v>208</v>
      </c>
      <c r="L3661" t="s">
        <v>120004</v>
      </c>
      <c r="N3661" t="s">
        <v>208</v>
      </c>
      <c r="O3661" t="s">
        <v>476</v>
      </c>
      <c r="P3661" t="s">
        <v>476</v>
      </c>
    </row>
    <row r="3662" spans="1:16">
      <c r="A3662" s="484" t="s">
        <v>18962</v>
      </c>
      <c r="B3662" s="485" t="s">
        <v>18961</v>
      </c>
      <c r="C3662" t="s">
        <v>18960</v>
      </c>
      <c r="D3662" t="s">
        <v>18960</v>
      </c>
      <c r="E3662" t="str">
        <f t="shared" si="57"/>
        <v>519704 - SCIENCES-U PARIS</v>
      </c>
      <c r="F3662" t="s">
        <v>18959</v>
      </c>
      <c r="G3662" t="s">
        <v>18958</v>
      </c>
      <c r="H3662" t="s">
        <v>18957</v>
      </c>
      <c r="I3662" t="s">
        <v>4760</v>
      </c>
      <c r="J3662" t="s">
        <v>18956</v>
      </c>
      <c r="K3662" t="s">
        <v>208</v>
      </c>
      <c r="L3662" t="s">
        <v>18955</v>
      </c>
      <c r="N3662" t="s">
        <v>208</v>
      </c>
      <c r="O3662" t="s">
        <v>476</v>
      </c>
      <c r="P3662" t="s">
        <v>476</v>
      </c>
    </row>
    <row r="3663" spans="1:16">
      <c r="A3663" s="484" t="s">
        <v>4577</v>
      </c>
      <c r="B3663" s="485" t="s">
        <v>4576</v>
      </c>
      <c r="C3663" t="s">
        <v>4575</v>
      </c>
      <c r="D3663" t="s">
        <v>4575</v>
      </c>
      <c r="E3663" t="str">
        <f t="shared" si="57"/>
        <v>593047 - VALEIN PASCALE</v>
      </c>
      <c r="F3663" t="s">
        <v>4574</v>
      </c>
      <c r="G3663" t="s">
        <v>4573</v>
      </c>
      <c r="I3663" t="s">
        <v>4572</v>
      </c>
      <c r="J3663" t="s">
        <v>4571</v>
      </c>
      <c r="K3663" t="s">
        <v>208</v>
      </c>
      <c r="L3663" t="s">
        <v>4570</v>
      </c>
      <c r="N3663" t="s">
        <v>208</v>
      </c>
      <c r="O3663" t="s">
        <v>476</v>
      </c>
      <c r="P3663" t="s">
        <v>476</v>
      </c>
    </row>
    <row r="3664" spans="1:16">
      <c r="A3664" s="484" t="s">
        <v>20045</v>
      </c>
      <c r="B3664" s="485" t="s">
        <v>20044</v>
      </c>
      <c r="C3664" t="s">
        <v>20043</v>
      </c>
      <c r="D3664" t="s">
        <v>20043</v>
      </c>
      <c r="E3664" t="str">
        <f t="shared" si="57"/>
        <v>634517 - SARL FORCES</v>
      </c>
      <c r="F3664" t="s">
        <v>993</v>
      </c>
      <c r="G3664" t="s">
        <v>20042</v>
      </c>
      <c r="I3664" t="s">
        <v>18722</v>
      </c>
      <c r="K3664" t="s">
        <v>208</v>
      </c>
      <c r="L3664" t="s">
        <v>20041</v>
      </c>
      <c r="N3664" t="s">
        <v>208</v>
      </c>
      <c r="O3664" t="s">
        <v>476</v>
      </c>
      <c r="P3664" t="s">
        <v>476</v>
      </c>
    </row>
    <row r="3665" spans="1:16">
      <c r="A3665" s="484" t="s">
        <v>26703</v>
      </c>
      <c r="B3665" s="485" t="s">
        <v>26702</v>
      </c>
      <c r="C3665" t="s">
        <v>26701</v>
      </c>
      <c r="D3665" t="s">
        <v>26700</v>
      </c>
      <c r="E3665" t="str">
        <f t="shared" si="57"/>
        <v>493806 - AGRO HALL PRAXENS</v>
      </c>
      <c r="F3665" t="s">
        <v>8706</v>
      </c>
      <c r="G3665" t="s">
        <v>26699</v>
      </c>
      <c r="I3665" t="s">
        <v>7856</v>
      </c>
      <c r="J3665" t="s">
        <v>26698</v>
      </c>
      <c r="K3665" t="s">
        <v>208</v>
      </c>
      <c r="L3665" t="s">
        <v>26697</v>
      </c>
      <c r="N3665" t="s">
        <v>208</v>
      </c>
      <c r="O3665" t="s">
        <v>476</v>
      </c>
      <c r="P3665" t="s">
        <v>476</v>
      </c>
    </row>
    <row r="3666" spans="1:16">
      <c r="A3666" s="484" t="s">
        <v>72713</v>
      </c>
      <c r="B3666" s="485" t="s">
        <v>72712</v>
      </c>
      <c r="C3666" t="s">
        <v>72711</v>
      </c>
      <c r="D3666" t="s">
        <v>72710</v>
      </c>
      <c r="E3666" t="str">
        <f t="shared" si="57"/>
        <v>530669 - FRCUMA OUEST</v>
      </c>
      <c r="F3666" t="s">
        <v>9019</v>
      </c>
      <c r="G3666" t="s">
        <v>72709</v>
      </c>
      <c r="H3666" t="s">
        <v>72708</v>
      </c>
      <c r="I3666" t="s">
        <v>3364</v>
      </c>
      <c r="J3666" t="s">
        <v>72707</v>
      </c>
      <c r="K3666" t="s">
        <v>208</v>
      </c>
      <c r="L3666" t="s">
        <v>72706</v>
      </c>
      <c r="N3666" t="s">
        <v>208</v>
      </c>
      <c r="O3666" t="s">
        <v>476</v>
      </c>
      <c r="P3666" t="s">
        <v>476</v>
      </c>
    </row>
    <row r="3667" spans="1:16">
      <c r="A3667" s="484" t="s">
        <v>84661</v>
      </c>
      <c r="B3667" s="485" t="s">
        <v>84660</v>
      </c>
      <c r="C3667" t="s">
        <v>84659</v>
      </c>
      <c r="D3667" t="s">
        <v>84658</v>
      </c>
      <c r="E3667" t="str">
        <f t="shared" si="57"/>
        <v>611797 - ECOLE DE CONDUITE PREZEAU MONTAIGU</v>
      </c>
      <c r="F3667" t="s">
        <v>1328</v>
      </c>
      <c r="G3667" t="s">
        <v>84657</v>
      </c>
      <c r="I3667" t="s">
        <v>2451</v>
      </c>
      <c r="J3667" t="s">
        <v>84656</v>
      </c>
      <c r="K3667" t="s">
        <v>208</v>
      </c>
      <c r="L3667" t="s">
        <v>84655</v>
      </c>
      <c r="N3667" t="s">
        <v>208</v>
      </c>
      <c r="O3667" t="s">
        <v>476</v>
      </c>
      <c r="P3667" t="s">
        <v>476</v>
      </c>
    </row>
    <row r="3668" spans="1:16">
      <c r="A3668" s="484" t="s">
        <v>38939</v>
      </c>
      <c r="B3668" s="485" t="s">
        <v>38938</v>
      </c>
      <c r="C3668" t="s">
        <v>38937</v>
      </c>
      <c r="D3668" t="s">
        <v>38936</v>
      </c>
      <c r="E3668" t="str">
        <f t="shared" si="57"/>
        <v>383090 - MFR POINTEL</v>
      </c>
      <c r="F3668" t="s">
        <v>1258</v>
      </c>
      <c r="G3668" t="s">
        <v>38935</v>
      </c>
      <c r="I3668" t="s">
        <v>38934</v>
      </c>
      <c r="J3668" t="s">
        <v>38933</v>
      </c>
      <c r="K3668" t="s">
        <v>208</v>
      </c>
      <c r="L3668" t="s">
        <v>38932</v>
      </c>
      <c r="N3668" t="s">
        <v>208</v>
      </c>
      <c r="O3668" t="s">
        <v>476</v>
      </c>
      <c r="P3668" t="s">
        <v>476</v>
      </c>
    </row>
    <row r="3669" spans="1:16">
      <c r="A3669" s="484" t="s">
        <v>122043</v>
      </c>
      <c r="B3669" s="485" t="s">
        <v>122042</v>
      </c>
      <c r="C3669" t="s">
        <v>122041</v>
      </c>
      <c r="D3669" t="s">
        <v>122040</v>
      </c>
      <c r="E3669" t="str">
        <f t="shared" si="57"/>
        <v>599890 - AVFT</v>
      </c>
      <c r="F3669" t="s">
        <v>12003</v>
      </c>
      <c r="G3669" t="s">
        <v>122039</v>
      </c>
      <c r="I3669" t="s">
        <v>626</v>
      </c>
      <c r="J3669" t="s">
        <v>122038</v>
      </c>
      <c r="K3669" t="s">
        <v>208</v>
      </c>
      <c r="L3669" t="s">
        <v>122037</v>
      </c>
      <c r="N3669" t="s">
        <v>208</v>
      </c>
      <c r="O3669" t="s">
        <v>476</v>
      </c>
      <c r="P3669" t="s">
        <v>476</v>
      </c>
    </row>
    <row r="3670" spans="1:16">
      <c r="A3670" s="484" t="s">
        <v>53192</v>
      </c>
      <c r="B3670" s="485" t="s">
        <v>53191</v>
      </c>
      <c r="C3670" t="s">
        <v>53190</v>
      </c>
      <c r="D3670" t="s">
        <v>53190</v>
      </c>
      <c r="E3670" t="str">
        <f t="shared" si="57"/>
        <v>361586 - INSTITUT NICOLAS BARRE</v>
      </c>
      <c r="F3670" t="s">
        <v>1077</v>
      </c>
      <c r="G3670" t="s">
        <v>53189</v>
      </c>
      <c r="H3670" t="s">
        <v>53188</v>
      </c>
      <c r="I3670" t="s">
        <v>22605</v>
      </c>
      <c r="J3670" t="s">
        <v>53187</v>
      </c>
      <c r="K3670" t="s">
        <v>208</v>
      </c>
      <c r="L3670" t="s">
        <v>53186</v>
      </c>
      <c r="N3670" t="s">
        <v>208</v>
      </c>
      <c r="O3670" t="s">
        <v>476</v>
      </c>
      <c r="P3670" t="s">
        <v>476</v>
      </c>
    </row>
    <row r="3671" spans="1:16">
      <c r="A3671" s="484" t="s">
        <v>112104</v>
      </c>
      <c r="B3671" s="485" t="s">
        <v>112103</v>
      </c>
      <c r="C3671" t="s">
        <v>112102</v>
      </c>
      <c r="D3671" t="s">
        <v>112101</v>
      </c>
      <c r="E3671" t="str">
        <f t="shared" si="57"/>
        <v>442434 - BRISSET PARTENAIRES</v>
      </c>
      <c r="F3671" t="s">
        <v>1077</v>
      </c>
      <c r="G3671" t="s">
        <v>112100</v>
      </c>
      <c r="H3671" t="s">
        <v>112099</v>
      </c>
      <c r="I3671" t="s">
        <v>8759</v>
      </c>
      <c r="J3671" t="s">
        <v>112098</v>
      </c>
      <c r="K3671" t="s">
        <v>208</v>
      </c>
      <c r="L3671" t="s">
        <v>112097</v>
      </c>
      <c r="N3671" t="s">
        <v>208</v>
      </c>
      <c r="O3671" t="s">
        <v>476</v>
      </c>
      <c r="P3671" t="s">
        <v>476</v>
      </c>
    </row>
    <row r="3672" spans="1:16">
      <c r="A3672" s="484" t="s">
        <v>126081</v>
      </c>
      <c r="B3672" s="485" t="s">
        <v>126080</v>
      </c>
      <c r="C3672" t="s">
        <v>126079</v>
      </c>
      <c r="D3672" t="s">
        <v>126078</v>
      </c>
      <c r="E3672" t="str">
        <f t="shared" si="57"/>
        <v>544413 - AGCNAM FRANCHE COMTE</v>
      </c>
      <c r="F3672" t="s">
        <v>21774</v>
      </c>
      <c r="G3672" t="s">
        <v>126077</v>
      </c>
      <c r="I3672" t="s">
        <v>3271</v>
      </c>
      <c r="J3672" t="s">
        <v>126076</v>
      </c>
      <c r="K3672" t="s">
        <v>208</v>
      </c>
      <c r="L3672" t="s">
        <v>126075</v>
      </c>
      <c r="N3672" t="s">
        <v>207</v>
      </c>
      <c r="O3672" t="s">
        <v>476</v>
      </c>
      <c r="P3672" t="s">
        <v>476</v>
      </c>
    </row>
    <row r="3673" spans="1:16">
      <c r="A3673" s="484" t="s">
        <v>57143</v>
      </c>
      <c r="B3673" s="485" t="s">
        <v>57142</v>
      </c>
      <c r="C3673" t="s">
        <v>57141</v>
      </c>
      <c r="D3673" t="s">
        <v>57140</v>
      </c>
      <c r="E3673" t="str">
        <f t="shared" si="57"/>
        <v>329990 - IBEP RENNES</v>
      </c>
      <c r="F3673" t="s">
        <v>2572</v>
      </c>
      <c r="G3673" t="s">
        <v>57139</v>
      </c>
      <c r="I3673" t="s">
        <v>3364</v>
      </c>
      <c r="J3673" t="s">
        <v>57138</v>
      </c>
      <c r="K3673" t="s">
        <v>208</v>
      </c>
      <c r="L3673" t="s">
        <v>57137</v>
      </c>
      <c r="N3673" t="s">
        <v>207</v>
      </c>
      <c r="O3673" t="s">
        <v>476</v>
      </c>
      <c r="P3673" t="s">
        <v>476</v>
      </c>
    </row>
    <row r="3674" spans="1:16">
      <c r="A3674" s="484" t="s">
        <v>124344</v>
      </c>
      <c r="B3674" s="485" t="s">
        <v>124343</v>
      </c>
      <c r="C3674" t="s">
        <v>124342</v>
      </c>
      <c r="D3674" t="s">
        <v>124341</v>
      </c>
      <c r="E3674" t="str">
        <f t="shared" si="57"/>
        <v>662811 - ADEM</v>
      </c>
      <c r="F3674" t="s">
        <v>14086</v>
      </c>
      <c r="G3674" t="s">
        <v>124340</v>
      </c>
      <c r="I3674" t="s">
        <v>65619</v>
      </c>
      <c r="J3674" t="s">
        <v>124339</v>
      </c>
      <c r="K3674" t="s">
        <v>208</v>
      </c>
      <c r="L3674" t="s">
        <v>124338</v>
      </c>
      <c r="N3674" t="s">
        <v>208</v>
      </c>
      <c r="O3674" t="s">
        <v>476</v>
      </c>
      <c r="P3674" t="s">
        <v>476</v>
      </c>
    </row>
    <row r="3675" spans="1:16">
      <c r="A3675" s="484" t="s">
        <v>4715</v>
      </c>
      <c r="B3675" s="485" t="s">
        <v>4714</v>
      </c>
      <c r="C3675" t="s">
        <v>4713</v>
      </c>
      <c r="D3675" t="s">
        <v>4712</v>
      </c>
      <c r="E3675" t="str">
        <f t="shared" si="57"/>
        <v>608737 - VALT33</v>
      </c>
      <c r="F3675" t="s">
        <v>3384</v>
      </c>
      <c r="G3675" t="s">
        <v>4711</v>
      </c>
      <c r="I3675" t="s">
        <v>749</v>
      </c>
      <c r="J3675" t="s">
        <v>4710</v>
      </c>
      <c r="K3675" t="s">
        <v>208</v>
      </c>
      <c r="L3675" t="s">
        <v>4709</v>
      </c>
      <c r="N3675" t="s">
        <v>208</v>
      </c>
      <c r="O3675" t="s">
        <v>476</v>
      </c>
      <c r="P3675" t="s">
        <v>476</v>
      </c>
    </row>
    <row r="3676" spans="1:16">
      <c r="A3676" s="484" t="s">
        <v>69784</v>
      </c>
      <c r="B3676" s="485" t="s">
        <v>69783</v>
      </c>
      <c r="C3676" t="s">
        <v>69782</v>
      </c>
      <c r="D3676" t="s">
        <v>69781</v>
      </c>
      <c r="E3676" t="str">
        <f t="shared" si="57"/>
        <v>198365 - AFPP DE TOURAINE</v>
      </c>
      <c r="F3676" t="s">
        <v>1077</v>
      </c>
      <c r="G3676" t="s">
        <v>69780</v>
      </c>
      <c r="I3676" t="s">
        <v>1799</v>
      </c>
      <c r="J3676" t="s">
        <v>69779</v>
      </c>
      <c r="K3676" t="s">
        <v>208</v>
      </c>
      <c r="L3676" t="s">
        <v>69778</v>
      </c>
      <c r="N3676" t="s">
        <v>208</v>
      </c>
      <c r="O3676" t="s">
        <v>476</v>
      </c>
      <c r="P3676" t="s">
        <v>476</v>
      </c>
    </row>
    <row r="3677" spans="1:16">
      <c r="A3677" s="484" t="s">
        <v>119028</v>
      </c>
      <c r="B3677" s="485" t="s">
        <v>119027</v>
      </c>
      <c r="C3677" t="s">
        <v>119026</v>
      </c>
      <c r="D3677" t="s">
        <v>119025</v>
      </c>
      <c r="E3677" t="str">
        <f t="shared" si="57"/>
        <v>435909 - AFPE</v>
      </c>
      <c r="F3677" t="s">
        <v>2524</v>
      </c>
      <c r="G3677" t="s">
        <v>119024</v>
      </c>
      <c r="H3677" t="s">
        <v>17104</v>
      </c>
      <c r="I3677" t="s">
        <v>12251</v>
      </c>
      <c r="J3677" t="s">
        <v>119023</v>
      </c>
      <c r="K3677" t="s">
        <v>208</v>
      </c>
      <c r="L3677" t="s">
        <v>119022</v>
      </c>
      <c r="N3677" t="s">
        <v>208</v>
      </c>
      <c r="O3677" t="s">
        <v>476</v>
      </c>
      <c r="P3677" t="s">
        <v>476</v>
      </c>
    </row>
    <row r="3678" spans="1:16">
      <c r="A3678" s="484" t="s">
        <v>116451</v>
      </c>
      <c r="B3678" s="485" t="s">
        <v>116450</v>
      </c>
      <c r="C3678" t="s">
        <v>116449</v>
      </c>
      <c r="D3678" t="s">
        <v>116449</v>
      </c>
      <c r="E3678" t="str">
        <f t="shared" si="57"/>
        <v>341599 - AUTO ECOLE EUGENE</v>
      </c>
      <c r="F3678" t="s">
        <v>1857</v>
      </c>
      <c r="G3678" t="s">
        <v>116448</v>
      </c>
      <c r="I3678" t="s">
        <v>12211</v>
      </c>
      <c r="K3678" t="s">
        <v>208</v>
      </c>
      <c r="L3678" t="s">
        <v>116447</v>
      </c>
      <c r="N3678" t="s">
        <v>208</v>
      </c>
      <c r="O3678" t="s">
        <v>476</v>
      </c>
      <c r="P3678" t="s">
        <v>476</v>
      </c>
    </row>
    <row r="3679" spans="1:16">
      <c r="A3679" s="484" t="s">
        <v>57155</v>
      </c>
      <c r="B3679" s="485" t="s">
        <v>57154</v>
      </c>
      <c r="C3679" t="s">
        <v>57153</v>
      </c>
      <c r="D3679" t="s">
        <v>57153</v>
      </c>
      <c r="E3679" t="str">
        <f t="shared" si="57"/>
        <v>371749 - INSTITUT BIOFORCE</v>
      </c>
      <c r="F3679" t="s">
        <v>2572</v>
      </c>
      <c r="G3679" t="s">
        <v>57152</v>
      </c>
      <c r="I3679" t="s">
        <v>26013</v>
      </c>
      <c r="J3679" t="s">
        <v>57151</v>
      </c>
      <c r="K3679" t="s">
        <v>208</v>
      </c>
      <c r="L3679" t="s">
        <v>57150</v>
      </c>
      <c r="N3679" t="s">
        <v>208</v>
      </c>
      <c r="O3679" t="s">
        <v>476</v>
      </c>
      <c r="P3679" t="s">
        <v>476</v>
      </c>
    </row>
    <row r="3680" spans="1:16">
      <c r="A3680" s="484" t="s">
        <v>113800</v>
      </c>
      <c r="B3680" s="485" t="s">
        <v>113799</v>
      </c>
      <c r="C3680" t="s">
        <v>113798</v>
      </c>
      <c r="D3680" t="s">
        <v>113797</v>
      </c>
      <c r="E3680" t="str">
        <f t="shared" si="57"/>
        <v>630044 - BGE ANJOU MAINE TRELAZE</v>
      </c>
      <c r="F3680" t="s">
        <v>42921</v>
      </c>
      <c r="G3680" t="s">
        <v>113796</v>
      </c>
      <c r="I3680" t="s">
        <v>43166</v>
      </c>
      <c r="J3680" t="s">
        <v>113795</v>
      </c>
      <c r="K3680" t="s">
        <v>208</v>
      </c>
      <c r="L3680" t="s">
        <v>113794</v>
      </c>
      <c r="N3680" t="s">
        <v>208</v>
      </c>
      <c r="O3680" t="s">
        <v>476</v>
      </c>
      <c r="P3680" t="s">
        <v>476</v>
      </c>
    </row>
    <row r="3681" spans="1:16">
      <c r="A3681" s="484" t="s">
        <v>41312</v>
      </c>
      <c r="B3681" s="485" t="s">
        <v>41311</v>
      </c>
      <c r="C3681" t="s">
        <v>41310</v>
      </c>
      <c r="D3681" t="s">
        <v>41309</v>
      </c>
      <c r="E3681" t="str">
        <f t="shared" si="57"/>
        <v>441399 - LEAP LES BUISSONNETS</v>
      </c>
      <c r="F3681" t="s">
        <v>1191</v>
      </c>
      <c r="G3681" t="s">
        <v>41308</v>
      </c>
      <c r="I3681" t="s">
        <v>41307</v>
      </c>
      <c r="J3681" t="s">
        <v>41306</v>
      </c>
      <c r="K3681" t="s">
        <v>208</v>
      </c>
      <c r="L3681" t="s">
        <v>41305</v>
      </c>
      <c r="N3681" t="s">
        <v>208</v>
      </c>
      <c r="O3681" t="s">
        <v>476</v>
      </c>
      <c r="P3681" t="s">
        <v>476</v>
      </c>
    </row>
    <row r="3682" spans="1:16">
      <c r="A3682" s="484" t="s">
        <v>127407</v>
      </c>
      <c r="B3682" s="485" t="s">
        <v>127406</v>
      </c>
      <c r="C3682" t="s">
        <v>127405</v>
      </c>
      <c r="D3682" t="s">
        <v>127404</v>
      </c>
      <c r="E3682" t="str">
        <f t="shared" si="57"/>
        <v>514925 - ARACT PAYS DE LA LOIRE</v>
      </c>
      <c r="F3682" t="s">
        <v>19402</v>
      </c>
      <c r="G3682" t="s">
        <v>127403</v>
      </c>
      <c r="H3682" t="s">
        <v>127402</v>
      </c>
      <c r="I3682" t="s">
        <v>7830</v>
      </c>
      <c r="J3682" t="s">
        <v>127401</v>
      </c>
      <c r="K3682" t="s">
        <v>208</v>
      </c>
      <c r="L3682" t="s">
        <v>127400</v>
      </c>
      <c r="N3682" t="s">
        <v>208</v>
      </c>
      <c r="O3682" t="s">
        <v>476</v>
      </c>
      <c r="P3682" t="s">
        <v>476</v>
      </c>
    </row>
    <row r="3683" spans="1:16">
      <c r="A3683" s="484" t="s">
        <v>58215</v>
      </c>
      <c r="B3683" s="485" t="s">
        <v>58209</v>
      </c>
      <c r="C3683" t="s">
        <v>58214</v>
      </c>
      <c r="D3683" t="s">
        <v>58213</v>
      </c>
      <c r="E3683" t="str">
        <f t="shared" si="57"/>
        <v>103925 - INETUM SOFTWARE FRANCE - GFI PROGICIELS NIMES</v>
      </c>
      <c r="F3683" t="s">
        <v>13622</v>
      </c>
      <c r="G3683" t="s">
        <v>58212</v>
      </c>
      <c r="I3683" t="s">
        <v>1321</v>
      </c>
      <c r="K3683" t="s">
        <v>208</v>
      </c>
      <c r="L3683" t="s">
        <v>58211</v>
      </c>
      <c r="N3683" t="s">
        <v>208</v>
      </c>
      <c r="O3683" t="s">
        <v>476</v>
      </c>
      <c r="P3683" t="s">
        <v>476</v>
      </c>
    </row>
    <row r="3684" spans="1:16">
      <c r="A3684" s="484" t="s">
        <v>58223</v>
      </c>
      <c r="B3684" s="485" t="s">
        <v>58209</v>
      </c>
      <c r="C3684" t="s">
        <v>58222</v>
      </c>
      <c r="D3684" t="s">
        <v>58221</v>
      </c>
      <c r="E3684" t="str">
        <f t="shared" si="57"/>
        <v>646854 - INETUM SOFTWARE FRANCE ORTHEZ</v>
      </c>
      <c r="F3684" t="s">
        <v>37278</v>
      </c>
      <c r="G3684" t="s">
        <v>58220</v>
      </c>
      <c r="H3684" t="s">
        <v>58219</v>
      </c>
      <c r="I3684" t="s">
        <v>58218</v>
      </c>
      <c r="J3684" t="s">
        <v>58217</v>
      </c>
      <c r="K3684" t="s">
        <v>208</v>
      </c>
      <c r="L3684" t="s">
        <v>58216</v>
      </c>
      <c r="N3684" t="s">
        <v>208</v>
      </c>
      <c r="O3684" t="s">
        <v>476</v>
      </c>
      <c r="P3684" t="s">
        <v>476</v>
      </c>
    </row>
    <row r="3685" spans="1:16">
      <c r="A3685" s="484" t="s">
        <v>58210</v>
      </c>
      <c r="B3685" s="485" t="s">
        <v>58209</v>
      </c>
      <c r="C3685" t="s">
        <v>58208</v>
      </c>
      <c r="D3685" t="s">
        <v>58207</v>
      </c>
      <c r="E3685" t="str">
        <f t="shared" si="57"/>
        <v>500501 - INETUM SOFTWARE FRANCE SAINT OUEN</v>
      </c>
      <c r="F3685" t="s">
        <v>11721</v>
      </c>
      <c r="G3685" t="s">
        <v>58206</v>
      </c>
      <c r="I3685" t="s">
        <v>2194</v>
      </c>
      <c r="J3685" t="s">
        <v>58205</v>
      </c>
      <c r="K3685" t="s">
        <v>208</v>
      </c>
      <c r="L3685" t="s">
        <v>58204</v>
      </c>
      <c r="N3685" t="s">
        <v>208</v>
      </c>
      <c r="O3685" t="s">
        <v>476</v>
      </c>
      <c r="P3685" t="s">
        <v>476</v>
      </c>
    </row>
    <row r="3686" spans="1:16">
      <c r="A3686" s="484" t="s">
        <v>24081</v>
      </c>
      <c r="B3686" s="485" t="s">
        <v>24080</v>
      </c>
      <c r="C3686" t="s">
        <v>24079</v>
      </c>
      <c r="D3686" t="s">
        <v>24079</v>
      </c>
      <c r="E3686" t="str">
        <f t="shared" si="57"/>
        <v>575033 - QUITAUD GERALD - ATELIER VERT LUMIERE</v>
      </c>
      <c r="F3686" t="s">
        <v>2572</v>
      </c>
      <c r="G3686" t="s">
        <v>24078</v>
      </c>
      <c r="I3686" t="s">
        <v>959</v>
      </c>
      <c r="J3686" t="s">
        <v>24077</v>
      </c>
      <c r="K3686" t="s">
        <v>208</v>
      </c>
      <c r="L3686" t="s">
        <v>24076</v>
      </c>
      <c r="N3686" t="s">
        <v>208</v>
      </c>
      <c r="O3686" t="s">
        <v>476</v>
      </c>
      <c r="P3686" t="s">
        <v>476</v>
      </c>
    </row>
    <row r="3687" spans="1:16">
      <c r="A3687" s="484" t="s">
        <v>65975</v>
      </c>
      <c r="B3687" s="485" t="s">
        <v>65974</v>
      </c>
      <c r="C3687" t="s">
        <v>65973</v>
      </c>
      <c r="D3687" t="s">
        <v>65972</v>
      </c>
      <c r="E3687" t="str">
        <f t="shared" si="57"/>
        <v>455921 - GONNEAU PIERRE JEAN</v>
      </c>
      <c r="F3687" t="s">
        <v>831</v>
      </c>
      <c r="G3687" t="s">
        <v>65971</v>
      </c>
      <c r="I3687" t="s">
        <v>4390</v>
      </c>
      <c r="J3687" t="s">
        <v>65970</v>
      </c>
      <c r="K3687" t="s">
        <v>208</v>
      </c>
      <c r="L3687" t="s">
        <v>65969</v>
      </c>
      <c r="N3687" t="s">
        <v>208</v>
      </c>
      <c r="O3687" t="s">
        <v>476</v>
      </c>
      <c r="P3687" t="s">
        <v>476</v>
      </c>
    </row>
    <row r="3688" spans="1:16">
      <c r="A3688" s="484" t="s">
        <v>82419</v>
      </c>
      <c r="B3688" s="485" t="s">
        <v>82418</v>
      </c>
      <c r="C3688" t="s">
        <v>82417</v>
      </c>
      <c r="D3688" t="s">
        <v>82417</v>
      </c>
      <c r="E3688" t="str">
        <f t="shared" si="57"/>
        <v>483618 - EDUCATION ET FORMATION</v>
      </c>
      <c r="F3688" t="s">
        <v>707</v>
      </c>
      <c r="G3688" t="s">
        <v>82416</v>
      </c>
      <c r="I3688" t="s">
        <v>4645</v>
      </c>
      <c r="J3688" t="s">
        <v>82415</v>
      </c>
      <c r="K3688" t="s">
        <v>208</v>
      </c>
      <c r="L3688" t="s">
        <v>82414</v>
      </c>
      <c r="N3688" t="s">
        <v>208</v>
      </c>
      <c r="O3688" t="s">
        <v>476</v>
      </c>
      <c r="P3688" t="s">
        <v>476</v>
      </c>
    </row>
    <row r="3689" spans="1:16">
      <c r="A3689" s="484" t="s">
        <v>123221</v>
      </c>
      <c r="B3689" s="485" t="s">
        <v>123220</v>
      </c>
      <c r="C3689" t="s">
        <v>123219</v>
      </c>
      <c r="D3689" t="s">
        <v>123218</v>
      </c>
      <c r="E3689" t="str">
        <f t="shared" si="57"/>
        <v>545181 - APSV</v>
      </c>
      <c r="F3689" t="s">
        <v>1086</v>
      </c>
      <c r="G3689" t="s">
        <v>69412</v>
      </c>
      <c r="I3689" t="s">
        <v>7052</v>
      </c>
      <c r="J3689" t="s">
        <v>123217</v>
      </c>
      <c r="K3689" t="s">
        <v>208</v>
      </c>
      <c r="L3689" t="s">
        <v>123216</v>
      </c>
      <c r="N3689" t="s">
        <v>208</v>
      </c>
      <c r="O3689" t="s">
        <v>476</v>
      </c>
      <c r="P3689" t="s">
        <v>476</v>
      </c>
    </row>
    <row r="3690" spans="1:16">
      <c r="A3690" s="484" t="s">
        <v>116346</v>
      </c>
      <c r="B3690" s="485" t="s">
        <v>116345</v>
      </c>
      <c r="C3690" t="s">
        <v>116344</v>
      </c>
      <c r="D3690" t="s">
        <v>116343</v>
      </c>
      <c r="E3690" t="str">
        <f t="shared" si="57"/>
        <v>240151 - MGF</v>
      </c>
      <c r="F3690" t="s">
        <v>1352</v>
      </c>
      <c r="G3690" t="s">
        <v>116342</v>
      </c>
      <c r="I3690" t="s">
        <v>4213</v>
      </c>
      <c r="J3690" t="s">
        <v>116341</v>
      </c>
      <c r="K3690" t="s">
        <v>208</v>
      </c>
      <c r="L3690" t="s">
        <v>116340</v>
      </c>
      <c r="N3690" t="s">
        <v>208</v>
      </c>
      <c r="O3690" t="s">
        <v>476</v>
      </c>
      <c r="P3690" t="s">
        <v>476</v>
      </c>
    </row>
    <row r="3691" spans="1:16">
      <c r="A3691" s="484" t="s">
        <v>120495</v>
      </c>
      <c r="B3691" s="485" t="s">
        <v>120494</v>
      </c>
      <c r="C3691" t="s">
        <v>120493</v>
      </c>
      <c r="D3691" t="s">
        <v>120492</v>
      </c>
      <c r="E3691" t="str">
        <f t="shared" si="57"/>
        <v>281372 - AMP</v>
      </c>
      <c r="F3691" t="s">
        <v>1952</v>
      </c>
      <c r="G3691" t="s">
        <v>120491</v>
      </c>
      <c r="I3691" t="s">
        <v>7159</v>
      </c>
      <c r="J3691" t="s">
        <v>120490</v>
      </c>
      <c r="K3691" t="s">
        <v>120489</v>
      </c>
      <c r="L3691" t="s">
        <v>120488</v>
      </c>
      <c r="N3691" t="s">
        <v>208</v>
      </c>
      <c r="O3691" t="s">
        <v>476</v>
      </c>
      <c r="P3691" t="s">
        <v>476</v>
      </c>
    </row>
    <row r="3692" spans="1:16">
      <c r="A3692" s="484" t="s">
        <v>118914</v>
      </c>
      <c r="B3692" s="485" t="s">
        <v>118913</v>
      </c>
      <c r="C3692" t="s">
        <v>118912</v>
      </c>
      <c r="D3692" t="s">
        <v>118911</v>
      </c>
      <c r="E3692" t="str">
        <f t="shared" si="57"/>
        <v>151245 - CEMEA PICARDIE</v>
      </c>
      <c r="F3692" t="s">
        <v>47074</v>
      </c>
      <c r="G3692" t="s">
        <v>118910</v>
      </c>
      <c r="I3692" t="s">
        <v>1806</v>
      </c>
      <c r="J3692" t="s">
        <v>118909</v>
      </c>
      <c r="K3692" t="s">
        <v>118908</v>
      </c>
      <c r="L3692" t="s">
        <v>118907</v>
      </c>
      <c r="N3692" t="s">
        <v>208</v>
      </c>
      <c r="O3692" t="s">
        <v>476</v>
      </c>
      <c r="P3692" t="s">
        <v>476</v>
      </c>
    </row>
    <row r="3693" spans="1:16">
      <c r="A3693" s="484" t="s">
        <v>120547</v>
      </c>
      <c r="B3693" s="485" t="s">
        <v>120546</v>
      </c>
      <c r="C3693" t="s">
        <v>120545</v>
      </c>
      <c r="D3693" t="s">
        <v>120544</v>
      </c>
      <c r="E3693" t="str">
        <f t="shared" si="57"/>
        <v>171499 - AMDOR 2000</v>
      </c>
      <c r="F3693" t="s">
        <v>1710</v>
      </c>
      <c r="G3693" t="s">
        <v>120543</v>
      </c>
      <c r="H3693" t="s">
        <v>120542</v>
      </c>
      <c r="I3693" t="s">
        <v>6917</v>
      </c>
      <c r="J3693" t="s">
        <v>120541</v>
      </c>
      <c r="K3693" t="s">
        <v>208</v>
      </c>
      <c r="L3693" t="s">
        <v>120540</v>
      </c>
      <c r="N3693" t="s">
        <v>208</v>
      </c>
      <c r="O3693" t="s">
        <v>476</v>
      </c>
      <c r="P3693" t="s">
        <v>476</v>
      </c>
    </row>
    <row r="3694" spans="1:16">
      <c r="A3694" s="484" t="s">
        <v>77186</v>
      </c>
      <c r="B3694" s="485" t="s">
        <v>77185</v>
      </c>
      <c r="C3694" t="s">
        <v>77184</v>
      </c>
      <c r="D3694" t="s">
        <v>77184</v>
      </c>
      <c r="E3694" t="str">
        <f t="shared" si="57"/>
        <v>497058 - ETPEC GIORGIFONT II</v>
      </c>
      <c r="F3694" t="s">
        <v>8866</v>
      </c>
      <c r="G3694" t="s">
        <v>77183</v>
      </c>
      <c r="I3694" t="s">
        <v>1906</v>
      </c>
      <c r="J3694" t="s">
        <v>77182</v>
      </c>
      <c r="K3694" t="s">
        <v>208</v>
      </c>
      <c r="L3694" t="s">
        <v>77181</v>
      </c>
      <c r="N3694" t="s">
        <v>208</v>
      </c>
      <c r="O3694" t="s">
        <v>476</v>
      </c>
      <c r="P3694" t="s">
        <v>476</v>
      </c>
    </row>
    <row r="3695" spans="1:16">
      <c r="A3695" s="484" t="s">
        <v>83993</v>
      </c>
      <c r="B3695" s="485" t="s">
        <v>83992</v>
      </c>
      <c r="C3695" t="s">
        <v>83991</v>
      </c>
      <c r="D3695" t="s">
        <v>83991</v>
      </c>
      <c r="E3695" t="str">
        <f t="shared" si="57"/>
        <v>477461 - ECOLE DU VIN DE FRANCE PARIS 12</v>
      </c>
      <c r="F3695" t="s">
        <v>707</v>
      </c>
      <c r="G3695" t="s">
        <v>83990</v>
      </c>
      <c r="I3695" t="s">
        <v>8273</v>
      </c>
      <c r="J3695" t="s">
        <v>83989</v>
      </c>
      <c r="K3695" t="s">
        <v>208</v>
      </c>
      <c r="L3695" t="s">
        <v>83988</v>
      </c>
      <c r="N3695" t="s">
        <v>208</v>
      </c>
      <c r="O3695" t="s">
        <v>476</v>
      </c>
      <c r="P3695" t="s">
        <v>476</v>
      </c>
    </row>
    <row r="3696" spans="1:16">
      <c r="A3696" s="484" t="s">
        <v>114308</v>
      </c>
      <c r="B3696" s="485" t="s">
        <v>114307</v>
      </c>
      <c r="C3696" t="s">
        <v>114306</v>
      </c>
      <c r="D3696" t="s">
        <v>114305</v>
      </c>
      <c r="E3696" t="str">
        <f t="shared" si="57"/>
        <v>608555 - BELLONI ALEXANDRE</v>
      </c>
      <c r="F3696" t="s">
        <v>2416</v>
      </c>
      <c r="G3696" t="s">
        <v>114304</v>
      </c>
      <c r="H3696" t="s">
        <v>114303</v>
      </c>
      <c r="I3696" t="s">
        <v>23702</v>
      </c>
      <c r="J3696" t="s">
        <v>114302</v>
      </c>
      <c r="K3696" t="s">
        <v>208</v>
      </c>
      <c r="L3696" t="s">
        <v>114301</v>
      </c>
      <c r="N3696" t="s">
        <v>208</v>
      </c>
      <c r="O3696" t="s">
        <v>476</v>
      </c>
      <c r="P3696" t="s">
        <v>476</v>
      </c>
    </row>
    <row r="3697" spans="1:16">
      <c r="A3697" s="484" t="s">
        <v>116673</v>
      </c>
      <c r="B3697" s="485" t="s">
        <v>116672</v>
      </c>
      <c r="C3697" t="s">
        <v>116671</v>
      </c>
      <c r="D3697" t="s">
        <v>116670</v>
      </c>
      <c r="E3697" t="str">
        <f t="shared" si="57"/>
        <v>670935 - AUTO ECOLE CAROLE ST DIE DES VOSGES</v>
      </c>
      <c r="F3697" t="s">
        <v>30224</v>
      </c>
      <c r="G3697" t="s">
        <v>116669</v>
      </c>
      <c r="I3697" t="s">
        <v>4213</v>
      </c>
      <c r="J3697" t="s">
        <v>116668</v>
      </c>
      <c r="K3697" t="s">
        <v>208</v>
      </c>
      <c r="L3697" t="s">
        <v>116667</v>
      </c>
      <c r="N3697" t="s">
        <v>208</v>
      </c>
      <c r="O3697" t="s">
        <v>476</v>
      </c>
      <c r="P3697" t="s">
        <v>476</v>
      </c>
    </row>
    <row r="3698" spans="1:16">
      <c r="A3698" s="484" t="s">
        <v>136324</v>
      </c>
      <c r="B3698" s="485" t="s">
        <v>136323</v>
      </c>
      <c r="C3698" t="s">
        <v>136322</v>
      </c>
      <c r="D3698" t="s">
        <v>136321</v>
      </c>
      <c r="E3698" t="str">
        <f t="shared" si="57"/>
        <v>461003 - AIP DIVISION FRANCAISE</v>
      </c>
      <c r="F3698" t="s">
        <v>4583</v>
      </c>
      <c r="G3698" t="s">
        <v>136320</v>
      </c>
      <c r="I3698" t="s">
        <v>21660</v>
      </c>
      <c r="J3698" t="s">
        <v>136319</v>
      </c>
      <c r="K3698" t="s">
        <v>136318</v>
      </c>
      <c r="L3698" t="s">
        <v>136317</v>
      </c>
      <c r="N3698" t="s">
        <v>208</v>
      </c>
      <c r="O3698" t="s">
        <v>476</v>
      </c>
      <c r="P3698" t="s">
        <v>476</v>
      </c>
    </row>
    <row r="3699" spans="1:16">
      <c r="A3699" s="484" t="s">
        <v>130700</v>
      </c>
      <c r="B3699" s="485" t="s">
        <v>130699</v>
      </c>
      <c r="C3699" t="s">
        <v>130698</v>
      </c>
      <c r="D3699" t="s">
        <v>130698</v>
      </c>
      <c r="E3699" t="str">
        <f t="shared" si="57"/>
        <v>596310 - ALES GROUPE DISTRIBUTION</v>
      </c>
      <c r="F3699" t="s">
        <v>3803</v>
      </c>
      <c r="G3699" t="s">
        <v>130697</v>
      </c>
      <c r="I3699" t="s">
        <v>603</v>
      </c>
      <c r="J3699" t="s">
        <v>130696</v>
      </c>
      <c r="K3699" t="s">
        <v>208</v>
      </c>
      <c r="L3699" t="s">
        <v>130695</v>
      </c>
      <c r="N3699" t="s">
        <v>208</v>
      </c>
      <c r="O3699" t="s">
        <v>476</v>
      </c>
      <c r="P3699" t="s">
        <v>476</v>
      </c>
    </row>
    <row r="3700" spans="1:16">
      <c r="A3700" s="484" t="s">
        <v>18479</v>
      </c>
      <c r="B3700" s="485" t="s">
        <v>18478</v>
      </c>
      <c r="C3700" t="s">
        <v>18477</v>
      </c>
      <c r="D3700" t="s">
        <v>18477</v>
      </c>
      <c r="E3700" t="str">
        <f t="shared" si="57"/>
        <v>390197 - SECURITAS FORMATION</v>
      </c>
      <c r="F3700" t="s">
        <v>4705</v>
      </c>
      <c r="G3700" t="s">
        <v>18476</v>
      </c>
      <c r="I3700" t="s">
        <v>1494</v>
      </c>
      <c r="J3700" t="s">
        <v>18475</v>
      </c>
      <c r="K3700" t="s">
        <v>208</v>
      </c>
      <c r="L3700" t="s">
        <v>18474</v>
      </c>
      <c r="N3700" t="s">
        <v>208</v>
      </c>
      <c r="O3700" t="s">
        <v>476</v>
      </c>
      <c r="P3700" t="s">
        <v>476</v>
      </c>
    </row>
    <row r="3701" spans="1:16">
      <c r="A3701" s="484" t="s">
        <v>84862</v>
      </c>
      <c r="B3701" s="485" t="s">
        <v>84861</v>
      </c>
      <c r="C3701" t="s">
        <v>84860</v>
      </c>
      <c r="D3701" t="s">
        <v>84860</v>
      </c>
      <c r="E3701" t="str">
        <f t="shared" si="57"/>
        <v>239641 - ECOLE DE CONDUITE DU DOME</v>
      </c>
      <c r="F3701" t="s">
        <v>2147</v>
      </c>
      <c r="G3701" t="s">
        <v>84859</v>
      </c>
      <c r="I3701" t="s">
        <v>7874</v>
      </c>
      <c r="J3701" t="s">
        <v>84858</v>
      </c>
      <c r="K3701" t="s">
        <v>208</v>
      </c>
      <c r="L3701" t="s">
        <v>84857</v>
      </c>
      <c r="N3701" t="s">
        <v>208</v>
      </c>
      <c r="O3701" t="s">
        <v>476</v>
      </c>
      <c r="P3701" t="s">
        <v>476</v>
      </c>
    </row>
    <row r="3702" spans="1:16">
      <c r="A3702" s="484" t="s">
        <v>85123</v>
      </c>
      <c r="B3702" s="485" t="s">
        <v>85122</v>
      </c>
      <c r="C3702" t="s">
        <v>85121</v>
      </c>
      <c r="D3702" t="s">
        <v>85121</v>
      </c>
      <c r="E3702" t="str">
        <f t="shared" si="57"/>
        <v>491251 - ECOLAB PEST FRANCE</v>
      </c>
      <c r="F3702" t="s">
        <v>36112</v>
      </c>
      <c r="G3702" t="s">
        <v>85120</v>
      </c>
      <c r="H3702" t="s">
        <v>83453</v>
      </c>
      <c r="I3702" t="s">
        <v>17448</v>
      </c>
      <c r="J3702" t="s">
        <v>85119</v>
      </c>
      <c r="K3702" t="s">
        <v>208</v>
      </c>
      <c r="L3702" t="s">
        <v>85118</v>
      </c>
      <c r="N3702" t="s">
        <v>208</v>
      </c>
      <c r="O3702" t="s">
        <v>476</v>
      </c>
      <c r="P3702" t="s">
        <v>476</v>
      </c>
    </row>
    <row r="3703" spans="1:16">
      <c r="A3703" s="484" t="s">
        <v>63596</v>
      </c>
      <c r="B3703" s="485" t="s">
        <v>63595</v>
      </c>
      <c r="C3703" t="s">
        <v>63594</v>
      </c>
      <c r="D3703" t="s">
        <v>63593</v>
      </c>
      <c r="E3703" t="str">
        <f t="shared" si="57"/>
        <v>624172 - GROUPE SOS SOLIDARITES PARIS</v>
      </c>
      <c r="F3703" t="s">
        <v>25998</v>
      </c>
      <c r="G3703" t="s">
        <v>63592</v>
      </c>
      <c r="I3703" t="s">
        <v>626</v>
      </c>
      <c r="J3703" t="s">
        <v>63591</v>
      </c>
      <c r="K3703" t="s">
        <v>208</v>
      </c>
      <c r="L3703" t="s">
        <v>63590</v>
      </c>
      <c r="N3703" t="s">
        <v>208</v>
      </c>
      <c r="O3703" t="s">
        <v>476</v>
      </c>
      <c r="P3703" t="s">
        <v>476</v>
      </c>
    </row>
    <row r="3704" spans="1:16">
      <c r="A3704" s="484" t="s">
        <v>64656</v>
      </c>
      <c r="B3704" s="485" t="s">
        <v>64655</v>
      </c>
      <c r="C3704" t="s">
        <v>64654</v>
      </c>
      <c r="D3704" t="s">
        <v>64654</v>
      </c>
      <c r="E3704" t="str">
        <f t="shared" si="57"/>
        <v>264180 - GRIMAL VANSTRACEELE CATHERINE</v>
      </c>
      <c r="F3704" t="s">
        <v>2524</v>
      </c>
      <c r="G3704" t="s">
        <v>64653</v>
      </c>
      <c r="I3704" t="s">
        <v>836</v>
      </c>
      <c r="J3704" t="s">
        <v>64652</v>
      </c>
      <c r="K3704" t="s">
        <v>208</v>
      </c>
      <c r="L3704" t="s">
        <v>64651</v>
      </c>
      <c r="N3704" t="s">
        <v>208</v>
      </c>
      <c r="O3704" t="s">
        <v>476</v>
      </c>
      <c r="P3704" t="s">
        <v>476</v>
      </c>
    </row>
    <row r="3705" spans="1:16">
      <c r="A3705" s="484" t="s">
        <v>4067</v>
      </c>
      <c r="B3705" s="485" t="s">
        <v>4066</v>
      </c>
      <c r="C3705" t="s">
        <v>4065</v>
      </c>
      <c r="D3705" t="s">
        <v>4065</v>
      </c>
      <c r="E3705" t="str">
        <f t="shared" si="57"/>
        <v>529655 - VERNISSE EVELYNE</v>
      </c>
      <c r="F3705" t="s">
        <v>2651</v>
      </c>
      <c r="G3705" t="s">
        <v>4064</v>
      </c>
      <c r="I3705" t="s">
        <v>4063</v>
      </c>
      <c r="J3705" t="s">
        <v>4062</v>
      </c>
      <c r="K3705" t="s">
        <v>208</v>
      </c>
      <c r="L3705" t="s">
        <v>4061</v>
      </c>
      <c r="N3705" t="s">
        <v>208</v>
      </c>
      <c r="O3705" t="s">
        <v>476</v>
      </c>
      <c r="P3705" t="s">
        <v>476</v>
      </c>
    </row>
    <row r="3706" spans="1:16">
      <c r="A3706" s="484" t="s">
        <v>131419</v>
      </c>
      <c r="B3706" s="485" t="s">
        <v>131418</v>
      </c>
      <c r="C3706" t="s">
        <v>131417</v>
      </c>
      <c r="D3706" t="s">
        <v>131417</v>
      </c>
      <c r="E3706" t="str">
        <f t="shared" si="57"/>
        <v>534961 - AGRIA GRAND EST</v>
      </c>
      <c r="F3706" t="s">
        <v>1710</v>
      </c>
      <c r="G3706" t="s">
        <v>131416</v>
      </c>
      <c r="H3706" t="s">
        <v>131415</v>
      </c>
      <c r="I3706" t="s">
        <v>6880</v>
      </c>
      <c r="J3706" t="s">
        <v>131414</v>
      </c>
      <c r="K3706" t="s">
        <v>208</v>
      </c>
      <c r="L3706" t="s">
        <v>131413</v>
      </c>
      <c r="N3706" t="s">
        <v>208</v>
      </c>
      <c r="O3706" t="s">
        <v>476</v>
      </c>
      <c r="P3706" t="s">
        <v>476</v>
      </c>
    </row>
    <row r="3707" spans="1:16">
      <c r="A3707" s="484" t="s">
        <v>49999</v>
      </c>
      <c r="B3707" s="485" t="s">
        <v>49998</v>
      </c>
      <c r="C3707" t="s">
        <v>49997</v>
      </c>
      <c r="D3707" t="s">
        <v>49997</v>
      </c>
      <c r="E3707" t="str">
        <f t="shared" si="57"/>
        <v>551326 - ISSUE DE SECOURS  MAISON RELAIS ET RIALTO SOS FEMMES 38</v>
      </c>
      <c r="F3707" t="s">
        <v>1328</v>
      </c>
      <c r="G3707" t="s">
        <v>49996</v>
      </c>
      <c r="H3707" t="s">
        <v>49995</v>
      </c>
      <c r="I3707" t="s">
        <v>836</v>
      </c>
      <c r="J3707" t="s">
        <v>49994</v>
      </c>
      <c r="K3707" t="s">
        <v>208</v>
      </c>
      <c r="L3707" t="s">
        <v>49993</v>
      </c>
      <c r="N3707" t="s">
        <v>208</v>
      </c>
      <c r="O3707" t="s">
        <v>476</v>
      </c>
      <c r="P3707" t="s">
        <v>476</v>
      </c>
    </row>
    <row r="3708" spans="1:16">
      <c r="A3708" s="484" t="s">
        <v>111928</v>
      </c>
      <c r="B3708" s="485" t="s">
        <v>111927</v>
      </c>
      <c r="C3708" t="s">
        <v>111926</v>
      </c>
      <c r="D3708" t="s">
        <v>111926</v>
      </c>
      <c r="E3708" t="str">
        <f t="shared" si="57"/>
        <v>594830 - BSI GROUP FRANCE</v>
      </c>
      <c r="F3708" t="s">
        <v>61963</v>
      </c>
      <c r="G3708" t="s">
        <v>111925</v>
      </c>
      <c r="I3708" t="s">
        <v>626</v>
      </c>
      <c r="J3708" t="s">
        <v>111924</v>
      </c>
      <c r="K3708" t="s">
        <v>208</v>
      </c>
      <c r="L3708" t="s">
        <v>111923</v>
      </c>
      <c r="N3708" t="s">
        <v>208</v>
      </c>
      <c r="O3708" t="s">
        <v>476</v>
      </c>
      <c r="P3708" t="s">
        <v>476</v>
      </c>
    </row>
    <row r="3709" spans="1:16">
      <c r="A3709" s="484" t="s">
        <v>114899</v>
      </c>
      <c r="B3709" s="485" t="s">
        <v>114898</v>
      </c>
      <c r="C3709" t="s">
        <v>114897</v>
      </c>
      <c r="D3709" t="s">
        <v>114896</v>
      </c>
      <c r="E3709" t="str">
        <f t="shared" si="57"/>
        <v>596759 - BOOSTER</v>
      </c>
      <c r="F3709" t="s">
        <v>26866</v>
      </c>
      <c r="G3709" t="s">
        <v>114895</v>
      </c>
      <c r="I3709" t="s">
        <v>114894</v>
      </c>
      <c r="J3709" t="s">
        <v>114893</v>
      </c>
      <c r="K3709" t="s">
        <v>208</v>
      </c>
      <c r="L3709" t="s">
        <v>114892</v>
      </c>
      <c r="N3709" t="s">
        <v>208</v>
      </c>
      <c r="O3709" t="s">
        <v>476</v>
      </c>
      <c r="P3709" t="s">
        <v>476</v>
      </c>
    </row>
    <row r="3710" spans="1:16">
      <c r="A3710" s="484" t="s">
        <v>86849</v>
      </c>
      <c r="B3710" s="485" t="s">
        <v>86848</v>
      </c>
      <c r="C3710" t="s">
        <v>86847</v>
      </c>
      <c r="D3710" t="s">
        <v>86847</v>
      </c>
      <c r="E3710" t="str">
        <f t="shared" si="57"/>
        <v>469889 - DISTRI MATIC</v>
      </c>
      <c r="F3710" t="s">
        <v>9019</v>
      </c>
      <c r="G3710" t="s">
        <v>86846</v>
      </c>
      <c r="I3710" t="s">
        <v>86845</v>
      </c>
      <c r="J3710" t="s">
        <v>86844</v>
      </c>
      <c r="K3710" t="s">
        <v>208</v>
      </c>
      <c r="L3710" t="s">
        <v>86843</v>
      </c>
      <c r="N3710" t="s">
        <v>208</v>
      </c>
      <c r="O3710" t="s">
        <v>476</v>
      </c>
      <c r="P3710" t="s">
        <v>476</v>
      </c>
    </row>
    <row r="3711" spans="1:16">
      <c r="A3711" s="484" t="s">
        <v>29600</v>
      </c>
      <c r="B3711" s="485" t="s">
        <v>29599</v>
      </c>
      <c r="C3711" t="s">
        <v>29598</v>
      </c>
      <c r="D3711" t="s">
        <v>29597</v>
      </c>
      <c r="E3711" t="str">
        <f t="shared" si="57"/>
        <v>681349 - IPSI CHASSIEU</v>
      </c>
      <c r="F3711" t="s">
        <v>9476</v>
      </c>
      <c r="G3711" t="s">
        <v>29596</v>
      </c>
      <c r="I3711" t="s">
        <v>29595</v>
      </c>
      <c r="K3711" t="s">
        <v>208</v>
      </c>
      <c r="L3711" t="s">
        <v>29594</v>
      </c>
      <c r="N3711" t="s">
        <v>208</v>
      </c>
      <c r="O3711" t="s">
        <v>476</v>
      </c>
      <c r="P3711" t="s">
        <v>476</v>
      </c>
    </row>
    <row r="3712" spans="1:16">
      <c r="A3712" s="484" t="s">
        <v>100058</v>
      </c>
      <c r="B3712" s="485" t="s">
        <v>100057</v>
      </c>
      <c r="C3712" t="s">
        <v>100056</v>
      </c>
      <c r="D3712" t="s">
        <v>100055</v>
      </c>
      <c r="E3712" t="str">
        <f t="shared" si="57"/>
        <v>512953 - CNAC</v>
      </c>
      <c r="F3712" t="s">
        <v>100054</v>
      </c>
      <c r="G3712" t="s">
        <v>100053</v>
      </c>
      <c r="I3712" t="s">
        <v>17147</v>
      </c>
      <c r="J3712" t="s">
        <v>100052</v>
      </c>
      <c r="K3712" t="s">
        <v>208</v>
      </c>
      <c r="L3712" t="s">
        <v>100051</v>
      </c>
      <c r="N3712" t="s">
        <v>208</v>
      </c>
      <c r="O3712" t="s">
        <v>476</v>
      </c>
      <c r="P3712" t="s">
        <v>476</v>
      </c>
    </row>
    <row r="3713" spans="1:16">
      <c r="A3713" s="484" t="s">
        <v>29291</v>
      </c>
      <c r="B3713" s="485" t="s">
        <v>29290</v>
      </c>
      <c r="C3713" t="s">
        <v>29289</v>
      </c>
      <c r="D3713" t="s">
        <v>29289</v>
      </c>
      <c r="E3713" t="str">
        <f t="shared" si="57"/>
        <v>290040 - PASSERELLES</v>
      </c>
      <c r="F3713" t="s">
        <v>1086</v>
      </c>
      <c r="G3713" t="s">
        <v>29288</v>
      </c>
      <c r="I3713" t="s">
        <v>1542</v>
      </c>
      <c r="J3713" t="s">
        <v>29287</v>
      </c>
      <c r="K3713" t="s">
        <v>208</v>
      </c>
      <c r="L3713" t="s">
        <v>29286</v>
      </c>
      <c r="N3713" t="s">
        <v>208</v>
      </c>
      <c r="O3713" t="s">
        <v>476</v>
      </c>
      <c r="P3713" t="s">
        <v>476</v>
      </c>
    </row>
    <row r="3714" spans="1:16">
      <c r="A3714" s="484" t="s">
        <v>42557</v>
      </c>
      <c r="B3714" s="485" t="s">
        <v>42556</v>
      </c>
      <c r="C3714" t="s">
        <v>42555</v>
      </c>
      <c r="D3714" t="s">
        <v>42554</v>
      </c>
      <c r="E3714" t="str">
        <f t="shared" ref="E3714:E3777" si="58">_xlfn.CONCAT(L3714," - ",D3714)</f>
        <v>674503 - LIGUE NOUVELLE AQUITAINE NATATION - ERFAN TALENCE</v>
      </c>
      <c r="F3714" t="s">
        <v>2294</v>
      </c>
      <c r="G3714" t="s">
        <v>42553</v>
      </c>
      <c r="H3714" t="s">
        <v>42552</v>
      </c>
      <c r="I3714" t="s">
        <v>3032</v>
      </c>
      <c r="J3714" t="s">
        <v>42551</v>
      </c>
      <c r="K3714" t="s">
        <v>208</v>
      </c>
      <c r="L3714" t="s">
        <v>42550</v>
      </c>
      <c r="N3714" t="s">
        <v>208</v>
      </c>
      <c r="O3714" t="s">
        <v>476</v>
      </c>
      <c r="P3714" t="s">
        <v>476</v>
      </c>
    </row>
    <row r="3715" spans="1:16">
      <c r="A3715" s="484" t="s">
        <v>69564</v>
      </c>
      <c r="B3715" s="485" t="s">
        <v>69563</v>
      </c>
      <c r="C3715" t="s">
        <v>69562</v>
      </c>
      <c r="D3715" t="s">
        <v>69561</v>
      </c>
      <c r="E3715" t="str">
        <f t="shared" si="58"/>
        <v>385268 - FTR CONSEIL</v>
      </c>
      <c r="F3715" t="s">
        <v>3332</v>
      </c>
      <c r="G3715" t="s">
        <v>69560</v>
      </c>
      <c r="I3715" t="s">
        <v>811</v>
      </c>
      <c r="J3715" t="s">
        <v>69559</v>
      </c>
      <c r="K3715" t="s">
        <v>208</v>
      </c>
      <c r="L3715" t="s">
        <v>69558</v>
      </c>
      <c r="N3715" t="s">
        <v>208</v>
      </c>
      <c r="O3715" t="s">
        <v>476</v>
      </c>
      <c r="P3715" t="s">
        <v>476</v>
      </c>
    </row>
    <row r="3716" spans="1:16">
      <c r="A3716" s="484" t="s">
        <v>40464</v>
      </c>
      <c r="B3716" s="485" t="s">
        <v>40463</v>
      </c>
      <c r="C3716" t="s">
        <v>40462</v>
      </c>
      <c r="D3716" t="s">
        <v>40461</v>
      </c>
      <c r="E3716" t="str">
        <f t="shared" si="58"/>
        <v>531881 - MAISON DE L'EUROPE TOULOUSE</v>
      </c>
      <c r="F3716" t="s">
        <v>4522</v>
      </c>
      <c r="G3716" t="s">
        <v>40460</v>
      </c>
      <c r="H3716" t="s">
        <v>40459</v>
      </c>
      <c r="I3716" t="s">
        <v>603</v>
      </c>
      <c r="J3716" t="s">
        <v>40458</v>
      </c>
      <c r="K3716" t="s">
        <v>208</v>
      </c>
      <c r="L3716" t="s">
        <v>40457</v>
      </c>
      <c r="N3716" t="s">
        <v>208</v>
      </c>
      <c r="O3716" t="s">
        <v>476</v>
      </c>
      <c r="P3716" t="s">
        <v>476</v>
      </c>
    </row>
    <row r="3717" spans="1:16">
      <c r="A3717" s="484" t="s">
        <v>135731</v>
      </c>
      <c r="B3717" s="485" t="s">
        <v>135730</v>
      </c>
      <c r="C3717" t="s">
        <v>135729</v>
      </c>
      <c r="D3717" t="s">
        <v>135728</v>
      </c>
      <c r="E3717" t="str">
        <f t="shared" si="58"/>
        <v>202927 - ACOMEN MONTPELLIER</v>
      </c>
      <c r="F3717" t="s">
        <v>1952</v>
      </c>
      <c r="G3717" t="s">
        <v>123714</v>
      </c>
      <c r="H3717" t="s">
        <v>135727</v>
      </c>
      <c r="I3717" t="s">
        <v>1542</v>
      </c>
      <c r="J3717" t="s">
        <v>135726</v>
      </c>
      <c r="K3717" t="s">
        <v>135725</v>
      </c>
      <c r="L3717" t="s">
        <v>135724</v>
      </c>
      <c r="N3717" t="s">
        <v>208</v>
      </c>
      <c r="O3717" t="s">
        <v>476</v>
      </c>
      <c r="P3717" t="s">
        <v>476</v>
      </c>
    </row>
    <row r="3718" spans="1:16">
      <c r="A3718" s="484" t="s">
        <v>46941</v>
      </c>
      <c r="B3718" s="485" t="s">
        <v>46940</v>
      </c>
      <c r="C3718" t="s">
        <v>46939</v>
      </c>
      <c r="D3718" t="s">
        <v>46939</v>
      </c>
      <c r="E3718" t="str">
        <f t="shared" si="58"/>
        <v>575896 - LA MAISON DE L'IMAGE</v>
      </c>
      <c r="F3718" t="s">
        <v>831</v>
      </c>
      <c r="G3718" t="s">
        <v>46938</v>
      </c>
      <c r="I3718" t="s">
        <v>836</v>
      </c>
      <c r="J3718" t="s">
        <v>46937</v>
      </c>
      <c r="K3718" t="s">
        <v>208</v>
      </c>
      <c r="L3718" t="s">
        <v>46936</v>
      </c>
      <c r="N3718" t="s">
        <v>208</v>
      </c>
      <c r="O3718" t="s">
        <v>476</v>
      </c>
      <c r="P3718" t="s">
        <v>476</v>
      </c>
    </row>
    <row r="3719" spans="1:16">
      <c r="A3719" s="484" t="s">
        <v>96223</v>
      </c>
      <c r="B3719" s="485" t="s">
        <v>96222</v>
      </c>
      <c r="C3719" t="s">
        <v>96221</v>
      </c>
      <c r="D3719" t="s">
        <v>96220</v>
      </c>
      <c r="E3719" t="str">
        <f t="shared" si="58"/>
        <v>319338 - CHRETIEN OLIVIER</v>
      </c>
      <c r="F3719" t="s">
        <v>831</v>
      </c>
      <c r="G3719" t="s">
        <v>96219</v>
      </c>
      <c r="H3719" t="s">
        <v>96218</v>
      </c>
      <c r="I3719" t="s">
        <v>75091</v>
      </c>
      <c r="J3719" t="s">
        <v>96217</v>
      </c>
      <c r="K3719" t="s">
        <v>208</v>
      </c>
      <c r="L3719" t="s">
        <v>96216</v>
      </c>
      <c r="N3719" t="s">
        <v>208</v>
      </c>
      <c r="O3719" t="s">
        <v>476</v>
      </c>
      <c r="P3719" t="s">
        <v>476</v>
      </c>
    </row>
    <row r="3720" spans="1:16">
      <c r="A3720" s="484" t="s">
        <v>67232</v>
      </c>
      <c r="B3720" s="485" t="s">
        <v>67231</v>
      </c>
      <c r="C3720" t="s">
        <v>67230</v>
      </c>
      <c r="D3720" t="s">
        <v>67230</v>
      </c>
      <c r="E3720" t="str">
        <f t="shared" si="58"/>
        <v>460035 - GENEVIEVE CLEMENT CONSULTANT</v>
      </c>
      <c r="F3720" t="s">
        <v>9019</v>
      </c>
      <c r="G3720" t="s">
        <v>67229</v>
      </c>
      <c r="I3720" t="s">
        <v>3364</v>
      </c>
      <c r="K3720" t="s">
        <v>208</v>
      </c>
      <c r="L3720" t="s">
        <v>67228</v>
      </c>
      <c r="N3720" t="s">
        <v>208</v>
      </c>
      <c r="O3720" t="s">
        <v>476</v>
      </c>
      <c r="P3720" t="s">
        <v>476</v>
      </c>
    </row>
    <row r="3721" spans="1:16">
      <c r="A3721" s="484" t="s">
        <v>100448</v>
      </c>
      <c r="B3721" s="485" t="s">
        <v>100447</v>
      </c>
      <c r="C3721" t="s">
        <v>100446</v>
      </c>
      <c r="D3721" t="s">
        <v>100445</v>
      </c>
      <c r="E3721" t="str">
        <f t="shared" si="58"/>
        <v>22032 - CIRDH FRANS VELDMAN</v>
      </c>
      <c r="F3721" t="s">
        <v>9164</v>
      </c>
      <c r="G3721" t="s">
        <v>100444</v>
      </c>
      <c r="I3721" t="s">
        <v>626</v>
      </c>
      <c r="J3721" t="s">
        <v>100443</v>
      </c>
      <c r="K3721" t="s">
        <v>100442</v>
      </c>
      <c r="L3721" t="s">
        <v>100441</v>
      </c>
      <c r="N3721" t="s">
        <v>208</v>
      </c>
      <c r="O3721" t="s">
        <v>476</v>
      </c>
      <c r="P3721" t="s">
        <v>476</v>
      </c>
    </row>
    <row r="3722" spans="1:16">
      <c r="A3722" s="484" t="s">
        <v>105932</v>
      </c>
      <c r="B3722" s="485" t="s">
        <v>105931</v>
      </c>
      <c r="C3722" t="s">
        <v>105930</v>
      </c>
      <c r="D3722" t="s">
        <v>105929</v>
      </c>
      <c r="E3722" t="str">
        <f t="shared" si="58"/>
        <v>522995 - CECCOF</v>
      </c>
      <c r="F3722" t="s">
        <v>7547</v>
      </c>
      <c r="G3722" t="s">
        <v>105928</v>
      </c>
      <c r="I3722" t="s">
        <v>7052</v>
      </c>
      <c r="J3722" t="s">
        <v>105927</v>
      </c>
      <c r="K3722" t="s">
        <v>208</v>
      </c>
      <c r="L3722" t="s">
        <v>105926</v>
      </c>
      <c r="N3722" t="s">
        <v>208</v>
      </c>
      <c r="O3722" t="s">
        <v>476</v>
      </c>
      <c r="P3722" t="s">
        <v>476</v>
      </c>
    </row>
    <row r="3723" spans="1:16">
      <c r="A3723" s="484" t="s">
        <v>123643</v>
      </c>
      <c r="B3723" s="485" t="s">
        <v>123642</v>
      </c>
      <c r="C3723" t="s">
        <v>123641</v>
      </c>
      <c r="D3723" t="s">
        <v>123640</v>
      </c>
      <c r="E3723" t="str">
        <f t="shared" si="58"/>
        <v>482377 - ASFOR 55</v>
      </c>
      <c r="F3723" t="s">
        <v>707</v>
      </c>
      <c r="G3723" t="s">
        <v>123639</v>
      </c>
      <c r="H3723" t="s">
        <v>123638</v>
      </c>
      <c r="I3723" t="s">
        <v>36478</v>
      </c>
      <c r="J3723" t="s">
        <v>123637</v>
      </c>
      <c r="K3723" t="s">
        <v>208</v>
      </c>
      <c r="L3723" t="s">
        <v>123636</v>
      </c>
      <c r="N3723" t="s">
        <v>208</v>
      </c>
      <c r="O3723" t="s">
        <v>476</v>
      </c>
      <c r="P3723" t="s">
        <v>476</v>
      </c>
    </row>
    <row r="3724" spans="1:16">
      <c r="A3724" s="484" t="s">
        <v>29323</v>
      </c>
      <c r="B3724" s="485" t="s">
        <v>29322</v>
      </c>
      <c r="C3724" t="s">
        <v>29315</v>
      </c>
      <c r="D3724" t="s">
        <v>29315</v>
      </c>
      <c r="E3724" t="str">
        <f t="shared" si="58"/>
        <v>470077 - PASSEPORT FORMATION</v>
      </c>
      <c r="F3724" t="s">
        <v>1848</v>
      </c>
      <c r="G3724" t="s">
        <v>29321</v>
      </c>
      <c r="H3724" t="s">
        <v>29320</v>
      </c>
      <c r="I3724" t="s">
        <v>8946</v>
      </c>
      <c r="J3724" t="s">
        <v>29319</v>
      </c>
      <c r="K3724" t="s">
        <v>208</v>
      </c>
      <c r="L3724" t="s">
        <v>29318</v>
      </c>
      <c r="N3724" t="s">
        <v>208</v>
      </c>
      <c r="O3724" t="s">
        <v>476</v>
      </c>
      <c r="P3724" t="s">
        <v>476</v>
      </c>
    </row>
    <row r="3725" spans="1:16">
      <c r="A3725" s="484" t="s">
        <v>47603</v>
      </c>
      <c r="B3725" s="485" t="s">
        <v>47602</v>
      </c>
      <c r="C3725" t="s">
        <v>47601</v>
      </c>
      <c r="D3725" t="s">
        <v>47601</v>
      </c>
      <c r="E3725" t="str">
        <f t="shared" si="58"/>
        <v>361495 - KYNOS</v>
      </c>
      <c r="F3725" t="s">
        <v>8350</v>
      </c>
      <c r="G3725" t="s">
        <v>47600</v>
      </c>
      <c r="I3725" t="s">
        <v>626</v>
      </c>
      <c r="J3725" t="s">
        <v>47599</v>
      </c>
      <c r="K3725" t="s">
        <v>208</v>
      </c>
      <c r="L3725" t="s">
        <v>47598</v>
      </c>
      <c r="N3725" t="s">
        <v>208</v>
      </c>
      <c r="O3725" t="s">
        <v>476</v>
      </c>
      <c r="P3725" t="s">
        <v>476</v>
      </c>
    </row>
    <row r="3726" spans="1:16">
      <c r="A3726" s="484" t="s">
        <v>35082</v>
      </c>
      <c r="B3726" s="485" t="s">
        <v>35081</v>
      </c>
      <c r="C3726" t="s">
        <v>35080</v>
      </c>
      <c r="D3726" t="s">
        <v>35080</v>
      </c>
      <c r="E3726" t="str">
        <f t="shared" si="58"/>
        <v>171190 - MOUGEL ISABELLE</v>
      </c>
      <c r="F3726" t="s">
        <v>1710</v>
      </c>
      <c r="G3726" t="s">
        <v>35079</v>
      </c>
      <c r="I3726" t="s">
        <v>3271</v>
      </c>
      <c r="J3726" t="s">
        <v>35078</v>
      </c>
      <c r="K3726" t="s">
        <v>208</v>
      </c>
      <c r="L3726" t="s">
        <v>35077</v>
      </c>
      <c r="N3726" t="s">
        <v>208</v>
      </c>
      <c r="O3726" t="s">
        <v>476</v>
      </c>
      <c r="P3726" t="s">
        <v>476</v>
      </c>
    </row>
    <row r="3727" spans="1:16">
      <c r="A3727" s="484" t="s">
        <v>83246</v>
      </c>
      <c r="B3727" s="485" t="s">
        <v>83245</v>
      </c>
      <c r="C3727" t="s">
        <v>83244</v>
      </c>
      <c r="D3727" t="s">
        <v>83243</v>
      </c>
      <c r="E3727" t="str">
        <f t="shared" si="58"/>
        <v>563870 - EPEC</v>
      </c>
      <c r="F3727" t="s">
        <v>1328</v>
      </c>
      <c r="G3727" t="s">
        <v>83242</v>
      </c>
      <c r="I3727" t="s">
        <v>966</v>
      </c>
      <c r="J3727" t="s">
        <v>83241</v>
      </c>
      <c r="K3727" t="s">
        <v>208</v>
      </c>
      <c r="L3727" t="s">
        <v>83240</v>
      </c>
      <c r="N3727" t="s">
        <v>208</v>
      </c>
      <c r="O3727" t="s">
        <v>476</v>
      </c>
      <c r="P3727" t="s">
        <v>476</v>
      </c>
    </row>
    <row r="3728" spans="1:16">
      <c r="A3728" s="484" t="s">
        <v>99758</v>
      </c>
      <c r="B3728" s="485" t="s">
        <v>99757</v>
      </c>
      <c r="C3728" t="s">
        <v>99756</v>
      </c>
      <c r="D3728" t="s">
        <v>99755</v>
      </c>
      <c r="E3728" t="str">
        <f t="shared" si="58"/>
        <v>549435 - CERFAL CAMPUS MONTSOURIS</v>
      </c>
      <c r="F3728" t="s">
        <v>50548</v>
      </c>
      <c r="G3728" t="s">
        <v>99754</v>
      </c>
      <c r="I3728" t="s">
        <v>4703</v>
      </c>
      <c r="J3728" t="s">
        <v>99753</v>
      </c>
      <c r="K3728" t="s">
        <v>208</v>
      </c>
      <c r="L3728" t="s">
        <v>99752</v>
      </c>
      <c r="N3728" t="s">
        <v>207</v>
      </c>
      <c r="O3728" t="s">
        <v>476</v>
      </c>
      <c r="P3728" t="s">
        <v>476</v>
      </c>
    </row>
    <row r="3729" spans="1:16">
      <c r="A3729" s="484" t="s">
        <v>126854</v>
      </c>
      <c r="B3729" s="485" t="s">
        <v>126853</v>
      </c>
      <c r="C3729" t="s">
        <v>126847</v>
      </c>
      <c r="D3729" t="s">
        <v>126847</v>
      </c>
      <c r="E3729" t="str">
        <f t="shared" si="58"/>
        <v>105910 - ARPEGE</v>
      </c>
      <c r="F3729" t="s">
        <v>2851</v>
      </c>
      <c r="G3729" t="s">
        <v>61996</v>
      </c>
      <c r="H3729" t="s">
        <v>126852</v>
      </c>
      <c r="I3729" t="s">
        <v>1814</v>
      </c>
      <c r="J3729" t="s">
        <v>126851</v>
      </c>
      <c r="K3729" t="s">
        <v>208</v>
      </c>
      <c r="L3729" t="s">
        <v>126850</v>
      </c>
      <c r="N3729" t="s">
        <v>208</v>
      </c>
      <c r="O3729" t="s">
        <v>476</v>
      </c>
      <c r="P3729" t="s">
        <v>476</v>
      </c>
    </row>
    <row r="3730" spans="1:16">
      <c r="A3730" s="484" t="s">
        <v>89599</v>
      </c>
      <c r="B3730" s="485" t="s">
        <v>89598</v>
      </c>
      <c r="C3730" t="s">
        <v>89597</v>
      </c>
      <c r="D3730" t="s">
        <v>89596</v>
      </c>
      <c r="E3730" t="str">
        <f t="shared" si="58"/>
        <v>542520 - CEFI</v>
      </c>
      <c r="F3730" t="s">
        <v>1848</v>
      </c>
      <c r="G3730" t="s">
        <v>89595</v>
      </c>
      <c r="I3730" t="s">
        <v>10840</v>
      </c>
      <c r="J3730" t="s">
        <v>89594</v>
      </c>
      <c r="K3730" t="s">
        <v>208</v>
      </c>
      <c r="L3730" t="s">
        <v>89593</v>
      </c>
      <c r="N3730" t="s">
        <v>208</v>
      </c>
      <c r="O3730" t="s">
        <v>476</v>
      </c>
      <c r="P3730" t="s">
        <v>476</v>
      </c>
    </row>
    <row r="3731" spans="1:16">
      <c r="A3731" s="484" t="s">
        <v>7616</v>
      </c>
      <c r="B3731" s="485" t="s">
        <v>7615</v>
      </c>
      <c r="C3731" t="s">
        <v>7614</v>
      </c>
      <c r="D3731" t="s">
        <v>7613</v>
      </c>
      <c r="E3731" t="str">
        <f t="shared" si="58"/>
        <v>589251 - UDSP13 BERRE L ETANG</v>
      </c>
      <c r="F3731" t="s">
        <v>7292</v>
      </c>
      <c r="G3731" t="s">
        <v>7612</v>
      </c>
      <c r="H3731" t="s">
        <v>7611</v>
      </c>
      <c r="I3731" t="s">
        <v>7610</v>
      </c>
      <c r="J3731" t="s">
        <v>7609</v>
      </c>
      <c r="K3731" t="s">
        <v>208</v>
      </c>
      <c r="L3731" t="s">
        <v>7608</v>
      </c>
      <c r="N3731" t="s">
        <v>208</v>
      </c>
      <c r="O3731" t="s">
        <v>476</v>
      </c>
      <c r="P3731" t="s">
        <v>476</v>
      </c>
    </row>
    <row r="3732" spans="1:16">
      <c r="A3732" s="484" t="s">
        <v>34182</v>
      </c>
      <c r="B3732" s="485" t="s">
        <v>34181</v>
      </c>
      <c r="C3732" t="s">
        <v>34180</v>
      </c>
      <c r="D3732" t="s">
        <v>34180</v>
      </c>
      <c r="E3732" t="str">
        <f t="shared" si="58"/>
        <v>590540 - NAGLER PATRICIA</v>
      </c>
      <c r="F3732" t="s">
        <v>1710</v>
      </c>
      <c r="G3732" t="s">
        <v>34179</v>
      </c>
      <c r="H3732" t="s">
        <v>34178</v>
      </c>
      <c r="I3732" t="s">
        <v>802</v>
      </c>
      <c r="J3732" t="s">
        <v>34177</v>
      </c>
      <c r="K3732" t="s">
        <v>208</v>
      </c>
      <c r="L3732" t="s">
        <v>34176</v>
      </c>
      <c r="N3732" t="s">
        <v>208</v>
      </c>
      <c r="O3732" t="s">
        <v>476</v>
      </c>
      <c r="P3732" t="s">
        <v>476</v>
      </c>
    </row>
    <row r="3733" spans="1:16">
      <c r="A3733" s="484" t="s">
        <v>117966</v>
      </c>
      <c r="B3733" s="485" t="s">
        <v>117965</v>
      </c>
      <c r="C3733" t="s">
        <v>117964</v>
      </c>
      <c r="D3733" t="s">
        <v>117964</v>
      </c>
      <c r="E3733" t="str">
        <f t="shared" si="58"/>
        <v>477310 - ASTROLABE FORMATION</v>
      </c>
      <c r="F3733" t="s">
        <v>95399</v>
      </c>
      <c r="G3733" t="s">
        <v>117963</v>
      </c>
      <c r="I3733" t="s">
        <v>22003</v>
      </c>
      <c r="J3733" t="s">
        <v>117962</v>
      </c>
      <c r="K3733" t="s">
        <v>208</v>
      </c>
      <c r="L3733" t="s">
        <v>117961</v>
      </c>
      <c r="N3733" t="s">
        <v>208</v>
      </c>
      <c r="O3733" t="s">
        <v>476</v>
      </c>
      <c r="P3733" t="s">
        <v>476</v>
      </c>
    </row>
    <row r="3734" spans="1:16">
      <c r="A3734" s="484" t="s">
        <v>78113</v>
      </c>
      <c r="B3734" s="485" t="s">
        <v>78112</v>
      </c>
      <c r="C3734" t="s">
        <v>78111</v>
      </c>
      <c r="D3734" t="s">
        <v>78110</v>
      </c>
      <c r="E3734" t="str">
        <f t="shared" si="58"/>
        <v>10364 - ESPACE TRANSFORMATION</v>
      </c>
      <c r="F3734" t="s">
        <v>6072</v>
      </c>
      <c r="G3734" t="s">
        <v>78109</v>
      </c>
      <c r="I3734" t="s">
        <v>78108</v>
      </c>
      <c r="J3734" t="s">
        <v>78107</v>
      </c>
      <c r="K3734" t="s">
        <v>208</v>
      </c>
      <c r="L3734" t="s">
        <v>78106</v>
      </c>
      <c r="N3734" t="s">
        <v>208</v>
      </c>
      <c r="O3734" t="s">
        <v>476</v>
      </c>
      <c r="P3734" t="s">
        <v>476</v>
      </c>
    </row>
    <row r="3735" spans="1:16">
      <c r="A3735" s="484" t="s">
        <v>23693</v>
      </c>
      <c r="B3735" s="485" t="s">
        <v>23692</v>
      </c>
      <c r="C3735" t="s">
        <v>23691</v>
      </c>
      <c r="D3735" t="s">
        <v>23691</v>
      </c>
      <c r="E3735" t="str">
        <f t="shared" si="58"/>
        <v>291389 - REALITES ET PROJETS CONSULTANTS</v>
      </c>
      <c r="F3735" t="s">
        <v>1352</v>
      </c>
      <c r="G3735" t="s">
        <v>23690</v>
      </c>
      <c r="H3735" t="s">
        <v>23689</v>
      </c>
      <c r="I3735" t="s">
        <v>23688</v>
      </c>
      <c r="J3735" t="s">
        <v>23687</v>
      </c>
      <c r="K3735" t="s">
        <v>208</v>
      </c>
      <c r="L3735" t="s">
        <v>23686</v>
      </c>
      <c r="N3735" t="s">
        <v>208</v>
      </c>
      <c r="O3735" t="s">
        <v>476</v>
      </c>
      <c r="P3735" t="s">
        <v>476</v>
      </c>
    </row>
    <row r="3736" spans="1:16">
      <c r="A3736" s="484" t="s">
        <v>125340</v>
      </c>
      <c r="B3736" s="485" t="s">
        <v>125339</v>
      </c>
      <c r="C3736" t="s">
        <v>125338</v>
      </c>
      <c r="D3736" t="s">
        <v>125337</v>
      </c>
      <c r="E3736" t="str">
        <f t="shared" si="58"/>
        <v>218881 - AIOD</v>
      </c>
      <c r="F3736" t="s">
        <v>46682</v>
      </c>
      <c r="G3736" t="s">
        <v>125336</v>
      </c>
      <c r="I3736" t="s">
        <v>9433</v>
      </c>
      <c r="J3736" t="s">
        <v>125335</v>
      </c>
      <c r="K3736" t="s">
        <v>208</v>
      </c>
      <c r="L3736" t="s">
        <v>125334</v>
      </c>
      <c r="N3736" t="s">
        <v>208</v>
      </c>
      <c r="O3736" t="s">
        <v>476</v>
      </c>
      <c r="P3736" t="s">
        <v>476</v>
      </c>
    </row>
    <row r="3737" spans="1:16">
      <c r="A3737" s="484" t="s">
        <v>105876</v>
      </c>
      <c r="B3737" s="485" t="s">
        <v>105875</v>
      </c>
      <c r="C3737" t="s">
        <v>105874</v>
      </c>
      <c r="D3737" t="s">
        <v>105873</v>
      </c>
      <c r="E3737" t="str">
        <f t="shared" si="58"/>
        <v>113190 - CEFIRH</v>
      </c>
      <c r="F3737" t="s">
        <v>2572</v>
      </c>
      <c r="G3737" t="s">
        <v>105872</v>
      </c>
      <c r="H3737" t="s">
        <v>105871</v>
      </c>
      <c r="I3737" t="s">
        <v>6872</v>
      </c>
      <c r="J3737" t="s">
        <v>105870</v>
      </c>
      <c r="K3737" t="s">
        <v>208</v>
      </c>
      <c r="L3737" t="s">
        <v>105869</v>
      </c>
      <c r="N3737" t="s">
        <v>208</v>
      </c>
      <c r="O3737" t="s">
        <v>476</v>
      </c>
      <c r="P3737" t="s">
        <v>476</v>
      </c>
    </row>
    <row r="3738" spans="1:16">
      <c r="A3738" s="484" t="s">
        <v>83278</v>
      </c>
      <c r="B3738" s="485" t="s">
        <v>83277</v>
      </c>
      <c r="C3738" t="s">
        <v>83276</v>
      </c>
      <c r="D3738" t="s">
        <v>83275</v>
      </c>
      <c r="E3738" t="str">
        <f t="shared" si="58"/>
        <v>197312 - EPET</v>
      </c>
      <c r="F3738" t="s">
        <v>2651</v>
      </c>
      <c r="G3738" t="s">
        <v>83274</v>
      </c>
      <c r="I3738" t="s">
        <v>1799</v>
      </c>
      <c r="J3738" t="s">
        <v>83273</v>
      </c>
      <c r="K3738" t="s">
        <v>208</v>
      </c>
      <c r="L3738" t="s">
        <v>83272</v>
      </c>
      <c r="N3738" t="s">
        <v>208</v>
      </c>
      <c r="O3738" t="s">
        <v>476</v>
      </c>
      <c r="P3738" t="s">
        <v>476</v>
      </c>
    </row>
    <row r="3739" spans="1:16">
      <c r="A3739" s="484" t="s">
        <v>114772</v>
      </c>
      <c r="B3739" s="485" t="s">
        <v>114771</v>
      </c>
      <c r="C3739" t="s">
        <v>114770</v>
      </c>
      <c r="D3739" t="s">
        <v>114770</v>
      </c>
      <c r="E3739" t="str">
        <f t="shared" si="58"/>
        <v>507210 - BATTEUX CHRISTINE</v>
      </c>
      <c r="F3739" t="s">
        <v>2524</v>
      </c>
      <c r="G3739" t="s">
        <v>114769</v>
      </c>
      <c r="I3739" t="s">
        <v>7644</v>
      </c>
      <c r="J3739" t="s">
        <v>114768</v>
      </c>
      <c r="K3739" t="s">
        <v>208</v>
      </c>
      <c r="L3739" t="s">
        <v>114767</v>
      </c>
      <c r="N3739" t="s">
        <v>208</v>
      </c>
      <c r="O3739" t="s">
        <v>476</v>
      </c>
      <c r="P3739" t="s">
        <v>476</v>
      </c>
    </row>
    <row r="3740" spans="1:16">
      <c r="A3740" s="484" t="s">
        <v>127308</v>
      </c>
      <c r="B3740" s="485" t="s">
        <v>127307</v>
      </c>
      <c r="C3740" t="s">
        <v>127306</v>
      </c>
      <c r="D3740" t="s">
        <v>127306</v>
      </c>
      <c r="E3740" t="str">
        <f t="shared" si="58"/>
        <v>670900 - ARCAT</v>
      </c>
      <c r="F3740" t="s">
        <v>10767</v>
      </c>
      <c r="G3740" t="s">
        <v>127305</v>
      </c>
      <c r="I3740" t="s">
        <v>626</v>
      </c>
      <c r="J3740" t="s">
        <v>127304</v>
      </c>
      <c r="K3740" t="s">
        <v>208</v>
      </c>
      <c r="L3740" t="s">
        <v>127303</v>
      </c>
      <c r="N3740" t="s">
        <v>208</v>
      </c>
      <c r="O3740" t="s">
        <v>476</v>
      </c>
      <c r="P3740" t="s">
        <v>476</v>
      </c>
    </row>
    <row r="3741" spans="1:16">
      <c r="A3741" s="484" t="s">
        <v>114036</v>
      </c>
      <c r="B3741" s="485" t="s">
        <v>114035</v>
      </c>
      <c r="C3741" t="s">
        <v>114034</v>
      </c>
      <c r="D3741" t="s">
        <v>114034</v>
      </c>
      <c r="E3741" t="str">
        <f t="shared" si="58"/>
        <v>413628 - BERNARD JAUMOT KARINE</v>
      </c>
      <c r="F3741" t="s">
        <v>17989</v>
      </c>
      <c r="G3741" t="s">
        <v>114033</v>
      </c>
      <c r="I3741" t="s">
        <v>5789</v>
      </c>
      <c r="J3741" t="s">
        <v>114032</v>
      </c>
      <c r="K3741" t="s">
        <v>208</v>
      </c>
      <c r="L3741" t="s">
        <v>114031</v>
      </c>
      <c r="N3741" t="s">
        <v>208</v>
      </c>
      <c r="O3741" t="s">
        <v>476</v>
      </c>
      <c r="P3741" t="s">
        <v>476</v>
      </c>
    </row>
    <row r="3742" spans="1:16">
      <c r="A3742" s="484" t="s">
        <v>11711</v>
      </c>
      <c r="B3742" s="485" t="s">
        <v>11710</v>
      </c>
      <c r="C3742" t="s">
        <v>11709</v>
      </c>
      <c r="D3742" t="s">
        <v>11708</v>
      </c>
      <c r="E3742" t="str">
        <f t="shared" si="58"/>
        <v>76089 - SDORPCAC</v>
      </c>
      <c r="F3742" t="s">
        <v>2637</v>
      </c>
      <c r="G3742" t="s">
        <v>11707</v>
      </c>
      <c r="I3742" t="s">
        <v>11706</v>
      </c>
      <c r="J3742" t="s">
        <v>11705</v>
      </c>
      <c r="K3742" t="s">
        <v>208</v>
      </c>
      <c r="L3742" t="s">
        <v>11704</v>
      </c>
      <c r="N3742" t="s">
        <v>208</v>
      </c>
      <c r="O3742" t="s">
        <v>476</v>
      </c>
      <c r="P3742" t="s">
        <v>476</v>
      </c>
    </row>
    <row r="3743" spans="1:16">
      <c r="A3743" s="484" t="s">
        <v>29152</v>
      </c>
      <c r="B3743" s="485" t="s">
        <v>29151</v>
      </c>
      <c r="C3743" t="s">
        <v>29150</v>
      </c>
      <c r="D3743" t="s">
        <v>29150</v>
      </c>
      <c r="E3743" t="str">
        <f t="shared" si="58"/>
        <v>390458 - PAXTEL</v>
      </c>
      <c r="G3743" t="s">
        <v>29149</v>
      </c>
      <c r="I3743" t="s">
        <v>1542</v>
      </c>
      <c r="J3743" t="s">
        <v>29148</v>
      </c>
      <c r="K3743" t="s">
        <v>208</v>
      </c>
      <c r="L3743" t="s">
        <v>29147</v>
      </c>
      <c r="N3743" t="s">
        <v>208</v>
      </c>
      <c r="O3743" t="s">
        <v>476</v>
      </c>
      <c r="P3743" t="s">
        <v>476</v>
      </c>
    </row>
    <row r="3744" spans="1:16">
      <c r="A3744" s="484" t="s">
        <v>99744</v>
      </c>
      <c r="B3744" s="485" t="s">
        <v>99743</v>
      </c>
      <c r="C3744" t="s">
        <v>99742</v>
      </c>
      <c r="D3744" t="s">
        <v>99741</v>
      </c>
      <c r="E3744" t="str">
        <f t="shared" si="58"/>
        <v>453201 - CRFPA ECOLE DE FORMATION MONTPELLIER</v>
      </c>
      <c r="F3744" t="s">
        <v>52390</v>
      </c>
      <c r="G3744" t="s">
        <v>99740</v>
      </c>
      <c r="I3744" t="s">
        <v>1542</v>
      </c>
      <c r="K3744" t="s">
        <v>208</v>
      </c>
      <c r="L3744" t="s">
        <v>99739</v>
      </c>
      <c r="N3744" t="s">
        <v>208</v>
      </c>
      <c r="O3744" t="s">
        <v>476</v>
      </c>
      <c r="P3744" t="s">
        <v>476</v>
      </c>
    </row>
    <row r="3745" spans="1:16">
      <c r="A3745" s="484" t="s">
        <v>26124</v>
      </c>
      <c r="B3745" s="485" t="s">
        <v>26123</v>
      </c>
      <c r="C3745" t="s">
        <v>26122</v>
      </c>
      <c r="D3745" t="s">
        <v>26122</v>
      </c>
      <c r="E3745" t="str">
        <f t="shared" si="58"/>
        <v>426118 - PRISMA</v>
      </c>
      <c r="F3745" t="s">
        <v>9476</v>
      </c>
      <c r="G3745" t="s">
        <v>26121</v>
      </c>
      <c r="H3745" t="s">
        <v>26120</v>
      </c>
      <c r="I3745" t="s">
        <v>1027</v>
      </c>
      <c r="J3745" t="s">
        <v>26119</v>
      </c>
      <c r="K3745" t="s">
        <v>26118</v>
      </c>
      <c r="L3745" t="s">
        <v>26117</v>
      </c>
      <c r="N3745" t="s">
        <v>208</v>
      </c>
      <c r="O3745" t="s">
        <v>476</v>
      </c>
      <c r="P3745" t="s">
        <v>476</v>
      </c>
    </row>
    <row r="3746" spans="1:16">
      <c r="A3746" s="484" t="s">
        <v>133642</v>
      </c>
      <c r="B3746" s="485" t="s">
        <v>133641</v>
      </c>
      <c r="C3746" t="s">
        <v>133640</v>
      </c>
      <c r="D3746" t="s">
        <v>133639</v>
      </c>
      <c r="E3746" t="str">
        <f t="shared" si="58"/>
        <v>432623 - AFO ACTION FORMATION ASNIERES SUR SEINE</v>
      </c>
      <c r="G3746" t="s">
        <v>133638</v>
      </c>
      <c r="I3746" t="s">
        <v>2443</v>
      </c>
      <c r="J3746" t="s">
        <v>133637</v>
      </c>
      <c r="K3746" t="s">
        <v>208</v>
      </c>
      <c r="L3746" t="s">
        <v>133636</v>
      </c>
      <c r="N3746" t="s">
        <v>208</v>
      </c>
      <c r="O3746" t="s">
        <v>476</v>
      </c>
      <c r="P3746" t="s">
        <v>476</v>
      </c>
    </row>
    <row r="3747" spans="1:16">
      <c r="A3747" s="484" t="s">
        <v>135264</v>
      </c>
      <c r="B3747" s="485" t="s">
        <v>133641</v>
      </c>
      <c r="C3747" t="s">
        <v>135263</v>
      </c>
      <c r="D3747" t="s">
        <v>135262</v>
      </c>
      <c r="E3747" t="str">
        <f t="shared" si="58"/>
        <v>646167 - AFO CLICHY</v>
      </c>
      <c r="F3747" t="s">
        <v>2345</v>
      </c>
      <c r="G3747" t="s">
        <v>135261</v>
      </c>
      <c r="I3747" t="s">
        <v>1391</v>
      </c>
      <c r="J3747" t="s">
        <v>133637</v>
      </c>
      <c r="K3747" t="s">
        <v>208</v>
      </c>
      <c r="L3747" t="s">
        <v>135260</v>
      </c>
      <c r="N3747" t="s">
        <v>208</v>
      </c>
      <c r="O3747" t="s">
        <v>476</v>
      </c>
      <c r="P3747" t="s">
        <v>476</v>
      </c>
    </row>
    <row r="3748" spans="1:16">
      <c r="A3748" s="484" t="s">
        <v>109611</v>
      </c>
      <c r="B3748" s="485" t="s">
        <v>109610</v>
      </c>
      <c r="C3748" t="s">
        <v>109609</v>
      </c>
      <c r="D3748" t="s">
        <v>109609</v>
      </c>
      <c r="E3748" t="str">
        <f t="shared" si="58"/>
        <v>328765 - CASSIOPEA</v>
      </c>
      <c r="F3748" t="s">
        <v>7556</v>
      </c>
      <c r="G3748" t="s">
        <v>109608</v>
      </c>
      <c r="I3748" t="s">
        <v>6135</v>
      </c>
      <c r="J3748" t="s">
        <v>109607</v>
      </c>
      <c r="K3748" t="s">
        <v>208</v>
      </c>
      <c r="L3748" t="s">
        <v>109606</v>
      </c>
      <c r="N3748" t="s">
        <v>208</v>
      </c>
      <c r="O3748" t="s">
        <v>476</v>
      </c>
      <c r="P3748" t="s">
        <v>476</v>
      </c>
    </row>
    <row r="3749" spans="1:16">
      <c r="A3749" s="484" t="s">
        <v>121200</v>
      </c>
      <c r="B3749" s="485" t="s">
        <v>121199</v>
      </c>
      <c r="C3749" t="s">
        <v>121198</v>
      </c>
      <c r="D3749" t="s">
        <v>121197</v>
      </c>
      <c r="E3749" t="str">
        <f t="shared" si="58"/>
        <v>183520 - ASSOCIATION GROUPE ESA ANGERS</v>
      </c>
      <c r="F3749" t="s">
        <v>8475</v>
      </c>
      <c r="G3749" t="s">
        <v>121196</v>
      </c>
      <c r="H3749" t="s">
        <v>121195</v>
      </c>
      <c r="I3749" t="s">
        <v>1647</v>
      </c>
      <c r="J3749" t="s">
        <v>121194</v>
      </c>
      <c r="K3749" t="s">
        <v>208</v>
      </c>
      <c r="L3749" t="s">
        <v>121193</v>
      </c>
      <c r="N3749" t="s">
        <v>208</v>
      </c>
      <c r="O3749" t="s">
        <v>476</v>
      </c>
      <c r="P3749" t="s">
        <v>476</v>
      </c>
    </row>
    <row r="3750" spans="1:16">
      <c r="A3750" s="484" t="s">
        <v>90178</v>
      </c>
      <c r="B3750" s="485" t="s">
        <v>90177</v>
      </c>
      <c r="C3750" t="s">
        <v>90176</v>
      </c>
      <c r="D3750" t="s">
        <v>90175</v>
      </c>
      <c r="E3750" t="str">
        <f t="shared" si="58"/>
        <v>195790 - CRIR</v>
      </c>
      <c r="F3750" t="s">
        <v>5179</v>
      </c>
      <c r="G3750" t="s">
        <v>90174</v>
      </c>
      <c r="H3750" t="s">
        <v>90173</v>
      </c>
      <c r="I3750" t="s">
        <v>55552</v>
      </c>
      <c r="J3750" t="s">
        <v>90172</v>
      </c>
      <c r="K3750" t="s">
        <v>208</v>
      </c>
      <c r="L3750" t="s">
        <v>90171</v>
      </c>
      <c r="N3750" t="s">
        <v>208</v>
      </c>
      <c r="O3750" t="s">
        <v>476</v>
      </c>
      <c r="P3750" t="s">
        <v>476</v>
      </c>
    </row>
    <row r="3751" spans="1:16">
      <c r="A3751" s="484" t="s">
        <v>53046</v>
      </c>
      <c r="B3751" s="485" t="s">
        <v>53045</v>
      </c>
      <c r="C3751" t="s">
        <v>53044</v>
      </c>
      <c r="D3751" t="s">
        <v>53043</v>
      </c>
      <c r="E3751" t="str">
        <f t="shared" si="58"/>
        <v>114224 - INSEIT</v>
      </c>
      <c r="F3751" t="s">
        <v>10701</v>
      </c>
      <c r="G3751" t="s">
        <v>53042</v>
      </c>
      <c r="H3751" t="s">
        <v>29893</v>
      </c>
      <c r="I3751" t="s">
        <v>618</v>
      </c>
      <c r="J3751" t="s">
        <v>53041</v>
      </c>
      <c r="K3751" t="s">
        <v>208</v>
      </c>
      <c r="L3751" t="s">
        <v>53040</v>
      </c>
      <c r="N3751" t="s">
        <v>208</v>
      </c>
      <c r="O3751" t="s">
        <v>476</v>
      </c>
      <c r="P3751" t="s">
        <v>476</v>
      </c>
    </row>
    <row r="3752" spans="1:16">
      <c r="A3752" s="484" t="s">
        <v>44243</v>
      </c>
      <c r="B3752" s="485" t="s">
        <v>44242</v>
      </c>
      <c r="C3752" t="s">
        <v>44241</v>
      </c>
      <c r="D3752" t="s">
        <v>44240</v>
      </c>
      <c r="E3752" t="str">
        <f t="shared" si="58"/>
        <v>499912 - LEDUC CHRISTINE</v>
      </c>
      <c r="F3752" t="s">
        <v>922</v>
      </c>
      <c r="G3752" t="s">
        <v>44239</v>
      </c>
      <c r="I3752" t="s">
        <v>6348</v>
      </c>
      <c r="J3752" t="s">
        <v>44238</v>
      </c>
      <c r="K3752" t="s">
        <v>208</v>
      </c>
      <c r="L3752" t="s">
        <v>44237</v>
      </c>
      <c r="N3752" t="s">
        <v>208</v>
      </c>
      <c r="O3752" t="s">
        <v>476</v>
      </c>
      <c r="P3752" t="s">
        <v>476</v>
      </c>
    </row>
    <row r="3753" spans="1:16">
      <c r="A3753" s="484" t="s">
        <v>14304</v>
      </c>
      <c r="B3753" s="485" t="s">
        <v>14303</v>
      </c>
      <c r="C3753" t="s">
        <v>14302</v>
      </c>
      <c r="D3753" t="s">
        <v>14301</v>
      </c>
      <c r="E3753" t="str">
        <f t="shared" si="58"/>
        <v>475312 - SOFTWAY MEDICAL SERVICES FUVEAU</v>
      </c>
      <c r="F3753" t="s">
        <v>581</v>
      </c>
      <c r="G3753" t="s">
        <v>14300</v>
      </c>
      <c r="I3753" t="s">
        <v>14299</v>
      </c>
      <c r="J3753" t="s">
        <v>14298</v>
      </c>
      <c r="K3753" t="s">
        <v>208</v>
      </c>
      <c r="L3753" t="s">
        <v>14297</v>
      </c>
      <c r="N3753" t="s">
        <v>208</v>
      </c>
      <c r="O3753" t="s">
        <v>476</v>
      </c>
      <c r="P3753" t="s">
        <v>476</v>
      </c>
    </row>
    <row r="3754" spans="1:16">
      <c r="A3754" s="484" t="s">
        <v>105807</v>
      </c>
      <c r="B3754" s="485" t="s">
        <v>105806</v>
      </c>
      <c r="C3754" t="s">
        <v>105805</v>
      </c>
      <c r="D3754" t="s">
        <v>105804</v>
      </c>
      <c r="E3754" t="str">
        <f t="shared" si="58"/>
        <v>349501 - EAC PARIS</v>
      </c>
      <c r="F3754" t="s">
        <v>1086</v>
      </c>
      <c r="G3754" t="s">
        <v>105803</v>
      </c>
      <c r="I3754" t="s">
        <v>3138</v>
      </c>
      <c r="J3754" t="s">
        <v>105802</v>
      </c>
      <c r="K3754" t="s">
        <v>208</v>
      </c>
      <c r="L3754" t="s">
        <v>105801</v>
      </c>
      <c r="N3754" t="s">
        <v>208</v>
      </c>
      <c r="O3754" t="s">
        <v>476</v>
      </c>
      <c r="P3754" t="s">
        <v>476</v>
      </c>
    </row>
    <row r="3755" spans="1:16">
      <c r="A3755" s="484" t="s">
        <v>121681</v>
      </c>
      <c r="B3755" s="485" t="s">
        <v>121680</v>
      </c>
      <c r="C3755" t="s">
        <v>121679</v>
      </c>
      <c r="D3755" t="s">
        <v>121678</v>
      </c>
      <c r="E3755" t="str">
        <f t="shared" si="58"/>
        <v>145397 - AFSUD</v>
      </c>
      <c r="F3755" t="s">
        <v>707</v>
      </c>
      <c r="G3755" t="s">
        <v>88900</v>
      </c>
      <c r="H3755" t="s">
        <v>121677</v>
      </c>
      <c r="I3755" t="s">
        <v>3113</v>
      </c>
      <c r="J3755" t="s">
        <v>121676</v>
      </c>
      <c r="K3755" t="s">
        <v>208</v>
      </c>
      <c r="L3755" t="s">
        <v>121675</v>
      </c>
      <c r="N3755" t="s">
        <v>208</v>
      </c>
      <c r="O3755" t="s">
        <v>476</v>
      </c>
      <c r="P3755" t="s">
        <v>476</v>
      </c>
    </row>
    <row r="3756" spans="1:16">
      <c r="A3756" s="484" t="s">
        <v>14312</v>
      </c>
      <c r="B3756" s="485" t="s">
        <v>14311</v>
      </c>
      <c r="C3756" t="s">
        <v>14310</v>
      </c>
      <c r="D3756" t="s">
        <v>14310</v>
      </c>
      <c r="E3756" t="str">
        <f t="shared" si="58"/>
        <v>263874 - SOFTWAY MEDICAL IMAGING</v>
      </c>
      <c r="F3756" t="s">
        <v>14309</v>
      </c>
      <c r="G3756" t="s">
        <v>14308</v>
      </c>
      <c r="H3756" t="s">
        <v>14307</v>
      </c>
      <c r="I3756" t="s">
        <v>14306</v>
      </c>
      <c r="K3756" t="s">
        <v>208</v>
      </c>
      <c r="L3756" t="s">
        <v>14305</v>
      </c>
      <c r="N3756" t="s">
        <v>208</v>
      </c>
      <c r="O3756" t="s">
        <v>476</v>
      </c>
      <c r="P3756" t="s">
        <v>476</v>
      </c>
    </row>
    <row r="3757" spans="1:16">
      <c r="A3757" s="484" t="s">
        <v>134709</v>
      </c>
      <c r="B3757" s="485" t="s">
        <v>134708</v>
      </c>
      <c r="C3757" t="s">
        <v>134707</v>
      </c>
      <c r="D3757" t="s">
        <v>116535</v>
      </c>
      <c r="E3757" t="str">
        <f t="shared" si="58"/>
        <v>554686 - ADC</v>
      </c>
      <c r="F3757" t="s">
        <v>4718</v>
      </c>
      <c r="G3757" t="s">
        <v>134706</v>
      </c>
      <c r="H3757" t="s">
        <v>134705</v>
      </c>
      <c r="I3757" t="s">
        <v>31429</v>
      </c>
      <c r="K3757" t="s">
        <v>208</v>
      </c>
      <c r="L3757" t="s">
        <v>134704</v>
      </c>
      <c r="N3757" t="s">
        <v>208</v>
      </c>
      <c r="O3757" t="s">
        <v>476</v>
      </c>
      <c r="P3757" t="s">
        <v>476</v>
      </c>
    </row>
    <row r="3758" spans="1:16">
      <c r="A3758" s="484" t="s">
        <v>105994</v>
      </c>
      <c r="B3758" s="485" t="s">
        <v>105993</v>
      </c>
      <c r="C3758" t="s">
        <v>105992</v>
      </c>
      <c r="D3758" t="s">
        <v>105991</v>
      </c>
      <c r="E3758" t="str">
        <f t="shared" si="58"/>
        <v>509565 - CNTC ALPHA LANGUES LONS</v>
      </c>
      <c r="F3758" t="s">
        <v>1328</v>
      </c>
      <c r="G3758" t="s">
        <v>105990</v>
      </c>
      <c r="I3758" t="s">
        <v>61533</v>
      </c>
      <c r="J3758" t="s">
        <v>105989</v>
      </c>
      <c r="K3758" t="s">
        <v>208</v>
      </c>
      <c r="L3758" t="s">
        <v>105988</v>
      </c>
      <c r="N3758" t="s">
        <v>208</v>
      </c>
      <c r="O3758" t="s">
        <v>476</v>
      </c>
      <c r="P3758" t="s">
        <v>476</v>
      </c>
    </row>
    <row r="3759" spans="1:16">
      <c r="A3759" s="484" t="s">
        <v>108691</v>
      </c>
      <c r="B3759" s="485" t="s">
        <v>108690</v>
      </c>
      <c r="C3759" t="s">
        <v>108689</v>
      </c>
      <c r="D3759" t="s">
        <v>108688</v>
      </c>
      <c r="E3759" t="str">
        <f t="shared" si="58"/>
        <v>51536 - CENTAURE</v>
      </c>
      <c r="F3759" t="s">
        <v>17106</v>
      </c>
      <c r="G3759" t="s">
        <v>108687</v>
      </c>
      <c r="H3759" t="s">
        <v>108686</v>
      </c>
      <c r="I3759" t="s">
        <v>88306</v>
      </c>
      <c r="J3759" t="s">
        <v>108685</v>
      </c>
      <c r="K3759" t="s">
        <v>208</v>
      </c>
      <c r="L3759" t="s">
        <v>108684</v>
      </c>
      <c r="N3759" t="s">
        <v>208</v>
      </c>
      <c r="O3759" t="s">
        <v>476</v>
      </c>
      <c r="P3759" t="s">
        <v>476</v>
      </c>
    </row>
    <row r="3760" spans="1:16">
      <c r="A3760" s="484" t="s">
        <v>106665</v>
      </c>
      <c r="B3760" s="485" t="s">
        <v>106664</v>
      </c>
      <c r="C3760" t="s">
        <v>106663</v>
      </c>
      <c r="D3760" t="s">
        <v>106662</v>
      </c>
      <c r="E3760" t="str">
        <f t="shared" si="58"/>
        <v>481749 - CPLJ 93</v>
      </c>
      <c r="F3760" t="s">
        <v>81967</v>
      </c>
      <c r="G3760" t="s">
        <v>106661</v>
      </c>
      <c r="I3760" t="s">
        <v>4951</v>
      </c>
      <c r="J3760" t="s">
        <v>106660</v>
      </c>
      <c r="K3760" t="s">
        <v>208</v>
      </c>
      <c r="L3760" t="s">
        <v>106659</v>
      </c>
      <c r="N3760" t="s">
        <v>208</v>
      </c>
      <c r="O3760" t="s">
        <v>476</v>
      </c>
      <c r="P3760" t="s">
        <v>476</v>
      </c>
    </row>
    <row r="3761" spans="1:16">
      <c r="A3761" s="484" t="s">
        <v>98831</v>
      </c>
      <c r="B3761" s="485" t="s">
        <v>79645</v>
      </c>
      <c r="C3761" t="s">
        <v>98830</v>
      </c>
      <c r="D3761" t="s">
        <v>98829</v>
      </c>
      <c r="E3761" t="str">
        <f t="shared" si="58"/>
        <v>487259 - CESI SAS EST</v>
      </c>
      <c r="F3761" t="s">
        <v>1086</v>
      </c>
      <c r="G3761" t="s">
        <v>98828</v>
      </c>
      <c r="I3761" t="s">
        <v>6880</v>
      </c>
      <c r="J3761" t="s">
        <v>98827</v>
      </c>
      <c r="K3761" t="s">
        <v>208</v>
      </c>
      <c r="L3761" t="s">
        <v>98826</v>
      </c>
      <c r="N3761" t="s">
        <v>208</v>
      </c>
      <c r="O3761" t="s">
        <v>476</v>
      </c>
      <c r="P3761" t="s">
        <v>476</v>
      </c>
    </row>
    <row r="3762" spans="1:16">
      <c r="A3762" s="484" t="s">
        <v>98825</v>
      </c>
      <c r="B3762" s="485" t="s">
        <v>79645</v>
      </c>
      <c r="C3762" t="s">
        <v>98824</v>
      </c>
      <c r="D3762" t="s">
        <v>79635</v>
      </c>
      <c r="E3762" t="str">
        <f t="shared" si="58"/>
        <v>475210 - CESI LABEGE</v>
      </c>
      <c r="F3762" t="s">
        <v>1710</v>
      </c>
      <c r="G3762" t="s">
        <v>79634</v>
      </c>
      <c r="I3762" t="s">
        <v>4726</v>
      </c>
      <c r="J3762" t="s">
        <v>98823</v>
      </c>
      <c r="K3762" t="s">
        <v>208</v>
      </c>
      <c r="L3762" t="s">
        <v>98822</v>
      </c>
      <c r="N3762" t="s">
        <v>208</v>
      </c>
      <c r="O3762" t="s">
        <v>476</v>
      </c>
      <c r="P3762" t="s">
        <v>476</v>
      </c>
    </row>
    <row r="3763" spans="1:16">
      <c r="A3763" s="484" t="s">
        <v>98846</v>
      </c>
      <c r="B3763" s="485" t="s">
        <v>79645</v>
      </c>
      <c r="C3763" t="s">
        <v>98845</v>
      </c>
      <c r="D3763" t="s">
        <v>98844</v>
      </c>
      <c r="E3763" t="str">
        <f t="shared" si="58"/>
        <v>469993 - CESI ARRAS</v>
      </c>
      <c r="F3763" t="s">
        <v>1710</v>
      </c>
      <c r="G3763" t="s">
        <v>98843</v>
      </c>
      <c r="I3763" t="s">
        <v>3894</v>
      </c>
      <c r="J3763" t="s">
        <v>79633</v>
      </c>
      <c r="K3763" t="s">
        <v>208</v>
      </c>
      <c r="L3763" t="s">
        <v>98842</v>
      </c>
      <c r="N3763" t="s">
        <v>208</v>
      </c>
      <c r="O3763" t="s">
        <v>476</v>
      </c>
      <c r="P3763" t="s">
        <v>476</v>
      </c>
    </row>
    <row r="3764" spans="1:16">
      <c r="A3764" s="484" t="s">
        <v>98774</v>
      </c>
      <c r="B3764" s="485" t="s">
        <v>79645</v>
      </c>
      <c r="C3764" t="s">
        <v>98773</v>
      </c>
      <c r="D3764" t="s">
        <v>98772</v>
      </c>
      <c r="E3764" t="str">
        <f t="shared" si="58"/>
        <v>519236 - CESI SUD EST ECULLY</v>
      </c>
      <c r="F3764" t="s">
        <v>1848</v>
      </c>
      <c r="G3764" t="s">
        <v>98771</v>
      </c>
      <c r="I3764" t="s">
        <v>24817</v>
      </c>
      <c r="J3764" t="s">
        <v>98770</v>
      </c>
      <c r="K3764" t="s">
        <v>208</v>
      </c>
      <c r="L3764" t="s">
        <v>98769</v>
      </c>
      <c r="N3764" t="s">
        <v>208</v>
      </c>
      <c r="O3764" t="s">
        <v>476</v>
      </c>
      <c r="P3764" t="s">
        <v>476</v>
      </c>
    </row>
    <row r="3765" spans="1:16">
      <c r="A3765" s="484" t="s">
        <v>98903</v>
      </c>
      <c r="B3765" s="485" t="s">
        <v>79645</v>
      </c>
      <c r="C3765" t="s">
        <v>98902</v>
      </c>
      <c r="D3765" t="s">
        <v>98901</v>
      </c>
      <c r="E3765" t="str">
        <f t="shared" si="58"/>
        <v>485482 - CESI SAS AIX EN PROVENCE</v>
      </c>
      <c r="F3765" t="s">
        <v>6481</v>
      </c>
      <c r="G3765" t="s">
        <v>98900</v>
      </c>
      <c r="H3765" t="s">
        <v>98899</v>
      </c>
      <c r="I3765" t="s">
        <v>596</v>
      </c>
      <c r="J3765" t="s">
        <v>98898</v>
      </c>
      <c r="K3765" t="s">
        <v>208</v>
      </c>
      <c r="L3765" t="s">
        <v>98897</v>
      </c>
      <c r="N3765" t="s">
        <v>208</v>
      </c>
      <c r="O3765" t="s">
        <v>476</v>
      </c>
      <c r="P3765" t="s">
        <v>476</v>
      </c>
    </row>
    <row r="3766" spans="1:16">
      <c r="A3766" s="484" t="s">
        <v>98853</v>
      </c>
      <c r="B3766" s="485" t="s">
        <v>79645</v>
      </c>
      <c r="C3766" t="s">
        <v>98852</v>
      </c>
      <c r="D3766" t="s">
        <v>98851</v>
      </c>
      <c r="E3766" t="str">
        <f t="shared" si="58"/>
        <v>545405 - CESI ALSACE LINGOLSHEIM</v>
      </c>
      <c r="F3766" t="s">
        <v>1857</v>
      </c>
      <c r="G3766" t="s">
        <v>98850</v>
      </c>
      <c r="H3766" t="s">
        <v>98849</v>
      </c>
      <c r="I3766" t="s">
        <v>23441</v>
      </c>
      <c r="J3766" t="s">
        <v>98848</v>
      </c>
      <c r="K3766" t="s">
        <v>208</v>
      </c>
      <c r="L3766" t="s">
        <v>98847</v>
      </c>
      <c r="N3766" t="s">
        <v>208</v>
      </c>
      <c r="O3766" t="s">
        <v>476</v>
      </c>
      <c r="P3766" t="s">
        <v>476</v>
      </c>
    </row>
    <row r="3767" spans="1:16">
      <c r="A3767" s="484" t="s">
        <v>105438</v>
      </c>
      <c r="B3767" s="485" t="s">
        <v>79645</v>
      </c>
      <c r="C3767" t="s">
        <v>105437</v>
      </c>
      <c r="D3767" t="s">
        <v>105436</v>
      </c>
      <c r="E3767" t="str">
        <f t="shared" si="58"/>
        <v>516193 - CESI PAU</v>
      </c>
      <c r="F3767" t="s">
        <v>1328</v>
      </c>
      <c r="G3767" t="s">
        <v>105435</v>
      </c>
      <c r="I3767" t="s">
        <v>4033</v>
      </c>
      <c r="J3767" t="s">
        <v>105434</v>
      </c>
      <c r="K3767" t="s">
        <v>208</v>
      </c>
      <c r="L3767" t="s">
        <v>105433</v>
      </c>
      <c r="N3767" t="s">
        <v>208</v>
      </c>
      <c r="O3767" t="s">
        <v>476</v>
      </c>
      <c r="P3767" t="s">
        <v>476</v>
      </c>
    </row>
    <row r="3768" spans="1:16">
      <c r="A3768" s="484" t="s">
        <v>98817</v>
      </c>
      <c r="B3768" s="485" t="s">
        <v>79645</v>
      </c>
      <c r="C3768" t="s">
        <v>98816</v>
      </c>
      <c r="D3768" t="s">
        <v>98816</v>
      </c>
      <c r="E3768" t="str">
        <f t="shared" si="58"/>
        <v>598604 - CESI MEYLAN</v>
      </c>
      <c r="F3768" t="s">
        <v>1610</v>
      </c>
      <c r="G3768" t="s">
        <v>98815</v>
      </c>
      <c r="I3768" t="s">
        <v>7644</v>
      </c>
      <c r="J3768" t="s">
        <v>98814</v>
      </c>
      <c r="K3768" t="s">
        <v>208</v>
      </c>
      <c r="L3768" t="s">
        <v>98813</v>
      </c>
      <c r="N3768" t="s">
        <v>207</v>
      </c>
      <c r="O3768" t="s">
        <v>476</v>
      </c>
      <c r="P3768" t="s">
        <v>476</v>
      </c>
    </row>
    <row r="3769" spans="1:16">
      <c r="A3769" s="484" t="s">
        <v>98896</v>
      </c>
      <c r="B3769" s="485" t="s">
        <v>79645</v>
      </c>
      <c r="C3769" t="s">
        <v>98895</v>
      </c>
      <c r="D3769" t="s">
        <v>98895</v>
      </c>
      <c r="E3769" t="str">
        <f t="shared" si="58"/>
        <v>504531 - CESI - SECOF NANTERRE</v>
      </c>
      <c r="F3769" t="s">
        <v>7919</v>
      </c>
      <c r="G3769" t="s">
        <v>98894</v>
      </c>
      <c r="H3769" t="s">
        <v>98893</v>
      </c>
      <c r="I3769" t="s">
        <v>3921</v>
      </c>
      <c r="J3769" t="s">
        <v>98892</v>
      </c>
      <c r="K3769" t="s">
        <v>208</v>
      </c>
      <c r="L3769" t="s">
        <v>98891</v>
      </c>
      <c r="N3769" t="s">
        <v>208</v>
      </c>
      <c r="O3769" t="s">
        <v>476</v>
      </c>
      <c r="P3769" t="s">
        <v>476</v>
      </c>
    </row>
    <row r="3770" spans="1:16">
      <c r="A3770" s="484" t="s">
        <v>98796</v>
      </c>
      <c r="B3770" s="485" t="s">
        <v>79645</v>
      </c>
      <c r="C3770" t="s">
        <v>98795</v>
      </c>
      <c r="D3770" t="s">
        <v>98794</v>
      </c>
      <c r="E3770" t="str">
        <f t="shared" si="58"/>
        <v>489177 - CESI SAS - SECOF REIMS</v>
      </c>
      <c r="F3770" t="s">
        <v>98793</v>
      </c>
      <c r="G3770" t="s">
        <v>98792</v>
      </c>
      <c r="I3770" t="s">
        <v>5789</v>
      </c>
      <c r="K3770" t="s">
        <v>208</v>
      </c>
      <c r="L3770" t="s">
        <v>98791</v>
      </c>
      <c r="N3770" t="s">
        <v>208</v>
      </c>
      <c r="O3770" t="s">
        <v>476</v>
      </c>
      <c r="P3770" t="s">
        <v>476</v>
      </c>
    </row>
    <row r="3771" spans="1:16">
      <c r="A3771" s="484" t="s">
        <v>98790</v>
      </c>
      <c r="B3771" s="485" t="s">
        <v>79645</v>
      </c>
      <c r="C3771" t="s">
        <v>98789</v>
      </c>
      <c r="D3771" t="s">
        <v>98789</v>
      </c>
      <c r="E3771" t="str">
        <f t="shared" si="58"/>
        <v>580168 - CESI SAS DIJON</v>
      </c>
      <c r="F3771" t="s">
        <v>26007</v>
      </c>
      <c r="G3771" t="s">
        <v>98788</v>
      </c>
      <c r="H3771" t="s">
        <v>98787</v>
      </c>
      <c r="I3771" t="s">
        <v>1501</v>
      </c>
      <c r="K3771" t="s">
        <v>208</v>
      </c>
      <c r="L3771" t="s">
        <v>98786</v>
      </c>
      <c r="N3771" t="s">
        <v>208</v>
      </c>
      <c r="O3771" t="s">
        <v>476</v>
      </c>
      <c r="P3771" t="s">
        <v>476</v>
      </c>
    </row>
    <row r="3772" spans="1:16">
      <c r="A3772" s="484" t="s">
        <v>98860</v>
      </c>
      <c r="B3772" s="485" t="s">
        <v>79645</v>
      </c>
      <c r="C3772" t="s">
        <v>98859</v>
      </c>
      <c r="D3772" t="s">
        <v>98858</v>
      </c>
      <c r="E3772" t="str">
        <f t="shared" si="58"/>
        <v>246700 - CESI PAYS DE LA LOIRE</v>
      </c>
      <c r="F3772" t="s">
        <v>9760</v>
      </c>
      <c r="G3772" t="s">
        <v>98857</v>
      </c>
      <c r="H3772" t="s">
        <v>98856</v>
      </c>
      <c r="I3772" t="s">
        <v>1837</v>
      </c>
      <c r="J3772" t="s">
        <v>98855</v>
      </c>
      <c r="K3772" t="s">
        <v>208</v>
      </c>
      <c r="L3772" t="s">
        <v>98854</v>
      </c>
      <c r="N3772" t="s">
        <v>208</v>
      </c>
      <c r="O3772" t="s">
        <v>476</v>
      </c>
      <c r="P3772" t="s">
        <v>476</v>
      </c>
    </row>
    <row r="3773" spans="1:16">
      <c r="A3773" s="484" t="s">
        <v>98909</v>
      </c>
      <c r="B3773" s="485" t="s">
        <v>79645</v>
      </c>
      <c r="C3773" t="s">
        <v>98908</v>
      </c>
      <c r="D3773" t="s">
        <v>98907</v>
      </c>
      <c r="E3773" t="str">
        <f t="shared" si="58"/>
        <v>562208 - CESI ORLEANS</v>
      </c>
      <c r="F3773" t="s">
        <v>19901</v>
      </c>
      <c r="G3773" t="s">
        <v>98906</v>
      </c>
      <c r="I3773" t="s">
        <v>3355</v>
      </c>
      <c r="J3773" t="s">
        <v>98905</v>
      </c>
      <c r="K3773" t="s">
        <v>208</v>
      </c>
      <c r="L3773" t="s">
        <v>98904</v>
      </c>
      <c r="N3773" t="s">
        <v>208</v>
      </c>
      <c r="O3773" t="s">
        <v>476</v>
      </c>
      <c r="P3773" t="s">
        <v>476</v>
      </c>
    </row>
    <row r="3774" spans="1:16">
      <c r="A3774" s="484" t="s">
        <v>79646</v>
      </c>
      <c r="B3774" s="485" t="s">
        <v>79645</v>
      </c>
      <c r="C3774" t="s">
        <v>79644</v>
      </c>
      <c r="D3774" t="s">
        <v>79643</v>
      </c>
      <c r="E3774" t="str">
        <f t="shared" si="58"/>
        <v>572494 - CESI SAS BORDEAUX</v>
      </c>
      <c r="F3774" t="s">
        <v>1352</v>
      </c>
      <c r="G3774" t="s">
        <v>79642</v>
      </c>
      <c r="H3774" t="s">
        <v>79641</v>
      </c>
      <c r="I3774" t="s">
        <v>749</v>
      </c>
      <c r="J3774" t="s">
        <v>79640</v>
      </c>
      <c r="K3774" t="s">
        <v>208</v>
      </c>
      <c r="L3774" t="s">
        <v>79639</v>
      </c>
      <c r="N3774" t="s">
        <v>208</v>
      </c>
      <c r="O3774" t="s">
        <v>476</v>
      </c>
      <c r="P3774" t="s">
        <v>476</v>
      </c>
    </row>
    <row r="3775" spans="1:16">
      <c r="A3775" s="484" t="s">
        <v>98808</v>
      </c>
      <c r="B3775" s="485" t="s">
        <v>79645</v>
      </c>
      <c r="C3775" t="s">
        <v>98801</v>
      </c>
      <c r="D3775" t="s">
        <v>98807</v>
      </c>
      <c r="E3775" t="str">
        <f t="shared" si="58"/>
        <v>590459 - CESI LE MANS</v>
      </c>
      <c r="F3775" t="s">
        <v>98806</v>
      </c>
      <c r="G3775" t="s">
        <v>98805</v>
      </c>
      <c r="I3775" t="s">
        <v>3929</v>
      </c>
      <c r="J3775" t="s">
        <v>98804</v>
      </c>
      <c r="K3775" t="s">
        <v>208</v>
      </c>
      <c r="L3775" t="s">
        <v>98803</v>
      </c>
      <c r="N3775" t="s">
        <v>208</v>
      </c>
      <c r="O3775" t="s">
        <v>476</v>
      </c>
      <c r="P3775" t="s">
        <v>476</v>
      </c>
    </row>
    <row r="3776" spans="1:16">
      <c r="A3776" s="484" t="s">
        <v>98785</v>
      </c>
      <c r="B3776" s="485" t="s">
        <v>79645</v>
      </c>
      <c r="C3776" t="s">
        <v>98784</v>
      </c>
      <c r="D3776" t="s">
        <v>98784</v>
      </c>
      <c r="E3776" t="str">
        <f t="shared" si="58"/>
        <v>669234 - CESI SECOF PUTEAUX</v>
      </c>
      <c r="F3776" t="s">
        <v>3552</v>
      </c>
      <c r="G3776" t="s">
        <v>98783</v>
      </c>
      <c r="I3776" t="s">
        <v>1042</v>
      </c>
      <c r="J3776" t="s">
        <v>98782</v>
      </c>
      <c r="K3776" t="s">
        <v>208</v>
      </c>
      <c r="L3776" t="s">
        <v>98781</v>
      </c>
      <c r="N3776" t="s">
        <v>208</v>
      </c>
      <c r="O3776" t="s">
        <v>476</v>
      </c>
      <c r="P3776" t="s">
        <v>476</v>
      </c>
    </row>
    <row r="3777" spans="1:16">
      <c r="A3777" s="484" t="s">
        <v>98802</v>
      </c>
      <c r="B3777" s="485" t="s">
        <v>79645</v>
      </c>
      <c r="C3777" t="s">
        <v>98801</v>
      </c>
      <c r="D3777" t="s">
        <v>98800</v>
      </c>
      <c r="E3777" t="str">
        <f t="shared" si="58"/>
        <v>612157 - CESI SAS EPRON</v>
      </c>
      <c r="F3777" t="s">
        <v>6143</v>
      </c>
      <c r="G3777" t="s">
        <v>98799</v>
      </c>
      <c r="I3777" t="s">
        <v>82990</v>
      </c>
      <c r="J3777" t="s">
        <v>98798</v>
      </c>
      <c r="K3777" t="s">
        <v>208</v>
      </c>
      <c r="L3777" t="s">
        <v>98797</v>
      </c>
      <c r="N3777" t="s">
        <v>208</v>
      </c>
      <c r="O3777" t="s">
        <v>476</v>
      </c>
      <c r="P3777" t="s">
        <v>476</v>
      </c>
    </row>
    <row r="3778" spans="1:16">
      <c r="A3778" s="484" t="s">
        <v>105444</v>
      </c>
      <c r="B3778" s="485" t="s">
        <v>79645</v>
      </c>
      <c r="C3778" t="s">
        <v>105443</v>
      </c>
      <c r="D3778" t="s">
        <v>105442</v>
      </c>
      <c r="E3778" t="str">
        <f t="shared" ref="E3778:E3841" si="59">_xlfn.CONCAT(L3778," - ",D3778)</f>
        <v>484003 - CESI  MAUGUIO</v>
      </c>
      <c r="F3778" t="s">
        <v>7547</v>
      </c>
      <c r="G3778" t="s">
        <v>46883</v>
      </c>
      <c r="H3778" t="s">
        <v>105441</v>
      </c>
      <c r="I3778" t="s">
        <v>1542</v>
      </c>
      <c r="J3778" t="s">
        <v>105440</v>
      </c>
      <c r="K3778" t="s">
        <v>208</v>
      </c>
      <c r="L3778" t="s">
        <v>105439</v>
      </c>
      <c r="N3778" t="s">
        <v>208</v>
      </c>
      <c r="O3778" t="s">
        <v>476</v>
      </c>
      <c r="P3778" t="s">
        <v>476</v>
      </c>
    </row>
    <row r="3779" spans="1:16">
      <c r="A3779" s="484" t="s">
        <v>98874</v>
      </c>
      <c r="B3779" s="485" t="s">
        <v>79645</v>
      </c>
      <c r="C3779" t="s">
        <v>98873</v>
      </c>
      <c r="D3779" t="s">
        <v>98872</v>
      </c>
      <c r="E3779" t="str">
        <f t="shared" si="59"/>
        <v>643865 - CESI SAS - SECOF QUETIGNY</v>
      </c>
      <c r="F3779" t="s">
        <v>58172</v>
      </c>
      <c r="G3779" t="s">
        <v>98871</v>
      </c>
      <c r="I3779" t="s">
        <v>6894</v>
      </c>
      <c r="J3779" t="s">
        <v>98870</v>
      </c>
      <c r="K3779" t="s">
        <v>208</v>
      </c>
      <c r="L3779" t="s">
        <v>98869</v>
      </c>
      <c r="N3779" t="s">
        <v>208</v>
      </c>
      <c r="O3779" t="s">
        <v>476</v>
      </c>
      <c r="P3779" t="s">
        <v>476</v>
      </c>
    </row>
    <row r="3780" spans="1:16">
      <c r="A3780" s="484" t="s">
        <v>98841</v>
      </c>
      <c r="B3780" s="485" t="s">
        <v>79645</v>
      </c>
      <c r="C3780" t="s">
        <v>98840</v>
      </c>
      <c r="D3780" t="s">
        <v>98839</v>
      </c>
      <c r="E3780" t="str">
        <f t="shared" si="59"/>
        <v>214073 - CESI NORMANDIE</v>
      </c>
      <c r="F3780" t="s">
        <v>17277</v>
      </c>
      <c r="G3780" t="s">
        <v>98838</v>
      </c>
      <c r="I3780" t="s">
        <v>25381</v>
      </c>
      <c r="J3780" t="s">
        <v>98837</v>
      </c>
      <c r="K3780" t="s">
        <v>208</v>
      </c>
      <c r="L3780" t="s">
        <v>98836</v>
      </c>
      <c r="N3780" t="s">
        <v>207</v>
      </c>
      <c r="O3780" t="s">
        <v>476</v>
      </c>
      <c r="P3780" t="s">
        <v>476</v>
      </c>
    </row>
    <row r="3781" spans="1:16">
      <c r="A3781" s="484" t="s">
        <v>98939</v>
      </c>
      <c r="B3781" s="485" t="s">
        <v>79645</v>
      </c>
      <c r="C3781" t="s">
        <v>515</v>
      </c>
      <c r="D3781" t="s">
        <v>98938</v>
      </c>
      <c r="E3781" t="str">
        <f t="shared" si="59"/>
        <v>660802 - CESI GUIPAVAS</v>
      </c>
      <c r="F3781" t="s">
        <v>20760</v>
      </c>
      <c r="G3781" t="s">
        <v>98937</v>
      </c>
      <c r="I3781" t="s">
        <v>18762</v>
      </c>
      <c r="J3781" t="s">
        <v>98936</v>
      </c>
      <c r="K3781" t="s">
        <v>208</v>
      </c>
      <c r="L3781" t="s">
        <v>98935</v>
      </c>
      <c r="N3781" t="s">
        <v>208</v>
      </c>
      <c r="O3781" t="s">
        <v>476</v>
      </c>
      <c r="P3781" t="s">
        <v>476</v>
      </c>
    </row>
    <row r="3782" spans="1:16">
      <c r="A3782" s="484" t="s">
        <v>135129</v>
      </c>
      <c r="B3782" s="485" t="s">
        <v>135128</v>
      </c>
      <c r="C3782" t="s">
        <v>135127</v>
      </c>
      <c r="D3782" t="s">
        <v>135127</v>
      </c>
      <c r="E3782" t="str">
        <f t="shared" si="59"/>
        <v>478040 - ACTION SEJOURS</v>
      </c>
      <c r="F3782" t="s">
        <v>707</v>
      </c>
      <c r="G3782" t="s">
        <v>135126</v>
      </c>
      <c r="I3782" t="s">
        <v>1494</v>
      </c>
      <c r="J3782" t="s">
        <v>135125</v>
      </c>
      <c r="K3782" t="s">
        <v>208</v>
      </c>
      <c r="L3782" t="s">
        <v>135124</v>
      </c>
      <c r="N3782" t="s">
        <v>208</v>
      </c>
      <c r="O3782" t="s">
        <v>476</v>
      </c>
      <c r="P3782" t="s">
        <v>476</v>
      </c>
    </row>
    <row r="3783" spans="1:16">
      <c r="A3783" s="484" t="s">
        <v>10531</v>
      </c>
      <c r="B3783" s="485" t="s">
        <v>10530</v>
      </c>
      <c r="C3783" t="s">
        <v>10529</v>
      </c>
      <c r="D3783" t="s">
        <v>10528</v>
      </c>
      <c r="E3783" t="str">
        <f t="shared" si="59"/>
        <v>104176 - TETRANERGY ST DENIS CHAUDRON</v>
      </c>
      <c r="F3783" t="s">
        <v>4190</v>
      </c>
      <c r="G3783" t="s">
        <v>10527</v>
      </c>
      <c r="H3783" t="s">
        <v>10526</v>
      </c>
      <c r="I3783" t="s">
        <v>10525</v>
      </c>
      <c r="J3783" t="s">
        <v>10524</v>
      </c>
      <c r="K3783" t="s">
        <v>208</v>
      </c>
      <c r="L3783" t="s">
        <v>10523</v>
      </c>
      <c r="N3783" t="s">
        <v>207</v>
      </c>
      <c r="O3783" t="s">
        <v>476</v>
      </c>
      <c r="P3783" t="s">
        <v>476</v>
      </c>
    </row>
    <row r="3784" spans="1:16">
      <c r="A3784" s="484" t="s">
        <v>70316</v>
      </c>
      <c r="B3784" s="485" t="s">
        <v>70315</v>
      </c>
      <c r="C3784" t="s">
        <v>70314</v>
      </c>
      <c r="D3784" t="s">
        <v>70313</v>
      </c>
      <c r="E3784" t="str">
        <f t="shared" si="59"/>
        <v>569707 - FAEEC</v>
      </c>
      <c r="F3784" t="s">
        <v>2651</v>
      </c>
      <c r="G3784" t="s">
        <v>70312</v>
      </c>
      <c r="H3784" t="s">
        <v>70311</v>
      </c>
      <c r="I3784" t="s">
        <v>22370</v>
      </c>
      <c r="J3784" t="s">
        <v>70310</v>
      </c>
      <c r="K3784" t="s">
        <v>208</v>
      </c>
      <c r="L3784" t="s">
        <v>70309</v>
      </c>
      <c r="N3784" t="s">
        <v>208</v>
      </c>
      <c r="O3784" t="s">
        <v>476</v>
      </c>
      <c r="P3784" t="s">
        <v>476</v>
      </c>
    </row>
    <row r="3785" spans="1:16">
      <c r="A3785" s="484" t="s">
        <v>95216</v>
      </c>
      <c r="B3785" s="485" t="s">
        <v>95215</v>
      </c>
      <c r="C3785" t="s">
        <v>95214</v>
      </c>
      <c r="D3785" t="s">
        <v>95214</v>
      </c>
      <c r="E3785" t="str">
        <f t="shared" si="59"/>
        <v>1922 - CNPP ENTREPRISE</v>
      </c>
      <c r="F3785" t="s">
        <v>6072</v>
      </c>
      <c r="G3785" t="s">
        <v>95213</v>
      </c>
      <c r="H3785" t="s">
        <v>95212</v>
      </c>
      <c r="I3785" t="s">
        <v>20661</v>
      </c>
      <c r="J3785" t="s">
        <v>95211</v>
      </c>
      <c r="K3785" t="s">
        <v>208</v>
      </c>
      <c r="L3785" t="s">
        <v>95210</v>
      </c>
      <c r="N3785" t="s">
        <v>208</v>
      </c>
      <c r="O3785" t="s">
        <v>476</v>
      </c>
      <c r="P3785" t="s">
        <v>476</v>
      </c>
    </row>
    <row r="3786" spans="1:16">
      <c r="A3786" s="484" t="s">
        <v>68579</v>
      </c>
      <c r="B3786" s="485" t="s">
        <v>68578</v>
      </c>
      <c r="C3786" t="s">
        <v>68577</v>
      </c>
      <c r="D3786" t="s">
        <v>68577</v>
      </c>
      <c r="E3786" t="str">
        <f t="shared" si="59"/>
        <v>266942 - FRANCE LOIRE FORMATION</v>
      </c>
      <c r="F3786" t="s">
        <v>1710</v>
      </c>
      <c r="G3786" t="s">
        <v>68576</v>
      </c>
      <c r="I3786" t="s">
        <v>3532</v>
      </c>
      <c r="J3786" t="s">
        <v>68575</v>
      </c>
      <c r="K3786" t="s">
        <v>208</v>
      </c>
      <c r="L3786" t="s">
        <v>68574</v>
      </c>
      <c r="N3786" t="s">
        <v>208</v>
      </c>
      <c r="O3786" t="s">
        <v>476</v>
      </c>
      <c r="P3786" t="s">
        <v>476</v>
      </c>
    </row>
    <row r="3787" spans="1:16">
      <c r="A3787" s="484" t="s">
        <v>122706</v>
      </c>
      <c r="B3787" s="485" t="s">
        <v>122705</v>
      </c>
      <c r="C3787" t="s">
        <v>122704</v>
      </c>
      <c r="D3787" t="s">
        <v>122703</v>
      </c>
      <c r="E3787" t="str">
        <f t="shared" si="59"/>
        <v>505353 - ADERMCO</v>
      </c>
      <c r="F3787" t="s">
        <v>1077</v>
      </c>
      <c r="G3787" t="s">
        <v>122702</v>
      </c>
      <c r="I3787" t="s">
        <v>1799</v>
      </c>
      <c r="J3787" t="s">
        <v>122701</v>
      </c>
      <c r="K3787" t="s">
        <v>208</v>
      </c>
      <c r="L3787" t="s">
        <v>122700</v>
      </c>
      <c r="N3787" t="s">
        <v>208</v>
      </c>
      <c r="O3787" t="s">
        <v>476</v>
      </c>
      <c r="P3787" t="s">
        <v>476</v>
      </c>
    </row>
    <row r="3788" spans="1:16">
      <c r="A3788" s="484" t="s">
        <v>78340</v>
      </c>
      <c r="B3788" s="485" t="s">
        <v>78339</v>
      </c>
      <c r="C3788" t="s">
        <v>78338</v>
      </c>
      <c r="D3788" t="s">
        <v>78337</v>
      </c>
      <c r="E3788" t="str">
        <f t="shared" si="59"/>
        <v>581320 - ESPACE COIFFURE FORMATION SAINT LOUIS</v>
      </c>
      <c r="F3788" t="s">
        <v>2524</v>
      </c>
      <c r="G3788" t="s">
        <v>78336</v>
      </c>
      <c r="H3788" t="s">
        <v>78335</v>
      </c>
      <c r="I3788" t="s">
        <v>41711</v>
      </c>
      <c r="J3788" t="s">
        <v>78334</v>
      </c>
      <c r="K3788" t="s">
        <v>208</v>
      </c>
      <c r="L3788" t="s">
        <v>78333</v>
      </c>
      <c r="N3788" t="s">
        <v>208</v>
      </c>
      <c r="O3788" t="s">
        <v>476</v>
      </c>
      <c r="P3788" t="s">
        <v>476</v>
      </c>
    </row>
    <row r="3789" spans="1:16">
      <c r="A3789" s="484" t="s">
        <v>134649</v>
      </c>
      <c r="B3789" s="485" t="s">
        <v>134644</v>
      </c>
      <c r="C3789" t="s">
        <v>134642</v>
      </c>
      <c r="D3789" t="s">
        <v>134642</v>
      </c>
      <c r="E3789" t="str">
        <f t="shared" si="59"/>
        <v>404524 - ADECCO TRAINING</v>
      </c>
      <c r="F3789" t="s">
        <v>10495</v>
      </c>
      <c r="G3789" t="s">
        <v>134648</v>
      </c>
      <c r="I3789" t="s">
        <v>2507</v>
      </c>
      <c r="J3789" t="s">
        <v>134647</v>
      </c>
      <c r="K3789" t="s">
        <v>208</v>
      </c>
      <c r="L3789" t="s">
        <v>134646</v>
      </c>
      <c r="N3789" t="s">
        <v>208</v>
      </c>
      <c r="O3789" t="s">
        <v>476</v>
      </c>
      <c r="P3789" t="s">
        <v>476</v>
      </c>
    </row>
    <row r="3790" spans="1:16">
      <c r="A3790" s="484" t="s">
        <v>134645</v>
      </c>
      <c r="B3790" s="485" t="s">
        <v>134644</v>
      </c>
      <c r="C3790" t="s">
        <v>134643</v>
      </c>
      <c r="D3790" t="s">
        <v>134642</v>
      </c>
      <c r="E3790" t="str">
        <f t="shared" si="59"/>
        <v>446567 - ADECCO TRAINING</v>
      </c>
      <c r="F3790" t="s">
        <v>2572</v>
      </c>
      <c r="G3790" t="s">
        <v>134641</v>
      </c>
      <c r="I3790" t="s">
        <v>3733</v>
      </c>
      <c r="J3790" t="s">
        <v>134640</v>
      </c>
      <c r="K3790" t="s">
        <v>208</v>
      </c>
      <c r="L3790" t="s">
        <v>134639</v>
      </c>
      <c r="N3790" t="s">
        <v>208</v>
      </c>
      <c r="O3790" t="s">
        <v>476</v>
      </c>
      <c r="P3790" t="s">
        <v>476</v>
      </c>
    </row>
    <row r="3791" spans="1:16">
      <c r="A3791" s="484" t="s">
        <v>134653</v>
      </c>
      <c r="B3791" s="485" t="s">
        <v>134644</v>
      </c>
      <c r="C3791" t="s">
        <v>134652</v>
      </c>
      <c r="D3791" t="s">
        <v>134652</v>
      </c>
      <c r="E3791" t="str">
        <f t="shared" si="59"/>
        <v>517525 - ADECCO FORMATION</v>
      </c>
      <c r="F3791" t="s">
        <v>10495</v>
      </c>
      <c r="G3791" t="s">
        <v>78455</v>
      </c>
      <c r="I3791" t="s">
        <v>569</v>
      </c>
      <c r="J3791" t="s">
        <v>134651</v>
      </c>
      <c r="K3791" t="s">
        <v>208</v>
      </c>
      <c r="L3791" t="s">
        <v>134650</v>
      </c>
      <c r="N3791" t="s">
        <v>208</v>
      </c>
      <c r="O3791" t="s">
        <v>476</v>
      </c>
      <c r="P3791" t="s">
        <v>476</v>
      </c>
    </row>
    <row r="3792" spans="1:16">
      <c r="A3792" s="484" t="s">
        <v>86583</v>
      </c>
      <c r="B3792" s="485" t="s">
        <v>86582</v>
      </c>
      <c r="C3792" t="s">
        <v>86581</v>
      </c>
      <c r="D3792" t="s">
        <v>86581</v>
      </c>
      <c r="E3792" t="str">
        <f t="shared" si="59"/>
        <v>500306 - DOMICILE SERVICES DES ARDENNES</v>
      </c>
      <c r="F3792" t="s">
        <v>13687</v>
      </c>
      <c r="G3792" t="s">
        <v>86580</v>
      </c>
      <c r="I3792" t="s">
        <v>86579</v>
      </c>
      <c r="J3792" t="s">
        <v>86578</v>
      </c>
      <c r="K3792" t="s">
        <v>208</v>
      </c>
      <c r="L3792" t="s">
        <v>86577</v>
      </c>
      <c r="N3792" t="s">
        <v>208</v>
      </c>
      <c r="O3792" t="s">
        <v>476</v>
      </c>
      <c r="P3792" t="s">
        <v>476</v>
      </c>
    </row>
    <row r="3793" spans="1:16">
      <c r="A3793" s="484" t="s">
        <v>49125</v>
      </c>
      <c r="B3793" s="485" t="s">
        <v>49124</v>
      </c>
      <c r="C3793" t="s">
        <v>49123</v>
      </c>
      <c r="D3793" t="s">
        <v>49122</v>
      </c>
      <c r="E3793" t="str">
        <f t="shared" si="59"/>
        <v>618652 - JCI</v>
      </c>
      <c r="F3793" t="s">
        <v>21619</v>
      </c>
      <c r="G3793" t="s">
        <v>49121</v>
      </c>
      <c r="I3793" t="s">
        <v>11163</v>
      </c>
      <c r="J3793" t="s">
        <v>49120</v>
      </c>
      <c r="K3793" t="s">
        <v>208</v>
      </c>
      <c r="L3793" t="s">
        <v>49119</v>
      </c>
      <c r="N3793" t="s">
        <v>208</v>
      </c>
      <c r="O3793" t="s">
        <v>476</v>
      </c>
      <c r="P3793" t="s">
        <v>476</v>
      </c>
    </row>
    <row r="3794" spans="1:16">
      <c r="A3794" s="484" t="s">
        <v>95369</v>
      </c>
      <c r="B3794" s="485" t="s">
        <v>95368</v>
      </c>
      <c r="C3794" t="s">
        <v>95367</v>
      </c>
      <c r="D3794" t="s">
        <v>95367</v>
      </c>
      <c r="E3794" t="str">
        <f t="shared" si="59"/>
        <v>557183 - CLUB ULM DELTA AQUITAINE</v>
      </c>
      <c r="F3794" t="s">
        <v>1086</v>
      </c>
      <c r="H3794" t="s">
        <v>95366</v>
      </c>
      <c r="I3794" t="s">
        <v>95365</v>
      </c>
      <c r="J3794" t="s">
        <v>95364</v>
      </c>
      <c r="K3794" t="s">
        <v>208</v>
      </c>
      <c r="L3794" t="s">
        <v>95363</v>
      </c>
      <c r="N3794" t="s">
        <v>208</v>
      </c>
      <c r="O3794" t="s">
        <v>476</v>
      </c>
      <c r="P3794" t="s">
        <v>476</v>
      </c>
    </row>
    <row r="3795" spans="1:16">
      <c r="A3795" s="484" t="s">
        <v>134401</v>
      </c>
      <c r="B3795" s="485" t="s">
        <v>134400</v>
      </c>
      <c r="C3795" t="s">
        <v>134399</v>
      </c>
      <c r="D3795" t="s">
        <v>134398</v>
      </c>
      <c r="E3795" t="str">
        <f t="shared" si="59"/>
        <v>590538 - ADIL 59</v>
      </c>
      <c r="F3795" t="s">
        <v>1817</v>
      </c>
      <c r="G3795" t="s">
        <v>134397</v>
      </c>
      <c r="I3795" t="s">
        <v>1814</v>
      </c>
      <c r="J3795" t="s">
        <v>134396</v>
      </c>
      <c r="K3795" t="s">
        <v>208</v>
      </c>
      <c r="L3795" t="s">
        <v>134395</v>
      </c>
      <c r="N3795" t="s">
        <v>208</v>
      </c>
      <c r="O3795" t="s">
        <v>476</v>
      </c>
      <c r="P3795" t="s">
        <v>476</v>
      </c>
    </row>
    <row r="3796" spans="1:16">
      <c r="A3796" s="484" t="s">
        <v>121569</v>
      </c>
      <c r="B3796" s="485" t="s">
        <v>121568</v>
      </c>
      <c r="C3796" t="s">
        <v>121567</v>
      </c>
      <c r="D3796" t="s">
        <v>121566</v>
      </c>
      <c r="E3796" t="str">
        <f t="shared" si="59"/>
        <v>8266 - AFTCC</v>
      </c>
      <c r="F3796" t="s">
        <v>8350</v>
      </c>
      <c r="G3796" t="s">
        <v>121565</v>
      </c>
      <c r="I3796" t="s">
        <v>626</v>
      </c>
      <c r="J3796" t="s">
        <v>121564</v>
      </c>
      <c r="K3796" t="s">
        <v>121563</v>
      </c>
      <c r="L3796" t="s">
        <v>121562</v>
      </c>
      <c r="N3796" t="s">
        <v>208</v>
      </c>
      <c r="O3796" t="s">
        <v>476</v>
      </c>
      <c r="P3796" t="s">
        <v>476</v>
      </c>
    </row>
    <row r="3797" spans="1:16">
      <c r="A3797" s="484" t="s">
        <v>12563</v>
      </c>
      <c r="B3797" s="485" t="s">
        <v>12562</v>
      </c>
      <c r="C3797" t="s">
        <v>12561</v>
      </c>
      <c r="D3797" t="s">
        <v>12561</v>
      </c>
      <c r="E3797" t="str">
        <f t="shared" si="59"/>
        <v>488069 - STUMDI</v>
      </c>
      <c r="F3797" t="s">
        <v>8302</v>
      </c>
      <c r="G3797" t="s">
        <v>12560</v>
      </c>
      <c r="H3797" t="s">
        <v>12559</v>
      </c>
      <c r="I3797" t="s">
        <v>10366</v>
      </c>
      <c r="J3797" t="s">
        <v>12558</v>
      </c>
      <c r="K3797" t="s">
        <v>208</v>
      </c>
      <c r="L3797" t="s">
        <v>12557</v>
      </c>
      <c r="N3797" t="s">
        <v>208</v>
      </c>
      <c r="O3797" t="s">
        <v>476</v>
      </c>
      <c r="P3797" t="s">
        <v>476</v>
      </c>
    </row>
    <row r="3798" spans="1:16">
      <c r="A3798" s="484" t="s">
        <v>40783</v>
      </c>
      <c r="B3798" s="485" t="s">
        <v>40782</v>
      </c>
      <c r="C3798" t="s">
        <v>40781</v>
      </c>
      <c r="D3798" t="s">
        <v>40781</v>
      </c>
      <c r="E3798" t="str">
        <f t="shared" si="59"/>
        <v>163910 - MACIF CENTRE DE VOILE</v>
      </c>
      <c r="F3798" t="s">
        <v>32636</v>
      </c>
      <c r="G3798" t="s">
        <v>40780</v>
      </c>
      <c r="I3798" t="s">
        <v>8130</v>
      </c>
      <c r="J3798" t="s">
        <v>40779</v>
      </c>
      <c r="K3798" t="s">
        <v>208</v>
      </c>
      <c r="L3798" t="s">
        <v>40778</v>
      </c>
      <c r="N3798" t="s">
        <v>208</v>
      </c>
      <c r="O3798" t="s">
        <v>476</v>
      </c>
      <c r="P3798" t="s">
        <v>476</v>
      </c>
    </row>
    <row r="3799" spans="1:16">
      <c r="A3799" s="484" t="s">
        <v>2276</v>
      </c>
      <c r="B3799" s="485" t="s">
        <v>2275</v>
      </c>
      <c r="C3799" t="s">
        <v>2274</v>
      </c>
      <c r="D3799" t="s">
        <v>2274</v>
      </c>
      <c r="E3799" t="str">
        <f t="shared" si="59"/>
        <v>548789 - WINTERHALER FRANCE SAS</v>
      </c>
      <c r="F3799" t="s">
        <v>2273</v>
      </c>
      <c r="G3799" t="s">
        <v>2272</v>
      </c>
      <c r="I3799" t="s">
        <v>2271</v>
      </c>
      <c r="J3799" t="s">
        <v>2270</v>
      </c>
      <c r="K3799" t="s">
        <v>208</v>
      </c>
      <c r="L3799" t="s">
        <v>2269</v>
      </c>
      <c r="N3799" t="s">
        <v>208</v>
      </c>
      <c r="O3799" t="s">
        <v>476</v>
      </c>
      <c r="P3799" t="s">
        <v>476</v>
      </c>
    </row>
    <row r="3800" spans="1:16">
      <c r="A3800" s="484" t="s">
        <v>24317</v>
      </c>
      <c r="B3800" s="485" t="s">
        <v>24316</v>
      </c>
      <c r="C3800" t="s">
        <v>24315</v>
      </c>
      <c r="D3800" t="s">
        <v>24314</v>
      </c>
      <c r="E3800" t="str">
        <f t="shared" si="59"/>
        <v>600854 - QSP SYSTEMS</v>
      </c>
      <c r="F3800" t="s">
        <v>498</v>
      </c>
      <c r="G3800" t="s">
        <v>24313</v>
      </c>
      <c r="I3800" t="s">
        <v>24312</v>
      </c>
      <c r="J3800" t="s">
        <v>24311</v>
      </c>
      <c r="K3800" t="s">
        <v>208</v>
      </c>
      <c r="L3800" t="s">
        <v>24310</v>
      </c>
      <c r="N3800" t="s">
        <v>208</v>
      </c>
      <c r="O3800" t="s">
        <v>476</v>
      </c>
      <c r="P3800" t="s">
        <v>476</v>
      </c>
    </row>
    <row r="3801" spans="1:16">
      <c r="A3801" s="484" t="s">
        <v>88738</v>
      </c>
      <c r="B3801" s="485" t="s">
        <v>88737</v>
      </c>
      <c r="C3801" t="s">
        <v>88736</v>
      </c>
      <c r="D3801" t="s">
        <v>88736</v>
      </c>
      <c r="E3801" t="str">
        <f t="shared" si="59"/>
        <v>299406 - DE NARDI MARTINE</v>
      </c>
      <c r="F3801" t="s">
        <v>5116</v>
      </c>
      <c r="G3801" t="s">
        <v>88735</v>
      </c>
      <c r="I3801" t="s">
        <v>88734</v>
      </c>
      <c r="K3801" t="s">
        <v>208</v>
      </c>
      <c r="L3801" t="s">
        <v>88733</v>
      </c>
      <c r="N3801" t="s">
        <v>208</v>
      </c>
      <c r="O3801" t="s">
        <v>476</v>
      </c>
      <c r="P3801" t="s">
        <v>476</v>
      </c>
    </row>
    <row r="3802" spans="1:16">
      <c r="A3802" s="484" t="s">
        <v>22303</v>
      </c>
      <c r="B3802" s="485" t="s">
        <v>22302</v>
      </c>
      <c r="C3802" t="s">
        <v>22301</v>
      </c>
      <c r="D3802" t="s">
        <v>22300</v>
      </c>
      <c r="E3802" t="str">
        <f t="shared" si="59"/>
        <v>487030 - RHF CLICHY</v>
      </c>
      <c r="F3802" t="s">
        <v>22299</v>
      </c>
      <c r="G3802" t="s">
        <v>22298</v>
      </c>
      <c r="I3802" t="s">
        <v>1391</v>
      </c>
      <c r="J3802" t="s">
        <v>22297</v>
      </c>
      <c r="K3802" t="s">
        <v>208</v>
      </c>
      <c r="L3802" t="s">
        <v>22296</v>
      </c>
      <c r="N3802" t="s">
        <v>208</v>
      </c>
      <c r="O3802" t="s">
        <v>476</v>
      </c>
      <c r="P3802" t="s">
        <v>476</v>
      </c>
    </row>
    <row r="3803" spans="1:16">
      <c r="A3803" s="484" t="s">
        <v>133614</v>
      </c>
      <c r="B3803" s="485" t="s">
        <v>133613</v>
      </c>
      <c r="C3803" t="s">
        <v>133612</v>
      </c>
      <c r="D3803" t="s">
        <v>133611</v>
      </c>
      <c r="E3803" t="str">
        <f t="shared" si="59"/>
        <v>24820 - AFOREST METZ</v>
      </c>
      <c r="F3803" t="s">
        <v>111041</v>
      </c>
      <c r="G3803" t="s">
        <v>133610</v>
      </c>
      <c r="I3803" t="s">
        <v>771</v>
      </c>
      <c r="J3803" t="s">
        <v>133609</v>
      </c>
      <c r="K3803" t="s">
        <v>208</v>
      </c>
      <c r="L3803" t="s">
        <v>133608</v>
      </c>
      <c r="N3803" t="s">
        <v>208</v>
      </c>
      <c r="O3803" t="s">
        <v>476</v>
      </c>
      <c r="P3803" t="s">
        <v>476</v>
      </c>
    </row>
    <row r="3804" spans="1:16">
      <c r="A3804" s="484" t="s">
        <v>33297</v>
      </c>
      <c r="B3804" s="485" t="s">
        <v>33296</v>
      </c>
      <c r="C3804" t="s">
        <v>33295</v>
      </c>
      <c r="D3804" t="s">
        <v>33294</v>
      </c>
      <c r="E3804" t="str">
        <f t="shared" si="59"/>
        <v>679010 - NIPRO MEDICAL FRANCE COURNON D AUVERGNE</v>
      </c>
      <c r="F3804" t="s">
        <v>1183</v>
      </c>
      <c r="G3804" t="s">
        <v>33293</v>
      </c>
      <c r="I3804" t="s">
        <v>13709</v>
      </c>
      <c r="J3804" t="s">
        <v>33292</v>
      </c>
      <c r="K3804" t="s">
        <v>208</v>
      </c>
      <c r="L3804" t="s">
        <v>33291</v>
      </c>
      <c r="N3804" t="s">
        <v>208</v>
      </c>
      <c r="O3804" t="s">
        <v>476</v>
      </c>
      <c r="P3804" t="s">
        <v>476</v>
      </c>
    </row>
    <row r="3805" spans="1:16">
      <c r="A3805" s="484" t="s">
        <v>64255</v>
      </c>
      <c r="B3805" s="485" t="s">
        <v>64254</v>
      </c>
      <c r="C3805" t="s">
        <v>64253</v>
      </c>
      <c r="D3805" t="s">
        <v>64252</v>
      </c>
      <c r="E3805" t="str">
        <f t="shared" si="59"/>
        <v>684934 - SYSTINFO LONS</v>
      </c>
      <c r="F3805" t="s">
        <v>2041</v>
      </c>
      <c r="G3805" t="s">
        <v>64251</v>
      </c>
      <c r="I3805" t="s">
        <v>61533</v>
      </c>
      <c r="J3805" t="s">
        <v>64250</v>
      </c>
      <c r="K3805" t="s">
        <v>208</v>
      </c>
      <c r="L3805" t="s">
        <v>64249</v>
      </c>
      <c r="N3805" t="s">
        <v>208</v>
      </c>
      <c r="O3805" t="s">
        <v>476</v>
      </c>
      <c r="P3805" t="s">
        <v>476</v>
      </c>
    </row>
    <row r="3806" spans="1:16">
      <c r="A3806" s="484" t="s">
        <v>37418</v>
      </c>
      <c r="B3806" s="485" t="s">
        <v>37417</v>
      </c>
      <c r="C3806" t="s">
        <v>37416</v>
      </c>
      <c r="D3806" t="s">
        <v>37415</v>
      </c>
      <c r="E3806" t="str">
        <f t="shared" si="59"/>
        <v>92721 - MEDIA FORMATION VILLENEUVE D'ASCQ</v>
      </c>
      <c r="F3806" t="s">
        <v>12087</v>
      </c>
      <c r="G3806" t="s">
        <v>37414</v>
      </c>
      <c r="I3806" t="s">
        <v>1148</v>
      </c>
      <c r="J3806" t="s">
        <v>37413</v>
      </c>
      <c r="K3806" t="s">
        <v>208</v>
      </c>
      <c r="L3806" t="s">
        <v>37412</v>
      </c>
      <c r="N3806" t="s">
        <v>208</v>
      </c>
      <c r="O3806" t="s">
        <v>476</v>
      </c>
      <c r="P3806" t="s">
        <v>476</v>
      </c>
    </row>
    <row r="3807" spans="1:16">
      <c r="A3807" s="484" t="s">
        <v>71780</v>
      </c>
      <c r="B3807" s="485" t="s">
        <v>71779</v>
      </c>
      <c r="C3807" t="s">
        <v>71778</v>
      </c>
      <c r="D3807" t="s">
        <v>71777</v>
      </c>
      <c r="E3807" t="str">
        <f t="shared" si="59"/>
        <v>502194 - FONDATION DE LA MISERICORDE CAEN</v>
      </c>
      <c r="F3807" t="s">
        <v>498</v>
      </c>
      <c r="G3807" t="s">
        <v>71776</v>
      </c>
      <c r="H3807" t="s">
        <v>740</v>
      </c>
      <c r="I3807" t="s">
        <v>1781</v>
      </c>
      <c r="J3807" t="s">
        <v>71775</v>
      </c>
      <c r="K3807" t="s">
        <v>71774</v>
      </c>
      <c r="L3807" t="s">
        <v>71773</v>
      </c>
      <c r="N3807" t="s">
        <v>208</v>
      </c>
      <c r="O3807" t="s">
        <v>476</v>
      </c>
      <c r="P3807" t="s">
        <v>476</v>
      </c>
    </row>
    <row r="3808" spans="1:16">
      <c r="A3808" s="484" t="s">
        <v>28759</v>
      </c>
      <c r="B3808" s="485" t="s">
        <v>28758</v>
      </c>
      <c r="C3808" t="s">
        <v>28757</v>
      </c>
      <c r="D3808" t="s">
        <v>28757</v>
      </c>
      <c r="E3808" t="str">
        <f t="shared" si="59"/>
        <v>684387 - PERFORMANCE</v>
      </c>
      <c r="G3808" t="s">
        <v>28756</v>
      </c>
      <c r="I3808" t="s">
        <v>28755</v>
      </c>
      <c r="J3808" t="s">
        <v>28754</v>
      </c>
      <c r="K3808" t="s">
        <v>28753</v>
      </c>
      <c r="L3808" t="s">
        <v>28752</v>
      </c>
      <c r="N3808" t="s">
        <v>208</v>
      </c>
      <c r="O3808" t="s">
        <v>476</v>
      </c>
      <c r="P3808" t="s">
        <v>476</v>
      </c>
    </row>
    <row r="3809" spans="1:16">
      <c r="A3809" s="484" t="s">
        <v>48631</v>
      </c>
      <c r="B3809" s="485" t="s">
        <v>48630</v>
      </c>
      <c r="C3809" t="s">
        <v>522</v>
      </c>
      <c r="D3809" t="s">
        <v>522</v>
      </c>
      <c r="E3809" t="str">
        <f t="shared" si="59"/>
        <v>363704 - KAHLER COMMUNICATION FRANCE</v>
      </c>
      <c r="F3809" t="s">
        <v>8350</v>
      </c>
      <c r="G3809" t="s">
        <v>48629</v>
      </c>
      <c r="H3809" t="s">
        <v>48628</v>
      </c>
      <c r="I3809" t="s">
        <v>48627</v>
      </c>
      <c r="J3809" t="s">
        <v>48626</v>
      </c>
      <c r="K3809" t="s">
        <v>208</v>
      </c>
      <c r="L3809" t="s">
        <v>48625</v>
      </c>
      <c r="N3809" t="s">
        <v>208</v>
      </c>
      <c r="O3809" t="s">
        <v>476</v>
      </c>
      <c r="P3809" t="s">
        <v>476</v>
      </c>
    </row>
    <row r="3810" spans="1:16">
      <c r="A3810" s="484" t="s">
        <v>100378</v>
      </c>
      <c r="B3810" s="485" t="s">
        <v>100377</v>
      </c>
      <c r="C3810" t="s">
        <v>100376</v>
      </c>
      <c r="D3810" t="s">
        <v>100375</v>
      </c>
      <c r="E3810" t="str">
        <f t="shared" si="59"/>
        <v>313774 - CENTRE TOMATIS</v>
      </c>
      <c r="F3810" t="s">
        <v>40967</v>
      </c>
      <c r="G3810" t="s">
        <v>100374</v>
      </c>
      <c r="I3810" t="s">
        <v>1542</v>
      </c>
      <c r="J3810" t="s">
        <v>100373</v>
      </c>
      <c r="K3810" t="s">
        <v>208</v>
      </c>
      <c r="L3810" t="s">
        <v>100372</v>
      </c>
      <c r="N3810" t="s">
        <v>208</v>
      </c>
      <c r="O3810" t="s">
        <v>476</v>
      </c>
      <c r="P3810" t="s">
        <v>476</v>
      </c>
    </row>
    <row r="3811" spans="1:16">
      <c r="A3811" s="484" t="s">
        <v>67227</v>
      </c>
      <c r="B3811" s="485" t="s">
        <v>67226</v>
      </c>
      <c r="C3811" t="s">
        <v>67225</v>
      </c>
      <c r="D3811" t="s">
        <v>67225</v>
      </c>
      <c r="E3811" t="str">
        <f t="shared" si="59"/>
        <v>487790 - GENEVIEVE SEGUY AFL CONSULTANTS</v>
      </c>
      <c r="F3811" t="s">
        <v>2945</v>
      </c>
      <c r="G3811" t="s">
        <v>67224</v>
      </c>
      <c r="H3811" t="s">
        <v>67223</v>
      </c>
      <c r="I3811" t="s">
        <v>1321</v>
      </c>
      <c r="J3811" t="s">
        <v>67222</v>
      </c>
      <c r="K3811" t="s">
        <v>208</v>
      </c>
      <c r="L3811" t="s">
        <v>67221</v>
      </c>
      <c r="N3811" t="s">
        <v>208</v>
      </c>
      <c r="O3811" t="s">
        <v>476</v>
      </c>
      <c r="P3811" t="s">
        <v>476</v>
      </c>
    </row>
    <row r="3812" spans="1:16">
      <c r="A3812" s="484" t="s">
        <v>58526</v>
      </c>
      <c r="B3812" s="485" t="s">
        <v>58525</v>
      </c>
      <c r="C3812" t="s">
        <v>58524</v>
      </c>
      <c r="D3812" t="s">
        <v>58524</v>
      </c>
      <c r="E3812" t="str">
        <f t="shared" si="59"/>
        <v>170926 - IME CONSEIL</v>
      </c>
      <c r="F3812" t="s">
        <v>6315</v>
      </c>
      <c r="G3812" t="s">
        <v>58523</v>
      </c>
      <c r="I3812" t="s">
        <v>626</v>
      </c>
      <c r="J3812" t="s">
        <v>58522</v>
      </c>
      <c r="K3812" t="s">
        <v>58521</v>
      </c>
      <c r="L3812" t="s">
        <v>58520</v>
      </c>
      <c r="N3812" t="s">
        <v>208</v>
      </c>
      <c r="O3812" t="s">
        <v>476</v>
      </c>
      <c r="P3812" t="s">
        <v>476</v>
      </c>
    </row>
    <row r="3813" spans="1:16">
      <c r="A3813" s="484" t="s">
        <v>36107</v>
      </c>
      <c r="B3813" s="485" t="s">
        <v>36106</v>
      </c>
      <c r="C3813" t="s">
        <v>36105</v>
      </c>
      <c r="D3813" t="s">
        <v>36104</v>
      </c>
      <c r="E3813" t="str">
        <f t="shared" si="59"/>
        <v>646775 - MICHEL MORIN ACE</v>
      </c>
      <c r="F3813" t="s">
        <v>6784</v>
      </c>
      <c r="G3813" t="s">
        <v>36103</v>
      </c>
      <c r="H3813" t="s">
        <v>36102</v>
      </c>
      <c r="I3813" t="s">
        <v>1035</v>
      </c>
      <c r="J3813" t="s">
        <v>36101</v>
      </c>
      <c r="K3813" t="s">
        <v>208</v>
      </c>
      <c r="L3813" t="s">
        <v>36100</v>
      </c>
      <c r="N3813" t="s">
        <v>208</v>
      </c>
      <c r="O3813" t="s">
        <v>476</v>
      </c>
      <c r="P3813" t="s">
        <v>476</v>
      </c>
    </row>
    <row r="3814" spans="1:16">
      <c r="A3814" s="484" t="s">
        <v>38766</v>
      </c>
      <c r="B3814" s="485" t="s">
        <v>38765</v>
      </c>
      <c r="C3814" t="s">
        <v>38764</v>
      </c>
      <c r="D3814" t="s">
        <v>38763</v>
      </c>
      <c r="E3814" t="str">
        <f t="shared" si="59"/>
        <v>166042 - DELTA</v>
      </c>
      <c r="F3814" t="s">
        <v>36906</v>
      </c>
      <c r="G3814" t="s">
        <v>38762</v>
      </c>
      <c r="H3814" t="s">
        <v>38761</v>
      </c>
      <c r="I3814" t="s">
        <v>38760</v>
      </c>
      <c r="J3814" t="s">
        <v>38759</v>
      </c>
      <c r="K3814" t="s">
        <v>208</v>
      </c>
      <c r="L3814" t="s">
        <v>38758</v>
      </c>
      <c r="N3814" t="s">
        <v>208</v>
      </c>
      <c r="O3814" t="s">
        <v>476</v>
      </c>
      <c r="P3814" t="s">
        <v>476</v>
      </c>
    </row>
    <row r="3815" spans="1:16">
      <c r="A3815" s="484" t="s">
        <v>123993</v>
      </c>
      <c r="B3815" s="485" t="s">
        <v>123992</v>
      </c>
      <c r="C3815" t="s">
        <v>123991</v>
      </c>
      <c r="D3815" t="s">
        <v>123990</v>
      </c>
      <c r="E3815" t="str">
        <f t="shared" si="59"/>
        <v>486978 - ASSOCIATION  BECAR</v>
      </c>
      <c r="F3815" t="s">
        <v>30288</v>
      </c>
      <c r="G3815" t="s">
        <v>123989</v>
      </c>
      <c r="H3815" t="s">
        <v>123988</v>
      </c>
      <c r="I3815" t="s">
        <v>1633</v>
      </c>
      <c r="J3815" t="s">
        <v>123987</v>
      </c>
      <c r="K3815" t="s">
        <v>208</v>
      </c>
      <c r="L3815" t="s">
        <v>123986</v>
      </c>
      <c r="N3815" t="s">
        <v>208</v>
      </c>
      <c r="O3815" t="s">
        <v>476</v>
      </c>
      <c r="P3815" t="s">
        <v>476</v>
      </c>
    </row>
    <row r="3816" spans="1:16">
      <c r="A3816" s="484" t="s">
        <v>9311</v>
      </c>
      <c r="B3816" s="485" t="s">
        <v>9310</v>
      </c>
      <c r="C3816" t="s">
        <v>9309</v>
      </c>
      <c r="D3816" t="s">
        <v>9309</v>
      </c>
      <c r="E3816" t="str">
        <f t="shared" si="59"/>
        <v>191206 - TOURNEBISE THIERRY</v>
      </c>
      <c r="F3816" t="s">
        <v>9308</v>
      </c>
      <c r="G3816" t="s">
        <v>9307</v>
      </c>
      <c r="I3816" t="s">
        <v>9306</v>
      </c>
      <c r="J3816" t="s">
        <v>9305</v>
      </c>
      <c r="K3816" t="s">
        <v>9304</v>
      </c>
      <c r="L3816" t="s">
        <v>9303</v>
      </c>
      <c r="N3816" t="s">
        <v>208</v>
      </c>
      <c r="O3816" t="s">
        <v>476</v>
      </c>
      <c r="P3816" t="s">
        <v>476</v>
      </c>
    </row>
    <row r="3817" spans="1:16">
      <c r="A3817" s="484" t="s">
        <v>9723</v>
      </c>
      <c r="B3817" s="485" t="s">
        <v>9722</v>
      </c>
      <c r="C3817" t="s">
        <v>9721</v>
      </c>
      <c r="D3817" t="s">
        <v>9721</v>
      </c>
      <c r="E3817" t="str">
        <f t="shared" si="59"/>
        <v>455775 - TIL TECHNOLOGIES</v>
      </c>
      <c r="F3817" t="s">
        <v>9720</v>
      </c>
      <c r="G3817" t="s">
        <v>9719</v>
      </c>
      <c r="H3817" t="s">
        <v>9718</v>
      </c>
      <c r="I3817" t="s">
        <v>596</v>
      </c>
      <c r="J3817" t="s">
        <v>9717</v>
      </c>
      <c r="K3817" t="s">
        <v>208</v>
      </c>
      <c r="L3817" t="s">
        <v>9716</v>
      </c>
      <c r="N3817" t="s">
        <v>208</v>
      </c>
      <c r="O3817" t="s">
        <v>476</v>
      </c>
      <c r="P3817" t="s">
        <v>476</v>
      </c>
    </row>
    <row r="3818" spans="1:16">
      <c r="A3818" s="484" t="s">
        <v>82642</v>
      </c>
      <c r="B3818" s="485" t="s">
        <v>82641</v>
      </c>
      <c r="C3818" t="s">
        <v>82640</v>
      </c>
      <c r="D3818" t="s">
        <v>82639</v>
      </c>
      <c r="E3818" t="str">
        <f t="shared" si="59"/>
        <v>641534 - ECURIES DU VAL DE LEURE</v>
      </c>
      <c r="F3818" t="s">
        <v>3058</v>
      </c>
      <c r="G3818" t="s">
        <v>82638</v>
      </c>
      <c r="I3818" t="s">
        <v>82637</v>
      </c>
      <c r="J3818" t="s">
        <v>82636</v>
      </c>
      <c r="K3818" t="s">
        <v>208</v>
      </c>
      <c r="L3818" t="s">
        <v>82635</v>
      </c>
      <c r="N3818" t="s">
        <v>208</v>
      </c>
      <c r="O3818" t="s">
        <v>476</v>
      </c>
      <c r="P3818" t="s">
        <v>476</v>
      </c>
    </row>
    <row r="3819" spans="1:16">
      <c r="A3819" s="484" t="s">
        <v>110058</v>
      </c>
      <c r="B3819" s="485" t="s">
        <v>110057</v>
      </c>
      <c r="C3819" t="s">
        <v>110056</v>
      </c>
      <c r="D3819" t="s">
        <v>110056</v>
      </c>
      <c r="E3819" t="str">
        <f t="shared" si="59"/>
        <v>494770 - CARCO</v>
      </c>
      <c r="F3819" t="s">
        <v>9164</v>
      </c>
      <c r="G3819" t="s">
        <v>110055</v>
      </c>
      <c r="I3819" t="s">
        <v>626</v>
      </c>
      <c r="J3819" t="s">
        <v>110054</v>
      </c>
      <c r="K3819" t="s">
        <v>208</v>
      </c>
      <c r="L3819" t="s">
        <v>110053</v>
      </c>
      <c r="N3819" t="s">
        <v>208</v>
      </c>
      <c r="O3819" t="s">
        <v>476</v>
      </c>
      <c r="P3819" t="s">
        <v>476</v>
      </c>
    </row>
    <row r="3820" spans="1:16">
      <c r="A3820" s="484" t="s">
        <v>24823</v>
      </c>
      <c r="B3820" s="485" t="s">
        <v>24822</v>
      </c>
      <c r="C3820" t="s">
        <v>24821</v>
      </c>
      <c r="D3820" t="s">
        <v>24820</v>
      </c>
      <c r="E3820" t="str">
        <f t="shared" si="59"/>
        <v>99934 - PUFOMASE</v>
      </c>
      <c r="F3820" t="s">
        <v>1710</v>
      </c>
      <c r="G3820" t="s">
        <v>24819</v>
      </c>
      <c r="H3820" t="s">
        <v>24818</v>
      </c>
      <c r="I3820" t="s">
        <v>24817</v>
      </c>
      <c r="K3820" t="s">
        <v>208</v>
      </c>
      <c r="L3820" t="s">
        <v>24816</v>
      </c>
      <c r="N3820" t="s">
        <v>208</v>
      </c>
      <c r="O3820" t="s">
        <v>476</v>
      </c>
      <c r="P3820" t="s">
        <v>476</v>
      </c>
    </row>
    <row r="3821" spans="1:16">
      <c r="A3821" s="484" t="s">
        <v>15256</v>
      </c>
      <c r="B3821" s="485" t="s">
        <v>15255</v>
      </c>
      <c r="C3821" t="s">
        <v>15254</v>
      </c>
      <c r="D3821" t="s">
        <v>3173</v>
      </c>
      <c r="E3821" t="str">
        <f t="shared" si="59"/>
        <v>411930 - SFTA</v>
      </c>
      <c r="F3821" t="s">
        <v>15253</v>
      </c>
      <c r="G3821" t="s">
        <v>15252</v>
      </c>
      <c r="H3821" t="s">
        <v>15251</v>
      </c>
      <c r="I3821" t="s">
        <v>2601</v>
      </c>
      <c r="J3821" t="s">
        <v>15250</v>
      </c>
      <c r="K3821" t="s">
        <v>15249</v>
      </c>
      <c r="L3821" t="s">
        <v>15248</v>
      </c>
      <c r="N3821" t="s">
        <v>208</v>
      </c>
      <c r="O3821" t="s">
        <v>476</v>
      </c>
      <c r="P3821" t="s">
        <v>476</v>
      </c>
    </row>
    <row r="3822" spans="1:16">
      <c r="A3822" s="484" t="s">
        <v>26185</v>
      </c>
      <c r="B3822" s="485" t="s">
        <v>26184</v>
      </c>
      <c r="C3822" t="s">
        <v>26183</v>
      </c>
      <c r="D3822" t="s">
        <v>26183</v>
      </c>
      <c r="E3822" t="str">
        <f t="shared" si="59"/>
        <v>460539 - PRH FORMATION DEVELOPPEMENT</v>
      </c>
      <c r="F3822" t="s">
        <v>1513</v>
      </c>
      <c r="G3822" t="s">
        <v>26182</v>
      </c>
      <c r="I3822" t="s">
        <v>18802</v>
      </c>
      <c r="J3822" t="s">
        <v>26181</v>
      </c>
      <c r="K3822" t="s">
        <v>208</v>
      </c>
      <c r="L3822" t="s">
        <v>26180</v>
      </c>
      <c r="N3822" t="s">
        <v>208</v>
      </c>
      <c r="O3822" t="s">
        <v>476</v>
      </c>
      <c r="P3822" t="s">
        <v>476</v>
      </c>
    </row>
    <row r="3823" spans="1:16">
      <c r="A3823" s="484" t="s">
        <v>78022</v>
      </c>
      <c r="B3823" s="485" t="s">
        <v>78021</v>
      </c>
      <c r="C3823" t="s">
        <v>78020</v>
      </c>
      <c r="D3823" t="s">
        <v>78020</v>
      </c>
      <c r="E3823" t="str">
        <f t="shared" si="59"/>
        <v>510646 - ESQUERRE ALINE</v>
      </c>
      <c r="F3823" t="s">
        <v>78019</v>
      </c>
      <c r="G3823" t="s">
        <v>78018</v>
      </c>
      <c r="I3823" t="s">
        <v>5266</v>
      </c>
      <c r="J3823" t="s">
        <v>78017</v>
      </c>
      <c r="K3823" t="s">
        <v>208</v>
      </c>
      <c r="L3823" t="s">
        <v>78016</v>
      </c>
      <c r="N3823" t="s">
        <v>208</v>
      </c>
      <c r="O3823" t="s">
        <v>476</v>
      </c>
      <c r="P3823" t="s">
        <v>476</v>
      </c>
    </row>
    <row r="3824" spans="1:16">
      <c r="A3824" s="484" t="s">
        <v>38595</v>
      </c>
      <c r="B3824" s="485" t="s">
        <v>38594</v>
      </c>
      <c r="C3824" t="s">
        <v>38593</v>
      </c>
      <c r="D3824" t="s">
        <v>38593</v>
      </c>
      <c r="E3824" t="str">
        <f t="shared" si="59"/>
        <v>135320 - MANAGER'S SOLUTION</v>
      </c>
      <c r="F3824" t="s">
        <v>1077</v>
      </c>
      <c r="G3824" t="s">
        <v>38592</v>
      </c>
      <c r="H3824" t="s">
        <v>38591</v>
      </c>
      <c r="I3824" t="s">
        <v>4126</v>
      </c>
      <c r="J3824" t="s">
        <v>38590</v>
      </c>
      <c r="K3824" t="s">
        <v>208</v>
      </c>
      <c r="L3824" t="s">
        <v>38589</v>
      </c>
      <c r="N3824" t="s">
        <v>208</v>
      </c>
      <c r="O3824" t="s">
        <v>476</v>
      </c>
      <c r="P3824" t="s">
        <v>476</v>
      </c>
    </row>
    <row r="3825" spans="1:16">
      <c r="A3825" s="484" t="s">
        <v>52425</v>
      </c>
      <c r="B3825" s="485" t="s">
        <v>52424</v>
      </c>
      <c r="C3825" t="s">
        <v>52423</v>
      </c>
      <c r="D3825" t="s">
        <v>52422</v>
      </c>
      <c r="E3825" t="str">
        <f t="shared" si="59"/>
        <v>646374 - ISMANS</v>
      </c>
      <c r="F3825" t="s">
        <v>17277</v>
      </c>
      <c r="G3825" t="s">
        <v>52421</v>
      </c>
      <c r="I3825" t="s">
        <v>3929</v>
      </c>
      <c r="J3825" t="s">
        <v>52420</v>
      </c>
      <c r="K3825" t="s">
        <v>208</v>
      </c>
      <c r="L3825" t="s">
        <v>52419</v>
      </c>
      <c r="N3825" t="s">
        <v>207</v>
      </c>
      <c r="O3825" t="s">
        <v>476</v>
      </c>
      <c r="P3825" t="s">
        <v>476</v>
      </c>
    </row>
    <row r="3826" spans="1:16">
      <c r="A3826" s="484" t="s">
        <v>105432</v>
      </c>
      <c r="B3826" s="485" t="s">
        <v>105431</v>
      </c>
      <c r="C3826" t="s">
        <v>105430</v>
      </c>
      <c r="D3826" t="s">
        <v>105429</v>
      </c>
      <c r="E3826" t="str">
        <f t="shared" si="59"/>
        <v>455337 - CECA</v>
      </c>
      <c r="F3826" t="s">
        <v>7254</v>
      </c>
      <c r="G3826" t="s">
        <v>105428</v>
      </c>
      <c r="H3826" t="s">
        <v>105427</v>
      </c>
      <c r="I3826" t="s">
        <v>105426</v>
      </c>
      <c r="J3826" t="s">
        <v>105425</v>
      </c>
      <c r="K3826" t="s">
        <v>208</v>
      </c>
      <c r="L3826" t="s">
        <v>105424</v>
      </c>
      <c r="N3826" t="s">
        <v>208</v>
      </c>
      <c r="O3826" t="s">
        <v>476</v>
      </c>
      <c r="P3826" t="s">
        <v>476</v>
      </c>
    </row>
    <row r="3827" spans="1:16">
      <c r="A3827" s="484" t="s">
        <v>30199</v>
      </c>
      <c r="B3827" s="485" t="s">
        <v>30198</v>
      </c>
      <c r="C3827" t="s">
        <v>30197</v>
      </c>
      <c r="D3827" t="s">
        <v>30197</v>
      </c>
      <c r="E3827" t="str">
        <f t="shared" si="59"/>
        <v>517770 - OULD MADI DJAMAL</v>
      </c>
      <c r="F3827" t="s">
        <v>30196</v>
      </c>
      <c r="G3827" t="s">
        <v>30195</v>
      </c>
      <c r="I3827" t="s">
        <v>1633</v>
      </c>
      <c r="J3827" t="s">
        <v>30194</v>
      </c>
      <c r="K3827" t="s">
        <v>208</v>
      </c>
      <c r="L3827" t="s">
        <v>30193</v>
      </c>
      <c r="N3827" t="s">
        <v>208</v>
      </c>
      <c r="O3827" t="s">
        <v>476</v>
      </c>
      <c r="P3827" t="s">
        <v>476</v>
      </c>
    </row>
    <row r="3828" spans="1:16">
      <c r="A3828" s="484" t="s">
        <v>66995</v>
      </c>
      <c r="B3828" s="485" t="s">
        <v>66994</v>
      </c>
      <c r="C3828" t="s">
        <v>66993</v>
      </c>
      <c r="D3828" t="s">
        <v>66992</v>
      </c>
      <c r="E3828" t="str">
        <f t="shared" si="59"/>
        <v>419059 - EDITIONS GMJ PHOENIX</v>
      </c>
      <c r="F3828" t="s">
        <v>17920</v>
      </c>
      <c r="G3828" t="s">
        <v>66991</v>
      </c>
      <c r="I3828" t="s">
        <v>17259</v>
      </c>
      <c r="J3828" t="s">
        <v>66990</v>
      </c>
      <c r="K3828" t="s">
        <v>208</v>
      </c>
      <c r="L3828" t="s">
        <v>66989</v>
      </c>
      <c r="N3828" t="s">
        <v>208</v>
      </c>
      <c r="O3828" t="s">
        <v>476</v>
      </c>
      <c r="P3828" t="s">
        <v>476</v>
      </c>
    </row>
    <row r="3829" spans="1:16">
      <c r="A3829" s="484" t="s">
        <v>28199</v>
      </c>
      <c r="B3829" s="485" t="s">
        <v>28198</v>
      </c>
      <c r="C3829" t="s">
        <v>28197</v>
      </c>
      <c r="D3829" t="s">
        <v>28196</v>
      </c>
      <c r="E3829" t="str">
        <f t="shared" si="59"/>
        <v>265743 - OFPA DISTRIBUTION</v>
      </c>
      <c r="F3829" t="s">
        <v>1848</v>
      </c>
      <c r="G3829" t="s">
        <v>28195</v>
      </c>
      <c r="I3829" t="s">
        <v>8946</v>
      </c>
      <c r="J3829" t="s">
        <v>28194</v>
      </c>
      <c r="K3829" t="s">
        <v>208</v>
      </c>
      <c r="L3829" t="s">
        <v>28193</v>
      </c>
      <c r="N3829" t="s">
        <v>208</v>
      </c>
      <c r="O3829" t="s">
        <v>476</v>
      </c>
      <c r="P3829" t="s">
        <v>476</v>
      </c>
    </row>
    <row r="3830" spans="1:16">
      <c r="A3830" s="484" t="s">
        <v>93747</v>
      </c>
      <c r="B3830" s="485" t="s">
        <v>93746</v>
      </c>
      <c r="C3830" t="s">
        <v>93745</v>
      </c>
      <c r="D3830" t="s">
        <v>93744</v>
      </c>
      <c r="E3830" t="str">
        <f t="shared" si="59"/>
        <v>528432 - CDOS 83</v>
      </c>
      <c r="F3830" t="s">
        <v>9728</v>
      </c>
      <c r="G3830" t="s">
        <v>93743</v>
      </c>
      <c r="H3830" t="s">
        <v>93742</v>
      </c>
      <c r="I3830" t="s">
        <v>1122</v>
      </c>
      <c r="J3830" t="s">
        <v>93741</v>
      </c>
      <c r="K3830" t="s">
        <v>208</v>
      </c>
      <c r="L3830" t="s">
        <v>93740</v>
      </c>
      <c r="N3830" t="s">
        <v>208</v>
      </c>
      <c r="O3830" t="s">
        <v>476</v>
      </c>
      <c r="P3830" t="s">
        <v>476</v>
      </c>
    </row>
    <row r="3831" spans="1:16">
      <c r="A3831" s="484" t="s">
        <v>123182</v>
      </c>
      <c r="B3831" s="485" t="s">
        <v>123181</v>
      </c>
      <c r="C3831" t="s">
        <v>123180</v>
      </c>
      <c r="D3831" t="s">
        <v>123179</v>
      </c>
      <c r="E3831" t="str">
        <f t="shared" si="59"/>
        <v>383685 - ARSI</v>
      </c>
      <c r="F3831" t="s">
        <v>6315</v>
      </c>
      <c r="G3831" t="s">
        <v>123178</v>
      </c>
      <c r="I3831" t="s">
        <v>603</v>
      </c>
      <c r="J3831" t="s">
        <v>123177</v>
      </c>
      <c r="K3831" t="s">
        <v>123176</v>
      </c>
      <c r="L3831" t="s">
        <v>123175</v>
      </c>
      <c r="N3831" t="s">
        <v>208</v>
      </c>
      <c r="O3831" t="s">
        <v>476</v>
      </c>
      <c r="P3831" t="s">
        <v>476</v>
      </c>
    </row>
    <row r="3832" spans="1:16">
      <c r="A3832" s="484" t="s">
        <v>64175</v>
      </c>
      <c r="B3832" s="485" t="s">
        <v>64174</v>
      </c>
      <c r="C3832" t="s">
        <v>64173</v>
      </c>
      <c r="D3832" t="s">
        <v>64173</v>
      </c>
      <c r="E3832" t="str">
        <f t="shared" si="59"/>
        <v>582300 - GROUPE EURIS</v>
      </c>
      <c r="F3832" t="s">
        <v>1710</v>
      </c>
      <c r="G3832" t="s">
        <v>42902</v>
      </c>
      <c r="H3832" t="s">
        <v>64172</v>
      </c>
      <c r="I3832" t="s">
        <v>4033</v>
      </c>
      <c r="J3832" t="s">
        <v>64171</v>
      </c>
      <c r="K3832" t="s">
        <v>208</v>
      </c>
      <c r="L3832" t="s">
        <v>64170</v>
      </c>
      <c r="N3832" t="s">
        <v>208</v>
      </c>
      <c r="O3832" t="s">
        <v>476</v>
      </c>
      <c r="P3832" t="s">
        <v>476</v>
      </c>
    </row>
    <row r="3833" spans="1:16">
      <c r="A3833" s="484" t="s">
        <v>113394</v>
      </c>
      <c r="B3833" s="485" t="s">
        <v>113393</v>
      </c>
      <c r="C3833" t="s">
        <v>113392</v>
      </c>
      <c r="D3833" t="s">
        <v>113392</v>
      </c>
      <c r="E3833" t="str">
        <f t="shared" si="59"/>
        <v>471100 - BIOMETRICS FRANCE</v>
      </c>
      <c r="F3833" t="s">
        <v>76579</v>
      </c>
      <c r="G3833" t="s">
        <v>113391</v>
      </c>
      <c r="I3833" t="s">
        <v>113390</v>
      </c>
      <c r="J3833" t="s">
        <v>113389</v>
      </c>
      <c r="K3833" t="s">
        <v>208</v>
      </c>
      <c r="L3833" t="s">
        <v>113388</v>
      </c>
      <c r="N3833" t="s">
        <v>208</v>
      </c>
      <c r="O3833" t="s">
        <v>476</v>
      </c>
      <c r="P3833" t="s">
        <v>476</v>
      </c>
    </row>
    <row r="3834" spans="1:16">
      <c r="A3834" s="484" t="s">
        <v>55072</v>
      </c>
      <c r="B3834" s="485" t="s">
        <v>55071</v>
      </c>
      <c r="C3834" t="s">
        <v>55070</v>
      </c>
      <c r="D3834" t="s">
        <v>55069</v>
      </c>
      <c r="E3834" t="str">
        <f t="shared" si="59"/>
        <v>465100 - IMT INDUSTRIES</v>
      </c>
      <c r="F3834" t="s">
        <v>1528</v>
      </c>
      <c r="G3834" t="s">
        <v>55068</v>
      </c>
      <c r="H3834" t="s">
        <v>55067</v>
      </c>
      <c r="I3834" t="s">
        <v>1799</v>
      </c>
      <c r="J3834" t="s">
        <v>55066</v>
      </c>
      <c r="K3834" t="s">
        <v>208</v>
      </c>
      <c r="L3834" t="s">
        <v>55065</v>
      </c>
      <c r="N3834" t="s">
        <v>208</v>
      </c>
      <c r="O3834" t="s">
        <v>476</v>
      </c>
      <c r="P3834" t="s">
        <v>476</v>
      </c>
    </row>
    <row r="3835" spans="1:16">
      <c r="A3835" s="484" t="s">
        <v>15994</v>
      </c>
      <c r="B3835" s="485" t="s">
        <v>15993</v>
      </c>
      <c r="C3835" t="s">
        <v>15992</v>
      </c>
      <c r="D3835" t="s">
        <v>15991</v>
      </c>
      <c r="E3835" t="str">
        <f t="shared" si="59"/>
        <v>87907 - SCOFOB</v>
      </c>
      <c r="F3835" t="s">
        <v>15990</v>
      </c>
      <c r="G3835" t="s">
        <v>15989</v>
      </c>
      <c r="I3835" t="s">
        <v>15988</v>
      </c>
      <c r="J3835" t="s">
        <v>15987</v>
      </c>
      <c r="K3835" t="s">
        <v>208</v>
      </c>
      <c r="L3835" t="s">
        <v>15986</v>
      </c>
      <c r="N3835" t="s">
        <v>208</v>
      </c>
      <c r="O3835" t="s">
        <v>476</v>
      </c>
      <c r="P3835" t="s">
        <v>476</v>
      </c>
    </row>
    <row r="3836" spans="1:16">
      <c r="A3836" s="484" t="s">
        <v>28720</v>
      </c>
      <c r="B3836" s="485" t="s">
        <v>28719</v>
      </c>
      <c r="C3836" t="s">
        <v>28718</v>
      </c>
      <c r="D3836" t="s">
        <v>28718</v>
      </c>
      <c r="E3836" t="str">
        <f t="shared" si="59"/>
        <v>456184 - PERFORMANSE</v>
      </c>
      <c r="F3836" t="s">
        <v>5884</v>
      </c>
      <c r="G3836" t="s">
        <v>28717</v>
      </c>
      <c r="H3836" t="s">
        <v>28716</v>
      </c>
      <c r="I3836" t="s">
        <v>1837</v>
      </c>
      <c r="J3836" t="s">
        <v>28715</v>
      </c>
      <c r="K3836" t="s">
        <v>208</v>
      </c>
      <c r="L3836" t="s">
        <v>28714</v>
      </c>
      <c r="N3836" t="s">
        <v>208</v>
      </c>
      <c r="O3836" t="s">
        <v>476</v>
      </c>
      <c r="P3836" t="s">
        <v>476</v>
      </c>
    </row>
    <row r="3837" spans="1:16">
      <c r="A3837" s="484" t="s">
        <v>125487</v>
      </c>
      <c r="B3837" s="485" t="s">
        <v>125486</v>
      </c>
      <c r="C3837" t="s">
        <v>125485</v>
      </c>
      <c r="D3837" t="s">
        <v>125484</v>
      </c>
      <c r="E3837" t="str">
        <f t="shared" si="59"/>
        <v>631917 - CFA CENTRE ALSACE MARCEL RUDLOFF</v>
      </c>
      <c r="F3837" t="s">
        <v>8302</v>
      </c>
      <c r="G3837" t="s">
        <v>108133</v>
      </c>
      <c r="I3837" t="s">
        <v>2531</v>
      </c>
      <c r="K3837" t="s">
        <v>208</v>
      </c>
      <c r="L3837" t="s">
        <v>125483</v>
      </c>
      <c r="N3837" t="s">
        <v>207</v>
      </c>
      <c r="O3837" t="s">
        <v>476</v>
      </c>
      <c r="P3837" t="s">
        <v>476</v>
      </c>
    </row>
    <row r="3838" spans="1:16">
      <c r="A3838" s="484" t="s">
        <v>121688</v>
      </c>
      <c r="B3838" s="485" t="s">
        <v>121687</v>
      </c>
      <c r="C3838" t="s">
        <v>121686</v>
      </c>
      <c r="D3838" t="s">
        <v>74095</v>
      </c>
      <c r="E3838" t="str">
        <f t="shared" si="59"/>
        <v>103380 - FARE</v>
      </c>
      <c r="F3838" t="s">
        <v>1952</v>
      </c>
      <c r="G3838" t="s">
        <v>121685</v>
      </c>
      <c r="I3838" t="s">
        <v>603</v>
      </c>
      <c r="J3838" t="s">
        <v>121684</v>
      </c>
      <c r="K3838" t="s">
        <v>121683</v>
      </c>
      <c r="L3838" t="s">
        <v>121682</v>
      </c>
      <c r="N3838" t="s">
        <v>208</v>
      </c>
      <c r="O3838" t="s">
        <v>476</v>
      </c>
      <c r="P3838" t="s">
        <v>476</v>
      </c>
    </row>
    <row r="3839" spans="1:16">
      <c r="A3839" s="484" t="s">
        <v>61688</v>
      </c>
      <c r="B3839" s="485" t="s">
        <v>61687</v>
      </c>
      <c r="C3839" t="s">
        <v>61686</v>
      </c>
      <c r="D3839" t="s">
        <v>61685</v>
      </c>
      <c r="E3839" t="str">
        <f t="shared" si="59"/>
        <v>544243 - HERMANN INTERNATIONAL EUROPE CONFLANS STE HONORINE</v>
      </c>
      <c r="F3839" t="s">
        <v>58494</v>
      </c>
      <c r="G3839" t="s">
        <v>61684</v>
      </c>
      <c r="I3839" t="s">
        <v>57476</v>
      </c>
      <c r="J3839" t="s">
        <v>61683</v>
      </c>
      <c r="K3839" t="s">
        <v>208</v>
      </c>
      <c r="L3839" t="s">
        <v>61682</v>
      </c>
      <c r="N3839" t="s">
        <v>208</v>
      </c>
      <c r="O3839" t="s">
        <v>476</v>
      </c>
      <c r="P3839" t="s">
        <v>476</v>
      </c>
    </row>
    <row r="3840" spans="1:16">
      <c r="A3840" s="484" t="s">
        <v>54354</v>
      </c>
      <c r="B3840" s="485" t="s">
        <v>54353</v>
      </c>
      <c r="C3840" t="s">
        <v>54352</v>
      </c>
      <c r="D3840" t="s">
        <v>54351</v>
      </c>
      <c r="E3840" t="str">
        <f t="shared" si="59"/>
        <v>52700 - IFPNL</v>
      </c>
      <c r="F3840" t="s">
        <v>33648</v>
      </c>
      <c r="G3840" t="s">
        <v>54350</v>
      </c>
      <c r="I3840" t="s">
        <v>1494</v>
      </c>
      <c r="J3840" t="s">
        <v>54349</v>
      </c>
      <c r="K3840" t="s">
        <v>208</v>
      </c>
      <c r="L3840" t="s">
        <v>54348</v>
      </c>
      <c r="N3840" t="s">
        <v>208</v>
      </c>
      <c r="O3840" t="s">
        <v>476</v>
      </c>
      <c r="P3840" t="s">
        <v>476</v>
      </c>
    </row>
    <row r="3841" spans="1:16">
      <c r="A3841" s="484" t="s">
        <v>91731</v>
      </c>
      <c r="B3841" s="485" t="s">
        <v>91730</v>
      </c>
      <c r="C3841" t="s">
        <v>91729</v>
      </c>
      <c r="D3841" t="s">
        <v>91728</v>
      </c>
      <c r="E3841" t="str">
        <f t="shared" si="59"/>
        <v>540523 - CVS  NANTES</v>
      </c>
      <c r="F3841" t="s">
        <v>55727</v>
      </c>
      <c r="G3841" t="s">
        <v>91727</v>
      </c>
      <c r="I3841" t="s">
        <v>1837</v>
      </c>
      <c r="J3841" t="s">
        <v>91726</v>
      </c>
      <c r="K3841" t="s">
        <v>208</v>
      </c>
      <c r="L3841" t="s">
        <v>91725</v>
      </c>
      <c r="N3841" t="s">
        <v>208</v>
      </c>
      <c r="O3841" t="s">
        <v>476</v>
      </c>
      <c r="P3841" t="s">
        <v>476</v>
      </c>
    </row>
    <row r="3842" spans="1:16">
      <c r="A3842" s="484" t="s">
        <v>133404</v>
      </c>
      <c r="B3842" s="485" t="s">
        <v>133403</v>
      </c>
      <c r="C3842" t="s">
        <v>133402</v>
      </c>
      <c r="D3842" t="s">
        <v>133401</v>
      </c>
      <c r="E3842" t="str">
        <f t="shared" ref="E3842:E3905" si="60">_xlfn.CONCAT(L3842," - ",D3842)</f>
        <v>541679 - AFPI 13 ISTRES</v>
      </c>
      <c r="F3842" t="s">
        <v>1817</v>
      </c>
      <c r="G3842" t="s">
        <v>133400</v>
      </c>
      <c r="H3842" t="s">
        <v>133399</v>
      </c>
      <c r="I3842" t="s">
        <v>78265</v>
      </c>
      <c r="J3842" t="s">
        <v>133398</v>
      </c>
      <c r="K3842" t="s">
        <v>208</v>
      </c>
      <c r="L3842" t="s">
        <v>133397</v>
      </c>
      <c r="N3842" t="s">
        <v>208</v>
      </c>
      <c r="O3842" t="s">
        <v>476</v>
      </c>
      <c r="P3842" t="s">
        <v>476</v>
      </c>
    </row>
    <row r="3843" spans="1:16">
      <c r="A3843" s="484" t="s">
        <v>113861</v>
      </c>
      <c r="B3843" s="485" t="s">
        <v>113860</v>
      </c>
      <c r="C3843" t="s">
        <v>113859</v>
      </c>
      <c r="D3843" t="s">
        <v>113859</v>
      </c>
      <c r="E3843" t="str">
        <f t="shared" si="60"/>
        <v>469245 - BEUGNIEZ JEAN JACQUES</v>
      </c>
      <c r="F3843" t="s">
        <v>3281</v>
      </c>
      <c r="G3843" t="s">
        <v>113858</v>
      </c>
      <c r="I3843" t="s">
        <v>88677</v>
      </c>
      <c r="J3843" t="s">
        <v>113857</v>
      </c>
      <c r="K3843" t="s">
        <v>208</v>
      </c>
      <c r="L3843" t="s">
        <v>113856</v>
      </c>
      <c r="N3843" t="s">
        <v>208</v>
      </c>
      <c r="O3843" t="s">
        <v>476</v>
      </c>
      <c r="P3843" t="s">
        <v>476</v>
      </c>
    </row>
    <row r="3844" spans="1:16">
      <c r="A3844" s="484" t="s">
        <v>100698</v>
      </c>
      <c r="B3844" s="485" t="s">
        <v>100697</v>
      </c>
      <c r="C3844" t="s">
        <v>100696</v>
      </c>
      <c r="D3844" t="s">
        <v>100695</v>
      </c>
      <c r="E3844" t="str">
        <f t="shared" si="60"/>
        <v>382371 - CIDF</v>
      </c>
      <c r="F3844" t="s">
        <v>9563</v>
      </c>
      <c r="G3844" t="s">
        <v>100694</v>
      </c>
      <c r="I3844" t="s">
        <v>2153</v>
      </c>
      <c r="J3844" t="s">
        <v>100693</v>
      </c>
      <c r="K3844" t="s">
        <v>208</v>
      </c>
      <c r="L3844" t="s">
        <v>100692</v>
      </c>
      <c r="N3844" t="s">
        <v>208</v>
      </c>
      <c r="O3844" t="s">
        <v>476</v>
      </c>
      <c r="P3844" t="s">
        <v>476</v>
      </c>
    </row>
    <row r="3845" spans="1:16">
      <c r="A3845" s="484" t="s">
        <v>118824</v>
      </c>
      <c r="B3845" s="485" t="s">
        <v>118823</v>
      </c>
      <c r="C3845" t="s">
        <v>118822</v>
      </c>
      <c r="D3845" t="s">
        <v>118821</v>
      </c>
      <c r="E3845" t="str">
        <f t="shared" si="60"/>
        <v>87385 - ARETAF</v>
      </c>
      <c r="F3845" t="s">
        <v>118820</v>
      </c>
      <c r="G3845" t="s">
        <v>118819</v>
      </c>
      <c r="I3845" t="s">
        <v>5789</v>
      </c>
      <c r="J3845" t="s">
        <v>118818</v>
      </c>
      <c r="K3845" t="s">
        <v>208</v>
      </c>
      <c r="L3845" t="s">
        <v>118817</v>
      </c>
      <c r="N3845" t="s">
        <v>208</v>
      </c>
      <c r="O3845" t="s">
        <v>476</v>
      </c>
      <c r="P3845" t="s">
        <v>476</v>
      </c>
    </row>
    <row r="3846" spans="1:16">
      <c r="A3846" s="484" t="s">
        <v>20125</v>
      </c>
      <c r="B3846" s="485" t="s">
        <v>20124</v>
      </c>
      <c r="C3846" t="s">
        <v>20123</v>
      </c>
      <c r="D3846" t="s">
        <v>20123</v>
      </c>
      <c r="E3846" t="str">
        <f t="shared" si="60"/>
        <v>479159 - SARL BEAUTY NAILS</v>
      </c>
      <c r="F3846" t="s">
        <v>1513</v>
      </c>
      <c r="G3846" t="s">
        <v>20122</v>
      </c>
      <c r="I3846" t="s">
        <v>4528</v>
      </c>
      <c r="J3846" t="s">
        <v>20121</v>
      </c>
      <c r="K3846" t="s">
        <v>208</v>
      </c>
      <c r="L3846" t="s">
        <v>20120</v>
      </c>
      <c r="N3846" t="s">
        <v>208</v>
      </c>
      <c r="O3846" t="s">
        <v>476</v>
      </c>
      <c r="P3846" t="s">
        <v>476</v>
      </c>
    </row>
    <row r="3847" spans="1:16">
      <c r="A3847" s="484" t="s">
        <v>2677</v>
      </c>
      <c r="B3847" s="485" t="s">
        <v>2676</v>
      </c>
      <c r="C3847" t="s">
        <v>2675</v>
      </c>
      <c r="D3847" t="s">
        <v>2675</v>
      </c>
      <c r="E3847" t="str">
        <f t="shared" si="60"/>
        <v>640049 - WEBBER CHRISTINE</v>
      </c>
      <c r="F3847" t="s">
        <v>1021</v>
      </c>
      <c r="G3847" t="s">
        <v>2674</v>
      </c>
      <c r="I3847" t="s">
        <v>2531</v>
      </c>
      <c r="K3847" t="s">
        <v>208</v>
      </c>
      <c r="L3847" t="s">
        <v>2673</v>
      </c>
      <c r="N3847" t="s">
        <v>208</v>
      </c>
      <c r="O3847" t="s">
        <v>476</v>
      </c>
      <c r="P3847" t="s">
        <v>476</v>
      </c>
    </row>
    <row r="3848" spans="1:16">
      <c r="A3848" s="484" t="s">
        <v>106741</v>
      </c>
      <c r="B3848" s="485" t="s">
        <v>106740</v>
      </c>
      <c r="C3848" t="s">
        <v>106739</v>
      </c>
      <c r="D3848" t="s">
        <v>106738</v>
      </c>
      <c r="E3848" t="str">
        <f t="shared" si="60"/>
        <v>669994 - CMN</v>
      </c>
      <c r="F3848" t="s">
        <v>9789</v>
      </c>
      <c r="G3848" t="s">
        <v>106737</v>
      </c>
      <c r="I3848" t="s">
        <v>7695</v>
      </c>
      <c r="J3848" t="s">
        <v>106736</v>
      </c>
      <c r="K3848" t="s">
        <v>208</v>
      </c>
      <c r="L3848" t="s">
        <v>106735</v>
      </c>
      <c r="N3848" t="s">
        <v>208</v>
      </c>
      <c r="O3848" t="s">
        <v>476</v>
      </c>
      <c r="P3848" t="s">
        <v>476</v>
      </c>
    </row>
    <row r="3849" spans="1:16">
      <c r="A3849" s="484" t="s">
        <v>116409</v>
      </c>
      <c r="B3849" s="485" t="s">
        <v>116408</v>
      </c>
      <c r="C3849" t="s">
        <v>116407</v>
      </c>
      <c r="D3849" t="s">
        <v>116406</v>
      </c>
      <c r="E3849" t="str">
        <f t="shared" si="60"/>
        <v>122208 - FRANCE FORMATION ROUTIERE</v>
      </c>
      <c r="F3849" t="s">
        <v>1400</v>
      </c>
      <c r="G3849" t="s">
        <v>116405</v>
      </c>
      <c r="H3849" t="s">
        <v>116404</v>
      </c>
      <c r="I3849" t="s">
        <v>116403</v>
      </c>
      <c r="J3849" t="s">
        <v>116402</v>
      </c>
      <c r="K3849" t="s">
        <v>208</v>
      </c>
      <c r="L3849" t="s">
        <v>116401</v>
      </c>
      <c r="N3849" t="s">
        <v>208</v>
      </c>
      <c r="O3849" t="s">
        <v>476</v>
      </c>
      <c r="P3849" t="s">
        <v>476</v>
      </c>
    </row>
    <row r="3850" spans="1:16">
      <c r="A3850" s="484" t="s">
        <v>11513</v>
      </c>
      <c r="B3850" s="485" t="s">
        <v>11512</v>
      </c>
      <c r="C3850" t="s">
        <v>11511</v>
      </c>
      <c r="D3850" t="s">
        <v>11510</v>
      </c>
      <c r="E3850" t="str">
        <f t="shared" si="60"/>
        <v>549290 - SEES</v>
      </c>
      <c r="F3850" t="s">
        <v>11509</v>
      </c>
      <c r="G3850" t="s">
        <v>11508</v>
      </c>
      <c r="H3850" t="s">
        <v>11507</v>
      </c>
      <c r="I3850" t="s">
        <v>1466</v>
      </c>
      <c r="J3850" t="s">
        <v>11506</v>
      </c>
      <c r="K3850" t="s">
        <v>208</v>
      </c>
      <c r="L3850" t="s">
        <v>11505</v>
      </c>
      <c r="N3850" t="s">
        <v>208</v>
      </c>
      <c r="O3850" t="s">
        <v>476</v>
      </c>
      <c r="P3850" t="s">
        <v>476</v>
      </c>
    </row>
    <row r="3851" spans="1:16">
      <c r="A3851" s="484" t="s">
        <v>49286</v>
      </c>
      <c r="B3851" s="485" t="s">
        <v>49285</v>
      </c>
      <c r="C3851" t="s">
        <v>49284</v>
      </c>
      <c r="D3851" t="s">
        <v>49283</v>
      </c>
      <c r="E3851" t="str">
        <f t="shared" si="60"/>
        <v>92411 - JIVD - AER ASSOCIATION</v>
      </c>
      <c r="F3851" t="s">
        <v>5806</v>
      </c>
      <c r="G3851" t="s">
        <v>49282</v>
      </c>
      <c r="H3851" t="s">
        <v>49281</v>
      </c>
      <c r="I3851" t="s">
        <v>25816</v>
      </c>
      <c r="J3851" t="s">
        <v>49280</v>
      </c>
      <c r="K3851" t="s">
        <v>208</v>
      </c>
      <c r="L3851" t="s">
        <v>49279</v>
      </c>
      <c r="N3851" t="s">
        <v>208</v>
      </c>
      <c r="O3851" t="s">
        <v>476</v>
      </c>
      <c r="P3851" t="s">
        <v>476</v>
      </c>
    </row>
    <row r="3852" spans="1:16">
      <c r="A3852" s="484" t="s">
        <v>125569</v>
      </c>
      <c r="B3852" s="485" t="s">
        <v>125568</v>
      </c>
      <c r="C3852" t="s">
        <v>125567</v>
      </c>
      <c r="D3852" t="s">
        <v>125566</v>
      </c>
      <c r="E3852" t="str">
        <f t="shared" si="60"/>
        <v>4157 - AFIDTN</v>
      </c>
      <c r="F3852" t="s">
        <v>524</v>
      </c>
      <c r="G3852" t="s">
        <v>125565</v>
      </c>
      <c r="H3852" t="s">
        <v>125564</v>
      </c>
      <c r="I3852" t="s">
        <v>1027</v>
      </c>
      <c r="J3852" t="s">
        <v>125563</v>
      </c>
      <c r="K3852" t="s">
        <v>125562</v>
      </c>
      <c r="L3852" t="s">
        <v>125561</v>
      </c>
      <c r="N3852" t="s">
        <v>208</v>
      </c>
      <c r="O3852" t="s">
        <v>476</v>
      </c>
      <c r="P3852" t="s">
        <v>476</v>
      </c>
    </row>
    <row r="3853" spans="1:16">
      <c r="A3853" s="484" t="s">
        <v>100592</v>
      </c>
      <c r="B3853" s="485" t="s">
        <v>100591</v>
      </c>
      <c r="C3853" t="s">
        <v>100590</v>
      </c>
      <c r="D3853" t="s">
        <v>100589</v>
      </c>
      <c r="E3853" t="str">
        <f t="shared" si="60"/>
        <v>87257 - CIFOP CIMI BLOIS</v>
      </c>
      <c r="F3853" t="s">
        <v>44153</v>
      </c>
      <c r="G3853" t="s">
        <v>100588</v>
      </c>
      <c r="I3853" t="s">
        <v>8097</v>
      </c>
      <c r="J3853" t="s">
        <v>100587</v>
      </c>
      <c r="K3853" t="s">
        <v>208</v>
      </c>
      <c r="L3853" t="s">
        <v>100586</v>
      </c>
      <c r="N3853" t="s">
        <v>208</v>
      </c>
      <c r="O3853" t="s">
        <v>476</v>
      </c>
      <c r="P3853" t="s">
        <v>476</v>
      </c>
    </row>
    <row r="3854" spans="1:16">
      <c r="A3854" s="484" t="s">
        <v>73315</v>
      </c>
      <c r="B3854" s="485" t="s">
        <v>73314</v>
      </c>
      <c r="C3854" t="s">
        <v>73313</v>
      </c>
      <c r="D3854" t="s">
        <v>73312</v>
      </c>
      <c r="E3854" t="str">
        <f t="shared" si="60"/>
        <v>549666 - FFE LAMOTTE BEUVRON</v>
      </c>
      <c r="F3854" t="s">
        <v>17877</v>
      </c>
      <c r="G3854" t="s">
        <v>73311</v>
      </c>
      <c r="I3854" t="s">
        <v>63308</v>
      </c>
      <c r="J3854" t="s">
        <v>73310</v>
      </c>
      <c r="K3854" t="s">
        <v>208</v>
      </c>
      <c r="L3854" t="s">
        <v>73309</v>
      </c>
      <c r="N3854" t="s">
        <v>208</v>
      </c>
      <c r="O3854" t="s">
        <v>476</v>
      </c>
      <c r="P3854" t="s">
        <v>73308</v>
      </c>
    </row>
    <row r="3855" spans="1:16">
      <c r="A3855" s="484" t="s">
        <v>88605</v>
      </c>
      <c r="B3855" s="485" t="s">
        <v>88604</v>
      </c>
      <c r="C3855" t="s">
        <v>88603</v>
      </c>
      <c r="D3855" t="s">
        <v>88602</v>
      </c>
      <c r="E3855" t="str">
        <f t="shared" si="60"/>
        <v>609742 - DECLIC STE CATHERINE</v>
      </c>
      <c r="F3855" t="s">
        <v>831</v>
      </c>
      <c r="G3855" t="s">
        <v>88601</v>
      </c>
      <c r="I3855" t="s">
        <v>25329</v>
      </c>
      <c r="J3855" t="s">
        <v>88600</v>
      </c>
      <c r="K3855" t="s">
        <v>208</v>
      </c>
      <c r="L3855" t="s">
        <v>88599</v>
      </c>
      <c r="N3855" t="s">
        <v>208</v>
      </c>
      <c r="O3855" t="s">
        <v>476</v>
      </c>
      <c r="P3855" t="s">
        <v>476</v>
      </c>
    </row>
    <row r="3856" spans="1:16">
      <c r="A3856" s="484" t="s">
        <v>91084</v>
      </c>
      <c r="B3856" s="485" t="s">
        <v>91083</v>
      </c>
      <c r="C3856" t="s">
        <v>91082</v>
      </c>
      <c r="D3856" t="s">
        <v>91082</v>
      </c>
      <c r="E3856" t="str">
        <f t="shared" si="60"/>
        <v>129501 - CRECI MANAGEMENT</v>
      </c>
      <c r="F3856" t="s">
        <v>6951</v>
      </c>
      <c r="G3856" t="s">
        <v>91081</v>
      </c>
      <c r="H3856" t="s">
        <v>91080</v>
      </c>
      <c r="I3856" t="s">
        <v>3364</v>
      </c>
      <c r="J3856" t="s">
        <v>91079</v>
      </c>
      <c r="K3856" t="s">
        <v>208</v>
      </c>
      <c r="L3856" t="s">
        <v>91078</v>
      </c>
      <c r="N3856" t="s">
        <v>208</v>
      </c>
      <c r="O3856" t="s">
        <v>476</v>
      </c>
      <c r="P3856" t="s">
        <v>476</v>
      </c>
    </row>
    <row r="3857" spans="1:16">
      <c r="A3857" s="484" t="s">
        <v>74164</v>
      </c>
      <c r="B3857" s="485" t="s">
        <v>74163</v>
      </c>
      <c r="C3857" t="s">
        <v>74162</v>
      </c>
      <c r="D3857" t="s">
        <v>74161</v>
      </c>
      <c r="E3857" t="str">
        <f t="shared" si="60"/>
        <v>551491 - FRFD34 MONTPELLIER</v>
      </c>
      <c r="F3857" t="s">
        <v>33648</v>
      </c>
      <c r="G3857" t="s">
        <v>74160</v>
      </c>
      <c r="I3857" t="s">
        <v>1542</v>
      </c>
      <c r="J3857" t="s">
        <v>74159</v>
      </c>
      <c r="K3857" t="s">
        <v>208</v>
      </c>
      <c r="L3857" t="s">
        <v>74158</v>
      </c>
      <c r="N3857" t="s">
        <v>208</v>
      </c>
      <c r="O3857" t="s">
        <v>476</v>
      </c>
      <c r="P3857" t="s">
        <v>476</v>
      </c>
    </row>
    <row r="3858" spans="1:16">
      <c r="A3858" s="484" t="s">
        <v>96324</v>
      </c>
      <c r="B3858" s="485" t="s">
        <v>96323</v>
      </c>
      <c r="C3858" t="s">
        <v>96322</v>
      </c>
      <c r="D3858" t="s">
        <v>96321</v>
      </c>
      <c r="E3858" t="str">
        <f t="shared" si="60"/>
        <v>586584 - CHIDHAROM JEROME - CECMI</v>
      </c>
      <c r="F3858" t="s">
        <v>1710</v>
      </c>
      <c r="G3858" t="s">
        <v>96320</v>
      </c>
      <c r="I3858" t="s">
        <v>96319</v>
      </c>
      <c r="J3858" t="s">
        <v>96318</v>
      </c>
      <c r="K3858" t="s">
        <v>208</v>
      </c>
      <c r="L3858" t="s">
        <v>96317</v>
      </c>
      <c r="N3858" t="s">
        <v>208</v>
      </c>
      <c r="O3858" t="s">
        <v>476</v>
      </c>
      <c r="P3858" t="s">
        <v>476</v>
      </c>
    </row>
    <row r="3859" spans="1:16">
      <c r="A3859" s="484" t="s">
        <v>105690</v>
      </c>
      <c r="B3859" s="485" t="s">
        <v>105689</v>
      </c>
      <c r="C3859" t="s">
        <v>105688</v>
      </c>
      <c r="D3859" t="s">
        <v>105687</v>
      </c>
      <c r="E3859" t="str">
        <f t="shared" si="60"/>
        <v>359014 - CIRPPA</v>
      </c>
      <c r="F3859" t="s">
        <v>35346</v>
      </c>
      <c r="G3859" t="s">
        <v>105686</v>
      </c>
      <c r="I3859" t="s">
        <v>3346</v>
      </c>
      <c r="J3859" t="s">
        <v>105685</v>
      </c>
      <c r="K3859" t="s">
        <v>105684</v>
      </c>
      <c r="L3859" t="s">
        <v>105683</v>
      </c>
      <c r="N3859" t="s">
        <v>208</v>
      </c>
      <c r="O3859" t="s">
        <v>476</v>
      </c>
      <c r="P3859" t="s">
        <v>476</v>
      </c>
    </row>
    <row r="3860" spans="1:16">
      <c r="A3860" s="484" t="s">
        <v>37837</v>
      </c>
      <c r="B3860" s="485" t="s">
        <v>37836</v>
      </c>
      <c r="C3860" t="s">
        <v>37835</v>
      </c>
      <c r="D3860" t="s">
        <v>37835</v>
      </c>
      <c r="E3860" t="str">
        <f t="shared" si="60"/>
        <v>94055 - MATIERE CONTACT</v>
      </c>
      <c r="F3860" t="s">
        <v>1710</v>
      </c>
      <c r="G3860" t="s">
        <v>37834</v>
      </c>
      <c r="I3860" t="s">
        <v>3431</v>
      </c>
      <c r="J3860" t="s">
        <v>37833</v>
      </c>
      <c r="K3860" t="s">
        <v>208</v>
      </c>
      <c r="L3860" t="s">
        <v>37832</v>
      </c>
      <c r="N3860" t="s">
        <v>208</v>
      </c>
      <c r="O3860" t="s">
        <v>476</v>
      </c>
      <c r="P3860" t="s">
        <v>476</v>
      </c>
    </row>
    <row r="3861" spans="1:16">
      <c r="A3861" s="484" t="s">
        <v>11940</v>
      </c>
      <c r="B3861" s="485" t="s">
        <v>11939</v>
      </c>
      <c r="C3861" t="s">
        <v>11938</v>
      </c>
      <c r="D3861" t="s">
        <v>11938</v>
      </c>
      <c r="E3861" t="str">
        <f t="shared" si="60"/>
        <v>599414 - SYNCHRONIC</v>
      </c>
      <c r="F3861" t="s">
        <v>1528</v>
      </c>
      <c r="G3861" t="s">
        <v>11937</v>
      </c>
      <c r="H3861" t="s">
        <v>11936</v>
      </c>
      <c r="I3861" t="s">
        <v>11935</v>
      </c>
      <c r="J3861" t="s">
        <v>11934</v>
      </c>
      <c r="K3861" t="s">
        <v>208</v>
      </c>
      <c r="L3861" t="s">
        <v>11933</v>
      </c>
      <c r="N3861" t="s">
        <v>208</v>
      </c>
      <c r="O3861" t="s">
        <v>476</v>
      </c>
      <c r="P3861" t="s">
        <v>476</v>
      </c>
    </row>
    <row r="3862" spans="1:16">
      <c r="A3862" s="484" t="s">
        <v>55843</v>
      </c>
      <c r="B3862" s="485" t="s">
        <v>55842</v>
      </c>
      <c r="C3862" t="s">
        <v>55841</v>
      </c>
      <c r="D3862" t="s">
        <v>55840</v>
      </c>
      <c r="E3862" t="str">
        <f t="shared" si="60"/>
        <v>567796 - INSTITUT DE FORMATION SOPHROLOGIE ET COMMUNICATION</v>
      </c>
      <c r="F3862" t="s">
        <v>14411</v>
      </c>
      <c r="G3862" t="s">
        <v>55839</v>
      </c>
      <c r="I3862" t="s">
        <v>7052</v>
      </c>
      <c r="J3862" t="s">
        <v>55838</v>
      </c>
      <c r="K3862" t="s">
        <v>208</v>
      </c>
      <c r="L3862" t="s">
        <v>55837</v>
      </c>
      <c r="N3862" t="s">
        <v>208</v>
      </c>
      <c r="O3862" t="s">
        <v>476</v>
      </c>
      <c r="P3862" t="s">
        <v>476</v>
      </c>
    </row>
    <row r="3863" spans="1:16">
      <c r="A3863" s="484" t="s">
        <v>86385</v>
      </c>
      <c r="B3863" s="485" t="s">
        <v>86384</v>
      </c>
      <c r="C3863" t="s">
        <v>86383</v>
      </c>
      <c r="D3863" t="s">
        <v>86382</v>
      </c>
      <c r="E3863" t="str">
        <f t="shared" si="60"/>
        <v>544486 - DOUBLE FOND FORMATION PARIS 4EME</v>
      </c>
      <c r="F3863" t="s">
        <v>1513</v>
      </c>
      <c r="G3863" t="s">
        <v>86381</v>
      </c>
      <c r="I3863" t="s">
        <v>2627</v>
      </c>
      <c r="J3863" t="s">
        <v>86380</v>
      </c>
      <c r="K3863" t="s">
        <v>208</v>
      </c>
      <c r="L3863" t="s">
        <v>86379</v>
      </c>
      <c r="N3863" t="s">
        <v>208</v>
      </c>
      <c r="O3863" t="s">
        <v>476</v>
      </c>
      <c r="P3863" t="s">
        <v>476</v>
      </c>
    </row>
    <row r="3864" spans="1:16">
      <c r="A3864" s="484" t="s">
        <v>122087</v>
      </c>
      <c r="B3864" s="485" t="s">
        <v>122086</v>
      </c>
      <c r="C3864" t="s">
        <v>122085</v>
      </c>
      <c r="D3864" t="s">
        <v>122085</v>
      </c>
      <c r="E3864" t="str">
        <f t="shared" si="60"/>
        <v>370447 - ASSOCIATION ENVERGURE</v>
      </c>
      <c r="F3864" t="s">
        <v>3690</v>
      </c>
      <c r="G3864" t="s">
        <v>122084</v>
      </c>
      <c r="I3864" t="s">
        <v>11061</v>
      </c>
      <c r="J3864" t="s">
        <v>122083</v>
      </c>
      <c r="K3864" t="s">
        <v>208</v>
      </c>
      <c r="L3864" t="s">
        <v>122082</v>
      </c>
      <c r="N3864" t="s">
        <v>208</v>
      </c>
      <c r="O3864" t="s">
        <v>476</v>
      </c>
      <c r="P3864" t="s">
        <v>476</v>
      </c>
    </row>
    <row r="3865" spans="1:16">
      <c r="A3865" s="484" t="s">
        <v>57976</v>
      </c>
      <c r="B3865" s="485" t="s">
        <v>57975</v>
      </c>
      <c r="C3865" t="s">
        <v>57974</v>
      </c>
      <c r="D3865" t="s">
        <v>57973</v>
      </c>
      <c r="E3865" t="str">
        <f t="shared" si="60"/>
        <v>682299 - INGRAM MICRO LESQUIN</v>
      </c>
      <c r="F3865" t="s">
        <v>2801</v>
      </c>
      <c r="G3865" t="s">
        <v>57972</v>
      </c>
      <c r="I3865" t="s">
        <v>14433</v>
      </c>
      <c r="J3865" t="s">
        <v>57971</v>
      </c>
      <c r="K3865" t="s">
        <v>208</v>
      </c>
      <c r="L3865" t="s">
        <v>57970</v>
      </c>
      <c r="N3865" t="s">
        <v>208</v>
      </c>
      <c r="O3865" t="s">
        <v>476</v>
      </c>
      <c r="P3865" t="s">
        <v>476</v>
      </c>
    </row>
    <row r="3866" spans="1:16">
      <c r="A3866" s="484" t="s">
        <v>74526</v>
      </c>
      <c r="B3866" s="485" t="s">
        <v>74525</v>
      </c>
      <c r="C3866" t="s">
        <v>74524</v>
      </c>
      <c r="D3866" t="s">
        <v>74524</v>
      </c>
      <c r="E3866" t="str">
        <f t="shared" si="60"/>
        <v>126172 - EXPRESSION</v>
      </c>
      <c r="F3866" t="s">
        <v>28421</v>
      </c>
      <c r="G3866" t="s">
        <v>74523</v>
      </c>
      <c r="I3866" t="s">
        <v>626</v>
      </c>
      <c r="J3866" t="s">
        <v>74522</v>
      </c>
      <c r="K3866" t="s">
        <v>74521</v>
      </c>
      <c r="L3866" t="s">
        <v>74520</v>
      </c>
      <c r="N3866" t="s">
        <v>208</v>
      </c>
      <c r="O3866" t="s">
        <v>476</v>
      </c>
      <c r="P3866" t="s">
        <v>476</v>
      </c>
    </row>
    <row r="3867" spans="1:16">
      <c r="A3867" s="484" t="s">
        <v>113761</v>
      </c>
      <c r="B3867" s="485" t="s">
        <v>113760</v>
      </c>
      <c r="C3867" t="s">
        <v>113759</v>
      </c>
      <c r="D3867" t="s">
        <v>113758</v>
      </c>
      <c r="E3867" t="str">
        <f t="shared" si="60"/>
        <v>633112 - BGE TEC GE COOP BILLERE</v>
      </c>
      <c r="F3867" t="s">
        <v>16330</v>
      </c>
      <c r="G3867" t="s">
        <v>113757</v>
      </c>
      <c r="H3867" t="s">
        <v>113756</v>
      </c>
      <c r="I3867" t="s">
        <v>36174</v>
      </c>
      <c r="J3867" t="s">
        <v>113755</v>
      </c>
      <c r="K3867" t="s">
        <v>208</v>
      </c>
      <c r="L3867" t="s">
        <v>113754</v>
      </c>
      <c r="N3867" t="s">
        <v>208</v>
      </c>
      <c r="O3867" t="s">
        <v>476</v>
      </c>
      <c r="P3867" t="s">
        <v>476</v>
      </c>
    </row>
    <row r="3868" spans="1:16">
      <c r="A3868" s="484" t="s">
        <v>105563</v>
      </c>
      <c r="B3868" s="485" t="s">
        <v>105562</v>
      </c>
      <c r="C3868" t="s">
        <v>105561</v>
      </c>
      <c r="D3868" t="s">
        <v>105560</v>
      </c>
      <c r="E3868" t="str">
        <f t="shared" si="60"/>
        <v>454126 - CIDFF 09 FOIX</v>
      </c>
      <c r="F3868" t="s">
        <v>2994</v>
      </c>
      <c r="G3868" t="s">
        <v>105559</v>
      </c>
      <c r="H3868" t="s">
        <v>105558</v>
      </c>
      <c r="I3868" t="s">
        <v>18310</v>
      </c>
      <c r="J3868" t="s">
        <v>105557</v>
      </c>
      <c r="K3868" t="s">
        <v>208</v>
      </c>
      <c r="L3868" t="s">
        <v>105556</v>
      </c>
      <c r="N3868" t="s">
        <v>208</v>
      </c>
      <c r="O3868" t="s">
        <v>476</v>
      </c>
      <c r="P3868" t="s">
        <v>476</v>
      </c>
    </row>
    <row r="3869" spans="1:16">
      <c r="A3869" s="484" t="s">
        <v>136846</v>
      </c>
      <c r="B3869" s="485" t="s">
        <v>136845</v>
      </c>
      <c r="C3869" t="s">
        <v>136844</v>
      </c>
      <c r="D3869" t="s">
        <v>136843</v>
      </c>
      <c r="E3869" t="str">
        <f t="shared" si="60"/>
        <v>383788 - ABC PUERICULTURE  PARIS 16EME</v>
      </c>
      <c r="F3869" t="s">
        <v>21256</v>
      </c>
      <c r="G3869" t="s">
        <v>136842</v>
      </c>
      <c r="I3869" t="s">
        <v>5369</v>
      </c>
      <c r="J3869" t="s">
        <v>136841</v>
      </c>
      <c r="K3869" t="s">
        <v>208</v>
      </c>
      <c r="L3869" t="s">
        <v>136840</v>
      </c>
      <c r="N3869" t="s">
        <v>208</v>
      </c>
      <c r="O3869" t="s">
        <v>476</v>
      </c>
      <c r="P3869" t="s">
        <v>476</v>
      </c>
    </row>
    <row r="3870" spans="1:16">
      <c r="A3870" s="484" t="s">
        <v>93287</v>
      </c>
      <c r="B3870" s="485" t="s">
        <v>93286</v>
      </c>
      <c r="C3870" t="s">
        <v>93285</v>
      </c>
      <c r="D3870" t="s">
        <v>93284</v>
      </c>
      <c r="E3870" t="str">
        <f t="shared" si="60"/>
        <v>571672 - COMITE REGIONAL SPORTS POUR TOUS IDF</v>
      </c>
      <c r="F3870" t="s">
        <v>4516</v>
      </c>
      <c r="G3870" t="s">
        <v>93283</v>
      </c>
      <c r="I3870" t="s">
        <v>13475</v>
      </c>
      <c r="J3870" t="s">
        <v>93282</v>
      </c>
      <c r="K3870" t="s">
        <v>208</v>
      </c>
      <c r="L3870" t="s">
        <v>93281</v>
      </c>
      <c r="N3870" t="s">
        <v>208</v>
      </c>
      <c r="O3870" t="s">
        <v>476</v>
      </c>
      <c r="P3870" t="s">
        <v>476</v>
      </c>
    </row>
    <row r="3871" spans="1:16">
      <c r="A3871" s="484" t="s">
        <v>27007</v>
      </c>
      <c r="B3871" s="485" t="s">
        <v>27006</v>
      </c>
      <c r="C3871" t="s">
        <v>27005</v>
      </c>
      <c r="D3871" t="s">
        <v>27004</v>
      </c>
      <c r="E3871" t="str">
        <f t="shared" si="60"/>
        <v>239677 - POMPES GRUNDFOS DISTRIBUTION</v>
      </c>
      <c r="G3871" t="s">
        <v>27003</v>
      </c>
      <c r="H3871" t="s">
        <v>27002</v>
      </c>
      <c r="I3871" t="s">
        <v>27001</v>
      </c>
      <c r="J3871" t="s">
        <v>27000</v>
      </c>
      <c r="K3871" t="s">
        <v>208</v>
      </c>
      <c r="L3871" t="s">
        <v>26999</v>
      </c>
      <c r="N3871" t="s">
        <v>208</v>
      </c>
      <c r="O3871" t="s">
        <v>476</v>
      </c>
      <c r="P3871" t="s">
        <v>476</v>
      </c>
    </row>
    <row r="3872" spans="1:16">
      <c r="A3872" s="484" t="s">
        <v>62464</v>
      </c>
      <c r="B3872" s="485" t="s">
        <v>62463</v>
      </c>
      <c r="C3872" t="s">
        <v>62462</v>
      </c>
      <c r="D3872" t="s">
        <v>62462</v>
      </c>
      <c r="E3872" t="str">
        <f t="shared" si="60"/>
        <v>187094 - HAMILTON HOUSE</v>
      </c>
      <c r="F3872" t="s">
        <v>1568</v>
      </c>
      <c r="G3872" t="s">
        <v>62461</v>
      </c>
      <c r="I3872" t="s">
        <v>3032</v>
      </c>
      <c r="J3872" t="s">
        <v>62460</v>
      </c>
      <c r="K3872" t="s">
        <v>208</v>
      </c>
      <c r="L3872" t="s">
        <v>62459</v>
      </c>
      <c r="N3872" t="s">
        <v>208</v>
      </c>
      <c r="O3872" t="s">
        <v>476</v>
      </c>
      <c r="P3872" t="s">
        <v>476</v>
      </c>
    </row>
    <row r="3873" spans="1:16">
      <c r="A3873" s="484" t="s">
        <v>127294</v>
      </c>
      <c r="B3873" s="485" t="s">
        <v>127293</v>
      </c>
      <c r="C3873" t="s">
        <v>127292</v>
      </c>
      <c r="D3873" t="s">
        <v>127292</v>
      </c>
      <c r="E3873" t="str">
        <f t="shared" si="60"/>
        <v>596954 - ARCHAMBEAUD MARIE PIERRE</v>
      </c>
      <c r="F3873" t="s">
        <v>2486</v>
      </c>
      <c r="G3873" t="s">
        <v>127291</v>
      </c>
      <c r="I3873" t="s">
        <v>626</v>
      </c>
      <c r="J3873" t="s">
        <v>127290</v>
      </c>
      <c r="K3873" t="s">
        <v>208</v>
      </c>
      <c r="L3873" t="s">
        <v>127289</v>
      </c>
      <c r="N3873" t="s">
        <v>208</v>
      </c>
      <c r="O3873" t="s">
        <v>476</v>
      </c>
      <c r="P3873" t="s">
        <v>127288</v>
      </c>
    </row>
    <row r="3874" spans="1:16">
      <c r="A3874" s="484" t="s">
        <v>108721</v>
      </c>
      <c r="B3874" s="485" t="s">
        <v>108720</v>
      </c>
      <c r="C3874" t="s">
        <v>108719</v>
      </c>
      <c r="D3874" t="s">
        <v>108719</v>
      </c>
      <c r="E3874" t="str">
        <f t="shared" si="60"/>
        <v>112239 - CENTAURE MIDI-PYRENEES</v>
      </c>
      <c r="F3874" t="s">
        <v>2704</v>
      </c>
      <c r="G3874" t="s">
        <v>108718</v>
      </c>
      <c r="H3874" t="s">
        <v>108717</v>
      </c>
      <c r="I3874" t="s">
        <v>108716</v>
      </c>
      <c r="J3874" t="s">
        <v>108715</v>
      </c>
      <c r="K3874" t="s">
        <v>208</v>
      </c>
      <c r="L3874" t="s">
        <v>108714</v>
      </c>
      <c r="N3874" t="s">
        <v>208</v>
      </c>
      <c r="O3874" t="s">
        <v>476</v>
      </c>
      <c r="P3874" t="s">
        <v>476</v>
      </c>
    </row>
    <row r="3875" spans="1:16">
      <c r="A3875" s="484" t="s">
        <v>39852</v>
      </c>
      <c r="B3875" s="485" t="s">
        <v>39851</v>
      </c>
      <c r="C3875" t="s">
        <v>39850</v>
      </c>
      <c r="D3875" t="s">
        <v>39849</v>
      </c>
      <c r="E3875" t="str">
        <f t="shared" si="60"/>
        <v>312058 - MFR CHATEAUNEUF SUR ISERE</v>
      </c>
      <c r="F3875" t="s">
        <v>8706</v>
      </c>
      <c r="G3875" t="s">
        <v>39848</v>
      </c>
      <c r="I3875" t="s">
        <v>4931</v>
      </c>
      <c r="J3875" t="s">
        <v>39847</v>
      </c>
      <c r="K3875" t="s">
        <v>208</v>
      </c>
      <c r="L3875" t="s">
        <v>39846</v>
      </c>
      <c r="N3875" t="s">
        <v>208</v>
      </c>
      <c r="O3875" t="s">
        <v>476</v>
      </c>
      <c r="P3875" t="s">
        <v>476</v>
      </c>
    </row>
    <row r="3876" spans="1:16">
      <c r="A3876" s="484" t="s">
        <v>57704</v>
      </c>
      <c r="B3876" s="485" t="s">
        <v>57703</v>
      </c>
      <c r="C3876" t="s">
        <v>57702</v>
      </c>
      <c r="D3876" t="s">
        <v>57702</v>
      </c>
      <c r="E3876" t="str">
        <f t="shared" si="60"/>
        <v>434930 - INSAVALOR</v>
      </c>
      <c r="F3876" t="s">
        <v>1393</v>
      </c>
      <c r="G3876" t="s">
        <v>57701</v>
      </c>
      <c r="I3876" t="s">
        <v>3733</v>
      </c>
      <c r="J3876" t="s">
        <v>57700</v>
      </c>
      <c r="K3876" t="s">
        <v>208</v>
      </c>
      <c r="L3876" t="s">
        <v>57699</v>
      </c>
      <c r="N3876" t="s">
        <v>208</v>
      </c>
      <c r="O3876" t="s">
        <v>476</v>
      </c>
      <c r="P3876" t="s">
        <v>476</v>
      </c>
    </row>
    <row r="3877" spans="1:16">
      <c r="A3877" s="484" t="s">
        <v>37894</v>
      </c>
      <c r="B3877" s="485" t="s">
        <v>37893</v>
      </c>
      <c r="C3877" t="s">
        <v>37892</v>
      </c>
      <c r="D3877" t="s">
        <v>37892</v>
      </c>
      <c r="E3877" t="str">
        <f t="shared" si="60"/>
        <v>593588 - MASTON MARIE NOELLE</v>
      </c>
      <c r="F3877" t="s">
        <v>2524</v>
      </c>
      <c r="G3877" t="s">
        <v>37891</v>
      </c>
      <c r="I3877" t="s">
        <v>17297</v>
      </c>
      <c r="K3877" t="s">
        <v>208</v>
      </c>
      <c r="L3877" t="s">
        <v>37890</v>
      </c>
      <c r="N3877" t="s">
        <v>208</v>
      </c>
      <c r="O3877" t="s">
        <v>476</v>
      </c>
      <c r="P3877" t="s">
        <v>476</v>
      </c>
    </row>
    <row r="3878" spans="1:16">
      <c r="A3878" s="484" t="s">
        <v>7156</v>
      </c>
      <c r="B3878" s="485" t="s">
        <v>7155</v>
      </c>
      <c r="C3878" t="s">
        <v>7154</v>
      </c>
      <c r="D3878" t="s">
        <v>7153</v>
      </c>
      <c r="E3878" t="str">
        <f t="shared" si="60"/>
        <v>84852 - UNRIO</v>
      </c>
      <c r="F3878" t="s">
        <v>6072</v>
      </c>
      <c r="G3878" t="s">
        <v>7152</v>
      </c>
      <c r="I3878" t="s">
        <v>626</v>
      </c>
      <c r="J3878" t="s">
        <v>7151</v>
      </c>
      <c r="K3878" t="s">
        <v>7150</v>
      </c>
      <c r="L3878" t="s">
        <v>7149</v>
      </c>
      <c r="N3878" t="s">
        <v>208</v>
      </c>
      <c r="O3878" t="s">
        <v>476</v>
      </c>
      <c r="P3878" t="s">
        <v>476</v>
      </c>
    </row>
    <row r="3879" spans="1:16">
      <c r="A3879" s="484" t="s">
        <v>93563</v>
      </c>
      <c r="B3879" s="485" t="s">
        <v>93562</v>
      </c>
      <c r="C3879" t="s">
        <v>93561</v>
      </c>
      <c r="D3879" t="s">
        <v>93560</v>
      </c>
      <c r="E3879" t="str">
        <f t="shared" si="60"/>
        <v>594179 - CRCVLG OLIVET</v>
      </c>
      <c r="F3879" t="s">
        <v>13656</v>
      </c>
      <c r="G3879" t="s">
        <v>42488</v>
      </c>
      <c r="H3879" t="s">
        <v>42487</v>
      </c>
      <c r="I3879" t="s">
        <v>13782</v>
      </c>
      <c r="J3879" t="s">
        <v>93559</v>
      </c>
      <c r="K3879" t="s">
        <v>208</v>
      </c>
      <c r="L3879" t="s">
        <v>93558</v>
      </c>
      <c r="N3879" t="s">
        <v>208</v>
      </c>
      <c r="O3879" t="s">
        <v>476</v>
      </c>
      <c r="P3879" t="s">
        <v>476</v>
      </c>
    </row>
    <row r="3880" spans="1:16">
      <c r="A3880" s="484" t="s">
        <v>68618</v>
      </c>
      <c r="B3880" s="485" t="s">
        <v>68617</v>
      </c>
      <c r="C3880" t="s">
        <v>68616</v>
      </c>
      <c r="D3880" t="s">
        <v>68615</v>
      </c>
      <c r="E3880" t="str">
        <f t="shared" si="60"/>
        <v>546653 - FRANCE FORMATION SECURITE MARSEILLE</v>
      </c>
      <c r="F3880" t="s">
        <v>55208</v>
      </c>
      <c r="G3880" t="s">
        <v>68614</v>
      </c>
      <c r="I3880" t="s">
        <v>11692</v>
      </c>
      <c r="J3880" t="s">
        <v>68613</v>
      </c>
      <c r="K3880" t="s">
        <v>208</v>
      </c>
      <c r="L3880" t="s">
        <v>68612</v>
      </c>
      <c r="N3880" t="s">
        <v>208</v>
      </c>
      <c r="O3880" t="s">
        <v>476</v>
      </c>
      <c r="P3880" t="s">
        <v>476</v>
      </c>
    </row>
    <row r="3881" spans="1:16">
      <c r="A3881" s="484" t="s">
        <v>56976</v>
      </c>
      <c r="B3881" s="485" t="s">
        <v>56975</v>
      </c>
      <c r="C3881" t="s">
        <v>56974</v>
      </c>
      <c r="D3881" t="s">
        <v>56973</v>
      </c>
      <c r="E3881" t="str">
        <f t="shared" si="60"/>
        <v>463462 - ECO CONSEIL</v>
      </c>
      <c r="F3881" t="s">
        <v>17463</v>
      </c>
      <c r="G3881" t="s">
        <v>56972</v>
      </c>
      <c r="I3881" t="s">
        <v>579</v>
      </c>
      <c r="J3881" t="s">
        <v>56971</v>
      </c>
      <c r="K3881" t="s">
        <v>208</v>
      </c>
      <c r="L3881" t="s">
        <v>56970</v>
      </c>
      <c r="N3881" t="s">
        <v>208</v>
      </c>
      <c r="O3881" t="s">
        <v>476</v>
      </c>
      <c r="P3881" t="s">
        <v>476</v>
      </c>
    </row>
    <row r="3882" spans="1:16">
      <c r="A3882" s="484" t="s">
        <v>78325</v>
      </c>
      <c r="B3882" s="485" t="s">
        <v>78324</v>
      </c>
      <c r="C3882" t="s">
        <v>78323</v>
      </c>
      <c r="D3882" t="s">
        <v>78322</v>
      </c>
      <c r="E3882" t="str">
        <f t="shared" si="60"/>
        <v>90440 - ESFORD LYON</v>
      </c>
      <c r="F3882" t="s">
        <v>1978</v>
      </c>
      <c r="G3882" t="s">
        <v>78321</v>
      </c>
      <c r="H3882" t="s">
        <v>78320</v>
      </c>
      <c r="I3882" t="s">
        <v>802</v>
      </c>
      <c r="J3882" t="s">
        <v>78319</v>
      </c>
      <c r="K3882" t="s">
        <v>78318</v>
      </c>
      <c r="L3882" t="s">
        <v>78317</v>
      </c>
      <c r="N3882" t="s">
        <v>208</v>
      </c>
      <c r="O3882" t="s">
        <v>476</v>
      </c>
      <c r="P3882" t="s">
        <v>476</v>
      </c>
    </row>
    <row r="3883" spans="1:16">
      <c r="A3883" s="484" t="s">
        <v>42623</v>
      </c>
      <c r="B3883" s="485" t="s">
        <v>42622</v>
      </c>
      <c r="C3883" t="s">
        <v>42621</v>
      </c>
      <c r="D3883" t="s">
        <v>42620</v>
      </c>
      <c r="E3883" t="str">
        <f t="shared" si="60"/>
        <v>388622 - LIGUE SPORT ADAPTE OCCITANIE</v>
      </c>
      <c r="F3883" t="s">
        <v>7427</v>
      </c>
      <c r="G3883" t="s">
        <v>42545</v>
      </c>
      <c r="I3883" t="s">
        <v>9725</v>
      </c>
      <c r="J3883" t="s">
        <v>42619</v>
      </c>
      <c r="K3883" t="s">
        <v>208</v>
      </c>
      <c r="L3883" t="s">
        <v>42618</v>
      </c>
      <c r="N3883" t="s">
        <v>208</v>
      </c>
      <c r="O3883" t="s">
        <v>476</v>
      </c>
      <c r="P3883" t="s">
        <v>476</v>
      </c>
    </row>
    <row r="3884" spans="1:16">
      <c r="A3884" s="484" t="s">
        <v>100415</v>
      </c>
      <c r="B3884" s="485" t="s">
        <v>100414</v>
      </c>
      <c r="C3884" t="s">
        <v>100413</v>
      </c>
      <c r="D3884" t="s">
        <v>100412</v>
      </c>
      <c r="E3884" t="str">
        <f t="shared" si="60"/>
        <v>665964 - CIEDEL</v>
      </c>
      <c r="F3884" t="s">
        <v>15920</v>
      </c>
      <c r="G3884" t="s">
        <v>100411</v>
      </c>
      <c r="I3884" t="s">
        <v>802</v>
      </c>
      <c r="J3884" t="s">
        <v>100410</v>
      </c>
      <c r="K3884" t="s">
        <v>208</v>
      </c>
      <c r="L3884" t="s">
        <v>100409</v>
      </c>
      <c r="N3884" t="s">
        <v>208</v>
      </c>
      <c r="O3884" t="s">
        <v>476</v>
      </c>
      <c r="P3884" t="s">
        <v>476</v>
      </c>
    </row>
    <row r="3885" spans="1:16">
      <c r="A3885" s="484" t="s">
        <v>119270</v>
      </c>
      <c r="B3885" s="485" t="s">
        <v>119269</v>
      </c>
      <c r="C3885" t="s">
        <v>119268</v>
      </c>
      <c r="D3885" t="s">
        <v>119267</v>
      </c>
      <c r="E3885" t="str">
        <f t="shared" si="60"/>
        <v>463929 - ASP</v>
      </c>
      <c r="F3885" t="s">
        <v>17504</v>
      </c>
      <c r="G3885" t="s">
        <v>119266</v>
      </c>
      <c r="H3885" t="s">
        <v>119265</v>
      </c>
      <c r="I3885" t="s">
        <v>603</v>
      </c>
      <c r="J3885" t="s">
        <v>119264</v>
      </c>
      <c r="K3885" t="s">
        <v>119263</v>
      </c>
      <c r="L3885" t="s">
        <v>119262</v>
      </c>
      <c r="N3885" t="s">
        <v>208</v>
      </c>
      <c r="O3885" t="s">
        <v>476</v>
      </c>
      <c r="P3885" t="s">
        <v>476</v>
      </c>
    </row>
    <row r="3886" spans="1:16">
      <c r="A3886" s="484" t="s">
        <v>68586</v>
      </c>
      <c r="B3886" s="485" t="s">
        <v>68585</v>
      </c>
      <c r="C3886" t="s">
        <v>68584</v>
      </c>
      <c r="D3886" t="s">
        <v>68583</v>
      </c>
      <c r="E3886" t="str">
        <f t="shared" si="60"/>
        <v>516478 - FLC FORMATION ANTIBES</v>
      </c>
      <c r="F3886" t="s">
        <v>14309</v>
      </c>
      <c r="G3886" t="s">
        <v>68582</v>
      </c>
      <c r="I3886" t="s">
        <v>9704</v>
      </c>
      <c r="J3886" t="s">
        <v>68581</v>
      </c>
      <c r="K3886" t="s">
        <v>208</v>
      </c>
      <c r="L3886" t="s">
        <v>68580</v>
      </c>
      <c r="N3886" t="s">
        <v>208</v>
      </c>
      <c r="O3886" t="s">
        <v>476</v>
      </c>
      <c r="P3886" t="s">
        <v>476</v>
      </c>
    </row>
    <row r="3887" spans="1:16">
      <c r="A3887" s="484" t="s">
        <v>96364</v>
      </c>
      <c r="B3887" s="485" t="s">
        <v>96363</v>
      </c>
      <c r="C3887" t="s">
        <v>96362</v>
      </c>
      <c r="D3887" t="s">
        <v>96362</v>
      </c>
      <c r="E3887" t="str">
        <f t="shared" si="60"/>
        <v>456408 - CHEVALLIER ET ASSOCIES</v>
      </c>
      <c r="F3887" t="s">
        <v>1848</v>
      </c>
      <c r="G3887" t="s">
        <v>96361</v>
      </c>
      <c r="I3887" t="s">
        <v>96360</v>
      </c>
      <c r="K3887" t="s">
        <v>208</v>
      </c>
      <c r="L3887" t="s">
        <v>96359</v>
      </c>
      <c r="N3887" t="s">
        <v>208</v>
      </c>
      <c r="O3887" t="s">
        <v>476</v>
      </c>
      <c r="P3887" t="s">
        <v>476</v>
      </c>
    </row>
    <row r="3888" spans="1:16">
      <c r="A3888" s="484" t="s">
        <v>20336</v>
      </c>
      <c r="B3888" s="485" t="s">
        <v>20335</v>
      </c>
      <c r="C3888" t="s">
        <v>20334</v>
      </c>
      <c r="D3888" t="s">
        <v>20334</v>
      </c>
      <c r="E3888" t="str">
        <f t="shared" si="60"/>
        <v>3750 - SANTE MENTALE FRANCE</v>
      </c>
      <c r="F3888" t="s">
        <v>6072</v>
      </c>
      <c r="G3888" t="s">
        <v>20333</v>
      </c>
      <c r="I3888" t="s">
        <v>626</v>
      </c>
      <c r="J3888" t="s">
        <v>20332</v>
      </c>
      <c r="K3888" t="s">
        <v>20331</v>
      </c>
      <c r="L3888" t="s">
        <v>20330</v>
      </c>
      <c r="N3888" t="s">
        <v>208</v>
      </c>
      <c r="O3888" t="s">
        <v>476</v>
      </c>
      <c r="P3888" t="s">
        <v>476</v>
      </c>
    </row>
    <row r="3889" spans="1:16">
      <c r="A3889" s="484" t="s">
        <v>93717</v>
      </c>
      <c r="B3889" s="485" t="s">
        <v>93716</v>
      </c>
      <c r="C3889" t="s">
        <v>93715</v>
      </c>
      <c r="D3889" t="s">
        <v>93714</v>
      </c>
      <c r="E3889" t="str">
        <f t="shared" si="60"/>
        <v>673407 - CDOS 56</v>
      </c>
      <c r="F3889" t="s">
        <v>6186</v>
      </c>
      <c r="G3889" t="s">
        <v>93713</v>
      </c>
      <c r="I3889" t="s">
        <v>22153</v>
      </c>
      <c r="J3889" t="s">
        <v>93712</v>
      </c>
      <c r="K3889" t="s">
        <v>208</v>
      </c>
      <c r="L3889" t="s">
        <v>93711</v>
      </c>
      <c r="N3889" t="s">
        <v>208</v>
      </c>
      <c r="O3889" t="s">
        <v>476</v>
      </c>
      <c r="P3889" t="s">
        <v>476</v>
      </c>
    </row>
    <row r="3890" spans="1:16">
      <c r="A3890" s="484" t="s">
        <v>30152</v>
      </c>
      <c r="B3890" s="485" t="s">
        <v>30151</v>
      </c>
      <c r="C3890" t="s">
        <v>30150</v>
      </c>
      <c r="D3890" t="s">
        <v>30150</v>
      </c>
      <c r="E3890" t="str">
        <f t="shared" si="60"/>
        <v>643178 - OVERCOME</v>
      </c>
      <c r="F3890" t="s">
        <v>5754</v>
      </c>
      <c r="G3890" t="s">
        <v>30149</v>
      </c>
      <c r="I3890" t="s">
        <v>626</v>
      </c>
      <c r="J3890" t="s">
        <v>30148</v>
      </c>
      <c r="K3890" t="s">
        <v>208</v>
      </c>
      <c r="L3890" t="s">
        <v>30147</v>
      </c>
      <c r="N3890" t="s">
        <v>208</v>
      </c>
      <c r="O3890" t="s">
        <v>476</v>
      </c>
      <c r="P3890" t="s">
        <v>30146</v>
      </c>
    </row>
    <row r="3891" spans="1:16">
      <c r="A3891" s="484" t="s">
        <v>130386</v>
      </c>
      <c r="B3891" s="485" t="s">
        <v>130385</v>
      </c>
      <c r="C3891" t="s">
        <v>130384</v>
      </c>
      <c r="D3891" t="s">
        <v>130383</v>
      </c>
      <c r="E3891" t="str">
        <f t="shared" si="60"/>
        <v>571532 - ALLEGRE ET DUC FORMATION CONSEIL</v>
      </c>
      <c r="F3891" t="s">
        <v>30204</v>
      </c>
      <c r="G3891" t="s">
        <v>130382</v>
      </c>
      <c r="H3891" t="s">
        <v>130381</v>
      </c>
      <c r="I3891" t="s">
        <v>13225</v>
      </c>
      <c r="J3891" t="s">
        <v>130380</v>
      </c>
      <c r="K3891" t="s">
        <v>208</v>
      </c>
      <c r="L3891" t="s">
        <v>130379</v>
      </c>
      <c r="N3891" t="s">
        <v>208</v>
      </c>
      <c r="O3891" t="s">
        <v>476</v>
      </c>
      <c r="P3891" t="s">
        <v>476</v>
      </c>
    </row>
    <row r="3892" spans="1:16">
      <c r="A3892" s="484" t="s">
        <v>32047</v>
      </c>
      <c r="B3892" s="485" t="s">
        <v>32046</v>
      </c>
      <c r="C3892" t="s">
        <v>32045</v>
      </c>
      <c r="D3892" t="s">
        <v>32044</v>
      </c>
      <c r="E3892" t="str">
        <f t="shared" si="60"/>
        <v>593000 - ONPA</v>
      </c>
      <c r="F3892" t="s">
        <v>13656</v>
      </c>
      <c r="G3892" t="s">
        <v>32043</v>
      </c>
      <c r="H3892" t="s">
        <v>32042</v>
      </c>
      <c r="I3892" t="s">
        <v>2900</v>
      </c>
      <c r="J3892" t="s">
        <v>32041</v>
      </c>
      <c r="K3892" t="s">
        <v>208</v>
      </c>
      <c r="L3892" t="s">
        <v>32040</v>
      </c>
      <c r="N3892" t="s">
        <v>208</v>
      </c>
      <c r="O3892" t="s">
        <v>476</v>
      </c>
      <c r="P3892" t="s">
        <v>476</v>
      </c>
    </row>
    <row r="3893" spans="1:16">
      <c r="A3893" s="484" t="s">
        <v>120487</v>
      </c>
      <c r="B3893" s="485" t="s">
        <v>120486</v>
      </c>
      <c r="C3893" t="s">
        <v>120485</v>
      </c>
      <c r="D3893" t="s">
        <v>120484</v>
      </c>
      <c r="E3893" t="str">
        <f t="shared" si="60"/>
        <v>162176 - AMIO</v>
      </c>
      <c r="F3893" t="s">
        <v>6686</v>
      </c>
      <c r="G3893" t="s">
        <v>120483</v>
      </c>
      <c r="H3893" t="s">
        <v>120482</v>
      </c>
      <c r="I3893" t="s">
        <v>8642</v>
      </c>
      <c r="J3893" t="s">
        <v>120481</v>
      </c>
      <c r="K3893" t="s">
        <v>208</v>
      </c>
      <c r="L3893" t="s">
        <v>120480</v>
      </c>
      <c r="N3893" t="s">
        <v>207</v>
      </c>
      <c r="O3893" t="s">
        <v>476</v>
      </c>
      <c r="P3893" t="s">
        <v>476</v>
      </c>
    </row>
    <row r="3894" spans="1:16">
      <c r="A3894" s="484" t="s">
        <v>118674</v>
      </c>
      <c r="B3894" s="485" t="s">
        <v>118673</v>
      </c>
      <c r="C3894" t="s">
        <v>118672</v>
      </c>
      <c r="D3894" t="s">
        <v>118671</v>
      </c>
      <c r="E3894" t="str">
        <f t="shared" si="60"/>
        <v>54525 - ASS RESEAU FAMILLE</v>
      </c>
      <c r="F3894" t="s">
        <v>6367</v>
      </c>
      <c r="G3894" t="s">
        <v>118670</v>
      </c>
      <c r="H3894" t="s">
        <v>118669</v>
      </c>
      <c r="I3894" t="s">
        <v>1542</v>
      </c>
      <c r="J3894" t="s">
        <v>118668</v>
      </c>
      <c r="K3894" t="s">
        <v>118667</v>
      </c>
      <c r="L3894" t="s">
        <v>118666</v>
      </c>
      <c r="N3894" t="s">
        <v>208</v>
      </c>
      <c r="O3894" t="s">
        <v>476</v>
      </c>
      <c r="P3894" t="s">
        <v>476</v>
      </c>
    </row>
    <row r="3895" spans="1:16">
      <c r="A3895" s="484" t="s">
        <v>30235</v>
      </c>
      <c r="B3895" s="485" t="s">
        <v>30234</v>
      </c>
      <c r="C3895" t="s">
        <v>30233</v>
      </c>
      <c r="D3895" t="s">
        <v>30232</v>
      </c>
      <c r="E3895" t="str">
        <f t="shared" si="60"/>
        <v>518499 - OCE MJM GRAPHIC DESIGN RENNES</v>
      </c>
      <c r="F3895" t="s">
        <v>20422</v>
      </c>
      <c r="G3895" t="s">
        <v>30231</v>
      </c>
      <c r="I3895" t="s">
        <v>3364</v>
      </c>
      <c r="J3895" t="s">
        <v>30230</v>
      </c>
      <c r="K3895" t="s">
        <v>208</v>
      </c>
      <c r="L3895" t="s">
        <v>30229</v>
      </c>
      <c r="N3895" t="s">
        <v>208</v>
      </c>
      <c r="O3895" t="s">
        <v>476</v>
      </c>
      <c r="P3895" t="s">
        <v>476</v>
      </c>
    </row>
    <row r="3896" spans="1:16">
      <c r="A3896" s="484" t="s">
        <v>112655</v>
      </c>
      <c r="B3896" s="485" t="s">
        <v>112654</v>
      </c>
      <c r="C3896" t="s">
        <v>112653</v>
      </c>
      <c r="D3896" t="s">
        <v>112652</v>
      </c>
      <c r="E3896" t="str">
        <f t="shared" si="60"/>
        <v>446221 - BOTTURI ANNICK</v>
      </c>
      <c r="F3896" t="s">
        <v>1021</v>
      </c>
      <c r="G3896" t="s">
        <v>112651</v>
      </c>
      <c r="H3896" t="s">
        <v>112650</v>
      </c>
      <c r="I3896" t="s">
        <v>112649</v>
      </c>
      <c r="J3896" t="s">
        <v>112648</v>
      </c>
      <c r="K3896" t="s">
        <v>208</v>
      </c>
      <c r="L3896" t="s">
        <v>112647</v>
      </c>
      <c r="N3896" t="s">
        <v>208</v>
      </c>
      <c r="O3896" t="s">
        <v>476</v>
      </c>
      <c r="P3896" t="s">
        <v>112646</v>
      </c>
    </row>
    <row r="3897" spans="1:16">
      <c r="A3897" s="484" t="s">
        <v>93019</v>
      </c>
      <c r="B3897" s="485" t="s">
        <v>93018</v>
      </c>
      <c r="C3897" t="s">
        <v>93017</v>
      </c>
      <c r="D3897" t="s">
        <v>93017</v>
      </c>
      <c r="E3897" t="str">
        <f t="shared" si="60"/>
        <v>587163 - COMPAGNIE EMMANUEL GRIVET</v>
      </c>
      <c r="F3897" t="s">
        <v>16283</v>
      </c>
      <c r="G3897" t="s">
        <v>93016</v>
      </c>
      <c r="I3897" t="s">
        <v>28238</v>
      </c>
      <c r="J3897" t="s">
        <v>93015</v>
      </c>
      <c r="K3897" t="s">
        <v>208</v>
      </c>
      <c r="L3897" t="s">
        <v>93014</v>
      </c>
      <c r="N3897" t="s">
        <v>208</v>
      </c>
      <c r="O3897" t="s">
        <v>476</v>
      </c>
      <c r="P3897" t="s">
        <v>476</v>
      </c>
    </row>
    <row r="3898" spans="1:16">
      <c r="A3898" s="484" t="s">
        <v>119196</v>
      </c>
      <c r="B3898" s="485" t="s">
        <v>119195</v>
      </c>
      <c r="C3898" t="s">
        <v>119194</v>
      </c>
      <c r="D3898" t="s">
        <v>119193</v>
      </c>
      <c r="E3898" t="str">
        <f t="shared" si="60"/>
        <v>578216 - ARH</v>
      </c>
      <c r="F3898" t="s">
        <v>1808</v>
      </c>
      <c r="G3898" t="s">
        <v>119192</v>
      </c>
      <c r="I3898" t="s">
        <v>119191</v>
      </c>
      <c r="J3898" t="s">
        <v>119190</v>
      </c>
      <c r="K3898" t="s">
        <v>208</v>
      </c>
      <c r="L3898" t="s">
        <v>119189</v>
      </c>
      <c r="N3898" t="s">
        <v>208</v>
      </c>
      <c r="O3898" t="s">
        <v>476</v>
      </c>
      <c r="P3898" t="s">
        <v>476</v>
      </c>
    </row>
    <row r="3899" spans="1:16">
      <c r="A3899" s="484" t="s">
        <v>34147</v>
      </c>
      <c r="B3899" s="485" t="s">
        <v>34146</v>
      </c>
      <c r="C3899" t="s">
        <v>34145</v>
      </c>
      <c r="D3899" t="s">
        <v>34144</v>
      </c>
      <c r="E3899" t="str">
        <f t="shared" si="60"/>
        <v>529461 - NAITRE ET VIVRE</v>
      </c>
      <c r="F3899" t="s">
        <v>6920</v>
      </c>
      <c r="G3899" t="s">
        <v>34143</v>
      </c>
      <c r="I3899" t="s">
        <v>5369</v>
      </c>
      <c r="J3899" t="s">
        <v>34142</v>
      </c>
      <c r="K3899" t="s">
        <v>208</v>
      </c>
      <c r="L3899" t="s">
        <v>34141</v>
      </c>
      <c r="N3899" t="s">
        <v>208</v>
      </c>
      <c r="O3899" t="s">
        <v>476</v>
      </c>
      <c r="P3899" t="s">
        <v>476</v>
      </c>
    </row>
    <row r="3900" spans="1:16">
      <c r="A3900" s="484" t="s">
        <v>109459</v>
      </c>
      <c r="B3900" s="485" t="s">
        <v>109458</v>
      </c>
      <c r="C3900" t="s">
        <v>109457</v>
      </c>
      <c r="D3900" t="s">
        <v>109457</v>
      </c>
      <c r="E3900" t="str">
        <f t="shared" si="60"/>
        <v>143807 - CATOIRE GILLES</v>
      </c>
      <c r="G3900" t="s">
        <v>109456</v>
      </c>
      <c r="I3900" t="s">
        <v>1837</v>
      </c>
      <c r="J3900" t="s">
        <v>109455</v>
      </c>
      <c r="K3900" t="s">
        <v>208</v>
      </c>
      <c r="L3900" t="s">
        <v>109454</v>
      </c>
      <c r="N3900" t="s">
        <v>208</v>
      </c>
      <c r="O3900" t="s">
        <v>476</v>
      </c>
      <c r="P3900" t="s">
        <v>476</v>
      </c>
    </row>
    <row r="3901" spans="1:16">
      <c r="A3901" s="484" t="s">
        <v>25200</v>
      </c>
      <c r="B3901" s="485" t="s">
        <v>25199</v>
      </c>
      <c r="C3901" t="s">
        <v>25198</v>
      </c>
      <c r="D3901" t="s">
        <v>25197</v>
      </c>
      <c r="E3901" t="str">
        <f t="shared" si="60"/>
        <v>622217 - PRORESEAU SARL</v>
      </c>
      <c r="F3901" t="s">
        <v>23711</v>
      </c>
      <c r="G3901" t="s">
        <v>25196</v>
      </c>
      <c r="I3901" t="s">
        <v>25195</v>
      </c>
      <c r="K3901" t="s">
        <v>208</v>
      </c>
      <c r="L3901" t="s">
        <v>25194</v>
      </c>
      <c r="N3901" t="s">
        <v>208</v>
      </c>
      <c r="O3901" t="s">
        <v>476</v>
      </c>
      <c r="P3901" t="s">
        <v>476</v>
      </c>
    </row>
    <row r="3902" spans="1:16">
      <c r="A3902" s="484" t="s">
        <v>59525</v>
      </c>
      <c r="B3902" s="485" t="s">
        <v>59524</v>
      </c>
      <c r="C3902" t="s">
        <v>59523</v>
      </c>
      <c r="D3902" t="s">
        <v>59523</v>
      </c>
      <c r="E3902" t="str">
        <f t="shared" si="60"/>
        <v>647238 - IDEE CONSULTANTS</v>
      </c>
      <c r="F3902" t="s">
        <v>2588</v>
      </c>
      <c r="G3902" t="s">
        <v>59522</v>
      </c>
      <c r="I3902" t="s">
        <v>1406</v>
      </c>
      <c r="J3902" t="s">
        <v>59521</v>
      </c>
      <c r="K3902" t="s">
        <v>208</v>
      </c>
      <c r="L3902" t="s">
        <v>59520</v>
      </c>
      <c r="N3902" t="s">
        <v>208</v>
      </c>
      <c r="O3902" t="s">
        <v>476</v>
      </c>
      <c r="P3902" t="s">
        <v>476</v>
      </c>
    </row>
    <row r="3903" spans="1:16">
      <c r="A3903" s="484" t="s">
        <v>51992</v>
      </c>
      <c r="B3903" s="485" t="s">
        <v>51991</v>
      </c>
      <c r="C3903" t="s">
        <v>51990</v>
      </c>
      <c r="D3903" t="s">
        <v>51989</v>
      </c>
      <c r="E3903" t="str">
        <f t="shared" si="60"/>
        <v>145002 - I2A</v>
      </c>
      <c r="F3903" t="s">
        <v>22519</v>
      </c>
      <c r="G3903" t="s">
        <v>51988</v>
      </c>
      <c r="H3903" t="s">
        <v>51987</v>
      </c>
      <c r="I3903" t="s">
        <v>1542</v>
      </c>
      <c r="J3903" t="s">
        <v>51986</v>
      </c>
      <c r="K3903" t="s">
        <v>208</v>
      </c>
      <c r="L3903" t="s">
        <v>51985</v>
      </c>
      <c r="N3903" t="s">
        <v>208</v>
      </c>
      <c r="O3903" t="s">
        <v>476</v>
      </c>
      <c r="P3903" t="s">
        <v>476</v>
      </c>
    </row>
    <row r="3904" spans="1:16">
      <c r="A3904" s="484" t="s">
        <v>106608</v>
      </c>
      <c r="B3904" s="485" t="s">
        <v>106607</v>
      </c>
      <c r="C3904" t="s">
        <v>106606</v>
      </c>
      <c r="D3904" t="s">
        <v>106605</v>
      </c>
      <c r="E3904" t="str">
        <f t="shared" si="60"/>
        <v>19562 - CRF VOGLER</v>
      </c>
      <c r="F3904" t="s">
        <v>8251</v>
      </c>
      <c r="G3904" t="s">
        <v>106604</v>
      </c>
      <c r="I3904" t="s">
        <v>579</v>
      </c>
      <c r="J3904" t="s">
        <v>106603</v>
      </c>
      <c r="K3904" t="s">
        <v>106602</v>
      </c>
      <c r="L3904" t="s">
        <v>106601</v>
      </c>
      <c r="N3904" t="s">
        <v>208</v>
      </c>
      <c r="O3904" t="s">
        <v>476</v>
      </c>
      <c r="P3904" t="s">
        <v>476</v>
      </c>
    </row>
    <row r="3905" spans="1:16">
      <c r="A3905" s="484" t="s">
        <v>108990</v>
      </c>
      <c r="B3905" s="485" t="s">
        <v>108989</v>
      </c>
      <c r="C3905" t="s">
        <v>108988</v>
      </c>
      <c r="D3905" t="s">
        <v>108987</v>
      </c>
      <c r="E3905" t="str">
        <f t="shared" si="60"/>
        <v>466062 - CEDH</v>
      </c>
      <c r="F3905" t="s">
        <v>5346</v>
      </c>
      <c r="G3905" t="s">
        <v>108986</v>
      </c>
      <c r="I3905" t="s">
        <v>802</v>
      </c>
      <c r="J3905" t="s">
        <v>108985</v>
      </c>
      <c r="K3905" t="s">
        <v>208</v>
      </c>
      <c r="L3905" t="s">
        <v>108984</v>
      </c>
      <c r="N3905" t="s">
        <v>208</v>
      </c>
      <c r="O3905" t="s">
        <v>476</v>
      </c>
      <c r="P3905" t="s">
        <v>476</v>
      </c>
    </row>
    <row r="3906" spans="1:16">
      <c r="A3906" s="484" t="s">
        <v>120469</v>
      </c>
      <c r="B3906" s="485" t="s">
        <v>120468</v>
      </c>
      <c r="C3906" t="s">
        <v>120467</v>
      </c>
      <c r="D3906" t="s">
        <v>120466</v>
      </c>
      <c r="E3906" t="str">
        <f t="shared" ref="E3906:E3969" si="61">_xlfn.CONCAT(L3906," - ",D3906)</f>
        <v>597170 - AMESUD</v>
      </c>
      <c r="F3906" t="s">
        <v>1077</v>
      </c>
      <c r="G3906" t="s">
        <v>120465</v>
      </c>
      <c r="I3906" t="s">
        <v>60793</v>
      </c>
      <c r="J3906" t="s">
        <v>120464</v>
      </c>
      <c r="K3906" t="s">
        <v>208</v>
      </c>
      <c r="L3906" t="s">
        <v>120463</v>
      </c>
      <c r="N3906" t="s">
        <v>208</v>
      </c>
      <c r="O3906" t="s">
        <v>476</v>
      </c>
      <c r="P3906" t="s">
        <v>476</v>
      </c>
    </row>
    <row r="3907" spans="1:16">
      <c r="A3907" s="484" t="s">
        <v>973</v>
      </c>
      <c r="B3907" s="485" t="s">
        <v>972</v>
      </c>
      <c r="C3907" t="s">
        <v>971</v>
      </c>
      <c r="D3907" t="s">
        <v>970</v>
      </c>
      <c r="E3907" t="str">
        <f t="shared" si="61"/>
        <v>594350 - CFLD</v>
      </c>
      <c r="F3907" t="s">
        <v>969</v>
      </c>
      <c r="G3907" t="s">
        <v>968</v>
      </c>
      <c r="H3907" t="s">
        <v>967</v>
      </c>
      <c r="I3907" t="s">
        <v>966</v>
      </c>
      <c r="K3907" t="s">
        <v>208</v>
      </c>
      <c r="L3907" t="s">
        <v>965</v>
      </c>
      <c r="N3907" t="s">
        <v>208</v>
      </c>
      <c r="O3907" t="s">
        <v>476</v>
      </c>
      <c r="P3907" t="s">
        <v>476</v>
      </c>
    </row>
    <row r="3908" spans="1:16">
      <c r="A3908" s="484" t="s">
        <v>55398</v>
      </c>
      <c r="B3908" s="485" t="s">
        <v>55397</v>
      </c>
      <c r="C3908" t="s">
        <v>55396</v>
      </c>
      <c r="D3908" t="s">
        <v>55395</v>
      </c>
      <c r="E3908" t="str">
        <f t="shared" si="61"/>
        <v>899 - IREMA</v>
      </c>
      <c r="F3908" t="s">
        <v>8350</v>
      </c>
      <c r="G3908" t="s">
        <v>55394</v>
      </c>
      <c r="I3908" t="s">
        <v>626</v>
      </c>
      <c r="J3908" t="s">
        <v>55393</v>
      </c>
      <c r="K3908" t="s">
        <v>55392</v>
      </c>
      <c r="L3908" t="s">
        <v>55391</v>
      </c>
      <c r="N3908" t="s">
        <v>208</v>
      </c>
      <c r="O3908" t="s">
        <v>476</v>
      </c>
      <c r="P3908" t="s">
        <v>476</v>
      </c>
    </row>
    <row r="3909" spans="1:16">
      <c r="A3909" s="484" t="s">
        <v>45635</v>
      </c>
      <c r="B3909" s="485" t="s">
        <v>45634</v>
      </c>
      <c r="C3909" t="s">
        <v>45633</v>
      </c>
      <c r="D3909" t="s">
        <v>45632</v>
      </c>
      <c r="E3909" t="str">
        <f t="shared" si="61"/>
        <v>615559 - LASAUSSE MARTINE</v>
      </c>
      <c r="F3909" t="s">
        <v>1287</v>
      </c>
      <c r="G3909" t="s">
        <v>45631</v>
      </c>
      <c r="H3909" t="s">
        <v>45630</v>
      </c>
      <c r="I3909" t="s">
        <v>12973</v>
      </c>
      <c r="J3909" t="s">
        <v>45629</v>
      </c>
      <c r="K3909" t="s">
        <v>208</v>
      </c>
      <c r="L3909" t="s">
        <v>45628</v>
      </c>
      <c r="N3909" t="s">
        <v>208</v>
      </c>
      <c r="O3909" t="s">
        <v>476</v>
      </c>
      <c r="P3909" t="s">
        <v>476</v>
      </c>
    </row>
    <row r="3910" spans="1:16">
      <c r="A3910" s="484" t="s">
        <v>99788</v>
      </c>
      <c r="B3910" s="485" t="s">
        <v>99787</v>
      </c>
      <c r="C3910" t="s">
        <v>99786</v>
      </c>
      <c r="D3910" t="s">
        <v>99785</v>
      </c>
      <c r="E3910" t="str">
        <f t="shared" si="61"/>
        <v>506643 - CREF</v>
      </c>
      <c r="F3910" t="s">
        <v>22356</v>
      </c>
      <c r="G3910" t="s">
        <v>99784</v>
      </c>
      <c r="I3910" t="s">
        <v>16936</v>
      </c>
      <c r="J3910" t="s">
        <v>99783</v>
      </c>
      <c r="K3910" t="s">
        <v>208</v>
      </c>
      <c r="L3910" t="s">
        <v>99782</v>
      </c>
      <c r="N3910" t="s">
        <v>208</v>
      </c>
      <c r="O3910" t="s">
        <v>476</v>
      </c>
      <c r="P3910" t="s">
        <v>476</v>
      </c>
    </row>
    <row r="3911" spans="1:16">
      <c r="A3911" s="484" t="s">
        <v>107387</v>
      </c>
      <c r="B3911" s="485" t="s">
        <v>107386</v>
      </c>
      <c r="C3911" t="s">
        <v>107385</v>
      </c>
      <c r="D3911" t="s">
        <v>107384</v>
      </c>
      <c r="E3911" t="str">
        <f t="shared" si="61"/>
        <v>599001 - CFPM</v>
      </c>
      <c r="F3911" t="s">
        <v>1909</v>
      </c>
      <c r="G3911" t="s">
        <v>107383</v>
      </c>
      <c r="H3911" t="s">
        <v>107382</v>
      </c>
      <c r="I3911" t="s">
        <v>7874</v>
      </c>
      <c r="J3911" t="s">
        <v>107381</v>
      </c>
      <c r="K3911" t="s">
        <v>208</v>
      </c>
      <c r="L3911" t="s">
        <v>107380</v>
      </c>
      <c r="N3911" t="s">
        <v>208</v>
      </c>
      <c r="O3911" t="s">
        <v>476</v>
      </c>
      <c r="P3911" t="s">
        <v>476</v>
      </c>
    </row>
    <row r="3912" spans="1:16">
      <c r="A3912" s="484" t="s">
        <v>1714</v>
      </c>
      <c r="B3912" s="485" t="s">
        <v>1713</v>
      </c>
      <c r="C3912" t="s">
        <v>1712</v>
      </c>
      <c r="D3912" t="s">
        <v>1711</v>
      </c>
      <c r="E3912" t="str">
        <f t="shared" si="61"/>
        <v>185280 - XL SA</v>
      </c>
      <c r="F3912" t="s">
        <v>1710</v>
      </c>
      <c r="G3912" t="s">
        <v>1709</v>
      </c>
      <c r="I3912" t="s">
        <v>1708</v>
      </c>
      <c r="J3912" t="s">
        <v>1707</v>
      </c>
      <c r="K3912" t="s">
        <v>208</v>
      </c>
      <c r="L3912" t="s">
        <v>1706</v>
      </c>
      <c r="N3912" t="s">
        <v>208</v>
      </c>
      <c r="O3912" t="s">
        <v>476</v>
      </c>
      <c r="P3912" t="s">
        <v>476</v>
      </c>
    </row>
    <row r="3913" spans="1:16">
      <c r="A3913" s="484" t="s">
        <v>7352</v>
      </c>
      <c r="B3913" s="485" t="s">
        <v>7351</v>
      </c>
      <c r="C3913" t="s">
        <v>7350</v>
      </c>
      <c r="D3913" t="s">
        <v>7349</v>
      </c>
      <c r="E3913" t="str">
        <f t="shared" si="61"/>
        <v>631097 - UFOLEP GUADELOUPE POINTE A PITRE</v>
      </c>
      <c r="F3913" t="s">
        <v>6700</v>
      </c>
      <c r="G3913" t="s">
        <v>7348</v>
      </c>
      <c r="H3913" t="s">
        <v>7347</v>
      </c>
      <c r="I3913" t="s">
        <v>5660</v>
      </c>
      <c r="J3913" t="s">
        <v>7346</v>
      </c>
      <c r="K3913" t="s">
        <v>208</v>
      </c>
      <c r="L3913" t="s">
        <v>7345</v>
      </c>
      <c r="N3913" t="s">
        <v>208</v>
      </c>
      <c r="O3913" t="s">
        <v>476</v>
      </c>
      <c r="P3913" t="s">
        <v>476</v>
      </c>
    </row>
    <row r="3914" spans="1:16">
      <c r="A3914" s="484" t="s">
        <v>127184</v>
      </c>
      <c r="B3914" s="485" t="s">
        <v>127183</v>
      </c>
      <c r="C3914" t="s">
        <v>127182</v>
      </c>
      <c r="D3914" t="s">
        <v>127182</v>
      </c>
      <c r="E3914" t="str">
        <f t="shared" si="61"/>
        <v>652982 - ARDROM FORMATION</v>
      </c>
      <c r="F3914" t="s">
        <v>715</v>
      </c>
      <c r="G3914" t="s">
        <v>127181</v>
      </c>
      <c r="H3914" t="s">
        <v>127180</v>
      </c>
      <c r="I3914" t="s">
        <v>50076</v>
      </c>
      <c r="J3914" t="s">
        <v>127179</v>
      </c>
      <c r="K3914" t="s">
        <v>208</v>
      </c>
      <c r="L3914" t="s">
        <v>127178</v>
      </c>
      <c r="N3914" t="s">
        <v>208</v>
      </c>
      <c r="O3914" t="s">
        <v>476</v>
      </c>
      <c r="P3914" t="s">
        <v>476</v>
      </c>
    </row>
    <row r="3915" spans="1:16">
      <c r="A3915" s="484" t="s">
        <v>116811</v>
      </c>
      <c r="B3915" s="485" t="s">
        <v>116810</v>
      </c>
      <c r="C3915" t="s">
        <v>116809</v>
      </c>
      <c r="D3915" t="s">
        <v>116809</v>
      </c>
      <c r="E3915" t="str">
        <f t="shared" si="61"/>
        <v>136438 - AURIGA</v>
      </c>
      <c r="F3915" t="s">
        <v>23141</v>
      </c>
      <c r="G3915" t="s">
        <v>116808</v>
      </c>
      <c r="I3915" t="s">
        <v>626</v>
      </c>
      <c r="J3915" t="s">
        <v>116807</v>
      </c>
      <c r="K3915" t="s">
        <v>208</v>
      </c>
      <c r="L3915" t="s">
        <v>116806</v>
      </c>
      <c r="N3915" t="s">
        <v>208</v>
      </c>
      <c r="O3915" t="s">
        <v>476</v>
      </c>
      <c r="P3915" t="s">
        <v>476</v>
      </c>
    </row>
    <row r="3916" spans="1:16">
      <c r="A3916" s="484" t="s">
        <v>131669</v>
      </c>
      <c r="B3916" s="485" t="s">
        <v>131668</v>
      </c>
      <c r="C3916" t="s">
        <v>131667</v>
      </c>
      <c r="D3916" t="s">
        <v>131667</v>
      </c>
      <c r="E3916" t="str">
        <f t="shared" si="61"/>
        <v>96660 - AGFOR SANTE</v>
      </c>
      <c r="F3916" t="s">
        <v>12594</v>
      </c>
      <c r="G3916" t="s">
        <v>131666</v>
      </c>
      <c r="H3916" t="s">
        <v>131665</v>
      </c>
      <c r="I3916" t="s">
        <v>96360</v>
      </c>
      <c r="J3916" t="s">
        <v>131664</v>
      </c>
      <c r="K3916" t="s">
        <v>131663</v>
      </c>
      <c r="L3916" t="s">
        <v>131662</v>
      </c>
      <c r="N3916" t="s">
        <v>208</v>
      </c>
      <c r="O3916" t="s">
        <v>476</v>
      </c>
      <c r="P3916" t="s">
        <v>476</v>
      </c>
    </row>
    <row r="3917" spans="1:16">
      <c r="A3917" s="484" t="s">
        <v>50506</v>
      </c>
      <c r="B3917" s="485" t="s">
        <v>50505</v>
      </c>
      <c r="C3917" t="s">
        <v>50504</v>
      </c>
      <c r="D3917" t="s">
        <v>50503</v>
      </c>
      <c r="E3917" t="str">
        <f t="shared" si="61"/>
        <v>662719 - IPIDV CLAIR OBSCUR LE RELECQ KERHUON</v>
      </c>
      <c r="F3917" t="s">
        <v>32079</v>
      </c>
      <c r="G3917" t="s">
        <v>50502</v>
      </c>
      <c r="H3917" t="s">
        <v>50501</v>
      </c>
      <c r="I3917" t="s">
        <v>4589</v>
      </c>
      <c r="J3917" t="s">
        <v>50500</v>
      </c>
      <c r="K3917" t="s">
        <v>208</v>
      </c>
      <c r="L3917" t="s">
        <v>50499</v>
      </c>
      <c r="N3917" t="s">
        <v>208</v>
      </c>
      <c r="O3917" t="s">
        <v>476</v>
      </c>
      <c r="P3917" t="s">
        <v>476</v>
      </c>
    </row>
    <row r="3918" spans="1:16">
      <c r="A3918" s="484" t="s">
        <v>131700</v>
      </c>
      <c r="C3918" t="s">
        <v>131699</v>
      </c>
      <c r="D3918" t="s">
        <v>131699</v>
      </c>
      <c r="E3918" t="str">
        <f t="shared" si="61"/>
        <v>615134 - AGES</v>
      </c>
      <c r="F3918" t="s">
        <v>40411</v>
      </c>
      <c r="G3918" t="s">
        <v>131698</v>
      </c>
      <c r="I3918" t="s">
        <v>626</v>
      </c>
      <c r="J3918" t="s">
        <v>131697</v>
      </c>
      <c r="K3918" t="s">
        <v>131696</v>
      </c>
      <c r="L3918" t="s">
        <v>131695</v>
      </c>
      <c r="N3918" t="s">
        <v>208</v>
      </c>
      <c r="O3918" t="s">
        <v>476</v>
      </c>
      <c r="P3918" t="s">
        <v>476</v>
      </c>
    </row>
    <row r="3919" spans="1:16">
      <c r="A3919" s="484" t="s">
        <v>17670</v>
      </c>
      <c r="B3919" s="485" t="s">
        <v>17669</v>
      </c>
      <c r="C3919" t="s">
        <v>17668</v>
      </c>
      <c r="D3919" t="s">
        <v>17668</v>
      </c>
      <c r="E3919" t="str">
        <f t="shared" si="61"/>
        <v>116427 - SESAM FORMATIONS</v>
      </c>
      <c r="F3919" t="s">
        <v>6401</v>
      </c>
      <c r="G3919" t="s">
        <v>17667</v>
      </c>
      <c r="H3919" t="s">
        <v>17666</v>
      </c>
      <c r="I3919" t="s">
        <v>1837</v>
      </c>
      <c r="J3919" t="s">
        <v>17665</v>
      </c>
      <c r="K3919" t="s">
        <v>208</v>
      </c>
      <c r="L3919" t="s">
        <v>17664</v>
      </c>
      <c r="N3919" t="s">
        <v>207</v>
      </c>
      <c r="O3919" t="s">
        <v>476</v>
      </c>
      <c r="P3919" t="s">
        <v>476</v>
      </c>
    </row>
    <row r="3920" spans="1:16">
      <c r="A3920" s="484" t="s">
        <v>78262</v>
      </c>
      <c r="B3920" s="485" t="s">
        <v>78261</v>
      </c>
      <c r="C3920" t="s">
        <v>78260</v>
      </c>
      <c r="D3920" t="s">
        <v>78259</v>
      </c>
      <c r="E3920" t="str">
        <f t="shared" si="61"/>
        <v>684077 - ESPACE FORMATION</v>
      </c>
      <c r="F3920" t="s">
        <v>5693</v>
      </c>
      <c r="G3920" t="s">
        <v>62395</v>
      </c>
      <c r="I3920" t="s">
        <v>4451</v>
      </c>
      <c r="J3920" t="s">
        <v>78258</v>
      </c>
      <c r="K3920" t="s">
        <v>208</v>
      </c>
      <c r="L3920" t="s">
        <v>78257</v>
      </c>
      <c r="N3920" t="s">
        <v>208</v>
      </c>
      <c r="O3920" t="s">
        <v>476</v>
      </c>
      <c r="P3920" t="s">
        <v>476</v>
      </c>
    </row>
    <row r="3921" spans="1:16">
      <c r="A3921" s="484" t="s">
        <v>73042</v>
      </c>
      <c r="B3921" s="485" t="s">
        <v>73041</v>
      </c>
      <c r="C3921" t="s">
        <v>73040</v>
      </c>
      <c r="D3921" t="s">
        <v>73039</v>
      </c>
      <c r="E3921" t="str">
        <f t="shared" si="61"/>
        <v>557006 - FIAPA</v>
      </c>
      <c r="F3921" t="s">
        <v>2651</v>
      </c>
      <c r="G3921" t="s">
        <v>73038</v>
      </c>
      <c r="I3921" t="s">
        <v>8273</v>
      </c>
      <c r="J3921" t="s">
        <v>73037</v>
      </c>
      <c r="K3921" t="s">
        <v>208</v>
      </c>
      <c r="L3921" t="s">
        <v>73036</v>
      </c>
      <c r="N3921" t="s">
        <v>208</v>
      </c>
      <c r="O3921" t="s">
        <v>476</v>
      </c>
      <c r="P3921" t="s">
        <v>476</v>
      </c>
    </row>
    <row r="3922" spans="1:16">
      <c r="A3922" s="484" t="s">
        <v>111349</v>
      </c>
      <c r="B3922" s="485" t="s">
        <v>111348</v>
      </c>
      <c r="C3922" t="s">
        <v>111347</v>
      </c>
      <c r="D3922" t="s">
        <v>111346</v>
      </c>
      <c r="E3922" t="str">
        <f t="shared" si="61"/>
        <v>384380 - CABARE MICHEL</v>
      </c>
      <c r="F3922" t="s">
        <v>831</v>
      </c>
      <c r="G3922" t="s">
        <v>111345</v>
      </c>
      <c r="I3922" t="s">
        <v>2522</v>
      </c>
      <c r="J3922" t="s">
        <v>111344</v>
      </c>
      <c r="K3922" t="s">
        <v>208</v>
      </c>
      <c r="L3922" t="s">
        <v>111343</v>
      </c>
      <c r="N3922" t="s">
        <v>208</v>
      </c>
      <c r="O3922" t="s">
        <v>476</v>
      </c>
      <c r="P3922" t="s">
        <v>476</v>
      </c>
    </row>
    <row r="3923" spans="1:16">
      <c r="A3923" s="484" t="s">
        <v>58298</v>
      </c>
      <c r="B3923" s="485" t="s">
        <v>58297</v>
      </c>
      <c r="C3923" t="s">
        <v>58296</v>
      </c>
      <c r="D3923" t="s">
        <v>58296</v>
      </c>
      <c r="E3923" t="str">
        <f t="shared" si="61"/>
        <v>509711 - INDIGO FORMATION</v>
      </c>
      <c r="F3923" t="s">
        <v>58295</v>
      </c>
      <c r="G3923" t="s">
        <v>58294</v>
      </c>
      <c r="I3923" t="s">
        <v>5810</v>
      </c>
      <c r="J3923" t="s">
        <v>58293</v>
      </c>
      <c r="K3923" t="s">
        <v>208</v>
      </c>
      <c r="L3923" t="s">
        <v>58292</v>
      </c>
      <c r="N3923" t="s">
        <v>208</v>
      </c>
      <c r="O3923" t="s">
        <v>476</v>
      </c>
      <c r="P3923" t="s">
        <v>476</v>
      </c>
    </row>
    <row r="3924" spans="1:16">
      <c r="A3924" s="484" t="s">
        <v>80343</v>
      </c>
      <c r="B3924" s="485" t="s">
        <v>80342</v>
      </c>
      <c r="C3924" t="s">
        <v>80341</v>
      </c>
      <c r="D3924" t="s">
        <v>80340</v>
      </c>
      <c r="E3924" t="str">
        <f t="shared" si="61"/>
        <v>506552 - EMANENCE RESSOURCES HUMAINES</v>
      </c>
      <c r="F3924" t="s">
        <v>19402</v>
      </c>
      <c r="G3924" t="s">
        <v>80339</v>
      </c>
      <c r="I3924" t="s">
        <v>1647</v>
      </c>
      <c r="J3924" t="s">
        <v>80338</v>
      </c>
      <c r="K3924" t="s">
        <v>208</v>
      </c>
      <c r="L3924" t="s">
        <v>80337</v>
      </c>
      <c r="N3924" t="s">
        <v>208</v>
      </c>
      <c r="O3924" t="s">
        <v>476</v>
      </c>
      <c r="P3924" t="s">
        <v>476</v>
      </c>
    </row>
    <row r="3925" spans="1:16">
      <c r="A3925" s="484" t="s">
        <v>117947</v>
      </c>
      <c r="B3925" s="485" t="s">
        <v>117946</v>
      </c>
      <c r="C3925" t="s">
        <v>117945</v>
      </c>
      <c r="D3925" t="s">
        <v>117944</v>
      </c>
      <c r="E3925" t="str">
        <f t="shared" si="61"/>
        <v>459781 - ASYS LYON</v>
      </c>
      <c r="F3925" t="s">
        <v>1469</v>
      </c>
      <c r="G3925" t="s">
        <v>117943</v>
      </c>
      <c r="I3925" t="s">
        <v>802</v>
      </c>
      <c r="J3925" t="s">
        <v>117942</v>
      </c>
      <c r="K3925" t="s">
        <v>208</v>
      </c>
      <c r="L3925" t="s">
        <v>117941</v>
      </c>
      <c r="N3925" t="s">
        <v>208</v>
      </c>
      <c r="O3925" t="s">
        <v>476</v>
      </c>
      <c r="P3925" t="s">
        <v>476</v>
      </c>
    </row>
    <row r="3926" spans="1:16">
      <c r="A3926" s="484" t="s">
        <v>99729</v>
      </c>
      <c r="B3926" s="485" t="s">
        <v>99728</v>
      </c>
      <c r="C3926" t="s">
        <v>99727</v>
      </c>
      <c r="D3926" t="s">
        <v>99726</v>
      </c>
      <c r="E3926" t="str">
        <f t="shared" si="61"/>
        <v>8590 - CTRE REG RECHERCHE FORMATION LANGUE SIGNE</v>
      </c>
      <c r="F3926" t="s">
        <v>5179</v>
      </c>
      <c r="G3926" t="s">
        <v>99725</v>
      </c>
      <c r="H3926" t="s">
        <v>99724</v>
      </c>
      <c r="I3926" t="s">
        <v>5810</v>
      </c>
      <c r="K3926" t="s">
        <v>208</v>
      </c>
      <c r="L3926" t="s">
        <v>99723</v>
      </c>
      <c r="N3926" t="s">
        <v>208</v>
      </c>
      <c r="O3926" t="s">
        <v>476</v>
      </c>
      <c r="P3926" t="s">
        <v>476</v>
      </c>
    </row>
    <row r="3927" spans="1:16">
      <c r="A3927" s="484" t="s">
        <v>118873</v>
      </c>
      <c r="B3927" s="485" t="s">
        <v>118872</v>
      </c>
      <c r="C3927" t="s">
        <v>118871</v>
      </c>
      <c r="D3927" t="s">
        <v>118870</v>
      </c>
      <c r="E3927" t="str">
        <f t="shared" si="61"/>
        <v>539259 - ARFABAL</v>
      </c>
      <c r="F3927" t="s">
        <v>540</v>
      </c>
      <c r="G3927" t="s">
        <v>118869</v>
      </c>
      <c r="H3927" t="s">
        <v>118868</v>
      </c>
      <c r="I3927" t="s">
        <v>6256</v>
      </c>
      <c r="J3927" t="s">
        <v>118867</v>
      </c>
      <c r="K3927" t="s">
        <v>208</v>
      </c>
      <c r="L3927" t="s">
        <v>118866</v>
      </c>
      <c r="N3927" t="s">
        <v>208</v>
      </c>
      <c r="O3927" t="s">
        <v>476</v>
      </c>
      <c r="P3927" t="s">
        <v>476</v>
      </c>
    </row>
    <row r="3928" spans="1:16">
      <c r="A3928" s="484" t="s">
        <v>128487</v>
      </c>
      <c r="B3928" s="485" t="s">
        <v>128486</v>
      </c>
      <c r="C3928" t="s">
        <v>128485</v>
      </c>
      <c r="D3928" t="s">
        <v>128485</v>
      </c>
      <c r="E3928" t="str">
        <f t="shared" si="61"/>
        <v>546574 - ANDRE FLORENCE - FLO TEACHER</v>
      </c>
      <c r="F3928" t="s">
        <v>1077</v>
      </c>
      <c r="G3928" t="s">
        <v>128484</v>
      </c>
      <c r="I3928" t="s">
        <v>2900</v>
      </c>
      <c r="J3928" t="s">
        <v>128483</v>
      </c>
      <c r="K3928" t="s">
        <v>208</v>
      </c>
      <c r="L3928" t="s">
        <v>128482</v>
      </c>
      <c r="N3928" t="s">
        <v>208</v>
      </c>
      <c r="O3928" t="s">
        <v>476</v>
      </c>
      <c r="P3928" t="s">
        <v>476</v>
      </c>
    </row>
    <row r="3929" spans="1:16">
      <c r="A3929" s="484" t="s">
        <v>83264</v>
      </c>
      <c r="B3929" s="485" t="s">
        <v>83263</v>
      </c>
      <c r="C3929" t="s">
        <v>83262</v>
      </c>
      <c r="D3929" t="s">
        <v>83243</v>
      </c>
      <c r="E3929" t="str">
        <f t="shared" si="61"/>
        <v>527051 - EPEC</v>
      </c>
      <c r="F3929" t="s">
        <v>1568</v>
      </c>
      <c r="G3929" t="s">
        <v>83261</v>
      </c>
      <c r="I3929" t="s">
        <v>959</v>
      </c>
      <c r="J3929" t="s">
        <v>83260</v>
      </c>
      <c r="K3929" t="s">
        <v>208</v>
      </c>
      <c r="L3929" t="s">
        <v>83259</v>
      </c>
      <c r="N3929" t="s">
        <v>208</v>
      </c>
      <c r="O3929" t="s">
        <v>476</v>
      </c>
      <c r="P3929" t="s">
        <v>476</v>
      </c>
    </row>
    <row r="3930" spans="1:16">
      <c r="A3930" s="484" t="s">
        <v>47004</v>
      </c>
      <c r="B3930" s="485" t="s">
        <v>47003</v>
      </c>
      <c r="C3930" t="s">
        <v>47002</v>
      </c>
      <c r="D3930" t="s">
        <v>47001</v>
      </c>
      <c r="E3930" t="str">
        <f t="shared" si="61"/>
        <v>604495 - LA LINA</v>
      </c>
      <c r="F3930" t="s">
        <v>47000</v>
      </c>
      <c r="G3930" t="s">
        <v>46999</v>
      </c>
      <c r="I3930" t="s">
        <v>1837</v>
      </c>
      <c r="J3930" t="s">
        <v>46998</v>
      </c>
      <c r="K3930" t="s">
        <v>208</v>
      </c>
      <c r="L3930" t="s">
        <v>46997</v>
      </c>
      <c r="N3930" t="s">
        <v>208</v>
      </c>
      <c r="O3930" t="s">
        <v>476</v>
      </c>
      <c r="P3930" t="s">
        <v>476</v>
      </c>
    </row>
    <row r="3931" spans="1:16">
      <c r="A3931" s="484" t="s">
        <v>15795</v>
      </c>
      <c r="B3931" s="485" t="s">
        <v>15794</v>
      </c>
      <c r="C3931" t="s">
        <v>15793</v>
      </c>
      <c r="D3931" t="s">
        <v>15792</v>
      </c>
      <c r="E3931" t="str">
        <f t="shared" si="61"/>
        <v>600209 - OSTEOBIO</v>
      </c>
      <c r="F3931" t="s">
        <v>4307</v>
      </c>
      <c r="G3931" t="s">
        <v>15791</v>
      </c>
      <c r="I3931" t="s">
        <v>15790</v>
      </c>
      <c r="J3931" t="s">
        <v>15789</v>
      </c>
      <c r="K3931" t="s">
        <v>208</v>
      </c>
      <c r="L3931" t="s">
        <v>15788</v>
      </c>
      <c r="N3931" t="s">
        <v>208</v>
      </c>
      <c r="O3931" t="s">
        <v>476</v>
      </c>
      <c r="P3931" t="s">
        <v>476</v>
      </c>
    </row>
    <row r="3932" spans="1:16">
      <c r="A3932" s="484" t="s">
        <v>4304</v>
      </c>
      <c r="B3932" s="485" t="s">
        <v>4303</v>
      </c>
      <c r="C3932" t="s">
        <v>4302</v>
      </c>
      <c r="D3932" t="s">
        <v>4301</v>
      </c>
      <c r="E3932" t="str">
        <f t="shared" si="61"/>
        <v>329149 - VARMA DJAYABALA - ISHC</v>
      </c>
      <c r="F3932" t="s">
        <v>4300</v>
      </c>
      <c r="G3932" t="s">
        <v>4299</v>
      </c>
      <c r="I3932" t="s">
        <v>4298</v>
      </c>
      <c r="J3932" t="s">
        <v>4297</v>
      </c>
      <c r="K3932" t="s">
        <v>208</v>
      </c>
      <c r="L3932" t="s">
        <v>4296</v>
      </c>
      <c r="N3932" t="s">
        <v>208</v>
      </c>
      <c r="O3932" t="s">
        <v>476</v>
      </c>
      <c r="P3932" t="s">
        <v>476</v>
      </c>
    </row>
    <row r="3933" spans="1:16">
      <c r="A3933" s="484" t="s">
        <v>115785</v>
      </c>
      <c r="B3933" s="485" t="s">
        <v>115784</v>
      </c>
      <c r="C3933" t="s">
        <v>115783</v>
      </c>
      <c r="D3933" t="s">
        <v>115783</v>
      </c>
      <c r="E3933" t="str">
        <f t="shared" si="61"/>
        <v>603820 - AVIPOLE FORMATION</v>
      </c>
      <c r="F3933" t="s">
        <v>8302</v>
      </c>
      <c r="G3933" t="s">
        <v>115782</v>
      </c>
      <c r="I3933" t="s">
        <v>15724</v>
      </c>
      <c r="J3933" t="s">
        <v>115781</v>
      </c>
      <c r="K3933" t="s">
        <v>208</v>
      </c>
      <c r="L3933" t="s">
        <v>115780</v>
      </c>
      <c r="N3933" t="s">
        <v>208</v>
      </c>
      <c r="O3933" t="s">
        <v>476</v>
      </c>
      <c r="P3933" t="s">
        <v>476</v>
      </c>
    </row>
    <row r="3934" spans="1:16">
      <c r="A3934" s="484" t="s">
        <v>78818</v>
      </c>
      <c r="B3934" s="485" t="s">
        <v>78817</v>
      </c>
      <c r="C3934" t="s">
        <v>78816</v>
      </c>
      <c r="D3934" t="s">
        <v>78815</v>
      </c>
      <c r="E3934" t="str">
        <f t="shared" si="61"/>
        <v>521796 - ERFAN NORMANDIE FFN</v>
      </c>
      <c r="F3934" t="s">
        <v>498</v>
      </c>
      <c r="G3934" t="s">
        <v>78814</v>
      </c>
      <c r="H3934" t="s">
        <v>78813</v>
      </c>
      <c r="I3934" t="s">
        <v>1781</v>
      </c>
      <c r="J3934" t="s">
        <v>78812</v>
      </c>
      <c r="K3934" t="s">
        <v>208</v>
      </c>
      <c r="L3934" t="s">
        <v>78811</v>
      </c>
      <c r="N3934" t="s">
        <v>208</v>
      </c>
      <c r="O3934" t="s">
        <v>476</v>
      </c>
      <c r="P3934" t="s">
        <v>476</v>
      </c>
    </row>
    <row r="3935" spans="1:16">
      <c r="A3935" s="484" t="s">
        <v>76464</v>
      </c>
      <c r="B3935" s="485" t="s">
        <v>76463</v>
      </c>
      <c r="C3935" t="s">
        <v>76462</v>
      </c>
      <c r="D3935" t="s">
        <v>76462</v>
      </c>
      <c r="E3935" t="str">
        <f t="shared" si="61"/>
        <v>158252 - EUROPE EFFICACITE</v>
      </c>
      <c r="F3935" t="s">
        <v>2353</v>
      </c>
      <c r="G3935" t="s">
        <v>76461</v>
      </c>
      <c r="I3935" t="s">
        <v>7159</v>
      </c>
      <c r="J3935" t="s">
        <v>76460</v>
      </c>
      <c r="K3935" t="s">
        <v>76459</v>
      </c>
      <c r="L3935" t="s">
        <v>76458</v>
      </c>
      <c r="N3935" t="s">
        <v>208</v>
      </c>
      <c r="O3935" t="s">
        <v>476</v>
      </c>
      <c r="P3935" t="s">
        <v>476</v>
      </c>
    </row>
    <row r="3936" spans="1:16">
      <c r="A3936" s="484" t="s">
        <v>92288</v>
      </c>
      <c r="B3936" s="485" t="s">
        <v>92287</v>
      </c>
      <c r="C3936" t="s">
        <v>92286</v>
      </c>
      <c r="D3936" t="s">
        <v>92286</v>
      </c>
      <c r="E3936" t="str">
        <f t="shared" si="61"/>
        <v>446476 - CONSEIL PUBLIC</v>
      </c>
      <c r="F3936" t="s">
        <v>7671</v>
      </c>
      <c r="G3936" t="s">
        <v>92285</v>
      </c>
      <c r="I3936" t="s">
        <v>78045</v>
      </c>
      <c r="J3936" t="s">
        <v>92284</v>
      </c>
      <c r="K3936" t="s">
        <v>92283</v>
      </c>
      <c r="L3936" t="s">
        <v>92282</v>
      </c>
      <c r="N3936" t="s">
        <v>208</v>
      </c>
      <c r="O3936" t="s">
        <v>476</v>
      </c>
      <c r="P3936" t="s">
        <v>476</v>
      </c>
    </row>
    <row r="3937" spans="1:16">
      <c r="A3937" s="484" t="s">
        <v>37405</v>
      </c>
      <c r="B3937" s="485" t="s">
        <v>37404</v>
      </c>
      <c r="C3937" t="s">
        <v>37403</v>
      </c>
      <c r="D3937" t="s">
        <v>37403</v>
      </c>
      <c r="E3937" t="str">
        <f t="shared" si="61"/>
        <v>416812 - MEDIA MANAGEMENT</v>
      </c>
      <c r="F3937" t="s">
        <v>2408</v>
      </c>
      <c r="G3937" t="s">
        <v>37402</v>
      </c>
      <c r="I3937" t="s">
        <v>2161</v>
      </c>
      <c r="J3937" t="s">
        <v>37401</v>
      </c>
      <c r="K3937" t="s">
        <v>208</v>
      </c>
      <c r="L3937" t="s">
        <v>37400</v>
      </c>
      <c r="N3937" t="s">
        <v>208</v>
      </c>
      <c r="O3937" t="s">
        <v>476</v>
      </c>
      <c r="P3937" t="s">
        <v>476</v>
      </c>
    </row>
    <row r="3938" spans="1:16">
      <c r="A3938" s="484" t="s">
        <v>120126</v>
      </c>
      <c r="B3938" s="485" t="s">
        <v>120125</v>
      </c>
      <c r="C3938" t="s">
        <v>120124</v>
      </c>
      <c r="D3938" t="s">
        <v>120123</v>
      </c>
      <c r="E3938" t="str">
        <f t="shared" si="61"/>
        <v>358265 - ANAFORCAL</v>
      </c>
      <c r="F3938" t="s">
        <v>15253</v>
      </c>
      <c r="G3938" t="s">
        <v>120122</v>
      </c>
      <c r="I3938" t="s">
        <v>5789</v>
      </c>
      <c r="J3938" t="s">
        <v>120121</v>
      </c>
      <c r="K3938" t="s">
        <v>120120</v>
      </c>
      <c r="L3938" t="s">
        <v>120119</v>
      </c>
      <c r="N3938" t="s">
        <v>208</v>
      </c>
      <c r="O3938" t="s">
        <v>476</v>
      </c>
      <c r="P3938" t="s">
        <v>476</v>
      </c>
    </row>
    <row r="3939" spans="1:16">
      <c r="A3939" s="484" t="s">
        <v>40497</v>
      </c>
      <c r="B3939" s="485" t="s">
        <v>40496</v>
      </c>
      <c r="C3939" t="s">
        <v>40495</v>
      </c>
      <c r="D3939" t="s">
        <v>40494</v>
      </c>
      <c r="E3939" t="str">
        <f t="shared" si="61"/>
        <v>525200 - MNEI</v>
      </c>
      <c r="F3939" t="s">
        <v>8706</v>
      </c>
      <c r="G3939" t="s">
        <v>40493</v>
      </c>
      <c r="I3939" t="s">
        <v>836</v>
      </c>
      <c r="J3939" t="s">
        <v>40492</v>
      </c>
      <c r="K3939" t="s">
        <v>208</v>
      </c>
      <c r="L3939" t="s">
        <v>40491</v>
      </c>
      <c r="N3939" t="s">
        <v>208</v>
      </c>
      <c r="O3939" t="s">
        <v>476</v>
      </c>
      <c r="P3939" t="s">
        <v>476</v>
      </c>
    </row>
    <row r="3940" spans="1:16">
      <c r="A3940" s="484" t="s">
        <v>74759</v>
      </c>
      <c r="B3940" s="485" t="s">
        <v>74758</v>
      </c>
      <c r="C3940" t="s">
        <v>74757</v>
      </c>
      <c r="D3940" t="s">
        <v>74756</v>
      </c>
      <c r="E3940" t="str">
        <f t="shared" si="61"/>
        <v>545612 - EXCELIA GROUP - SUPGECO LA ROCHELLE</v>
      </c>
      <c r="F3940" t="s">
        <v>24052</v>
      </c>
      <c r="G3940" t="s">
        <v>74755</v>
      </c>
      <c r="I3940" t="s">
        <v>6023</v>
      </c>
      <c r="J3940" t="s">
        <v>74754</v>
      </c>
      <c r="K3940" t="s">
        <v>208</v>
      </c>
      <c r="L3940" t="s">
        <v>74753</v>
      </c>
      <c r="N3940" t="s">
        <v>207</v>
      </c>
      <c r="O3940" t="s">
        <v>476</v>
      </c>
      <c r="P3940" t="s">
        <v>476</v>
      </c>
    </row>
    <row r="3941" spans="1:16">
      <c r="A3941" s="484" t="s">
        <v>89134</v>
      </c>
      <c r="B3941" s="485" t="s">
        <v>89133</v>
      </c>
      <c r="C3941" t="s">
        <v>89132</v>
      </c>
      <c r="D3941" t="s">
        <v>89132</v>
      </c>
      <c r="E3941" t="str">
        <f t="shared" si="61"/>
        <v>247870 - DANIEL CHERNET CONSEIL</v>
      </c>
      <c r="F3941" t="s">
        <v>1077</v>
      </c>
      <c r="G3941" t="s">
        <v>89131</v>
      </c>
      <c r="I3941" t="s">
        <v>24768</v>
      </c>
      <c r="J3941" t="s">
        <v>47102</v>
      </c>
      <c r="K3941" t="s">
        <v>208</v>
      </c>
      <c r="L3941" t="s">
        <v>89130</v>
      </c>
      <c r="N3941" t="s">
        <v>208</v>
      </c>
      <c r="O3941" t="s">
        <v>476</v>
      </c>
      <c r="P3941" t="s">
        <v>476</v>
      </c>
    </row>
    <row r="3942" spans="1:16">
      <c r="A3942" s="484" t="s">
        <v>44353</v>
      </c>
      <c r="B3942" s="485" t="s">
        <v>44352</v>
      </c>
      <c r="C3942" t="s">
        <v>44351</v>
      </c>
      <c r="D3942" t="s">
        <v>44350</v>
      </c>
      <c r="E3942" t="str">
        <f t="shared" si="61"/>
        <v>509050 - INFL</v>
      </c>
      <c r="F3942" t="s">
        <v>44349</v>
      </c>
      <c r="G3942" t="s">
        <v>44348</v>
      </c>
      <c r="I3942" t="s">
        <v>1051</v>
      </c>
      <c r="J3942" t="s">
        <v>44347</v>
      </c>
      <c r="K3942" t="s">
        <v>208</v>
      </c>
      <c r="L3942" t="s">
        <v>44346</v>
      </c>
      <c r="N3942" t="s">
        <v>208</v>
      </c>
      <c r="O3942" t="s">
        <v>476</v>
      </c>
      <c r="P3942" t="s">
        <v>476</v>
      </c>
    </row>
    <row r="3943" spans="1:16">
      <c r="A3943" s="484" t="s">
        <v>83200</v>
      </c>
      <c r="B3943" s="485" t="s">
        <v>83199</v>
      </c>
      <c r="C3943" t="s">
        <v>83198</v>
      </c>
      <c r="D3943" t="s">
        <v>83197</v>
      </c>
      <c r="E3943" t="str">
        <f t="shared" si="61"/>
        <v>568077 - ERFAN</v>
      </c>
      <c r="F3943" t="s">
        <v>7547</v>
      </c>
      <c r="G3943" t="s">
        <v>83196</v>
      </c>
      <c r="H3943" t="s">
        <v>83195</v>
      </c>
      <c r="I3943" t="s">
        <v>2666</v>
      </c>
      <c r="K3943" t="s">
        <v>208</v>
      </c>
      <c r="L3943" t="s">
        <v>83194</v>
      </c>
      <c r="N3943" t="s">
        <v>208</v>
      </c>
      <c r="O3943" t="s">
        <v>476</v>
      </c>
      <c r="P3943" t="s">
        <v>476</v>
      </c>
    </row>
    <row r="3944" spans="1:16">
      <c r="A3944" s="484" t="s">
        <v>116212</v>
      </c>
      <c r="B3944" s="485" t="s">
        <v>116211</v>
      </c>
      <c r="C3944" t="s">
        <v>116210</v>
      </c>
      <c r="D3944" t="s">
        <v>116209</v>
      </c>
      <c r="E3944" t="str">
        <f t="shared" si="61"/>
        <v>516168 - AUTO MOTO ECOLE MARIO FORBACH</v>
      </c>
      <c r="F3944" t="s">
        <v>111041</v>
      </c>
      <c r="G3944" t="s">
        <v>116208</v>
      </c>
      <c r="I3944" t="s">
        <v>10542</v>
      </c>
      <c r="J3944" t="s">
        <v>116207</v>
      </c>
      <c r="K3944" t="s">
        <v>208</v>
      </c>
      <c r="L3944" t="s">
        <v>116206</v>
      </c>
      <c r="N3944" t="s">
        <v>208</v>
      </c>
      <c r="O3944" t="s">
        <v>476</v>
      </c>
      <c r="P3944" t="s">
        <v>476</v>
      </c>
    </row>
    <row r="3945" spans="1:16">
      <c r="A3945" s="484" t="s">
        <v>94462</v>
      </c>
      <c r="B3945" s="485" t="s">
        <v>94461</v>
      </c>
      <c r="C3945" t="s">
        <v>94460</v>
      </c>
      <c r="D3945" t="s">
        <v>94459</v>
      </c>
      <c r="E3945" t="str">
        <f t="shared" si="61"/>
        <v>210122 - CHEM</v>
      </c>
      <c r="F3945" t="s">
        <v>13061</v>
      </c>
      <c r="G3945" t="s">
        <v>94458</v>
      </c>
      <c r="H3945" t="s">
        <v>94457</v>
      </c>
      <c r="I3945" t="s">
        <v>1228</v>
      </c>
      <c r="J3945" t="s">
        <v>94456</v>
      </c>
      <c r="K3945" t="s">
        <v>94455</v>
      </c>
      <c r="L3945" t="s">
        <v>94454</v>
      </c>
      <c r="N3945" t="s">
        <v>208</v>
      </c>
      <c r="O3945" t="s">
        <v>476</v>
      </c>
      <c r="P3945" t="s">
        <v>476</v>
      </c>
    </row>
    <row r="3946" spans="1:16">
      <c r="A3946" s="484" t="s">
        <v>7057</v>
      </c>
      <c r="B3946" s="485" t="s">
        <v>7056</v>
      </c>
      <c r="C3946" t="s">
        <v>7055</v>
      </c>
      <c r="D3946" t="s">
        <v>7054</v>
      </c>
      <c r="E3946" t="str">
        <f t="shared" si="61"/>
        <v>525728 - UNIRH 75</v>
      </c>
      <c r="F3946" t="s">
        <v>4979</v>
      </c>
      <c r="G3946" t="s">
        <v>7053</v>
      </c>
      <c r="I3946" t="s">
        <v>7052</v>
      </c>
      <c r="J3946" t="s">
        <v>7051</v>
      </c>
      <c r="K3946" t="s">
        <v>208</v>
      </c>
      <c r="L3946" t="s">
        <v>7050</v>
      </c>
      <c r="N3946" t="s">
        <v>208</v>
      </c>
      <c r="O3946" t="s">
        <v>476</v>
      </c>
      <c r="P3946" t="s">
        <v>476</v>
      </c>
    </row>
    <row r="3947" spans="1:16">
      <c r="A3947" s="484" t="s">
        <v>131213</v>
      </c>
      <c r="B3947" s="485" t="s">
        <v>131212</v>
      </c>
      <c r="C3947" t="s">
        <v>131211</v>
      </c>
      <c r="D3947" t="s">
        <v>131211</v>
      </c>
      <c r="E3947" t="str">
        <f t="shared" si="61"/>
        <v>200542 - AIR LIQUIDE MEDICAL SYSTEMS</v>
      </c>
      <c r="F3947" t="s">
        <v>5874</v>
      </c>
      <c r="G3947" t="s">
        <v>131210</v>
      </c>
      <c r="H3947" t="s">
        <v>131209</v>
      </c>
      <c r="I3947" t="s">
        <v>32989</v>
      </c>
      <c r="J3947" t="s">
        <v>131208</v>
      </c>
      <c r="K3947" t="s">
        <v>208</v>
      </c>
      <c r="L3947" t="s">
        <v>131207</v>
      </c>
      <c r="N3947" t="s">
        <v>208</v>
      </c>
      <c r="O3947" t="s">
        <v>476</v>
      </c>
      <c r="P3947" t="s">
        <v>476</v>
      </c>
    </row>
    <row r="3948" spans="1:16">
      <c r="A3948" s="484" t="s">
        <v>72509</v>
      </c>
      <c r="B3948" s="485" t="s">
        <v>72508</v>
      </c>
      <c r="C3948" t="s">
        <v>72507</v>
      </c>
      <c r="D3948" t="s">
        <v>72507</v>
      </c>
      <c r="E3948" t="str">
        <f t="shared" si="61"/>
        <v>505250 - FENWICK LINDE</v>
      </c>
      <c r="F3948" t="s">
        <v>52147</v>
      </c>
      <c r="G3948" t="s">
        <v>72506</v>
      </c>
      <c r="I3948" t="s">
        <v>43459</v>
      </c>
      <c r="J3948" t="s">
        <v>72505</v>
      </c>
      <c r="K3948" t="s">
        <v>208</v>
      </c>
      <c r="L3948" t="s">
        <v>72504</v>
      </c>
      <c r="N3948" t="s">
        <v>208</v>
      </c>
      <c r="O3948" t="s">
        <v>476</v>
      </c>
      <c r="P3948" t="s">
        <v>476</v>
      </c>
    </row>
    <row r="3949" spans="1:16">
      <c r="A3949" s="484" t="s">
        <v>80711</v>
      </c>
      <c r="B3949" s="485" t="s">
        <v>80710</v>
      </c>
      <c r="C3949" t="s">
        <v>80709</v>
      </c>
      <c r="D3949" t="s">
        <v>80709</v>
      </c>
      <c r="E3949" t="str">
        <f t="shared" si="61"/>
        <v>477758 - ELAN CONSEIL</v>
      </c>
      <c r="F3949" t="s">
        <v>7547</v>
      </c>
      <c r="G3949" t="s">
        <v>80708</v>
      </c>
      <c r="I3949" t="s">
        <v>749</v>
      </c>
      <c r="J3949" t="s">
        <v>80707</v>
      </c>
      <c r="K3949" t="s">
        <v>208</v>
      </c>
      <c r="L3949" t="s">
        <v>80706</v>
      </c>
      <c r="N3949" t="s">
        <v>208</v>
      </c>
      <c r="O3949" t="s">
        <v>476</v>
      </c>
      <c r="P3949" t="s">
        <v>476</v>
      </c>
    </row>
    <row r="3950" spans="1:16">
      <c r="A3950" s="484" t="s">
        <v>131166</v>
      </c>
      <c r="B3950" s="485" t="s">
        <v>131165</v>
      </c>
      <c r="C3950" t="s">
        <v>131164</v>
      </c>
      <c r="D3950" t="s">
        <v>131163</v>
      </c>
      <c r="E3950" t="str">
        <f t="shared" si="61"/>
        <v>466128 - AIRIAU TOLLITTE CATHERINE</v>
      </c>
      <c r="F3950" t="s">
        <v>1336</v>
      </c>
      <c r="G3950" t="s">
        <v>131162</v>
      </c>
      <c r="H3950" t="s">
        <v>131161</v>
      </c>
      <c r="I3950" t="s">
        <v>681</v>
      </c>
      <c r="J3950" t="s">
        <v>131160</v>
      </c>
      <c r="K3950" t="s">
        <v>208</v>
      </c>
      <c r="L3950" t="s">
        <v>131159</v>
      </c>
      <c r="N3950" t="s">
        <v>208</v>
      </c>
      <c r="O3950" t="s">
        <v>476</v>
      </c>
      <c r="P3950" t="s">
        <v>476</v>
      </c>
    </row>
    <row r="3951" spans="1:16">
      <c r="A3951" s="484" t="s">
        <v>90097</v>
      </c>
      <c r="B3951" s="485" t="s">
        <v>90096</v>
      </c>
      <c r="C3951" t="s">
        <v>90095</v>
      </c>
      <c r="D3951" t="s">
        <v>90094</v>
      </c>
      <c r="E3951" t="str">
        <f t="shared" si="61"/>
        <v>388580 - CEDIFF 54</v>
      </c>
      <c r="F3951" t="s">
        <v>1086</v>
      </c>
      <c r="G3951" t="s">
        <v>90093</v>
      </c>
      <c r="I3951" t="s">
        <v>90092</v>
      </c>
      <c r="J3951" t="s">
        <v>90091</v>
      </c>
      <c r="K3951" t="s">
        <v>208</v>
      </c>
      <c r="L3951" t="s">
        <v>90090</v>
      </c>
      <c r="N3951" t="s">
        <v>208</v>
      </c>
      <c r="O3951" t="s">
        <v>476</v>
      </c>
      <c r="P3951" t="s">
        <v>476</v>
      </c>
    </row>
    <row r="3952" spans="1:16">
      <c r="A3952" s="484" t="s">
        <v>86662</v>
      </c>
      <c r="B3952" s="485" t="s">
        <v>86661</v>
      </c>
      <c r="C3952" t="s">
        <v>86660</v>
      </c>
      <c r="D3952" t="s">
        <v>86660</v>
      </c>
      <c r="E3952" t="str">
        <f t="shared" si="61"/>
        <v>205680 - DOISY DANIEL</v>
      </c>
      <c r="F3952" t="s">
        <v>15646</v>
      </c>
      <c r="G3952" t="s">
        <v>86659</v>
      </c>
      <c r="I3952" t="s">
        <v>45385</v>
      </c>
      <c r="J3952" t="s">
        <v>86658</v>
      </c>
      <c r="K3952" t="s">
        <v>86657</v>
      </c>
      <c r="L3952" t="s">
        <v>86656</v>
      </c>
      <c r="N3952" t="s">
        <v>208</v>
      </c>
      <c r="O3952" t="s">
        <v>476</v>
      </c>
      <c r="P3952" t="s">
        <v>476</v>
      </c>
    </row>
    <row r="3953" spans="1:16">
      <c r="A3953" s="484" t="s">
        <v>123450</v>
      </c>
      <c r="B3953" s="485" t="s">
        <v>123440</v>
      </c>
      <c r="C3953" t="s">
        <v>123439</v>
      </c>
      <c r="D3953" t="s">
        <v>123449</v>
      </c>
      <c r="E3953" t="str">
        <f t="shared" si="61"/>
        <v>180683 - AG-CNAM AMIENS</v>
      </c>
      <c r="F3953" t="s">
        <v>25534</v>
      </c>
      <c r="G3953" t="s">
        <v>123448</v>
      </c>
      <c r="I3953" t="s">
        <v>1806</v>
      </c>
      <c r="J3953" t="s">
        <v>123447</v>
      </c>
      <c r="K3953" t="s">
        <v>208</v>
      </c>
      <c r="L3953" t="s">
        <v>123446</v>
      </c>
      <c r="N3953" t="s">
        <v>207</v>
      </c>
      <c r="O3953" t="s">
        <v>476</v>
      </c>
      <c r="P3953" t="s">
        <v>476</v>
      </c>
    </row>
    <row r="3954" spans="1:16">
      <c r="A3954" s="484" t="s">
        <v>123445</v>
      </c>
      <c r="B3954" s="485" t="s">
        <v>123440</v>
      </c>
      <c r="C3954" t="s">
        <v>123439</v>
      </c>
      <c r="D3954" t="s">
        <v>123444</v>
      </c>
      <c r="E3954" t="str">
        <f t="shared" si="61"/>
        <v>580867 - AG-CNAM LILLE</v>
      </c>
      <c r="F3954" t="s">
        <v>45241</v>
      </c>
      <c r="G3954" t="s">
        <v>98819</v>
      </c>
      <c r="I3954" t="s">
        <v>1814</v>
      </c>
      <c r="J3954" t="s">
        <v>123443</v>
      </c>
      <c r="K3954" t="s">
        <v>208</v>
      </c>
      <c r="L3954" t="s">
        <v>123442</v>
      </c>
      <c r="N3954" t="s">
        <v>207</v>
      </c>
      <c r="O3954" t="s">
        <v>476</v>
      </c>
      <c r="P3954" t="s">
        <v>476</v>
      </c>
    </row>
    <row r="3955" spans="1:16">
      <c r="A3955" s="484" t="s">
        <v>123441</v>
      </c>
      <c r="B3955" s="485" t="s">
        <v>123440</v>
      </c>
      <c r="C3955" t="s">
        <v>123439</v>
      </c>
      <c r="D3955" t="s">
        <v>123438</v>
      </c>
      <c r="E3955" t="str">
        <f t="shared" si="61"/>
        <v>647548 - AG-CNAM VALENCIENNES</v>
      </c>
      <c r="F3955" t="s">
        <v>18026</v>
      </c>
      <c r="G3955" t="s">
        <v>123437</v>
      </c>
      <c r="I3955" t="s">
        <v>991</v>
      </c>
      <c r="J3955" t="s">
        <v>123436</v>
      </c>
      <c r="K3955" t="s">
        <v>208</v>
      </c>
      <c r="L3955" t="s">
        <v>123435</v>
      </c>
      <c r="N3955" t="s">
        <v>208</v>
      </c>
      <c r="O3955" t="s">
        <v>476</v>
      </c>
      <c r="P3955" t="s">
        <v>476</v>
      </c>
    </row>
    <row r="3956" spans="1:16">
      <c r="A3956" s="484" t="s">
        <v>89111</v>
      </c>
      <c r="B3956" s="485" t="s">
        <v>89110</v>
      </c>
      <c r="C3956" t="s">
        <v>89109</v>
      </c>
      <c r="D3956" t="s">
        <v>89109</v>
      </c>
      <c r="E3956" t="str">
        <f t="shared" si="61"/>
        <v>460503 - DANSE HARMONIE</v>
      </c>
      <c r="F3956" t="s">
        <v>8814</v>
      </c>
      <c r="G3956" t="s">
        <v>44755</v>
      </c>
      <c r="H3956" t="s">
        <v>89108</v>
      </c>
      <c r="I3956" t="s">
        <v>12412</v>
      </c>
      <c r="K3956" t="s">
        <v>208</v>
      </c>
      <c r="L3956" t="s">
        <v>89107</v>
      </c>
      <c r="N3956" t="s">
        <v>208</v>
      </c>
      <c r="O3956" t="s">
        <v>476</v>
      </c>
      <c r="P3956" t="s">
        <v>476</v>
      </c>
    </row>
    <row r="3957" spans="1:16">
      <c r="A3957" s="484" t="s">
        <v>34113</v>
      </c>
      <c r="B3957" s="485" t="s">
        <v>34112</v>
      </c>
      <c r="C3957" t="s">
        <v>34111</v>
      </c>
      <c r="D3957" t="s">
        <v>34110</v>
      </c>
      <c r="E3957" t="str">
        <f t="shared" si="61"/>
        <v>262729 - NAQUET ALETH CENTRE ADRES</v>
      </c>
      <c r="F3957" t="s">
        <v>3965</v>
      </c>
      <c r="G3957" t="s">
        <v>34109</v>
      </c>
      <c r="I3957" t="s">
        <v>626</v>
      </c>
      <c r="J3957" t="s">
        <v>34108</v>
      </c>
      <c r="K3957" t="s">
        <v>208</v>
      </c>
      <c r="L3957" t="s">
        <v>34107</v>
      </c>
      <c r="N3957" t="s">
        <v>208</v>
      </c>
      <c r="O3957" t="s">
        <v>476</v>
      </c>
      <c r="P3957" t="s">
        <v>476</v>
      </c>
    </row>
    <row r="3958" spans="1:16">
      <c r="A3958" s="484" t="s">
        <v>57560</v>
      </c>
      <c r="B3958" s="485" t="s">
        <v>57559</v>
      </c>
      <c r="C3958" t="s">
        <v>57558</v>
      </c>
      <c r="D3958" t="s">
        <v>57557</v>
      </c>
      <c r="E3958" t="str">
        <f t="shared" si="61"/>
        <v>455246 - IFBTPRA</v>
      </c>
      <c r="F3958" t="s">
        <v>1568</v>
      </c>
      <c r="G3958" t="s">
        <v>57556</v>
      </c>
      <c r="I3958" t="s">
        <v>26792</v>
      </c>
      <c r="J3958" t="s">
        <v>57555</v>
      </c>
      <c r="K3958" t="s">
        <v>208</v>
      </c>
      <c r="L3958" t="s">
        <v>57554</v>
      </c>
      <c r="N3958" t="s">
        <v>208</v>
      </c>
      <c r="O3958" t="s">
        <v>476</v>
      </c>
      <c r="P3958" t="s">
        <v>476</v>
      </c>
    </row>
    <row r="3959" spans="1:16">
      <c r="A3959" s="484" t="s">
        <v>115192</v>
      </c>
      <c r="B3959" s="485" t="s">
        <v>115191</v>
      </c>
      <c r="C3959" t="s">
        <v>115190</v>
      </c>
      <c r="D3959" t="s">
        <v>115190</v>
      </c>
      <c r="E3959" t="str">
        <f t="shared" si="61"/>
        <v>498294 - BACHELET DIDIER MANAGER FORMATION</v>
      </c>
      <c r="F3959" t="s">
        <v>3026</v>
      </c>
      <c r="G3959" t="s">
        <v>115189</v>
      </c>
      <c r="I3959" t="s">
        <v>626</v>
      </c>
      <c r="J3959" t="s">
        <v>115188</v>
      </c>
      <c r="K3959" t="s">
        <v>208</v>
      </c>
      <c r="L3959" t="s">
        <v>115187</v>
      </c>
      <c r="N3959" t="s">
        <v>208</v>
      </c>
      <c r="O3959" t="s">
        <v>476</v>
      </c>
      <c r="P3959" t="s">
        <v>476</v>
      </c>
    </row>
    <row r="3960" spans="1:16">
      <c r="A3960" s="484" t="s">
        <v>91463</v>
      </c>
      <c r="B3960" s="485" t="s">
        <v>91462</v>
      </c>
      <c r="C3960" t="s">
        <v>91461</v>
      </c>
      <c r="D3960" t="s">
        <v>91461</v>
      </c>
      <c r="E3960" t="str">
        <f t="shared" si="61"/>
        <v>446853 - COULEAU BERNARD</v>
      </c>
      <c r="F3960" t="s">
        <v>3281</v>
      </c>
      <c r="G3960" t="s">
        <v>91460</v>
      </c>
      <c r="I3960" t="s">
        <v>45726</v>
      </c>
      <c r="J3960" t="s">
        <v>91459</v>
      </c>
      <c r="K3960" t="s">
        <v>208</v>
      </c>
      <c r="L3960" t="s">
        <v>91458</v>
      </c>
      <c r="N3960" t="s">
        <v>208</v>
      </c>
      <c r="O3960" t="s">
        <v>476</v>
      </c>
      <c r="P3960" t="s">
        <v>476</v>
      </c>
    </row>
    <row r="3961" spans="1:16">
      <c r="A3961" s="484" t="s">
        <v>53799</v>
      </c>
      <c r="B3961" s="485" t="s">
        <v>53798</v>
      </c>
      <c r="C3961" t="s">
        <v>53797</v>
      </c>
      <c r="D3961" t="s">
        <v>53796</v>
      </c>
      <c r="E3961" t="str">
        <f t="shared" si="61"/>
        <v>507660 - IMIM</v>
      </c>
      <c r="F3961" t="s">
        <v>22589</v>
      </c>
      <c r="G3961" t="s">
        <v>53795</v>
      </c>
      <c r="H3961" t="s">
        <v>52836</v>
      </c>
      <c r="I3961" t="s">
        <v>1542</v>
      </c>
      <c r="J3961" t="s">
        <v>53794</v>
      </c>
      <c r="K3961" t="s">
        <v>53793</v>
      </c>
      <c r="L3961" t="s">
        <v>53792</v>
      </c>
      <c r="N3961" t="s">
        <v>208</v>
      </c>
      <c r="O3961" t="s">
        <v>476</v>
      </c>
      <c r="P3961" t="s">
        <v>476</v>
      </c>
    </row>
    <row r="3962" spans="1:16">
      <c r="A3962" s="484" t="s">
        <v>55565</v>
      </c>
      <c r="B3962" s="485" t="s">
        <v>55564</v>
      </c>
      <c r="C3962" t="s">
        <v>55563</v>
      </c>
      <c r="D3962" t="s">
        <v>55563</v>
      </c>
      <c r="E3962" t="str">
        <f t="shared" si="61"/>
        <v>363868 - INSTITUT DE MUSICOTHERAPIE DE NANTES</v>
      </c>
      <c r="F3962" t="s">
        <v>7817</v>
      </c>
      <c r="G3962" t="s">
        <v>55562</v>
      </c>
      <c r="H3962" t="s">
        <v>55561</v>
      </c>
      <c r="I3962" t="s">
        <v>888</v>
      </c>
      <c r="J3962" t="s">
        <v>55560</v>
      </c>
      <c r="K3962" t="s">
        <v>208</v>
      </c>
      <c r="L3962" t="s">
        <v>55559</v>
      </c>
      <c r="N3962" t="s">
        <v>208</v>
      </c>
      <c r="O3962" t="s">
        <v>476</v>
      </c>
      <c r="P3962" t="s">
        <v>476</v>
      </c>
    </row>
    <row r="3963" spans="1:16">
      <c r="A3963" s="484" t="s">
        <v>130357</v>
      </c>
      <c r="B3963" s="485" t="s">
        <v>130356</v>
      </c>
      <c r="C3963" t="s">
        <v>130355</v>
      </c>
      <c r="D3963" t="s">
        <v>130355</v>
      </c>
      <c r="E3963" t="str">
        <f t="shared" si="61"/>
        <v>522739 - ALLIANCE</v>
      </c>
      <c r="F3963" t="s">
        <v>8961</v>
      </c>
      <c r="G3963" t="s">
        <v>130354</v>
      </c>
      <c r="I3963" t="s">
        <v>130353</v>
      </c>
      <c r="J3963" t="s">
        <v>130352</v>
      </c>
      <c r="K3963" t="s">
        <v>208</v>
      </c>
      <c r="L3963" t="s">
        <v>130351</v>
      </c>
      <c r="N3963" t="s">
        <v>208</v>
      </c>
      <c r="O3963" t="s">
        <v>476</v>
      </c>
      <c r="P3963" t="s">
        <v>476</v>
      </c>
    </row>
    <row r="3964" spans="1:16">
      <c r="A3964" s="484" t="s">
        <v>105335</v>
      </c>
      <c r="B3964" s="485" t="s">
        <v>105334</v>
      </c>
      <c r="C3964" t="s">
        <v>105333</v>
      </c>
      <c r="D3964" t="s">
        <v>105332</v>
      </c>
      <c r="E3964" t="str">
        <f t="shared" si="61"/>
        <v>331168 - CENEGO</v>
      </c>
      <c r="F3964" t="s">
        <v>14435</v>
      </c>
      <c r="G3964" t="s">
        <v>105331</v>
      </c>
      <c r="I3964" t="s">
        <v>3138</v>
      </c>
      <c r="J3964" t="s">
        <v>105330</v>
      </c>
      <c r="K3964" t="s">
        <v>208</v>
      </c>
      <c r="L3964" t="s">
        <v>105329</v>
      </c>
      <c r="N3964" t="s">
        <v>208</v>
      </c>
      <c r="O3964" t="s">
        <v>476</v>
      </c>
      <c r="P3964" t="s">
        <v>476</v>
      </c>
    </row>
    <row r="3965" spans="1:16">
      <c r="A3965" s="484" t="s">
        <v>78867</v>
      </c>
      <c r="B3965" s="485" t="s">
        <v>78866</v>
      </c>
      <c r="C3965" t="s">
        <v>78865</v>
      </c>
      <c r="D3965" t="s">
        <v>78865</v>
      </c>
      <c r="E3965" t="str">
        <f t="shared" si="61"/>
        <v>642642 - EQUIVALENCE SARL</v>
      </c>
      <c r="F3965" t="s">
        <v>14816</v>
      </c>
      <c r="I3965" t="s">
        <v>618</v>
      </c>
      <c r="K3965" t="s">
        <v>208</v>
      </c>
      <c r="L3965" t="s">
        <v>78864</v>
      </c>
      <c r="N3965" t="s">
        <v>208</v>
      </c>
      <c r="O3965" t="s">
        <v>476</v>
      </c>
      <c r="P3965" t="s">
        <v>476</v>
      </c>
    </row>
    <row r="3966" spans="1:16">
      <c r="A3966" s="484" t="s">
        <v>18995</v>
      </c>
      <c r="B3966" s="485" t="s">
        <v>18994</v>
      </c>
      <c r="C3966" t="s">
        <v>18993</v>
      </c>
      <c r="D3966" t="s">
        <v>18993</v>
      </c>
      <c r="E3966" t="str">
        <f t="shared" si="61"/>
        <v>657463 - SCIC SAPIE</v>
      </c>
      <c r="F3966" t="s">
        <v>11120</v>
      </c>
      <c r="G3966" t="s">
        <v>18992</v>
      </c>
      <c r="I3966" t="s">
        <v>18991</v>
      </c>
      <c r="J3966" t="s">
        <v>18990</v>
      </c>
      <c r="K3966" t="s">
        <v>208</v>
      </c>
      <c r="L3966" t="s">
        <v>18989</v>
      </c>
      <c r="N3966" t="s">
        <v>208</v>
      </c>
      <c r="O3966" t="s">
        <v>476</v>
      </c>
      <c r="P3966" t="s">
        <v>476</v>
      </c>
    </row>
    <row r="3967" spans="1:16">
      <c r="A3967" s="484" t="s">
        <v>126677</v>
      </c>
      <c r="B3967" s="485" t="s">
        <v>126676</v>
      </c>
      <c r="C3967" t="s">
        <v>126675</v>
      </c>
      <c r="D3967" t="s">
        <v>126675</v>
      </c>
      <c r="E3967" t="str">
        <f t="shared" si="61"/>
        <v>335964 - ARTICQUE INFORMATIQUE</v>
      </c>
      <c r="F3967" t="s">
        <v>1077</v>
      </c>
      <c r="G3967" t="s">
        <v>126674</v>
      </c>
      <c r="I3967" t="s">
        <v>4421</v>
      </c>
      <c r="J3967" t="s">
        <v>126673</v>
      </c>
      <c r="K3967" t="s">
        <v>208</v>
      </c>
      <c r="L3967" t="s">
        <v>126672</v>
      </c>
      <c r="N3967" t="s">
        <v>208</v>
      </c>
      <c r="O3967" t="s">
        <v>476</v>
      </c>
      <c r="P3967" t="s">
        <v>476</v>
      </c>
    </row>
    <row r="3968" spans="1:16">
      <c r="A3968" s="484" t="s">
        <v>46327</v>
      </c>
      <c r="B3968" s="485" t="s">
        <v>46326</v>
      </c>
      <c r="C3968" t="s">
        <v>46325</v>
      </c>
      <c r="D3968" t="s">
        <v>46325</v>
      </c>
      <c r="E3968" t="str">
        <f t="shared" si="61"/>
        <v>232002 - LABORDE CENTRE FORMATION</v>
      </c>
      <c r="F3968" t="s">
        <v>1077</v>
      </c>
      <c r="G3968" t="s">
        <v>46324</v>
      </c>
      <c r="I3968" t="s">
        <v>42022</v>
      </c>
      <c r="J3968" t="s">
        <v>46323</v>
      </c>
      <c r="K3968" t="s">
        <v>208</v>
      </c>
      <c r="L3968" t="s">
        <v>46322</v>
      </c>
      <c r="N3968" t="s">
        <v>208</v>
      </c>
      <c r="O3968" t="s">
        <v>476</v>
      </c>
      <c r="P3968" t="s">
        <v>476</v>
      </c>
    </row>
    <row r="3969" spans="1:16">
      <c r="A3969" s="484" t="s">
        <v>116284</v>
      </c>
      <c r="B3969" s="485" t="s">
        <v>116283</v>
      </c>
      <c r="C3969" t="s">
        <v>116282</v>
      </c>
      <c r="D3969" t="s">
        <v>116282</v>
      </c>
      <c r="E3969" t="str">
        <f t="shared" si="61"/>
        <v>645709 - AUTO ECOLE PARIS OUEST</v>
      </c>
      <c r="F3969" t="s">
        <v>22835</v>
      </c>
      <c r="G3969" t="s">
        <v>116281</v>
      </c>
      <c r="I3969" t="s">
        <v>2443</v>
      </c>
      <c r="J3969" t="s">
        <v>116280</v>
      </c>
      <c r="K3969" t="s">
        <v>208</v>
      </c>
      <c r="L3969" t="s">
        <v>116279</v>
      </c>
      <c r="N3969" t="s">
        <v>208</v>
      </c>
      <c r="O3969" t="s">
        <v>476</v>
      </c>
      <c r="P3969" t="s">
        <v>476</v>
      </c>
    </row>
    <row r="3970" spans="1:16">
      <c r="A3970" s="484" t="s">
        <v>35241</v>
      </c>
      <c r="B3970" s="485" t="s">
        <v>35240</v>
      </c>
      <c r="C3970" t="s">
        <v>35239</v>
      </c>
      <c r="D3970" t="s">
        <v>35238</v>
      </c>
      <c r="E3970" t="str">
        <f t="shared" ref="E3970:E4033" si="62">_xlfn.CONCAT(L3970," - ",D3970)</f>
        <v>543100 - MOREAU DAVID BEATRICE ESA</v>
      </c>
      <c r="F3970" t="s">
        <v>35237</v>
      </c>
      <c r="G3970" t="s">
        <v>35236</v>
      </c>
      <c r="H3970" t="s">
        <v>35235</v>
      </c>
      <c r="I3970" t="s">
        <v>31560</v>
      </c>
      <c r="J3970" t="s">
        <v>35234</v>
      </c>
      <c r="K3970" t="s">
        <v>208</v>
      </c>
      <c r="L3970" t="s">
        <v>35233</v>
      </c>
      <c r="N3970" t="s">
        <v>208</v>
      </c>
      <c r="O3970" t="s">
        <v>476</v>
      </c>
      <c r="P3970" t="s">
        <v>476</v>
      </c>
    </row>
    <row r="3971" spans="1:16">
      <c r="A3971" s="484" t="s">
        <v>4233</v>
      </c>
      <c r="B3971" s="485" t="s">
        <v>4232</v>
      </c>
      <c r="C3971" t="s">
        <v>4231</v>
      </c>
      <c r="D3971" t="s">
        <v>4230</v>
      </c>
      <c r="E3971" t="str">
        <f t="shared" si="62"/>
        <v>490015 - VECTEUR</v>
      </c>
      <c r="F3971" t="s">
        <v>1710</v>
      </c>
      <c r="G3971" t="s">
        <v>4229</v>
      </c>
      <c r="I3971" t="s">
        <v>4228</v>
      </c>
      <c r="J3971" t="s">
        <v>4227</v>
      </c>
      <c r="K3971" t="s">
        <v>208</v>
      </c>
      <c r="L3971" t="s">
        <v>4226</v>
      </c>
      <c r="N3971" t="s">
        <v>208</v>
      </c>
      <c r="O3971" t="s">
        <v>476</v>
      </c>
      <c r="P3971" t="s">
        <v>476</v>
      </c>
    </row>
    <row r="3972" spans="1:16">
      <c r="A3972" s="484" t="s">
        <v>107563</v>
      </c>
      <c r="B3972" s="485" t="s">
        <v>107562</v>
      </c>
      <c r="C3972" t="s">
        <v>107561</v>
      </c>
      <c r="D3972" t="s">
        <v>107560</v>
      </c>
      <c r="E3972" t="str">
        <f t="shared" si="62"/>
        <v>582694 - CEFOP SAINT PIERRE BRUNOY</v>
      </c>
      <c r="F3972" t="s">
        <v>13656</v>
      </c>
      <c r="G3972" t="s">
        <v>107559</v>
      </c>
      <c r="I3972" t="s">
        <v>41934</v>
      </c>
      <c r="J3972" t="s">
        <v>107558</v>
      </c>
      <c r="K3972" t="s">
        <v>208</v>
      </c>
      <c r="L3972" t="s">
        <v>107557</v>
      </c>
      <c r="N3972" t="s">
        <v>208</v>
      </c>
      <c r="O3972" t="s">
        <v>476</v>
      </c>
      <c r="P3972" t="s">
        <v>476</v>
      </c>
    </row>
    <row r="3973" spans="1:16">
      <c r="A3973" s="484" t="s">
        <v>24371</v>
      </c>
      <c r="B3973" s="485" t="s">
        <v>24370</v>
      </c>
      <c r="C3973" t="s">
        <v>24369</v>
      </c>
      <c r="D3973" t="s">
        <v>24369</v>
      </c>
      <c r="E3973" t="str">
        <f t="shared" si="62"/>
        <v>544607 - QUALILAB</v>
      </c>
      <c r="F3973" t="s">
        <v>24368</v>
      </c>
      <c r="G3973" t="s">
        <v>24367</v>
      </c>
      <c r="I3973" t="s">
        <v>13782</v>
      </c>
      <c r="J3973" t="s">
        <v>24366</v>
      </c>
      <c r="K3973" t="s">
        <v>208</v>
      </c>
      <c r="L3973" t="s">
        <v>24365</v>
      </c>
      <c r="N3973" t="s">
        <v>208</v>
      </c>
      <c r="O3973" t="s">
        <v>476</v>
      </c>
      <c r="P3973" t="s">
        <v>476</v>
      </c>
    </row>
    <row r="3974" spans="1:16">
      <c r="A3974" s="484" t="s">
        <v>52811</v>
      </c>
      <c r="B3974" s="485" t="s">
        <v>52810</v>
      </c>
      <c r="C3974" t="s">
        <v>52809</v>
      </c>
      <c r="D3974" t="s">
        <v>52808</v>
      </c>
      <c r="E3974" t="str">
        <f t="shared" si="62"/>
        <v>302144 - IRTS PACA CORSE</v>
      </c>
      <c r="F3974" t="s">
        <v>12625</v>
      </c>
      <c r="G3974" t="s">
        <v>52807</v>
      </c>
      <c r="I3974" t="s">
        <v>20143</v>
      </c>
      <c r="J3974" t="s">
        <v>52806</v>
      </c>
      <c r="K3974" t="s">
        <v>208</v>
      </c>
      <c r="L3974" t="s">
        <v>52805</v>
      </c>
      <c r="N3974" t="s">
        <v>208</v>
      </c>
      <c r="O3974" t="s">
        <v>476</v>
      </c>
      <c r="P3974" t="s">
        <v>476</v>
      </c>
    </row>
    <row r="3975" spans="1:16">
      <c r="A3975" s="484" t="s">
        <v>15676</v>
      </c>
      <c r="B3975" s="485" t="s">
        <v>15675</v>
      </c>
      <c r="C3975" t="s">
        <v>15674</v>
      </c>
      <c r="D3975" t="s">
        <v>15673</v>
      </c>
      <c r="E3975" t="str">
        <f t="shared" si="62"/>
        <v>432660 - SOOF</v>
      </c>
      <c r="G3975" t="s">
        <v>15672</v>
      </c>
      <c r="H3975" t="s">
        <v>15671</v>
      </c>
      <c r="I3975" t="s">
        <v>1906</v>
      </c>
      <c r="K3975" t="s">
        <v>208</v>
      </c>
      <c r="L3975" t="s">
        <v>15670</v>
      </c>
      <c r="N3975" t="s">
        <v>208</v>
      </c>
      <c r="O3975" t="s">
        <v>476</v>
      </c>
      <c r="P3975" t="s">
        <v>476</v>
      </c>
    </row>
    <row r="3976" spans="1:16">
      <c r="A3976" s="484" t="s">
        <v>37513</v>
      </c>
      <c r="B3976" s="485" t="s">
        <v>37512</v>
      </c>
      <c r="C3976" t="s">
        <v>37511</v>
      </c>
      <c r="D3976" t="s">
        <v>37510</v>
      </c>
      <c r="E3976" t="str">
        <f t="shared" si="62"/>
        <v>564977 - MECLA SERVICES</v>
      </c>
      <c r="F3976" t="s">
        <v>6628</v>
      </c>
      <c r="G3976" t="s">
        <v>37509</v>
      </c>
      <c r="H3976" t="s">
        <v>37508</v>
      </c>
      <c r="I3976" t="s">
        <v>2507</v>
      </c>
      <c r="J3976" t="s">
        <v>37507</v>
      </c>
      <c r="K3976" t="s">
        <v>208</v>
      </c>
      <c r="L3976" t="s">
        <v>37506</v>
      </c>
      <c r="N3976" t="s">
        <v>208</v>
      </c>
      <c r="O3976" t="s">
        <v>476</v>
      </c>
      <c r="P3976" t="s">
        <v>476</v>
      </c>
    </row>
    <row r="3977" spans="1:16">
      <c r="A3977" s="484" t="s">
        <v>12892</v>
      </c>
      <c r="B3977" s="485" t="s">
        <v>12891</v>
      </c>
      <c r="C3977" t="s">
        <v>12890</v>
      </c>
      <c r="D3977" t="s">
        <v>12890</v>
      </c>
      <c r="E3977" t="str">
        <f t="shared" si="62"/>
        <v>491706 - STIMULUS</v>
      </c>
      <c r="F3977" t="s">
        <v>9578</v>
      </c>
      <c r="G3977" t="s">
        <v>12889</v>
      </c>
      <c r="I3977" t="s">
        <v>1207</v>
      </c>
      <c r="J3977" t="s">
        <v>12888</v>
      </c>
      <c r="K3977" t="s">
        <v>12887</v>
      </c>
      <c r="L3977" t="s">
        <v>12886</v>
      </c>
      <c r="N3977" t="s">
        <v>208</v>
      </c>
      <c r="O3977" t="s">
        <v>476</v>
      </c>
      <c r="P3977" t="s">
        <v>476</v>
      </c>
    </row>
    <row r="3978" spans="1:16">
      <c r="A3978" s="484" t="s">
        <v>53128</v>
      </c>
      <c r="B3978" s="485" t="s">
        <v>53127</v>
      </c>
      <c r="C3978" t="s">
        <v>53126</v>
      </c>
      <c r="D3978" t="s">
        <v>53125</v>
      </c>
      <c r="E3978" t="str">
        <f t="shared" si="62"/>
        <v>208413 - IRTS BESANCON</v>
      </c>
      <c r="F3978" t="s">
        <v>7547</v>
      </c>
      <c r="G3978" t="s">
        <v>53124</v>
      </c>
      <c r="H3978" t="s">
        <v>53123</v>
      </c>
      <c r="I3978" t="s">
        <v>2666</v>
      </c>
      <c r="J3978" t="s">
        <v>53122</v>
      </c>
      <c r="K3978" t="s">
        <v>53121</v>
      </c>
      <c r="L3978" t="s">
        <v>53120</v>
      </c>
      <c r="N3978" t="s">
        <v>208</v>
      </c>
      <c r="O3978" t="s">
        <v>476</v>
      </c>
      <c r="P3978" t="s">
        <v>476</v>
      </c>
    </row>
    <row r="3979" spans="1:16">
      <c r="A3979" s="484" t="s">
        <v>38387</v>
      </c>
      <c r="B3979" s="485" t="s">
        <v>38386</v>
      </c>
      <c r="C3979" t="s">
        <v>38385</v>
      </c>
      <c r="D3979" t="s">
        <v>38385</v>
      </c>
      <c r="E3979" t="str">
        <f t="shared" si="62"/>
        <v>599116 - MARCOREL</v>
      </c>
      <c r="F3979" t="s">
        <v>2408</v>
      </c>
      <c r="G3979" t="s">
        <v>38384</v>
      </c>
      <c r="I3979" t="s">
        <v>626</v>
      </c>
      <c r="J3979" t="s">
        <v>38383</v>
      </c>
      <c r="K3979" t="s">
        <v>208</v>
      </c>
      <c r="L3979" t="s">
        <v>38382</v>
      </c>
      <c r="N3979" t="s">
        <v>208</v>
      </c>
      <c r="O3979" t="s">
        <v>476</v>
      </c>
      <c r="P3979" t="s">
        <v>476</v>
      </c>
    </row>
    <row r="3980" spans="1:16">
      <c r="A3980" s="484" t="s">
        <v>91207</v>
      </c>
      <c r="B3980" s="485" t="s">
        <v>91206</v>
      </c>
      <c r="C3980" t="s">
        <v>91205</v>
      </c>
      <c r="D3980" t="s">
        <v>91205</v>
      </c>
      <c r="E3980" t="str">
        <f t="shared" si="62"/>
        <v>172248 - CQFD</v>
      </c>
      <c r="F3980" t="s">
        <v>6072</v>
      </c>
      <c r="G3980" t="s">
        <v>91204</v>
      </c>
      <c r="I3980" t="s">
        <v>2522</v>
      </c>
      <c r="J3980" t="s">
        <v>91203</v>
      </c>
      <c r="K3980" t="s">
        <v>208</v>
      </c>
      <c r="L3980" t="s">
        <v>91202</v>
      </c>
      <c r="N3980" t="s">
        <v>208</v>
      </c>
      <c r="O3980" t="s">
        <v>476</v>
      </c>
      <c r="P3980" t="s">
        <v>91201</v>
      </c>
    </row>
    <row r="3981" spans="1:16">
      <c r="A3981" s="484" t="s">
        <v>131279</v>
      </c>
      <c r="B3981" s="485" t="s">
        <v>131278</v>
      </c>
      <c r="C3981" t="s">
        <v>131277</v>
      </c>
      <c r="D3981" t="s">
        <v>131277</v>
      </c>
      <c r="E3981" t="str">
        <f t="shared" si="62"/>
        <v>549952 - AIDES</v>
      </c>
      <c r="F3981" t="s">
        <v>48108</v>
      </c>
      <c r="G3981" t="s">
        <v>46229</v>
      </c>
      <c r="H3981" t="s">
        <v>72979</v>
      </c>
      <c r="I3981" t="s">
        <v>6948</v>
      </c>
      <c r="J3981" t="s">
        <v>131276</v>
      </c>
      <c r="K3981" t="s">
        <v>208</v>
      </c>
      <c r="L3981" t="s">
        <v>131275</v>
      </c>
      <c r="N3981" t="s">
        <v>208</v>
      </c>
      <c r="O3981" t="s">
        <v>476</v>
      </c>
      <c r="P3981" t="s">
        <v>476</v>
      </c>
    </row>
    <row r="3982" spans="1:16">
      <c r="A3982" s="484" t="s">
        <v>86434</v>
      </c>
      <c r="B3982" s="485" t="s">
        <v>86433</v>
      </c>
      <c r="C3982" t="s">
        <v>86432</v>
      </c>
      <c r="D3982" t="s">
        <v>86432</v>
      </c>
      <c r="E3982" t="str">
        <f t="shared" si="62"/>
        <v>595184 - DOSDAT SCHWEITZER VALERIE</v>
      </c>
      <c r="F3982" t="s">
        <v>1513</v>
      </c>
      <c r="G3982" t="s">
        <v>86431</v>
      </c>
      <c r="I3982" t="s">
        <v>86430</v>
      </c>
      <c r="J3982" t="s">
        <v>86429</v>
      </c>
      <c r="K3982" t="s">
        <v>208</v>
      </c>
      <c r="L3982" t="s">
        <v>86428</v>
      </c>
      <c r="N3982" t="s">
        <v>208</v>
      </c>
      <c r="O3982" t="s">
        <v>476</v>
      </c>
      <c r="P3982" t="s">
        <v>476</v>
      </c>
    </row>
    <row r="3983" spans="1:16">
      <c r="A3983" s="484" t="s">
        <v>72353</v>
      </c>
      <c r="B3983" s="485" t="s">
        <v>72352</v>
      </c>
      <c r="C3983" t="s">
        <v>72351</v>
      </c>
      <c r="D3983" t="s">
        <v>72351</v>
      </c>
      <c r="E3983" t="str">
        <f t="shared" si="62"/>
        <v>269955 - FIDAL FORMATION</v>
      </c>
      <c r="F3983" t="s">
        <v>5355</v>
      </c>
      <c r="G3983" t="s">
        <v>72350</v>
      </c>
      <c r="H3983" t="s">
        <v>72349</v>
      </c>
      <c r="I3983" t="s">
        <v>569</v>
      </c>
      <c r="J3983" t="s">
        <v>72348</v>
      </c>
      <c r="K3983" t="s">
        <v>208</v>
      </c>
      <c r="L3983" t="s">
        <v>72347</v>
      </c>
      <c r="N3983" t="s">
        <v>208</v>
      </c>
      <c r="O3983" t="s">
        <v>476</v>
      </c>
      <c r="P3983" t="s">
        <v>476</v>
      </c>
    </row>
    <row r="3984" spans="1:16">
      <c r="A3984" s="484" t="s">
        <v>119878</v>
      </c>
      <c r="B3984" s="485" t="s">
        <v>119877</v>
      </c>
      <c r="C3984" t="s">
        <v>119876</v>
      </c>
      <c r="D3984" t="s">
        <v>119876</v>
      </c>
      <c r="E3984" t="str">
        <f t="shared" si="62"/>
        <v>470168 - ASSOCIATION PARIS AIDE AUX VICTIMES</v>
      </c>
      <c r="F3984" t="s">
        <v>36161</v>
      </c>
      <c r="G3984" t="s">
        <v>119875</v>
      </c>
      <c r="I3984" t="s">
        <v>4824</v>
      </c>
      <c r="J3984" t="s">
        <v>119874</v>
      </c>
      <c r="K3984" t="s">
        <v>208</v>
      </c>
      <c r="L3984" t="s">
        <v>119873</v>
      </c>
      <c r="N3984" t="s">
        <v>208</v>
      </c>
      <c r="O3984" t="s">
        <v>476</v>
      </c>
      <c r="P3984" t="s">
        <v>476</v>
      </c>
    </row>
    <row r="3985" spans="1:16">
      <c r="A3985" s="484" t="s">
        <v>126217</v>
      </c>
      <c r="B3985" s="485" t="s">
        <v>126216</v>
      </c>
      <c r="C3985" t="s">
        <v>126215</v>
      </c>
      <c r="D3985" t="s">
        <v>126214</v>
      </c>
      <c r="E3985" t="str">
        <f t="shared" si="62"/>
        <v>633392 - CFAI AFPI LORRAINE MAXEVILLE</v>
      </c>
      <c r="F3985" t="s">
        <v>46036</v>
      </c>
      <c r="G3985" t="s">
        <v>126213</v>
      </c>
      <c r="I3985" t="s">
        <v>2686</v>
      </c>
      <c r="J3985" t="s">
        <v>123557</v>
      </c>
      <c r="K3985" t="s">
        <v>208</v>
      </c>
      <c r="L3985" t="s">
        <v>126212</v>
      </c>
      <c r="N3985" t="s">
        <v>207</v>
      </c>
      <c r="O3985" t="s">
        <v>476</v>
      </c>
      <c r="P3985" t="s">
        <v>476</v>
      </c>
    </row>
    <row r="3986" spans="1:16">
      <c r="A3986" s="484" t="s">
        <v>11293</v>
      </c>
      <c r="B3986" s="485" t="s">
        <v>11292</v>
      </c>
      <c r="C3986" t="s">
        <v>11291</v>
      </c>
      <c r="D3986" t="s">
        <v>11290</v>
      </c>
      <c r="E3986" t="str">
        <f t="shared" si="62"/>
        <v>624240 - TIE BERGERAC</v>
      </c>
      <c r="F3986" t="s">
        <v>11289</v>
      </c>
      <c r="G3986" t="s">
        <v>11288</v>
      </c>
      <c r="H3986" t="s">
        <v>11287</v>
      </c>
      <c r="I3986" t="s">
        <v>829</v>
      </c>
      <c r="J3986" t="s">
        <v>11280</v>
      </c>
      <c r="K3986" t="s">
        <v>208</v>
      </c>
      <c r="L3986" t="s">
        <v>11286</v>
      </c>
      <c r="N3986" t="s">
        <v>208</v>
      </c>
      <c r="O3986" t="s">
        <v>476</v>
      </c>
      <c r="P3986" t="s">
        <v>476</v>
      </c>
    </row>
    <row r="3987" spans="1:16">
      <c r="A3987" s="484" t="s">
        <v>7748</v>
      </c>
      <c r="B3987" s="485" t="s">
        <v>7747</v>
      </c>
      <c r="C3987" t="s">
        <v>7746</v>
      </c>
      <c r="D3987" t="s">
        <v>7745</v>
      </c>
      <c r="E3987" t="str">
        <f t="shared" si="62"/>
        <v>323561 - UDSP 35</v>
      </c>
      <c r="F3987" t="s">
        <v>7024</v>
      </c>
      <c r="G3987" t="s">
        <v>7744</v>
      </c>
      <c r="I3987" t="s">
        <v>7743</v>
      </c>
      <c r="J3987" t="s">
        <v>7742</v>
      </c>
      <c r="K3987" t="s">
        <v>208</v>
      </c>
      <c r="L3987" t="s">
        <v>7741</v>
      </c>
      <c r="N3987" t="s">
        <v>208</v>
      </c>
      <c r="O3987" t="s">
        <v>476</v>
      </c>
      <c r="P3987" t="s">
        <v>476</v>
      </c>
    </row>
    <row r="3988" spans="1:16">
      <c r="A3988" s="484" t="s">
        <v>99853</v>
      </c>
      <c r="B3988" s="485" t="s">
        <v>99852</v>
      </c>
      <c r="C3988" t="s">
        <v>99851</v>
      </c>
      <c r="D3988" t="s">
        <v>99850</v>
      </c>
      <c r="E3988" t="str">
        <f t="shared" si="62"/>
        <v>36651 - CREFAD AUVERGNE</v>
      </c>
      <c r="F3988" t="s">
        <v>540</v>
      </c>
      <c r="G3988" t="s">
        <v>99849</v>
      </c>
      <c r="I3988" t="s">
        <v>1678</v>
      </c>
      <c r="J3988" t="s">
        <v>99848</v>
      </c>
      <c r="K3988" t="s">
        <v>208</v>
      </c>
      <c r="L3988" t="s">
        <v>99847</v>
      </c>
      <c r="N3988" t="s">
        <v>208</v>
      </c>
      <c r="O3988" t="s">
        <v>476</v>
      </c>
      <c r="P3988" t="s">
        <v>476</v>
      </c>
    </row>
    <row r="3989" spans="1:16">
      <c r="A3989" s="484" t="s">
        <v>70367</v>
      </c>
      <c r="B3989" s="485" t="s">
        <v>70366</v>
      </c>
      <c r="C3989" t="s">
        <v>70365</v>
      </c>
      <c r="D3989" t="s">
        <v>70364</v>
      </c>
      <c r="E3989" t="str">
        <f t="shared" si="62"/>
        <v>503435 - FITEC</v>
      </c>
      <c r="F3989" t="s">
        <v>70363</v>
      </c>
      <c r="G3989" t="s">
        <v>70362</v>
      </c>
      <c r="I3989" t="s">
        <v>3921</v>
      </c>
      <c r="J3989" t="s">
        <v>27458</v>
      </c>
      <c r="K3989" t="s">
        <v>208</v>
      </c>
      <c r="L3989" t="s">
        <v>70361</v>
      </c>
      <c r="N3989" t="s">
        <v>208</v>
      </c>
      <c r="O3989" t="s">
        <v>476</v>
      </c>
      <c r="P3989" t="s">
        <v>476</v>
      </c>
    </row>
    <row r="3990" spans="1:16">
      <c r="A3990" s="484" t="s">
        <v>52984</v>
      </c>
      <c r="B3990" s="485" t="s">
        <v>52983</v>
      </c>
      <c r="C3990" t="s">
        <v>52982</v>
      </c>
      <c r="D3990" t="s">
        <v>52981</v>
      </c>
      <c r="E3990" t="str">
        <f t="shared" si="62"/>
        <v>194293 - IRESU</v>
      </c>
      <c r="F3990" t="s">
        <v>13085</v>
      </c>
      <c r="G3990" t="s">
        <v>3171</v>
      </c>
      <c r="H3990" t="s">
        <v>52980</v>
      </c>
      <c r="I3990" t="s">
        <v>2601</v>
      </c>
      <c r="J3990" t="s">
        <v>52979</v>
      </c>
      <c r="K3990" t="s">
        <v>52978</v>
      </c>
      <c r="L3990" t="s">
        <v>52977</v>
      </c>
      <c r="N3990" t="s">
        <v>208</v>
      </c>
      <c r="O3990" t="s">
        <v>476</v>
      </c>
      <c r="P3990" t="s">
        <v>476</v>
      </c>
    </row>
    <row r="3991" spans="1:16">
      <c r="A3991" s="484" t="s">
        <v>79342</v>
      </c>
      <c r="B3991" s="485" t="s">
        <v>79341</v>
      </c>
      <c r="C3991" t="s">
        <v>79340</v>
      </c>
      <c r="D3991" t="s">
        <v>79339</v>
      </c>
      <c r="E3991" t="str">
        <f t="shared" si="62"/>
        <v>444340 - EOS PARIS</v>
      </c>
      <c r="F3991" t="s">
        <v>2651</v>
      </c>
      <c r="G3991" t="s">
        <v>79338</v>
      </c>
      <c r="I3991" t="s">
        <v>7159</v>
      </c>
      <c r="J3991" t="s">
        <v>79337</v>
      </c>
      <c r="K3991" t="s">
        <v>208</v>
      </c>
      <c r="L3991" t="s">
        <v>79336</v>
      </c>
      <c r="N3991" t="s">
        <v>208</v>
      </c>
      <c r="O3991" t="s">
        <v>476</v>
      </c>
      <c r="P3991" t="s">
        <v>476</v>
      </c>
    </row>
    <row r="3992" spans="1:16">
      <c r="A3992" s="484" t="s">
        <v>127174</v>
      </c>
      <c r="B3992" s="485" t="s">
        <v>127173</v>
      </c>
      <c r="C3992" t="s">
        <v>127172</v>
      </c>
      <c r="D3992" t="s">
        <v>127171</v>
      </c>
      <c r="E3992" t="str">
        <f t="shared" si="62"/>
        <v>521152 - AREAL THEDING</v>
      </c>
      <c r="F3992" t="s">
        <v>111041</v>
      </c>
      <c r="G3992" t="s">
        <v>127170</v>
      </c>
      <c r="I3992" t="s">
        <v>127169</v>
      </c>
      <c r="J3992" t="s">
        <v>127168</v>
      </c>
      <c r="K3992" t="s">
        <v>208</v>
      </c>
      <c r="L3992" t="s">
        <v>127167</v>
      </c>
      <c r="N3992" t="s">
        <v>208</v>
      </c>
      <c r="O3992" t="s">
        <v>476</v>
      </c>
      <c r="P3992" t="s">
        <v>476</v>
      </c>
    </row>
    <row r="3993" spans="1:16">
      <c r="A3993" s="484" t="s">
        <v>130712</v>
      </c>
      <c r="B3993" s="485" t="s">
        <v>130711</v>
      </c>
      <c r="C3993" t="s">
        <v>130710</v>
      </c>
      <c r="D3993" t="s">
        <v>130710</v>
      </c>
      <c r="E3993" t="str">
        <f t="shared" si="62"/>
        <v>154830 - ALEPH ECRITURE</v>
      </c>
      <c r="F3993" t="s">
        <v>15613</v>
      </c>
      <c r="G3993" t="s">
        <v>130709</v>
      </c>
      <c r="I3993" t="s">
        <v>626</v>
      </c>
      <c r="J3993" t="s">
        <v>130708</v>
      </c>
      <c r="K3993" t="s">
        <v>208</v>
      </c>
      <c r="L3993" t="s">
        <v>130707</v>
      </c>
      <c r="N3993" t="s">
        <v>208</v>
      </c>
      <c r="O3993" t="s">
        <v>476</v>
      </c>
      <c r="P3993" t="s">
        <v>476</v>
      </c>
    </row>
    <row r="3994" spans="1:16">
      <c r="A3994" s="484" t="s">
        <v>1089</v>
      </c>
      <c r="B3994" s="485" t="s">
        <v>1088</v>
      </c>
      <c r="C3994" t="s">
        <v>1087</v>
      </c>
      <c r="D3994" t="s">
        <v>1087</v>
      </c>
      <c r="E3994" t="str">
        <f t="shared" si="62"/>
        <v>610010 - ZYTO LAURENT</v>
      </c>
      <c r="F3994" t="s">
        <v>1086</v>
      </c>
      <c r="G3994" t="s">
        <v>1085</v>
      </c>
      <c r="I3994" t="s">
        <v>1084</v>
      </c>
      <c r="J3994" t="s">
        <v>1083</v>
      </c>
      <c r="K3994" t="s">
        <v>208</v>
      </c>
      <c r="L3994" t="s">
        <v>1082</v>
      </c>
      <c r="N3994" t="s">
        <v>208</v>
      </c>
      <c r="O3994" t="s">
        <v>476</v>
      </c>
      <c r="P3994" t="s">
        <v>476</v>
      </c>
    </row>
    <row r="3995" spans="1:16">
      <c r="A3995" s="484" t="s">
        <v>78863</v>
      </c>
      <c r="B3995" s="485" t="s">
        <v>78862</v>
      </c>
      <c r="C3995" t="s">
        <v>78861</v>
      </c>
      <c r="D3995" t="s">
        <v>78861</v>
      </c>
      <c r="E3995" t="str">
        <f t="shared" si="62"/>
        <v>205928 - EQUUS HANDICAP ET CHEVAL</v>
      </c>
      <c r="F3995" t="s">
        <v>1513</v>
      </c>
      <c r="G3995" t="s">
        <v>78860</v>
      </c>
      <c r="H3995" t="s">
        <v>78859</v>
      </c>
      <c r="I3995" t="s">
        <v>596</v>
      </c>
      <c r="J3995" t="s">
        <v>78858</v>
      </c>
      <c r="K3995" t="s">
        <v>208</v>
      </c>
      <c r="L3995" t="s">
        <v>78857</v>
      </c>
      <c r="N3995" t="s">
        <v>208</v>
      </c>
      <c r="O3995" t="s">
        <v>476</v>
      </c>
      <c r="P3995" t="s">
        <v>476</v>
      </c>
    </row>
    <row r="3996" spans="1:16">
      <c r="A3996" s="484" t="s">
        <v>79858</v>
      </c>
      <c r="B3996" s="485" t="s">
        <v>79857</v>
      </c>
      <c r="C3996" t="s">
        <v>79856</v>
      </c>
      <c r="D3996" t="s">
        <v>79856</v>
      </c>
      <c r="E3996" t="str">
        <f t="shared" si="62"/>
        <v>529813 - ENGLISH APART ROND POINT ANGLAIS</v>
      </c>
      <c r="F3996" t="s">
        <v>8302</v>
      </c>
      <c r="G3996" t="s">
        <v>79855</v>
      </c>
      <c r="I3996" t="s">
        <v>1228</v>
      </c>
      <c r="J3996" t="s">
        <v>79854</v>
      </c>
      <c r="K3996" t="s">
        <v>208</v>
      </c>
      <c r="L3996" t="s">
        <v>79853</v>
      </c>
      <c r="N3996" t="s">
        <v>208</v>
      </c>
      <c r="O3996" t="s">
        <v>476</v>
      </c>
      <c r="P3996" t="s">
        <v>476</v>
      </c>
    </row>
    <row r="3997" spans="1:16">
      <c r="A3997" s="484" t="s">
        <v>94322</v>
      </c>
      <c r="C3997" t="s">
        <v>94321</v>
      </c>
      <c r="D3997" t="s">
        <v>94320</v>
      </c>
      <c r="E3997" t="str">
        <f t="shared" si="62"/>
        <v>489566 - CNBBMM</v>
      </c>
      <c r="F3997" t="s">
        <v>15965</v>
      </c>
      <c r="G3997" t="s">
        <v>94319</v>
      </c>
      <c r="H3997" t="s">
        <v>94318</v>
      </c>
      <c r="I3997" t="s">
        <v>5789</v>
      </c>
      <c r="J3997" t="s">
        <v>94317</v>
      </c>
      <c r="K3997" t="s">
        <v>94316</v>
      </c>
      <c r="L3997" t="s">
        <v>94315</v>
      </c>
      <c r="N3997" t="s">
        <v>208</v>
      </c>
      <c r="O3997" t="s">
        <v>476</v>
      </c>
      <c r="P3997" t="s">
        <v>476</v>
      </c>
    </row>
    <row r="3998" spans="1:16">
      <c r="A3998" s="484" t="s">
        <v>52875</v>
      </c>
      <c r="B3998" s="485" t="s">
        <v>52874</v>
      </c>
      <c r="C3998" t="s">
        <v>52873</v>
      </c>
      <c r="D3998" t="s">
        <v>52872</v>
      </c>
      <c r="E3998" t="str">
        <f t="shared" si="62"/>
        <v>4820 - IRTS PARIS IDF</v>
      </c>
      <c r="F3998" t="s">
        <v>25534</v>
      </c>
      <c r="G3998" t="s">
        <v>29556</v>
      </c>
      <c r="I3998" t="s">
        <v>3346</v>
      </c>
      <c r="J3998" t="s">
        <v>52871</v>
      </c>
      <c r="K3998" t="s">
        <v>208</v>
      </c>
      <c r="L3998" t="s">
        <v>52870</v>
      </c>
      <c r="N3998" t="s">
        <v>207</v>
      </c>
      <c r="O3998" t="s">
        <v>476</v>
      </c>
      <c r="P3998" t="s">
        <v>476</v>
      </c>
    </row>
    <row r="3999" spans="1:16">
      <c r="A3999" s="484" t="s">
        <v>94766</v>
      </c>
      <c r="B3999" s="485" t="s">
        <v>94765</v>
      </c>
      <c r="C3999" t="s">
        <v>94764</v>
      </c>
      <c r="D3999" t="s">
        <v>94763</v>
      </c>
      <c r="E3999" t="str">
        <f t="shared" si="62"/>
        <v>478088 - COIFFURE FORMATION</v>
      </c>
      <c r="F3999" t="s">
        <v>1328</v>
      </c>
      <c r="G3999" t="s">
        <v>94762</v>
      </c>
      <c r="H3999" t="s">
        <v>94761</v>
      </c>
      <c r="I3999" t="s">
        <v>4033</v>
      </c>
      <c r="J3999" t="s">
        <v>94760</v>
      </c>
      <c r="K3999" t="s">
        <v>208</v>
      </c>
      <c r="L3999" t="s">
        <v>94759</v>
      </c>
      <c r="N3999" t="s">
        <v>208</v>
      </c>
      <c r="O3999" t="s">
        <v>476</v>
      </c>
      <c r="P3999" t="s">
        <v>476</v>
      </c>
    </row>
    <row r="4000" spans="1:16">
      <c r="A4000" s="484" t="s">
        <v>24856</v>
      </c>
      <c r="B4000" s="485" t="s">
        <v>24855</v>
      </c>
      <c r="C4000" t="s">
        <v>24854</v>
      </c>
      <c r="D4000" t="s">
        <v>24854</v>
      </c>
      <c r="E4000" t="str">
        <f t="shared" si="62"/>
        <v>103500 - PSYCOM</v>
      </c>
      <c r="F4000" t="s">
        <v>12916</v>
      </c>
      <c r="G4000" t="s">
        <v>24853</v>
      </c>
      <c r="I4000" t="s">
        <v>1148</v>
      </c>
      <c r="K4000" t="s">
        <v>208</v>
      </c>
      <c r="L4000" t="s">
        <v>24852</v>
      </c>
      <c r="N4000" t="s">
        <v>208</v>
      </c>
      <c r="O4000" t="s">
        <v>476</v>
      </c>
      <c r="P4000" t="s">
        <v>476</v>
      </c>
    </row>
    <row r="4001" spans="1:16">
      <c r="A4001" s="484" t="s">
        <v>95992</v>
      </c>
      <c r="B4001" s="485" t="s">
        <v>95991</v>
      </c>
      <c r="C4001" t="s">
        <v>95990</v>
      </c>
      <c r="D4001" t="s">
        <v>95990</v>
      </c>
      <c r="E4001" t="str">
        <f t="shared" si="62"/>
        <v>391013 - CIDECOS</v>
      </c>
      <c r="F4001" t="s">
        <v>1848</v>
      </c>
      <c r="G4001" t="s">
        <v>95989</v>
      </c>
      <c r="H4001" t="s">
        <v>95988</v>
      </c>
      <c r="I4001" t="s">
        <v>29141</v>
      </c>
      <c r="J4001" t="s">
        <v>95987</v>
      </c>
      <c r="K4001" t="s">
        <v>208</v>
      </c>
      <c r="L4001" t="s">
        <v>95986</v>
      </c>
      <c r="N4001" t="s">
        <v>208</v>
      </c>
      <c r="O4001" t="s">
        <v>476</v>
      </c>
      <c r="P4001" t="s">
        <v>476</v>
      </c>
    </row>
    <row r="4002" spans="1:16">
      <c r="A4002" s="484" t="s">
        <v>48498</v>
      </c>
      <c r="B4002" s="485" t="s">
        <v>48497</v>
      </c>
      <c r="C4002" t="s">
        <v>48496</v>
      </c>
      <c r="D4002" t="s">
        <v>48495</v>
      </c>
      <c r="E4002" t="str">
        <f t="shared" si="62"/>
        <v>192430 - KAPLAN INTERNATIONAL ASPECT</v>
      </c>
      <c r="F4002" t="s">
        <v>7380</v>
      </c>
      <c r="G4002" t="s">
        <v>48494</v>
      </c>
      <c r="I4002" t="s">
        <v>7052</v>
      </c>
      <c r="J4002" t="s">
        <v>48493</v>
      </c>
      <c r="K4002" t="s">
        <v>208</v>
      </c>
      <c r="L4002" t="s">
        <v>48492</v>
      </c>
      <c r="N4002" t="s">
        <v>208</v>
      </c>
      <c r="O4002" t="s">
        <v>476</v>
      </c>
      <c r="P4002" t="s">
        <v>476</v>
      </c>
    </row>
    <row r="4003" spans="1:16">
      <c r="A4003" s="484" t="s">
        <v>23247</v>
      </c>
      <c r="B4003" s="485" t="s">
        <v>23246</v>
      </c>
      <c r="C4003" t="s">
        <v>23245</v>
      </c>
      <c r="D4003" t="s">
        <v>23245</v>
      </c>
      <c r="E4003" t="str">
        <f t="shared" si="62"/>
        <v>600921 - RENAULT PASCAL - RENAULT CONDUITE</v>
      </c>
      <c r="F4003" t="s">
        <v>2651</v>
      </c>
      <c r="G4003" t="s">
        <v>23244</v>
      </c>
      <c r="I4003" t="s">
        <v>23243</v>
      </c>
      <c r="J4003" t="s">
        <v>23242</v>
      </c>
      <c r="K4003" t="s">
        <v>208</v>
      </c>
      <c r="L4003" t="s">
        <v>23241</v>
      </c>
      <c r="N4003" t="s">
        <v>208</v>
      </c>
      <c r="O4003" t="s">
        <v>476</v>
      </c>
      <c r="P4003" t="s">
        <v>476</v>
      </c>
    </row>
    <row r="4004" spans="1:16">
      <c r="A4004" s="484" t="s">
        <v>125312</v>
      </c>
      <c r="B4004" s="485" t="s">
        <v>125311</v>
      </c>
      <c r="C4004" t="s">
        <v>125310</v>
      </c>
      <c r="D4004" t="s">
        <v>125309</v>
      </c>
      <c r="E4004" t="str">
        <f t="shared" si="62"/>
        <v>674357 - ALIAR</v>
      </c>
      <c r="F4004" t="s">
        <v>6200</v>
      </c>
      <c r="G4004" t="s">
        <v>125308</v>
      </c>
      <c r="H4004" t="s">
        <v>125307</v>
      </c>
      <c r="I4004" t="s">
        <v>795</v>
      </c>
      <c r="K4004" t="s">
        <v>208</v>
      </c>
      <c r="L4004" t="s">
        <v>125306</v>
      </c>
      <c r="N4004" t="s">
        <v>208</v>
      </c>
      <c r="O4004" t="s">
        <v>476</v>
      </c>
      <c r="P4004" t="s">
        <v>476</v>
      </c>
    </row>
    <row r="4005" spans="1:16">
      <c r="A4005" s="484" t="s">
        <v>13489</v>
      </c>
      <c r="B4005" s="485" t="s">
        <v>13488</v>
      </c>
      <c r="C4005" t="s">
        <v>13487</v>
      </c>
      <c r="D4005" t="s">
        <v>13487</v>
      </c>
      <c r="E4005" t="str">
        <f t="shared" si="62"/>
        <v>438194 - SPIRALE FORMATION</v>
      </c>
      <c r="F4005" t="s">
        <v>13486</v>
      </c>
      <c r="G4005" t="s">
        <v>13485</v>
      </c>
      <c r="I4005" t="s">
        <v>1148</v>
      </c>
      <c r="J4005" t="s">
        <v>13484</v>
      </c>
      <c r="K4005" t="s">
        <v>13483</v>
      </c>
      <c r="L4005" t="s">
        <v>13482</v>
      </c>
      <c r="N4005" t="s">
        <v>208</v>
      </c>
      <c r="O4005" t="s">
        <v>476</v>
      </c>
      <c r="P4005" t="s">
        <v>476</v>
      </c>
    </row>
    <row r="4006" spans="1:16">
      <c r="A4006" s="484" t="s">
        <v>78752</v>
      </c>
      <c r="B4006" s="485" t="s">
        <v>78751</v>
      </c>
      <c r="C4006" t="s">
        <v>78750</v>
      </c>
      <c r="D4006" t="s">
        <v>78750</v>
      </c>
      <c r="E4006" t="str">
        <f t="shared" si="62"/>
        <v>419151 - ERGOS</v>
      </c>
      <c r="F4006" t="s">
        <v>8706</v>
      </c>
      <c r="G4006" t="s">
        <v>78749</v>
      </c>
      <c r="H4006" t="s">
        <v>78748</v>
      </c>
      <c r="I4006" t="s">
        <v>5210</v>
      </c>
      <c r="J4006" t="s">
        <v>78747</v>
      </c>
      <c r="K4006" t="s">
        <v>208</v>
      </c>
      <c r="L4006" t="s">
        <v>78746</v>
      </c>
      <c r="N4006" t="s">
        <v>208</v>
      </c>
      <c r="O4006" t="s">
        <v>476</v>
      </c>
      <c r="P4006" t="s">
        <v>476</v>
      </c>
    </row>
    <row r="4007" spans="1:16">
      <c r="A4007" s="484" t="s">
        <v>108476</v>
      </c>
      <c r="B4007" s="485" t="s">
        <v>108475</v>
      </c>
      <c r="C4007" t="s">
        <v>108474</v>
      </c>
      <c r="D4007" t="s">
        <v>108473</v>
      </c>
      <c r="E4007" t="str">
        <f t="shared" si="62"/>
        <v>82375 - RESEAU</v>
      </c>
      <c r="F4007" t="s">
        <v>660</v>
      </c>
      <c r="G4007" t="s">
        <v>108472</v>
      </c>
      <c r="I4007" t="s">
        <v>1501</v>
      </c>
      <c r="J4007" t="s">
        <v>108471</v>
      </c>
      <c r="K4007" t="s">
        <v>208</v>
      </c>
      <c r="L4007" t="s">
        <v>108470</v>
      </c>
      <c r="N4007" t="s">
        <v>208</v>
      </c>
      <c r="O4007" t="s">
        <v>476</v>
      </c>
      <c r="P4007" t="s">
        <v>476</v>
      </c>
    </row>
    <row r="4008" spans="1:16">
      <c r="A4008" s="484" t="s">
        <v>99665</v>
      </c>
      <c r="B4008" s="485" t="s">
        <v>99664</v>
      </c>
      <c r="C4008" t="s">
        <v>99663</v>
      </c>
      <c r="D4008" t="s">
        <v>99662</v>
      </c>
      <c r="E4008" t="str">
        <f t="shared" si="62"/>
        <v>186284 - CRIP</v>
      </c>
      <c r="F4008" t="s">
        <v>1817</v>
      </c>
      <c r="G4008" t="s">
        <v>99661</v>
      </c>
      <c r="I4008" t="s">
        <v>20143</v>
      </c>
      <c r="J4008" t="s">
        <v>99660</v>
      </c>
      <c r="K4008" t="s">
        <v>208</v>
      </c>
      <c r="L4008" t="s">
        <v>99659</v>
      </c>
      <c r="N4008" t="s">
        <v>208</v>
      </c>
      <c r="O4008" t="s">
        <v>476</v>
      </c>
      <c r="P4008" t="s">
        <v>476</v>
      </c>
    </row>
    <row r="4009" spans="1:16">
      <c r="A4009" s="484" t="s">
        <v>109628</v>
      </c>
      <c r="B4009" s="485" t="s">
        <v>109627</v>
      </c>
      <c r="C4009" t="s">
        <v>109626</v>
      </c>
      <c r="D4009" t="s">
        <v>109626</v>
      </c>
      <c r="E4009" t="str">
        <f t="shared" si="62"/>
        <v>467870 - CASSEN MYRIAM INSTITUT MICHEL MONTAIGNE</v>
      </c>
      <c r="F4009" t="s">
        <v>16254</v>
      </c>
      <c r="G4009" t="s">
        <v>109625</v>
      </c>
      <c r="I4009" t="s">
        <v>9902</v>
      </c>
      <c r="J4009" t="s">
        <v>109624</v>
      </c>
      <c r="K4009" t="s">
        <v>208</v>
      </c>
      <c r="L4009" t="s">
        <v>109623</v>
      </c>
      <c r="N4009" t="s">
        <v>208</v>
      </c>
      <c r="O4009" t="s">
        <v>476</v>
      </c>
      <c r="P4009" t="s">
        <v>476</v>
      </c>
    </row>
    <row r="4010" spans="1:16">
      <c r="A4010" s="484" t="s">
        <v>20105</v>
      </c>
      <c r="B4010" s="485" t="s">
        <v>20104</v>
      </c>
      <c r="C4010" t="s">
        <v>20103</v>
      </c>
      <c r="D4010" t="s">
        <v>20103</v>
      </c>
      <c r="E4010" t="str">
        <f t="shared" si="62"/>
        <v>664376 - SARL CONDUITE SAINT GERMAIN</v>
      </c>
      <c r="F4010" t="s">
        <v>6491</v>
      </c>
      <c r="G4010" t="s">
        <v>20102</v>
      </c>
      <c r="I4010" t="s">
        <v>3364</v>
      </c>
      <c r="J4010" t="s">
        <v>20101</v>
      </c>
      <c r="K4010" t="s">
        <v>208</v>
      </c>
      <c r="L4010" t="s">
        <v>20100</v>
      </c>
      <c r="N4010" t="s">
        <v>208</v>
      </c>
      <c r="O4010" t="s">
        <v>476</v>
      </c>
      <c r="P4010" t="s">
        <v>476</v>
      </c>
    </row>
    <row r="4011" spans="1:16">
      <c r="A4011" s="484" t="s">
        <v>9069</v>
      </c>
      <c r="B4011" s="485" t="s">
        <v>9068</v>
      </c>
      <c r="C4011" t="s">
        <v>9067</v>
      </c>
      <c r="D4011" t="s">
        <v>9067</v>
      </c>
      <c r="E4011" t="str">
        <f t="shared" si="62"/>
        <v>112290 - TRANSFAIRE</v>
      </c>
      <c r="F4011" t="s">
        <v>2416</v>
      </c>
      <c r="G4011" t="s">
        <v>9066</v>
      </c>
      <c r="I4011" t="s">
        <v>1494</v>
      </c>
      <c r="J4011" t="s">
        <v>9065</v>
      </c>
      <c r="K4011" t="s">
        <v>9064</v>
      </c>
      <c r="L4011" t="s">
        <v>9063</v>
      </c>
      <c r="N4011" t="s">
        <v>208</v>
      </c>
      <c r="O4011" t="s">
        <v>476</v>
      </c>
      <c r="P4011" t="s">
        <v>476</v>
      </c>
    </row>
    <row r="4012" spans="1:16">
      <c r="A4012" s="484" t="s">
        <v>68287</v>
      </c>
      <c r="B4012" s="485" t="s">
        <v>68286</v>
      </c>
      <c r="C4012" t="s">
        <v>68285</v>
      </c>
      <c r="D4012" t="s">
        <v>68285</v>
      </c>
      <c r="E4012" t="str">
        <f t="shared" si="62"/>
        <v>464673 - FREE COMPETENCES</v>
      </c>
      <c r="F4012" t="s">
        <v>1808</v>
      </c>
      <c r="G4012" t="s">
        <v>54998</v>
      </c>
      <c r="I4012" t="s">
        <v>66289</v>
      </c>
      <c r="J4012" t="s">
        <v>68284</v>
      </c>
      <c r="K4012" t="s">
        <v>208</v>
      </c>
      <c r="L4012" t="s">
        <v>68283</v>
      </c>
      <c r="N4012" t="s">
        <v>208</v>
      </c>
      <c r="O4012" t="s">
        <v>476</v>
      </c>
      <c r="P4012" t="s">
        <v>476</v>
      </c>
    </row>
    <row r="4013" spans="1:16">
      <c r="A4013" s="484" t="s">
        <v>120563</v>
      </c>
      <c r="B4013" s="485" t="s">
        <v>120562</v>
      </c>
      <c r="C4013" t="s">
        <v>120561</v>
      </c>
      <c r="D4013" t="s">
        <v>120560</v>
      </c>
      <c r="E4013" t="str">
        <f t="shared" si="62"/>
        <v>396333 - AMTAB</v>
      </c>
      <c r="F4013" t="s">
        <v>1848</v>
      </c>
      <c r="G4013" t="s">
        <v>120559</v>
      </c>
      <c r="H4013" t="s">
        <v>120558</v>
      </c>
      <c r="I4013" t="s">
        <v>9102</v>
      </c>
      <c r="J4013" t="s">
        <v>120557</v>
      </c>
      <c r="K4013" t="s">
        <v>208</v>
      </c>
      <c r="L4013" t="s">
        <v>120556</v>
      </c>
      <c r="N4013" t="s">
        <v>208</v>
      </c>
      <c r="O4013" t="s">
        <v>476</v>
      </c>
      <c r="P4013" t="s">
        <v>476</v>
      </c>
    </row>
    <row r="4014" spans="1:16">
      <c r="A4014" s="484" t="s">
        <v>17923</v>
      </c>
      <c r="B4014" s="485" t="s">
        <v>17922</v>
      </c>
      <c r="C4014" t="s">
        <v>17921</v>
      </c>
      <c r="D4014" t="s">
        <v>17921</v>
      </c>
      <c r="E4014" t="str">
        <f t="shared" si="62"/>
        <v>357911 - SERVANT AGNES</v>
      </c>
      <c r="F4014" t="s">
        <v>17920</v>
      </c>
      <c r="G4014" t="s">
        <v>17919</v>
      </c>
      <c r="I4014" t="s">
        <v>12601</v>
      </c>
      <c r="J4014" t="s">
        <v>17918</v>
      </c>
      <c r="K4014" t="s">
        <v>17917</v>
      </c>
      <c r="L4014" t="s">
        <v>17916</v>
      </c>
      <c r="N4014" t="s">
        <v>208</v>
      </c>
      <c r="O4014" t="s">
        <v>476</v>
      </c>
      <c r="P4014" t="s">
        <v>476</v>
      </c>
    </row>
    <row r="4015" spans="1:16">
      <c r="A4015" s="484" t="s">
        <v>122946</v>
      </c>
      <c r="B4015" s="485" t="s">
        <v>122945</v>
      </c>
      <c r="C4015" t="s">
        <v>122944</v>
      </c>
      <c r="D4015" t="s">
        <v>122943</v>
      </c>
      <c r="E4015" t="str">
        <f t="shared" si="62"/>
        <v>119090 - ADPC 33</v>
      </c>
      <c r="F4015" t="s">
        <v>7556</v>
      </c>
      <c r="G4015" t="s">
        <v>122942</v>
      </c>
      <c r="I4015" t="s">
        <v>749</v>
      </c>
      <c r="J4015" t="s">
        <v>122941</v>
      </c>
      <c r="K4015" t="s">
        <v>208</v>
      </c>
      <c r="L4015" t="s">
        <v>122940</v>
      </c>
      <c r="N4015" t="s">
        <v>208</v>
      </c>
      <c r="O4015" t="s">
        <v>476</v>
      </c>
      <c r="P4015" t="s">
        <v>476</v>
      </c>
    </row>
    <row r="4016" spans="1:16">
      <c r="A4016" s="484" t="s">
        <v>123235</v>
      </c>
      <c r="B4016" s="485" t="s">
        <v>123234</v>
      </c>
      <c r="C4016" t="s">
        <v>123233</v>
      </c>
      <c r="D4016" t="s">
        <v>123232</v>
      </c>
      <c r="E4016" t="str">
        <f t="shared" si="62"/>
        <v>570709 - APHIF</v>
      </c>
      <c r="F4016" t="s">
        <v>571</v>
      </c>
      <c r="G4016" t="s">
        <v>15579</v>
      </c>
      <c r="H4016" t="s">
        <v>15578</v>
      </c>
      <c r="I4016" t="s">
        <v>626</v>
      </c>
      <c r="J4016" t="s">
        <v>123231</v>
      </c>
      <c r="K4016" t="s">
        <v>123230</v>
      </c>
      <c r="L4016" t="s">
        <v>123229</v>
      </c>
      <c r="N4016" t="s">
        <v>208</v>
      </c>
      <c r="O4016" t="s">
        <v>476</v>
      </c>
      <c r="P4016" t="s">
        <v>476</v>
      </c>
    </row>
    <row r="4017" spans="1:16">
      <c r="A4017" s="484" t="s">
        <v>123174</v>
      </c>
      <c r="B4017" s="485" t="s">
        <v>123173</v>
      </c>
      <c r="C4017" t="s">
        <v>123172</v>
      </c>
      <c r="D4017" t="s">
        <v>123171</v>
      </c>
      <c r="E4017" t="str">
        <f t="shared" si="62"/>
        <v>342142 - ARFI</v>
      </c>
      <c r="F4017" t="s">
        <v>6359</v>
      </c>
      <c r="G4017" t="s">
        <v>123170</v>
      </c>
      <c r="I4017" t="s">
        <v>20675</v>
      </c>
      <c r="K4017" t="s">
        <v>208</v>
      </c>
      <c r="L4017" t="s">
        <v>123169</v>
      </c>
      <c r="N4017" t="s">
        <v>208</v>
      </c>
      <c r="O4017" t="s">
        <v>476</v>
      </c>
      <c r="P4017" t="s">
        <v>476</v>
      </c>
    </row>
    <row r="4018" spans="1:16">
      <c r="A4018" s="484" t="s">
        <v>68641</v>
      </c>
      <c r="B4018" s="485" t="s">
        <v>68640</v>
      </c>
      <c r="C4018" t="s">
        <v>68639</v>
      </c>
      <c r="D4018" t="s">
        <v>68638</v>
      </c>
      <c r="E4018" t="str">
        <f t="shared" si="62"/>
        <v>681003 - FDS LE THOR</v>
      </c>
      <c r="F4018" t="s">
        <v>3619</v>
      </c>
      <c r="G4018" t="s">
        <v>68637</v>
      </c>
      <c r="H4018" t="s">
        <v>68636</v>
      </c>
      <c r="I4018" t="s">
        <v>68635</v>
      </c>
      <c r="J4018" t="s">
        <v>68634</v>
      </c>
      <c r="K4018" t="s">
        <v>208</v>
      </c>
      <c r="L4018" t="s">
        <v>68633</v>
      </c>
      <c r="N4018" t="s">
        <v>208</v>
      </c>
      <c r="O4018" t="s">
        <v>476</v>
      </c>
      <c r="P4018" t="s">
        <v>476</v>
      </c>
    </row>
    <row r="4019" spans="1:16">
      <c r="A4019" s="484" t="s">
        <v>26657</v>
      </c>
      <c r="B4019" s="485" t="s">
        <v>26656</v>
      </c>
      <c r="C4019" t="s">
        <v>26655</v>
      </c>
      <c r="D4019" t="s">
        <v>26655</v>
      </c>
      <c r="E4019" t="str">
        <f t="shared" si="62"/>
        <v>123675 - PRAYEZ PASCAL</v>
      </c>
      <c r="F4019" t="s">
        <v>1513</v>
      </c>
      <c r="G4019" t="s">
        <v>26654</v>
      </c>
      <c r="I4019" t="s">
        <v>1799</v>
      </c>
      <c r="K4019" t="s">
        <v>26653</v>
      </c>
      <c r="L4019" t="s">
        <v>26652</v>
      </c>
      <c r="N4019" t="s">
        <v>208</v>
      </c>
      <c r="O4019" t="s">
        <v>476</v>
      </c>
      <c r="P4019" t="s">
        <v>476</v>
      </c>
    </row>
    <row r="4020" spans="1:16">
      <c r="A4020" s="484" t="s">
        <v>23475</v>
      </c>
      <c r="B4020" s="485" t="s">
        <v>23474</v>
      </c>
      <c r="C4020" t="s">
        <v>23473</v>
      </c>
      <c r="D4020" t="s">
        <v>23472</v>
      </c>
      <c r="E4020" t="str">
        <f t="shared" si="62"/>
        <v>293969 - RSI</v>
      </c>
      <c r="F4020" t="s">
        <v>7987</v>
      </c>
      <c r="G4020" t="s">
        <v>23471</v>
      </c>
      <c r="I4020" t="s">
        <v>11273</v>
      </c>
      <c r="K4020" t="s">
        <v>208</v>
      </c>
      <c r="L4020" t="s">
        <v>23470</v>
      </c>
      <c r="N4020" t="s">
        <v>208</v>
      </c>
      <c r="O4020" t="s">
        <v>476</v>
      </c>
      <c r="P4020" t="s">
        <v>476</v>
      </c>
    </row>
    <row r="4021" spans="1:16">
      <c r="A4021" s="484" t="s">
        <v>8191</v>
      </c>
      <c r="B4021" s="485" t="s">
        <v>8190</v>
      </c>
      <c r="C4021" t="s">
        <v>8189</v>
      </c>
      <c r="D4021" t="s">
        <v>8188</v>
      </c>
      <c r="E4021" t="str">
        <f t="shared" si="62"/>
        <v>141872 - UDPS 75</v>
      </c>
      <c r="F4021" t="s">
        <v>4979</v>
      </c>
      <c r="G4021" t="s">
        <v>4826</v>
      </c>
      <c r="H4021" t="s">
        <v>4825</v>
      </c>
      <c r="I4021" t="s">
        <v>4824</v>
      </c>
      <c r="J4021" t="s">
        <v>4823</v>
      </c>
      <c r="K4021" t="s">
        <v>208</v>
      </c>
      <c r="L4021" t="s">
        <v>8187</v>
      </c>
      <c r="N4021" t="s">
        <v>208</v>
      </c>
      <c r="O4021" t="s">
        <v>476</v>
      </c>
      <c r="P4021" t="s">
        <v>476</v>
      </c>
    </row>
    <row r="4022" spans="1:16">
      <c r="A4022" s="484" t="s">
        <v>63133</v>
      </c>
      <c r="B4022" s="485" t="s">
        <v>63132</v>
      </c>
      <c r="C4022" t="s">
        <v>63131</v>
      </c>
      <c r="D4022" t="s">
        <v>63131</v>
      </c>
      <c r="E4022" t="str">
        <f t="shared" si="62"/>
        <v>446968 - GRYSON HAVET ANNICK</v>
      </c>
      <c r="F4022" t="s">
        <v>63130</v>
      </c>
      <c r="G4022" t="s">
        <v>63129</v>
      </c>
      <c r="I4022" t="s">
        <v>1148</v>
      </c>
      <c r="K4022" t="s">
        <v>208</v>
      </c>
      <c r="L4022" t="s">
        <v>63128</v>
      </c>
      <c r="N4022" t="s">
        <v>208</v>
      </c>
      <c r="O4022" t="s">
        <v>476</v>
      </c>
      <c r="P4022" t="s">
        <v>476</v>
      </c>
    </row>
    <row r="4023" spans="1:16">
      <c r="A4023" s="484" t="s">
        <v>70963</v>
      </c>
      <c r="B4023" s="485" t="s">
        <v>70962</v>
      </c>
      <c r="C4023" t="s">
        <v>70961</v>
      </c>
      <c r="D4023" t="s">
        <v>70961</v>
      </c>
      <c r="E4023" t="str">
        <f t="shared" si="62"/>
        <v>459537 - FORMACTION PARTENAIRES</v>
      </c>
      <c r="F4023" t="s">
        <v>27150</v>
      </c>
      <c r="G4023" t="s">
        <v>70960</v>
      </c>
      <c r="I4023" t="s">
        <v>802</v>
      </c>
      <c r="J4023" t="s">
        <v>70959</v>
      </c>
      <c r="K4023" t="s">
        <v>70958</v>
      </c>
      <c r="L4023" t="s">
        <v>70957</v>
      </c>
      <c r="N4023" t="s">
        <v>208</v>
      </c>
      <c r="O4023" t="s">
        <v>476</v>
      </c>
      <c r="P4023" t="s">
        <v>476</v>
      </c>
    </row>
    <row r="4024" spans="1:16">
      <c r="A4024" s="484" t="s">
        <v>33527</v>
      </c>
      <c r="B4024" s="485" t="s">
        <v>33526</v>
      </c>
      <c r="C4024" t="s">
        <v>33525</v>
      </c>
      <c r="D4024" t="s">
        <v>33525</v>
      </c>
      <c r="E4024" t="str">
        <f t="shared" si="62"/>
        <v>259317 - NEXT MEDIA</v>
      </c>
      <c r="F4024" t="s">
        <v>1037</v>
      </c>
      <c r="G4024" t="s">
        <v>33524</v>
      </c>
      <c r="H4024" t="s">
        <v>33523</v>
      </c>
      <c r="I4024" t="s">
        <v>1678</v>
      </c>
      <c r="J4024" t="s">
        <v>33522</v>
      </c>
      <c r="K4024" t="s">
        <v>208</v>
      </c>
      <c r="L4024" t="s">
        <v>33521</v>
      </c>
      <c r="N4024" t="s">
        <v>208</v>
      </c>
      <c r="O4024" t="s">
        <v>476</v>
      </c>
      <c r="P4024" t="s">
        <v>476</v>
      </c>
    </row>
    <row r="4025" spans="1:16">
      <c r="A4025" s="484" t="s">
        <v>64182</v>
      </c>
      <c r="B4025" s="485" t="s">
        <v>64181</v>
      </c>
      <c r="C4025" t="s">
        <v>64180</v>
      </c>
      <c r="D4025" t="s">
        <v>64179</v>
      </c>
      <c r="E4025" t="str">
        <f t="shared" si="62"/>
        <v>14953 - GEFG</v>
      </c>
      <c r="F4025" t="s">
        <v>2732</v>
      </c>
      <c r="G4025" t="s">
        <v>64178</v>
      </c>
      <c r="I4025" t="s">
        <v>15946</v>
      </c>
      <c r="K4025" t="s">
        <v>64177</v>
      </c>
      <c r="L4025" t="s">
        <v>64176</v>
      </c>
      <c r="N4025" t="s">
        <v>208</v>
      </c>
      <c r="O4025" t="s">
        <v>476</v>
      </c>
      <c r="P4025" t="s">
        <v>476</v>
      </c>
    </row>
    <row r="4026" spans="1:16">
      <c r="A4026" s="484" t="s">
        <v>105259</v>
      </c>
      <c r="B4026" s="485" t="s">
        <v>105258</v>
      </c>
      <c r="C4026" t="s">
        <v>105257</v>
      </c>
      <c r="D4026" t="s">
        <v>105256</v>
      </c>
      <c r="E4026" t="str">
        <f t="shared" si="62"/>
        <v>130667 - CEP CICAT DEPARTEMENT FORMATION ECKBOLSHEIM</v>
      </c>
      <c r="F4026" t="s">
        <v>1857</v>
      </c>
      <c r="G4026" t="s">
        <v>105255</v>
      </c>
      <c r="I4026" t="s">
        <v>42163</v>
      </c>
      <c r="J4026" t="s">
        <v>105254</v>
      </c>
      <c r="K4026" t="s">
        <v>208</v>
      </c>
      <c r="L4026" t="s">
        <v>105253</v>
      </c>
      <c r="N4026" t="s">
        <v>208</v>
      </c>
      <c r="O4026" t="s">
        <v>476</v>
      </c>
      <c r="P4026" t="s">
        <v>476</v>
      </c>
    </row>
    <row r="4027" spans="1:16">
      <c r="A4027" s="484" t="s">
        <v>93329</v>
      </c>
      <c r="B4027" s="485" t="s">
        <v>93328</v>
      </c>
      <c r="C4027" t="s">
        <v>93327</v>
      </c>
      <c r="D4027" t="s">
        <v>93326</v>
      </c>
      <c r="E4027" t="str">
        <f t="shared" si="62"/>
        <v>312617 - CR SPT BFC</v>
      </c>
      <c r="F4027" t="s">
        <v>1077</v>
      </c>
      <c r="G4027" t="s">
        <v>83196</v>
      </c>
      <c r="H4027" t="s">
        <v>83195</v>
      </c>
      <c r="I4027" t="s">
        <v>2666</v>
      </c>
      <c r="J4027" t="s">
        <v>93325</v>
      </c>
      <c r="K4027" t="s">
        <v>208</v>
      </c>
      <c r="L4027" t="s">
        <v>93324</v>
      </c>
      <c r="N4027" t="s">
        <v>208</v>
      </c>
      <c r="O4027" t="s">
        <v>476</v>
      </c>
      <c r="P4027" t="s">
        <v>476</v>
      </c>
    </row>
    <row r="4028" spans="1:16">
      <c r="A4028" s="484" t="s">
        <v>5271</v>
      </c>
      <c r="B4028" s="485" t="s">
        <v>5270</v>
      </c>
      <c r="C4028" t="s">
        <v>5269</v>
      </c>
      <c r="D4028" t="s">
        <v>5268</v>
      </c>
      <c r="E4028" t="str">
        <f t="shared" si="62"/>
        <v>369998 - UP UZES</v>
      </c>
      <c r="F4028" t="s">
        <v>581</v>
      </c>
      <c r="G4028" t="s">
        <v>5267</v>
      </c>
      <c r="I4028" t="s">
        <v>5266</v>
      </c>
      <c r="J4028" t="s">
        <v>5265</v>
      </c>
      <c r="K4028" t="s">
        <v>208</v>
      </c>
      <c r="L4028" t="s">
        <v>5264</v>
      </c>
      <c r="N4028" t="s">
        <v>207</v>
      </c>
      <c r="O4028" t="s">
        <v>476</v>
      </c>
      <c r="P4028" t="s">
        <v>476</v>
      </c>
    </row>
    <row r="4029" spans="1:16">
      <c r="A4029" s="484" t="s">
        <v>24790</v>
      </c>
      <c r="B4029" s="485" t="s">
        <v>24789</v>
      </c>
      <c r="C4029" t="s">
        <v>24788</v>
      </c>
      <c r="D4029" t="s">
        <v>24788</v>
      </c>
      <c r="E4029" t="str">
        <f t="shared" si="62"/>
        <v>655090 - PULIDORI SYLVIE</v>
      </c>
      <c r="F4029" t="s">
        <v>24627</v>
      </c>
      <c r="G4029" t="s">
        <v>24787</v>
      </c>
      <c r="I4029" t="s">
        <v>24786</v>
      </c>
      <c r="J4029" t="s">
        <v>24785</v>
      </c>
      <c r="K4029" t="s">
        <v>208</v>
      </c>
      <c r="L4029" t="s">
        <v>24784</v>
      </c>
      <c r="N4029" t="s">
        <v>208</v>
      </c>
      <c r="O4029" t="s">
        <v>476</v>
      </c>
      <c r="P4029" t="s">
        <v>476</v>
      </c>
    </row>
    <row r="4030" spans="1:16">
      <c r="A4030" s="484" t="s">
        <v>32003</v>
      </c>
      <c r="B4030" s="485" t="s">
        <v>32002</v>
      </c>
      <c r="C4030" t="s">
        <v>32001</v>
      </c>
      <c r="D4030" t="s">
        <v>32000</v>
      </c>
      <c r="E4030" t="str">
        <f t="shared" si="62"/>
        <v>118291 - OTDIF</v>
      </c>
      <c r="F4030" t="s">
        <v>1352</v>
      </c>
      <c r="G4030" t="s">
        <v>31999</v>
      </c>
      <c r="I4030" t="s">
        <v>31998</v>
      </c>
      <c r="J4030" t="s">
        <v>31997</v>
      </c>
      <c r="K4030" t="s">
        <v>208</v>
      </c>
      <c r="L4030" t="s">
        <v>31996</v>
      </c>
      <c r="N4030" t="s">
        <v>208</v>
      </c>
      <c r="O4030" t="s">
        <v>476</v>
      </c>
      <c r="P4030" t="s">
        <v>476</v>
      </c>
    </row>
    <row r="4031" spans="1:16">
      <c r="A4031" s="484" t="s">
        <v>114558</v>
      </c>
      <c r="B4031" s="485" t="s">
        <v>114557</v>
      </c>
      <c r="C4031" t="s">
        <v>114556</v>
      </c>
      <c r="D4031" t="s">
        <v>114556</v>
      </c>
      <c r="E4031" t="str">
        <f t="shared" si="62"/>
        <v>504830 - BEAUSSIEU MOULIS NATHALIE OLIVIA</v>
      </c>
      <c r="F4031" t="s">
        <v>1568</v>
      </c>
      <c r="G4031" t="s">
        <v>114555</v>
      </c>
      <c r="H4031" t="s">
        <v>114554</v>
      </c>
      <c r="I4031" t="s">
        <v>3438</v>
      </c>
      <c r="J4031" t="s">
        <v>114553</v>
      </c>
      <c r="K4031" t="s">
        <v>208</v>
      </c>
      <c r="L4031" t="s">
        <v>114552</v>
      </c>
      <c r="N4031" t="s">
        <v>208</v>
      </c>
      <c r="O4031" t="s">
        <v>476</v>
      </c>
      <c r="P4031" t="s">
        <v>476</v>
      </c>
    </row>
    <row r="4032" spans="1:16">
      <c r="A4032" s="484" t="s">
        <v>36864</v>
      </c>
      <c r="B4032" s="485" t="s">
        <v>36853</v>
      </c>
      <c r="C4032" t="s">
        <v>36858</v>
      </c>
      <c r="D4032" t="s">
        <v>36863</v>
      </c>
      <c r="E4032" t="str">
        <f t="shared" si="62"/>
        <v>575343 - MENWAY CONSEIL METZ</v>
      </c>
      <c r="F4032" t="s">
        <v>1513</v>
      </c>
      <c r="G4032" t="s">
        <v>36862</v>
      </c>
      <c r="I4032" t="s">
        <v>771</v>
      </c>
      <c r="J4032" t="s">
        <v>36861</v>
      </c>
      <c r="K4032" t="s">
        <v>208</v>
      </c>
      <c r="L4032" t="s">
        <v>36860</v>
      </c>
      <c r="N4032" t="s">
        <v>208</v>
      </c>
      <c r="O4032" t="s">
        <v>476</v>
      </c>
      <c r="P4032" t="s">
        <v>476</v>
      </c>
    </row>
    <row r="4033" spans="1:16">
      <c r="A4033" s="484" t="s">
        <v>36859</v>
      </c>
      <c r="B4033" s="485" t="s">
        <v>36853</v>
      </c>
      <c r="C4033" t="s">
        <v>36858</v>
      </c>
      <c r="D4033" t="s">
        <v>36857</v>
      </c>
      <c r="E4033" t="str">
        <f t="shared" si="62"/>
        <v>654644 - MENWAY CONSEIL PARIS 08</v>
      </c>
      <c r="F4033" t="s">
        <v>6232</v>
      </c>
      <c r="G4033" t="s">
        <v>36856</v>
      </c>
      <c r="I4033" t="s">
        <v>626</v>
      </c>
      <c r="K4033" t="s">
        <v>208</v>
      </c>
      <c r="L4033" t="s">
        <v>36855</v>
      </c>
      <c r="N4033" t="s">
        <v>208</v>
      </c>
      <c r="O4033" t="s">
        <v>476</v>
      </c>
      <c r="P4033" t="s">
        <v>476</v>
      </c>
    </row>
    <row r="4034" spans="1:16">
      <c r="A4034" s="484" t="s">
        <v>36869</v>
      </c>
      <c r="B4034" s="485" t="s">
        <v>36853</v>
      </c>
      <c r="C4034" t="s">
        <v>36858</v>
      </c>
      <c r="D4034" t="s">
        <v>36868</v>
      </c>
      <c r="E4034" t="str">
        <f t="shared" ref="E4034:E4097" si="63">_xlfn.CONCAT(L4034," - ",D4034)</f>
        <v>574430 - MENWAY CONSEIL LYON</v>
      </c>
      <c r="F4034" t="s">
        <v>1710</v>
      </c>
      <c r="G4034" t="s">
        <v>36867</v>
      </c>
      <c r="I4034" t="s">
        <v>802</v>
      </c>
      <c r="J4034" t="s">
        <v>36866</v>
      </c>
      <c r="K4034" t="s">
        <v>208</v>
      </c>
      <c r="L4034" t="s">
        <v>36865</v>
      </c>
      <c r="N4034" t="s">
        <v>208</v>
      </c>
      <c r="O4034" t="s">
        <v>476</v>
      </c>
      <c r="P4034" t="s">
        <v>476</v>
      </c>
    </row>
    <row r="4035" spans="1:16">
      <c r="A4035" s="484" t="s">
        <v>36854</v>
      </c>
      <c r="B4035" s="485" t="s">
        <v>36853</v>
      </c>
      <c r="C4035" t="s">
        <v>36852</v>
      </c>
      <c r="D4035" t="s">
        <v>36851</v>
      </c>
      <c r="E4035" t="str">
        <f t="shared" si="63"/>
        <v>665678 - MENWAY CONSEIL - LATITUDE RH VILLENEUVE D ASCQ</v>
      </c>
      <c r="F4035" t="s">
        <v>613</v>
      </c>
      <c r="G4035" t="s">
        <v>36850</v>
      </c>
      <c r="I4035" t="s">
        <v>1148</v>
      </c>
      <c r="J4035" t="s">
        <v>36849</v>
      </c>
      <c r="K4035" t="s">
        <v>208</v>
      </c>
      <c r="L4035" t="s">
        <v>36848</v>
      </c>
      <c r="N4035" t="s">
        <v>208</v>
      </c>
      <c r="O4035" t="s">
        <v>476</v>
      </c>
      <c r="P4035" t="s">
        <v>476</v>
      </c>
    </row>
    <row r="4036" spans="1:16">
      <c r="A4036" s="484" t="s">
        <v>107424</v>
      </c>
      <c r="B4036" s="485" t="s">
        <v>107423</v>
      </c>
      <c r="C4036" t="s">
        <v>107422</v>
      </c>
      <c r="D4036" t="s">
        <v>107421</v>
      </c>
      <c r="E4036" t="str">
        <f t="shared" si="63"/>
        <v>176862 - CFPR</v>
      </c>
      <c r="F4036" t="s">
        <v>4583</v>
      </c>
      <c r="G4036" t="s">
        <v>107420</v>
      </c>
      <c r="I4036" t="s">
        <v>9243</v>
      </c>
      <c r="J4036" t="s">
        <v>107419</v>
      </c>
      <c r="K4036" t="s">
        <v>208</v>
      </c>
      <c r="L4036" t="s">
        <v>107418</v>
      </c>
      <c r="N4036" t="s">
        <v>208</v>
      </c>
      <c r="O4036" t="s">
        <v>476</v>
      </c>
      <c r="P4036" t="s">
        <v>476</v>
      </c>
    </row>
    <row r="4037" spans="1:16">
      <c r="A4037" s="484" t="s">
        <v>109741</v>
      </c>
      <c r="B4037" s="485" t="s">
        <v>109740</v>
      </c>
      <c r="C4037" t="s">
        <v>109739</v>
      </c>
      <c r="D4037" t="s">
        <v>109739</v>
      </c>
      <c r="E4037" t="str">
        <f t="shared" si="63"/>
        <v>456433 - CARRIERES CONSEIL CONSULTANTS</v>
      </c>
      <c r="F4037" t="s">
        <v>109738</v>
      </c>
      <c r="G4037" t="s">
        <v>109737</v>
      </c>
      <c r="I4037" t="s">
        <v>1406</v>
      </c>
      <c r="J4037" t="s">
        <v>109736</v>
      </c>
      <c r="K4037" t="s">
        <v>208</v>
      </c>
      <c r="L4037" t="s">
        <v>109735</v>
      </c>
      <c r="N4037" t="s">
        <v>208</v>
      </c>
      <c r="O4037" t="s">
        <v>476</v>
      </c>
      <c r="P4037" t="s">
        <v>476</v>
      </c>
    </row>
    <row r="4038" spans="1:16">
      <c r="A4038" s="484" t="s">
        <v>33633</v>
      </c>
      <c r="B4038" s="485" t="s">
        <v>33632</v>
      </c>
      <c r="C4038" t="s">
        <v>33631</v>
      </c>
      <c r="D4038" t="s">
        <v>33631</v>
      </c>
      <c r="E4038" t="str">
        <f t="shared" si="63"/>
        <v>285146 - NEWAC</v>
      </c>
      <c r="F4038" t="s">
        <v>2416</v>
      </c>
      <c r="G4038" t="s">
        <v>33630</v>
      </c>
      <c r="H4038" t="s">
        <v>33629</v>
      </c>
      <c r="I4038" t="s">
        <v>1312</v>
      </c>
      <c r="J4038" t="s">
        <v>33628</v>
      </c>
      <c r="K4038" t="s">
        <v>208</v>
      </c>
      <c r="L4038" t="s">
        <v>33627</v>
      </c>
      <c r="N4038" t="s">
        <v>208</v>
      </c>
      <c r="O4038" t="s">
        <v>476</v>
      </c>
      <c r="P4038" t="s">
        <v>476</v>
      </c>
    </row>
    <row r="4039" spans="1:16">
      <c r="A4039" s="484" t="s">
        <v>72947</v>
      </c>
      <c r="B4039" s="485" t="s">
        <v>72946</v>
      </c>
      <c r="C4039" t="s">
        <v>72945</v>
      </c>
      <c r="D4039" t="s">
        <v>72944</v>
      </c>
      <c r="E4039" t="str">
        <f t="shared" si="63"/>
        <v>397799 - FNADEPA</v>
      </c>
      <c r="F4039" t="s">
        <v>6245</v>
      </c>
      <c r="G4039" t="s">
        <v>72943</v>
      </c>
      <c r="I4039" t="s">
        <v>4824</v>
      </c>
      <c r="J4039" t="s">
        <v>72942</v>
      </c>
      <c r="K4039" t="s">
        <v>72941</v>
      </c>
      <c r="L4039" t="s">
        <v>72940</v>
      </c>
      <c r="N4039" t="s">
        <v>208</v>
      </c>
      <c r="O4039" t="s">
        <v>476</v>
      </c>
      <c r="P4039" t="s">
        <v>476</v>
      </c>
    </row>
    <row r="4040" spans="1:16">
      <c r="A4040" s="484" t="s">
        <v>63804</v>
      </c>
      <c r="B4040" s="485" t="s">
        <v>63803</v>
      </c>
      <c r="C4040" t="s">
        <v>63802</v>
      </c>
      <c r="D4040" t="s">
        <v>63801</v>
      </c>
      <c r="E4040" t="str">
        <f t="shared" si="63"/>
        <v>264088 - GEPSO</v>
      </c>
      <c r="F4040" t="s">
        <v>6072</v>
      </c>
      <c r="G4040" t="s">
        <v>63800</v>
      </c>
      <c r="I4040" t="s">
        <v>626</v>
      </c>
      <c r="J4040" t="s">
        <v>63799</v>
      </c>
      <c r="K4040" t="s">
        <v>208</v>
      </c>
      <c r="L4040" t="s">
        <v>63798</v>
      </c>
      <c r="N4040" t="s">
        <v>208</v>
      </c>
      <c r="O4040" t="s">
        <v>476</v>
      </c>
      <c r="P4040" t="s">
        <v>476</v>
      </c>
    </row>
    <row r="4041" spans="1:16">
      <c r="A4041" s="484" t="s">
        <v>133289</v>
      </c>
      <c r="B4041" s="485" t="s">
        <v>50557</v>
      </c>
      <c r="C4041" t="s">
        <v>133288</v>
      </c>
      <c r="D4041" t="s">
        <v>133287</v>
      </c>
      <c r="E4041" t="str">
        <f t="shared" si="63"/>
        <v>148880 - AFTEC RENNES</v>
      </c>
      <c r="F4041" t="s">
        <v>6481</v>
      </c>
      <c r="G4041" t="s">
        <v>133286</v>
      </c>
      <c r="H4041" t="s">
        <v>133285</v>
      </c>
      <c r="I4041" t="s">
        <v>3364</v>
      </c>
      <c r="J4041" t="s">
        <v>133284</v>
      </c>
      <c r="K4041" t="s">
        <v>208</v>
      </c>
      <c r="L4041" t="s">
        <v>133283</v>
      </c>
      <c r="N4041" t="s">
        <v>207</v>
      </c>
      <c r="O4041" t="s">
        <v>476</v>
      </c>
      <c r="P4041" t="s">
        <v>476</v>
      </c>
    </row>
    <row r="4042" spans="1:16">
      <c r="A4042" s="484" t="s">
        <v>133299</v>
      </c>
      <c r="B4042" s="485" t="s">
        <v>50557</v>
      </c>
      <c r="C4042" t="s">
        <v>133288</v>
      </c>
      <c r="D4042" t="s">
        <v>133298</v>
      </c>
      <c r="E4042" t="str">
        <f t="shared" si="63"/>
        <v>677190 - AFTEC BRUZ</v>
      </c>
      <c r="F4042" t="s">
        <v>11500</v>
      </c>
      <c r="G4042" t="s">
        <v>133297</v>
      </c>
      <c r="H4042" t="s">
        <v>133296</v>
      </c>
      <c r="I4042" t="s">
        <v>13993</v>
      </c>
      <c r="J4042" t="s">
        <v>133284</v>
      </c>
      <c r="K4042" t="s">
        <v>208</v>
      </c>
      <c r="L4042" t="s">
        <v>133295</v>
      </c>
      <c r="N4042" t="s">
        <v>207</v>
      </c>
      <c r="O4042" t="s">
        <v>476</v>
      </c>
      <c r="P4042" t="s">
        <v>476</v>
      </c>
    </row>
    <row r="4043" spans="1:16">
      <c r="A4043" s="484" t="s">
        <v>133294</v>
      </c>
      <c r="B4043" s="485" t="s">
        <v>50557</v>
      </c>
      <c r="C4043" t="s">
        <v>133288</v>
      </c>
      <c r="D4043" t="s">
        <v>133293</v>
      </c>
      <c r="E4043" t="str">
        <f t="shared" si="63"/>
        <v>630317 - AFTEC CHANGE</v>
      </c>
      <c r="F4043" t="s">
        <v>9781</v>
      </c>
      <c r="G4043" t="s">
        <v>133292</v>
      </c>
      <c r="I4043" t="s">
        <v>22166</v>
      </c>
      <c r="J4043" t="s">
        <v>133291</v>
      </c>
      <c r="K4043" t="s">
        <v>208</v>
      </c>
      <c r="L4043" t="s">
        <v>133290</v>
      </c>
      <c r="N4043" t="s">
        <v>207</v>
      </c>
      <c r="O4043" t="s">
        <v>476</v>
      </c>
      <c r="P4043" t="s">
        <v>476</v>
      </c>
    </row>
    <row r="4044" spans="1:16">
      <c r="A4044" s="484" t="s">
        <v>50558</v>
      </c>
      <c r="B4044" s="485" t="s">
        <v>50557</v>
      </c>
      <c r="C4044" t="s">
        <v>50556</v>
      </c>
      <c r="D4044" t="s">
        <v>50555</v>
      </c>
      <c r="E4044" t="str">
        <f t="shared" si="63"/>
        <v>679719 - IPAC BACHELOR AFTEC PLESCOP</v>
      </c>
      <c r="F4044" t="s">
        <v>2219</v>
      </c>
      <c r="G4044" t="s">
        <v>50554</v>
      </c>
      <c r="H4044" t="s">
        <v>50553</v>
      </c>
      <c r="I4044" t="s">
        <v>36441</v>
      </c>
      <c r="J4044" t="s">
        <v>50552</v>
      </c>
      <c r="K4044" t="s">
        <v>208</v>
      </c>
      <c r="L4044" t="s">
        <v>50551</v>
      </c>
      <c r="N4044" t="s">
        <v>208</v>
      </c>
      <c r="O4044" t="s">
        <v>476</v>
      </c>
      <c r="P4044" t="s">
        <v>476</v>
      </c>
    </row>
    <row r="4045" spans="1:16">
      <c r="A4045" s="484" t="s">
        <v>79557</v>
      </c>
      <c r="B4045" s="485" t="s">
        <v>79556</v>
      </c>
      <c r="C4045" t="s">
        <v>79555</v>
      </c>
      <c r="D4045" t="s">
        <v>79555</v>
      </c>
      <c r="E4045" t="str">
        <f t="shared" si="63"/>
        <v>632004 - ENSUP</v>
      </c>
      <c r="F4045" t="s">
        <v>17023</v>
      </c>
      <c r="G4045" t="s">
        <v>79554</v>
      </c>
      <c r="I4045" t="s">
        <v>16705</v>
      </c>
      <c r="J4045" t="s">
        <v>79553</v>
      </c>
      <c r="K4045" t="s">
        <v>208</v>
      </c>
      <c r="L4045" t="s">
        <v>79552</v>
      </c>
      <c r="N4045" t="s">
        <v>207</v>
      </c>
      <c r="O4045" t="s">
        <v>476</v>
      </c>
      <c r="P4045" t="s">
        <v>476</v>
      </c>
    </row>
    <row r="4046" spans="1:16">
      <c r="A4046" s="484" t="s">
        <v>32031</v>
      </c>
      <c r="B4046" s="485" t="s">
        <v>32030</v>
      </c>
      <c r="C4046" t="s">
        <v>32029</v>
      </c>
      <c r="D4046" t="s">
        <v>32028</v>
      </c>
      <c r="E4046" t="str">
        <f t="shared" si="63"/>
        <v>495839 - ONREK</v>
      </c>
      <c r="F4046" t="s">
        <v>4647</v>
      </c>
      <c r="G4046" t="s">
        <v>32027</v>
      </c>
      <c r="I4046" t="s">
        <v>5289</v>
      </c>
      <c r="J4046" t="s">
        <v>32026</v>
      </c>
      <c r="K4046" t="s">
        <v>208</v>
      </c>
      <c r="L4046" t="s">
        <v>32025</v>
      </c>
      <c r="N4046" t="s">
        <v>208</v>
      </c>
      <c r="O4046" t="s">
        <v>476</v>
      </c>
      <c r="P4046" t="s">
        <v>476</v>
      </c>
    </row>
    <row r="4047" spans="1:16">
      <c r="A4047" s="484" t="s">
        <v>119603</v>
      </c>
      <c r="B4047" s="485" t="s">
        <v>119602</v>
      </c>
      <c r="C4047" t="s">
        <v>119601</v>
      </c>
      <c r="D4047" t="s">
        <v>119600</v>
      </c>
      <c r="E4047" t="str">
        <f t="shared" si="63"/>
        <v>472426 - ASFONA</v>
      </c>
      <c r="F4047" t="s">
        <v>7978</v>
      </c>
      <c r="G4047" t="s">
        <v>119599</v>
      </c>
      <c r="H4047" t="s">
        <v>119598</v>
      </c>
      <c r="I4047" t="s">
        <v>119597</v>
      </c>
      <c r="J4047" t="s">
        <v>119596</v>
      </c>
      <c r="K4047" t="s">
        <v>208</v>
      </c>
      <c r="L4047" t="s">
        <v>119595</v>
      </c>
      <c r="N4047" t="s">
        <v>208</v>
      </c>
      <c r="O4047" t="s">
        <v>476</v>
      </c>
      <c r="P4047" t="s">
        <v>476</v>
      </c>
    </row>
    <row r="4048" spans="1:16">
      <c r="A4048" s="484" t="s">
        <v>93695</v>
      </c>
      <c r="B4048" s="485" t="s">
        <v>93694</v>
      </c>
      <c r="C4048" t="s">
        <v>93693</v>
      </c>
      <c r="D4048" t="s">
        <v>93692</v>
      </c>
      <c r="E4048" t="str">
        <f t="shared" si="63"/>
        <v>411139 - CROIX BLANCHE SECOURISME FRANCAIS NANTES</v>
      </c>
      <c r="G4048" t="s">
        <v>93691</v>
      </c>
      <c r="I4048" t="s">
        <v>1837</v>
      </c>
      <c r="J4048" t="s">
        <v>93690</v>
      </c>
      <c r="K4048" t="s">
        <v>208</v>
      </c>
      <c r="L4048" t="s">
        <v>93689</v>
      </c>
      <c r="N4048" t="s">
        <v>208</v>
      </c>
      <c r="O4048" t="s">
        <v>476</v>
      </c>
      <c r="P4048" t="s">
        <v>476</v>
      </c>
    </row>
    <row r="4049" spans="1:16">
      <c r="A4049" s="484" t="s">
        <v>94682</v>
      </c>
      <c r="B4049" s="485" t="s">
        <v>94681</v>
      </c>
      <c r="C4049" t="s">
        <v>94680</v>
      </c>
      <c r="D4049" t="s">
        <v>94679</v>
      </c>
      <c r="E4049" t="str">
        <f t="shared" si="63"/>
        <v>478362 - CFCV</v>
      </c>
      <c r="F4049" t="s">
        <v>1513</v>
      </c>
      <c r="G4049" t="s">
        <v>94678</v>
      </c>
      <c r="I4049" t="s">
        <v>4824</v>
      </c>
      <c r="J4049" t="s">
        <v>94677</v>
      </c>
      <c r="K4049" t="s">
        <v>208</v>
      </c>
      <c r="L4049" t="s">
        <v>94676</v>
      </c>
      <c r="N4049" t="s">
        <v>208</v>
      </c>
      <c r="O4049" t="s">
        <v>476</v>
      </c>
      <c r="P4049" t="s">
        <v>476</v>
      </c>
    </row>
    <row r="4050" spans="1:16">
      <c r="A4050" s="484" t="s">
        <v>65838</v>
      </c>
      <c r="B4050" s="485" t="s">
        <v>65837</v>
      </c>
      <c r="C4050" t="s">
        <v>65836</v>
      </c>
      <c r="D4050" t="s">
        <v>65836</v>
      </c>
      <c r="E4050" t="str">
        <f t="shared" si="63"/>
        <v>525911 - GOUTS ET COULEURS</v>
      </c>
      <c r="F4050" t="s">
        <v>1086</v>
      </c>
      <c r="G4050" t="s">
        <v>65835</v>
      </c>
      <c r="I4050" t="s">
        <v>795</v>
      </c>
      <c r="J4050" t="s">
        <v>65834</v>
      </c>
      <c r="K4050" t="s">
        <v>208</v>
      </c>
      <c r="L4050" t="s">
        <v>65833</v>
      </c>
      <c r="N4050" t="s">
        <v>208</v>
      </c>
      <c r="O4050" t="s">
        <v>476</v>
      </c>
      <c r="P4050" t="s">
        <v>476</v>
      </c>
    </row>
    <row r="4051" spans="1:16">
      <c r="A4051" s="484" t="s">
        <v>70906</v>
      </c>
      <c r="C4051" t="s">
        <v>70905</v>
      </c>
      <c r="D4051" t="s">
        <v>70905</v>
      </c>
      <c r="E4051" t="str">
        <f t="shared" si="63"/>
        <v>99417 - FORMADIF</v>
      </c>
      <c r="F4051" t="s">
        <v>70904</v>
      </c>
      <c r="G4051" t="s">
        <v>70903</v>
      </c>
      <c r="I4051" t="s">
        <v>6023</v>
      </c>
      <c r="J4051" t="s">
        <v>70902</v>
      </c>
      <c r="K4051" t="s">
        <v>70901</v>
      </c>
      <c r="L4051" t="s">
        <v>70900</v>
      </c>
      <c r="N4051" t="s">
        <v>208</v>
      </c>
      <c r="O4051" t="s">
        <v>476</v>
      </c>
      <c r="P4051" t="s">
        <v>476</v>
      </c>
    </row>
    <row r="4052" spans="1:16">
      <c r="A4052" s="484" t="s">
        <v>121014</v>
      </c>
      <c r="B4052" s="485" t="s">
        <v>121013</v>
      </c>
      <c r="C4052" t="s">
        <v>121012</v>
      </c>
      <c r="D4052" t="s">
        <v>121011</v>
      </c>
      <c r="E4052" t="str">
        <f t="shared" si="63"/>
        <v>556490 - ARIQ BTP AHUY</v>
      </c>
      <c r="F4052" t="s">
        <v>6896</v>
      </c>
      <c r="G4052" t="s">
        <v>121010</v>
      </c>
      <c r="I4052" t="s">
        <v>16386</v>
      </c>
      <c r="J4052" t="s">
        <v>121009</v>
      </c>
      <c r="K4052" t="s">
        <v>208</v>
      </c>
      <c r="L4052" t="s">
        <v>121008</v>
      </c>
      <c r="N4052" t="s">
        <v>208</v>
      </c>
      <c r="O4052" t="s">
        <v>476</v>
      </c>
      <c r="P4052" t="s">
        <v>476</v>
      </c>
    </row>
    <row r="4053" spans="1:16">
      <c r="A4053" s="484" t="s">
        <v>61572</v>
      </c>
      <c r="B4053" s="485" t="s">
        <v>61571</v>
      </c>
      <c r="C4053" t="s">
        <v>61570</v>
      </c>
      <c r="D4053" t="s">
        <v>61570</v>
      </c>
      <c r="E4053" t="str">
        <f t="shared" si="63"/>
        <v>420839 - HEXIS</v>
      </c>
      <c r="F4053" t="s">
        <v>2453</v>
      </c>
      <c r="G4053" t="s">
        <v>61569</v>
      </c>
      <c r="I4053" t="s">
        <v>35553</v>
      </c>
      <c r="J4053" t="s">
        <v>61568</v>
      </c>
      <c r="K4053" t="s">
        <v>208</v>
      </c>
      <c r="L4053" t="s">
        <v>61567</v>
      </c>
      <c r="N4053" t="s">
        <v>208</v>
      </c>
      <c r="O4053" t="s">
        <v>476</v>
      </c>
      <c r="P4053" t="s">
        <v>476</v>
      </c>
    </row>
    <row r="4054" spans="1:16">
      <c r="A4054" s="484" t="s">
        <v>67673</v>
      </c>
      <c r="B4054" s="485" t="s">
        <v>67672</v>
      </c>
      <c r="C4054" t="s">
        <v>67671</v>
      </c>
      <c r="D4054" t="s">
        <v>67671</v>
      </c>
      <c r="E4054" t="str">
        <f t="shared" si="63"/>
        <v>592936 - GARDIN PIERSON AGNES</v>
      </c>
      <c r="F4054" t="s">
        <v>1258</v>
      </c>
      <c r="G4054" t="s">
        <v>67670</v>
      </c>
      <c r="I4054" t="s">
        <v>67669</v>
      </c>
      <c r="J4054" t="s">
        <v>67668</v>
      </c>
      <c r="K4054" t="s">
        <v>208</v>
      </c>
      <c r="L4054" t="s">
        <v>67667</v>
      </c>
      <c r="N4054" t="s">
        <v>208</v>
      </c>
      <c r="O4054" t="s">
        <v>476</v>
      </c>
      <c r="P4054" t="s">
        <v>476</v>
      </c>
    </row>
    <row r="4055" spans="1:16">
      <c r="A4055" s="484" t="s">
        <v>126849</v>
      </c>
      <c r="B4055" s="485" t="s">
        <v>126848</v>
      </c>
      <c r="C4055" t="s">
        <v>126847</v>
      </c>
      <c r="D4055" t="s">
        <v>126847</v>
      </c>
      <c r="E4055" t="str">
        <f t="shared" si="63"/>
        <v>353103 - ARPEGE</v>
      </c>
      <c r="F4055" t="s">
        <v>4906</v>
      </c>
      <c r="G4055" t="s">
        <v>126846</v>
      </c>
      <c r="I4055" t="s">
        <v>888</v>
      </c>
      <c r="J4055" t="s">
        <v>126845</v>
      </c>
      <c r="K4055" t="s">
        <v>208</v>
      </c>
      <c r="L4055" t="s">
        <v>126844</v>
      </c>
      <c r="N4055" t="s">
        <v>208</v>
      </c>
      <c r="O4055" t="s">
        <v>476</v>
      </c>
      <c r="P4055" t="s">
        <v>476</v>
      </c>
    </row>
    <row r="4056" spans="1:16">
      <c r="A4056" s="484" t="s">
        <v>136239</v>
      </c>
      <c r="B4056" s="485" t="s">
        <v>136238</v>
      </c>
      <c r="C4056" t="s">
        <v>136237</v>
      </c>
      <c r="D4056" t="s">
        <v>136236</v>
      </c>
      <c r="E4056" t="str">
        <f t="shared" si="63"/>
        <v>659861 - ACB &amp; CO</v>
      </c>
      <c r="F4056" t="s">
        <v>18131</v>
      </c>
      <c r="G4056" t="s">
        <v>136235</v>
      </c>
      <c r="I4056" t="s">
        <v>1542</v>
      </c>
      <c r="J4056" t="s">
        <v>136234</v>
      </c>
      <c r="K4056" t="s">
        <v>208</v>
      </c>
      <c r="L4056" t="s">
        <v>136233</v>
      </c>
      <c r="N4056" t="s">
        <v>208</v>
      </c>
      <c r="O4056" t="s">
        <v>476</v>
      </c>
      <c r="P4056" t="s">
        <v>476</v>
      </c>
    </row>
    <row r="4057" spans="1:16">
      <c r="A4057" s="484" t="s">
        <v>42549</v>
      </c>
      <c r="B4057" s="485" t="s">
        <v>42548</v>
      </c>
      <c r="C4057" t="s">
        <v>42547</v>
      </c>
      <c r="D4057" t="s">
        <v>42546</v>
      </c>
      <c r="E4057" t="str">
        <f t="shared" si="63"/>
        <v>635789 - LIGUE OCCITANIE FFME</v>
      </c>
      <c r="F4057" t="s">
        <v>25781</v>
      </c>
      <c r="G4057" t="s">
        <v>42545</v>
      </c>
      <c r="I4057" t="s">
        <v>9725</v>
      </c>
      <c r="J4057" t="s">
        <v>42544</v>
      </c>
      <c r="K4057" t="s">
        <v>208</v>
      </c>
      <c r="L4057" t="s">
        <v>42543</v>
      </c>
      <c r="N4057" t="s">
        <v>208</v>
      </c>
      <c r="O4057" t="s">
        <v>476</v>
      </c>
      <c r="P4057" t="s">
        <v>476</v>
      </c>
    </row>
    <row r="4058" spans="1:16">
      <c r="A4058" s="484" t="s">
        <v>67867</v>
      </c>
      <c r="B4058" s="485" t="s">
        <v>67866</v>
      </c>
      <c r="C4058" t="s">
        <v>67865</v>
      </c>
      <c r="D4058" t="s">
        <v>67865</v>
      </c>
      <c r="E4058" t="str">
        <f t="shared" si="63"/>
        <v>185036 - GALATA ORGANISATION</v>
      </c>
      <c r="F4058" t="s">
        <v>9019</v>
      </c>
      <c r="G4058" t="s">
        <v>67864</v>
      </c>
      <c r="H4058" t="s">
        <v>54110</v>
      </c>
      <c r="I4058" t="s">
        <v>24514</v>
      </c>
      <c r="J4058" t="s">
        <v>67863</v>
      </c>
      <c r="K4058" t="s">
        <v>208</v>
      </c>
      <c r="L4058" t="s">
        <v>67862</v>
      </c>
      <c r="N4058" t="s">
        <v>208</v>
      </c>
      <c r="O4058" t="s">
        <v>476</v>
      </c>
      <c r="P4058" t="s">
        <v>476</v>
      </c>
    </row>
    <row r="4059" spans="1:16">
      <c r="A4059" s="484" t="s">
        <v>134019</v>
      </c>
      <c r="B4059" s="485" t="s">
        <v>134018</v>
      </c>
      <c r="C4059" t="s">
        <v>134017</v>
      </c>
      <c r="D4059" t="s">
        <v>134017</v>
      </c>
      <c r="E4059" t="str">
        <f t="shared" si="63"/>
        <v>446981 - AEGIST CONSEIL</v>
      </c>
      <c r="F4059" t="s">
        <v>1817</v>
      </c>
      <c r="G4059" t="s">
        <v>134016</v>
      </c>
      <c r="I4059" t="s">
        <v>1814</v>
      </c>
      <c r="J4059" t="s">
        <v>134015</v>
      </c>
      <c r="K4059" t="s">
        <v>208</v>
      </c>
      <c r="L4059" t="s">
        <v>134014</v>
      </c>
      <c r="N4059" t="s">
        <v>208</v>
      </c>
      <c r="O4059" t="s">
        <v>476</v>
      </c>
      <c r="P4059" t="s">
        <v>476</v>
      </c>
    </row>
    <row r="4060" spans="1:16">
      <c r="A4060" s="484" t="s">
        <v>93888</v>
      </c>
      <c r="B4060" s="485" t="s">
        <v>93887</v>
      </c>
      <c r="C4060" t="s">
        <v>93886</v>
      </c>
      <c r="D4060" t="s">
        <v>93885</v>
      </c>
      <c r="E4060" t="str">
        <f t="shared" si="63"/>
        <v>677784 - GYMNASTIQUE VOLONTAIRE DE LA REUNION</v>
      </c>
      <c r="F4060" t="s">
        <v>938</v>
      </c>
      <c r="G4060" t="s">
        <v>93884</v>
      </c>
      <c r="H4060" t="s">
        <v>93883</v>
      </c>
      <c r="I4060" t="s">
        <v>1359</v>
      </c>
      <c r="J4060" t="s">
        <v>93882</v>
      </c>
      <c r="K4060" t="s">
        <v>208</v>
      </c>
      <c r="L4060" t="s">
        <v>93881</v>
      </c>
      <c r="N4060" t="s">
        <v>208</v>
      </c>
      <c r="O4060" t="s">
        <v>476</v>
      </c>
      <c r="P4060" t="s">
        <v>476</v>
      </c>
    </row>
    <row r="4061" spans="1:16">
      <c r="A4061" s="484" t="s">
        <v>112716</v>
      </c>
      <c r="B4061" s="485" t="s">
        <v>112715</v>
      </c>
      <c r="C4061" t="s">
        <v>112714</v>
      </c>
      <c r="D4061" t="s">
        <v>112714</v>
      </c>
      <c r="E4061" t="str">
        <f t="shared" si="63"/>
        <v>443270 - BORDAGE PATRICK</v>
      </c>
      <c r="F4061" t="s">
        <v>37004</v>
      </c>
      <c r="G4061" t="s">
        <v>112713</v>
      </c>
      <c r="I4061" t="s">
        <v>11760</v>
      </c>
      <c r="J4061" t="s">
        <v>112712</v>
      </c>
      <c r="K4061" t="s">
        <v>112711</v>
      </c>
      <c r="L4061" t="s">
        <v>112710</v>
      </c>
      <c r="N4061" t="s">
        <v>208</v>
      </c>
      <c r="O4061" t="s">
        <v>476</v>
      </c>
      <c r="P4061" t="s">
        <v>476</v>
      </c>
    </row>
    <row r="4062" spans="1:16">
      <c r="A4062" s="484" t="s">
        <v>32479</v>
      </c>
      <c r="B4062" s="485" t="s">
        <v>32478</v>
      </c>
      <c r="C4062" t="s">
        <v>32477</v>
      </c>
      <c r="D4062" t="s">
        <v>32477</v>
      </c>
      <c r="E4062" t="str">
        <f t="shared" si="63"/>
        <v>570450 - OBSERVATOIRE DES POLITIQUES CULTURELLES</v>
      </c>
      <c r="F4062" t="s">
        <v>1352</v>
      </c>
      <c r="G4062" t="s">
        <v>32476</v>
      </c>
      <c r="I4062" t="s">
        <v>836</v>
      </c>
      <c r="J4062" t="s">
        <v>32475</v>
      </c>
      <c r="K4062" t="s">
        <v>208</v>
      </c>
      <c r="L4062" t="s">
        <v>32474</v>
      </c>
      <c r="N4062" t="s">
        <v>208</v>
      </c>
      <c r="O4062" t="s">
        <v>476</v>
      </c>
      <c r="P4062" t="s">
        <v>476</v>
      </c>
    </row>
    <row r="4063" spans="1:16">
      <c r="A4063" s="484" t="s">
        <v>57597</v>
      </c>
      <c r="B4063" s="485" t="s">
        <v>57596</v>
      </c>
      <c r="C4063" t="s">
        <v>57595</v>
      </c>
      <c r="D4063" t="s">
        <v>57595</v>
      </c>
      <c r="E4063" t="str">
        <f t="shared" si="63"/>
        <v>686827 - INSPEARIT</v>
      </c>
      <c r="F4063" t="s">
        <v>5792</v>
      </c>
      <c r="G4063" t="s">
        <v>57594</v>
      </c>
      <c r="I4063" t="s">
        <v>626</v>
      </c>
      <c r="K4063" t="s">
        <v>208</v>
      </c>
      <c r="L4063" t="s">
        <v>57593</v>
      </c>
      <c r="N4063" t="s">
        <v>208</v>
      </c>
      <c r="O4063" t="s">
        <v>476</v>
      </c>
      <c r="P4063" t="s">
        <v>476</v>
      </c>
    </row>
    <row r="4064" spans="1:16">
      <c r="A4064" s="484" t="s">
        <v>83968</v>
      </c>
      <c r="B4064" s="485" t="s">
        <v>83967</v>
      </c>
      <c r="C4064" t="s">
        <v>83966</v>
      </c>
      <c r="D4064" t="s">
        <v>83966</v>
      </c>
      <c r="E4064" t="str">
        <f t="shared" si="63"/>
        <v>482080 - ECOLE ESPACE BEAUTE TALGO</v>
      </c>
      <c r="F4064" t="s">
        <v>2468</v>
      </c>
      <c r="G4064" t="s">
        <v>83965</v>
      </c>
      <c r="I4064" t="s">
        <v>658</v>
      </c>
      <c r="J4064" t="s">
        <v>83964</v>
      </c>
      <c r="K4064" t="s">
        <v>208</v>
      </c>
      <c r="L4064" t="s">
        <v>83963</v>
      </c>
      <c r="N4064" t="s">
        <v>208</v>
      </c>
      <c r="O4064" t="s">
        <v>476</v>
      </c>
      <c r="P4064" t="s">
        <v>476</v>
      </c>
    </row>
    <row r="4065" spans="1:16">
      <c r="A4065" s="484" t="s">
        <v>100290</v>
      </c>
      <c r="B4065" s="485" t="s">
        <v>100289</v>
      </c>
      <c r="C4065" t="s">
        <v>100288</v>
      </c>
      <c r="D4065" t="s">
        <v>100287</v>
      </c>
      <c r="E4065" t="str">
        <f t="shared" si="63"/>
        <v>424729 - CNFDT</v>
      </c>
      <c r="F4065" t="s">
        <v>7547</v>
      </c>
      <c r="G4065" t="s">
        <v>100286</v>
      </c>
      <c r="I4065" t="s">
        <v>3138</v>
      </c>
      <c r="J4065" t="s">
        <v>100285</v>
      </c>
      <c r="K4065" t="s">
        <v>208</v>
      </c>
      <c r="L4065" t="s">
        <v>100284</v>
      </c>
      <c r="N4065" t="s">
        <v>208</v>
      </c>
      <c r="O4065" t="s">
        <v>476</v>
      </c>
      <c r="P4065" t="s">
        <v>476</v>
      </c>
    </row>
    <row r="4066" spans="1:16">
      <c r="A4066" s="484" t="s">
        <v>130987</v>
      </c>
      <c r="B4066" s="485" t="s">
        <v>130986</v>
      </c>
      <c r="C4066" t="s">
        <v>130985</v>
      </c>
      <c r="D4066" t="s">
        <v>130985</v>
      </c>
      <c r="E4066" t="str">
        <f t="shared" si="63"/>
        <v>642344 - AKOR ALTERNANCE</v>
      </c>
      <c r="F4066" t="s">
        <v>50567</v>
      </c>
      <c r="G4066" t="s">
        <v>130984</v>
      </c>
      <c r="I4066" t="s">
        <v>626</v>
      </c>
      <c r="J4066" t="s">
        <v>130983</v>
      </c>
      <c r="K4066" t="s">
        <v>208</v>
      </c>
      <c r="L4066" t="s">
        <v>130982</v>
      </c>
      <c r="N4066" t="s">
        <v>207</v>
      </c>
      <c r="O4066" t="s">
        <v>476</v>
      </c>
      <c r="P4066" t="s">
        <v>476</v>
      </c>
    </row>
    <row r="4067" spans="1:16">
      <c r="A4067" s="484" t="s">
        <v>18968</v>
      </c>
      <c r="B4067" s="485" t="s">
        <v>18967</v>
      </c>
      <c r="C4067" t="s">
        <v>18966</v>
      </c>
      <c r="D4067" t="s">
        <v>18966</v>
      </c>
      <c r="E4067" t="str">
        <f t="shared" si="63"/>
        <v>424596 - SCIENCES U LYON</v>
      </c>
      <c r="F4067" t="s">
        <v>605</v>
      </c>
      <c r="G4067" t="s">
        <v>18965</v>
      </c>
      <c r="I4067" t="s">
        <v>3431</v>
      </c>
      <c r="J4067" t="s">
        <v>18964</v>
      </c>
      <c r="K4067" t="s">
        <v>208</v>
      </c>
      <c r="L4067" t="s">
        <v>18963</v>
      </c>
      <c r="N4067" t="s">
        <v>207</v>
      </c>
      <c r="O4067" t="s">
        <v>476</v>
      </c>
      <c r="P4067" t="s">
        <v>476</v>
      </c>
    </row>
    <row r="4068" spans="1:16">
      <c r="A4068" s="484" t="s">
        <v>15969</v>
      </c>
      <c r="B4068" s="485" t="s">
        <v>15968</v>
      </c>
      <c r="C4068" t="s">
        <v>15967</v>
      </c>
      <c r="D4068" t="s">
        <v>15966</v>
      </c>
      <c r="E4068" t="str">
        <f t="shared" si="63"/>
        <v>403295 - SFTG</v>
      </c>
      <c r="F4068" t="s">
        <v>15965</v>
      </c>
      <c r="G4068" t="s">
        <v>15964</v>
      </c>
      <c r="I4068" t="s">
        <v>626</v>
      </c>
      <c r="J4068" t="s">
        <v>15963</v>
      </c>
      <c r="K4068" t="s">
        <v>15962</v>
      </c>
      <c r="L4068" t="s">
        <v>15961</v>
      </c>
      <c r="N4068" t="s">
        <v>208</v>
      </c>
      <c r="O4068" t="s">
        <v>476</v>
      </c>
      <c r="P4068" t="s">
        <v>476</v>
      </c>
    </row>
    <row r="4069" spans="1:16">
      <c r="A4069" s="484" t="s">
        <v>105123</v>
      </c>
      <c r="B4069" s="485" t="s">
        <v>105122</v>
      </c>
      <c r="C4069" t="s">
        <v>105121</v>
      </c>
      <c r="D4069" t="s">
        <v>105120</v>
      </c>
      <c r="E4069" t="str">
        <f t="shared" si="63"/>
        <v>147515 - CFP JALLAIS</v>
      </c>
      <c r="F4069" t="s">
        <v>7000</v>
      </c>
      <c r="G4069" t="s">
        <v>60787</v>
      </c>
      <c r="H4069" t="s">
        <v>105119</v>
      </c>
      <c r="I4069" t="s">
        <v>105118</v>
      </c>
      <c r="J4069" t="s">
        <v>105117</v>
      </c>
      <c r="K4069" t="s">
        <v>208</v>
      </c>
      <c r="L4069" t="s">
        <v>105116</v>
      </c>
      <c r="N4069" t="s">
        <v>208</v>
      </c>
      <c r="O4069" t="s">
        <v>476</v>
      </c>
      <c r="P4069" t="s">
        <v>476</v>
      </c>
    </row>
    <row r="4070" spans="1:16">
      <c r="A4070" s="484" t="s">
        <v>95949</v>
      </c>
      <c r="B4070" s="485" t="s">
        <v>95948</v>
      </c>
      <c r="C4070" t="s">
        <v>95947</v>
      </c>
      <c r="D4070" t="s">
        <v>95947</v>
      </c>
      <c r="E4070" t="str">
        <f t="shared" si="63"/>
        <v>109204 - CIFOR ROANNE</v>
      </c>
      <c r="F4070" t="s">
        <v>1568</v>
      </c>
      <c r="G4070" t="s">
        <v>95946</v>
      </c>
      <c r="I4070" t="s">
        <v>13562</v>
      </c>
      <c r="J4070" t="s">
        <v>95945</v>
      </c>
      <c r="K4070" t="s">
        <v>208</v>
      </c>
      <c r="L4070" t="s">
        <v>95944</v>
      </c>
      <c r="N4070" t="s">
        <v>208</v>
      </c>
      <c r="O4070" t="s">
        <v>476</v>
      </c>
      <c r="P4070" t="s">
        <v>476</v>
      </c>
    </row>
    <row r="4071" spans="1:16">
      <c r="A4071" s="484" t="s">
        <v>105274</v>
      </c>
      <c r="B4071" s="485" t="s">
        <v>105273</v>
      </c>
      <c r="C4071" t="s">
        <v>105272</v>
      </c>
      <c r="D4071" t="s">
        <v>105271</v>
      </c>
      <c r="E4071" t="str">
        <f t="shared" si="63"/>
        <v>121538 - CEFPPA</v>
      </c>
      <c r="F4071" t="s">
        <v>30652</v>
      </c>
      <c r="G4071" t="s">
        <v>105270</v>
      </c>
      <c r="I4071" t="s">
        <v>15276</v>
      </c>
      <c r="J4071" t="s">
        <v>105269</v>
      </c>
      <c r="K4071" t="s">
        <v>208</v>
      </c>
      <c r="L4071" t="s">
        <v>105268</v>
      </c>
      <c r="N4071" t="s">
        <v>207</v>
      </c>
      <c r="O4071" t="s">
        <v>476</v>
      </c>
      <c r="P4071" t="s">
        <v>476</v>
      </c>
    </row>
    <row r="4072" spans="1:16">
      <c r="A4072" s="484" t="s">
        <v>67294</v>
      </c>
      <c r="B4072" s="485" t="s">
        <v>67293</v>
      </c>
      <c r="C4072" t="s">
        <v>67292</v>
      </c>
      <c r="D4072" t="s">
        <v>67291</v>
      </c>
      <c r="E4072" t="str">
        <f t="shared" si="63"/>
        <v>126718 - ANIMERA</v>
      </c>
      <c r="G4072" t="s">
        <v>67290</v>
      </c>
      <c r="I4072" t="s">
        <v>17147</v>
      </c>
      <c r="J4072" t="s">
        <v>67289</v>
      </c>
      <c r="K4072" t="s">
        <v>208</v>
      </c>
      <c r="L4072" t="s">
        <v>67288</v>
      </c>
      <c r="N4072" t="s">
        <v>208</v>
      </c>
      <c r="O4072" t="s">
        <v>476</v>
      </c>
      <c r="P4072" t="s">
        <v>476</v>
      </c>
    </row>
    <row r="4073" spans="1:16">
      <c r="A4073" s="484" t="s">
        <v>100552</v>
      </c>
      <c r="B4073" s="485" t="s">
        <v>100551</v>
      </c>
      <c r="C4073" t="s">
        <v>100550</v>
      </c>
      <c r="D4073" t="s">
        <v>100549</v>
      </c>
      <c r="E4073" t="str">
        <f t="shared" si="63"/>
        <v>498798 - CIBC 83 VAR</v>
      </c>
      <c r="F4073" t="s">
        <v>25534</v>
      </c>
      <c r="G4073" t="s">
        <v>100548</v>
      </c>
      <c r="H4073" t="s">
        <v>100547</v>
      </c>
      <c r="I4073" t="s">
        <v>3322</v>
      </c>
      <c r="J4073" t="s">
        <v>100546</v>
      </c>
      <c r="K4073" t="s">
        <v>208</v>
      </c>
      <c r="L4073" t="s">
        <v>100545</v>
      </c>
      <c r="N4073" t="s">
        <v>208</v>
      </c>
      <c r="O4073" t="s">
        <v>476</v>
      </c>
      <c r="P4073" t="s">
        <v>476</v>
      </c>
    </row>
    <row r="4074" spans="1:16">
      <c r="A4074" s="484" t="s">
        <v>18834</v>
      </c>
      <c r="B4074" s="485" t="s">
        <v>18833</v>
      </c>
      <c r="C4074" t="s">
        <v>18832</v>
      </c>
      <c r="D4074" t="s">
        <v>18831</v>
      </c>
      <c r="E4074" t="str">
        <f t="shared" si="63"/>
        <v>487624 - SCOTTO DI CESARE</v>
      </c>
      <c r="F4074" t="s">
        <v>6341</v>
      </c>
      <c r="G4074" t="s">
        <v>18830</v>
      </c>
      <c r="H4074" t="s">
        <v>18829</v>
      </c>
      <c r="I4074" t="s">
        <v>681</v>
      </c>
      <c r="J4074" t="s">
        <v>18828</v>
      </c>
      <c r="K4074" t="s">
        <v>208</v>
      </c>
      <c r="L4074" t="s">
        <v>18827</v>
      </c>
      <c r="N4074" t="s">
        <v>208</v>
      </c>
      <c r="O4074" t="s">
        <v>476</v>
      </c>
      <c r="P4074" t="s">
        <v>476</v>
      </c>
    </row>
    <row r="4075" spans="1:16">
      <c r="A4075" s="484" t="s">
        <v>122857</v>
      </c>
      <c r="B4075" s="485" t="s">
        <v>122856</v>
      </c>
      <c r="C4075" t="s">
        <v>122855</v>
      </c>
      <c r="D4075" t="s">
        <v>122854</v>
      </c>
      <c r="E4075" t="str">
        <f t="shared" si="63"/>
        <v>439162 - ADIS</v>
      </c>
      <c r="F4075" t="s">
        <v>831</v>
      </c>
      <c r="G4075" t="s">
        <v>122853</v>
      </c>
      <c r="I4075" t="s">
        <v>5210</v>
      </c>
      <c r="J4075" t="s">
        <v>122852</v>
      </c>
      <c r="K4075" t="s">
        <v>208</v>
      </c>
      <c r="L4075" t="s">
        <v>122851</v>
      </c>
      <c r="N4075" t="s">
        <v>208</v>
      </c>
      <c r="O4075" t="s">
        <v>476</v>
      </c>
      <c r="P4075" t="s">
        <v>476</v>
      </c>
    </row>
    <row r="4076" spans="1:16">
      <c r="A4076" s="484" t="s">
        <v>3529</v>
      </c>
      <c r="B4076" s="485" t="s">
        <v>3528</v>
      </c>
      <c r="C4076" t="s">
        <v>3527</v>
      </c>
      <c r="D4076" t="s">
        <v>3527</v>
      </c>
      <c r="E4076" t="str">
        <f t="shared" si="63"/>
        <v>589160 - VIP CONCEPT</v>
      </c>
      <c r="F4076" t="s">
        <v>1352</v>
      </c>
      <c r="G4076" t="s">
        <v>3526</v>
      </c>
      <c r="I4076" t="s">
        <v>3525</v>
      </c>
      <c r="J4076" t="s">
        <v>3524</v>
      </c>
      <c r="K4076" t="s">
        <v>208</v>
      </c>
      <c r="L4076" t="s">
        <v>3523</v>
      </c>
      <c r="N4076" t="s">
        <v>208</v>
      </c>
      <c r="O4076" t="s">
        <v>476</v>
      </c>
      <c r="P4076" t="s">
        <v>476</v>
      </c>
    </row>
    <row r="4077" spans="1:16">
      <c r="A4077" s="484" t="s">
        <v>26709</v>
      </c>
      <c r="B4077" s="485" t="s">
        <v>26708</v>
      </c>
      <c r="C4077" t="s">
        <v>26707</v>
      </c>
      <c r="D4077" t="s">
        <v>26707</v>
      </c>
      <c r="E4077" t="str">
        <f t="shared" si="63"/>
        <v>133139 - PRATIQUES SOCIALES</v>
      </c>
      <c r="F4077" t="s">
        <v>3223</v>
      </c>
      <c r="G4077" t="s">
        <v>26706</v>
      </c>
      <c r="I4077" t="s">
        <v>17448</v>
      </c>
      <c r="J4077" t="s">
        <v>26705</v>
      </c>
      <c r="K4077" t="s">
        <v>208</v>
      </c>
      <c r="L4077" t="s">
        <v>26704</v>
      </c>
      <c r="N4077" t="s">
        <v>208</v>
      </c>
      <c r="O4077" t="s">
        <v>476</v>
      </c>
      <c r="P4077" t="s">
        <v>476</v>
      </c>
    </row>
    <row r="4078" spans="1:16">
      <c r="A4078" s="484" t="s">
        <v>24663</v>
      </c>
      <c r="B4078" s="485" t="s">
        <v>24662</v>
      </c>
      <c r="C4078" t="s">
        <v>24661</v>
      </c>
      <c r="D4078" t="s">
        <v>24661</v>
      </c>
      <c r="E4078" t="str">
        <f t="shared" si="63"/>
        <v>477011 - PYRAMYD NTCV</v>
      </c>
      <c r="F4078" t="s">
        <v>9059</v>
      </c>
      <c r="G4078" t="s">
        <v>24660</v>
      </c>
      <c r="I4078" t="s">
        <v>626</v>
      </c>
      <c r="J4078" t="s">
        <v>24659</v>
      </c>
      <c r="K4078" t="s">
        <v>208</v>
      </c>
      <c r="L4078" t="s">
        <v>24658</v>
      </c>
      <c r="N4078" t="s">
        <v>208</v>
      </c>
      <c r="O4078" t="s">
        <v>476</v>
      </c>
      <c r="P4078" t="s">
        <v>476</v>
      </c>
    </row>
    <row r="4079" spans="1:16">
      <c r="A4079" s="484" t="s">
        <v>118781</v>
      </c>
      <c r="B4079" s="485" t="s">
        <v>118780</v>
      </c>
      <c r="C4079" t="s">
        <v>118779</v>
      </c>
      <c r="D4079" t="s">
        <v>118778</v>
      </c>
      <c r="E4079" t="str">
        <f t="shared" si="63"/>
        <v>564588 - ARFAB BRETAGNE</v>
      </c>
      <c r="F4079" t="s">
        <v>15198</v>
      </c>
      <c r="G4079" t="s">
        <v>79895</v>
      </c>
      <c r="H4079" t="s">
        <v>118777</v>
      </c>
      <c r="I4079" t="s">
        <v>2959</v>
      </c>
      <c r="J4079" t="s">
        <v>118776</v>
      </c>
      <c r="K4079" t="s">
        <v>208</v>
      </c>
      <c r="L4079" t="s">
        <v>118775</v>
      </c>
      <c r="N4079" t="s">
        <v>208</v>
      </c>
      <c r="O4079" t="s">
        <v>476</v>
      </c>
      <c r="P4079" t="s">
        <v>476</v>
      </c>
    </row>
    <row r="4080" spans="1:16">
      <c r="A4080" s="484" t="s">
        <v>79435</v>
      </c>
      <c r="B4080" s="485" t="s">
        <v>79434</v>
      </c>
      <c r="C4080" t="s">
        <v>79433</v>
      </c>
      <c r="D4080" t="s">
        <v>79433</v>
      </c>
      <c r="E4080" t="str">
        <f t="shared" si="63"/>
        <v>407744 - ENVERGURE SUD OUEST - FEL</v>
      </c>
      <c r="F4080" t="s">
        <v>4363</v>
      </c>
      <c r="G4080" t="s">
        <v>79432</v>
      </c>
      <c r="I4080" t="s">
        <v>795</v>
      </c>
      <c r="J4080" t="s">
        <v>79431</v>
      </c>
      <c r="K4080" t="s">
        <v>79430</v>
      </c>
      <c r="L4080" t="s">
        <v>79429</v>
      </c>
      <c r="N4080" t="s">
        <v>208</v>
      </c>
      <c r="O4080" t="s">
        <v>476</v>
      </c>
      <c r="P4080" t="s">
        <v>476</v>
      </c>
    </row>
    <row r="4081" spans="1:16">
      <c r="A4081" s="484" t="s">
        <v>113374</v>
      </c>
      <c r="B4081" s="485" t="s">
        <v>113373</v>
      </c>
      <c r="C4081" t="s">
        <v>113372</v>
      </c>
      <c r="D4081" t="s">
        <v>113372</v>
      </c>
      <c r="E4081" t="str">
        <f t="shared" si="63"/>
        <v>306125 - BIOQUAL</v>
      </c>
      <c r="F4081" t="s">
        <v>25560</v>
      </c>
      <c r="G4081" t="s">
        <v>113371</v>
      </c>
      <c r="H4081" t="s">
        <v>85367</v>
      </c>
      <c r="I4081" t="s">
        <v>4349</v>
      </c>
      <c r="J4081" t="s">
        <v>113370</v>
      </c>
      <c r="K4081" t="s">
        <v>208</v>
      </c>
      <c r="L4081" t="s">
        <v>113369</v>
      </c>
      <c r="N4081" t="s">
        <v>208</v>
      </c>
      <c r="O4081" t="s">
        <v>476</v>
      </c>
      <c r="P4081" t="s">
        <v>476</v>
      </c>
    </row>
    <row r="4082" spans="1:16">
      <c r="A4082" s="484" t="s">
        <v>120382</v>
      </c>
      <c r="B4082" s="485" t="s">
        <v>120381</v>
      </c>
      <c r="C4082" t="s">
        <v>120380</v>
      </c>
      <c r="D4082" t="s">
        <v>120379</v>
      </c>
      <c r="E4082" t="str">
        <f t="shared" si="63"/>
        <v>8692 - ANMTEPH</v>
      </c>
      <c r="F4082" t="s">
        <v>2486</v>
      </c>
      <c r="G4082" t="s">
        <v>120378</v>
      </c>
      <c r="I4082" t="s">
        <v>1285</v>
      </c>
      <c r="J4082" t="s">
        <v>120377</v>
      </c>
      <c r="K4082" t="s">
        <v>120376</v>
      </c>
      <c r="L4082" t="s">
        <v>120375</v>
      </c>
      <c r="N4082" t="s">
        <v>208</v>
      </c>
      <c r="O4082" t="s">
        <v>476</v>
      </c>
      <c r="P4082" t="s">
        <v>476</v>
      </c>
    </row>
    <row r="4083" spans="1:16">
      <c r="A4083" s="484" t="s">
        <v>118796</v>
      </c>
      <c r="B4083" s="485" t="s">
        <v>118795</v>
      </c>
      <c r="C4083" t="s">
        <v>118794</v>
      </c>
      <c r="D4083" t="s">
        <v>118793</v>
      </c>
      <c r="E4083" t="str">
        <f t="shared" si="63"/>
        <v>540584 - AREP 29 BREST</v>
      </c>
      <c r="F4083" t="s">
        <v>8302</v>
      </c>
      <c r="G4083" t="s">
        <v>118792</v>
      </c>
      <c r="I4083" t="s">
        <v>1228</v>
      </c>
      <c r="J4083" t="s">
        <v>118791</v>
      </c>
      <c r="K4083" t="s">
        <v>208</v>
      </c>
      <c r="L4083" t="s">
        <v>118790</v>
      </c>
      <c r="N4083" t="s">
        <v>208</v>
      </c>
      <c r="O4083" t="s">
        <v>476</v>
      </c>
      <c r="P4083" t="s">
        <v>476</v>
      </c>
    </row>
    <row r="4084" spans="1:16">
      <c r="A4084" s="484" t="s">
        <v>82522</v>
      </c>
      <c r="B4084" s="485" t="s">
        <v>82521</v>
      </c>
      <c r="C4084" t="s">
        <v>82520</v>
      </c>
      <c r="D4084" t="s">
        <v>82519</v>
      </c>
      <c r="E4084" t="str">
        <f t="shared" si="63"/>
        <v>170598 - EDL LA SEYNE SUR MER</v>
      </c>
      <c r="F4084" t="s">
        <v>5530</v>
      </c>
      <c r="G4084" t="s">
        <v>82518</v>
      </c>
      <c r="I4084" t="s">
        <v>7610</v>
      </c>
      <c r="J4084" t="s">
        <v>82517</v>
      </c>
      <c r="K4084" t="s">
        <v>208</v>
      </c>
      <c r="L4084" t="s">
        <v>82516</v>
      </c>
      <c r="N4084" t="s">
        <v>208</v>
      </c>
      <c r="O4084" t="s">
        <v>476</v>
      </c>
      <c r="P4084" t="s">
        <v>476</v>
      </c>
    </row>
    <row r="4085" spans="1:16">
      <c r="A4085" s="484" t="s">
        <v>105303</v>
      </c>
      <c r="B4085" s="485" t="s">
        <v>105302</v>
      </c>
      <c r="C4085" t="s">
        <v>105301</v>
      </c>
      <c r="D4085" t="s">
        <v>105300</v>
      </c>
      <c r="E4085" t="str">
        <f t="shared" si="63"/>
        <v>128545 - CEERRF</v>
      </c>
      <c r="F4085" t="s">
        <v>92299</v>
      </c>
      <c r="G4085" t="s">
        <v>105299</v>
      </c>
      <c r="I4085" t="s">
        <v>5864</v>
      </c>
      <c r="J4085" t="s">
        <v>105298</v>
      </c>
      <c r="K4085" t="s">
        <v>208</v>
      </c>
      <c r="L4085" t="s">
        <v>105297</v>
      </c>
      <c r="N4085" t="s">
        <v>208</v>
      </c>
      <c r="O4085" t="s">
        <v>476</v>
      </c>
      <c r="P4085" t="s">
        <v>476</v>
      </c>
    </row>
    <row r="4086" spans="1:16">
      <c r="A4086" s="484" t="s">
        <v>34533</v>
      </c>
      <c r="B4086" s="485" t="s">
        <v>34532</v>
      </c>
      <c r="C4086" t="s">
        <v>34531</v>
      </c>
      <c r="D4086" t="s">
        <v>34530</v>
      </c>
      <c r="E4086" t="str">
        <f t="shared" si="63"/>
        <v>677668 - MUTUALITE FRANCAISE PACA SSAM LE THOLONET</v>
      </c>
      <c r="F4086" t="s">
        <v>4499</v>
      </c>
      <c r="G4086" t="s">
        <v>34529</v>
      </c>
      <c r="I4086" t="s">
        <v>9474</v>
      </c>
      <c r="J4086" t="s">
        <v>34528</v>
      </c>
      <c r="K4086" t="s">
        <v>208</v>
      </c>
      <c r="L4086" t="s">
        <v>34527</v>
      </c>
      <c r="N4086" t="s">
        <v>208</v>
      </c>
      <c r="O4086" t="s">
        <v>476</v>
      </c>
      <c r="P4086" t="s">
        <v>476</v>
      </c>
    </row>
    <row r="4087" spans="1:16">
      <c r="A4087" s="484" t="s">
        <v>94294</v>
      </c>
      <c r="B4087" s="485" t="s">
        <v>94293</v>
      </c>
      <c r="C4087" t="s">
        <v>94292</v>
      </c>
      <c r="D4087" t="s">
        <v>94291</v>
      </c>
      <c r="E4087" t="str">
        <f t="shared" si="63"/>
        <v>474587 - CNCF</v>
      </c>
      <c r="F4087" t="s">
        <v>28224</v>
      </c>
      <c r="G4087" t="s">
        <v>7270</v>
      </c>
      <c r="I4087" t="s">
        <v>4703</v>
      </c>
      <c r="J4087" t="s">
        <v>94290</v>
      </c>
      <c r="K4087" t="s">
        <v>94289</v>
      </c>
      <c r="L4087" t="s">
        <v>94288</v>
      </c>
      <c r="N4087" t="s">
        <v>208</v>
      </c>
      <c r="O4087" t="s">
        <v>476</v>
      </c>
      <c r="P4087" t="s">
        <v>476</v>
      </c>
    </row>
    <row r="4088" spans="1:16">
      <c r="A4088" s="484" t="s">
        <v>113064</v>
      </c>
      <c r="B4088" s="485" t="s">
        <v>113063</v>
      </c>
      <c r="C4088" t="s">
        <v>113062</v>
      </c>
      <c r="D4088" t="s">
        <v>113061</v>
      </c>
      <c r="E4088" t="str">
        <f t="shared" si="63"/>
        <v>392881 - BLUM GEORGES - SMB FORMATION</v>
      </c>
      <c r="G4088" t="s">
        <v>113060</v>
      </c>
      <c r="I4088" t="s">
        <v>2194</v>
      </c>
      <c r="J4088" t="s">
        <v>113059</v>
      </c>
      <c r="K4088" t="s">
        <v>208</v>
      </c>
      <c r="L4088" t="s">
        <v>113058</v>
      </c>
      <c r="N4088" t="s">
        <v>208</v>
      </c>
      <c r="O4088" t="s">
        <v>476</v>
      </c>
      <c r="P4088" t="s">
        <v>476</v>
      </c>
    </row>
    <row r="4089" spans="1:16">
      <c r="A4089" s="484" t="s">
        <v>50328</v>
      </c>
      <c r="B4089" s="485" t="s">
        <v>50327</v>
      </c>
      <c r="C4089" t="s">
        <v>50326</v>
      </c>
      <c r="D4089" t="s">
        <v>50326</v>
      </c>
      <c r="E4089" t="str">
        <f t="shared" si="63"/>
        <v>486504 - IRIS</v>
      </c>
      <c r="F4089" t="s">
        <v>831</v>
      </c>
      <c r="G4089" t="s">
        <v>50325</v>
      </c>
      <c r="H4089" t="s">
        <v>50324</v>
      </c>
      <c r="I4089" t="s">
        <v>50323</v>
      </c>
      <c r="K4089" t="s">
        <v>208</v>
      </c>
      <c r="L4089" t="s">
        <v>50322</v>
      </c>
      <c r="N4089" t="s">
        <v>208</v>
      </c>
      <c r="O4089" t="s">
        <v>476</v>
      </c>
      <c r="P4089" t="s">
        <v>476</v>
      </c>
    </row>
    <row r="4090" spans="1:16">
      <c r="A4090" s="484" t="s">
        <v>73090</v>
      </c>
      <c r="B4090" s="485" t="s">
        <v>73089</v>
      </c>
      <c r="C4090" t="s">
        <v>73088</v>
      </c>
      <c r="D4090" t="s">
        <v>72303</v>
      </c>
      <c r="E4090" t="str">
        <f t="shared" si="63"/>
        <v>81401 - FFP</v>
      </c>
      <c r="F4090" t="s">
        <v>2651</v>
      </c>
      <c r="G4090" t="s">
        <v>73087</v>
      </c>
      <c r="I4090" t="s">
        <v>626</v>
      </c>
      <c r="K4090" t="s">
        <v>208</v>
      </c>
      <c r="L4090" t="s">
        <v>73086</v>
      </c>
      <c r="N4090" t="s">
        <v>208</v>
      </c>
      <c r="O4090" t="s">
        <v>476</v>
      </c>
      <c r="P4090" t="s">
        <v>476</v>
      </c>
    </row>
    <row r="4091" spans="1:16">
      <c r="A4091" s="484" t="s">
        <v>79698</v>
      </c>
      <c r="B4091" s="485" t="s">
        <v>79697</v>
      </c>
      <c r="C4091" t="s">
        <v>79696</v>
      </c>
      <c r="D4091" t="s">
        <v>79695</v>
      </c>
      <c r="E4091" t="str">
        <f t="shared" si="63"/>
        <v>565180 - EMC MALAKOFF</v>
      </c>
      <c r="F4091" t="s">
        <v>13372</v>
      </c>
      <c r="G4091" t="s">
        <v>79694</v>
      </c>
      <c r="I4091" t="s">
        <v>4298</v>
      </c>
      <c r="J4091" t="s">
        <v>79693</v>
      </c>
      <c r="K4091" t="s">
        <v>208</v>
      </c>
      <c r="L4091" t="s">
        <v>79692</v>
      </c>
      <c r="N4091" t="s">
        <v>208</v>
      </c>
      <c r="O4091" t="s">
        <v>476</v>
      </c>
      <c r="P4091" t="s">
        <v>476</v>
      </c>
    </row>
    <row r="4092" spans="1:16">
      <c r="A4092" s="484" t="s">
        <v>25905</v>
      </c>
      <c r="B4092" s="485" t="s">
        <v>25904</v>
      </c>
      <c r="C4092" t="s">
        <v>25903</v>
      </c>
      <c r="D4092" t="s">
        <v>25902</v>
      </c>
      <c r="E4092" t="str">
        <f t="shared" si="63"/>
        <v>446312 - PRODWARE PARIS</v>
      </c>
      <c r="F4092" t="s">
        <v>16791</v>
      </c>
      <c r="G4092" t="s">
        <v>25901</v>
      </c>
      <c r="I4092" t="s">
        <v>7052</v>
      </c>
      <c r="J4092" t="s">
        <v>25900</v>
      </c>
      <c r="K4092" t="s">
        <v>208</v>
      </c>
      <c r="L4092" t="s">
        <v>25899</v>
      </c>
      <c r="N4092" t="s">
        <v>208</v>
      </c>
      <c r="O4092" t="s">
        <v>476</v>
      </c>
      <c r="P4092" t="s">
        <v>476</v>
      </c>
    </row>
    <row r="4093" spans="1:16">
      <c r="A4093" s="484" t="s">
        <v>94346</v>
      </c>
      <c r="B4093" s="485" t="s">
        <v>94345</v>
      </c>
      <c r="C4093" t="s">
        <v>94344</v>
      </c>
      <c r="D4093" t="s">
        <v>94343</v>
      </c>
      <c r="E4093" t="str">
        <f t="shared" si="63"/>
        <v>361318 - CIES</v>
      </c>
      <c r="F4093" t="s">
        <v>4574</v>
      </c>
      <c r="G4093" t="s">
        <v>94342</v>
      </c>
      <c r="I4093" t="s">
        <v>20143</v>
      </c>
      <c r="J4093" t="s">
        <v>94341</v>
      </c>
      <c r="K4093" t="s">
        <v>208</v>
      </c>
      <c r="L4093" t="s">
        <v>94340</v>
      </c>
      <c r="N4093" t="s">
        <v>208</v>
      </c>
      <c r="O4093" t="s">
        <v>476</v>
      </c>
      <c r="P4093" t="s">
        <v>476</v>
      </c>
    </row>
    <row r="4094" spans="1:16">
      <c r="A4094" s="484" t="s">
        <v>114235</v>
      </c>
      <c r="B4094" s="485" t="s">
        <v>114234</v>
      </c>
      <c r="C4094" t="s">
        <v>114233</v>
      </c>
      <c r="D4094" t="s">
        <v>114233</v>
      </c>
      <c r="E4094" t="str">
        <f t="shared" si="63"/>
        <v>548443 - BENALI CHAMSIDDINE - SHAM'S FORMATIONS</v>
      </c>
      <c r="F4094" t="s">
        <v>2524</v>
      </c>
      <c r="G4094" t="s">
        <v>114232</v>
      </c>
      <c r="I4094" t="s">
        <v>1359</v>
      </c>
      <c r="J4094" t="s">
        <v>114231</v>
      </c>
      <c r="K4094" t="s">
        <v>208</v>
      </c>
      <c r="L4094" t="s">
        <v>114230</v>
      </c>
      <c r="N4094" t="s">
        <v>208</v>
      </c>
      <c r="O4094" t="s">
        <v>476</v>
      </c>
      <c r="P4094" t="s">
        <v>476</v>
      </c>
    </row>
    <row r="4095" spans="1:16">
      <c r="A4095" s="484" t="s">
        <v>31345</v>
      </c>
      <c r="B4095" s="485" t="s">
        <v>31344</v>
      </c>
      <c r="C4095" t="s">
        <v>31343</v>
      </c>
      <c r="D4095" t="s">
        <v>31343</v>
      </c>
      <c r="E4095" t="str">
        <f t="shared" si="63"/>
        <v>639151 - OPALE CONSULTANTS</v>
      </c>
      <c r="F4095" t="s">
        <v>2688</v>
      </c>
      <c r="G4095" t="s">
        <v>31342</v>
      </c>
      <c r="I4095" t="s">
        <v>31341</v>
      </c>
      <c r="J4095" t="s">
        <v>31340</v>
      </c>
      <c r="K4095" t="s">
        <v>208</v>
      </c>
      <c r="L4095" t="s">
        <v>31339</v>
      </c>
      <c r="N4095" t="s">
        <v>208</v>
      </c>
      <c r="O4095" t="s">
        <v>476</v>
      </c>
      <c r="P4095" t="s">
        <v>476</v>
      </c>
    </row>
    <row r="4096" spans="1:16">
      <c r="A4096" s="484" t="s">
        <v>92333</v>
      </c>
      <c r="B4096" s="485" t="s">
        <v>92332</v>
      </c>
      <c r="C4096" t="s">
        <v>92331</v>
      </c>
      <c r="D4096" t="s">
        <v>92330</v>
      </c>
      <c r="E4096" t="str">
        <f t="shared" si="63"/>
        <v>197105 - CFPS CALUIRE ET CUIRE</v>
      </c>
      <c r="F4096" t="s">
        <v>1848</v>
      </c>
      <c r="G4096" t="s">
        <v>92329</v>
      </c>
      <c r="I4096" t="s">
        <v>6909</v>
      </c>
      <c r="J4096" t="s">
        <v>92328</v>
      </c>
      <c r="K4096" t="s">
        <v>208</v>
      </c>
      <c r="L4096" t="s">
        <v>92327</v>
      </c>
      <c r="N4096" t="s">
        <v>208</v>
      </c>
      <c r="O4096" t="s">
        <v>476</v>
      </c>
      <c r="P4096" t="s">
        <v>476</v>
      </c>
    </row>
    <row r="4097" spans="1:16">
      <c r="A4097" s="484" t="s">
        <v>55629</v>
      </c>
      <c r="B4097" s="485" t="s">
        <v>55628</v>
      </c>
      <c r="C4097" t="s">
        <v>55627</v>
      </c>
      <c r="D4097" t="s">
        <v>55626</v>
      </c>
      <c r="E4097" t="str">
        <f t="shared" si="63"/>
        <v>576311 - ILOI</v>
      </c>
      <c r="F4097" t="s">
        <v>1328</v>
      </c>
      <c r="G4097" t="s">
        <v>55625</v>
      </c>
      <c r="H4097" t="s">
        <v>55624</v>
      </c>
      <c r="I4097" t="s">
        <v>24541</v>
      </c>
      <c r="J4097" t="s">
        <v>55623</v>
      </c>
      <c r="K4097" t="s">
        <v>208</v>
      </c>
      <c r="L4097" t="s">
        <v>55622</v>
      </c>
      <c r="N4097" t="s">
        <v>208</v>
      </c>
      <c r="O4097" t="s">
        <v>476</v>
      </c>
      <c r="P4097" t="s">
        <v>476</v>
      </c>
    </row>
    <row r="4098" spans="1:16">
      <c r="A4098" s="484" t="s">
        <v>55642</v>
      </c>
      <c r="B4098" s="485" t="s">
        <v>55641</v>
      </c>
      <c r="C4098" t="s">
        <v>55640</v>
      </c>
      <c r="D4098" t="s">
        <v>55639</v>
      </c>
      <c r="E4098" t="str">
        <f t="shared" ref="E4098:E4161" si="64">_xlfn.CONCAT(L4098," - ",D4098)</f>
        <v>394427 - ILCP</v>
      </c>
      <c r="F4098" t="s">
        <v>2572</v>
      </c>
      <c r="G4098" t="s">
        <v>55638</v>
      </c>
      <c r="I4098" t="s">
        <v>6909</v>
      </c>
      <c r="J4098" t="s">
        <v>55637</v>
      </c>
      <c r="K4098" t="s">
        <v>208</v>
      </c>
      <c r="L4098" t="s">
        <v>55636</v>
      </c>
      <c r="N4098" t="s">
        <v>208</v>
      </c>
      <c r="O4098" t="s">
        <v>476</v>
      </c>
      <c r="P4098" t="s">
        <v>476</v>
      </c>
    </row>
    <row r="4099" spans="1:16">
      <c r="A4099" s="484" t="s">
        <v>135392</v>
      </c>
      <c r="B4099" s="485" t="s">
        <v>135381</v>
      </c>
      <c r="C4099" t="s">
        <v>135379</v>
      </c>
      <c r="D4099" t="s">
        <v>135391</v>
      </c>
      <c r="E4099" t="str">
        <f t="shared" si="64"/>
        <v>526344 - ACTIFORCES LA CHAUSSEE ST VICTOR</v>
      </c>
      <c r="F4099" t="s">
        <v>19052</v>
      </c>
      <c r="G4099" t="s">
        <v>73087</v>
      </c>
      <c r="H4099" t="s">
        <v>135390</v>
      </c>
      <c r="I4099" t="s">
        <v>27043</v>
      </c>
      <c r="J4099" t="s">
        <v>135389</v>
      </c>
      <c r="K4099" t="s">
        <v>208</v>
      </c>
      <c r="L4099" t="s">
        <v>135388</v>
      </c>
      <c r="N4099" t="s">
        <v>208</v>
      </c>
      <c r="O4099" t="s">
        <v>476</v>
      </c>
      <c r="P4099" t="s">
        <v>476</v>
      </c>
    </row>
    <row r="4100" spans="1:16">
      <c r="A4100" s="484" t="s">
        <v>135398</v>
      </c>
      <c r="B4100" s="485" t="s">
        <v>135381</v>
      </c>
      <c r="C4100" t="s">
        <v>135379</v>
      </c>
      <c r="D4100" t="s">
        <v>135397</v>
      </c>
      <c r="E4100" t="str">
        <f t="shared" si="64"/>
        <v>598550 - ACTIFORCES CHASSENEUIL DU POITOU</v>
      </c>
      <c r="F4100" t="s">
        <v>124699</v>
      </c>
      <c r="G4100" t="s">
        <v>135396</v>
      </c>
      <c r="H4100" t="s">
        <v>135395</v>
      </c>
      <c r="I4100" t="s">
        <v>17865</v>
      </c>
      <c r="J4100" t="s">
        <v>135394</v>
      </c>
      <c r="K4100" t="s">
        <v>208</v>
      </c>
      <c r="L4100" t="s">
        <v>135393</v>
      </c>
      <c r="N4100" t="s">
        <v>208</v>
      </c>
      <c r="O4100" t="s">
        <v>476</v>
      </c>
      <c r="P4100" t="s">
        <v>476</v>
      </c>
    </row>
    <row r="4101" spans="1:16">
      <c r="A4101" s="484" t="s">
        <v>135404</v>
      </c>
      <c r="B4101" s="485" t="s">
        <v>135381</v>
      </c>
      <c r="C4101" t="s">
        <v>135379</v>
      </c>
      <c r="D4101" t="s">
        <v>135403</v>
      </c>
      <c r="E4101" t="str">
        <f t="shared" si="64"/>
        <v>541424 - ACTIFORCES BOURGES</v>
      </c>
      <c r="F4101" t="s">
        <v>2524</v>
      </c>
      <c r="G4101" t="s">
        <v>135402</v>
      </c>
      <c r="H4101" t="s">
        <v>135401</v>
      </c>
      <c r="I4101" t="s">
        <v>4220</v>
      </c>
      <c r="J4101" t="s">
        <v>135400</v>
      </c>
      <c r="K4101" t="s">
        <v>208</v>
      </c>
      <c r="L4101" t="s">
        <v>135399</v>
      </c>
      <c r="N4101" t="s">
        <v>208</v>
      </c>
      <c r="O4101" t="s">
        <v>476</v>
      </c>
      <c r="P4101" t="s">
        <v>476</v>
      </c>
    </row>
    <row r="4102" spans="1:16">
      <c r="A4102" s="484" t="s">
        <v>135387</v>
      </c>
      <c r="B4102" s="485" t="s">
        <v>135381</v>
      </c>
      <c r="C4102" t="s">
        <v>135379</v>
      </c>
      <c r="D4102" t="s">
        <v>135386</v>
      </c>
      <c r="E4102" t="str">
        <f t="shared" si="64"/>
        <v>541412 - ACTIFORCES ORLEANS</v>
      </c>
      <c r="F4102" t="s">
        <v>831</v>
      </c>
      <c r="G4102" t="s">
        <v>135385</v>
      </c>
      <c r="I4102" t="s">
        <v>3355</v>
      </c>
      <c r="J4102" t="s">
        <v>135384</v>
      </c>
      <c r="K4102" t="s">
        <v>208</v>
      </c>
      <c r="L4102" t="s">
        <v>135383</v>
      </c>
      <c r="N4102" t="s">
        <v>208</v>
      </c>
      <c r="O4102" t="s">
        <v>476</v>
      </c>
      <c r="P4102" t="s">
        <v>476</v>
      </c>
    </row>
    <row r="4103" spans="1:16">
      <c r="A4103" s="484" t="s">
        <v>135382</v>
      </c>
      <c r="B4103" s="485" t="s">
        <v>135381</v>
      </c>
      <c r="C4103" t="s">
        <v>135380</v>
      </c>
      <c r="D4103" t="s">
        <v>135379</v>
      </c>
      <c r="E4103" t="str">
        <f t="shared" si="64"/>
        <v>316740 - ACTIFORCES</v>
      </c>
      <c r="F4103" t="s">
        <v>1077</v>
      </c>
      <c r="G4103" t="s">
        <v>135378</v>
      </c>
      <c r="I4103" t="s">
        <v>10915</v>
      </c>
      <c r="J4103" t="s">
        <v>135377</v>
      </c>
      <c r="K4103" t="s">
        <v>208</v>
      </c>
      <c r="L4103" t="s">
        <v>135376</v>
      </c>
      <c r="N4103" t="s">
        <v>208</v>
      </c>
      <c r="O4103" t="s">
        <v>476</v>
      </c>
      <c r="P4103" t="s">
        <v>476</v>
      </c>
    </row>
    <row r="4104" spans="1:16">
      <c r="A4104" s="484" t="s">
        <v>27189</v>
      </c>
      <c r="B4104" s="485" t="s">
        <v>27188</v>
      </c>
      <c r="C4104" t="s">
        <v>27187</v>
      </c>
      <c r="D4104" t="s">
        <v>27186</v>
      </c>
      <c r="E4104" t="str">
        <f t="shared" si="64"/>
        <v>500902 - POLE FORMATION BOURGOGNE 58 89</v>
      </c>
      <c r="F4104" t="s">
        <v>3339</v>
      </c>
      <c r="G4104" t="s">
        <v>27185</v>
      </c>
      <c r="H4104" t="s">
        <v>27184</v>
      </c>
      <c r="I4104" t="s">
        <v>7839</v>
      </c>
      <c r="J4104" t="s">
        <v>27183</v>
      </c>
      <c r="K4104" t="s">
        <v>208</v>
      </c>
      <c r="L4104" t="s">
        <v>27182</v>
      </c>
      <c r="N4104" t="s">
        <v>207</v>
      </c>
      <c r="O4104" t="s">
        <v>476</v>
      </c>
      <c r="P4104" t="s">
        <v>476</v>
      </c>
    </row>
    <row r="4105" spans="1:16">
      <c r="A4105" s="484" t="s">
        <v>109077</v>
      </c>
      <c r="B4105" s="485" t="s">
        <v>109076</v>
      </c>
      <c r="C4105" t="s">
        <v>109075</v>
      </c>
      <c r="D4105" t="s">
        <v>109074</v>
      </c>
      <c r="E4105" t="str">
        <f t="shared" si="64"/>
        <v>534614 - CDSBE ST LAURENT EN BEAUMONT</v>
      </c>
      <c r="F4105" t="s">
        <v>9222</v>
      </c>
      <c r="G4105" t="s">
        <v>109073</v>
      </c>
      <c r="I4105" t="s">
        <v>109072</v>
      </c>
      <c r="J4105" t="s">
        <v>109071</v>
      </c>
      <c r="K4105" t="s">
        <v>208</v>
      </c>
      <c r="L4105" t="s">
        <v>109070</v>
      </c>
      <c r="N4105" t="s">
        <v>208</v>
      </c>
      <c r="O4105" t="s">
        <v>476</v>
      </c>
      <c r="P4105" t="s">
        <v>476</v>
      </c>
    </row>
    <row r="4106" spans="1:16">
      <c r="A4106" s="484" t="s">
        <v>119891</v>
      </c>
      <c r="B4106" s="485" t="s">
        <v>119890</v>
      </c>
      <c r="C4106" t="s">
        <v>119889</v>
      </c>
      <c r="D4106" t="s">
        <v>119889</v>
      </c>
      <c r="E4106" t="str">
        <f t="shared" si="64"/>
        <v>349318 - ASSOCIATION PARENTEL</v>
      </c>
      <c r="F4106" t="s">
        <v>40834</v>
      </c>
      <c r="G4106" t="s">
        <v>119888</v>
      </c>
      <c r="I4106" t="s">
        <v>1228</v>
      </c>
      <c r="J4106" t="s">
        <v>119887</v>
      </c>
      <c r="K4106" t="s">
        <v>208</v>
      </c>
      <c r="L4106" t="s">
        <v>119886</v>
      </c>
      <c r="N4106" t="s">
        <v>208</v>
      </c>
      <c r="O4106" t="s">
        <v>476</v>
      </c>
      <c r="P4106" t="s">
        <v>476</v>
      </c>
    </row>
    <row r="4107" spans="1:16">
      <c r="A4107" s="484" t="s">
        <v>72961</v>
      </c>
      <c r="B4107" s="485" t="s">
        <v>72960</v>
      </c>
      <c r="C4107" t="s">
        <v>72959</v>
      </c>
      <c r="D4107" t="s">
        <v>72958</v>
      </c>
      <c r="E4107" t="str">
        <f t="shared" si="64"/>
        <v>503654 - FNARS PAYS DE LA LOIRE</v>
      </c>
      <c r="F4107" t="s">
        <v>7832</v>
      </c>
      <c r="G4107" t="s">
        <v>72957</v>
      </c>
      <c r="I4107" t="s">
        <v>1647</v>
      </c>
      <c r="J4107" t="s">
        <v>72956</v>
      </c>
      <c r="K4107" t="s">
        <v>208</v>
      </c>
      <c r="L4107" t="s">
        <v>72955</v>
      </c>
      <c r="N4107" t="s">
        <v>208</v>
      </c>
      <c r="O4107" t="s">
        <v>476</v>
      </c>
      <c r="P4107" t="s">
        <v>476</v>
      </c>
    </row>
    <row r="4108" spans="1:16">
      <c r="A4108" s="484" t="s">
        <v>125173</v>
      </c>
      <c r="B4108" s="485" t="s">
        <v>125172</v>
      </c>
      <c r="C4108" t="s">
        <v>125171</v>
      </c>
      <c r="D4108" t="s">
        <v>125170</v>
      </c>
      <c r="E4108" t="str">
        <f t="shared" si="64"/>
        <v>155032 - ANPF</v>
      </c>
      <c r="F4108" t="s">
        <v>29418</v>
      </c>
      <c r="G4108" t="s">
        <v>125169</v>
      </c>
      <c r="I4108" t="s">
        <v>1207</v>
      </c>
      <c r="J4108" t="s">
        <v>125168</v>
      </c>
      <c r="K4108" t="s">
        <v>208</v>
      </c>
      <c r="L4108" t="s">
        <v>125167</v>
      </c>
      <c r="N4108" t="s">
        <v>208</v>
      </c>
      <c r="O4108" t="s">
        <v>476</v>
      </c>
      <c r="P4108" t="s">
        <v>476</v>
      </c>
    </row>
    <row r="4109" spans="1:16">
      <c r="A4109" s="484" t="s">
        <v>99174</v>
      </c>
      <c r="B4109" s="485" t="s">
        <v>99173</v>
      </c>
      <c r="C4109" t="s">
        <v>99172</v>
      </c>
      <c r="D4109" t="s">
        <v>99171</v>
      </c>
      <c r="E4109" t="str">
        <f t="shared" si="64"/>
        <v>46670 - CEKCB</v>
      </c>
      <c r="F4109" t="s">
        <v>35346</v>
      </c>
      <c r="G4109" t="s">
        <v>99170</v>
      </c>
      <c r="I4109" t="s">
        <v>40326</v>
      </c>
      <c r="J4109" t="s">
        <v>99169</v>
      </c>
      <c r="K4109" t="s">
        <v>99168</v>
      </c>
      <c r="L4109" t="s">
        <v>99167</v>
      </c>
      <c r="N4109" t="s">
        <v>208</v>
      </c>
      <c r="O4109" t="s">
        <v>476</v>
      </c>
      <c r="P4109" t="s">
        <v>476</v>
      </c>
    </row>
    <row r="4110" spans="1:16">
      <c r="A4110" s="484" t="s">
        <v>20964</v>
      </c>
      <c r="B4110" s="485" t="s">
        <v>20963</v>
      </c>
      <c r="C4110" t="s">
        <v>20962</v>
      </c>
      <c r="D4110" t="s">
        <v>20962</v>
      </c>
      <c r="E4110" t="str">
        <f t="shared" si="64"/>
        <v>436240 - RS MANAGEMENT</v>
      </c>
      <c r="F4110" t="s">
        <v>4307</v>
      </c>
      <c r="G4110" t="s">
        <v>20961</v>
      </c>
      <c r="I4110" t="s">
        <v>20960</v>
      </c>
      <c r="J4110" t="s">
        <v>20959</v>
      </c>
      <c r="K4110" t="s">
        <v>208</v>
      </c>
      <c r="L4110" t="s">
        <v>20958</v>
      </c>
      <c r="N4110" t="s">
        <v>208</v>
      </c>
      <c r="O4110" t="s">
        <v>476</v>
      </c>
      <c r="P4110" t="s">
        <v>476</v>
      </c>
    </row>
    <row r="4111" spans="1:16">
      <c r="A4111" s="484" t="s">
        <v>84571</v>
      </c>
      <c r="B4111" s="485" t="s">
        <v>84570</v>
      </c>
      <c r="C4111" t="s">
        <v>84569</v>
      </c>
      <c r="D4111" t="s">
        <v>84568</v>
      </c>
      <c r="E4111" t="str">
        <f t="shared" si="64"/>
        <v>602360 - ECOLE DE LA CARTOUCHERIE - ARTA</v>
      </c>
      <c r="F4111" t="s">
        <v>2651</v>
      </c>
      <c r="G4111" t="s">
        <v>84567</v>
      </c>
      <c r="I4111" t="s">
        <v>626</v>
      </c>
      <c r="J4111" t="s">
        <v>84566</v>
      </c>
      <c r="K4111" t="s">
        <v>208</v>
      </c>
      <c r="L4111" t="s">
        <v>84565</v>
      </c>
      <c r="N4111" t="s">
        <v>208</v>
      </c>
      <c r="O4111" t="s">
        <v>476</v>
      </c>
      <c r="P4111" t="s">
        <v>476</v>
      </c>
    </row>
    <row r="4112" spans="1:16">
      <c r="A4112" s="484" t="s">
        <v>35265</v>
      </c>
      <c r="B4112" s="485" t="s">
        <v>35264</v>
      </c>
      <c r="C4112" t="s">
        <v>35263</v>
      </c>
      <c r="D4112" t="s">
        <v>35262</v>
      </c>
      <c r="E4112" t="str">
        <f t="shared" si="64"/>
        <v>628591 - MORAND  COLETTE JACQUELINE</v>
      </c>
      <c r="F4112" t="s">
        <v>30066</v>
      </c>
      <c r="G4112" t="s">
        <v>35261</v>
      </c>
      <c r="H4112" t="s">
        <v>35260</v>
      </c>
      <c r="I4112" t="s">
        <v>6917</v>
      </c>
      <c r="J4112" t="s">
        <v>35259</v>
      </c>
      <c r="K4112" t="s">
        <v>208</v>
      </c>
      <c r="L4112" t="s">
        <v>35258</v>
      </c>
      <c r="N4112" t="s">
        <v>208</v>
      </c>
      <c r="O4112" t="s">
        <v>476</v>
      </c>
      <c r="P4112" t="s">
        <v>476</v>
      </c>
    </row>
    <row r="4113" spans="1:16">
      <c r="A4113" s="484" t="s">
        <v>84126</v>
      </c>
      <c r="B4113" s="485" t="s">
        <v>84125</v>
      </c>
      <c r="C4113" t="s">
        <v>84124</v>
      </c>
      <c r="D4113" t="s">
        <v>84124</v>
      </c>
      <c r="E4113" t="str">
        <f t="shared" si="64"/>
        <v>540961 - ECOLE DES PLANTES</v>
      </c>
      <c r="F4113" t="s">
        <v>4705</v>
      </c>
      <c r="G4113" t="s">
        <v>84123</v>
      </c>
      <c r="I4113" t="s">
        <v>84122</v>
      </c>
      <c r="J4113" t="s">
        <v>84121</v>
      </c>
      <c r="K4113" t="s">
        <v>208</v>
      </c>
      <c r="L4113" t="s">
        <v>84120</v>
      </c>
      <c r="N4113" t="s">
        <v>208</v>
      </c>
      <c r="O4113" t="s">
        <v>476</v>
      </c>
      <c r="P4113" t="s">
        <v>476</v>
      </c>
    </row>
    <row r="4114" spans="1:16">
      <c r="A4114" s="484" t="s">
        <v>59769</v>
      </c>
      <c r="B4114" s="485" t="s">
        <v>59768</v>
      </c>
      <c r="C4114" t="s">
        <v>59767</v>
      </c>
      <c r="D4114" t="s">
        <v>59766</v>
      </c>
      <c r="E4114" t="str">
        <f t="shared" si="64"/>
        <v>490246 - ICAM FORMATION PROFESSIONNELLE NANTES</v>
      </c>
      <c r="F4114" t="s">
        <v>37125</v>
      </c>
      <c r="G4114" t="s">
        <v>59765</v>
      </c>
      <c r="I4114" t="s">
        <v>11163</v>
      </c>
      <c r="J4114" t="s">
        <v>59764</v>
      </c>
      <c r="K4114" t="s">
        <v>208</v>
      </c>
      <c r="L4114" t="s">
        <v>59763</v>
      </c>
      <c r="N4114" t="s">
        <v>208</v>
      </c>
      <c r="O4114" t="s">
        <v>476</v>
      </c>
      <c r="P4114" t="s">
        <v>476</v>
      </c>
    </row>
    <row r="4115" spans="1:16">
      <c r="A4115" s="484" t="s">
        <v>38946</v>
      </c>
      <c r="B4115" s="485" t="s">
        <v>38945</v>
      </c>
      <c r="C4115" t="s">
        <v>38944</v>
      </c>
      <c r="D4115" t="s">
        <v>38943</v>
      </c>
      <c r="E4115" t="str">
        <f t="shared" si="64"/>
        <v>660541 - MFR PETITE CAMARGUE GALLARGUES LE MONTUEUX</v>
      </c>
      <c r="F4115" t="s">
        <v>2668</v>
      </c>
      <c r="G4115" t="s">
        <v>38942</v>
      </c>
      <c r="I4115" t="s">
        <v>13576</v>
      </c>
      <c r="J4115" t="s">
        <v>38941</v>
      </c>
      <c r="K4115" t="s">
        <v>208</v>
      </c>
      <c r="L4115" t="s">
        <v>38940</v>
      </c>
      <c r="N4115" t="s">
        <v>207</v>
      </c>
      <c r="O4115" t="s">
        <v>476</v>
      </c>
      <c r="P4115" t="s">
        <v>476</v>
      </c>
    </row>
    <row r="4116" spans="1:16">
      <c r="A4116" s="484" t="s">
        <v>124755</v>
      </c>
      <c r="B4116" s="485" t="s">
        <v>124754</v>
      </c>
      <c r="C4116" t="s">
        <v>124753</v>
      </c>
      <c r="D4116" t="s">
        <v>124752</v>
      </c>
      <c r="E4116" t="str">
        <f t="shared" si="64"/>
        <v>141495 - ASS RECHERCHE ET FORMATION</v>
      </c>
      <c r="F4116" t="s">
        <v>7117</v>
      </c>
      <c r="G4116" t="s">
        <v>41971</v>
      </c>
      <c r="H4116" t="s">
        <v>124751</v>
      </c>
      <c r="I4116" t="s">
        <v>959</v>
      </c>
      <c r="J4116" t="s">
        <v>124750</v>
      </c>
      <c r="K4116" t="s">
        <v>208</v>
      </c>
      <c r="L4116" t="s">
        <v>124749</v>
      </c>
      <c r="N4116" t="s">
        <v>208</v>
      </c>
      <c r="O4116" t="s">
        <v>476</v>
      </c>
      <c r="P4116" t="s">
        <v>476</v>
      </c>
    </row>
    <row r="4117" spans="1:16">
      <c r="A4117" s="484" t="s">
        <v>10732</v>
      </c>
      <c r="B4117" s="485" t="s">
        <v>10731</v>
      </c>
      <c r="C4117" t="s">
        <v>10730</v>
      </c>
      <c r="D4117" t="s">
        <v>10730</v>
      </c>
      <c r="E4117" t="str">
        <f t="shared" si="64"/>
        <v>483771 - TEMPTA</v>
      </c>
      <c r="F4117" t="s">
        <v>8706</v>
      </c>
      <c r="G4117" t="s">
        <v>10729</v>
      </c>
      <c r="I4117" t="s">
        <v>7856</v>
      </c>
      <c r="J4117" t="s">
        <v>10728</v>
      </c>
      <c r="K4117" t="s">
        <v>208</v>
      </c>
      <c r="L4117" t="s">
        <v>10727</v>
      </c>
      <c r="N4117" t="s">
        <v>208</v>
      </c>
      <c r="O4117" t="s">
        <v>476</v>
      </c>
      <c r="P4117" t="s">
        <v>476</v>
      </c>
    </row>
    <row r="4118" spans="1:16">
      <c r="A4118" s="484" t="s">
        <v>12747</v>
      </c>
      <c r="B4118" s="485" t="s">
        <v>12746</v>
      </c>
      <c r="C4118" t="s">
        <v>12745</v>
      </c>
      <c r="D4118" t="s">
        <v>12744</v>
      </c>
      <c r="E4118" t="str">
        <f t="shared" si="64"/>
        <v>385608 - STRATEGIE FORMATION LE LAMENTIN</v>
      </c>
      <c r="F4118" t="s">
        <v>6920</v>
      </c>
      <c r="G4118" t="s">
        <v>12743</v>
      </c>
      <c r="H4118" t="s">
        <v>12742</v>
      </c>
      <c r="I4118" t="s">
        <v>9102</v>
      </c>
      <c r="J4118" t="s">
        <v>12741</v>
      </c>
      <c r="K4118" t="s">
        <v>208</v>
      </c>
      <c r="L4118" t="s">
        <v>12740</v>
      </c>
      <c r="N4118" t="s">
        <v>208</v>
      </c>
      <c r="O4118" t="s">
        <v>476</v>
      </c>
      <c r="P4118" t="s">
        <v>476</v>
      </c>
    </row>
    <row r="4119" spans="1:16">
      <c r="A4119" s="484" t="s">
        <v>82581</v>
      </c>
      <c r="B4119" s="485" t="s">
        <v>82580</v>
      </c>
      <c r="C4119" t="s">
        <v>82579</v>
      </c>
      <c r="D4119" t="s">
        <v>82578</v>
      </c>
      <c r="E4119" t="str">
        <f t="shared" si="64"/>
        <v>101230 - EDI FORMATION</v>
      </c>
      <c r="F4119" t="s">
        <v>2801</v>
      </c>
      <c r="G4119" t="s">
        <v>82577</v>
      </c>
      <c r="H4119" t="s">
        <v>82576</v>
      </c>
      <c r="I4119" t="s">
        <v>82575</v>
      </c>
      <c r="J4119" t="s">
        <v>82574</v>
      </c>
      <c r="K4119" t="s">
        <v>82573</v>
      </c>
      <c r="L4119" t="s">
        <v>82572</v>
      </c>
      <c r="N4119" t="s">
        <v>208</v>
      </c>
      <c r="O4119" t="s">
        <v>476</v>
      </c>
      <c r="P4119" t="s">
        <v>476</v>
      </c>
    </row>
    <row r="4120" spans="1:16">
      <c r="A4120" s="484" t="s">
        <v>119798</v>
      </c>
      <c r="B4120" s="485" t="s">
        <v>119797</v>
      </c>
      <c r="C4120" t="s">
        <v>119796</v>
      </c>
      <c r="D4120" t="s">
        <v>119795</v>
      </c>
      <c r="E4120" t="str">
        <f t="shared" si="64"/>
        <v>120273 - PIKLER LOCZY FRANCE</v>
      </c>
      <c r="F4120" t="s">
        <v>7292</v>
      </c>
      <c r="G4120" t="s">
        <v>2892</v>
      </c>
      <c r="I4120" t="s">
        <v>4703</v>
      </c>
      <c r="J4120" t="s">
        <v>119794</v>
      </c>
      <c r="K4120" t="s">
        <v>208</v>
      </c>
      <c r="L4120" t="s">
        <v>119793</v>
      </c>
      <c r="N4120" t="s">
        <v>208</v>
      </c>
      <c r="O4120" t="s">
        <v>476</v>
      </c>
      <c r="P4120" t="s">
        <v>476</v>
      </c>
    </row>
    <row r="4121" spans="1:16">
      <c r="A4121" s="484" t="s">
        <v>100640</v>
      </c>
      <c r="B4121" s="485" t="s">
        <v>100639</v>
      </c>
      <c r="C4121" t="s">
        <v>100638</v>
      </c>
      <c r="D4121" t="s">
        <v>100637</v>
      </c>
      <c r="E4121" t="str">
        <f t="shared" si="64"/>
        <v>480198 - CIBC ISERE SAVOIE</v>
      </c>
      <c r="F4121" t="s">
        <v>1328</v>
      </c>
      <c r="G4121" t="s">
        <v>100636</v>
      </c>
      <c r="I4121" t="s">
        <v>836</v>
      </c>
      <c r="J4121" t="s">
        <v>100635</v>
      </c>
      <c r="K4121" t="s">
        <v>208</v>
      </c>
      <c r="L4121" t="s">
        <v>100634</v>
      </c>
      <c r="N4121" t="s">
        <v>208</v>
      </c>
      <c r="O4121" t="s">
        <v>476</v>
      </c>
      <c r="P4121" t="s">
        <v>476</v>
      </c>
    </row>
    <row r="4122" spans="1:16">
      <c r="A4122" s="484" t="s">
        <v>37141</v>
      </c>
      <c r="B4122" s="485" t="s">
        <v>37140</v>
      </c>
      <c r="C4122" t="s">
        <v>37139</v>
      </c>
      <c r="D4122" t="s">
        <v>37139</v>
      </c>
      <c r="E4122" t="str">
        <f t="shared" si="64"/>
        <v>180520 - MEDIMEX</v>
      </c>
      <c r="F4122" t="s">
        <v>4531</v>
      </c>
      <c r="G4122" t="s">
        <v>37138</v>
      </c>
      <c r="I4122" t="s">
        <v>29141</v>
      </c>
      <c r="J4122" t="s">
        <v>37137</v>
      </c>
      <c r="K4122" t="s">
        <v>208</v>
      </c>
      <c r="L4122" t="s">
        <v>37136</v>
      </c>
      <c r="N4122" t="s">
        <v>208</v>
      </c>
      <c r="O4122" t="s">
        <v>476</v>
      </c>
      <c r="P4122" t="s">
        <v>476</v>
      </c>
    </row>
    <row r="4123" spans="1:16">
      <c r="A4123" s="484" t="s">
        <v>48959</v>
      </c>
      <c r="B4123" s="485" t="s">
        <v>48958</v>
      </c>
      <c r="C4123" t="s">
        <v>48957</v>
      </c>
      <c r="D4123" t="s">
        <v>48956</v>
      </c>
      <c r="E4123" t="str">
        <f t="shared" si="64"/>
        <v>441430 - CFPS ETOILE SUR RHONE</v>
      </c>
      <c r="F4123" t="s">
        <v>831</v>
      </c>
      <c r="G4123" t="s">
        <v>48955</v>
      </c>
      <c r="I4123" t="s">
        <v>48954</v>
      </c>
      <c r="J4123" t="s">
        <v>48953</v>
      </c>
      <c r="K4123" t="s">
        <v>208</v>
      </c>
      <c r="L4123" t="s">
        <v>48952</v>
      </c>
      <c r="N4123" t="s">
        <v>208</v>
      </c>
      <c r="O4123" t="s">
        <v>476</v>
      </c>
      <c r="P4123" t="s">
        <v>476</v>
      </c>
    </row>
    <row r="4124" spans="1:16">
      <c r="A4124" s="484" t="s">
        <v>100500</v>
      </c>
      <c r="B4124" s="485" t="s">
        <v>100499</v>
      </c>
      <c r="C4124" t="s">
        <v>100498</v>
      </c>
      <c r="D4124" t="s">
        <v>100497</v>
      </c>
      <c r="E4124" t="str">
        <f t="shared" si="64"/>
        <v>299420 - CIBC SOLUTIONS RH</v>
      </c>
      <c r="F4124" t="s">
        <v>1086</v>
      </c>
      <c r="G4124" t="s">
        <v>100496</v>
      </c>
      <c r="H4124" t="s">
        <v>100495</v>
      </c>
      <c r="I4124" t="s">
        <v>12454</v>
      </c>
      <c r="J4124" t="s">
        <v>100494</v>
      </c>
      <c r="K4124" t="s">
        <v>208</v>
      </c>
      <c r="L4124" t="s">
        <v>100493</v>
      </c>
      <c r="N4124" t="s">
        <v>208</v>
      </c>
      <c r="O4124" t="s">
        <v>476</v>
      </c>
      <c r="P4124" t="s">
        <v>476</v>
      </c>
    </row>
    <row r="4125" spans="1:16">
      <c r="A4125" s="484" t="s">
        <v>20163</v>
      </c>
      <c r="B4125" s="485" t="s">
        <v>20162</v>
      </c>
      <c r="C4125" t="s">
        <v>20161</v>
      </c>
      <c r="D4125" t="s">
        <v>20160</v>
      </c>
      <c r="E4125" t="str">
        <f t="shared" si="64"/>
        <v>498701 - SECURITE ET CONDUITE MARMANDE</v>
      </c>
      <c r="F4125" t="s">
        <v>498</v>
      </c>
      <c r="G4125" t="s">
        <v>20159</v>
      </c>
      <c r="I4125" t="s">
        <v>20158</v>
      </c>
      <c r="J4125" t="s">
        <v>20157</v>
      </c>
      <c r="K4125" t="s">
        <v>208</v>
      </c>
      <c r="L4125" t="s">
        <v>20156</v>
      </c>
      <c r="N4125" t="s">
        <v>208</v>
      </c>
      <c r="O4125" t="s">
        <v>476</v>
      </c>
      <c r="P4125" t="s">
        <v>476</v>
      </c>
    </row>
    <row r="4126" spans="1:16">
      <c r="A4126" s="484" t="s">
        <v>26041</v>
      </c>
      <c r="B4126" s="485" t="s">
        <v>26040</v>
      </c>
      <c r="C4126" t="s">
        <v>26039</v>
      </c>
      <c r="D4126" t="s">
        <v>26039</v>
      </c>
      <c r="E4126" t="str">
        <f t="shared" si="64"/>
        <v>614348 - PRO COIFFURE DIFFUSION</v>
      </c>
      <c r="F4126" t="s">
        <v>26038</v>
      </c>
      <c r="G4126" t="s">
        <v>26037</v>
      </c>
      <c r="I4126" t="s">
        <v>26036</v>
      </c>
      <c r="J4126" t="s">
        <v>26035</v>
      </c>
      <c r="K4126" t="s">
        <v>208</v>
      </c>
      <c r="L4126" t="s">
        <v>26034</v>
      </c>
      <c r="N4126" t="s">
        <v>208</v>
      </c>
      <c r="O4126" t="s">
        <v>476</v>
      </c>
      <c r="P4126" t="s">
        <v>476</v>
      </c>
    </row>
    <row r="4127" spans="1:16">
      <c r="A4127" s="484" t="s">
        <v>66453</v>
      </c>
      <c r="B4127" s="485" t="s">
        <v>66452</v>
      </c>
      <c r="C4127" t="s">
        <v>66451</v>
      </c>
      <c r="D4127" t="s">
        <v>66450</v>
      </c>
      <c r="E4127" t="str">
        <f t="shared" si="64"/>
        <v>681210 - GIRAUD CLAIRE</v>
      </c>
      <c r="F4127" t="s">
        <v>59608</v>
      </c>
      <c r="G4127" t="s">
        <v>66449</v>
      </c>
      <c r="I4127" t="s">
        <v>4686</v>
      </c>
      <c r="J4127" t="s">
        <v>66448</v>
      </c>
      <c r="K4127" t="s">
        <v>208</v>
      </c>
      <c r="L4127" t="s">
        <v>66447</v>
      </c>
      <c r="N4127" t="s">
        <v>208</v>
      </c>
      <c r="O4127" t="s">
        <v>476</v>
      </c>
      <c r="P4127" t="s">
        <v>476</v>
      </c>
    </row>
    <row r="4128" spans="1:16">
      <c r="A4128" s="484" t="s">
        <v>19934</v>
      </c>
      <c r="B4128" s="485" t="s">
        <v>19933</v>
      </c>
      <c r="C4128" t="s">
        <v>19932</v>
      </c>
      <c r="D4128" t="s">
        <v>19931</v>
      </c>
      <c r="E4128" t="str">
        <f t="shared" si="64"/>
        <v>341666 - OGIP QUALITE</v>
      </c>
      <c r="F4128" t="s">
        <v>1328</v>
      </c>
      <c r="G4128" t="s">
        <v>19930</v>
      </c>
      <c r="H4128" t="s">
        <v>19929</v>
      </c>
      <c r="I4128" t="s">
        <v>3214</v>
      </c>
      <c r="J4128" t="s">
        <v>19928</v>
      </c>
      <c r="K4128" t="s">
        <v>208</v>
      </c>
      <c r="L4128" t="s">
        <v>19927</v>
      </c>
      <c r="N4128" t="s">
        <v>208</v>
      </c>
      <c r="O4128" t="s">
        <v>476</v>
      </c>
      <c r="P4128" t="s">
        <v>476</v>
      </c>
    </row>
    <row r="4129" spans="1:16">
      <c r="A4129" s="484" t="s">
        <v>130549</v>
      </c>
      <c r="B4129" s="485" t="s">
        <v>130548</v>
      </c>
      <c r="C4129" t="s">
        <v>130547</v>
      </c>
      <c r="D4129" t="s">
        <v>130546</v>
      </c>
      <c r="E4129" t="str">
        <f t="shared" si="64"/>
        <v>199096 - ALGOE ECULLY</v>
      </c>
      <c r="F4129" t="s">
        <v>1848</v>
      </c>
      <c r="G4129" t="s">
        <v>130545</v>
      </c>
      <c r="I4129" t="s">
        <v>24817</v>
      </c>
      <c r="J4129" t="s">
        <v>130544</v>
      </c>
      <c r="K4129" t="s">
        <v>208</v>
      </c>
      <c r="L4129" t="s">
        <v>130543</v>
      </c>
      <c r="N4129" t="s">
        <v>208</v>
      </c>
      <c r="O4129" t="s">
        <v>476</v>
      </c>
      <c r="P4129" t="s">
        <v>476</v>
      </c>
    </row>
    <row r="4130" spans="1:16">
      <c r="A4130" s="484" t="s">
        <v>113657</v>
      </c>
      <c r="B4130" s="485" t="s">
        <v>113656</v>
      </c>
      <c r="C4130" t="s">
        <v>113655</v>
      </c>
      <c r="D4130" t="s">
        <v>113655</v>
      </c>
      <c r="E4130" t="str">
        <f t="shared" si="64"/>
        <v>677383 - BI QUALITE</v>
      </c>
      <c r="F4130" t="s">
        <v>5663</v>
      </c>
      <c r="G4130" t="s">
        <v>113654</v>
      </c>
      <c r="I4130" t="s">
        <v>26961</v>
      </c>
      <c r="J4130" t="s">
        <v>113653</v>
      </c>
      <c r="K4130" t="s">
        <v>208</v>
      </c>
      <c r="L4130" t="s">
        <v>113652</v>
      </c>
      <c r="N4130" t="s">
        <v>208</v>
      </c>
      <c r="O4130" t="s">
        <v>476</v>
      </c>
      <c r="P4130" t="s">
        <v>476</v>
      </c>
    </row>
    <row r="4131" spans="1:16">
      <c r="A4131" s="484" t="s">
        <v>29228</v>
      </c>
      <c r="B4131" s="485" t="s">
        <v>29227</v>
      </c>
      <c r="C4131" t="s">
        <v>29226</v>
      </c>
      <c r="D4131" t="s">
        <v>29226</v>
      </c>
      <c r="E4131" t="str">
        <f t="shared" si="64"/>
        <v>261970 - PATOUT PAULETTE</v>
      </c>
      <c r="F4131" t="s">
        <v>8150</v>
      </c>
      <c r="G4131" t="s">
        <v>12700</v>
      </c>
      <c r="I4131" t="s">
        <v>29225</v>
      </c>
      <c r="J4131" t="s">
        <v>29224</v>
      </c>
      <c r="K4131" t="s">
        <v>208</v>
      </c>
      <c r="L4131" t="s">
        <v>29223</v>
      </c>
      <c r="N4131" t="s">
        <v>208</v>
      </c>
      <c r="O4131" t="s">
        <v>476</v>
      </c>
      <c r="P4131" t="s">
        <v>476</v>
      </c>
    </row>
    <row r="4132" spans="1:16">
      <c r="A4132" s="484" t="s">
        <v>28726</v>
      </c>
      <c r="B4132" s="485" t="s">
        <v>28725</v>
      </c>
      <c r="C4132" t="s">
        <v>28724</v>
      </c>
      <c r="D4132" t="s">
        <v>28724</v>
      </c>
      <c r="E4132" t="str">
        <f t="shared" si="64"/>
        <v>139671 - PERFORMANCES MEDICALES</v>
      </c>
      <c r="F4132" t="s">
        <v>7117</v>
      </c>
      <c r="G4132" t="s">
        <v>28723</v>
      </c>
      <c r="I4132" t="s">
        <v>1406</v>
      </c>
      <c r="J4132" t="s">
        <v>28722</v>
      </c>
      <c r="K4132" t="s">
        <v>208</v>
      </c>
      <c r="L4132" t="s">
        <v>28721</v>
      </c>
      <c r="N4132" t="s">
        <v>208</v>
      </c>
      <c r="O4132" t="s">
        <v>476</v>
      </c>
      <c r="P4132" t="s">
        <v>476</v>
      </c>
    </row>
    <row r="4133" spans="1:16">
      <c r="A4133" s="484" t="s">
        <v>68343</v>
      </c>
      <c r="B4133" s="485" t="s">
        <v>68342</v>
      </c>
      <c r="C4133" t="s">
        <v>68341</v>
      </c>
      <c r="D4133" t="s">
        <v>68340</v>
      </c>
      <c r="E4133" t="str">
        <f t="shared" si="64"/>
        <v>593126 - FDF</v>
      </c>
      <c r="F4133" t="s">
        <v>68339</v>
      </c>
      <c r="G4133" t="s">
        <v>68338</v>
      </c>
      <c r="I4133" t="s">
        <v>1837</v>
      </c>
      <c r="J4133" t="s">
        <v>68337</v>
      </c>
      <c r="K4133" t="s">
        <v>208</v>
      </c>
      <c r="L4133" t="s">
        <v>68336</v>
      </c>
      <c r="N4133" t="s">
        <v>208</v>
      </c>
      <c r="O4133" t="s">
        <v>476</v>
      </c>
      <c r="P4133" t="s">
        <v>476</v>
      </c>
    </row>
    <row r="4134" spans="1:16">
      <c r="A4134" s="484" t="s">
        <v>73433</v>
      </c>
      <c r="B4134" s="485" t="s">
        <v>73432</v>
      </c>
      <c r="C4134" t="s">
        <v>73431</v>
      </c>
      <c r="D4134" t="s">
        <v>73430</v>
      </c>
      <c r="E4134" t="str">
        <f t="shared" si="64"/>
        <v>663384 - FCI</v>
      </c>
      <c r="F4134" t="s">
        <v>34413</v>
      </c>
      <c r="G4134" t="s">
        <v>73429</v>
      </c>
      <c r="I4134" t="s">
        <v>1814</v>
      </c>
      <c r="J4134" t="s">
        <v>73428</v>
      </c>
      <c r="K4134" t="s">
        <v>208</v>
      </c>
      <c r="L4134" t="s">
        <v>73427</v>
      </c>
      <c r="N4134" t="s">
        <v>208</v>
      </c>
      <c r="O4134" t="s">
        <v>476</v>
      </c>
      <c r="P4134" t="s">
        <v>476</v>
      </c>
    </row>
    <row r="4135" spans="1:16">
      <c r="A4135" s="484" t="s">
        <v>12697</v>
      </c>
      <c r="B4135" s="485" t="s">
        <v>12696</v>
      </c>
      <c r="C4135" t="s">
        <v>12695</v>
      </c>
      <c r="D4135" t="s">
        <v>12694</v>
      </c>
      <c r="E4135" t="str">
        <f t="shared" si="64"/>
        <v>622680 - STRATMUT CONSEIL PLENITUDES MAUGES SUR LOIRE</v>
      </c>
      <c r="F4135" t="s">
        <v>6186</v>
      </c>
      <c r="G4135" t="s">
        <v>12693</v>
      </c>
      <c r="I4135" t="s">
        <v>12692</v>
      </c>
      <c r="J4135" t="s">
        <v>12691</v>
      </c>
      <c r="K4135" t="s">
        <v>208</v>
      </c>
      <c r="L4135" t="s">
        <v>12690</v>
      </c>
      <c r="N4135" t="s">
        <v>208</v>
      </c>
      <c r="O4135" t="s">
        <v>476</v>
      </c>
      <c r="P4135" t="s">
        <v>476</v>
      </c>
    </row>
    <row r="4136" spans="1:16">
      <c r="A4136" s="484" t="s">
        <v>28781</v>
      </c>
      <c r="B4136" s="485" t="s">
        <v>28780</v>
      </c>
      <c r="C4136" t="s">
        <v>28779</v>
      </c>
      <c r="D4136" t="s">
        <v>28779</v>
      </c>
      <c r="E4136" t="str">
        <f t="shared" si="64"/>
        <v>591087 - PERFORM ACADEMIE COIFFURES</v>
      </c>
      <c r="F4136" t="s">
        <v>22356</v>
      </c>
      <c r="G4136" t="s">
        <v>28778</v>
      </c>
      <c r="I4136" t="s">
        <v>1542</v>
      </c>
      <c r="J4136" t="s">
        <v>28777</v>
      </c>
      <c r="K4136" t="s">
        <v>208</v>
      </c>
      <c r="L4136" t="s">
        <v>28776</v>
      </c>
      <c r="N4136" t="s">
        <v>208</v>
      </c>
      <c r="O4136" t="s">
        <v>476</v>
      </c>
      <c r="P4136" t="s">
        <v>476</v>
      </c>
    </row>
    <row r="4137" spans="1:16">
      <c r="A4137" s="484" t="s">
        <v>54834</v>
      </c>
      <c r="B4137" s="485" t="s">
        <v>54833</v>
      </c>
      <c r="C4137" t="s">
        <v>54832</v>
      </c>
      <c r="D4137" t="s">
        <v>54831</v>
      </c>
      <c r="E4137" t="str">
        <f t="shared" si="64"/>
        <v>136761 - INSTEP OCCITANIE TOULOUSE</v>
      </c>
      <c r="F4137" t="s">
        <v>2945</v>
      </c>
      <c r="G4137" t="s">
        <v>54830</v>
      </c>
      <c r="H4137" t="s">
        <v>33629</v>
      </c>
      <c r="I4137" t="s">
        <v>603</v>
      </c>
      <c r="J4137" t="s">
        <v>54829</v>
      </c>
      <c r="K4137" t="s">
        <v>208</v>
      </c>
      <c r="L4137" t="s">
        <v>54828</v>
      </c>
      <c r="N4137" t="s">
        <v>208</v>
      </c>
      <c r="O4137" t="s">
        <v>476</v>
      </c>
      <c r="P4137" t="s">
        <v>476</v>
      </c>
    </row>
    <row r="4138" spans="1:16">
      <c r="A4138" s="484" t="s">
        <v>3522</v>
      </c>
      <c r="B4138" s="485" t="s">
        <v>3521</v>
      </c>
      <c r="C4138" t="s">
        <v>3520</v>
      </c>
      <c r="D4138" t="s">
        <v>3520</v>
      </c>
      <c r="E4138" t="str">
        <f t="shared" si="64"/>
        <v>145841 - V.I.P EXCELANGUES</v>
      </c>
      <c r="F4138" t="s">
        <v>1817</v>
      </c>
      <c r="G4138" t="s">
        <v>3519</v>
      </c>
      <c r="I4138" t="s">
        <v>1814</v>
      </c>
      <c r="J4138" t="s">
        <v>3518</v>
      </c>
      <c r="K4138" t="s">
        <v>208</v>
      </c>
      <c r="L4138" t="s">
        <v>3517</v>
      </c>
      <c r="N4138" t="s">
        <v>208</v>
      </c>
      <c r="O4138" t="s">
        <v>476</v>
      </c>
      <c r="P4138" t="s">
        <v>476</v>
      </c>
    </row>
    <row r="4139" spans="1:16">
      <c r="A4139" s="484" t="s">
        <v>60026</v>
      </c>
      <c r="B4139" s="485" t="s">
        <v>60025</v>
      </c>
      <c r="C4139" t="s">
        <v>60024</v>
      </c>
      <c r="D4139" t="s">
        <v>60023</v>
      </c>
      <c r="E4139" t="str">
        <f t="shared" si="64"/>
        <v>21350 - HYGIE FORMATIONS PHARMACIE D AQUITAINE CFA ET FC</v>
      </c>
      <c r="F4139" t="s">
        <v>3795</v>
      </c>
      <c r="G4139" t="s">
        <v>60022</v>
      </c>
      <c r="I4139" t="s">
        <v>19785</v>
      </c>
      <c r="J4139" t="s">
        <v>60021</v>
      </c>
      <c r="K4139" t="s">
        <v>60020</v>
      </c>
      <c r="L4139" t="s">
        <v>60019</v>
      </c>
      <c r="N4139" t="s">
        <v>207</v>
      </c>
      <c r="O4139" t="s">
        <v>476</v>
      </c>
      <c r="P4139" t="s">
        <v>476</v>
      </c>
    </row>
    <row r="4140" spans="1:16">
      <c r="A4140" s="484" t="s">
        <v>15481</v>
      </c>
      <c r="B4140" s="485" t="s">
        <v>15480</v>
      </c>
      <c r="C4140" t="s">
        <v>15479</v>
      </c>
      <c r="D4140" t="s">
        <v>15478</v>
      </c>
      <c r="E4140" t="str">
        <f t="shared" si="64"/>
        <v>452350 - SFDPST</v>
      </c>
      <c r="F4140" t="s">
        <v>13711</v>
      </c>
      <c r="G4140" t="s">
        <v>15477</v>
      </c>
      <c r="I4140" t="s">
        <v>626</v>
      </c>
      <c r="J4140" t="s">
        <v>15476</v>
      </c>
      <c r="K4140" t="s">
        <v>15475</v>
      </c>
      <c r="L4140" t="s">
        <v>15474</v>
      </c>
      <c r="N4140" t="s">
        <v>208</v>
      </c>
      <c r="O4140" t="s">
        <v>476</v>
      </c>
      <c r="P4140" t="s">
        <v>476</v>
      </c>
    </row>
    <row r="4141" spans="1:16">
      <c r="A4141" s="484" t="s">
        <v>82204</v>
      </c>
      <c r="B4141" s="485" t="s">
        <v>82203</v>
      </c>
      <c r="C4141" t="s">
        <v>82202</v>
      </c>
      <c r="D4141" t="s">
        <v>82202</v>
      </c>
      <c r="E4141" t="str">
        <f t="shared" si="64"/>
        <v>660930 - EFFERVESENS</v>
      </c>
      <c r="F4141" t="s">
        <v>12282</v>
      </c>
      <c r="G4141" t="s">
        <v>82201</v>
      </c>
      <c r="I4141" t="s">
        <v>17147</v>
      </c>
      <c r="K4141" t="s">
        <v>208</v>
      </c>
      <c r="L4141" t="s">
        <v>82200</v>
      </c>
      <c r="N4141" t="s">
        <v>208</v>
      </c>
      <c r="O4141" t="s">
        <v>476</v>
      </c>
      <c r="P4141" t="s">
        <v>476</v>
      </c>
    </row>
    <row r="4142" spans="1:16">
      <c r="A4142" s="484" t="s">
        <v>105813</v>
      </c>
      <c r="B4142" s="485" t="s">
        <v>105812</v>
      </c>
      <c r="C4142" t="s">
        <v>105811</v>
      </c>
      <c r="D4142" t="s">
        <v>105810</v>
      </c>
      <c r="E4142" t="str">
        <f t="shared" si="64"/>
        <v>460631 - CESMD</v>
      </c>
      <c r="F4142" t="s">
        <v>18414</v>
      </c>
      <c r="G4142" t="s">
        <v>105809</v>
      </c>
      <c r="I4142" t="s">
        <v>5810</v>
      </c>
      <c r="K4142" t="s">
        <v>208</v>
      </c>
      <c r="L4142" t="s">
        <v>105808</v>
      </c>
      <c r="N4142" t="s">
        <v>208</v>
      </c>
      <c r="O4142" t="s">
        <v>476</v>
      </c>
      <c r="P4142" t="s">
        <v>476</v>
      </c>
    </row>
    <row r="4143" spans="1:16">
      <c r="A4143" s="484" t="s">
        <v>111765</v>
      </c>
      <c r="B4143" s="485" t="s">
        <v>111764</v>
      </c>
      <c r="C4143" t="s">
        <v>111763</v>
      </c>
      <c r="D4143" t="s">
        <v>111763</v>
      </c>
      <c r="E4143" t="str">
        <f t="shared" si="64"/>
        <v>560984 - BUCHTA FARRUGIA GHISLAINE - LE SENS DU CUIR</v>
      </c>
      <c r="F4143" t="s">
        <v>52147</v>
      </c>
      <c r="G4143" t="s">
        <v>111762</v>
      </c>
      <c r="H4143" t="s">
        <v>111761</v>
      </c>
      <c r="I4143" t="s">
        <v>22023</v>
      </c>
      <c r="J4143" t="s">
        <v>111760</v>
      </c>
      <c r="K4143" t="s">
        <v>208</v>
      </c>
      <c r="L4143" t="s">
        <v>111759</v>
      </c>
      <c r="N4143" t="s">
        <v>208</v>
      </c>
      <c r="O4143" t="s">
        <v>476</v>
      </c>
      <c r="P4143" t="s">
        <v>476</v>
      </c>
    </row>
    <row r="4144" spans="1:16">
      <c r="A4144" s="484" t="s">
        <v>124329</v>
      </c>
      <c r="B4144" s="485" t="s">
        <v>124328</v>
      </c>
      <c r="C4144" t="s">
        <v>124327</v>
      </c>
      <c r="D4144" t="s">
        <v>124327</v>
      </c>
      <c r="E4144" t="str">
        <f t="shared" si="64"/>
        <v>647913 - ASSOC INSTITUTION ST ASPAIS DE MELUN</v>
      </c>
      <c r="F4144" t="s">
        <v>2953</v>
      </c>
      <c r="G4144" t="s">
        <v>124326</v>
      </c>
      <c r="I4144" t="s">
        <v>8147</v>
      </c>
      <c r="J4144" t="s">
        <v>124325</v>
      </c>
      <c r="K4144" t="s">
        <v>208</v>
      </c>
      <c r="L4144" t="s">
        <v>124324</v>
      </c>
      <c r="N4144" t="s">
        <v>207</v>
      </c>
      <c r="O4144" t="s">
        <v>476</v>
      </c>
      <c r="P4144" t="s">
        <v>476</v>
      </c>
    </row>
    <row r="4145" spans="1:16">
      <c r="A4145" s="484" t="s">
        <v>73933</v>
      </c>
      <c r="B4145" s="485" t="s">
        <v>73932</v>
      </c>
      <c r="C4145" t="s">
        <v>73931</v>
      </c>
      <c r="D4145" t="s">
        <v>73931</v>
      </c>
      <c r="E4145" t="str">
        <f t="shared" si="64"/>
        <v>527117 - FAVENNEC JEAN P</v>
      </c>
      <c r="F4145" t="s">
        <v>2651</v>
      </c>
      <c r="G4145" t="s">
        <v>73930</v>
      </c>
      <c r="I4145" t="s">
        <v>2900</v>
      </c>
      <c r="K4145" t="s">
        <v>208</v>
      </c>
      <c r="L4145" t="s">
        <v>73929</v>
      </c>
      <c r="N4145" t="s">
        <v>208</v>
      </c>
      <c r="O4145" t="s">
        <v>476</v>
      </c>
      <c r="P4145" t="s">
        <v>476</v>
      </c>
    </row>
    <row r="4146" spans="1:16">
      <c r="A4146" s="484" t="s">
        <v>7492</v>
      </c>
      <c r="B4146" s="485" t="s">
        <v>7491</v>
      </c>
      <c r="C4146" t="s">
        <v>7490</v>
      </c>
      <c r="D4146" t="s">
        <v>7489</v>
      </c>
      <c r="E4146" t="str">
        <f t="shared" si="64"/>
        <v>363236 - UDV</v>
      </c>
      <c r="F4146" t="s">
        <v>2572</v>
      </c>
      <c r="G4146" t="s">
        <v>7488</v>
      </c>
      <c r="I4146" t="s">
        <v>1122</v>
      </c>
      <c r="J4146" t="s">
        <v>7487</v>
      </c>
      <c r="K4146" t="s">
        <v>208</v>
      </c>
      <c r="L4146" t="s">
        <v>7486</v>
      </c>
      <c r="N4146" t="s">
        <v>208</v>
      </c>
      <c r="O4146" t="s">
        <v>476</v>
      </c>
      <c r="P4146" t="s">
        <v>476</v>
      </c>
    </row>
    <row r="4147" spans="1:16">
      <c r="A4147" s="484" t="s">
        <v>60556</v>
      </c>
      <c r="B4147" s="485" t="s">
        <v>60555</v>
      </c>
      <c r="C4147" t="s">
        <v>60554</v>
      </c>
      <c r="D4147" t="s">
        <v>60554</v>
      </c>
      <c r="E4147" t="str">
        <f t="shared" si="64"/>
        <v>560558 - HORN MICHEL - HORN CONSULTANT</v>
      </c>
      <c r="F4147" t="s">
        <v>3834</v>
      </c>
      <c r="G4147" t="s">
        <v>60553</v>
      </c>
      <c r="I4147" t="s">
        <v>820</v>
      </c>
      <c r="K4147" t="s">
        <v>208</v>
      </c>
      <c r="L4147" t="s">
        <v>60552</v>
      </c>
      <c r="N4147" t="s">
        <v>208</v>
      </c>
      <c r="O4147" t="s">
        <v>476</v>
      </c>
      <c r="P4147" t="s">
        <v>476</v>
      </c>
    </row>
    <row r="4148" spans="1:16">
      <c r="A4148" s="484" t="s">
        <v>59141</v>
      </c>
      <c r="C4148" t="s">
        <v>59140</v>
      </c>
      <c r="D4148" t="s">
        <v>59139</v>
      </c>
      <c r="E4148" t="str">
        <f t="shared" si="64"/>
        <v>174762 - IFMO</v>
      </c>
      <c r="F4148" t="s">
        <v>59138</v>
      </c>
      <c r="G4148" t="s">
        <v>59137</v>
      </c>
      <c r="H4148" t="s">
        <v>59136</v>
      </c>
      <c r="I4148" t="s">
        <v>59135</v>
      </c>
      <c r="J4148" t="s">
        <v>59134</v>
      </c>
      <c r="K4148" t="s">
        <v>59133</v>
      </c>
      <c r="L4148" t="s">
        <v>59132</v>
      </c>
      <c r="N4148" t="s">
        <v>208</v>
      </c>
      <c r="O4148" t="s">
        <v>476</v>
      </c>
      <c r="P4148" t="s">
        <v>476</v>
      </c>
    </row>
    <row r="4149" spans="1:16">
      <c r="A4149" s="484" t="s">
        <v>76562</v>
      </c>
      <c r="B4149" s="485" t="s">
        <v>76554</v>
      </c>
      <c r="C4149" t="s">
        <v>76553</v>
      </c>
      <c r="D4149" t="s">
        <v>76561</v>
      </c>
      <c r="E4149" t="str">
        <f t="shared" si="64"/>
        <v>496390 - EUROFEU SERVICES SENONCHES</v>
      </c>
      <c r="F4149" t="s">
        <v>2524</v>
      </c>
      <c r="G4149" t="s">
        <v>76560</v>
      </c>
      <c r="H4149" t="s">
        <v>76559</v>
      </c>
      <c r="I4149" t="s">
        <v>76558</v>
      </c>
      <c r="J4149" t="s">
        <v>76557</v>
      </c>
      <c r="K4149" t="s">
        <v>208</v>
      </c>
      <c r="L4149" t="s">
        <v>76556</v>
      </c>
      <c r="N4149" t="s">
        <v>208</v>
      </c>
      <c r="O4149" t="s">
        <v>476</v>
      </c>
      <c r="P4149" t="s">
        <v>476</v>
      </c>
    </row>
    <row r="4150" spans="1:16">
      <c r="A4150" s="484" t="s">
        <v>76555</v>
      </c>
      <c r="B4150" s="485" t="s">
        <v>76554</v>
      </c>
      <c r="C4150" t="s">
        <v>76553</v>
      </c>
      <c r="D4150" t="s">
        <v>76552</v>
      </c>
      <c r="E4150" t="str">
        <f t="shared" si="64"/>
        <v>671149 - EUROFEU SERVICES 76 ST JACQUES SUR DARNETAL</v>
      </c>
      <c r="F4150" t="s">
        <v>13486</v>
      </c>
      <c r="G4150" t="s">
        <v>76551</v>
      </c>
      <c r="I4150" t="s">
        <v>76550</v>
      </c>
      <c r="J4150" t="s">
        <v>76549</v>
      </c>
      <c r="K4150" t="s">
        <v>208</v>
      </c>
      <c r="L4150" t="s">
        <v>76548</v>
      </c>
      <c r="N4150" t="s">
        <v>208</v>
      </c>
      <c r="O4150" t="s">
        <v>476</v>
      </c>
      <c r="P4150" t="s">
        <v>476</v>
      </c>
    </row>
    <row r="4151" spans="1:16">
      <c r="A4151" s="484" t="s">
        <v>57873</v>
      </c>
      <c r="B4151" s="485" t="s">
        <v>57872</v>
      </c>
      <c r="C4151" t="s">
        <v>57871</v>
      </c>
      <c r="D4151" t="s">
        <v>57871</v>
      </c>
      <c r="E4151" t="str">
        <f t="shared" si="64"/>
        <v>204560 - INITIATIVES</v>
      </c>
      <c r="F4151" t="s">
        <v>43131</v>
      </c>
      <c r="G4151" t="s">
        <v>57870</v>
      </c>
      <c r="I4151" t="s">
        <v>9850</v>
      </c>
      <c r="J4151" t="s">
        <v>57869</v>
      </c>
      <c r="K4151" t="s">
        <v>208</v>
      </c>
      <c r="L4151" t="s">
        <v>57868</v>
      </c>
      <c r="N4151" t="s">
        <v>208</v>
      </c>
      <c r="O4151" t="s">
        <v>476</v>
      </c>
      <c r="P4151" t="s">
        <v>476</v>
      </c>
    </row>
    <row r="4152" spans="1:16">
      <c r="A4152" s="484" t="s">
        <v>20576</v>
      </c>
      <c r="B4152" s="485" t="s">
        <v>20575</v>
      </c>
      <c r="C4152" t="s">
        <v>20574</v>
      </c>
      <c r="D4152" t="s">
        <v>20573</v>
      </c>
      <c r="E4152" t="str">
        <f t="shared" si="64"/>
        <v>678739 - SALCIOLI CATHERINE</v>
      </c>
      <c r="F4152" t="s">
        <v>11275</v>
      </c>
      <c r="G4152" t="s">
        <v>20572</v>
      </c>
      <c r="H4152" t="s">
        <v>20571</v>
      </c>
      <c r="I4152" t="s">
        <v>1228</v>
      </c>
      <c r="J4152" t="s">
        <v>20570</v>
      </c>
      <c r="K4152" t="s">
        <v>208</v>
      </c>
      <c r="L4152" t="s">
        <v>20569</v>
      </c>
      <c r="N4152" t="s">
        <v>208</v>
      </c>
      <c r="O4152" t="s">
        <v>476</v>
      </c>
      <c r="P4152" t="s">
        <v>476</v>
      </c>
    </row>
    <row r="4153" spans="1:16">
      <c r="A4153" s="484" t="s">
        <v>37393</v>
      </c>
      <c r="B4153" s="485" t="s">
        <v>37392</v>
      </c>
      <c r="C4153" t="s">
        <v>37391</v>
      </c>
      <c r="D4153" t="s">
        <v>37390</v>
      </c>
      <c r="E4153" t="str">
        <f t="shared" si="64"/>
        <v>441119 - MEDIALEX FORMATION CESSON SEVIGNE</v>
      </c>
      <c r="F4153" t="s">
        <v>20422</v>
      </c>
      <c r="G4153" t="s">
        <v>37389</v>
      </c>
      <c r="H4153" t="s">
        <v>37388</v>
      </c>
      <c r="I4153" t="s">
        <v>2959</v>
      </c>
      <c r="J4153" t="s">
        <v>37387</v>
      </c>
      <c r="K4153" t="s">
        <v>208</v>
      </c>
      <c r="L4153" t="s">
        <v>37386</v>
      </c>
      <c r="N4153" t="s">
        <v>208</v>
      </c>
      <c r="O4153" t="s">
        <v>476</v>
      </c>
      <c r="P4153" t="s">
        <v>476</v>
      </c>
    </row>
    <row r="4154" spans="1:16">
      <c r="A4154" s="484" t="s">
        <v>125035</v>
      </c>
      <c r="B4154" s="485" t="s">
        <v>125034</v>
      </c>
      <c r="C4154" t="s">
        <v>125033</v>
      </c>
      <c r="D4154" t="s">
        <v>125032</v>
      </c>
      <c r="E4154" t="str">
        <f t="shared" si="64"/>
        <v>649119 - AFTEC ORLEANS</v>
      </c>
      <c r="F4154" t="s">
        <v>16766</v>
      </c>
      <c r="G4154" t="s">
        <v>125031</v>
      </c>
      <c r="H4154" t="s">
        <v>17398</v>
      </c>
      <c r="I4154" t="s">
        <v>3355</v>
      </c>
      <c r="J4154" t="s">
        <v>125030</v>
      </c>
      <c r="K4154" t="s">
        <v>208</v>
      </c>
      <c r="L4154" t="s">
        <v>125029</v>
      </c>
      <c r="N4154" t="s">
        <v>207</v>
      </c>
      <c r="O4154" t="s">
        <v>476</v>
      </c>
      <c r="P4154" t="s">
        <v>476</v>
      </c>
    </row>
    <row r="4155" spans="1:16">
      <c r="A4155" s="484" t="s">
        <v>125040</v>
      </c>
      <c r="B4155" s="485" t="s">
        <v>125034</v>
      </c>
      <c r="C4155" t="s">
        <v>125033</v>
      </c>
      <c r="D4155" t="s">
        <v>125039</v>
      </c>
      <c r="E4155" t="str">
        <f t="shared" si="64"/>
        <v>531972 - AFTEC CHINON</v>
      </c>
      <c r="F4155" t="s">
        <v>831</v>
      </c>
      <c r="G4155" t="s">
        <v>125038</v>
      </c>
      <c r="I4155" t="s">
        <v>71528</v>
      </c>
      <c r="J4155" t="s">
        <v>125037</v>
      </c>
      <c r="K4155" t="s">
        <v>208</v>
      </c>
      <c r="L4155" t="s">
        <v>125036</v>
      </c>
      <c r="N4155" t="s">
        <v>208</v>
      </c>
      <c r="O4155" t="s">
        <v>476</v>
      </c>
      <c r="P4155" t="s">
        <v>476</v>
      </c>
    </row>
    <row r="4156" spans="1:16">
      <c r="A4156" s="484" t="s">
        <v>16279</v>
      </c>
      <c r="B4156" s="485" t="s">
        <v>16278</v>
      </c>
      <c r="C4156" t="s">
        <v>16277</v>
      </c>
      <c r="D4156" t="s">
        <v>15303</v>
      </c>
      <c r="E4156" t="str">
        <f t="shared" si="64"/>
        <v>187720 - SFR</v>
      </c>
      <c r="F4156" t="s">
        <v>3433</v>
      </c>
      <c r="G4156" t="s">
        <v>16276</v>
      </c>
      <c r="I4156" t="s">
        <v>626</v>
      </c>
      <c r="J4156" t="s">
        <v>16275</v>
      </c>
      <c r="K4156" t="s">
        <v>16274</v>
      </c>
      <c r="L4156" t="s">
        <v>16273</v>
      </c>
      <c r="N4156" t="s">
        <v>208</v>
      </c>
      <c r="O4156" t="s">
        <v>476</v>
      </c>
      <c r="P4156" t="s">
        <v>476</v>
      </c>
    </row>
    <row r="4157" spans="1:16">
      <c r="A4157" s="484" t="s">
        <v>111285</v>
      </c>
      <c r="B4157" s="485" t="s">
        <v>111284</v>
      </c>
      <c r="C4157" t="s">
        <v>111283</v>
      </c>
      <c r="D4157" t="s">
        <v>111283</v>
      </c>
      <c r="E4157" t="str">
        <f t="shared" si="64"/>
        <v>514100 - CABINET CLAIRE BEILLEVAIRE</v>
      </c>
      <c r="F4157" t="s">
        <v>16092</v>
      </c>
      <c r="G4157" t="s">
        <v>111282</v>
      </c>
      <c r="I4157" t="s">
        <v>1837</v>
      </c>
      <c r="J4157" t="s">
        <v>111281</v>
      </c>
      <c r="K4157" t="s">
        <v>208</v>
      </c>
      <c r="L4157" t="s">
        <v>111280</v>
      </c>
      <c r="N4157" t="s">
        <v>208</v>
      </c>
      <c r="O4157" t="s">
        <v>476</v>
      </c>
      <c r="P4157" t="s">
        <v>476</v>
      </c>
    </row>
    <row r="4158" spans="1:16">
      <c r="A4158" s="484" t="s">
        <v>60430</v>
      </c>
      <c r="B4158" s="485" t="s">
        <v>60429</v>
      </c>
      <c r="C4158" t="s">
        <v>60428</v>
      </c>
      <c r="D4158" t="s">
        <v>60428</v>
      </c>
      <c r="E4158" t="str">
        <f t="shared" si="64"/>
        <v>569690 - HOTEL DE LA DENTELLE</v>
      </c>
      <c r="F4158" t="s">
        <v>540</v>
      </c>
      <c r="G4158" t="s">
        <v>60427</v>
      </c>
      <c r="I4158" t="s">
        <v>60426</v>
      </c>
      <c r="J4158" t="s">
        <v>60425</v>
      </c>
      <c r="K4158" t="s">
        <v>208</v>
      </c>
      <c r="L4158" t="s">
        <v>60424</v>
      </c>
      <c r="N4158" t="s">
        <v>208</v>
      </c>
      <c r="O4158" t="s">
        <v>476</v>
      </c>
      <c r="P4158" t="s">
        <v>476</v>
      </c>
    </row>
    <row r="4159" spans="1:16">
      <c r="A4159" s="484" t="s">
        <v>3463</v>
      </c>
      <c r="B4159" s="485" t="s">
        <v>3462</v>
      </c>
      <c r="C4159" t="s">
        <v>3461</v>
      </c>
      <c r="D4159" t="s">
        <v>3461</v>
      </c>
      <c r="E4159" t="str">
        <f t="shared" si="64"/>
        <v>292710 - VISIATIV SOFTWARE</v>
      </c>
      <c r="F4159" t="s">
        <v>1077</v>
      </c>
      <c r="G4159" t="s">
        <v>3460</v>
      </c>
      <c r="I4159" t="s">
        <v>3459</v>
      </c>
      <c r="J4159" t="s">
        <v>3458</v>
      </c>
      <c r="K4159" t="s">
        <v>208</v>
      </c>
      <c r="L4159" t="s">
        <v>3457</v>
      </c>
      <c r="N4159" t="s">
        <v>208</v>
      </c>
      <c r="O4159" t="s">
        <v>476</v>
      </c>
      <c r="P4159" t="s">
        <v>476</v>
      </c>
    </row>
    <row r="4160" spans="1:16">
      <c r="A4160" s="484" t="s">
        <v>41758</v>
      </c>
      <c r="B4160" s="485" t="s">
        <v>41757</v>
      </c>
      <c r="C4160" t="s">
        <v>41756</v>
      </c>
      <c r="D4160" t="s">
        <v>41756</v>
      </c>
      <c r="E4160" t="str">
        <f t="shared" si="64"/>
        <v>558461 - LOUIS MERET PIERRETTE - UMS FORMATIONS</v>
      </c>
      <c r="F4160" t="s">
        <v>6693</v>
      </c>
      <c r="G4160" t="s">
        <v>41755</v>
      </c>
      <c r="I4160" t="s">
        <v>41754</v>
      </c>
      <c r="J4160" t="s">
        <v>41753</v>
      </c>
      <c r="K4160" t="s">
        <v>208</v>
      </c>
      <c r="L4160" t="s">
        <v>41752</v>
      </c>
      <c r="N4160" t="s">
        <v>208</v>
      </c>
      <c r="O4160" t="s">
        <v>476</v>
      </c>
      <c r="P4160" t="s">
        <v>476</v>
      </c>
    </row>
    <row r="4161" spans="1:16">
      <c r="A4161" s="484" t="s">
        <v>7224</v>
      </c>
      <c r="B4161" s="485" t="s">
        <v>7223</v>
      </c>
      <c r="C4161" t="s">
        <v>7222</v>
      </c>
      <c r="D4161" t="s">
        <v>7221</v>
      </c>
      <c r="E4161" t="str">
        <f t="shared" si="64"/>
        <v>280902 - UNASSI</v>
      </c>
      <c r="F4161" t="s">
        <v>6168</v>
      </c>
      <c r="G4161" t="s">
        <v>7220</v>
      </c>
      <c r="I4161" t="s">
        <v>7219</v>
      </c>
      <c r="J4161" t="s">
        <v>7218</v>
      </c>
      <c r="K4161" t="s">
        <v>208</v>
      </c>
      <c r="L4161" t="s">
        <v>7217</v>
      </c>
      <c r="N4161" t="s">
        <v>208</v>
      </c>
      <c r="O4161" t="s">
        <v>476</v>
      </c>
      <c r="P4161" t="s">
        <v>7216</v>
      </c>
    </row>
    <row r="4162" spans="1:16">
      <c r="A4162" s="484" t="s">
        <v>67563</v>
      </c>
      <c r="B4162" s="485" t="s">
        <v>67562</v>
      </c>
      <c r="C4162" t="s">
        <v>67561</v>
      </c>
      <c r="D4162" t="s">
        <v>67561</v>
      </c>
      <c r="E4162" t="str">
        <f t="shared" ref="E4162:E4225" si="65">_xlfn.CONCAT(L4162," - ",D4162)</f>
        <v>469865 - GAUTHIER EMMANUELLE</v>
      </c>
      <c r="F4162" t="s">
        <v>7254</v>
      </c>
      <c r="G4162" t="s">
        <v>67560</v>
      </c>
      <c r="I4162" t="s">
        <v>1334</v>
      </c>
      <c r="J4162" t="s">
        <v>67559</v>
      </c>
      <c r="K4162" t="s">
        <v>208</v>
      </c>
      <c r="L4162" t="s">
        <v>67558</v>
      </c>
      <c r="N4162" t="s">
        <v>208</v>
      </c>
      <c r="O4162" t="s">
        <v>476</v>
      </c>
      <c r="P4162" t="s">
        <v>476</v>
      </c>
    </row>
    <row r="4163" spans="1:16">
      <c r="A4163" s="484" t="s">
        <v>18556</v>
      </c>
      <c r="B4163" s="485" t="s">
        <v>18555</v>
      </c>
      <c r="C4163" t="s">
        <v>18554</v>
      </c>
      <c r="D4163" t="s">
        <v>18553</v>
      </c>
      <c r="E4163" t="str">
        <f t="shared" si="65"/>
        <v>261282 - SECTOR</v>
      </c>
      <c r="F4163" t="s">
        <v>3172</v>
      </c>
      <c r="G4163" t="s">
        <v>18552</v>
      </c>
      <c r="H4163" t="s">
        <v>18551</v>
      </c>
      <c r="I4163" t="s">
        <v>18550</v>
      </c>
      <c r="J4163" t="s">
        <v>18549</v>
      </c>
      <c r="K4163" t="s">
        <v>18548</v>
      </c>
      <c r="L4163" t="s">
        <v>18547</v>
      </c>
      <c r="N4163" t="s">
        <v>208</v>
      </c>
      <c r="O4163" t="s">
        <v>476</v>
      </c>
      <c r="P4163" t="s">
        <v>476</v>
      </c>
    </row>
    <row r="4164" spans="1:16">
      <c r="A4164" s="484" t="s">
        <v>112524</v>
      </c>
      <c r="B4164" s="485" t="s">
        <v>112523</v>
      </c>
      <c r="C4164" t="s">
        <v>112522</v>
      </c>
      <c r="D4164" t="s">
        <v>112521</v>
      </c>
      <c r="E4164" t="str">
        <f t="shared" si="65"/>
        <v>671782 - BOULLOSA PAUL</v>
      </c>
      <c r="F4164" t="s">
        <v>2969</v>
      </c>
      <c r="G4164" t="s">
        <v>112520</v>
      </c>
      <c r="I4164" t="s">
        <v>681</v>
      </c>
      <c r="J4164" t="s">
        <v>112519</v>
      </c>
      <c r="K4164" t="s">
        <v>208</v>
      </c>
      <c r="L4164" t="s">
        <v>112518</v>
      </c>
      <c r="N4164" t="s">
        <v>208</v>
      </c>
      <c r="O4164" t="s">
        <v>476</v>
      </c>
      <c r="P4164" t="s">
        <v>476</v>
      </c>
    </row>
    <row r="4165" spans="1:16">
      <c r="A4165" s="484" t="s">
        <v>126143</v>
      </c>
      <c r="B4165" s="485" t="s">
        <v>126142</v>
      </c>
      <c r="C4165" t="s">
        <v>126141</v>
      </c>
      <c r="D4165" t="s">
        <v>126140</v>
      </c>
      <c r="E4165" t="str">
        <f t="shared" si="65"/>
        <v>173058 - ACIFE</v>
      </c>
      <c r="F4165" t="s">
        <v>17920</v>
      </c>
      <c r="G4165" t="s">
        <v>126139</v>
      </c>
      <c r="I4165" t="s">
        <v>10534</v>
      </c>
      <c r="J4165" t="s">
        <v>126138</v>
      </c>
      <c r="K4165" t="s">
        <v>208</v>
      </c>
      <c r="L4165" t="s">
        <v>126137</v>
      </c>
      <c r="N4165" t="s">
        <v>208</v>
      </c>
      <c r="O4165" t="s">
        <v>476</v>
      </c>
      <c r="P4165" t="s">
        <v>476</v>
      </c>
    </row>
    <row r="4166" spans="1:16">
      <c r="A4166" s="484" t="s">
        <v>96003</v>
      </c>
      <c r="B4166" s="485" t="s">
        <v>96002</v>
      </c>
      <c r="C4166" t="s">
        <v>96001</v>
      </c>
      <c r="D4166" t="s">
        <v>96001</v>
      </c>
      <c r="E4166" t="str">
        <f t="shared" si="65"/>
        <v>471501 - CIBC OUEST OCCITANIE</v>
      </c>
      <c r="F4166" t="s">
        <v>61620</v>
      </c>
      <c r="G4166" t="s">
        <v>96000</v>
      </c>
      <c r="I4166" t="s">
        <v>2153</v>
      </c>
      <c r="J4166" t="s">
        <v>95999</v>
      </c>
      <c r="K4166" t="s">
        <v>208</v>
      </c>
      <c r="L4166" t="s">
        <v>95998</v>
      </c>
      <c r="N4166" t="s">
        <v>208</v>
      </c>
      <c r="O4166" t="s">
        <v>476</v>
      </c>
      <c r="P4166" t="s">
        <v>476</v>
      </c>
    </row>
    <row r="4167" spans="1:16">
      <c r="A4167" s="484" t="s">
        <v>12095</v>
      </c>
      <c r="B4167" s="485" t="s">
        <v>12094</v>
      </c>
      <c r="C4167" t="s">
        <v>12093</v>
      </c>
      <c r="D4167" t="s">
        <v>12093</v>
      </c>
      <c r="E4167" t="str">
        <f t="shared" si="65"/>
        <v>680758 - SY DEL FORMATION SARL</v>
      </c>
      <c r="F4167" t="s">
        <v>5874</v>
      </c>
      <c r="G4167" t="s">
        <v>12092</v>
      </c>
      <c r="I4167" t="s">
        <v>12091</v>
      </c>
      <c r="J4167" t="s">
        <v>12090</v>
      </c>
      <c r="K4167" t="s">
        <v>208</v>
      </c>
      <c r="L4167" t="s">
        <v>12089</v>
      </c>
      <c r="N4167" t="s">
        <v>208</v>
      </c>
      <c r="O4167" t="s">
        <v>476</v>
      </c>
      <c r="P4167" t="s">
        <v>476</v>
      </c>
    </row>
    <row r="4168" spans="1:16">
      <c r="A4168" s="484" t="s">
        <v>77810</v>
      </c>
      <c r="B4168" s="485" t="s">
        <v>77809</v>
      </c>
      <c r="C4168" t="s">
        <v>77808</v>
      </c>
      <c r="D4168" t="s">
        <v>77807</v>
      </c>
      <c r="E4168" t="str">
        <f t="shared" si="65"/>
        <v>242834 - EFFE ITM</v>
      </c>
      <c r="F4168" t="s">
        <v>7254</v>
      </c>
      <c r="G4168" t="s">
        <v>77806</v>
      </c>
      <c r="I4168" t="s">
        <v>5289</v>
      </c>
      <c r="J4168" t="s">
        <v>77805</v>
      </c>
      <c r="K4168" t="s">
        <v>208</v>
      </c>
      <c r="L4168" t="s">
        <v>77804</v>
      </c>
      <c r="N4168" t="s">
        <v>208</v>
      </c>
      <c r="O4168" t="s">
        <v>476</v>
      </c>
      <c r="P4168" t="s">
        <v>476</v>
      </c>
    </row>
    <row r="4169" spans="1:16">
      <c r="A4169" s="484" t="s">
        <v>67008</v>
      </c>
      <c r="B4169" s="485" t="s">
        <v>67007</v>
      </c>
      <c r="C4169" t="s">
        <v>67006</v>
      </c>
      <c r="D4169" t="s">
        <v>67005</v>
      </c>
      <c r="E4169" t="str">
        <f t="shared" si="65"/>
        <v>299546 - GTIF RUEIL MALMAISON</v>
      </c>
      <c r="F4169" t="s">
        <v>17920</v>
      </c>
      <c r="G4169" t="s">
        <v>67004</v>
      </c>
      <c r="I4169" t="s">
        <v>1271</v>
      </c>
      <c r="J4169" t="s">
        <v>67003</v>
      </c>
      <c r="K4169" t="s">
        <v>208</v>
      </c>
      <c r="L4169" t="s">
        <v>67002</v>
      </c>
      <c r="N4169" t="s">
        <v>208</v>
      </c>
      <c r="O4169" t="s">
        <v>476</v>
      </c>
      <c r="P4169" t="s">
        <v>476</v>
      </c>
    </row>
    <row r="4170" spans="1:16">
      <c r="A4170" s="484" t="s">
        <v>55325</v>
      </c>
      <c r="B4170" s="485" t="s">
        <v>55324</v>
      </c>
      <c r="C4170" t="s">
        <v>55323</v>
      </c>
      <c r="D4170" t="s">
        <v>50939</v>
      </c>
      <c r="E4170" t="str">
        <f t="shared" si="65"/>
        <v>109034 - ISR</v>
      </c>
      <c r="F4170" t="s">
        <v>1243</v>
      </c>
      <c r="G4170" t="s">
        <v>55322</v>
      </c>
      <c r="I4170" t="s">
        <v>55321</v>
      </c>
      <c r="J4170" t="s">
        <v>55320</v>
      </c>
      <c r="K4170" t="s">
        <v>208</v>
      </c>
      <c r="L4170" t="s">
        <v>55319</v>
      </c>
      <c r="N4170" t="s">
        <v>208</v>
      </c>
      <c r="O4170" t="s">
        <v>476</v>
      </c>
      <c r="P4170" t="s">
        <v>476</v>
      </c>
    </row>
    <row r="4171" spans="1:16">
      <c r="A4171" s="484" t="s">
        <v>13349</v>
      </c>
      <c r="B4171" s="485" t="s">
        <v>13348</v>
      </c>
      <c r="C4171" t="s">
        <v>13347</v>
      </c>
      <c r="D4171" t="s">
        <v>13347</v>
      </c>
      <c r="E4171" t="str">
        <f t="shared" si="65"/>
        <v>469180 - SQLI</v>
      </c>
      <c r="G4171" t="s">
        <v>13346</v>
      </c>
      <c r="H4171" t="s">
        <v>13345</v>
      </c>
      <c r="I4171" t="s">
        <v>5864</v>
      </c>
      <c r="J4171" t="s">
        <v>13344</v>
      </c>
      <c r="K4171" t="s">
        <v>208</v>
      </c>
      <c r="L4171" t="s">
        <v>13343</v>
      </c>
      <c r="N4171" t="s">
        <v>208</v>
      </c>
      <c r="O4171" t="s">
        <v>476</v>
      </c>
      <c r="P4171" t="s">
        <v>476</v>
      </c>
    </row>
    <row r="4172" spans="1:16">
      <c r="A4172" s="484" t="s">
        <v>110584</v>
      </c>
      <c r="B4172" s="485" t="s">
        <v>110583</v>
      </c>
      <c r="C4172" t="s">
        <v>110582</v>
      </c>
      <c r="D4172" t="s">
        <v>110582</v>
      </c>
      <c r="E4172" t="str">
        <f t="shared" si="65"/>
        <v>361951 - CAMPUS FONDERIE DE L'IMAGE</v>
      </c>
      <c r="F4172" t="s">
        <v>9528</v>
      </c>
      <c r="G4172" t="s">
        <v>110581</v>
      </c>
      <c r="I4172" t="s">
        <v>44050</v>
      </c>
      <c r="J4172" t="s">
        <v>110580</v>
      </c>
      <c r="K4172" t="s">
        <v>208</v>
      </c>
      <c r="L4172" t="s">
        <v>110579</v>
      </c>
      <c r="N4172" t="s">
        <v>207</v>
      </c>
      <c r="O4172" t="s">
        <v>476</v>
      </c>
      <c r="P4172" t="s">
        <v>476</v>
      </c>
    </row>
    <row r="4173" spans="1:16">
      <c r="A4173" s="484" t="s">
        <v>83824</v>
      </c>
      <c r="B4173" s="485" t="s">
        <v>83823</v>
      </c>
      <c r="C4173" t="s">
        <v>83822</v>
      </c>
      <c r="D4173" t="s">
        <v>83821</v>
      </c>
      <c r="E4173" t="str">
        <f t="shared" si="65"/>
        <v>430419 - ECOLE BELLOUET CONSEIL</v>
      </c>
      <c r="F4173" t="s">
        <v>33194</v>
      </c>
      <c r="G4173" t="s">
        <v>83820</v>
      </c>
      <c r="I4173" t="s">
        <v>1494</v>
      </c>
      <c r="J4173" t="s">
        <v>83819</v>
      </c>
      <c r="K4173" t="s">
        <v>208</v>
      </c>
      <c r="L4173" t="s">
        <v>83818</v>
      </c>
      <c r="N4173" t="s">
        <v>208</v>
      </c>
      <c r="O4173" t="s">
        <v>476</v>
      </c>
      <c r="P4173" t="s">
        <v>476</v>
      </c>
    </row>
    <row r="4174" spans="1:16">
      <c r="A4174" s="484" t="s">
        <v>100508</v>
      </c>
      <c r="B4174" s="485" t="s">
        <v>100507</v>
      </c>
      <c r="C4174" t="s">
        <v>100506</v>
      </c>
      <c r="D4174" t="s">
        <v>100505</v>
      </c>
      <c r="E4174" t="str">
        <f t="shared" si="65"/>
        <v>342683 - CIBC 15</v>
      </c>
      <c r="F4174" t="s">
        <v>1618</v>
      </c>
      <c r="G4174" t="s">
        <v>100504</v>
      </c>
      <c r="H4174" t="s">
        <v>100503</v>
      </c>
      <c r="I4174" t="s">
        <v>7712</v>
      </c>
      <c r="J4174" t="s">
        <v>100502</v>
      </c>
      <c r="K4174" t="s">
        <v>208</v>
      </c>
      <c r="L4174" t="s">
        <v>100501</v>
      </c>
      <c r="N4174" t="s">
        <v>208</v>
      </c>
      <c r="O4174" t="s">
        <v>476</v>
      </c>
      <c r="P4174" t="s">
        <v>476</v>
      </c>
    </row>
    <row r="4175" spans="1:16">
      <c r="A4175" s="484" t="s">
        <v>96690</v>
      </c>
      <c r="B4175" s="485" t="s">
        <v>96689</v>
      </c>
      <c r="C4175" t="s">
        <v>96688</v>
      </c>
      <c r="D4175" t="s">
        <v>96687</v>
      </c>
      <c r="E4175" t="str">
        <f t="shared" si="65"/>
        <v>521826 - CHAPEAU  THIERRY HOLIDAYS  ECOLE DE CONDUITE NEVERS</v>
      </c>
      <c r="F4175" t="s">
        <v>2011</v>
      </c>
      <c r="G4175" t="s">
        <v>96686</v>
      </c>
      <c r="I4175" t="s">
        <v>29744</v>
      </c>
      <c r="K4175" t="s">
        <v>208</v>
      </c>
      <c r="L4175" t="s">
        <v>96685</v>
      </c>
      <c r="N4175" t="s">
        <v>208</v>
      </c>
      <c r="O4175" t="s">
        <v>476</v>
      </c>
      <c r="P4175" t="s">
        <v>476</v>
      </c>
    </row>
    <row r="4176" spans="1:16">
      <c r="A4176" s="484" t="s">
        <v>71689</v>
      </c>
      <c r="B4176" s="485" t="s">
        <v>71688</v>
      </c>
      <c r="C4176" t="s">
        <v>71687</v>
      </c>
      <c r="D4176" t="s">
        <v>71686</v>
      </c>
      <c r="E4176" t="str">
        <f t="shared" si="65"/>
        <v>597557 - FONDATION JAE</v>
      </c>
      <c r="F4176" t="s">
        <v>1086</v>
      </c>
      <c r="G4176" t="s">
        <v>71685</v>
      </c>
      <c r="I4176" t="s">
        <v>802</v>
      </c>
      <c r="J4176" t="s">
        <v>71684</v>
      </c>
      <c r="K4176" t="s">
        <v>208</v>
      </c>
      <c r="L4176" t="s">
        <v>71683</v>
      </c>
      <c r="N4176" t="s">
        <v>208</v>
      </c>
      <c r="O4176" t="s">
        <v>476</v>
      </c>
      <c r="P4176" t="s">
        <v>476</v>
      </c>
    </row>
    <row r="4177" spans="1:16">
      <c r="A4177" s="484" t="s">
        <v>119152</v>
      </c>
      <c r="B4177" s="485" t="s">
        <v>119151</v>
      </c>
      <c r="C4177" t="s">
        <v>119150</v>
      </c>
      <c r="D4177" t="s">
        <v>119149</v>
      </c>
      <c r="E4177" t="str">
        <f t="shared" si="65"/>
        <v>104462 - APEFPH</v>
      </c>
      <c r="F4177" t="s">
        <v>49785</v>
      </c>
      <c r="G4177" t="s">
        <v>102425</v>
      </c>
      <c r="I4177" t="s">
        <v>28746</v>
      </c>
      <c r="J4177" t="s">
        <v>119148</v>
      </c>
      <c r="K4177" t="s">
        <v>119147</v>
      </c>
      <c r="L4177" t="s">
        <v>119146</v>
      </c>
      <c r="N4177" t="s">
        <v>208</v>
      </c>
      <c r="O4177" t="s">
        <v>476</v>
      </c>
      <c r="P4177" t="s">
        <v>476</v>
      </c>
    </row>
    <row r="4178" spans="1:16">
      <c r="A4178" s="484" t="s">
        <v>99680</v>
      </c>
      <c r="B4178" s="485" t="s">
        <v>99679</v>
      </c>
      <c r="C4178" t="s">
        <v>99678</v>
      </c>
      <c r="D4178" t="s">
        <v>99677</v>
      </c>
      <c r="E4178" t="str">
        <f t="shared" si="65"/>
        <v>129860 - CRIPS IDF</v>
      </c>
      <c r="F4178" t="s">
        <v>22292</v>
      </c>
      <c r="G4178" t="s">
        <v>99676</v>
      </c>
      <c r="I4178" t="s">
        <v>6948</v>
      </c>
      <c r="J4178" t="s">
        <v>99675</v>
      </c>
      <c r="K4178" t="s">
        <v>99674</v>
      </c>
      <c r="L4178" t="s">
        <v>99673</v>
      </c>
      <c r="N4178" t="s">
        <v>208</v>
      </c>
      <c r="O4178" t="s">
        <v>476</v>
      </c>
      <c r="P4178" t="s">
        <v>476</v>
      </c>
    </row>
    <row r="4179" spans="1:16">
      <c r="A4179" s="484" t="s">
        <v>29039</v>
      </c>
      <c r="B4179" s="485" t="s">
        <v>29038</v>
      </c>
      <c r="C4179" t="s">
        <v>29037</v>
      </c>
      <c r="D4179" t="s">
        <v>29036</v>
      </c>
      <c r="E4179" t="str">
        <f t="shared" si="65"/>
        <v>338709 - PECKING PAUL YVES HUBERT</v>
      </c>
      <c r="F4179" t="s">
        <v>29035</v>
      </c>
      <c r="G4179" t="s">
        <v>29034</v>
      </c>
      <c r="I4179" t="s">
        <v>1501</v>
      </c>
      <c r="J4179" t="s">
        <v>29033</v>
      </c>
      <c r="K4179" t="s">
        <v>208</v>
      </c>
      <c r="L4179" t="s">
        <v>29032</v>
      </c>
      <c r="N4179" t="s">
        <v>208</v>
      </c>
      <c r="O4179" t="s">
        <v>476</v>
      </c>
      <c r="P4179" t="s">
        <v>476</v>
      </c>
    </row>
    <row r="4180" spans="1:16">
      <c r="A4180" s="484" t="s">
        <v>34031</v>
      </c>
      <c r="B4180" s="485" t="s">
        <v>34030</v>
      </c>
      <c r="C4180" t="s">
        <v>34029</v>
      </c>
      <c r="D4180" t="s">
        <v>34028</v>
      </c>
      <c r="E4180" t="str">
        <f t="shared" si="65"/>
        <v>381445 - NATIEZ DOMINIQUE WALIYA</v>
      </c>
      <c r="G4180" t="s">
        <v>34027</v>
      </c>
      <c r="H4180" t="s">
        <v>34026</v>
      </c>
      <c r="I4180" t="s">
        <v>21973</v>
      </c>
      <c r="J4180" t="s">
        <v>34025</v>
      </c>
      <c r="K4180" t="s">
        <v>208</v>
      </c>
      <c r="L4180" t="s">
        <v>34024</v>
      </c>
      <c r="N4180" t="s">
        <v>208</v>
      </c>
      <c r="O4180" t="s">
        <v>476</v>
      </c>
      <c r="P4180" t="s">
        <v>476</v>
      </c>
    </row>
    <row r="4181" spans="1:16">
      <c r="A4181" s="484" t="s">
        <v>32344</v>
      </c>
      <c r="B4181" s="485" t="s">
        <v>32343</v>
      </c>
      <c r="C4181" t="s">
        <v>32342</v>
      </c>
      <c r="D4181" t="s">
        <v>32342</v>
      </c>
      <c r="E4181" t="str">
        <f t="shared" si="65"/>
        <v>676548 - OCTOPUS</v>
      </c>
      <c r="F4181" t="s">
        <v>6072</v>
      </c>
      <c r="G4181" t="s">
        <v>32341</v>
      </c>
      <c r="I4181" t="s">
        <v>603</v>
      </c>
      <c r="J4181" t="s">
        <v>32340</v>
      </c>
      <c r="K4181" t="s">
        <v>208</v>
      </c>
      <c r="L4181" t="s">
        <v>32339</v>
      </c>
      <c r="N4181" t="s">
        <v>208</v>
      </c>
      <c r="O4181" t="s">
        <v>476</v>
      </c>
      <c r="P4181" t="s">
        <v>476</v>
      </c>
    </row>
    <row r="4182" spans="1:16">
      <c r="A4182" s="484" t="s">
        <v>115675</v>
      </c>
      <c r="B4182" s="485" t="s">
        <v>115674</v>
      </c>
      <c r="C4182" t="s">
        <v>115673</v>
      </c>
      <c r="D4182" t="s">
        <v>115672</v>
      </c>
      <c r="E4182" t="str">
        <f t="shared" si="65"/>
        <v>513337 - AXE ET CIBLE BORDEAUX</v>
      </c>
      <c r="F4182" t="s">
        <v>14493</v>
      </c>
      <c r="G4182" t="s">
        <v>115671</v>
      </c>
      <c r="I4182" t="s">
        <v>749</v>
      </c>
      <c r="J4182" t="s">
        <v>115670</v>
      </c>
      <c r="K4182" t="s">
        <v>208</v>
      </c>
      <c r="L4182" t="s">
        <v>115669</v>
      </c>
      <c r="N4182" t="s">
        <v>208</v>
      </c>
      <c r="O4182" t="s">
        <v>476</v>
      </c>
      <c r="P4182" t="s">
        <v>476</v>
      </c>
    </row>
    <row r="4183" spans="1:16">
      <c r="A4183" s="484" t="s">
        <v>39478</v>
      </c>
      <c r="B4183" s="485" t="s">
        <v>39477</v>
      </c>
      <c r="C4183" t="s">
        <v>39476</v>
      </c>
      <c r="D4183" t="s">
        <v>39475</v>
      </c>
      <c r="E4183" t="str">
        <f t="shared" si="65"/>
        <v>455430 - MFR ROUEN</v>
      </c>
      <c r="F4183" t="s">
        <v>1528</v>
      </c>
      <c r="G4183" t="s">
        <v>39474</v>
      </c>
      <c r="H4183" t="s">
        <v>39473</v>
      </c>
      <c r="I4183" t="s">
        <v>4645</v>
      </c>
      <c r="J4183" t="s">
        <v>39472</v>
      </c>
      <c r="K4183" t="s">
        <v>208</v>
      </c>
      <c r="L4183" t="s">
        <v>39471</v>
      </c>
      <c r="N4183" t="s">
        <v>208</v>
      </c>
      <c r="O4183" t="s">
        <v>476</v>
      </c>
      <c r="P4183" t="s">
        <v>476</v>
      </c>
    </row>
    <row r="4184" spans="1:16">
      <c r="A4184" s="484" t="s">
        <v>99159</v>
      </c>
      <c r="B4184" s="485" t="s">
        <v>99158</v>
      </c>
      <c r="C4184" t="s">
        <v>99157</v>
      </c>
      <c r="D4184" t="s">
        <v>99156</v>
      </c>
      <c r="E4184" t="str">
        <f t="shared" si="65"/>
        <v>325260 - CEVAK</v>
      </c>
      <c r="F4184" t="s">
        <v>17463</v>
      </c>
      <c r="G4184" t="s">
        <v>99155</v>
      </c>
      <c r="I4184" t="s">
        <v>8105</v>
      </c>
      <c r="J4184" t="s">
        <v>69389</v>
      </c>
      <c r="K4184" t="s">
        <v>99154</v>
      </c>
      <c r="L4184" t="s">
        <v>99153</v>
      </c>
      <c r="N4184" t="s">
        <v>208</v>
      </c>
      <c r="O4184" t="s">
        <v>476</v>
      </c>
      <c r="P4184" t="s">
        <v>476</v>
      </c>
    </row>
    <row r="4185" spans="1:16">
      <c r="A4185" s="484" t="s">
        <v>66035</v>
      </c>
      <c r="B4185" s="485" t="s">
        <v>66034</v>
      </c>
      <c r="C4185" t="s">
        <v>66033</v>
      </c>
      <c r="D4185" t="s">
        <v>66033</v>
      </c>
      <c r="E4185" t="str">
        <f t="shared" si="65"/>
        <v>508688 - GOGEFI FORMATION SA</v>
      </c>
      <c r="F4185" t="s">
        <v>66032</v>
      </c>
      <c r="G4185" t="s">
        <v>66031</v>
      </c>
      <c r="I4185" t="s">
        <v>5503</v>
      </c>
      <c r="J4185" t="s">
        <v>66030</v>
      </c>
      <c r="K4185" t="s">
        <v>208</v>
      </c>
      <c r="L4185" t="s">
        <v>66029</v>
      </c>
      <c r="N4185" t="s">
        <v>208</v>
      </c>
      <c r="O4185" t="s">
        <v>476</v>
      </c>
      <c r="P4185" t="s">
        <v>476</v>
      </c>
    </row>
    <row r="4186" spans="1:16">
      <c r="A4186" s="484" t="s">
        <v>2736</v>
      </c>
      <c r="B4186" s="485" t="s">
        <v>2735</v>
      </c>
      <c r="C4186" t="s">
        <v>2734</v>
      </c>
      <c r="D4186" t="s">
        <v>2733</v>
      </c>
      <c r="E4186" t="str">
        <f t="shared" si="65"/>
        <v>497769 - WAVESTONE PUTEAUX</v>
      </c>
      <c r="F4186" t="s">
        <v>2732</v>
      </c>
      <c r="G4186" t="s">
        <v>2731</v>
      </c>
      <c r="H4186" t="s">
        <v>2730</v>
      </c>
      <c r="I4186" t="s">
        <v>1042</v>
      </c>
      <c r="J4186" t="s">
        <v>2729</v>
      </c>
      <c r="K4186" t="s">
        <v>208</v>
      </c>
      <c r="L4186" t="s">
        <v>2728</v>
      </c>
      <c r="N4186" t="s">
        <v>208</v>
      </c>
      <c r="O4186" t="s">
        <v>476</v>
      </c>
      <c r="P4186" t="s">
        <v>476</v>
      </c>
    </row>
    <row r="4187" spans="1:16">
      <c r="A4187" s="484" t="s">
        <v>43954</v>
      </c>
      <c r="B4187" s="485" t="s">
        <v>43953</v>
      </c>
      <c r="C4187" t="s">
        <v>43952</v>
      </c>
      <c r="D4187" t="s">
        <v>43951</v>
      </c>
      <c r="E4187" t="str">
        <f t="shared" si="65"/>
        <v>168324 - L'ENTREPRISE MEDICALE</v>
      </c>
      <c r="F4187" t="s">
        <v>8230</v>
      </c>
      <c r="G4187" t="s">
        <v>43950</v>
      </c>
      <c r="I4187" t="s">
        <v>4298</v>
      </c>
      <c r="J4187" t="s">
        <v>43949</v>
      </c>
      <c r="K4187" t="s">
        <v>43948</v>
      </c>
      <c r="L4187" t="s">
        <v>43947</v>
      </c>
      <c r="N4187" t="s">
        <v>208</v>
      </c>
      <c r="O4187" t="s">
        <v>476</v>
      </c>
      <c r="P4187" t="s">
        <v>476</v>
      </c>
    </row>
    <row r="4188" spans="1:16">
      <c r="A4188" s="484" t="s">
        <v>115736</v>
      </c>
      <c r="B4188" s="485" t="s">
        <v>115735</v>
      </c>
      <c r="C4188" t="s">
        <v>115734</v>
      </c>
      <c r="D4188" t="s">
        <v>115734</v>
      </c>
      <c r="E4188" t="str">
        <f t="shared" si="65"/>
        <v>652362 - AXAD</v>
      </c>
      <c r="F4188" t="s">
        <v>1618</v>
      </c>
      <c r="G4188" t="s">
        <v>115733</v>
      </c>
      <c r="I4188" t="s">
        <v>9025</v>
      </c>
      <c r="J4188" t="s">
        <v>115732</v>
      </c>
      <c r="K4188" t="s">
        <v>208</v>
      </c>
      <c r="L4188" t="s">
        <v>115731</v>
      </c>
      <c r="N4188" t="s">
        <v>208</v>
      </c>
      <c r="O4188" t="s">
        <v>476</v>
      </c>
      <c r="P4188" t="s">
        <v>476</v>
      </c>
    </row>
    <row r="4189" spans="1:16">
      <c r="A4189" s="484" t="s">
        <v>76471</v>
      </c>
      <c r="B4189" s="485" t="s">
        <v>76470</v>
      </c>
      <c r="C4189" t="s">
        <v>76469</v>
      </c>
      <c r="D4189" t="s">
        <v>76468</v>
      </c>
      <c r="E4189" t="str">
        <f t="shared" si="65"/>
        <v>143273 - EUROPA FORMATION PARIS</v>
      </c>
      <c r="F4189" t="s">
        <v>7254</v>
      </c>
      <c r="G4189" t="s">
        <v>76467</v>
      </c>
      <c r="I4189" t="s">
        <v>3346</v>
      </c>
      <c r="J4189" t="s">
        <v>76466</v>
      </c>
      <c r="K4189" t="s">
        <v>208</v>
      </c>
      <c r="L4189" t="s">
        <v>76465</v>
      </c>
      <c r="N4189" t="s">
        <v>208</v>
      </c>
      <c r="O4189" t="s">
        <v>476</v>
      </c>
      <c r="P4189" t="s">
        <v>476</v>
      </c>
    </row>
    <row r="4190" spans="1:16">
      <c r="A4190" s="484" t="s">
        <v>22129</v>
      </c>
      <c r="B4190" s="485" t="s">
        <v>22128</v>
      </c>
      <c r="C4190" t="s">
        <v>22127</v>
      </c>
      <c r="D4190" t="s">
        <v>22127</v>
      </c>
      <c r="E4190" t="str">
        <f t="shared" si="65"/>
        <v>487168 - RETRAVAILLER REGION OUEST ANTENNE CHOLET</v>
      </c>
      <c r="F4190" t="s">
        <v>22126</v>
      </c>
      <c r="G4190" t="s">
        <v>22125</v>
      </c>
      <c r="I4190" t="s">
        <v>12757</v>
      </c>
      <c r="J4190" t="s">
        <v>22124</v>
      </c>
      <c r="K4190" t="s">
        <v>208</v>
      </c>
      <c r="L4190" t="s">
        <v>22123</v>
      </c>
      <c r="N4190" t="s">
        <v>208</v>
      </c>
      <c r="O4190" t="s">
        <v>476</v>
      </c>
      <c r="P4190" t="s">
        <v>476</v>
      </c>
    </row>
    <row r="4191" spans="1:16">
      <c r="A4191" s="484" t="s">
        <v>22199</v>
      </c>
      <c r="B4191" s="485" t="s">
        <v>22128</v>
      </c>
      <c r="C4191" t="s">
        <v>22198</v>
      </c>
      <c r="D4191" t="s">
        <v>22197</v>
      </c>
      <c r="E4191" t="str">
        <f t="shared" si="65"/>
        <v>487156 - RETRAVAILLER DANS L'OUEST 44 NANTES</v>
      </c>
      <c r="F4191" t="s">
        <v>5031</v>
      </c>
      <c r="G4191" t="s">
        <v>22196</v>
      </c>
      <c r="I4191" t="s">
        <v>1837</v>
      </c>
      <c r="J4191" t="s">
        <v>22195</v>
      </c>
      <c r="K4191" t="s">
        <v>208</v>
      </c>
      <c r="L4191" t="s">
        <v>22194</v>
      </c>
      <c r="N4191" t="s">
        <v>208</v>
      </c>
      <c r="O4191" t="s">
        <v>476</v>
      </c>
      <c r="P4191" t="s">
        <v>476</v>
      </c>
    </row>
    <row r="4192" spans="1:16">
      <c r="A4192" s="484" t="s">
        <v>22136</v>
      </c>
      <c r="B4192" s="485" t="s">
        <v>22128</v>
      </c>
      <c r="C4192" t="s">
        <v>22135</v>
      </c>
      <c r="D4192" t="s">
        <v>22134</v>
      </c>
      <c r="E4192" t="str">
        <f t="shared" si="65"/>
        <v>487193 - RETRAVAILLER REGION OUEST VENDEE LA ROCHE SUR YON</v>
      </c>
      <c r="F4192" t="s">
        <v>5031</v>
      </c>
      <c r="G4192" t="s">
        <v>22133</v>
      </c>
      <c r="H4192" t="s">
        <v>22132</v>
      </c>
      <c r="I4192" t="s">
        <v>8105</v>
      </c>
      <c r="J4192" t="s">
        <v>22131</v>
      </c>
      <c r="K4192" t="s">
        <v>208</v>
      </c>
      <c r="L4192" t="s">
        <v>22130</v>
      </c>
      <c r="N4192" t="s">
        <v>208</v>
      </c>
      <c r="O4192" t="s">
        <v>476</v>
      </c>
      <c r="P4192" t="s">
        <v>476</v>
      </c>
    </row>
    <row r="4193" spans="1:16">
      <c r="A4193" s="484" t="s">
        <v>22170</v>
      </c>
      <c r="B4193" s="485" t="s">
        <v>22128</v>
      </c>
      <c r="C4193" t="s">
        <v>22169</v>
      </c>
      <c r="D4193" t="s">
        <v>22168</v>
      </c>
      <c r="E4193" t="str">
        <f t="shared" si="65"/>
        <v>547591 - RETRAVAILLER DANS L'OUEST 53 LAVAL</v>
      </c>
      <c r="F4193" t="s">
        <v>5031</v>
      </c>
      <c r="G4193" t="s">
        <v>22167</v>
      </c>
      <c r="I4193" t="s">
        <v>22166</v>
      </c>
      <c r="J4193" t="s">
        <v>22165</v>
      </c>
      <c r="K4193" t="s">
        <v>208</v>
      </c>
      <c r="L4193" t="s">
        <v>22164</v>
      </c>
      <c r="N4193" t="s">
        <v>208</v>
      </c>
      <c r="O4193" t="s">
        <v>476</v>
      </c>
      <c r="P4193" t="s">
        <v>476</v>
      </c>
    </row>
    <row r="4194" spans="1:16">
      <c r="A4194" s="484" t="s">
        <v>22209</v>
      </c>
      <c r="B4194" s="485" t="s">
        <v>22128</v>
      </c>
      <c r="C4194" t="s">
        <v>22204</v>
      </c>
      <c r="D4194" t="s">
        <v>22208</v>
      </c>
      <c r="E4194" t="str">
        <f t="shared" si="65"/>
        <v>644249 - RETRAVAILLER DANS L OUEST ALENCON</v>
      </c>
      <c r="F4194" t="s">
        <v>21577</v>
      </c>
      <c r="G4194" t="s">
        <v>22207</v>
      </c>
      <c r="I4194" t="s">
        <v>7594</v>
      </c>
      <c r="J4194" t="s">
        <v>22201</v>
      </c>
      <c r="K4194" t="s">
        <v>208</v>
      </c>
      <c r="L4194" t="s">
        <v>22206</v>
      </c>
      <c r="N4194" t="s">
        <v>208</v>
      </c>
      <c r="O4194" t="s">
        <v>476</v>
      </c>
      <c r="P4194" t="s">
        <v>476</v>
      </c>
    </row>
    <row r="4195" spans="1:16">
      <c r="A4195" s="484" t="s">
        <v>22189</v>
      </c>
      <c r="B4195" s="485" t="s">
        <v>22128</v>
      </c>
      <c r="C4195" t="s">
        <v>22182</v>
      </c>
      <c r="D4195" t="s">
        <v>22188</v>
      </c>
      <c r="E4195" t="str">
        <f t="shared" si="65"/>
        <v>500082 - RETRAVAILLER DANS L'OUEST 17 SAINTES</v>
      </c>
      <c r="F4195" t="s">
        <v>20291</v>
      </c>
      <c r="G4195" t="s">
        <v>22187</v>
      </c>
      <c r="I4195" t="s">
        <v>6711</v>
      </c>
      <c r="J4195" t="s">
        <v>22186</v>
      </c>
      <c r="K4195" t="s">
        <v>208</v>
      </c>
      <c r="L4195" t="s">
        <v>22185</v>
      </c>
      <c r="N4195" t="s">
        <v>208</v>
      </c>
      <c r="O4195" t="s">
        <v>476</v>
      </c>
      <c r="P4195" t="s">
        <v>22184</v>
      </c>
    </row>
    <row r="4196" spans="1:16">
      <c r="A4196" s="484" t="s">
        <v>22157</v>
      </c>
      <c r="B4196" s="485" t="s">
        <v>22128</v>
      </c>
      <c r="C4196" t="s">
        <v>22156</v>
      </c>
      <c r="D4196" t="s">
        <v>22156</v>
      </c>
      <c r="E4196" t="str">
        <f t="shared" si="65"/>
        <v>487181 - RETRAVAILLER DANS L'OUEST THEIX</v>
      </c>
      <c r="F4196" t="s">
        <v>6341</v>
      </c>
      <c r="G4196" t="s">
        <v>22155</v>
      </c>
      <c r="H4196" t="s">
        <v>22154</v>
      </c>
      <c r="I4196" t="s">
        <v>22153</v>
      </c>
      <c r="J4196" t="s">
        <v>22152</v>
      </c>
      <c r="K4196" t="s">
        <v>208</v>
      </c>
      <c r="L4196" t="s">
        <v>22151</v>
      </c>
      <c r="N4196" t="s">
        <v>208</v>
      </c>
      <c r="O4196" t="s">
        <v>476</v>
      </c>
      <c r="P4196" t="s">
        <v>476</v>
      </c>
    </row>
    <row r="4197" spans="1:16">
      <c r="A4197" s="484" t="s">
        <v>22176</v>
      </c>
      <c r="B4197" s="485" t="s">
        <v>22128</v>
      </c>
      <c r="C4197" t="s">
        <v>22175</v>
      </c>
      <c r="D4197" t="s">
        <v>22174</v>
      </c>
      <c r="E4197" t="str">
        <f t="shared" si="65"/>
        <v>479550 - RETRAVAILLER DANS L'OUEST 49 ANGERS</v>
      </c>
      <c r="F4197" t="s">
        <v>5031</v>
      </c>
      <c r="G4197" t="s">
        <v>22173</v>
      </c>
      <c r="I4197" t="s">
        <v>1647</v>
      </c>
      <c r="J4197" t="s">
        <v>22172</v>
      </c>
      <c r="K4197" t="s">
        <v>208</v>
      </c>
      <c r="L4197" t="s">
        <v>22171</v>
      </c>
      <c r="N4197" t="s">
        <v>208</v>
      </c>
      <c r="O4197" t="s">
        <v>476</v>
      </c>
      <c r="P4197" t="s">
        <v>476</v>
      </c>
    </row>
    <row r="4198" spans="1:16">
      <c r="A4198" s="484" t="s">
        <v>22163</v>
      </c>
      <c r="B4198" s="485" t="s">
        <v>22128</v>
      </c>
      <c r="C4198" t="s">
        <v>22162</v>
      </c>
      <c r="D4198" t="s">
        <v>22161</v>
      </c>
      <c r="E4198" t="str">
        <f t="shared" si="65"/>
        <v>574533 - RETRAVAILLER DANS L'OUEST 72 LE MANS</v>
      </c>
      <c r="F4198" t="s">
        <v>5031</v>
      </c>
      <c r="G4198" t="s">
        <v>22160</v>
      </c>
      <c r="I4198" t="s">
        <v>3929</v>
      </c>
      <c r="J4198" t="s">
        <v>22159</v>
      </c>
      <c r="K4198" t="s">
        <v>208</v>
      </c>
      <c r="L4198" t="s">
        <v>22158</v>
      </c>
      <c r="N4198" t="s">
        <v>208</v>
      </c>
      <c r="O4198" t="s">
        <v>476</v>
      </c>
      <c r="P4198" t="s">
        <v>476</v>
      </c>
    </row>
    <row r="4199" spans="1:16">
      <c r="A4199" s="484" t="s">
        <v>22205</v>
      </c>
      <c r="B4199" s="485" t="s">
        <v>22128</v>
      </c>
      <c r="C4199" t="s">
        <v>22204</v>
      </c>
      <c r="D4199" t="s">
        <v>22203</v>
      </c>
      <c r="E4199" t="str">
        <f t="shared" si="65"/>
        <v>635996 - RETRAVAILLER DANS L OUEST CAEN</v>
      </c>
      <c r="F4199" t="s">
        <v>7427</v>
      </c>
      <c r="G4199" t="s">
        <v>22202</v>
      </c>
      <c r="I4199" t="s">
        <v>1781</v>
      </c>
      <c r="J4199" t="s">
        <v>22201</v>
      </c>
      <c r="K4199" t="s">
        <v>208</v>
      </c>
      <c r="L4199" t="s">
        <v>22200</v>
      </c>
      <c r="N4199" t="s">
        <v>208</v>
      </c>
      <c r="O4199" t="s">
        <v>476</v>
      </c>
      <c r="P4199" t="s">
        <v>476</v>
      </c>
    </row>
    <row r="4200" spans="1:16">
      <c r="A4200" s="484" t="s">
        <v>22183</v>
      </c>
      <c r="B4200" s="485" t="s">
        <v>22128</v>
      </c>
      <c r="C4200" t="s">
        <v>22182</v>
      </c>
      <c r="D4200" t="s">
        <v>22181</v>
      </c>
      <c r="E4200" t="str">
        <f t="shared" si="65"/>
        <v>637312 - RETRAVAILLER DANS L'OUEST 56 VANNES</v>
      </c>
      <c r="F4200" t="s">
        <v>22180</v>
      </c>
      <c r="G4200" t="s">
        <v>22179</v>
      </c>
      <c r="I4200" t="s">
        <v>681</v>
      </c>
      <c r="J4200" t="s">
        <v>22178</v>
      </c>
      <c r="K4200" t="s">
        <v>208</v>
      </c>
      <c r="L4200" t="s">
        <v>22177</v>
      </c>
      <c r="N4200" t="s">
        <v>208</v>
      </c>
      <c r="O4200" t="s">
        <v>476</v>
      </c>
      <c r="P4200" t="s">
        <v>476</v>
      </c>
    </row>
    <row r="4201" spans="1:16">
      <c r="A4201" s="484" t="s">
        <v>22193</v>
      </c>
      <c r="B4201" s="485" t="s">
        <v>22128</v>
      </c>
      <c r="C4201" t="s">
        <v>22182</v>
      </c>
      <c r="D4201" t="s">
        <v>22192</v>
      </c>
      <c r="E4201" t="str">
        <f t="shared" si="65"/>
        <v>204067 - RETRAVAILLER DANS L'OUEST SIEGE</v>
      </c>
      <c r="F4201" t="s">
        <v>17551</v>
      </c>
      <c r="G4201" t="s">
        <v>22191</v>
      </c>
      <c r="I4201" t="s">
        <v>1837</v>
      </c>
      <c r="J4201" t="s">
        <v>22131</v>
      </c>
      <c r="K4201" t="s">
        <v>208</v>
      </c>
      <c r="L4201" t="s">
        <v>22190</v>
      </c>
      <c r="N4201" t="s">
        <v>207</v>
      </c>
      <c r="O4201" t="s">
        <v>476</v>
      </c>
      <c r="P4201" t="s">
        <v>476</v>
      </c>
    </row>
    <row r="4202" spans="1:16">
      <c r="A4202" s="484" t="s">
        <v>20838</v>
      </c>
      <c r="B4202" s="485" t="s">
        <v>20837</v>
      </c>
      <c r="C4202" t="s">
        <v>20836</v>
      </c>
      <c r="D4202" t="s">
        <v>20835</v>
      </c>
      <c r="E4202" t="str">
        <f t="shared" si="65"/>
        <v>367588 - SA GENERIX GROUP - SIEGE</v>
      </c>
      <c r="F4202" t="s">
        <v>1857</v>
      </c>
      <c r="G4202" t="s">
        <v>20834</v>
      </c>
      <c r="H4202" t="s">
        <v>20833</v>
      </c>
      <c r="I4202" t="s">
        <v>1148</v>
      </c>
      <c r="J4202" t="s">
        <v>20832</v>
      </c>
      <c r="K4202" t="s">
        <v>208</v>
      </c>
      <c r="L4202" t="s">
        <v>20831</v>
      </c>
      <c r="N4202" t="s">
        <v>208</v>
      </c>
      <c r="O4202" t="s">
        <v>476</v>
      </c>
      <c r="P4202" t="s">
        <v>476</v>
      </c>
    </row>
    <row r="4203" spans="1:16">
      <c r="A4203" s="484" t="s">
        <v>125284</v>
      </c>
      <c r="B4203" s="485" t="s">
        <v>125283</v>
      </c>
      <c r="C4203" t="s">
        <v>125282</v>
      </c>
      <c r="D4203" t="s">
        <v>125281</v>
      </c>
      <c r="E4203" t="str">
        <f t="shared" si="65"/>
        <v>142906 - ALF</v>
      </c>
      <c r="F4203" t="s">
        <v>7547</v>
      </c>
      <c r="G4203" t="s">
        <v>72906</v>
      </c>
      <c r="I4203" t="s">
        <v>7252</v>
      </c>
      <c r="J4203" t="s">
        <v>125280</v>
      </c>
      <c r="K4203" t="s">
        <v>208</v>
      </c>
      <c r="L4203" t="s">
        <v>125279</v>
      </c>
      <c r="N4203" t="s">
        <v>208</v>
      </c>
      <c r="O4203" t="s">
        <v>476</v>
      </c>
      <c r="P4203" t="s">
        <v>476</v>
      </c>
    </row>
    <row r="4204" spans="1:16">
      <c r="A4204" s="484" t="s">
        <v>19817</v>
      </c>
      <c r="B4204" s="485" t="s">
        <v>19816</v>
      </c>
      <c r="C4204" t="s">
        <v>19815</v>
      </c>
      <c r="D4204" t="s">
        <v>19815</v>
      </c>
      <c r="E4204" t="str">
        <f t="shared" si="65"/>
        <v>590988 - SAS FORMATION - ST ANDRE SOLIDARITE FORMATION</v>
      </c>
      <c r="F4204" t="s">
        <v>1077</v>
      </c>
      <c r="G4204" t="s">
        <v>19814</v>
      </c>
      <c r="I4204" t="s">
        <v>19813</v>
      </c>
      <c r="J4204" t="s">
        <v>19812</v>
      </c>
      <c r="K4204" t="s">
        <v>208</v>
      </c>
      <c r="L4204" t="s">
        <v>19811</v>
      </c>
      <c r="N4204" t="s">
        <v>208</v>
      </c>
      <c r="O4204" t="s">
        <v>476</v>
      </c>
      <c r="P4204" t="s">
        <v>476</v>
      </c>
    </row>
    <row r="4205" spans="1:16">
      <c r="A4205" s="484" t="s">
        <v>93804</v>
      </c>
      <c r="B4205" s="485" t="s">
        <v>93803</v>
      </c>
      <c r="C4205" t="s">
        <v>93802</v>
      </c>
      <c r="D4205" t="s">
        <v>93801</v>
      </c>
      <c r="E4205" t="str">
        <f t="shared" si="65"/>
        <v>263310 - CODES 05</v>
      </c>
      <c r="F4205" t="s">
        <v>16114</v>
      </c>
      <c r="G4205" t="s">
        <v>93800</v>
      </c>
      <c r="I4205" t="s">
        <v>5549</v>
      </c>
      <c r="K4205" t="s">
        <v>208</v>
      </c>
      <c r="L4205" t="s">
        <v>93799</v>
      </c>
      <c r="N4205" t="s">
        <v>208</v>
      </c>
      <c r="O4205" t="s">
        <v>476</v>
      </c>
      <c r="P4205" t="s">
        <v>476</v>
      </c>
    </row>
    <row r="4206" spans="1:16">
      <c r="A4206" s="484" t="s">
        <v>67287</v>
      </c>
      <c r="B4206" s="485" t="s">
        <v>67286</v>
      </c>
      <c r="C4206" t="s">
        <v>67285</v>
      </c>
      <c r="D4206" t="s">
        <v>67285</v>
      </c>
      <c r="E4206" t="str">
        <f t="shared" si="65"/>
        <v>580880 - GENDREAU CHRISTOPHE - SUJETS LIBRES</v>
      </c>
      <c r="F4206" t="s">
        <v>67284</v>
      </c>
      <c r="G4206" t="s">
        <v>67283</v>
      </c>
      <c r="I4206" t="s">
        <v>749</v>
      </c>
      <c r="J4206" t="s">
        <v>67282</v>
      </c>
      <c r="K4206" t="s">
        <v>208</v>
      </c>
      <c r="L4206" t="s">
        <v>67281</v>
      </c>
      <c r="N4206" t="s">
        <v>208</v>
      </c>
      <c r="O4206" t="s">
        <v>476</v>
      </c>
      <c r="P4206" t="s">
        <v>476</v>
      </c>
    </row>
    <row r="4207" spans="1:16">
      <c r="A4207" s="484" t="s">
        <v>52186</v>
      </c>
      <c r="B4207" s="485" t="s">
        <v>52185</v>
      </c>
      <c r="C4207" t="s">
        <v>52184</v>
      </c>
      <c r="D4207" t="s">
        <v>52183</v>
      </c>
      <c r="E4207" t="str">
        <f t="shared" si="65"/>
        <v>206556 - IUSTE</v>
      </c>
      <c r="F4207" t="s">
        <v>8706</v>
      </c>
      <c r="G4207" t="s">
        <v>52182</v>
      </c>
      <c r="I4207" t="s">
        <v>579</v>
      </c>
      <c r="J4207" t="s">
        <v>52181</v>
      </c>
      <c r="K4207" t="s">
        <v>208</v>
      </c>
      <c r="L4207" t="s">
        <v>52180</v>
      </c>
      <c r="N4207" t="s">
        <v>208</v>
      </c>
      <c r="O4207" t="s">
        <v>476</v>
      </c>
      <c r="P4207" t="s">
        <v>476</v>
      </c>
    </row>
    <row r="4208" spans="1:16">
      <c r="A4208" s="484" t="s">
        <v>120164</v>
      </c>
      <c r="B4208" s="485" t="s">
        <v>120163</v>
      </c>
      <c r="C4208" t="s">
        <v>120162</v>
      </c>
      <c r="D4208" t="s">
        <v>120161</v>
      </c>
      <c r="E4208" t="str">
        <f t="shared" si="65"/>
        <v>432258 - ANPPH</v>
      </c>
      <c r="F4208" t="s">
        <v>27150</v>
      </c>
      <c r="G4208" t="s">
        <v>120160</v>
      </c>
      <c r="I4208" t="s">
        <v>40793</v>
      </c>
      <c r="J4208" t="s">
        <v>120159</v>
      </c>
      <c r="K4208" t="s">
        <v>120158</v>
      </c>
      <c r="L4208" t="s">
        <v>120157</v>
      </c>
      <c r="N4208" t="s">
        <v>208</v>
      </c>
      <c r="O4208" t="s">
        <v>476</v>
      </c>
      <c r="P4208" t="s">
        <v>476</v>
      </c>
    </row>
    <row r="4209" spans="1:16">
      <c r="A4209" s="484" t="s">
        <v>35983</v>
      </c>
      <c r="B4209" s="485" t="s">
        <v>35982</v>
      </c>
      <c r="C4209" t="s">
        <v>35981</v>
      </c>
      <c r="D4209" t="s">
        <v>35980</v>
      </c>
      <c r="E4209" t="str">
        <f t="shared" si="65"/>
        <v>490593 - MESCNAM</v>
      </c>
      <c r="F4209" t="s">
        <v>9112</v>
      </c>
      <c r="G4209" t="s">
        <v>35979</v>
      </c>
      <c r="H4209" t="s">
        <v>35978</v>
      </c>
      <c r="I4209" t="s">
        <v>8642</v>
      </c>
      <c r="J4209" t="s">
        <v>35977</v>
      </c>
      <c r="K4209" t="s">
        <v>208</v>
      </c>
      <c r="L4209" t="s">
        <v>35976</v>
      </c>
      <c r="N4209" t="s">
        <v>208</v>
      </c>
      <c r="O4209" t="s">
        <v>476</v>
      </c>
      <c r="P4209" t="s">
        <v>476</v>
      </c>
    </row>
    <row r="4210" spans="1:16">
      <c r="A4210" s="484" t="s">
        <v>66015</v>
      </c>
      <c r="B4210" s="485" t="s">
        <v>66014</v>
      </c>
      <c r="C4210" t="s">
        <v>66013</v>
      </c>
      <c r="D4210" t="s">
        <v>66013</v>
      </c>
      <c r="E4210" t="str">
        <f t="shared" si="65"/>
        <v>534511 - GOLDATA</v>
      </c>
      <c r="F4210" t="s">
        <v>7254</v>
      </c>
      <c r="G4210" t="s">
        <v>66012</v>
      </c>
      <c r="I4210" t="s">
        <v>7309</v>
      </c>
      <c r="J4210" t="s">
        <v>66011</v>
      </c>
      <c r="K4210" t="s">
        <v>208</v>
      </c>
      <c r="L4210" t="s">
        <v>66010</v>
      </c>
      <c r="N4210" t="s">
        <v>208</v>
      </c>
      <c r="O4210" t="s">
        <v>476</v>
      </c>
      <c r="P4210" t="s">
        <v>476</v>
      </c>
    </row>
    <row r="4211" spans="1:16">
      <c r="A4211" s="484" t="s">
        <v>130285</v>
      </c>
      <c r="B4211" s="485" t="s">
        <v>130284</v>
      </c>
      <c r="C4211" t="s">
        <v>130277</v>
      </c>
      <c r="D4211" t="s">
        <v>130283</v>
      </c>
      <c r="E4211" t="str">
        <f t="shared" si="65"/>
        <v>561162 - ALLIANCE FRANCAISE ROUEN</v>
      </c>
      <c r="F4211" t="s">
        <v>2572</v>
      </c>
      <c r="G4211" t="s">
        <v>130282</v>
      </c>
      <c r="I4211" t="s">
        <v>4645</v>
      </c>
      <c r="J4211" t="s">
        <v>130281</v>
      </c>
      <c r="K4211" t="s">
        <v>208</v>
      </c>
      <c r="L4211" t="s">
        <v>130280</v>
      </c>
      <c r="N4211" t="s">
        <v>208</v>
      </c>
      <c r="O4211" t="s">
        <v>476</v>
      </c>
      <c r="P4211" t="s">
        <v>476</v>
      </c>
    </row>
    <row r="4212" spans="1:16">
      <c r="A4212" s="484" t="s">
        <v>25971</v>
      </c>
      <c r="B4212" s="485" t="s">
        <v>25970</v>
      </c>
      <c r="C4212" t="s">
        <v>25969</v>
      </c>
      <c r="D4212" t="s">
        <v>25968</v>
      </c>
      <c r="E4212" t="str">
        <f t="shared" si="65"/>
        <v>459847 - PRO SYSTEMES CHAMALIERES</v>
      </c>
      <c r="F4212" t="s">
        <v>21798</v>
      </c>
      <c r="G4212" t="s">
        <v>25967</v>
      </c>
      <c r="H4212" t="s">
        <v>25966</v>
      </c>
      <c r="I4212" t="s">
        <v>6299</v>
      </c>
      <c r="J4212" t="s">
        <v>25965</v>
      </c>
      <c r="K4212" t="s">
        <v>208</v>
      </c>
      <c r="L4212" t="s">
        <v>25964</v>
      </c>
      <c r="N4212" t="s">
        <v>207</v>
      </c>
      <c r="O4212" t="s">
        <v>476</v>
      </c>
      <c r="P4212" t="s">
        <v>476</v>
      </c>
    </row>
    <row r="4213" spans="1:16">
      <c r="A4213" s="484" t="s">
        <v>54289</v>
      </c>
      <c r="B4213" s="485" t="s">
        <v>54288</v>
      </c>
      <c r="C4213" t="s">
        <v>54287</v>
      </c>
      <c r="D4213" t="s">
        <v>54286</v>
      </c>
      <c r="E4213" t="str">
        <f t="shared" si="65"/>
        <v>595159 - IFH</v>
      </c>
      <c r="F4213" t="s">
        <v>725</v>
      </c>
      <c r="G4213" t="s">
        <v>54285</v>
      </c>
      <c r="I4213" t="s">
        <v>626</v>
      </c>
      <c r="J4213" t="s">
        <v>54284</v>
      </c>
      <c r="K4213" t="s">
        <v>54283</v>
      </c>
      <c r="L4213" t="s">
        <v>54282</v>
      </c>
      <c r="N4213" t="s">
        <v>208</v>
      </c>
      <c r="O4213" t="s">
        <v>476</v>
      </c>
      <c r="P4213" t="s">
        <v>476</v>
      </c>
    </row>
    <row r="4214" spans="1:16">
      <c r="A4214" s="484" t="s">
        <v>89820</v>
      </c>
      <c r="B4214" s="485" t="s">
        <v>89819</v>
      </c>
      <c r="C4214" t="s">
        <v>89818</v>
      </c>
      <c r="D4214" t="s">
        <v>89817</v>
      </c>
      <c r="E4214" t="str">
        <f t="shared" si="65"/>
        <v>477424 - CIBC 33</v>
      </c>
      <c r="F4214" t="s">
        <v>1077</v>
      </c>
      <c r="G4214" t="s">
        <v>89816</v>
      </c>
      <c r="I4214" t="s">
        <v>749</v>
      </c>
      <c r="J4214" t="s">
        <v>89815</v>
      </c>
      <c r="K4214" t="s">
        <v>208</v>
      </c>
      <c r="L4214" t="s">
        <v>89814</v>
      </c>
      <c r="N4214" t="s">
        <v>208</v>
      </c>
      <c r="O4214" t="s">
        <v>476</v>
      </c>
      <c r="P4214" t="s">
        <v>476</v>
      </c>
    </row>
    <row r="4215" spans="1:16">
      <c r="A4215" s="484" t="s">
        <v>4218</v>
      </c>
      <c r="B4215" s="485" t="s">
        <v>4217</v>
      </c>
      <c r="C4215" t="s">
        <v>4216</v>
      </c>
      <c r="D4215" t="s">
        <v>4216</v>
      </c>
      <c r="E4215" t="str">
        <f t="shared" si="65"/>
        <v>678132 - VEGA CONSULTANT</v>
      </c>
      <c r="F4215" t="s">
        <v>4215</v>
      </c>
      <c r="G4215" t="s">
        <v>4214</v>
      </c>
      <c r="I4215" t="s">
        <v>4213</v>
      </c>
      <c r="J4215" t="s">
        <v>4212</v>
      </c>
      <c r="K4215" t="s">
        <v>208</v>
      </c>
      <c r="L4215" t="s">
        <v>4211</v>
      </c>
      <c r="N4215" t="s">
        <v>208</v>
      </c>
      <c r="O4215" t="s">
        <v>476</v>
      </c>
      <c r="P4215" t="s">
        <v>476</v>
      </c>
    </row>
    <row r="4216" spans="1:16">
      <c r="A4216" s="484" t="s">
        <v>51959</v>
      </c>
      <c r="B4216" s="485" t="s">
        <v>51958</v>
      </c>
      <c r="C4216" t="s">
        <v>51957</v>
      </c>
      <c r="D4216" t="s">
        <v>51957</v>
      </c>
      <c r="E4216" t="str">
        <f t="shared" si="65"/>
        <v>485111 - INTER CONDUITE</v>
      </c>
      <c r="F4216" t="s">
        <v>1618</v>
      </c>
      <c r="G4216" t="s">
        <v>51956</v>
      </c>
      <c r="I4216" t="s">
        <v>20952</v>
      </c>
      <c r="J4216" t="s">
        <v>51955</v>
      </c>
      <c r="K4216" t="s">
        <v>208</v>
      </c>
      <c r="L4216" t="s">
        <v>51954</v>
      </c>
      <c r="N4216" t="s">
        <v>208</v>
      </c>
      <c r="O4216" t="s">
        <v>476</v>
      </c>
      <c r="P4216" t="s">
        <v>476</v>
      </c>
    </row>
    <row r="4217" spans="1:16">
      <c r="A4217" s="484" t="s">
        <v>72267</v>
      </c>
      <c r="B4217" s="485" t="s">
        <v>72266</v>
      </c>
      <c r="C4217" t="s">
        <v>72265</v>
      </c>
      <c r="D4217" t="s">
        <v>72264</v>
      </c>
      <c r="E4217" t="str">
        <f t="shared" si="65"/>
        <v>467133 - FINANCE MICHELE</v>
      </c>
      <c r="F4217" t="s">
        <v>2524</v>
      </c>
      <c r="G4217" t="s">
        <v>72263</v>
      </c>
      <c r="I4217" t="s">
        <v>579</v>
      </c>
      <c r="J4217" t="s">
        <v>72262</v>
      </c>
      <c r="K4217" t="s">
        <v>208</v>
      </c>
      <c r="L4217" t="s">
        <v>72261</v>
      </c>
      <c r="N4217" t="s">
        <v>208</v>
      </c>
      <c r="O4217" t="s">
        <v>476</v>
      </c>
      <c r="P4217" t="s">
        <v>476</v>
      </c>
    </row>
    <row r="4218" spans="1:16">
      <c r="A4218" s="484" t="s">
        <v>63282</v>
      </c>
      <c r="B4218" s="485" t="s">
        <v>63281</v>
      </c>
      <c r="C4218" t="s">
        <v>63280</v>
      </c>
      <c r="D4218" t="s">
        <v>63279</v>
      </c>
      <c r="E4218" t="str">
        <f t="shared" si="65"/>
        <v>346238 - GIFE</v>
      </c>
      <c r="F4218" t="s">
        <v>637</v>
      </c>
      <c r="G4218" t="s">
        <v>63278</v>
      </c>
      <c r="I4218" t="s">
        <v>12846</v>
      </c>
      <c r="J4218" t="s">
        <v>63277</v>
      </c>
      <c r="K4218" t="s">
        <v>63276</v>
      </c>
      <c r="L4218" t="s">
        <v>63275</v>
      </c>
      <c r="N4218" t="s">
        <v>208</v>
      </c>
      <c r="O4218" t="s">
        <v>476</v>
      </c>
      <c r="P4218" t="s">
        <v>476</v>
      </c>
    </row>
    <row r="4219" spans="1:16">
      <c r="A4219" s="484" t="s">
        <v>86590</v>
      </c>
      <c r="B4219" s="485" t="s">
        <v>86589</v>
      </c>
      <c r="C4219" t="s">
        <v>86588</v>
      </c>
      <c r="D4219" t="s">
        <v>86588</v>
      </c>
      <c r="E4219" t="str">
        <f t="shared" si="65"/>
        <v>562725 - DOMICILE SERVICES DE SEINE ET MARNE</v>
      </c>
      <c r="F4219" t="s">
        <v>71666</v>
      </c>
      <c r="G4219" t="s">
        <v>86587</v>
      </c>
      <c r="I4219" t="s">
        <v>86586</v>
      </c>
      <c r="J4219" t="s">
        <v>86585</v>
      </c>
      <c r="K4219" t="s">
        <v>208</v>
      </c>
      <c r="L4219" t="s">
        <v>86584</v>
      </c>
      <c r="N4219" t="s">
        <v>208</v>
      </c>
      <c r="O4219" t="s">
        <v>476</v>
      </c>
      <c r="P4219" t="s">
        <v>476</v>
      </c>
    </row>
    <row r="4220" spans="1:16">
      <c r="A4220" s="484" t="s">
        <v>106787</v>
      </c>
      <c r="B4220" s="485" t="s">
        <v>106786</v>
      </c>
      <c r="C4220" t="s">
        <v>106785</v>
      </c>
      <c r="D4220" t="s">
        <v>95636</v>
      </c>
      <c r="E4220" t="str">
        <f t="shared" si="65"/>
        <v>154325 - CLEF</v>
      </c>
      <c r="F4220" t="s">
        <v>57947</v>
      </c>
      <c r="G4220" t="s">
        <v>106784</v>
      </c>
      <c r="H4220" t="s">
        <v>106783</v>
      </c>
      <c r="I4220" t="s">
        <v>795</v>
      </c>
      <c r="J4220" t="s">
        <v>106782</v>
      </c>
      <c r="K4220" t="s">
        <v>208</v>
      </c>
      <c r="L4220" t="s">
        <v>106781</v>
      </c>
      <c r="N4220" t="s">
        <v>208</v>
      </c>
      <c r="O4220" t="s">
        <v>476</v>
      </c>
      <c r="P4220" t="s">
        <v>476</v>
      </c>
    </row>
    <row r="4221" spans="1:16">
      <c r="A4221" s="484" t="s">
        <v>136203</v>
      </c>
      <c r="B4221" s="485" t="s">
        <v>136202</v>
      </c>
      <c r="C4221" t="s">
        <v>136201</v>
      </c>
      <c r="D4221" t="s">
        <v>136200</v>
      </c>
      <c r="E4221" t="str">
        <f t="shared" si="65"/>
        <v>479317 - ALSIV</v>
      </c>
      <c r="F4221" t="s">
        <v>1487</v>
      </c>
      <c r="G4221" t="s">
        <v>136199</v>
      </c>
      <c r="I4221" t="s">
        <v>5810</v>
      </c>
      <c r="J4221" t="s">
        <v>136198</v>
      </c>
      <c r="K4221" t="s">
        <v>208</v>
      </c>
      <c r="L4221" t="s">
        <v>136197</v>
      </c>
      <c r="N4221" t="s">
        <v>208</v>
      </c>
      <c r="O4221" t="s">
        <v>476</v>
      </c>
      <c r="P4221" t="s">
        <v>476</v>
      </c>
    </row>
    <row r="4222" spans="1:16">
      <c r="A4222" s="484" t="s">
        <v>93301</v>
      </c>
      <c r="B4222" s="485" t="s">
        <v>93300</v>
      </c>
      <c r="C4222" t="s">
        <v>93299</v>
      </c>
      <c r="D4222" t="s">
        <v>93298</v>
      </c>
      <c r="E4222" t="str">
        <f t="shared" si="65"/>
        <v>369160 - CR SPT GE BAZEILLES</v>
      </c>
      <c r="G4222" t="s">
        <v>93297</v>
      </c>
      <c r="H4222" t="s">
        <v>26535</v>
      </c>
      <c r="I4222" t="s">
        <v>93296</v>
      </c>
      <c r="K4222" t="s">
        <v>208</v>
      </c>
      <c r="L4222" t="s">
        <v>93295</v>
      </c>
      <c r="N4222" t="s">
        <v>208</v>
      </c>
      <c r="O4222" t="s">
        <v>476</v>
      </c>
      <c r="P4222" t="s">
        <v>476</v>
      </c>
    </row>
    <row r="4223" spans="1:16">
      <c r="A4223" s="484" t="s">
        <v>44751</v>
      </c>
      <c r="B4223" s="485" t="s">
        <v>44750</v>
      </c>
      <c r="C4223" t="s">
        <v>44749</v>
      </c>
      <c r="D4223" t="s">
        <v>44749</v>
      </c>
      <c r="E4223" t="str">
        <f t="shared" si="65"/>
        <v>214309 - LE PONT LEARNING</v>
      </c>
      <c r="F4223" t="s">
        <v>9308</v>
      </c>
      <c r="G4223" t="s">
        <v>44748</v>
      </c>
      <c r="I4223" t="s">
        <v>11554</v>
      </c>
      <c r="J4223" t="s">
        <v>44747</v>
      </c>
      <c r="K4223" t="s">
        <v>208</v>
      </c>
      <c r="L4223" t="s">
        <v>44746</v>
      </c>
      <c r="N4223" t="s">
        <v>208</v>
      </c>
      <c r="O4223" t="s">
        <v>476</v>
      </c>
      <c r="P4223" t="s">
        <v>476</v>
      </c>
    </row>
    <row r="4224" spans="1:16">
      <c r="A4224" s="484" t="s">
        <v>15662</v>
      </c>
      <c r="B4224" s="485" t="s">
        <v>15661</v>
      </c>
      <c r="C4224" t="s">
        <v>15660</v>
      </c>
      <c r="D4224" t="s">
        <v>15659</v>
      </c>
      <c r="E4224" t="str">
        <f t="shared" si="65"/>
        <v>511213 - SNC SECCAM</v>
      </c>
      <c r="F4224" t="s">
        <v>1258</v>
      </c>
      <c r="G4224" t="s">
        <v>15658</v>
      </c>
      <c r="I4224" t="s">
        <v>14538</v>
      </c>
      <c r="J4224" t="s">
        <v>15657</v>
      </c>
      <c r="K4224" t="s">
        <v>208</v>
      </c>
      <c r="L4224" t="s">
        <v>15656</v>
      </c>
      <c r="N4224" t="s">
        <v>208</v>
      </c>
      <c r="O4224" t="s">
        <v>476</v>
      </c>
      <c r="P4224" t="s">
        <v>476</v>
      </c>
    </row>
    <row r="4225" spans="1:16">
      <c r="A4225" s="484" t="s">
        <v>105826</v>
      </c>
      <c r="B4225" s="485" t="s">
        <v>105825</v>
      </c>
      <c r="C4225" t="s">
        <v>105824</v>
      </c>
      <c r="D4225" t="s">
        <v>105823</v>
      </c>
      <c r="E4225" t="str">
        <f t="shared" si="65"/>
        <v>632340 - CEE RHONE ALPES</v>
      </c>
      <c r="F4225" t="s">
        <v>4236</v>
      </c>
      <c r="G4225" t="s">
        <v>105822</v>
      </c>
      <c r="I4225" t="s">
        <v>802</v>
      </c>
      <c r="K4225" t="s">
        <v>208</v>
      </c>
      <c r="L4225" t="s">
        <v>105821</v>
      </c>
      <c r="N4225" t="s">
        <v>207</v>
      </c>
      <c r="O4225" t="s">
        <v>476</v>
      </c>
      <c r="P4225" t="s">
        <v>476</v>
      </c>
    </row>
    <row r="4226" spans="1:16">
      <c r="A4226" s="484" t="s">
        <v>120666</v>
      </c>
      <c r="B4226" s="485" t="s">
        <v>120665</v>
      </c>
      <c r="C4226" t="s">
        <v>120664</v>
      </c>
      <c r="D4226" t="s">
        <v>120664</v>
      </c>
      <c r="E4226" t="str">
        <f t="shared" ref="E4226:E4289" si="66">_xlfn.CONCAT(L4226," - ",D4226)</f>
        <v>664170 - ASSOCIATION LIAISON PETITE ENFANCE</v>
      </c>
      <c r="F4226" t="s">
        <v>2242</v>
      </c>
      <c r="G4226" t="s">
        <v>120663</v>
      </c>
      <c r="I4226" t="s">
        <v>27490</v>
      </c>
      <c r="J4226" t="s">
        <v>120662</v>
      </c>
      <c r="K4226" t="s">
        <v>208</v>
      </c>
      <c r="L4226" t="s">
        <v>120661</v>
      </c>
      <c r="N4226" t="s">
        <v>208</v>
      </c>
      <c r="O4226" t="s">
        <v>476</v>
      </c>
      <c r="P4226" t="s">
        <v>476</v>
      </c>
    </row>
    <row r="4227" spans="1:16">
      <c r="A4227" s="484" t="s">
        <v>96010</v>
      </c>
      <c r="B4227" s="485" t="s">
        <v>96009</v>
      </c>
      <c r="C4227" t="s">
        <v>96008</v>
      </c>
      <c r="D4227" t="s">
        <v>96007</v>
      </c>
      <c r="E4227" t="str">
        <f t="shared" si="66"/>
        <v>470259 - CIBC OP</v>
      </c>
      <c r="F4227" t="s">
        <v>10608</v>
      </c>
      <c r="G4227" t="s">
        <v>96006</v>
      </c>
      <c r="I4227" t="s">
        <v>1369</v>
      </c>
      <c r="J4227" t="s">
        <v>96005</v>
      </c>
      <c r="K4227" t="s">
        <v>208</v>
      </c>
      <c r="L4227" t="s">
        <v>96004</v>
      </c>
      <c r="N4227" t="s">
        <v>208</v>
      </c>
      <c r="O4227" t="s">
        <v>476</v>
      </c>
      <c r="P4227" t="s">
        <v>476</v>
      </c>
    </row>
    <row r="4228" spans="1:16">
      <c r="A4228" s="484" t="s">
        <v>109015</v>
      </c>
      <c r="B4228" s="485" t="s">
        <v>109014</v>
      </c>
      <c r="C4228" t="s">
        <v>109013</v>
      </c>
      <c r="D4228" t="s">
        <v>109013</v>
      </c>
      <c r="E4228" t="str">
        <f t="shared" si="66"/>
        <v>408785 - CECIAA BAGNOLET</v>
      </c>
      <c r="F4228" t="s">
        <v>7167</v>
      </c>
      <c r="G4228" t="s">
        <v>109012</v>
      </c>
      <c r="H4228" t="s">
        <v>109011</v>
      </c>
      <c r="I4228" t="s">
        <v>44050</v>
      </c>
      <c r="J4228" t="s">
        <v>109010</v>
      </c>
      <c r="K4228" t="s">
        <v>208</v>
      </c>
      <c r="L4228" t="s">
        <v>109009</v>
      </c>
      <c r="N4228" t="s">
        <v>208</v>
      </c>
      <c r="O4228" t="s">
        <v>476</v>
      </c>
      <c r="P4228" t="s">
        <v>476</v>
      </c>
    </row>
    <row r="4229" spans="1:16">
      <c r="A4229" s="484" t="s">
        <v>74441</v>
      </c>
      <c r="B4229" s="485" t="s">
        <v>74440</v>
      </c>
      <c r="C4229" t="s">
        <v>74439</v>
      </c>
      <c r="D4229" t="s">
        <v>74438</v>
      </c>
      <c r="E4229" t="str">
        <f t="shared" si="66"/>
        <v>130187 - EZUS</v>
      </c>
      <c r="F4229" t="s">
        <v>15990</v>
      </c>
      <c r="G4229" t="s">
        <v>6321</v>
      </c>
      <c r="H4229" t="s">
        <v>53123</v>
      </c>
      <c r="I4229" t="s">
        <v>3733</v>
      </c>
      <c r="J4229" t="s">
        <v>74437</v>
      </c>
      <c r="K4229" t="s">
        <v>74436</v>
      </c>
      <c r="L4229" t="s">
        <v>74435</v>
      </c>
      <c r="N4229" t="s">
        <v>208</v>
      </c>
      <c r="O4229" t="s">
        <v>476</v>
      </c>
      <c r="P4229" t="s">
        <v>476</v>
      </c>
    </row>
    <row r="4230" spans="1:16">
      <c r="A4230" s="484" t="s">
        <v>105800</v>
      </c>
      <c r="B4230" s="485" t="s">
        <v>105799</v>
      </c>
      <c r="C4230" t="s">
        <v>105798</v>
      </c>
      <c r="D4230" t="s">
        <v>105797</v>
      </c>
      <c r="E4230" t="str">
        <f t="shared" si="66"/>
        <v>467984 - CESEGH</v>
      </c>
      <c r="F4230" t="s">
        <v>20727</v>
      </c>
      <c r="G4230" t="s">
        <v>105796</v>
      </c>
      <c r="H4230" t="s">
        <v>105795</v>
      </c>
      <c r="I4230" t="s">
        <v>1542</v>
      </c>
      <c r="J4230" t="s">
        <v>105794</v>
      </c>
      <c r="K4230" t="s">
        <v>208</v>
      </c>
      <c r="L4230" t="s">
        <v>105793</v>
      </c>
      <c r="N4230" t="s">
        <v>207</v>
      </c>
      <c r="O4230" t="s">
        <v>476</v>
      </c>
      <c r="P4230" t="s">
        <v>476</v>
      </c>
    </row>
    <row r="4231" spans="1:16">
      <c r="A4231" s="484" t="s">
        <v>124741</v>
      </c>
      <c r="B4231" s="485" t="s">
        <v>124740</v>
      </c>
      <c r="C4231" t="s">
        <v>124739</v>
      </c>
      <c r="D4231" t="s">
        <v>124738</v>
      </c>
      <c r="E4231" t="str">
        <f t="shared" si="66"/>
        <v>107712 - ARFEGE</v>
      </c>
      <c r="F4231" t="s">
        <v>2851</v>
      </c>
      <c r="G4231" t="s">
        <v>124737</v>
      </c>
      <c r="I4231" t="s">
        <v>16936</v>
      </c>
      <c r="J4231" t="s">
        <v>124736</v>
      </c>
      <c r="K4231" t="s">
        <v>208</v>
      </c>
      <c r="L4231" t="s">
        <v>124735</v>
      </c>
      <c r="N4231" t="s">
        <v>208</v>
      </c>
      <c r="O4231" t="s">
        <v>476</v>
      </c>
      <c r="P4231" t="s">
        <v>476</v>
      </c>
    </row>
    <row r="4232" spans="1:16">
      <c r="A4232" s="484" t="s">
        <v>64275</v>
      </c>
      <c r="B4232" s="485" t="s">
        <v>64274</v>
      </c>
      <c r="C4232" t="s">
        <v>64273</v>
      </c>
      <c r="D4232" t="s">
        <v>64272</v>
      </c>
      <c r="E4232" t="str">
        <f t="shared" si="66"/>
        <v>460758 - GROUPE ESC RENNES</v>
      </c>
      <c r="F4232" t="s">
        <v>9019</v>
      </c>
      <c r="G4232" t="s">
        <v>64271</v>
      </c>
      <c r="H4232" t="s">
        <v>64270</v>
      </c>
      <c r="I4232" t="s">
        <v>3364</v>
      </c>
      <c r="K4232" t="s">
        <v>208</v>
      </c>
      <c r="L4232" t="s">
        <v>64269</v>
      </c>
      <c r="N4232" t="s">
        <v>208</v>
      </c>
      <c r="O4232" t="s">
        <v>476</v>
      </c>
      <c r="P4232" t="s">
        <v>476</v>
      </c>
    </row>
    <row r="4233" spans="1:16">
      <c r="A4233" s="484" t="s">
        <v>64504</v>
      </c>
      <c r="B4233" s="485" t="s">
        <v>64503</v>
      </c>
      <c r="C4233" t="s">
        <v>64502</v>
      </c>
      <c r="D4233" t="s">
        <v>64501</v>
      </c>
      <c r="E4233" t="str">
        <f t="shared" si="66"/>
        <v>683218 - GROUPE BELMONT AVIGNON</v>
      </c>
      <c r="F4233" t="s">
        <v>9059</v>
      </c>
      <c r="G4233" t="s">
        <v>64500</v>
      </c>
      <c r="I4233" t="s">
        <v>4549</v>
      </c>
      <c r="J4233" t="s">
        <v>64499</v>
      </c>
      <c r="K4233" t="s">
        <v>208</v>
      </c>
      <c r="L4233" t="s">
        <v>64498</v>
      </c>
      <c r="N4233" t="s">
        <v>208</v>
      </c>
      <c r="O4233" t="s">
        <v>476</v>
      </c>
      <c r="P4233" t="s">
        <v>476</v>
      </c>
    </row>
    <row r="4234" spans="1:16">
      <c r="A4234" s="484" t="s">
        <v>64508</v>
      </c>
      <c r="B4234" s="485" t="s">
        <v>64503</v>
      </c>
      <c r="C4234" t="s">
        <v>64502</v>
      </c>
      <c r="D4234" t="s">
        <v>64507</v>
      </c>
      <c r="E4234" t="str">
        <f t="shared" si="66"/>
        <v>123560 - GROUPE BELMONT AIX EN PROVENCE</v>
      </c>
      <c r="F4234" t="s">
        <v>9007</v>
      </c>
      <c r="G4234" t="s">
        <v>64506</v>
      </c>
      <c r="I4234" t="s">
        <v>596</v>
      </c>
      <c r="J4234" t="s">
        <v>64499</v>
      </c>
      <c r="K4234" t="s">
        <v>208</v>
      </c>
      <c r="L4234" t="s">
        <v>64505</v>
      </c>
      <c r="N4234" t="s">
        <v>207</v>
      </c>
      <c r="O4234" t="s">
        <v>476</v>
      </c>
      <c r="P4234" t="s">
        <v>476</v>
      </c>
    </row>
    <row r="4235" spans="1:16">
      <c r="A4235" s="484" t="s">
        <v>49075</v>
      </c>
      <c r="B4235" s="485" t="s">
        <v>49074</v>
      </c>
      <c r="C4235" t="s">
        <v>49073</v>
      </c>
      <c r="D4235" t="s">
        <v>49073</v>
      </c>
      <c r="E4235" t="str">
        <f t="shared" si="66"/>
        <v>570928 - JONAS FORMATION</v>
      </c>
      <c r="F4235" t="s">
        <v>831</v>
      </c>
      <c r="G4235" t="s">
        <v>49072</v>
      </c>
      <c r="I4235" t="s">
        <v>49071</v>
      </c>
      <c r="J4235" t="s">
        <v>49070</v>
      </c>
      <c r="K4235" t="s">
        <v>208</v>
      </c>
      <c r="L4235" t="s">
        <v>49069</v>
      </c>
      <c r="N4235" t="s">
        <v>208</v>
      </c>
      <c r="O4235" t="s">
        <v>476</v>
      </c>
      <c r="P4235" t="s">
        <v>476</v>
      </c>
    </row>
    <row r="4236" spans="1:16">
      <c r="A4236" s="484" t="s">
        <v>109306</v>
      </c>
      <c r="B4236" s="485" t="s">
        <v>109305</v>
      </c>
      <c r="C4236" t="s">
        <v>109304</v>
      </c>
      <c r="D4236" t="s">
        <v>109303</v>
      </c>
      <c r="E4236" t="str">
        <f t="shared" si="66"/>
        <v>487909 - CBM</v>
      </c>
      <c r="F4236" t="s">
        <v>7547</v>
      </c>
      <c r="G4236" t="s">
        <v>109302</v>
      </c>
      <c r="H4236" t="s">
        <v>109301</v>
      </c>
      <c r="I4236" t="s">
        <v>1321</v>
      </c>
      <c r="J4236" t="s">
        <v>109300</v>
      </c>
      <c r="K4236" t="s">
        <v>208</v>
      </c>
      <c r="L4236" t="s">
        <v>109299</v>
      </c>
      <c r="N4236" t="s">
        <v>208</v>
      </c>
      <c r="O4236" t="s">
        <v>476</v>
      </c>
      <c r="P4236" t="s">
        <v>476</v>
      </c>
    </row>
    <row r="4237" spans="1:16">
      <c r="A4237" s="484" t="s">
        <v>105669</v>
      </c>
      <c r="B4237" s="485" t="s">
        <v>105668</v>
      </c>
      <c r="C4237" t="s">
        <v>105667</v>
      </c>
      <c r="D4237" t="s">
        <v>105666</v>
      </c>
      <c r="E4237" t="str">
        <f t="shared" si="66"/>
        <v>673171 - CIDFF 14 LISIEUX</v>
      </c>
      <c r="F4237" t="s">
        <v>5644</v>
      </c>
      <c r="G4237" t="s">
        <v>105665</v>
      </c>
      <c r="I4237" t="s">
        <v>42721</v>
      </c>
      <c r="J4237" t="s">
        <v>105664</v>
      </c>
      <c r="K4237" t="s">
        <v>208</v>
      </c>
      <c r="L4237" t="s">
        <v>105663</v>
      </c>
      <c r="N4237" t="s">
        <v>208</v>
      </c>
      <c r="O4237" t="s">
        <v>476</v>
      </c>
      <c r="P4237" t="s">
        <v>476</v>
      </c>
    </row>
    <row r="4238" spans="1:16">
      <c r="A4238" s="484" t="s">
        <v>119780</v>
      </c>
      <c r="B4238" s="485" t="s">
        <v>119779</v>
      </c>
      <c r="C4238" t="s">
        <v>119778</v>
      </c>
      <c r="D4238" t="s">
        <v>119778</v>
      </c>
      <c r="E4238" t="str">
        <f t="shared" si="66"/>
        <v>171268 - ASSOCIATION POINT FORMATION</v>
      </c>
      <c r="F4238" t="s">
        <v>26641</v>
      </c>
      <c r="G4238" t="s">
        <v>94613</v>
      </c>
      <c r="H4238" t="s">
        <v>119777</v>
      </c>
      <c r="I4238" t="s">
        <v>9933</v>
      </c>
      <c r="J4238" t="s">
        <v>119776</v>
      </c>
      <c r="K4238" t="s">
        <v>208</v>
      </c>
      <c r="L4238" t="s">
        <v>119775</v>
      </c>
      <c r="N4238" t="s">
        <v>208</v>
      </c>
      <c r="O4238" t="s">
        <v>476</v>
      </c>
      <c r="P4238" t="s">
        <v>476</v>
      </c>
    </row>
    <row r="4239" spans="1:16">
      <c r="A4239" s="484" t="s">
        <v>7195</v>
      </c>
      <c r="B4239" s="485" t="s">
        <v>7194</v>
      </c>
      <c r="C4239" t="s">
        <v>7193</v>
      </c>
      <c r="D4239" t="s">
        <v>7192</v>
      </c>
      <c r="E4239" t="str">
        <f t="shared" si="66"/>
        <v>563018 - UNEC PAYS DE LA LOIRE</v>
      </c>
      <c r="F4239" t="s">
        <v>7191</v>
      </c>
      <c r="G4239" t="s">
        <v>7190</v>
      </c>
      <c r="H4239" t="s">
        <v>7189</v>
      </c>
      <c r="I4239" t="s">
        <v>2507</v>
      </c>
      <c r="J4239" t="s">
        <v>7188</v>
      </c>
      <c r="K4239" t="s">
        <v>208</v>
      </c>
      <c r="L4239" t="s">
        <v>7187</v>
      </c>
      <c r="N4239" t="s">
        <v>208</v>
      </c>
      <c r="O4239" t="s">
        <v>476</v>
      </c>
      <c r="P4239" t="s">
        <v>476</v>
      </c>
    </row>
    <row r="4240" spans="1:16">
      <c r="A4240" s="484" t="s">
        <v>88447</v>
      </c>
      <c r="B4240" s="485" t="s">
        <v>88446</v>
      </c>
      <c r="C4240" t="s">
        <v>88445</v>
      </c>
      <c r="D4240" t="s">
        <v>88444</v>
      </c>
      <c r="E4240" t="str">
        <f t="shared" si="66"/>
        <v>297586 - DEHO SYSTEMS</v>
      </c>
      <c r="F4240" t="s">
        <v>36112</v>
      </c>
      <c r="G4240" t="s">
        <v>88443</v>
      </c>
      <c r="H4240" t="s">
        <v>88442</v>
      </c>
      <c r="I4240" t="s">
        <v>1166</v>
      </c>
      <c r="J4240" t="s">
        <v>88441</v>
      </c>
      <c r="K4240" t="s">
        <v>208</v>
      </c>
      <c r="L4240" t="s">
        <v>88440</v>
      </c>
      <c r="N4240" t="s">
        <v>208</v>
      </c>
      <c r="O4240" t="s">
        <v>476</v>
      </c>
      <c r="P4240" t="s">
        <v>476</v>
      </c>
    </row>
    <row r="4241" spans="1:16">
      <c r="A4241" s="484" t="s">
        <v>6858</v>
      </c>
      <c r="B4241" s="485" t="s">
        <v>6857</v>
      </c>
      <c r="C4241" t="s">
        <v>6856</v>
      </c>
      <c r="D4241" t="s">
        <v>6855</v>
      </c>
      <c r="E4241" t="str">
        <f t="shared" si="66"/>
        <v>517677 - URIOPSS CENTRE</v>
      </c>
      <c r="F4241" t="s">
        <v>6854</v>
      </c>
      <c r="G4241" t="s">
        <v>6853</v>
      </c>
      <c r="I4241" t="s">
        <v>3355</v>
      </c>
      <c r="J4241" t="s">
        <v>6852</v>
      </c>
      <c r="K4241" t="s">
        <v>6851</v>
      </c>
      <c r="L4241" t="s">
        <v>6850</v>
      </c>
      <c r="N4241" t="s">
        <v>208</v>
      </c>
      <c r="O4241" t="s">
        <v>476</v>
      </c>
      <c r="P4241" t="s">
        <v>476</v>
      </c>
    </row>
    <row r="4242" spans="1:16">
      <c r="A4242" s="484" t="s">
        <v>73209</v>
      </c>
      <c r="B4242" s="485" t="s">
        <v>73208</v>
      </c>
      <c r="C4242" t="s">
        <v>73207</v>
      </c>
      <c r="D4242" t="s">
        <v>73206</v>
      </c>
      <c r="E4242" t="str">
        <f t="shared" si="66"/>
        <v>657281 - FF ROLLER &amp; SKATEBOARD</v>
      </c>
      <c r="F4242" t="s">
        <v>12028</v>
      </c>
      <c r="G4242" t="s">
        <v>73205</v>
      </c>
      <c r="I4242" t="s">
        <v>749</v>
      </c>
      <c r="J4242" t="s">
        <v>73204</v>
      </c>
      <c r="K4242" t="s">
        <v>208</v>
      </c>
      <c r="L4242" t="s">
        <v>73203</v>
      </c>
      <c r="N4242" t="s">
        <v>208</v>
      </c>
      <c r="O4242" t="s">
        <v>476</v>
      </c>
      <c r="P4242" t="s">
        <v>476</v>
      </c>
    </row>
    <row r="4243" spans="1:16">
      <c r="A4243" s="484" t="s">
        <v>10743</v>
      </c>
      <c r="B4243" s="485" t="s">
        <v>10742</v>
      </c>
      <c r="C4243" t="s">
        <v>10741</v>
      </c>
      <c r="D4243" t="s">
        <v>10741</v>
      </c>
      <c r="E4243" t="str">
        <f t="shared" si="66"/>
        <v>485871 - TEMPS FORT</v>
      </c>
      <c r="F4243" t="s">
        <v>1817</v>
      </c>
      <c r="G4243" t="s">
        <v>10735</v>
      </c>
      <c r="I4243" t="s">
        <v>1814</v>
      </c>
      <c r="J4243" t="s">
        <v>10740</v>
      </c>
      <c r="K4243" t="s">
        <v>208</v>
      </c>
      <c r="L4243" t="s">
        <v>10739</v>
      </c>
      <c r="N4243" t="s">
        <v>208</v>
      </c>
      <c r="O4243" t="s">
        <v>476</v>
      </c>
      <c r="P4243" t="s">
        <v>476</v>
      </c>
    </row>
    <row r="4244" spans="1:16">
      <c r="A4244" s="484" t="s">
        <v>127384</v>
      </c>
      <c r="B4244" s="485" t="s">
        <v>127383</v>
      </c>
      <c r="C4244" t="s">
        <v>127382</v>
      </c>
      <c r="D4244" t="s">
        <v>127381</v>
      </c>
      <c r="E4244" t="str">
        <f t="shared" si="66"/>
        <v>552847 - ARAVIS ARACT  LYON 7EME</v>
      </c>
      <c r="F4244" t="s">
        <v>8801</v>
      </c>
      <c r="G4244" t="s">
        <v>123816</v>
      </c>
      <c r="I4244" t="s">
        <v>3329</v>
      </c>
      <c r="J4244" t="s">
        <v>127380</v>
      </c>
      <c r="K4244" t="s">
        <v>208</v>
      </c>
      <c r="L4244" t="s">
        <v>127379</v>
      </c>
      <c r="N4244" t="s">
        <v>208</v>
      </c>
      <c r="O4244" t="s">
        <v>476</v>
      </c>
      <c r="P4244" t="s">
        <v>476</v>
      </c>
    </row>
    <row r="4245" spans="1:16">
      <c r="A4245" s="484" t="s">
        <v>36416</v>
      </c>
      <c r="B4245" s="485" t="s">
        <v>36415</v>
      </c>
      <c r="C4245" t="s">
        <v>36414</v>
      </c>
      <c r="D4245" t="s">
        <v>36413</v>
      </c>
      <c r="E4245" t="str">
        <f t="shared" si="66"/>
        <v>618135 - MORLET CHRISTINE</v>
      </c>
      <c r="F4245" t="s">
        <v>35382</v>
      </c>
      <c r="G4245" t="s">
        <v>36412</v>
      </c>
      <c r="H4245" t="s">
        <v>36411</v>
      </c>
      <c r="I4245" t="s">
        <v>36410</v>
      </c>
      <c r="J4245" t="s">
        <v>36409</v>
      </c>
      <c r="K4245" t="s">
        <v>208</v>
      </c>
      <c r="L4245" t="s">
        <v>36408</v>
      </c>
      <c r="N4245" t="s">
        <v>208</v>
      </c>
      <c r="O4245" t="s">
        <v>476</v>
      </c>
      <c r="P4245" t="s">
        <v>476</v>
      </c>
    </row>
    <row r="4246" spans="1:16">
      <c r="A4246" s="484" t="s">
        <v>10860</v>
      </c>
      <c r="B4246" s="485" t="s">
        <v>10859</v>
      </c>
      <c r="C4246" t="s">
        <v>10858</v>
      </c>
      <c r="D4246" t="s">
        <v>10857</v>
      </c>
      <c r="E4246" t="str">
        <f t="shared" si="66"/>
        <v>282443 - TECHNOLOGIA</v>
      </c>
      <c r="F4246" t="s">
        <v>10856</v>
      </c>
      <c r="G4246" t="s">
        <v>10855</v>
      </c>
      <c r="I4246" t="s">
        <v>3346</v>
      </c>
      <c r="J4246" t="s">
        <v>10854</v>
      </c>
      <c r="K4246" t="s">
        <v>208</v>
      </c>
      <c r="L4246" t="s">
        <v>10853</v>
      </c>
      <c r="N4246" t="s">
        <v>208</v>
      </c>
      <c r="O4246" t="s">
        <v>476</v>
      </c>
      <c r="P4246" t="s">
        <v>476</v>
      </c>
    </row>
    <row r="4247" spans="1:16">
      <c r="A4247" s="484" t="s">
        <v>82374</v>
      </c>
      <c r="B4247" s="485" t="s">
        <v>82373</v>
      </c>
      <c r="C4247" t="s">
        <v>82372</v>
      </c>
      <c r="D4247" t="s">
        <v>82371</v>
      </c>
      <c r="E4247" t="str">
        <f t="shared" si="66"/>
        <v>72990 - EDUCAVISION BELFORT</v>
      </c>
      <c r="F4247" t="s">
        <v>2572</v>
      </c>
      <c r="G4247" t="s">
        <v>82370</v>
      </c>
      <c r="I4247" t="s">
        <v>3271</v>
      </c>
      <c r="J4247" t="s">
        <v>82369</v>
      </c>
      <c r="K4247" t="s">
        <v>208</v>
      </c>
      <c r="L4247" t="s">
        <v>82368</v>
      </c>
      <c r="N4247" t="s">
        <v>208</v>
      </c>
      <c r="O4247" t="s">
        <v>476</v>
      </c>
      <c r="P4247" t="s">
        <v>82367</v>
      </c>
    </row>
    <row r="4248" spans="1:16">
      <c r="A4248" s="484" t="s">
        <v>93724</v>
      </c>
      <c r="B4248" s="485" t="s">
        <v>93723</v>
      </c>
      <c r="C4248" t="s">
        <v>93722</v>
      </c>
      <c r="D4248" t="s">
        <v>93721</v>
      </c>
      <c r="E4248" t="str">
        <f t="shared" si="66"/>
        <v>586110 - CDOS 47 AGEN</v>
      </c>
      <c r="F4248" t="s">
        <v>1513</v>
      </c>
      <c r="G4248" t="s">
        <v>93720</v>
      </c>
      <c r="I4248" t="s">
        <v>12454</v>
      </c>
      <c r="J4248" t="s">
        <v>93719</v>
      </c>
      <c r="K4248" t="s">
        <v>208</v>
      </c>
      <c r="L4248" t="s">
        <v>93718</v>
      </c>
      <c r="N4248" t="s">
        <v>208</v>
      </c>
      <c r="O4248" t="s">
        <v>476</v>
      </c>
      <c r="P4248" t="s">
        <v>476</v>
      </c>
    </row>
    <row r="4249" spans="1:16">
      <c r="A4249" s="484" t="s">
        <v>20477</v>
      </c>
      <c r="C4249" t="s">
        <v>20476</v>
      </c>
      <c r="D4249" t="s">
        <v>20476</v>
      </c>
      <c r="E4249" t="str">
        <f t="shared" si="66"/>
        <v>473066 - SANITEC MIDI PYRENEES</v>
      </c>
      <c r="F4249" t="s">
        <v>7333</v>
      </c>
      <c r="G4249" t="s">
        <v>20475</v>
      </c>
      <c r="I4249" t="s">
        <v>603</v>
      </c>
      <c r="J4249" t="s">
        <v>20474</v>
      </c>
      <c r="K4249" t="s">
        <v>20473</v>
      </c>
      <c r="L4249" t="s">
        <v>20472</v>
      </c>
      <c r="N4249" t="s">
        <v>208</v>
      </c>
      <c r="O4249" t="s">
        <v>476</v>
      </c>
      <c r="P4249" t="s">
        <v>476</v>
      </c>
    </row>
    <row r="4250" spans="1:16">
      <c r="A4250" s="484" t="s">
        <v>121397</v>
      </c>
      <c r="B4250" s="485" t="s">
        <v>121396</v>
      </c>
      <c r="C4250" t="s">
        <v>121395</v>
      </c>
      <c r="D4250" t="s">
        <v>121394</v>
      </c>
      <c r="E4250" t="str">
        <f t="shared" si="66"/>
        <v>172066 - AFDET</v>
      </c>
      <c r="F4250" t="s">
        <v>40411</v>
      </c>
      <c r="G4250" t="s">
        <v>121393</v>
      </c>
      <c r="I4250" t="s">
        <v>7159</v>
      </c>
      <c r="J4250" t="s">
        <v>121392</v>
      </c>
      <c r="K4250" t="s">
        <v>121391</v>
      </c>
      <c r="L4250" t="s">
        <v>121390</v>
      </c>
      <c r="N4250" t="s">
        <v>208</v>
      </c>
      <c r="O4250" t="s">
        <v>476</v>
      </c>
      <c r="P4250" t="s">
        <v>476</v>
      </c>
    </row>
    <row r="4251" spans="1:16">
      <c r="A4251" s="484" t="s">
        <v>16410</v>
      </c>
      <c r="B4251" s="485" t="s">
        <v>16409</v>
      </c>
      <c r="C4251" t="s">
        <v>16408</v>
      </c>
      <c r="D4251" t="s">
        <v>16407</v>
      </c>
      <c r="E4251" t="str">
        <f t="shared" si="66"/>
        <v>496248 - SMILE</v>
      </c>
      <c r="G4251" t="s">
        <v>16406</v>
      </c>
      <c r="I4251" t="s">
        <v>2443</v>
      </c>
      <c r="J4251" t="s">
        <v>16405</v>
      </c>
      <c r="K4251" t="s">
        <v>208</v>
      </c>
      <c r="L4251" t="s">
        <v>16404</v>
      </c>
      <c r="N4251" t="s">
        <v>208</v>
      </c>
      <c r="O4251" t="s">
        <v>476</v>
      </c>
      <c r="P4251" t="s">
        <v>476</v>
      </c>
    </row>
    <row r="4252" spans="1:16">
      <c r="A4252" s="484" t="s">
        <v>62580</v>
      </c>
      <c r="B4252" s="485" t="s">
        <v>62579</v>
      </c>
      <c r="C4252" t="s">
        <v>62578</v>
      </c>
      <c r="D4252" t="s">
        <v>62578</v>
      </c>
      <c r="E4252" t="str">
        <f t="shared" si="66"/>
        <v>420797 - HACCART NICOLE</v>
      </c>
      <c r="F4252" t="s">
        <v>4484</v>
      </c>
      <c r="G4252" t="s">
        <v>62577</v>
      </c>
      <c r="I4252" t="s">
        <v>62576</v>
      </c>
      <c r="J4252" t="s">
        <v>62575</v>
      </c>
      <c r="K4252" t="s">
        <v>62574</v>
      </c>
      <c r="L4252" t="s">
        <v>62573</v>
      </c>
      <c r="N4252" t="s">
        <v>208</v>
      </c>
      <c r="O4252" t="s">
        <v>476</v>
      </c>
      <c r="P4252" t="s">
        <v>476</v>
      </c>
    </row>
    <row r="4253" spans="1:16">
      <c r="A4253" s="484" t="s">
        <v>23830</v>
      </c>
      <c r="B4253" s="485" t="s">
        <v>23829</v>
      </c>
      <c r="C4253" t="s">
        <v>23828</v>
      </c>
      <c r="D4253" t="s">
        <v>23828</v>
      </c>
      <c r="E4253" t="str">
        <f t="shared" si="66"/>
        <v>408773 - RATTON APAIX PATRICIA</v>
      </c>
      <c r="F4253" t="s">
        <v>23827</v>
      </c>
      <c r="G4253" t="s">
        <v>23826</v>
      </c>
      <c r="I4253" t="s">
        <v>9679</v>
      </c>
      <c r="J4253" t="s">
        <v>23825</v>
      </c>
      <c r="K4253" t="s">
        <v>23824</v>
      </c>
      <c r="L4253" t="s">
        <v>23823</v>
      </c>
      <c r="N4253" t="s">
        <v>208</v>
      </c>
      <c r="O4253" t="s">
        <v>476</v>
      </c>
      <c r="P4253" t="s">
        <v>476</v>
      </c>
    </row>
    <row r="4254" spans="1:16">
      <c r="A4254" s="484" t="s">
        <v>8842</v>
      </c>
      <c r="B4254" s="485" t="s">
        <v>8841</v>
      </c>
      <c r="C4254" t="s">
        <v>8840</v>
      </c>
      <c r="D4254" t="s">
        <v>8839</v>
      </c>
      <c r="E4254" t="str">
        <f t="shared" si="66"/>
        <v>537421 - TRIHOM AVOINE</v>
      </c>
      <c r="F4254" t="s">
        <v>2651</v>
      </c>
      <c r="G4254" t="s">
        <v>8838</v>
      </c>
      <c r="I4254" t="s">
        <v>8837</v>
      </c>
      <c r="J4254" t="s">
        <v>8836</v>
      </c>
      <c r="K4254" t="s">
        <v>208</v>
      </c>
      <c r="L4254" t="s">
        <v>8835</v>
      </c>
      <c r="N4254" t="s">
        <v>208</v>
      </c>
      <c r="O4254" t="s">
        <v>476</v>
      </c>
      <c r="P4254" t="s">
        <v>476</v>
      </c>
    </row>
    <row r="4255" spans="1:16">
      <c r="A4255" s="484" t="s">
        <v>72188</v>
      </c>
      <c r="B4255" s="485" t="s">
        <v>72187</v>
      </c>
      <c r="C4255" t="s">
        <v>72186</v>
      </c>
      <c r="D4255" t="s">
        <v>72186</v>
      </c>
      <c r="E4255" t="str">
        <f t="shared" si="66"/>
        <v>533610 - FIT STUDIO</v>
      </c>
      <c r="F4255" t="s">
        <v>1857</v>
      </c>
      <c r="G4255" t="s">
        <v>72185</v>
      </c>
      <c r="H4255" t="s">
        <v>72184</v>
      </c>
      <c r="I4255" t="s">
        <v>72183</v>
      </c>
      <c r="J4255" t="s">
        <v>72182</v>
      </c>
      <c r="K4255" t="s">
        <v>208</v>
      </c>
      <c r="L4255" t="s">
        <v>72181</v>
      </c>
      <c r="N4255" t="s">
        <v>208</v>
      </c>
      <c r="O4255" t="s">
        <v>476</v>
      </c>
      <c r="P4255" t="s">
        <v>476</v>
      </c>
    </row>
    <row r="4256" spans="1:16">
      <c r="A4256" s="484" t="s">
        <v>105267</v>
      </c>
      <c r="B4256" s="485" t="s">
        <v>105266</v>
      </c>
      <c r="C4256" t="s">
        <v>105265</v>
      </c>
      <c r="D4256" t="s">
        <v>105264</v>
      </c>
      <c r="E4256" t="str">
        <f t="shared" si="66"/>
        <v>206489 - CEFAP</v>
      </c>
      <c r="F4256" t="s">
        <v>2572</v>
      </c>
      <c r="G4256" t="s">
        <v>105263</v>
      </c>
      <c r="I4256" t="s">
        <v>105262</v>
      </c>
      <c r="J4256" t="s">
        <v>105261</v>
      </c>
      <c r="K4256" t="s">
        <v>208</v>
      </c>
      <c r="L4256" t="s">
        <v>105260</v>
      </c>
      <c r="N4256" t="s">
        <v>208</v>
      </c>
      <c r="O4256" t="s">
        <v>476</v>
      </c>
      <c r="P4256" t="s">
        <v>476</v>
      </c>
    </row>
    <row r="4257" spans="1:16">
      <c r="A4257" s="484" t="s">
        <v>61908</v>
      </c>
      <c r="B4257" s="485" t="s">
        <v>61907</v>
      </c>
      <c r="C4257" t="s">
        <v>61906</v>
      </c>
      <c r="D4257" t="s">
        <v>61906</v>
      </c>
      <c r="E4257" t="str">
        <f t="shared" si="66"/>
        <v>483977 - HECATE FORMATION VICHY</v>
      </c>
      <c r="F4257" t="s">
        <v>1618</v>
      </c>
      <c r="G4257" t="s">
        <v>61905</v>
      </c>
      <c r="I4257" t="s">
        <v>1616</v>
      </c>
      <c r="J4257" t="s">
        <v>61904</v>
      </c>
      <c r="K4257" t="s">
        <v>208</v>
      </c>
      <c r="L4257" t="s">
        <v>61903</v>
      </c>
      <c r="N4257" t="s">
        <v>208</v>
      </c>
      <c r="O4257" t="s">
        <v>476</v>
      </c>
      <c r="P4257" t="s">
        <v>476</v>
      </c>
    </row>
    <row r="4258" spans="1:16">
      <c r="A4258" s="484" t="s">
        <v>77903</v>
      </c>
      <c r="B4258" s="485" t="s">
        <v>77902</v>
      </c>
      <c r="C4258" t="s">
        <v>77901</v>
      </c>
      <c r="D4258" t="s">
        <v>77900</v>
      </c>
      <c r="E4258" t="str">
        <f t="shared" si="66"/>
        <v>387782 - ESTHETIQUE FORMATION SARL</v>
      </c>
      <c r="F4258" t="s">
        <v>831</v>
      </c>
      <c r="G4258" t="s">
        <v>77899</v>
      </c>
      <c r="I4258" t="s">
        <v>4033</v>
      </c>
      <c r="J4258" t="s">
        <v>77898</v>
      </c>
      <c r="K4258" t="s">
        <v>208</v>
      </c>
      <c r="L4258" t="s">
        <v>77897</v>
      </c>
      <c r="N4258" t="s">
        <v>208</v>
      </c>
      <c r="O4258" t="s">
        <v>476</v>
      </c>
      <c r="P4258" t="s">
        <v>476</v>
      </c>
    </row>
    <row r="4259" spans="1:16">
      <c r="A4259" s="484" t="s">
        <v>19957</v>
      </c>
      <c r="B4259" s="485" t="s">
        <v>19956</v>
      </c>
      <c r="C4259" t="s">
        <v>19955</v>
      </c>
      <c r="D4259" t="s">
        <v>19954</v>
      </c>
      <c r="E4259" t="str">
        <f t="shared" si="66"/>
        <v>184822 - SARL LES AIRELLES</v>
      </c>
      <c r="F4259" t="s">
        <v>5949</v>
      </c>
      <c r="G4259" t="s">
        <v>19953</v>
      </c>
      <c r="H4259" t="s">
        <v>19952</v>
      </c>
      <c r="I4259" t="s">
        <v>19951</v>
      </c>
      <c r="J4259" t="s">
        <v>19950</v>
      </c>
      <c r="K4259" t="s">
        <v>208</v>
      </c>
      <c r="L4259" t="s">
        <v>19949</v>
      </c>
      <c r="N4259" t="s">
        <v>208</v>
      </c>
      <c r="O4259" t="s">
        <v>476</v>
      </c>
      <c r="P4259" t="s">
        <v>476</v>
      </c>
    </row>
    <row r="4260" spans="1:16">
      <c r="A4260" s="484" t="s">
        <v>18661</v>
      </c>
      <c r="B4260" s="485" t="s">
        <v>18660</v>
      </c>
      <c r="C4260" t="s">
        <v>18659</v>
      </c>
      <c r="D4260" t="s">
        <v>18658</v>
      </c>
      <c r="E4260" t="str">
        <f t="shared" si="66"/>
        <v>265901 - SECILOG REIMS</v>
      </c>
      <c r="F4260" t="s">
        <v>9483</v>
      </c>
      <c r="G4260" t="s">
        <v>18657</v>
      </c>
      <c r="I4260" t="s">
        <v>18656</v>
      </c>
      <c r="J4260" t="s">
        <v>18655</v>
      </c>
      <c r="K4260" t="s">
        <v>208</v>
      </c>
      <c r="L4260" t="s">
        <v>18654</v>
      </c>
      <c r="N4260" t="s">
        <v>208</v>
      </c>
      <c r="O4260" t="s">
        <v>476</v>
      </c>
      <c r="P4260" t="s">
        <v>476</v>
      </c>
    </row>
    <row r="4261" spans="1:16">
      <c r="A4261" s="484" t="s">
        <v>94436</v>
      </c>
      <c r="B4261" s="485" t="s">
        <v>94435</v>
      </c>
      <c r="C4261" t="s">
        <v>94434</v>
      </c>
      <c r="D4261" t="s">
        <v>94433</v>
      </c>
      <c r="E4261" t="str">
        <f t="shared" si="66"/>
        <v>465203 - CENATHO</v>
      </c>
      <c r="F4261" t="s">
        <v>1513</v>
      </c>
      <c r="G4261" t="s">
        <v>23292</v>
      </c>
      <c r="I4261" t="s">
        <v>3346</v>
      </c>
      <c r="J4261" t="s">
        <v>94432</v>
      </c>
      <c r="K4261" t="s">
        <v>208</v>
      </c>
      <c r="L4261" t="s">
        <v>94431</v>
      </c>
      <c r="N4261" t="s">
        <v>208</v>
      </c>
      <c r="O4261" t="s">
        <v>476</v>
      </c>
      <c r="P4261" t="s">
        <v>476</v>
      </c>
    </row>
    <row r="4262" spans="1:16">
      <c r="A4262" s="484" t="s">
        <v>78187</v>
      </c>
      <c r="B4262" s="485" t="s">
        <v>78186</v>
      </c>
      <c r="C4262" t="s">
        <v>78185</v>
      </c>
      <c r="D4262" t="s">
        <v>78185</v>
      </c>
      <c r="E4262" t="str">
        <f t="shared" si="66"/>
        <v>567486 - ESPACE MOSAIQUE</v>
      </c>
      <c r="F4262" t="s">
        <v>78184</v>
      </c>
      <c r="G4262" t="s">
        <v>78183</v>
      </c>
      <c r="I4262" t="s">
        <v>78182</v>
      </c>
      <c r="J4262" t="s">
        <v>78181</v>
      </c>
      <c r="K4262" t="s">
        <v>208</v>
      </c>
      <c r="L4262" t="s">
        <v>78180</v>
      </c>
      <c r="N4262" t="s">
        <v>208</v>
      </c>
      <c r="O4262" t="s">
        <v>476</v>
      </c>
      <c r="P4262" t="s">
        <v>476</v>
      </c>
    </row>
    <row r="4263" spans="1:16">
      <c r="A4263" s="484" t="s">
        <v>65512</v>
      </c>
      <c r="B4263" s="485" t="s">
        <v>65511</v>
      </c>
      <c r="C4263" t="s">
        <v>65510</v>
      </c>
      <c r="D4263" t="s">
        <v>65510</v>
      </c>
      <c r="E4263" t="str">
        <f t="shared" si="66"/>
        <v>457176 - GRAPH LAND</v>
      </c>
      <c r="F4263" t="s">
        <v>19689</v>
      </c>
      <c r="G4263" t="s">
        <v>65509</v>
      </c>
      <c r="I4263" t="s">
        <v>1131</v>
      </c>
      <c r="J4263" t="s">
        <v>65508</v>
      </c>
      <c r="K4263" t="s">
        <v>208</v>
      </c>
      <c r="L4263" t="s">
        <v>65507</v>
      </c>
      <c r="N4263" t="s">
        <v>208</v>
      </c>
      <c r="O4263" t="s">
        <v>476</v>
      </c>
      <c r="P4263" t="s">
        <v>476</v>
      </c>
    </row>
    <row r="4264" spans="1:16">
      <c r="A4264" s="484" t="s">
        <v>85038</v>
      </c>
      <c r="B4264" s="485" t="s">
        <v>85027</v>
      </c>
      <c r="C4264" t="s">
        <v>85026</v>
      </c>
      <c r="D4264" t="s">
        <v>85037</v>
      </c>
      <c r="E4264" t="str">
        <f t="shared" si="66"/>
        <v>390975 - EFBA SIEGE</v>
      </c>
      <c r="F4264" t="s">
        <v>1618</v>
      </c>
      <c r="G4264" t="s">
        <v>85036</v>
      </c>
      <c r="H4264" t="s">
        <v>85035</v>
      </c>
      <c r="I4264" t="s">
        <v>7712</v>
      </c>
      <c r="J4264" t="s">
        <v>85030</v>
      </c>
      <c r="K4264" t="s">
        <v>208</v>
      </c>
      <c r="L4264" t="s">
        <v>85034</v>
      </c>
      <c r="N4264" t="s">
        <v>208</v>
      </c>
      <c r="O4264" t="s">
        <v>476</v>
      </c>
      <c r="P4264" t="s">
        <v>476</v>
      </c>
    </row>
    <row r="4265" spans="1:16">
      <c r="A4265" s="484" t="s">
        <v>85033</v>
      </c>
      <c r="B4265" s="485" t="s">
        <v>85027</v>
      </c>
      <c r="C4265" t="s">
        <v>85026</v>
      </c>
      <c r="D4265" t="s">
        <v>85032</v>
      </c>
      <c r="E4265" t="str">
        <f t="shared" si="66"/>
        <v>578411 - EFBPA AURILLAC</v>
      </c>
      <c r="F4265" t="s">
        <v>1618</v>
      </c>
      <c r="G4265" t="s">
        <v>85031</v>
      </c>
      <c r="I4265" t="s">
        <v>7712</v>
      </c>
      <c r="J4265" t="s">
        <v>85030</v>
      </c>
      <c r="K4265" t="s">
        <v>208</v>
      </c>
      <c r="L4265" t="s">
        <v>85029</v>
      </c>
      <c r="N4265" t="s">
        <v>208</v>
      </c>
      <c r="O4265" t="s">
        <v>476</v>
      </c>
      <c r="P4265" t="s">
        <v>476</v>
      </c>
    </row>
    <row r="4266" spans="1:16">
      <c r="A4266" s="484" t="s">
        <v>85028</v>
      </c>
      <c r="B4266" s="485" t="s">
        <v>85027</v>
      </c>
      <c r="C4266" t="s">
        <v>85026</v>
      </c>
      <c r="D4266" t="s">
        <v>85025</v>
      </c>
      <c r="E4266" t="str">
        <f t="shared" si="66"/>
        <v>577935 - EFBPA VEZAC</v>
      </c>
      <c r="F4266" t="s">
        <v>1618</v>
      </c>
      <c r="G4266" t="s">
        <v>85024</v>
      </c>
      <c r="H4266" t="s">
        <v>85023</v>
      </c>
      <c r="I4266" t="s">
        <v>85022</v>
      </c>
      <c r="J4266" t="s">
        <v>85021</v>
      </c>
      <c r="K4266" t="s">
        <v>208</v>
      </c>
      <c r="L4266" t="s">
        <v>85020</v>
      </c>
      <c r="N4266" t="s">
        <v>208</v>
      </c>
      <c r="O4266" t="s">
        <v>476</v>
      </c>
      <c r="P4266" t="s">
        <v>476</v>
      </c>
    </row>
    <row r="4267" spans="1:16">
      <c r="A4267" s="484" t="s">
        <v>125387</v>
      </c>
      <c r="B4267" s="485" t="s">
        <v>125380</v>
      </c>
      <c r="C4267" t="s">
        <v>125379</v>
      </c>
      <c r="D4267" t="s">
        <v>125386</v>
      </c>
      <c r="E4267" t="str">
        <f t="shared" si="66"/>
        <v>490179 - IMF RIS AVIGNON MONTFAVET</v>
      </c>
      <c r="F4267" t="s">
        <v>4010</v>
      </c>
      <c r="G4267" t="s">
        <v>125385</v>
      </c>
      <c r="H4267" t="s">
        <v>125384</v>
      </c>
      <c r="I4267" t="s">
        <v>4549</v>
      </c>
      <c r="J4267" t="s">
        <v>125383</v>
      </c>
      <c r="K4267" t="s">
        <v>208</v>
      </c>
      <c r="L4267" t="s">
        <v>125382</v>
      </c>
      <c r="N4267" t="s">
        <v>207</v>
      </c>
      <c r="O4267" t="s">
        <v>476</v>
      </c>
      <c r="P4267" t="s">
        <v>476</v>
      </c>
    </row>
    <row r="4268" spans="1:16">
      <c r="A4268" s="484" t="s">
        <v>125381</v>
      </c>
      <c r="B4268" s="485" t="s">
        <v>125380</v>
      </c>
      <c r="C4268" t="s">
        <v>125379</v>
      </c>
      <c r="D4268" t="s">
        <v>125378</v>
      </c>
      <c r="E4268" t="str">
        <f t="shared" si="66"/>
        <v>477357 - IMF RIS MARSEILLE</v>
      </c>
      <c r="F4268" t="s">
        <v>7292</v>
      </c>
      <c r="G4268" t="s">
        <v>125377</v>
      </c>
      <c r="H4268" t="s">
        <v>125376</v>
      </c>
      <c r="I4268" t="s">
        <v>1035</v>
      </c>
      <c r="J4268" t="s">
        <v>125375</v>
      </c>
      <c r="K4268" t="s">
        <v>208</v>
      </c>
      <c r="L4268" t="s">
        <v>125374</v>
      </c>
      <c r="N4268" t="s">
        <v>207</v>
      </c>
      <c r="O4268" t="s">
        <v>476</v>
      </c>
      <c r="P4268" t="s">
        <v>476</v>
      </c>
    </row>
    <row r="4269" spans="1:16">
      <c r="A4269" s="484" t="s">
        <v>119239</v>
      </c>
      <c r="B4269" s="485" t="s">
        <v>119238</v>
      </c>
      <c r="C4269" t="s">
        <v>119237</v>
      </c>
      <c r="D4269" t="s">
        <v>119236</v>
      </c>
      <c r="E4269" t="str">
        <f t="shared" si="66"/>
        <v>541163 - ADGESSA FORMATION BORDEAUX</v>
      </c>
      <c r="F4269" t="s">
        <v>7556</v>
      </c>
      <c r="G4269" t="s">
        <v>119235</v>
      </c>
      <c r="I4269" t="s">
        <v>749</v>
      </c>
      <c r="J4269" t="s">
        <v>119234</v>
      </c>
      <c r="K4269" t="s">
        <v>208</v>
      </c>
      <c r="L4269" t="s">
        <v>119233</v>
      </c>
      <c r="N4269" t="s">
        <v>208</v>
      </c>
      <c r="O4269" t="s">
        <v>476</v>
      </c>
      <c r="P4269" t="s">
        <v>476</v>
      </c>
    </row>
    <row r="4270" spans="1:16">
      <c r="A4270" s="484" t="s">
        <v>7717</v>
      </c>
      <c r="B4270" s="485" t="s">
        <v>7716</v>
      </c>
      <c r="C4270" t="s">
        <v>7715</v>
      </c>
      <c r="D4270" t="s">
        <v>7714</v>
      </c>
      <c r="E4270" t="str">
        <f t="shared" si="66"/>
        <v>305054 - UDSP 15 AURILLAC</v>
      </c>
      <c r="F4270" t="s">
        <v>1618</v>
      </c>
      <c r="G4270" t="s">
        <v>7713</v>
      </c>
      <c r="I4270" t="s">
        <v>7712</v>
      </c>
      <c r="J4270" t="s">
        <v>7711</v>
      </c>
      <c r="K4270" t="s">
        <v>208</v>
      </c>
      <c r="L4270" t="s">
        <v>7710</v>
      </c>
      <c r="N4270" t="s">
        <v>208</v>
      </c>
      <c r="O4270" t="s">
        <v>476</v>
      </c>
      <c r="P4270" t="s">
        <v>476</v>
      </c>
    </row>
    <row r="4271" spans="1:16">
      <c r="A4271" s="484" t="s">
        <v>70337</v>
      </c>
      <c r="B4271" s="485" t="s">
        <v>70336</v>
      </c>
      <c r="C4271" t="s">
        <v>70335</v>
      </c>
      <c r="D4271" t="s">
        <v>70334</v>
      </c>
      <c r="E4271" t="str">
        <f t="shared" si="66"/>
        <v>639930 - FAP 45 MONTARGIS</v>
      </c>
      <c r="F4271" t="s">
        <v>8736</v>
      </c>
      <c r="G4271" t="s">
        <v>70333</v>
      </c>
      <c r="I4271" t="s">
        <v>55923</v>
      </c>
      <c r="J4271" t="s">
        <v>70332</v>
      </c>
      <c r="K4271" t="s">
        <v>208</v>
      </c>
      <c r="L4271" t="s">
        <v>70331</v>
      </c>
      <c r="N4271" t="s">
        <v>208</v>
      </c>
      <c r="O4271" t="s">
        <v>476</v>
      </c>
      <c r="P4271" t="s">
        <v>476</v>
      </c>
    </row>
    <row r="4272" spans="1:16">
      <c r="A4272" s="484" t="s">
        <v>4750</v>
      </c>
      <c r="B4272" s="485" t="s">
        <v>4749</v>
      </c>
      <c r="C4272" t="s">
        <v>4748</v>
      </c>
      <c r="D4272" t="s">
        <v>4747</v>
      </c>
      <c r="E4272" t="str">
        <f t="shared" si="66"/>
        <v>642009 - USIDE</v>
      </c>
      <c r="F4272" t="s">
        <v>4746</v>
      </c>
      <c r="G4272" t="s">
        <v>4745</v>
      </c>
      <c r="I4272" t="s">
        <v>626</v>
      </c>
      <c r="J4272" t="s">
        <v>4744</v>
      </c>
      <c r="K4272" t="s">
        <v>208</v>
      </c>
      <c r="L4272" t="s">
        <v>4743</v>
      </c>
      <c r="N4272" t="s">
        <v>208</v>
      </c>
      <c r="O4272" t="s">
        <v>476</v>
      </c>
      <c r="P4272" t="s">
        <v>476</v>
      </c>
    </row>
    <row r="4273" spans="1:16">
      <c r="A4273" s="484" t="s">
        <v>68481</v>
      </c>
      <c r="B4273" s="485" t="s">
        <v>68480</v>
      </c>
      <c r="C4273" t="s">
        <v>68479</v>
      </c>
      <c r="D4273" t="s">
        <v>68479</v>
      </c>
      <c r="E4273" t="str">
        <f t="shared" si="66"/>
        <v>405188 - FRANCE TRAUMATISME CRANIEN</v>
      </c>
      <c r="F4273" t="s">
        <v>6186</v>
      </c>
      <c r="G4273" t="s">
        <v>68478</v>
      </c>
      <c r="H4273" t="s">
        <v>68477</v>
      </c>
      <c r="I4273" t="s">
        <v>12266</v>
      </c>
      <c r="K4273" t="s">
        <v>208</v>
      </c>
      <c r="L4273" t="s">
        <v>68476</v>
      </c>
      <c r="N4273" t="s">
        <v>208</v>
      </c>
      <c r="O4273" t="s">
        <v>476</v>
      </c>
      <c r="P4273" t="s">
        <v>476</v>
      </c>
    </row>
    <row r="4274" spans="1:16">
      <c r="A4274" s="484" t="s">
        <v>6937</v>
      </c>
      <c r="B4274" s="485" t="s">
        <v>6936</v>
      </c>
      <c r="C4274" t="s">
        <v>6935</v>
      </c>
      <c r="D4274" t="s">
        <v>6934</v>
      </c>
      <c r="E4274" t="str">
        <f t="shared" si="66"/>
        <v>220796 - URAPEDA LORRAINE</v>
      </c>
      <c r="F4274" t="s">
        <v>707</v>
      </c>
      <c r="G4274" t="s">
        <v>6933</v>
      </c>
      <c r="I4274" t="s">
        <v>2900</v>
      </c>
      <c r="J4274" t="s">
        <v>6932</v>
      </c>
      <c r="K4274" t="s">
        <v>6931</v>
      </c>
      <c r="L4274" t="s">
        <v>6930</v>
      </c>
      <c r="N4274" t="s">
        <v>208</v>
      </c>
      <c r="O4274" t="s">
        <v>476</v>
      </c>
      <c r="P4274" t="s">
        <v>476</v>
      </c>
    </row>
    <row r="4275" spans="1:16">
      <c r="A4275" s="484" t="s">
        <v>16774</v>
      </c>
      <c r="B4275" s="485" t="s">
        <v>16773</v>
      </c>
      <c r="C4275" t="s">
        <v>503</v>
      </c>
      <c r="D4275" t="s">
        <v>503</v>
      </c>
      <c r="E4275" t="str">
        <f t="shared" si="66"/>
        <v>472396 - SIPCA</v>
      </c>
      <c r="F4275" t="s">
        <v>4522</v>
      </c>
      <c r="G4275" t="s">
        <v>16772</v>
      </c>
      <c r="I4275" t="s">
        <v>1806</v>
      </c>
      <c r="J4275" t="s">
        <v>16771</v>
      </c>
      <c r="K4275" t="s">
        <v>208</v>
      </c>
      <c r="L4275" t="s">
        <v>16770</v>
      </c>
      <c r="N4275" t="s">
        <v>208</v>
      </c>
      <c r="O4275" t="s">
        <v>476</v>
      </c>
      <c r="P4275" t="s">
        <v>476</v>
      </c>
    </row>
    <row r="4276" spans="1:16">
      <c r="A4276" s="484" t="s">
        <v>45222</v>
      </c>
      <c r="B4276" s="485" t="s">
        <v>45221</v>
      </c>
      <c r="C4276" t="s">
        <v>45220</v>
      </c>
      <c r="D4276" t="s">
        <v>45219</v>
      </c>
      <c r="E4276" t="str">
        <f t="shared" si="66"/>
        <v>116385 - LE BATACLOWN</v>
      </c>
      <c r="F4276" t="s">
        <v>45218</v>
      </c>
      <c r="G4276" t="s">
        <v>45217</v>
      </c>
      <c r="I4276" t="s">
        <v>45216</v>
      </c>
      <c r="J4276" t="s">
        <v>45215</v>
      </c>
      <c r="K4276" t="s">
        <v>208</v>
      </c>
      <c r="L4276" t="s">
        <v>45214</v>
      </c>
      <c r="N4276" t="s">
        <v>208</v>
      </c>
      <c r="O4276" t="s">
        <v>476</v>
      </c>
      <c r="P4276" t="s">
        <v>476</v>
      </c>
    </row>
    <row r="4277" spans="1:16">
      <c r="A4277" s="484" t="s">
        <v>46879</v>
      </c>
      <c r="B4277" s="485" t="s">
        <v>46878</v>
      </c>
      <c r="C4277" t="s">
        <v>46877</v>
      </c>
      <c r="D4277" t="s">
        <v>46877</v>
      </c>
      <c r="E4277" t="str">
        <f t="shared" si="66"/>
        <v>666002 - LA MINOTERIE</v>
      </c>
      <c r="F4277" t="s">
        <v>733</v>
      </c>
      <c r="G4277" t="s">
        <v>46876</v>
      </c>
      <c r="I4277" t="s">
        <v>1501</v>
      </c>
      <c r="J4277" t="s">
        <v>46875</v>
      </c>
      <c r="K4277" t="s">
        <v>208</v>
      </c>
      <c r="L4277" t="s">
        <v>46874</v>
      </c>
      <c r="N4277" t="s">
        <v>208</v>
      </c>
      <c r="O4277" t="s">
        <v>476</v>
      </c>
      <c r="P4277" t="s">
        <v>476</v>
      </c>
    </row>
    <row r="4278" spans="1:16">
      <c r="A4278" s="484" t="s">
        <v>39885</v>
      </c>
      <c r="B4278" s="485" t="s">
        <v>39884</v>
      </c>
      <c r="C4278" t="s">
        <v>39883</v>
      </c>
      <c r="D4278" t="s">
        <v>39882</v>
      </c>
      <c r="E4278" t="str">
        <f t="shared" si="66"/>
        <v>557948 - MFR BERNAY EN CHAMPAGNE</v>
      </c>
      <c r="F4278" t="s">
        <v>39881</v>
      </c>
      <c r="G4278" t="s">
        <v>39880</v>
      </c>
      <c r="I4278" t="s">
        <v>39879</v>
      </c>
      <c r="J4278" t="s">
        <v>39878</v>
      </c>
      <c r="K4278" t="s">
        <v>208</v>
      </c>
      <c r="L4278" t="s">
        <v>39877</v>
      </c>
      <c r="N4278" t="s">
        <v>207</v>
      </c>
      <c r="O4278" t="s">
        <v>476</v>
      </c>
      <c r="P4278" t="s">
        <v>476</v>
      </c>
    </row>
    <row r="4279" spans="1:16">
      <c r="A4279" s="484" t="s">
        <v>30936</v>
      </c>
      <c r="B4279" s="485" t="s">
        <v>30935</v>
      </c>
      <c r="C4279" t="s">
        <v>30934</v>
      </c>
      <c r="D4279" t="s">
        <v>30933</v>
      </c>
      <c r="E4279" t="str">
        <f t="shared" si="66"/>
        <v>409273 - OGICES</v>
      </c>
      <c r="G4279" t="s">
        <v>30932</v>
      </c>
      <c r="I4279" t="s">
        <v>8105</v>
      </c>
      <c r="J4279" t="s">
        <v>30931</v>
      </c>
      <c r="K4279" t="s">
        <v>208</v>
      </c>
      <c r="L4279" t="s">
        <v>30930</v>
      </c>
      <c r="N4279" t="s">
        <v>208</v>
      </c>
      <c r="O4279" t="s">
        <v>476</v>
      </c>
      <c r="P4279" t="s">
        <v>476</v>
      </c>
    </row>
    <row r="4280" spans="1:16">
      <c r="A4280" s="484" t="s">
        <v>108706</v>
      </c>
      <c r="B4280" s="485" t="s">
        <v>108705</v>
      </c>
      <c r="C4280" t="s">
        <v>108704</v>
      </c>
      <c r="D4280" t="s">
        <v>108704</v>
      </c>
      <c r="E4280" t="str">
        <f t="shared" si="66"/>
        <v>190834 - CENTAURE PARIS NORMANDIE</v>
      </c>
      <c r="F4280" t="s">
        <v>8706</v>
      </c>
      <c r="G4280" t="s">
        <v>108703</v>
      </c>
      <c r="H4280" t="s">
        <v>108702</v>
      </c>
      <c r="I4280" t="s">
        <v>33080</v>
      </c>
      <c r="J4280" t="s">
        <v>108701</v>
      </c>
      <c r="K4280" t="s">
        <v>208</v>
      </c>
      <c r="L4280" t="s">
        <v>108700</v>
      </c>
      <c r="N4280" t="s">
        <v>208</v>
      </c>
      <c r="O4280" t="s">
        <v>476</v>
      </c>
      <c r="P4280" t="s">
        <v>476</v>
      </c>
    </row>
    <row r="4281" spans="1:16">
      <c r="A4281" s="484" t="s">
        <v>60354</v>
      </c>
      <c r="B4281" s="485" t="s">
        <v>60353</v>
      </c>
      <c r="C4281" t="s">
        <v>60352</v>
      </c>
      <c r="D4281" t="s">
        <v>60352</v>
      </c>
      <c r="E4281" t="str">
        <f t="shared" si="66"/>
        <v>565611 - HUBERT GIL</v>
      </c>
      <c r="F4281" t="s">
        <v>1568</v>
      </c>
      <c r="G4281" t="s">
        <v>60351</v>
      </c>
      <c r="I4281" t="s">
        <v>60350</v>
      </c>
      <c r="K4281" t="s">
        <v>208</v>
      </c>
      <c r="L4281" t="s">
        <v>60349</v>
      </c>
      <c r="N4281" t="s">
        <v>208</v>
      </c>
      <c r="O4281" t="s">
        <v>476</v>
      </c>
      <c r="P4281" t="s">
        <v>476</v>
      </c>
    </row>
    <row r="4282" spans="1:16">
      <c r="A4282" s="484" t="s">
        <v>135657</v>
      </c>
      <c r="B4282" s="485" t="s">
        <v>135656</v>
      </c>
      <c r="C4282" t="s">
        <v>135655</v>
      </c>
      <c r="D4282" t="s">
        <v>135655</v>
      </c>
      <c r="E4282" t="str">
        <f t="shared" si="66"/>
        <v>313348 - ACS CONSULTANTS</v>
      </c>
      <c r="F4282" t="s">
        <v>28296</v>
      </c>
      <c r="G4282" t="s">
        <v>135654</v>
      </c>
      <c r="I4282" t="s">
        <v>12161</v>
      </c>
      <c r="J4282" t="s">
        <v>135653</v>
      </c>
      <c r="K4282" t="s">
        <v>208</v>
      </c>
      <c r="L4282" t="s">
        <v>135652</v>
      </c>
      <c r="N4282" t="s">
        <v>208</v>
      </c>
      <c r="O4282" t="s">
        <v>476</v>
      </c>
      <c r="P4282" t="s">
        <v>476</v>
      </c>
    </row>
    <row r="4283" spans="1:16">
      <c r="A4283" s="484" t="s">
        <v>15891</v>
      </c>
      <c r="B4283" s="485" t="s">
        <v>15890</v>
      </c>
      <c r="C4283" t="s">
        <v>15889</v>
      </c>
      <c r="D4283" t="s">
        <v>15888</v>
      </c>
      <c r="E4283" t="str">
        <f t="shared" si="66"/>
        <v>483000 - SMNO</v>
      </c>
      <c r="F4283" t="s">
        <v>2620</v>
      </c>
      <c r="G4283" t="s">
        <v>15887</v>
      </c>
      <c r="I4283" t="s">
        <v>1647</v>
      </c>
      <c r="J4283" t="s">
        <v>15886</v>
      </c>
      <c r="K4283" t="s">
        <v>208</v>
      </c>
      <c r="L4283" t="s">
        <v>15885</v>
      </c>
      <c r="N4283" t="s">
        <v>208</v>
      </c>
      <c r="O4283" t="s">
        <v>476</v>
      </c>
      <c r="P4283" t="s">
        <v>476</v>
      </c>
    </row>
    <row r="4284" spans="1:16">
      <c r="A4284" s="484" t="s">
        <v>54585</v>
      </c>
      <c r="B4284" s="485" t="s">
        <v>54569</v>
      </c>
      <c r="C4284" t="s">
        <v>54563</v>
      </c>
      <c r="D4284" t="s">
        <v>54584</v>
      </c>
      <c r="E4284" t="str">
        <f t="shared" si="66"/>
        <v>435788 - IFC AVIGNON</v>
      </c>
      <c r="F4284" t="s">
        <v>6481</v>
      </c>
      <c r="G4284" t="s">
        <v>54583</v>
      </c>
      <c r="I4284" t="s">
        <v>4549</v>
      </c>
      <c r="J4284" t="s">
        <v>54582</v>
      </c>
      <c r="K4284" t="s">
        <v>208</v>
      </c>
      <c r="L4284" t="s">
        <v>54581</v>
      </c>
      <c r="N4284" t="s">
        <v>207</v>
      </c>
      <c r="O4284" t="s">
        <v>476</v>
      </c>
      <c r="P4284" t="s">
        <v>476</v>
      </c>
    </row>
    <row r="4285" spans="1:16">
      <c r="A4285" s="484" t="s">
        <v>54580</v>
      </c>
      <c r="B4285" s="485" t="s">
        <v>54569</v>
      </c>
      <c r="C4285" t="s">
        <v>54563</v>
      </c>
      <c r="D4285" t="s">
        <v>54579</v>
      </c>
      <c r="E4285" t="str">
        <f t="shared" si="66"/>
        <v>662276 - IFC MARSEILLE</v>
      </c>
      <c r="F4285" t="s">
        <v>17407</v>
      </c>
      <c r="G4285" t="s">
        <v>54578</v>
      </c>
      <c r="I4285" t="s">
        <v>1035</v>
      </c>
      <c r="K4285" t="s">
        <v>208</v>
      </c>
      <c r="L4285" t="s">
        <v>54577</v>
      </c>
      <c r="N4285" t="s">
        <v>207</v>
      </c>
      <c r="O4285" t="s">
        <v>476</v>
      </c>
      <c r="P4285" t="s">
        <v>476</v>
      </c>
    </row>
    <row r="4286" spans="1:16">
      <c r="A4286" s="484" t="s">
        <v>54576</v>
      </c>
      <c r="B4286" s="485" t="s">
        <v>54569</v>
      </c>
      <c r="C4286" t="s">
        <v>54563</v>
      </c>
      <c r="D4286" t="s">
        <v>54575</v>
      </c>
      <c r="E4286" t="str">
        <f t="shared" si="66"/>
        <v>544966 - IFC NIMES</v>
      </c>
      <c r="F4286" t="s">
        <v>32812</v>
      </c>
      <c r="G4286" t="s">
        <v>54574</v>
      </c>
      <c r="H4286" t="s">
        <v>54573</v>
      </c>
      <c r="I4286" t="s">
        <v>1321</v>
      </c>
      <c r="J4286" t="s">
        <v>54572</v>
      </c>
      <c r="K4286" t="s">
        <v>208</v>
      </c>
      <c r="L4286" t="s">
        <v>54571</v>
      </c>
      <c r="N4286" t="s">
        <v>208</v>
      </c>
      <c r="O4286" t="s">
        <v>476</v>
      </c>
      <c r="P4286" t="s">
        <v>476</v>
      </c>
    </row>
    <row r="4287" spans="1:16">
      <c r="A4287" s="484" t="s">
        <v>54570</v>
      </c>
      <c r="B4287" s="485" t="s">
        <v>54569</v>
      </c>
      <c r="C4287" t="s">
        <v>54563</v>
      </c>
      <c r="D4287" t="s">
        <v>54568</v>
      </c>
      <c r="E4287" t="str">
        <f t="shared" si="66"/>
        <v>638316 - IFC SAINT ETIENNE</v>
      </c>
      <c r="F4287" t="s">
        <v>2250</v>
      </c>
      <c r="G4287" t="s">
        <v>54567</v>
      </c>
      <c r="I4287" t="s">
        <v>959</v>
      </c>
      <c r="K4287" t="s">
        <v>208</v>
      </c>
      <c r="L4287" t="s">
        <v>54566</v>
      </c>
      <c r="N4287" t="s">
        <v>208</v>
      </c>
      <c r="O4287" t="s">
        <v>476</v>
      </c>
      <c r="P4287" t="s">
        <v>476</v>
      </c>
    </row>
    <row r="4288" spans="1:16">
      <c r="A4288" s="484" t="s">
        <v>125992</v>
      </c>
      <c r="B4288" s="485" t="s">
        <v>125991</v>
      </c>
      <c r="C4288" t="s">
        <v>125990</v>
      </c>
      <c r="D4288" t="s">
        <v>125989</v>
      </c>
      <c r="E4288" t="str">
        <f t="shared" si="66"/>
        <v>666210 - ADPC 44 ST HERBLAIN</v>
      </c>
      <c r="F4288" t="s">
        <v>26430</v>
      </c>
      <c r="G4288" t="s">
        <v>125988</v>
      </c>
      <c r="I4288" t="s">
        <v>2507</v>
      </c>
      <c r="J4288" t="s">
        <v>125987</v>
      </c>
      <c r="K4288" t="s">
        <v>208</v>
      </c>
      <c r="L4288" t="s">
        <v>125986</v>
      </c>
      <c r="N4288" t="s">
        <v>208</v>
      </c>
      <c r="O4288" t="s">
        <v>476</v>
      </c>
      <c r="P4288" t="s">
        <v>476</v>
      </c>
    </row>
    <row r="4289" spans="1:16">
      <c r="A4289" s="484" t="s">
        <v>131287</v>
      </c>
      <c r="B4289" s="485" t="s">
        <v>131286</v>
      </c>
      <c r="C4289" t="s">
        <v>131285</v>
      </c>
      <c r="D4289" t="s">
        <v>131284</v>
      </c>
      <c r="E4289" t="str">
        <f t="shared" si="66"/>
        <v>676743 - APAHM LEFFRINCKOUCKE</v>
      </c>
      <c r="F4289" t="s">
        <v>26499</v>
      </c>
      <c r="G4289" t="s">
        <v>131283</v>
      </c>
      <c r="I4289" t="s">
        <v>131282</v>
      </c>
      <c r="J4289" t="s">
        <v>131281</v>
      </c>
      <c r="K4289" t="s">
        <v>208</v>
      </c>
      <c r="L4289" t="s">
        <v>131280</v>
      </c>
      <c r="N4289" t="s">
        <v>208</v>
      </c>
      <c r="O4289" t="s">
        <v>476</v>
      </c>
      <c r="P4289" t="s">
        <v>476</v>
      </c>
    </row>
    <row r="4290" spans="1:16">
      <c r="A4290" s="484" t="s">
        <v>105179</v>
      </c>
      <c r="B4290" s="485" t="s">
        <v>105178</v>
      </c>
      <c r="C4290" t="s">
        <v>105177</v>
      </c>
      <c r="D4290" t="s">
        <v>105176</v>
      </c>
      <c r="E4290" t="str">
        <f t="shared" ref="E4290:E4353" si="67">_xlfn.CONCAT(L4290," - ",D4290)</f>
        <v>172091 - CFAPM</v>
      </c>
      <c r="F4290" t="s">
        <v>2572</v>
      </c>
      <c r="G4290" t="s">
        <v>67910</v>
      </c>
      <c r="I4290" t="s">
        <v>105175</v>
      </c>
      <c r="J4290" t="s">
        <v>105174</v>
      </c>
      <c r="K4290" t="s">
        <v>208</v>
      </c>
      <c r="L4290" t="s">
        <v>105173</v>
      </c>
      <c r="N4290" t="s">
        <v>208</v>
      </c>
      <c r="O4290" t="s">
        <v>476</v>
      </c>
      <c r="P4290" t="s">
        <v>105172</v>
      </c>
    </row>
    <row r="4291" spans="1:16">
      <c r="A4291" s="484" t="s">
        <v>105004</v>
      </c>
      <c r="B4291" s="485" t="s">
        <v>105003</v>
      </c>
      <c r="C4291" t="s">
        <v>105002</v>
      </c>
      <c r="D4291" t="s">
        <v>105001</v>
      </c>
      <c r="E4291" t="str">
        <f t="shared" si="67"/>
        <v>544103 - CPCE</v>
      </c>
      <c r="F4291" t="s">
        <v>2572</v>
      </c>
      <c r="G4291" t="s">
        <v>105000</v>
      </c>
      <c r="H4291" t="s">
        <v>104999</v>
      </c>
      <c r="I4291" t="s">
        <v>2666</v>
      </c>
      <c r="J4291" t="s">
        <v>104998</v>
      </c>
      <c r="K4291" t="s">
        <v>208</v>
      </c>
      <c r="L4291" t="s">
        <v>104997</v>
      </c>
      <c r="N4291" t="s">
        <v>208</v>
      </c>
      <c r="O4291" t="s">
        <v>476</v>
      </c>
      <c r="P4291" t="s">
        <v>476</v>
      </c>
    </row>
    <row r="4292" spans="1:16">
      <c r="A4292" s="484" t="s">
        <v>135443</v>
      </c>
      <c r="B4292" s="485" t="s">
        <v>135442</v>
      </c>
      <c r="C4292" t="s">
        <v>135441</v>
      </c>
      <c r="D4292" t="s">
        <v>135441</v>
      </c>
      <c r="E4292" t="str">
        <f t="shared" si="67"/>
        <v>685641 - ACTH</v>
      </c>
      <c r="F4292" t="s">
        <v>5487</v>
      </c>
      <c r="G4292" t="s">
        <v>135440</v>
      </c>
      <c r="I4292" t="s">
        <v>626</v>
      </c>
      <c r="K4292" t="s">
        <v>208</v>
      </c>
      <c r="L4292" t="s">
        <v>135439</v>
      </c>
      <c r="N4292" t="s">
        <v>208</v>
      </c>
      <c r="O4292" t="s">
        <v>476</v>
      </c>
      <c r="P4292" t="s">
        <v>476</v>
      </c>
    </row>
    <row r="4293" spans="1:16">
      <c r="A4293" s="484" t="s">
        <v>78234</v>
      </c>
      <c r="B4293" s="485" t="s">
        <v>78233</v>
      </c>
      <c r="C4293" t="s">
        <v>78232</v>
      </c>
      <c r="D4293" t="s">
        <v>78232</v>
      </c>
      <c r="E4293" t="str">
        <f t="shared" si="67"/>
        <v>121460 - ESPACE FORMATION GRENOBLE</v>
      </c>
      <c r="F4293" t="s">
        <v>8706</v>
      </c>
      <c r="G4293" t="s">
        <v>78231</v>
      </c>
      <c r="I4293" t="s">
        <v>836</v>
      </c>
      <c r="J4293" t="s">
        <v>78230</v>
      </c>
      <c r="K4293" t="s">
        <v>208</v>
      </c>
      <c r="L4293" t="s">
        <v>78229</v>
      </c>
      <c r="N4293" t="s">
        <v>208</v>
      </c>
      <c r="O4293" t="s">
        <v>476</v>
      </c>
      <c r="P4293" t="s">
        <v>476</v>
      </c>
    </row>
    <row r="4294" spans="1:16">
      <c r="A4294" s="484" t="s">
        <v>14326</v>
      </c>
      <c r="B4294" s="485" t="s">
        <v>14325</v>
      </c>
      <c r="C4294" t="s">
        <v>14324</v>
      </c>
      <c r="D4294" t="s">
        <v>14324</v>
      </c>
      <c r="E4294" t="str">
        <f t="shared" si="67"/>
        <v>552495 - SOFTEC AVENIR FORMATION</v>
      </c>
      <c r="F4294" t="s">
        <v>6706</v>
      </c>
      <c r="G4294" t="s">
        <v>14323</v>
      </c>
      <c r="I4294" t="s">
        <v>14322</v>
      </c>
      <c r="J4294" t="s">
        <v>14321</v>
      </c>
      <c r="K4294" t="s">
        <v>208</v>
      </c>
      <c r="L4294" t="s">
        <v>14320</v>
      </c>
      <c r="N4294" t="s">
        <v>208</v>
      </c>
      <c r="O4294" t="s">
        <v>476</v>
      </c>
      <c r="P4294" t="s">
        <v>476</v>
      </c>
    </row>
    <row r="4295" spans="1:16">
      <c r="A4295" s="484" t="s">
        <v>131206</v>
      </c>
      <c r="B4295" s="485" t="s">
        <v>131205</v>
      </c>
      <c r="C4295" t="s">
        <v>131204</v>
      </c>
      <c r="D4295" t="s">
        <v>131203</v>
      </c>
      <c r="E4295" t="str">
        <f t="shared" si="67"/>
        <v>471770 - ALSF</v>
      </c>
      <c r="F4295" t="s">
        <v>6315</v>
      </c>
      <c r="G4295" t="s">
        <v>131202</v>
      </c>
      <c r="I4295" t="s">
        <v>626</v>
      </c>
      <c r="J4295" t="s">
        <v>131201</v>
      </c>
      <c r="K4295" t="s">
        <v>131200</v>
      </c>
      <c r="L4295" t="s">
        <v>131199</v>
      </c>
      <c r="N4295" t="s">
        <v>208</v>
      </c>
      <c r="O4295" t="s">
        <v>476</v>
      </c>
      <c r="P4295" t="s">
        <v>476</v>
      </c>
    </row>
    <row r="4296" spans="1:16">
      <c r="A4296" s="484" t="s">
        <v>62966</v>
      </c>
      <c r="B4296" s="485" t="s">
        <v>62965</v>
      </c>
      <c r="C4296" t="s">
        <v>62964</v>
      </c>
      <c r="D4296" t="s">
        <v>62964</v>
      </c>
      <c r="E4296" t="str">
        <f t="shared" si="67"/>
        <v>572986 - GUILBAUD  ISABELLE - FORMATION LANGUES</v>
      </c>
      <c r="F4296" t="s">
        <v>26437</v>
      </c>
      <c r="G4296" t="s">
        <v>62963</v>
      </c>
      <c r="H4296" t="s">
        <v>62962</v>
      </c>
      <c r="I4296" t="s">
        <v>3355</v>
      </c>
      <c r="J4296" t="s">
        <v>62961</v>
      </c>
      <c r="K4296" t="s">
        <v>208</v>
      </c>
      <c r="L4296" t="s">
        <v>62960</v>
      </c>
      <c r="N4296" t="s">
        <v>208</v>
      </c>
      <c r="O4296" t="s">
        <v>476</v>
      </c>
      <c r="P4296" t="s">
        <v>476</v>
      </c>
    </row>
    <row r="4297" spans="1:16">
      <c r="A4297" s="484" t="s">
        <v>16731</v>
      </c>
      <c r="B4297" s="485" t="s">
        <v>16730</v>
      </c>
      <c r="C4297" t="s">
        <v>16729</v>
      </c>
      <c r="D4297" t="s">
        <v>16729</v>
      </c>
      <c r="E4297" t="str">
        <f t="shared" si="67"/>
        <v>478064 - SITE INFORMATIQUE</v>
      </c>
      <c r="F4297" t="s">
        <v>7547</v>
      </c>
      <c r="G4297" t="s">
        <v>16728</v>
      </c>
      <c r="H4297" t="s">
        <v>16727</v>
      </c>
      <c r="I4297" t="s">
        <v>11197</v>
      </c>
      <c r="J4297" t="s">
        <v>16726</v>
      </c>
      <c r="K4297" t="s">
        <v>208</v>
      </c>
      <c r="L4297" t="s">
        <v>16725</v>
      </c>
      <c r="N4297" t="s">
        <v>208</v>
      </c>
      <c r="O4297" t="s">
        <v>476</v>
      </c>
      <c r="P4297" t="s">
        <v>476</v>
      </c>
    </row>
    <row r="4298" spans="1:16">
      <c r="A4298" s="484" t="s">
        <v>122939</v>
      </c>
      <c r="B4298" s="485" t="s">
        <v>122938</v>
      </c>
      <c r="C4298" t="s">
        <v>122937</v>
      </c>
      <c r="D4298" t="s">
        <v>122936</v>
      </c>
      <c r="E4298" t="str">
        <f t="shared" si="67"/>
        <v>121812 - ADPC 49</v>
      </c>
      <c r="G4298" t="s">
        <v>122935</v>
      </c>
      <c r="I4298" t="s">
        <v>43166</v>
      </c>
      <c r="J4298" t="s">
        <v>122934</v>
      </c>
      <c r="K4298" t="s">
        <v>208</v>
      </c>
      <c r="L4298" t="s">
        <v>122933</v>
      </c>
      <c r="N4298" t="s">
        <v>208</v>
      </c>
      <c r="O4298" t="s">
        <v>476</v>
      </c>
      <c r="P4298" t="s">
        <v>476</v>
      </c>
    </row>
    <row r="4299" spans="1:16">
      <c r="A4299" s="484" t="s">
        <v>54659</v>
      </c>
      <c r="B4299" s="485" t="s">
        <v>54658</v>
      </c>
      <c r="C4299" t="s">
        <v>54657</v>
      </c>
      <c r="D4299" t="s">
        <v>54657</v>
      </c>
      <c r="E4299" t="str">
        <f t="shared" si="67"/>
        <v>552999 - INSTITUT FMES</v>
      </c>
      <c r="F4299" t="s">
        <v>1328</v>
      </c>
      <c r="G4299" t="s">
        <v>50172</v>
      </c>
      <c r="H4299" t="s">
        <v>50171</v>
      </c>
      <c r="I4299" t="s">
        <v>1122</v>
      </c>
      <c r="J4299" t="s">
        <v>54656</v>
      </c>
      <c r="K4299" t="s">
        <v>208</v>
      </c>
      <c r="L4299" t="s">
        <v>54655</v>
      </c>
      <c r="N4299" t="s">
        <v>208</v>
      </c>
      <c r="O4299" t="s">
        <v>476</v>
      </c>
      <c r="P4299" t="s">
        <v>476</v>
      </c>
    </row>
    <row r="4300" spans="1:16">
      <c r="A4300" s="484" t="s">
        <v>46137</v>
      </c>
      <c r="B4300" s="485" t="s">
        <v>46136</v>
      </c>
      <c r="C4300" t="s">
        <v>46135</v>
      </c>
      <c r="D4300" t="s">
        <v>46134</v>
      </c>
      <c r="E4300" t="str">
        <f t="shared" si="67"/>
        <v>497095 - CHARTIN LAERON DOMINIQUE</v>
      </c>
      <c r="F4300" t="s">
        <v>46133</v>
      </c>
      <c r="G4300" t="s">
        <v>46132</v>
      </c>
      <c r="I4300" t="s">
        <v>46131</v>
      </c>
      <c r="J4300" t="s">
        <v>46130</v>
      </c>
      <c r="K4300" t="s">
        <v>208</v>
      </c>
      <c r="L4300" t="s">
        <v>46129</v>
      </c>
      <c r="N4300" t="s">
        <v>208</v>
      </c>
      <c r="O4300" t="s">
        <v>476</v>
      </c>
      <c r="P4300" t="s">
        <v>476</v>
      </c>
    </row>
    <row r="4301" spans="1:16">
      <c r="A4301" s="484" t="s">
        <v>20672</v>
      </c>
      <c r="B4301" s="485" t="s">
        <v>20671</v>
      </c>
      <c r="C4301" t="s">
        <v>20670</v>
      </c>
      <c r="D4301" t="s">
        <v>20670</v>
      </c>
      <c r="E4301" t="str">
        <f t="shared" si="67"/>
        <v>491366 - SAINT LOUIS UNION ACADEMIE</v>
      </c>
      <c r="F4301" t="s">
        <v>19284</v>
      </c>
      <c r="G4301" t="s">
        <v>20669</v>
      </c>
      <c r="I4301" t="s">
        <v>1207</v>
      </c>
      <c r="J4301" t="s">
        <v>20668</v>
      </c>
      <c r="K4301" t="s">
        <v>208</v>
      </c>
      <c r="L4301" t="s">
        <v>20667</v>
      </c>
      <c r="N4301" t="s">
        <v>208</v>
      </c>
      <c r="O4301" t="s">
        <v>476</v>
      </c>
      <c r="P4301" t="s">
        <v>476</v>
      </c>
    </row>
    <row r="4302" spans="1:16">
      <c r="A4302" s="484" t="s">
        <v>47026</v>
      </c>
      <c r="B4302" s="485" t="s">
        <v>47025</v>
      </c>
      <c r="C4302" t="s">
        <v>47024</v>
      </c>
      <c r="D4302" t="s">
        <v>47023</v>
      </c>
      <c r="E4302" t="str">
        <f t="shared" si="67"/>
        <v>66461 - LLL FRANCE</v>
      </c>
      <c r="F4302" t="s">
        <v>9728</v>
      </c>
      <c r="G4302" t="s">
        <v>47022</v>
      </c>
      <c r="I4302" t="s">
        <v>1743</v>
      </c>
      <c r="J4302" t="s">
        <v>47021</v>
      </c>
      <c r="K4302" t="s">
        <v>47020</v>
      </c>
      <c r="L4302" t="s">
        <v>47019</v>
      </c>
      <c r="N4302" t="s">
        <v>208</v>
      </c>
      <c r="O4302" t="s">
        <v>476</v>
      </c>
      <c r="P4302" t="s">
        <v>476</v>
      </c>
    </row>
    <row r="4303" spans="1:16">
      <c r="A4303" s="484" t="s">
        <v>130043</v>
      </c>
      <c r="B4303" s="485" t="s">
        <v>130042</v>
      </c>
      <c r="C4303" t="s">
        <v>130041</v>
      </c>
      <c r="D4303" t="s">
        <v>123085</v>
      </c>
      <c r="E4303" t="str">
        <f t="shared" si="67"/>
        <v>220085 - ADF</v>
      </c>
      <c r="F4303" t="s">
        <v>930</v>
      </c>
      <c r="G4303" t="s">
        <v>130040</v>
      </c>
      <c r="H4303" t="s">
        <v>3851</v>
      </c>
      <c r="I4303" t="s">
        <v>3850</v>
      </c>
      <c r="J4303" t="s">
        <v>130039</v>
      </c>
      <c r="K4303" t="s">
        <v>208</v>
      </c>
      <c r="L4303" t="s">
        <v>130038</v>
      </c>
      <c r="N4303" t="s">
        <v>207</v>
      </c>
      <c r="O4303" t="s">
        <v>476</v>
      </c>
      <c r="P4303" t="s">
        <v>476</v>
      </c>
    </row>
    <row r="4304" spans="1:16">
      <c r="A4304" s="484" t="s">
        <v>55333</v>
      </c>
      <c r="B4304" s="485" t="s">
        <v>55332</v>
      </c>
      <c r="C4304" t="s">
        <v>55331</v>
      </c>
      <c r="D4304" t="s">
        <v>55330</v>
      </c>
      <c r="E4304" t="str">
        <f t="shared" si="67"/>
        <v>111193 - ISIS</v>
      </c>
      <c r="F4304" t="s">
        <v>3619</v>
      </c>
      <c r="G4304" t="s">
        <v>26152</v>
      </c>
      <c r="H4304" t="s">
        <v>55329</v>
      </c>
      <c r="I4304" t="s">
        <v>8597</v>
      </c>
      <c r="J4304" t="s">
        <v>55328</v>
      </c>
      <c r="K4304" t="s">
        <v>55327</v>
      </c>
      <c r="L4304" t="s">
        <v>55326</v>
      </c>
      <c r="N4304" t="s">
        <v>208</v>
      </c>
      <c r="O4304" t="s">
        <v>476</v>
      </c>
      <c r="P4304" t="s">
        <v>476</v>
      </c>
    </row>
    <row r="4305" spans="1:16">
      <c r="A4305" s="484" t="s">
        <v>12286</v>
      </c>
      <c r="B4305" s="485" t="s">
        <v>12285</v>
      </c>
      <c r="C4305" t="s">
        <v>12284</v>
      </c>
      <c r="D4305" t="s">
        <v>12283</v>
      </c>
      <c r="E4305" t="str">
        <f t="shared" si="67"/>
        <v>660980 - SUP FORMATION - IFIDE METZ</v>
      </c>
      <c r="F4305" t="s">
        <v>12282</v>
      </c>
      <c r="G4305" t="s">
        <v>12281</v>
      </c>
      <c r="I4305" t="s">
        <v>771</v>
      </c>
      <c r="J4305" t="s">
        <v>12280</v>
      </c>
      <c r="K4305" t="s">
        <v>208</v>
      </c>
      <c r="L4305" t="s">
        <v>12279</v>
      </c>
      <c r="N4305" t="s">
        <v>207</v>
      </c>
      <c r="O4305" t="s">
        <v>476</v>
      </c>
      <c r="P4305" t="s">
        <v>476</v>
      </c>
    </row>
    <row r="4306" spans="1:16">
      <c r="A4306" s="484" t="s">
        <v>58049</v>
      </c>
      <c r="B4306" s="485" t="s">
        <v>58048</v>
      </c>
      <c r="C4306" t="s">
        <v>58047</v>
      </c>
      <c r="D4306" t="s">
        <v>52137</v>
      </c>
      <c r="E4306" t="str">
        <f t="shared" si="67"/>
        <v>304153 - ITM</v>
      </c>
      <c r="F4306" t="s">
        <v>1328</v>
      </c>
      <c r="G4306" t="s">
        <v>58046</v>
      </c>
      <c r="I4306" t="s">
        <v>58045</v>
      </c>
      <c r="J4306" t="s">
        <v>58044</v>
      </c>
      <c r="K4306" t="s">
        <v>208</v>
      </c>
      <c r="L4306" t="s">
        <v>58043</v>
      </c>
      <c r="N4306" t="s">
        <v>208</v>
      </c>
      <c r="O4306" t="s">
        <v>476</v>
      </c>
      <c r="P4306" t="s">
        <v>476</v>
      </c>
    </row>
    <row r="4307" spans="1:16">
      <c r="A4307" s="484" t="s">
        <v>4295</v>
      </c>
      <c r="B4307" s="485" t="s">
        <v>4294</v>
      </c>
      <c r="C4307" t="s">
        <v>4293</v>
      </c>
      <c r="D4307" t="s">
        <v>4293</v>
      </c>
      <c r="E4307" t="str">
        <f t="shared" si="67"/>
        <v>621225 - VASNIER PASCALE</v>
      </c>
      <c r="F4307" t="s">
        <v>4292</v>
      </c>
      <c r="G4307" t="s">
        <v>4291</v>
      </c>
      <c r="I4307" t="s">
        <v>2317</v>
      </c>
      <c r="J4307" t="s">
        <v>4290</v>
      </c>
      <c r="K4307" t="s">
        <v>208</v>
      </c>
      <c r="L4307" t="s">
        <v>4289</v>
      </c>
      <c r="N4307" t="s">
        <v>208</v>
      </c>
      <c r="O4307" t="s">
        <v>476</v>
      </c>
      <c r="P4307" t="s">
        <v>476</v>
      </c>
    </row>
    <row r="4308" spans="1:16">
      <c r="A4308" s="484" t="s">
        <v>60348</v>
      </c>
      <c r="B4308" s="485" t="s">
        <v>60347</v>
      </c>
      <c r="C4308" t="s">
        <v>60346</v>
      </c>
      <c r="D4308" t="s">
        <v>60345</v>
      </c>
      <c r="E4308" t="str">
        <f t="shared" si="67"/>
        <v>195248 - HR FORMATION</v>
      </c>
      <c r="F4308" t="s">
        <v>10843</v>
      </c>
      <c r="G4308" t="s">
        <v>60344</v>
      </c>
      <c r="I4308" t="s">
        <v>60343</v>
      </c>
      <c r="J4308" t="s">
        <v>60342</v>
      </c>
      <c r="K4308" t="s">
        <v>208</v>
      </c>
      <c r="L4308" t="s">
        <v>60341</v>
      </c>
      <c r="N4308" t="s">
        <v>208</v>
      </c>
      <c r="O4308" t="s">
        <v>476</v>
      </c>
      <c r="P4308" t="s">
        <v>476</v>
      </c>
    </row>
    <row r="4309" spans="1:16">
      <c r="A4309" s="484" t="s">
        <v>73007</v>
      </c>
      <c r="B4309" s="485" t="s">
        <v>73006</v>
      </c>
      <c r="C4309" t="s">
        <v>73005</v>
      </c>
      <c r="D4309" t="s">
        <v>73004</v>
      </c>
      <c r="E4309" t="str">
        <f t="shared" si="67"/>
        <v>671423 - FNC PACA MARSEILLE</v>
      </c>
      <c r="F4309" t="s">
        <v>2884</v>
      </c>
      <c r="G4309" t="s">
        <v>73003</v>
      </c>
      <c r="I4309" t="s">
        <v>1035</v>
      </c>
      <c r="J4309" t="s">
        <v>73002</v>
      </c>
      <c r="K4309" t="s">
        <v>208</v>
      </c>
      <c r="L4309" t="s">
        <v>73001</v>
      </c>
      <c r="N4309" t="s">
        <v>208</v>
      </c>
      <c r="O4309" t="s">
        <v>476</v>
      </c>
      <c r="P4309" t="s">
        <v>476</v>
      </c>
    </row>
    <row r="4310" spans="1:16">
      <c r="A4310" s="484" t="s">
        <v>32916</v>
      </c>
      <c r="B4310" s="485" t="s">
        <v>32915</v>
      </c>
      <c r="C4310" t="s">
        <v>32914</v>
      </c>
      <c r="D4310" t="s">
        <v>32913</v>
      </c>
      <c r="E4310" t="str">
        <f t="shared" si="67"/>
        <v>614919 - NOVAE SERVICES BAYONNE</v>
      </c>
      <c r="F4310" t="s">
        <v>32912</v>
      </c>
      <c r="G4310" t="s">
        <v>32911</v>
      </c>
      <c r="H4310" t="s">
        <v>32910</v>
      </c>
      <c r="I4310" t="s">
        <v>9512</v>
      </c>
      <c r="J4310" t="s">
        <v>32909</v>
      </c>
      <c r="K4310" t="s">
        <v>208</v>
      </c>
      <c r="L4310" t="s">
        <v>32908</v>
      </c>
      <c r="N4310" t="s">
        <v>208</v>
      </c>
      <c r="O4310" t="s">
        <v>476</v>
      </c>
      <c r="P4310" t="s">
        <v>476</v>
      </c>
    </row>
    <row r="4311" spans="1:16">
      <c r="A4311" s="484" t="s">
        <v>92070</v>
      </c>
      <c r="B4311" s="485" t="s">
        <v>92069</v>
      </c>
      <c r="C4311" t="s">
        <v>92068</v>
      </c>
      <c r="D4311" t="s">
        <v>92067</v>
      </c>
      <c r="E4311" t="str">
        <f t="shared" si="67"/>
        <v>200001 - CONTROL C MELUN</v>
      </c>
      <c r="F4311" t="s">
        <v>4705</v>
      </c>
      <c r="G4311" t="s">
        <v>92066</v>
      </c>
      <c r="I4311" t="s">
        <v>8147</v>
      </c>
      <c r="J4311" t="s">
        <v>92065</v>
      </c>
      <c r="K4311" t="s">
        <v>208</v>
      </c>
      <c r="L4311" t="s">
        <v>92064</v>
      </c>
      <c r="N4311" t="s">
        <v>208</v>
      </c>
      <c r="O4311" t="s">
        <v>476</v>
      </c>
      <c r="P4311" t="s">
        <v>476</v>
      </c>
    </row>
    <row r="4312" spans="1:16">
      <c r="A4312" s="484" t="s">
        <v>77144</v>
      </c>
      <c r="B4312" s="485" t="s">
        <v>77143</v>
      </c>
      <c r="C4312" t="s">
        <v>77142</v>
      </c>
      <c r="D4312" t="s">
        <v>77142</v>
      </c>
      <c r="E4312" t="str">
        <f t="shared" si="67"/>
        <v>185050 - ETS CONTY</v>
      </c>
      <c r="F4312" t="s">
        <v>8475</v>
      </c>
      <c r="G4312" t="s">
        <v>77141</v>
      </c>
      <c r="I4312" t="s">
        <v>77140</v>
      </c>
      <c r="J4312" t="s">
        <v>77139</v>
      </c>
      <c r="K4312" t="s">
        <v>208</v>
      </c>
      <c r="L4312" t="s">
        <v>77138</v>
      </c>
      <c r="N4312" t="s">
        <v>208</v>
      </c>
      <c r="O4312" t="s">
        <v>476</v>
      </c>
      <c r="P4312" t="s">
        <v>476</v>
      </c>
    </row>
    <row r="4313" spans="1:16">
      <c r="A4313" s="484" t="s">
        <v>124807</v>
      </c>
      <c r="B4313" s="485" t="s">
        <v>124806</v>
      </c>
      <c r="C4313" t="s">
        <v>124805</v>
      </c>
      <c r="D4313" t="s">
        <v>124804</v>
      </c>
      <c r="E4313" t="str">
        <f t="shared" si="67"/>
        <v>618640 - COM'TECH</v>
      </c>
      <c r="F4313" t="s">
        <v>123521</v>
      </c>
      <c r="G4313" t="s">
        <v>124803</v>
      </c>
      <c r="I4313" t="s">
        <v>2908</v>
      </c>
      <c r="J4313" t="s">
        <v>124802</v>
      </c>
      <c r="K4313" t="s">
        <v>208</v>
      </c>
      <c r="L4313" t="s">
        <v>124801</v>
      </c>
      <c r="N4313" t="s">
        <v>208</v>
      </c>
      <c r="O4313" t="s">
        <v>476</v>
      </c>
      <c r="P4313" t="s">
        <v>476</v>
      </c>
    </row>
    <row r="4314" spans="1:16">
      <c r="A4314" s="484" t="s">
        <v>55797</v>
      </c>
      <c r="B4314" s="485" t="s">
        <v>55796</v>
      </c>
      <c r="C4314" t="s">
        <v>55795</v>
      </c>
      <c r="D4314" t="s">
        <v>54315</v>
      </c>
      <c r="E4314" t="str">
        <f t="shared" si="67"/>
        <v>568326 - IFTS</v>
      </c>
      <c r="F4314" t="s">
        <v>1077</v>
      </c>
      <c r="G4314" t="s">
        <v>55794</v>
      </c>
      <c r="H4314" t="s">
        <v>55793</v>
      </c>
      <c r="I4314" t="s">
        <v>31429</v>
      </c>
      <c r="J4314" t="s">
        <v>55792</v>
      </c>
      <c r="K4314" t="s">
        <v>208</v>
      </c>
      <c r="L4314" t="s">
        <v>55791</v>
      </c>
      <c r="N4314" t="s">
        <v>208</v>
      </c>
      <c r="O4314" t="s">
        <v>476</v>
      </c>
      <c r="P4314" t="s">
        <v>476</v>
      </c>
    </row>
    <row r="4315" spans="1:16">
      <c r="A4315" s="484" t="s">
        <v>55558</v>
      </c>
      <c r="B4315" s="485" t="s">
        <v>55557</v>
      </c>
      <c r="C4315" t="s">
        <v>55556</v>
      </c>
      <c r="D4315" t="s">
        <v>55555</v>
      </c>
      <c r="E4315" t="str">
        <f t="shared" si="67"/>
        <v>427123 - INSA  ROCHEFORT</v>
      </c>
      <c r="F4315" t="s">
        <v>55554</v>
      </c>
      <c r="G4315" t="s">
        <v>55553</v>
      </c>
      <c r="I4315" t="s">
        <v>55552</v>
      </c>
      <c r="J4315" t="s">
        <v>55551</v>
      </c>
      <c r="K4315" t="s">
        <v>208</v>
      </c>
      <c r="L4315" t="s">
        <v>55550</v>
      </c>
      <c r="N4315" t="s">
        <v>208</v>
      </c>
      <c r="O4315" t="s">
        <v>476</v>
      </c>
      <c r="P4315" t="s">
        <v>476</v>
      </c>
    </row>
    <row r="4316" spans="1:16">
      <c r="A4316" s="484" t="s">
        <v>20224</v>
      </c>
      <c r="B4316" s="485" t="s">
        <v>20223</v>
      </c>
      <c r="C4316" t="s">
        <v>20222</v>
      </c>
      <c r="D4316" t="s">
        <v>20222</v>
      </c>
      <c r="E4316" t="str">
        <f t="shared" si="67"/>
        <v>191644 - SAP FRANCE</v>
      </c>
      <c r="F4316" t="s">
        <v>20221</v>
      </c>
      <c r="G4316" t="s">
        <v>20220</v>
      </c>
      <c r="I4316" t="s">
        <v>11554</v>
      </c>
      <c r="J4316" t="s">
        <v>20219</v>
      </c>
      <c r="K4316" t="s">
        <v>208</v>
      </c>
      <c r="L4316" t="s">
        <v>20218</v>
      </c>
      <c r="N4316" t="s">
        <v>208</v>
      </c>
      <c r="O4316" t="s">
        <v>476</v>
      </c>
      <c r="P4316" t="s">
        <v>476</v>
      </c>
    </row>
    <row r="4317" spans="1:16">
      <c r="A4317" s="484" t="s">
        <v>61301</v>
      </c>
      <c r="B4317" s="485" t="s">
        <v>61300</v>
      </c>
      <c r="C4317" t="s">
        <v>61299</v>
      </c>
      <c r="D4317" t="s">
        <v>61299</v>
      </c>
      <c r="E4317" t="str">
        <f t="shared" si="67"/>
        <v>468678 - HOPITAL DE FOURVIERE</v>
      </c>
      <c r="F4317" t="s">
        <v>1568</v>
      </c>
      <c r="G4317" t="s">
        <v>61298</v>
      </c>
      <c r="I4317" t="s">
        <v>17755</v>
      </c>
      <c r="J4317" t="s">
        <v>61297</v>
      </c>
      <c r="K4317" t="s">
        <v>61296</v>
      </c>
      <c r="L4317" t="s">
        <v>61295</v>
      </c>
      <c r="N4317" t="s">
        <v>208</v>
      </c>
      <c r="O4317" t="s">
        <v>476</v>
      </c>
      <c r="P4317" t="s">
        <v>476</v>
      </c>
    </row>
    <row r="4318" spans="1:16">
      <c r="A4318" s="484" t="s">
        <v>108111</v>
      </c>
      <c r="B4318" s="485" t="s">
        <v>108110</v>
      </c>
      <c r="C4318" t="s">
        <v>108109</v>
      </c>
      <c r="D4318" t="s">
        <v>108108</v>
      </c>
      <c r="E4318" t="str">
        <f t="shared" si="67"/>
        <v>486036 - CFCR CITY PRO LE BOUSCAT</v>
      </c>
      <c r="F4318" t="s">
        <v>3131</v>
      </c>
      <c r="G4318" t="s">
        <v>108107</v>
      </c>
      <c r="I4318" t="s">
        <v>6719</v>
      </c>
      <c r="J4318" t="s">
        <v>108106</v>
      </c>
      <c r="K4318" t="s">
        <v>208</v>
      </c>
      <c r="L4318" t="s">
        <v>108105</v>
      </c>
      <c r="N4318" t="s">
        <v>208</v>
      </c>
      <c r="O4318" t="s">
        <v>476</v>
      </c>
      <c r="P4318" t="s">
        <v>83615</v>
      </c>
    </row>
    <row r="4319" spans="1:16">
      <c r="A4319" s="484" t="s">
        <v>3251</v>
      </c>
      <c r="B4319" s="485" t="s">
        <v>3250</v>
      </c>
      <c r="C4319" t="s">
        <v>3249</v>
      </c>
      <c r="D4319" t="s">
        <v>3248</v>
      </c>
      <c r="E4319" t="str">
        <f t="shared" si="67"/>
        <v>305170 - VIVIEN ERIC</v>
      </c>
      <c r="F4319" t="s">
        <v>3247</v>
      </c>
      <c r="G4319" t="s">
        <v>3246</v>
      </c>
      <c r="I4319" t="s">
        <v>1542</v>
      </c>
      <c r="J4319" t="s">
        <v>3245</v>
      </c>
      <c r="K4319" t="s">
        <v>3244</v>
      </c>
      <c r="L4319" t="s">
        <v>3243</v>
      </c>
      <c r="N4319" t="s">
        <v>208</v>
      </c>
      <c r="O4319" t="s">
        <v>476</v>
      </c>
      <c r="P4319" t="s">
        <v>476</v>
      </c>
    </row>
    <row r="4320" spans="1:16">
      <c r="A4320" s="484" t="s">
        <v>27553</v>
      </c>
      <c r="B4320" s="485" t="s">
        <v>27552</v>
      </c>
      <c r="C4320" t="s">
        <v>27551</v>
      </c>
      <c r="D4320" t="s">
        <v>27550</v>
      </c>
      <c r="E4320" t="str">
        <f t="shared" si="67"/>
        <v>407940 - PLISSONNEAU CEDRIC</v>
      </c>
      <c r="F4320" t="s">
        <v>5627</v>
      </c>
      <c r="G4320" t="s">
        <v>27549</v>
      </c>
      <c r="I4320" t="s">
        <v>13678</v>
      </c>
      <c r="J4320" t="s">
        <v>27548</v>
      </c>
      <c r="K4320" t="s">
        <v>27547</v>
      </c>
      <c r="L4320" t="s">
        <v>27546</v>
      </c>
      <c r="N4320" t="s">
        <v>208</v>
      </c>
      <c r="O4320" t="s">
        <v>476</v>
      </c>
      <c r="P4320" t="s">
        <v>476</v>
      </c>
    </row>
    <row r="4321" spans="1:16">
      <c r="A4321" s="484" t="s">
        <v>67220</v>
      </c>
      <c r="B4321" s="485" t="s">
        <v>67219</v>
      </c>
      <c r="C4321" t="s">
        <v>67218</v>
      </c>
      <c r="D4321" t="s">
        <v>67217</v>
      </c>
      <c r="E4321" t="str">
        <f t="shared" si="67"/>
        <v>560315 - GENIE SARL ECF FAIDHERBE PARIS 12EME</v>
      </c>
      <c r="F4321" t="s">
        <v>7254</v>
      </c>
      <c r="G4321" t="s">
        <v>67216</v>
      </c>
      <c r="I4321" t="s">
        <v>8273</v>
      </c>
      <c r="J4321" t="s">
        <v>67215</v>
      </c>
      <c r="K4321" t="s">
        <v>208</v>
      </c>
      <c r="L4321" t="s">
        <v>67214</v>
      </c>
      <c r="N4321" t="s">
        <v>208</v>
      </c>
      <c r="O4321" t="s">
        <v>476</v>
      </c>
      <c r="P4321" t="s">
        <v>476</v>
      </c>
    </row>
    <row r="4322" spans="1:16">
      <c r="A4322" s="484" t="s">
        <v>109702</v>
      </c>
      <c r="B4322" s="485" t="s">
        <v>109701</v>
      </c>
      <c r="C4322" t="s">
        <v>109700</v>
      </c>
      <c r="D4322" t="s">
        <v>109700</v>
      </c>
      <c r="E4322" t="str">
        <f t="shared" si="67"/>
        <v>637841 - CARTE BLANCHE</v>
      </c>
      <c r="F4322" t="s">
        <v>13090</v>
      </c>
      <c r="G4322" t="s">
        <v>109699</v>
      </c>
      <c r="I4322" t="s">
        <v>91594</v>
      </c>
      <c r="J4322" t="s">
        <v>109698</v>
      </c>
      <c r="K4322" t="s">
        <v>208</v>
      </c>
      <c r="L4322" t="s">
        <v>109697</v>
      </c>
      <c r="N4322" t="s">
        <v>208</v>
      </c>
      <c r="O4322" t="s">
        <v>476</v>
      </c>
      <c r="P4322" t="s">
        <v>476</v>
      </c>
    </row>
    <row r="4323" spans="1:16">
      <c r="A4323" s="484" t="s">
        <v>87198</v>
      </c>
      <c r="B4323" s="485" t="s">
        <v>87197</v>
      </c>
      <c r="C4323" t="s">
        <v>87196</v>
      </c>
      <c r="D4323" t="s">
        <v>87196</v>
      </c>
      <c r="E4323" t="str">
        <f t="shared" si="67"/>
        <v>489724 - DIAXENS</v>
      </c>
      <c r="F4323" t="s">
        <v>4705</v>
      </c>
      <c r="G4323" t="s">
        <v>87195</v>
      </c>
      <c r="I4323" t="s">
        <v>62347</v>
      </c>
      <c r="J4323" t="s">
        <v>87194</v>
      </c>
      <c r="K4323" t="s">
        <v>208</v>
      </c>
      <c r="L4323" t="s">
        <v>87193</v>
      </c>
      <c r="N4323" t="s">
        <v>208</v>
      </c>
      <c r="O4323" t="s">
        <v>476</v>
      </c>
      <c r="P4323" t="s">
        <v>476</v>
      </c>
    </row>
    <row r="4324" spans="1:16">
      <c r="A4324" s="484" t="s">
        <v>121491</v>
      </c>
      <c r="B4324" s="485" t="s">
        <v>121490</v>
      </c>
      <c r="C4324" t="s">
        <v>121489</v>
      </c>
      <c r="D4324" t="s">
        <v>121488</v>
      </c>
      <c r="E4324" t="str">
        <f t="shared" si="67"/>
        <v>6397 - AFIB</v>
      </c>
      <c r="F4324" t="s">
        <v>2041</v>
      </c>
      <c r="G4324" t="s">
        <v>121487</v>
      </c>
      <c r="H4324" t="s">
        <v>121486</v>
      </c>
      <c r="I4324" t="s">
        <v>5810</v>
      </c>
      <c r="J4324" t="s">
        <v>121485</v>
      </c>
      <c r="K4324" t="s">
        <v>208</v>
      </c>
      <c r="L4324" t="s">
        <v>121484</v>
      </c>
      <c r="N4324" t="s">
        <v>208</v>
      </c>
      <c r="O4324" t="s">
        <v>476</v>
      </c>
      <c r="P4324" t="s">
        <v>476</v>
      </c>
    </row>
    <row r="4325" spans="1:16">
      <c r="A4325" s="484" t="s">
        <v>118488</v>
      </c>
      <c r="B4325" s="485" t="s">
        <v>118487</v>
      </c>
      <c r="C4325" t="s">
        <v>118486</v>
      </c>
      <c r="D4325" t="s">
        <v>118485</v>
      </c>
      <c r="E4325" t="str">
        <f t="shared" si="67"/>
        <v>611724 - ASSPV VANNES</v>
      </c>
      <c r="F4325" t="s">
        <v>35346</v>
      </c>
      <c r="G4325" t="s">
        <v>118484</v>
      </c>
      <c r="I4325" t="s">
        <v>681</v>
      </c>
      <c r="J4325" t="s">
        <v>118483</v>
      </c>
      <c r="K4325" t="s">
        <v>208</v>
      </c>
      <c r="L4325" t="s">
        <v>118482</v>
      </c>
      <c r="N4325" t="s">
        <v>208</v>
      </c>
      <c r="O4325" t="s">
        <v>476</v>
      </c>
      <c r="P4325" t="s">
        <v>476</v>
      </c>
    </row>
    <row r="4326" spans="1:16">
      <c r="A4326" s="484" t="s">
        <v>120246</v>
      </c>
      <c r="B4326" s="485" t="s">
        <v>120245</v>
      </c>
      <c r="C4326" t="s">
        <v>120244</v>
      </c>
      <c r="D4326" t="s">
        <v>120243</v>
      </c>
      <c r="E4326" t="str">
        <f t="shared" si="67"/>
        <v>140934 - ANCIM</v>
      </c>
      <c r="F4326" t="s">
        <v>3569</v>
      </c>
      <c r="G4326" t="s">
        <v>120242</v>
      </c>
      <c r="I4326" t="s">
        <v>2271</v>
      </c>
      <c r="K4326" t="s">
        <v>208</v>
      </c>
      <c r="L4326" t="s">
        <v>120241</v>
      </c>
      <c r="N4326" t="s">
        <v>208</v>
      </c>
      <c r="O4326" t="s">
        <v>476</v>
      </c>
      <c r="P4326" t="s">
        <v>476</v>
      </c>
    </row>
    <row r="4327" spans="1:16">
      <c r="A4327" s="484" t="s">
        <v>73503</v>
      </c>
      <c r="B4327" s="485" t="s">
        <v>73502</v>
      </c>
      <c r="C4327" t="s">
        <v>73501</v>
      </c>
      <c r="D4327" t="s">
        <v>73500</v>
      </c>
      <c r="E4327" t="str">
        <f t="shared" si="67"/>
        <v>386844 - FNARS LYON</v>
      </c>
      <c r="G4327" t="s">
        <v>73499</v>
      </c>
      <c r="I4327" t="s">
        <v>802</v>
      </c>
      <c r="J4327" t="s">
        <v>73498</v>
      </c>
      <c r="K4327" t="s">
        <v>208</v>
      </c>
      <c r="L4327" t="s">
        <v>73497</v>
      </c>
      <c r="N4327" t="s">
        <v>208</v>
      </c>
      <c r="O4327" t="s">
        <v>476</v>
      </c>
      <c r="P4327" t="s">
        <v>476</v>
      </c>
    </row>
    <row r="4328" spans="1:16">
      <c r="A4328" s="484" t="s">
        <v>51486</v>
      </c>
      <c r="B4328" s="485" t="s">
        <v>51485</v>
      </c>
      <c r="C4328" t="s">
        <v>51484</v>
      </c>
      <c r="D4328" t="s">
        <v>51484</v>
      </c>
      <c r="E4328" t="str">
        <f t="shared" si="67"/>
        <v>133085 - INTERNATIONAL CULTURAL SERVICES - AMERICAN CENTER</v>
      </c>
      <c r="F4328" t="s">
        <v>2361</v>
      </c>
      <c r="G4328" t="s">
        <v>51483</v>
      </c>
      <c r="I4328" t="s">
        <v>596</v>
      </c>
      <c r="J4328" t="s">
        <v>51482</v>
      </c>
      <c r="K4328" t="s">
        <v>208</v>
      </c>
      <c r="L4328" t="s">
        <v>51481</v>
      </c>
      <c r="N4328" t="s">
        <v>208</v>
      </c>
      <c r="O4328" t="s">
        <v>476</v>
      </c>
      <c r="P4328" t="s">
        <v>476</v>
      </c>
    </row>
    <row r="4329" spans="1:16">
      <c r="A4329" s="484" t="s">
        <v>55586</v>
      </c>
      <c r="B4329" s="485" t="s">
        <v>55585</v>
      </c>
      <c r="C4329" t="s">
        <v>55584</v>
      </c>
      <c r="D4329" t="s">
        <v>55583</v>
      </c>
      <c r="E4329" t="str">
        <f t="shared" si="67"/>
        <v>109745 - IMTC</v>
      </c>
      <c r="F4329" t="s">
        <v>13519</v>
      </c>
      <c r="G4329" t="s">
        <v>55582</v>
      </c>
      <c r="I4329" t="s">
        <v>8915</v>
      </c>
      <c r="J4329" t="s">
        <v>55581</v>
      </c>
      <c r="K4329" t="s">
        <v>208</v>
      </c>
      <c r="L4329" t="s">
        <v>55580</v>
      </c>
      <c r="N4329" t="s">
        <v>208</v>
      </c>
      <c r="O4329" t="s">
        <v>476</v>
      </c>
      <c r="P4329" t="s">
        <v>476</v>
      </c>
    </row>
    <row r="4330" spans="1:16">
      <c r="A4330" s="484" t="s">
        <v>31104</v>
      </c>
      <c r="B4330" s="485" t="s">
        <v>31103</v>
      </c>
      <c r="C4330" t="s">
        <v>31102</v>
      </c>
      <c r="D4330" t="s">
        <v>31101</v>
      </c>
      <c r="E4330" t="str">
        <f t="shared" si="67"/>
        <v>414657 - ORANGE</v>
      </c>
      <c r="F4330" t="s">
        <v>9404</v>
      </c>
      <c r="G4330" t="s">
        <v>31100</v>
      </c>
      <c r="I4330" t="s">
        <v>1494</v>
      </c>
      <c r="K4330" t="s">
        <v>208</v>
      </c>
      <c r="L4330" t="s">
        <v>31099</v>
      </c>
      <c r="N4330" t="s">
        <v>208</v>
      </c>
      <c r="O4330" t="s">
        <v>476</v>
      </c>
      <c r="P4330" t="s">
        <v>476</v>
      </c>
    </row>
    <row r="4331" spans="1:16">
      <c r="A4331" s="484" t="s">
        <v>52264</v>
      </c>
      <c r="B4331" s="485" t="s">
        <v>52263</v>
      </c>
      <c r="C4331" t="s">
        <v>52262</v>
      </c>
      <c r="D4331" t="s">
        <v>52261</v>
      </c>
      <c r="E4331" t="str">
        <f t="shared" si="67"/>
        <v>513570 - ITEMM</v>
      </c>
      <c r="F4331" t="s">
        <v>19402</v>
      </c>
      <c r="G4331" t="s">
        <v>52260</v>
      </c>
      <c r="I4331" t="s">
        <v>3929</v>
      </c>
      <c r="J4331" t="s">
        <v>52259</v>
      </c>
      <c r="K4331" t="s">
        <v>208</v>
      </c>
      <c r="L4331" t="s">
        <v>52258</v>
      </c>
      <c r="N4331" t="s">
        <v>208</v>
      </c>
      <c r="O4331" t="s">
        <v>476</v>
      </c>
      <c r="P4331" t="s">
        <v>476</v>
      </c>
    </row>
    <row r="4332" spans="1:16">
      <c r="A4332" s="484" t="s">
        <v>100371</v>
      </c>
      <c r="B4332" s="485" t="s">
        <v>100370</v>
      </c>
      <c r="C4332" t="s">
        <v>100369</v>
      </c>
      <c r="D4332" t="s">
        <v>100368</v>
      </c>
      <c r="E4332" t="str">
        <f t="shared" si="67"/>
        <v>617635 - CENTRE LE LIERRE</v>
      </c>
      <c r="F4332" t="s">
        <v>20937</v>
      </c>
      <c r="G4332" t="s">
        <v>100367</v>
      </c>
      <c r="I4332" t="s">
        <v>25209</v>
      </c>
      <c r="J4332" t="s">
        <v>100366</v>
      </c>
      <c r="K4332" t="s">
        <v>208</v>
      </c>
      <c r="L4332" t="s">
        <v>100365</v>
      </c>
      <c r="N4332" t="s">
        <v>208</v>
      </c>
      <c r="O4332" t="s">
        <v>476</v>
      </c>
      <c r="P4332" t="s">
        <v>476</v>
      </c>
    </row>
    <row r="4333" spans="1:16">
      <c r="A4333" s="484" t="s">
        <v>73489</v>
      </c>
      <c r="B4333" s="485" t="s">
        <v>73488</v>
      </c>
      <c r="C4333" t="s">
        <v>73487</v>
      </c>
      <c r="D4333" t="s">
        <v>73486</v>
      </c>
      <c r="E4333" t="str">
        <f t="shared" si="67"/>
        <v>571854 - FNARS HAUTS DE FRANCE</v>
      </c>
      <c r="F4333" t="s">
        <v>1710</v>
      </c>
      <c r="G4333" t="s">
        <v>73485</v>
      </c>
      <c r="H4333" t="s">
        <v>73484</v>
      </c>
      <c r="I4333" t="s">
        <v>1814</v>
      </c>
      <c r="J4333" t="s">
        <v>73483</v>
      </c>
      <c r="K4333" t="s">
        <v>208</v>
      </c>
      <c r="L4333" t="s">
        <v>73482</v>
      </c>
      <c r="N4333" t="s">
        <v>208</v>
      </c>
      <c r="O4333" t="s">
        <v>476</v>
      </c>
      <c r="P4333" t="s">
        <v>476</v>
      </c>
    </row>
    <row r="4334" spans="1:16">
      <c r="A4334" s="484" t="s">
        <v>15899</v>
      </c>
      <c r="B4334" s="485" t="s">
        <v>15898</v>
      </c>
      <c r="C4334" t="s">
        <v>15897</v>
      </c>
      <c r="D4334" t="s">
        <v>15896</v>
      </c>
      <c r="E4334" t="str">
        <f t="shared" si="67"/>
        <v>447304 - SMSTO</v>
      </c>
      <c r="F4334" t="s">
        <v>15895</v>
      </c>
      <c r="G4334" t="s">
        <v>15894</v>
      </c>
      <c r="I4334" t="s">
        <v>12757</v>
      </c>
      <c r="J4334" t="s">
        <v>15893</v>
      </c>
      <c r="K4334" t="s">
        <v>208</v>
      </c>
      <c r="L4334" t="s">
        <v>15892</v>
      </c>
      <c r="N4334" t="s">
        <v>208</v>
      </c>
      <c r="O4334" t="s">
        <v>476</v>
      </c>
      <c r="P4334" t="s">
        <v>476</v>
      </c>
    </row>
    <row r="4335" spans="1:16">
      <c r="A4335" s="484" t="s">
        <v>23290</v>
      </c>
      <c r="B4335" s="485" t="s">
        <v>23289</v>
      </c>
      <c r="C4335" t="s">
        <v>23288</v>
      </c>
      <c r="D4335" t="s">
        <v>23288</v>
      </c>
      <c r="E4335" t="str">
        <f t="shared" si="67"/>
        <v>593096 - REN VOCASPORT - TERRES DE SOI</v>
      </c>
      <c r="F4335" t="s">
        <v>23287</v>
      </c>
      <c r="G4335" t="s">
        <v>23286</v>
      </c>
      <c r="H4335" t="s">
        <v>23285</v>
      </c>
      <c r="I4335" t="s">
        <v>3364</v>
      </c>
      <c r="J4335" t="s">
        <v>23284</v>
      </c>
      <c r="K4335" t="s">
        <v>208</v>
      </c>
      <c r="L4335" t="s">
        <v>23283</v>
      </c>
      <c r="N4335" t="s">
        <v>208</v>
      </c>
      <c r="O4335" t="s">
        <v>476</v>
      </c>
      <c r="P4335" t="s">
        <v>476</v>
      </c>
    </row>
    <row r="4336" spans="1:16">
      <c r="A4336" s="484" t="s">
        <v>96016</v>
      </c>
      <c r="B4336" s="485" t="s">
        <v>96015</v>
      </c>
      <c r="C4336" t="s">
        <v>96014</v>
      </c>
      <c r="D4336" t="s">
        <v>96014</v>
      </c>
      <c r="E4336" t="str">
        <f t="shared" si="67"/>
        <v>518190 - CIBC NORD PAS DE CALAIS</v>
      </c>
      <c r="F4336" t="s">
        <v>1077</v>
      </c>
      <c r="G4336" t="s">
        <v>96013</v>
      </c>
      <c r="I4336" t="s">
        <v>28686</v>
      </c>
      <c r="J4336" t="s">
        <v>96012</v>
      </c>
      <c r="K4336" t="s">
        <v>208</v>
      </c>
      <c r="L4336" t="s">
        <v>96011</v>
      </c>
      <c r="N4336" t="s">
        <v>208</v>
      </c>
      <c r="O4336" t="s">
        <v>476</v>
      </c>
      <c r="P4336" t="s">
        <v>476</v>
      </c>
    </row>
    <row r="4337" spans="1:16">
      <c r="A4337" s="484" t="s">
        <v>69332</v>
      </c>
      <c r="B4337" s="485" t="s">
        <v>69331</v>
      </c>
      <c r="C4337" t="s">
        <v>69330</v>
      </c>
      <c r="D4337" t="s">
        <v>69329</v>
      </c>
      <c r="E4337" t="str">
        <f t="shared" si="67"/>
        <v>112902 - FORMAVENIR PERFORMANCES PARIS 19EME</v>
      </c>
      <c r="F4337" t="s">
        <v>2416</v>
      </c>
      <c r="G4337" t="s">
        <v>69328</v>
      </c>
      <c r="I4337" t="s">
        <v>626</v>
      </c>
      <c r="J4337" t="s">
        <v>69327</v>
      </c>
      <c r="K4337" t="s">
        <v>69326</v>
      </c>
      <c r="L4337" t="s">
        <v>69325</v>
      </c>
      <c r="N4337" t="s">
        <v>208</v>
      </c>
      <c r="O4337" t="s">
        <v>476</v>
      </c>
      <c r="P4337" t="s">
        <v>476</v>
      </c>
    </row>
    <row r="4338" spans="1:16">
      <c r="A4338" s="484" t="s">
        <v>110632</v>
      </c>
      <c r="B4338" s="485" t="s">
        <v>110631</v>
      </c>
      <c r="C4338" t="s">
        <v>110630</v>
      </c>
      <c r="D4338" t="s">
        <v>110630</v>
      </c>
      <c r="E4338" t="str">
        <f t="shared" si="67"/>
        <v>503186 - CAMPUS CASINO</v>
      </c>
      <c r="F4338" t="s">
        <v>831</v>
      </c>
      <c r="G4338" t="s">
        <v>110629</v>
      </c>
      <c r="I4338" t="s">
        <v>959</v>
      </c>
      <c r="J4338" t="s">
        <v>110628</v>
      </c>
      <c r="K4338" t="s">
        <v>208</v>
      </c>
      <c r="L4338" t="s">
        <v>110627</v>
      </c>
      <c r="N4338" t="s">
        <v>208</v>
      </c>
      <c r="O4338" t="s">
        <v>476</v>
      </c>
      <c r="P4338" t="s">
        <v>476</v>
      </c>
    </row>
    <row r="4339" spans="1:16">
      <c r="A4339" s="484" t="s">
        <v>7905</v>
      </c>
      <c r="B4339" s="485" t="s">
        <v>7904</v>
      </c>
      <c r="C4339" t="s">
        <v>7903</v>
      </c>
      <c r="D4339" t="s">
        <v>7902</v>
      </c>
      <c r="E4339" t="str">
        <f t="shared" si="67"/>
        <v>266553 - UDSP 01 BOURG EN BRESSE</v>
      </c>
      <c r="F4339" t="s">
        <v>1808</v>
      </c>
      <c r="G4339" t="s">
        <v>7901</v>
      </c>
      <c r="H4339" t="s">
        <v>7900</v>
      </c>
      <c r="I4339" t="s">
        <v>3575</v>
      </c>
      <c r="J4339" t="s">
        <v>7899</v>
      </c>
      <c r="K4339" t="s">
        <v>208</v>
      </c>
      <c r="L4339" t="s">
        <v>7898</v>
      </c>
      <c r="N4339" t="s">
        <v>208</v>
      </c>
      <c r="O4339" t="s">
        <v>476</v>
      </c>
      <c r="P4339" t="s">
        <v>476</v>
      </c>
    </row>
    <row r="4340" spans="1:16">
      <c r="A4340" s="484" t="s">
        <v>124041</v>
      </c>
      <c r="B4340" s="485" t="s">
        <v>124040</v>
      </c>
      <c r="C4340" t="s">
        <v>124039</v>
      </c>
      <c r="D4340" t="s">
        <v>124039</v>
      </c>
      <c r="E4340" t="str">
        <f t="shared" si="67"/>
        <v>452208 - ASSOCIATION ARISTOTE</v>
      </c>
      <c r="F4340" t="s">
        <v>48265</v>
      </c>
      <c r="G4340" t="s">
        <v>124038</v>
      </c>
      <c r="H4340" t="s">
        <v>124037</v>
      </c>
      <c r="I4340" t="s">
        <v>5313</v>
      </c>
      <c r="K4340" t="s">
        <v>208</v>
      </c>
      <c r="L4340" t="s">
        <v>124036</v>
      </c>
      <c r="N4340" t="s">
        <v>208</v>
      </c>
      <c r="O4340" t="s">
        <v>476</v>
      </c>
      <c r="P4340" t="s">
        <v>476</v>
      </c>
    </row>
    <row r="4341" spans="1:16">
      <c r="A4341" s="484" t="s">
        <v>109564</v>
      </c>
      <c r="B4341" s="485" t="s">
        <v>109563</v>
      </c>
      <c r="C4341" t="s">
        <v>109562</v>
      </c>
      <c r="D4341" t="s">
        <v>109562</v>
      </c>
      <c r="E4341" t="str">
        <f t="shared" si="67"/>
        <v>363285 - CASTRES SPORTS NAUTIQUES</v>
      </c>
      <c r="F4341" t="s">
        <v>8493</v>
      </c>
      <c r="G4341" t="s">
        <v>109561</v>
      </c>
      <c r="H4341" t="s">
        <v>109560</v>
      </c>
      <c r="I4341" t="s">
        <v>9243</v>
      </c>
      <c r="J4341" t="s">
        <v>109559</v>
      </c>
      <c r="K4341" t="s">
        <v>208</v>
      </c>
      <c r="L4341" t="s">
        <v>109558</v>
      </c>
      <c r="N4341" t="s">
        <v>208</v>
      </c>
      <c r="O4341" t="s">
        <v>476</v>
      </c>
      <c r="P4341" t="s">
        <v>476</v>
      </c>
    </row>
    <row r="4342" spans="1:16">
      <c r="A4342" s="484" t="s">
        <v>68180</v>
      </c>
      <c r="B4342" s="485" t="s">
        <v>68179</v>
      </c>
      <c r="C4342" t="s">
        <v>68178</v>
      </c>
      <c r="D4342" t="s">
        <v>68178</v>
      </c>
      <c r="E4342" t="str">
        <f t="shared" si="67"/>
        <v>361630 - FRIEDERICH FRANCINE</v>
      </c>
      <c r="F4342" t="s">
        <v>2524</v>
      </c>
      <c r="G4342" t="s">
        <v>68177</v>
      </c>
      <c r="I4342" t="s">
        <v>68176</v>
      </c>
      <c r="J4342" t="s">
        <v>68175</v>
      </c>
      <c r="K4342" t="s">
        <v>208</v>
      </c>
      <c r="L4342" t="s">
        <v>68174</v>
      </c>
      <c r="N4342" t="s">
        <v>208</v>
      </c>
      <c r="O4342" t="s">
        <v>476</v>
      </c>
      <c r="P4342" t="s">
        <v>476</v>
      </c>
    </row>
    <row r="4343" spans="1:16">
      <c r="A4343" s="484" t="s">
        <v>48828</v>
      </c>
      <c r="B4343" s="485" t="s">
        <v>48827</v>
      </c>
      <c r="C4343" t="s">
        <v>48826</v>
      </c>
      <c r="D4343" t="s">
        <v>48825</v>
      </c>
      <c r="E4343" t="str">
        <f t="shared" si="67"/>
        <v>391840 - JRI</v>
      </c>
      <c r="F4343" t="s">
        <v>2732</v>
      </c>
      <c r="G4343" t="s">
        <v>48824</v>
      </c>
      <c r="H4343" t="s">
        <v>48823</v>
      </c>
      <c r="I4343" t="s">
        <v>1198</v>
      </c>
      <c r="J4343" t="s">
        <v>48822</v>
      </c>
      <c r="K4343" t="s">
        <v>208</v>
      </c>
      <c r="L4343" t="s">
        <v>48821</v>
      </c>
      <c r="N4343" t="s">
        <v>208</v>
      </c>
      <c r="O4343" t="s">
        <v>476</v>
      </c>
      <c r="P4343" t="s">
        <v>476</v>
      </c>
    </row>
    <row r="4344" spans="1:16">
      <c r="A4344" s="484" t="s">
        <v>17647</v>
      </c>
      <c r="B4344" s="485" t="s">
        <v>17646</v>
      </c>
      <c r="C4344" t="s">
        <v>17645</v>
      </c>
      <c r="D4344" t="s">
        <v>17644</v>
      </c>
      <c r="E4344" t="str">
        <f t="shared" si="67"/>
        <v>537585 - SESAME SANTE</v>
      </c>
      <c r="F4344" t="s">
        <v>3843</v>
      </c>
      <c r="G4344" t="s">
        <v>17643</v>
      </c>
      <c r="I4344" t="s">
        <v>17642</v>
      </c>
      <c r="J4344" t="s">
        <v>17641</v>
      </c>
      <c r="K4344" t="s">
        <v>208</v>
      </c>
      <c r="L4344" t="s">
        <v>17640</v>
      </c>
      <c r="N4344" t="s">
        <v>208</v>
      </c>
      <c r="O4344" t="s">
        <v>476</v>
      </c>
      <c r="P4344" t="s">
        <v>476</v>
      </c>
    </row>
    <row r="4345" spans="1:16">
      <c r="A4345" s="484" t="s">
        <v>65595</v>
      </c>
      <c r="B4345" s="485" t="s">
        <v>65594</v>
      </c>
      <c r="C4345" t="s">
        <v>65593</v>
      </c>
      <c r="D4345" t="s">
        <v>65593</v>
      </c>
      <c r="E4345" t="str">
        <f t="shared" si="67"/>
        <v>505249 - GRAND SUD FORMATION</v>
      </c>
      <c r="F4345" t="s">
        <v>25781</v>
      </c>
      <c r="G4345" t="s">
        <v>65592</v>
      </c>
      <c r="H4345" t="s">
        <v>65591</v>
      </c>
      <c r="I4345" t="s">
        <v>603</v>
      </c>
      <c r="J4345" t="s">
        <v>65590</v>
      </c>
      <c r="K4345" t="s">
        <v>208</v>
      </c>
      <c r="L4345" t="s">
        <v>65589</v>
      </c>
      <c r="N4345" t="s">
        <v>208</v>
      </c>
      <c r="O4345" t="s">
        <v>476</v>
      </c>
      <c r="P4345" t="s">
        <v>476</v>
      </c>
    </row>
    <row r="4346" spans="1:16">
      <c r="A4346" s="484" t="s">
        <v>57372</v>
      </c>
      <c r="B4346" s="485" t="s">
        <v>52817</v>
      </c>
      <c r="C4346" t="s">
        <v>57371</v>
      </c>
      <c r="D4346" t="s">
        <v>57370</v>
      </c>
      <c r="E4346" t="str">
        <f t="shared" si="67"/>
        <v>116300 - IRTS - IFOCAS - FAIRE ESS MONTPELLIER</v>
      </c>
      <c r="F4346" t="s">
        <v>23623</v>
      </c>
      <c r="G4346" t="s">
        <v>57369</v>
      </c>
      <c r="H4346" t="s">
        <v>57368</v>
      </c>
      <c r="I4346" t="s">
        <v>1542</v>
      </c>
      <c r="J4346" t="s">
        <v>57367</v>
      </c>
      <c r="K4346" t="s">
        <v>208</v>
      </c>
      <c r="L4346" t="s">
        <v>57366</v>
      </c>
      <c r="N4346" t="s">
        <v>207</v>
      </c>
      <c r="O4346" t="s">
        <v>476</v>
      </c>
      <c r="P4346" t="s">
        <v>476</v>
      </c>
    </row>
    <row r="4347" spans="1:16">
      <c r="A4347" s="484" t="s">
        <v>52818</v>
      </c>
      <c r="B4347" s="485" t="s">
        <v>52817</v>
      </c>
      <c r="C4347" t="s">
        <v>52816</v>
      </c>
      <c r="D4347" t="s">
        <v>52815</v>
      </c>
      <c r="E4347" t="str">
        <f t="shared" si="67"/>
        <v>494847 - IRTS PERPIGNAN</v>
      </c>
      <c r="F4347" t="s">
        <v>7356</v>
      </c>
      <c r="G4347" t="s">
        <v>52814</v>
      </c>
      <c r="I4347" t="s">
        <v>1906</v>
      </c>
      <c r="J4347" t="s">
        <v>52813</v>
      </c>
      <c r="K4347" t="s">
        <v>208</v>
      </c>
      <c r="L4347" t="s">
        <v>52812</v>
      </c>
      <c r="N4347" t="s">
        <v>208</v>
      </c>
      <c r="O4347" t="s">
        <v>476</v>
      </c>
      <c r="P4347" t="s">
        <v>476</v>
      </c>
    </row>
    <row r="4348" spans="1:16">
      <c r="A4348" s="484" t="s">
        <v>24288</v>
      </c>
      <c r="B4348" s="485" t="s">
        <v>24287</v>
      </c>
      <c r="C4348" t="s">
        <v>24286</v>
      </c>
      <c r="D4348" t="s">
        <v>24286</v>
      </c>
      <c r="E4348" t="str">
        <f t="shared" si="67"/>
        <v>548431 - QUALIX</v>
      </c>
      <c r="F4348" t="s">
        <v>24285</v>
      </c>
      <c r="G4348" t="s">
        <v>24284</v>
      </c>
      <c r="I4348" t="s">
        <v>24283</v>
      </c>
      <c r="J4348" t="s">
        <v>24282</v>
      </c>
      <c r="K4348" t="s">
        <v>208</v>
      </c>
      <c r="L4348" t="s">
        <v>24281</v>
      </c>
      <c r="N4348" t="s">
        <v>208</v>
      </c>
      <c r="O4348" t="s">
        <v>476</v>
      </c>
      <c r="P4348" t="s">
        <v>476</v>
      </c>
    </row>
    <row r="4349" spans="1:16">
      <c r="A4349" s="484" t="s">
        <v>43623</v>
      </c>
      <c r="B4349" s="485" t="s">
        <v>43622</v>
      </c>
      <c r="C4349" t="s">
        <v>43621</v>
      </c>
      <c r="D4349" t="s">
        <v>43620</v>
      </c>
      <c r="E4349" t="str">
        <f t="shared" si="67"/>
        <v>188130 - LES CONSULTANTS RH ASSOCIES BORDEAUX</v>
      </c>
      <c r="F4349" t="s">
        <v>1077</v>
      </c>
      <c r="G4349" t="s">
        <v>43619</v>
      </c>
      <c r="I4349" t="s">
        <v>749</v>
      </c>
      <c r="J4349" t="s">
        <v>43618</v>
      </c>
      <c r="K4349" t="s">
        <v>43617</v>
      </c>
      <c r="L4349" t="s">
        <v>43616</v>
      </c>
      <c r="N4349" t="s">
        <v>208</v>
      </c>
      <c r="O4349" t="s">
        <v>476</v>
      </c>
      <c r="P4349" t="s">
        <v>476</v>
      </c>
    </row>
    <row r="4350" spans="1:16">
      <c r="A4350" s="484" t="s">
        <v>92125</v>
      </c>
      <c r="B4350" s="485" t="s">
        <v>43622</v>
      </c>
      <c r="C4350" t="s">
        <v>92124</v>
      </c>
      <c r="D4350" t="s">
        <v>92123</v>
      </c>
      <c r="E4350" t="str">
        <f t="shared" si="67"/>
        <v>671526 - CONSULTANTS RH ASSOCIES VAYRES</v>
      </c>
      <c r="F4350" t="s">
        <v>9610</v>
      </c>
      <c r="G4350" t="s">
        <v>92122</v>
      </c>
      <c r="I4350" t="s">
        <v>92121</v>
      </c>
      <c r="J4350" t="s">
        <v>92120</v>
      </c>
      <c r="K4350" t="s">
        <v>208</v>
      </c>
      <c r="L4350" t="s">
        <v>92119</v>
      </c>
      <c r="N4350" t="s">
        <v>208</v>
      </c>
      <c r="O4350" t="s">
        <v>476</v>
      </c>
      <c r="P4350" t="s">
        <v>476</v>
      </c>
    </row>
    <row r="4351" spans="1:16">
      <c r="A4351" s="484" t="s">
        <v>119224</v>
      </c>
      <c r="B4351" s="485" t="s">
        <v>119223</v>
      </c>
      <c r="C4351" t="s">
        <v>119222</v>
      </c>
      <c r="D4351" t="s">
        <v>119221</v>
      </c>
      <c r="E4351" t="str">
        <f t="shared" si="67"/>
        <v>144101 - ADIAJ</v>
      </c>
      <c r="F4351" t="s">
        <v>17270</v>
      </c>
      <c r="G4351" t="s">
        <v>119220</v>
      </c>
      <c r="I4351" t="s">
        <v>626</v>
      </c>
      <c r="J4351" t="s">
        <v>119219</v>
      </c>
      <c r="K4351" t="s">
        <v>208</v>
      </c>
      <c r="L4351" t="s">
        <v>119218</v>
      </c>
      <c r="N4351" t="s">
        <v>208</v>
      </c>
      <c r="O4351" t="s">
        <v>476</v>
      </c>
      <c r="P4351" t="s">
        <v>476</v>
      </c>
    </row>
    <row r="4352" spans="1:16">
      <c r="A4352" s="484" t="s">
        <v>27403</v>
      </c>
      <c r="B4352" s="485" t="s">
        <v>27402</v>
      </c>
      <c r="C4352" t="s">
        <v>27401</v>
      </c>
      <c r="D4352" t="s">
        <v>27400</v>
      </c>
      <c r="E4352" t="str">
        <f t="shared" si="67"/>
        <v>220656 - POINT BLEU PARIS 17EME</v>
      </c>
      <c r="F4352" t="s">
        <v>11920</v>
      </c>
      <c r="G4352" t="s">
        <v>27399</v>
      </c>
      <c r="I4352" t="s">
        <v>5864</v>
      </c>
      <c r="J4352" t="s">
        <v>27398</v>
      </c>
      <c r="K4352" t="s">
        <v>208</v>
      </c>
      <c r="L4352" t="s">
        <v>27397</v>
      </c>
      <c r="N4352" t="s">
        <v>208</v>
      </c>
      <c r="O4352" t="s">
        <v>476</v>
      </c>
      <c r="P4352" t="s">
        <v>476</v>
      </c>
    </row>
    <row r="4353" spans="1:16">
      <c r="A4353" s="484" t="s">
        <v>83871</v>
      </c>
      <c r="B4353" s="485" t="s">
        <v>83870</v>
      </c>
      <c r="C4353" t="s">
        <v>83869</v>
      </c>
      <c r="D4353" t="s">
        <v>83868</v>
      </c>
      <c r="E4353" t="str">
        <f t="shared" si="67"/>
        <v>547037 - EFYO</v>
      </c>
      <c r="F4353" t="s">
        <v>54728</v>
      </c>
      <c r="G4353" t="s">
        <v>83867</v>
      </c>
      <c r="I4353" t="s">
        <v>8130</v>
      </c>
      <c r="J4353" t="s">
        <v>83866</v>
      </c>
      <c r="K4353" t="s">
        <v>208</v>
      </c>
      <c r="L4353" t="s">
        <v>83865</v>
      </c>
      <c r="N4353" t="s">
        <v>208</v>
      </c>
      <c r="O4353" t="s">
        <v>476</v>
      </c>
      <c r="P4353" t="s">
        <v>476</v>
      </c>
    </row>
    <row r="4354" spans="1:16">
      <c r="A4354" s="484" t="s">
        <v>112261</v>
      </c>
      <c r="B4354" s="485" t="s">
        <v>112260</v>
      </c>
      <c r="C4354" t="s">
        <v>112259</v>
      </c>
      <c r="D4354" t="s">
        <v>112258</v>
      </c>
      <c r="E4354" t="str">
        <f t="shared" ref="E4354:E4417" si="68">_xlfn.CONCAT(L4354," - ",D4354)</f>
        <v>220358 - BCS</v>
      </c>
      <c r="F4354" t="s">
        <v>1759</v>
      </c>
      <c r="G4354" t="s">
        <v>112257</v>
      </c>
      <c r="I4354" t="s">
        <v>81914</v>
      </c>
      <c r="J4354" t="s">
        <v>112256</v>
      </c>
      <c r="K4354" t="s">
        <v>208</v>
      </c>
      <c r="L4354" t="s">
        <v>112255</v>
      </c>
      <c r="N4354" t="s">
        <v>208</v>
      </c>
      <c r="O4354" t="s">
        <v>476</v>
      </c>
      <c r="P4354" t="s">
        <v>476</v>
      </c>
    </row>
    <row r="4355" spans="1:16">
      <c r="A4355" s="484" t="s">
        <v>117788</v>
      </c>
      <c r="B4355" s="485" t="s">
        <v>117787</v>
      </c>
      <c r="C4355" t="s">
        <v>117786</v>
      </c>
      <c r="D4355" t="s">
        <v>117786</v>
      </c>
      <c r="E4355" t="str">
        <f t="shared" si="68"/>
        <v>535722 - ATELIER DU BOIS</v>
      </c>
      <c r="F4355" t="s">
        <v>31692</v>
      </c>
      <c r="G4355" t="s">
        <v>117785</v>
      </c>
      <c r="I4355" t="s">
        <v>26961</v>
      </c>
      <c r="J4355" t="s">
        <v>117784</v>
      </c>
      <c r="K4355" t="s">
        <v>208</v>
      </c>
      <c r="L4355" t="s">
        <v>117783</v>
      </c>
      <c r="N4355" t="s">
        <v>208</v>
      </c>
      <c r="O4355" t="s">
        <v>476</v>
      </c>
      <c r="P4355" t="s">
        <v>476</v>
      </c>
    </row>
    <row r="4356" spans="1:16">
      <c r="A4356" s="484" t="s">
        <v>21461</v>
      </c>
      <c r="B4356" s="485" t="s">
        <v>21460</v>
      </c>
      <c r="C4356" t="s">
        <v>21459</v>
      </c>
      <c r="D4356" t="s">
        <v>21458</v>
      </c>
      <c r="E4356" t="str">
        <f t="shared" si="68"/>
        <v>11538 - ROCHE DIAGNOSTICS</v>
      </c>
      <c r="F4356" t="s">
        <v>3569</v>
      </c>
      <c r="G4356" t="s">
        <v>21457</v>
      </c>
      <c r="I4356" t="s">
        <v>7644</v>
      </c>
      <c r="J4356" t="s">
        <v>21456</v>
      </c>
      <c r="K4356" t="s">
        <v>208</v>
      </c>
      <c r="L4356" t="s">
        <v>21455</v>
      </c>
      <c r="N4356" t="s">
        <v>208</v>
      </c>
      <c r="O4356" t="s">
        <v>476</v>
      </c>
      <c r="P4356" t="s">
        <v>476</v>
      </c>
    </row>
    <row r="4357" spans="1:16">
      <c r="A4357" s="484" t="s">
        <v>13715</v>
      </c>
      <c r="B4357" s="485" t="s">
        <v>13714</v>
      </c>
      <c r="C4357" t="s">
        <v>13713</v>
      </c>
      <c r="D4357" t="s">
        <v>13712</v>
      </c>
      <c r="E4357" t="str">
        <f t="shared" si="68"/>
        <v>220292 - STA</v>
      </c>
      <c r="F4357" t="s">
        <v>13711</v>
      </c>
      <c r="G4357" t="s">
        <v>13710</v>
      </c>
      <c r="I4357" t="s">
        <v>13709</v>
      </c>
      <c r="J4357" t="s">
        <v>13708</v>
      </c>
      <c r="K4357" t="s">
        <v>208</v>
      </c>
      <c r="L4357" t="s">
        <v>13707</v>
      </c>
      <c r="N4357" t="s">
        <v>208</v>
      </c>
      <c r="O4357" t="s">
        <v>476</v>
      </c>
      <c r="P4357" t="s">
        <v>476</v>
      </c>
    </row>
    <row r="4358" spans="1:16">
      <c r="A4358" s="484" t="s">
        <v>29172</v>
      </c>
      <c r="B4358" s="485" t="s">
        <v>29171</v>
      </c>
      <c r="C4358" t="s">
        <v>29170</v>
      </c>
      <c r="D4358" t="s">
        <v>29169</v>
      </c>
      <c r="E4358" t="str">
        <f t="shared" si="68"/>
        <v>544097 - PAVELAK BENEDICTE</v>
      </c>
      <c r="F4358" t="s">
        <v>10642</v>
      </c>
      <c r="G4358" t="s">
        <v>29168</v>
      </c>
      <c r="I4358" t="s">
        <v>7159</v>
      </c>
      <c r="K4358" t="s">
        <v>208</v>
      </c>
      <c r="L4358" t="s">
        <v>29167</v>
      </c>
      <c r="N4358" t="s">
        <v>208</v>
      </c>
      <c r="O4358" t="s">
        <v>476</v>
      </c>
      <c r="P4358" t="s">
        <v>476</v>
      </c>
    </row>
    <row r="4359" spans="1:16">
      <c r="A4359" s="484" t="s">
        <v>1558</v>
      </c>
      <c r="B4359" s="485" t="s">
        <v>1557</v>
      </c>
      <c r="C4359" t="s">
        <v>1556</v>
      </c>
      <c r="D4359" t="s">
        <v>1555</v>
      </c>
      <c r="E4359" t="str">
        <f t="shared" si="68"/>
        <v>420025 - YES</v>
      </c>
      <c r="F4359" t="s">
        <v>1554</v>
      </c>
      <c r="G4359" t="s">
        <v>1553</v>
      </c>
      <c r="H4359" t="s">
        <v>1552</v>
      </c>
      <c r="I4359" t="s">
        <v>603</v>
      </c>
      <c r="J4359" t="s">
        <v>1551</v>
      </c>
      <c r="K4359" t="s">
        <v>208</v>
      </c>
      <c r="L4359" t="s">
        <v>1550</v>
      </c>
      <c r="N4359" t="s">
        <v>208</v>
      </c>
      <c r="O4359" t="s">
        <v>476</v>
      </c>
      <c r="P4359" t="s">
        <v>476</v>
      </c>
    </row>
    <row r="4360" spans="1:16">
      <c r="A4360" s="484" t="s">
        <v>83028</v>
      </c>
      <c r="B4360" s="485" t="s">
        <v>83027</v>
      </c>
      <c r="C4360" t="s">
        <v>83026</v>
      </c>
      <c r="D4360" t="s">
        <v>83025</v>
      </c>
      <c r="E4360" t="str">
        <f t="shared" si="68"/>
        <v>591075 - ESCAM</v>
      </c>
      <c r="F4360" t="s">
        <v>7547</v>
      </c>
      <c r="G4360" t="s">
        <v>83024</v>
      </c>
      <c r="I4360" t="s">
        <v>749</v>
      </c>
      <c r="J4360" t="s">
        <v>83023</v>
      </c>
      <c r="K4360" t="s">
        <v>208</v>
      </c>
      <c r="L4360" t="s">
        <v>83022</v>
      </c>
      <c r="N4360" t="s">
        <v>208</v>
      </c>
      <c r="O4360" t="s">
        <v>476</v>
      </c>
      <c r="P4360" t="s">
        <v>476</v>
      </c>
    </row>
    <row r="4361" spans="1:16">
      <c r="A4361" s="484" t="s">
        <v>80641</v>
      </c>
      <c r="B4361" s="485" t="s">
        <v>80640</v>
      </c>
      <c r="C4361" t="s">
        <v>80639</v>
      </c>
      <c r="D4361" t="s">
        <v>80638</v>
      </c>
      <c r="E4361" t="str">
        <f t="shared" si="68"/>
        <v>628116 - ELEC SYSTEM MAUGUIO</v>
      </c>
      <c r="F4361" t="s">
        <v>4094</v>
      </c>
      <c r="G4361" t="s">
        <v>80637</v>
      </c>
      <c r="I4361" t="s">
        <v>9072</v>
      </c>
      <c r="J4361" t="s">
        <v>80636</v>
      </c>
      <c r="K4361" t="s">
        <v>208</v>
      </c>
      <c r="L4361" t="s">
        <v>80635</v>
      </c>
      <c r="N4361" t="s">
        <v>208</v>
      </c>
      <c r="O4361" t="s">
        <v>476</v>
      </c>
      <c r="P4361" t="s">
        <v>476</v>
      </c>
    </row>
    <row r="4362" spans="1:16">
      <c r="A4362" s="484" t="s">
        <v>40619</v>
      </c>
      <c r="B4362" s="485" t="s">
        <v>40618</v>
      </c>
      <c r="C4362" t="s">
        <v>40617</v>
      </c>
      <c r="D4362" t="s">
        <v>40617</v>
      </c>
      <c r="E4362" t="str">
        <f t="shared" si="68"/>
        <v>560170 - MAHIRA</v>
      </c>
      <c r="F4362" t="s">
        <v>1817</v>
      </c>
      <c r="G4362" t="s">
        <v>40616</v>
      </c>
      <c r="I4362" t="s">
        <v>21320</v>
      </c>
      <c r="J4362" t="s">
        <v>40615</v>
      </c>
      <c r="K4362" t="s">
        <v>208</v>
      </c>
      <c r="L4362" t="s">
        <v>40614</v>
      </c>
      <c r="N4362" t="s">
        <v>208</v>
      </c>
      <c r="O4362" t="s">
        <v>476</v>
      </c>
      <c r="P4362" t="s">
        <v>476</v>
      </c>
    </row>
    <row r="4363" spans="1:16">
      <c r="A4363" s="484" t="s">
        <v>37273</v>
      </c>
      <c r="B4363" s="485" t="s">
        <v>37272</v>
      </c>
      <c r="C4363" t="s">
        <v>37271</v>
      </c>
      <c r="D4363" t="s">
        <v>37271</v>
      </c>
      <c r="E4363" t="str">
        <f t="shared" si="68"/>
        <v>178135 - MEDICAL INTERFACE</v>
      </c>
      <c r="F4363" t="s">
        <v>22519</v>
      </c>
      <c r="G4363" t="s">
        <v>37270</v>
      </c>
      <c r="I4363" t="s">
        <v>802</v>
      </c>
      <c r="J4363" t="s">
        <v>37269</v>
      </c>
      <c r="K4363" t="s">
        <v>37268</v>
      </c>
      <c r="L4363" t="s">
        <v>37267</v>
      </c>
      <c r="N4363" t="s">
        <v>208</v>
      </c>
      <c r="O4363" t="s">
        <v>476</v>
      </c>
      <c r="P4363" t="s">
        <v>476</v>
      </c>
    </row>
    <row r="4364" spans="1:16">
      <c r="A4364" s="484" t="s">
        <v>122081</v>
      </c>
      <c r="B4364" s="485" t="s">
        <v>122080</v>
      </c>
      <c r="C4364" t="s">
        <v>122079</v>
      </c>
      <c r="D4364" t="s">
        <v>122079</v>
      </c>
      <c r="E4364" t="str">
        <f t="shared" si="68"/>
        <v>182618 - ASSOCIATION ENVOL</v>
      </c>
      <c r="F4364" t="s">
        <v>7387</v>
      </c>
      <c r="G4364" t="s">
        <v>122078</v>
      </c>
      <c r="H4364" t="s">
        <v>122077</v>
      </c>
      <c r="I4364" t="s">
        <v>22447</v>
      </c>
      <c r="J4364" t="s">
        <v>122076</v>
      </c>
      <c r="K4364" t="s">
        <v>208</v>
      </c>
      <c r="L4364" t="s">
        <v>122075</v>
      </c>
      <c r="N4364" t="s">
        <v>208</v>
      </c>
      <c r="O4364" t="s">
        <v>476</v>
      </c>
      <c r="P4364" t="s">
        <v>476</v>
      </c>
    </row>
    <row r="4365" spans="1:16">
      <c r="A4365" s="484" t="s">
        <v>70407</v>
      </c>
      <c r="B4365" s="485" t="s">
        <v>70406</v>
      </c>
      <c r="C4365" t="s">
        <v>70405</v>
      </c>
      <c r="D4365" t="s">
        <v>70404</v>
      </c>
      <c r="E4365" t="str">
        <f t="shared" si="68"/>
        <v>385694 - FORMATIC ASSOCIATION ARLES</v>
      </c>
      <c r="F4365" t="s">
        <v>15981</v>
      </c>
      <c r="G4365" t="s">
        <v>70403</v>
      </c>
      <c r="I4365" t="s">
        <v>4444</v>
      </c>
      <c r="J4365" t="s">
        <v>70402</v>
      </c>
      <c r="K4365" t="s">
        <v>208</v>
      </c>
      <c r="L4365" t="s">
        <v>70401</v>
      </c>
      <c r="N4365" t="s">
        <v>207</v>
      </c>
      <c r="O4365" t="s">
        <v>476</v>
      </c>
      <c r="P4365" t="s">
        <v>476</v>
      </c>
    </row>
    <row r="4366" spans="1:16">
      <c r="A4366" s="484" t="s">
        <v>83789</v>
      </c>
      <c r="B4366" s="485" t="s">
        <v>83788</v>
      </c>
      <c r="C4366" t="s">
        <v>83787</v>
      </c>
      <c r="D4366" t="s">
        <v>83786</v>
      </c>
      <c r="E4366" t="str">
        <f t="shared" si="68"/>
        <v>230844 - EISA</v>
      </c>
      <c r="F4366" t="s">
        <v>1287</v>
      </c>
      <c r="G4366" t="s">
        <v>83785</v>
      </c>
      <c r="I4366" t="s">
        <v>3214</v>
      </c>
      <c r="J4366" t="s">
        <v>83784</v>
      </c>
      <c r="K4366" t="s">
        <v>83783</v>
      </c>
      <c r="L4366" t="s">
        <v>83782</v>
      </c>
      <c r="N4366" t="s">
        <v>208</v>
      </c>
      <c r="O4366" t="s">
        <v>476</v>
      </c>
      <c r="P4366" t="s">
        <v>476</v>
      </c>
    </row>
    <row r="4367" spans="1:16">
      <c r="A4367" s="484" t="s">
        <v>108314</v>
      </c>
      <c r="B4367" s="485" t="s">
        <v>108313</v>
      </c>
      <c r="C4367" t="s">
        <v>108312</v>
      </c>
      <c r="D4367" t="s">
        <v>108311</v>
      </c>
      <c r="E4367" t="str">
        <f t="shared" si="68"/>
        <v>148283 - CDS CHEMILLE</v>
      </c>
      <c r="F4367" t="s">
        <v>7000</v>
      </c>
      <c r="G4367" t="s">
        <v>94854</v>
      </c>
      <c r="H4367" t="s">
        <v>108310</v>
      </c>
      <c r="I4367" t="s">
        <v>21772</v>
      </c>
      <c r="J4367" t="s">
        <v>108309</v>
      </c>
      <c r="K4367" t="s">
        <v>208</v>
      </c>
      <c r="L4367" t="s">
        <v>108308</v>
      </c>
      <c r="N4367" t="s">
        <v>208</v>
      </c>
      <c r="O4367" t="s">
        <v>476</v>
      </c>
      <c r="P4367" t="s">
        <v>476</v>
      </c>
    </row>
    <row r="4368" spans="1:16">
      <c r="A4368" s="484" t="s">
        <v>108319</v>
      </c>
      <c r="B4368" s="485" t="s">
        <v>108313</v>
      </c>
      <c r="C4368" t="s">
        <v>108312</v>
      </c>
      <c r="D4368" t="s">
        <v>96343</v>
      </c>
      <c r="E4368" t="str">
        <f t="shared" si="68"/>
        <v>359853 - CDS</v>
      </c>
      <c r="F4368" t="s">
        <v>24522</v>
      </c>
      <c r="G4368" t="s">
        <v>108318</v>
      </c>
      <c r="I4368" t="s">
        <v>108317</v>
      </c>
      <c r="J4368" t="s">
        <v>108316</v>
      </c>
      <c r="K4368" t="s">
        <v>208</v>
      </c>
      <c r="L4368" t="s">
        <v>108315</v>
      </c>
      <c r="N4368" t="s">
        <v>208</v>
      </c>
      <c r="O4368" t="s">
        <v>476</v>
      </c>
      <c r="P4368" t="s">
        <v>476</v>
      </c>
    </row>
    <row r="4369" spans="1:16">
      <c r="A4369" s="484" t="s">
        <v>91692</v>
      </c>
      <c r="B4369" s="485" t="s">
        <v>91691</v>
      </c>
      <c r="C4369" t="s">
        <v>91690</v>
      </c>
      <c r="D4369" t="s">
        <v>91690</v>
      </c>
      <c r="E4369" t="str">
        <f t="shared" si="68"/>
        <v>451538 - CORPS COMMUNICATION</v>
      </c>
      <c r="F4369" t="s">
        <v>17023</v>
      </c>
      <c r="G4369" t="s">
        <v>91689</v>
      </c>
      <c r="I4369" t="s">
        <v>6726</v>
      </c>
      <c r="J4369" t="s">
        <v>91688</v>
      </c>
      <c r="K4369" t="s">
        <v>208</v>
      </c>
      <c r="L4369" t="s">
        <v>91687</v>
      </c>
      <c r="N4369" t="s">
        <v>208</v>
      </c>
      <c r="O4369" t="s">
        <v>476</v>
      </c>
      <c r="P4369" t="s">
        <v>476</v>
      </c>
    </row>
    <row r="4370" spans="1:16">
      <c r="A4370" s="484" t="s">
        <v>21523</v>
      </c>
      <c r="B4370" s="485" t="s">
        <v>21522</v>
      </c>
      <c r="C4370" t="s">
        <v>21521</v>
      </c>
      <c r="D4370" t="s">
        <v>21520</v>
      </c>
      <c r="E4370" t="str">
        <f t="shared" si="68"/>
        <v>155986 - RMC PACA</v>
      </c>
      <c r="F4370" t="s">
        <v>2163</v>
      </c>
      <c r="G4370" t="s">
        <v>21519</v>
      </c>
      <c r="I4370" t="s">
        <v>4549</v>
      </c>
      <c r="J4370" t="s">
        <v>21518</v>
      </c>
      <c r="K4370" t="s">
        <v>208</v>
      </c>
      <c r="L4370" t="s">
        <v>21517</v>
      </c>
      <c r="N4370" t="s">
        <v>208</v>
      </c>
      <c r="O4370" t="s">
        <v>476</v>
      </c>
      <c r="P4370" t="s">
        <v>476</v>
      </c>
    </row>
    <row r="4371" spans="1:16">
      <c r="A4371" s="484" t="s">
        <v>114811</v>
      </c>
      <c r="B4371" s="485" t="s">
        <v>114810</v>
      </c>
      <c r="C4371" t="s">
        <v>114809</v>
      </c>
      <c r="D4371" t="s">
        <v>114809</v>
      </c>
      <c r="E4371" t="str">
        <f t="shared" si="68"/>
        <v>657426 - BATIPOLE</v>
      </c>
      <c r="F4371" t="s">
        <v>4329</v>
      </c>
      <c r="H4371" t="s">
        <v>85340</v>
      </c>
      <c r="I4371" t="s">
        <v>114808</v>
      </c>
      <c r="J4371" t="s">
        <v>114807</v>
      </c>
      <c r="K4371" t="s">
        <v>208</v>
      </c>
      <c r="L4371" t="s">
        <v>114806</v>
      </c>
      <c r="N4371" t="s">
        <v>208</v>
      </c>
      <c r="O4371" t="s">
        <v>476</v>
      </c>
      <c r="P4371" t="s">
        <v>476</v>
      </c>
    </row>
    <row r="4372" spans="1:16">
      <c r="A4372" s="484" t="s">
        <v>92295</v>
      </c>
      <c r="B4372" s="485" t="s">
        <v>92294</v>
      </c>
      <c r="C4372" t="s">
        <v>92293</v>
      </c>
      <c r="D4372" t="s">
        <v>92292</v>
      </c>
      <c r="E4372" t="str">
        <f t="shared" si="68"/>
        <v>477400 - CONSEIL PROFILS TOULON</v>
      </c>
      <c r="F4372" t="s">
        <v>1720</v>
      </c>
      <c r="G4372" t="s">
        <v>92291</v>
      </c>
      <c r="I4372" t="s">
        <v>1122</v>
      </c>
      <c r="J4372" t="s">
        <v>92290</v>
      </c>
      <c r="K4372" t="s">
        <v>208</v>
      </c>
      <c r="L4372" t="s">
        <v>92289</v>
      </c>
      <c r="N4372" t="s">
        <v>208</v>
      </c>
      <c r="O4372" t="s">
        <v>476</v>
      </c>
      <c r="P4372" t="s">
        <v>476</v>
      </c>
    </row>
    <row r="4373" spans="1:16">
      <c r="A4373" s="484" t="s">
        <v>84242</v>
      </c>
      <c r="B4373" s="485" t="s">
        <v>84241</v>
      </c>
      <c r="C4373" t="s">
        <v>84240</v>
      </c>
      <c r="D4373" t="s">
        <v>84240</v>
      </c>
      <c r="E4373" t="str">
        <f t="shared" si="68"/>
        <v>611335 - ECOLE DES MANAGERS DE FRANCHE COMTE</v>
      </c>
      <c r="F4373" t="s">
        <v>1077</v>
      </c>
      <c r="G4373" t="s">
        <v>84239</v>
      </c>
      <c r="H4373" t="s">
        <v>84238</v>
      </c>
      <c r="I4373" t="s">
        <v>22146</v>
      </c>
      <c r="K4373" t="s">
        <v>208</v>
      </c>
      <c r="L4373" t="s">
        <v>84237</v>
      </c>
      <c r="N4373" t="s">
        <v>208</v>
      </c>
      <c r="O4373" t="s">
        <v>476</v>
      </c>
      <c r="P4373" t="s">
        <v>476</v>
      </c>
    </row>
    <row r="4374" spans="1:16">
      <c r="A4374" s="484" t="s">
        <v>58397</v>
      </c>
      <c r="B4374" s="485" t="s">
        <v>58396</v>
      </c>
      <c r="C4374" t="s">
        <v>58395</v>
      </c>
      <c r="D4374" t="s">
        <v>58395</v>
      </c>
      <c r="E4374" t="str">
        <f t="shared" si="68"/>
        <v>611050 - IMPULSE ASSOCIATION</v>
      </c>
      <c r="F4374" t="s">
        <v>2524</v>
      </c>
      <c r="G4374" t="s">
        <v>58394</v>
      </c>
      <c r="I4374" t="s">
        <v>5549</v>
      </c>
      <c r="J4374" t="s">
        <v>58393</v>
      </c>
      <c r="K4374" t="s">
        <v>208</v>
      </c>
      <c r="L4374" t="s">
        <v>58392</v>
      </c>
      <c r="N4374" t="s">
        <v>208</v>
      </c>
      <c r="O4374" t="s">
        <v>476</v>
      </c>
      <c r="P4374" t="s">
        <v>476</v>
      </c>
    </row>
    <row r="4375" spans="1:16">
      <c r="A4375" s="484" t="s">
        <v>59361</v>
      </c>
      <c r="B4375" s="485" t="s">
        <v>59360</v>
      </c>
      <c r="C4375" t="s">
        <v>59359</v>
      </c>
      <c r="D4375" t="s">
        <v>59359</v>
      </c>
      <c r="E4375" t="str">
        <f t="shared" si="68"/>
        <v>241910 - IFAD</v>
      </c>
      <c r="F4375" t="s">
        <v>59358</v>
      </c>
      <c r="G4375" t="s">
        <v>59357</v>
      </c>
      <c r="H4375" t="s">
        <v>59356</v>
      </c>
      <c r="I4375" t="s">
        <v>59355</v>
      </c>
      <c r="K4375" t="s">
        <v>208</v>
      </c>
      <c r="L4375" t="s">
        <v>59354</v>
      </c>
      <c r="N4375" t="s">
        <v>208</v>
      </c>
      <c r="O4375" t="s">
        <v>476</v>
      </c>
      <c r="P4375" t="s">
        <v>476</v>
      </c>
    </row>
    <row r="4376" spans="1:16">
      <c r="A4376" s="484" t="s">
        <v>135873</v>
      </c>
      <c r="B4376" s="485" t="s">
        <v>135872</v>
      </c>
      <c r="C4376" t="s">
        <v>135871</v>
      </c>
      <c r="D4376" t="s">
        <v>135870</v>
      </c>
      <c r="E4376" t="str">
        <f t="shared" si="68"/>
        <v>215156 - ACEPP COLLINE</v>
      </c>
      <c r="F4376" t="s">
        <v>1817</v>
      </c>
      <c r="G4376" t="s">
        <v>135869</v>
      </c>
      <c r="I4376" t="s">
        <v>1814</v>
      </c>
      <c r="J4376" t="s">
        <v>135868</v>
      </c>
      <c r="K4376" t="s">
        <v>208</v>
      </c>
      <c r="L4376" t="s">
        <v>135867</v>
      </c>
      <c r="N4376" t="s">
        <v>208</v>
      </c>
      <c r="O4376" t="s">
        <v>476</v>
      </c>
      <c r="P4376" t="s">
        <v>476</v>
      </c>
    </row>
    <row r="4377" spans="1:16">
      <c r="A4377" s="484" t="s">
        <v>119247</v>
      </c>
      <c r="B4377" s="485" t="s">
        <v>119246</v>
      </c>
      <c r="C4377" t="s">
        <v>119245</v>
      </c>
      <c r="D4377" t="s">
        <v>119244</v>
      </c>
      <c r="E4377" t="str">
        <f t="shared" si="68"/>
        <v>112562 - ADSPF</v>
      </c>
      <c r="F4377" t="s">
        <v>5423</v>
      </c>
      <c r="G4377" t="s">
        <v>119243</v>
      </c>
      <c r="H4377" t="s">
        <v>119242</v>
      </c>
      <c r="I4377" t="s">
        <v>10840</v>
      </c>
      <c r="J4377" t="s">
        <v>119241</v>
      </c>
      <c r="K4377" t="s">
        <v>208</v>
      </c>
      <c r="L4377" t="s">
        <v>119240</v>
      </c>
      <c r="N4377" t="s">
        <v>208</v>
      </c>
      <c r="O4377" t="s">
        <v>476</v>
      </c>
      <c r="P4377" t="s">
        <v>476</v>
      </c>
    </row>
    <row r="4378" spans="1:16">
      <c r="A4378" s="484" t="s">
        <v>44144</v>
      </c>
      <c r="B4378" s="485" t="s">
        <v>44143</v>
      </c>
      <c r="C4378" t="s">
        <v>44142</v>
      </c>
      <c r="D4378" t="s">
        <v>44142</v>
      </c>
      <c r="E4378" t="str">
        <f t="shared" si="68"/>
        <v>533427 - LEGISWAY</v>
      </c>
      <c r="F4378" t="s">
        <v>22688</v>
      </c>
      <c r="G4378" t="s">
        <v>44141</v>
      </c>
      <c r="I4378" t="s">
        <v>3793</v>
      </c>
      <c r="J4378" t="s">
        <v>44140</v>
      </c>
      <c r="K4378" t="s">
        <v>208</v>
      </c>
      <c r="L4378" t="s">
        <v>44139</v>
      </c>
      <c r="N4378" t="s">
        <v>208</v>
      </c>
      <c r="O4378" t="s">
        <v>476</v>
      </c>
      <c r="P4378" t="s">
        <v>476</v>
      </c>
    </row>
    <row r="4379" spans="1:16">
      <c r="A4379" s="484" t="s">
        <v>119669</v>
      </c>
      <c r="B4379" s="485" t="s">
        <v>119668</v>
      </c>
      <c r="C4379" t="s">
        <v>119667</v>
      </c>
      <c r="D4379" t="s">
        <v>119666</v>
      </c>
      <c r="E4379" t="str">
        <f t="shared" si="68"/>
        <v>506357 - AFML PARIS 15</v>
      </c>
      <c r="F4379" t="s">
        <v>2453</v>
      </c>
      <c r="G4379" t="s">
        <v>119665</v>
      </c>
      <c r="I4379" t="s">
        <v>4298</v>
      </c>
      <c r="J4379" t="s">
        <v>119664</v>
      </c>
      <c r="K4379" t="s">
        <v>119663</v>
      </c>
      <c r="L4379" t="s">
        <v>119662</v>
      </c>
      <c r="N4379" t="s">
        <v>208</v>
      </c>
      <c r="O4379" t="s">
        <v>476</v>
      </c>
      <c r="P4379" t="s">
        <v>476</v>
      </c>
    </row>
    <row r="4380" spans="1:16">
      <c r="A4380" s="484" t="s">
        <v>86699</v>
      </c>
      <c r="B4380" s="485" t="s">
        <v>86698</v>
      </c>
      <c r="C4380" t="s">
        <v>86697</v>
      </c>
      <c r="D4380" t="s">
        <v>86697</v>
      </c>
      <c r="E4380" t="str">
        <f t="shared" si="68"/>
        <v>592262 - DOCTEUR CHARLEUX LARVOR DOMINIQUE</v>
      </c>
      <c r="F4380" t="s">
        <v>73536</v>
      </c>
      <c r="G4380" t="s">
        <v>86696</v>
      </c>
      <c r="I4380" t="s">
        <v>2161</v>
      </c>
      <c r="J4380" t="s">
        <v>86695</v>
      </c>
      <c r="K4380" t="s">
        <v>208</v>
      </c>
      <c r="L4380" t="s">
        <v>86694</v>
      </c>
      <c r="N4380" t="s">
        <v>208</v>
      </c>
      <c r="O4380" t="s">
        <v>476</v>
      </c>
      <c r="P4380" t="s">
        <v>476</v>
      </c>
    </row>
    <row r="4381" spans="1:16">
      <c r="A4381" s="484" t="s">
        <v>68702</v>
      </c>
      <c r="B4381" s="485" t="s">
        <v>68701</v>
      </c>
      <c r="C4381" t="s">
        <v>68700</v>
      </c>
      <c r="D4381" t="s">
        <v>68700</v>
      </c>
      <c r="E4381" t="str">
        <f t="shared" si="68"/>
        <v>469324 - FRAISSINET ET ASSOCIES</v>
      </c>
      <c r="F4381" t="s">
        <v>1513</v>
      </c>
      <c r="G4381" t="s">
        <v>68699</v>
      </c>
      <c r="I4381" t="s">
        <v>20143</v>
      </c>
      <c r="K4381" t="s">
        <v>208</v>
      </c>
      <c r="L4381" t="s">
        <v>68698</v>
      </c>
      <c r="N4381" t="s">
        <v>208</v>
      </c>
      <c r="O4381" t="s">
        <v>476</v>
      </c>
      <c r="P4381" t="s">
        <v>476</v>
      </c>
    </row>
    <row r="4382" spans="1:16">
      <c r="A4382" s="484" t="s">
        <v>79870</v>
      </c>
      <c r="B4382" s="485" t="s">
        <v>79869</v>
      </c>
      <c r="C4382" t="s">
        <v>79868</v>
      </c>
      <c r="D4382" t="s">
        <v>75857</v>
      </c>
      <c r="E4382" t="str">
        <f t="shared" si="68"/>
        <v>440164 - EMA</v>
      </c>
      <c r="F4382" t="s">
        <v>9164</v>
      </c>
      <c r="G4382" t="s">
        <v>79867</v>
      </c>
      <c r="I4382" t="s">
        <v>596</v>
      </c>
      <c r="K4382" t="s">
        <v>208</v>
      </c>
      <c r="L4382" t="s">
        <v>79866</v>
      </c>
      <c r="N4382" t="s">
        <v>208</v>
      </c>
      <c r="O4382" t="s">
        <v>476</v>
      </c>
      <c r="P4382" t="s">
        <v>476</v>
      </c>
    </row>
    <row r="4383" spans="1:16">
      <c r="A4383" s="484" t="s">
        <v>127399</v>
      </c>
      <c r="B4383" s="485" t="s">
        <v>127398</v>
      </c>
      <c r="C4383" t="s">
        <v>127397</v>
      </c>
      <c r="D4383" t="s">
        <v>127396</v>
      </c>
      <c r="E4383" t="str">
        <f t="shared" si="68"/>
        <v>564345 - ACT MEDITERRANEE AIX EN PROVENCE</v>
      </c>
      <c r="F4383" t="s">
        <v>1817</v>
      </c>
      <c r="G4383" t="s">
        <v>127395</v>
      </c>
      <c r="H4383" t="s">
        <v>127394</v>
      </c>
      <c r="I4383" t="s">
        <v>596</v>
      </c>
      <c r="J4383" t="s">
        <v>127393</v>
      </c>
      <c r="K4383" t="s">
        <v>208</v>
      </c>
      <c r="L4383" t="s">
        <v>127392</v>
      </c>
      <c r="N4383" t="s">
        <v>208</v>
      </c>
      <c r="O4383" t="s">
        <v>476</v>
      </c>
      <c r="P4383" t="s">
        <v>476</v>
      </c>
    </row>
    <row r="4384" spans="1:16">
      <c r="A4384" s="484" t="s">
        <v>54943</v>
      </c>
      <c r="B4384" s="485" t="s">
        <v>54942</v>
      </c>
      <c r="C4384" t="s">
        <v>54941</v>
      </c>
      <c r="D4384" t="s">
        <v>54940</v>
      </c>
      <c r="E4384" t="str">
        <f t="shared" si="68"/>
        <v>451393 - IDES</v>
      </c>
      <c r="F4384" t="s">
        <v>5346</v>
      </c>
      <c r="G4384" t="s">
        <v>54939</v>
      </c>
      <c r="I4384" t="s">
        <v>54938</v>
      </c>
      <c r="J4384" t="s">
        <v>54937</v>
      </c>
      <c r="K4384" t="s">
        <v>54936</v>
      </c>
      <c r="L4384" t="s">
        <v>54935</v>
      </c>
      <c r="N4384" t="s">
        <v>208</v>
      </c>
      <c r="O4384" t="s">
        <v>476</v>
      </c>
      <c r="P4384" t="s">
        <v>476</v>
      </c>
    </row>
    <row r="4385" spans="1:16">
      <c r="A4385" s="484" t="s">
        <v>98755</v>
      </c>
      <c r="B4385" s="485" t="s">
        <v>98754</v>
      </c>
      <c r="C4385" t="s">
        <v>98753</v>
      </c>
      <c r="D4385" t="s">
        <v>98752</v>
      </c>
      <c r="E4385" t="str">
        <f t="shared" si="68"/>
        <v>571659 - CESR 35 MONTGERMONT</v>
      </c>
      <c r="F4385" t="s">
        <v>15198</v>
      </c>
      <c r="G4385" t="s">
        <v>85360</v>
      </c>
      <c r="I4385" t="s">
        <v>60343</v>
      </c>
      <c r="J4385" t="s">
        <v>98751</v>
      </c>
      <c r="K4385" t="s">
        <v>208</v>
      </c>
      <c r="L4385" t="s">
        <v>98750</v>
      </c>
      <c r="N4385" t="s">
        <v>208</v>
      </c>
      <c r="O4385" t="s">
        <v>476</v>
      </c>
      <c r="P4385" t="s">
        <v>476</v>
      </c>
    </row>
    <row r="4386" spans="1:16">
      <c r="A4386" s="484" t="s">
        <v>120822</v>
      </c>
      <c r="B4386" s="485" t="s">
        <v>120821</v>
      </c>
      <c r="C4386" t="s">
        <v>120820</v>
      </c>
      <c r="D4386" t="s">
        <v>120820</v>
      </c>
      <c r="E4386" t="str">
        <f t="shared" si="68"/>
        <v>598410 - ASSOCIATION LA CLE</v>
      </c>
      <c r="F4386" t="s">
        <v>2572</v>
      </c>
      <c r="G4386" t="s">
        <v>82760</v>
      </c>
      <c r="I4386" t="s">
        <v>4645</v>
      </c>
      <c r="J4386" t="s">
        <v>120819</v>
      </c>
      <c r="K4386" t="s">
        <v>208</v>
      </c>
      <c r="L4386" t="s">
        <v>120818</v>
      </c>
      <c r="N4386" t="s">
        <v>208</v>
      </c>
      <c r="O4386" t="s">
        <v>476</v>
      </c>
      <c r="P4386" t="s">
        <v>476</v>
      </c>
    </row>
    <row r="4387" spans="1:16">
      <c r="A4387" s="484" t="s">
        <v>123607</v>
      </c>
      <c r="B4387" s="485" t="s">
        <v>123606</v>
      </c>
      <c r="C4387" t="s">
        <v>123605</v>
      </c>
      <c r="D4387" t="s">
        <v>123604</v>
      </c>
      <c r="E4387" t="str">
        <f t="shared" si="68"/>
        <v>570813 - ADFOC CHAMBERY</v>
      </c>
      <c r="F4387" t="s">
        <v>831</v>
      </c>
      <c r="G4387" t="s">
        <v>123603</v>
      </c>
      <c r="I4387" t="s">
        <v>5210</v>
      </c>
      <c r="J4387" t="s">
        <v>123602</v>
      </c>
      <c r="K4387" t="s">
        <v>208</v>
      </c>
      <c r="L4387" t="s">
        <v>123601</v>
      </c>
      <c r="N4387" t="s">
        <v>208</v>
      </c>
      <c r="O4387" t="s">
        <v>476</v>
      </c>
      <c r="P4387" t="s">
        <v>476</v>
      </c>
    </row>
    <row r="4388" spans="1:16">
      <c r="A4388" s="484" t="s">
        <v>15649</v>
      </c>
      <c r="B4388" s="485" t="s">
        <v>15648</v>
      </c>
      <c r="C4388" t="s">
        <v>15647</v>
      </c>
      <c r="D4388" t="s">
        <v>15647</v>
      </c>
      <c r="E4388" t="str">
        <f t="shared" si="68"/>
        <v>667377 - SOCIETE EIKOS CONCEPTS</v>
      </c>
      <c r="F4388" t="s">
        <v>15646</v>
      </c>
      <c r="G4388" t="s">
        <v>15645</v>
      </c>
      <c r="H4388" t="s">
        <v>15644</v>
      </c>
      <c r="I4388" t="s">
        <v>15643</v>
      </c>
      <c r="J4388" t="s">
        <v>15642</v>
      </c>
      <c r="K4388" t="s">
        <v>208</v>
      </c>
      <c r="L4388" t="s">
        <v>15641</v>
      </c>
      <c r="N4388" t="s">
        <v>208</v>
      </c>
      <c r="O4388" t="s">
        <v>476</v>
      </c>
      <c r="P4388" t="s">
        <v>476</v>
      </c>
    </row>
    <row r="4389" spans="1:16">
      <c r="A4389" s="484" t="s">
        <v>117397</v>
      </c>
      <c r="B4389" s="485" t="s">
        <v>117396</v>
      </c>
      <c r="C4389" t="s">
        <v>117395</v>
      </c>
      <c r="D4389" t="s">
        <v>117395</v>
      </c>
      <c r="E4389" t="str">
        <f t="shared" si="68"/>
        <v>651746 - ATORM</v>
      </c>
      <c r="F4389" t="s">
        <v>2097</v>
      </c>
      <c r="G4389" t="s">
        <v>117394</v>
      </c>
      <c r="I4389" t="s">
        <v>1837</v>
      </c>
      <c r="J4389" t="s">
        <v>117393</v>
      </c>
      <c r="K4389" t="s">
        <v>208</v>
      </c>
      <c r="L4389" t="s">
        <v>117392</v>
      </c>
      <c r="N4389" t="s">
        <v>208</v>
      </c>
      <c r="O4389" t="s">
        <v>476</v>
      </c>
      <c r="P4389" t="s">
        <v>476</v>
      </c>
    </row>
    <row r="4390" spans="1:16">
      <c r="A4390" s="484" t="s">
        <v>114042</v>
      </c>
      <c r="B4390" s="485" t="s">
        <v>114041</v>
      </c>
      <c r="C4390" t="s">
        <v>114040</v>
      </c>
      <c r="D4390" t="s">
        <v>114040</v>
      </c>
      <c r="E4390" t="str">
        <f t="shared" si="68"/>
        <v>598197 - BERNARD FABIENNE ANNICK GABRIELLE -  FB CONSEIL</v>
      </c>
      <c r="F4390" t="s">
        <v>2524</v>
      </c>
      <c r="G4390" t="s">
        <v>114039</v>
      </c>
      <c r="I4390" t="s">
        <v>1656</v>
      </c>
      <c r="J4390" t="s">
        <v>114038</v>
      </c>
      <c r="K4390" t="s">
        <v>208</v>
      </c>
      <c r="L4390" t="s">
        <v>114037</v>
      </c>
      <c r="N4390" t="s">
        <v>208</v>
      </c>
      <c r="O4390" t="s">
        <v>476</v>
      </c>
      <c r="P4390" t="s">
        <v>476</v>
      </c>
    </row>
    <row r="4391" spans="1:16">
      <c r="A4391" s="484" t="s">
        <v>43798</v>
      </c>
      <c r="B4391" s="485" t="s">
        <v>43797</v>
      </c>
      <c r="C4391" t="s">
        <v>43796</v>
      </c>
      <c r="D4391" t="s">
        <v>43795</v>
      </c>
      <c r="E4391" t="str">
        <f t="shared" si="68"/>
        <v>303586 - ACB</v>
      </c>
      <c r="F4391" t="s">
        <v>15198</v>
      </c>
      <c r="G4391" t="s">
        <v>43794</v>
      </c>
      <c r="I4391" t="s">
        <v>626</v>
      </c>
      <c r="J4391" t="s">
        <v>43793</v>
      </c>
      <c r="K4391" t="s">
        <v>208</v>
      </c>
      <c r="L4391" t="s">
        <v>43792</v>
      </c>
      <c r="N4391" t="s">
        <v>208</v>
      </c>
      <c r="O4391" t="s">
        <v>476</v>
      </c>
      <c r="P4391" t="s">
        <v>476</v>
      </c>
    </row>
    <row r="4392" spans="1:16">
      <c r="A4392" s="484" t="s">
        <v>80373</v>
      </c>
      <c r="B4392" s="485" t="s">
        <v>80372</v>
      </c>
      <c r="C4392" t="s">
        <v>80371</v>
      </c>
      <c r="D4392" t="s">
        <v>80371</v>
      </c>
      <c r="E4392" t="str">
        <f t="shared" si="68"/>
        <v>506680 - ELYSEES LANGUES</v>
      </c>
      <c r="F4392" t="s">
        <v>3131</v>
      </c>
      <c r="G4392" t="s">
        <v>80370</v>
      </c>
      <c r="I4392" t="s">
        <v>820</v>
      </c>
      <c r="J4392" t="s">
        <v>80369</v>
      </c>
      <c r="K4392" t="s">
        <v>208</v>
      </c>
      <c r="L4392" t="s">
        <v>80368</v>
      </c>
      <c r="N4392" t="s">
        <v>208</v>
      </c>
      <c r="O4392" t="s">
        <v>476</v>
      </c>
      <c r="P4392" t="s">
        <v>476</v>
      </c>
    </row>
    <row r="4393" spans="1:16">
      <c r="A4393" s="484" t="s">
        <v>47836</v>
      </c>
      <c r="B4393" s="485" t="s">
        <v>47835</v>
      </c>
      <c r="C4393" t="s">
        <v>47834</v>
      </c>
      <c r="D4393" t="s">
        <v>47833</v>
      </c>
      <c r="E4393" t="str">
        <f t="shared" si="68"/>
        <v>677838 - KOESIO AURA VALENCE</v>
      </c>
      <c r="F4393" t="s">
        <v>938</v>
      </c>
      <c r="G4393" t="s">
        <v>47832</v>
      </c>
      <c r="H4393" t="s">
        <v>47831</v>
      </c>
      <c r="I4393" t="s">
        <v>966</v>
      </c>
      <c r="J4393" t="s">
        <v>47830</v>
      </c>
      <c r="K4393" t="s">
        <v>208</v>
      </c>
      <c r="L4393" t="s">
        <v>47829</v>
      </c>
      <c r="N4393" t="s">
        <v>208</v>
      </c>
      <c r="O4393" t="s">
        <v>476</v>
      </c>
      <c r="P4393" t="s">
        <v>476</v>
      </c>
    </row>
    <row r="4394" spans="1:16">
      <c r="A4394" s="484" t="s">
        <v>94740</v>
      </c>
      <c r="B4394" s="485" t="s">
        <v>94739</v>
      </c>
      <c r="C4394" t="s">
        <v>94738</v>
      </c>
      <c r="D4394" t="s">
        <v>94737</v>
      </c>
      <c r="E4394" t="str">
        <f t="shared" si="68"/>
        <v>507374 - COLAS PHILIPPE</v>
      </c>
      <c r="F4394" t="s">
        <v>1618</v>
      </c>
      <c r="G4394" t="s">
        <v>94736</v>
      </c>
      <c r="H4394" t="s">
        <v>54012</v>
      </c>
      <c r="I4394" t="s">
        <v>7891</v>
      </c>
      <c r="J4394" t="s">
        <v>94735</v>
      </c>
      <c r="K4394" t="s">
        <v>208</v>
      </c>
      <c r="L4394" t="s">
        <v>94734</v>
      </c>
      <c r="N4394" t="s">
        <v>208</v>
      </c>
      <c r="O4394" t="s">
        <v>476</v>
      </c>
      <c r="P4394" t="s">
        <v>476</v>
      </c>
    </row>
    <row r="4395" spans="1:16">
      <c r="A4395" s="484" t="s">
        <v>85883</v>
      </c>
      <c r="B4395" s="485" t="s">
        <v>85882</v>
      </c>
      <c r="C4395" t="s">
        <v>85881</v>
      </c>
      <c r="D4395" t="s">
        <v>85880</v>
      </c>
      <c r="E4395" t="str">
        <f t="shared" si="68"/>
        <v>515462 - DUCOURNEAU JEAN</v>
      </c>
      <c r="F4395" t="s">
        <v>7547</v>
      </c>
      <c r="G4395" t="s">
        <v>85879</v>
      </c>
      <c r="I4395" t="s">
        <v>749</v>
      </c>
      <c r="K4395" t="s">
        <v>208</v>
      </c>
      <c r="L4395" t="s">
        <v>85878</v>
      </c>
      <c r="N4395" t="s">
        <v>208</v>
      </c>
      <c r="O4395" t="s">
        <v>476</v>
      </c>
      <c r="P4395" t="s">
        <v>476</v>
      </c>
    </row>
    <row r="4396" spans="1:16">
      <c r="A4396" s="484" t="s">
        <v>19905</v>
      </c>
      <c r="B4396" s="485" t="s">
        <v>19904</v>
      </c>
      <c r="C4396" t="s">
        <v>19903</v>
      </c>
      <c r="D4396" t="s">
        <v>19902</v>
      </c>
      <c r="E4396" t="str">
        <f t="shared" si="68"/>
        <v>148120 - ECF ROUDAUT</v>
      </c>
      <c r="F4396" t="s">
        <v>19901</v>
      </c>
      <c r="G4396" t="s">
        <v>19900</v>
      </c>
      <c r="I4396" t="s">
        <v>1228</v>
      </c>
      <c r="J4396" t="s">
        <v>19899</v>
      </c>
      <c r="K4396" t="s">
        <v>208</v>
      </c>
      <c r="L4396" t="s">
        <v>19898</v>
      </c>
      <c r="N4396" t="s">
        <v>208</v>
      </c>
      <c r="O4396" t="s">
        <v>476</v>
      </c>
      <c r="P4396" t="s">
        <v>476</v>
      </c>
    </row>
    <row r="4397" spans="1:16">
      <c r="A4397" s="484" t="s">
        <v>22383</v>
      </c>
      <c r="B4397" s="485" t="s">
        <v>22382</v>
      </c>
      <c r="C4397" t="s">
        <v>22381</v>
      </c>
      <c r="D4397" t="s">
        <v>22381</v>
      </c>
      <c r="E4397" t="str">
        <f t="shared" si="68"/>
        <v>580855 - RESOPHARMA S.A</v>
      </c>
      <c r="F4397" t="s">
        <v>18681</v>
      </c>
      <c r="G4397" t="s">
        <v>22380</v>
      </c>
      <c r="I4397" t="s">
        <v>7309</v>
      </c>
      <c r="J4397" t="s">
        <v>22379</v>
      </c>
      <c r="K4397" t="s">
        <v>208</v>
      </c>
      <c r="L4397" t="s">
        <v>22378</v>
      </c>
      <c r="N4397" t="s">
        <v>208</v>
      </c>
      <c r="O4397" t="s">
        <v>476</v>
      </c>
      <c r="P4397" t="s">
        <v>476</v>
      </c>
    </row>
    <row r="4398" spans="1:16">
      <c r="A4398" s="484" t="s">
        <v>106727</v>
      </c>
      <c r="B4398" s="485" t="s">
        <v>106726</v>
      </c>
      <c r="C4398" t="s">
        <v>106725</v>
      </c>
      <c r="D4398" t="s">
        <v>106724</v>
      </c>
      <c r="E4398" t="str">
        <f t="shared" si="68"/>
        <v>552641 - CMFM</v>
      </c>
      <c r="F4398" t="s">
        <v>7547</v>
      </c>
      <c r="G4398" t="s">
        <v>106723</v>
      </c>
      <c r="I4398" t="s">
        <v>626</v>
      </c>
      <c r="J4398" t="s">
        <v>106722</v>
      </c>
      <c r="K4398" t="s">
        <v>208</v>
      </c>
      <c r="L4398" t="s">
        <v>106721</v>
      </c>
      <c r="N4398" t="s">
        <v>208</v>
      </c>
      <c r="O4398" t="s">
        <v>476</v>
      </c>
      <c r="P4398" t="s">
        <v>476</v>
      </c>
    </row>
    <row r="4399" spans="1:16">
      <c r="A4399" s="484" t="s">
        <v>120456</v>
      </c>
      <c r="B4399" s="485" t="s">
        <v>120455</v>
      </c>
      <c r="C4399" t="s">
        <v>120454</v>
      </c>
      <c r="D4399" t="s">
        <v>120453</v>
      </c>
      <c r="E4399" t="str">
        <f t="shared" si="68"/>
        <v>224558 - AMONTS</v>
      </c>
      <c r="F4399" t="s">
        <v>2704</v>
      </c>
      <c r="G4399" t="s">
        <v>120452</v>
      </c>
      <c r="I4399" t="s">
        <v>1542</v>
      </c>
      <c r="J4399" t="s">
        <v>120451</v>
      </c>
      <c r="K4399" t="s">
        <v>208</v>
      </c>
      <c r="L4399" t="s">
        <v>120450</v>
      </c>
      <c r="N4399" t="s">
        <v>208</v>
      </c>
      <c r="O4399" t="s">
        <v>476</v>
      </c>
      <c r="P4399" t="s">
        <v>476</v>
      </c>
    </row>
    <row r="4400" spans="1:16">
      <c r="A4400" s="484" t="s">
        <v>87484</v>
      </c>
      <c r="B4400" s="485" t="s">
        <v>87483</v>
      </c>
      <c r="C4400" t="s">
        <v>87482</v>
      </c>
      <c r="D4400" t="s">
        <v>87482</v>
      </c>
      <c r="E4400" t="str">
        <f t="shared" si="68"/>
        <v>453924 - DEVENIR EN VERMANDOIS</v>
      </c>
      <c r="F4400" t="s">
        <v>3834</v>
      </c>
      <c r="G4400" t="s">
        <v>87481</v>
      </c>
      <c r="I4400" t="s">
        <v>79567</v>
      </c>
      <c r="J4400" t="s">
        <v>87480</v>
      </c>
      <c r="K4400" t="s">
        <v>208</v>
      </c>
      <c r="L4400" t="s">
        <v>87479</v>
      </c>
      <c r="N4400" t="s">
        <v>208</v>
      </c>
      <c r="O4400" t="s">
        <v>476</v>
      </c>
      <c r="P4400" t="s">
        <v>476</v>
      </c>
    </row>
    <row r="4401" spans="1:16">
      <c r="A4401" s="484" t="s">
        <v>52418</v>
      </c>
      <c r="B4401" s="485" t="s">
        <v>52417</v>
      </c>
      <c r="C4401" t="s">
        <v>52416</v>
      </c>
      <c r="D4401" t="s">
        <v>52415</v>
      </c>
      <c r="E4401" t="str">
        <f t="shared" si="68"/>
        <v>423014 - ISTP</v>
      </c>
      <c r="F4401" t="s">
        <v>8302</v>
      </c>
      <c r="G4401" t="s">
        <v>52414</v>
      </c>
      <c r="H4401" t="s">
        <v>52413</v>
      </c>
      <c r="I4401" t="s">
        <v>959</v>
      </c>
      <c r="J4401" t="s">
        <v>52412</v>
      </c>
      <c r="K4401" t="s">
        <v>208</v>
      </c>
      <c r="L4401" t="s">
        <v>52411</v>
      </c>
      <c r="N4401" t="s">
        <v>207</v>
      </c>
      <c r="O4401" t="s">
        <v>476</v>
      </c>
      <c r="P4401" t="s">
        <v>476</v>
      </c>
    </row>
    <row r="4402" spans="1:16">
      <c r="A4402" s="484" t="s">
        <v>76605</v>
      </c>
      <c r="B4402" s="485" t="s">
        <v>76604</v>
      </c>
      <c r="C4402" t="s">
        <v>76603</v>
      </c>
      <c r="D4402" t="s">
        <v>76603</v>
      </c>
      <c r="E4402" t="str">
        <f t="shared" si="68"/>
        <v>325545 - EURO SYMBIOSE</v>
      </c>
      <c r="G4402" t="s">
        <v>76602</v>
      </c>
      <c r="H4402" t="s">
        <v>76601</v>
      </c>
      <c r="I4402" t="s">
        <v>11163</v>
      </c>
      <c r="J4402" t="s">
        <v>76600</v>
      </c>
      <c r="K4402" t="s">
        <v>208</v>
      </c>
      <c r="L4402" t="s">
        <v>76599</v>
      </c>
      <c r="N4402" t="s">
        <v>208</v>
      </c>
      <c r="O4402" t="s">
        <v>476</v>
      </c>
      <c r="P4402" t="s">
        <v>476</v>
      </c>
    </row>
    <row r="4403" spans="1:16">
      <c r="A4403" s="484" t="s">
        <v>78268</v>
      </c>
      <c r="B4403" s="485" t="s">
        <v>78267</v>
      </c>
      <c r="C4403" t="s">
        <v>78259</v>
      </c>
      <c r="D4403" t="s">
        <v>78259</v>
      </c>
      <c r="E4403" t="str">
        <f t="shared" si="68"/>
        <v>490398 - ESPACE FORMATION</v>
      </c>
      <c r="F4403" t="s">
        <v>1513</v>
      </c>
      <c r="G4403" t="s">
        <v>78266</v>
      </c>
      <c r="I4403" t="s">
        <v>78265</v>
      </c>
      <c r="J4403" t="s">
        <v>78264</v>
      </c>
      <c r="K4403" t="s">
        <v>208</v>
      </c>
      <c r="L4403" t="s">
        <v>78263</v>
      </c>
      <c r="N4403" t="s">
        <v>208</v>
      </c>
      <c r="O4403" t="s">
        <v>476</v>
      </c>
      <c r="P4403" t="s">
        <v>476</v>
      </c>
    </row>
    <row r="4404" spans="1:16">
      <c r="A4404" s="484" t="s">
        <v>54119</v>
      </c>
      <c r="B4404" s="485" t="s">
        <v>54118</v>
      </c>
      <c r="C4404" t="s">
        <v>54117</v>
      </c>
      <c r="D4404" t="s">
        <v>54116</v>
      </c>
      <c r="E4404" t="str">
        <f t="shared" si="68"/>
        <v>484490 - IFIR</v>
      </c>
      <c r="F4404" t="s">
        <v>4215</v>
      </c>
      <c r="G4404" t="s">
        <v>54115</v>
      </c>
      <c r="H4404" t="s">
        <v>14995</v>
      </c>
      <c r="I4404" t="s">
        <v>21660</v>
      </c>
      <c r="J4404" t="s">
        <v>54114</v>
      </c>
      <c r="K4404" t="s">
        <v>208</v>
      </c>
      <c r="L4404" t="s">
        <v>54113</v>
      </c>
      <c r="N4404" t="s">
        <v>207</v>
      </c>
      <c r="O4404" t="s">
        <v>476</v>
      </c>
      <c r="P4404" t="s">
        <v>476</v>
      </c>
    </row>
    <row r="4405" spans="1:16">
      <c r="A4405" s="484" t="s">
        <v>62440</v>
      </c>
      <c r="B4405" s="485" t="s">
        <v>62439</v>
      </c>
      <c r="C4405" t="s">
        <v>62438</v>
      </c>
      <c r="D4405" t="s">
        <v>62438</v>
      </c>
      <c r="E4405" t="str">
        <f t="shared" si="68"/>
        <v>509371 - HANDI CAP EMPLOI 27</v>
      </c>
      <c r="F4405" t="s">
        <v>18716</v>
      </c>
      <c r="G4405" t="s">
        <v>34814</v>
      </c>
      <c r="I4405" t="s">
        <v>7856</v>
      </c>
      <c r="J4405" t="s">
        <v>62437</v>
      </c>
      <c r="K4405" t="s">
        <v>208</v>
      </c>
      <c r="L4405" t="s">
        <v>62436</v>
      </c>
      <c r="N4405" t="s">
        <v>208</v>
      </c>
      <c r="O4405" t="s">
        <v>476</v>
      </c>
      <c r="P4405" t="s">
        <v>476</v>
      </c>
    </row>
    <row r="4406" spans="1:16">
      <c r="A4406" s="484" t="s">
        <v>46807</v>
      </c>
      <c r="B4406" s="485" t="s">
        <v>46806</v>
      </c>
      <c r="C4406" t="s">
        <v>46805</v>
      </c>
      <c r="D4406" t="s">
        <v>46805</v>
      </c>
      <c r="E4406" t="str">
        <f t="shared" si="68"/>
        <v>167903 - LA PREVENTION ROUTIERE FORMATION</v>
      </c>
      <c r="F4406" t="s">
        <v>7380</v>
      </c>
      <c r="G4406" t="s">
        <v>46804</v>
      </c>
      <c r="I4406" t="s">
        <v>13262</v>
      </c>
      <c r="J4406" t="s">
        <v>46803</v>
      </c>
      <c r="K4406" t="s">
        <v>208</v>
      </c>
      <c r="L4406" t="s">
        <v>46802</v>
      </c>
      <c r="N4406" t="s">
        <v>208</v>
      </c>
      <c r="O4406" t="s">
        <v>476</v>
      </c>
      <c r="P4406" t="s">
        <v>476</v>
      </c>
    </row>
    <row r="4407" spans="1:16">
      <c r="A4407" s="484" t="s">
        <v>25850</v>
      </c>
      <c r="B4407" s="485" t="s">
        <v>25849</v>
      </c>
      <c r="C4407" t="s">
        <v>25848</v>
      </c>
      <c r="D4407" t="s">
        <v>25848</v>
      </c>
      <c r="E4407" t="str">
        <f t="shared" si="68"/>
        <v>484374 - PROFESSION SPORT 25</v>
      </c>
      <c r="F4407" t="s">
        <v>3131</v>
      </c>
      <c r="G4407" t="s">
        <v>25847</v>
      </c>
      <c r="H4407" t="s">
        <v>25846</v>
      </c>
      <c r="I4407" t="s">
        <v>2666</v>
      </c>
      <c r="J4407" t="s">
        <v>25845</v>
      </c>
      <c r="K4407" t="s">
        <v>208</v>
      </c>
      <c r="L4407" t="s">
        <v>25844</v>
      </c>
      <c r="N4407" t="s">
        <v>208</v>
      </c>
      <c r="O4407" t="s">
        <v>476</v>
      </c>
      <c r="P4407" t="s">
        <v>476</v>
      </c>
    </row>
    <row r="4408" spans="1:16">
      <c r="A4408" s="484" t="s">
        <v>57008</v>
      </c>
      <c r="B4408" s="485" t="s">
        <v>57007</v>
      </c>
      <c r="C4408" t="s">
        <v>57006</v>
      </c>
      <c r="D4408" t="s">
        <v>57005</v>
      </c>
      <c r="E4408" t="str">
        <f t="shared" si="68"/>
        <v>206957 - ICN</v>
      </c>
      <c r="F4408" t="s">
        <v>32622</v>
      </c>
      <c r="G4408" t="s">
        <v>57004</v>
      </c>
      <c r="I4408" t="s">
        <v>2900</v>
      </c>
      <c r="J4408" t="s">
        <v>57003</v>
      </c>
      <c r="K4408" t="s">
        <v>208</v>
      </c>
      <c r="L4408" t="s">
        <v>57002</v>
      </c>
      <c r="N4408" t="s">
        <v>207</v>
      </c>
      <c r="O4408" t="s">
        <v>476</v>
      </c>
      <c r="P4408" t="s">
        <v>476</v>
      </c>
    </row>
    <row r="4409" spans="1:16">
      <c r="A4409" s="484" t="s">
        <v>69755</v>
      </c>
      <c r="B4409" s="485" t="s">
        <v>69754</v>
      </c>
      <c r="C4409" t="s">
        <v>69753</v>
      </c>
      <c r="D4409" t="s">
        <v>69752</v>
      </c>
      <c r="E4409" t="str">
        <f t="shared" si="68"/>
        <v>114455 - F2R</v>
      </c>
      <c r="F4409" t="s">
        <v>6006</v>
      </c>
      <c r="G4409" t="s">
        <v>69751</v>
      </c>
      <c r="I4409" t="s">
        <v>69750</v>
      </c>
      <c r="J4409" t="s">
        <v>69749</v>
      </c>
      <c r="K4409" t="s">
        <v>208</v>
      </c>
      <c r="L4409" t="s">
        <v>69748</v>
      </c>
      <c r="N4409" t="s">
        <v>208</v>
      </c>
      <c r="O4409" t="s">
        <v>476</v>
      </c>
      <c r="P4409" t="s">
        <v>476</v>
      </c>
    </row>
    <row r="4410" spans="1:16">
      <c r="A4410" s="484" t="s">
        <v>95582</v>
      </c>
      <c r="B4410" s="485" t="s">
        <v>95581</v>
      </c>
      <c r="C4410" t="s">
        <v>95580</v>
      </c>
      <c r="D4410" t="s">
        <v>95579</v>
      </c>
      <c r="E4410" t="str">
        <f t="shared" si="68"/>
        <v>628281 - CLEYMANS THIERRY</v>
      </c>
      <c r="F4410" t="s">
        <v>20663</v>
      </c>
      <c r="G4410" t="s">
        <v>95578</v>
      </c>
      <c r="I4410" t="s">
        <v>95577</v>
      </c>
      <c r="K4410" t="s">
        <v>208</v>
      </c>
      <c r="L4410" t="s">
        <v>95576</v>
      </c>
      <c r="N4410" t="s">
        <v>208</v>
      </c>
      <c r="O4410" t="s">
        <v>476</v>
      </c>
      <c r="P4410" t="s">
        <v>476</v>
      </c>
    </row>
    <row r="4411" spans="1:16">
      <c r="A4411" s="484" t="s">
        <v>11262</v>
      </c>
      <c r="B4411" s="485" t="s">
        <v>11261</v>
      </c>
      <c r="C4411" t="s">
        <v>11260</v>
      </c>
      <c r="D4411" t="s">
        <v>11260</v>
      </c>
      <c r="E4411" t="str">
        <f t="shared" si="68"/>
        <v>537433 - TALON SYLVIE</v>
      </c>
      <c r="F4411" t="s">
        <v>4574</v>
      </c>
      <c r="G4411" t="s">
        <v>11259</v>
      </c>
      <c r="H4411" t="s">
        <v>11258</v>
      </c>
      <c r="I4411" t="s">
        <v>11257</v>
      </c>
      <c r="J4411" t="s">
        <v>11256</v>
      </c>
      <c r="K4411" t="s">
        <v>208</v>
      </c>
      <c r="L4411" t="s">
        <v>11255</v>
      </c>
      <c r="N4411" t="s">
        <v>208</v>
      </c>
      <c r="O4411" t="s">
        <v>476</v>
      </c>
      <c r="P4411" t="s">
        <v>476</v>
      </c>
    </row>
    <row r="4412" spans="1:16">
      <c r="A4412" s="484" t="s">
        <v>107523</v>
      </c>
      <c r="B4412" s="485" t="s">
        <v>107522</v>
      </c>
      <c r="C4412" t="s">
        <v>107521</v>
      </c>
      <c r="D4412" t="s">
        <v>486</v>
      </c>
      <c r="E4412" t="str">
        <f t="shared" si="68"/>
        <v>135203 - CEFIRA</v>
      </c>
      <c r="F4412" t="s">
        <v>3939</v>
      </c>
      <c r="G4412" t="s">
        <v>107520</v>
      </c>
      <c r="I4412" t="s">
        <v>1406</v>
      </c>
      <c r="J4412" t="s">
        <v>107519</v>
      </c>
      <c r="K4412" t="s">
        <v>208</v>
      </c>
      <c r="L4412" t="s">
        <v>107518</v>
      </c>
      <c r="N4412" t="s">
        <v>208</v>
      </c>
      <c r="O4412" t="s">
        <v>476</v>
      </c>
      <c r="P4412" t="s">
        <v>476</v>
      </c>
    </row>
    <row r="4413" spans="1:16">
      <c r="A4413" s="484" t="s">
        <v>92971</v>
      </c>
      <c r="B4413" s="485" t="s">
        <v>92970</v>
      </c>
      <c r="C4413" t="s">
        <v>92969</v>
      </c>
      <c r="D4413" t="s">
        <v>92969</v>
      </c>
      <c r="E4413" t="str">
        <f t="shared" si="68"/>
        <v>502145 - COMPAGNIE PEPI MORENA</v>
      </c>
      <c r="F4413" t="s">
        <v>25488</v>
      </c>
      <c r="G4413" t="s">
        <v>92968</v>
      </c>
      <c r="I4413" t="s">
        <v>1542</v>
      </c>
      <c r="J4413" t="s">
        <v>92967</v>
      </c>
      <c r="K4413" t="s">
        <v>208</v>
      </c>
      <c r="L4413" t="s">
        <v>92966</v>
      </c>
      <c r="N4413" t="s">
        <v>208</v>
      </c>
      <c r="O4413" t="s">
        <v>476</v>
      </c>
      <c r="P4413" t="s">
        <v>476</v>
      </c>
    </row>
    <row r="4414" spans="1:16">
      <c r="A4414" s="484" t="s">
        <v>52832</v>
      </c>
      <c r="B4414" s="485" t="s">
        <v>52831</v>
      </c>
      <c r="C4414" t="s">
        <v>52830</v>
      </c>
      <c r="D4414" t="s">
        <v>52829</v>
      </c>
      <c r="E4414" t="str">
        <f t="shared" si="68"/>
        <v>22354 - IRTS DE CHAMPAGNE ARDENNE</v>
      </c>
      <c r="F4414" t="s">
        <v>12028</v>
      </c>
      <c r="G4414" t="s">
        <v>52828</v>
      </c>
      <c r="I4414" t="s">
        <v>5789</v>
      </c>
      <c r="J4414" t="s">
        <v>50264</v>
      </c>
      <c r="K4414" t="s">
        <v>208</v>
      </c>
      <c r="L4414" t="s">
        <v>52827</v>
      </c>
      <c r="N4414" t="s">
        <v>207</v>
      </c>
      <c r="O4414" t="s">
        <v>476</v>
      </c>
      <c r="P4414" t="s">
        <v>476</v>
      </c>
    </row>
    <row r="4415" spans="1:16">
      <c r="A4415" s="484" t="s">
        <v>106553</v>
      </c>
      <c r="B4415" s="485" t="s">
        <v>106552</v>
      </c>
      <c r="C4415" t="s">
        <v>106551</v>
      </c>
      <c r="D4415" t="s">
        <v>106550</v>
      </c>
      <c r="E4415" t="str">
        <f t="shared" si="68"/>
        <v>160015 - CREFOPS</v>
      </c>
      <c r="F4415" t="s">
        <v>34979</v>
      </c>
      <c r="G4415" t="s">
        <v>106549</v>
      </c>
      <c r="I4415" t="s">
        <v>9554</v>
      </c>
      <c r="J4415" t="s">
        <v>106548</v>
      </c>
      <c r="K4415" t="s">
        <v>208</v>
      </c>
      <c r="L4415" t="s">
        <v>106547</v>
      </c>
      <c r="N4415" t="s">
        <v>208</v>
      </c>
      <c r="O4415" t="s">
        <v>476</v>
      </c>
      <c r="P4415" t="s">
        <v>476</v>
      </c>
    </row>
    <row r="4416" spans="1:16">
      <c r="A4416" s="484" t="s">
        <v>96517</v>
      </c>
      <c r="B4416" s="485" t="s">
        <v>96516</v>
      </c>
      <c r="C4416" t="s">
        <v>96515</v>
      </c>
      <c r="D4416" t="s">
        <v>96515</v>
      </c>
      <c r="E4416" t="str">
        <f t="shared" si="68"/>
        <v>337146 - CHAUTEMPS CHRISTINE</v>
      </c>
      <c r="F4416" t="s">
        <v>1328</v>
      </c>
      <c r="G4416" t="s">
        <v>96514</v>
      </c>
      <c r="I4416" t="s">
        <v>10418</v>
      </c>
      <c r="J4416" t="s">
        <v>96513</v>
      </c>
      <c r="K4416" t="s">
        <v>208</v>
      </c>
      <c r="L4416" t="s">
        <v>96512</v>
      </c>
      <c r="N4416" t="s">
        <v>208</v>
      </c>
      <c r="O4416" t="s">
        <v>476</v>
      </c>
      <c r="P4416" t="s">
        <v>476</v>
      </c>
    </row>
    <row r="4417" spans="1:16">
      <c r="A4417" s="484" t="s">
        <v>105194</v>
      </c>
      <c r="B4417" s="485" t="s">
        <v>105193</v>
      </c>
      <c r="C4417" t="s">
        <v>105192</v>
      </c>
      <c r="D4417" t="s">
        <v>105191</v>
      </c>
      <c r="E4417" t="str">
        <f t="shared" si="68"/>
        <v>462457 - CFA PHARMACIE DE TROYES</v>
      </c>
      <c r="F4417" t="s">
        <v>2361</v>
      </c>
      <c r="G4417" t="s">
        <v>105190</v>
      </c>
      <c r="I4417" t="s">
        <v>1312</v>
      </c>
      <c r="K4417" t="s">
        <v>105189</v>
      </c>
      <c r="L4417" t="s">
        <v>105188</v>
      </c>
      <c r="N4417" t="s">
        <v>208</v>
      </c>
      <c r="O4417" t="s">
        <v>476</v>
      </c>
      <c r="P4417" t="s">
        <v>476</v>
      </c>
    </row>
    <row r="4418" spans="1:16">
      <c r="A4418" s="484" t="s">
        <v>76478</v>
      </c>
      <c r="B4418" s="485" t="s">
        <v>76477</v>
      </c>
      <c r="C4418" t="s">
        <v>76476</v>
      </c>
      <c r="D4418" t="s">
        <v>76475</v>
      </c>
      <c r="E4418" t="str">
        <f t="shared" ref="E4418:E4481" si="69">_xlfn.CONCAT(L4418," - ",D4418)</f>
        <v>495165 - EURONATURE PARIS</v>
      </c>
      <c r="F4418" t="s">
        <v>8720</v>
      </c>
      <c r="G4418" t="s">
        <v>76474</v>
      </c>
      <c r="I4418" t="s">
        <v>626</v>
      </c>
      <c r="J4418" t="s">
        <v>76473</v>
      </c>
      <c r="K4418" t="s">
        <v>208</v>
      </c>
      <c r="L4418" t="s">
        <v>76472</v>
      </c>
      <c r="N4418" t="s">
        <v>208</v>
      </c>
      <c r="O4418" t="s">
        <v>476</v>
      </c>
      <c r="P4418" t="s">
        <v>476</v>
      </c>
    </row>
    <row r="4419" spans="1:16">
      <c r="A4419" s="484" t="s">
        <v>49552</v>
      </c>
      <c r="B4419" s="485" t="s">
        <v>49551</v>
      </c>
      <c r="C4419" t="s">
        <v>49550</v>
      </c>
      <c r="D4419" t="s">
        <v>49549</v>
      </c>
      <c r="E4419" t="str">
        <f t="shared" si="69"/>
        <v>569197 - JAV</v>
      </c>
      <c r="F4419" t="s">
        <v>831</v>
      </c>
      <c r="G4419" t="s">
        <v>49548</v>
      </c>
      <c r="H4419" t="s">
        <v>49547</v>
      </c>
      <c r="I4419" t="s">
        <v>966</v>
      </c>
      <c r="J4419" t="s">
        <v>49546</v>
      </c>
      <c r="K4419" t="s">
        <v>208</v>
      </c>
      <c r="L4419" t="s">
        <v>49545</v>
      </c>
      <c r="N4419" t="s">
        <v>208</v>
      </c>
      <c r="O4419" t="s">
        <v>476</v>
      </c>
      <c r="P4419" t="s">
        <v>476</v>
      </c>
    </row>
    <row r="4420" spans="1:16">
      <c r="A4420" s="484" t="s">
        <v>88492</v>
      </c>
      <c r="B4420" s="485" t="s">
        <v>88491</v>
      </c>
      <c r="C4420" t="s">
        <v>88490</v>
      </c>
      <c r="D4420" t="s">
        <v>88490</v>
      </c>
      <c r="E4420" t="str">
        <f t="shared" si="69"/>
        <v>499432 - DEFI 83</v>
      </c>
      <c r="F4420" t="s">
        <v>5874</v>
      </c>
      <c r="G4420" t="s">
        <v>88489</v>
      </c>
      <c r="H4420" t="s">
        <v>88488</v>
      </c>
      <c r="I4420" t="s">
        <v>1122</v>
      </c>
      <c r="J4420" t="s">
        <v>88487</v>
      </c>
      <c r="K4420" t="s">
        <v>208</v>
      </c>
      <c r="L4420" t="s">
        <v>88486</v>
      </c>
      <c r="N4420" t="s">
        <v>208</v>
      </c>
      <c r="O4420" t="s">
        <v>476</v>
      </c>
      <c r="P4420" t="s">
        <v>476</v>
      </c>
    </row>
    <row r="4421" spans="1:16">
      <c r="A4421" s="484" t="s">
        <v>22851</v>
      </c>
      <c r="B4421" s="485" t="s">
        <v>22850</v>
      </c>
      <c r="C4421" t="s">
        <v>22849</v>
      </c>
      <c r="D4421" t="s">
        <v>22849</v>
      </c>
      <c r="E4421" t="str">
        <f t="shared" si="69"/>
        <v>419849 - RESEAU GESAT</v>
      </c>
      <c r="F4421" t="s">
        <v>2378</v>
      </c>
      <c r="G4421" t="s">
        <v>22848</v>
      </c>
      <c r="I4421" t="s">
        <v>626</v>
      </c>
      <c r="J4421" t="s">
        <v>22847</v>
      </c>
      <c r="K4421" t="s">
        <v>208</v>
      </c>
      <c r="L4421" t="s">
        <v>22846</v>
      </c>
      <c r="N4421" t="s">
        <v>208</v>
      </c>
      <c r="O4421" t="s">
        <v>476</v>
      </c>
      <c r="P4421" t="s">
        <v>476</v>
      </c>
    </row>
    <row r="4422" spans="1:16">
      <c r="A4422" s="484" t="s">
        <v>115559</v>
      </c>
      <c r="B4422" s="485" t="s">
        <v>115558</v>
      </c>
      <c r="C4422" t="s">
        <v>115557</v>
      </c>
      <c r="D4422" t="s">
        <v>115556</v>
      </c>
      <c r="E4422" t="str">
        <f t="shared" si="69"/>
        <v>337330 - AXXIS FORMATION SANTE PARIS</v>
      </c>
      <c r="F4422" t="s">
        <v>6032</v>
      </c>
      <c r="G4422" t="s">
        <v>115555</v>
      </c>
      <c r="I4422" t="s">
        <v>626</v>
      </c>
      <c r="J4422" t="s">
        <v>115554</v>
      </c>
      <c r="K4422" t="s">
        <v>208</v>
      </c>
      <c r="L4422" t="s">
        <v>115553</v>
      </c>
      <c r="N4422" t="s">
        <v>208</v>
      </c>
      <c r="O4422" t="s">
        <v>476</v>
      </c>
      <c r="P4422" t="s">
        <v>476</v>
      </c>
    </row>
    <row r="4423" spans="1:16">
      <c r="A4423" s="484" t="s">
        <v>126472</v>
      </c>
      <c r="B4423" s="485" t="s">
        <v>126471</v>
      </c>
      <c r="C4423" t="s">
        <v>126470</v>
      </c>
      <c r="D4423" t="s">
        <v>126470</v>
      </c>
      <c r="E4423" t="str">
        <f t="shared" si="69"/>
        <v>159323 - ASCOM FRANCE SA</v>
      </c>
      <c r="F4423" t="s">
        <v>6784</v>
      </c>
      <c r="G4423" t="s">
        <v>126469</v>
      </c>
      <c r="H4423" t="s">
        <v>126468</v>
      </c>
      <c r="I4423" t="s">
        <v>17468</v>
      </c>
      <c r="J4423" t="s">
        <v>126467</v>
      </c>
      <c r="K4423" t="s">
        <v>208</v>
      </c>
      <c r="L4423" t="s">
        <v>126466</v>
      </c>
      <c r="N4423" t="s">
        <v>208</v>
      </c>
      <c r="O4423" t="s">
        <v>476</v>
      </c>
      <c r="P4423" t="s">
        <v>476</v>
      </c>
    </row>
    <row r="4424" spans="1:16">
      <c r="A4424" s="484" t="s">
        <v>134923</v>
      </c>
      <c r="B4424" s="485" t="s">
        <v>134922</v>
      </c>
      <c r="C4424" t="s">
        <v>134921</v>
      </c>
      <c r="D4424" t="s">
        <v>134921</v>
      </c>
      <c r="E4424" t="str">
        <f t="shared" si="69"/>
        <v>484040 - ACTUA ORGANISATION</v>
      </c>
      <c r="F4424" t="s">
        <v>36662</v>
      </c>
      <c r="G4424" t="s">
        <v>134920</v>
      </c>
      <c r="I4424" t="s">
        <v>134919</v>
      </c>
      <c r="J4424" t="s">
        <v>134918</v>
      </c>
      <c r="K4424" t="s">
        <v>208</v>
      </c>
      <c r="L4424" t="s">
        <v>134917</v>
      </c>
      <c r="N4424" t="s">
        <v>208</v>
      </c>
      <c r="O4424" t="s">
        <v>476</v>
      </c>
      <c r="P4424" t="s">
        <v>476</v>
      </c>
    </row>
    <row r="4425" spans="1:16">
      <c r="A4425" s="484" t="s">
        <v>65846</v>
      </c>
      <c r="B4425" s="485" t="s">
        <v>65845</v>
      </c>
      <c r="C4425" t="s">
        <v>65844</v>
      </c>
      <c r="D4425" t="s">
        <v>65843</v>
      </c>
      <c r="E4425" t="str">
        <f t="shared" si="69"/>
        <v>633690 - GOUTARD CHANTAL</v>
      </c>
      <c r="F4425" t="s">
        <v>4384</v>
      </c>
      <c r="G4425" t="s">
        <v>65842</v>
      </c>
      <c r="I4425" t="s">
        <v>65841</v>
      </c>
      <c r="J4425" t="s">
        <v>65840</v>
      </c>
      <c r="K4425" t="s">
        <v>208</v>
      </c>
      <c r="L4425" t="s">
        <v>65839</v>
      </c>
      <c r="N4425" t="s">
        <v>208</v>
      </c>
      <c r="O4425" t="s">
        <v>476</v>
      </c>
      <c r="P4425" t="s">
        <v>476</v>
      </c>
    </row>
    <row r="4426" spans="1:16">
      <c r="A4426" s="484" t="s">
        <v>7948</v>
      </c>
      <c r="B4426" s="485" t="s">
        <v>7947</v>
      </c>
      <c r="C4426" t="s">
        <v>7946</v>
      </c>
      <c r="D4426" t="s">
        <v>7945</v>
      </c>
      <c r="E4426" t="str">
        <f t="shared" si="69"/>
        <v>327542 - UDSP 44</v>
      </c>
      <c r="F4426" t="s">
        <v>7911</v>
      </c>
      <c r="G4426" t="s">
        <v>7944</v>
      </c>
      <c r="I4426" t="s">
        <v>7943</v>
      </c>
      <c r="J4426" t="s">
        <v>7942</v>
      </c>
      <c r="K4426" t="s">
        <v>208</v>
      </c>
      <c r="L4426" t="s">
        <v>7941</v>
      </c>
      <c r="N4426" t="s">
        <v>208</v>
      </c>
      <c r="O4426" t="s">
        <v>476</v>
      </c>
      <c r="P4426" t="s">
        <v>476</v>
      </c>
    </row>
    <row r="4427" spans="1:16">
      <c r="A4427" s="484" t="s">
        <v>87789</v>
      </c>
      <c r="B4427" s="485" t="s">
        <v>87788</v>
      </c>
      <c r="C4427" t="s">
        <v>87787</v>
      </c>
      <c r="D4427" t="s">
        <v>87787</v>
      </c>
      <c r="E4427" t="str">
        <f t="shared" si="69"/>
        <v>627173 - DESCHAMPS CORINNE</v>
      </c>
      <c r="F4427" t="s">
        <v>2558</v>
      </c>
      <c r="G4427" t="s">
        <v>87786</v>
      </c>
      <c r="I4427" t="s">
        <v>16912</v>
      </c>
      <c r="J4427" t="s">
        <v>87785</v>
      </c>
      <c r="K4427" t="s">
        <v>208</v>
      </c>
      <c r="L4427" t="s">
        <v>87784</v>
      </c>
      <c r="N4427" t="s">
        <v>208</v>
      </c>
      <c r="O4427" t="s">
        <v>476</v>
      </c>
      <c r="P4427" t="s">
        <v>476</v>
      </c>
    </row>
    <row r="4428" spans="1:16">
      <c r="A4428" s="484" t="s">
        <v>13080</v>
      </c>
      <c r="B4428" s="485" t="s">
        <v>13079</v>
      </c>
      <c r="C4428" t="s">
        <v>13078</v>
      </c>
      <c r="D4428" t="s">
        <v>13077</v>
      </c>
      <c r="E4428" t="str">
        <f t="shared" si="69"/>
        <v>672373 - SFMV PARIS</v>
      </c>
      <c r="G4428" t="s">
        <v>13076</v>
      </c>
      <c r="I4428" t="s">
        <v>626</v>
      </c>
      <c r="J4428" t="s">
        <v>13075</v>
      </c>
      <c r="K4428" t="s">
        <v>208</v>
      </c>
      <c r="L4428" t="s">
        <v>13074</v>
      </c>
      <c r="N4428" t="s">
        <v>208</v>
      </c>
      <c r="O4428" t="s">
        <v>476</v>
      </c>
      <c r="P4428" t="s">
        <v>476</v>
      </c>
    </row>
    <row r="4429" spans="1:16">
      <c r="A4429" s="484" t="s">
        <v>13087</v>
      </c>
      <c r="B4429" s="485" t="s">
        <v>13079</v>
      </c>
      <c r="C4429" t="s">
        <v>13078</v>
      </c>
      <c r="D4429" t="s">
        <v>13086</v>
      </c>
      <c r="E4429" t="str">
        <f t="shared" si="69"/>
        <v>311534 - SFMV CABARIOT</v>
      </c>
      <c r="F4429" t="s">
        <v>13085</v>
      </c>
      <c r="G4429" t="s">
        <v>13084</v>
      </c>
      <c r="I4429" t="s">
        <v>13083</v>
      </c>
      <c r="J4429" t="s">
        <v>13075</v>
      </c>
      <c r="K4429" t="s">
        <v>13082</v>
      </c>
      <c r="L4429" t="s">
        <v>13081</v>
      </c>
      <c r="N4429" t="s">
        <v>208</v>
      </c>
      <c r="O4429" t="s">
        <v>476</v>
      </c>
      <c r="P4429" t="s">
        <v>476</v>
      </c>
    </row>
    <row r="4430" spans="1:16">
      <c r="A4430" s="484" t="s">
        <v>111601</v>
      </c>
      <c r="B4430" s="485" t="s">
        <v>111600</v>
      </c>
      <c r="C4430" t="s">
        <v>111599</v>
      </c>
      <c r="D4430" t="s">
        <v>111598</v>
      </c>
      <c r="E4430" t="str">
        <f t="shared" si="69"/>
        <v>335010 - BDU</v>
      </c>
      <c r="F4430" t="s">
        <v>1222</v>
      </c>
      <c r="G4430" t="s">
        <v>111597</v>
      </c>
      <c r="H4430" t="s">
        <v>111596</v>
      </c>
      <c r="I4430" t="s">
        <v>569</v>
      </c>
      <c r="J4430" t="s">
        <v>111595</v>
      </c>
      <c r="K4430" t="s">
        <v>208</v>
      </c>
      <c r="L4430" t="s">
        <v>111594</v>
      </c>
      <c r="N4430" t="s">
        <v>208</v>
      </c>
      <c r="O4430" t="s">
        <v>476</v>
      </c>
      <c r="P4430" t="s">
        <v>476</v>
      </c>
    </row>
    <row r="4431" spans="1:16">
      <c r="A4431" s="484" t="s">
        <v>118198</v>
      </c>
      <c r="B4431" s="485" t="s">
        <v>118197</v>
      </c>
      <c r="C4431" t="s">
        <v>118196</v>
      </c>
      <c r="D4431" t="s">
        <v>118195</v>
      </c>
      <c r="E4431" t="str">
        <f t="shared" si="69"/>
        <v>425436 - ASS UN PAS VERS 'AUTISME - ATYPIC FORMATION</v>
      </c>
      <c r="F4431" t="s">
        <v>48365</v>
      </c>
      <c r="G4431" t="s">
        <v>118194</v>
      </c>
      <c r="I4431" t="s">
        <v>959</v>
      </c>
      <c r="J4431" t="s">
        <v>118193</v>
      </c>
      <c r="K4431" t="s">
        <v>208</v>
      </c>
      <c r="L4431" t="s">
        <v>118192</v>
      </c>
      <c r="N4431" t="s">
        <v>208</v>
      </c>
      <c r="O4431" t="s">
        <v>476</v>
      </c>
      <c r="P4431" t="s">
        <v>476</v>
      </c>
    </row>
    <row r="4432" spans="1:16">
      <c r="A4432" s="484" t="s">
        <v>24872</v>
      </c>
      <c r="B4432" s="485" t="s">
        <v>24871</v>
      </c>
      <c r="C4432" t="s">
        <v>24870</v>
      </c>
      <c r="D4432" t="s">
        <v>24870</v>
      </c>
      <c r="E4432" t="str">
        <f t="shared" si="69"/>
        <v>120212 - PSYCHOLOGIE ET VIEILLISSEMENT</v>
      </c>
      <c r="F4432" t="s">
        <v>4080</v>
      </c>
      <c r="G4432" t="s">
        <v>24869</v>
      </c>
      <c r="I4432" t="s">
        <v>3364</v>
      </c>
      <c r="J4432" t="s">
        <v>24868</v>
      </c>
      <c r="K4432" t="s">
        <v>208</v>
      </c>
      <c r="L4432" t="s">
        <v>24867</v>
      </c>
      <c r="N4432" t="s">
        <v>208</v>
      </c>
      <c r="O4432" t="s">
        <v>476</v>
      </c>
      <c r="P4432" t="s">
        <v>476</v>
      </c>
    </row>
    <row r="4433" spans="1:16">
      <c r="A4433" s="484" t="s">
        <v>100478</v>
      </c>
      <c r="B4433" s="485" t="s">
        <v>100477</v>
      </c>
      <c r="C4433" t="s">
        <v>100476</v>
      </c>
      <c r="D4433" t="s">
        <v>100475</v>
      </c>
      <c r="E4433" t="str">
        <f t="shared" si="69"/>
        <v>189133 - CICE</v>
      </c>
      <c r="F4433" t="s">
        <v>10945</v>
      </c>
      <c r="G4433" t="s">
        <v>6268</v>
      </c>
      <c r="H4433" t="s">
        <v>100474</v>
      </c>
      <c r="I4433" t="s">
        <v>1678</v>
      </c>
      <c r="J4433" t="s">
        <v>100473</v>
      </c>
      <c r="K4433" t="s">
        <v>208</v>
      </c>
      <c r="L4433" t="s">
        <v>100472</v>
      </c>
      <c r="N4433" t="s">
        <v>208</v>
      </c>
      <c r="O4433" t="s">
        <v>476</v>
      </c>
      <c r="P4433" t="s">
        <v>476</v>
      </c>
    </row>
    <row r="4434" spans="1:16">
      <c r="A4434" s="484" t="s">
        <v>92564</v>
      </c>
      <c r="B4434" s="485" t="s">
        <v>92563</v>
      </c>
      <c r="C4434" t="s">
        <v>92562</v>
      </c>
      <c r="D4434" t="s">
        <v>92562</v>
      </c>
      <c r="E4434" t="str">
        <f t="shared" si="69"/>
        <v>559775 - CONGRUENCES</v>
      </c>
      <c r="F4434" t="s">
        <v>1848</v>
      </c>
      <c r="G4434" t="s">
        <v>92561</v>
      </c>
      <c r="I4434" t="s">
        <v>9758</v>
      </c>
      <c r="K4434" t="s">
        <v>208</v>
      </c>
      <c r="L4434" t="s">
        <v>92560</v>
      </c>
      <c r="N4434" t="s">
        <v>208</v>
      </c>
      <c r="O4434" t="s">
        <v>476</v>
      </c>
      <c r="P4434" t="s">
        <v>476</v>
      </c>
    </row>
    <row r="4435" spans="1:16">
      <c r="A4435" s="484" t="s">
        <v>93478</v>
      </c>
      <c r="B4435" s="485" t="s">
        <v>93477</v>
      </c>
      <c r="C4435" t="s">
        <v>93476</v>
      </c>
      <c r="D4435" t="s">
        <v>93475</v>
      </c>
      <c r="E4435" t="str">
        <f t="shared" si="69"/>
        <v>314031 - CREPMM PAYS DE LA LOIRE</v>
      </c>
      <c r="F4435" t="s">
        <v>12840</v>
      </c>
      <c r="G4435" t="s">
        <v>93474</v>
      </c>
      <c r="H4435" t="s">
        <v>93473</v>
      </c>
      <c r="I4435" t="s">
        <v>1837</v>
      </c>
      <c r="K4435" t="s">
        <v>208</v>
      </c>
      <c r="L4435" t="s">
        <v>93472</v>
      </c>
      <c r="N4435" t="s">
        <v>208</v>
      </c>
      <c r="O4435" t="s">
        <v>476</v>
      </c>
      <c r="P4435" t="s">
        <v>476</v>
      </c>
    </row>
    <row r="4436" spans="1:16">
      <c r="A4436" s="484" t="s">
        <v>92772</v>
      </c>
      <c r="B4436" s="485" t="s">
        <v>92771</v>
      </c>
      <c r="C4436" t="s">
        <v>92770</v>
      </c>
      <c r="D4436" t="s">
        <v>92769</v>
      </c>
      <c r="E4436" t="str">
        <f t="shared" si="69"/>
        <v>118850 - COMPUTER  ENGINEERING</v>
      </c>
      <c r="F4436" t="s">
        <v>17346</v>
      </c>
      <c r="G4436" t="s">
        <v>92768</v>
      </c>
      <c r="I4436" t="s">
        <v>626</v>
      </c>
      <c r="J4436" t="s">
        <v>92767</v>
      </c>
      <c r="K4436" t="s">
        <v>208</v>
      </c>
      <c r="L4436" t="s">
        <v>92766</v>
      </c>
      <c r="N4436" t="s">
        <v>208</v>
      </c>
      <c r="O4436" t="s">
        <v>476</v>
      </c>
      <c r="P4436" t="s">
        <v>476</v>
      </c>
    </row>
    <row r="4437" spans="1:16">
      <c r="A4437" s="484" t="s">
        <v>128138</v>
      </c>
      <c r="B4437" s="485" t="s">
        <v>128137</v>
      </c>
      <c r="C4437" t="s">
        <v>128136</v>
      </c>
      <c r="D4437" t="s">
        <v>128135</v>
      </c>
      <c r="E4437" t="str">
        <f t="shared" si="69"/>
        <v>490027 - AU CONSEIL</v>
      </c>
      <c r="F4437" t="s">
        <v>2408</v>
      </c>
      <c r="G4437" t="s">
        <v>128134</v>
      </c>
      <c r="H4437" t="s">
        <v>128133</v>
      </c>
      <c r="I4437" t="s">
        <v>1806</v>
      </c>
      <c r="J4437" t="s">
        <v>128132</v>
      </c>
      <c r="K4437" t="s">
        <v>208</v>
      </c>
      <c r="L4437" t="s">
        <v>128131</v>
      </c>
      <c r="N4437" t="s">
        <v>208</v>
      </c>
      <c r="O4437" t="s">
        <v>476</v>
      </c>
      <c r="P4437" t="s">
        <v>476</v>
      </c>
    </row>
    <row r="4438" spans="1:16">
      <c r="A4438" s="484" t="s">
        <v>7241</v>
      </c>
      <c r="B4438" s="485" t="s">
        <v>7240</v>
      </c>
      <c r="C4438" t="s">
        <v>7239</v>
      </c>
      <c r="D4438" t="s">
        <v>7238</v>
      </c>
      <c r="E4438" t="str">
        <f t="shared" si="69"/>
        <v>159414 - UNAFTC</v>
      </c>
      <c r="F4438" t="s">
        <v>4979</v>
      </c>
      <c r="G4438" t="s">
        <v>7237</v>
      </c>
      <c r="I4438" t="s">
        <v>7236</v>
      </c>
      <c r="J4438" t="s">
        <v>7235</v>
      </c>
      <c r="K4438" t="s">
        <v>208</v>
      </c>
      <c r="L4438" t="s">
        <v>7234</v>
      </c>
      <c r="N4438" t="s">
        <v>208</v>
      </c>
      <c r="O4438" t="s">
        <v>476</v>
      </c>
      <c r="P4438" t="s">
        <v>476</v>
      </c>
    </row>
    <row r="4439" spans="1:16">
      <c r="A4439" s="484" t="s">
        <v>82899</v>
      </c>
      <c r="B4439" s="485" t="s">
        <v>82898</v>
      </c>
      <c r="C4439" t="s">
        <v>82897</v>
      </c>
      <c r="D4439" t="s">
        <v>82896</v>
      </c>
      <c r="E4439" t="str">
        <f t="shared" si="69"/>
        <v>579154 - ESAM DESIGN  PARIS 17EME</v>
      </c>
      <c r="F4439" t="s">
        <v>707</v>
      </c>
      <c r="G4439" t="s">
        <v>82895</v>
      </c>
      <c r="I4439" t="s">
        <v>820</v>
      </c>
      <c r="J4439" t="s">
        <v>82894</v>
      </c>
      <c r="K4439" t="s">
        <v>208</v>
      </c>
      <c r="L4439" t="s">
        <v>82893</v>
      </c>
      <c r="N4439" t="s">
        <v>208</v>
      </c>
      <c r="O4439" t="s">
        <v>476</v>
      </c>
      <c r="P4439" t="s">
        <v>476</v>
      </c>
    </row>
    <row r="4440" spans="1:16">
      <c r="A4440" s="484" t="s">
        <v>28403</v>
      </c>
      <c r="B4440" s="485" t="s">
        <v>28402</v>
      </c>
      <c r="C4440" t="s">
        <v>28401</v>
      </c>
      <c r="D4440" t="s">
        <v>28400</v>
      </c>
      <c r="E4440" t="str">
        <f t="shared" si="69"/>
        <v>613228 - PETITJEAN CHRISTOPHE FRANCOIS</v>
      </c>
      <c r="G4440" t="s">
        <v>28399</v>
      </c>
      <c r="I4440" t="s">
        <v>28398</v>
      </c>
      <c r="K4440" t="s">
        <v>208</v>
      </c>
      <c r="L4440" t="s">
        <v>28397</v>
      </c>
      <c r="N4440" t="s">
        <v>208</v>
      </c>
      <c r="O4440" t="s">
        <v>476</v>
      </c>
      <c r="P4440" t="s">
        <v>476</v>
      </c>
    </row>
    <row r="4441" spans="1:16">
      <c r="A4441" s="484" t="s">
        <v>62759</v>
      </c>
      <c r="B4441" s="485" t="s">
        <v>62758</v>
      </c>
      <c r="C4441" t="s">
        <v>62757</v>
      </c>
      <c r="D4441" t="s">
        <v>62756</v>
      </c>
      <c r="E4441" t="str">
        <f t="shared" si="69"/>
        <v>503680 - GUY FARINHA DA SILVA SYLVIE</v>
      </c>
      <c r="F4441" t="s">
        <v>1568</v>
      </c>
      <c r="G4441" t="s">
        <v>62755</v>
      </c>
      <c r="I4441" t="s">
        <v>749</v>
      </c>
      <c r="J4441" t="s">
        <v>62754</v>
      </c>
      <c r="K4441" t="s">
        <v>208</v>
      </c>
      <c r="L4441" t="s">
        <v>62753</v>
      </c>
      <c r="N4441" t="s">
        <v>208</v>
      </c>
      <c r="O4441" t="s">
        <v>476</v>
      </c>
      <c r="P4441" t="s">
        <v>476</v>
      </c>
    </row>
    <row r="4442" spans="1:16">
      <c r="A4442" s="484" t="s">
        <v>59445</v>
      </c>
      <c r="B4442" s="485" t="s">
        <v>59444</v>
      </c>
      <c r="C4442" t="s">
        <v>59443</v>
      </c>
      <c r="D4442" t="s">
        <v>59442</v>
      </c>
      <c r="E4442" t="str">
        <f t="shared" si="69"/>
        <v>498257 - ID3</v>
      </c>
      <c r="F4442" t="s">
        <v>4522</v>
      </c>
      <c r="G4442" t="s">
        <v>59441</v>
      </c>
      <c r="I4442" t="s">
        <v>29486</v>
      </c>
      <c r="J4442" t="s">
        <v>59440</v>
      </c>
      <c r="K4442" t="s">
        <v>208</v>
      </c>
      <c r="L4442" t="s">
        <v>59439</v>
      </c>
      <c r="N4442" t="s">
        <v>208</v>
      </c>
      <c r="O4442" t="s">
        <v>476</v>
      </c>
      <c r="P4442" t="s">
        <v>476</v>
      </c>
    </row>
    <row r="4443" spans="1:16">
      <c r="A4443" s="484" t="s">
        <v>116622</v>
      </c>
      <c r="B4443" s="485" t="s">
        <v>116621</v>
      </c>
      <c r="C4443" t="s">
        <v>116620</v>
      </c>
      <c r="D4443" t="s">
        <v>116620</v>
      </c>
      <c r="E4443" t="str">
        <f t="shared" si="69"/>
        <v>359658 - AUTO ECOLE CORGIER</v>
      </c>
      <c r="F4443" t="s">
        <v>1077</v>
      </c>
      <c r="G4443" t="s">
        <v>116619</v>
      </c>
      <c r="I4443" t="s">
        <v>74065</v>
      </c>
      <c r="J4443" t="s">
        <v>116618</v>
      </c>
      <c r="K4443" t="s">
        <v>208</v>
      </c>
      <c r="L4443" t="s">
        <v>116617</v>
      </c>
      <c r="N4443" t="s">
        <v>208</v>
      </c>
      <c r="O4443" t="s">
        <v>476</v>
      </c>
      <c r="P4443" t="s">
        <v>476</v>
      </c>
    </row>
    <row r="4444" spans="1:16">
      <c r="A4444" s="484" t="s">
        <v>121660</v>
      </c>
      <c r="B4444" s="485" t="s">
        <v>121659</v>
      </c>
      <c r="C4444" t="s">
        <v>121658</v>
      </c>
      <c r="D4444" t="s">
        <v>119673</v>
      </c>
      <c r="E4444" t="str">
        <f t="shared" si="69"/>
        <v>53727 - AFIA</v>
      </c>
      <c r="F4444" t="s">
        <v>930</v>
      </c>
      <c r="G4444" t="s">
        <v>121657</v>
      </c>
      <c r="I4444" t="s">
        <v>2666</v>
      </c>
      <c r="J4444" t="s">
        <v>121656</v>
      </c>
      <c r="K4444" t="s">
        <v>121655</v>
      </c>
      <c r="L4444" t="s">
        <v>121654</v>
      </c>
      <c r="N4444" t="s">
        <v>208</v>
      </c>
      <c r="O4444" t="s">
        <v>476</v>
      </c>
      <c r="P4444" t="s">
        <v>476</v>
      </c>
    </row>
    <row r="4445" spans="1:16">
      <c r="A4445" s="484" t="s">
        <v>99405</v>
      </c>
      <c r="B4445" s="485" t="s">
        <v>99404</v>
      </c>
      <c r="C4445" t="s">
        <v>99403</v>
      </c>
      <c r="D4445" t="s">
        <v>99402</v>
      </c>
      <c r="E4445" t="str">
        <f t="shared" si="69"/>
        <v>488690 - CEFR</v>
      </c>
      <c r="F4445" t="s">
        <v>15895</v>
      </c>
      <c r="G4445" t="s">
        <v>99401</v>
      </c>
      <c r="I4445" t="s">
        <v>35434</v>
      </c>
      <c r="J4445" t="s">
        <v>99400</v>
      </c>
      <c r="K4445" t="s">
        <v>208</v>
      </c>
      <c r="L4445" t="s">
        <v>99399</v>
      </c>
      <c r="N4445" t="s">
        <v>208</v>
      </c>
      <c r="O4445" t="s">
        <v>476</v>
      </c>
      <c r="P4445" t="s">
        <v>476</v>
      </c>
    </row>
    <row r="4446" spans="1:16">
      <c r="A4446" s="484" t="s">
        <v>125964</v>
      </c>
      <c r="B4446" s="485" t="s">
        <v>125963</v>
      </c>
      <c r="C4446" t="s">
        <v>125962</v>
      </c>
      <c r="D4446" t="s">
        <v>125961</v>
      </c>
      <c r="E4446" t="str">
        <f t="shared" si="69"/>
        <v>414037 - ACEPP 38 73</v>
      </c>
      <c r="F4446" t="s">
        <v>2524</v>
      </c>
      <c r="G4446" t="s">
        <v>125960</v>
      </c>
      <c r="I4446" t="s">
        <v>24195</v>
      </c>
      <c r="J4446" t="s">
        <v>125959</v>
      </c>
      <c r="K4446" t="s">
        <v>208</v>
      </c>
      <c r="L4446" t="s">
        <v>125958</v>
      </c>
      <c r="N4446" t="s">
        <v>208</v>
      </c>
      <c r="O4446" t="s">
        <v>476</v>
      </c>
      <c r="P4446" t="s">
        <v>476</v>
      </c>
    </row>
    <row r="4447" spans="1:16">
      <c r="A4447" s="484" t="s">
        <v>43088</v>
      </c>
      <c r="B4447" s="485" t="s">
        <v>43087</v>
      </c>
      <c r="C4447" t="s">
        <v>43086</v>
      </c>
      <c r="D4447" t="s">
        <v>43085</v>
      </c>
      <c r="E4447" t="str">
        <f t="shared" si="69"/>
        <v>355951 - LEWICKI CATHERINE</v>
      </c>
      <c r="F4447" t="s">
        <v>40967</v>
      </c>
      <c r="G4447" t="s">
        <v>43084</v>
      </c>
      <c r="I4447" t="s">
        <v>28755</v>
      </c>
      <c r="J4447" t="s">
        <v>43083</v>
      </c>
      <c r="K4447" t="s">
        <v>43082</v>
      </c>
      <c r="L4447" t="s">
        <v>43081</v>
      </c>
      <c r="N4447" t="s">
        <v>208</v>
      </c>
      <c r="O4447" t="s">
        <v>476</v>
      </c>
      <c r="P4447" t="s">
        <v>476</v>
      </c>
    </row>
    <row r="4448" spans="1:16">
      <c r="A4448" s="484" t="s">
        <v>54023</v>
      </c>
      <c r="B4448" s="485" t="s">
        <v>54022</v>
      </c>
      <c r="C4448" t="s">
        <v>54021</v>
      </c>
      <c r="D4448" t="s">
        <v>54020</v>
      </c>
      <c r="E4448" t="str">
        <f t="shared" si="69"/>
        <v>89450 - ILFG</v>
      </c>
      <c r="F4448" t="s">
        <v>1086</v>
      </c>
      <c r="G4448" t="s">
        <v>54019</v>
      </c>
      <c r="I4448" t="s">
        <v>795</v>
      </c>
      <c r="J4448" t="s">
        <v>54018</v>
      </c>
      <c r="K4448" t="s">
        <v>208</v>
      </c>
      <c r="L4448" t="s">
        <v>54017</v>
      </c>
      <c r="N4448" t="s">
        <v>208</v>
      </c>
      <c r="O4448" t="s">
        <v>476</v>
      </c>
      <c r="P4448" t="s">
        <v>476</v>
      </c>
    </row>
    <row r="4449" spans="1:16">
      <c r="A4449" s="484" t="s">
        <v>115047</v>
      </c>
      <c r="B4449" s="485" t="s">
        <v>115046</v>
      </c>
      <c r="C4449" t="s">
        <v>115045</v>
      </c>
      <c r="D4449" t="s">
        <v>115044</v>
      </c>
      <c r="E4449" t="str">
        <f t="shared" si="69"/>
        <v>388385 - BAPTISTE HERVE</v>
      </c>
      <c r="F4449" t="s">
        <v>1077</v>
      </c>
      <c r="G4449" t="s">
        <v>115043</v>
      </c>
      <c r="I4449" t="s">
        <v>3733</v>
      </c>
      <c r="J4449" t="s">
        <v>115042</v>
      </c>
      <c r="K4449" t="s">
        <v>208</v>
      </c>
      <c r="L4449" t="s">
        <v>115041</v>
      </c>
      <c r="N4449" t="s">
        <v>208</v>
      </c>
      <c r="O4449" t="s">
        <v>476</v>
      </c>
      <c r="P4449" t="s">
        <v>476</v>
      </c>
    </row>
    <row r="4450" spans="1:16">
      <c r="A4450" s="484" t="s">
        <v>108826</v>
      </c>
      <c r="B4450" s="485" t="s">
        <v>108825</v>
      </c>
      <c r="C4450" t="s">
        <v>108824</v>
      </c>
      <c r="D4450" t="s">
        <v>108824</v>
      </c>
      <c r="E4450" t="str">
        <f t="shared" si="69"/>
        <v>665848 - CELDRAN LAURENCE</v>
      </c>
      <c r="F4450" t="s">
        <v>2163</v>
      </c>
      <c r="G4450" t="s">
        <v>108823</v>
      </c>
      <c r="I4450" t="s">
        <v>802</v>
      </c>
      <c r="J4450" t="s">
        <v>108822</v>
      </c>
      <c r="K4450" t="s">
        <v>208</v>
      </c>
      <c r="L4450" t="s">
        <v>108821</v>
      </c>
      <c r="N4450" t="s">
        <v>208</v>
      </c>
      <c r="O4450" t="s">
        <v>476</v>
      </c>
      <c r="P4450" t="s">
        <v>476</v>
      </c>
    </row>
    <row r="4451" spans="1:16">
      <c r="A4451" s="484" t="s">
        <v>54480</v>
      </c>
      <c r="B4451" s="485" t="s">
        <v>54479</v>
      </c>
      <c r="C4451" t="s">
        <v>54478</v>
      </c>
      <c r="D4451" t="s">
        <v>54477</v>
      </c>
      <c r="E4451" t="str">
        <f t="shared" si="69"/>
        <v>106380 - IFREP MS</v>
      </c>
      <c r="F4451" t="s">
        <v>1528</v>
      </c>
      <c r="G4451" t="s">
        <v>54476</v>
      </c>
      <c r="H4451" t="s">
        <v>54475</v>
      </c>
      <c r="I4451" t="s">
        <v>4824</v>
      </c>
      <c r="J4451" t="s">
        <v>54474</v>
      </c>
      <c r="K4451" t="s">
        <v>208</v>
      </c>
      <c r="L4451" t="s">
        <v>54473</v>
      </c>
      <c r="N4451" t="s">
        <v>208</v>
      </c>
      <c r="O4451" t="s">
        <v>476</v>
      </c>
      <c r="P4451" t="s">
        <v>476</v>
      </c>
    </row>
    <row r="4452" spans="1:16">
      <c r="A4452" s="484" t="s">
        <v>100455</v>
      </c>
      <c r="B4452" s="485" t="s">
        <v>100454</v>
      </c>
      <c r="C4452" t="s">
        <v>100453</v>
      </c>
      <c r="D4452" t="s">
        <v>100452</v>
      </c>
      <c r="E4452" t="str">
        <f t="shared" si="69"/>
        <v>406144 - CIPS</v>
      </c>
      <c r="F4452" t="s">
        <v>5898</v>
      </c>
      <c r="G4452" t="s">
        <v>100451</v>
      </c>
      <c r="I4452" t="s">
        <v>626</v>
      </c>
      <c r="J4452" t="s">
        <v>100450</v>
      </c>
      <c r="K4452" t="s">
        <v>208</v>
      </c>
      <c r="L4452" t="s">
        <v>100449</v>
      </c>
      <c r="N4452" t="s">
        <v>208</v>
      </c>
      <c r="O4452" t="s">
        <v>476</v>
      </c>
      <c r="P4452" t="s">
        <v>476</v>
      </c>
    </row>
    <row r="4453" spans="1:16">
      <c r="A4453" s="484" t="s">
        <v>88221</v>
      </c>
      <c r="B4453" s="485" t="s">
        <v>88220</v>
      </c>
      <c r="C4453" t="s">
        <v>88219</v>
      </c>
      <c r="D4453" t="s">
        <v>88219</v>
      </c>
      <c r="E4453" t="str">
        <f t="shared" si="69"/>
        <v>403416 - DELATTE LAURENCE</v>
      </c>
      <c r="F4453" t="s">
        <v>11753</v>
      </c>
      <c r="G4453" t="s">
        <v>88218</v>
      </c>
      <c r="H4453" t="s">
        <v>88217</v>
      </c>
      <c r="I4453" t="s">
        <v>88216</v>
      </c>
      <c r="J4453" t="s">
        <v>88215</v>
      </c>
      <c r="K4453" t="s">
        <v>208</v>
      </c>
      <c r="L4453" t="s">
        <v>88214</v>
      </c>
      <c r="N4453" t="s">
        <v>208</v>
      </c>
      <c r="O4453" t="s">
        <v>476</v>
      </c>
      <c r="P4453" t="s">
        <v>476</v>
      </c>
    </row>
    <row r="4454" spans="1:16">
      <c r="A4454" s="484" t="s">
        <v>85091</v>
      </c>
      <c r="B4454" s="485" t="s">
        <v>85090</v>
      </c>
      <c r="C4454" t="s">
        <v>85089</v>
      </c>
      <c r="D4454" t="s">
        <v>85088</v>
      </c>
      <c r="E4454" t="str">
        <f t="shared" si="69"/>
        <v>136724 - EAT LYON</v>
      </c>
      <c r="F4454" t="s">
        <v>6192</v>
      </c>
      <c r="G4454" t="s">
        <v>85087</v>
      </c>
      <c r="I4454" t="s">
        <v>802</v>
      </c>
      <c r="J4454" t="s">
        <v>85086</v>
      </c>
      <c r="K4454" t="s">
        <v>208</v>
      </c>
      <c r="L4454" t="s">
        <v>85085</v>
      </c>
      <c r="N4454" t="s">
        <v>208</v>
      </c>
      <c r="O4454" t="s">
        <v>476</v>
      </c>
      <c r="P4454" t="s">
        <v>476</v>
      </c>
    </row>
    <row r="4455" spans="1:16">
      <c r="A4455" s="484" t="s">
        <v>89189</v>
      </c>
      <c r="B4455" s="485" t="s">
        <v>89188</v>
      </c>
      <c r="C4455" t="s">
        <v>89187</v>
      </c>
      <c r="D4455" t="s">
        <v>89186</v>
      </c>
      <c r="E4455" t="str">
        <f t="shared" si="69"/>
        <v>400099 - DALMASSO MAHALIA</v>
      </c>
      <c r="F4455" t="s">
        <v>6524</v>
      </c>
      <c r="G4455" t="s">
        <v>89185</v>
      </c>
      <c r="H4455" t="s">
        <v>89184</v>
      </c>
      <c r="I4455" t="s">
        <v>9704</v>
      </c>
      <c r="J4455" t="s">
        <v>89183</v>
      </c>
      <c r="K4455" t="s">
        <v>89182</v>
      </c>
      <c r="L4455" t="s">
        <v>89181</v>
      </c>
      <c r="N4455" t="s">
        <v>208</v>
      </c>
      <c r="O4455" t="s">
        <v>476</v>
      </c>
      <c r="P4455" t="s">
        <v>476</v>
      </c>
    </row>
    <row r="4456" spans="1:16">
      <c r="A4456" s="484" t="s">
        <v>135710</v>
      </c>
      <c r="B4456" s="485" t="s">
        <v>135709</v>
      </c>
      <c r="C4456" t="s">
        <v>135708</v>
      </c>
      <c r="D4456" t="s">
        <v>135708</v>
      </c>
      <c r="E4456" t="str">
        <f t="shared" si="69"/>
        <v>225447 - ACOR</v>
      </c>
      <c r="F4456" t="s">
        <v>19736</v>
      </c>
      <c r="G4456" t="s">
        <v>12405</v>
      </c>
      <c r="H4456" t="s">
        <v>135113</v>
      </c>
      <c r="I4456" t="s">
        <v>4549</v>
      </c>
      <c r="K4456" t="s">
        <v>208</v>
      </c>
      <c r="L4456" t="s">
        <v>135707</v>
      </c>
      <c r="N4456" t="s">
        <v>208</v>
      </c>
      <c r="O4456" t="s">
        <v>476</v>
      </c>
      <c r="P4456" t="s">
        <v>476</v>
      </c>
    </row>
    <row r="4457" spans="1:16">
      <c r="A4457" s="484" t="s">
        <v>131220</v>
      </c>
      <c r="B4457" s="485" t="s">
        <v>131219</v>
      </c>
      <c r="C4457" t="s">
        <v>131218</v>
      </c>
      <c r="D4457" t="s">
        <v>131218</v>
      </c>
      <c r="E4457" t="str">
        <f t="shared" si="69"/>
        <v>503216 - AIR FLASH</v>
      </c>
      <c r="F4457" t="s">
        <v>2408</v>
      </c>
      <c r="H4457" t="s">
        <v>131217</v>
      </c>
      <c r="I4457" t="s">
        <v>131216</v>
      </c>
      <c r="J4457" t="s">
        <v>131215</v>
      </c>
      <c r="K4457" t="s">
        <v>208</v>
      </c>
      <c r="L4457" t="s">
        <v>131214</v>
      </c>
      <c r="N4457" t="s">
        <v>208</v>
      </c>
      <c r="O4457" t="s">
        <v>476</v>
      </c>
      <c r="P4457" t="s">
        <v>476</v>
      </c>
    </row>
    <row r="4458" spans="1:16">
      <c r="A4458" s="484" t="s">
        <v>82855</v>
      </c>
      <c r="B4458" s="485" t="s">
        <v>82854</v>
      </c>
      <c r="C4458" t="s">
        <v>82853</v>
      </c>
      <c r="D4458" t="s">
        <v>82852</v>
      </c>
      <c r="E4458" t="str">
        <f t="shared" si="69"/>
        <v>655648 - ESOO</v>
      </c>
      <c r="F4458" t="s">
        <v>1393</v>
      </c>
      <c r="G4458" t="s">
        <v>82851</v>
      </c>
      <c r="I4458" t="s">
        <v>1647</v>
      </c>
      <c r="J4458" t="s">
        <v>82850</v>
      </c>
      <c r="K4458" t="s">
        <v>208</v>
      </c>
      <c r="L4458" t="s">
        <v>82849</v>
      </c>
      <c r="N4458" t="s">
        <v>208</v>
      </c>
      <c r="O4458" t="s">
        <v>476</v>
      </c>
      <c r="P4458" t="s">
        <v>476</v>
      </c>
    </row>
    <row r="4459" spans="1:16">
      <c r="A4459" s="484" t="s">
        <v>93183</v>
      </c>
      <c r="B4459" s="485" t="s">
        <v>93182</v>
      </c>
      <c r="C4459" t="s">
        <v>93181</v>
      </c>
      <c r="D4459" t="s">
        <v>93181</v>
      </c>
      <c r="E4459" t="str">
        <f t="shared" si="69"/>
        <v>146237 - COMMENT DIRE</v>
      </c>
      <c r="F4459" t="s">
        <v>15800</v>
      </c>
      <c r="G4459" t="s">
        <v>93180</v>
      </c>
      <c r="I4459" t="s">
        <v>4703</v>
      </c>
      <c r="J4459" t="s">
        <v>93179</v>
      </c>
      <c r="K4459" t="s">
        <v>208</v>
      </c>
      <c r="L4459" t="s">
        <v>93178</v>
      </c>
      <c r="N4459" t="s">
        <v>208</v>
      </c>
      <c r="O4459" t="s">
        <v>476</v>
      </c>
      <c r="P4459" t="s">
        <v>476</v>
      </c>
    </row>
    <row r="4460" spans="1:16">
      <c r="A4460" s="484" t="s">
        <v>127267</v>
      </c>
      <c r="B4460" s="485" t="s">
        <v>127266</v>
      </c>
      <c r="C4460" t="s">
        <v>127265</v>
      </c>
      <c r="D4460" t="s">
        <v>127264</v>
      </c>
      <c r="E4460" t="str">
        <f t="shared" si="69"/>
        <v>391670 - ARCHE MC2 AIX EN PROVENCE</v>
      </c>
      <c r="F4460" t="s">
        <v>9483</v>
      </c>
      <c r="G4460" t="s">
        <v>127263</v>
      </c>
      <c r="H4460" t="s">
        <v>127262</v>
      </c>
      <c r="I4460" t="s">
        <v>596</v>
      </c>
      <c r="J4460" t="s">
        <v>127261</v>
      </c>
      <c r="K4460" t="s">
        <v>208</v>
      </c>
      <c r="L4460" t="s">
        <v>127260</v>
      </c>
      <c r="N4460" t="s">
        <v>208</v>
      </c>
      <c r="O4460" t="s">
        <v>476</v>
      </c>
      <c r="P4460" t="s">
        <v>476</v>
      </c>
    </row>
    <row r="4461" spans="1:16">
      <c r="A4461" s="484" t="s">
        <v>135123</v>
      </c>
      <c r="B4461" s="485" t="s">
        <v>135122</v>
      </c>
      <c r="C4461" t="s">
        <v>135121</v>
      </c>
      <c r="D4461" t="s">
        <v>135121</v>
      </c>
      <c r="E4461" t="str">
        <f t="shared" si="69"/>
        <v>405899 - ACTION SIDA MARTINIQUE</v>
      </c>
      <c r="G4461" t="s">
        <v>135120</v>
      </c>
      <c r="I4461" t="s">
        <v>6917</v>
      </c>
      <c r="J4461" t="s">
        <v>135119</v>
      </c>
      <c r="K4461" t="s">
        <v>208</v>
      </c>
      <c r="L4461" t="s">
        <v>135118</v>
      </c>
      <c r="N4461" t="s">
        <v>208</v>
      </c>
      <c r="O4461" t="s">
        <v>476</v>
      </c>
      <c r="P4461" t="s">
        <v>476</v>
      </c>
    </row>
    <row r="4462" spans="1:16">
      <c r="A4462" s="484" t="s">
        <v>4865</v>
      </c>
      <c r="B4462" s="485" t="s">
        <v>4864</v>
      </c>
      <c r="C4462" t="s">
        <v>4863</v>
      </c>
      <c r="D4462" t="s">
        <v>4863</v>
      </c>
      <c r="E4462" t="str">
        <f t="shared" si="69"/>
        <v>520081 - URAFORMEC PAYS DE LA LOIRE</v>
      </c>
      <c r="F4462" t="s">
        <v>581</v>
      </c>
      <c r="G4462" t="s">
        <v>4862</v>
      </c>
      <c r="I4462" t="s">
        <v>1837</v>
      </c>
      <c r="J4462" t="s">
        <v>4861</v>
      </c>
      <c r="K4462" t="s">
        <v>4860</v>
      </c>
      <c r="L4462" t="s">
        <v>4859</v>
      </c>
      <c r="N4462" t="s">
        <v>208</v>
      </c>
      <c r="O4462" t="s">
        <v>476</v>
      </c>
      <c r="P4462" t="s">
        <v>476</v>
      </c>
    </row>
    <row r="4463" spans="1:16">
      <c r="A4463" s="484" t="s">
        <v>8985</v>
      </c>
      <c r="B4463" s="485" t="s">
        <v>8984</v>
      </c>
      <c r="C4463" t="s">
        <v>8983</v>
      </c>
      <c r="D4463" t="s">
        <v>8982</v>
      </c>
      <c r="E4463" t="str">
        <f t="shared" si="69"/>
        <v>346664 - TRAVERSES EN PSYCHIATRIE</v>
      </c>
      <c r="F4463" t="s">
        <v>8981</v>
      </c>
      <c r="G4463" t="s">
        <v>8980</v>
      </c>
      <c r="H4463" t="s">
        <v>8979</v>
      </c>
      <c r="I4463" t="s">
        <v>1647</v>
      </c>
      <c r="K4463" t="s">
        <v>208</v>
      </c>
      <c r="L4463" t="s">
        <v>8978</v>
      </c>
      <c r="N4463" t="s">
        <v>208</v>
      </c>
      <c r="O4463" t="s">
        <v>476</v>
      </c>
      <c r="P4463" t="s">
        <v>476</v>
      </c>
    </row>
    <row r="4464" spans="1:16">
      <c r="A4464" s="484" t="s">
        <v>100566</v>
      </c>
      <c r="B4464" s="485" t="s">
        <v>100565</v>
      </c>
      <c r="C4464" t="s">
        <v>100564</v>
      </c>
      <c r="D4464" t="s">
        <v>100563</v>
      </c>
      <c r="E4464" t="str">
        <f t="shared" si="69"/>
        <v>161548 - CIBC 58</v>
      </c>
      <c r="F4464" t="s">
        <v>2011</v>
      </c>
      <c r="G4464" t="s">
        <v>100562</v>
      </c>
      <c r="I4464" t="s">
        <v>29744</v>
      </c>
      <c r="J4464" t="s">
        <v>100561</v>
      </c>
      <c r="K4464" t="s">
        <v>208</v>
      </c>
      <c r="L4464" t="s">
        <v>100560</v>
      </c>
      <c r="N4464" t="s">
        <v>208</v>
      </c>
      <c r="O4464" t="s">
        <v>476</v>
      </c>
      <c r="P4464" t="s">
        <v>476</v>
      </c>
    </row>
    <row r="4465" spans="1:16">
      <c r="A4465" s="484" t="s">
        <v>125437</v>
      </c>
      <c r="B4465" s="485" t="s">
        <v>125436</v>
      </c>
      <c r="C4465" t="s">
        <v>125435</v>
      </c>
      <c r="D4465" t="s">
        <v>125434</v>
      </c>
      <c r="E4465" t="str">
        <f t="shared" si="69"/>
        <v>462895 - CIBC AQUITAINE</v>
      </c>
      <c r="F4465" t="s">
        <v>498</v>
      </c>
      <c r="G4465" t="s">
        <v>125433</v>
      </c>
      <c r="I4465" t="s">
        <v>4033</v>
      </c>
      <c r="K4465" t="s">
        <v>208</v>
      </c>
      <c r="L4465" t="s">
        <v>125432</v>
      </c>
      <c r="N4465" t="s">
        <v>208</v>
      </c>
      <c r="O4465" t="s">
        <v>476</v>
      </c>
      <c r="P4465" t="s">
        <v>476</v>
      </c>
    </row>
    <row r="4466" spans="1:16">
      <c r="A4466" s="484" t="s">
        <v>59125</v>
      </c>
      <c r="B4466" s="485" t="s">
        <v>59124</v>
      </c>
      <c r="C4466" t="s">
        <v>59123</v>
      </c>
      <c r="D4466" t="s">
        <v>59123</v>
      </c>
      <c r="E4466" t="str">
        <f t="shared" si="69"/>
        <v>290142 - IFOPSE</v>
      </c>
      <c r="F4466" t="s">
        <v>8736</v>
      </c>
      <c r="G4466" t="s">
        <v>2233</v>
      </c>
      <c r="H4466" t="s">
        <v>59122</v>
      </c>
      <c r="I4466" t="s">
        <v>59121</v>
      </c>
      <c r="J4466" t="s">
        <v>59120</v>
      </c>
      <c r="K4466" t="s">
        <v>208</v>
      </c>
      <c r="L4466" t="s">
        <v>59119</v>
      </c>
      <c r="N4466" t="s">
        <v>208</v>
      </c>
      <c r="O4466" t="s">
        <v>476</v>
      </c>
      <c r="P4466" t="s">
        <v>476</v>
      </c>
    </row>
    <row r="4467" spans="1:16">
      <c r="A4467" s="484" t="s">
        <v>58090</v>
      </c>
      <c r="B4467" s="485" t="s">
        <v>58089</v>
      </c>
      <c r="C4467" t="s">
        <v>58088</v>
      </c>
      <c r="D4467" t="s">
        <v>58087</v>
      </c>
      <c r="E4467" t="str">
        <f t="shared" si="69"/>
        <v>631358 - ICA BAYONNE</v>
      </c>
      <c r="F4467" t="s">
        <v>9396</v>
      </c>
      <c r="G4467" t="s">
        <v>58086</v>
      </c>
      <c r="I4467" t="s">
        <v>9512</v>
      </c>
      <c r="J4467" t="s">
        <v>58085</v>
      </c>
      <c r="K4467" t="s">
        <v>208</v>
      </c>
      <c r="L4467" t="s">
        <v>58084</v>
      </c>
      <c r="N4467" t="s">
        <v>208</v>
      </c>
      <c r="O4467" t="s">
        <v>476</v>
      </c>
      <c r="P4467" t="s">
        <v>476</v>
      </c>
    </row>
    <row r="4468" spans="1:16">
      <c r="A4468" s="484" t="s">
        <v>73025</v>
      </c>
      <c r="B4468" s="485" t="s">
        <v>73018</v>
      </c>
      <c r="C4468" t="s">
        <v>73017</v>
      </c>
      <c r="D4468" t="s">
        <v>73024</v>
      </c>
      <c r="E4468" t="str">
        <f t="shared" si="69"/>
        <v>140855 - FNAQPA FRANCHEVILLE</v>
      </c>
      <c r="F4468" t="s">
        <v>6315</v>
      </c>
      <c r="G4468" t="s">
        <v>73023</v>
      </c>
      <c r="I4468" t="s">
        <v>7068</v>
      </c>
      <c r="J4468" t="s">
        <v>73022</v>
      </c>
      <c r="K4468" t="s">
        <v>73021</v>
      </c>
      <c r="L4468" t="s">
        <v>73020</v>
      </c>
      <c r="N4468" t="s">
        <v>208</v>
      </c>
      <c r="O4468" t="s">
        <v>476</v>
      </c>
      <c r="P4468" t="s">
        <v>476</v>
      </c>
    </row>
    <row r="4469" spans="1:16">
      <c r="A4469" s="484" t="s">
        <v>73019</v>
      </c>
      <c r="B4469" s="485" t="s">
        <v>73018</v>
      </c>
      <c r="C4469" t="s">
        <v>73017</v>
      </c>
      <c r="D4469" t="s">
        <v>73016</v>
      </c>
      <c r="E4469" t="str">
        <f t="shared" si="69"/>
        <v>668126 - FNAQPA PARIS</v>
      </c>
      <c r="F4469" t="s">
        <v>3552</v>
      </c>
      <c r="G4469" t="s">
        <v>73015</v>
      </c>
      <c r="I4469" t="s">
        <v>626</v>
      </c>
      <c r="J4469" t="s">
        <v>73014</v>
      </c>
      <c r="K4469" t="s">
        <v>208</v>
      </c>
      <c r="L4469" t="s">
        <v>73013</v>
      </c>
      <c r="N4469" t="s">
        <v>208</v>
      </c>
      <c r="O4469" t="s">
        <v>476</v>
      </c>
      <c r="P4469" t="s">
        <v>476</v>
      </c>
    </row>
    <row r="4470" spans="1:16">
      <c r="A4470" s="484" t="s">
        <v>96544</v>
      </c>
      <c r="B4470" s="485" t="s">
        <v>96543</v>
      </c>
      <c r="C4470" t="s">
        <v>96542</v>
      </c>
      <c r="D4470" t="s">
        <v>96542</v>
      </c>
      <c r="E4470" t="str">
        <f t="shared" si="69"/>
        <v>564084 - CHASTIN JEAN-MARC</v>
      </c>
      <c r="F4470" t="s">
        <v>95326</v>
      </c>
      <c r="G4470" t="s">
        <v>96541</v>
      </c>
      <c r="I4470" t="s">
        <v>96540</v>
      </c>
      <c r="J4470" t="s">
        <v>96539</v>
      </c>
      <c r="K4470" t="s">
        <v>208</v>
      </c>
      <c r="L4470" t="s">
        <v>96538</v>
      </c>
      <c r="N4470" t="s">
        <v>208</v>
      </c>
      <c r="O4470" t="s">
        <v>476</v>
      </c>
      <c r="P4470" t="s">
        <v>476</v>
      </c>
    </row>
    <row r="4471" spans="1:16">
      <c r="A4471" s="484" t="s">
        <v>114543</v>
      </c>
      <c r="B4471" s="485" t="s">
        <v>114542</v>
      </c>
      <c r="C4471" t="s">
        <v>114541</v>
      </c>
      <c r="D4471" t="s">
        <v>114541</v>
      </c>
      <c r="E4471" t="str">
        <f t="shared" si="69"/>
        <v>157764 - BEAUTY ACADEMIE - ARCOLE FORMATION</v>
      </c>
      <c r="F4471" t="s">
        <v>831</v>
      </c>
      <c r="G4471" t="s">
        <v>114540</v>
      </c>
      <c r="I4471" t="s">
        <v>959</v>
      </c>
      <c r="J4471" t="s">
        <v>114539</v>
      </c>
      <c r="K4471" t="s">
        <v>208</v>
      </c>
      <c r="L4471" t="s">
        <v>114538</v>
      </c>
      <c r="N4471" t="s">
        <v>208</v>
      </c>
      <c r="O4471" t="s">
        <v>476</v>
      </c>
      <c r="P4471" t="s">
        <v>476</v>
      </c>
    </row>
    <row r="4472" spans="1:16">
      <c r="A4472" s="484" t="s">
        <v>25146</v>
      </c>
      <c r="B4472" s="485" t="s">
        <v>25145</v>
      </c>
      <c r="C4472" t="s">
        <v>25144</v>
      </c>
      <c r="D4472" t="s">
        <v>25143</v>
      </c>
      <c r="E4472" t="str">
        <f t="shared" si="69"/>
        <v>657165 - PROSSEL THIERRY</v>
      </c>
      <c r="F4472" t="s">
        <v>25142</v>
      </c>
      <c r="G4472" t="s">
        <v>25141</v>
      </c>
      <c r="I4472" t="s">
        <v>9518</v>
      </c>
      <c r="J4472" t="s">
        <v>25140</v>
      </c>
      <c r="K4472" t="s">
        <v>208</v>
      </c>
      <c r="L4472" t="s">
        <v>25139</v>
      </c>
      <c r="N4472" t="s">
        <v>208</v>
      </c>
      <c r="O4472" t="s">
        <v>476</v>
      </c>
      <c r="P4472" t="s">
        <v>476</v>
      </c>
    </row>
    <row r="4473" spans="1:16">
      <c r="A4473" s="484" t="s">
        <v>127931</v>
      </c>
      <c r="B4473" s="485" t="s">
        <v>127930</v>
      </c>
      <c r="C4473" t="s">
        <v>127929</v>
      </c>
      <c r="D4473" t="s">
        <v>127929</v>
      </c>
      <c r="E4473" t="str">
        <f t="shared" si="69"/>
        <v>297513 - ANVIE</v>
      </c>
      <c r="G4473" t="s">
        <v>127928</v>
      </c>
      <c r="I4473" t="s">
        <v>626</v>
      </c>
      <c r="J4473" t="s">
        <v>127927</v>
      </c>
      <c r="K4473" t="s">
        <v>208</v>
      </c>
      <c r="L4473" t="s">
        <v>127926</v>
      </c>
      <c r="N4473" t="s">
        <v>208</v>
      </c>
      <c r="O4473" t="s">
        <v>476</v>
      </c>
      <c r="P4473" t="s">
        <v>476</v>
      </c>
    </row>
    <row r="4474" spans="1:16">
      <c r="A4474" s="484" t="s">
        <v>55050</v>
      </c>
      <c r="B4474" s="485" t="s">
        <v>55049</v>
      </c>
      <c r="C4474" t="s">
        <v>55048</v>
      </c>
      <c r="D4474" t="s">
        <v>55047</v>
      </c>
      <c r="E4474" t="str">
        <f t="shared" si="69"/>
        <v>511973 - IRIS SUP</v>
      </c>
      <c r="F4474" t="s">
        <v>1528</v>
      </c>
      <c r="G4474" t="s">
        <v>55046</v>
      </c>
      <c r="I4474" t="s">
        <v>7159</v>
      </c>
      <c r="J4474" t="s">
        <v>55045</v>
      </c>
      <c r="K4474" t="s">
        <v>208</v>
      </c>
      <c r="L4474" t="s">
        <v>55044</v>
      </c>
      <c r="N4474" t="s">
        <v>208</v>
      </c>
      <c r="O4474" t="s">
        <v>476</v>
      </c>
      <c r="P4474" t="s">
        <v>476</v>
      </c>
    </row>
    <row r="4475" spans="1:16">
      <c r="A4475" s="484" t="s">
        <v>24378</v>
      </c>
      <c r="B4475" s="485" t="s">
        <v>24377</v>
      </c>
      <c r="C4475" t="s">
        <v>24376</v>
      </c>
      <c r="D4475" t="s">
        <v>24375</v>
      </c>
      <c r="E4475" t="str">
        <f t="shared" si="69"/>
        <v>557122 - QUALIGAZ AUBERVILLIERS</v>
      </c>
      <c r="F4475" t="s">
        <v>24127</v>
      </c>
      <c r="G4475" t="s">
        <v>24374</v>
      </c>
      <c r="I4475" t="s">
        <v>9879</v>
      </c>
      <c r="J4475" t="s">
        <v>24373</v>
      </c>
      <c r="K4475" t="s">
        <v>208</v>
      </c>
      <c r="L4475" t="s">
        <v>24372</v>
      </c>
      <c r="N4475" t="s">
        <v>208</v>
      </c>
      <c r="O4475" t="s">
        <v>476</v>
      </c>
      <c r="P4475" t="s">
        <v>476</v>
      </c>
    </row>
    <row r="4476" spans="1:16">
      <c r="A4476" s="484" t="s">
        <v>57093</v>
      </c>
      <c r="B4476" s="485" t="s">
        <v>57092</v>
      </c>
      <c r="C4476" t="s">
        <v>57091</v>
      </c>
      <c r="D4476" t="s">
        <v>57091</v>
      </c>
      <c r="E4476" t="str">
        <f t="shared" si="69"/>
        <v>198638 - INSTITUT CATHOLIQUE DE LA MEDITERRANEE</v>
      </c>
      <c r="F4476" t="s">
        <v>5915</v>
      </c>
      <c r="G4476" t="s">
        <v>57090</v>
      </c>
      <c r="I4476" t="s">
        <v>12161</v>
      </c>
      <c r="J4476" t="s">
        <v>57089</v>
      </c>
      <c r="K4476" t="s">
        <v>208</v>
      </c>
      <c r="L4476" t="s">
        <v>57088</v>
      </c>
      <c r="N4476" t="s">
        <v>208</v>
      </c>
      <c r="O4476" t="s">
        <v>476</v>
      </c>
      <c r="P4476" t="s">
        <v>476</v>
      </c>
    </row>
    <row r="4477" spans="1:16">
      <c r="A4477" s="484" t="s">
        <v>73481</v>
      </c>
      <c r="B4477" s="485" t="s">
        <v>73480</v>
      </c>
      <c r="C4477" t="s">
        <v>73479</v>
      </c>
      <c r="D4477" t="s">
        <v>73478</v>
      </c>
      <c r="E4477" t="str">
        <f t="shared" si="69"/>
        <v>320997 - FNARS AQUITAINE</v>
      </c>
      <c r="G4477" t="s">
        <v>73477</v>
      </c>
      <c r="H4477" t="s">
        <v>73476</v>
      </c>
      <c r="I4477" t="s">
        <v>23688</v>
      </c>
      <c r="J4477" t="s">
        <v>73475</v>
      </c>
      <c r="K4477" t="s">
        <v>208</v>
      </c>
      <c r="L4477" t="s">
        <v>73474</v>
      </c>
      <c r="N4477" t="s">
        <v>208</v>
      </c>
      <c r="O4477" t="s">
        <v>476</v>
      </c>
      <c r="P4477" t="s">
        <v>476</v>
      </c>
    </row>
    <row r="4478" spans="1:16">
      <c r="A4478" s="484" t="s">
        <v>105328</v>
      </c>
      <c r="B4478" s="485" t="s">
        <v>105327</v>
      </c>
      <c r="C4478" t="s">
        <v>105326</v>
      </c>
      <c r="D4478" t="s">
        <v>105325</v>
      </c>
      <c r="E4478" t="str">
        <f t="shared" si="69"/>
        <v>584265 - CERFAV VANNES LE CHATEL</v>
      </c>
      <c r="F4478" t="s">
        <v>1086</v>
      </c>
      <c r="G4478" t="s">
        <v>105324</v>
      </c>
      <c r="I4478" t="s">
        <v>105323</v>
      </c>
      <c r="J4478" t="s">
        <v>105322</v>
      </c>
      <c r="K4478" t="s">
        <v>208</v>
      </c>
      <c r="L4478" t="s">
        <v>105321</v>
      </c>
      <c r="N4478" t="s">
        <v>208</v>
      </c>
      <c r="O4478" t="s">
        <v>476</v>
      </c>
      <c r="P4478" t="s">
        <v>476</v>
      </c>
    </row>
    <row r="4479" spans="1:16">
      <c r="A4479" s="484" t="s">
        <v>96023</v>
      </c>
      <c r="B4479" s="485" t="s">
        <v>96022</v>
      </c>
      <c r="C4479" t="s">
        <v>96021</v>
      </c>
      <c r="D4479" t="s">
        <v>96020</v>
      </c>
      <c r="E4479" t="str">
        <f t="shared" si="69"/>
        <v>480964 - CIBC NORD NA</v>
      </c>
      <c r="F4479" t="s">
        <v>77422</v>
      </c>
      <c r="G4479" t="s">
        <v>96019</v>
      </c>
      <c r="I4479" t="s">
        <v>20187</v>
      </c>
      <c r="J4479" t="s">
        <v>96018</v>
      </c>
      <c r="K4479" t="s">
        <v>208</v>
      </c>
      <c r="L4479" t="s">
        <v>96017</v>
      </c>
      <c r="N4479" t="s">
        <v>208</v>
      </c>
      <c r="O4479" t="s">
        <v>476</v>
      </c>
      <c r="P4479" t="s">
        <v>476</v>
      </c>
    </row>
    <row r="4480" spans="1:16">
      <c r="A4480" s="484" t="s">
        <v>131438</v>
      </c>
      <c r="B4480" s="485" t="s">
        <v>131437</v>
      </c>
      <c r="C4480" t="s">
        <v>131436</v>
      </c>
      <c r="D4480" t="s">
        <v>131435</v>
      </c>
      <c r="E4480" t="str">
        <f t="shared" si="69"/>
        <v>507386 - AGOZZINO GAETAN</v>
      </c>
      <c r="F4480" t="s">
        <v>2361</v>
      </c>
      <c r="G4480" t="s">
        <v>131434</v>
      </c>
      <c r="I4480" t="s">
        <v>1312</v>
      </c>
      <c r="J4480" t="s">
        <v>131433</v>
      </c>
      <c r="K4480" t="s">
        <v>208</v>
      </c>
      <c r="L4480" t="s">
        <v>131432</v>
      </c>
      <c r="N4480" t="s">
        <v>208</v>
      </c>
      <c r="O4480" t="s">
        <v>476</v>
      </c>
      <c r="P4480" t="s">
        <v>476</v>
      </c>
    </row>
    <row r="4481" spans="1:16">
      <c r="A4481" s="484" t="s">
        <v>41037</v>
      </c>
      <c r="B4481" s="485" t="s">
        <v>41036</v>
      </c>
      <c r="C4481" t="s">
        <v>41035</v>
      </c>
      <c r="D4481" t="s">
        <v>41034</v>
      </c>
      <c r="E4481" t="str">
        <f t="shared" si="69"/>
        <v>600118 - LPPRA NANTUA</v>
      </c>
      <c r="F4481" t="s">
        <v>1077</v>
      </c>
      <c r="G4481" t="s">
        <v>41033</v>
      </c>
      <c r="I4481" t="s">
        <v>41032</v>
      </c>
      <c r="J4481" t="s">
        <v>41031</v>
      </c>
      <c r="K4481" t="s">
        <v>208</v>
      </c>
      <c r="L4481" t="s">
        <v>41030</v>
      </c>
      <c r="N4481" t="s">
        <v>208</v>
      </c>
      <c r="O4481" t="s">
        <v>476</v>
      </c>
      <c r="P4481" t="s">
        <v>476</v>
      </c>
    </row>
    <row r="4482" spans="1:16">
      <c r="A4482" s="484" t="s">
        <v>80812</v>
      </c>
      <c r="B4482" s="485" t="s">
        <v>80811</v>
      </c>
      <c r="C4482" t="s">
        <v>80810</v>
      </c>
      <c r="D4482" t="s">
        <v>80809</v>
      </c>
      <c r="E4482" t="str">
        <f t="shared" ref="E4482:E4545" si="70">_xlfn.CONCAT(L4482," - ",D4482)</f>
        <v>667109 - EIG COURBEVOIE</v>
      </c>
      <c r="F4482" t="s">
        <v>23623</v>
      </c>
      <c r="G4482" t="s">
        <v>80808</v>
      </c>
      <c r="H4482" t="s">
        <v>80807</v>
      </c>
      <c r="I4482" t="s">
        <v>569</v>
      </c>
      <c r="J4482" t="s">
        <v>80806</v>
      </c>
      <c r="K4482" t="s">
        <v>208</v>
      </c>
      <c r="L4482" t="s">
        <v>80805</v>
      </c>
      <c r="N4482" t="s">
        <v>208</v>
      </c>
      <c r="O4482" t="s">
        <v>476</v>
      </c>
      <c r="P4482" t="s">
        <v>476</v>
      </c>
    </row>
    <row r="4483" spans="1:16">
      <c r="A4483" s="484" t="s">
        <v>88213</v>
      </c>
      <c r="B4483" s="485" t="s">
        <v>88212</v>
      </c>
      <c r="C4483" t="s">
        <v>88211</v>
      </c>
      <c r="D4483" t="s">
        <v>88211</v>
      </c>
      <c r="E4483" t="str">
        <f t="shared" si="70"/>
        <v>554649 - DELAUNAY KETELSLEGERS JACQUELINE</v>
      </c>
      <c r="F4483" t="s">
        <v>3131</v>
      </c>
      <c r="G4483" t="s">
        <v>88210</v>
      </c>
      <c r="I4483" t="s">
        <v>18802</v>
      </c>
      <c r="K4483" t="s">
        <v>208</v>
      </c>
      <c r="L4483" t="s">
        <v>88209</v>
      </c>
      <c r="N4483" t="s">
        <v>208</v>
      </c>
      <c r="O4483" t="s">
        <v>476</v>
      </c>
      <c r="P4483" t="s">
        <v>476</v>
      </c>
    </row>
    <row r="4484" spans="1:16">
      <c r="A4484" s="484" t="s">
        <v>22150</v>
      </c>
      <c r="B4484" s="485" t="s">
        <v>22149</v>
      </c>
      <c r="C4484" t="s">
        <v>22148</v>
      </c>
      <c r="D4484" t="s">
        <v>22148</v>
      </c>
      <c r="E4484" t="str">
        <f t="shared" si="70"/>
        <v>479834 - RETRAVAILLER FRANCHE COMTE AFFC</v>
      </c>
      <c r="F4484" t="s">
        <v>8481</v>
      </c>
      <c r="G4484" t="s">
        <v>22147</v>
      </c>
      <c r="I4484" t="s">
        <v>22146</v>
      </c>
      <c r="J4484" t="s">
        <v>22145</v>
      </c>
      <c r="K4484" t="s">
        <v>208</v>
      </c>
      <c r="L4484" t="s">
        <v>22144</v>
      </c>
      <c r="N4484" t="s">
        <v>208</v>
      </c>
      <c r="O4484" t="s">
        <v>476</v>
      </c>
      <c r="P4484" t="s">
        <v>476</v>
      </c>
    </row>
    <row r="4485" spans="1:16">
      <c r="A4485" s="484" t="s">
        <v>133725</v>
      </c>
      <c r="B4485" s="485" t="s">
        <v>133724</v>
      </c>
      <c r="C4485" t="s">
        <v>133723</v>
      </c>
      <c r="D4485" t="s">
        <v>121488</v>
      </c>
      <c r="E4485" t="str">
        <f t="shared" si="70"/>
        <v>432064 - AFIB</v>
      </c>
      <c r="F4485" t="s">
        <v>11979</v>
      </c>
      <c r="G4485" t="s">
        <v>133722</v>
      </c>
      <c r="H4485" t="s">
        <v>133721</v>
      </c>
      <c r="I4485" t="s">
        <v>1466</v>
      </c>
      <c r="J4485" t="s">
        <v>133720</v>
      </c>
      <c r="K4485" t="s">
        <v>208</v>
      </c>
      <c r="L4485" t="s">
        <v>133719</v>
      </c>
      <c r="N4485" t="s">
        <v>208</v>
      </c>
      <c r="O4485" t="s">
        <v>476</v>
      </c>
      <c r="P4485" t="s">
        <v>476</v>
      </c>
    </row>
    <row r="4486" spans="1:16">
      <c r="A4486" s="484" t="s">
        <v>122969</v>
      </c>
      <c r="B4486" s="485" t="s">
        <v>122968</v>
      </c>
      <c r="C4486" t="s">
        <v>122967</v>
      </c>
      <c r="D4486" t="s">
        <v>122966</v>
      </c>
      <c r="E4486" t="str">
        <f t="shared" si="70"/>
        <v>501669 - ADPC 25</v>
      </c>
      <c r="F4486" t="s">
        <v>1568</v>
      </c>
      <c r="G4486" t="s">
        <v>122965</v>
      </c>
      <c r="I4486" t="s">
        <v>2757</v>
      </c>
      <c r="J4486" t="s">
        <v>122964</v>
      </c>
      <c r="K4486" t="s">
        <v>208</v>
      </c>
      <c r="L4486" t="s">
        <v>122963</v>
      </c>
      <c r="N4486" t="s">
        <v>208</v>
      </c>
      <c r="O4486" t="s">
        <v>476</v>
      </c>
      <c r="P4486" t="s">
        <v>476</v>
      </c>
    </row>
    <row r="4487" spans="1:16">
      <c r="A4487" s="484" t="s">
        <v>7274</v>
      </c>
      <c r="B4487" s="485" t="s">
        <v>7273</v>
      </c>
      <c r="C4487" t="s">
        <v>7272</v>
      </c>
      <c r="D4487" t="s">
        <v>7271</v>
      </c>
      <c r="E4487" t="str">
        <f t="shared" si="70"/>
        <v>561484 - UFCV</v>
      </c>
      <c r="F4487" t="s">
        <v>3042</v>
      </c>
      <c r="G4487" t="s">
        <v>7270</v>
      </c>
      <c r="I4487" t="s">
        <v>4703</v>
      </c>
      <c r="J4487" t="s">
        <v>7269</v>
      </c>
      <c r="K4487" t="s">
        <v>7268</v>
      </c>
      <c r="L4487" t="s">
        <v>7267</v>
      </c>
      <c r="N4487" t="s">
        <v>208</v>
      </c>
      <c r="O4487" t="s">
        <v>476</v>
      </c>
      <c r="P4487" t="s">
        <v>476</v>
      </c>
    </row>
    <row r="4488" spans="1:16">
      <c r="A4488" s="484" t="s">
        <v>21572</v>
      </c>
      <c r="B4488" s="485" t="s">
        <v>21571</v>
      </c>
      <c r="C4488" t="s">
        <v>21570</v>
      </c>
      <c r="D4488" t="s">
        <v>21570</v>
      </c>
      <c r="E4488" t="str">
        <f t="shared" si="70"/>
        <v>122531 - RM CONSEIL</v>
      </c>
      <c r="F4488" t="s">
        <v>21569</v>
      </c>
      <c r="G4488" t="s">
        <v>21568</v>
      </c>
      <c r="H4488" t="s">
        <v>21567</v>
      </c>
      <c r="I4488" t="s">
        <v>1837</v>
      </c>
      <c r="J4488" t="s">
        <v>21566</v>
      </c>
      <c r="K4488" t="s">
        <v>208</v>
      </c>
      <c r="L4488" t="s">
        <v>21565</v>
      </c>
      <c r="N4488" t="s">
        <v>208</v>
      </c>
      <c r="O4488" t="s">
        <v>476</v>
      </c>
      <c r="P4488" t="s">
        <v>476</v>
      </c>
    </row>
    <row r="4489" spans="1:16">
      <c r="A4489" s="484" t="s">
        <v>133713</v>
      </c>
      <c r="B4489" s="485" t="s">
        <v>133712</v>
      </c>
      <c r="C4489" t="s">
        <v>133711</v>
      </c>
      <c r="D4489" t="s">
        <v>133710</v>
      </c>
      <c r="E4489" t="str">
        <f t="shared" si="70"/>
        <v>503095 - AFIGEC INFORMATIQUE</v>
      </c>
      <c r="F4489" t="s">
        <v>1792</v>
      </c>
      <c r="G4489" t="s">
        <v>133709</v>
      </c>
      <c r="I4489" t="s">
        <v>9243</v>
      </c>
      <c r="J4489" t="s">
        <v>133708</v>
      </c>
      <c r="K4489" t="s">
        <v>208</v>
      </c>
      <c r="L4489" t="s">
        <v>133707</v>
      </c>
      <c r="N4489" t="s">
        <v>208</v>
      </c>
      <c r="O4489" t="s">
        <v>476</v>
      </c>
      <c r="P4489" t="s">
        <v>476</v>
      </c>
    </row>
    <row r="4490" spans="1:16">
      <c r="A4490" s="484" t="s">
        <v>67724</v>
      </c>
      <c r="B4490" s="485" t="s">
        <v>67723</v>
      </c>
      <c r="C4490" t="s">
        <v>67722</v>
      </c>
      <c r="D4490" t="s">
        <v>67722</v>
      </c>
      <c r="E4490" t="str">
        <f t="shared" si="70"/>
        <v>483310 - GANGAT FATMA TECHNIC COUTURE</v>
      </c>
      <c r="F4490" t="s">
        <v>2524</v>
      </c>
      <c r="G4490" t="s">
        <v>67721</v>
      </c>
      <c r="I4490" t="s">
        <v>1359</v>
      </c>
      <c r="J4490" t="s">
        <v>67720</v>
      </c>
      <c r="K4490" t="s">
        <v>208</v>
      </c>
      <c r="L4490" t="s">
        <v>67719</v>
      </c>
      <c r="N4490" t="s">
        <v>208</v>
      </c>
      <c r="O4490" t="s">
        <v>476</v>
      </c>
      <c r="P4490" t="s">
        <v>476</v>
      </c>
    </row>
    <row r="4491" spans="1:16">
      <c r="A4491" s="484" t="s">
        <v>27583</v>
      </c>
      <c r="B4491" s="485" t="s">
        <v>27582</v>
      </c>
      <c r="C4491" t="s">
        <v>27581</v>
      </c>
      <c r="D4491" t="s">
        <v>27580</v>
      </c>
      <c r="E4491" t="str">
        <f t="shared" si="70"/>
        <v>510610 - PLEIN SENS</v>
      </c>
      <c r="F4491" t="s">
        <v>17877</v>
      </c>
      <c r="G4491" t="s">
        <v>27579</v>
      </c>
      <c r="I4491" t="s">
        <v>7159</v>
      </c>
      <c r="J4491" t="s">
        <v>27578</v>
      </c>
      <c r="K4491" t="s">
        <v>208</v>
      </c>
      <c r="L4491" t="s">
        <v>27577</v>
      </c>
      <c r="N4491" t="s">
        <v>208</v>
      </c>
      <c r="O4491" t="s">
        <v>476</v>
      </c>
      <c r="P4491" t="s">
        <v>476</v>
      </c>
    </row>
    <row r="4492" spans="1:16">
      <c r="A4492" s="484" t="s">
        <v>111522</v>
      </c>
      <c r="B4492" s="485" t="s">
        <v>111521</v>
      </c>
      <c r="C4492" t="s">
        <v>111520</v>
      </c>
      <c r="D4492" t="s">
        <v>111520</v>
      </c>
      <c r="E4492" t="str">
        <f t="shared" si="70"/>
        <v>577182 - BV ASSOCIATES</v>
      </c>
      <c r="F4492" t="s">
        <v>7254</v>
      </c>
      <c r="G4492" t="s">
        <v>111519</v>
      </c>
      <c r="I4492" t="s">
        <v>41570</v>
      </c>
      <c r="J4492" t="s">
        <v>111518</v>
      </c>
      <c r="K4492" t="s">
        <v>208</v>
      </c>
      <c r="L4492" t="s">
        <v>111517</v>
      </c>
      <c r="N4492" t="s">
        <v>208</v>
      </c>
      <c r="O4492" t="s">
        <v>476</v>
      </c>
      <c r="P4492" t="s">
        <v>476</v>
      </c>
    </row>
    <row r="4493" spans="1:16">
      <c r="A4493" s="484" t="s">
        <v>44712</v>
      </c>
      <c r="B4493" s="485" t="s">
        <v>44711</v>
      </c>
      <c r="C4493" t="s">
        <v>44710</v>
      </c>
      <c r="D4493" t="s">
        <v>44710</v>
      </c>
      <c r="E4493" t="str">
        <f t="shared" si="70"/>
        <v>410767 - LE RIRE MEDECIN</v>
      </c>
      <c r="F4493" t="s">
        <v>37918</v>
      </c>
      <c r="G4493" t="s">
        <v>44709</v>
      </c>
      <c r="I4493" t="s">
        <v>626</v>
      </c>
      <c r="J4493" t="s">
        <v>44708</v>
      </c>
      <c r="K4493" t="s">
        <v>208</v>
      </c>
      <c r="L4493" t="s">
        <v>44707</v>
      </c>
      <c r="N4493" t="s">
        <v>208</v>
      </c>
      <c r="O4493" t="s">
        <v>476</v>
      </c>
      <c r="P4493" t="s">
        <v>476</v>
      </c>
    </row>
    <row r="4494" spans="1:16">
      <c r="A4494" s="484" t="s">
        <v>37639</v>
      </c>
      <c r="B4494" s="485" t="s">
        <v>37638</v>
      </c>
      <c r="C4494" t="s">
        <v>37637</v>
      </c>
      <c r="D4494" t="s">
        <v>37637</v>
      </c>
      <c r="E4494" t="str">
        <f t="shared" si="70"/>
        <v>303379 - MCG FRANCE</v>
      </c>
      <c r="F4494" t="s">
        <v>27783</v>
      </c>
      <c r="G4494" t="s">
        <v>37636</v>
      </c>
      <c r="I4494" t="s">
        <v>28746</v>
      </c>
      <c r="K4494" t="s">
        <v>208</v>
      </c>
      <c r="L4494" t="s">
        <v>37635</v>
      </c>
      <c r="N4494" t="s">
        <v>208</v>
      </c>
      <c r="O4494" t="s">
        <v>476</v>
      </c>
      <c r="P4494" t="s">
        <v>476</v>
      </c>
    </row>
    <row r="4495" spans="1:16">
      <c r="A4495" s="484" t="s">
        <v>123667</v>
      </c>
      <c r="B4495" s="485" t="s">
        <v>123666</v>
      </c>
      <c r="C4495" t="s">
        <v>123665</v>
      </c>
      <c r="D4495" t="s">
        <v>123664</v>
      </c>
      <c r="E4495" t="str">
        <f t="shared" si="70"/>
        <v>384902 - AFOLOR</v>
      </c>
      <c r="F4495" t="s">
        <v>1077</v>
      </c>
      <c r="G4495" t="s">
        <v>123663</v>
      </c>
      <c r="H4495" t="s">
        <v>123662</v>
      </c>
      <c r="I4495" t="s">
        <v>41830</v>
      </c>
      <c r="J4495" t="s">
        <v>123661</v>
      </c>
      <c r="K4495" t="s">
        <v>208</v>
      </c>
      <c r="L4495" t="s">
        <v>123660</v>
      </c>
      <c r="N4495" t="s">
        <v>208</v>
      </c>
      <c r="O4495" t="s">
        <v>476</v>
      </c>
      <c r="P4495" t="s">
        <v>476</v>
      </c>
    </row>
    <row r="4496" spans="1:16">
      <c r="A4496" s="484" t="s">
        <v>52633</v>
      </c>
      <c r="B4496" s="485" t="s">
        <v>52632</v>
      </c>
      <c r="C4496" t="s">
        <v>52631</v>
      </c>
      <c r="D4496" t="s">
        <v>52630</v>
      </c>
      <c r="E4496" t="str">
        <f t="shared" si="70"/>
        <v>674862 - ISTEF SAS</v>
      </c>
      <c r="F4496" t="s">
        <v>33070</v>
      </c>
      <c r="G4496" t="s">
        <v>52629</v>
      </c>
      <c r="I4496" t="s">
        <v>603</v>
      </c>
      <c r="J4496" t="s">
        <v>52628</v>
      </c>
      <c r="K4496" t="s">
        <v>208</v>
      </c>
      <c r="L4496" t="s">
        <v>52627</v>
      </c>
      <c r="N4496" t="s">
        <v>207</v>
      </c>
      <c r="O4496" t="s">
        <v>476</v>
      </c>
      <c r="P4496" t="s">
        <v>476</v>
      </c>
    </row>
    <row r="4497" spans="1:16">
      <c r="A4497" s="484" t="s">
        <v>48718</v>
      </c>
      <c r="B4497" s="485" t="s">
        <v>48717</v>
      </c>
      <c r="C4497" t="s">
        <v>48716</v>
      </c>
      <c r="D4497" t="s">
        <v>48716</v>
      </c>
      <c r="E4497" t="str">
        <f t="shared" si="70"/>
        <v>466864 - JUXTA</v>
      </c>
      <c r="F4497" t="s">
        <v>7254</v>
      </c>
      <c r="G4497" t="s">
        <v>48715</v>
      </c>
      <c r="H4497" t="s">
        <v>48714</v>
      </c>
      <c r="I4497" t="s">
        <v>3177</v>
      </c>
      <c r="K4497" t="s">
        <v>208</v>
      </c>
      <c r="L4497" t="s">
        <v>48713</v>
      </c>
      <c r="N4497" t="s">
        <v>208</v>
      </c>
      <c r="O4497" t="s">
        <v>476</v>
      </c>
      <c r="P4497" t="s">
        <v>476</v>
      </c>
    </row>
    <row r="4498" spans="1:16">
      <c r="A4498" s="484" t="s">
        <v>14399</v>
      </c>
      <c r="B4498" s="485" t="s">
        <v>14398</v>
      </c>
      <c r="C4498" t="s">
        <v>14397</v>
      </c>
      <c r="D4498" t="s">
        <v>14396</v>
      </c>
      <c r="E4498" t="str">
        <f t="shared" si="70"/>
        <v>541278 - SOCRATE CONSEILS ET FORMATIONS LIBOURNE</v>
      </c>
      <c r="F4498" t="s">
        <v>7547</v>
      </c>
      <c r="G4498" t="s">
        <v>14395</v>
      </c>
      <c r="H4498" t="s">
        <v>14394</v>
      </c>
      <c r="I4498" t="s">
        <v>2594</v>
      </c>
      <c r="J4498" t="s">
        <v>14393</v>
      </c>
      <c r="K4498" t="s">
        <v>208</v>
      </c>
      <c r="L4498" t="s">
        <v>14392</v>
      </c>
      <c r="N4498" t="s">
        <v>208</v>
      </c>
      <c r="O4498" t="s">
        <v>476</v>
      </c>
      <c r="P4498" t="s">
        <v>476</v>
      </c>
    </row>
    <row r="4499" spans="1:16">
      <c r="A4499" s="484" t="s">
        <v>29483</v>
      </c>
      <c r="B4499" s="485" t="s">
        <v>29482</v>
      </c>
      <c r="C4499" t="s">
        <v>29481</v>
      </c>
      <c r="D4499" t="s">
        <v>29480</v>
      </c>
      <c r="E4499" t="str">
        <f t="shared" si="70"/>
        <v>535230 - PARTENAIRE INTERNATIONNAL</v>
      </c>
      <c r="F4499" t="s">
        <v>29479</v>
      </c>
      <c r="G4499" t="s">
        <v>29478</v>
      </c>
      <c r="H4499" t="s">
        <v>29477</v>
      </c>
      <c r="I4499" t="s">
        <v>5789</v>
      </c>
      <c r="J4499" t="s">
        <v>29476</v>
      </c>
      <c r="K4499" t="s">
        <v>208</v>
      </c>
      <c r="L4499" t="s">
        <v>29475</v>
      </c>
      <c r="N4499" t="s">
        <v>208</v>
      </c>
      <c r="O4499" t="s">
        <v>476</v>
      </c>
      <c r="P4499" t="s">
        <v>476</v>
      </c>
    </row>
    <row r="4500" spans="1:16">
      <c r="A4500" s="484" t="s">
        <v>54244</v>
      </c>
      <c r="B4500" s="485" t="s">
        <v>54243</v>
      </c>
      <c r="C4500" t="s">
        <v>54242</v>
      </c>
      <c r="D4500" t="s">
        <v>54241</v>
      </c>
      <c r="E4500" t="str">
        <f t="shared" si="70"/>
        <v>118758 - IFB</v>
      </c>
      <c r="F4500" t="s">
        <v>7117</v>
      </c>
      <c r="G4500" t="s">
        <v>54240</v>
      </c>
      <c r="I4500" t="s">
        <v>33340</v>
      </c>
      <c r="J4500" t="s">
        <v>54239</v>
      </c>
      <c r="K4500" t="s">
        <v>208</v>
      </c>
      <c r="L4500" t="s">
        <v>54238</v>
      </c>
      <c r="N4500" t="s">
        <v>208</v>
      </c>
      <c r="O4500" t="s">
        <v>476</v>
      </c>
      <c r="P4500" t="s">
        <v>476</v>
      </c>
    </row>
    <row r="4501" spans="1:16">
      <c r="A4501" s="484" t="s">
        <v>104996</v>
      </c>
      <c r="B4501" s="485" t="s">
        <v>104995</v>
      </c>
      <c r="C4501" t="s">
        <v>104994</v>
      </c>
      <c r="D4501" t="s">
        <v>104994</v>
      </c>
      <c r="E4501" t="str">
        <f t="shared" si="70"/>
        <v>360831 - CENTRE FRANCE INFORMATIQUE - CFI FORMATION</v>
      </c>
      <c r="F4501" t="s">
        <v>2416</v>
      </c>
      <c r="G4501" t="s">
        <v>104993</v>
      </c>
      <c r="I4501" t="s">
        <v>1678</v>
      </c>
      <c r="J4501" t="s">
        <v>104992</v>
      </c>
      <c r="K4501" t="s">
        <v>208</v>
      </c>
      <c r="L4501" t="s">
        <v>104991</v>
      </c>
      <c r="N4501" t="s">
        <v>207</v>
      </c>
      <c r="O4501" t="s">
        <v>476</v>
      </c>
      <c r="P4501" t="s">
        <v>476</v>
      </c>
    </row>
    <row r="4502" spans="1:16">
      <c r="A4502" s="484" t="s">
        <v>105987</v>
      </c>
      <c r="B4502" s="485" t="s">
        <v>105986</v>
      </c>
      <c r="C4502" t="s">
        <v>105985</v>
      </c>
      <c r="D4502" t="s">
        <v>105985</v>
      </c>
      <c r="E4502" t="str">
        <f t="shared" si="70"/>
        <v>34940 - CENTRE D'ETUDE DE L'EXPRESSION</v>
      </c>
      <c r="F4502" t="s">
        <v>23589</v>
      </c>
      <c r="G4502" t="s">
        <v>55475</v>
      </c>
      <c r="H4502" t="s">
        <v>73218</v>
      </c>
      <c r="I4502" t="s">
        <v>4703</v>
      </c>
      <c r="J4502" t="s">
        <v>105984</v>
      </c>
      <c r="K4502" t="s">
        <v>208</v>
      </c>
      <c r="L4502" t="s">
        <v>105983</v>
      </c>
      <c r="N4502" t="s">
        <v>208</v>
      </c>
      <c r="O4502" t="s">
        <v>476</v>
      </c>
      <c r="P4502" t="s">
        <v>476</v>
      </c>
    </row>
    <row r="4503" spans="1:16">
      <c r="A4503" s="484" t="s">
        <v>84363</v>
      </c>
      <c r="B4503" s="485" t="s">
        <v>84362</v>
      </c>
      <c r="C4503" t="s">
        <v>84361</v>
      </c>
      <c r="D4503" t="s">
        <v>84360</v>
      </c>
      <c r="E4503" t="str">
        <f t="shared" si="70"/>
        <v>173976 - ISEBA</v>
      </c>
      <c r="F4503" t="s">
        <v>7547</v>
      </c>
      <c r="G4503" t="s">
        <v>84359</v>
      </c>
      <c r="I4503" t="s">
        <v>749</v>
      </c>
      <c r="J4503" t="s">
        <v>84358</v>
      </c>
      <c r="K4503" t="s">
        <v>208</v>
      </c>
      <c r="L4503" t="s">
        <v>84357</v>
      </c>
      <c r="N4503" t="s">
        <v>208</v>
      </c>
      <c r="O4503" t="s">
        <v>476</v>
      </c>
      <c r="P4503" t="s">
        <v>476</v>
      </c>
    </row>
    <row r="4504" spans="1:16">
      <c r="A4504" s="484" t="s">
        <v>125180</v>
      </c>
      <c r="B4504" s="485" t="s">
        <v>125179</v>
      </c>
      <c r="C4504" t="s">
        <v>125178</v>
      </c>
      <c r="D4504" t="s">
        <v>125177</v>
      </c>
      <c r="E4504" t="str">
        <f t="shared" si="70"/>
        <v>291390 - DFCG</v>
      </c>
      <c r="F4504" t="s">
        <v>7547</v>
      </c>
      <c r="G4504" t="s">
        <v>125176</v>
      </c>
      <c r="I4504" t="s">
        <v>5369</v>
      </c>
      <c r="J4504" t="s">
        <v>125175</v>
      </c>
      <c r="K4504" t="s">
        <v>208</v>
      </c>
      <c r="L4504" t="s">
        <v>125174</v>
      </c>
      <c r="N4504" t="s">
        <v>208</v>
      </c>
      <c r="O4504" t="s">
        <v>476</v>
      </c>
      <c r="P4504" t="s">
        <v>476</v>
      </c>
    </row>
    <row r="4505" spans="1:16">
      <c r="A4505" s="484" t="s">
        <v>56095</v>
      </c>
      <c r="B4505" s="485" t="s">
        <v>56094</v>
      </c>
      <c r="C4505" t="s">
        <v>56093</v>
      </c>
      <c r="D4505" t="s">
        <v>56092</v>
      </c>
      <c r="E4505" t="str">
        <f t="shared" si="70"/>
        <v>202319 - INFORCOM</v>
      </c>
      <c r="F4505" t="s">
        <v>7721</v>
      </c>
      <c r="G4505" t="s">
        <v>56091</v>
      </c>
      <c r="I4505" t="s">
        <v>1781</v>
      </c>
      <c r="K4505" t="s">
        <v>208</v>
      </c>
      <c r="L4505" t="s">
        <v>56090</v>
      </c>
      <c r="N4505" t="s">
        <v>208</v>
      </c>
      <c r="O4505" t="s">
        <v>476</v>
      </c>
      <c r="P4505" t="s">
        <v>476</v>
      </c>
    </row>
    <row r="4506" spans="1:16">
      <c r="A4506" s="484" t="s">
        <v>119740</v>
      </c>
      <c r="B4506" s="485" t="s">
        <v>119739</v>
      </c>
      <c r="C4506" t="s">
        <v>119738</v>
      </c>
      <c r="D4506" t="s">
        <v>119738</v>
      </c>
      <c r="E4506" t="str">
        <f t="shared" si="70"/>
        <v>498592 - ASSOCIATION POUR CULTURE LOISIRSEDUCATIONFORMATION</v>
      </c>
      <c r="F4506" t="s">
        <v>13656</v>
      </c>
      <c r="G4506" t="s">
        <v>119737</v>
      </c>
      <c r="H4506" t="s">
        <v>119736</v>
      </c>
      <c r="I4506" t="s">
        <v>22370</v>
      </c>
      <c r="J4506" t="s">
        <v>119735</v>
      </c>
      <c r="K4506" t="s">
        <v>208</v>
      </c>
      <c r="L4506" t="s">
        <v>119734</v>
      </c>
      <c r="N4506" t="s">
        <v>208</v>
      </c>
      <c r="O4506" t="s">
        <v>476</v>
      </c>
      <c r="P4506" t="s">
        <v>476</v>
      </c>
    </row>
    <row r="4507" spans="1:16">
      <c r="A4507" s="484" t="s">
        <v>108736</v>
      </c>
      <c r="B4507" s="485" t="s">
        <v>108735</v>
      </c>
      <c r="C4507" t="s">
        <v>108734</v>
      </c>
      <c r="D4507" t="s">
        <v>108734</v>
      </c>
      <c r="E4507" t="str">
        <f t="shared" si="70"/>
        <v>131763 - CENTAURE GRAND EST</v>
      </c>
      <c r="F4507" t="s">
        <v>7596</v>
      </c>
      <c r="G4507" t="s">
        <v>108733</v>
      </c>
      <c r="I4507" t="s">
        <v>108732</v>
      </c>
      <c r="J4507" t="s">
        <v>108731</v>
      </c>
      <c r="K4507" t="s">
        <v>208</v>
      </c>
      <c r="L4507" t="s">
        <v>108730</v>
      </c>
      <c r="N4507" t="s">
        <v>208</v>
      </c>
      <c r="O4507" t="s">
        <v>476</v>
      </c>
      <c r="P4507" t="s">
        <v>476</v>
      </c>
    </row>
    <row r="4508" spans="1:16">
      <c r="A4508" s="484" t="s">
        <v>88113</v>
      </c>
      <c r="B4508" s="485" t="s">
        <v>88112</v>
      </c>
      <c r="C4508" t="s">
        <v>88111</v>
      </c>
      <c r="D4508" t="s">
        <v>88110</v>
      </c>
      <c r="E4508" t="str">
        <f t="shared" si="70"/>
        <v>520287 - DELSARTE BELFER NADIA</v>
      </c>
      <c r="F4508" t="s">
        <v>88109</v>
      </c>
      <c r="G4508" t="s">
        <v>88108</v>
      </c>
      <c r="H4508" t="s">
        <v>88107</v>
      </c>
      <c r="I4508" t="s">
        <v>36342</v>
      </c>
      <c r="J4508" t="s">
        <v>88106</v>
      </c>
      <c r="K4508" t="s">
        <v>208</v>
      </c>
      <c r="L4508" t="s">
        <v>88105</v>
      </c>
      <c r="N4508" t="s">
        <v>208</v>
      </c>
      <c r="O4508" t="s">
        <v>476</v>
      </c>
      <c r="P4508" t="s">
        <v>476</v>
      </c>
    </row>
    <row r="4509" spans="1:16">
      <c r="A4509" s="484" t="s">
        <v>113015</v>
      </c>
      <c r="B4509" s="485" t="s">
        <v>113014</v>
      </c>
      <c r="C4509" t="s">
        <v>113013</v>
      </c>
      <c r="D4509" t="s">
        <v>113013</v>
      </c>
      <c r="E4509" t="str">
        <f t="shared" si="70"/>
        <v>191255 - BOBATH FRANCE</v>
      </c>
      <c r="F4509" t="s">
        <v>5915</v>
      </c>
      <c r="G4509" t="s">
        <v>113012</v>
      </c>
      <c r="H4509" t="s">
        <v>113011</v>
      </c>
      <c r="I4509" t="s">
        <v>3894</v>
      </c>
      <c r="J4509" t="s">
        <v>113010</v>
      </c>
      <c r="K4509" t="s">
        <v>113009</v>
      </c>
      <c r="L4509" t="s">
        <v>113008</v>
      </c>
      <c r="N4509" t="s">
        <v>208</v>
      </c>
      <c r="O4509" t="s">
        <v>476</v>
      </c>
      <c r="P4509" t="s">
        <v>476</v>
      </c>
    </row>
    <row r="4510" spans="1:16">
      <c r="A4510" s="484" t="s">
        <v>22000</v>
      </c>
      <c r="B4510" s="485" t="s">
        <v>21999</v>
      </c>
      <c r="C4510" t="s">
        <v>21998</v>
      </c>
      <c r="D4510" t="s">
        <v>21998</v>
      </c>
      <c r="E4510" t="str">
        <f t="shared" si="70"/>
        <v>438297 - REX ROTARY</v>
      </c>
      <c r="F4510" t="s">
        <v>21997</v>
      </c>
      <c r="G4510" t="s">
        <v>21996</v>
      </c>
      <c r="H4510" t="s">
        <v>21995</v>
      </c>
      <c r="I4510" t="s">
        <v>5864</v>
      </c>
      <c r="J4510" t="s">
        <v>21994</v>
      </c>
      <c r="K4510" t="s">
        <v>208</v>
      </c>
      <c r="L4510" t="s">
        <v>21993</v>
      </c>
      <c r="N4510" t="s">
        <v>208</v>
      </c>
      <c r="O4510" t="s">
        <v>476</v>
      </c>
      <c r="P4510" t="s">
        <v>476</v>
      </c>
    </row>
    <row r="4511" spans="1:16">
      <c r="A4511" s="484" t="s">
        <v>114096</v>
      </c>
      <c r="B4511" s="485" t="s">
        <v>114095</v>
      </c>
      <c r="C4511" t="s">
        <v>114094</v>
      </c>
      <c r="D4511" t="s">
        <v>114094</v>
      </c>
      <c r="E4511" t="str">
        <f t="shared" si="70"/>
        <v>313038 - BERBACHI DJAMEL</v>
      </c>
      <c r="F4511" t="s">
        <v>111041</v>
      </c>
      <c r="G4511" t="s">
        <v>114093</v>
      </c>
      <c r="I4511" t="s">
        <v>771</v>
      </c>
      <c r="J4511" t="s">
        <v>114092</v>
      </c>
      <c r="K4511" t="s">
        <v>208</v>
      </c>
      <c r="L4511" t="s">
        <v>114091</v>
      </c>
      <c r="N4511" t="s">
        <v>208</v>
      </c>
      <c r="O4511" t="s">
        <v>476</v>
      </c>
      <c r="P4511" t="s">
        <v>476</v>
      </c>
    </row>
    <row r="4512" spans="1:16">
      <c r="A4512" s="484" t="s">
        <v>50176</v>
      </c>
      <c r="B4512" s="485" t="s">
        <v>50175</v>
      </c>
      <c r="C4512" t="s">
        <v>50174</v>
      </c>
      <c r="D4512" t="s">
        <v>50173</v>
      </c>
      <c r="E4512" t="str">
        <f t="shared" si="70"/>
        <v>674229 - ISEN YNCREA MEDITERRANEE TOULON</v>
      </c>
      <c r="F4512" t="s">
        <v>1053</v>
      </c>
      <c r="G4512" t="s">
        <v>50172</v>
      </c>
      <c r="H4512" t="s">
        <v>50171</v>
      </c>
      <c r="I4512" t="s">
        <v>1122</v>
      </c>
      <c r="J4512" t="s">
        <v>50170</v>
      </c>
      <c r="K4512" t="s">
        <v>208</v>
      </c>
      <c r="L4512" t="s">
        <v>50169</v>
      </c>
      <c r="N4512" t="s">
        <v>208</v>
      </c>
      <c r="O4512" t="s">
        <v>476</v>
      </c>
      <c r="P4512" t="s">
        <v>476</v>
      </c>
    </row>
    <row r="4513" spans="1:16">
      <c r="A4513" s="484" t="s">
        <v>55015</v>
      </c>
      <c r="B4513" s="485" t="s">
        <v>55014</v>
      </c>
      <c r="C4513" t="s">
        <v>55013</v>
      </c>
      <c r="D4513" t="s">
        <v>55012</v>
      </c>
      <c r="E4513" t="str">
        <f t="shared" si="70"/>
        <v>597326 - ITII PAYS DE LA LOIRE</v>
      </c>
      <c r="F4513" t="s">
        <v>13987</v>
      </c>
      <c r="G4513" t="s">
        <v>55011</v>
      </c>
      <c r="H4513" t="s">
        <v>55010</v>
      </c>
      <c r="I4513" t="s">
        <v>2507</v>
      </c>
      <c r="J4513" t="s">
        <v>55009</v>
      </c>
      <c r="K4513" t="s">
        <v>208</v>
      </c>
      <c r="L4513" t="s">
        <v>55008</v>
      </c>
      <c r="N4513" t="s">
        <v>207</v>
      </c>
      <c r="O4513" t="s">
        <v>476</v>
      </c>
      <c r="P4513" t="s">
        <v>476</v>
      </c>
    </row>
    <row r="4514" spans="1:16">
      <c r="A4514" s="484" t="s">
        <v>28480</v>
      </c>
      <c r="B4514" s="485" t="s">
        <v>28479</v>
      </c>
      <c r="C4514" t="s">
        <v>28478</v>
      </c>
      <c r="D4514" t="s">
        <v>28478</v>
      </c>
      <c r="E4514" t="str">
        <f t="shared" si="70"/>
        <v>626624 - PESMD</v>
      </c>
      <c r="F4514" t="s">
        <v>28477</v>
      </c>
      <c r="G4514" t="s">
        <v>28476</v>
      </c>
      <c r="I4514" t="s">
        <v>749</v>
      </c>
      <c r="K4514" t="s">
        <v>208</v>
      </c>
      <c r="L4514" t="s">
        <v>28475</v>
      </c>
      <c r="N4514" t="s">
        <v>208</v>
      </c>
      <c r="O4514" t="s">
        <v>476</v>
      </c>
      <c r="P4514" t="s">
        <v>476</v>
      </c>
    </row>
    <row r="4515" spans="1:16">
      <c r="A4515" s="484" t="s">
        <v>78296</v>
      </c>
      <c r="B4515" s="485" t="s">
        <v>78295</v>
      </c>
      <c r="C4515" t="s">
        <v>78294</v>
      </c>
      <c r="D4515" t="s">
        <v>78294</v>
      </c>
      <c r="E4515" t="str">
        <f t="shared" si="70"/>
        <v>624731 - ESPACE DU TEMPS PRESENT</v>
      </c>
      <c r="G4515" t="s">
        <v>78293</v>
      </c>
      <c r="I4515" t="s">
        <v>626</v>
      </c>
      <c r="J4515" t="s">
        <v>78292</v>
      </c>
      <c r="K4515" t="s">
        <v>208</v>
      </c>
      <c r="L4515" t="s">
        <v>78291</v>
      </c>
      <c r="N4515" t="s">
        <v>208</v>
      </c>
      <c r="O4515" t="s">
        <v>476</v>
      </c>
      <c r="P4515" t="s">
        <v>476</v>
      </c>
    </row>
    <row r="4516" spans="1:16">
      <c r="A4516" s="484" t="s">
        <v>134973</v>
      </c>
      <c r="B4516" s="485" t="s">
        <v>134972</v>
      </c>
      <c r="C4516" t="s">
        <v>134971</v>
      </c>
      <c r="D4516" t="s">
        <v>134970</v>
      </c>
      <c r="E4516" t="str">
        <f t="shared" si="70"/>
        <v>534158 - AIDER</v>
      </c>
      <c r="F4516" t="s">
        <v>1328</v>
      </c>
      <c r="G4516" t="s">
        <v>134969</v>
      </c>
      <c r="I4516" t="s">
        <v>80945</v>
      </c>
      <c r="J4516" t="s">
        <v>134968</v>
      </c>
      <c r="K4516" t="s">
        <v>208</v>
      </c>
      <c r="L4516" t="s">
        <v>134967</v>
      </c>
      <c r="N4516" t="s">
        <v>208</v>
      </c>
      <c r="O4516" t="s">
        <v>476</v>
      </c>
      <c r="P4516" t="s">
        <v>476</v>
      </c>
    </row>
    <row r="4517" spans="1:16">
      <c r="A4517" s="484" t="s">
        <v>119774</v>
      </c>
      <c r="B4517" s="485" t="s">
        <v>119773</v>
      </c>
      <c r="C4517" t="s">
        <v>119772</v>
      </c>
      <c r="D4517" t="s">
        <v>119771</v>
      </c>
      <c r="E4517" t="str">
        <f t="shared" si="70"/>
        <v>565556 - POLYGLOTTE</v>
      </c>
      <c r="F4517" t="s">
        <v>6628</v>
      </c>
      <c r="G4517" t="s">
        <v>119770</v>
      </c>
      <c r="I4517" t="s">
        <v>81047</v>
      </c>
      <c r="J4517" t="s">
        <v>119769</v>
      </c>
      <c r="K4517" t="s">
        <v>208</v>
      </c>
      <c r="L4517" t="s">
        <v>119768</v>
      </c>
      <c r="N4517" t="s">
        <v>208</v>
      </c>
      <c r="O4517" t="s">
        <v>476</v>
      </c>
      <c r="P4517" t="s">
        <v>476</v>
      </c>
    </row>
    <row r="4518" spans="1:16">
      <c r="A4518" s="484" t="s">
        <v>25866</v>
      </c>
      <c r="B4518" s="485" t="s">
        <v>25865</v>
      </c>
      <c r="C4518" t="s">
        <v>25864</v>
      </c>
      <c r="D4518" t="s">
        <v>25864</v>
      </c>
      <c r="E4518" t="str">
        <f t="shared" si="70"/>
        <v>600799 - PROFESSION SPORT DANS LE PAS DE CALAIS</v>
      </c>
      <c r="F4518" t="s">
        <v>11895</v>
      </c>
      <c r="G4518" t="s">
        <v>25863</v>
      </c>
      <c r="H4518" t="s">
        <v>25862</v>
      </c>
      <c r="I4518" t="s">
        <v>25861</v>
      </c>
      <c r="J4518" t="s">
        <v>25860</v>
      </c>
      <c r="K4518" t="s">
        <v>208</v>
      </c>
      <c r="L4518" t="s">
        <v>25859</v>
      </c>
      <c r="N4518" t="s">
        <v>208</v>
      </c>
      <c r="O4518" t="s">
        <v>476</v>
      </c>
      <c r="P4518" t="s">
        <v>476</v>
      </c>
    </row>
    <row r="4519" spans="1:16">
      <c r="A4519" s="484" t="s">
        <v>20437</v>
      </c>
      <c r="B4519" s="485" t="s">
        <v>20436</v>
      </c>
      <c r="C4519" t="s">
        <v>20435</v>
      </c>
      <c r="D4519" t="s">
        <v>20435</v>
      </c>
      <c r="E4519" t="str">
        <f t="shared" si="70"/>
        <v>587760 - SANS LUDOVIC - FORMAT'DRONE ELITE</v>
      </c>
      <c r="F4519" t="s">
        <v>1528</v>
      </c>
      <c r="G4519" t="s">
        <v>20434</v>
      </c>
      <c r="I4519" t="s">
        <v>11977</v>
      </c>
      <c r="J4519" t="s">
        <v>20433</v>
      </c>
      <c r="K4519" t="s">
        <v>208</v>
      </c>
      <c r="L4519" t="s">
        <v>20432</v>
      </c>
      <c r="N4519" t="s">
        <v>208</v>
      </c>
      <c r="O4519" t="s">
        <v>476</v>
      </c>
      <c r="P4519" t="s">
        <v>476</v>
      </c>
    </row>
    <row r="4520" spans="1:16">
      <c r="A4520" s="484" t="s">
        <v>79451</v>
      </c>
      <c r="B4520" s="485" t="s">
        <v>79450</v>
      </c>
      <c r="C4520" t="s">
        <v>79449</v>
      </c>
      <c r="D4520" t="s">
        <v>79448</v>
      </c>
      <c r="E4520" t="str">
        <f t="shared" si="70"/>
        <v>85698 - ERRF</v>
      </c>
      <c r="F4520" t="s">
        <v>77422</v>
      </c>
      <c r="G4520" t="s">
        <v>79447</v>
      </c>
      <c r="H4520" t="s">
        <v>79446</v>
      </c>
      <c r="I4520" t="s">
        <v>1542</v>
      </c>
      <c r="J4520" t="s">
        <v>79445</v>
      </c>
      <c r="K4520" t="s">
        <v>79444</v>
      </c>
      <c r="L4520" t="s">
        <v>79443</v>
      </c>
      <c r="N4520" t="s">
        <v>208</v>
      </c>
      <c r="O4520" t="s">
        <v>476</v>
      </c>
      <c r="P4520" t="s">
        <v>476</v>
      </c>
    </row>
    <row r="4521" spans="1:16">
      <c r="A4521" s="484" t="s">
        <v>49840</v>
      </c>
      <c r="B4521" s="485" t="s">
        <v>49839</v>
      </c>
      <c r="C4521" t="s">
        <v>49838</v>
      </c>
      <c r="D4521" t="s">
        <v>49838</v>
      </c>
      <c r="E4521" t="str">
        <f t="shared" si="70"/>
        <v>680795 - ITINERRANCES POLE 164</v>
      </c>
      <c r="F4521" t="s">
        <v>7167</v>
      </c>
      <c r="G4521" t="s">
        <v>49837</v>
      </c>
      <c r="I4521" t="s">
        <v>1035</v>
      </c>
      <c r="J4521" t="s">
        <v>49836</v>
      </c>
      <c r="K4521" t="s">
        <v>208</v>
      </c>
      <c r="L4521" t="s">
        <v>49835</v>
      </c>
      <c r="N4521" t="s">
        <v>208</v>
      </c>
      <c r="O4521" t="s">
        <v>476</v>
      </c>
      <c r="P4521" t="s">
        <v>476</v>
      </c>
    </row>
    <row r="4522" spans="1:16">
      <c r="A4522" s="484" t="s">
        <v>89966</v>
      </c>
      <c r="B4522" s="485" t="s">
        <v>89965</v>
      </c>
      <c r="C4522" t="s">
        <v>89964</v>
      </c>
      <c r="D4522" t="s">
        <v>89963</v>
      </c>
      <c r="E4522" t="str">
        <f t="shared" si="70"/>
        <v>675350 - CFAI LIMOUSIN TULLE</v>
      </c>
      <c r="F4522" t="s">
        <v>13098</v>
      </c>
      <c r="G4522" t="s">
        <v>89962</v>
      </c>
      <c r="I4522" t="s">
        <v>7636</v>
      </c>
      <c r="J4522" t="s">
        <v>89961</v>
      </c>
      <c r="K4522" t="s">
        <v>208</v>
      </c>
      <c r="L4522" t="s">
        <v>89960</v>
      </c>
      <c r="N4522" t="s">
        <v>207</v>
      </c>
      <c r="O4522" t="s">
        <v>476</v>
      </c>
      <c r="P4522" t="s">
        <v>476</v>
      </c>
    </row>
    <row r="4523" spans="1:16">
      <c r="A4523" s="484" t="s">
        <v>99622</v>
      </c>
      <c r="B4523" s="485" t="s">
        <v>99621</v>
      </c>
      <c r="C4523" t="s">
        <v>99620</v>
      </c>
      <c r="D4523" t="s">
        <v>99619</v>
      </c>
      <c r="E4523" t="str">
        <f t="shared" si="70"/>
        <v>178172 - CRIHAN</v>
      </c>
      <c r="F4523" t="s">
        <v>2572</v>
      </c>
      <c r="G4523" t="s">
        <v>99618</v>
      </c>
      <c r="H4523" t="s">
        <v>99617</v>
      </c>
      <c r="I4523" t="s">
        <v>25381</v>
      </c>
      <c r="J4523" t="s">
        <v>99616</v>
      </c>
      <c r="K4523" t="s">
        <v>208</v>
      </c>
      <c r="L4523" t="s">
        <v>99615</v>
      </c>
      <c r="N4523" t="s">
        <v>208</v>
      </c>
      <c r="O4523" t="s">
        <v>476</v>
      </c>
      <c r="P4523" t="s">
        <v>476</v>
      </c>
    </row>
    <row r="4524" spans="1:16">
      <c r="A4524" s="484" t="s">
        <v>130418</v>
      </c>
      <c r="B4524" s="485" t="s">
        <v>130417</v>
      </c>
      <c r="C4524" t="s">
        <v>130416</v>
      </c>
      <c r="D4524" t="s">
        <v>130416</v>
      </c>
      <c r="E4524" t="str">
        <f t="shared" si="70"/>
        <v>153850 - ALL SYSTEMS</v>
      </c>
      <c r="F4524" t="s">
        <v>1848</v>
      </c>
      <c r="G4524" t="s">
        <v>130415</v>
      </c>
      <c r="I4524" t="s">
        <v>21891</v>
      </c>
      <c r="J4524" t="s">
        <v>130414</v>
      </c>
      <c r="K4524" t="s">
        <v>208</v>
      </c>
      <c r="L4524" t="s">
        <v>130413</v>
      </c>
      <c r="N4524" t="s">
        <v>208</v>
      </c>
      <c r="O4524" t="s">
        <v>476</v>
      </c>
      <c r="P4524" t="s">
        <v>476</v>
      </c>
    </row>
    <row r="4525" spans="1:16">
      <c r="A4525" s="484" t="s">
        <v>55412</v>
      </c>
      <c r="B4525" s="485" t="s">
        <v>55411</v>
      </c>
      <c r="C4525" t="s">
        <v>55410</v>
      </c>
      <c r="D4525" t="s">
        <v>55409</v>
      </c>
      <c r="E4525" t="str">
        <f t="shared" si="70"/>
        <v>195005 - IRFASE</v>
      </c>
      <c r="F4525" t="s">
        <v>10495</v>
      </c>
      <c r="G4525" t="s">
        <v>55408</v>
      </c>
      <c r="I4525" t="s">
        <v>5651</v>
      </c>
      <c r="J4525" t="s">
        <v>55407</v>
      </c>
      <c r="K4525" t="s">
        <v>208</v>
      </c>
      <c r="L4525" t="s">
        <v>55406</v>
      </c>
      <c r="N4525" t="s">
        <v>208</v>
      </c>
      <c r="O4525" t="s">
        <v>476</v>
      </c>
      <c r="P4525" t="s">
        <v>476</v>
      </c>
    </row>
    <row r="4526" spans="1:16">
      <c r="A4526" s="484" t="s">
        <v>83014</v>
      </c>
      <c r="B4526" s="485" t="s">
        <v>83008</v>
      </c>
      <c r="C4526" t="s">
        <v>83007</v>
      </c>
      <c r="D4526" t="s">
        <v>83013</v>
      </c>
      <c r="E4526" t="str">
        <f t="shared" si="70"/>
        <v>608361 - ESCCOM NICE</v>
      </c>
      <c r="F4526" t="s">
        <v>8302</v>
      </c>
      <c r="G4526" t="s">
        <v>83012</v>
      </c>
      <c r="I4526" t="s">
        <v>618</v>
      </c>
      <c r="J4526" t="s">
        <v>83011</v>
      </c>
      <c r="K4526" t="s">
        <v>208</v>
      </c>
      <c r="L4526" t="s">
        <v>83010</v>
      </c>
      <c r="N4526" t="s">
        <v>207</v>
      </c>
      <c r="O4526" t="s">
        <v>476</v>
      </c>
      <c r="P4526" t="s">
        <v>476</v>
      </c>
    </row>
    <row r="4527" spans="1:16">
      <c r="A4527" s="484" t="s">
        <v>83009</v>
      </c>
      <c r="B4527" s="485" t="s">
        <v>83008</v>
      </c>
      <c r="C4527" t="s">
        <v>83007</v>
      </c>
      <c r="D4527" t="s">
        <v>83006</v>
      </c>
      <c r="E4527" t="str">
        <f t="shared" si="70"/>
        <v>478593 - ESCOM CANNES</v>
      </c>
      <c r="F4527" t="s">
        <v>8302</v>
      </c>
      <c r="G4527" t="s">
        <v>83005</v>
      </c>
      <c r="I4527" t="s">
        <v>4007</v>
      </c>
      <c r="J4527" t="s">
        <v>83004</v>
      </c>
      <c r="K4527" t="s">
        <v>208</v>
      </c>
      <c r="L4527" t="s">
        <v>83003</v>
      </c>
      <c r="N4527" t="s">
        <v>207</v>
      </c>
      <c r="O4527" t="s">
        <v>476</v>
      </c>
      <c r="P4527" t="s">
        <v>476</v>
      </c>
    </row>
    <row r="4528" spans="1:16">
      <c r="A4528" s="484" t="s">
        <v>85460</v>
      </c>
      <c r="B4528" s="485" t="s">
        <v>85459</v>
      </c>
      <c r="C4528" t="s">
        <v>85458</v>
      </c>
      <c r="D4528" t="s">
        <v>85457</v>
      </c>
      <c r="E4528" t="str">
        <f t="shared" si="70"/>
        <v>386832 - EBTP</v>
      </c>
      <c r="F4528" t="s">
        <v>1554</v>
      </c>
      <c r="G4528" t="s">
        <v>85456</v>
      </c>
      <c r="I4528" t="s">
        <v>36074</v>
      </c>
      <c r="J4528" t="s">
        <v>85455</v>
      </c>
      <c r="K4528" t="s">
        <v>208</v>
      </c>
      <c r="L4528" t="s">
        <v>85454</v>
      </c>
      <c r="N4528" t="s">
        <v>208</v>
      </c>
      <c r="O4528" t="s">
        <v>476</v>
      </c>
      <c r="P4528" t="s">
        <v>476</v>
      </c>
    </row>
    <row r="4529" spans="1:16">
      <c r="A4529" s="484" t="s">
        <v>37581</v>
      </c>
      <c r="B4529" s="485" t="s">
        <v>37580</v>
      </c>
      <c r="C4529" t="s">
        <v>37579</v>
      </c>
      <c r="D4529" t="s">
        <v>37579</v>
      </c>
      <c r="E4529" t="str">
        <f t="shared" si="70"/>
        <v>262882 - MCO CONGRES</v>
      </c>
      <c r="F4529" t="s">
        <v>2801</v>
      </c>
      <c r="G4529" t="s">
        <v>37578</v>
      </c>
      <c r="H4529" t="s">
        <v>37577</v>
      </c>
      <c r="I4529" t="s">
        <v>1035</v>
      </c>
      <c r="J4529" t="s">
        <v>37576</v>
      </c>
      <c r="K4529" t="s">
        <v>208</v>
      </c>
      <c r="L4529" t="s">
        <v>37575</v>
      </c>
      <c r="N4529" t="s">
        <v>208</v>
      </c>
      <c r="O4529" t="s">
        <v>476</v>
      </c>
      <c r="P4529" t="s">
        <v>476</v>
      </c>
    </row>
    <row r="4530" spans="1:16">
      <c r="A4530" s="484" t="s">
        <v>100684</v>
      </c>
      <c r="B4530" s="485" t="s">
        <v>100683</v>
      </c>
      <c r="C4530" t="s">
        <v>100682</v>
      </c>
      <c r="D4530" t="s">
        <v>100681</v>
      </c>
      <c r="E4530" t="str">
        <f t="shared" si="70"/>
        <v>677176 - CIDF TROYES</v>
      </c>
      <c r="F4530" t="s">
        <v>18046</v>
      </c>
      <c r="G4530" t="s">
        <v>100680</v>
      </c>
      <c r="I4530" t="s">
        <v>1312</v>
      </c>
      <c r="J4530" t="s">
        <v>100679</v>
      </c>
      <c r="K4530" t="s">
        <v>208</v>
      </c>
      <c r="L4530" t="s">
        <v>100678</v>
      </c>
      <c r="N4530" t="s">
        <v>208</v>
      </c>
      <c r="O4530" t="s">
        <v>476</v>
      </c>
      <c r="P4530" t="s">
        <v>476</v>
      </c>
    </row>
    <row r="4531" spans="1:16">
      <c r="A4531" s="484" t="s">
        <v>8247</v>
      </c>
      <c r="B4531" s="485" t="s">
        <v>8246</v>
      </c>
      <c r="C4531" t="s">
        <v>8245</v>
      </c>
      <c r="D4531" t="s">
        <v>8245</v>
      </c>
      <c r="E4531" t="str">
        <f t="shared" si="70"/>
        <v>209958 - UNE SOURIS VERTE HALTE GARDERIE</v>
      </c>
      <c r="F4531" t="s">
        <v>8244</v>
      </c>
      <c r="G4531" t="s">
        <v>8243</v>
      </c>
      <c r="I4531" t="s">
        <v>802</v>
      </c>
      <c r="J4531" t="s">
        <v>8242</v>
      </c>
      <c r="K4531" t="s">
        <v>208</v>
      </c>
      <c r="L4531" t="s">
        <v>8241</v>
      </c>
      <c r="N4531" t="s">
        <v>208</v>
      </c>
      <c r="O4531" t="s">
        <v>476</v>
      </c>
      <c r="P4531" t="s">
        <v>476</v>
      </c>
    </row>
    <row r="4532" spans="1:16">
      <c r="A4532" s="484" t="s">
        <v>125021</v>
      </c>
      <c r="B4532" s="485" t="s">
        <v>125020</v>
      </c>
      <c r="C4532" t="s">
        <v>125019</v>
      </c>
      <c r="D4532" t="s">
        <v>125018</v>
      </c>
      <c r="E4532" t="str">
        <f t="shared" si="70"/>
        <v>216963 - AFPPCD</v>
      </c>
      <c r="F4532" t="s">
        <v>47311</v>
      </c>
      <c r="G4532" t="s">
        <v>125017</v>
      </c>
      <c r="I4532" t="s">
        <v>3346</v>
      </c>
      <c r="J4532" t="s">
        <v>125016</v>
      </c>
      <c r="K4532" t="s">
        <v>208</v>
      </c>
      <c r="L4532" t="s">
        <v>125015</v>
      </c>
      <c r="N4532" t="s">
        <v>208</v>
      </c>
      <c r="O4532" t="s">
        <v>476</v>
      </c>
      <c r="P4532" t="s">
        <v>476</v>
      </c>
    </row>
    <row r="4533" spans="1:16">
      <c r="A4533" s="484" t="s">
        <v>25858</v>
      </c>
      <c r="B4533" s="485" t="s">
        <v>25857</v>
      </c>
      <c r="C4533" t="s">
        <v>25856</v>
      </c>
      <c r="D4533" t="s">
        <v>25855</v>
      </c>
      <c r="E4533" t="str">
        <f t="shared" si="70"/>
        <v>556373 - PSL 76</v>
      </c>
      <c r="F4533" t="s">
        <v>1528</v>
      </c>
      <c r="G4533" t="s">
        <v>25854</v>
      </c>
      <c r="I4533" t="s">
        <v>25853</v>
      </c>
      <c r="J4533" t="s">
        <v>25852</v>
      </c>
      <c r="K4533" t="s">
        <v>208</v>
      </c>
      <c r="L4533" t="s">
        <v>25851</v>
      </c>
      <c r="N4533" t="s">
        <v>208</v>
      </c>
      <c r="O4533" t="s">
        <v>476</v>
      </c>
      <c r="P4533" t="s">
        <v>476</v>
      </c>
    </row>
    <row r="4534" spans="1:16">
      <c r="A4534" s="484" t="s">
        <v>105390</v>
      </c>
      <c r="B4534" s="485" t="s">
        <v>105389</v>
      </c>
      <c r="C4534" t="s">
        <v>105388</v>
      </c>
      <c r="D4534" t="s">
        <v>105387</v>
      </c>
      <c r="E4534" t="str">
        <f t="shared" si="70"/>
        <v>645576 - CEFERH</v>
      </c>
      <c r="F4534" t="s">
        <v>21585</v>
      </c>
      <c r="G4534" t="s">
        <v>105386</v>
      </c>
      <c r="I4534" t="s">
        <v>836</v>
      </c>
      <c r="J4534" t="s">
        <v>105385</v>
      </c>
      <c r="K4534" t="s">
        <v>208</v>
      </c>
      <c r="L4534" t="s">
        <v>105384</v>
      </c>
      <c r="N4534" t="s">
        <v>208</v>
      </c>
      <c r="O4534" t="s">
        <v>476</v>
      </c>
      <c r="P4534" t="s">
        <v>476</v>
      </c>
    </row>
    <row r="4535" spans="1:16">
      <c r="A4535" s="484" t="s">
        <v>124177</v>
      </c>
      <c r="B4535" s="485" t="s">
        <v>124176</v>
      </c>
      <c r="C4535" t="s">
        <v>124175</v>
      </c>
      <c r="D4535" t="s">
        <v>124174</v>
      </c>
      <c r="E4535" t="str">
        <f t="shared" si="70"/>
        <v>569240 - AAPFR</v>
      </c>
      <c r="F4535" t="s">
        <v>6644</v>
      </c>
      <c r="G4535" t="s">
        <v>124173</v>
      </c>
      <c r="I4535" t="s">
        <v>1837</v>
      </c>
      <c r="K4535" t="s">
        <v>208</v>
      </c>
      <c r="L4535" t="s">
        <v>124172</v>
      </c>
      <c r="N4535" t="s">
        <v>208</v>
      </c>
      <c r="O4535" t="s">
        <v>476</v>
      </c>
      <c r="P4535" t="s">
        <v>476</v>
      </c>
    </row>
    <row r="4536" spans="1:16">
      <c r="A4536" s="484" t="s">
        <v>80416</v>
      </c>
      <c r="B4536" s="485" t="s">
        <v>80415</v>
      </c>
      <c r="C4536" t="s">
        <v>80414</v>
      </c>
      <c r="D4536" t="s">
        <v>80414</v>
      </c>
      <c r="E4536" t="str">
        <f t="shared" si="70"/>
        <v>227535 - ELSE CONSULTANTS</v>
      </c>
      <c r="F4536" t="s">
        <v>1978</v>
      </c>
      <c r="G4536" t="s">
        <v>78397</v>
      </c>
      <c r="I4536" t="s">
        <v>20143</v>
      </c>
      <c r="J4536" t="s">
        <v>80413</v>
      </c>
      <c r="K4536" t="s">
        <v>80412</v>
      </c>
      <c r="L4536" t="s">
        <v>80411</v>
      </c>
      <c r="N4536" t="s">
        <v>208</v>
      </c>
      <c r="O4536" t="s">
        <v>476</v>
      </c>
      <c r="P4536" t="s">
        <v>476</v>
      </c>
    </row>
    <row r="4537" spans="1:16">
      <c r="A4537" s="484" t="s">
        <v>125671</v>
      </c>
      <c r="B4537" s="485" t="s">
        <v>125670</v>
      </c>
      <c r="C4537" t="s">
        <v>125669</v>
      </c>
      <c r="D4537" t="s">
        <v>125668</v>
      </c>
      <c r="E4537" t="str">
        <f t="shared" si="70"/>
        <v>651023 - AFGD</v>
      </c>
      <c r="F4537" t="s">
        <v>1917</v>
      </c>
      <c r="G4537" t="s">
        <v>125667</v>
      </c>
      <c r="I4537" t="s">
        <v>626</v>
      </c>
      <c r="K4537" t="s">
        <v>208</v>
      </c>
      <c r="L4537" t="s">
        <v>125666</v>
      </c>
      <c r="N4537" t="s">
        <v>207</v>
      </c>
      <c r="O4537" t="s">
        <v>476</v>
      </c>
      <c r="P4537" t="s">
        <v>476</v>
      </c>
    </row>
    <row r="4538" spans="1:16">
      <c r="A4538" s="484" t="s">
        <v>23944</v>
      </c>
      <c r="B4538" s="485" t="s">
        <v>23943</v>
      </c>
      <c r="C4538" t="s">
        <v>23942</v>
      </c>
      <c r="D4538" t="s">
        <v>23942</v>
      </c>
      <c r="E4538" t="str">
        <f t="shared" si="70"/>
        <v>503952 - RAIN BIRD FRANCE</v>
      </c>
      <c r="F4538" t="s">
        <v>1513</v>
      </c>
      <c r="G4538" t="s">
        <v>23941</v>
      </c>
      <c r="H4538" t="s">
        <v>23940</v>
      </c>
      <c r="I4538" t="s">
        <v>596</v>
      </c>
      <c r="J4538" t="s">
        <v>23939</v>
      </c>
      <c r="K4538" t="s">
        <v>208</v>
      </c>
      <c r="L4538" t="s">
        <v>23938</v>
      </c>
      <c r="N4538" t="s">
        <v>208</v>
      </c>
      <c r="O4538" t="s">
        <v>476</v>
      </c>
      <c r="P4538" t="s">
        <v>476</v>
      </c>
    </row>
    <row r="4539" spans="1:16">
      <c r="A4539" s="484" t="s">
        <v>64082</v>
      </c>
      <c r="B4539" s="485" t="s">
        <v>64081</v>
      </c>
      <c r="C4539" t="s">
        <v>64080</v>
      </c>
      <c r="D4539" t="s">
        <v>64080</v>
      </c>
      <c r="E4539" t="str">
        <f t="shared" si="70"/>
        <v>529072 - GROUPE HORIZONS</v>
      </c>
      <c r="F4539" t="s">
        <v>2524</v>
      </c>
      <c r="G4539" t="s">
        <v>64079</v>
      </c>
      <c r="I4539" t="s">
        <v>836</v>
      </c>
      <c r="J4539" t="s">
        <v>64078</v>
      </c>
      <c r="K4539" t="s">
        <v>208</v>
      </c>
      <c r="L4539" t="s">
        <v>64077</v>
      </c>
      <c r="N4539" t="s">
        <v>208</v>
      </c>
      <c r="O4539" t="s">
        <v>476</v>
      </c>
      <c r="P4539" t="s">
        <v>476</v>
      </c>
    </row>
    <row r="4540" spans="1:16">
      <c r="A4540" s="484" t="s">
        <v>27169</v>
      </c>
      <c r="B4540" s="485" t="s">
        <v>27168</v>
      </c>
      <c r="C4540" t="s">
        <v>27167</v>
      </c>
      <c r="D4540" t="s">
        <v>27166</v>
      </c>
      <c r="E4540" t="str">
        <f t="shared" si="70"/>
        <v>365026 - POLE FORMATION SANTE FRANCHEVILLE</v>
      </c>
      <c r="F4540" t="s">
        <v>6592</v>
      </c>
      <c r="G4540" t="s">
        <v>27165</v>
      </c>
      <c r="I4540" t="s">
        <v>7068</v>
      </c>
      <c r="J4540" t="s">
        <v>27164</v>
      </c>
      <c r="K4540" t="s">
        <v>27163</v>
      </c>
      <c r="L4540" t="s">
        <v>27162</v>
      </c>
      <c r="N4540" t="s">
        <v>208</v>
      </c>
      <c r="O4540" t="s">
        <v>476</v>
      </c>
      <c r="P4540" t="s">
        <v>476</v>
      </c>
    </row>
    <row r="4541" spans="1:16">
      <c r="A4541" s="484" t="s">
        <v>27174</v>
      </c>
      <c r="B4541" s="485" t="s">
        <v>27168</v>
      </c>
      <c r="C4541" t="s">
        <v>27167</v>
      </c>
      <c r="D4541" t="s">
        <v>27173</v>
      </c>
      <c r="E4541" t="str">
        <f t="shared" si="70"/>
        <v>539533 - POLE FORMATION SANTE  LYON 9EME</v>
      </c>
      <c r="F4541" t="s">
        <v>14493</v>
      </c>
      <c r="G4541" t="s">
        <v>27172</v>
      </c>
      <c r="H4541" t="s">
        <v>27171</v>
      </c>
      <c r="I4541" t="s">
        <v>2176</v>
      </c>
      <c r="J4541" t="s">
        <v>27164</v>
      </c>
      <c r="K4541" t="s">
        <v>208</v>
      </c>
      <c r="L4541" t="s">
        <v>27170</v>
      </c>
      <c r="N4541" t="s">
        <v>207</v>
      </c>
      <c r="O4541" t="s">
        <v>476</v>
      </c>
      <c r="P4541" t="s">
        <v>476</v>
      </c>
    </row>
    <row r="4542" spans="1:16">
      <c r="A4542" s="484" t="s">
        <v>73808</v>
      </c>
      <c r="B4542" s="485" t="s">
        <v>73807</v>
      </c>
      <c r="C4542" t="s">
        <v>73806</v>
      </c>
      <c r="D4542" t="s">
        <v>73805</v>
      </c>
      <c r="E4542" t="str">
        <f t="shared" si="70"/>
        <v>672040 - FFAEMC</v>
      </c>
      <c r="F4542" t="s">
        <v>912</v>
      </c>
      <c r="G4542" t="s">
        <v>73804</v>
      </c>
      <c r="I4542" t="s">
        <v>626</v>
      </c>
      <c r="J4542" t="s">
        <v>73803</v>
      </c>
      <c r="K4542" t="s">
        <v>208</v>
      </c>
      <c r="L4542" t="s">
        <v>73802</v>
      </c>
      <c r="N4542" t="s">
        <v>208</v>
      </c>
      <c r="O4542" t="s">
        <v>476</v>
      </c>
      <c r="P4542" t="s">
        <v>476</v>
      </c>
    </row>
    <row r="4543" spans="1:16">
      <c r="A4543" s="484" t="s">
        <v>136443</v>
      </c>
      <c r="B4543" s="485" t="s">
        <v>136442</v>
      </c>
      <c r="C4543" t="s">
        <v>136441</v>
      </c>
      <c r="D4543" t="s">
        <v>136440</v>
      </c>
      <c r="E4543" t="str">
        <f t="shared" si="70"/>
        <v>551569 - ACADEMIE DE PARO MERIGNAC</v>
      </c>
      <c r="F4543" t="s">
        <v>1817</v>
      </c>
      <c r="G4543" t="s">
        <v>136439</v>
      </c>
      <c r="I4543" t="s">
        <v>1466</v>
      </c>
      <c r="J4543" t="s">
        <v>136438</v>
      </c>
      <c r="K4543" t="s">
        <v>208</v>
      </c>
      <c r="L4543" t="s">
        <v>136437</v>
      </c>
      <c r="N4543" t="s">
        <v>208</v>
      </c>
      <c r="O4543" t="s">
        <v>476</v>
      </c>
      <c r="P4543" t="s">
        <v>476</v>
      </c>
    </row>
    <row r="4544" spans="1:16">
      <c r="A4544" s="484" t="s">
        <v>128620</v>
      </c>
      <c r="B4544" s="485" t="s">
        <v>128619</v>
      </c>
      <c r="C4544" t="s">
        <v>128618</v>
      </c>
      <c r="D4544" t="s">
        <v>128617</v>
      </c>
      <c r="E4544" t="str">
        <f t="shared" si="70"/>
        <v>677346 - ANALUSIS AIX EN PROVENCE</v>
      </c>
      <c r="F4544" t="s">
        <v>5663</v>
      </c>
      <c r="G4544" t="s">
        <v>128616</v>
      </c>
      <c r="H4544" t="s">
        <v>128615</v>
      </c>
      <c r="I4544" t="s">
        <v>596</v>
      </c>
      <c r="J4544" t="s">
        <v>128614</v>
      </c>
      <c r="K4544" t="s">
        <v>208</v>
      </c>
      <c r="L4544" t="s">
        <v>128613</v>
      </c>
      <c r="N4544" t="s">
        <v>208</v>
      </c>
      <c r="O4544" t="s">
        <v>476</v>
      </c>
      <c r="P4544" t="s">
        <v>476</v>
      </c>
    </row>
    <row r="4545" spans="1:16">
      <c r="A4545" s="484" t="s">
        <v>115248</v>
      </c>
      <c r="B4545" s="485" t="s">
        <v>115247</v>
      </c>
      <c r="C4545" t="s">
        <v>115246</v>
      </c>
      <c r="D4545" t="s">
        <v>115246</v>
      </c>
      <c r="E4545" t="str">
        <f t="shared" si="70"/>
        <v>359210 - B TIB</v>
      </c>
      <c r="F4545" t="s">
        <v>21681</v>
      </c>
      <c r="G4545" t="s">
        <v>115245</v>
      </c>
      <c r="I4545" t="s">
        <v>32989</v>
      </c>
      <c r="J4545" t="s">
        <v>115244</v>
      </c>
      <c r="K4545" t="s">
        <v>208</v>
      </c>
      <c r="L4545" t="s">
        <v>115243</v>
      </c>
      <c r="N4545" t="s">
        <v>208</v>
      </c>
      <c r="O4545" t="s">
        <v>476</v>
      </c>
      <c r="P4545" t="s">
        <v>476</v>
      </c>
    </row>
    <row r="4546" spans="1:16">
      <c r="A4546" s="484" t="s">
        <v>91390</v>
      </c>
      <c r="B4546" s="485" t="s">
        <v>91389</v>
      </c>
      <c r="C4546" t="s">
        <v>91388</v>
      </c>
      <c r="D4546" t="s">
        <v>91387</v>
      </c>
      <c r="E4546" t="str">
        <f t="shared" ref="E4546:E4609" si="71">_xlfn.CONCAT(L4546," - ",D4546)</f>
        <v>478519 - CCPEC</v>
      </c>
      <c r="F4546" t="s">
        <v>498</v>
      </c>
      <c r="G4546" t="s">
        <v>91386</v>
      </c>
      <c r="H4546" t="s">
        <v>91385</v>
      </c>
      <c r="I4546" t="s">
        <v>1781</v>
      </c>
      <c r="J4546" t="s">
        <v>91384</v>
      </c>
      <c r="K4546" t="s">
        <v>208</v>
      </c>
      <c r="L4546" t="s">
        <v>91383</v>
      </c>
      <c r="N4546" t="s">
        <v>208</v>
      </c>
      <c r="O4546" t="s">
        <v>476</v>
      </c>
      <c r="P4546" t="s">
        <v>476</v>
      </c>
    </row>
    <row r="4547" spans="1:16">
      <c r="A4547" s="484" t="s">
        <v>12783</v>
      </c>
      <c r="B4547" s="485" t="s">
        <v>12782</v>
      </c>
      <c r="C4547" t="s">
        <v>12781</v>
      </c>
      <c r="D4547" t="s">
        <v>12781</v>
      </c>
      <c r="E4547" t="str">
        <f t="shared" si="71"/>
        <v>439850 - STRAT CONSULTANTS</v>
      </c>
      <c r="F4547" t="s">
        <v>7547</v>
      </c>
      <c r="G4547" t="s">
        <v>12780</v>
      </c>
      <c r="I4547" t="s">
        <v>749</v>
      </c>
      <c r="J4547" t="s">
        <v>12779</v>
      </c>
      <c r="K4547" t="s">
        <v>208</v>
      </c>
      <c r="L4547" t="s">
        <v>12778</v>
      </c>
      <c r="N4547" t="s">
        <v>208</v>
      </c>
      <c r="O4547" t="s">
        <v>476</v>
      </c>
      <c r="P4547" t="s">
        <v>476</v>
      </c>
    </row>
    <row r="4548" spans="1:16">
      <c r="A4548" s="484" t="s">
        <v>27367</v>
      </c>
      <c r="B4548" s="485" t="s">
        <v>27366</v>
      </c>
      <c r="C4548" t="s">
        <v>27365</v>
      </c>
      <c r="D4548" t="s">
        <v>27365</v>
      </c>
      <c r="E4548" t="str">
        <f t="shared" si="71"/>
        <v>403234 - POINT FUSION FORMATION</v>
      </c>
      <c r="G4548" t="s">
        <v>27364</v>
      </c>
      <c r="I4548" t="s">
        <v>27363</v>
      </c>
      <c r="J4548" t="s">
        <v>27362</v>
      </c>
      <c r="K4548" t="s">
        <v>208</v>
      </c>
      <c r="L4548" t="s">
        <v>27361</v>
      </c>
      <c r="N4548" t="s">
        <v>208</v>
      </c>
      <c r="O4548" t="s">
        <v>476</v>
      </c>
      <c r="P4548" t="s">
        <v>476</v>
      </c>
    </row>
    <row r="4549" spans="1:16">
      <c r="A4549" s="484" t="s">
        <v>92354</v>
      </c>
      <c r="B4549" s="485" t="s">
        <v>92353</v>
      </c>
      <c r="C4549" t="s">
        <v>92352</v>
      </c>
      <c r="D4549" t="s">
        <v>92351</v>
      </c>
      <c r="E4549" t="str">
        <f t="shared" si="71"/>
        <v>481373 - COFAP NANTES</v>
      </c>
      <c r="F4549" t="s">
        <v>31607</v>
      </c>
      <c r="G4549" t="s">
        <v>92350</v>
      </c>
      <c r="I4549" t="s">
        <v>1837</v>
      </c>
      <c r="J4549" t="s">
        <v>92349</v>
      </c>
      <c r="K4549" t="s">
        <v>208</v>
      </c>
      <c r="L4549" t="s">
        <v>92348</v>
      </c>
      <c r="N4549" t="s">
        <v>207</v>
      </c>
      <c r="O4549" t="s">
        <v>476</v>
      </c>
      <c r="P4549" t="s">
        <v>476</v>
      </c>
    </row>
    <row r="4550" spans="1:16">
      <c r="A4550" s="484" t="s">
        <v>60616</v>
      </c>
      <c r="B4550" s="485" t="s">
        <v>60615</v>
      </c>
      <c r="C4550" t="s">
        <v>60614</v>
      </c>
      <c r="D4550" t="s">
        <v>60614</v>
      </c>
      <c r="E4550" t="str">
        <f t="shared" si="71"/>
        <v>465926 - HORIZON</v>
      </c>
      <c r="F4550" t="s">
        <v>1588</v>
      </c>
      <c r="G4550" t="s">
        <v>60613</v>
      </c>
      <c r="I4550" t="s">
        <v>9704</v>
      </c>
      <c r="J4550" t="s">
        <v>60612</v>
      </c>
      <c r="K4550" t="s">
        <v>208</v>
      </c>
      <c r="L4550" t="s">
        <v>60611</v>
      </c>
      <c r="N4550" t="s">
        <v>207</v>
      </c>
      <c r="O4550" t="s">
        <v>476</v>
      </c>
      <c r="P4550" t="s">
        <v>476</v>
      </c>
    </row>
    <row r="4551" spans="1:16">
      <c r="A4551" s="484" t="s">
        <v>50569</v>
      </c>
      <c r="B4551" s="485" t="s">
        <v>27938</v>
      </c>
      <c r="C4551" t="s">
        <v>50564</v>
      </c>
      <c r="D4551" t="s">
        <v>50568</v>
      </c>
      <c r="E4551" t="str">
        <f t="shared" si="71"/>
        <v>498038 - IPAC ANNECY</v>
      </c>
      <c r="F4551" t="s">
        <v>50567</v>
      </c>
      <c r="G4551" t="s">
        <v>27935</v>
      </c>
      <c r="I4551" t="s">
        <v>8115</v>
      </c>
      <c r="J4551" t="s">
        <v>27934</v>
      </c>
      <c r="K4551" t="s">
        <v>208</v>
      </c>
      <c r="L4551" t="s">
        <v>50566</v>
      </c>
      <c r="N4551" t="s">
        <v>207</v>
      </c>
      <c r="O4551" t="s">
        <v>476</v>
      </c>
      <c r="P4551" t="s">
        <v>476</v>
      </c>
    </row>
    <row r="4552" spans="1:16">
      <c r="A4552" s="484" t="s">
        <v>55056</v>
      </c>
      <c r="B4552" s="485" t="s">
        <v>27938</v>
      </c>
      <c r="C4552" t="s">
        <v>55055</v>
      </c>
      <c r="D4552" t="s">
        <v>55054</v>
      </c>
      <c r="E4552" t="str">
        <f t="shared" si="71"/>
        <v>480745 - IPAC ALBERTVILLE</v>
      </c>
      <c r="F4552" t="s">
        <v>8706</v>
      </c>
      <c r="G4552" t="s">
        <v>55053</v>
      </c>
      <c r="I4552" t="s">
        <v>18159</v>
      </c>
      <c r="J4552" t="s">
        <v>55052</v>
      </c>
      <c r="K4552" t="s">
        <v>208</v>
      </c>
      <c r="L4552" t="s">
        <v>55051</v>
      </c>
      <c r="N4552" t="s">
        <v>208</v>
      </c>
      <c r="O4552" t="s">
        <v>476</v>
      </c>
      <c r="P4552" t="s">
        <v>476</v>
      </c>
    </row>
    <row r="4553" spans="1:16">
      <c r="A4553" s="484" t="s">
        <v>50565</v>
      </c>
      <c r="B4553" s="485" t="s">
        <v>27938</v>
      </c>
      <c r="C4553" t="s">
        <v>50564</v>
      </c>
      <c r="D4553" t="s">
        <v>50563</v>
      </c>
      <c r="E4553" t="str">
        <f t="shared" si="71"/>
        <v>587722 - IPAC VILLE LA GRAND</v>
      </c>
      <c r="F4553" t="s">
        <v>8706</v>
      </c>
      <c r="G4553" t="s">
        <v>50562</v>
      </c>
      <c r="I4553" t="s">
        <v>50561</v>
      </c>
      <c r="J4553" t="s">
        <v>50560</v>
      </c>
      <c r="K4553" t="s">
        <v>208</v>
      </c>
      <c r="L4553" t="s">
        <v>50559</v>
      </c>
      <c r="N4553" t="s">
        <v>207</v>
      </c>
      <c r="O4553" t="s">
        <v>476</v>
      </c>
      <c r="P4553" t="s">
        <v>476</v>
      </c>
    </row>
    <row r="4554" spans="1:16">
      <c r="A4554" s="484" t="s">
        <v>50543</v>
      </c>
      <c r="B4554" s="485" t="s">
        <v>27938</v>
      </c>
      <c r="C4554" t="s">
        <v>50542</v>
      </c>
      <c r="D4554" t="s">
        <v>50542</v>
      </c>
      <c r="E4554" t="str">
        <f t="shared" si="71"/>
        <v>583406 - IPAC PIGIER PERFORMANCE GRENOBLE</v>
      </c>
      <c r="F4554" t="s">
        <v>1328</v>
      </c>
      <c r="G4554" t="s">
        <v>50541</v>
      </c>
      <c r="H4554" t="s">
        <v>50540</v>
      </c>
      <c r="I4554" t="s">
        <v>5512</v>
      </c>
      <c r="J4554" t="s">
        <v>50539</v>
      </c>
      <c r="K4554" t="s">
        <v>208</v>
      </c>
      <c r="L4554" t="s">
        <v>50538</v>
      </c>
      <c r="N4554" t="s">
        <v>208</v>
      </c>
      <c r="O4554" t="s">
        <v>476</v>
      </c>
      <c r="P4554" t="s">
        <v>476</v>
      </c>
    </row>
    <row r="4555" spans="1:16">
      <c r="A4555" s="484" t="s">
        <v>27939</v>
      </c>
      <c r="B4555" s="485" t="s">
        <v>27938</v>
      </c>
      <c r="C4555" t="s">
        <v>27937</v>
      </c>
      <c r="D4555" t="s">
        <v>27936</v>
      </c>
      <c r="E4555" t="str">
        <f t="shared" si="71"/>
        <v>544395 - PIGIER CREATION IPAC ANNECY</v>
      </c>
      <c r="F4555" t="s">
        <v>1077</v>
      </c>
      <c r="G4555" t="s">
        <v>27935</v>
      </c>
      <c r="I4555" t="s">
        <v>8115</v>
      </c>
      <c r="J4555" t="s">
        <v>27934</v>
      </c>
      <c r="K4555" t="s">
        <v>208</v>
      </c>
      <c r="L4555" t="s">
        <v>27933</v>
      </c>
      <c r="N4555" t="s">
        <v>208</v>
      </c>
      <c r="O4555" t="s">
        <v>476</v>
      </c>
      <c r="P4555" t="s">
        <v>476</v>
      </c>
    </row>
    <row r="4556" spans="1:16">
      <c r="A4556" s="484" t="s">
        <v>50550</v>
      </c>
      <c r="B4556" s="485" t="s">
        <v>27938</v>
      </c>
      <c r="C4556" t="s">
        <v>50549</v>
      </c>
      <c r="D4556" t="s">
        <v>50549</v>
      </c>
      <c r="E4556" t="str">
        <f t="shared" si="71"/>
        <v>633276 - IPAC LE BOURGET DU LAC</v>
      </c>
      <c r="F4556" t="s">
        <v>50548</v>
      </c>
      <c r="G4556" t="s">
        <v>50547</v>
      </c>
      <c r="H4556" t="s">
        <v>50546</v>
      </c>
      <c r="I4556" t="s">
        <v>29090</v>
      </c>
      <c r="J4556" t="s">
        <v>50545</v>
      </c>
      <c r="K4556" t="s">
        <v>208</v>
      </c>
      <c r="L4556" t="s">
        <v>50544</v>
      </c>
      <c r="N4556" t="s">
        <v>207</v>
      </c>
      <c r="O4556" t="s">
        <v>476</v>
      </c>
      <c r="P4556" t="s">
        <v>476</v>
      </c>
    </row>
    <row r="4557" spans="1:16">
      <c r="A4557" s="484" t="s">
        <v>126804</v>
      </c>
      <c r="B4557" s="485" t="s">
        <v>126803</v>
      </c>
      <c r="C4557" t="s">
        <v>126802</v>
      </c>
      <c r="D4557" t="s">
        <v>126802</v>
      </c>
      <c r="E4557" t="str">
        <f t="shared" si="71"/>
        <v>369810 - ARROW ECS</v>
      </c>
      <c r="F4557" t="s">
        <v>36283</v>
      </c>
      <c r="G4557" t="s">
        <v>126801</v>
      </c>
      <c r="I4557" t="s">
        <v>569</v>
      </c>
      <c r="J4557" t="s">
        <v>126800</v>
      </c>
      <c r="K4557" t="s">
        <v>208</v>
      </c>
      <c r="L4557" t="s">
        <v>126799</v>
      </c>
      <c r="N4557" t="s">
        <v>208</v>
      </c>
      <c r="O4557" t="s">
        <v>476</v>
      </c>
      <c r="P4557" t="s">
        <v>476</v>
      </c>
    </row>
    <row r="4558" spans="1:16">
      <c r="A4558" s="484" t="s">
        <v>84891</v>
      </c>
      <c r="B4558" s="485" t="s">
        <v>84890</v>
      </c>
      <c r="C4558" t="s">
        <v>84889</v>
      </c>
      <c r="D4558" t="s">
        <v>84888</v>
      </c>
      <c r="E4558" t="str">
        <f t="shared" si="71"/>
        <v>546410 - ECOLE CONDUITE DE LA COTE NUITS ST GEORGES</v>
      </c>
      <c r="F4558" t="s">
        <v>47750</v>
      </c>
      <c r="G4558" t="s">
        <v>84887</v>
      </c>
      <c r="I4558" t="s">
        <v>84886</v>
      </c>
      <c r="J4558" t="s">
        <v>84885</v>
      </c>
      <c r="K4558" t="s">
        <v>208</v>
      </c>
      <c r="L4558" t="s">
        <v>84884</v>
      </c>
      <c r="N4558" t="s">
        <v>208</v>
      </c>
      <c r="O4558" t="s">
        <v>476</v>
      </c>
      <c r="P4558" t="s">
        <v>476</v>
      </c>
    </row>
    <row r="4559" spans="1:16">
      <c r="A4559" s="484" t="s">
        <v>17694</v>
      </c>
      <c r="B4559" s="485" t="s">
        <v>17693</v>
      </c>
      <c r="C4559" t="s">
        <v>17692</v>
      </c>
      <c r="D4559" t="s">
        <v>17692</v>
      </c>
      <c r="E4559" t="str">
        <f t="shared" si="71"/>
        <v>556270 - SERVICES NOUVEAUX AUX TELEPHERIQUES DE FRANCE</v>
      </c>
      <c r="F4559" t="s">
        <v>1352</v>
      </c>
      <c r="G4559" t="s">
        <v>17691</v>
      </c>
      <c r="H4559" t="s">
        <v>17690</v>
      </c>
      <c r="I4559" t="s">
        <v>17689</v>
      </c>
      <c r="J4559" t="s">
        <v>17688</v>
      </c>
      <c r="K4559" t="s">
        <v>208</v>
      </c>
      <c r="L4559" t="s">
        <v>17687</v>
      </c>
      <c r="N4559" t="s">
        <v>208</v>
      </c>
      <c r="O4559" t="s">
        <v>476</v>
      </c>
      <c r="P4559" t="s">
        <v>476</v>
      </c>
    </row>
    <row r="4560" spans="1:16">
      <c r="A4560" s="484" t="s">
        <v>36690</v>
      </c>
      <c r="B4560" s="485" t="s">
        <v>36689</v>
      </c>
      <c r="C4560" t="s">
        <v>36688</v>
      </c>
      <c r="D4560" t="s">
        <v>36688</v>
      </c>
      <c r="E4560" t="str">
        <f t="shared" si="71"/>
        <v>176011 - MESLEM MUSTAPHA</v>
      </c>
      <c r="F4560" t="s">
        <v>1528</v>
      </c>
      <c r="G4560" t="s">
        <v>36687</v>
      </c>
      <c r="I4560" t="s">
        <v>3229</v>
      </c>
      <c r="J4560" t="s">
        <v>36686</v>
      </c>
      <c r="K4560" t="s">
        <v>208</v>
      </c>
      <c r="L4560" t="s">
        <v>36685</v>
      </c>
      <c r="N4560" t="s">
        <v>208</v>
      </c>
      <c r="O4560" t="s">
        <v>476</v>
      </c>
      <c r="P4560" t="s">
        <v>476</v>
      </c>
    </row>
    <row r="4561" spans="1:16">
      <c r="A4561" s="484" t="s">
        <v>129692</v>
      </c>
      <c r="B4561" s="485" t="s">
        <v>129691</v>
      </c>
      <c r="C4561" t="s">
        <v>129690</v>
      </c>
      <c r="D4561" t="s">
        <v>129690</v>
      </c>
      <c r="E4561" t="str">
        <f t="shared" si="71"/>
        <v>632442 - ALTER EGAL</v>
      </c>
      <c r="F4561" t="s">
        <v>1945</v>
      </c>
      <c r="G4561" t="s">
        <v>129689</v>
      </c>
      <c r="I4561" t="s">
        <v>966</v>
      </c>
      <c r="J4561" t="s">
        <v>129688</v>
      </c>
      <c r="K4561" t="s">
        <v>208</v>
      </c>
      <c r="L4561" t="s">
        <v>129687</v>
      </c>
      <c r="N4561" t="s">
        <v>208</v>
      </c>
      <c r="O4561" t="s">
        <v>476</v>
      </c>
      <c r="P4561" t="s">
        <v>476</v>
      </c>
    </row>
    <row r="4562" spans="1:16">
      <c r="A4562" s="484" t="s">
        <v>55746</v>
      </c>
      <c r="B4562" s="485" t="s">
        <v>55745</v>
      </c>
      <c r="C4562" t="s">
        <v>55744</v>
      </c>
      <c r="D4562" t="s">
        <v>55743</v>
      </c>
      <c r="E4562" t="str">
        <f t="shared" si="71"/>
        <v>161100 - IGS</v>
      </c>
      <c r="F4562" t="s">
        <v>48265</v>
      </c>
      <c r="G4562" t="s">
        <v>55742</v>
      </c>
      <c r="H4562" t="s">
        <v>55741</v>
      </c>
      <c r="I4562" t="s">
        <v>1035</v>
      </c>
      <c r="J4562" t="s">
        <v>55740</v>
      </c>
      <c r="K4562" t="s">
        <v>208</v>
      </c>
      <c r="L4562" t="s">
        <v>55739</v>
      </c>
      <c r="N4562" t="s">
        <v>208</v>
      </c>
      <c r="O4562" t="s">
        <v>476</v>
      </c>
      <c r="P4562" t="s">
        <v>476</v>
      </c>
    </row>
    <row r="4563" spans="1:16">
      <c r="A4563" s="484" t="s">
        <v>61591</v>
      </c>
      <c r="B4563" s="485" t="s">
        <v>61590</v>
      </c>
      <c r="C4563" t="s">
        <v>61589</v>
      </c>
      <c r="D4563" t="s">
        <v>61589</v>
      </c>
      <c r="E4563" t="str">
        <f t="shared" si="71"/>
        <v>496212 - HEXAFOR</v>
      </c>
      <c r="F4563" t="s">
        <v>22623</v>
      </c>
      <c r="G4563" t="s">
        <v>61588</v>
      </c>
      <c r="I4563" t="s">
        <v>1837</v>
      </c>
      <c r="J4563" t="s">
        <v>61587</v>
      </c>
      <c r="K4563" t="s">
        <v>208</v>
      </c>
      <c r="L4563" t="s">
        <v>61586</v>
      </c>
      <c r="N4563" t="s">
        <v>208</v>
      </c>
      <c r="O4563" t="s">
        <v>476</v>
      </c>
      <c r="P4563" t="s">
        <v>476</v>
      </c>
    </row>
    <row r="4564" spans="1:16">
      <c r="A4564" s="484" t="s">
        <v>120738</v>
      </c>
      <c r="B4564" s="485" t="s">
        <v>120737</v>
      </c>
      <c r="C4564" t="s">
        <v>120736</v>
      </c>
      <c r="D4564" t="s">
        <v>120735</v>
      </c>
      <c r="E4564" t="str">
        <f t="shared" si="71"/>
        <v>210377 - PATIS</v>
      </c>
      <c r="F4564" t="s">
        <v>15198</v>
      </c>
      <c r="G4564" t="s">
        <v>120734</v>
      </c>
      <c r="I4564" t="s">
        <v>3937</v>
      </c>
      <c r="J4564" t="s">
        <v>120733</v>
      </c>
      <c r="K4564" t="s">
        <v>208</v>
      </c>
      <c r="L4564" t="s">
        <v>120732</v>
      </c>
      <c r="N4564" t="s">
        <v>208</v>
      </c>
      <c r="O4564" t="s">
        <v>476</v>
      </c>
      <c r="P4564" t="s">
        <v>476</v>
      </c>
    </row>
    <row r="4565" spans="1:16">
      <c r="A4565" s="484" t="s">
        <v>122323</v>
      </c>
      <c r="B4565" s="485" t="s">
        <v>122322</v>
      </c>
      <c r="C4565" t="s">
        <v>122321</v>
      </c>
      <c r="D4565" t="s">
        <v>122320</v>
      </c>
      <c r="E4565" t="str">
        <f t="shared" si="71"/>
        <v>466670 - ATC</v>
      </c>
      <c r="F4565" t="s">
        <v>15395</v>
      </c>
      <c r="G4565" t="s">
        <v>22864</v>
      </c>
      <c r="H4565" t="s">
        <v>99190</v>
      </c>
      <c r="I4565" t="s">
        <v>626</v>
      </c>
      <c r="J4565" t="s">
        <v>122319</v>
      </c>
      <c r="K4565" t="s">
        <v>208</v>
      </c>
      <c r="L4565" t="s">
        <v>122318</v>
      </c>
      <c r="N4565" t="s">
        <v>208</v>
      </c>
      <c r="O4565" t="s">
        <v>476</v>
      </c>
      <c r="P4565" t="s">
        <v>476</v>
      </c>
    </row>
    <row r="4566" spans="1:16">
      <c r="A4566" s="484" t="s">
        <v>96036</v>
      </c>
      <c r="B4566" s="485" t="s">
        <v>96035</v>
      </c>
      <c r="C4566" t="s">
        <v>96034</v>
      </c>
      <c r="D4566" t="s">
        <v>96034</v>
      </c>
      <c r="E4566" t="str">
        <f t="shared" si="71"/>
        <v>184329 - CIBC FORMATION CONSEIL</v>
      </c>
      <c r="F4566" t="s">
        <v>2572</v>
      </c>
      <c r="G4566" t="s">
        <v>96033</v>
      </c>
      <c r="I4566" t="s">
        <v>2666</v>
      </c>
      <c r="J4566" t="s">
        <v>96032</v>
      </c>
      <c r="K4566" t="s">
        <v>208</v>
      </c>
      <c r="L4566" t="s">
        <v>96031</v>
      </c>
      <c r="N4566" t="s">
        <v>208</v>
      </c>
      <c r="O4566" t="s">
        <v>476</v>
      </c>
      <c r="P4566" t="s">
        <v>476</v>
      </c>
    </row>
    <row r="4567" spans="1:16">
      <c r="A4567" s="484" t="s">
        <v>122329</v>
      </c>
      <c r="B4567" s="485" t="s">
        <v>122328</v>
      </c>
      <c r="C4567" t="s">
        <v>122327</v>
      </c>
      <c r="D4567" t="s">
        <v>122327</v>
      </c>
      <c r="E4567" t="str">
        <f t="shared" si="71"/>
        <v>187057 - ASSOCIATION DES TECHNICIENS DE DIALYSE</v>
      </c>
      <c r="F4567" t="s">
        <v>6481</v>
      </c>
      <c r="G4567" t="s">
        <v>122326</v>
      </c>
      <c r="I4567" t="s">
        <v>72813</v>
      </c>
      <c r="J4567" t="s">
        <v>122325</v>
      </c>
      <c r="K4567" t="s">
        <v>208</v>
      </c>
      <c r="L4567" t="s">
        <v>122324</v>
      </c>
      <c r="N4567" t="s">
        <v>208</v>
      </c>
      <c r="O4567" t="s">
        <v>476</v>
      </c>
      <c r="P4567" t="s">
        <v>476</v>
      </c>
    </row>
    <row r="4568" spans="1:16">
      <c r="A4568" s="484" t="s">
        <v>91349</v>
      </c>
      <c r="B4568" s="485" t="s">
        <v>91348</v>
      </c>
      <c r="C4568" t="s">
        <v>91347</v>
      </c>
      <c r="D4568" t="s">
        <v>91346</v>
      </c>
      <c r="E4568" t="str">
        <f t="shared" si="71"/>
        <v>585488 - POGGI FORMATION</v>
      </c>
      <c r="F4568" t="s">
        <v>48392</v>
      </c>
      <c r="G4568" t="s">
        <v>91345</v>
      </c>
      <c r="I4568" t="s">
        <v>5789</v>
      </c>
      <c r="J4568" t="s">
        <v>91344</v>
      </c>
      <c r="K4568" t="s">
        <v>208</v>
      </c>
      <c r="L4568" t="s">
        <v>91343</v>
      </c>
      <c r="N4568" t="s">
        <v>208</v>
      </c>
      <c r="O4568" t="s">
        <v>476</v>
      </c>
      <c r="P4568" t="s">
        <v>476</v>
      </c>
    </row>
    <row r="4569" spans="1:16">
      <c r="A4569" s="484" t="s">
        <v>86927</v>
      </c>
      <c r="B4569" s="485" t="s">
        <v>86926</v>
      </c>
      <c r="C4569" t="s">
        <v>86925</v>
      </c>
      <c r="D4569" t="s">
        <v>86925</v>
      </c>
      <c r="E4569" t="str">
        <f t="shared" si="71"/>
        <v>380891 - DINNO SANTE</v>
      </c>
      <c r="F4569" t="s">
        <v>4705</v>
      </c>
      <c r="G4569" t="s">
        <v>86924</v>
      </c>
      <c r="I4569" t="s">
        <v>9235</v>
      </c>
      <c r="J4569" t="s">
        <v>86923</v>
      </c>
      <c r="K4569" t="s">
        <v>208</v>
      </c>
      <c r="L4569" t="s">
        <v>86922</v>
      </c>
      <c r="N4569" t="s">
        <v>208</v>
      </c>
      <c r="O4569" t="s">
        <v>476</v>
      </c>
      <c r="P4569" t="s">
        <v>476</v>
      </c>
    </row>
    <row r="4570" spans="1:16">
      <c r="A4570" s="484" t="s">
        <v>130484</v>
      </c>
      <c r="B4570" s="485" t="s">
        <v>130483</v>
      </c>
      <c r="C4570" t="s">
        <v>130482</v>
      </c>
      <c r="D4570" t="s">
        <v>130482</v>
      </c>
      <c r="E4570" t="str">
        <f t="shared" si="71"/>
        <v>36869 - ALINEA FORMATION</v>
      </c>
      <c r="F4570" t="s">
        <v>29850</v>
      </c>
      <c r="G4570" t="s">
        <v>130481</v>
      </c>
      <c r="I4570" t="s">
        <v>1656</v>
      </c>
      <c r="J4570" t="s">
        <v>130480</v>
      </c>
      <c r="K4570" t="s">
        <v>208</v>
      </c>
      <c r="L4570" t="s">
        <v>130479</v>
      </c>
      <c r="N4570" t="s">
        <v>208</v>
      </c>
      <c r="O4570" t="s">
        <v>476</v>
      </c>
      <c r="P4570" t="s">
        <v>476</v>
      </c>
    </row>
    <row r="4571" spans="1:16">
      <c r="A4571" s="484" t="s">
        <v>26684</v>
      </c>
      <c r="B4571" s="485" t="s">
        <v>26683</v>
      </c>
      <c r="C4571" t="s">
        <v>26682</v>
      </c>
      <c r="D4571" t="s">
        <v>26681</v>
      </c>
      <c r="E4571" t="str">
        <f t="shared" si="71"/>
        <v>470272 - PRAXIS TOULOUSE</v>
      </c>
      <c r="F4571" t="s">
        <v>7400</v>
      </c>
      <c r="G4571" t="s">
        <v>26680</v>
      </c>
      <c r="I4571" t="s">
        <v>603</v>
      </c>
      <c r="J4571" t="s">
        <v>26679</v>
      </c>
      <c r="K4571" t="s">
        <v>208</v>
      </c>
      <c r="L4571" t="s">
        <v>26678</v>
      </c>
      <c r="N4571" t="s">
        <v>208</v>
      </c>
      <c r="O4571" t="s">
        <v>476</v>
      </c>
      <c r="P4571" t="s">
        <v>476</v>
      </c>
    </row>
    <row r="4572" spans="1:16">
      <c r="A4572" s="484" t="s">
        <v>122585</v>
      </c>
      <c r="B4572" s="485" t="s">
        <v>122584</v>
      </c>
      <c r="C4572" t="s">
        <v>122583</v>
      </c>
      <c r="D4572" t="s">
        <v>122582</v>
      </c>
      <c r="E4572" t="str">
        <f t="shared" si="71"/>
        <v>562269 - AMJ</v>
      </c>
      <c r="F4572" t="s">
        <v>4476</v>
      </c>
      <c r="G4572" t="s">
        <v>122581</v>
      </c>
      <c r="I4572" t="s">
        <v>1542</v>
      </c>
      <c r="K4572" t="s">
        <v>208</v>
      </c>
      <c r="L4572" t="s">
        <v>122580</v>
      </c>
      <c r="N4572" t="s">
        <v>208</v>
      </c>
      <c r="O4572" t="s">
        <v>476</v>
      </c>
      <c r="P4572" t="s">
        <v>476</v>
      </c>
    </row>
    <row r="4573" spans="1:16">
      <c r="A4573" s="484" t="s">
        <v>134617</v>
      </c>
      <c r="B4573" s="485" t="s">
        <v>134616</v>
      </c>
      <c r="C4573" t="s">
        <v>134615</v>
      </c>
      <c r="D4573" t="s">
        <v>134615</v>
      </c>
      <c r="E4573" t="str">
        <f t="shared" si="71"/>
        <v>448801 - ADELE DE GLAUBITZ</v>
      </c>
      <c r="F4573" t="s">
        <v>2361</v>
      </c>
      <c r="G4573" t="s">
        <v>134614</v>
      </c>
      <c r="I4573" t="s">
        <v>579</v>
      </c>
      <c r="J4573" t="s">
        <v>134613</v>
      </c>
      <c r="K4573" t="s">
        <v>208</v>
      </c>
      <c r="L4573" t="s">
        <v>134612</v>
      </c>
      <c r="N4573" t="s">
        <v>208</v>
      </c>
      <c r="O4573" t="s">
        <v>476</v>
      </c>
      <c r="P4573" t="s">
        <v>476</v>
      </c>
    </row>
    <row r="4574" spans="1:16">
      <c r="A4574" s="484" t="s">
        <v>126978</v>
      </c>
      <c r="B4574" s="485" t="s">
        <v>126977</v>
      </c>
      <c r="C4574" t="s">
        <v>126976</v>
      </c>
      <c r="D4574" t="s">
        <v>126976</v>
      </c>
      <c r="E4574" t="str">
        <f t="shared" si="71"/>
        <v>533841 - ARKOS</v>
      </c>
      <c r="F4574" t="s">
        <v>17920</v>
      </c>
      <c r="G4574" t="s">
        <v>126975</v>
      </c>
      <c r="I4574" t="s">
        <v>20960</v>
      </c>
      <c r="J4574" t="s">
        <v>126974</v>
      </c>
      <c r="K4574" t="s">
        <v>208</v>
      </c>
      <c r="L4574" t="s">
        <v>126973</v>
      </c>
      <c r="N4574" t="s">
        <v>208</v>
      </c>
      <c r="O4574" t="s">
        <v>476</v>
      </c>
      <c r="P4574" t="s">
        <v>476</v>
      </c>
    </row>
    <row r="4575" spans="1:16">
      <c r="A4575" s="484" t="s">
        <v>10063</v>
      </c>
      <c r="B4575" s="485" t="s">
        <v>10062</v>
      </c>
      <c r="C4575" t="s">
        <v>10061</v>
      </c>
      <c r="D4575" t="s">
        <v>10060</v>
      </c>
      <c r="E4575" t="str">
        <f t="shared" si="71"/>
        <v>348170 - THEATRE EN MIETTES BORDEAUX</v>
      </c>
      <c r="F4575" t="s">
        <v>10059</v>
      </c>
      <c r="G4575" t="s">
        <v>10058</v>
      </c>
      <c r="I4575" t="s">
        <v>749</v>
      </c>
      <c r="J4575" t="s">
        <v>10057</v>
      </c>
      <c r="K4575" t="s">
        <v>208</v>
      </c>
      <c r="L4575" t="s">
        <v>10056</v>
      </c>
      <c r="N4575" t="s">
        <v>208</v>
      </c>
      <c r="O4575" t="s">
        <v>476</v>
      </c>
      <c r="P4575" t="s">
        <v>476</v>
      </c>
    </row>
    <row r="4576" spans="1:16">
      <c r="A4576" s="484" t="s">
        <v>99918</v>
      </c>
      <c r="B4576" s="485" t="s">
        <v>99917</v>
      </c>
      <c r="C4576" t="s">
        <v>99916</v>
      </c>
      <c r="D4576" t="s">
        <v>99915</v>
      </c>
      <c r="E4576" t="str">
        <f t="shared" si="71"/>
        <v>679173 - CEPRAVOI</v>
      </c>
      <c r="F4576" t="s">
        <v>99914</v>
      </c>
      <c r="G4576" t="s">
        <v>99913</v>
      </c>
      <c r="I4576" t="s">
        <v>75091</v>
      </c>
      <c r="J4576" t="s">
        <v>99912</v>
      </c>
      <c r="K4576" t="s">
        <v>208</v>
      </c>
      <c r="L4576" t="s">
        <v>99911</v>
      </c>
      <c r="N4576" t="s">
        <v>208</v>
      </c>
      <c r="O4576" t="s">
        <v>476</v>
      </c>
      <c r="P4576" t="s">
        <v>476</v>
      </c>
    </row>
    <row r="4577" spans="1:16">
      <c r="A4577" s="484" t="s">
        <v>8240</v>
      </c>
      <c r="B4577" s="485" t="s">
        <v>8239</v>
      </c>
      <c r="C4577" t="s">
        <v>8238</v>
      </c>
      <c r="D4577" t="s">
        <v>8238</v>
      </c>
      <c r="E4577" t="str">
        <f t="shared" si="71"/>
        <v>123213 - UNIACCES - SURDICOM</v>
      </c>
      <c r="F4577" t="s">
        <v>3433</v>
      </c>
      <c r="G4577" t="s">
        <v>8237</v>
      </c>
      <c r="I4577" t="s">
        <v>8236</v>
      </c>
      <c r="J4577" t="s">
        <v>8235</v>
      </c>
      <c r="K4577" t="s">
        <v>208</v>
      </c>
      <c r="L4577" t="s">
        <v>8234</v>
      </c>
      <c r="N4577" t="s">
        <v>208</v>
      </c>
      <c r="O4577" t="s">
        <v>476</v>
      </c>
      <c r="P4577" t="s">
        <v>476</v>
      </c>
    </row>
    <row r="4578" spans="1:16">
      <c r="A4578" s="484" t="s">
        <v>29807</v>
      </c>
      <c r="B4578" s="485" t="s">
        <v>29806</v>
      </c>
      <c r="C4578" t="s">
        <v>29805</v>
      </c>
      <c r="D4578" t="s">
        <v>29804</v>
      </c>
      <c r="E4578" t="str">
        <f t="shared" si="71"/>
        <v>391542 - PANCALDI NADIEGE</v>
      </c>
      <c r="F4578" t="s">
        <v>1848</v>
      </c>
      <c r="G4578" t="s">
        <v>29803</v>
      </c>
      <c r="I4578" t="s">
        <v>6917</v>
      </c>
      <c r="J4578" t="s">
        <v>29802</v>
      </c>
      <c r="K4578" t="s">
        <v>208</v>
      </c>
      <c r="L4578" t="s">
        <v>29801</v>
      </c>
      <c r="N4578" t="s">
        <v>208</v>
      </c>
      <c r="O4578" t="s">
        <v>476</v>
      </c>
      <c r="P4578" t="s">
        <v>476</v>
      </c>
    </row>
    <row r="4579" spans="1:16">
      <c r="A4579" s="484" t="s">
        <v>33447</v>
      </c>
      <c r="B4579" s="485" t="s">
        <v>33446</v>
      </c>
      <c r="C4579" t="s">
        <v>33445</v>
      </c>
      <c r="D4579" t="s">
        <v>33444</v>
      </c>
      <c r="E4579" t="str">
        <f t="shared" si="71"/>
        <v>455416 - NGUYEN NATHALIE ANNE</v>
      </c>
      <c r="F4579" t="s">
        <v>7721</v>
      </c>
      <c r="G4579" t="s">
        <v>33443</v>
      </c>
      <c r="I4579" t="s">
        <v>33442</v>
      </c>
      <c r="J4579" t="s">
        <v>33441</v>
      </c>
      <c r="K4579" t="s">
        <v>208</v>
      </c>
      <c r="L4579" t="s">
        <v>33440</v>
      </c>
      <c r="N4579" t="s">
        <v>208</v>
      </c>
      <c r="O4579" t="s">
        <v>476</v>
      </c>
      <c r="P4579" t="s">
        <v>476</v>
      </c>
    </row>
    <row r="4580" spans="1:16">
      <c r="A4580" s="484" t="s">
        <v>121184</v>
      </c>
      <c r="B4580" s="485" t="s">
        <v>121183</v>
      </c>
      <c r="C4580" t="s">
        <v>121182</v>
      </c>
      <c r="D4580" t="s">
        <v>121182</v>
      </c>
      <c r="E4580" t="str">
        <f t="shared" si="71"/>
        <v>443736 - ASSOCIATION GROUPE IMT</v>
      </c>
      <c r="F4580" t="s">
        <v>33817</v>
      </c>
      <c r="G4580" t="s">
        <v>121181</v>
      </c>
      <c r="H4580" t="s">
        <v>55067</v>
      </c>
      <c r="I4580" t="s">
        <v>1799</v>
      </c>
      <c r="J4580" t="s">
        <v>121180</v>
      </c>
      <c r="K4580" t="s">
        <v>208</v>
      </c>
      <c r="L4580" t="s">
        <v>121179</v>
      </c>
      <c r="N4580" t="s">
        <v>208</v>
      </c>
      <c r="O4580" t="s">
        <v>476</v>
      </c>
      <c r="P4580" t="s">
        <v>476</v>
      </c>
    </row>
    <row r="4581" spans="1:16">
      <c r="A4581" s="484" t="s">
        <v>95771</v>
      </c>
      <c r="B4581" s="485" t="s">
        <v>95770</v>
      </c>
      <c r="C4581" t="s">
        <v>95769</v>
      </c>
      <c r="D4581" t="s">
        <v>95768</v>
      </c>
      <c r="E4581" t="str">
        <f t="shared" si="71"/>
        <v>632405 - CIVAM BIO MAYENNE</v>
      </c>
      <c r="F4581" t="s">
        <v>1520</v>
      </c>
      <c r="G4581" t="s">
        <v>95767</v>
      </c>
      <c r="H4581" t="s">
        <v>95766</v>
      </c>
      <c r="I4581" t="s">
        <v>22166</v>
      </c>
      <c r="J4581" t="s">
        <v>95765</v>
      </c>
      <c r="K4581" t="s">
        <v>208</v>
      </c>
      <c r="L4581" t="s">
        <v>95764</v>
      </c>
      <c r="N4581" t="s">
        <v>208</v>
      </c>
      <c r="O4581" t="s">
        <v>476</v>
      </c>
      <c r="P4581" t="s">
        <v>476</v>
      </c>
    </row>
    <row r="4582" spans="1:16">
      <c r="A4582" s="484" t="s">
        <v>116538</v>
      </c>
      <c r="B4582" s="485" t="s">
        <v>116537</v>
      </c>
      <c r="C4582" t="s">
        <v>116536</v>
      </c>
      <c r="D4582" t="s">
        <v>116535</v>
      </c>
      <c r="E4582" t="str">
        <f t="shared" si="71"/>
        <v>404937 - ADC</v>
      </c>
      <c r="F4582" t="s">
        <v>1710</v>
      </c>
      <c r="G4582" t="s">
        <v>116534</v>
      </c>
      <c r="I4582" t="s">
        <v>9102</v>
      </c>
      <c r="J4582" t="s">
        <v>116533</v>
      </c>
      <c r="K4582" t="s">
        <v>208</v>
      </c>
      <c r="L4582" t="s">
        <v>116532</v>
      </c>
      <c r="N4582" t="s">
        <v>208</v>
      </c>
      <c r="O4582" t="s">
        <v>476</v>
      </c>
      <c r="P4582" t="s">
        <v>476</v>
      </c>
    </row>
    <row r="4583" spans="1:16">
      <c r="A4583" s="484" t="s">
        <v>70504</v>
      </c>
      <c r="B4583" s="485" t="s">
        <v>70503</v>
      </c>
      <c r="C4583" t="s">
        <v>70502</v>
      </c>
      <c r="D4583" t="s">
        <v>70501</v>
      </c>
      <c r="E4583" t="str">
        <f t="shared" si="71"/>
        <v>300305 - FORMASUP 82 MONTAUBAN</v>
      </c>
      <c r="F4583" t="s">
        <v>8493</v>
      </c>
      <c r="G4583" t="s">
        <v>70500</v>
      </c>
      <c r="I4583" t="s">
        <v>1285</v>
      </c>
      <c r="J4583" t="s">
        <v>70499</v>
      </c>
      <c r="K4583" t="s">
        <v>208</v>
      </c>
      <c r="L4583" t="s">
        <v>70498</v>
      </c>
      <c r="N4583" t="s">
        <v>208</v>
      </c>
      <c r="O4583" t="s">
        <v>476</v>
      </c>
      <c r="P4583" t="s">
        <v>476</v>
      </c>
    </row>
    <row r="4584" spans="1:16">
      <c r="A4584" s="484" t="s">
        <v>107960</v>
      </c>
      <c r="B4584" s="485" t="s">
        <v>107959</v>
      </c>
      <c r="C4584" t="s">
        <v>107958</v>
      </c>
      <c r="D4584" t="s">
        <v>107957</v>
      </c>
      <c r="E4584" t="str">
        <f t="shared" si="71"/>
        <v>564357 - CEFEDEM</v>
      </c>
      <c r="F4584" t="s">
        <v>22356</v>
      </c>
      <c r="G4584" t="s">
        <v>107956</v>
      </c>
      <c r="I4584" t="s">
        <v>25816</v>
      </c>
      <c r="J4584" t="s">
        <v>107955</v>
      </c>
      <c r="K4584" t="s">
        <v>208</v>
      </c>
      <c r="L4584" t="s">
        <v>107954</v>
      </c>
      <c r="N4584" t="s">
        <v>208</v>
      </c>
      <c r="O4584" t="s">
        <v>476</v>
      </c>
      <c r="P4584" t="s">
        <v>476</v>
      </c>
    </row>
    <row r="4585" spans="1:16">
      <c r="A4585" s="484" t="s">
        <v>27181</v>
      </c>
      <c r="B4585" s="485" t="s">
        <v>27180</v>
      </c>
      <c r="C4585" t="s">
        <v>27179</v>
      </c>
      <c r="D4585" t="s">
        <v>27178</v>
      </c>
      <c r="E4585" t="str">
        <f t="shared" si="71"/>
        <v>475233 - PFPA</v>
      </c>
      <c r="F4585" t="s">
        <v>1086</v>
      </c>
      <c r="G4585" t="s">
        <v>27177</v>
      </c>
      <c r="I4585" t="s">
        <v>4444</v>
      </c>
      <c r="J4585" t="s">
        <v>27176</v>
      </c>
      <c r="K4585" t="s">
        <v>208</v>
      </c>
      <c r="L4585" t="s">
        <v>27175</v>
      </c>
      <c r="N4585" t="s">
        <v>208</v>
      </c>
      <c r="O4585" t="s">
        <v>476</v>
      </c>
      <c r="P4585" t="s">
        <v>476</v>
      </c>
    </row>
    <row r="4586" spans="1:16">
      <c r="A4586" s="484" t="s">
        <v>122888</v>
      </c>
      <c r="B4586" s="485" t="s">
        <v>122887</v>
      </c>
      <c r="C4586" t="s">
        <v>122886</v>
      </c>
      <c r="D4586" t="s">
        <v>122885</v>
      </c>
      <c r="E4586" t="str">
        <f t="shared" si="71"/>
        <v>509498 - ADFPA 05</v>
      </c>
      <c r="F4586" t="s">
        <v>1857</v>
      </c>
      <c r="G4586" t="s">
        <v>122884</v>
      </c>
      <c r="I4586" t="s">
        <v>5549</v>
      </c>
      <c r="J4586" t="s">
        <v>122883</v>
      </c>
      <c r="K4586" t="s">
        <v>208</v>
      </c>
      <c r="L4586" t="s">
        <v>122882</v>
      </c>
      <c r="N4586" t="s">
        <v>208</v>
      </c>
      <c r="O4586" t="s">
        <v>476</v>
      </c>
      <c r="P4586" t="s">
        <v>476</v>
      </c>
    </row>
    <row r="4587" spans="1:16">
      <c r="A4587" s="484" t="s">
        <v>124406</v>
      </c>
      <c r="B4587" s="485" t="s">
        <v>124405</v>
      </c>
      <c r="C4587" t="s">
        <v>124404</v>
      </c>
      <c r="D4587" t="s">
        <v>124403</v>
      </c>
      <c r="E4587" t="str">
        <f t="shared" si="71"/>
        <v>169705 - ASMC</v>
      </c>
      <c r="F4587" t="s">
        <v>27783</v>
      </c>
      <c r="G4587" t="s">
        <v>76686</v>
      </c>
      <c r="I4587" t="s">
        <v>1837</v>
      </c>
      <c r="J4587" t="s">
        <v>124402</v>
      </c>
      <c r="K4587" t="s">
        <v>208</v>
      </c>
      <c r="L4587" t="s">
        <v>124401</v>
      </c>
      <c r="N4587" t="s">
        <v>208</v>
      </c>
      <c r="O4587" t="s">
        <v>476</v>
      </c>
      <c r="P4587" t="s">
        <v>476</v>
      </c>
    </row>
    <row r="4588" spans="1:16">
      <c r="A4588" s="484" t="s">
        <v>7485</v>
      </c>
      <c r="B4588" s="485" t="s">
        <v>7484</v>
      </c>
      <c r="C4588" t="s">
        <v>7483</v>
      </c>
      <c r="D4588" t="s">
        <v>7482</v>
      </c>
      <c r="E4588" t="str">
        <f t="shared" si="71"/>
        <v>497034 - UDIFE</v>
      </c>
      <c r="F4588" t="s">
        <v>540</v>
      </c>
      <c r="G4588" t="s">
        <v>7481</v>
      </c>
      <c r="I4588" t="s">
        <v>7480</v>
      </c>
      <c r="J4588" t="s">
        <v>7479</v>
      </c>
      <c r="K4588" t="s">
        <v>208</v>
      </c>
      <c r="L4588" t="s">
        <v>7478</v>
      </c>
      <c r="N4588" t="s">
        <v>208</v>
      </c>
      <c r="O4588" t="s">
        <v>476</v>
      </c>
      <c r="P4588" t="s">
        <v>476</v>
      </c>
    </row>
    <row r="4589" spans="1:16">
      <c r="A4589" s="484" t="s">
        <v>92732</v>
      </c>
      <c r="B4589" s="485" t="s">
        <v>92731</v>
      </c>
      <c r="C4589" t="s">
        <v>92730</v>
      </c>
      <c r="D4589" t="s">
        <v>92730</v>
      </c>
      <c r="E4589" t="str">
        <f t="shared" si="71"/>
        <v>490600 - CO-NAISSANCE</v>
      </c>
      <c r="F4589" t="s">
        <v>92729</v>
      </c>
      <c r="G4589" t="s">
        <v>71205</v>
      </c>
      <c r="I4589" t="s">
        <v>39514</v>
      </c>
      <c r="J4589" t="s">
        <v>92728</v>
      </c>
      <c r="K4589" t="s">
        <v>208</v>
      </c>
      <c r="L4589" t="s">
        <v>92727</v>
      </c>
      <c r="N4589" t="s">
        <v>208</v>
      </c>
      <c r="O4589" t="s">
        <v>476</v>
      </c>
      <c r="P4589" t="s">
        <v>476</v>
      </c>
    </row>
    <row r="4590" spans="1:16">
      <c r="A4590" s="484" t="s">
        <v>124859</v>
      </c>
      <c r="B4590" s="485" t="s">
        <v>124858</v>
      </c>
      <c r="C4590" t="s">
        <v>124857</v>
      </c>
      <c r="D4590" t="s">
        <v>124856</v>
      </c>
      <c r="E4590" t="str">
        <f t="shared" si="71"/>
        <v>163909 - AML</v>
      </c>
      <c r="F4590" t="s">
        <v>14932</v>
      </c>
      <c r="G4590" t="s">
        <v>124855</v>
      </c>
      <c r="I4590" t="s">
        <v>5289</v>
      </c>
      <c r="J4590" t="s">
        <v>124854</v>
      </c>
      <c r="K4590" t="s">
        <v>208</v>
      </c>
      <c r="L4590" t="s">
        <v>124853</v>
      </c>
      <c r="N4590" t="s">
        <v>208</v>
      </c>
      <c r="O4590" t="s">
        <v>476</v>
      </c>
      <c r="P4590" t="s">
        <v>476</v>
      </c>
    </row>
    <row r="4591" spans="1:16">
      <c r="A4591" s="484" t="s">
        <v>121404</v>
      </c>
      <c r="B4591" s="485" t="s">
        <v>121403</v>
      </c>
      <c r="C4591" t="s">
        <v>121402</v>
      </c>
      <c r="D4591" t="s">
        <v>121401</v>
      </c>
      <c r="E4591" t="str">
        <f t="shared" si="71"/>
        <v>470107 - ASLOG</v>
      </c>
      <c r="F4591" t="s">
        <v>3834</v>
      </c>
      <c r="G4591" t="s">
        <v>121400</v>
      </c>
      <c r="I4591" t="s">
        <v>3120</v>
      </c>
      <c r="J4591" t="s">
        <v>121399</v>
      </c>
      <c r="K4591" t="s">
        <v>208</v>
      </c>
      <c r="L4591" t="s">
        <v>121398</v>
      </c>
      <c r="N4591" t="s">
        <v>208</v>
      </c>
      <c r="O4591" t="s">
        <v>476</v>
      </c>
      <c r="P4591" t="s">
        <v>476</v>
      </c>
    </row>
    <row r="4592" spans="1:16">
      <c r="A4592" s="484" t="s">
        <v>118681</v>
      </c>
      <c r="B4592" s="485" t="s">
        <v>118680</v>
      </c>
      <c r="C4592" t="s">
        <v>118679</v>
      </c>
      <c r="D4592" t="s">
        <v>118679</v>
      </c>
      <c r="E4592" t="str">
        <f t="shared" si="71"/>
        <v>527865 - ASSOCIATION RESEAU ECOLE ET NATURE</v>
      </c>
      <c r="F4592" t="s">
        <v>34627</v>
      </c>
      <c r="G4592" t="s">
        <v>118678</v>
      </c>
      <c r="H4592" t="s">
        <v>118677</v>
      </c>
      <c r="I4592" t="s">
        <v>1542</v>
      </c>
      <c r="J4592" t="s">
        <v>118676</v>
      </c>
      <c r="K4592" t="s">
        <v>208</v>
      </c>
      <c r="L4592" t="s">
        <v>118675</v>
      </c>
      <c r="N4592" t="s">
        <v>208</v>
      </c>
      <c r="O4592" t="s">
        <v>476</v>
      </c>
      <c r="P4592" t="s">
        <v>476</v>
      </c>
    </row>
    <row r="4593" spans="1:16">
      <c r="A4593" s="484" t="s">
        <v>54303</v>
      </c>
      <c r="B4593" s="485" t="s">
        <v>54302</v>
      </c>
      <c r="C4593" t="s">
        <v>54301</v>
      </c>
      <c r="D4593" t="s">
        <v>51380</v>
      </c>
      <c r="E4593" t="str">
        <f t="shared" si="71"/>
        <v>633471 - IFA</v>
      </c>
      <c r="F4593" t="s">
        <v>4787</v>
      </c>
      <c r="G4593" t="s">
        <v>54300</v>
      </c>
      <c r="I4593" t="s">
        <v>771</v>
      </c>
      <c r="J4593" t="s">
        <v>54299</v>
      </c>
      <c r="K4593" t="s">
        <v>208</v>
      </c>
      <c r="L4593" t="s">
        <v>54298</v>
      </c>
      <c r="N4593" t="s">
        <v>207</v>
      </c>
      <c r="O4593" t="s">
        <v>476</v>
      </c>
      <c r="P4593" t="s">
        <v>476</v>
      </c>
    </row>
    <row r="4594" spans="1:16">
      <c r="A4594" s="484" t="s">
        <v>109931</v>
      </c>
      <c r="B4594" s="485" t="s">
        <v>109930</v>
      </c>
      <c r="C4594" t="s">
        <v>109929</v>
      </c>
      <c r="D4594" t="s">
        <v>109929</v>
      </c>
      <c r="E4594" t="str">
        <f t="shared" si="71"/>
        <v>216148 - CARL INTERNATIONAL</v>
      </c>
      <c r="F4594" t="s">
        <v>42284</v>
      </c>
      <c r="G4594" t="s">
        <v>109928</v>
      </c>
      <c r="I4594" t="s">
        <v>20704</v>
      </c>
      <c r="J4594" t="s">
        <v>109927</v>
      </c>
      <c r="K4594" t="s">
        <v>208</v>
      </c>
      <c r="L4594" t="s">
        <v>109926</v>
      </c>
      <c r="N4594" t="s">
        <v>208</v>
      </c>
      <c r="O4594" t="s">
        <v>476</v>
      </c>
      <c r="P4594" t="s">
        <v>476</v>
      </c>
    </row>
    <row r="4595" spans="1:16">
      <c r="A4595" s="484" t="s">
        <v>115992</v>
      </c>
      <c r="B4595" s="485" t="s">
        <v>115991</v>
      </c>
      <c r="C4595" t="s">
        <v>115990</v>
      </c>
      <c r="D4595" t="s">
        <v>115990</v>
      </c>
      <c r="E4595" t="str">
        <f t="shared" si="71"/>
        <v>676433 - AVANT SCENE CONSEIL</v>
      </c>
      <c r="F4595" t="s">
        <v>6791</v>
      </c>
      <c r="G4595" t="s">
        <v>115989</v>
      </c>
      <c r="I4595" t="s">
        <v>17448</v>
      </c>
      <c r="J4595" t="s">
        <v>115988</v>
      </c>
      <c r="K4595" t="s">
        <v>208</v>
      </c>
      <c r="L4595" t="s">
        <v>115987</v>
      </c>
      <c r="N4595" t="s">
        <v>208</v>
      </c>
      <c r="O4595" t="s">
        <v>476</v>
      </c>
      <c r="P4595" t="s">
        <v>476</v>
      </c>
    </row>
    <row r="4596" spans="1:16">
      <c r="A4596" s="484" t="s">
        <v>17910</v>
      </c>
      <c r="B4596" s="485" t="s">
        <v>17909</v>
      </c>
      <c r="C4596" t="s">
        <v>17908</v>
      </c>
      <c r="D4596" t="s">
        <v>17907</v>
      </c>
      <c r="E4596" t="str">
        <f t="shared" si="71"/>
        <v>403910 - SCA</v>
      </c>
      <c r="F4596" t="s">
        <v>2651</v>
      </c>
      <c r="G4596" t="s">
        <v>17906</v>
      </c>
      <c r="I4596" t="s">
        <v>4101</v>
      </c>
      <c r="J4596" t="s">
        <v>17905</v>
      </c>
      <c r="K4596" t="s">
        <v>208</v>
      </c>
      <c r="L4596" t="s">
        <v>17904</v>
      </c>
      <c r="N4596" t="s">
        <v>208</v>
      </c>
      <c r="O4596" t="s">
        <v>476</v>
      </c>
      <c r="P4596" t="s">
        <v>476</v>
      </c>
    </row>
    <row r="4597" spans="1:16">
      <c r="A4597" s="484" t="s">
        <v>35411</v>
      </c>
      <c r="B4597" s="485" t="s">
        <v>35410</v>
      </c>
      <c r="C4597" t="s">
        <v>35409</v>
      </c>
      <c r="D4597" t="s">
        <v>35409</v>
      </c>
      <c r="E4597" t="str">
        <f t="shared" si="71"/>
        <v>580960 - MONNERAY JEAN JACQUES - DATACALC</v>
      </c>
      <c r="F4597" t="s">
        <v>1808</v>
      </c>
      <c r="G4597" t="s">
        <v>35408</v>
      </c>
      <c r="I4597" t="s">
        <v>7236</v>
      </c>
      <c r="J4597" t="s">
        <v>35407</v>
      </c>
      <c r="K4597" t="s">
        <v>208</v>
      </c>
      <c r="L4597" t="s">
        <v>35406</v>
      </c>
      <c r="N4597" t="s">
        <v>208</v>
      </c>
      <c r="O4597" t="s">
        <v>476</v>
      </c>
      <c r="P4597" t="s">
        <v>476</v>
      </c>
    </row>
    <row r="4598" spans="1:16">
      <c r="A4598" s="484" t="s">
        <v>106996</v>
      </c>
      <c r="B4598" s="485" t="s">
        <v>106995</v>
      </c>
      <c r="C4598" t="s">
        <v>106994</v>
      </c>
      <c r="D4598" t="s">
        <v>106993</v>
      </c>
      <c r="E4598" t="str">
        <f t="shared" si="71"/>
        <v>543263 - CFR ABS AUBERVILLIERS</v>
      </c>
      <c r="F4598" t="s">
        <v>29895</v>
      </c>
      <c r="G4598" t="s">
        <v>63309</v>
      </c>
      <c r="I4598" t="s">
        <v>9879</v>
      </c>
      <c r="J4598" t="s">
        <v>106992</v>
      </c>
      <c r="K4598" t="s">
        <v>208</v>
      </c>
      <c r="L4598" t="s">
        <v>106991</v>
      </c>
      <c r="N4598" t="s">
        <v>208</v>
      </c>
      <c r="O4598" t="s">
        <v>476</v>
      </c>
      <c r="P4598" t="s">
        <v>476</v>
      </c>
    </row>
    <row r="4599" spans="1:16">
      <c r="A4599" s="484" t="s">
        <v>6924</v>
      </c>
      <c r="B4599" s="485" t="s">
        <v>6923</v>
      </c>
      <c r="C4599" t="s">
        <v>6922</v>
      </c>
      <c r="D4599" t="s">
        <v>6921</v>
      </c>
      <c r="E4599" t="str">
        <f t="shared" si="71"/>
        <v>549678 - URASS SASLE DILLON FORT DE FRANCE</v>
      </c>
      <c r="F4599" t="s">
        <v>6920</v>
      </c>
      <c r="G4599" t="s">
        <v>6919</v>
      </c>
      <c r="H4599" t="s">
        <v>6918</v>
      </c>
      <c r="I4599" t="s">
        <v>6917</v>
      </c>
      <c r="J4599" t="s">
        <v>6916</v>
      </c>
      <c r="K4599" t="s">
        <v>208</v>
      </c>
      <c r="L4599" t="s">
        <v>6915</v>
      </c>
      <c r="N4599" t="s">
        <v>208</v>
      </c>
      <c r="O4599" t="s">
        <v>476</v>
      </c>
      <c r="P4599" t="s">
        <v>476</v>
      </c>
    </row>
    <row r="4600" spans="1:16">
      <c r="A4600" s="484" t="s">
        <v>6929</v>
      </c>
      <c r="B4600" s="485" t="s">
        <v>6923</v>
      </c>
      <c r="C4600" t="s">
        <v>6922</v>
      </c>
      <c r="D4600" t="s">
        <v>6928</v>
      </c>
      <c r="E4600" t="str">
        <f t="shared" si="71"/>
        <v>345301 - URASS IFMES FORMATIONS INITIALES ST JOSEPH EN MARTINIQUE</v>
      </c>
      <c r="F4600" t="s">
        <v>6920</v>
      </c>
      <c r="G4600" t="s">
        <v>6927</v>
      </c>
      <c r="I4600" t="s">
        <v>4265</v>
      </c>
      <c r="J4600" t="s">
        <v>6926</v>
      </c>
      <c r="K4600" t="s">
        <v>208</v>
      </c>
      <c r="L4600" t="s">
        <v>6925</v>
      </c>
      <c r="N4600" t="s">
        <v>208</v>
      </c>
      <c r="O4600" t="s">
        <v>476</v>
      </c>
      <c r="P4600" t="s">
        <v>476</v>
      </c>
    </row>
    <row r="4601" spans="1:16">
      <c r="A4601" s="484" t="s">
        <v>93190</v>
      </c>
      <c r="B4601" s="485" t="s">
        <v>93189</v>
      </c>
      <c r="C4601" t="s">
        <v>93188</v>
      </c>
      <c r="D4601" t="s">
        <v>93188</v>
      </c>
      <c r="E4601" t="str">
        <f t="shared" si="71"/>
        <v>445940 - COMMEND FRANCE</v>
      </c>
      <c r="F4601" t="s">
        <v>8422</v>
      </c>
      <c r="G4601" t="s">
        <v>93187</v>
      </c>
      <c r="H4601" t="s">
        <v>93186</v>
      </c>
      <c r="I4601" t="s">
        <v>2194</v>
      </c>
      <c r="J4601" t="s">
        <v>93185</v>
      </c>
      <c r="K4601" t="s">
        <v>208</v>
      </c>
      <c r="L4601" t="s">
        <v>93184</v>
      </c>
      <c r="N4601" t="s">
        <v>208</v>
      </c>
      <c r="O4601" t="s">
        <v>476</v>
      </c>
      <c r="P4601" t="s">
        <v>476</v>
      </c>
    </row>
    <row r="4602" spans="1:16">
      <c r="A4602" s="484" t="s">
        <v>12676</v>
      </c>
      <c r="B4602" s="485" t="s">
        <v>12675</v>
      </c>
      <c r="C4602" t="s">
        <v>12674</v>
      </c>
      <c r="D4602" t="s">
        <v>12673</v>
      </c>
      <c r="E4602" t="str">
        <f t="shared" si="71"/>
        <v>115721 - SPEFM</v>
      </c>
      <c r="F4602" t="s">
        <v>3889</v>
      </c>
      <c r="G4602" t="s">
        <v>12672</v>
      </c>
      <c r="I4602" t="s">
        <v>12671</v>
      </c>
      <c r="J4602" t="s">
        <v>12670</v>
      </c>
      <c r="K4602" t="s">
        <v>208</v>
      </c>
      <c r="L4602" t="s">
        <v>12669</v>
      </c>
      <c r="N4602" t="s">
        <v>208</v>
      </c>
      <c r="O4602" t="s">
        <v>476</v>
      </c>
      <c r="P4602" t="s">
        <v>476</v>
      </c>
    </row>
    <row r="4603" spans="1:16">
      <c r="A4603" s="484" t="s">
        <v>79505</v>
      </c>
      <c r="B4603" s="485" t="s">
        <v>79504</v>
      </c>
      <c r="C4603" t="s">
        <v>79503</v>
      </c>
      <c r="D4603" t="s">
        <v>79502</v>
      </c>
      <c r="E4603" t="str">
        <f t="shared" si="71"/>
        <v>369457 - ENTREPRENDRE CONSEIL</v>
      </c>
      <c r="F4603" t="s">
        <v>2985</v>
      </c>
      <c r="G4603" t="s">
        <v>79501</v>
      </c>
      <c r="I4603" t="s">
        <v>28746</v>
      </c>
      <c r="J4603" t="s">
        <v>79500</v>
      </c>
      <c r="K4603" t="s">
        <v>208</v>
      </c>
      <c r="L4603" t="s">
        <v>79499</v>
      </c>
      <c r="N4603" t="s">
        <v>208</v>
      </c>
      <c r="O4603" t="s">
        <v>476</v>
      </c>
      <c r="P4603" t="s">
        <v>476</v>
      </c>
    </row>
    <row r="4604" spans="1:16">
      <c r="A4604" s="484" t="s">
        <v>130511</v>
      </c>
      <c r="B4604" s="485" t="s">
        <v>130510</v>
      </c>
      <c r="C4604" t="s">
        <v>130509</v>
      </c>
      <c r="D4604" t="s">
        <v>130509</v>
      </c>
      <c r="E4604" t="str">
        <f t="shared" si="71"/>
        <v>670870 - ALIHANSE</v>
      </c>
      <c r="F4604" t="s">
        <v>30224</v>
      </c>
      <c r="G4604" t="s">
        <v>130508</v>
      </c>
      <c r="H4604" t="s">
        <v>130507</v>
      </c>
      <c r="I4604" t="s">
        <v>1806</v>
      </c>
      <c r="J4604" t="s">
        <v>130506</v>
      </c>
      <c r="K4604" t="s">
        <v>208</v>
      </c>
      <c r="L4604" t="s">
        <v>130505</v>
      </c>
      <c r="N4604" t="s">
        <v>208</v>
      </c>
      <c r="O4604" t="s">
        <v>476</v>
      </c>
      <c r="P4604" t="s">
        <v>476</v>
      </c>
    </row>
    <row r="4605" spans="1:16">
      <c r="A4605" s="484" t="s">
        <v>122692</v>
      </c>
      <c r="B4605" s="485" t="s">
        <v>122691</v>
      </c>
      <c r="C4605" t="s">
        <v>122690</v>
      </c>
      <c r="D4605" t="s">
        <v>122689</v>
      </c>
      <c r="E4605" t="str">
        <f t="shared" si="71"/>
        <v>94742 - ASS DIRECTEURS D'HOPITAUX FOREZ VELAY</v>
      </c>
      <c r="F4605" t="s">
        <v>3909</v>
      </c>
      <c r="G4605" t="s">
        <v>122688</v>
      </c>
      <c r="I4605" t="s">
        <v>28441</v>
      </c>
      <c r="K4605" t="s">
        <v>208</v>
      </c>
      <c r="L4605" t="s">
        <v>122687</v>
      </c>
      <c r="N4605" t="s">
        <v>208</v>
      </c>
      <c r="O4605" t="s">
        <v>476</v>
      </c>
      <c r="P4605" t="s">
        <v>476</v>
      </c>
    </row>
    <row r="4606" spans="1:16">
      <c r="A4606" s="484" t="s">
        <v>9115</v>
      </c>
      <c r="B4606" s="485" t="s">
        <v>9114</v>
      </c>
      <c r="C4606" t="s">
        <v>9113</v>
      </c>
      <c r="D4606" t="s">
        <v>9113</v>
      </c>
      <c r="E4606" t="str">
        <f t="shared" si="71"/>
        <v>432891 - TRAJET FORMATION</v>
      </c>
      <c r="F4606" t="s">
        <v>9112</v>
      </c>
      <c r="G4606" t="s">
        <v>9111</v>
      </c>
      <c r="I4606" t="s">
        <v>8642</v>
      </c>
      <c r="J4606" t="s">
        <v>9110</v>
      </c>
      <c r="K4606" t="s">
        <v>9109</v>
      </c>
      <c r="L4606" t="s">
        <v>9108</v>
      </c>
      <c r="N4606" t="s">
        <v>208</v>
      </c>
      <c r="O4606" t="s">
        <v>476</v>
      </c>
      <c r="P4606" t="s">
        <v>476</v>
      </c>
    </row>
    <row r="4607" spans="1:16">
      <c r="A4607" s="484" t="s">
        <v>52641</v>
      </c>
      <c r="C4607" t="s">
        <v>52640</v>
      </c>
      <c r="D4607" t="s">
        <v>52639</v>
      </c>
      <c r="E4607" t="str">
        <f t="shared" si="71"/>
        <v>118783 - I3S</v>
      </c>
      <c r="F4607" t="s">
        <v>52638</v>
      </c>
      <c r="G4607" t="s">
        <v>52637</v>
      </c>
      <c r="I4607" t="s">
        <v>29841</v>
      </c>
      <c r="J4607" t="s">
        <v>52636</v>
      </c>
      <c r="K4607" t="s">
        <v>52635</v>
      </c>
      <c r="L4607" t="s">
        <v>52634</v>
      </c>
      <c r="N4607" t="s">
        <v>208</v>
      </c>
      <c r="O4607" t="s">
        <v>476</v>
      </c>
      <c r="P4607" t="s">
        <v>476</v>
      </c>
    </row>
    <row r="4608" spans="1:16">
      <c r="A4608" s="484" t="s">
        <v>14820</v>
      </c>
      <c r="B4608" s="485" t="s">
        <v>14819</v>
      </c>
      <c r="C4608" t="s">
        <v>14818</v>
      </c>
      <c r="D4608" t="s">
        <v>14817</v>
      </c>
      <c r="E4608" t="str">
        <f t="shared" si="71"/>
        <v>130965 - P2R</v>
      </c>
      <c r="F4608" t="s">
        <v>14816</v>
      </c>
      <c r="G4608" t="s">
        <v>14815</v>
      </c>
      <c r="I4608" t="s">
        <v>14814</v>
      </c>
      <c r="J4608" t="s">
        <v>14813</v>
      </c>
      <c r="K4608" t="s">
        <v>14812</v>
      </c>
      <c r="L4608" t="s">
        <v>14811</v>
      </c>
      <c r="N4608" t="s">
        <v>208</v>
      </c>
      <c r="O4608" t="s">
        <v>476</v>
      </c>
      <c r="P4608" t="s">
        <v>476</v>
      </c>
    </row>
    <row r="4609" spans="1:16">
      <c r="A4609" s="484" t="s">
        <v>105584</v>
      </c>
      <c r="B4609" s="485" t="s">
        <v>105583</v>
      </c>
      <c r="C4609" t="s">
        <v>105582</v>
      </c>
      <c r="D4609" t="s">
        <v>105581</v>
      </c>
      <c r="E4609" t="str">
        <f t="shared" si="71"/>
        <v>603405 - CIDFF PHOCEEN 13 MARSEILLE</v>
      </c>
      <c r="F4609" t="s">
        <v>3853</v>
      </c>
      <c r="G4609" t="s">
        <v>105580</v>
      </c>
      <c r="H4609" t="s">
        <v>105579</v>
      </c>
      <c r="I4609" t="s">
        <v>1035</v>
      </c>
      <c r="J4609" t="s">
        <v>73662</v>
      </c>
      <c r="K4609" t="s">
        <v>208</v>
      </c>
      <c r="L4609" t="s">
        <v>105578</v>
      </c>
      <c r="N4609" t="s">
        <v>208</v>
      </c>
      <c r="O4609" t="s">
        <v>476</v>
      </c>
      <c r="P4609" t="s">
        <v>476</v>
      </c>
    </row>
    <row r="4610" spans="1:16">
      <c r="A4610" s="484" t="s">
        <v>128111</v>
      </c>
      <c r="B4610" s="485" t="s">
        <v>128110</v>
      </c>
      <c r="C4610" t="s">
        <v>128109</v>
      </c>
      <c r="D4610" t="s">
        <v>128109</v>
      </c>
      <c r="E4610" t="str">
        <f t="shared" ref="E4610:E4673" si="72">_xlfn.CONCAT(L4610," - ",D4610)</f>
        <v>554777 - ANQA</v>
      </c>
      <c r="F4610" t="s">
        <v>112665</v>
      </c>
      <c r="G4610" t="s">
        <v>128108</v>
      </c>
      <c r="I4610" t="s">
        <v>16238</v>
      </c>
      <c r="J4610" t="s">
        <v>128107</v>
      </c>
      <c r="K4610" t="s">
        <v>208</v>
      </c>
      <c r="L4610" t="s">
        <v>128106</v>
      </c>
      <c r="N4610" t="s">
        <v>208</v>
      </c>
      <c r="O4610" t="s">
        <v>476</v>
      </c>
      <c r="P4610" t="s">
        <v>476</v>
      </c>
    </row>
    <row r="4611" spans="1:16">
      <c r="A4611" s="484" t="s">
        <v>30404</v>
      </c>
      <c r="B4611" s="485" t="s">
        <v>30403</v>
      </c>
      <c r="C4611" t="s">
        <v>30402</v>
      </c>
      <c r="D4611" t="s">
        <v>30401</v>
      </c>
      <c r="E4611" t="str">
        <f t="shared" si="72"/>
        <v>356839 - OSENGO CONSULTING</v>
      </c>
      <c r="F4611" t="s">
        <v>540</v>
      </c>
      <c r="G4611" t="s">
        <v>30400</v>
      </c>
      <c r="I4611" t="s">
        <v>1678</v>
      </c>
      <c r="J4611" t="s">
        <v>30399</v>
      </c>
      <c r="K4611" t="s">
        <v>208</v>
      </c>
      <c r="L4611" t="s">
        <v>30398</v>
      </c>
      <c r="N4611" t="s">
        <v>208</v>
      </c>
      <c r="O4611" t="s">
        <v>476</v>
      </c>
      <c r="P4611" t="s">
        <v>476</v>
      </c>
    </row>
    <row r="4612" spans="1:16">
      <c r="A4612" s="484" t="s">
        <v>127056</v>
      </c>
      <c r="B4612" s="485" t="s">
        <v>127055</v>
      </c>
      <c r="C4612" t="s">
        <v>127054</v>
      </c>
      <c r="D4612" t="s">
        <v>127054</v>
      </c>
      <c r="E4612" t="str">
        <f t="shared" si="72"/>
        <v>487752 - ARIANE 12 CONSULTANTS</v>
      </c>
      <c r="F4612" t="s">
        <v>2994</v>
      </c>
      <c r="G4612" t="s">
        <v>127053</v>
      </c>
      <c r="H4612" t="s">
        <v>127052</v>
      </c>
      <c r="I4612" t="s">
        <v>7864</v>
      </c>
      <c r="J4612" t="s">
        <v>127051</v>
      </c>
      <c r="K4612" t="s">
        <v>208</v>
      </c>
      <c r="L4612" t="s">
        <v>127050</v>
      </c>
      <c r="N4612" t="s">
        <v>208</v>
      </c>
      <c r="O4612" t="s">
        <v>476</v>
      </c>
      <c r="P4612" t="s">
        <v>476</v>
      </c>
    </row>
    <row r="4613" spans="1:16">
      <c r="A4613" s="484" t="s">
        <v>70976</v>
      </c>
      <c r="B4613" s="485" t="s">
        <v>70975</v>
      </c>
      <c r="C4613" t="s">
        <v>70967</v>
      </c>
      <c r="D4613" t="s">
        <v>70967</v>
      </c>
      <c r="E4613" t="str">
        <f t="shared" si="72"/>
        <v>338540 - FORM'ACTION</v>
      </c>
      <c r="F4613" t="s">
        <v>10052</v>
      </c>
      <c r="G4613" t="s">
        <v>70974</v>
      </c>
      <c r="H4613" t="s">
        <v>70973</v>
      </c>
      <c r="I4613" t="s">
        <v>22370</v>
      </c>
      <c r="J4613" t="s">
        <v>70972</v>
      </c>
      <c r="K4613" t="s">
        <v>208</v>
      </c>
      <c r="L4613" t="s">
        <v>70971</v>
      </c>
      <c r="N4613" t="s">
        <v>208</v>
      </c>
      <c r="O4613" t="s">
        <v>476</v>
      </c>
      <c r="P4613" t="s">
        <v>476</v>
      </c>
    </row>
    <row r="4614" spans="1:16">
      <c r="A4614" s="484" t="s">
        <v>132576</v>
      </c>
      <c r="B4614" s="485" t="s">
        <v>132575</v>
      </c>
      <c r="C4614" t="s">
        <v>132574</v>
      </c>
      <c r="D4614" t="s">
        <v>132573</v>
      </c>
      <c r="E4614" t="str">
        <f t="shared" si="72"/>
        <v>388464 - ADEME</v>
      </c>
      <c r="F4614" t="s">
        <v>5346</v>
      </c>
      <c r="G4614" t="s">
        <v>132572</v>
      </c>
      <c r="H4614" t="s">
        <v>132571</v>
      </c>
      <c r="I4614" t="s">
        <v>1647</v>
      </c>
      <c r="J4614" t="s">
        <v>132570</v>
      </c>
      <c r="K4614" t="s">
        <v>208</v>
      </c>
      <c r="L4614" t="s">
        <v>132569</v>
      </c>
      <c r="N4614" t="s">
        <v>208</v>
      </c>
      <c r="O4614" t="s">
        <v>476</v>
      </c>
      <c r="P4614" t="s">
        <v>476</v>
      </c>
    </row>
    <row r="4615" spans="1:16">
      <c r="A4615" s="484" t="s">
        <v>121040</v>
      </c>
      <c r="B4615" s="485" t="s">
        <v>121039</v>
      </c>
      <c r="C4615" t="s">
        <v>121038</v>
      </c>
      <c r="D4615" t="s">
        <v>56613</v>
      </c>
      <c r="E4615" t="str">
        <f t="shared" si="72"/>
        <v>657803 - IFAPE</v>
      </c>
      <c r="F4615" t="s">
        <v>2130</v>
      </c>
      <c r="G4615" t="s">
        <v>121037</v>
      </c>
      <c r="I4615" t="s">
        <v>16603</v>
      </c>
      <c r="J4615" t="s">
        <v>121036</v>
      </c>
      <c r="K4615" t="s">
        <v>208</v>
      </c>
      <c r="L4615" t="s">
        <v>121035</v>
      </c>
      <c r="N4615" t="s">
        <v>208</v>
      </c>
      <c r="O4615" t="s">
        <v>476</v>
      </c>
      <c r="P4615" t="s">
        <v>476</v>
      </c>
    </row>
    <row r="4616" spans="1:16">
      <c r="A4616" s="484" t="s">
        <v>60059</v>
      </c>
      <c r="B4616" s="485" t="s">
        <v>60058</v>
      </c>
      <c r="C4616" t="s">
        <v>60057</v>
      </c>
      <c r="D4616" t="s">
        <v>60057</v>
      </c>
      <c r="E4616" t="str">
        <f t="shared" si="72"/>
        <v>479561 - HYERES ORIENTATION</v>
      </c>
      <c r="F4616" t="s">
        <v>9712</v>
      </c>
      <c r="G4616" t="s">
        <v>60056</v>
      </c>
      <c r="I4616" t="s">
        <v>2317</v>
      </c>
      <c r="J4616" t="s">
        <v>60055</v>
      </c>
      <c r="K4616" t="s">
        <v>208</v>
      </c>
      <c r="L4616" t="s">
        <v>60054</v>
      </c>
      <c r="N4616" t="s">
        <v>208</v>
      </c>
      <c r="O4616" t="s">
        <v>476</v>
      </c>
      <c r="P4616" t="s">
        <v>476</v>
      </c>
    </row>
    <row r="4617" spans="1:16">
      <c r="A4617" s="484" t="s">
        <v>31019</v>
      </c>
      <c r="B4617" s="485" t="s">
        <v>31018</v>
      </c>
      <c r="C4617" t="s">
        <v>31017</v>
      </c>
      <c r="D4617" t="s">
        <v>31017</v>
      </c>
      <c r="E4617" t="str">
        <f t="shared" si="72"/>
        <v>602759 - ORE</v>
      </c>
      <c r="F4617" t="s">
        <v>31016</v>
      </c>
      <c r="G4617" t="s">
        <v>31015</v>
      </c>
      <c r="H4617" t="s">
        <v>31014</v>
      </c>
      <c r="I4617" t="s">
        <v>24978</v>
      </c>
      <c r="J4617" t="s">
        <v>31013</v>
      </c>
      <c r="K4617" t="s">
        <v>208</v>
      </c>
      <c r="L4617" t="s">
        <v>31012</v>
      </c>
      <c r="N4617" t="s">
        <v>208</v>
      </c>
      <c r="O4617" t="s">
        <v>476</v>
      </c>
      <c r="P4617" t="s">
        <v>476</v>
      </c>
    </row>
    <row r="4618" spans="1:16">
      <c r="A4618" s="484" t="s">
        <v>57525</v>
      </c>
      <c r="B4618" s="485" t="s">
        <v>57524</v>
      </c>
      <c r="C4618" t="s">
        <v>57523</v>
      </c>
      <c r="D4618" t="s">
        <v>57522</v>
      </c>
      <c r="E4618" t="str">
        <f t="shared" si="72"/>
        <v>95989 - IPCEM</v>
      </c>
      <c r="F4618" t="s">
        <v>8543</v>
      </c>
      <c r="G4618" t="s">
        <v>57521</v>
      </c>
      <c r="I4618" t="s">
        <v>626</v>
      </c>
      <c r="J4618" t="s">
        <v>57520</v>
      </c>
      <c r="K4618" t="s">
        <v>57519</v>
      </c>
      <c r="L4618" t="s">
        <v>57518</v>
      </c>
      <c r="N4618" t="s">
        <v>208</v>
      </c>
      <c r="O4618" t="s">
        <v>476</v>
      </c>
      <c r="P4618" t="s">
        <v>476</v>
      </c>
    </row>
    <row r="4619" spans="1:16">
      <c r="A4619" s="484" t="s">
        <v>8170</v>
      </c>
      <c r="B4619" s="485" t="s">
        <v>8169</v>
      </c>
      <c r="C4619" t="s">
        <v>8168</v>
      </c>
      <c r="D4619" t="s">
        <v>8168</v>
      </c>
      <c r="E4619" t="str">
        <f t="shared" si="72"/>
        <v>484740 - UNION DEPART SAPEURS POMPIERS GARD</v>
      </c>
      <c r="F4619" t="s">
        <v>8167</v>
      </c>
      <c r="G4619" t="s">
        <v>8166</v>
      </c>
      <c r="I4619" t="s">
        <v>4056</v>
      </c>
      <c r="J4619" t="s">
        <v>8165</v>
      </c>
      <c r="K4619" t="s">
        <v>208</v>
      </c>
      <c r="L4619" t="s">
        <v>8164</v>
      </c>
      <c r="N4619" t="s">
        <v>208</v>
      </c>
      <c r="O4619" t="s">
        <v>476</v>
      </c>
      <c r="P4619" t="s">
        <v>476</v>
      </c>
    </row>
    <row r="4620" spans="1:16">
      <c r="A4620" s="484" t="s">
        <v>78064</v>
      </c>
      <c r="B4620" s="485" t="s">
        <v>78063</v>
      </c>
      <c r="C4620" t="s">
        <v>78062</v>
      </c>
      <c r="D4620" t="s">
        <v>78062</v>
      </c>
      <c r="E4620" t="str">
        <f t="shared" si="72"/>
        <v>595056 - ESPOIR 73</v>
      </c>
      <c r="F4620" t="s">
        <v>8706</v>
      </c>
      <c r="G4620" t="s">
        <v>78061</v>
      </c>
      <c r="H4620" t="s">
        <v>78060</v>
      </c>
      <c r="I4620" t="s">
        <v>17689</v>
      </c>
      <c r="J4620" t="s">
        <v>78059</v>
      </c>
      <c r="K4620" t="s">
        <v>208</v>
      </c>
      <c r="L4620" t="s">
        <v>78058</v>
      </c>
      <c r="N4620" t="s">
        <v>208</v>
      </c>
      <c r="O4620" t="s">
        <v>476</v>
      </c>
      <c r="P4620" t="s">
        <v>476</v>
      </c>
    </row>
    <row r="4621" spans="1:16">
      <c r="A4621" s="484" t="s">
        <v>64135</v>
      </c>
      <c r="B4621" s="485" t="s">
        <v>64134</v>
      </c>
      <c r="C4621" t="s">
        <v>64133</v>
      </c>
      <c r="D4621" t="s">
        <v>64132</v>
      </c>
      <c r="E4621" t="str">
        <f t="shared" si="72"/>
        <v>464454 - GFI INFORMATIQUE</v>
      </c>
      <c r="F4621" t="s">
        <v>34971</v>
      </c>
      <c r="G4621" t="s">
        <v>64131</v>
      </c>
      <c r="I4621" t="s">
        <v>2194</v>
      </c>
      <c r="J4621" t="s">
        <v>58205</v>
      </c>
      <c r="K4621" t="s">
        <v>208</v>
      </c>
      <c r="L4621" t="s">
        <v>64130</v>
      </c>
      <c r="N4621" t="s">
        <v>208</v>
      </c>
      <c r="O4621" t="s">
        <v>476</v>
      </c>
      <c r="P4621" t="s">
        <v>476</v>
      </c>
    </row>
    <row r="4622" spans="1:16">
      <c r="A4622" s="484" t="s">
        <v>96599</v>
      </c>
      <c r="B4622" s="485" t="s">
        <v>96598</v>
      </c>
      <c r="C4622" t="s">
        <v>96597</v>
      </c>
      <c r="D4622" t="s">
        <v>96596</v>
      </c>
      <c r="E4622" t="str">
        <f t="shared" si="72"/>
        <v>312174 - CHARPENTIER ELISABETH</v>
      </c>
      <c r="F4622" t="s">
        <v>4019</v>
      </c>
      <c r="G4622" t="s">
        <v>96595</v>
      </c>
      <c r="H4622" t="s">
        <v>96594</v>
      </c>
      <c r="I4622" t="s">
        <v>13671</v>
      </c>
      <c r="J4622" t="s">
        <v>96593</v>
      </c>
      <c r="K4622" t="s">
        <v>208</v>
      </c>
      <c r="L4622" t="s">
        <v>96592</v>
      </c>
      <c r="N4622" t="s">
        <v>208</v>
      </c>
      <c r="O4622" t="s">
        <v>476</v>
      </c>
      <c r="P4622" t="s">
        <v>476</v>
      </c>
    </row>
    <row r="4623" spans="1:16">
      <c r="A4623" s="484" t="s">
        <v>92575</v>
      </c>
      <c r="B4623" s="485" t="s">
        <v>92574</v>
      </c>
      <c r="C4623" t="s">
        <v>92573</v>
      </c>
      <c r="D4623" t="s">
        <v>92573</v>
      </c>
      <c r="E4623" t="str">
        <f t="shared" si="72"/>
        <v>499183 - CONGRESS RIVE DROITE</v>
      </c>
      <c r="F4623" t="s">
        <v>3093</v>
      </c>
      <c r="H4623" t="s">
        <v>92572</v>
      </c>
      <c r="I4623" t="s">
        <v>1814</v>
      </c>
      <c r="J4623" t="s">
        <v>92571</v>
      </c>
      <c r="K4623" t="s">
        <v>92570</v>
      </c>
      <c r="L4623" t="s">
        <v>92569</v>
      </c>
      <c r="N4623" t="s">
        <v>208</v>
      </c>
      <c r="O4623" t="s">
        <v>476</v>
      </c>
      <c r="P4623" t="s">
        <v>476</v>
      </c>
    </row>
    <row r="4624" spans="1:16">
      <c r="A4624" s="484" t="s">
        <v>126786</v>
      </c>
      <c r="B4624" s="485" t="s">
        <v>126785</v>
      </c>
      <c r="C4624" t="s">
        <v>126784</v>
      </c>
      <c r="D4624" t="s">
        <v>126784</v>
      </c>
      <c r="E4624" t="str">
        <f t="shared" si="72"/>
        <v>525406 - ART ET COMMUNICATION</v>
      </c>
      <c r="F4624" t="s">
        <v>2572</v>
      </c>
      <c r="G4624" t="s">
        <v>126783</v>
      </c>
      <c r="I4624" t="s">
        <v>4645</v>
      </c>
      <c r="J4624" t="s">
        <v>126782</v>
      </c>
      <c r="K4624" t="s">
        <v>208</v>
      </c>
      <c r="L4624" t="s">
        <v>126781</v>
      </c>
      <c r="N4624" t="s">
        <v>208</v>
      </c>
      <c r="O4624" t="s">
        <v>476</v>
      </c>
      <c r="P4624" t="s">
        <v>476</v>
      </c>
    </row>
    <row r="4625" spans="1:16">
      <c r="A4625" s="484" t="s">
        <v>93521</v>
      </c>
      <c r="B4625" s="485" t="s">
        <v>93520</v>
      </c>
      <c r="C4625" t="s">
        <v>93519</v>
      </c>
      <c r="D4625" t="s">
        <v>93518</v>
      </c>
      <c r="E4625" t="str">
        <f t="shared" si="72"/>
        <v>400269 - COMITE REGIONAL EPGV BRETAGNE</v>
      </c>
      <c r="F4625" t="s">
        <v>1459</v>
      </c>
      <c r="G4625" t="s">
        <v>93517</v>
      </c>
      <c r="I4625" t="s">
        <v>3364</v>
      </c>
      <c r="J4625" t="s">
        <v>93516</v>
      </c>
      <c r="K4625" t="s">
        <v>208</v>
      </c>
      <c r="L4625" t="s">
        <v>93515</v>
      </c>
      <c r="N4625" t="s">
        <v>208</v>
      </c>
      <c r="O4625" t="s">
        <v>476</v>
      </c>
      <c r="P4625" t="s">
        <v>476</v>
      </c>
    </row>
    <row r="4626" spans="1:16">
      <c r="A4626" s="484" t="s">
        <v>119180</v>
      </c>
      <c r="B4626" s="485" t="s">
        <v>119179</v>
      </c>
      <c r="C4626" t="s">
        <v>119178</v>
      </c>
      <c r="D4626" t="s">
        <v>119177</v>
      </c>
      <c r="E4626" t="str">
        <f t="shared" si="72"/>
        <v>579063 - AECD CAYENNE</v>
      </c>
      <c r="F4626" t="s">
        <v>1817</v>
      </c>
      <c r="G4626" t="s">
        <v>119176</v>
      </c>
      <c r="I4626" t="s">
        <v>6078</v>
      </c>
      <c r="K4626" t="s">
        <v>208</v>
      </c>
      <c r="L4626" t="s">
        <v>119175</v>
      </c>
      <c r="N4626" t="s">
        <v>208</v>
      </c>
      <c r="O4626" t="s">
        <v>476</v>
      </c>
      <c r="P4626" t="s">
        <v>476</v>
      </c>
    </row>
    <row r="4627" spans="1:16">
      <c r="A4627" s="484" t="s">
        <v>119076</v>
      </c>
      <c r="B4627" s="485" t="s">
        <v>119075</v>
      </c>
      <c r="C4627" t="s">
        <v>119074</v>
      </c>
      <c r="D4627" t="s">
        <v>119073</v>
      </c>
      <c r="E4627" t="str">
        <f t="shared" si="72"/>
        <v>671460 - APOR</v>
      </c>
      <c r="F4627" t="s">
        <v>2884</v>
      </c>
      <c r="G4627" t="s">
        <v>119072</v>
      </c>
      <c r="I4627" t="s">
        <v>19860</v>
      </c>
      <c r="J4627" t="s">
        <v>119071</v>
      </c>
      <c r="K4627" t="s">
        <v>208</v>
      </c>
      <c r="L4627" t="s">
        <v>119070</v>
      </c>
      <c r="N4627" t="s">
        <v>208</v>
      </c>
      <c r="O4627" t="s">
        <v>476</v>
      </c>
      <c r="P4627" t="s">
        <v>476</v>
      </c>
    </row>
    <row r="4628" spans="1:16">
      <c r="A4628" s="484" t="s">
        <v>40104</v>
      </c>
      <c r="B4628" s="485" t="s">
        <v>40103</v>
      </c>
      <c r="C4628" t="s">
        <v>40096</v>
      </c>
      <c r="D4628" t="s">
        <v>40102</v>
      </c>
      <c r="E4628" t="str">
        <f t="shared" si="72"/>
        <v>461738 - MFR TOTES</v>
      </c>
      <c r="F4628" t="s">
        <v>1528</v>
      </c>
      <c r="G4628" t="s">
        <v>40101</v>
      </c>
      <c r="I4628" t="s">
        <v>40100</v>
      </c>
      <c r="K4628" t="s">
        <v>208</v>
      </c>
      <c r="L4628" t="s">
        <v>40099</v>
      </c>
      <c r="N4628" t="s">
        <v>208</v>
      </c>
      <c r="O4628" t="s">
        <v>476</v>
      </c>
      <c r="P4628" t="s">
        <v>476</v>
      </c>
    </row>
    <row r="4629" spans="1:16">
      <c r="A4629" s="484" t="s">
        <v>73979</v>
      </c>
      <c r="B4629" s="485" t="s">
        <v>73978</v>
      </c>
      <c r="C4629" t="s">
        <v>73977</v>
      </c>
      <c r="D4629" t="s">
        <v>73977</v>
      </c>
      <c r="E4629" t="str">
        <f t="shared" si="72"/>
        <v>678697 - FAURE NICOLAS</v>
      </c>
      <c r="F4629" t="s">
        <v>11275</v>
      </c>
      <c r="G4629" t="s">
        <v>73976</v>
      </c>
      <c r="I4629" t="s">
        <v>73975</v>
      </c>
      <c r="J4629" t="s">
        <v>73974</v>
      </c>
      <c r="K4629" t="s">
        <v>208</v>
      </c>
      <c r="L4629" t="s">
        <v>73973</v>
      </c>
      <c r="N4629" t="s">
        <v>208</v>
      </c>
      <c r="O4629" t="s">
        <v>476</v>
      </c>
      <c r="P4629" t="s">
        <v>476</v>
      </c>
    </row>
    <row r="4630" spans="1:16">
      <c r="A4630" s="484" t="s">
        <v>7329</v>
      </c>
      <c r="B4630" s="485" t="s">
        <v>7328</v>
      </c>
      <c r="C4630" t="s">
        <v>7327</v>
      </c>
      <c r="D4630" t="s">
        <v>7326</v>
      </c>
      <c r="E4630" t="str">
        <f t="shared" si="72"/>
        <v>600076 - UFOLEP PARIS</v>
      </c>
      <c r="F4630" t="s">
        <v>4979</v>
      </c>
      <c r="G4630" t="s">
        <v>7325</v>
      </c>
      <c r="I4630" t="s">
        <v>626</v>
      </c>
      <c r="J4630" t="s">
        <v>7324</v>
      </c>
      <c r="K4630" t="s">
        <v>208</v>
      </c>
      <c r="L4630" t="s">
        <v>7323</v>
      </c>
      <c r="N4630" t="s">
        <v>208</v>
      </c>
      <c r="O4630" t="s">
        <v>476</v>
      </c>
      <c r="P4630" t="s">
        <v>476</v>
      </c>
    </row>
    <row r="4631" spans="1:16">
      <c r="A4631" s="484" t="s">
        <v>124287</v>
      </c>
      <c r="B4631" s="485" t="s">
        <v>124286</v>
      </c>
      <c r="C4631" t="s">
        <v>124285</v>
      </c>
      <c r="D4631" t="s">
        <v>124284</v>
      </c>
      <c r="E4631" t="str">
        <f t="shared" si="72"/>
        <v>127553 - AFISAR</v>
      </c>
      <c r="F4631" t="s">
        <v>22373</v>
      </c>
      <c r="G4631" t="s">
        <v>35801</v>
      </c>
      <c r="H4631" t="s">
        <v>124283</v>
      </c>
      <c r="I4631" t="s">
        <v>15090</v>
      </c>
      <c r="K4631" t="s">
        <v>124282</v>
      </c>
      <c r="L4631" t="s">
        <v>124281</v>
      </c>
      <c r="N4631" t="s">
        <v>208</v>
      </c>
      <c r="O4631" t="s">
        <v>476</v>
      </c>
      <c r="P4631" t="s">
        <v>476</v>
      </c>
    </row>
    <row r="4632" spans="1:16">
      <c r="A4632" s="484" t="s">
        <v>116978</v>
      </c>
      <c r="B4632" s="485" t="s">
        <v>116977</v>
      </c>
      <c r="C4632" t="s">
        <v>116976</v>
      </c>
      <c r="D4632" t="s">
        <v>116975</v>
      </c>
      <c r="E4632" t="str">
        <f t="shared" si="72"/>
        <v>325211 - ACF ECHIROLLES</v>
      </c>
      <c r="F4632" t="s">
        <v>2524</v>
      </c>
      <c r="G4632" t="s">
        <v>116974</v>
      </c>
      <c r="I4632" t="s">
        <v>23364</v>
      </c>
      <c r="J4632" t="s">
        <v>116973</v>
      </c>
      <c r="K4632" t="s">
        <v>208</v>
      </c>
      <c r="L4632" t="s">
        <v>116972</v>
      </c>
      <c r="N4632" t="s">
        <v>208</v>
      </c>
      <c r="O4632" t="s">
        <v>476</v>
      </c>
      <c r="P4632" t="s">
        <v>476</v>
      </c>
    </row>
    <row r="4633" spans="1:16">
      <c r="A4633" s="484" t="s">
        <v>105606</v>
      </c>
      <c r="B4633" s="485" t="s">
        <v>105605</v>
      </c>
      <c r="C4633" t="s">
        <v>105604</v>
      </c>
      <c r="D4633" t="s">
        <v>105603</v>
      </c>
      <c r="E4633" t="str">
        <f t="shared" si="72"/>
        <v>604732 - CIDFF15 AURILLAC</v>
      </c>
      <c r="F4633" t="s">
        <v>1618</v>
      </c>
      <c r="G4633" t="s">
        <v>105602</v>
      </c>
      <c r="I4633" t="s">
        <v>7712</v>
      </c>
      <c r="J4633" t="s">
        <v>105601</v>
      </c>
      <c r="K4633" t="s">
        <v>208</v>
      </c>
      <c r="L4633" t="s">
        <v>105600</v>
      </c>
      <c r="N4633" t="s">
        <v>208</v>
      </c>
      <c r="O4633" t="s">
        <v>476</v>
      </c>
      <c r="P4633" t="s">
        <v>476</v>
      </c>
    </row>
    <row r="4634" spans="1:16">
      <c r="A4634" s="484" t="s">
        <v>43683</v>
      </c>
      <c r="B4634" s="485" t="s">
        <v>43682</v>
      </c>
      <c r="C4634" t="s">
        <v>43681</v>
      </c>
      <c r="D4634" t="s">
        <v>43681</v>
      </c>
      <c r="E4634" t="str">
        <f t="shared" si="72"/>
        <v>614452 - LES CAVALIERS DES 3 FONTAINES</v>
      </c>
      <c r="F4634" t="s">
        <v>27437</v>
      </c>
      <c r="G4634" t="s">
        <v>43680</v>
      </c>
      <c r="I4634" t="s">
        <v>43679</v>
      </c>
      <c r="J4634" t="s">
        <v>43678</v>
      </c>
      <c r="K4634" t="s">
        <v>208</v>
      </c>
      <c r="L4634" t="s">
        <v>43677</v>
      </c>
      <c r="N4634" t="s">
        <v>208</v>
      </c>
      <c r="O4634" t="s">
        <v>476</v>
      </c>
      <c r="P4634" t="s">
        <v>476</v>
      </c>
    </row>
    <row r="4635" spans="1:16">
      <c r="A4635" s="484" t="s">
        <v>73614</v>
      </c>
      <c r="B4635" s="485" t="s">
        <v>73613</v>
      </c>
      <c r="C4635" t="s">
        <v>73612</v>
      </c>
      <c r="D4635" t="s">
        <v>73611</v>
      </c>
      <c r="E4635" t="str">
        <f t="shared" si="72"/>
        <v>537500 - FAPIL</v>
      </c>
      <c r="F4635" t="s">
        <v>2651</v>
      </c>
      <c r="G4635" t="s">
        <v>73610</v>
      </c>
      <c r="I4635" t="s">
        <v>10087</v>
      </c>
      <c r="J4635" t="s">
        <v>73609</v>
      </c>
      <c r="K4635" t="s">
        <v>208</v>
      </c>
      <c r="L4635" t="s">
        <v>73608</v>
      </c>
      <c r="N4635" t="s">
        <v>208</v>
      </c>
      <c r="O4635" t="s">
        <v>476</v>
      </c>
      <c r="P4635" t="s">
        <v>476</v>
      </c>
    </row>
    <row r="4636" spans="1:16">
      <c r="A4636" s="484" t="s">
        <v>40436</v>
      </c>
      <c r="B4636" s="485" t="s">
        <v>40435</v>
      </c>
      <c r="C4636" t="s">
        <v>40434</v>
      </c>
      <c r="D4636" t="s">
        <v>40433</v>
      </c>
      <c r="E4636" t="str">
        <f t="shared" si="72"/>
        <v>561575 - MAISON DE RETRAITE - BPS FORMATION</v>
      </c>
      <c r="F4636" t="s">
        <v>6663</v>
      </c>
      <c r="G4636" t="s">
        <v>40432</v>
      </c>
      <c r="I4636" t="s">
        <v>40431</v>
      </c>
      <c r="J4636" t="s">
        <v>40430</v>
      </c>
      <c r="K4636" t="s">
        <v>208</v>
      </c>
      <c r="L4636" t="s">
        <v>40429</v>
      </c>
      <c r="N4636" t="s">
        <v>208</v>
      </c>
      <c r="O4636" t="s">
        <v>476</v>
      </c>
      <c r="P4636" t="s">
        <v>476</v>
      </c>
    </row>
    <row r="4637" spans="1:16">
      <c r="A4637" s="484" t="s">
        <v>12270</v>
      </c>
      <c r="B4637" s="485" t="s">
        <v>12269</v>
      </c>
      <c r="C4637" t="s">
        <v>12268</v>
      </c>
      <c r="D4637" t="s">
        <v>12268</v>
      </c>
      <c r="E4637" t="str">
        <f t="shared" si="72"/>
        <v>634220 - SUPALIA</v>
      </c>
      <c r="F4637" t="s">
        <v>8564</v>
      </c>
      <c r="G4637" t="s">
        <v>12267</v>
      </c>
      <c r="I4637" t="s">
        <v>12266</v>
      </c>
      <c r="J4637" t="s">
        <v>12265</v>
      </c>
      <c r="K4637" t="s">
        <v>208</v>
      </c>
      <c r="L4637" t="s">
        <v>12264</v>
      </c>
      <c r="N4637" t="s">
        <v>207</v>
      </c>
      <c r="O4637" t="s">
        <v>476</v>
      </c>
      <c r="P4637" t="s">
        <v>476</v>
      </c>
    </row>
    <row r="4638" spans="1:16">
      <c r="A4638" s="484" t="s">
        <v>125333</v>
      </c>
      <c r="B4638" s="485" t="s">
        <v>125332</v>
      </c>
      <c r="C4638" t="s">
        <v>125331</v>
      </c>
      <c r="D4638" t="s">
        <v>125330</v>
      </c>
      <c r="E4638" t="str">
        <f t="shared" si="72"/>
        <v>208401 - AISPAS</v>
      </c>
      <c r="F4638" t="s">
        <v>831</v>
      </c>
      <c r="G4638" t="s">
        <v>125329</v>
      </c>
      <c r="I4638" t="s">
        <v>959</v>
      </c>
      <c r="J4638" t="s">
        <v>125328</v>
      </c>
      <c r="K4638" t="s">
        <v>208</v>
      </c>
      <c r="L4638" t="s">
        <v>125327</v>
      </c>
      <c r="N4638" t="s">
        <v>208</v>
      </c>
      <c r="O4638" t="s">
        <v>476</v>
      </c>
      <c r="P4638" t="s">
        <v>476</v>
      </c>
    </row>
    <row r="4639" spans="1:16">
      <c r="A4639" s="484" t="s">
        <v>47767</v>
      </c>
      <c r="B4639" s="485" t="s">
        <v>47766</v>
      </c>
      <c r="C4639" t="s">
        <v>47765</v>
      </c>
      <c r="D4639" t="s">
        <v>47764</v>
      </c>
      <c r="E4639" t="str">
        <f t="shared" si="72"/>
        <v>478465 - CEZARD VERONIQUE</v>
      </c>
      <c r="F4639" t="s">
        <v>13711</v>
      </c>
      <c r="G4639" t="s">
        <v>47763</v>
      </c>
      <c r="I4639" t="s">
        <v>47762</v>
      </c>
      <c r="J4639" t="s">
        <v>47761</v>
      </c>
      <c r="K4639" t="s">
        <v>208</v>
      </c>
      <c r="L4639" t="s">
        <v>47760</v>
      </c>
      <c r="N4639" t="s">
        <v>208</v>
      </c>
      <c r="O4639" t="s">
        <v>476</v>
      </c>
      <c r="P4639" t="s">
        <v>476</v>
      </c>
    </row>
    <row r="4640" spans="1:16">
      <c r="A4640" s="484" t="s">
        <v>20898</v>
      </c>
      <c r="B4640" s="485" t="s">
        <v>20897</v>
      </c>
      <c r="C4640" t="s">
        <v>20896</v>
      </c>
      <c r="D4640" t="s">
        <v>20896</v>
      </c>
      <c r="E4640" t="str">
        <f t="shared" si="72"/>
        <v>406028 - RUIZ PESIER CORINE</v>
      </c>
      <c r="F4640" t="s">
        <v>1848</v>
      </c>
      <c r="G4640" t="s">
        <v>20895</v>
      </c>
      <c r="I4640" t="s">
        <v>3381</v>
      </c>
      <c r="J4640" t="s">
        <v>20894</v>
      </c>
      <c r="K4640" t="s">
        <v>208</v>
      </c>
      <c r="L4640" t="s">
        <v>20893</v>
      </c>
      <c r="N4640" t="s">
        <v>208</v>
      </c>
      <c r="O4640" t="s">
        <v>476</v>
      </c>
      <c r="P4640" t="s">
        <v>476</v>
      </c>
    </row>
    <row r="4641" spans="1:16">
      <c r="A4641" s="484" t="s">
        <v>7923</v>
      </c>
      <c r="B4641" s="485" t="s">
        <v>7922</v>
      </c>
      <c r="C4641" t="s">
        <v>7921</v>
      </c>
      <c r="D4641" t="s">
        <v>7920</v>
      </c>
      <c r="E4641" t="str">
        <f t="shared" si="72"/>
        <v>504490 - UDPSM 51 REIMS</v>
      </c>
      <c r="F4641" t="s">
        <v>7919</v>
      </c>
      <c r="G4641" t="s">
        <v>7918</v>
      </c>
      <c r="I4641" t="s">
        <v>5789</v>
      </c>
      <c r="J4641" t="s">
        <v>7917</v>
      </c>
      <c r="K4641" t="s">
        <v>208</v>
      </c>
      <c r="L4641" t="s">
        <v>7916</v>
      </c>
      <c r="N4641" t="s">
        <v>208</v>
      </c>
      <c r="O4641" t="s">
        <v>476</v>
      </c>
      <c r="P4641" t="s">
        <v>476</v>
      </c>
    </row>
    <row r="4642" spans="1:16">
      <c r="A4642" s="484" t="s">
        <v>768</v>
      </c>
      <c r="B4642" s="485" t="s">
        <v>767</v>
      </c>
      <c r="C4642" t="s">
        <v>766</v>
      </c>
      <c r="D4642" t="s">
        <v>766</v>
      </c>
      <c r="E4642" t="str">
        <f t="shared" si="72"/>
        <v>232968 - 3F FORMATION</v>
      </c>
      <c r="F4642" t="s">
        <v>605</v>
      </c>
      <c r="G4642" t="s">
        <v>765</v>
      </c>
      <c r="H4642" t="s">
        <v>764</v>
      </c>
      <c r="I4642" t="s">
        <v>763</v>
      </c>
      <c r="J4642" t="s">
        <v>762</v>
      </c>
      <c r="K4642" t="s">
        <v>208</v>
      </c>
      <c r="L4642" t="s">
        <v>761</v>
      </c>
      <c r="N4642" t="s">
        <v>208</v>
      </c>
      <c r="O4642" t="s">
        <v>476</v>
      </c>
      <c r="P4642" t="s">
        <v>476</v>
      </c>
    </row>
    <row r="4643" spans="1:16">
      <c r="A4643" s="484" t="s">
        <v>69622</v>
      </c>
      <c r="B4643" s="485" t="s">
        <v>69621</v>
      </c>
      <c r="C4643" t="s">
        <v>69620</v>
      </c>
      <c r="D4643" t="s">
        <v>69619</v>
      </c>
      <c r="E4643" t="str">
        <f t="shared" si="72"/>
        <v>100950 - IESCO FORSYFA</v>
      </c>
      <c r="F4643" t="s">
        <v>1784</v>
      </c>
      <c r="G4643" t="s">
        <v>69618</v>
      </c>
      <c r="I4643" t="s">
        <v>1837</v>
      </c>
      <c r="J4643" t="s">
        <v>69617</v>
      </c>
      <c r="K4643" t="s">
        <v>69616</v>
      </c>
      <c r="L4643" t="s">
        <v>69615</v>
      </c>
      <c r="N4643" t="s">
        <v>208</v>
      </c>
      <c r="O4643" t="s">
        <v>476</v>
      </c>
      <c r="P4643" t="s">
        <v>476</v>
      </c>
    </row>
    <row r="4644" spans="1:16">
      <c r="A4644" s="484" t="s">
        <v>26796</v>
      </c>
      <c r="B4644" s="485" t="s">
        <v>26795</v>
      </c>
      <c r="C4644" t="s">
        <v>26794</v>
      </c>
      <c r="D4644" t="s">
        <v>26794</v>
      </c>
      <c r="E4644" t="str">
        <f t="shared" si="72"/>
        <v>444510 - POWER FORMATION</v>
      </c>
      <c r="F4644" t="s">
        <v>5956</v>
      </c>
      <c r="G4644" t="s">
        <v>26793</v>
      </c>
      <c r="I4644" t="s">
        <v>26792</v>
      </c>
      <c r="J4644" t="s">
        <v>26791</v>
      </c>
      <c r="K4644" t="s">
        <v>208</v>
      </c>
      <c r="L4644" t="s">
        <v>26790</v>
      </c>
      <c r="N4644" t="s">
        <v>208</v>
      </c>
      <c r="O4644" t="s">
        <v>476</v>
      </c>
      <c r="P4644" t="s">
        <v>476</v>
      </c>
    </row>
    <row r="4645" spans="1:16">
      <c r="A4645" s="484" t="s">
        <v>15289</v>
      </c>
      <c r="B4645" s="485" t="s">
        <v>15288</v>
      </c>
      <c r="C4645" t="s">
        <v>15287</v>
      </c>
      <c r="D4645" t="s">
        <v>15286</v>
      </c>
      <c r="E4645" t="str">
        <f t="shared" si="72"/>
        <v>202629 - SFSP</v>
      </c>
      <c r="F4645" t="s">
        <v>15285</v>
      </c>
      <c r="G4645" t="s">
        <v>15284</v>
      </c>
      <c r="I4645" t="s">
        <v>705</v>
      </c>
      <c r="J4645" t="s">
        <v>15283</v>
      </c>
      <c r="K4645" t="s">
        <v>208</v>
      </c>
      <c r="L4645" t="s">
        <v>15282</v>
      </c>
      <c r="N4645" t="s">
        <v>208</v>
      </c>
      <c r="O4645" t="s">
        <v>476</v>
      </c>
      <c r="P4645" t="s">
        <v>476</v>
      </c>
    </row>
    <row r="4646" spans="1:16">
      <c r="A4646" s="484" t="s">
        <v>113540</v>
      </c>
      <c r="B4646" s="485" t="s">
        <v>113539</v>
      </c>
      <c r="C4646" t="s">
        <v>113538</v>
      </c>
      <c r="D4646" t="s">
        <v>113537</v>
      </c>
      <c r="E4646" t="str">
        <f t="shared" si="72"/>
        <v>649351 - BILLAUD BRIGITTE</v>
      </c>
      <c r="F4646" t="s">
        <v>48467</v>
      </c>
      <c r="G4646" t="s">
        <v>113536</v>
      </c>
      <c r="I4646" t="s">
        <v>11554</v>
      </c>
      <c r="J4646" t="s">
        <v>113535</v>
      </c>
      <c r="K4646" t="s">
        <v>208</v>
      </c>
      <c r="L4646" t="s">
        <v>113534</v>
      </c>
      <c r="N4646" t="s">
        <v>208</v>
      </c>
      <c r="O4646" t="s">
        <v>476</v>
      </c>
      <c r="P4646" t="s">
        <v>476</v>
      </c>
    </row>
    <row r="4647" spans="1:16">
      <c r="A4647" s="484" t="s">
        <v>71820</v>
      </c>
      <c r="B4647" s="485" t="s">
        <v>71819</v>
      </c>
      <c r="C4647" t="s">
        <v>71818</v>
      </c>
      <c r="D4647" t="s">
        <v>71818</v>
      </c>
      <c r="E4647" t="str">
        <f t="shared" si="72"/>
        <v>558126 - FONDATION BON SAUVEUR DE BEGARD</v>
      </c>
      <c r="F4647" t="s">
        <v>1504</v>
      </c>
      <c r="G4647" t="s">
        <v>71817</v>
      </c>
      <c r="I4647" t="s">
        <v>71816</v>
      </c>
      <c r="J4647" t="s">
        <v>71815</v>
      </c>
      <c r="K4647" t="s">
        <v>208</v>
      </c>
      <c r="L4647" t="s">
        <v>71814</v>
      </c>
      <c r="N4647" t="s">
        <v>208</v>
      </c>
      <c r="O4647" t="s">
        <v>476</v>
      </c>
      <c r="P4647" t="s">
        <v>476</v>
      </c>
    </row>
    <row r="4648" spans="1:16">
      <c r="A4648" s="484" t="s">
        <v>68145</v>
      </c>
      <c r="B4648" s="485" t="s">
        <v>68144</v>
      </c>
      <c r="C4648" t="s">
        <v>68143</v>
      </c>
      <c r="D4648" t="s">
        <v>68142</v>
      </c>
      <c r="E4648" t="str">
        <f t="shared" si="72"/>
        <v>676950 - FROMENT ELISE</v>
      </c>
      <c r="F4648" t="s">
        <v>26499</v>
      </c>
      <c r="G4648" t="s">
        <v>68141</v>
      </c>
      <c r="I4648" t="s">
        <v>68140</v>
      </c>
      <c r="J4648" t="s">
        <v>68139</v>
      </c>
      <c r="K4648" t="s">
        <v>208</v>
      </c>
      <c r="L4648" t="s">
        <v>68138</v>
      </c>
      <c r="N4648" t="s">
        <v>208</v>
      </c>
      <c r="O4648" t="s">
        <v>476</v>
      </c>
      <c r="P4648" t="s">
        <v>476</v>
      </c>
    </row>
    <row r="4649" spans="1:16">
      <c r="A4649" s="484" t="s">
        <v>82772</v>
      </c>
      <c r="B4649" s="485" t="s">
        <v>82771</v>
      </c>
      <c r="C4649" t="s">
        <v>82770</v>
      </c>
      <c r="D4649" t="s">
        <v>82769</v>
      </c>
      <c r="E4649" t="str">
        <f t="shared" si="72"/>
        <v>312836 - ECOLE VIDAL</v>
      </c>
      <c r="F4649" t="s">
        <v>1504</v>
      </c>
      <c r="G4649" t="s">
        <v>82768</v>
      </c>
      <c r="I4649" t="s">
        <v>603</v>
      </c>
      <c r="J4649" t="s">
        <v>82767</v>
      </c>
      <c r="K4649" t="s">
        <v>82766</v>
      </c>
      <c r="L4649" t="s">
        <v>82765</v>
      </c>
      <c r="N4649" t="s">
        <v>207</v>
      </c>
      <c r="O4649" t="s">
        <v>476</v>
      </c>
      <c r="P4649" t="s">
        <v>476</v>
      </c>
    </row>
    <row r="4650" spans="1:16">
      <c r="A4650" s="484" t="s">
        <v>115689</v>
      </c>
      <c r="B4650" s="485" t="s">
        <v>115688</v>
      </c>
      <c r="C4650" t="s">
        <v>115687</v>
      </c>
      <c r="D4650" t="s">
        <v>115687</v>
      </c>
      <c r="E4650" t="str">
        <f t="shared" si="72"/>
        <v>610770 - AXE DECORS</v>
      </c>
      <c r="F4650" t="s">
        <v>15198</v>
      </c>
      <c r="G4650" t="s">
        <v>115686</v>
      </c>
      <c r="H4650" t="s">
        <v>115685</v>
      </c>
      <c r="I4650" t="s">
        <v>2959</v>
      </c>
      <c r="J4650" t="s">
        <v>115684</v>
      </c>
      <c r="K4650" t="s">
        <v>208</v>
      </c>
      <c r="L4650" t="s">
        <v>115683</v>
      </c>
      <c r="N4650" t="s">
        <v>208</v>
      </c>
      <c r="O4650" t="s">
        <v>476</v>
      </c>
      <c r="P4650" t="s">
        <v>476</v>
      </c>
    </row>
    <row r="4651" spans="1:16">
      <c r="A4651" s="484" t="s">
        <v>31395</v>
      </c>
      <c r="B4651" s="485" t="s">
        <v>31394</v>
      </c>
      <c r="C4651" t="s">
        <v>31393</v>
      </c>
      <c r="D4651" t="s">
        <v>31392</v>
      </c>
      <c r="E4651" t="str">
        <f t="shared" si="72"/>
        <v>372742 - ONET TECHNOLOGIES TI SIEGE</v>
      </c>
      <c r="F4651" t="s">
        <v>1817</v>
      </c>
      <c r="G4651" t="s">
        <v>31391</v>
      </c>
      <c r="H4651" t="s">
        <v>31390</v>
      </c>
      <c r="I4651" t="s">
        <v>12182</v>
      </c>
      <c r="K4651" t="s">
        <v>208</v>
      </c>
      <c r="L4651" t="s">
        <v>31389</v>
      </c>
      <c r="N4651" t="s">
        <v>208</v>
      </c>
      <c r="O4651" t="s">
        <v>476</v>
      </c>
      <c r="P4651" t="s">
        <v>476</v>
      </c>
    </row>
    <row r="4652" spans="1:16">
      <c r="A4652" s="484" t="s">
        <v>120416</v>
      </c>
      <c r="B4652" s="485" t="s">
        <v>120415</v>
      </c>
      <c r="C4652" t="s">
        <v>120414</v>
      </c>
      <c r="D4652" t="s">
        <v>120413</v>
      </c>
      <c r="E4652" t="str">
        <f t="shared" si="72"/>
        <v>504233 - AFORSPE</v>
      </c>
      <c r="F4652" t="s">
        <v>41461</v>
      </c>
      <c r="G4652" t="s">
        <v>14909</v>
      </c>
      <c r="I4652" t="s">
        <v>820</v>
      </c>
      <c r="J4652" t="s">
        <v>120412</v>
      </c>
      <c r="K4652" t="s">
        <v>120411</v>
      </c>
      <c r="L4652" t="s">
        <v>120410</v>
      </c>
      <c r="N4652" t="s">
        <v>208</v>
      </c>
      <c r="O4652" t="s">
        <v>476</v>
      </c>
      <c r="P4652" t="s">
        <v>476</v>
      </c>
    </row>
    <row r="4653" spans="1:16">
      <c r="A4653" s="484" t="s">
        <v>48100</v>
      </c>
      <c r="B4653" s="485" t="s">
        <v>48099</v>
      </c>
      <c r="C4653" t="s">
        <v>48098</v>
      </c>
      <c r="D4653" t="s">
        <v>48097</v>
      </c>
      <c r="E4653" t="str">
        <f t="shared" si="72"/>
        <v>139713 - KOP</v>
      </c>
      <c r="F4653" t="s">
        <v>1200</v>
      </c>
      <c r="G4653" t="s">
        <v>48096</v>
      </c>
      <c r="H4653" t="s">
        <v>48095</v>
      </c>
      <c r="I4653" t="s">
        <v>23809</v>
      </c>
      <c r="J4653" t="s">
        <v>48094</v>
      </c>
      <c r="K4653" t="s">
        <v>48093</v>
      </c>
      <c r="L4653" t="s">
        <v>48092</v>
      </c>
      <c r="N4653" t="s">
        <v>208</v>
      </c>
      <c r="O4653" t="s">
        <v>476</v>
      </c>
      <c r="P4653" t="s">
        <v>476</v>
      </c>
    </row>
    <row r="4654" spans="1:16">
      <c r="A4654" s="484" t="s">
        <v>112290</v>
      </c>
      <c r="B4654" s="485" t="s">
        <v>112289</v>
      </c>
      <c r="C4654" t="s">
        <v>112288</v>
      </c>
      <c r="D4654" t="s">
        <v>112288</v>
      </c>
      <c r="E4654" t="str">
        <f t="shared" si="72"/>
        <v>571441 - BRANSWYCK JEROME JACQUES</v>
      </c>
      <c r="F4654" t="s">
        <v>2524</v>
      </c>
      <c r="G4654" t="s">
        <v>112287</v>
      </c>
      <c r="I4654" t="s">
        <v>2739</v>
      </c>
      <c r="J4654" t="s">
        <v>112286</v>
      </c>
      <c r="K4654" t="s">
        <v>208</v>
      </c>
      <c r="L4654" t="s">
        <v>112285</v>
      </c>
      <c r="N4654" t="s">
        <v>208</v>
      </c>
      <c r="O4654" t="s">
        <v>476</v>
      </c>
      <c r="P4654" t="s">
        <v>476</v>
      </c>
    </row>
    <row r="4655" spans="1:16">
      <c r="A4655" s="484" t="s">
        <v>85603</v>
      </c>
      <c r="B4655" s="485" t="s">
        <v>85602</v>
      </c>
      <c r="C4655" t="s">
        <v>85601</v>
      </c>
      <c r="D4655" t="s">
        <v>85601</v>
      </c>
      <c r="E4655" t="str">
        <f t="shared" si="72"/>
        <v>319302 - DYNAMIS</v>
      </c>
      <c r="F4655" t="s">
        <v>85600</v>
      </c>
      <c r="G4655" t="s">
        <v>85599</v>
      </c>
      <c r="I4655" t="s">
        <v>1806</v>
      </c>
      <c r="J4655" t="s">
        <v>85598</v>
      </c>
      <c r="K4655" t="s">
        <v>208</v>
      </c>
      <c r="L4655" t="s">
        <v>85597</v>
      </c>
      <c r="N4655" t="s">
        <v>208</v>
      </c>
      <c r="O4655" t="s">
        <v>476</v>
      </c>
      <c r="P4655" t="s">
        <v>476</v>
      </c>
    </row>
    <row r="4656" spans="1:16">
      <c r="A4656" s="484" t="s">
        <v>86294</v>
      </c>
      <c r="B4656" s="485" t="s">
        <v>86293</v>
      </c>
      <c r="C4656" t="s">
        <v>86292</v>
      </c>
      <c r="D4656" t="s">
        <v>86291</v>
      </c>
      <c r="E4656" t="str">
        <f t="shared" si="72"/>
        <v>532721 - IFACOM SAINT MARTIN</v>
      </c>
      <c r="F4656" t="s">
        <v>1759</v>
      </c>
      <c r="G4656" t="s">
        <v>86290</v>
      </c>
      <c r="I4656" t="s">
        <v>68269</v>
      </c>
      <c r="J4656" t="s">
        <v>86289</v>
      </c>
      <c r="K4656" t="s">
        <v>208</v>
      </c>
      <c r="L4656" t="s">
        <v>86288</v>
      </c>
      <c r="N4656" t="s">
        <v>208</v>
      </c>
      <c r="O4656" t="s">
        <v>476</v>
      </c>
      <c r="P4656" t="s">
        <v>476</v>
      </c>
    </row>
    <row r="4657" spans="1:16">
      <c r="A4657" s="484" t="s">
        <v>86299</v>
      </c>
      <c r="B4657" s="485" t="s">
        <v>86293</v>
      </c>
      <c r="C4657" t="s">
        <v>86292</v>
      </c>
      <c r="D4657" t="s">
        <v>86298</v>
      </c>
      <c r="E4657" t="str">
        <f t="shared" si="72"/>
        <v>520421 - DRAC IFACOM FORMATION POINTE A PITRE</v>
      </c>
      <c r="F4657" t="s">
        <v>1759</v>
      </c>
      <c r="G4657" t="s">
        <v>86297</v>
      </c>
      <c r="H4657" t="s">
        <v>86296</v>
      </c>
      <c r="I4657" t="s">
        <v>5660</v>
      </c>
      <c r="K4657" t="s">
        <v>208</v>
      </c>
      <c r="L4657" t="s">
        <v>86295</v>
      </c>
      <c r="N4657" t="s">
        <v>208</v>
      </c>
      <c r="O4657" t="s">
        <v>476</v>
      </c>
      <c r="P4657" t="s">
        <v>476</v>
      </c>
    </row>
    <row r="4658" spans="1:16">
      <c r="A4658" s="484" t="s">
        <v>38281</v>
      </c>
      <c r="B4658" s="485" t="s">
        <v>38280</v>
      </c>
      <c r="C4658" t="s">
        <v>38279</v>
      </c>
      <c r="D4658" t="s">
        <v>38278</v>
      </c>
      <c r="E4658" t="str">
        <f t="shared" si="72"/>
        <v>597673 - GENDRON MARIE</v>
      </c>
      <c r="F4658" t="s">
        <v>38277</v>
      </c>
      <c r="G4658" t="s">
        <v>38276</v>
      </c>
      <c r="H4658" t="s">
        <v>38275</v>
      </c>
      <c r="I4658" t="s">
        <v>26829</v>
      </c>
      <c r="J4658" t="s">
        <v>38274</v>
      </c>
      <c r="K4658" t="s">
        <v>208</v>
      </c>
      <c r="L4658" t="s">
        <v>38273</v>
      </c>
      <c r="N4658" t="s">
        <v>208</v>
      </c>
      <c r="O4658" t="s">
        <v>476</v>
      </c>
      <c r="P4658" t="s">
        <v>476</v>
      </c>
    </row>
    <row r="4659" spans="1:16">
      <c r="A4659" s="484" t="s">
        <v>116440</v>
      </c>
      <c r="B4659" s="485" t="s">
        <v>116439</v>
      </c>
      <c r="C4659" t="s">
        <v>116438</v>
      </c>
      <c r="D4659" t="s">
        <v>116437</v>
      </c>
      <c r="E4659" t="str">
        <f t="shared" si="72"/>
        <v>519194 - AUTO ECOLE PENEL</v>
      </c>
      <c r="F4659" t="s">
        <v>7254</v>
      </c>
      <c r="G4659" t="s">
        <v>116436</v>
      </c>
      <c r="I4659" t="s">
        <v>104461</v>
      </c>
      <c r="J4659" t="s">
        <v>116435</v>
      </c>
      <c r="K4659" t="s">
        <v>208</v>
      </c>
      <c r="L4659" t="s">
        <v>116434</v>
      </c>
      <c r="N4659" t="s">
        <v>208</v>
      </c>
      <c r="O4659" t="s">
        <v>476</v>
      </c>
      <c r="P4659" t="s">
        <v>476</v>
      </c>
    </row>
    <row r="4660" spans="1:16">
      <c r="A4660" s="484" t="s">
        <v>119188</v>
      </c>
      <c r="B4660" s="485" t="s">
        <v>119187</v>
      </c>
      <c r="C4660" t="s">
        <v>119186</v>
      </c>
      <c r="D4660" t="s">
        <v>119185</v>
      </c>
      <c r="E4660" t="str">
        <f t="shared" si="72"/>
        <v>191097 - PEDIADOL</v>
      </c>
      <c r="F4660" t="s">
        <v>4363</v>
      </c>
      <c r="G4660" t="s">
        <v>119184</v>
      </c>
      <c r="H4660" t="s">
        <v>119183</v>
      </c>
      <c r="I4660" t="s">
        <v>8273</v>
      </c>
      <c r="J4660" t="s">
        <v>119182</v>
      </c>
      <c r="K4660" t="s">
        <v>208</v>
      </c>
      <c r="L4660" t="s">
        <v>119181</v>
      </c>
      <c r="N4660" t="s">
        <v>208</v>
      </c>
      <c r="O4660" t="s">
        <v>476</v>
      </c>
      <c r="P4660" t="s">
        <v>476</v>
      </c>
    </row>
    <row r="4661" spans="1:16">
      <c r="A4661" s="484" t="s">
        <v>108269</v>
      </c>
      <c r="B4661" s="485" t="s">
        <v>108268</v>
      </c>
      <c r="C4661" t="s">
        <v>108267</v>
      </c>
      <c r="D4661" t="s">
        <v>108266</v>
      </c>
      <c r="E4661" t="str">
        <f t="shared" si="72"/>
        <v>381470 - ECF CFMER METZ</v>
      </c>
      <c r="F4661" t="s">
        <v>4446</v>
      </c>
      <c r="G4661" t="s">
        <v>108265</v>
      </c>
      <c r="H4661" t="s">
        <v>108264</v>
      </c>
      <c r="I4661" t="s">
        <v>771</v>
      </c>
      <c r="K4661" t="s">
        <v>208</v>
      </c>
      <c r="L4661" t="s">
        <v>108263</v>
      </c>
      <c r="N4661" t="s">
        <v>208</v>
      </c>
      <c r="O4661" t="s">
        <v>476</v>
      </c>
      <c r="P4661" t="s">
        <v>476</v>
      </c>
    </row>
    <row r="4662" spans="1:16">
      <c r="A4662" s="484" t="s">
        <v>111279</v>
      </c>
      <c r="B4662" s="485" t="s">
        <v>111278</v>
      </c>
      <c r="C4662" t="s">
        <v>111277</v>
      </c>
      <c r="D4662" t="s">
        <v>111277</v>
      </c>
      <c r="E4662" t="str">
        <f t="shared" si="72"/>
        <v>265433 - CABINET CLEMENT ET ASSOCIES</v>
      </c>
      <c r="F4662" t="s">
        <v>111276</v>
      </c>
      <c r="G4662" t="s">
        <v>111275</v>
      </c>
      <c r="I4662" t="s">
        <v>802</v>
      </c>
      <c r="J4662" t="s">
        <v>111274</v>
      </c>
      <c r="K4662" t="s">
        <v>208</v>
      </c>
      <c r="L4662" t="s">
        <v>111273</v>
      </c>
      <c r="N4662" t="s">
        <v>208</v>
      </c>
      <c r="O4662" t="s">
        <v>476</v>
      </c>
      <c r="P4662" t="s">
        <v>476</v>
      </c>
    </row>
    <row r="4663" spans="1:16">
      <c r="A4663" s="484" t="s">
        <v>32184</v>
      </c>
      <c r="B4663" s="485" t="s">
        <v>32183</v>
      </c>
      <c r="C4663" t="s">
        <v>32182</v>
      </c>
      <c r="D4663" t="s">
        <v>32182</v>
      </c>
      <c r="E4663" t="str">
        <f t="shared" si="72"/>
        <v>166820 - ODYSSEE INFORMATIQUE</v>
      </c>
      <c r="F4663" t="s">
        <v>5530</v>
      </c>
      <c r="G4663" t="s">
        <v>32181</v>
      </c>
      <c r="H4663" t="s">
        <v>32180</v>
      </c>
      <c r="I4663" t="s">
        <v>32179</v>
      </c>
      <c r="J4663" t="s">
        <v>32178</v>
      </c>
      <c r="K4663" t="s">
        <v>208</v>
      </c>
      <c r="L4663" t="s">
        <v>32177</v>
      </c>
      <c r="N4663" t="s">
        <v>208</v>
      </c>
      <c r="O4663" t="s">
        <v>476</v>
      </c>
      <c r="P4663" t="s">
        <v>476</v>
      </c>
    </row>
    <row r="4664" spans="1:16">
      <c r="A4664" s="484" t="s">
        <v>118560</v>
      </c>
      <c r="B4664" s="485" t="s">
        <v>118559</v>
      </c>
      <c r="C4664" t="s">
        <v>118558</v>
      </c>
      <c r="D4664" t="s">
        <v>118557</v>
      </c>
      <c r="E4664" t="str">
        <f t="shared" si="72"/>
        <v>520974 - ARV  AGON COUTAINVILLE</v>
      </c>
      <c r="F4664" t="s">
        <v>1258</v>
      </c>
      <c r="G4664" t="s">
        <v>118556</v>
      </c>
      <c r="I4664" t="s">
        <v>118555</v>
      </c>
      <c r="J4664" t="s">
        <v>118554</v>
      </c>
      <c r="K4664" t="s">
        <v>208</v>
      </c>
      <c r="L4664" t="s">
        <v>118553</v>
      </c>
      <c r="N4664" t="s">
        <v>208</v>
      </c>
      <c r="O4664" t="s">
        <v>476</v>
      </c>
      <c r="P4664" t="s">
        <v>476</v>
      </c>
    </row>
    <row r="4665" spans="1:16">
      <c r="A4665" s="484" t="s">
        <v>12379</v>
      </c>
      <c r="B4665" s="485" t="s">
        <v>12378</v>
      </c>
      <c r="C4665" t="s">
        <v>12377</v>
      </c>
      <c r="D4665" t="s">
        <v>12377</v>
      </c>
      <c r="E4665" t="str">
        <f t="shared" si="72"/>
        <v>638122 - SUEZ WTS FRANCE</v>
      </c>
      <c r="F4665" t="s">
        <v>12376</v>
      </c>
      <c r="G4665" t="s">
        <v>12375</v>
      </c>
      <c r="I4665" t="s">
        <v>569</v>
      </c>
      <c r="K4665" t="s">
        <v>208</v>
      </c>
      <c r="L4665" t="s">
        <v>12374</v>
      </c>
      <c r="N4665" t="s">
        <v>208</v>
      </c>
      <c r="O4665" t="s">
        <v>476</v>
      </c>
      <c r="P4665" t="s">
        <v>476</v>
      </c>
    </row>
    <row r="4666" spans="1:16">
      <c r="A4666" s="484" t="s">
        <v>84709</v>
      </c>
      <c r="B4666" s="485" t="s">
        <v>84708</v>
      </c>
      <c r="C4666" t="s">
        <v>84707</v>
      </c>
      <c r="D4666" t="s">
        <v>84706</v>
      </c>
      <c r="E4666" t="str">
        <f t="shared" si="72"/>
        <v>315771 - ECOLE DE CONDUITE GILLES DE OLIVET</v>
      </c>
      <c r="F4666" t="s">
        <v>13720</v>
      </c>
      <c r="G4666" t="s">
        <v>84705</v>
      </c>
      <c r="I4666" t="s">
        <v>13782</v>
      </c>
      <c r="J4666" t="s">
        <v>84704</v>
      </c>
      <c r="K4666" t="s">
        <v>208</v>
      </c>
      <c r="L4666" t="s">
        <v>84703</v>
      </c>
      <c r="N4666" t="s">
        <v>208</v>
      </c>
      <c r="O4666" t="s">
        <v>476</v>
      </c>
      <c r="P4666" t="s">
        <v>476</v>
      </c>
    </row>
    <row r="4667" spans="1:16">
      <c r="A4667" s="484" t="s">
        <v>125494</v>
      </c>
      <c r="B4667" s="485" t="s">
        <v>125493</v>
      </c>
      <c r="C4667" t="s">
        <v>125492</v>
      </c>
      <c r="D4667" t="s">
        <v>125491</v>
      </c>
      <c r="E4667" t="str">
        <f t="shared" si="72"/>
        <v>633537 - ASS GESTION CFA SAINT JEAN VAL D'OISE ST GRATIEN</v>
      </c>
      <c r="F4667" t="s">
        <v>45241</v>
      </c>
      <c r="G4667" t="s">
        <v>125490</v>
      </c>
      <c r="I4667" t="s">
        <v>33463</v>
      </c>
      <c r="J4667" t="s">
        <v>125489</v>
      </c>
      <c r="K4667" t="s">
        <v>208</v>
      </c>
      <c r="L4667" t="s">
        <v>125488</v>
      </c>
      <c r="N4667" t="s">
        <v>207</v>
      </c>
      <c r="O4667" t="s">
        <v>476</v>
      </c>
      <c r="P4667" t="s">
        <v>476</v>
      </c>
    </row>
    <row r="4668" spans="1:16">
      <c r="A4668" s="484" t="s">
        <v>15087</v>
      </c>
      <c r="B4668" s="485" t="s">
        <v>15086</v>
      </c>
      <c r="C4668" t="s">
        <v>15085</v>
      </c>
      <c r="D4668" t="s">
        <v>15084</v>
      </c>
      <c r="E4668" t="str">
        <f t="shared" si="72"/>
        <v>262183 - SFT</v>
      </c>
      <c r="F4668" t="s">
        <v>10843</v>
      </c>
      <c r="G4668" t="s">
        <v>15083</v>
      </c>
      <c r="H4668" t="s">
        <v>15082</v>
      </c>
      <c r="I4668" t="s">
        <v>626</v>
      </c>
      <c r="K4668" t="s">
        <v>208</v>
      </c>
      <c r="L4668" t="s">
        <v>15081</v>
      </c>
      <c r="N4668" t="s">
        <v>208</v>
      </c>
      <c r="O4668" t="s">
        <v>476</v>
      </c>
      <c r="P4668" t="s">
        <v>15080</v>
      </c>
    </row>
    <row r="4669" spans="1:16">
      <c r="A4669" s="484" t="s">
        <v>119487</v>
      </c>
      <c r="B4669" s="485" t="s">
        <v>119486</v>
      </c>
      <c r="C4669" t="s">
        <v>119485</v>
      </c>
      <c r="D4669" t="s">
        <v>119484</v>
      </c>
      <c r="E4669" t="str">
        <f t="shared" si="72"/>
        <v>77811 - APHJPA</v>
      </c>
      <c r="F4669" t="s">
        <v>6245</v>
      </c>
      <c r="G4669" t="s">
        <v>119483</v>
      </c>
      <c r="I4669" t="s">
        <v>2531</v>
      </c>
      <c r="K4669" t="s">
        <v>208</v>
      </c>
      <c r="L4669" t="s">
        <v>119482</v>
      </c>
      <c r="N4669" t="s">
        <v>208</v>
      </c>
      <c r="O4669" t="s">
        <v>476</v>
      </c>
      <c r="P4669" t="s">
        <v>476</v>
      </c>
    </row>
    <row r="4670" spans="1:16">
      <c r="A4670" s="484" t="s">
        <v>3588</v>
      </c>
      <c r="B4670" s="485" t="s">
        <v>3587</v>
      </c>
      <c r="C4670" t="s">
        <v>3586</v>
      </c>
      <c r="D4670" t="s">
        <v>3585</v>
      </c>
      <c r="E4670" t="str">
        <f t="shared" si="72"/>
        <v>637270 - VINCENT MARC</v>
      </c>
      <c r="F4670" t="s">
        <v>1792</v>
      </c>
      <c r="G4670" t="s">
        <v>3584</v>
      </c>
      <c r="H4670" t="s">
        <v>3583</v>
      </c>
      <c r="I4670" t="s">
        <v>1542</v>
      </c>
      <c r="J4670" t="s">
        <v>3582</v>
      </c>
      <c r="K4670" t="s">
        <v>3581</v>
      </c>
      <c r="L4670" t="s">
        <v>3580</v>
      </c>
      <c r="N4670" t="s">
        <v>208</v>
      </c>
      <c r="O4670" t="s">
        <v>476</v>
      </c>
      <c r="P4670" t="s">
        <v>476</v>
      </c>
    </row>
    <row r="4671" spans="1:16">
      <c r="A4671" s="484" t="s">
        <v>12358</v>
      </c>
      <c r="B4671" s="485" t="s">
        <v>12357</v>
      </c>
      <c r="C4671" t="s">
        <v>12356</v>
      </c>
      <c r="D4671" t="s">
        <v>12356</v>
      </c>
      <c r="E4671" t="str">
        <f t="shared" si="72"/>
        <v>475660 - SUIRE CLAIRE</v>
      </c>
      <c r="F4671" t="s">
        <v>8493</v>
      </c>
      <c r="G4671" t="s">
        <v>12355</v>
      </c>
      <c r="I4671" t="s">
        <v>12354</v>
      </c>
      <c r="J4671" t="s">
        <v>12353</v>
      </c>
      <c r="K4671" t="s">
        <v>12352</v>
      </c>
      <c r="L4671" t="s">
        <v>12351</v>
      </c>
      <c r="N4671" t="s">
        <v>208</v>
      </c>
      <c r="O4671" t="s">
        <v>476</v>
      </c>
      <c r="P4671" t="s">
        <v>476</v>
      </c>
    </row>
    <row r="4672" spans="1:16">
      <c r="A4672" s="484" t="s">
        <v>35329</v>
      </c>
      <c r="B4672" s="485" t="s">
        <v>35328</v>
      </c>
      <c r="C4672" t="s">
        <v>35327</v>
      </c>
      <c r="D4672" t="s">
        <v>35326</v>
      </c>
      <c r="E4672" t="str">
        <f t="shared" si="72"/>
        <v>543469 - MUC MONTPELLIER UNIVERSITE CLUB</v>
      </c>
      <c r="F4672" t="s">
        <v>1513</v>
      </c>
      <c r="G4672" t="s">
        <v>35325</v>
      </c>
      <c r="H4672" t="s">
        <v>35324</v>
      </c>
      <c r="I4672" t="s">
        <v>1542</v>
      </c>
      <c r="J4672" t="s">
        <v>35323</v>
      </c>
      <c r="K4672" t="s">
        <v>208</v>
      </c>
      <c r="L4672" t="s">
        <v>35322</v>
      </c>
      <c r="N4672" t="s">
        <v>208</v>
      </c>
      <c r="O4672" t="s">
        <v>476</v>
      </c>
      <c r="P4672" t="s">
        <v>476</v>
      </c>
    </row>
    <row r="4673" spans="1:16">
      <c r="A4673" s="484" t="s">
        <v>127068</v>
      </c>
      <c r="B4673" s="485" t="s">
        <v>127067</v>
      </c>
      <c r="C4673" t="s">
        <v>127066</v>
      </c>
      <c r="D4673" t="s">
        <v>127066</v>
      </c>
      <c r="E4673" t="str">
        <f t="shared" si="72"/>
        <v>609500 - ARIANE MEDITERRANEE</v>
      </c>
      <c r="F4673" t="s">
        <v>14043</v>
      </c>
      <c r="G4673" t="s">
        <v>127065</v>
      </c>
      <c r="I4673" t="s">
        <v>3322</v>
      </c>
      <c r="J4673" t="s">
        <v>127064</v>
      </c>
      <c r="K4673" t="s">
        <v>208</v>
      </c>
      <c r="L4673" t="s">
        <v>127063</v>
      </c>
      <c r="N4673" t="s">
        <v>208</v>
      </c>
      <c r="O4673" t="s">
        <v>476</v>
      </c>
      <c r="P4673" t="s">
        <v>476</v>
      </c>
    </row>
    <row r="4674" spans="1:16">
      <c r="A4674" s="484" t="s">
        <v>26689</v>
      </c>
      <c r="B4674" s="485" t="s">
        <v>26688</v>
      </c>
      <c r="C4674" t="s">
        <v>26682</v>
      </c>
      <c r="D4674" t="s">
        <v>26682</v>
      </c>
      <c r="E4674" t="str">
        <f t="shared" ref="E4674:E4737" si="73">_xlfn.CONCAT(L4674," - ",D4674)</f>
        <v>141008 - PRAXIS</v>
      </c>
      <c r="F4674" t="s">
        <v>19689</v>
      </c>
      <c r="G4674" t="s">
        <v>26687</v>
      </c>
      <c r="I4674" t="s">
        <v>3626</v>
      </c>
      <c r="J4674" t="s">
        <v>26686</v>
      </c>
      <c r="K4674" t="s">
        <v>208</v>
      </c>
      <c r="L4674" t="s">
        <v>26685</v>
      </c>
      <c r="N4674" t="s">
        <v>208</v>
      </c>
      <c r="O4674" t="s">
        <v>476</v>
      </c>
      <c r="P4674" t="s">
        <v>476</v>
      </c>
    </row>
    <row r="4675" spans="1:16">
      <c r="A4675" s="484" t="s">
        <v>117671</v>
      </c>
      <c r="B4675" s="485" t="s">
        <v>117670</v>
      </c>
      <c r="C4675" t="s">
        <v>117669</v>
      </c>
      <c r="D4675" t="s">
        <v>117668</v>
      </c>
      <c r="E4675" t="str">
        <f t="shared" si="73"/>
        <v>685021 - ATELIERS ET CONSERVATOIRE DES MOF ST ETIENNE</v>
      </c>
      <c r="F4675" t="s">
        <v>32442</v>
      </c>
      <c r="G4675" t="s">
        <v>117667</v>
      </c>
      <c r="H4675" t="s">
        <v>117666</v>
      </c>
      <c r="I4675" t="s">
        <v>959</v>
      </c>
      <c r="J4675" t="s">
        <v>117665</v>
      </c>
      <c r="K4675" t="s">
        <v>208</v>
      </c>
      <c r="L4675" t="s">
        <v>117664</v>
      </c>
      <c r="N4675" t="s">
        <v>208</v>
      </c>
      <c r="O4675" t="s">
        <v>476</v>
      </c>
      <c r="P4675" t="s">
        <v>476</v>
      </c>
    </row>
    <row r="4676" spans="1:16">
      <c r="A4676" s="484" t="s">
        <v>122714</v>
      </c>
      <c r="B4676" s="485" t="s">
        <v>122713</v>
      </c>
      <c r="C4676" t="s">
        <v>122712</v>
      </c>
      <c r="D4676" t="s">
        <v>122711</v>
      </c>
      <c r="E4676" t="str">
        <f t="shared" si="73"/>
        <v>354351 - ACLF</v>
      </c>
      <c r="F4676" t="s">
        <v>45218</v>
      </c>
      <c r="G4676" t="s">
        <v>122710</v>
      </c>
      <c r="H4676" t="s">
        <v>122709</v>
      </c>
      <c r="I4676" t="s">
        <v>626</v>
      </c>
      <c r="J4676" t="s">
        <v>122708</v>
      </c>
      <c r="K4676" t="s">
        <v>208</v>
      </c>
      <c r="L4676" t="s">
        <v>122707</v>
      </c>
      <c r="N4676" t="s">
        <v>208</v>
      </c>
      <c r="O4676" t="s">
        <v>476</v>
      </c>
      <c r="P4676" t="s">
        <v>476</v>
      </c>
    </row>
    <row r="4677" spans="1:16">
      <c r="A4677" s="484" t="s">
        <v>59659</v>
      </c>
      <c r="B4677" s="485" t="s">
        <v>59658</v>
      </c>
      <c r="C4677" t="s">
        <v>59657</v>
      </c>
      <c r="D4677" t="s">
        <v>49967</v>
      </c>
      <c r="E4677" t="str">
        <f t="shared" si="73"/>
        <v>475695 - ICS</v>
      </c>
      <c r="F4677" t="s">
        <v>13656</v>
      </c>
      <c r="G4677" t="s">
        <v>59656</v>
      </c>
      <c r="I4677" t="s">
        <v>7159</v>
      </c>
      <c r="J4677" t="s">
        <v>59655</v>
      </c>
      <c r="K4677" t="s">
        <v>208</v>
      </c>
      <c r="L4677" t="s">
        <v>59654</v>
      </c>
      <c r="N4677" t="s">
        <v>208</v>
      </c>
      <c r="O4677" t="s">
        <v>476</v>
      </c>
      <c r="P4677" t="s">
        <v>476</v>
      </c>
    </row>
    <row r="4678" spans="1:16">
      <c r="A4678" s="484" t="s">
        <v>121968</v>
      </c>
      <c r="B4678" s="485" t="s">
        <v>121967</v>
      </c>
      <c r="C4678" t="s">
        <v>121966</v>
      </c>
      <c r="D4678" t="s">
        <v>121965</v>
      </c>
      <c r="E4678" t="str">
        <f t="shared" si="73"/>
        <v>403040 - AFPLI</v>
      </c>
      <c r="F4678" t="s">
        <v>2011</v>
      </c>
      <c r="G4678" t="s">
        <v>121964</v>
      </c>
      <c r="I4678" t="s">
        <v>29744</v>
      </c>
      <c r="J4678" t="s">
        <v>121963</v>
      </c>
      <c r="K4678" t="s">
        <v>208</v>
      </c>
      <c r="L4678" t="s">
        <v>121962</v>
      </c>
      <c r="N4678" t="s">
        <v>208</v>
      </c>
      <c r="O4678" t="s">
        <v>476</v>
      </c>
      <c r="P4678" t="s">
        <v>476</v>
      </c>
    </row>
    <row r="4679" spans="1:16">
      <c r="A4679" s="484" t="s">
        <v>33366</v>
      </c>
      <c r="B4679" s="485" t="s">
        <v>33365</v>
      </c>
      <c r="C4679" t="s">
        <v>33364</v>
      </c>
      <c r="D4679" t="s">
        <v>33364</v>
      </c>
      <c r="E4679" t="str">
        <f t="shared" si="73"/>
        <v>495128 - NICOLLE OLIVIER</v>
      </c>
      <c r="F4679" t="s">
        <v>6920</v>
      </c>
      <c r="G4679" t="s">
        <v>33363</v>
      </c>
      <c r="H4679" t="s">
        <v>33362</v>
      </c>
      <c r="I4679" t="s">
        <v>7159</v>
      </c>
      <c r="J4679" t="s">
        <v>33361</v>
      </c>
      <c r="K4679" t="s">
        <v>208</v>
      </c>
      <c r="L4679" t="s">
        <v>33360</v>
      </c>
      <c r="N4679" t="s">
        <v>208</v>
      </c>
      <c r="O4679" t="s">
        <v>476</v>
      </c>
      <c r="P4679" t="s">
        <v>476</v>
      </c>
    </row>
    <row r="4680" spans="1:16">
      <c r="A4680" s="484" t="s">
        <v>7114</v>
      </c>
      <c r="B4680" s="485" t="s">
        <v>7113</v>
      </c>
      <c r="C4680" t="s">
        <v>7087</v>
      </c>
      <c r="D4680" t="s">
        <v>7112</v>
      </c>
      <c r="E4680" t="str">
        <f t="shared" si="73"/>
        <v>119210 - UFORCA ANGERS</v>
      </c>
      <c r="G4680" t="s">
        <v>7111</v>
      </c>
      <c r="I4680" t="s">
        <v>1647</v>
      </c>
      <c r="J4680" t="s">
        <v>7110</v>
      </c>
      <c r="K4680" t="s">
        <v>208</v>
      </c>
      <c r="L4680" t="s">
        <v>7109</v>
      </c>
      <c r="N4680" t="s">
        <v>208</v>
      </c>
      <c r="O4680" t="s">
        <v>476</v>
      </c>
      <c r="P4680" t="s">
        <v>7108</v>
      </c>
    </row>
    <row r="4681" spans="1:16">
      <c r="A4681" s="484" t="s">
        <v>33616</v>
      </c>
      <c r="B4681" s="485" t="s">
        <v>33615</v>
      </c>
      <c r="C4681" t="s">
        <v>33614</v>
      </c>
      <c r="D4681" t="s">
        <v>33614</v>
      </c>
      <c r="E4681" t="str">
        <f t="shared" si="73"/>
        <v>644845 - NEWCOM INSTITUTE</v>
      </c>
      <c r="F4681" t="s">
        <v>6776</v>
      </c>
      <c r="G4681" t="s">
        <v>33613</v>
      </c>
      <c r="H4681" t="s">
        <v>33612</v>
      </c>
      <c r="I4681" t="s">
        <v>1148</v>
      </c>
      <c r="J4681" t="s">
        <v>33611</v>
      </c>
      <c r="K4681" t="s">
        <v>208</v>
      </c>
      <c r="L4681" t="s">
        <v>33610</v>
      </c>
      <c r="N4681" t="s">
        <v>208</v>
      </c>
      <c r="O4681" t="s">
        <v>476</v>
      </c>
      <c r="P4681" t="s">
        <v>476</v>
      </c>
    </row>
    <row r="4682" spans="1:16">
      <c r="A4682" s="484" t="s">
        <v>44824</v>
      </c>
      <c r="B4682" s="485" t="s">
        <v>44823</v>
      </c>
      <c r="C4682" t="s">
        <v>44822</v>
      </c>
      <c r="D4682" t="s">
        <v>44822</v>
      </c>
      <c r="E4682" t="str">
        <f t="shared" si="73"/>
        <v>460709 - LE NOBLE AGE</v>
      </c>
      <c r="F4682" t="s">
        <v>44821</v>
      </c>
      <c r="G4682" t="s">
        <v>44820</v>
      </c>
      <c r="I4682" t="s">
        <v>8959</v>
      </c>
      <c r="J4682" t="s">
        <v>44819</v>
      </c>
      <c r="K4682" t="s">
        <v>44818</v>
      </c>
      <c r="L4682" t="s">
        <v>44817</v>
      </c>
      <c r="N4682" t="s">
        <v>208</v>
      </c>
      <c r="O4682" t="s">
        <v>476</v>
      </c>
      <c r="P4682" t="s">
        <v>476</v>
      </c>
    </row>
    <row r="4683" spans="1:16">
      <c r="A4683" s="484" t="s">
        <v>28396</v>
      </c>
      <c r="B4683" s="485" t="s">
        <v>28395</v>
      </c>
      <c r="C4683" t="s">
        <v>28394</v>
      </c>
      <c r="D4683" t="s">
        <v>28393</v>
      </c>
      <c r="E4683" t="str">
        <f t="shared" si="73"/>
        <v>551922 - PETZL DISTRIBUTION - PETZL DEPARTEMENT SOLUTIONS  CROLLES</v>
      </c>
      <c r="F4683" t="s">
        <v>1848</v>
      </c>
      <c r="G4683" t="s">
        <v>28392</v>
      </c>
      <c r="H4683" t="s">
        <v>28391</v>
      </c>
      <c r="I4683" t="s">
        <v>28390</v>
      </c>
      <c r="J4683" t="s">
        <v>28389</v>
      </c>
      <c r="K4683" t="s">
        <v>208</v>
      </c>
      <c r="L4683" t="s">
        <v>28388</v>
      </c>
      <c r="N4683" t="s">
        <v>208</v>
      </c>
      <c r="O4683" t="s">
        <v>476</v>
      </c>
      <c r="P4683" t="s">
        <v>476</v>
      </c>
    </row>
    <row r="4684" spans="1:16">
      <c r="A4684" s="484" t="s">
        <v>18780</v>
      </c>
      <c r="B4684" s="485" t="s">
        <v>18779</v>
      </c>
      <c r="C4684" t="s">
        <v>18778</v>
      </c>
      <c r="D4684" t="s">
        <v>18778</v>
      </c>
      <c r="E4684" t="str">
        <f t="shared" si="73"/>
        <v>486012 - SDH FORMATION</v>
      </c>
      <c r="F4684" t="s">
        <v>17920</v>
      </c>
      <c r="G4684" t="s">
        <v>18777</v>
      </c>
      <c r="H4684" t="s">
        <v>18776</v>
      </c>
      <c r="I4684" t="s">
        <v>16755</v>
      </c>
      <c r="J4684" t="s">
        <v>18775</v>
      </c>
      <c r="K4684" t="s">
        <v>208</v>
      </c>
      <c r="L4684" t="s">
        <v>18774</v>
      </c>
      <c r="N4684" t="s">
        <v>208</v>
      </c>
      <c r="O4684" t="s">
        <v>476</v>
      </c>
      <c r="P4684" t="s">
        <v>476</v>
      </c>
    </row>
    <row r="4685" spans="1:16">
      <c r="A4685" s="484" t="s">
        <v>126694</v>
      </c>
      <c r="B4685" s="485" t="s">
        <v>126693</v>
      </c>
      <c r="C4685" t="s">
        <v>126692</v>
      </c>
      <c r="D4685" t="s">
        <v>126692</v>
      </c>
      <c r="E4685" t="str">
        <f t="shared" si="73"/>
        <v>477394 - ARTHUR HUNT CONSULTING</v>
      </c>
      <c r="F4685" t="s">
        <v>1037</v>
      </c>
      <c r="G4685" t="s">
        <v>126691</v>
      </c>
      <c r="I4685" t="s">
        <v>626</v>
      </c>
      <c r="J4685" t="s">
        <v>126685</v>
      </c>
      <c r="K4685" t="s">
        <v>208</v>
      </c>
      <c r="L4685" t="s">
        <v>126690</v>
      </c>
      <c r="N4685" t="s">
        <v>208</v>
      </c>
      <c r="O4685" t="s">
        <v>476</v>
      </c>
      <c r="P4685" t="s">
        <v>476</v>
      </c>
    </row>
    <row r="4686" spans="1:16">
      <c r="A4686" s="484" t="s">
        <v>10099</v>
      </c>
      <c r="B4686" s="485" t="s">
        <v>10098</v>
      </c>
      <c r="C4686" t="s">
        <v>10097</v>
      </c>
      <c r="D4686" t="s">
        <v>10096</v>
      </c>
      <c r="E4686" t="str">
        <f t="shared" si="73"/>
        <v>417452 - TAC</v>
      </c>
      <c r="F4686" t="s">
        <v>10095</v>
      </c>
      <c r="G4686" t="s">
        <v>10094</v>
      </c>
      <c r="I4686" t="s">
        <v>626</v>
      </c>
      <c r="J4686" t="s">
        <v>10093</v>
      </c>
      <c r="K4686" t="s">
        <v>208</v>
      </c>
      <c r="L4686" t="s">
        <v>10092</v>
      </c>
      <c r="N4686" t="s">
        <v>208</v>
      </c>
      <c r="O4686" t="s">
        <v>476</v>
      </c>
      <c r="P4686" t="s">
        <v>476</v>
      </c>
    </row>
    <row r="4687" spans="1:16">
      <c r="A4687" s="484" t="s">
        <v>7871</v>
      </c>
      <c r="B4687" s="485" t="s">
        <v>7870</v>
      </c>
      <c r="C4687" t="s">
        <v>7869</v>
      </c>
      <c r="D4687" t="s">
        <v>7868</v>
      </c>
      <c r="E4687" t="str">
        <f t="shared" si="73"/>
        <v>343286 - UDSP 12 RODEZ</v>
      </c>
      <c r="F4687" t="s">
        <v>7867</v>
      </c>
      <c r="G4687" t="s">
        <v>7866</v>
      </c>
      <c r="H4687" t="s">
        <v>7865</v>
      </c>
      <c r="I4687" t="s">
        <v>7864</v>
      </c>
      <c r="J4687" t="s">
        <v>7863</v>
      </c>
      <c r="K4687" t="s">
        <v>208</v>
      </c>
      <c r="L4687" t="s">
        <v>7862</v>
      </c>
      <c r="N4687" t="s">
        <v>208</v>
      </c>
      <c r="O4687" t="s">
        <v>476</v>
      </c>
      <c r="P4687" t="s">
        <v>476</v>
      </c>
    </row>
    <row r="4688" spans="1:16">
      <c r="A4688" s="484" t="s">
        <v>121582</v>
      </c>
      <c r="B4688" s="485" t="s">
        <v>121581</v>
      </c>
      <c r="C4688" t="s">
        <v>121580</v>
      </c>
      <c r="D4688" t="s">
        <v>121579</v>
      </c>
      <c r="E4688" t="str">
        <f t="shared" si="73"/>
        <v>462603 - AFPP</v>
      </c>
      <c r="F4688" t="s">
        <v>581</v>
      </c>
      <c r="I4688" t="s">
        <v>2435</v>
      </c>
      <c r="K4688" t="s">
        <v>208</v>
      </c>
      <c r="L4688" t="s">
        <v>121578</v>
      </c>
      <c r="N4688" t="s">
        <v>208</v>
      </c>
      <c r="O4688" t="s">
        <v>476</v>
      </c>
      <c r="P4688" t="s">
        <v>476</v>
      </c>
    </row>
    <row r="4689" spans="1:16">
      <c r="A4689" s="484" t="s">
        <v>5249</v>
      </c>
      <c r="B4689" s="485" t="s">
        <v>5248</v>
      </c>
      <c r="C4689" t="s">
        <v>5247</v>
      </c>
      <c r="D4689" t="s">
        <v>5247</v>
      </c>
      <c r="E4689" t="str">
        <f t="shared" si="73"/>
        <v>222410 - UNIVERSITE POUR TOUS DU TARN</v>
      </c>
      <c r="F4689" t="s">
        <v>581</v>
      </c>
      <c r="G4689" t="s">
        <v>5246</v>
      </c>
      <c r="H4689" t="s">
        <v>5245</v>
      </c>
      <c r="I4689" t="s">
        <v>5244</v>
      </c>
      <c r="J4689" t="s">
        <v>5243</v>
      </c>
      <c r="K4689" t="s">
        <v>208</v>
      </c>
      <c r="L4689" t="s">
        <v>5242</v>
      </c>
      <c r="N4689" t="s">
        <v>208</v>
      </c>
      <c r="O4689" t="s">
        <v>476</v>
      </c>
      <c r="P4689" t="s">
        <v>476</v>
      </c>
    </row>
    <row r="4690" spans="1:16">
      <c r="A4690" s="484" t="s">
        <v>74098</v>
      </c>
      <c r="B4690" s="485" t="s">
        <v>74097</v>
      </c>
      <c r="C4690" t="s">
        <v>74096</v>
      </c>
      <c r="D4690" t="s">
        <v>74095</v>
      </c>
      <c r="E4690" t="str">
        <f t="shared" si="73"/>
        <v>237012 - FARE</v>
      </c>
      <c r="F4690" t="s">
        <v>11972</v>
      </c>
      <c r="G4690" t="s">
        <v>74094</v>
      </c>
      <c r="I4690" t="s">
        <v>16912</v>
      </c>
      <c r="J4690" t="s">
        <v>74093</v>
      </c>
      <c r="K4690" t="s">
        <v>208</v>
      </c>
      <c r="L4690" t="s">
        <v>74092</v>
      </c>
      <c r="N4690" t="s">
        <v>208</v>
      </c>
      <c r="O4690" t="s">
        <v>476</v>
      </c>
      <c r="P4690" t="s">
        <v>476</v>
      </c>
    </row>
    <row r="4691" spans="1:16">
      <c r="A4691" s="484" t="s">
        <v>108373</v>
      </c>
      <c r="B4691" s="485" t="s">
        <v>108372</v>
      </c>
      <c r="C4691" t="s">
        <v>108371</v>
      </c>
      <c r="D4691" t="s">
        <v>108370</v>
      </c>
      <c r="E4691" t="str">
        <f t="shared" si="73"/>
        <v>181924 - CARIX</v>
      </c>
      <c r="F4691" t="s">
        <v>4236</v>
      </c>
      <c r="G4691" t="s">
        <v>108369</v>
      </c>
      <c r="I4691" t="s">
        <v>15701</v>
      </c>
      <c r="J4691" t="s">
        <v>108368</v>
      </c>
      <c r="K4691" t="s">
        <v>208</v>
      </c>
      <c r="L4691" t="s">
        <v>108367</v>
      </c>
      <c r="N4691" t="s">
        <v>208</v>
      </c>
      <c r="O4691" t="s">
        <v>476</v>
      </c>
      <c r="P4691" t="s">
        <v>476</v>
      </c>
    </row>
    <row r="4692" spans="1:16">
      <c r="A4692" s="484" t="s">
        <v>130140</v>
      </c>
      <c r="B4692" s="485" t="s">
        <v>130139</v>
      </c>
      <c r="C4692" t="s">
        <v>130138</v>
      </c>
      <c r="D4692" t="s">
        <v>130137</v>
      </c>
      <c r="E4692" t="str">
        <f t="shared" si="73"/>
        <v>179589 - ALLPLAN FRANCE NEMETSCHEK COMPAGNY  PARIS 12EME</v>
      </c>
      <c r="F4692" t="s">
        <v>10536</v>
      </c>
      <c r="G4692" t="s">
        <v>130136</v>
      </c>
      <c r="I4692" t="s">
        <v>8273</v>
      </c>
      <c r="J4692" t="s">
        <v>130135</v>
      </c>
      <c r="K4692" t="s">
        <v>208</v>
      </c>
      <c r="L4692" t="s">
        <v>130134</v>
      </c>
      <c r="N4692" t="s">
        <v>208</v>
      </c>
      <c r="O4692" t="s">
        <v>476</v>
      </c>
      <c r="P4692" t="s">
        <v>476</v>
      </c>
    </row>
    <row r="4693" spans="1:16">
      <c r="A4693" s="484" t="s">
        <v>98442</v>
      </c>
      <c r="B4693" s="485" t="s">
        <v>98441</v>
      </c>
      <c r="C4693" t="s">
        <v>98440</v>
      </c>
      <c r="D4693" t="s">
        <v>98439</v>
      </c>
      <c r="E4693" t="str">
        <f t="shared" si="73"/>
        <v>566240 - CFAI ALSACE 68  MULHOUSE</v>
      </c>
      <c r="F4693" t="s">
        <v>8302</v>
      </c>
      <c r="G4693" t="s">
        <v>98438</v>
      </c>
      <c r="I4693" t="s">
        <v>4853</v>
      </c>
      <c r="J4693" t="s">
        <v>98437</v>
      </c>
      <c r="K4693" t="s">
        <v>208</v>
      </c>
      <c r="L4693" t="s">
        <v>98436</v>
      </c>
      <c r="N4693" t="s">
        <v>207</v>
      </c>
      <c r="O4693" t="s">
        <v>476</v>
      </c>
      <c r="P4693" t="s">
        <v>476</v>
      </c>
    </row>
    <row r="4694" spans="1:16">
      <c r="A4694" s="484" t="s">
        <v>105627</v>
      </c>
      <c r="B4694" s="485" t="s">
        <v>105626</v>
      </c>
      <c r="C4694" t="s">
        <v>105618</v>
      </c>
      <c r="D4694" t="s">
        <v>105625</v>
      </c>
      <c r="E4694" t="str">
        <f t="shared" si="73"/>
        <v>642691 - CIDFF 48 MENDE</v>
      </c>
      <c r="F4694" t="s">
        <v>9483</v>
      </c>
      <c r="G4694" t="s">
        <v>105624</v>
      </c>
      <c r="H4694" t="s">
        <v>105623</v>
      </c>
      <c r="I4694" t="s">
        <v>7934</v>
      </c>
      <c r="J4694" t="s">
        <v>105622</v>
      </c>
      <c r="K4694" t="s">
        <v>208</v>
      </c>
      <c r="L4694" t="s">
        <v>105621</v>
      </c>
      <c r="N4694" t="s">
        <v>208</v>
      </c>
      <c r="O4694" t="s">
        <v>476</v>
      </c>
      <c r="P4694" t="s">
        <v>476</v>
      </c>
    </row>
    <row r="4695" spans="1:16">
      <c r="A4695" s="484" t="s">
        <v>37337</v>
      </c>
      <c r="B4695" s="485" t="s">
        <v>37336</v>
      </c>
      <c r="C4695" t="s">
        <v>37335</v>
      </c>
      <c r="D4695" t="s">
        <v>37335</v>
      </c>
      <c r="E4695" t="str">
        <f t="shared" si="73"/>
        <v>147084 - MEDIASOFTS</v>
      </c>
      <c r="F4695" t="s">
        <v>3332</v>
      </c>
      <c r="G4695" t="s">
        <v>37334</v>
      </c>
      <c r="H4695" t="s">
        <v>37333</v>
      </c>
      <c r="I4695" t="s">
        <v>37332</v>
      </c>
      <c r="J4695" t="s">
        <v>37331</v>
      </c>
      <c r="K4695" t="s">
        <v>208</v>
      </c>
      <c r="L4695" t="s">
        <v>37330</v>
      </c>
      <c r="N4695" t="s">
        <v>208</v>
      </c>
      <c r="O4695" t="s">
        <v>476</v>
      </c>
      <c r="P4695" t="s">
        <v>476</v>
      </c>
    </row>
    <row r="4696" spans="1:16">
      <c r="A4696" s="484" t="s">
        <v>45485</v>
      </c>
      <c r="B4696" s="485" t="s">
        <v>45484</v>
      </c>
      <c r="C4696" t="s">
        <v>45483</v>
      </c>
      <c r="D4696" t="s">
        <v>45483</v>
      </c>
      <c r="E4696" t="str">
        <f t="shared" si="73"/>
        <v>568235 - LATER ISABELLE - ILYS FORMATION</v>
      </c>
      <c r="F4696" t="s">
        <v>45482</v>
      </c>
      <c r="G4696" t="s">
        <v>45481</v>
      </c>
      <c r="I4696" t="s">
        <v>33726</v>
      </c>
      <c r="J4696" t="s">
        <v>45480</v>
      </c>
      <c r="K4696" t="s">
        <v>208</v>
      </c>
      <c r="L4696" t="s">
        <v>45479</v>
      </c>
      <c r="N4696" t="s">
        <v>208</v>
      </c>
      <c r="O4696" t="s">
        <v>476</v>
      </c>
      <c r="P4696" t="s">
        <v>476</v>
      </c>
    </row>
    <row r="4697" spans="1:16">
      <c r="A4697" s="484" t="s">
        <v>123301</v>
      </c>
      <c r="B4697" s="485" t="s">
        <v>123300</v>
      </c>
      <c r="C4697" t="s">
        <v>123299</v>
      </c>
      <c r="D4697" t="s">
        <v>123298</v>
      </c>
      <c r="E4697" t="str">
        <f t="shared" si="73"/>
        <v>493429 - EBI</v>
      </c>
      <c r="F4697" t="s">
        <v>16778</v>
      </c>
      <c r="G4697" t="s">
        <v>123297</v>
      </c>
      <c r="H4697" t="s">
        <v>123296</v>
      </c>
      <c r="I4697" t="s">
        <v>16304</v>
      </c>
      <c r="J4697" t="s">
        <v>123295</v>
      </c>
      <c r="K4697" t="s">
        <v>208</v>
      </c>
      <c r="L4697" t="s">
        <v>123294</v>
      </c>
      <c r="N4697" t="s">
        <v>208</v>
      </c>
      <c r="O4697" t="s">
        <v>476</v>
      </c>
      <c r="P4697" t="s">
        <v>476</v>
      </c>
    </row>
    <row r="4698" spans="1:16">
      <c r="A4698" s="484" t="s">
        <v>106966</v>
      </c>
      <c r="B4698" s="485" t="s">
        <v>106965</v>
      </c>
      <c r="C4698" t="s">
        <v>106964</v>
      </c>
      <c r="D4698" t="s">
        <v>106963</v>
      </c>
      <c r="E4698" t="str">
        <f t="shared" si="73"/>
        <v>547359 - CFR GUGNECOURT</v>
      </c>
      <c r="F4698" t="s">
        <v>16330</v>
      </c>
      <c r="G4698" t="s">
        <v>106962</v>
      </c>
      <c r="I4698" t="s">
        <v>106961</v>
      </c>
      <c r="J4698" t="s">
        <v>106960</v>
      </c>
      <c r="K4698" t="s">
        <v>208</v>
      </c>
      <c r="L4698" t="s">
        <v>106959</v>
      </c>
      <c r="N4698" t="s">
        <v>207</v>
      </c>
      <c r="O4698" t="s">
        <v>476</v>
      </c>
      <c r="P4698" t="s">
        <v>476</v>
      </c>
    </row>
    <row r="4699" spans="1:16">
      <c r="A4699" s="484" t="s">
        <v>56595</v>
      </c>
      <c r="B4699" s="485" t="s">
        <v>56594</v>
      </c>
      <c r="C4699" t="s">
        <v>56593</v>
      </c>
      <c r="D4699" t="s">
        <v>56592</v>
      </c>
      <c r="E4699" t="str">
        <f t="shared" si="73"/>
        <v>474976 - IFAC 95</v>
      </c>
      <c r="F4699" t="s">
        <v>17504</v>
      </c>
      <c r="G4699" t="s">
        <v>56591</v>
      </c>
      <c r="I4699" t="s">
        <v>12956</v>
      </c>
      <c r="J4699" t="s">
        <v>56590</v>
      </c>
      <c r="K4699" t="s">
        <v>208</v>
      </c>
      <c r="L4699" t="s">
        <v>56589</v>
      </c>
      <c r="N4699" t="s">
        <v>208</v>
      </c>
      <c r="O4699" t="s">
        <v>476</v>
      </c>
      <c r="P4699" t="s">
        <v>476</v>
      </c>
    </row>
    <row r="4700" spans="1:16">
      <c r="A4700" s="484" t="s">
        <v>121617</v>
      </c>
      <c r="B4700" s="485" t="s">
        <v>121616</v>
      </c>
      <c r="C4700" t="s">
        <v>121615</v>
      </c>
      <c r="D4700" t="s">
        <v>121614</v>
      </c>
      <c r="E4700" t="str">
        <f t="shared" si="73"/>
        <v>591828 - AFCI</v>
      </c>
      <c r="F4700" t="s">
        <v>23095</v>
      </c>
      <c r="G4700" t="s">
        <v>121613</v>
      </c>
      <c r="I4700" t="s">
        <v>626</v>
      </c>
      <c r="J4700" t="s">
        <v>121612</v>
      </c>
      <c r="K4700" t="s">
        <v>208</v>
      </c>
      <c r="L4700" t="s">
        <v>121611</v>
      </c>
      <c r="N4700" t="s">
        <v>208</v>
      </c>
      <c r="O4700" t="s">
        <v>476</v>
      </c>
      <c r="P4700" t="s">
        <v>476</v>
      </c>
    </row>
    <row r="4701" spans="1:16">
      <c r="A4701" s="484" t="s">
        <v>105662</v>
      </c>
      <c r="B4701" s="485" t="s">
        <v>105661</v>
      </c>
      <c r="C4701" t="s">
        <v>105660</v>
      </c>
      <c r="D4701" t="s">
        <v>105659</v>
      </c>
      <c r="E4701" t="str">
        <f t="shared" si="73"/>
        <v>448382 - CIDFF 04</v>
      </c>
      <c r="F4701" t="s">
        <v>59090</v>
      </c>
      <c r="G4701" t="s">
        <v>105658</v>
      </c>
      <c r="I4701" t="s">
        <v>7792</v>
      </c>
      <c r="J4701" t="s">
        <v>105657</v>
      </c>
      <c r="K4701" t="s">
        <v>208</v>
      </c>
      <c r="L4701" t="s">
        <v>105656</v>
      </c>
      <c r="N4701" t="s">
        <v>208</v>
      </c>
      <c r="O4701" t="s">
        <v>476</v>
      </c>
      <c r="P4701" t="s">
        <v>476</v>
      </c>
    </row>
    <row r="4702" spans="1:16">
      <c r="A4702" s="484" t="s">
        <v>55790</v>
      </c>
      <c r="B4702" s="485" t="s">
        <v>55789</v>
      </c>
      <c r="C4702" t="s">
        <v>55788</v>
      </c>
      <c r="D4702" t="s">
        <v>55787</v>
      </c>
      <c r="E4702" t="str">
        <f t="shared" si="73"/>
        <v>148090 - IFMAN NORMANDIE LE PETIT QUEVILLY</v>
      </c>
      <c r="F4702" t="s">
        <v>1528</v>
      </c>
      <c r="G4702" t="s">
        <v>55786</v>
      </c>
      <c r="I4702" t="s">
        <v>25853</v>
      </c>
      <c r="J4702" t="s">
        <v>55785</v>
      </c>
      <c r="K4702" t="s">
        <v>208</v>
      </c>
      <c r="L4702" t="s">
        <v>55784</v>
      </c>
      <c r="N4702" t="s">
        <v>208</v>
      </c>
      <c r="O4702" t="s">
        <v>476</v>
      </c>
      <c r="P4702" t="s">
        <v>476</v>
      </c>
    </row>
    <row r="4703" spans="1:16">
      <c r="A4703" s="484" t="s">
        <v>50399</v>
      </c>
      <c r="B4703" s="485" t="s">
        <v>50398</v>
      </c>
      <c r="C4703" t="s">
        <v>50397</v>
      </c>
      <c r="D4703" t="s">
        <v>50396</v>
      </c>
      <c r="E4703" t="str">
        <f t="shared" si="73"/>
        <v>168105 - IRFA EVOLUTION DAMIGNY</v>
      </c>
      <c r="F4703" t="s">
        <v>15253</v>
      </c>
      <c r="G4703" t="s">
        <v>50395</v>
      </c>
      <c r="I4703" t="s">
        <v>19088</v>
      </c>
      <c r="J4703" t="s">
        <v>50386</v>
      </c>
      <c r="K4703" t="s">
        <v>50394</v>
      </c>
      <c r="L4703" t="s">
        <v>50393</v>
      </c>
      <c r="N4703" t="s">
        <v>208</v>
      </c>
      <c r="O4703" t="s">
        <v>476</v>
      </c>
      <c r="P4703" t="s">
        <v>476</v>
      </c>
    </row>
    <row r="4704" spans="1:16">
      <c r="A4704" s="484" t="s">
        <v>58377</v>
      </c>
      <c r="B4704" s="485" t="s">
        <v>58376</v>
      </c>
      <c r="C4704" t="s">
        <v>58375</v>
      </c>
      <c r="D4704" t="s">
        <v>58374</v>
      </c>
      <c r="E4704" t="str">
        <f t="shared" si="73"/>
        <v>587310 - IN EXTENSO FORMATION LYON</v>
      </c>
      <c r="F4704" t="s">
        <v>1568</v>
      </c>
      <c r="G4704" t="s">
        <v>58373</v>
      </c>
      <c r="H4704" t="s">
        <v>58372</v>
      </c>
      <c r="I4704" t="s">
        <v>802</v>
      </c>
      <c r="J4704" t="s">
        <v>58371</v>
      </c>
      <c r="K4704" t="s">
        <v>208</v>
      </c>
      <c r="L4704" t="s">
        <v>58370</v>
      </c>
      <c r="N4704" t="s">
        <v>208</v>
      </c>
      <c r="O4704" t="s">
        <v>476</v>
      </c>
      <c r="P4704" t="s">
        <v>476</v>
      </c>
    </row>
    <row r="4705" spans="1:16">
      <c r="A4705" s="484" t="s">
        <v>121158</v>
      </c>
      <c r="B4705" s="485" t="s">
        <v>121157</v>
      </c>
      <c r="C4705" t="s">
        <v>121156</v>
      </c>
      <c r="D4705" t="s">
        <v>121155</v>
      </c>
      <c r="E4705" t="str">
        <f t="shared" si="73"/>
        <v>558588 - AHFMC</v>
      </c>
      <c r="F4705" t="s">
        <v>41461</v>
      </c>
      <c r="G4705" t="s">
        <v>121154</v>
      </c>
      <c r="I4705" t="s">
        <v>3229</v>
      </c>
      <c r="J4705" t="s">
        <v>121153</v>
      </c>
      <c r="K4705" t="s">
        <v>121152</v>
      </c>
      <c r="L4705" t="s">
        <v>121151</v>
      </c>
      <c r="N4705" t="s">
        <v>208</v>
      </c>
      <c r="O4705" t="s">
        <v>476</v>
      </c>
      <c r="P4705" t="s">
        <v>476</v>
      </c>
    </row>
    <row r="4706" spans="1:16">
      <c r="A4706" s="484" t="s">
        <v>52107</v>
      </c>
      <c r="B4706" s="485" t="s">
        <v>52106</v>
      </c>
      <c r="C4706" t="s">
        <v>52093</v>
      </c>
      <c r="D4706" t="s">
        <v>52105</v>
      </c>
      <c r="E4706" t="str">
        <f t="shared" si="73"/>
        <v>509747 - INSTITUTO CERVANTES BORDEAUX</v>
      </c>
      <c r="F4706" t="s">
        <v>7987</v>
      </c>
      <c r="G4706" t="s">
        <v>52104</v>
      </c>
      <c r="I4706" t="s">
        <v>749</v>
      </c>
      <c r="J4706" t="s">
        <v>52103</v>
      </c>
      <c r="K4706" t="s">
        <v>208</v>
      </c>
      <c r="L4706" t="s">
        <v>52102</v>
      </c>
      <c r="N4706" t="s">
        <v>208</v>
      </c>
      <c r="O4706" t="s">
        <v>476</v>
      </c>
      <c r="P4706" t="s">
        <v>476</v>
      </c>
    </row>
    <row r="4707" spans="1:16">
      <c r="A4707" s="484" t="s">
        <v>52095</v>
      </c>
      <c r="B4707" s="485" t="s">
        <v>52094</v>
      </c>
      <c r="C4707" t="s">
        <v>52093</v>
      </c>
      <c r="D4707" t="s">
        <v>52092</v>
      </c>
      <c r="E4707" t="str">
        <f t="shared" si="73"/>
        <v>463796 - INSTITUTO CERVANTES TOULOUSE</v>
      </c>
      <c r="F4707" t="s">
        <v>11289</v>
      </c>
      <c r="G4707" t="s">
        <v>52091</v>
      </c>
      <c r="I4707" t="s">
        <v>603</v>
      </c>
      <c r="J4707" t="s">
        <v>52090</v>
      </c>
      <c r="K4707" t="s">
        <v>208</v>
      </c>
      <c r="L4707" t="s">
        <v>52089</v>
      </c>
      <c r="N4707" t="s">
        <v>208</v>
      </c>
      <c r="O4707" t="s">
        <v>476</v>
      </c>
      <c r="P4707" t="s">
        <v>476</v>
      </c>
    </row>
    <row r="4708" spans="1:16">
      <c r="A4708" s="484" t="s">
        <v>52101</v>
      </c>
      <c r="B4708" s="485" t="s">
        <v>52100</v>
      </c>
      <c r="C4708" t="s">
        <v>52093</v>
      </c>
      <c r="D4708" t="s">
        <v>52099</v>
      </c>
      <c r="E4708" t="str">
        <f t="shared" si="73"/>
        <v>355392 - INSTITUTO CERVANTES LYON</v>
      </c>
      <c r="F4708" t="s">
        <v>1077</v>
      </c>
      <c r="G4708" t="s">
        <v>52098</v>
      </c>
      <c r="I4708" t="s">
        <v>17755</v>
      </c>
      <c r="J4708" t="s">
        <v>52097</v>
      </c>
      <c r="K4708" t="s">
        <v>208</v>
      </c>
      <c r="L4708" t="s">
        <v>52096</v>
      </c>
      <c r="N4708" t="s">
        <v>208</v>
      </c>
      <c r="O4708" t="s">
        <v>476</v>
      </c>
      <c r="P4708" t="s">
        <v>476</v>
      </c>
    </row>
    <row r="4709" spans="1:16">
      <c r="A4709" s="484" t="s">
        <v>29251</v>
      </c>
      <c r="B4709" s="485" t="s">
        <v>29250</v>
      </c>
      <c r="C4709" t="s">
        <v>29249</v>
      </c>
      <c r="D4709" t="s">
        <v>29248</v>
      </c>
      <c r="E4709" t="str">
        <f t="shared" si="73"/>
        <v>652465 - PATANCHON BERNADETTE</v>
      </c>
      <c r="F4709" t="s">
        <v>904</v>
      </c>
      <c r="G4709" t="s">
        <v>29247</v>
      </c>
      <c r="I4709" t="s">
        <v>7495</v>
      </c>
      <c r="J4709" t="s">
        <v>29246</v>
      </c>
      <c r="K4709" t="s">
        <v>208</v>
      </c>
      <c r="L4709" t="s">
        <v>29245</v>
      </c>
      <c r="N4709" t="s">
        <v>208</v>
      </c>
      <c r="O4709" t="s">
        <v>476</v>
      </c>
      <c r="P4709" t="s">
        <v>476</v>
      </c>
    </row>
    <row r="4710" spans="1:16">
      <c r="A4710" s="484" t="s">
        <v>125611</v>
      </c>
      <c r="B4710" s="485" t="s">
        <v>125610</v>
      </c>
      <c r="C4710" t="s">
        <v>125609</v>
      </c>
      <c r="D4710" t="s">
        <v>125608</v>
      </c>
      <c r="E4710" t="str">
        <f t="shared" si="73"/>
        <v>353590 - LA CEPHEIDE - AFREFI</v>
      </c>
      <c r="F4710" t="s">
        <v>18131</v>
      </c>
      <c r="G4710" t="s">
        <v>125607</v>
      </c>
      <c r="I4710" t="s">
        <v>5244</v>
      </c>
      <c r="J4710" t="s">
        <v>125606</v>
      </c>
      <c r="K4710" t="s">
        <v>208</v>
      </c>
      <c r="L4710" t="s">
        <v>125605</v>
      </c>
      <c r="N4710" t="s">
        <v>208</v>
      </c>
      <c r="O4710" t="s">
        <v>476</v>
      </c>
      <c r="P4710" t="s">
        <v>476</v>
      </c>
    </row>
    <row r="4711" spans="1:16">
      <c r="A4711" s="484" t="s">
        <v>63848</v>
      </c>
      <c r="B4711" s="485" t="s">
        <v>63847</v>
      </c>
      <c r="C4711" t="s">
        <v>63846</v>
      </c>
      <c r="D4711" t="s">
        <v>63845</v>
      </c>
      <c r="E4711" t="str">
        <f t="shared" si="73"/>
        <v>168397 - GROUPE JPL - CNFDI</v>
      </c>
      <c r="F4711" t="s">
        <v>953</v>
      </c>
      <c r="G4711" t="s">
        <v>63844</v>
      </c>
      <c r="I4711" t="s">
        <v>41934</v>
      </c>
      <c r="J4711" t="s">
        <v>63843</v>
      </c>
      <c r="K4711" t="s">
        <v>208</v>
      </c>
      <c r="L4711" t="s">
        <v>63842</v>
      </c>
      <c r="N4711" t="s">
        <v>208</v>
      </c>
      <c r="O4711" t="s">
        <v>476</v>
      </c>
      <c r="P4711" t="s">
        <v>476</v>
      </c>
    </row>
    <row r="4712" spans="1:16">
      <c r="A4712" s="484" t="s">
        <v>26102</v>
      </c>
      <c r="B4712" s="485" t="s">
        <v>26101</v>
      </c>
      <c r="C4712" t="s">
        <v>26100</v>
      </c>
      <c r="D4712" t="s">
        <v>26100</v>
      </c>
      <c r="E4712" t="str">
        <f t="shared" si="73"/>
        <v>120420 - PRO AID AUTISME</v>
      </c>
      <c r="F4712" t="s">
        <v>26099</v>
      </c>
      <c r="G4712" t="s">
        <v>26098</v>
      </c>
      <c r="I4712" t="s">
        <v>626</v>
      </c>
      <c r="K4712" t="s">
        <v>208</v>
      </c>
      <c r="L4712" t="s">
        <v>26097</v>
      </c>
      <c r="N4712" t="s">
        <v>208</v>
      </c>
      <c r="O4712" t="s">
        <v>476</v>
      </c>
      <c r="P4712" t="s">
        <v>476</v>
      </c>
    </row>
    <row r="4713" spans="1:16">
      <c r="A4713" s="484" t="s">
        <v>10925</v>
      </c>
      <c r="B4713" s="485" t="s">
        <v>10924</v>
      </c>
      <c r="C4713" t="s">
        <v>10923</v>
      </c>
      <c r="D4713" t="s">
        <v>10923</v>
      </c>
      <c r="E4713" t="str">
        <f t="shared" si="73"/>
        <v>149470 - TECHNE CONSEIL</v>
      </c>
      <c r="F4713" t="s">
        <v>7387</v>
      </c>
      <c r="G4713" t="s">
        <v>10922</v>
      </c>
      <c r="I4713" t="s">
        <v>4017</v>
      </c>
      <c r="J4713" t="s">
        <v>10921</v>
      </c>
      <c r="K4713" t="s">
        <v>208</v>
      </c>
      <c r="L4713" t="s">
        <v>10920</v>
      </c>
      <c r="N4713" t="s">
        <v>208</v>
      </c>
      <c r="O4713" t="s">
        <v>476</v>
      </c>
      <c r="P4713" t="s">
        <v>476</v>
      </c>
    </row>
    <row r="4714" spans="1:16">
      <c r="A4714" s="484" t="s">
        <v>753</v>
      </c>
      <c r="B4714" s="485" t="s">
        <v>752</v>
      </c>
      <c r="C4714" t="s">
        <v>751</v>
      </c>
      <c r="D4714" t="s">
        <v>751</v>
      </c>
      <c r="E4714" t="str">
        <f t="shared" si="73"/>
        <v>470351 - 3IE - TM2S</v>
      </c>
      <c r="F4714" t="s">
        <v>605</v>
      </c>
      <c r="G4714" t="s">
        <v>750</v>
      </c>
      <c r="I4714" t="s">
        <v>749</v>
      </c>
      <c r="J4714" t="s">
        <v>748</v>
      </c>
      <c r="K4714" t="s">
        <v>208</v>
      </c>
      <c r="L4714" t="s">
        <v>747</v>
      </c>
      <c r="N4714" t="s">
        <v>208</v>
      </c>
      <c r="O4714" t="s">
        <v>476</v>
      </c>
      <c r="P4714" t="s">
        <v>476</v>
      </c>
    </row>
    <row r="4715" spans="1:16">
      <c r="A4715" s="484" t="s">
        <v>125367</v>
      </c>
      <c r="B4715" s="485" t="s">
        <v>125366</v>
      </c>
      <c r="C4715" t="s">
        <v>125365</v>
      </c>
      <c r="D4715" t="s">
        <v>51497</v>
      </c>
      <c r="E4715" t="str">
        <f t="shared" si="73"/>
        <v>671630 - ICO</v>
      </c>
      <c r="F4715" t="s">
        <v>8720</v>
      </c>
      <c r="G4715" t="s">
        <v>125364</v>
      </c>
      <c r="I4715" t="s">
        <v>626</v>
      </c>
      <c r="J4715" t="s">
        <v>125363</v>
      </c>
      <c r="K4715" t="s">
        <v>208</v>
      </c>
      <c r="L4715" t="s">
        <v>125362</v>
      </c>
      <c r="N4715" t="s">
        <v>208</v>
      </c>
      <c r="O4715" t="s">
        <v>476</v>
      </c>
      <c r="P4715" t="s">
        <v>476</v>
      </c>
    </row>
    <row r="4716" spans="1:16">
      <c r="A4716" s="484" t="s">
        <v>3259</v>
      </c>
      <c r="B4716" s="485" t="s">
        <v>3258</v>
      </c>
      <c r="C4716" t="s">
        <v>3257</v>
      </c>
      <c r="D4716" t="s">
        <v>3257</v>
      </c>
      <c r="E4716" t="str">
        <f t="shared" si="73"/>
        <v>219149 - VIVARAIS FORMATION</v>
      </c>
      <c r="F4716" t="s">
        <v>1328</v>
      </c>
      <c r="G4716" t="s">
        <v>3256</v>
      </c>
      <c r="I4716" t="s">
        <v>3255</v>
      </c>
      <c r="J4716" t="s">
        <v>3254</v>
      </c>
      <c r="K4716" t="s">
        <v>3253</v>
      </c>
      <c r="L4716" t="s">
        <v>3252</v>
      </c>
      <c r="N4716" t="s">
        <v>208</v>
      </c>
      <c r="O4716" t="s">
        <v>476</v>
      </c>
      <c r="P4716" t="s">
        <v>476</v>
      </c>
    </row>
    <row r="4717" spans="1:16">
      <c r="A4717" s="484" t="s">
        <v>108084</v>
      </c>
      <c r="B4717" s="485" t="s">
        <v>108083</v>
      </c>
      <c r="C4717" t="s">
        <v>108082</v>
      </c>
      <c r="D4717" t="s">
        <v>108081</v>
      </c>
      <c r="E4717" t="str">
        <f t="shared" si="73"/>
        <v>138101 - CFE</v>
      </c>
      <c r="F4717" t="s">
        <v>13656</v>
      </c>
      <c r="G4717" t="s">
        <v>108080</v>
      </c>
      <c r="I4717" t="s">
        <v>65384</v>
      </c>
      <c r="J4717" t="s">
        <v>108079</v>
      </c>
      <c r="K4717" t="s">
        <v>208</v>
      </c>
      <c r="L4717" t="s">
        <v>108078</v>
      </c>
      <c r="N4717" t="s">
        <v>208</v>
      </c>
      <c r="O4717" t="s">
        <v>476</v>
      </c>
      <c r="P4717" t="s">
        <v>476</v>
      </c>
    </row>
    <row r="4718" spans="1:16">
      <c r="A4718" s="484" t="s">
        <v>72374</v>
      </c>
      <c r="B4718" s="485" t="s">
        <v>72373</v>
      </c>
      <c r="C4718" t="s">
        <v>72372</v>
      </c>
      <c r="D4718" t="s">
        <v>72372</v>
      </c>
      <c r="E4718" t="str">
        <f t="shared" si="73"/>
        <v>508494 - FICAS MR BROUILLON CLAUDE</v>
      </c>
      <c r="F4718" t="s">
        <v>1513</v>
      </c>
      <c r="H4718" t="s">
        <v>72371</v>
      </c>
      <c r="I4718" t="s">
        <v>20158</v>
      </c>
      <c r="J4718" t="s">
        <v>72370</v>
      </c>
      <c r="K4718" t="s">
        <v>208</v>
      </c>
      <c r="L4718" t="s">
        <v>72369</v>
      </c>
      <c r="N4718" t="s">
        <v>208</v>
      </c>
      <c r="O4718" t="s">
        <v>476</v>
      </c>
      <c r="P4718" t="s">
        <v>476</v>
      </c>
    </row>
    <row r="4719" spans="1:16">
      <c r="A4719" s="484" t="s">
        <v>42679</v>
      </c>
      <c r="B4719" s="485" t="s">
        <v>42678</v>
      </c>
      <c r="C4719" t="s">
        <v>42677</v>
      </c>
      <c r="D4719" t="s">
        <v>42676</v>
      </c>
      <c r="E4719" t="str">
        <f t="shared" si="73"/>
        <v>461763 - LIGUE ENSEIGNEMENT ALPES DE HTE PROVENCE</v>
      </c>
      <c r="F4719" t="s">
        <v>5371</v>
      </c>
      <c r="G4719" t="s">
        <v>42675</v>
      </c>
      <c r="I4719" t="s">
        <v>7792</v>
      </c>
      <c r="J4719" t="s">
        <v>42674</v>
      </c>
      <c r="K4719" t="s">
        <v>208</v>
      </c>
      <c r="L4719" t="s">
        <v>42673</v>
      </c>
      <c r="N4719" t="s">
        <v>208</v>
      </c>
      <c r="O4719" t="s">
        <v>476</v>
      </c>
      <c r="P4719" t="s">
        <v>476</v>
      </c>
    </row>
    <row r="4720" spans="1:16">
      <c r="A4720" s="484" t="s">
        <v>70633</v>
      </c>
      <c r="B4720" s="485" t="s">
        <v>70632</v>
      </c>
      <c r="C4720" t="s">
        <v>70631</v>
      </c>
      <c r="D4720" t="s">
        <v>70630</v>
      </c>
      <c r="E4720" t="str">
        <f t="shared" si="73"/>
        <v>146973 - FORMAS</v>
      </c>
      <c r="F4720" t="s">
        <v>3281</v>
      </c>
      <c r="G4720" t="s">
        <v>70629</v>
      </c>
      <c r="I4720" t="s">
        <v>16394</v>
      </c>
      <c r="J4720" t="s">
        <v>70628</v>
      </c>
      <c r="K4720" t="s">
        <v>208</v>
      </c>
      <c r="L4720" t="s">
        <v>70627</v>
      </c>
      <c r="N4720" t="s">
        <v>208</v>
      </c>
      <c r="O4720" t="s">
        <v>476</v>
      </c>
      <c r="P4720" t="s">
        <v>476</v>
      </c>
    </row>
    <row r="4721" spans="1:16">
      <c r="A4721" s="484" t="s">
        <v>9423</v>
      </c>
      <c r="B4721" s="485" t="s">
        <v>9422</v>
      </c>
      <c r="C4721" t="s">
        <v>9421</v>
      </c>
      <c r="D4721" t="s">
        <v>9421</v>
      </c>
      <c r="E4721" t="str">
        <f t="shared" si="73"/>
        <v>579002 - TORRES LAURENT</v>
      </c>
      <c r="F4721" t="s">
        <v>509</v>
      </c>
      <c r="G4721" t="s">
        <v>9420</v>
      </c>
      <c r="I4721" t="s">
        <v>9419</v>
      </c>
      <c r="J4721" t="s">
        <v>9418</v>
      </c>
      <c r="K4721" t="s">
        <v>9417</v>
      </c>
      <c r="L4721" t="s">
        <v>9416</v>
      </c>
      <c r="N4721" t="s">
        <v>208</v>
      </c>
      <c r="O4721" t="s">
        <v>476</v>
      </c>
      <c r="P4721" t="s">
        <v>476</v>
      </c>
    </row>
    <row r="4722" spans="1:16">
      <c r="A4722" s="484" t="s">
        <v>84723</v>
      </c>
      <c r="B4722" s="485" t="s">
        <v>84722</v>
      </c>
      <c r="C4722" t="s">
        <v>84721</v>
      </c>
      <c r="D4722" t="s">
        <v>84721</v>
      </c>
      <c r="E4722" t="str">
        <f t="shared" si="73"/>
        <v>318954 - ECOLE DE CONDUITE GALAN</v>
      </c>
      <c r="F4722" t="s">
        <v>3281</v>
      </c>
      <c r="G4722" t="s">
        <v>84720</v>
      </c>
      <c r="I4722" t="s">
        <v>84719</v>
      </c>
      <c r="J4722" t="s">
        <v>84718</v>
      </c>
      <c r="K4722" t="s">
        <v>208</v>
      </c>
      <c r="L4722" t="s">
        <v>84717</v>
      </c>
      <c r="N4722" t="s">
        <v>208</v>
      </c>
      <c r="O4722" t="s">
        <v>476</v>
      </c>
      <c r="P4722" t="s">
        <v>476</v>
      </c>
    </row>
    <row r="4723" spans="1:16">
      <c r="A4723" s="484" t="s">
        <v>92401</v>
      </c>
      <c r="B4723" s="485" t="s">
        <v>92400</v>
      </c>
      <c r="C4723" t="s">
        <v>92399</v>
      </c>
      <c r="D4723" t="s">
        <v>92398</v>
      </c>
      <c r="E4723" t="str">
        <f t="shared" si="73"/>
        <v>29415 - COFRIMI</v>
      </c>
      <c r="F4723" t="s">
        <v>15800</v>
      </c>
      <c r="G4723" t="s">
        <v>92397</v>
      </c>
      <c r="I4723" t="s">
        <v>603</v>
      </c>
      <c r="J4723" t="s">
        <v>92396</v>
      </c>
      <c r="K4723" t="s">
        <v>92395</v>
      </c>
      <c r="L4723" t="s">
        <v>92394</v>
      </c>
      <c r="N4723" t="s">
        <v>208</v>
      </c>
      <c r="O4723" t="s">
        <v>476</v>
      </c>
      <c r="P4723" t="s">
        <v>476</v>
      </c>
    </row>
    <row r="4724" spans="1:16">
      <c r="A4724" s="484" t="s">
        <v>46801</v>
      </c>
      <c r="B4724" s="485" t="s">
        <v>46800</v>
      </c>
      <c r="C4724" t="s">
        <v>46793</v>
      </c>
      <c r="D4724" t="s">
        <v>46793</v>
      </c>
      <c r="E4724" t="str">
        <f t="shared" si="73"/>
        <v>208656 - LA PUCE A L'OREILLE</v>
      </c>
      <c r="F4724" t="s">
        <v>7292</v>
      </c>
      <c r="G4724" t="s">
        <v>46799</v>
      </c>
      <c r="H4724" t="s">
        <v>46798</v>
      </c>
      <c r="I4724" t="s">
        <v>24493</v>
      </c>
      <c r="J4724" t="s">
        <v>46797</v>
      </c>
      <c r="K4724" t="s">
        <v>208</v>
      </c>
      <c r="L4724" t="s">
        <v>46796</v>
      </c>
      <c r="N4724" t="s">
        <v>208</v>
      </c>
      <c r="O4724" t="s">
        <v>476</v>
      </c>
      <c r="P4724" t="s">
        <v>476</v>
      </c>
    </row>
    <row r="4725" spans="1:16">
      <c r="A4725" s="484" t="s">
        <v>83987</v>
      </c>
      <c r="B4725" s="485" t="s">
        <v>83986</v>
      </c>
      <c r="C4725" t="s">
        <v>83985</v>
      </c>
      <c r="D4725" t="s">
        <v>83984</v>
      </c>
      <c r="E4725" t="str">
        <f t="shared" si="73"/>
        <v>635625 - EPMI</v>
      </c>
      <c r="F4725" t="s">
        <v>3778</v>
      </c>
      <c r="G4725" t="s">
        <v>83983</v>
      </c>
      <c r="I4725" t="s">
        <v>16304</v>
      </c>
      <c r="J4725" t="s">
        <v>83982</v>
      </c>
      <c r="K4725" t="s">
        <v>208</v>
      </c>
      <c r="L4725" t="s">
        <v>83981</v>
      </c>
      <c r="N4725" t="s">
        <v>208</v>
      </c>
      <c r="O4725" t="s">
        <v>476</v>
      </c>
      <c r="P4725" t="s">
        <v>476</v>
      </c>
    </row>
    <row r="4726" spans="1:16">
      <c r="A4726" s="484" t="s">
        <v>51278</v>
      </c>
      <c r="B4726" s="485" t="s">
        <v>51277</v>
      </c>
      <c r="C4726" t="s">
        <v>51276</v>
      </c>
      <c r="D4726" t="s">
        <v>51275</v>
      </c>
      <c r="E4726" t="str">
        <f t="shared" si="73"/>
        <v>334017 - INTERNATIONAL MOZAIK</v>
      </c>
      <c r="G4726" t="s">
        <v>51274</v>
      </c>
      <c r="I4726" t="s">
        <v>626</v>
      </c>
      <c r="J4726" t="s">
        <v>51273</v>
      </c>
      <c r="K4726" t="s">
        <v>208</v>
      </c>
      <c r="L4726" t="s">
        <v>51272</v>
      </c>
      <c r="N4726" t="s">
        <v>208</v>
      </c>
      <c r="O4726" t="s">
        <v>476</v>
      </c>
      <c r="P4726" t="s">
        <v>476</v>
      </c>
    </row>
    <row r="4727" spans="1:16">
      <c r="A4727" s="484" t="s">
        <v>78896</v>
      </c>
      <c r="B4727" s="485" t="s">
        <v>78895</v>
      </c>
      <c r="C4727" t="s">
        <v>78894</v>
      </c>
      <c r="D4727" t="s">
        <v>78893</v>
      </c>
      <c r="E4727" t="str">
        <f t="shared" si="73"/>
        <v>564217 - ENIPSE</v>
      </c>
      <c r="F4727" t="s">
        <v>3315</v>
      </c>
      <c r="G4727" t="s">
        <v>78892</v>
      </c>
      <c r="I4727" t="s">
        <v>7159</v>
      </c>
      <c r="J4727" t="s">
        <v>78891</v>
      </c>
      <c r="K4727" t="s">
        <v>208</v>
      </c>
      <c r="L4727" t="s">
        <v>78890</v>
      </c>
      <c r="N4727" t="s">
        <v>208</v>
      </c>
      <c r="O4727" t="s">
        <v>476</v>
      </c>
      <c r="P4727" t="s">
        <v>476</v>
      </c>
    </row>
    <row r="4728" spans="1:16">
      <c r="A4728" s="484" t="s">
        <v>72926</v>
      </c>
      <c r="B4728" s="485" t="s">
        <v>72925</v>
      </c>
      <c r="C4728" t="s">
        <v>72924</v>
      </c>
      <c r="D4728" t="s">
        <v>72923</v>
      </c>
      <c r="E4728" t="str">
        <f t="shared" si="73"/>
        <v>267 - FDCMPP</v>
      </c>
      <c r="F4728" t="s">
        <v>12975</v>
      </c>
      <c r="G4728" t="s">
        <v>72922</v>
      </c>
      <c r="I4728" t="s">
        <v>626</v>
      </c>
      <c r="J4728" t="s">
        <v>72921</v>
      </c>
      <c r="K4728" t="s">
        <v>72920</v>
      </c>
      <c r="L4728" t="s">
        <v>72919</v>
      </c>
      <c r="N4728" t="s">
        <v>208</v>
      </c>
      <c r="O4728" t="s">
        <v>476</v>
      </c>
      <c r="P4728" t="s">
        <v>476</v>
      </c>
    </row>
    <row r="4729" spans="1:16">
      <c r="A4729" s="484" t="s">
        <v>117016</v>
      </c>
      <c r="B4729" s="485" t="s">
        <v>117015</v>
      </c>
      <c r="C4729" t="s">
        <v>117014</v>
      </c>
      <c r="D4729" t="s">
        <v>117013</v>
      </c>
      <c r="E4729" t="str">
        <f t="shared" si="73"/>
        <v>143595 - AACCES QUALITE</v>
      </c>
      <c r="F4729" t="s">
        <v>40271</v>
      </c>
      <c r="G4729" t="s">
        <v>117012</v>
      </c>
      <c r="I4729" t="s">
        <v>3364</v>
      </c>
      <c r="J4729" t="s">
        <v>117011</v>
      </c>
      <c r="K4729" t="s">
        <v>117010</v>
      </c>
      <c r="L4729" t="s">
        <v>117009</v>
      </c>
      <c r="N4729" t="s">
        <v>208</v>
      </c>
      <c r="O4729" t="s">
        <v>476</v>
      </c>
      <c r="P4729" t="s">
        <v>476</v>
      </c>
    </row>
    <row r="4730" spans="1:16">
      <c r="A4730" s="484" t="s">
        <v>62752</v>
      </c>
      <c r="B4730" s="485" t="s">
        <v>62751</v>
      </c>
      <c r="C4730" t="s">
        <v>62750</v>
      </c>
      <c r="D4730" t="s">
        <v>62750</v>
      </c>
      <c r="E4730" t="str">
        <f t="shared" si="73"/>
        <v>640402 - GUY HOQUET L'IMMOBILIER</v>
      </c>
      <c r="F4730" t="s">
        <v>6663</v>
      </c>
      <c r="G4730" t="s">
        <v>62749</v>
      </c>
      <c r="I4730" t="s">
        <v>16857</v>
      </c>
      <c r="J4730" t="s">
        <v>62748</v>
      </c>
      <c r="K4730" t="s">
        <v>208</v>
      </c>
      <c r="L4730" t="s">
        <v>62747</v>
      </c>
      <c r="N4730" t="s">
        <v>208</v>
      </c>
      <c r="O4730" t="s">
        <v>476</v>
      </c>
      <c r="P4730" t="s">
        <v>476</v>
      </c>
    </row>
    <row r="4731" spans="1:16">
      <c r="A4731" s="484" t="s">
        <v>93280</v>
      </c>
      <c r="B4731" s="485" t="s">
        <v>93279</v>
      </c>
      <c r="C4731" t="s">
        <v>93278</v>
      </c>
      <c r="D4731" t="s">
        <v>93277</v>
      </c>
      <c r="E4731" t="str">
        <f t="shared" si="73"/>
        <v>569471 - EPMM SOLLIES PONT</v>
      </c>
      <c r="F4731" t="s">
        <v>1077</v>
      </c>
      <c r="G4731" t="s">
        <v>93276</v>
      </c>
      <c r="I4731" t="s">
        <v>29202</v>
      </c>
      <c r="J4731" t="s">
        <v>93275</v>
      </c>
      <c r="K4731" t="s">
        <v>208</v>
      </c>
      <c r="L4731" t="s">
        <v>93274</v>
      </c>
      <c r="N4731" t="s">
        <v>208</v>
      </c>
      <c r="O4731" t="s">
        <v>476</v>
      </c>
      <c r="P4731" t="s">
        <v>476</v>
      </c>
    </row>
    <row r="4732" spans="1:16">
      <c r="A4732" s="484" t="s">
        <v>117844</v>
      </c>
      <c r="B4732" s="485" t="s">
        <v>117843</v>
      </c>
      <c r="C4732" t="s">
        <v>117842</v>
      </c>
      <c r="D4732" t="s">
        <v>116128</v>
      </c>
      <c r="E4732" t="str">
        <f t="shared" si="73"/>
        <v>576190 - ACP</v>
      </c>
      <c r="F4732" t="s">
        <v>1424</v>
      </c>
      <c r="G4732" t="s">
        <v>117841</v>
      </c>
      <c r="H4732" t="s">
        <v>23285</v>
      </c>
      <c r="I4732" t="s">
        <v>579</v>
      </c>
      <c r="K4732" t="s">
        <v>208</v>
      </c>
      <c r="L4732" t="s">
        <v>117840</v>
      </c>
      <c r="N4732" t="s">
        <v>208</v>
      </c>
      <c r="O4732" t="s">
        <v>476</v>
      </c>
      <c r="P4732" t="s">
        <v>476</v>
      </c>
    </row>
    <row r="4733" spans="1:16">
      <c r="A4733" s="484" t="s">
        <v>124141</v>
      </c>
      <c r="B4733" s="485" t="s">
        <v>124140</v>
      </c>
      <c r="C4733" t="s">
        <v>124139</v>
      </c>
      <c r="D4733" t="s">
        <v>124138</v>
      </c>
      <c r="E4733" t="str">
        <f t="shared" si="73"/>
        <v>221430 - ALPSYSOM</v>
      </c>
      <c r="F4733" t="s">
        <v>2524</v>
      </c>
      <c r="G4733" t="s">
        <v>124137</v>
      </c>
      <c r="H4733" t="s">
        <v>124136</v>
      </c>
      <c r="I4733" t="s">
        <v>10418</v>
      </c>
      <c r="J4733" t="s">
        <v>124135</v>
      </c>
      <c r="K4733" t="s">
        <v>208</v>
      </c>
      <c r="L4733" t="s">
        <v>124134</v>
      </c>
      <c r="N4733" t="s">
        <v>208</v>
      </c>
      <c r="O4733" t="s">
        <v>476</v>
      </c>
      <c r="P4733" t="s">
        <v>476</v>
      </c>
    </row>
    <row r="4734" spans="1:16">
      <c r="A4734" s="484" t="s">
        <v>110974</v>
      </c>
      <c r="B4734" s="485" t="s">
        <v>110973</v>
      </c>
      <c r="C4734" t="s">
        <v>110972</v>
      </c>
      <c r="D4734" t="s">
        <v>110972</v>
      </c>
      <c r="E4734" t="str">
        <f t="shared" si="73"/>
        <v>517793 - CAFA FORMATION</v>
      </c>
      <c r="F4734" t="s">
        <v>7556</v>
      </c>
      <c r="G4734" t="s">
        <v>110971</v>
      </c>
      <c r="I4734" t="s">
        <v>749</v>
      </c>
      <c r="J4734" t="s">
        <v>110970</v>
      </c>
      <c r="K4734" t="s">
        <v>208</v>
      </c>
      <c r="L4734" t="s">
        <v>110969</v>
      </c>
      <c r="N4734" t="s">
        <v>208</v>
      </c>
      <c r="O4734" t="s">
        <v>476</v>
      </c>
      <c r="P4734" t="s">
        <v>476</v>
      </c>
    </row>
    <row r="4735" spans="1:16">
      <c r="A4735" s="484" t="s">
        <v>128753</v>
      </c>
      <c r="B4735" s="485" t="s">
        <v>128752</v>
      </c>
      <c r="C4735" t="s">
        <v>128751</v>
      </c>
      <c r="D4735" t="s">
        <v>128751</v>
      </c>
      <c r="E4735" t="str">
        <f t="shared" si="73"/>
        <v>623787 - AMOENA FRANCE</v>
      </c>
      <c r="F4735" t="s">
        <v>41685</v>
      </c>
      <c r="G4735" t="s">
        <v>44715</v>
      </c>
      <c r="H4735" t="s">
        <v>128750</v>
      </c>
      <c r="I4735" t="s">
        <v>9561</v>
      </c>
      <c r="J4735" t="s">
        <v>128749</v>
      </c>
      <c r="K4735" t="s">
        <v>208</v>
      </c>
      <c r="L4735" t="s">
        <v>128748</v>
      </c>
      <c r="N4735" t="s">
        <v>208</v>
      </c>
      <c r="O4735" t="s">
        <v>476</v>
      </c>
      <c r="P4735" t="s">
        <v>476</v>
      </c>
    </row>
    <row r="4736" spans="1:16">
      <c r="A4736" s="484" t="s">
        <v>100516</v>
      </c>
      <c r="B4736" s="485" t="s">
        <v>100515</v>
      </c>
      <c r="C4736" t="s">
        <v>100514</v>
      </c>
      <c r="D4736" t="s">
        <v>100513</v>
      </c>
      <c r="E4736" t="str">
        <f t="shared" si="73"/>
        <v>479779 - CIBC FRANCHE COMTE 90</v>
      </c>
      <c r="F4736" t="s">
        <v>2572</v>
      </c>
      <c r="G4736" t="s">
        <v>100512</v>
      </c>
      <c r="H4736" t="s">
        <v>100511</v>
      </c>
      <c r="I4736" t="s">
        <v>3271</v>
      </c>
      <c r="J4736" t="s">
        <v>100510</v>
      </c>
      <c r="K4736" t="s">
        <v>208</v>
      </c>
      <c r="L4736" t="s">
        <v>100509</v>
      </c>
      <c r="N4736" t="s">
        <v>208</v>
      </c>
      <c r="O4736" t="s">
        <v>476</v>
      </c>
      <c r="P4736" t="s">
        <v>476</v>
      </c>
    </row>
    <row r="4737" spans="1:16">
      <c r="A4737" s="484" t="s">
        <v>50135</v>
      </c>
      <c r="B4737" s="485" t="s">
        <v>50134</v>
      </c>
      <c r="C4737" t="s">
        <v>50133</v>
      </c>
      <c r="D4737" t="s">
        <v>50132</v>
      </c>
      <c r="E4737" t="str">
        <f t="shared" si="73"/>
        <v>561101 - ISILOG ST HERBLAIN</v>
      </c>
      <c r="F4737" t="s">
        <v>3100</v>
      </c>
      <c r="G4737" t="s">
        <v>50131</v>
      </c>
      <c r="H4737" t="s">
        <v>50130</v>
      </c>
      <c r="I4737" t="s">
        <v>2507</v>
      </c>
      <c r="J4737" t="s">
        <v>50118</v>
      </c>
      <c r="K4737" t="s">
        <v>208</v>
      </c>
      <c r="L4737" t="s">
        <v>50129</v>
      </c>
      <c r="N4737" t="s">
        <v>208</v>
      </c>
      <c r="O4737" t="s">
        <v>476</v>
      </c>
      <c r="P4737" t="s">
        <v>476</v>
      </c>
    </row>
    <row r="4738" spans="1:16">
      <c r="A4738" s="484" t="s">
        <v>49213</v>
      </c>
      <c r="B4738" s="485" t="s">
        <v>49212</v>
      </c>
      <c r="C4738" t="s">
        <v>49211</v>
      </c>
      <c r="D4738" t="s">
        <v>49211</v>
      </c>
      <c r="E4738" t="str">
        <f t="shared" ref="E4738:E4801" si="74">_xlfn.CONCAT(L4738," - ",D4738)</f>
        <v>496686 - JMSA FORMATION CONSEIL</v>
      </c>
      <c r="F4738" t="s">
        <v>1222</v>
      </c>
      <c r="G4738" t="s">
        <v>49210</v>
      </c>
      <c r="I4738" t="s">
        <v>37680</v>
      </c>
      <c r="J4738" t="s">
        <v>49209</v>
      </c>
      <c r="K4738" t="s">
        <v>208</v>
      </c>
      <c r="L4738" t="s">
        <v>49208</v>
      </c>
      <c r="N4738" t="s">
        <v>208</v>
      </c>
      <c r="O4738" t="s">
        <v>476</v>
      </c>
      <c r="P4738" t="s">
        <v>476</v>
      </c>
    </row>
    <row r="4739" spans="1:16">
      <c r="A4739" s="484" t="s">
        <v>130438</v>
      </c>
      <c r="B4739" s="485" t="s">
        <v>130437</v>
      </c>
      <c r="C4739" t="s">
        <v>130436</v>
      </c>
      <c r="D4739" t="s">
        <v>130436</v>
      </c>
      <c r="E4739" t="str">
        <f t="shared" si="74"/>
        <v>481385 - ALIZE CONSULTANTS</v>
      </c>
      <c r="F4739" t="s">
        <v>72288</v>
      </c>
      <c r="G4739" t="s">
        <v>130435</v>
      </c>
      <c r="I4739" t="s">
        <v>16705</v>
      </c>
      <c r="J4739" t="s">
        <v>130434</v>
      </c>
      <c r="K4739" t="s">
        <v>208</v>
      </c>
      <c r="L4739" t="s">
        <v>130433</v>
      </c>
      <c r="N4739" t="s">
        <v>208</v>
      </c>
      <c r="O4739" t="s">
        <v>476</v>
      </c>
      <c r="P4739" t="s">
        <v>476</v>
      </c>
    </row>
    <row r="4740" spans="1:16">
      <c r="A4740" s="484" t="s">
        <v>84153</v>
      </c>
      <c r="B4740" s="485" t="s">
        <v>84152</v>
      </c>
      <c r="C4740" t="s">
        <v>84151</v>
      </c>
      <c r="D4740" t="s">
        <v>79652</v>
      </c>
      <c r="E4740" t="str">
        <f t="shared" si="74"/>
        <v>320456 - EPE</v>
      </c>
      <c r="F4740" t="s">
        <v>1400</v>
      </c>
      <c r="G4740" t="s">
        <v>84150</v>
      </c>
      <c r="I4740" t="s">
        <v>1321</v>
      </c>
      <c r="J4740" t="s">
        <v>84149</v>
      </c>
      <c r="K4740" t="s">
        <v>208</v>
      </c>
      <c r="L4740" t="s">
        <v>84148</v>
      </c>
      <c r="N4740" t="s">
        <v>208</v>
      </c>
      <c r="O4740" t="s">
        <v>476</v>
      </c>
      <c r="P4740" t="s">
        <v>476</v>
      </c>
    </row>
    <row r="4741" spans="1:16">
      <c r="A4741" s="484" t="s">
        <v>73544</v>
      </c>
      <c r="B4741" s="485" t="s">
        <v>73543</v>
      </c>
      <c r="C4741" t="s">
        <v>73542</v>
      </c>
      <c r="D4741" t="s">
        <v>73542</v>
      </c>
      <c r="E4741" t="str">
        <f t="shared" si="74"/>
        <v>654619 - FEDERATION DE L'ARCHE EN FRANCE</v>
      </c>
      <c r="F4741" t="s">
        <v>50104</v>
      </c>
      <c r="G4741" t="s">
        <v>73541</v>
      </c>
      <c r="I4741" t="s">
        <v>626</v>
      </c>
      <c r="J4741" t="s">
        <v>73540</v>
      </c>
      <c r="K4741" t="s">
        <v>208</v>
      </c>
      <c r="L4741" t="s">
        <v>73539</v>
      </c>
      <c r="N4741" t="s">
        <v>208</v>
      </c>
      <c r="O4741" t="s">
        <v>476</v>
      </c>
      <c r="P4741" t="s">
        <v>476</v>
      </c>
    </row>
    <row r="4742" spans="1:16">
      <c r="A4742" s="484" t="s">
        <v>47264</v>
      </c>
      <c r="B4742" s="485" t="s">
        <v>47263</v>
      </c>
      <c r="C4742" t="s">
        <v>47262</v>
      </c>
      <c r="D4742" t="s">
        <v>47262</v>
      </c>
      <c r="E4742" t="str">
        <f t="shared" si="74"/>
        <v>388658 - LA COMPAGNIE DES PERMIS</v>
      </c>
      <c r="F4742" t="s">
        <v>7721</v>
      </c>
      <c r="G4742" t="s">
        <v>47261</v>
      </c>
      <c r="I4742" t="s">
        <v>39333</v>
      </c>
      <c r="J4742" t="s">
        <v>47260</v>
      </c>
      <c r="K4742" t="s">
        <v>208</v>
      </c>
      <c r="L4742" t="s">
        <v>47259</v>
      </c>
      <c r="N4742" t="s">
        <v>208</v>
      </c>
      <c r="O4742" t="s">
        <v>476</v>
      </c>
      <c r="P4742" t="s">
        <v>476</v>
      </c>
    </row>
    <row r="4743" spans="1:16">
      <c r="A4743" s="484" t="s">
        <v>121455</v>
      </c>
      <c r="B4743" s="485" t="s">
        <v>121454</v>
      </c>
      <c r="C4743" t="s">
        <v>121453</v>
      </c>
      <c r="D4743" t="s">
        <v>121452</v>
      </c>
      <c r="E4743" t="str">
        <f t="shared" si="74"/>
        <v>387897 - AFTMN</v>
      </c>
      <c r="F4743" t="s">
        <v>5874</v>
      </c>
      <c r="G4743" t="s">
        <v>102425</v>
      </c>
      <c r="H4743" t="s">
        <v>121451</v>
      </c>
      <c r="I4743" t="s">
        <v>28746</v>
      </c>
      <c r="J4743" t="s">
        <v>121450</v>
      </c>
      <c r="K4743" t="s">
        <v>121449</v>
      </c>
      <c r="L4743" t="s">
        <v>121448</v>
      </c>
      <c r="N4743" t="s">
        <v>208</v>
      </c>
      <c r="O4743" t="s">
        <v>476</v>
      </c>
      <c r="P4743" t="s">
        <v>476</v>
      </c>
    </row>
    <row r="4744" spans="1:16">
      <c r="A4744" s="484" t="s">
        <v>116704</v>
      </c>
      <c r="B4744" s="485" t="s">
        <v>116703</v>
      </c>
      <c r="C4744" t="s">
        <v>116702</v>
      </c>
      <c r="D4744" t="s">
        <v>116701</v>
      </c>
      <c r="E4744" t="str">
        <f t="shared" si="74"/>
        <v>615717 - AUTO ECOLE BARNIEU</v>
      </c>
      <c r="F4744" t="s">
        <v>61010</v>
      </c>
      <c r="G4744" t="s">
        <v>116700</v>
      </c>
      <c r="I4744" t="s">
        <v>12245</v>
      </c>
      <c r="J4744" t="s">
        <v>116699</v>
      </c>
      <c r="K4744" t="s">
        <v>208</v>
      </c>
      <c r="L4744" t="s">
        <v>116698</v>
      </c>
      <c r="N4744" t="s">
        <v>208</v>
      </c>
      <c r="O4744" t="s">
        <v>476</v>
      </c>
      <c r="P4744" t="s">
        <v>476</v>
      </c>
    </row>
    <row r="4745" spans="1:16">
      <c r="A4745" s="484" t="s">
        <v>55671</v>
      </c>
      <c r="B4745" s="485" t="s">
        <v>55670</v>
      </c>
      <c r="C4745" t="s">
        <v>55669</v>
      </c>
      <c r="D4745" t="s">
        <v>55668</v>
      </c>
      <c r="E4745" t="str">
        <f t="shared" si="74"/>
        <v>156917 - IPP</v>
      </c>
      <c r="F4745" t="s">
        <v>5874</v>
      </c>
      <c r="G4745" t="s">
        <v>55667</v>
      </c>
      <c r="I4745" t="s">
        <v>35519</v>
      </c>
      <c r="J4745" t="s">
        <v>55666</v>
      </c>
      <c r="K4745" t="s">
        <v>208</v>
      </c>
      <c r="L4745" t="s">
        <v>55665</v>
      </c>
      <c r="N4745" t="s">
        <v>208</v>
      </c>
      <c r="O4745" t="s">
        <v>476</v>
      </c>
      <c r="P4745" t="s">
        <v>476</v>
      </c>
    </row>
    <row r="4746" spans="1:16">
      <c r="A4746" s="484" t="s">
        <v>108002</v>
      </c>
      <c r="B4746" s="485" t="s">
        <v>108001</v>
      </c>
      <c r="C4746" t="s">
        <v>108000</v>
      </c>
      <c r="D4746" t="s">
        <v>107999</v>
      </c>
      <c r="E4746" t="str">
        <f t="shared" si="74"/>
        <v>409194 - CFAA - MAJ ARCHITECTURE &amp; CADRE DE VIE</v>
      </c>
      <c r="F4746" t="s">
        <v>3131</v>
      </c>
      <c r="G4746" t="s">
        <v>107998</v>
      </c>
      <c r="I4746" t="s">
        <v>749</v>
      </c>
      <c r="J4746" t="s">
        <v>107997</v>
      </c>
      <c r="K4746" t="s">
        <v>208</v>
      </c>
      <c r="L4746" t="s">
        <v>107996</v>
      </c>
      <c r="N4746" t="s">
        <v>208</v>
      </c>
      <c r="O4746" t="s">
        <v>476</v>
      </c>
      <c r="P4746" t="s">
        <v>83615</v>
      </c>
    </row>
    <row r="4747" spans="1:16">
      <c r="A4747" s="484" t="s">
        <v>108754</v>
      </c>
      <c r="B4747" s="485" t="s">
        <v>108753</v>
      </c>
      <c r="C4747" t="s">
        <v>108752</v>
      </c>
      <c r="D4747" t="s">
        <v>108752</v>
      </c>
      <c r="E4747" t="str">
        <f t="shared" si="74"/>
        <v>143170 - CENTAURE BRETAGNE</v>
      </c>
      <c r="F4747" t="s">
        <v>15198</v>
      </c>
      <c r="G4747" t="s">
        <v>108751</v>
      </c>
      <c r="H4747" t="s">
        <v>108750</v>
      </c>
      <c r="I4747" t="s">
        <v>92081</v>
      </c>
      <c r="J4747" t="s">
        <v>108749</v>
      </c>
      <c r="K4747" t="s">
        <v>208</v>
      </c>
      <c r="L4747" t="s">
        <v>108748</v>
      </c>
      <c r="N4747" t="s">
        <v>208</v>
      </c>
      <c r="O4747" t="s">
        <v>476</v>
      </c>
      <c r="P4747" t="s">
        <v>476</v>
      </c>
    </row>
    <row r="4748" spans="1:16">
      <c r="A4748" s="484" t="s">
        <v>132568</v>
      </c>
      <c r="B4748" s="485" t="s">
        <v>132567</v>
      </c>
      <c r="C4748" t="s">
        <v>132566</v>
      </c>
      <c r="D4748" t="s">
        <v>132565</v>
      </c>
      <c r="E4748" t="str">
        <f t="shared" si="74"/>
        <v>552630 - ASSOCIATION ALICE</v>
      </c>
      <c r="F4748" t="s">
        <v>28045</v>
      </c>
      <c r="G4748" t="s">
        <v>132564</v>
      </c>
      <c r="I4748" t="s">
        <v>16304</v>
      </c>
      <c r="J4748" t="s">
        <v>132563</v>
      </c>
      <c r="K4748" t="s">
        <v>208</v>
      </c>
      <c r="L4748" t="s">
        <v>132562</v>
      </c>
      <c r="N4748" t="s">
        <v>208</v>
      </c>
      <c r="O4748" t="s">
        <v>476</v>
      </c>
      <c r="P4748" t="s">
        <v>476</v>
      </c>
    </row>
    <row r="4749" spans="1:16">
      <c r="A4749" s="484" t="s">
        <v>136486</v>
      </c>
      <c r="B4749" s="485" t="s">
        <v>136474</v>
      </c>
      <c r="C4749" t="s">
        <v>136473</v>
      </c>
      <c r="D4749" t="s">
        <v>136485</v>
      </c>
      <c r="E4749" t="str">
        <f t="shared" si="74"/>
        <v>562415 - IPSO BORDEAUX</v>
      </c>
      <c r="F4749" t="s">
        <v>1487</v>
      </c>
      <c r="G4749" t="s">
        <v>136484</v>
      </c>
      <c r="I4749" t="s">
        <v>749</v>
      </c>
      <c r="J4749" t="s">
        <v>136483</v>
      </c>
      <c r="K4749" t="s">
        <v>208</v>
      </c>
      <c r="L4749" t="s">
        <v>136482</v>
      </c>
      <c r="N4749" t="s">
        <v>208</v>
      </c>
      <c r="O4749" t="s">
        <v>476</v>
      </c>
      <c r="P4749" t="s">
        <v>476</v>
      </c>
    </row>
    <row r="4750" spans="1:16">
      <c r="A4750" s="484" t="s">
        <v>136481</v>
      </c>
      <c r="B4750" s="485" t="s">
        <v>136474</v>
      </c>
      <c r="C4750" t="s">
        <v>136473</v>
      </c>
      <c r="D4750" t="s">
        <v>136480</v>
      </c>
      <c r="E4750" t="str">
        <f t="shared" si="74"/>
        <v>593151 - IPSO LYON</v>
      </c>
      <c r="F4750" t="s">
        <v>1077</v>
      </c>
      <c r="G4750" t="s">
        <v>136479</v>
      </c>
      <c r="H4750" t="s">
        <v>136478</v>
      </c>
      <c r="I4750" t="s">
        <v>802</v>
      </c>
      <c r="J4750" t="s">
        <v>136477</v>
      </c>
      <c r="K4750" t="s">
        <v>208</v>
      </c>
      <c r="L4750" t="s">
        <v>136476</v>
      </c>
      <c r="N4750" t="s">
        <v>208</v>
      </c>
      <c r="O4750" t="s">
        <v>476</v>
      </c>
      <c r="P4750" t="s">
        <v>476</v>
      </c>
    </row>
    <row r="4751" spans="1:16">
      <c r="A4751" s="484" t="s">
        <v>136491</v>
      </c>
      <c r="B4751" s="485" t="s">
        <v>136474</v>
      </c>
      <c r="C4751" t="s">
        <v>136473</v>
      </c>
      <c r="D4751" t="s">
        <v>136490</v>
      </c>
      <c r="E4751" t="str">
        <f t="shared" si="74"/>
        <v>621407 - IPSO AIX EN PROVENCE</v>
      </c>
      <c r="F4751" t="s">
        <v>19307</v>
      </c>
      <c r="G4751" t="s">
        <v>136489</v>
      </c>
      <c r="H4751" t="s">
        <v>136488</v>
      </c>
      <c r="I4751" t="s">
        <v>596</v>
      </c>
      <c r="K4751" t="s">
        <v>208</v>
      </c>
      <c r="L4751" t="s">
        <v>136487</v>
      </c>
      <c r="N4751" t="s">
        <v>208</v>
      </c>
      <c r="O4751" t="s">
        <v>476</v>
      </c>
      <c r="P4751" t="s">
        <v>476</v>
      </c>
    </row>
    <row r="4752" spans="1:16">
      <c r="A4752" s="484" t="s">
        <v>136475</v>
      </c>
      <c r="B4752" s="485" t="s">
        <v>136474</v>
      </c>
      <c r="C4752" t="s">
        <v>136473</v>
      </c>
      <c r="D4752" t="s">
        <v>136472</v>
      </c>
      <c r="E4752" t="str">
        <f t="shared" si="74"/>
        <v>478740 - IPSO MONTROUGE</v>
      </c>
      <c r="F4752" t="s">
        <v>7556</v>
      </c>
      <c r="G4752" t="s">
        <v>136471</v>
      </c>
      <c r="I4752" t="s">
        <v>4760</v>
      </c>
      <c r="J4752" t="s">
        <v>136470</v>
      </c>
      <c r="K4752" t="s">
        <v>208</v>
      </c>
      <c r="L4752" t="s">
        <v>136469</v>
      </c>
      <c r="N4752" t="s">
        <v>208</v>
      </c>
      <c r="O4752" t="s">
        <v>476</v>
      </c>
      <c r="P4752" t="s">
        <v>476</v>
      </c>
    </row>
    <row r="4753" spans="1:16">
      <c r="A4753" s="484" t="s">
        <v>80410</v>
      </c>
      <c r="B4753" s="485" t="s">
        <v>80409</v>
      </c>
      <c r="C4753" t="s">
        <v>80408</v>
      </c>
      <c r="D4753" t="s">
        <v>80408</v>
      </c>
      <c r="E4753" t="str">
        <f t="shared" si="74"/>
        <v>220530 - ELSETE</v>
      </c>
      <c r="F4753" t="s">
        <v>8706</v>
      </c>
      <c r="G4753" t="s">
        <v>80407</v>
      </c>
      <c r="I4753" t="s">
        <v>5512</v>
      </c>
      <c r="J4753" t="s">
        <v>80406</v>
      </c>
      <c r="K4753" t="s">
        <v>208</v>
      </c>
      <c r="L4753" t="s">
        <v>80405</v>
      </c>
      <c r="N4753" t="s">
        <v>208</v>
      </c>
      <c r="O4753" t="s">
        <v>476</v>
      </c>
      <c r="P4753" t="s">
        <v>476</v>
      </c>
    </row>
    <row r="4754" spans="1:16">
      <c r="A4754" s="484" t="s">
        <v>87558</v>
      </c>
      <c r="B4754" s="485" t="s">
        <v>87557</v>
      </c>
      <c r="C4754" t="s">
        <v>87556</v>
      </c>
      <c r="D4754" t="s">
        <v>87555</v>
      </c>
      <c r="E4754" t="str">
        <f t="shared" si="74"/>
        <v>555472 - DEFI INFORMATIQUE MAXEVILLE</v>
      </c>
      <c r="F4754" t="s">
        <v>85375</v>
      </c>
      <c r="G4754" t="s">
        <v>87554</v>
      </c>
      <c r="I4754" t="s">
        <v>87553</v>
      </c>
      <c r="J4754" t="s">
        <v>87552</v>
      </c>
      <c r="K4754" t="s">
        <v>208</v>
      </c>
      <c r="L4754" t="s">
        <v>87551</v>
      </c>
      <c r="N4754" t="s">
        <v>208</v>
      </c>
      <c r="O4754" t="s">
        <v>476</v>
      </c>
      <c r="P4754" t="s">
        <v>476</v>
      </c>
    </row>
    <row r="4755" spans="1:16">
      <c r="A4755" s="484" t="s">
        <v>100463</v>
      </c>
      <c r="B4755" s="485" t="s">
        <v>100462</v>
      </c>
      <c r="C4755" t="s">
        <v>100461</v>
      </c>
      <c r="D4755" t="s">
        <v>100460</v>
      </c>
      <c r="E4755" t="str">
        <f t="shared" si="74"/>
        <v>21544 - CIFRES</v>
      </c>
      <c r="F4755" t="s">
        <v>1554</v>
      </c>
      <c r="G4755" t="s">
        <v>100459</v>
      </c>
      <c r="I4755" t="s">
        <v>603</v>
      </c>
      <c r="J4755" t="s">
        <v>100458</v>
      </c>
      <c r="K4755" t="s">
        <v>100457</v>
      </c>
      <c r="L4755" t="s">
        <v>100456</v>
      </c>
      <c r="N4755" t="s">
        <v>208</v>
      </c>
      <c r="O4755" t="s">
        <v>476</v>
      </c>
      <c r="P4755" t="s">
        <v>96165</v>
      </c>
    </row>
    <row r="4756" spans="1:16">
      <c r="A4756" s="484" t="s">
        <v>132494</v>
      </c>
      <c r="B4756" s="485" t="s">
        <v>132493</v>
      </c>
      <c r="C4756" t="s">
        <v>132492</v>
      </c>
      <c r="D4756" t="s">
        <v>132491</v>
      </c>
      <c r="E4756" t="str">
        <f t="shared" si="74"/>
        <v>658649 - ALP</v>
      </c>
      <c r="F4756" t="s">
        <v>9404</v>
      </c>
      <c r="G4756" t="s">
        <v>132490</v>
      </c>
      <c r="I4756" t="s">
        <v>30860</v>
      </c>
      <c r="K4756" t="s">
        <v>208</v>
      </c>
      <c r="L4756" t="s">
        <v>132489</v>
      </c>
      <c r="N4756" t="s">
        <v>208</v>
      </c>
      <c r="O4756" t="s">
        <v>476</v>
      </c>
      <c r="P4756" t="s">
        <v>476</v>
      </c>
    </row>
    <row r="4757" spans="1:16">
      <c r="A4757" s="484" t="s">
        <v>26783</v>
      </c>
      <c r="B4757" s="485" t="s">
        <v>26782</v>
      </c>
      <c r="C4757" t="s">
        <v>26781</v>
      </c>
      <c r="D4757" t="s">
        <v>26780</v>
      </c>
      <c r="E4757" t="str">
        <f t="shared" si="74"/>
        <v>594842 - P R EDITIONS COURBEVOIE</v>
      </c>
      <c r="F4757" t="s">
        <v>20858</v>
      </c>
      <c r="G4757" t="s">
        <v>26779</v>
      </c>
      <c r="I4757" t="s">
        <v>569</v>
      </c>
      <c r="K4757" t="s">
        <v>208</v>
      </c>
      <c r="L4757" t="s">
        <v>26778</v>
      </c>
      <c r="N4757" t="s">
        <v>208</v>
      </c>
      <c r="O4757" t="s">
        <v>476</v>
      </c>
      <c r="P4757" t="s">
        <v>476</v>
      </c>
    </row>
    <row r="4758" spans="1:16">
      <c r="A4758" s="484" t="s">
        <v>44125</v>
      </c>
      <c r="B4758" s="485" t="s">
        <v>44124</v>
      </c>
      <c r="C4758" t="s">
        <v>44123</v>
      </c>
      <c r="D4758" t="s">
        <v>44123</v>
      </c>
      <c r="E4758" t="str">
        <f t="shared" si="74"/>
        <v>261774 - LEGRAND SNC</v>
      </c>
      <c r="F4758" t="s">
        <v>22749</v>
      </c>
      <c r="G4758" t="s">
        <v>44122</v>
      </c>
      <c r="I4758" t="s">
        <v>795</v>
      </c>
      <c r="J4758" t="s">
        <v>44121</v>
      </c>
      <c r="K4758" t="s">
        <v>208</v>
      </c>
      <c r="L4758" t="s">
        <v>44120</v>
      </c>
      <c r="N4758" t="s">
        <v>208</v>
      </c>
      <c r="O4758" t="s">
        <v>476</v>
      </c>
      <c r="P4758" t="s">
        <v>476</v>
      </c>
    </row>
    <row r="4759" spans="1:16">
      <c r="A4759" s="484" t="s">
        <v>50706</v>
      </c>
      <c r="B4759" s="485" t="s">
        <v>50705</v>
      </c>
      <c r="C4759" t="s">
        <v>50704</v>
      </c>
      <c r="D4759" t="s">
        <v>50703</v>
      </c>
      <c r="E4759" t="str">
        <f t="shared" si="74"/>
        <v>358691 - INTEROP SANTE</v>
      </c>
      <c r="F4759" t="s">
        <v>1037</v>
      </c>
      <c r="G4759" t="s">
        <v>50702</v>
      </c>
      <c r="I4759" t="s">
        <v>626</v>
      </c>
      <c r="K4759" t="s">
        <v>208</v>
      </c>
      <c r="L4759" t="s">
        <v>50701</v>
      </c>
      <c r="N4759" t="s">
        <v>208</v>
      </c>
      <c r="O4759" t="s">
        <v>476</v>
      </c>
      <c r="P4759" t="s">
        <v>476</v>
      </c>
    </row>
    <row r="4760" spans="1:16">
      <c r="A4760" s="484" t="s">
        <v>62416</v>
      </c>
      <c r="B4760" s="485" t="s">
        <v>62415</v>
      </c>
      <c r="C4760" t="s">
        <v>62414</v>
      </c>
      <c r="D4760" t="s">
        <v>62413</v>
      </c>
      <c r="E4760" t="str">
        <f t="shared" si="74"/>
        <v>219034 - HANDI'CHIENS KUNHEIM</v>
      </c>
      <c r="F4760" t="s">
        <v>3332</v>
      </c>
      <c r="G4760" t="s">
        <v>62412</v>
      </c>
      <c r="H4760" t="s">
        <v>62411</v>
      </c>
      <c r="I4760" t="s">
        <v>62410</v>
      </c>
      <c r="J4760" t="s">
        <v>62409</v>
      </c>
      <c r="K4760" t="s">
        <v>208</v>
      </c>
      <c r="L4760" t="s">
        <v>62408</v>
      </c>
      <c r="N4760" t="s">
        <v>208</v>
      </c>
      <c r="O4760" t="s">
        <v>476</v>
      </c>
      <c r="P4760" t="s">
        <v>62407</v>
      </c>
    </row>
    <row r="4761" spans="1:16">
      <c r="A4761" s="484" t="s">
        <v>56130</v>
      </c>
      <c r="B4761" s="485" t="s">
        <v>56129</v>
      </c>
      <c r="C4761" t="s">
        <v>56128</v>
      </c>
      <c r="D4761" t="s">
        <v>56127</v>
      </c>
      <c r="E4761" t="str">
        <f t="shared" si="74"/>
        <v>120534 - IGL</v>
      </c>
      <c r="F4761" t="s">
        <v>6072</v>
      </c>
      <c r="G4761" t="s">
        <v>56126</v>
      </c>
      <c r="I4761" t="s">
        <v>795</v>
      </c>
      <c r="J4761" t="s">
        <v>56125</v>
      </c>
      <c r="K4761" t="s">
        <v>56124</v>
      </c>
      <c r="L4761" t="s">
        <v>56123</v>
      </c>
      <c r="N4761" t="s">
        <v>208</v>
      </c>
      <c r="O4761" t="s">
        <v>476</v>
      </c>
      <c r="P4761" t="s">
        <v>476</v>
      </c>
    </row>
    <row r="4762" spans="1:16">
      <c r="A4762" s="484" t="s">
        <v>28684</v>
      </c>
      <c r="B4762" s="485" t="s">
        <v>28683</v>
      </c>
      <c r="C4762" t="s">
        <v>28682</v>
      </c>
      <c r="D4762" t="s">
        <v>28682</v>
      </c>
      <c r="E4762" t="str">
        <f t="shared" si="74"/>
        <v>675283 - PERI G</v>
      </c>
      <c r="F4762" t="s">
        <v>8653</v>
      </c>
      <c r="G4762" t="s">
        <v>28681</v>
      </c>
      <c r="H4762" t="s">
        <v>28680</v>
      </c>
      <c r="I4762" t="s">
        <v>14188</v>
      </c>
      <c r="J4762" t="s">
        <v>28679</v>
      </c>
      <c r="K4762" t="s">
        <v>208</v>
      </c>
      <c r="L4762" t="s">
        <v>28678</v>
      </c>
      <c r="N4762" t="s">
        <v>208</v>
      </c>
      <c r="O4762" t="s">
        <v>476</v>
      </c>
      <c r="P4762" t="s">
        <v>476</v>
      </c>
    </row>
    <row r="4763" spans="1:16">
      <c r="A4763" s="484" t="s">
        <v>7805</v>
      </c>
      <c r="B4763" s="485" t="s">
        <v>7804</v>
      </c>
      <c r="C4763" t="s">
        <v>7803</v>
      </c>
      <c r="D4763" t="s">
        <v>7802</v>
      </c>
      <c r="E4763" t="str">
        <f t="shared" si="74"/>
        <v>180968 - UDSP 84</v>
      </c>
      <c r="F4763" t="s">
        <v>2138</v>
      </c>
      <c r="G4763" t="s">
        <v>7801</v>
      </c>
      <c r="I4763" t="s">
        <v>4549</v>
      </c>
      <c r="J4763" t="s">
        <v>7800</v>
      </c>
      <c r="K4763" t="s">
        <v>208</v>
      </c>
      <c r="L4763" t="s">
        <v>7799</v>
      </c>
      <c r="N4763" t="s">
        <v>208</v>
      </c>
      <c r="O4763" t="s">
        <v>476</v>
      </c>
      <c r="P4763" t="s">
        <v>476</v>
      </c>
    </row>
    <row r="4764" spans="1:16">
      <c r="A4764" s="484" t="s">
        <v>86493</v>
      </c>
      <c r="B4764" s="485" t="s">
        <v>86492</v>
      </c>
      <c r="C4764" t="s">
        <v>86491</v>
      </c>
      <c r="D4764" t="s">
        <v>86490</v>
      </c>
      <c r="E4764" t="str">
        <f t="shared" si="74"/>
        <v>521139 - DORANCO ESPACE MULTIMEDIA PARIS 20EME</v>
      </c>
      <c r="F4764" t="s">
        <v>4508</v>
      </c>
      <c r="G4764" t="s">
        <v>86489</v>
      </c>
      <c r="I4764" t="s">
        <v>10087</v>
      </c>
      <c r="J4764" t="s">
        <v>86488</v>
      </c>
      <c r="K4764" t="s">
        <v>208</v>
      </c>
      <c r="L4764" t="s">
        <v>86487</v>
      </c>
      <c r="N4764" t="s">
        <v>207</v>
      </c>
      <c r="O4764" t="s">
        <v>476</v>
      </c>
      <c r="P4764" t="s">
        <v>476</v>
      </c>
    </row>
    <row r="4765" spans="1:16">
      <c r="A4765" s="484" t="s">
        <v>110532</v>
      </c>
      <c r="B4765" s="485" t="s">
        <v>110531</v>
      </c>
      <c r="C4765" t="s">
        <v>110530</v>
      </c>
      <c r="D4765" t="s">
        <v>110529</v>
      </c>
      <c r="E4765" t="str">
        <f t="shared" si="74"/>
        <v>354922 - CAMPUS PRO LILLE</v>
      </c>
      <c r="F4765" t="s">
        <v>1848</v>
      </c>
      <c r="G4765" t="s">
        <v>110528</v>
      </c>
      <c r="I4765" t="s">
        <v>19110</v>
      </c>
      <c r="J4765" t="s">
        <v>110527</v>
      </c>
      <c r="K4765" t="s">
        <v>208</v>
      </c>
      <c r="L4765" t="s">
        <v>110526</v>
      </c>
      <c r="N4765" t="s">
        <v>207</v>
      </c>
      <c r="O4765" t="s">
        <v>476</v>
      </c>
      <c r="P4765" t="s">
        <v>476</v>
      </c>
    </row>
    <row r="4766" spans="1:16">
      <c r="A4766" s="484" t="s">
        <v>82685</v>
      </c>
      <c r="B4766" s="485" t="s">
        <v>82684</v>
      </c>
      <c r="C4766" t="s">
        <v>82683</v>
      </c>
      <c r="D4766" t="s">
        <v>82682</v>
      </c>
      <c r="E4766" t="str">
        <f t="shared" si="74"/>
        <v>477369 - ECORIS</v>
      </c>
      <c r="F4766" t="s">
        <v>8302</v>
      </c>
      <c r="G4766" t="s">
        <v>82681</v>
      </c>
      <c r="H4766" t="s">
        <v>82680</v>
      </c>
      <c r="I4766" t="s">
        <v>8115</v>
      </c>
      <c r="J4766" t="s">
        <v>82679</v>
      </c>
      <c r="K4766" t="s">
        <v>208</v>
      </c>
      <c r="L4766" t="s">
        <v>82678</v>
      </c>
      <c r="N4766" t="s">
        <v>207</v>
      </c>
      <c r="O4766" t="s">
        <v>476</v>
      </c>
      <c r="P4766" t="s">
        <v>476</v>
      </c>
    </row>
    <row r="4767" spans="1:16">
      <c r="A4767" s="484" t="s">
        <v>46564</v>
      </c>
      <c r="C4767" t="s">
        <v>46563</v>
      </c>
      <c r="D4767" t="s">
        <v>46562</v>
      </c>
      <c r="E4767" t="str">
        <f t="shared" si="74"/>
        <v>542829 - LABOPHARE</v>
      </c>
      <c r="F4767" t="s">
        <v>46561</v>
      </c>
      <c r="G4767" t="s">
        <v>46560</v>
      </c>
      <c r="I4767" t="s">
        <v>1466</v>
      </c>
      <c r="J4767" t="s">
        <v>46559</v>
      </c>
      <c r="K4767" t="s">
        <v>46558</v>
      </c>
      <c r="L4767" t="s">
        <v>46557</v>
      </c>
      <c r="N4767" t="s">
        <v>208</v>
      </c>
      <c r="O4767" t="s">
        <v>476</v>
      </c>
      <c r="P4767" t="s">
        <v>476</v>
      </c>
    </row>
    <row r="4768" spans="1:16">
      <c r="A4768" s="484" t="s">
        <v>128865</v>
      </c>
      <c r="B4768" s="485" t="s">
        <v>128864</v>
      </c>
      <c r="C4768" t="s">
        <v>128863</v>
      </c>
      <c r="D4768" t="s">
        <v>128862</v>
      </c>
      <c r="E4768" t="str">
        <f t="shared" si="74"/>
        <v>588295 - AT</v>
      </c>
      <c r="F4768" t="s">
        <v>8202</v>
      </c>
      <c r="G4768" t="s">
        <v>128861</v>
      </c>
      <c r="I4768" t="s">
        <v>802</v>
      </c>
      <c r="J4768" t="s">
        <v>128860</v>
      </c>
      <c r="K4768" t="s">
        <v>208</v>
      </c>
      <c r="L4768" t="s">
        <v>128859</v>
      </c>
      <c r="N4768" t="s">
        <v>208</v>
      </c>
      <c r="O4768" t="s">
        <v>476</v>
      </c>
      <c r="P4768" t="s">
        <v>476</v>
      </c>
    </row>
    <row r="4769" spans="1:16">
      <c r="A4769" s="484" t="s">
        <v>29391</v>
      </c>
      <c r="B4769" s="485" t="s">
        <v>29390</v>
      </c>
      <c r="C4769" t="s">
        <v>29389</v>
      </c>
      <c r="D4769" t="s">
        <v>29388</v>
      </c>
      <c r="E4769" t="str">
        <f t="shared" si="74"/>
        <v>514482 - PASCAL CRESSON  FCP</v>
      </c>
      <c r="F4769" t="s">
        <v>29387</v>
      </c>
      <c r="G4769" t="s">
        <v>29386</v>
      </c>
      <c r="I4769" t="s">
        <v>749</v>
      </c>
      <c r="J4769" t="s">
        <v>29385</v>
      </c>
      <c r="K4769" t="s">
        <v>208</v>
      </c>
      <c r="L4769" t="s">
        <v>29384</v>
      </c>
      <c r="N4769" t="s">
        <v>208</v>
      </c>
      <c r="O4769" t="s">
        <v>476</v>
      </c>
      <c r="P4769" t="s">
        <v>476</v>
      </c>
    </row>
    <row r="4770" spans="1:16">
      <c r="A4770" s="484" t="s">
        <v>100559</v>
      </c>
      <c r="B4770" s="485" t="s">
        <v>100558</v>
      </c>
      <c r="C4770" t="s">
        <v>100550</v>
      </c>
      <c r="D4770" t="s">
        <v>100557</v>
      </c>
      <c r="E4770" t="str">
        <f t="shared" si="74"/>
        <v>480472 - CIBC HAUTE LOIRE</v>
      </c>
      <c r="F4770" t="s">
        <v>540</v>
      </c>
      <c r="G4770" t="s">
        <v>100556</v>
      </c>
      <c r="H4770" t="s">
        <v>100555</v>
      </c>
      <c r="I4770" t="s">
        <v>7958</v>
      </c>
      <c r="J4770" t="s">
        <v>100554</v>
      </c>
      <c r="K4770" t="s">
        <v>208</v>
      </c>
      <c r="L4770" t="s">
        <v>100553</v>
      </c>
      <c r="N4770" t="s">
        <v>208</v>
      </c>
      <c r="O4770" t="s">
        <v>476</v>
      </c>
      <c r="P4770" t="s">
        <v>476</v>
      </c>
    </row>
    <row r="4771" spans="1:16">
      <c r="A4771" s="484" t="s">
        <v>64667</v>
      </c>
      <c r="B4771" s="485" t="s">
        <v>64666</v>
      </c>
      <c r="C4771" t="s">
        <v>64665</v>
      </c>
      <c r="D4771" t="s">
        <v>64665</v>
      </c>
      <c r="E4771" t="str">
        <f t="shared" si="74"/>
        <v>329496 - GRIM EDIF</v>
      </c>
      <c r="F4771" t="s">
        <v>1513</v>
      </c>
      <c r="G4771" t="s">
        <v>64664</v>
      </c>
      <c r="I4771" t="s">
        <v>3329</v>
      </c>
      <c r="J4771" t="s">
        <v>64663</v>
      </c>
      <c r="K4771" t="s">
        <v>208</v>
      </c>
      <c r="L4771" t="s">
        <v>64662</v>
      </c>
      <c r="N4771" t="s">
        <v>208</v>
      </c>
      <c r="O4771" t="s">
        <v>476</v>
      </c>
      <c r="P4771" t="s">
        <v>476</v>
      </c>
    </row>
    <row r="4772" spans="1:16">
      <c r="A4772" s="484" t="s">
        <v>108699</v>
      </c>
      <c r="B4772" s="485" t="s">
        <v>108698</v>
      </c>
      <c r="C4772" t="s">
        <v>108697</v>
      </c>
      <c r="D4772" t="s">
        <v>108696</v>
      </c>
      <c r="E4772" t="str">
        <f t="shared" si="74"/>
        <v>478374 - CENTAURE PROVENCE MEDITERRANEE</v>
      </c>
      <c r="F4772" t="s">
        <v>3619</v>
      </c>
      <c r="G4772" t="s">
        <v>108695</v>
      </c>
      <c r="H4772" t="s">
        <v>108694</v>
      </c>
      <c r="I4772" t="s">
        <v>596</v>
      </c>
      <c r="J4772" t="s">
        <v>108693</v>
      </c>
      <c r="K4772" t="s">
        <v>208</v>
      </c>
      <c r="L4772" t="s">
        <v>108692</v>
      </c>
      <c r="N4772" t="s">
        <v>208</v>
      </c>
      <c r="O4772" t="s">
        <v>476</v>
      </c>
      <c r="P4772" t="s">
        <v>476</v>
      </c>
    </row>
    <row r="4773" spans="1:16">
      <c r="A4773" s="484" t="s">
        <v>65716</v>
      </c>
      <c r="B4773" s="485" t="s">
        <v>65715</v>
      </c>
      <c r="C4773" t="s">
        <v>65714</v>
      </c>
      <c r="D4773" t="s">
        <v>65714</v>
      </c>
      <c r="E4773" t="str">
        <f t="shared" si="74"/>
        <v>565908 - GRAINE D'AQUITAINE</v>
      </c>
      <c r="F4773" t="s">
        <v>65713</v>
      </c>
      <c r="G4773" t="s">
        <v>65712</v>
      </c>
      <c r="I4773" t="s">
        <v>65711</v>
      </c>
      <c r="J4773" t="s">
        <v>65710</v>
      </c>
      <c r="K4773" t="s">
        <v>208</v>
      </c>
      <c r="L4773" t="s">
        <v>65709</v>
      </c>
      <c r="N4773" t="s">
        <v>208</v>
      </c>
      <c r="O4773" t="s">
        <v>476</v>
      </c>
      <c r="P4773" t="s">
        <v>476</v>
      </c>
    </row>
    <row r="4774" spans="1:16">
      <c r="A4774" s="484" t="s">
        <v>123794</v>
      </c>
      <c r="B4774" s="485" t="s">
        <v>123793</v>
      </c>
      <c r="C4774" t="s">
        <v>123792</v>
      </c>
      <c r="D4774" t="s">
        <v>123791</v>
      </c>
      <c r="E4774" t="str">
        <f t="shared" si="74"/>
        <v>172704 - ACNV</v>
      </c>
      <c r="F4774" t="s">
        <v>6686</v>
      </c>
      <c r="G4774" t="s">
        <v>123790</v>
      </c>
      <c r="I4774" t="s">
        <v>626</v>
      </c>
      <c r="K4774" t="s">
        <v>208</v>
      </c>
      <c r="L4774" t="s">
        <v>123789</v>
      </c>
      <c r="N4774" t="s">
        <v>208</v>
      </c>
      <c r="O4774" t="s">
        <v>476</v>
      </c>
      <c r="P4774" t="s">
        <v>476</v>
      </c>
    </row>
    <row r="4775" spans="1:16">
      <c r="A4775" s="484" t="s">
        <v>116656</v>
      </c>
      <c r="B4775" s="485" t="s">
        <v>116655</v>
      </c>
      <c r="C4775" t="s">
        <v>116654</v>
      </c>
      <c r="D4775" t="s">
        <v>116653</v>
      </c>
      <c r="E4775" t="str">
        <f t="shared" si="74"/>
        <v>473169 - CENTRE DE FORMATION WANTZ CERNAY</v>
      </c>
      <c r="F4775" t="s">
        <v>8706</v>
      </c>
      <c r="G4775" t="s">
        <v>116652</v>
      </c>
      <c r="I4775" t="s">
        <v>116651</v>
      </c>
      <c r="J4775" t="s">
        <v>116650</v>
      </c>
      <c r="K4775" t="s">
        <v>208</v>
      </c>
      <c r="L4775" t="s">
        <v>116649</v>
      </c>
      <c r="N4775" t="s">
        <v>208</v>
      </c>
      <c r="O4775" t="s">
        <v>476</v>
      </c>
      <c r="P4775" t="s">
        <v>476</v>
      </c>
    </row>
    <row r="4776" spans="1:16">
      <c r="A4776" s="484" t="s">
        <v>82814</v>
      </c>
      <c r="B4776" s="485" t="s">
        <v>82813</v>
      </c>
      <c r="C4776" t="s">
        <v>82812</v>
      </c>
      <c r="D4776" t="s">
        <v>82811</v>
      </c>
      <c r="E4776" t="str">
        <f t="shared" si="74"/>
        <v>514421 - ESPAS</v>
      </c>
      <c r="F4776" t="s">
        <v>1710</v>
      </c>
      <c r="G4776" t="s">
        <v>57080</v>
      </c>
      <c r="H4776" t="s">
        <v>82810</v>
      </c>
      <c r="I4776" t="s">
        <v>1814</v>
      </c>
      <c r="J4776" t="s">
        <v>82809</v>
      </c>
      <c r="K4776" t="s">
        <v>208</v>
      </c>
      <c r="L4776" t="s">
        <v>82808</v>
      </c>
      <c r="N4776" t="s">
        <v>208</v>
      </c>
      <c r="O4776" t="s">
        <v>476</v>
      </c>
      <c r="P4776" t="s">
        <v>476</v>
      </c>
    </row>
    <row r="4777" spans="1:16">
      <c r="A4777" s="484" t="s">
        <v>92867</v>
      </c>
      <c r="B4777" s="485" t="s">
        <v>92860</v>
      </c>
      <c r="C4777" t="s">
        <v>92866</v>
      </c>
      <c r="D4777" t="s">
        <v>92865</v>
      </c>
      <c r="E4777" t="str">
        <f t="shared" si="74"/>
        <v>664649 - COMPETENCES PRO PUTEAUX</v>
      </c>
      <c r="F4777" t="s">
        <v>47074</v>
      </c>
      <c r="G4777" t="s">
        <v>92864</v>
      </c>
      <c r="H4777" t="s">
        <v>92863</v>
      </c>
      <c r="I4777" t="s">
        <v>1042</v>
      </c>
      <c r="K4777" t="s">
        <v>208</v>
      </c>
      <c r="L4777" t="s">
        <v>92862</v>
      </c>
      <c r="N4777" t="s">
        <v>207</v>
      </c>
      <c r="O4777" t="s">
        <v>476</v>
      </c>
      <c r="P4777" t="s">
        <v>476</v>
      </c>
    </row>
    <row r="4778" spans="1:16">
      <c r="A4778" s="484" t="s">
        <v>92861</v>
      </c>
      <c r="B4778" s="485" t="s">
        <v>92860</v>
      </c>
      <c r="C4778" t="s">
        <v>92859</v>
      </c>
      <c r="D4778" t="s">
        <v>92858</v>
      </c>
      <c r="E4778" t="str">
        <f t="shared" si="74"/>
        <v>630093 - COMPETENCES PRO LYON</v>
      </c>
      <c r="F4778" t="s">
        <v>22388</v>
      </c>
      <c r="G4778" t="s">
        <v>92857</v>
      </c>
      <c r="I4778" t="s">
        <v>802</v>
      </c>
      <c r="J4778" t="s">
        <v>92856</v>
      </c>
      <c r="K4778" t="s">
        <v>208</v>
      </c>
      <c r="L4778" t="s">
        <v>92855</v>
      </c>
      <c r="N4778" t="s">
        <v>207</v>
      </c>
      <c r="O4778" t="s">
        <v>476</v>
      </c>
      <c r="P4778" t="s">
        <v>476</v>
      </c>
    </row>
    <row r="4779" spans="1:16">
      <c r="A4779" s="484" t="s">
        <v>116220</v>
      </c>
      <c r="B4779" s="485" t="s">
        <v>116219</v>
      </c>
      <c r="C4779" t="s">
        <v>116218</v>
      </c>
      <c r="D4779" t="s">
        <v>116217</v>
      </c>
      <c r="E4779" t="str">
        <f t="shared" si="74"/>
        <v>489323 - AUTO MOTO COLLOT ENNERY</v>
      </c>
      <c r="F4779" t="s">
        <v>39188</v>
      </c>
      <c r="G4779" t="s">
        <v>116216</v>
      </c>
      <c r="I4779" t="s">
        <v>116215</v>
      </c>
      <c r="J4779" t="s">
        <v>116214</v>
      </c>
      <c r="K4779" t="s">
        <v>208</v>
      </c>
      <c r="L4779" t="s">
        <v>116213</v>
      </c>
      <c r="N4779" t="s">
        <v>208</v>
      </c>
      <c r="O4779" t="s">
        <v>476</v>
      </c>
      <c r="P4779" t="s">
        <v>476</v>
      </c>
    </row>
    <row r="4780" spans="1:16">
      <c r="A4780" s="484" t="s">
        <v>46411</v>
      </c>
      <c r="B4780" s="485" t="s">
        <v>46410</v>
      </c>
      <c r="C4780" t="s">
        <v>46409</v>
      </c>
      <c r="D4780" t="s">
        <v>46408</v>
      </c>
      <c r="E4780" t="str">
        <f t="shared" si="74"/>
        <v>181882 - LTSA</v>
      </c>
      <c r="F4780" t="s">
        <v>7596</v>
      </c>
      <c r="G4780" t="s">
        <v>46407</v>
      </c>
      <c r="H4780" t="s">
        <v>46406</v>
      </c>
      <c r="I4780" t="s">
        <v>7594</v>
      </c>
      <c r="J4780" t="s">
        <v>46405</v>
      </c>
      <c r="K4780" t="s">
        <v>208</v>
      </c>
      <c r="L4780" t="s">
        <v>46404</v>
      </c>
      <c r="N4780" t="s">
        <v>208</v>
      </c>
      <c r="O4780" t="s">
        <v>476</v>
      </c>
      <c r="P4780" t="s">
        <v>476</v>
      </c>
    </row>
    <row r="4781" spans="1:16">
      <c r="A4781" s="484" t="s">
        <v>105718</v>
      </c>
      <c r="B4781" s="485" t="s">
        <v>105717</v>
      </c>
      <c r="C4781" t="s">
        <v>105716</v>
      </c>
      <c r="D4781" t="s">
        <v>105715</v>
      </c>
      <c r="E4781" t="str">
        <f t="shared" si="74"/>
        <v>656860 - CIDF BELFORT</v>
      </c>
      <c r="F4781" t="s">
        <v>2155</v>
      </c>
      <c r="G4781" t="s">
        <v>105714</v>
      </c>
      <c r="I4781" t="s">
        <v>3271</v>
      </c>
      <c r="J4781" t="s">
        <v>105713</v>
      </c>
      <c r="K4781" t="s">
        <v>208</v>
      </c>
      <c r="L4781" t="s">
        <v>105712</v>
      </c>
      <c r="N4781" t="s">
        <v>208</v>
      </c>
      <c r="O4781" t="s">
        <v>476</v>
      </c>
      <c r="P4781" t="s">
        <v>476</v>
      </c>
    </row>
    <row r="4782" spans="1:16">
      <c r="A4782" s="484" t="s">
        <v>20604</v>
      </c>
      <c r="B4782" s="485" t="s">
        <v>20603</v>
      </c>
      <c r="C4782" t="s">
        <v>20602</v>
      </c>
      <c r="D4782" t="s">
        <v>20602</v>
      </c>
      <c r="E4782" t="str">
        <f t="shared" si="74"/>
        <v>267478 - SAITEC</v>
      </c>
      <c r="F4782" t="s">
        <v>2919</v>
      </c>
      <c r="G4782" t="s">
        <v>20601</v>
      </c>
      <c r="I4782" t="s">
        <v>20600</v>
      </c>
      <c r="J4782" t="s">
        <v>20599</v>
      </c>
      <c r="K4782" t="s">
        <v>208</v>
      </c>
      <c r="L4782" t="s">
        <v>20598</v>
      </c>
      <c r="N4782" t="s">
        <v>208</v>
      </c>
      <c r="O4782" t="s">
        <v>476</v>
      </c>
      <c r="P4782" t="s">
        <v>476</v>
      </c>
    </row>
    <row r="4783" spans="1:16">
      <c r="A4783" s="484" t="s">
        <v>100537</v>
      </c>
      <c r="B4783" s="485" t="s">
        <v>100536</v>
      </c>
      <c r="C4783" t="s">
        <v>100535</v>
      </c>
      <c r="D4783" t="s">
        <v>100534</v>
      </c>
      <c r="E4783" t="str">
        <f t="shared" si="74"/>
        <v>305315 - CIBC BOURGOGNE SUD CHALON SUR SAONE</v>
      </c>
      <c r="F4783" t="s">
        <v>2919</v>
      </c>
      <c r="G4783" t="s">
        <v>100533</v>
      </c>
      <c r="I4783" t="s">
        <v>7815</v>
      </c>
      <c r="J4783" t="s">
        <v>100532</v>
      </c>
      <c r="K4783" t="s">
        <v>208</v>
      </c>
      <c r="L4783" t="s">
        <v>100531</v>
      </c>
      <c r="N4783" t="s">
        <v>208</v>
      </c>
      <c r="O4783" t="s">
        <v>476</v>
      </c>
      <c r="P4783" t="s">
        <v>476</v>
      </c>
    </row>
    <row r="4784" spans="1:16">
      <c r="A4784" s="484" t="s">
        <v>24115</v>
      </c>
      <c r="B4784" s="485" t="s">
        <v>24114</v>
      </c>
      <c r="C4784" t="s">
        <v>24113</v>
      </c>
      <c r="D4784" t="s">
        <v>24113</v>
      </c>
      <c r="E4784" t="str">
        <f t="shared" si="74"/>
        <v>478568 - QUILOTOA</v>
      </c>
      <c r="F4784" t="s">
        <v>17920</v>
      </c>
      <c r="G4784" t="s">
        <v>24112</v>
      </c>
      <c r="I4784" t="s">
        <v>11554</v>
      </c>
      <c r="J4784" t="s">
        <v>24111</v>
      </c>
      <c r="K4784" t="s">
        <v>208</v>
      </c>
      <c r="L4784" t="s">
        <v>24110</v>
      </c>
      <c r="N4784" t="s">
        <v>208</v>
      </c>
      <c r="O4784" t="s">
        <v>476</v>
      </c>
      <c r="P4784" t="s">
        <v>476</v>
      </c>
    </row>
    <row r="4785" spans="1:16">
      <c r="A4785" s="484" t="s">
        <v>30958</v>
      </c>
      <c r="B4785" s="485" t="s">
        <v>30957</v>
      </c>
      <c r="C4785" t="s">
        <v>30956</v>
      </c>
      <c r="D4785" t="s">
        <v>30955</v>
      </c>
      <c r="E4785" t="str">
        <f t="shared" si="74"/>
        <v>618433 - OMNES</v>
      </c>
      <c r="F4785" t="s">
        <v>2724</v>
      </c>
      <c r="G4785" t="s">
        <v>30954</v>
      </c>
      <c r="I4785" t="s">
        <v>626</v>
      </c>
      <c r="J4785" t="s">
        <v>30953</v>
      </c>
      <c r="K4785" t="s">
        <v>208</v>
      </c>
      <c r="L4785" t="s">
        <v>30952</v>
      </c>
      <c r="N4785" t="s">
        <v>208</v>
      </c>
      <c r="O4785" t="s">
        <v>476</v>
      </c>
      <c r="P4785" t="s">
        <v>476</v>
      </c>
    </row>
    <row r="4786" spans="1:16">
      <c r="A4786" s="484" t="s">
        <v>114314</v>
      </c>
      <c r="B4786" s="485" t="s">
        <v>114313</v>
      </c>
      <c r="C4786" t="s">
        <v>114312</v>
      </c>
      <c r="D4786" t="s">
        <v>112474</v>
      </c>
      <c r="E4786" t="str">
        <f t="shared" si="74"/>
        <v>230339 - BF</v>
      </c>
      <c r="F4786" t="s">
        <v>16581</v>
      </c>
      <c r="G4786" t="s">
        <v>114311</v>
      </c>
      <c r="I4786" t="s">
        <v>2507</v>
      </c>
      <c r="J4786" t="s">
        <v>114310</v>
      </c>
      <c r="K4786" t="s">
        <v>208</v>
      </c>
      <c r="L4786" t="s">
        <v>114309</v>
      </c>
      <c r="N4786" t="s">
        <v>208</v>
      </c>
      <c r="O4786" t="s">
        <v>476</v>
      </c>
      <c r="P4786" t="s">
        <v>476</v>
      </c>
    </row>
    <row r="4787" spans="1:16">
      <c r="A4787" s="484" t="s">
        <v>93528</v>
      </c>
      <c r="B4787" s="485" t="s">
        <v>93527</v>
      </c>
      <c r="C4787" t="s">
        <v>93526</v>
      </c>
      <c r="D4787" t="s">
        <v>93525</v>
      </c>
      <c r="E4787" t="str">
        <f t="shared" si="74"/>
        <v>423300 - COREG EPGV GRAND EST TOMBLAINE</v>
      </c>
      <c r="F4787" t="s">
        <v>1513</v>
      </c>
      <c r="G4787" t="s">
        <v>93524</v>
      </c>
      <c r="H4787" t="s">
        <v>91754</v>
      </c>
      <c r="I4787" t="s">
        <v>26194</v>
      </c>
      <c r="J4787" t="s">
        <v>93523</v>
      </c>
      <c r="K4787" t="s">
        <v>208</v>
      </c>
      <c r="L4787" t="s">
        <v>93522</v>
      </c>
      <c r="N4787" t="s">
        <v>208</v>
      </c>
      <c r="O4787" t="s">
        <v>476</v>
      </c>
      <c r="P4787" t="s">
        <v>476</v>
      </c>
    </row>
    <row r="4788" spans="1:16">
      <c r="A4788" s="484" t="s">
        <v>25693</v>
      </c>
      <c r="B4788" s="485" t="s">
        <v>25692</v>
      </c>
      <c r="C4788" t="s">
        <v>25691</v>
      </c>
      <c r="D4788" t="s">
        <v>25691</v>
      </c>
      <c r="E4788" t="str">
        <f t="shared" si="74"/>
        <v>121514 - PROGRESS</v>
      </c>
      <c r="F4788" t="s">
        <v>1554</v>
      </c>
      <c r="G4788" t="s">
        <v>25690</v>
      </c>
      <c r="I4788" t="s">
        <v>603</v>
      </c>
      <c r="J4788" t="s">
        <v>25689</v>
      </c>
      <c r="K4788" t="s">
        <v>208</v>
      </c>
      <c r="L4788" t="s">
        <v>25688</v>
      </c>
      <c r="N4788" t="s">
        <v>208</v>
      </c>
      <c r="O4788" t="s">
        <v>476</v>
      </c>
      <c r="P4788" t="s">
        <v>476</v>
      </c>
    </row>
    <row r="4789" spans="1:16">
      <c r="A4789" s="484" t="s">
        <v>58001</v>
      </c>
      <c r="B4789" s="485" t="s">
        <v>58000</v>
      </c>
      <c r="C4789" t="s">
        <v>57999</v>
      </c>
      <c r="D4789" t="s">
        <v>57999</v>
      </c>
      <c r="E4789" t="str">
        <f t="shared" si="74"/>
        <v>211140 - INGENIORS</v>
      </c>
      <c r="F4789" t="s">
        <v>57998</v>
      </c>
      <c r="G4789" t="s">
        <v>57997</v>
      </c>
      <c r="I4789" t="s">
        <v>3733</v>
      </c>
      <c r="J4789" t="s">
        <v>57996</v>
      </c>
      <c r="K4789" t="s">
        <v>208</v>
      </c>
      <c r="L4789" t="s">
        <v>57995</v>
      </c>
      <c r="N4789" t="s">
        <v>208</v>
      </c>
      <c r="O4789" t="s">
        <v>476</v>
      </c>
      <c r="P4789" t="s">
        <v>476</v>
      </c>
    </row>
    <row r="4790" spans="1:16">
      <c r="A4790" s="484" t="s">
        <v>78119</v>
      </c>
      <c r="B4790" s="485" t="s">
        <v>78118</v>
      </c>
      <c r="C4790" t="s">
        <v>78117</v>
      </c>
      <c r="D4790" t="s">
        <v>78117</v>
      </c>
      <c r="E4790" t="str">
        <f t="shared" si="74"/>
        <v>179036 - ESPACE TECHNOLOGIE</v>
      </c>
      <c r="F4790" t="s">
        <v>8475</v>
      </c>
      <c r="G4790" t="s">
        <v>78116</v>
      </c>
      <c r="I4790" t="s">
        <v>21371</v>
      </c>
      <c r="J4790" t="s">
        <v>78115</v>
      </c>
      <c r="K4790" t="s">
        <v>208</v>
      </c>
      <c r="L4790" t="s">
        <v>78114</v>
      </c>
      <c r="N4790" t="s">
        <v>208</v>
      </c>
      <c r="O4790" t="s">
        <v>476</v>
      </c>
      <c r="P4790" t="s">
        <v>476</v>
      </c>
    </row>
    <row r="4791" spans="1:16">
      <c r="A4791" s="484" t="s">
        <v>71533</v>
      </c>
      <c r="B4791" s="485" t="s">
        <v>71532</v>
      </c>
      <c r="C4791" t="s">
        <v>71531</v>
      </c>
      <c r="D4791" t="s">
        <v>71530</v>
      </c>
      <c r="E4791" t="str">
        <f t="shared" si="74"/>
        <v>427251 - FLES CHINON</v>
      </c>
      <c r="F4791" t="s">
        <v>7936</v>
      </c>
      <c r="G4791" t="s">
        <v>71529</v>
      </c>
      <c r="I4791" t="s">
        <v>71528</v>
      </c>
      <c r="J4791" t="s">
        <v>71527</v>
      </c>
      <c r="K4791" t="s">
        <v>208</v>
      </c>
      <c r="L4791" t="s">
        <v>71526</v>
      </c>
      <c r="N4791" t="s">
        <v>208</v>
      </c>
      <c r="O4791" t="s">
        <v>476</v>
      </c>
      <c r="P4791" t="s">
        <v>476</v>
      </c>
    </row>
    <row r="4792" spans="1:16">
      <c r="A4792" s="484" t="s">
        <v>74665</v>
      </c>
      <c r="B4792" s="485" t="s">
        <v>74664</v>
      </c>
      <c r="C4792" t="s">
        <v>74663</v>
      </c>
      <c r="D4792" t="s">
        <v>74663</v>
      </c>
      <c r="E4792" t="str">
        <f t="shared" si="74"/>
        <v>564734 - EXER</v>
      </c>
      <c r="F4792" t="s">
        <v>8706</v>
      </c>
      <c r="G4792" t="s">
        <v>74662</v>
      </c>
      <c r="I4792" t="s">
        <v>55018</v>
      </c>
      <c r="J4792" t="s">
        <v>74661</v>
      </c>
      <c r="K4792" t="s">
        <v>208</v>
      </c>
      <c r="L4792" t="s">
        <v>74660</v>
      </c>
      <c r="N4792" t="s">
        <v>208</v>
      </c>
      <c r="O4792" t="s">
        <v>476</v>
      </c>
      <c r="P4792" t="s">
        <v>476</v>
      </c>
    </row>
    <row r="4793" spans="1:16">
      <c r="A4793" s="484" t="s">
        <v>61725</v>
      </c>
      <c r="B4793" s="485" t="s">
        <v>61724</v>
      </c>
      <c r="C4793" t="s">
        <v>61723</v>
      </c>
      <c r="D4793" t="s">
        <v>61723</v>
      </c>
      <c r="E4793" t="str">
        <f t="shared" si="74"/>
        <v>410287 - HENRY JEAN MICHEL</v>
      </c>
      <c r="F4793" t="s">
        <v>831</v>
      </c>
      <c r="G4793" t="s">
        <v>61722</v>
      </c>
      <c r="H4793" t="s">
        <v>61721</v>
      </c>
      <c r="I4793" t="s">
        <v>61720</v>
      </c>
      <c r="J4793" t="s">
        <v>61719</v>
      </c>
      <c r="K4793" t="s">
        <v>208</v>
      </c>
      <c r="L4793" t="s">
        <v>61718</v>
      </c>
      <c r="N4793" t="s">
        <v>208</v>
      </c>
      <c r="O4793" t="s">
        <v>476</v>
      </c>
      <c r="P4793" t="s">
        <v>476</v>
      </c>
    </row>
    <row r="4794" spans="1:16">
      <c r="A4794" s="484" t="s">
        <v>11703</v>
      </c>
      <c r="B4794" s="485" t="s">
        <v>11702</v>
      </c>
      <c r="C4794" t="s">
        <v>11701</v>
      </c>
      <c r="D4794" t="s">
        <v>11701</v>
      </c>
      <c r="E4794" t="str">
        <f t="shared" si="74"/>
        <v>610057 - SYNDICAT REGIONAL DES PODOLOGUES D'AQUITAINE</v>
      </c>
      <c r="F4794" t="s">
        <v>3834</v>
      </c>
      <c r="G4794" t="s">
        <v>11700</v>
      </c>
      <c r="I4794" t="s">
        <v>749</v>
      </c>
      <c r="J4794" t="s">
        <v>11699</v>
      </c>
      <c r="K4794" t="s">
        <v>208</v>
      </c>
      <c r="L4794" t="s">
        <v>11698</v>
      </c>
      <c r="N4794" t="s">
        <v>208</v>
      </c>
      <c r="O4794" t="s">
        <v>476</v>
      </c>
      <c r="P4794" t="s">
        <v>476</v>
      </c>
    </row>
    <row r="4795" spans="1:16">
      <c r="A4795" s="484" t="s">
        <v>122764</v>
      </c>
      <c r="B4795" s="485" t="s">
        <v>122763</v>
      </c>
      <c r="C4795" t="s">
        <v>122762</v>
      </c>
      <c r="D4795" t="s">
        <v>122761</v>
      </c>
      <c r="E4795" t="str">
        <f t="shared" si="74"/>
        <v>593503 - ACCEPP 33 47</v>
      </c>
      <c r="F4795" t="s">
        <v>7556</v>
      </c>
      <c r="G4795" t="s">
        <v>122760</v>
      </c>
      <c r="I4795" t="s">
        <v>11197</v>
      </c>
      <c r="J4795" t="s">
        <v>122759</v>
      </c>
      <c r="K4795" t="s">
        <v>208</v>
      </c>
      <c r="L4795" t="s">
        <v>122758</v>
      </c>
      <c r="N4795" t="s">
        <v>208</v>
      </c>
      <c r="O4795" t="s">
        <v>476</v>
      </c>
      <c r="P4795" t="s">
        <v>476</v>
      </c>
    </row>
    <row r="4796" spans="1:16">
      <c r="A4796" s="484" t="s">
        <v>14082</v>
      </c>
      <c r="B4796" s="485" t="s">
        <v>14081</v>
      </c>
      <c r="C4796" t="s">
        <v>14080</v>
      </c>
      <c r="D4796" t="s">
        <v>14079</v>
      </c>
      <c r="E4796" t="str">
        <f t="shared" si="74"/>
        <v>673158 - SOLIDARITE PYRENEES PERPIGNAN</v>
      </c>
      <c r="F4796" t="s">
        <v>3093</v>
      </c>
      <c r="G4796" t="s">
        <v>14078</v>
      </c>
      <c r="H4796" t="s">
        <v>14077</v>
      </c>
      <c r="I4796" t="s">
        <v>1906</v>
      </c>
      <c r="J4796" t="s">
        <v>14076</v>
      </c>
      <c r="K4796" t="s">
        <v>208</v>
      </c>
      <c r="L4796" t="s">
        <v>14075</v>
      </c>
      <c r="N4796" t="s">
        <v>208</v>
      </c>
      <c r="O4796" t="s">
        <v>476</v>
      </c>
      <c r="P4796" t="s">
        <v>476</v>
      </c>
    </row>
    <row r="4797" spans="1:16">
      <c r="A4797" s="484" t="s">
        <v>47457</v>
      </c>
      <c r="B4797" s="485" t="s">
        <v>47456</v>
      </c>
      <c r="C4797" t="s">
        <v>47455</v>
      </c>
      <c r="D4797" t="s">
        <v>47455</v>
      </c>
      <c r="E4797" t="str">
        <f t="shared" si="74"/>
        <v>609092 - LA CARROSSERIE MESNIER ATELIER THEATRE</v>
      </c>
      <c r="F4797" t="s">
        <v>1513</v>
      </c>
      <c r="G4797" t="s">
        <v>47454</v>
      </c>
      <c r="I4797" t="s">
        <v>12859</v>
      </c>
      <c r="J4797" t="s">
        <v>47453</v>
      </c>
      <c r="K4797" t="s">
        <v>208</v>
      </c>
      <c r="L4797" t="s">
        <v>47452</v>
      </c>
      <c r="N4797" t="s">
        <v>208</v>
      </c>
      <c r="O4797" t="s">
        <v>476</v>
      </c>
      <c r="P4797" t="s">
        <v>476</v>
      </c>
    </row>
    <row r="4798" spans="1:16">
      <c r="A4798" s="484" t="s">
        <v>40504</v>
      </c>
      <c r="B4798" s="485" t="s">
        <v>40503</v>
      </c>
      <c r="C4798" t="s">
        <v>40502</v>
      </c>
      <c r="D4798" t="s">
        <v>40502</v>
      </c>
      <c r="E4798" t="str">
        <f t="shared" si="74"/>
        <v>452488 - MAISON DE LA NATURE - CPIE BELLE ILE EN MER</v>
      </c>
      <c r="F4798" t="s">
        <v>6341</v>
      </c>
      <c r="H4798" t="s">
        <v>40501</v>
      </c>
      <c r="I4798" t="s">
        <v>40500</v>
      </c>
      <c r="J4798" t="s">
        <v>40499</v>
      </c>
      <c r="K4798" t="s">
        <v>208</v>
      </c>
      <c r="L4798" t="s">
        <v>40498</v>
      </c>
      <c r="N4798" t="s">
        <v>208</v>
      </c>
      <c r="O4798" t="s">
        <v>476</v>
      </c>
      <c r="P4798" t="s">
        <v>476</v>
      </c>
    </row>
    <row r="4799" spans="1:16">
      <c r="A4799" s="484" t="s">
        <v>12992</v>
      </c>
      <c r="B4799" s="485" t="s">
        <v>12991</v>
      </c>
      <c r="C4799" t="s">
        <v>12990</v>
      </c>
      <c r="D4799" t="s">
        <v>12989</v>
      </c>
      <c r="E4799" t="str">
        <f t="shared" si="74"/>
        <v>506485 - STEPHANE ANDRE CONSEIL</v>
      </c>
      <c r="F4799" t="s">
        <v>2816</v>
      </c>
      <c r="G4799" t="s">
        <v>12988</v>
      </c>
      <c r="I4799" t="s">
        <v>626</v>
      </c>
      <c r="J4799" t="s">
        <v>12987</v>
      </c>
      <c r="K4799" t="s">
        <v>208</v>
      </c>
      <c r="L4799" t="s">
        <v>12986</v>
      </c>
      <c r="N4799" t="s">
        <v>208</v>
      </c>
      <c r="O4799" t="s">
        <v>476</v>
      </c>
      <c r="P4799" t="s">
        <v>476</v>
      </c>
    </row>
    <row r="4800" spans="1:16">
      <c r="A4800" s="484" t="s">
        <v>120232</v>
      </c>
      <c r="B4800" s="485" t="s">
        <v>120231</v>
      </c>
      <c r="C4800" t="s">
        <v>120230</v>
      </c>
      <c r="D4800" t="s">
        <v>120229</v>
      </c>
      <c r="E4800" t="str">
        <f t="shared" si="74"/>
        <v>468903 - ANCIC</v>
      </c>
      <c r="F4800" t="s">
        <v>16324</v>
      </c>
      <c r="G4800" t="s">
        <v>120228</v>
      </c>
      <c r="H4800" t="s">
        <v>120227</v>
      </c>
      <c r="I4800" t="s">
        <v>4703</v>
      </c>
      <c r="K4800" t="s">
        <v>208</v>
      </c>
      <c r="L4800" t="s">
        <v>120226</v>
      </c>
      <c r="N4800" t="s">
        <v>208</v>
      </c>
      <c r="O4800" t="s">
        <v>476</v>
      </c>
      <c r="P4800" t="s">
        <v>476</v>
      </c>
    </row>
    <row r="4801" spans="1:16">
      <c r="A4801" s="484" t="s">
        <v>105599</v>
      </c>
      <c r="B4801" s="485" t="s">
        <v>105598</v>
      </c>
      <c r="C4801" t="s">
        <v>105597</v>
      </c>
      <c r="D4801" t="s">
        <v>105596</v>
      </c>
      <c r="E4801" t="str">
        <f t="shared" si="74"/>
        <v>537767 - CIDFF 70 VESOUL</v>
      </c>
      <c r="F4801" t="s">
        <v>1077</v>
      </c>
      <c r="G4801" t="s">
        <v>105595</v>
      </c>
      <c r="I4801" t="s">
        <v>22146</v>
      </c>
      <c r="J4801" t="s">
        <v>105594</v>
      </c>
      <c r="K4801" t="s">
        <v>208</v>
      </c>
      <c r="L4801" t="s">
        <v>105593</v>
      </c>
      <c r="N4801" t="s">
        <v>208</v>
      </c>
      <c r="O4801" t="s">
        <v>476</v>
      </c>
      <c r="P4801" t="s">
        <v>476</v>
      </c>
    </row>
    <row r="4802" spans="1:16">
      <c r="A4802" s="484" t="s">
        <v>8179</v>
      </c>
      <c r="B4802" s="485" t="s">
        <v>8178</v>
      </c>
      <c r="C4802" t="s">
        <v>8177</v>
      </c>
      <c r="D4802" t="s">
        <v>8176</v>
      </c>
      <c r="E4802" t="str">
        <f t="shared" ref="E4802:E4865" si="75">_xlfn.CONCAT(L4802," - ",D4802)</f>
        <v>188177 - UDSP 31</v>
      </c>
      <c r="F4802" t="s">
        <v>8175</v>
      </c>
      <c r="G4802" t="s">
        <v>8174</v>
      </c>
      <c r="H4802" t="s">
        <v>8173</v>
      </c>
      <c r="I4802" t="s">
        <v>1485</v>
      </c>
      <c r="J4802" t="s">
        <v>8172</v>
      </c>
      <c r="K4802" t="s">
        <v>208</v>
      </c>
      <c r="L4802" t="s">
        <v>8171</v>
      </c>
      <c r="N4802" t="s">
        <v>208</v>
      </c>
      <c r="O4802" t="s">
        <v>476</v>
      </c>
      <c r="P4802" t="s">
        <v>476</v>
      </c>
    </row>
    <row r="4803" spans="1:16">
      <c r="A4803" s="484" t="s">
        <v>83258</v>
      </c>
      <c r="B4803" s="485" t="s">
        <v>83257</v>
      </c>
      <c r="C4803" t="s">
        <v>83256</v>
      </c>
      <c r="D4803" t="s">
        <v>83256</v>
      </c>
      <c r="E4803" t="str">
        <f t="shared" si="75"/>
        <v>445514 - ECOLE PRIVEE D'ESTHETIQUE DE BIARRITZ</v>
      </c>
      <c r="F4803" t="s">
        <v>1191</v>
      </c>
      <c r="G4803" t="s">
        <v>83255</v>
      </c>
      <c r="I4803" t="s">
        <v>19345</v>
      </c>
      <c r="J4803" t="s">
        <v>83254</v>
      </c>
      <c r="K4803" t="s">
        <v>208</v>
      </c>
      <c r="L4803" t="s">
        <v>83253</v>
      </c>
      <c r="N4803" t="s">
        <v>208</v>
      </c>
      <c r="O4803" t="s">
        <v>476</v>
      </c>
      <c r="P4803" t="s">
        <v>476</v>
      </c>
    </row>
    <row r="4804" spans="1:16">
      <c r="A4804" s="484" t="s">
        <v>9093</v>
      </c>
      <c r="B4804" s="485" t="s">
        <v>9092</v>
      </c>
      <c r="C4804" t="s">
        <v>9091</v>
      </c>
      <c r="D4804" t="s">
        <v>9090</v>
      </c>
      <c r="E4804" t="str">
        <f t="shared" si="75"/>
        <v>387400 - TF FORMATION</v>
      </c>
      <c r="F4804" t="s">
        <v>9089</v>
      </c>
      <c r="G4804" t="s">
        <v>9088</v>
      </c>
      <c r="I4804" t="s">
        <v>3346</v>
      </c>
      <c r="J4804" t="s">
        <v>9087</v>
      </c>
      <c r="K4804" t="s">
        <v>208</v>
      </c>
      <c r="L4804" t="s">
        <v>9086</v>
      </c>
      <c r="N4804" t="s">
        <v>207</v>
      </c>
      <c r="O4804" t="s">
        <v>476</v>
      </c>
      <c r="P4804" t="s">
        <v>476</v>
      </c>
    </row>
    <row r="4805" spans="1:16">
      <c r="A4805" s="484" t="s">
        <v>117294</v>
      </c>
      <c r="B4805" s="485" t="s">
        <v>117293</v>
      </c>
      <c r="C4805" t="s">
        <v>117292</v>
      </c>
      <c r="D4805" t="s">
        <v>117292</v>
      </c>
      <c r="E4805" t="str">
        <f t="shared" si="75"/>
        <v>372596 - ATP FORMATION</v>
      </c>
      <c r="F4805" t="s">
        <v>9528</v>
      </c>
      <c r="G4805" t="s">
        <v>117291</v>
      </c>
      <c r="I4805" t="s">
        <v>7644</v>
      </c>
      <c r="J4805" t="s">
        <v>117290</v>
      </c>
      <c r="K4805" t="s">
        <v>208</v>
      </c>
      <c r="L4805" t="s">
        <v>117289</v>
      </c>
      <c r="N4805" t="s">
        <v>208</v>
      </c>
      <c r="O4805" t="s">
        <v>476</v>
      </c>
      <c r="P4805" t="s">
        <v>476</v>
      </c>
    </row>
    <row r="4806" spans="1:16">
      <c r="A4806" s="484" t="s">
        <v>121844</v>
      </c>
      <c r="B4806" s="485" t="s">
        <v>121843</v>
      </c>
      <c r="C4806" t="s">
        <v>121842</v>
      </c>
      <c r="D4806" t="s">
        <v>121841</v>
      </c>
      <c r="E4806" t="str">
        <f t="shared" si="75"/>
        <v>126470 - AFSIA</v>
      </c>
      <c r="F4806" t="s">
        <v>85976</v>
      </c>
      <c r="G4806" t="s">
        <v>121840</v>
      </c>
      <c r="H4806" t="s">
        <v>121839</v>
      </c>
      <c r="I4806" t="s">
        <v>98527</v>
      </c>
      <c r="J4806" t="s">
        <v>121838</v>
      </c>
      <c r="K4806" t="s">
        <v>208</v>
      </c>
      <c r="L4806" t="s">
        <v>121837</v>
      </c>
      <c r="N4806" t="s">
        <v>208</v>
      </c>
      <c r="O4806" t="s">
        <v>476</v>
      </c>
      <c r="P4806" t="s">
        <v>476</v>
      </c>
    </row>
    <row r="4807" spans="1:16">
      <c r="A4807" s="484" t="s">
        <v>122977</v>
      </c>
      <c r="B4807" s="485" t="s">
        <v>122976</v>
      </c>
      <c r="C4807" t="s">
        <v>122975</v>
      </c>
      <c r="D4807" t="s">
        <v>122974</v>
      </c>
      <c r="E4807" t="str">
        <f t="shared" si="75"/>
        <v>308810 - ADPC 67 STRASBOURG</v>
      </c>
      <c r="F4807" t="s">
        <v>45331</v>
      </c>
      <c r="G4807" t="s">
        <v>122973</v>
      </c>
      <c r="I4807" t="s">
        <v>579</v>
      </c>
      <c r="J4807" t="s">
        <v>122972</v>
      </c>
      <c r="K4807" t="s">
        <v>208</v>
      </c>
      <c r="L4807" t="s">
        <v>122971</v>
      </c>
      <c r="N4807" t="s">
        <v>208</v>
      </c>
      <c r="O4807" t="s">
        <v>476</v>
      </c>
      <c r="P4807" t="s">
        <v>122970</v>
      </c>
    </row>
    <row r="4808" spans="1:16">
      <c r="A4808" s="484" t="s">
        <v>125318</v>
      </c>
      <c r="B4808" s="485" t="s">
        <v>125317</v>
      </c>
      <c r="C4808" t="s">
        <v>125316</v>
      </c>
      <c r="D4808" t="s">
        <v>125316</v>
      </c>
      <c r="E4808" t="str">
        <f t="shared" si="75"/>
        <v>153692 - ASS LE CREUSET FAMILIAL</v>
      </c>
      <c r="F4808" t="s">
        <v>111041</v>
      </c>
      <c r="G4808" t="s">
        <v>125315</v>
      </c>
      <c r="I4808" t="s">
        <v>771</v>
      </c>
      <c r="J4808" t="s">
        <v>125314</v>
      </c>
      <c r="K4808" t="s">
        <v>208</v>
      </c>
      <c r="L4808" t="s">
        <v>125313</v>
      </c>
      <c r="N4808" t="s">
        <v>208</v>
      </c>
      <c r="O4808" t="s">
        <v>476</v>
      </c>
      <c r="P4808" t="s">
        <v>476</v>
      </c>
    </row>
    <row r="4809" spans="1:16">
      <c r="A4809" s="484" t="s">
        <v>135534</v>
      </c>
      <c r="B4809" s="485" t="s">
        <v>135533</v>
      </c>
      <c r="C4809" t="s">
        <v>135532</v>
      </c>
      <c r="D4809" t="s">
        <v>135531</v>
      </c>
      <c r="E4809" t="str">
        <f t="shared" si="75"/>
        <v>262020 - ACTE 1 FORMATION VAUX LE PENIL</v>
      </c>
      <c r="F4809" t="s">
        <v>1759</v>
      </c>
      <c r="G4809" t="s">
        <v>135530</v>
      </c>
      <c r="I4809" t="s">
        <v>65945</v>
      </c>
      <c r="J4809" t="s">
        <v>135529</v>
      </c>
      <c r="K4809" t="s">
        <v>208</v>
      </c>
      <c r="L4809" t="s">
        <v>135528</v>
      </c>
      <c r="N4809" t="s">
        <v>208</v>
      </c>
      <c r="O4809" t="s">
        <v>476</v>
      </c>
      <c r="P4809" t="s">
        <v>476</v>
      </c>
    </row>
    <row r="4810" spans="1:16">
      <c r="A4810" s="484" t="s">
        <v>135540</v>
      </c>
      <c r="B4810" s="485" t="s">
        <v>135533</v>
      </c>
      <c r="C4810" t="s">
        <v>135532</v>
      </c>
      <c r="D4810" t="s">
        <v>135539</v>
      </c>
      <c r="E4810" t="str">
        <f t="shared" si="75"/>
        <v>595640 - ACTE 1 FORMATION PUTEAUX</v>
      </c>
      <c r="F4810" t="s">
        <v>18959</v>
      </c>
      <c r="G4810" t="s">
        <v>135538</v>
      </c>
      <c r="H4810" t="s">
        <v>135537</v>
      </c>
      <c r="I4810" t="s">
        <v>1042</v>
      </c>
      <c r="J4810" t="s">
        <v>135536</v>
      </c>
      <c r="K4810" t="s">
        <v>208</v>
      </c>
      <c r="L4810" t="s">
        <v>135535</v>
      </c>
      <c r="N4810" t="s">
        <v>208</v>
      </c>
      <c r="O4810" t="s">
        <v>476</v>
      </c>
      <c r="P4810" t="s">
        <v>476</v>
      </c>
    </row>
    <row r="4811" spans="1:16">
      <c r="A4811" s="484" t="s">
        <v>127076</v>
      </c>
      <c r="B4811" s="485" t="s">
        <v>127075</v>
      </c>
      <c r="C4811" t="s">
        <v>127074</v>
      </c>
      <c r="D4811" t="s">
        <v>127073</v>
      </c>
      <c r="E4811" t="str">
        <f t="shared" si="75"/>
        <v>599451 - ARIANE FORMATION ST DENIS</v>
      </c>
      <c r="F4811" t="s">
        <v>2524</v>
      </c>
      <c r="G4811" t="s">
        <v>127072</v>
      </c>
      <c r="H4811" t="s">
        <v>127071</v>
      </c>
      <c r="I4811" t="s">
        <v>1359</v>
      </c>
      <c r="J4811" t="s">
        <v>127070</v>
      </c>
      <c r="K4811" t="s">
        <v>208</v>
      </c>
      <c r="L4811" t="s">
        <v>127069</v>
      </c>
      <c r="N4811" t="s">
        <v>208</v>
      </c>
      <c r="O4811" t="s">
        <v>476</v>
      </c>
      <c r="P4811" t="s">
        <v>476</v>
      </c>
    </row>
    <row r="4812" spans="1:16">
      <c r="A4812" s="484" t="s">
        <v>84803</v>
      </c>
      <c r="B4812" s="485" t="s">
        <v>84776</v>
      </c>
      <c r="C4812" t="s">
        <v>84783</v>
      </c>
      <c r="D4812" t="s">
        <v>84802</v>
      </c>
      <c r="E4812" t="str">
        <f t="shared" si="75"/>
        <v>214700 - ECF CENTRE OUEST ATLANTIQUE LA CRECHE</v>
      </c>
      <c r="F4812" t="s">
        <v>11979</v>
      </c>
      <c r="G4812" t="s">
        <v>84801</v>
      </c>
      <c r="H4812" t="s">
        <v>84800</v>
      </c>
      <c r="I4812" t="s">
        <v>84753</v>
      </c>
      <c r="J4812" t="s">
        <v>84799</v>
      </c>
      <c r="K4812" t="s">
        <v>208</v>
      </c>
      <c r="L4812" t="s">
        <v>84798</v>
      </c>
      <c r="N4812" t="s">
        <v>208</v>
      </c>
      <c r="O4812" t="s">
        <v>476</v>
      </c>
      <c r="P4812" t="s">
        <v>476</v>
      </c>
    </row>
    <row r="4813" spans="1:16">
      <c r="A4813" s="484" t="s">
        <v>84790</v>
      </c>
      <c r="B4813" s="485" t="s">
        <v>84776</v>
      </c>
      <c r="C4813" t="s">
        <v>84783</v>
      </c>
      <c r="D4813" t="s">
        <v>84789</v>
      </c>
      <c r="E4813" t="str">
        <f t="shared" si="75"/>
        <v>478210 - ECF CENTRE OUEST ATLANTIQUE SAINT GEORGES LES BAILLARGEAUX</v>
      </c>
      <c r="F4813" t="s">
        <v>7978</v>
      </c>
      <c r="G4813" t="s">
        <v>84788</v>
      </c>
      <c r="I4813" t="s">
        <v>84787</v>
      </c>
      <c r="J4813" t="s">
        <v>84786</v>
      </c>
      <c r="K4813" t="s">
        <v>208</v>
      </c>
      <c r="L4813" t="s">
        <v>84785</v>
      </c>
      <c r="N4813" t="s">
        <v>208</v>
      </c>
      <c r="O4813" t="s">
        <v>476</v>
      </c>
      <c r="P4813" t="s">
        <v>476</v>
      </c>
    </row>
    <row r="4814" spans="1:16">
      <c r="A4814" s="484" t="s">
        <v>84777</v>
      </c>
      <c r="B4814" s="485" t="s">
        <v>84776</v>
      </c>
      <c r="C4814" t="s">
        <v>84775</v>
      </c>
      <c r="D4814" t="s">
        <v>84774</v>
      </c>
      <c r="E4814" t="str">
        <f t="shared" si="75"/>
        <v>540596 - ECF CER CENTRE OUEST ATLANTIQUE RILHAC RANCON</v>
      </c>
      <c r="F4814" t="s">
        <v>2196</v>
      </c>
      <c r="G4814" t="s">
        <v>84773</v>
      </c>
      <c r="I4814" t="s">
        <v>84772</v>
      </c>
      <c r="J4814" t="s">
        <v>84771</v>
      </c>
      <c r="K4814" t="s">
        <v>208</v>
      </c>
      <c r="L4814" t="s">
        <v>84770</v>
      </c>
      <c r="N4814" t="s">
        <v>208</v>
      </c>
      <c r="O4814" t="s">
        <v>476</v>
      </c>
      <c r="P4814" t="s">
        <v>476</v>
      </c>
    </row>
    <row r="4815" spans="1:16">
      <c r="A4815" s="484" t="s">
        <v>85350</v>
      </c>
      <c r="B4815" s="485" t="s">
        <v>84776</v>
      </c>
      <c r="C4815" t="s">
        <v>85347</v>
      </c>
      <c r="D4815" t="s">
        <v>85342</v>
      </c>
      <c r="E4815" t="str">
        <f t="shared" si="75"/>
        <v>550085 - ECF CENTRE OUEST ATLANTIQUE NERSAC</v>
      </c>
      <c r="F4815" t="s">
        <v>2985</v>
      </c>
      <c r="G4815" t="s">
        <v>85341</v>
      </c>
      <c r="H4815" t="s">
        <v>52622</v>
      </c>
      <c r="I4815" t="s">
        <v>85339</v>
      </c>
      <c r="J4815" t="s">
        <v>85338</v>
      </c>
      <c r="K4815" t="s">
        <v>208</v>
      </c>
      <c r="L4815" t="s">
        <v>85349</v>
      </c>
      <c r="N4815" t="s">
        <v>208</v>
      </c>
      <c r="O4815" t="s">
        <v>476</v>
      </c>
      <c r="P4815" t="s">
        <v>476</v>
      </c>
    </row>
    <row r="4816" spans="1:16">
      <c r="A4816" s="484" t="s">
        <v>84797</v>
      </c>
      <c r="B4816" s="485" t="s">
        <v>84776</v>
      </c>
      <c r="C4816" t="s">
        <v>84783</v>
      </c>
      <c r="D4816" t="s">
        <v>84796</v>
      </c>
      <c r="E4816" t="str">
        <f t="shared" si="75"/>
        <v>543561 - ECF CENTRE OUEST ATLANTIQUE LE THOU</v>
      </c>
      <c r="F4816" t="s">
        <v>18469</v>
      </c>
      <c r="G4816" t="s">
        <v>84795</v>
      </c>
      <c r="H4816" t="s">
        <v>84794</v>
      </c>
      <c r="I4816" t="s">
        <v>84793</v>
      </c>
      <c r="J4816" t="s">
        <v>84792</v>
      </c>
      <c r="K4816" t="s">
        <v>208</v>
      </c>
      <c r="L4816" t="s">
        <v>84791</v>
      </c>
      <c r="N4816" t="s">
        <v>208</v>
      </c>
      <c r="O4816" t="s">
        <v>476</v>
      </c>
      <c r="P4816" t="s">
        <v>476</v>
      </c>
    </row>
    <row r="4817" spans="1:16">
      <c r="A4817" s="484" t="s">
        <v>84784</v>
      </c>
      <c r="B4817" s="485" t="s">
        <v>84776</v>
      </c>
      <c r="C4817" t="s">
        <v>84783</v>
      </c>
      <c r="D4817" t="s">
        <v>84782</v>
      </c>
      <c r="E4817" t="str">
        <f t="shared" si="75"/>
        <v>581744 - ECF COA NOTRE DAME D OE</v>
      </c>
      <c r="F4817" t="s">
        <v>2651</v>
      </c>
      <c r="G4817" t="s">
        <v>84781</v>
      </c>
      <c r="I4817" t="s">
        <v>84780</v>
      </c>
      <c r="J4817" t="s">
        <v>84779</v>
      </c>
      <c r="K4817" t="s">
        <v>208</v>
      </c>
      <c r="L4817" t="s">
        <v>84778</v>
      </c>
      <c r="N4817" t="s">
        <v>208</v>
      </c>
      <c r="O4817" t="s">
        <v>476</v>
      </c>
      <c r="P4817" t="s">
        <v>476</v>
      </c>
    </row>
    <row r="4818" spans="1:16">
      <c r="A4818" s="484" t="s">
        <v>85348</v>
      </c>
      <c r="B4818" s="485" t="s">
        <v>84776</v>
      </c>
      <c r="C4818" t="s">
        <v>85347</v>
      </c>
      <c r="D4818" t="s">
        <v>85346</v>
      </c>
      <c r="E4818" t="str">
        <f t="shared" si="75"/>
        <v>669568 - ECF COA LES SORINIERES</v>
      </c>
      <c r="F4818" t="s">
        <v>14134</v>
      </c>
      <c r="G4818" t="s">
        <v>85345</v>
      </c>
      <c r="I4818" t="s">
        <v>26961</v>
      </c>
      <c r="J4818" t="s">
        <v>84759</v>
      </c>
      <c r="K4818" t="s">
        <v>208</v>
      </c>
      <c r="L4818" t="s">
        <v>85344</v>
      </c>
      <c r="N4818" t="s">
        <v>208</v>
      </c>
      <c r="O4818" t="s">
        <v>476</v>
      </c>
      <c r="P4818" t="s">
        <v>476</v>
      </c>
    </row>
    <row r="4819" spans="1:16">
      <c r="A4819" s="484" t="s">
        <v>130947</v>
      </c>
      <c r="B4819" s="485" t="s">
        <v>130946</v>
      </c>
      <c r="C4819" t="s">
        <v>130945</v>
      </c>
      <c r="D4819" t="s">
        <v>130944</v>
      </c>
      <c r="E4819" t="str">
        <f t="shared" si="75"/>
        <v>458570 - AKSIS SA</v>
      </c>
      <c r="F4819" t="s">
        <v>31423</v>
      </c>
      <c r="G4819" t="s">
        <v>130943</v>
      </c>
      <c r="I4819" t="s">
        <v>25321</v>
      </c>
      <c r="J4819" t="s">
        <v>130942</v>
      </c>
      <c r="K4819" t="s">
        <v>208</v>
      </c>
      <c r="L4819" t="s">
        <v>130941</v>
      </c>
      <c r="N4819" t="s">
        <v>208</v>
      </c>
      <c r="O4819" t="s">
        <v>476</v>
      </c>
      <c r="P4819" t="s">
        <v>476</v>
      </c>
    </row>
    <row r="4820" spans="1:16">
      <c r="A4820" s="484" t="s">
        <v>47513</v>
      </c>
      <c r="B4820" s="485" t="s">
        <v>47512</v>
      </c>
      <c r="C4820" t="s">
        <v>47511</v>
      </c>
      <c r="D4820" t="s">
        <v>47511</v>
      </c>
      <c r="E4820" t="str">
        <f t="shared" si="75"/>
        <v>541734 - LA BOITE AUX LETTRES</v>
      </c>
      <c r="F4820" t="s">
        <v>7596</v>
      </c>
      <c r="G4820" t="s">
        <v>47510</v>
      </c>
      <c r="I4820" t="s">
        <v>7594</v>
      </c>
      <c r="J4820" t="s">
        <v>47509</v>
      </c>
      <c r="K4820" t="s">
        <v>208</v>
      </c>
      <c r="L4820" t="s">
        <v>47508</v>
      </c>
      <c r="N4820" t="s">
        <v>208</v>
      </c>
      <c r="O4820" t="s">
        <v>476</v>
      </c>
      <c r="P4820" t="s">
        <v>476</v>
      </c>
    </row>
    <row r="4821" spans="1:16">
      <c r="A4821" s="484" t="s">
        <v>57631</v>
      </c>
      <c r="B4821" s="485" t="s">
        <v>57630</v>
      </c>
      <c r="C4821" t="s">
        <v>57629</v>
      </c>
      <c r="D4821" t="s">
        <v>57628</v>
      </c>
      <c r="E4821" t="str">
        <f t="shared" si="75"/>
        <v>608038 - IPSHO</v>
      </c>
      <c r="F4821" t="s">
        <v>34420</v>
      </c>
      <c r="G4821" t="s">
        <v>57627</v>
      </c>
      <c r="H4821" t="s">
        <v>57626</v>
      </c>
      <c r="I4821" t="s">
        <v>6872</v>
      </c>
      <c r="J4821" t="s">
        <v>57625</v>
      </c>
      <c r="K4821" t="s">
        <v>208</v>
      </c>
      <c r="L4821" t="s">
        <v>57624</v>
      </c>
      <c r="N4821" t="s">
        <v>208</v>
      </c>
      <c r="O4821" t="s">
        <v>476</v>
      </c>
      <c r="P4821" t="s">
        <v>476</v>
      </c>
    </row>
    <row r="4822" spans="1:16">
      <c r="A4822" s="484" t="s">
        <v>132469</v>
      </c>
      <c r="B4822" s="485" t="s">
        <v>132468</v>
      </c>
      <c r="C4822" t="s">
        <v>132467</v>
      </c>
      <c r="D4822" t="s">
        <v>132466</v>
      </c>
      <c r="E4822" t="str">
        <f t="shared" si="75"/>
        <v>479329 - ANDRA FORMATIONS CHATENAY MALABRY</v>
      </c>
      <c r="F4822" t="s">
        <v>132465</v>
      </c>
      <c r="G4822" t="s">
        <v>132464</v>
      </c>
      <c r="H4822" t="s">
        <v>132463</v>
      </c>
      <c r="I4822" t="s">
        <v>15007</v>
      </c>
      <c r="J4822" t="s">
        <v>132462</v>
      </c>
      <c r="K4822" t="s">
        <v>208</v>
      </c>
      <c r="L4822" t="s">
        <v>132461</v>
      </c>
      <c r="N4822" t="s">
        <v>208</v>
      </c>
      <c r="O4822" t="s">
        <v>476</v>
      </c>
      <c r="P4822" t="s">
        <v>476</v>
      </c>
    </row>
    <row r="4823" spans="1:16">
      <c r="A4823" s="484" t="s">
        <v>19085</v>
      </c>
      <c r="B4823" s="485" t="s">
        <v>19084</v>
      </c>
      <c r="C4823" t="s">
        <v>19083</v>
      </c>
      <c r="D4823" t="s">
        <v>19082</v>
      </c>
      <c r="E4823" t="str">
        <f t="shared" si="75"/>
        <v>519844 - SAE AUBERVILLIERS</v>
      </c>
      <c r="F4823" t="s">
        <v>19081</v>
      </c>
      <c r="G4823" t="s">
        <v>19080</v>
      </c>
      <c r="H4823" t="s">
        <v>19079</v>
      </c>
      <c r="I4823" t="s">
        <v>9879</v>
      </c>
      <c r="J4823" t="s">
        <v>19078</v>
      </c>
      <c r="K4823" t="s">
        <v>208</v>
      </c>
      <c r="L4823" t="s">
        <v>19077</v>
      </c>
      <c r="N4823" t="s">
        <v>208</v>
      </c>
      <c r="O4823" t="s">
        <v>476</v>
      </c>
      <c r="P4823" t="s">
        <v>476</v>
      </c>
    </row>
    <row r="4824" spans="1:16">
      <c r="A4824" s="484" t="s">
        <v>21156</v>
      </c>
      <c r="B4824" s="485" t="s">
        <v>21155</v>
      </c>
      <c r="C4824" t="s">
        <v>21154</v>
      </c>
      <c r="D4824" t="s">
        <v>21154</v>
      </c>
      <c r="E4824" t="str">
        <f t="shared" si="75"/>
        <v>598744 - ROUSSEL OLIVE ASTRIC CABINET</v>
      </c>
      <c r="F4824" t="s">
        <v>2945</v>
      </c>
      <c r="G4824" t="s">
        <v>21153</v>
      </c>
      <c r="I4824" t="s">
        <v>603</v>
      </c>
      <c r="J4824" t="s">
        <v>21152</v>
      </c>
      <c r="K4824" t="s">
        <v>208</v>
      </c>
      <c r="L4824" t="s">
        <v>21151</v>
      </c>
      <c r="N4824" t="s">
        <v>208</v>
      </c>
      <c r="O4824" t="s">
        <v>476</v>
      </c>
      <c r="P4824" t="s">
        <v>476</v>
      </c>
    </row>
    <row r="4825" spans="1:16">
      <c r="A4825" s="484" t="s">
        <v>124866</v>
      </c>
      <c r="B4825" s="485" t="s">
        <v>124865</v>
      </c>
      <c r="C4825" t="s">
        <v>124864</v>
      </c>
      <c r="D4825" t="s">
        <v>124863</v>
      </c>
      <c r="E4825" t="str">
        <f t="shared" si="75"/>
        <v>664868 - AEFTI REIMS</v>
      </c>
      <c r="F4825" t="s">
        <v>15938</v>
      </c>
      <c r="G4825" t="s">
        <v>124862</v>
      </c>
      <c r="I4825" t="s">
        <v>5789</v>
      </c>
      <c r="J4825" t="s">
        <v>124861</v>
      </c>
      <c r="K4825" t="s">
        <v>208</v>
      </c>
      <c r="L4825" t="s">
        <v>124860</v>
      </c>
      <c r="N4825" t="s">
        <v>208</v>
      </c>
      <c r="O4825" t="s">
        <v>476</v>
      </c>
      <c r="P4825" t="s">
        <v>476</v>
      </c>
    </row>
    <row r="4826" spans="1:16">
      <c r="A4826" s="484" t="s">
        <v>72903</v>
      </c>
      <c r="B4826" s="485" t="s">
        <v>72902</v>
      </c>
      <c r="C4826" t="s">
        <v>72901</v>
      </c>
      <c r="D4826" t="s">
        <v>72900</v>
      </c>
      <c r="E4826" t="str">
        <f t="shared" si="75"/>
        <v>84888 - FNEHAD</v>
      </c>
      <c r="F4826" t="s">
        <v>12087</v>
      </c>
      <c r="G4826" t="s">
        <v>72899</v>
      </c>
      <c r="I4826" t="s">
        <v>626</v>
      </c>
      <c r="J4826" t="s">
        <v>72898</v>
      </c>
      <c r="K4826" t="s">
        <v>208</v>
      </c>
      <c r="L4826" t="s">
        <v>72897</v>
      </c>
      <c r="N4826" t="s">
        <v>208</v>
      </c>
      <c r="O4826" t="s">
        <v>476</v>
      </c>
      <c r="P4826" t="s">
        <v>476</v>
      </c>
    </row>
    <row r="4827" spans="1:16">
      <c r="A4827" s="484" t="s">
        <v>15118</v>
      </c>
      <c r="B4827" s="485" t="s">
        <v>15117</v>
      </c>
      <c r="C4827" t="s">
        <v>15116</v>
      </c>
      <c r="D4827" t="s">
        <v>15115</v>
      </c>
      <c r="E4827" t="str">
        <f t="shared" si="75"/>
        <v>182655 - SFPEADA</v>
      </c>
      <c r="F4827" t="s">
        <v>1183</v>
      </c>
      <c r="G4827" t="s">
        <v>15083</v>
      </c>
      <c r="H4827" t="s">
        <v>15082</v>
      </c>
      <c r="I4827" t="s">
        <v>626</v>
      </c>
      <c r="J4827" t="s">
        <v>15114</v>
      </c>
      <c r="K4827" t="s">
        <v>15113</v>
      </c>
      <c r="L4827" t="s">
        <v>15112</v>
      </c>
      <c r="N4827" t="s">
        <v>208</v>
      </c>
      <c r="O4827" t="s">
        <v>476</v>
      </c>
      <c r="P4827" t="s">
        <v>476</v>
      </c>
    </row>
    <row r="4828" spans="1:16">
      <c r="A4828" s="484" t="s">
        <v>72306</v>
      </c>
      <c r="B4828" s="485" t="s">
        <v>72305</v>
      </c>
      <c r="C4828" t="s">
        <v>72304</v>
      </c>
      <c r="D4828" t="s">
        <v>72303</v>
      </c>
      <c r="E4828" t="str">
        <f t="shared" si="75"/>
        <v>485974 - FFP</v>
      </c>
      <c r="F4828" t="s">
        <v>72302</v>
      </c>
      <c r="G4828" t="s">
        <v>72301</v>
      </c>
      <c r="I4828" t="s">
        <v>9879</v>
      </c>
      <c r="J4828" t="s">
        <v>72300</v>
      </c>
      <c r="K4828" t="s">
        <v>208</v>
      </c>
      <c r="L4828" t="s">
        <v>72299</v>
      </c>
      <c r="N4828" t="s">
        <v>208</v>
      </c>
      <c r="O4828" t="s">
        <v>476</v>
      </c>
      <c r="P4828" t="s">
        <v>476</v>
      </c>
    </row>
    <row r="4829" spans="1:16">
      <c r="A4829" s="484" t="s">
        <v>123885</v>
      </c>
      <c r="B4829" s="485" t="s">
        <v>123884</v>
      </c>
      <c r="C4829" t="s">
        <v>123883</v>
      </c>
      <c r="D4829" t="s">
        <v>123882</v>
      </c>
      <c r="E4829" t="str">
        <f t="shared" si="75"/>
        <v>391955 - ASS CENTRE GEORGES DEVEREUX</v>
      </c>
      <c r="F4829" t="s">
        <v>5431</v>
      </c>
      <c r="G4829" t="s">
        <v>123881</v>
      </c>
      <c r="I4829" t="s">
        <v>626</v>
      </c>
      <c r="J4829" t="s">
        <v>123880</v>
      </c>
      <c r="K4829" t="s">
        <v>208</v>
      </c>
      <c r="L4829" t="s">
        <v>123879</v>
      </c>
      <c r="N4829" t="s">
        <v>208</v>
      </c>
      <c r="O4829" t="s">
        <v>476</v>
      </c>
      <c r="P4829" t="s">
        <v>476</v>
      </c>
    </row>
    <row r="4830" spans="1:16">
      <c r="A4830" s="484" t="s">
        <v>10298</v>
      </c>
      <c r="B4830" s="485" t="s">
        <v>10297</v>
      </c>
      <c r="C4830" t="s">
        <v>10296</v>
      </c>
      <c r="D4830" t="s">
        <v>10296</v>
      </c>
      <c r="E4830" t="str">
        <f t="shared" si="75"/>
        <v>535734 - THE JAPANESE LANGUAGE INSTITUTE</v>
      </c>
      <c r="F4830" t="s">
        <v>3367</v>
      </c>
      <c r="G4830" t="s">
        <v>10295</v>
      </c>
      <c r="I4830" t="s">
        <v>7309</v>
      </c>
      <c r="J4830" t="s">
        <v>10294</v>
      </c>
      <c r="K4830" t="s">
        <v>208</v>
      </c>
      <c r="L4830" t="s">
        <v>10293</v>
      </c>
      <c r="N4830" t="s">
        <v>208</v>
      </c>
      <c r="O4830" t="s">
        <v>476</v>
      </c>
      <c r="P4830" t="s">
        <v>476</v>
      </c>
    </row>
    <row r="4831" spans="1:16">
      <c r="A4831" s="484" t="s">
        <v>55614</v>
      </c>
      <c r="B4831" s="485" t="s">
        <v>55613</v>
      </c>
      <c r="C4831" t="s">
        <v>55612</v>
      </c>
      <c r="D4831" t="s">
        <v>55611</v>
      </c>
      <c r="E4831" t="str">
        <f t="shared" si="75"/>
        <v>551995 - IMESG</v>
      </c>
      <c r="F4831" t="s">
        <v>55610</v>
      </c>
      <c r="G4831" t="s">
        <v>55609</v>
      </c>
      <c r="I4831" t="s">
        <v>7159</v>
      </c>
      <c r="J4831" t="s">
        <v>55608</v>
      </c>
      <c r="K4831" t="s">
        <v>208</v>
      </c>
      <c r="L4831" t="s">
        <v>55607</v>
      </c>
      <c r="N4831" t="s">
        <v>208</v>
      </c>
      <c r="O4831" t="s">
        <v>476</v>
      </c>
      <c r="P4831" t="s">
        <v>476</v>
      </c>
    </row>
    <row r="4832" spans="1:16">
      <c r="A4832" s="484" t="s">
        <v>123934</v>
      </c>
      <c r="B4832" s="485" t="s">
        <v>123933</v>
      </c>
      <c r="C4832" t="s">
        <v>123932</v>
      </c>
      <c r="D4832" t="s">
        <v>123932</v>
      </c>
      <c r="E4832" t="str">
        <f t="shared" si="75"/>
        <v>644973 - ASSOCIATION CAFEDANSE</v>
      </c>
      <c r="F4832" t="s">
        <v>42284</v>
      </c>
      <c r="G4832" t="s">
        <v>123931</v>
      </c>
      <c r="I4832" t="s">
        <v>596</v>
      </c>
      <c r="J4832" t="s">
        <v>123930</v>
      </c>
      <c r="K4832" t="s">
        <v>208</v>
      </c>
      <c r="L4832" t="s">
        <v>123929</v>
      </c>
      <c r="N4832" t="s">
        <v>208</v>
      </c>
      <c r="O4832" t="s">
        <v>476</v>
      </c>
      <c r="P4832" t="s">
        <v>476</v>
      </c>
    </row>
    <row r="4833" spans="1:16">
      <c r="A4833" s="484" t="s">
        <v>88853</v>
      </c>
      <c r="B4833" s="485" t="s">
        <v>88852</v>
      </c>
      <c r="C4833" t="s">
        <v>88851</v>
      </c>
      <c r="D4833" t="s">
        <v>88850</v>
      </c>
      <c r="E4833" t="str">
        <f t="shared" si="75"/>
        <v>523940 - DE CARVALHO</v>
      </c>
      <c r="F4833" t="s">
        <v>3834</v>
      </c>
      <c r="G4833" t="s">
        <v>88849</v>
      </c>
      <c r="I4833" t="s">
        <v>25321</v>
      </c>
      <c r="J4833" t="s">
        <v>88848</v>
      </c>
      <c r="K4833" t="s">
        <v>208</v>
      </c>
      <c r="L4833" t="s">
        <v>88847</v>
      </c>
      <c r="N4833" t="s">
        <v>208</v>
      </c>
      <c r="O4833" t="s">
        <v>476</v>
      </c>
      <c r="P4833" t="s">
        <v>476</v>
      </c>
    </row>
    <row r="4834" spans="1:16">
      <c r="A4834" s="484" t="s">
        <v>14280</v>
      </c>
      <c r="B4834" s="485" t="s">
        <v>14279</v>
      </c>
      <c r="C4834" t="s">
        <v>14278</v>
      </c>
      <c r="D4834" t="s">
        <v>14277</v>
      </c>
      <c r="E4834" t="str">
        <f t="shared" si="75"/>
        <v>631050 - SOGESTE CESSON SEVIGNE</v>
      </c>
      <c r="F4834" t="s">
        <v>6700</v>
      </c>
      <c r="G4834" t="s">
        <v>14276</v>
      </c>
      <c r="H4834" t="s">
        <v>14275</v>
      </c>
      <c r="I4834" t="s">
        <v>2959</v>
      </c>
      <c r="K4834" t="s">
        <v>208</v>
      </c>
      <c r="L4834" t="s">
        <v>14274</v>
      </c>
      <c r="N4834" t="s">
        <v>207</v>
      </c>
      <c r="O4834" t="s">
        <v>476</v>
      </c>
      <c r="P4834" t="s">
        <v>476</v>
      </c>
    </row>
    <row r="4835" spans="1:16">
      <c r="A4835" s="484" t="s">
        <v>15562</v>
      </c>
      <c r="B4835" s="485" t="s">
        <v>15561</v>
      </c>
      <c r="C4835" t="s">
        <v>15560</v>
      </c>
      <c r="D4835" t="s">
        <v>15559</v>
      </c>
      <c r="E4835" t="str">
        <f t="shared" si="75"/>
        <v>195080 - SFAP</v>
      </c>
      <c r="F4835" t="s">
        <v>1978</v>
      </c>
      <c r="G4835" t="s">
        <v>15558</v>
      </c>
      <c r="I4835" t="s">
        <v>626</v>
      </c>
      <c r="J4835" t="s">
        <v>15557</v>
      </c>
      <c r="K4835" t="s">
        <v>15556</v>
      </c>
      <c r="L4835" t="s">
        <v>15555</v>
      </c>
      <c r="N4835" t="s">
        <v>208</v>
      </c>
      <c r="O4835" t="s">
        <v>476</v>
      </c>
      <c r="P4835" t="s">
        <v>476</v>
      </c>
    </row>
    <row r="4836" spans="1:16">
      <c r="A4836" s="484" t="s">
        <v>57755</v>
      </c>
      <c r="B4836" s="485" t="s">
        <v>57754</v>
      </c>
      <c r="C4836" t="s">
        <v>57753</v>
      </c>
      <c r="D4836" t="s">
        <v>57753</v>
      </c>
      <c r="E4836" t="str">
        <f t="shared" si="75"/>
        <v>174130 - INNOZH</v>
      </c>
      <c r="F4836" t="s">
        <v>2097</v>
      </c>
      <c r="G4836" t="s">
        <v>57752</v>
      </c>
      <c r="H4836" t="s">
        <v>57751</v>
      </c>
      <c r="I4836" t="s">
        <v>15724</v>
      </c>
      <c r="J4836" t="s">
        <v>57750</v>
      </c>
      <c r="K4836" t="s">
        <v>208</v>
      </c>
      <c r="L4836" t="s">
        <v>57749</v>
      </c>
      <c r="N4836" t="s">
        <v>208</v>
      </c>
      <c r="O4836" t="s">
        <v>476</v>
      </c>
      <c r="P4836" t="s">
        <v>476</v>
      </c>
    </row>
    <row r="4837" spans="1:16">
      <c r="A4837" s="484" t="s">
        <v>64611</v>
      </c>
      <c r="B4837" s="485" t="s">
        <v>64610</v>
      </c>
      <c r="C4837" t="s">
        <v>64609</v>
      </c>
      <c r="D4837" t="s">
        <v>64609</v>
      </c>
      <c r="E4837" t="str">
        <f t="shared" si="75"/>
        <v>658613 - GROSJEAN NATALIE</v>
      </c>
      <c r="F4837" t="s">
        <v>9404</v>
      </c>
      <c r="G4837" t="s">
        <v>64608</v>
      </c>
      <c r="I4837" t="s">
        <v>2666</v>
      </c>
      <c r="J4837" t="s">
        <v>64607</v>
      </c>
      <c r="K4837" t="s">
        <v>208</v>
      </c>
      <c r="L4837" t="s">
        <v>64606</v>
      </c>
      <c r="N4837" t="s">
        <v>208</v>
      </c>
      <c r="O4837" t="s">
        <v>476</v>
      </c>
      <c r="P4837" t="s">
        <v>476</v>
      </c>
    </row>
    <row r="4838" spans="1:16">
      <c r="A4838" s="484" t="s">
        <v>98435</v>
      </c>
      <c r="B4838" s="485" t="s">
        <v>98434</v>
      </c>
      <c r="C4838" t="s">
        <v>98433</v>
      </c>
      <c r="D4838" t="s">
        <v>98433</v>
      </c>
      <c r="E4838" t="str">
        <f t="shared" si="75"/>
        <v>516703 - CFAI DE BRETAGNE</v>
      </c>
      <c r="F4838" t="s">
        <v>1610</v>
      </c>
      <c r="G4838" t="s">
        <v>98432</v>
      </c>
      <c r="H4838" t="s">
        <v>98431</v>
      </c>
      <c r="I4838" t="s">
        <v>12846</v>
      </c>
      <c r="J4838" t="s">
        <v>98430</v>
      </c>
      <c r="K4838" t="s">
        <v>208</v>
      </c>
      <c r="L4838" t="s">
        <v>98429</v>
      </c>
      <c r="N4838" t="s">
        <v>207</v>
      </c>
      <c r="O4838" t="s">
        <v>476</v>
      </c>
      <c r="P4838" t="s">
        <v>476</v>
      </c>
    </row>
    <row r="4839" spans="1:16">
      <c r="A4839" s="484" t="s">
        <v>58773</v>
      </c>
      <c r="B4839" s="485" t="s">
        <v>58772</v>
      </c>
      <c r="C4839" t="s">
        <v>58771</v>
      </c>
      <c r="D4839" t="s">
        <v>58770</v>
      </c>
      <c r="E4839" t="str">
        <f t="shared" si="75"/>
        <v>9313 - IFSI J LEPERCQ DU CH ST JOSEPH ST LUC</v>
      </c>
      <c r="F4839" t="s">
        <v>22356</v>
      </c>
      <c r="G4839" t="s">
        <v>58769</v>
      </c>
      <c r="I4839" t="s">
        <v>3329</v>
      </c>
      <c r="J4839" t="s">
        <v>58768</v>
      </c>
      <c r="K4839" t="s">
        <v>208</v>
      </c>
      <c r="L4839" t="s">
        <v>58767</v>
      </c>
      <c r="N4839" t="s">
        <v>208</v>
      </c>
      <c r="O4839" t="s">
        <v>476</v>
      </c>
      <c r="P4839" t="s">
        <v>476</v>
      </c>
    </row>
    <row r="4840" spans="1:16">
      <c r="A4840" s="484" t="s">
        <v>28565</v>
      </c>
      <c r="B4840" s="485" t="s">
        <v>28564</v>
      </c>
      <c r="C4840" t="s">
        <v>28563</v>
      </c>
      <c r="D4840" t="s">
        <v>28562</v>
      </c>
      <c r="E4840" t="str">
        <f t="shared" si="75"/>
        <v>581860 - PHARE 28</v>
      </c>
      <c r="F4840" t="s">
        <v>1568</v>
      </c>
      <c r="G4840" t="s">
        <v>28561</v>
      </c>
      <c r="I4840" t="s">
        <v>7704</v>
      </c>
      <c r="J4840" t="s">
        <v>28560</v>
      </c>
      <c r="K4840" t="s">
        <v>208</v>
      </c>
      <c r="L4840" t="s">
        <v>28559</v>
      </c>
      <c r="N4840" t="s">
        <v>208</v>
      </c>
      <c r="O4840" t="s">
        <v>476</v>
      </c>
      <c r="P4840" t="s">
        <v>476</v>
      </c>
    </row>
    <row r="4841" spans="1:16">
      <c r="A4841" s="484" t="s">
        <v>120462</v>
      </c>
      <c r="B4841" s="485" t="s">
        <v>120461</v>
      </c>
      <c r="C4841" t="s">
        <v>120460</v>
      </c>
      <c r="D4841" t="s">
        <v>120460</v>
      </c>
      <c r="E4841" t="str">
        <f t="shared" si="75"/>
        <v>292813 - ASSOCIATION MONTPELLIER SAUVETAGE</v>
      </c>
      <c r="F4841" t="s">
        <v>59358</v>
      </c>
      <c r="G4841" t="s">
        <v>120459</v>
      </c>
      <c r="I4841" t="s">
        <v>24680</v>
      </c>
      <c r="J4841" t="s">
        <v>120458</v>
      </c>
      <c r="K4841" t="s">
        <v>208</v>
      </c>
      <c r="L4841" t="s">
        <v>120457</v>
      </c>
      <c r="N4841" t="s">
        <v>208</v>
      </c>
      <c r="O4841" t="s">
        <v>476</v>
      </c>
      <c r="P4841" t="s">
        <v>476</v>
      </c>
    </row>
    <row r="4842" spans="1:16">
      <c r="A4842" s="484" t="s">
        <v>12418</v>
      </c>
      <c r="B4842" s="485" t="s">
        <v>12417</v>
      </c>
      <c r="C4842" t="s">
        <v>12416</v>
      </c>
      <c r="D4842" t="s">
        <v>12415</v>
      </c>
      <c r="E4842" t="str">
        <f t="shared" si="75"/>
        <v>292394 - ECS SUD PREVENTION SECURITE MARSEILLE 16EME</v>
      </c>
      <c r="F4842" t="s">
        <v>5915</v>
      </c>
      <c r="G4842" t="s">
        <v>12414</v>
      </c>
      <c r="H4842" t="s">
        <v>12413</v>
      </c>
      <c r="I4842" t="s">
        <v>12412</v>
      </c>
      <c r="J4842" t="s">
        <v>12411</v>
      </c>
      <c r="K4842" t="s">
        <v>208</v>
      </c>
      <c r="L4842" t="s">
        <v>12410</v>
      </c>
      <c r="N4842" t="s">
        <v>208</v>
      </c>
      <c r="O4842" t="s">
        <v>476</v>
      </c>
      <c r="P4842" t="s">
        <v>476</v>
      </c>
    </row>
    <row r="4843" spans="1:16">
      <c r="A4843" s="484" t="s">
        <v>13394</v>
      </c>
      <c r="B4843" s="485" t="s">
        <v>13393</v>
      </c>
      <c r="C4843" t="s">
        <v>13392</v>
      </c>
      <c r="D4843" t="s">
        <v>13391</v>
      </c>
      <c r="E4843" t="str">
        <f t="shared" si="75"/>
        <v>540055 - SPE 64 PAU</v>
      </c>
      <c r="F4843" t="s">
        <v>498</v>
      </c>
      <c r="G4843" t="s">
        <v>13390</v>
      </c>
      <c r="H4843" t="s">
        <v>13389</v>
      </c>
      <c r="I4843" t="s">
        <v>4033</v>
      </c>
      <c r="J4843" t="s">
        <v>13388</v>
      </c>
      <c r="K4843" t="s">
        <v>208</v>
      </c>
      <c r="L4843" t="s">
        <v>13387</v>
      </c>
      <c r="N4843" t="s">
        <v>208</v>
      </c>
      <c r="O4843" t="s">
        <v>476</v>
      </c>
      <c r="P4843" t="s">
        <v>476</v>
      </c>
    </row>
    <row r="4844" spans="1:16">
      <c r="A4844" s="484" t="s">
        <v>9430</v>
      </c>
      <c r="B4844" s="485" t="s">
        <v>9429</v>
      </c>
      <c r="C4844" t="s">
        <v>9428</v>
      </c>
      <c r="D4844" t="s">
        <v>9427</v>
      </c>
      <c r="E4844" t="str">
        <f t="shared" si="75"/>
        <v>387654 - TOROSSIAN PATRICIA</v>
      </c>
      <c r="F4844" t="s">
        <v>1528</v>
      </c>
      <c r="G4844" t="s">
        <v>9426</v>
      </c>
      <c r="I4844" t="s">
        <v>4645</v>
      </c>
      <c r="J4844" t="s">
        <v>9425</v>
      </c>
      <c r="K4844" t="s">
        <v>208</v>
      </c>
      <c r="L4844" t="s">
        <v>9424</v>
      </c>
      <c r="N4844" t="s">
        <v>208</v>
      </c>
      <c r="O4844" t="s">
        <v>476</v>
      </c>
      <c r="P4844" t="s">
        <v>476</v>
      </c>
    </row>
    <row r="4845" spans="1:16">
      <c r="A4845" s="484" t="s">
        <v>119804</v>
      </c>
      <c r="B4845" s="485" t="s">
        <v>119803</v>
      </c>
      <c r="C4845" t="s">
        <v>119802</v>
      </c>
      <c r="D4845" t="s">
        <v>119802</v>
      </c>
      <c r="E4845" t="str">
        <f t="shared" si="75"/>
        <v>556890 - ASSOCIATION PIERRE GILG</v>
      </c>
      <c r="F4845" t="s">
        <v>2524</v>
      </c>
      <c r="G4845" t="s">
        <v>119801</v>
      </c>
      <c r="I4845" t="s">
        <v>836</v>
      </c>
      <c r="J4845" t="s">
        <v>119800</v>
      </c>
      <c r="K4845" t="s">
        <v>208</v>
      </c>
      <c r="L4845" t="s">
        <v>119799</v>
      </c>
      <c r="N4845" t="s">
        <v>208</v>
      </c>
      <c r="O4845" t="s">
        <v>476</v>
      </c>
      <c r="P4845" t="s">
        <v>476</v>
      </c>
    </row>
    <row r="4846" spans="1:16">
      <c r="A4846" s="484" t="s">
        <v>15175</v>
      </c>
      <c r="B4846" s="485" t="s">
        <v>15174</v>
      </c>
      <c r="C4846" t="s">
        <v>15173</v>
      </c>
      <c r="D4846" t="s">
        <v>15172</v>
      </c>
      <c r="E4846" t="str">
        <f t="shared" si="75"/>
        <v>48641 - SF2H</v>
      </c>
      <c r="F4846" t="s">
        <v>6315</v>
      </c>
      <c r="G4846" t="s">
        <v>15171</v>
      </c>
      <c r="I4846" t="s">
        <v>1228</v>
      </c>
      <c r="J4846" t="s">
        <v>15170</v>
      </c>
      <c r="K4846" t="s">
        <v>15169</v>
      </c>
      <c r="L4846" t="s">
        <v>15168</v>
      </c>
      <c r="N4846" t="s">
        <v>208</v>
      </c>
      <c r="O4846" t="s">
        <v>476</v>
      </c>
      <c r="P4846" t="s">
        <v>476</v>
      </c>
    </row>
    <row r="4847" spans="1:16">
      <c r="A4847" s="484" t="s">
        <v>123473</v>
      </c>
      <c r="B4847" s="485" t="s">
        <v>123472</v>
      </c>
      <c r="C4847" t="s">
        <v>123471</v>
      </c>
      <c r="D4847" t="s">
        <v>123470</v>
      </c>
      <c r="E4847" t="str">
        <f t="shared" si="75"/>
        <v>176333 - AG CNAM DE MARTINIQUE</v>
      </c>
      <c r="F4847" t="s">
        <v>1848</v>
      </c>
      <c r="G4847" t="s">
        <v>123469</v>
      </c>
      <c r="H4847" t="s">
        <v>123468</v>
      </c>
      <c r="I4847" t="s">
        <v>38045</v>
      </c>
      <c r="J4847" t="s">
        <v>123467</v>
      </c>
      <c r="K4847" t="s">
        <v>208</v>
      </c>
      <c r="L4847" t="s">
        <v>123466</v>
      </c>
      <c r="N4847" t="s">
        <v>207</v>
      </c>
      <c r="O4847" t="s">
        <v>476</v>
      </c>
      <c r="P4847" t="s">
        <v>476</v>
      </c>
    </row>
    <row r="4848" spans="1:16">
      <c r="A4848" s="484" t="s">
        <v>12365</v>
      </c>
      <c r="B4848" s="485" t="s">
        <v>12364</v>
      </c>
      <c r="C4848" t="s">
        <v>12363</v>
      </c>
      <c r="D4848" t="s">
        <v>12362</v>
      </c>
      <c r="E4848" t="str">
        <f t="shared" si="75"/>
        <v>140144 - SEPIA</v>
      </c>
      <c r="F4848" t="s">
        <v>1424</v>
      </c>
      <c r="G4848" t="s">
        <v>12361</v>
      </c>
      <c r="I4848" t="s">
        <v>2531</v>
      </c>
      <c r="J4848" t="s">
        <v>12360</v>
      </c>
      <c r="K4848" t="s">
        <v>208</v>
      </c>
      <c r="L4848" t="s">
        <v>12359</v>
      </c>
      <c r="N4848" t="s">
        <v>208</v>
      </c>
      <c r="O4848" t="s">
        <v>476</v>
      </c>
      <c r="P4848" t="s">
        <v>476</v>
      </c>
    </row>
    <row r="4849" spans="1:16">
      <c r="A4849" s="484" t="s">
        <v>94799</v>
      </c>
      <c r="B4849" s="485" t="s">
        <v>94798</v>
      </c>
      <c r="C4849" t="s">
        <v>94797</v>
      </c>
      <c r="D4849" t="s">
        <v>94796</v>
      </c>
      <c r="E4849" t="str">
        <f t="shared" si="75"/>
        <v>176655 - COHERENCES DES PROJETS ET DES HOMMES</v>
      </c>
      <c r="F4849" t="s">
        <v>2453</v>
      </c>
      <c r="G4849" t="s">
        <v>94795</v>
      </c>
      <c r="I4849" t="s">
        <v>8130</v>
      </c>
      <c r="J4849" t="s">
        <v>94794</v>
      </c>
      <c r="K4849" t="s">
        <v>208</v>
      </c>
      <c r="L4849" t="s">
        <v>94793</v>
      </c>
      <c r="N4849" t="s">
        <v>208</v>
      </c>
      <c r="O4849" t="s">
        <v>476</v>
      </c>
      <c r="P4849" t="s">
        <v>476</v>
      </c>
    </row>
    <row r="4850" spans="1:16">
      <c r="A4850" s="484" t="s">
        <v>10798</v>
      </c>
      <c r="B4850" s="485" t="s">
        <v>10797</v>
      </c>
      <c r="C4850" t="s">
        <v>10796</v>
      </c>
      <c r="D4850" t="s">
        <v>10796</v>
      </c>
      <c r="E4850" t="str">
        <f t="shared" si="75"/>
        <v>457700 - TELEVIC</v>
      </c>
      <c r="F4850" t="s">
        <v>1536</v>
      </c>
      <c r="G4850" t="s">
        <v>10795</v>
      </c>
      <c r="I4850" t="s">
        <v>10794</v>
      </c>
      <c r="J4850" t="s">
        <v>10793</v>
      </c>
      <c r="K4850" t="s">
        <v>208</v>
      </c>
      <c r="L4850" t="s">
        <v>10792</v>
      </c>
      <c r="N4850" t="s">
        <v>208</v>
      </c>
      <c r="O4850" t="s">
        <v>476</v>
      </c>
      <c r="P4850" t="s">
        <v>476</v>
      </c>
    </row>
    <row r="4851" spans="1:16">
      <c r="A4851" s="484" t="s">
        <v>47451</v>
      </c>
      <c r="B4851" s="485" t="s">
        <v>47450</v>
      </c>
      <c r="C4851" t="s">
        <v>47449</v>
      </c>
      <c r="D4851" t="s">
        <v>47449</v>
      </c>
      <c r="E4851" t="str">
        <f t="shared" si="75"/>
        <v>496431 - LA CAUSE DES ENFANTS</v>
      </c>
      <c r="F4851" t="s">
        <v>2572</v>
      </c>
      <c r="G4851" t="s">
        <v>47448</v>
      </c>
      <c r="H4851" t="s">
        <v>47447</v>
      </c>
      <c r="I4851" t="s">
        <v>7856</v>
      </c>
      <c r="J4851" t="s">
        <v>47446</v>
      </c>
      <c r="K4851" t="s">
        <v>208</v>
      </c>
      <c r="L4851" t="s">
        <v>47445</v>
      </c>
      <c r="N4851" t="s">
        <v>208</v>
      </c>
      <c r="O4851" t="s">
        <v>476</v>
      </c>
      <c r="P4851" t="s">
        <v>476</v>
      </c>
    </row>
    <row r="4852" spans="1:16">
      <c r="A4852" s="484" t="s">
        <v>84549</v>
      </c>
      <c r="B4852" s="485" t="s">
        <v>84548</v>
      </c>
      <c r="C4852" t="s">
        <v>84547</v>
      </c>
      <c r="D4852" t="s">
        <v>84547</v>
      </c>
      <c r="E4852" t="str">
        <f t="shared" si="75"/>
        <v>654899 - ECOLE DE LA PERFORMANCE-MENTALPLUS</v>
      </c>
      <c r="F4852" t="s">
        <v>16240</v>
      </c>
      <c r="G4852" t="s">
        <v>84546</v>
      </c>
      <c r="I4852" t="s">
        <v>84545</v>
      </c>
      <c r="K4852" t="s">
        <v>208</v>
      </c>
      <c r="L4852" t="s">
        <v>84544</v>
      </c>
      <c r="N4852" t="s">
        <v>208</v>
      </c>
      <c r="O4852" t="s">
        <v>476</v>
      </c>
      <c r="P4852" t="s">
        <v>476</v>
      </c>
    </row>
    <row r="4853" spans="1:16">
      <c r="A4853" s="484" t="s">
        <v>12481</v>
      </c>
      <c r="B4853" s="485" t="s">
        <v>12480</v>
      </c>
      <c r="C4853" t="s">
        <v>12479</v>
      </c>
      <c r="D4853" t="s">
        <v>12478</v>
      </c>
      <c r="E4853" t="str">
        <f t="shared" si="75"/>
        <v>448310 - SER MANZIAT</v>
      </c>
      <c r="F4853" t="s">
        <v>1393</v>
      </c>
      <c r="G4853" t="s">
        <v>12477</v>
      </c>
      <c r="I4853" t="s">
        <v>12476</v>
      </c>
      <c r="J4853" t="s">
        <v>12475</v>
      </c>
      <c r="K4853" t="s">
        <v>208</v>
      </c>
      <c r="L4853" t="s">
        <v>12474</v>
      </c>
      <c r="N4853" t="s">
        <v>208</v>
      </c>
      <c r="O4853" t="s">
        <v>476</v>
      </c>
      <c r="P4853" t="s">
        <v>476</v>
      </c>
    </row>
    <row r="4854" spans="1:16">
      <c r="A4854" s="484" t="s">
        <v>94430</v>
      </c>
      <c r="B4854" s="485" t="s">
        <v>94429</v>
      </c>
      <c r="C4854" t="s">
        <v>94428</v>
      </c>
      <c r="D4854" t="s">
        <v>94427</v>
      </c>
      <c r="E4854" t="str">
        <f t="shared" si="75"/>
        <v>681039 - CEO</v>
      </c>
      <c r="F4854" t="s">
        <v>2178</v>
      </c>
      <c r="G4854" t="s">
        <v>94426</v>
      </c>
      <c r="I4854" t="s">
        <v>626</v>
      </c>
      <c r="K4854" t="s">
        <v>208</v>
      </c>
      <c r="L4854" t="s">
        <v>94425</v>
      </c>
      <c r="N4854" t="s">
        <v>208</v>
      </c>
      <c r="O4854" t="s">
        <v>476</v>
      </c>
      <c r="P4854" t="s">
        <v>476</v>
      </c>
    </row>
    <row r="4855" spans="1:16">
      <c r="A4855" s="484" t="s">
        <v>84822</v>
      </c>
      <c r="B4855" s="485" t="s">
        <v>84821</v>
      </c>
      <c r="C4855" t="s">
        <v>84820</v>
      </c>
      <c r="D4855" t="s">
        <v>84819</v>
      </c>
      <c r="E4855" t="str">
        <f t="shared" si="75"/>
        <v>305078 - ECF ALAIN ARPAJON</v>
      </c>
      <c r="F4855" t="s">
        <v>1618</v>
      </c>
      <c r="G4855" t="s">
        <v>84818</v>
      </c>
      <c r="I4855" t="s">
        <v>84817</v>
      </c>
      <c r="J4855" t="s">
        <v>84816</v>
      </c>
      <c r="K4855" t="s">
        <v>208</v>
      </c>
      <c r="L4855" t="s">
        <v>84815</v>
      </c>
      <c r="N4855" t="s">
        <v>208</v>
      </c>
      <c r="O4855" t="s">
        <v>476</v>
      </c>
      <c r="P4855" t="s">
        <v>476</v>
      </c>
    </row>
    <row r="4856" spans="1:16">
      <c r="A4856" s="484" t="s">
        <v>28269</v>
      </c>
      <c r="B4856" s="485" t="s">
        <v>28268</v>
      </c>
      <c r="C4856" t="s">
        <v>28267</v>
      </c>
      <c r="D4856" t="s">
        <v>28266</v>
      </c>
      <c r="E4856" t="str">
        <f t="shared" si="75"/>
        <v>476985 - PHARMATIC GRABELS</v>
      </c>
      <c r="F4856" t="s">
        <v>6791</v>
      </c>
      <c r="G4856" t="s">
        <v>28265</v>
      </c>
      <c r="H4856" t="s">
        <v>28264</v>
      </c>
      <c r="I4856" t="s">
        <v>24680</v>
      </c>
      <c r="J4856" t="s">
        <v>28263</v>
      </c>
      <c r="K4856" t="s">
        <v>208</v>
      </c>
      <c r="L4856" t="s">
        <v>28262</v>
      </c>
      <c r="N4856" t="s">
        <v>208</v>
      </c>
      <c r="O4856" t="s">
        <v>476</v>
      </c>
      <c r="P4856" t="s">
        <v>476</v>
      </c>
    </row>
    <row r="4857" spans="1:16">
      <c r="A4857" s="484" t="s">
        <v>74001</v>
      </c>
      <c r="B4857" s="485" t="s">
        <v>74000</v>
      </c>
      <c r="C4857" t="s">
        <v>73999</v>
      </c>
      <c r="D4857" t="s">
        <v>73998</v>
      </c>
      <c r="E4857" t="str">
        <f t="shared" si="75"/>
        <v>489918 - FISA</v>
      </c>
      <c r="F4857" t="s">
        <v>1315</v>
      </c>
      <c r="G4857" t="s">
        <v>73997</v>
      </c>
      <c r="I4857" t="s">
        <v>73996</v>
      </c>
      <c r="J4857" t="s">
        <v>73995</v>
      </c>
      <c r="K4857" t="s">
        <v>208</v>
      </c>
      <c r="L4857" t="s">
        <v>73994</v>
      </c>
      <c r="N4857" t="s">
        <v>208</v>
      </c>
      <c r="O4857" t="s">
        <v>476</v>
      </c>
      <c r="P4857" t="s">
        <v>476</v>
      </c>
    </row>
    <row r="4858" spans="1:16">
      <c r="A4858" s="484" t="s">
        <v>80697</v>
      </c>
      <c r="B4858" s="485" t="s">
        <v>80693</v>
      </c>
      <c r="C4858" t="s">
        <v>80692</v>
      </c>
      <c r="D4858" t="s">
        <v>80691</v>
      </c>
      <c r="E4858" t="str">
        <f t="shared" si="75"/>
        <v>522790 - ELAN FORMATION STRASBOURG</v>
      </c>
      <c r="F4858" t="s">
        <v>1857</v>
      </c>
      <c r="G4858" t="s">
        <v>80696</v>
      </c>
      <c r="I4858" t="s">
        <v>579</v>
      </c>
      <c r="J4858" t="s">
        <v>80689</v>
      </c>
      <c r="K4858" t="s">
        <v>208</v>
      </c>
      <c r="L4858" t="s">
        <v>80695</v>
      </c>
      <c r="N4858" t="s">
        <v>208</v>
      </c>
      <c r="O4858" t="s">
        <v>476</v>
      </c>
      <c r="P4858" t="s">
        <v>476</v>
      </c>
    </row>
    <row r="4859" spans="1:16">
      <c r="A4859" s="484" t="s">
        <v>80694</v>
      </c>
      <c r="B4859" s="485" t="s">
        <v>80693</v>
      </c>
      <c r="C4859" t="s">
        <v>80692</v>
      </c>
      <c r="D4859" t="s">
        <v>80691</v>
      </c>
      <c r="E4859" t="str">
        <f t="shared" si="75"/>
        <v>657475 - ELAN FORMATION STRASBOURG</v>
      </c>
      <c r="F4859" t="s">
        <v>4215</v>
      </c>
      <c r="G4859" t="s">
        <v>80690</v>
      </c>
      <c r="I4859" t="s">
        <v>579</v>
      </c>
      <c r="J4859" t="s">
        <v>80689</v>
      </c>
      <c r="K4859" t="s">
        <v>208</v>
      </c>
      <c r="L4859" t="s">
        <v>80688</v>
      </c>
      <c r="N4859" t="s">
        <v>207</v>
      </c>
      <c r="O4859" t="s">
        <v>476</v>
      </c>
      <c r="P4859" t="s">
        <v>476</v>
      </c>
    </row>
    <row r="4860" spans="1:16">
      <c r="A4860" s="484" t="s">
        <v>128721</v>
      </c>
      <c r="B4860" s="485" t="s">
        <v>128720</v>
      </c>
      <c r="C4860" t="s">
        <v>128716</v>
      </c>
      <c r="D4860" t="s">
        <v>128716</v>
      </c>
      <c r="E4860" t="str">
        <f t="shared" si="75"/>
        <v>113402 - AMPLITUDE</v>
      </c>
      <c r="F4860" t="s">
        <v>6896</v>
      </c>
      <c r="G4860" t="s">
        <v>16318</v>
      </c>
      <c r="I4860" t="s">
        <v>1501</v>
      </c>
      <c r="K4860" t="s">
        <v>208</v>
      </c>
      <c r="L4860" t="s">
        <v>128719</v>
      </c>
      <c r="N4860" t="s">
        <v>208</v>
      </c>
      <c r="O4860" t="s">
        <v>476</v>
      </c>
      <c r="P4860" t="s">
        <v>476</v>
      </c>
    </row>
    <row r="4861" spans="1:16">
      <c r="A4861" s="484" t="s">
        <v>91478</v>
      </c>
      <c r="B4861" s="485" t="s">
        <v>91477</v>
      </c>
      <c r="C4861" t="s">
        <v>91476</v>
      </c>
      <c r="D4861" t="s">
        <v>91475</v>
      </c>
      <c r="E4861" t="str">
        <f t="shared" si="75"/>
        <v>619474 - COUGOT JEAN LOUIS HENRI</v>
      </c>
      <c r="F4861" t="s">
        <v>6232</v>
      </c>
      <c r="G4861" t="s">
        <v>91474</v>
      </c>
      <c r="I4861" t="s">
        <v>83727</v>
      </c>
      <c r="J4861" t="s">
        <v>91473</v>
      </c>
      <c r="K4861" t="s">
        <v>208</v>
      </c>
      <c r="L4861" t="s">
        <v>91472</v>
      </c>
      <c r="N4861" t="s">
        <v>208</v>
      </c>
      <c r="O4861" t="s">
        <v>476</v>
      </c>
      <c r="P4861" t="s">
        <v>476</v>
      </c>
    </row>
    <row r="4862" spans="1:16">
      <c r="A4862" s="484" t="s">
        <v>134626</v>
      </c>
      <c r="B4862" s="485" t="s">
        <v>134625</v>
      </c>
      <c r="C4862" t="s">
        <v>134624</v>
      </c>
      <c r="D4862" t="s">
        <v>134624</v>
      </c>
      <c r="E4862" t="str">
        <f t="shared" si="75"/>
        <v>634724 - ADEFSA</v>
      </c>
      <c r="F4862" t="s">
        <v>22341</v>
      </c>
      <c r="G4862" t="s">
        <v>134623</v>
      </c>
      <c r="I4862" t="s">
        <v>5503</v>
      </c>
      <c r="K4862" t="s">
        <v>208</v>
      </c>
      <c r="L4862" t="s">
        <v>134622</v>
      </c>
      <c r="N4862" t="s">
        <v>207</v>
      </c>
      <c r="O4862" t="s">
        <v>476</v>
      </c>
      <c r="P4862" t="s">
        <v>476</v>
      </c>
    </row>
    <row r="4863" spans="1:16">
      <c r="A4863" s="484" t="s">
        <v>109453</v>
      </c>
      <c r="B4863" s="485" t="s">
        <v>109452</v>
      </c>
      <c r="C4863" t="s">
        <v>109451</v>
      </c>
      <c r="D4863" t="s">
        <v>109450</v>
      </c>
      <c r="E4863" t="str">
        <f t="shared" si="75"/>
        <v>624408 - CATORC ELIANE - AESA</v>
      </c>
      <c r="F4863" t="s">
        <v>51590</v>
      </c>
      <c r="G4863" t="s">
        <v>109449</v>
      </c>
      <c r="I4863" t="s">
        <v>9102</v>
      </c>
      <c r="J4863" t="s">
        <v>109448</v>
      </c>
      <c r="K4863" t="s">
        <v>208</v>
      </c>
      <c r="L4863" t="s">
        <v>109447</v>
      </c>
      <c r="N4863" t="s">
        <v>208</v>
      </c>
      <c r="O4863" t="s">
        <v>476</v>
      </c>
      <c r="P4863" t="s">
        <v>476</v>
      </c>
    </row>
    <row r="4864" spans="1:16">
      <c r="A4864" s="484" t="s">
        <v>15490</v>
      </c>
      <c r="B4864" s="485" t="s">
        <v>15489</v>
      </c>
      <c r="C4864" t="s">
        <v>15488</v>
      </c>
      <c r="D4864" t="s">
        <v>15487</v>
      </c>
      <c r="E4864" t="str">
        <f t="shared" si="75"/>
        <v>433020 - SFCC</v>
      </c>
      <c r="F4864" t="s">
        <v>7671</v>
      </c>
      <c r="G4864" t="s">
        <v>15486</v>
      </c>
      <c r="H4864" t="s">
        <v>15485</v>
      </c>
      <c r="I4864" t="s">
        <v>1207</v>
      </c>
      <c r="J4864" t="s">
        <v>15484</v>
      </c>
      <c r="K4864" t="s">
        <v>15483</v>
      </c>
      <c r="L4864" t="s">
        <v>15482</v>
      </c>
      <c r="N4864" t="s">
        <v>208</v>
      </c>
      <c r="O4864" t="s">
        <v>476</v>
      </c>
      <c r="P4864" t="s">
        <v>476</v>
      </c>
    </row>
    <row r="4865" spans="1:16">
      <c r="A4865" s="484" t="s">
        <v>21551</v>
      </c>
      <c r="B4865" s="485" t="s">
        <v>21550</v>
      </c>
      <c r="C4865" t="s">
        <v>21549</v>
      </c>
      <c r="D4865" t="s">
        <v>21549</v>
      </c>
      <c r="E4865" t="str">
        <f t="shared" si="75"/>
        <v>592791 - ROBERT DE BEAUCHAMP - JUST IT</v>
      </c>
      <c r="F4865" t="s">
        <v>1077</v>
      </c>
      <c r="G4865" t="s">
        <v>21548</v>
      </c>
      <c r="I4865" t="s">
        <v>4141</v>
      </c>
      <c r="J4865" t="s">
        <v>21547</v>
      </c>
      <c r="K4865" t="s">
        <v>208</v>
      </c>
      <c r="L4865" t="s">
        <v>21546</v>
      </c>
      <c r="N4865" t="s">
        <v>208</v>
      </c>
      <c r="O4865" t="s">
        <v>476</v>
      </c>
      <c r="P4865" t="s">
        <v>476</v>
      </c>
    </row>
    <row r="4866" spans="1:16">
      <c r="A4866" s="484" t="s">
        <v>55593</v>
      </c>
      <c r="B4866" s="485" t="s">
        <v>55592</v>
      </c>
      <c r="C4866" t="s">
        <v>55591</v>
      </c>
      <c r="D4866" t="s">
        <v>55590</v>
      </c>
      <c r="E4866" t="str">
        <f t="shared" ref="E4866:E4929" si="76">_xlfn.CONCAT(L4866," - ",D4866)</f>
        <v>365221 - IMTL</v>
      </c>
      <c r="F4866" t="s">
        <v>7254</v>
      </c>
      <c r="G4866" t="s">
        <v>55589</v>
      </c>
      <c r="H4866" t="s">
        <v>55588</v>
      </c>
      <c r="I4866" t="s">
        <v>6880</v>
      </c>
      <c r="K4866" t="s">
        <v>208</v>
      </c>
      <c r="L4866" t="s">
        <v>55587</v>
      </c>
      <c r="N4866" t="s">
        <v>208</v>
      </c>
      <c r="O4866" t="s">
        <v>476</v>
      </c>
      <c r="P4866" t="s">
        <v>476</v>
      </c>
    </row>
    <row r="4867" spans="1:16">
      <c r="A4867" s="484" t="s">
        <v>23446</v>
      </c>
      <c r="B4867" s="485" t="s">
        <v>23445</v>
      </c>
      <c r="C4867" t="s">
        <v>23444</v>
      </c>
      <c r="D4867" t="s">
        <v>23443</v>
      </c>
      <c r="E4867" t="str">
        <f t="shared" si="76"/>
        <v>477710 - RE FORM E</v>
      </c>
      <c r="F4867" t="s">
        <v>7547</v>
      </c>
      <c r="G4867" t="s">
        <v>23442</v>
      </c>
      <c r="I4867" t="s">
        <v>23441</v>
      </c>
      <c r="J4867" t="s">
        <v>23440</v>
      </c>
      <c r="K4867" t="s">
        <v>208</v>
      </c>
      <c r="L4867" t="s">
        <v>23439</v>
      </c>
      <c r="N4867" t="s">
        <v>208</v>
      </c>
      <c r="O4867" t="s">
        <v>476</v>
      </c>
      <c r="P4867" t="s">
        <v>476</v>
      </c>
    </row>
    <row r="4868" spans="1:16">
      <c r="A4868" s="484" t="s">
        <v>119690</v>
      </c>
      <c r="B4868" s="485" t="s">
        <v>119689</v>
      </c>
      <c r="C4868" t="s">
        <v>119688</v>
      </c>
      <c r="D4868" t="s">
        <v>119687</v>
      </c>
      <c r="E4868" t="str">
        <f t="shared" si="76"/>
        <v>380015 - AFCBM-MP</v>
      </c>
      <c r="F4868" t="s">
        <v>14693</v>
      </c>
      <c r="G4868" t="s">
        <v>3155</v>
      </c>
      <c r="I4868" t="s">
        <v>603</v>
      </c>
      <c r="J4868" t="s">
        <v>119686</v>
      </c>
      <c r="K4868" t="s">
        <v>119685</v>
      </c>
      <c r="L4868" t="s">
        <v>119684</v>
      </c>
      <c r="N4868" t="s">
        <v>208</v>
      </c>
      <c r="O4868" t="s">
        <v>476</v>
      </c>
      <c r="P4868" t="s">
        <v>476</v>
      </c>
    </row>
    <row r="4869" spans="1:16">
      <c r="A4869" s="484" t="s">
        <v>8870</v>
      </c>
      <c r="B4869" s="485" t="s">
        <v>8869</v>
      </c>
      <c r="C4869" t="s">
        <v>8868</v>
      </c>
      <c r="D4869" t="s">
        <v>8867</v>
      </c>
      <c r="E4869" t="str">
        <f t="shared" si="76"/>
        <v>486309 - TRIBOFILM</v>
      </c>
      <c r="F4869" t="s">
        <v>8866</v>
      </c>
      <c r="G4869" t="s">
        <v>8865</v>
      </c>
      <c r="H4869" t="s">
        <v>8864</v>
      </c>
      <c r="I4869" t="s">
        <v>7975</v>
      </c>
      <c r="J4869" t="s">
        <v>8863</v>
      </c>
      <c r="K4869" t="s">
        <v>208</v>
      </c>
      <c r="L4869" t="s">
        <v>8862</v>
      </c>
      <c r="N4869" t="s">
        <v>208</v>
      </c>
      <c r="O4869" t="s">
        <v>476</v>
      </c>
      <c r="P4869" t="s">
        <v>476</v>
      </c>
    </row>
    <row r="4870" spans="1:16">
      <c r="A4870" s="484" t="s">
        <v>40211</v>
      </c>
      <c r="B4870" s="485" t="s">
        <v>40210</v>
      </c>
      <c r="C4870" t="s">
        <v>40209</v>
      </c>
      <c r="D4870" t="s">
        <v>40209</v>
      </c>
      <c r="E4870" t="str">
        <f t="shared" si="76"/>
        <v>268811 - MAISON DU CONTE</v>
      </c>
      <c r="F4870" t="s">
        <v>36112</v>
      </c>
      <c r="G4870" t="s">
        <v>40208</v>
      </c>
      <c r="I4870" t="s">
        <v>28272</v>
      </c>
      <c r="J4870" t="s">
        <v>40207</v>
      </c>
      <c r="K4870" t="s">
        <v>208</v>
      </c>
      <c r="L4870" t="s">
        <v>40206</v>
      </c>
      <c r="N4870" t="s">
        <v>208</v>
      </c>
      <c r="O4870" t="s">
        <v>476</v>
      </c>
      <c r="P4870" t="s">
        <v>476</v>
      </c>
    </row>
    <row r="4871" spans="1:16">
      <c r="A4871" s="484" t="s">
        <v>123242</v>
      </c>
      <c r="C4871" t="s">
        <v>123241</v>
      </c>
      <c r="D4871" t="s">
        <v>123240</v>
      </c>
      <c r="E4871" t="str">
        <f t="shared" si="76"/>
        <v>333682 - APODEP</v>
      </c>
      <c r="F4871" t="s">
        <v>40411</v>
      </c>
      <c r="G4871" t="s">
        <v>123239</v>
      </c>
      <c r="I4871" t="s">
        <v>5369</v>
      </c>
      <c r="J4871" t="s">
        <v>123238</v>
      </c>
      <c r="K4871" t="s">
        <v>123237</v>
      </c>
      <c r="L4871" t="s">
        <v>123236</v>
      </c>
      <c r="N4871" t="s">
        <v>208</v>
      </c>
      <c r="O4871" t="s">
        <v>476</v>
      </c>
      <c r="P4871" t="s">
        <v>476</v>
      </c>
    </row>
    <row r="4872" spans="1:16">
      <c r="A4872" s="484" t="s">
        <v>119676</v>
      </c>
      <c r="B4872" s="485" t="s">
        <v>119675</v>
      </c>
      <c r="C4872" t="s">
        <v>119674</v>
      </c>
      <c r="D4872" t="s">
        <v>119673</v>
      </c>
      <c r="E4872" t="str">
        <f t="shared" si="76"/>
        <v>645114 - AFIA</v>
      </c>
      <c r="F4872" t="s">
        <v>21256</v>
      </c>
      <c r="G4872" t="s">
        <v>119672</v>
      </c>
      <c r="H4872" t="s">
        <v>12602</v>
      </c>
      <c r="I4872" t="s">
        <v>779</v>
      </c>
      <c r="J4872" t="s">
        <v>119671</v>
      </c>
      <c r="K4872" t="s">
        <v>208</v>
      </c>
      <c r="L4872" t="s">
        <v>119670</v>
      </c>
      <c r="N4872" t="s">
        <v>207</v>
      </c>
      <c r="O4872" t="s">
        <v>476</v>
      </c>
      <c r="P4872" t="s">
        <v>476</v>
      </c>
    </row>
    <row r="4873" spans="1:16">
      <c r="A4873" s="484" t="s">
        <v>47996</v>
      </c>
      <c r="B4873" s="485" t="s">
        <v>47995</v>
      </c>
      <c r="C4873" t="s">
        <v>47994</v>
      </c>
      <c r="D4873" t="s">
        <v>47994</v>
      </c>
      <c r="E4873" t="str">
        <f t="shared" si="76"/>
        <v>678338 - KIT GROUP FRANCE</v>
      </c>
      <c r="F4873" t="s">
        <v>3699</v>
      </c>
      <c r="G4873" t="s">
        <v>47993</v>
      </c>
      <c r="I4873" t="s">
        <v>626</v>
      </c>
      <c r="J4873" t="s">
        <v>47992</v>
      </c>
      <c r="K4873" t="s">
        <v>208</v>
      </c>
      <c r="L4873" t="s">
        <v>47991</v>
      </c>
      <c r="N4873" t="s">
        <v>208</v>
      </c>
      <c r="O4873" t="s">
        <v>476</v>
      </c>
      <c r="P4873" t="s">
        <v>476</v>
      </c>
    </row>
    <row r="4874" spans="1:16">
      <c r="A4874" s="484" t="s">
        <v>128088</v>
      </c>
      <c r="B4874" s="485" t="s">
        <v>128087</v>
      </c>
      <c r="C4874" t="s">
        <v>128086</v>
      </c>
      <c r="D4874" t="s">
        <v>128085</v>
      </c>
      <c r="E4874" t="str">
        <f t="shared" si="76"/>
        <v>355100 - ANTARES ST PRIEST EN JAREZ</v>
      </c>
      <c r="F4874" t="s">
        <v>3552</v>
      </c>
      <c r="G4874" t="s">
        <v>128084</v>
      </c>
      <c r="H4874" t="s">
        <v>128083</v>
      </c>
      <c r="I4874" t="s">
        <v>13239</v>
      </c>
      <c r="J4874" t="s">
        <v>128082</v>
      </c>
      <c r="K4874" t="s">
        <v>208</v>
      </c>
      <c r="L4874" t="s">
        <v>128081</v>
      </c>
      <c r="N4874" t="s">
        <v>208</v>
      </c>
      <c r="O4874" t="s">
        <v>476</v>
      </c>
      <c r="P4874" t="s">
        <v>476</v>
      </c>
    </row>
    <row r="4875" spans="1:16">
      <c r="A4875" s="484" t="s">
        <v>44131</v>
      </c>
      <c r="B4875" s="485" t="s">
        <v>44130</v>
      </c>
      <c r="C4875" t="s">
        <v>44129</v>
      </c>
      <c r="D4875" t="s">
        <v>44129</v>
      </c>
      <c r="E4875" t="str">
        <f t="shared" si="76"/>
        <v>544176 - LEGRAND PATRICK - AQUIFUSE</v>
      </c>
      <c r="F4875" t="s">
        <v>17920</v>
      </c>
      <c r="G4875" t="s">
        <v>44128</v>
      </c>
      <c r="I4875" t="s">
        <v>44127</v>
      </c>
      <c r="K4875" t="s">
        <v>208</v>
      </c>
      <c r="L4875" t="s">
        <v>44126</v>
      </c>
      <c r="N4875" t="s">
        <v>208</v>
      </c>
      <c r="O4875" t="s">
        <v>476</v>
      </c>
      <c r="P4875" t="s">
        <v>476</v>
      </c>
    </row>
    <row r="4876" spans="1:16">
      <c r="A4876" s="484" t="s">
        <v>99672</v>
      </c>
      <c r="B4876" s="485" t="s">
        <v>99671</v>
      </c>
      <c r="C4876" t="s">
        <v>99670</v>
      </c>
      <c r="D4876" t="s">
        <v>99669</v>
      </c>
      <c r="E4876" t="str">
        <f t="shared" si="76"/>
        <v>572690 - CRIPS SUD MARSEILLE 6EME</v>
      </c>
      <c r="F4876" t="s">
        <v>26944</v>
      </c>
      <c r="G4876" t="s">
        <v>99668</v>
      </c>
      <c r="I4876" t="s">
        <v>7016</v>
      </c>
      <c r="J4876" t="s">
        <v>99667</v>
      </c>
      <c r="K4876" t="s">
        <v>208</v>
      </c>
      <c r="L4876" t="s">
        <v>99666</v>
      </c>
      <c r="N4876" t="s">
        <v>208</v>
      </c>
      <c r="O4876" t="s">
        <v>476</v>
      </c>
      <c r="P4876" t="s">
        <v>476</v>
      </c>
    </row>
    <row r="4877" spans="1:16">
      <c r="A4877" s="484" t="s">
        <v>67895</v>
      </c>
      <c r="B4877" s="485" t="s">
        <v>67894</v>
      </c>
      <c r="C4877" t="s">
        <v>67893</v>
      </c>
      <c r="D4877" t="s">
        <v>44135</v>
      </c>
      <c r="E4877" t="str">
        <f t="shared" si="76"/>
        <v>568156 - LCF</v>
      </c>
      <c r="F4877" t="s">
        <v>540</v>
      </c>
      <c r="G4877" t="s">
        <v>67892</v>
      </c>
      <c r="I4877" t="s">
        <v>67891</v>
      </c>
      <c r="J4877" t="s">
        <v>67890</v>
      </c>
      <c r="K4877" t="s">
        <v>208</v>
      </c>
      <c r="L4877" t="s">
        <v>67889</v>
      </c>
      <c r="N4877" t="s">
        <v>208</v>
      </c>
      <c r="O4877" t="s">
        <v>476</v>
      </c>
      <c r="P4877" t="s">
        <v>476</v>
      </c>
    </row>
    <row r="4878" spans="1:16">
      <c r="A4878" s="484" t="s">
        <v>11148</v>
      </c>
      <c r="B4878" s="485" t="s">
        <v>11147</v>
      </c>
      <c r="C4878" t="s">
        <v>11146</v>
      </c>
      <c r="D4878" t="s">
        <v>11145</v>
      </c>
      <c r="E4878" t="str">
        <f t="shared" si="76"/>
        <v>131740 - TARKETT FORMATION</v>
      </c>
      <c r="F4878" t="s">
        <v>4591</v>
      </c>
      <c r="G4878" t="s">
        <v>11144</v>
      </c>
      <c r="H4878" t="s">
        <v>11143</v>
      </c>
      <c r="I4878" t="s">
        <v>11142</v>
      </c>
      <c r="J4878" t="s">
        <v>11141</v>
      </c>
      <c r="K4878" t="s">
        <v>208</v>
      </c>
      <c r="L4878" t="s">
        <v>11140</v>
      </c>
      <c r="N4878" t="s">
        <v>208</v>
      </c>
      <c r="O4878" t="s">
        <v>476</v>
      </c>
      <c r="P4878" t="s">
        <v>476</v>
      </c>
    </row>
    <row r="4879" spans="1:16">
      <c r="A4879" s="484" t="s">
        <v>42610</v>
      </c>
      <c r="B4879" s="485" t="s">
        <v>42609</v>
      </c>
      <c r="C4879" t="s">
        <v>42608</v>
      </c>
      <c r="D4879" t="s">
        <v>42607</v>
      </c>
      <c r="E4879" t="str">
        <f t="shared" si="76"/>
        <v>36791 - LFCE</v>
      </c>
      <c r="F4879" t="s">
        <v>4111</v>
      </c>
      <c r="H4879" t="s">
        <v>42606</v>
      </c>
      <c r="I4879" t="s">
        <v>4467</v>
      </c>
      <c r="J4879" t="s">
        <v>42605</v>
      </c>
      <c r="K4879" t="s">
        <v>42604</v>
      </c>
      <c r="L4879" t="s">
        <v>42603</v>
      </c>
      <c r="N4879" t="s">
        <v>208</v>
      </c>
      <c r="O4879" t="s">
        <v>476</v>
      </c>
      <c r="P4879" t="s">
        <v>476</v>
      </c>
    </row>
    <row r="4880" spans="1:16">
      <c r="A4880" s="484" t="s">
        <v>65668</v>
      </c>
      <c r="B4880" s="485" t="s">
        <v>65667</v>
      </c>
      <c r="C4880" t="s">
        <v>65666</v>
      </c>
      <c r="D4880" t="s">
        <v>65666</v>
      </c>
      <c r="E4880" t="str">
        <f t="shared" si="76"/>
        <v>537998 - GRAINE PAYS DE LA LOIRE</v>
      </c>
      <c r="F4880" t="s">
        <v>65665</v>
      </c>
      <c r="G4880" t="s">
        <v>65664</v>
      </c>
      <c r="I4880" t="s">
        <v>1114</v>
      </c>
      <c r="J4880" t="s">
        <v>65663</v>
      </c>
      <c r="K4880" t="s">
        <v>208</v>
      </c>
      <c r="L4880" t="s">
        <v>65662</v>
      </c>
      <c r="N4880" t="s">
        <v>208</v>
      </c>
      <c r="O4880" t="s">
        <v>476</v>
      </c>
      <c r="P4880" t="s">
        <v>476</v>
      </c>
    </row>
    <row r="4881" spans="1:16">
      <c r="A4881" s="484" t="s">
        <v>90979</v>
      </c>
      <c r="B4881" s="485" t="s">
        <v>90978</v>
      </c>
      <c r="C4881" t="s">
        <v>90977</v>
      </c>
      <c r="D4881" t="s">
        <v>90976</v>
      </c>
      <c r="E4881" t="str">
        <f t="shared" si="76"/>
        <v>595123 - CRESUS ASSOCIATION ALSACE</v>
      </c>
      <c r="F4881" t="s">
        <v>1857</v>
      </c>
      <c r="G4881" t="s">
        <v>90975</v>
      </c>
      <c r="I4881" t="s">
        <v>579</v>
      </c>
      <c r="J4881" t="s">
        <v>90974</v>
      </c>
      <c r="K4881" t="s">
        <v>208</v>
      </c>
      <c r="L4881" t="s">
        <v>90973</v>
      </c>
      <c r="N4881" t="s">
        <v>208</v>
      </c>
      <c r="O4881" t="s">
        <v>476</v>
      </c>
      <c r="P4881" t="s">
        <v>476</v>
      </c>
    </row>
    <row r="4882" spans="1:16">
      <c r="A4882" s="484" t="s">
        <v>118567</v>
      </c>
      <c r="B4882" s="485" t="s">
        <v>118566</v>
      </c>
      <c r="C4882" t="s">
        <v>118565</v>
      </c>
      <c r="D4882" t="s">
        <v>118564</v>
      </c>
      <c r="E4882" t="str">
        <f t="shared" si="76"/>
        <v>505274 - RIVE BOUTIQUE DE GESTION BESANCON</v>
      </c>
      <c r="F4882" t="s">
        <v>1568</v>
      </c>
      <c r="G4882" t="s">
        <v>118563</v>
      </c>
      <c r="I4882" t="s">
        <v>2666</v>
      </c>
      <c r="J4882" t="s">
        <v>118562</v>
      </c>
      <c r="K4882" t="s">
        <v>208</v>
      </c>
      <c r="L4882" t="s">
        <v>118561</v>
      </c>
      <c r="N4882" t="s">
        <v>208</v>
      </c>
      <c r="O4882" t="s">
        <v>476</v>
      </c>
      <c r="P4882" t="s">
        <v>476</v>
      </c>
    </row>
    <row r="4883" spans="1:16">
      <c r="A4883" s="484" t="s">
        <v>45459</v>
      </c>
      <c r="B4883" s="485" t="s">
        <v>45458</v>
      </c>
      <c r="C4883" t="s">
        <v>45457</v>
      </c>
      <c r="D4883" t="s">
        <v>45457</v>
      </c>
      <c r="E4883" t="str">
        <f t="shared" si="76"/>
        <v>565969 - LATOUR PATRICK</v>
      </c>
      <c r="F4883" t="s">
        <v>22356</v>
      </c>
      <c r="G4883" t="s">
        <v>45456</v>
      </c>
      <c r="I4883" t="s">
        <v>8273</v>
      </c>
      <c r="J4883" t="s">
        <v>45455</v>
      </c>
      <c r="K4883" t="s">
        <v>208</v>
      </c>
      <c r="L4883" t="s">
        <v>45454</v>
      </c>
      <c r="N4883" t="s">
        <v>208</v>
      </c>
      <c r="O4883" t="s">
        <v>476</v>
      </c>
      <c r="P4883" t="s">
        <v>476</v>
      </c>
    </row>
    <row r="4884" spans="1:16">
      <c r="A4884" s="484" t="s">
        <v>18506</v>
      </c>
      <c r="B4884" s="485" t="s">
        <v>18505</v>
      </c>
      <c r="C4884" t="s">
        <v>18504</v>
      </c>
      <c r="D4884" t="s">
        <v>18504</v>
      </c>
      <c r="E4884" t="str">
        <f t="shared" si="76"/>
        <v>538243 - SECURIFRANCE EXPANSION SERIS ACADEMY</v>
      </c>
      <c r="F4884" t="s">
        <v>18503</v>
      </c>
      <c r="G4884" t="s">
        <v>18502</v>
      </c>
      <c r="I4884" t="s">
        <v>15946</v>
      </c>
      <c r="J4884" t="s">
        <v>18501</v>
      </c>
      <c r="K4884" t="s">
        <v>208</v>
      </c>
      <c r="L4884" t="s">
        <v>18500</v>
      </c>
      <c r="N4884" t="s">
        <v>208</v>
      </c>
      <c r="O4884" t="s">
        <v>476</v>
      </c>
      <c r="P4884" t="s">
        <v>476</v>
      </c>
    </row>
    <row r="4885" spans="1:16">
      <c r="A4885" s="484" t="s">
        <v>70024</v>
      </c>
      <c r="B4885" s="485" t="s">
        <v>70023</v>
      </c>
      <c r="C4885" t="s">
        <v>70022</v>
      </c>
      <c r="D4885" t="s">
        <v>70021</v>
      </c>
      <c r="E4885" t="str">
        <f t="shared" si="76"/>
        <v>587345 - FIDEV</v>
      </c>
      <c r="F4885" t="s">
        <v>1086</v>
      </c>
      <c r="G4885" t="s">
        <v>70020</v>
      </c>
      <c r="I4885" t="s">
        <v>802</v>
      </c>
      <c r="J4885" t="s">
        <v>70019</v>
      </c>
      <c r="K4885" t="s">
        <v>208</v>
      </c>
      <c r="L4885" t="s">
        <v>70018</v>
      </c>
      <c r="N4885" t="s">
        <v>208</v>
      </c>
      <c r="O4885" t="s">
        <v>476</v>
      </c>
      <c r="P4885" t="s">
        <v>476</v>
      </c>
    </row>
    <row r="4886" spans="1:16">
      <c r="A4886" s="484" t="s">
        <v>49659</v>
      </c>
      <c r="B4886" s="485" t="s">
        <v>49658</v>
      </c>
      <c r="C4886" t="s">
        <v>49657</v>
      </c>
      <c r="D4886" t="s">
        <v>49657</v>
      </c>
      <c r="E4886" t="str">
        <f t="shared" si="76"/>
        <v>472438 - JAILLON DOMINIQUE</v>
      </c>
      <c r="F4886" t="s">
        <v>3811</v>
      </c>
      <c r="G4886" t="s">
        <v>49656</v>
      </c>
      <c r="I4886" t="s">
        <v>626</v>
      </c>
      <c r="J4886" t="s">
        <v>49655</v>
      </c>
      <c r="K4886" t="s">
        <v>208</v>
      </c>
      <c r="L4886" t="s">
        <v>49654</v>
      </c>
      <c r="N4886" t="s">
        <v>208</v>
      </c>
      <c r="O4886" t="s">
        <v>476</v>
      </c>
      <c r="P4886" t="s">
        <v>476</v>
      </c>
    </row>
    <row r="4887" spans="1:16">
      <c r="A4887" s="484" t="s">
        <v>91194</v>
      </c>
      <c r="B4887" s="485" t="s">
        <v>91193</v>
      </c>
      <c r="C4887" t="s">
        <v>91192</v>
      </c>
      <c r="D4887" t="s">
        <v>91192</v>
      </c>
      <c r="E4887" t="str">
        <f t="shared" si="76"/>
        <v>611852 - CRA FORMATION</v>
      </c>
      <c r="F4887" t="s">
        <v>6072</v>
      </c>
      <c r="G4887" t="s">
        <v>91191</v>
      </c>
      <c r="I4887" t="s">
        <v>626</v>
      </c>
      <c r="J4887" t="s">
        <v>91190</v>
      </c>
      <c r="K4887" t="s">
        <v>208</v>
      </c>
      <c r="L4887" t="s">
        <v>91189</v>
      </c>
      <c r="N4887" t="s">
        <v>208</v>
      </c>
      <c r="O4887" t="s">
        <v>476</v>
      </c>
      <c r="P4887" t="s">
        <v>476</v>
      </c>
    </row>
    <row r="4888" spans="1:16">
      <c r="A4888" s="484" t="s">
        <v>112809</v>
      </c>
      <c r="B4888" s="485" t="s">
        <v>112808</v>
      </c>
      <c r="C4888" t="s">
        <v>112807</v>
      </c>
      <c r="D4888" t="s">
        <v>112807</v>
      </c>
      <c r="E4888" t="str">
        <f t="shared" si="76"/>
        <v>308432 - BONNET CHRISTIAN ALAIN MARC</v>
      </c>
      <c r="F4888" t="s">
        <v>61627</v>
      </c>
      <c r="G4888" t="s">
        <v>112806</v>
      </c>
      <c r="I4888" t="s">
        <v>17191</v>
      </c>
      <c r="K4888" t="s">
        <v>208</v>
      </c>
      <c r="L4888" t="s">
        <v>112805</v>
      </c>
      <c r="N4888" t="s">
        <v>208</v>
      </c>
      <c r="O4888" t="s">
        <v>476</v>
      </c>
      <c r="P4888" t="s">
        <v>476</v>
      </c>
    </row>
    <row r="4889" spans="1:16">
      <c r="A4889" s="484" t="s">
        <v>52494</v>
      </c>
      <c r="B4889" s="485" t="s">
        <v>52493</v>
      </c>
      <c r="C4889" t="s">
        <v>52492</v>
      </c>
      <c r="D4889" t="s">
        <v>50193</v>
      </c>
      <c r="E4889" t="str">
        <f t="shared" si="76"/>
        <v>631103 - ISE</v>
      </c>
      <c r="F4889" t="s">
        <v>6700</v>
      </c>
      <c r="G4889" t="s">
        <v>52491</v>
      </c>
      <c r="I4889" t="s">
        <v>1743</v>
      </c>
      <c r="J4889" t="s">
        <v>52490</v>
      </c>
      <c r="K4889" t="s">
        <v>208</v>
      </c>
      <c r="L4889" t="s">
        <v>52489</v>
      </c>
      <c r="N4889" t="s">
        <v>208</v>
      </c>
      <c r="O4889" t="s">
        <v>476</v>
      </c>
      <c r="P4889" t="s">
        <v>476</v>
      </c>
    </row>
    <row r="4890" spans="1:16">
      <c r="A4890" s="484" t="s">
        <v>52613</v>
      </c>
      <c r="B4890" s="485" t="s">
        <v>52612</v>
      </c>
      <c r="C4890" t="s">
        <v>52611</v>
      </c>
      <c r="D4890" t="s">
        <v>52610</v>
      </c>
      <c r="E4890" t="str">
        <f t="shared" si="76"/>
        <v>371804 - ISCG</v>
      </c>
      <c r="F4890" t="s">
        <v>38689</v>
      </c>
      <c r="G4890" t="s">
        <v>52609</v>
      </c>
      <c r="I4890" t="s">
        <v>8273</v>
      </c>
      <c r="J4890" t="s">
        <v>52608</v>
      </c>
      <c r="K4890" t="s">
        <v>208</v>
      </c>
      <c r="L4890" t="s">
        <v>52607</v>
      </c>
      <c r="N4890" t="s">
        <v>207</v>
      </c>
      <c r="O4890" t="s">
        <v>476</v>
      </c>
      <c r="P4890" t="s">
        <v>476</v>
      </c>
    </row>
    <row r="4891" spans="1:16">
      <c r="A4891" s="484" t="s">
        <v>92309</v>
      </c>
      <c r="B4891" s="485" t="s">
        <v>92308</v>
      </c>
      <c r="C4891" t="s">
        <v>92307</v>
      </c>
      <c r="D4891" t="s">
        <v>92307</v>
      </c>
      <c r="E4891" t="str">
        <f t="shared" si="76"/>
        <v>367151 - CONSEIL NATIONAL DES BARREAUX</v>
      </c>
      <c r="F4891" t="s">
        <v>707</v>
      </c>
      <c r="G4891" t="s">
        <v>92306</v>
      </c>
      <c r="I4891" t="s">
        <v>626</v>
      </c>
      <c r="J4891" t="s">
        <v>92305</v>
      </c>
      <c r="K4891" t="s">
        <v>208</v>
      </c>
      <c r="L4891" t="s">
        <v>92304</v>
      </c>
      <c r="N4891" t="s">
        <v>208</v>
      </c>
      <c r="O4891" t="s">
        <v>476</v>
      </c>
      <c r="P4891" t="s">
        <v>476</v>
      </c>
    </row>
    <row r="4892" spans="1:16">
      <c r="A4892" s="484" t="s">
        <v>96407</v>
      </c>
      <c r="B4892" s="485" t="s">
        <v>96406</v>
      </c>
      <c r="C4892" t="s">
        <v>96405</v>
      </c>
      <c r="D4892" t="s">
        <v>96405</v>
      </c>
      <c r="E4892" t="str">
        <f t="shared" si="76"/>
        <v>242810 - CHENEL BEATRICE</v>
      </c>
      <c r="F4892" t="s">
        <v>7556</v>
      </c>
      <c r="G4892" t="s">
        <v>96404</v>
      </c>
      <c r="I4892" t="s">
        <v>96403</v>
      </c>
      <c r="J4892" t="s">
        <v>96402</v>
      </c>
      <c r="K4892" t="s">
        <v>208</v>
      </c>
      <c r="L4892" t="s">
        <v>96401</v>
      </c>
      <c r="N4892" t="s">
        <v>208</v>
      </c>
      <c r="O4892" t="s">
        <v>476</v>
      </c>
      <c r="P4892" t="s">
        <v>476</v>
      </c>
    </row>
    <row r="4893" spans="1:16">
      <c r="A4893" s="484" t="s">
        <v>116205</v>
      </c>
      <c r="B4893" s="485" t="s">
        <v>116204</v>
      </c>
      <c r="C4893" t="s">
        <v>116203</v>
      </c>
      <c r="D4893" t="s">
        <v>116203</v>
      </c>
      <c r="E4893" t="str">
        <f t="shared" si="76"/>
        <v>519492 - AUTODIDACT</v>
      </c>
      <c r="F4893" t="s">
        <v>70363</v>
      </c>
      <c r="G4893" t="s">
        <v>116202</v>
      </c>
      <c r="I4893" t="s">
        <v>4951</v>
      </c>
      <c r="J4893" t="s">
        <v>116201</v>
      </c>
      <c r="K4893" t="s">
        <v>208</v>
      </c>
      <c r="L4893" t="s">
        <v>116200</v>
      </c>
      <c r="N4893" t="s">
        <v>208</v>
      </c>
      <c r="O4893" t="s">
        <v>476</v>
      </c>
      <c r="P4893" t="s">
        <v>476</v>
      </c>
    </row>
    <row r="4894" spans="1:16">
      <c r="A4894" s="484" t="s">
        <v>17701</v>
      </c>
      <c r="B4894" s="485" t="s">
        <v>17700</v>
      </c>
      <c r="C4894" t="s">
        <v>17699</v>
      </c>
      <c r="D4894" t="s">
        <v>17698</v>
      </c>
      <c r="E4894" t="str">
        <f t="shared" si="76"/>
        <v>187215 - SLTI</v>
      </c>
      <c r="F4894" t="s">
        <v>7024</v>
      </c>
      <c r="G4894" t="s">
        <v>17697</v>
      </c>
      <c r="I4894" t="s">
        <v>1207</v>
      </c>
      <c r="J4894" t="s">
        <v>17696</v>
      </c>
      <c r="K4894" t="s">
        <v>208</v>
      </c>
      <c r="L4894" t="s">
        <v>17695</v>
      </c>
      <c r="N4894" t="s">
        <v>208</v>
      </c>
      <c r="O4894" t="s">
        <v>476</v>
      </c>
      <c r="P4894" t="s">
        <v>476</v>
      </c>
    </row>
    <row r="4895" spans="1:16">
      <c r="A4895" s="484" t="s">
        <v>100020</v>
      </c>
      <c r="B4895" s="485" t="s">
        <v>100019</v>
      </c>
      <c r="C4895" t="s">
        <v>100018</v>
      </c>
      <c r="D4895" t="s">
        <v>100017</v>
      </c>
      <c r="E4895" t="str">
        <f t="shared" si="76"/>
        <v>482444 - COBF</v>
      </c>
      <c r="F4895" t="s">
        <v>37290</v>
      </c>
      <c r="G4895" t="s">
        <v>100016</v>
      </c>
      <c r="H4895" t="s">
        <v>100015</v>
      </c>
      <c r="I4895" t="s">
        <v>5810</v>
      </c>
      <c r="J4895" t="s">
        <v>100014</v>
      </c>
      <c r="K4895" t="s">
        <v>100013</v>
      </c>
      <c r="L4895" t="s">
        <v>100012</v>
      </c>
      <c r="N4895" t="s">
        <v>208</v>
      </c>
      <c r="O4895" t="s">
        <v>476</v>
      </c>
      <c r="P4895" t="s">
        <v>476</v>
      </c>
    </row>
    <row r="4896" spans="1:16">
      <c r="A4896" s="484" t="s">
        <v>123007</v>
      </c>
      <c r="B4896" s="485" t="s">
        <v>123006</v>
      </c>
      <c r="C4896" t="s">
        <v>123005</v>
      </c>
      <c r="D4896" t="s">
        <v>123004</v>
      </c>
      <c r="E4896" t="str">
        <f t="shared" si="76"/>
        <v>516545 - ADPC 80 AMIENS</v>
      </c>
      <c r="F4896" t="s">
        <v>2408</v>
      </c>
      <c r="G4896" t="s">
        <v>123003</v>
      </c>
      <c r="I4896" t="s">
        <v>1806</v>
      </c>
      <c r="J4896" t="s">
        <v>123002</v>
      </c>
      <c r="K4896" t="s">
        <v>208</v>
      </c>
      <c r="L4896" t="s">
        <v>123001</v>
      </c>
      <c r="N4896" t="s">
        <v>208</v>
      </c>
      <c r="O4896" t="s">
        <v>476</v>
      </c>
      <c r="P4896" t="s">
        <v>476</v>
      </c>
    </row>
    <row r="4897" spans="1:16">
      <c r="A4897" s="484" t="s">
        <v>123013</v>
      </c>
      <c r="B4897" s="485" t="s">
        <v>123006</v>
      </c>
      <c r="C4897" t="s">
        <v>123005</v>
      </c>
      <c r="D4897" t="s">
        <v>123012</v>
      </c>
      <c r="E4897" t="str">
        <f t="shared" si="76"/>
        <v>145981 - ADCP 80 DOULLENS</v>
      </c>
      <c r="F4897" t="s">
        <v>2408</v>
      </c>
      <c r="G4897" t="s">
        <v>123011</v>
      </c>
      <c r="H4897" t="s">
        <v>123010</v>
      </c>
      <c r="I4897" t="s">
        <v>43276</v>
      </c>
      <c r="J4897" t="s">
        <v>123002</v>
      </c>
      <c r="K4897" t="s">
        <v>208</v>
      </c>
      <c r="L4897" t="s">
        <v>123009</v>
      </c>
      <c r="N4897" t="s">
        <v>208</v>
      </c>
      <c r="O4897" t="s">
        <v>476</v>
      </c>
      <c r="P4897" t="s">
        <v>123008</v>
      </c>
    </row>
    <row r="4898" spans="1:16">
      <c r="A4898" s="484" t="s">
        <v>41815</v>
      </c>
      <c r="B4898" s="485" t="s">
        <v>41814</v>
      </c>
      <c r="C4898" t="s">
        <v>41813</v>
      </c>
      <c r="D4898" t="s">
        <v>41812</v>
      </c>
      <c r="E4898" t="str">
        <f t="shared" si="76"/>
        <v>460011 - LORCY FRANCOISE</v>
      </c>
      <c r="F4898" t="s">
        <v>15965</v>
      </c>
      <c r="G4898" t="s">
        <v>41811</v>
      </c>
      <c r="I4898" t="s">
        <v>24044</v>
      </c>
      <c r="J4898" t="s">
        <v>41810</v>
      </c>
      <c r="K4898" t="s">
        <v>41809</v>
      </c>
      <c r="L4898" t="s">
        <v>41808</v>
      </c>
      <c r="N4898" t="s">
        <v>208</v>
      </c>
      <c r="O4898" t="s">
        <v>476</v>
      </c>
      <c r="P4898" t="s">
        <v>476</v>
      </c>
    </row>
    <row r="4899" spans="1:16">
      <c r="A4899" s="484" t="s">
        <v>122095</v>
      </c>
      <c r="B4899" s="485" t="s">
        <v>122094</v>
      </c>
      <c r="C4899" t="s">
        <v>122093</v>
      </c>
      <c r="D4899" t="s">
        <v>122092</v>
      </c>
      <c r="E4899" t="str">
        <f t="shared" si="76"/>
        <v>593102 - ASS ENFANTS PROBLEMES PARENTS EN DIFFICULTES</v>
      </c>
      <c r="F4899" t="s">
        <v>2242</v>
      </c>
      <c r="G4899" t="s">
        <v>122091</v>
      </c>
      <c r="H4899" t="s">
        <v>122090</v>
      </c>
      <c r="I4899" t="s">
        <v>23702</v>
      </c>
      <c r="J4899" t="s">
        <v>122089</v>
      </c>
      <c r="K4899" t="s">
        <v>208</v>
      </c>
      <c r="L4899" t="s">
        <v>122088</v>
      </c>
      <c r="N4899" t="s">
        <v>208</v>
      </c>
      <c r="O4899" t="s">
        <v>476</v>
      </c>
      <c r="P4899" t="s">
        <v>476</v>
      </c>
    </row>
    <row r="4900" spans="1:16">
      <c r="A4900" s="484" t="s">
        <v>95815</v>
      </c>
      <c r="B4900" s="485" t="s">
        <v>95814</v>
      </c>
      <c r="C4900" t="s">
        <v>95813</v>
      </c>
      <c r="D4900" t="s">
        <v>95813</v>
      </c>
      <c r="E4900" t="str">
        <f t="shared" si="76"/>
        <v>633940 - CITE DE LA MUSIQUE - PHILHARMONIE DE PARIS</v>
      </c>
      <c r="F4900" t="s">
        <v>5005</v>
      </c>
      <c r="G4900" t="s">
        <v>95812</v>
      </c>
      <c r="I4900" t="s">
        <v>626</v>
      </c>
      <c r="J4900" t="s">
        <v>95811</v>
      </c>
      <c r="K4900" t="s">
        <v>208</v>
      </c>
      <c r="L4900" t="s">
        <v>95810</v>
      </c>
      <c r="N4900" t="s">
        <v>208</v>
      </c>
      <c r="O4900" t="s">
        <v>476</v>
      </c>
      <c r="P4900" t="s">
        <v>476</v>
      </c>
    </row>
    <row r="4901" spans="1:16">
      <c r="A4901" s="484" t="s">
        <v>12770</v>
      </c>
      <c r="B4901" s="485" t="s">
        <v>12769</v>
      </c>
      <c r="C4901" t="s">
        <v>12768</v>
      </c>
      <c r="D4901" t="s">
        <v>12768</v>
      </c>
      <c r="E4901" t="str">
        <f t="shared" si="76"/>
        <v>563638 - STRATE ECOLE DE DESIGN</v>
      </c>
      <c r="F4901" t="s">
        <v>2047</v>
      </c>
      <c r="G4901" t="s">
        <v>12767</v>
      </c>
      <c r="I4901" t="s">
        <v>12766</v>
      </c>
      <c r="J4901" t="s">
        <v>12765</v>
      </c>
      <c r="K4901" t="s">
        <v>208</v>
      </c>
      <c r="L4901" t="s">
        <v>12764</v>
      </c>
      <c r="N4901" t="s">
        <v>208</v>
      </c>
      <c r="O4901" t="s">
        <v>476</v>
      </c>
      <c r="P4901" t="s">
        <v>476</v>
      </c>
    </row>
    <row r="4902" spans="1:16">
      <c r="A4902" s="484" t="s">
        <v>125482</v>
      </c>
      <c r="B4902" s="485" t="s">
        <v>125481</v>
      </c>
      <c r="C4902" t="s">
        <v>125480</v>
      </c>
      <c r="D4902" t="s">
        <v>125479</v>
      </c>
      <c r="E4902" t="str">
        <f t="shared" si="76"/>
        <v>685940 - AGCNAM GUADELOUPE POINTE A PITRE</v>
      </c>
      <c r="F4902" t="s">
        <v>47480</v>
      </c>
      <c r="G4902" t="s">
        <v>125478</v>
      </c>
      <c r="H4902" t="s">
        <v>125477</v>
      </c>
      <c r="I4902" t="s">
        <v>5660</v>
      </c>
      <c r="J4902" t="s">
        <v>125476</v>
      </c>
      <c r="K4902" t="s">
        <v>208</v>
      </c>
      <c r="L4902" t="s">
        <v>125475</v>
      </c>
      <c r="N4902" t="s">
        <v>208</v>
      </c>
      <c r="O4902" t="s">
        <v>476</v>
      </c>
      <c r="P4902" t="s">
        <v>476</v>
      </c>
    </row>
    <row r="4903" spans="1:16">
      <c r="A4903" s="484" t="s">
        <v>99465</v>
      </c>
      <c r="B4903" s="485" t="s">
        <v>99464</v>
      </c>
      <c r="C4903" t="s">
        <v>99463</v>
      </c>
      <c r="D4903" t="s">
        <v>99462</v>
      </c>
      <c r="E4903" t="str">
        <f t="shared" si="76"/>
        <v>347437 - CT2M</v>
      </c>
      <c r="F4903" t="s">
        <v>5915</v>
      </c>
      <c r="G4903" t="s">
        <v>99461</v>
      </c>
      <c r="H4903" t="s">
        <v>99460</v>
      </c>
      <c r="I4903" t="s">
        <v>99459</v>
      </c>
      <c r="J4903" t="s">
        <v>99458</v>
      </c>
      <c r="K4903" t="s">
        <v>99457</v>
      </c>
      <c r="L4903" t="s">
        <v>99456</v>
      </c>
      <c r="N4903" t="s">
        <v>208</v>
      </c>
      <c r="O4903" t="s">
        <v>476</v>
      </c>
      <c r="P4903" t="s">
        <v>476</v>
      </c>
    </row>
    <row r="4904" spans="1:16">
      <c r="A4904" s="484" t="s">
        <v>43761</v>
      </c>
      <c r="B4904" s="485" t="s">
        <v>43760</v>
      </c>
      <c r="C4904" t="s">
        <v>43759</v>
      </c>
      <c r="D4904" t="s">
        <v>43758</v>
      </c>
      <c r="E4904" t="str">
        <f t="shared" si="76"/>
        <v>155690 - CENTRE DES ARTS DU RECIT</v>
      </c>
      <c r="G4904" t="s">
        <v>43757</v>
      </c>
      <c r="I4904" t="s">
        <v>5512</v>
      </c>
      <c r="J4904" t="s">
        <v>43756</v>
      </c>
      <c r="K4904" t="s">
        <v>208</v>
      </c>
      <c r="L4904" t="s">
        <v>43755</v>
      </c>
      <c r="N4904" t="s">
        <v>208</v>
      </c>
      <c r="O4904" t="s">
        <v>476</v>
      </c>
      <c r="P4904" t="s">
        <v>476</v>
      </c>
    </row>
    <row r="4905" spans="1:16">
      <c r="A4905" s="484" t="s">
        <v>105364</v>
      </c>
      <c r="B4905" s="485" t="s">
        <v>105363</v>
      </c>
      <c r="C4905" t="s">
        <v>105362</v>
      </c>
      <c r="D4905" t="s">
        <v>105361</v>
      </c>
      <c r="E4905" t="str">
        <f t="shared" si="76"/>
        <v>541588 - CEFPF</v>
      </c>
      <c r="F4905" t="s">
        <v>1513</v>
      </c>
      <c r="G4905" t="s">
        <v>105360</v>
      </c>
      <c r="I4905" t="s">
        <v>10087</v>
      </c>
      <c r="J4905" t="s">
        <v>105359</v>
      </c>
      <c r="K4905" t="s">
        <v>208</v>
      </c>
      <c r="L4905" t="s">
        <v>105358</v>
      </c>
      <c r="N4905" t="s">
        <v>208</v>
      </c>
      <c r="O4905" t="s">
        <v>476</v>
      </c>
      <c r="P4905" t="s">
        <v>476</v>
      </c>
    </row>
    <row r="4906" spans="1:16">
      <c r="A4906" s="484" t="s">
        <v>100544</v>
      </c>
      <c r="B4906" s="485" t="s">
        <v>100543</v>
      </c>
      <c r="C4906" t="s">
        <v>100542</v>
      </c>
      <c r="D4906" t="s">
        <v>100541</v>
      </c>
      <c r="E4906" t="str">
        <f t="shared" si="76"/>
        <v>479470 - CIBC AIN 01 BOURG EN BRESSE</v>
      </c>
      <c r="F4906" t="s">
        <v>1077</v>
      </c>
      <c r="G4906" t="s">
        <v>100540</v>
      </c>
      <c r="I4906" t="s">
        <v>3575</v>
      </c>
      <c r="J4906" t="s">
        <v>100539</v>
      </c>
      <c r="K4906" t="s">
        <v>208</v>
      </c>
      <c r="L4906" t="s">
        <v>100538</v>
      </c>
      <c r="N4906" t="s">
        <v>208</v>
      </c>
      <c r="O4906" t="s">
        <v>476</v>
      </c>
      <c r="P4906" t="s">
        <v>476</v>
      </c>
    </row>
    <row r="4907" spans="1:16">
      <c r="A4907" s="484" t="s">
        <v>3838</v>
      </c>
      <c r="B4907" s="485" t="s">
        <v>3837</v>
      </c>
      <c r="C4907" t="s">
        <v>3836</v>
      </c>
      <c r="D4907" t="s">
        <v>3835</v>
      </c>
      <c r="E4907" t="str">
        <f t="shared" si="76"/>
        <v>501591 - VICQ MICHELE</v>
      </c>
      <c r="F4907" t="s">
        <v>3834</v>
      </c>
      <c r="G4907" t="s">
        <v>3833</v>
      </c>
      <c r="I4907" t="s">
        <v>3832</v>
      </c>
      <c r="J4907" t="s">
        <v>3831</v>
      </c>
      <c r="K4907" t="s">
        <v>208</v>
      </c>
      <c r="L4907" t="s">
        <v>3830</v>
      </c>
      <c r="N4907" t="s">
        <v>208</v>
      </c>
      <c r="O4907" t="s">
        <v>476</v>
      </c>
      <c r="P4907" t="s">
        <v>476</v>
      </c>
    </row>
    <row r="4908" spans="1:16">
      <c r="A4908" s="484" t="s">
        <v>24000</v>
      </c>
      <c r="B4908" s="485" t="s">
        <v>23999</v>
      </c>
      <c r="C4908" t="s">
        <v>23998</v>
      </c>
      <c r="D4908" t="s">
        <v>23998</v>
      </c>
      <c r="E4908" t="str">
        <f t="shared" si="76"/>
        <v>474241 - RADIO LASER</v>
      </c>
      <c r="F4908" t="s">
        <v>20422</v>
      </c>
      <c r="G4908" t="s">
        <v>23997</v>
      </c>
      <c r="H4908" t="s">
        <v>23996</v>
      </c>
      <c r="I4908" t="s">
        <v>23995</v>
      </c>
      <c r="J4908" t="s">
        <v>23994</v>
      </c>
      <c r="K4908" t="s">
        <v>208</v>
      </c>
      <c r="L4908" t="s">
        <v>23993</v>
      </c>
      <c r="N4908" t="s">
        <v>208</v>
      </c>
      <c r="O4908" t="s">
        <v>476</v>
      </c>
      <c r="P4908" t="s">
        <v>476</v>
      </c>
    </row>
    <row r="4909" spans="1:16">
      <c r="A4909" s="484" t="s">
        <v>55444</v>
      </c>
      <c r="B4909" s="485" t="s">
        <v>55443</v>
      </c>
      <c r="C4909" t="s">
        <v>55442</v>
      </c>
      <c r="D4909" t="s">
        <v>55441</v>
      </c>
      <c r="E4909" t="str">
        <f t="shared" si="76"/>
        <v>469658 - IRCAD</v>
      </c>
      <c r="F4909" t="s">
        <v>3939</v>
      </c>
      <c r="G4909" t="s">
        <v>55440</v>
      </c>
      <c r="H4909" t="s">
        <v>55439</v>
      </c>
      <c r="I4909" t="s">
        <v>579</v>
      </c>
      <c r="J4909" t="s">
        <v>55438</v>
      </c>
      <c r="K4909" t="s">
        <v>208</v>
      </c>
      <c r="L4909" t="s">
        <v>55437</v>
      </c>
      <c r="N4909" t="s">
        <v>208</v>
      </c>
      <c r="O4909" t="s">
        <v>476</v>
      </c>
      <c r="P4909" t="s">
        <v>476</v>
      </c>
    </row>
    <row r="4910" spans="1:16">
      <c r="A4910" s="484" t="s">
        <v>39118</v>
      </c>
      <c r="B4910" s="485" t="s">
        <v>39117</v>
      </c>
      <c r="C4910" t="s">
        <v>39116</v>
      </c>
      <c r="D4910" t="s">
        <v>39115</v>
      </c>
      <c r="E4910" t="str">
        <f t="shared" si="76"/>
        <v>506370 - MFR VENTAVON</v>
      </c>
      <c r="F4910" t="s">
        <v>2524</v>
      </c>
      <c r="G4910" t="s">
        <v>39114</v>
      </c>
      <c r="H4910" t="s">
        <v>39113</v>
      </c>
      <c r="I4910" t="s">
        <v>39112</v>
      </c>
      <c r="J4910" t="s">
        <v>39111</v>
      </c>
      <c r="K4910" t="s">
        <v>208</v>
      </c>
      <c r="L4910" t="s">
        <v>39110</v>
      </c>
      <c r="N4910" t="s">
        <v>208</v>
      </c>
      <c r="O4910" t="s">
        <v>476</v>
      </c>
      <c r="P4910" t="s">
        <v>476</v>
      </c>
    </row>
    <row r="4911" spans="1:16">
      <c r="A4911" s="484" t="s">
        <v>122743</v>
      </c>
      <c r="B4911" s="485" t="s">
        <v>122742</v>
      </c>
      <c r="C4911" t="s">
        <v>122741</v>
      </c>
      <c r="D4911" t="s">
        <v>122740</v>
      </c>
      <c r="E4911" t="str">
        <f t="shared" si="76"/>
        <v>546872 - ACEPP PARIS</v>
      </c>
      <c r="F4911" t="s">
        <v>1086</v>
      </c>
      <c r="G4911" t="s">
        <v>122739</v>
      </c>
      <c r="I4911" t="s">
        <v>8273</v>
      </c>
      <c r="J4911" t="s">
        <v>122738</v>
      </c>
      <c r="K4911" t="s">
        <v>208</v>
      </c>
      <c r="L4911" t="s">
        <v>122737</v>
      </c>
      <c r="N4911" t="s">
        <v>208</v>
      </c>
      <c r="O4911" t="s">
        <v>476</v>
      </c>
      <c r="P4911" t="s">
        <v>476</v>
      </c>
    </row>
    <row r="4912" spans="1:16">
      <c r="A4912" s="484" t="s">
        <v>123168</v>
      </c>
      <c r="B4912" s="485" t="s">
        <v>123167</v>
      </c>
      <c r="C4912" t="s">
        <v>123166</v>
      </c>
      <c r="D4912" t="s">
        <v>123165</v>
      </c>
      <c r="E4912" t="str">
        <f t="shared" si="76"/>
        <v>249038 - AREAT</v>
      </c>
      <c r="F4912" t="s">
        <v>6168</v>
      </c>
      <c r="G4912" t="s">
        <v>123164</v>
      </c>
      <c r="I4912" t="s">
        <v>1806</v>
      </c>
      <c r="J4912" t="s">
        <v>123163</v>
      </c>
      <c r="K4912" t="s">
        <v>208</v>
      </c>
      <c r="L4912" t="s">
        <v>123162</v>
      </c>
      <c r="N4912" t="s">
        <v>208</v>
      </c>
      <c r="O4912" t="s">
        <v>476</v>
      </c>
      <c r="P4912" t="s">
        <v>476</v>
      </c>
    </row>
    <row r="4913" spans="1:16">
      <c r="A4913" s="484" t="s">
        <v>73692</v>
      </c>
      <c r="B4913" s="485" t="s">
        <v>73691</v>
      </c>
      <c r="C4913" t="s">
        <v>73690</v>
      </c>
      <c r="D4913" t="s">
        <v>73689</v>
      </c>
      <c r="E4913" t="str">
        <f t="shared" si="76"/>
        <v>673419 - FR CIDFF  BRETAGNE RENNES</v>
      </c>
      <c r="F4913" t="s">
        <v>6186</v>
      </c>
      <c r="I4913" t="s">
        <v>3364</v>
      </c>
      <c r="J4913" t="s">
        <v>73688</v>
      </c>
      <c r="K4913" t="s">
        <v>208</v>
      </c>
      <c r="L4913" t="s">
        <v>73687</v>
      </c>
      <c r="N4913" t="s">
        <v>208</v>
      </c>
      <c r="O4913" t="s">
        <v>476</v>
      </c>
      <c r="P4913" t="s">
        <v>476</v>
      </c>
    </row>
    <row r="4914" spans="1:16">
      <c r="A4914" s="484" t="s">
        <v>55175</v>
      </c>
      <c r="B4914" s="485" t="s">
        <v>55174</v>
      </c>
      <c r="C4914" t="s">
        <v>55173</v>
      </c>
      <c r="D4914" t="s">
        <v>51380</v>
      </c>
      <c r="E4914" t="str">
        <f t="shared" si="76"/>
        <v>650201 - IFA</v>
      </c>
      <c r="F4914" t="s">
        <v>8801</v>
      </c>
      <c r="G4914" t="s">
        <v>55172</v>
      </c>
      <c r="H4914" t="s">
        <v>55171</v>
      </c>
      <c r="I4914" t="s">
        <v>9243</v>
      </c>
      <c r="J4914" t="s">
        <v>55170</v>
      </c>
      <c r="K4914" t="s">
        <v>208</v>
      </c>
      <c r="L4914" t="s">
        <v>55169</v>
      </c>
      <c r="N4914" t="s">
        <v>208</v>
      </c>
      <c r="O4914" t="s">
        <v>476</v>
      </c>
      <c r="P4914" t="s">
        <v>476</v>
      </c>
    </row>
    <row r="4915" spans="1:16">
      <c r="A4915" s="484" t="s">
        <v>54919</v>
      </c>
      <c r="B4915" s="485" t="s">
        <v>54918</v>
      </c>
      <c r="C4915" t="s">
        <v>54917</v>
      </c>
      <c r="D4915" t="s">
        <v>54916</v>
      </c>
      <c r="E4915" t="str">
        <f t="shared" si="76"/>
        <v>176928 - IDEE</v>
      </c>
      <c r="F4915" t="s">
        <v>1710</v>
      </c>
      <c r="G4915" t="s">
        <v>54915</v>
      </c>
      <c r="I4915" t="s">
        <v>3271</v>
      </c>
      <c r="J4915" t="s">
        <v>54914</v>
      </c>
      <c r="K4915" t="s">
        <v>208</v>
      </c>
      <c r="L4915" t="s">
        <v>54913</v>
      </c>
      <c r="N4915" t="s">
        <v>208</v>
      </c>
      <c r="O4915" t="s">
        <v>476</v>
      </c>
      <c r="P4915" t="s">
        <v>476</v>
      </c>
    </row>
    <row r="4916" spans="1:16">
      <c r="A4916" s="484" t="s">
        <v>111658</v>
      </c>
      <c r="B4916" s="485" t="s">
        <v>111657</v>
      </c>
      <c r="C4916" t="s">
        <v>111656</v>
      </c>
      <c r="D4916" t="s">
        <v>111655</v>
      </c>
      <c r="E4916" t="str">
        <f t="shared" si="76"/>
        <v>340984 - BETR</v>
      </c>
      <c r="F4916" t="s">
        <v>22356</v>
      </c>
      <c r="G4916" t="s">
        <v>111654</v>
      </c>
      <c r="H4916" t="s">
        <v>93993</v>
      </c>
      <c r="I4916" t="s">
        <v>26013</v>
      </c>
      <c r="K4916" t="s">
        <v>208</v>
      </c>
      <c r="L4916" t="s">
        <v>111653</v>
      </c>
      <c r="N4916" t="s">
        <v>208</v>
      </c>
      <c r="O4916" t="s">
        <v>476</v>
      </c>
      <c r="P4916" t="s">
        <v>476</v>
      </c>
    </row>
    <row r="4917" spans="1:16">
      <c r="A4917" s="484" t="s">
        <v>57397</v>
      </c>
      <c r="B4917" s="485" t="s">
        <v>57396</v>
      </c>
      <c r="C4917" t="s">
        <v>57395</v>
      </c>
      <c r="D4917" t="s">
        <v>57394</v>
      </c>
      <c r="E4917" t="str">
        <f t="shared" si="76"/>
        <v>209132 - IIMTPIF</v>
      </c>
      <c r="G4917" t="s">
        <v>57393</v>
      </c>
      <c r="I4917" t="s">
        <v>4636</v>
      </c>
      <c r="K4917" t="s">
        <v>208</v>
      </c>
      <c r="L4917" t="s">
        <v>57392</v>
      </c>
      <c r="N4917" t="s">
        <v>208</v>
      </c>
      <c r="O4917" t="s">
        <v>476</v>
      </c>
      <c r="P4917" t="s">
        <v>476</v>
      </c>
    </row>
    <row r="4918" spans="1:16">
      <c r="A4918" s="484" t="s">
        <v>130003</v>
      </c>
      <c r="B4918" s="485" t="s">
        <v>129998</v>
      </c>
      <c r="C4918" t="s">
        <v>130002</v>
      </c>
      <c r="D4918" t="s">
        <v>130002</v>
      </c>
      <c r="E4918" t="str">
        <f t="shared" si="76"/>
        <v>481932 - ALPHA ET OMEGA GRENOBLE</v>
      </c>
      <c r="F4918" t="s">
        <v>581</v>
      </c>
      <c r="G4918" t="s">
        <v>78231</v>
      </c>
      <c r="I4918" t="s">
        <v>836</v>
      </c>
      <c r="J4918" t="s">
        <v>130001</v>
      </c>
      <c r="K4918" t="s">
        <v>208</v>
      </c>
      <c r="L4918" t="s">
        <v>130000</v>
      </c>
      <c r="N4918" t="s">
        <v>208</v>
      </c>
      <c r="O4918" t="s">
        <v>476</v>
      </c>
      <c r="P4918" t="s">
        <v>476</v>
      </c>
    </row>
    <row r="4919" spans="1:16">
      <c r="A4919" s="484" t="s">
        <v>130010</v>
      </c>
      <c r="B4919" s="485" t="s">
        <v>129998</v>
      </c>
      <c r="C4919" t="s">
        <v>130009</v>
      </c>
      <c r="D4919" t="s">
        <v>130008</v>
      </c>
      <c r="E4919" t="str">
        <f t="shared" si="76"/>
        <v>535400 - ALPHA ET OMEGA LE BOURGET DU LAC</v>
      </c>
      <c r="F4919" t="s">
        <v>581</v>
      </c>
      <c r="G4919" t="s">
        <v>130007</v>
      </c>
      <c r="H4919" t="s">
        <v>130006</v>
      </c>
      <c r="I4919" t="s">
        <v>29090</v>
      </c>
      <c r="J4919" t="s">
        <v>130005</v>
      </c>
      <c r="K4919" t="s">
        <v>208</v>
      </c>
      <c r="L4919" t="s">
        <v>130004</v>
      </c>
      <c r="N4919" t="s">
        <v>208</v>
      </c>
      <c r="O4919" t="s">
        <v>476</v>
      </c>
      <c r="P4919" t="s">
        <v>476</v>
      </c>
    </row>
    <row r="4920" spans="1:16">
      <c r="A4920" s="484" t="s">
        <v>129999</v>
      </c>
      <c r="B4920" s="485" t="s">
        <v>129998</v>
      </c>
      <c r="C4920" t="s">
        <v>129997</v>
      </c>
      <c r="D4920" t="s">
        <v>129997</v>
      </c>
      <c r="E4920" t="str">
        <f t="shared" si="76"/>
        <v>478180 - ALPHA ET OMEGA VINCENNES</v>
      </c>
      <c r="F4920" t="s">
        <v>628</v>
      </c>
      <c r="G4920" t="s">
        <v>129996</v>
      </c>
      <c r="I4920" t="s">
        <v>10049</v>
      </c>
      <c r="J4920" t="s">
        <v>129995</v>
      </c>
      <c r="K4920" t="s">
        <v>208</v>
      </c>
      <c r="L4920" t="s">
        <v>129994</v>
      </c>
      <c r="N4920" t="s">
        <v>208</v>
      </c>
      <c r="O4920" t="s">
        <v>476</v>
      </c>
      <c r="P4920" t="s">
        <v>476</v>
      </c>
    </row>
    <row r="4921" spans="1:16">
      <c r="A4921" s="484" t="s">
        <v>108242</v>
      </c>
      <c r="B4921" s="485" t="s">
        <v>108241</v>
      </c>
      <c r="C4921" t="s">
        <v>108240</v>
      </c>
      <c r="D4921" t="s">
        <v>108239</v>
      </c>
      <c r="E4921" t="str">
        <f t="shared" si="76"/>
        <v>189364 - CFBL CONDE EN NORMANDIE</v>
      </c>
      <c r="F4921" t="s">
        <v>6951</v>
      </c>
      <c r="G4921" t="s">
        <v>108238</v>
      </c>
      <c r="I4921" t="s">
        <v>81531</v>
      </c>
      <c r="J4921" t="s">
        <v>108237</v>
      </c>
      <c r="K4921" t="s">
        <v>208</v>
      </c>
      <c r="L4921" t="s">
        <v>108236</v>
      </c>
      <c r="N4921" t="s">
        <v>208</v>
      </c>
      <c r="O4921" t="s">
        <v>476</v>
      </c>
      <c r="P4921" t="s">
        <v>476</v>
      </c>
    </row>
    <row r="4922" spans="1:16">
      <c r="A4922" s="484" t="s">
        <v>108255</v>
      </c>
      <c r="B4922" s="485" t="s">
        <v>108241</v>
      </c>
      <c r="C4922" t="s">
        <v>108254</v>
      </c>
      <c r="D4922" t="s">
        <v>108253</v>
      </c>
      <c r="E4922" t="str">
        <f t="shared" si="76"/>
        <v>600623 - CFBL CONDE SUR VIRE</v>
      </c>
      <c r="F4922" t="s">
        <v>6951</v>
      </c>
      <c r="G4922" t="s">
        <v>108252</v>
      </c>
      <c r="I4922" t="s">
        <v>108251</v>
      </c>
      <c r="J4922" t="s">
        <v>108244</v>
      </c>
      <c r="K4922" t="s">
        <v>208</v>
      </c>
      <c r="L4922" t="s">
        <v>108250</v>
      </c>
      <c r="N4922" t="s">
        <v>208</v>
      </c>
      <c r="O4922" t="s">
        <v>476</v>
      </c>
      <c r="P4922" t="s">
        <v>476</v>
      </c>
    </row>
    <row r="4923" spans="1:16">
      <c r="A4923" s="484" t="s">
        <v>108249</v>
      </c>
      <c r="B4923" s="485" t="s">
        <v>108241</v>
      </c>
      <c r="C4923" t="s">
        <v>108248</v>
      </c>
      <c r="D4923" t="s">
        <v>108247</v>
      </c>
      <c r="E4923" t="str">
        <f t="shared" si="76"/>
        <v>598770 - CFBL FLERS</v>
      </c>
      <c r="F4923" t="s">
        <v>6951</v>
      </c>
      <c r="G4923" t="s">
        <v>108246</v>
      </c>
      <c r="H4923" t="s">
        <v>108245</v>
      </c>
      <c r="I4923" t="s">
        <v>1256</v>
      </c>
      <c r="J4923" t="s">
        <v>108244</v>
      </c>
      <c r="K4923" t="s">
        <v>208</v>
      </c>
      <c r="L4923" t="s">
        <v>108243</v>
      </c>
      <c r="N4923" t="s">
        <v>208</v>
      </c>
      <c r="O4923" t="s">
        <v>476</v>
      </c>
      <c r="P4923" t="s">
        <v>476</v>
      </c>
    </row>
    <row r="4924" spans="1:16">
      <c r="A4924" s="484" t="s">
        <v>78290</v>
      </c>
      <c r="B4924" s="485" t="s">
        <v>78289</v>
      </c>
      <c r="C4924" t="s">
        <v>78288</v>
      </c>
      <c r="D4924" t="s">
        <v>78287</v>
      </c>
      <c r="E4924" t="str">
        <f t="shared" si="76"/>
        <v>668746 - ESPACE EMPLOI FORMATION - CAUSSE</v>
      </c>
      <c r="F4924" t="s">
        <v>3690</v>
      </c>
      <c r="G4924" t="s">
        <v>78286</v>
      </c>
      <c r="I4924" t="s">
        <v>61251</v>
      </c>
      <c r="J4924" t="s">
        <v>78285</v>
      </c>
      <c r="K4924" t="s">
        <v>208</v>
      </c>
      <c r="L4924" t="s">
        <v>78284</v>
      </c>
      <c r="N4924" t="s">
        <v>208</v>
      </c>
      <c r="O4924" t="s">
        <v>476</v>
      </c>
      <c r="P4924" t="s">
        <v>476</v>
      </c>
    </row>
    <row r="4925" spans="1:16">
      <c r="A4925" s="484" t="s">
        <v>121623</v>
      </c>
      <c r="B4925" s="485" t="s">
        <v>121622</v>
      </c>
      <c r="C4925" t="s">
        <v>121621</v>
      </c>
      <c r="D4925" t="s">
        <v>121621</v>
      </c>
      <c r="E4925" t="str">
        <f t="shared" si="76"/>
        <v>559696 - ASSOCIATION FRANCAISE DE CIRQUE ADAPTE</v>
      </c>
      <c r="F4925" t="s">
        <v>1191</v>
      </c>
      <c r="G4925" t="s">
        <v>121620</v>
      </c>
      <c r="I4925" t="s">
        <v>38996</v>
      </c>
      <c r="J4925" t="s">
        <v>121619</v>
      </c>
      <c r="K4925" t="s">
        <v>208</v>
      </c>
      <c r="L4925" t="s">
        <v>121618</v>
      </c>
      <c r="N4925" t="s">
        <v>208</v>
      </c>
      <c r="O4925" t="s">
        <v>476</v>
      </c>
      <c r="P4925" t="s">
        <v>476</v>
      </c>
    </row>
    <row r="4926" spans="1:16">
      <c r="A4926" s="484" t="s">
        <v>133954</v>
      </c>
      <c r="B4926" s="485" t="s">
        <v>133953</v>
      </c>
      <c r="C4926" t="s">
        <v>133952</v>
      </c>
      <c r="D4926" t="s">
        <v>133952</v>
      </c>
      <c r="E4926" t="str">
        <f t="shared" si="76"/>
        <v>461817 - AERO PYRENEES</v>
      </c>
      <c r="F4926" t="s">
        <v>1191</v>
      </c>
      <c r="G4926" t="s">
        <v>133951</v>
      </c>
      <c r="I4926" t="s">
        <v>1906</v>
      </c>
      <c r="J4926" t="s">
        <v>133950</v>
      </c>
      <c r="K4926" t="s">
        <v>208</v>
      </c>
      <c r="L4926" t="s">
        <v>133949</v>
      </c>
      <c r="N4926" t="s">
        <v>208</v>
      </c>
      <c r="O4926" t="s">
        <v>476</v>
      </c>
      <c r="P4926" t="s">
        <v>476</v>
      </c>
    </row>
    <row r="4927" spans="1:16">
      <c r="A4927" s="484" t="s">
        <v>72743</v>
      </c>
      <c r="B4927" s="485" t="s">
        <v>72742</v>
      </c>
      <c r="C4927" t="s">
        <v>72741</v>
      </c>
      <c r="D4927" t="s">
        <v>72740</v>
      </c>
      <c r="E4927" t="str">
        <f t="shared" si="76"/>
        <v>621419 - FREDON AUVERGNE RHONE ALPES ST PRIEST</v>
      </c>
      <c r="F4927" t="s">
        <v>16324</v>
      </c>
      <c r="G4927" t="s">
        <v>72739</v>
      </c>
      <c r="H4927" t="s">
        <v>72738</v>
      </c>
      <c r="I4927" t="s">
        <v>643</v>
      </c>
      <c r="J4927" t="s">
        <v>72737</v>
      </c>
      <c r="K4927" t="s">
        <v>208</v>
      </c>
      <c r="L4927" t="s">
        <v>72736</v>
      </c>
      <c r="N4927" t="s">
        <v>208</v>
      </c>
      <c r="O4927" t="s">
        <v>476</v>
      </c>
      <c r="P4927" t="s">
        <v>476</v>
      </c>
    </row>
    <row r="4928" spans="1:16">
      <c r="A4928" s="484" t="s">
        <v>112381</v>
      </c>
      <c r="B4928" s="485" t="s">
        <v>112380</v>
      </c>
      <c r="C4928" t="s">
        <v>112379</v>
      </c>
      <c r="D4928" t="s">
        <v>112378</v>
      </c>
      <c r="E4928" t="str">
        <f t="shared" si="76"/>
        <v>552616 - BGE HDF DENAIN</v>
      </c>
      <c r="F4928" t="s">
        <v>1568</v>
      </c>
      <c r="G4928" t="s">
        <v>68049</v>
      </c>
      <c r="I4928" t="s">
        <v>52864</v>
      </c>
      <c r="J4928" t="s">
        <v>112377</v>
      </c>
      <c r="K4928" t="s">
        <v>208</v>
      </c>
      <c r="L4928" t="s">
        <v>112376</v>
      </c>
      <c r="N4928" t="s">
        <v>208</v>
      </c>
      <c r="O4928" t="s">
        <v>476</v>
      </c>
      <c r="P4928" t="s">
        <v>476</v>
      </c>
    </row>
    <row r="4929" spans="1:16">
      <c r="A4929" s="484" t="s">
        <v>108713</v>
      </c>
      <c r="B4929" s="485" t="s">
        <v>108712</v>
      </c>
      <c r="C4929" t="s">
        <v>108711</v>
      </c>
      <c r="D4929" t="s">
        <v>108710</v>
      </c>
      <c r="E4929" t="str">
        <f t="shared" si="76"/>
        <v>204973 - CENTAURE NORD</v>
      </c>
      <c r="F4929" t="s">
        <v>1077</v>
      </c>
      <c r="G4929" t="s">
        <v>108709</v>
      </c>
      <c r="I4929" t="s">
        <v>42022</v>
      </c>
      <c r="J4929" t="s">
        <v>108708</v>
      </c>
      <c r="K4929" t="s">
        <v>208</v>
      </c>
      <c r="L4929" t="s">
        <v>108707</v>
      </c>
      <c r="N4929" t="s">
        <v>208</v>
      </c>
      <c r="O4929" t="s">
        <v>476</v>
      </c>
      <c r="P4929" t="s">
        <v>476</v>
      </c>
    </row>
    <row r="4930" spans="1:16">
      <c r="A4930" s="484" t="s">
        <v>27904</v>
      </c>
      <c r="B4930" s="485" t="s">
        <v>27903</v>
      </c>
      <c r="C4930" t="s">
        <v>27902</v>
      </c>
      <c r="D4930" t="s">
        <v>27902</v>
      </c>
      <c r="E4930" t="str">
        <f t="shared" ref="E4930:E4993" si="77">_xlfn.CONCAT(L4930," - ",D4930)</f>
        <v>314500 - PILOCAP MIDI PYRENEES</v>
      </c>
      <c r="F4930" t="s">
        <v>16588</v>
      </c>
      <c r="G4930" t="s">
        <v>27901</v>
      </c>
      <c r="H4930" t="s">
        <v>27900</v>
      </c>
      <c r="I4930" t="s">
        <v>635</v>
      </c>
      <c r="J4930" t="s">
        <v>27899</v>
      </c>
      <c r="K4930" t="s">
        <v>208</v>
      </c>
      <c r="L4930" t="s">
        <v>27898</v>
      </c>
      <c r="N4930" t="s">
        <v>208</v>
      </c>
      <c r="O4930" t="s">
        <v>476</v>
      </c>
      <c r="P4930" t="s">
        <v>476</v>
      </c>
    </row>
    <row r="4931" spans="1:16">
      <c r="A4931" s="484" t="s">
        <v>17761</v>
      </c>
      <c r="B4931" s="485" t="s">
        <v>17760</v>
      </c>
      <c r="C4931" t="s">
        <v>17759</v>
      </c>
      <c r="D4931" t="s">
        <v>17758</v>
      </c>
      <c r="E4931" t="str">
        <f t="shared" si="77"/>
        <v>537860 - DIOCESE DE LYON</v>
      </c>
      <c r="F4931" t="s">
        <v>1710</v>
      </c>
      <c r="G4931" t="s">
        <v>17757</v>
      </c>
      <c r="H4931" t="s">
        <v>17756</v>
      </c>
      <c r="I4931" t="s">
        <v>17755</v>
      </c>
      <c r="J4931" t="s">
        <v>17754</v>
      </c>
      <c r="K4931" t="s">
        <v>208</v>
      </c>
      <c r="L4931" t="s">
        <v>17753</v>
      </c>
      <c r="N4931" t="s">
        <v>208</v>
      </c>
      <c r="O4931" t="s">
        <v>476</v>
      </c>
      <c r="P4931" t="s">
        <v>476</v>
      </c>
    </row>
    <row r="4932" spans="1:16">
      <c r="A4932" s="484" t="s">
        <v>122469</v>
      </c>
      <c r="B4932" s="485" t="s">
        <v>122468</v>
      </c>
      <c r="C4932" t="s">
        <v>122467</v>
      </c>
      <c r="D4932" t="s">
        <v>122466</v>
      </c>
      <c r="E4932" t="str">
        <f t="shared" si="77"/>
        <v>463000 - APHCRA</v>
      </c>
      <c r="F4932" t="s">
        <v>6315</v>
      </c>
      <c r="G4932" t="s">
        <v>100361</v>
      </c>
      <c r="I4932" t="s">
        <v>21660</v>
      </c>
      <c r="K4932" t="s">
        <v>208</v>
      </c>
      <c r="L4932" t="s">
        <v>122465</v>
      </c>
      <c r="N4932" t="s">
        <v>208</v>
      </c>
      <c r="O4932" t="s">
        <v>476</v>
      </c>
      <c r="P4932" t="s">
        <v>476</v>
      </c>
    </row>
    <row r="4933" spans="1:16">
      <c r="A4933" s="484" t="s">
        <v>108055</v>
      </c>
      <c r="B4933" s="485" t="s">
        <v>108054</v>
      </c>
      <c r="C4933" t="s">
        <v>108053</v>
      </c>
      <c r="D4933" t="s">
        <v>108053</v>
      </c>
      <c r="E4933" t="str">
        <f t="shared" si="77"/>
        <v>316714 - CENTRE DE FORMATION DENIS LE GACQUE</v>
      </c>
      <c r="F4933" t="s">
        <v>3498</v>
      </c>
      <c r="G4933" t="s">
        <v>108052</v>
      </c>
      <c r="I4933" t="s">
        <v>681</v>
      </c>
      <c r="J4933" t="s">
        <v>108051</v>
      </c>
      <c r="K4933" t="s">
        <v>208</v>
      </c>
      <c r="L4933" t="s">
        <v>108050</v>
      </c>
      <c r="N4933" t="s">
        <v>208</v>
      </c>
      <c r="O4933" t="s">
        <v>476</v>
      </c>
      <c r="P4933" t="s">
        <v>476</v>
      </c>
    </row>
    <row r="4934" spans="1:16">
      <c r="A4934" s="484" t="s">
        <v>49681</v>
      </c>
      <c r="B4934" s="485" t="s">
        <v>49680</v>
      </c>
      <c r="C4934" t="s">
        <v>49679</v>
      </c>
      <c r="D4934" t="s">
        <v>49679</v>
      </c>
      <c r="E4934" t="str">
        <f t="shared" si="77"/>
        <v>316751 - JACQUIN DOMINIQUE</v>
      </c>
      <c r="F4934" t="s">
        <v>2994</v>
      </c>
      <c r="G4934" t="s">
        <v>49678</v>
      </c>
      <c r="I4934" t="s">
        <v>49677</v>
      </c>
      <c r="J4934" t="s">
        <v>49676</v>
      </c>
      <c r="K4934" t="s">
        <v>49675</v>
      </c>
      <c r="L4934" t="s">
        <v>49674</v>
      </c>
      <c r="N4934" t="s">
        <v>208</v>
      </c>
      <c r="O4934" t="s">
        <v>476</v>
      </c>
      <c r="P4934" t="s">
        <v>476</v>
      </c>
    </row>
    <row r="4935" spans="1:16">
      <c r="A4935" s="484" t="s">
        <v>117817</v>
      </c>
      <c r="B4935" s="485" t="s">
        <v>117816</v>
      </c>
      <c r="C4935" t="s">
        <v>117815</v>
      </c>
      <c r="D4935" t="s">
        <v>117814</v>
      </c>
      <c r="E4935" t="str">
        <f t="shared" si="77"/>
        <v>44507 - AM BORDEAUX</v>
      </c>
      <c r="F4935" t="s">
        <v>17017</v>
      </c>
      <c r="G4935" t="s">
        <v>117813</v>
      </c>
      <c r="I4935" t="s">
        <v>13774</v>
      </c>
      <c r="J4935" t="s">
        <v>117812</v>
      </c>
      <c r="K4935" t="s">
        <v>208</v>
      </c>
      <c r="L4935" t="s">
        <v>117811</v>
      </c>
      <c r="N4935" t="s">
        <v>208</v>
      </c>
      <c r="O4935" t="s">
        <v>476</v>
      </c>
      <c r="P4935" t="s">
        <v>117810</v>
      </c>
    </row>
    <row r="4936" spans="1:16">
      <c r="A4936" s="484" t="s">
        <v>26847</v>
      </c>
      <c r="B4936" s="485" t="s">
        <v>26846</v>
      </c>
      <c r="C4936" t="s">
        <v>26845</v>
      </c>
      <c r="D4936" t="s">
        <v>26845</v>
      </c>
      <c r="E4936" t="str">
        <f t="shared" si="77"/>
        <v>141586 - POUPON VALERIE</v>
      </c>
      <c r="F4936" t="s">
        <v>1352</v>
      </c>
      <c r="G4936" t="s">
        <v>26844</v>
      </c>
      <c r="I4936" t="s">
        <v>1013</v>
      </c>
      <c r="J4936" t="s">
        <v>26843</v>
      </c>
      <c r="K4936" t="s">
        <v>208</v>
      </c>
      <c r="L4936" t="s">
        <v>26842</v>
      </c>
      <c r="N4936" t="s">
        <v>208</v>
      </c>
      <c r="O4936" t="s">
        <v>476</v>
      </c>
      <c r="P4936" t="s">
        <v>476</v>
      </c>
    </row>
    <row r="4937" spans="1:16">
      <c r="A4937" s="484" t="s">
        <v>80399</v>
      </c>
      <c r="B4937" s="485" t="s">
        <v>80398</v>
      </c>
      <c r="C4937" t="s">
        <v>80397</v>
      </c>
      <c r="D4937" t="s">
        <v>80397</v>
      </c>
      <c r="E4937" t="str">
        <f t="shared" si="77"/>
        <v>450959 - ELVEOR</v>
      </c>
      <c r="F4937" t="s">
        <v>8706</v>
      </c>
      <c r="G4937" t="s">
        <v>80396</v>
      </c>
      <c r="H4937" t="s">
        <v>80395</v>
      </c>
      <c r="I4937" t="s">
        <v>23364</v>
      </c>
      <c r="J4937" t="s">
        <v>80394</v>
      </c>
      <c r="K4937" t="s">
        <v>208</v>
      </c>
      <c r="L4937" t="s">
        <v>80393</v>
      </c>
      <c r="N4937" t="s">
        <v>208</v>
      </c>
      <c r="O4937" t="s">
        <v>476</v>
      </c>
      <c r="P4937" t="s">
        <v>476</v>
      </c>
    </row>
    <row r="4938" spans="1:16">
      <c r="A4938" s="484" t="s">
        <v>114672</v>
      </c>
      <c r="B4938" s="485" t="s">
        <v>114671</v>
      </c>
      <c r="C4938" t="s">
        <v>114670</v>
      </c>
      <c r="D4938" t="s">
        <v>114670</v>
      </c>
      <c r="E4938" t="str">
        <f t="shared" si="77"/>
        <v>559908 - BBB CENTRE D ART</v>
      </c>
      <c r="F4938" t="s">
        <v>17504</v>
      </c>
      <c r="G4938" t="s">
        <v>114669</v>
      </c>
      <c r="I4938" t="s">
        <v>603</v>
      </c>
      <c r="J4938" t="s">
        <v>114668</v>
      </c>
      <c r="K4938" t="s">
        <v>208</v>
      </c>
      <c r="L4938" t="s">
        <v>114667</v>
      </c>
      <c r="N4938" t="s">
        <v>208</v>
      </c>
      <c r="O4938" t="s">
        <v>476</v>
      </c>
      <c r="P4938" t="s">
        <v>476</v>
      </c>
    </row>
    <row r="4939" spans="1:16">
      <c r="A4939" s="484" t="s">
        <v>135432</v>
      </c>
      <c r="B4939" s="485" t="s">
        <v>135431</v>
      </c>
      <c r="C4939" t="s">
        <v>135430</v>
      </c>
      <c r="D4939" t="s">
        <v>135430</v>
      </c>
      <c r="E4939" t="str">
        <f t="shared" si="77"/>
        <v>651011 - ACTI ROUTE</v>
      </c>
      <c r="F4939" t="s">
        <v>1917</v>
      </c>
      <c r="G4939" t="s">
        <v>135429</v>
      </c>
      <c r="I4939" t="s">
        <v>35434</v>
      </c>
      <c r="K4939" t="s">
        <v>208</v>
      </c>
      <c r="L4939" t="s">
        <v>135428</v>
      </c>
      <c r="N4939" t="s">
        <v>208</v>
      </c>
      <c r="O4939" t="s">
        <v>476</v>
      </c>
      <c r="P4939" t="s">
        <v>476</v>
      </c>
    </row>
    <row r="4940" spans="1:16">
      <c r="A4940" s="484" t="s">
        <v>27867</v>
      </c>
      <c r="B4940" s="485" t="s">
        <v>27866</v>
      </c>
      <c r="C4940" t="s">
        <v>27865</v>
      </c>
      <c r="D4940" t="s">
        <v>27865</v>
      </c>
      <c r="E4940" t="str">
        <f t="shared" si="77"/>
        <v>320020 - PILOTIS FORMATION</v>
      </c>
      <c r="F4940" t="s">
        <v>19052</v>
      </c>
      <c r="G4940" t="s">
        <v>27864</v>
      </c>
      <c r="I4940" t="s">
        <v>1406</v>
      </c>
      <c r="J4940" t="s">
        <v>27863</v>
      </c>
      <c r="K4940" t="s">
        <v>208</v>
      </c>
      <c r="L4940" t="s">
        <v>27862</v>
      </c>
      <c r="N4940" t="s">
        <v>208</v>
      </c>
      <c r="O4940" t="s">
        <v>476</v>
      </c>
      <c r="P4940" t="s">
        <v>476</v>
      </c>
    </row>
    <row r="4941" spans="1:16">
      <c r="A4941" s="484" t="s">
        <v>82650</v>
      </c>
      <c r="B4941" s="485" t="s">
        <v>82649</v>
      </c>
      <c r="C4941" t="s">
        <v>82648</v>
      </c>
      <c r="D4941" t="s">
        <v>82647</v>
      </c>
      <c r="E4941" t="str">
        <f t="shared" si="77"/>
        <v>320080 - ECPM - NEOSUP</v>
      </c>
      <c r="F4941" t="s">
        <v>9528</v>
      </c>
      <c r="G4941" t="s">
        <v>82646</v>
      </c>
      <c r="H4941" t="s">
        <v>82645</v>
      </c>
      <c r="I4941" t="s">
        <v>1906</v>
      </c>
      <c r="J4941" t="s">
        <v>82644</v>
      </c>
      <c r="K4941" t="s">
        <v>208</v>
      </c>
      <c r="L4941" t="s">
        <v>82643</v>
      </c>
      <c r="N4941" t="s">
        <v>207</v>
      </c>
      <c r="O4941" t="s">
        <v>476</v>
      </c>
      <c r="P4941" t="s">
        <v>476</v>
      </c>
    </row>
    <row r="4942" spans="1:16">
      <c r="A4942" s="484" t="s">
        <v>115424</v>
      </c>
      <c r="B4942" s="485" t="s">
        <v>115423</v>
      </c>
      <c r="C4942" t="s">
        <v>115422</v>
      </c>
      <c r="D4942" t="s">
        <v>115422</v>
      </c>
      <c r="E4942" t="str">
        <f t="shared" si="77"/>
        <v>344527 - A2 FORMATION SARL</v>
      </c>
      <c r="F4942" t="s">
        <v>1328</v>
      </c>
      <c r="G4942" t="s">
        <v>115421</v>
      </c>
      <c r="H4942" t="s">
        <v>115420</v>
      </c>
      <c r="I4942" t="s">
        <v>4220</v>
      </c>
      <c r="J4942" t="s">
        <v>115419</v>
      </c>
      <c r="K4942" t="s">
        <v>208</v>
      </c>
      <c r="L4942" t="s">
        <v>115418</v>
      </c>
      <c r="N4942" t="s">
        <v>208</v>
      </c>
      <c r="O4942" t="s">
        <v>476</v>
      </c>
      <c r="P4942" t="s">
        <v>476</v>
      </c>
    </row>
    <row r="4943" spans="1:16">
      <c r="A4943" s="484" t="s">
        <v>91278</v>
      </c>
      <c r="B4943" s="485" t="s">
        <v>91277</v>
      </c>
      <c r="C4943" t="s">
        <v>91276</v>
      </c>
      <c r="D4943" t="s">
        <v>91276</v>
      </c>
      <c r="E4943" t="str">
        <f t="shared" si="77"/>
        <v>150599 - COUZI FORMATION</v>
      </c>
      <c r="F4943" t="s">
        <v>3281</v>
      </c>
      <c r="G4943" t="s">
        <v>91275</v>
      </c>
      <c r="I4943" t="s">
        <v>91274</v>
      </c>
      <c r="J4943" t="s">
        <v>91273</v>
      </c>
      <c r="K4943" t="s">
        <v>208</v>
      </c>
      <c r="L4943" t="s">
        <v>91272</v>
      </c>
      <c r="N4943" t="s">
        <v>208</v>
      </c>
      <c r="O4943" t="s">
        <v>476</v>
      </c>
      <c r="P4943" t="s">
        <v>476</v>
      </c>
    </row>
    <row r="4944" spans="1:16">
      <c r="A4944" s="484" t="s">
        <v>124717</v>
      </c>
      <c r="B4944" s="485" t="s">
        <v>124716</v>
      </c>
      <c r="C4944" t="s">
        <v>124715</v>
      </c>
      <c r="D4944" t="s">
        <v>124714</v>
      </c>
      <c r="E4944" t="str">
        <f t="shared" si="77"/>
        <v>467881 - ASS ARDESS</v>
      </c>
      <c r="F4944" t="s">
        <v>1191</v>
      </c>
      <c r="G4944" t="s">
        <v>124713</v>
      </c>
      <c r="H4944" t="s">
        <v>124712</v>
      </c>
      <c r="I4944" t="s">
        <v>39178</v>
      </c>
      <c r="J4944" t="s">
        <v>124711</v>
      </c>
      <c r="K4944" t="s">
        <v>208</v>
      </c>
      <c r="L4944" t="s">
        <v>124710</v>
      </c>
      <c r="N4944" t="s">
        <v>208</v>
      </c>
      <c r="O4944" t="s">
        <v>476</v>
      </c>
      <c r="P4944" t="s">
        <v>476</v>
      </c>
    </row>
    <row r="4945" spans="1:16">
      <c r="A4945" s="484" t="s">
        <v>52290</v>
      </c>
      <c r="B4945" s="485" t="s">
        <v>52289</v>
      </c>
      <c r="C4945" t="s">
        <v>52288</v>
      </c>
      <c r="D4945" t="s">
        <v>52287</v>
      </c>
      <c r="E4945" t="str">
        <f t="shared" si="77"/>
        <v>560819 - ISV</v>
      </c>
      <c r="F4945" t="s">
        <v>1487</v>
      </c>
      <c r="G4945" t="s">
        <v>34208</v>
      </c>
      <c r="I4945" t="s">
        <v>603</v>
      </c>
      <c r="J4945" t="s">
        <v>52286</v>
      </c>
      <c r="K4945" t="s">
        <v>208</v>
      </c>
      <c r="L4945" t="s">
        <v>52285</v>
      </c>
      <c r="N4945" t="s">
        <v>208</v>
      </c>
      <c r="O4945" t="s">
        <v>476</v>
      </c>
      <c r="P4945" t="s">
        <v>476</v>
      </c>
    </row>
    <row r="4946" spans="1:16">
      <c r="A4946" s="484" t="s">
        <v>42412</v>
      </c>
      <c r="B4946" s="485" t="s">
        <v>42411</v>
      </c>
      <c r="C4946" t="s">
        <v>42410</v>
      </c>
      <c r="D4946" t="s">
        <v>42409</v>
      </c>
      <c r="E4946" t="str">
        <f t="shared" si="77"/>
        <v>449441 - LINDE FRANCE LYON</v>
      </c>
      <c r="F4946" t="s">
        <v>3699</v>
      </c>
      <c r="G4946" t="s">
        <v>42408</v>
      </c>
      <c r="I4946" t="s">
        <v>802</v>
      </c>
      <c r="J4946" t="s">
        <v>42407</v>
      </c>
      <c r="K4946" t="s">
        <v>42406</v>
      </c>
      <c r="L4946" t="s">
        <v>42405</v>
      </c>
      <c r="N4946" t="s">
        <v>208</v>
      </c>
      <c r="O4946" t="s">
        <v>476</v>
      </c>
      <c r="P4946" t="s">
        <v>476</v>
      </c>
    </row>
    <row r="4947" spans="1:16">
      <c r="A4947" s="484" t="s">
        <v>39626</v>
      </c>
      <c r="B4947" s="485" t="s">
        <v>39625</v>
      </c>
      <c r="C4947" t="s">
        <v>39624</v>
      </c>
      <c r="D4947" t="s">
        <v>39623</v>
      </c>
      <c r="E4947" t="str">
        <f t="shared" si="77"/>
        <v>581768 - MFR CASTELNAU CHALOSSE</v>
      </c>
      <c r="F4947" t="s">
        <v>28147</v>
      </c>
      <c r="G4947" t="s">
        <v>39622</v>
      </c>
      <c r="H4947" t="s">
        <v>39621</v>
      </c>
      <c r="I4947" t="s">
        <v>39620</v>
      </c>
      <c r="J4947" t="s">
        <v>39619</v>
      </c>
      <c r="K4947" t="s">
        <v>208</v>
      </c>
      <c r="L4947" t="s">
        <v>39618</v>
      </c>
      <c r="N4947" t="s">
        <v>207</v>
      </c>
      <c r="O4947" t="s">
        <v>476</v>
      </c>
      <c r="P4947" t="s">
        <v>476</v>
      </c>
    </row>
    <row r="4948" spans="1:16">
      <c r="A4948" s="484" t="s">
        <v>7675</v>
      </c>
      <c r="B4948" s="485" t="s">
        <v>7674</v>
      </c>
      <c r="C4948" t="s">
        <v>7673</v>
      </c>
      <c r="D4948" t="s">
        <v>7672</v>
      </c>
      <c r="E4948" t="str">
        <f t="shared" si="77"/>
        <v>310827 - UDSP 63 CLERMONT FERRAND</v>
      </c>
      <c r="F4948" t="s">
        <v>7671</v>
      </c>
      <c r="G4948" t="s">
        <v>7670</v>
      </c>
      <c r="I4948" t="s">
        <v>1678</v>
      </c>
      <c r="J4948" t="s">
        <v>7669</v>
      </c>
      <c r="K4948" t="s">
        <v>208</v>
      </c>
      <c r="L4948" t="s">
        <v>7668</v>
      </c>
      <c r="N4948" t="s">
        <v>208</v>
      </c>
      <c r="O4948" t="s">
        <v>476</v>
      </c>
      <c r="P4948" t="s">
        <v>476</v>
      </c>
    </row>
    <row r="4949" spans="1:16">
      <c r="A4949" s="484" t="s">
        <v>79625</v>
      </c>
      <c r="B4949" s="485" t="s">
        <v>79600</v>
      </c>
      <c r="C4949" t="s">
        <v>79624</v>
      </c>
      <c r="D4949" t="s">
        <v>79623</v>
      </c>
      <c r="E4949" t="str">
        <f t="shared" si="77"/>
        <v>497125 - ENSEIS LOIRE FIRMINY</v>
      </c>
      <c r="F4949" t="s">
        <v>27213</v>
      </c>
      <c r="G4949" t="s">
        <v>79622</v>
      </c>
      <c r="H4949" t="s">
        <v>79621</v>
      </c>
      <c r="I4949" t="s">
        <v>22562</v>
      </c>
      <c r="J4949" t="s">
        <v>79620</v>
      </c>
      <c r="K4949" t="s">
        <v>208</v>
      </c>
      <c r="L4949" t="s">
        <v>79619</v>
      </c>
      <c r="N4949" t="s">
        <v>208</v>
      </c>
      <c r="O4949" t="s">
        <v>476</v>
      </c>
      <c r="P4949" t="s">
        <v>476</v>
      </c>
    </row>
    <row r="4950" spans="1:16">
      <c r="A4950" s="484" t="s">
        <v>79606</v>
      </c>
      <c r="B4950" s="485" t="s">
        <v>79600</v>
      </c>
      <c r="C4950" t="s">
        <v>79599</v>
      </c>
      <c r="D4950" t="s">
        <v>79605</v>
      </c>
      <c r="E4950" t="str">
        <f t="shared" si="77"/>
        <v>498026 - ENSEIS - AREFAS ALPES LA RAVOIRE</v>
      </c>
      <c r="F4950" t="s">
        <v>17726</v>
      </c>
      <c r="G4950" t="s">
        <v>79604</v>
      </c>
      <c r="I4950" t="s">
        <v>41795</v>
      </c>
      <c r="J4950" t="s">
        <v>79603</v>
      </c>
      <c r="K4950" t="s">
        <v>208</v>
      </c>
      <c r="L4950" t="s">
        <v>79602</v>
      </c>
      <c r="N4950" t="s">
        <v>208</v>
      </c>
      <c r="O4950" t="s">
        <v>476</v>
      </c>
      <c r="P4950" t="s">
        <v>476</v>
      </c>
    </row>
    <row r="4951" spans="1:16">
      <c r="A4951" s="484" t="s">
        <v>79631</v>
      </c>
      <c r="B4951" s="485" t="s">
        <v>79600</v>
      </c>
      <c r="C4951" t="s">
        <v>79630</v>
      </c>
      <c r="D4951" t="s">
        <v>79629</v>
      </c>
      <c r="E4951" t="str">
        <f t="shared" si="77"/>
        <v>498300 - ENSEIS HAUTE SAVOIE ANNECY</v>
      </c>
      <c r="F4951" t="s">
        <v>1848</v>
      </c>
      <c r="G4951" t="s">
        <v>79628</v>
      </c>
      <c r="I4951" t="s">
        <v>8115</v>
      </c>
      <c r="J4951" t="s">
        <v>79627</v>
      </c>
      <c r="K4951" t="s">
        <v>208</v>
      </c>
      <c r="L4951" t="s">
        <v>79626</v>
      </c>
      <c r="N4951" t="s">
        <v>208</v>
      </c>
      <c r="O4951" t="s">
        <v>476</v>
      </c>
      <c r="P4951" t="s">
        <v>476</v>
      </c>
    </row>
    <row r="4952" spans="1:16">
      <c r="A4952" s="484" t="s">
        <v>79601</v>
      </c>
      <c r="B4952" s="485" t="s">
        <v>79600</v>
      </c>
      <c r="C4952" t="s">
        <v>79599</v>
      </c>
      <c r="D4952" t="s">
        <v>79598</v>
      </c>
      <c r="E4952" t="str">
        <f t="shared" si="77"/>
        <v>133322 - ENSEIS - AREFAS RHONE ALPES VILLEURBANNE</v>
      </c>
      <c r="F4952" t="s">
        <v>31423</v>
      </c>
      <c r="G4952" t="s">
        <v>79597</v>
      </c>
      <c r="I4952" t="s">
        <v>3733</v>
      </c>
      <c r="J4952" t="s">
        <v>79596</v>
      </c>
      <c r="K4952" t="s">
        <v>208</v>
      </c>
      <c r="L4952" t="s">
        <v>79595</v>
      </c>
      <c r="N4952" t="s">
        <v>208</v>
      </c>
      <c r="O4952" t="s">
        <v>476</v>
      </c>
      <c r="P4952" t="s">
        <v>476</v>
      </c>
    </row>
    <row r="4953" spans="1:16">
      <c r="A4953" s="484" t="s">
        <v>79618</v>
      </c>
      <c r="B4953" s="485" t="s">
        <v>79600</v>
      </c>
      <c r="C4953" t="s">
        <v>79617</v>
      </c>
      <c r="D4953" t="s">
        <v>79616</v>
      </c>
      <c r="E4953" t="str">
        <f t="shared" si="77"/>
        <v>643774 - ENSEIS DE L'AIN BOURG EN BRESSE</v>
      </c>
      <c r="F4953" t="s">
        <v>49008</v>
      </c>
      <c r="G4953" t="s">
        <v>79615</v>
      </c>
      <c r="I4953" t="s">
        <v>3575</v>
      </c>
      <c r="K4953" t="s">
        <v>208</v>
      </c>
      <c r="L4953" t="s">
        <v>79614</v>
      </c>
      <c r="N4953" t="s">
        <v>208</v>
      </c>
      <c r="O4953" t="s">
        <v>476</v>
      </c>
      <c r="P4953" t="s">
        <v>476</v>
      </c>
    </row>
    <row r="4954" spans="1:16">
      <c r="A4954" s="484" t="s">
        <v>79613</v>
      </c>
      <c r="B4954" s="485" t="s">
        <v>79600</v>
      </c>
      <c r="C4954" t="s">
        <v>79612</v>
      </c>
      <c r="D4954" t="s">
        <v>79611</v>
      </c>
      <c r="E4954" t="str">
        <f t="shared" si="77"/>
        <v>629560 - ENSEIS DU RHONE LYON</v>
      </c>
      <c r="F4954" t="s">
        <v>79610</v>
      </c>
      <c r="G4954" t="s">
        <v>79609</v>
      </c>
      <c r="I4954" t="s">
        <v>802</v>
      </c>
      <c r="J4954" t="s">
        <v>79608</v>
      </c>
      <c r="K4954" t="s">
        <v>208</v>
      </c>
      <c r="L4954" t="s">
        <v>79607</v>
      </c>
      <c r="N4954" t="s">
        <v>208</v>
      </c>
      <c r="O4954" t="s">
        <v>476</v>
      </c>
      <c r="P4954" t="s">
        <v>476</v>
      </c>
    </row>
    <row r="4955" spans="1:16">
      <c r="A4955" s="484" t="s">
        <v>8459</v>
      </c>
      <c r="B4955" s="485" t="s">
        <v>8458</v>
      </c>
      <c r="C4955" t="s">
        <v>8457</v>
      </c>
      <c r="D4955" t="s">
        <v>8457</v>
      </c>
      <c r="E4955" t="str">
        <f t="shared" si="77"/>
        <v>133073 - UFORCA ROUEN</v>
      </c>
      <c r="F4955" t="s">
        <v>1528</v>
      </c>
      <c r="G4955" t="s">
        <v>8456</v>
      </c>
      <c r="I4955" t="s">
        <v>1656</v>
      </c>
      <c r="J4955" t="s">
        <v>8455</v>
      </c>
      <c r="K4955" t="s">
        <v>208</v>
      </c>
      <c r="L4955" t="s">
        <v>8454</v>
      </c>
      <c r="N4955" t="s">
        <v>208</v>
      </c>
      <c r="O4955" t="s">
        <v>476</v>
      </c>
      <c r="P4955" t="s">
        <v>476</v>
      </c>
    </row>
    <row r="4956" spans="1:16">
      <c r="A4956" s="484" t="s">
        <v>37028</v>
      </c>
      <c r="B4956" s="485" t="s">
        <v>37027</v>
      </c>
      <c r="C4956" t="s">
        <v>37026</v>
      </c>
      <c r="D4956" t="s">
        <v>37026</v>
      </c>
      <c r="E4956" t="str">
        <f t="shared" si="77"/>
        <v>465227 - MEIKO FRANCE</v>
      </c>
      <c r="F4956" t="s">
        <v>510</v>
      </c>
      <c r="G4956" t="s">
        <v>37025</v>
      </c>
      <c r="I4956" t="s">
        <v>37024</v>
      </c>
      <c r="J4956" t="s">
        <v>37023</v>
      </c>
      <c r="K4956" t="s">
        <v>208</v>
      </c>
      <c r="L4956" t="s">
        <v>37022</v>
      </c>
      <c r="N4956" t="s">
        <v>208</v>
      </c>
      <c r="O4956" t="s">
        <v>476</v>
      </c>
      <c r="P4956" t="s">
        <v>476</v>
      </c>
    </row>
    <row r="4957" spans="1:16">
      <c r="A4957" s="484" t="s">
        <v>55420</v>
      </c>
      <c r="B4957" s="485" t="s">
        <v>55419</v>
      </c>
      <c r="C4957" t="s">
        <v>55418</v>
      </c>
      <c r="D4957" t="s">
        <v>55417</v>
      </c>
      <c r="E4957" t="str">
        <f t="shared" si="77"/>
        <v>589 - IRAP SANTE</v>
      </c>
      <c r="F4957" t="s">
        <v>10428</v>
      </c>
      <c r="G4957" t="s">
        <v>55416</v>
      </c>
      <c r="I4957" t="s">
        <v>9554</v>
      </c>
      <c r="J4957" t="s">
        <v>55415</v>
      </c>
      <c r="K4957" t="s">
        <v>55414</v>
      </c>
      <c r="L4957" t="s">
        <v>55413</v>
      </c>
      <c r="N4957" t="s">
        <v>208</v>
      </c>
      <c r="O4957" t="s">
        <v>476</v>
      </c>
      <c r="P4957" t="s">
        <v>476</v>
      </c>
    </row>
    <row r="4958" spans="1:16">
      <c r="A4958" s="484" t="s">
        <v>4346</v>
      </c>
      <c r="B4958" s="485" t="s">
        <v>4345</v>
      </c>
      <c r="C4958" t="s">
        <v>4344</v>
      </c>
      <c r="D4958" t="s">
        <v>4344</v>
      </c>
      <c r="E4958" t="str">
        <f t="shared" si="77"/>
        <v>620439 - VARAP SCOP</v>
      </c>
      <c r="F4958" t="s">
        <v>4343</v>
      </c>
      <c r="G4958" t="s">
        <v>4342</v>
      </c>
      <c r="I4958" t="s">
        <v>836</v>
      </c>
      <c r="J4958" t="s">
        <v>4341</v>
      </c>
      <c r="K4958" t="s">
        <v>208</v>
      </c>
      <c r="L4958" t="s">
        <v>4340</v>
      </c>
      <c r="N4958" t="s">
        <v>208</v>
      </c>
      <c r="O4958" t="s">
        <v>476</v>
      </c>
      <c r="P4958" t="s">
        <v>476</v>
      </c>
    </row>
    <row r="4959" spans="1:16">
      <c r="A4959" s="484" t="s">
        <v>24324</v>
      </c>
      <c r="B4959" s="485" t="s">
        <v>24323</v>
      </c>
      <c r="C4959" t="s">
        <v>24322</v>
      </c>
      <c r="D4959" t="s">
        <v>24321</v>
      </c>
      <c r="E4959" t="str">
        <f t="shared" si="77"/>
        <v>209004 - QSA CONSEIL</v>
      </c>
      <c r="F4959" t="s">
        <v>7556</v>
      </c>
      <c r="H4959" t="s">
        <v>24320</v>
      </c>
      <c r="I4959" t="s">
        <v>12443</v>
      </c>
      <c r="J4959" t="s">
        <v>24319</v>
      </c>
      <c r="K4959" t="s">
        <v>208</v>
      </c>
      <c r="L4959" t="s">
        <v>24318</v>
      </c>
      <c r="N4959" t="s">
        <v>208</v>
      </c>
      <c r="O4959" t="s">
        <v>476</v>
      </c>
      <c r="P4959" t="s">
        <v>476</v>
      </c>
    </row>
    <row r="4960" spans="1:16">
      <c r="A4960" s="484" t="s">
        <v>124800</v>
      </c>
      <c r="B4960" s="485" t="s">
        <v>124799</v>
      </c>
      <c r="C4960" t="s">
        <v>124798</v>
      </c>
      <c r="D4960" t="s">
        <v>124797</v>
      </c>
      <c r="E4960" t="str">
        <f t="shared" si="77"/>
        <v>633033 - APA LR BAILLARGUES</v>
      </c>
      <c r="F4960" t="s">
        <v>8481</v>
      </c>
      <c r="G4960" t="s">
        <v>124796</v>
      </c>
      <c r="H4960" t="s">
        <v>124795</v>
      </c>
      <c r="I4960" t="s">
        <v>34905</v>
      </c>
      <c r="J4960" t="s">
        <v>124794</v>
      </c>
      <c r="K4960" t="s">
        <v>208</v>
      </c>
      <c r="L4960" t="s">
        <v>124793</v>
      </c>
      <c r="N4960" t="s">
        <v>207</v>
      </c>
      <c r="O4960" t="s">
        <v>476</v>
      </c>
      <c r="P4960" t="s">
        <v>476</v>
      </c>
    </row>
    <row r="4961" spans="1:16">
      <c r="A4961" s="484" t="s">
        <v>63435</v>
      </c>
      <c r="B4961" s="485" t="s">
        <v>63434</v>
      </c>
      <c r="C4961" t="s">
        <v>63433</v>
      </c>
      <c r="D4961" t="s">
        <v>63432</v>
      </c>
      <c r="E4961" t="str">
        <f t="shared" si="77"/>
        <v>463553 - GEMS ST CLOUD</v>
      </c>
      <c r="F4961" t="s">
        <v>2620</v>
      </c>
      <c r="G4961" t="s">
        <v>63431</v>
      </c>
      <c r="I4961" t="s">
        <v>1735</v>
      </c>
      <c r="J4961" t="s">
        <v>63430</v>
      </c>
      <c r="K4961" t="s">
        <v>208</v>
      </c>
      <c r="L4961" t="s">
        <v>63429</v>
      </c>
      <c r="N4961" t="s">
        <v>208</v>
      </c>
      <c r="O4961" t="s">
        <v>476</v>
      </c>
      <c r="P4961" t="s">
        <v>476</v>
      </c>
    </row>
    <row r="4962" spans="1:16">
      <c r="A4962" s="484" t="s">
        <v>79790</v>
      </c>
      <c r="B4962" s="485" t="s">
        <v>79789</v>
      </c>
      <c r="C4962" t="s">
        <v>79788</v>
      </c>
      <c r="D4962" t="s">
        <v>79787</v>
      </c>
      <c r="E4962" t="str">
        <f t="shared" si="77"/>
        <v>487697 - ENI ST HERBLAIN</v>
      </c>
      <c r="F4962" t="s">
        <v>31540</v>
      </c>
      <c r="G4962" t="s">
        <v>79786</v>
      </c>
      <c r="H4962" t="s">
        <v>79785</v>
      </c>
      <c r="I4962" t="s">
        <v>2507</v>
      </c>
      <c r="J4962" t="s">
        <v>79784</v>
      </c>
      <c r="K4962" t="s">
        <v>208</v>
      </c>
      <c r="L4962" t="s">
        <v>79783</v>
      </c>
      <c r="N4962" t="s">
        <v>207</v>
      </c>
      <c r="O4962" t="s">
        <v>476</v>
      </c>
      <c r="P4962" t="s">
        <v>476</v>
      </c>
    </row>
    <row r="4963" spans="1:16">
      <c r="A4963" s="484" t="s">
        <v>52536</v>
      </c>
      <c r="B4963" s="485" t="s">
        <v>52535</v>
      </c>
      <c r="C4963" t="s">
        <v>52534</v>
      </c>
      <c r="D4963" t="s">
        <v>52533</v>
      </c>
      <c r="E4963" t="str">
        <f t="shared" si="77"/>
        <v>502390 - ISFFEL</v>
      </c>
      <c r="F4963" t="s">
        <v>2580</v>
      </c>
      <c r="G4963" t="s">
        <v>52532</v>
      </c>
      <c r="I4963" t="s">
        <v>52531</v>
      </c>
      <c r="J4963" t="s">
        <v>52530</v>
      </c>
      <c r="K4963" t="s">
        <v>208</v>
      </c>
      <c r="L4963" t="s">
        <v>52529</v>
      </c>
      <c r="N4963" t="s">
        <v>207</v>
      </c>
      <c r="O4963" t="s">
        <v>476</v>
      </c>
      <c r="P4963" t="s">
        <v>476</v>
      </c>
    </row>
    <row r="4964" spans="1:16">
      <c r="A4964" s="484" t="s">
        <v>119261</v>
      </c>
      <c r="B4964" s="485" t="s">
        <v>119260</v>
      </c>
      <c r="C4964" t="s">
        <v>119259</v>
      </c>
      <c r="D4964" t="s">
        <v>119258</v>
      </c>
      <c r="E4964" t="str">
        <f t="shared" si="77"/>
        <v>318589 - ASP 46</v>
      </c>
      <c r="F4964" t="s">
        <v>5956</v>
      </c>
      <c r="G4964" t="s">
        <v>119257</v>
      </c>
      <c r="H4964" t="s">
        <v>119256</v>
      </c>
      <c r="I4964" t="s">
        <v>19965</v>
      </c>
      <c r="J4964" t="s">
        <v>119255</v>
      </c>
      <c r="K4964" t="s">
        <v>208</v>
      </c>
      <c r="L4964" t="s">
        <v>119254</v>
      </c>
      <c r="N4964" t="s">
        <v>208</v>
      </c>
      <c r="O4964" t="s">
        <v>476</v>
      </c>
      <c r="P4964" t="s">
        <v>476</v>
      </c>
    </row>
    <row r="4965" spans="1:16">
      <c r="A4965" s="484" t="s">
        <v>109549</v>
      </c>
      <c r="B4965" s="485" t="s">
        <v>109548</v>
      </c>
      <c r="C4965" t="s">
        <v>109547</v>
      </c>
      <c r="D4965" t="s">
        <v>109546</v>
      </c>
      <c r="E4965" t="str">
        <f t="shared" si="77"/>
        <v>558527 - CATALA - ECF AMBERIEU EN BUGEY</v>
      </c>
      <c r="F4965" t="s">
        <v>1077</v>
      </c>
      <c r="G4965" t="s">
        <v>109545</v>
      </c>
      <c r="I4965" t="s">
        <v>91066</v>
      </c>
      <c r="J4965" t="s">
        <v>109544</v>
      </c>
      <c r="K4965" t="s">
        <v>208</v>
      </c>
      <c r="L4965" t="s">
        <v>109543</v>
      </c>
      <c r="N4965" t="s">
        <v>208</v>
      </c>
      <c r="O4965" t="s">
        <v>476</v>
      </c>
      <c r="P4965" t="s">
        <v>476</v>
      </c>
    </row>
    <row r="4966" spans="1:16">
      <c r="A4966" s="484" t="s">
        <v>120508</v>
      </c>
      <c r="B4966" s="485" t="s">
        <v>120507</v>
      </c>
      <c r="C4966" t="s">
        <v>120506</v>
      </c>
      <c r="D4966" t="s">
        <v>120505</v>
      </c>
      <c r="E4966" t="str">
        <f t="shared" si="77"/>
        <v>203968 - METAMORPHOSES</v>
      </c>
      <c r="F4966" t="s">
        <v>1817</v>
      </c>
      <c r="G4966" t="s">
        <v>120504</v>
      </c>
      <c r="I4966" t="s">
        <v>82575</v>
      </c>
      <c r="J4966" t="s">
        <v>120503</v>
      </c>
      <c r="K4966" t="s">
        <v>208</v>
      </c>
      <c r="L4966" t="s">
        <v>120502</v>
      </c>
      <c r="N4966" t="s">
        <v>208</v>
      </c>
      <c r="O4966" t="s">
        <v>476</v>
      </c>
      <c r="P4966" t="s">
        <v>476</v>
      </c>
    </row>
    <row r="4967" spans="1:16">
      <c r="A4967" s="484" t="s">
        <v>127014</v>
      </c>
      <c r="B4967" s="485" t="s">
        <v>127013</v>
      </c>
      <c r="C4967" t="s">
        <v>127012</v>
      </c>
      <c r="D4967" t="s">
        <v>127012</v>
      </c>
      <c r="E4967" t="str">
        <f t="shared" si="77"/>
        <v>638870 - ARJUNA</v>
      </c>
      <c r="F4967" t="s">
        <v>4019</v>
      </c>
      <c r="G4967" t="s">
        <v>127011</v>
      </c>
      <c r="I4967" t="s">
        <v>1735</v>
      </c>
      <c r="J4967" t="s">
        <v>127010</v>
      </c>
      <c r="K4967" t="s">
        <v>208</v>
      </c>
      <c r="L4967" t="s">
        <v>127009</v>
      </c>
      <c r="N4967" t="s">
        <v>208</v>
      </c>
      <c r="O4967" t="s">
        <v>476</v>
      </c>
      <c r="P4967" t="s">
        <v>476</v>
      </c>
    </row>
    <row r="4968" spans="1:16">
      <c r="A4968" s="484" t="s">
        <v>22360</v>
      </c>
      <c r="B4968" s="485" t="s">
        <v>22359</v>
      </c>
      <c r="C4968" t="s">
        <v>22358</v>
      </c>
      <c r="D4968" t="s">
        <v>22357</v>
      </c>
      <c r="E4968" t="str">
        <f t="shared" si="77"/>
        <v>487806 - RESSOURCE ET PERFORMANCE</v>
      </c>
      <c r="F4968" t="s">
        <v>22356</v>
      </c>
      <c r="G4968" t="s">
        <v>22355</v>
      </c>
      <c r="I4968" t="s">
        <v>1542</v>
      </c>
      <c r="J4968" t="s">
        <v>22354</v>
      </c>
      <c r="K4968" t="s">
        <v>208</v>
      </c>
      <c r="L4968" t="s">
        <v>22353</v>
      </c>
      <c r="N4968" t="s">
        <v>208</v>
      </c>
      <c r="O4968" t="s">
        <v>476</v>
      </c>
      <c r="P4968" t="s">
        <v>476</v>
      </c>
    </row>
    <row r="4969" spans="1:16">
      <c r="A4969" s="484" t="s">
        <v>125851</v>
      </c>
      <c r="B4969" s="485" t="s">
        <v>125850</v>
      </c>
      <c r="C4969" t="s">
        <v>125849</v>
      </c>
      <c r="D4969" t="s">
        <v>125848</v>
      </c>
      <c r="E4969" t="str">
        <f t="shared" si="77"/>
        <v>623428 - CFP MFR TOULOUSE NORD</v>
      </c>
      <c r="F4969" t="s">
        <v>3951</v>
      </c>
      <c r="G4969" t="s">
        <v>125847</v>
      </c>
      <c r="I4969" t="s">
        <v>32780</v>
      </c>
      <c r="J4969" t="s">
        <v>125846</v>
      </c>
      <c r="K4969" t="s">
        <v>208</v>
      </c>
      <c r="L4969" t="s">
        <v>125845</v>
      </c>
      <c r="N4969" t="s">
        <v>207</v>
      </c>
      <c r="O4969" t="s">
        <v>476</v>
      </c>
      <c r="P4969" t="s">
        <v>476</v>
      </c>
    </row>
    <row r="4970" spans="1:16">
      <c r="A4970" s="484" t="s">
        <v>68941</v>
      </c>
      <c r="B4970" s="485" t="s">
        <v>68940</v>
      </c>
      <c r="C4970" t="s">
        <v>68939</v>
      </c>
      <c r="D4970" t="s">
        <v>68938</v>
      </c>
      <c r="E4970" t="str">
        <f t="shared" si="77"/>
        <v>311467 - A2F</v>
      </c>
      <c r="F4970" t="s">
        <v>4623</v>
      </c>
      <c r="G4970" t="s">
        <v>68937</v>
      </c>
      <c r="I4970" t="s">
        <v>15946</v>
      </c>
      <c r="J4970" t="s">
        <v>68936</v>
      </c>
      <c r="K4970" t="s">
        <v>208</v>
      </c>
      <c r="L4970" t="s">
        <v>68935</v>
      </c>
      <c r="N4970" t="s">
        <v>208</v>
      </c>
      <c r="O4970" t="s">
        <v>476</v>
      </c>
      <c r="P4970" t="s">
        <v>476</v>
      </c>
    </row>
    <row r="4971" spans="1:16">
      <c r="A4971" s="484" t="s">
        <v>38976</v>
      </c>
      <c r="B4971" s="485" t="s">
        <v>38975</v>
      </c>
      <c r="C4971" t="s">
        <v>38974</v>
      </c>
      <c r="D4971" t="s">
        <v>38973</v>
      </c>
      <c r="E4971" t="str">
        <f t="shared" si="77"/>
        <v>617260 - MFR MANDEURE</v>
      </c>
      <c r="F4971" t="s">
        <v>31349</v>
      </c>
      <c r="G4971" t="s">
        <v>38972</v>
      </c>
      <c r="I4971" t="s">
        <v>38971</v>
      </c>
      <c r="J4971" t="s">
        <v>38970</v>
      </c>
      <c r="K4971" t="s">
        <v>208</v>
      </c>
      <c r="L4971" t="s">
        <v>38969</v>
      </c>
      <c r="N4971" t="s">
        <v>208</v>
      </c>
      <c r="O4971" t="s">
        <v>476</v>
      </c>
      <c r="P4971" t="s">
        <v>476</v>
      </c>
    </row>
    <row r="4972" spans="1:16">
      <c r="A4972" s="484" t="s">
        <v>132597</v>
      </c>
      <c r="B4972" s="485" t="s">
        <v>132596</v>
      </c>
      <c r="C4972" t="s">
        <v>132595</v>
      </c>
      <c r="D4972" t="s">
        <v>132594</v>
      </c>
      <c r="E4972" t="str">
        <f t="shared" si="77"/>
        <v>453134 - AFCI BOULOGNE BILLANCOURT</v>
      </c>
      <c r="F4972" t="s">
        <v>5026</v>
      </c>
      <c r="G4972" t="s">
        <v>132593</v>
      </c>
      <c r="I4972" t="s">
        <v>1406</v>
      </c>
      <c r="J4972" t="s">
        <v>132592</v>
      </c>
      <c r="K4972" t="s">
        <v>208</v>
      </c>
      <c r="L4972" t="s">
        <v>132591</v>
      </c>
      <c r="N4972" t="s">
        <v>208</v>
      </c>
      <c r="O4972" t="s">
        <v>476</v>
      </c>
      <c r="P4972" t="s">
        <v>476</v>
      </c>
    </row>
    <row r="4973" spans="1:16">
      <c r="A4973" s="484" t="s">
        <v>11836</v>
      </c>
      <c r="B4973" s="485" t="s">
        <v>11835</v>
      </c>
      <c r="C4973" t="s">
        <v>11834</v>
      </c>
      <c r="D4973" t="s">
        <v>11833</v>
      </c>
      <c r="E4973" t="str">
        <f t="shared" si="77"/>
        <v>400105 - SDOM</v>
      </c>
      <c r="F4973" t="s">
        <v>6920</v>
      </c>
      <c r="G4973" t="s">
        <v>11832</v>
      </c>
      <c r="H4973" t="s">
        <v>11831</v>
      </c>
      <c r="I4973" t="s">
        <v>11830</v>
      </c>
      <c r="J4973" t="s">
        <v>11829</v>
      </c>
      <c r="K4973" t="s">
        <v>208</v>
      </c>
      <c r="L4973" t="s">
        <v>11828</v>
      </c>
      <c r="N4973" t="s">
        <v>208</v>
      </c>
      <c r="O4973" t="s">
        <v>476</v>
      </c>
      <c r="P4973" t="s">
        <v>476</v>
      </c>
    </row>
    <row r="4974" spans="1:16">
      <c r="A4974" s="484" t="s">
        <v>67030</v>
      </c>
      <c r="B4974" s="485" t="s">
        <v>67029</v>
      </c>
      <c r="C4974" t="s">
        <v>67028</v>
      </c>
      <c r="D4974" t="s">
        <v>67028</v>
      </c>
      <c r="E4974" t="str">
        <f t="shared" si="77"/>
        <v>620762 - GESTIC FORMATION</v>
      </c>
      <c r="F4974" t="s">
        <v>9978</v>
      </c>
      <c r="G4974" t="s">
        <v>67027</v>
      </c>
      <c r="H4974" t="s">
        <v>67026</v>
      </c>
      <c r="I4974" t="s">
        <v>25231</v>
      </c>
      <c r="J4974" t="s">
        <v>67025</v>
      </c>
      <c r="K4974" t="s">
        <v>208</v>
      </c>
      <c r="L4974" t="s">
        <v>67024</v>
      </c>
      <c r="N4974" t="s">
        <v>208</v>
      </c>
      <c r="O4974" t="s">
        <v>476</v>
      </c>
      <c r="P4974" t="s">
        <v>476</v>
      </c>
    </row>
    <row r="4975" spans="1:16">
      <c r="A4975" s="484" t="s">
        <v>44930</v>
      </c>
      <c r="B4975" s="485" t="s">
        <v>44929</v>
      </c>
      <c r="C4975" t="s">
        <v>44928</v>
      </c>
      <c r="D4975" t="s">
        <v>44928</v>
      </c>
      <c r="E4975" t="str">
        <f t="shared" si="77"/>
        <v>565222 - LE HOUEZEC JACQUES - AMZER GLAS</v>
      </c>
      <c r="F4975" t="s">
        <v>18681</v>
      </c>
      <c r="G4975" t="s">
        <v>44927</v>
      </c>
      <c r="I4975" t="s">
        <v>3364</v>
      </c>
      <c r="J4975" t="s">
        <v>44926</v>
      </c>
      <c r="K4975" t="s">
        <v>208</v>
      </c>
      <c r="L4975" t="s">
        <v>44925</v>
      </c>
      <c r="N4975" t="s">
        <v>208</v>
      </c>
      <c r="O4975" t="s">
        <v>476</v>
      </c>
      <c r="P4975" t="s">
        <v>476</v>
      </c>
    </row>
    <row r="4976" spans="1:16">
      <c r="A4976" s="484" t="s">
        <v>67243</v>
      </c>
      <c r="B4976" s="485" t="s">
        <v>67242</v>
      </c>
      <c r="C4976" t="s">
        <v>67241</v>
      </c>
      <c r="D4976" t="s">
        <v>67241</v>
      </c>
      <c r="E4976" t="str">
        <f t="shared" si="77"/>
        <v>225230 - GENESE</v>
      </c>
      <c r="G4976" t="s">
        <v>67240</v>
      </c>
      <c r="I4976" t="s">
        <v>3229</v>
      </c>
      <c r="J4976" t="s">
        <v>67239</v>
      </c>
      <c r="K4976" t="s">
        <v>208</v>
      </c>
      <c r="L4976" t="s">
        <v>67238</v>
      </c>
      <c r="N4976" t="s">
        <v>208</v>
      </c>
      <c r="O4976" t="s">
        <v>476</v>
      </c>
      <c r="P4976" t="s">
        <v>476</v>
      </c>
    </row>
    <row r="4977" spans="1:16">
      <c r="A4977" s="484" t="s">
        <v>1770</v>
      </c>
      <c r="B4977" s="485" t="s">
        <v>1769</v>
      </c>
      <c r="C4977" t="s">
        <v>1768</v>
      </c>
      <c r="D4977" t="s">
        <v>1767</v>
      </c>
      <c r="E4977" t="str">
        <f t="shared" si="77"/>
        <v>577080 - XAMBEU  VINCENT</v>
      </c>
      <c r="F4977" t="s">
        <v>1766</v>
      </c>
      <c r="G4977" t="s">
        <v>1765</v>
      </c>
      <c r="I4977" t="s">
        <v>1501</v>
      </c>
      <c r="J4977" t="s">
        <v>1764</v>
      </c>
      <c r="K4977" t="s">
        <v>208</v>
      </c>
      <c r="L4977" t="s">
        <v>1763</v>
      </c>
      <c r="N4977" t="s">
        <v>208</v>
      </c>
      <c r="O4977" t="s">
        <v>476</v>
      </c>
      <c r="P4977" t="s">
        <v>476</v>
      </c>
    </row>
    <row r="4978" spans="1:16">
      <c r="A4978" s="484" t="s">
        <v>82469</v>
      </c>
      <c r="B4978" s="485" t="s">
        <v>82468</v>
      </c>
      <c r="C4978" t="s">
        <v>82467</v>
      </c>
      <c r="D4978" t="s">
        <v>82467</v>
      </c>
      <c r="E4978" t="str">
        <f t="shared" si="77"/>
        <v>464557 - EDITIONS PETRARQUE</v>
      </c>
      <c r="F4978" t="s">
        <v>14932</v>
      </c>
      <c r="G4978" t="s">
        <v>82466</v>
      </c>
      <c r="H4978" t="s">
        <v>82465</v>
      </c>
      <c r="I4978" t="s">
        <v>5651</v>
      </c>
      <c r="J4978" t="s">
        <v>82464</v>
      </c>
      <c r="K4978" t="s">
        <v>82463</v>
      </c>
      <c r="L4978" t="s">
        <v>82462</v>
      </c>
      <c r="N4978" t="s">
        <v>208</v>
      </c>
      <c r="O4978" t="s">
        <v>476</v>
      </c>
      <c r="P4978" t="s">
        <v>476</v>
      </c>
    </row>
    <row r="4979" spans="1:16">
      <c r="A4979" s="484" t="s">
        <v>38884</v>
      </c>
      <c r="B4979" s="485" t="s">
        <v>38883</v>
      </c>
      <c r="C4979" t="s">
        <v>38882</v>
      </c>
      <c r="D4979" t="s">
        <v>38881</v>
      </c>
      <c r="E4979" t="str">
        <f t="shared" si="77"/>
        <v>482572 - MFU RENNES ST GREGOIRE</v>
      </c>
      <c r="F4979" t="s">
        <v>24204</v>
      </c>
      <c r="G4979" t="s">
        <v>38880</v>
      </c>
      <c r="I4979" t="s">
        <v>2301</v>
      </c>
      <c r="J4979" t="s">
        <v>38879</v>
      </c>
      <c r="K4979" t="s">
        <v>208</v>
      </c>
      <c r="L4979" t="s">
        <v>38878</v>
      </c>
      <c r="N4979" t="s">
        <v>207</v>
      </c>
      <c r="O4979" t="s">
        <v>476</v>
      </c>
      <c r="P4979" t="s">
        <v>476</v>
      </c>
    </row>
    <row r="4980" spans="1:16">
      <c r="A4980" s="484" t="s">
        <v>108143</v>
      </c>
      <c r="B4980" s="485" t="s">
        <v>108142</v>
      </c>
      <c r="C4980" t="s">
        <v>108141</v>
      </c>
      <c r="D4980" t="s">
        <v>108140</v>
      </c>
      <c r="E4980" t="str">
        <f t="shared" si="77"/>
        <v>631875 - CFAI D'AUVERGNE</v>
      </c>
      <c r="F4980" t="s">
        <v>715</v>
      </c>
      <c r="G4980" t="s">
        <v>108139</v>
      </c>
      <c r="I4980" t="s">
        <v>41647</v>
      </c>
      <c r="K4980" t="s">
        <v>208</v>
      </c>
      <c r="L4980" t="s">
        <v>108138</v>
      </c>
      <c r="N4980" t="s">
        <v>207</v>
      </c>
      <c r="O4980" t="s">
        <v>476</v>
      </c>
      <c r="P4980" t="s">
        <v>476</v>
      </c>
    </row>
    <row r="4981" spans="1:16">
      <c r="A4981" s="484" t="s">
        <v>42139</v>
      </c>
      <c r="B4981" s="485" t="s">
        <v>42138</v>
      </c>
      <c r="C4981" t="s">
        <v>42137</v>
      </c>
      <c r="D4981" t="s">
        <v>42136</v>
      </c>
      <c r="E4981" t="str">
        <f t="shared" si="77"/>
        <v>646234 - LM SYSTEMES GRADIGNAN</v>
      </c>
      <c r="F4981" t="s">
        <v>20349</v>
      </c>
      <c r="G4981" t="s">
        <v>42135</v>
      </c>
      <c r="I4981" t="s">
        <v>3381</v>
      </c>
      <c r="J4981" t="s">
        <v>42134</v>
      </c>
      <c r="K4981" t="s">
        <v>208</v>
      </c>
      <c r="L4981" t="s">
        <v>42133</v>
      </c>
      <c r="N4981" t="s">
        <v>208</v>
      </c>
      <c r="O4981" t="s">
        <v>476</v>
      </c>
      <c r="P4981" t="s">
        <v>476</v>
      </c>
    </row>
    <row r="4982" spans="1:16">
      <c r="A4982" s="484" t="s">
        <v>127119</v>
      </c>
      <c r="B4982" s="485" t="s">
        <v>127118</v>
      </c>
      <c r="C4982" t="s">
        <v>127117</v>
      </c>
      <c r="D4982" t="s">
        <v>127117</v>
      </c>
      <c r="E4982" t="str">
        <f t="shared" si="77"/>
        <v>582621 - ARFAB POITOU-CHARENTES</v>
      </c>
      <c r="F4982" t="s">
        <v>37970</v>
      </c>
      <c r="G4982" t="s">
        <v>127116</v>
      </c>
      <c r="I4982" t="s">
        <v>5810</v>
      </c>
      <c r="J4982" t="s">
        <v>127115</v>
      </c>
      <c r="K4982" t="s">
        <v>208</v>
      </c>
      <c r="L4982" t="s">
        <v>127114</v>
      </c>
      <c r="N4982" t="s">
        <v>208</v>
      </c>
      <c r="O4982" t="s">
        <v>476</v>
      </c>
      <c r="P4982" t="s">
        <v>476</v>
      </c>
    </row>
    <row r="4983" spans="1:16">
      <c r="A4983" s="484" t="s">
        <v>99188</v>
      </c>
      <c r="B4983" s="485" t="s">
        <v>99187</v>
      </c>
      <c r="C4983" t="s">
        <v>99186</v>
      </c>
      <c r="D4983" t="s">
        <v>99186</v>
      </c>
      <c r="E4983" t="str">
        <f t="shared" si="77"/>
        <v>673201 - CERCLE D'ECHANGES DE L'EURE</v>
      </c>
      <c r="F4983" t="s">
        <v>7093</v>
      </c>
      <c r="G4983" t="s">
        <v>99185</v>
      </c>
      <c r="I4983" t="s">
        <v>79182</v>
      </c>
      <c r="J4983" t="s">
        <v>99184</v>
      </c>
      <c r="K4983" t="s">
        <v>208</v>
      </c>
      <c r="L4983" t="s">
        <v>99183</v>
      </c>
      <c r="N4983" t="s">
        <v>208</v>
      </c>
      <c r="O4983" t="s">
        <v>476</v>
      </c>
      <c r="P4983" t="s">
        <v>476</v>
      </c>
    </row>
    <row r="4984" spans="1:16">
      <c r="A4984" s="484" t="s">
        <v>30029</v>
      </c>
      <c r="B4984" s="485" t="s">
        <v>30028</v>
      </c>
      <c r="C4984" t="s">
        <v>30027</v>
      </c>
      <c r="D4984" t="s">
        <v>30027</v>
      </c>
      <c r="E4984" t="str">
        <f t="shared" si="77"/>
        <v>473819 - P VAL CONSEIL</v>
      </c>
      <c r="F4984" t="s">
        <v>1191</v>
      </c>
      <c r="G4984" t="s">
        <v>30026</v>
      </c>
      <c r="I4984" t="s">
        <v>13262</v>
      </c>
      <c r="J4984" t="s">
        <v>30025</v>
      </c>
      <c r="K4984" t="s">
        <v>208</v>
      </c>
      <c r="L4984" t="s">
        <v>30024</v>
      </c>
      <c r="N4984" t="s">
        <v>208</v>
      </c>
      <c r="O4984" t="s">
        <v>476</v>
      </c>
      <c r="P4984" t="s">
        <v>476</v>
      </c>
    </row>
    <row r="4985" spans="1:16">
      <c r="A4985" s="484" t="s">
        <v>98475</v>
      </c>
      <c r="B4985" s="485" t="s">
        <v>98474</v>
      </c>
      <c r="C4985" t="s">
        <v>98473</v>
      </c>
      <c r="D4985" t="s">
        <v>9144</v>
      </c>
      <c r="E4985" t="str">
        <f t="shared" si="77"/>
        <v>617970 - TRAJECTOIRE FORMATION</v>
      </c>
      <c r="F4985" t="s">
        <v>20817</v>
      </c>
      <c r="G4985" t="s">
        <v>98472</v>
      </c>
      <c r="I4985" t="s">
        <v>2749</v>
      </c>
      <c r="J4985" t="s">
        <v>98471</v>
      </c>
      <c r="K4985" t="s">
        <v>208</v>
      </c>
      <c r="L4985" t="s">
        <v>98470</v>
      </c>
      <c r="N4985" t="s">
        <v>207</v>
      </c>
      <c r="O4985" t="s">
        <v>476</v>
      </c>
      <c r="P4985" t="s">
        <v>476</v>
      </c>
    </row>
    <row r="4986" spans="1:16">
      <c r="A4986" s="484" t="s">
        <v>6354</v>
      </c>
      <c r="B4986" s="485" t="s">
        <v>6353</v>
      </c>
      <c r="C4986" t="s">
        <v>6352</v>
      </c>
      <c r="D4986" t="s">
        <v>6351</v>
      </c>
      <c r="E4986" t="str">
        <f t="shared" si="77"/>
        <v>468162 - UCO BN</v>
      </c>
      <c r="F4986" t="s">
        <v>3834</v>
      </c>
      <c r="G4986" t="s">
        <v>6350</v>
      </c>
      <c r="H4986" t="s">
        <v>6349</v>
      </c>
      <c r="I4986" t="s">
        <v>6348</v>
      </c>
      <c r="J4986" t="s">
        <v>6347</v>
      </c>
      <c r="K4986" t="s">
        <v>208</v>
      </c>
      <c r="L4986" t="s">
        <v>6346</v>
      </c>
      <c r="N4986" t="s">
        <v>208</v>
      </c>
      <c r="O4986" t="s">
        <v>476</v>
      </c>
      <c r="P4986" t="s">
        <v>476</v>
      </c>
    </row>
    <row r="4987" spans="1:16">
      <c r="A4987" s="484" t="s">
        <v>122342</v>
      </c>
      <c r="B4987" s="485" t="s">
        <v>122341</v>
      </c>
      <c r="C4987" t="s">
        <v>122340</v>
      </c>
      <c r="D4987" t="s">
        <v>122339</v>
      </c>
      <c r="E4987" t="str">
        <f t="shared" si="77"/>
        <v>137273 - ASMR</v>
      </c>
      <c r="F4987" t="s">
        <v>6315</v>
      </c>
      <c r="G4987" t="s">
        <v>122338</v>
      </c>
      <c r="I4987" t="s">
        <v>59121</v>
      </c>
      <c r="K4987" t="s">
        <v>208</v>
      </c>
      <c r="L4987" t="s">
        <v>122337</v>
      </c>
      <c r="N4987" t="s">
        <v>208</v>
      </c>
      <c r="O4987" t="s">
        <v>476</v>
      </c>
      <c r="P4987" t="s">
        <v>476</v>
      </c>
    </row>
    <row r="4988" spans="1:16">
      <c r="A4988" s="484" t="s">
        <v>18299</v>
      </c>
      <c r="B4988" s="485" t="s">
        <v>18298</v>
      </c>
      <c r="C4988" t="s">
        <v>18297</v>
      </c>
      <c r="D4988" t="s">
        <v>18296</v>
      </c>
      <c r="E4988" t="str">
        <f t="shared" si="77"/>
        <v>668680 - SEJER PARIS</v>
      </c>
      <c r="F4988" t="s">
        <v>4181</v>
      </c>
      <c r="G4988" t="s">
        <v>18295</v>
      </c>
      <c r="I4988" t="s">
        <v>626</v>
      </c>
      <c r="J4988" t="s">
        <v>18294</v>
      </c>
      <c r="K4988" t="s">
        <v>208</v>
      </c>
      <c r="L4988" t="s">
        <v>18293</v>
      </c>
      <c r="N4988" t="s">
        <v>208</v>
      </c>
      <c r="O4988" t="s">
        <v>476</v>
      </c>
      <c r="P4988" t="s">
        <v>476</v>
      </c>
    </row>
    <row r="4989" spans="1:16">
      <c r="A4989" s="484" t="s">
        <v>134482</v>
      </c>
      <c r="B4989" s="485" t="s">
        <v>134481</v>
      </c>
      <c r="C4989" t="s">
        <v>134480</v>
      </c>
      <c r="D4989" t="s">
        <v>134480</v>
      </c>
      <c r="E4989" t="str">
        <f t="shared" si="77"/>
        <v>633197 - ADESA CFA SACEF</v>
      </c>
      <c r="F4989" t="s">
        <v>34250</v>
      </c>
      <c r="G4989" t="s">
        <v>134479</v>
      </c>
      <c r="I4989" t="s">
        <v>626</v>
      </c>
      <c r="J4989" t="s">
        <v>134478</v>
      </c>
      <c r="K4989" t="s">
        <v>208</v>
      </c>
      <c r="L4989" t="s">
        <v>134477</v>
      </c>
      <c r="N4989" t="s">
        <v>207</v>
      </c>
      <c r="O4989" t="s">
        <v>476</v>
      </c>
      <c r="P4989" t="s">
        <v>476</v>
      </c>
    </row>
    <row r="4990" spans="1:16">
      <c r="A4990" s="484" t="s">
        <v>116891</v>
      </c>
      <c r="B4990" s="485" t="s">
        <v>116890</v>
      </c>
      <c r="C4990" t="s">
        <v>116889</v>
      </c>
      <c r="D4990" t="s">
        <v>116889</v>
      </c>
      <c r="E4990" t="str">
        <f t="shared" si="77"/>
        <v>489955 - AUDRECO FORMATION</v>
      </c>
      <c r="F4990" t="s">
        <v>707</v>
      </c>
      <c r="G4990" t="s">
        <v>116888</v>
      </c>
      <c r="I4990" t="s">
        <v>626</v>
      </c>
      <c r="J4990" t="s">
        <v>116887</v>
      </c>
      <c r="K4990" t="s">
        <v>208</v>
      </c>
      <c r="L4990" t="s">
        <v>116886</v>
      </c>
      <c r="N4990" t="s">
        <v>208</v>
      </c>
      <c r="O4990" t="s">
        <v>476</v>
      </c>
      <c r="P4990" t="s">
        <v>476</v>
      </c>
    </row>
    <row r="4991" spans="1:16">
      <c r="A4991" s="484" t="s">
        <v>34264</v>
      </c>
      <c r="B4991" s="485" t="s">
        <v>34253</v>
      </c>
      <c r="C4991" t="s">
        <v>34252</v>
      </c>
      <c r="D4991" t="s">
        <v>34263</v>
      </c>
      <c r="E4991" t="str">
        <f t="shared" si="77"/>
        <v>220930 - M2I SCRIBTEL PARIS</v>
      </c>
      <c r="F4991" t="s">
        <v>15990</v>
      </c>
      <c r="G4991" t="s">
        <v>34262</v>
      </c>
      <c r="I4991" t="s">
        <v>626</v>
      </c>
      <c r="J4991" t="s">
        <v>34261</v>
      </c>
      <c r="K4991" t="s">
        <v>208</v>
      </c>
      <c r="L4991" t="s">
        <v>34260</v>
      </c>
      <c r="N4991" t="s">
        <v>207</v>
      </c>
      <c r="O4991" t="s">
        <v>476</v>
      </c>
      <c r="P4991" t="s">
        <v>476</v>
      </c>
    </row>
    <row r="4992" spans="1:16">
      <c r="A4992" s="484" t="s">
        <v>34273</v>
      </c>
      <c r="B4992" s="485" t="s">
        <v>34253</v>
      </c>
      <c r="C4992" t="s">
        <v>34252</v>
      </c>
      <c r="D4992" t="s">
        <v>34272</v>
      </c>
      <c r="E4992" t="str">
        <f t="shared" si="77"/>
        <v>627549 - M2I SCRIBTEL MONT ST AIGNAN</v>
      </c>
      <c r="F4992" t="s">
        <v>9112</v>
      </c>
      <c r="G4992" t="s">
        <v>2751</v>
      </c>
      <c r="H4992" t="s">
        <v>1657</v>
      </c>
      <c r="I4992" t="s">
        <v>1656</v>
      </c>
      <c r="J4992" t="s">
        <v>34271</v>
      </c>
      <c r="K4992" t="s">
        <v>208</v>
      </c>
      <c r="L4992" t="s">
        <v>34270</v>
      </c>
      <c r="N4992" t="s">
        <v>208</v>
      </c>
      <c r="O4992" t="s">
        <v>476</v>
      </c>
      <c r="P4992" t="s">
        <v>476</v>
      </c>
    </row>
    <row r="4993" spans="1:16">
      <c r="A4993" s="484" t="s">
        <v>34282</v>
      </c>
      <c r="B4993" s="485" t="s">
        <v>34253</v>
      </c>
      <c r="C4993" t="s">
        <v>34252</v>
      </c>
      <c r="D4993" t="s">
        <v>34281</v>
      </c>
      <c r="E4993" t="str">
        <f t="shared" si="77"/>
        <v>634130 - M2I SCRIBTEL LYON</v>
      </c>
      <c r="F4993" t="s">
        <v>2242</v>
      </c>
      <c r="G4993" t="s">
        <v>34280</v>
      </c>
      <c r="I4993" t="s">
        <v>802</v>
      </c>
      <c r="K4993" t="s">
        <v>208</v>
      </c>
      <c r="L4993" t="s">
        <v>34279</v>
      </c>
      <c r="N4993" t="s">
        <v>208</v>
      </c>
      <c r="O4993" t="s">
        <v>476</v>
      </c>
      <c r="P4993" t="s">
        <v>476</v>
      </c>
    </row>
    <row r="4994" spans="1:16">
      <c r="A4994" s="484" t="s">
        <v>34254</v>
      </c>
      <c r="B4994" s="485" t="s">
        <v>34253</v>
      </c>
      <c r="C4994" t="s">
        <v>34252</v>
      </c>
      <c r="D4994" t="s">
        <v>34251</v>
      </c>
      <c r="E4994" t="str">
        <f t="shared" ref="E4994:E5057" si="78">_xlfn.CONCAT(L4994," - ",D4994)</f>
        <v>661582 - M2I SCRIBTEL VILLENEUVE D ASCQ</v>
      </c>
      <c r="F4994" t="s">
        <v>34250</v>
      </c>
      <c r="G4994" t="s">
        <v>34249</v>
      </c>
      <c r="H4994" t="s">
        <v>25406</v>
      </c>
      <c r="I4994" t="s">
        <v>1148</v>
      </c>
      <c r="J4994" t="s">
        <v>34248</v>
      </c>
      <c r="K4994" t="s">
        <v>208</v>
      </c>
      <c r="L4994" t="s">
        <v>34247</v>
      </c>
      <c r="N4994" t="s">
        <v>207</v>
      </c>
      <c r="O4994" t="s">
        <v>476</v>
      </c>
      <c r="P4994" t="s">
        <v>476</v>
      </c>
    </row>
    <row r="4995" spans="1:16">
      <c r="A4995" s="484" t="s">
        <v>34278</v>
      </c>
      <c r="B4995" s="485" t="s">
        <v>34253</v>
      </c>
      <c r="C4995" t="s">
        <v>34252</v>
      </c>
      <c r="D4995" t="s">
        <v>34277</v>
      </c>
      <c r="E4995" t="str">
        <f t="shared" si="78"/>
        <v>636915 - M2I SCRIBTEL MERIGNAC</v>
      </c>
      <c r="F4995" t="s">
        <v>15613</v>
      </c>
      <c r="G4995" t="s">
        <v>34276</v>
      </c>
      <c r="I4995" t="s">
        <v>1466</v>
      </c>
      <c r="J4995" t="s">
        <v>34275</v>
      </c>
      <c r="K4995" t="s">
        <v>208</v>
      </c>
      <c r="L4995" t="s">
        <v>34274</v>
      </c>
      <c r="N4995" t="s">
        <v>208</v>
      </c>
      <c r="O4995" t="s">
        <v>476</v>
      </c>
      <c r="P4995" t="s">
        <v>476</v>
      </c>
    </row>
    <row r="4996" spans="1:16">
      <c r="A4996" s="484" t="s">
        <v>34293</v>
      </c>
      <c r="B4996" s="485" t="s">
        <v>34253</v>
      </c>
      <c r="C4996" t="s">
        <v>34252</v>
      </c>
      <c r="D4996" t="s">
        <v>34292</v>
      </c>
      <c r="E4996" t="str">
        <f t="shared" si="78"/>
        <v>633136 - M2I SCRIBTEL AIX EN PROVENCE</v>
      </c>
      <c r="F4996" t="s">
        <v>3619</v>
      </c>
      <c r="G4996" t="s">
        <v>34291</v>
      </c>
      <c r="H4996" t="s">
        <v>34290</v>
      </c>
      <c r="I4996" t="s">
        <v>596</v>
      </c>
      <c r="J4996" t="s">
        <v>34289</v>
      </c>
      <c r="K4996" t="s">
        <v>208</v>
      </c>
      <c r="L4996" t="s">
        <v>34288</v>
      </c>
      <c r="N4996" t="s">
        <v>207</v>
      </c>
      <c r="O4996" t="s">
        <v>476</v>
      </c>
      <c r="P4996" t="s">
        <v>476</v>
      </c>
    </row>
    <row r="4997" spans="1:16">
      <c r="A4997" s="484" t="s">
        <v>34269</v>
      </c>
      <c r="B4997" s="485" t="s">
        <v>34253</v>
      </c>
      <c r="C4997" t="s">
        <v>34252</v>
      </c>
      <c r="D4997" t="s">
        <v>34268</v>
      </c>
      <c r="E4997" t="str">
        <f t="shared" si="78"/>
        <v>631814 - M2I SCRIBTEL ORLEANS</v>
      </c>
      <c r="F4997" t="s">
        <v>18971</v>
      </c>
      <c r="G4997" t="s">
        <v>34267</v>
      </c>
      <c r="I4997" t="s">
        <v>3355</v>
      </c>
      <c r="J4997" t="s">
        <v>34266</v>
      </c>
      <c r="K4997" t="s">
        <v>208</v>
      </c>
      <c r="L4997" t="s">
        <v>34265</v>
      </c>
      <c r="N4997" t="s">
        <v>208</v>
      </c>
      <c r="O4997" t="s">
        <v>476</v>
      </c>
      <c r="P4997" t="s">
        <v>476</v>
      </c>
    </row>
    <row r="4998" spans="1:16">
      <c r="A4998" s="484" t="s">
        <v>34287</v>
      </c>
      <c r="B4998" s="485" t="s">
        <v>34253</v>
      </c>
      <c r="C4998" t="s">
        <v>34252</v>
      </c>
      <c r="D4998" t="s">
        <v>34286</v>
      </c>
      <c r="E4998" t="str">
        <f t="shared" si="78"/>
        <v>676690 - M2I SCRIBTEL COURBEVOIE</v>
      </c>
      <c r="F4998" t="s">
        <v>21401</v>
      </c>
      <c r="G4998" t="s">
        <v>34285</v>
      </c>
      <c r="H4998" t="s">
        <v>34284</v>
      </c>
      <c r="I4998" t="s">
        <v>569</v>
      </c>
      <c r="J4998" t="s">
        <v>34261</v>
      </c>
      <c r="K4998" t="s">
        <v>208</v>
      </c>
      <c r="L4998" t="s">
        <v>34283</v>
      </c>
      <c r="N4998" t="s">
        <v>208</v>
      </c>
      <c r="O4998" t="s">
        <v>476</v>
      </c>
      <c r="P4998" t="s">
        <v>476</v>
      </c>
    </row>
    <row r="4999" spans="1:16">
      <c r="A4999" s="484" t="s">
        <v>34259</v>
      </c>
      <c r="B4999" s="485" t="s">
        <v>34253</v>
      </c>
      <c r="C4999" t="s">
        <v>34252</v>
      </c>
      <c r="D4999" t="s">
        <v>34258</v>
      </c>
      <c r="E4999" t="str">
        <f t="shared" si="78"/>
        <v>677371 - M2I SCRIBTEL ST HERBLAIN</v>
      </c>
      <c r="F4999" t="s">
        <v>5663</v>
      </c>
      <c r="G4999" t="s">
        <v>34257</v>
      </c>
      <c r="I4999" t="s">
        <v>2507</v>
      </c>
      <c r="J4999" t="s">
        <v>34256</v>
      </c>
      <c r="K4999" t="s">
        <v>208</v>
      </c>
      <c r="L4999" t="s">
        <v>34255</v>
      </c>
      <c r="N4999" t="s">
        <v>208</v>
      </c>
      <c r="O4999" t="s">
        <v>476</v>
      </c>
      <c r="P4999" t="s">
        <v>476</v>
      </c>
    </row>
    <row r="5000" spans="1:16">
      <c r="A5000" s="484" t="s">
        <v>67268</v>
      </c>
      <c r="B5000" s="485" t="s">
        <v>67267</v>
      </c>
      <c r="C5000" t="s">
        <v>67266</v>
      </c>
      <c r="D5000" t="s">
        <v>67266</v>
      </c>
      <c r="E5000" t="str">
        <f t="shared" si="78"/>
        <v>484660 - GENECH CONSEIL</v>
      </c>
      <c r="F5000" t="s">
        <v>1848</v>
      </c>
      <c r="G5000" t="s">
        <v>55750</v>
      </c>
      <c r="I5000" t="s">
        <v>55749</v>
      </c>
      <c r="J5000" t="s">
        <v>67265</v>
      </c>
      <c r="K5000" t="s">
        <v>208</v>
      </c>
      <c r="L5000" t="s">
        <v>67264</v>
      </c>
      <c r="N5000" t="s">
        <v>208</v>
      </c>
      <c r="O5000" t="s">
        <v>476</v>
      </c>
      <c r="P5000" t="s">
        <v>476</v>
      </c>
    </row>
    <row r="5001" spans="1:16">
      <c r="A5001" s="484" t="s">
        <v>117364</v>
      </c>
      <c r="B5001" s="485" t="s">
        <v>117363</v>
      </c>
      <c r="C5001" t="s">
        <v>117362</v>
      </c>
      <c r="D5001" t="s">
        <v>117362</v>
      </c>
      <c r="E5001" t="str">
        <f t="shared" si="78"/>
        <v>165773 - ATOUT FORMATIONS</v>
      </c>
      <c r="F5001" t="s">
        <v>23208</v>
      </c>
      <c r="G5001" t="s">
        <v>117361</v>
      </c>
      <c r="I5001" t="s">
        <v>8642</v>
      </c>
      <c r="J5001" t="s">
        <v>117360</v>
      </c>
      <c r="K5001" t="s">
        <v>117359</v>
      </c>
      <c r="L5001" t="s">
        <v>117358</v>
      </c>
      <c r="N5001" t="s">
        <v>208</v>
      </c>
      <c r="O5001" t="s">
        <v>476</v>
      </c>
      <c r="P5001" t="s">
        <v>476</v>
      </c>
    </row>
    <row r="5002" spans="1:16">
      <c r="A5002" s="484" t="s">
        <v>117511</v>
      </c>
      <c r="B5002" s="485" t="s">
        <v>117510</v>
      </c>
      <c r="C5002" t="s">
        <v>117509</v>
      </c>
      <c r="D5002" t="s">
        <v>117508</v>
      </c>
      <c r="E5002" t="str">
        <f t="shared" si="78"/>
        <v>587126 - ATLANS GENTILLY</v>
      </c>
      <c r="F5002" t="s">
        <v>4705</v>
      </c>
      <c r="G5002" t="s">
        <v>117507</v>
      </c>
      <c r="I5002" t="s">
        <v>16857</v>
      </c>
      <c r="J5002" t="s">
        <v>117506</v>
      </c>
      <c r="K5002" t="s">
        <v>208</v>
      </c>
      <c r="L5002" t="s">
        <v>117505</v>
      </c>
      <c r="N5002" t="s">
        <v>208</v>
      </c>
      <c r="O5002" t="s">
        <v>476</v>
      </c>
      <c r="P5002" t="s">
        <v>476</v>
      </c>
    </row>
    <row r="5003" spans="1:16">
      <c r="A5003" s="484" t="s">
        <v>70934</v>
      </c>
      <c r="B5003" s="485" t="s">
        <v>70933</v>
      </c>
      <c r="C5003" t="s">
        <v>70932</v>
      </c>
      <c r="D5003" t="s">
        <v>70931</v>
      </c>
      <c r="E5003" t="str">
        <f t="shared" si="78"/>
        <v>140065 - GERFI +</v>
      </c>
      <c r="F5003" t="s">
        <v>3238</v>
      </c>
      <c r="G5003" t="s">
        <v>70930</v>
      </c>
      <c r="H5003" t="s">
        <v>70929</v>
      </c>
      <c r="I5003" t="s">
        <v>6023</v>
      </c>
      <c r="J5003" t="s">
        <v>70928</v>
      </c>
      <c r="K5003" t="s">
        <v>70927</v>
      </c>
      <c r="L5003" t="s">
        <v>70926</v>
      </c>
      <c r="N5003" t="s">
        <v>208</v>
      </c>
      <c r="O5003" t="s">
        <v>476</v>
      </c>
      <c r="P5003" t="s">
        <v>476</v>
      </c>
    </row>
    <row r="5004" spans="1:16">
      <c r="A5004" s="484" t="s">
        <v>83271</v>
      </c>
      <c r="B5004" s="485" t="s">
        <v>83270</v>
      </c>
      <c r="C5004" t="s">
        <v>83269</v>
      </c>
      <c r="D5004" t="s">
        <v>83268</v>
      </c>
      <c r="E5004" t="str">
        <f t="shared" si="78"/>
        <v>459938 - EPSI ARRAS</v>
      </c>
      <c r="F5004" t="s">
        <v>22880</v>
      </c>
      <c r="G5004" t="s">
        <v>83267</v>
      </c>
      <c r="I5004" t="s">
        <v>3894</v>
      </c>
      <c r="J5004" t="s">
        <v>83266</v>
      </c>
      <c r="K5004" t="s">
        <v>208</v>
      </c>
      <c r="L5004" t="s">
        <v>83265</v>
      </c>
      <c r="N5004" t="s">
        <v>208</v>
      </c>
      <c r="O5004" t="s">
        <v>476</v>
      </c>
      <c r="P5004" t="s">
        <v>476</v>
      </c>
    </row>
    <row r="5005" spans="1:16">
      <c r="A5005" s="484" t="s">
        <v>17273</v>
      </c>
      <c r="B5005" s="485" t="s">
        <v>17272</v>
      </c>
      <c r="C5005" t="s">
        <v>17271</v>
      </c>
      <c r="D5005" t="s">
        <v>17271</v>
      </c>
      <c r="E5005" t="str">
        <f t="shared" si="78"/>
        <v>515255 - SICARD ANNE</v>
      </c>
      <c r="F5005" t="s">
        <v>17270</v>
      </c>
      <c r="G5005" t="s">
        <v>17269</v>
      </c>
      <c r="I5005" t="s">
        <v>17268</v>
      </c>
      <c r="J5005" t="s">
        <v>17267</v>
      </c>
      <c r="K5005" t="s">
        <v>208</v>
      </c>
      <c r="L5005" t="s">
        <v>17266</v>
      </c>
      <c r="N5005" t="s">
        <v>208</v>
      </c>
      <c r="O5005" t="s">
        <v>476</v>
      </c>
      <c r="P5005" t="s">
        <v>476</v>
      </c>
    </row>
    <row r="5006" spans="1:16">
      <c r="A5006" s="484" t="s">
        <v>9294</v>
      </c>
      <c r="B5006" s="485" t="s">
        <v>9293</v>
      </c>
      <c r="C5006" t="s">
        <v>9292</v>
      </c>
      <c r="D5006" t="s">
        <v>9292</v>
      </c>
      <c r="E5006" t="str">
        <f t="shared" si="78"/>
        <v>380404 - TOURNIER JEAN LUC</v>
      </c>
      <c r="F5006" t="s">
        <v>2651</v>
      </c>
      <c r="G5006" t="s">
        <v>9291</v>
      </c>
      <c r="I5006" t="s">
        <v>2666</v>
      </c>
      <c r="J5006" t="s">
        <v>9290</v>
      </c>
      <c r="K5006" t="s">
        <v>208</v>
      </c>
      <c r="L5006" t="s">
        <v>9289</v>
      </c>
      <c r="N5006" t="s">
        <v>208</v>
      </c>
      <c r="O5006" t="s">
        <v>476</v>
      </c>
      <c r="P5006" t="s">
        <v>476</v>
      </c>
    </row>
    <row r="5007" spans="1:16">
      <c r="A5007" s="484" t="s">
        <v>70948</v>
      </c>
      <c r="B5007" s="485" t="s">
        <v>70947</v>
      </c>
      <c r="C5007" t="s">
        <v>70946</v>
      </c>
      <c r="D5007" t="s">
        <v>70945</v>
      </c>
      <c r="E5007" t="str">
        <f t="shared" si="78"/>
        <v>592456 - FORMACTION SARL GAP</v>
      </c>
      <c r="F5007" t="s">
        <v>2524</v>
      </c>
      <c r="G5007" t="s">
        <v>70944</v>
      </c>
      <c r="I5007" t="s">
        <v>5549</v>
      </c>
      <c r="J5007" t="s">
        <v>70943</v>
      </c>
      <c r="K5007" t="s">
        <v>208</v>
      </c>
      <c r="L5007" t="s">
        <v>70942</v>
      </c>
      <c r="N5007" t="s">
        <v>208</v>
      </c>
      <c r="O5007" t="s">
        <v>476</v>
      </c>
      <c r="P5007" t="s">
        <v>476</v>
      </c>
    </row>
    <row r="5008" spans="1:16">
      <c r="A5008" s="484" t="s">
        <v>116717</v>
      </c>
      <c r="B5008" s="485" t="s">
        <v>116716</v>
      </c>
      <c r="C5008" t="s">
        <v>116715</v>
      </c>
      <c r="D5008" t="s">
        <v>116714</v>
      </c>
      <c r="E5008" t="str">
        <f t="shared" si="78"/>
        <v>52553 - AUTO ECOLE CHARTON VOIRON</v>
      </c>
      <c r="F5008" t="s">
        <v>2524</v>
      </c>
      <c r="G5008" t="s">
        <v>116713</v>
      </c>
      <c r="I5008" t="s">
        <v>8930</v>
      </c>
      <c r="J5008" t="s">
        <v>116712</v>
      </c>
      <c r="K5008" t="s">
        <v>208</v>
      </c>
      <c r="L5008" t="s">
        <v>116711</v>
      </c>
      <c r="N5008" t="s">
        <v>208</v>
      </c>
      <c r="O5008" t="s">
        <v>476</v>
      </c>
      <c r="P5008" t="s">
        <v>476</v>
      </c>
    </row>
    <row r="5009" spans="1:16">
      <c r="A5009" s="484" t="s">
        <v>70111</v>
      </c>
      <c r="B5009" s="485" t="s">
        <v>70110</v>
      </c>
      <c r="C5009" t="s">
        <v>70109</v>
      </c>
      <c r="D5009" t="s">
        <v>70108</v>
      </c>
      <c r="E5009" t="str">
        <f t="shared" si="78"/>
        <v>492048 - FDA</v>
      </c>
      <c r="F5009" t="s">
        <v>4522</v>
      </c>
      <c r="G5009" t="s">
        <v>70107</v>
      </c>
      <c r="H5009" t="s">
        <v>70106</v>
      </c>
      <c r="I5009" t="s">
        <v>4726</v>
      </c>
      <c r="J5009" t="s">
        <v>70105</v>
      </c>
      <c r="K5009" t="s">
        <v>208</v>
      </c>
      <c r="L5009" t="s">
        <v>70104</v>
      </c>
      <c r="N5009" t="s">
        <v>208</v>
      </c>
      <c r="O5009" t="s">
        <v>476</v>
      </c>
      <c r="P5009" t="s">
        <v>476</v>
      </c>
    </row>
    <row r="5010" spans="1:16">
      <c r="A5010" s="484" t="s">
        <v>49207</v>
      </c>
      <c r="B5010" s="485" t="s">
        <v>49206</v>
      </c>
      <c r="C5010" t="s">
        <v>49205</v>
      </c>
      <c r="D5010" t="s">
        <v>49205</v>
      </c>
      <c r="E5010" t="str">
        <f t="shared" si="78"/>
        <v>423087 - JMT ARTEC FORMATION</v>
      </c>
      <c r="F5010" t="s">
        <v>7936</v>
      </c>
      <c r="G5010" t="s">
        <v>49204</v>
      </c>
      <c r="I5010" t="s">
        <v>2515</v>
      </c>
      <c r="J5010" t="s">
        <v>49203</v>
      </c>
      <c r="K5010" t="s">
        <v>49202</v>
      </c>
      <c r="L5010" t="s">
        <v>49201</v>
      </c>
      <c r="N5010" t="s">
        <v>208</v>
      </c>
      <c r="O5010" t="s">
        <v>476</v>
      </c>
      <c r="P5010" t="s">
        <v>476</v>
      </c>
    </row>
    <row r="5011" spans="1:16">
      <c r="A5011" s="484" t="s">
        <v>118697</v>
      </c>
      <c r="B5011" s="485" t="s">
        <v>118696</v>
      </c>
      <c r="C5011" t="s">
        <v>118695</v>
      </c>
      <c r="D5011" t="s">
        <v>118695</v>
      </c>
      <c r="E5011" t="str">
        <f t="shared" si="78"/>
        <v>363947 - ASSOCIATION RESEAU CURIE</v>
      </c>
      <c r="F5011" t="s">
        <v>571</v>
      </c>
      <c r="G5011" t="s">
        <v>10607</v>
      </c>
      <c r="I5011" t="s">
        <v>626</v>
      </c>
      <c r="J5011" t="s">
        <v>118694</v>
      </c>
      <c r="K5011" t="s">
        <v>208</v>
      </c>
      <c r="L5011" t="s">
        <v>118693</v>
      </c>
      <c r="N5011" t="s">
        <v>208</v>
      </c>
      <c r="O5011" t="s">
        <v>476</v>
      </c>
      <c r="P5011" t="s">
        <v>476</v>
      </c>
    </row>
    <row r="5012" spans="1:16">
      <c r="A5012" s="484" t="s">
        <v>130555</v>
      </c>
      <c r="B5012" s="485" t="s">
        <v>130554</v>
      </c>
      <c r="C5012" t="s">
        <v>130553</v>
      </c>
      <c r="D5012" t="s">
        <v>130553</v>
      </c>
      <c r="E5012" t="str">
        <f t="shared" si="78"/>
        <v>519420 - ALGO DATA</v>
      </c>
      <c r="F5012" t="s">
        <v>16047</v>
      </c>
      <c r="G5012" t="s">
        <v>130552</v>
      </c>
      <c r="I5012" t="s">
        <v>1837</v>
      </c>
      <c r="J5012" t="s">
        <v>130551</v>
      </c>
      <c r="K5012" t="s">
        <v>208</v>
      </c>
      <c r="L5012" t="s">
        <v>130550</v>
      </c>
      <c r="N5012" t="s">
        <v>208</v>
      </c>
      <c r="O5012" t="s">
        <v>476</v>
      </c>
      <c r="P5012" t="s">
        <v>476</v>
      </c>
    </row>
    <row r="5013" spans="1:16">
      <c r="A5013" s="484" t="s">
        <v>15625</v>
      </c>
      <c r="B5013" s="485" t="s">
        <v>15624</v>
      </c>
      <c r="C5013" t="s">
        <v>15623</v>
      </c>
      <c r="D5013" t="s">
        <v>15622</v>
      </c>
      <c r="E5013" t="str">
        <f t="shared" si="78"/>
        <v>559398 - UFCM CANNES LA BOCCA</v>
      </c>
      <c r="F5013" t="s">
        <v>2524</v>
      </c>
      <c r="G5013" t="s">
        <v>15621</v>
      </c>
      <c r="H5013" t="s">
        <v>15620</v>
      </c>
      <c r="I5013" t="s">
        <v>15619</v>
      </c>
      <c r="J5013" t="s">
        <v>15618</v>
      </c>
      <c r="K5013" t="s">
        <v>208</v>
      </c>
      <c r="L5013" t="s">
        <v>15617</v>
      </c>
      <c r="N5013" t="s">
        <v>208</v>
      </c>
      <c r="O5013" t="s">
        <v>476</v>
      </c>
      <c r="P5013" t="s">
        <v>476</v>
      </c>
    </row>
    <row r="5014" spans="1:16">
      <c r="A5014" s="484" t="s">
        <v>42100</v>
      </c>
      <c r="B5014" s="485" t="s">
        <v>42099</v>
      </c>
      <c r="C5014" t="s">
        <v>42098</v>
      </c>
      <c r="D5014" t="s">
        <v>42098</v>
      </c>
      <c r="E5014" t="str">
        <f t="shared" si="78"/>
        <v>414049 - LOC'HOTEL LES CYGNES - LE JARDIN DES MODES</v>
      </c>
      <c r="F5014" t="s">
        <v>7547</v>
      </c>
      <c r="G5014" t="s">
        <v>42097</v>
      </c>
      <c r="I5014" t="s">
        <v>8115</v>
      </c>
      <c r="J5014" t="s">
        <v>42096</v>
      </c>
      <c r="K5014" t="s">
        <v>208</v>
      </c>
      <c r="L5014" t="s">
        <v>42095</v>
      </c>
      <c r="N5014" t="s">
        <v>208</v>
      </c>
      <c r="O5014" t="s">
        <v>476</v>
      </c>
      <c r="P5014" t="s">
        <v>476</v>
      </c>
    </row>
    <row r="5015" spans="1:16">
      <c r="A5015" s="484" t="s">
        <v>114266</v>
      </c>
      <c r="B5015" s="485" t="s">
        <v>114265</v>
      </c>
      <c r="C5015" t="s">
        <v>114264</v>
      </c>
      <c r="D5015" t="s">
        <v>114263</v>
      </c>
      <c r="E5015" t="str">
        <f t="shared" si="78"/>
        <v>664194 - BELY PASCAL</v>
      </c>
      <c r="F5015" t="s">
        <v>13535</v>
      </c>
      <c r="G5015" t="s">
        <v>114262</v>
      </c>
      <c r="I5015" t="s">
        <v>1035</v>
      </c>
      <c r="J5015" t="s">
        <v>114261</v>
      </c>
      <c r="K5015" t="s">
        <v>208</v>
      </c>
      <c r="L5015" t="s">
        <v>114260</v>
      </c>
      <c r="N5015" t="s">
        <v>208</v>
      </c>
      <c r="O5015" t="s">
        <v>476</v>
      </c>
      <c r="P5015" t="s">
        <v>476</v>
      </c>
    </row>
    <row r="5016" spans="1:16">
      <c r="A5016" s="484" t="s">
        <v>85012</v>
      </c>
      <c r="B5016" s="485" t="s">
        <v>85011</v>
      </c>
      <c r="C5016" t="s">
        <v>85010</v>
      </c>
      <c r="D5016" t="s">
        <v>85009</v>
      </c>
      <c r="E5016" t="str">
        <f t="shared" si="78"/>
        <v xml:space="preserve"> - ECR</v>
      </c>
      <c r="F5016" t="s">
        <v>9164</v>
      </c>
      <c r="G5016" t="s">
        <v>85008</v>
      </c>
      <c r="I5016" t="s">
        <v>13774</v>
      </c>
      <c r="J5016" t="s">
        <v>85007</v>
      </c>
      <c r="K5016" t="s">
        <v>208</v>
      </c>
      <c r="N5016" t="s">
        <v>208</v>
      </c>
      <c r="O5016" t="s">
        <v>476</v>
      </c>
      <c r="P5016" t="s">
        <v>476</v>
      </c>
    </row>
    <row r="5017" spans="1:16">
      <c r="A5017" s="484" t="s">
        <v>42174</v>
      </c>
      <c r="B5017" s="485" t="s">
        <v>42167</v>
      </c>
      <c r="C5017" t="s">
        <v>42173</v>
      </c>
      <c r="D5017" t="s">
        <v>42172</v>
      </c>
      <c r="E5017" t="str">
        <f t="shared" si="78"/>
        <v>673432 - LLERENA ALSACE - ECF  ILLZACH</v>
      </c>
      <c r="G5017" t="s">
        <v>42171</v>
      </c>
      <c r="I5017" t="s">
        <v>33698</v>
      </c>
      <c r="J5017" t="s">
        <v>42170</v>
      </c>
      <c r="K5017" t="s">
        <v>208</v>
      </c>
      <c r="L5017" t="s">
        <v>42169</v>
      </c>
      <c r="N5017" t="s">
        <v>208</v>
      </c>
      <c r="O5017" t="s">
        <v>476</v>
      </c>
      <c r="P5017" t="s">
        <v>476</v>
      </c>
    </row>
    <row r="5018" spans="1:16">
      <c r="A5018" s="484" t="s">
        <v>84737</v>
      </c>
      <c r="B5018" s="485" t="s">
        <v>42167</v>
      </c>
      <c r="C5018" t="s">
        <v>84736</v>
      </c>
      <c r="D5018" t="s">
        <v>84735</v>
      </c>
      <c r="E5018" t="str">
        <f t="shared" si="78"/>
        <v>164598 - LLERENA ALSACE - ECF LLERENA SAINTE CROIX EN PLAINE</v>
      </c>
      <c r="F5018" t="s">
        <v>1424</v>
      </c>
      <c r="G5018" t="s">
        <v>84734</v>
      </c>
      <c r="I5018" t="s">
        <v>84733</v>
      </c>
      <c r="J5018" t="s">
        <v>84732</v>
      </c>
      <c r="K5018" t="s">
        <v>208</v>
      </c>
      <c r="L5018" t="s">
        <v>84731</v>
      </c>
      <c r="N5018" t="s">
        <v>208</v>
      </c>
      <c r="O5018" t="s">
        <v>476</v>
      </c>
      <c r="P5018" t="s">
        <v>476</v>
      </c>
    </row>
    <row r="5019" spans="1:16">
      <c r="A5019" s="484" t="s">
        <v>42168</v>
      </c>
      <c r="B5019" s="485" t="s">
        <v>42167</v>
      </c>
      <c r="C5019" t="s">
        <v>42166</v>
      </c>
      <c r="D5019" t="s">
        <v>42165</v>
      </c>
      <c r="E5019" t="str">
        <f t="shared" si="78"/>
        <v>672804 - LLERENA ALSACE - ECF  ECKBOLSHEIM</v>
      </c>
      <c r="F5019" t="s">
        <v>10028</v>
      </c>
      <c r="G5019" t="s">
        <v>42164</v>
      </c>
      <c r="I5019" t="s">
        <v>42163</v>
      </c>
      <c r="J5019" t="s">
        <v>42162</v>
      </c>
      <c r="K5019" t="s">
        <v>208</v>
      </c>
      <c r="L5019" t="s">
        <v>42161</v>
      </c>
      <c r="N5019" t="s">
        <v>208</v>
      </c>
      <c r="O5019" t="s">
        <v>476</v>
      </c>
      <c r="P5019" t="s">
        <v>476</v>
      </c>
    </row>
    <row r="5020" spans="1:16">
      <c r="A5020" s="484" t="s">
        <v>72968</v>
      </c>
      <c r="B5020" s="485" t="s">
        <v>72967</v>
      </c>
      <c r="C5020" t="s">
        <v>72966</v>
      </c>
      <c r="D5020" t="s">
        <v>72965</v>
      </c>
      <c r="E5020" t="str">
        <f t="shared" si="78"/>
        <v>118620 - FNAPH</v>
      </c>
      <c r="F5020" t="s">
        <v>2969</v>
      </c>
      <c r="G5020" t="s">
        <v>63547</v>
      </c>
      <c r="H5020" t="s">
        <v>72964</v>
      </c>
      <c r="I5020" t="s">
        <v>3364</v>
      </c>
      <c r="J5020" t="s">
        <v>72963</v>
      </c>
      <c r="K5020" t="s">
        <v>208</v>
      </c>
      <c r="L5020" t="s">
        <v>72962</v>
      </c>
      <c r="N5020" t="s">
        <v>208</v>
      </c>
      <c r="O5020" t="s">
        <v>476</v>
      </c>
      <c r="P5020" t="s">
        <v>476</v>
      </c>
    </row>
    <row r="5021" spans="1:16">
      <c r="A5021" s="484" t="s">
        <v>40998</v>
      </c>
      <c r="B5021" s="485" t="s">
        <v>40997</v>
      </c>
      <c r="C5021" t="s">
        <v>40996</v>
      </c>
      <c r="D5021" t="s">
        <v>40996</v>
      </c>
      <c r="E5021" t="str">
        <f t="shared" si="78"/>
        <v>626934 - LYCEE RURAL LES 3 VALLEES</v>
      </c>
      <c r="F5021" t="s">
        <v>8302</v>
      </c>
      <c r="G5021" t="s">
        <v>40995</v>
      </c>
      <c r="I5021" t="s">
        <v>7545</v>
      </c>
      <c r="K5021" t="s">
        <v>208</v>
      </c>
      <c r="L5021" t="s">
        <v>40994</v>
      </c>
      <c r="N5021" t="s">
        <v>207</v>
      </c>
      <c r="O5021" t="s">
        <v>476</v>
      </c>
      <c r="P5021" t="s">
        <v>476</v>
      </c>
    </row>
    <row r="5022" spans="1:16">
      <c r="A5022" s="484" t="s">
        <v>113672</v>
      </c>
      <c r="B5022" s="485" t="s">
        <v>113671</v>
      </c>
      <c r="C5022" t="s">
        <v>113670</v>
      </c>
      <c r="D5022" t="s">
        <v>113670</v>
      </c>
      <c r="E5022" t="str">
        <f t="shared" si="78"/>
        <v>470910 - BHS</v>
      </c>
      <c r="F5022" t="s">
        <v>64457</v>
      </c>
      <c r="G5022" t="s">
        <v>113669</v>
      </c>
      <c r="H5022" t="s">
        <v>113668</v>
      </c>
      <c r="I5022" t="s">
        <v>113667</v>
      </c>
      <c r="J5022" t="s">
        <v>113666</v>
      </c>
      <c r="K5022" t="s">
        <v>208</v>
      </c>
      <c r="L5022" t="s">
        <v>113665</v>
      </c>
      <c r="N5022" t="s">
        <v>208</v>
      </c>
      <c r="O5022" t="s">
        <v>476</v>
      </c>
      <c r="P5022" t="s">
        <v>476</v>
      </c>
    </row>
    <row r="5023" spans="1:16">
      <c r="A5023" s="484" t="s">
        <v>70512</v>
      </c>
      <c r="B5023" s="485" t="s">
        <v>70511</v>
      </c>
      <c r="C5023" t="s">
        <v>70510</v>
      </c>
      <c r="D5023" t="s">
        <v>70509</v>
      </c>
      <c r="E5023" t="str">
        <f t="shared" si="78"/>
        <v>306307 - FORMASUP MARSEILLE 1ER</v>
      </c>
      <c r="F5023" t="s">
        <v>7302</v>
      </c>
      <c r="G5023" t="s">
        <v>70508</v>
      </c>
      <c r="H5023" t="s">
        <v>70507</v>
      </c>
      <c r="I5023" t="s">
        <v>12161</v>
      </c>
      <c r="J5023" t="s">
        <v>70506</v>
      </c>
      <c r="K5023" t="s">
        <v>208</v>
      </c>
      <c r="L5023" t="s">
        <v>70505</v>
      </c>
      <c r="N5023" t="s">
        <v>207</v>
      </c>
      <c r="O5023" t="s">
        <v>476</v>
      </c>
      <c r="P5023" t="s">
        <v>476</v>
      </c>
    </row>
    <row r="5024" spans="1:16">
      <c r="A5024" s="484" t="s">
        <v>94491</v>
      </c>
      <c r="B5024" s="485" t="s">
        <v>94490</v>
      </c>
      <c r="C5024" t="s">
        <v>94489</v>
      </c>
      <c r="D5024" t="s">
        <v>94488</v>
      </c>
      <c r="E5024" t="str">
        <f t="shared" si="78"/>
        <v>591944 - CESP</v>
      </c>
      <c r="F5024" t="s">
        <v>36112</v>
      </c>
      <c r="G5024" t="s">
        <v>94487</v>
      </c>
      <c r="H5024" t="s">
        <v>94486</v>
      </c>
      <c r="I5024" t="s">
        <v>10759</v>
      </c>
      <c r="J5024" t="s">
        <v>94485</v>
      </c>
      <c r="K5024" t="s">
        <v>208</v>
      </c>
      <c r="L5024" t="s">
        <v>94484</v>
      </c>
      <c r="N5024" t="s">
        <v>208</v>
      </c>
      <c r="O5024" t="s">
        <v>476</v>
      </c>
      <c r="P5024" t="s">
        <v>476</v>
      </c>
    </row>
    <row r="5025" spans="1:16">
      <c r="A5025" s="484" t="s">
        <v>37574</v>
      </c>
      <c r="B5025" s="485" t="s">
        <v>37573</v>
      </c>
      <c r="C5025" t="s">
        <v>37572</v>
      </c>
      <c r="D5025" t="s">
        <v>37571</v>
      </c>
      <c r="E5025" t="str">
        <f t="shared" si="78"/>
        <v>359774 - MC2 AUBIERE</v>
      </c>
      <c r="F5025" t="s">
        <v>8846</v>
      </c>
      <c r="G5025" t="s">
        <v>37570</v>
      </c>
      <c r="H5025" t="s">
        <v>37569</v>
      </c>
      <c r="I5025" t="s">
        <v>6256</v>
      </c>
      <c r="J5025" t="s">
        <v>37568</v>
      </c>
      <c r="K5025" t="s">
        <v>37567</v>
      </c>
      <c r="L5025" t="s">
        <v>37566</v>
      </c>
      <c r="N5025" t="s">
        <v>208</v>
      </c>
      <c r="O5025" t="s">
        <v>476</v>
      </c>
      <c r="P5025" t="s">
        <v>476</v>
      </c>
    </row>
    <row r="5026" spans="1:16">
      <c r="A5026" s="484" t="s">
        <v>128612</v>
      </c>
      <c r="B5026" s="485" t="s">
        <v>128611</v>
      </c>
      <c r="C5026" t="s">
        <v>128610</v>
      </c>
      <c r="D5026" t="s">
        <v>128609</v>
      </c>
      <c r="E5026" t="str">
        <f t="shared" si="78"/>
        <v>465641 - ANALYSE ET ACTION FOUGERES</v>
      </c>
      <c r="F5026" t="s">
        <v>13656</v>
      </c>
      <c r="G5026" t="s">
        <v>128608</v>
      </c>
      <c r="I5026" t="s">
        <v>8236</v>
      </c>
      <c r="J5026" t="s">
        <v>128607</v>
      </c>
      <c r="K5026" t="s">
        <v>208</v>
      </c>
      <c r="L5026" t="s">
        <v>128606</v>
      </c>
      <c r="N5026" t="s">
        <v>208</v>
      </c>
      <c r="O5026" t="s">
        <v>476</v>
      </c>
      <c r="P5026" t="s">
        <v>476</v>
      </c>
    </row>
    <row r="5027" spans="1:16">
      <c r="A5027" s="484" t="s">
        <v>72757</v>
      </c>
      <c r="B5027" s="485" t="s">
        <v>72756</v>
      </c>
      <c r="C5027" t="s">
        <v>72755</v>
      </c>
      <c r="D5027" t="s">
        <v>72754</v>
      </c>
      <c r="E5027" t="str">
        <f t="shared" si="78"/>
        <v>512850 - FREDON PACA</v>
      </c>
      <c r="F5027" t="s">
        <v>6577</v>
      </c>
      <c r="G5027" t="s">
        <v>72753</v>
      </c>
      <c r="I5027" t="s">
        <v>4549</v>
      </c>
      <c r="J5027" t="s">
        <v>72752</v>
      </c>
      <c r="K5027" t="s">
        <v>208</v>
      </c>
      <c r="L5027" t="s">
        <v>72751</v>
      </c>
      <c r="N5027" t="s">
        <v>208</v>
      </c>
      <c r="O5027" t="s">
        <v>476</v>
      </c>
      <c r="P5027" t="s">
        <v>476</v>
      </c>
    </row>
    <row r="5028" spans="1:16">
      <c r="A5028" s="484" t="s">
        <v>114090</v>
      </c>
      <c r="B5028" s="485" t="s">
        <v>114089</v>
      </c>
      <c r="C5028" t="s">
        <v>114088</v>
      </c>
      <c r="D5028" t="s">
        <v>114088</v>
      </c>
      <c r="E5028" t="str">
        <f t="shared" si="78"/>
        <v>203634 - BERBEY CHIODETTI MARIELLE - ABC HYGIENE</v>
      </c>
      <c r="F5028" t="s">
        <v>8706</v>
      </c>
      <c r="G5028" t="s">
        <v>114087</v>
      </c>
      <c r="I5028" t="s">
        <v>72427</v>
      </c>
      <c r="J5028" t="s">
        <v>114086</v>
      </c>
      <c r="K5028" t="s">
        <v>208</v>
      </c>
      <c r="L5028" t="s">
        <v>114085</v>
      </c>
      <c r="N5028" t="s">
        <v>208</v>
      </c>
      <c r="O5028" t="s">
        <v>476</v>
      </c>
      <c r="P5028" t="s">
        <v>476</v>
      </c>
    </row>
    <row r="5029" spans="1:16">
      <c r="A5029" s="484" t="s">
        <v>91758</v>
      </c>
      <c r="B5029" s="485" t="s">
        <v>91757</v>
      </c>
      <c r="C5029" t="s">
        <v>91756</v>
      </c>
      <c r="D5029" t="s">
        <v>91756</v>
      </c>
      <c r="E5029" t="str">
        <f t="shared" si="78"/>
        <v>322866 - COREG EPGV DE NOUVELLE AQUITAINE</v>
      </c>
      <c r="F5029" t="s">
        <v>1568</v>
      </c>
      <c r="G5029" t="s">
        <v>91755</v>
      </c>
      <c r="H5029" t="s">
        <v>91754</v>
      </c>
      <c r="I5029" t="s">
        <v>3032</v>
      </c>
      <c r="J5029" t="s">
        <v>91753</v>
      </c>
      <c r="K5029" t="s">
        <v>208</v>
      </c>
      <c r="L5029" t="s">
        <v>91752</v>
      </c>
      <c r="N5029" t="s">
        <v>208</v>
      </c>
      <c r="O5029" t="s">
        <v>476</v>
      </c>
      <c r="P5029" t="s">
        <v>476</v>
      </c>
    </row>
    <row r="5030" spans="1:16">
      <c r="A5030" s="484" t="s">
        <v>91445</v>
      </c>
      <c r="B5030" s="485" t="s">
        <v>91444</v>
      </c>
      <c r="C5030" t="s">
        <v>91443</v>
      </c>
      <c r="D5030" t="s">
        <v>91442</v>
      </c>
      <c r="E5030" t="str">
        <f t="shared" si="78"/>
        <v>230236 - CFT ECF LILLE</v>
      </c>
      <c r="F5030" t="s">
        <v>1848</v>
      </c>
      <c r="G5030" t="s">
        <v>91441</v>
      </c>
      <c r="H5030" t="s">
        <v>91440</v>
      </c>
      <c r="I5030" t="s">
        <v>91439</v>
      </c>
      <c r="J5030" t="s">
        <v>91438</v>
      </c>
      <c r="K5030" t="s">
        <v>208</v>
      </c>
      <c r="L5030" t="s">
        <v>91437</v>
      </c>
      <c r="N5030" t="s">
        <v>208</v>
      </c>
      <c r="O5030" t="s">
        <v>476</v>
      </c>
      <c r="P5030" t="s">
        <v>476</v>
      </c>
    </row>
    <row r="5031" spans="1:16">
      <c r="A5031" s="484" t="s">
        <v>38028</v>
      </c>
      <c r="B5031" s="485" t="s">
        <v>38027</v>
      </c>
      <c r="C5031" t="s">
        <v>38026</v>
      </c>
      <c r="D5031" t="s">
        <v>38026</v>
      </c>
      <c r="E5031" t="str">
        <f t="shared" si="78"/>
        <v>392388 - MARTIQUET-HAUVILLE VALERIE CASP</v>
      </c>
      <c r="F5031" t="s">
        <v>38025</v>
      </c>
      <c r="G5031" t="s">
        <v>38024</v>
      </c>
      <c r="H5031" t="s">
        <v>38023</v>
      </c>
      <c r="I5031" t="s">
        <v>749</v>
      </c>
      <c r="J5031" t="s">
        <v>38022</v>
      </c>
      <c r="K5031" t="s">
        <v>208</v>
      </c>
      <c r="L5031" t="s">
        <v>38021</v>
      </c>
      <c r="N5031" t="s">
        <v>208</v>
      </c>
      <c r="O5031" t="s">
        <v>476</v>
      </c>
      <c r="P5031" t="s">
        <v>476</v>
      </c>
    </row>
    <row r="5032" spans="1:16">
      <c r="A5032" s="484" t="s">
        <v>99443</v>
      </c>
      <c r="B5032" s="485" t="s">
        <v>99442</v>
      </c>
      <c r="C5032" t="s">
        <v>99441</v>
      </c>
      <c r="D5032" t="s">
        <v>99440</v>
      </c>
      <c r="E5032" t="str">
        <f t="shared" si="78"/>
        <v>515474 - CUCDB</v>
      </c>
      <c r="F5032" t="s">
        <v>1015</v>
      </c>
      <c r="G5032" t="s">
        <v>99439</v>
      </c>
      <c r="I5032" t="s">
        <v>1501</v>
      </c>
      <c r="J5032" t="s">
        <v>99438</v>
      </c>
      <c r="K5032" t="s">
        <v>208</v>
      </c>
      <c r="L5032" t="s">
        <v>99437</v>
      </c>
      <c r="N5032" t="s">
        <v>207</v>
      </c>
      <c r="O5032" t="s">
        <v>476</v>
      </c>
      <c r="P5032" t="s">
        <v>476</v>
      </c>
    </row>
    <row r="5033" spans="1:16">
      <c r="A5033" s="484" t="s">
        <v>67801</v>
      </c>
      <c r="B5033" s="485" t="s">
        <v>67800</v>
      </c>
      <c r="C5033" t="s">
        <v>67799</v>
      </c>
      <c r="D5033" t="s">
        <v>67799</v>
      </c>
      <c r="E5033" t="str">
        <f t="shared" si="78"/>
        <v>573851 - GALLET GUILLARD PATRICIA</v>
      </c>
      <c r="F5033" t="s">
        <v>48891</v>
      </c>
      <c r="G5033" t="s">
        <v>67798</v>
      </c>
      <c r="I5033" t="s">
        <v>23757</v>
      </c>
      <c r="J5033" t="s">
        <v>67797</v>
      </c>
      <c r="K5033" t="s">
        <v>208</v>
      </c>
      <c r="L5033" t="s">
        <v>67796</v>
      </c>
      <c r="N5033" t="s">
        <v>208</v>
      </c>
      <c r="O5033" t="s">
        <v>476</v>
      </c>
      <c r="P5033" t="s">
        <v>476</v>
      </c>
    </row>
    <row r="5034" spans="1:16">
      <c r="A5034" s="484" t="s">
        <v>118831</v>
      </c>
      <c r="B5034" s="485" t="s">
        <v>118830</v>
      </c>
      <c r="C5034" t="s">
        <v>118829</v>
      </c>
      <c r="D5034" t="s">
        <v>118828</v>
      </c>
      <c r="E5034" t="str">
        <f t="shared" si="78"/>
        <v>172376 - CEMEA ILE DE FRANCE</v>
      </c>
      <c r="F5034" t="s">
        <v>2801</v>
      </c>
      <c r="G5034" t="s">
        <v>118827</v>
      </c>
      <c r="I5034" t="s">
        <v>9879</v>
      </c>
      <c r="J5034" t="s">
        <v>118826</v>
      </c>
      <c r="K5034" t="s">
        <v>208</v>
      </c>
      <c r="L5034" t="s">
        <v>118825</v>
      </c>
      <c r="N5034" t="s">
        <v>207</v>
      </c>
      <c r="O5034" t="s">
        <v>476</v>
      </c>
      <c r="P5034" t="s">
        <v>476</v>
      </c>
    </row>
    <row r="5035" spans="1:16">
      <c r="A5035" s="484" t="s">
        <v>65696</v>
      </c>
      <c r="B5035" s="485" t="s">
        <v>65695</v>
      </c>
      <c r="C5035" t="s">
        <v>65694</v>
      </c>
      <c r="D5035" t="s">
        <v>65693</v>
      </c>
      <c r="E5035" t="str">
        <f t="shared" si="78"/>
        <v>673675 - GRAINE IDF</v>
      </c>
      <c r="F5035" t="s">
        <v>1720</v>
      </c>
      <c r="G5035" t="s">
        <v>65692</v>
      </c>
      <c r="I5035" t="s">
        <v>626</v>
      </c>
      <c r="J5035" t="s">
        <v>65691</v>
      </c>
      <c r="K5035" t="s">
        <v>208</v>
      </c>
      <c r="L5035" t="s">
        <v>65690</v>
      </c>
      <c r="N5035" t="s">
        <v>208</v>
      </c>
      <c r="O5035" t="s">
        <v>476</v>
      </c>
      <c r="P5035" t="s">
        <v>476</v>
      </c>
    </row>
    <row r="5036" spans="1:16">
      <c r="A5036" s="484" t="s">
        <v>55116</v>
      </c>
      <c r="B5036" s="485" t="s">
        <v>55115</v>
      </c>
      <c r="C5036" t="s">
        <v>55114</v>
      </c>
      <c r="D5036" t="s">
        <v>55113</v>
      </c>
      <c r="E5036" t="str">
        <f t="shared" si="78"/>
        <v>502212 - IMCA PROVENCE</v>
      </c>
      <c r="F5036" t="s">
        <v>1848</v>
      </c>
      <c r="G5036" t="s">
        <v>55112</v>
      </c>
      <c r="H5036" t="s">
        <v>55111</v>
      </c>
      <c r="I5036" t="s">
        <v>18579</v>
      </c>
      <c r="J5036" t="s">
        <v>55110</v>
      </c>
      <c r="K5036" t="s">
        <v>208</v>
      </c>
      <c r="L5036" t="s">
        <v>55109</v>
      </c>
      <c r="N5036" t="s">
        <v>208</v>
      </c>
      <c r="O5036" t="s">
        <v>476</v>
      </c>
      <c r="P5036" t="s">
        <v>476</v>
      </c>
    </row>
    <row r="5037" spans="1:16">
      <c r="A5037" s="484" t="s">
        <v>118964</v>
      </c>
      <c r="B5037" s="485" t="s">
        <v>118963</v>
      </c>
      <c r="C5037" t="s">
        <v>118962</v>
      </c>
      <c r="D5037" t="s">
        <v>118962</v>
      </c>
      <c r="E5037" t="str">
        <f t="shared" si="78"/>
        <v>199205 - ASSOCIATION PROMOTION THERAPY PERSONNES AGEES</v>
      </c>
      <c r="F5037" t="s">
        <v>7453</v>
      </c>
      <c r="G5037" t="s">
        <v>118961</v>
      </c>
      <c r="I5037" t="s">
        <v>118960</v>
      </c>
      <c r="J5037" t="s">
        <v>118959</v>
      </c>
      <c r="K5037" t="s">
        <v>208</v>
      </c>
      <c r="L5037" t="s">
        <v>118958</v>
      </c>
      <c r="N5037" t="s">
        <v>208</v>
      </c>
      <c r="O5037" t="s">
        <v>476</v>
      </c>
      <c r="P5037" t="s">
        <v>476</v>
      </c>
    </row>
    <row r="5038" spans="1:16">
      <c r="A5038" s="484" t="s">
        <v>41623</v>
      </c>
      <c r="B5038" s="485" t="s">
        <v>41622</v>
      </c>
      <c r="C5038" t="s">
        <v>41621</v>
      </c>
      <c r="D5038" t="s">
        <v>41620</v>
      </c>
      <c r="E5038" t="str">
        <f t="shared" si="78"/>
        <v>372547 - LSM FORMATIONS</v>
      </c>
      <c r="F5038" t="s">
        <v>1352</v>
      </c>
      <c r="G5038" t="s">
        <v>41619</v>
      </c>
      <c r="I5038" t="s">
        <v>41618</v>
      </c>
      <c r="J5038" t="s">
        <v>41617</v>
      </c>
      <c r="K5038" t="s">
        <v>208</v>
      </c>
      <c r="L5038" t="s">
        <v>41616</v>
      </c>
      <c r="N5038" t="s">
        <v>208</v>
      </c>
      <c r="O5038" t="s">
        <v>476</v>
      </c>
      <c r="P5038" t="s">
        <v>476</v>
      </c>
    </row>
    <row r="5039" spans="1:16">
      <c r="A5039" s="484" t="s">
        <v>130499</v>
      </c>
      <c r="B5039" s="485" t="s">
        <v>130498</v>
      </c>
      <c r="C5039" t="s">
        <v>130497</v>
      </c>
      <c r="D5039" t="s">
        <v>130496</v>
      </c>
      <c r="E5039" t="str">
        <f t="shared" si="78"/>
        <v>469270 - ALHYSER</v>
      </c>
      <c r="F5039" t="s">
        <v>628</v>
      </c>
      <c r="G5039" t="s">
        <v>130495</v>
      </c>
      <c r="H5039" t="s">
        <v>130494</v>
      </c>
      <c r="I5039" t="s">
        <v>28302</v>
      </c>
      <c r="J5039" t="s">
        <v>130493</v>
      </c>
      <c r="K5039" t="s">
        <v>208</v>
      </c>
      <c r="L5039" t="s">
        <v>130492</v>
      </c>
      <c r="N5039" t="s">
        <v>208</v>
      </c>
      <c r="O5039" t="s">
        <v>476</v>
      </c>
      <c r="P5039" t="s">
        <v>476</v>
      </c>
    </row>
    <row r="5040" spans="1:16">
      <c r="A5040" s="484" t="s">
        <v>117601</v>
      </c>
      <c r="B5040" s="485" t="s">
        <v>117600</v>
      </c>
      <c r="C5040" t="s">
        <v>117599</v>
      </c>
      <c r="D5040" t="s">
        <v>117598</v>
      </c>
      <c r="E5040" t="str">
        <f t="shared" si="78"/>
        <v>643907 - ATHENA EPONE</v>
      </c>
      <c r="F5040" t="s">
        <v>11219</v>
      </c>
      <c r="G5040" t="s">
        <v>117597</v>
      </c>
      <c r="H5040" t="s">
        <v>117596</v>
      </c>
      <c r="I5040" t="s">
        <v>26917</v>
      </c>
      <c r="J5040" t="s">
        <v>117595</v>
      </c>
      <c r="K5040" t="s">
        <v>208</v>
      </c>
      <c r="L5040" t="s">
        <v>117594</v>
      </c>
      <c r="N5040" t="s">
        <v>208</v>
      </c>
      <c r="O5040" t="s">
        <v>476</v>
      </c>
      <c r="P5040" t="s">
        <v>476</v>
      </c>
    </row>
    <row r="5041" spans="1:16">
      <c r="A5041" s="484" t="s">
        <v>124571</v>
      </c>
      <c r="B5041" s="485" t="s">
        <v>124570</v>
      </c>
      <c r="C5041" t="s">
        <v>124569</v>
      </c>
      <c r="D5041" t="s">
        <v>124568</v>
      </c>
      <c r="E5041" t="str">
        <f t="shared" si="78"/>
        <v>639230 - ARPS</v>
      </c>
      <c r="F5041" t="s">
        <v>12922</v>
      </c>
      <c r="G5041" t="s">
        <v>124567</v>
      </c>
      <c r="I5041" t="s">
        <v>1359</v>
      </c>
      <c r="J5041" t="s">
        <v>124566</v>
      </c>
      <c r="K5041" t="s">
        <v>208</v>
      </c>
      <c r="L5041" t="s">
        <v>124565</v>
      </c>
      <c r="N5041" t="s">
        <v>208</v>
      </c>
      <c r="O5041" t="s">
        <v>476</v>
      </c>
      <c r="P5041" t="s">
        <v>476</v>
      </c>
    </row>
    <row r="5042" spans="1:16">
      <c r="A5042" s="484" t="s">
        <v>59612</v>
      </c>
      <c r="B5042" s="485" t="s">
        <v>59611</v>
      </c>
      <c r="C5042" t="s">
        <v>59610</v>
      </c>
      <c r="D5042" t="s">
        <v>59609</v>
      </c>
      <c r="E5042" t="str">
        <f t="shared" si="78"/>
        <v>427901 - IDAE</v>
      </c>
      <c r="F5042" t="s">
        <v>59608</v>
      </c>
      <c r="G5042" t="s">
        <v>59607</v>
      </c>
      <c r="H5042" t="s">
        <v>14532</v>
      </c>
      <c r="I5042" t="s">
        <v>6256</v>
      </c>
      <c r="J5042" t="s">
        <v>59606</v>
      </c>
      <c r="K5042" t="s">
        <v>208</v>
      </c>
      <c r="L5042" t="s">
        <v>59605</v>
      </c>
      <c r="N5042" t="s">
        <v>208</v>
      </c>
      <c r="O5042" t="s">
        <v>476</v>
      </c>
      <c r="P5042" t="s">
        <v>476</v>
      </c>
    </row>
    <row r="5043" spans="1:16">
      <c r="A5043" s="484" t="s">
        <v>134542</v>
      </c>
      <c r="B5043" s="485" t="s">
        <v>134541</v>
      </c>
      <c r="C5043" t="s">
        <v>134540</v>
      </c>
      <c r="D5043" t="s">
        <v>134540</v>
      </c>
      <c r="E5043" t="str">
        <f t="shared" si="78"/>
        <v>484570 - ADEQUATION CARRIERES ET COMPETENCES</v>
      </c>
      <c r="F5043" t="s">
        <v>25895</v>
      </c>
      <c r="G5043" t="s">
        <v>134539</v>
      </c>
      <c r="I5043" t="s">
        <v>19044</v>
      </c>
      <c r="J5043" t="s">
        <v>134538</v>
      </c>
      <c r="K5043" t="s">
        <v>208</v>
      </c>
      <c r="L5043" t="s">
        <v>134537</v>
      </c>
      <c r="N5043" t="s">
        <v>208</v>
      </c>
      <c r="O5043" t="s">
        <v>476</v>
      </c>
      <c r="P5043" t="s">
        <v>476</v>
      </c>
    </row>
    <row r="5044" spans="1:16">
      <c r="A5044" s="484" t="s">
        <v>91562</v>
      </c>
      <c r="B5044" s="485" t="s">
        <v>91561</v>
      </c>
      <c r="C5044" t="s">
        <v>91560</v>
      </c>
      <c r="D5044" t="s">
        <v>91560</v>
      </c>
      <c r="E5044" t="str">
        <f t="shared" si="78"/>
        <v>495712 - COTARD FORMATIONS</v>
      </c>
      <c r="F5044" t="s">
        <v>1077</v>
      </c>
      <c r="G5044" t="s">
        <v>91559</v>
      </c>
      <c r="I5044" t="s">
        <v>23743</v>
      </c>
      <c r="J5044" t="s">
        <v>91558</v>
      </c>
      <c r="K5044" t="s">
        <v>208</v>
      </c>
      <c r="L5044" t="s">
        <v>91557</v>
      </c>
      <c r="N5044" t="s">
        <v>208</v>
      </c>
      <c r="O5044" t="s">
        <v>476</v>
      </c>
      <c r="P5044" t="s">
        <v>476</v>
      </c>
    </row>
    <row r="5045" spans="1:16">
      <c r="A5045" s="484" t="s">
        <v>38409</v>
      </c>
      <c r="B5045" s="485" t="s">
        <v>38408</v>
      </c>
      <c r="C5045" t="s">
        <v>38407</v>
      </c>
      <c r="D5045" t="s">
        <v>38407</v>
      </c>
      <c r="E5045" t="str">
        <f t="shared" si="78"/>
        <v>304116 - MARCHAND LAURE - CREFAM</v>
      </c>
      <c r="F5045" t="s">
        <v>10666</v>
      </c>
      <c r="G5045" t="s">
        <v>38406</v>
      </c>
      <c r="I5045" t="s">
        <v>15090</v>
      </c>
      <c r="J5045" t="s">
        <v>38405</v>
      </c>
      <c r="K5045" t="s">
        <v>38404</v>
      </c>
      <c r="L5045" t="s">
        <v>38403</v>
      </c>
      <c r="N5045" t="s">
        <v>208</v>
      </c>
      <c r="O5045" t="s">
        <v>476</v>
      </c>
      <c r="P5045" t="s">
        <v>476</v>
      </c>
    </row>
    <row r="5046" spans="1:16">
      <c r="A5046" s="484" t="s">
        <v>64303</v>
      </c>
      <c r="B5046" s="485" t="s">
        <v>64302</v>
      </c>
      <c r="C5046" t="s">
        <v>64301</v>
      </c>
      <c r="D5046" t="s">
        <v>64300</v>
      </c>
      <c r="E5046" t="str">
        <f t="shared" si="78"/>
        <v>349860 - GERPEN</v>
      </c>
      <c r="F5046" t="s">
        <v>20076</v>
      </c>
      <c r="G5046" t="s">
        <v>64299</v>
      </c>
      <c r="I5046" t="s">
        <v>64298</v>
      </c>
      <c r="J5046" t="s">
        <v>64297</v>
      </c>
      <c r="K5046" t="s">
        <v>208</v>
      </c>
      <c r="L5046" t="s">
        <v>64296</v>
      </c>
      <c r="N5046" t="s">
        <v>208</v>
      </c>
      <c r="O5046" t="s">
        <v>476</v>
      </c>
      <c r="P5046" t="s">
        <v>476</v>
      </c>
    </row>
    <row r="5047" spans="1:16">
      <c r="A5047" s="484" t="s">
        <v>40281</v>
      </c>
      <c r="B5047" s="485" t="s">
        <v>40280</v>
      </c>
      <c r="C5047" t="s">
        <v>40279</v>
      </c>
      <c r="D5047" t="s">
        <v>40278</v>
      </c>
      <c r="E5047" t="str">
        <f t="shared" si="78"/>
        <v>313749 - MDA 13 NORD</v>
      </c>
      <c r="F5047" t="s">
        <v>1124</v>
      </c>
      <c r="G5047" t="s">
        <v>40277</v>
      </c>
      <c r="I5047" t="s">
        <v>16912</v>
      </c>
      <c r="K5047" t="s">
        <v>208</v>
      </c>
      <c r="L5047" t="s">
        <v>40276</v>
      </c>
      <c r="N5047" t="s">
        <v>208</v>
      </c>
      <c r="O5047" t="s">
        <v>476</v>
      </c>
      <c r="P5047" t="s">
        <v>476</v>
      </c>
    </row>
    <row r="5048" spans="1:16">
      <c r="A5048" s="484" t="s">
        <v>85744</v>
      </c>
      <c r="B5048" s="485" t="s">
        <v>85743</v>
      </c>
      <c r="C5048" t="s">
        <v>85742</v>
      </c>
      <c r="D5048" t="s">
        <v>85741</v>
      </c>
      <c r="E5048" t="str">
        <f t="shared" si="78"/>
        <v>655296 - DUPRAT DOMINIQUE</v>
      </c>
      <c r="F5048" t="s">
        <v>44893</v>
      </c>
      <c r="G5048" t="s">
        <v>85740</v>
      </c>
      <c r="I5048" t="s">
        <v>749</v>
      </c>
      <c r="J5048" t="s">
        <v>85739</v>
      </c>
      <c r="K5048" t="s">
        <v>208</v>
      </c>
      <c r="L5048" t="s">
        <v>85738</v>
      </c>
      <c r="N5048" t="s">
        <v>208</v>
      </c>
      <c r="O5048" t="s">
        <v>476</v>
      </c>
      <c r="P5048" t="s">
        <v>476</v>
      </c>
    </row>
    <row r="5049" spans="1:16">
      <c r="A5049" s="484" t="s">
        <v>107003</v>
      </c>
      <c r="B5049" s="485" t="s">
        <v>107002</v>
      </c>
      <c r="C5049" t="s">
        <v>107001</v>
      </c>
      <c r="D5049" t="s">
        <v>107000</v>
      </c>
      <c r="E5049" t="str">
        <f t="shared" si="78"/>
        <v>248745 - ECF CFR MONTAUBAN</v>
      </c>
      <c r="F5049" t="s">
        <v>8493</v>
      </c>
      <c r="G5049" t="s">
        <v>106999</v>
      </c>
      <c r="I5049" t="s">
        <v>1285</v>
      </c>
      <c r="J5049" t="s">
        <v>106998</v>
      </c>
      <c r="K5049" t="s">
        <v>208</v>
      </c>
      <c r="L5049" t="s">
        <v>106997</v>
      </c>
      <c r="N5049" t="s">
        <v>208</v>
      </c>
      <c r="O5049" t="s">
        <v>476</v>
      </c>
      <c r="P5049" t="s">
        <v>476</v>
      </c>
    </row>
    <row r="5050" spans="1:16">
      <c r="A5050" s="484" t="s">
        <v>52271</v>
      </c>
      <c r="B5050" s="485" t="s">
        <v>52270</v>
      </c>
      <c r="C5050" t="s">
        <v>52269</v>
      </c>
      <c r="D5050" t="s">
        <v>52268</v>
      </c>
      <c r="E5050" t="str">
        <f t="shared" si="78"/>
        <v>115514 - ITCC</v>
      </c>
      <c r="F5050" t="s">
        <v>1077</v>
      </c>
      <c r="G5050" t="s">
        <v>52267</v>
      </c>
      <c r="I5050" t="s">
        <v>25816</v>
      </c>
      <c r="J5050" t="s">
        <v>52266</v>
      </c>
      <c r="K5050" t="s">
        <v>208</v>
      </c>
      <c r="L5050" t="s">
        <v>52265</v>
      </c>
      <c r="N5050" t="s">
        <v>208</v>
      </c>
      <c r="O5050" t="s">
        <v>476</v>
      </c>
      <c r="P5050" t="s">
        <v>476</v>
      </c>
    </row>
    <row r="5051" spans="1:16">
      <c r="A5051" s="484" t="s">
        <v>68259</v>
      </c>
      <c r="B5051" s="485" t="s">
        <v>68258</v>
      </c>
      <c r="C5051" t="s">
        <v>68257</v>
      </c>
      <c r="D5051" t="s">
        <v>68257</v>
      </c>
      <c r="E5051" t="str">
        <f t="shared" si="78"/>
        <v>480459 - FREJAVILLE THIERRY</v>
      </c>
      <c r="F5051" t="s">
        <v>2801</v>
      </c>
      <c r="G5051" t="s">
        <v>68256</v>
      </c>
      <c r="I5051" t="s">
        <v>1678</v>
      </c>
      <c r="J5051" t="s">
        <v>68255</v>
      </c>
      <c r="K5051" t="s">
        <v>208</v>
      </c>
      <c r="L5051" t="s">
        <v>68254</v>
      </c>
      <c r="N5051" t="s">
        <v>208</v>
      </c>
      <c r="O5051" t="s">
        <v>476</v>
      </c>
      <c r="P5051" t="s">
        <v>476</v>
      </c>
    </row>
    <row r="5052" spans="1:16">
      <c r="A5052" s="484" t="s">
        <v>31637</v>
      </c>
      <c r="B5052" s="485" t="s">
        <v>31636</v>
      </c>
      <c r="C5052" t="s">
        <v>31635</v>
      </c>
      <c r="D5052" t="s">
        <v>31634</v>
      </c>
      <c r="E5052" t="str">
        <f t="shared" si="78"/>
        <v>516922 - OHE PROMETHEE CHARENTE ASSOCIATION PUYMOYEN</v>
      </c>
      <c r="F5052" t="s">
        <v>21790</v>
      </c>
      <c r="G5052" t="s">
        <v>31633</v>
      </c>
      <c r="I5052" t="s">
        <v>26600</v>
      </c>
      <c r="J5052" t="s">
        <v>31632</v>
      </c>
      <c r="K5052" t="s">
        <v>208</v>
      </c>
      <c r="L5052" t="s">
        <v>31631</v>
      </c>
      <c r="N5052" t="s">
        <v>208</v>
      </c>
      <c r="O5052" t="s">
        <v>476</v>
      </c>
      <c r="P5052" t="s">
        <v>476</v>
      </c>
    </row>
    <row r="5053" spans="1:16">
      <c r="A5053" s="484" t="s">
        <v>78347</v>
      </c>
      <c r="B5053" s="485" t="s">
        <v>78346</v>
      </c>
      <c r="C5053" t="s">
        <v>78345</v>
      </c>
      <c r="D5053" t="s">
        <v>78344</v>
      </c>
      <c r="E5053" t="str">
        <f t="shared" si="78"/>
        <v>512552 - ECRPF</v>
      </c>
      <c r="F5053" t="s">
        <v>8706</v>
      </c>
      <c r="G5053" t="s">
        <v>78343</v>
      </c>
      <c r="I5053" t="s">
        <v>4549</v>
      </c>
      <c r="J5053" t="s">
        <v>78342</v>
      </c>
      <c r="K5053" t="s">
        <v>208</v>
      </c>
      <c r="L5053" t="s">
        <v>78341</v>
      </c>
      <c r="N5053" t="s">
        <v>208</v>
      </c>
      <c r="O5053" t="s">
        <v>476</v>
      </c>
      <c r="P5053" t="s">
        <v>476</v>
      </c>
    </row>
    <row r="5054" spans="1:16">
      <c r="A5054" s="484" t="s">
        <v>2754</v>
      </c>
      <c r="B5054" s="485" t="s">
        <v>2753</v>
      </c>
      <c r="C5054" t="s">
        <v>2752</v>
      </c>
      <c r="D5054" t="s">
        <v>2752</v>
      </c>
      <c r="E5054" t="str">
        <f t="shared" si="78"/>
        <v>146330 - WATERS</v>
      </c>
      <c r="F5054" t="s">
        <v>2416</v>
      </c>
      <c r="G5054" t="s">
        <v>2751</v>
      </c>
      <c r="H5054" t="s">
        <v>2750</v>
      </c>
      <c r="I5054" t="s">
        <v>2749</v>
      </c>
      <c r="J5054" t="s">
        <v>2748</v>
      </c>
      <c r="K5054" t="s">
        <v>208</v>
      </c>
      <c r="L5054" t="s">
        <v>2747</v>
      </c>
      <c r="N5054" t="s">
        <v>208</v>
      </c>
      <c r="O5054" t="s">
        <v>476</v>
      </c>
      <c r="P5054" t="s">
        <v>476</v>
      </c>
    </row>
    <row r="5055" spans="1:16">
      <c r="A5055" s="484" t="s">
        <v>65547</v>
      </c>
      <c r="B5055" s="485" t="s">
        <v>65546</v>
      </c>
      <c r="C5055" t="s">
        <v>65545</v>
      </c>
      <c r="D5055" t="s">
        <v>65545</v>
      </c>
      <c r="E5055" t="str">
        <f t="shared" si="78"/>
        <v>597510 - GRANGENOIS CHANTAL MARCELLE</v>
      </c>
      <c r="F5055" t="s">
        <v>21492</v>
      </c>
      <c r="G5055" t="s">
        <v>65544</v>
      </c>
      <c r="H5055" t="s">
        <v>65543</v>
      </c>
      <c r="I5055" t="s">
        <v>65542</v>
      </c>
      <c r="J5055" t="s">
        <v>65541</v>
      </c>
      <c r="K5055" t="s">
        <v>208</v>
      </c>
      <c r="L5055" t="s">
        <v>65540</v>
      </c>
      <c r="N5055" t="s">
        <v>208</v>
      </c>
      <c r="O5055" t="s">
        <v>476</v>
      </c>
      <c r="P5055" t="s">
        <v>476</v>
      </c>
    </row>
    <row r="5056" spans="1:16">
      <c r="A5056" s="484" t="s">
        <v>125193</v>
      </c>
      <c r="B5056" s="485" t="s">
        <v>125192</v>
      </c>
      <c r="C5056" t="s">
        <v>125191</v>
      </c>
      <c r="D5056" t="s">
        <v>125190</v>
      </c>
      <c r="E5056" t="str">
        <f t="shared" si="78"/>
        <v>128272 - ARTLH</v>
      </c>
      <c r="F5056" t="s">
        <v>4363</v>
      </c>
      <c r="G5056" t="s">
        <v>56214</v>
      </c>
      <c r="I5056" t="s">
        <v>25321</v>
      </c>
      <c r="K5056" t="s">
        <v>208</v>
      </c>
      <c r="L5056" t="s">
        <v>125189</v>
      </c>
      <c r="N5056" t="s">
        <v>208</v>
      </c>
      <c r="O5056" t="s">
        <v>476</v>
      </c>
      <c r="P5056" t="s">
        <v>125188</v>
      </c>
    </row>
    <row r="5057" spans="1:16">
      <c r="A5057" s="484" t="s">
        <v>49596</v>
      </c>
      <c r="B5057" s="485" t="s">
        <v>49595</v>
      </c>
      <c r="C5057" t="s">
        <v>49594</v>
      </c>
      <c r="D5057" t="s">
        <v>49593</v>
      </c>
      <c r="E5057" t="str">
        <f t="shared" si="78"/>
        <v>495219 - JAN CLAIRE</v>
      </c>
      <c r="F5057" t="s">
        <v>1817</v>
      </c>
      <c r="G5057" t="s">
        <v>49592</v>
      </c>
      <c r="I5057" t="s">
        <v>16344</v>
      </c>
      <c r="J5057" t="s">
        <v>49591</v>
      </c>
      <c r="K5057" t="s">
        <v>49590</v>
      </c>
      <c r="L5057" t="s">
        <v>49589</v>
      </c>
      <c r="N5057" t="s">
        <v>208</v>
      </c>
      <c r="O5057" t="s">
        <v>476</v>
      </c>
      <c r="P5057" t="s">
        <v>476</v>
      </c>
    </row>
    <row r="5058" spans="1:16">
      <c r="A5058" s="484" t="s">
        <v>86808</v>
      </c>
      <c r="B5058" s="485" t="s">
        <v>86807</v>
      </c>
      <c r="C5058" t="s">
        <v>86806</v>
      </c>
      <c r="D5058" t="s">
        <v>86805</v>
      </c>
      <c r="E5058" t="str">
        <f t="shared" ref="E5058:E5121" si="79">_xlfn.CONCAT(L5058," - ",D5058)</f>
        <v>522752 - DJ NETWORK  LYON 6EME</v>
      </c>
      <c r="F5058" t="s">
        <v>1077</v>
      </c>
      <c r="G5058" t="s">
        <v>86804</v>
      </c>
      <c r="I5058" t="s">
        <v>16936</v>
      </c>
      <c r="J5058" t="s">
        <v>86803</v>
      </c>
      <c r="K5058" t="s">
        <v>208</v>
      </c>
      <c r="L5058" t="s">
        <v>86802</v>
      </c>
      <c r="N5058" t="s">
        <v>208</v>
      </c>
      <c r="O5058" t="s">
        <v>476</v>
      </c>
      <c r="P5058" t="s">
        <v>476</v>
      </c>
    </row>
    <row r="5059" spans="1:16">
      <c r="A5059" s="484" t="s">
        <v>92303</v>
      </c>
      <c r="B5059" s="485" t="s">
        <v>92302</v>
      </c>
      <c r="C5059" t="s">
        <v>92301</v>
      </c>
      <c r="D5059" t="s">
        <v>92300</v>
      </c>
      <c r="E5059" t="str">
        <f t="shared" si="79"/>
        <v>576347 - CNLTA PARTHENAY</v>
      </c>
      <c r="F5059" t="s">
        <v>92299</v>
      </c>
      <c r="G5059" t="s">
        <v>92298</v>
      </c>
      <c r="I5059" t="s">
        <v>8047</v>
      </c>
      <c r="J5059" t="s">
        <v>92297</v>
      </c>
      <c r="K5059" t="s">
        <v>208</v>
      </c>
      <c r="L5059" t="s">
        <v>92296</v>
      </c>
      <c r="N5059" t="s">
        <v>208</v>
      </c>
      <c r="O5059" t="s">
        <v>476</v>
      </c>
      <c r="P5059" t="s">
        <v>476</v>
      </c>
    </row>
    <row r="5060" spans="1:16">
      <c r="A5060" s="484" t="s">
        <v>68209</v>
      </c>
      <c r="B5060" s="485" t="s">
        <v>68208</v>
      </c>
      <c r="C5060" t="s">
        <v>68207</v>
      </c>
      <c r="D5060" t="s">
        <v>68207</v>
      </c>
      <c r="E5060" t="str">
        <f t="shared" si="79"/>
        <v>391566 - FREUD MICHELE</v>
      </c>
      <c r="F5060" t="s">
        <v>14206</v>
      </c>
      <c r="G5060" t="s">
        <v>68206</v>
      </c>
      <c r="H5060" t="s">
        <v>68205</v>
      </c>
      <c r="I5060" t="s">
        <v>57375</v>
      </c>
      <c r="J5060" t="s">
        <v>68204</v>
      </c>
      <c r="K5060" t="s">
        <v>208</v>
      </c>
      <c r="L5060" t="s">
        <v>68203</v>
      </c>
      <c r="N5060" t="s">
        <v>208</v>
      </c>
      <c r="O5060" t="s">
        <v>476</v>
      </c>
      <c r="P5060" t="s">
        <v>476</v>
      </c>
    </row>
    <row r="5061" spans="1:16">
      <c r="A5061" s="484" t="s">
        <v>108501</v>
      </c>
      <c r="B5061" s="485" t="s">
        <v>108500</v>
      </c>
      <c r="C5061" t="s">
        <v>108499</v>
      </c>
      <c r="D5061" t="s">
        <v>108498</v>
      </c>
      <c r="E5061" t="str">
        <f t="shared" si="79"/>
        <v>167472 - CCDC SCHOELCHER</v>
      </c>
      <c r="F5061" t="s">
        <v>1710</v>
      </c>
      <c r="G5061" t="s">
        <v>108497</v>
      </c>
      <c r="I5061" t="s">
        <v>38045</v>
      </c>
      <c r="J5061" t="s">
        <v>108496</v>
      </c>
      <c r="K5061" t="s">
        <v>208</v>
      </c>
      <c r="L5061" t="s">
        <v>108495</v>
      </c>
      <c r="N5061" t="s">
        <v>208</v>
      </c>
      <c r="O5061" t="s">
        <v>476</v>
      </c>
      <c r="P5061" t="s">
        <v>476</v>
      </c>
    </row>
    <row r="5062" spans="1:16">
      <c r="A5062" s="484" t="s">
        <v>108507</v>
      </c>
      <c r="B5062" s="485" t="s">
        <v>108500</v>
      </c>
      <c r="C5062" t="s">
        <v>108499</v>
      </c>
      <c r="D5062" t="s">
        <v>108506</v>
      </c>
      <c r="E5062" t="str">
        <f t="shared" si="79"/>
        <v>529710 - CCDC BAIE MAHAULT</v>
      </c>
      <c r="F5062" t="s">
        <v>13656</v>
      </c>
      <c r="G5062" t="s">
        <v>108505</v>
      </c>
      <c r="H5062" t="s">
        <v>108504</v>
      </c>
      <c r="I5062" t="s">
        <v>9251</v>
      </c>
      <c r="J5062" t="s">
        <v>108503</v>
      </c>
      <c r="K5062" t="s">
        <v>208</v>
      </c>
      <c r="L5062" t="s">
        <v>108502</v>
      </c>
      <c r="N5062" t="s">
        <v>208</v>
      </c>
      <c r="O5062" t="s">
        <v>476</v>
      </c>
      <c r="P5062" t="s">
        <v>476</v>
      </c>
    </row>
    <row r="5063" spans="1:16">
      <c r="A5063" s="484" t="s">
        <v>128718</v>
      </c>
      <c r="B5063" s="485" t="s">
        <v>128717</v>
      </c>
      <c r="C5063" t="s">
        <v>128716</v>
      </c>
      <c r="D5063" t="s">
        <v>128715</v>
      </c>
      <c r="E5063" t="str">
        <f t="shared" si="79"/>
        <v>386650 - AMPLITUDE PUTEAUX</v>
      </c>
      <c r="F5063" t="s">
        <v>17463</v>
      </c>
      <c r="G5063" t="s">
        <v>128714</v>
      </c>
      <c r="I5063" t="s">
        <v>1042</v>
      </c>
      <c r="J5063" t="s">
        <v>128713</v>
      </c>
      <c r="K5063" t="s">
        <v>208</v>
      </c>
      <c r="L5063" t="s">
        <v>128712</v>
      </c>
      <c r="N5063" t="s">
        <v>208</v>
      </c>
      <c r="O5063" t="s">
        <v>476</v>
      </c>
      <c r="P5063" t="s">
        <v>476</v>
      </c>
    </row>
    <row r="5064" spans="1:16">
      <c r="A5064" s="484" t="s">
        <v>74506</v>
      </c>
      <c r="B5064" s="485" t="s">
        <v>74505</v>
      </c>
      <c r="C5064" t="s">
        <v>74504</v>
      </c>
      <c r="D5064" t="s">
        <v>74504</v>
      </c>
      <c r="E5064" t="str">
        <f t="shared" si="79"/>
        <v>264003 - EXPRESSIONS SANTE</v>
      </c>
      <c r="F5064" t="s">
        <v>12618</v>
      </c>
      <c r="G5064" t="s">
        <v>74503</v>
      </c>
      <c r="H5064" t="s">
        <v>74502</v>
      </c>
      <c r="I5064" t="s">
        <v>7159</v>
      </c>
      <c r="J5064" t="s">
        <v>74501</v>
      </c>
      <c r="K5064" t="s">
        <v>74500</v>
      </c>
      <c r="L5064" t="s">
        <v>74499</v>
      </c>
      <c r="N5064" t="s">
        <v>208</v>
      </c>
      <c r="O5064" t="s">
        <v>476</v>
      </c>
      <c r="P5064" t="s">
        <v>476</v>
      </c>
    </row>
    <row r="5065" spans="1:16">
      <c r="A5065" s="484" t="s">
        <v>95395</v>
      </c>
      <c r="B5065" s="485" t="s">
        <v>95394</v>
      </c>
      <c r="C5065" t="s">
        <v>95393</v>
      </c>
      <c r="D5065" t="s">
        <v>95392</v>
      </c>
      <c r="E5065" t="str">
        <f t="shared" si="79"/>
        <v>126202 - CFTH</v>
      </c>
      <c r="F5065" t="s">
        <v>13133</v>
      </c>
      <c r="G5065" t="s">
        <v>95391</v>
      </c>
      <c r="I5065" t="s">
        <v>3654</v>
      </c>
      <c r="J5065" t="s">
        <v>95390</v>
      </c>
      <c r="K5065" t="s">
        <v>208</v>
      </c>
      <c r="L5065" t="s">
        <v>95389</v>
      </c>
      <c r="N5065" t="s">
        <v>208</v>
      </c>
      <c r="O5065" t="s">
        <v>476</v>
      </c>
      <c r="P5065" t="s">
        <v>476</v>
      </c>
    </row>
    <row r="5066" spans="1:16">
      <c r="A5066" s="484" t="s">
        <v>105961</v>
      </c>
      <c r="B5066" s="485" t="s">
        <v>105960</v>
      </c>
      <c r="C5066" t="s">
        <v>105959</v>
      </c>
      <c r="D5066" t="s">
        <v>105958</v>
      </c>
      <c r="E5066" t="str">
        <f t="shared" si="79"/>
        <v>539739 - CERC</v>
      </c>
      <c r="F5066" t="s">
        <v>3034</v>
      </c>
      <c r="G5066" t="s">
        <v>105957</v>
      </c>
      <c r="I5066" t="s">
        <v>7636</v>
      </c>
      <c r="J5066" t="s">
        <v>105956</v>
      </c>
      <c r="K5066" t="s">
        <v>208</v>
      </c>
      <c r="L5066" t="s">
        <v>105955</v>
      </c>
      <c r="N5066" t="s">
        <v>208</v>
      </c>
      <c r="O5066" t="s">
        <v>476</v>
      </c>
      <c r="P5066" t="s">
        <v>476</v>
      </c>
    </row>
    <row r="5067" spans="1:16">
      <c r="A5067" s="484" t="s">
        <v>112722</v>
      </c>
      <c r="B5067" s="485" t="s">
        <v>112721</v>
      </c>
      <c r="C5067" t="s">
        <v>112720</v>
      </c>
      <c r="D5067" t="s">
        <v>112720</v>
      </c>
      <c r="E5067" t="str">
        <f t="shared" si="79"/>
        <v>606236 - BOQUET DANIEL PHILIPPE</v>
      </c>
      <c r="F5067" t="s">
        <v>8315</v>
      </c>
      <c r="G5067" t="s">
        <v>112719</v>
      </c>
      <c r="I5067" t="s">
        <v>626</v>
      </c>
      <c r="J5067" t="s">
        <v>112718</v>
      </c>
      <c r="K5067" t="s">
        <v>208</v>
      </c>
      <c r="L5067" t="s">
        <v>112717</v>
      </c>
      <c r="N5067" t="s">
        <v>208</v>
      </c>
      <c r="O5067" t="s">
        <v>476</v>
      </c>
      <c r="P5067" t="s">
        <v>476</v>
      </c>
    </row>
    <row r="5068" spans="1:16">
      <c r="A5068" s="484" t="s">
        <v>21761</v>
      </c>
      <c r="B5068" s="485" t="s">
        <v>21760</v>
      </c>
      <c r="C5068" t="s">
        <v>21759</v>
      </c>
      <c r="D5068" t="s">
        <v>21759</v>
      </c>
      <c r="E5068" t="str">
        <f t="shared" si="79"/>
        <v>599554 - RICHARD DAMIEN FPC</v>
      </c>
      <c r="F5068" t="s">
        <v>20422</v>
      </c>
      <c r="G5068" t="s">
        <v>21758</v>
      </c>
      <c r="I5068" t="s">
        <v>21757</v>
      </c>
      <c r="J5068" t="s">
        <v>21756</v>
      </c>
      <c r="K5068" t="s">
        <v>208</v>
      </c>
      <c r="L5068" t="s">
        <v>21755</v>
      </c>
      <c r="N5068" t="s">
        <v>208</v>
      </c>
      <c r="O5068" t="s">
        <v>476</v>
      </c>
      <c r="P5068" t="s">
        <v>476</v>
      </c>
    </row>
    <row r="5069" spans="1:16">
      <c r="A5069" s="484" t="s">
        <v>46427</v>
      </c>
      <c r="B5069" s="485" t="s">
        <v>46426</v>
      </c>
      <c r="C5069" t="s">
        <v>46425</v>
      </c>
      <c r="D5069" t="s">
        <v>46425</v>
      </c>
      <c r="E5069" t="str">
        <f t="shared" si="79"/>
        <v>488689 - LABORATOIRE MICROSEPT LE LION D ANGERS</v>
      </c>
      <c r="F5069" t="s">
        <v>2994</v>
      </c>
      <c r="G5069" t="s">
        <v>46424</v>
      </c>
      <c r="H5069" t="s">
        <v>46423</v>
      </c>
      <c r="I5069" t="s">
        <v>46422</v>
      </c>
      <c r="J5069" t="s">
        <v>46421</v>
      </c>
      <c r="K5069" t="s">
        <v>208</v>
      </c>
      <c r="L5069" t="s">
        <v>46420</v>
      </c>
      <c r="N5069" t="s">
        <v>208</v>
      </c>
      <c r="O5069" t="s">
        <v>476</v>
      </c>
      <c r="P5069" t="s">
        <v>476</v>
      </c>
    </row>
    <row r="5070" spans="1:16">
      <c r="A5070" s="484" t="s">
        <v>59561</v>
      </c>
      <c r="B5070" s="485" t="s">
        <v>59560</v>
      </c>
      <c r="C5070" t="s">
        <v>59559</v>
      </c>
      <c r="D5070" t="s">
        <v>59558</v>
      </c>
      <c r="E5070" t="str">
        <f t="shared" si="79"/>
        <v>536507 - IDEAL FORMATION VILLEFRANCHE SUR SAONE</v>
      </c>
      <c r="F5070" t="s">
        <v>2453</v>
      </c>
      <c r="G5070" t="s">
        <v>59557</v>
      </c>
      <c r="I5070" t="s">
        <v>6782</v>
      </c>
      <c r="J5070" t="s">
        <v>59556</v>
      </c>
      <c r="K5070" t="s">
        <v>208</v>
      </c>
      <c r="L5070" t="s">
        <v>59555</v>
      </c>
      <c r="N5070" t="s">
        <v>208</v>
      </c>
      <c r="O5070" t="s">
        <v>476</v>
      </c>
      <c r="P5070" t="s">
        <v>476</v>
      </c>
    </row>
    <row r="5071" spans="1:16">
      <c r="A5071" s="484" t="s">
        <v>69550</v>
      </c>
      <c r="B5071" s="485" t="s">
        <v>69549</v>
      </c>
      <c r="C5071" t="s">
        <v>69548</v>
      </c>
      <c r="D5071" t="s">
        <v>69547</v>
      </c>
      <c r="E5071" t="str">
        <f t="shared" si="79"/>
        <v>503356 - FORMETDEV</v>
      </c>
      <c r="F5071" t="s">
        <v>7254</v>
      </c>
      <c r="G5071" t="s">
        <v>69546</v>
      </c>
      <c r="I5071" t="s">
        <v>4824</v>
      </c>
      <c r="J5071" t="s">
        <v>69545</v>
      </c>
      <c r="K5071" t="s">
        <v>208</v>
      </c>
      <c r="L5071" t="s">
        <v>69544</v>
      </c>
      <c r="N5071" t="s">
        <v>208</v>
      </c>
      <c r="O5071" t="s">
        <v>476</v>
      </c>
      <c r="P5071" t="s">
        <v>476</v>
      </c>
    </row>
    <row r="5072" spans="1:16">
      <c r="A5072" s="484" t="s">
        <v>123600</v>
      </c>
      <c r="B5072" s="485" t="s">
        <v>123599</v>
      </c>
      <c r="C5072" t="s">
        <v>123598</v>
      </c>
      <c r="D5072" t="s">
        <v>123597</v>
      </c>
      <c r="E5072" t="str">
        <f t="shared" si="79"/>
        <v>506977 - AFPEP AMIENS</v>
      </c>
      <c r="F5072" t="s">
        <v>7333</v>
      </c>
      <c r="G5072" t="s">
        <v>123596</v>
      </c>
      <c r="I5072" t="s">
        <v>1806</v>
      </c>
      <c r="J5072" t="s">
        <v>123595</v>
      </c>
      <c r="K5072" t="s">
        <v>208</v>
      </c>
      <c r="L5072" t="s">
        <v>123594</v>
      </c>
      <c r="N5072" t="s">
        <v>208</v>
      </c>
      <c r="O5072" t="s">
        <v>476</v>
      </c>
      <c r="P5072" t="s">
        <v>476</v>
      </c>
    </row>
    <row r="5073" spans="1:16">
      <c r="A5073" s="484" t="s">
        <v>115597</v>
      </c>
      <c r="B5073" s="485" t="s">
        <v>115596</v>
      </c>
      <c r="C5073" t="s">
        <v>115595</v>
      </c>
      <c r="D5073" t="s">
        <v>115595</v>
      </c>
      <c r="E5073" t="str">
        <f t="shared" si="79"/>
        <v>144370 - AXION FORMATIONS</v>
      </c>
      <c r="F5073" t="s">
        <v>46279</v>
      </c>
      <c r="G5073" t="s">
        <v>115594</v>
      </c>
      <c r="I5073" t="s">
        <v>25321</v>
      </c>
      <c r="J5073" t="s">
        <v>115593</v>
      </c>
      <c r="K5073" t="s">
        <v>208</v>
      </c>
      <c r="L5073" t="s">
        <v>115592</v>
      </c>
      <c r="N5073" t="s">
        <v>207</v>
      </c>
      <c r="O5073" t="s">
        <v>476</v>
      </c>
      <c r="P5073" t="s">
        <v>476</v>
      </c>
    </row>
    <row r="5074" spans="1:16">
      <c r="A5074" s="484" t="s">
        <v>13588</v>
      </c>
      <c r="B5074" s="485" t="s">
        <v>13587</v>
      </c>
      <c r="C5074" t="s">
        <v>13586</v>
      </c>
      <c r="D5074" t="s">
        <v>13586</v>
      </c>
      <c r="E5074" t="str">
        <f t="shared" si="79"/>
        <v>227067 - SPARADRAP</v>
      </c>
      <c r="F5074" t="s">
        <v>1037</v>
      </c>
      <c r="G5074" t="s">
        <v>13585</v>
      </c>
      <c r="I5074" t="s">
        <v>10087</v>
      </c>
      <c r="J5074" t="s">
        <v>13584</v>
      </c>
      <c r="K5074" t="s">
        <v>13583</v>
      </c>
      <c r="L5074" t="s">
        <v>13582</v>
      </c>
      <c r="N5074" t="s">
        <v>208</v>
      </c>
      <c r="O5074" t="s">
        <v>476</v>
      </c>
      <c r="P5074" t="s">
        <v>476</v>
      </c>
    </row>
    <row r="5075" spans="1:16">
      <c r="A5075" s="484" t="s">
        <v>73222</v>
      </c>
      <c r="B5075" s="485" t="s">
        <v>73221</v>
      </c>
      <c r="C5075" t="s">
        <v>73220</v>
      </c>
      <c r="D5075" t="s">
        <v>73219</v>
      </c>
      <c r="E5075" t="str">
        <f t="shared" si="79"/>
        <v>207548 - FFP CNPP</v>
      </c>
      <c r="F5075" t="s">
        <v>28947</v>
      </c>
      <c r="G5075" t="s">
        <v>55475</v>
      </c>
      <c r="H5075" t="s">
        <v>73218</v>
      </c>
      <c r="I5075" t="s">
        <v>4703</v>
      </c>
      <c r="J5075" t="s">
        <v>32214</v>
      </c>
      <c r="K5075" t="s">
        <v>208</v>
      </c>
      <c r="L5075" t="s">
        <v>73217</v>
      </c>
      <c r="N5075" t="s">
        <v>208</v>
      </c>
      <c r="O5075" t="s">
        <v>476</v>
      </c>
      <c r="P5075" t="s">
        <v>476</v>
      </c>
    </row>
    <row r="5076" spans="1:16">
      <c r="A5076" s="484" t="s">
        <v>15182</v>
      </c>
      <c r="B5076" s="485" t="s">
        <v>15181</v>
      </c>
      <c r="C5076" t="s">
        <v>15180</v>
      </c>
      <c r="D5076" t="s">
        <v>15179</v>
      </c>
      <c r="E5076" t="str">
        <f t="shared" si="79"/>
        <v>560480 - SFEF</v>
      </c>
      <c r="F5076" t="s">
        <v>1235</v>
      </c>
      <c r="G5076" t="s">
        <v>15178</v>
      </c>
      <c r="I5076" t="s">
        <v>626</v>
      </c>
      <c r="J5076" t="s">
        <v>15177</v>
      </c>
      <c r="K5076" t="s">
        <v>208</v>
      </c>
      <c r="L5076" t="s">
        <v>15176</v>
      </c>
      <c r="N5076" t="s">
        <v>207</v>
      </c>
      <c r="O5076" t="s">
        <v>476</v>
      </c>
      <c r="P5076" t="s">
        <v>476</v>
      </c>
    </row>
    <row r="5077" spans="1:16">
      <c r="A5077" s="484" t="s">
        <v>119314</v>
      </c>
      <c r="B5077" s="485" t="s">
        <v>119313</v>
      </c>
      <c r="C5077" t="s">
        <v>119312</v>
      </c>
      <c r="D5077" t="s">
        <v>119311</v>
      </c>
      <c r="E5077" t="str">
        <f t="shared" si="79"/>
        <v>428486 - ADEFOC</v>
      </c>
      <c r="F5077" t="s">
        <v>109465</v>
      </c>
      <c r="G5077" t="s">
        <v>119310</v>
      </c>
      <c r="I5077" t="s">
        <v>795</v>
      </c>
      <c r="J5077" t="s">
        <v>119309</v>
      </c>
      <c r="K5077" t="s">
        <v>208</v>
      </c>
      <c r="L5077" t="s">
        <v>119308</v>
      </c>
      <c r="N5077" t="s">
        <v>208</v>
      </c>
      <c r="O5077" t="s">
        <v>476</v>
      </c>
      <c r="P5077" t="s">
        <v>476</v>
      </c>
    </row>
    <row r="5078" spans="1:16">
      <c r="A5078" s="484" t="s">
        <v>115148</v>
      </c>
      <c r="B5078" s="485" t="s">
        <v>115147</v>
      </c>
      <c r="C5078" t="s">
        <v>115146</v>
      </c>
      <c r="D5078" t="s">
        <v>115145</v>
      </c>
      <c r="E5078" t="str">
        <f t="shared" si="79"/>
        <v>550498 - BAILLY NATHALIE - APTITUDES LILLE</v>
      </c>
      <c r="F5078" t="s">
        <v>1817</v>
      </c>
      <c r="G5078" t="s">
        <v>115144</v>
      </c>
      <c r="I5078" t="s">
        <v>1814</v>
      </c>
      <c r="J5078" t="s">
        <v>115143</v>
      </c>
      <c r="K5078" t="s">
        <v>208</v>
      </c>
      <c r="L5078" t="s">
        <v>115142</v>
      </c>
      <c r="N5078" t="s">
        <v>208</v>
      </c>
      <c r="O5078" t="s">
        <v>476</v>
      </c>
      <c r="P5078" t="s">
        <v>476</v>
      </c>
    </row>
    <row r="5079" spans="1:16">
      <c r="A5079" s="484" t="s">
        <v>121695</v>
      </c>
      <c r="B5079" s="485" t="s">
        <v>121694</v>
      </c>
      <c r="C5079" t="s">
        <v>121693</v>
      </c>
      <c r="D5079" t="s">
        <v>121692</v>
      </c>
      <c r="E5079" t="str">
        <f t="shared" si="79"/>
        <v>159578 - FRIPSI</v>
      </c>
      <c r="F5079" t="s">
        <v>2524</v>
      </c>
      <c r="G5079" t="s">
        <v>121691</v>
      </c>
      <c r="H5079" t="s">
        <v>121690</v>
      </c>
      <c r="I5079" t="s">
        <v>23364</v>
      </c>
      <c r="K5079" t="s">
        <v>208</v>
      </c>
      <c r="L5079" t="s">
        <v>121689</v>
      </c>
      <c r="N5079" t="s">
        <v>208</v>
      </c>
      <c r="O5079" t="s">
        <v>476</v>
      </c>
      <c r="P5079" t="s">
        <v>476</v>
      </c>
    </row>
    <row r="5080" spans="1:16">
      <c r="A5080" s="484" t="s">
        <v>84166</v>
      </c>
      <c r="B5080" s="485" t="s">
        <v>84165</v>
      </c>
      <c r="C5080" t="s">
        <v>84164</v>
      </c>
      <c r="D5080" t="s">
        <v>84163</v>
      </c>
      <c r="E5080" t="str">
        <f t="shared" si="79"/>
        <v>209478 - EPE 34</v>
      </c>
      <c r="F5080" t="s">
        <v>5775</v>
      </c>
      <c r="G5080" t="s">
        <v>70788</v>
      </c>
      <c r="I5080" t="s">
        <v>11482</v>
      </c>
      <c r="J5080" t="s">
        <v>84162</v>
      </c>
      <c r="K5080" t="s">
        <v>208</v>
      </c>
      <c r="L5080" t="s">
        <v>84161</v>
      </c>
      <c r="N5080" t="s">
        <v>208</v>
      </c>
      <c r="O5080" t="s">
        <v>476</v>
      </c>
      <c r="P5080" t="s">
        <v>476</v>
      </c>
    </row>
    <row r="5081" spans="1:16">
      <c r="A5081" s="484" t="s">
        <v>72386</v>
      </c>
      <c r="B5081" s="485" t="s">
        <v>72385</v>
      </c>
      <c r="C5081" t="s">
        <v>72384</v>
      </c>
      <c r="D5081" t="s">
        <v>72384</v>
      </c>
      <c r="E5081" t="str">
        <f t="shared" si="79"/>
        <v>597685 - FFSA ACADEMY - AUTO SPORT ACADEMY</v>
      </c>
      <c r="F5081" t="s">
        <v>66032</v>
      </c>
      <c r="G5081" t="s">
        <v>72383</v>
      </c>
      <c r="H5081" t="s">
        <v>72382</v>
      </c>
      <c r="I5081" t="s">
        <v>3929</v>
      </c>
      <c r="J5081" t="s">
        <v>72381</v>
      </c>
      <c r="K5081" t="s">
        <v>208</v>
      </c>
      <c r="L5081" t="s">
        <v>72380</v>
      </c>
      <c r="N5081" t="s">
        <v>208</v>
      </c>
      <c r="O5081" t="s">
        <v>476</v>
      </c>
      <c r="P5081" t="s">
        <v>476</v>
      </c>
    </row>
    <row r="5082" spans="1:16">
      <c r="A5082" s="484" t="s">
        <v>125866</v>
      </c>
      <c r="B5082" s="485" t="s">
        <v>125865</v>
      </c>
      <c r="C5082" t="s">
        <v>125864</v>
      </c>
      <c r="D5082" t="s">
        <v>125863</v>
      </c>
      <c r="E5082" t="str">
        <f t="shared" si="79"/>
        <v>209788 - AIFIBODE</v>
      </c>
      <c r="F5082" t="s">
        <v>41461</v>
      </c>
      <c r="G5082" t="s">
        <v>125862</v>
      </c>
      <c r="H5082" t="s">
        <v>125861</v>
      </c>
      <c r="I5082" t="s">
        <v>4703</v>
      </c>
      <c r="J5082" t="s">
        <v>7227</v>
      </c>
      <c r="K5082" t="s">
        <v>125860</v>
      </c>
      <c r="L5082" t="s">
        <v>125859</v>
      </c>
      <c r="N5082" t="s">
        <v>208</v>
      </c>
      <c r="O5082" t="s">
        <v>476</v>
      </c>
      <c r="P5082" t="s">
        <v>476</v>
      </c>
    </row>
    <row r="5083" spans="1:16">
      <c r="A5083" s="484" t="s">
        <v>82406</v>
      </c>
      <c r="B5083" s="485" t="s">
        <v>82405</v>
      </c>
      <c r="C5083" t="s">
        <v>82404</v>
      </c>
      <c r="D5083" t="s">
        <v>82403</v>
      </c>
      <c r="E5083" t="str">
        <f t="shared" si="79"/>
        <v>682275 - ESI 14</v>
      </c>
      <c r="F5083" t="s">
        <v>11439</v>
      </c>
      <c r="G5083" t="s">
        <v>82402</v>
      </c>
      <c r="I5083" t="s">
        <v>42721</v>
      </c>
      <c r="J5083" t="s">
        <v>82401</v>
      </c>
      <c r="K5083" t="s">
        <v>208</v>
      </c>
      <c r="L5083" t="s">
        <v>82400</v>
      </c>
      <c r="N5083" t="s">
        <v>208</v>
      </c>
      <c r="O5083" t="s">
        <v>476</v>
      </c>
      <c r="P5083" t="s">
        <v>476</v>
      </c>
    </row>
    <row r="5084" spans="1:16">
      <c r="A5084" s="484" t="s">
        <v>94785</v>
      </c>
      <c r="B5084" s="485" t="s">
        <v>94784</v>
      </c>
      <c r="C5084" t="s">
        <v>94783</v>
      </c>
      <c r="D5084" t="s">
        <v>94783</v>
      </c>
      <c r="E5084" t="str">
        <f t="shared" si="79"/>
        <v>674369 - COHERENCES FORMATION</v>
      </c>
      <c r="F5084" t="s">
        <v>23103</v>
      </c>
      <c r="G5084" t="s">
        <v>94782</v>
      </c>
      <c r="I5084" t="s">
        <v>626</v>
      </c>
      <c r="J5084" t="s">
        <v>94781</v>
      </c>
      <c r="K5084" t="s">
        <v>208</v>
      </c>
      <c r="L5084" t="s">
        <v>94780</v>
      </c>
      <c r="N5084" t="s">
        <v>208</v>
      </c>
      <c r="O5084" t="s">
        <v>476</v>
      </c>
      <c r="P5084" t="s">
        <v>476</v>
      </c>
    </row>
    <row r="5085" spans="1:16">
      <c r="A5085" s="484" t="s">
        <v>28499</v>
      </c>
      <c r="B5085" s="485" t="s">
        <v>28498</v>
      </c>
      <c r="C5085" t="s">
        <v>28497</v>
      </c>
      <c r="D5085" t="s">
        <v>28497</v>
      </c>
      <c r="E5085" t="str">
        <f t="shared" si="79"/>
        <v>561344 - PERSPECTIVES PLURIELLES</v>
      </c>
      <c r="F5085" t="s">
        <v>11979</v>
      </c>
      <c r="G5085" t="s">
        <v>28496</v>
      </c>
      <c r="I5085" t="s">
        <v>3633</v>
      </c>
      <c r="J5085" t="s">
        <v>28495</v>
      </c>
      <c r="K5085" t="s">
        <v>208</v>
      </c>
      <c r="L5085" t="s">
        <v>28494</v>
      </c>
      <c r="N5085" t="s">
        <v>208</v>
      </c>
      <c r="O5085" t="s">
        <v>476</v>
      </c>
      <c r="P5085" t="s">
        <v>476</v>
      </c>
    </row>
    <row r="5086" spans="1:16">
      <c r="A5086" s="484" t="s">
        <v>62263</v>
      </c>
      <c r="B5086" s="485" t="s">
        <v>62262</v>
      </c>
      <c r="C5086" t="s">
        <v>62261</v>
      </c>
      <c r="D5086" t="s">
        <v>62261</v>
      </c>
      <c r="E5086" t="str">
        <f t="shared" si="79"/>
        <v>604320 - HAUET PASCALE</v>
      </c>
      <c r="F5086" t="s">
        <v>1568</v>
      </c>
      <c r="G5086" t="s">
        <v>62260</v>
      </c>
      <c r="I5086" t="s">
        <v>16534</v>
      </c>
      <c r="K5086" t="s">
        <v>208</v>
      </c>
      <c r="L5086" t="s">
        <v>62259</v>
      </c>
      <c r="N5086" t="s">
        <v>208</v>
      </c>
      <c r="O5086" t="s">
        <v>476</v>
      </c>
      <c r="P5086" t="s">
        <v>476</v>
      </c>
    </row>
    <row r="5087" spans="1:16">
      <c r="A5087" s="484" t="s">
        <v>116131</v>
      </c>
      <c r="B5087" s="485" t="s">
        <v>116130</v>
      </c>
      <c r="C5087" t="s">
        <v>116129</v>
      </c>
      <c r="D5087" t="s">
        <v>116128</v>
      </c>
      <c r="E5087" t="str">
        <f t="shared" si="79"/>
        <v>360119 - ACP</v>
      </c>
      <c r="F5087" t="s">
        <v>707</v>
      </c>
      <c r="G5087" t="s">
        <v>116127</v>
      </c>
      <c r="I5087" t="s">
        <v>3138</v>
      </c>
      <c r="J5087" t="s">
        <v>116126</v>
      </c>
      <c r="K5087" t="s">
        <v>208</v>
      </c>
      <c r="L5087" t="s">
        <v>116125</v>
      </c>
      <c r="N5087" t="s">
        <v>208</v>
      </c>
      <c r="O5087" t="s">
        <v>476</v>
      </c>
      <c r="P5087" t="s">
        <v>476</v>
      </c>
    </row>
    <row r="5088" spans="1:16">
      <c r="A5088" s="484" t="s">
        <v>79376</v>
      </c>
      <c r="B5088" s="485" t="s">
        <v>79375</v>
      </c>
      <c r="C5088" t="s">
        <v>79374</v>
      </c>
      <c r="D5088" t="s">
        <v>79373</v>
      </c>
      <c r="E5088" t="str">
        <f t="shared" si="79"/>
        <v>522181 - ENVOLYS CREONS</v>
      </c>
      <c r="F5088" t="s">
        <v>4484</v>
      </c>
      <c r="G5088" t="s">
        <v>79372</v>
      </c>
      <c r="I5088" t="s">
        <v>12075</v>
      </c>
      <c r="J5088" t="s">
        <v>79371</v>
      </c>
      <c r="K5088" t="s">
        <v>208</v>
      </c>
      <c r="L5088" t="s">
        <v>79370</v>
      </c>
      <c r="N5088" t="s">
        <v>208</v>
      </c>
      <c r="O5088" t="s">
        <v>476</v>
      </c>
      <c r="P5088" t="s">
        <v>476</v>
      </c>
    </row>
    <row r="5089" spans="1:16">
      <c r="A5089" s="484" t="s">
        <v>57651</v>
      </c>
      <c r="B5089" s="485" t="s">
        <v>57650</v>
      </c>
      <c r="C5089" t="s">
        <v>57649</v>
      </c>
      <c r="D5089" t="s">
        <v>57648</v>
      </c>
      <c r="E5089" t="str">
        <f t="shared" si="79"/>
        <v>661831 - COOPERATIVE IDEAL</v>
      </c>
      <c r="F5089" t="s">
        <v>7517</v>
      </c>
      <c r="G5089" t="s">
        <v>57647</v>
      </c>
      <c r="I5089" t="s">
        <v>57646</v>
      </c>
      <c r="J5089" t="s">
        <v>57645</v>
      </c>
      <c r="K5089" t="s">
        <v>208</v>
      </c>
      <c r="L5089" t="s">
        <v>57644</v>
      </c>
      <c r="N5089" t="s">
        <v>208</v>
      </c>
      <c r="O5089" t="s">
        <v>476</v>
      </c>
      <c r="P5089" t="s">
        <v>476</v>
      </c>
    </row>
    <row r="5090" spans="1:16">
      <c r="A5090" s="484" t="s">
        <v>12656</v>
      </c>
      <c r="B5090" s="485" t="s">
        <v>12655</v>
      </c>
      <c r="C5090" t="s">
        <v>12654</v>
      </c>
      <c r="D5090" t="s">
        <v>12654</v>
      </c>
      <c r="E5090" t="str">
        <f t="shared" si="79"/>
        <v>659411 - STRUCTURE ASSOCIATIVE AIDE ASSOCIATION - S3A</v>
      </c>
      <c r="F5090" t="s">
        <v>930</v>
      </c>
      <c r="G5090" t="s">
        <v>12653</v>
      </c>
      <c r="H5090" t="s">
        <v>12652</v>
      </c>
      <c r="I5090" t="s">
        <v>6974</v>
      </c>
      <c r="J5090" t="s">
        <v>12651</v>
      </c>
      <c r="K5090" t="s">
        <v>208</v>
      </c>
      <c r="L5090" t="s">
        <v>12650</v>
      </c>
      <c r="N5090" t="s">
        <v>208</v>
      </c>
      <c r="O5090" t="s">
        <v>476</v>
      </c>
      <c r="P5090" t="s">
        <v>476</v>
      </c>
    </row>
    <row r="5091" spans="1:16">
      <c r="A5091" s="484" t="s">
        <v>21324</v>
      </c>
      <c r="B5091" s="485" t="s">
        <v>21323</v>
      </c>
      <c r="C5091" t="s">
        <v>21322</v>
      </c>
      <c r="D5091" t="s">
        <v>21322</v>
      </c>
      <c r="E5091" t="str">
        <f t="shared" si="79"/>
        <v>587588 - ROSSI ISABELLE - FREE BODY</v>
      </c>
      <c r="F5091" t="s">
        <v>1817</v>
      </c>
      <c r="G5091" t="s">
        <v>21321</v>
      </c>
      <c r="I5091" t="s">
        <v>21320</v>
      </c>
      <c r="J5091" t="s">
        <v>21319</v>
      </c>
      <c r="K5091" t="s">
        <v>208</v>
      </c>
      <c r="L5091" t="s">
        <v>21318</v>
      </c>
      <c r="N5091" t="s">
        <v>208</v>
      </c>
      <c r="O5091" t="s">
        <v>476</v>
      </c>
      <c r="P5091" t="s">
        <v>476</v>
      </c>
    </row>
    <row r="5092" spans="1:16">
      <c r="A5092" s="484" t="s">
        <v>67950</v>
      </c>
      <c r="B5092" s="485" t="s">
        <v>67949</v>
      </c>
      <c r="C5092" t="s">
        <v>67948</v>
      </c>
      <c r="D5092" t="s">
        <v>67947</v>
      </c>
      <c r="E5092" t="str">
        <f t="shared" si="79"/>
        <v>434103 - GAGOS GENEVIEVE</v>
      </c>
      <c r="F5092" t="s">
        <v>30263</v>
      </c>
      <c r="G5092" t="s">
        <v>67946</v>
      </c>
      <c r="H5092" t="s">
        <v>67945</v>
      </c>
      <c r="I5092" t="s">
        <v>38390</v>
      </c>
      <c r="J5092" t="s">
        <v>67944</v>
      </c>
      <c r="K5092" t="s">
        <v>67943</v>
      </c>
      <c r="L5092" t="s">
        <v>67942</v>
      </c>
      <c r="N5092" t="s">
        <v>208</v>
      </c>
      <c r="O5092" t="s">
        <v>476</v>
      </c>
      <c r="P5092" t="s">
        <v>476</v>
      </c>
    </row>
    <row r="5093" spans="1:16">
      <c r="A5093" s="484" t="s">
        <v>125198</v>
      </c>
      <c r="B5093" s="485" t="s">
        <v>125197</v>
      </c>
      <c r="C5093" t="s">
        <v>125196</v>
      </c>
      <c r="D5093" t="s">
        <v>125195</v>
      </c>
      <c r="E5093" t="str">
        <f t="shared" si="79"/>
        <v>155056 - ANSTG</v>
      </c>
      <c r="F5093" t="s">
        <v>17920</v>
      </c>
      <c r="G5093" t="s">
        <v>52242</v>
      </c>
      <c r="I5093" t="s">
        <v>4760</v>
      </c>
      <c r="K5093" t="s">
        <v>208</v>
      </c>
      <c r="L5093" t="s">
        <v>125194</v>
      </c>
      <c r="N5093" t="s">
        <v>208</v>
      </c>
      <c r="O5093" t="s">
        <v>476</v>
      </c>
      <c r="P5093" t="s">
        <v>476</v>
      </c>
    </row>
    <row r="5094" spans="1:16">
      <c r="A5094" s="484" t="s">
        <v>72721</v>
      </c>
      <c r="B5094" s="485" t="s">
        <v>72720</v>
      </c>
      <c r="C5094" t="s">
        <v>72719</v>
      </c>
      <c r="D5094" t="s">
        <v>72718</v>
      </c>
      <c r="E5094" t="str">
        <f t="shared" si="79"/>
        <v>607101 - FR CIVAM OCCITANIE</v>
      </c>
      <c r="F5094" t="s">
        <v>1513</v>
      </c>
      <c r="G5094" t="s">
        <v>72717</v>
      </c>
      <c r="H5094" t="s">
        <v>72716</v>
      </c>
      <c r="I5094" t="s">
        <v>11482</v>
      </c>
      <c r="J5094" t="s">
        <v>72715</v>
      </c>
      <c r="K5094" t="s">
        <v>208</v>
      </c>
      <c r="L5094" t="s">
        <v>72714</v>
      </c>
      <c r="N5094" t="s">
        <v>208</v>
      </c>
      <c r="O5094" t="s">
        <v>476</v>
      </c>
      <c r="P5094" t="s">
        <v>476</v>
      </c>
    </row>
    <row r="5095" spans="1:16">
      <c r="A5095" s="484" t="s">
        <v>36784</v>
      </c>
      <c r="B5095" s="485" t="s">
        <v>36783</v>
      </c>
      <c r="C5095" t="s">
        <v>36782</v>
      </c>
      <c r="D5095" t="s">
        <v>36781</v>
      </c>
      <c r="E5095" t="str">
        <f t="shared" si="79"/>
        <v>602048 - MERCURIAL NANTES</v>
      </c>
      <c r="F5095" t="s">
        <v>28748</v>
      </c>
      <c r="G5095" t="s">
        <v>36780</v>
      </c>
      <c r="H5095" t="s">
        <v>36779</v>
      </c>
      <c r="I5095" t="s">
        <v>1837</v>
      </c>
      <c r="J5095" t="s">
        <v>36778</v>
      </c>
      <c r="K5095" t="s">
        <v>208</v>
      </c>
      <c r="L5095" t="s">
        <v>36777</v>
      </c>
      <c r="N5095" t="s">
        <v>208</v>
      </c>
      <c r="O5095" t="s">
        <v>476</v>
      </c>
      <c r="P5095" t="s">
        <v>476</v>
      </c>
    </row>
    <row r="5096" spans="1:16">
      <c r="A5096" s="484" t="s">
        <v>8723</v>
      </c>
      <c r="B5096" s="485" t="s">
        <v>8722</v>
      </c>
      <c r="C5096" t="s">
        <v>8721</v>
      </c>
      <c r="D5096" t="s">
        <v>8721</v>
      </c>
      <c r="E5096" t="str">
        <f t="shared" si="79"/>
        <v>297501 - TROIZAIRE</v>
      </c>
      <c r="F5096" t="s">
        <v>8720</v>
      </c>
      <c r="G5096" t="s">
        <v>8719</v>
      </c>
      <c r="I5096" t="s">
        <v>618</v>
      </c>
      <c r="J5096" t="s">
        <v>8718</v>
      </c>
      <c r="K5096" t="s">
        <v>208</v>
      </c>
      <c r="L5096" t="s">
        <v>8717</v>
      </c>
      <c r="N5096" t="s">
        <v>208</v>
      </c>
      <c r="O5096" t="s">
        <v>476</v>
      </c>
      <c r="P5096" t="s">
        <v>476</v>
      </c>
    </row>
    <row r="5097" spans="1:16">
      <c r="A5097" s="484" t="s">
        <v>68915</v>
      </c>
      <c r="B5097" s="485" t="s">
        <v>68914</v>
      </c>
      <c r="C5097" t="s">
        <v>68913</v>
      </c>
      <c r="D5097" t="s">
        <v>68913</v>
      </c>
      <c r="E5097" t="str">
        <f t="shared" si="79"/>
        <v>505572 - FOSSAT GERARD</v>
      </c>
      <c r="F5097" t="s">
        <v>25781</v>
      </c>
      <c r="G5097" t="s">
        <v>68912</v>
      </c>
      <c r="I5097" t="s">
        <v>68911</v>
      </c>
      <c r="J5097" t="s">
        <v>68910</v>
      </c>
      <c r="K5097" t="s">
        <v>208</v>
      </c>
      <c r="L5097" t="s">
        <v>68909</v>
      </c>
      <c r="N5097" t="s">
        <v>208</v>
      </c>
      <c r="O5097" t="s">
        <v>476</v>
      </c>
      <c r="P5097" t="s">
        <v>476</v>
      </c>
    </row>
    <row r="5098" spans="1:16">
      <c r="A5098" s="484" t="s">
        <v>114745</v>
      </c>
      <c r="B5098" s="485" t="s">
        <v>114744</v>
      </c>
      <c r="C5098" t="s">
        <v>114743</v>
      </c>
      <c r="D5098" t="s">
        <v>114743</v>
      </c>
      <c r="E5098" t="str">
        <f t="shared" si="79"/>
        <v>638432 - BAUDOUIN SANDRINE</v>
      </c>
      <c r="F5098" t="s">
        <v>3491</v>
      </c>
      <c r="G5098" t="s">
        <v>114742</v>
      </c>
      <c r="H5098" t="s">
        <v>114741</v>
      </c>
      <c r="I5098" t="s">
        <v>2739</v>
      </c>
      <c r="J5098" t="s">
        <v>114740</v>
      </c>
      <c r="K5098" t="s">
        <v>208</v>
      </c>
      <c r="L5098" t="s">
        <v>114739</v>
      </c>
      <c r="N5098" t="s">
        <v>208</v>
      </c>
      <c r="O5098" t="s">
        <v>476</v>
      </c>
      <c r="P5098" t="s">
        <v>476</v>
      </c>
    </row>
    <row r="5099" spans="1:16">
      <c r="A5099" s="484" t="s">
        <v>127799</v>
      </c>
      <c r="B5099" s="485" t="s">
        <v>127798</v>
      </c>
      <c r="C5099" t="s">
        <v>127797</v>
      </c>
      <c r="D5099" t="s">
        <v>127797</v>
      </c>
      <c r="E5099" t="str">
        <f t="shared" si="79"/>
        <v>216720 - APERTURA</v>
      </c>
      <c r="F5099" t="s">
        <v>1857</v>
      </c>
      <c r="G5099" t="s">
        <v>127796</v>
      </c>
      <c r="I5099" t="s">
        <v>579</v>
      </c>
      <c r="J5099" t="s">
        <v>127795</v>
      </c>
      <c r="K5099" t="s">
        <v>208</v>
      </c>
      <c r="L5099" t="s">
        <v>127794</v>
      </c>
      <c r="N5099" t="s">
        <v>208</v>
      </c>
      <c r="O5099" t="s">
        <v>476</v>
      </c>
      <c r="P5099" t="s">
        <v>476</v>
      </c>
    </row>
    <row r="5100" spans="1:16">
      <c r="A5100" s="484" t="s">
        <v>107703</v>
      </c>
      <c r="B5100" s="485" t="s">
        <v>107702</v>
      </c>
      <c r="C5100" t="s">
        <v>107701</v>
      </c>
      <c r="D5100" t="s">
        <v>107700</v>
      </c>
      <c r="E5100" t="str">
        <f t="shared" si="79"/>
        <v>626375 - CFEP PARIS</v>
      </c>
      <c r="F5100" t="s">
        <v>4598</v>
      </c>
      <c r="G5100" t="s">
        <v>107699</v>
      </c>
      <c r="I5100" t="s">
        <v>626</v>
      </c>
      <c r="J5100" t="s">
        <v>107698</v>
      </c>
      <c r="K5100" t="s">
        <v>208</v>
      </c>
      <c r="L5100" t="s">
        <v>107697</v>
      </c>
      <c r="N5100" t="s">
        <v>207</v>
      </c>
      <c r="O5100" t="s">
        <v>476</v>
      </c>
      <c r="P5100" t="s">
        <v>476</v>
      </c>
    </row>
    <row r="5101" spans="1:16">
      <c r="A5101" s="484" t="s">
        <v>90343</v>
      </c>
      <c r="B5101" s="485" t="s">
        <v>90342</v>
      </c>
      <c r="C5101" t="s">
        <v>90341</v>
      </c>
      <c r="D5101" t="s">
        <v>90340</v>
      </c>
      <c r="E5101" t="str">
        <f t="shared" si="79"/>
        <v>171578 - CSWIN</v>
      </c>
      <c r="F5101" t="s">
        <v>15198</v>
      </c>
      <c r="G5101" t="s">
        <v>90339</v>
      </c>
      <c r="I5101" t="s">
        <v>12846</v>
      </c>
      <c r="J5101" t="s">
        <v>90338</v>
      </c>
      <c r="K5101" t="s">
        <v>208</v>
      </c>
      <c r="L5101" t="s">
        <v>90337</v>
      </c>
      <c r="N5101" t="s">
        <v>208</v>
      </c>
      <c r="O5101" t="s">
        <v>476</v>
      </c>
      <c r="P5101" t="s">
        <v>476</v>
      </c>
    </row>
    <row r="5102" spans="1:16">
      <c r="A5102" s="484" t="s">
        <v>38968</v>
      </c>
      <c r="B5102" s="485" t="s">
        <v>38967</v>
      </c>
      <c r="C5102" t="s">
        <v>38966</v>
      </c>
      <c r="D5102" t="s">
        <v>38965</v>
      </c>
      <c r="E5102" t="str">
        <f t="shared" si="79"/>
        <v>456469 - MFR SEYSSEL</v>
      </c>
      <c r="F5102" t="s">
        <v>4174</v>
      </c>
      <c r="G5102" t="s">
        <v>38964</v>
      </c>
      <c r="I5102" t="s">
        <v>38963</v>
      </c>
      <c r="J5102" t="s">
        <v>38962</v>
      </c>
      <c r="K5102" t="s">
        <v>208</v>
      </c>
      <c r="L5102" t="s">
        <v>38961</v>
      </c>
      <c r="N5102" t="s">
        <v>207</v>
      </c>
      <c r="O5102" t="s">
        <v>476</v>
      </c>
      <c r="P5102" t="s">
        <v>476</v>
      </c>
    </row>
    <row r="5103" spans="1:16">
      <c r="A5103" s="484" t="s">
        <v>35119</v>
      </c>
      <c r="B5103" s="485" t="s">
        <v>35118</v>
      </c>
      <c r="C5103" t="s">
        <v>35117</v>
      </c>
      <c r="D5103" t="s">
        <v>35117</v>
      </c>
      <c r="E5103" t="str">
        <f t="shared" si="79"/>
        <v>461337 - MOT DE PASSE</v>
      </c>
      <c r="F5103" t="s">
        <v>1808</v>
      </c>
      <c r="G5103" t="s">
        <v>35116</v>
      </c>
      <c r="I5103" t="s">
        <v>5289</v>
      </c>
      <c r="J5103" t="s">
        <v>35115</v>
      </c>
      <c r="K5103" t="s">
        <v>208</v>
      </c>
      <c r="L5103" t="s">
        <v>35114</v>
      </c>
      <c r="N5103" t="s">
        <v>208</v>
      </c>
      <c r="O5103" t="s">
        <v>476</v>
      </c>
      <c r="P5103" t="s">
        <v>35113</v>
      </c>
    </row>
    <row r="5104" spans="1:16">
      <c r="A5104" s="484" t="s">
        <v>16287</v>
      </c>
      <c r="B5104" s="485" t="s">
        <v>16286</v>
      </c>
      <c r="C5104" t="s">
        <v>16285</v>
      </c>
      <c r="D5104" t="s">
        <v>16284</v>
      </c>
      <c r="E5104" t="str">
        <f t="shared" si="79"/>
        <v>59584 - SORNEST</v>
      </c>
      <c r="F5104" t="s">
        <v>16283</v>
      </c>
      <c r="G5104" t="s">
        <v>16282</v>
      </c>
      <c r="H5104" t="s">
        <v>16281</v>
      </c>
      <c r="I5104" t="s">
        <v>2900</v>
      </c>
      <c r="K5104" t="s">
        <v>208</v>
      </c>
      <c r="L5104" t="s">
        <v>16280</v>
      </c>
      <c r="N5104" t="s">
        <v>208</v>
      </c>
      <c r="O5104" t="s">
        <v>476</v>
      </c>
      <c r="P5104" t="s">
        <v>476</v>
      </c>
    </row>
    <row r="5105" spans="1:16">
      <c r="A5105" s="484" t="s">
        <v>119568</v>
      </c>
      <c r="B5105" s="485" t="s">
        <v>119567</v>
      </c>
      <c r="C5105" t="s">
        <v>119566</v>
      </c>
      <c r="D5105" t="s">
        <v>119565</v>
      </c>
      <c r="E5105" t="str">
        <f t="shared" si="79"/>
        <v>481403 - AG3IL</v>
      </c>
      <c r="F5105" t="s">
        <v>18046</v>
      </c>
      <c r="G5105" t="s">
        <v>119564</v>
      </c>
      <c r="H5105" t="s">
        <v>10872</v>
      </c>
      <c r="I5105" t="s">
        <v>795</v>
      </c>
      <c r="J5105" t="s">
        <v>119563</v>
      </c>
      <c r="K5105" t="s">
        <v>208</v>
      </c>
      <c r="L5105" t="s">
        <v>119562</v>
      </c>
      <c r="N5105" t="s">
        <v>207</v>
      </c>
      <c r="O5105" t="s">
        <v>476</v>
      </c>
      <c r="P5105" t="s">
        <v>476</v>
      </c>
    </row>
    <row r="5106" spans="1:16">
      <c r="A5106" s="484" t="s">
        <v>9981</v>
      </c>
      <c r="B5106" s="485" t="s">
        <v>9980</v>
      </c>
      <c r="C5106" t="s">
        <v>9979</v>
      </c>
      <c r="D5106" t="s">
        <v>9979</v>
      </c>
      <c r="E5106" t="str">
        <f t="shared" si="79"/>
        <v>620750 - THERIUS</v>
      </c>
      <c r="F5106" t="s">
        <v>9978</v>
      </c>
      <c r="G5106" t="s">
        <v>9977</v>
      </c>
      <c r="H5106" t="s">
        <v>9976</v>
      </c>
      <c r="I5106" t="s">
        <v>1799</v>
      </c>
      <c r="J5106" t="s">
        <v>9975</v>
      </c>
      <c r="K5106" t="s">
        <v>208</v>
      </c>
      <c r="L5106" t="s">
        <v>9974</v>
      </c>
      <c r="N5106" t="s">
        <v>208</v>
      </c>
      <c r="O5106" t="s">
        <v>476</v>
      </c>
      <c r="P5106" t="s">
        <v>476</v>
      </c>
    </row>
    <row r="5107" spans="1:16">
      <c r="A5107" s="484" t="s">
        <v>86861</v>
      </c>
      <c r="B5107" s="485" t="s">
        <v>86860</v>
      </c>
      <c r="C5107" t="s">
        <v>86859</v>
      </c>
      <c r="D5107" t="s">
        <v>86859</v>
      </c>
      <c r="E5107" t="str">
        <f t="shared" si="79"/>
        <v>498154 - DISTECH CONTROLS</v>
      </c>
      <c r="F5107" t="s">
        <v>61202</v>
      </c>
      <c r="G5107" t="s">
        <v>86858</v>
      </c>
      <c r="I5107" t="s">
        <v>40858</v>
      </c>
      <c r="J5107" t="s">
        <v>86857</v>
      </c>
      <c r="K5107" t="s">
        <v>208</v>
      </c>
      <c r="L5107" t="s">
        <v>86856</v>
      </c>
      <c r="N5107" t="s">
        <v>208</v>
      </c>
      <c r="O5107" t="s">
        <v>476</v>
      </c>
      <c r="P5107" t="s">
        <v>476</v>
      </c>
    </row>
    <row r="5108" spans="1:16">
      <c r="A5108" s="484" t="s">
        <v>46976</v>
      </c>
      <c r="B5108" s="485" t="s">
        <v>46975</v>
      </c>
      <c r="C5108" t="s">
        <v>46974</v>
      </c>
      <c r="D5108" t="s">
        <v>46973</v>
      </c>
      <c r="E5108" t="str">
        <f t="shared" si="79"/>
        <v>222781 - ASSOCIATION LA MAISON</v>
      </c>
      <c r="F5108" t="s">
        <v>3699</v>
      </c>
      <c r="G5108" t="s">
        <v>46972</v>
      </c>
      <c r="H5108" t="s">
        <v>46971</v>
      </c>
      <c r="I5108" t="s">
        <v>8665</v>
      </c>
      <c r="J5108" t="s">
        <v>46970</v>
      </c>
      <c r="K5108" t="s">
        <v>208</v>
      </c>
      <c r="L5108" t="s">
        <v>46969</v>
      </c>
      <c r="N5108" t="s">
        <v>208</v>
      </c>
      <c r="O5108" t="s">
        <v>476</v>
      </c>
      <c r="P5108" t="s">
        <v>476</v>
      </c>
    </row>
    <row r="5109" spans="1:16">
      <c r="A5109" s="484" t="s">
        <v>120808</v>
      </c>
      <c r="B5109" s="485" t="s">
        <v>120807</v>
      </c>
      <c r="C5109" t="s">
        <v>120806</v>
      </c>
      <c r="D5109" t="s">
        <v>120806</v>
      </c>
      <c r="E5109" t="str">
        <f t="shared" si="79"/>
        <v>209831 - ASSOCIATION LA JOIE DE PARLER</v>
      </c>
      <c r="F5109" t="s">
        <v>8350</v>
      </c>
      <c r="H5109" t="s">
        <v>29650</v>
      </c>
      <c r="I5109" t="s">
        <v>11839</v>
      </c>
      <c r="K5109" t="s">
        <v>208</v>
      </c>
      <c r="L5109" t="s">
        <v>120805</v>
      </c>
      <c r="N5109" t="s">
        <v>208</v>
      </c>
      <c r="O5109" t="s">
        <v>476</v>
      </c>
      <c r="P5109" t="s">
        <v>476</v>
      </c>
    </row>
    <row r="5110" spans="1:16">
      <c r="A5110" s="484" t="s">
        <v>112517</v>
      </c>
      <c r="B5110" s="485" t="s">
        <v>112516</v>
      </c>
      <c r="C5110" t="s">
        <v>112515</v>
      </c>
      <c r="D5110" t="s">
        <v>112515</v>
      </c>
      <c r="E5110" t="str">
        <f t="shared" si="79"/>
        <v>174786 - BOUQUEREL SYLVAINE</v>
      </c>
      <c r="F5110" t="s">
        <v>3965</v>
      </c>
      <c r="G5110" t="s">
        <v>112514</v>
      </c>
      <c r="I5110" t="s">
        <v>626</v>
      </c>
      <c r="K5110" t="s">
        <v>208</v>
      </c>
      <c r="L5110" t="s">
        <v>112513</v>
      </c>
      <c r="N5110" t="s">
        <v>208</v>
      </c>
      <c r="O5110" t="s">
        <v>476</v>
      </c>
      <c r="P5110" t="s">
        <v>476</v>
      </c>
    </row>
    <row r="5111" spans="1:16">
      <c r="A5111" s="484" t="s">
        <v>24803</v>
      </c>
      <c r="B5111" s="485" t="s">
        <v>24802</v>
      </c>
      <c r="C5111" t="s">
        <v>24801</v>
      </c>
      <c r="D5111" t="s">
        <v>24800</v>
      </c>
      <c r="E5111" t="str">
        <f t="shared" si="79"/>
        <v>137080 - PAIDOS</v>
      </c>
      <c r="F5111" t="s">
        <v>7547</v>
      </c>
      <c r="G5111" t="s">
        <v>24799</v>
      </c>
      <c r="I5111" t="s">
        <v>579</v>
      </c>
      <c r="K5111" t="s">
        <v>208</v>
      </c>
      <c r="L5111" t="s">
        <v>24798</v>
      </c>
      <c r="N5111" t="s">
        <v>208</v>
      </c>
      <c r="O5111" t="s">
        <v>476</v>
      </c>
      <c r="P5111" t="s">
        <v>476</v>
      </c>
    </row>
    <row r="5112" spans="1:16">
      <c r="A5112" s="484" t="s">
        <v>95204</v>
      </c>
      <c r="B5112" s="485" t="s">
        <v>95203</v>
      </c>
      <c r="C5112" t="s">
        <v>95202</v>
      </c>
      <c r="D5112" t="s">
        <v>95202</v>
      </c>
      <c r="E5112" t="str">
        <f t="shared" si="79"/>
        <v>501682 - CO AGIR</v>
      </c>
      <c r="F5112" t="s">
        <v>7596</v>
      </c>
      <c r="G5112" t="s">
        <v>95201</v>
      </c>
      <c r="I5112" t="s">
        <v>1501</v>
      </c>
      <c r="J5112" t="s">
        <v>95200</v>
      </c>
      <c r="K5112" t="s">
        <v>208</v>
      </c>
      <c r="L5112" t="s">
        <v>95199</v>
      </c>
      <c r="N5112" t="s">
        <v>208</v>
      </c>
      <c r="O5112" t="s">
        <v>476</v>
      </c>
      <c r="P5112" t="s">
        <v>476</v>
      </c>
    </row>
    <row r="5113" spans="1:16">
      <c r="A5113" s="484" t="s">
        <v>107037</v>
      </c>
      <c r="B5113" s="485" t="s">
        <v>98261</v>
      </c>
      <c r="C5113" t="s">
        <v>107036</v>
      </c>
      <c r="D5113" t="s">
        <v>98260</v>
      </c>
      <c r="E5113" t="str">
        <f t="shared" si="79"/>
        <v>154519 - CFP MALUS</v>
      </c>
      <c r="F5113" t="s">
        <v>20208</v>
      </c>
      <c r="G5113" t="s">
        <v>107035</v>
      </c>
      <c r="I5113" t="s">
        <v>4220</v>
      </c>
      <c r="J5113" t="s">
        <v>107034</v>
      </c>
      <c r="K5113" t="s">
        <v>208</v>
      </c>
      <c r="L5113" t="s">
        <v>107033</v>
      </c>
      <c r="N5113" t="s">
        <v>208</v>
      </c>
      <c r="O5113" t="s">
        <v>476</v>
      </c>
      <c r="P5113" t="s">
        <v>476</v>
      </c>
    </row>
    <row r="5114" spans="1:16">
      <c r="A5114" s="484" t="s">
        <v>98262</v>
      </c>
      <c r="B5114" s="485" t="s">
        <v>98261</v>
      </c>
      <c r="C5114" t="s">
        <v>98260</v>
      </c>
      <c r="D5114" t="s">
        <v>98259</v>
      </c>
      <c r="E5114" t="str">
        <f t="shared" si="79"/>
        <v>574600 - MALUS AUTO ECOLE DEOLS</v>
      </c>
      <c r="F5114" t="s">
        <v>2572</v>
      </c>
      <c r="G5114" t="s">
        <v>98258</v>
      </c>
      <c r="I5114" t="s">
        <v>98257</v>
      </c>
      <c r="J5114" t="s">
        <v>98256</v>
      </c>
      <c r="K5114" t="s">
        <v>208</v>
      </c>
      <c r="L5114" t="s">
        <v>98255</v>
      </c>
      <c r="N5114" t="s">
        <v>208</v>
      </c>
      <c r="O5114" t="s">
        <v>476</v>
      </c>
      <c r="P5114" t="s">
        <v>476</v>
      </c>
    </row>
    <row r="5115" spans="1:16">
      <c r="A5115" s="484" t="s">
        <v>62859</v>
      </c>
      <c r="B5115" s="485" t="s">
        <v>62858</v>
      </c>
      <c r="C5115" t="s">
        <v>62857</v>
      </c>
      <c r="D5115" t="s">
        <v>62857</v>
      </c>
      <c r="E5115" t="str">
        <f t="shared" si="79"/>
        <v>538735 - GUILLOUX AUTO ECOLE</v>
      </c>
      <c r="F5115" t="s">
        <v>62856</v>
      </c>
      <c r="G5115" t="s">
        <v>62855</v>
      </c>
      <c r="I5115" t="s">
        <v>62854</v>
      </c>
      <c r="J5115" t="s">
        <v>62853</v>
      </c>
      <c r="K5115" t="s">
        <v>208</v>
      </c>
      <c r="L5115" t="s">
        <v>62852</v>
      </c>
      <c r="N5115" t="s">
        <v>208</v>
      </c>
      <c r="O5115" t="s">
        <v>476</v>
      </c>
      <c r="P5115" t="s">
        <v>476</v>
      </c>
    </row>
    <row r="5116" spans="1:16">
      <c r="A5116" s="484" t="s">
        <v>93673</v>
      </c>
      <c r="C5116" t="s">
        <v>93672</v>
      </c>
      <c r="D5116" t="s">
        <v>93671</v>
      </c>
      <c r="E5116" t="str">
        <f t="shared" si="79"/>
        <v>514974 - COFRAC</v>
      </c>
      <c r="F5116" t="s">
        <v>30894</v>
      </c>
      <c r="G5116" t="s">
        <v>93670</v>
      </c>
      <c r="I5116" t="s">
        <v>626</v>
      </c>
      <c r="J5116" t="s">
        <v>93669</v>
      </c>
      <c r="K5116" t="s">
        <v>93668</v>
      </c>
      <c r="L5116" t="s">
        <v>93667</v>
      </c>
      <c r="N5116" t="s">
        <v>208</v>
      </c>
      <c r="O5116" t="s">
        <v>476</v>
      </c>
      <c r="P5116" t="s">
        <v>476</v>
      </c>
    </row>
    <row r="5117" spans="1:16">
      <c r="A5117" s="484" t="s">
        <v>26532</v>
      </c>
      <c r="B5117" s="485" t="s">
        <v>26531</v>
      </c>
      <c r="C5117" t="s">
        <v>26530</v>
      </c>
      <c r="D5117" t="s">
        <v>26530</v>
      </c>
      <c r="E5117" t="str">
        <f t="shared" si="79"/>
        <v>338503 - PREPA SPORTS</v>
      </c>
      <c r="F5117" t="s">
        <v>660</v>
      </c>
      <c r="G5117" t="s">
        <v>26525</v>
      </c>
      <c r="I5117" t="s">
        <v>596</v>
      </c>
      <c r="J5117" t="s">
        <v>26524</v>
      </c>
      <c r="K5117" t="s">
        <v>208</v>
      </c>
      <c r="L5117" t="s">
        <v>26529</v>
      </c>
      <c r="N5117" t="s">
        <v>208</v>
      </c>
      <c r="O5117" t="s">
        <v>476</v>
      </c>
      <c r="P5117" t="s">
        <v>476</v>
      </c>
    </row>
    <row r="5118" spans="1:16">
      <c r="A5118" s="484" t="s">
        <v>14090</v>
      </c>
      <c r="B5118" s="485" t="s">
        <v>14089</v>
      </c>
      <c r="C5118" t="s">
        <v>14088</v>
      </c>
      <c r="D5118" t="s">
        <v>14087</v>
      </c>
      <c r="E5118" t="str">
        <f t="shared" si="79"/>
        <v>662835 - SOLIDARITE FEMMES 67 STRASBOURG</v>
      </c>
      <c r="F5118" t="s">
        <v>14086</v>
      </c>
      <c r="G5118" t="s">
        <v>14085</v>
      </c>
      <c r="I5118" t="s">
        <v>579</v>
      </c>
      <c r="J5118" t="s">
        <v>14084</v>
      </c>
      <c r="K5118" t="s">
        <v>208</v>
      </c>
      <c r="L5118" t="s">
        <v>14083</v>
      </c>
      <c r="N5118" t="s">
        <v>208</v>
      </c>
      <c r="O5118" t="s">
        <v>476</v>
      </c>
      <c r="P5118" t="s">
        <v>476</v>
      </c>
    </row>
    <row r="5119" spans="1:16">
      <c r="A5119" s="484" t="s">
        <v>9282</v>
      </c>
      <c r="B5119" s="485" t="s">
        <v>9281</v>
      </c>
      <c r="C5119" t="s">
        <v>9280</v>
      </c>
      <c r="D5119" t="s">
        <v>9280</v>
      </c>
      <c r="E5119" t="str">
        <f t="shared" si="79"/>
        <v>496765 - TOUS EN SCENE</v>
      </c>
      <c r="F5119" t="s">
        <v>2651</v>
      </c>
      <c r="G5119" t="s">
        <v>9279</v>
      </c>
      <c r="I5119" t="s">
        <v>1799</v>
      </c>
      <c r="J5119" t="s">
        <v>9278</v>
      </c>
      <c r="K5119" t="s">
        <v>208</v>
      </c>
      <c r="L5119" t="s">
        <v>9277</v>
      </c>
      <c r="N5119" t="s">
        <v>208</v>
      </c>
      <c r="O5119" t="s">
        <v>476</v>
      </c>
      <c r="P5119" t="s">
        <v>476</v>
      </c>
    </row>
    <row r="5120" spans="1:16">
      <c r="A5120" s="484" t="s">
        <v>109919</v>
      </c>
      <c r="B5120" s="485" t="s">
        <v>109918</v>
      </c>
      <c r="C5120" t="s">
        <v>109917</v>
      </c>
      <c r="D5120" t="s">
        <v>109917</v>
      </c>
      <c r="E5120" t="str">
        <f t="shared" si="79"/>
        <v>333670 - CARNET PSY</v>
      </c>
      <c r="F5120" t="s">
        <v>2163</v>
      </c>
      <c r="G5120" t="s">
        <v>109916</v>
      </c>
      <c r="I5120" t="s">
        <v>626</v>
      </c>
      <c r="J5120" t="s">
        <v>109915</v>
      </c>
      <c r="K5120" t="s">
        <v>208</v>
      </c>
      <c r="L5120" t="s">
        <v>109914</v>
      </c>
      <c r="N5120" t="s">
        <v>208</v>
      </c>
      <c r="O5120" t="s">
        <v>476</v>
      </c>
      <c r="P5120" t="s">
        <v>476</v>
      </c>
    </row>
    <row r="5121" spans="1:16">
      <c r="A5121" s="484" t="s">
        <v>48443</v>
      </c>
      <c r="B5121" s="485" t="s">
        <v>48442</v>
      </c>
      <c r="C5121" t="s">
        <v>48441</v>
      </c>
      <c r="D5121" t="s">
        <v>48440</v>
      </c>
      <c r="E5121" t="str">
        <f t="shared" si="79"/>
        <v>483825 - KARL RAOULT  CER AUTO ECOLE ELBEUF</v>
      </c>
      <c r="F5121" t="s">
        <v>1528</v>
      </c>
      <c r="G5121" t="s">
        <v>48439</v>
      </c>
      <c r="I5121" t="s">
        <v>27220</v>
      </c>
      <c r="J5121" t="s">
        <v>48438</v>
      </c>
      <c r="K5121" t="s">
        <v>208</v>
      </c>
      <c r="L5121" t="s">
        <v>48437</v>
      </c>
      <c r="N5121" t="s">
        <v>208</v>
      </c>
      <c r="O5121" t="s">
        <v>476</v>
      </c>
      <c r="P5121" t="s">
        <v>476</v>
      </c>
    </row>
    <row r="5122" spans="1:16">
      <c r="A5122" s="484" t="s">
        <v>66028</v>
      </c>
      <c r="B5122" s="485" t="s">
        <v>66027</v>
      </c>
      <c r="C5122" t="s">
        <v>66026</v>
      </c>
      <c r="D5122" t="s">
        <v>66025</v>
      </c>
      <c r="E5122" t="str">
        <f t="shared" ref="E5122:E5185" si="80">_xlfn.CONCAT(L5122," - ",D5122)</f>
        <v>585956 - GOIRAND PIERRE CONSEIL</v>
      </c>
      <c r="F5122" t="s">
        <v>11920</v>
      </c>
      <c r="G5122" t="s">
        <v>66024</v>
      </c>
      <c r="I5122" t="s">
        <v>7159</v>
      </c>
      <c r="J5122" t="s">
        <v>66023</v>
      </c>
      <c r="K5122" t="s">
        <v>208</v>
      </c>
      <c r="L5122" t="s">
        <v>66022</v>
      </c>
      <c r="N5122" t="s">
        <v>208</v>
      </c>
      <c r="O5122" t="s">
        <v>476</v>
      </c>
      <c r="P5122" t="s">
        <v>476</v>
      </c>
    </row>
    <row r="5123" spans="1:16">
      <c r="A5123" s="484" t="s">
        <v>68004</v>
      </c>
      <c r="B5123" s="485" t="s">
        <v>68003</v>
      </c>
      <c r="C5123" t="s">
        <v>68002</v>
      </c>
      <c r="D5123" t="s">
        <v>68001</v>
      </c>
      <c r="E5123" t="str">
        <f t="shared" si="80"/>
        <v>499894 - GABDARMOR</v>
      </c>
      <c r="F5123" t="s">
        <v>922</v>
      </c>
      <c r="G5123" t="s">
        <v>68000</v>
      </c>
      <c r="I5123" t="s">
        <v>12846</v>
      </c>
      <c r="J5123" t="s">
        <v>67999</v>
      </c>
      <c r="K5123" t="s">
        <v>208</v>
      </c>
      <c r="L5123" t="s">
        <v>67998</v>
      </c>
      <c r="N5123" t="s">
        <v>208</v>
      </c>
      <c r="O5123" t="s">
        <v>476</v>
      </c>
      <c r="P5123" t="s">
        <v>476</v>
      </c>
    </row>
    <row r="5124" spans="1:16">
      <c r="A5124" s="484" t="s">
        <v>113664</v>
      </c>
      <c r="B5124" s="485" t="s">
        <v>113663</v>
      </c>
      <c r="C5124" t="s">
        <v>113662</v>
      </c>
      <c r="D5124" t="s">
        <v>113662</v>
      </c>
      <c r="E5124" t="str">
        <f t="shared" si="80"/>
        <v>209211 - BHYOQUAL SERVICE</v>
      </c>
      <c r="F5124" t="s">
        <v>4111</v>
      </c>
      <c r="G5124" t="s">
        <v>113661</v>
      </c>
      <c r="H5124" t="s">
        <v>113660</v>
      </c>
      <c r="I5124" t="s">
        <v>8597</v>
      </c>
      <c r="J5124" t="s">
        <v>113659</v>
      </c>
      <c r="K5124" t="s">
        <v>208</v>
      </c>
      <c r="L5124" t="s">
        <v>113658</v>
      </c>
      <c r="N5124" t="s">
        <v>208</v>
      </c>
      <c r="O5124" t="s">
        <v>476</v>
      </c>
      <c r="P5124" t="s">
        <v>476</v>
      </c>
    </row>
    <row r="5125" spans="1:16">
      <c r="A5125" s="484" t="s">
        <v>136179</v>
      </c>
      <c r="B5125" s="485" t="s">
        <v>136178</v>
      </c>
      <c r="C5125" t="s">
        <v>136177</v>
      </c>
      <c r="D5125" t="s">
        <v>136177</v>
      </c>
      <c r="E5125" t="str">
        <f t="shared" si="80"/>
        <v>519947 - ACCEL</v>
      </c>
      <c r="F5125" t="s">
        <v>1328</v>
      </c>
      <c r="G5125" t="s">
        <v>136176</v>
      </c>
      <c r="I5125" t="s">
        <v>23553</v>
      </c>
      <c r="J5125" t="s">
        <v>136175</v>
      </c>
      <c r="K5125" t="s">
        <v>208</v>
      </c>
      <c r="L5125" t="s">
        <v>136174</v>
      </c>
      <c r="N5125" t="s">
        <v>208</v>
      </c>
      <c r="O5125" t="s">
        <v>476</v>
      </c>
      <c r="P5125" t="s">
        <v>476</v>
      </c>
    </row>
    <row r="5126" spans="1:16">
      <c r="A5126" s="484" t="s">
        <v>42644</v>
      </c>
      <c r="B5126" s="485" t="s">
        <v>42643</v>
      </c>
      <c r="C5126" t="s">
        <v>42642</v>
      </c>
      <c r="D5126" t="s">
        <v>42642</v>
      </c>
      <c r="E5126" t="str">
        <f t="shared" si="80"/>
        <v>585051 - LIGUE D'IMPROVISATION DE MARCQ EN BAROEUL</v>
      </c>
      <c r="F5126" t="s">
        <v>1086</v>
      </c>
      <c r="G5126" t="s">
        <v>42641</v>
      </c>
      <c r="I5126" t="s">
        <v>4451</v>
      </c>
      <c r="J5126" t="s">
        <v>42640</v>
      </c>
      <c r="K5126" t="s">
        <v>208</v>
      </c>
      <c r="L5126" t="s">
        <v>42639</v>
      </c>
      <c r="N5126" t="s">
        <v>208</v>
      </c>
      <c r="O5126" t="s">
        <v>476</v>
      </c>
      <c r="P5126" t="s">
        <v>476</v>
      </c>
    </row>
    <row r="5127" spans="1:16">
      <c r="A5127" s="484" t="s">
        <v>106222</v>
      </c>
      <c r="B5127" s="485" t="s">
        <v>106221</v>
      </c>
      <c r="C5127" t="s">
        <v>106220</v>
      </c>
      <c r="D5127" t="s">
        <v>106219</v>
      </c>
      <c r="E5127" t="str">
        <f t="shared" si="80"/>
        <v>59699 - ECF CESR FP 33 MERIGNAC</v>
      </c>
      <c r="F5127" t="s">
        <v>7254</v>
      </c>
      <c r="G5127" t="s">
        <v>106218</v>
      </c>
      <c r="I5127" t="s">
        <v>1466</v>
      </c>
      <c r="J5127" t="s">
        <v>85321</v>
      </c>
      <c r="K5127" t="s">
        <v>208</v>
      </c>
      <c r="L5127" t="s">
        <v>106217</v>
      </c>
      <c r="N5127" t="s">
        <v>208</v>
      </c>
      <c r="O5127" t="s">
        <v>476</v>
      </c>
      <c r="P5127" t="s">
        <v>83615</v>
      </c>
    </row>
    <row r="5128" spans="1:16">
      <c r="A5128" s="484" t="s">
        <v>8417</v>
      </c>
      <c r="B5128" s="485" t="s">
        <v>8416</v>
      </c>
      <c r="C5128" t="s">
        <v>8415</v>
      </c>
      <c r="D5128" t="s">
        <v>8414</v>
      </c>
      <c r="E5128" t="str">
        <f t="shared" si="80"/>
        <v>367254 - UCFE  ST AVOLD</v>
      </c>
      <c r="F5128" t="s">
        <v>1352</v>
      </c>
      <c r="G5128" t="s">
        <v>8413</v>
      </c>
      <c r="I5128" t="s">
        <v>8412</v>
      </c>
      <c r="J5128" t="s">
        <v>8411</v>
      </c>
      <c r="K5128" t="s">
        <v>208</v>
      </c>
      <c r="L5128" t="s">
        <v>8410</v>
      </c>
      <c r="N5128" t="s">
        <v>208</v>
      </c>
      <c r="O5128" t="s">
        <v>476</v>
      </c>
      <c r="P5128" t="s">
        <v>476</v>
      </c>
    </row>
    <row r="5129" spans="1:16">
      <c r="A5129" s="484" t="s">
        <v>121432</v>
      </c>
      <c r="B5129" s="485" t="s">
        <v>121431</v>
      </c>
      <c r="C5129" t="s">
        <v>121430</v>
      </c>
      <c r="D5129" t="s">
        <v>121429</v>
      </c>
      <c r="E5129" t="str">
        <f t="shared" si="80"/>
        <v>16792 - AFPPE</v>
      </c>
      <c r="F5129" t="s">
        <v>1729</v>
      </c>
      <c r="G5129" t="s">
        <v>121428</v>
      </c>
      <c r="I5129" t="s">
        <v>4760</v>
      </c>
      <c r="J5129" t="s">
        <v>121427</v>
      </c>
      <c r="K5129" t="s">
        <v>121426</v>
      </c>
      <c r="L5129" t="s">
        <v>121425</v>
      </c>
      <c r="N5129" t="s">
        <v>208</v>
      </c>
      <c r="O5129" t="s">
        <v>476</v>
      </c>
      <c r="P5129" t="s">
        <v>476</v>
      </c>
    </row>
    <row r="5130" spans="1:16">
      <c r="A5130" s="484" t="s">
        <v>88989</v>
      </c>
      <c r="B5130" s="485" t="s">
        <v>88988</v>
      </c>
      <c r="C5130" t="s">
        <v>88987</v>
      </c>
      <c r="D5130" t="s">
        <v>88986</v>
      </c>
      <c r="E5130" t="str">
        <f t="shared" si="80"/>
        <v>610318 - DAVID LAURENT</v>
      </c>
      <c r="F5130" t="s">
        <v>88985</v>
      </c>
      <c r="G5130" t="s">
        <v>88984</v>
      </c>
      <c r="I5130" t="s">
        <v>802</v>
      </c>
      <c r="J5130" t="s">
        <v>88983</v>
      </c>
      <c r="K5130" t="s">
        <v>208</v>
      </c>
      <c r="L5130" t="s">
        <v>88982</v>
      </c>
      <c r="N5130" t="s">
        <v>208</v>
      </c>
      <c r="O5130" t="s">
        <v>476</v>
      </c>
      <c r="P5130" t="s">
        <v>476</v>
      </c>
    </row>
    <row r="5131" spans="1:16">
      <c r="A5131" s="484" t="s">
        <v>125721</v>
      </c>
      <c r="B5131" s="485" t="s">
        <v>125720</v>
      </c>
      <c r="C5131" t="s">
        <v>125719</v>
      </c>
      <c r="D5131" t="s">
        <v>125718</v>
      </c>
      <c r="E5131" t="str">
        <f t="shared" si="80"/>
        <v>650948 - SUPII MECAVENIR</v>
      </c>
      <c r="F5131" t="s">
        <v>1917</v>
      </c>
      <c r="G5131" t="s">
        <v>125717</v>
      </c>
      <c r="I5131" t="s">
        <v>1042</v>
      </c>
      <c r="J5131" t="s">
        <v>125716</v>
      </c>
      <c r="K5131" t="s">
        <v>208</v>
      </c>
      <c r="L5131" t="s">
        <v>125715</v>
      </c>
      <c r="N5131" t="s">
        <v>207</v>
      </c>
      <c r="O5131" t="s">
        <v>476</v>
      </c>
      <c r="P5131" t="s">
        <v>476</v>
      </c>
    </row>
    <row r="5132" spans="1:16">
      <c r="A5132" s="484" t="s">
        <v>24657</v>
      </c>
      <c r="B5132" s="485" t="s">
        <v>24656</v>
      </c>
      <c r="C5132" t="s">
        <v>24655</v>
      </c>
      <c r="D5132" t="s">
        <v>24655</v>
      </c>
      <c r="E5132" t="str">
        <f t="shared" si="80"/>
        <v>343810 - PYTHAGORE FD</v>
      </c>
      <c r="F5132" t="s">
        <v>11920</v>
      </c>
      <c r="G5132" t="s">
        <v>24654</v>
      </c>
      <c r="I5132" t="s">
        <v>1207</v>
      </c>
      <c r="J5132" t="s">
        <v>24653</v>
      </c>
      <c r="K5132" t="s">
        <v>208</v>
      </c>
      <c r="L5132" t="s">
        <v>24652</v>
      </c>
      <c r="N5132" t="s">
        <v>208</v>
      </c>
      <c r="O5132" t="s">
        <v>476</v>
      </c>
      <c r="P5132" t="s">
        <v>476</v>
      </c>
    </row>
    <row r="5133" spans="1:16">
      <c r="A5133" s="484" t="s">
        <v>4626</v>
      </c>
      <c r="B5133" s="485" t="s">
        <v>4625</v>
      </c>
      <c r="C5133" t="s">
        <v>4624</v>
      </c>
      <c r="D5133" t="s">
        <v>4624</v>
      </c>
      <c r="E5133" t="str">
        <f t="shared" si="80"/>
        <v>299110 - VAL DE SEVRE FORMATION CFP DES MFR</v>
      </c>
      <c r="F5133" t="s">
        <v>4623</v>
      </c>
      <c r="G5133" t="s">
        <v>4622</v>
      </c>
      <c r="I5133" t="s">
        <v>4621</v>
      </c>
      <c r="J5133" t="s">
        <v>4620</v>
      </c>
      <c r="K5133" t="s">
        <v>208</v>
      </c>
      <c r="L5133" t="s">
        <v>4619</v>
      </c>
      <c r="N5133" t="s">
        <v>208</v>
      </c>
      <c r="O5133" t="s">
        <v>476</v>
      </c>
      <c r="P5133" t="s">
        <v>476</v>
      </c>
    </row>
    <row r="5134" spans="1:16">
      <c r="A5134" s="484" t="s">
        <v>70419</v>
      </c>
      <c r="B5134" s="485" t="s">
        <v>70418</v>
      </c>
      <c r="C5134" t="s">
        <v>70417</v>
      </c>
      <c r="D5134" t="s">
        <v>70417</v>
      </c>
      <c r="E5134" t="str">
        <f t="shared" si="80"/>
        <v>596681 - FORMATEX</v>
      </c>
      <c r="F5134" t="s">
        <v>7254</v>
      </c>
      <c r="G5134" t="s">
        <v>70416</v>
      </c>
      <c r="I5134" t="s">
        <v>626</v>
      </c>
      <c r="J5134" t="s">
        <v>70415</v>
      </c>
      <c r="K5134" t="s">
        <v>208</v>
      </c>
      <c r="L5134" t="s">
        <v>70414</v>
      </c>
      <c r="N5134" t="s">
        <v>208</v>
      </c>
      <c r="O5134" t="s">
        <v>476</v>
      </c>
      <c r="P5134" t="s">
        <v>476</v>
      </c>
    </row>
    <row r="5135" spans="1:16">
      <c r="A5135" s="484" t="s">
        <v>37856</v>
      </c>
      <c r="B5135" s="485" t="s">
        <v>37855</v>
      </c>
      <c r="C5135" t="s">
        <v>37854</v>
      </c>
      <c r="D5135" t="s">
        <v>37854</v>
      </c>
      <c r="E5135" t="str">
        <f t="shared" si="80"/>
        <v>614786 - MATHIEUX VALERIE - GRAINES DE SOLUTIONS</v>
      </c>
      <c r="F5135" t="s">
        <v>37853</v>
      </c>
      <c r="G5135" t="s">
        <v>37852</v>
      </c>
      <c r="I5135" t="s">
        <v>37851</v>
      </c>
      <c r="K5135" t="s">
        <v>208</v>
      </c>
      <c r="L5135" t="s">
        <v>37850</v>
      </c>
      <c r="N5135" t="s">
        <v>208</v>
      </c>
      <c r="O5135" t="s">
        <v>476</v>
      </c>
      <c r="P5135" t="s">
        <v>476</v>
      </c>
    </row>
    <row r="5136" spans="1:16">
      <c r="A5136" s="484" t="s">
        <v>29680</v>
      </c>
      <c r="B5136" s="485" t="s">
        <v>29679</v>
      </c>
      <c r="C5136" t="s">
        <v>29678</v>
      </c>
      <c r="D5136" t="s">
        <v>29677</v>
      </c>
      <c r="E5136" t="str">
        <f t="shared" si="80"/>
        <v>447031 - PISTE</v>
      </c>
      <c r="F5136" t="s">
        <v>25488</v>
      </c>
      <c r="G5136" t="s">
        <v>29676</v>
      </c>
      <c r="I5136" t="s">
        <v>29675</v>
      </c>
      <c r="K5136" t="s">
        <v>208</v>
      </c>
      <c r="L5136" t="s">
        <v>29674</v>
      </c>
      <c r="N5136" t="s">
        <v>208</v>
      </c>
      <c r="O5136" t="s">
        <v>476</v>
      </c>
      <c r="P5136" t="s">
        <v>476</v>
      </c>
    </row>
    <row r="5137" spans="1:16">
      <c r="A5137" s="484" t="s">
        <v>15369</v>
      </c>
      <c r="B5137" s="485" t="s">
        <v>15368</v>
      </c>
      <c r="C5137" t="s">
        <v>15367</v>
      </c>
      <c r="D5137" t="s">
        <v>15366</v>
      </c>
      <c r="E5137" t="str">
        <f t="shared" si="80"/>
        <v>457371 - SFPIOVL</v>
      </c>
      <c r="F5137" t="s">
        <v>8350</v>
      </c>
      <c r="G5137" t="s">
        <v>15365</v>
      </c>
      <c r="I5137" t="s">
        <v>1837</v>
      </c>
      <c r="J5137" t="s">
        <v>15121</v>
      </c>
      <c r="K5137" t="s">
        <v>15364</v>
      </c>
      <c r="L5137" t="s">
        <v>15363</v>
      </c>
      <c r="N5137" t="s">
        <v>208</v>
      </c>
      <c r="O5137" t="s">
        <v>476</v>
      </c>
      <c r="P5137" t="s">
        <v>476</v>
      </c>
    </row>
    <row r="5138" spans="1:16">
      <c r="A5138" s="484" t="s">
        <v>89807</v>
      </c>
      <c r="B5138" s="485" t="s">
        <v>89806</v>
      </c>
      <c r="C5138" t="s">
        <v>89805</v>
      </c>
      <c r="D5138" t="s">
        <v>89804</v>
      </c>
      <c r="E5138" t="str">
        <f t="shared" si="80"/>
        <v>477126 - CIBC RHONE 069</v>
      </c>
      <c r="F5138" t="s">
        <v>1848</v>
      </c>
      <c r="G5138" t="s">
        <v>89803</v>
      </c>
      <c r="I5138" t="s">
        <v>3431</v>
      </c>
      <c r="J5138" t="s">
        <v>89802</v>
      </c>
      <c r="K5138" t="s">
        <v>208</v>
      </c>
      <c r="L5138" t="s">
        <v>89801</v>
      </c>
      <c r="N5138" t="s">
        <v>208</v>
      </c>
      <c r="O5138" t="s">
        <v>476</v>
      </c>
      <c r="P5138" t="s">
        <v>476</v>
      </c>
    </row>
    <row r="5139" spans="1:16">
      <c r="A5139" s="484" t="s">
        <v>122367</v>
      </c>
      <c r="B5139" s="485" t="s">
        <v>122366</v>
      </c>
      <c r="C5139" t="s">
        <v>122365</v>
      </c>
      <c r="D5139" t="s">
        <v>122365</v>
      </c>
      <c r="E5139" t="str">
        <f t="shared" si="80"/>
        <v>540948 - ASSOCIATION DES SECOURISTES FRANCAIS CROIX BLANCHE DU HAVRE</v>
      </c>
      <c r="F5139" t="s">
        <v>2572</v>
      </c>
      <c r="G5139" t="s">
        <v>122364</v>
      </c>
      <c r="I5139" t="s">
        <v>3229</v>
      </c>
      <c r="K5139" t="s">
        <v>208</v>
      </c>
      <c r="L5139" t="s">
        <v>122363</v>
      </c>
      <c r="N5139" t="s">
        <v>208</v>
      </c>
      <c r="O5139" t="s">
        <v>476</v>
      </c>
      <c r="P5139" t="s">
        <v>476</v>
      </c>
    </row>
    <row r="5140" spans="1:16">
      <c r="A5140" s="484" t="s">
        <v>133635</v>
      </c>
      <c r="B5140" s="485" t="s">
        <v>133634</v>
      </c>
      <c r="C5140" t="s">
        <v>133633</v>
      </c>
      <c r="D5140" t="s">
        <v>133632</v>
      </c>
      <c r="E5140" t="str">
        <f t="shared" si="80"/>
        <v>489244 - AFOCAL PAYS DE LA LOIRE ANGERS</v>
      </c>
      <c r="F5140" t="s">
        <v>49955</v>
      </c>
      <c r="G5140" t="s">
        <v>133631</v>
      </c>
      <c r="I5140" t="s">
        <v>1647</v>
      </c>
      <c r="J5140" t="s">
        <v>133630</v>
      </c>
      <c r="K5140" t="s">
        <v>208</v>
      </c>
      <c r="L5140" t="s">
        <v>133629</v>
      </c>
      <c r="N5140" t="s">
        <v>208</v>
      </c>
      <c r="O5140" t="s">
        <v>476</v>
      </c>
      <c r="P5140" t="s">
        <v>476</v>
      </c>
    </row>
    <row r="5141" spans="1:16">
      <c r="A5141" s="484" t="s">
        <v>26290</v>
      </c>
      <c r="B5141" s="485" t="s">
        <v>26289</v>
      </c>
      <c r="C5141" t="s">
        <v>26288</v>
      </c>
      <c r="D5141" t="s">
        <v>26287</v>
      </c>
      <c r="E5141" t="str">
        <f t="shared" si="80"/>
        <v>172741 - PREVENTION SECURITE EUGENE CHATENOIS</v>
      </c>
      <c r="F5141" t="s">
        <v>7547</v>
      </c>
      <c r="G5141" t="s">
        <v>26286</v>
      </c>
      <c r="H5141" t="s">
        <v>26285</v>
      </c>
      <c r="I5141" t="s">
        <v>26284</v>
      </c>
      <c r="K5141" t="s">
        <v>208</v>
      </c>
      <c r="L5141" t="s">
        <v>26283</v>
      </c>
      <c r="N5141" t="s">
        <v>208</v>
      </c>
      <c r="O5141" t="s">
        <v>476</v>
      </c>
      <c r="P5141" t="s">
        <v>476</v>
      </c>
    </row>
    <row r="5142" spans="1:16">
      <c r="A5142" s="484" t="s">
        <v>131569</v>
      </c>
      <c r="B5142" s="485" t="s">
        <v>131568</v>
      </c>
      <c r="C5142" t="s">
        <v>131567</v>
      </c>
      <c r="D5142" t="s">
        <v>131566</v>
      </c>
      <c r="E5142" t="str">
        <f t="shared" si="80"/>
        <v>470260 - CIBC AGIRE - CIBC 82</v>
      </c>
      <c r="F5142" t="s">
        <v>61620</v>
      </c>
      <c r="G5142" t="s">
        <v>131565</v>
      </c>
      <c r="H5142" t="s">
        <v>131564</v>
      </c>
      <c r="I5142" t="s">
        <v>1285</v>
      </c>
      <c r="J5142" t="s">
        <v>131563</v>
      </c>
      <c r="K5142" t="s">
        <v>208</v>
      </c>
      <c r="L5142" t="s">
        <v>131562</v>
      </c>
      <c r="N5142" t="s">
        <v>208</v>
      </c>
      <c r="O5142" t="s">
        <v>476</v>
      </c>
      <c r="P5142" t="s">
        <v>476</v>
      </c>
    </row>
    <row r="5143" spans="1:16">
      <c r="A5143" s="484" t="s">
        <v>131254</v>
      </c>
      <c r="B5143" s="485" t="s">
        <v>131253</v>
      </c>
      <c r="C5143" t="s">
        <v>131252</v>
      </c>
      <c r="D5143" t="s">
        <v>131251</v>
      </c>
      <c r="E5143" t="str">
        <f t="shared" si="80"/>
        <v>479093 - AIGA LYON</v>
      </c>
      <c r="F5143" t="s">
        <v>16324</v>
      </c>
      <c r="G5143" t="s">
        <v>131250</v>
      </c>
      <c r="I5143" t="s">
        <v>2176</v>
      </c>
      <c r="J5143" t="s">
        <v>131249</v>
      </c>
      <c r="K5143" t="s">
        <v>208</v>
      </c>
      <c r="L5143" t="s">
        <v>131248</v>
      </c>
      <c r="N5143" t="s">
        <v>208</v>
      </c>
      <c r="O5143" t="s">
        <v>476</v>
      </c>
      <c r="P5143" t="s">
        <v>476</v>
      </c>
    </row>
    <row r="5144" spans="1:16">
      <c r="A5144" s="484" t="s">
        <v>124230</v>
      </c>
      <c r="B5144" s="485" t="s">
        <v>124229</v>
      </c>
      <c r="C5144" t="s">
        <v>124228</v>
      </c>
      <c r="D5144" t="s">
        <v>124228</v>
      </c>
      <c r="E5144" t="str">
        <f t="shared" si="80"/>
        <v>392807 - ASSOCIATION A L'EAU MNS</v>
      </c>
      <c r="F5144" t="s">
        <v>1568</v>
      </c>
      <c r="G5144" t="s">
        <v>124227</v>
      </c>
      <c r="I5144" t="s">
        <v>10840</v>
      </c>
      <c r="J5144" t="s">
        <v>124226</v>
      </c>
      <c r="K5144" t="s">
        <v>208</v>
      </c>
      <c r="L5144" t="s">
        <v>124225</v>
      </c>
      <c r="N5144" t="s">
        <v>208</v>
      </c>
      <c r="O5144" t="s">
        <v>476</v>
      </c>
      <c r="P5144" t="s">
        <v>476</v>
      </c>
    </row>
    <row r="5145" spans="1:16">
      <c r="A5145" s="484" t="s">
        <v>7781</v>
      </c>
      <c r="B5145" s="485" t="s">
        <v>7780</v>
      </c>
      <c r="C5145" t="s">
        <v>7779</v>
      </c>
      <c r="D5145" t="s">
        <v>7778</v>
      </c>
      <c r="E5145" t="str">
        <f t="shared" si="80"/>
        <v>477370 - UDSPPO</v>
      </c>
      <c r="F5145" t="s">
        <v>2861</v>
      </c>
      <c r="G5145" t="s">
        <v>7777</v>
      </c>
      <c r="H5145" t="s">
        <v>7776</v>
      </c>
      <c r="I5145" t="s">
        <v>1906</v>
      </c>
      <c r="J5145" t="s">
        <v>7775</v>
      </c>
      <c r="K5145" t="s">
        <v>208</v>
      </c>
      <c r="L5145" t="s">
        <v>7774</v>
      </c>
      <c r="N5145" t="s">
        <v>208</v>
      </c>
      <c r="O5145" t="s">
        <v>476</v>
      </c>
      <c r="P5145" t="s">
        <v>7773</v>
      </c>
    </row>
    <row r="5146" spans="1:16">
      <c r="A5146" s="484" t="s">
        <v>127336</v>
      </c>
      <c r="B5146" s="485" t="s">
        <v>127335</v>
      </c>
      <c r="C5146" t="s">
        <v>127334</v>
      </c>
      <c r="D5146" t="s">
        <v>127334</v>
      </c>
      <c r="E5146" t="str">
        <f t="shared" si="80"/>
        <v>479810 - ARC EN CIEL THEATRE</v>
      </c>
      <c r="F5146" t="s">
        <v>7547</v>
      </c>
      <c r="G5146" t="s">
        <v>127333</v>
      </c>
      <c r="I5146" t="s">
        <v>1494</v>
      </c>
      <c r="J5146" t="s">
        <v>127332</v>
      </c>
      <c r="K5146" t="s">
        <v>208</v>
      </c>
      <c r="L5146" t="s">
        <v>127331</v>
      </c>
      <c r="N5146" t="s">
        <v>208</v>
      </c>
      <c r="O5146" t="s">
        <v>476</v>
      </c>
      <c r="P5146" t="s">
        <v>476</v>
      </c>
    </row>
    <row r="5147" spans="1:16">
      <c r="A5147" s="484" t="s">
        <v>7641</v>
      </c>
      <c r="B5147" s="485" t="s">
        <v>7640</v>
      </c>
      <c r="C5147" t="s">
        <v>7639</v>
      </c>
      <c r="D5147" t="s">
        <v>7638</v>
      </c>
      <c r="E5147" t="str">
        <f t="shared" si="80"/>
        <v>317998 - UDSP19</v>
      </c>
      <c r="F5147" t="s">
        <v>1513</v>
      </c>
      <c r="G5147" t="s">
        <v>7637</v>
      </c>
      <c r="I5147" t="s">
        <v>7636</v>
      </c>
      <c r="J5147" t="s">
        <v>7635</v>
      </c>
      <c r="K5147" t="s">
        <v>208</v>
      </c>
      <c r="L5147" t="s">
        <v>7634</v>
      </c>
      <c r="N5147" t="s">
        <v>208</v>
      </c>
      <c r="O5147" t="s">
        <v>476</v>
      </c>
      <c r="P5147" t="s">
        <v>476</v>
      </c>
    </row>
    <row r="5148" spans="1:16">
      <c r="A5148" s="484" t="s">
        <v>93963</v>
      </c>
      <c r="B5148" s="485" t="s">
        <v>93962</v>
      </c>
      <c r="C5148" t="s">
        <v>93961</v>
      </c>
      <c r="D5148" t="s">
        <v>93960</v>
      </c>
      <c r="E5148" t="str">
        <f t="shared" si="80"/>
        <v>554364 - COMEXPOSIUM HEALTHCARE</v>
      </c>
      <c r="F5148" t="s">
        <v>707</v>
      </c>
      <c r="G5148" t="s">
        <v>93959</v>
      </c>
      <c r="I5148" t="s">
        <v>5369</v>
      </c>
      <c r="J5148" t="s">
        <v>93958</v>
      </c>
      <c r="K5148" t="s">
        <v>93957</v>
      </c>
      <c r="L5148" t="s">
        <v>93956</v>
      </c>
      <c r="N5148" t="s">
        <v>208</v>
      </c>
      <c r="O5148" t="s">
        <v>476</v>
      </c>
      <c r="P5148" t="s">
        <v>476</v>
      </c>
    </row>
    <row r="5149" spans="1:16">
      <c r="A5149" s="484" t="s">
        <v>2357</v>
      </c>
      <c r="B5149" s="485" t="s">
        <v>2356</v>
      </c>
      <c r="C5149" t="s">
        <v>2355</v>
      </c>
      <c r="D5149" t="s">
        <v>2354</v>
      </c>
      <c r="E5149" t="str">
        <f t="shared" si="80"/>
        <v>686920 - WILLARD DRANSARD CLAIRE</v>
      </c>
      <c r="F5149" t="s">
        <v>2353</v>
      </c>
      <c r="G5149" t="s">
        <v>2352</v>
      </c>
      <c r="I5149" t="s">
        <v>2351</v>
      </c>
      <c r="J5149" t="s">
        <v>2350</v>
      </c>
      <c r="K5149" t="s">
        <v>208</v>
      </c>
      <c r="L5149" t="s">
        <v>2349</v>
      </c>
      <c r="N5149" t="s">
        <v>208</v>
      </c>
      <c r="O5149" t="s">
        <v>476</v>
      </c>
      <c r="P5149" t="s">
        <v>476</v>
      </c>
    </row>
    <row r="5150" spans="1:16">
      <c r="A5150" s="484" t="s">
        <v>22111</v>
      </c>
      <c r="B5150" s="485" t="s">
        <v>22110</v>
      </c>
      <c r="C5150" t="s">
        <v>22109</v>
      </c>
      <c r="D5150" t="s">
        <v>22108</v>
      </c>
      <c r="E5150" t="str">
        <f t="shared" si="80"/>
        <v>188013 - REAMU</v>
      </c>
      <c r="F5150" t="s">
        <v>22107</v>
      </c>
      <c r="G5150" t="s">
        <v>22106</v>
      </c>
      <c r="H5150" t="s">
        <v>22105</v>
      </c>
      <c r="I5150" t="s">
        <v>603</v>
      </c>
      <c r="K5150" t="s">
        <v>208</v>
      </c>
      <c r="L5150" t="s">
        <v>22104</v>
      </c>
      <c r="N5150" t="s">
        <v>208</v>
      </c>
      <c r="O5150" t="s">
        <v>476</v>
      </c>
      <c r="P5150" t="s">
        <v>476</v>
      </c>
    </row>
    <row r="5151" spans="1:16">
      <c r="A5151" s="484" t="s">
        <v>132732</v>
      </c>
      <c r="B5151" s="485" t="s">
        <v>132731</v>
      </c>
      <c r="C5151" t="s">
        <v>132730</v>
      </c>
      <c r="D5151" t="s">
        <v>132730</v>
      </c>
      <c r="E5151" t="str">
        <f t="shared" si="80"/>
        <v>352550 - AGAPA</v>
      </c>
      <c r="F5151" t="s">
        <v>8902</v>
      </c>
      <c r="G5151" t="s">
        <v>132729</v>
      </c>
      <c r="I5151" t="s">
        <v>1494</v>
      </c>
      <c r="J5151" t="s">
        <v>132728</v>
      </c>
      <c r="K5151" t="s">
        <v>208</v>
      </c>
      <c r="L5151" t="s">
        <v>132727</v>
      </c>
      <c r="N5151" t="s">
        <v>208</v>
      </c>
      <c r="O5151" t="s">
        <v>476</v>
      </c>
      <c r="P5151" t="s">
        <v>476</v>
      </c>
    </row>
    <row r="5152" spans="1:16">
      <c r="A5152" s="484" t="s">
        <v>72954</v>
      </c>
      <c r="B5152" s="485" t="s">
        <v>72953</v>
      </c>
      <c r="C5152" t="s">
        <v>72952</v>
      </c>
      <c r="D5152" t="s">
        <v>72951</v>
      </c>
      <c r="E5152" t="str">
        <f t="shared" si="80"/>
        <v>223086 - FNAAS</v>
      </c>
      <c r="F5152" t="s">
        <v>22573</v>
      </c>
      <c r="G5152" t="s">
        <v>72950</v>
      </c>
      <c r="I5152" t="s">
        <v>7052</v>
      </c>
      <c r="K5152" t="s">
        <v>72949</v>
      </c>
      <c r="L5152" t="s">
        <v>72948</v>
      </c>
      <c r="N5152" t="s">
        <v>208</v>
      </c>
      <c r="O5152" t="s">
        <v>476</v>
      </c>
      <c r="P5152" t="s">
        <v>476</v>
      </c>
    </row>
    <row r="5153" spans="1:16">
      <c r="A5153" s="484" t="s">
        <v>46935</v>
      </c>
      <c r="B5153" s="485" t="s">
        <v>46934</v>
      </c>
      <c r="C5153" t="s">
        <v>46933</v>
      </c>
      <c r="D5153" t="s">
        <v>46932</v>
      </c>
      <c r="E5153" t="str">
        <f t="shared" si="80"/>
        <v>369093 - MAISON DE L'INITIATIVE</v>
      </c>
      <c r="F5153" t="s">
        <v>854</v>
      </c>
      <c r="G5153" t="s">
        <v>42808</v>
      </c>
      <c r="I5153" t="s">
        <v>603</v>
      </c>
      <c r="J5153" t="s">
        <v>46931</v>
      </c>
      <c r="K5153" t="s">
        <v>208</v>
      </c>
      <c r="L5153" t="s">
        <v>46930</v>
      </c>
      <c r="N5153" t="s">
        <v>208</v>
      </c>
      <c r="O5153" t="s">
        <v>476</v>
      </c>
      <c r="P5153" t="s">
        <v>476</v>
      </c>
    </row>
    <row r="5154" spans="1:16">
      <c r="A5154" s="484" t="s">
        <v>3935</v>
      </c>
      <c r="B5154" s="485" t="s">
        <v>3934</v>
      </c>
      <c r="C5154" t="s">
        <v>3933</v>
      </c>
      <c r="D5154" t="s">
        <v>3933</v>
      </c>
      <c r="E5154" t="str">
        <f t="shared" si="80"/>
        <v>477620 - VIA FORMATION SIEGE</v>
      </c>
      <c r="F5154" t="s">
        <v>3932</v>
      </c>
      <c r="G5154" t="s">
        <v>3931</v>
      </c>
      <c r="H5154" t="s">
        <v>3930</v>
      </c>
      <c r="I5154" t="s">
        <v>3929</v>
      </c>
      <c r="J5154" t="s">
        <v>3928</v>
      </c>
      <c r="K5154" t="s">
        <v>208</v>
      </c>
      <c r="L5154" t="s">
        <v>3927</v>
      </c>
      <c r="N5154" t="s">
        <v>208</v>
      </c>
      <c r="O5154" t="s">
        <v>476</v>
      </c>
      <c r="P5154" t="s">
        <v>476</v>
      </c>
    </row>
    <row r="5155" spans="1:16">
      <c r="A5155" s="484" t="s">
        <v>125218</v>
      </c>
      <c r="B5155" s="485" t="s">
        <v>125217</v>
      </c>
      <c r="C5155" t="s">
        <v>125216</v>
      </c>
      <c r="D5155" t="s">
        <v>125215</v>
      </c>
      <c r="E5155" t="str">
        <f t="shared" si="80"/>
        <v>361847 - ANCREAI</v>
      </c>
      <c r="F5155" t="s">
        <v>7547</v>
      </c>
      <c r="G5155" t="s">
        <v>22840</v>
      </c>
      <c r="I5155" t="s">
        <v>3346</v>
      </c>
      <c r="J5155" t="s">
        <v>91129</v>
      </c>
      <c r="K5155" t="s">
        <v>208</v>
      </c>
      <c r="L5155" t="s">
        <v>125214</v>
      </c>
      <c r="N5155" t="s">
        <v>208</v>
      </c>
      <c r="O5155" t="s">
        <v>476</v>
      </c>
      <c r="P5155" t="s">
        <v>476</v>
      </c>
    </row>
    <row r="5156" spans="1:16">
      <c r="A5156" s="484" t="s">
        <v>10869</v>
      </c>
      <c r="B5156" s="485" t="s">
        <v>10868</v>
      </c>
      <c r="C5156" t="s">
        <v>10867</v>
      </c>
      <c r="D5156" t="s">
        <v>10866</v>
      </c>
      <c r="E5156" t="str">
        <f t="shared" si="80"/>
        <v>551028 - TACT</v>
      </c>
      <c r="F5156" t="s">
        <v>10865</v>
      </c>
      <c r="G5156" t="s">
        <v>10864</v>
      </c>
      <c r="I5156" t="s">
        <v>10863</v>
      </c>
      <c r="J5156" t="s">
        <v>10862</v>
      </c>
      <c r="K5156" t="s">
        <v>208</v>
      </c>
      <c r="L5156" t="s">
        <v>10861</v>
      </c>
      <c r="N5156" t="s">
        <v>208</v>
      </c>
      <c r="O5156" t="s">
        <v>476</v>
      </c>
      <c r="P5156" t="s">
        <v>476</v>
      </c>
    </row>
    <row r="5157" spans="1:16">
      <c r="A5157" s="484" t="s">
        <v>93775</v>
      </c>
      <c r="B5157" s="485" t="s">
        <v>93774</v>
      </c>
      <c r="C5157" t="s">
        <v>93773</v>
      </c>
      <c r="D5157" t="s">
        <v>93772</v>
      </c>
      <c r="E5157" t="str">
        <f t="shared" si="80"/>
        <v>492085 - CODES 04 DIGNE LES BAINS</v>
      </c>
      <c r="F5157" t="s">
        <v>13098</v>
      </c>
      <c r="G5157" t="s">
        <v>93771</v>
      </c>
      <c r="I5157" t="s">
        <v>7792</v>
      </c>
      <c r="J5157" t="s">
        <v>93770</v>
      </c>
      <c r="K5157" t="s">
        <v>208</v>
      </c>
      <c r="L5157" t="s">
        <v>93769</v>
      </c>
      <c r="N5157" t="s">
        <v>208</v>
      </c>
      <c r="O5157" t="s">
        <v>476</v>
      </c>
      <c r="P5157" t="s">
        <v>476</v>
      </c>
    </row>
    <row r="5158" spans="1:16">
      <c r="A5158" s="484" t="s">
        <v>46678</v>
      </c>
      <c r="B5158" s="485" t="s">
        <v>46677</v>
      </c>
      <c r="C5158" t="s">
        <v>46676</v>
      </c>
      <c r="D5158" t="s">
        <v>46675</v>
      </c>
      <c r="E5158" t="str">
        <f t="shared" si="80"/>
        <v>318050 - VDE</v>
      </c>
      <c r="F5158" t="s">
        <v>11275</v>
      </c>
      <c r="G5158" t="s">
        <v>46674</v>
      </c>
      <c r="I5158" t="s">
        <v>6948</v>
      </c>
      <c r="J5158" t="s">
        <v>46673</v>
      </c>
      <c r="K5158" t="s">
        <v>208</v>
      </c>
      <c r="L5158" t="s">
        <v>46672</v>
      </c>
      <c r="N5158" t="s">
        <v>208</v>
      </c>
      <c r="O5158" t="s">
        <v>476</v>
      </c>
      <c r="P5158" t="s">
        <v>476</v>
      </c>
    </row>
    <row r="5159" spans="1:16">
      <c r="A5159" s="484" t="s">
        <v>9146</v>
      </c>
      <c r="B5159" s="485" t="s">
        <v>9145</v>
      </c>
      <c r="C5159" t="s">
        <v>9144</v>
      </c>
      <c r="D5159" t="s">
        <v>9144</v>
      </c>
      <c r="E5159" t="str">
        <f t="shared" si="80"/>
        <v>180750 - TRAJECTOIRE FORMATION</v>
      </c>
      <c r="F5159" t="s">
        <v>2651</v>
      </c>
      <c r="G5159" t="s">
        <v>9143</v>
      </c>
      <c r="H5159" t="s">
        <v>9142</v>
      </c>
      <c r="I5159" t="s">
        <v>2757</v>
      </c>
      <c r="J5159" t="s">
        <v>9141</v>
      </c>
      <c r="K5159" t="s">
        <v>208</v>
      </c>
      <c r="L5159" t="s">
        <v>9140</v>
      </c>
      <c r="N5159" t="s">
        <v>208</v>
      </c>
      <c r="O5159" t="s">
        <v>476</v>
      </c>
      <c r="P5159" t="s">
        <v>476</v>
      </c>
    </row>
    <row r="5160" spans="1:16">
      <c r="A5160" s="484" t="s">
        <v>58666</v>
      </c>
      <c r="B5160" s="485" t="s">
        <v>58665</v>
      </c>
      <c r="C5160" t="s">
        <v>58664</v>
      </c>
      <c r="D5160" t="s">
        <v>58663</v>
      </c>
      <c r="E5160" t="str">
        <f t="shared" si="80"/>
        <v>628323 - ILEC NICE</v>
      </c>
      <c r="F5160" t="s">
        <v>28248</v>
      </c>
      <c r="G5160" t="s">
        <v>58662</v>
      </c>
      <c r="I5160" t="s">
        <v>618</v>
      </c>
      <c r="J5160" t="s">
        <v>58661</v>
      </c>
      <c r="K5160" t="s">
        <v>208</v>
      </c>
      <c r="L5160" t="s">
        <v>58660</v>
      </c>
      <c r="N5160" t="s">
        <v>208</v>
      </c>
      <c r="O5160" t="s">
        <v>476</v>
      </c>
      <c r="P5160" t="s">
        <v>476</v>
      </c>
    </row>
    <row r="5161" spans="1:16">
      <c r="A5161" s="484" t="s">
        <v>24358</v>
      </c>
      <c r="B5161" s="485" t="s">
        <v>24357</v>
      </c>
      <c r="C5161" t="s">
        <v>24356</v>
      </c>
      <c r="D5161" t="s">
        <v>24356</v>
      </c>
      <c r="E5161" t="str">
        <f t="shared" si="80"/>
        <v>523276 - QUALINOVE</v>
      </c>
      <c r="F5161" t="s">
        <v>12809</v>
      </c>
      <c r="G5161" t="s">
        <v>24355</v>
      </c>
      <c r="I5161" t="s">
        <v>6909</v>
      </c>
      <c r="J5161" t="s">
        <v>24354</v>
      </c>
      <c r="K5161" t="s">
        <v>208</v>
      </c>
      <c r="L5161" t="s">
        <v>24353</v>
      </c>
      <c r="N5161" t="s">
        <v>208</v>
      </c>
      <c r="O5161" t="s">
        <v>476</v>
      </c>
      <c r="P5161" t="s">
        <v>476</v>
      </c>
    </row>
    <row r="5162" spans="1:16">
      <c r="A5162" s="484" t="s">
        <v>107492</v>
      </c>
      <c r="B5162" s="485" t="s">
        <v>107491</v>
      </c>
      <c r="C5162" t="s">
        <v>107490</v>
      </c>
      <c r="D5162" t="s">
        <v>107489</v>
      </c>
      <c r="E5162" t="str">
        <f t="shared" si="80"/>
        <v>457164 - CFPO</v>
      </c>
      <c r="F5162" t="s">
        <v>1191</v>
      </c>
      <c r="G5162" t="s">
        <v>107488</v>
      </c>
      <c r="I5162" t="s">
        <v>6726</v>
      </c>
      <c r="J5162" t="s">
        <v>107487</v>
      </c>
      <c r="K5162" t="s">
        <v>208</v>
      </c>
      <c r="L5162" t="s">
        <v>107486</v>
      </c>
      <c r="N5162" t="s">
        <v>208</v>
      </c>
      <c r="O5162" t="s">
        <v>476</v>
      </c>
      <c r="P5162" t="s">
        <v>476</v>
      </c>
    </row>
    <row r="5163" spans="1:16">
      <c r="A5163" s="484" t="s">
        <v>89529</v>
      </c>
      <c r="B5163" s="485" t="s">
        <v>89528</v>
      </c>
      <c r="C5163" t="s">
        <v>89527</v>
      </c>
      <c r="D5163" t="s">
        <v>89527</v>
      </c>
      <c r="E5163" t="str">
        <f t="shared" si="80"/>
        <v>427640 - CURRALADAS JOSE DOS ET PETITE ENFANCE</v>
      </c>
      <c r="F5163" t="s">
        <v>36112</v>
      </c>
      <c r="G5163" t="s">
        <v>89526</v>
      </c>
      <c r="I5163" t="s">
        <v>658</v>
      </c>
      <c r="J5163" t="s">
        <v>89525</v>
      </c>
      <c r="K5163" t="s">
        <v>208</v>
      </c>
      <c r="L5163" t="s">
        <v>89524</v>
      </c>
      <c r="N5163" t="s">
        <v>208</v>
      </c>
      <c r="O5163" t="s">
        <v>476</v>
      </c>
      <c r="P5163" t="s">
        <v>476</v>
      </c>
    </row>
    <row r="5164" spans="1:16">
      <c r="A5164" s="484" t="s">
        <v>36099</v>
      </c>
      <c r="B5164" s="485" t="s">
        <v>36098</v>
      </c>
      <c r="C5164" t="s">
        <v>36097</v>
      </c>
      <c r="D5164" t="s">
        <v>36097</v>
      </c>
      <c r="E5164" t="str">
        <f t="shared" si="80"/>
        <v>670467 - MICHELET PASCAL</v>
      </c>
      <c r="F5164" t="s">
        <v>29520</v>
      </c>
      <c r="G5164" t="s">
        <v>36096</v>
      </c>
      <c r="I5164" t="s">
        <v>36095</v>
      </c>
      <c r="J5164" t="s">
        <v>36094</v>
      </c>
      <c r="K5164" t="s">
        <v>208</v>
      </c>
      <c r="L5164" t="s">
        <v>36093</v>
      </c>
      <c r="N5164" t="s">
        <v>208</v>
      </c>
      <c r="O5164" t="s">
        <v>476</v>
      </c>
      <c r="P5164" t="s">
        <v>476</v>
      </c>
    </row>
    <row r="5165" spans="1:16">
      <c r="A5165" s="484" t="s">
        <v>15842</v>
      </c>
      <c r="B5165" s="485" t="s">
        <v>15841</v>
      </c>
      <c r="C5165" t="s">
        <v>15840</v>
      </c>
      <c r="D5165" t="s">
        <v>15839</v>
      </c>
      <c r="E5165" t="str">
        <f t="shared" si="80"/>
        <v>629935 - ESRA FORMATION PROFESSIONNELLE REALIS</v>
      </c>
      <c r="F5165" t="s">
        <v>15838</v>
      </c>
      <c r="G5165" t="s">
        <v>15837</v>
      </c>
      <c r="I5165" t="s">
        <v>626</v>
      </c>
      <c r="J5165" t="s">
        <v>15836</v>
      </c>
      <c r="K5165" t="s">
        <v>208</v>
      </c>
      <c r="L5165" t="s">
        <v>15835</v>
      </c>
      <c r="N5165" t="s">
        <v>208</v>
      </c>
      <c r="O5165" t="s">
        <v>476</v>
      </c>
      <c r="P5165" t="s">
        <v>476</v>
      </c>
    </row>
    <row r="5166" spans="1:16">
      <c r="A5166" s="484" t="s">
        <v>44673</v>
      </c>
      <c r="B5166" s="485" t="s">
        <v>44672</v>
      </c>
      <c r="C5166" t="s">
        <v>44671</v>
      </c>
      <c r="D5166" t="s">
        <v>44671</v>
      </c>
      <c r="E5166" t="str">
        <f t="shared" si="80"/>
        <v>324528 - LE SPHINX DEVELOPPEMENT</v>
      </c>
      <c r="F5166" t="s">
        <v>41936</v>
      </c>
      <c r="G5166" t="s">
        <v>44670</v>
      </c>
      <c r="H5166" t="s">
        <v>44669</v>
      </c>
      <c r="I5166" t="s">
        <v>23717</v>
      </c>
      <c r="J5166" t="s">
        <v>44668</v>
      </c>
      <c r="K5166" t="s">
        <v>208</v>
      </c>
      <c r="L5166" t="s">
        <v>44667</v>
      </c>
      <c r="N5166" t="s">
        <v>208</v>
      </c>
      <c r="O5166" t="s">
        <v>476</v>
      </c>
      <c r="P5166" t="s">
        <v>476</v>
      </c>
    </row>
    <row r="5167" spans="1:16">
      <c r="A5167" s="484" t="s">
        <v>120687</v>
      </c>
      <c r="B5167" s="485" t="s">
        <v>120686</v>
      </c>
      <c r="C5167" t="s">
        <v>120685</v>
      </c>
      <c r="D5167" t="s">
        <v>120684</v>
      </c>
      <c r="E5167" t="str">
        <f t="shared" si="80"/>
        <v>381548 - LES TEMPS DU CORPS</v>
      </c>
      <c r="F5167" t="s">
        <v>2408</v>
      </c>
      <c r="G5167" t="s">
        <v>120683</v>
      </c>
      <c r="I5167" t="s">
        <v>3346</v>
      </c>
      <c r="J5167" t="s">
        <v>120682</v>
      </c>
      <c r="K5167" t="s">
        <v>208</v>
      </c>
      <c r="L5167" t="s">
        <v>120681</v>
      </c>
      <c r="N5167" t="s">
        <v>208</v>
      </c>
      <c r="O5167" t="s">
        <v>476</v>
      </c>
      <c r="P5167" t="s">
        <v>476</v>
      </c>
    </row>
    <row r="5168" spans="1:16">
      <c r="A5168" s="484" t="s">
        <v>19398</v>
      </c>
      <c r="B5168" s="485" t="s">
        <v>19397</v>
      </c>
      <c r="C5168" t="s">
        <v>19396</v>
      </c>
      <c r="D5168" t="s">
        <v>19396</v>
      </c>
      <c r="E5168" t="str">
        <f t="shared" si="80"/>
        <v>502005 - SAVOIR PSY</v>
      </c>
      <c r="F5168" t="s">
        <v>3635</v>
      </c>
      <c r="G5168" t="s">
        <v>19395</v>
      </c>
      <c r="I5168" t="s">
        <v>626</v>
      </c>
      <c r="J5168" t="s">
        <v>19394</v>
      </c>
      <c r="K5168" t="s">
        <v>208</v>
      </c>
      <c r="L5168" t="s">
        <v>19393</v>
      </c>
      <c r="N5168" t="s">
        <v>208</v>
      </c>
      <c r="O5168" t="s">
        <v>476</v>
      </c>
      <c r="P5168" t="s">
        <v>476</v>
      </c>
    </row>
    <row r="5169" spans="1:16">
      <c r="A5169" s="484" t="s">
        <v>121533</v>
      </c>
      <c r="B5169" s="485" t="s">
        <v>121532</v>
      </c>
      <c r="C5169" t="s">
        <v>121531</v>
      </c>
      <c r="D5169" t="s">
        <v>121530</v>
      </c>
      <c r="E5169" t="str">
        <f t="shared" si="80"/>
        <v>558680 - AFCCC NICE</v>
      </c>
      <c r="F5169" t="s">
        <v>1817</v>
      </c>
      <c r="G5169" t="s">
        <v>121529</v>
      </c>
      <c r="I5169" t="s">
        <v>618</v>
      </c>
      <c r="J5169" t="s">
        <v>121528</v>
      </c>
      <c r="K5169" t="s">
        <v>208</v>
      </c>
      <c r="L5169" t="s">
        <v>121527</v>
      </c>
      <c r="N5169" t="s">
        <v>208</v>
      </c>
      <c r="O5169" t="s">
        <v>476</v>
      </c>
      <c r="P5169" t="s">
        <v>476</v>
      </c>
    </row>
    <row r="5170" spans="1:16">
      <c r="A5170" s="484" t="s">
        <v>20582</v>
      </c>
      <c r="B5170" s="485" t="s">
        <v>20581</v>
      </c>
      <c r="C5170" t="s">
        <v>20580</v>
      </c>
      <c r="D5170" t="s">
        <v>20580</v>
      </c>
      <c r="E5170" t="str">
        <f t="shared" si="80"/>
        <v>517239 - SALAMANDRE</v>
      </c>
      <c r="F5170" t="s">
        <v>4429</v>
      </c>
      <c r="G5170" t="s">
        <v>20579</v>
      </c>
      <c r="I5170" t="s">
        <v>603</v>
      </c>
      <c r="J5170" t="s">
        <v>20578</v>
      </c>
      <c r="K5170" t="s">
        <v>208</v>
      </c>
      <c r="L5170" t="s">
        <v>20577</v>
      </c>
      <c r="N5170" t="s">
        <v>208</v>
      </c>
      <c r="O5170" t="s">
        <v>476</v>
      </c>
      <c r="P5170" t="s">
        <v>476</v>
      </c>
    </row>
    <row r="5171" spans="1:16">
      <c r="A5171" s="484" t="s">
        <v>26745</v>
      </c>
      <c r="B5171" s="485" t="s">
        <v>26744</v>
      </c>
      <c r="C5171" t="s">
        <v>26743</v>
      </c>
      <c r="D5171" t="s">
        <v>26743</v>
      </c>
      <c r="E5171" t="str">
        <f t="shared" si="80"/>
        <v>416230 - PRANAROM FRANCE</v>
      </c>
      <c r="F5171" t="s">
        <v>1513</v>
      </c>
      <c r="G5171" t="s">
        <v>26742</v>
      </c>
      <c r="I5171" t="s">
        <v>1814</v>
      </c>
      <c r="J5171" t="s">
        <v>26741</v>
      </c>
      <c r="K5171" t="s">
        <v>208</v>
      </c>
      <c r="L5171" t="s">
        <v>26740</v>
      </c>
      <c r="N5171" t="s">
        <v>208</v>
      </c>
      <c r="O5171" t="s">
        <v>476</v>
      </c>
      <c r="P5171" t="s">
        <v>476</v>
      </c>
    </row>
    <row r="5172" spans="1:16">
      <c r="A5172" s="484" t="s">
        <v>126240</v>
      </c>
      <c r="B5172" s="485" t="s">
        <v>126239</v>
      </c>
      <c r="C5172" t="s">
        <v>126238</v>
      </c>
      <c r="D5172" t="s">
        <v>126238</v>
      </c>
      <c r="E5172" t="str">
        <f t="shared" si="80"/>
        <v>634840 - ASPPR FORMATION</v>
      </c>
      <c r="F5172" t="s">
        <v>4558</v>
      </c>
      <c r="G5172" t="s">
        <v>126237</v>
      </c>
      <c r="I5172" t="s">
        <v>122159</v>
      </c>
      <c r="K5172" t="s">
        <v>208</v>
      </c>
      <c r="L5172" t="s">
        <v>126236</v>
      </c>
      <c r="N5172" t="s">
        <v>208</v>
      </c>
      <c r="O5172" t="s">
        <v>476</v>
      </c>
      <c r="P5172" t="s">
        <v>476</v>
      </c>
    </row>
    <row r="5173" spans="1:16">
      <c r="A5173" s="484" t="s">
        <v>56517</v>
      </c>
      <c r="B5173" s="485" t="s">
        <v>56516</v>
      </c>
      <c r="C5173" t="s">
        <v>56515</v>
      </c>
      <c r="D5173" t="s">
        <v>56514</v>
      </c>
      <c r="E5173" t="str">
        <f t="shared" si="80"/>
        <v>584540 - IFRB OCCITANIE</v>
      </c>
      <c r="F5173" t="s">
        <v>707</v>
      </c>
      <c r="G5173" t="s">
        <v>56513</v>
      </c>
      <c r="H5173" t="s">
        <v>56512</v>
      </c>
      <c r="I5173" t="s">
        <v>1542</v>
      </c>
      <c r="J5173" t="s">
        <v>56511</v>
      </c>
      <c r="K5173" t="s">
        <v>208</v>
      </c>
      <c r="L5173" t="s">
        <v>56510</v>
      </c>
      <c r="N5173" t="s">
        <v>208</v>
      </c>
      <c r="O5173" t="s">
        <v>476</v>
      </c>
      <c r="P5173" t="s">
        <v>476</v>
      </c>
    </row>
    <row r="5174" spans="1:16">
      <c r="A5174" s="484" t="s">
        <v>49483</v>
      </c>
      <c r="B5174" s="485" t="s">
        <v>49482</v>
      </c>
      <c r="C5174" t="s">
        <v>49481</v>
      </c>
      <c r="D5174" t="s">
        <v>49481</v>
      </c>
      <c r="E5174" t="str">
        <f t="shared" si="80"/>
        <v>370800 - JCM SOLUTIONS</v>
      </c>
      <c r="F5174" t="s">
        <v>9038</v>
      </c>
      <c r="G5174" t="s">
        <v>49480</v>
      </c>
      <c r="I5174" t="s">
        <v>603</v>
      </c>
      <c r="J5174" t="s">
        <v>49479</v>
      </c>
      <c r="K5174" t="s">
        <v>208</v>
      </c>
      <c r="L5174" t="s">
        <v>49478</v>
      </c>
      <c r="N5174" t="s">
        <v>208</v>
      </c>
      <c r="O5174" t="s">
        <v>476</v>
      </c>
      <c r="P5174" t="s">
        <v>476</v>
      </c>
    </row>
    <row r="5175" spans="1:16">
      <c r="A5175" s="484" t="s">
        <v>108911</v>
      </c>
      <c r="B5175" s="485" t="s">
        <v>108910</v>
      </c>
      <c r="C5175" t="s">
        <v>108909</v>
      </c>
      <c r="D5175" t="s">
        <v>108908</v>
      </c>
      <c r="E5175" t="str">
        <f t="shared" si="80"/>
        <v>499109 - CEFORA VERNOUX EN VIVARAIS</v>
      </c>
      <c r="F5175" t="s">
        <v>1808</v>
      </c>
      <c r="G5175" t="s">
        <v>108907</v>
      </c>
      <c r="I5175" t="s">
        <v>108906</v>
      </c>
      <c r="J5175" t="s">
        <v>108905</v>
      </c>
      <c r="K5175" t="s">
        <v>208</v>
      </c>
      <c r="L5175" t="s">
        <v>108904</v>
      </c>
      <c r="N5175" t="s">
        <v>208</v>
      </c>
      <c r="O5175" t="s">
        <v>476</v>
      </c>
      <c r="P5175" t="s">
        <v>476</v>
      </c>
    </row>
    <row r="5176" spans="1:16">
      <c r="A5176" s="484" t="s">
        <v>94172</v>
      </c>
      <c r="B5176" s="485" t="s">
        <v>94171</v>
      </c>
      <c r="C5176" t="s">
        <v>94170</v>
      </c>
      <c r="D5176" t="s">
        <v>94169</v>
      </c>
      <c r="E5176" t="str">
        <f t="shared" si="80"/>
        <v>108558 - CRIMES FORMATION CONSEIL</v>
      </c>
      <c r="F5176" t="s">
        <v>11360</v>
      </c>
      <c r="G5176" t="s">
        <v>94168</v>
      </c>
      <c r="H5176" t="s">
        <v>94167</v>
      </c>
      <c r="I5176" t="s">
        <v>596</v>
      </c>
      <c r="J5176" t="s">
        <v>94166</v>
      </c>
      <c r="K5176" t="s">
        <v>94165</v>
      </c>
      <c r="L5176" t="s">
        <v>94164</v>
      </c>
      <c r="N5176" t="s">
        <v>208</v>
      </c>
      <c r="O5176" t="s">
        <v>476</v>
      </c>
      <c r="P5176" t="s">
        <v>476</v>
      </c>
    </row>
    <row r="5177" spans="1:16">
      <c r="A5177" s="484" t="s">
        <v>51837</v>
      </c>
      <c r="B5177" s="485" t="s">
        <v>51836</v>
      </c>
      <c r="C5177" t="s">
        <v>51835</v>
      </c>
      <c r="D5177" t="s">
        <v>51835</v>
      </c>
      <c r="E5177" t="str">
        <f t="shared" si="80"/>
        <v>337353 - INTERFORMAT</v>
      </c>
      <c r="G5177" t="s">
        <v>51834</v>
      </c>
      <c r="I5177" t="s">
        <v>22166</v>
      </c>
      <c r="J5177" t="s">
        <v>51833</v>
      </c>
      <c r="K5177" t="s">
        <v>208</v>
      </c>
      <c r="L5177" t="s">
        <v>51832</v>
      </c>
      <c r="N5177" t="s">
        <v>208</v>
      </c>
      <c r="O5177" t="s">
        <v>476</v>
      </c>
      <c r="P5177" t="s">
        <v>476</v>
      </c>
    </row>
    <row r="5178" spans="1:16">
      <c r="A5178" s="484" t="s">
        <v>113767</v>
      </c>
      <c r="B5178" s="485" t="s">
        <v>113766</v>
      </c>
      <c r="C5178" t="s">
        <v>113765</v>
      </c>
      <c r="D5178" t="s">
        <v>113765</v>
      </c>
      <c r="E5178" t="str">
        <f t="shared" si="80"/>
        <v>576116 - BGE PICARDIE</v>
      </c>
      <c r="F5178" t="s">
        <v>1328</v>
      </c>
      <c r="G5178" t="s">
        <v>113764</v>
      </c>
      <c r="I5178" t="s">
        <v>1806</v>
      </c>
      <c r="J5178" t="s">
        <v>113763</v>
      </c>
      <c r="K5178" t="s">
        <v>208</v>
      </c>
      <c r="L5178" t="s">
        <v>113762</v>
      </c>
      <c r="N5178" t="s">
        <v>208</v>
      </c>
      <c r="O5178" t="s">
        <v>476</v>
      </c>
      <c r="P5178" t="s">
        <v>476</v>
      </c>
    </row>
    <row r="5179" spans="1:16">
      <c r="A5179" s="484" t="s">
        <v>129831</v>
      </c>
      <c r="B5179" s="485" t="s">
        <v>129830</v>
      </c>
      <c r="C5179" t="s">
        <v>129829</v>
      </c>
      <c r="D5179" t="s">
        <v>129829</v>
      </c>
      <c r="E5179" t="str">
        <f t="shared" si="80"/>
        <v>434851 - ALTAM</v>
      </c>
      <c r="F5179" t="s">
        <v>12618</v>
      </c>
      <c r="G5179" t="s">
        <v>129828</v>
      </c>
      <c r="I5179" t="s">
        <v>626</v>
      </c>
      <c r="J5179" t="s">
        <v>129827</v>
      </c>
      <c r="K5179" t="s">
        <v>208</v>
      </c>
      <c r="L5179" t="s">
        <v>129826</v>
      </c>
      <c r="N5179" t="s">
        <v>208</v>
      </c>
      <c r="O5179" t="s">
        <v>476</v>
      </c>
      <c r="P5179" t="s">
        <v>476</v>
      </c>
    </row>
    <row r="5180" spans="1:16">
      <c r="A5180" s="484" t="s">
        <v>129901</v>
      </c>
      <c r="B5180" s="485" t="s">
        <v>129900</v>
      </c>
      <c r="C5180" t="s">
        <v>129899</v>
      </c>
      <c r="D5180" t="s">
        <v>129899</v>
      </c>
      <c r="E5180" t="str">
        <f t="shared" si="80"/>
        <v>500458 - ALSACE MG FORMATION</v>
      </c>
      <c r="F5180" t="s">
        <v>1952</v>
      </c>
      <c r="G5180" t="s">
        <v>72002</v>
      </c>
      <c r="I5180" t="s">
        <v>579</v>
      </c>
      <c r="J5180" t="s">
        <v>119721</v>
      </c>
      <c r="K5180" t="s">
        <v>129898</v>
      </c>
      <c r="L5180" t="s">
        <v>129897</v>
      </c>
      <c r="N5180" t="s">
        <v>208</v>
      </c>
      <c r="O5180" t="s">
        <v>476</v>
      </c>
      <c r="P5180" t="s">
        <v>476</v>
      </c>
    </row>
    <row r="5181" spans="1:16">
      <c r="A5181" s="484" t="s">
        <v>121751</v>
      </c>
      <c r="B5181" s="485" t="s">
        <v>121750</v>
      </c>
      <c r="C5181" t="s">
        <v>121749</v>
      </c>
      <c r="D5181" t="s">
        <v>121748</v>
      </c>
      <c r="E5181" t="str">
        <f t="shared" si="80"/>
        <v>513076 - AFIMAB</v>
      </c>
      <c r="F5181" t="s">
        <v>831</v>
      </c>
      <c r="G5181" t="s">
        <v>121747</v>
      </c>
      <c r="I5181" t="s">
        <v>67675</v>
      </c>
      <c r="J5181" t="s">
        <v>121746</v>
      </c>
      <c r="K5181" t="s">
        <v>208</v>
      </c>
      <c r="L5181" t="s">
        <v>121745</v>
      </c>
      <c r="N5181" t="s">
        <v>208</v>
      </c>
      <c r="O5181" t="s">
        <v>476</v>
      </c>
      <c r="P5181" t="s">
        <v>476</v>
      </c>
    </row>
    <row r="5182" spans="1:16">
      <c r="A5182" s="484" t="s">
        <v>116278</v>
      </c>
      <c r="B5182" s="485" t="s">
        <v>116277</v>
      </c>
      <c r="C5182" t="s">
        <v>116276</v>
      </c>
      <c r="D5182" t="s">
        <v>116275</v>
      </c>
      <c r="E5182" t="str">
        <f t="shared" si="80"/>
        <v>226713 - AUTO ECOLE PEQUIGNOT</v>
      </c>
      <c r="F5182" t="s">
        <v>111041</v>
      </c>
      <c r="G5182" t="s">
        <v>116274</v>
      </c>
      <c r="H5182" t="s">
        <v>54110</v>
      </c>
      <c r="I5182" t="s">
        <v>34573</v>
      </c>
      <c r="J5182" t="s">
        <v>116273</v>
      </c>
      <c r="K5182" t="s">
        <v>208</v>
      </c>
      <c r="L5182" t="s">
        <v>116272</v>
      </c>
      <c r="N5182" t="s">
        <v>208</v>
      </c>
      <c r="O5182" t="s">
        <v>476</v>
      </c>
      <c r="P5182" t="s">
        <v>476</v>
      </c>
    </row>
    <row r="5183" spans="1:16">
      <c r="A5183" s="484" t="s">
        <v>121264</v>
      </c>
      <c r="B5183" s="485" t="s">
        <v>121263</v>
      </c>
      <c r="C5183" t="s">
        <v>121262</v>
      </c>
      <c r="D5183" t="s">
        <v>121261</v>
      </c>
      <c r="E5183" t="str">
        <f t="shared" si="80"/>
        <v>484647 - AGESPA</v>
      </c>
      <c r="F5183" t="s">
        <v>103069</v>
      </c>
      <c r="G5183" t="s">
        <v>121260</v>
      </c>
      <c r="H5183" t="s">
        <v>29457</v>
      </c>
      <c r="I5183" t="s">
        <v>16755</v>
      </c>
      <c r="J5183" t="s">
        <v>121259</v>
      </c>
      <c r="K5183" t="s">
        <v>208</v>
      </c>
      <c r="L5183" t="s">
        <v>121258</v>
      </c>
      <c r="N5183" t="s">
        <v>208</v>
      </c>
      <c r="O5183" t="s">
        <v>476</v>
      </c>
      <c r="P5183" t="s">
        <v>476</v>
      </c>
    </row>
    <row r="5184" spans="1:16">
      <c r="A5184" s="484" t="s">
        <v>134583</v>
      </c>
      <c r="B5184" s="485" t="s">
        <v>134582</v>
      </c>
      <c r="C5184" t="s">
        <v>134581</v>
      </c>
      <c r="D5184" t="s">
        <v>134581</v>
      </c>
      <c r="E5184" t="str">
        <f t="shared" si="80"/>
        <v>639000 - ADEO CONSEIL</v>
      </c>
      <c r="F5184" t="s">
        <v>6419</v>
      </c>
      <c r="G5184" t="s">
        <v>134580</v>
      </c>
      <c r="I5184" t="s">
        <v>10049</v>
      </c>
      <c r="J5184" t="s">
        <v>134579</v>
      </c>
      <c r="K5184" t="s">
        <v>208</v>
      </c>
      <c r="L5184" t="s">
        <v>134578</v>
      </c>
      <c r="N5184" t="s">
        <v>208</v>
      </c>
      <c r="O5184" t="s">
        <v>476</v>
      </c>
      <c r="P5184" t="s">
        <v>476</v>
      </c>
    </row>
    <row r="5185" spans="1:16">
      <c r="A5185" s="484" t="s">
        <v>41716</v>
      </c>
      <c r="B5185" s="485" t="s">
        <v>41715</v>
      </c>
      <c r="C5185" t="s">
        <v>41714</v>
      </c>
      <c r="D5185" t="s">
        <v>41713</v>
      </c>
      <c r="E5185" t="str">
        <f t="shared" si="80"/>
        <v>622023 - LOVISON CHRISTOPHE</v>
      </c>
      <c r="F5185" t="s">
        <v>512</v>
      </c>
      <c r="G5185" t="s">
        <v>41712</v>
      </c>
      <c r="I5185" t="s">
        <v>41711</v>
      </c>
      <c r="J5185" t="s">
        <v>41710</v>
      </c>
      <c r="K5185" t="s">
        <v>208</v>
      </c>
      <c r="L5185" t="s">
        <v>41709</v>
      </c>
      <c r="N5185" t="s">
        <v>208</v>
      </c>
      <c r="O5185" t="s">
        <v>476</v>
      </c>
      <c r="P5185" t="s">
        <v>476</v>
      </c>
    </row>
    <row r="5186" spans="1:16">
      <c r="A5186" s="484" t="s">
        <v>88886</v>
      </c>
      <c r="B5186" s="485" t="s">
        <v>88885</v>
      </c>
      <c r="C5186" t="s">
        <v>88884</v>
      </c>
      <c r="D5186" t="s">
        <v>88883</v>
      </c>
      <c r="E5186" t="str">
        <f t="shared" ref="E5186:E5249" si="81">_xlfn.CONCAT(L5186," - ",D5186)</f>
        <v>152936 - DMM ASSOCIES</v>
      </c>
      <c r="F5186" t="s">
        <v>1191</v>
      </c>
      <c r="G5186" t="s">
        <v>88882</v>
      </c>
      <c r="H5186" t="s">
        <v>88881</v>
      </c>
      <c r="I5186" t="s">
        <v>54406</v>
      </c>
      <c r="J5186" t="s">
        <v>88880</v>
      </c>
      <c r="K5186" t="s">
        <v>208</v>
      </c>
      <c r="L5186" t="s">
        <v>88879</v>
      </c>
      <c r="N5186" t="s">
        <v>208</v>
      </c>
      <c r="O5186" t="s">
        <v>476</v>
      </c>
      <c r="P5186" t="s">
        <v>476</v>
      </c>
    </row>
    <row r="5187" spans="1:16">
      <c r="A5187" s="484" t="s">
        <v>82090</v>
      </c>
      <c r="B5187" s="485" t="s">
        <v>82089</v>
      </c>
      <c r="C5187" t="s">
        <v>82088</v>
      </c>
      <c r="D5187" t="s">
        <v>82088</v>
      </c>
      <c r="E5187" t="str">
        <f t="shared" si="81"/>
        <v>592973 - EFREI PARIS</v>
      </c>
      <c r="F5187" t="s">
        <v>36112</v>
      </c>
      <c r="G5187" t="s">
        <v>82087</v>
      </c>
      <c r="I5187" t="s">
        <v>10759</v>
      </c>
      <c r="J5187" t="s">
        <v>82086</v>
      </c>
      <c r="K5187" t="s">
        <v>208</v>
      </c>
      <c r="L5187" t="s">
        <v>82085</v>
      </c>
      <c r="N5187" t="s">
        <v>208</v>
      </c>
      <c r="O5187" t="s">
        <v>476</v>
      </c>
      <c r="P5187" t="s">
        <v>476</v>
      </c>
    </row>
    <row r="5188" spans="1:16">
      <c r="A5188" s="484" t="s">
        <v>58323</v>
      </c>
      <c r="B5188" s="485" t="s">
        <v>58322</v>
      </c>
      <c r="C5188" t="s">
        <v>58321</v>
      </c>
      <c r="D5188" t="s">
        <v>58321</v>
      </c>
      <c r="E5188" t="str">
        <f t="shared" si="81"/>
        <v>585520 - INCTB</v>
      </c>
      <c r="F5188" t="s">
        <v>12869</v>
      </c>
      <c r="G5188" t="s">
        <v>58320</v>
      </c>
      <c r="I5188" t="s">
        <v>6974</v>
      </c>
      <c r="J5188" t="s">
        <v>58319</v>
      </c>
      <c r="K5188" t="s">
        <v>208</v>
      </c>
      <c r="L5188" t="s">
        <v>58318</v>
      </c>
      <c r="N5188" t="s">
        <v>208</v>
      </c>
      <c r="O5188" t="s">
        <v>476</v>
      </c>
      <c r="P5188" t="s">
        <v>476</v>
      </c>
    </row>
    <row r="5189" spans="1:16">
      <c r="A5189" s="484" t="s">
        <v>107981</v>
      </c>
      <c r="B5189" s="485" t="s">
        <v>107980</v>
      </c>
      <c r="C5189" t="s">
        <v>107979</v>
      </c>
      <c r="D5189" t="s">
        <v>107978</v>
      </c>
      <c r="E5189" t="str">
        <f t="shared" si="81"/>
        <v>334959 - CFCRM FORBACH</v>
      </c>
      <c r="F5189" t="s">
        <v>2572</v>
      </c>
      <c r="G5189" t="s">
        <v>107977</v>
      </c>
      <c r="I5189" t="s">
        <v>10542</v>
      </c>
      <c r="J5189" t="s">
        <v>107976</v>
      </c>
      <c r="K5189" t="s">
        <v>208</v>
      </c>
      <c r="L5189" t="s">
        <v>107975</v>
      </c>
      <c r="N5189" t="s">
        <v>208</v>
      </c>
      <c r="O5189" t="s">
        <v>476</v>
      </c>
      <c r="P5189" t="s">
        <v>476</v>
      </c>
    </row>
    <row r="5190" spans="1:16">
      <c r="A5190" s="484" t="s">
        <v>94206</v>
      </c>
      <c r="B5190" s="485" t="s">
        <v>94205</v>
      </c>
      <c r="C5190" t="s">
        <v>94204</v>
      </c>
      <c r="D5190" t="s">
        <v>94203</v>
      </c>
      <c r="E5190" t="str">
        <f t="shared" si="81"/>
        <v>575744 - CURAIO</v>
      </c>
      <c r="F5190" t="s">
        <v>1848</v>
      </c>
      <c r="G5190" t="s">
        <v>94202</v>
      </c>
      <c r="I5190" t="s">
        <v>16936</v>
      </c>
      <c r="J5190" t="s">
        <v>94201</v>
      </c>
      <c r="K5190" t="s">
        <v>208</v>
      </c>
      <c r="L5190" t="s">
        <v>94200</v>
      </c>
      <c r="N5190" t="s">
        <v>208</v>
      </c>
      <c r="O5190" t="s">
        <v>476</v>
      </c>
      <c r="P5190" t="s">
        <v>476</v>
      </c>
    </row>
    <row r="5191" spans="1:16">
      <c r="A5191" s="484" t="s">
        <v>72460</v>
      </c>
      <c r="B5191" s="485" t="s">
        <v>72459</v>
      </c>
      <c r="C5191" t="s">
        <v>72458</v>
      </c>
      <c r="D5191" t="s">
        <v>72457</v>
      </c>
      <c r="E5191" t="str">
        <f t="shared" si="81"/>
        <v>369410 - FERNANDEZ SUAREZ NADINE</v>
      </c>
      <c r="F5191" t="s">
        <v>19052</v>
      </c>
      <c r="G5191" t="s">
        <v>72456</v>
      </c>
      <c r="I5191" t="s">
        <v>45915</v>
      </c>
      <c r="J5191" t="s">
        <v>72455</v>
      </c>
      <c r="K5191" t="s">
        <v>208</v>
      </c>
      <c r="L5191" t="s">
        <v>72454</v>
      </c>
      <c r="N5191" t="s">
        <v>208</v>
      </c>
      <c r="O5191" t="s">
        <v>476</v>
      </c>
      <c r="P5191" t="s">
        <v>476</v>
      </c>
    </row>
    <row r="5192" spans="1:16">
      <c r="A5192" s="484" t="s">
        <v>15911</v>
      </c>
      <c r="B5192" s="485" t="s">
        <v>15910</v>
      </c>
      <c r="C5192" t="s">
        <v>15909</v>
      </c>
      <c r="D5192" t="s">
        <v>15908</v>
      </c>
      <c r="E5192" t="str">
        <f t="shared" si="81"/>
        <v>329873 - SMV</v>
      </c>
      <c r="F5192" t="s">
        <v>5530</v>
      </c>
      <c r="G5192" t="s">
        <v>14909</v>
      </c>
      <c r="I5192" t="s">
        <v>626</v>
      </c>
      <c r="J5192" t="s">
        <v>15907</v>
      </c>
      <c r="K5192" t="s">
        <v>208</v>
      </c>
      <c r="L5192" t="s">
        <v>15906</v>
      </c>
      <c r="N5192" t="s">
        <v>208</v>
      </c>
      <c r="O5192" t="s">
        <v>476</v>
      </c>
      <c r="P5192" t="s">
        <v>476</v>
      </c>
    </row>
    <row r="5193" spans="1:16">
      <c r="A5193" s="484" t="s">
        <v>55093</v>
      </c>
      <c r="B5193" s="485" t="s">
        <v>55092</v>
      </c>
      <c r="C5193" t="s">
        <v>55091</v>
      </c>
      <c r="D5193" t="s">
        <v>55091</v>
      </c>
      <c r="E5193" t="str">
        <f t="shared" si="81"/>
        <v>482225 - INSTITUT DES METIERS DE LA FORME</v>
      </c>
      <c r="F5193" t="s">
        <v>3498</v>
      </c>
      <c r="G5193" t="s">
        <v>55090</v>
      </c>
      <c r="I5193" t="s">
        <v>626</v>
      </c>
      <c r="J5193" t="s">
        <v>55089</v>
      </c>
      <c r="K5193" t="s">
        <v>208</v>
      </c>
      <c r="L5193" t="s">
        <v>55088</v>
      </c>
      <c r="N5193" t="s">
        <v>208</v>
      </c>
      <c r="O5193" t="s">
        <v>476</v>
      </c>
      <c r="P5193" t="s">
        <v>476</v>
      </c>
    </row>
    <row r="5194" spans="1:16">
      <c r="A5194" s="484" t="s">
        <v>78256</v>
      </c>
      <c r="B5194" s="485" t="s">
        <v>78255</v>
      </c>
      <c r="C5194" t="s">
        <v>78254</v>
      </c>
      <c r="D5194" t="s">
        <v>78253</v>
      </c>
      <c r="E5194" t="str">
        <f t="shared" si="81"/>
        <v>548145 - EF2M</v>
      </c>
      <c r="F5194" t="s">
        <v>1568</v>
      </c>
      <c r="G5194" t="s">
        <v>78252</v>
      </c>
      <c r="I5194" t="s">
        <v>845</v>
      </c>
      <c r="J5194" t="s">
        <v>78251</v>
      </c>
      <c r="K5194" t="s">
        <v>208</v>
      </c>
      <c r="L5194" t="s">
        <v>78250</v>
      </c>
      <c r="N5194" t="s">
        <v>208</v>
      </c>
      <c r="O5194" t="s">
        <v>476</v>
      </c>
      <c r="P5194" t="s">
        <v>476</v>
      </c>
    </row>
    <row r="5195" spans="1:16">
      <c r="A5195" s="484" t="s">
        <v>122311</v>
      </c>
      <c r="B5195" s="485" t="s">
        <v>122310</v>
      </c>
      <c r="C5195" t="s">
        <v>122309</v>
      </c>
      <c r="D5195" t="s">
        <v>122308</v>
      </c>
      <c r="E5195" t="str">
        <f t="shared" si="81"/>
        <v>645163 - ADAGESP</v>
      </c>
      <c r="F5195" t="s">
        <v>43217</v>
      </c>
      <c r="G5195" t="s">
        <v>122307</v>
      </c>
      <c r="H5195" t="s">
        <v>122306</v>
      </c>
      <c r="I5195" t="s">
        <v>4033</v>
      </c>
      <c r="J5195" t="s">
        <v>122305</v>
      </c>
      <c r="K5195" t="s">
        <v>208</v>
      </c>
      <c r="L5195" t="s">
        <v>122304</v>
      </c>
      <c r="N5195" t="s">
        <v>207</v>
      </c>
      <c r="O5195" t="s">
        <v>476</v>
      </c>
      <c r="P5195" t="s">
        <v>476</v>
      </c>
    </row>
    <row r="5196" spans="1:16">
      <c r="A5196" s="484" t="s">
        <v>7567</v>
      </c>
      <c r="B5196" s="485" t="s">
        <v>7566</v>
      </c>
      <c r="C5196" t="s">
        <v>7565</v>
      </c>
      <c r="D5196" t="s">
        <v>7564</v>
      </c>
      <c r="E5196" t="str">
        <f t="shared" si="81"/>
        <v>410548 - UDSP 87</v>
      </c>
      <c r="F5196" t="s">
        <v>1513</v>
      </c>
      <c r="G5196" t="s">
        <v>7563</v>
      </c>
      <c r="I5196" t="s">
        <v>795</v>
      </c>
      <c r="J5196" t="s">
        <v>7562</v>
      </c>
      <c r="K5196" t="s">
        <v>208</v>
      </c>
      <c r="L5196" t="s">
        <v>7561</v>
      </c>
      <c r="N5196" t="s">
        <v>208</v>
      </c>
      <c r="O5196" t="s">
        <v>476</v>
      </c>
      <c r="P5196" t="s">
        <v>476</v>
      </c>
    </row>
    <row r="5197" spans="1:16">
      <c r="A5197" s="484" t="s">
        <v>31841</v>
      </c>
      <c r="B5197" s="485" t="s">
        <v>31840</v>
      </c>
      <c r="C5197" t="s">
        <v>31839</v>
      </c>
      <c r="D5197" t="s">
        <v>31839</v>
      </c>
      <c r="E5197" t="str">
        <f t="shared" si="81"/>
        <v>463826 - OGEC LOUIS QUERBES - CHARLES CARNUS</v>
      </c>
      <c r="F5197" t="s">
        <v>9112</v>
      </c>
      <c r="G5197" t="s">
        <v>31838</v>
      </c>
      <c r="H5197" t="s">
        <v>31837</v>
      </c>
      <c r="I5197" t="s">
        <v>7864</v>
      </c>
      <c r="J5197" t="s">
        <v>31836</v>
      </c>
      <c r="K5197" t="s">
        <v>208</v>
      </c>
      <c r="L5197" t="s">
        <v>31835</v>
      </c>
      <c r="N5197" t="s">
        <v>208</v>
      </c>
      <c r="O5197" t="s">
        <v>476</v>
      </c>
      <c r="P5197" t="s">
        <v>476</v>
      </c>
    </row>
    <row r="5198" spans="1:16">
      <c r="A5198" s="484" t="s">
        <v>6964</v>
      </c>
      <c r="B5198" s="485" t="s">
        <v>6963</v>
      </c>
      <c r="C5198" t="s">
        <v>6962</v>
      </c>
      <c r="D5198" t="s">
        <v>6961</v>
      </c>
      <c r="E5198" t="str">
        <f t="shared" si="81"/>
        <v>163340 - URAPEDA PCA</v>
      </c>
      <c r="F5198" t="s">
        <v>6960</v>
      </c>
      <c r="G5198" t="s">
        <v>6959</v>
      </c>
      <c r="H5198" t="s">
        <v>6958</v>
      </c>
      <c r="I5198" t="s">
        <v>1806</v>
      </c>
      <c r="J5198" t="s">
        <v>6957</v>
      </c>
      <c r="K5198" t="s">
        <v>208</v>
      </c>
      <c r="L5198" t="s">
        <v>6956</v>
      </c>
      <c r="N5198" t="s">
        <v>208</v>
      </c>
      <c r="O5198" t="s">
        <v>476</v>
      </c>
      <c r="P5198" t="s">
        <v>476</v>
      </c>
    </row>
    <row r="5199" spans="1:16">
      <c r="A5199" s="484" t="s">
        <v>123249</v>
      </c>
      <c r="B5199" s="485" t="s">
        <v>123248</v>
      </c>
      <c r="C5199" t="s">
        <v>123247</v>
      </c>
      <c r="D5199" t="s">
        <v>123246</v>
      </c>
      <c r="E5199" t="str">
        <f t="shared" si="81"/>
        <v>264090 - APEDAHAN</v>
      </c>
      <c r="F5199" t="s">
        <v>2572</v>
      </c>
      <c r="G5199" t="s">
        <v>123245</v>
      </c>
      <c r="I5199" t="s">
        <v>4645</v>
      </c>
      <c r="J5199" t="s">
        <v>123244</v>
      </c>
      <c r="K5199" t="s">
        <v>208</v>
      </c>
      <c r="L5199" t="s">
        <v>123243</v>
      </c>
      <c r="N5199" t="s">
        <v>208</v>
      </c>
      <c r="O5199" t="s">
        <v>476</v>
      </c>
      <c r="P5199" t="s">
        <v>476</v>
      </c>
    </row>
    <row r="5200" spans="1:16">
      <c r="A5200" s="484" t="s">
        <v>118446</v>
      </c>
      <c r="B5200" s="485" t="s">
        <v>118445</v>
      </c>
      <c r="C5200" t="s">
        <v>118444</v>
      </c>
      <c r="D5200" t="s">
        <v>118443</v>
      </c>
      <c r="E5200" t="str">
        <f t="shared" si="81"/>
        <v>485263 - ASSIC</v>
      </c>
      <c r="F5200" t="s">
        <v>3297</v>
      </c>
      <c r="G5200" t="s">
        <v>27185</v>
      </c>
      <c r="H5200" t="s">
        <v>27184</v>
      </c>
      <c r="I5200" t="s">
        <v>7839</v>
      </c>
      <c r="J5200" t="s">
        <v>118442</v>
      </c>
      <c r="K5200" t="s">
        <v>208</v>
      </c>
      <c r="L5200" t="s">
        <v>118441</v>
      </c>
      <c r="N5200" t="s">
        <v>208</v>
      </c>
      <c r="O5200" t="s">
        <v>476</v>
      </c>
      <c r="P5200" t="s">
        <v>118440</v>
      </c>
    </row>
    <row r="5201" spans="1:16">
      <c r="A5201" s="484" t="s">
        <v>125256</v>
      </c>
      <c r="B5201" s="485" t="s">
        <v>125255</v>
      </c>
      <c r="C5201" t="s">
        <v>125254</v>
      </c>
      <c r="D5201" t="s">
        <v>125253</v>
      </c>
      <c r="E5201" t="str">
        <f t="shared" si="81"/>
        <v>646076 - MFR DU PONT DU GARD</v>
      </c>
      <c r="F5201" t="s">
        <v>12307</v>
      </c>
      <c r="G5201" t="s">
        <v>125252</v>
      </c>
      <c r="H5201" t="s">
        <v>34574</v>
      </c>
      <c r="I5201" t="s">
        <v>125251</v>
      </c>
      <c r="J5201" t="s">
        <v>125250</v>
      </c>
      <c r="K5201" t="s">
        <v>208</v>
      </c>
      <c r="L5201" t="s">
        <v>125249</v>
      </c>
      <c r="N5201" t="s">
        <v>207</v>
      </c>
      <c r="O5201" t="s">
        <v>476</v>
      </c>
      <c r="P5201" t="s">
        <v>476</v>
      </c>
    </row>
    <row r="5202" spans="1:16">
      <c r="A5202" s="484" t="s">
        <v>44953</v>
      </c>
      <c r="B5202" s="485" t="s">
        <v>44952</v>
      </c>
      <c r="C5202" t="s">
        <v>44951</v>
      </c>
      <c r="D5202" t="s">
        <v>44950</v>
      </c>
      <c r="E5202" t="str">
        <f t="shared" si="81"/>
        <v>594970 - LE GABION</v>
      </c>
      <c r="F5202" t="s">
        <v>2524</v>
      </c>
      <c r="G5202" t="s">
        <v>44949</v>
      </c>
      <c r="H5202" t="s">
        <v>44948</v>
      </c>
      <c r="I5202" t="s">
        <v>44947</v>
      </c>
      <c r="J5202" t="s">
        <v>44946</v>
      </c>
      <c r="K5202" t="s">
        <v>208</v>
      </c>
      <c r="L5202" t="s">
        <v>44945</v>
      </c>
      <c r="N5202" t="s">
        <v>208</v>
      </c>
      <c r="O5202" t="s">
        <v>476</v>
      </c>
      <c r="P5202" t="s">
        <v>476</v>
      </c>
    </row>
    <row r="5203" spans="1:16">
      <c r="A5203" s="484" t="s">
        <v>122126</v>
      </c>
      <c r="B5203" s="485" t="s">
        <v>122125</v>
      </c>
      <c r="C5203" t="s">
        <v>122124</v>
      </c>
      <c r="D5203" t="s">
        <v>122124</v>
      </c>
      <c r="E5203" t="str">
        <f t="shared" si="81"/>
        <v>268033 - ASSOCIATION EFICAS</v>
      </c>
      <c r="F5203" t="s">
        <v>4508</v>
      </c>
      <c r="G5203" t="s">
        <v>122123</v>
      </c>
      <c r="I5203" t="s">
        <v>1906</v>
      </c>
      <c r="J5203" t="s">
        <v>122122</v>
      </c>
      <c r="K5203" t="s">
        <v>208</v>
      </c>
      <c r="L5203" t="s">
        <v>122121</v>
      </c>
      <c r="N5203" t="s">
        <v>208</v>
      </c>
      <c r="O5203" t="s">
        <v>476</v>
      </c>
      <c r="P5203" t="s">
        <v>476</v>
      </c>
    </row>
    <row r="5204" spans="1:16">
      <c r="A5204" s="484" t="s">
        <v>91418</v>
      </c>
      <c r="B5204" s="485" t="s">
        <v>91417</v>
      </c>
      <c r="C5204" t="s">
        <v>91416</v>
      </c>
      <c r="D5204" t="s">
        <v>91416</v>
      </c>
      <c r="E5204" t="str">
        <f t="shared" si="81"/>
        <v>497253 - COURAND MARIE</v>
      </c>
      <c r="F5204" t="s">
        <v>8302</v>
      </c>
      <c r="G5204" t="s">
        <v>91415</v>
      </c>
      <c r="I5204" t="s">
        <v>91414</v>
      </c>
      <c r="J5204" t="s">
        <v>91413</v>
      </c>
      <c r="K5204" t="s">
        <v>208</v>
      </c>
      <c r="L5204" t="s">
        <v>91412</v>
      </c>
      <c r="N5204" t="s">
        <v>208</v>
      </c>
      <c r="O5204" t="s">
        <v>476</v>
      </c>
      <c r="P5204" t="s">
        <v>91411</v>
      </c>
    </row>
    <row r="5205" spans="1:16">
      <c r="A5205" s="484" t="s">
        <v>89800</v>
      </c>
      <c r="B5205" s="485" t="s">
        <v>89799</v>
      </c>
      <c r="C5205" t="s">
        <v>89798</v>
      </c>
      <c r="D5205" t="s">
        <v>89797</v>
      </c>
      <c r="E5205" t="str">
        <f t="shared" si="81"/>
        <v>480460 - CIBC ALLIER PUY DE DOME</v>
      </c>
      <c r="F5205" t="s">
        <v>8846</v>
      </c>
      <c r="G5205" t="s">
        <v>89796</v>
      </c>
      <c r="I5205" t="s">
        <v>1616</v>
      </c>
      <c r="J5205" t="s">
        <v>89795</v>
      </c>
      <c r="K5205" t="s">
        <v>208</v>
      </c>
      <c r="L5205" t="s">
        <v>89794</v>
      </c>
      <c r="N5205" t="s">
        <v>208</v>
      </c>
      <c r="O5205" t="s">
        <v>476</v>
      </c>
      <c r="P5205" t="s">
        <v>476</v>
      </c>
    </row>
    <row r="5206" spans="1:16">
      <c r="A5206" s="484" t="s">
        <v>124731</v>
      </c>
      <c r="B5206" s="485" t="s">
        <v>124730</v>
      </c>
      <c r="C5206" t="s">
        <v>124729</v>
      </c>
      <c r="D5206" t="s">
        <v>124728</v>
      </c>
      <c r="E5206" t="str">
        <f t="shared" si="81"/>
        <v>658686 - ARFA - CFA DES METIERS DU SPORT ET DE L'ANIMATION</v>
      </c>
      <c r="F5206" t="s">
        <v>32084</v>
      </c>
      <c r="G5206" t="s">
        <v>124727</v>
      </c>
      <c r="I5206" t="s">
        <v>626</v>
      </c>
      <c r="J5206" t="s">
        <v>124726</v>
      </c>
      <c r="K5206" t="s">
        <v>208</v>
      </c>
      <c r="L5206" t="s">
        <v>124725</v>
      </c>
      <c r="N5206" t="s">
        <v>207</v>
      </c>
      <c r="O5206" t="s">
        <v>476</v>
      </c>
      <c r="P5206" t="s">
        <v>476</v>
      </c>
    </row>
    <row r="5207" spans="1:16">
      <c r="A5207" s="484" t="s">
        <v>26080</v>
      </c>
      <c r="B5207" s="485" t="s">
        <v>26067</v>
      </c>
      <c r="C5207" t="s">
        <v>26066</v>
      </c>
      <c r="D5207" t="s">
        <v>26079</v>
      </c>
      <c r="E5207" t="str">
        <f t="shared" si="81"/>
        <v>523252 - PRO ALTERNA MONTPELLIER</v>
      </c>
      <c r="F5207" t="s">
        <v>6481</v>
      </c>
      <c r="G5207" t="s">
        <v>26078</v>
      </c>
      <c r="H5207" t="s">
        <v>26077</v>
      </c>
      <c r="I5207" t="s">
        <v>1542</v>
      </c>
      <c r="J5207" t="s">
        <v>26076</v>
      </c>
      <c r="K5207" t="s">
        <v>208</v>
      </c>
      <c r="L5207" t="s">
        <v>26075</v>
      </c>
      <c r="N5207" t="s">
        <v>207</v>
      </c>
      <c r="O5207" t="s">
        <v>476</v>
      </c>
      <c r="P5207" t="s">
        <v>476</v>
      </c>
    </row>
    <row r="5208" spans="1:16">
      <c r="A5208" s="484" t="s">
        <v>26085</v>
      </c>
      <c r="B5208" s="485" t="s">
        <v>26067</v>
      </c>
      <c r="C5208" t="s">
        <v>26066</v>
      </c>
      <c r="D5208" t="s">
        <v>26084</v>
      </c>
      <c r="E5208" t="str">
        <f t="shared" si="81"/>
        <v>526514 - PRO ALTERNA GIERES</v>
      </c>
      <c r="F5208" t="s">
        <v>1848</v>
      </c>
      <c r="G5208" t="s">
        <v>26083</v>
      </c>
      <c r="I5208" t="s">
        <v>26082</v>
      </c>
      <c r="K5208" t="s">
        <v>208</v>
      </c>
      <c r="L5208" t="s">
        <v>26081</v>
      </c>
      <c r="N5208" t="s">
        <v>208</v>
      </c>
      <c r="O5208" t="s">
        <v>476</v>
      </c>
      <c r="P5208" t="s">
        <v>476</v>
      </c>
    </row>
    <row r="5209" spans="1:16">
      <c r="A5209" s="484" t="s">
        <v>26074</v>
      </c>
      <c r="B5209" s="485" t="s">
        <v>26067</v>
      </c>
      <c r="C5209" t="s">
        <v>26066</v>
      </c>
      <c r="D5209" t="s">
        <v>26073</v>
      </c>
      <c r="E5209" t="str">
        <f t="shared" si="81"/>
        <v>647410 - PRO ALTERNA PUTEAUX</v>
      </c>
      <c r="F5209" t="s">
        <v>3184</v>
      </c>
      <c r="G5209" t="s">
        <v>26072</v>
      </c>
      <c r="H5209" t="s">
        <v>26071</v>
      </c>
      <c r="I5209" t="s">
        <v>1042</v>
      </c>
      <c r="J5209" t="s">
        <v>26070</v>
      </c>
      <c r="K5209" t="s">
        <v>208</v>
      </c>
      <c r="L5209" t="s">
        <v>26069</v>
      </c>
      <c r="N5209" t="s">
        <v>207</v>
      </c>
      <c r="O5209" t="s">
        <v>476</v>
      </c>
      <c r="P5209" t="s">
        <v>476</v>
      </c>
    </row>
    <row r="5210" spans="1:16">
      <c r="A5210" s="484" t="s">
        <v>26096</v>
      </c>
      <c r="B5210" s="485" t="s">
        <v>26067</v>
      </c>
      <c r="C5210" t="s">
        <v>26095</v>
      </c>
      <c r="D5210" t="s">
        <v>26094</v>
      </c>
      <c r="E5210" t="str">
        <f t="shared" si="81"/>
        <v>612029 - PRO ALERNA NANTES</v>
      </c>
      <c r="F5210" t="s">
        <v>3834</v>
      </c>
      <c r="G5210" t="s">
        <v>26093</v>
      </c>
      <c r="I5210" t="s">
        <v>1837</v>
      </c>
      <c r="K5210" t="s">
        <v>208</v>
      </c>
      <c r="L5210" t="s">
        <v>26092</v>
      </c>
      <c r="N5210" t="s">
        <v>208</v>
      </c>
      <c r="O5210" t="s">
        <v>476</v>
      </c>
      <c r="P5210" t="s">
        <v>476</v>
      </c>
    </row>
    <row r="5211" spans="1:16">
      <c r="A5211" s="484" t="s">
        <v>26068</v>
      </c>
      <c r="B5211" s="485" t="s">
        <v>26067</v>
      </c>
      <c r="C5211" t="s">
        <v>26066</v>
      </c>
      <c r="D5211" t="s">
        <v>26065</v>
      </c>
      <c r="E5211" t="str">
        <f t="shared" si="81"/>
        <v>642757 - PRO ALTERNA RENNES</v>
      </c>
      <c r="F5211" t="s">
        <v>5932</v>
      </c>
      <c r="G5211" t="s">
        <v>26064</v>
      </c>
      <c r="H5211" t="s">
        <v>26063</v>
      </c>
      <c r="I5211" t="s">
        <v>3364</v>
      </c>
      <c r="J5211" t="s">
        <v>26062</v>
      </c>
      <c r="K5211" t="s">
        <v>208</v>
      </c>
      <c r="L5211" t="s">
        <v>26061</v>
      </c>
      <c r="N5211" t="s">
        <v>208</v>
      </c>
      <c r="O5211" t="s">
        <v>476</v>
      </c>
      <c r="P5211" t="s">
        <v>476</v>
      </c>
    </row>
    <row r="5212" spans="1:16">
      <c r="A5212" s="484" t="s">
        <v>112551</v>
      </c>
      <c r="B5212" s="485" t="s">
        <v>112550</v>
      </c>
      <c r="C5212" t="s">
        <v>112549</v>
      </c>
      <c r="D5212" t="s">
        <v>112549</v>
      </c>
      <c r="E5212" t="str">
        <f t="shared" si="81"/>
        <v>645047 - BOULAIS VERONIQUE</v>
      </c>
      <c r="F5212" t="s">
        <v>4174</v>
      </c>
      <c r="G5212" t="s">
        <v>112548</v>
      </c>
      <c r="I5212" t="s">
        <v>681</v>
      </c>
      <c r="J5212" t="s">
        <v>112547</v>
      </c>
      <c r="K5212" t="s">
        <v>208</v>
      </c>
      <c r="L5212" t="s">
        <v>112546</v>
      </c>
      <c r="N5212" t="s">
        <v>208</v>
      </c>
      <c r="O5212" t="s">
        <v>476</v>
      </c>
      <c r="P5212" t="s">
        <v>476</v>
      </c>
    </row>
    <row r="5213" spans="1:16">
      <c r="A5213" s="484" t="s">
        <v>120645</v>
      </c>
      <c r="B5213" s="485" t="s">
        <v>120644</v>
      </c>
      <c r="C5213" t="s">
        <v>120643</v>
      </c>
      <c r="D5213" t="s">
        <v>120642</v>
      </c>
      <c r="E5213" t="str">
        <f t="shared" si="81"/>
        <v>149433 - ALIBODE</v>
      </c>
      <c r="F5213" t="s">
        <v>41461</v>
      </c>
      <c r="G5213" t="s">
        <v>120641</v>
      </c>
      <c r="I5213" t="s">
        <v>120640</v>
      </c>
      <c r="J5213" t="s">
        <v>120639</v>
      </c>
      <c r="K5213" t="s">
        <v>120638</v>
      </c>
      <c r="L5213" t="s">
        <v>120637</v>
      </c>
      <c r="N5213" t="s">
        <v>208</v>
      </c>
      <c r="O5213" t="s">
        <v>476</v>
      </c>
      <c r="P5213" t="s">
        <v>476</v>
      </c>
    </row>
    <row r="5214" spans="1:16">
      <c r="A5214" s="484" t="s">
        <v>93652</v>
      </c>
      <c r="B5214" s="485" t="s">
        <v>93651</v>
      </c>
      <c r="C5214" t="s">
        <v>93650</v>
      </c>
      <c r="D5214" t="s">
        <v>93649</v>
      </c>
      <c r="E5214" t="str">
        <f t="shared" si="81"/>
        <v>554789 - COMITE 21</v>
      </c>
      <c r="F5214" t="s">
        <v>2651</v>
      </c>
      <c r="G5214" t="s">
        <v>93648</v>
      </c>
      <c r="I5214" t="s">
        <v>1207</v>
      </c>
      <c r="K5214" t="s">
        <v>208</v>
      </c>
      <c r="L5214" t="s">
        <v>93647</v>
      </c>
      <c r="N5214" t="s">
        <v>208</v>
      </c>
      <c r="O5214" t="s">
        <v>476</v>
      </c>
      <c r="P5214" t="s">
        <v>476</v>
      </c>
    </row>
    <row r="5215" spans="1:16">
      <c r="A5215" s="484" t="s">
        <v>111194</v>
      </c>
      <c r="B5215" s="485" t="s">
        <v>111193</v>
      </c>
      <c r="C5215" t="s">
        <v>111192</v>
      </c>
      <c r="D5215" t="s">
        <v>111192</v>
      </c>
      <c r="E5215" t="str">
        <f t="shared" si="81"/>
        <v>484489 - CABINET ENERGIA OLIVET</v>
      </c>
      <c r="F5215" t="s">
        <v>56421</v>
      </c>
      <c r="G5215" t="s">
        <v>111191</v>
      </c>
      <c r="I5215" t="s">
        <v>13782</v>
      </c>
      <c r="J5215" t="s">
        <v>111190</v>
      </c>
      <c r="K5215" t="s">
        <v>208</v>
      </c>
      <c r="L5215" t="s">
        <v>111189</v>
      </c>
      <c r="N5215" t="s">
        <v>208</v>
      </c>
      <c r="O5215" t="s">
        <v>476</v>
      </c>
      <c r="P5215" t="s">
        <v>476</v>
      </c>
    </row>
    <row r="5216" spans="1:16">
      <c r="A5216" s="484" t="s">
        <v>134185</v>
      </c>
      <c r="B5216" s="485" t="s">
        <v>134184</v>
      </c>
      <c r="C5216" t="s">
        <v>134183</v>
      </c>
      <c r="D5216" t="s">
        <v>134182</v>
      </c>
      <c r="E5216" t="str">
        <f t="shared" si="81"/>
        <v>163247 - ADPS FORMATION - YSCHOOLS</v>
      </c>
      <c r="F5216" t="s">
        <v>40411</v>
      </c>
      <c r="G5216" t="s">
        <v>134181</v>
      </c>
      <c r="H5216" t="s">
        <v>134180</v>
      </c>
      <c r="I5216" t="s">
        <v>40675</v>
      </c>
      <c r="J5216" t="s">
        <v>64209</v>
      </c>
      <c r="K5216" t="s">
        <v>134179</v>
      </c>
      <c r="L5216" t="s">
        <v>134178</v>
      </c>
      <c r="N5216" t="s">
        <v>208</v>
      </c>
      <c r="O5216" t="s">
        <v>476</v>
      </c>
      <c r="P5216" t="s">
        <v>476</v>
      </c>
    </row>
    <row r="5217" spans="1:16">
      <c r="A5217" s="484" t="s">
        <v>2403</v>
      </c>
      <c r="B5217" s="485" t="s">
        <v>2402</v>
      </c>
      <c r="C5217" t="s">
        <v>2401</v>
      </c>
      <c r="D5217" t="s">
        <v>2400</v>
      </c>
      <c r="E5217" t="str">
        <f t="shared" si="81"/>
        <v>564667 - WT</v>
      </c>
      <c r="F5217" t="s">
        <v>683</v>
      </c>
      <c r="G5217" t="s">
        <v>2399</v>
      </c>
      <c r="I5217" t="s">
        <v>2398</v>
      </c>
      <c r="J5217" t="s">
        <v>2397</v>
      </c>
      <c r="K5217" t="s">
        <v>208</v>
      </c>
      <c r="L5217" t="s">
        <v>2396</v>
      </c>
      <c r="N5217" t="s">
        <v>208</v>
      </c>
      <c r="O5217" t="s">
        <v>476</v>
      </c>
      <c r="P5217" t="s">
        <v>476</v>
      </c>
    </row>
    <row r="5218" spans="1:16">
      <c r="A5218" s="484" t="s">
        <v>60551</v>
      </c>
      <c r="B5218" s="485" t="s">
        <v>60550</v>
      </c>
      <c r="C5218" t="s">
        <v>60549</v>
      </c>
      <c r="D5218" t="s">
        <v>60548</v>
      </c>
      <c r="E5218" t="str">
        <f t="shared" si="81"/>
        <v>259937 - HOROQUARTZ FONTENAY LE COMTE</v>
      </c>
      <c r="F5218" t="s">
        <v>17005</v>
      </c>
      <c r="G5218" t="s">
        <v>60547</v>
      </c>
      <c r="H5218" t="s">
        <v>60546</v>
      </c>
      <c r="I5218" t="s">
        <v>35434</v>
      </c>
      <c r="J5218" t="s">
        <v>60545</v>
      </c>
      <c r="K5218" t="s">
        <v>208</v>
      </c>
      <c r="L5218" t="s">
        <v>60544</v>
      </c>
      <c r="N5218" t="s">
        <v>208</v>
      </c>
      <c r="O5218" t="s">
        <v>476</v>
      </c>
      <c r="P5218" t="s">
        <v>476</v>
      </c>
    </row>
    <row r="5219" spans="1:16">
      <c r="A5219" s="484" t="s">
        <v>60144</v>
      </c>
      <c r="B5219" s="485" t="s">
        <v>60143</v>
      </c>
      <c r="C5219" t="s">
        <v>60142</v>
      </c>
      <c r="D5219" t="s">
        <v>60141</v>
      </c>
      <c r="E5219" t="str">
        <f t="shared" si="81"/>
        <v>348247 - HUNAULT JOEL- FORMA DIF</v>
      </c>
      <c r="F5219" t="s">
        <v>1848</v>
      </c>
      <c r="G5219" t="s">
        <v>60140</v>
      </c>
      <c r="I5219" t="s">
        <v>60139</v>
      </c>
      <c r="J5219" t="s">
        <v>60138</v>
      </c>
      <c r="K5219" t="s">
        <v>208</v>
      </c>
      <c r="L5219" t="s">
        <v>60137</v>
      </c>
      <c r="N5219" t="s">
        <v>208</v>
      </c>
      <c r="O5219" t="s">
        <v>476</v>
      </c>
      <c r="P5219" t="s">
        <v>476</v>
      </c>
    </row>
    <row r="5220" spans="1:16">
      <c r="A5220" s="484" t="s">
        <v>123620</v>
      </c>
      <c r="B5220" s="485" t="s">
        <v>123619</v>
      </c>
      <c r="C5220" t="s">
        <v>123618</v>
      </c>
      <c r="D5220" t="s">
        <v>123617</v>
      </c>
      <c r="E5220" t="str">
        <f t="shared" si="81"/>
        <v>140247 - FORCOMED</v>
      </c>
      <c r="F5220" t="s">
        <v>5874</v>
      </c>
      <c r="G5220" t="s">
        <v>71428</v>
      </c>
      <c r="I5220" t="s">
        <v>626</v>
      </c>
      <c r="J5220" t="s">
        <v>71427</v>
      </c>
      <c r="K5220" t="s">
        <v>123616</v>
      </c>
      <c r="L5220" t="s">
        <v>123615</v>
      </c>
      <c r="N5220" t="s">
        <v>208</v>
      </c>
      <c r="O5220" t="s">
        <v>476</v>
      </c>
      <c r="P5220" t="s">
        <v>476</v>
      </c>
    </row>
    <row r="5221" spans="1:16">
      <c r="A5221" s="484" t="s">
        <v>55928</v>
      </c>
      <c r="B5221" s="485" t="s">
        <v>55927</v>
      </c>
      <c r="C5221" t="s">
        <v>55926</v>
      </c>
      <c r="D5221" t="s">
        <v>55925</v>
      </c>
      <c r="E5221" t="str">
        <f t="shared" si="81"/>
        <v>557730 - IF PRO</v>
      </c>
      <c r="F5221" t="s">
        <v>19471</v>
      </c>
      <c r="G5221" t="s">
        <v>55924</v>
      </c>
      <c r="I5221" t="s">
        <v>55923</v>
      </c>
      <c r="J5221" t="s">
        <v>55922</v>
      </c>
      <c r="K5221" t="s">
        <v>208</v>
      </c>
      <c r="L5221" t="s">
        <v>55921</v>
      </c>
      <c r="N5221" t="s">
        <v>208</v>
      </c>
      <c r="O5221" t="s">
        <v>476</v>
      </c>
      <c r="P5221" t="s">
        <v>476</v>
      </c>
    </row>
    <row r="5222" spans="1:16">
      <c r="A5222" s="484" t="s">
        <v>15320</v>
      </c>
      <c r="B5222" s="485" t="s">
        <v>15319</v>
      </c>
      <c r="C5222" t="s">
        <v>15318</v>
      </c>
      <c r="D5222" t="s">
        <v>15317</v>
      </c>
      <c r="E5222" t="str">
        <f t="shared" si="81"/>
        <v>138241 - SFPEAT</v>
      </c>
      <c r="F5222" t="s">
        <v>15316</v>
      </c>
      <c r="G5222" t="s">
        <v>15315</v>
      </c>
      <c r="I5222" t="s">
        <v>626</v>
      </c>
      <c r="K5222" t="s">
        <v>208</v>
      </c>
      <c r="L5222" t="s">
        <v>15314</v>
      </c>
      <c r="N5222" t="s">
        <v>208</v>
      </c>
      <c r="O5222" t="s">
        <v>476</v>
      </c>
      <c r="P5222" t="s">
        <v>476</v>
      </c>
    </row>
    <row r="5223" spans="1:16">
      <c r="A5223" s="484" t="s">
        <v>62422</v>
      </c>
      <c r="B5223" s="485" t="s">
        <v>62421</v>
      </c>
      <c r="C5223" t="s">
        <v>62420</v>
      </c>
      <c r="D5223" t="s">
        <v>62420</v>
      </c>
      <c r="E5223" t="str">
        <f t="shared" si="81"/>
        <v>575446 - HANDIC'APTITUDE</v>
      </c>
      <c r="F5223" t="s">
        <v>707</v>
      </c>
      <c r="G5223" t="s">
        <v>62419</v>
      </c>
      <c r="I5223" t="s">
        <v>749</v>
      </c>
      <c r="J5223" t="s">
        <v>62418</v>
      </c>
      <c r="K5223" t="s">
        <v>208</v>
      </c>
      <c r="L5223" t="s">
        <v>62417</v>
      </c>
      <c r="N5223" t="s">
        <v>208</v>
      </c>
      <c r="O5223" t="s">
        <v>476</v>
      </c>
      <c r="P5223" t="s">
        <v>476</v>
      </c>
    </row>
    <row r="5224" spans="1:16">
      <c r="A5224" s="484" t="s">
        <v>112124</v>
      </c>
      <c r="B5224" s="485" t="s">
        <v>112123</v>
      </c>
      <c r="C5224" t="s">
        <v>112122</v>
      </c>
      <c r="D5224" t="s">
        <v>112122</v>
      </c>
      <c r="E5224" t="str">
        <f t="shared" si="81"/>
        <v>544061 - BRINK'S FORMATION</v>
      </c>
      <c r="F5224" t="s">
        <v>112121</v>
      </c>
      <c r="G5224" t="s">
        <v>112120</v>
      </c>
      <c r="I5224" t="s">
        <v>1207</v>
      </c>
      <c r="J5224" t="s">
        <v>112119</v>
      </c>
      <c r="K5224" t="s">
        <v>208</v>
      </c>
      <c r="L5224" t="s">
        <v>112118</v>
      </c>
      <c r="N5224" t="s">
        <v>208</v>
      </c>
      <c r="O5224" t="s">
        <v>476</v>
      </c>
      <c r="P5224" t="s">
        <v>476</v>
      </c>
    </row>
    <row r="5225" spans="1:16">
      <c r="A5225" s="484" t="s">
        <v>35796</v>
      </c>
      <c r="B5225" s="485" t="s">
        <v>35795</v>
      </c>
      <c r="C5225" t="s">
        <v>35794</v>
      </c>
      <c r="D5225" t="s">
        <v>35794</v>
      </c>
      <c r="E5225" t="str">
        <f t="shared" si="81"/>
        <v>351271 - MISE EN JEU</v>
      </c>
      <c r="F5225" t="s">
        <v>7596</v>
      </c>
      <c r="G5225" t="s">
        <v>35793</v>
      </c>
      <c r="I5225" t="s">
        <v>7594</v>
      </c>
      <c r="J5225" t="s">
        <v>35792</v>
      </c>
      <c r="K5225" t="s">
        <v>208</v>
      </c>
      <c r="L5225" t="s">
        <v>35791</v>
      </c>
      <c r="N5225" t="s">
        <v>208</v>
      </c>
      <c r="O5225" t="s">
        <v>476</v>
      </c>
      <c r="P5225" t="s">
        <v>476</v>
      </c>
    </row>
    <row r="5226" spans="1:16">
      <c r="A5226" s="484" t="s">
        <v>93239</v>
      </c>
      <c r="B5226" s="485" t="s">
        <v>93238</v>
      </c>
      <c r="C5226" t="s">
        <v>93237</v>
      </c>
      <c r="D5226" t="s">
        <v>93236</v>
      </c>
      <c r="E5226" t="str">
        <f t="shared" si="81"/>
        <v>536052 - HANDISPORT FORT DE FRANCE</v>
      </c>
      <c r="F5226" t="s">
        <v>1710</v>
      </c>
      <c r="G5226" t="s">
        <v>93235</v>
      </c>
      <c r="H5226" t="s">
        <v>93234</v>
      </c>
      <c r="I5226" t="s">
        <v>6917</v>
      </c>
      <c r="J5226" t="s">
        <v>93233</v>
      </c>
      <c r="K5226" t="s">
        <v>208</v>
      </c>
      <c r="L5226" t="s">
        <v>93232</v>
      </c>
      <c r="N5226" t="s">
        <v>208</v>
      </c>
      <c r="O5226" t="s">
        <v>476</v>
      </c>
      <c r="P5226" t="s">
        <v>476</v>
      </c>
    </row>
    <row r="5227" spans="1:16">
      <c r="A5227" s="484" t="s">
        <v>86855</v>
      </c>
      <c r="B5227" s="485" t="s">
        <v>86854</v>
      </c>
      <c r="C5227" t="s">
        <v>86853</v>
      </c>
      <c r="D5227" t="s">
        <v>86853</v>
      </c>
      <c r="E5227" t="str">
        <f t="shared" si="81"/>
        <v>317962 - DISTEL</v>
      </c>
      <c r="F5227" t="s">
        <v>1857</v>
      </c>
      <c r="G5227" t="s">
        <v>86852</v>
      </c>
      <c r="H5227" t="s">
        <v>25532</v>
      </c>
      <c r="I5227" t="s">
        <v>77652</v>
      </c>
      <c r="J5227" t="s">
        <v>86851</v>
      </c>
      <c r="K5227" t="s">
        <v>208</v>
      </c>
      <c r="L5227" t="s">
        <v>86850</v>
      </c>
      <c r="N5227" t="s">
        <v>208</v>
      </c>
      <c r="O5227" t="s">
        <v>476</v>
      </c>
      <c r="P5227" t="s">
        <v>476</v>
      </c>
    </row>
    <row r="5228" spans="1:16">
      <c r="A5228" s="484" t="s">
        <v>80589</v>
      </c>
      <c r="B5228" s="485" t="s">
        <v>80588</v>
      </c>
      <c r="C5228" t="s">
        <v>80587</v>
      </c>
      <c r="D5228" t="s">
        <v>80586</v>
      </c>
      <c r="E5228" t="str">
        <f t="shared" si="81"/>
        <v>310943 - ESMM</v>
      </c>
      <c r="F5228" t="s">
        <v>8371</v>
      </c>
      <c r="G5228" t="s">
        <v>80585</v>
      </c>
      <c r="I5228" t="s">
        <v>643</v>
      </c>
      <c r="K5228" t="s">
        <v>208</v>
      </c>
      <c r="L5228" t="s">
        <v>80584</v>
      </c>
      <c r="N5228" t="s">
        <v>208</v>
      </c>
      <c r="O5228" t="s">
        <v>476</v>
      </c>
      <c r="P5228" t="s">
        <v>476</v>
      </c>
    </row>
    <row r="5229" spans="1:16">
      <c r="A5229" s="484" t="s">
        <v>52570</v>
      </c>
      <c r="B5229" s="485" t="s">
        <v>52569</v>
      </c>
      <c r="C5229" t="s">
        <v>52568</v>
      </c>
      <c r="D5229" t="s">
        <v>52567</v>
      </c>
      <c r="E5229" t="str">
        <f t="shared" si="81"/>
        <v>159372 - ISFME</v>
      </c>
      <c r="F5229" t="s">
        <v>14330</v>
      </c>
      <c r="G5229" t="s">
        <v>52566</v>
      </c>
      <c r="I5229" t="s">
        <v>21386</v>
      </c>
      <c r="J5229" t="s">
        <v>52565</v>
      </c>
      <c r="K5229" t="s">
        <v>208</v>
      </c>
      <c r="L5229" t="s">
        <v>52564</v>
      </c>
      <c r="N5229" t="s">
        <v>208</v>
      </c>
      <c r="O5229" t="s">
        <v>476</v>
      </c>
      <c r="P5229" t="s">
        <v>476</v>
      </c>
    </row>
    <row r="5230" spans="1:16">
      <c r="A5230" s="484" t="s">
        <v>61667</v>
      </c>
      <c r="B5230" s="485" t="s">
        <v>61666</v>
      </c>
      <c r="C5230" t="s">
        <v>61665</v>
      </c>
      <c r="D5230" t="s">
        <v>61665</v>
      </c>
      <c r="E5230" t="str">
        <f t="shared" si="81"/>
        <v>612182 - HERRERO CHAUMEAU SOPHIE - AVARICUM ESTHETIQUE</v>
      </c>
      <c r="F5230" t="s">
        <v>6143</v>
      </c>
      <c r="G5230" t="s">
        <v>61664</v>
      </c>
      <c r="I5230" t="s">
        <v>4220</v>
      </c>
      <c r="J5230" t="s">
        <v>61663</v>
      </c>
      <c r="K5230" t="s">
        <v>208</v>
      </c>
      <c r="L5230" t="s">
        <v>61662</v>
      </c>
      <c r="N5230" t="s">
        <v>208</v>
      </c>
      <c r="O5230" t="s">
        <v>476</v>
      </c>
      <c r="P5230" t="s">
        <v>476</v>
      </c>
    </row>
    <row r="5231" spans="1:16">
      <c r="A5231" s="484" t="s">
        <v>15139</v>
      </c>
      <c r="B5231" s="485" t="s">
        <v>15138</v>
      </c>
      <c r="C5231" t="s">
        <v>15137</v>
      </c>
      <c r="D5231" t="s">
        <v>15136</v>
      </c>
      <c r="E5231" t="str">
        <f t="shared" si="81"/>
        <v>369007 - SFFPC</v>
      </c>
      <c r="F5231" t="s">
        <v>6072</v>
      </c>
      <c r="G5231" t="s">
        <v>15135</v>
      </c>
      <c r="I5231" t="s">
        <v>9079</v>
      </c>
      <c r="K5231" t="s">
        <v>15134</v>
      </c>
      <c r="L5231" t="s">
        <v>15133</v>
      </c>
      <c r="N5231" t="s">
        <v>208</v>
      </c>
      <c r="O5231" t="s">
        <v>476</v>
      </c>
      <c r="P5231" t="s">
        <v>476</v>
      </c>
    </row>
    <row r="5232" spans="1:16">
      <c r="A5232" s="484" t="s">
        <v>127537</v>
      </c>
      <c r="B5232" s="485" t="s">
        <v>127536</v>
      </c>
      <c r="C5232" t="s">
        <v>127535</v>
      </c>
      <c r="D5232" t="s">
        <v>127534</v>
      </c>
      <c r="E5232" t="str">
        <f t="shared" si="81"/>
        <v>657062 - APTIMA RH</v>
      </c>
      <c r="F5232" t="s">
        <v>16581</v>
      </c>
      <c r="G5232" t="s">
        <v>127533</v>
      </c>
      <c r="I5232" t="s">
        <v>17524</v>
      </c>
      <c r="J5232" t="s">
        <v>127532</v>
      </c>
      <c r="K5232" t="s">
        <v>208</v>
      </c>
      <c r="L5232" t="s">
        <v>127531</v>
      </c>
      <c r="N5232" t="s">
        <v>208</v>
      </c>
      <c r="O5232" t="s">
        <v>476</v>
      </c>
      <c r="P5232" t="s">
        <v>476</v>
      </c>
    </row>
    <row r="5233" spans="1:16">
      <c r="A5233" s="484" t="s">
        <v>3378</v>
      </c>
      <c r="B5233" s="485" t="s">
        <v>3377</v>
      </c>
      <c r="C5233" t="s">
        <v>3376</v>
      </c>
      <c r="D5233" t="s">
        <v>3375</v>
      </c>
      <c r="E5233" t="str">
        <f t="shared" si="81"/>
        <v>231435 - VISUEL LSF BOURGOGNE DIJON</v>
      </c>
      <c r="F5233" t="s">
        <v>1504</v>
      </c>
      <c r="G5233" t="s">
        <v>3374</v>
      </c>
      <c r="I5233" t="s">
        <v>1501</v>
      </c>
      <c r="J5233" t="s">
        <v>3373</v>
      </c>
      <c r="K5233" t="s">
        <v>208</v>
      </c>
      <c r="L5233" t="s">
        <v>3372</v>
      </c>
      <c r="N5233" t="s">
        <v>208</v>
      </c>
      <c r="O5233" t="s">
        <v>476</v>
      </c>
      <c r="P5233" t="s">
        <v>476</v>
      </c>
    </row>
    <row r="5234" spans="1:16">
      <c r="A5234" s="484" t="s">
        <v>40267</v>
      </c>
      <c r="B5234" s="485" t="s">
        <v>40266</v>
      </c>
      <c r="C5234" t="s">
        <v>40265</v>
      </c>
      <c r="D5234" t="s">
        <v>40264</v>
      </c>
      <c r="E5234" t="str">
        <f t="shared" si="81"/>
        <v>315333 - MAISON DES DROITS DE L'ENFANT TOULOUSE</v>
      </c>
      <c r="F5234" t="s">
        <v>7579</v>
      </c>
      <c r="G5234" t="s">
        <v>40263</v>
      </c>
      <c r="I5234" t="s">
        <v>603</v>
      </c>
      <c r="J5234" t="s">
        <v>40262</v>
      </c>
      <c r="K5234" t="s">
        <v>208</v>
      </c>
      <c r="L5234" t="s">
        <v>40261</v>
      </c>
      <c r="N5234" t="s">
        <v>208</v>
      </c>
      <c r="O5234" t="s">
        <v>476</v>
      </c>
      <c r="P5234" t="s">
        <v>476</v>
      </c>
    </row>
    <row r="5235" spans="1:16">
      <c r="A5235" s="484" t="s">
        <v>36373</v>
      </c>
      <c r="B5235" s="485" t="s">
        <v>36372</v>
      </c>
      <c r="C5235" t="s">
        <v>36371</v>
      </c>
      <c r="D5235" t="s">
        <v>36370</v>
      </c>
      <c r="E5235" t="str">
        <f t="shared" si="81"/>
        <v>592201 - MFR CFA DE LA GRANGE COLOMBE RAMBOUILLET</v>
      </c>
      <c r="F5235" t="s">
        <v>36369</v>
      </c>
      <c r="G5235" t="s">
        <v>36368</v>
      </c>
      <c r="I5235" t="s">
        <v>36367</v>
      </c>
      <c r="J5235" t="s">
        <v>36366</v>
      </c>
      <c r="K5235" t="s">
        <v>208</v>
      </c>
      <c r="L5235" t="s">
        <v>36365</v>
      </c>
      <c r="N5235" t="s">
        <v>208</v>
      </c>
      <c r="O5235" t="s">
        <v>476</v>
      </c>
      <c r="P5235" t="s">
        <v>476</v>
      </c>
    </row>
    <row r="5236" spans="1:16">
      <c r="A5236" s="484" t="s">
        <v>23642</v>
      </c>
      <c r="B5236" s="485" t="s">
        <v>23641</v>
      </c>
      <c r="C5236" t="s">
        <v>23640</v>
      </c>
      <c r="D5236" t="s">
        <v>23639</v>
      </c>
      <c r="E5236" t="str">
        <f t="shared" si="81"/>
        <v>148301 - INTER CAMSP</v>
      </c>
      <c r="F5236" t="s">
        <v>3072</v>
      </c>
      <c r="G5236" t="s">
        <v>23638</v>
      </c>
      <c r="I5236" t="s">
        <v>16912</v>
      </c>
      <c r="J5236" t="s">
        <v>23637</v>
      </c>
      <c r="K5236" t="s">
        <v>23636</v>
      </c>
      <c r="L5236" t="s">
        <v>23635</v>
      </c>
      <c r="N5236" t="s">
        <v>208</v>
      </c>
      <c r="O5236" t="s">
        <v>476</v>
      </c>
      <c r="P5236" t="s">
        <v>476</v>
      </c>
    </row>
    <row r="5237" spans="1:16">
      <c r="A5237" s="484" t="s">
        <v>115573</v>
      </c>
      <c r="B5237" s="485" t="s">
        <v>115572</v>
      </c>
      <c r="C5237" t="s">
        <v>115571</v>
      </c>
      <c r="D5237" t="s">
        <v>115571</v>
      </c>
      <c r="E5237" t="str">
        <f t="shared" si="81"/>
        <v>395560 - AXOS FORMATION ET SERVICES</v>
      </c>
      <c r="F5237" t="s">
        <v>21681</v>
      </c>
      <c r="G5237" t="s">
        <v>115570</v>
      </c>
      <c r="H5237" t="s">
        <v>115569</v>
      </c>
      <c r="I5237" t="s">
        <v>115568</v>
      </c>
      <c r="J5237" t="s">
        <v>115567</v>
      </c>
      <c r="K5237" t="s">
        <v>208</v>
      </c>
      <c r="L5237" t="s">
        <v>115566</v>
      </c>
      <c r="N5237" t="s">
        <v>208</v>
      </c>
      <c r="O5237" t="s">
        <v>476</v>
      </c>
      <c r="P5237" t="s">
        <v>476</v>
      </c>
    </row>
    <row r="5238" spans="1:16">
      <c r="A5238" s="484" t="s">
        <v>91304</v>
      </c>
      <c r="B5238" s="485" t="s">
        <v>91303</v>
      </c>
      <c r="C5238" t="s">
        <v>91302</v>
      </c>
      <c r="D5238" t="s">
        <v>91301</v>
      </c>
      <c r="E5238" t="str">
        <f t="shared" si="81"/>
        <v>636927 - COURTADE LAURENCE</v>
      </c>
      <c r="F5238" t="s">
        <v>59608</v>
      </c>
      <c r="G5238" t="s">
        <v>91300</v>
      </c>
      <c r="I5238" t="s">
        <v>7585</v>
      </c>
      <c r="J5238" t="s">
        <v>91299</v>
      </c>
      <c r="K5238" t="s">
        <v>208</v>
      </c>
      <c r="L5238" t="s">
        <v>91298</v>
      </c>
      <c r="N5238" t="s">
        <v>208</v>
      </c>
      <c r="O5238" t="s">
        <v>476</v>
      </c>
      <c r="P5238" t="s">
        <v>476</v>
      </c>
    </row>
    <row r="5239" spans="1:16">
      <c r="A5239" s="484" t="s">
        <v>18974</v>
      </c>
      <c r="B5239" s="485" t="s">
        <v>18973</v>
      </c>
      <c r="C5239" t="s">
        <v>18972</v>
      </c>
      <c r="D5239" t="s">
        <v>18972</v>
      </c>
      <c r="E5239" t="str">
        <f t="shared" si="81"/>
        <v>588118 - SCIENCES- U LILLE- EFFICOM NORD</v>
      </c>
      <c r="F5239" t="s">
        <v>18971</v>
      </c>
      <c r="G5239" t="s">
        <v>18970</v>
      </c>
      <c r="I5239" t="s">
        <v>1814</v>
      </c>
      <c r="K5239" t="s">
        <v>208</v>
      </c>
      <c r="L5239" t="s">
        <v>18969</v>
      </c>
      <c r="N5239" t="s">
        <v>207</v>
      </c>
      <c r="O5239" t="s">
        <v>476</v>
      </c>
      <c r="P5239" t="s">
        <v>476</v>
      </c>
    </row>
    <row r="5240" spans="1:16">
      <c r="A5240" s="484" t="s">
        <v>127235</v>
      </c>
      <c r="B5240" s="485" t="s">
        <v>127234</v>
      </c>
      <c r="C5240" t="s">
        <v>127233</v>
      </c>
      <c r="D5240" t="s">
        <v>127232</v>
      </c>
      <c r="E5240" t="str">
        <f t="shared" si="81"/>
        <v>599785 - ARC LATRESNE</v>
      </c>
      <c r="F5240" t="s">
        <v>70726</v>
      </c>
      <c r="G5240" t="s">
        <v>127231</v>
      </c>
      <c r="H5240" t="s">
        <v>127230</v>
      </c>
      <c r="I5240" t="s">
        <v>127229</v>
      </c>
      <c r="J5240" t="s">
        <v>127228</v>
      </c>
      <c r="K5240" t="s">
        <v>208</v>
      </c>
      <c r="L5240" t="s">
        <v>127227</v>
      </c>
      <c r="N5240" t="s">
        <v>208</v>
      </c>
      <c r="O5240" t="s">
        <v>476</v>
      </c>
      <c r="P5240" t="s">
        <v>476</v>
      </c>
    </row>
    <row r="5241" spans="1:16">
      <c r="A5241" s="484" t="s">
        <v>20471</v>
      </c>
      <c r="B5241" s="485" t="s">
        <v>20470</v>
      </c>
      <c r="C5241" t="s">
        <v>20469</v>
      </c>
      <c r="D5241" t="s">
        <v>20469</v>
      </c>
      <c r="E5241" t="str">
        <f t="shared" si="81"/>
        <v>643051 - SANIVAP</v>
      </c>
      <c r="F5241" t="s">
        <v>19455</v>
      </c>
      <c r="G5241" t="s">
        <v>20468</v>
      </c>
      <c r="H5241" t="s">
        <v>20467</v>
      </c>
      <c r="I5241" t="s">
        <v>20466</v>
      </c>
      <c r="J5241" t="s">
        <v>20465</v>
      </c>
      <c r="K5241" t="s">
        <v>208</v>
      </c>
      <c r="L5241" t="s">
        <v>20464</v>
      </c>
      <c r="N5241" t="s">
        <v>208</v>
      </c>
      <c r="O5241" t="s">
        <v>476</v>
      </c>
      <c r="P5241" t="s">
        <v>476</v>
      </c>
    </row>
    <row r="5242" spans="1:16">
      <c r="A5242" s="484" t="s">
        <v>3478</v>
      </c>
      <c r="B5242" s="485" t="s">
        <v>3477</v>
      </c>
      <c r="C5242" t="s">
        <v>3476</v>
      </c>
      <c r="D5242" t="s">
        <v>3475</v>
      </c>
      <c r="E5242" t="str">
        <f t="shared" si="81"/>
        <v>466554 - VISEO BLANGY SUR BRESLE</v>
      </c>
      <c r="F5242" t="s">
        <v>1528</v>
      </c>
      <c r="G5242" t="s">
        <v>3474</v>
      </c>
      <c r="I5242" t="s">
        <v>3466</v>
      </c>
      <c r="J5242" t="s">
        <v>3465</v>
      </c>
      <c r="K5242" t="s">
        <v>208</v>
      </c>
      <c r="L5242" t="s">
        <v>3473</v>
      </c>
      <c r="N5242" t="s">
        <v>208</v>
      </c>
      <c r="O5242" t="s">
        <v>476</v>
      </c>
      <c r="P5242" t="s">
        <v>476</v>
      </c>
    </row>
    <row r="5243" spans="1:16">
      <c r="A5243" s="484" t="s">
        <v>64480</v>
      </c>
      <c r="B5243" s="485" t="s">
        <v>64479</v>
      </c>
      <c r="C5243" t="s">
        <v>64478</v>
      </c>
      <c r="D5243" t="s">
        <v>64477</v>
      </c>
      <c r="E5243" t="str">
        <f t="shared" si="81"/>
        <v>454515 - GCAF PARIS</v>
      </c>
      <c r="F5243" t="s">
        <v>13656</v>
      </c>
      <c r="G5243" t="s">
        <v>64476</v>
      </c>
      <c r="I5243" t="s">
        <v>3346</v>
      </c>
      <c r="J5243" t="s">
        <v>64475</v>
      </c>
      <c r="K5243" t="s">
        <v>208</v>
      </c>
      <c r="L5243" t="s">
        <v>64474</v>
      </c>
      <c r="N5243" t="s">
        <v>208</v>
      </c>
      <c r="O5243" t="s">
        <v>476</v>
      </c>
      <c r="P5243" t="s">
        <v>476</v>
      </c>
    </row>
    <row r="5244" spans="1:16">
      <c r="A5244" s="484" t="s">
        <v>135193</v>
      </c>
      <c r="B5244" s="485" t="s">
        <v>135192</v>
      </c>
      <c r="C5244" t="s">
        <v>135191</v>
      </c>
      <c r="D5244" t="s">
        <v>129216</v>
      </c>
      <c r="E5244" t="str">
        <f t="shared" si="81"/>
        <v>345787 - APF</v>
      </c>
      <c r="F5244" t="s">
        <v>7596</v>
      </c>
      <c r="G5244" t="s">
        <v>135190</v>
      </c>
      <c r="I5244" t="s">
        <v>54321</v>
      </c>
      <c r="J5244" t="s">
        <v>135189</v>
      </c>
      <c r="K5244" t="s">
        <v>208</v>
      </c>
      <c r="L5244" t="s">
        <v>135188</v>
      </c>
      <c r="N5244" t="s">
        <v>208</v>
      </c>
      <c r="O5244" t="s">
        <v>476</v>
      </c>
      <c r="P5244" t="s">
        <v>476</v>
      </c>
    </row>
    <row r="5245" spans="1:16">
      <c r="A5245" s="484" t="s">
        <v>71122</v>
      </c>
      <c r="B5245" s="485" t="s">
        <v>71121</v>
      </c>
      <c r="C5245" t="s">
        <v>71120</v>
      </c>
      <c r="D5245" t="s">
        <v>71120</v>
      </c>
      <c r="E5245" t="str">
        <f t="shared" si="81"/>
        <v>163995 - FORMA SOFT</v>
      </c>
      <c r="F5245" t="s">
        <v>4919</v>
      </c>
      <c r="G5245" t="s">
        <v>71119</v>
      </c>
      <c r="I5245" t="s">
        <v>21232</v>
      </c>
      <c r="J5245" t="s">
        <v>71118</v>
      </c>
      <c r="K5245" t="s">
        <v>208</v>
      </c>
      <c r="L5245" t="s">
        <v>71117</v>
      </c>
      <c r="N5245" t="s">
        <v>208</v>
      </c>
      <c r="O5245" t="s">
        <v>476</v>
      </c>
      <c r="P5245" t="s">
        <v>476</v>
      </c>
    </row>
    <row r="5246" spans="1:16">
      <c r="A5246" s="484" t="s">
        <v>58108</v>
      </c>
      <c r="B5246" s="485" t="s">
        <v>58107</v>
      </c>
      <c r="C5246" t="s">
        <v>58106</v>
      </c>
      <c r="D5246" t="s">
        <v>58106</v>
      </c>
      <c r="E5246" t="str">
        <f t="shared" si="81"/>
        <v>135082 - INFOR SANTE</v>
      </c>
      <c r="F5246" t="s">
        <v>1235</v>
      </c>
      <c r="G5246" t="s">
        <v>58105</v>
      </c>
      <c r="I5246" t="s">
        <v>3355</v>
      </c>
      <c r="J5246" t="s">
        <v>58104</v>
      </c>
      <c r="K5246" t="s">
        <v>58103</v>
      </c>
      <c r="L5246" t="s">
        <v>58102</v>
      </c>
      <c r="N5246" t="s">
        <v>208</v>
      </c>
      <c r="O5246" t="s">
        <v>476</v>
      </c>
      <c r="P5246" t="s">
        <v>476</v>
      </c>
    </row>
    <row r="5247" spans="1:16">
      <c r="A5247" s="484" t="s">
        <v>124792</v>
      </c>
      <c r="B5247" s="485" t="s">
        <v>124791</v>
      </c>
      <c r="C5247" t="s">
        <v>124790</v>
      </c>
      <c r="D5247" t="s">
        <v>124789</v>
      </c>
      <c r="E5247" t="str">
        <f t="shared" si="81"/>
        <v>679343 - CENTRE AYURVEDA D AQUITAINE</v>
      </c>
      <c r="F5247" t="s">
        <v>5315</v>
      </c>
      <c r="G5247" t="s">
        <v>124788</v>
      </c>
      <c r="I5247" t="s">
        <v>31383</v>
      </c>
      <c r="J5247" t="s">
        <v>124787</v>
      </c>
      <c r="K5247" t="s">
        <v>208</v>
      </c>
      <c r="L5247" t="s">
        <v>124786</v>
      </c>
      <c r="N5247" t="s">
        <v>208</v>
      </c>
      <c r="O5247" t="s">
        <v>476</v>
      </c>
      <c r="P5247" t="s">
        <v>476</v>
      </c>
    </row>
    <row r="5248" spans="1:16">
      <c r="A5248" s="484" t="s">
        <v>122826</v>
      </c>
      <c r="B5248" s="485" t="s">
        <v>122825</v>
      </c>
      <c r="C5248" t="s">
        <v>122824</v>
      </c>
      <c r="D5248" t="s">
        <v>122823</v>
      </c>
      <c r="E5248" t="str">
        <f t="shared" si="81"/>
        <v>10285 - AAMB</v>
      </c>
      <c r="F5248" t="s">
        <v>6072</v>
      </c>
      <c r="G5248" t="s">
        <v>122822</v>
      </c>
      <c r="H5248" t="s">
        <v>122821</v>
      </c>
      <c r="I5248" t="s">
        <v>122820</v>
      </c>
      <c r="J5248" t="s">
        <v>122819</v>
      </c>
      <c r="K5248" t="s">
        <v>208</v>
      </c>
      <c r="L5248" t="s">
        <v>122818</v>
      </c>
      <c r="N5248" t="s">
        <v>208</v>
      </c>
      <c r="O5248" t="s">
        <v>476</v>
      </c>
      <c r="P5248" t="s">
        <v>476</v>
      </c>
    </row>
    <row r="5249" spans="1:16">
      <c r="A5249" s="484" t="s">
        <v>57488</v>
      </c>
      <c r="B5249" s="485" t="s">
        <v>57487</v>
      </c>
      <c r="C5249" t="s">
        <v>57486</v>
      </c>
      <c r="D5249" t="s">
        <v>57485</v>
      </c>
      <c r="E5249" t="str">
        <f t="shared" si="81"/>
        <v>144484 - EURO COS</v>
      </c>
      <c r="F5249" t="s">
        <v>8706</v>
      </c>
      <c r="G5249" t="s">
        <v>57484</v>
      </c>
      <c r="H5249" t="s">
        <v>57483</v>
      </c>
      <c r="I5249" t="s">
        <v>579</v>
      </c>
      <c r="K5249" t="s">
        <v>208</v>
      </c>
      <c r="L5249" t="s">
        <v>57482</v>
      </c>
      <c r="N5249" t="s">
        <v>208</v>
      </c>
      <c r="O5249" t="s">
        <v>476</v>
      </c>
      <c r="P5249" t="s">
        <v>476</v>
      </c>
    </row>
    <row r="5250" spans="1:16">
      <c r="A5250" s="484" t="s">
        <v>88500</v>
      </c>
      <c r="B5250" s="485" t="s">
        <v>88499</v>
      </c>
      <c r="C5250" t="s">
        <v>88498</v>
      </c>
      <c r="D5250" t="s">
        <v>88497</v>
      </c>
      <c r="E5250" t="str">
        <f t="shared" ref="E5250:E5313" si="82">_xlfn.CONCAT(L5250," - ",D5250)</f>
        <v>628141 - DEFI 11 CARCASSONNE</v>
      </c>
      <c r="F5250" t="s">
        <v>4094</v>
      </c>
      <c r="G5250" t="s">
        <v>88496</v>
      </c>
      <c r="H5250" t="s">
        <v>88495</v>
      </c>
      <c r="I5250" t="s">
        <v>7874</v>
      </c>
      <c r="J5250" t="s">
        <v>88494</v>
      </c>
      <c r="K5250" t="s">
        <v>208</v>
      </c>
      <c r="L5250" t="s">
        <v>88493</v>
      </c>
      <c r="N5250" t="s">
        <v>208</v>
      </c>
      <c r="O5250" t="s">
        <v>476</v>
      </c>
      <c r="P5250" t="s">
        <v>476</v>
      </c>
    </row>
    <row r="5251" spans="1:16">
      <c r="A5251" s="484" t="s">
        <v>124535</v>
      </c>
      <c r="B5251" s="485" t="s">
        <v>124534</v>
      </c>
      <c r="C5251" t="s">
        <v>124533</v>
      </c>
      <c r="D5251" t="s">
        <v>124533</v>
      </c>
      <c r="E5251" t="str">
        <f t="shared" si="82"/>
        <v>478672 - ASS UFORCA BX</v>
      </c>
      <c r="F5251" t="s">
        <v>26234</v>
      </c>
      <c r="G5251" t="s">
        <v>7105</v>
      </c>
      <c r="I5251" t="s">
        <v>749</v>
      </c>
      <c r="K5251" t="s">
        <v>208</v>
      </c>
      <c r="L5251" t="s">
        <v>124532</v>
      </c>
      <c r="N5251" t="s">
        <v>208</v>
      </c>
      <c r="O5251" t="s">
        <v>476</v>
      </c>
      <c r="P5251" t="s">
        <v>476</v>
      </c>
    </row>
    <row r="5252" spans="1:16">
      <c r="A5252" s="484" t="s">
        <v>18795</v>
      </c>
      <c r="B5252" s="485" t="s">
        <v>18794</v>
      </c>
      <c r="C5252" t="s">
        <v>18793</v>
      </c>
      <c r="D5252" t="s">
        <v>18792</v>
      </c>
      <c r="E5252" t="str">
        <f t="shared" si="82"/>
        <v>661200 - SDAG ADHESIFS WEYERSHEIM</v>
      </c>
      <c r="F5252" t="s">
        <v>18791</v>
      </c>
      <c r="G5252" t="s">
        <v>18790</v>
      </c>
      <c r="I5252" t="s">
        <v>18789</v>
      </c>
      <c r="J5252" t="s">
        <v>18788</v>
      </c>
      <c r="K5252" t="s">
        <v>208</v>
      </c>
      <c r="L5252" t="s">
        <v>18787</v>
      </c>
      <c r="N5252" t="s">
        <v>208</v>
      </c>
      <c r="O5252" t="s">
        <v>476</v>
      </c>
      <c r="P5252" t="s">
        <v>476</v>
      </c>
    </row>
    <row r="5253" spans="1:16">
      <c r="A5253" s="484" t="s">
        <v>67016</v>
      </c>
      <c r="B5253" s="485" t="s">
        <v>67015</v>
      </c>
      <c r="C5253" t="s">
        <v>67014</v>
      </c>
      <c r="D5253" t="s">
        <v>67013</v>
      </c>
      <c r="E5253" t="str">
        <f t="shared" si="82"/>
        <v>495785 - GRP</v>
      </c>
      <c r="F5253" t="s">
        <v>1568</v>
      </c>
      <c r="G5253" t="s">
        <v>67012</v>
      </c>
      <c r="I5253" t="s">
        <v>67011</v>
      </c>
      <c r="J5253" t="s">
        <v>67010</v>
      </c>
      <c r="K5253" t="s">
        <v>208</v>
      </c>
      <c r="L5253" t="s">
        <v>67009</v>
      </c>
      <c r="N5253" t="s">
        <v>208</v>
      </c>
      <c r="O5253" t="s">
        <v>476</v>
      </c>
      <c r="P5253" t="s">
        <v>476</v>
      </c>
    </row>
    <row r="5254" spans="1:16">
      <c r="A5254" s="484" t="s">
        <v>21636</v>
      </c>
      <c r="B5254" s="485" t="s">
        <v>21635</v>
      </c>
      <c r="C5254" t="s">
        <v>21634</v>
      </c>
      <c r="D5254" t="s">
        <v>21634</v>
      </c>
      <c r="E5254" t="str">
        <f t="shared" si="82"/>
        <v>269578 - RITME INFORMATIQUE GLOBAL DESIGN</v>
      </c>
      <c r="F5254" t="s">
        <v>11267</v>
      </c>
      <c r="G5254" t="s">
        <v>21633</v>
      </c>
      <c r="I5254" t="s">
        <v>1207</v>
      </c>
      <c r="J5254" t="s">
        <v>21632</v>
      </c>
      <c r="K5254" t="s">
        <v>208</v>
      </c>
      <c r="L5254" t="s">
        <v>21631</v>
      </c>
      <c r="N5254" t="s">
        <v>208</v>
      </c>
      <c r="O5254" t="s">
        <v>476</v>
      </c>
      <c r="P5254" t="s">
        <v>476</v>
      </c>
    </row>
    <row r="5255" spans="1:16">
      <c r="A5255" s="484" t="s">
        <v>58063</v>
      </c>
      <c r="B5255" s="485" t="s">
        <v>58062</v>
      </c>
      <c r="C5255" t="s">
        <v>58061</v>
      </c>
      <c r="D5255" t="s">
        <v>58060</v>
      </c>
      <c r="E5255" t="str">
        <f t="shared" si="82"/>
        <v>293570 - IGE COLOMIERS</v>
      </c>
      <c r="F5255" t="s">
        <v>1554</v>
      </c>
      <c r="G5255" t="s">
        <v>58059</v>
      </c>
      <c r="H5255" t="s">
        <v>58058</v>
      </c>
      <c r="I5255" t="s">
        <v>1485</v>
      </c>
      <c r="J5255" t="s">
        <v>58057</v>
      </c>
      <c r="K5255" t="s">
        <v>208</v>
      </c>
      <c r="L5255" t="s">
        <v>58056</v>
      </c>
      <c r="N5255" t="s">
        <v>208</v>
      </c>
      <c r="O5255" t="s">
        <v>476</v>
      </c>
      <c r="P5255" t="s">
        <v>476</v>
      </c>
    </row>
    <row r="5256" spans="1:16">
      <c r="A5256" s="484" t="s">
        <v>30807</v>
      </c>
      <c r="B5256" s="485" t="s">
        <v>30806</v>
      </c>
      <c r="C5256" t="s">
        <v>30805</v>
      </c>
      <c r="D5256" t="s">
        <v>30804</v>
      </c>
      <c r="E5256" t="str">
        <f t="shared" si="82"/>
        <v>522880 - OGEC ESN</v>
      </c>
      <c r="F5256" t="s">
        <v>30803</v>
      </c>
      <c r="G5256" t="s">
        <v>30802</v>
      </c>
      <c r="I5256" t="s">
        <v>8130</v>
      </c>
      <c r="J5256" t="s">
        <v>30801</v>
      </c>
      <c r="K5256" t="s">
        <v>208</v>
      </c>
      <c r="L5256" t="s">
        <v>30800</v>
      </c>
      <c r="N5256" t="s">
        <v>208</v>
      </c>
      <c r="O5256" t="s">
        <v>476</v>
      </c>
      <c r="P5256" t="s">
        <v>476</v>
      </c>
    </row>
    <row r="5257" spans="1:16">
      <c r="A5257" s="484" t="s">
        <v>26411</v>
      </c>
      <c r="B5257" s="485" t="s">
        <v>26410</v>
      </c>
      <c r="C5257" t="s">
        <v>26409</v>
      </c>
      <c r="D5257" t="s">
        <v>26409</v>
      </c>
      <c r="E5257" t="str">
        <f t="shared" si="82"/>
        <v>683280 - PRETEXTE</v>
      </c>
      <c r="F5257" t="s">
        <v>9059</v>
      </c>
      <c r="G5257" t="s">
        <v>26408</v>
      </c>
      <c r="I5257" t="s">
        <v>579</v>
      </c>
      <c r="K5257" t="s">
        <v>208</v>
      </c>
      <c r="L5257" t="s">
        <v>26407</v>
      </c>
      <c r="N5257" t="s">
        <v>208</v>
      </c>
      <c r="O5257" t="s">
        <v>476</v>
      </c>
      <c r="P5257" t="s">
        <v>476</v>
      </c>
    </row>
    <row r="5258" spans="1:16">
      <c r="A5258" s="484" t="s">
        <v>71047</v>
      </c>
      <c r="B5258" s="485" t="s">
        <v>71046</v>
      </c>
      <c r="C5258" t="s">
        <v>71045</v>
      </c>
      <c r="D5258" t="s">
        <v>71045</v>
      </c>
      <c r="E5258" t="str">
        <f t="shared" si="82"/>
        <v>533221 - FORMA.CLE</v>
      </c>
      <c r="F5258" t="s">
        <v>12028</v>
      </c>
      <c r="G5258" t="s">
        <v>71044</v>
      </c>
      <c r="I5258" t="s">
        <v>36335</v>
      </c>
      <c r="J5258" t="s">
        <v>71043</v>
      </c>
      <c r="K5258" t="s">
        <v>208</v>
      </c>
      <c r="L5258" t="s">
        <v>71042</v>
      </c>
      <c r="N5258" t="s">
        <v>208</v>
      </c>
      <c r="O5258" t="s">
        <v>476</v>
      </c>
      <c r="P5258" t="s">
        <v>476</v>
      </c>
    </row>
    <row r="5259" spans="1:16">
      <c r="A5259" s="484" t="s">
        <v>111771</v>
      </c>
      <c r="B5259" s="485" t="s">
        <v>111770</v>
      </c>
      <c r="C5259" t="s">
        <v>111769</v>
      </c>
      <c r="D5259" t="s">
        <v>111769</v>
      </c>
      <c r="E5259" t="str">
        <f t="shared" si="82"/>
        <v>369019 - BTP SERVICES</v>
      </c>
      <c r="F5259" t="s">
        <v>19104</v>
      </c>
      <c r="G5259" t="s">
        <v>111768</v>
      </c>
      <c r="I5259" t="s">
        <v>626</v>
      </c>
      <c r="J5259" t="s">
        <v>111767</v>
      </c>
      <c r="K5259" t="s">
        <v>208</v>
      </c>
      <c r="L5259" t="s">
        <v>111766</v>
      </c>
      <c r="N5259" t="s">
        <v>207</v>
      </c>
      <c r="O5259" t="s">
        <v>476</v>
      </c>
      <c r="P5259" t="s">
        <v>476</v>
      </c>
    </row>
    <row r="5260" spans="1:16">
      <c r="A5260" s="484" t="s">
        <v>90972</v>
      </c>
      <c r="B5260" s="485" t="s">
        <v>90971</v>
      </c>
      <c r="C5260" t="s">
        <v>90970</v>
      </c>
      <c r="D5260" t="s">
        <v>90969</v>
      </c>
      <c r="E5260" t="str">
        <f t="shared" si="82"/>
        <v>657013 - CRETOUX BRIGITTE</v>
      </c>
      <c r="F5260" t="s">
        <v>8846</v>
      </c>
      <c r="G5260" t="s">
        <v>90968</v>
      </c>
      <c r="I5260" t="s">
        <v>22562</v>
      </c>
      <c r="J5260" t="s">
        <v>90967</v>
      </c>
      <c r="K5260" t="s">
        <v>208</v>
      </c>
      <c r="L5260" t="s">
        <v>90966</v>
      </c>
      <c r="N5260" t="s">
        <v>208</v>
      </c>
      <c r="O5260" t="s">
        <v>476</v>
      </c>
      <c r="P5260" t="s">
        <v>476</v>
      </c>
    </row>
    <row r="5261" spans="1:16">
      <c r="A5261" s="484" t="s">
        <v>126177</v>
      </c>
      <c r="B5261" s="485" t="s">
        <v>126176</v>
      </c>
      <c r="C5261" t="s">
        <v>126175</v>
      </c>
      <c r="D5261" t="s">
        <v>126174</v>
      </c>
      <c r="E5261" t="str">
        <f t="shared" si="82"/>
        <v>660966 - ACTE</v>
      </c>
      <c r="F5261" t="s">
        <v>12282</v>
      </c>
      <c r="G5261" t="s">
        <v>126173</v>
      </c>
      <c r="I5261" t="s">
        <v>626</v>
      </c>
      <c r="J5261" t="s">
        <v>126172</v>
      </c>
      <c r="K5261" t="s">
        <v>208</v>
      </c>
      <c r="L5261" t="s">
        <v>126171</v>
      </c>
      <c r="N5261" t="s">
        <v>208</v>
      </c>
      <c r="O5261" t="s">
        <v>476</v>
      </c>
      <c r="P5261" t="s">
        <v>476</v>
      </c>
    </row>
    <row r="5262" spans="1:16">
      <c r="A5262" s="484" t="s">
        <v>63274</v>
      </c>
      <c r="B5262" s="485" t="s">
        <v>63273</v>
      </c>
      <c r="C5262" t="s">
        <v>63272</v>
      </c>
      <c r="D5262" t="s">
        <v>63271</v>
      </c>
      <c r="E5262" t="str">
        <f t="shared" si="82"/>
        <v>18661 - GNFA MEUDON</v>
      </c>
      <c r="F5262" t="s">
        <v>14932</v>
      </c>
      <c r="G5262" t="s">
        <v>63270</v>
      </c>
      <c r="I5262" t="s">
        <v>33061</v>
      </c>
      <c r="J5262" t="s">
        <v>63269</v>
      </c>
      <c r="K5262" t="s">
        <v>208</v>
      </c>
      <c r="L5262" t="s">
        <v>63268</v>
      </c>
      <c r="N5262" t="s">
        <v>208</v>
      </c>
      <c r="O5262" t="s">
        <v>476</v>
      </c>
      <c r="P5262" t="s">
        <v>476</v>
      </c>
    </row>
    <row r="5263" spans="1:16">
      <c r="A5263" s="484" t="s">
        <v>93335</v>
      </c>
      <c r="B5263" s="485" t="s">
        <v>93334</v>
      </c>
      <c r="C5263" t="s">
        <v>93333</v>
      </c>
      <c r="D5263" t="s">
        <v>93332</v>
      </c>
      <c r="E5263" t="str">
        <f t="shared" si="82"/>
        <v>574557 - CR SPT RA BOURGOIN JALLIEU</v>
      </c>
      <c r="F5263" t="s">
        <v>1328</v>
      </c>
      <c r="G5263" t="s">
        <v>42496</v>
      </c>
      <c r="I5263" t="s">
        <v>12032</v>
      </c>
      <c r="J5263" t="s">
        <v>93331</v>
      </c>
      <c r="K5263" t="s">
        <v>208</v>
      </c>
      <c r="L5263" t="s">
        <v>93330</v>
      </c>
      <c r="N5263" t="s">
        <v>208</v>
      </c>
      <c r="O5263" t="s">
        <v>476</v>
      </c>
      <c r="P5263" t="s">
        <v>476</v>
      </c>
    </row>
    <row r="5264" spans="1:16">
      <c r="A5264" s="484" t="s">
        <v>122477</v>
      </c>
      <c r="B5264" s="485" t="s">
        <v>122476</v>
      </c>
      <c r="C5264" t="s">
        <v>122475</v>
      </c>
      <c r="D5264" t="s">
        <v>122474</v>
      </c>
      <c r="E5264" t="str">
        <f t="shared" si="82"/>
        <v>31938 - APHOSA</v>
      </c>
      <c r="F5264" t="s">
        <v>11669</v>
      </c>
      <c r="G5264" t="s">
        <v>122473</v>
      </c>
      <c r="I5264" t="s">
        <v>2161</v>
      </c>
      <c r="J5264" t="s">
        <v>122472</v>
      </c>
      <c r="K5264" t="s">
        <v>122471</v>
      </c>
      <c r="L5264" t="s">
        <v>122470</v>
      </c>
      <c r="N5264" t="s">
        <v>208</v>
      </c>
      <c r="O5264" t="s">
        <v>476</v>
      </c>
      <c r="P5264" t="s">
        <v>476</v>
      </c>
    </row>
    <row r="5265" spans="1:16">
      <c r="A5265" s="484" t="s">
        <v>112499</v>
      </c>
      <c r="B5265" s="485" t="s">
        <v>112498</v>
      </c>
      <c r="C5265" t="s">
        <v>112497</v>
      </c>
      <c r="D5265" t="s">
        <v>112496</v>
      </c>
      <c r="E5265" t="str">
        <f t="shared" si="82"/>
        <v>166212 - BOURDON JEAN MARIE</v>
      </c>
      <c r="F5265" t="s">
        <v>9059</v>
      </c>
      <c r="G5265" t="s">
        <v>112495</v>
      </c>
      <c r="I5265" t="s">
        <v>8055</v>
      </c>
      <c r="J5265" t="s">
        <v>112494</v>
      </c>
      <c r="K5265" t="s">
        <v>112493</v>
      </c>
      <c r="L5265" t="s">
        <v>112492</v>
      </c>
      <c r="N5265" t="s">
        <v>208</v>
      </c>
      <c r="O5265" t="s">
        <v>476</v>
      </c>
      <c r="P5265" t="s">
        <v>476</v>
      </c>
    </row>
    <row r="5266" spans="1:16">
      <c r="A5266" s="484" t="s">
        <v>133980</v>
      </c>
      <c r="B5266" s="485" t="s">
        <v>133979</v>
      </c>
      <c r="C5266" t="s">
        <v>133978</v>
      </c>
      <c r="D5266" t="s">
        <v>133977</v>
      </c>
      <c r="E5266" t="str">
        <f t="shared" si="82"/>
        <v>679835 - AEP PRADEAU LA SEDE TARBES</v>
      </c>
      <c r="F5266" t="s">
        <v>8881</v>
      </c>
      <c r="G5266" t="s">
        <v>133976</v>
      </c>
      <c r="I5266" t="s">
        <v>1369</v>
      </c>
      <c r="J5266" t="s">
        <v>133975</v>
      </c>
      <c r="K5266" t="s">
        <v>208</v>
      </c>
      <c r="L5266" t="s">
        <v>133974</v>
      </c>
      <c r="N5266" t="s">
        <v>207</v>
      </c>
      <c r="O5266" t="s">
        <v>476</v>
      </c>
      <c r="P5266" t="s">
        <v>476</v>
      </c>
    </row>
    <row r="5267" spans="1:16">
      <c r="A5267" s="484" t="s">
        <v>96030</v>
      </c>
      <c r="B5267" s="485" t="s">
        <v>96029</v>
      </c>
      <c r="C5267" t="s">
        <v>96028</v>
      </c>
      <c r="D5267" t="s">
        <v>96027</v>
      </c>
      <c r="E5267" t="str">
        <f t="shared" si="82"/>
        <v>492905 - CIBC GARD LOZERE HERAULT ALES</v>
      </c>
      <c r="F5267" t="s">
        <v>46741</v>
      </c>
      <c r="G5267" t="s">
        <v>96026</v>
      </c>
      <c r="I5267" t="s">
        <v>6726</v>
      </c>
      <c r="J5267" t="s">
        <v>96025</v>
      </c>
      <c r="K5267" t="s">
        <v>208</v>
      </c>
      <c r="L5267" t="s">
        <v>96024</v>
      </c>
      <c r="N5267" t="s">
        <v>208</v>
      </c>
      <c r="O5267" t="s">
        <v>476</v>
      </c>
      <c r="P5267" t="s">
        <v>476</v>
      </c>
    </row>
    <row r="5268" spans="1:16">
      <c r="A5268" s="484" t="s">
        <v>100648</v>
      </c>
      <c r="B5268" s="485" t="s">
        <v>96029</v>
      </c>
      <c r="C5268" t="s">
        <v>100647</v>
      </c>
      <c r="D5268" t="s">
        <v>100646</v>
      </c>
      <c r="E5268" t="str">
        <f t="shared" si="82"/>
        <v>525686 - CIBC DU GARD LOZERE MONTPELLIER</v>
      </c>
      <c r="F5268" t="s">
        <v>100645</v>
      </c>
      <c r="G5268" t="s">
        <v>100644</v>
      </c>
      <c r="H5268" t="s">
        <v>100643</v>
      </c>
      <c r="I5268" t="s">
        <v>1542</v>
      </c>
      <c r="J5268" t="s">
        <v>100642</v>
      </c>
      <c r="K5268" t="s">
        <v>208</v>
      </c>
      <c r="L5268" t="s">
        <v>100641</v>
      </c>
      <c r="N5268" t="s">
        <v>208</v>
      </c>
      <c r="O5268" t="s">
        <v>476</v>
      </c>
      <c r="P5268" t="s">
        <v>476</v>
      </c>
    </row>
    <row r="5269" spans="1:16">
      <c r="A5269" s="484" t="s">
        <v>120962</v>
      </c>
      <c r="B5269" s="485" t="s">
        <v>96029</v>
      </c>
      <c r="C5269" t="s">
        <v>120961</v>
      </c>
      <c r="D5269" t="s">
        <v>120960</v>
      </c>
      <c r="E5269" t="str">
        <f t="shared" si="82"/>
        <v>525870 - CIBC GLH</v>
      </c>
      <c r="F5269" t="s">
        <v>707</v>
      </c>
      <c r="G5269" t="s">
        <v>120959</v>
      </c>
      <c r="H5269" t="s">
        <v>120958</v>
      </c>
      <c r="I5269" t="s">
        <v>1321</v>
      </c>
      <c r="J5269" t="s">
        <v>120957</v>
      </c>
      <c r="K5269" t="s">
        <v>208</v>
      </c>
      <c r="L5269" t="s">
        <v>120956</v>
      </c>
      <c r="N5269" t="s">
        <v>208</v>
      </c>
      <c r="O5269" t="s">
        <v>476</v>
      </c>
      <c r="P5269" t="s">
        <v>476</v>
      </c>
    </row>
    <row r="5270" spans="1:16">
      <c r="A5270" s="484" t="s">
        <v>123351</v>
      </c>
      <c r="B5270" s="485" t="s">
        <v>123350</v>
      </c>
      <c r="C5270" t="s">
        <v>123349</v>
      </c>
      <c r="D5270" t="s">
        <v>123348</v>
      </c>
      <c r="E5270" t="str">
        <f t="shared" si="82"/>
        <v>612558 - FORMAPI</v>
      </c>
      <c r="F5270" t="s">
        <v>12003</v>
      </c>
      <c r="G5270" t="s">
        <v>123347</v>
      </c>
      <c r="I5270" t="s">
        <v>1501</v>
      </c>
      <c r="J5270" t="s">
        <v>123346</v>
      </c>
      <c r="K5270" t="s">
        <v>208</v>
      </c>
      <c r="L5270" t="s">
        <v>123345</v>
      </c>
      <c r="N5270" t="s">
        <v>207</v>
      </c>
      <c r="O5270" t="s">
        <v>476</v>
      </c>
      <c r="P5270" t="s">
        <v>476</v>
      </c>
    </row>
    <row r="5271" spans="1:16">
      <c r="A5271" s="484" t="s">
        <v>66137</v>
      </c>
      <c r="B5271" s="485" t="s">
        <v>66136</v>
      </c>
      <c r="C5271" t="s">
        <v>66135</v>
      </c>
      <c r="D5271" t="s">
        <v>66135</v>
      </c>
      <c r="E5271" t="str">
        <f t="shared" si="82"/>
        <v>187562 - GOANEC PERENNOU GENEVIEVE</v>
      </c>
      <c r="F5271" t="s">
        <v>8302</v>
      </c>
      <c r="G5271" t="s">
        <v>66134</v>
      </c>
      <c r="H5271" t="s">
        <v>66133</v>
      </c>
      <c r="I5271" t="s">
        <v>7695</v>
      </c>
      <c r="J5271" t="s">
        <v>66132</v>
      </c>
      <c r="K5271" t="s">
        <v>66131</v>
      </c>
      <c r="L5271" t="s">
        <v>66130</v>
      </c>
      <c r="N5271" t="s">
        <v>208</v>
      </c>
      <c r="O5271" t="s">
        <v>476</v>
      </c>
      <c r="P5271" t="s">
        <v>476</v>
      </c>
    </row>
    <row r="5272" spans="1:16">
      <c r="A5272" s="484" t="s">
        <v>36978</v>
      </c>
      <c r="B5272" s="485" t="s">
        <v>36977</v>
      </c>
      <c r="C5272" t="s">
        <v>36976</v>
      </c>
      <c r="D5272" t="s">
        <v>36975</v>
      </c>
      <c r="E5272" t="str">
        <f t="shared" si="82"/>
        <v>167400 - MM2I</v>
      </c>
      <c r="F5272" t="s">
        <v>495</v>
      </c>
      <c r="G5272" t="s">
        <v>36974</v>
      </c>
      <c r="I5272" t="s">
        <v>8264</v>
      </c>
      <c r="J5272" t="s">
        <v>36973</v>
      </c>
      <c r="K5272" t="s">
        <v>208</v>
      </c>
      <c r="L5272" t="s">
        <v>36972</v>
      </c>
      <c r="N5272" t="s">
        <v>208</v>
      </c>
      <c r="O5272" t="s">
        <v>476</v>
      </c>
      <c r="P5272" t="s">
        <v>476</v>
      </c>
    </row>
    <row r="5273" spans="1:16">
      <c r="A5273" s="484" t="s">
        <v>42738</v>
      </c>
      <c r="B5273" s="485" t="s">
        <v>42737</v>
      </c>
      <c r="C5273" t="s">
        <v>42736</v>
      </c>
      <c r="D5273" t="s">
        <v>42736</v>
      </c>
      <c r="E5273" t="str">
        <f t="shared" si="82"/>
        <v>604525 - LIGUE DE BRETAGNE DU SPORT ADAPTE</v>
      </c>
      <c r="F5273" t="s">
        <v>1459</v>
      </c>
      <c r="G5273" t="s">
        <v>42735</v>
      </c>
      <c r="I5273" t="s">
        <v>15724</v>
      </c>
      <c r="J5273" t="s">
        <v>42734</v>
      </c>
      <c r="K5273" t="s">
        <v>208</v>
      </c>
      <c r="L5273" t="s">
        <v>42733</v>
      </c>
      <c r="N5273" t="s">
        <v>208</v>
      </c>
      <c r="O5273" t="s">
        <v>476</v>
      </c>
      <c r="P5273" t="s">
        <v>476</v>
      </c>
    </row>
    <row r="5274" spans="1:16">
      <c r="A5274" s="484" t="s">
        <v>34644</v>
      </c>
      <c r="B5274" s="485" t="s">
        <v>34643</v>
      </c>
      <c r="C5274" t="s">
        <v>34642</v>
      </c>
      <c r="D5274" t="s">
        <v>34641</v>
      </c>
      <c r="E5274" t="str">
        <f t="shared" si="82"/>
        <v>247273 - MUS'E</v>
      </c>
      <c r="F5274" t="s">
        <v>5634</v>
      </c>
      <c r="G5274" t="s">
        <v>34640</v>
      </c>
      <c r="I5274" t="s">
        <v>3355</v>
      </c>
      <c r="J5274" t="s">
        <v>34639</v>
      </c>
      <c r="K5274" t="s">
        <v>208</v>
      </c>
      <c r="L5274" t="s">
        <v>34638</v>
      </c>
      <c r="N5274" t="s">
        <v>208</v>
      </c>
      <c r="O5274" t="s">
        <v>476</v>
      </c>
      <c r="P5274" t="s">
        <v>476</v>
      </c>
    </row>
    <row r="5275" spans="1:16">
      <c r="A5275" s="484" t="s">
        <v>29317</v>
      </c>
      <c r="B5275" s="485" t="s">
        <v>29316</v>
      </c>
      <c r="C5275" t="s">
        <v>29315</v>
      </c>
      <c r="D5275" t="s">
        <v>29315</v>
      </c>
      <c r="E5275" t="str">
        <f t="shared" si="82"/>
        <v>158446 - PASSEPORT FORMATION</v>
      </c>
      <c r="F5275" t="s">
        <v>2572</v>
      </c>
      <c r="G5275" t="s">
        <v>29314</v>
      </c>
      <c r="I5275" t="s">
        <v>7856</v>
      </c>
      <c r="J5275" t="s">
        <v>29313</v>
      </c>
      <c r="K5275" t="s">
        <v>208</v>
      </c>
      <c r="L5275" t="s">
        <v>29312</v>
      </c>
      <c r="N5275" t="s">
        <v>208</v>
      </c>
      <c r="O5275" t="s">
        <v>476</v>
      </c>
      <c r="P5275" t="s">
        <v>476</v>
      </c>
    </row>
    <row r="5276" spans="1:16">
      <c r="A5276" s="484" t="s">
        <v>117891</v>
      </c>
      <c r="B5276" s="485" t="s">
        <v>117890</v>
      </c>
      <c r="C5276" t="s">
        <v>117889</v>
      </c>
      <c r="D5276" t="s">
        <v>117888</v>
      </c>
      <c r="E5276" t="str">
        <f t="shared" si="82"/>
        <v>438856 - ATELEC</v>
      </c>
      <c r="H5276" t="s">
        <v>117887</v>
      </c>
      <c r="I5276" t="s">
        <v>117886</v>
      </c>
      <c r="J5276" t="s">
        <v>117885</v>
      </c>
      <c r="K5276" t="s">
        <v>208</v>
      </c>
      <c r="L5276" t="s">
        <v>117884</v>
      </c>
      <c r="N5276" t="s">
        <v>208</v>
      </c>
      <c r="O5276" t="s">
        <v>476</v>
      </c>
      <c r="P5276" t="s">
        <v>476</v>
      </c>
    </row>
    <row r="5277" spans="1:16">
      <c r="A5277" s="484" t="s">
        <v>125007</v>
      </c>
      <c r="B5277" s="485" t="s">
        <v>125006</v>
      </c>
      <c r="C5277" t="s">
        <v>125005</v>
      </c>
      <c r="D5277" t="s">
        <v>125004</v>
      </c>
      <c r="E5277" t="str">
        <f t="shared" si="82"/>
        <v>645965 - AFIPP</v>
      </c>
      <c r="F5277" t="s">
        <v>3986</v>
      </c>
      <c r="G5277" t="s">
        <v>125003</v>
      </c>
      <c r="I5277" t="s">
        <v>125002</v>
      </c>
      <c r="J5277" t="s">
        <v>125001</v>
      </c>
      <c r="K5277" t="s">
        <v>208</v>
      </c>
      <c r="L5277" t="s">
        <v>125000</v>
      </c>
      <c r="N5277" t="s">
        <v>208</v>
      </c>
      <c r="O5277" t="s">
        <v>476</v>
      </c>
      <c r="P5277" t="s">
        <v>476</v>
      </c>
    </row>
    <row r="5278" spans="1:16">
      <c r="A5278" s="484" t="s">
        <v>34668</v>
      </c>
      <c r="B5278" s="485" t="s">
        <v>34667</v>
      </c>
      <c r="C5278" t="s">
        <v>34666</v>
      </c>
      <c r="D5278" t="s">
        <v>34666</v>
      </c>
      <c r="E5278" t="str">
        <f t="shared" si="82"/>
        <v>508410 - MURIT ROBERT ACP</v>
      </c>
      <c r="F5278" t="s">
        <v>7547</v>
      </c>
      <c r="G5278" t="s">
        <v>34665</v>
      </c>
      <c r="I5278" t="s">
        <v>579</v>
      </c>
      <c r="J5278" t="s">
        <v>34664</v>
      </c>
      <c r="K5278" t="s">
        <v>208</v>
      </c>
      <c r="L5278" t="s">
        <v>34663</v>
      </c>
      <c r="N5278" t="s">
        <v>208</v>
      </c>
      <c r="O5278" t="s">
        <v>476</v>
      </c>
      <c r="P5278" t="s">
        <v>476</v>
      </c>
    </row>
    <row r="5279" spans="1:16">
      <c r="A5279" s="484" t="s">
        <v>1597</v>
      </c>
      <c r="B5279" s="485" t="s">
        <v>1596</v>
      </c>
      <c r="C5279" t="s">
        <v>1595</v>
      </c>
      <c r="D5279" t="s">
        <v>1594</v>
      </c>
      <c r="E5279" t="str">
        <f t="shared" si="82"/>
        <v>550292 - YB EDITIONS &amp; PROJETS CULTURELS</v>
      </c>
      <c r="F5279" t="s">
        <v>683</v>
      </c>
      <c r="G5279" t="s">
        <v>1593</v>
      </c>
      <c r="I5279" t="s">
        <v>1321</v>
      </c>
      <c r="K5279" t="s">
        <v>208</v>
      </c>
      <c r="L5279" t="s">
        <v>1592</v>
      </c>
      <c r="N5279" t="s">
        <v>208</v>
      </c>
      <c r="O5279" t="s">
        <v>476</v>
      </c>
      <c r="P5279" t="s">
        <v>476</v>
      </c>
    </row>
    <row r="5280" spans="1:16">
      <c r="A5280" s="484" t="s">
        <v>48201</v>
      </c>
      <c r="B5280" s="485" t="s">
        <v>48200</v>
      </c>
      <c r="C5280" t="s">
        <v>48199</v>
      </c>
      <c r="D5280" t="s">
        <v>48199</v>
      </c>
      <c r="E5280" t="str">
        <f t="shared" si="82"/>
        <v>340455 - KEYRUS</v>
      </c>
      <c r="F5280" t="s">
        <v>48198</v>
      </c>
      <c r="G5280" t="s">
        <v>48197</v>
      </c>
      <c r="I5280" t="s">
        <v>11554</v>
      </c>
      <c r="J5280" t="s">
        <v>48196</v>
      </c>
      <c r="K5280" t="s">
        <v>208</v>
      </c>
      <c r="L5280" t="s">
        <v>48195</v>
      </c>
      <c r="N5280" t="s">
        <v>208</v>
      </c>
      <c r="O5280" t="s">
        <v>476</v>
      </c>
      <c r="P5280" t="s">
        <v>476</v>
      </c>
    </row>
    <row r="5281" spans="1:16">
      <c r="A5281" s="484" t="s">
        <v>86952</v>
      </c>
      <c r="B5281" s="485" t="s">
        <v>86951</v>
      </c>
      <c r="C5281" t="s">
        <v>86950</v>
      </c>
      <c r="D5281" t="s">
        <v>86950</v>
      </c>
      <c r="E5281" t="str">
        <f t="shared" si="82"/>
        <v>362839 - DILLIES WALLAERT THERESE</v>
      </c>
      <c r="F5281" t="s">
        <v>10822</v>
      </c>
      <c r="G5281" t="s">
        <v>86949</v>
      </c>
      <c r="I5281" t="s">
        <v>48176</v>
      </c>
      <c r="J5281" t="s">
        <v>86948</v>
      </c>
      <c r="K5281" t="s">
        <v>208</v>
      </c>
      <c r="L5281" t="s">
        <v>86947</v>
      </c>
      <c r="N5281" t="s">
        <v>208</v>
      </c>
      <c r="O5281" t="s">
        <v>476</v>
      </c>
      <c r="P5281" t="s">
        <v>476</v>
      </c>
    </row>
    <row r="5282" spans="1:16">
      <c r="A5282" s="484" t="s">
        <v>70394</v>
      </c>
      <c r="B5282" s="485" t="s">
        <v>70393</v>
      </c>
      <c r="C5282" t="s">
        <v>70392</v>
      </c>
      <c r="D5282" t="s">
        <v>70391</v>
      </c>
      <c r="E5282" t="str">
        <f t="shared" si="82"/>
        <v>333281 - FORMATIC 2000</v>
      </c>
      <c r="F5282" t="s">
        <v>70390</v>
      </c>
      <c r="G5282" t="s">
        <v>70389</v>
      </c>
      <c r="I5282" t="s">
        <v>12075</v>
      </c>
      <c r="K5282" t="s">
        <v>208</v>
      </c>
      <c r="L5282" t="s">
        <v>70388</v>
      </c>
      <c r="N5282" t="s">
        <v>208</v>
      </c>
      <c r="O5282" t="s">
        <v>476</v>
      </c>
      <c r="P5282" t="s">
        <v>476</v>
      </c>
    </row>
    <row r="5283" spans="1:16">
      <c r="A5283" s="484" t="s">
        <v>38653</v>
      </c>
      <c r="B5283" s="485" t="s">
        <v>38652</v>
      </c>
      <c r="C5283" t="s">
        <v>38651</v>
      </c>
      <c r="D5283" t="s">
        <v>38651</v>
      </c>
      <c r="E5283" t="str">
        <f t="shared" si="82"/>
        <v>469099 - MAN AND MACHINE VISIOGRAPH</v>
      </c>
      <c r="F5283" t="s">
        <v>2408</v>
      </c>
      <c r="G5283" t="s">
        <v>38650</v>
      </c>
      <c r="I5283" t="s">
        <v>4703</v>
      </c>
      <c r="J5283" t="s">
        <v>38649</v>
      </c>
      <c r="K5283" t="s">
        <v>208</v>
      </c>
      <c r="L5283" t="s">
        <v>38648</v>
      </c>
      <c r="N5283" t="s">
        <v>208</v>
      </c>
      <c r="O5283" t="s">
        <v>476</v>
      </c>
      <c r="P5283" t="s">
        <v>476</v>
      </c>
    </row>
    <row r="5284" spans="1:16">
      <c r="A5284" s="484" t="s">
        <v>3045</v>
      </c>
      <c r="B5284" s="485" t="s">
        <v>3044</v>
      </c>
      <c r="C5284" t="s">
        <v>3043</v>
      </c>
      <c r="D5284" t="s">
        <v>3043</v>
      </c>
      <c r="E5284" t="str">
        <f t="shared" si="82"/>
        <v>655338 - VOLUBIS</v>
      </c>
      <c r="F5284" t="s">
        <v>3042</v>
      </c>
      <c r="G5284" t="s">
        <v>3041</v>
      </c>
      <c r="I5284" t="s">
        <v>1837</v>
      </c>
      <c r="J5284" t="s">
        <v>3040</v>
      </c>
      <c r="K5284" t="s">
        <v>208</v>
      </c>
      <c r="L5284" t="s">
        <v>3039</v>
      </c>
      <c r="N5284" t="s">
        <v>208</v>
      </c>
      <c r="O5284" t="s">
        <v>476</v>
      </c>
      <c r="P5284" t="s">
        <v>476</v>
      </c>
    </row>
    <row r="5285" spans="1:16">
      <c r="A5285" s="484" t="s">
        <v>21530</v>
      </c>
      <c r="B5285" s="485" t="s">
        <v>21529</v>
      </c>
      <c r="C5285" t="s">
        <v>21528</v>
      </c>
      <c r="D5285" t="s">
        <v>21528</v>
      </c>
      <c r="E5285" t="str">
        <f t="shared" si="82"/>
        <v>599700 - ROBERT LE HECH FLORENCE</v>
      </c>
      <c r="F5285" t="s">
        <v>21527</v>
      </c>
      <c r="G5285" t="s">
        <v>21526</v>
      </c>
      <c r="I5285" t="s">
        <v>15701</v>
      </c>
      <c r="J5285" t="s">
        <v>21525</v>
      </c>
      <c r="K5285" t="s">
        <v>208</v>
      </c>
      <c r="L5285" t="s">
        <v>21524</v>
      </c>
      <c r="N5285" t="s">
        <v>208</v>
      </c>
      <c r="O5285" t="s">
        <v>476</v>
      </c>
      <c r="P5285" t="s">
        <v>476</v>
      </c>
    </row>
    <row r="5286" spans="1:16">
      <c r="A5286" s="484" t="s">
        <v>116911</v>
      </c>
      <c r="B5286" s="485" t="s">
        <v>116910</v>
      </c>
      <c r="C5286" t="s">
        <v>116909</v>
      </c>
      <c r="D5286" t="s">
        <v>116908</v>
      </c>
      <c r="E5286" t="str">
        <f t="shared" si="82"/>
        <v>203282 - PRODEV ARFOS</v>
      </c>
      <c r="F5286" t="s">
        <v>7721</v>
      </c>
      <c r="G5286" t="s">
        <v>116907</v>
      </c>
      <c r="I5286" t="s">
        <v>6974</v>
      </c>
      <c r="J5286" t="s">
        <v>116906</v>
      </c>
      <c r="K5286" t="s">
        <v>208</v>
      </c>
      <c r="L5286" t="s">
        <v>116905</v>
      </c>
      <c r="N5286" t="s">
        <v>208</v>
      </c>
      <c r="O5286" t="s">
        <v>476</v>
      </c>
      <c r="P5286" t="s">
        <v>476</v>
      </c>
    </row>
    <row r="5287" spans="1:16">
      <c r="A5287" s="484" t="s">
        <v>124121</v>
      </c>
      <c r="B5287" s="485" t="s">
        <v>124120</v>
      </c>
      <c r="C5287" t="s">
        <v>124119</v>
      </c>
      <c r="D5287" t="s">
        <v>124118</v>
      </c>
      <c r="E5287" t="str">
        <f t="shared" si="82"/>
        <v>641492 - ALVEOLE</v>
      </c>
      <c r="F5287" t="s">
        <v>3058</v>
      </c>
      <c r="G5287" t="s">
        <v>124117</v>
      </c>
      <c r="I5287" t="s">
        <v>124116</v>
      </c>
      <c r="J5287" t="s">
        <v>124115</v>
      </c>
      <c r="K5287" t="s">
        <v>208</v>
      </c>
      <c r="L5287" t="s">
        <v>124114</v>
      </c>
      <c r="N5287" t="s">
        <v>208</v>
      </c>
      <c r="O5287" t="s">
        <v>476</v>
      </c>
      <c r="P5287" t="s">
        <v>476</v>
      </c>
    </row>
    <row r="5288" spans="1:16">
      <c r="A5288" s="484" t="s">
        <v>121109</v>
      </c>
      <c r="C5288" t="s">
        <v>121108</v>
      </c>
      <c r="D5288" t="s">
        <v>121107</v>
      </c>
      <c r="E5288" t="str">
        <f t="shared" si="82"/>
        <v>436318 - AHBFC</v>
      </c>
      <c r="F5288" t="s">
        <v>41461</v>
      </c>
      <c r="G5288" t="s">
        <v>121106</v>
      </c>
      <c r="I5288" t="s">
        <v>121105</v>
      </c>
      <c r="J5288" t="s">
        <v>121104</v>
      </c>
      <c r="K5288" t="s">
        <v>121103</v>
      </c>
      <c r="L5288" t="s">
        <v>121102</v>
      </c>
      <c r="N5288" t="s">
        <v>208</v>
      </c>
      <c r="O5288" t="s">
        <v>476</v>
      </c>
      <c r="P5288" t="s">
        <v>476</v>
      </c>
    </row>
    <row r="5289" spans="1:16">
      <c r="A5289" s="484" t="s">
        <v>44288</v>
      </c>
      <c r="B5289" s="485" t="s">
        <v>44287</v>
      </c>
      <c r="C5289" t="s">
        <v>44286</v>
      </c>
      <c r="D5289" t="s">
        <v>44285</v>
      </c>
      <c r="E5289" t="str">
        <f t="shared" si="82"/>
        <v>326665 - CFD - EMI</v>
      </c>
      <c r="F5289" t="s">
        <v>44284</v>
      </c>
      <c r="G5289" t="s">
        <v>44283</v>
      </c>
      <c r="I5289" t="s">
        <v>10087</v>
      </c>
      <c r="J5289" t="s">
        <v>44282</v>
      </c>
      <c r="K5289" t="s">
        <v>208</v>
      </c>
      <c r="L5289" t="s">
        <v>44281</v>
      </c>
      <c r="N5289" t="s">
        <v>208</v>
      </c>
      <c r="O5289" t="s">
        <v>476</v>
      </c>
      <c r="P5289" t="s">
        <v>476</v>
      </c>
    </row>
    <row r="5290" spans="1:16">
      <c r="A5290" s="484" t="s">
        <v>42666</v>
      </c>
      <c r="B5290" s="485" t="s">
        <v>42665</v>
      </c>
      <c r="C5290" t="s">
        <v>42664</v>
      </c>
      <c r="D5290" t="s">
        <v>42663</v>
      </c>
      <c r="E5290" t="str">
        <f t="shared" si="82"/>
        <v>670984 - URFOLOR</v>
      </c>
      <c r="F5290" t="s">
        <v>29980</v>
      </c>
      <c r="G5290" t="s">
        <v>42662</v>
      </c>
      <c r="I5290" t="s">
        <v>771</v>
      </c>
      <c r="J5290" t="s">
        <v>42661</v>
      </c>
      <c r="K5290" t="s">
        <v>208</v>
      </c>
      <c r="L5290" t="s">
        <v>42660</v>
      </c>
      <c r="N5290" t="s">
        <v>208</v>
      </c>
      <c r="O5290" t="s">
        <v>476</v>
      </c>
      <c r="P5290" t="s">
        <v>476</v>
      </c>
    </row>
    <row r="5291" spans="1:16">
      <c r="A5291" s="484" t="s">
        <v>87427</v>
      </c>
      <c r="B5291" s="485" t="s">
        <v>87426</v>
      </c>
      <c r="C5291" t="s">
        <v>87425</v>
      </c>
      <c r="D5291" t="s">
        <v>87424</v>
      </c>
      <c r="E5291" t="str">
        <f t="shared" si="82"/>
        <v>218110 - DICSIT INFORMATIQUE</v>
      </c>
      <c r="F5291" t="s">
        <v>28917</v>
      </c>
      <c r="G5291" t="s">
        <v>87423</v>
      </c>
      <c r="I5291" t="s">
        <v>3177</v>
      </c>
      <c r="J5291" t="s">
        <v>87422</v>
      </c>
      <c r="K5291" t="s">
        <v>208</v>
      </c>
      <c r="L5291" t="s">
        <v>87421</v>
      </c>
      <c r="N5291" t="s">
        <v>208</v>
      </c>
      <c r="O5291" t="s">
        <v>476</v>
      </c>
      <c r="P5291" t="s">
        <v>476</v>
      </c>
    </row>
    <row r="5292" spans="1:16">
      <c r="A5292" s="484" t="s">
        <v>10877</v>
      </c>
      <c r="B5292" s="485" t="s">
        <v>10876</v>
      </c>
      <c r="C5292" t="s">
        <v>10875</v>
      </c>
      <c r="D5292" t="s">
        <v>10874</v>
      </c>
      <c r="E5292" t="str">
        <f t="shared" si="82"/>
        <v>247443 - TECHNIQUE DU FEU - BOUVIER EXTINCTEURS AURILLAC</v>
      </c>
      <c r="F5292" t="s">
        <v>1618</v>
      </c>
      <c r="G5292" t="s">
        <v>10873</v>
      </c>
      <c r="H5292" t="s">
        <v>10872</v>
      </c>
      <c r="I5292" t="s">
        <v>7712</v>
      </c>
      <c r="J5292" t="s">
        <v>10871</v>
      </c>
      <c r="K5292" t="s">
        <v>208</v>
      </c>
      <c r="L5292" t="s">
        <v>10870</v>
      </c>
      <c r="N5292" t="s">
        <v>208</v>
      </c>
      <c r="O5292" t="s">
        <v>476</v>
      </c>
      <c r="P5292" t="s">
        <v>476</v>
      </c>
    </row>
    <row r="5293" spans="1:16">
      <c r="A5293" s="484" t="s">
        <v>67579</v>
      </c>
      <c r="B5293" s="485" t="s">
        <v>67578</v>
      </c>
      <c r="C5293" t="s">
        <v>67577</v>
      </c>
      <c r="D5293" t="s">
        <v>67576</v>
      </c>
      <c r="E5293" t="str">
        <f t="shared" si="82"/>
        <v>418584 - GAULE CLAUDE - ADAT</v>
      </c>
      <c r="F5293" t="s">
        <v>7254</v>
      </c>
      <c r="G5293" t="s">
        <v>67575</v>
      </c>
      <c r="H5293" t="s">
        <v>67574</v>
      </c>
      <c r="I5293" t="s">
        <v>7159</v>
      </c>
      <c r="J5293" t="s">
        <v>67573</v>
      </c>
      <c r="K5293" t="s">
        <v>208</v>
      </c>
      <c r="L5293" t="s">
        <v>67572</v>
      </c>
      <c r="N5293" t="s">
        <v>208</v>
      </c>
      <c r="O5293" t="s">
        <v>476</v>
      </c>
      <c r="P5293" t="s">
        <v>476</v>
      </c>
    </row>
    <row r="5294" spans="1:16">
      <c r="A5294" s="484" t="s">
        <v>25497</v>
      </c>
      <c r="B5294" s="485" t="s">
        <v>25496</v>
      </c>
      <c r="C5294" t="s">
        <v>25495</v>
      </c>
      <c r="D5294" t="s">
        <v>25495</v>
      </c>
      <c r="E5294" t="str">
        <f t="shared" si="82"/>
        <v>561903 - PROMOFLUVIA</v>
      </c>
      <c r="F5294" t="s">
        <v>1710</v>
      </c>
      <c r="G5294" t="s">
        <v>25494</v>
      </c>
      <c r="H5294" t="s">
        <v>25493</v>
      </c>
      <c r="I5294" t="s">
        <v>3329</v>
      </c>
      <c r="K5294" t="s">
        <v>208</v>
      </c>
      <c r="L5294" t="s">
        <v>25492</v>
      </c>
      <c r="N5294" t="s">
        <v>208</v>
      </c>
      <c r="O5294" t="s">
        <v>476</v>
      </c>
      <c r="P5294" t="s">
        <v>476</v>
      </c>
    </row>
    <row r="5295" spans="1:16">
      <c r="A5295" s="484" t="s">
        <v>64473</v>
      </c>
      <c r="B5295" s="485" t="s">
        <v>64472</v>
      </c>
      <c r="C5295" t="s">
        <v>64471</v>
      </c>
      <c r="D5295" t="s">
        <v>64470</v>
      </c>
      <c r="E5295" t="str">
        <f t="shared" si="82"/>
        <v>671150 - GCIF BEGLES</v>
      </c>
      <c r="F5295" t="s">
        <v>13486</v>
      </c>
      <c r="G5295" t="s">
        <v>64469</v>
      </c>
      <c r="I5295" t="s">
        <v>11197</v>
      </c>
      <c r="J5295" t="s">
        <v>64468</v>
      </c>
      <c r="K5295" t="s">
        <v>208</v>
      </c>
      <c r="L5295" t="s">
        <v>64467</v>
      </c>
      <c r="N5295" t="s">
        <v>208</v>
      </c>
      <c r="O5295" t="s">
        <v>476</v>
      </c>
      <c r="P5295" t="s">
        <v>476</v>
      </c>
    </row>
    <row r="5296" spans="1:16">
      <c r="A5296" s="484" t="s">
        <v>33143</v>
      </c>
      <c r="B5296" s="485" t="s">
        <v>33142</v>
      </c>
      <c r="C5296" t="s">
        <v>33141</v>
      </c>
      <c r="D5296" t="s">
        <v>33141</v>
      </c>
      <c r="E5296" t="str">
        <f t="shared" si="82"/>
        <v>566494 - NORD NATURE CHICO MENDES</v>
      </c>
      <c r="F5296" t="s">
        <v>1086</v>
      </c>
      <c r="G5296" t="s">
        <v>33140</v>
      </c>
      <c r="I5296" t="s">
        <v>1814</v>
      </c>
      <c r="J5296" t="s">
        <v>33139</v>
      </c>
      <c r="K5296" t="s">
        <v>208</v>
      </c>
      <c r="L5296" t="s">
        <v>33138</v>
      </c>
      <c r="N5296" t="s">
        <v>208</v>
      </c>
      <c r="O5296" t="s">
        <v>476</v>
      </c>
      <c r="P5296" t="s">
        <v>476</v>
      </c>
    </row>
    <row r="5297" spans="1:16">
      <c r="A5297" s="484" t="s">
        <v>84666</v>
      </c>
      <c r="B5297" s="485" t="s">
        <v>84665</v>
      </c>
      <c r="C5297" t="s">
        <v>84664</v>
      </c>
      <c r="D5297" t="s">
        <v>84664</v>
      </c>
      <c r="E5297" t="str">
        <f t="shared" si="82"/>
        <v>157636 - ECOLE DE CONDUITE PIERRE LASCROUX</v>
      </c>
      <c r="F5297" t="s">
        <v>7547</v>
      </c>
      <c r="G5297" t="s">
        <v>84663</v>
      </c>
      <c r="I5297" t="s">
        <v>12245</v>
      </c>
      <c r="K5297" t="s">
        <v>208</v>
      </c>
      <c r="L5297" t="s">
        <v>84662</v>
      </c>
      <c r="N5297" t="s">
        <v>208</v>
      </c>
      <c r="O5297" t="s">
        <v>476</v>
      </c>
      <c r="P5297" t="s">
        <v>476</v>
      </c>
    </row>
    <row r="5298" spans="1:16">
      <c r="A5298" s="484" t="s">
        <v>42631</v>
      </c>
      <c r="B5298" s="485" t="s">
        <v>42630</v>
      </c>
      <c r="C5298" t="s">
        <v>42629</v>
      </c>
      <c r="D5298" t="s">
        <v>42628</v>
      </c>
      <c r="E5298" t="str">
        <f t="shared" si="82"/>
        <v>684818 - FFN CENTRE VDL</v>
      </c>
      <c r="F5298" t="s">
        <v>22519</v>
      </c>
      <c r="G5298" t="s">
        <v>42627</v>
      </c>
      <c r="H5298" t="s">
        <v>42626</v>
      </c>
      <c r="I5298" t="s">
        <v>3355</v>
      </c>
      <c r="J5298" t="s">
        <v>42625</v>
      </c>
      <c r="K5298" t="s">
        <v>208</v>
      </c>
      <c r="L5298" t="s">
        <v>42624</v>
      </c>
      <c r="N5298" t="s">
        <v>208</v>
      </c>
      <c r="O5298" t="s">
        <v>476</v>
      </c>
      <c r="P5298" t="s">
        <v>476</v>
      </c>
    </row>
    <row r="5299" spans="1:16">
      <c r="A5299" s="484" t="s">
        <v>122728</v>
      </c>
      <c r="B5299" s="485" t="s">
        <v>122727</v>
      </c>
      <c r="C5299" t="s">
        <v>122726</v>
      </c>
      <c r="D5299" t="s">
        <v>122725</v>
      </c>
      <c r="E5299" t="str">
        <f t="shared" si="82"/>
        <v>528444 - ACSPALE</v>
      </c>
      <c r="F5299" t="s">
        <v>1817</v>
      </c>
      <c r="G5299" t="s">
        <v>122724</v>
      </c>
      <c r="I5299" t="s">
        <v>6215</v>
      </c>
      <c r="J5299" t="s">
        <v>122723</v>
      </c>
      <c r="K5299" t="s">
        <v>208</v>
      </c>
      <c r="L5299" t="s">
        <v>122722</v>
      </c>
      <c r="N5299" t="s">
        <v>208</v>
      </c>
      <c r="O5299" t="s">
        <v>476</v>
      </c>
      <c r="P5299" t="s">
        <v>476</v>
      </c>
    </row>
    <row r="5300" spans="1:16">
      <c r="A5300" s="484" t="s">
        <v>40450</v>
      </c>
      <c r="B5300" s="485" t="s">
        <v>40449</v>
      </c>
      <c r="C5300" t="s">
        <v>40448</v>
      </c>
      <c r="D5300" t="s">
        <v>40447</v>
      </c>
      <c r="E5300" t="str">
        <f t="shared" si="82"/>
        <v>535825 - MIFE HAUTE SAVOIE</v>
      </c>
      <c r="F5300" t="s">
        <v>7547</v>
      </c>
      <c r="G5300" t="s">
        <v>40446</v>
      </c>
      <c r="I5300" t="s">
        <v>23717</v>
      </c>
      <c r="J5300" t="s">
        <v>40445</v>
      </c>
      <c r="K5300" t="s">
        <v>208</v>
      </c>
      <c r="L5300" t="s">
        <v>40444</v>
      </c>
      <c r="N5300" t="s">
        <v>208</v>
      </c>
      <c r="O5300" t="s">
        <v>476</v>
      </c>
      <c r="P5300" t="s">
        <v>476</v>
      </c>
    </row>
    <row r="5301" spans="1:16">
      <c r="A5301" s="484" t="s">
        <v>106195</v>
      </c>
      <c r="B5301" s="485" t="s">
        <v>106194</v>
      </c>
      <c r="C5301" t="s">
        <v>106193</v>
      </c>
      <c r="D5301" t="s">
        <v>106192</v>
      </c>
      <c r="E5301" t="str">
        <f t="shared" si="82"/>
        <v>150861 - CEFUR EURO FORMATION</v>
      </c>
      <c r="F5301" t="s">
        <v>1817</v>
      </c>
      <c r="G5301" t="s">
        <v>106191</v>
      </c>
      <c r="I5301" t="s">
        <v>1806</v>
      </c>
      <c r="J5301" t="s">
        <v>106190</v>
      </c>
      <c r="K5301" t="s">
        <v>208</v>
      </c>
      <c r="L5301" t="s">
        <v>106189</v>
      </c>
      <c r="N5301" t="s">
        <v>208</v>
      </c>
      <c r="O5301" t="s">
        <v>476</v>
      </c>
      <c r="P5301" t="s">
        <v>476</v>
      </c>
    </row>
    <row r="5302" spans="1:16">
      <c r="A5302" s="484" t="s">
        <v>57806</v>
      </c>
      <c r="B5302" s="485" t="s">
        <v>57805</v>
      </c>
      <c r="C5302" t="s">
        <v>57804</v>
      </c>
      <c r="D5302" t="s">
        <v>57803</v>
      </c>
      <c r="E5302" t="str">
        <f t="shared" si="82"/>
        <v>464478 - ID FORMATION HAZEBROUCK</v>
      </c>
      <c r="F5302" t="s">
        <v>1086</v>
      </c>
      <c r="G5302" t="s">
        <v>57802</v>
      </c>
      <c r="I5302" t="s">
        <v>31895</v>
      </c>
      <c r="J5302" t="s">
        <v>57801</v>
      </c>
      <c r="K5302" t="s">
        <v>208</v>
      </c>
      <c r="L5302" t="s">
        <v>57800</v>
      </c>
      <c r="N5302" t="s">
        <v>208</v>
      </c>
      <c r="O5302" t="s">
        <v>476</v>
      </c>
      <c r="P5302" t="s">
        <v>476</v>
      </c>
    </row>
    <row r="5303" spans="1:16">
      <c r="A5303" s="484" t="s">
        <v>127275</v>
      </c>
      <c r="B5303" s="485" t="s">
        <v>127274</v>
      </c>
      <c r="C5303" t="s">
        <v>127273</v>
      </c>
      <c r="D5303" t="s">
        <v>127272</v>
      </c>
      <c r="E5303" t="str">
        <f t="shared" si="82"/>
        <v>481415 - ARCHE LIVIA NIMES</v>
      </c>
      <c r="F5303" t="s">
        <v>26736</v>
      </c>
      <c r="G5303" t="s">
        <v>127271</v>
      </c>
      <c r="H5303" t="s">
        <v>127270</v>
      </c>
      <c r="I5303" t="s">
        <v>1321</v>
      </c>
      <c r="J5303" t="s">
        <v>127269</v>
      </c>
      <c r="K5303" t="s">
        <v>208</v>
      </c>
      <c r="L5303" t="s">
        <v>127268</v>
      </c>
      <c r="N5303" t="s">
        <v>208</v>
      </c>
      <c r="O5303" t="s">
        <v>476</v>
      </c>
      <c r="P5303" t="s">
        <v>476</v>
      </c>
    </row>
    <row r="5304" spans="1:16">
      <c r="A5304" s="484" t="s">
        <v>127280</v>
      </c>
      <c r="B5304" s="485" t="s">
        <v>127274</v>
      </c>
      <c r="C5304" t="s">
        <v>127273</v>
      </c>
      <c r="D5304" t="s">
        <v>127279</v>
      </c>
      <c r="E5304" t="str">
        <f t="shared" si="82"/>
        <v>446828 - ARCHE LIVIA AIX EN PROVENCE</v>
      </c>
      <c r="F5304" t="s">
        <v>15613</v>
      </c>
      <c r="G5304" t="s">
        <v>127278</v>
      </c>
      <c r="I5304" t="s">
        <v>596</v>
      </c>
      <c r="J5304" t="s">
        <v>127277</v>
      </c>
      <c r="K5304" t="s">
        <v>208</v>
      </c>
      <c r="L5304" t="s">
        <v>127276</v>
      </c>
      <c r="N5304" t="s">
        <v>208</v>
      </c>
      <c r="O5304" t="s">
        <v>476</v>
      </c>
      <c r="P5304" t="s">
        <v>476</v>
      </c>
    </row>
    <row r="5305" spans="1:16">
      <c r="A5305" s="484" t="s">
        <v>119629</v>
      </c>
      <c r="B5305" s="485" t="s">
        <v>119628</v>
      </c>
      <c r="C5305" t="s">
        <v>119627</v>
      </c>
      <c r="D5305" t="s">
        <v>119626</v>
      </c>
      <c r="E5305" t="str">
        <f t="shared" si="82"/>
        <v>371 - AFPN</v>
      </c>
      <c r="F5305" t="s">
        <v>11979</v>
      </c>
      <c r="G5305" t="s">
        <v>119625</v>
      </c>
      <c r="I5305" t="s">
        <v>16354</v>
      </c>
      <c r="J5305" t="s">
        <v>119624</v>
      </c>
      <c r="K5305" t="s">
        <v>208</v>
      </c>
      <c r="L5305" t="s">
        <v>119623</v>
      </c>
      <c r="N5305" t="s">
        <v>208</v>
      </c>
      <c r="O5305" t="s">
        <v>476</v>
      </c>
      <c r="P5305" t="s">
        <v>476</v>
      </c>
    </row>
    <row r="5306" spans="1:16">
      <c r="A5306" s="484" t="s">
        <v>41953</v>
      </c>
      <c r="B5306" s="485" t="s">
        <v>41952</v>
      </c>
      <c r="C5306" t="s">
        <v>41951</v>
      </c>
      <c r="D5306" t="s">
        <v>41951</v>
      </c>
      <c r="E5306" t="str">
        <f t="shared" si="82"/>
        <v>523010 - LOISON CHRISTOPHE</v>
      </c>
      <c r="F5306" t="s">
        <v>1554</v>
      </c>
      <c r="G5306" t="s">
        <v>41950</v>
      </c>
      <c r="I5306" t="s">
        <v>41949</v>
      </c>
      <c r="J5306" t="s">
        <v>41948</v>
      </c>
      <c r="K5306" t="s">
        <v>208</v>
      </c>
      <c r="L5306" t="s">
        <v>41947</v>
      </c>
      <c r="N5306" t="s">
        <v>208</v>
      </c>
      <c r="O5306" t="s">
        <v>476</v>
      </c>
      <c r="P5306" t="s">
        <v>476</v>
      </c>
    </row>
    <row r="5307" spans="1:16">
      <c r="A5307" s="484" t="s">
        <v>114918</v>
      </c>
      <c r="B5307" s="485" t="s">
        <v>114917</v>
      </c>
      <c r="C5307" t="s">
        <v>114916</v>
      </c>
      <c r="D5307" t="s">
        <v>114915</v>
      </c>
      <c r="E5307" t="str">
        <f t="shared" si="82"/>
        <v>633008 - BASILIADE - APSIS FORMATION PARIS</v>
      </c>
      <c r="F5307" t="s">
        <v>22388</v>
      </c>
      <c r="G5307" t="s">
        <v>103703</v>
      </c>
      <c r="I5307" t="s">
        <v>626</v>
      </c>
      <c r="J5307" t="s">
        <v>114914</v>
      </c>
      <c r="K5307" t="s">
        <v>208</v>
      </c>
      <c r="L5307" t="s">
        <v>114913</v>
      </c>
      <c r="N5307" t="s">
        <v>208</v>
      </c>
      <c r="O5307" t="s">
        <v>476</v>
      </c>
      <c r="P5307" t="s">
        <v>476</v>
      </c>
    </row>
    <row r="5308" spans="1:16">
      <c r="A5308" s="484" t="s">
        <v>57672</v>
      </c>
      <c r="B5308" s="485" t="s">
        <v>57671</v>
      </c>
      <c r="C5308" t="s">
        <v>57670</v>
      </c>
      <c r="D5308" t="s">
        <v>57669</v>
      </c>
      <c r="E5308" t="str">
        <f t="shared" si="82"/>
        <v>571349 - IFAIR</v>
      </c>
      <c r="F5308" t="s">
        <v>1848</v>
      </c>
      <c r="G5308" t="s">
        <v>57668</v>
      </c>
      <c r="I5308" t="s">
        <v>7856</v>
      </c>
      <c r="J5308" t="s">
        <v>57667</v>
      </c>
      <c r="K5308" t="s">
        <v>208</v>
      </c>
      <c r="L5308" t="s">
        <v>57666</v>
      </c>
      <c r="N5308" t="s">
        <v>208</v>
      </c>
      <c r="O5308" t="s">
        <v>476</v>
      </c>
      <c r="P5308" t="s">
        <v>476</v>
      </c>
    </row>
    <row r="5309" spans="1:16">
      <c r="A5309" s="484" t="s">
        <v>122721</v>
      </c>
      <c r="B5309" s="485" t="s">
        <v>122720</v>
      </c>
      <c r="C5309" t="s">
        <v>122719</v>
      </c>
      <c r="D5309" t="s">
        <v>122718</v>
      </c>
      <c r="E5309" t="str">
        <f t="shared" si="82"/>
        <v>614154 - ACHIL ACEPP TOURS</v>
      </c>
      <c r="F5309" t="s">
        <v>115891</v>
      </c>
      <c r="G5309" t="s">
        <v>122717</v>
      </c>
      <c r="I5309" t="s">
        <v>1799</v>
      </c>
      <c r="J5309" t="s">
        <v>122716</v>
      </c>
      <c r="K5309" t="s">
        <v>208</v>
      </c>
      <c r="L5309" t="s">
        <v>122715</v>
      </c>
      <c r="N5309" t="s">
        <v>208</v>
      </c>
      <c r="O5309" t="s">
        <v>476</v>
      </c>
      <c r="P5309" t="s">
        <v>476</v>
      </c>
    </row>
    <row r="5310" spans="1:16">
      <c r="A5310" s="484" t="s">
        <v>135687</v>
      </c>
      <c r="B5310" s="485" t="s">
        <v>135686</v>
      </c>
      <c r="C5310" t="s">
        <v>123766</v>
      </c>
      <c r="D5310" t="s">
        <v>123766</v>
      </c>
      <c r="E5310" t="str">
        <f t="shared" si="82"/>
        <v>157820 - ACP FORMATION</v>
      </c>
      <c r="F5310" t="s">
        <v>6315</v>
      </c>
      <c r="G5310" t="s">
        <v>24660</v>
      </c>
      <c r="I5310" t="s">
        <v>626</v>
      </c>
      <c r="J5310" t="s">
        <v>135685</v>
      </c>
      <c r="K5310" t="s">
        <v>208</v>
      </c>
      <c r="L5310" t="s">
        <v>135684</v>
      </c>
      <c r="N5310" t="s">
        <v>208</v>
      </c>
      <c r="O5310" t="s">
        <v>476</v>
      </c>
      <c r="P5310" t="s">
        <v>476</v>
      </c>
    </row>
    <row r="5311" spans="1:16">
      <c r="A5311" s="484" t="s">
        <v>136892</v>
      </c>
      <c r="B5311" s="485" t="s">
        <v>136891</v>
      </c>
      <c r="C5311" t="s">
        <v>136890</v>
      </c>
      <c r="D5311" t="s">
        <v>136889</v>
      </c>
      <c r="E5311" t="str">
        <f t="shared" si="82"/>
        <v>213123 - ABC CI</v>
      </c>
      <c r="F5311" t="s">
        <v>4174</v>
      </c>
      <c r="G5311" t="s">
        <v>136888</v>
      </c>
      <c r="I5311" t="s">
        <v>1781</v>
      </c>
      <c r="J5311" t="s">
        <v>136887</v>
      </c>
      <c r="K5311" t="s">
        <v>208</v>
      </c>
      <c r="L5311" t="s">
        <v>136886</v>
      </c>
      <c r="N5311" t="s">
        <v>208</v>
      </c>
      <c r="O5311" t="s">
        <v>476</v>
      </c>
      <c r="P5311" t="s">
        <v>476</v>
      </c>
    </row>
    <row r="5312" spans="1:16">
      <c r="A5312" s="484" t="s">
        <v>121101</v>
      </c>
      <c r="B5312" s="485" t="s">
        <v>121100</v>
      </c>
      <c r="C5312" t="s">
        <v>121099</v>
      </c>
      <c r="D5312" t="s">
        <v>121098</v>
      </c>
      <c r="E5312" t="str">
        <f t="shared" si="82"/>
        <v>441752 - AHB</v>
      </c>
      <c r="F5312" t="s">
        <v>40411</v>
      </c>
      <c r="G5312" t="s">
        <v>121097</v>
      </c>
      <c r="I5312" t="s">
        <v>121096</v>
      </c>
      <c r="K5312" t="s">
        <v>121095</v>
      </c>
      <c r="L5312" t="s">
        <v>121094</v>
      </c>
      <c r="N5312" t="s">
        <v>208</v>
      </c>
      <c r="O5312" t="s">
        <v>476</v>
      </c>
      <c r="P5312" t="s">
        <v>476</v>
      </c>
    </row>
    <row r="5313" spans="1:16">
      <c r="A5313" s="484" t="s">
        <v>84695</v>
      </c>
      <c r="B5313" s="485" t="s">
        <v>84694</v>
      </c>
      <c r="C5313" t="s">
        <v>84693</v>
      </c>
      <c r="D5313" t="s">
        <v>84693</v>
      </c>
      <c r="E5313" t="str">
        <f t="shared" si="82"/>
        <v>615985 - ECOLE DE CONDUITE LIMBERT</v>
      </c>
      <c r="F5313" t="s">
        <v>40834</v>
      </c>
      <c r="G5313" t="s">
        <v>84692</v>
      </c>
      <c r="I5313" t="s">
        <v>4549</v>
      </c>
      <c r="J5313" t="s">
        <v>84691</v>
      </c>
      <c r="K5313" t="s">
        <v>208</v>
      </c>
      <c r="L5313" t="s">
        <v>84690</v>
      </c>
      <c r="N5313" t="s">
        <v>208</v>
      </c>
      <c r="O5313" t="s">
        <v>476</v>
      </c>
      <c r="P5313" t="s">
        <v>476</v>
      </c>
    </row>
    <row r="5314" spans="1:16">
      <c r="A5314" s="484" t="s">
        <v>21251</v>
      </c>
      <c r="B5314" s="485" t="s">
        <v>21250</v>
      </c>
      <c r="C5314" t="s">
        <v>21249</v>
      </c>
      <c r="D5314" t="s">
        <v>21249</v>
      </c>
      <c r="E5314" t="str">
        <f t="shared" ref="E5314:E5377" si="83">_xlfn.CONCAT(L5314," - ",D5314)</f>
        <v>524906 - ROUDOUR</v>
      </c>
      <c r="F5314" t="s">
        <v>3367</v>
      </c>
      <c r="G5314" t="s">
        <v>21248</v>
      </c>
      <c r="H5314" t="s">
        <v>21247</v>
      </c>
      <c r="I5314" t="s">
        <v>21246</v>
      </c>
      <c r="J5314" t="s">
        <v>21245</v>
      </c>
      <c r="K5314" t="s">
        <v>208</v>
      </c>
      <c r="L5314" t="s">
        <v>21244</v>
      </c>
      <c r="N5314" t="s">
        <v>208</v>
      </c>
      <c r="O5314" t="s">
        <v>476</v>
      </c>
      <c r="P5314" t="s">
        <v>476</v>
      </c>
    </row>
    <row r="5315" spans="1:16">
      <c r="A5315" s="484" t="s">
        <v>70742</v>
      </c>
      <c r="B5315" s="485" t="s">
        <v>70741</v>
      </c>
      <c r="C5315" t="s">
        <v>70740</v>
      </c>
      <c r="D5315" t="s">
        <v>70740</v>
      </c>
      <c r="E5315" t="str">
        <f t="shared" si="83"/>
        <v>677851 - FORMANTER</v>
      </c>
      <c r="F5315" t="s">
        <v>938</v>
      </c>
      <c r="G5315" t="s">
        <v>70739</v>
      </c>
      <c r="I5315" t="s">
        <v>40858</v>
      </c>
      <c r="J5315" t="s">
        <v>70738</v>
      </c>
      <c r="K5315" t="s">
        <v>208</v>
      </c>
      <c r="L5315" t="s">
        <v>70737</v>
      </c>
      <c r="N5315" t="s">
        <v>208</v>
      </c>
      <c r="O5315" t="s">
        <v>476</v>
      </c>
      <c r="P5315" t="s">
        <v>476</v>
      </c>
    </row>
    <row r="5316" spans="1:16">
      <c r="A5316" s="484" t="s">
        <v>80074</v>
      </c>
      <c r="B5316" s="485" t="s">
        <v>80073</v>
      </c>
      <c r="C5316" t="s">
        <v>80072</v>
      </c>
      <c r="D5316" t="s">
        <v>80071</v>
      </c>
      <c r="E5316" t="str">
        <f t="shared" si="83"/>
        <v>180531 - EMPREINTES ACCOMPAGNER LE DEUIL ILE DE FRANCE</v>
      </c>
      <c r="F5316" t="s">
        <v>11192</v>
      </c>
      <c r="G5316" t="s">
        <v>80070</v>
      </c>
      <c r="I5316" t="s">
        <v>3346</v>
      </c>
      <c r="J5316" t="s">
        <v>80069</v>
      </c>
      <c r="K5316" t="s">
        <v>208</v>
      </c>
      <c r="L5316" t="s">
        <v>80068</v>
      </c>
      <c r="N5316" t="s">
        <v>208</v>
      </c>
      <c r="O5316" t="s">
        <v>476</v>
      </c>
      <c r="P5316" t="s">
        <v>476</v>
      </c>
    </row>
    <row r="5317" spans="1:16">
      <c r="A5317" s="484" t="s">
        <v>7973</v>
      </c>
      <c r="B5317" s="485" t="s">
        <v>7972</v>
      </c>
      <c r="C5317" t="s">
        <v>7971</v>
      </c>
      <c r="D5317" t="s">
        <v>7970</v>
      </c>
      <c r="E5317" t="str">
        <f t="shared" si="83"/>
        <v>324267 - UDSP26</v>
      </c>
      <c r="F5317" t="s">
        <v>1352</v>
      </c>
      <c r="G5317" t="s">
        <v>7969</v>
      </c>
      <c r="H5317" t="s">
        <v>7968</v>
      </c>
      <c r="I5317" t="s">
        <v>7967</v>
      </c>
      <c r="J5317" t="s">
        <v>7966</v>
      </c>
      <c r="K5317" t="s">
        <v>208</v>
      </c>
      <c r="L5317" t="s">
        <v>7965</v>
      </c>
      <c r="N5317" t="s">
        <v>208</v>
      </c>
      <c r="O5317" t="s">
        <v>476</v>
      </c>
      <c r="P5317" t="s">
        <v>476</v>
      </c>
    </row>
    <row r="5318" spans="1:16">
      <c r="A5318" s="484" t="s">
        <v>23592</v>
      </c>
      <c r="B5318" s="485" t="s">
        <v>23591</v>
      </c>
      <c r="C5318" t="s">
        <v>23590</v>
      </c>
      <c r="D5318" t="s">
        <v>23590</v>
      </c>
      <c r="E5318" t="str">
        <f t="shared" si="83"/>
        <v>642289 - REDONDO JEAN LUC</v>
      </c>
      <c r="F5318" t="s">
        <v>23589</v>
      </c>
      <c r="G5318" t="s">
        <v>23588</v>
      </c>
      <c r="H5318" t="s">
        <v>23587</v>
      </c>
      <c r="I5318" t="s">
        <v>23586</v>
      </c>
      <c r="J5318" t="s">
        <v>23585</v>
      </c>
      <c r="K5318" t="s">
        <v>208</v>
      </c>
      <c r="L5318" t="s">
        <v>23584</v>
      </c>
      <c r="N5318" t="s">
        <v>208</v>
      </c>
      <c r="O5318" t="s">
        <v>476</v>
      </c>
      <c r="P5318" t="s">
        <v>476</v>
      </c>
    </row>
    <row r="5319" spans="1:16">
      <c r="A5319" s="484" t="s">
        <v>120673</v>
      </c>
      <c r="B5319" s="485" t="s">
        <v>120672</v>
      </c>
      <c r="C5319" t="s">
        <v>120671</v>
      </c>
      <c r="D5319" t="s">
        <v>120670</v>
      </c>
      <c r="E5319" t="str">
        <f t="shared" si="83"/>
        <v>532757 - ASSOCIATION L'ETAPE VIRE</v>
      </c>
      <c r="F5319" t="s">
        <v>6951</v>
      </c>
      <c r="G5319" t="s">
        <v>120669</v>
      </c>
      <c r="I5319" t="s">
        <v>39333</v>
      </c>
      <c r="J5319" t="s">
        <v>120668</v>
      </c>
      <c r="K5319" t="s">
        <v>208</v>
      </c>
      <c r="L5319" t="s">
        <v>120667</v>
      </c>
      <c r="N5319" t="s">
        <v>208</v>
      </c>
      <c r="O5319" t="s">
        <v>476</v>
      </c>
      <c r="P5319" t="s">
        <v>476</v>
      </c>
    </row>
    <row r="5320" spans="1:16">
      <c r="A5320" s="484" t="s">
        <v>78179</v>
      </c>
      <c r="B5320" s="485" t="s">
        <v>78178</v>
      </c>
      <c r="C5320" t="s">
        <v>78177</v>
      </c>
      <c r="D5320" t="s">
        <v>78176</v>
      </c>
      <c r="E5320" t="str">
        <f t="shared" si="83"/>
        <v>629224 - EPFF</v>
      </c>
      <c r="G5320" t="s">
        <v>78175</v>
      </c>
      <c r="I5320" t="s">
        <v>1035</v>
      </c>
      <c r="J5320" t="s">
        <v>78174</v>
      </c>
      <c r="K5320" t="s">
        <v>208</v>
      </c>
      <c r="L5320" t="s">
        <v>78173</v>
      </c>
      <c r="N5320" t="s">
        <v>208</v>
      </c>
      <c r="O5320" t="s">
        <v>476</v>
      </c>
      <c r="P5320" t="s">
        <v>476</v>
      </c>
    </row>
    <row r="5321" spans="1:16">
      <c r="A5321" s="484" t="s">
        <v>73000</v>
      </c>
      <c r="B5321" s="485" t="s">
        <v>72999</v>
      </c>
      <c r="C5321" t="s">
        <v>72998</v>
      </c>
      <c r="D5321" t="s">
        <v>72997</v>
      </c>
      <c r="E5321" t="str">
        <f t="shared" si="83"/>
        <v>479895 - FENAMEF</v>
      </c>
      <c r="F5321" t="s">
        <v>72996</v>
      </c>
      <c r="G5321" t="s">
        <v>72995</v>
      </c>
      <c r="I5321" t="s">
        <v>6974</v>
      </c>
      <c r="J5321" t="s">
        <v>72994</v>
      </c>
      <c r="K5321" t="s">
        <v>208</v>
      </c>
      <c r="L5321" t="s">
        <v>72993</v>
      </c>
      <c r="N5321" t="s">
        <v>208</v>
      </c>
      <c r="O5321" t="s">
        <v>476</v>
      </c>
      <c r="P5321" t="s">
        <v>476</v>
      </c>
    </row>
    <row r="5322" spans="1:16">
      <c r="A5322" s="484" t="s">
        <v>44738</v>
      </c>
      <c r="B5322" s="485" t="s">
        <v>44737</v>
      </c>
      <c r="C5322" t="s">
        <v>44736</v>
      </c>
      <c r="D5322" t="s">
        <v>44736</v>
      </c>
      <c r="E5322" t="str">
        <f t="shared" si="83"/>
        <v>461027 - LE PRE BARREAU</v>
      </c>
      <c r="F5322" t="s">
        <v>22356</v>
      </c>
      <c r="G5322" t="s">
        <v>44735</v>
      </c>
      <c r="I5322" t="s">
        <v>3120</v>
      </c>
      <c r="J5322" t="s">
        <v>44734</v>
      </c>
      <c r="K5322" t="s">
        <v>208</v>
      </c>
      <c r="L5322" t="s">
        <v>44733</v>
      </c>
      <c r="N5322" t="s">
        <v>208</v>
      </c>
      <c r="O5322" t="s">
        <v>476</v>
      </c>
      <c r="P5322" t="s">
        <v>476</v>
      </c>
    </row>
    <row r="5323" spans="1:16">
      <c r="A5323" s="484" t="s">
        <v>58688</v>
      </c>
      <c r="B5323" s="485" t="s">
        <v>58687</v>
      </c>
      <c r="C5323" t="s">
        <v>58686</v>
      </c>
      <c r="D5323" t="s">
        <v>58685</v>
      </c>
      <c r="E5323" t="str">
        <f t="shared" si="83"/>
        <v>524001 - 3IFA</v>
      </c>
      <c r="F5323" t="s">
        <v>3339</v>
      </c>
      <c r="G5323" t="s">
        <v>58684</v>
      </c>
      <c r="H5323" t="s">
        <v>58683</v>
      </c>
      <c r="I5323" t="s">
        <v>7594</v>
      </c>
      <c r="J5323" t="s">
        <v>58682</v>
      </c>
      <c r="K5323" t="s">
        <v>208</v>
      </c>
      <c r="L5323" t="s">
        <v>58681</v>
      </c>
      <c r="N5323" t="s">
        <v>207</v>
      </c>
      <c r="O5323" t="s">
        <v>476</v>
      </c>
      <c r="P5323" t="s">
        <v>476</v>
      </c>
    </row>
    <row r="5324" spans="1:16">
      <c r="A5324" s="484" t="s">
        <v>126671</v>
      </c>
      <c r="B5324" s="485" t="s">
        <v>126670</v>
      </c>
      <c r="C5324" t="s">
        <v>126669</v>
      </c>
      <c r="D5324" t="s">
        <v>126669</v>
      </c>
      <c r="E5324" t="str">
        <f t="shared" si="83"/>
        <v>472141 - ARTIMON</v>
      </c>
      <c r="F5324" t="s">
        <v>1077</v>
      </c>
      <c r="G5324" t="s">
        <v>126668</v>
      </c>
      <c r="I5324" t="s">
        <v>1207</v>
      </c>
      <c r="J5324" t="s">
        <v>126667</v>
      </c>
      <c r="K5324" t="s">
        <v>208</v>
      </c>
      <c r="L5324" t="s">
        <v>126666</v>
      </c>
      <c r="N5324" t="s">
        <v>208</v>
      </c>
      <c r="O5324" t="s">
        <v>476</v>
      </c>
      <c r="P5324" t="s">
        <v>476</v>
      </c>
    </row>
    <row r="5325" spans="1:16">
      <c r="A5325" s="484" t="s">
        <v>99910</v>
      </c>
      <c r="B5325" s="485" t="s">
        <v>99909</v>
      </c>
      <c r="C5325" t="s">
        <v>99908</v>
      </c>
      <c r="D5325" t="s">
        <v>99908</v>
      </c>
      <c r="E5325" t="str">
        <f t="shared" si="83"/>
        <v>311303 - CENTRE PRIMO LEVI</v>
      </c>
      <c r="F5325" t="s">
        <v>2138</v>
      </c>
      <c r="G5325" t="s">
        <v>99907</v>
      </c>
      <c r="I5325" t="s">
        <v>626</v>
      </c>
      <c r="J5325" t="s">
        <v>99906</v>
      </c>
      <c r="K5325" t="s">
        <v>208</v>
      </c>
      <c r="L5325" t="s">
        <v>99905</v>
      </c>
      <c r="N5325" t="s">
        <v>208</v>
      </c>
      <c r="O5325" t="s">
        <v>476</v>
      </c>
      <c r="P5325" t="s">
        <v>476</v>
      </c>
    </row>
    <row r="5326" spans="1:16">
      <c r="A5326" s="484" t="s">
        <v>43518</v>
      </c>
      <c r="B5326" s="485" t="s">
        <v>43517</v>
      </c>
      <c r="C5326" t="s">
        <v>43516</v>
      </c>
      <c r="D5326" t="s">
        <v>43515</v>
      </c>
      <c r="E5326" t="str">
        <f t="shared" si="83"/>
        <v>437037 - LES GADELLES LYCEE JEANNE D'ARC CFA</v>
      </c>
      <c r="F5326" t="s">
        <v>36629</v>
      </c>
      <c r="G5326" t="s">
        <v>43514</v>
      </c>
      <c r="I5326" t="s">
        <v>3229</v>
      </c>
      <c r="J5326" t="s">
        <v>43513</v>
      </c>
      <c r="K5326" t="s">
        <v>208</v>
      </c>
      <c r="L5326" t="s">
        <v>43512</v>
      </c>
      <c r="N5326" t="s">
        <v>207</v>
      </c>
      <c r="O5326" t="s">
        <v>476</v>
      </c>
      <c r="P5326" t="s">
        <v>476</v>
      </c>
    </row>
    <row r="5327" spans="1:16">
      <c r="A5327" s="484" t="s">
        <v>92151</v>
      </c>
      <c r="B5327" s="485" t="s">
        <v>92150</v>
      </c>
      <c r="C5327" t="s">
        <v>92149</v>
      </c>
      <c r="D5327" t="s">
        <v>92149</v>
      </c>
      <c r="E5327" t="str">
        <f t="shared" si="83"/>
        <v>507714 - CONSTRUIRE DEMAIN SAS</v>
      </c>
      <c r="F5327" t="s">
        <v>3281</v>
      </c>
      <c r="G5327" t="s">
        <v>92148</v>
      </c>
      <c r="I5327" t="s">
        <v>92147</v>
      </c>
      <c r="J5327" t="s">
        <v>92146</v>
      </c>
      <c r="K5327" t="s">
        <v>208</v>
      </c>
      <c r="L5327" t="s">
        <v>92145</v>
      </c>
      <c r="N5327" t="s">
        <v>208</v>
      </c>
      <c r="O5327" t="s">
        <v>476</v>
      </c>
      <c r="P5327" t="s">
        <v>476</v>
      </c>
    </row>
    <row r="5328" spans="1:16">
      <c r="A5328" s="484" t="s">
        <v>53906</v>
      </c>
      <c r="B5328" s="485" t="s">
        <v>53905</v>
      </c>
      <c r="C5328" t="s">
        <v>53904</v>
      </c>
      <c r="D5328" t="s">
        <v>53903</v>
      </c>
      <c r="E5328" t="str">
        <f t="shared" si="83"/>
        <v>311844 - IMARA</v>
      </c>
      <c r="F5328" t="s">
        <v>1554</v>
      </c>
      <c r="G5328" t="s">
        <v>53902</v>
      </c>
      <c r="I5328" t="s">
        <v>41949</v>
      </c>
      <c r="J5328" t="s">
        <v>53901</v>
      </c>
      <c r="K5328" t="s">
        <v>208</v>
      </c>
      <c r="L5328" t="s">
        <v>53900</v>
      </c>
      <c r="N5328" t="s">
        <v>208</v>
      </c>
      <c r="O5328" t="s">
        <v>476</v>
      </c>
      <c r="P5328" t="s">
        <v>476</v>
      </c>
    </row>
    <row r="5329" spans="1:16">
      <c r="A5329" s="484" t="s">
        <v>62531</v>
      </c>
      <c r="B5329" s="485" t="s">
        <v>62530</v>
      </c>
      <c r="C5329" t="s">
        <v>62529</v>
      </c>
      <c r="D5329" t="s">
        <v>62529</v>
      </c>
      <c r="E5329" t="str">
        <f t="shared" si="83"/>
        <v>474575 - HALAGE</v>
      </c>
      <c r="F5329" t="s">
        <v>62528</v>
      </c>
      <c r="G5329" t="s">
        <v>62527</v>
      </c>
      <c r="I5329" t="s">
        <v>62526</v>
      </c>
      <c r="J5329" t="s">
        <v>62525</v>
      </c>
      <c r="K5329" t="s">
        <v>208</v>
      </c>
      <c r="L5329" t="s">
        <v>62524</v>
      </c>
      <c r="N5329" t="s">
        <v>208</v>
      </c>
      <c r="O5329" t="s">
        <v>476</v>
      </c>
      <c r="P5329" t="s">
        <v>476</v>
      </c>
    </row>
    <row r="5330" spans="1:16">
      <c r="A5330" s="484" t="s">
        <v>65574</v>
      </c>
      <c r="B5330" s="485" t="s">
        <v>65573</v>
      </c>
      <c r="C5330" t="s">
        <v>65572</v>
      </c>
      <c r="D5330" t="s">
        <v>65572</v>
      </c>
      <c r="E5330" t="str">
        <f t="shared" si="83"/>
        <v>519091 - GRANDIR ENSEMBLE</v>
      </c>
      <c r="F5330" t="s">
        <v>40299</v>
      </c>
      <c r="G5330" t="s">
        <v>65571</v>
      </c>
      <c r="I5330" t="s">
        <v>2161</v>
      </c>
      <c r="J5330" t="s">
        <v>65570</v>
      </c>
      <c r="K5330" t="s">
        <v>208</v>
      </c>
      <c r="L5330" t="s">
        <v>65569</v>
      </c>
      <c r="N5330" t="s">
        <v>208</v>
      </c>
      <c r="O5330" t="s">
        <v>476</v>
      </c>
      <c r="P5330" t="s">
        <v>476</v>
      </c>
    </row>
    <row r="5331" spans="1:16">
      <c r="A5331" s="484" t="s">
        <v>74696</v>
      </c>
      <c r="B5331" s="485" t="s">
        <v>74695</v>
      </c>
      <c r="C5331" t="s">
        <v>74694</v>
      </c>
      <c r="D5331" t="s">
        <v>74693</v>
      </c>
      <c r="E5331" t="str">
        <f t="shared" si="83"/>
        <v>495074 - EXCLUSIVE NETWORKS BOULOGNE BILLANCOURT</v>
      </c>
      <c r="F5331" t="s">
        <v>51532</v>
      </c>
      <c r="G5331" t="s">
        <v>74692</v>
      </c>
      <c r="I5331" t="s">
        <v>1406</v>
      </c>
      <c r="J5331" t="s">
        <v>74691</v>
      </c>
      <c r="K5331" t="s">
        <v>208</v>
      </c>
      <c r="L5331" t="s">
        <v>74690</v>
      </c>
      <c r="N5331" t="s">
        <v>208</v>
      </c>
      <c r="O5331" t="s">
        <v>476</v>
      </c>
      <c r="P5331" t="s">
        <v>476</v>
      </c>
    </row>
    <row r="5332" spans="1:16">
      <c r="A5332" s="484" t="s">
        <v>120402</v>
      </c>
      <c r="B5332" s="485" t="s">
        <v>120401</v>
      </c>
      <c r="C5332" t="s">
        <v>120400</v>
      </c>
      <c r="D5332" t="s">
        <v>120399</v>
      </c>
      <c r="E5332" t="str">
        <f t="shared" si="83"/>
        <v>507945 - FORMUNOF</v>
      </c>
      <c r="F5332" t="s">
        <v>41461</v>
      </c>
      <c r="G5332" t="s">
        <v>14909</v>
      </c>
      <c r="I5332" t="s">
        <v>820</v>
      </c>
      <c r="J5332" t="s">
        <v>120398</v>
      </c>
      <c r="K5332" t="s">
        <v>120397</v>
      </c>
      <c r="L5332" t="s">
        <v>120396</v>
      </c>
      <c r="N5332" t="s">
        <v>208</v>
      </c>
      <c r="O5332" t="s">
        <v>476</v>
      </c>
      <c r="P5332" t="s">
        <v>476</v>
      </c>
    </row>
    <row r="5333" spans="1:16">
      <c r="A5333" s="484" t="s">
        <v>48972</v>
      </c>
      <c r="B5333" s="485" t="s">
        <v>48971</v>
      </c>
      <c r="C5333" t="s">
        <v>48970</v>
      </c>
      <c r="D5333" t="s">
        <v>48969</v>
      </c>
      <c r="E5333" t="str">
        <f t="shared" si="83"/>
        <v>662707 - JOURDAIN ANNE</v>
      </c>
      <c r="F5333" t="s">
        <v>8350</v>
      </c>
      <c r="G5333" t="s">
        <v>48968</v>
      </c>
      <c r="I5333" t="s">
        <v>10991</v>
      </c>
      <c r="J5333" t="s">
        <v>48967</v>
      </c>
      <c r="K5333" t="s">
        <v>208</v>
      </c>
      <c r="L5333" t="s">
        <v>48966</v>
      </c>
      <c r="N5333" t="s">
        <v>208</v>
      </c>
      <c r="O5333" t="s">
        <v>476</v>
      </c>
      <c r="P5333" t="s">
        <v>476</v>
      </c>
    </row>
    <row r="5334" spans="1:16">
      <c r="A5334" s="484" t="s">
        <v>98428</v>
      </c>
      <c r="B5334" s="485" t="s">
        <v>98427</v>
      </c>
      <c r="C5334" t="s">
        <v>98426</v>
      </c>
      <c r="D5334" t="s">
        <v>98425</v>
      </c>
      <c r="E5334" t="str">
        <f t="shared" si="83"/>
        <v>659514 - CFAI DE CHAMPAGNE ARDENNE REIMS</v>
      </c>
      <c r="F5334" t="s">
        <v>3505</v>
      </c>
      <c r="G5334" t="s">
        <v>98424</v>
      </c>
      <c r="I5334" t="s">
        <v>5789</v>
      </c>
      <c r="J5334" t="s">
        <v>98423</v>
      </c>
      <c r="K5334" t="s">
        <v>208</v>
      </c>
      <c r="L5334" t="s">
        <v>98422</v>
      </c>
      <c r="N5334" t="s">
        <v>207</v>
      </c>
      <c r="O5334" t="s">
        <v>476</v>
      </c>
      <c r="P5334" t="s">
        <v>476</v>
      </c>
    </row>
    <row r="5335" spans="1:16">
      <c r="A5335" s="484" t="s">
        <v>70475</v>
      </c>
      <c r="B5335" s="485" t="s">
        <v>70474</v>
      </c>
      <c r="C5335" t="s">
        <v>70473</v>
      </c>
      <c r="D5335" t="s">
        <v>70473</v>
      </c>
      <c r="E5335" t="str">
        <f t="shared" si="83"/>
        <v>182916 - FORMAT SANTE</v>
      </c>
      <c r="F5335" t="s">
        <v>36112</v>
      </c>
      <c r="G5335" t="s">
        <v>70472</v>
      </c>
      <c r="I5335" t="s">
        <v>24673</v>
      </c>
      <c r="J5335" t="s">
        <v>70471</v>
      </c>
      <c r="K5335" t="s">
        <v>208</v>
      </c>
      <c r="L5335" t="s">
        <v>70470</v>
      </c>
      <c r="N5335" t="s">
        <v>208</v>
      </c>
      <c r="O5335" t="s">
        <v>476</v>
      </c>
      <c r="P5335" t="s">
        <v>476</v>
      </c>
    </row>
    <row r="5336" spans="1:16">
      <c r="A5336" s="484" t="s">
        <v>98960</v>
      </c>
      <c r="B5336" s="485" t="s">
        <v>98959</v>
      </c>
      <c r="C5336" t="s">
        <v>98958</v>
      </c>
      <c r="D5336" t="s">
        <v>98958</v>
      </c>
      <c r="E5336" t="str">
        <f t="shared" si="83"/>
        <v>329708 - CESAME</v>
      </c>
      <c r="F5336" t="s">
        <v>7867</v>
      </c>
      <c r="G5336" t="s">
        <v>98957</v>
      </c>
      <c r="H5336" t="s">
        <v>98956</v>
      </c>
      <c r="I5336" t="s">
        <v>802</v>
      </c>
      <c r="K5336" t="s">
        <v>208</v>
      </c>
      <c r="L5336" t="s">
        <v>98955</v>
      </c>
      <c r="N5336" t="s">
        <v>208</v>
      </c>
      <c r="O5336" t="s">
        <v>476</v>
      </c>
      <c r="P5336" t="s">
        <v>476</v>
      </c>
    </row>
    <row r="5337" spans="1:16">
      <c r="A5337" s="484" t="s">
        <v>21015</v>
      </c>
      <c r="B5337" s="485" t="s">
        <v>21014</v>
      </c>
      <c r="C5337" t="s">
        <v>21013</v>
      </c>
      <c r="D5337" t="s">
        <v>21013</v>
      </c>
      <c r="E5337" t="str">
        <f t="shared" si="83"/>
        <v>395572 - ROYER ROBIN ASSOCIES</v>
      </c>
      <c r="F5337" t="s">
        <v>21012</v>
      </c>
      <c r="G5337" t="s">
        <v>21011</v>
      </c>
      <c r="I5337" t="s">
        <v>1542</v>
      </c>
      <c r="J5337" t="s">
        <v>21010</v>
      </c>
      <c r="K5337" t="s">
        <v>208</v>
      </c>
      <c r="L5337" t="s">
        <v>21009</v>
      </c>
      <c r="N5337" t="s">
        <v>208</v>
      </c>
      <c r="O5337" t="s">
        <v>476</v>
      </c>
      <c r="P5337" t="s">
        <v>476</v>
      </c>
    </row>
    <row r="5338" spans="1:16">
      <c r="A5338" s="484" t="s">
        <v>121598</v>
      </c>
      <c r="B5338" s="485" t="s">
        <v>121597</v>
      </c>
      <c r="C5338" t="s">
        <v>121596</v>
      </c>
      <c r="D5338" t="s">
        <v>121595</v>
      </c>
      <c r="E5338" t="str">
        <f t="shared" si="83"/>
        <v>431631 - AFPA ST GERMAIN EN LAYE</v>
      </c>
      <c r="F5338" t="s">
        <v>40411</v>
      </c>
      <c r="G5338" t="s">
        <v>121594</v>
      </c>
      <c r="I5338" t="s">
        <v>3162</v>
      </c>
      <c r="J5338" t="s">
        <v>121593</v>
      </c>
      <c r="K5338" t="s">
        <v>121592</v>
      </c>
      <c r="L5338" t="s">
        <v>121591</v>
      </c>
      <c r="N5338" t="s">
        <v>208</v>
      </c>
      <c r="O5338" t="s">
        <v>476</v>
      </c>
      <c r="P5338" t="s">
        <v>476</v>
      </c>
    </row>
    <row r="5339" spans="1:16">
      <c r="A5339" s="484" t="s">
        <v>121604</v>
      </c>
      <c r="B5339" s="485" t="s">
        <v>121603</v>
      </c>
      <c r="C5339" t="s">
        <v>121602</v>
      </c>
      <c r="D5339" t="s">
        <v>121601</v>
      </c>
      <c r="E5339" t="str">
        <f t="shared" si="83"/>
        <v>222732 - AFPA ANCENIS ST GEREON</v>
      </c>
      <c r="F5339" t="s">
        <v>10822</v>
      </c>
      <c r="G5339" t="s">
        <v>121600</v>
      </c>
      <c r="I5339" t="s">
        <v>10614</v>
      </c>
      <c r="K5339" t="s">
        <v>208</v>
      </c>
      <c r="L5339" t="s">
        <v>121599</v>
      </c>
      <c r="N5339" t="s">
        <v>208</v>
      </c>
      <c r="O5339" t="s">
        <v>476</v>
      </c>
      <c r="P5339" t="s">
        <v>476</v>
      </c>
    </row>
    <row r="5340" spans="1:16">
      <c r="A5340" s="484" t="s">
        <v>54794</v>
      </c>
      <c r="B5340" s="485" t="s">
        <v>54793</v>
      </c>
      <c r="C5340" t="s">
        <v>54792</v>
      </c>
      <c r="D5340" t="s">
        <v>54791</v>
      </c>
      <c r="E5340" t="str">
        <f t="shared" si="83"/>
        <v>232841 - INECC</v>
      </c>
      <c r="F5340" t="s">
        <v>1077</v>
      </c>
      <c r="G5340" t="s">
        <v>54790</v>
      </c>
      <c r="I5340" t="s">
        <v>771</v>
      </c>
      <c r="J5340" t="s">
        <v>54789</v>
      </c>
      <c r="K5340" t="s">
        <v>208</v>
      </c>
      <c r="L5340" t="s">
        <v>54788</v>
      </c>
      <c r="N5340" t="s">
        <v>208</v>
      </c>
      <c r="O5340" t="s">
        <v>476</v>
      </c>
      <c r="P5340" t="s">
        <v>476</v>
      </c>
    </row>
    <row r="5341" spans="1:16">
      <c r="A5341" s="484" t="s">
        <v>48513</v>
      </c>
      <c r="B5341" s="485" t="s">
        <v>48512</v>
      </c>
      <c r="C5341" t="s">
        <v>48511</v>
      </c>
      <c r="D5341" t="s">
        <v>48511</v>
      </c>
      <c r="E5341" t="str">
        <f t="shared" si="83"/>
        <v>259962 - KAMMERER ELISABETH</v>
      </c>
      <c r="F5341" t="s">
        <v>17920</v>
      </c>
      <c r="G5341" t="s">
        <v>48510</v>
      </c>
      <c r="I5341" t="s">
        <v>48509</v>
      </c>
      <c r="J5341" t="s">
        <v>48508</v>
      </c>
      <c r="K5341" t="s">
        <v>208</v>
      </c>
      <c r="L5341" t="s">
        <v>48507</v>
      </c>
      <c r="N5341" t="s">
        <v>208</v>
      </c>
      <c r="O5341" t="s">
        <v>476</v>
      </c>
      <c r="P5341" t="s">
        <v>476</v>
      </c>
    </row>
    <row r="5342" spans="1:16">
      <c r="A5342" s="484" t="s">
        <v>105130</v>
      </c>
      <c r="B5342" s="485" t="s">
        <v>105129</v>
      </c>
      <c r="C5342" t="s">
        <v>105128</v>
      </c>
      <c r="D5342" t="s">
        <v>105127</v>
      </c>
      <c r="E5342" t="str">
        <f t="shared" si="83"/>
        <v>217815 - CFPL</v>
      </c>
      <c r="F5342" t="s">
        <v>22356</v>
      </c>
      <c r="G5342" t="s">
        <v>105126</v>
      </c>
      <c r="I5342" t="s">
        <v>3329</v>
      </c>
      <c r="J5342" t="s">
        <v>105125</v>
      </c>
      <c r="K5342" t="s">
        <v>208</v>
      </c>
      <c r="L5342" t="s">
        <v>105124</v>
      </c>
      <c r="N5342" t="s">
        <v>208</v>
      </c>
      <c r="O5342" t="s">
        <v>476</v>
      </c>
      <c r="P5342" t="s">
        <v>476</v>
      </c>
    </row>
    <row r="5343" spans="1:16">
      <c r="A5343" s="484" t="s">
        <v>23889</v>
      </c>
      <c r="B5343" s="485" t="s">
        <v>23888</v>
      </c>
      <c r="C5343" t="s">
        <v>23887</v>
      </c>
      <c r="D5343" t="s">
        <v>23887</v>
      </c>
      <c r="E5343" t="str">
        <f t="shared" si="83"/>
        <v>572767 - RAMBAM FRANCE</v>
      </c>
      <c r="F5343" t="s">
        <v>23886</v>
      </c>
      <c r="G5343" t="s">
        <v>23885</v>
      </c>
      <c r="I5343" t="s">
        <v>2414</v>
      </c>
      <c r="K5343" t="s">
        <v>208</v>
      </c>
      <c r="L5343" t="s">
        <v>23884</v>
      </c>
      <c r="N5343" t="s">
        <v>208</v>
      </c>
      <c r="O5343" t="s">
        <v>476</v>
      </c>
      <c r="P5343" t="s">
        <v>476</v>
      </c>
    </row>
    <row r="5344" spans="1:16">
      <c r="A5344" s="484" t="s">
        <v>92326</v>
      </c>
      <c r="B5344" s="485" t="s">
        <v>92325</v>
      </c>
      <c r="C5344" t="s">
        <v>521</v>
      </c>
      <c r="D5344" t="s">
        <v>92324</v>
      </c>
      <c r="E5344" t="str">
        <f t="shared" si="83"/>
        <v>503253 - CFQ PLUS VALUES LEVALLOIS PERRET</v>
      </c>
      <c r="F5344" t="s">
        <v>16240</v>
      </c>
      <c r="G5344" t="s">
        <v>47293</v>
      </c>
      <c r="I5344" t="s">
        <v>11554</v>
      </c>
      <c r="J5344" t="s">
        <v>92323</v>
      </c>
      <c r="K5344" t="s">
        <v>208</v>
      </c>
      <c r="L5344" t="s">
        <v>92322</v>
      </c>
      <c r="N5344" t="s">
        <v>207</v>
      </c>
      <c r="O5344" t="s">
        <v>476</v>
      </c>
      <c r="P5344" t="s">
        <v>476</v>
      </c>
    </row>
    <row r="5345" spans="1:16">
      <c r="A5345" s="484" t="s">
        <v>119381</v>
      </c>
      <c r="B5345" s="485" t="s">
        <v>119380</v>
      </c>
      <c r="C5345" t="s">
        <v>119379</v>
      </c>
      <c r="D5345" t="s">
        <v>119378</v>
      </c>
      <c r="E5345" t="str">
        <f t="shared" si="83"/>
        <v>148775 - ARIP</v>
      </c>
      <c r="F5345" t="s">
        <v>7292</v>
      </c>
      <c r="G5345" t="s">
        <v>119377</v>
      </c>
      <c r="H5345" t="s">
        <v>119376</v>
      </c>
      <c r="I5345" t="s">
        <v>4549</v>
      </c>
      <c r="J5345" t="s">
        <v>119375</v>
      </c>
      <c r="K5345" t="s">
        <v>119374</v>
      </c>
      <c r="L5345" t="s">
        <v>119373</v>
      </c>
      <c r="N5345" t="s">
        <v>208</v>
      </c>
      <c r="O5345" t="s">
        <v>476</v>
      </c>
      <c r="P5345" t="s">
        <v>476</v>
      </c>
    </row>
    <row r="5346" spans="1:16">
      <c r="A5346" s="484" t="s">
        <v>37207</v>
      </c>
      <c r="B5346" s="485" t="s">
        <v>37206</v>
      </c>
      <c r="C5346" t="s">
        <v>37205</v>
      </c>
      <c r="D5346" t="s">
        <v>37204</v>
      </c>
      <c r="E5346" t="str">
        <f t="shared" si="83"/>
        <v>502790 - MA FORM</v>
      </c>
      <c r="F5346" t="s">
        <v>15915</v>
      </c>
      <c r="G5346" t="s">
        <v>37203</v>
      </c>
      <c r="I5346" t="s">
        <v>37202</v>
      </c>
      <c r="J5346" t="s">
        <v>37201</v>
      </c>
      <c r="K5346" t="s">
        <v>37200</v>
      </c>
      <c r="L5346" t="s">
        <v>37199</v>
      </c>
      <c r="N5346" t="s">
        <v>208</v>
      </c>
      <c r="O5346" t="s">
        <v>476</v>
      </c>
      <c r="P5346" t="s">
        <v>476</v>
      </c>
    </row>
    <row r="5347" spans="1:16">
      <c r="A5347" s="484" t="s">
        <v>84106</v>
      </c>
      <c r="B5347" s="485" t="s">
        <v>84105</v>
      </c>
      <c r="C5347" t="s">
        <v>84104</v>
      </c>
      <c r="D5347" t="s">
        <v>84103</v>
      </c>
      <c r="E5347" t="str">
        <f t="shared" si="83"/>
        <v>437670 - ETPN JEAN FRERET</v>
      </c>
      <c r="F5347" t="s">
        <v>1258</v>
      </c>
      <c r="G5347" t="s">
        <v>84102</v>
      </c>
      <c r="I5347" t="s">
        <v>84095</v>
      </c>
      <c r="J5347" t="s">
        <v>84094</v>
      </c>
      <c r="K5347" t="s">
        <v>208</v>
      </c>
      <c r="L5347" t="s">
        <v>84101</v>
      </c>
      <c r="N5347" t="s">
        <v>208</v>
      </c>
      <c r="O5347" t="s">
        <v>476</v>
      </c>
      <c r="P5347" t="s">
        <v>476</v>
      </c>
    </row>
    <row r="5348" spans="1:16">
      <c r="A5348" s="484" t="s">
        <v>8466</v>
      </c>
      <c r="B5348" s="485" t="s">
        <v>8465</v>
      </c>
      <c r="C5348" t="s">
        <v>8464</v>
      </c>
      <c r="D5348" t="s">
        <v>8464</v>
      </c>
      <c r="E5348" t="str">
        <f t="shared" si="83"/>
        <v>155494 - UFORCA RENNES</v>
      </c>
      <c r="F5348" t="s">
        <v>8463</v>
      </c>
      <c r="G5348" t="s">
        <v>8462</v>
      </c>
      <c r="I5348" t="s">
        <v>3364</v>
      </c>
      <c r="J5348" t="s">
        <v>8461</v>
      </c>
      <c r="K5348" t="s">
        <v>208</v>
      </c>
      <c r="L5348" t="s">
        <v>8460</v>
      </c>
      <c r="N5348" t="s">
        <v>208</v>
      </c>
      <c r="O5348" t="s">
        <v>476</v>
      </c>
      <c r="P5348" t="s">
        <v>476</v>
      </c>
    </row>
    <row r="5349" spans="1:16">
      <c r="A5349" s="484" t="s">
        <v>134738</v>
      </c>
      <c r="B5349" s="485" t="s">
        <v>134737</v>
      </c>
      <c r="C5349" t="s">
        <v>134736</v>
      </c>
      <c r="D5349" t="s">
        <v>134736</v>
      </c>
      <c r="E5349" t="str">
        <f t="shared" si="83"/>
        <v>560091 - ADAPEP AFP2I</v>
      </c>
      <c r="F5349" t="s">
        <v>1710</v>
      </c>
      <c r="G5349" t="s">
        <v>134735</v>
      </c>
      <c r="H5349" t="s">
        <v>134734</v>
      </c>
      <c r="I5349" t="s">
        <v>3894</v>
      </c>
      <c r="J5349" t="s">
        <v>134733</v>
      </c>
      <c r="K5349" t="s">
        <v>208</v>
      </c>
      <c r="L5349" t="s">
        <v>134732</v>
      </c>
      <c r="N5349" t="s">
        <v>208</v>
      </c>
      <c r="O5349" t="s">
        <v>476</v>
      </c>
      <c r="P5349" t="s">
        <v>476</v>
      </c>
    </row>
    <row r="5350" spans="1:16">
      <c r="A5350" s="484" t="s">
        <v>69578</v>
      </c>
      <c r="B5350" s="485" t="s">
        <v>69577</v>
      </c>
      <c r="C5350" t="s">
        <v>69576</v>
      </c>
      <c r="D5350" t="s">
        <v>69575</v>
      </c>
      <c r="E5350" t="str">
        <f t="shared" si="83"/>
        <v>267600 - FTSR</v>
      </c>
      <c r="F5350" t="s">
        <v>7987</v>
      </c>
      <c r="G5350" t="s">
        <v>69574</v>
      </c>
      <c r="I5350" t="s">
        <v>21414</v>
      </c>
      <c r="J5350" t="s">
        <v>69573</v>
      </c>
      <c r="K5350" t="s">
        <v>208</v>
      </c>
      <c r="L5350" t="s">
        <v>69572</v>
      </c>
      <c r="N5350" t="s">
        <v>208</v>
      </c>
      <c r="O5350" t="s">
        <v>476</v>
      </c>
      <c r="P5350" t="s">
        <v>476</v>
      </c>
    </row>
    <row r="5351" spans="1:16">
      <c r="A5351" s="484" t="s">
        <v>120254</v>
      </c>
      <c r="B5351" s="485" t="s">
        <v>120253</v>
      </c>
      <c r="C5351" t="s">
        <v>120252</v>
      </c>
      <c r="D5351" t="s">
        <v>120251</v>
      </c>
      <c r="E5351" t="str">
        <f t="shared" si="83"/>
        <v>421492 - ANAP</v>
      </c>
      <c r="F5351" t="s">
        <v>6072</v>
      </c>
      <c r="G5351" t="s">
        <v>120250</v>
      </c>
      <c r="I5351" t="s">
        <v>120249</v>
      </c>
      <c r="J5351" t="s">
        <v>120248</v>
      </c>
      <c r="K5351" t="s">
        <v>208</v>
      </c>
      <c r="L5351" t="s">
        <v>120247</v>
      </c>
      <c r="N5351" t="s">
        <v>208</v>
      </c>
      <c r="O5351" t="s">
        <v>476</v>
      </c>
      <c r="P5351" t="s">
        <v>26616</v>
      </c>
    </row>
    <row r="5352" spans="1:16">
      <c r="A5352" s="484" t="s">
        <v>39519</v>
      </c>
      <c r="B5352" s="485" t="s">
        <v>39518</v>
      </c>
      <c r="C5352" t="s">
        <v>39517</v>
      </c>
      <c r="D5352" t="s">
        <v>39516</v>
      </c>
      <c r="E5352" t="str">
        <f t="shared" si="83"/>
        <v>640001 - MFR LE CEDRE</v>
      </c>
      <c r="F5352" t="s">
        <v>1021</v>
      </c>
      <c r="G5352" t="s">
        <v>39515</v>
      </c>
      <c r="I5352" t="s">
        <v>39514</v>
      </c>
      <c r="J5352" t="s">
        <v>39513</v>
      </c>
      <c r="K5352" t="s">
        <v>208</v>
      </c>
      <c r="L5352" t="s">
        <v>39512</v>
      </c>
      <c r="N5352" t="s">
        <v>207</v>
      </c>
      <c r="O5352" t="s">
        <v>476</v>
      </c>
      <c r="P5352" t="s">
        <v>476</v>
      </c>
    </row>
    <row r="5353" spans="1:16">
      <c r="A5353" s="484" t="s">
        <v>36599</v>
      </c>
      <c r="B5353" s="485" t="s">
        <v>36598</v>
      </c>
      <c r="C5353" t="s">
        <v>36597</v>
      </c>
      <c r="D5353" t="s">
        <v>36597</v>
      </c>
      <c r="E5353" t="str">
        <f t="shared" si="83"/>
        <v>395523 - METANOYA</v>
      </c>
      <c r="F5353" t="s">
        <v>1808</v>
      </c>
      <c r="G5353" t="s">
        <v>36596</v>
      </c>
      <c r="I5353" t="s">
        <v>7159</v>
      </c>
      <c r="J5353" t="s">
        <v>36595</v>
      </c>
      <c r="K5353" t="s">
        <v>208</v>
      </c>
      <c r="L5353" t="s">
        <v>36594</v>
      </c>
      <c r="N5353" t="s">
        <v>208</v>
      </c>
      <c r="O5353" t="s">
        <v>476</v>
      </c>
      <c r="P5353" t="s">
        <v>476</v>
      </c>
    </row>
    <row r="5354" spans="1:16">
      <c r="A5354" s="484" t="s">
        <v>114133</v>
      </c>
      <c r="B5354" s="485" t="s">
        <v>114132</v>
      </c>
      <c r="C5354" t="s">
        <v>114131</v>
      </c>
      <c r="D5354" t="s">
        <v>114130</v>
      </c>
      <c r="E5354" t="str">
        <f t="shared" si="83"/>
        <v>514779 - AUTO ECOLE BEQUET AUNEAU</v>
      </c>
      <c r="F5354" t="s">
        <v>4979</v>
      </c>
      <c r="G5354" t="s">
        <v>114129</v>
      </c>
      <c r="H5354" t="s">
        <v>114128</v>
      </c>
      <c r="I5354" t="s">
        <v>114127</v>
      </c>
      <c r="J5354" t="s">
        <v>114126</v>
      </c>
      <c r="K5354" t="s">
        <v>208</v>
      </c>
      <c r="L5354" t="s">
        <v>114125</v>
      </c>
      <c r="N5354" t="s">
        <v>208</v>
      </c>
      <c r="O5354" t="s">
        <v>476</v>
      </c>
      <c r="P5354" t="s">
        <v>476</v>
      </c>
    </row>
    <row r="5355" spans="1:16">
      <c r="A5355" s="484" t="s">
        <v>11672</v>
      </c>
      <c r="B5355" s="485" t="s">
        <v>11671</v>
      </c>
      <c r="C5355" t="s">
        <v>11670</v>
      </c>
      <c r="D5355" t="s">
        <v>11670</v>
      </c>
      <c r="E5355" t="str">
        <f t="shared" si="83"/>
        <v>653135 - SYNERGIES ACTIONS</v>
      </c>
      <c r="F5355" t="s">
        <v>11669</v>
      </c>
      <c r="G5355" t="s">
        <v>11668</v>
      </c>
      <c r="I5355" t="s">
        <v>959</v>
      </c>
      <c r="J5355" t="s">
        <v>11667</v>
      </c>
      <c r="K5355" t="s">
        <v>208</v>
      </c>
      <c r="L5355" t="s">
        <v>11666</v>
      </c>
      <c r="N5355" t="s">
        <v>208</v>
      </c>
      <c r="O5355" t="s">
        <v>476</v>
      </c>
      <c r="P5355" t="s">
        <v>476</v>
      </c>
    </row>
    <row r="5356" spans="1:16">
      <c r="A5356" s="484" t="s">
        <v>55902</v>
      </c>
      <c r="B5356" s="485" t="s">
        <v>55901</v>
      </c>
      <c r="C5356" t="s">
        <v>55900</v>
      </c>
      <c r="D5356" t="s">
        <v>55899</v>
      </c>
      <c r="E5356" t="str">
        <f t="shared" si="83"/>
        <v>142890 - IFRESS</v>
      </c>
      <c r="F5356" t="s">
        <v>3889</v>
      </c>
      <c r="G5356" t="s">
        <v>55898</v>
      </c>
      <c r="I5356" t="s">
        <v>7052</v>
      </c>
      <c r="J5356" t="s">
        <v>55897</v>
      </c>
      <c r="K5356" t="s">
        <v>208</v>
      </c>
      <c r="L5356" t="s">
        <v>55896</v>
      </c>
      <c r="N5356" t="s">
        <v>208</v>
      </c>
      <c r="O5356" t="s">
        <v>476</v>
      </c>
      <c r="P5356" t="s">
        <v>476</v>
      </c>
    </row>
    <row r="5357" spans="1:16">
      <c r="A5357" s="484" t="s">
        <v>15433</v>
      </c>
      <c r="B5357" s="485" t="s">
        <v>15432</v>
      </c>
      <c r="C5357" t="s">
        <v>15431</v>
      </c>
      <c r="D5357" t="s">
        <v>15430</v>
      </c>
      <c r="E5357" t="str">
        <f t="shared" si="83"/>
        <v>155627 - PERSE</v>
      </c>
      <c r="F5357" t="s">
        <v>6577</v>
      </c>
      <c r="G5357" t="s">
        <v>15429</v>
      </c>
      <c r="I5357" t="s">
        <v>15428</v>
      </c>
      <c r="J5357" t="s">
        <v>15427</v>
      </c>
      <c r="K5357" t="s">
        <v>208</v>
      </c>
      <c r="L5357" t="s">
        <v>15426</v>
      </c>
      <c r="N5357" t="s">
        <v>208</v>
      </c>
      <c r="O5357" t="s">
        <v>476</v>
      </c>
      <c r="P5357" t="s">
        <v>476</v>
      </c>
    </row>
    <row r="5358" spans="1:16">
      <c r="A5358" s="484" t="s">
        <v>52749</v>
      </c>
      <c r="B5358" s="485" t="s">
        <v>52748</v>
      </c>
      <c r="C5358" t="s">
        <v>52747</v>
      </c>
      <c r="D5358" t="s">
        <v>52747</v>
      </c>
      <c r="E5358" t="str">
        <f t="shared" si="83"/>
        <v>180737 - INSTITUT REPERES</v>
      </c>
      <c r="F5358" t="s">
        <v>5323</v>
      </c>
      <c r="G5358" t="s">
        <v>52746</v>
      </c>
      <c r="I5358" t="s">
        <v>52745</v>
      </c>
      <c r="J5358" t="s">
        <v>52744</v>
      </c>
      <c r="K5358" t="s">
        <v>208</v>
      </c>
      <c r="L5358" t="s">
        <v>52743</v>
      </c>
      <c r="N5358" t="s">
        <v>208</v>
      </c>
      <c r="O5358" t="s">
        <v>476</v>
      </c>
      <c r="P5358" t="s">
        <v>476</v>
      </c>
    </row>
    <row r="5359" spans="1:16">
      <c r="A5359" s="484" t="s">
        <v>44924</v>
      </c>
      <c r="B5359" s="485" t="s">
        <v>44923</v>
      </c>
      <c r="C5359" t="s">
        <v>44922</v>
      </c>
      <c r="D5359" t="s">
        <v>44921</v>
      </c>
      <c r="E5359" t="str">
        <f t="shared" si="83"/>
        <v>227833 - LE JALLE FRANCOISE</v>
      </c>
      <c r="F5359" t="s">
        <v>8706</v>
      </c>
      <c r="G5359" t="s">
        <v>44920</v>
      </c>
      <c r="I5359" t="s">
        <v>579</v>
      </c>
      <c r="J5359" t="s">
        <v>44919</v>
      </c>
      <c r="K5359" t="s">
        <v>208</v>
      </c>
      <c r="L5359" t="s">
        <v>44918</v>
      </c>
      <c r="N5359" t="s">
        <v>208</v>
      </c>
      <c r="O5359" t="s">
        <v>476</v>
      </c>
      <c r="P5359" t="s">
        <v>476</v>
      </c>
    </row>
    <row r="5360" spans="1:16">
      <c r="A5360" s="484" t="s">
        <v>124400</v>
      </c>
      <c r="B5360" s="485" t="s">
        <v>124399</v>
      </c>
      <c r="C5360" t="s">
        <v>124398</v>
      </c>
      <c r="D5360" t="s">
        <v>115347</v>
      </c>
      <c r="E5360" t="str">
        <f t="shared" si="83"/>
        <v>416253 - A2S</v>
      </c>
      <c r="F5360" t="s">
        <v>30224</v>
      </c>
      <c r="G5360" t="s">
        <v>124397</v>
      </c>
      <c r="I5360" t="s">
        <v>9072</v>
      </c>
      <c r="J5360" t="s">
        <v>124396</v>
      </c>
      <c r="K5360" t="s">
        <v>208</v>
      </c>
      <c r="L5360" t="s">
        <v>124395</v>
      </c>
      <c r="N5360" t="s">
        <v>208</v>
      </c>
      <c r="O5360" t="s">
        <v>476</v>
      </c>
      <c r="P5360" t="s">
        <v>476</v>
      </c>
    </row>
    <row r="5361" spans="1:16">
      <c r="A5361" s="484" t="s">
        <v>125925</v>
      </c>
      <c r="B5361" s="485" t="s">
        <v>125924</v>
      </c>
      <c r="C5361" t="s">
        <v>125923</v>
      </c>
      <c r="D5361" t="s">
        <v>125922</v>
      </c>
      <c r="E5361" t="str">
        <f t="shared" si="83"/>
        <v>344382 - AMAFAR EPE</v>
      </c>
      <c r="F5361" t="s">
        <v>2524</v>
      </c>
      <c r="G5361" t="s">
        <v>125921</v>
      </c>
      <c r="H5361" t="s">
        <v>125920</v>
      </c>
      <c r="I5361" t="s">
        <v>1359</v>
      </c>
      <c r="J5361" t="s">
        <v>125919</v>
      </c>
      <c r="K5361" t="s">
        <v>208</v>
      </c>
      <c r="L5361" t="s">
        <v>125918</v>
      </c>
      <c r="N5361" t="s">
        <v>208</v>
      </c>
      <c r="O5361" t="s">
        <v>476</v>
      </c>
      <c r="P5361" t="s">
        <v>476</v>
      </c>
    </row>
    <row r="5362" spans="1:16">
      <c r="A5362" s="484" t="s">
        <v>96059</v>
      </c>
      <c r="B5362" s="485" t="s">
        <v>96058</v>
      </c>
      <c r="C5362" t="s">
        <v>96057</v>
      </c>
      <c r="D5362" t="s">
        <v>96057</v>
      </c>
      <c r="E5362" t="str">
        <f t="shared" si="83"/>
        <v>478702 - CIBC ALPES PROVENCE</v>
      </c>
      <c r="F5362" t="s">
        <v>3980</v>
      </c>
      <c r="G5362" t="s">
        <v>96056</v>
      </c>
      <c r="I5362" t="s">
        <v>5549</v>
      </c>
      <c r="J5362" t="s">
        <v>96055</v>
      </c>
      <c r="K5362" t="s">
        <v>208</v>
      </c>
      <c r="L5362" t="s">
        <v>96054</v>
      </c>
      <c r="N5362" t="s">
        <v>208</v>
      </c>
      <c r="O5362" t="s">
        <v>476</v>
      </c>
      <c r="P5362" t="s">
        <v>476</v>
      </c>
    </row>
    <row r="5363" spans="1:16">
      <c r="A5363" s="484" t="s">
        <v>130653</v>
      </c>
      <c r="B5363" s="485" t="s">
        <v>130652</v>
      </c>
      <c r="C5363" t="s">
        <v>130651</v>
      </c>
      <c r="D5363" t="s">
        <v>130651</v>
      </c>
      <c r="E5363" t="str">
        <f t="shared" si="83"/>
        <v>225680 - ALEXITERE</v>
      </c>
      <c r="F5363" t="s">
        <v>8493</v>
      </c>
      <c r="G5363" t="s">
        <v>130650</v>
      </c>
      <c r="I5363" t="s">
        <v>1285</v>
      </c>
      <c r="J5363" t="s">
        <v>130649</v>
      </c>
      <c r="K5363" t="s">
        <v>208</v>
      </c>
      <c r="L5363" t="s">
        <v>130648</v>
      </c>
      <c r="N5363" t="s">
        <v>208</v>
      </c>
      <c r="O5363" t="s">
        <v>476</v>
      </c>
      <c r="P5363" t="s">
        <v>476</v>
      </c>
    </row>
    <row r="5364" spans="1:16">
      <c r="A5364" s="484" t="s">
        <v>96215</v>
      </c>
      <c r="B5364" s="485" t="s">
        <v>96214</v>
      </c>
      <c r="C5364" t="s">
        <v>96213</v>
      </c>
      <c r="D5364" t="s">
        <v>96213</v>
      </c>
      <c r="E5364" t="str">
        <f t="shared" si="83"/>
        <v>489530 - CHRIS TAL FORMATION</v>
      </c>
      <c r="F5364" t="s">
        <v>2524</v>
      </c>
      <c r="G5364" t="s">
        <v>96212</v>
      </c>
      <c r="I5364" t="s">
        <v>966</v>
      </c>
      <c r="J5364" t="s">
        <v>96211</v>
      </c>
      <c r="K5364" t="s">
        <v>208</v>
      </c>
      <c r="L5364" t="s">
        <v>96210</v>
      </c>
      <c r="N5364" t="s">
        <v>208</v>
      </c>
      <c r="O5364" t="s">
        <v>476</v>
      </c>
      <c r="P5364" t="s">
        <v>476</v>
      </c>
    </row>
    <row r="5365" spans="1:16">
      <c r="A5365" s="484" t="s">
        <v>8154</v>
      </c>
      <c r="B5365" s="485" t="s">
        <v>8153</v>
      </c>
      <c r="C5365" t="s">
        <v>8152</v>
      </c>
      <c r="D5365" t="s">
        <v>8151</v>
      </c>
      <c r="E5365" t="str">
        <f t="shared" si="83"/>
        <v>235994 - UDSP 77</v>
      </c>
      <c r="F5365" t="s">
        <v>8150</v>
      </c>
      <c r="G5365" t="s">
        <v>8149</v>
      </c>
      <c r="H5365" t="s">
        <v>8148</v>
      </c>
      <c r="I5365" t="s">
        <v>8147</v>
      </c>
      <c r="J5365" t="s">
        <v>8146</v>
      </c>
      <c r="K5365" t="s">
        <v>208</v>
      </c>
      <c r="L5365" t="s">
        <v>8145</v>
      </c>
      <c r="N5365" t="s">
        <v>208</v>
      </c>
      <c r="O5365" t="s">
        <v>476</v>
      </c>
      <c r="P5365" t="s">
        <v>476</v>
      </c>
    </row>
    <row r="5366" spans="1:16">
      <c r="A5366" s="484" t="s">
        <v>89006</v>
      </c>
      <c r="B5366" s="485" t="s">
        <v>89005</v>
      </c>
      <c r="C5366" t="s">
        <v>89004</v>
      </c>
      <c r="D5366" t="s">
        <v>89003</v>
      </c>
      <c r="E5366" t="str">
        <f t="shared" si="83"/>
        <v>639278 - DAUVERGNE ISABELLE</v>
      </c>
      <c r="F5366" t="s">
        <v>12922</v>
      </c>
      <c r="G5366" t="s">
        <v>89002</v>
      </c>
      <c r="I5366" t="s">
        <v>89001</v>
      </c>
      <c r="J5366" t="s">
        <v>89000</v>
      </c>
      <c r="K5366" t="s">
        <v>208</v>
      </c>
      <c r="L5366" t="s">
        <v>88999</v>
      </c>
      <c r="N5366" t="s">
        <v>208</v>
      </c>
      <c r="O5366" t="s">
        <v>476</v>
      </c>
      <c r="P5366" t="s">
        <v>476</v>
      </c>
    </row>
    <row r="5367" spans="1:16">
      <c r="A5367" s="484" t="s">
        <v>38671</v>
      </c>
      <c r="B5367" s="485" t="s">
        <v>38670</v>
      </c>
      <c r="C5367" t="s">
        <v>38669</v>
      </c>
      <c r="D5367" t="s">
        <v>38668</v>
      </c>
      <c r="E5367" t="str">
        <f t="shared" si="83"/>
        <v>553281 - MAMA BOBY</v>
      </c>
      <c r="F5367" t="s">
        <v>1352</v>
      </c>
      <c r="H5367" t="s">
        <v>38667</v>
      </c>
      <c r="I5367" t="s">
        <v>38666</v>
      </c>
      <c r="J5367" t="s">
        <v>38665</v>
      </c>
      <c r="K5367" t="s">
        <v>208</v>
      </c>
      <c r="L5367" t="s">
        <v>38664</v>
      </c>
      <c r="N5367" t="s">
        <v>208</v>
      </c>
      <c r="O5367" t="s">
        <v>476</v>
      </c>
      <c r="P5367" t="s">
        <v>476</v>
      </c>
    </row>
    <row r="5368" spans="1:16">
      <c r="A5368" s="484" t="s">
        <v>94392</v>
      </c>
      <c r="B5368" s="485" t="s">
        <v>94391</v>
      </c>
      <c r="C5368" t="s">
        <v>94390</v>
      </c>
      <c r="D5368" t="s">
        <v>94389</v>
      </c>
      <c r="E5368" t="str">
        <f t="shared" si="83"/>
        <v>169614 - CFAR</v>
      </c>
      <c r="F5368" t="s">
        <v>6315</v>
      </c>
      <c r="G5368" t="s">
        <v>15571</v>
      </c>
      <c r="I5368" t="s">
        <v>5369</v>
      </c>
      <c r="J5368" t="s">
        <v>94388</v>
      </c>
      <c r="K5368" t="s">
        <v>94387</v>
      </c>
      <c r="L5368" t="s">
        <v>94386</v>
      </c>
      <c r="N5368" t="s">
        <v>208</v>
      </c>
      <c r="O5368" t="s">
        <v>476</v>
      </c>
      <c r="P5368" t="s">
        <v>476</v>
      </c>
    </row>
    <row r="5369" spans="1:16">
      <c r="A5369" s="484" t="s">
        <v>109605</v>
      </c>
      <c r="B5369" s="485" t="s">
        <v>109604</v>
      </c>
      <c r="C5369" t="s">
        <v>109603</v>
      </c>
      <c r="D5369" t="s">
        <v>109603</v>
      </c>
      <c r="E5369" t="str">
        <f t="shared" si="83"/>
        <v>438078 - CASTEL</v>
      </c>
      <c r="F5369" t="s">
        <v>49631</v>
      </c>
      <c r="G5369" t="s">
        <v>109602</v>
      </c>
      <c r="H5369" t="s">
        <v>109601</v>
      </c>
      <c r="I5369" t="s">
        <v>109600</v>
      </c>
      <c r="J5369" t="s">
        <v>109599</v>
      </c>
      <c r="K5369" t="s">
        <v>208</v>
      </c>
      <c r="L5369" t="s">
        <v>109598</v>
      </c>
      <c r="N5369" t="s">
        <v>208</v>
      </c>
      <c r="O5369" t="s">
        <v>476</v>
      </c>
      <c r="P5369" t="s">
        <v>476</v>
      </c>
    </row>
    <row r="5370" spans="1:16">
      <c r="A5370" s="484" t="s">
        <v>23232</v>
      </c>
      <c r="B5370" s="485" t="s">
        <v>23231</v>
      </c>
      <c r="C5370" t="s">
        <v>23230</v>
      </c>
      <c r="D5370" t="s">
        <v>23229</v>
      </c>
      <c r="E5370" t="str">
        <f t="shared" si="83"/>
        <v>540353 - RML</v>
      </c>
      <c r="F5370" t="s">
        <v>13656</v>
      </c>
      <c r="G5370" t="s">
        <v>23228</v>
      </c>
      <c r="H5370" t="s">
        <v>23227</v>
      </c>
      <c r="I5370" t="s">
        <v>2900</v>
      </c>
      <c r="J5370" t="s">
        <v>23226</v>
      </c>
      <c r="K5370" t="s">
        <v>208</v>
      </c>
      <c r="L5370" t="s">
        <v>23225</v>
      </c>
      <c r="N5370" t="s">
        <v>208</v>
      </c>
      <c r="O5370" t="s">
        <v>476</v>
      </c>
      <c r="P5370" t="s">
        <v>476</v>
      </c>
    </row>
    <row r="5371" spans="1:16">
      <c r="A5371" s="484" t="s">
        <v>119699</v>
      </c>
      <c r="B5371" s="485" t="s">
        <v>119698</v>
      </c>
      <c r="C5371" t="s">
        <v>119697</v>
      </c>
      <c r="D5371" t="s">
        <v>119696</v>
      </c>
      <c r="E5371" t="str">
        <f t="shared" si="83"/>
        <v>493053 - AFMCM</v>
      </c>
      <c r="F5371" t="s">
        <v>8866</v>
      </c>
      <c r="G5371" t="s">
        <v>119695</v>
      </c>
      <c r="H5371" t="s">
        <v>119694</v>
      </c>
      <c r="I5371" t="s">
        <v>119693</v>
      </c>
      <c r="J5371" t="s">
        <v>119692</v>
      </c>
      <c r="K5371" t="s">
        <v>208</v>
      </c>
      <c r="L5371" t="s">
        <v>119691</v>
      </c>
      <c r="N5371" t="s">
        <v>208</v>
      </c>
      <c r="O5371" t="s">
        <v>476</v>
      </c>
      <c r="P5371" t="s">
        <v>476</v>
      </c>
    </row>
    <row r="5372" spans="1:16">
      <c r="A5372" s="484" t="s">
        <v>67155</v>
      </c>
      <c r="B5372" s="485" t="s">
        <v>67154</v>
      </c>
      <c r="C5372" t="s">
        <v>67153</v>
      </c>
      <c r="D5372" t="s">
        <v>67153</v>
      </c>
      <c r="E5372" t="str">
        <f t="shared" si="83"/>
        <v>383302 - GEOPARC PREVENTION ET FORMATION</v>
      </c>
      <c r="F5372" t="s">
        <v>1710</v>
      </c>
      <c r="G5372" t="s">
        <v>67152</v>
      </c>
      <c r="I5372" t="s">
        <v>4213</v>
      </c>
      <c r="J5372" t="s">
        <v>67151</v>
      </c>
      <c r="K5372" t="s">
        <v>208</v>
      </c>
      <c r="L5372" t="s">
        <v>67150</v>
      </c>
      <c r="N5372" t="s">
        <v>208</v>
      </c>
      <c r="O5372" t="s">
        <v>476</v>
      </c>
      <c r="P5372" t="s">
        <v>476</v>
      </c>
    </row>
    <row r="5373" spans="1:16">
      <c r="A5373" s="484" t="s">
        <v>89813</v>
      </c>
      <c r="B5373" s="485" t="s">
        <v>89812</v>
      </c>
      <c r="C5373" t="s">
        <v>89811</v>
      </c>
      <c r="D5373" t="s">
        <v>89810</v>
      </c>
      <c r="E5373" t="str">
        <f t="shared" si="83"/>
        <v>477138 - CIBC  42 LOIRE ST ETIENNE</v>
      </c>
      <c r="F5373" t="s">
        <v>1568</v>
      </c>
      <c r="G5373" t="s">
        <v>89809</v>
      </c>
      <c r="I5373" t="s">
        <v>959</v>
      </c>
      <c r="K5373" t="s">
        <v>208</v>
      </c>
      <c r="L5373" t="s">
        <v>89808</v>
      </c>
      <c r="N5373" t="s">
        <v>208</v>
      </c>
      <c r="O5373" t="s">
        <v>476</v>
      </c>
      <c r="P5373" t="s">
        <v>476</v>
      </c>
    </row>
    <row r="5374" spans="1:16">
      <c r="A5374" s="484" t="s">
        <v>75131</v>
      </c>
      <c r="B5374" s="485" t="s">
        <v>75130</v>
      </c>
      <c r="C5374" t="s">
        <v>75129</v>
      </c>
      <c r="D5374" t="s">
        <v>75128</v>
      </c>
      <c r="E5374" t="str">
        <f t="shared" si="83"/>
        <v>607046 - EMC</v>
      </c>
      <c r="F5374" t="s">
        <v>28003</v>
      </c>
      <c r="G5374" t="s">
        <v>75127</v>
      </c>
      <c r="H5374" t="s">
        <v>75126</v>
      </c>
      <c r="I5374" t="s">
        <v>64963</v>
      </c>
      <c r="J5374" t="s">
        <v>75125</v>
      </c>
      <c r="K5374" t="s">
        <v>208</v>
      </c>
      <c r="L5374" t="s">
        <v>75124</v>
      </c>
      <c r="N5374" t="s">
        <v>208</v>
      </c>
      <c r="O5374" t="s">
        <v>476</v>
      </c>
      <c r="P5374" t="s">
        <v>476</v>
      </c>
    </row>
    <row r="5375" spans="1:16">
      <c r="A5375" s="484" t="s">
        <v>3638</v>
      </c>
      <c r="B5375" s="485" t="s">
        <v>3637</v>
      </c>
      <c r="C5375" t="s">
        <v>3636</v>
      </c>
      <c r="D5375" t="s">
        <v>3636</v>
      </c>
      <c r="E5375" t="str">
        <f t="shared" si="83"/>
        <v>612431 - VIMARD PHILIPPE - AUTO ECOLE CER CA ROULE</v>
      </c>
      <c r="F5375" t="s">
        <v>3635</v>
      </c>
      <c r="G5375" t="s">
        <v>3634</v>
      </c>
      <c r="I5375" t="s">
        <v>3633</v>
      </c>
      <c r="J5375" t="s">
        <v>3632</v>
      </c>
      <c r="K5375" t="s">
        <v>208</v>
      </c>
      <c r="L5375" t="s">
        <v>3631</v>
      </c>
      <c r="N5375" t="s">
        <v>208</v>
      </c>
      <c r="O5375" t="s">
        <v>476</v>
      </c>
      <c r="P5375" t="s">
        <v>476</v>
      </c>
    </row>
    <row r="5376" spans="1:16">
      <c r="A5376" s="484" t="s">
        <v>90422</v>
      </c>
      <c r="B5376" s="485" t="s">
        <v>90421</v>
      </c>
      <c r="C5376" t="s">
        <v>90420</v>
      </c>
      <c r="D5376" t="s">
        <v>90420</v>
      </c>
      <c r="E5376" t="str">
        <f t="shared" si="83"/>
        <v>165803 - CR2 CONSEIL</v>
      </c>
      <c r="F5376" t="s">
        <v>14693</v>
      </c>
      <c r="G5376" t="s">
        <v>90419</v>
      </c>
      <c r="I5376" t="s">
        <v>626</v>
      </c>
      <c r="J5376" t="s">
        <v>90418</v>
      </c>
      <c r="K5376" t="s">
        <v>208</v>
      </c>
      <c r="L5376" t="s">
        <v>90417</v>
      </c>
      <c r="N5376" t="s">
        <v>208</v>
      </c>
      <c r="O5376" t="s">
        <v>476</v>
      </c>
      <c r="P5376" t="s">
        <v>476</v>
      </c>
    </row>
    <row r="5377" spans="1:16">
      <c r="A5377" s="484" t="s">
        <v>60653</v>
      </c>
      <c r="B5377" s="485" t="s">
        <v>60652</v>
      </c>
      <c r="C5377" t="s">
        <v>60651</v>
      </c>
      <c r="D5377" t="s">
        <v>60650</v>
      </c>
      <c r="E5377" t="str">
        <f t="shared" si="83"/>
        <v>551090 - HOPSOMER FLANDRES AUTO-ECOLE WORMHOUT</v>
      </c>
      <c r="F5377" t="s">
        <v>831</v>
      </c>
      <c r="G5377" t="s">
        <v>60649</v>
      </c>
      <c r="I5377" t="s">
        <v>60648</v>
      </c>
      <c r="J5377" t="s">
        <v>60647</v>
      </c>
      <c r="K5377" t="s">
        <v>208</v>
      </c>
      <c r="L5377" t="s">
        <v>60646</v>
      </c>
      <c r="N5377" t="s">
        <v>208</v>
      </c>
      <c r="O5377" t="s">
        <v>476</v>
      </c>
      <c r="P5377" t="s">
        <v>476</v>
      </c>
    </row>
    <row r="5378" spans="1:16">
      <c r="A5378" s="484" t="s">
        <v>88138</v>
      </c>
      <c r="B5378" s="485" t="s">
        <v>88137</v>
      </c>
      <c r="C5378" t="s">
        <v>88136</v>
      </c>
      <c r="D5378" t="s">
        <v>88136</v>
      </c>
      <c r="E5378" t="str">
        <f t="shared" ref="E5378:E5441" si="84">_xlfn.CONCAT(L5378," - ",D5378)</f>
        <v>677360 - DELOITTE CONSEIL</v>
      </c>
      <c r="F5378" t="s">
        <v>5663</v>
      </c>
      <c r="G5378" t="s">
        <v>88135</v>
      </c>
      <c r="I5378" t="s">
        <v>1042</v>
      </c>
      <c r="K5378" t="s">
        <v>208</v>
      </c>
      <c r="L5378" t="s">
        <v>88134</v>
      </c>
      <c r="N5378" t="s">
        <v>208</v>
      </c>
      <c r="O5378" t="s">
        <v>476</v>
      </c>
      <c r="P5378" t="s">
        <v>476</v>
      </c>
    </row>
    <row r="5379" spans="1:16">
      <c r="A5379" s="484" t="s">
        <v>100340</v>
      </c>
      <c r="B5379" s="485" t="s">
        <v>100339</v>
      </c>
      <c r="C5379" t="s">
        <v>100338</v>
      </c>
      <c r="D5379" t="s">
        <v>100337</v>
      </c>
      <c r="E5379" t="str">
        <f t="shared" si="84"/>
        <v>478167 - CMLO</v>
      </c>
      <c r="F5379" t="s">
        <v>707</v>
      </c>
      <c r="G5379" t="s">
        <v>100336</v>
      </c>
      <c r="I5379" t="s">
        <v>4056</v>
      </c>
      <c r="J5379" t="s">
        <v>100335</v>
      </c>
      <c r="K5379" t="s">
        <v>208</v>
      </c>
      <c r="L5379" t="s">
        <v>100334</v>
      </c>
      <c r="N5379" t="s">
        <v>208</v>
      </c>
      <c r="O5379" t="s">
        <v>476</v>
      </c>
      <c r="P5379" t="s">
        <v>476</v>
      </c>
    </row>
    <row r="5380" spans="1:16">
      <c r="A5380" s="484" t="s">
        <v>54617</v>
      </c>
      <c r="B5380" s="485" t="s">
        <v>54616</v>
      </c>
      <c r="C5380" t="s">
        <v>54615</v>
      </c>
      <c r="D5380" t="s">
        <v>54614</v>
      </c>
      <c r="E5380" t="str">
        <f t="shared" si="84"/>
        <v>660188 - IFA 38</v>
      </c>
      <c r="F5380" t="s">
        <v>14316</v>
      </c>
      <c r="G5380" t="s">
        <v>54613</v>
      </c>
      <c r="I5380" t="s">
        <v>836</v>
      </c>
      <c r="J5380" t="s">
        <v>54612</v>
      </c>
      <c r="K5380" t="s">
        <v>208</v>
      </c>
      <c r="L5380" t="s">
        <v>54611</v>
      </c>
      <c r="N5380" t="s">
        <v>207</v>
      </c>
      <c r="O5380" t="s">
        <v>476</v>
      </c>
      <c r="P5380" t="s">
        <v>476</v>
      </c>
    </row>
    <row r="5381" spans="1:16">
      <c r="A5381" s="484" t="s">
        <v>84716</v>
      </c>
      <c r="B5381" s="485" t="s">
        <v>84715</v>
      </c>
      <c r="C5381" t="s">
        <v>84714</v>
      </c>
      <c r="D5381" t="s">
        <v>84714</v>
      </c>
      <c r="E5381" t="str">
        <f t="shared" si="84"/>
        <v>669465 - ECOLE DE CONDUITE GAMBETTA VB</v>
      </c>
      <c r="F5381" t="s">
        <v>9826</v>
      </c>
      <c r="G5381" t="s">
        <v>84713</v>
      </c>
      <c r="I5381" t="s">
        <v>84712</v>
      </c>
      <c r="J5381" t="s">
        <v>84711</v>
      </c>
      <c r="K5381" t="s">
        <v>208</v>
      </c>
      <c r="L5381" t="s">
        <v>84710</v>
      </c>
      <c r="N5381" t="s">
        <v>208</v>
      </c>
      <c r="O5381" t="s">
        <v>476</v>
      </c>
      <c r="P5381" t="s">
        <v>476</v>
      </c>
    </row>
    <row r="5382" spans="1:16">
      <c r="A5382" s="484" t="s">
        <v>68455</v>
      </c>
      <c r="B5382" s="485" t="s">
        <v>68454</v>
      </c>
      <c r="C5382" t="s">
        <v>68453</v>
      </c>
      <c r="D5382" t="s">
        <v>68452</v>
      </c>
      <c r="E5382" t="str">
        <f t="shared" si="84"/>
        <v>625310 - FRANCHE COMTE NET</v>
      </c>
      <c r="F5382" t="s">
        <v>5594</v>
      </c>
      <c r="G5382" t="s">
        <v>68451</v>
      </c>
      <c r="I5382" t="s">
        <v>2666</v>
      </c>
      <c r="J5382" t="s">
        <v>68450</v>
      </c>
      <c r="K5382" t="s">
        <v>208</v>
      </c>
      <c r="L5382" t="s">
        <v>68449</v>
      </c>
      <c r="N5382" t="s">
        <v>208</v>
      </c>
      <c r="O5382" t="s">
        <v>476</v>
      </c>
      <c r="P5382" t="s">
        <v>476</v>
      </c>
    </row>
    <row r="5383" spans="1:16">
      <c r="A5383" s="484" t="s">
        <v>122954</v>
      </c>
      <c r="B5383" s="485" t="s">
        <v>122953</v>
      </c>
      <c r="C5383" t="s">
        <v>122952</v>
      </c>
      <c r="D5383" t="s">
        <v>122951</v>
      </c>
      <c r="E5383" t="str">
        <f t="shared" si="84"/>
        <v>525420 - ADPC59</v>
      </c>
      <c r="F5383" t="s">
        <v>1848</v>
      </c>
      <c r="G5383" t="s">
        <v>122950</v>
      </c>
      <c r="H5383" t="s">
        <v>122949</v>
      </c>
      <c r="I5383" t="s">
        <v>104383</v>
      </c>
      <c r="J5383" t="s">
        <v>122948</v>
      </c>
      <c r="K5383" t="s">
        <v>208</v>
      </c>
      <c r="L5383" t="s">
        <v>122947</v>
      </c>
      <c r="N5383" t="s">
        <v>208</v>
      </c>
      <c r="O5383" t="s">
        <v>476</v>
      </c>
      <c r="P5383" t="s">
        <v>476</v>
      </c>
    </row>
    <row r="5384" spans="1:16">
      <c r="A5384" s="484" t="s">
        <v>130809</v>
      </c>
      <c r="B5384" s="485" t="s">
        <v>130808</v>
      </c>
      <c r="C5384" t="s">
        <v>130807</v>
      </c>
      <c r="D5384" t="s">
        <v>130806</v>
      </c>
      <c r="E5384" t="str">
        <f t="shared" si="84"/>
        <v>545375 - ALCEA VILLEBON SUR YVETTE</v>
      </c>
      <c r="F5384" t="s">
        <v>115891</v>
      </c>
      <c r="G5384" t="s">
        <v>130805</v>
      </c>
      <c r="I5384" t="s">
        <v>18550</v>
      </c>
      <c r="J5384" t="s">
        <v>130804</v>
      </c>
      <c r="K5384" t="s">
        <v>208</v>
      </c>
      <c r="L5384" t="s">
        <v>130803</v>
      </c>
      <c r="N5384" t="s">
        <v>208</v>
      </c>
      <c r="O5384" t="s">
        <v>476</v>
      </c>
      <c r="P5384" t="s">
        <v>476</v>
      </c>
    </row>
    <row r="5385" spans="1:16">
      <c r="A5385" s="484" t="s">
        <v>17915</v>
      </c>
      <c r="B5385" s="485" t="s">
        <v>17914</v>
      </c>
      <c r="C5385" t="s">
        <v>17913</v>
      </c>
      <c r="D5385" t="s">
        <v>17913</v>
      </c>
      <c r="E5385" t="str">
        <f t="shared" si="84"/>
        <v>621687 - SERVANT DOMINIQUE</v>
      </c>
      <c r="F5385" t="s">
        <v>17087</v>
      </c>
      <c r="G5385" t="s">
        <v>17912</v>
      </c>
      <c r="I5385" t="s">
        <v>1814</v>
      </c>
      <c r="K5385" t="s">
        <v>208</v>
      </c>
      <c r="L5385" t="s">
        <v>17911</v>
      </c>
      <c r="N5385" t="s">
        <v>208</v>
      </c>
      <c r="O5385" t="s">
        <v>476</v>
      </c>
      <c r="P5385" t="s">
        <v>476</v>
      </c>
    </row>
    <row r="5386" spans="1:16">
      <c r="A5386" s="484" t="s">
        <v>41587</v>
      </c>
      <c r="B5386" s="485" t="s">
        <v>41586</v>
      </c>
      <c r="C5386" t="s">
        <v>41585</v>
      </c>
      <c r="D5386" t="s">
        <v>41584</v>
      </c>
      <c r="E5386" t="str">
        <f t="shared" si="84"/>
        <v>653410 - LUBRANO FRANCK</v>
      </c>
      <c r="F5386" t="s">
        <v>40411</v>
      </c>
      <c r="G5386" t="s">
        <v>41583</v>
      </c>
      <c r="I5386" t="s">
        <v>1542</v>
      </c>
      <c r="J5386" t="s">
        <v>41582</v>
      </c>
      <c r="K5386" t="s">
        <v>208</v>
      </c>
      <c r="L5386" t="s">
        <v>41581</v>
      </c>
      <c r="N5386" t="s">
        <v>208</v>
      </c>
      <c r="O5386" t="s">
        <v>476</v>
      </c>
      <c r="P5386" t="s">
        <v>476</v>
      </c>
    </row>
    <row r="5387" spans="1:16">
      <c r="A5387" s="484" t="s">
        <v>89841</v>
      </c>
      <c r="B5387" s="485" t="s">
        <v>89840</v>
      </c>
      <c r="C5387" t="s">
        <v>89839</v>
      </c>
      <c r="D5387" t="s">
        <v>89838</v>
      </c>
      <c r="E5387" t="str">
        <f t="shared" si="84"/>
        <v>647718 - CIVAM DU HAUT BOCAGE</v>
      </c>
      <c r="F5387" t="s">
        <v>21089</v>
      </c>
      <c r="G5387" t="s">
        <v>89837</v>
      </c>
      <c r="I5387" t="s">
        <v>25953</v>
      </c>
      <c r="J5387" t="s">
        <v>89836</v>
      </c>
      <c r="K5387" t="s">
        <v>208</v>
      </c>
      <c r="L5387" t="s">
        <v>89835</v>
      </c>
      <c r="N5387" t="s">
        <v>208</v>
      </c>
      <c r="O5387" t="s">
        <v>476</v>
      </c>
      <c r="P5387" t="s">
        <v>476</v>
      </c>
    </row>
    <row r="5388" spans="1:16">
      <c r="A5388" s="484" t="s">
        <v>126700</v>
      </c>
      <c r="B5388" s="485" t="s">
        <v>126699</v>
      </c>
      <c r="C5388" t="s">
        <v>126698</v>
      </c>
      <c r="D5388" t="s">
        <v>126698</v>
      </c>
      <c r="E5388" t="str">
        <f t="shared" si="84"/>
        <v>211229 - ARTHREX FRANCE</v>
      </c>
      <c r="F5388" t="s">
        <v>3009</v>
      </c>
      <c r="G5388" t="s">
        <v>126697</v>
      </c>
      <c r="H5388" t="s">
        <v>41879</v>
      </c>
      <c r="I5388" t="s">
        <v>18120</v>
      </c>
      <c r="J5388" t="s">
        <v>126696</v>
      </c>
      <c r="K5388" t="s">
        <v>208</v>
      </c>
      <c r="L5388" t="s">
        <v>126695</v>
      </c>
      <c r="N5388" t="s">
        <v>208</v>
      </c>
      <c r="O5388" t="s">
        <v>476</v>
      </c>
      <c r="P5388" t="s">
        <v>476</v>
      </c>
    </row>
    <row r="5389" spans="1:16">
      <c r="A5389" s="484" t="s">
        <v>131425</v>
      </c>
      <c r="B5389" s="485" t="s">
        <v>131424</v>
      </c>
      <c r="C5389" t="s">
        <v>131423</v>
      </c>
      <c r="D5389" t="s">
        <v>131423</v>
      </c>
      <c r="E5389" t="str">
        <f t="shared" si="84"/>
        <v>388750 - AGREAL INTERNATIONAL</v>
      </c>
      <c r="F5389" t="s">
        <v>1848</v>
      </c>
      <c r="G5389" t="s">
        <v>131422</v>
      </c>
      <c r="I5389" t="s">
        <v>749</v>
      </c>
      <c r="J5389" t="s">
        <v>131421</v>
      </c>
      <c r="K5389" t="s">
        <v>208</v>
      </c>
      <c r="L5389" t="s">
        <v>131420</v>
      </c>
      <c r="N5389" t="s">
        <v>208</v>
      </c>
      <c r="O5389" t="s">
        <v>476</v>
      </c>
      <c r="P5389" t="s">
        <v>476</v>
      </c>
    </row>
    <row r="5390" spans="1:16">
      <c r="A5390" s="484" t="s">
        <v>136944</v>
      </c>
      <c r="B5390" s="485" t="s">
        <v>136943</v>
      </c>
      <c r="C5390" t="s">
        <v>136942</v>
      </c>
      <c r="D5390" t="s">
        <v>136941</v>
      </c>
      <c r="E5390" t="str">
        <f t="shared" si="84"/>
        <v>611360 - ABAAC CONDUITE</v>
      </c>
      <c r="F5390" t="s">
        <v>1424</v>
      </c>
      <c r="G5390" t="s">
        <v>136940</v>
      </c>
      <c r="I5390" t="s">
        <v>3364</v>
      </c>
      <c r="J5390" t="s">
        <v>136939</v>
      </c>
      <c r="K5390" t="s">
        <v>208</v>
      </c>
      <c r="L5390" t="s">
        <v>136938</v>
      </c>
      <c r="N5390" t="s">
        <v>208</v>
      </c>
      <c r="O5390" t="s">
        <v>476</v>
      </c>
      <c r="P5390" t="s">
        <v>476</v>
      </c>
    </row>
    <row r="5391" spans="1:16">
      <c r="A5391" s="484" t="s">
        <v>1455</v>
      </c>
      <c r="B5391" s="485" t="s">
        <v>1454</v>
      </c>
      <c r="C5391" t="s">
        <v>1453</v>
      </c>
      <c r="D5391" t="s">
        <v>1453</v>
      </c>
      <c r="E5391" t="str">
        <f t="shared" si="84"/>
        <v>349690 - YOGA GESTION</v>
      </c>
      <c r="F5391" t="s">
        <v>1328</v>
      </c>
      <c r="G5391" t="s">
        <v>1452</v>
      </c>
      <c r="I5391" t="s">
        <v>1451</v>
      </c>
      <c r="J5391" t="s">
        <v>1450</v>
      </c>
      <c r="K5391" t="s">
        <v>208</v>
      </c>
      <c r="L5391" t="s">
        <v>1449</v>
      </c>
      <c r="N5391" t="s">
        <v>208</v>
      </c>
      <c r="O5391" t="s">
        <v>476</v>
      </c>
      <c r="P5391" t="s">
        <v>1448</v>
      </c>
    </row>
    <row r="5392" spans="1:16">
      <c r="A5392" s="484" t="s">
        <v>115997</v>
      </c>
      <c r="B5392" s="485" t="s">
        <v>115996</v>
      </c>
      <c r="C5392" t="s">
        <v>115995</v>
      </c>
      <c r="D5392" t="s">
        <v>115995</v>
      </c>
      <c r="E5392" t="str">
        <f t="shared" si="84"/>
        <v>528158 - AVANCE</v>
      </c>
      <c r="F5392" t="s">
        <v>1817</v>
      </c>
      <c r="G5392" t="s">
        <v>49434</v>
      </c>
      <c r="I5392" t="s">
        <v>2635</v>
      </c>
      <c r="J5392" t="s">
        <v>115994</v>
      </c>
      <c r="K5392" t="s">
        <v>208</v>
      </c>
      <c r="L5392" t="s">
        <v>115993</v>
      </c>
      <c r="N5392" t="s">
        <v>208</v>
      </c>
      <c r="O5392" t="s">
        <v>476</v>
      </c>
      <c r="P5392" t="s">
        <v>476</v>
      </c>
    </row>
    <row r="5393" spans="1:16">
      <c r="A5393" s="484" t="s">
        <v>33506</v>
      </c>
      <c r="B5393" s="485" t="s">
        <v>33505</v>
      </c>
      <c r="C5393" t="s">
        <v>33504</v>
      </c>
      <c r="D5393" t="s">
        <v>33503</v>
      </c>
      <c r="E5393" t="str">
        <f t="shared" si="84"/>
        <v>614221 - NEXTEP</v>
      </c>
      <c r="F5393" t="s">
        <v>21492</v>
      </c>
      <c r="G5393" t="s">
        <v>33502</v>
      </c>
      <c r="H5393" t="s">
        <v>33501</v>
      </c>
      <c r="I5393" t="s">
        <v>33500</v>
      </c>
      <c r="J5393" t="s">
        <v>33499</v>
      </c>
      <c r="K5393" t="s">
        <v>208</v>
      </c>
      <c r="L5393" t="s">
        <v>33498</v>
      </c>
      <c r="N5393" t="s">
        <v>208</v>
      </c>
      <c r="O5393" t="s">
        <v>476</v>
      </c>
      <c r="P5393" t="s">
        <v>476</v>
      </c>
    </row>
    <row r="5394" spans="1:16">
      <c r="A5394" s="484" t="s">
        <v>50384</v>
      </c>
      <c r="B5394" s="485" t="s">
        <v>50383</v>
      </c>
      <c r="C5394" t="s">
        <v>50382</v>
      </c>
      <c r="D5394" t="s">
        <v>50381</v>
      </c>
      <c r="E5394" t="str">
        <f t="shared" si="84"/>
        <v>618470 - IRFOCOP</v>
      </c>
      <c r="F5394" t="s">
        <v>8251</v>
      </c>
      <c r="G5394" t="s">
        <v>50380</v>
      </c>
      <c r="I5394" t="s">
        <v>1035</v>
      </c>
      <c r="J5394" t="s">
        <v>50379</v>
      </c>
      <c r="K5394" t="s">
        <v>50378</v>
      </c>
      <c r="L5394" t="s">
        <v>50377</v>
      </c>
      <c r="N5394" t="s">
        <v>208</v>
      </c>
      <c r="O5394" t="s">
        <v>476</v>
      </c>
      <c r="P5394" t="s">
        <v>476</v>
      </c>
    </row>
    <row r="5395" spans="1:16">
      <c r="A5395" s="484" t="s">
        <v>59894</v>
      </c>
      <c r="B5395" s="485" t="s">
        <v>59893</v>
      </c>
      <c r="C5395" t="s">
        <v>59892</v>
      </c>
      <c r="D5395" t="s">
        <v>59891</v>
      </c>
      <c r="E5395" t="str">
        <f t="shared" si="84"/>
        <v>411577 - H360</v>
      </c>
      <c r="F5395" t="s">
        <v>8251</v>
      </c>
      <c r="G5395" t="s">
        <v>59890</v>
      </c>
      <c r="H5395" t="s">
        <v>59889</v>
      </c>
      <c r="I5395" t="s">
        <v>626</v>
      </c>
      <c r="J5395" t="s">
        <v>59888</v>
      </c>
      <c r="K5395" t="s">
        <v>208</v>
      </c>
      <c r="L5395" t="s">
        <v>59887</v>
      </c>
      <c r="N5395" t="s">
        <v>208</v>
      </c>
      <c r="O5395" t="s">
        <v>476</v>
      </c>
      <c r="P5395" t="s">
        <v>476</v>
      </c>
    </row>
    <row r="5396" spans="1:16">
      <c r="A5396" s="484" t="s">
        <v>8484</v>
      </c>
      <c r="B5396" s="485" t="s">
        <v>8483</v>
      </c>
      <c r="C5396" t="s">
        <v>8482</v>
      </c>
      <c r="D5396" t="s">
        <v>8482</v>
      </c>
      <c r="E5396" t="str">
        <f t="shared" si="84"/>
        <v>207445 - UFORCA LYON</v>
      </c>
      <c r="F5396" t="s">
        <v>8481</v>
      </c>
      <c r="G5396" t="s">
        <v>8480</v>
      </c>
      <c r="I5396" t="s">
        <v>3329</v>
      </c>
      <c r="K5396" t="s">
        <v>208</v>
      </c>
      <c r="L5396" t="s">
        <v>8479</v>
      </c>
      <c r="N5396" t="s">
        <v>208</v>
      </c>
      <c r="O5396" t="s">
        <v>476</v>
      </c>
      <c r="P5396" t="s">
        <v>476</v>
      </c>
    </row>
    <row r="5397" spans="1:16">
      <c r="A5397" s="484" t="s">
        <v>71184</v>
      </c>
      <c r="B5397" s="485" t="s">
        <v>71183</v>
      </c>
      <c r="C5397" t="s">
        <v>71176</v>
      </c>
      <c r="D5397" t="s">
        <v>71182</v>
      </c>
      <c r="E5397" t="str">
        <f t="shared" si="84"/>
        <v>504245 - FORMA PLUS FORT DE FRANCE</v>
      </c>
      <c r="F5397" t="s">
        <v>37752</v>
      </c>
      <c r="G5397" t="s">
        <v>71181</v>
      </c>
      <c r="I5397" t="s">
        <v>6917</v>
      </c>
      <c r="J5397" t="s">
        <v>71180</v>
      </c>
      <c r="K5397" t="s">
        <v>208</v>
      </c>
      <c r="L5397" t="s">
        <v>71179</v>
      </c>
      <c r="N5397" t="s">
        <v>208</v>
      </c>
      <c r="O5397" t="s">
        <v>476</v>
      </c>
      <c r="P5397" t="s">
        <v>476</v>
      </c>
    </row>
    <row r="5398" spans="1:16">
      <c r="A5398" s="484" t="s">
        <v>9049</v>
      </c>
      <c r="B5398" s="485" t="s">
        <v>9048</v>
      </c>
      <c r="C5398" t="s">
        <v>9047</v>
      </c>
      <c r="D5398" t="s">
        <v>9047</v>
      </c>
      <c r="E5398" t="str">
        <f t="shared" si="84"/>
        <v>168026 - TRANSITION</v>
      </c>
      <c r="F5398" t="s">
        <v>9046</v>
      </c>
      <c r="G5398" t="s">
        <v>9045</v>
      </c>
      <c r="I5398" t="s">
        <v>626</v>
      </c>
      <c r="J5398" t="s">
        <v>9044</v>
      </c>
      <c r="K5398" t="s">
        <v>208</v>
      </c>
      <c r="L5398" t="s">
        <v>9043</v>
      </c>
      <c r="N5398" t="s">
        <v>208</v>
      </c>
      <c r="O5398" t="s">
        <v>476</v>
      </c>
      <c r="P5398" t="s">
        <v>476</v>
      </c>
    </row>
    <row r="5399" spans="1:16">
      <c r="A5399" s="484" t="s">
        <v>96181</v>
      </c>
      <c r="B5399" s="485" t="s">
        <v>96180</v>
      </c>
      <c r="C5399" t="s">
        <v>96179</v>
      </c>
      <c r="D5399" t="s">
        <v>96178</v>
      </c>
      <c r="E5399" t="str">
        <f t="shared" si="84"/>
        <v>430948 - CLAUSE CHRISTIAN</v>
      </c>
      <c r="F5399" t="s">
        <v>707</v>
      </c>
      <c r="G5399" t="s">
        <v>96177</v>
      </c>
      <c r="I5399" t="s">
        <v>7052</v>
      </c>
      <c r="J5399" t="s">
        <v>96176</v>
      </c>
      <c r="K5399" t="s">
        <v>96175</v>
      </c>
      <c r="L5399" t="s">
        <v>96174</v>
      </c>
      <c r="N5399" t="s">
        <v>208</v>
      </c>
      <c r="O5399" t="s">
        <v>476</v>
      </c>
      <c r="P5399" t="s">
        <v>476</v>
      </c>
    </row>
    <row r="5400" spans="1:16">
      <c r="A5400" s="484" t="s">
        <v>57880</v>
      </c>
      <c r="B5400" s="485" t="s">
        <v>57879</v>
      </c>
      <c r="C5400" t="s">
        <v>57878</v>
      </c>
      <c r="D5400" t="s">
        <v>57877</v>
      </c>
      <c r="E5400" t="str">
        <f t="shared" si="84"/>
        <v>601445 - INDDIGO  CHAMBERY</v>
      </c>
      <c r="F5400" t="s">
        <v>2287</v>
      </c>
      <c r="G5400" t="s">
        <v>57876</v>
      </c>
      <c r="I5400" t="s">
        <v>5210</v>
      </c>
      <c r="J5400" t="s">
        <v>57875</v>
      </c>
      <c r="K5400" t="s">
        <v>208</v>
      </c>
      <c r="L5400" t="s">
        <v>57874</v>
      </c>
      <c r="N5400" t="s">
        <v>208</v>
      </c>
      <c r="O5400" t="s">
        <v>476</v>
      </c>
      <c r="P5400" t="s">
        <v>476</v>
      </c>
    </row>
    <row r="5401" spans="1:16">
      <c r="A5401" s="484" t="s">
        <v>118816</v>
      </c>
      <c r="B5401" s="485" t="s">
        <v>118815</v>
      </c>
      <c r="C5401" t="s">
        <v>118814</v>
      </c>
      <c r="D5401" t="s">
        <v>118813</v>
      </c>
      <c r="E5401" t="str">
        <f t="shared" si="84"/>
        <v>179802 - ARESAS</v>
      </c>
      <c r="F5401" t="s">
        <v>8706</v>
      </c>
      <c r="G5401" t="s">
        <v>34640</v>
      </c>
      <c r="H5401" t="s">
        <v>118812</v>
      </c>
      <c r="I5401" t="s">
        <v>3355</v>
      </c>
      <c r="J5401" t="s">
        <v>118811</v>
      </c>
      <c r="K5401" t="s">
        <v>208</v>
      </c>
      <c r="L5401" t="s">
        <v>118810</v>
      </c>
      <c r="N5401" t="s">
        <v>208</v>
      </c>
      <c r="O5401" t="s">
        <v>476</v>
      </c>
      <c r="P5401" t="s">
        <v>118809</v>
      </c>
    </row>
    <row r="5402" spans="1:16">
      <c r="A5402" s="484" t="s">
        <v>24088</v>
      </c>
      <c r="B5402" s="485" t="s">
        <v>24087</v>
      </c>
      <c r="C5402" t="s">
        <v>24086</v>
      </c>
      <c r="D5402" t="s">
        <v>24085</v>
      </c>
      <c r="E5402" t="str">
        <f t="shared" si="84"/>
        <v>326318 - QUIRIS INFORMATIQUE SAINT HERBLAIN</v>
      </c>
      <c r="F5402" t="s">
        <v>8108</v>
      </c>
      <c r="G5402" t="s">
        <v>24084</v>
      </c>
      <c r="I5402" t="s">
        <v>2507</v>
      </c>
      <c r="J5402" t="s">
        <v>24083</v>
      </c>
      <c r="K5402" t="s">
        <v>208</v>
      </c>
      <c r="L5402" t="s">
        <v>24082</v>
      </c>
      <c r="N5402" t="s">
        <v>208</v>
      </c>
      <c r="O5402" t="s">
        <v>476</v>
      </c>
      <c r="P5402" t="s">
        <v>476</v>
      </c>
    </row>
    <row r="5403" spans="1:16">
      <c r="A5403" s="484" t="s">
        <v>8163</v>
      </c>
      <c r="B5403" s="485" t="s">
        <v>8162</v>
      </c>
      <c r="C5403" t="s">
        <v>8161</v>
      </c>
      <c r="D5403" t="s">
        <v>8160</v>
      </c>
      <c r="E5403" t="str">
        <f t="shared" si="84"/>
        <v>663062 - UDSP 72</v>
      </c>
      <c r="F5403" t="s">
        <v>8159</v>
      </c>
      <c r="G5403" t="s">
        <v>8158</v>
      </c>
      <c r="I5403" t="s">
        <v>8157</v>
      </c>
      <c r="J5403" t="s">
        <v>8156</v>
      </c>
      <c r="K5403" t="s">
        <v>208</v>
      </c>
      <c r="L5403" t="s">
        <v>8155</v>
      </c>
      <c r="N5403" t="s">
        <v>208</v>
      </c>
      <c r="O5403" t="s">
        <v>476</v>
      </c>
      <c r="P5403" t="s">
        <v>476</v>
      </c>
    </row>
    <row r="5404" spans="1:16">
      <c r="A5404" s="484" t="s">
        <v>93628</v>
      </c>
      <c r="B5404" s="485" t="s">
        <v>93627</v>
      </c>
      <c r="C5404" t="s">
        <v>93626</v>
      </c>
      <c r="D5404" t="s">
        <v>93625</v>
      </c>
      <c r="E5404" t="str">
        <f t="shared" si="84"/>
        <v>583297 - CLAP SUD-OUEST</v>
      </c>
      <c r="F5404" t="s">
        <v>2524</v>
      </c>
      <c r="G5404" t="s">
        <v>93624</v>
      </c>
      <c r="I5404" t="s">
        <v>749</v>
      </c>
      <c r="J5404" t="s">
        <v>93623</v>
      </c>
      <c r="K5404" t="s">
        <v>208</v>
      </c>
      <c r="L5404" t="s">
        <v>93622</v>
      </c>
      <c r="N5404" t="s">
        <v>208</v>
      </c>
      <c r="O5404" t="s">
        <v>476</v>
      </c>
      <c r="P5404" t="s">
        <v>476</v>
      </c>
    </row>
    <row r="5405" spans="1:16">
      <c r="A5405" s="484" t="s">
        <v>123690</v>
      </c>
      <c r="B5405" s="485" t="s">
        <v>123689</v>
      </c>
      <c r="C5405" t="s">
        <v>123688</v>
      </c>
      <c r="D5405" t="s">
        <v>123687</v>
      </c>
      <c r="E5405" t="str">
        <f t="shared" si="84"/>
        <v>512837 - AFMS SER</v>
      </c>
      <c r="F5405" t="s">
        <v>831</v>
      </c>
      <c r="G5405" t="s">
        <v>123686</v>
      </c>
      <c r="H5405" t="s">
        <v>123685</v>
      </c>
      <c r="I5405" t="s">
        <v>123684</v>
      </c>
      <c r="J5405" t="s">
        <v>123683</v>
      </c>
      <c r="K5405" t="s">
        <v>208</v>
      </c>
      <c r="L5405" t="s">
        <v>123682</v>
      </c>
      <c r="N5405" t="s">
        <v>208</v>
      </c>
      <c r="O5405" t="s">
        <v>476</v>
      </c>
      <c r="P5405" t="s">
        <v>476</v>
      </c>
    </row>
    <row r="5406" spans="1:16">
      <c r="A5406" s="484" t="s">
        <v>136039</v>
      </c>
      <c r="B5406" s="485" t="s">
        <v>136038</v>
      </c>
      <c r="C5406" t="s">
        <v>136037</v>
      </c>
      <c r="D5406" t="s">
        <v>129538</v>
      </c>
      <c r="E5406" t="str">
        <f t="shared" si="84"/>
        <v>260289 - AMI</v>
      </c>
      <c r="F5406" t="s">
        <v>581</v>
      </c>
      <c r="G5406" t="s">
        <v>136036</v>
      </c>
      <c r="I5406" t="s">
        <v>749</v>
      </c>
      <c r="J5406" t="s">
        <v>136035</v>
      </c>
      <c r="K5406" t="s">
        <v>208</v>
      </c>
      <c r="L5406" t="s">
        <v>136034</v>
      </c>
      <c r="N5406" t="s">
        <v>208</v>
      </c>
      <c r="O5406" t="s">
        <v>476</v>
      </c>
      <c r="P5406" t="s">
        <v>476</v>
      </c>
    </row>
    <row r="5407" spans="1:16">
      <c r="A5407" s="484" t="s">
        <v>6345</v>
      </c>
      <c r="B5407" s="485" t="s">
        <v>6344</v>
      </c>
      <c r="C5407" t="s">
        <v>6343</v>
      </c>
      <c r="D5407" t="s">
        <v>6342</v>
      </c>
      <c r="E5407" t="str">
        <f t="shared" si="84"/>
        <v>578630 - UCO BRETAGNE SUD ARRADON</v>
      </c>
      <c r="F5407" t="s">
        <v>6341</v>
      </c>
      <c r="H5407" t="s">
        <v>6340</v>
      </c>
      <c r="I5407" t="s">
        <v>6339</v>
      </c>
      <c r="J5407" t="s">
        <v>6338</v>
      </c>
      <c r="K5407" t="s">
        <v>208</v>
      </c>
      <c r="L5407" t="s">
        <v>6337</v>
      </c>
      <c r="N5407" t="s">
        <v>208</v>
      </c>
      <c r="O5407" t="s">
        <v>476</v>
      </c>
      <c r="P5407" t="s">
        <v>476</v>
      </c>
    </row>
    <row r="5408" spans="1:16">
      <c r="A5408" s="484" t="s">
        <v>93471</v>
      </c>
      <c r="B5408" s="485" t="s">
        <v>93470</v>
      </c>
      <c r="C5408" t="s">
        <v>93469</v>
      </c>
      <c r="D5408" t="s">
        <v>93468</v>
      </c>
      <c r="E5408" t="str">
        <f t="shared" si="84"/>
        <v>627860 - COREG EPGV AURA VOIRON</v>
      </c>
      <c r="F5408" t="s">
        <v>540</v>
      </c>
      <c r="G5408" t="s">
        <v>8932</v>
      </c>
      <c r="H5408" t="s">
        <v>56380</v>
      </c>
      <c r="I5408" t="s">
        <v>8930</v>
      </c>
      <c r="J5408" t="s">
        <v>93467</v>
      </c>
      <c r="K5408" t="s">
        <v>208</v>
      </c>
      <c r="L5408" t="s">
        <v>93466</v>
      </c>
      <c r="N5408" t="s">
        <v>208</v>
      </c>
      <c r="O5408" t="s">
        <v>476</v>
      </c>
      <c r="P5408" t="s">
        <v>476</v>
      </c>
    </row>
    <row r="5409" spans="1:16">
      <c r="A5409" s="484" t="s">
        <v>93506</v>
      </c>
      <c r="B5409" s="485" t="s">
        <v>93470</v>
      </c>
      <c r="C5409" t="s">
        <v>93505</v>
      </c>
      <c r="D5409" t="s">
        <v>93504</v>
      </c>
      <c r="E5409" t="str">
        <f t="shared" si="84"/>
        <v>321606 - COREG EPGV AUVERGNE CLERMONT FERRAND</v>
      </c>
      <c r="F5409" t="s">
        <v>540</v>
      </c>
      <c r="G5409" t="s">
        <v>93503</v>
      </c>
      <c r="I5409" t="s">
        <v>1678</v>
      </c>
      <c r="J5409" t="s">
        <v>93502</v>
      </c>
      <c r="K5409" t="s">
        <v>208</v>
      </c>
      <c r="L5409" t="s">
        <v>93501</v>
      </c>
      <c r="N5409" t="s">
        <v>208</v>
      </c>
      <c r="O5409" t="s">
        <v>476</v>
      </c>
      <c r="P5409" t="s">
        <v>476</v>
      </c>
    </row>
    <row r="5410" spans="1:16">
      <c r="A5410" s="484" t="s">
        <v>91096</v>
      </c>
      <c r="B5410" s="485" t="s">
        <v>91095</v>
      </c>
      <c r="C5410" t="s">
        <v>91094</v>
      </c>
      <c r="D5410" t="s">
        <v>91094</v>
      </c>
      <c r="E5410" t="str">
        <f t="shared" si="84"/>
        <v>187422 - CREATIONS ARTISTIQUES AL SOPHIE LECOMTE MAQUILLAGE</v>
      </c>
      <c r="F5410" t="s">
        <v>1513</v>
      </c>
      <c r="G5410" t="s">
        <v>91093</v>
      </c>
      <c r="I5410" t="s">
        <v>596</v>
      </c>
      <c r="J5410" t="s">
        <v>91092</v>
      </c>
      <c r="K5410" t="s">
        <v>208</v>
      </c>
      <c r="L5410" t="s">
        <v>91091</v>
      </c>
      <c r="N5410" t="s">
        <v>208</v>
      </c>
      <c r="O5410" t="s">
        <v>476</v>
      </c>
      <c r="P5410" t="s">
        <v>476</v>
      </c>
    </row>
    <row r="5411" spans="1:16">
      <c r="A5411" s="484" t="s">
        <v>85143</v>
      </c>
      <c r="B5411" s="485" t="s">
        <v>85142</v>
      </c>
      <c r="C5411" t="s">
        <v>85141</v>
      </c>
      <c r="D5411" t="s">
        <v>85141</v>
      </c>
      <c r="E5411" t="str">
        <f t="shared" si="84"/>
        <v>447948 - ECOFAC</v>
      </c>
      <c r="F5411" t="s">
        <v>15895</v>
      </c>
      <c r="G5411" t="s">
        <v>85140</v>
      </c>
      <c r="H5411" t="s">
        <v>85139</v>
      </c>
      <c r="I5411" t="s">
        <v>3929</v>
      </c>
      <c r="J5411" t="s">
        <v>85138</v>
      </c>
      <c r="K5411" t="s">
        <v>208</v>
      </c>
      <c r="L5411" t="s">
        <v>85137</v>
      </c>
      <c r="N5411" t="s">
        <v>208</v>
      </c>
      <c r="O5411" t="s">
        <v>476</v>
      </c>
      <c r="P5411" t="s">
        <v>476</v>
      </c>
    </row>
    <row r="5412" spans="1:16">
      <c r="A5412" s="484" t="s">
        <v>92207</v>
      </c>
      <c r="B5412" s="485" t="s">
        <v>92206</v>
      </c>
      <c r="C5412" t="s">
        <v>92205</v>
      </c>
      <c r="D5412" t="s">
        <v>92204</v>
      </c>
      <c r="E5412" t="str">
        <f t="shared" si="84"/>
        <v>529503 - CNAHES</v>
      </c>
      <c r="F5412" t="s">
        <v>707</v>
      </c>
      <c r="G5412" t="s">
        <v>92203</v>
      </c>
      <c r="I5412" t="s">
        <v>4824</v>
      </c>
      <c r="J5412" t="s">
        <v>92202</v>
      </c>
      <c r="K5412" t="s">
        <v>208</v>
      </c>
      <c r="L5412" t="s">
        <v>92201</v>
      </c>
      <c r="N5412" t="s">
        <v>208</v>
      </c>
      <c r="O5412" t="s">
        <v>476</v>
      </c>
      <c r="P5412" t="s">
        <v>476</v>
      </c>
    </row>
    <row r="5413" spans="1:16">
      <c r="A5413" s="484" t="s">
        <v>30783</v>
      </c>
      <c r="B5413" s="485" t="s">
        <v>30782</v>
      </c>
      <c r="C5413" t="s">
        <v>30781</v>
      </c>
      <c r="D5413" t="s">
        <v>30780</v>
      </c>
      <c r="E5413" t="str">
        <f t="shared" si="84"/>
        <v>387575 - ORFIE</v>
      </c>
      <c r="G5413" t="s">
        <v>30779</v>
      </c>
      <c r="I5413" t="s">
        <v>30778</v>
      </c>
      <c r="J5413" t="s">
        <v>30777</v>
      </c>
      <c r="K5413" t="s">
        <v>208</v>
      </c>
      <c r="L5413" t="s">
        <v>30776</v>
      </c>
      <c r="N5413" t="s">
        <v>208</v>
      </c>
      <c r="O5413" t="s">
        <v>476</v>
      </c>
      <c r="P5413" t="s">
        <v>476</v>
      </c>
    </row>
    <row r="5414" spans="1:16">
      <c r="A5414" s="484" t="s">
        <v>7134</v>
      </c>
      <c r="B5414" s="485" t="s">
        <v>7133</v>
      </c>
      <c r="C5414" t="s">
        <v>7132</v>
      </c>
      <c r="D5414" t="s">
        <v>7132</v>
      </c>
      <c r="E5414" t="str">
        <f t="shared" si="84"/>
        <v>584393 - UNION NATIONALE RURALE EDUCATION PROMOT EST</v>
      </c>
      <c r="F5414" t="s">
        <v>707</v>
      </c>
      <c r="G5414" t="s">
        <v>7131</v>
      </c>
      <c r="H5414" t="s">
        <v>7130</v>
      </c>
      <c r="I5414" t="s">
        <v>7129</v>
      </c>
      <c r="K5414" t="s">
        <v>208</v>
      </c>
      <c r="L5414" t="s">
        <v>7128</v>
      </c>
      <c r="N5414" t="s">
        <v>208</v>
      </c>
      <c r="O5414" t="s">
        <v>476</v>
      </c>
      <c r="P5414" t="s">
        <v>476</v>
      </c>
    </row>
    <row r="5415" spans="1:16">
      <c r="A5415" s="484" t="s">
        <v>52770</v>
      </c>
      <c r="B5415" s="485" t="s">
        <v>52769</v>
      </c>
      <c r="C5415" t="s">
        <v>52768</v>
      </c>
      <c r="D5415" t="s">
        <v>52767</v>
      </c>
      <c r="E5415" t="str">
        <f t="shared" si="84"/>
        <v>503770 - IRUP</v>
      </c>
      <c r="F5415" t="s">
        <v>3332</v>
      </c>
      <c r="G5415" t="s">
        <v>52766</v>
      </c>
      <c r="H5415" t="s">
        <v>52765</v>
      </c>
      <c r="I5415" t="s">
        <v>959</v>
      </c>
      <c r="J5415" t="s">
        <v>52764</v>
      </c>
      <c r="K5415" t="s">
        <v>208</v>
      </c>
      <c r="L5415" t="s">
        <v>52763</v>
      </c>
      <c r="N5415" t="s">
        <v>208</v>
      </c>
      <c r="O5415" t="s">
        <v>476</v>
      </c>
      <c r="P5415" t="s">
        <v>476</v>
      </c>
    </row>
    <row r="5416" spans="1:16">
      <c r="A5416" s="484" t="s">
        <v>49477</v>
      </c>
      <c r="B5416" s="485" t="s">
        <v>49476</v>
      </c>
      <c r="C5416" t="s">
        <v>49475</v>
      </c>
      <c r="D5416" t="s">
        <v>49475</v>
      </c>
      <c r="E5416" t="str">
        <f t="shared" si="84"/>
        <v>560893 - JD DEVELOPPEMENT</v>
      </c>
      <c r="F5416" t="s">
        <v>2486</v>
      </c>
      <c r="G5416" t="s">
        <v>49474</v>
      </c>
      <c r="H5416" t="s">
        <v>49473</v>
      </c>
      <c r="I5416" t="s">
        <v>12443</v>
      </c>
      <c r="J5416" t="s">
        <v>49472</v>
      </c>
      <c r="K5416" t="s">
        <v>208</v>
      </c>
      <c r="L5416" t="s">
        <v>49471</v>
      </c>
      <c r="N5416" t="s">
        <v>208</v>
      </c>
      <c r="O5416" t="s">
        <v>476</v>
      </c>
      <c r="P5416" t="s">
        <v>476</v>
      </c>
    </row>
    <row r="5417" spans="1:16">
      <c r="A5417" s="484" t="s">
        <v>115961</v>
      </c>
      <c r="B5417" s="485" t="s">
        <v>115960</v>
      </c>
      <c r="C5417" t="s">
        <v>115959</v>
      </c>
      <c r="D5417" t="s">
        <v>115959</v>
      </c>
      <c r="E5417" t="str">
        <f t="shared" si="84"/>
        <v>683607 - AVEDISSIAN NATHALIE</v>
      </c>
      <c r="F5417" t="s">
        <v>12087</v>
      </c>
      <c r="G5417" t="s">
        <v>115958</v>
      </c>
      <c r="I5417" t="s">
        <v>27835</v>
      </c>
      <c r="K5417" t="s">
        <v>208</v>
      </c>
      <c r="L5417" t="s">
        <v>115957</v>
      </c>
      <c r="N5417" t="s">
        <v>208</v>
      </c>
      <c r="O5417" t="s">
        <v>476</v>
      </c>
      <c r="P5417" t="s">
        <v>476</v>
      </c>
    </row>
    <row r="5418" spans="1:16">
      <c r="A5418" s="484" t="s">
        <v>65675</v>
      </c>
      <c r="B5418" s="485" t="s">
        <v>65674</v>
      </c>
      <c r="C5418" t="s">
        <v>65673</v>
      </c>
      <c r="D5418" t="s">
        <v>65673</v>
      </c>
      <c r="E5418" t="str">
        <f t="shared" si="84"/>
        <v>557997 - GRAINE PACA</v>
      </c>
      <c r="F5418" t="s">
        <v>25006</v>
      </c>
      <c r="G5418" t="s">
        <v>65672</v>
      </c>
      <c r="H5418" t="s">
        <v>65671</v>
      </c>
      <c r="I5418" t="s">
        <v>596</v>
      </c>
      <c r="J5418" t="s">
        <v>65670</v>
      </c>
      <c r="K5418" t="s">
        <v>208</v>
      </c>
      <c r="L5418" t="s">
        <v>65669</v>
      </c>
      <c r="N5418" t="s">
        <v>208</v>
      </c>
      <c r="O5418" t="s">
        <v>476</v>
      </c>
      <c r="P5418" t="s">
        <v>476</v>
      </c>
    </row>
    <row r="5419" spans="1:16">
      <c r="A5419" s="484" t="s">
        <v>106762</v>
      </c>
      <c r="B5419" s="485" t="s">
        <v>106761</v>
      </c>
      <c r="C5419" t="s">
        <v>106760</v>
      </c>
      <c r="D5419" t="s">
        <v>106759</v>
      </c>
      <c r="E5419" t="str">
        <f t="shared" si="84"/>
        <v>214656 - CLEIS</v>
      </c>
      <c r="F5419" t="s">
        <v>8728</v>
      </c>
      <c r="G5419" t="s">
        <v>106758</v>
      </c>
      <c r="I5419" t="s">
        <v>44460</v>
      </c>
      <c r="J5419" t="s">
        <v>106757</v>
      </c>
      <c r="K5419" t="s">
        <v>208</v>
      </c>
      <c r="L5419" t="s">
        <v>106756</v>
      </c>
      <c r="N5419" t="s">
        <v>208</v>
      </c>
      <c r="O5419" t="s">
        <v>476</v>
      </c>
      <c r="P5419" t="s">
        <v>476</v>
      </c>
    </row>
    <row r="5420" spans="1:16">
      <c r="A5420" s="484" t="s">
        <v>64311</v>
      </c>
      <c r="B5420" s="485" t="s">
        <v>64310</v>
      </c>
      <c r="C5420" t="s">
        <v>64309</v>
      </c>
      <c r="D5420" t="s">
        <v>64308</v>
      </c>
      <c r="E5420" t="str">
        <f t="shared" si="84"/>
        <v>538061 - GENFC</v>
      </c>
      <c r="F5420" t="s">
        <v>7547</v>
      </c>
      <c r="G5420" t="s">
        <v>64307</v>
      </c>
      <c r="H5420" t="s">
        <v>64306</v>
      </c>
      <c r="I5420" t="s">
        <v>2666</v>
      </c>
      <c r="J5420" t="s">
        <v>64305</v>
      </c>
      <c r="K5420" t="s">
        <v>208</v>
      </c>
      <c r="L5420" t="s">
        <v>64304</v>
      </c>
      <c r="N5420" t="s">
        <v>208</v>
      </c>
      <c r="O5420" t="s">
        <v>476</v>
      </c>
      <c r="P5420" t="s">
        <v>476</v>
      </c>
    </row>
    <row r="5421" spans="1:16">
      <c r="A5421" s="484" t="s">
        <v>58147</v>
      </c>
      <c r="B5421" s="485" t="s">
        <v>58146</v>
      </c>
      <c r="C5421" t="s">
        <v>58145</v>
      </c>
      <c r="D5421" t="s">
        <v>58144</v>
      </c>
      <c r="E5421" t="str">
        <f t="shared" si="84"/>
        <v>469841 - IBORAL</v>
      </c>
      <c r="F5421" t="s">
        <v>4696</v>
      </c>
      <c r="G5421" t="s">
        <v>58143</v>
      </c>
      <c r="I5421" t="s">
        <v>1678</v>
      </c>
      <c r="K5421" t="s">
        <v>208</v>
      </c>
      <c r="L5421" t="s">
        <v>58142</v>
      </c>
      <c r="N5421" t="s">
        <v>208</v>
      </c>
      <c r="O5421" t="s">
        <v>476</v>
      </c>
      <c r="P5421" t="s">
        <v>476</v>
      </c>
    </row>
    <row r="5422" spans="1:16">
      <c r="A5422" s="484" t="s">
        <v>85066</v>
      </c>
      <c r="B5422" s="485" t="s">
        <v>85065</v>
      </c>
      <c r="C5422" t="s">
        <v>85064</v>
      </c>
      <c r="D5422" t="s">
        <v>85063</v>
      </c>
      <c r="E5422" t="str">
        <f t="shared" si="84"/>
        <v>476870 - EBH</v>
      </c>
      <c r="F5422" t="s">
        <v>3843</v>
      </c>
      <c r="G5422" t="s">
        <v>85062</v>
      </c>
      <c r="I5422" t="s">
        <v>85061</v>
      </c>
      <c r="J5422" t="s">
        <v>85060</v>
      </c>
      <c r="K5422" t="s">
        <v>208</v>
      </c>
      <c r="L5422" t="s">
        <v>85059</v>
      </c>
      <c r="N5422" t="s">
        <v>208</v>
      </c>
      <c r="O5422" t="s">
        <v>476</v>
      </c>
      <c r="P5422" t="s">
        <v>476</v>
      </c>
    </row>
    <row r="5423" spans="1:16">
      <c r="A5423" s="484" t="s">
        <v>56941</v>
      </c>
      <c r="B5423" s="485" t="s">
        <v>56940</v>
      </c>
      <c r="C5423" t="s">
        <v>56939</v>
      </c>
      <c r="D5423" t="s">
        <v>56938</v>
      </c>
      <c r="E5423" t="str">
        <f t="shared" si="84"/>
        <v>508512 - IAAM</v>
      </c>
      <c r="F5423" t="s">
        <v>14316</v>
      </c>
      <c r="G5423" t="s">
        <v>56937</v>
      </c>
      <c r="H5423" t="s">
        <v>56936</v>
      </c>
      <c r="I5423" t="s">
        <v>618</v>
      </c>
      <c r="J5423" t="s">
        <v>56935</v>
      </c>
      <c r="K5423" t="s">
        <v>208</v>
      </c>
      <c r="L5423" t="s">
        <v>56934</v>
      </c>
      <c r="N5423" t="s">
        <v>208</v>
      </c>
      <c r="O5423" t="s">
        <v>476</v>
      </c>
      <c r="P5423" t="s">
        <v>476</v>
      </c>
    </row>
    <row r="5424" spans="1:16">
      <c r="A5424" s="484" t="s">
        <v>117312</v>
      </c>
      <c r="B5424" s="485" t="s">
        <v>117311</v>
      </c>
      <c r="C5424" t="s">
        <v>117310</v>
      </c>
      <c r="D5424" t="s">
        <v>117310</v>
      </c>
      <c r="E5424" t="str">
        <f t="shared" si="84"/>
        <v>672993 - ATOUTS &amp; COMPETENCES</v>
      </c>
      <c r="F5424" t="s">
        <v>13960</v>
      </c>
      <c r="G5424" t="s">
        <v>117309</v>
      </c>
      <c r="I5424" t="s">
        <v>6711</v>
      </c>
      <c r="J5424" t="s">
        <v>117308</v>
      </c>
      <c r="K5424" t="s">
        <v>208</v>
      </c>
      <c r="L5424" t="s">
        <v>117307</v>
      </c>
      <c r="N5424" t="s">
        <v>208</v>
      </c>
      <c r="O5424" t="s">
        <v>476</v>
      </c>
      <c r="P5424" t="s">
        <v>476</v>
      </c>
    </row>
    <row r="5425" spans="1:16">
      <c r="A5425" s="484" t="s">
        <v>6877</v>
      </c>
      <c r="B5425" s="485" t="s">
        <v>6876</v>
      </c>
      <c r="C5425" t="s">
        <v>6875</v>
      </c>
      <c r="D5425" t="s">
        <v>6874</v>
      </c>
      <c r="E5425" t="str">
        <f t="shared" si="84"/>
        <v>504452 - UNION REG DES FRANCAS DE PICARDIE BEAUVAIS</v>
      </c>
      <c r="F5425" t="s">
        <v>2408</v>
      </c>
      <c r="G5425" t="s">
        <v>6873</v>
      </c>
      <c r="I5425" t="s">
        <v>6872</v>
      </c>
      <c r="K5425" t="s">
        <v>208</v>
      </c>
      <c r="L5425" t="s">
        <v>6871</v>
      </c>
      <c r="N5425" t="s">
        <v>208</v>
      </c>
      <c r="O5425" t="s">
        <v>476</v>
      </c>
      <c r="P5425" t="s">
        <v>476</v>
      </c>
    </row>
    <row r="5426" spans="1:16">
      <c r="A5426" s="484" t="s">
        <v>45425</v>
      </c>
      <c r="B5426" s="485" t="s">
        <v>45424</v>
      </c>
      <c r="C5426" t="s">
        <v>45423</v>
      </c>
      <c r="D5426" t="s">
        <v>45422</v>
      </c>
      <c r="E5426" t="str">
        <f t="shared" si="84"/>
        <v>487788 - LAUNE CHRISTINE</v>
      </c>
      <c r="F5426" t="s">
        <v>16262</v>
      </c>
      <c r="G5426" t="s">
        <v>45421</v>
      </c>
      <c r="H5426" t="s">
        <v>45420</v>
      </c>
      <c r="I5426" t="s">
        <v>1321</v>
      </c>
      <c r="J5426" t="s">
        <v>45419</v>
      </c>
      <c r="K5426" t="s">
        <v>208</v>
      </c>
      <c r="L5426" t="s">
        <v>45418</v>
      </c>
      <c r="N5426" t="s">
        <v>208</v>
      </c>
      <c r="O5426" t="s">
        <v>476</v>
      </c>
      <c r="P5426" t="s">
        <v>476</v>
      </c>
    </row>
    <row r="5427" spans="1:16">
      <c r="A5427" s="484" t="s">
        <v>36719</v>
      </c>
      <c r="B5427" s="485" t="s">
        <v>36718</v>
      </c>
      <c r="C5427" t="s">
        <v>36717</v>
      </c>
      <c r="D5427" t="s">
        <v>36717</v>
      </c>
      <c r="E5427" t="str">
        <f t="shared" si="84"/>
        <v>361276 - MERVENT</v>
      </c>
      <c r="F5427" t="s">
        <v>18681</v>
      </c>
      <c r="G5427" t="s">
        <v>36716</v>
      </c>
      <c r="I5427" t="s">
        <v>36715</v>
      </c>
      <c r="J5427" t="s">
        <v>36714</v>
      </c>
      <c r="K5427" t="s">
        <v>208</v>
      </c>
      <c r="L5427" t="s">
        <v>36713</v>
      </c>
      <c r="N5427" t="s">
        <v>208</v>
      </c>
      <c r="O5427" t="s">
        <v>476</v>
      </c>
      <c r="P5427" t="s">
        <v>476</v>
      </c>
    </row>
    <row r="5428" spans="1:16">
      <c r="A5428" s="484" t="s">
        <v>110285</v>
      </c>
      <c r="B5428" s="485" t="s">
        <v>110284</v>
      </c>
      <c r="C5428" t="s">
        <v>110283</v>
      </c>
      <c r="D5428" t="s">
        <v>110282</v>
      </c>
      <c r="E5428" t="str">
        <f t="shared" si="84"/>
        <v>471689 - CAP SERVICES SCOP LYON</v>
      </c>
      <c r="F5428" t="s">
        <v>22356</v>
      </c>
      <c r="G5428" t="s">
        <v>110281</v>
      </c>
      <c r="I5428" t="s">
        <v>3431</v>
      </c>
      <c r="J5428" t="s">
        <v>110280</v>
      </c>
      <c r="K5428" t="s">
        <v>208</v>
      </c>
      <c r="L5428" t="s">
        <v>110279</v>
      </c>
      <c r="N5428" t="s">
        <v>208</v>
      </c>
      <c r="O5428" t="s">
        <v>476</v>
      </c>
      <c r="P5428" t="s">
        <v>476</v>
      </c>
    </row>
    <row r="5429" spans="1:16">
      <c r="A5429" s="484" t="s">
        <v>108168</v>
      </c>
      <c r="B5429" s="485" t="s">
        <v>108167</v>
      </c>
      <c r="C5429" t="s">
        <v>108166</v>
      </c>
      <c r="D5429" t="s">
        <v>108165</v>
      </c>
      <c r="E5429" t="str">
        <f t="shared" si="84"/>
        <v>344941 - CFAS</v>
      </c>
      <c r="F5429" t="s">
        <v>7721</v>
      </c>
      <c r="G5429" t="s">
        <v>108164</v>
      </c>
      <c r="I5429" t="s">
        <v>108163</v>
      </c>
      <c r="J5429" t="s">
        <v>108162</v>
      </c>
      <c r="K5429" t="s">
        <v>208</v>
      </c>
      <c r="L5429" t="s">
        <v>108161</v>
      </c>
      <c r="N5429" t="s">
        <v>208</v>
      </c>
      <c r="O5429" t="s">
        <v>476</v>
      </c>
      <c r="P5429" t="s">
        <v>476</v>
      </c>
    </row>
    <row r="5430" spans="1:16">
      <c r="A5430" s="484" t="s">
        <v>121773</v>
      </c>
      <c r="B5430" s="485" t="s">
        <v>121772</v>
      </c>
      <c r="C5430" t="s">
        <v>121771</v>
      </c>
      <c r="D5430" t="s">
        <v>121770</v>
      </c>
      <c r="E5430" t="str">
        <f t="shared" si="84"/>
        <v>534274 - AFI24 COURBEVOIE</v>
      </c>
      <c r="F5430" t="s">
        <v>15332</v>
      </c>
      <c r="G5430" t="s">
        <v>121769</v>
      </c>
      <c r="I5430" t="s">
        <v>569</v>
      </c>
      <c r="J5430" t="s">
        <v>121768</v>
      </c>
      <c r="K5430" t="s">
        <v>208</v>
      </c>
      <c r="L5430" t="s">
        <v>121767</v>
      </c>
      <c r="N5430" t="s">
        <v>207</v>
      </c>
      <c r="O5430" t="s">
        <v>476</v>
      </c>
      <c r="P5430" t="s">
        <v>476</v>
      </c>
    </row>
    <row r="5431" spans="1:16">
      <c r="A5431" s="484" t="s">
        <v>15632</v>
      </c>
      <c r="B5431" s="485" t="s">
        <v>15631</v>
      </c>
      <c r="C5431" t="s">
        <v>15630</v>
      </c>
      <c r="D5431" t="s">
        <v>15629</v>
      </c>
      <c r="E5431" t="str">
        <f t="shared" si="84"/>
        <v>144423 - SEPEA</v>
      </c>
      <c r="F5431" t="s">
        <v>7936</v>
      </c>
      <c r="G5431" t="s">
        <v>15628</v>
      </c>
      <c r="I5431" t="s">
        <v>4703</v>
      </c>
      <c r="J5431" t="s">
        <v>15627</v>
      </c>
      <c r="K5431" t="s">
        <v>208</v>
      </c>
      <c r="L5431" t="s">
        <v>15626</v>
      </c>
      <c r="N5431" t="s">
        <v>208</v>
      </c>
      <c r="O5431" t="s">
        <v>476</v>
      </c>
      <c r="P5431" t="s">
        <v>476</v>
      </c>
    </row>
    <row r="5432" spans="1:16">
      <c r="A5432" s="484" t="s">
        <v>62706</v>
      </c>
      <c r="B5432" s="485" t="s">
        <v>62705</v>
      </c>
      <c r="C5432" t="s">
        <v>62704</v>
      </c>
      <c r="D5432" t="s">
        <v>62703</v>
      </c>
      <c r="E5432" t="str">
        <f t="shared" si="84"/>
        <v>388040 - GV RESTAURATION SERVICES LE PLESSIS BELLEVILLE</v>
      </c>
      <c r="F5432" t="s">
        <v>9222</v>
      </c>
      <c r="G5432" t="s">
        <v>62702</v>
      </c>
      <c r="I5432" t="s">
        <v>62701</v>
      </c>
      <c r="J5432" t="s">
        <v>62700</v>
      </c>
      <c r="K5432" t="s">
        <v>208</v>
      </c>
      <c r="L5432" t="s">
        <v>62699</v>
      </c>
      <c r="N5432" t="s">
        <v>208</v>
      </c>
      <c r="O5432" t="s">
        <v>476</v>
      </c>
      <c r="P5432" t="s">
        <v>476</v>
      </c>
    </row>
    <row r="5433" spans="1:16">
      <c r="A5433" s="484" t="s">
        <v>66744</v>
      </c>
      <c r="B5433" s="485" t="s">
        <v>66743</v>
      </c>
      <c r="C5433" t="s">
        <v>66742</v>
      </c>
      <c r="D5433" t="s">
        <v>66742</v>
      </c>
      <c r="E5433" t="str">
        <f t="shared" si="84"/>
        <v>401936 - GINGER FORMATION</v>
      </c>
      <c r="F5433" t="s">
        <v>13636</v>
      </c>
      <c r="G5433" t="s">
        <v>66741</v>
      </c>
      <c r="H5433" t="s">
        <v>66740</v>
      </c>
      <c r="I5433" t="s">
        <v>43459</v>
      </c>
      <c r="K5433" t="s">
        <v>208</v>
      </c>
      <c r="L5433" t="s">
        <v>66739</v>
      </c>
      <c r="N5433" t="s">
        <v>208</v>
      </c>
      <c r="O5433" t="s">
        <v>476</v>
      </c>
      <c r="P5433" t="s">
        <v>476</v>
      </c>
    </row>
    <row r="5434" spans="1:16">
      <c r="A5434" s="484" t="s">
        <v>12216</v>
      </c>
      <c r="B5434" s="485" t="s">
        <v>12215</v>
      </c>
      <c r="C5434" t="s">
        <v>12214</v>
      </c>
      <c r="D5434" t="s">
        <v>12214</v>
      </c>
      <c r="E5434" t="str">
        <f t="shared" si="84"/>
        <v>608026 - SUPPER VALERIE</v>
      </c>
      <c r="F5434" t="s">
        <v>7547</v>
      </c>
      <c r="G5434" t="s">
        <v>12213</v>
      </c>
      <c r="H5434" t="s">
        <v>12212</v>
      </c>
      <c r="I5434" t="s">
        <v>12211</v>
      </c>
      <c r="K5434" t="s">
        <v>208</v>
      </c>
      <c r="L5434" t="s">
        <v>12210</v>
      </c>
      <c r="N5434" t="s">
        <v>208</v>
      </c>
      <c r="O5434" t="s">
        <v>476</v>
      </c>
      <c r="P5434" t="s">
        <v>476</v>
      </c>
    </row>
    <row r="5435" spans="1:16">
      <c r="A5435" s="484" t="s">
        <v>13043</v>
      </c>
      <c r="B5435" s="485" t="s">
        <v>13042</v>
      </c>
      <c r="C5435" t="s">
        <v>13041</v>
      </c>
      <c r="D5435" t="s">
        <v>13041</v>
      </c>
      <c r="E5435" t="str">
        <f t="shared" si="84"/>
        <v>642174 - STEFANUTTI VANINA</v>
      </c>
      <c r="F5435" t="s">
        <v>2843</v>
      </c>
      <c r="G5435" t="s">
        <v>13040</v>
      </c>
      <c r="H5435" t="s">
        <v>13039</v>
      </c>
      <c r="I5435" t="s">
        <v>12251</v>
      </c>
      <c r="J5435" t="s">
        <v>13038</v>
      </c>
      <c r="K5435" t="s">
        <v>208</v>
      </c>
      <c r="L5435" t="s">
        <v>13037</v>
      </c>
      <c r="N5435" t="s">
        <v>208</v>
      </c>
      <c r="O5435" t="s">
        <v>476</v>
      </c>
      <c r="P5435" t="s">
        <v>476</v>
      </c>
    </row>
    <row r="5436" spans="1:16">
      <c r="A5436" s="484" t="s">
        <v>134027</v>
      </c>
      <c r="B5436" s="485" t="s">
        <v>134026</v>
      </c>
      <c r="C5436" t="s">
        <v>134025</v>
      </c>
      <c r="D5436" t="s">
        <v>134024</v>
      </c>
      <c r="E5436" t="str">
        <f t="shared" si="84"/>
        <v>549009 - AEGIDE INTERNATIONAL  BORDEAUX</v>
      </c>
      <c r="F5436" t="s">
        <v>1848</v>
      </c>
      <c r="G5436" t="s">
        <v>134023</v>
      </c>
      <c r="H5436" t="s">
        <v>134022</v>
      </c>
      <c r="I5436" t="s">
        <v>749</v>
      </c>
      <c r="J5436" t="s">
        <v>134021</v>
      </c>
      <c r="K5436" t="s">
        <v>208</v>
      </c>
      <c r="L5436" t="s">
        <v>134020</v>
      </c>
      <c r="N5436" t="s">
        <v>208</v>
      </c>
      <c r="O5436" t="s">
        <v>476</v>
      </c>
      <c r="P5436" t="s">
        <v>476</v>
      </c>
    </row>
    <row r="5437" spans="1:16">
      <c r="A5437" s="484" t="s">
        <v>83760</v>
      </c>
      <c r="B5437" s="485" t="s">
        <v>83759</v>
      </c>
      <c r="C5437" t="s">
        <v>83758</v>
      </c>
      <c r="D5437" t="s">
        <v>83757</v>
      </c>
      <c r="E5437" t="str">
        <f t="shared" si="84"/>
        <v>518104 - EICAR</v>
      </c>
      <c r="F5437" t="s">
        <v>8020</v>
      </c>
      <c r="G5437" t="s">
        <v>83756</v>
      </c>
      <c r="I5437" t="s">
        <v>40754</v>
      </c>
      <c r="J5437" t="s">
        <v>83755</v>
      </c>
      <c r="K5437" t="s">
        <v>208</v>
      </c>
      <c r="L5437" t="s">
        <v>83754</v>
      </c>
      <c r="N5437" t="s">
        <v>208</v>
      </c>
      <c r="O5437" t="s">
        <v>476</v>
      </c>
      <c r="P5437" t="s">
        <v>476</v>
      </c>
    </row>
    <row r="5438" spans="1:16">
      <c r="A5438" s="484" t="s">
        <v>79677</v>
      </c>
      <c r="B5438" s="485" t="s">
        <v>79676</v>
      </c>
      <c r="C5438" t="s">
        <v>79675</v>
      </c>
      <c r="D5438" t="s">
        <v>79666</v>
      </c>
      <c r="E5438" t="str">
        <f t="shared" si="84"/>
        <v>402886 - EFIP</v>
      </c>
      <c r="F5438" t="s">
        <v>22356</v>
      </c>
      <c r="G5438" t="s">
        <v>79674</v>
      </c>
      <c r="H5438" t="s">
        <v>79673</v>
      </c>
      <c r="I5438" t="s">
        <v>79672</v>
      </c>
      <c r="J5438" t="s">
        <v>79671</v>
      </c>
      <c r="K5438" t="s">
        <v>208</v>
      </c>
      <c r="L5438" t="s">
        <v>79670</v>
      </c>
      <c r="N5438" t="s">
        <v>208</v>
      </c>
      <c r="O5438" t="s">
        <v>476</v>
      </c>
      <c r="P5438" t="s">
        <v>476</v>
      </c>
    </row>
    <row r="5439" spans="1:16">
      <c r="A5439" s="484" t="s">
        <v>59188</v>
      </c>
      <c r="B5439" s="485" t="s">
        <v>59187</v>
      </c>
      <c r="C5439" t="s">
        <v>59186</v>
      </c>
      <c r="D5439" t="s">
        <v>59185</v>
      </c>
      <c r="E5439" t="str">
        <f t="shared" si="84"/>
        <v>505511 - IFI FORMATIONS ET CONSEIL</v>
      </c>
      <c r="F5439" t="s">
        <v>1848</v>
      </c>
      <c r="G5439" t="s">
        <v>59184</v>
      </c>
      <c r="I5439" t="s">
        <v>59183</v>
      </c>
      <c r="J5439" t="s">
        <v>59182</v>
      </c>
      <c r="K5439" t="s">
        <v>208</v>
      </c>
      <c r="L5439" t="s">
        <v>59181</v>
      </c>
      <c r="N5439" t="s">
        <v>208</v>
      </c>
      <c r="O5439" t="s">
        <v>476</v>
      </c>
      <c r="P5439" t="s">
        <v>59180</v>
      </c>
    </row>
    <row r="5440" spans="1:16">
      <c r="A5440" s="484" t="s">
        <v>112955</v>
      </c>
      <c r="B5440" s="485" t="s">
        <v>112954</v>
      </c>
      <c r="C5440" t="s">
        <v>112953</v>
      </c>
      <c r="D5440" t="s">
        <v>112953</v>
      </c>
      <c r="E5440" t="str">
        <f t="shared" si="84"/>
        <v>563894 - BOGONSKI CHRISTINE - ATELIER DES OCRES</v>
      </c>
      <c r="F5440" t="s">
        <v>2524</v>
      </c>
      <c r="G5440" t="s">
        <v>112952</v>
      </c>
      <c r="I5440" t="s">
        <v>112951</v>
      </c>
      <c r="J5440" t="s">
        <v>112950</v>
      </c>
      <c r="K5440" t="s">
        <v>208</v>
      </c>
      <c r="L5440" t="s">
        <v>112949</v>
      </c>
      <c r="N5440" t="s">
        <v>208</v>
      </c>
      <c r="O5440" t="s">
        <v>476</v>
      </c>
      <c r="P5440" t="s">
        <v>476</v>
      </c>
    </row>
    <row r="5441" spans="1:16">
      <c r="A5441" s="484" t="s">
        <v>7701</v>
      </c>
      <c r="B5441" s="485" t="s">
        <v>7700</v>
      </c>
      <c r="C5441" t="s">
        <v>7699</v>
      </c>
      <c r="D5441" t="s">
        <v>7698</v>
      </c>
      <c r="E5441" t="str">
        <f t="shared" si="84"/>
        <v>219022 - UDSP 29</v>
      </c>
      <c r="F5441" t="s">
        <v>1424</v>
      </c>
      <c r="G5441" t="s">
        <v>7697</v>
      </c>
      <c r="H5441" t="s">
        <v>7696</v>
      </c>
      <c r="I5441" t="s">
        <v>7695</v>
      </c>
      <c r="J5441" t="s">
        <v>7694</v>
      </c>
      <c r="K5441" t="s">
        <v>208</v>
      </c>
      <c r="L5441" t="s">
        <v>7693</v>
      </c>
      <c r="N5441" t="s">
        <v>208</v>
      </c>
      <c r="O5441" t="s">
        <v>476</v>
      </c>
      <c r="P5441" t="s">
        <v>476</v>
      </c>
    </row>
    <row r="5442" spans="1:16">
      <c r="A5442" s="484" t="s">
        <v>73152</v>
      </c>
      <c r="B5442" s="485" t="s">
        <v>73151</v>
      </c>
      <c r="C5442" t="s">
        <v>73150</v>
      </c>
      <c r="D5442" t="s">
        <v>73149</v>
      </c>
      <c r="E5442" t="str">
        <f t="shared" ref="E5442:E5505" si="85">_xlfn.CONCAT(L5442," - ",D5442)</f>
        <v>519935 - FFER PARIS 14EME</v>
      </c>
      <c r="F5442" t="s">
        <v>904</v>
      </c>
      <c r="G5442" t="s">
        <v>73148</v>
      </c>
      <c r="I5442" t="s">
        <v>4703</v>
      </c>
      <c r="J5442" t="s">
        <v>73147</v>
      </c>
      <c r="K5442" t="s">
        <v>208</v>
      </c>
      <c r="L5442" t="s">
        <v>73146</v>
      </c>
      <c r="N5442" t="s">
        <v>208</v>
      </c>
      <c r="O5442" t="s">
        <v>476</v>
      </c>
      <c r="P5442" t="s">
        <v>476</v>
      </c>
    </row>
    <row r="5443" spans="1:16">
      <c r="A5443" s="484" t="s">
        <v>73158</v>
      </c>
      <c r="B5443" s="485" t="s">
        <v>73151</v>
      </c>
      <c r="C5443" t="s">
        <v>73157</v>
      </c>
      <c r="D5443" t="s">
        <v>73156</v>
      </c>
      <c r="E5443" t="str">
        <f t="shared" si="85"/>
        <v>669866 - FFER TOULOUSE</v>
      </c>
      <c r="F5443" t="s">
        <v>61202</v>
      </c>
      <c r="G5443" t="s">
        <v>73155</v>
      </c>
      <c r="I5443" t="s">
        <v>603</v>
      </c>
      <c r="J5443" t="s">
        <v>73154</v>
      </c>
      <c r="K5443" t="s">
        <v>208</v>
      </c>
      <c r="L5443" t="s">
        <v>73153</v>
      </c>
      <c r="N5443" t="s">
        <v>208</v>
      </c>
      <c r="O5443" t="s">
        <v>476</v>
      </c>
      <c r="P5443" t="s">
        <v>476</v>
      </c>
    </row>
    <row r="5444" spans="1:16">
      <c r="A5444" s="484" t="s">
        <v>62304</v>
      </c>
      <c r="B5444" s="485" t="s">
        <v>62303</v>
      </c>
      <c r="C5444" t="s">
        <v>62302</v>
      </c>
      <c r="D5444" t="s">
        <v>62301</v>
      </c>
      <c r="E5444" t="str">
        <f t="shared" si="85"/>
        <v>667493 - HAROUX CHRISTIAN</v>
      </c>
      <c r="F5444" t="s">
        <v>7663</v>
      </c>
      <c r="G5444" t="s">
        <v>62300</v>
      </c>
      <c r="I5444" t="s">
        <v>62299</v>
      </c>
      <c r="J5444" t="s">
        <v>62298</v>
      </c>
      <c r="K5444" t="s">
        <v>208</v>
      </c>
      <c r="L5444" t="s">
        <v>62297</v>
      </c>
      <c r="N5444" t="s">
        <v>208</v>
      </c>
      <c r="O5444" t="s">
        <v>476</v>
      </c>
      <c r="P5444" t="s">
        <v>476</v>
      </c>
    </row>
    <row r="5445" spans="1:16">
      <c r="A5445" s="484" t="s">
        <v>40727</v>
      </c>
      <c r="B5445" s="485" t="s">
        <v>40726</v>
      </c>
      <c r="C5445" t="s">
        <v>40725</v>
      </c>
      <c r="D5445" t="s">
        <v>40725</v>
      </c>
      <c r="E5445" t="str">
        <f t="shared" si="85"/>
        <v>123316 - MADELIN SA</v>
      </c>
      <c r="F5445" t="s">
        <v>2147</v>
      </c>
      <c r="G5445" t="s">
        <v>40724</v>
      </c>
      <c r="H5445" t="s">
        <v>40723</v>
      </c>
      <c r="I5445" t="s">
        <v>40354</v>
      </c>
      <c r="J5445" t="s">
        <v>40722</v>
      </c>
      <c r="K5445" t="s">
        <v>208</v>
      </c>
      <c r="L5445" t="s">
        <v>40721</v>
      </c>
      <c r="N5445" t="s">
        <v>208</v>
      </c>
      <c r="O5445" t="s">
        <v>476</v>
      </c>
      <c r="P5445" t="s">
        <v>476</v>
      </c>
    </row>
    <row r="5446" spans="1:16">
      <c r="A5446" s="484" t="s">
        <v>7233</v>
      </c>
      <c r="B5446" s="485" t="s">
        <v>7232</v>
      </c>
      <c r="C5446" t="s">
        <v>7231</v>
      </c>
      <c r="D5446" t="s">
        <v>7230</v>
      </c>
      <c r="E5446" t="str">
        <f t="shared" si="85"/>
        <v>465057 - UNAIBODE</v>
      </c>
      <c r="F5446" t="s">
        <v>6072</v>
      </c>
      <c r="G5446" t="s">
        <v>7229</v>
      </c>
      <c r="H5446" t="s">
        <v>7228</v>
      </c>
      <c r="I5446" t="s">
        <v>626</v>
      </c>
      <c r="J5446" t="s">
        <v>7227</v>
      </c>
      <c r="K5446" t="s">
        <v>7226</v>
      </c>
      <c r="L5446" t="s">
        <v>7225</v>
      </c>
      <c r="N5446" t="s">
        <v>208</v>
      </c>
      <c r="O5446" t="s">
        <v>476</v>
      </c>
      <c r="P5446" t="s">
        <v>476</v>
      </c>
    </row>
    <row r="5447" spans="1:16">
      <c r="A5447" s="484" t="s">
        <v>108463</v>
      </c>
      <c r="B5447" s="485" t="s">
        <v>108462</v>
      </c>
      <c r="C5447" t="s">
        <v>108461</v>
      </c>
      <c r="D5447" t="s">
        <v>108460</v>
      </c>
      <c r="E5447" t="str">
        <f t="shared" si="85"/>
        <v>479500 - CCCM</v>
      </c>
      <c r="F5447" t="s">
        <v>1817</v>
      </c>
      <c r="G5447" t="s">
        <v>108459</v>
      </c>
      <c r="H5447" t="s">
        <v>108458</v>
      </c>
      <c r="I5447" t="s">
        <v>17191</v>
      </c>
      <c r="J5447" t="s">
        <v>108457</v>
      </c>
      <c r="K5447" t="s">
        <v>208</v>
      </c>
      <c r="L5447" t="s">
        <v>108456</v>
      </c>
      <c r="N5447" t="s">
        <v>208</v>
      </c>
      <c r="O5447" t="s">
        <v>476</v>
      </c>
      <c r="P5447" t="s">
        <v>476</v>
      </c>
    </row>
    <row r="5448" spans="1:16">
      <c r="A5448" s="484" t="s">
        <v>96550</v>
      </c>
      <c r="B5448" s="485" t="s">
        <v>96549</v>
      </c>
      <c r="C5448" t="s">
        <v>96548</v>
      </c>
      <c r="D5448" t="s">
        <v>96548</v>
      </c>
      <c r="E5448" t="str">
        <f t="shared" si="85"/>
        <v>484441 - CHASSEROT DIDIER GERFO</v>
      </c>
      <c r="F5448" t="s">
        <v>1857</v>
      </c>
      <c r="G5448" t="s">
        <v>96547</v>
      </c>
      <c r="I5448" t="s">
        <v>579</v>
      </c>
      <c r="J5448" t="s">
        <v>96546</v>
      </c>
      <c r="K5448" t="s">
        <v>208</v>
      </c>
      <c r="L5448" t="s">
        <v>96545</v>
      </c>
      <c r="N5448" t="s">
        <v>208</v>
      </c>
      <c r="O5448" t="s">
        <v>476</v>
      </c>
      <c r="P5448" t="s">
        <v>476</v>
      </c>
    </row>
    <row r="5449" spans="1:16">
      <c r="A5449" s="484" t="s">
        <v>121577</v>
      </c>
      <c r="B5449" s="485" t="s">
        <v>121576</v>
      </c>
      <c r="C5449" t="s">
        <v>121575</v>
      </c>
      <c r="D5449" t="s">
        <v>121574</v>
      </c>
      <c r="E5449" t="str">
        <f t="shared" si="85"/>
        <v>209193 - AFP</v>
      </c>
      <c r="F5449" t="s">
        <v>1952</v>
      </c>
      <c r="G5449" t="s">
        <v>121573</v>
      </c>
      <c r="I5449" t="s">
        <v>4824</v>
      </c>
      <c r="J5449" t="s">
        <v>121572</v>
      </c>
      <c r="K5449" t="s">
        <v>121571</v>
      </c>
      <c r="L5449" t="s">
        <v>121570</v>
      </c>
      <c r="N5449" t="s">
        <v>208</v>
      </c>
      <c r="O5449" t="s">
        <v>476</v>
      </c>
      <c r="P5449" t="s">
        <v>476</v>
      </c>
    </row>
    <row r="5450" spans="1:16">
      <c r="A5450" s="484" t="s">
        <v>131688</v>
      </c>
      <c r="B5450" s="485" t="s">
        <v>131687</v>
      </c>
      <c r="C5450" t="s">
        <v>131686</v>
      </c>
      <c r="D5450" t="s">
        <v>131685</v>
      </c>
      <c r="E5450" t="str">
        <f t="shared" si="85"/>
        <v>633446 - AGESUP</v>
      </c>
      <c r="F5450" t="s">
        <v>46036</v>
      </c>
      <c r="G5450" t="s">
        <v>131684</v>
      </c>
      <c r="I5450" t="s">
        <v>5651</v>
      </c>
      <c r="J5450" t="s">
        <v>131683</v>
      </c>
      <c r="K5450" t="s">
        <v>208</v>
      </c>
      <c r="L5450" t="s">
        <v>131682</v>
      </c>
      <c r="N5450" t="s">
        <v>207</v>
      </c>
      <c r="O5450" t="s">
        <v>476</v>
      </c>
      <c r="P5450" t="s">
        <v>476</v>
      </c>
    </row>
    <row r="5451" spans="1:16">
      <c r="A5451" s="484" t="s">
        <v>133317</v>
      </c>
      <c r="B5451" s="485" t="s">
        <v>133316</v>
      </c>
      <c r="C5451" t="s">
        <v>133315</v>
      </c>
      <c r="D5451" t="s">
        <v>133315</v>
      </c>
      <c r="E5451" t="str">
        <f t="shared" si="85"/>
        <v>168129 - AFRIQUE CONSEIL</v>
      </c>
      <c r="F5451" t="s">
        <v>2572</v>
      </c>
      <c r="G5451" t="s">
        <v>133314</v>
      </c>
      <c r="I5451" t="s">
        <v>3346</v>
      </c>
      <c r="J5451" t="s">
        <v>133313</v>
      </c>
      <c r="K5451" t="s">
        <v>208</v>
      </c>
      <c r="L5451" t="s">
        <v>133312</v>
      </c>
      <c r="N5451" t="s">
        <v>208</v>
      </c>
      <c r="O5451" t="s">
        <v>476</v>
      </c>
      <c r="P5451" t="s">
        <v>476</v>
      </c>
    </row>
    <row r="5452" spans="1:16">
      <c r="A5452" s="484" t="s">
        <v>99221</v>
      </c>
      <c r="B5452" s="485" t="s">
        <v>99220</v>
      </c>
      <c r="C5452" t="s">
        <v>99219</v>
      </c>
      <c r="D5452" t="s">
        <v>99219</v>
      </c>
      <c r="E5452" t="str">
        <f t="shared" si="85"/>
        <v>401511 - CERBA</v>
      </c>
      <c r="F5452" t="s">
        <v>68472</v>
      </c>
      <c r="G5452" t="s">
        <v>99218</v>
      </c>
      <c r="H5452" t="s">
        <v>99217</v>
      </c>
      <c r="I5452" t="s">
        <v>23786</v>
      </c>
      <c r="J5452" t="s">
        <v>99216</v>
      </c>
      <c r="K5452" t="s">
        <v>99215</v>
      </c>
      <c r="L5452" t="s">
        <v>99214</v>
      </c>
      <c r="N5452" t="s">
        <v>208</v>
      </c>
      <c r="O5452" t="s">
        <v>476</v>
      </c>
      <c r="P5452" t="s">
        <v>476</v>
      </c>
    </row>
    <row r="5453" spans="1:16">
      <c r="A5453" s="484" t="s">
        <v>46455</v>
      </c>
      <c r="B5453" s="485" t="s">
        <v>46454</v>
      </c>
      <c r="C5453" t="s">
        <v>46453</v>
      </c>
      <c r="D5453" t="s">
        <v>46453</v>
      </c>
      <c r="E5453" t="str">
        <f t="shared" si="85"/>
        <v>391440 - LABORATOIRE ICARE</v>
      </c>
      <c r="F5453" t="s">
        <v>540</v>
      </c>
      <c r="G5453" t="s">
        <v>46452</v>
      </c>
      <c r="H5453" t="s">
        <v>46451</v>
      </c>
      <c r="I5453" t="s">
        <v>46450</v>
      </c>
      <c r="J5453" t="s">
        <v>46449</v>
      </c>
      <c r="K5453" t="s">
        <v>208</v>
      </c>
      <c r="L5453" t="s">
        <v>46448</v>
      </c>
      <c r="N5453" t="s">
        <v>208</v>
      </c>
      <c r="O5453" t="s">
        <v>476</v>
      </c>
      <c r="P5453" t="s">
        <v>476</v>
      </c>
    </row>
    <row r="5454" spans="1:16">
      <c r="A5454" s="484" t="s">
        <v>7836</v>
      </c>
      <c r="B5454" s="485" t="s">
        <v>7835</v>
      </c>
      <c r="C5454" t="s">
        <v>7834</v>
      </c>
      <c r="D5454" t="s">
        <v>7833</v>
      </c>
      <c r="E5454" t="str">
        <f t="shared" si="85"/>
        <v>505742 - UDSP MAINE ET LOIRE</v>
      </c>
      <c r="F5454" t="s">
        <v>7832</v>
      </c>
      <c r="G5454" t="s">
        <v>7831</v>
      </c>
      <c r="I5454" t="s">
        <v>7830</v>
      </c>
      <c r="J5454" t="s">
        <v>7829</v>
      </c>
      <c r="K5454" t="s">
        <v>208</v>
      </c>
      <c r="L5454" t="s">
        <v>7828</v>
      </c>
      <c r="N5454" t="s">
        <v>208</v>
      </c>
      <c r="O5454" t="s">
        <v>476</v>
      </c>
      <c r="P5454" t="s">
        <v>476</v>
      </c>
    </row>
    <row r="5455" spans="1:16">
      <c r="A5455" s="484" t="s">
        <v>105940</v>
      </c>
      <c r="B5455" s="485" t="s">
        <v>105939</v>
      </c>
      <c r="C5455" t="s">
        <v>105938</v>
      </c>
      <c r="D5455" t="s">
        <v>105937</v>
      </c>
      <c r="E5455" t="str">
        <f t="shared" si="85"/>
        <v>209776 - CEPP</v>
      </c>
      <c r="F5455" t="s">
        <v>105936</v>
      </c>
      <c r="G5455" t="s">
        <v>105935</v>
      </c>
      <c r="I5455" t="s">
        <v>27240</v>
      </c>
      <c r="J5455" t="s">
        <v>98513</v>
      </c>
      <c r="K5455" t="s">
        <v>105934</v>
      </c>
      <c r="L5455" t="s">
        <v>105933</v>
      </c>
      <c r="N5455" t="s">
        <v>208</v>
      </c>
      <c r="O5455" t="s">
        <v>476</v>
      </c>
      <c r="P5455" t="s">
        <v>476</v>
      </c>
    </row>
    <row r="5456" spans="1:16">
      <c r="A5456" s="484" t="s">
        <v>124627</v>
      </c>
      <c r="B5456" s="485" t="s">
        <v>98516</v>
      </c>
      <c r="C5456" t="s">
        <v>124626</v>
      </c>
      <c r="D5456" t="s">
        <v>124625</v>
      </c>
      <c r="E5456" t="str">
        <f t="shared" si="85"/>
        <v>464375 - ASS REG FORMATION METIERS SANTE ET SCIENCES VIE BETHENY</v>
      </c>
      <c r="F5456" t="s">
        <v>27783</v>
      </c>
      <c r="G5456" t="s">
        <v>124624</v>
      </c>
      <c r="I5456" t="s">
        <v>27240</v>
      </c>
      <c r="K5456" t="s">
        <v>208</v>
      </c>
      <c r="L5456" t="s">
        <v>124623</v>
      </c>
      <c r="N5456" t="s">
        <v>207</v>
      </c>
      <c r="O5456" t="s">
        <v>476</v>
      </c>
      <c r="P5456" t="s">
        <v>476</v>
      </c>
    </row>
    <row r="5457" spans="1:16">
      <c r="A5457" s="484" t="s">
        <v>98517</v>
      </c>
      <c r="B5457" s="485" t="s">
        <v>98516</v>
      </c>
      <c r="C5457" t="s">
        <v>98515</v>
      </c>
      <c r="D5457" t="s">
        <v>98515</v>
      </c>
      <c r="E5457" t="str">
        <f t="shared" si="85"/>
        <v>631486 - CFA METIERS DE LA SANTE ET DES SCIENCES DE LA VIE</v>
      </c>
      <c r="F5457" t="s">
        <v>25534</v>
      </c>
      <c r="G5457" t="s">
        <v>98514</v>
      </c>
      <c r="I5457" t="s">
        <v>27240</v>
      </c>
      <c r="J5457" t="s">
        <v>98513</v>
      </c>
      <c r="K5457" t="s">
        <v>208</v>
      </c>
      <c r="L5457" t="s">
        <v>98512</v>
      </c>
      <c r="N5457" t="s">
        <v>207</v>
      </c>
      <c r="O5457" t="s">
        <v>476</v>
      </c>
      <c r="P5457" t="s">
        <v>476</v>
      </c>
    </row>
    <row r="5458" spans="1:16">
      <c r="A5458" s="484" t="s">
        <v>41770</v>
      </c>
      <c r="B5458" s="485" t="s">
        <v>41769</v>
      </c>
      <c r="C5458" t="s">
        <v>41768</v>
      </c>
      <c r="D5458" t="s">
        <v>41768</v>
      </c>
      <c r="E5458" t="str">
        <f t="shared" si="85"/>
        <v>474496 - LOUBAT JEAN RENE</v>
      </c>
      <c r="F5458" t="s">
        <v>1077</v>
      </c>
      <c r="G5458" t="s">
        <v>41767</v>
      </c>
      <c r="I5458" t="s">
        <v>6909</v>
      </c>
      <c r="J5458" t="s">
        <v>41766</v>
      </c>
      <c r="K5458" t="s">
        <v>208</v>
      </c>
      <c r="L5458" t="s">
        <v>41765</v>
      </c>
      <c r="N5458" t="s">
        <v>208</v>
      </c>
      <c r="O5458" t="s">
        <v>476</v>
      </c>
      <c r="P5458" t="s">
        <v>476</v>
      </c>
    </row>
    <row r="5459" spans="1:16">
      <c r="A5459" s="484" t="s">
        <v>93026</v>
      </c>
      <c r="B5459" s="485" t="s">
        <v>93025</v>
      </c>
      <c r="C5459" t="s">
        <v>93024</v>
      </c>
      <c r="D5459" t="s">
        <v>93024</v>
      </c>
      <c r="E5459" t="str">
        <f t="shared" si="85"/>
        <v>181122 - COMPAGNIE DU PASSEUR</v>
      </c>
      <c r="F5459" t="s">
        <v>2524</v>
      </c>
      <c r="G5459" t="s">
        <v>93023</v>
      </c>
      <c r="I5459" t="s">
        <v>93022</v>
      </c>
      <c r="J5459" t="s">
        <v>93021</v>
      </c>
      <c r="K5459" t="s">
        <v>208</v>
      </c>
      <c r="L5459" t="s">
        <v>93020</v>
      </c>
      <c r="N5459" t="s">
        <v>208</v>
      </c>
      <c r="O5459" t="s">
        <v>476</v>
      </c>
      <c r="P5459" t="s">
        <v>476</v>
      </c>
    </row>
    <row r="5460" spans="1:16">
      <c r="A5460" s="484" t="s">
        <v>130186</v>
      </c>
      <c r="B5460" s="485" t="s">
        <v>130185</v>
      </c>
      <c r="C5460" t="s">
        <v>130184</v>
      </c>
      <c r="D5460" t="s">
        <v>130184</v>
      </c>
      <c r="E5460" t="str">
        <f t="shared" si="85"/>
        <v>620427 - ALLIANCES RESEAU POUR LE RSE</v>
      </c>
      <c r="F5460" t="s">
        <v>4343</v>
      </c>
      <c r="G5460" t="s">
        <v>130183</v>
      </c>
      <c r="H5460" t="s">
        <v>130182</v>
      </c>
      <c r="I5460" t="s">
        <v>4451</v>
      </c>
      <c r="J5460" t="s">
        <v>130181</v>
      </c>
      <c r="K5460" t="s">
        <v>208</v>
      </c>
      <c r="L5460" t="s">
        <v>130180</v>
      </c>
      <c r="N5460" t="s">
        <v>208</v>
      </c>
      <c r="O5460" t="s">
        <v>476</v>
      </c>
      <c r="P5460" t="s">
        <v>476</v>
      </c>
    </row>
    <row r="5461" spans="1:16">
      <c r="A5461" s="484" t="s">
        <v>36573</v>
      </c>
      <c r="B5461" s="485" t="s">
        <v>36572</v>
      </c>
      <c r="C5461" t="s">
        <v>36571</v>
      </c>
      <c r="D5461" t="s">
        <v>36570</v>
      </c>
      <c r="E5461" t="str">
        <f t="shared" si="85"/>
        <v>393174 - MAP LE PORT OCEAN INDIEN</v>
      </c>
      <c r="F5461" t="s">
        <v>831</v>
      </c>
      <c r="G5461" t="s">
        <v>24543</v>
      </c>
      <c r="H5461" t="s">
        <v>36569</v>
      </c>
      <c r="I5461" t="s">
        <v>24541</v>
      </c>
      <c r="J5461" t="s">
        <v>36568</v>
      </c>
      <c r="K5461" t="s">
        <v>208</v>
      </c>
      <c r="L5461" t="s">
        <v>36567</v>
      </c>
      <c r="N5461" t="s">
        <v>208</v>
      </c>
      <c r="O5461" t="s">
        <v>476</v>
      </c>
      <c r="P5461" t="s">
        <v>476</v>
      </c>
    </row>
    <row r="5462" spans="1:16">
      <c r="A5462" s="484" t="s">
        <v>121389</v>
      </c>
      <c r="B5462" s="485" t="s">
        <v>121388</v>
      </c>
      <c r="C5462" t="s">
        <v>121387</v>
      </c>
      <c r="D5462" t="s">
        <v>121386</v>
      </c>
      <c r="E5462" t="str">
        <f t="shared" si="85"/>
        <v>527737 - AFEP</v>
      </c>
      <c r="F5462" t="s">
        <v>1513</v>
      </c>
      <c r="G5462" t="s">
        <v>121385</v>
      </c>
      <c r="I5462" t="s">
        <v>47839</v>
      </c>
      <c r="J5462" t="s">
        <v>121384</v>
      </c>
      <c r="K5462" t="s">
        <v>208</v>
      </c>
      <c r="L5462" t="s">
        <v>121383</v>
      </c>
      <c r="N5462" t="s">
        <v>208</v>
      </c>
      <c r="O5462" t="s">
        <v>476</v>
      </c>
      <c r="P5462" t="s">
        <v>476</v>
      </c>
    </row>
    <row r="5463" spans="1:16">
      <c r="A5463" s="484" t="s">
        <v>109640</v>
      </c>
      <c r="B5463" s="485" t="s">
        <v>109639</v>
      </c>
      <c r="C5463" t="s">
        <v>109638</v>
      </c>
      <c r="D5463" t="s">
        <v>109638</v>
      </c>
      <c r="E5463" t="str">
        <f t="shared" si="85"/>
        <v>591026 - CASINI CATHERINE - KINESITHERAPEUTE</v>
      </c>
      <c r="F5463" t="s">
        <v>3026</v>
      </c>
      <c r="G5463" t="s">
        <v>109637</v>
      </c>
      <c r="I5463" t="s">
        <v>626</v>
      </c>
      <c r="J5463" t="s">
        <v>109636</v>
      </c>
      <c r="K5463" t="s">
        <v>208</v>
      </c>
      <c r="L5463" t="s">
        <v>109635</v>
      </c>
      <c r="N5463" t="s">
        <v>208</v>
      </c>
      <c r="O5463" t="s">
        <v>476</v>
      </c>
      <c r="P5463" t="s">
        <v>476</v>
      </c>
    </row>
    <row r="5464" spans="1:16">
      <c r="A5464" s="484" t="s">
        <v>113493</v>
      </c>
      <c r="B5464" s="485" t="s">
        <v>113492</v>
      </c>
      <c r="C5464" t="s">
        <v>113491</v>
      </c>
      <c r="D5464" t="s">
        <v>113490</v>
      </c>
      <c r="E5464" t="str">
        <f t="shared" si="85"/>
        <v>326770 - ID ACTIVE</v>
      </c>
      <c r="F5464" t="s">
        <v>7547</v>
      </c>
      <c r="G5464" t="s">
        <v>113489</v>
      </c>
      <c r="I5464" t="s">
        <v>2666</v>
      </c>
      <c r="J5464" t="s">
        <v>113488</v>
      </c>
      <c r="K5464" t="s">
        <v>208</v>
      </c>
      <c r="L5464" t="s">
        <v>113487</v>
      </c>
      <c r="N5464" t="s">
        <v>208</v>
      </c>
      <c r="O5464" t="s">
        <v>476</v>
      </c>
      <c r="P5464" t="s">
        <v>476</v>
      </c>
    </row>
    <row r="5465" spans="1:16">
      <c r="A5465" s="484" t="s">
        <v>63810</v>
      </c>
      <c r="B5465" s="485" t="s">
        <v>63809</v>
      </c>
      <c r="C5465" t="s">
        <v>63808</v>
      </c>
      <c r="D5465" t="s">
        <v>63808</v>
      </c>
      <c r="E5465" t="str">
        <f t="shared" si="85"/>
        <v>209922 - GROUPE MONITEUR</v>
      </c>
      <c r="F5465" t="s">
        <v>6315</v>
      </c>
      <c r="G5465" t="s">
        <v>63807</v>
      </c>
      <c r="I5465" t="s">
        <v>16857</v>
      </c>
      <c r="J5465" t="s">
        <v>63806</v>
      </c>
      <c r="K5465" t="s">
        <v>208</v>
      </c>
      <c r="L5465" t="s">
        <v>63805</v>
      </c>
      <c r="N5465" t="s">
        <v>208</v>
      </c>
      <c r="O5465" t="s">
        <v>476</v>
      </c>
      <c r="P5465" t="s">
        <v>476</v>
      </c>
    </row>
    <row r="5466" spans="1:16">
      <c r="A5466" s="484" t="s">
        <v>118439</v>
      </c>
      <c r="B5466" s="485" t="s">
        <v>118438</v>
      </c>
      <c r="C5466" t="s">
        <v>118437</v>
      </c>
      <c r="D5466" t="s">
        <v>118436</v>
      </c>
      <c r="E5466" t="str">
        <f t="shared" si="85"/>
        <v>261099 - SESAM BRETAGNE LORIENT</v>
      </c>
      <c r="F5466" t="s">
        <v>1021</v>
      </c>
      <c r="G5466" t="s">
        <v>118435</v>
      </c>
      <c r="I5466" t="s">
        <v>6106</v>
      </c>
      <c r="J5466" t="s">
        <v>118434</v>
      </c>
      <c r="K5466" t="s">
        <v>208</v>
      </c>
      <c r="L5466" t="s">
        <v>118433</v>
      </c>
      <c r="N5466" t="s">
        <v>208</v>
      </c>
      <c r="O5466" t="s">
        <v>476</v>
      </c>
      <c r="P5466" t="s">
        <v>476</v>
      </c>
    </row>
    <row r="5467" spans="1:16">
      <c r="A5467" s="484" t="s">
        <v>70055</v>
      </c>
      <c r="B5467" s="485" t="s">
        <v>70054</v>
      </c>
      <c r="C5467" t="s">
        <v>70053</v>
      </c>
      <c r="D5467" t="s">
        <v>70052</v>
      </c>
      <c r="E5467" t="str">
        <f t="shared" si="85"/>
        <v>328560 - FEI</v>
      </c>
      <c r="F5467" t="s">
        <v>2524</v>
      </c>
      <c r="G5467" t="s">
        <v>70051</v>
      </c>
      <c r="I5467" t="s">
        <v>12832</v>
      </c>
      <c r="J5467" t="s">
        <v>70050</v>
      </c>
      <c r="K5467" t="s">
        <v>208</v>
      </c>
      <c r="L5467" t="s">
        <v>70049</v>
      </c>
      <c r="N5467" t="s">
        <v>208</v>
      </c>
      <c r="O5467" t="s">
        <v>476</v>
      </c>
      <c r="P5467" t="s">
        <v>476</v>
      </c>
    </row>
    <row r="5468" spans="1:16">
      <c r="A5468" s="484" t="s">
        <v>9465</v>
      </c>
      <c r="B5468" s="485" t="s">
        <v>9464</v>
      </c>
      <c r="C5468" t="s">
        <v>9463</v>
      </c>
      <c r="D5468" t="s">
        <v>9463</v>
      </c>
      <c r="E5468" t="str">
        <f t="shared" si="85"/>
        <v>182874 - TOPAS INFORMATIQUE</v>
      </c>
      <c r="F5468" t="s">
        <v>2572</v>
      </c>
      <c r="G5468" t="s">
        <v>9462</v>
      </c>
      <c r="H5468" t="s">
        <v>9461</v>
      </c>
      <c r="I5468" t="s">
        <v>3591</v>
      </c>
      <c r="J5468" t="s">
        <v>9460</v>
      </c>
      <c r="K5468" t="s">
        <v>208</v>
      </c>
      <c r="L5468" t="s">
        <v>9459</v>
      </c>
      <c r="N5468" t="s">
        <v>208</v>
      </c>
      <c r="O5468" t="s">
        <v>476</v>
      </c>
      <c r="P5468" t="s">
        <v>476</v>
      </c>
    </row>
    <row r="5469" spans="1:16">
      <c r="A5469" s="484" t="s">
        <v>34675</v>
      </c>
      <c r="B5469" s="485" t="s">
        <v>34674</v>
      </c>
      <c r="C5469" t="s">
        <v>34673</v>
      </c>
      <c r="D5469" t="s">
        <v>34672</v>
      </c>
      <c r="E5469" t="str">
        <f t="shared" si="85"/>
        <v>631206 - MUNOZ PASCAL</v>
      </c>
      <c r="F5469" t="s">
        <v>22614</v>
      </c>
      <c r="G5469" t="s">
        <v>34671</v>
      </c>
      <c r="I5469" t="s">
        <v>2716</v>
      </c>
      <c r="J5469" t="s">
        <v>34670</v>
      </c>
      <c r="K5469" t="s">
        <v>208</v>
      </c>
      <c r="L5469" t="s">
        <v>34669</v>
      </c>
      <c r="N5469" t="s">
        <v>208</v>
      </c>
      <c r="O5469" t="s">
        <v>476</v>
      </c>
      <c r="P5469" t="s">
        <v>476</v>
      </c>
    </row>
    <row r="5470" spans="1:16">
      <c r="A5470" s="484" t="s">
        <v>49646</v>
      </c>
      <c r="B5470" s="485" t="s">
        <v>49645</v>
      </c>
      <c r="C5470" t="s">
        <v>49644</v>
      </c>
      <c r="D5470" t="s">
        <v>49644</v>
      </c>
      <c r="E5470" t="str">
        <f t="shared" si="85"/>
        <v>227109 - JAITIN ROSA</v>
      </c>
      <c r="F5470" t="s">
        <v>5299</v>
      </c>
      <c r="G5470" t="s">
        <v>49643</v>
      </c>
      <c r="I5470" t="s">
        <v>25816</v>
      </c>
      <c r="K5470" t="s">
        <v>208</v>
      </c>
      <c r="L5470" t="s">
        <v>49642</v>
      </c>
      <c r="N5470" t="s">
        <v>208</v>
      </c>
      <c r="O5470" t="s">
        <v>476</v>
      </c>
      <c r="P5470" t="s">
        <v>476</v>
      </c>
    </row>
    <row r="5471" spans="1:16">
      <c r="A5471" s="484" t="s">
        <v>125073</v>
      </c>
      <c r="B5471" s="485" t="s">
        <v>125072</v>
      </c>
      <c r="C5471" t="s">
        <v>125071</v>
      </c>
      <c r="D5471" t="s">
        <v>125070</v>
      </c>
      <c r="E5471" t="str">
        <f t="shared" si="85"/>
        <v>638584 - AFPPCDODF</v>
      </c>
      <c r="F5471" t="s">
        <v>3050</v>
      </c>
      <c r="G5471" t="s">
        <v>125069</v>
      </c>
      <c r="I5471" t="s">
        <v>4444</v>
      </c>
      <c r="K5471" t="s">
        <v>208</v>
      </c>
      <c r="L5471" t="s">
        <v>125068</v>
      </c>
      <c r="N5471" t="s">
        <v>208</v>
      </c>
      <c r="O5471" t="s">
        <v>476</v>
      </c>
      <c r="P5471" t="s">
        <v>476</v>
      </c>
    </row>
    <row r="5472" spans="1:16">
      <c r="A5472" s="484" t="s">
        <v>61695</v>
      </c>
      <c r="B5472" s="485" t="s">
        <v>61694</v>
      </c>
      <c r="C5472" t="s">
        <v>61693</v>
      </c>
      <c r="D5472" t="s">
        <v>61692</v>
      </c>
      <c r="E5472" t="str">
        <f t="shared" si="85"/>
        <v>574223 - HERLIDOU KALLEL MARIA</v>
      </c>
      <c r="F5472" t="s">
        <v>13656</v>
      </c>
      <c r="G5472" t="s">
        <v>61691</v>
      </c>
      <c r="I5472" t="s">
        <v>4824</v>
      </c>
      <c r="J5472" t="s">
        <v>61690</v>
      </c>
      <c r="K5472" t="s">
        <v>208</v>
      </c>
      <c r="L5472" t="s">
        <v>61689</v>
      </c>
      <c r="N5472" t="s">
        <v>208</v>
      </c>
      <c r="O5472" t="s">
        <v>476</v>
      </c>
      <c r="P5472" t="s">
        <v>476</v>
      </c>
    </row>
    <row r="5473" spans="1:16">
      <c r="A5473" s="484" t="s">
        <v>84958</v>
      </c>
      <c r="B5473" s="485" t="s">
        <v>84957</v>
      </c>
      <c r="C5473" t="s">
        <v>84956</v>
      </c>
      <c r="D5473" t="s">
        <v>84955</v>
      </c>
      <c r="E5473" t="str">
        <f t="shared" si="85"/>
        <v>487648 - EAT PARIS IDF</v>
      </c>
      <c r="F5473" t="s">
        <v>1513</v>
      </c>
      <c r="G5473" t="s">
        <v>84954</v>
      </c>
      <c r="I5473" t="s">
        <v>626</v>
      </c>
      <c r="J5473" t="s">
        <v>84953</v>
      </c>
      <c r="K5473" t="s">
        <v>208</v>
      </c>
      <c r="L5473" t="s">
        <v>84952</v>
      </c>
      <c r="N5473" t="s">
        <v>208</v>
      </c>
      <c r="O5473" t="s">
        <v>476</v>
      </c>
      <c r="P5473" t="s">
        <v>476</v>
      </c>
    </row>
    <row r="5474" spans="1:16">
      <c r="A5474" s="484" t="s">
        <v>120924</v>
      </c>
      <c r="B5474" s="485" t="s">
        <v>120923</v>
      </c>
      <c r="C5474" t="s">
        <v>120922</v>
      </c>
      <c r="D5474" t="s">
        <v>120921</v>
      </c>
      <c r="E5474" t="str">
        <f t="shared" si="85"/>
        <v>591749 - AIPB</v>
      </c>
      <c r="F5474" t="s">
        <v>33648</v>
      </c>
      <c r="G5474" t="s">
        <v>120920</v>
      </c>
      <c r="I5474" t="s">
        <v>626</v>
      </c>
      <c r="K5474" t="s">
        <v>208</v>
      </c>
      <c r="L5474" t="s">
        <v>120919</v>
      </c>
      <c r="N5474" t="s">
        <v>208</v>
      </c>
      <c r="O5474" t="s">
        <v>476</v>
      </c>
      <c r="P5474" t="s">
        <v>476</v>
      </c>
    </row>
    <row r="5475" spans="1:16">
      <c r="A5475" s="484" t="s">
        <v>82995</v>
      </c>
      <c r="B5475" s="485" t="s">
        <v>82994</v>
      </c>
      <c r="C5475" t="s">
        <v>82993</v>
      </c>
      <c r="D5475" t="s">
        <v>82992</v>
      </c>
      <c r="E5475" t="str">
        <f t="shared" si="85"/>
        <v>540341 - ESITC</v>
      </c>
      <c r="F5475" t="s">
        <v>7721</v>
      </c>
      <c r="G5475" t="s">
        <v>82991</v>
      </c>
      <c r="I5475" t="s">
        <v>82990</v>
      </c>
      <c r="J5475" t="s">
        <v>82989</v>
      </c>
      <c r="K5475" t="s">
        <v>208</v>
      </c>
      <c r="L5475" t="s">
        <v>82988</v>
      </c>
      <c r="N5475" t="s">
        <v>208</v>
      </c>
      <c r="O5475" t="s">
        <v>476</v>
      </c>
      <c r="P5475" t="s">
        <v>476</v>
      </c>
    </row>
    <row r="5476" spans="1:16">
      <c r="A5476" s="484" t="s">
        <v>10619</v>
      </c>
      <c r="B5476" s="485" t="s">
        <v>10618</v>
      </c>
      <c r="C5476" t="s">
        <v>10617</v>
      </c>
      <c r="D5476" t="s">
        <v>10617</v>
      </c>
      <c r="E5476" t="str">
        <f t="shared" si="85"/>
        <v>445812 - TERRENA INNOVATION</v>
      </c>
      <c r="F5476" t="s">
        <v>10616</v>
      </c>
      <c r="G5476" t="s">
        <v>10615</v>
      </c>
      <c r="I5476" t="s">
        <v>10614</v>
      </c>
      <c r="J5476" t="s">
        <v>10613</v>
      </c>
      <c r="K5476" t="s">
        <v>208</v>
      </c>
      <c r="L5476" t="s">
        <v>10612</v>
      </c>
      <c r="N5476" t="s">
        <v>208</v>
      </c>
      <c r="O5476" t="s">
        <v>476</v>
      </c>
      <c r="P5476" t="s">
        <v>476</v>
      </c>
    </row>
    <row r="5477" spans="1:16">
      <c r="A5477" s="484" t="s">
        <v>29541</v>
      </c>
      <c r="B5477" s="485" t="s">
        <v>29540</v>
      </c>
      <c r="C5477" t="s">
        <v>29539</v>
      </c>
      <c r="D5477" t="s">
        <v>29539</v>
      </c>
      <c r="E5477" t="str">
        <f t="shared" si="85"/>
        <v>558965 - PAROLE EXPRESSION</v>
      </c>
      <c r="F5477" t="s">
        <v>5956</v>
      </c>
      <c r="G5477" t="s">
        <v>29538</v>
      </c>
      <c r="I5477" t="s">
        <v>603</v>
      </c>
      <c r="J5477" t="s">
        <v>29537</v>
      </c>
      <c r="K5477" t="s">
        <v>208</v>
      </c>
      <c r="L5477" t="s">
        <v>29536</v>
      </c>
      <c r="N5477" t="s">
        <v>208</v>
      </c>
      <c r="O5477" t="s">
        <v>476</v>
      </c>
      <c r="P5477" t="s">
        <v>476</v>
      </c>
    </row>
    <row r="5478" spans="1:16">
      <c r="A5478" s="484" t="s">
        <v>24670</v>
      </c>
      <c r="B5478" s="485" t="s">
        <v>24669</v>
      </c>
      <c r="C5478" t="s">
        <v>24668</v>
      </c>
      <c r="D5478" t="s">
        <v>24668</v>
      </c>
      <c r="E5478" t="str">
        <f t="shared" si="85"/>
        <v>593709 - PYRAMIDE EST OIP</v>
      </c>
      <c r="F5478" t="s">
        <v>24667</v>
      </c>
      <c r="G5478" t="s">
        <v>24666</v>
      </c>
      <c r="I5478" t="s">
        <v>18209</v>
      </c>
      <c r="J5478" t="s">
        <v>24665</v>
      </c>
      <c r="K5478" t="s">
        <v>208</v>
      </c>
      <c r="L5478" t="s">
        <v>24664</v>
      </c>
      <c r="N5478" t="s">
        <v>208</v>
      </c>
      <c r="O5478" t="s">
        <v>476</v>
      </c>
      <c r="P5478" t="s">
        <v>476</v>
      </c>
    </row>
    <row r="5479" spans="1:16">
      <c r="A5479" s="484" t="s">
        <v>121526</v>
      </c>
      <c r="B5479" s="485" t="s">
        <v>121525</v>
      </c>
      <c r="C5479" t="s">
        <v>121524</v>
      </c>
      <c r="D5479" t="s">
        <v>121523</v>
      </c>
      <c r="E5479" t="str">
        <f t="shared" si="85"/>
        <v>153485 - AFCH</v>
      </c>
      <c r="F5479" t="s">
        <v>6072</v>
      </c>
      <c r="G5479" t="s">
        <v>121522</v>
      </c>
      <c r="I5479" t="s">
        <v>101255</v>
      </c>
      <c r="J5479" t="s">
        <v>121521</v>
      </c>
      <c r="K5479" t="s">
        <v>121520</v>
      </c>
      <c r="L5479" t="s">
        <v>121519</v>
      </c>
      <c r="N5479" t="s">
        <v>208</v>
      </c>
      <c r="O5479" t="s">
        <v>476</v>
      </c>
      <c r="P5479" t="s">
        <v>476</v>
      </c>
    </row>
    <row r="5480" spans="1:16">
      <c r="A5480" s="484" t="s">
        <v>20013</v>
      </c>
      <c r="B5480" s="485" t="s">
        <v>20012</v>
      </c>
      <c r="C5480" t="s">
        <v>20011</v>
      </c>
      <c r="D5480" t="s">
        <v>20010</v>
      </c>
      <c r="E5480" t="str">
        <f t="shared" si="85"/>
        <v>675362 - GROUPE LARGER SAUSHEIM</v>
      </c>
      <c r="F5480" t="s">
        <v>13098</v>
      </c>
      <c r="G5480" t="s">
        <v>20009</v>
      </c>
      <c r="I5480" t="s">
        <v>11536</v>
      </c>
      <c r="J5480" t="s">
        <v>20008</v>
      </c>
      <c r="K5480" t="s">
        <v>208</v>
      </c>
      <c r="L5480" t="s">
        <v>20007</v>
      </c>
      <c r="N5480" t="s">
        <v>208</v>
      </c>
      <c r="O5480" t="s">
        <v>476</v>
      </c>
      <c r="P5480" t="s">
        <v>476</v>
      </c>
    </row>
    <row r="5481" spans="1:16">
      <c r="A5481" s="484" t="s">
        <v>90930</v>
      </c>
      <c r="B5481" s="485" t="s">
        <v>90929</v>
      </c>
      <c r="C5481" t="s">
        <v>90928</v>
      </c>
      <c r="D5481" t="s">
        <v>90928</v>
      </c>
      <c r="E5481" t="str">
        <f t="shared" si="85"/>
        <v>393022 - CRIS RESEAUX</v>
      </c>
      <c r="F5481" t="s">
        <v>10036</v>
      </c>
      <c r="G5481" t="s">
        <v>90927</v>
      </c>
      <c r="H5481" t="s">
        <v>90926</v>
      </c>
      <c r="I5481" t="s">
        <v>596</v>
      </c>
      <c r="J5481" t="s">
        <v>90925</v>
      </c>
      <c r="K5481" t="s">
        <v>208</v>
      </c>
      <c r="L5481" t="s">
        <v>90924</v>
      </c>
      <c r="N5481" t="s">
        <v>208</v>
      </c>
      <c r="O5481" t="s">
        <v>476</v>
      </c>
      <c r="P5481" t="s">
        <v>476</v>
      </c>
    </row>
    <row r="5482" spans="1:16">
      <c r="A5482" s="484" t="s">
        <v>73336</v>
      </c>
      <c r="B5482" s="485" t="s">
        <v>73335</v>
      </c>
      <c r="C5482" t="s">
        <v>73334</v>
      </c>
      <c r="D5482" t="s">
        <v>73333</v>
      </c>
      <c r="E5482" t="str">
        <f t="shared" si="85"/>
        <v>233584 - CROIX BLANCHE AUBE</v>
      </c>
      <c r="F5482" t="s">
        <v>1315</v>
      </c>
      <c r="G5482" t="s">
        <v>73332</v>
      </c>
      <c r="I5482" t="s">
        <v>1312</v>
      </c>
      <c r="J5482" t="s">
        <v>73331</v>
      </c>
      <c r="K5482" t="s">
        <v>208</v>
      </c>
      <c r="L5482" t="s">
        <v>73330</v>
      </c>
      <c r="N5482" t="s">
        <v>208</v>
      </c>
      <c r="O5482" t="s">
        <v>476</v>
      </c>
      <c r="P5482" t="s">
        <v>476</v>
      </c>
    </row>
    <row r="5483" spans="1:16">
      <c r="A5483" s="484" t="s">
        <v>134496</v>
      </c>
      <c r="B5483" s="485" t="s">
        <v>134495</v>
      </c>
      <c r="C5483" t="s">
        <v>134494</v>
      </c>
      <c r="D5483" t="s">
        <v>134493</v>
      </c>
      <c r="E5483" t="str">
        <f t="shared" si="85"/>
        <v>16184 - ADERA PESSAC</v>
      </c>
      <c r="F5483" t="s">
        <v>9135</v>
      </c>
      <c r="G5483" t="s">
        <v>134492</v>
      </c>
      <c r="H5483" t="s">
        <v>134491</v>
      </c>
      <c r="I5483" t="s">
        <v>763</v>
      </c>
      <c r="J5483" t="s">
        <v>134490</v>
      </c>
      <c r="K5483" t="s">
        <v>208</v>
      </c>
      <c r="L5483" t="s">
        <v>134489</v>
      </c>
      <c r="N5483" t="s">
        <v>208</v>
      </c>
      <c r="O5483" t="s">
        <v>476</v>
      </c>
      <c r="P5483" t="s">
        <v>476</v>
      </c>
    </row>
    <row r="5484" spans="1:16">
      <c r="A5484" s="484" t="s">
        <v>82515</v>
      </c>
      <c r="B5484" s="485" t="s">
        <v>82514</v>
      </c>
      <c r="C5484" t="s">
        <v>82513</v>
      </c>
      <c r="D5484" t="s">
        <v>82512</v>
      </c>
      <c r="E5484" t="str">
        <f t="shared" si="85"/>
        <v>201844 - EDITIONS ENI ST HERBLAIN</v>
      </c>
      <c r="F5484" t="s">
        <v>9610</v>
      </c>
      <c r="G5484" t="s">
        <v>82511</v>
      </c>
      <c r="H5484" t="s">
        <v>82510</v>
      </c>
      <c r="I5484" t="s">
        <v>2507</v>
      </c>
      <c r="J5484" t="s">
        <v>82509</v>
      </c>
      <c r="K5484" t="s">
        <v>208</v>
      </c>
      <c r="L5484" t="s">
        <v>82508</v>
      </c>
      <c r="N5484" t="s">
        <v>208</v>
      </c>
      <c r="O5484" t="s">
        <v>476</v>
      </c>
      <c r="P5484" t="s">
        <v>476</v>
      </c>
    </row>
    <row r="5485" spans="1:16">
      <c r="A5485" s="484" t="s">
        <v>31050</v>
      </c>
      <c r="B5485" s="485" t="s">
        <v>31049</v>
      </c>
      <c r="C5485" t="s">
        <v>31048</v>
      </c>
      <c r="D5485" t="s">
        <v>31047</v>
      </c>
      <c r="E5485" t="str">
        <f t="shared" si="85"/>
        <v>584230 - ORCOM CENTRE ORLEANS</v>
      </c>
      <c r="F5485" t="s">
        <v>1930</v>
      </c>
      <c r="G5485" t="s">
        <v>31046</v>
      </c>
      <c r="I5485" t="s">
        <v>3355</v>
      </c>
      <c r="J5485" t="s">
        <v>31045</v>
      </c>
      <c r="K5485" t="s">
        <v>208</v>
      </c>
      <c r="L5485" t="s">
        <v>31044</v>
      </c>
      <c r="N5485" t="s">
        <v>208</v>
      </c>
      <c r="O5485" t="s">
        <v>476</v>
      </c>
      <c r="P5485" t="s">
        <v>476</v>
      </c>
    </row>
    <row r="5486" spans="1:16">
      <c r="A5486" s="484" t="s">
        <v>121324</v>
      </c>
      <c r="B5486" s="485" t="s">
        <v>121323</v>
      </c>
      <c r="C5486" t="s">
        <v>121322</v>
      </c>
      <c r="D5486" t="s">
        <v>121321</v>
      </c>
      <c r="E5486" t="str">
        <f t="shared" si="85"/>
        <v>486980 - AFFORTHECC</v>
      </c>
      <c r="F5486" t="s">
        <v>2524</v>
      </c>
      <c r="G5486" t="s">
        <v>121320</v>
      </c>
      <c r="I5486" t="s">
        <v>23717</v>
      </c>
      <c r="K5486" t="s">
        <v>208</v>
      </c>
      <c r="L5486" t="s">
        <v>121319</v>
      </c>
      <c r="N5486" t="s">
        <v>208</v>
      </c>
      <c r="O5486" t="s">
        <v>476</v>
      </c>
      <c r="P5486" t="s">
        <v>476</v>
      </c>
    </row>
    <row r="5487" spans="1:16">
      <c r="A5487" s="484" t="s">
        <v>98762</v>
      </c>
      <c r="B5487" s="485" t="s">
        <v>98761</v>
      </c>
      <c r="C5487" t="s">
        <v>98760</v>
      </c>
      <c r="D5487" t="s">
        <v>98760</v>
      </c>
      <c r="E5487" t="str">
        <f t="shared" si="85"/>
        <v>158355 - CESR BERNARD COUTURIER</v>
      </c>
      <c r="F5487" t="s">
        <v>1857</v>
      </c>
      <c r="G5487" t="s">
        <v>98759</v>
      </c>
      <c r="I5487" t="s">
        <v>98758</v>
      </c>
      <c r="J5487" t="s">
        <v>98757</v>
      </c>
      <c r="K5487" t="s">
        <v>208</v>
      </c>
      <c r="L5487" t="s">
        <v>98756</v>
      </c>
      <c r="N5487" t="s">
        <v>208</v>
      </c>
      <c r="O5487" t="s">
        <v>476</v>
      </c>
      <c r="P5487" t="s">
        <v>476</v>
      </c>
    </row>
    <row r="5488" spans="1:16">
      <c r="A5488" s="484" t="s">
        <v>27412</v>
      </c>
      <c r="B5488" s="485" t="s">
        <v>27411</v>
      </c>
      <c r="C5488" t="s">
        <v>27410</v>
      </c>
      <c r="D5488" t="s">
        <v>27409</v>
      </c>
      <c r="E5488" t="str">
        <f t="shared" si="85"/>
        <v>525297 - POINFOR LA CHAPELLE ST LUC</v>
      </c>
      <c r="F5488" t="s">
        <v>27408</v>
      </c>
      <c r="G5488" t="s">
        <v>27407</v>
      </c>
      <c r="I5488" t="s">
        <v>27406</v>
      </c>
      <c r="J5488" t="s">
        <v>27405</v>
      </c>
      <c r="K5488" t="s">
        <v>208</v>
      </c>
      <c r="L5488" t="s">
        <v>27404</v>
      </c>
      <c r="N5488" t="s">
        <v>208</v>
      </c>
      <c r="O5488" t="s">
        <v>476</v>
      </c>
      <c r="P5488" t="s">
        <v>476</v>
      </c>
    </row>
    <row r="5489" spans="1:16">
      <c r="A5489" s="484" t="s">
        <v>37424</v>
      </c>
      <c r="B5489" s="485" t="s">
        <v>37423</v>
      </c>
      <c r="C5489" t="s">
        <v>37416</v>
      </c>
      <c r="D5489" t="s">
        <v>37416</v>
      </c>
      <c r="E5489" t="str">
        <f t="shared" si="85"/>
        <v>483606 - MEDIA FORMATION</v>
      </c>
      <c r="F5489" t="s">
        <v>1528</v>
      </c>
      <c r="G5489" t="s">
        <v>37422</v>
      </c>
      <c r="H5489" t="s">
        <v>37421</v>
      </c>
      <c r="I5489" t="s">
        <v>4645</v>
      </c>
      <c r="J5489" t="s">
        <v>37420</v>
      </c>
      <c r="K5489" t="s">
        <v>208</v>
      </c>
      <c r="L5489" t="s">
        <v>37419</v>
      </c>
      <c r="N5489" t="s">
        <v>208</v>
      </c>
      <c r="O5489" t="s">
        <v>476</v>
      </c>
      <c r="P5489" t="s">
        <v>476</v>
      </c>
    </row>
    <row r="5490" spans="1:16">
      <c r="A5490" s="484" t="s">
        <v>18219</v>
      </c>
      <c r="B5490" s="485" t="s">
        <v>18218</v>
      </c>
      <c r="C5490" t="s">
        <v>18217</v>
      </c>
      <c r="D5490" t="s">
        <v>18217</v>
      </c>
      <c r="E5490" t="str">
        <f t="shared" si="85"/>
        <v>472906 - SEMAFOR CONSEIL EN RESSOURCES HUMAINES</v>
      </c>
      <c r="F5490" t="s">
        <v>17920</v>
      </c>
      <c r="G5490" t="s">
        <v>18216</v>
      </c>
      <c r="I5490" t="s">
        <v>4645</v>
      </c>
      <c r="J5490" t="s">
        <v>18215</v>
      </c>
      <c r="K5490" t="s">
        <v>208</v>
      </c>
      <c r="L5490" t="s">
        <v>18214</v>
      </c>
      <c r="N5490" t="s">
        <v>208</v>
      </c>
      <c r="O5490" t="s">
        <v>476</v>
      </c>
      <c r="P5490" t="s">
        <v>476</v>
      </c>
    </row>
    <row r="5491" spans="1:16">
      <c r="A5491" s="484" t="s">
        <v>127733</v>
      </c>
      <c r="B5491" s="485" t="s">
        <v>127732</v>
      </c>
      <c r="C5491" t="s">
        <v>127731</v>
      </c>
      <c r="D5491" t="s">
        <v>127730</v>
      </c>
      <c r="E5491" t="str">
        <f t="shared" si="85"/>
        <v>662136 - APOLLO CONDUITE LE HAVRE</v>
      </c>
      <c r="F5491" t="s">
        <v>21900</v>
      </c>
      <c r="G5491" t="s">
        <v>127729</v>
      </c>
      <c r="I5491" t="s">
        <v>3229</v>
      </c>
      <c r="J5491" t="s">
        <v>127728</v>
      </c>
      <c r="K5491" t="s">
        <v>208</v>
      </c>
      <c r="L5491" t="s">
        <v>127727</v>
      </c>
      <c r="N5491" t="s">
        <v>208</v>
      </c>
      <c r="O5491" t="s">
        <v>476</v>
      </c>
      <c r="P5491" t="s">
        <v>476</v>
      </c>
    </row>
    <row r="5492" spans="1:16">
      <c r="A5492" s="484" t="s">
        <v>26973</v>
      </c>
      <c r="B5492" s="485" t="s">
        <v>26972</v>
      </c>
      <c r="C5492" t="s">
        <v>26971</v>
      </c>
      <c r="D5492" t="s">
        <v>26971</v>
      </c>
      <c r="E5492" t="str">
        <f t="shared" si="85"/>
        <v>7948 - PONTS FORMATION CONSEIL</v>
      </c>
      <c r="F5492" t="s">
        <v>6232</v>
      </c>
      <c r="G5492" t="s">
        <v>26970</v>
      </c>
      <c r="I5492" t="s">
        <v>626</v>
      </c>
      <c r="J5492" t="s">
        <v>26969</v>
      </c>
      <c r="K5492" t="s">
        <v>208</v>
      </c>
      <c r="L5492" t="s">
        <v>26968</v>
      </c>
      <c r="N5492" t="s">
        <v>208</v>
      </c>
      <c r="O5492" t="s">
        <v>476</v>
      </c>
      <c r="P5492" t="s">
        <v>476</v>
      </c>
    </row>
    <row r="5493" spans="1:16">
      <c r="A5493" s="484" t="s">
        <v>127563</v>
      </c>
      <c r="B5493" s="485" t="s">
        <v>127562</v>
      </c>
      <c r="C5493" t="s">
        <v>127561</v>
      </c>
      <c r="D5493" t="s">
        <v>127561</v>
      </c>
      <c r="E5493" t="str">
        <f t="shared" si="85"/>
        <v>479688 - APSYNET</v>
      </c>
      <c r="F5493" t="s">
        <v>17920</v>
      </c>
      <c r="G5493" t="s">
        <v>127560</v>
      </c>
      <c r="I5493" t="s">
        <v>30442</v>
      </c>
      <c r="J5493" t="s">
        <v>127559</v>
      </c>
      <c r="K5493" t="s">
        <v>208</v>
      </c>
      <c r="L5493" t="s">
        <v>127558</v>
      </c>
      <c r="N5493" t="s">
        <v>208</v>
      </c>
      <c r="O5493" t="s">
        <v>476</v>
      </c>
      <c r="P5493" t="s">
        <v>476</v>
      </c>
    </row>
    <row r="5494" spans="1:16">
      <c r="A5494" s="484" t="s">
        <v>115129</v>
      </c>
      <c r="B5494" s="485" t="s">
        <v>115128</v>
      </c>
      <c r="C5494" t="s">
        <v>115127</v>
      </c>
      <c r="D5494" t="s">
        <v>115127</v>
      </c>
      <c r="E5494" t="str">
        <f t="shared" si="85"/>
        <v>285912 - BALAS JUDITH</v>
      </c>
      <c r="F5494" t="s">
        <v>22841</v>
      </c>
      <c r="G5494" t="s">
        <v>115126</v>
      </c>
      <c r="I5494" t="s">
        <v>603</v>
      </c>
      <c r="J5494" t="s">
        <v>115125</v>
      </c>
      <c r="K5494" t="s">
        <v>208</v>
      </c>
      <c r="L5494" t="s">
        <v>115124</v>
      </c>
      <c r="N5494" t="s">
        <v>208</v>
      </c>
      <c r="O5494" t="s">
        <v>476</v>
      </c>
      <c r="P5494" t="s">
        <v>476</v>
      </c>
    </row>
    <row r="5495" spans="1:16">
      <c r="A5495" s="484" t="s">
        <v>136925</v>
      </c>
      <c r="B5495" s="485" t="s">
        <v>136924</v>
      </c>
      <c r="C5495" t="s">
        <v>136923</v>
      </c>
      <c r="D5495" t="s">
        <v>136923</v>
      </c>
      <c r="E5495" t="str">
        <f t="shared" si="85"/>
        <v>239276 - ABAQ CONSEIL EN MANAGEMENT</v>
      </c>
      <c r="F5495" t="s">
        <v>12809</v>
      </c>
      <c r="G5495" t="s">
        <v>135371</v>
      </c>
      <c r="I5495" t="s">
        <v>3459</v>
      </c>
      <c r="J5495" t="s">
        <v>136922</v>
      </c>
      <c r="K5495" t="s">
        <v>208</v>
      </c>
      <c r="L5495" t="s">
        <v>136921</v>
      </c>
      <c r="N5495" t="s">
        <v>208</v>
      </c>
      <c r="O5495" t="s">
        <v>476</v>
      </c>
      <c r="P5495" t="s">
        <v>476</v>
      </c>
    </row>
    <row r="5496" spans="1:16">
      <c r="A5496" s="484" t="s">
        <v>112143</v>
      </c>
      <c r="B5496" s="485" t="s">
        <v>112142</v>
      </c>
      <c r="C5496" t="s">
        <v>112141</v>
      </c>
      <c r="D5496" t="s">
        <v>112141</v>
      </c>
      <c r="E5496" t="str">
        <f t="shared" si="85"/>
        <v>665137 - BRIGITTE DURR FORMATIONS</v>
      </c>
      <c r="F5496" t="s">
        <v>11988</v>
      </c>
      <c r="G5496" t="s">
        <v>112140</v>
      </c>
      <c r="I5496" t="s">
        <v>2531</v>
      </c>
      <c r="J5496" t="s">
        <v>112139</v>
      </c>
      <c r="K5496" t="s">
        <v>208</v>
      </c>
      <c r="L5496" t="s">
        <v>112138</v>
      </c>
      <c r="N5496" t="s">
        <v>208</v>
      </c>
      <c r="O5496" t="s">
        <v>476</v>
      </c>
      <c r="P5496" t="s">
        <v>476</v>
      </c>
    </row>
    <row r="5497" spans="1:16">
      <c r="A5497" s="484" t="s">
        <v>135307</v>
      </c>
      <c r="B5497" s="485" t="s">
        <v>135306</v>
      </c>
      <c r="C5497" t="s">
        <v>135305</v>
      </c>
      <c r="D5497" t="s">
        <v>135304</v>
      </c>
      <c r="E5497" t="str">
        <f t="shared" si="85"/>
        <v>169869 - ACFOS</v>
      </c>
      <c r="F5497" t="s">
        <v>4152</v>
      </c>
      <c r="G5497" t="s">
        <v>135303</v>
      </c>
      <c r="I5497" t="s">
        <v>626</v>
      </c>
      <c r="J5497" t="s">
        <v>135302</v>
      </c>
      <c r="K5497" t="s">
        <v>135301</v>
      </c>
      <c r="L5497" t="s">
        <v>135300</v>
      </c>
      <c r="N5497" t="s">
        <v>208</v>
      </c>
      <c r="O5497" t="s">
        <v>476</v>
      </c>
      <c r="P5497" t="s">
        <v>476</v>
      </c>
    </row>
    <row r="5498" spans="1:16">
      <c r="A5498" s="484" t="s">
        <v>61642</v>
      </c>
      <c r="B5498" s="485" t="s">
        <v>61641</v>
      </c>
      <c r="C5498" t="s">
        <v>61640</v>
      </c>
      <c r="D5498" t="s">
        <v>61640</v>
      </c>
      <c r="E5498" t="str">
        <f t="shared" si="85"/>
        <v>163600 - HESLON CHRISTIAN</v>
      </c>
      <c r="F5498" t="s">
        <v>7000</v>
      </c>
      <c r="G5498" t="s">
        <v>61639</v>
      </c>
      <c r="I5498" t="s">
        <v>61638</v>
      </c>
      <c r="J5498" t="s">
        <v>61637</v>
      </c>
      <c r="K5498" t="s">
        <v>208</v>
      </c>
      <c r="L5498" t="s">
        <v>61636</v>
      </c>
      <c r="N5498" t="s">
        <v>208</v>
      </c>
      <c r="O5498" t="s">
        <v>476</v>
      </c>
      <c r="P5498" t="s">
        <v>476</v>
      </c>
    </row>
    <row r="5499" spans="1:16">
      <c r="A5499" s="484" t="s">
        <v>7764</v>
      </c>
      <c r="B5499" s="485" t="s">
        <v>7763</v>
      </c>
      <c r="C5499" t="s">
        <v>7762</v>
      </c>
      <c r="D5499" t="s">
        <v>7761</v>
      </c>
      <c r="E5499" t="str">
        <f t="shared" si="85"/>
        <v>213482 - UDSPY</v>
      </c>
      <c r="F5499" t="s">
        <v>7254</v>
      </c>
      <c r="G5499" t="s">
        <v>7760</v>
      </c>
      <c r="I5499" t="s">
        <v>1743</v>
      </c>
      <c r="J5499" t="s">
        <v>7759</v>
      </c>
      <c r="K5499" t="s">
        <v>208</v>
      </c>
      <c r="L5499" t="s">
        <v>7758</v>
      </c>
      <c r="N5499" t="s">
        <v>208</v>
      </c>
      <c r="O5499" t="s">
        <v>476</v>
      </c>
      <c r="P5499" t="s">
        <v>476</v>
      </c>
    </row>
    <row r="5500" spans="1:16">
      <c r="A5500" s="484" t="s">
        <v>113021</v>
      </c>
      <c r="B5500" s="485" t="s">
        <v>113020</v>
      </c>
      <c r="C5500" t="s">
        <v>113019</v>
      </c>
      <c r="D5500" t="s">
        <v>113019</v>
      </c>
      <c r="E5500" t="str">
        <f t="shared" si="85"/>
        <v>324085 - BMV ASSOCIES</v>
      </c>
      <c r="F5500" t="s">
        <v>36622</v>
      </c>
      <c r="G5500" t="s">
        <v>113018</v>
      </c>
      <c r="I5500" t="s">
        <v>4451</v>
      </c>
      <c r="J5500" t="s">
        <v>113017</v>
      </c>
      <c r="K5500" t="s">
        <v>208</v>
      </c>
      <c r="L5500" t="s">
        <v>113016</v>
      </c>
      <c r="N5500" t="s">
        <v>208</v>
      </c>
      <c r="O5500" t="s">
        <v>476</v>
      </c>
      <c r="P5500" t="s">
        <v>476</v>
      </c>
    </row>
    <row r="5501" spans="1:16">
      <c r="A5501" s="484" t="s">
        <v>122628</v>
      </c>
      <c r="B5501" s="485" t="s">
        <v>122627</v>
      </c>
      <c r="C5501" t="s">
        <v>122626</v>
      </c>
      <c r="D5501" t="s">
        <v>122625</v>
      </c>
      <c r="E5501" t="str">
        <f t="shared" si="85"/>
        <v>113890 - AIBODEE</v>
      </c>
      <c r="F5501" t="s">
        <v>41461</v>
      </c>
      <c r="G5501" t="s">
        <v>122624</v>
      </c>
      <c r="I5501" t="s">
        <v>1501</v>
      </c>
      <c r="J5501" t="s">
        <v>122623</v>
      </c>
      <c r="K5501" t="s">
        <v>122622</v>
      </c>
      <c r="L5501" t="s">
        <v>122621</v>
      </c>
      <c r="N5501" t="s">
        <v>208</v>
      </c>
      <c r="O5501" t="s">
        <v>476</v>
      </c>
      <c r="P5501" t="s">
        <v>476</v>
      </c>
    </row>
    <row r="5502" spans="1:16">
      <c r="A5502" s="484" t="s">
        <v>127452</v>
      </c>
      <c r="B5502" s="485" t="s">
        <v>127451</v>
      </c>
      <c r="C5502" t="s">
        <v>127450</v>
      </c>
      <c r="D5502" t="s">
        <v>127449</v>
      </c>
      <c r="E5502" t="str">
        <f t="shared" si="85"/>
        <v>630380 - AQUALEHA</v>
      </c>
      <c r="F5502" t="s">
        <v>9781</v>
      </c>
      <c r="G5502" t="s">
        <v>127448</v>
      </c>
      <c r="I5502" t="s">
        <v>49309</v>
      </c>
      <c r="J5502" t="s">
        <v>127447</v>
      </c>
      <c r="K5502" t="s">
        <v>208</v>
      </c>
      <c r="L5502" t="s">
        <v>127446</v>
      </c>
      <c r="N5502" t="s">
        <v>208</v>
      </c>
      <c r="O5502" t="s">
        <v>476</v>
      </c>
      <c r="P5502" t="s">
        <v>476</v>
      </c>
    </row>
    <row r="5503" spans="1:16">
      <c r="A5503" s="484" t="s">
        <v>40017</v>
      </c>
      <c r="B5503" s="485" t="s">
        <v>40016</v>
      </c>
      <c r="C5503" t="s">
        <v>40015</v>
      </c>
      <c r="D5503" t="s">
        <v>40014</v>
      </c>
      <c r="E5503" t="str">
        <f t="shared" si="85"/>
        <v>650936 - MFR HORTICOLE ESSONNE VERTE ETAMPES</v>
      </c>
      <c r="F5503" t="s">
        <v>1917</v>
      </c>
      <c r="G5503" t="s">
        <v>40013</v>
      </c>
      <c r="H5503" t="s">
        <v>40012</v>
      </c>
      <c r="I5503" t="s">
        <v>40011</v>
      </c>
      <c r="J5503" t="s">
        <v>40010</v>
      </c>
      <c r="K5503" t="s">
        <v>208</v>
      </c>
      <c r="L5503" t="s">
        <v>40009</v>
      </c>
      <c r="N5503" t="s">
        <v>207</v>
      </c>
      <c r="O5503" t="s">
        <v>476</v>
      </c>
      <c r="P5503" t="s">
        <v>476</v>
      </c>
    </row>
    <row r="5504" spans="1:16">
      <c r="A5504" s="484" t="s">
        <v>10604</v>
      </c>
      <c r="B5504" s="485" t="s">
        <v>10603</v>
      </c>
      <c r="C5504" t="s">
        <v>10602</v>
      </c>
      <c r="D5504" t="s">
        <v>10602</v>
      </c>
      <c r="E5504" t="str">
        <f t="shared" si="85"/>
        <v>434711 - TERRES NEUVES</v>
      </c>
      <c r="F5504" t="s">
        <v>10601</v>
      </c>
      <c r="G5504" t="s">
        <v>10600</v>
      </c>
      <c r="H5504" t="s">
        <v>10599</v>
      </c>
      <c r="I5504" t="s">
        <v>1042</v>
      </c>
      <c r="J5504" t="s">
        <v>10598</v>
      </c>
      <c r="K5504" t="s">
        <v>208</v>
      </c>
      <c r="L5504" t="s">
        <v>10597</v>
      </c>
      <c r="N5504" t="s">
        <v>208</v>
      </c>
      <c r="O5504" t="s">
        <v>476</v>
      </c>
      <c r="P5504" t="s">
        <v>476</v>
      </c>
    </row>
    <row r="5505" spans="1:16">
      <c r="A5505" s="484" t="s">
        <v>99227</v>
      </c>
      <c r="B5505" s="485" t="s">
        <v>10603</v>
      </c>
      <c r="C5505" t="s">
        <v>99226</v>
      </c>
      <c r="D5505" t="s">
        <v>99226</v>
      </c>
      <c r="E5505" t="str">
        <f t="shared" si="85"/>
        <v>504993 - CERAN FRANCE</v>
      </c>
      <c r="F5505" t="s">
        <v>99225</v>
      </c>
      <c r="G5505" t="s">
        <v>99224</v>
      </c>
      <c r="H5505" t="s">
        <v>99223</v>
      </c>
      <c r="I5505" t="s">
        <v>1042</v>
      </c>
      <c r="J5505" t="s">
        <v>10598</v>
      </c>
      <c r="K5505" t="s">
        <v>208</v>
      </c>
      <c r="L5505" t="s">
        <v>99222</v>
      </c>
      <c r="N5505" t="s">
        <v>208</v>
      </c>
      <c r="O5505" t="s">
        <v>476</v>
      </c>
      <c r="P5505" t="s">
        <v>476</v>
      </c>
    </row>
    <row r="5506" spans="1:16">
      <c r="A5506" s="484" t="s">
        <v>54780</v>
      </c>
      <c r="B5506" s="485" t="s">
        <v>54779</v>
      </c>
      <c r="C5506" t="s">
        <v>54778</v>
      </c>
      <c r="D5506" t="s">
        <v>54777</v>
      </c>
      <c r="E5506" t="str">
        <f t="shared" ref="E5506:E5569" si="86">_xlfn.CONCAT(L5506," - ",D5506)</f>
        <v>479627 - IEF CTF</v>
      </c>
      <c r="F5506" t="s">
        <v>1528</v>
      </c>
      <c r="G5506" t="s">
        <v>54776</v>
      </c>
      <c r="I5506" t="s">
        <v>35072</v>
      </c>
      <c r="J5506" t="s">
        <v>54775</v>
      </c>
      <c r="K5506" t="s">
        <v>208</v>
      </c>
      <c r="L5506" t="s">
        <v>54774</v>
      </c>
      <c r="N5506" t="s">
        <v>208</v>
      </c>
      <c r="O5506" t="s">
        <v>476</v>
      </c>
      <c r="P5506" t="s">
        <v>476</v>
      </c>
    </row>
    <row r="5507" spans="1:16">
      <c r="A5507" s="484" t="s">
        <v>130536</v>
      </c>
      <c r="B5507" s="485" t="s">
        <v>130535</v>
      </c>
      <c r="C5507" t="s">
        <v>130534</v>
      </c>
      <c r="D5507" t="s">
        <v>130533</v>
      </c>
      <c r="E5507" t="str">
        <f t="shared" si="86"/>
        <v>546008 - ALIAGA FLORENCE</v>
      </c>
      <c r="F5507" t="s">
        <v>6431</v>
      </c>
      <c r="G5507" t="s">
        <v>130532</v>
      </c>
      <c r="I5507" t="s">
        <v>1781</v>
      </c>
      <c r="J5507" t="s">
        <v>130531</v>
      </c>
      <c r="K5507" t="s">
        <v>208</v>
      </c>
      <c r="L5507" t="s">
        <v>130530</v>
      </c>
      <c r="N5507" t="s">
        <v>208</v>
      </c>
      <c r="O5507" t="s">
        <v>476</v>
      </c>
      <c r="P5507" t="s">
        <v>476</v>
      </c>
    </row>
    <row r="5508" spans="1:16">
      <c r="A5508" s="484" t="s">
        <v>109779</v>
      </c>
      <c r="B5508" s="485" t="s">
        <v>109778</v>
      </c>
      <c r="C5508" t="s">
        <v>109777</v>
      </c>
      <c r="D5508" t="s">
        <v>109776</v>
      </c>
      <c r="E5508" t="str">
        <f t="shared" si="86"/>
        <v>559167 - CARREL CELINE - COGI ACT</v>
      </c>
      <c r="F5508" t="s">
        <v>1554</v>
      </c>
      <c r="G5508" t="s">
        <v>109775</v>
      </c>
      <c r="H5508" t="s">
        <v>109774</v>
      </c>
      <c r="I5508" t="s">
        <v>603</v>
      </c>
      <c r="J5508" t="s">
        <v>109773</v>
      </c>
      <c r="K5508" t="s">
        <v>208</v>
      </c>
      <c r="L5508" t="s">
        <v>109772</v>
      </c>
      <c r="N5508" t="s">
        <v>208</v>
      </c>
      <c r="O5508" t="s">
        <v>476</v>
      </c>
      <c r="P5508" t="s">
        <v>476</v>
      </c>
    </row>
    <row r="5509" spans="1:16">
      <c r="A5509" s="484" t="s">
        <v>117757</v>
      </c>
      <c r="B5509" s="485" t="s">
        <v>117756</v>
      </c>
      <c r="C5509" t="s">
        <v>117755</v>
      </c>
      <c r="D5509" t="s">
        <v>117755</v>
      </c>
      <c r="E5509" t="str">
        <f t="shared" si="86"/>
        <v>611098 - ATELIER GOUACHE</v>
      </c>
      <c r="F5509" t="s">
        <v>2651</v>
      </c>
      <c r="G5509" t="s">
        <v>117754</v>
      </c>
      <c r="I5509" t="s">
        <v>1035</v>
      </c>
      <c r="J5509" t="s">
        <v>117753</v>
      </c>
      <c r="K5509" t="s">
        <v>208</v>
      </c>
      <c r="L5509" t="s">
        <v>117752</v>
      </c>
      <c r="N5509" t="s">
        <v>208</v>
      </c>
      <c r="O5509" t="s">
        <v>476</v>
      </c>
      <c r="P5509" t="s">
        <v>476</v>
      </c>
    </row>
    <row r="5510" spans="1:16">
      <c r="A5510" s="484" t="s">
        <v>22316</v>
      </c>
      <c r="B5510" s="485" t="s">
        <v>22315</v>
      </c>
      <c r="C5510" t="s">
        <v>22314</v>
      </c>
      <c r="D5510" t="s">
        <v>22314</v>
      </c>
      <c r="E5510" t="str">
        <f t="shared" si="86"/>
        <v>470685 - RESSOURCES ET PEDAGOGIE</v>
      </c>
      <c r="F5510" t="s">
        <v>11267</v>
      </c>
      <c r="G5510" t="s">
        <v>17697</v>
      </c>
      <c r="I5510" t="s">
        <v>626</v>
      </c>
      <c r="J5510" t="s">
        <v>22313</v>
      </c>
      <c r="K5510" t="s">
        <v>208</v>
      </c>
      <c r="L5510" t="s">
        <v>22312</v>
      </c>
      <c r="N5510" t="s">
        <v>208</v>
      </c>
      <c r="O5510" t="s">
        <v>476</v>
      </c>
      <c r="P5510" t="s">
        <v>476</v>
      </c>
    </row>
    <row r="5511" spans="1:16">
      <c r="A5511" s="484" t="s">
        <v>14422</v>
      </c>
      <c r="B5511" s="485" t="s">
        <v>14421</v>
      </c>
      <c r="C5511" t="s">
        <v>14420</v>
      </c>
      <c r="D5511" t="s">
        <v>14419</v>
      </c>
      <c r="E5511" t="str">
        <f t="shared" si="86"/>
        <v>496807 - SOCOTEC FORMATION NUCLEAIRE DUNKERQUE</v>
      </c>
      <c r="F5511" t="s">
        <v>2861</v>
      </c>
      <c r="G5511" t="s">
        <v>14418</v>
      </c>
      <c r="I5511" t="s">
        <v>4228</v>
      </c>
      <c r="J5511" t="s">
        <v>14417</v>
      </c>
      <c r="K5511" t="s">
        <v>208</v>
      </c>
      <c r="L5511" t="s">
        <v>14416</v>
      </c>
      <c r="N5511" t="s">
        <v>208</v>
      </c>
      <c r="O5511" t="s">
        <v>476</v>
      </c>
      <c r="P5511" t="s">
        <v>476</v>
      </c>
    </row>
    <row r="5512" spans="1:16">
      <c r="A5512" s="484" t="s">
        <v>125896</v>
      </c>
      <c r="B5512" s="485" t="s">
        <v>125895</v>
      </c>
      <c r="C5512" t="s">
        <v>125894</v>
      </c>
      <c r="D5512" t="s">
        <v>125893</v>
      </c>
      <c r="E5512" t="str">
        <f t="shared" si="86"/>
        <v>220449 - ADFA SYNERGIES</v>
      </c>
      <c r="F5512" t="s">
        <v>2961</v>
      </c>
      <c r="G5512" t="s">
        <v>125892</v>
      </c>
      <c r="H5512" t="s">
        <v>125891</v>
      </c>
      <c r="I5512" t="s">
        <v>1279</v>
      </c>
      <c r="J5512" t="s">
        <v>125890</v>
      </c>
      <c r="K5512" t="s">
        <v>208</v>
      </c>
      <c r="L5512" t="s">
        <v>125889</v>
      </c>
      <c r="N5512" t="s">
        <v>208</v>
      </c>
      <c r="O5512" t="s">
        <v>476</v>
      </c>
      <c r="P5512" t="s">
        <v>476</v>
      </c>
    </row>
    <row r="5513" spans="1:16">
      <c r="A5513" s="484" t="s">
        <v>18669</v>
      </c>
      <c r="B5513" s="485" t="s">
        <v>18668</v>
      </c>
      <c r="C5513" t="s">
        <v>18667</v>
      </c>
      <c r="D5513" t="s">
        <v>18667</v>
      </c>
      <c r="E5513" t="str">
        <f t="shared" si="86"/>
        <v>459770 - SECCIA BOULANGER ARIANE</v>
      </c>
      <c r="F5513" t="s">
        <v>18666</v>
      </c>
      <c r="G5513" t="s">
        <v>18665</v>
      </c>
      <c r="I5513" t="s">
        <v>4056</v>
      </c>
      <c r="J5513" t="s">
        <v>18664</v>
      </c>
      <c r="K5513" t="s">
        <v>18663</v>
      </c>
      <c r="L5513" t="s">
        <v>18662</v>
      </c>
      <c r="N5513" t="s">
        <v>208</v>
      </c>
      <c r="O5513" t="s">
        <v>476</v>
      </c>
      <c r="P5513" t="s">
        <v>476</v>
      </c>
    </row>
    <row r="5514" spans="1:16">
      <c r="A5514" s="484" t="s">
        <v>21516</v>
      </c>
      <c r="B5514" s="485" t="s">
        <v>21515</v>
      </c>
      <c r="C5514" t="s">
        <v>21514</v>
      </c>
      <c r="D5514" t="s">
        <v>21514</v>
      </c>
      <c r="E5514" t="str">
        <f t="shared" si="86"/>
        <v>597806 - ROBERTSON ARCHIE</v>
      </c>
      <c r="F5514" t="s">
        <v>2408</v>
      </c>
      <c r="G5514" t="s">
        <v>21513</v>
      </c>
      <c r="I5514" t="s">
        <v>21512</v>
      </c>
      <c r="J5514" t="s">
        <v>21511</v>
      </c>
      <c r="K5514" t="s">
        <v>208</v>
      </c>
      <c r="L5514" t="s">
        <v>21510</v>
      </c>
      <c r="N5514" t="s">
        <v>208</v>
      </c>
      <c r="O5514" t="s">
        <v>476</v>
      </c>
      <c r="P5514" t="s">
        <v>476</v>
      </c>
    </row>
    <row r="5515" spans="1:16">
      <c r="A5515" s="484" t="s">
        <v>96483</v>
      </c>
      <c r="B5515" s="485" t="s">
        <v>96482</v>
      </c>
      <c r="C5515" t="s">
        <v>96481</v>
      </c>
      <c r="D5515" t="s">
        <v>96481</v>
      </c>
      <c r="E5515" t="str">
        <f t="shared" si="86"/>
        <v>165530 - CHAZOT MICHELE</v>
      </c>
      <c r="F5515" t="s">
        <v>6072</v>
      </c>
      <c r="G5515" t="s">
        <v>96480</v>
      </c>
      <c r="I5515" t="s">
        <v>33742</v>
      </c>
      <c r="J5515" t="s">
        <v>96479</v>
      </c>
      <c r="K5515" t="s">
        <v>96478</v>
      </c>
      <c r="L5515" t="s">
        <v>96477</v>
      </c>
      <c r="N5515" t="s">
        <v>208</v>
      </c>
      <c r="O5515" t="s">
        <v>476</v>
      </c>
      <c r="P5515" t="s">
        <v>476</v>
      </c>
    </row>
    <row r="5516" spans="1:16">
      <c r="A5516" s="484" t="s">
        <v>120148</v>
      </c>
      <c r="B5516" s="485" t="s">
        <v>120147</v>
      </c>
      <c r="C5516" t="s">
        <v>120146</v>
      </c>
      <c r="D5516" t="s">
        <v>120145</v>
      </c>
      <c r="E5516" t="str">
        <f t="shared" si="86"/>
        <v>400415 - ANSFC</v>
      </c>
      <c r="F5516" t="s">
        <v>12625</v>
      </c>
      <c r="G5516" t="s">
        <v>120144</v>
      </c>
      <c r="I5516" t="s">
        <v>4645</v>
      </c>
      <c r="K5516" t="s">
        <v>120143</v>
      </c>
      <c r="L5516" t="s">
        <v>120142</v>
      </c>
      <c r="N5516" t="s">
        <v>208</v>
      </c>
      <c r="O5516" t="s">
        <v>476</v>
      </c>
      <c r="P5516" t="s">
        <v>476</v>
      </c>
    </row>
    <row r="5517" spans="1:16">
      <c r="A5517" s="484" t="s">
        <v>79282</v>
      </c>
      <c r="B5517" s="485" t="s">
        <v>79281</v>
      </c>
      <c r="C5517" t="s">
        <v>79280</v>
      </c>
      <c r="D5517" t="s">
        <v>79280</v>
      </c>
      <c r="E5517" t="str">
        <f t="shared" si="86"/>
        <v>457115 - EPDM FRANCE</v>
      </c>
      <c r="F5517" t="s">
        <v>79279</v>
      </c>
      <c r="G5517" t="s">
        <v>79278</v>
      </c>
      <c r="H5517" t="s">
        <v>79277</v>
      </c>
      <c r="I5517" t="s">
        <v>79276</v>
      </c>
      <c r="J5517" t="s">
        <v>79275</v>
      </c>
      <c r="K5517" t="s">
        <v>208</v>
      </c>
      <c r="L5517" t="s">
        <v>79274</v>
      </c>
      <c r="N5517" t="s">
        <v>208</v>
      </c>
      <c r="O5517" t="s">
        <v>476</v>
      </c>
      <c r="P5517" t="s">
        <v>476</v>
      </c>
    </row>
    <row r="5518" spans="1:16">
      <c r="A5518" s="484" t="s">
        <v>59486</v>
      </c>
      <c r="B5518" s="485" t="s">
        <v>59485</v>
      </c>
      <c r="C5518" t="s">
        <v>59484</v>
      </c>
      <c r="D5518" t="s">
        <v>59484</v>
      </c>
      <c r="E5518" t="str">
        <f t="shared" si="86"/>
        <v>492346 - IDFP CULTURE ET DIALOGUE</v>
      </c>
      <c r="F5518" t="s">
        <v>1077</v>
      </c>
      <c r="G5518" t="s">
        <v>59483</v>
      </c>
      <c r="I5518" t="s">
        <v>1122</v>
      </c>
      <c r="J5518" t="s">
        <v>59482</v>
      </c>
      <c r="K5518" t="s">
        <v>208</v>
      </c>
      <c r="L5518" t="s">
        <v>59481</v>
      </c>
      <c r="N5518" t="s">
        <v>208</v>
      </c>
      <c r="O5518" t="s">
        <v>476</v>
      </c>
      <c r="P5518" t="s">
        <v>476</v>
      </c>
    </row>
    <row r="5519" spans="1:16">
      <c r="A5519" s="484" t="s">
        <v>123963</v>
      </c>
      <c r="B5519" s="485" t="s">
        <v>123962</v>
      </c>
      <c r="C5519" t="s">
        <v>123961</v>
      </c>
      <c r="D5519" t="s">
        <v>123960</v>
      </c>
      <c r="E5519" t="str">
        <f t="shared" si="86"/>
        <v>532927 - BMF</v>
      </c>
      <c r="F5519" t="s">
        <v>41461</v>
      </c>
      <c r="G5519" t="s">
        <v>123959</v>
      </c>
      <c r="I5519" t="s">
        <v>7016</v>
      </c>
      <c r="J5519" t="s">
        <v>123958</v>
      </c>
      <c r="K5519" t="s">
        <v>123957</v>
      </c>
      <c r="L5519" t="s">
        <v>123956</v>
      </c>
      <c r="N5519" t="s">
        <v>208</v>
      </c>
      <c r="O5519" t="s">
        <v>476</v>
      </c>
      <c r="P5519" t="s">
        <v>476</v>
      </c>
    </row>
    <row r="5520" spans="1:16">
      <c r="A5520" s="484" t="s">
        <v>118020</v>
      </c>
      <c r="B5520" s="485" t="s">
        <v>118019</v>
      </c>
      <c r="C5520" t="s">
        <v>118018</v>
      </c>
      <c r="D5520" t="s">
        <v>118017</v>
      </c>
      <c r="E5520" t="str">
        <f t="shared" si="86"/>
        <v>483874 - ASFCBV</v>
      </c>
      <c r="F5520" t="s">
        <v>540</v>
      </c>
      <c r="G5520" t="s">
        <v>118016</v>
      </c>
      <c r="I5520" t="s">
        <v>6676</v>
      </c>
      <c r="J5520" t="s">
        <v>118015</v>
      </c>
      <c r="K5520" t="s">
        <v>208</v>
      </c>
      <c r="L5520" t="s">
        <v>118014</v>
      </c>
      <c r="N5520" t="s">
        <v>208</v>
      </c>
      <c r="O5520" t="s">
        <v>476</v>
      </c>
      <c r="P5520" t="s">
        <v>476</v>
      </c>
    </row>
    <row r="5521" spans="1:16">
      <c r="A5521" s="484" t="s">
        <v>135717</v>
      </c>
      <c r="B5521" s="485" t="s">
        <v>135716</v>
      </c>
      <c r="C5521" t="s">
        <v>135715</v>
      </c>
      <c r="D5521" t="s">
        <v>135714</v>
      </c>
      <c r="E5521" t="str">
        <f t="shared" si="86"/>
        <v>485068 - ACOPROPHAR ST DENIS</v>
      </c>
      <c r="F5521" t="s">
        <v>613</v>
      </c>
      <c r="G5521" t="s">
        <v>135713</v>
      </c>
      <c r="I5521" t="s">
        <v>10525</v>
      </c>
      <c r="J5521" t="s">
        <v>135712</v>
      </c>
      <c r="K5521" t="s">
        <v>208</v>
      </c>
      <c r="L5521" t="s">
        <v>135711</v>
      </c>
      <c r="N5521" t="s">
        <v>207</v>
      </c>
      <c r="O5521" t="s">
        <v>476</v>
      </c>
      <c r="P5521" t="s">
        <v>476</v>
      </c>
    </row>
    <row r="5522" spans="1:16">
      <c r="A5522" s="484" t="s">
        <v>43534</v>
      </c>
      <c r="B5522" s="485" t="s">
        <v>43533</v>
      </c>
      <c r="C5522" t="s">
        <v>43532</v>
      </c>
      <c r="D5522" t="s">
        <v>43531</v>
      </c>
      <c r="E5522" t="str">
        <f t="shared" si="86"/>
        <v>346871 - FRANCAS PACA</v>
      </c>
      <c r="F5522" t="s">
        <v>1710</v>
      </c>
      <c r="G5522" t="s">
        <v>43530</v>
      </c>
      <c r="I5522" t="s">
        <v>43529</v>
      </c>
      <c r="J5522" t="s">
        <v>43528</v>
      </c>
      <c r="K5522" t="s">
        <v>208</v>
      </c>
      <c r="L5522" t="s">
        <v>43527</v>
      </c>
      <c r="N5522" t="s">
        <v>208</v>
      </c>
      <c r="O5522" t="s">
        <v>476</v>
      </c>
      <c r="P5522" t="s">
        <v>476</v>
      </c>
    </row>
    <row r="5523" spans="1:16">
      <c r="A5523" s="484" t="s">
        <v>62429</v>
      </c>
      <c r="B5523" s="485" t="s">
        <v>62428</v>
      </c>
      <c r="C5523" t="s">
        <v>62427</v>
      </c>
      <c r="D5523" t="s">
        <v>62427</v>
      </c>
      <c r="E5523" t="str">
        <f t="shared" si="86"/>
        <v>507027 - HANDI 54</v>
      </c>
      <c r="F5523" t="s">
        <v>7254</v>
      </c>
      <c r="G5523" t="s">
        <v>62426</v>
      </c>
      <c r="I5523" t="s">
        <v>62425</v>
      </c>
      <c r="J5523" t="s">
        <v>62424</v>
      </c>
      <c r="K5523" t="s">
        <v>208</v>
      </c>
      <c r="L5523" t="s">
        <v>62423</v>
      </c>
      <c r="N5523" t="s">
        <v>208</v>
      </c>
      <c r="O5523" t="s">
        <v>476</v>
      </c>
      <c r="P5523" t="s">
        <v>476</v>
      </c>
    </row>
    <row r="5524" spans="1:16">
      <c r="A5524" s="484" t="s">
        <v>53090</v>
      </c>
      <c r="B5524" s="485" t="s">
        <v>53089</v>
      </c>
      <c r="C5524" t="s">
        <v>53088</v>
      </c>
      <c r="D5524" t="s">
        <v>53087</v>
      </c>
      <c r="E5524" t="str">
        <f t="shared" si="86"/>
        <v>461477 - IFET</v>
      </c>
      <c r="F5524" t="s">
        <v>7254</v>
      </c>
      <c r="G5524" t="s">
        <v>53086</v>
      </c>
      <c r="I5524" t="s">
        <v>3120</v>
      </c>
      <c r="J5524" t="s">
        <v>53085</v>
      </c>
      <c r="K5524" t="s">
        <v>208</v>
      </c>
      <c r="L5524" t="s">
        <v>53084</v>
      </c>
      <c r="N5524" t="s">
        <v>208</v>
      </c>
      <c r="O5524" t="s">
        <v>476</v>
      </c>
      <c r="P5524" t="s">
        <v>476</v>
      </c>
    </row>
    <row r="5525" spans="1:16">
      <c r="A5525" s="484" t="s">
        <v>94506</v>
      </c>
      <c r="B5525" s="485" t="s">
        <v>94505</v>
      </c>
      <c r="C5525" t="s">
        <v>94504</v>
      </c>
      <c r="D5525" t="s">
        <v>94503</v>
      </c>
      <c r="E5525" t="str">
        <f t="shared" si="86"/>
        <v>486413 - CSOI</v>
      </c>
      <c r="F5525" t="s">
        <v>2524</v>
      </c>
      <c r="G5525" t="s">
        <v>94502</v>
      </c>
      <c r="I5525" t="s">
        <v>11675</v>
      </c>
      <c r="J5525" t="s">
        <v>94501</v>
      </c>
      <c r="K5525" t="s">
        <v>208</v>
      </c>
      <c r="L5525" t="s">
        <v>94500</v>
      </c>
      <c r="N5525" t="s">
        <v>208</v>
      </c>
      <c r="O5525" t="s">
        <v>476</v>
      </c>
      <c r="P5525" t="s">
        <v>476</v>
      </c>
    </row>
    <row r="5526" spans="1:16">
      <c r="A5526" s="484" t="s">
        <v>121504</v>
      </c>
      <c r="B5526" s="485" t="s">
        <v>121503</v>
      </c>
      <c r="C5526" t="s">
        <v>121502</v>
      </c>
      <c r="D5526" t="s">
        <v>121501</v>
      </c>
      <c r="E5526" t="str">
        <f t="shared" si="86"/>
        <v>463437 - AFDS</v>
      </c>
      <c r="F5526" t="s">
        <v>5473</v>
      </c>
      <c r="G5526" t="s">
        <v>121314</v>
      </c>
      <c r="I5526" t="s">
        <v>1647</v>
      </c>
      <c r="J5526" t="s">
        <v>121500</v>
      </c>
      <c r="K5526" t="s">
        <v>208</v>
      </c>
      <c r="L5526" t="s">
        <v>121499</v>
      </c>
      <c r="N5526" t="s">
        <v>208</v>
      </c>
      <c r="O5526" t="s">
        <v>476</v>
      </c>
      <c r="P5526" t="s">
        <v>121498</v>
      </c>
    </row>
    <row r="5527" spans="1:16">
      <c r="A5527" s="484" t="s">
        <v>85117</v>
      </c>
      <c r="B5527" s="485" t="s">
        <v>85116</v>
      </c>
      <c r="C5527" t="s">
        <v>85115</v>
      </c>
      <c r="D5527" t="s">
        <v>85115</v>
      </c>
      <c r="E5527" t="str">
        <f t="shared" si="86"/>
        <v>549253 - ECOLANGUES</v>
      </c>
      <c r="F5527" t="s">
        <v>6041</v>
      </c>
      <c r="G5527" t="s">
        <v>85114</v>
      </c>
      <c r="H5527" t="s">
        <v>85113</v>
      </c>
      <c r="I5527" t="s">
        <v>1647</v>
      </c>
      <c r="J5527" t="s">
        <v>35446</v>
      </c>
      <c r="K5527" t="s">
        <v>208</v>
      </c>
      <c r="L5527" t="s">
        <v>85112</v>
      </c>
      <c r="N5527" t="s">
        <v>208</v>
      </c>
      <c r="O5527" t="s">
        <v>476</v>
      </c>
      <c r="P5527" t="s">
        <v>476</v>
      </c>
    </row>
    <row r="5528" spans="1:16">
      <c r="A5528" s="484" t="s">
        <v>136742</v>
      </c>
      <c r="B5528" s="485" t="s">
        <v>136741</v>
      </c>
      <c r="C5528" t="s">
        <v>136740</v>
      </c>
      <c r="D5528" t="s">
        <v>136740</v>
      </c>
      <c r="E5528" t="str">
        <f t="shared" si="86"/>
        <v>595913 - ABGRALL PHILIPPE - SJ CONSEIL</v>
      </c>
      <c r="F5528" t="s">
        <v>1459</v>
      </c>
      <c r="G5528" t="s">
        <v>136739</v>
      </c>
      <c r="I5528" t="s">
        <v>8209</v>
      </c>
      <c r="J5528" t="s">
        <v>136738</v>
      </c>
      <c r="K5528" t="s">
        <v>208</v>
      </c>
      <c r="L5528" t="s">
        <v>136737</v>
      </c>
      <c r="N5528" t="s">
        <v>208</v>
      </c>
      <c r="O5528" t="s">
        <v>476</v>
      </c>
      <c r="P5528" t="s">
        <v>476</v>
      </c>
    </row>
    <row r="5529" spans="1:16">
      <c r="A5529" s="484" t="s">
        <v>125159</v>
      </c>
      <c r="B5529" s="485" t="s">
        <v>125153</v>
      </c>
      <c r="C5529" t="s">
        <v>125152</v>
      </c>
      <c r="D5529" t="s">
        <v>125158</v>
      </c>
      <c r="E5529" t="str">
        <f t="shared" si="86"/>
        <v>426908 - ACPF MONTGERON</v>
      </c>
      <c r="F5529" t="s">
        <v>29520</v>
      </c>
      <c r="G5529" t="s">
        <v>125157</v>
      </c>
      <c r="I5529" t="s">
        <v>74514</v>
      </c>
      <c r="J5529" t="s">
        <v>125156</v>
      </c>
      <c r="K5529" t="s">
        <v>208</v>
      </c>
      <c r="L5529" t="s">
        <v>125155</v>
      </c>
      <c r="N5529" t="s">
        <v>208</v>
      </c>
      <c r="O5529" t="s">
        <v>476</v>
      </c>
      <c r="P5529" t="s">
        <v>476</v>
      </c>
    </row>
    <row r="5530" spans="1:16">
      <c r="A5530" s="484" t="s">
        <v>125154</v>
      </c>
      <c r="B5530" s="485" t="s">
        <v>125153</v>
      </c>
      <c r="C5530" t="s">
        <v>125152</v>
      </c>
      <c r="D5530" t="s">
        <v>125151</v>
      </c>
      <c r="E5530" t="str">
        <f t="shared" si="86"/>
        <v>671125 - ACPF SOGNOLLES EN MONTOIS</v>
      </c>
      <c r="F5530" t="s">
        <v>13486</v>
      </c>
      <c r="G5530" t="s">
        <v>125150</v>
      </c>
      <c r="I5530" t="s">
        <v>125149</v>
      </c>
      <c r="K5530" t="s">
        <v>208</v>
      </c>
      <c r="L5530" t="s">
        <v>125148</v>
      </c>
      <c r="N5530" t="s">
        <v>208</v>
      </c>
      <c r="O5530" t="s">
        <v>476</v>
      </c>
      <c r="P5530" t="s">
        <v>476</v>
      </c>
    </row>
    <row r="5531" spans="1:16">
      <c r="A5531" s="484" t="s">
        <v>21181</v>
      </c>
      <c r="B5531" s="485" t="s">
        <v>21180</v>
      </c>
      <c r="C5531" t="s">
        <v>21179</v>
      </c>
      <c r="D5531" t="s">
        <v>21179</v>
      </c>
      <c r="E5531" t="str">
        <f t="shared" si="86"/>
        <v>593850 - ROUSSEAU EICHENLAUB VALERIE - FORT INTERIEUR</v>
      </c>
      <c r="F5531" t="s">
        <v>4307</v>
      </c>
      <c r="G5531" t="s">
        <v>21178</v>
      </c>
      <c r="I5531" t="s">
        <v>658</v>
      </c>
      <c r="J5531" t="s">
        <v>21177</v>
      </c>
      <c r="K5531" t="s">
        <v>208</v>
      </c>
      <c r="L5531" t="s">
        <v>21176</v>
      </c>
      <c r="N5531" t="s">
        <v>208</v>
      </c>
      <c r="O5531" t="s">
        <v>476</v>
      </c>
      <c r="P5531" t="s">
        <v>476</v>
      </c>
    </row>
    <row r="5532" spans="1:16">
      <c r="A5532" s="484" t="s">
        <v>118306</v>
      </c>
      <c r="B5532" s="485" t="s">
        <v>118305</v>
      </c>
      <c r="C5532" t="s">
        <v>118304</v>
      </c>
      <c r="D5532" t="s">
        <v>118303</v>
      </c>
      <c r="E5532" t="str">
        <f t="shared" si="86"/>
        <v>650869 - CEMEA MAYOTTE</v>
      </c>
      <c r="F5532" t="s">
        <v>46682</v>
      </c>
      <c r="G5532" t="s">
        <v>118302</v>
      </c>
      <c r="I5532" t="s">
        <v>22722</v>
      </c>
      <c r="J5532" t="s">
        <v>118301</v>
      </c>
      <c r="K5532" t="s">
        <v>208</v>
      </c>
      <c r="L5532" t="s">
        <v>118300</v>
      </c>
      <c r="N5532" t="s">
        <v>208</v>
      </c>
      <c r="O5532" t="s">
        <v>476</v>
      </c>
      <c r="P5532" t="s">
        <v>476</v>
      </c>
    </row>
    <row r="5533" spans="1:16">
      <c r="A5533" s="484" t="s">
        <v>15327</v>
      </c>
      <c r="B5533" s="485" t="s">
        <v>15326</v>
      </c>
      <c r="C5533" t="s">
        <v>15325</v>
      </c>
      <c r="D5533" t="s">
        <v>15324</v>
      </c>
      <c r="E5533" t="str">
        <f t="shared" si="86"/>
        <v>385980 - SFPA</v>
      </c>
      <c r="F5533" t="s">
        <v>628</v>
      </c>
      <c r="G5533" t="s">
        <v>15323</v>
      </c>
      <c r="I5533" t="s">
        <v>7236</v>
      </c>
      <c r="J5533" t="s">
        <v>15322</v>
      </c>
      <c r="K5533" t="s">
        <v>208</v>
      </c>
      <c r="L5533" t="s">
        <v>15321</v>
      </c>
      <c r="N5533" t="s">
        <v>208</v>
      </c>
      <c r="O5533" t="s">
        <v>476</v>
      </c>
      <c r="P5533" t="s">
        <v>476</v>
      </c>
    </row>
    <row r="5534" spans="1:16">
      <c r="A5534" s="484" t="s">
        <v>83349</v>
      </c>
      <c r="B5534" s="485" t="s">
        <v>83348</v>
      </c>
      <c r="C5534" t="s">
        <v>83347</v>
      </c>
      <c r="D5534" t="s">
        <v>83347</v>
      </c>
      <c r="E5534" t="str">
        <f t="shared" si="86"/>
        <v>478714 - ECOLE PARISIENNE DE GESTALT</v>
      </c>
      <c r="F5534" t="s">
        <v>9476</v>
      </c>
      <c r="G5534" t="s">
        <v>83346</v>
      </c>
      <c r="I5534" t="s">
        <v>626</v>
      </c>
      <c r="J5534" t="s">
        <v>83345</v>
      </c>
      <c r="K5534" t="s">
        <v>208</v>
      </c>
      <c r="L5534" t="s">
        <v>83344</v>
      </c>
      <c r="N5534" t="s">
        <v>208</v>
      </c>
      <c r="O5534" t="s">
        <v>476</v>
      </c>
      <c r="P5534" t="s">
        <v>476</v>
      </c>
    </row>
    <row r="5535" spans="1:16">
      <c r="A5535" s="484" t="s">
        <v>65403</v>
      </c>
      <c r="B5535" s="485" t="s">
        <v>65402</v>
      </c>
      <c r="C5535" t="s">
        <v>65401</v>
      </c>
      <c r="D5535" t="s">
        <v>65400</v>
      </c>
      <c r="E5535" t="str">
        <f t="shared" si="86"/>
        <v>465483 - GUC</v>
      </c>
      <c r="F5535" t="s">
        <v>1352</v>
      </c>
      <c r="G5535" t="s">
        <v>65399</v>
      </c>
      <c r="H5535" t="s">
        <v>65398</v>
      </c>
      <c r="I5535" t="s">
        <v>5512</v>
      </c>
      <c r="J5535" t="s">
        <v>65397</v>
      </c>
      <c r="K5535" t="s">
        <v>208</v>
      </c>
      <c r="L5535" t="s">
        <v>65396</v>
      </c>
      <c r="N5535" t="s">
        <v>208</v>
      </c>
      <c r="O5535" t="s">
        <v>476</v>
      </c>
      <c r="P5535" t="s">
        <v>476</v>
      </c>
    </row>
    <row r="5536" spans="1:16">
      <c r="A5536" s="484" t="s">
        <v>66321</v>
      </c>
      <c r="B5536" s="485" t="s">
        <v>66320</v>
      </c>
      <c r="C5536" t="s">
        <v>66319</v>
      </c>
      <c r="D5536" t="s">
        <v>66319</v>
      </c>
      <c r="E5536" t="str">
        <f t="shared" si="86"/>
        <v>478829 - GLOBAL KNOWLEDGE NETWORK FRANCE</v>
      </c>
      <c r="F5536" t="s">
        <v>2147</v>
      </c>
      <c r="G5536" t="s">
        <v>66318</v>
      </c>
      <c r="I5536" t="s">
        <v>1271</v>
      </c>
      <c r="J5536" t="s">
        <v>66317</v>
      </c>
      <c r="K5536" t="s">
        <v>208</v>
      </c>
      <c r="L5536" t="s">
        <v>66316</v>
      </c>
      <c r="N5536" t="s">
        <v>208</v>
      </c>
      <c r="O5536" t="s">
        <v>476</v>
      </c>
      <c r="P5536" t="s">
        <v>476</v>
      </c>
    </row>
    <row r="5537" spans="1:16">
      <c r="A5537" s="484" t="s">
        <v>44613</v>
      </c>
      <c r="B5537" s="485" t="s">
        <v>44612</v>
      </c>
      <c r="C5537" t="s">
        <v>44611</v>
      </c>
      <c r="D5537" t="s">
        <v>44611</v>
      </c>
      <c r="E5537" t="str">
        <f t="shared" si="86"/>
        <v>504520 - LE VALDOCCO</v>
      </c>
      <c r="F5537" t="s">
        <v>2732</v>
      </c>
      <c r="G5537" t="s">
        <v>44610</v>
      </c>
      <c r="I5537" t="s">
        <v>4196</v>
      </c>
      <c r="J5537" t="s">
        <v>44609</v>
      </c>
      <c r="K5537" t="s">
        <v>208</v>
      </c>
      <c r="L5537" t="s">
        <v>44608</v>
      </c>
      <c r="N5537" t="s">
        <v>208</v>
      </c>
      <c r="O5537" t="s">
        <v>476</v>
      </c>
      <c r="P5537" t="s">
        <v>476</v>
      </c>
    </row>
    <row r="5538" spans="1:16">
      <c r="A5538" s="484" t="s">
        <v>120555</v>
      </c>
      <c r="B5538" s="485" t="s">
        <v>120554</v>
      </c>
      <c r="C5538" t="s">
        <v>120553</v>
      </c>
      <c r="D5538" t="s">
        <v>120552</v>
      </c>
      <c r="E5538" t="str">
        <f t="shared" si="86"/>
        <v>503484 - AMEIS</v>
      </c>
      <c r="F5538" t="s">
        <v>1710</v>
      </c>
      <c r="G5538" t="s">
        <v>120551</v>
      </c>
      <c r="H5538" t="s">
        <v>120550</v>
      </c>
      <c r="I5538" t="s">
        <v>6917</v>
      </c>
      <c r="J5538" t="s">
        <v>120549</v>
      </c>
      <c r="K5538" t="s">
        <v>208</v>
      </c>
      <c r="L5538" t="s">
        <v>120548</v>
      </c>
      <c r="N5538" t="s">
        <v>208</v>
      </c>
      <c r="O5538" t="s">
        <v>476</v>
      </c>
      <c r="P5538" t="s">
        <v>476</v>
      </c>
    </row>
    <row r="5539" spans="1:16">
      <c r="A5539" s="484" t="s">
        <v>1170</v>
      </c>
      <c r="B5539" s="485" t="s">
        <v>1169</v>
      </c>
      <c r="C5539" t="s">
        <v>1168</v>
      </c>
      <c r="D5539" t="s">
        <v>1168</v>
      </c>
      <c r="E5539" t="str">
        <f t="shared" si="86"/>
        <v>408025 - ZIMMER DENTAL SAS</v>
      </c>
      <c r="G5539" t="s">
        <v>1167</v>
      </c>
      <c r="I5539" t="s">
        <v>1166</v>
      </c>
      <c r="J5539" t="s">
        <v>1165</v>
      </c>
      <c r="K5539" t="s">
        <v>208</v>
      </c>
      <c r="L5539" t="s">
        <v>1164</v>
      </c>
      <c r="N5539" t="s">
        <v>208</v>
      </c>
      <c r="O5539" t="s">
        <v>476</v>
      </c>
      <c r="P5539" t="s">
        <v>476</v>
      </c>
    </row>
    <row r="5540" spans="1:16">
      <c r="A5540" s="484" t="s">
        <v>125797</v>
      </c>
      <c r="B5540" s="485" t="s">
        <v>125796</v>
      </c>
      <c r="C5540" t="s">
        <v>125795</v>
      </c>
      <c r="D5540" t="s">
        <v>125794</v>
      </c>
      <c r="E5540" t="str">
        <f t="shared" si="86"/>
        <v>111533 - AEDPEA</v>
      </c>
      <c r="F5540" t="s">
        <v>15920</v>
      </c>
      <c r="G5540" t="s">
        <v>125793</v>
      </c>
      <c r="H5540" t="s">
        <v>125792</v>
      </c>
      <c r="I5540" t="s">
        <v>47396</v>
      </c>
      <c r="J5540" t="s">
        <v>125791</v>
      </c>
      <c r="K5540" t="s">
        <v>208</v>
      </c>
      <c r="L5540" t="s">
        <v>125790</v>
      </c>
      <c r="N5540" t="s">
        <v>208</v>
      </c>
      <c r="O5540" t="s">
        <v>476</v>
      </c>
      <c r="P5540" t="s">
        <v>476</v>
      </c>
    </row>
    <row r="5541" spans="1:16">
      <c r="A5541" s="484" t="s">
        <v>117384</v>
      </c>
      <c r="B5541" s="485" t="s">
        <v>117383</v>
      </c>
      <c r="C5541" t="s">
        <v>117382</v>
      </c>
      <c r="D5541" t="s">
        <v>117382</v>
      </c>
      <c r="E5541" t="str">
        <f t="shared" si="86"/>
        <v>594921 - ATOUT AGE FORMATION</v>
      </c>
      <c r="F5541" t="s">
        <v>18880</v>
      </c>
      <c r="G5541" t="s">
        <v>117381</v>
      </c>
      <c r="I5541" t="s">
        <v>9402</v>
      </c>
      <c r="J5541" t="s">
        <v>117380</v>
      </c>
      <c r="K5541" t="s">
        <v>208</v>
      </c>
      <c r="L5541" t="s">
        <v>117379</v>
      </c>
      <c r="N5541" t="s">
        <v>208</v>
      </c>
      <c r="O5541" t="s">
        <v>476</v>
      </c>
      <c r="P5541" t="s">
        <v>476</v>
      </c>
    </row>
    <row r="5542" spans="1:16">
      <c r="A5542" s="484" t="s">
        <v>86976</v>
      </c>
      <c r="B5542" s="485" t="s">
        <v>86975</v>
      </c>
      <c r="C5542" t="s">
        <v>86974</v>
      </c>
      <c r="D5542" t="s">
        <v>86974</v>
      </c>
      <c r="E5542" t="str">
        <f t="shared" si="86"/>
        <v>472165 - DIGORA BORDEAUX</v>
      </c>
      <c r="F5542" t="s">
        <v>1857</v>
      </c>
      <c r="G5542" t="s">
        <v>86973</v>
      </c>
      <c r="I5542" t="s">
        <v>579</v>
      </c>
      <c r="J5542" t="s">
        <v>86972</v>
      </c>
      <c r="K5542" t="s">
        <v>208</v>
      </c>
      <c r="L5542" t="s">
        <v>86971</v>
      </c>
      <c r="N5542" t="s">
        <v>208</v>
      </c>
      <c r="O5542" t="s">
        <v>476</v>
      </c>
      <c r="P5542" t="s">
        <v>476</v>
      </c>
    </row>
    <row r="5543" spans="1:16">
      <c r="A5543" s="484" t="s">
        <v>23909</v>
      </c>
      <c r="B5543" s="485" t="s">
        <v>23908</v>
      </c>
      <c r="C5543" t="s">
        <v>23907</v>
      </c>
      <c r="D5543" t="s">
        <v>23906</v>
      </c>
      <c r="E5543" t="str">
        <f t="shared" si="86"/>
        <v>655820 - RAMAEN GAETAN</v>
      </c>
      <c r="F5543" t="s">
        <v>6367</v>
      </c>
      <c r="G5543" t="s">
        <v>23905</v>
      </c>
      <c r="I5543" t="s">
        <v>20187</v>
      </c>
      <c r="J5543" t="s">
        <v>23904</v>
      </c>
      <c r="K5543" t="s">
        <v>208</v>
      </c>
      <c r="L5543" t="s">
        <v>23903</v>
      </c>
      <c r="N5543" t="s">
        <v>208</v>
      </c>
      <c r="O5543" t="s">
        <v>476</v>
      </c>
      <c r="P5543" t="s">
        <v>476</v>
      </c>
    </row>
    <row r="5544" spans="1:16">
      <c r="A5544" s="484" t="s">
        <v>129521</v>
      </c>
      <c r="B5544" s="485" t="s">
        <v>129520</v>
      </c>
      <c r="C5544" t="s">
        <v>129519</v>
      </c>
      <c r="D5544" t="s">
        <v>129519</v>
      </c>
      <c r="E5544" t="str">
        <f t="shared" si="86"/>
        <v>220190 - ALTERNATIVE SOLUTIONS ET FORMATIONS</v>
      </c>
      <c r="F5544" t="s">
        <v>831</v>
      </c>
      <c r="G5544" t="s">
        <v>129518</v>
      </c>
      <c r="H5544" t="s">
        <v>129517</v>
      </c>
      <c r="I5544" t="s">
        <v>1148</v>
      </c>
      <c r="J5544" t="s">
        <v>129516</v>
      </c>
      <c r="K5544" t="s">
        <v>208</v>
      </c>
      <c r="L5544" t="s">
        <v>129515</v>
      </c>
      <c r="N5544" t="s">
        <v>208</v>
      </c>
      <c r="O5544" t="s">
        <v>476</v>
      </c>
      <c r="P5544" t="s">
        <v>476</v>
      </c>
    </row>
    <row r="5545" spans="1:16">
      <c r="A5545" s="484" t="s">
        <v>118127</v>
      </c>
      <c r="B5545" s="485" t="s">
        <v>118126</v>
      </c>
      <c r="C5545" t="s">
        <v>118125</v>
      </c>
      <c r="D5545" t="s">
        <v>118125</v>
      </c>
      <c r="E5545" t="str">
        <f t="shared" si="86"/>
        <v>528377 - ASSOCIATION 1901 FORMATION</v>
      </c>
      <c r="F5545" t="s">
        <v>2337</v>
      </c>
      <c r="G5545" t="s">
        <v>118124</v>
      </c>
      <c r="I5545" t="s">
        <v>1406</v>
      </c>
      <c r="J5545" t="s">
        <v>118123</v>
      </c>
      <c r="K5545" t="s">
        <v>208</v>
      </c>
      <c r="L5545" t="s">
        <v>118122</v>
      </c>
      <c r="N5545" t="s">
        <v>208</v>
      </c>
      <c r="O5545" t="s">
        <v>476</v>
      </c>
      <c r="P5545" t="s">
        <v>476</v>
      </c>
    </row>
    <row r="5546" spans="1:16">
      <c r="A5546" s="484" t="s">
        <v>2826</v>
      </c>
      <c r="B5546" s="485" t="s">
        <v>2825</v>
      </c>
      <c r="C5546" t="s">
        <v>2824</v>
      </c>
      <c r="D5546" t="s">
        <v>2823</v>
      </c>
      <c r="E5546" t="str">
        <f t="shared" si="86"/>
        <v>408050 - WALTERSPIELER LINE</v>
      </c>
      <c r="F5546" t="s">
        <v>1504</v>
      </c>
      <c r="G5546" t="s">
        <v>2822</v>
      </c>
      <c r="I5546" t="s">
        <v>1501</v>
      </c>
      <c r="J5546" t="s">
        <v>2821</v>
      </c>
      <c r="K5546" t="s">
        <v>208</v>
      </c>
      <c r="L5546" t="s">
        <v>2820</v>
      </c>
      <c r="N5546" t="s">
        <v>208</v>
      </c>
      <c r="O5546" t="s">
        <v>476</v>
      </c>
      <c r="P5546" t="s">
        <v>476</v>
      </c>
    </row>
    <row r="5547" spans="1:16">
      <c r="A5547" s="484" t="s">
        <v>31528</v>
      </c>
      <c r="B5547" s="485" t="s">
        <v>31527</v>
      </c>
      <c r="C5547" t="s">
        <v>31526</v>
      </c>
      <c r="D5547" t="s">
        <v>31525</v>
      </c>
      <c r="E5547" t="str">
        <f t="shared" si="86"/>
        <v>459045 - OLIVIER QUENTIN GERARD</v>
      </c>
      <c r="F5547" t="s">
        <v>831</v>
      </c>
      <c r="G5547" t="s">
        <v>31524</v>
      </c>
      <c r="I5547" t="s">
        <v>7704</v>
      </c>
      <c r="J5547" t="s">
        <v>31523</v>
      </c>
      <c r="K5547" t="s">
        <v>208</v>
      </c>
      <c r="L5547" t="s">
        <v>31522</v>
      </c>
      <c r="N5547" t="s">
        <v>208</v>
      </c>
      <c r="O5547" t="s">
        <v>476</v>
      </c>
      <c r="P5547" t="s">
        <v>476</v>
      </c>
    </row>
    <row r="5548" spans="1:16">
      <c r="A5548" s="484" t="s">
        <v>36803</v>
      </c>
      <c r="B5548" s="485" t="s">
        <v>36802</v>
      </c>
      <c r="C5548" t="s">
        <v>36801</v>
      </c>
      <c r="D5548" t="s">
        <v>36800</v>
      </c>
      <c r="E5548" t="str">
        <f t="shared" si="86"/>
        <v>297756 - MERCIER JEAN-LOUIS</v>
      </c>
      <c r="F5548" t="s">
        <v>25781</v>
      </c>
      <c r="G5548" t="s">
        <v>36799</v>
      </c>
      <c r="I5548" t="s">
        <v>36798</v>
      </c>
      <c r="J5548" t="s">
        <v>36797</v>
      </c>
      <c r="K5548" t="s">
        <v>208</v>
      </c>
      <c r="L5548" t="s">
        <v>36796</v>
      </c>
      <c r="N5548" t="s">
        <v>208</v>
      </c>
      <c r="O5548" t="s">
        <v>476</v>
      </c>
      <c r="P5548" t="s">
        <v>476</v>
      </c>
    </row>
    <row r="5549" spans="1:16">
      <c r="A5549" s="484" t="s">
        <v>40041</v>
      </c>
      <c r="B5549" s="485" t="s">
        <v>40040</v>
      </c>
      <c r="C5549" t="s">
        <v>40039</v>
      </c>
      <c r="D5549" t="s">
        <v>40038</v>
      </c>
      <c r="E5549" t="str">
        <f t="shared" si="86"/>
        <v>648668 - MAISON FAMILIALE ET RURALE OISEMONT</v>
      </c>
      <c r="F5549" t="s">
        <v>6063</v>
      </c>
      <c r="G5549" t="s">
        <v>40037</v>
      </c>
      <c r="I5549" t="s">
        <v>40036</v>
      </c>
      <c r="J5549" t="s">
        <v>40035</v>
      </c>
      <c r="K5549" t="s">
        <v>208</v>
      </c>
      <c r="L5549" t="s">
        <v>40034</v>
      </c>
      <c r="N5549" t="s">
        <v>207</v>
      </c>
      <c r="O5549" t="s">
        <v>476</v>
      </c>
      <c r="P5549" t="s">
        <v>476</v>
      </c>
    </row>
    <row r="5550" spans="1:16">
      <c r="A5550" s="484" t="s">
        <v>23382</v>
      </c>
      <c r="B5550" s="485" t="s">
        <v>23381</v>
      </c>
      <c r="C5550" t="s">
        <v>23380</v>
      </c>
      <c r="D5550" t="s">
        <v>23379</v>
      </c>
      <c r="E5550" t="str">
        <f t="shared" si="86"/>
        <v>433380 - REF</v>
      </c>
      <c r="F5550" t="s">
        <v>15965</v>
      </c>
      <c r="G5550" t="s">
        <v>23378</v>
      </c>
      <c r="H5550" t="s">
        <v>23377</v>
      </c>
      <c r="I5550" t="s">
        <v>23376</v>
      </c>
      <c r="J5550" t="s">
        <v>23375</v>
      </c>
      <c r="K5550" t="s">
        <v>208</v>
      </c>
      <c r="L5550" t="s">
        <v>23374</v>
      </c>
      <c r="N5550" t="s">
        <v>208</v>
      </c>
      <c r="O5550" t="s">
        <v>476</v>
      </c>
      <c r="P5550" t="s">
        <v>476</v>
      </c>
    </row>
    <row r="5551" spans="1:16">
      <c r="A5551" s="484" t="s">
        <v>7657</v>
      </c>
      <c r="B5551" s="485" t="s">
        <v>7656</v>
      </c>
      <c r="C5551" t="s">
        <v>7655</v>
      </c>
      <c r="D5551" t="s">
        <v>7654</v>
      </c>
      <c r="E5551" t="str">
        <f t="shared" si="86"/>
        <v>370782 - UDSP 53</v>
      </c>
      <c r="F5551" t="s">
        <v>5884</v>
      </c>
      <c r="G5551" t="s">
        <v>7653</v>
      </c>
      <c r="I5551" t="s">
        <v>7652</v>
      </c>
      <c r="J5551" t="s">
        <v>7651</v>
      </c>
      <c r="K5551" t="s">
        <v>208</v>
      </c>
      <c r="L5551" t="s">
        <v>7650</v>
      </c>
      <c r="N5551" t="s">
        <v>208</v>
      </c>
      <c r="O5551" t="s">
        <v>476</v>
      </c>
      <c r="P5551" t="s">
        <v>476</v>
      </c>
    </row>
    <row r="5552" spans="1:16">
      <c r="A5552" s="484" t="s">
        <v>106089</v>
      </c>
      <c r="B5552" s="485" t="s">
        <v>106088</v>
      </c>
      <c r="C5552" t="s">
        <v>106087</v>
      </c>
      <c r="D5552" t="s">
        <v>106086</v>
      </c>
      <c r="E5552" t="str">
        <f t="shared" si="86"/>
        <v>364939 - CEMEA RHONE ALPES LE PONT DE CLAIX</v>
      </c>
      <c r="F5552" t="s">
        <v>1983</v>
      </c>
      <c r="G5552" t="s">
        <v>106085</v>
      </c>
      <c r="I5552" t="s">
        <v>26711</v>
      </c>
      <c r="J5552" t="s">
        <v>106084</v>
      </c>
      <c r="K5552" t="s">
        <v>208</v>
      </c>
      <c r="L5552" t="s">
        <v>106083</v>
      </c>
      <c r="N5552" t="s">
        <v>208</v>
      </c>
      <c r="O5552" t="s">
        <v>476</v>
      </c>
      <c r="P5552" t="s">
        <v>476</v>
      </c>
    </row>
    <row r="5553" spans="1:16">
      <c r="A5553" s="484" t="s">
        <v>124444</v>
      </c>
      <c r="B5553" s="485" t="s">
        <v>124443</v>
      </c>
      <c r="C5553" t="s">
        <v>124442</v>
      </c>
      <c r="D5553" t="s">
        <v>124441</v>
      </c>
      <c r="E5553" t="str">
        <f t="shared" si="86"/>
        <v>388191 - AGISS</v>
      </c>
      <c r="F5553" t="s">
        <v>1568</v>
      </c>
      <c r="G5553" t="s">
        <v>95174</v>
      </c>
      <c r="I5553" t="s">
        <v>802</v>
      </c>
      <c r="J5553" t="s">
        <v>124440</v>
      </c>
      <c r="K5553" t="s">
        <v>208</v>
      </c>
      <c r="L5553" t="s">
        <v>124439</v>
      </c>
      <c r="N5553" t="s">
        <v>208</v>
      </c>
      <c r="O5553" t="s">
        <v>476</v>
      </c>
      <c r="P5553" t="s">
        <v>476</v>
      </c>
    </row>
    <row r="5554" spans="1:16">
      <c r="A5554" s="484" t="s">
        <v>61746</v>
      </c>
      <c r="B5554" s="485" t="s">
        <v>61745</v>
      </c>
      <c r="C5554" t="s">
        <v>61744</v>
      </c>
      <c r="D5554" t="s">
        <v>61744</v>
      </c>
      <c r="E5554" t="str">
        <f t="shared" si="86"/>
        <v>504221 - HENNEBERT FORMATION</v>
      </c>
      <c r="F5554" t="s">
        <v>831</v>
      </c>
      <c r="G5554" t="s">
        <v>61743</v>
      </c>
      <c r="I5554" t="s">
        <v>31921</v>
      </c>
      <c r="J5554" t="s">
        <v>61742</v>
      </c>
      <c r="K5554" t="s">
        <v>208</v>
      </c>
      <c r="L5554" t="s">
        <v>61741</v>
      </c>
      <c r="N5554" t="s">
        <v>208</v>
      </c>
      <c r="O5554" t="s">
        <v>476</v>
      </c>
      <c r="P5554" t="s">
        <v>476</v>
      </c>
    </row>
    <row r="5555" spans="1:16">
      <c r="A5555" s="484" t="s">
        <v>54140</v>
      </c>
      <c r="B5555" s="485" t="s">
        <v>54139</v>
      </c>
      <c r="C5555" t="s">
        <v>54138</v>
      </c>
      <c r="D5555" t="s">
        <v>54137</v>
      </c>
      <c r="E5555" t="str">
        <f t="shared" si="86"/>
        <v>423464 - IIFA</v>
      </c>
      <c r="F5555" t="s">
        <v>7292</v>
      </c>
      <c r="G5555" t="s">
        <v>54136</v>
      </c>
      <c r="H5555" t="s">
        <v>54135</v>
      </c>
      <c r="I5555" t="s">
        <v>1321</v>
      </c>
      <c r="J5555" t="s">
        <v>54134</v>
      </c>
      <c r="K5555" t="s">
        <v>54133</v>
      </c>
      <c r="L5555" t="s">
        <v>54132</v>
      </c>
      <c r="N5555" t="s">
        <v>208</v>
      </c>
      <c r="O5555" t="s">
        <v>476</v>
      </c>
      <c r="P5555" t="s">
        <v>476</v>
      </c>
    </row>
    <row r="5556" spans="1:16">
      <c r="A5556" s="484" t="s">
        <v>124035</v>
      </c>
      <c r="B5556" s="485" t="s">
        <v>124034</v>
      </c>
      <c r="C5556" t="s">
        <v>124033</v>
      </c>
      <c r="D5556" t="s">
        <v>124032</v>
      </c>
      <c r="E5556" t="str">
        <f t="shared" si="86"/>
        <v>158768 - ASPHODELE</v>
      </c>
      <c r="F5556" t="s">
        <v>571</v>
      </c>
      <c r="G5556" t="s">
        <v>124031</v>
      </c>
      <c r="H5556" t="s">
        <v>124030</v>
      </c>
      <c r="I5556" t="s">
        <v>626</v>
      </c>
      <c r="J5556" t="s">
        <v>124029</v>
      </c>
      <c r="K5556" t="s">
        <v>208</v>
      </c>
      <c r="L5556" t="s">
        <v>124028</v>
      </c>
      <c r="N5556" t="s">
        <v>208</v>
      </c>
      <c r="O5556" t="s">
        <v>476</v>
      </c>
      <c r="P5556" t="s">
        <v>476</v>
      </c>
    </row>
    <row r="5557" spans="1:16">
      <c r="A5557" s="484" t="s">
        <v>20184</v>
      </c>
      <c r="B5557" s="485" t="s">
        <v>20183</v>
      </c>
      <c r="C5557" t="s">
        <v>20182</v>
      </c>
      <c r="D5557" t="s">
        <v>20181</v>
      </c>
      <c r="E5557" t="str">
        <f t="shared" si="86"/>
        <v>302510 - SARETTE MARTINE</v>
      </c>
      <c r="F5557" t="s">
        <v>7461</v>
      </c>
      <c r="G5557" t="s">
        <v>20180</v>
      </c>
      <c r="I5557" t="s">
        <v>20179</v>
      </c>
      <c r="J5557" t="s">
        <v>20178</v>
      </c>
      <c r="K5557" t="s">
        <v>208</v>
      </c>
      <c r="L5557" t="s">
        <v>20177</v>
      </c>
      <c r="N5557" t="s">
        <v>208</v>
      </c>
      <c r="O5557" t="s">
        <v>476</v>
      </c>
      <c r="P5557" t="s">
        <v>476</v>
      </c>
    </row>
    <row r="5558" spans="1:16">
      <c r="A5558" s="484" t="s">
        <v>71332</v>
      </c>
      <c r="B5558" s="485" t="s">
        <v>71331</v>
      </c>
      <c r="C5558" t="s">
        <v>71330</v>
      </c>
      <c r="D5558" t="s">
        <v>71330</v>
      </c>
      <c r="E5558" t="str">
        <f t="shared" si="86"/>
        <v>367450 - FORJECNOR 2000</v>
      </c>
      <c r="F5558" t="s">
        <v>707</v>
      </c>
      <c r="G5558" t="s">
        <v>71329</v>
      </c>
      <c r="I5558" t="s">
        <v>3466</v>
      </c>
      <c r="J5558" t="s">
        <v>71328</v>
      </c>
      <c r="K5558" t="s">
        <v>208</v>
      </c>
      <c r="L5558" t="s">
        <v>71327</v>
      </c>
      <c r="N5558" t="s">
        <v>208</v>
      </c>
      <c r="O5558" t="s">
        <v>476</v>
      </c>
      <c r="P5558" t="s">
        <v>476</v>
      </c>
    </row>
    <row r="5559" spans="1:16">
      <c r="A5559" s="484" t="s">
        <v>135546</v>
      </c>
      <c r="B5559" s="485" t="s">
        <v>135545</v>
      </c>
      <c r="C5559" t="s">
        <v>135544</v>
      </c>
      <c r="D5559" t="s">
        <v>135544</v>
      </c>
      <c r="E5559" t="str">
        <f t="shared" si="86"/>
        <v>560418 - ACTE PRESSE</v>
      </c>
      <c r="F5559" t="s">
        <v>22031</v>
      </c>
      <c r="G5559" t="s">
        <v>135543</v>
      </c>
      <c r="I5559" t="s">
        <v>626</v>
      </c>
      <c r="J5559" t="s">
        <v>135542</v>
      </c>
      <c r="K5559" t="s">
        <v>208</v>
      </c>
      <c r="L5559" t="s">
        <v>135541</v>
      </c>
      <c r="N5559" t="s">
        <v>208</v>
      </c>
      <c r="O5559" t="s">
        <v>476</v>
      </c>
      <c r="P5559" t="s">
        <v>476</v>
      </c>
    </row>
    <row r="5560" spans="1:16">
      <c r="A5560" s="484" t="s">
        <v>116036</v>
      </c>
      <c r="B5560" s="485" t="s">
        <v>116035</v>
      </c>
      <c r="C5560" t="s">
        <v>116034</v>
      </c>
      <c r="D5560" t="s">
        <v>116034</v>
      </c>
      <c r="E5560" t="str">
        <f t="shared" si="86"/>
        <v>483369 - AUXIME</v>
      </c>
      <c r="F5560" t="s">
        <v>1077</v>
      </c>
      <c r="G5560" t="s">
        <v>79372</v>
      </c>
      <c r="I5560" t="s">
        <v>12075</v>
      </c>
      <c r="J5560" t="s">
        <v>79371</v>
      </c>
      <c r="K5560" t="s">
        <v>208</v>
      </c>
      <c r="L5560" t="s">
        <v>116033</v>
      </c>
      <c r="N5560" t="s">
        <v>208</v>
      </c>
      <c r="O5560" t="s">
        <v>476</v>
      </c>
      <c r="P5560" t="s">
        <v>476</v>
      </c>
    </row>
    <row r="5561" spans="1:16">
      <c r="A5561" s="484" t="s">
        <v>76815</v>
      </c>
      <c r="B5561" s="485" t="s">
        <v>76814</v>
      </c>
      <c r="C5561" t="s">
        <v>76813</v>
      </c>
      <c r="D5561" t="s">
        <v>76812</v>
      </c>
      <c r="E5561" t="str">
        <f t="shared" si="86"/>
        <v>462688 - ERTF METZ</v>
      </c>
      <c r="F5561" t="s">
        <v>1053</v>
      </c>
      <c r="G5561" t="s">
        <v>76811</v>
      </c>
      <c r="I5561" t="s">
        <v>771</v>
      </c>
      <c r="J5561" t="s">
        <v>76810</v>
      </c>
      <c r="K5561" t="s">
        <v>208</v>
      </c>
      <c r="L5561" t="s">
        <v>76809</v>
      </c>
      <c r="N5561" t="s">
        <v>208</v>
      </c>
      <c r="O5561" t="s">
        <v>476</v>
      </c>
      <c r="P5561" t="s">
        <v>476</v>
      </c>
    </row>
    <row r="5562" spans="1:16">
      <c r="A5562" s="484" t="s">
        <v>122834</v>
      </c>
      <c r="B5562" s="485" t="s">
        <v>122833</v>
      </c>
      <c r="C5562" t="s">
        <v>122832</v>
      </c>
      <c r="D5562" t="s">
        <v>122831</v>
      </c>
      <c r="E5562" t="str">
        <f t="shared" si="86"/>
        <v>474137 - ADASMS</v>
      </c>
      <c r="F5562" t="s">
        <v>7372</v>
      </c>
      <c r="G5562" t="s">
        <v>122830</v>
      </c>
      <c r="I5562" t="s">
        <v>122829</v>
      </c>
      <c r="J5562" t="s">
        <v>122828</v>
      </c>
      <c r="K5562" t="s">
        <v>208</v>
      </c>
      <c r="L5562" t="s">
        <v>122827</v>
      </c>
      <c r="N5562" t="s">
        <v>208</v>
      </c>
      <c r="O5562" t="s">
        <v>476</v>
      </c>
      <c r="P5562" t="s">
        <v>476</v>
      </c>
    </row>
    <row r="5563" spans="1:16">
      <c r="A5563" s="484" t="s">
        <v>112660</v>
      </c>
      <c r="B5563" s="485" t="s">
        <v>112659</v>
      </c>
      <c r="C5563" t="s">
        <v>112658</v>
      </c>
      <c r="D5563" t="s">
        <v>112658</v>
      </c>
      <c r="E5563" t="str">
        <f t="shared" si="86"/>
        <v>657580 - BOTEC</v>
      </c>
      <c r="F5563" t="s">
        <v>13802</v>
      </c>
      <c r="G5563" t="s">
        <v>112657</v>
      </c>
      <c r="I5563" t="s">
        <v>54502</v>
      </c>
      <c r="K5563" t="s">
        <v>208</v>
      </c>
      <c r="L5563" t="s">
        <v>112656</v>
      </c>
      <c r="N5563" t="s">
        <v>208</v>
      </c>
      <c r="O5563" t="s">
        <v>476</v>
      </c>
      <c r="P5563" t="s">
        <v>476</v>
      </c>
    </row>
    <row r="5564" spans="1:16">
      <c r="A5564" s="484" t="s">
        <v>108983</v>
      </c>
      <c r="B5564" s="485" t="s">
        <v>108982</v>
      </c>
      <c r="C5564" t="s">
        <v>108981</v>
      </c>
      <c r="D5564" t="s">
        <v>108981</v>
      </c>
      <c r="E5564" t="str">
        <f t="shared" si="86"/>
        <v>479135 - CEDIAL</v>
      </c>
      <c r="F5564" t="s">
        <v>10495</v>
      </c>
      <c r="G5564" t="s">
        <v>108980</v>
      </c>
      <c r="H5564" t="s">
        <v>108979</v>
      </c>
      <c r="I5564" t="s">
        <v>4078</v>
      </c>
      <c r="J5564" t="s">
        <v>108978</v>
      </c>
      <c r="K5564" t="s">
        <v>208</v>
      </c>
      <c r="L5564" t="s">
        <v>108977</v>
      </c>
      <c r="N5564" t="s">
        <v>208</v>
      </c>
      <c r="O5564" t="s">
        <v>476</v>
      </c>
      <c r="P5564" t="s">
        <v>476</v>
      </c>
    </row>
    <row r="5565" spans="1:16">
      <c r="A5565" s="484" t="s">
        <v>111547</v>
      </c>
      <c r="B5565" s="485" t="s">
        <v>111546</v>
      </c>
      <c r="C5565" t="s">
        <v>111545</v>
      </c>
      <c r="D5565" t="s">
        <v>111545</v>
      </c>
      <c r="E5565" t="str">
        <f t="shared" si="86"/>
        <v>649867 - BUSSIER BETTINA</v>
      </c>
      <c r="F5565" t="s">
        <v>541</v>
      </c>
      <c r="G5565" t="s">
        <v>111544</v>
      </c>
      <c r="I5565" t="s">
        <v>111543</v>
      </c>
      <c r="J5565" t="s">
        <v>111542</v>
      </c>
      <c r="K5565" t="s">
        <v>208</v>
      </c>
      <c r="L5565" t="s">
        <v>111541</v>
      </c>
      <c r="N5565" t="s">
        <v>208</v>
      </c>
      <c r="O5565" t="s">
        <v>476</v>
      </c>
      <c r="P5565" t="s">
        <v>476</v>
      </c>
    </row>
    <row r="5566" spans="1:16">
      <c r="A5566" s="484" t="s">
        <v>44280</v>
      </c>
      <c r="B5566" s="485" t="s">
        <v>44279</v>
      </c>
      <c r="C5566" t="s">
        <v>44278</v>
      </c>
      <c r="D5566" t="s">
        <v>44278</v>
      </c>
      <c r="E5566" t="str">
        <f t="shared" si="86"/>
        <v>290830 - L'ECOLE MULTIMEDIA</v>
      </c>
      <c r="F5566" t="s">
        <v>22356</v>
      </c>
      <c r="G5566" t="s">
        <v>44277</v>
      </c>
      <c r="I5566" t="s">
        <v>1334</v>
      </c>
      <c r="J5566" t="s">
        <v>44276</v>
      </c>
      <c r="K5566" t="s">
        <v>208</v>
      </c>
      <c r="L5566" t="s">
        <v>44275</v>
      </c>
      <c r="N5566" t="s">
        <v>208</v>
      </c>
      <c r="O5566" t="s">
        <v>476</v>
      </c>
      <c r="P5566" t="s">
        <v>476</v>
      </c>
    </row>
    <row r="5567" spans="1:16">
      <c r="A5567" s="484" t="s">
        <v>34570</v>
      </c>
      <c r="B5567" s="485" t="s">
        <v>34569</v>
      </c>
      <c r="C5567" t="s">
        <v>34568</v>
      </c>
      <c r="D5567" t="s">
        <v>34567</v>
      </c>
      <c r="E5567" t="str">
        <f t="shared" si="86"/>
        <v>107748 - MUSTANG FORMATION BOULOGNE BILLANCOURT</v>
      </c>
      <c r="F5567" t="s">
        <v>34566</v>
      </c>
      <c r="G5567" t="s">
        <v>34565</v>
      </c>
      <c r="I5567" t="s">
        <v>1406</v>
      </c>
      <c r="J5567" t="s">
        <v>34564</v>
      </c>
      <c r="K5567" t="s">
        <v>208</v>
      </c>
      <c r="L5567" t="s">
        <v>34563</v>
      </c>
      <c r="N5567" t="s">
        <v>208</v>
      </c>
      <c r="O5567" t="s">
        <v>476</v>
      </c>
      <c r="P5567" t="s">
        <v>476</v>
      </c>
    </row>
    <row r="5568" spans="1:16">
      <c r="A5568" s="484" t="s">
        <v>33415</v>
      </c>
      <c r="B5568" s="485" t="s">
        <v>33414</v>
      </c>
      <c r="C5568" t="s">
        <v>33413</v>
      </c>
      <c r="D5568" t="s">
        <v>33413</v>
      </c>
      <c r="E5568" t="str">
        <f t="shared" si="86"/>
        <v>486486 - NICKLES ISABELLE</v>
      </c>
      <c r="F5568" t="s">
        <v>33412</v>
      </c>
      <c r="G5568" t="s">
        <v>33411</v>
      </c>
      <c r="H5568" t="s">
        <v>33410</v>
      </c>
      <c r="I5568" t="s">
        <v>1542</v>
      </c>
      <c r="J5568" t="s">
        <v>33409</v>
      </c>
      <c r="K5568" t="s">
        <v>208</v>
      </c>
      <c r="L5568" t="s">
        <v>33408</v>
      </c>
      <c r="N5568" t="s">
        <v>208</v>
      </c>
      <c r="O5568" t="s">
        <v>476</v>
      </c>
      <c r="P5568" t="s">
        <v>476</v>
      </c>
    </row>
    <row r="5569" spans="1:16">
      <c r="A5569" s="484" t="s">
        <v>10638</v>
      </c>
      <c r="B5569" s="485" t="s">
        <v>10637</v>
      </c>
      <c r="C5569" t="s">
        <v>10636</v>
      </c>
      <c r="D5569" t="s">
        <v>10636</v>
      </c>
      <c r="E5569" t="str">
        <f t="shared" si="86"/>
        <v>364757 - TERRE ET FEU</v>
      </c>
      <c r="F5569" t="s">
        <v>2893</v>
      </c>
      <c r="G5569" t="s">
        <v>10635</v>
      </c>
      <c r="I5569" t="s">
        <v>626</v>
      </c>
      <c r="J5569" t="s">
        <v>10634</v>
      </c>
      <c r="K5569" t="s">
        <v>208</v>
      </c>
      <c r="L5569" t="s">
        <v>10633</v>
      </c>
      <c r="N5569" t="s">
        <v>208</v>
      </c>
      <c r="O5569" t="s">
        <v>476</v>
      </c>
      <c r="P5569" t="s">
        <v>476</v>
      </c>
    </row>
    <row r="5570" spans="1:16">
      <c r="A5570" s="484" t="s">
        <v>93535</v>
      </c>
      <c r="B5570" s="485" t="s">
        <v>93534</v>
      </c>
      <c r="C5570" t="s">
        <v>93533</v>
      </c>
      <c r="D5570" t="s">
        <v>93532</v>
      </c>
      <c r="E5570" t="str">
        <f t="shared" ref="E5570:E5633" si="87">_xlfn.CONCAT(L5570," - ",D5570)</f>
        <v>533968 - COREG EPGV DE CORSE</v>
      </c>
      <c r="F5570" t="s">
        <v>8592</v>
      </c>
      <c r="G5570" t="s">
        <v>93531</v>
      </c>
      <c r="I5570" t="s">
        <v>2642</v>
      </c>
      <c r="J5570" t="s">
        <v>93530</v>
      </c>
      <c r="K5570" t="s">
        <v>208</v>
      </c>
      <c r="L5570" t="s">
        <v>93529</v>
      </c>
      <c r="N5570" t="s">
        <v>208</v>
      </c>
      <c r="O5570" t="s">
        <v>476</v>
      </c>
      <c r="P5570" t="s">
        <v>476</v>
      </c>
    </row>
    <row r="5571" spans="1:16">
      <c r="A5571" s="484" t="s">
        <v>69239</v>
      </c>
      <c r="B5571" s="485" t="s">
        <v>69238</v>
      </c>
      <c r="C5571" t="s">
        <v>69237</v>
      </c>
      <c r="D5571" t="s">
        <v>69237</v>
      </c>
      <c r="E5571" t="str">
        <f t="shared" si="87"/>
        <v>342506 - FORM-EDIT</v>
      </c>
      <c r="F5571" t="s">
        <v>10036</v>
      </c>
      <c r="G5571" t="s">
        <v>69236</v>
      </c>
      <c r="H5571" t="s">
        <v>54012</v>
      </c>
      <c r="I5571" t="s">
        <v>7052</v>
      </c>
      <c r="K5571" t="s">
        <v>208</v>
      </c>
      <c r="L5571" t="s">
        <v>69235</v>
      </c>
      <c r="N5571" t="s">
        <v>208</v>
      </c>
      <c r="O5571" t="s">
        <v>476</v>
      </c>
      <c r="P5571" t="s">
        <v>476</v>
      </c>
    </row>
    <row r="5572" spans="1:16">
      <c r="A5572" s="484" t="s">
        <v>126007</v>
      </c>
      <c r="B5572" s="485" t="s">
        <v>126006</v>
      </c>
      <c r="C5572" t="s">
        <v>126005</v>
      </c>
      <c r="D5572" t="s">
        <v>126004</v>
      </c>
      <c r="E5572" t="str">
        <f t="shared" si="87"/>
        <v>649790 - ADFPA 39</v>
      </c>
      <c r="F5572" t="s">
        <v>24204</v>
      </c>
      <c r="G5572" t="s">
        <v>126003</v>
      </c>
      <c r="I5572" t="s">
        <v>4141</v>
      </c>
      <c r="J5572" t="s">
        <v>126002</v>
      </c>
      <c r="K5572" t="s">
        <v>208</v>
      </c>
      <c r="L5572" t="s">
        <v>126001</v>
      </c>
      <c r="N5572" t="s">
        <v>208</v>
      </c>
      <c r="O5572" t="s">
        <v>476</v>
      </c>
      <c r="P5572" t="s">
        <v>476</v>
      </c>
    </row>
    <row r="5573" spans="1:16">
      <c r="A5573" s="484" t="s">
        <v>125278</v>
      </c>
      <c r="B5573" s="485" t="s">
        <v>125277</v>
      </c>
      <c r="C5573" t="s">
        <v>125276</v>
      </c>
      <c r="D5573" t="s">
        <v>125275</v>
      </c>
      <c r="E5573" t="str">
        <f t="shared" si="87"/>
        <v>195340 - ALS FORMATION</v>
      </c>
      <c r="F5573" t="s">
        <v>63539</v>
      </c>
      <c r="G5573" t="s">
        <v>125274</v>
      </c>
      <c r="H5573" t="s">
        <v>125273</v>
      </c>
      <c r="I5573" t="s">
        <v>12075</v>
      </c>
      <c r="J5573" t="s">
        <v>125272</v>
      </c>
      <c r="K5573" t="s">
        <v>208</v>
      </c>
      <c r="L5573" t="s">
        <v>125271</v>
      </c>
      <c r="N5573" t="s">
        <v>208</v>
      </c>
      <c r="O5573" t="s">
        <v>476</v>
      </c>
      <c r="P5573" t="s">
        <v>476</v>
      </c>
    </row>
    <row r="5574" spans="1:16">
      <c r="A5574" s="484" t="s">
        <v>105282</v>
      </c>
      <c r="B5574" s="485" t="s">
        <v>105281</v>
      </c>
      <c r="C5574" t="s">
        <v>105280</v>
      </c>
      <c r="D5574" t="s">
        <v>105279</v>
      </c>
      <c r="E5574" t="str">
        <f t="shared" si="87"/>
        <v>557341 - CEERTA</v>
      </c>
      <c r="F5574" t="s">
        <v>22519</v>
      </c>
      <c r="G5574" t="s">
        <v>105278</v>
      </c>
      <c r="H5574" t="s">
        <v>105277</v>
      </c>
      <c r="I5574" t="s">
        <v>27290</v>
      </c>
      <c r="J5574" t="s">
        <v>105276</v>
      </c>
      <c r="K5574" t="s">
        <v>208</v>
      </c>
      <c r="L5574" t="s">
        <v>105275</v>
      </c>
      <c r="N5574" t="s">
        <v>208</v>
      </c>
      <c r="O5574" t="s">
        <v>476</v>
      </c>
      <c r="P5574" t="s">
        <v>476</v>
      </c>
    </row>
    <row r="5575" spans="1:16">
      <c r="A5575" s="484" t="s">
        <v>45950</v>
      </c>
      <c r="B5575" s="485" t="s">
        <v>45949</v>
      </c>
      <c r="C5575" t="s">
        <v>45948</v>
      </c>
      <c r="D5575" t="s">
        <v>45947</v>
      </c>
      <c r="E5575" t="str">
        <f t="shared" si="87"/>
        <v>409558 - LAMATHERM VILLENAVE D ORNON</v>
      </c>
      <c r="F5575" t="s">
        <v>7387</v>
      </c>
      <c r="G5575" t="s">
        <v>45946</v>
      </c>
      <c r="I5575" t="s">
        <v>7495</v>
      </c>
      <c r="J5575" t="s">
        <v>45945</v>
      </c>
      <c r="K5575" t="s">
        <v>208</v>
      </c>
      <c r="L5575" t="s">
        <v>45944</v>
      </c>
      <c r="N5575" t="s">
        <v>208</v>
      </c>
      <c r="O5575" t="s">
        <v>476</v>
      </c>
      <c r="P5575" t="s">
        <v>476</v>
      </c>
    </row>
    <row r="5576" spans="1:16">
      <c r="A5576" s="484" t="s">
        <v>21130</v>
      </c>
      <c r="B5576" s="485" t="s">
        <v>21129</v>
      </c>
      <c r="C5576" t="s">
        <v>21128</v>
      </c>
      <c r="D5576" t="s">
        <v>21127</v>
      </c>
      <c r="E5576" t="str">
        <f t="shared" si="87"/>
        <v>611130 - RRC</v>
      </c>
      <c r="F5576" t="s">
        <v>1513</v>
      </c>
      <c r="G5576" t="s">
        <v>21126</v>
      </c>
      <c r="I5576" t="s">
        <v>21125</v>
      </c>
      <c r="J5576" t="s">
        <v>21124</v>
      </c>
      <c r="K5576" t="s">
        <v>208</v>
      </c>
      <c r="L5576" t="s">
        <v>21123</v>
      </c>
      <c r="N5576" t="s">
        <v>208</v>
      </c>
      <c r="O5576" t="s">
        <v>476</v>
      </c>
      <c r="P5576" t="s">
        <v>476</v>
      </c>
    </row>
    <row r="5577" spans="1:16">
      <c r="A5577" s="484" t="s">
        <v>2812</v>
      </c>
      <c r="B5577" s="485" t="s">
        <v>2811</v>
      </c>
      <c r="C5577" t="s">
        <v>2810</v>
      </c>
      <c r="D5577" t="s">
        <v>2810</v>
      </c>
      <c r="E5577" t="str">
        <f t="shared" si="87"/>
        <v>671034 - WANNAKNOW</v>
      </c>
      <c r="F5577" t="s">
        <v>2603</v>
      </c>
      <c r="G5577" t="s">
        <v>2809</v>
      </c>
      <c r="I5577" t="s">
        <v>2808</v>
      </c>
      <c r="J5577" t="s">
        <v>2807</v>
      </c>
      <c r="K5577" t="s">
        <v>208</v>
      </c>
      <c r="L5577" t="s">
        <v>2806</v>
      </c>
      <c r="N5577" t="s">
        <v>208</v>
      </c>
      <c r="O5577" t="s">
        <v>476</v>
      </c>
      <c r="P5577" t="s">
        <v>476</v>
      </c>
    </row>
    <row r="5578" spans="1:16">
      <c r="A5578" s="484" t="s">
        <v>65493</v>
      </c>
      <c r="B5578" s="485" t="s">
        <v>65492</v>
      </c>
      <c r="C5578" t="s">
        <v>65491</v>
      </c>
      <c r="D5578" t="s">
        <v>65490</v>
      </c>
      <c r="E5578" t="str">
        <f t="shared" si="87"/>
        <v>454503 - GRAPHISME COMMUNICATION</v>
      </c>
      <c r="F5578" t="s">
        <v>7254</v>
      </c>
      <c r="G5578" t="s">
        <v>65489</v>
      </c>
      <c r="I5578" t="s">
        <v>4824</v>
      </c>
      <c r="J5578" t="s">
        <v>65488</v>
      </c>
      <c r="K5578" t="s">
        <v>208</v>
      </c>
      <c r="L5578" t="s">
        <v>65487</v>
      </c>
      <c r="N5578" t="s">
        <v>208</v>
      </c>
      <c r="O5578" t="s">
        <v>476</v>
      </c>
      <c r="P5578" t="s">
        <v>476</v>
      </c>
    </row>
    <row r="5579" spans="1:16">
      <c r="A5579" s="484" t="s">
        <v>129839</v>
      </c>
      <c r="B5579" s="485" t="s">
        <v>129838</v>
      </c>
      <c r="C5579" t="s">
        <v>129837</v>
      </c>
      <c r="D5579" t="s">
        <v>129837</v>
      </c>
      <c r="E5579" t="str">
        <f t="shared" si="87"/>
        <v>302053 - ALTAIS</v>
      </c>
      <c r="F5579" t="s">
        <v>831</v>
      </c>
      <c r="G5579" t="s">
        <v>129836</v>
      </c>
      <c r="H5579" t="s">
        <v>129835</v>
      </c>
      <c r="I5579" t="s">
        <v>3355</v>
      </c>
      <c r="J5579" t="s">
        <v>129834</v>
      </c>
      <c r="K5579" t="s">
        <v>208</v>
      </c>
      <c r="L5579" t="s">
        <v>129833</v>
      </c>
      <c r="N5579" t="s">
        <v>208</v>
      </c>
      <c r="O5579" t="s">
        <v>476</v>
      </c>
      <c r="P5579" t="s">
        <v>129832</v>
      </c>
    </row>
    <row r="5580" spans="1:16">
      <c r="A5580" s="484" t="s">
        <v>47706</v>
      </c>
      <c r="B5580" s="485" t="s">
        <v>47705</v>
      </c>
      <c r="C5580" t="s">
        <v>47704</v>
      </c>
      <c r="D5580" t="s">
        <v>47704</v>
      </c>
      <c r="E5580" t="str">
        <f t="shared" si="87"/>
        <v>443931 - KRAMARZ PIERRE</v>
      </c>
      <c r="F5580" t="s">
        <v>45331</v>
      </c>
      <c r="G5580" t="s">
        <v>47703</v>
      </c>
      <c r="I5580" t="s">
        <v>10049</v>
      </c>
      <c r="J5580" t="s">
        <v>47702</v>
      </c>
      <c r="K5580" t="s">
        <v>208</v>
      </c>
      <c r="L5580" t="s">
        <v>47701</v>
      </c>
      <c r="N5580" t="s">
        <v>208</v>
      </c>
      <c r="O5580" t="s">
        <v>476</v>
      </c>
      <c r="P5580" t="s">
        <v>476</v>
      </c>
    </row>
    <row r="5581" spans="1:16">
      <c r="A5581" s="484" t="s">
        <v>122248</v>
      </c>
      <c r="B5581" s="485" t="s">
        <v>122247</v>
      </c>
      <c r="C5581" t="s">
        <v>122246</v>
      </c>
      <c r="D5581" t="s">
        <v>122245</v>
      </c>
      <c r="E5581" t="str">
        <f t="shared" si="87"/>
        <v>443463 - ASSOCIATION DOCTEURS BRU PARIS</v>
      </c>
      <c r="F5581" t="s">
        <v>4718</v>
      </c>
      <c r="G5581" t="s">
        <v>122244</v>
      </c>
      <c r="I5581" t="s">
        <v>5369</v>
      </c>
      <c r="J5581" t="s">
        <v>122243</v>
      </c>
      <c r="K5581" t="s">
        <v>208</v>
      </c>
      <c r="L5581" t="s">
        <v>122242</v>
      </c>
      <c r="N5581" t="s">
        <v>208</v>
      </c>
      <c r="O5581" t="s">
        <v>476</v>
      </c>
      <c r="P5581" t="s">
        <v>476</v>
      </c>
    </row>
    <row r="5582" spans="1:16">
      <c r="A5582" s="484" t="s">
        <v>15953</v>
      </c>
      <c r="B5582" s="485" t="s">
        <v>15952</v>
      </c>
      <c r="C5582" t="s">
        <v>15951</v>
      </c>
      <c r="D5582" t="s">
        <v>15950</v>
      </c>
      <c r="E5582" t="str">
        <f t="shared" si="87"/>
        <v>4832 - SGOC</v>
      </c>
      <c r="F5582" t="s">
        <v>15949</v>
      </c>
      <c r="G5582" t="s">
        <v>15948</v>
      </c>
      <c r="H5582" t="s">
        <v>15947</v>
      </c>
      <c r="I5582" t="s">
        <v>15946</v>
      </c>
      <c r="J5582" t="s">
        <v>15945</v>
      </c>
      <c r="K5582" t="s">
        <v>15944</v>
      </c>
      <c r="L5582" t="s">
        <v>15943</v>
      </c>
      <c r="N5582" t="s">
        <v>208</v>
      </c>
      <c r="O5582" t="s">
        <v>476</v>
      </c>
      <c r="P5582" t="s">
        <v>476</v>
      </c>
    </row>
    <row r="5583" spans="1:16">
      <c r="A5583" s="484" t="s">
        <v>118928</v>
      </c>
      <c r="B5583" s="485" t="s">
        <v>118927</v>
      </c>
      <c r="C5583" t="s">
        <v>118926</v>
      </c>
      <c r="D5583" t="s">
        <v>118925</v>
      </c>
      <c r="E5583" t="str">
        <f t="shared" si="87"/>
        <v>98279 - AREPP DAX</v>
      </c>
      <c r="F5583" t="s">
        <v>1191</v>
      </c>
      <c r="G5583" t="s">
        <v>56222</v>
      </c>
      <c r="H5583" t="s">
        <v>104031</v>
      </c>
      <c r="I5583" t="s">
        <v>27928</v>
      </c>
      <c r="J5583" t="s">
        <v>118924</v>
      </c>
      <c r="K5583" t="s">
        <v>208</v>
      </c>
      <c r="L5583" t="s">
        <v>118923</v>
      </c>
      <c r="N5583" t="s">
        <v>208</v>
      </c>
      <c r="O5583" t="s">
        <v>476</v>
      </c>
      <c r="P5583" t="s">
        <v>476</v>
      </c>
    </row>
    <row r="5584" spans="1:16">
      <c r="A5584" s="484" t="s">
        <v>40830</v>
      </c>
      <c r="B5584" s="485" t="s">
        <v>40829</v>
      </c>
      <c r="C5584" t="s">
        <v>40828</v>
      </c>
      <c r="D5584" t="s">
        <v>40828</v>
      </c>
      <c r="E5584" t="str">
        <f t="shared" si="87"/>
        <v>581094 - MAC ARTHUR</v>
      </c>
      <c r="F5584" t="s">
        <v>2408</v>
      </c>
      <c r="G5584" t="s">
        <v>40827</v>
      </c>
      <c r="I5584" t="s">
        <v>5369</v>
      </c>
      <c r="J5584" t="s">
        <v>40826</v>
      </c>
      <c r="K5584" t="s">
        <v>208</v>
      </c>
      <c r="L5584" t="s">
        <v>40825</v>
      </c>
      <c r="N5584" t="s">
        <v>208</v>
      </c>
      <c r="O5584" t="s">
        <v>476</v>
      </c>
      <c r="P5584" t="s">
        <v>476</v>
      </c>
    </row>
    <row r="5585" spans="1:16">
      <c r="A5585" s="484" t="s">
        <v>7551</v>
      </c>
      <c r="B5585" s="485" t="s">
        <v>7550</v>
      </c>
      <c r="C5585" t="s">
        <v>7549</v>
      </c>
      <c r="D5585" t="s">
        <v>7548</v>
      </c>
      <c r="E5585" t="str">
        <f t="shared" si="87"/>
        <v>436409 - UDSP 74</v>
      </c>
      <c r="F5585" t="s">
        <v>7547</v>
      </c>
      <c r="G5585" t="s">
        <v>7546</v>
      </c>
      <c r="I5585" t="s">
        <v>7545</v>
      </c>
      <c r="J5585" t="s">
        <v>7544</v>
      </c>
      <c r="K5585" t="s">
        <v>208</v>
      </c>
      <c r="L5585" t="s">
        <v>7543</v>
      </c>
      <c r="N5585" t="s">
        <v>208</v>
      </c>
      <c r="O5585" t="s">
        <v>476</v>
      </c>
      <c r="P5585" t="s">
        <v>476</v>
      </c>
    </row>
    <row r="5586" spans="1:16">
      <c r="A5586" s="484" t="s">
        <v>87304</v>
      </c>
      <c r="B5586" s="485" t="s">
        <v>87303</v>
      </c>
      <c r="C5586" t="s">
        <v>87302</v>
      </c>
      <c r="D5586" t="s">
        <v>87301</v>
      </c>
      <c r="E5586" t="str">
        <f t="shared" si="87"/>
        <v>524440 - CEPC</v>
      </c>
      <c r="F5586" t="s">
        <v>831</v>
      </c>
      <c r="G5586" t="s">
        <v>87300</v>
      </c>
      <c r="I5586" t="s">
        <v>25329</v>
      </c>
      <c r="J5586" t="s">
        <v>87299</v>
      </c>
      <c r="K5586" t="s">
        <v>208</v>
      </c>
      <c r="L5586" t="s">
        <v>87298</v>
      </c>
      <c r="N5586" t="s">
        <v>208</v>
      </c>
      <c r="O5586" t="s">
        <v>476</v>
      </c>
      <c r="P5586" t="s">
        <v>476</v>
      </c>
    </row>
    <row r="5587" spans="1:16">
      <c r="A5587" s="484" t="s">
        <v>15147</v>
      </c>
      <c r="B5587" s="485" t="s">
        <v>15146</v>
      </c>
      <c r="C5587" t="s">
        <v>15145</v>
      </c>
      <c r="D5587" t="s">
        <v>15144</v>
      </c>
      <c r="E5587" t="str">
        <f t="shared" si="87"/>
        <v>281025 - SFPO</v>
      </c>
      <c r="F5587" t="s">
        <v>6592</v>
      </c>
      <c r="G5587" t="s">
        <v>15143</v>
      </c>
      <c r="I5587" t="s">
        <v>15142</v>
      </c>
      <c r="J5587" t="s">
        <v>15141</v>
      </c>
      <c r="K5587" t="s">
        <v>208</v>
      </c>
      <c r="L5587" t="s">
        <v>15140</v>
      </c>
      <c r="N5587" t="s">
        <v>208</v>
      </c>
      <c r="O5587" t="s">
        <v>476</v>
      </c>
      <c r="P5587" t="s">
        <v>476</v>
      </c>
    </row>
    <row r="5588" spans="1:16">
      <c r="A5588" s="484" t="s">
        <v>66166</v>
      </c>
      <c r="B5588" s="485" t="s">
        <v>66165</v>
      </c>
      <c r="C5588" t="s">
        <v>66164</v>
      </c>
      <c r="D5588" t="s">
        <v>66164</v>
      </c>
      <c r="E5588" t="str">
        <f t="shared" si="87"/>
        <v>514380 - GO FORMATIONS 54 TOUL</v>
      </c>
      <c r="F5588" t="s">
        <v>4484</v>
      </c>
      <c r="G5588" t="s">
        <v>66163</v>
      </c>
      <c r="H5588" t="s">
        <v>66162</v>
      </c>
      <c r="I5588" t="s">
        <v>66161</v>
      </c>
      <c r="J5588" t="s">
        <v>66160</v>
      </c>
      <c r="K5588" t="s">
        <v>208</v>
      </c>
      <c r="L5588" t="s">
        <v>66159</v>
      </c>
      <c r="N5588" t="s">
        <v>208</v>
      </c>
      <c r="O5588" t="s">
        <v>476</v>
      </c>
      <c r="P5588" t="s">
        <v>476</v>
      </c>
    </row>
    <row r="5589" spans="1:16">
      <c r="A5589" s="484" t="s">
        <v>18868</v>
      </c>
      <c r="B5589" s="485" t="s">
        <v>18867</v>
      </c>
      <c r="C5589" t="s">
        <v>18866</v>
      </c>
      <c r="D5589" t="s">
        <v>18865</v>
      </c>
      <c r="E5589" t="str">
        <f t="shared" si="87"/>
        <v>232361 - SCOP INSTEP LILLE</v>
      </c>
      <c r="F5589" t="s">
        <v>8846</v>
      </c>
      <c r="G5589" t="s">
        <v>18864</v>
      </c>
      <c r="I5589" t="s">
        <v>1814</v>
      </c>
      <c r="K5589" t="s">
        <v>208</v>
      </c>
      <c r="L5589" t="s">
        <v>18863</v>
      </c>
      <c r="N5589" t="s">
        <v>207</v>
      </c>
      <c r="O5589" t="s">
        <v>476</v>
      </c>
      <c r="P5589" t="s">
        <v>476</v>
      </c>
    </row>
    <row r="5590" spans="1:16">
      <c r="A5590" s="484" t="s">
        <v>72169</v>
      </c>
      <c r="B5590" s="485" t="s">
        <v>72168</v>
      </c>
      <c r="C5590" t="s">
        <v>72167</v>
      </c>
      <c r="D5590" t="s">
        <v>72167</v>
      </c>
      <c r="E5590" t="str">
        <f t="shared" si="87"/>
        <v>557705 - FJ COMPANY - BERLITZ MARSEILLE</v>
      </c>
      <c r="F5590" t="s">
        <v>2524</v>
      </c>
      <c r="G5590" t="s">
        <v>72166</v>
      </c>
      <c r="I5590" t="s">
        <v>12161</v>
      </c>
      <c r="J5590" t="s">
        <v>72165</v>
      </c>
      <c r="K5590" t="s">
        <v>208</v>
      </c>
      <c r="L5590" t="s">
        <v>72164</v>
      </c>
      <c r="N5590" t="s">
        <v>208</v>
      </c>
      <c r="O5590" t="s">
        <v>476</v>
      </c>
      <c r="P5590" t="s">
        <v>476</v>
      </c>
    </row>
    <row r="5591" spans="1:16">
      <c r="A5591" s="484" t="s">
        <v>47565</v>
      </c>
      <c r="B5591" s="485" t="s">
        <v>47564</v>
      </c>
      <c r="C5591" t="s">
        <v>47563</v>
      </c>
      <c r="D5591" t="s">
        <v>47562</v>
      </c>
      <c r="E5591" t="str">
        <f t="shared" si="87"/>
        <v>582438 - APESA</v>
      </c>
      <c r="F5591" t="s">
        <v>1710</v>
      </c>
      <c r="G5591" t="s">
        <v>47561</v>
      </c>
      <c r="I5591" t="s">
        <v>4033</v>
      </c>
      <c r="J5591" t="s">
        <v>47560</v>
      </c>
      <c r="K5591" t="s">
        <v>208</v>
      </c>
      <c r="L5591" t="s">
        <v>47559</v>
      </c>
      <c r="N5591" t="s">
        <v>208</v>
      </c>
      <c r="O5591" t="s">
        <v>476</v>
      </c>
      <c r="P5591" t="s">
        <v>476</v>
      </c>
    </row>
    <row r="5592" spans="1:16">
      <c r="A5592" s="484" t="s">
        <v>35292</v>
      </c>
      <c r="B5592" s="485" t="s">
        <v>35291</v>
      </c>
      <c r="C5592" t="s">
        <v>35290</v>
      </c>
      <c r="D5592" t="s">
        <v>35289</v>
      </c>
      <c r="E5592" t="str">
        <f t="shared" si="87"/>
        <v>368490 - MOORTGAT MAUR DES FOSSES</v>
      </c>
      <c r="F5592" t="s">
        <v>11865</v>
      </c>
      <c r="G5592" t="s">
        <v>35288</v>
      </c>
      <c r="I5592" t="s">
        <v>658</v>
      </c>
      <c r="J5592" t="s">
        <v>35287</v>
      </c>
      <c r="K5592" t="s">
        <v>208</v>
      </c>
      <c r="L5592" t="s">
        <v>35286</v>
      </c>
      <c r="N5592" t="s">
        <v>208</v>
      </c>
      <c r="O5592" t="s">
        <v>476</v>
      </c>
      <c r="P5592" t="s">
        <v>476</v>
      </c>
    </row>
    <row r="5593" spans="1:16">
      <c r="A5593" s="484" t="s">
        <v>8102</v>
      </c>
      <c r="B5593" s="485" t="s">
        <v>8101</v>
      </c>
      <c r="C5593" t="s">
        <v>8100</v>
      </c>
      <c r="D5593" t="s">
        <v>8099</v>
      </c>
      <c r="E5593" t="str">
        <f t="shared" si="87"/>
        <v>536738 - UDSP 41</v>
      </c>
      <c r="F5593" t="s">
        <v>5026</v>
      </c>
      <c r="G5593" t="s">
        <v>8098</v>
      </c>
      <c r="I5593" t="s">
        <v>8097</v>
      </c>
      <c r="J5593" t="s">
        <v>8096</v>
      </c>
      <c r="K5593" t="s">
        <v>208</v>
      </c>
      <c r="L5593" t="s">
        <v>8095</v>
      </c>
      <c r="N5593" t="s">
        <v>208</v>
      </c>
      <c r="O5593" t="s">
        <v>476</v>
      </c>
      <c r="P5593" t="s">
        <v>476</v>
      </c>
    </row>
    <row r="5594" spans="1:16">
      <c r="A5594" s="484" t="s">
        <v>15065</v>
      </c>
      <c r="B5594" s="485" t="s">
        <v>15064</v>
      </c>
      <c r="C5594" t="s">
        <v>15063</v>
      </c>
      <c r="D5594" t="s">
        <v>15063</v>
      </c>
      <c r="E5594" t="str">
        <f t="shared" si="87"/>
        <v>401298 - SOCIETE FRANCOPHONE DU DIABETE - ALFEDIAM</v>
      </c>
      <c r="F5594" t="s">
        <v>524</v>
      </c>
      <c r="G5594" t="s">
        <v>15062</v>
      </c>
      <c r="I5594" t="s">
        <v>626</v>
      </c>
      <c r="J5594" t="s">
        <v>15061</v>
      </c>
      <c r="K5594" t="s">
        <v>208</v>
      </c>
      <c r="L5594" t="s">
        <v>15060</v>
      </c>
      <c r="N5594" t="s">
        <v>208</v>
      </c>
      <c r="O5594" t="s">
        <v>476</v>
      </c>
      <c r="P5594" t="s">
        <v>476</v>
      </c>
    </row>
    <row r="5595" spans="1:16">
      <c r="A5595" s="484" t="s">
        <v>110052</v>
      </c>
      <c r="B5595" s="485" t="s">
        <v>110051</v>
      </c>
      <c r="C5595" t="s">
        <v>110050</v>
      </c>
      <c r="D5595" t="s">
        <v>110050</v>
      </c>
      <c r="E5595" t="str">
        <f t="shared" si="87"/>
        <v>676391 - CARDINALE SUD</v>
      </c>
      <c r="F5595" t="s">
        <v>1575</v>
      </c>
      <c r="G5595" t="s">
        <v>110049</v>
      </c>
      <c r="I5595" t="s">
        <v>860</v>
      </c>
      <c r="K5595" t="s">
        <v>208</v>
      </c>
      <c r="L5595" t="s">
        <v>110048</v>
      </c>
      <c r="N5595" t="s">
        <v>208</v>
      </c>
      <c r="O5595" t="s">
        <v>476</v>
      </c>
      <c r="P5595" t="s">
        <v>476</v>
      </c>
    </row>
    <row r="5596" spans="1:16">
      <c r="A5596" s="484" t="s">
        <v>105417</v>
      </c>
      <c r="B5596" s="485" t="s">
        <v>105416</v>
      </c>
      <c r="C5596" t="s">
        <v>105415</v>
      </c>
      <c r="D5596" t="s">
        <v>105415</v>
      </c>
      <c r="E5596" t="str">
        <f t="shared" si="87"/>
        <v>470600 - CENTRE EQUESTRE SAINT VICTOR</v>
      </c>
      <c r="F5596" t="s">
        <v>2572</v>
      </c>
      <c r="G5596" t="s">
        <v>105414</v>
      </c>
      <c r="I5596" t="s">
        <v>105413</v>
      </c>
      <c r="J5596" t="s">
        <v>105412</v>
      </c>
      <c r="K5596" t="s">
        <v>208</v>
      </c>
      <c r="L5596" t="s">
        <v>105411</v>
      </c>
      <c r="N5596" t="s">
        <v>208</v>
      </c>
      <c r="O5596" t="s">
        <v>476</v>
      </c>
      <c r="P5596" t="s">
        <v>476</v>
      </c>
    </row>
    <row r="5597" spans="1:16">
      <c r="A5597" s="484" t="s">
        <v>80506</v>
      </c>
      <c r="B5597" s="485" t="s">
        <v>80505</v>
      </c>
      <c r="C5597" t="s">
        <v>80504</v>
      </c>
      <c r="D5597" t="s">
        <v>80504</v>
      </c>
      <c r="E5597" t="str">
        <f t="shared" si="87"/>
        <v>460590 - ELITE MEDICALE</v>
      </c>
      <c r="F5597" t="s">
        <v>2572</v>
      </c>
      <c r="G5597" t="s">
        <v>80503</v>
      </c>
      <c r="H5597" t="s">
        <v>80502</v>
      </c>
      <c r="I5597" t="s">
        <v>7537</v>
      </c>
      <c r="J5597" t="s">
        <v>80501</v>
      </c>
      <c r="K5597" t="s">
        <v>208</v>
      </c>
      <c r="L5597" t="s">
        <v>80500</v>
      </c>
      <c r="N5597" t="s">
        <v>208</v>
      </c>
      <c r="O5597" t="s">
        <v>476</v>
      </c>
      <c r="P5597" t="s">
        <v>476</v>
      </c>
    </row>
    <row r="5598" spans="1:16">
      <c r="A5598" s="484" t="s">
        <v>29750</v>
      </c>
      <c r="B5598" s="485" t="s">
        <v>29749</v>
      </c>
      <c r="C5598" t="s">
        <v>29748</v>
      </c>
      <c r="D5598" t="s">
        <v>29747</v>
      </c>
      <c r="E5598" t="str">
        <f t="shared" si="87"/>
        <v>216057 - PARADIS ECN</v>
      </c>
      <c r="F5598" t="s">
        <v>2011</v>
      </c>
      <c r="G5598" t="s">
        <v>29746</v>
      </c>
      <c r="H5598" t="s">
        <v>29745</v>
      </c>
      <c r="I5598" t="s">
        <v>29744</v>
      </c>
      <c r="J5598" t="s">
        <v>29743</v>
      </c>
      <c r="K5598" t="s">
        <v>208</v>
      </c>
      <c r="L5598" t="s">
        <v>29742</v>
      </c>
      <c r="N5598" t="s">
        <v>208</v>
      </c>
      <c r="O5598" t="s">
        <v>476</v>
      </c>
      <c r="P5598" t="s">
        <v>476</v>
      </c>
    </row>
    <row r="5599" spans="1:16">
      <c r="A5599" s="484" t="s">
        <v>61701</v>
      </c>
      <c r="B5599" s="485" t="s">
        <v>61700</v>
      </c>
      <c r="C5599" t="s">
        <v>61699</v>
      </c>
      <c r="D5599" t="s">
        <v>61699</v>
      </c>
      <c r="E5599" t="str">
        <f t="shared" si="87"/>
        <v>561848 - HERGOS</v>
      </c>
      <c r="F5599" t="s">
        <v>1328</v>
      </c>
      <c r="G5599" t="s">
        <v>61698</v>
      </c>
      <c r="I5599" t="s">
        <v>1122</v>
      </c>
      <c r="J5599" t="s">
        <v>61697</v>
      </c>
      <c r="K5599" t="s">
        <v>208</v>
      </c>
      <c r="L5599" t="s">
        <v>61696</v>
      </c>
      <c r="N5599" t="s">
        <v>208</v>
      </c>
      <c r="O5599" t="s">
        <v>476</v>
      </c>
      <c r="P5599" t="s">
        <v>476</v>
      </c>
    </row>
    <row r="5600" spans="1:16">
      <c r="A5600" s="484" t="s">
        <v>43791</v>
      </c>
      <c r="B5600" s="485" t="s">
        <v>43790</v>
      </c>
      <c r="C5600" t="s">
        <v>43789</v>
      </c>
      <c r="D5600" t="s">
        <v>43789</v>
      </c>
      <c r="E5600" t="str">
        <f t="shared" si="87"/>
        <v>460000 - LES APPRENTIS NATURE</v>
      </c>
      <c r="F5600" t="s">
        <v>8736</v>
      </c>
      <c r="G5600" t="s">
        <v>43788</v>
      </c>
      <c r="I5600" t="s">
        <v>43787</v>
      </c>
      <c r="J5600" t="s">
        <v>43786</v>
      </c>
      <c r="K5600" t="s">
        <v>208</v>
      </c>
      <c r="L5600" t="s">
        <v>43785</v>
      </c>
      <c r="N5600" t="s">
        <v>208</v>
      </c>
      <c r="O5600" t="s">
        <v>476</v>
      </c>
      <c r="P5600" t="s">
        <v>476</v>
      </c>
    </row>
    <row r="5601" spans="1:16">
      <c r="A5601" s="484" t="s">
        <v>113879</v>
      </c>
      <c r="B5601" s="485" t="s">
        <v>113878</v>
      </c>
      <c r="C5601" t="s">
        <v>113877</v>
      </c>
      <c r="D5601" t="s">
        <v>113877</v>
      </c>
      <c r="E5601" t="str">
        <f t="shared" si="87"/>
        <v>529941 - BESSON COLETTE COBE CONSEIL ET FORMATION</v>
      </c>
      <c r="F5601" t="s">
        <v>88109</v>
      </c>
      <c r="G5601" t="s">
        <v>113876</v>
      </c>
      <c r="I5601" t="s">
        <v>113875</v>
      </c>
      <c r="K5601" t="s">
        <v>208</v>
      </c>
      <c r="L5601" t="s">
        <v>113874</v>
      </c>
      <c r="N5601" t="s">
        <v>208</v>
      </c>
      <c r="O5601" t="s">
        <v>476</v>
      </c>
      <c r="P5601" t="s">
        <v>476</v>
      </c>
    </row>
    <row r="5602" spans="1:16">
      <c r="A5602" s="484" t="s">
        <v>104990</v>
      </c>
      <c r="B5602" s="485" t="s">
        <v>104989</v>
      </c>
      <c r="C5602" t="s">
        <v>104988</v>
      </c>
      <c r="D5602" t="s">
        <v>104987</v>
      </c>
      <c r="E5602" t="str">
        <f t="shared" si="87"/>
        <v>461120 - CFFE</v>
      </c>
      <c r="F5602" t="s">
        <v>19073</v>
      </c>
      <c r="G5602" t="s">
        <v>104986</v>
      </c>
      <c r="H5602" t="s">
        <v>104985</v>
      </c>
      <c r="I5602" t="s">
        <v>1321</v>
      </c>
      <c r="J5602" t="s">
        <v>104984</v>
      </c>
      <c r="K5602" t="s">
        <v>104983</v>
      </c>
      <c r="L5602" t="s">
        <v>104982</v>
      </c>
      <c r="N5602" t="s">
        <v>208</v>
      </c>
      <c r="O5602" t="s">
        <v>476</v>
      </c>
      <c r="P5602" t="s">
        <v>476</v>
      </c>
    </row>
    <row r="5603" spans="1:16">
      <c r="A5603" s="484" t="s">
        <v>41568</v>
      </c>
      <c r="B5603" s="485" t="s">
        <v>41567</v>
      </c>
      <c r="C5603" t="s">
        <v>41566</v>
      </c>
      <c r="D5603" t="s">
        <v>41566</v>
      </c>
      <c r="E5603" t="str">
        <f t="shared" si="87"/>
        <v>417622 - LUCIDO INFORMATIQUE</v>
      </c>
      <c r="F5603" t="s">
        <v>3552</v>
      </c>
      <c r="G5603" t="s">
        <v>41565</v>
      </c>
      <c r="I5603" t="s">
        <v>18917</v>
      </c>
      <c r="J5603" t="s">
        <v>41564</v>
      </c>
      <c r="K5603" t="s">
        <v>208</v>
      </c>
      <c r="L5603" t="s">
        <v>41563</v>
      </c>
      <c r="N5603" t="s">
        <v>208</v>
      </c>
      <c r="O5603" t="s">
        <v>476</v>
      </c>
      <c r="P5603" t="s">
        <v>476</v>
      </c>
    </row>
    <row r="5604" spans="1:16">
      <c r="A5604" s="484" t="s">
        <v>115895</v>
      </c>
      <c r="B5604" s="485" t="s">
        <v>115894</v>
      </c>
      <c r="C5604" t="s">
        <v>115893</v>
      </c>
      <c r="D5604" t="s">
        <v>115892</v>
      </c>
      <c r="E5604" t="str">
        <f t="shared" si="87"/>
        <v>285122 - AFC CHOLET</v>
      </c>
      <c r="F5604" t="s">
        <v>115891</v>
      </c>
      <c r="G5604" t="s">
        <v>115890</v>
      </c>
      <c r="I5604" t="s">
        <v>12757</v>
      </c>
      <c r="J5604" t="s">
        <v>115889</v>
      </c>
      <c r="K5604" t="s">
        <v>208</v>
      </c>
      <c r="L5604" t="s">
        <v>115888</v>
      </c>
      <c r="N5604" t="s">
        <v>208</v>
      </c>
      <c r="O5604" t="s">
        <v>476</v>
      </c>
      <c r="P5604" t="s">
        <v>476</v>
      </c>
    </row>
    <row r="5605" spans="1:16">
      <c r="A5605" s="484" t="s">
        <v>125263</v>
      </c>
      <c r="B5605" s="485" t="s">
        <v>125262</v>
      </c>
      <c r="C5605" t="s">
        <v>125261</v>
      </c>
      <c r="D5605" t="s">
        <v>125260</v>
      </c>
      <c r="E5605" t="str">
        <f t="shared" si="87"/>
        <v>641686 - ALLIES</v>
      </c>
      <c r="F5605" t="s">
        <v>1978</v>
      </c>
      <c r="G5605" t="s">
        <v>125259</v>
      </c>
      <c r="I5605" t="s">
        <v>802</v>
      </c>
      <c r="J5605" t="s">
        <v>125258</v>
      </c>
      <c r="K5605" t="s">
        <v>208</v>
      </c>
      <c r="L5605" t="s">
        <v>125257</v>
      </c>
      <c r="N5605" t="s">
        <v>208</v>
      </c>
      <c r="O5605" t="s">
        <v>476</v>
      </c>
      <c r="P5605" t="s">
        <v>476</v>
      </c>
    </row>
    <row r="5606" spans="1:16">
      <c r="A5606" s="484" t="s">
        <v>24712</v>
      </c>
      <c r="B5606" s="485" t="s">
        <v>24711</v>
      </c>
      <c r="C5606" t="s">
        <v>24710</v>
      </c>
      <c r="D5606" t="s">
        <v>24709</v>
      </c>
      <c r="E5606" t="str">
        <f t="shared" si="87"/>
        <v>207044 - PUZZLE</v>
      </c>
      <c r="F5606" t="s">
        <v>1817</v>
      </c>
      <c r="G5606" t="s">
        <v>24708</v>
      </c>
      <c r="I5606" t="s">
        <v>21320</v>
      </c>
      <c r="J5606" t="s">
        <v>24707</v>
      </c>
      <c r="K5606" t="s">
        <v>208</v>
      </c>
      <c r="L5606" t="s">
        <v>24706</v>
      </c>
      <c r="N5606" t="s">
        <v>208</v>
      </c>
      <c r="O5606" t="s">
        <v>476</v>
      </c>
      <c r="P5606" t="s">
        <v>476</v>
      </c>
    </row>
    <row r="5607" spans="1:16">
      <c r="A5607" s="484" t="s">
        <v>88871</v>
      </c>
      <c r="B5607" s="485" t="s">
        <v>88870</v>
      </c>
      <c r="C5607" t="s">
        <v>88869</v>
      </c>
      <c r="D5607" t="s">
        <v>88868</v>
      </c>
      <c r="E5607" t="str">
        <f t="shared" si="87"/>
        <v>651590 - DBO COURBEVOIE</v>
      </c>
      <c r="F5607" t="s">
        <v>16714</v>
      </c>
      <c r="G5607" t="s">
        <v>88867</v>
      </c>
      <c r="I5607" t="s">
        <v>569</v>
      </c>
      <c r="K5607" t="s">
        <v>208</v>
      </c>
      <c r="L5607" t="s">
        <v>88866</v>
      </c>
      <c r="N5607" t="s">
        <v>208</v>
      </c>
      <c r="O5607" t="s">
        <v>476</v>
      </c>
      <c r="P5607" t="s">
        <v>476</v>
      </c>
    </row>
    <row r="5608" spans="1:16">
      <c r="A5608" s="484" t="s">
        <v>15772</v>
      </c>
      <c r="B5608" s="485" t="s">
        <v>15771</v>
      </c>
      <c r="C5608" t="s">
        <v>15770</v>
      </c>
      <c r="D5608" t="s">
        <v>15769</v>
      </c>
      <c r="E5608" t="str">
        <f t="shared" si="87"/>
        <v>248058 - SESAME</v>
      </c>
      <c r="F5608" t="s">
        <v>2928</v>
      </c>
      <c r="G5608" t="s">
        <v>15768</v>
      </c>
      <c r="H5608" t="s">
        <v>15767</v>
      </c>
      <c r="I5608" t="s">
        <v>15766</v>
      </c>
      <c r="J5608" t="s">
        <v>15765</v>
      </c>
      <c r="K5608" t="s">
        <v>208</v>
      </c>
      <c r="L5608" t="s">
        <v>15764</v>
      </c>
      <c r="N5608" t="s">
        <v>208</v>
      </c>
      <c r="O5608" t="s">
        <v>476</v>
      </c>
      <c r="P5608" t="s">
        <v>476</v>
      </c>
    </row>
    <row r="5609" spans="1:16">
      <c r="A5609" s="484" t="s">
        <v>7772</v>
      </c>
      <c r="B5609" s="485" t="s">
        <v>7771</v>
      </c>
      <c r="C5609" t="s">
        <v>7770</v>
      </c>
      <c r="D5609" t="s">
        <v>7769</v>
      </c>
      <c r="E5609" t="str">
        <f t="shared" si="87"/>
        <v>488732 - UDSP 88</v>
      </c>
      <c r="F5609" t="s">
        <v>1086</v>
      </c>
      <c r="G5609" t="s">
        <v>7768</v>
      </c>
      <c r="I5609" t="s">
        <v>7767</v>
      </c>
      <c r="J5609" t="s">
        <v>7766</v>
      </c>
      <c r="K5609" t="s">
        <v>208</v>
      </c>
      <c r="L5609" t="s">
        <v>7765</v>
      </c>
      <c r="N5609" t="s">
        <v>208</v>
      </c>
      <c r="O5609" t="s">
        <v>476</v>
      </c>
      <c r="P5609" t="s">
        <v>476</v>
      </c>
    </row>
    <row r="5610" spans="1:16">
      <c r="A5610" s="484" t="s">
        <v>93582</v>
      </c>
      <c r="B5610" s="485" t="s">
        <v>93581</v>
      </c>
      <c r="C5610" t="s">
        <v>93580</v>
      </c>
      <c r="D5610" t="s">
        <v>93579</v>
      </c>
      <c r="E5610" t="str">
        <f t="shared" si="87"/>
        <v>176760 - CDPK 13</v>
      </c>
      <c r="F5610" t="s">
        <v>4787</v>
      </c>
      <c r="G5610" t="s">
        <v>93578</v>
      </c>
      <c r="I5610" t="s">
        <v>1845</v>
      </c>
      <c r="K5610" t="s">
        <v>208</v>
      </c>
      <c r="L5610" t="s">
        <v>93577</v>
      </c>
      <c r="N5610" t="s">
        <v>208</v>
      </c>
      <c r="O5610" t="s">
        <v>476</v>
      </c>
      <c r="P5610" t="s">
        <v>476</v>
      </c>
    </row>
    <row r="5611" spans="1:16">
      <c r="A5611" s="484" t="s">
        <v>130694</v>
      </c>
      <c r="B5611" s="485" t="s">
        <v>130693</v>
      </c>
      <c r="C5611" t="s">
        <v>130692</v>
      </c>
      <c r="D5611" t="s">
        <v>130691</v>
      </c>
      <c r="E5611" t="str">
        <f t="shared" si="87"/>
        <v>670420 - ALESIA FORMATION MARCQ EN BAROEUL</v>
      </c>
      <c r="F5611" t="s">
        <v>29520</v>
      </c>
      <c r="G5611" t="s">
        <v>130690</v>
      </c>
      <c r="I5611" t="s">
        <v>4451</v>
      </c>
      <c r="J5611" t="s">
        <v>130689</v>
      </c>
      <c r="K5611" t="s">
        <v>208</v>
      </c>
      <c r="L5611" t="s">
        <v>130688</v>
      </c>
      <c r="N5611" t="s">
        <v>207</v>
      </c>
      <c r="O5611" t="s">
        <v>476</v>
      </c>
      <c r="P5611" t="s">
        <v>476</v>
      </c>
    </row>
    <row r="5612" spans="1:16">
      <c r="A5612" s="484" t="s">
        <v>109528</v>
      </c>
      <c r="B5612" s="485" t="s">
        <v>109527</v>
      </c>
      <c r="C5612" t="s">
        <v>109526</v>
      </c>
      <c r="D5612" t="s">
        <v>109526</v>
      </c>
      <c r="E5612" t="str">
        <f t="shared" si="87"/>
        <v>472451 - CATALYSE FORMA SARL SEMEAC</v>
      </c>
      <c r="F5612" t="s">
        <v>22589</v>
      </c>
      <c r="G5612" t="s">
        <v>109525</v>
      </c>
      <c r="I5612" t="s">
        <v>109524</v>
      </c>
      <c r="J5612" t="s">
        <v>109523</v>
      </c>
      <c r="K5612" t="s">
        <v>208</v>
      </c>
      <c r="L5612" t="s">
        <v>109522</v>
      </c>
      <c r="N5612" t="s">
        <v>208</v>
      </c>
      <c r="O5612" t="s">
        <v>476</v>
      </c>
      <c r="P5612" t="s">
        <v>476</v>
      </c>
    </row>
    <row r="5613" spans="1:16">
      <c r="A5613" s="484" t="s">
        <v>72531</v>
      </c>
      <c r="B5613" s="485" t="s">
        <v>72530</v>
      </c>
      <c r="C5613" t="s">
        <v>72529</v>
      </c>
      <c r="D5613" t="s">
        <v>72529</v>
      </c>
      <c r="E5613" t="str">
        <f t="shared" si="87"/>
        <v>446737 - FENEROL FRANCOIS-XAVIER</v>
      </c>
      <c r="F5613" t="s">
        <v>72528</v>
      </c>
      <c r="G5613" t="s">
        <v>72527</v>
      </c>
      <c r="I5613" t="s">
        <v>6909</v>
      </c>
      <c r="J5613" t="s">
        <v>72526</v>
      </c>
      <c r="K5613" t="s">
        <v>208</v>
      </c>
      <c r="L5613" t="s">
        <v>72525</v>
      </c>
      <c r="N5613" t="s">
        <v>208</v>
      </c>
      <c r="O5613" t="s">
        <v>476</v>
      </c>
      <c r="P5613" t="s">
        <v>476</v>
      </c>
    </row>
    <row r="5614" spans="1:16">
      <c r="A5614" s="484" t="s">
        <v>93549</v>
      </c>
      <c r="B5614" s="485" t="s">
        <v>93548</v>
      </c>
      <c r="C5614" t="s">
        <v>93547</v>
      </c>
      <c r="D5614" t="s">
        <v>93546</v>
      </c>
      <c r="E5614" t="str">
        <f t="shared" si="87"/>
        <v>355586 - COMITE REGIONAL EPGV</v>
      </c>
      <c r="F5614" t="s">
        <v>36283</v>
      </c>
      <c r="G5614" t="s">
        <v>93545</v>
      </c>
      <c r="H5614" t="s">
        <v>93544</v>
      </c>
      <c r="I5614" t="s">
        <v>1542</v>
      </c>
      <c r="J5614" t="s">
        <v>93543</v>
      </c>
      <c r="K5614" t="s">
        <v>208</v>
      </c>
      <c r="L5614" t="s">
        <v>93542</v>
      </c>
      <c r="N5614" t="s">
        <v>208</v>
      </c>
      <c r="O5614" t="s">
        <v>476</v>
      </c>
      <c r="P5614" t="s">
        <v>476</v>
      </c>
    </row>
    <row r="5615" spans="1:16">
      <c r="A5615" s="484" t="s">
        <v>93576</v>
      </c>
      <c r="B5615" s="485" t="s">
        <v>93548</v>
      </c>
      <c r="C5615" t="s">
        <v>93575</v>
      </c>
      <c r="D5615" t="s">
        <v>93574</v>
      </c>
      <c r="E5615" t="str">
        <f t="shared" si="87"/>
        <v>658972 - COREG EPGV OCCITANIE BALMA</v>
      </c>
      <c r="F5615" t="s">
        <v>773</v>
      </c>
      <c r="G5615" t="s">
        <v>42545</v>
      </c>
      <c r="I5615" t="s">
        <v>9725</v>
      </c>
      <c r="J5615" t="s">
        <v>93573</v>
      </c>
      <c r="K5615" t="s">
        <v>208</v>
      </c>
      <c r="L5615" t="s">
        <v>93572</v>
      </c>
      <c r="N5615" t="s">
        <v>208</v>
      </c>
      <c r="O5615" t="s">
        <v>476</v>
      </c>
      <c r="P5615" t="s">
        <v>476</v>
      </c>
    </row>
    <row r="5616" spans="1:16">
      <c r="A5616" s="484" t="s">
        <v>14944</v>
      </c>
      <c r="B5616" s="485" t="s">
        <v>14943</v>
      </c>
      <c r="C5616" t="s">
        <v>14942</v>
      </c>
      <c r="D5616" t="s">
        <v>14942</v>
      </c>
      <c r="E5616" t="str">
        <f t="shared" si="87"/>
        <v>59225 - SOCIETE MEDICALE BALINT</v>
      </c>
      <c r="F5616" t="s">
        <v>14941</v>
      </c>
      <c r="G5616" t="s">
        <v>14940</v>
      </c>
      <c r="I5616" t="s">
        <v>626</v>
      </c>
      <c r="J5616" t="s">
        <v>14939</v>
      </c>
      <c r="K5616" t="s">
        <v>14938</v>
      </c>
      <c r="L5616" t="s">
        <v>14937</v>
      </c>
      <c r="N5616" t="s">
        <v>208</v>
      </c>
      <c r="O5616" t="s">
        <v>476</v>
      </c>
      <c r="P5616" t="s">
        <v>476</v>
      </c>
    </row>
    <row r="5617" spans="1:16">
      <c r="A5617" s="484" t="s">
        <v>30767</v>
      </c>
      <c r="B5617" s="485" t="s">
        <v>30766</v>
      </c>
      <c r="C5617" t="s">
        <v>30765</v>
      </c>
      <c r="D5617" t="s">
        <v>30764</v>
      </c>
      <c r="E5617" t="str">
        <f t="shared" si="87"/>
        <v>474472 - ONFOC 08</v>
      </c>
      <c r="F5617" t="s">
        <v>7372</v>
      </c>
      <c r="G5617" t="s">
        <v>30763</v>
      </c>
      <c r="I5617" t="s">
        <v>28746</v>
      </c>
      <c r="J5617" t="s">
        <v>30762</v>
      </c>
      <c r="K5617" t="s">
        <v>30761</v>
      </c>
      <c r="L5617" t="s">
        <v>30760</v>
      </c>
      <c r="N5617" t="s">
        <v>208</v>
      </c>
      <c r="O5617" t="s">
        <v>476</v>
      </c>
      <c r="P5617" t="s">
        <v>476</v>
      </c>
    </row>
    <row r="5618" spans="1:16">
      <c r="A5618" s="484" t="s">
        <v>43397</v>
      </c>
      <c r="B5618" s="485" t="s">
        <v>43396</v>
      </c>
      <c r="C5618" t="s">
        <v>43395</v>
      </c>
      <c r="D5618" t="s">
        <v>43395</v>
      </c>
      <c r="E5618" t="str">
        <f t="shared" si="87"/>
        <v>512096 - LES SAUVETEURS CATALANS</v>
      </c>
      <c r="F5618" t="s">
        <v>7380</v>
      </c>
      <c r="G5618" t="s">
        <v>43394</v>
      </c>
      <c r="I5618" t="s">
        <v>1906</v>
      </c>
      <c r="J5618" t="s">
        <v>43393</v>
      </c>
      <c r="K5618" t="s">
        <v>208</v>
      </c>
      <c r="L5618" t="s">
        <v>43392</v>
      </c>
      <c r="N5618" t="s">
        <v>208</v>
      </c>
      <c r="O5618" t="s">
        <v>476</v>
      </c>
      <c r="P5618" t="s">
        <v>476</v>
      </c>
    </row>
    <row r="5619" spans="1:16">
      <c r="A5619" s="484" t="s">
        <v>56089</v>
      </c>
      <c r="B5619" s="485" t="s">
        <v>56088</v>
      </c>
      <c r="C5619" t="s">
        <v>56087</v>
      </c>
      <c r="D5619" t="s">
        <v>56086</v>
      </c>
      <c r="E5619" t="str">
        <f t="shared" si="87"/>
        <v>661259 - IFREE VILLIERS EN BOIS</v>
      </c>
      <c r="F5619" t="s">
        <v>41182</v>
      </c>
      <c r="G5619" t="s">
        <v>56085</v>
      </c>
      <c r="I5619" t="s">
        <v>56084</v>
      </c>
      <c r="J5619" t="s">
        <v>56083</v>
      </c>
      <c r="K5619" t="s">
        <v>208</v>
      </c>
      <c r="L5619" t="s">
        <v>56082</v>
      </c>
      <c r="N5619" t="s">
        <v>208</v>
      </c>
      <c r="O5619" t="s">
        <v>476</v>
      </c>
      <c r="P5619" t="s">
        <v>476</v>
      </c>
    </row>
    <row r="5620" spans="1:16">
      <c r="A5620" s="484" t="s">
        <v>22891</v>
      </c>
      <c r="C5620" t="s">
        <v>22890</v>
      </c>
      <c r="D5620" t="s">
        <v>22889</v>
      </c>
      <c r="E5620" t="str">
        <f t="shared" si="87"/>
        <v>123092 - REBEMP</v>
      </c>
      <c r="F5620" t="s">
        <v>20422</v>
      </c>
      <c r="G5620" t="s">
        <v>22888</v>
      </c>
      <c r="H5620" t="s">
        <v>22887</v>
      </c>
      <c r="I5620" t="s">
        <v>3364</v>
      </c>
      <c r="J5620" t="s">
        <v>22886</v>
      </c>
      <c r="K5620" t="s">
        <v>22885</v>
      </c>
      <c r="L5620" t="s">
        <v>22884</v>
      </c>
      <c r="N5620" t="s">
        <v>208</v>
      </c>
      <c r="O5620" t="s">
        <v>476</v>
      </c>
      <c r="P5620" t="s">
        <v>476</v>
      </c>
    </row>
    <row r="5621" spans="1:16">
      <c r="A5621" s="484" t="s">
        <v>125665</v>
      </c>
      <c r="B5621" s="485" t="s">
        <v>125664</v>
      </c>
      <c r="C5621" t="s">
        <v>125663</v>
      </c>
      <c r="D5621" t="s">
        <v>125662</v>
      </c>
      <c r="E5621" t="str">
        <f t="shared" si="87"/>
        <v>653536 - ASFAUVERGNE</v>
      </c>
      <c r="F5621" t="s">
        <v>17551</v>
      </c>
      <c r="G5621" t="s">
        <v>125661</v>
      </c>
      <c r="I5621" t="s">
        <v>1678</v>
      </c>
      <c r="J5621" t="s">
        <v>125660</v>
      </c>
      <c r="K5621" t="s">
        <v>208</v>
      </c>
      <c r="L5621" t="s">
        <v>125659</v>
      </c>
      <c r="N5621" t="s">
        <v>208</v>
      </c>
      <c r="O5621" t="s">
        <v>476</v>
      </c>
      <c r="P5621" t="s">
        <v>476</v>
      </c>
    </row>
    <row r="5622" spans="1:16">
      <c r="A5622" s="484" t="s">
        <v>50074</v>
      </c>
      <c r="B5622" s="485" t="s">
        <v>50073</v>
      </c>
      <c r="C5622" t="s">
        <v>50072</v>
      </c>
      <c r="D5622" t="s">
        <v>50072</v>
      </c>
      <c r="E5622" t="str">
        <f t="shared" si="87"/>
        <v>618676 - ISOCIEL</v>
      </c>
      <c r="F5622" t="s">
        <v>1487</v>
      </c>
      <c r="G5622" t="s">
        <v>50071</v>
      </c>
      <c r="H5622" t="s">
        <v>50070</v>
      </c>
      <c r="I5622" t="s">
        <v>603</v>
      </c>
      <c r="J5622" t="s">
        <v>50069</v>
      </c>
      <c r="K5622" t="s">
        <v>208</v>
      </c>
      <c r="L5622" t="s">
        <v>50068</v>
      </c>
      <c r="N5622" t="s">
        <v>208</v>
      </c>
      <c r="O5622" t="s">
        <v>476</v>
      </c>
      <c r="P5622" t="s">
        <v>476</v>
      </c>
    </row>
    <row r="5623" spans="1:16">
      <c r="A5623" s="484" t="s">
        <v>136430</v>
      </c>
      <c r="B5623" s="485" t="s">
        <v>136429</v>
      </c>
      <c r="C5623" t="s">
        <v>136428</v>
      </c>
      <c r="D5623" t="s">
        <v>136428</v>
      </c>
      <c r="E5623" t="str">
        <f t="shared" si="87"/>
        <v>322313 - ACADEMIE DE SOPHROLOGIE</v>
      </c>
      <c r="F5623" t="s">
        <v>581</v>
      </c>
      <c r="G5623" t="s">
        <v>136427</v>
      </c>
      <c r="I5623" t="s">
        <v>1494</v>
      </c>
      <c r="J5623" t="s">
        <v>136426</v>
      </c>
      <c r="K5623" t="s">
        <v>208</v>
      </c>
      <c r="L5623" t="s">
        <v>136425</v>
      </c>
      <c r="N5623" t="s">
        <v>208</v>
      </c>
      <c r="O5623" t="s">
        <v>476</v>
      </c>
      <c r="P5623" t="s">
        <v>476</v>
      </c>
    </row>
    <row r="5624" spans="1:16">
      <c r="A5624" s="484" t="s">
        <v>68173</v>
      </c>
      <c r="B5624" s="485" t="s">
        <v>68172</v>
      </c>
      <c r="C5624" t="s">
        <v>68171</v>
      </c>
      <c r="D5624" t="s">
        <v>68170</v>
      </c>
      <c r="E5624" t="str">
        <f t="shared" si="87"/>
        <v>397520 - FRIEH YANNICK</v>
      </c>
      <c r="F5624" t="s">
        <v>1568</v>
      </c>
      <c r="G5624" t="s">
        <v>68169</v>
      </c>
      <c r="I5624" t="s">
        <v>2531</v>
      </c>
      <c r="J5624" t="s">
        <v>68168</v>
      </c>
      <c r="K5624" t="s">
        <v>208</v>
      </c>
      <c r="L5624" t="s">
        <v>68167</v>
      </c>
      <c r="N5624" t="s">
        <v>208</v>
      </c>
      <c r="O5624" t="s">
        <v>476</v>
      </c>
      <c r="P5624" t="s">
        <v>476</v>
      </c>
    </row>
    <row r="5625" spans="1:16">
      <c r="A5625" s="484" t="s">
        <v>78373</v>
      </c>
      <c r="B5625" s="485" t="s">
        <v>78372</v>
      </c>
      <c r="C5625" t="s">
        <v>78371</v>
      </c>
      <c r="D5625" t="s">
        <v>78371</v>
      </c>
      <c r="E5625" t="str">
        <f t="shared" si="87"/>
        <v>158021 - ESPACE ANALYTIQUE</v>
      </c>
      <c r="F5625" t="s">
        <v>50113</v>
      </c>
      <c r="G5625" t="s">
        <v>78370</v>
      </c>
      <c r="I5625" t="s">
        <v>626</v>
      </c>
      <c r="J5625" t="s">
        <v>78369</v>
      </c>
      <c r="K5625" t="s">
        <v>208</v>
      </c>
      <c r="L5625" t="s">
        <v>78368</v>
      </c>
      <c r="N5625" t="s">
        <v>208</v>
      </c>
      <c r="O5625" t="s">
        <v>476</v>
      </c>
      <c r="P5625" t="s">
        <v>476</v>
      </c>
    </row>
    <row r="5626" spans="1:16">
      <c r="A5626" s="484" t="s">
        <v>123762</v>
      </c>
      <c r="B5626" s="485" t="s">
        <v>123761</v>
      </c>
      <c r="C5626" t="s">
        <v>123760</v>
      </c>
      <c r="D5626" t="s">
        <v>123759</v>
      </c>
      <c r="E5626" t="str">
        <f t="shared" si="87"/>
        <v>595603 - ASSOCIATION COUPLE ET FAMILLE DE HAUTE SAVOIE</v>
      </c>
      <c r="F5626" t="s">
        <v>1568</v>
      </c>
      <c r="G5626" t="s">
        <v>123758</v>
      </c>
      <c r="I5626" t="s">
        <v>8115</v>
      </c>
      <c r="J5626" t="s">
        <v>123757</v>
      </c>
      <c r="K5626" t="s">
        <v>208</v>
      </c>
      <c r="L5626" t="s">
        <v>123756</v>
      </c>
      <c r="N5626" t="s">
        <v>208</v>
      </c>
      <c r="O5626" t="s">
        <v>476</v>
      </c>
      <c r="P5626" t="s">
        <v>476</v>
      </c>
    </row>
    <row r="5627" spans="1:16">
      <c r="A5627" s="484" t="s">
        <v>128481</v>
      </c>
      <c r="B5627" s="485" t="s">
        <v>128480</v>
      </c>
      <c r="C5627" t="s">
        <v>128479</v>
      </c>
      <c r="D5627" t="s">
        <v>128478</v>
      </c>
      <c r="E5627" t="str">
        <f t="shared" si="87"/>
        <v>626340 - ANDRE JEAN ROCH BOULOGNE BILLANCOURT</v>
      </c>
      <c r="F5627" t="s">
        <v>45218</v>
      </c>
      <c r="G5627" t="s">
        <v>112753</v>
      </c>
      <c r="I5627" t="s">
        <v>1406</v>
      </c>
      <c r="K5627" t="s">
        <v>208</v>
      </c>
      <c r="L5627" t="s">
        <v>128477</v>
      </c>
      <c r="N5627" t="s">
        <v>208</v>
      </c>
      <c r="O5627" t="s">
        <v>476</v>
      </c>
      <c r="P5627" t="s">
        <v>476</v>
      </c>
    </row>
    <row r="5628" spans="1:16">
      <c r="A5628" s="484" t="s">
        <v>74361</v>
      </c>
      <c r="B5628" s="485" t="s">
        <v>74360</v>
      </c>
      <c r="C5628" t="s">
        <v>74359</v>
      </c>
      <c r="D5628" t="s">
        <v>74359</v>
      </c>
      <c r="E5628" t="str">
        <f t="shared" si="87"/>
        <v>541837 - FACILITY CONCEPT</v>
      </c>
      <c r="F5628" t="s">
        <v>2651</v>
      </c>
      <c r="G5628" t="s">
        <v>74358</v>
      </c>
      <c r="I5628" t="s">
        <v>3138</v>
      </c>
      <c r="J5628" t="s">
        <v>74357</v>
      </c>
      <c r="K5628" t="s">
        <v>208</v>
      </c>
      <c r="L5628" t="s">
        <v>74356</v>
      </c>
      <c r="N5628" t="s">
        <v>208</v>
      </c>
      <c r="O5628" t="s">
        <v>476</v>
      </c>
      <c r="P5628" t="s">
        <v>476</v>
      </c>
    </row>
    <row r="5629" spans="1:16">
      <c r="A5629" s="484" t="s">
        <v>135213</v>
      </c>
      <c r="B5629" s="485" t="s">
        <v>135212</v>
      </c>
      <c r="C5629" t="s">
        <v>135211</v>
      </c>
      <c r="D5629" t="s">
        <v>135210</v>
      </c>
      <c r="E5629" t="str">
        <f t="shared" si="87"/>
        <v>248642 - AF 81</v>
      </c>
      <c r="F5629" t="s">
        <v>3281</v>
      </c>
      <c r="G5629" t="s">
        <v>135209</v>
      </c>
      <c r="I5629" t="s">
        <v>5244</v>
      </c>
      <c r="J5629" t="s">
        <v>135208</v>
      </c>
      <c r="K5629" t="s">
        <v>208</v>
      </c>
      <c r="L5629" t="s">
        <v>135207</v>
      </c>
      <c r="N5629" t="s">
        <v>208</v>
      </c>
      <c r="O5629" t="s">
        <v>476</v>
      </c>
      <c r="P5629" t="s">
        <v>476</v>
      </c>
    </row>
    <row r="5630" spans="1:16">
      <c r="A5630" s="484" t="s">
        <v>66772</v>
      </c>
      <c r="B5630" s="485" t="s">
        <v>66771</v>
      </c>
      <c r="C5630" t="s">
        <v>66770</v>
      </c>
      <c r="D5630" t="s">
        <v>66769</v>
      </c>
      <c r="E5630" t="str">
        <f t="shared" si="87"/>
        <v>495736 - GILLI PHILIPPE</v>
      </c>
      <c r="F5630" t="s">
        <v>1328</v>
      </c>
      <c r="G5630" t="s">
        <v>66768</v>
      </c>
      <c r="H5630" t="s">
        <v>66767</v>
      </c>
      <c r="I5630" t="s">
        <v>618</v>
      </c>
      <c r="J5630" t="s">
        <v>66766</v>
      </c>
      <c r="K5630" t="s">
        <v>208</v>
      </c>
      <c r="L5630" t="s">
        <v>66765</v>
      </c>
      <c r="N5630" t="s">
        <v>208</v>
      </c>
      <c r="O5630" t="s">
        <v>476</v>
      </c>
      <c r="P5630" t="s">
        <v>476</v>
      </c>
    </row>
    <row r="5631" spans="1:16">
      <c r="A5631" s="484" t="s">
        <v>9669</v>
      </c>
      <c r="B5631" s="485" t="s">
        <v>9668</v>
      </c>
      <c r="C5631" t="s">
        <v>9667</v>
      </c>
      <c r="D5631" t="s">
        <v>9666</v>
      </c>
      <c r="E5631" t="str">
        <f t="shared" si="87"/>
        <v>609791 - DUBIE VERONIQUE</v>
      </c>
      <c r="F5631" t="s">
        <v>1513</v>
      </c>
      <c r="G5631" t="s">
        <v>9665</v>
      </c>
      <c r="I5631" t="s">
        <v>9664</v>
      </c>
      <c r="K5631" t="s">
        <v>208</v>
      </c>
      <c r="L5631" t="s">
        <v>9663</v>
      </c>
      <c r="N5631" t="s">
        <v>208</v>
      </c>
      <c r="O5631" t="s">
        <v>476</v>
      </c>
      <c r="P5631" t="s">
        <v>476</v>
      </c>
    </row>
    <row r="5632" spans="1:16">
      <c r="A5632" s="484" t="s">
        <v>27013</v>
      </c>
      <c r="B5632" s="485" t="s">
        <v>27012</v>
      </c>
      <c r="C5632" t="s">
        <v>27011</v>
      </c>
      <c r="D5632" t="s">
        <v>27011</v>
      </c>
      <c r="E5632" t="str">
        <f t="shared" si="87"/>
        <v>568909 - POMMIER RENAUD - SYPNOSIS</v>
      </c>
      <c r="F5632" t="s">
        <v>1352</v>
      </c>
      <c r="G5632" t="s">
        <v>27010</v>
      </c>
      <c r="H5632" t="s">
        <v>27009</v>
      </c>
      <c r="I5632" t="s">
        <v>749</v>
      </c>
      <c r="K5632" t="s">
        <v>208</v>
      </c>
      <c r="L5632" t="s">
        <v>27008</v>
      </c>
      <c r="N5632" t="s">
        <v>208</v>
      </c>
      <c r="O5632" t="s">
        <v>476</v>
      </c>
      <c r="P5632" t="s">
        <v>476</v>
      </c>
    </row>
    <row r="5633" spans="1:16">
      <c r="A5633" s="484" t="s">
        <v>30192</v>
      </c>
      <c r="B5633" s="485" t="s">
        <v>30191</v>
      </c>
      <c r="C5633" t="s">
        <v>30190</v>
      </c>
      <c r="D5633" t="s">
        <v>30189</v>
      </c>
      <c r="E5633" t="str">
        <f t="shared" si="87"/>
        <v>630597 - OURAGAN FORMATION ANNECY</v>
      </c>
      <c r="F5633" t="s">
        <v>30188</v>
      </c>
      <c r="G5633" t="s">
        <v>30187</v>
      </c>
      <c r="I5633" t="s">
        <v>8115</v>
      </c>
      <c r="J5633" t="s">
        <v>30186</v>
      </c>
      <c r="K5633" t="s">
        <v>208</v>
      </c>
      <c r="L5633" t="s">
        <v>30185</v>
      </c>
      <c r="N5633" t="s">
        <v>208</v>
      </c>
      <c r="O5633" t="s">
        <v>476</v>
      </c>
      <c r="P5633" t="s">
        <v>476</v>
      </c>
    </row>
    <row r="5634" spans="1:16">
      <c r="A5634" s="484" t="s">
        <v>8478</v>
      </c>
      <c r="B5634" s="485" t="s">
        <v>8477</v>
      </c>
      <c r="C5634" t="s">
        <v>8476</v>
      </c>
      <c r="D5634" t="s">
        <v>8476</v>
      </c>
      <c r="E5634" t="str">
        <f t="shared" ref="E5634:E5697" si="88">_xlfn.CONCAT(L5634," - ",D5634)</f>
        <v>175456 - UFORCA NANTES</v>
      </c>
      <c r="F5634" t="s">
        <v>8475</v>
      </c>
      <c r="G5634" t="s">
        <v>8474</v>
      </c>
      <c r="I5634" t="s">
        <v>1837</v>
      </c>
      <c r="J5634" t="s">
        <v>8473</v>
      </c>
      <c r="K5634" t="s">
        <v>208</v>
      </c>
      <c r="L5634" t="s">
        <v>8472</v>
      </c>
      <c r="N5634" t="s">
        <v>208</v>
      </c>
      <c r="O5634" t="s">
        <v>476</v>
      </c>
      <c r="P5634" t="s">
        <v>476</v>
      </c>
    </row>
    <row r="5635" spans="1:16">
      <c r="A5635" s="484" t="s">
        <v>54506</v>
      </c>
      <c r="B5635" s="485" t="s">
        <v>54505</v>
      </c>
      <c r="C5635" t="s">
        <v>54504</v>
      </c>
      <c r="D5635" t="s">
        <v>54504</v>
      </c>
      <c r="E5635" t="str">
        <f t="shared" si="88"/>
        <v>553530 - INSTITUT FORMATION FROID GDF SUEZ</v>
      </c>
      <c r="F5635" t="s">
        <v>8706</v>
      </c>
      <c r="G5635" t="s">
        <v>54503</v>
      </c>
      <c r="H5635" t="s">
        <v>52622</v>
      </c>
      <c r="I5635" t="s">
        <v>54502</v>
      </c>
      <c r="J5635" t="s">
        <v>54501</v>
      </c>
      <c r="K5635" t="s">
        <v>208</v>
      </c>
      <c r="L5635" t="s">
        <v>54500</v>
      </c>
      <c r="N5635" t="s">
        <v>208</v>
      </c>
      <c r="O5635" t="s">
        <v>476</v>
      </c>
      <c r="P5635" t="s">
        <v>476</v>
      </c>
    </row>
    <row r="5636" spans="1:16">
      <c r="A5636" s="484" t="s">
        <v>126157</v>
      </c>
      <c r="B5636" s="485" t="s">
        <v>126156</v>
      </c>
      <c r="C5636" t="s">
        <v>126155</v>
      </c>
      <c r="D5636" t="s">
        <v>126154</v>
      </c>
      <c r="E5636" t="str">
        <f t="shared" si="88"/>
        <v>147011 - ASS CULTURELLE PERSONNEL SECTEUR 13 PSYCHIATRIE</v>
      </c>
      <c r="F5636" t="s">
        <v>6920</v>
      </c>
      <c r="G5636" t="s">
        <v>126153</v>
      </c>
      <c r="H5636" t="s">
        <v>95289</v>
      </c>
      <c r="I5636" t="s">
        <v>10366</v>
      </c>
      <c r="J5636" t="s">
        <v>126152</v>
      </c>
      <c r="K5636" t="s">
        <v>208</v>
      </c>
      <c r="L5636" t="s">
        <v>126151</v>
      </c>
      <c r="N5636" t="s">
        <v>208</v>
      </c>
      <c r="O5636" t="s">
        <v>476</v>
      </c>
      <c r="P5636" t="s">
        <v>476</v>
      </c>
    </row>
    <row r="5637" spans="1:16">
      <c r="A5637" s="484" t="s">
        <v>73941</v>
      </c>
      <c r="B5637" s="485" t="s">
        <v>73940</v>
      </c>
      <c r="C5637" t="s">
        <v>73939</v>
      </c>
      <c r="D5637" t="s">
        <v>73938</v>
      </c>
      <c r="E5637" t="str">
        <f t="shared" si="88"/>
        <v>541047 - FFC VILLENEUVE LES BOULOC</v>
      </c>
      <c r="F5637" t="s">
        <v>2945</v>
      </c>
      <c r="G5637" t="s">
        <v>73937</v>
      </c>
      <c r="H5637" t="s">
        <v>73936</v>
      </c>
      <c r="I5637" t="s">
        <v>66193</v>
      </c>
      <c r="J5637" t="s">
        <v>73935</v>
      </c>
      <c r="K5637" t="s">
        <v>208</v>
      </c>
      <c r="L5637" t="s">
        <v>73934</v>
      </c>
      <c r="N5637" t="s">
        <v>208</v>
      </c>
      <c r="O5637" t="s">
        <v>476</v>
      </c>
      <c r="P5637" t="s">
        <v>476</v>
      </c>
    </row>
    <row r="5638" spans="1:16">
      <c r="A5638" s="484" t="s">
        <v>73946</v>
      </c>
      <c r="B5638" s="485" t="s">
        <v>73940</v>
      </c>
      <c r="C5638" t="s">
        <v>73939</v>
      </c>
      <c r="D5638" t="s">
        <v>73945</v>
      </c>
      <c r="E5638" t="str">
        <f t="shared" si="88"/>
        <v>588374 - FAUVEL FORMATION COLLECTIVITES FLOIRAC</v>
      </c>
      <c r="F5638" t="s">
        <v>8524</v>
      </c>
      <c r="G5638" t="s">
        <v>73944</v>
      </c>
      <c r="I5638" t="s">
        <v>24998</v>
      </c>
      <c r="J5638" t="s">
        <v>73943</v>
      </c>
      <c r="K5638" t="s">
        <v>208</v>
      </c>
      <c r="L5638" t="s">
        <v>73942</v>
      </c>
      <c r="N5638" t="s">
        <v>208</v>
      </c>
      <c r="O5638" t="s">
        <v>476</v>
      </c>
      <c r="P5638" t="s">
        <v>476</v>
      </c>
    </row>
    <row r="5639" spans="1:16">
      <c r="A5639" s="484" t="s">
        <v>115986</v>
      </c>
      <c r="B5639" s="485" t="s">
        <v>115985</v>
      </c>
      <c r="C5639" t="s">
        <v>115984</v>
      </c>
      <c r="D5639" t="s">
        <v>115983</v>
      </c>
      <c r="E5639" t="str">
        <f t="shared" si="88"/>
        <v>678259 - AVANTAGE CREDIT CLIENT LUZINAY</v>
      </c>
      <c r="F5639" t="s">
        <v>21052</v>
      </c>
      <c r="G5639" t="s">
        <v>115982</v>
      </c>
      <c r="I5639" t="s">
        <v>115981</v>
      </c>
      <c r="K5639" t="s">
        <v>208</v>
      </c>
      <c r="L5639" t="s">
        <v>115980</v>
      </c>
      <c r="N5639" t="s">
        <v>208</v>
      </c>
      <c r="O5639" t="s">
        <v>476</v>
      </c>
      <c r="P5639" t="s">
        <v>476</v>
      </c>
    </row>
    <row r="5640" spans="1:16">
      <c r="A5640" s="484" t="s">
        <v>124155</v>
      </c>
      <c r="B5640" s="485" t="s">
        <v>124154</v>
      </c>
      <c r="C5640" t="s">
        <v>124153</v>
      </c>
      <c r="D5640" t="s">
        <v>124152</v>
      </c>
      <c r="E5640" t="str">
        <f t="shared" si="88"/>
        <v>613733 - ASSOCIATION AGIR CONTRE LA PROSTITUTION</v>
      </c>
      <c r="F5640" t="s">
        <v>1952</v>
      </c>
      <c r="G5640" t="s">
        <v>124151</v>
      </c>
      <c r="I5640" t="s">
        <v>626</v>
      </c>
      <c r="J5640" t="s">
        <v>124150</v>
      </c>
      <c r="K5640" t="s">
        <v>208</v>
      </c>
      <c r="L5640" t="s">
        <v>124149</v>
      </c>
      <c r="N5640" t="s">
        <v>208</v>
      </c>
      <c r="O5640" t="s">
        <v>476</v>
      </c>
      <c r="P5640" t="s">
        <v>476</v>
      </c>
    </row>
    <row r="5641" spans="1:16">
      <c r="A5641" s="484" t="s">
        <v>111783</v>
      </c>
      <c r="B5641" s="485" t="s">
        <v>111782</v>
      </c>
      <c r="C5641" t="s">
        <v>111781</v>
      </c>
      <c r="D5641" t="s">
        <v>111780</v>
      </c>
      <c r="E5641" t="str">
        <f t="shared" si="88"/>
        <v>659680 - BTP CONSULTANTS MONTIGNY LE BRETONNEUX</v>
      </c>
      <c r="F5641" t="s">
        <v>22039</v>
      </c>
      <c r="G5641" t="s">
        <v>111779</v>
      </c>
      <c r="H5641" t="s">
        <v>111778</v>
      </c>
      <c r="I5641" t="s">
        <v>16705</v>
      </c>
      <c r="J5641" t="s">
        <v>111777</v>
      </c>
      <c r="K5641" t="s">
        <v>208</v>
      </c>
      <c r="L5641" t="s">
        <v>111776</v>
      </c>
      <c r="N5641" t="s">
        <v>208</v>
      </c>
      <c r="O5641" t="s">
        <v>476</v>
      </c>
      <c r="P5641" t="s">
        <v>476</v>
      </c>
    </row>
    <row r="5642" spans="1:16">
      <c r="A5642" s="484" t="s">
        <v>59700</v>
      </c>
      <c r="B5642" s="485" t="s">
        <v>59699</v>
      </c>
      <c r="C5642" t="s">
        <v>59698</v>
      </c>
      <c r="D5642" t="s">
        <v>59698</v>
      </c>
      <c r="E5642" t="str">
        <f t="shared" si="88"/>
        <v>359348 - ICMS</v>
      </c>
      <c r="F5642" t="s">
        <v>13656</v>
      </c>
      <c r="G5642" t="s">
        <v>59697</v>
      </c>
      <c r="I5642" t="s">
        <v>3138</v>
      </c>
      <c r="J5642" t="s">
        <v>59696</v>
      </c>
      <c r="K5642" t="s">
        <v>208</v>
      </c>
      <c r="L5642" t="s">
        <v>59695</v>
      </c>
      <c r="N5642" t="s">
        <v>208</v>
      </c>
      <c r="O5642" t="s">
        <v>476</v>
      </c>
      <c r="P5642" t="s">
        <v>476</v>
      </c>
    </row>
    <row r="5643" spans="1:16">
      <c r="A5643" s="484" t="s">
        <v>32333</v>
      </c>
      <c r="B5643" s="485" t="s">
        <v>32332</v>
      </c>
      <c r="C5643" t="s">
        <v>32331</v>
      </c>
      <c r="D5643" t="s">
        <v>32331</v>
      </c>
      <c r="E5643" t="str">
        <f t="shared" si="88"/>
        <v>574570 - OC2</v>
      </c>
      <c r="F5643" t="s">
        <v>1808</v>
      </c>
      <c r="G5643" t="s">
        <v>32330</v>
      </c>
      <c r="H5643" t="s">
        <v>32329</v>
      </c>
      <c r="I5643" t="s">
        <v>9102</v>
      </c>
      <c r="J5643" t="s">
        <v>32328</v>
      </c>
      <c r="K5643" t="s">
        <v>208</v>
      </c>
      <c r="L5643" t="s">
        <v>32327</v>
      </c>
      <c r="N5643" t="s">
        <v>208</v>
      </c>
      <c r="O5643" t="s">
        <v>476</v>
      </c>
      <c r="P5643" t="s">
        <v>476</v>
      </c>
    </row>
    <row r="5644" spans="1:16">
      <c r="A5644" s="484" t="s">
        <v>120955</v>
      </c>
      <c r="B5644" s="485" t="s">
        <v>120954</v>
      </c>
      <c r="C5644" t="s">
        <v>120953</v>
      </c>
      <c r="D5644" t="s">
        <v>120952</v>
      </c>
      <c r="E5644" t="str">
        <f t="shared" si="88"/>
        <v>456275 - AIUS</v>
      </c>
      <c r="F5644" t="s">
        <v>1371</v>
      </c>
      <c r="G5644" t="s">
        <v>120951</v>
      </c>
      <c r="I5644" t="s">
        <v>1035</v>
      </c>
      <c r="J5644" t="s">
        <v>120950</v>
      </c>
      <c r="K5644" t="s">
        <v>120949</v>
      </c>
      <c r="L5644" t="s">
        <v>120948</v>
      </c>
      <c r="N5644" t="s">
        <v>208</v>
      </c>
      <c r="O5644" t="s">
        <v>476</v>
      </c>
      <c r="P5644" t="s">
        <v>476</v>
      </c>
    </row>
    <row r="5645" spans="1:16">
      <c r="A5645" s="484" t="s">
        <v>121129</v>
      </c>
      <c r="B5645" s="485" t="s">
        <v>59013</v>
      </c>
      <c r="C5645" t="s">
        <v>121128</v>
      </c>
      <c r="D5645" t="s">
        <v>121128</v>
      </c>
      <c r="E5645" t="str">
        <f t="shared" si="88"/>
        <v>622096 - ASSOCIATION HOPITAL FOCH</v>
      </c>
      <c r="F5645" t="s">
        <v>5346</v>
      </c>
      <c r="G5645" t="s">
        <v>121127</v>
      </c>
      <c r="I5645" t="s">
        <v>17468</v>
      </c>
      <c r="J5645" t="s">
        <v>121126</v>
      </c>
      <c r="K5645" t="s">
        <v>121125</v>
      </c>
      <c r="L5645" t="s">
        <v>121124</v>
      </c>
      <c r="N5645" t="s">
        <v>208</v>
      </c>
      <c r="O5645" t="s">
        <v>476</v>
      </c>
      <c r="P5645" t="s">
        <v>476</v>
      </c>
    </row>
    <row r="5646" spans="1:16">
      <c r="A5646" s="484" t="s">
        <v>59014</v>
      </c>
      <c r="B5646" s="485" t="s">
        <v>59013</v>
      </c>
      <c r="C5646" t="s">
        <v>59012</v>
      </c>
      <c r="D5646" t="s">
        <v>59011</v>
      </c>
      <c r="E5646" t="str">
        <f t="shared" si="88"/>
        <v>1685 - IFSI HOPITAL FOCH</v>
      </c>
      <c r="F5646" t="s">
        <v>49955</v>
      </c>
      <c r="G5646" t="s">
        <v>59010</v>
      </c>
      <c r="I5646" t="s">
        <v>17468</v>
      </c>
      <c r="J5646" t="s">
        <v>59009</v>
      </c>
      <c r="K5646" t="s">
        <v>208</v>
      </c>
      <c r="L5646" t="s">
        <v>59008</v>
      </c>
      <c r="N5646" t="s">
        <v>208</v>
      </c>
      <c r="O5646" t="s">
        <v>476</v>
      </c>
      <c r="P5646" t="s">
        <v>476</v>
      </c>
    </row>
    <row r="5647" spans="1:16">
      <c r="A5647" s="484" t="s">
        <v>114293</v>
      </c>
      <c r="B5647" s="485" t="s">
        <v>114292</v>
      </c>
      <c r="C5647" t="s">
        <v>114291</v>
      </c>
      <c r="D5647" t="s">
        <v>114291</v>
      </c>
      <c r="E5647" t="str">
        <f t="shared" si="88"/>
        <v>83707 - BELTOISE EVOLUTION</v>
      </c>
      <c r="F5647" t="s">
        <v>6367</v>
      </c>
      <c r="G5647" t="s">
        <v>96906</v>
      </c>
      <c r="H5647" t="s">
        <v>114290</v>
      </c>
      <c r="I5647" t="s">
        <v>13475</v>
      </c>
      <c r="J5647" t="s">
        <v>114289</v>
      </c>
      <c r="K5647" t="s">
        <v>208</v>
      </c>
      <c r="L5647" t="s">
        <v>114288</v>
      </c>
      <c r="N5647" t="s">
        <v>208</v>
      </c>
      <c r="O5647" t="s">
        <v>476</v>
      </c>
      <c r="P5647" t="s">
        <v>476</v>
      </c>
    </row>
    <row r="5648" spans="1:16">
      <c r="A5648" s="484" t="s">
        <v>128355</v>
      </c>
      <c r="B5648" s="485" t="s">
        <v>128354</v>
      </c>
      <c r="C5648" t="s">
        <v>128353</v>
      </c>
      <c r="D5648" t="s">
        <v>128352</v>
      </c>
      <c r="E5648" t="str">
        <f t="shared" si="88"/>
        <v>219691 - WALL STREET INSTITUTE - VH BLUE PARIS</v>
      </c>
      <c r="F5648" t="s">
        <v>3811</v>
      </c>
      <c r="G5648" t="s">
        <v>128351</v>
      </c>
      <c r="I5648" t="s">
        <v>626</v>
      </c>
      <c r="J5648" t="s">
        <v>128350</v>
      </c>
      <c r="K5648" t="s">
        <v>208</v>
      </c>
      <c r="L5648" t="s">
        <v>128349</v>
      </c>
      <c r="N5648" t="s">
        <v>208</v>
      </c>
      <c r="O5648" t="s">
        <v>476</v>
      </c>
      <c r="P5648" t="s">
        <v>476</v>
      </c>
    </row>
    <row r="5649" spans="1:16">
      <c r="A5649" s="484" t="s">
        <v>106265</v>
      </c>
      <c r="B5649" s="485" t="s">
        <v>106264</v>
      </c>
      <c r="C5649" t="s">
        <v>106263</v>
      </c>
      <c r="D5649" t="s">
        <v>106262</v>
      </c>
      <c r="E5649" t="str">
        <f t="shared" si="88"/>
        <v>366020 - CER LOPEZ FORMATION</v>
      </c>
      <c r="F5649" t="s">
        <v>66032</v>
      </c>
      <c r="G5649" t="s">
        <v>106261</v>
      </c>
      <c r="H5649" t="s">
        <v>37960</v>
      </c>
      <c r="I5649" t="s">
        <v>23912</v>
      </c>
      <c r="J5649" t="s">
        <v>106260</v>
      </c>
      <c r="K5649" t="s">
        <v>208</v>
      </c>
      <c r="L5649" t="s">
        <v>106259</v>
      </c>
      <c r="N5649" t="s">
        <v>208</v>
      </c>
      <c r="O5649" t="s">
        <v>476</v>
      </c>
      <c r="P5649" t="s">
        <v>476</v>
      </c>
    </row>
    <row r="5650" spans="1:16">
      <c r="A5650" s="484" t="s">
        <v>77981</v>
      </c>
      <c r="B5650" s="485" t="s">
        <v>77980</v>
      </c>
      <c r="C5650" t="s">
        <v>77979</v>
      </c>
      <c r="D5650" t="s">
        <v>77979</v>
      </c>
      <c r="E5650" t="str">
        <f t="shared" si="88"/>
        <v>468691 - ESSOR CONSEIL FORMATION</v>
      </c>
      <c r="F5650" t="s">
        <v>1077</v>
      </c>
      <c r="G5650" t="s">
        <v>77978</v>
      </c>
      <c r="H5650" t="s">
        <v>77977</v>
      </c>
      <c r="I5650" t="s">
        <v>9704</v>
      </c>
      <c r="J5650" t="s">
        <v>77976</v>
      </c>
      <c r="K5650" t="s">
        <v>208</v>
      </c>
      <c r="L5650" t="s">
        <v>77975</v>
      </c>
      <c r="N5650" t="s">
        <v>208</v>
      </c>
      <c r="O5650" t="s">
        <v>476</v>
      </c>
      <c r="P5650" t="s">
        <v>476</v>
      </c>
    </row>
    <row r="5651" spans="1:16">
      <c r="A5651" s="484" t="s">
        <v>19897</v>
      </c>
      <c r="B5651" s="485" t="s">
        <v>19896</v>
      </c>
      <c r="C5651" t="s">
        <v>19895</v>
      </c>
      <c r="D5651" t="s">
        <v>19894</v>
      </c>
      <c r="E5651" t="str">
        <f t="shared" si="88"/>
        <v>537287 - SULLY FORMATION</v>
      </c>
      <c r="F5651" t="s">
        <v>8990</v>
      </c>
      <c r="G5651" t="s">
        <v>19893</v>
      </c>
      <c r="I5651" t="s">
        <v>7016</v>
      </c>
      <c r="K5651" t="s">
        <v>208</v>
      </c>
      <c r="L5651" t="s">
        <v>19892</v>
      </c>
      <c r="N5651" t="s">
        <v>208</v>
      </c>
      <c r="O5651" t="s">
        <v>476</v>
      </c>
      <c r="P5651" t="s">
        <v>476</v>
      </c>
    </row>
    <row r="5652" spans="1:16">
      <c r="A5652" s="484" t="s">
        <v>99867</v>
      </c>
      <c r="B5652" s="485" t="s">
        <v>99866</v>
      </c>
      <c r="C5652" t="s">
        <v>99865</v>
      </c>
      <c r="D5652" t="s">
        <v>99864</v>
      </c>
      <c r="E5652" t="str">
        <f t="shared" si="88"/>
        <v>633598 - CQFT MAISON DE L'ARTISAN</v>
      </c>
      <c r="F5652" t="s">
        <v>6983</v>
      </c>
      <c r="G5652" t="s">
        <v>99863</v>
      </c>
      <c r="I5652" t="s">
        <v>1906</v>
      </c>
      <c r="J5652" t="s">
        <v>99862</v>
      </c>
      <c r="K5652" t="s">
        <v>208</v>
      </c>
      <c r="L5652" t="s">
        <v>99861</v>
      </c>
      <c r="N5652" t="s">
        <v>208</v>
      </c>
      <c r="O5652" t="s">
        <v>476</v>
      </c>
      <c r="P5652" t="s">
        <v>476</v>
      </c>
    </row>
    <row r="5653" spans="1:16">
      <c r="A5653" s="484" t="s">
        <v>21718</v>
      </c>
      <c r="B5653" s="485" t="s">
        <v>21717</v>
      </c>
      <c r="C5653" t="s">
        <v>21716</v>
      </c>
      <c r="D5653" t="s">
        <v>21716</v>
      </c>
      <c r="E5653" t="str">
        <f t="shared" si="88"/>
        <v>548212 - RIGOLET JEAN MARC - ZEN KONCEPT FORMATION</v>
      </c>
      <c r="F5653" t="s">
        <v>3656</v>
      </c>
      <c r="G5653" t="s">
        <v>21715</v>
      </c>
      <c r="I5653" t="s">
        <v>21714</v>
      </c>
      <c r="J5653" t="s">
        <v>21713</v>
      </c>
      <c r="K5653" t="s">
        <v>208</v>
      </c>
      <c r="L5653" t="s">
        <v>21712</v>
      </c>
      <c r="N5653" t="s">
        <v>208</v>
      </c>
      <c r="O5653" t="s">
        <v>476</v>
      </c>
      <c r="P5653" t="s">
        <v>476</v>
      </c>
    </row>
    <row r="5654" spans="1:16">
      <c r="A5654" s="484" t="s">
        <v>70673</v>
      </c>
      <c r="B5654" s="485" t="s">
        <v>70672</v>
      </c>
      <c r="C5654" t="s">
        <v>70671</v>
      </c>
      <c r="D5654" t="s">
        <v>70670</v>
      </c>
      <c r="E5654" t="str">
        <f t="shared" si="88"/>
        <v>626004 - FORMAPOSTE SUD EST MARSEILLE</v>
      </c>
      <c r="F5654" t="s">
        <v>1459</v>
      </c>
      <c r="G5654" t="s">
        <v>70669</v>
      </c>
      <c r="H5654" t="s">
        <v>70668</v>
      </c>
      <c r="I5654" t="s">
        <v>1035</v>
      </c>
      <c r="J5654" t="s">
        <v>70667</v>
      </c>
      <c r="K5654" t="s">
        <v>208</v>
      </c>
      <c r="L5654" t="s">
        <v>70666</v>
      </c>
      <c r="N5654" t="s">
        <v>207</v>
      </c>
      <c r="O5654" t="s">
        <v>476</v>
      </c>
      <c r="P5654" t="s">
        <v>476</v>
      </c>
    </row>
    <row r="5655" spans="1:16">
      <c r="A5655" s="484" t="s">
        <v>21274</v>
      </c>
      <c r="B5655" s="485" t="s">
        <v>21273</v>
      </c>
      <c r="C5655" t="s">
        <v>21272</v>
      </c>
      <c r="D5655" t="s">
        <v>21272</v>
      </c>
      <c r="E5655" t="str">
        <f t="shared" si="88"/>
        <v>489591 - ROUBINOWITZ CARETTE ANNICK ATELIERS SALAMANDRE</v>
      </c>
      <c r="F5655" t="s">
        <v>8706</v>
      </c>
      <c r="G5655" t="s">
        <v>21271</v>
      </c>
      <c r="I5655" t="s">
        <v>21270</v>
      </c>
      <c r="J5655" t="s">
        <v>21269</v>
      </c>
      <c r="K5655" t="s">
        <v>208</v>
      </c>
      <c r="L5655" t="s">
        <v>21268</v>
      </c>
      <c r="N5655" t="s">
        <v>208</v>
      </c>
      <c r="O5655" t="s">
        <v>476</v>
      </c>
      <c r="P5655" t="s">
        <v>476</v>
      </c>
    </row>
    <row r="5656" spans="1:16">
      <c r="A5656" s="484" t="s">
        <v>29614</v>
      </c>
      <c r="B5656" s="485" t="s">
        <v>29613</v>
      </c>
      <c r="C5656" t="s">
        <v>29612</v>
      </c>
      <c r="D5656" t="s">
        <v>29611</v>
      </c>
      <c r="E5656" t="str">
        <f t="shared" si="88"/>
        <v>546641 - PARIS NICOLE - ECOLE DE SOPHROLOGIE DE CONCARNEAU</v>
      </c>
      <c r="F5656" t="s">
        <v>18681</v>
      </c>
      <c r="G5656" t="s">
        <v>29610</v>
      </c>
      <c r="I5656" t="s">
        <v>29609</v>
      </c>
      <c r="J5656" t="s">
        <v>29608</v>
      </c>
      <c r="K5656" t="s">
        <v>208</v>
      </c>
      <c r="L5656" t="s">
        <v>29607</v>
      </c>
      <c r="N5656" t="s">
        <v>208</v>
      </c>
      <c r="O5656" t="s">
        <v>476</v>
      </c>
      <c r="P5656" t="s">
        <v>476</v>
      </c>
    </row>
    <row r="5657" spans="1:16">
      <c r="A5657" s="484" t="s">
        <v>119683</v>
      </c>
      <c r="B5657" s="485" t="s">
        <v>119682</v>
      </c>
      <c r="C5657" t="s">
        <v>119681</v>
      </c>
      <c r="D5657" t="s">
        <v>119680</v>
      </c>
      <c r="E5657" t="str">
        <f t="shared" si="88"/>
        <v>478878 - AFBB</v>
      </c>
      <c r="F5657" t="s">
        <v>6080</v>
      </c>
      <c r="G5657" t="s">
        <v>119679</v>
      </c>
      <c r="I5657" t="s">
        <v>1207</v>
      </c>
      <c r="J5657" t="s">
        <v>119678</v>
      </c>
      <c r="K5657" t="s">
        <v>208</v>
      </c>
      <c r="L5657" t="s">
        <v>119677</v>
      </c>
      <c r="N5657" t="s">
        <v>207</v>
      </c>
      <c r="O5657" t="s">
        <v>476</v>
      </c>
      <c r="P5657" t="s">
        <v>476</v>
      </c>
    </row>
    <row r="5658" spans="1:16">
      <c r="A5658" s="484" t="s">
        <v>127106</v>
      </c>
      <c r="B5658" s="485" t="s">
        <v>127105</v>
      </c>
      <c r="C5658" t="s">
        <v>127104</v>
      </c>
      <c r="D5658" t="s">
        <v>127103</v>
      </c>
      <c r="E5658" t="str">
        <f t="shared" si="88"/>
        <v>539806 - ARFASSEC CENTRE - FORMASAT</v>
      </c>
      <c r="F5658" t="s">
        <v>19501</v>
      </c>
      <c r="G5658" t="s">
        <v>127102</v>
      </c>
      <c r="I5658" t="s">
        <v>3355</v>
      </c>
      <c r="J5658" t="s">
        <v>127101</v>
      </c>
      <c r="K5658" t="s">
        <v>208</v>
      </c>
      <c r="L5658" t="s">
        <v>127100</v>
      </c>
      <c r="N5658" t="s">
        <v>208</v>
      </c>
      <c r="O5658" t="s">
        <v>476</v>
      </c>
      <c r="P5658" t="s">
        <v>476</v>
      </c>
    </row>
    <row r="5659" spans="1:16">
      <c r="A5659" s="484" t="s">
        <v>89555</v>
      </c>
      <c r="B5659" s="485" t="s">
        <v>89554</v>
      </c>
      <c r="C5659" t="s">
        <v>89553</v>
      </c>
      <c r="D5659" t="s">
        <v>89552</v>
      </c>
      <c r="E5659" t="str">
        <f t="shared" si="88"/>
        <v>262900 - CLSFB</v>
      </c>
      <c r="F5659" t="s">
        <v>2919</v>
      </c>
      <c r="G5659" t="s">
        <v>89551</v>
      </c>
      <c r="I5659" t="s">
        <v>84669</v>
      </c>
      <c r="J5659" t="s">
        <v>89550</v>
      </c>
      <c r="K5659" t="s">
        <v>208</v>
      </c>
      <c r="L5659" t="s">
        <v>89549</v>
      </c>
      <c r="N5659" t="s">
        <v>208</v>
      </c>
      <c r="O5659" t="s">
        <v>476</v>
      </c>
      <c r="P5659" t="s">
        <v>476</v>
      </c>
    </row>
    <row r="5660" spans="1:16">
      <c r="A5660" s="484" t="s">
        <v>87257</v>
      </c>
      <c r="B5660" s="485" t="s">
        <v>87256</v>
      </c>
      <c r="C5660" t="s">
        <v>87255</v>
      </c>
      <c r="D5660" t="s">
        <v>87255</v>
      </c>
      <c r="E5660" t="str">
        <f t="shared" si="88"/>
        <v>288548 - DIAFOR ORGANISATION</v>
      </c>
      <c r="F5660" t="s">
        <v>9019</v>
      </c>
      <c r="G5660" t="s">
        <v>87254</v>
      </c>
      <c r="H5660" t="s">
        <v>87253</v>
      </c>
      <c r="I5660" t="s">
        <v>13993</v>
      </c>
      <c r="J5660" t="s">
        <v>87252</v>
      </c>
      <c r="K5660" t="s">
        <v>208</v>
      </c>
      <c r="L5660" t="s">
        <v>87251</v>
      </c>
      <c r="N5660" t="s">
        <v>208</v>
      </c>
      <c r="O5660" t="s">
        <v>476</v>
      </c>
      <c r="P5660" t="s">
        <v>476</v>
      </c>
    </row>
    <row r="5661" spans="1:16">
      <c r="A5661" s="484" t="s">
        <v>63059</v>
      </c>
      <c r="B5661" s="485" t="s">
        <v>63058</v>
      </c>
      <c r="C5661" t="s">
        <v>63057</v>
      </c>
      <c r="D5661" t="s">
        <v>63057</v>
      </c>
      <c r="E5661" t="str">
        <f t="shared" si="88"/>
        <v>475970 - GUAY SCHMITZ MARIE-THERESE</v>
      </c>
      <c r="F5661" t="s">
        <v>13656</v>
      </c>
      <c r="G5661" t="s">
        <v>44880</v>
      </c>
      <c r="I5661" t="s">
        <v>7052</v>
      </c>
      <c r="J5661" t="s">
        <v>63056</v>
      </c>
      <c r="K5661" t="s">
        <v>208</v>
      </c>
      <c r="L5661" t="s">
        <v>63055</v>
      </c>
      <c r="N5661" t="s">
        <v>208</v>
      </c>
      <c r="O5661" t="s">
        <v>476</v>
      </c>
      <c r="P5661" t="s">
        <v>476</v>
      </c>
    </row>
    <row r="5662" spans="1:16">
      <c r="A5662" s="484" t="s">
        <v>94193</v>
      </c>
      <c r="B5662" s="485" t="s">
        <v>94192</v>
      </c>
      <c r="C5662" t="s">
        <v>94191</v>
      </c>
      <c r="D5662" t="s">
        <v>94190</v>
      </c>
      <c r="E5662" t="str">
        <f t="shared" si="88"/>
        <v>174890 - COREDIM NPDC</v>
      </c>
      <c r="F5662" t="s">
        <v>1817</v>
      </c>
      <c r="G5662" t="s">
        <v>94189</v>
      </c>
      <c r="H5662" t="s">
        <v>94188</v>
      </c>
      <c r="I5662" t="s">
        <v>6215</v>
      </c>
      <c r="K5662" t="s">
        <v>208</v>
      </c>
      <c r="L5662" t="s">
        <v>94187</v>
      </c>
      <c r="N5662" t="s">
        <v>208</v>
      </c>
      <c r="O5662" t="s">
        <v>476</v>
      </c>
      <c r="P5662" t="s">
        <v>476</v>
      </c>
    </row>
    <row r="5663" spans="1:16">
      <c r="A5663" s="484" t="s">
        <v>36736</v>
      </c>
      <c r="C5663" t="s">
        <v>36735</v>
      </c>
      <c r="D5663" t="s">
        <v>36735</v>
      </c>
      <c r="E5663" t="str">
        <f t="shared" si="88"/>
        <v>500434 - MERMILLIOD DEFRENNE MURIEL CECILE</v>
      </c>
      <c r="F5663" t="s">
        <v>1528</v>
      </c>
      <c r="G5663" t="s">
        <v>36734</v>
      </c>
      <c r="H5663" t="s">
        <v>36733</v>
      </c>
      <c r="I5663" t="s">
        <v>20824</v>
      </c>
      <c r="J5663" t="s">
        <v>36732</v>
      </c>
      <c r="K5663" t="s">
        <v>36731</v>
      </c>
      <c r="L5663" t="s">
        <v>36730</v>
      </c>
      <c r="N5663" t="s">
        <v>208</v>
      </c>
      <c r="O5663" t="s">
        <v>476</v>
      </c>
      <c r="P5663" t="s">
        <v>476</v>
      </c>
    </row>
    <row r="5664" spans="1:16">
      <c r="A5664" s="484" t="s">
        <v>15826</v>
      </c>
      <c r="B5664" s="485" t="s">
        <v>15825</v>
      </c>
      <c r="C5664" t="s">
        <v>15824</v>
      </c>
      <c r="D5664" t="s">
        <v>15823</v>
      </c>
      <c r="E5664" t="str">
        <f t="shared" si="88"/>
        <v>237656 - STFPIF</v>
      </c>
      <c r="F5664" t="s">
        <v>2801</v>
      </c>
      <c r="G5664" t="s">
        <v>15822</v>
      </c>
      <c r="I5664" t="s">
        <v>7159</v>
      </c>
      <c r="J5664" t="s">
        <v>15821</v>
      </c>
      <c r="K5664" t="s">
        <v>15820</v>
      </c>
      <c r="L5664" t="s">
        <v>15819</v>
      </c>
      <c r="N5664" t="s">
        <v>208</v>
      </c>
      <c r="O5664" t="s">
        <v>476</v>
      </c>
      <c r="P5664" t="s">
        <v>476</v>
      </c>
    </row>
    <row r="5665" spans="1:16">
      <c r="A5665" s="484" t="s">
        <v>112892</v>
      </c>
      <c r="B5665" s="485" t="s">
        <v>112891</v>
      </c>
      <c r="C5665" t="s">
        <v>112890</v>
      </c>
      <c r="D5665" t="s">
        <v>112889</v>
      </c>
      <c r="E5665" t="str">
        <f t="shared" si="88"/>
        <v>627288 - BOITARD LE GALL VALERIE</v>
      </c>
      <c r="F5665" t="s">
        <v>112888</v>
      </c>
      <c r="G5665" t="s">
        <v>112887</v>
      </c>
      <c r="I5665" t="s">
        <v>112886</v>
      </c>
      <c r="J5665" t="s">
        <v>112885</v>
      </c>
      <c r="K5665" t="s">
        <v>208</v>
      </c>
      <c r="L5665" t="s">
        <v>112884</v>
      </c>
      <c r="N5665" t="s">
        <v>208</v>
      </c>
      <c r="O5665" t="s">
        <v>476</v>
      </c>
      <c r="P5665" t="s">
        <v>476</v>
      </c>
    </row>
    <row r="5666" spans="1:16">
      <c r="A5666" s="484" t="s">
        <v>72976</v>
      </c>
      <c r="B5666" s="485" t="s">
        <v>72975</v>
      </c>
      <c r="C5666" t="s">
        <v>72974</v>
      </c>
      <c r="D5666" t="s">
        <v>72973</v>
      </c>
      <c r="E5666" t="str">
        <f t="shared" si="88"/>
        <v>464004 - FENTAC</v>
      </c>
      <c r="F5666" t="s">
        <v>36112</v>
      </c>
      <c r="G5666" t="s">
        <v>72972</v>
      </c>
      <c r="I5666" t="s">
        <v>72971</v>
      </c>
      <c r="J5666" t="s">
        <v>72970</v>
      </c>
      <c r="K5666" t="s">
        <v>208</v>
      </c>
      <c r="L5666" t="s">
        <v>72969</v>
      </c>
      <c r="N5666" t="s">
        <v>208</v>
      </c>
      <c r="O5666" t="s">
        <v>476</v>
      </c>
      <c r="P5666" t="s">
        <v>476</v>
      </c>
    </row>
    <row r="5667" spans="1:16">
      <c r="A5667" s="484" t="s">
        <v>80603</v>
      </c>
      <c r="B5667" s="485" t="s">
        <v>80602</v>
      </c>
      <c r="C5667" t="s">
        <v>80601</v>
      </c>
      <c r="D5667" t="s">
        <v>80600</v>
      </c>
      <c r="E5667" t="str">
        <f t="shared" si="88"/>
        <v>315035 - ELECTRO LOIRE ST ETIENNE</v>
      </c>
      <c r="G5667" t="s">
        <v>80599</v>
      </c>
      <c r="H5667" t="s">
        <v>80598</v>
      </c>
      <c r="I5667" t="s">
        <v>959</v>
      </c>
      <c r="J5667" t="s">
        <v>80597</v>
      </c>
      <c r="K5667" t="s">
        <v>208</v>
      </c>
      <c r="L5667" t="s">
        <v>80596</v>
      </c>
      <c r="N5667" t="s">
        <v>208</v>
      </c>
      <c r="O5667" t="s">
        <v>476</v>
      </c>
      <c r="P5667" t="s">
        <v>476</v>
      </c>
    </row>
    <row r="5668" spans="1:16">
      <c r="A5668" s="484" t="s">
        <v>22776</v>
      </c>
      <c r="B5668" s="485" t="s">
        <v>22775</v>
      </c>
      <c r="C5668" t="s">
        <v>22774</v>
      </c>
      <c r="D5668" t="s">
        <v>22773</v>
      </c>
      <c r="E5668" t="str">
        <f t="shared" si="88"/>
        <v>228771 - RNSA</v>
      </c>
      <c r="F5668" t="s">
        <v>22772</v>
      </c>
      <c r="G5668" t="s">
        <v>22771</v>
      </c>
      <c r="I5668" t="s">
        <v>22770</v>
      </c>
      <c r="J5668" t="s">
        <v>22769</v>
      </c>
      <c r="K5668" t="s">
        <v>208</v>
      </c>
      <c r="L5668" t="s">
        <v>22768</v>
      </c>
      <c r="N5668" t="s">
        <v>208</v>
      </c>
      <c r="O5668" t="s">
        <v>476</v>
      </c>
      <c r="P5668" t="s">
        <v>476</v>
      </c>
    </row>
    <row r="5669" spans="1:16">
      <c r="A5669" s="484" t="s">
        <v>20711</v>
      </c>
      <c r="B5669" s="485" t="s">
        <v>20710</v>
      </c>
      <c r="C5669" t="s">
        <v>20709</v>
      </c>
      <c r="D5669" t="s">
        <v>20708</v>
      </c>
      <c r="E5669" t="str">
        <f t="shared" si="88"/>
        <v>173710 - SAFOR</v>
      </c>
      <c r="F5669" t="s">
        <v>20707</v>
      </c>
      <c r="G5669" t="s">
        <v>20706</v>
      </c>
      <c r="H5669" t="s">
        <v>20705</v>
      </c>
      <c r="I5669" t="s">
        <v>20704</v>
      </c>
      <c r="J5669" t="s">
        <v>20703</v>
      </c>
      <c r="K5669" t="s">
        <v>208</v>
      </c>
      <c r="L5669" t="s">
        <v>20702</v>
      </c>
      <c r="N5669" t="s">
        <v>208</v>
      </c>
      <c r="O5669" t="s">
        <v>476</v>
      </c>
      <c r="P5669" t="s">
        <v>476</v>
      </c>
    </row>
    <row r="5670" spans="1:16">
      <c r="A5670" s="484" t="s">
        <v>124916</v>
      </c>
      <c r="B5670" s="485" t="s">
        <v>124915</v>
      </c>
      <c r="C5670" t="s">
        <v>124914</v>
      </c>
      <c r="D5670" t="s">
        <v>124913</v>
      </c>
      <c r="E5670" t="str">
        <f t="shared" si="88"/>
        <v>455118 - ARTAAS</v>
      </c>
      <c r="F5670" t="s">
        <v>6759</v>
      </c>
      <c r="G5670" t="s">
        <v>124912</v>
      </c>
      <c r="I5670" t="s">
        <v>8273</v>
      </c>
      <c r="J5670" t="s">
        <v>124911</v>
      </c>
      <c r="K5670" t="s">
        <v>208</v>
      </c>
      <c r="L5670" t="s">
        <v>124910</v>
      </c>
      <c r="N5670" t="s">
        <v>208</v>
      </c>
      <c r="O5670" t="s">
        <v>476</v>
      </c>
      <c r="P5670" t="s">
        <v>124909</v>
      </c>
    </row>
    <row r="5671" spans="1:16">
      <c r="A5671" s="484" t="s">
        <v>121759</v>
      </c>
      <c r="B5671" s="485" t="s">
        <v>121758</v>
      </c>
      <c r="C5671" t="s">
        <v>121757</v>
      </c>
      <c r="D5671" t="s">
        <v>121756</v>
      </c>
      <c r="E5671" t="str">
        <f t="shared" si="88"/>
        <v>499444 - AFML PACA</v>
      </c>
      <c r="F5671" t="s">
        <v>2771</v>
      </c>
      <c r="G5671" t="s">
        <v>121755</v>
      </c>
      <c r="I5671" t="s">
        <v>4298</v>
      </c>
      <c r="J5671" t="s">
        <v>121754</v>
      </c>
      <c r="K5671" t="s">
        <v>121753</v>
      </c>
      <c r="L5671" t="s">
        <v>121752</v>
      </c>
      <c r="N5671" t="s">
        <v>208</v>
      </c>
      <c r="O5671" t="s">
        <v>476</v>
      </c>
      <c r="P5671" t="s">
        <v>476</v>
      </c>
    </row>
    <row r="5672" spans="1:16">
      <c r="A5672" s="484" t="s">
        <v>117169</v>
      </c>
      <c r="B5672" s="485" t="s">
        <v>117168</v>
      </c>
      <c r="C5672" t="s">
        <v>117167</v>
      </c>
      <c r="D5672" t="s">
        <v>117167</v>
      </c>
      <c r="E5672" t="str">
        <f t="shared" si="88"/>
        <v>239586 - ATYS CONCEPT</v>
      </c>
      <c r="F5672" t="s">
        <v>7556</v>
      </c>
      <c r="G5672" t="s">
        <v>117166</v>
      </c>
      <c r="I5672" t="s">
        <v>4242</v>
      </c>
      <c r="J5672" t="s">
        <v>117165</v>
      </c>
      <c r="K5672" t="s">
        <v>208</v>
      </c>
      <c r="L5672" t="s">
        <v>117164</v>
      </c>
      <c r="N5672" t="s">
        <v>208</v>
      </c>
      <c r="O5672" t="s">
        <v>476</v>
      </c>
      <c r="P5672" t="s">
        <v>476</v>
      </c>
    </row>
    <row r="5673" spans="1:16">
      <c r="A5673" s="484" t="s">
        <v>12329</v>
      </c>
      <c r="B5673" s="485" t="s">
        <v>12328</v>
      </c>
      <c r="C5673" t="s">
        <v>12327</v>
      </c>
      <c r="D5673" t="s">
        <v>12326</v>
      </c>
      <c r="E5673" t="str">
        <f t="shared" si="88"/>
        <v>474551 - SUNNIKAN CONSULTING FONTENAY SOUS BOIS</v>
      </c>
      <c r="F5673" t="s">
        <v>2163</v>
      </c>
      <c r="G5673" t="s">
        <v>12325</v>
      </c>
      <c r="H5673" t="s">
        <v>12324</v>
      </c>
      <c r="I5673" t="s">
        <v>2908</v>
      </c>
      <c r="J5673" t="s">
        <v>12323</v>
      </c>
      <c r="K5673" t="s">
        <v>208</v>
      </c>
      <c r="L5673" t="s">
        <v>12322</v>
      </c>
      <c r="N5673" t="s">
        <v>208</v>
      </c>
      <c r="O5673" t="s">
        <v>476</v>
      </c>
      <c r="P5673" t="s">
        <v>476</v>
      </c>
    </row>
    <row r="5674" spans="1:16">
      <c r="A5674" s="484" t="s">
        <v>40224</v>
      </c>
      <c r="B5674" s="485" t="s">
        <v>40223</v>
      </c>
      <c r="C5674" t="s">
        <v>40222</v>
      </c>
      <c r="D5674" t="s">
        <v>40222</v>
      </c>
      <c r="E5674" t="str">
        <f t="shared" si="88"/>
        <v>534729 - MAISON DES JEUX</v>
      </c>
      <c r="F5674" t="s">
        <v>1832</v>
      </c>
      <c r="G5674" t="s">
        <v>40221</v>
      </c>
      <c r="I5674" t="s">
        <v>836</v>
      </c>
      <c r="J5674" t="s">
        <v>40220</v>
      </c>
      <c r="K5674" t="s">
        <v>208</v>
      </c>
      <c r="L5674" t="s">
        <v>40219</v>
      </c>
      <c r="N5674" t="s">
        <v>208</v>
      </c>
      <c r="O5674" t="s">
        <v>476</v>
      </c>
      <c r="P5674" t="s">
        <v>476</v>
      </c>
    </row>
    <row r="5675" spans="1:16">
      <c r="A5675" s="484" t="s">
        <v>34630</v>
      </c>
      <c r="B5675" s="485" t="s">
        <v>34629</v>
      </c>
      <c r="C5675" t="s">
        <v>34628</v>
      </c>
      <c r="D5675" t="s">
        <v>34628</v>
      </c>
      <c r="E5675" t="str">
        <f t="shared" si="88"/>
        <v>242240 - MUSIQUE EN HERBE</v>
      </c>
      <c r="F5675" t="s">
        <v>34627</v>
      </c>
      <c r="G5675" t="s">
        <v>34626</v>
      </c>
      <c r="H5675" t="s">
        <v>34625</v>
      </c>
      <c r="I5675" t="s">
        <v>34624</v>
      </c>
      <c r="J5675" t="s">
        <v>34623</v>
      </c>
      <c r="K5675" t="s">
        <v>208</v>
      </c>
      <c r="L5675" t="s">
        <v>34622</v>
      </c>
      <c r="N5675" t="s">
        <v>208</v>
      </c>
      <c r="O5675" t="s">
        <v>476</v>
      </c>
      <c r="P5675" t="s">
        <v>476</v>
      </c>
    </row>
    <row r="5676" spans="1:16">
      <c r="A5676" s="484" t="s">
        <v>30775</v>
      </c>
      <c r="B5676" s="485" t="s">
        <v>30774</v>
      </c>
      <c r="C5676" t="s">
        <v>30773</v>
      </c>
      <c r="D5676" t="s">
        <v>30772</v>
      </c>
      <c r="E5676" t="str">
        <f t="shared" si="88"/>
        <v>346846 - OFRE</v>
      </c>
      <c r="F5676" t="s">
        <v>2651</v>
      </c>
      <c r="G5676" t="s">
        <v>30771</v>
      </c>
      <c r="H5676" t="s">
        <v>30770</v>
      </c>
      <c r="I5676" t="s">
        <v>1806</v>
      </c>
      <c r="J5676" t="s">
        <v>30769</v>
      </c>
      <c r="K5676" t="s">
        <v>208</v>
      </c>
      <c r="L5676" t="s">
        <v>30768</v>
      </c>
      <c r="N5676" t="s">
        <v>208</v>
      </c>
      <c r="O5676" t="s">
        <v>476</v>
      </c>
      <c r="P5676" t="s">
        <v>476</v>
      </c>
    </row>
    <row r="5677" spans="1:16">
      <c r="A5677" s="484" t="s">
        <v>46251</v>
      </c>
      <c r="B5677" s="485" t="s">
        <v>46250</v>
      </c>
      <c r="C5677" t="s">
        <v>46249</v>
      </c>
      <c r="D5677" t="s">
        <v>46249</v>
      </c>
      <c r="E5677" t="str">
        <f t="shared" si="88"/>
        <v>205709 - LACROIX SOFREL</v>
      </c>
      <c r="F5677" t="s">
        <v>18681</v>
      </c>
      <c r="G5677" t="s">
        <v>46248</v>
      </c>
      <c r="I5677" t="s">
        <v>3937</v>
      </c>
      <c r="J5677" t="s">
        <v>46247</v>
      </c>
      <c r="K5677" t="s">
        <v>208</v>
      </c>
      <c r="L5677" t="s">
        <v>46246</v>
      </c>
      <c r="N5677" t="s">
        <v>208</v>
      </c>
      <c r="O5677" t="s">
        <v>476</v>
      </c>
      <c r="P5677" t="s">
        <v>476</v>
      </c>
    </row>
    <row r="5678" spans="1:16">
      <c r="A5678" s="484" t="s">
        <v>93925</v>
      </c>
      <c r="B5678" s="485" t="s">
        <v>93924</v>
      </c>
      <c r="C5678" t="s">
        <v>93923</v>
      </c>
      <c r="D5678" t="s">
        <v>93922</v>
      </c>
      <c r="E5678" t="str">
        <f t="shared" si="88"/>
        <v>212866 - CCECQA</v>
      </c>
      <c r="F5678" t="s">
        <v>5709</v>
      </c>
      <c r="G5678" t="s">
        <v>93921</v>
      </c>
      <c r="I5678" t="s">
        <v>763</v>
      </c>
      <c r="J5678" t="s">
        <v>93920</v>
      </c>
      <c r="K5678" t="s">
        <v>93919</v>
      </c>
      <c r="L5678" t="s">
        <v>93918</v>
      </c>
      <c r="N5678" t="s">
        <v>208</v>
      </c>
      <c r="O5678" t="s">
        <v>476</v>
      </c>
      <c r="P5678" t="s">
        <v>476</v>
      </c>
    </row>
    <row r="5679" spans="1:16">
      <c r="A5679" s="484" t="s">
        <v>124191</v>
      </c>
      <c r="B5679" s="485" t="s">
        <v>124190</v>
      </c>
      <c r="C5679" t="s">
        <v>124189</v>
      </c>
      <c r="D5679" t="s">
        <v>124188</v>
      </c>
      <c r="E5679" t="str">
        <f t="shared" si="88"/>
        <v>539703 - ASSOCIATION ACTEURS MONTPELLIER</v>
      </c>
      <c r="F5679" t="s">
        <v>27573</v>
      </c>
      <c r="G5679" t="s">
        <v>124187</v>
      </c>
      <c r="I5679" t="s">
        <v>1542</v>
      </c>
      <c r="J5679" t="s">
        <v>124186</v>
      </c>
      <c r="K5679" t="s">
        <v>208</v>
      </c>
      <c r="L5679" t="s">
        <v>124185</v>
      </c>
      <c r="N5679" t="s">
        <v>208</v>
      </c>
      <c r="O5679" t="s">
        <v>476</v>
      </c>
      <c r="P5679" t="s">
        <v>476</v>
      </c>
    </row>
    <row r="5680" spans="1:16">
      <c r="A5680" s="484" t="s">
        <v>15103</v>
      </c>
      <c r="B5680" s="485" t="s">
        <v>15102</v>
      </c>
      <c r="C5680" t="s">
        <v>15101</v>
      </c>
      <c r="D5680" t="s">
        <v>15100</v>
      </c>
      <c r="E5680" t="str">
        <f t="shared" si="88"/>
        <v>431047 - SFNCM</v>
      </c>
      <c r="F5680" t="s">
        <v>9222</v>
      </c>
      <c r="G5680" t="s">
        <v>2710</v>
      </c>
      <c r="H5680" t="s">
        <v>15099</v>
      </c>
      <c r="I5680" t="s">
        <v>626</v>
      </c>
      <c r="J5680" t="s">
        <v>15098</v>
      </c>
      <c r="K5680" t="s">
        <v>15097</v>
      </c>
      <c r="L5680" t="s">
        <v>15096</v>
      </c>
      <c r="N5680" t="s">
        <v>208</v>
      </c>
      <c r="O5680" t="s">
        <v>476</v>
      </c>
      <c r="P5680" t="s">
        <v>476</v>
      </c>
    </row>
    <row r="5681" spans="1:16">
      <c r="A5681" s="484" t="s">
        <v>87339</v>
      </c>
      <c r="B5681" s="485" t="s">
        <v>87338</v>
      </c>
      <c r="C5681" t="s">
        <v>87337</v>
      </c>
      <c r="D5681" t="s">
        <v>87337</v>
      </c>
      <c r="E5681" t="str">
        <f t="shared" si="88"/>
        <v>344102 - DGE CONSEIL</v>
      </c>
      <c r="F5681" t="s">
        <v>7596</v>
      </c>
      <c r="G5681" t="s">
        <v>87336</v>
      </c>
      <c r="I5681" t="s">
        <v>2959</v>
      </c>
      <c r="J5681" t="s">
        <v>87335</v>
      </c>
      <c r="K5681" t="s">
        <v>208</v>
      </c>
      <c r="L5681" t="s">
        <v>87334</v>
      </c>
      <c r="N5681" t="s">
        <v>208</v>
      </c>
      <c r="O5681" t="s">
        <v>476</v>
      </c>
      <c r="P5681" t="s">
        <v>476</v>
      </c>
    </row>
    <row r="5682" spans="1:16">
      <c r="A5682" s="484" t="s">
        <v>76657</v>
      </c>
      <c r="B5682" s="485" t="s">
        <v>76656</v>
      </c>
      <c r="C5682" t="s">
        <v>76655</v>
      </c>
      <c r="D5682" t="s">
        <v>76655</v>
      </c>
      <c r="E5682" t="str">
        <f t="shared" si="88"/>
        <v>673160 - EURO APTITUDES</v>
      </c>
      <c r="F5682" t="s">
        <v>3093</v>
      </c>
      <c r="G5682" t="s">
        <v>76654</v>
      </c>
      <c r="I5682" t="s">
        <v>4007</v>
      </c>
      <c r="K5682" t="s">
        <v>208</v>
      </c>
      <c r="L5682" t="s">
        <v>76653</v>
      </c>
      <c r="N5682" t="s">
        <v>208</v>
      </c>
      <c r="O5682" t="s">
        <v>476</v>
      </c>
      <c r="P5682" t="s">
        <v>476</v>
      </c>
    </row>
    <row r="5683" spans="1:16">
      <c r="A5683" s="484" t="s">
        <v>117114</v>
      </c>
      <c r="B5683" s="485" t="s">
        <v>117113</v>
      </c>
      <c r="C5683" t="s">
        <v>117112</v>
      </c>
      <c r="D5683" t="s">
        <v>117112</v>
      </c>
      <c r="E5683" t="str">
        <f t="shared" si="88"/>
        <v>431059 - AUBREE EDET JACQUELINE</v>
      </c>
      <c r="F5683" t="s">
        <v>1459</v>
      </c>
      <c r="G5683" t="s">
        <v>117111</v>
      </c>
      <c r="H5683" t="s">
        <v>117110</v>
      </c>
      <c r="I5683" t="s">
        <v>117109</v>
      </c>
      <c r="K5683" t="s">
        <v>208</v>
      </c>
      <c r="L5683" t="s">
        <v>117108</v>
      </c>
      <c r="N5683" t="s">
        <v>208</v>
      </c>
      <c r="O5683" t="s">
        <v>476</v>
      </c>
      <c r="P5683" t="s">
        <v>476</v>
      </c>
    </row>
    <row r="5684" spans="1:16">
      <c r="A5684" s="484" t="s">
        <v>58076</v>
      </c>
      <c r="B5684" s="485" t="s">
        <v>58075</v>
      </c>
      <c r="C5684" t="s">
        <v>58074</v>
      </c>
      <c r="D5684" t="s">
        <v>29947</v>
      </c>
      <c r="E5684" t="str">
        <f t="shared" si="88"/>
        <v>632545 - IDF</v>
      </c>
      <c r="F5684" t="s">
        <v>24135</v>
      </c>
      <c r="G5684" t="s">
        <v>58073</v>
      </c>
      <c r="I5684" t="s">
        <v>13397</v>
      </c>
      <c r="J5684" t="s">
        <v>58072</v>
      </c>
      <c r="K5684" t="s">
        <v>208</v>
      </c>
      <c r="L5684" t="s">
        <v>58071</v>
      </c>
      <c r="N5684" t="s">
        <v>208</v>
      </c>
      <c r="O5684" t="s">
        <v>476</v>
      </c>
      <c r="P5684" t="s">
        <v>476</v>
      </c>
    </row>
    <row r="5685" spans="1:16">
      <c r="A5685" s="484" t="s">
        <v>39503</v>
      </c>
      <c r="B5685" s="485" t="s">
        <v>39502</v>
      </c>
      <c r="C5685" t="s">
        <v>39501</v>
      </c>
      <c r="D5685" t="s">
        <v>39500</v>
      </c>
      <c r="E5685" t="str">
        <f t="shared" si="88"/>
        <v>502522 - MFREO RHONE ALPILLES</v>
      </c>
      <c r="F5685" t="s">
        <v>1710</v>
      </c>
      <c r="G5685" t="s">
        <v>39499</v>
      </c>
      <c r="I5685" t="s">
        <v>39498</v>
      </c>
      <c r="J5685" t="s">
        <v>39497</v>
      </c>
      <c r="K5685" t="s">
        <v>208</v>
      </c>
      <c r="L5685" t="s">
        <v>39496</v>
      </c>
      <c r="N5685" t="s">
        <v>208</v>
      </c>
      <c r="O5685" t="s">
        <v>476</v>
      </c>
      <c r="P5685" t="s">
        <v>476</v>
      </c>
    </row>
    <row r="5686" spans="1:16">
      <c r="A5686" s="484" t="s">
        <v>47246</v>
      </c>
      <c r="B5686" s="485" t="s">
        <v>47245</v>
      </c>
      <c r="C5686" t="s">
        <v>47244</v>
      </c>
      <c r="D5686" t="s">
        <v>47243</v>
      </c>
      <c r="E5686" t="str">
        <f t="shared" si="88"/>
        <v>238466 - LA CONSEILS</v>
      </c>
      <c r="F5686" t="s">
        <v>1021</v>
      </c>
      <c r="G5686" t="s">
        <v>47242</v>
      </c>
      <c r="I5686" t="s">
        <v>603</v>
      </c>
      <c r="J5686" t="s">
        <v>47241</v>
      </c>
      <c r="K5686" t="s">
        <v>47240</v>
      </c>
      <c r="L5686" t="s">
        <v>47239</v>
      </c>
      <c r="N5686" t="s">
        <v>208</v>
      </c>
      <c r="O5686" t="s">
        <v>476</v>
      </c>
      <c r="P5686" t="s">
        <v>476</v>
      </c>
    </row>
    <row r="5687" spans="1:16">
      <c r="A5687" s="484" t="s">
        <v>94199</v>
      </c>
      <c r="B5687" s="485" t="s">
        <v>94198</v>
      </c>
      <c r="C5687" t="s">
        <v>94197</v>
      </c>
      <c r="D5687" t="s">
        <v>94196</v>
      </c>
      <c r="E5687" t="str">
        <f t="shared" si="88"/>
        <v>181870 - COPSICOM</v>
      </c>
      <c r="F5687" t="s">
        <v>2178</v>
      </c>
      <c r="G5687" t="s">
        <v>94195</v>
      </c>
      <c r="H5687" t="s">
        <v>22714</v>
      </c>
      <c r="I5687" t="s">
        <v>2900</v>
      </c>
      <c r="K5687" t="s">
        <v>208</v>
      </c>
      <c r="L5687" t="s">
        <v>94194</v>
      </c>
      <c r="N5687" t="s">
        <v>208</v>
      </c>
      <c r="O5687" t="s">
        <v>476</v>
      </c>
      <c r="P5687" t="s">
        <v>476</v>
      </c>
    </row>
    <row r="5688" spans="1:16">
      <c r="A5688" s="484" t="s">
        <v>79223</v>
      </c>
      <c r="B5688" s="485" t="s">
        <v>79222</v>
      </c>
      <c r="C5688" t="s">
        <v>79221</v>
      </c>
      <c r="D5688" t="s">
        <v>79221</v>
      </c>
      <c r="E5688" t="str">
        <f t="shared" si="88"/>
        <v>482651 - EPISTEME</v>
      </c>
      <c r="F5688" t="s">
        <v>1848</v>
      </c>
      <c r="G5688" t="s">
        <v>79220</v>
      </c>
      <c r="H5688" t="s">
        <v>79219</v>
      </c>
      <c r="I5688" t="s">
        <v>31646</v>
      </c>
      <c r="J5688" t="s">
        <v>79218</v>
      </c>
      <c r="K5688" t="s">
        <v>208</v>
      </c>
      <c r="L5688" t="s">
        <v>79217</v>
      </c>
      <c r="N5688" t="s">
        <v>208</v>
      </c>
      <c r="O5688" t="s">
        <v>476</v>
      </c>
      <c r="P5688" t="s">
        <v>476</v>
      </c>
    </row>
    <row r="5689" spans="1:16">
      <c r="A5689" s="484" t="s">
        <v>92738</v>
      </c>
      <c r="B5689" s="485" t="s">
        <v>92737</v>
      </c>
      <c r="C5689" t="s">
        <v>92736</v>
      </c>
      <c r="D5689" t="s">
        <v>92736</v>
      </c>
      <c r="E5689" t="str">
        <f t="shared" si="88"/>
        <v>484684 - COM'UNIQUE</v>
      </c>
      <c r="F5689" t="s">
        <v>1077</v>
      </c>
      <c r="G5689" t="s">
        <v>92735</v>
      </c>
      <c r="I5689" t="s">
        <v>2666</v>
      </c>
      <c r="J5689" t="s">
        <v>92734</v>
      </c>
      <c r="K5689" t="s">
        <v>208</v>
      </c>
      <c r="L5689" t="s">
        <v>92733</v>
      </c>
      <c r="N5689" t="s">
        <v>208</v>
      </c>
      <c r="O5689" t="s">
        <v>476</v>
      </c>
      <c r="P5689" t="s">
        <v>476</v>
      </c>
    </row>
    <row r="5690" spans="1:16">
      <c r="A5690" s="484" t="s">
        <v>11740</v>
      </c>
      <c r="C5690" t="s">
        <v>11739</v>
      </c>
      <c r="D5690" t="s">
        <v>11738</v>
      </c>
      <c r="E5690" t="str">
        <f t="shared" si="88"/>
        <v>464077 - SNPHPU</v>
      </c>
      <c r="F5690" t="s">
        <v>11737</v>
      </c>
      <c r="G5690" t="s">
        <v>11736</v>
      </c>
      <c r="H5690" t="s">
        <v>11735</v>
      </c>
      <c r="I5690" t="s">
        <v>10840</v>
      </c>
      <c r="J5690" t="s">
        <v>11734</v>
      </c>
      <c r="K5690" t="s">
        <v>11733</v>
      </c>
      <c r="L5690" t="s">
        <v>11732</v>
      </c>
      <c r="N5690" t="s">
        <v>208</v>
      </c>
      <c r="O5690" t="s">
        <v>476</v>
      </c>
      <c r="P5690" t="s">
        <v>476</v>
      </c>
    </row>
    <row r="5691" spans="1:16">
      <c r="A5691" s="484" t="s">
        <v>41477</v>
      </c>
      <c r="B5691" s="485" t="s">
        <v>41476</v>
      </c>
      <c r="C5691" t="s">
        <v>41475</v>
      </c>
      <c r="D5691" t="s">
        <v>41475</v>
      </c>
      <c r="E5691" t="str">
        <f t="shared" si="88"/>
        <v>661016 - LUTECE LANGUE</v>
      </c>
      <c r="F5691" t="s">
        <v>3609</v>
      </c>
      <c r="G5691" t="s">
        <v>41474</v>
      </c>
      <c r="I5691" t="s">
        <v>626</v>
      </c>
      <c r="J5691" t="s">
        <v>41473</v>
      </c>
      <c r="K5691" t="s">
        <v>208</v>
      </c>
      <c r="L5691" t="s">
        <v>41472</v>
      </c>
      <c r="N5691" t="s">
        <v>208</v>
      </c>
      <c r="O5691" t="s">
        <v>476</v>
      </c>
      <c r="P5691" t="s">
        <v>476</v>
      </c>
    </row>
    <row r="5692" spans="1:16">
      <c r="A5692" s="484" t="s">
        <v>85378</v>
      </c>
      <c r="B5692" s="485" t="s">
        <v>85377</v>
      </c>
      <c r="C5692" t="s">
        <v>85376</v>
      </c>
      <c r="D5692" t="s">
        <v>85376</v>
      </c>
      <c r="E5692" t="str">
        <f t="shared" si="88"/>
        <v>592390 - ECF AGENCE ERNEST - SEBOLI</v>
      </c>
      <c r="F5692" t="s">
        <v>85375</v>
      </c>
      <c r="G5692" t="s">
        <v>85374</v>
      </c>
      <c r="I5692" t="s">
        <v>2900</v>
      </c>
      <c r="J5692" t="s">
        <v>85373</v>
      </c>
      <c r="K5692" t="s">
        <v>208</v>
      </c>
      <c r="L5692" t="s">
        <v>85372</v>
      </c>
      <c r="N5692" t="s">
        <v>208</v>
      </c>
      <c r="O5692" t="s">
        <v>476</v>
      </c>
      <c r="P5692" t="s">
        <v>476</v>
      </c>
    </row>
    <row r="5693" spans="1:16">
      <c r="A5693" s="484" t="s">
        <v>118250</v>
      </c>
      <c r="B5693" s="485" t="s">
        <v>118249</v>
      </c>
      <c r="C5693" t="s">
        <v>118248</v>
      </c>
      <c r="D5693" t="s">
        <v>118247</v>
      </c>
      <c r="E5693" t="str">
        <f t="shared" si="88"/>
        <v>629121 - TRANSCULTURES</v>
      </c>
      <c r="F5693" t="s">
        <v>39221</v>
      </c>
      <c r="G5693" t="s">
        <v>118246</v>
      </c>
      <c r="I5693" t="s">
        <v>1035</v>
      </c>
      <c r="J5693" t="s">
        <v>118245</v>
      </c>
      <c r="K5693" t="s">
        <v>208</v>
      </c>
      <c r="L5693" t="s">
        <v>118244</v>
      </c>
      <c r="N5693" t="s">
        <v>208</v>
      </c>
      <c r="O5693" t="s">
        <v>476</v>
      </c>
      <c r="P5693" t="s">
        <v>476</v>
      </c>
    </row>
    <row r="5694" spans="1:16">
      <c r="A5694" s="484" t="s">
        <v>70536</v>
      </c>
      <c r="B5694" s="485" t="s">
        <v>70535</v>
      </c>
      <c r="C5694" t="s">
        <v>70534</v>
      </c>
      <c r="D5694" t="s">
        <v>70534</v>
      </c>
      <c r="E5694" t="str">
        <f t="shared" si="88"/>
        <v>658947 - FORMASUP ISERE DROME ARDECHE</v>
      </c>
      <c r="F5694" t="s">
        <v>773</v>
      </c>
      <c r="G5694" t="s">
        <v>70533</v>
      </c>
      <c r="I5694" t="s">
        <v>836</v>
      </c>
      <c r="J5694" t="s">
        <v>70532</v>
      </c>
      <c r="K5694" t="s">
        <v>208</v>
      </c>
      <c r="L5694" t="s">
        <v>70531</v>
      </c>
      <c r="N5694" t="s">
        <v>207</v>
      </c>
      <c r="O5694" t="s">
        <v>476</v>
      </c>
      <c r="P5694" t="s">
        <v>476</v>
      </c>
    </row>
    <row r="5695" spans="1:16">
      <c r="A5695" s="484" t="s">
        <v>113461</v>
      </c>
      <c r="B5695" s="485" t="s">
        <v>113460</v>
      </c>
      <c r="C5695" t="s">
        <v>113459</v>
      </c>
      <c r="D5695" t="s">
        <v>113459</v>
      </c>
      <c r="E5695" t="str">
        <f t="shared" si="88"/>
        <v>489037 - BIOCOM OUEST</v>
      </c>
      <c r="F5695" t="s">
        <v>15198</v>
      </c>
      <c r="G5695" t="s">
        <v>113458</v>
      </c>
      <c r="H5695" t="s">
        <v>113457</v>
      </c>
      <c r="I5695" t="s">
        <v>2959</v>
      </c>
      <c r="J5695" t="s">
        <v>113456</v>
      </c>
      <c r="K5695" t="s">
        <v>113455</v>
      </c>
      <c r="L5695" t="s">
        <v>113454</v>
      </c>
      <c r="N5695" t="s">
        <v>208</v>
      </c>
      <c r="O5695" t="s">
        <v>476</v>
      </c>
      <c r="P5695" t="s">
        <v>476</v>
      </c>
    </row>
    <row r="5696" spans="1:16">
      <c r="A5696" s="484" t="s">
        <v>129337</v>
      </c>
      <c r="B5696" s="485" t="s">
        <v>129336</v>
      </c>
      <c r="C5696" t="s">
        <v>129335</v>
      </c>
      <c r="D5696" t="s">
        <v>129335</v>
      </c>
      <c r="E5696" t="str">
        <f t="shared" si="88"/>
        <v>550541 - AM FORMATION</v>
      </c>
      <c r="F5696" t="s">
        <v>9844</v>
      </c>
      <c r="G5696" t="s">
        <v>129334</v>
      </c>
      <c r="I5696" t="s">
        <v>7309</v>
      </c>
      <c r="K5696" t="s">
        <v>208</v>
      </c>
      <c r="L5696" t="s">
        <v>129333</v>
      </c>
      <c r="N5696" t="s">
        <v>208</v>
      </c>
      <c r="O5696" t="s">
        <v>476</v>
      </c>
      <c r="P5696" t="s">
        <v>476</v>
      </c>
    </row>
    <row r="5697" spans="1:16">
      <c r="A5697" s="484" t="s">
        <v>121171</v>
      </c>
      <c r="B5697" s="485" t="s">
        <v>121170</v>
      </c>
      <c r="C5697" t="s">
        <v>121169</v>
      </c>
      <c r="D5697" t="s">
        <v>121168</v>
      </c>
      <c r="E5697" t="str">
        <f t="shared" si="88"/>
        <v>300287 - AGK2S</v>
      </c>
      <c r="G5697" t="s">
        <v>121167</v>
      </c>
      <c r="H5697" t="s">
        <v>121166</v>
      </c>
      <c r="I5697" t="s">
        <v>5660</v>
      </c>
      <c r="K5697" t="s">
        <v>208</v>
      </c>
      <c r="L5697" t="s">
        <v>121165</v>
      </c>
      <c r="N5697" t="s">
        <v>208</v>
      </c>
      <c r="O5697" t="s">
        <v>476</v>
      </c>
      <c r="P5697" t="s">
        <v>121164</v>
      </c>
    </row>
    <row r="5698" spans="1:16">
      <c r="A5698" s="484" t="s">
        <v>24684</v>
      </c>
      <c r="B5698" s="485" t="s">
        <v>24683</v>
      </c>
      <c r="C5698" t="s">
        <v>24682</v>
      </c>
      <c r="D5698" t="s">
        <v>24682</v>
      </c>
      <c r="E5698" t="str">
        <f t="shared" ref="E5698:E5761" si="89">_xlfn.CONCAT(L5698," - ",D5698)</f>
        <v>347061 - PYRAMID INFORMATIQUE</v>
      </c>
      <c r="F5698" t="s">
        <v>12625</v>
      </c>
      <c r="G5698" t="s">
        <v>24681</v>
      </c>
      <c r="I5698" t="s">
        <v>24680</v>
      </c>
      <c r="J5698" t="s">
        <v>24679</v>
      </c>
      <c r="K5698" t="s">
        <v>208</v>
      </c>
      <c r="L5698" t="s">
        <v>24678</v>
      </c>
      <c r="N5698" t="s">
        <v>208</v>
      </c>
      <c r="O5698" t="s">
        <v>476</v>
      </c>
      <c r="P5698" t="s">
        <v>476</v>
      </c>
    </row>
    <row r="5699" spans="1:16">
      <c r="A5699" s="484" t="s">
        <v>61773</v>
      </c>
      <c r="B5699" s="485" t="s">
        <v>61772</v>
      </c>
      <c r="C5699" t="s">
        <v>61771</v>
      </c>
      <c r="D5699" t="s">
        <v>61771</v>
      </c>
      <c r="E5699" t="str">
        <f t="shared" si="89"/>
        <v>574934 - HELP INFO DESK</v>
      </c>
      <c r="F5699" t="s">
        <v>7254</v>
      </c>
      <c r="G5699" t="s">
        <v>61770</v>
      </c>
      <c r="I5699" t="s">
        <v>2900</v>
      </c>
      <c r="J5699" t="s">
        <v>61769</v>
      </c>
      <c r="K5699" t="s">
        <v>208</v>
      </c>
      <c r="L5699" t="s">
        <v>61768</v>
      </c>
      <c r="N5699" t="s">
        <v>208</v>
      </c>
      <c r="O5699" t="s">
        <v>476</v>
      </c>
      <c r="P5699" t="s">
        <v>476</v>
      </c>
    </row>
    <row r="5700" spans="1:16">
      <c r="A5700" s="484" t="s">
        <v>134198</v>
      </c>
      <c r="B5700" s="485" t="s">
        <v>134197</v>
      </c>
      <c r="C5700" t="s">
        <v>134196</v>
      </c>
      <c r="D5700" t="s">
        <v>134195</v>
      </c>
      <c r="E5700" t="str">
        <f t="shared" si="89"/>
        <v>88304 - AD-PA</v>
      </c>
      <c r="F5700" t="s">
        <v>4688</v>
      </c>
      <c r="G5700" t="s">
        <v>134194</v>
      </c>
      <c r="I5700" t="s">
        <v>658</v>
      </c>
      <c r="J5700" t="s">
        <v>134193</v>
      </c>
      <c r="K5700" t="s">
        <v>208</v>
      </c>
      <c r="L5700" t="s">
        <v>134192</v>
      </c>
      <c r="N5700" t="s">
        <v>208</v>
      </c>
      <c r="O5700" t="s">
        <v>476</v>
      </c>
      <c r="P5700" t="s">
        <v>476</v>
      </c>
    </row>
    <row r="5701" spans="1:16">
      <c r="A5701" s="484" t="s">
        <v>125560</v>
      </c>
      <c r="B5701" s="485" t="s">
        <v>125559</v>
      </c>
      <c r="C5701" t="s">
        <v>125558</v>
      </c>
      <c r="D5701" t="s">
        <v>125557</v>
      </c>
      <c r="E5701" t="str">
        <f t="shared" si="89"/>
        <v>419291 - AFILS</v>
      </c>
      <c r="F5701" t="s">
        <v>10116</v>
      </c>
      <c r="G5701" t="s">
        <v>125556</v>
      </c>
      <c r="I5701" t="s">
        <v>5289</v>
      </c>
      <c r="J5701" t="s">
        <v>125555</v>
      </c>
      <c r="K5701" t="s">
        <v>208</v>
      </c>
      <c r="L5701" t="s">
        <v>125554</v>
      </c>
      <c r="N5701" t="s">
        <v>208</v>
      </c>
      <c r="O5701" t="s">
        <v>476</v>
      </c>
      <c r="P5701" t="s">
        <v>476</v>
      </c>
    </row>
    <row r="5702" spans="1:16">
      <c r="A5702" s="484" t="s">
        <v>124893</v>
      </c>
      <c r="B5702" s="485" t="s">
        <v>118330</v>
      </c>
      <c r="C5702" t="s">
        <v>124892</v>
      </c>
      <c r="D5702" t="s">
        <v>124891</v>
      </c>
      <c r="E5702" t="str">
        <f t="shared" si="89"/>
        <v>362360 - ADALES - CFA LEONARD DE VINCI COURBEVOIE</v>
      </c>
      <c r="F5702" t="s">
        <v>6481</v>
      </c>
      <c r="G5702" t="s">
        <v>124890</v>
      </c>
      <c r="I5702" t="s">
        <v>569</v>
      </c>
      <c r="J5702" t="s">
        <v>124889</v>
      </c>
      <c r="K5702" t="s">
        <v>208</v>
      </c>
      <c r="L5702" t="s">
        <v>124888</v>
      </c>
      <c r="N5702" t="s">
        <v>207</v>
      </c>
      <c r="O5702" t="s">
        <v>476</v>
      </c>
      <c r="P5702" t="s">
        <v>476</v>
      </c>
    </row>
    <row r="5703" spans="1:16">
      <c r="A5703" s="484" t="s">
        <v>118331</v>
      </c>
      <c r="B5703" s="485" t="s">
        <v>118330</v>
      </c>
      <c r="C5703" t="s">
        <v>118329</v>
      </c>
      <c r="D5703" t="s">
        <v>118328</v>
      </c>
      <c r="E5703" t="str">
        <f t="shared" si="89"/>
        <v>644778 - ASSOCIATION SUP DE VINCI - ADALES PUTEAUX</v>
      </c>
      <c r="F5703" t="s">
        <v>30894</v>
      </c>
      <c r="G5703" t="s">
        <v>118327</v>
      </c>
      <c r="I5703" t="s">
        <v>1042</v>
      </c>
      <c r="K5703" t="s">
        <v>208</v>
      </c>
      <c r="L5703" t="s">
        <v>118326</v>
      </c>
      <c r="N5703" t="s">
        <v>207</v>
      </c>
      <c r="O5703" t="s">
        <v>476</v>
      </c>
      <c r="P5703" t="s">
        <v>476</v>
      </c>
    </row>
    <row r="5704" spans="1:16">
      <c r="A5704" s="484" t="s">
        <v>62143</v>
      </c>
      <c r="B5704" s="485" t="s">
        <v>62142</v>
      </c>
      <c r="C5704" t="s">
        <v>62141</v>
      </c>
      <c r="D5704" t="s">
        <v>62141</v>
      </c>
      <c r="E5704" t="str">
        <f t="shared" si="89"/>
        <v>312629 - HAUTE SAVOIE ALZHEIMER</v>
      </c>
      <c r="F5704" t="s">
        <v>2572</v>
      </c>
      <c r="G5704" t="s">
        <v>62140</v>
      </c>
      <c r="I5704" t="s">
        <v>8115</v>
      </c>
      <c r="J5704" t="s">
        <v>62139</v>
      </c>
      <c r="K5704" t="s">
        <v>208</v>
      </c>
      <c r="L5704" t="s">
        <v>62138</v>
      </c>
      <c r="N5704" t="s">
        <v>208</v>
      </c>
      <c r="O5704" t="s">
        <v>476</v>
      </c>
      <c r="P5704" t="s">
        <v>476</v>
      </c>
    </row>
    <row r="5705" spans="1:16">
      <c r="A5705" s="484" t="s">
        <v>77094</v>
      </c>
      <c r="B5705" s="485" t="s">
        <v>77093</v>
      </c>
      <c r="C5705" t="s">
        <v>77092</v>
      </c>
      <c r="D5705" t="s">
        <v>77091</v>
      </c>
      <c r="E5705" t="str">
        <f t="shared" si="89"/>
        <v>677061 - ETS MARMOUYET FOUET</v>
      </c>
      <c r="F5705" t="s">
        <v>5481</v>
      </c>
      <c r="G5705" t="s">
        <v>77090</v>
      </c>
      <c r="I5705" t="s">
        <v>2153</v>
      </c>
      <c r="J5705" t="s">
        <v>77089</v>
      </c>
      <c r="K5705" t="s">
        <v>208</v>
      </c>
      <c r="L5705" t="s">
        <v>77088</v>
      </c>
      <c r="N5705" t="s">
        <v>208</v>
      </c>
      <c r="O5705" t="s">
        <v>476</v>
      </c>
      <c r="P5705" t="s">
        <v>476</v>
      </c>
    </row>
    <row r="5706" spans="1:16">
      <c r="A5706" s="484" t="s">
        <v>68266</v>
      </c>
      <c r="B5706" s="485" t="s">
        <v>68265</v>
      </c>
      <c r="C5706" t="s">
        <v>68264</v>
      </c>
      <c r="D5706" t="s">
        <v>68263</v>
      </c>
      <c r="E5706" t="str">
        <f t="shared" si="89"/>
        <v>519870 - CFNT NANTES</v>
      </c>
      <c r="F5706" t="s">
        <v>19081</v>
      </c>
      <c r="G5706" t="s">
        <v>68262</v>
      </c>
      <c r="I5706" t="s">
        <v>1837</v>
      </c>
      <c r="J5706" t="s">
        <v>68261</v>
      </c>
      <c r="K5706" t="s">
        <v>208</v>
      </c>
      <c r="L5706" t="s">
        <v>68260</v>
      </c>
      <c r="N5706" t="s">
        <v>208</v>
      </c>
      <c r="O5706" t="s">
        <v>476</v>
      </c>
      <c r="P5706" t="s">
        <v>476</v>
      </c>
    </row>
    <row r="5707" spans="1:16">
      <c r="A5707" s="484" t="s">
        <v>129451</v>
      </c>
      <c r="B5707" s="485" t="s">
        <v>129450</v>
      </c>
      <c r="C5707" t="s">
        <v>129449</v>
      </c>
      <c r="D5707" t="s">
        <v>129449</v>
      </c>
      <c r="E5707" t="str">
        <f t="shared" si="89"/>
        <v>387447 - ALTITUDE FORMATION</v>
      </c>
      <c r="F5707" t="s">
        <v>4363</v>
      </c>
      <c r="G5707" t="s">
        <v>129448</v>
      </c>
      <c r="I5707" t="s">
        <v>21981</v>
      </c>
      <c r="J5707" t="s">
        <v>129447</v>
      </c>
      <c r="K5707" t="s">
        <v>208</v>
      </c>
      <c r="L5707" t="s">
        <v>129446</v>
      </c>
      <c r="N5707" t="s">
        <v>208</v>
      </c>
      <c r="O5707" t="s">
        <v>476</v>
      </c>
      <c r="P5707" t="s">
        <v>476</v>
      </c>
    </row>
    <row r="5708" spans="1:16">
      <c r="A5708" s="484" t="s">
        <v>55973</v>
      </c>
      <c r="B5708" s="485" t="s">
        <v>55972</v>
      </c>
      <c r="C5708" t="s">
        <v>55971</v>
      </c>
      <c r="D5708" t="s">
        <v>55970</v>
      </c>
      <c r="E5708" t="str">
        <f t="shared" si="89"/>
        <v>495190 - IFP ATLANTIQUE</v>
      </c>
      <c r="F5708" t="s">
        <v>21585</v>
      </c>
      <c r="G5708" t="s">
        <v>55969</v>
      </c>
      <c r="H5708" t="s">
        <v>55968</v>
      </c>
      <c r="I5708" t="s">
        <v>7975</v>
      </c>
      <c r="J5708" t="s">
        <v>55967</v>
      </c>
      <c r="K5708" t="s">
        <v>208</v>
      </c>
      <c r="L5708" t="s">
        <v>55966</v>
      </c>
      <c r="N5708" t="s">
        <v>207</v>
      </c>
      <c r="O5708" t="s">
        <v>476</v>
      </c>
      <c r="P5708" t="s">
        <v>476</v>
      </c>
    </row>
    <row r="5709" spans="1:16">
      <c r="A5709" s="484" t="s">
        <v>118957</v>
      </c>
      <c r="B5709" s="485" t="s">
        <v>118956</v>
      </c>
      <c r="C5709" t="s">
        <v>118955</v>
      </c>
      <c r="D5709" t="s">
        <v>118954</v>
      </c>
      <c r="E5709" t="str">
        <f t="shared" si="89"/>
        <v>311881 - PROT ACC</v>
      </c>
      <c r="F5709" t="s">
        <v>10239</v>
      </c>
      <c r="G5709" t="s">
        <v>118953</v>
      </c>
      <c r="H5709" t="s">
        <v>118952</v>
      </c>
      <c r="I5709" t="s">
        <v>38501</v>
      </c>
      <c r="J5709" t="s">
        <v>118951</v>
      </c>
      <c r="K5709" t="s">
        <v>208</v>
      </c>
      <c r="L5709" t="s">
        <v>118950</v>
      </c>
      <c r="N5709" t="s">
        <v>208</v>
      </c>
      <c r="O5709" t="s">
        <v>476</v>
      </c>
      <c r="P5709" t="s">
        <v>476</v>
      </c>
    </row>
    <row r="5710" spans="1:16">
      <c r="A5710" s="484" t="s">
        <v>71356</v>
      </c>
      <c r="B5710" s="485" t="s">
        <v>71355</v>
      </c>
      <c r="C5710" t="s">
        <v>71354</v>
      </c>
      <c r="D5710" t="s">
        <v>71354</v>
      </c>
      <c r="E5710" t="str">
        <f t="shared" si="89"/>
        <v>260605 - FORHOM</v>
      </c>
      <c r="F5710" t="s">
        <v>7365</v>
      </c>
      <c r="G5710" t="s">
        <v>71353</v>
      </c>
      <c r="I5710" t="s">
        <v>26563</v>
      </c>
      <c r="J5710" t="s">
        <v>71352</v>
      </c>
      <c r="K5710" t="s">
        <v>208</v>
      </c>
      <c r="L5710" t="s">
        <v>71351</v>
      </c>
      <c r="N5710" t="s">
        <v>208</v>
      </c>
      <c r="O5710" t="s">
        <v>476</v>
      </c>
      <c r="P5710" t="s">
        <v>476</v>
      </c>
    </row>
    <row r="5711" spans="1:16">
      <c r="A5711" s="484" t="s">
        <v>35125</v>
      </c>
      <c r="B5711" s="485" t="s">
        <v>35124</v>
      </c>
      <c r="C5711" t="s">
        <v>35123</v>
      </c>
      <c r="D5711" t="s">
        <v>35123</v>
      </c>
      <c r="E5711" t="str">
        <f t="shared" si="89"/>
        <v>408335 - MOSAIQUE INFORMATIQUE</v>
      </c>
      <c r="F5711" t="s">
        <v>13656</v>
      </c>
      <c r="G5711" t="s">
        <v>35122</v>
      </c>
      <c r="I5711" t="s">
        <v>2900</v>
      </c>
      <c r="J5711" t="s">
        <v>35121</v>
      </c>
      <c r="K5711" t="s">
        <v>208</v>
      </c>
      <c r="L5711" t="s">
        <v>35120</v>
      </c>
      <c r="N5711" t="s">
        <v>208</v>
      </c>
      <c r="O5711" t="s">
        <v>476</v>
      </c>
      <c r="P5711" t="s">
        <v>476</v>
      </c>
    </row>
    <row r="5712" spans="1:16">
      <c r="A5712" s="484" t="s">
        <v>62123</v>
      </c>
      <c r="B5712" s="485" t="s">
        <v>62122</v>
      </c>
      <c r="C5712" t="s">
        <v>62121</v>
      </c>
      <c r="D5712" t="s">
        <v>62120</v>
      </c>
      <c r="E5712" t="str">
        <f t="shared" si="89"/>
        <v>335587 - HAUTREUX DOMINIQUE</v>
      </c>
      <c r="F5712" t="s">
        <v>831</v>
      </c>
      <c r="H5712" t="s">
        <v>62119</v>
      </c>
      <c r="I5712" t="s">
        <v>62118</v>
      </c>
      <c r="J5712" t="s">
        <v>62117</v>
      </c>
      <c r="K5712" t="s">
        <v>208</v>
      </c>
      <c r="L5712" t="s">
        <v>62116</v>
      </c>
      <c r="N5712" t="s">
        <v>208</v>
      </c>
      <c r="O5712" t="s">
        <v>476</v>
      </c>
      <c r="P5712" t="s">
        <v>476</v>
      </c>
    </row>
    <row r="5713" spans="1:16">
      <c r="A5713" s="484" t="s">
        <v>22655</v>
      </c>
      <c r="B5713" s="485" t="s">
        <v>22654</v>
      </c>
      <c r="C5713" t="s">
        <v>22653</v>
      </c>
      <c r="D5713" t="s">
        <v>22652</v>
      </c>
      <c r="E5713" t="str">
        <f t="shared" si="89"/>
        <v>215855 - HUMACOOP</v>
      </c>
      <c r="F5713" t="s">
        <v>1710</v>
      </c>
      <c r="G5713" t="s">
        <v>22651</v>
      </c>
      <c r="I5713" t="s">
        <v>836</v>
      </c>
      <c r="J5713" t="s">
        <v>22650</v>
      </c>
      <c r="K5713" t="s">
        <v>208</v>
      </c>
      <c r="L5713" t="s">
        <v>22649</v>
      </c>
      <c r="N5713" t="s">
        <v>208</v>
      </c>
      <c r="O5713" t="s">
        <v>476</v>
      </c>
      <c r="P5713" t="s">
        <v>476</v>
      </c>
    </row>
    <row r="5714" spans="1:16">
      <c r="A5714" s="484" t="s">
        <v>8127</v>
      </c>
      <c r="B5714" s="485" t="s">
        <v>8126</v>
      </c>
      <c r="C5714" t="s">
        <v>8125</v>
      </c>
      <c r="D5714" t="s">
        <v>8124</v>
      </c>
      <c r="E5714" t="str">
        <f t="shared" si="89"/>
        <v>200578 - UDPS 76</v>
      </c>
      <c r="F5714" t="s">
        <v>1528</v>
      </c>
      <c r="G5714" t="s">
        <v>8123</v>
      </c>
      <c r="I5714" t="s">
        <v>4645</v>
      </c>
      <c r="J5714" t="s">
        <v>8122</v>
      </c>
      <c r="K5714" t="s">
        <v>208</v>
      </c>
      <c r="L5714" t="s">
        <v>8121</v>
      </c>
      <c r="N5714" t="s">
        <v>208</v>
      </c>
      <c r="O5714" t="s">
        <v>476</v>
      </c>
      <c r="P5714" t="s">
        <v>476</v>
      </c>
    </row>
    <row r="5715" spans="1:16">
      <c r="A5715" s="484" t="s">
        <v>63885</v>
      </c>
      <c r="B5715" s="485" t="s">
        <v>63884</v>
      </c>
      <c r="C5715" t="s">
        <v>63883</v>
      </c>
      <c r="D5715" t="s">
        <v>63882</v>
      </c>
      <c r="E5715" t="str">
        <f t="shared" si="89"/>
        <v>294860 - ADIP PARIS</v>
      </c>
      <c r="F5715" t="s">
        <v>46036</v>
      </c>
      <c r="G5715" t="s">
        <v>63881</v>
      </c>
      <c r="I5715" t="s">
        <v>626</v>
      </c>
      <c r="K5715" t="s">
        <v>208</v>
      </c>
      <c r="L5715" t="s">
        <v>63880</v>
      </c>
      <c r="N5715" t="s">
        <v>208</v>
      </c>
      <c r="O5715" t="s">
        <v>476</v>
      </c>
      <c r="P5715" t="s">
        <v>476</v>
      </c>
    </row>
    <row r="5716" spans="1:16">
      <c r="A5716" s="484" t="s">
        <v>108434</v>
      </c>
      <c r="B5716" s="485" t="s">
        <v>108433</v>
      </c>
      <c r="C5716" t="s">
        <v>108432</v>
      </c>
      <c r="D5716" t="s">
        <v>108431</v>
      </c>
      <c r="E5716" t="str">
        <f t="shared" si="89"/>
        <v>604069 - CEPSFPC</v>
      </c>
      <c r="F5716" t="s">
        <v>32683</v>
      </c>
      <c r="G5716" t="s">
        <v>108430</v>
      </c>
      <c r="I5716" t="s">
        <v>30348</v>
      </c>
      <c r="J5716" t="s">
        <v>108429</v>
      </c>
      <c r="K5716" t="s">
        <v>208</v>
      </c>
      <c r="L5716" t="s">
        <v>108428</v>
      </c>
      <c r="N5716" t="s">
        <v>208</v>
      </c>
      <c r="O5716" t="s">
        <v>476</v>
      </c>
      <c r="P5716" t="s">
        <v>476</v>
      </c>
    </row>
    <row r="5717" spans="1:16">
      <c r="A5717" s="484" t="s">
        <v>49175</v>
      </c>
      <c r="B5717" s="485" t="s">
        <v>49174</v>
      </c>
      <c r="C5717" t="s">
        <v>49173</v>
      </c>
      <c r="D5717" t="s">
        <v>49172</v>
      </c>
      <c r="E5717" t="str">
        <f t="shared" si="89"/>
        <v>231484 - JOBELIN JEAN-MARIE</v>
      </c>
      <c r="F5717" t="s">
        <v>660</v>
      </c>
      <c r="G5717" t="s">
        <v>49171</v>
      </c>
      <c r="I5717" t="s">
        <v>49170</v>
      </c>
      <c r="J5717" t="s">
        <v>49169</v>
      </c>
      <c r="K5717" t="s">
        <v>208</v>
      </c>
      <c r="L5717" t="s">
        <v>49168</v>
      </c>
      <c r="N5717" t="s">
        <v>208</v>
      </c>
      <c r="O5717" t="s">
        <v>476</v>
      </c>
      <c r="P5717" t="s">
        <v>476</v>
      </c>
    </row>
    <row r="5718" spans="1:16">
      <c r="A5718" s="484" t="s">
        <v>11697</v>
      </c>
      <c r="B5718" s="485" t="s">
        <v>11696</v>
      </c>
      <c r="C5718" t="s">
        <v>11695</v>
      </c>
      <c r="D5718" t="s">
        <v>11694</v>
      </c>
      <c r="E5718" t="str">
        <f t="shared" si="89"/>
        <v>573103 - SYNDICAT DES TAXIMETRES MARSEILLAIS ET DE PROVENCE</v>
      </c>
      <c r="F5718" t="s">
        <v>1817</v>
      </c>
      <c r="G5718" t="s">
        <v>11693</v>
      </c>
      <c r="I5718" t="s">
        <v>11692</v>
      </c>
      <c r="J5718" t="s">
        <v>11691</v>
      </c>
      <c r="K5718" t="s">
        <v>208</v>
      </c>
      <c r="L5718" t="s">
        <v>11690</v>
      </c>
      <c r="N5718" t="s">
        <v>208</v>
      </c>
      <c r="O5718" t="s">
        <v>476</v>
      </c>
      <c r="P5718" t="s">
        <v>476</v>
      </c>
    </row>
    <row r="5719" spans="1:16">
      <c r="A5719" s="484" t="s">
        <v>1081</v>
      </c>
      <c r="B5719" s="485" t="s">
        <v>1080</v>
      </c>
      <c r="C5719" t="s">
        <v>1079</v>
      </c>
      <c r="D5719" t="s">
        <v>1078</v>
      </c>
      <c r="E5719" t="str">
        <f t="shared" si="89"/>
        <v>504282 - 01DB METRAVIB ACOEM AIX EN PROVENCE</v>
      </c>
      <c r="F5719" t="s">
        <v>1077</v>
      </c>
      <c r="G5719" t="s">
        <v>1076</v>
      </c>
      <c r="I5719" t="s">
        <v>596</v>
      </c>
      <c r="J5719" t="s">
        <v>1075</v>
      </c>
      <c r="K5719" t="s">
        <v>208</v>
      </c>
      <c r="L5719" t="s">
        <v>1074</v>
      </c>
      <c r="N5719" t="s">
        <v>208</v>
      </c>
      <c r="O5719" t="s">
        <v>476</v>
      </c>
      <c r="P5719" t="s">
        <v>476</v>
      </c>
    </row>
    <row r="5720" spans="1:16">
      <c r="A5720" s="484" t="s">
        <v>116641</v>
      </c>
      <c r="B5720" s="485" t="s">
        <v>116640</v>
      </c>
      <c r="C5720" t="s">
        <v>116639</v>
      </c>
      <c r="D5720" t="s">
        <v>116639</v>
      </c>
      <c r="E5720" t="str">
        <f t="shared" si="89"/>
        <v>676226 - AUTO ECOLE CER LE SERGENT</v>
      </c>
      <c r="F5720" t="s">
        <v>31540</v>
      </c>
      <c r="G5720" t="s">
        <v>116638</v>
      </c>
      <c r="I5720" t="s">
        <v>8577</v>
      </c>
      <c r="J5720" t="s">
        <v>116637</v>
      </c>
      <c r="K5720" t="s">
        <v>208</v>
      </c>
      <c r="L5720" t="s">
        <v>116636</v>
      </c>
      <c r="N5720" t="s">
        <v>208</v>
      </c>
      <c r="O5720" t="s">
        <v>476</v>
      </c>
      <c r="P5720" t="s">
        <v>476</v>
      </c>
    </row>
    <row r="5721" spans="1:16">
      <c r="A5721" s="484" t="s">
        <v>23620</v>
      </c>
      <c r="B5721" s="485" t="s">
        <v>23619</v>
      </c>
      <c r="C5721" t="s">
        <v>23618</v>
      </c>
      <c r="D5721" t="s">
        <v>23617</v>
      </c>
      <c r="E5721" t="str">
        <f t="shared" si="89"/>
        <v>171062 - RYE FRANCE</v>
      </c>
      <c r="F5721" t="s">
        <v>11920</v>
      </c>
      <c r="G5721" t="s">
        <v>23616</v>
      </c>
      <c r="I5721" t="s">
        <v>1207</v>
      </c>
      <c r="J5721" t="s">
        <v>23615</v>
      </c>
      <c r="K5721" t="s">
        <v>208</v>
      </c>
      <c r="L5721" t="s">
        <v>23614</v>
      </c>
      <c r="N5721" t="s">
        <v>208</v>
      </c>
      <c r="O5721" t="s">
        <v>476</v>
      </c>
      <c r="P5721" t="s">
        <v>23613</v>
      </c>
    </row>
    <row r="5722" spans="1:16">
      <c r="A5722" s="484" t="s">
        <v>105947</v>
      </c>
      <c r="B5722" s="485" t="s">
        <v>105946</v>
      </c>
      <c r="C5722" t="s">
        <v>105945</v>
      </c>
      <c r="D5722" t="s">
        <v>105944</v>
      </c>
      <c r="E5722" t="str">
        <f t="shared" si="89"/>
        <v>180749 - CEGAPE</v>
      </c>
      <c r="F5722" t="s">
        <v>8040</v>
      </c>
      <c r="G5722" t="s">
        <v>105943</v>
      </c>
      <c r="I5722" t="s">
        <v>11554</v>
      </c>
      <c r="J5722" t="s">
        <v>105942</v>
      </c>
      <c r="K5722" t="s">
        <v>208</v>
      </c>
      <c r="L5722" t="s">
        <v>105941</v>
      </c>
      <c r="N5722" t="s">
        <v>208</v>
      </c>
      <c r="O5722" t="s">
        <v>476</v>
      </c>
      <c r="P5722" t="s">
        <v>476</v>
      </c>
    </row>
    <row r="5723" spans="1:16">
      <c r="A5723" s="484" t="s">
        <v>38549</v>
      </c>
      <c r="B5723" s="485" t="s">
        <v>38548</v>
      </c>
      <c r="C5723" t="s">
        <v>38547</v>
      </c>
      <c r="D5723" t="s">
        <v>38547</v>
      </c>
      <c r="E5723" t="str">
        <f t="shared" si="89"/>
        <v>523409 - MANDERVELD PIERRE AMP FORMATIONS</v>
      </c>
      <c r="F5723" t="s">
        <v>1352</v>
      </c>
      <c r="G5723" t="s">
        <v>38546</v>
      </c>
      <c r="I5723" t="s">
        <v>4228</v>
      </c>
      <c r="J5723" t="s">
        <v>38545</v>
      </c>
      <c r="K5723" t="s">
        <v>208</v>
      </c>
      <c r="L5723" t="s">
        <v>38544</v>
      </c>
      <c r="N5723" t="s">
        <v>208</v>
      </c>
      <c r="O5723" t="s">
        <v>476</v>
      </c>
      <c r="P5723" t="s">
        <v>476</v>
      </c>
    </row>
    <row r="5724" spans="1:16">
      <c r="A5724" s="484" t="s">
        <v>119307</v>
      </c>
      <c r="B5724" s="485" t="s">
        <v>119306</v>
      </c>
      <c r="C5724" t="s">
        <v>119305</v>
      </c>
      <c r="D5724" t="s">
        <v>119304</v>
      </c>
      <c r="E5724" t="str">
        <f t="shared" si="89"/>
        <v>411668 - ADNA</v>
      </c>
      <c r="F5724" t="s">
        <v>1568</v>
      </c>
      <c r="G5724" t="s">
        <v>119303</v>
      </c>
      <c r="I5724" t="s">
        <v>2666</v>
      </c>
      <c r="K5724" t="s">
        <v>208</v>
      </c>
      <c r="L5724" t="s">
        <v>119302</v>
      </c>
      <c r="N5724" t="s">
        <v>208</v>
      </c>
      <c r="O5724" t="s">
        <v>476</v>
      </c>
      <c r="P5724" t="s">
        <v>476</v>
      </c>
    </row>
    <row r="5725" spans="1:16">
      <c r="A5725" s="484" t="s">
        <v>13522</v>
      </c>
      <c r="B5725" s="485" t="s">
        <v>13521</v>
      </c>
      <c r="C5725" t="s">
        <v>13520</v>
      </c>
      <c r="D5725" t="s">
        <v>13520</v>
      </c>
      <c r="E5725" t="str">
        <f t="shared" si="89"/>
        <v>616643 - SPERTINO ELISABETH</v>
      </c>
      <c r="F5725" t="s">
        <v>13519</v>
      </c>
      <c r="G5725" t="s">
        <v>13518</v>
      </c>
      <c r="I5725" t="s">
        <v>1298</v>
      </c>
      <c r="J5725" t="s">
        <v>13517</v>
      </c>
      <c r="K5725" t="s">
        <v>208</v>
      </c>
      <c r="L5725" t="s">
        <v>13516</v>
      </c>
      <c r="N5725" t="s">
        <v>208</v>
      </c>
      <c r="O5725" t="s">
        <v>476</v>
      </c>
      <c r="P5725" t="s">
        <v>476</v>
      </c>
    </row>
    <row r="5726" spans="1:16">
      <c r="A5726" s="484" t="s">
        <v>67256</v>
      </c>
      <c r="B5726" s="485" t="s">
        <v>67255</v>
      </c>
      <c r="C5726" t="s">
        <v>67254</v>
      </c>
      <c r="D5726" t="s">
        <v>67253</v>
      </c>
      <c r="E5726" t="str">
        <f t="shared" si="89"/>
        <v>478143 - GRH</v>
      </c>
      <c r="F5726" t="s">
        <v>1328</v>
      </c>
      <c r="G5726" t="s">
        <v>67252</v>
      </c>
      <c r="I5726" t="s">
        <v>966</v>
      </c>
      <c r="J5726" t="s">
        <v>67251</v>
      </c>
      <c r="K5726" t="s">
        <v>208</v>
      </c>
      <c r="L5726" t="s">
        <v>67250</v>
      </c>
      <c r="N5726" t="s">
        <v>208</v>
      </c>
      <c r="O5726" t="s">
        <v>476</v>
      </c>
      <c r="P5726" t="s">
        <v>476</v>
      </c>
    </row>
    <row r="5727" spans="1:16">
      <c r="A5727" s="484" t="s">
        <v>54533</v>
      </c>
      <c r="B5727" s="485" t="s">
        <v>54532</v>
      </c>
      <c r="C5727" t="s">
        <v>54531</v>
      </c>
      <c r="D5727" t="s">
        <v>54530</v>
      </c>
      <c r="E5727" t="str">
        <f t="shared" si="89"/>
        <v>665514 - IFA SPORT ET ANIMATION RHONE ALPES LYON</v>
      </c>
      <c r="F5727" t="s">
        <v>2138</v>
      </c>
      <c r="G5727" t="s">
        <v>54529</v>
      </c>
      <c r="I5727" t="s">
        <v>802</v>
      </c>
      <c r="J5727" t="s">
        <v>54528</v>
      </c>
      <c r="K5727" t="s">
        <v>208</v>
      </c>
      <c r="L5727" t="s">
        <v>54527</v>
      </c>
      <c r="N5727" t="s">
        <v>207</v>
      </c>
      <c r="O5727" t="s">
        <v>476</v>
      </c>
      <c r="P5727" t="s">
        <v>476</v>
      </c>
    </row>
    <row r="5728" spans="1:16">
      <c r="A5728" s="484" t="s">
        <v>99605</v>
      </c>
      <c r="B5728" s="485" t="s">
        <v>99604</v>
      </c>
      <c r="C5728" t="s">
        <v>99603</v>
      </c>
      <c r="D5728" t="s">
        <v>99602</v>
      </c>
      <c r="E5728" t="str">
        <f t="shared" si="89"/>
        <v>588490 - CREPAQ</v>
      </c>
      <c r="F5728" t="s">
        <v>7556</v>
      </c>
      <c r="G5728" t="s">
        <v>99601</v>
      </c>
      <c r="I5728" t="s">
        <v>749</v>
      </c>
      <c r="J5728" t="s">
        <v>99600</v>
      </c>
      <c r="K5728" t="s">
        <v>208</v>
      </c>
      <c r="L5728" t="s">
        <v>99599</v>
      </c>
      <c r="N5728" t="s">
        <v>208</v>
      </c>
      <c r="O5728" t="s">
        <v>476</v>
      </c>
      <c r="P5728" t="s">
        <v>476</v>
      </c>
    </row>
    <row r="5729" spans="1:16">
      <c r="A5729" s="484" t="s">
        <v>10940</v>
      </c>
      <c r="B5729" s="485" t="s">
        <v>10939</v>
      </c>
      <c r="C5729" t="s">
        <v>10938</v>
      </c>
      <c r="D5729" t="s">
        <v>10937</v>
      </c>
      <c r="E5729" t="str">
        <f t="shared" si="89"/>
        <v>478039 - TPF</v>
      </c>
      <c r="F5729" t="s">
        <v>2572</v>
      </c>
      <c r="G5729" t="s">
        <v>10936</v>
      </c>
      <c r="I5729" t="s">
        <v>5512</v>
      </c>
      <c r="J5729" t="s">
        <v>10935</v>
      </c>
      <c r="K5729" t="s">
        <v>208</v>
      </c>
      <c r="L5729" t="s">
        <v>10934</v>
      </c>
      <c r="N5729" t="s">
        <v>208</v>
      </c>
      <c r="O5729" t="s">
        <v>476</v>
      </c>
      <c r="P5729" t="s">
        <v>476</v>
      </c>
    </row>
    <row r="5730" spans="1:16">
      <c r="A5730" s="484" t="s">
        <v>50321</v>
      </c>
      <c r="B5730" s="485" t="s">
        <v>50320</v>
      </c>
      <c r="C5730" t="s">
        <v>50319</v>
      </c>
      <c r="D5730" t="s">
        <v>50319</v>
      </c>
      <c r="E5730" t="str">
        <f t="shared" si="89"/>
        <v>181950 - IRIS CONSEIL SANTE</v>
      </c>
      <c r="F5730" t="s">
        <v>27852</v>
      </c>
      <c r="G5730" t="s">
        <v>8583</v>
      </c>
      <c r="I5730" t="s">
        <v>569</v>
      </c>
      <c r="J5730" t="s">
        <v>50318</v>
      </c>
      <c r="K5730" t="s">
        <v>208</v>
      </c>
      <c r="L5730" t="s">
        <v>50317</v>
      </c>
      <c r="N5730" t="s">
        <v>208</v>
      </c>
      <c r="O5730" t="s">
        <v>476</v>
      </c>
      <c r="P5730" t="s">
        <v>476</v>
      </c>
    </row>
    <row r="5731" spans="1:16">
      <c r="A5731" s="484" t="s">
        <v>23373</v>
      </c>
      <c r="B5731" s="485" t="s">
        <v>23372</v>
      </c>
      <c r="C5731" t="s">
        <v>23371</v>
      </c>
      <c r="D5731" t="s">
        <v>23370</v>
      </c>
      <c r="E5731" t="str">
        <f t="shared" si="89"/>
        <v>468150 - RELAYANCE EST</v>
      </c>
      <c r="F5731" t="s">
        <v>2534</v>
      </c>
      <c r="G5731" t="s">
        <v>23369</v>
      </c>
      <c r="I5731" t="s">
        <v>4853</v>
      </c>
      <c r="K5731" t="s">
        <v>208</v>
      </c>
      <c r="L5731" t="s">
        <v>23368</v>
      </c>
      <c r="N5731" t="s">
        <v>208</v>
      </c>
      <c r="O5731" t="s">
        <v>476</v>
      </c>
      <c r="P5731" t="s">
        <v>476</v>
      </c>
    </row>
    <row r="5732" spans="1:16">
      <c r="A5732" s="484" t="s">
        <v>110552</v>
      </c>
      <c r="B5732" s="485" t="s">
        <v>110551</v>
      </c>
      <c r="C5732" t="s">
        <v>110550</v>
      </c>
      <c r="D5732" t="s">
        <v>110549</v>
      </c>
      <c r="E5732" t="str">
        <f t="shared" si="89"/>
        <v>204663 - CLL</v>
      </c>
      <c r="F5732" t="s">
        <v>69929</v>
      </c>
      <c r="G5732" t="s">
        <v>110548</v>
      </c>
      <c r="I5732" t="s">
        <v>7236</v>
      </c>
      <c r="J5732" t="s">
        <v>57271</v>
      </c>
      <c r="K5732" t="s">
        <v>208</v>
      </c>
      <c r="L5732" t="s">
        <v>110547</v>
      </c>
      <c r="N5732" t="s">
        <v>208</v>
      </c>
      <c r="O5732" t="s">
        <v>476</v>
      </c>
      <c r="P5732" t="s">
        <v>476</v>
      </c>
    </row>
    <row r="5733" spans="1:16">
      <c r="A5733" s="484" t="s">
        <v>112083</v>
      </c>
      <c r="B5733" s="485" t="s">
        <v>112082</v>
      </c>
      <c r="C5733" t="s">
        <v>112081</v>
      </c>
      <c r="D5733" t="s">
        <v>112081</v>
      </c>
      <c r="E5733" t="str">
        <f t="shared" si="89"/>
        <v>600416 - BRITISH AMERICAN INSTITUTE</v>
      </c>
      <c r="F5733" t="s">
        <v>112080</v>
      </c>
      <c r="G5733" t="s">
        <v>112079</v>
      </c>
      <c r="I5733" t="s">
        <v>1837</v>
      </c>
      <c r="J5733" t="s">
        <v>112078</v>
      </c>
      <c r="K5733" t="s">
        <v>208</v>
      </c>
      <c r="L5733" t="s">
        <v>112077</v>
      </c>
      <c r="N5733" t="s">
        <v>208</v>
      </c>
      <c r="O5733" t="s">
        <v>476</v>
      </c>
      <c r="P5733" t="s">
        <v>476</v>
      </c>
    </row>
    <row r="5734" spans="1:16">
      <c r="A5734" s="484" t="s">
        <v>76503</v>
      </c>
      <c r="B5734" s="485" t="s">
        <v>76502</v>
      </c>
      <c r="C5734" t="s">
        <v>76501</v>
      </c>
      <c r="D5734" t="s">
        <v>76501</v>
      </c>
      <c r="E5734" t="str">
        <f t="shared" si="89"/>
        <v>603867 - EUROLANG'UBAYE</v>
      </c>
      <c r="F5734" t="s">
        <v>35382</v>
      </c>
      <c r="G5734" t="s">
        <v>76500</v>
      </c>
      <c r="I5734" t="s">
        <v>45673</v>
      </c>
      <c r="J5734" t="s">
        <v>76499</v>
      </c>
      <c r="K5734" t="s">
        <v>208</v>
      </c>
      <c r="L5734" t="s">
        <v>76498</v>
      </c>
      <c r="N5734" t="s">
        <v>208</v>
      </c>
      <c r="O5734" t="s">
        <v>476</v>
      </c>
      <c r="P5734" t="s">
        <v>476</v>
      </c>
    </row>
    <row r="5735" spans="1:16">
      <c r="A5735" s="484" t="s">
        <v>135259</v>
      </c>
      <c r="B5735" s="485" t="s">
        <v>135258</v>
      </c>
      <c r="C5735" t="s">
        <v>135257</v>
      </c>
      <c r="D5735" t="s">
        <v>135256</v>
      </c>
      <c r="E5735" t="str">
        <f t="shared" si="89"/>
        <v>425 - AFAR</v>
      </c>
      <c r="F5735" t="s">
        <v>2801</v>
      </c>
      <c r="G5735" t="s">
        <v>135255</v>
      </c>
      <c r="H5735" t="s">
        <v>135254</v>
      </c>
      <c r="I5735" t="s">
        <v>7159</v>
      </c>
      <c r="J5735" t="s">
        <v>135253</v>
      </c>
      <c r="K5735" t="s">
        <v>135252</v>
      </c>
      <c r="L5735" t="s">
        <v>135251</v>
      </c>
      <c r="N5735" t="s">
        <v>208</v>
      </c>
      <c r="O5735" t="s">
        <v>476</v>
      </c>
      <c r="P5735" t="s">
        <v>476</v>
      </c>
    </row>
    <row r="5736" spans="1:16">
      <c r="A5736" s="484" t="s">
        <v>117345</v>
      </c>
      <c r="B5736" s="485" t="s">
        <v>117344</v>
      </c>
      <c r="C5736" t="s">
        <v>117343</v>
      </c>
      <c r="D5736" t="s">
        <v>117343</v>
      </c>
      <c r="E5736" t="str">
        <f t="shared" si="89"/>
        <v>209570 - ATOUT MAJEUR RHONE ALPES</v>
      </c>
      <c r="F5736" t="s">
        <v>1077</v>
      </c>
      <c r="G5736" t="s">
        <v>115043</v>
      </c>
      <c r="I5736" t="s">
        <v>3733</v>
      </c>
      <c r="J5736" t="s">
        <v>117342</v>
      </c>
      <c r="K5736" t="s">
        <v>208</v>
      </c>
      <c r="L5736" t="s">
        <v>117341</v>
      </c>
      <c r="N5736" t="s">
        <v>208</v>
      </c>
      <c r="O5736" t="s">
        <v>476</v>
      </c>
      <c r="P5736" t="s">
        <v>476</v>
      </c>
    </row>
    <row r="5737" spans="1:16">
      <c r="A5737" s="484" t="s">
        <v>115552</v>
      </c>
      <c r="B5737" s="485" t="s">
        <v>115551</v>
      </c>
      <c r="C5737" t="s">
        <v>115550</v>
      </c>
      <c r="D5737" t="s">
        <v>115550</v>
      </c>
      <c r="E5737" t="str">
        <f t="shared" si="89"/>
        <v>463073 - AXYS</v>
      </c>
      <c r="F5737" t="s">
        <v>5634</v>
      </c>
      <c r="G5737" t="s">
        <v>115549</v>
      </c>
      <c r="I5737" t="s">
        <v>6023</v>
      </c>
      <c r="J5737" t="s">
        <v>115548</v>
      </c>
      <c r="K5737" t="s">
        <v>208</v>
      </c>
      <c r="L5737" t="s">
        <v>115547</v>
      </c>
      <c r="N5737" t="s">
        <v>208</v>
      </c>
      <c r="O5737" t="s">
        <v>476</v>
      </c>
      <c r="P5737" t="s">
        <v>476</v>
      </c>
    </row>
    <row r="5738" spans="1:16">
      <c r="A5738" s="484" t="s">
        <v>41883</v>
      </c>
      <c r="B5738" s="485" t="s">
        <v>41882</v>
      </c>
      <c r="C5738" t="s">
        <v>41881</v>
      </c>
      <c r="D5738" t="s">
        <v>41881</v>
      </c>
      <c r="E5738" t="str">
        <f t="shared" si="89"/>
        <v>232804 - LONGITUDES</v>
      </c>
      <c r="F5738" t="s">
        <v>26372</v>
      </c>
      <c r="G5738" t="s">
        <v>41880</v>
      </c>
      <c r="H5738" t="s">
        <v>41879</v>
      </c>
      <c r="I5738" t="s">
        <v>18120</v>
      </c>
      <c r="J5738" t="s">
        <v>41878</v>
      </c>
      <c r="K5738" t="s">
        <v>208</v>
      </c>
      <c r="L5738" t="s">
        <v>41877</v>
      </c>
      <c r="N5738" t="s">
        <v>208</v>
      </c>
      <c r="O5738" t="s">
        <v>476</v>
      </c>
      <c r="P5738" t="s">
        <v>476</v>
      </c>
    </row>
    <row r="5739" spans="1:16">
      <c r="A5739" s="484" t="s">
        <v>54472</v>
      </c>
      <c r="B5739" s="485" t="s">
        <v>54471</v>
      </c>
      <c r="C5739" t="s">
        <v>54470</v>
      </c>
      <c r="D5739" t="s">
        <v>54469</v>
      </c>
      <c r="E5739" t="str">
        <f t="shared" si="89"/>
        <v>568697 - IFRIA PARIS 14EME</v>
      </c>
      <c r="F5739" t="s">
        <v>1528</v>
      </c>
      <c r="G5739" t="s">
        <v>54468</v>
      </c>
      <c r="I5739" t="s">
        <v>4703</v>
      </c>
      <c r="J5739" t="s">
        <v>54467</v>
      </c>
      <c r="K5739" t="s">
        <v>208</v>
      </c>
      <c r="L5739" t="s">
        <v>54466</v>
      </c>
      <c r="N5739" t="s">
        <v>208</v>
      </c>
      <c r="O5739" t="s">
        <v>476</v>
      </c>
      <c r="P5739" t="s">
        <v>476</v>
      </c>
    </row>
    <row r="5740" spans="1:16">
      <c r="A5740" s="484" t="s">
        <v>15616</v>
      </c>
      <c r="B5740" s="485" t="s">
        <v>15615</v>
      </c>
      <c r="C5740" t="s">
        <v>15614</v>
      </c>
      <c r="D5740" t="s">
        <v>13419</v>
      </c>
      <c r="E5740" t="str">
        <f t="shared" si="89"/>
        <v>601810 - SEF</v>
      </c>
      <c r="F5740" t="s">
        <v>15613</v>
      </c>
      <c r="G5740" t="s">
        <v>15612</v>
      </c>
      <c r="I5740" t="s">
        <v>15611</v>
      </c>
      <c r="J5740" t="s">
        <v>15610</v>
      </c>
      <c r="K5740" t="s">
        <v>208</v>
      </c>
      <c r="L5740" t="s">
        <v>15609</v>
      </c>
      <c r="N5740" t="s">
        <v>208</v>
      </c>
      <c r="O5740" t="s">
        <v>476</v>
      </c>
      <c r="P5740" t="s">
        <v>476</v>
      </c>
    </row>
    <row r="5741" spans="1:16">
      <c r="A5741" s="484" t="s">
        <v>76745</v>
      </c>
      <c r="B5741" s="485" t="s">
        <v>76744</v>
      </c>
      <c r="C5741" t="s">
        <v>76743</v>
      </c>
      <c r="D5741" t="s">
        <v>76742</v>
      </c>
      <c r="E5741" t="str">
        <f t="shared" si="89"/>
        <v>647986 - EURIDIS MANAGEMENT PARIS</v>
      </c>
      <c r="F5741" t="s">
        <v>4508</v>
      </c>
      <c r="G5741" t="s">
        <v>76741</v>
      </c>
      <c r="I5741" t="s">
        <v>626</v>
      </c>
      <c r="J5741" t="s">
        <v>76740</v>
      </c>
      <c r="K5741" t="s">
        <v>208</v>
      </c>
      <c r="L5741" t="s">
        <v>76739</v>
      </c>
      <c r="N5741" t="s">
        <v>207</v>
      </c>
      <c r="O5741" t="s">
        <v>476</v>
      </c>
      <c r="P5741" t="s">
        <v>476</v>
      </c>
    </row>
    <row r="5742" spans="1:16">
      <c r="A5742" s="484" t="s">
        <v>94335</v>
      </c>
      <c r="B5742" s="485" t="s">
        <v>94334</v>
      </c>
      <c r="C5742" t="s">
        <v>94333</v>
      </c>
      <c r="D5742" t="s">
        <v>94332</v>
      </c>
      <c r="E5742" t="str">
        <f t="shared" si="89"/>
        <v>573814 - CNA</v>
      </c>
      <c r="F5742" t="s">
        <v>2651</v>
      </c>
      <c r="G5742" t="s">
        <v>94331</v>
      </c>
      <c r="I5742" t="s">
        <v>13262</v>
      </c>
      <c r="J5742" t="s">
        <v>94330</v>
      </c>
      <c r="K5742" t="s">
        <v>208</v>
      </c>
      <c r="L5742" t="s">
        <v>94329</v>
      </c>
      <c r="N5742" t="s">
        <v>208</v>
      </c>
      <c r="O5742" t="s">
        <v>476</v>
      </c>
      <c r="P5742" t="s">
        <v>476</v>
      </c>
    </row>
    <row r="5743" spans="1:16">
      <c r="A5743" s="484" t="s">
        <v>82540</v>
      </c>
      <c r="B5743" s="485" t="s">
        <v>82539</v>
      </c>
      <c r="C5743" t="s">
        <v>82538</v>
      </c>
      <c r="D5743" t="s">
        <v>82538</v>
      </c>
      <c r="E5743" t="str">
        <f t="shared" si="89"/>
        <v>346214 - EDIPOLES</v>
      </c>
      <c r="F5743" t="s">
        <v>40967</v>
      </c>
      <c r="G5743" t="s">
        <v>82537</v>
      </c>
      <c r="H5743" t="s">
        <v>82536</v>
      </c>
      <c r="I5743" t="s">
        <v>4056</v>
      </c>
      <c r="J5743" t="s">
        <v>82535</v>
      </c>
      <c r="K5743" t="s">
        <v>208</v>
      </c>
      <c r="L5743" t="s">
        <v>82534</v>
      </c>
      <c r="N5743" t="s">
        <v>208</v>
      </c>
      <c r="O5743" t="s">
        <v>476</v>
      </c>
      <c r="P5743" t="s">
        <v>476</v>
      </c>
    </row>
    <row r="5744" spans="1:16">
      <c r="A5744" s="484" t="s">
        <v>11504</v>
      </c>
      <c r="B5744" s="485" t="s">
        <v>11503</v>
      </c>
      <c r="C5744" t="s">
        <v>11502</v>
      </c>
      <c r="D5744" t="s">
        <v>11501</v>
      </c>
      <c r="E5744" t="str">
        <f t="shared" si="89"/>
        <v>519285 - SOSIM</v>
      </c>
      <c r="F5744" t="s">
        <v>11500</v>
      </c>
      <c r="G5744" t="s">
        <v>11499</v>
      </c>
      <c r="H5744" t="s">
        <v>11498</v>
      </c>
      <c r="I5744" t="s">
        <v>11497</v>
      </c>
      <c r="J5744" t="s">
        <v>11496</v>
      </c>
      <c r="K5744" t="s">
        <v>208</v>
      </c>
      <c r="L5744" t="s">
        <v>11495</v>
      </c>
      <c r="N5744" t="s">
        <v>207</v>
      </c>
      <c r="O5744" t="s">
        <v>476</v>
      </c>
      <c r="P5744" t="s">
        <v>476</v>
      </c>
    </row>
    <row r="5745" spans="1:16">
      <c r="A5745" s="484" t="s">
        <v>108839</v>
      </c>
      <c r="B5745" s="485" t="s">
        <v>108838</v>
      </c>
      <c r="C5745" t="s">
        <v>108837</v>
      </c>
      <c r="D5745" t="s">
        <v>108836</v>
      </c>
      <c r="E5745" t="str">
        <f t="shared" si="89"/>
        <v>535345 - CEGID  LYON 9EME</v>
      </c>
      <c r="F5745" t="s">
        <v>22356</v>
      </c>
      <c r="G5745" t="s">
        <v>108835</v>
      </c>
      <c r="I5745" t="s">
        <v>2176</v>
      </c>
      <c r="J5745" t="s">
        <v>108834</v>
      </c>
      <c r="K5745" t="s">
        <v>208</v>
      </c>
      <c r="L5745" t="s">
        <v>108833</v>
      </c>
      <c r="N5745" t="s">
        <v>208</v>
      </c>
      <c r="O5745" t="s">
        <v>476</v>
      </c>
      <c r="P5745" t="s">
        <v>476</v>
      </c>
    </row>
    <row r="5746" spans="1:16">
      <c r="A5746" s="484" t="s">
        <v>65532</v>
      </c>
      <c r="B5746" s="485" t="s">
        <v>65531</v>
      </c>
      <c r="C5746" t="s">
        <v>65530</v>
      </c>
      <c r="D5746" t="s">
        <v>65530</v>
      </c>
      <c r="E5746" t="str">
        <f t="shared" si="89"/>
        <v>526976 - GRANGER EMMANUEL</v>
      </c>
      <c r="F5746" t="s">
        <v>29737</v>
      </c>
      <c r="G5746" t="s">
        <v>65529</v>
      </c>
      <c r="I5746" t="s">
        <v>10073</v>
      </c>
      <c r="J5746" t="s">
        <v>65528</v>
      </c>
      <c r="K5746" t="s">
        <v>208</v>
      </c>
      <c r="L5746" t="s">
        <v>65527</v>
      </c>
      <c r="N5746" t="s">
        <v>208</v>
      </c>
      <c r="O5746" t="s">
        <v>476</v>
      </c>
      <c r="P5746" t="s">
        <v>476</v>
      </c>
    </row>
    <row r="5747" spans="1:16">
      <c r="A5747" s="484" t="s">
        <v>93196</v>
      </c>
      <c r="B5747" s="485" t="s">
        <v>93195</v>
      </c>
      <c r="C5747" t="s">
        <v>93194</v>
      </c>
      <c r="D5747" t="s">
        <v>93194</v>
      </c>
      <c r="E5747" t="str">
        <f t="shared" si="89"/>
        <v>180129 - COMM SANTE</v>
      </c>
      <c r="F5747" t="s">
        <v>725</v>
      </c>
      <c r="G5747" t="s">
        <v>93193</v>
      </c>
      <c r="I5747" t="s">
        <v>3032</v>
      </c>
      <c r="J5747" t="s">
        <v>93192</v>
      </c>
      <c r="K5747" t="s">
        <v>208</v>
      </c>
      <c r="L5747" t="s">
        <v>93191</v>
      </c>
      <c r="N5747" t="s">
        <v>208</v>
      </c>
      <c r="O5747" t="s">
        <v>476</v>
      </c>
      <c r="P5747" t="s">
        <v>476</v>
      </c>
    </row>
    <row r="5748" spans="1:16">
      <c r="A5748" s="484" t="s">
        <v>71284</v>
      </c>
      <c r="B5748" s="485" t="s">
        <v>71283</v>
      </c>
      <c r="C5748" t="s">
        <v>71282</v>
      </c>
      <c r="D5748" t="s">
        <v>71281</v>
      </c>
      <c r="E5748" t="str">
        <f t="shared" si="89"/>
        <v>591737 - FMC R DAO</v>
      </c>
      <c r="F5748" t="s">
        <v>71280</v>
      </c>
      <c r="G5748" t="s">
        <v>71279</v>
      </c>
      <c r="I5748" t="s">
        <v>888</v>
      </c>
      <c r="J5748" t="s">
        <v>71278</v>
      </c>
      <c r="K5748" t="s">
        <v>208</v>
      </c>
      <c r="L5748" t="s">
        <v>71277</v>
      </c>
      <c r="N5748" t="s">
        <v>208</v>
      </c>
      <c r="O5748" t="s">
        <v>476</v>
      </c>
      <c r="P5748" t="s">
        <v>476</v>
      </c>
    </row>
    <row r="5749" spans="1:16">
      <c r="A5749" s="484" t="s">
        <v>62832</v>
      </c>
      <c r="B5749" s="485" t="s">
        <v>62831</v>
      </c>
      <c r="C5749" t="s">
        <v>62830</v>
      </c>
      <c r="D5749" t="s">
        <v>62830</v>
      </c>
      <c r="E5749" t="str">
        <f t="shared" si="89"/>
        <v>562609 - GUITTARD DOMINIK - SPF CONSEIL</v>
      </c>
      <c r="G5749" t="s">
        <v>62829</v>
      </c>
      <c r="I5749" t="s">
        <v>8047</v>
      </c>
      <c r="J5749" t="s">
        <v>62828</v>
      </c>
      <c r="K5749" t="s">
        <v>208</v>
      </c>
      <c r="L5749" t="s">
        <v>62827</v>
      </c>
      <c r="N5749" t="s">
        <v>208</v>
      </c>
      <c r="O5749" t="s">
        <v>476</v>
      </c>
      <c r="P5749" t="s">
        <v>476</v>
      </c>
    </row>
    <row r="5750" spans="1:16">
      <c r="A5750" s="484" t="s">
        <v>32710</v>
      </c>
      <c r="B5750" s="485" t="s">
        <v>32709</v>
      </c>
      <c r="C5750" t="s">
        <v>32708</v>
      </c>
      <c r="D5750" t="s">
        <v>32708</v>
      </c>
      <c r="E5750" t="str">
        <f t="shared" si="89"/>
        <v>632480 - NUISSIER ERROL</v>
      </c>
      <c r="F5750" t="s">
        <v>16843</v>
      </c>
      <c r="G5750" t="s">
        <v>32707</v>
      </c>
      <c r="H5750" t="s">
        <v>32706</v>
      </c>
      <c r="I5750" t="s">
        <v>22370</v>
      </c>
      <c r="J5750" t="s">
        <v>32705</v>
      </c>
      <c r="K5750" t="s">
        <v>208</v>
      </c>
      <c r="L5750" t="s">
        <v>32704</v>
      </c>
      <c r="N5750" t="s">
        <v>208</v>
      </c>
      <c r="O5750" t="s">
        <v>476</v>
      </c>
      <c r="P5750" t="s">
        <v>476</v>
      </c>
    </row>
    <row r="5751" spans="1:16">
      <c r="A5751" s="484" t="s">
        <v>19442</v>
      </c>
      <c r="B5751" s="485" t="s">
        <v>19441</v>
      </c>
      <c r="C5751" t="s">
        <v>19440</v>
      </c>
      <c r="D5751" t="s">
        <v>19440</v>
      </c>
      <c r="E5751" t="str">
        <f t="shared" si="89"/>
        <v>210500 - SAVOIE PREVENTION</v>
      </c>
      <c r="F5751" t="s">
        <v>12926</v>
      </c>
      <c r="G5751" t="s">
        <v>19439</v>
      </c>
      <c r="H5751" t="s">
        <v>19438</v>
      </c>
      <c r="I5751" t="s">
        <v>19437</v>
      </c>
      <c r="J5751" t="s">
        <v>19436</v>
      </c>
      <c r="K5751" t="s">
        <v>208</v>
      </c>
      <c r="L5751" t="s">
        <v>19435</v>
      </c>
      <c r="N5751" t="s">
        <v>208</v>
      </c>
      <c r="O5751" t="s">
        <v>476</v>
      </c>
      <c r="P5751" t="s">
        <v>476</v>
      </c>
    </row>
    <row r="5752" spans="1:16">
      <c r="A5752" s="484" t="s">
        <v>19723</v>
      </c>
      <c r="B5752" s="485" t="s">
        <v>19722</v>
      </c>
      <c r="C5752" t="s">
        <v>19721</v>
      </c>
      <c r="D5752" t="s">
        <v>19720</v>
      </c>
      <c r="E5752" t="str">
        <f t="shared" si="89"/>
        <v>405863 - PST FORMATION</v>
      </c>
      <c r="F5752" t="s">
        <v>1817</v>
      </c>
      <c r="G5752" t="s">
        <v>19719</v>
      </c>
      <c r="H5752" t="s">
        <v>19718</v>
      </c>
      <c r="I5752" t="s">
        <v>1814</v>
      </c>
      <c r="K5752" t="s">
        <v>208</v>
      </c>
      <c r="L5752" t="s">
        <v>19717</v>
      </c>
      <c r="N5752" t="s">
        <v>208</v>
      </c>
      <c r="O5752" t="s">
        <v>476</v>
      </c>
      <c r="P5752" t="s">
        <v>476</v>
      </c>
    </row>
    <row r="5753" spans="1:16">
      <c r="A5753" s="484" t="s">
        <v>42382</v>
      </c>
      <c r="B5753" s="485" t="s">
        <v>42381</v>
      </c>
      <c r="C5753" t="s">
        <v>42380</v>
      </c>
      <c r="D5753" t="s">
        <v>42379</v>
      </c>
      <c r="E5753" t="str">
        <f t="shared" si="89"/>
        <v>213780 - LINGUA INSTITUT TREMBLAY EN FRANCE</v>
      </c>
      <c r="G5753" t="s">
        <v>42378</v>
      </c>
      <c r="H5753" t="s">
        <v>42377</v>
      </c>
      <c r="I5753" t="s">
        <v>2414</v>
      </c>
      <c r="J5753" t="s">
        <v>42376</v>
      </c>
      <c r="K5753" t="s">
        <v>208</v>
      </c>
      <c r="L5753" t="s">
        <v>42375</v>
      </c>
      <c r="N5753" t="s">
        <v>208</v>
      </c>
      <c r="O5753" t="s">
        <v>476</v>
      </c>
      <c r="P5753" t="s">
        <v>476</v>
      </c>
    </row>
    <row r="5754" spans="1:16">
      <c r="A5754" s="484" t="s">
        <v>57326</v>
      </c>
      <c r="B5754" s="485" t="s">
        <v>57325</v>
      </c>
      <c r="C5754" t="s">
        <v>57324</v>
      </c>
      <c r="D5754" t="s">
        <v>57323</v>
      </c>
      <c r="E5754" t="str">
        <f t="shared" si="89"/>
        <v>640098 - IREPS GUADELOUPE</v>
      </c>
      <c r="F5754" t="s">
        <v>1021</v>
      </c>
      <c r="G5754" t="s">
        <v>57322</v>
      </c>
      <c r="H5754" t="s">
        <v>57321</v>
      </c>
      <c r="I5754" t="s">
        <v>23075</v>
      </c>
      <c r="J5754" t="s">
        <v>57320</v>
      </c>
      <c r="K5754" t="s">
        <v>208</v>
      </c>
      <c r="L5754" t="s">
        <v>57319</v>
      </c>
      <c r="N5754" t="s">
        <v>208</v>
      </c>
      <c r="O5754" t="s">
        <v>476</v>
      </c>
      <c r="P5754" t="s">
        <v>476</v>
      </c>
    </row>
    <row r="5755" spans="1:16">
      <c r="A5755" s="484" t="s">
        <v>88962</v>
      </c>
      <c r="B5755" s="485" t="s">
        <v>88961</v>
      </c>
      <c r="C5755" t="s">
        <v>88960</v>
      </c>
      <c r="D5755" t="s">
        <v>88960</v>
      </c>
      <c r="E5755" t="str">
        <f t="shared" si="89"/>
        <v>647287 - DAYLIGHT</v>
      </c>
      <c r="F5755" t="s">
        <v>15604</v>
      </c>
      <c r="G5755" t="s">
        <v>88959</v>
      </c>
      <c r="I5755" t="s">
        <v>20507</v>
      </c>
      <c r="J5755" t="s">
        <v>88958</v>
      </c>
      <c r="K5755" t="s">
        <v>208</v>
      </c>
      <c r="L5755" t="s">
        <v>88957</v>
      </c>
      <c r="N5755" t="s">
        <v>208</v>
      </c>
      <c r="O5755" t="s">
        <v>476</v>
      </c>
      <c r="P5755" t="s">
        <v>476</v>
      </c>
    </row>
    <row r="5756" spans="1:16">
      <c r="A5756" s="484" t="s">
        <v>21150</v>
      </c>
      <c r="B5756" s="485" t="s">
        <v>21149</v>
      </c>
      <c r="C5756" t="s">
        <v>21148</v>
      </c>
      <c r="D5756" t="s">
        <v>21148</v>
      </c>
      <c r="E5756" t="str">
        <f t="shared" si="89"/>
        <v>595482 - ROUSSELLE AUTO ECOLE</v>
      </c>
      <c r="F5756" t="s">
        <v>3834</v>
      </c>
      <c r="G5756" t="s">
        <v>21147</v>
      </c>
      <c r="I5756" t="s">
        <v>1806</v>
      </c>
      <c r="J5756" t="s">
        <v>21146</v>
      </c>
      <c r="K5756" t="s">
        <v>208</v>
      </c>
      <c r="L5756" t="s">
        <v>21145</v>
      </c>
      <c r="N5756" t="s">
        <v>208</v>
      </c>
      <c r="O5756" t="s">
        <v>476</v>
      </c>
      <c r="P5756" t="s">
        <v>476</v>
      </c>
    </row>
    <row r="5757" spans="1:16">
      <c r="A5757" s="484" t="s">
        <v>111534</v>
      </c>
      <c r="B5757" s="485" t="s">
        <v>111533</v>
      </c>
      <c r="C5757" t="s">
        <v>111532</v>
      </c>
      <c r="D5757" t="s">
        <v>111532</v>
      </c>
      <c r="E5757" t="str">
        <f t="shared" si="89"/>
        <v>591312 - BUTTARD CHRISTINE</v>
      </c>
      <c r="F5757" t="s">
        <v>1817</v>
      </c>
      <c r="G5757" t="s">
        <v>111531</v>
      </c>
      <c r="I5757" t="s">
        <v>5210</v>
      </c>
      <c r="J5757" t="s">
        <v>111530</v>
      </c>
      <c r="K5757" t="s">
        <v>208</v>
      </c>
      <c r="L5757" t="s">
        <v>111529</v>
      </c>
      <c r="N5757" t="s">
        <v>208</v>
      </c>
      <c r="O5757" t="s">
        <v>476</v>
      </c>
      <c r="P5757" t="s">
        <v>476</v>
      </c>
    </row>
    <row r="5758" spans="1:16">
      <c r="A5758" s="484" t="s">
        <v>128094</v>
      </c>
      <c r="B5758" s="485" t="s">
        <v>128093</v>
      </c>
      <c r="C5758" t="s">
        <v>128092</v>
      </c>
      <c r="D5758" t="s">
        <v>128092</v>
      </c>
      <c r="E5758" t="str">
        <f t="shared" si="89"/>
        <v>603168 - ANTALIS FRANCE</v>
      </c>
      <c r="F5758" t="s">
        <v>1077</v>
      </c>
      <c r="G5758" t="s">
        <v>128091</v>
      </c>
      <c r="I5758" t="s">
        <v>626</v>
      </c>
      <c r="J5758" t="s">
        <v>128090</v>
      </c>
      <c r="K5758" t="s">
        <v>208</v>
      </c>
      <c r="L5758" t="s">
        <v>128089</v>
      </c>
      <c r="N5758" t="s">
        <v>208</v>
      </c>
      <c r="O5758" t="s">
        <v>476</v>
      </c>
      <c r="P5758" t="s">
        <v>476</v>
      </c>
    </row>
    <row r="5759" spans="1:16">
      <c r="A5759" s="484" t="s">
        <v>130319</v>
      </c>
      <c r="B5759" s="485" t="s">
        <v>130318</v>
      </c>
      <c r="C5759" t="s">
        <v>130317</v>
      </c>
      <c r="D5759" t="s">
        <v>130317</v>
      </c>
      <c r="E5759" t="str">
        <f t="shared" si="89"/>
        <v>555137 - ALLIANCE EUROPEENNE</v>
      </c>
      <c r="F5759" t="s">
        <v>7556</v>
      </c>
      <c r="G5759" t="s">
        <v>130316</v>
      </c>
      <c r="I5759" t="s">
        <v>6135</v>
      </c>
      <c r="J5759" t="s">
        <v>130315</v>
      </c>
      <c r="K5759" t="s">
        <v>208</v>
      </c>
      <c r="L5759" t="s">
        <v>130314</v>
      </c>
      <c r="N5759" t="s">
        <v>208</v>
      </c>
      <c r="O5759" t="s">
        <v>476</v>
      </c>
      <c r="P5759" t="s">
        <v>476</v>
      </c>
    </row>
    <row r="5760" spans="1:16">
      <c r="A5760" s="484" t="s">
        <v>57261</v>
      </c>
      <c r="B5760" s="485" t="s">
        <v>57260</v>
      </c>
      <c r="C5760" t="s">
        <v>57259</v>
      </c>
      <c r="D5760" t="s">
        <v>57258</v>
      </c>
      <c r="E5760" t="str">
        <f t="shared" si="89"/>
        <v>644535 - IDEM LE SOLER</v>
      </c>
      <c r="F5760" t="s">
        <v>683</v>
      </c>
      <c r="G5760" t="s">
        <v>57257</v>
      </c>
      <c r="I5760" t="s">
        <v>57256</v>
      </c>
      <c r="J5760" t="s">
        <v>57255</v>
      </c>
      <c r="K5760" t="s">
        <v>208</v>
      </c>
      <c r="L5760" t="s">
        <v>57254</v>
      </c>
      <c r="N5760" t="s">
        <v>208</v>
      </c>
      <c r="O5760" t="s">
        <v>476</v>
      </c>
      <c r="P5760" t="s">
        <v>476</v>
      </c>
    </row>
    <row r="5761" spans="1:16">
      <c r="A5761" s="484" t="s">
        <v>106651</v>
      </c>
      <c r="B5761" s="485" t="s">
        <v>106650</v>
      </c>
      <c r="C5761" t="s">
        <v>106649</v>
      </c>
      <c r="D5761" t="s">
        <v>106648</v>
      </c>
      <c r="E5761" t="str">
        <f t="shared" si="89"/>
        <v>162930 - CRESMEP</v>
      </c>
      <c r="F5761" t="s">
        <v>28968</v>
      </c>
      <c r="G5761" t="s">
        <v>106647</v>
      </c>
      <c r="I5761" t="s">
        <v>31500</v>
      </c>
      <c r="J5761" t="s">
        <v>106646</v>
      </c>
      <c r="K5761" t="s">
        <v>208</v>
      </c>
      <c r="L5761" t="s">
        <v>106645</v>
      </c>
      <c r="N5761" t="s">
        <v>208</v>
      </c>
      <c r="O5761" t="s">
        <v>476</v>
      </c>
      <c r="P5761" t="s">
        <v>476</v>
      </c>
    </row>
    <row r="5762" spans="1:16">
      <c r="A5762" s="484" t="s">
        <v>119136</v>
      </c>
      <c r="B5762" s="485" t="s">
        <v>119135</v>
      </c>
      <c r="C5762" t="s">
        <v>119134</v>
      </c>
      <c r="D5762" t="s">
        <v>119133</v>
      </c>
      <c r="E5762" t="str">
        <f t="shared" ref="E5762:E5825" si="90">_xlfn.CONCAT(L5762," - ",D5762)</f>
        <v>212969 - APEX</v>
      </c>
      <c r="F5762" t="s">
        <v>2637</v>
      </c>
      <c r="G5762" t="s">
        <v>119132</v>
      </c>
      <c r="I5762" t="s">
        <v>1906</v>
      </c>
      <c r="J5762" t="s">
        <v>119131</v>
      </c>
      <c r="K5762" t="s">
        <v>208</v>
      </c>
      <c r="L5762" t="s">
        <v>119130</v>
      </c>
      <c r="N5762" t="s">
        <v>208</v>
      </c>
      <c r="O5762" t="s">
        <v>476</v>
      </c>
      <c r="P5762" t="s">
        <v>476</v>
      </c>
    </row>
    <row r="5763" spans="1:16">
      <c r="A5763" s="484" t="s">
        <v>119121</v>
      </c>
      <c r="B5763" s="485" t="s">
        <v>119120</v>
      </c>
      <c r="C5763" t="s">
        <v>119119</v>
      </c>
      <c r="D5763" t="s">
        <v>119118</v>
      </c>
      <c r="E5763" t="str">
        <f t="shared" si="90"/>
        <v>176497 - JEPUAR</v>
      </c>
      <c r="F5763" t="s">
        <v>1265</v>
      </c>
      <c r="G5763" t="s">
        <v>91364</v>
      </c>
      <c r="H5763" t="s">
        <v>15345</v>
      </c>
      <c r="I5763" t="s">
        <v>1799</v>
      </c>
      <c r="J5763" t="s">
        <v>119117</v>
      </c>
      <c r="K5763" t="s">
        <v>119116</v>
      </c>
      <c r="L5763" t="s">
        <v>119115</v>
      </c>
      <c r="N5763" t="s">
        <v>208</v>
      </c>
      <c r="O5763" t="s">
        <v>476</v>
      </c>
      <c r="P5763" t="s">
        <v>476</v>
      </c>
    </row>
    <row r="5764" spans="1:16">
      <c r="A5764" s="484" t="s">
        <v>10632</v>
      </c>
      <c r="B5764" s="485" t="s">
        <v>10631</v>
      </c>
      <c r="C5764" t="s">
        <v>10630</v>
      </c>
      <c r="D5764" t="s">
        <v>10630</v>
      </c>
      <c r="E5764" t="str">
        <f t="shared" si="90"/>
        <v>517720 - TERRE ET HUMANISME</v>
      </c>
      <c r="F5764" t="s">
        <v>1328</v>
      </c>
      <c r="G5764" t="s">
        <v>10629</v>
      </c>
      <c r="I5764" t="s">
        <v>10628</v>
      </c>
      <c r="J5764" t="s">
        <v>10627</v>
      </c>
      <c r="K5764" t="s">
        <v>208</v>
      </c>
      <c r="L5764" t="s">
        <v>10626</v>
      </c>
      <c r="N5764" t="s">
        <v>208</v>
      </c>
      <c r="O5764" t="s">
        <v>476</v>
      </c>
      <c r="P5764" t="s">
        <v>476</v>
      </c>
    </row>
    <row r="5765" spans="1:16">
      <c r="A5765" s="484" t="s">
        <v>87185</v>
      </c>
      <c r="B5765" s="485" t="s">
        <v>87184</v>
      </c>
      <c r="C5765" t="s">
        <v>87183</v>
      </c>
      <c r="D5765" t="s">
        <v>87183</v>
      </c>
      <c r="E5765" t="str">
        <f t="shared" si="90"/>
        <v>184111 - DICOM</v>
      </c>
      <c r="F5765" t="s">
        <v>17099</v>
      </c>
      <c r="G5765" t="s">
        <v>87182</v>
      </c>
      <c r="H5765" t="s">
        <v>87181</v>
      </c>
      <c r="I5765" t="s">
        <v>9561</v>
      </c>
      <c r="K5765" t="s">
        <v>208</v>
      </c>
      <c r="L5765" t="s">
        <v>87180</v>
      </c>
      <c r="N5765" t="s">
        <v>208</v>
      </c>
      <c r="O5765" t="s">
        <v>476</v>
      </c>
      <c r="P5765" t="s">
        <v>476</v>
      </c>
    </row>
    <row r="5766" spans="1:16">
      <c r="A5766" s="484" t="s">
        <v>120533</v>
      </c>
      <c r="B5766" s="485" t="s">
        <v>120532</v>
      </c>
      <c r="C5766" t="s">
        <v>120531</v>
      </c>
      <c r="D5766" t="s">
        <v>120530</v>
      </c>
      <c r="E5766" t="str">
        <f t="shared" si="90"/>
        <v>460187 - AMIFORM</v>
      </c>
      <c r="F5766" t="s">
        <v>2771</v>
      </c>
      <c r="G5766" t="s">
        <v>120529</v>
      </c>
      <c r="H5766" t="s">
        <v>120528</v>
      </c>
      <c r="I5766" t="s">
        <v>618</v>
      </c>
      <c r="J5766" t="s">
        <v>120527</v>
      </c>
      <c r="K5766" t="s">
        <v>120526</v>
      </c>
      <c r="L5766" t="s">
        <v>120525</v>
      </c>
      <c r="N5766" t="s">
        <v>208</v>
      </c>
      <c r="O5766" t="s">
        <v>476</v>
      </c>
      <c r="P5766" t="s">
        <v>476</v>
      </c>
    </row>
    <row r="5767" spans="1:16">
      <c r="A5767" s="484" t="s">
        <v>52778</v>
      </c>
      <c r="B5767" s="485" t="s">
        <v>52777</v>
      </c>
      <c r="C5767" t="s">
        <v>52776</v>
      </c>
      <c r="D5767" t="s">
        <v>52775</v>
      </c>
      <c r="E5767" t="str">
        <f t="shared" si="90"/>
        <v>56224 - IRTESS</v>
      </c>
      <c r="F5767" t="s">
        <v>20228</v>
      </c>
      <c r="G5767" t="s">
        <v>52774</v>
      </c>
      <c r="I5767" t="s">
        <v>1501</v>
      </c>
      <c r="J5767" t="s">
        <v>52773</v>
      </c>
      <c r="K5767" t="s">
        <v>52772</v>
      </c>
      <c r="L5767" t="s">
        <v>52771</v>
      </c>
      <c r="N5767" t="s">
        <v>207</v>
      </c>
      <c r="O5767" t="s">
        <v>476</v>
      </c>
      <c r="P5767" t="s">
        <v>476</v>
      </c>
    </row>
    <row r="5768" spans="1:16">
      <c r="A5768" s="484" t="s">
        <v>109487</v>
      </c>
      <c r="B5768" s="485" t="s">
        <v>109486</v>
      </c>
      <c r="C5768" t="s">
        <v>109485</v>
      </c>
      <c r="D5768" t="s">
        <v>109485</v>
      </c>
      <c r="E5768" t="str">
        <f t="shared" si="90"/>
        <v>614683 - CATHERINE BLONDEL</v>
      </c>
      <c r="F5768" t="s">
        <v>3965</v>
      </c>
      <c r="G5768" t="s">
        <v>109484</v>
      </c>
      <c r="I5768" t="s">
        <v>749</v>
      </c>
      <c r="J5768" t="s">
        <v>109483</v>
      </c>
      <c r="K5768" t="s">
        <v>208</v>
      </c>
      <c r="L5768" t="s">
        <v>109482</v>
      </c>
      <c r="N5768" t="s">
        <v>208</v>
      </c>
      <c r="O5768" t="s">
        <v>476</v>
      </c>
      <c r="P5768" t="s">
        <v>476</v>
      </c>
    </row>
    <row r="5769" spans="1:16">
      <c r="A5769" s="484" t="s">
        <v>48926</v>
      </c>
      <c r="B5769" s="485" t="s">
        <v>48925</v>
      </c>
      <c r="C5769" t="s">
        <v>48924</v>
      </c>
      <c r="D5769" t="s">
        <v>48924</v>
      </c>
      <c r="E5769" t="str">
        <f t="shared" si="90"/>
        <v>296454 - JP COM BRIANCON</v>
      </c>
      <c r="F5769" t="s">
        <v>9164</v>
      </c>
      <c r="G5769" t="s">
        <v>48923</v>
      </c>
      <c r="I5769" t="s">
        <v>1271</v>
      </c>
      <c r="J5769" t="s">
        <v>48922</v>
      </c>
      <c r="K5769" t="s">
        <v>208</v>
      </c>
      <c r="L5769" t="s">
        <v>48921</v>
      </c>
      <c r="N5769" t="s">
        <v>208</v>
      </c>
      <c r="O5769" t="s">
        <v>476</v>
      </c>
      <c r="P5769" t="s">
        <v>476</v>
      </c>
    </row>
    <row r="5770" spans="1:16">
      <c r="A5770" s="484" t="s">
        <v>107552</v>
      </c>
      <c r="B5770" s="485" t="s">
        <v>107551</v>
      </c>
      <c r="C5770" t="s">
        <v>107550</v>
      </c>
      <c r="D5770" t="s">
        <v>107549</v>
      </c>
      <c r="E5770" t="str">
        <f t="shared" si="90"/>
        <v>210523 - CFPC GH</v>
      </c>
      <c r="F5770" t="s">
        <v>2524</v>
      </c>
      <c r="G5770" t="s">
        <v>107548</v>
      </c>
      <c r="I5770" t="s">
        <v>2739</v>
      </c>
      <c r="J5770" t="s">
        <v>107547</v>
      </c>
      <c r="K5770" t="s">
        <v>208</v>
      </c>
      <c r="L5770" t="s">
        <v>107546</v>
      </c>
      <c r="N5770" t="s">
        <v>208</v>
      </c>
      <c r="O5770" t="s">
        <v>476</v>
      </c>
      <c r="P5770" t="s">
        <v>476</v>
      </c>
    </row>
    <row r="5771" spans="1:16">
      <c r="A5771" s="484" t="s">
        <v>59469</v>
      </c>
      <c r="B5771" s="485" t="s">
        <v>59468</v>
      </c>
      <c r="C5771" t="s">
        <v>55476</v>
      </c>
      <c r="D5771" t="s">
        <v>55476</v>
      </c>
      <c r="E5771" t="str">
        <f t="shared" si="90"/>
        <v>185644 - IDP</v>
      </c>
      <c r="F5771" t="s">
        <v>1273</v>
      </c>
      <c r="G5771" t="s">
        <v>59467</v>
      </c>
      <c r="I5771" t="s">
        <v>626</v>
      </c>
      <c r="J5771" t="s">
        <v>59466</v>
      </c>
      <c r="K5771" t="s">
        <v>208</v>
      </c>
      <c r="L5771" t="s">
        <v>59465</v>
      </c>
      <c r="N5771" t="s">
        <v>208</v>
      </c>
      <c r="O5771" t="s">
        <v>476</v>
      </c>
      <c r="P5771" t="s">
        <v>476</v>
      </c>
    </row>
    <row r="5772" spans="1:16">
      <c r="A5772" s="484" t="s">
        <v>50234</v>
      </c>
      <c r="B5772" s="485" t="s">
        <v>50233</v>
      </c>
      <c r="C5772" t="s">
        <v>50232</v>
      </c>
      <c r="D5772" t="s">
        <v>50231</v>
      </c>
      <c r="E5772" t="str">
        <f t="shared" si="90"/>
        <v>550656 - ISATIS NICE</v>
      </c>
      <c r="F5772" t="s">
        <v>15981</v>
      </c>
      <c r="G5772" t="s">
        <v>50230</v>
      </c>
      <c r="H5772" t="s">
        <v>50229</v>
      </c>
      <c r="I5772" t="s">
        <v>618</v>
      </c>
      <c r="J5772" t="s">
        <v>50228</v>
      </c>
      <c r="K5772" t="s">
        <v>208</v>
      </c>
      <c r="L5772" t="s">
        <v>50227</v>
      </c>
      <c r="N5772" t="s">
        <v>208</v>
      </c>
      <c r="O5772" t="s">
        <v>476</v>
      </c>
      <c r="P5772" t="s">
        <v>476</v>
      </c>
    </row>
    <row r="5773" spans="1:16">
      <c r="A5773" s="484" t="s">
        <v>108307</v>
      </c>
      <c r="B5773" s="485" t="s">
        <v>108306</v>
      </c>
      <c r="C5773" t="s">
        <v>108305</v>
      </c>
      <c r="D5773" t="s">
        <v>108304</v>
      </c>
      <c r="E5773" t="str">
        <f t="shared" si="90"/>
        <v>499031 - CFPS ARTIGUES PRES BORDEAUX</v>
      </c>
      <c r="F5773" t="s">
        <v>707</v>
      </c>
      <c r="G5773" t="s">
        <v>108303</v>
      </c>
      <c r="H5773" t="s">
        <v>108302</v>
      </c>
      <c r="I5773" t="s">
        <v>23688</v>
      </c>
      <c r="J5773" t="s">
        <v>108301</v>
      </c>
      <c r="K5773" t="s">
        <v>208</v>
      </c>
      <c r="L5773" t="s">
        <v>108300</v>
      </c>
      <c r="N5773" t="s">
        <v>208</v>
      </c>
      <c r="O5773" t="s">
        <v>476</v>
      </c>
      <c r="P5773" t="s">
        <v>476</v>
      </c>
    </row>
    <row r="5774" spans="1:16">
      <c r="A5774" s="484" t="s">
        <v>56047</v>
      </c>
      <c r="B5774" s="485" t="s">
        <v>56046</v>
      </c>
      <c r="C5774" t="s">
        <v>56045</v>
      </c>
      <c r="D5774" t="s">
        <v>56044</v>
      </c>
      <c r="E5774" t="str">
        <f t="shared" si="90"/>
        <v>219230 - IFI 03</v>
      </c>
      <c r="F5774" t="s">
        <v>9638</v>
      </c>
      <c r="G5774" t="s">
        <v>56043</v>
      </c>
      <c r="I5774" t="s">
        <v>22014</v>
      </c>
      <c r="J5774" t="s">
        <v>56042</v>
      </c>
      <c r="K5774" t="s">
        <v>208</v>
      </c>
      <c r="L5774" t="s">
        <v>56041</v>
      </c>
      <c r="N5774" t="s">
        <v>207</v>
      </c>
      <c r="O5774" t="s">
        <v>476</v>
      </c>
      <c r="P5774" t="s">
        <v>56040</v>
      </c>
    </row>
    <row r="5775" spans="1:16">
      <c r="A5775" s="484" t="s">
        <v>110598</v>
      </c>
      <c r="B5775" s="485" t="s">
        <v>110597</v>
      </c>
      <c r="C5775" t="s">
        <v>110596</v>
      </c>
      <c r="D5775" t="s">
        <v>110595</v>
      </c>
      <c r="E5775" t="str">
        <f t="shared" si="90"/>
        <v>541795 - CAMPUS DU LAC</v>
      </c>
      <c r="F5775" t="s">
        <v>6960</v>
      </c>
      <c r="G5775" t="s">
        <v>97263</v>
      </c>
      <c r="H5775" t="s">
        <v>110594</v>
      </c>
      <c r="I5775" t="s">
        <v>749</v>
      </c>
      <c r="J5775" t="s">
        <v>110593</v>
      </c>
      <c r="K5775" t="s">
        <v>208</v>
      </c>
      <c r="L5775" t="s">
        <v>110592</v>
      </c>
      <c r="N5775" t="s">
        <v>207</v>
      </c>
      <c r="O5775" t="s">
        <v>476</v>
      </c>
      <c r="P5775" t="s">
        <v>476</v>
      </c>
    </row>
    <row r="5776" spans="1:16">
      <c r="A5776" s="484" t="s">
        <v>135772</v>
      </c>
      <c r="B5776" s="485" t="s">
        <v>135771</v>
      </c>
      <c r="C5776" t="s">
        <v>135770</v>
      </c>
      <c r="D5776" t="s">
        <v>135770</v>
      </c>
      <c r="E5776" t="str">
        <f t="shared" si="90"/>
        <v>338175 - ACKWARE</v>
      </c>
      <c r="F5776" t="s">
        <v>52147</v>
      </c>
      <c r="G5776" t="s">
        <v>87826</v>
      </c>
      <c r="H5776" t="s">
        <v>135769</v>
      </c>
      <c r="I5776" t="s">
        <v>5789</v>
      </c>
      <c r="J5776" t="s">
        <v>135768</v>
      </c>
      <c r="K5776" t="s">
        <v>208</v>
      </c>
      <c r="L5776" t="s">
        <v>135767</v>
      </c>
      <c r="N5776" t="s">
        <v>208</v>
      </c>
      <c r="O5776" t="s">
        <v>476</v>
      </c>
      <c r="P5776" t="s">
        <v>476</v>
      </c>
    </row>
    <row r="5777" spans="1:16">
      <c r="A5777" s="484" t="s">
        <v>2314</v>
      </c>
      <c r="B5777" s="485" t="s">
        <v>2313</v>
      </c>
      <c r="C5777" t="s">
        <v>2312</v>
      </c>
      <c r="D5777" t="s">
        <v>2312</v>
      </c>
      <c r="E5777" t="str">
        <f t="shared" si="90"/>
        <v>486292 - WILO SALMSON FRANCE</v>
      </c>
      <c r="F5777" t="s">
        <v>1513</v>
      </c>
      <c r="G5777" t="s">
        <v>2311</v>
      </c>
      <c r="H5777" t="s">
        <v>2310</v>
      </c>
      <c r="I5777" t="s">
        <v>1511</v>
      </c>
      <c r="J5777" t="s">
        <v>2309</v>
      </c>
      <c r="K5777" t="s">
        <v>208</v>
      </c>
      <c r="L5777" t="s">
        <v>2308</v>
      </c>
      <c r="N5777" t="s">
        <v>208</v>
      </c>
      <c r="O5777" t="s">
        <v>476</v>
      </c>
      <c r="P5777" t="s">
        <v>476</v>
      </c>
    </row>
    <row r="5778" spans="1:16">
      <c r="A5778" s="484" t="s">
        <v>137003</v>
      </c>
      <c r="B5778" s="485" t="s">
        <v>137002</v>
      </c>
      <c r="C5778" t="s">
        <v>137001</v>
      </c>
      <c r="D5778" t="s">
        <v>137001</v>
      </c>
      <c r="E5778" t="str">
        <f t="shared" si="90"/>
        <v>330802 - AB CARRIERES</v>
      </c>
      <c r="F5778" t="s">
        <v>4174</v>
      </c>
      <c r="G5778" t="s">
        <v>137000</v>
      </c>
      <c r="H5778" t="s">
        <v>136999</v>
      </c>
      <c r="I5778" t="s">
        <v>749</v>
      </c>
      <c r="J5778" t="s">
        <v>136998</v>
      </c>
      <c r="K5778" t="s">
        <v>208</v>
      </c>
      <c r="L5778" t="s">
        <v>136997</v>
      </c>
      <c r="N5778" t="s">
        <v>208</v>
      </c>
      <c r="O5778" t="s">
        <v>476</v>
      </c>
      <c r="P5778" t="s">
        <v>476</v>
      </c>
    </row>
    <row r="5779" spans="1:16">
      <c r="A5779" s="484" t="s">
        <v>99246</v>
      </c>
      <c r="B5779" s="485" t="s">
        <v>99245</v>
      </c>
      <c r="C5779" t="s">
        <v>99244</v>
      </c>
      <c r="D5779" t="s">
        <v>99243</v>
      </c>
      <c r="E5779" t="str">
        <f t="shared" si="90"/>
        <v>531261 - CER ROBLIN MICKAEL MONT ST AIGNAN</v>
      </c>
      <c r="F5779" t="s">
        <v>2572</v>
      </c>
      <c r="G5779" t="s">
        <v>99242</v>
      </c>
      <c r="I5779" t="s">
        <v>1656</v>
      </c>
      <c r="J5779" t="s">
        <v>99241</v>
      </c>
      <c r="K5779" t="s">
        <v>208</v>
      </c>
      <c r="L5779" t="s">
        <v>99240</v>
      </c>
      <c r="N5779" t="s">
        <v>208</v>
      </c>
      <c r="O5779" t="s">
        <v>476</v>
      </c>
      <c r="P5779" t="s">
        <v>476</v>
      </c>
    </row>
    <row r="5780" spans="1:16">
      <c r="A5780" s="484" t="s">
        <v>43931</v>
      </c>
      <c r="B5780" s="485" t="s">
        <v>43930</v>
      </c>
      <c r="C5780" t="s">
        <v>43929</v>
      </c>
      <c r="D5780" t="s">
        <v>43928</v>
      </c>
      <c r="E5780" t="str">
        <f t="shared" si="90"/>
        <v>514664 - LEO LAGRANGE OUEST ST NAZAIRE</v>
      </c>
      <c r="F5780" t="s">
        <v>19402</v>
      </c>
      <c r="G5780" t="s">
        <v>43927</v>
      </c>
      <c r="H5780" t="s">
        <v>43926</v>
      </c>
      <c r="I5780" t="s">
        <v>15946</v>
      </c>
      <c r="J5780" t="s">
        <v>43925</v>
      </c>
      <c r="K5780" t="s">
        <v>208</v>
      </c>
      <c r="L5780" t="s">
        <v>43924</v>
      </c>
      <c r="N5780" t="s">
        <v>208</v>
      </c>
      <c r="O5780" t="s">
        <v>476</v>
      </c>
      <c r="P5780" t="s">
        <v>476</v>
      </c>
    </row>
    <row r="5781" spans="1:16">
      <c r="A5781" s="484" t="s">
        <v>57942</v>
      </c>
      <c r="B5781" s="485" t="s">
        <v>57941</v>
      </c>
      <c r="C5781" t="s">
        <v>57940</v>
      </c>
      <c r="D5781" t="s">
        <v>57940</v>
      </c>
      <c r="E5781" t="str">
        <f t="shared" si="90"/>
        <v>528857 - INITIALES RESEAU PLURIDIS</v>
      </c>
      <c r="F5781" t="s">
        <v>10059</v>
      </c>
      <c r="G5781" t="s">
        <v>57939</v>
      </c>
      <c r="I5781" t="s">
        <v>1633</v>
      </c>
      <c r="J5781" t="s">
        <v>57938</v>
      </c>
      <c r="K5781" t="s">
        <v>208</v>
      </c>
      <c r="L5781" t="s">
        <v>57937</v>
      </c>
      <c r="N5781" t="s">
        <v>208</v>
      </c>
      <c r="O5781" t="s">
        <v>476</v>
      </c>
      <c r="P5781" t="s">
        <v>476</v>
      </c>
    </row>
    <row r="5782" spans="1:16">
      <c r="A5782" s="484" t="s">
        <v>15233</v>
      </c>
      <c r="B5782" s="485" t="s">
        <v>15232</v>
      </c>
      <c r="C5782" t="s">
        <v>15231</v>
      </c>
      <c r="D5782" t="s">
        <v>15216</v>
      </c>
      <c r="E5782" t="str">
        <f t="shared" si="90"/>
        <v>551958 - SFE</v>
      </c>
      <c r="F5782" t="s">
        <v>15230</v>
      </c>
      <c r="G5782" t="s">
        <v>15229</v>
      </c>
      <c r="I5782" t="s">
        <v>626</v>
      </c>
      <c r="J5782" t="s">
        <v>15228</v>
      </c>
      <c r="K5782" t="s">
        <v>208</v>
      </c>
      <c r="L5782" t="s">
        <v>15227</v>
      </c>
      <c r="N5782" t="s">
        <v>208</v>
      </c>
      <c r="O5782" t="s">
        <v>476</v>
      </c>
      <c r="P5782" t="s">
        <v>476</v>
      </c>
    </row>
    <row r="5783" spans="1:16">
      <c r="A5783" s="484" t="s">
        <v>73628</v>
      </c>
      <c r="B5783" s="485" t="s">
        <v>73627</v>
      </c>
      <c r="C5783" t="s">
        <v>73626</v>
      </c>
      <c r="D5783" t="s">
        <v>73625</v>
      </c>
      <c r="E5783" t="str">
        <f t="shared" si="90"/>
        <v>362323 - FAS OCCITANIE RAMONVILLE ST AGNE</v>
      </c>
      <c r="F5783" t="s">
        <v>17252</v>
      </c>
      <c r="G5783" t="s">
        <v>69204</v>
      </c>
      <c r="H5783" t="s">
        <v>73624</v>
      </c>
      <c r="I5783" t="s">
        <v>16797</v>
      </c>
      <c r="J5783" t="s">
        <v>73623</v>
      </c>
      <c r="K5783" t="s">
        <v>208</v>
      </c>
      <c r="L5783" t="s">
        <v>73622</v>
      </c>
      <c r="N5783" t="s">
        <v>208</v>
      </c>
      <c r="O5783" t="s">
        <v>476</v>
      </c>
      <c r="P5783" t="s">
        <v>476</v>
      </c>
    </row>
    <row r="5784" spans="1:16">
      <c r="A5784" s="484" t="s">
        <v>8818</v>
      </c>
      <c r="B5784" s="485" t="s">
        <v>8817</v>
      </c>
      <c r="C5784" t="s">
        <v>8816</v>
      </c>
      <c r="D5784" t="s">
        <v>8815</v>
      </c>
      <c r="E5784" t="str">
        <f t="shared" si="90"/>
        <v>622515 - TRINQUESSE EMMANUEL</v>
      </c>
      <c r="F5784" t="s">
        <v>8814</v>
      </c>
      <c r="G5784" t="s">
        <v>8813</v>
      </c>
      <c r="I5784" t="s">
        <v>1542</v>
      </c>
      <c r="J5784" t="s">
        <v>8812</v>
      </c>
      <c r="K5784" t="s">
        <v>208</v>
      </c>
      <c r="L5784" t="s">
        <v>8811</v>
      </c>
      <c r="N5784" t="s">
        <v>208</v>
      </c>
      <c r="O5784" t="s">
        <v>476</v>
      </c>
      <c r="P5784" t="s">
        <v>476</v>
      </c>
    </row>
    <row r="5785" spans="1:16">
      <c r="A5785" s="484" t="s">
        <v>125933</v>
      </c>
      <c r="B5785" s="485" t="s">
        <v>125932</v>
      </c>
      <c r="C5785" t="s">
        <v>125931</v>
      </c>
      <c r="D5785" t="s">
        <v>125930</v>
      </c>
      <c r="E5785" t="str">
        <f t="shared" si="90"/>
        <v>210195 - AIDBORN</v>
      </c>
      <c r="F5785" t="s">
        <v>2771</v>
      </c>
      <c r="G5785" t="s">
        <v>125929</v>
      </c>
      <c r="I5785" t="s">
        <v>3214</v>
      </c>
      <c r="J5785" t="s">
        <v>125928</v>
      </c>
      <c r="K5785" t="s">
        <v>125927</v>
      </c>
      <c r="L5785" t="s">
        <v>125926</v>
      </c>
      <c r="N5785" t="s">
        <v>208</v>
      </c>
      <c r="O5785" t="s">
        <v>476</v>
      </c>
      <c r="P5785" t="s">
        <v>476</v>
      </c>
    </row>
    <row r="5786" spans="1:16">
      <c r="A5786" s="484" t="s">
        <v>13111</v>
      </c>
      <c r="B5786" s="485" t="s">
        <v>13110</v>
      </c>
      <c r="C5786" t="s">
        <v>13109</v>
      </c>
      <c r="D5786" t="s">
        <v>13108</v>
      </c>
      <c r="E5786" t="str">
        <f t="shared" si="90"/>
        <v>556944 - ECOLE RUFFEL</v>
      </c>
      <c r="F5786" t="s">
        <v>13107</v>
      </c>
      <c r="G5786" t="s">
        <v>13106</v>
      </c>
      <c r="I5786" t="s">
        <v>13105</v>
      </c>
      <c r="J5786" t="s">
        <v>13104</v>
      </c>
      <c r="K5786" t="s">
        <v>208</v>
      </c>
      <c r="L5786" t="s">
        <v>13103</v>
      </c>
      <c r="N5786" t="s">
        <v>208</v>
      </c>
      <c r="O5786" t="s">
        <v>476</v>
      </c>
      <c r="P5786" t="s">
        <v>476</v>
      </c>
    </row>
    <row r="5787" spans="1:16">
      <c r="A5787" s="484" t="s">
        <v>76783</v>
      </c>
      <c r="B5787" s="485" t="s">
        <v>76782</v>
      </c>
      <c r="C5787" t="s">
        <v>76781</v>
      </c>
      <c r="D5787" t="s">
        <v>76781</v>
      </c>
      <c r="E5787" t="str">
        <f t="shared" si="90"/>
        <v>618408 - EUPTECH</v>
      </c>
      <c r="F5787" t="s">
        <v>76780</v>
      </c>
      <c r="G5787" t="s">
        <v>76779</v>
      </c>
      <c r="I5787" t="s">
        <v>7644</v>
      </c>
      <c r="J5787" t="s">
        <v>76778</v>
      </c>
      <c r="K5787" t="s">
        <v>208</v>
      </c>
      <c r="L5787" t="s">
        <v>76777</v>
      </c>
      <c r="N5787" t="s">
        <v>208</v>
      </c>
      <c r="O5787" t="s">
        <v>476</v>
      </c>
      <c r="P5787" t="s">
        <v>476</v>
      </c>
    </row>
    <row r="5788" spans="1:16">
      <c r="A5788" s="484" t="s">
        <v>115648</v>
      </c>
      <c r="B5788" s="485" t="s">
        <v>115647</v>
      </c>
      <c r="C5788" t="s">
        <v>115646</v>
      </c>
      <c r="D5788" t="s">
        <v>115646</v>
      </c>
      <c r="E5788" t="str">
        <f t="shared" si="90"/>
        <v>439680 - AXE PRO FORMATION</v>
      </c>
      <c r="F5788" t="s">
        <v>6072</v>
      </c>
      <c r="G5788" t="s">
        <v>115645</v>
      </c>
      <c r="H5788" t="s">
        <v>115644</v>
      </c>
      <c r="I5788" t="s">
        <v>16912</v>
      </c>
      <c r="J5788" t="s">
        <v>115643</v>
      </c>
      <c r="K5788" t="s">
        <v>208</v>
      </c>
      <c r="L5788" t="s">
        <v>115642</v>
      </c>
      <c r="N5788" t="s">
        <v>208</v>
      </c>
      <c r="O5788" t="s">
        <v>476</v>
      </c>
      <c r="P5788" t="s">
        <v>476</v>
      </c>
    </row>
    <row r="5789" spans="1:16">
      <c r="A5789" s="484" t="s">
        <v>42206</v>
      </c>
      <c r="B5789" s="485" t="s">
        <v>42205</v>
      </c>
      <c r="C5789" t="s">
        <v>42204</v>
      </c>
      <c r="D5789" t="s">
        <v>42203</v>
      </c>
      <c r="E5789" t="str">
        <f t="shared" si="90"/>
        <v>477450 - LOOF</v>
      </c>
      <c r="G5789" t="s">
        <v>42202</v>
      </c>
      <c r="I5789" t="s">
        <v>6948</v>
      </c>
      <c r="J5789" t="s">
        <v>42201</v>
      </c>
      <c r="K5789" t="s">
        <v>208</v>
      </c>
      <c r="L5789" t="s">
        <v>42200</v>
      </c>
      <c r="N5789" t="s">
        <v>208</v>
      </c>
      <c r="O5789" t="s">
        <v>476</v>
      </c>
      <c r="P5789" t="s">
        <v>476</v>
      </c>
    </row>
    <row r="5790" spans="1:16">
      <c r="A5790" s="484" t="s">
        <v>85827</v>
      </c>
      <c r="B5790" s="485" t="s">
        <v>85826</v>
      </c>
      <c r="C5790" t="s">
        <v>85825</v>
      </c>
      <c r="D5790" t="s">
        <v>85825</v>
      </c>
      <c r="E5790" t="str">
        <f t="shared" si="90"/>
        <v>286941 - DUMONT JEAN PIERRE</v>
      </c>
      <c r="F5790" t="s">
        <v>707</v>
      </c>
      <c r="G5790" t="s">
        <v>85824</v>
      </c>
      <c r="I5790" t="s">
        <v>4703</v>
      </c>
      <c r="J5790" t="s">
        <v>85823</v>
      </c>
      <c r="K5790" t="s">
        <v>208</v>
      </c>
      <c r="L5790" t="s">
        <v>85822</v>
      </c>
      <c r="N5790" t="s">
        <v>208</v>
      </c>
      <c r="O5790" t="s">
        <v>476</v>
      </c>
      <c r="P5790" t="s">
        <v>476</v>
      </c>
    </row>
    <row r="5791" spans="1:16">
      <c r="A5791" s="484" t="s">
        <v>41251</v>
      </c>
      <c r="B5791" s="485" t="s">
        <v>41250</v>
      </c>
      <c r="C5791" t="s">
        <v>41249</v>
      </c>
      <c r="D5791" t="s">
        <v>41249</v>
      </c>
      <c r="E5791" t="str">
        <f t="shared" si="90"/>
        <v>148908 - LYCEE FREDERIC OZANAM</v>
      </c>
      <c r="F5791" t="s">
        <v>11410</v>
      </c>
      <c r="G5791" t="s">
        <v>41248</v>
      </c>
      <c r="I5791" t="s">
        <v>17147</v>
      </c>
      <c r="J5791" t="s">
        <v>41247</v>
      </c>
      <c r="K5791" t="s">
        <v>208</v>
      </c>
      <c r="L5791" t="s">
        <v>41246</v>
      </c>
      <c r="N5791" t="s">
        <v>208</v>
      </c>
      <c r="O5791" t="s">
        <v>476</v>
      </c>
      <c r="P5791" t="s">
        <v>476</v>
      </c>
    </row>
    <row r="5792" spans="1:16">
      <c r="A5792" s="484" t="s">
        <v>23176</v>
      </c>
      <c r="B5792" s="485" t="s">
        <v>23175</v>
      </c>
      <c r="C5792" t="s">
        <v>23174</v>
      </c>
      <c r="D5792" t="s">
        <v>23174</v>
      </c>
      <c r="E5792" t="str">
        <f t="shared" si="90"/>
        <v>200918 - REOR FSP</v>
      </c>
      <c r="F5792" t="s">
        <v>2130</v>
      </c>
      <c r="G5792" t="s">
        <v>23173</v>
      </c>
      <c r="I5792" t="s">
        <v>15790</v>
      </c>
      <c r="J5792" t="s">
        <v>23172</v>
      </c>
      <c r="K5792" t="s">
        <v>208</v>
      </c>
      <c r="L5792" t="s">
        <v>23171</v>
      </c>
      <c r="N5792" t="s">
        <v>208</v>
      </c>
      <c r="O5792" t="s">
        <v>476</v>
      </c>
      <c r="P5792" t="s">
        <v>476</v>
      </c>
    </row>
    <row r="5793" spans="1:16">
      <c r="A5793" s="484" t="s">
        <v>30145</v>
      </c>
      <c r="B5793" s="485" t="s">
        <v>30144</v>
      </c>
      <c r="C5793" t="s">
        <v>30143</v>
      </c>
      <c r="D5793" t="s">
        <v>30142</v>
      </c>
      <c r="E5793" t="str">
        <f t="shared" si="90"/>
        <v>535199 - OXALIS AIX LES BAINS</v>
      </c>
      <c r="F5793" t="s">
        <v>7547</v>
      </c>
      <c r="G5793" t="s">
        <v>30141</v>
      </c>
      <c r="I5793" t="s">
        <v>3641</v>
      </c>
      <c r="J5793" t="s">
        <v>30140</v>
      </c>
      <c r="K5793" t="s">
        <v>208</v>
      </c>
      <c r="L5793" t="s">
        <v>30139</v>
      </c>
      <c r="N5793" t="s">
        <v>208</v>
      </c>
      <c r="O5793" t="s">
        <v>476</v>
      </c>
      <c r="P5793" t="s">
        <v>476</v>
      </c>
    </row>
    <row r="5794" spans="1:16">
      <c r="A5794" s="484" t="s">
        <v>92414</v>
      </c>
      <c r="B5794" s="485" t="s">
        <v>92413</v>
      </c>
      <c r="C5794" t="s">
        <v>92412</v>
      </c>
      <c r="D5794" t="s">
        <v>92411</v>
      </c>
      <c r="E5794" t="str">
        <f t="shared" si="90"/>
        <v>590757 - CFTI MONT ST AIGNAN</v>
      </c>
      <c r="F5794" t="s">
        <v>1077</v>
      </c>
      <c r="G5794" t="s">
        <v>92410</v>
      </c>
      <c r="I5794" t="s">
        <v>1656</v>
      </c>
      <c r="J5794" t="s">
        <v>92409</v>
      </c>
      <c r="K5794" t="s">
        <v>208</v>
      </c>
      <c r="L5794" t="s">
        <v>92408</v>
      </c>
      <c r="N5794" t="s">
        <v>208</v>
      </c>
      <c r="O5794" t="s">
        <v>476</v>
      </c>
      <c r="P5794" t="s">
        <v>476</v>
      </c>
    </row>
    <row r="5795" spans="1:16">
      <c r="A5795" s="484" t="s">
        <v>65486</v>
      </c>
      <c r="B5795" s="485" t="s">
        <v>65485</v>
      </c>
      <c r="C5795" t="s">
        <v>65484</v>
      </c>
      <c r="D5795" t="s">
        <v>65484</v>
      </c>
      <c r="E5795" t="str">
        <f t="shared" si="90"/>
        <v>588880 - GRAPHITO CREATION SARL</v>
      </c>
      <c r="F5795" t="s">
        <v>1848</v>
      </c>
      <c r="G5795" t="s">
        <v>65483</v>
      </c>
      <c r="H5795" t="s">
        <v>65482</v>
      </c>
      <c r="I5795" t="s">
        <v>4549</v>
      </c>
      <c r="J5795" t="s">
        <v>65481</v>
      </c>
      <c r="K5795" t="s">
        <v>208</v>
      </c>
      <c r="L5795" t="s">
        <v>65480</v>
      </c>
      <c r="N5795" t="s">
        <v>208</v>
      </c>
      <c r="O5795" t="s">
        <v>476</v>
      </c>
      <c r="P5795" t="s">
        <v>476</v>
      </c>
    </row>
    <row r="5796" spans="1:16">
      <c r="A5796" s="484" t="s">
        <v>1177</v>
      </c>
      <c r="B5796" s="485" t="s">
        <v>1176</v>
      </c>
      <c r="C5796" t="s">
        <v>1175</v>
      </c>
      <c r="D5796" t="s">
        <v>1175</v>
      </c>
      <c r="E5796" t="str">
        <f t="shared" si="90"/>
        <v>203210 - ZIGGOURAT FORMATION</v>
      </c>
      <c r="F5796" t="s">
        <v>1174</v>
      </c>
      <c r="G5796" t="s">
        <v>1173</v>
      </c>
      <c r="I5796" t="s">
        <v>626</v>
      </c>
      <c r="J5796" t="s">
        <v>1172</v>
      </c>
      <c r="K5796" t="s">
        <v>208</v>
      </c>
      <c r="L5796" t="s">
        <v>1171</v>
      </c>
      <c r="N5796" t="s">
        <v>208</v>
      </c>
      <c r="O5796" t="s">
        <v>476</v>
      </c>
      <c r="P5796" t="s">
        <v>476</v>
      </c>
    </row>
    <row r="5797" spans="1:16">
      <c r="A5797" s="484" t="s">
        <v>135935</v>
      </c>
      <c r="B5797" s="485" t="s">
        <v>135934</v>
      </c>
      <c r="C5797" t="s">
        <v>135933</v>
      </c>
      <c r="D5797" t="s">
        <v>95636</v>
      </c>
      <c r="E5797" t="str">
        <f t="shared" si="90"/>
        <v>541187 - CLEF</v>
      </c>
      <c r="F5797" t="s">
        <v>526</v>
      </c>
      <c r="G5797" t="s">
        <v>135932</v>
      </c>
      <c r="I5797" t="s">
        <v>1501</v>
      </c>
      <c r="J5797" t="s">
        <v>135931</v>
      </c>
      <c r="K5797" t="s">
        <v>208</v>
      </c>
      <c r="L5797" t="s">
        <v>135930</v>
      </c>
      <c r="N5797" t="s">
        <v>208</v>
      </c>
      <c r="O5797" t="s">
        <v>476</v>
      </c>
      <c r="P5797" t="s">
        <v>476</v>
      </c>
    </row>
    <row r="5798" spans="1:16">
      <c r="A5798" s="484" t="s">
        <v>15349</v>
      </c>
      <c r="C5798" t="s">
        <v>15348</v>
      </c>
      <c r="D5798" t="s">
        <v>15347</v>
      </c>
      <c r="E5798" t="str">
        <f t="shared" si="90"/>
        <v>516429 - SFPT</v>
      </c>
      <c r="F5798" t="s">
        <v>4019</v>
      </c>
      <c r="G5798" t="s">
        <v>15346</v>
      </c>
      <c r="H5798" t="s">
        <v>15345</v>
      </c>
      <c r="I5798" t="s">
        <v>1799</v>
      </c>
      <c r="J5798" t="s">
        <v>15344</v>
      </c>
      <c r="K5798" t="s">
        <v>15343</v>
      </c>
      <c r="L5798" t="s">
        <v>15342</v>
      </c>
      <c r="N5798" t="s">
        <v>208</v>
      </c>
      <c r="O5798" t="s">
        <v>476</v>
      </c>
      <c r="P5798" t="s">
        <v>476</v>
      </c>
    </row>
    <row r="5799" spans="1:16">
      <c r="A5799" s="484" t="s">
        <v>37876</v>
      </c>
      <c r="B5799" s="485" t="s">
        <v>37875</v>
      </c>
      <c r="C5799" t="s">
        <v>37874</v>
      </c>
      <c r="D5799" t="s">
        <v>37873</v>
      </c>
      <c r="E5799" t="str">
        <f t="shared" si="90"/>
        <v>582049 - MATHIAS GUILLEMOT MIREILLE - ECF ECOLE DE CONDUITE</v>
      </c>
      <c r="F5799" t="s">
        <v>1710</v>
      </c>
      <c r="G5799" t="s">
        <v>37872</v>
      </c>
      <c r="I5799" t="s">
        <v>1035</v>
      </c>
      <c r="J5799" t="s">
        <v>37871</v>
      </c>
      <c r="K5799" t="s">
        <v>208</v>
      </c>
      <c r="L5799" t="s">
        <v>37870</v>
      </c>
      <c r="N5799" t="s">
        <v>208</v>
      </c>
      <c r="O5799" t="s">
        <v>476</v>
      </c>
      <c r="P5799" t="s">
        <v>476</v>
      </c>
    </row>
    <row r="5800" spans="1:16">
      <c r="A5800" s="484" t="s">
        <v>121123</v>
      </c>
      <c r="B5800" s="485" t="s">
        <v>121122</v>
      </c>
      <c r="C5800" t="s">
        <v>121121</v>
      </c>
      <c r="D5800" t="s">
        <v>121120</v>
      </c>
      <c r="E5800" t="str">
        <f t="shared" si="90"/>
        <v>588258 - HORIZON MULTIMEDIA</v>
      </c>
      <c r="F5800" t="s">
        <v>25560</v>
      </c>
      <c r="G5800" t="s">
        <v>121119</v>
      </c>
      <c r="I5800" t="s">
        <v>3510</v>
      </c>
      <c r="J5800" t="s">
        <v>121118</v>
      </c>
      <c r="K5800" t="s">
        <v>208</v>
      </c>
      <c r="L5800" t="s">
        <v>121117</v>
      </c>
      <c r="N5800" t="s">
        <v>208</v>
      </c>
      <c r="O5800" t="s">
        <v>476</v>
      </c>
      <c r="P5800" t="s">
        <v>476</v>
      </c>
    </row>
    <row r="5801" spans="1:16">
      <c r="A5801" s="484" t="s">
        <v>7600</v>
      </c>
      <c r="B5801" s="485" t="s">
        <v>7599</v>
      </c>
      <c r="C5801" t="s">
        <v>7598</v>
      </c>
      <c r="D5801" t="s">
        <v>7597</v>
      </c>
      <c r="E5801" t="str">
        <f t="shared" si="90"/>
        <v>297227 - UDSP ORNE</v>
      </c>
      <c r="F5801" t="s">
        <v>7596</v>
      </c>
      <c r="G5801" t="s">
        <v>7595</v>
      </c>
      <c r="I5801" t="s">
        <v>7594</v>
      </c>
      <c r="J5801" t="s">
        <v>7593</v>
      </c>
      <c r="K5801" t="s">
        <v>208</v>
      </c>
      <c r="L5801" t="s">
        <v>7592</v>
      </c>
      <c r="N5801" t="s">
        <v>208</v>
      </c>
      <c r="O5801" t="s">
        <v>476</v>
      </c>
      <c r="P5801" t="s">
        <v>476</v>
      </c>
    </row>
    <row r="5802" spans="1:16">
      <c r="A5802" s="484" t="s">
        <v>56115</v>
      </c>
      <c r="B5802" s="485" t="s">
        <v>56114</v>
      </c>
      <c r="C5802" t="s">
        <v>56113</v>
      </c>
      <c r="D5802" t="s">
        <v>56112</v>
      </c>
      <c r="E5802" t="str">
        <f t="shared" si="90"/>
        <v>629601 - IFRB POITOU CHARENTES</v>
      </c>
      <c r="F5802" t="s">
        <v>1415</v>
      </c>
      <c r="G5802" t="s">
        <v>56111</v>
      </c>
      <c r="I5802" t="s">
        <v>5810</v>
      </c>
      <c r="J5802" t="s">
        <v>56110</v>
      </c>
      <c r="K5802" t="s">
        <v>208</v>
      </c>
      <c r="L5802" t="s">
        <v>56109</v>
      </c>
      <c r="N5802" t="s">
        <v>208</v>
      </c>
      <c r="O5802" t="s">
        <v>476</v>
      </c>
      <c r="P5802" t="s">
        <v>476</v>
      </c>
    </row>
    <row r="5803" spans="1:16">
      <c r="A5803" s="484" t="s">
        <v>3983</v>
      </c>
      <c r="B5803" s="485" t="s">
        <v>3982</v>
      </c>
      <c r="C5803" t="s">
        <v>3981</v>
      </c>
      <c r="D5803" t="s">
        <v>3981</v>
      </c>
      <c r="E5803" t="str">
        <f t="shared" si="90"/>
        <v>567504 - VESCHI DIDIER JEAN LOUIS</v>
      </c>
      <c r="F5803" t="s">
        <v>3980</v>
      </c>
      <c r="G5803" t="s">
        <v>3979</v>
      </c>
      <c r="I5803" t="s">
        <v>618</v>
      </c>
      <c r="J5803" t="s">
        <v>3978</v>
      </c>
      <c r="K5803" t="s">
        <v>208</v>
      </c>
      <c r="L5803" t="s">
        <v>3977</v>
      </c>
      <c r="N5803" t="s">
        <v>208</v>
      </c>
      <c r="O5803" t="s">
        <v>476</v>
      </c>
      <c r="P5803" t="s">
        <v>476</v>
      </c>
    </row>
    <row r="5804" spans="1:16">
      <c r="A5804" s="484" t="s">
        <v>58141</v>
      </c>
      <c r="B5804" s="485" t="s">
        <v>58140</v>
      </c>
      <c r="C5804" t="s">
        <v>58139</v>
      </c>
      <c r="D5804" t="s">
        <v>58139</v>
      </c>
      <c r="E5804" t="str">
        <f t="shared" si="90"/>
        <v>515632 - INFO DECISION</v>
      </c>
      <c r="F5804" t="s">
        <v>58138</v>
      </c>
      <c r="G5804" t="s">
        <v>58137</v>
      </c>
      <c r="I5804" t="s">
        <v>5651</v>
      </c>
      <c r="J5804" t="s">
        <v>58136</v>
      </c>
      <c r="K5804" t="s">
        <v>208</v>
      </c>
      <c r="L5804" t="s">
        <v>58135</v>
      </c>
      <c r="N5804" t="s">
        <v>208</v>
      </c>
      <c r="O5804" t="s">
        <v>476</v>
      </c>
      <c r="P5804" t="s">
        <v>476</v>
      </c>
    </row>
    <row r="5805" spans="1:16">
      <c r="A5805" s="484" t="s">
        <v>45382</v>
      </c>
      <c r="B5805" s="485" t="s">
        <v>45381</v>
      </c>
      <c r="C5805" t="s">
        <v>45380</v>
      </c>
      <c r="D5805" t="s">
        <v>45380</v>
      </c>
      <c r="E5805" t="str">
        <f t="shared" si="90"/>
        <v>579555 - LAURENT ISABELLE</v>
      </c>
      <c r="F5805" t="s">
        <v>45379</v>
      </c>
      <c r="G5805" t="s">
        <v>45378</v>
      </c>
      <c r="I5805" t="s">
        <v>45377</v>
      </c>
      <c r="K5805" t="s">
        <v>208</v>
      </c>
      <c r="L5805" t="s">
        <v>45376</v>
      </c>
      <c r="N5805" t="s">
        <v>208</v>
      </c>
      <c r="O5805" t="s">
        <v>476</v>
      </c>
      <c r="P5805" t="s">
        <v>476</v>
      </c>
    </row>
    <row r="5806" spans="1:16">
      <c r="A5806" s="484" t="s">
        <v>7999</v>
      </c>
      <c r="B5806" s="485" t="s">
        <v>7998</v>
      </c>
      <c r="C5806" t="s">
        <v>7997</v>
      </c>
      <c r="D5806" t="s">
        <v>7996</v>
      </c>
      <c r="E5806" t="str">
        <f t="shared" si="90"/>
        <v>298529 - UDSP 24</v>
      </c>
      <c r="F5806" t="s">
        <v>831</v>
      </c>
      <c r="H5806" t="s">
        <v>7995</v>
      </c>
      <c r="I5806" t="s">
        <v>7994</v>
      </c>
      <c r="J5806" t="s">
        <v>7993</v>
      </c>
      <c r="K5806" t="s">
        <v>208</v>
      </c>
      <c r="L5806" t="s">
        <v>7992</v>
      </c>
      <c r="N5806" t="s">
        <v>208</v>
      </c>
      <c r="O5806" t="s">
        <v>476</v>
      </c>
      <c r="P5806" t="s">
        <v>476</v>
      </c>
    </row>
    <row r="5807" spans="1:16">
      <c r="A5807" s="484" t="s">
        <v>73111</v>
      </c>
      <c r="B5807" s="485" t="s">
        <v>73110</v>
      </c>
      <c r="C5807" t="s">
        <v>73109</v>
      </c>
      <c r="D5807" t="s">
        <v>73108</v>
      </c>
      <c r="E5807" t="str">
        <f t="shared" si="90"/>
        <v>448825 - FFHD</v>
      </c>
      <c r="F5807" t="s">
        <v>2524</v>
      </c>
      <c r="G5807" t="s">
        <v>73107</v>
      </c>
      <c r="I5807" t="s">
        <v>17050</v>
      </c>
      <c r="J5807" t="s">
        <v>73106</v>
      </c>
      <c r="K5807" t="s">
        <v>208</v>
      </c>
      <c r="L5807" t="s">
        <v>73105</v>
      </c>
      <c r="N5807" t="s">
        <v>208</v>
      </c>
      <c r="O5807" t="s">
        <v>476</v>
      </c>
      <c r="P5807" t="s">
        <v>476</v>
      </c>
    </row>
    <row r="5808" spans="1:16">
      <c r="A5808" s="484" t="s">
        <v>88042</v>
      </c>
      <c r="B5808" s="485" t="s">
        <v>88041</v>
      </c>
      <c r="C5808" t="s">
        <v>88040</v>
      </c>
      <c r="D5808" t="s">
        <v>88040</v>
      </c>
      <c r="E5808" t="str">
        <f t="shared" si="90"/>
        <v>610951 - DEMEERSEMAN ODILE</v>
      </c>
      <c r="F5808" t="s">
        <v>9112</v>
      </c>
      <c r="G5808" t="s">
        <v>88039</v>
      </c>
      <c r="I5808" t="s">
        <v>88038</v>
      </c>
      <c r="J5808" t="s">
        <v>88037</v>
      </c>
      <c r="K5808" t="s">
        <v>208</v>
      </c>
      <c r="L5808" t="s">
        <v>88036</v>
      </c>
      <c r="N5808" t="s">
        <v>208</v>
      </c>
      <c r="O5808" t="s">
        <v>476</v>
      </c>
      <c r="P5808" t="s">
        <v>476</v>
      </c>
    </row>
    <row r="5809" spans="1:16">
      <c r="A5809" s="484" t="s">
        <v>7607</v>
      </c>
      <c r="B5809" s="485" t="s">
        <v>7606</v>
      </c>
      <c r="C5809" t="s">
        <v>7605</v>
      </c>
      <c r="D5809" t="s">
        <v>7604</v>
      </c>
      <c r="E5809" t="str">
        <f t="shared" si="90"/>
        <v>350620 - UDSP GIRONDE</v>
      </c>
      <c r="F5809" t="s">
        <v>3384</v>
      </c>
      <c r="G5809" t="s">
        <v>7603</v>
      </c>
      <c r="I5809" t="s">
        <v>749</v>
      </c>
      <c r="J5809" t="s">
        <v>7602</v>
      </c>
      <c r="K5809" t="s">
        <v>208</v>
      </c>
      <c r="L5809" t="s">
        <v>7601</v>
      </c>
      <c r="N5809" t="s">
        <v>208</v>
      </c>
      <c r="O5809" t="s">
        <v>476</v>
      </c>
      <c r="P5809" t="s">
        <v>476</v>
      </c>
    </row>
    <row r="5810" spans="1:16">
      <c r="A5810" s="484" t="s">
        <v>26481</v>
      </c>
      <c r="B5810" s="485" t="s">
        <v>26480</v>
      </c>
      <c r="C5810" t="s">
        <v>26479</v>
      </c>
      <c r="D5810" t="s">
        <v>26479</v>
      </c>
      <c r="E5810" t="str">
        <f t="shared" si="90"/>
        <v>662574 - PRESTAREST</v>
      </c>
      <c r="F5810" t="s">
        <v>4135</v>
      </c>
      <c r="G5810" t="s">
        <v>26478</v>
      </c>
      <c r="I5810" t="s">
        <v>10049</v>
      </c>
      <c r="J5810" t="s">
        <v>26477</v>
      </c>
      <c r="K5810" t="s">
        <v>208</v>
      </c>
      <c r="L5810" t="s">
        <v>26476</v>
      </c>
      <c r="N5810" t="s">
        <v>208</v>
      </c>
      <c r="O5810" t="s">
        <v>476</v>
      </c>
      <c r="P5810" t="s">
        <v>476</v>
      </c>
    </row>
    <row r="5811" spans="1:16">
      <c r="A5811" s="484" t="s">
        <v>100530</v>
      </c>
      <c r="B5811" s="485" t="s">
        <v>100529</v>
      </c>
      <c r="C5811" t="s">
        <v>100528</v>
      </c>
      <c r="D5811" t="s">
        <v>100527</v>
      </c>
      <c r="E5811" t="str">
        <f t="shared" si="90"/>
        <v>480186 - CIBC DROME ARDECHE 26 VALENCE</v>
      </c>
      <c r="F5811" t="s">
        <v>2524</v>
      </c>
      <c r="G5811" t="s">
        <v>100526</v>
      </c>
      <c r="H5811" t="s">
        <v>47831</v>
      </c>
      <c r="I5811" t="s">
        <v>966</v>
      </c>
      <c r="J5811" t="s">
        <v>100525</v>
      </c>
      <c r="K5811" t="s">
        <v>208</v>
      </c>
      <c r="L5811" t="s">
        <v>100524</v>
      </c>
      <c r="N5811" t="s">
        <v>208</v>
      </c>
      <c r="O5811" t="s">
        <v>476</v>
      </c>
      <c r="P5811" t="s">
        <v>476</v>
      </c>
    </row>
    <row r="5812" spans="1:16">
      <c r="A5812" s="484" t="s">
        <v>47871</v>
      </c>
      <c r="B5812" s="485" t="s">
        <v>47870</v>
      </c>
      <c r="C5812" t="s">
        <v>47869</v>
      </c>
      <c r="D5812" t="s">
        <v>47868</v>
      </c>
      <c r="E5812" t="str">
        <f t="shared" si="90"/>
        <v>650687 - KOALYS AUZEVILLE TOLOSANE</v>
      </c>
      <c r="F5812" t="s">
        <v>17106</v>
      </c>
      <c r="G5812" t="s">
        <v>47867</v>
      </c>
      <c r="H5812" t="s">
        <v>47866</v>
      </c>
      <c r="I5812" t="s">
        <v>2943</v>
      </c>
      <c r="J5812" t="s">
        <v>47865</v>
      </c>
      <c r="K5812" t="s">
        <v>208</v>
      </c>
      <c r="L5812" t="s">
        <v>47864</v>
      </c>
      <c r="N5812" t="s">
        <v>208</v>
      </c>
      <c r="O5812" t="s">
        <v>476</v>
      </c>
      <c r="P5812" t="s">
        <v>476</v>
      </c>
    </row>
    <row r="5813" spans="1:16">
      <c r="A5813" s="484" t="s">
        <v>95833</v>
      </c>
      <c r="B5813" s="485" t="s">
        <v>95832</v>
      </c>
      <c r="C5813" t="s">
        <v>95831</v>
      </c>
      <c r="D5813" t="s">
        <v>95831</v>
      </c>
      <c r="E5813" t="str">
        <f t="shared" si="90"/>
        <v>188244 - CIT FORMATION INFORMATIQUE</v>
      </c>
      <c r="F5813" t="s">
        <v>3843</v>
      </c>
      <c r="G5813" t="s">
        <v>95830</v>
      </c>
      <c r="H5813" t="s">
        <v>95829</v>
      </c>
      <c r="I5813" t="s">
        <v>4549</v>
      </c>
      <c r="J5813" t="s">
        <v>95828</v>
      </c>
      <c r="K5813" t="s">
        <v>208</v>
      </c>
      <c r="L5813" t="s">
        <v>95827</v>
      </c>
      <c r="N5813" t="s">
        <v>208</v>
      </c>
      <c r="O5813" t="s">
        <v>476</v>
      </c>
      <c r="P5813" t="s">
        <v>476</v>
      </c>
    </row>
    <row r="5814" spans="1:16">
      <c r="A5814" s="484" t="s">
        <v>37811</v>
      </c>
      <c r="B5814" s="485" t="s">
        <v>37810</v>
      </c>
      <c r="C5814" t="s">
        <v>37809</v>
      </c>
      <c r="D5814" t="s">
        <v>37808</v>
      </c>
      <c r="E5814" t="str">
        <f t="shared" si="90"/>
        <v>668357 - MAUFFREY ACADEMY ELOYES</v>
      </c>
      <c r="F5814" t="s">
        <v>26866</v>
      </c>
      <c r="G5814" t="s">
        <v>37807</v>
      </c>
      <c r="I5814" t="s">
        <v>37806</v>
      </c>
      <c r="J5814" t="s">
        <v>37805</v>
      </c>
      <c r="K5814" t="s">
        <v>208</v>
      </c>
      <c r="L5814" t="s">
        <v>37804</v>
      </c>
      <c r="N5814" t="s">
        <v>207</v>
      </c>
      <c r="O5814" t="s">
        <v>476</v>
      </c>
      <c r="P5814" t="s">
        <v>476</v>
      </c>
    </row>
    <row r="5815" spans="1:16">
      <c r="A5815" s="484" t="s">
        <v>43881</v>
      </c>
      <c r="B5815" s="485" t="s">
        <v>43880</v>
      </c>
      <c r="C5815" t="s">
        <v>43879</v>
      </c>
      <c r="D5815" t="s">
        <v>43878</v>
      </c>
      <c r="E5815" t="str">
        <f t="shared" si="90"/>
        <v>618482 - LEPETIT OLIVIER</v>
      </c>
      <c r="F5815" t="s">
        <v>43877</v>
      </c>
      <c r="G5815" t="s">
        <v>43876</v>
      </c>
      <c r="I5815" t="s">
        <v>43875</v>
      </c>
      <c r="J5815" t="s">
        <v>43874</v>
      </c>
      <c r="K5815" t="s">
        <v>208</v>
      </c>
      <c r="L5815" t="s">
        <v>43873</v>
      </c>
      <c r="N5815" t="s">
        <v>208</v>
      </c>
      <c r="O5815" t="s">
        <v>476</v>
      </c>
      <c r="P5815" t="s">
        <v>476</v>
      </c>
    </row>
    <row r="5816" spans="1:16">
      <c r="A5816" s="484" t="s">
        <v>135097</v>
      </c>
      <c r="B5816" s="485" t="s">
        <v>135096</v>
      </c>
      <c r="C5816" t="s">
        <v>135095</v>
      </c>
      <c r="D5816" t="s">
        <v>135095</v>
      </c>
      <c r="E5816" t="str">
        <f t="shared" si="90"/>
        <v>222458 - ACTIONS FORMATIONS</v>
      </c>
      <c r="F5816" t="s">
        <v>23623</v>
      </c>
      <c r="G5816" t="s">
        <v>117361</v>
      </c>
      <c r="I5816" t="s">
        <v>8642</v>
      </c>
      <c r="J5816" t="s">
        <v>117360</v>
      </c>
      <c r="K5816" t="s">
        <v>135094</v>
      </c>
      <c r="L5816" t="s">
        <v>135093</v>
      </c>
      <c r="N5816" t="s">
        <v>208</v>
      </c>
      <c r="O5816" t="s">
        <v>476</v>
      </c>
      <c r="P5816" t="s">
        <v>476</v>
      </c>
    </row>
    <row r="5817" spans="1:16">
      <c r="A5817" s="484" t="s">
        <v>13196</v>
      </c>
      <c r="B5817" s="485" t="s">
        <v>13195</v>
      </c>
      <c r="C5817" t="s">
        <v>13194</v>
      </c>
      <c r="D5817" t="s">
        <v>13193</v>
      </c>
      <c r="E5817" t="str">
        <f t="shared" si="90"/>
        <v>514044 - START CO RH BLOIS</v>
      </c>
      <c r="F5817" t="s">
        <v>831</v>
      </c>
      <c r="G5817" t="s">
        <v>13192</v>
      </c>
      <c r="I5817" t="s">
        <v>8097</v>
      </c>
      <c r="J5817" t="s">
        <v>13191</v>
      </c>
      <c r="K5817" t="s">
        <v>208</v>
      </c>
      <c r="L5817" t="s">
        <v>13190</v>
      </c>
      <c r="N5817" t="s">
        <v>208</v>
      </c>
      <c r="O5817" t="s">
        <v>476</v>
      </c>
      <c r="P5817" t="s">
        <v>476</v>
      </c>
    </row>
    <row r="5818" spans="1:16">
      <c r="A5818" s="484" t="s">
        <v>8120</v>
      </c>
      <c r="B5818" s="485" t="s">
        <v>8119</v>
      </c>
      <c r="C5818" t="s">
        <v>8118</v>
      </c>
      <c r="D5818" t="s">
        <v>8117</v>
      </c>
      <c r="E5818" t="str">
        <f t="shared" si="90"/>
        <v>533282 - UDAPEI 74</v>
      </c>
      <c r="F5818" t="s">
        <v>7547</v>
      </c>
      <c r="G5818" t="s">
        <v>8116</v>
      </c>
      <c r="I5818" t="s">
        <v>8115</v>
      </c>
      <c r="J5818" t="s">
        <v>8114</v>
      </c>
      <c r="K5818" t="s">
        <v>208</v>
      </c>
      <c r="L5818" t="s">
        <v>8113</v>
      </c>
      <c r="N5818" t="s">
        <v>208</v>
      </c>
      <c r="O5818" t="s">
        <v>476</v>
      </c>
      <c r="P5818" t="s">
        <v>476</v>
      </c>
    </row>
    <row r="5819" spans="1:16">
      <c r="A5819" s="484" t="s">
        <v>23783</v>
      </c>
      <c r="B5819" s="485" t="s">
        <v>23782</v>
      </c>
      <c r="C5819" t="s">
        <v>23781</v>
      </c>
      <c r="D5819" t="s">
        <v>23780</v>
      </c>
      <c r="E5819" t="str">
        <f t="shared" si="90"/>
        <v>289632 - RAY LIONEL</v>
      </c>
      <c r="F5819" t="s">
        <v>2196</v>
      </c>
      <c r="G5819" t="s">
        <v>23779</v>
      </c>
      <c r="I5819" t="s">
        <v>3329</v>
      </c>
      <c r="J5819" t="s">
        <v>23778</v>
      </c>
      <c r="K5819" t="s">
        <v>208</v>
      </c>
      <c r="L5819" t="s">
        <v>23777</v>
      </c>
      <c r="N5819" t="s">
        <v>208</v>
      </c>
      <c r="O5819" t="s">
        <v>476</v>
      </c>
      <c r="P5819" t="s">
        <v>476</v>
      </c>
    </row>
    <row r="5820" spans="1:16">
      <c r="A5820" s="484" t="s">
        <v>84843</v>
      </c>
      <c r="B5820" s="485" t="s">
        <v>84842</v>
      </c>
      <c r="C5820" t="s">
        <v>84841</v>
      </c>
      <c r="D5820" t="s">
        <v>84841</v>
      </c>
      <c r="E5820" t="str">
        <f t="shared" si="90"/>
        <v>121125 - ECOLE DE CONDUITE ET DE PILOTAGE SUR GLACE DE FLAINE</v>
      </c>
      <c r="F5820" t="s">
        <v>15332</v>
      </c>
      <c r="H5820" t="s">
        <v>84840</v>
      </c>
      <c r="I5820" t="s">
        <v>84839</v>
      </c>
      <c r="J5820" t="s">
        <v>84838</v>
      </c>
      <c r="K5820" t="s">
        <v>208</v>
      </c>
      <c r="L5820" t="s">
        <v>84837</v>
      </c>
      <c r="N5820" t="s">
        <v>208</v>
      </c>
      <c r="O5820" t="s">
        <v>476</v>
      </c>
      <c r="P5820" t="s">
        <v>476</v>
      </c>
    </row>
    <row r="5821" spans="1:16">
      <c r="A5821" s="484" t="s">
        <v>118859</v>
      </c>
      <c r="B5821" s="485" t="s">
        <v>118858</v>
      </c>
      <c r="C5821" t="s">
        <v>118857</v>
      </c>
      <c r="D5821" t="s">
        <v>118856</v>
      </c>
      <c r="E5821" t="str">
        <f t="shared" si="90"/>
        <v>187800 - ARPPEA</v>
      </c>
      <c r="F5821" t="s">
        <v>12456</v>
      </c>
      <c r="G5821" t="s">
        <v>118855</v>
      </c>
      <c r="H5821" t="s">
        <v>118812</v>
      </c>
      <c r="I5821" t="s">
        <v>1781</v>
      </c>
      <c r="J5821" t="s">
        <v>118854</v>
      </c>
      <c r="K5821" t="s">
        <v>208</v>
      </c>
      <c r="L5821" t="s">
        <v>118853</v>
      </c>
      <c r="N5821" t="s">
        <v>208</v>
      </c>
      <c r="O5821" t="s">
        <v>476</v>
      </c>
      <c r="P5821" t="s">
        <v>476</v>
      </c>
    </row>
    <row r="5822" spans="1:16">
      <c r="A5822" s="484" t="s">
        <v>82317</v>
      </c>
      <c r="B5822" s="485" t="s">
        <v>82316</v>
      </c>
      <c r="C5822" t="s">
        <v>82315</v>
      </c>
      <c r="D5822" t="s">
        <v>82315</v>
      </c>
      <c r="E5822" t="str">
        <f t="shared" si="90"/>
        <v>469877 - EDUSANTE</v>
      </c>
      <c r="F5822" t="s">
        <v>4152</v>
      </c>
      <c r="G5822" t="s">
        <v>82314</v>
      </c>
      <c r="I5822" t="s">
        <v>626</v>
      </c>
      <c r="J5822" t="s">
        <v>82313</v>
      </c>
      <c r="K5822" t="s">
        <v>82312</v>
      </c>
      <c r="L5822" t="s">
        <v>82311</v>
      </c>
      <c r="N5822" t="s">
        <v>208</v>
      </c>
      <c r="O5822" t="s">
        <v>476</v>
      </c>
      <c r="P5822" t="s">
        <v>476</v>
      </c>
    </row>
    <row r="5823" spans="1:16">
      <c r="A5823" s="484" t="s">
        <v>58121</v>
      </c>
      <c r="B5823" s="485" t="s">
        <v>58120</v>
      </c>
      <c r="C5823" t="s">
        <v>58119</v>
      </c>
      <c r="D5823" t="s">
        <v>58119</v>
      </c>
      <c r="E5823" t="str">
        <f t="shared" si="90"/>
        <v>542222 - INFOLOGIS</v>
      </c>
      <c r="F5823" t="s">
        <v>1352</v>
      </c>
      <c r="G5823" t="s">
        <v>58118</v>
      </c>
      <c r="I5823" t="s">
        <v>31998</v>
      </c>
      <c r="J5823" t="s">
        <v>58117</v>
      </c>
      <c r="K5823" t="s">
        <v>208</v>
      </c>
      <c r="L5823" t="s">
        <v>58116</v>
      </c>
      <c r="N5823" t="s">
        <v>208</v>
      </c>
      <c r="O5823" t="s">
        <v>476</v>
      </c>
      <c r="P5823" t="s">
        <v>476</v>
      </c>
    </row>
    <row r="5824" spans="1:16">
      <c r="A5824" s="484" t="s">
        <v>65770</v>
      </c>
      <c r="B5824" s="485" t="s">
        <v>65769</v>
      </c>
      <c r="C5824" t="s">
        <v>65768</v>
      </c>
      <c r="D5824" t="s">
        <v>65767</v>
      </c>
      <c r="E5824" t="str">
        <f t="shared" si="90"/>
        <v>431102 - GPPF FORMATION IBTP</v>
      </c>
      <c r="F5824" t="s">
        <v>53380</v>
      </c>
      <c r="G5824" t="s">
        <v>65766</v>
      </c>
      <c r="H5824" t="s">
        <v>65765</v>
      </c>
      <c r="I5824" t="s">
        <v>4636</v>
      </c>
      <c r="J5824" t="s">
        <v>65764</v>
      </c>
      <c r="K5824" t="s">
        <v>208</v>
      </c>
      <c r="L5824" t="s">
        <v>65763</v>
      </c>
      <c r="N5824" t="s">
        <v>208</v>
      </c>
      <c r="O5824" t="s">
        <v>476</v>
      </c>
      <c r="P5824" t="s">
        <v>476</v>
      </c>
    </row>
    <row r="5825" spans="1:16">
      <c r="A5825" s="484" t="s">
        <v>15924</v>
      </c>
      <c r="B5825" s="485" t="s">
        <v>15923</v>
      </c>
      <c r="C5825" t="s">
        <v>15922</v>
      </c>
      <c r="D5825" t="s">
        <v>15921</v>
      </c>
      <c r="E5825" t="str">
        <f t="shared" si="90"/>
        <v>454394 - SKR</v>
      </c>
      <c r="F5825" t="s">
        <v>15920</v>
      </c>
      <c r="G5825" t="s">
        <v>15830</v>
      </c>
      <c r="I5825" t="s">
        <v>626</v>
      </c>
      <c r="K5825" t="s">
        <v>15919</v>
      </c>
      <c r="L5825" t="s">
        <v>15918</v>
      </c>
      <c r="N5825" t="s">
        <v>208</v>
      </c>
      <c r="O5825" t="s">
        <v>476</v>
      </c>
      <c r="P5825" t="s">
        <v>476</v>
      </c>
    </row>
    <row r="5826" spans="1:16">
      <c r="A5826" s="484" t="s">
        <v>100663</v>
      </c>
      <c r="B5826" s="485" t="s">
        <v>100662</v>
      </c>
      <c r="C5826" t="s">
        <v>100661</v>
      </c>
      <c r="D5826" t="s">
        <v>100660</v>
      </c>
      <c r="E5826" t="str">
        <f t="shared" ref="E5826:E5889" si="91">_xlfn.CONCAT(L5826," - ",D5826)</f>
        <v>529345 - CIFAC QUEVERT</v>
      </c>
      <c r="F5826" t="s">
        <v>922</v>
      </c>
      <c r="G5826" t="s">
        <v>100659</v>
      </c>
      <c r="I5826" t="s">
        <v>85165</v>
      </c>
      <c r="J5826" t="s">
        <v>95958</v>
      </c>
      <c r="K5826" t="s">
        <v>208</v>
      </c>
      <c r="L5826" t="s">
        <v>100658</v>
      </c>
      <c r="N5826" t="s">
        <v>208</v>
      </c>
      <c r="O5826" t="s">
        <v>476</v>
      </c>
      <c r="P5826" t="s">
        <v>476</v>
      </c>
    </row>
    <row r="5827" spans="1:16">
      <c r="A5827" s="484" t="s">
        <v>98981</v>
      </c>
      <c r="B5827" s="485" t="s">
        <v>98980</v>
      </c>
      <c r="C5827" t="s">
        <v>98979</v>
      </c>
      <c r="D5827" t="s">
        <v>98978</v>
      </c>
      <c r="E5827" t="str">
        <f t="shared" si="91"/>
        <v>644882 - CESAM LE BOUSCAT</v>
      </c>
      <c r="F5827" t="s">
        <v>6776</v>
      </c>
      <c r="G5827" t="s">
        <v>98977</v>
      </c>
      <c r="I5827" t="s">
        <v>6719</v>
      </c>
      <c r="J5827" t="s">
        <v>98976</v>
      </c>
      <c r="K5827" t="s">
        <v>208</v>
      </c>
      <c r="L5827" t="s">
        <v>98975</v>
      </c>
      <c r="N5827" t="s">
        <v>208</v>
      </c>
      <c r="O5827" t="s">
        <v>476</v>
      </c>
      <c r="P5827" t="s">
        <v>476</v>
      </c>
    </row>
    <row r="5828" spans="1:16">
      <c r="A5828" s="484" t="s">
        <v>125424</v>
      </c>
      <c r="B5828" s="485" t="s">
        <v>125423</v>
      </c>
      <c r="C5828" t="s">
        <v>125422</v>
      </c>
      <c r="D5828" t="s">
        <v>125421</v>
      </c>
      <c r="E5828" t="str">
        <f t="shared" si="91"/>
        <v>653871 - ISEG BORDEAUX</v>
      </c>
      <c r="F5828" t="s">
        <v>28323</v>
      </c>
      <c r="G5828" t="s">
        <v>125420</v>
      </c>
      <c r="I5828" t="s">
        <v>749</v>
      </c>
      <c r="J5828" t="s">
        <v>125419</v>
      </c>
      <c r="K5828" t="s">
        <v>208</v>
      </c>
      <c r="L5828" t="s">
        <v>125418</v>
      </c>
      <c r="N5828" t="s">
        <v>207</v>
      </c>
      <c r="O5828" t="s">
        <v>476</v>
      </c>
      <c r="P5828" t="s">
        <v>476</v>
      </c>
    </row>
    <row r="5829" spans="1:16">
      <c r="A5829" s="484" t="s">
        <v>74190</v>
      </c>
      <c r="B5829" s="485" t="s">
        <v>74185</v>
      </c>
      <c r="C5829" t="s">
        <v>74184</v>
      </c>
      <c r="D5829" t="s">
        <v>74183</v>
      </c>
      <c r="E5829" t="str">
        <f t="shared" si="91"/>
        <v>407677 - FRFRNA</v>
      </c>
      <c r="F5829" t="s">
        <v>3131</v>
      </c>
      <c r="G5829" t="s">
        <v>74189</v>
      </c>
      <c r="I5829" t="s">
        <v>795</v>
      </c>
      <c r="J5829" t="s">
        <v>74188</v>
      </c>
      <c r="K5829" t="s">
        <v>208</v>
      </c>
      <c r="L5829" t="s">
        <v>74187</v>
      </c>
      <c r="N5829" t="s">
        <v>208</v>
      </c>
      <c r="O5829" t="s">
        <v>476</v>
      </c>
      <c r="P5829" t="s">
        <v>476</v>
      </c>
    </row>
    <row r="5830" spans="1:16">
      <c r="A5830" s="484" t="s">
        <v>74186</v>
      </c>
      <c r="B5830" s="485" t="s">
        <v>74185</v>
      </c>
      <c r="C5830" t="s">
        <v>74184</v>
      </c>
      <c r="D5830" t="s">
        <v>74183</v>
      </c>
      <c r="E5830" t="str">
        <f t="shared" si="91"/>
        <v>655569 - FRFRNA</v>
      </c>
      <c r="F5830" t="s">
        <v>26499</v>
      </c>
      <c r="G5830" t="s">
        <v>74182</v>
      </c>
      <c r="I5830" t="s">
        <v>795</v>
      </c>
      <c r="J5830" t="s">
        <v>74181</v>
      </c>
      <c r="K5830" t="s">
        <v>208</v>
      </c>
      <c r="L5830" t="s">
        <v>74180</v>
      </c>
      <c r="N5830" t="s">
        <v>208</v>
      </c>
      <c r="O5830" t="s">
        <v>476</v>
      </c>
      <c r="P5830" t="s">
        <v>476</v>
      </c>
    </row>
    <row r="5831" spans="1:16">
      <c r="A5831" s="484" t="s">
        <v>122336</v>
      </c>
      <c r="B5831" s="485" t="s">
        <v>122335</v>
      </c>
      <c r="C5831" t="s">
        <v>122334</v>
      </c>
      <c r="D5831" t="s">
        <v>122333</v>
      </c>
      <c r="E5831" t="str">
        <f t="shared" si="91"/>
        <v>439575 - ASA</v>
      </c>
      <c r="F5831" t="s">
        <v>8493</v>
      </c>
      <c r="G5831" t="s">
        <v>122332</v>
      </c>
      <c r="I5831" t="s">
        <v>3113</v>
      </c>
      <c r="J5831" t="s">
        <v>122331</v>
      </c>
      <c r="K5831" t="s">
        <v>208</v>
      </c>
      <c r="L5831" t="s">
        <v>122330</v>
      </c>
      <c r="N5831" t="s">
        <v>208</v>
      </c>
      <c r="O5831" t="s">
        <v>476</v>
      </c>
      <c r="P5831" t="s">
        <v>476</v>
      </c>
    </row>
    <row r="5832" spans="1:16">
      <c r="A5832" s="484" t="s">
        <v>59604</v>
      </c>
      <c r="B5832" s="485" t="s">
        <v>59603</v>
      </c>
      <c r="C5832" t="s">
        <v>59602</v>
      </c>
      <c r="D5832" t="s">
        <v>59601</v>
      </c>
      <c r="E5832" t="str">
        <f t="shared" si="91"/>
        <v>664340 - IDAO RIVE DE GIER</v>
      </c>
      <c r="F5832" t="s">
        <v>6491</v>
      </c>
      <c r="G5832" t="s">
        <v>59600</v>
      </c>
      <c r="I5832" t="s">
        <v>25598</v>
      </c>
      <c r="J5832" t="s">
        <v>59599</v>
      </c>
      <c r="K5832" t="s">
        <v>208</v>
      </c>
      <c r="L5832" t="s">
        <v>59598</v>
      </c>
      <c r="N5832" t="s">
        <v>208</v>
      </c>
      <c r="O5832" t="s">
        <v>476</v>
      </c>
      <c r="P5832" t="s">
        <v>476</v>
      </c>
    </row>
    <row r="5833" spans="1:16">
      <c r="A5833" s="484" t="s">
        <v>109749</v>
      </c>
      <c r="B5833" s="485" t="s">
        <v>109748</v>
      </c>
      <c r="C5833" t="s">
        <v>109747</v>
      </c>
      <c r="D5833" t="s">
        <v>109746</v>
      </c>
      <c r="E5833" t="str">
        <f t="shared" si="91"/>
        <v>306319 - CFC MONTPELLIER</v>
      </c>
      <c r="F5833" t="s">
        <v>22356</v>
      </c>
      <c r="G5833" t="s">
        <v>109745</v>
      </c>
      <c r="H5833" t="s">
        <v>109744</v>
      </c>
      <c r="I5833" t="s">
        <v>1542</v>
      </c>
      <c r="J5833" t="s">
        <v>109743</v>
      </c>
      <c r="K5833" t="s">
        <v>208</v>
      </c>
      <c r="L5833" t="s">
        <v>109742</v>
      </c>
      <c r="N5833" t="s">
        <v>208</v>
      </c>
      <c r="O5833" t="s">
        <v>476</v>
      </c>
      <c r="P5833" t="s">
        <v>476</v>
      </c>
    </row>
    <row r="5834" spans="1:16">
      <c r="A5834" s="484" t="s">
        <v>109754</v>
      </c>
      <c r="B5834" s="485" t="s">
        <v>109748</v>
      </c>
      <c r="C5834" t="s">
        <v>109747</v>
      </c>
      <c r="D5834" t="s">
        <v>109753</v>
      </c>
      <c r="E5834" t="str">
        <f t="shared" si="91"/>
        <v>525571 - CFC BEZIERS</v>
      </c>
      <c r="F5834" t="s">
        <v>33648</v>
      </c>
      <c r="G5834" t="s">
        <v>109752</v>
      </c>
      <c r="I5834" t="s">
        <v>6726</v>
      </c>
      <c r="J5834" t="s">
        <v>109751</v>
      </c>
      <c r="K5834" t="s">
        <v>208</v>
      </c>
      <c r="L5834" t="s">
        <v>109750</v>
      </c>
      <c r="N5834" t="s">
        <v>208</v>
      </c>
      <c r="O5834" t="s">
        <v>476</v>
      </c>
      <c r="P5834" t="s">
        <v>476</v>
      </c>
    </row>
    <row r="5835" spans="1:16">
      <c r="A5835" s="484" t="s">
        <v>16555</v>
      </c>
      <c r="B5835" s="485" t="s">
        <v>16554</v>
      </c>
      <c r="C5835" t="s">
        <v>16553</v>
      </c>
      <c r="D5835" t="s">
        <v>16552</v>
      </c>
      <c r="E5835" t="str">
        <f t="shared" si="91"/>
        <v>240266 - 3 ORANGES COMMUNICATION</v>
      </c>
      <c r="F5835" t="s">
        <v>12625</v>
      </c>
      <c r="G5835" t="s">
        <v>16551</v>
      </c>
      <c r="I5835" t="s">
        <v>16550</v>
      </c>
      <c r="J5835" t="s">
        <v>16549</v>
      </c>
      <c r="K5835" t="s">
        <v>16548</v>
      </c>
      <c r="L5835" t="s">
        <v>16547</v>
      </c>
      <c r="N5835" t="s">
        <v>208</v>
      </c>
      <c r="O5835" t="s">
        <v>476</v>
      </c>
      <c r="P5835" t="s">
        <v>476</v>
      </c>
    </row>
    <row r="5836" spans="1:16">
      <c r="A5836" s="484" t="s">
        <v>93430</v>
      </c>
      <c r="B5836" s="485" t="s">
        <v>93429</v>
      </c>
      <c r="C5836" t="s">
        <v>93428</v>
      </c>
      <c r="D5836" t="s">
        <v>93427</v>
      </c>
      <c r="E5836" t="str">
        <f t="shared" si="91"/>
        <v>365853 - COREG EPGV NORD</v>
      </c>
      <c r="F5836" t="s">
        <v>1710</v>
      </c>
      <c r="G5836" t="s">
        <v>93426</v>
      </c>
      <c r="I5836" t="s">
        <v>55018</v>
      </c>
      <c r="J5836" t="s">
        <v>93425</v>
      </c>
      <c r="K5836" t="s">
        <v>208</v>
      </c>
      <c r="L5836" t="s">
        <v>93424</v>
      </c>
      <c r="N5836" t="s">
        <v>208</v>
      </c>
      <c r="O5836" t="s">
        <v>476</v>
      </c>
      <c r="P5836" t="s">
        <v>476</v>
      </c>
    </row>
    <row r="5837" spans="1:16">
      <c r="A5837" s="484" t="s">
        <v>22618</v>
      </c>
      <c r="B5837" s="485" t="s">
        <v>22617</v>
      </c>
      <c r="C5837" t="s">
        <v>22616</v>
      </c>
      <c r="D5837" t="s">
        <v>22615</v>
      </c>
      <c r="E5837" t="str">
        <f t="shared" si="91"/>
        <v>399371 - RESPECTS 73</v>
      </c>
      <c r="F5837" t="s">
        <v>22614</v>
      </c>
      <c r="G5837" t="s">
        <v>22613</v>
      </c>
      <c r="I5837" t="s">
        <v>5210</v>
      </c>
      <c r="J5837" t="s">
        <v>22612</v>
      </c>
      <c r="K5837" t="s">
        <v>208</v>
      </c>
      <c r="L5837" t="s">
        <v>22611</v>
      </c>
      <c r="N5837" t="s">
        <v>208</v>
      </c>
      <c r="O5837" t="s">
        <v>476</v>
      </c>
      <c r="P5837" t="s">
        <v>476</v>
      </c>
    </row>
    <row r="5838" spans="1:16">
      <c r="A5838" s="484" t="s">
        <v>121546</v>
      </c>
      <c r="B5838" s="485" t="s">
        <v>121545</v>
      </c>
      <c r="C5838" t="s">
        <v>121538</v>
      </c>
      <c r="D5838" t="s">
        <v>121544</v>
      </c>
      <c r="E5838" t="str">
        <f t="shared" si="91"/>
        <v>247716 - AFCCC GERS</v>
      </c>
      <c r="F5838" t="s">
        <v>6419</v>
      </c>
      <c r="G5838" t="s">
        <v>121543</v>
      </c>
      <c r="I5838" t="s">
        <v>2153</v>
      </c>
      <c r="J5838" t="s">
        <v>121542</v>
      </c>
      <c r="K5838" t="s">
        <v>208</v>
      </c>
      <c r="L5838" t="s">
        <v>121541</v>
      </c>
      <c r="N5838" t="s">
        <v>208</v>
      </c>
      <c r="O5838" t="s">
        <v>476</v>
      </c>
      <c r="P5838" t="s">
        <v>476</v>
      </c>
    </row>
    <row r="5839" spans="1:16">
      <c r="A5839" s="484" t="s">
        <v>22122</v>
      </c>
      <c r="B5839" s="485" t="s">
        <v>22121</v>
      </c>
      <c r="C5839" t="s">
        <v>22120</v>
      </c>
      <c r="D5839" t="s">
        <v>22119</v>
      </c>
      <c r="E5839" t="str">
        <f t="shared" si="91"/>
        <v>600866 - RETRAVAILLER SUD OUEST BERGERAC</v>
      </c>
      <c r="F5839" t="s">
        <v>831</v>
      </c>
      <c r="G5839" t="s">
        <v>22118</v>
      </c>
      <c r="I5839" t="s">
        <v>829</v>
      </c>
      <c r="J5839" t="s">
        <v>22117</v>
      </c>
      <c r="K5839" t="s">
        <v>208</v>
      </c>
      <c r="L5839" t="s">
        <v>22116</v>
      </c>
      <c r="N5839" t="s">
        <v>208</v>
      </c>
      <c r="O5839" t="s">
        <v>476</v>
      </c>
      <c r="P5839" t="s">
        <v>476</v>
      </c>
    </row>
    <row r="5840" spans="1:16">
      <c r="A5840" s="484" t="s">
        <v>23404</v>
      </c>
      <c r="B5840" s="485" t="s">
        <v>23403</v>
      </c>
      <c r="C5840" t="s">
        <v>23402</v>
      </c>
      <c r="D5840" t="s">
        <v>23401</v>
      </c>
      <c r="E5840" t="str">
        <f t="shared" si="91"/>
        <v>652775 - RPE49</v>
      </c>
      <c r="F5840" t="s">
        <v>11669</v>
      </c>
      <c r="G5840" t="s">
        <v>23400</v>
      </c>
      <c r="I5840" t="s">
        <v>12757</v>
      </c>
      <c r="J5840" t="s">
        <v>23399</v>
      </c>
      <c r="K5840" t="s">
        <v>208</v>
      </c>
      <c r="L5840" t="s">
        <v>23398</v>
      </c>
      <c r="N5840" t="s">
        <v>208</v>
      </c>
      <c r="O5840" t="s">
        <v>476</v>
      </c>
      <c r="P5840" t="s">
        <v>476</v>
      </c>
    </row>
    <row r="5841" spans="1:16">
      <c r="A5841" s="484" t="s">
        <v>91834</v>
      </c>
      <c r="B5841" s="485" t="s">
        <v>91833</v>
      </c>
      <c r="C5841" t="s">
        <v>91832</v>
      </c>
      <c r="D5841" t="s">
        <v>91831</v>
      </c>
      <c r="E5841" t="str">
        <f t="shared" si="91"/>
        <v>529497 - COREADD NA</v>
      </c>
      <c r="F5841" t="s">
        <v>6776</v>
      </c>
      <c r="G5841" t="s">
        <v>91830</v>
      </c>
      <c r="I5841" t="s">
        <v>749</v>
      </c>
      <c r="J5841" t="s">
        <v>91829</v>
      </c>
      <c r="K5841" t="s">
        <v>208</v>
      </c>
      <c r="L5841" t="s">
        <v>91828</v>
      </c>
      <c r="N5841" t="s">
        <v>208</v>
      </c>
      <c r="O5841" t="s">
        <v>476</v>
      </c>
      <c r="P5841" t="s">
        <v>476</v>
      </c>
    </row>
    <row r="5842" spans="1:16">
      <c r="A5842" s="484" t="s">
        <v>50428</v>
      </c>
      <c r="B5842" s="485" t="s">
        <v>50427</v>
      </c>
      <c r="C5842" t="s">
        <v>50426</v>
      </c>
      <c r="D5842" t="s">
        <v>50426</v>
      </c>
      <c r="E5842" t="str">
        <f t="shared" si="91"/>
        <v>631723 - IRFA APISUD</v>
      </c>
      <c r="F5842" t="s">
        <v>11686</v>
      </c>
      <c r="G5842" t="s">
        <v>50425</v>
      </c>
      <c r="I5842" t="s">
        <v>1806</v>
      </c>
      <c r="J5842" t="s">
        <v>50424</v>
      </c>
      <c r="K5842" t="s">
        <v>208</v>
      </c>
      <c r="L5842" t="s">
        <v>50423</v>
      </c>
      <c r="N5842" t="s">
        <v>207</v>
      </c>
      <c r="O5842" t="s">
        <v>476</v>
      </c>
      <c r="P5842" t="s">
        <v>476</v>
      </c>
    </row>
    <row r="5843" spans="1:16">
      <c r="A5843" s="484" t="s">
        <v>29529</v>
      </c>
      <c r="B5843" s="485" t="s">
        <v>29528</v>
      </c>
      <c r="C5843" t="s">
        <v>29527</v>
      </c>
      <c r="D5843" t="s">
        <v>29527</v>
      </c>
      <c r="E5843" t="str">
        <f t="shared" si="91"/>
        <v>514287 - PAROLES DE SAGES FEMMES</v>
      </c>
      <c r="F5843" t="s">
        <v>19402</v>
      </c>
      <c r="G5843" t="s">
        <v>29526</v>
      </c>
      <c r="I5843" t="s">
        <v>29525</v>
      </c>
      <c r="K5843" t="s">
        <v>208</v>
      </c>
      <c r="L5843" t="s">
        <v>29524</v>
      </c>
      <c r="N5843" t="s">
        <v>208</v>
      </c>
      <c r="O5843" t="s">
        <v>476</v>
      </c>
      <c r="P5843" t="s">
        <v>476</v>
      </c>
    </row>
    <row r="5844" spans="1:16">
      <c r="A5844" s="484" t="s">
        <v>130827</v>
      </c>
      <c r="B5844" s="485" t="s">
        <v>130826</v>
      </c>
      <c r="C5844" t="s">
        <v>130825</v>
      </c>
      <c r="D5844" t="s">
        <v>130825</v>
      </c>
      <c r="E5844" t="str">
        <f t="shared" si="91"/>
        <v>146961 - ALBEDO CONSEIL</v>
      </c>
      <c r="F5844" t="s">
        <v>11972</v>
      </c>
      <c r="H5844" t="s">
        <v>130824</v>
      </c>
      <c r="I5844" t="s">
        <v>48790</v>
      </c>
      <c r="J5844" t="s">
        <v>130823</v>
      </c>
      <c r="K5844" t="s">
        <v>130822</v>
      </c>
      <c r="L5844" t="s">
        <v>130821</v>
      </c>
      <c r="N5844" t="s">
        <v>208</v>
      </c>
      <c r="O5844" t="s">
        <v>476</v>
      </c>
      <c r="P5844" t="s">
        <v>476</v>
      </c>
    </row>
    <row r="5845" spans="1:16">
      <c r="A5845" s="484" t="s">
        <v>11222</v>
      </c>
      <c r="B5845" s="485" t="s">
        <v>11221</v>
      </c>
      <c r="C5845" t="s">
        <v>11220</v>
      </c>
      <c r="D5845" t="s">
        <v>11220</v>
      </c>
      <c r="E5845" t="str">
        <f t="shared" si="91"/>
        <v>202277 - TAMIA</v>
      </c>
      <c r="F5845" t="s">
        <v>11219</v>
      </c>
      <c r="G5845" t="s">
        <v>11218</v>
      </c>
      <c r="I5845" t="s">
        <v>1228</v>
      </c>
      <c r="J5845" t="s">
        <v>11217</v>
      </c>
      <c r="K5845" t="s">
        <v>208</v>
      </c>
      <c r="L5845" t="s">
        <v>11216</v>
      </c>
      <c r="N5845" t="s">
        <v>208</v>
      </c>
      <c r="O5845" t="s">
        <v>476</v>
      </c>
      <c r="P5845" t="s">
        <v>476</v>
      </c>
    </row>
    <row r="5846" spans="1:16">
      <c r="A5846" s="484" t="s">
        <v>109542</v>
      </c>
      <c r="B5846" s="485" t="s">
        <v>109541</v>
      </c>
      <c r="C5846" t="s">
        <v>109540</v>
      </c>
      <c r="D5846" t="s">
        <v>109540</v>
      </c>
      <c r="E5846" t="str">
        <f t="shared" si="91"/>
        <v>491550 - CATALA FORMATIONS</v>
      </c>
      <c r="F5846" t="s">
        <v>742</v>
      </c>
      <c r="G5846" t="s">
        <v>109539</v>
      </c>
      <c r="I5846" t="s">
        <v>603</v>
      </c>
      <c r="J5846" t="s">
        <v>109538</v>
      </c>
      <c r="K5846" t="s">
        <v>208</v>
      </c>
      <c r="L5846" t="s">
        <v>109537</v>
      </c>
      <c r="N5846" t="s">
        <v>208</v>
      </c>
      <c r="O5846" t="s">
        <v>476</v>
      </c>
      <c r="P5846" t="s">
        <v>476</v>
      </c>
    </row>
    <row r="5847" spans="1:16">
      <c r="A5847" s="484" t="s">
        <v>113182</v>
      </c>
      <c r="B5847" s="485" t="s">
        <v>113181</v>
      </c>
      <c r="C5847" t="s">
        <v>113180</v>
      </c>
      <c r="D5847" t="s">
        <v>113179</v>
      </c>
      <c r="E5847" t="str">
        <f t="shared" si="91"/>
        <v>666117 - BLIECK JEAN</v>
      </c>
      <c r="F5847" t="s">
        <v>733</v>
      </c>
      <c r="G5847" t="s">
        <v>113178</v>
      </c>
      <c r="I5847" t="s">
        <v>6106</v>
      </c>
      <c r="J5847" t="s">
        <v>113177</v>
      </c>
      <c r="K5847" t="s">
        <v>208</v>
      </c>
      <c r="L5847" t="s">
        <v>113176</v>
      </c>
      <c r="N5847" t="s">
        <v>208</v>
      </c>
      <c r="O5847" t="s">
        <v>476</v>
      </c>
      <c r="P5847" t="s">
        <v>476</v>
      </c>
    </row>
    <row r="5848" spans="1:16">
      <c r="A5848" s="484" t="s">
        <v>116511</v>
      </c>
      <c r="B5848" s="485" t="s">
        <v>116510</v>
      </c>
      <c r="C5848" t="s">
        <v>116509</v>
      </c>
      <c r="D5848" t="s">
        <v>116508</v>
      </c>
      <c r="E5848" t="str">
        <f t="shared" si="91"/>
        <v>486553 - AUTO ECOLE BOURRET AUBENAS</v>
      </c>
      <c r="F5848" t="s">
        <v>35346</v>
      </c>
      <c r="G5848" t="s">
        <v>116507</v>
      </c>
      <c r="I5848" t="s">
        <v>27063</v>
      </c>
      <c r="J5848" t="s">
        <v>116506</v>
      </c>
      <c r="K5848" t="s">
        <v>208</v>
      </c>
      <c r="L5848" t="s">
        <v>116505</v>
      </c>
      <c r="N5848" t="s">
        <v>208</v>
      </c>
      <c r="O5848" t="s">
        <v>476</v>
      </c>
      <c r="P5848" t="s">
        <v>476</v>
      </c>
    </row>
    <row r="5849" spans="1:16">
      <c r="A5849" s="484" t="s">
        <v>10084</v>
      </c>
      <c r="B5849" s="485" t="s">
        <v>10083</v>
      </c>
      <c r="C5849" t="s">
        <v>10082</v>
      </c>
      <c r="D5849" t="s">
        <v>10082</v>
      </c>
      <c r="E5849" t="str">
        <f t="shared" si="91"/>
        <v>601998 - THEATRE AZUR ET LES AEROPLANES</v>
      </c>
      <c r="F5849" t="s">
        <v>10081</v>
      </c>
      <c r="G5849" t="s">
        <v>10080</v>
      </c>
      <c r="I5849" t="s">
        <v>802</v>
      </c>
      <c r="J5849" t="s">
        <v>10079</v>
      </c>
      <c r="K5849" t="s">
        <v>208</v>
      </c>
      <c r="L5849" t="s">
        <v>10078</v>
      </c>
      <c r="N5849" t="s">
        <v>208</v>
      </c>
      <c r="O5849" t="s">
        <v>476</v>
      </c>
      <c r="P5849" t="s">
        <v>476</v>
      </c>
    </row>
    <row r="5850" spans="1:16">
      <c r="A5850" s="484" t="s">
        <v>124923</v>
      </c>
      <c r="B5850" s="485" t="s">
        <v>124922</v>
      </c>
      <c r="C5850" t="s">
        <v>124921</v>
      </c>
      <c r="D5850" t="s">
        <v>123171</v>
      </c>
      <c r="E5850" t="str">
        <f t="shared" si="91"/>
        <v>105132 - ARFI</v>
      </c>
      <c r="F5850" t="s">
        <v>3034</v>
      </c>
      <c r="G5850" t="s">
        <v>124920</v>
      </c>
      <c r="H5850" t="s">
        <v>124919</v>
      </c>
      <c r="I5850" t="s">
        <v>959</v>
      </c>
      <c r="J5850" t="s">
        <v>124918</v>
      </c>
      <c r="K5850" t="s">
        <v>208</v>
      </c>
      <c r="L5850" t="s">
        <v>124917</v>
      </c>
      <c r="N5850" t="s">
        <v>208</v>
      </c>
      <c r="O5850" t="s">
        <v>476</v>
      </c>
      <c r="P5850" t="s">
        <v>476</v>
      </c>
    </row>
    <row r="5851" spans="1:16">
      <c r="A5851" s="484" t="s">
        <v>98537</v>
      </c>
      <c r="B5851" s="485" t="s">
        <v>98536</v>
      </c>
      <c r="C5851" t="s">
        <v>98535</v>
      </c>
      <c r="D5851" t="s">
        <v>98534</v>
      </c>
      <c r="E5851" t="str">
        <f t="shared" si="91"/>
        <v>631024 - CFA JEANNE D'ARC STE ADRESSE</v>
      </c>
      <c r="F5851" t="s">
        <v>17463</v>
      </c>
      <c r="G5851" t="s">
        <v>98533</v>
      </c>
      <c r="I5851" t="s">
        <v>98532</v>
      </c>
      <c r="J5851" t="s">
        <v>43513</v>
      </c>
      <c r="K5851" t="s">
        <v>208</v>
      </c>
      <c r="L5851" t="s">
        <v>98531</v>
      </c>
      <c r="N5851" t="s">
        <v>207</v>
      </c>
      <c r="O5851" t="s">
        <v>476</v>
      </c>
      <c r="P5851" t="s">
        <v>476</v>
      </c>
    </row>
    <row r="5852" spans="1:16">
      <c r="A5852" s="484" t="s">
        <v>88413</v>
      </c>
      <c r="B5852" s="485" t="s">
        <v>88412</v>
      </c>
      <c r="C5852" t="s">
        <v>88411</v>
      </c>
      <c r="D5852" t="s">
        <v>88410</v>
      </c>
      <c r="E5852" t="str">
        <f t="shared" si="91"/>
        <v>397659 - DEKRA AUTOMOTIVE</v>
      </c>
      <c r="F5852" t="s">
        <v>10059</v>
      </c>
      <c r="G5852" t="s">
        <v>88409</v>
      </c>
      <c r="I5852" t="s">
        <v>13475</v>
      </c>
      <c r="K5852" t="s">
        <v>208</v>
      </c>
      <c r="L5852" t="s">
        <v>88408</v>
      </c>
      <c r="N5852" t="s">
        <v>208</v>
      </c>
      <c r="O5852" t="s">
        <v>476</v>
      </c>
      <c r="P5852" t="s">
        <v>476</v>
      </c>
    </row>
    <row r="5853" spans="1:16">
      <c r="A5853" s="484" t="s">
        <v>15804</v>
      </c>
      <c r="B5853" s="485" t="s">
        <v>15803</v>
      </c>
      <c r="C5853" t="s">
        <v>15802</v>
      </c>
      <c r="D5853" t="s">
        <v>15801</v>
      </c>
      <c r="E5853" t="str">
        <f t="shared" si="91"/>
        <v>212246 - SEPT BLAGNAC</v>
      </c>
      <c r="F5853" t="s">
        <v>15800</v>
      </c>
      <c r="G5853" t="s">
        <v>15799</v>
      </c>
      <c r="H5853" t="s">
        <v>15798</v>
      </c>
      <c r="I5853" t="s">
        <v>4604</v>
      </c>
      <c r="J5853" t="s">
        <v>15797</v>
      </c>
      <c r="K5853" t="s">
        <v>208</v>
      </c>
      <c r="L5853" t="s">
        <v>15796</v>
      </c>
      <c r="N5853" t="s">
        <v>208</v>
      </c>
      <c r="O5853" t="s">
        <v>476</v>
      </c>
      <c r="P5853" t="s">
        <v>476</v>
      </c>
    </row>
    <row r="5854" spans="1:16">
      <c r="A5854" s="484" t="s">
        <v>21376</v>
      </c>
      <c r="B5854" s="485" t="s">
        <v>21375</v>
      </c>
      <c r="C5854" t="s">
        <v>21374</v>
      </c>
      <c r="D5854" t="s">
        <v>21373</v>
      </c>
      <c r="E5854" t="str">
        <f t="shared" si="91"/>
        <v>185243 - ROQUAND MARIE ARMELLE</v>
      </c>
      <c r="F5854" t="s">
        <v>8475</v>
      </c>
      <c r="G5854" t="s">
        <v>21372</v>
      </c>
      <c r="I5854" t="s">
        <v>21371</v>
      </c>
      <c r="J5854" t="s">
        <v>21370</v>
      </c>
      <c r="K5854" t="s">
        <v>208</v>
      </c>
      <c r="L5854" t="s">
        <v>21369</v>
      </c>
      <c r="N5854" t="s">
        <v>208</v>
      </c>
      <c r="O5854" t="s">
        <v>476</v>
      </c>
      <c r="P5854" t="s">
        <v>476</v>
      </c>
    </row>
    <row r="5855" spans="1:16">
      <c r="A5855" s="484" t="s">
        <v>94779</v>
      </c>
      <c r="B5855" s="485" t="s">
        <v>94778</v>
      </c>
      <c r="C5855" t="s">
        <v>94777</v>
      </c>
      <c r="D5855" t="s">
        <v>94777</v>
      </c>
      <c r="E5855" t="str">
        <f t="shared" si="91"/>
        <v>568120 - COHESIO</v>
      </c>
      <c r="F5855" t="s">
        <v>29035</v>
      </c>
      <c r="G5855" t="s">
        <v>94776</v>
      </c>
      <c r="I5855" t="s">
        <v>1501</v>
      </c>
      <c r="J5855" t="s">
        <v>94775</v>
      </c>
      <c r="K5855" t="s">
        <v>208</v>
      </c>
      <c r="L5855" t="s">
        <v>94774</v>
      </c>
      <c r="N5855" t="s">
        <v>208</v>
      </c>
      <c r="O5855" t="s">
        <v>476</v>
      </c>
      <c r="P5855" t="s">
        <v>476</v>
      </c>
    </row>
    <row r="5856" spans="1:16">
      <c r="A5856" s="484" t="s">
        <v>125637</v>
      </c>
      <c r="B5856" s="485" t="s">
        <v>125636</v>
      </c>
      <c r="C5856" t="s">
        <v>125635</v>
      </c>
      <c r="D5856" t="s">
        <v>125634</v>
      </c>
      <c r="E5856" t="str">
        <f t="shared" si="91"/>
        <v>469348 - AFPI</v>
      </c>
      <c r="F5856" t="s">
        <v>11106</v>
      </c>
      <c r="G5856" t="s">
        <v>10230</v>
      </c>
      <c r="I5856" t="s">
        <v>21660</v>
      </c>
      <c r="K5856" t="s">
        <v>208</v>
      </c>
      <c r="L5856" t="s">
        <v>125633</v>
      </c>
      <c r="N5856" t="s">
        <v>208</v>
      </c>
      <c r="O5856" t="s">
        <v>476</v>
      </c>
      <c r="P5856" t="s">
        <v>476</v>
      </c>
    </row>
    <row r="5857" spans="1:16">
      <c r="A5857" s="484" t="s">
        <v>126199</v>
      </c>
      <c r="B5857" s="485" t="s">
        <v>126198</v>
      </c>
      <c r="C5857" t="s">
        <v>126197</v>
      </c>
      <c r="D5857" t="s">
        <v>126196</v>
      </c>
      <c r="E5857" t="str">
        <f t="shared" si="91"/>
        <v>633252 - CFAI LYON</v>
      </c>
      <c r="F5857" t="s">
        <v>50548</v>
      </c>
      <c r="G5857" t="s">
        <v>10230</v>
      </c>
      <c r="I5857" t="s">
        <v>802</v>
      </c>
      <c r="K5857" t="s">
        <v>208</v>
      </c>
      <c r="L5857" t="s">
        <v>126195</v>
      </c>
      <c r="N5857" t="s">
        <v>207</v>
      </c>
      <c r="O5857" t="s">
        <v>476</v>
      </c>
      <c r="P5857" t="s">
        <v>476</v>
      </c>
    </row>
    <row r="5858" spans="1:16">
      <c r="A5858" s="484" t="s">
        <v>65466</v>
      </c>
      <c r="B5858" s="485" t="s">
        <v>65465</v>
      </c>
      <c r="C5858" t="s">
        <v>65464</v>
      </c>
      <c r="D5858" t="s">
        <v>65463</v>
      </c>
      <c r="E5858" t="str">
        <f t="shared" si="91"/>
        <v>587333 - GRAZON JEAN</v>
      </c>
      <c r="F5858" t="s">
        <v>9112</v>
      </c>
      <c r="G5858" t="s">
        <v>65462</v>
      </c>
      <c r="I5858" t="s">
        <v>8642</v>
      </c>
      <c r="J5858" t="s">
        <v>65461</v>
      </c>
      <c r="K5858" t="s">
        <v>208</v>
      </c>
      <c r="L5858" t="s">
        <v>65460</v>
      </c>
      <c r="N5858" t="s">
        <v>208</v>
      </c>
      <c r="O5858" t="s">
        <v>476</v>
      </c>
      <c r="P5858" t="s">
        <v>476</v>
      </c>
    </row>
    <row r="5859" spans="1:16">
      <c r="A5859" s="484" t="s">
        <v>67634</v>
      </c>
      <c r="B5859" s="485" t="s">
        <v>67633</v>
      </c>
      <c r="C5859" t="s">
        <v>67632</v>
      </c>
      <c r="D5859" t="s">
        <v>67631</v>
      </c>
      <c r="E5859" t="str">
        <f t="shared" si="91"/>
        <v>686700 - GASSAB ABDELKARIM</v>
      </c>
      <c r="F5859" t="s">
        <v>5792</v>
      </c>
      <c r="G5859" t="s">
        <v>67630</v>
      </c>
      <c r="I5859" t="s">
        <v>67629</v>
      </c>
      <c r="J5859" t="s">
        <v>67628</v>
      </c>
      <c r="K5859" t="s">
        <v>208</v>
      </c>
      <c r="L5859" t="s">
        <v>67627</v>
      </c>
      <c r="N5859" t="s">
        <v>208</v>
      </c>
      <c r="O5859" t="s">
        <v>476</v>
      </c>
      <c r="P5859" t="s">
        <v>476</v>
      </c>
    </row>
    <row r="5860" spans="1:16">
      <c r="A5860" s="484" t="s">
        <v>99108</v>
      </c>
      <c r="B5860" s="485" t="s">
        <v>99107</v>
      </c>
      <c r="C5860" t="s">
        <v>99106</v>
      </c>
      <c r="D5860" t="s">
        <v>99106</v>
      </c>
      <c r="E5860" t="str">
        <f t="shared" si="91"/>
        <v>653159 - CERES CONTROL FRANCE</v>
      </c>
      <c r="F5860" t="s">
        <v>11669</v>
      </c>
      <c r="G5860" t="s">
        <v>99105</v>
      </c>
      <c r="H5860" t="s">
        <v>99104</v>
      </c>
      <c r="I5860" t="s">
        <v>99103</v>
      </c>
      <c r="J5860" t="s">
        <v>99102</v>
      </c>
      <c r="K5860" t="s">
        <v>208</v>
      </c>
      <c r="L5860" t="s">
        <v>99101</v>
      </c>
      <c r="N5860" t="s">
        <v>208</v>
      </c>
      <c r="O5860" t="s">
        <v>476</v>
      </c>
      <c r="P5860" t="s">
        <v>476</v>
      </c>
    </row>
    <row r="5861" spans="1:16">
      <c r="A5861" s="484" t="s">
        <v>78915</v>
      </c>
      <c r="B5861" s="485" t="s">
        <v>78914</v>
      </c>
      <c r="C5861" t="s">
        <v>78913</v>
      </c>
      <c r="D5861" t="s">
        <v>78913</v>
      </c>
      <c r="E5861" t="str">
        <f t="shared" si="91"/>
        <v>187586 - EQUINOXE FORMATION</v>
      </c>
      <c r="F5861" t="s">
        <v>19689</v>
      </c>
      <c r="G5861" t="s">
        <v>78912</v>
      </c>
      <c r="H5861" t="s">
        <v>78911</v>
      </c>
      <c r="I5861" t="s">
        <v>6078</v>
      </c>
      <c r="J5861" t="s">
        <v>78910</v>
      </c>
      <c r="K5861" t="s">
        <v>208</v>
      </c>
      <c r="L5861" t="s">
        <v>78909</v>
      </c>
      <c r="N5861" t="s">
        <v>208</v>
      </c>
      <c r="O5861" t="s">
        <v>476</v>
      </c>
      <c r="P5861" t="s">
        <v>476</v>
      </c>
    </row>
    <row r="5862" spans="1:16">
      <c r="A5862" s="484" t="s">
        <v>125789</v>
      </c>
      <c r="B5862" s="485" t="s">
        <v>125788</v>
      </c>
      <c r="C5862" t="s">
        <v>125787</v>
      </c>
      <c r="D5862" t="s">
        <v>125786</v>
      </c>
      <c r="E5862" t="str">
        <f t="shared" si="91"/>
        <v>664157 - AREDOC</v>
      </c>
      <c r="F5862" t="s">
        <v>10774</v>
      </c>
      <c r="G5862" t="s">
        <v>54769</v>
      </c>
      <c r="I5862" t="s">
        <v>626</v>
      </c>
      <c r="J5862" t="s">
        <v>54768</v>
      </c>
      <c r="K5862" t="s">
        <v>208</v>
      </c>
      <c r="L5862" t="s">
        <v>125785</v>
      </c>
      <c r="N5862" t="s">
        <v>208</v>
      </c>
      <c r="O5862" t="s">
        <v>476</v>
      </c>
      <c r="P5862" t="s">
        <v>476</v>
      </c>
    </row>
    <row r="5863" spans="1:16">
      <c r="A5863" s="484" t="s">
        <v>121048</v>
      </c>
      <c r="B5863" s="485" t="s">
        <v>121047</v>
      </c>
      <c r="C5863" t="s">
        <v>121046</v>
      </c>
      <c r="D5863" t="s">
        <v>121045</v>
      </c>
      <c r="E5863" t="str">
        <f t="shared" si="91"/>
        <v>368623 - ASSOCIATION INTIALES</v>
      </c>
      <c r="G5863" t="s">
        <v>121044</v>
      </c>
      <c r="H5863" t="s">
        <v>121043</v>
      </c>
      <c r="I5863" t="s">
        <v>16354</v>
      </c>
      <c r="J5863" t="s">
        <v>121042</v>
      </c>
      <c r="K5863" t="s">
        <v>208</v>
      </c>
      <c r="L5863" t="s">
        <v>121041</v>
      </c>
      <c r="N5863" t="s">
        <v>208</v>
      </c>
      <c r="O5863" t="s">
        <v>476</v>
      </c>
      <c r="P5863" t="s">
        <v>476</v>
      </c>
    </row>
    <row r="5864" spans="1:16">
      <c r="A5864" s="484" t="s">
        <v>116004</v>
      </c>
      <c r="B5864" s="485" t="s">
        <v>116003</v>
      </c>
      <c r="C5864" t="s">
        <v>116002</v>
      </c>
      <c r="D5864" t="s">
        <v>116002</v>
      </c>
      <c r="E5864" t="str">
        <f t="shared" si="91"/>
        <v>436756 - AVALONE</v>
      </c>
      <c r="F5864" t="s">
        <v>7556</v>
      </c>
      <c r="G5864" t="s">
        <v>116001</v>
      </c>
      <c r="H5864" t="s">
        <v>116000</v>
      </c>
      <c r="I5864" t="s">
        <v>763</v>
      </c>
      <c r="J5864" t="s">
        <v>115999</v>
      </c>
      <c r="K5864" t="s">
        <v>208</v>
      </c>
      <c r="L5864" t="s">
        <v>115998</v>
      </c>
      <c r="N5864" t="s">
        <v>208</v>
      </c>
      <c r="O5864" t="s">
        <v>476</v>
      </c>
      <c r="P5864" t="s">
        <v>476</v>
      </c>
    </row>
    <row r="5865" spans="1:16">
      <c r="A5865" s="484" t="s">
        <v>74809</v>
      </c>
      <c r="B5865" s="485" t="s">
        <v>74808</v>
      </c>
      <c r="C5865" t="s">
        <v>74807</v>
      </c>
      <c r="D5865" t="s">
        <v>74807</v>
      </c>
      <c r="E5865" t="str">
        <f t="shared" si="91"/>
        <v>330814 - EVRYWARE</v>
      </c>
      <c r="F5865" t="s">
        <v>2408</v>
      </c>
      <c r="G5865" t="s">
        <v>74806</v>
      </c>
      <c r="H5865" t="s">
        <v>74805</v>
      </c>
      <c r="I5865" t="s">
        <v>5651</v>
      </c>
      <c r="J5865" t="s">
        <v>74804</v>
      </c>
      <c r="K5865" t="s">
        <v>208</v>
      </c>
      <c r="L5865" t="s">
        <v>74803</v>
      </c>
      <c r="N5865" t="s">
        <v>208</v>
      </c>
      <c r="O5865" t="s">
        <v>476</v>
      </c>
      <c r="P5865" t="s">
        <v>476</v>
      </c>
    </row>
    <row r="5866" spans="1:16">
      <c r="A5866" s="484" t="s">
        <v>118935</v>
      </c>
      <c r="B5866" s="485" t="s">
        <v>118934</v>
      </c>
      <c r="C5866" t="s">
        <v>118933</v>
      </c>
      <c r="D5866" t="s">
        <v>118932</v>
      </c>
      <c r="E5866" t="str">
        <f t="shared" si="91"/>
        <v>390252 - AREDOL</v>
      </c>
      <c r="F5866" t="s">
        <v>4583</v>
      </c>
      <c r="G5866" t="s">
        <v>118931</v>
      </c>
      <c r="I5866" t="s">
        <v>618</v>
      </c>
      <c r="J5866" t="s">
        <v>118930</v>
      </c>
      <c r="K5866" t="s">
        <v>208</v>
      </c>
      <c r="L5866" t="s">
        <v>118929</v>
      </c>
      <c r="N5866" t="s">
        <v>208</v>
      </c>
      <c r="O5866" t="s">
        <v>476</v>
      </c>
      <c r="P5866" t="s">
        <v>476</v>
      </c>
    </row>
    <row r="5867" spans="1:16">
      <c r="A5867" s="484" t="s">
        <v>57001</v>
      </c>
      <c r="B5867" s="485" t="s">
        <v>57000</v>
      </c>
      <c r="C5867" t="s">
        <v>56999</v>
      </c>
      <c r="D5867" t="s">
        <v>56998</v>
      </c>
      <c r="E5867" t="str">
        <f t="shared" si="91"/>
        <v>515760 - ICCI FORMATION ST DENIS</v>
      </c>
      <c r="F5867" t="s">
        <v>1328</v>
      </c>
      <c r="G5867" t="s">
        <v>56997</v>
      </c>
      <c r="I5867" t="s">
        <v>1359</v>
      </c>
      <c r="J5867" t="s">
        <v>56996</v>
      </c>
      <c r="K5867" t="s">
        <v>208</v>
      </c>
      <c r="L5867" t="s">
        <v>56995</v>
      </c>
      <c r="N5867" t="s">
        <v>208</v>
      </c>
      <c r="O5867" t="s">
        <v>476</v>
      </c>
      <c r="P5867" t="s">
        <v>476</v>
      </c>
    </row>
    <row r="5868" spans="1:16">
      <c r="A5868" s="484" t="s">
        <v>11821</v>
      </c>
      <c r="C5868" t="s">
        <v>11820</v>
      </c>
      <c r="D5868" t="s">
        <v>11819</v>
      </c>
      <c r="E5868" t="str">
        <f t="shared" si="91"/>
        <v>233171 - SOSM</v>
      </c>
      <c r="F5868" t="s">
        <v>11818</v>
      </c>
      <c r="G5868" t="s">
        <v>11817</v>
      </c>
      <c r="H5868" t="s">
        <v>11816</v>
      </c>
      <c r="I5868" t="s">
        <v>11815</v>
      </c>
      <c r="J5868" t="s">
        <v>11814</v>
      </c>
      <c r="K5868" t="s">
        <v>11813</v>
      </c>
      <c r="L5868" t="s">
        <v>11812</v>
      </c>
      <c r="N5868" t="s">
        <v>208</v>
      </c>
      <c r="O5868" t="s">
        <v>476</v>
      </c>
      <c r="P5868" t="s">
        <v>476</v>
      </c>
    </row>
    <row r="5869" spans="1:16">
      <c r="A5869" s="484" t="s">
        <v>123502</v>
      </c>
      <c r="B5869" s="485" t="s">
        <v>123501</v>
      </c>
      <c r="C5869" t="s">
        <v>123500</v>
      </c>
      <c r="D5869" t="s">
        <v>123499</v>
      </c>
      <c r="E5869" t="str">
        <f t="shared" si="91"/>
        <v>331259 - CERFASSO</v>
      </c>
      <c r="F5869" t="s">
        <v>1848</v>
      </c>
      <c r="G5869" t="s">
        <v>123498</v>
      </c>
      <c r="H5869" t="s">
        <v>93235</v>
      </c>
      <c r="I5869" t="s">
        <v>6917</v>
      </c>
      <c r="J5869" t="s">
        <v>123497</v>
      </c>
      <c r="K5869" t="s">
        <v>208</v>
      </c>
      <c r="L5869" t="s">
        <v>123496</v>
      </c>
      <c r="N5869" t="s">
        <v>208</v>
      </c>
      <c r="O5869" t="s">
        <v>476</v>
      </c>
      <c r="P5869" t="s">
        <v>476</v>
      </c>
    </row>
    <row r="5870" spans="1:16">
      <c r="A5870" s="484" t="s">
        <v>67912</v>
      </c>
      <c r="B5870" s="485" t="s">
        <v>67901</v>
      </c>
      <c r="C5870" t="s">
        <v>67900</v>
      </c>
      <c r="D5870" t="s">
        <v>67911</v>
      </c>
      <c r="E5870" t="str">
        <f t="shared" si="91"/>
        <v>586869 - GAILLARD FORMATION AURILLAC</v>
      </c>
      <c r="F5870" t="s">
        <v>1618</v>
      </c>
      <c r="G5870" t="s">
        <v>67910</v>
      </c>
      <c r="I5870" t="s">
        <v>7712</v>
      </c>
      <c r="J5870" t="s">
        <v>67904</v>
      </c>
      <c r="K5870" t="s">
        <v>208</v>
      </c>
      <c r="L5870" t="s">
        <v>67909</v>
      </c>
      <c r="N5870" t="s">
        <v>208</v>
      </c>
      <c r="O5870" t="s">
        <v>476</v>
      </c>
      <c r="P5870" t="s">
        <v>476</v>
      </c>
    </row>
    <row r="5871" spans="1:16">
      <c r="A5871" s="484" t="s">
        <v>67902</v>
      </c>
      <c r="B5871" s="485" t="s">
        <v>67901</v>
      </c>
      <c r="C5871" t="s">
        <v>67900</v>
      </c>
      <c r="D5871" t="s">
        <v>67899</v>
      </c>
      <c r="E5871" t="str">
        <f t="shared" si="91"/>
        <v>647251 - GAILLARD FORMATION ST PAULIEN</v>
      </c>
      <c r="F5871" t="s">
        <v>2928</v>
      </c>
      <c r="G5871" t="s">
        <v>67898</v>
      </c>
      <c r="I5871" t="s">
        <v>67891</v>
      </c>
      <c r="J5871" t="s">
        <v>67897</v>
      </c>
      <c r="K5871" t="s">
        <v>208</v>
      </c>
      <c r="L5871" t="s">
        <v>67896</v>
      </c>
      <c r="N5871" t="s">
        <v>208</v>
      </c>
      <c r="O5871" t="s">
        <v>476</v>
      </c>
      <c r="P5871" t="s">
        <v>476</v>
      </c>
    </row>
    <row r="5872" spans="1:16">
      <c r="A5872" s="484" t="s">
        <v>67908</v>
      </c>
      <c r="B5872" s="485" t="s">
        <v>67901</v>
      </c>
      <c r="C5872" t="s">
        <v>67900</v>
      </c>
      <c r="D5872" t="s">
        <v>67907</v>
      </c>
      <c r="E5872" t="str">
        <f t="shared" si="91"/>
        <v>269669 - GAILLARD FORMATION LE CHAMBON FEUGEROLLES</v>
      </c>
      <c r="F5872" t="s">
        <v>5949</v>
      </c>
      <c r="G5872" t="s">
        <v>67906</v>
      </c>
      <c r="I5872" t="s">
        <v>67905</v>
      </c>
      <c r="J5872" t="s">
        <v>67904</v>
      </c>
      <c r="K5872" t="s">
        <v>208</v>
      </c>
      <c r="L5872" t="s">
        <v>67903</v>
      </c>
      <c r="N5872" t="s">
        <v>208</v>
      </c>
      <c r="O5872" t="s">
        <v>476</v>
      </c>
      <c r="P5872" t="s">
        <v>476</v>
      </c>
    </row>
    <row r="5873" spans="1:16">
      <c r="A5873" s="484" t="s">
        <v>60299</v>
      </c>
      <c r="B5873" s="485" t="s">
        <v>60298</v>
      </c>
      <c r="C5873" t="s">
        <v>60297</v>
      </c>
      <c r="D5873" t="s">
        <v>60296</v>
      </c>
      <c r="E5873" t="str">
        <f t="shared" si="91"/>
        <v>213720 - HUGUET MANOUKIAN JOCELYNE</v>
      </c>
      <c r="F5873" t="s">
        <v>1568</v>
      </c>
      <c r="G5873" t="s">
        <v>60295</v>
      </c>
      <c r="I5873" t="s">
        <v>16936</v>
      </c>
      <c r="J5873" t="s">
        <v>60294</v>
      </c>
      <c r="K5873" t="s">
        <v>208</v>
      </c>
      <c r="L5873" t="s">
        <v>60293</v>
      </c>
      <c r="N5873" t="s">
        <v>208</v>
      </c>
      <c r="O5873" t="s">
        <v>476</v>
      </c>
      <c r="P5873" t="s">
        <v>476</v>
      </c>
    </row>
    <row r="5874" spans="1:16">
      <c r="A5874" s="484" t="s">
        <v>4060</v>
      </c>
      <c r="B5874" s="485" t="s">
        <v>4059</v>
      </c>
      <c r="C5874" t="s">
        <v>4058</v>
      </c>
      <c r="D5874" t="s">
        <v>4058</v>
      </c>
      <c r="E5874" t="str">
        <f t="shared" si="91"/>
        <v>494124 - VERONIQUE LE LAN</v>
      </c>
      <c r="F5874" t="s">
        <v>707</v>
      </c>
      <c r="G5874" t="s">
        <v>4057</v>
      </c>
      <c r="I5874" t="s">
        <v>4056</v>
      </c>
      <c r="J5874" t="s">
        <v>4055</v>
      </c>
      <c r="K5874" t="s">
        <v>208</v>
      </c>
      <c r="L5874" t="s">
        <v>4054</v>
      </c>
      <c r="N5874" t="s">
        <v>208</v>
      </c>
      <c r="O5874" t="s">
        <v>476</v>
      </c>
      <c r="P5874" t="s">
        <v>476</v>
      </c>
    </row>
    <row r="5875" spans="1:16">
      <c r="A5875" s="484" t="s">
        <v>126719</v>
      </c>
      <c r="B5875" s="485" t="s">
        <v>126718</v>
      </c>
      <c r="C5875" t="s">
        <v>126717</v>
      </c>
      <c r="D5875" t="s">
        <v>126717</v>
      </c>
      <c r="E5875" t="str">
        <f t="shared" si="91"/>
        <v>542120 - ARTHAGES</v>
      </c>
      <c r="F5875" t="s">
        <v>1077</v>
      </c>
      <c r="G5875" t="s">
        <v>126716</v>
      </c>
      <c r="I5875" t="s">
        <v>626</v>
      </c>
      <c r="J5875" t="s">
        <v>126715</v>
      </c>
      <c r="K5875" t="s">
        <v>208</v>
      </c>
      <c r="L5875" t="s">
        <v>126714</v>
      </c>
      <c r="N5875" t="s">
        <v>208</v>
      </c>
      <c r="O5875" t="s">
        <v>476</v>
      </c>
      <c r="P5875" t="s">
        <v>476</v>
      </c>
    </row>
    <row r="5876" spans="1:16">
      <c r="A5876" s="484" t="s">
        <v>30061</v>
      </c>
      <c r="B5876" s="485" t="s">
        <v>30060</v>
      </c>
      <c r="C5876" t="s">
        <v>30059</v>
      </c>
      <c r="D5876" t="s">
        <v>30059</v>
      </c>
      <c r="E5876" t="str">
        <f t="shared" si="91"/>
        <v>579142 - OZANNE DIDIER MARIE</v>
      </c>
      <c r="F5876" t="s">
        <v>1077</v>
      </c>
      <c r="G5876" t="s">
        <v>30058</v>
      </c>
      <c r="I5876" t="s">
        <v>19813</v>
      </c>
      <c r="J5876" t="s">
        <v>30057</v>
      </c>
      <c r="K5876" t="s">
        <v>208</v>
      </c>
      <c r="L5876" t="s">
        <v>30056</v>
      </c>
      <c r="N5876" t="s">
        <v>208</v>
      </c>
      <c r="O5876" t="s">
        <v>476</v>
      </c>
      <c r="P5876" t="s">
        <v>476</v>
      </c>
    </row>
    <row r="5877" spans="1:16">
      <c r="A5877" s="484" t="s">
        <v>129740</v>
      </c>
      <c r="B5877" s="485" t="s">
        <v>42935</v>
      </c>
      <c r="C5877" t="s">
        <v>129727</v>
      </c>
      <c r="D5877" t="s">
        <v>129739</v>
      </c>
      <c r="E5877" t="str">
        <f t="shared" si="91"/>
        <v>482274 - ALTEDIA TOULOUSE</v>
      </c>
      <c r="F5877" t="s">
        <v>498</v>
      </c>
      <c r="G5877" t="s">
        <v>129738</v>
      </c>
      <c r="H5877" t="s">
        <v>129737</v>
      </c>
      <c r="I5877" t="s">
        <v>603</v>
      </c>
      <c r="J5877" t="s">
        <v>129736</v>
      </c>
      <c r="K5877" t="s">
        <v>208</v>
      </c>
      <c r="L5877" t="s">
        <v>129735</v>
      </c>
      <c r="N5877" t="s">
        <v>208</v>
      </c>
      <c r="O5877" t="s">
        <v>476</v>
      </c>
      <c r="P5877" t="s">
        <v>476</v>
      </c>
    </row>
    <row r="5878" spans="1:16">
      <c r="A5878" s="484" t="s">
        <v>129798</v>
      </c>
      <c r="B5878" s="485" t="s">
        <v>42935</v>
      </c>
      <c r="C5878" t="s">
        <v>129727</v>
      </c>
      <c r="D5878" t="s">
        <v>129797</v>
      </c>
      <c r="E5878" t="str">
        <f t="shared" si="91"/>
        <v>534882 - ALTEDIA BELFORT</v>
      </c>
      <c r="F5878" t="s">
        <v>2572</v>
      </c>
      <c r="G5878" t="s">
        <v>129796</v>
      </c>
      <c r="I5878" t="s">
        <v>3271</v>
      </c>
      <c r="J5878" t="s">
        <v>129795</v>
      </c>
      <c r="K5878" t="s">
        <v>208</v>
      </c>
      <c r="L5878" t="s">
        <v>129794</v>
      </c>
      <c r="N5878" t="s">
        <v>208</v>
      </c>
      <c r="O5878" t="s">
        <v>476</v>
      </c>
      <c r="P5878" t="s">
        <v>476</v>
      </c>
    </row>
    <row r="5879" spans="1:16">
      <c r="A5879" s="484" t="s">
        <v>129766</v>
      </c>
      <c r="B5879" s="485" t="s">
        <v>42935</v>
      </c>
      <c r="C5879" t="s">
        <v>129727</v>
      </c>
      <c r="D5879" t="s">
        <v>129765</v>
      </c>
      <c r="E5879" t="str">
        <f t="shared" si="91"/>
        <v>535187 - ALTEDIA ORLEANS</v>
      </c>
      <c r="F5879" t="s">
        <v>831</v>
      </c>
      <c r="G5879" t="s">
        <v>31046</v>
      </c>
      <c r="H5879" t="s">
        <v>129764</v>
      </c>
      <c r="I5879" t="s">
        <v>3355</v>
      </c>
      <c r="J5879" t="s">
        <v>129763</v>
      </c>
      <c r="K5879" t="s">
        <v>208</v>
      </c>
      <c r="L5879" t="s">
        <v>129762</v>
      </c>
      <c r="N5879" t="s">
        <v>208</v>
      </c>
      <c r="O5879" t="s">
        <v>476</v>
      </c>
      <c r="P5879" t="s">
        <v>476</v>
      </c>
    </row>
    <row r="5880" spans="1:16">
      <c r="A5880" s="484" t="s">
        <v>129752</v>
      </c>
      <c r="B5880" s="485" t="s">
        <v>42935</v>
      </c>
      <c r="C5880" t="s">
        <v>129727</v>
      </c>
      <c r="D5880" t="s">
        <v>129751</v>
      </c>
      <c r="E5880" t="str">
        <f t="shared" si="91"/>
        <v>570667 - ALTEDIA ST HERBLAIN</v>
      </c>
      <c r="F5880" t="s">
        <v>129750</v>
      </c>
      <c r="G5880" t="s">
        <v>129749</v>
      </c>
      <c r="H5880" t="s">
        <v>129748</v>
      </c>
      <c r="I5880" t="s">
        <v>2507</v>
      </c>
      <c r="J5880" t="s">
        <v>129747</v>
      </c>
      <c r="K5880" t="s">
        <v>208</v>
      </c>
      <c r="L5880" t="s">
        <v>129746</v>
      </c>
      <c r="N5880" t="s">
        <v>208</v>
      </c>
      <c r="O5880" t="s">
        <v>476</v>
      </c>
      <c r="P5880" t="s">
        <v>476</v>
      </c>
    </row>
    <row r="5881" spans="1:16">
      <c r="A5881" s="484" t="s">
        <v>129734</v>
      </c>
      <c r="B5881" s="485" t="s">
        <v>42935</v>
      </c>
      <c r="C5881" t="s">
        <v>129727</v>
      </c>
      <c r="D5881" t="s">
        <v>129733</v>
      </c>
      <c r="E5881" t="str">
        <f t="shared" si="91"/>
        <v>529886 - ALTEDIA TOURS</v>
      </c>
      <c r="F5881" t="s">
        <v>1077</v>
      </c>
      <c r="G5881" t="s">
        <v>129732</v>
      </c>
      <c r="H5881" t="s">
        <v>129731</v>
      </c>
      <c r="I5881" t="s">
        <v>1799</v>
      </c>
      <c r="J5881" t="s">
        <v>129730</v>
      </c>
      <c r="K5881" t="s">
        <v>208</v>
      </c>
      <c r="L5881" t="s">
        <v>129729</v>
      </c>
      <c r="N5881" t="s">
        <v>208</v>
      </c>
      <c r="O5881" t="s">
        <v>476</v>
      </c>
      <c r="P5881" t="s">
        <v>476</v>
      </c>
    </row>
    <row r="5882" spans="1:16">
      <c r="A5882" s="484" t="s">
        <v>129805</v>
      </c>
      <c r="B5882" s="485" t="s">
        <v>42935</v>
      </c>
      <c r="C5882" t="s">
        <v>129727</v>
      </c>
      <c r="D5882" t="s">
        <v>129804</v>
      </c>
      <c r="E5882" t="str">
        <f t="shared" si="91"/>
        <v>520482 - ALTEDIA ANGLET</v>
      </c>
      <c r="F5882" t="s">
        <v>129803</v>
      </c>
      <c r="G5882" t="s">
        <v>129802</v>
      </c>
      <c r="H5882" t="s">
        <v>129801</v>
      </c>
      <c r="I5882" t="s">
        <v>2285</v>
      </c>
      <c r="J5882" t="s">
        <v>129800</v>
      </c>
      <c r="K5882" t="s">
        <v>208</v>
      </c>
      <c r="L5882" t="s">
        <v>129799</v>
      </c>
      <c r="N5882" t="s">
        <v>208</v>
      </c>
      <c r="O5882" t="s">
        <v>476</v>
      </c>
      <c r="P5882" t="s">
        <v>476</v>
      </c>
    </row>
    <row r="5883" spans="1:16">
      <c r="A5883" s="484" t="s">
        <v>129728</v>
      </c>
      <c r="B5883" s="485" t="s">
        <v>42935</v>
      </c>
      <c r="C5883" t="s">
        <v>129727</v>
      </c>
      <c r="D5883" t="s">
        <v>129726</v>
      </c>
      <c r="E5883" t="str">
        <f t="shared" si="91"/>
        <v>502730 - ALTEDIA VILLERS LES NANCY</v>
      </c>
      <c r="F5883" t="s">
        <v>1710</v>
      </c>
      <c r="G5883" t="s">
        <v>129725</v>
      </c>
      <c r="H5883" t="s">
        <v>129724</v>
      </c>
      <c r="I5883" t="s">
        <v>3177</v>
      </c>
      <c r="J5883" t="s">
        <v>129723</v>
      </c>
      <c r="K5883" t="s">
        <v>208</v>
      </c>
      <c r="L5883" t="s">
        <v>129722</v>
      </c>
      <c r="N5883" t="s">
        <v>208</v>
      </c>
      <c r="O5883" t="s">
        <v>476</v>
      </c>
      <c r="P5883" t="s">
        <v>476</v>
      </c>
    </row>
    <row r="5884" spans="1:16">
      <c r="A5884" s="484" t="s">
        <v>129793</v>
      </c>
      <c r="B5884" s="485" t="s">
        <v>42935</v>
      </c>
      <c r="C5884" t="s">
        <v>129727</v>
      </c>
      <c r="D5884" t="s">
        <v>129792</v>
      </c>
      <c r="E5884" t="str">
        <f t="shared" si="91"/>
        <v>482134 - ALTEDIA BESANCON</v>
      </c>
      <c r="F5884" t="s">
        <v>1568</v>
      </c>
      <c r="G5884" t="s">
        <v>129791</v>
      </c>
      <c r="H5884" t="s">
        <v>129790</v>
      </c>
      <c r="I5884" t="s">
        <v>2666</v>
      </c>
      <c r="J5884" t="s">
        <v>129789</v>
      </c>
      <c r="K5884" t="s">
        <v>208</v>
      </c>
      <c r="L5884" t="s">
        <v>129788</v>
      </c>
      <c r="N5884" t="s">
        <v>208</v>
      </c>
      <c r="O5884" t="s">
        <v>476</v>
      </c>
      <c r="P5884" t="s">
        <v>476</v>
      </c>
    </row>
    <row r="5885" spans="1:16">
      <c r="A5885" s="484" t="s">
        <v>129810</v>
      </c>
      <c r="B5885" s="485" t="s">
        <v>42935</v>
      </c>
      <c r="C5885" t="s">
        <v>129727</v>
      </c>
      <c r="D5885" t="s">
        <v>129809</v>
      </c>
      <c r="E5885" t="str">
        <f t="shared" si="91"/>
        <v>532848 - ALTEDIA  LYON 2EME</v>
      </c>
      <c r="F5885" t="s">
        <v>1848</v>
      </c>
      <c r="G5885" t="s">
        <v>129808</v>
      </c>
      <c r="I5885" t="s">
        <v>25816</v>
      </c>
      <c r="J5885" t="s">
        <v>129807</v>
      </c>
      <c r="K5885" t="s">
        <v>208</v>
      </c>
      <c r="L5885" t="s">
        <v>129806</v>
      </c>
      <c r="N5885" t="s">
        <v>208</v>
      </c>
      <c r="O5885" t="s">
        <v>476</v>
      </c>
      <c r="P5885" t="s">
        <v>476</v>
      </c>
    </row>
    <row r="5886" spans="1:16">
      <c r="A5886" s="484" t="s">
        <v>129756</v>
      </c>
      <c r="B5886" s="485" t="s">
        <v>42935</v>
      </c>
      <c r="C5886" t="s">
        <v>129727</v>
      </c>
      <c r="D5886" t="s">
        <v>129755</v>
      </c>
      <c r="E5886" t="str">
        <f t="shared" si="91"/>
        <v>529709 - ALTEDIA POITIERS</v>
      </c>
      <c r="F5886" t="s">
        <v>49785</v>
      </c>
      <c r="G5886" t="s">
        <v>129754</v>
      </c>
      <c r="I5886" t="s">
        <v>5810</v>
      </c>
      <c r="K5886" t="s">
        <v>208</v>
      </c>
      <c r="L5886" t="s">
        <v>129753</v>
      </c>
      <c r="N5886" t="s">
        <v>208</v>
      </c>
      <c r="O5886" t="s">
        <v>476</v>
      </c>
      <c r="P5886" t="s">
        <v>476</v>
      </c>
    </row>
    <row r="5887" spans="1:16">
      <c r="A5887" s="484" t="s">
        <v>129761</v>
      </c>
      <c r="B5887" s="485" t="s">
        <v>42935</v>
      </c>
      <c r="C5887" t="s">
        <v>129727</v>
      </c>
      <c r="D5887" t="s">
        <v>129760</v>
      </c>
      <c r="E5887" t="str">
        <f t="shared" si="91"/>
        <v>525716 - ALTEDIA PEROLS</v>
      </c>
      <c r="F5887" t="s">
        <v>17920</v>
      </c>
      <c r="G5887" t="s">
        <v>129759</v>
      </c>
      <c r="H5887" t="s">
        <v>129758</v>
      </c>
      <c r="I5887" t="s">
        <v>24729</v>
      </c>
      <c r="K5887" t="s">
        <v>208</v>
      </c>
      <c r="L5887" t="s">
        <v>129757</v>
      </c>
      <c r="N5887" t="s">
        <v>208</v>
      </c>
      <c r="O5887" t="s">
        <v>476</v>
      </c>
      <c r="P5887" t="s">
        <v>476</v>
      </c>
    </row>
    <row r="5888" spans="1:16">
      <c r="A5888" s="484" t="s">
        <v>129772</v>
      </c>
      <c r="B5888" s="485" t="s">
        <v>42935</v>
      </c>
      <c r="C5888" t="s">
        <v>129727</v>
      </c>
      <c r="D5888" t="s">
        <v>129771</v>
      </c>
      <c r="E5888" t="str">
        <f t="shared" si="91"/>
        <v>576104 - ALTEDIA MONTIGNY LE BRETONNEUX</v>
      </c>
      <c r="F5888" t="s">
        <v>129770</v>
      </c>
      <c r="G5888" t="s">
        <v>129769</v>
      </c>
      <c r="I5888" t="s">
        <v>16705</v>
      </c>
      <c r="J5888" t="s">
        <v>129768</v>
      </c>
      <c r="K5888" t="s">
        <v>208</v>
      </c>
      <c r="L5888" t="s">
        <v>129767</v>
      </c>
      <c r="N5888" t="s">
        <v>208</v>
      </c>
      <c r="O5888" t="s">
        <v>476</v>
      </c>
      <c r="P5888" t="s">
        <v>476</v>
      </c>
    </row>
    <row r="5889" spans="1:16">
      <c r="A5889" s="484" t="s">
        <v>129777</v>
      </c>
      <c r="B5889" s="485" t="s">
        <v>42935</v>
      </c>
      <c r="C5889" t="s">
        <v>129727</v>
      </c>
      <c r="D5889" t="s">
        <v>129776</v>
      </c>
      <c r="E5889" t="str">
        <f t="shared" si="91"/>
        <v>582931 - ALTEDIA LIMOGES</v>
      </c>
      <c r="F5889" t="s">
        <v>1513</v>
      </c>
      <c r="G5889" t="s">
        <v>129775</v>
      </c>
      <c r="I5889" t="s">
        <v>795</v>
      </c>
      <c r="J5889" t="s">
        <v>129774</v>
      </c>
      <c r="K5889" t="s">
        <v>208</v>
      </c>
      <c r="L5889" t="s">
        <v>129773</v>
      </c>
      <c r="N5889" t="s">
        <v>208</v>
      </c>
      <c r="O5889" t="s">
        <v>476</v>
      </c>
      <c r="P5889" t="s">
        <v>476</v>
      </c>
    </row>
    <row r="5890" spans="1:16">
      <c r="A5890" s="484" t="s">
        <v>129783</v>
      </c>
      <c r="B5890" s="485" t="s">
        <v>42935</v>
      </c>
      <c r="C5890" t="s">
        <v>129727</v>
      </c>
      <c r="D5890" t="s">
        <v>129782</v>
      </c>
      <c r="E5890" t="str">
        <f t="shared" ref="E5890:E5953" si="92">_xlfn.CONCAT(L5890," - ",D5890)</f>
        <v>530621 - ALTEDIA EURALILLE</v>
      </c>
      <c r="F5890" t="s">
        <v>1710</v>
      </c>
      <c r="G5890" t="s">
        <v>129781</v>
      </c>
      <c r="H5890" t="s">
        <v>129780</v>
      </c>
      <c r="I5890" t="s">
        <v>4451</v>
      </c>
      <c r="J5890" t="s">
        <v>129779</v>
      </c>
      <c r="K5890" t="s">
        <v>208</v>
      </c>
      <c r="L5890" t="s">
        <v>129778</v>
      </c>
      <c r="N5890" t="s">
        <v>208</v>
      </c>
      <c r="O5890" t="s">
        <v>476</v>
      </c>
      <c r="P5890" t="s">
        <v>476</v>
      </c>
    </row>
    <row r="5891" spans="1:16">
      <c r="A5891" s="484" t="s">
        <v>129745</v>
      </c>
      <c r="B5891" s="485" t="s">
        <v>42935</v>
      </c>
      <c r="C5891" t="s">
        <v>129727</v>
      </c>
      <c r="D5891" t="s">
        <v>129744</v>
      </c>
      <c r="E5891" t="str">
        <f t="shared" si="92"/>
        <v>526587 - ALTEDIA STRASBOURG</v>
      </c>
      <c r="F5891" t="s">
        <v>1857</v>
      </c>
      <c r="G5891" t="s">
        <v>129743</v>
      </c>
      <c r="I5891" t="s">
        <v>579</v>
      </c>
      <c r="J5891" t="s">
        <v>129742</v>
      </c>
      <c r="K5891" t="s">
        <v>208</v>
      </c>
      <c r="L5891" t="s">
        <v>129741</v>
      </c>
      <c r="N5891" t="s">
        <v>208</v>
      </c>
      <c r="O5891" t="s">
        <v>476</v>
      </c>
      <c r="P5891" t="s">
        <v>476</v>
      </c>
    </row>
    <row r="5892" spans="1:16">
      <c r="A5892" s="484" t="s">
        <v>129787</v>
      </c>
      <c r="B5892" s="485" t="s">
        <v>42935</v>
      </c>
      <c r="C5892" t="s">
        <v>129727</v>
      </c>
      <c r="D5892" t="s">
        <v>129786</v>
      </c>
      <c r="E5892" t="str">
        <f t="shared" si="92"/>
        <v>557043 - ALTEDIA BLOIS</v>
      </c>
      <c r="F5892" t="s">
        <v>831</v>
      </c>
      <c r="G5892" t="s">
        <v>97904</v>
      </c>
      <c r="I5892" t="s">
        <v>8097</v>
      </c>
      <c r="J5892" t="s">
        <v>129785</v>
      </c>
      <c r="K5892" t="s">
        <v>208</v>
      </c>
      <c r="L5892" t="s">
        <v>129784</v>
      </c>
      <c r="N5892" t="s">
        <v>208</v>
      </c>
      <c r="O5892" t="s">
        <v>476</v>
      </c>
      <c r="P5892" t="s">
        <v>476</v>
      </c>
    </row>
    <row r="5893" spans="1:16">
      <c r="A5893" s="484" t="s">
        <v>42936</v>
      </c>
      <c r="B5893" s="485" t="s">
        <v>42935</v>
      </c>
      <c r="C5893" t="s">
        <v>42934</v>
      </c>
      <c r="D5893" t="s">
        <v>42934</v>
      </c>
      <c r="E5893" t="str">
        <f t="shared" si="92"/>
        <v>159098 - LHH ALTEDIA</v>
      </c>
      <c r="F5893" t="s">
        <v>19901</v>
      </c>
      <c r="G5893" t="s">
        <v>42933</v>
      </c>
      <c r="I5893" t="s">
        <v>569</v>
      </c>
      <c r="J5893" t="s">
        <v>42932</v>
      </c>
      <c r="K5893" t="s">
        <v>208</v>
      </c>
      <c r="L5893" t="s">
        <v>42931</v>
      </c>
      <c r="N5893" t="s">
        <v>208</v>
      </c>
      <c r="O5893" t="s">
        <v>476</v>
      </c>
      <c r="P5893" t="s">
        <v>476</v>
      </c>
    </row>
    <row r="5894" spans="1:16">
      <c r="A5894" s="484" t="s">
        <v>129437</v>
      </c>
      <c r="B5894" s="485" t="s">
        <v>129436</v>
      </c>
      <c r="C5894" t="s">
        <v>129429</v>
      </c>
      <c r="D5894" t="s">
        <v>129429</v>
      </c>
      <c r="E5894" t="str">
        <f t="shared" si="92"/>
        <v>686013 - ALTIUS</v>
      </c>
      <c r="F5894" t="s">
        <v>5514</v>
      </c>
      <c r="G5894" t="s">
        <v>129435</v>
      </c>
      <c r="I5894" t="s">
        <v>29886</v>
      </c>
      <c r="J5894" t="s">
        <v>129434</v>
      </c>
      <c r="K5894" t="s">
        <v>208</v>
      </c>
      <c r="L5894" t="s">
        <v>129433</v>
      </c>
      <c r="N5894" t="s">
        <v>208</v>
      </c>
      <c r="O5894" t="s">
        <v>476</v>
      </c>
      <c r="P5894" t="s">
        <v>476</v>
      </c>
    </row>
    <row r="5895" spans="1:16">
      <c r="A5895" s="484" t="s">
        <v>68632</v>
      </c>
      <c r="B5895" s="485" t="s">
        <v>68631</v>
      </c>
      <c r="C5895" t="s">
        <v>68630</v>
      </c>
      <c r="D5895" t="s">
        <v>68630</v>
      </c>
      <c r="E5895" t="str">
        <f t="shared" si="92"/>
        <v>394830 - FRANCE ENERGIE EMPLOI</v>
      </c>
      <c r="F5895" t="s">
        <v>4120</v>
      </c>
      <c r="G5895" t="s">
        <v>68629</v>
      </c>
      <c r="H5895" t="s">
        <v>68628</v>
      </c>
      <c r="I5895" t="s">
        <v>2908</v>
      </c>
      <c r="J5895" t="s">
        <v>68627</v>
      </c>
      <c r="K5895" t="s">
        <v>208</v>
      </c>
      <c r="L5895" t="s">
        <v>68626</v>
      </c>
      <c r="N5895" t="s">
        <v>208</v>
      </c>
      <c r="O5895" t="s">
        <v>476</v>
      </c>
      <c r="P5895" t="s">
        <v>476</v>
      </c>
    </row>
    <row r="5896" spans="1:16">
      <c r="A5896" s="484" t="s">
        <v>67195</v>
      </c>
      <c r="B5896" s="485" t="s">
        <v>67194</v>
      </c>
      <c r="C5896" t="s">
        <v>67193</v>
      </c>
      <c r="D5896" t="s">
        <v>67193</v>
      </c>
      <c r="E5896" t="str">
        <f t="shared" si="92"/>
        <v>395328 - GENTES ALAIN</v>
      </c>
      <c r="F5896" t="s">
        <v>19052</v>
      </c>
      <c r="G5896" t="s">
        <v>67192</v>
      </c>
      <c r="I5896" t="s">
        <v>749</v>
      </c>
      <c r="K5896" t="s">
        <v>208</v>
      </c>
      <c r="L5896" t="s">
        <v>67191</v>
      </c>
      <c r="N5896" t="s">
        <v>208</v>
      </c>
      <c r="O5896" t="s">
        <v>476</v>
      </c>
      <c r="P5896" t="s">
        <v>476</v>
      </c>
    </row>
    <row r="5897" spans="1:16">
      <c r="A5897" s="484" t="s">
        <v>7201</v>
      </c>
      <c r="B5897" s="485" t="s">
        <v>7200</v>
      </c>
      <c r="C5897" t="s">
        <v>7199</v>
      </c>
      <c r="D5897" t="s">
        <v>7198</v>
      </c>
      <c r="E5897" t="str">
        <f t="shared" si="92"/>
        <v>263801 - UNEA</v>
      </c>
      <c r="F5897" t="s">
        <v>4979</v>
      </c>
      <c r="G5897" t="s">
        <v>6950</v>
      </c>
      <c r="I5897" t="s">
        <v>6948</v>
      </c>
      <c r="J5897" t="s">
        <v>7197</v>
      </c>
      <c r="K5897" t="s">
        <v>208</v>
      </c>
      <c r="L5897" t="s">
        <v>7196</v>
      </c>
      <c r="N5897" t="s">
        <v>208</v>
      </c>
      <c r="O5897" t="s">
        <v>476</v>
      </c>
      <c r="P5897" t="s">
        <v>476</v>
      </c>
    </row>
    <row r="5898" spans="1:16">
      <c r="A5898" s="484" t="s">
        <v>58115</v>
      </c>
      <c r="B5898" s="485" t="s">
        <v>58114</v>
      </c>
      <c r="C5898" t="s">
        <v>58113</v>
      </c>
      <c r="D5898" t="s">
        <v>58112</v>
      </c>
      <c r="E5898" t="str">
        <f t="shared" si="92"/>
        <v>210080 - IN'FOR</v>
      </c>
      <c r="F5898" t="s">
        <v>27573</v>
      </c>
      <c r="G5898" t="s">
        <v>58111</v>
      </c>
      <c r="I5898" t="s">
        <v>16394</v>
      </c>
      <c r="J5898" t="s">
        <v>58110</v>
      </c>
      <c r="K5898" t="s">
        <v>208</v>
      </c>
      <c r="L5898" t="s">
        <v>58109</v>
      </c>
      <c r="N5898" t="s">
        <v>208</v>
      </c>
      <c r="O5898" t="s">
        <v>476</v>
      </c>
      <c r="P5898" t="s">
        <v>476</v>
      </c>
    </row>
    <row r="5899" spans="1:16">
      <c r="A5899" s="484" t="s">
        <v>133737</v>
      </c>
      <c r="B5899" s="485" t="s">
        <v>133736</v>
      </c>
      <c r="C5899" t="s">
        <v>133735</v>
      </c>
      <c r="D5899" t="s">
        <v>133735</v>
      </c>
      <c r="E5899" t="str">
        <f t="shared" si="92"/>
        <v>493636 - AFGEEAP ISVT</v>
      </c>
      <c r="F5899" t="s">
        <v>540</v>
      </c>
      <c r="G5899" t="s">
        <v>133734</v>
      </c>
      <c r="I5899" t="s">
        <v>133733</v>
      </c>
      <c r="K5899" t="s">
        <v>208</v>
      </c>
      <c r="L5899" t="s">
        <v>133732</v>
      </c>
      <c r="N5899" t="s">
        <v>208</v>
      </c>
      <c r="O5899" t="s">
        <v>476</v>
      </c>
      <c r="P5899" t="s">
        <v>476</v>
      </c>
    </row>
    <row r="5900" spans="1:16">
      <c r="A5900" s="484" t="s">
        <v>72418</v>
      </c>
      <c r="B5900" s="485" t="s">
        <v>72417</v>
      </c>
      <c r="C5900" t="s">
        <v>72416</v>
      </c>
      <c r="D5900" t="s">
        <v>72415</v>
      </c>
      <c r="E5900" t="str">
        <f t="shared" si="92"/>
        <v>535886 - FESTI INT ART LYRIQ ACADE EUR MUSIQ AIX</v>
      </c>
      <c r="F5900" t="s">
        <v>1459</v>
      </c>
      <c r="G5900" t="s">
        <v>72414</v>
      </c>
      <c r="H5900" t="s">
        <v>72413</v>
      </c>
      <c r="I5900" t="s">
        <v>596</v>
      </c>
      <c r="K5900" t="s">
        <v>208</v>
      </c>
      <c r="L5900" t="s">
        <v>72412</v>
      </c>
      <c r="N5900" t="s">
        <v>208</v>
      </c>
      <c r="O5900" t="s">
        <v>476</v>
      </c>
      <c r="P5900" t="s">
        <v>476</v>
      </c>
    </row>
    <row r="5901" spans="1:16">
      <c r="A5901" s="484" t="s">
        <v>94046</v>
      </c>
      <c r="B5901" s="485" t="s">
        <v>94045</v>
      </c>
      <c r="C5901" t="s">
        <v>94044</v>
      </c>
      <c r="D5901" t="s">
        <v>94044</v>
      </c>
      <c r="E5901" t="str">
        <f t="shared" si="92"/>
        <v>570904 - COM SANTE SEXUELLE</v>
      </c>
      <c r="F5901" t="s">
        <v>14468</v>
      </c>
      <c r="G5901" t="s">
        <v>94043</v>
      </c>
      <c r="I5901" t="s">
        <v>626</v>
      </c>
      <c r="J5901" t="s">
        <v>94042</v>
      </c>
      <c r="K5901" t="s">
        <v>208</v>
      </c>
      <c r="L5901" t="s">
        <v>94041</v>
      </c>
      <c r="N5901" t="s">
        <v>208</v>
      </c>
      <c r="O5901" t="s">
        <v>476</v>
      </c>
      <c r="P5901" t="s">
        <v>476</v>
      </c>
    </row>
    <row r="5902" spans="1:16">
      <c r="A5902" s="484" t="s">
        <v>89933</v>
      </c>
      <c r="B5902" s="485" t="s">
        <v>89932</v>
      </c>
      <c r="C5902" t="s">
        <v>89931</v>
      </c>
      <c r="D5902" t="s">
        <v>89930</v>
      </c>
      <c r="E5902" t="str">
        <f t="shared" si="92"/>
        <v>466220 - CFPE RH</v>
      </c>
      <c r="G5902" t="s">
        <v>89929</v>
      </c>
      <c r="I5902" t="s">
        <v>4951</v>
      </c>
      <c r="J5902" t="s">
        <v>89928</v>
      </c>
      <c r="K5902" t="s">
        <v>208</v>
      </c>
      <c r="L5902" t="s">
        <v>89927</v>
      </c>
      <c r="N5902" t="s">
        <v>208</v>
      </c>
      <c r="O5902" t="s">
        <v>476</v>
      </c>
      <c r="P5902" t="s">
        <v>476</v>
      </c>
    </row>
    <row r="5903" spans="1:16">
      <c r="A5903" s="484" t="s">
        <v>110204</v>
      </c>
      <c r="B5903" s="485" t="s">
        <v>110203</v>
      </c>
      <c r="C5903" t="s">
        <v>110202</v>
      </c>
      <c r="D5903" t="s">
        <v>110201</v>
      </c>
      <c r="E5903" t="str">
        <f t="shared" si="92"/>
        <v>652374 - CAP INFO</v>
      </c>
      <c r="F5903" t="s">
        <v>1618</v>
      </c>
      <c r="G5903" t="s">
        <v>110200</v>
      </c>
      <c r="H5903" t="s">
        <v>110199</v>
      </c>
      <c r="I5903" t="s">
        <v>90367</v>
      </c>
      <c r="J5903" t="s">
        <v>110198</v>
      </c>
      <c r="K5903" t="s">
        <v>208</v>
      </c>
      <c r="L5903" t="s">
        <v>110197</v>
      </c>
      <c r="N5903" t="s">
        <v>208</v>
      </c>
      <c r="O5903" t="s">
        <v>476</v>
      </c>
      <c r="P5903" t="s">
        <v>476</v>
      </c>
    </row>
    <row r="5904" spans="1:16">
      <c r="A5904" s="484" t="s">
        <v>28591</v>
      </c>
      <c r="B5904" s="485" t="s">
        <v>28590</v>
      </c>
      <c r="C5904" t="s">
        <v>28589</v>
      </c>
      <c r="D5904" t="s">
        <v>28589</v>
      </c>
      <c r="E5904" t="str">
        <f t="shared" si="92"/>
        <v>353024 - PERROT OLIVIER</v>
      </c>
      <c r="F5904" t="s">
        <v>3939</v>
      </c>
      <c r="G5904" t="s">
        <v>28588</v>
      </c>
      <c r="I5904" t="s">
        <v>21194</v>
      </c>
      <c r="J5904" t="s">
        <v>28587</v>
      </c>
      <c r="K5904" t="s">
        <v>208</v>
      </c>
      <c r="L5904" t="s">
        <v>28586</v>
      </c>
      <c r="N5904" t="s">
        <v>208</v>
      </c>
      <c r="O5904" t="s">
        <v>476</v>
      </c>
      <c r="P5904" t="s">
        <v>476</v>
      </c>
    </row>
    <row r="5905" spans="1:16">
      <c r="A5905" s="484" t="s">
        <v>11844</v>
      </c>
      <c r="B5905" s="485" t="s">
        <v>11843</v>
      </c>
      <c r="C5905" t="s">
        <v>11842</v>
      </c>
      <c r="D5905" t="s">
        <v>11841</v>
      </c>
      <c r="E5905" t="str">
        <f t="shared" si="92"/>
        <v>228734 - SDO74</v>
      </c>
      <c r="F5905" t="s">
        <v>7547</v>
      </c>
      <c r="G5905" t="s">
        <v>11840</v>
      </c>
      <c r="I5905" t="s">
        <v>11839</v>
      </c>
      <c r="J5905" t="s">
        <v>11838</v>
      </c>
      <c r="K5905" t="s">
        <v>208</v>
      </c>
      <c r="L5905" t="s">
        <v>11837</v>
      </c>
      <c r="N5905" t="s">
        <v>208</v>
      </c>
      <c r="O5905" t="s">
        <v>476</v>
      </c>
      <c r="P5905" t="s">
        <v>476</v>
      </c>
    </row>
    <row r="5906" spans="1:16">
      <c r="A5906" s="484" t="s">
        <v>40790</v>
      </c>
      <c r="B5906" s="485" t="s">
        <v>40789</v>
      </c>
      <c r="C5906" t="s">
        <v>40788</v>
      </c>
      <c r="D5906" t="s">
        <v>40788</v>
      </c>
      <c r="E5906" t="str">
        <f t="shared" si="92"/>
        <v>601366 - MACIA STEPHANIE - ONGLES FORMATIONS</v>
      </c>
      <c r="F5906" t="s">
        <v>516</v>
      </c>
      <c r="G5906" t="s">
        <v>40787</v>
      </c>
      <c r="H5906" t="s">
        <v>40786</v>
      </c>
      <c r="I5906" t="s">
        <v>3113</v>
      </c>
      <c r="J5906" t="s">
        <v>40785</v>
      </c>
      <c r="K5906" t="s">
        <v>208</v>
      </c>
      <c r="L5906" t="s">
        <v>40784</v>
      </c>
      <c r="N5906" t="s">
        <v>208</v>
      </c>
      <c r="O5906" t="s">
        <v>476</v>
      </c>
      <c r="P5906" t="s">
        <v>476</v>
      </c>
    </row>
    <row r="5907" spans="1:16">
      <c r="A5907" s="484" t="s">
        <v>135236</v>
      </c>
      <c r="B5907" s="485" t="s">
        <v>135235</v>
      </c>
      <c r="C5907" t="s">
        <v>135234</v>
      </c>
      <c r="D5907" t="s">
        <v>135233</v>
      </c>
      <c r="E5907" t="str">
        <f t="shared" si="92"/>
        <v>202125 - ACFI</v>
      </c>
      <c r="F5907" t="s">
        <v>17920</v>
      </c>
      <c r="G5907" t="s">
        <v>135232</v>
      </c>
      <c r="I5907" t="s">
        <v>68950</v>
      </c>
      <c r="J5907" t="s">
        <v>135231</v>
      </c>
      <c r="K5907" t="s">
        <v>208</v>
      </c>
      <c r="L5907" t="s">
        <v>135230</v>
      </c>
      <c r="N5907" t="s">
        <v>208</v>
      </c>
      <c r="O5907" t="s">
        <v>476</v>
      </c>
      <c r="P5907" t="s">
        <v>476</v>
      </c>
    </row>
    <row r="5908" spans="1:16">
      <c r="A5908" s="484" t="s">
        <v>6819</v>
      </c>
      <c r="B5908" s="485" t="s">
        <v>6818</v>
      </c>
      <c r="C5908" t="s">
        <v>6817</v>
      </c>
      <c r="D5908" t="s">
        <v>6816</v>
      </c>
      <c r="E5908" t="str">
        <f t="shared" si="92"/>
        <v>554625 - UNION UNIVERSITE ECONOMIE</v>
      </c>
      <c r="F5908" t="s">
        <v>4598</v>
      </c>
      <c r="G5908" t="s">
        <v>6815</v>
      </c>
      <c r="I5908" t="s">
        <v>5307</v>
      </c>
      <c r="J5908" t="s">
        <v>6814</v>
      </c>
      <c r="K5908" t="s">
        <v>208</v>
      </c>
      <c r="L5908" t="s">
        <v>6813</v>
      </c>
      <c r="N5908" t="s">
        <v>207</v>
      </c>
      <c r="O5908" t="s">
        <v>476</v>
      </c>
      <c r="P5908" t="s">
        <v>476</v>
      </c>
    </row>
    <row r="5909" spans="1:16">
      <c r="A5909" s="484" t="s">
        <v>94400</v>
      </c>
      <c r="B5909" s="485" t="s">
        <v>94399</v>
      </c>
      <c r="C5909" t="s">
        <v>94398</v>
      </c>
      <c r="D5909" t="s">
        <v>94397</v>
      </c>
      <c r="E5909" t="str">
        <f t="shared" si="92"/>
        <v>403635 - CFEF</v>
      </c>
      <c r="F5909" t="s">
        <v>9528</v>
      </c>
      <c r="G5909" t="s">
        <v>33166</v>
      </c>
      <c r="H5909" t="s">
        <v>94396</v>
      </c>
      <c r="I5909" t="s">
        <v>626</v>
      </c>
      <c r="J5909" t="s">
        <v>94395</v>
      </c>
      <c r="K5909" t="s">
        <v>94394</v>
      </c>
      <c r="L5909" t="s">
        <v>94393</v>
      </c>
      <c r="N5909" t="s">
        <v>208</v>
      </c>
      <c r="O5909" t="s">
        <v>476</v>
      </c>
      <c r="P5909" t="s">
        <v>476</v>
      </c>
    </row>
    <row r="5910" spans="1:16">
      <c r="A5910" s="484" t="s">
        <v>125972</v>
      </c>
      <c r="B5910" s="485" t="s">
        <v>125971</v>
      </c>
      <c r="C5910" t="s">
        <v>125970</v>
      </c>
      <c r="D5910" t="s">
        <v>125969</v>
      </c>
      <c r="E5910" t="str">
        <f t="shared" si="92"/>
        <v>604471 - ADFOC 31</v>
      </c>
      <c r="F5910" t="s">
        <v>17504</v>
      </c>
      <c r="G5910" t="s">
        <v>125968</v>
      </c>
      <c r="H5910" t="s">
        <v>125967</v>
      </c>
      <c r="I5910" t="s">
        <v>603</v>
      </c>
      <c r="J5910" t="s">
        <v>125966</v>
      </c>
      <c r="K5910" t="s">
        <v>208</v>
      </c>
      <c r="L5910" t="s">
        <v>125965</v>
      </c>
      <c r="N5910" t="s">
        <v>208</v>
      </c>
      <c r="O5910" t="s">
        <v>476</v>
      </c>
      <c r="P5910" t="s">
        <v>476</v>
      </c>
    </row>
    <row r="5911" spans="1:16">
      <c r="A5911" s="484" t="s">
        <v>106983</v>
      </c>
      <c r="B5911" s="485" t="s">
        <v>106982</v>
      </c>
      <c r="C5911" t="s">
        <v>106981</v>
      </c>
      <c r="D5911" t="s">
        <v>106980</v>
      </c>
      <c r="E5911" t="str">
        <f t="shared" si="92"/>
        <v>342490 - CFR LLERENA ENNERY</v>
      </c>
      <c r="F5911" t="s">
        <v>1568</v>
      </c>
      <c r="G5911" t="s">
        <v>106979</v>
      </c>
      <c r="H5911" t="s">
        <v>106978</v>
      </c>
      <c r="I5911" t="s">
        <v>106977</v>
      </c>
      <c r="J5911" t="s">
        <v>106976</v>
      </c>
      <c r="K5911" t="s">
        <v>208</v>
      </c>
      <c r="L5911" t="s">
        <v>106975</v>
      </c>
      <c r="N5911" t="s">
        <v>208</v>
      </c>
      <c r="O5911" t="s">
        <v>476</v>
      </c>
      <c r="P5911" t="s">
        <v>476</v>
      </c>
    </row>
    <row r="5912" spans="1:16">
      <c r="A5912" s="484" t="s">
        <v>3904</v>
      </c>
      <c r="B5912" s="485" t="s">
        <v>3903</v>
      </c>
      <c r="C5912" t="s">
        <v>3902</v>
      </c>
      <c r="D5912" t="s">
        <v>3902</v>
      </c>
      <c r="E5912" t="str">
        <f t="shared" si="92"/>
        <v>571234 - VIALARD GILLES</v>
      </c>
      <c r="F5912" t="s">
        <v>1848</v>
      </c>
      <c r="G5912" t="s">
        <v>3901</v>
      </c>
      <c r="I5912" t="s">
        <v>3633</v>
      </c>
      <c r="J5912" t="s">
        <v>3900</v>
      </c>
      <c r="K5912" t="s">
        <v>208</v>
      </c>
      <c r="L5912" t="s">
        <v>3899</v>
      </c>
      <c r="N5912" t="s">
        <v>208</v>
      </c>
      <c r="O5912" t="s">
        <v>476</v>
      </c>
      <c r="P5912" t="s">
        <v>476</v>
      </c>
    </row>
    <row r="5913" spans="1:16">
      <c r="A5913" s="484" t="s">
        <v>37100</v>
      </c>
      <c r="B5913" s="485" t="s">
        <v>37099</v>
      </c>
      <c r="C5913" t="s">
        <v>37098</v>
      </c>
      <c r="D5913" t="s">
        <v>37097</v>
      </c>
      <c r="E5913" t="str">
        <f t="shared" si="92"/>
        <v>390203 - MODE</v>
      </c>
      <c r="F5913" t="s">
        <v>1352</v>
      </c>
      <c r="G5913" t="s">
        <v>37096</v>
      </c>
      <c r="I5913" t="s">
        <v>1298</v>
      </c>
      <c r="J5913" t="s">
        <v>37095</v>
      </c>
      <c r="K5913" t="s">
        <v>208</v>
      </c>
      <c r="L5913" t="s">
        <v>37094</v>
      </c>
      <c r="N5913" t="s">
        <v>208</v>
      </c>
      <c r="O5913" t="s">
        <v>476</v>
      </c>
      <c r="P5913" t="s">
        <v>476</v>
      </c>
    </row>
    <row r="5914" spans="1:16">
      <c r="A5914" s="484" t="s">
        <v>76634</v>
      </c>
      <c r="B5914" s="485" t="s">
        <v>76633</v>
      </c>
      <c r="C5914" t="s">
        <v>76632</v>
      </c>
      <c r="D5914" t="s">
        <v>76632</v>
      </c>
      <c r="E5914" t="str">
        <f t="shared" si="92"/>
        <v>260721 - EURO PHARMAT</v>
      </c>
      <c r="F5914" t="s">
        <v>1037</v>
      </c>
      <c r="G5914" t="s">
        <v>76631</v>
      </c>
      <c r="H5914" t="s">
        <v>76630</v>
      </c>
      <c r="I5914" t="s">
        <v>603</v>
      </c>
      <c r="J5914" t="s">
        <v>76629</v>
      </c>
      <c r="K5914" t="s">
        <v>76628</v>
      </c>
      <c r="L5914" t="s">
        <v>76627</v>
      </c>
      <c r="N5914" t="s">
        <v>208</v>
      </c>
      <c r="O5914" t="s">
        <v>476</v>
      </c>
      <c r="P5914" t="s">
        <v>476</v>
      </c>
    </row>
    <row r="5915" spans="1:16">
      <c r="A5915" s="484" t="s">
        <v>124531</v>
      </c>
      <c r="B5915" s="485" t="s">
        <v>124530</v>
      </c>
      <c r="C5915" t="s">
        <v>124529</v>
      </c>
      <c r="D5915" t="s">
        <v>124528</v>
      </c>
      <c r="E5915" t="str">
        <f t="shared" si="92"/>
        <v>659071 - ASSA ABLOY FRANCE SAS STE SAVINE</v>
      </c>
      <c r="F5915" t="s">
        <v>12809</v>
      </c>
      <c r="G5915" t="s">
        <v>124527</v>
      </c>
      <c r="H5915" t="s">
        <v>124526</v>
      </c>
      <c r="I5915" t="s">
        <v>21597</v>
      </c>
      <c r="J5915" t="s">
        <v>124525</v>
      </c>
      <c r="K5915" t="s">
        <v>208</v>
      </c>
      <c r="L5915" t="s">
        <v>124524</v>
      </c>
      <c r="N5915" t="s">
        <v>208</v>
      </c>
      <c r="O5915" t="s">
        <v>476</v>
      </c>
      <c r="P5915" t="s">
        <v>476</v>
      </c>
    </row>
    <row r="5916" spans="1:16">
      <c r="A5916" s="484" t="s">
        <v>23367</v>
      </c>
      <c r="B5916" s="485" t="s">
        <v>23366</v>
      </c>
      <c r="C5916" t="s">
        <v>23359</v>
      </c>
      <c r="D5916" t="s">
        <v>23359</v>
      </c>
      <c r="E5916" t="str">
        <f t="shared" si="92"/>
        <v>187665 - RELIANCE</v>
      </c>
      <c r="F5916" t="s">
        <v>1710</v>
      </c>
      <c r="G5916" t="s">
        <v>23365</v>
      </c>
      <c r="I5916" t="s">
        <v>23364</v>
      </c>
      <c r="J5916" t="s">
        <v>23363</v>
      </c>
      <c r="K5916" t="s">
        <v>208</v>
      </c>
      <c r="L5916" t="s">
        <v>23362</v>
      </c>
      <c r="N5916" t="s">
        <v>208</v>
      </c>
      <c r="O5916" t="s">
        <v>476</v>
      </c>
      <c r="P5916" t="s">
        <v>476</v>
      </c>
    </row>
    <row r="5917" spans="1:16">
      <c r="A5917" s="484" t="s">
        <v>132542</v>
      </c>
      <c r="B5917" s="485" t="s">
        <v>132541</v>
      </c>
      <c r="C5917" t="s">
        <v>132540</v>
      </c>
      <c r="D5917" t="s">
        <v>132539</v>
      </c>
      <c r="E5917" t="str">
        <f t="shared" si="92"/>
        <v>526010 - ADIL 94</v>
      </c>
      <c r="F5917" t="s">
        <v>628</v>
      </c>
      <c r="G5917" t="s">
        <v>132538</v>
      </c>
      <c r="I5917" t="s">
        <v>4636</v>
      </c>
      <c r="J5917" t="s">
        <v>132537</v>
      </c>
      <c r="K5917" t="s">
        <v>208</v>
      </c>
      <c r="L5917" t="s">
        <v>132536</v>
      </c>
      <c r="N5917" t="s">
        <v>208</v>
      </c>
      <c r="O5917" t="s">
        <v>476</v>
      </c>
      <c r="P5917" t="s">
        <v>476</v>
      </c>
    </row>
    <row r="5918" spans="1:16">
      <c r="A5918" s="484" t="s">
        <v>59252</v>
      </c>
      <c r="B5918" s="485" t="s">
        <v>59251</v>
      </c>
      <c r="C5918" t="s">
        <v>56158</v>
      </c>
      <c r="D5918" t="s">
        <v>56158</v>
      </c>
      <c r="E5918" t="str">
        <f t="shared" si="92"/>
        <v>338059 - IFCA</v>
      </c>
      <c r="F5918" t="s">
        <v>1352</v>
      </c>
      <c r="G5918" t="s">
        <v>59250</v>
      </c>
      <c r="I5918" t="s">
        <v>31998</v>
      </c>
      <c r="J5918" t="s">
        <v>59249</v>
      </c>
      <c r="K5918" t="s">
        <v>208</v>
      </c>
      <c r="L5918" t="s">
        <v>59248</v>
      </c>
      <c r="N5918" t="s">
        <v>208</v>
      </c>
      <c r="O5918" t="s">
        <v>476</v>
      </c>
      <c r="P5918" t="s">
        <v>476</v>
      </c>
    </row>
    <row r="5919" spans="1:16">
      <c r="A5919" s="484" t="s">
        <v>16371</v>
      </c>
      <c r="B5919" s="485" t="s">
        <v>16370</v>
      </c>
      <c r="C5919" t="s">
        <v>16369</v>
      </c>
      <c r="D5919" t="s">
        <v>16368</v>
      </c>
      <c r="E5919" t="str">
        <f t="shared" si="92"/>
        <v>674813 - SNCF RESEAU NANTERRE</v>
      </c>
      <c r="F5919" t="s">
        <v>6006</v>
      </c>
      <c r="G5919" t="s">
        <v>16367</v>
      </c>
      <c r="I5919" t="s">
        <v>3921</v>
      </c>
      <c r="J5919" t="s">
        <v>16366</v>
      </c>
      <c r="K5919" t="s">
        <v>208</v>
      </c>
      <c r="L5919" t="s">
        <v>16365</v>
      </c>
      <c r="N5919" t="s">
        <v>208</v>
      </c>
      <c r="O5919" t="s">
        <v>476</v>
      </c>
      <c r="P5919" t="s">
        <v>476</v>
      </c>
    </row>
    <row r="5920" spans="1:16">
      <c r="A5920" s="484" t="s">
        <v>93851</v>
      </c>
      <c r="B5920" s="485" t="s">
        <v>93850</v>
      </c>
      <c r="C5920" t="s">
        <v>93849</v>
      </c>
      <c r="D5920" t="s">
        <v>93848</v>
      </c>
      <c r="E5920" t="str">
        <f t="shared" si="92"/>
        <v>469592 - CDPK 72</v>
      </c>
      <c r="F5920" t="s">
        <v>7062</v>
      </c>
      <c r="G5920" t="s">
        <v>93847</v>
      </c>
      <c r="I5920" t="s">
        <v>19468</v>
      </c>
      <c r="J5920" t="s">
        <v>93846</v>
      </c>
      <c r="K5920" t="s">
        <v>208</v>
      </c>
      <c r="L5920" t="s">
        <v>93845</v>
      </c>
      <c r="N5920" t="s">
        <v>208</v>
      </c>
      <c r="O5920" t="s">
        <v>476</v>
      </c>
      <c r="P5920" t="s">
        <v>476</v>
      </c>
    </row>
    <row r="5921" spans="1:16">
      <c r="A5921" s="484" t="s">
        <v>117782</v>
      </c>
      <c r="B5921" s="485" t="s">
        <v>117776</v>
      </c>
      <c r="C5921" t="s">
        <v>117781</v>
      </c>
      <c r="D5921" t="s">
        <v>117780</v>
      </c>
      <c r="E5921" t="str">
        <f t="shared" si="92"/>
        <v>187331 - ATELIER DU GESTE RYTHME</v>
      </c>
      <c r="F5921" t="s">
        <v>4705</v>
      </c>
      <c r="G5921" t="s">
        <v>117779</v>
      </c>
      <c r="I5921" t="s">
        <v>16857</v>
      </c>
      <c r="J5921" t="s">
        <v>117773</v>
      </c>
      <c r="K5921" t="s">
        <v>208</v>
      </c>
      <c r="L5921" t="s">
        <v>117778</v>
      </c>
      <c r="N5921" t="s">
        <v>208</v>
      </c>
      <c r="O5921" t="s">
        <v>476</v>
      </c>
      <c r="P5921" t="s">
        <v>476</v>
      </c>
    </row>
    <row r="5922" spans="1:16">
      <c r="A5922" s="484" t="s">
        <v>117777</v>
      </c>
      <c r="B5922" s="485" t="s">
        <v>117776</v>
      </c>
      <c r="C5922" t="s">
        <v>117775</v>
      </c>
      <c r="D5922" t="s">
        <v>117775</v>
      </c>
      <c r="E5922" t="str">
        <f t="shared" si="92"/>
        <v>519108 - ATELIER DU GESTE RYTHME FRANCE SCHOTT-BILLMANN</v>
      </c>
      <c r="F5922" t="s">
        <v>1610</v>
      </c>
      <c r="G5922" t="s">
        <v>117774</v>
      </c>
      <c r="I5922" t="s">
        <v>626</v>
      </c>
      <c r="J5922" t="s">
        <v>117773</v>
      </c>
      <c r="K5922" t="s">
        <v>208</v>
      </c>
      <c r="L5922" t="s">
        <v>117772</v>
      </c>
      <c r="N5922" t="s">
        <v>208</v>
      </c>
      <c r="O5922" t="s">
        <v>476</v>
      </c>
      <c r="P5922" t="s">
        <v>476</v>
      </c>
    </row>
    <row r="5923" spans="1:16">
      <c r="A5923" s="484" t="s">
        <v>114433</v>
      </c>
      <c r="B5923" s="485" t="s">
        <v>114432</v>
      </c>
      <c r="C5923" t="s">
        <v>114431</v>
      </c>
      <c r="D5923" t="s">
        <v>114431</v>
      </c>
      <c r="E5923" t="str">
        <f t="shared" si="92"/>
        <v>615535 - BEGHRI KHELIF</v>
      </c>
      <c r="F5923" t="s">
        <v>2011</v>
      </c>
      <c r="G5923" t="s">
        <v>114430</v>
      </c>
      <c r="I5923" t="s">
        <v>36896</v>
      </c>
      <c r="K5923" t="s">
        <v>208</v>
      </c>
      <c r="L5923" t="s">
        <v>114429</v>
      </c>
      <c r="N5923" t="s">
        <v>208</v>
      </c>
      <c r="O5923" t="s">
        <v>476</v>
      </c>
      <c r="P5923" t="s">
        <v>476</v>
      </c>
    </row>
    <row r="5924" spans="1:16">
      <c r="A5924" s="484" t="s">
        <v>7096</v>
      </c>
      <c r="B5924" s="485" t="s">
        <v>7095</v>
      </c>
      <c r="C5924" t="s">
        <v>7087</v>
      </c>
      <c r="D5924" t="s">
        <v>7094</v>
      </c>
      <c r="E5924" t="str">
        <f t="shared" si="92"/>
        <v>206416 - UFORCA NICE</v>
      </c>
      <c r="F5924" t="s">
        <v>7093</v>
      </c>
      <c r="G5924" t="s">
        <v>7092</v>
      </c>
      <c r="I5924" t="s">
        <v>618</v>
      </c>
      <c r="J5924" t="s">
        <v>7091</v>
      </c>
      <c r="K5924" t="s">
        <v>208</v>
      </c>
      <c r="L5924" t="s">
        <v>7090</v>
      </c>
      <c r="N5924" t="s">
        <v>208</v>
      </c>
      <c r="O5924" t="s">
        <v>476</v>
      </c>
      <c r="P5924" t="s">
        <v>476</v>
      </c>
    </row>
    <row r="5925" spans="1:16">
      <c r="A5925" s="484" t="s">
        <v>32994</v>
      </c>
      <c r="B5925" s="485" t="s">
        <v>32993</v>
      </c>
      <c r="C5925" t="s">
        <v>32992</v>
      </c>
      <c r="D5925" t="s">
        <v>32991</v>
      </c>
      <c r="E5925" t="str">
        <f t="shared" si="92"/>
        <v>512576 - NAJE</v>
      </c>
      <c r="F5925" t="s">
        <v>32990</v>
      </c>
      <c r="I5925" t="s">
        <v>32989</v>
      </c>
      <c r="J5925" t="s">
        <v>32988</v>
      </c>
      <c r="K5925" t="s">
        <v>208</v>
      </c>
      <c r="L5925" t="s">
        <v>32987</v>
      </c>
      <c r="N5925" t="s">
        <v>208</v>
      </c>
      <c r="O5925" t="s">
        <v>476</v>
      </c>
      <c r="P5925" t="s">
        <v>476</v>
      </c>
    </row>
    <row r="5926" spans="1:16">
      <c r="A5926" s="484" t="s">
        <v>40091</v>
      </c>
      <c r="B5926" s="485" t="s">
        <v>40090</v>
      </c>
      <c r="C5926" t="s">
        <v>40089</v>
      </c>
      <c r="D5926" t="s">
        <v>40088</v>
      </c>
      <c r="E5926" t="str">
        <f t="shared" si="92"/>
        <v>599207 - MFR FOUGEROLLES</v>
      </c>
      <c r="F5926" t="s">
        <v>5969</v>
      </c>
      <c r="G5926" t="s">
        <v>40087</v>
      </c>
      <c r="I5926" t="s">
        <v>40086</v>
      </c>
      <c r="J5926" t="s">
        <v>40085</v>
      </c>
      <c r="K5926" t="s">
        <v>208</v>
      </c>
      <c r="L5926" t="s">
        <v>40084</v>
      </c>
      <c r="N5926" t="s">
        <v>207</v>
      </c>
      <c r="O5926" t="s">
        <v>476</v>
      </c>
      <c r="P5926" t="s">
        <v>476</v>
      </c>
    </row>
    <row r="5927" spans="1:16">
      <c r="A5927" s="484" t="s">
        <v>109833</v>
      </c>
      <c r="B5927" s="485" t="s">
        <v>109832</v>
      </c>
      <c r="C5927" t="s">
        <v>109831</v>
      </c>
      <c r="D5927" t="s">
        <v>109831</v>
      </c>
      <c r="E5927" t="str">
        <f t="shared" si="92"/>
        <v>515401 - CARPOLISH FRANCE</v>
      </c>
      <c r="F5927" t="s">
        <v>1568</v>
      </c>
      <c r="G5927" t="s">
        <v>109830</v>
      </c>
      <c r="I5927" t="s">
        <v>14814</v>
      </c>
      <c r="J5927" t="s">
        <v>109829</v>
      </c>
      <c r="K5927" t="s">
        <v>208</v>
      </c>
      <c r="L5927" t="s">
        <v>109828</v>
      </c>
      <c r="N5927" t="s">
        <v>208</v>
      </c>
      <c r="O5927" t="s">
        <v>476</v>
      </c>
      <c r="P5927" t="s">
        <v>476</v>
      </c>
    </row>
    <row r="5928" spans="1:16">
      <c r="A5928" s="484" t="s">
        <v>3968</v>
      </c>
      <c r="B5928" s="485" t="s">
        <v>3967</v>
      </c>
      <c r="C5928" t="s">
        <v>3966</v>
      </c>
      <c r="D5928" t="s">
        <v>3966</v>
      </c>
      <c r="E5928" t="str">
        <f t="shared" si="92"/>
        <v>420736 - VETHYQUA</v>
      </c>
      <c r="F5928" t="s">
        <v>3965</v>
      </c>
      <c r="G5928" t="s">
        <v>3964</v>
      </c>
      <c r="I5928" t="s">
        <v>626</v>
      </c>
      <c r="J5928" t="s">
        <v>3963</v>
      </c>
      <c r="K5928" t="s">
        <v>208</v>
      </c>
      <c r="L5928" t="s">
        <v>3962</v>
      </c>
      <c r="N5928" t="s">
        <v>208</v>
      </c>
      <c r="O5928" t="s">
        <v>476</v>
      </c>
      <c r="P5928" t="s">
        <v>476</v>
      </c>
    </row>
    <row r="5929" spans="1:16">
      <c r="A5929" s="484" t="s">
        <v>38244</v>
      </c>
      <c r="B5929" s="485" t="s">
        <v>38243</v>
      </c>
      <c r="C5929" t="s">
        <v>38242</v>
      </c>
      <c r="D5929" t="s">
        <v>38241</v>
      </c>
      <c r="E5929" t="str">
        <f t="shared" si="92"/>
        <v>492826 - MFT</v>
      </c>
      <c r="F5929" t="s">
        <v>1710</v>
      </c>
      <c r="G5929" t="s">
        <v>38240</v>
      </c>
      <c r="H5929" t="s">
        <v>38239</v>
      </c>
      <c r="I5929" t="s">
        <v>38238</v>
      </c>
      <c r="J5929" t="s">
        <v>38237</v>
      </c>
      <c r="K5929" t="s">
        <v>208</v>
      </c>
      <c r="L5929" t="s">
        <v>38236</v>
      </c>
      <c r="N5929" t="s">
        <v>208</v>
      </c>
      <c r="O5929" t="s">
        <v>476</v>
      </c>
      <c r="P5929" t="s">
        <v>476</v>
      </c>
    </row>
    <row r="5930" spans="1:16">
      <c r="A5930" s="484" t="s">
        <v>121815</v>
      </c>
      <c r="C5930" t="s">
        <v>121814</v>
      </c>
      <c r="D5930" t="s">
        <v>121813</v>
      </c>
      <c r="E5930" t="str">
        <f t="shared" si="92"/>
        <v>496352 - AFCBM BPL</v>
      </c>
      <c r="F5930" t="s">
        <v>2771</v>
      </c>
      <c r="G5930" t="s">
        <v>121812</v>
      </c>
      <c r="H5930" t="s">
        <v>121811</v>
      </c>
      <c r="I5930" t="s">
        <v>2959</v>
      </c>
      <c r="J5930" t="s">
        <v>121810</v>
      </c>
      <c r="K5930" t="s">
        <v>121809</v>
      </c>
      <c r="L5930" t="s">
        <v>121808</v>
      </c>
      <c r="N5930" t="s">
        <v>208</v>
      </c>
      <c r="O5930" t="s">
        <v>476</v>
      </c>
      <c r="P5930" t="s">
        <v>476</v>
      </c>
    </row>
    <row r="5931" spans="1:16">
      <c r="A5931" s="484" t="s">
        <v>67372</v>
      </c>
      <c r="B5931" s="485" t="s">
        <v>67371</v>
      </c>
      <c r="C5931" t="s">
        <v>67370</v>
      </c>
      <c r="D5931" t="s">
        <v>67370</v>
      </c>
      <c r="E5931" t="str">
        <f t="shared" si="92"/>
        <v>260060 - GEFI SA</v>
      </c>
      <c r="F5931" t="s">
        <v>36112</v>
      </c>
      <c r="G5931" t="s">
        <v>67369</v>
      </c>
      <c r="I5931" t="s">
        <v>2435</v>
      </c>
      <c r="J5931" t="s">
        <v>67368</v>
      </c>
      <c r="K5931" t="s">
        <v>208</v>
      </c>
      <c r="L5931" t="s">
        <v>67367</v>
      </c>
      <c r="N5931" t="s">
        <v>208</v>
      </c>
      <c r="O5931" t="s">
        <v>476</v>
      </c>
      <c r="P5931" t="s">
        <v>476</v>
      </c>
    </row>
    <row r="5932" spans="1:16">
      <c r="A5932" s="484" t="s">
        <v>126832</v>
      </c>
      <c r="B5932" s="485" t="s">
        <v>126831</v>
      </c>
      <c r="C5932" t="s">
        <v>126830</v>
      </c>
      <c r="D5932" t="s">
        <v>126829</v>
      </c>
      <c r="E5932" t="str">
        <f t="shared" si="92"/>
        <v>289942 - ARRAS FORMATION SECOURISME  INCENDIE</v>
      </c>
      <c r="F5932" t="s">
        <v>1710</v>
      </c>
      <c r="G5932" t="s">
        <v>126828</v>
      </c>
      <c r="I5932" t="s">
        <v>3894</v>
      </c>
      <c r="J5932" t="s">
        <v>126827</v>
      </c>
      <c r="K5932" t="s">
        <v>208</v>
      </c>
      <c r="L5932" t="s">
        <v>126826</v>
      </c>
      <c r="N5932" t="s">
        <v>208</v>
      </c>
      <c r="O5932" t="s">
        <v>476</v>
      </c>
      <c r="P5932" t="s">
        <v>476</v>
      </c>
    </row>
    <row r="5933" spans="1:16">
      <c r="A5933" s="484" t="s">
        <v>112000</v>
      </c>
      <c r="B5933" s="485" t="s">
        <v>111999</v>
      </c>
      <c r="C5933" t="s">
        <v>111998</v>
      </c>
      <c r="D5933" t="s">
        <v>111998</v>
      </c>
      <c r="E5933" t="str">
        <f t="shared" si="92"/>
        <v>425837 - BROMET CAMOU MICHELE</v>
      </c>
      <c r="G5933" t="s">
        <v>111997</v>
      </c>
      <c r="I5933" t="s">
        <v>110649</v>
      </c>
      <c r="J5933" t="s">
        <v>111996</v>
      </c>
      <c r="K5933" t="s">
        <v>208</v>
      </c>
      <c r="L5933" t="s">
        <v>111995</v>
      </c>
      <c r="N5933" t="s">
        <v>208</v>
      </c>
      <c r="O5933" t="s">
        <v>476</v>
      </c>
      <c r="P5933" t="s">
        <v>476</v>
      </c>
    </row>
    <row r="5934" spans="1:16">
      <c r="A5934" s="484" t="s">
        <v>84426</v>
      </c>
      <c r="B5934" s="485" t="s">
        <v>84425</v>
      </c>
      <c r="C5934" t="s">
        <v>84424</v>
      </c>
      <c r="D5934" t="s">
        <v>84423</v>
      </c>
      <c r="E5934" t="str">
        <f t="shared" si="92"/>
        <v>393150 - ESS 37</v>
      </c>
      <c r="F5934" t="s">
        <v>2651</v>
      </c>
      <c r="G5934" t="s">
        <v>84422</v>
      </c>
      <c r="I5934" t="s">
        <v>1799</v>
      </c>
      <c r="J5934" t="s">
        <v>84421</v>
      </c>
      <c r="K5934" t="s">
        <v>208</v>
      </c>
      <c r="L5934" t="s">
        <v>84420</v>
      </c>
      <c r="N5934" t="s">
        <v>208</v>
      </c>
      <c r="O5934" t="s">
        <v>476</v>
      </c>
      <c r="P5934" t="s">
        <v>476</v>
      </c>
    </row>
    <row r="5935" spans="1:16">
      <c r="A5935" s="484" t="s">
        <v>15985</v>
      </c>
      <c r="B5935" s="485" t="s">
        <v>15984</v>
      </c>
      <c r="C5935" t="s">
        <v>15983</v>
      </c>
      <c r="D5935" t="s">
        <v>15982</v>
      </c>
      <c r="E5935" t="str">
        <f t="shared" si="92"/>
        <v>217797 - FORMAZUR CONSEIL</v>
      </c>
      <c r="F5935" t="s">
        <v>15981</v>
      </c>
      <c r="G5935" t="s">
        <v>15980</v>
      </c>
      <c r="H5935" t="s">
        <v>15979</v>
      </c>
      <c r="I5935" t="s">
        <v>15978</v>
      </c>
      <c r="J5935" t="s">
        <v>15977</v>
      </c>
      <c r="K5935" t="s">
        <v>208</v>
      </c>
      <c r="L5935" t="s">
        <v>15976</v>
      </c>
      <c r="N5935" t="s">
        <v>208</v>
      </c>
      <c r="O5935" t="s">
        <v>476</v>
      </c>
      <c r="P5935" t="s">
        <v>476</v>
      </c>
    </row>
    <row r="5936" spans="1:16">
      <c r="A5936" s="484" t="s">
        <v>127044</v>
      </c>
      <c r="B5936" s="485" t="s">
        <v>127034</v>
      </c>
      <c r="C5936" t="s">
        <v>127033</v>
      </c>
      <c r="D5936" t="s">
        <v>127043</v>
      </c>
      <c r="E5936" t="str">
        <f t="shared" si="92"/>
        <v>144277 - ARINFO I-MAGINER LA ROCHE SUR YON</v>
      </c>
      <c r="F5936" t="s">
        <v>35333</v>
      </c>
      <c r="G5936" t="s">
        <v>127042</v>
      </c>
      <c r="I5936" t="s">
        <v>8105</v>
      </c>
      <c r="J5936" t="s">
        <v>127037</v>
      </c>
      <c r="K5936" t="s">
        <v>208</v>
      </c>
      <c r="L5936" t="s">
        <v>127041</v>
      </c>
      <c r="N5936" t="s">
        <v>208</v>
      </c>
      <c r="O5936" t="s">
        <v>476</v>
      </c>
      <c r="P5936" t="s">
        <v>476</v>
      </c>
    </row>
    <row r="5937" spans="1:16">
      <c r="A5937" s="484" t="s">
        <v>127035</v>
      </c>
      <c r="B5937" s="485" t="s">
        <v>127034</v>
      </c>
      <c r="C5937" t="s">
        <v>127033</v>
      </c>
      <c r="D5937" t="s">
        <v>127032</v>
      </c>
      <c r="E5937" t="str">
        <f t="shared" si="92"/>
        <v>616904 - ARINFO I-MAGINER SAINT NAZAIRE</v>
      </c>
      <c r="F5937" t="s">
        <v>9904</v>
      </c>
      <c r="G5937" t="s">
        <v>127031</v>
      </c>
      <c r="I5937" t="s">
        <v>15946</v>
      </c>
      <c r="J5937" t="s">
        <v>127030</v>
      </c>
      <c r="K5937" t="s">
        <v>208</v>
      </c>
      <c r="L5937" t="s">
        <v>127029</v>
      </c>
      <c r="N5937" t="s">
        <v>208</v>
      </c>
      <c r="O5937" t="s">
        <v>476</v>
      </c>
      <c r="P5937" t="s">
        <v>476</v>
      </c>
    </row>
    <row r="5938" spans="1:16">
      <c r="A5938" s="484" t="s">
        <v>127040</v>
      </c>
      <c r="B5938" s="485" t="s">
        <v>127034</v>
      </c>
      <c r="C5938" t="s">
        <v>127033</v>
      </c>
      <c r="D5938" t="s">
        <v>127039</v>
      </c>
      <c r="E5938" t="str">
        <f t="shared" si="92"/>
        <v>656150 - ARINFO I-MAGINER NANTES</v>
      </c>
      <c r="F5938" t="s">
        <v>4377</v>
      </c>
      <c r="G5938" t="s">
        <v>127038</v>
      </c>
      <c r="I5938" t="s">
        <v>1837</v>
      </c>
      <c r="J5938" t="s">
        <v>127037</v>
      </c>
      <c r="K5938" t="s">
        <v>208</v>
      </c>
      <c r="L5938" t="s">
        <v>127036</v>
      </c>
      <c r="N5938" t="s">
        <v>207</v>
      </c>
      <c r="O5938" t="s">
        <v>476</v>
      </c>
      <c r="P5938" t="s">
        <v>476</v>
      </c>
    </row>
    <row r="5939" spans="1:16">
      <c r="A5939" s="484" t="s">
        <v>39578</v>
      </c>
      <c r="B5939" s="485" t="s">
        <v>39577</v>
      </c>
      <c r="C5939" t="s">
        <v>39576</v>
      </c>
      <c r="D5939" t="s">
        <v>39575</v>
      </c>
      <c r="E5939" t="str">
        <f t="shared" si="92"/>
        <v>516727 - CFTA</v>
      </c>
      <c r="F5939" t="s">
        <v>1528</v>
      </c>
      <c r="G5939" t="s">
        <v>39574</v>
      </c>
      <c r="I5939" t="s">
        <v>39573</v>
      </c>
      <c r="J5939" t="s">
        <v>39572</v>
      </c>
      <c r="K5939" t="s">
        <v>208</v>
      </c>
      <c r="L5939" t="s">
        <v>39571</v>
      </c>
      <c r="N5939" t="s">
        <v>208</v>
      </c>
      <c r="O5939" t="s">
        <v>476</v>
      </c>
      <c r="P5939" t="s">
        <v>476</v>
      </c>
    </row>
    <row r="5940" spans="1:16">
      <c r="A5940" s="484" t="s">
        <v>82225</v>
      </c>
      <c r="B5940" s="485" t="s">
        <v>82224</v>
      </c>
      <c r="C5940" t="s">
        <v>82223</v>
      </c>
      <c r="D5940" t="s">
        <v>82223</v>
      </c>
      <c r="E5940" t="str">
        <f t="shared" si="92"/>
        <v>133048 - EFE FORMATION</v>
      </c>
      <c r="F5940" t="s">
        <v>9610</v>
      </c>
      <c r="G5940" t="s">
        <v>29018</v>
      </c>
      <c r="I5940" t="s">
        <v>626</v>
      </c>
      <c r="J5940" t="s">
        <v>82222</v>
      </c>
      <c r="K5940" t="s">
        <v>208</v>
      </c>
      <c r="L5940" t="s">
        <v>82221</v>
      </c>
      <c r="N5940" t="s">
        <v>208</v>
      </c>
      <c r="O5940" t="s">
        <v>476</v>
      </c>
      <c r="P5940" t="s">
        <v>476</v>
      </c>
    </row>
    <row r="5941" spans="1:16">
      <c r="A5941" s="484" t="s">
        <v>54746</v>
      </c>
      <c r="B5941" s="485" t="s">
        <v>54745</v>
      </c>
      <c r="C5941" t="s">
        <v>54744</v>
      </c>
      <c r="D5941" t="s">
        <v>54743</v>
      </c>
      <c r="E5941" t="str">
        <f t="shared" si="92"/>
        <v>227997 - IEFP</v>
      </c>
      <c r="F5941" t="s">
        <v>7254</v>
      </c>
      <c r="G5941" t="s">
        <v>54742</v>
      </c>
      <c r="H5941" t="s">
        <v>54741</v>
      </c>
      <c r="I5941" t="s">
        <v>4250</v>
      </c>
      <c r="J5941" t="s">
        <v>54740</v>
      </c>
      <c r="K5941" t="s">
        <v>208</v>
      </c>
      <c r="L5941" t="s">
        <v>54739</v>
      </c>
      <c r="N5941" t="s">
        <v>208</v>
      </c>
      <c r="O5941" t="s">
        <v>476</v>
      </c>
      <c r="P5941" t="s">
        <v>476</v>
      </c>
    </row>
    <row r="5942" spans="1:16">
      <c r="A5942" s="484" t="s">
        <v>57331</v>
      </c>
      <c r="B5942" s="485" t="s">
        <v>57330</v>
      </c>
      <c r="C5942" t="s">
        <v>57329</v>
      </c>
      <c r="D5942" t="s">
        <v>57329</v>
      </c>
      <c r="E5942" t="str">
        <f t="shared" si="92"/>
        <v>659034 - INSTA</v>
      </c>
      <c r="F5942" t="s">
        <v>30288</v>
      </c>
      <c r="G5942" t="s">
        <v>57328</v>
      </c>
      <c r="I5942" t="s">
        <v>626</v>
      </c>
      <c r="K5942" t="s">
        <v>208</v>
      </c>
      <c r="L5942" t="s">
        <v>57327</v>
      </c>
      <c r="N5942" t="s">
        <v>207</v>
      </c>
      <c r="O5942" t="s">
        <v>476</v>
      </c>
      <c r="P5942" t="s">
        <v>476</v>
      </c>
    </row>
    <row r="5943" spans="1:16">
      <c r="A5943" s="484" t="s">
        <v>63054</v>
      </c>
      <c r="B5943" s="485" t="s">
        <v>63053</v>
      </c>
      <c r="C5943" t="s">
        <v>63052</v>
      </c>
      <c r="D5943" t="s">
        <v>63052</v>
      </c>
      <c r="E5943" t="str">
        <f t="shared" si="92"/>
        <v>529758 - GUEGAN CLAUDE</v>
      </c>
      <c r="F5943" t="s">
        <v>8736</v>
      </c>
      <c r="G5943" t="s">
        <v>63051</v>
      </c>
      <c r="I5943" t="s">
        <v>63050</v>
      </c>
      <c r="J5943" t="s">
        <v>63049</v>
      </c>
      <c r="K5943" t="s">
        <v>208</v>
      </c>
      <c r="L5943" t="s">
        <v>63048</v>
      </c>
      <c r="N5943" t="s">
        <v>208</v>
      </c>
      <c r="O5943" t="s">
        <v>476</v>
      </c>
      <c r="P5943" t="s">
        <v>476</v>
      </c>
    </row>
    <row r="5944" spans="1:16">
      <c r="A5944" s="484" t="s">
        <v>129975</v>
      </c>
      <c r="B5944" s="485" t="s">
        <v>129974</v>
      </c>
      <c r="C5944" t="s">
        <v>129973</v>
      </c>
      <c r="D5944" t="s">
        <v>129972</v>
      </c>
      <c r="E5944" t="str">
        <f t="shared" si="92"/>
        <v>639485 - ALPHA VISA CONGRES</v>
      </c>
      <c r="F5944" t="s">
        <v>4152</v>
      </c>
      <c r="G5944" t="s">
        <v>129971</v>
      </c>
      <c r="I5944" t="s">
        <v>1542</v>
      </c>
      <c r="J5944" t="s">
        <v>129970</v>
      </c>
      <c r="K5944" t="s">
        <v>208</v>
      </c>
      <c r="L5944" t="s">
        <v>129969</v>
      </c>
      <c r="N5944" t="s">
        <v>208</v>
      </c>
      <c r="O5944" t="s">
        <v>476</v>
      </c>
      <c r="P5944" t="s">
        <v>476</v>
      </c>
    </row>
    <row r="5945" spans="1:16">
      <c r="A5945" s="484" t="s">
        <v>136937</v>
      </c>
      <c r="B5945" s="485" t="s">
        <v>136936</v>
      </c>
      <c r="C5945" t="s">
        <v>136935</v>
      </c>
      <c r="D5945" t="s">
        <v>136935</v>
      </c>
      <c r="E5945" t="str">
        <f t="shared" si="92"/>
        <v>480083 - ABACA FORMATION</v>
      </c>
      <c r="F5945" t="s">
        <v>1077</v>
      </c>
      <c r="G5945" t="s">
        <v>136934</v>
      </c>
      <c r="I5945" t="s">
        <v>1799</v>
      </c>
      <c r="J5945" t="s">
        <v>136933</v>
      </c>
      <c r="K5945" t="s">
        <v>208</v>
      </c>
      <c r="L5945" t="s">
        <v>136932</v>
      </c>
      <c r="N5945" t="s">
        <v>208</v>
      </c>
      <c r="O5945" t="s">
        <v>476</v>
      </c>
      <c r="P5945" t="s">
        <v>476</v>
      </c>
    </row>
    <row r="5946" spans="1:16">
      <c r="A5946" s="484" t="s">
        <v>124608</v>
      </c>
      <c r="B5946" s="485" t="s">
        <v>124607</v>
      </c>
      <c r="C5946" t="s">
        <v>124606</v>
      </c>
      <c r="D5946" t="s">
        <v>124605</v>
      </c>
      <c r="E5946" t="str">
        <f t="shared" si="92"/>
        <v>211205 - AREPTA</v>
      </c>
      <c r="F5946" t="s">
        <v>7408</v>
      </c>
      <c r="G5946" t="s">
        <v>124604</v>
      </c>
      <c r="I5946" t="s">
        <v>1837</v>
      </c>
      <c r="J5946" t="s">
        <v>124603</v>
      </c>
      <c r="K5946" t="s">
        <v>124602</v>
      </c>
      <c r="L5946" t="s">
        <v>124601</v>
      </c>
      <c r="N5946" t="s">
        <v>208</v>
      </c>
      <c r="O5946" t="s">
        <v>476</v>
      </c>
      <c r="P5946" t="s">
        <v>476</v>
      </c>
    </row>
    <row r="5947" spans="1:16">
      <c r="A5947" s="484" t="s">
        <v>100325</v>
      </c>
      <c r="B5947" s="485" t="s">
        <v>100324</v>
      </c>
      <c r="C5947" t="s">
        <v>100323</v>
      </c>
      <c r="D5947" t="s">
        <v>100322</v>
      </c>
      <c r="E5947" t="str">
        <f t="shared" si="92"/>
        <v>572482 - CENTRE NANTAIS RECHERCHE AFFECTION CUTANEE</v>
      </c>
      <c r="F5947" t="s">
        <v>48198</v>
      </c>
      <c r="G5947" t="s">
        <v>100321</v>
      </c>
      <c r="H5947" t="s">
        <v>100320</v>
      </c>
      <c r="I5947" t="s">
        <v>1837</v>
      </c>
      <c r="K5947" t="s">
        <v>208</v>
      </c>
      <c r="L5947" t="s">
        <v>100319</v>
      </c>
      <c r="N5947" t="s">
        <v>208</v>
      </c>
      <c r="O5947" t="s">
        <v>476</v>
      </c>
      <c r="P5947" t="s">
        <v>476</v>
      </c>
    </row>
    <row r="5948" spans="1:16">
      <c r="A5948" s="484" t="s">
        <v>106250</v>
      </c>
      <c r="B5948" s="485" t="s">
        <v>106249</v>
      </c>
      <c r="C5948" t="s">
        <v>106248</v>
      </c>
      <c r="D5948" t="s">
        <v>106247</v>
      </c>
      <c r="E5948" t="str">
        <f t="shared" si="92"/>
        <v>486048 - ECF 33</v>
      </c>
      <c r="F5948" t="s">
        <v>7254</v>
      </c>
      <c r="G5948" t="s">
        <v>106246</v>
      </c>
      <c r="I5948" t="s">
        <v>31383</v>
      </c>
      <c r="J5948" t="s">
        <v>106245</v>
      </c>
      <c r="K5948" t="s">
        <v>208</v>
      </c>
      <c r="L5948" t="s">
        <v>106244</v>
      </c>
      <c r="N5948" t="s">
        <v>208</v>
      </c>
      <c r="O5948" t="s">
        <v>476</v>
      </c>
      <c r="P5948" t="s">
        <v>83615</v>
      </c>
    </row>
    <row r="5949" spans="1:16">
      <c r="A5949" s="484" t="s">
        <v>125546</v>
      </c>
      <c r="B5949" s="485" t="s">
        <v>125545</v>
      </c>
      <c r="C5949" t="s">
        <v>125544</v>
      </c>
      <c r="D5949" t="s">
        <v>125543</v>
      </c>
      <c r="E5949" t="str">
        <f t="shared" si="92"/>
        <v>651060 - AFFIDA ARGENTEUIL</v>
      </c>
      <c r="F5949" t="s">
        <v>1378</v>
      </c>
      <c r="G5949" t="s">
        <v>34986</v>
      </c>
      <c r="I5949" t="s">
        <v>4196</v>
      </c>
      <c r="J5949" t="s">
        <v>125542</v>
      </c>
      <c r="K5949" t="s">
        <v>208</v>
      </c>
      <c r="L5949" t="s">
        <v>125541</v>
      </c>
      <c r="N5949" t="s">
        <v>207</v>
      </c>
      <c r="O5949" t="s">
        <v>476</v>
      </c>
      <c r="P5949" t="s">
        <v>476</v>
      </c>
    </row>
    <row r="5950" spans="1:16">
      <c r="A5950" s="484" t="s">
        <v>117745</v>
      </c>
      <c r="B5950" s="485" t="s">
        <v>117744</v>
      </c>
      <c r="C5950" t="s">
        <v>117743</v>
      </c>
      <c r="D5950" t="s">
        <v>117743</v>
      </c>
      <c r="E5950" t="str">
        <f t="shared" si="92"/>
        <v>634750 - ATELIER MOSAIQUE ET CREATION - L'HUILLIER MATHILDE</v>
      </c>
      <c r="F5950" t="s">
        <v>19901</v>
      </c>
      <c r="G5950" t="s">
        <v>117742</v>
      </c>
      <c r="I5950" t="s">
        <v>117741</v>
      </c>
      <c r="K5950" t="s">
        <v>208</v>
      </c>
      <c r="L5950" t="s">
        <v>117740</v>
      </c>
      <c r="N5950" t="s">
        <v>208</v>
      </c>
      <c r="O5950" t="s">
        <v>476</v>
      </c>
      <c r="P5950" t="s">
        <v>476</v>
      </c>
    </row>
    <row r="5951" spans="1:16">
      <c r="A5951" s="484" t="s">
        <v>33359</v>
      </c>
      <c r="B5951" s="485" t="s">
        <v>33358</v>
      </c>
      <c r="C5951" t="s">
        <v>33357</v>
      </c>
      <c r="D5951" t="s">
        <v>33356</v>
      </c>
      <c r="E5951" t="str">
        <f t="shared" si="92"/>
        <v>537081 - NICOLLET DANIEL</v>
      </c>
      <c r="F5951" t="s">
        <v>1352</v>
      </c>
      <c r="G5951" t="s">
        <v>33355</v>
      </c>
      <c r="I5951" t="s">
        <v>8930</v>
      </c>
      <c r="J5951" t="s">
        <v>33354</v>
      </c>
      <c r="K5951" t="s">
        <v>208</v>
      </c>
      <c r="L5951" t="s">
        <v>33353</v>
      </c>
      <c r="N5951" t="s">
        <v>208</v>
      </c>
      <c r="O5951" t="s">
        <v>476</v>
      </c>
      <c r="P5951" t="s">
        <v>476</v>
      </c>
    </row>
    <row r="5952" spans="1:16">
      <c r="A5952" s="484" t="s">
        <v>92539</v>
      </c>
      <c r="B5952" s="485" t="s">
        <v>92538</v>
      </c>
      <c r="C5952" t="s">
        <v>92537</v>
      </c>
      <c r="D5952" t="s">
        <v>92537</v>
      </c>
      <c r="E5952" t="str">
        <f t="shared" si="92"/>
        <v>340212 - CONNAISSANCE ET EVOLUTION</v>
      </c>
      <c r="F5952" t="s">
        <v>15636</v>
      </c>
      <c r="G5952" t="s">
        <v>92536</v>
      </c>
      <c r="I5952" t="s">
        <v>9554</v>
      </c>
      <c r="J5952" t="s">
        <v>92535</v>
      </c>
      <c r="K5952" t="s">
        <v>92534</v>
      </c>
      <c r="L5952" t="s">
        <v>92533</v>
      </c>
      <c r="N5952" t="s">
        <v>208</v>
      </c>
      <c r="O5952" t="s">
        <v>476</v>
      </c>
      <c r="P5952" t="s">
        <v>476</v>
      </c>
    </row>
    <row r="5953" spans="1:16">
      <c r="A5953" s="484" t="s">
        <v>120882</v>
      </c>
      <c r="B5953" s="485" t="s">
        <v>120881</v>
      </c>
      <c r="C5953" t="s">
        <v>120880</v>
      </c>
      <c r="D5953" t="s">
        <v>120879</v>
      </c>
      <c r="E5953" t="str">
        <f t="shared" si="92"/>
        <v>310580 - AIREP</v>
      </c>
      <c r="F5953" t="s">
        <v>2524</v>
      </c>
      <c r="G5953" t="s">
        <v>120878</v>
      </c>
      <c r="H5953" t="s">
        <v>12652</v>
      </c>
      <c r="I5953" t="s">
        <v>836</v>
      </c>
      <c r="J5953" t="s">
        <v>120877</v>
      </c>
      <c r="K5953" t="s">
        <v>208</v>
      </c>
      <c r="L5953" t="s">
        <v>120876</v>
      </c>
      <c r="N5953" t="s">
        <v>208</v>
      </c>
      <c r="O5953" t="s">
        <v>476</v>
      </c>
      <c r="P5953" t="s">
        <v>476</v>
      </c>
    </row>
    <row r="5954" spans="1:16">
      <c r="A5954" s="484" t="s">
        <v>11080</v>
      </c>
      <c r="B5954" s="485" t="s">
        <v>11079</v>
      </c>
      <c r="C5954" t="s">
        <v>11078</v>
      </c>
      <c r="D5954" t="s">
        <v>11077</v>
      </c>
      <c r="E5954" t="str">
        <f t="shared" ref="E5954:E6017" si="93">_xlfn.CONCAT(L5954," - ",D5954)</f>
        <v>430006 - TAURAND PASCALE ACTIV EDUC</v>
      </c>
      <c r="F5954" t="s">
        <v>2572</v>
      </c>
      <c r="G5954" t="s">
        <v>11076</v>
      </c>
      <c r="I5954" t="s">
        <v>1122</v>
      </c>
      <c r="K5954" t="s">
        <v>208</v>
      </c>
      <c r="L5954" t="s">
        <v>11075</v>
      </c>
      <c r="N5954" t="s">
        <v>208</v>
      </c>
      <c r="O5954" t="s">
        <v>476</v>
      </c>
      <c r="P5954" t="s">
        <v>476</v>
      </c>
    </row>
    <row r="5955" spans="1:16">
      <c r="A5955" s="484" t="s">
        <v>128681</v>
      </c>
      <c r="B5955" s="485" t="s">
        <v>128680</v>
      </c>
      <c r="C5955" t="s">
        <v>128679</v>
      </c>
      <c r="D5955" t="s">
        <v>128679</v>
      </c>
      <c r="E5955" t="str">
        <f t="shared" si="93"/>
        <v>512620 - AMS FORMATION</v>
      </c>
      <c r="F5955" t="s">
        <v>1077</v>
      </c>
      <c r="G5955" t="s">
        <v>128678</v>
      </c>
      <c r="I5955" t="s">
        <v>2900</v>
      </c>
      <c r="J5955" t="s">
        <v>128677</v>
      </c>
      <c r="K5955" t="s">
        <v>208</v>
      </c>
      <c r="L5955" t="s">
        <v>128676</v>
      </c>
      <c r="N5955" t="s">
        <v>208</v>
      </c>
      <c r="O5955" t="s">
        <v>476</v>
      </c>
      <c r="P5955" t="s">
        <v>476</v>
      </c>
    </row>
    <row r="5956" spans="1:16">
      <c r="A5956" s="484" t="s">
        <v>136853</v>
      </c>
      <c r="B5956" s="485" t="s">
        <v>136852</v>
      </c>
      <c r="C5956" t="s">
        <v>136851</v>
      </c>
      <c r="D5956" t="s">
        <v>136850</v>
      </c>
      <c r="E5956" t="str">
        <f t="shared" si="93"/>
        <v>232981 - ABC FORMATION CHAMBERY</v>
      </c>
      <c r="F5956" t="s">
        <v>4174</v>
      </c>
      <c r="G5956" t="s">
        <v>136849</v>
      </c>
      <c r="I5956" t="s">
        <v>5210</v>
      </c>
      <c r="J5956" t="s">
        <v>136848</v>
      </c>
      <c r="K5956" t="s">
        <v>208</v>
      </c>
      <c r="L5956" t="s">
        <v>136847</v>
      </c>
      <c r="N5956" t="s">
        <v>208</v>
      </c>
      <c r="O5956" t="s">
        <v>476</v>
      </c>
      <c r="P5956" t="s">
        <v>476</v>
      </c>
    </row>
    <row r="5957" spans="1:16">
      <c r="A5957" s="484" t="s">
        <v>72044</v>
      </c>
      <c r="B5957" s="485" t="s">
        <v>72043</v>
      </c>
      <c r="C5957" t="s">
        <v>72042</v>
      </c>
      <c r="D5957" t="s">
        <v>72041</v>
      </c>
      <c r="E5957" t="str">
        <f t="shared" si="93"/>
        <v>494239 - FLORENTINY PATRICK</v>
      </c>
      <c r="F5957" t="s">
        <v>2524</v>
      </c>
      <c r="G5957" t="s">
        <v>72040</v>
      </c>
      <c r="I5957" t="s">
        <v>579</v>
      </c>
      <c r="J5957" t="s">
        <v>72039</v>
      </c>
      <c r="K5957" t="s">
        <v>208</v>
      </c>
      <c r="L5957" t="s">
        <v>72038</v>
      </c>
      <c r="N5957" t="s">
        <v>208</v>
      </c>
      <c r="O5957" t="s">
        <v>476</v>
      </c>
      <c r="P5957" t="s">
        <v>476</v>
      </c>
    </row>
    <row r="5958" spans="1:16">
      <c r="A5958" s="484" t="s">
        <v>12732</v>
      </c>
      <c r="B5958" s="485" t="s">
        <v>12731</v>
      </c>
      <c r="C5958" t="s">
        <v>12730</v>
      </c>
      <c r="D5958" t="s">
        <v>12729</v>
      </c>
      <c r="E5958" t="str">
        <f t="shared" si="93"/>
        <v>306022 - STRATEGIS CONSULTANTS LE TAMPON</v>
      </c>
      <c r="F5958" t="s">
        <v>5754</v>
      </c>
      <c r="G5958" t="s">
        <v>12728</v>
      </c>
      <c r="I5958" t="s">
        <v>12727</v>
      </c>
      <c r="J5958" t="s">
        <v>12726</v>
      </c>
      <c r="K5958" t="s">
        <v>208</v>
      </c>
      <c r="L5958" t="s">
        <v>12725</v>
      </c>
      <c r="N5958" t="s">
        <v>208</v>
      </c>
      <c r="O5958" t="s">
        <v>476</v>
      </c>
      <c r="P5958" t="s">
        <v>476</v>
      </c>
    </row>
    <row r="5959" spans="1:16">
      <c r="A5959" s="484" t="s">
        <v>136232</v>
      </c>
      <c r="B5959" s="485" t="s">
        <v>136231</v>
      </c>
      <c r="C5959" t="s">
        <v>136230</v>
      </c>
      <c r="D5959" t="s">
        <v>136229</v>
      </c>
      <c r="E5959" t="str">
        <f t="shared" si="93"/>
        <v>393757 - ACCA LYON</v>
      </c>
      <c r="F5959" t="s">
        <v>21774</v>
      </c>
      <c r="G5959" t="s">
        <v>136228</v>
      </c>
      <c r="H5959" t="s">
        <v>136227</v>
      </c>
      <c r="I5959" t="s">
        <v>3431</v>
      </c>
      <c r="J5959" t="s">
        <v>130445</v>
      </c>
      <c r="K5959" t="s">
        <v>208</v>
      </c>
      <c r="L5959" t="s">
        <v>136226</v>
      </c>
      <c r="N5959" t="s">
        <v>208</v>
      </c>
      <c r="O5959" t="s">
        <v>476</v>
      </c>
      <c r="P5959" t="s">
        <v>476</v>
      </c>
    </row>
    <row r="5960" spans="1:16">
      <c r="A5960" s="484" t="s">
        <v>122303</v>
      </c>
      <c r="B5960" s="485" t="s">
        <v>122302</v>
      </c>
      <c r="C5960" t="s">
        <v>122301</v>
      </c>
      <c r="D5960" t="s">
        <v>122300</v>
      </c>
      <c r="E5960" t="str">
        <f t="shared" si="93"/>
        <v>434012 - ADPHSO</v>
      </c>
      <c r="F5960" t="s">
        <v>1952</v>
      </c>
      <c r="G5960" t="s">
        <v>66500</v>
      </c>
      <c r="H5960" t="s">
        <v>72746</v>
      </c>
      <c r="I5960" t="s">
        <v>603</v>
      </c>
      <c r="J5960" t="s">
        <v>122299</v>
      </c>
      <c r="K5960" t="s">
        <v>122298</v>
      </c>
      <c r="L5960" t="s">
        <v>122297</v>
      </c>
      <c r="N5960" t="s">
        <v>208</v>
      </c>
      <c r="O5960" t="s">
        <v>476</v>
      </c>
      <c r="P5960" t="s">
        <v>476</v>
      </c>
    </row>
    <row r="5961" spans="1:16">
      <c r="A5961" s="484" t="s">
        <v>135960</v>
      </c>
      <c r="B5961" s="485" t="s">
        <v>135959</v>
      </c>
      <c r="C5961" t="s">
        <v>135958</v>
      </c>
      <c r="D5961" t="s">
        <v>135957</v>
      </c>
      <c r="E5961" t="str">
        <f t="shared" si="93"/>
        <v>129630 - GRESP</v>
      </c>
      <c r="F5961" t="s">
        <v>33070</v>
      </c>
      <c r="G5961" t="s">
        <v>60493</v>
      </c>
      <c r="I5961" t="s">
        <v>15436</v>
      </c>
      <c r="J5961" t="s">
        <v>135956</v>
      </c>
      <c r="K5961" t="s">
        <v>135955</v>
      </c>
      <c r="L5961" t="s">
        <v>135954</v>
      </c>
      <c r="N5961" t="s">
        <v>208</v>
      </c>
      <c r="O5961" t="s">
        <v>476</v>
      </c>
      <c r="P5961" t="s">
        <v>476</v>
      </c>
    </row>
    <row r="5962" spans="1:16">
      <c r="A5962" s="484" t="s">
        <v>77987</v>
      </c>
      <c r="B5962" s="485" t="s">
        <v>77986</v>
      </c>
      <c r="C5962" t="s">
        <v>77985</v>
      </c>
      <c r="D5962" t="s">
        <v>77985</v>
      </c>
      <c r="E5962" t="str">
        <f t="shared" si="93"/>
        <v>535217 - ESSILOR ACADEMY EUROPE</v>
      </c>
      <c r="F5962" t="s">
        <v>7254</v>
      </c>
      <c r="G5962" t="s">
        <v>77984</v>
      </c>
      <c r="I5962" t="s">
        <v>8273</v>
      </c>
      <c r="J5962" t="s">
        <v>77983</v>
      </c>
      <c r="K5962" t="s">
        <v>208</v>
      </c>
      <c r="L5962" t="s">
        <v>77982</v>
      </c>
      <c r="N5962" t="s">
        <v>208</v>
      </c>
      <c r="O5962" t="s">
        <v>476</v>
      </c>
      <c r="P5962" t="s">
        <v>476</v>
      </c>
    </row>
    <row r="5963" spans="1:16">
      <c r="A5963" s="484" t="s">
        <v>73344</v>
      </c>
      <c r="B5963" s="485" t="s">
        <v>73343</v>
      </c>
      <c r="C5963" t="s">
        <v>73342</v>
      </c>
      <c r="D5963" t="s">
        <v>73341</v>
      </c>
      <c r="E5963" t="str">
        <f t="shared" si="93"/>
        <v>495001 - SECOURISTES FRANCAIS CROIX BLANCHE</v>
      </c>
      <c r="F5963" t="s">
        <v>4705</v>
      </c>
      <c r="G5963" t="s">
        <v>73340</v>
      </c>
      <c r="I5963" t="s">
        <v>73339</v>
      </c>
      <c r="J5963" t="s">
        <v>73338</v>
      </c>
      <c r="K5963" t="s">
        <v>208</v>
      </c>
      <c r="L5963" t="s">
        <v>73337</v>
      </c>
      <c r="N5963" t="s">
        <v>208</v>
      </c>
      <c r="O5963" t="s">
        <v>476</v>
      </c>
      <c r="P5963" t="s">
        <v>476</v>
      </c>
    </row>
    <row r="5964" spans="1:16">
      <c r="A5964" s="484" t="s">
        <v>64048</v>
      </c>
      <c r="C5964" t="s">
        <v>64047</v>
      </c>
      <c r="D5964" t="s">
        <v>64046</v>
      </c>
      <c r="E5964" t="str">
        <f t="shared" si="93"/>
        <v>330700 - GHCA</v>
      </c>
      <c r="F5964" t="s">
        <v>24293</v>
      </c>
      <c r="G5964" t="s">
        <v>64045</v>
      </c>
      <c r="H5964" t="s">
        <v>64044</v>
      </c>
      <c r="I5964" t="s">
        <v>2531</v>
      </c>
      <c r="J5964" t="s">
        <v>64043</v>
      </c>
      <c r="K5964" t="s">
        <v>64042</v>
      </c>
      <c r="L5964" t="s">
        <v>64041</v>
      </c>
      <c r="N5964" t="s">
        <v>208</v>
      </c>
      <c r="O5964" t="s">
        <v>476</v>
      </c>
      <c r="P5964" t="s">
        <v>476</v>
      </c>
    </row>
    <row r="5965" spans="1:16">
      <c r="A5965" s="484" t="s">
        <v>95970</v>
      </c>
      <c r="B5965" s="485" t="s">
        <v>95969</v>
      </c>
      <c r="C5965" t="s">
        <v>95968</v>
      </c>
      <c r="D5965" t="s">
        <v>95967</v>
      </c>
      <c r="E5965" t="str">
        <f t="shared" si="93"/>
        <v>466578 - CIFAP</v>
      </c>
      <c r="G5965" t="s">
        <v>95966</v>
      </c>
      <c r="I5965" t="s">
        <v>4951</v>
      </c>
      <c r="J5965" t="s">
        <v>95965</v>
      </c>
      <c r="K5965" t="s">
        <v>208</v>
      </c>
      <c r="L5965" t="s">
        <v>95964</v>
      </c>
      <c r="N5965" t="s">
        <v>208</v>
      </c>
      <c r="O5965" t="s">
        <v>476</v>
      </c>
      <c r="P5965" t="s">
        <v>476</v>
      </c>
    </row>
    <row r="5966" spans="1:16">
      <c r="A5966" s="484" t="s">
        <v>9532</v>
      </c>
      <c r="B5966" s="485" t="s">
        <v>9531</v>
      </c>
      <c r="C5966" t="s">
        <v>9530</v>
      </c>
      <c r="D5966" t="s">
        <v>9529</v>
      </c>
      <c r="E5966" t="str">
        <f t="shared" si="93"/>
        <v>301437 - TONIC PLUS</v>
      </c>
      <c r="F5966" t="s">
        <v>9528</v>
      </c>
      <c r="G5966" t="s">
        <v>9527</v>
      </c>
      <c r="I5966" t="s">
        <v>3138</v>
      </c>
      <c r="J5966" t="s">
        <v>9526</v>
      </c>
      <c r="K5966" t="s">
        <v>9525</v>
      </c>
      <c r="L5966" t="s">
        <v>9524</v>
      </c>
      <c r="N5966" t="s">
        <v>208</v>
      </c>
      <c r="O5966" t="s">
        <v>476</v>
      </c>
      <c r="P5966" t="s">
        <v>476</v>
      </c>
    </row>
    <row r="5967" spans="1:16">
      <c r="A5967" s="484" t="s">
        <v>110661</v>
      </c>
      <c r="B5967" s="485" t="s">
        <v>110660</v>
      </c>
      <c r="C5967" t="s">
        <v>110659</v>
      </c>
      <c r="D5967" t="s">
        <v>110658</v>
      </c>
      <c r="E5967" t="str">
        <f t="shared" si="93"/>
        <v>220073 - CAMIRA CORBAS</v>
      </c>
      <c r="F5967" t="s">
        <v>38161</v>
      </c>
      <c r="G5967" t="s">
        <v>110657</v>
      </c>
      <c r="H5967" t="s">
        <v>110656</v>
      </c>
      <c r="I5967" t="s">
        <v>14525</v>
      </c>
      <c r="J5967" t="s">
        <v>110655</v>
      </c>
      <c r="K5967" t="s">
        <v>208</v>
      </c>
      <c r="L5967" t="s">
        <v>110654</v>
      </c>
      <c r="N5967" t="s">
        <v>208</v>
      </c>
      <c r="O5967" t="s">
        <v>476</v>
      </c>
      <c r="P5967" t="s">
        <v>476</v>
      </c>
    </row>
    <row r="5968" spans="1:16">
      <c r="A5968" s="484" t="s">
        <v>35152</v>
      </c>
      <c r="B5968" s="485" t="s">
        <v>35151</v>
      </c>
      <c r="C5968" t="s">
        <v>35150</v>
      </c>
      <c r="D5968" t="s">
        <v>35150</v>
      </c>
      <c r="E5968" t="str">
        <f t="shared" si="93"/>
        <v>535369 - MOROY JEROME</v>
      </c>
      <c r="F5968" t="s">
        <v>1352</v>
      </c>
      <c r="G5968" t="s">
        <v>35149</v>
      </c>
      <c r="I5968" t="s">
        <v>836</v>
      </c>
      <c r="J5968" t="s">
        <v>35148</v>
      </c>
      <c r="K5968" t="s">
        <v>208</v>
      </c>
      <c r="L5968" t="s">
        <v>35147</v>
      </c>
      <c r="N5968" t="s">
        <v>208</v>
      </c>
      <c r="O5968" t="s">
        <v>476</v>
      </c>
      <c r="P5968" t="s">
        <v>476</v>
      </c>
    </row>
    <row r="5969" spans="1:16">
      <c r="A5969" s="484" t="s">
        <v>52688</v>
      </c>
      <c r="B5969" s="485" t="s">
        <v>52687</v>
      </c>
      <c r="C5969" t="s">
        <v>52686</v>
      </c>
      <c r="D5969" t="s">
        <v>50217</v>
      </c>
      <c r="E5969" t="str">
        <f t="shared" si="93"/>
        <v>210286 - ISC</v>
      </c>
      <c r="F5969" t="s">
        <v>18273</v>
      </c>
      <c r="G5969" t="s">
        <v>52685</v>
      </c>
      <c r="H5969" t="s">
        <v>52684</v>
      </c>
      <c r="I5969" t="s">
        <v>4549</v>
      </c>
      <c r="J5969" t="s">
        <v>52683</v>
      </c>
      <c r="K5969" t="s">
        <v>52682</v>
      </c>
      <c r="L5969" t="s">
        <v>52681</v>
      </c>
      <c r="N5969" t="s">
        <v>208</v>
      </c>
      <c r="O5969" t="s">
        <v>476</v>
      </c>
      <c r="P5969" t="s">
        <v>476</v>
      </c>
    </row>
    <row r="5970" spans="1:16">
      <c r="A5970" s="484" t="s">
        <v>122449</v>
      </c>
      <c r="B5970" s="485" t="s">
        <v>122448</v>
      </c>
      <c r="C5970" t="s">
        <v>122447</v>
      </c>
      <c r="D5970" t="s">
        <v>119645</v>
      </c>
      <c r="E5970" t="str">
        <f t="shared" si="93"/>
        <v>585920 - APFA</v>
      </c>
      <c r="F5970" t="s">
        <v>15294</v>
      </c>
      <c r="G5970" t="s">
        <v>122446</v>
      </c>
      <c r="H5970" t="s">
        <v>122445</v>
      </c>
      <c r="I5970" t="s">
        <v>20143</v>
      </c>
      <c r="J5970" t="s">
        <v>122444</v>
      </c>
      <c r="K5970" t="s">
        <v>208</v>
      </c>
      <c r="L5970" t="s">
        <v>122443</v>
      </c>
      <c r="N5970" t="s">
        <v>208</v>
      </c>
      <c r="O5970" t="s">
        <v>476</v>
      </c>
      <c r="P5970" t="s">
        <v>476</v>
      </c>
    </row>
    <row r="5971" spans="1:16">
      <c r="A5971" s="484" t="s">
        <v>98768</v>
      </c>
      <c r="B5971" s="485" t="s">
        <v>98767</v>
      </c>
      <c r="C5971" t="s">
        <v>98766</v>
      </c>
      <c r="D5971" t="s">
        <v>98766</v>
      </c>
      <c r="E5971" t="str">
        <f t="shared" si="93"/>
        <v>207032 - CESIFORM</v>
      </c>
      <c r="F5971" t="s">
        <v>4144</v>
      </c>
      <c r="G5971" t="s">
        <v>70960</v>
      </c>
      <c r="I5971" t="s">
        <v>802</v>
      </c>
      <c r="J5971" t="s">
        <v>98765</v>
      </c>
      <c r="K5971" t="s">
        <v>98764</v>
      </c>
      <c r="L5971" t="s">
        <v>98763</v>
      </c>
      <c r="N5971" t="s">
        <v>208</v>
      </c>
      <c r="O5971" t="s">
        <v>476</v>
      </c>
      <c r="P5971" t="s">
        <v>476</v>
      </c>
    </row>
    <row r="5972" spans="1:16">
      <c r="A5972" s="484" t="s">
        <v>112769</v>
      </c>
      <c r="B5972" s="485" t="s">
        <v>112768</v>
      </c>
      <c r="C5972" t="s">
        <v>112767</v>
      </c>
      <c r="D5972" t="s">
        <v>112767</v>
      </c>
      <c r="E5972" t="str">
        <f t="shared" si="93"/>
        <v>549629 - BONVALOT ELISABETH</v>
      </c>
      <c r="F5972" t="s">
        <v>3965</v>
      </c>
      <c r="G5972" t="s">
        <v>112766</v>
      </c>
      <c r="I5972" t="s">
        <v>626</v>
      </c>
      <c r="J5972" t="s">
        <v>112765</v>
      </c>
      <c r="K5972" t="s">
        <v>208</v>
      </c>
      <c r="L5972" t="s">
        <v>112764</v>
      </c>
      <c r="N5972" t="s">
        <v>208</v>
      </c>
      <c r="O5972" t="s">
        <v>476</v>
      </c>
      <c r="P5972" t="s">
        <v>476</v>
      </c>
    </row>
    <row r="5973" spans="1:16">
      <c r="A5973" s="484" t="s">
        <v>50407</v>
      </c>
      <c r="B5973" s="485" t="s">
        <v>50406</v>
      </c>
      <c r="C5973" t="s">
        <v>50405</v>
      </c>
      <c r="D5973" t="s">
        <v>50404</v>
      </c>
      <c r="E5973" t="str">
        <f t="shared" si="93"/>
        <v>659848 - IRFA ENTREPRISES DAMIGNY</v>
      </c>
      <c r="F5973" t="s">
        <v>18131</v>
      </c>
      <c r="G5973" t="s">
        <v>50403</v>
      </c>
      <c r="H5973" t="s">
        <v>50402</v>
      </c>
      <c r="I5973" t="s">
        <v>19088</v>
      </c>
      <c r="J5973" t="s">
        <v>50401</v>
      </c>
      <c r="K5973" t="s">
        <v>208</v>
      </c>
      <c r="L5973" t="s">
        <v>50400</v>
      </c>
      <c r="N5973" t="s">
        <v>208</v>
      </c>
      <c r="O5973" t="s">
        <v>476</v>
      </c>
      <c r="P5973" t="s">
        <v>476</v>
      </c>
    </row>
    <row r="5974" spans="1:16">
      <c r="A5974" s="484" t="s">
        <v>107934</v>
      </c>
      <c r="B5974" s="485" t="s">
        <v>107933</v>
      </c>
      <c r="C5974" t="s">
        <v>107932</v>
      </c>
      <c r="D5974" t="s">
        <v>107931</v>
      </c>
      <c r="E5974" t="str">
        <f t="shared" si="93"/>
        <v>502844 - CFMIH 54</v>
      </c>
      <c r="F5974" t="s">
        <v>9736</v>
      </c>
      <c r="G5974" t="s">
        <v>107930</v>
      </c>
      <c r="I5974" t="s">
        <v>2900</v>
      </c>
      <c r="J5974" t="s">
        <v>107929</v>
      </c>
      <c r="K5974" t="s">
        <v>208</v>
      </c>
      <c r="L5974" t="s">
        <v>107928</v>
      </c>
      <c r="N5974" t="s">
        <v>207</v>
      </c>
      <c r="O5974" t="s">
        <v>476</v>
      </c>
      <c r="P5974" t="s">
        <v>476</v>
      </c>
    </row>
    <row r="5975" spans="1:16">
      <c r="A5975" s="484" t="s">
        <v>93073</v>
      </c>
      <c r="B5975" s="485" t="s">
        <v>93072</v>
      </c>
      <c r="C5975" t="s">
        <v>93071</v>
      </c>
      <c r="D5975" t="s">
        <v>93070</v>
      </c>
      <c r="E5975" t="str">
        <f t="shared" si="93"/>
        <v>269888 - A CLAIRE VOIE</v>
      </c>
      <c r="F5975" t="s">
        <v>707</v>
      </c>
      <c r="G5975" t="s">
        <v>93069</v>
      </c>
      <c r="H5975" t="s">
        <v>93068</v>
      </c>
      <c r="I5975" t="s">
        <v>1334</v>
      </c>
      <c r="J5975" t="s">
        <v>93067</v>
      </c>
      <c r="K5975" t="s">
        <v>208</v>
      </c>
      <c r="L5975" t="s">
        <v>93066</v>
      </c>
      <c r="N5975" t="s">
        <v>208</v>
      </c>
      <c r="O5975" t="s">
        <v>476</v>
      </c>
      <c r="P5975" t="s">
        <v>476</v>
      </c>
    </row>
    <row r="5976" spans="1:16">
      <c r="A5976" s="484" t="s">
        <v>74225</v>
      </c>
      <c r="B5976" s="485" t="s">
        <v>74224</v>
      </c>
      <c r="C5976" t="s">
        <v>74223</v>
      </c>
      <c r="D5976" t="s">
        <v>74222</v>
      </c>
      <c r="E5976" t="str">
        <f t="shared" si="93"/>
        <v>386480 - FALEVITCH MARIE JOSEE NIMES</v>
      </c>
      <c r="F5976" t="s">
        <v>6577</v>
      </c>
      <c r="G5976" t="s">
        <v>74221</v>
      </c>
      <c r="I5976" t="s">
        <v>44022</v>
      </c>
      <c r="J5976" t="s">
        <v>74220</v>
      </c>
      <c r="K5976" t="s">
        <v>74219</v>
      </c>
      <c r="L5976" t="s">
        <v>74218</v>
      </c>
      <c r="N5976" t="s">
        <v>208</v>
      </c>
      <c r="O5976" t="s">
        <v>476</v>
      </c>
      <c r="P5976" t="s">
        <v>476</v>
      </c>
    </row>
    <row r="5977" spans="1:16">
      <c r="A5977" s="484" t="s">
        <v>45866</v>
      </c>
      <c r="B5977" s="485" t="s">
        <v>45865</v>
      </c>
      <c r="C5977" t="s">
        <v>45864</v>
      </c>
      <c r="D5977" t="s">
        <v>45863</v>
      </c>
      <c r="E5977" t="str">
        <f t="shared" si="93"/>
        <v>617866 - LDS</v>
      </c>
      <c r="F5977" t="s">
        <v>39686</v>
      </c>
      <c r="G5977" t="s">
        <v>45862</v>
      </c>
      <c r="H5977" t="s">
        <v>45861</v>
      </c>
      <c r="I5977" t="s">
        <v>24729</v>
      </c>
      <c r="J5977" t="s">
        <v>45860</v>
      </c>
      <c r="K5977" t="s">
        <v>208</v>
      </c>
      <c r="L5977" t="s">
        <v>45859</v>
      </c>
      <c r="N5977" t="s">
        <v>208</v>
      </c>
      <c r="O5977" t="s">
        <v>476</v>
      </c>
      <c r="P5977" t="s">
        <v>476</v>
      </c>
    </row>
    <row r="5978" spans="1:16">
      <c r="A5978" s="484" t="s">
        <v>119105</v>
      </c>
      <c r="B5978" s="485" t="s">
        <v>119104</v>
      </c>
      <c r="C5978" t="s">
        <v>119103</v>
      </c>
      <c r="D5978" t="s">
        <v>119102</v>
      </c>
      <c r="E5978" t="str">
        <f t="shared" si="93"/>
        <v>631504 - API 84  AVIGNON</v>
      </c>
      <c r="F5978" t="s">
        <v>3093</v>
      </c>
      <c r="G5978" t="s">
        <v>119101</v>
      </c>
      <c r="H5978" t="s">
        <v>119100</v>
      </c>
      <c r="I5978" t="s">
        <v>4549</v>
      </c>
      <c r="J5978" t="s">
        <v>119099</v>
      </c>
      <c r="K5978" t="s">
        <v>208</v>
      </c>
      <c r="L5978" t="s">
        <v>119098</v>
      </c>
      <c r="N5978" t="s">
        <v>207</v>
      </c>
      <c r="O5978" t="s">
        <v>476</v>
      </c>
      <c r="P5978" t="s">
        <v>476</v>
      </c>
    </row>
    <row r="5979" spans="1:16">
      <c r="A5979" s="484" t="s">
        <v>111664</v>
      </c>
      <c r="B5979" s="485" t="s">
        <v>111663</v>
      </c>
      <c r="C5979" t="s">
        <v>111662</v>
      </c>
      <c r="D5979" t="s">
        <v>111661</v>
      </c>
      <c r="E5979" t="str">
        <f t="shared" si="93"/>
        <v>462391 - BEA METROLOGIE</v>
      </c>
      <c r="F5979" t="s">
        <v>7556</v>
      </c>
      <c r="G5979" t="s">
        <v>111660</v>
      </c>
      <c r="I5979" t="s">
        <v>1466</v>
      </c>
      <c r="K5979" t="s">
        <v>208</v>
      </c>
      <c r="L5979" t="s">
        <v>111659</v>
      </c>
      <c r="N5979" t="s">
        <v>208</v>
      </c>
      <c r="O5979" t="s">
        <v>476</v>
      </c>
      <c r="P5979" t="s">
        <v>476</v>
      </c>
    </row>
    <row r="5980" spans="1:16">
      <c r="A5980" s="484" t="s">
        <v>73959</v>
      </c>
      <c r="B5980" s="485" t="s">
        <v>73958</v>
      </c>
      <c r="C5980" t="s">
        <v>73957</v>
      </c>
      <c r="D5980" t="s">
        <v>73956</v>
      </c>
      <c r="E5980" t="str">
        <f t="shared" si="93"/>
        <v>302661 - FAURE STEPHANE</v>
      </c>
      <c r="F5980" t="s">
        <v>14134</v>
      </c>
      <c r="G5980" t="s">
        <v>73955</v>
      </c>
      <c r="I5980" t="s">
        <v>73954</v>
      </c>
      <c r="J5980" t="s">
        <v>73953</v>
      </c>
      <c r="K5980" t="s">
        <v>208</v>
      </c>
      <c r="L5980" t="s">
        <v>73952</v>
      </c>
      <c r="N5980" t="s">
        <v>208</v>
      </c>
      <c r="O5980" t="s">
        <v>476</v>
      </c>
      <c r="P5980" t="s">
        <v>476</v>
      </c>
    </row>
    <row r="5981" spans="1:16">
      <c r="A5981" s="484" t="s">
        <v>106560</v>
      </c>
      <c r="B5981" s="485" t="s">
        <v>106559</v>
      </c>
      <c r="C5981" t="s">
        <v>106558</v>
      </c>
      <c r="D5981" t="s">
        <v>106557</v>
      </c>
      <c r="E5981" t="str">
        <f t="shared" si="93"/>
        <v>228138 - CREFOPS SUD-OUEST</v>
      </c>
      <c r="F5981" t="s">
        <v>3131</v>
      </c>
      <c r="G5981" t="s">
        <v>106556</v>
      </c>
      <c r="I5981" t="s">
        <v>24998</v>
      </c>
      <c r="J5981" t="s">
        <v>106555</v>
      </c>
      <c r="K5981" t="s">
        <v>208</v>
      </c>
      <c r="L5981" t="s">
        <v>106554</v>
      </c>
      <c r="N5981" t="s">
        <v>208</v>
      </c>
      <c r="O5981" t="s">
        <v>476</v>
      </c>
      <c r="P5981" t="s">
        <v>83615</v>
      </c>
    </row>
    <row r="5982" spans="1:16">
      <c r="A5982" s="484" t="s">
        <v>56885</v>
      </c>
      <c r="B5982" s="485" t="s">
        <v>56884</v>
      </c>
      <c r="C5982" t="s">
        <v>56883</v>
      </c>
      <c r="D5982" t="s">
        <v>56882</v>
      </c>
      <c r="E5982" t="str">
        <f t="shared" si="93"/>
        <v>15714 - INSTITUT MC</v>
      </c>
      <c r="F5982" t="s">
        <v>24420</v>
      </c>
      <c r="G5982" t="s">
        <v>56881</v>
      </c>
      <c r="I5982" t="s">
        <v>1494</v>
      </c>
      <c r="J5982" t="s">
        <v>56880</v>
      </c>
      <c r="K5982" t="s">
        <v>56879</v>
      </c>
      <c r="L5982" t="s">
        <v>56878</v>
      </c>
      <c r="N5982" t="s">
        <v>208</v>
      </c>
      <c r="O5982" t="s">
        <v>476</v>
      </c>
      <c r="P5982" t="s">
        <v>476</v>
      </c>
    </row>
    <row r="5983" spans="1:16">
      <c r="A5983" s="484" t="s">
        <v>84730</v>
      </c>
      <c r="B5983" s="485" t="s">
        <v>84729</v>
      </c>
      <c r="C5983" t="s">
        <v>84728</v>
      </c>
      <c r="D5983" t="s">
        <v>84727</v>
      </c>
      <c r="E5983" t="str">
        <f t="shared" si="93"/>
        <v>214498 - ECF MONTGERMONT</v>
      </c>
      <c r="F5983" t="s">
        <v>9019</v>
      </c>
      <c r="G5983" t="s">
        <v>84726</v>
      </c>
      <c r="I5983" t="s">
        <v>60343</v>
      </c>
      <c r="J5983" t="s">
        <v>84725</v>
      </c>
      <c r="K5983" t="s">
        <v>208</v>
      </c>
      <c r="L5983" t="s">
        <v>84724</v>
      </c>
      <c r="N5983" t="s">
        <v>208</v>
      </c>
      <c r="O5983" t="s">
        <v>476</v>
      </c>
      <c r="P5983" t="s">
        <v>476</v>
      </c>
    </row>
    <row r="5984" spans="1:16">
      <c r="A5984" s="484" t="s">
        <v>78446</v>
      </c>
      <c r="B5984" s="485" t="s">
        <v>78445</v>
      </c>
      <c r="C5984" t="s">
        <v>78444</v>
      </c>
      <c r="D5984" t="s">
        <v>78444</v>
      </c>
      <c r="E5984" t="str">
        <f t="shared" si="93"/>
        <v>633847 - ESIGELEC</v>
      </c>
      <c r="F5984" t="s">
        <v>39566</v>
      </c>
      <c r="G5984" t="s">
        <v>78443</v>
      </c>
      <c r="H5984" t="s">
        <v>78442</v>
      </c>
      <c r="I5984" t="s">
        <v>25381</v>
      </c>
      <c r="K5984" t="s">
        <v>208</v>
      </c>
      <c r="L5984" t="s">
        <v>78441</v>
      </c>
      <c r="N5984" t="s">
        <v>207</v>
      </c>
      <c r="O5984" t="s">
        <v>476</v>
      </c>
      <c r="P5984" t="s">
        <v>476</v>
      </c>
    </row>
    <row r="5985" spans="1:16">
      <c r="A5985" s="484" t="s">
        <v>52514</v>
      </c>
      <c r="B5985" s="485" t="s">
        <v>52513</v>
      </c>
      <c r="C5985" t="s">
        <v>52512</v>
      </c>
      <c r="D5985" t="s">
        <v>52511</v>
      </c>
      <c r="E5985" t="str">
        <f t="shared" si="93"/>
        <v>634372 - ISG</v>
      </c>
      <c r="F5985" t="s">
        <v>12680</v>
      </c>
      <c r="G5985" t="s">
        <v>52510</v>
      </c>
      <c r="I5985" t="s">
        <v>626</v>
      </c>
      <c r="J5985" t="s">
        <v>52509</v>
      </c>
      <c r="K5985" t="s">
        <v>208</v>
      </c>
      <c r="L5985" t="s">
        <v>52508</v>
      </c>
      <c r="N5985" t="s">
        <v>207</v>
      </c>
      <c r="O5985" t="s">
        <v>476</v>
      </c>
      <c r="P5985" t="s">
        <v>476</v>
      </c>
    </row>
    <row r="5986" spans="1:16">
      <c r="A5986" s="484" t="s">
        <v>47202</v>
      </c>
      <c r="B5986" s="485" t="s">
        <v>47201</v>
      </c>
      <c r="C5986" t="s">
        <v>47200</v>
      </c>
      <c r="D5986" t="s">
        <v>47200</v>
      </c>
      <c r="E5986" t="str">
        <f t="shared" si="93"/>
        <v>433871 - LA CROISEE DECOUVERTE</v>
      </c>
      <c r="F5986" t="s">
        <v>13656</v>
      </c>
      <c r="G5986" t="s">
        <v>44682</v>
      </c>
      <c r="I5986" t="s">
        <v>47199</v>
      </c>
      <c r="J5986" t="s">
        <v>47198</v>
      </c>
      <c r="K5986" t="s">
        <v>208</v>
      </c>
      <c r="L5986" t="s">
        <v>47197</v>
      </c>
      <c r="N5986" t="s">
        <v>208</v>
      </c>
      <c r="O5986" t="s">
        <v>476</v>
      </c>
      <c r="P5986" t="s">
        <v>476</v>
      </c>
    </row>
    <row r="5987" spans="1:16">
      <c r="A5987" s="484" t="s">
        <v>67129</v>
      </c>
      <c r="B5987" s="485" t="s">
        <v>67128</v>
      </c>
      <c r="C5987" t="s">
        <v>67127</v>
      </c>
      <c r="D5987" t="s">
        <v>67127</v>
      </c>
      <c r="E5987" t="str">
        <f t="shared" si="93"/>
        <v>528833 - GEPROMED</v>
      </c>
      <c r="F5987" t="s">
        <v>14693</v>
      </c>
      <c r="G5987" t="s">
        <v>67126</v>
      </c>
      <c r="I5987" t="s">
        <v>579</v>
      </c>
      <c r="K5987" t="s">
        <v>208</v>
      </c>
      <c r="L5987" t="s">
        <v>67125</v>
      </c>
      <c r="N5987" t="s">
        <v>208</v>
      </c>
      <c r="O5987" t="s">
        <v>476</v>
      </c>
      <c r="P5987" t="s">
        <v>476</v>
      </c>
    </row>
    <row r="5988" spans="1:16">
      <c r="A5988" s="484" t="s">
        <v>31966</v>
      </c>
      <c r="B5988" s="485" t="s">
        <v>31965</v>
      </c>
      <c r="C5988" t="s">
        <v>31964</v>
      </c>
      <c r="D5988" t="s">
        <v>31964</v>
      </c>
      <c r="E5988" t="str">
        <f t="shared" si="93"/>
        <v>565143 - OG CENTRE GUSTAVE EIFFEL</v>
      </c>
      <c r="F5988" t="s">
        <v>1528</v>
      </c>
      <c r="G5988" t="s">
        <v>31963</v>
      </c>
      <c r="I5988" t="s">
        <v>31962</v>
      </c>
      <c r="J5988" t="s">
        <v>31961</v>
      </c>
      <c r="K5988" t="s">
        <v>208</v>
      </c>
      <c r="L5988" t="s">
        <v>31960</v>
      </c>
      <c r="N5988" t="s">
        <v>208</v>
      </c>
      <c r="O5988" t="s">
        <v>476</v>
      </c>
      <c r="P5988" t="s">
        <v>476</v>
      </c>
    </row>
    <row r="5989" spans="1:16">
      <c r="A5989" s="484" t="s">
        <v>115216</v>
      </c>
      <c r="B5989" s="485" t="s">
        <v>115215</v>
      </c>
      <c r="C5989" t="s">
        <v>115214</v>
      </c>
      <c r="D5989" t="s">
        <v>115214</v>
      </c>
      <c r="E5989" t="str">
        <f t="shared" si="93"/>
        <v>491019 - BAC COMMUNICATION PROGRES SANTE</v>
      </c>
      <c r="F5989" t="s">
        <v>1086</v>
      </c>
      <c r="G5989" t="s">
        <v>115213</v>
      </c>
      <c r="I5989" t="s">
        <v>626</v>
      </c>
      <c r="J5989" t="s">
        <v>115212</v>
      </c>
      <c r="K5989" t="s">
        <v>208</v>
      </c>
      <c r="L5989" t="s">
        <v>115211</v>
      </c>
      <c r="N5989" t="s">
        <v>208</v>
      </c>
      <c r="O5989" t="s">
        <v>476</v>
      </c>
      <c r="P5989" t="s">
        <v>476</v>
      </c>
    </row>
    <row r="5990" spans="1:16">
      <c r="A5990" s="484" t="s">
        <v>70196</v>
      </c>
      <c r="B5990" s="485" t="s">
        <v>70195</v>
      </c>
      <c r="C5990" t="s">
        <v>70194</v>
      </c>
      <c r="D5990" t="s">
        <v>70193</v>
      </c>
      <c r="E5990" t="str">
        <f t="shared" si="93"/>
        <v>242767 - FCBM</v>
      </c>
      <c r="F5990" t="s">
        <v>10333</v>
      </c>
      <c r="G5990" t="s">
        <v>70192</v>
      </c>
      <c r="I5990" t="s">
        <v>603</v>
      </c>
      <c r="J5990" t="s">
        <v>70191</v>
      </c>
      <c r="K5990" t="s">
        <v>70190</v>
      </c>
      <c r="L5990" t="s">
        <v>70189</v>
      </c>
      <c r="N5990" t="s">
        <v>208</v>
      </c>
      <c r="O5990" t="s">
        <v>476</v>
      </c>
      <c r="P5990" t="s">
        <v>476</v>
      </c>
    </row>
    <row r="5991" spans="1:16">
      <c r="A5991" s="484" t="s">
        <v>118213</v>
      </c>
      <c r="B5991" s="485" t="s">
        <v>118212</v>
      </c>
      <c r="C5991" t="s">
        <v>118211</v>
      </c>
      <c r="D5991" t="s">
        <v>118210</v>
      </c>
      <c r="E5991" t="str">
        <f t="shared" si="93"/>
        <v>187999 - UFORCA STRASBOURG</v>
      </c>
      <c r="F5991" t="s">
        <v>707</v>
      </c>
      <c r="G5991" t="s">
        <v>118209</v>
      </c>
      <c r="H5991" t="s">
        <v>118208</v>
      </c>
      <c r="I5991" t="s">
        <v>579</v>
      </c>
      <c r="J5991" t="s">
        <v>118207</v>
      </c>
      <c r="K5991" t="s">
        <v>208</v>
      </c>
      <c r="L5991" t="s">
        <v>118206</v>
      </c>
      <c r="N5991" t="s">
        <v>208</v>
      </c>
      <c r="O5991" t="s">
        <v>476</v>
      </c>
      <c r="P5991" t="s">
        <v>476</v>
      </c>
    </row>
    <row r="5992" spans="1:16">
      <c r="A5992" s="484" t="s">
        <v>71276</v>
      </c>
      <c r="B5992" s="485" t="s">
        <v>71275</v>
      </c>
      <c r="C5992" t="s">
        <v>71274</v>
      </c>
      <c r="D5992" t="s">
        <v>71273</v>
      </c>
      <c r="E5992" t="str">
        <f t="shared" si="93"/>
        <v>264209 - SECURIAL FIDUCIAL FPSG COURBEVOIE</v>
      </c>
      <c r="F5992" t="s">
        <v>16168</v>
      </c>
      <c r="G5992" t="s">
        <v>69801</v>
      </c>
      <c r="I5992" t="s">
        <v>569</v>
      </c>
      <c r="J5992" t="s">
        <v>69800</v>
      </c>
      <c r="K5992" t="s">
        <v>71272</v>
      </c>
      <c r="L5992" t="s">
        <v>71271</v>
      </c>
      <c r="N5992" t="s">
        <v>208</v>
      </c>
      <c r="O5992" t="s">
        <v>476</v>
      </c>
      <c r="P5992" t="s">
        <v>476</v>
      </c>
    </row>
    <row r="5993" spans="1:16">
      <c r="A5993" s="484" t="s">
        <v>13761</v>
      </c>
      <c r="B5993" s="485" t="s">
        <v>13760</v>
      </c>
      <c r="C5993" t="s">
        <v>13759</v>
      </c>
      <c r="D5993" t="s">
        <v>13759</v>
      </c>
      <c r="E5993" t="str">
        <f t="shared" si="93"/>
        <v>434401 - SOS HEPATITES FEDERATION</v>
      </c>
      <c r="F5993" t="s">
        <v>13758</v>
      </c>
      <c r="G5993" t="s">
        <v>13757</v>
      </c>
      <c r="I5993" t="s">
        <v>4951</v>
      </c>
      <c r="J5993" t="s">
        <v>13756</v>
      </c>
      <c r="K5993" t="s">
        <v>208</v>
      </c>
      <c r="L5993" t="s">
        <v>13755</v>
      </c>
      <c r="N5993" t="s">
        <v>208</v>
      </c>
      <c r="O5993" t="s">
        <v>476</v>
      </c>
      <c r="P5993" t="s">
        <v>476</v>
      </c>
    </row>
    <row r="5994" spans="1:16">
      <c r="A5994" s="484" t="s">
        <v>22329</v>
      </c>
      <c r="B5994" s="485" t="s">
        <v>22328</v>
      </c>
      <c r="C5994" t="s">
        <v>22327</v>
      </c>
      <c r="D5994" t="s">
        <v>22327</v>
      </c>
      <c r="E5994" t="str">
        <f t="shared" si="93"/>
        <v>442756 - RESSOURCES ET CARRIERES</v>
      </c>
      <c r="F5994" t="s">
        <v>11267</v>
      </c>
      <c r="G5994" t="s">
        <v>22326</v>
      </c>
      <c r="H5994" t="s">
        <v>22325</v>
      </c>
      <c r="I5994" t="s">
        <v>820</v>
      </c>
      <c r="K5994" t="s">
        <v>208</v>
      </c>
      <c r="L5994" t="s">
        <v>22324</v>
      </c>
      <c r="N5994" t="s">
        <v>208</v>
      </c>
      <c r="O5994" t="s">
        <v>476</v>
      </c>
      <c r="P5994" t="s">
        <v>476</v>
      </c>
    </row>
    <row r="5995" spans="1:16">
      <c r="A5995" s="484" t="s">
        <v>78150</v>
      </c>
      <c r="B5995" s="485" t="s">
        <v>78149</v>
      </c>
      <c r="C5995" t="s">
        <v>78148</v>
      </c>
      <c r="D5995" t="s">
        <v>78148</v>
      </c>
      <c r="E5995" t="str">
        <f t="shared" si="93"/>
        <v>633677 - ESPACE REUSSITE</v>
      </c>
      <c r="F5995" t="s">
        <v>540</v>
      </c>
      <c r="G5995" t="s">
        <v>78147</v>
      </c>
      <c r="I5995" t="s">
        <v>56737</v>
      </c>
      <c r="J5995" t="s">
        <v>78146</v>
      </c>
      <c r="K5995" t="s">
        <v>208</v>
      </c>
      <c r="L5995" t="s">
        <v>78145</v>
      </c>
      <c r="N5995" t="s">
        <v>207</v>
      </c>
      <c r="O5995" t="s">
        <v>476</v>
      </c>
      <c r="P5995" t="s">
        <v>476</v>
      </c>
    </row>
    <row r="5996" spans="1:16">
      <c r="A5996" s="484" t="s">
        <v>50262</v>
      </c>
      <c r="B5996" s="485" t="s">
        <v>50261</v>
      </c>
      <c r="C5996" t="s">
        <v>50260</v>
      </c>
      <c r="D5996" t="s">
        <v>50260</v>
      </c>
      <c r="E5996" t="str">
        <f t="shared" si="93"/>
        <v>223165 - IRTS NORMANDIE CAEN ARRFIS</v>
      </c>
      <c r="F5996" t="s">
        <v>12003</v>
      </c>
      <c r="G5996" t="s">
        <v>50259</v>
      </c>
      <c r="H5996" t="s">
        <v>50258</v>
      </c>
      <c r="I5996" t="s">
        <v>6974</v>
      </c>
      <c r="J5996" t="s">
        <v>50257</v>
      </c>
      <c r="K5996" t="s">
        <v>208</v>
      </c>
      <c r="L5996" t="s">
        <v>50256</v>
      </c>
      <c r="N5996" t="s">
        <v>208</v>
      </c>
      <c r="O5996" t="s">
        <v>476</v>
      </c>
      <c r="P5996" t="s">
        <v>476</v>
      </c>
    </row>
    <row r="5997" spans="1:16">
      <c r="A5997" s="484" t="s">
        <v>110196</v>
      </c>
      <c r="B5997" s="485" t="s">
        <v>110195</v>
      </c>
      <c r="C5997" t="s">
        <v>110194</v>
      </c>
      <c r="D5997" t="s">
        <v>110193</v>
      </c>
      <c r="E5997" t="str">
        <f t="shared" si="93"/>
        <v>328960 - CAPITAL FORMATION ST PAUL</v>
      </c>
      <c r="F5997" t="s">
        <v>33201</v>
      </c>
      <c r="G5997" t="s">
        <v>4654</v>
      </c>
      <c r="H5997" t="s">
        <v>110192</v>
      </c>
      <c r="I5997" t="s">
        <v>4257</v>
      </c>
      <c r="J5997" t="s">
        <v>110191</v>
      </c>
      <c r="K5997" t="s">
        <v>208</v>
      </c>
      <c r="L5997" t="s">
        <v>110190</v>
      </c>
      <c r="N5997" t="s">
        <v>208</v>
      </c>
      <c r="O5997" t="s">
        <v>476</v>
      </c>
      <c r="P5997" t="s">
        <v>476</v>
      </c>
    </row>
    <row r="5998" spans="1:16">
      <c r="A5998" s="484" t="s">
        <v>89243</v>
      </c>
      <c r="B5998" s="485" t="s">
        <v>89242</v>
      </c>
      <c r="C5998" t="s">
        <v>89241</v>
      </c>
      <c r="D5998" t="s">
        <v>89241</v>
      </c>
      <c r="E5998" t="str">
        <f t="shared" si="93"/>
        <v>567670 - DAGOBERT FLORENT</v>
      </c>
      <c r="F5998" t="s">
        <v>33648</v>
      </c>
      <c r="G5998" t="s">
        <v>89240</v>
      </c>
      <c r="I5998" t="s">
        <v>42978</v>
      </c>
      <c r="J5998" t="s">
        <v>89239</v>
      </c>
      <c r="K5998" t="s">
        <v>208</v>
      </c>
      <c r="L5998" t="s">
        <v>89238</v>
      </c>
      <c r="N5998" t="s">
        <v>208</v>
      </c>
      <c r="O5998" t="s">
        <v>476</v>
      </c>
      <c r="P5998" t="s">
        <v>476</v>
      </c>
    </row>
    <row r="5999" spans="1:16">
      <c r="A5999" s="484" t="s">
        <v>7035</v>
      </c>
      <c r="B5999" s="485" t="s">
        <v>7034</v>
      </c>
      <c r="C5999" t="s">
        <v>7033</v>
      </c>
      <c r="D5999" t="s">
        <v>7032</v>
      </c>
      <c r="E5999" t="str">
        <f t="shared" si="93"/>
        <v>571660 - URAPEDA SUD AIX EN PROVENCE</v>
      </c>
      <c r="F5999" t="s">
        <v>6592</v>
      </c>
      <c r="G5999" t="s">
        <v>7031</v>
      </c>
      <c r="I5999" t="s">
        <v>596</v>
      </c>
      <c r="J5999" t="s">
        <v>7030</v>
      </c>
      <c r="K5999" t="s">
        <v>208</v>
      </c>
      <c r="L5999" t="s">
        <v>7029</v>
      </c>
      <c r="N5999" t="s">
        <v>208</v>
      </c>
      <c r="O5999" t="s">
        <v>476</v>
      </c>
      <c r="P5999" t="s">
        <v>476</v>
      </c>
    </row>
    <row r="6000" spans="1:16">
      <c r="A6000" s="484" t="s">
        <v>111702</v>
      </c>
      <c r="B6000" s="485" t="s">
        <v>111701</v>
      </c>
      <c r="C6000" t="s">
        <v>111700</v>
      </c>
      <c r="D6000" t="s">
        <v>111699</v>
      </c>
      <c r="E6000" t="str">
        <f t="shared" si="93"/>
        <v>489347 - BAQIMEHP</v>
      </c>
      <c r="F6000" t="s">
        <v>5026</v>
      </c>
      <c r="G6000" t="s">
        <v>111698</v>
      </c>
      <c r="I6000" t="s">
        <v>1207</v>
      </c>
      <c r="J6000" t="s">
        <v>111697</v>
      </c>
      <c r="K6000" t="s">
        <v>111696</v>
      </c>
      <c r="L6000" t="s">
        <v>111695</v>
      </c>
      <c r="N6000" t="s">
        <v>208</v>
      </c>
      <c r="O6000" t="s">
        <v>476</v>
      </c>
      <c r="P6000" t="s">
        <v>476</v>
      </c>
    </row>
    <row r="6001" spans="1:16">
      <c r="A6001" s="484" t="s">
        <v>92100</v>
      </c>
      <c r="B6001" s="485" t="s">
        <v>92099</v>
      </c>
      <c r="C6001" t="s">
        <v>92098</v>
      </c>
      <c r="D6001" t="s">
        <v>92098</v>
      </c>
      <c r="E6001" t="str">
        <f t="shared" si="93"/>
        <v>319648 - CONTI JEAN LOUIS - ELLIPSY FORMATION</v>
      </c>
      <c r="F6001" t="s">
        <v>1568</v>
      </c>
      <c r="G6001" t="s">
        <v>92097</v>
      </c>
      <c r="I6001" t="s">
        <v>959</v>
      </c>
      <c r="K6001" t="s">
        <v>208</v>
      </c>
      <c r="L6001" t="s">
        <v>92096</v>
      </c>
      <c r="N6001" t="s">
        <v>208</v>
      </c>
      <c r="O6001" t="s">
        <v>476</v>
      </c>
      <c r="P6001" t="s">
        <v>476</v>
      </c>
    </row>
    <row r="6002" spans="1:16">
      <c r="A6002" s="484" t="s">
        <v>23307</v>
      </c>
      <c r="B6002" s="485" t="s">
        <v>23306</v>
      </c>
      <c r="C6002" t="s">
        <v>23305</v>
      </c>
      <c r="D6002" t="s">
        <v>23305</v>
      </c>
      <c r="E6002" t="str">
        <f t="shared" si="93"/>
        <v>668266 - REM FRET 4</v>
      </c>
      <c r="F6002" t="s">
        <v>15965</v>
      </c>
      <c r="G6002" t="s">
        <v>23304</v>
      </c>
      <c r="H6002" t="s">
        <v>23303</v>
      </c>
      <c r="I6002" t="s">
        <v>2414</v>
      </c>
      <c r="K6002" t="s">
        <v>208</v>
      </c>
      <c r="L6002" t="s">
        <v>23302</v>
      </c>
      <c r="N6002" t="s">
        <v>208</v>
      </c>
      <c r="O6002" t="s">
        <v>476</v>
      </c>
      <c r="P6002" t="s">
        <v>476</v>
      </c>
    </row>
    <row r="6003" spans="1:16">
      <c r="A6003" s="484" t="s">
        <v>35444</v>
      </c>
      <c r="B6003" s="485" t="s">
        <v>35443</v>
      </c>
      <c r="C6003" t="s">
        <v>35442</v>
      </c>
      <c r="D6003" t="s">
        <v>35442</v>
      </c>
      <c r="E6003" t="str">
        <f t="shared" si="93"/>
        <v>587590 - MONCOUET FORMATION &amp; SERVICES</v>
      </c>
      <c r="F6003" t="s">
        <v>10239</v>
      </c>
      <c r="G6003" t="s">
        <v>29255</v>
      </c>
      <c r="H6003" t="s">
        <v>19929</v>
      </c>
      <c r="I6003" t="s">
        <v>603</v>
      </c>
      <c r="J6003" t="s">
        <v>35441</v>
      </c>
      <c r="K6003" t="s">
        <v>208</v>
      </c>
      <c r="L6003" t="s">
        <v>35440</v>
      </c>
      <c r="N6003" t="s">
        <v>208</v>
      </c>
      <c r="O6003" t="s">
        <v>476</v>
      </c>
      <c r="P6003" t="s">
        <v>476</v>
      </c>
    </row>
    <row r="6004" spans="1:16">
      <c r="A6004" s="484" t="s">
        <v>93932</v>
      </c>
      <c r="B6004" s="485" t="s">
        <v>93931</v>
      </c>
      <c r="C6004" t="s">
        <v>93930</v>
      </c>
      <c r="D6004" t="s">
        <v>93929</v>
      </c>
      <c r="E6004" t="str">
        <f t="shared" si="93"/>
        <v>179887 - CASC LYON</v>
      </c>
      <c r="F6004" t="s">
        <v>1983</v>
      </c>
      <c r="G6004" t="s">
        <v>93928</v>
      </c>
      <c r="I6004" t="s">
        <v>3431</v>
      </c>
      <c r="J6004" t="s">
        <v>93927</v>
      </c>
      <c r="K6004" t="s">
        <v>208</v>
      </c>
      <c r="L6004" t="s">
        <v>93926</v>
      </c>
      <c r="N6004" t="s">
        <v>208</v>
      </c>
      <c r="O6004" t="s">
        <v>476</v>
      </c>
      <c r="P6004" t="s">
        <v>476</v>
      </c>
    </row>
    <row r="6005" spans="1:16">
      <c r="A6005" s="484" t="s">
        <v>51906</v>
      </c>
      <c r="B6005" s="485" t="s">
        <v>51905</v>
      </c>
      <c r="C6005" t="s">
        <v>51904</v>
      </c>
      <c r="D6005" t="s">
        <v>50294</v>
      </c>
      <c r="E6005" t="str">
        <f t="shared" si="93"/>
        <v>328820 - IAF</v>
      </c>
      <c r="F6005" t="s">
        <v>43361</v>
      </c>
      <c r="G6005" t="s">
        <v>51903</v>
      </c>
      <c r="I6005" t="s">
        <v>3929</v>
      </c>
      <c r="J6005" t="s">
        <v>51902</v>
      </c>
      <c r="K6005" t="s">
        <v>51901</v>
      </c>
      <c r="L6005" t="s">
        <v>51900</v>
      </c>
      <c r="N6005" t="s">
        <v>208</v>
      </c>
      <c r="O6005" t="s">
        <v>476</v>
      </c>
      <c r="P6005" t="s">
        <v>476</v>
      </c>
    </row>
    <row r="6006" spans="1:16">
      <c r="A6006" s="484" t="s">
        <v>115526</v>
      </c>
      <c r="B6006" s="485" t="s">
        <v>115525</v>
      </c>
      <c r="C6006" t="s">
        <v>115524</v>
      </c>
      <c r="D6006" t="s">
        <v>115524</v>
      </c>
      <c r="E6006" t="str">
        <f t="shared" si="93"/>
        <v>475579 - AYMING</v>
      </c>
      <c r="F6006" t="s">
        <v>5238</v>
      </c>
      <c r="G6006" t="s">
        <v>115523</v>
      </c>
      <c r="I6006" t="s">
        <v>2443</v>
      </c>
      <c r="J6006" t="s">
        <v>115522</v>
      </c>
      <c r="K6006" t="s">
        <v>208</v>
      </c>
      <c r="L6006" t="s">
        <v>115521</v>
      </c>
      <c r="N6006" t="s">
        <v>208</v>
      </c>
      <c r="O6006" t="s">
        <v>476</v>
      </c>
      <c r="P6006" t="s">
        <v>476</v>
      </c>
    </row>
    <row r="6007" spans="1:16">
      <c r="A6007" s="484" t="s">
        <v>80804</v>
      </c>
      <c r="B6007" s="485" t="s">
        <v>80803</v>
      </c>
      <c r="C6007" t="s">
        <v>80802</v>
      </c>
      <c r="D6007" t="s">
        <v>80802</v>
      </c>
      <c r="E6007" t="str">
        <f t="shared" si="93"/>
        <v>52735 - EIGUER ALBERTO</v>
      </c>
      <c r="F6007" t="s">
        <v>3131</v>
      </c>
      <c r="G6007" t="s">
        <v>80801</v>
      </c>
      <c r="I6007" t="s">
        <v>4703</v>
      </c>
      <c r="J6007" t="s">
        <v>80800</v>
      </c>
      <c r="K6007" t="s">
        <v>208</v>
      </c>
      <c r="L6007" t="s">
        <v>80799</v>
      </c>
      <c r="N6007" t="s">
        <v>208</v>
      </c>
      <c r="O6007" t="s">
        <v>476</v>
      </c>
      <c r="P6007" t="s">
        <v>476</v>
      </c>
    </row>
    <row r="6008" spans="1:16">
      <c r="A6008" s="484" t="s">
        <v>112837</v>
      </c>
      <c r="B6008" s="485" t="s">
        <v>112836</v>
      </c>
      <c r="C6008" t="s">
        <v>112835</v>
      </c>
      <c r="D6008" t="s">
        <v>112834</v>
      </c>
      <c r="E6008" t="str">
        <f t="shared" si="93"/>
        <v>578290 - BONNEAU BEATRICE ANDREE - CFLE LES ESSENTIELS</v>
      </c>
      <c r="F6008" t="s">
        <v>6463</v>
      </c>
      <c r="G6008" t="s">
        <v>112833</v>
      </c>
      <c r="I6008" t="s">
        <v>26600</v>
      </c>
      <c r="J6008" t="s">
        <v>112832</v>
      </c>
      <c r="K6008" t="s">
        <v>208</v>
      </c>
      <c r="L6008" t="s">
        <v>112831</v>
      </c>
      <c r="N6008" t="s">
        <v>208</v>
      </c>
      <c r="O6008" t="s">
        <v>476</v>
      </c>
      <c r="P6008" t="s">
        <v>476</v>
      </c>
    </row>
    <row r="6009" spans="1:16">
      <c r="A6009" s="484" t="s">
        <v>129295</v>
      </c>
      <c r="B6009" s="485" t="s">
        <v>129294</v>
      </c>
      <c r="C6009" t="s">
        <v>129293</v>
      </c>
      <c r="D6009" t="s">
        <v>129293</v>
      </c>
      <c r="E6009" t="str">
        <f t="shared" si="93"/>
        <v>393769 - AMARIS</v>
      </c>
      <c r="F6009" t="s">
        <v>2961</v>
      </c>
      <c r="G6009" t="s">
        <v>129292</v>
      </c>
      <c r="I6009" t="s">
        <v>11554</v>
      </c>
      <c r="J6009" t="s">
        <v>129291</v>
      </c>
      <c r="K6009" t="s">
        <v>208</v>
      </c>
      <c r="L6009" t="s">
        <v>129290</v>
      </c>
      <c r="N6009" t="s">
        <v>208</v>
      </c>
      <c r="O6009" t="s">
        <v>476</v>
      </c>
      <c r="P6009" t="s">
        <v>476</v>
      </c>
    </row>
    <row r="6010" spans="1:16">
      <c r="A6010" s="484" t="s">
        <v>80784</v>
      </c>
      <c r="B6010" s="485" t="s">
        <v>80783</v>
      </c>
      <c r="C6010" t="s">
        <v>80782</v>
      </c>
      <c r="D6010" t="s">
        <v>80781</v>
      </c>
      <c r="E6010" t="str">
        <f t="shared" si="93"/>
        <v>492140 - EISEN SARL CHEVREMONT</v>
      </c>
      <c r="F6010" t="s">
        <v>2572</v>
      </c>
      <c r="G6010" t="s">
        <v>80780</v>
      </c>
      <c r="I6010" t="s">
        <v>80779</v>
      </c>
      <c r="J6010" t="s">
        <v>80778</v>
      </c>
      <c r="K6010" t="s">
        <v>208</v>
      </c>
      <c r="L6010" t="s">
        <v>80777</v>
      </c>
      <c r="N6010" t="s">
        <v>208</v>
      </c>
      <c r="O6010" t="s">
        <v>476</v>
      </c>
      <c r="P6010" t="s">
        <v>476</v>
      </c>
    </row>
    <row r="6011" spans="1:16">
      <c r="A6011" s="484" t="s">
        <v>86500</v>
      </c>
      <c r="B6011" s="485" t="s">
        <v>86499</v>
      </c>
      <c r="C6011" t="s">
        <v>86498</v>
      </c>
      <c r="D6011" t="s">
        <v>86498</v>
      </c>
      <c r="E6011" t="str">
        <f t="shared" si="93"/>
        <v>502637 - D'OPEN</v>
      </c>
      <c r="F6011" t="s">
        <v>70363</v>
      </c>
      <c r="G6011" t="s">
        <v>86497</v>
      </c>
      <c r="H6011" t="s">
        <v>86496</v>
      </c>
      <c r="I6011" t="s">
        <v>43459</v>
      </c>
      <c r="J6011" t="s">
        <v>86495</v>
      </c>
      <c r="K6011" t="s">
        <v>208</v>
      </c>
      <c r="L6011" t="s">
        <v>86494</v>
      </c>
      <c r="N6011" t="s">
        <v>208</v>
      </c>
      <c r="O6011" t="s">
        <v>476</v>
      </c>
      <c r="P6011" t="s">
        <v>476</v>
      </c>
    </row>
    <row r="6012" spans="1:16">
      <c r="A6012" s="484" t="s">
        <v>59851</v>
      </c>
      <c r="B6012" s="485" t="s">
        <v>59850</v>
      </c>
      <c r="C6012" t="s">
        <v>59849</v>
      </c>
      <c r="D6012" t="s">
        <v>59849</v>
      </c>
      <c r="E6012" t="str">
        <f t="shared" si="93"/>
        <v>585774 - IAE INITIATIVE ACTION EMPLOI</v>
      </c>
      <c r="F6012" t="s">
        <v>13656</v>
      </c>
      <c r="G6012" t="s">
        <v>59848</v>
      </c>
      <c r="I6012" t="s">
        <v>7159</v>
      </c>
      <c r="J6012" t="s">
        <v>59847</v>
      </c>
      <c r="K6012" t="s">
        <v>208</v>
      </c>
      <c r="L6012" t="s">
        <v>59846</v>
      </c>
      <c r="N6012" t="s">
        <v>208</v>
      </c>
      <c r="O6012" t="s">
        <v>476</v>
      </c>
      <c r="P6012" t="s">
        <v>476</v>
      </c>
    </row>
    <row r="6013" spans="1:16">
      <c r="A6013" s="484" t="s">
        <v>109536</v>
      </c>
      <c r="B6013" s="485" t="s">
        <v>109535</v>
      </c>
      <c r="C6013" t="s">
        <v>109534</v>
      </c>
      <c r="D6013" t="s">
        <v>109533</v>
      </c>
      <c r="E6013" t="str">
        <f t="shared" si="93"/>
        <v>509980 - CEI</v>
      </c>
      <c r="F6013" t="s">
        <v>7380</v>
      </c>
      <c r="G6013" t="s">
        <v>109532</v>
      </c>
      <c r="H6013" t="s">
        <v>109531</v>
      </c>
      <c r="I6013" t="s">
        <v>20451</v>
      </c>
      <c r="J6013" t="s">
        <v>109530</v>
      </c>
      <c r="K6013" t="s">
        <v>208</v>
      </c>
      <c r="L6013" t="s">
        <v>109529</v>
      </c>
      <c r="N6013" t="s">
        <v>208</v>
      </c>
      <c r="O6013" t="s">
        <v>476</v>
      </c>
      <c r="P6013" t="s">
        <v>476</v>
      </c>
    </row>
    <row r="6014" spans="1:16">
      <c r="A6014" s="484" t="s">
        <v>124622</v>
      </c>
      <c r="B6014" s="485" t="s">
        <v>124621</v>
      </c>
      <c r="C6014" t="s">
        <v>124620</v>
      </c>
      <c r="D6014" t="s">
        <v>124619</v>
      </c>
      <c r="E6014" t="str">
        <f t="shared" si="93"/>
        <v>315345 - ARFAMSTA MARSEILLE</v>
      </c>
      <c r="F6014" t="s">
        <v>30652</v>
      </c>
      <c r="G6014" t="s">
        <v>26557</v>
      </c>
      <c r="I6014" t="s">
        <v>111443</v>
      </c>
      <c r="J6014" t="s">
        <v>124618</v>
      </c>
      <c r="K6014" t="s">
        <v>208</v>
      </c>
      <c r="L6014" t="s">
        <v>124617</v>
      </c>
      <c r="N6014" t="s">
        <v>207</v>
      </c>
      <c r="O6014" t="s">
        <v>476</v>
      </c>
      <c r="P6014" t="s">
        <v>476</v>
      </c>
    </row>
    <row r="6015" spans="1:16">
      <c r="A6015" s="484" t="s">
        <v>124734</v>
      </c>
      <c r="B6015" s="485" t="s">
        <v>124621</v>
      </c>
      <c r="C6015" t="s">
        <v>124733</v>
      </c>
      <c r="D6015" t="s">
        <v>124619</v>
      </c>
      <c r="E6015" t="str">
        <f t="shared" si="93"/>
        <v>684491 - ARFAMSTA MARSEILLE</v>
      </c>
      <c r="F6015" t="s">
        <v>2163</v>
      </c>
      <c r="G6015" t="s">
        <v>51849</v>
      </c>
      <c r="I6015" t="s">
        <v>1035</v>
      </c>
      <c r="K6015" t="s">
        <v>208</v>
      </c>
      <c r="L6015" t="s">
        <v>124732</v>
      </c>
      <c r="N6015" t="s">
        <v>207</v>
      </c>
      <c r="O6015" t="s">
        <v>476</v>
      </c>
      <c r="P6015" t="s">
        <v>476</v>
      </c>
    </row>
    <row r="6016" spans="1:16">
      <c r="A6016" s="484" t="s">
        <v>65800</v>
      </c>
      <c r="B6016" s="485" t="s">
        <v>65799</v>
      </c>
      <c r="C6016" t="s">
        <v>65798</v>
      </c>
      <c r="D6016" t="s">
        <v>65797</v>
      </c>
      <c r="E6016" t="str">
        <f t="shared" si="93"/>
        <v>652179 - GRAINE CENTRE VAL DE LOIRE</v>
      </c>
      <c r="F6016" t="s">
        <v>18724</v>
      </c>
      <c r="G6016" t="s">
        <v>65796</v>
      </c>
      <c r="H6016" t="s">
        <v>65795</v>
      </c>
      <c r="I6016" t="s">
        <v>35085</v>
      </c>
      <c r="J6016" t="s">
        <v>65794</v>
      </c>
      <c r="K6016" t="s">
        <v>208</v>
      </c>
      <c r="L6016" t="s">
        <v>65793</v>
      </c>
      <c r="N6016" t="s">
        <v>208</v>
      </c>
      <c r="O6016" t="s">
        <v>476</v>
      </c>
      <c r="P6016" t="s">
        <v>476</v>
      </c>
    </row>
    <row r="6017" spans="1:16">
      <c r="A6017" s="484" t="s">
        <v>82381</v>
      </c>
      <c r="B6017" s="485" t="s">
        <v>82380</v>
      </c>
      <c r="C6017" t="s">
        <v>82379</v>
      </c>
      <c r="D6017" t="s">
        <v>82378</v>
      </c>
      <c r="E6017" t="str">
        <f t="shared" si="93"/>
        <v>614490 - WALL STREET ENGLISH PUTEAUX</v>
      </c>
      <c r="F6017" t="s">
        <v>53676</v>
      </c>
      <c r="G6017" t="s">
        <v>59834</v>
      </c>
      <c r="H6017" t="s">
        <v>82377</v>
      </c>
      <c r="I6017" t="s">
        <v>1042</v>
      </c>
      <c r="J6017" t="s">
        <v>82376</v>
      </c>
      <c r="K6017" t="s">
        <v>208</v>
      </c>
      <c r="L6017" t="s">
        <v>82375</v>
      </c>
      <c r="N6017" t="s">
        <v>208</v>
      </c>
      <c r="O6017" t="s">
        <v>476</v>
      </c>
      <c r="P6017" t="s">
        <v>476</v>
      </c>
    </row>
    <row r="6018" spans="1:16">
      <c r="A6018" s="484" t="s">
        <v>117479</v>
      </c>
      <c r="B6018" s="485" t="s">
        <v>117478</v>
      </c>
      <c r="C6018" t="s">
        <v>117477</v>
      </c>
      <c r="D6018" t="s">
        <v>117477</v>
      </c>
      <c r="E6018" t="str">
        <f t="shared" ref="E6018:E6081" si="94">_xlfn.CONCAT(L6018," - ",D6018)</f>
        <v>536830 - ATLANTIC CONSEIL</v>
      </c>
      <c r="F6018" t="s">
        <v>4906</v>
      </c>
      <c r="G6018" t="s">
        <v>117476</v>
      </c>
      <c r="I6018" t="s">
        <v>1114</v>
      </c>
      <c r="J6018" t="s">
        <v>117475</v>
      </c>
      <c r="K6018" t="s">
        <v>208</v>
      </c>
      <c r="L6018" t="s">
        <v>117474</v>
      </c>
      <c r="N6018" t="s">
        <v>208</v>
      </c>
      <c r="O6018" t="s">
        <v>476</v>
      </c>
      <c r="P6018" t="s">
        <v>476</v>
      </c>
    </row>
    <row r="6019" spans="1:16">
      <c r="A6019" s="484" t="s">
        <v>135286</v>
      </c>
      <c r="B6019" s="485" t="s">
        <v>135285</v>
      </c>
      <c r="C6019" t="s">
        <v>135284</v>
      </c>
      <c r="D6019" t="s">
        <v>135284</v>
      </c>
      <c r="E6019" t="str">
        <f t="shared" si="94"/>
        <v>481178 - ACTION FIRST SA</v>
      </c>
      <c r="F6019" t="s">
        <v>3619</v>
      </c>
      <c r="G6019" t="s">
        <v>135283</v>
      </c>
      <c r="H6019" t="s">
        <v>135282</v>
      </c>
      <c r="I6019" t="s">
        <v>1485</v>
      </c>
      <c r="J6019" t="s">
        <v>135281</v>
      </c>
      <c r="K6019" t="s">
        <v>208</v>
      </c>
      <c r="L6019" t="s">
        <v>135280</v>
      </c>
      <c r="N6019" t="s">
        <v>208</v>
      </c>
      <c r="O6019" t="s">
        <v>476</v>
      </c>
      <c r="P6019" t="s">
        <v>476</v>
      </c>
    </row>
    <row r="6020" spans="1:16">
      <c r="A6020" s="484" t="s">
        <v>25843</v>
      </c>
      <c r="B6020" s="485" t="s">
        <v>25842</v>
      </c>
      <c r="C6020" t="s">
        <v>25841</v>
      </c>
      <c r="D6020" t="s">
        <v>25840</v>
      </c>
      <c r="E6020" t="str">
        <f t="shared" si="94"/>
        <v>510208 - PSL 34</v>
      </c>
      <c r="F6020" t="s">
        <v>2408</v>
      </c>
      <c r="G6020" t="s">
        <v>25839</v>
      </c>
      <c r="H6020" t="s">
        <v>25838</v>
      </c>
      <c r="I6020" t="s">
        <v>1542</v>
      </c>
      <c r="J6020" t="s">
        <v>25837</v>
      </c>
      <c r="K6020" t="s">
        <v>208</v>
      </c>
      <c r="L6020" t="s">
        <v>25836</v>
      </c>
      <c r="N6020" t="s">
        <v>208</v>
      </c>
      <c r="O6020" t="s">
        <v>476</v>
      </c>
      <c r="P6020" t="s">
        <v>476</v>
      </c>
    </row>
    <row r="6021" spans="1:16">
      <c r="A6021" s="484" t="s">
        <v>69053</v>
      </c>
      <c r="B6021" s="485" t="s">
        <v>69052</v>
      </c>
      <c r="C6021" t="s">
        <v>69051</v>
      </c>
      <c r="D6021" t="s">
        <v>69050</v>
      </c>
      <c r="E6021" t="str">
        <f t="shared" si="94"/>
        <v>295000 - EFC LYON</v>
      </c>
      <c r="F6021" t="s">
        <v>5299</v>
      </c>
      <c r="G6021" t="s">
        <v>69049</v>
      </c>
      <c r="I6021" t="s">
        <v>802</v>
      </c>
      <c r="K6021" t="s">
        <v>69048</v>
      </c>
      <c r="L6021" t="s">
        <v>69047</v>
      </c>
      <c r="N6021" t="s">
        <v>208</v>
      </c>
      <c r="O6021" t="s">
        <v>476</v>
      </c>
      <c r="P6021" t="s">
        <v>476</v>
      </c>
    </row>
    <row r="6022" spans="1:16">
      <c r="A6022" s="484" t="s">
        <v>24280</v>
      </c>
      <c r="B6022" s="485" t="s">
        <v>24279</v>
      </c>
      <c r="C6022" t="s">
        <v>24278</v>
      </c>
      <c r="D6022" t="s">
        <v>24277</v>
      </c>
      <c r="E6022" t="str">
        <f t="shared" si="94"/>
        <v>602292 - QUALNET</v>
      </c>
      <c r="F6022" t="s">
        <v>24276</v>
      </c>
      <c r="G6022" t="s">
        <v>24275</v>
      </c>
      <c r="I6022" t="s">
        <v>24274</v>
      </c>
      <c r="J6022" t="s">
        <v>24273</v>
      </c>
      <c r="K6022" t="s">
        <v>208</v>
      </c>
      <c r="L6022" t="s">
        <v>24272</v>
      </c>
      <c r="N6022" t="s">
        <v>208</v>
      </c>
      <c r="O6022" t="s">
        <v>476</v>
      </c>
      <c r="P6022" t="s">
        <v>476</v>
      </c>
    </row>
    <row r="6023" spans="1:16">
      <c r="A6023" s="484" t="s">
        <v>133449</v>
      </c>
      <c r="B6023" s="485" t="s">
        <v>133448</v>
      </c>
      <c r="C6023" t="s">
        <v>133447</v>
      </c>
      <c r="D6023" t="s">
        <v>133446</v>
      </c>
      <c r="E6023" t="str">
        <f t="shared" si="94"/>
        <v>605219 - AFPI 64 ADOUR</v>
      </c>
      <c r="F6023" t="s">
        <v>26628</v>
      </c>
      <c r="G6023" t="s">
        <v>133445</v>
      </c>
      <c r="H6023" t="s">
        <v>133444</v>
      </c>
      <c r="I6023" t="s">
        <v>4033</v>
      </c>
      <c r="J6023" t="s">
        <v>133443</v>
      </c>
      <c r="K6023" t="s">
        <v>208</v>
      </c>
      <c r="L6023" t="s">
        <v>133442</v>
      </c>
      <c r="N6023" t="s">
        <v>208</v>
      </c>
      <c r="O6023" t="s">
        <v>476</v>
      </c>
      <c r="P6023" t="s">
        <v>476</v>
      </c>
    </row>
    <row r="6024" spans="1:16">
      <c r="A6024" s="484" t="s">
        <v>22966</v>
      </c>
      <c r="B6024" s="485" t="s">
        <v>22965</v>
      </c>
      <c r="C6024" t="s">
        <v>22964</v>
      </c>
      <c r="D6024" t="s">
        <v>22963</v>
      </c>
      <c r="E6024" t="str">
        <f t="shared" si="94"/>
        <v>303574 - RESPADD</v>
      </c>
      <c r="F6024" t="s">
        <v>1978</v>
      </c>
      <c r="G6024" t="s">
        <v>22962</v>
      </c>
      <c r="H6024" t="s">
        <v>22961</v>
      </c>
      <c r="I6024" t="s">
        <v>10759</v>
      </c>
      <c r="J6024" t="s">
        <v>22960</v>
      </c>
      <c r="K6024" t="s">
        <v>208</v>
      </c>
      <c r="L6024" t="s">
        <v>22959</v>
      </c>
      <c r="N6024" t="s">
        <v>208</v>
      </c>
      <c r="O6024" t="s">
        <v>476</v>
      </c>
      <c r="P6024" t="s">
        <v>476</v>
      </c>
    </row>
    <row r="6025" spans="1:16">
      <c r="A6025" s="484" t="s">
        <v>46114</v>
      </c>
      <c r="B6025" s="485" t="s">
        <v>46113</v>
      </c>
      <c r="C6025" t="s">
        <v>46112</v>
      </c>
      <c r="D6025" t="s">
        <v>46111</v>
      </c>
      <c r="E6025" t="str">
        <f t="shared" si="94"/>
        <v>613290 - FANY WAVREILLE</v>
      </c>
      <c r="F6025" t="s">
        <v>46110</v>
      </c>
      <c r="G6025" t="s">
        <v>46109</v>
      </c>
      <c r="I6025" t="s">
        <v>20675</v>
      </c>
      <c r="J6025" t="s">
        <v>46108</v>
      </c>
      <c r="K6025" t="s">
        <v>208</v>
      </c>
      <c r="L6025" t="s">
        <v>46107</v>
      </c>
      <c r="N6025" t="s">
        <v>208</v>
      </c>
      <c r="O6025" t="s">
        <v>476</v>
      </c>
      <c r="P6025" t="s">
        <v>476</v>
      </c>
    </row>
    <row r="6026" spans="1:16">
      <c r="A6026" s="484" t="s">
        <v>16391</v>
      </c>
      <c r="B6026" s="485" t="s">
        <v>16390</v>
      </c>
      <c r="C6026" t="s">
        <v>16389</v>
      </c>
      <c r="D6026" t="s">
        <v>16388</v>
      </c>
      <c r="E6026" t="str">
        <f t="shared" si="94"/>
        <v>420529 - SMITS AND PARTNERS INLINGUA AHUY</v>
      </c>
      <c r="F6026" t="s">
        <v>7596</v>
      </c>
      <c r="G6026" t="s">
        <v>16387</v>
      </c>
      <c r="I6026" t="s">
        <v>16386</v>
      </c>
      <c r="J6026" t="s">
        <v>16385</v>
      </c>
      <c r="K6026" t="s">
        <v>208</v>
      </c>
      <c r="L6026" t="s">
        <v>16384</v>
      </c>
      <c r="N6026" t="s">
        <v>208</v>
      </c>
      <c r="O6026" t="s">
        <v>476</v>
      </c>
      <c r="P6026" t="s">
        <v>476</v>
      </c>
    </row>
    <row r="6027" spans="1:16">
      <c r="A6027" s="484" t="s">
        <v>25483</v>
      </c>
      <c r="B6027" s="485" t="s">
        <v>25482</v>
      </c>
      <c r="C6027" t="s">
        <v>25481</v>
      </c>
      <c r="D6027" t="s">
        <v>25481</v>
      </c>
      <c r="E6027" t="str">
        <f t="shared" si="94"/>
        <v>320626 - PROMOTION SANTE BOURGOGNE FRANCHE COMTE</v>
      </c>
      <c r="F6027" t="s">
        <v>6896</v>
      </c>
      <c r="G6027" t="s">
        <v>25480</v>
      </c>
      <c r="H6027" t="s">
        <v>25479</v>
      </c>
      <c r="I6027" t="s">
        <v>1501</v>
      </c>
      <c r="J6027" t="s">
        <v>25478</v>
      </c>
      <c r="K6027" t="s">
        <v>208</v>
      </c>
      <c r="L6027" t="s">
        <v>25477</v>
      </c>
      <c r="N6027" t="s">
        <v>208</v>
      </c>
      <c r="O6027" t="s">
        <v>476</v>
      </c>
      <c r="P6027" t="s">
        <v>476</v>
      </c>
    </row>
    <row r="6028" spans="1:16">
      <c r="A6028" s="484" t="s">
        <v>24139</v>
      </c>
      <c r="B6028" s="485" t="s">
        <v>24138</v>
      </c>
      <c r="C6028" t="s">
        <v>24137</v>
      </c>
      <c r="D6028" t="s">
        <v>24136</v>
      </c>
      <c r="E6028" t="str">
        <f t="shared" si="94"/>
        <v>487650 - HTMY CESSON SEVIGNE</v>
      </c>
      <c r="F6028" t="s">
        <v>24135</v>
      </c>
      <c r="G6028" t="s">
        <v>24134</v>
      </c>
      <c r="H6028" t="s">
        <v>24133</v>
      </c>
      <c r="I6028" t="s">
        <v>3364</v>
      </c>
      <c r="J6028" t="s">
        <v>24132</v>
      </c>
      <c r="K6028" t="s">
        <v>208</v>
      </c>
      <c r="L6028" t="s">
        <v>24131</v>
      </c>
      <c r="N6028" t="s">
        <v>208</v>
      </c>
      <c r="O6028" t="s">
        <v>476</v>
      </c>
      <c r="P6028" t="s">
        <v>476</v>
      </c>
    </row>
    <row r="6029" spans="1:16">
      <c r="A6029" s="484" t="s">
        <v>117518</v>
      </c>
      <c r="B6029" s="485" t="s">
        <v>117517</v>
      </c>
      <c r="C6029" t="s">
        <v>117516</v>
      </c>
      <c r="D6029" t="s">
        <v>117515</v>
      </c>
      <c r="E6029" t="str">
        <f t="shared" si="94"/>
        <v>318309 - ATLANCAD LA CHAPELLE SUR ERDRE</v>
      </c>
      <c r="F6029" t="s">
        <v>2104</v>
      </c>
      <c r="G6029" t="s">
        <v>117514</v>
      </c>
      <c r="I6029" t="s">
        <v>7943</v>
      </c>
      <c r="J6029" t="s">
        <v>117513</v>
      </c>
      <c r="K6029" t="s">
        <v>208</v>
      </c>
      <c r="L6029" t="s">
        <v>117512</v>
      </c>
      <c r="N6029" t="s">
        <v>208</v>
      </c>
      <c r="O6029" t="s">
        <v>476</v>
      </c>
      <c r="P6029" t="s">
        <v>476</v>
      </c>
    </row>
    <row r="6030" spans="1:16">
      <c r="A6030" s="484" t="s">
        <v>121850</v>
      </c>
      <c r="B6030" s="485" t="s">
        <v>121849</v>
      </c>
      <c r="C6030" t="s">
        <v>121848</v>
      </c>
      <c r="D6030" t="s">
        <v>116223</v>
      </c>
      <c r="E6030" t="str">
        <f t="shared" si="94"/>
        <v>327300 - AFS</v>
      </c>
      <c r="F6030" t="s">
        <v>1469</v>
      </c>
      <c r="G6030" t="s">
        <v>121847</v>
      </c>
      <c r="I6030" t="s">
        <v>13159</v>
      </c>
      <c r="J6030" t="s">
        <v>121846</v>
      </c>
      <c r="K6030" t="s">
        <v>208</v>
      </c>
      <c r="L6030" t="s">
        <v>121845</v>
      </c>
      <c r="N6030" t="s">
        <v>208</v>
      </c>
      <c r="O6030" t="s">
        <v>476</v>
      </c>
      <c r="P6030" t="s">
        <v>476</v>
      </c>
    </row>
    <row r="6031" spans="1:16">
      <c r="A6031" s="484" t="s">
        <v>126122</v>
      </c>
      <c r="B6031" s="485" t="s">
        <v>126121</v>
      </c>
      <c r="C6031" t="s">
        <v>126120</v>
      </c>
      <c r="D6031" t="s">
        <v>126119</v>
      </c>
      <c r="E6031" t="str">
        <f t="shared" si="94"/>
        <v>69619 - AFTDE</v>
      </c>
      <c r="F6031" t="s">
        <v>1077</v>
      </c>
      <c r="G6031" t="s">
        <v>22864</v>
      </c>
      <c r="H6031" t="s">
        <v>126118</v>
      </c>
      <c r="I6031" t="s">
        <v>1494</v>
      </c>
      <c r="K6031" t="s">
        <v>208</v>
      </c>
      <c r="L6031" t="s">
        <v>126117</v>
      </c>
      <c r="N6031" t="s">
        <v>208</v>
      </c>
      <c r="O6031" t="s">
        <v>476</v>
      </c>
      <c r="P6031" t="s">
        <v>476</v>
      </c>
    </row>
    <row r="6032" spans="1:16">
      <c r="A6032" s="484" t="s">
        <v>94519</v>
      </c>
      <c r="B6032" s="485" t="s">
        <v>94518</v>
      </c>
      <c r="C6032" t="s">
        <v>94517</v>
      </c>
      <c r="D6032" t="s">
        <v>94516</v>
      </c>
      <c r="E6032" t="str">
        <f t="shared" si="94"/>
        <v>664388 - CREUF</v>
      </c>
      <c r="F6032" t="s">
        <v>15990</v>
      </c>
      <c r="G6032" t="s">
        <v>64114</v>
      </c>
      <c r="I6032" t="s">
        <v>626</v>
      </c>
      <c r="J6032" t="s">
        <v>15829</v>
      </c>
      <c r="K6032" t="s">
        <v>208</v>
      </c>
      <c r="L6032" t="s">
        <v>94515</v>
      </c>
      <c r="N6032" t="s">
        <v>208</v>
      </c>
      <c r="O6032" t="s">
        <v>476</v>
      </c>
      <c r="P6032" t="s">
        <v>476</v>
      </c>
    </row>
    <row r="6033" spans="1:16">
      <c r="A6033" s="484" t="s">
        <v>118608</v>
      </c>
      <c r="B6033" s="485" t="s">
        <v>118607</v>
      </c>
      <c r="C6033" t="s">
        <v>118606</v>
      </c>
      <c r="D6033" t="s">
        <v>118605</v>
      </c>
      <c r="E6033" t="str">
        <f t="shared" si="94"/>
        <v>601251 - AFORM</v>
      </c>
      <c r="F6033" t="s">
        <v>2524</v>
      </c>
      <c r="G6033" t="s">
        <v>118604</v>
      </c>
      <c r="I6033" t="s">
        <v>4390</v>
      </c>
      <c r="J6033" t="s">
        <v>118603</v>
      </c>
      <c r="K6033" t="s">
        <v>208</v>
      </c>
      <c r="L6033" t="s">
        <v>118602</v>
      </c>
      <c r="N6033" t="s">
        <v>208</v>
      </c>
      <c r="O6033" t="s">
        <v>476</v>
      </c>
      <c r="P6033" t="s">
        <v>476</v>
      </c>
    </row>
    <row r="6034" spans="1:16">
      <c r="A6034" s="484" t="s">
        <v>26002</v>
      </c>
      <c r="B6034" s="485" t="s">
        <v>26001</v>
      </c>
      <c r="C6034" t="s">
        <v>26000</v>
      </c>
      <c r="D6034" t="s">
        <v>25999</v>
      </c>
      <c r="E6034" t="str">
        <f t="shared" si="94"/>
        <v>624184 - PRO FORMATION VALENCIENNES</v>
      </c>
      <c r="F6034" t="s">
        <v>25998</v>
      </c>
      <c r="G6034" t="s">
        <v>25997</v>
      </c>
      <c r="I6034" t="s">
        <v>991</v>
      </c>
      <c r="J6034" t="s">
        <v>25996</v>
      </c>
      <c r="K6034" t="s">
        <v>208</v>
      </c>
      <c r="L6034" t="s">
        <v>25995</v>
      </c>
      <c r="N6034" t="s">
        <v>208</v>
      </c>
      <c r="O6034" t="s">
        <v>476</v>
      </c>
      <c r="P6034" t="s">
        <v>476</v>
      </c>
    </row>
    <row r="6035" spans="1:16">
      <c r="A6035" s="484" t="s">
        <v>88547</v>
      </c>
      <c r="B6035" s="485" t="s">
        <v>88546</v>
      </c>
      <c r="C6035" t="s">
        <v>88545</v>
      </c>
      <c r="D6035" t="s">
        <v>88544</v>
      </c>
      <c r="E6035" t="str">
        <f t="shared" si="94"/>
        <v>467832 - DEDALUS HEALTHCARE FRANCE ARTIGUES PRES BORDEAUX</v>
      </c>
      <c r="F6035" t="s">
        <v>4190</v>
      </c>
      <c r="G6035" t="s">
        <v>88543</v>
      </c>
      <c r="I6035" t="s">
        <v>23688</v>
      </c>
      <c r="J6035" t="s">
        <v>88542</v>
      </c>
      <c r="K6035" t="s">
        <v>208</v>
      </c>
      <c r="L6035" t="s">
        <v>88541</v>
      </c>
      <c r="N6035" t="s">
        <v>208</v>
      </c>
      <c r="O6035" t="s">
        <v>476</v>
      </c>
      <c r="P6035" t="s">
        <v>476</v>
      </c>
    </row>
    <row r="6036" spans="1:16">
      <c r="A6036" s="484" t="s">
        <v>42477</v>
      </c>
      <c r="B6036" s="485" t="s">
        <v>42476</v>
      </c>
      <c r="C6036" t="s">
        <v>42475</v>
      </c>
      <c r="D6036" t="s">
        <v>42474</v>
      </c>
      <c r="E6036" t="str">
        <f t="shared" si="94"/>
        <v>605359 - LIGUE SPORT ADAPTE NOUVELLE AQUITAINE - LSANA</v>
      </c>
      <c r="F6036" t="s">
        <v>42473</v>
      </c>
      <c r="G6036" t="s">
        <v>42472</v>
      </c>
      <c r="I6036" t="s">
        <v>3032</v>
      </c>
      <c r="J6036" t="s">
        <v>42471</v>
      </c>
      <c r="K6036" t="s">
        <v>208</v>
      </c>
      <c r="L6036" t="s">
        <v>42470</v>
      </c>
      <c r="N6036" t="s">
        <v>208</v>
      </c>
      <c r="O6036" t="s">
        <v>476</v>
      </c>
      <c r="P6036" t="s">
        <v>476</v>
      </c>
    </row>
    <row r="6037" spans="1:16">
      <c r="A6037" s="484" t="s">
        <v>105031</v>
      </c>
      <c r="B6037" s="485" t="s">
        <v>105030</v>
      </c>
      <c r="C6037" t="s">
        <v>105029</v>
      </c>
      <c r="D6037" t="s">
        <v>39575</v>
      </c>
      <c r="E6037" t="str">
        <f t="shared" si="94"/>
        <v>479871 - CFTA</v>
      </c>
      <c r="F6037" t="s">
        <v>1258</v>
      </c>
      <c r="G6037" t="s">
        <v>105028</v>
      </c>
      <c r="I6037" t="s">
        <v>102531</v>
      </c>
      <c r="J6037" t="s">
        <v>105027</v>
      </c>
      <c r="K6037" t="s">
        <v>208</v>
      </c>
      <c r="L6037" t="s">
        <v>105026</v>
      </c>
      <c r="N6037" t="s">
        <v>208</v>
      </c>
      <c r="O6037" t="s">
        <v>476</v>
      </c>
      <c r="P6037" t="s">
        <v>476</v>
      </c>
    </row>
    <row r="6038" spans="1:16">
      <c r="A6038" s="484" t="s">
        <v>43156</v>
      </c>
      <c r="B6038" s="485" t="s">
        <v>43155</v>
      </c>
      <c r="C6038" t="s">
        <v>43154</v>
      </c>
      <c r="D6038" t="s">
        <v>43153</v>
      </c>
      <c r="E6038" t="str">
        <f t="shared" si="94"/>
        <v>478799 - LETHE MUSICAL</v>
      </c>
      <c r="F6038" t="s">
        <v>1077</v>
      </c>
      <c r="G6038" t="s">
        <v>43152</v>
      </c>
      <c r="I6038" t="s">
        <v>17755</v>
      </c>
      <c r="J6038" t="s">
        <v>43151</v>
      </c>
      <c r="K6038" t="s">
        <v>208</v>
      </c>
      <c r="L6038" t="s">
        <v>43150</v>
      </c>
      <c r="N6038" t="s">
        <v>208</v>
      </c>
      <c r="O6038" t="s">
        <v>476</v>
      </c>
      <c r="P6038" t="s">
        <v>476</v>
      </c>
    </row>
    <row r="6039" spans="1:16">
      <c r="A6039" s="484" t="s">
        <v>69855</v>
      </c>
      <c r="B6039" s="485" t="s">
        <v>69854</v>
      </c>
      <c r="C6039" t="s">
        <v>69853</v>
      </c>
      <c r="D6039" t="s">
        <v>69852</v>
      </c>
      <c r="E6039" t="str">
        <f t="shared" si="94"/>
        <v>292588 - FNTI FORMATION LYON</v>
      </c>
      <c r="F6039" t="s">
        <v>773</v>
      </c>
      <c r="G6039" t="s">
        <v>69851</v>
      </c>
      <c r="I6039" t="s">
        <v>3431</v>
      </c>
      <c r="J6039" t="s">
        <v>69850</v>
      </c>
      <c r="K6039" t="s">
        <v>208</v>
      </c>
      <c r="L6039" t="s">
        <v>69849</v>
      </c>
      <c r="N6039" t="s">
        <v>208</v>
      </c>
      <c r="O6039" t="s">
        <v>476</v>
      </c>
      <c r="P6039" t="s">
        <v>476</v>
      </c>
    </row>
    <row r="6040" spans="1:16">
      <c r="A6040" s="484" t="s">
        <v>120395</v>
      </c>
      <c r="B6040" s="485" t="s">
        <v>120394</v>
      </c>
      <c r="C6040" t="s">
        <v>120393</v>
      </c>
      <c r="D6040" t="s">
        <v>120392</v>
      </c>
      <c r="E6040" t="str">
        <f t="shared" si="94"/>
        <v>433421 - ANFIC SF</v>
      </c>
      <c r="F6040" t="s">
        <v>2580</v>
      </c>
      <c r="G6040" t="s">
        <v>120391</v>
      </c>
      <c r="I6040" t="s">
        <v>626</v>
      </c>
      <c r="K6040" t="s">
        <v>208</v>
      </c>
      <c r="L6040" t="s">
        <v>120390</v>
      </c>
      <c r="N6040" t="s">
        <v>208</v>
      </c>
      <c r="O6040" t="s">
        <v>476</v>
      </c>
      <c r="P6040" t="s">
        <v>476</v>
      </c>
    </row>
    <row r="6041" spans="1:16">
      <c r="A6041" s="484" t="s">
        <v>89200</v>
      </c>
      <c r="B6041" s="485" t="s">
        <v>89199</v>
      </c>
      <c r="C6041" t="s">
        <v>89198</v>
      </c>
      <c r="D6041" t="s">
        <v>89198</v>
      </c>
      <c r="E6041" t="str">
        <f t="shared" si="94"/>
        <v>521978 - DALL'AGNOL ELSA</v>
      </c>
      <c r="F6041" t="s">
        <v>1817</v>
      </c>
      <c r="G6041" t="s">
        <v>89197</v>
      </c>
      <c r="I6041" t="s">
        <v>5210</v>
      </c>
      <c r="J6041" t="s">
        <v>89196</v>
      </c>
      <c r="K6041" t="s">
        <v>208</v>
      </c>
      <c r="L6041" t="s">
        <v>89195</v>
      </c>
      <c r="N6041" t="s">
        <v>208</v>
      </c>
      <c r="O6041" t="s">
        <v>476</v>
      </c>
      <c r="P6041" t="s">
        <v>476</v>
      </c>
    </row>
    <row r="6042" spans="1:16">
      <c r="A6042" s="484" t="s">
        <v>129853</v>
      </c>
      <c r="B6042" s="485" t="s">
        <v>129852</v>
      </c>
      <c r="C6042" t="s">
        <v>129851</v>
      </c>
      <c r="D6042" t="s">
        <v>129851</v>
      </c>
      <c r="E6042" t="str">
        <f t="shared" si="94"/>
        <v>210547 - ALTAIR</v>
      </c>
      <c r="F6042" t="s">
        <v>2074</v>
      </c>
      <c r="G6042" t="s">
        <v>129850</v>
      </c>
      <c r="H6042" t="s">
        <v>129849</v>
      </c>
      <c r="I6042" t="s">
        <v>21757</v>
      </c>
      <c r="J6042" t="s">
        <v>129848</v>
      </c>
      <c r="K6042" t="s">
        <v>208</v>
      </c>
      <c r="L6042" t="s">
        <v>129847</v>
      </c>
      <c r="N6042" t="s">
        <v>208</v>
      </c>
      <c r="O6042" t="s">
        <v>476</v>
      </c>
      <c r="P6042" t="s">
        <v>129846</v>
      </c>
    </row>
    <row r="6043" spans="1:16">
      <c r="A6043" s="484" t="s">
        <v>119733</v>
      </c>
      <c r="B6043" s="485" t="s">
        <v>119732</v>
      </c>
      <c r="C6043" t="s">
        <v>119731</v>
      </c>
      <c r="D6043" t="s">
        <v>119730</v>
      </c>
      <c r="E6043" t="str">
        <f t="shared" si="94"/>
        <v>214360 - AFSA PAU</v>
      </c>
      <c r="F6043" t="s">
        <v>498</v>
      </c>
      <c r="G6043" t="s">
        <v>119729</v>
      </c>
      <c r="I6043" t="s">
        <v>4033</v>
      </c>
      <c r="J6043" t="s">
        <v>119728</v>
      </c>
      <c r="K6043" t="s">
        <v>208</v>
      </c>
      <c r="L6043" t="s">
        <v>119727</v>
      </c>
      <c r="N6043" t="s">
        <v>208</v>
      </c>
      <c r="O6043" t="s">
        <v>476</v>
      </c>
      <c r="P6043" t="s">
        <v>476</v>
      </c>
    </row>
    <row r="6044" spans="1:16">
      <c r="A6044" s="484" t="s">
        <v>7337</v>
      </c>
      <c r="B6044" s="485" t="s">
        <v>7336</v>
      </c>
      <c r="C6044" t="s">
        <v>7335</v>
      </c>
      <c r="D6044" t="s">
        <v>7334</v>
      </c>
      <c r="E6044" t="str">
        <f t="shared" si="94"/>
        <v>627628 - UFOLEP PAU</v>
      </c>
      <c r="F6044" t="s">
        <v>7333</v>
      </c>
      <c r="G6044" t="s">
        <v>7332</v>
      </c>
      <c r="I6044" t="s">
        <v>4033</v>
      </c>
      <c r="J6044" t="s">
        <v>7331</v>
      </c>
      <c r="K6044" t="s">
        <v>208</v>
      </c>
      <c r="L6044" t="s">
        <v>7330</v>
      </c>
      <c r="N6044" t="s">
        <v>208</v>
      </c>
      <c r="O6044" t="s">
        <v>476</v>
      </c>
      <c r="P6044" t="s">
        <v>476</v>
      </c>
    </row>
    <row r="6045" spans="1:16">
      <c r="A6045" s="484" t="s">
        <v>93659</v>
      </c>
      <c r="B6045" s="485" t="s">
        <v>93658</v>
      </c>
      <c r="C6045" t="s">
        <v>93657</v>
      </c>
      <c r="D6045" t="s">
        <v>93656</v>
      </c>
      <c r="E6045" t="str">
        <f t="shared" si="94"/>
        <v>538929 - CFS 31 RAMONVILLE ST AGNE</v>
      </c>
      <c r="F6045" t="s">
        <v>1554</v>
      </c>
      <c r="G6045" t="s">
        <v>16799</v>
      </c>
      <c r="H6045" t="s">
        <v>93655</v>
      </c>
      <c r="I6045" t="s">
        <v>16797</v>
      </c>
      <c r="J6045" t="s">
        <v>93654</v>
      </c>
      <c r="K6045" t="s">
        <v>208</v>
      </c>
      <c r="L6045" t="s">
        <v>93653</v>
      </c>
      <c r="N6045" t="s">
        <v>208</v>
      </c>
      <c r="O6045" t="s">
        <v>476</v>
      </c>
      <c r="P6045" t="s">
        <v>476</v>
      </c>
    </row>
    <row r="6046" spans="1:16">
      <c r="A6046" s="484" t="s">
        <v>92669</v>
      </c>
      <c r="B6046" s="485" t="s">
        <v>92662</v>
      </c>
      <c r="C6046" t="s">
        <v>92668</v>
      </c>
      <c r="D6046" t="s">
        <v>92667</v>
      </c>
      <c r="E6046" t="str">
        <f t="shared" si="94"/>
        <v>649211 - CONDUITE ET SECURITE LORMONT</v>
      </c>
      <c r="F6046" t="s">
        <v>24613</v>
      </c>
      <c r="G6046" t="s">
        <v>92666</v>
      </c>
      <c r="I6046" t="s">
        <v>19785</v>
      </c>
      <c r="J6046" t="s">
        <v>92665</v>
      </c>
      <c r="K6046" t="s">
        <v>208</v>
      </c>
      <c r="L6046" t="s">
        <v>92664</v>
      </c>
      <c r="N6046" t="s">
        <v>208</v>
      </c>
      <c r="O6046" t="s">
        <v>476</v>
      </c>
      <c r="P6046" t="s">
        <v>476</v>
      </c>
    </row>
    <row r="6047" spans="1:16">
      <c r="A6047" s="484" t="s">
        <v>92663</v>
      </c>
      <c r="B6047" s="485" t="s">
        <v>92662</v>
      </c>
      <c r="C6047" t="s">
        <v>92661</v>
      </c>
      <c r="D6047" t="s">
        <v>92660</v>
      </c>
      <c r="E6047" t="str">
        <f t="shared" si="94"/>
        <v>658364 - CONDUITE ET SECURITE TALENCE</v>
      </c>
      <c r="F6047" t="s">
        <v>9751</v>
      </c>
      <c r="G6047" t="s">
        <v>92659</v>
      </c>
      <c r="I6047" t="s">
        <v>3032</v>
      </c>
      <c r="J6047" t="s">
        <v>92658</v>
      </c>
      <c r="K6047" t="s">
        <v>208</v>
      </c>
      <c r="L6047" t="s">
        <v>92657</v>
      </c>
      <c r="N6047" t="s">
        <v>208</v>
      </c>
      <c r="O6047" t="s">
        <v>476</v>
      </c>
      <c r="P6047" t="s">
        <v>476</v>
      </c>
    </row>
    <row r="6048" spans="1:16">
      <c r="A6048" s="484" t="s">
        <v>55266</v>
      </c>
      <c r="B6048" s="485" t="s">
        <v>55265</v>
      </c>
      <c r="C6048" t="s">
        <v>55264</v>
      </c>
      <c r="D6048" t="s">
        <v>55263</v>
      </c>
      <c r="E6048" t="str">
        <f t="shared" si="94"/>
        <v>311108 - ISI VILLEPINTE</v>
      </c>
      <c r="F6048" t="s">
        <v>8981</v>
      </c>
      <c r="G6048" t="s">
        <v>55262</v>
      </c>
      <c r="H6048" t="s">
        <v>55261</v>
      </c>
      <c r="I6048" t="s">
        <v>3662</v>
      </c>
      <c r="J6048" t="s">
        <v>55260</v>
      </c>
      <c r="K6048" t="s">
        <v>208</v>
      </c>
      <c r="L6048" t="s">
        <v>55259</v>
      </c>
      <c r="N6048" t="s">
        <v>208</v>
      </c>
      <c r="O6048" t="s">
        <v>476</v>
      </c>
      <c r="P6048" t="s">
        <v>476</v>
      </c>
    </row>
    <row r="6049" spans="1:16">
      <c r="A6049" s="484" t="s">
        <v>55272</v>
      </c>
      <c r="B6049" s="485" t="s">
        <v>55265</v>
      </c>
      <c r="C6049" t="s">
        <v>55264</v>
      </c>
      <c r="D6049" t="s">
        <v>55271</v>
      </c>
      <c r="E6049" t="str">
        <f t="shared" si="94"/>
        <v>606583 - ISI PORT DE BOUC</v>
      </c>
      <c r="F6049" t="s">
        <v>1528</v>
      </c>
      <c r="G6049" t="s">
        <v>55270</v>
      </c>
      <c r="I6049" t="s">
        <v>55269</v>
      </c>
      <c r="J6049" t="s">
        <v>55268</v>
      </c>
      <c r="K6049" t="s">
        <v>208</v>
      </c>
      <c r="L6049" t="s">
        <v>55267</v>
      </c>
      <c r="N6049" t="s">
        <v>208</v>
      </c>
      <c r="O6049" t="s">
        <v>476</v>
      </c>
      <c r="P6049" t="s">
        <v>476</v>
      </c>
    </row>
    <row r="6050" spans="1:16">
      <c r="A6050" s="484" t="s">
        <v>51887</v>
      </c>
      <c r="B6050" s="485" t="s">
        <v>51886</v>
      </c>
      <c r="C6050" t="s">
        <v>51885</v>
      </c>
      <c r="D6050" t="s">
        <v>51884</v>
      </c>
      <c r="E6050" t="str">
        <f t="shared" si="94"/>
        <v>248812 - INTERACTIONS</v>
      </c>
      <c r="F6050" t="s">
        <v>10666</v>
      </c>
      <c r="G6050" t="s">
        <v>51883</v>
      </c>
      <c r="I6050" t="s">
        <v>603</v>
      </c>
      <c r="J6050" t="s">
        <v>51882</v>
      </c>
      <c r="K6050" t="s">
        <v>208</v>
      </c>
      <c r="L6050" t="s">
        <v>51881</v>
      </c>
      <c r="N6050" t="s">
        <v>208</v>
      </c>
      <c r="O6050" t="s">
        <v>476</v>
      </c>
      <c r="P6050" t="s">
        <v>476</v>
      </c>
    </row>
    <row r="6051" spans="1:16">
      <c r="A6051" s="484" t="s">
        <v>27087</v>
      </c>
      <c r="B6051" s="485" t="s">
        <v>27086</v>
      </c>
      <c r="C6051" t="s">
        <v>27085</v>
      </c>
      <c r="D6051" t="s">
        <v>27084</v>
      </c>
      <c r="E6051" t="str">
        <f t="shared" si="94"/>
        <v>425928 - POLEFORMATION.COM</v>
      </c>
      <c r="F6051" t="s">
        <v>1528</v>
      </c>
      <c r="G6051" t="s">
        <v>27083</v>
      </c>
      <c r="I6051" t="s">
        <v>27082</v>
      </c>
      <c r="J6051" t="s">
        <v>27081</v>
      </c>
      <c r="K6051" t="s">
        <v>208</v>
      </c>
      <c r="L6051" t="s">
        <v>27080</v>
      </c>
      <c r="N6051" t="s">
        <v>208</v>
      </c>
      <c r="O6051" t="s">
        <v>476</v>
      </c>
      <c r="P6051" t="s">
        <v>476</v>
      </c>
    </row>
    <row r="6052" spans="1:16">
      <c r="A6052" s="484" t="s">
        <v>3746</v>
      </c>
      <c r="B6052" s="485" t="s">
        <v>3745</v>
      </c>
      <c r="C6052" t="s">
        <v>3744</v>
      </c>
      <c r="D6052" t="s">
        <v>3744</v>
      </c>
      <c r="E6052" t="str">
        <f t="shared" si="94"/>
        <v>643580 - VIEUX REGIS</v>
      </c>
      <c r="F6052" t="s">
        <v>3743</v>
      </c>
      <c r="G6052" t="s">
        <v>3742</v>
      </c>
      <c r="I6052" t="s">
        <v>3741</v>
      </c>
      <c r="J6052" t="s">
        <v>3740</v>
      </c>
      <c r="K6052" t="s">
        <v>208</v>
      </c>
      <c r="L6052" t="s">
        <v>3739</v>
      </c>
      <c r="N6052" t="s">
        <v>208</v>
      </c>
      <c r="O6052" t="s">
        <v>476</v>
      </c>
      <c r="P6052" t="s">
        <v>476</v>
      </c>
    </row>
    <row r="6053" spans="1:16">
      <c r="A6053" s="484" t="s">
        <v>108262</v>
      </c>
      <c r="B6053" s="485" t="s">
        <v>108261</v>
      </c>
      <c r="C6053" t="s">
        <v>108260</v>
      </c>
      <c r="D6053" t="s">
        <v>108260</v>
      </c>
      <c r="E6053" t="str">
        <f t="shared" si="94"/>
        <v>489219 - CENTRE DE FORMATION BEAUSEJOUR</v>
      </c>
      <c r="F6053" t="s">
        <v>707</v>
      </c>
      <c r="H6053" t="s">
        <v>108259</v>
      </c>
      <c r="I6053" t="s">
        <v>108258</v>
      </c>
      <c r="J6053" t="s">
        <v>108257</v>
      </c>
      <c r="K6053" t="s">
        <v>208</v>
      </c>
      <c r="L6053" t="s">
        <v>108256</v>
      </c>
      <c r="N6053" t="s">
        <v>208</v>
      </c>
      <c r="O6053" t="s">
        <v>476</v>
      </c>
      <c r="P6053" t="s">
        <v>476</v>
      </c>
    </row>
    <row r="6054" spans="1:16">
      <c r="A6054" s="484" t="s">
        <v>78667</v>
      </c>
      <c r="B6054" s="485" t="s">
        <v>78666</v>
      </c>
      <c r="C6054" t="s">
        <v>78665</v>
      </c>
      <c r="D6054" t="s">
        <v>78665</v>
      </c>
      <c r="E6054" t="str">
        <f t="shared" si="94"/>
        <v>584964 - ERUDIA CONSEIL EN DEVELOPPEMENT PLURIEL</v>
      </c>
      <c r="F6054" t="s">
        <v>10753</v>
      </c>
      <c r="G6054" t="s">
        <v>78664</v>
      </c>
      <c r="I6054" t="s">
        <v>1207</v>
      </c>
      <c r="J6054" t="s">
        <v>78663</v>
      </c>
      <c r="K6054" t="s">
        <v>208</v>
      </c>
      <c r="L6054" t="s">
        <v>78662</v>
      </c>
      <c r="N6054" t="s">
        <v>208</v>
      </c>
      <c r="O6054" t="s">
        <v>476</v>
      </c>
      <c r="P6054" t="s">
        <v>476</v>
      </c>
    </row>
    <row r="6055" spans="1:16">
      <c r="A6055" s="484" t="s">
        <v>129698</v>
      </c>
      <c r="B6055" s="485" t="s">
        <v>129697</v>
      </c>
      <c r="C6055" t="s">
        <v>129696</v>
      </c>
      <c r="D6055" t="s">
        <v>129696</v>
      </c>
      <c r="E6055" t="str">
        <f t="shared" si="94"/>
        <v>595550 - ALTER ECO SANTE</v>
      </c>
      <c r="F6055" t="s">
        <v>4363</v>
      </c>
      <c r="G6055" t="s">
        <v>129695</v>
      </c>
      <c r="I6055" t="s">
        <v>43665</v>
      </c>
      <c r="J6055" t="s">
        <v>129694</v>
      </c>
      <c r="K6055" t="s">
        <v>208</v>
      </c>
      <c r="L6055" t="s">
        <v>129693</v>
      </c>
      <c r="N6055" t="s">
        <v>208</v>
      </c>
      <c r="O6055" t="s">
        <v>476</v>
      </c>
      <c r="P6055" t="s">
        <v>476</v>
      </c>
    </row>
    <row r="6056" spans="1:16">
      <c r="A6056" s="484" t="s">
        <v>118378</v>
      </c>
      <c r="B6056" s="485" t="s">
        <v>118377</v>
      </c>
      <c r="C6056" t="s">
        <v>118376</v>
      </c>
      <c r="D6056" t="s">
        <v>118375</v>
      </c>
      <c r="E6056" t="str">
        <f t="shared" si="94"/>
        <v>515437 - ASPSS ACTION SAUVETAGE</v>
      </c>
      <c r="F6056" t="s">
        <v>7753</v>
      </c>
      <c r="G6056" t="s">
        <v>118374</v>
      </c>
      <c r="H6056" t="s">
        <v>118373</v>
      </c>
      <c r="I6056" t="s">
        <v>5810</v>
      </c>
      <c r="J6056" t="s">
        <v>118372</v>
      </c>
      <c r="K6056" t="s">
        <v>208</v>
      </c>
      <c r="L6056" t="s">
        <v>118371</v>
      </c>
      <c r="N6056" t="s">
        <v>208</v>
      </c>
      <c r="O6056" t="s">
        <v>476</v>
      </c>
      <c r="P6056" t="s">
        <v>476</v>
      </c>
    </row>
    <row r="6057" spans="1:16">
      <c r="A6057" s="484" t="s">
        <v>23734</v>
      </c>
      <c r="B6057" s="485" t="s">
        <v>23733</v>
      </c>
      <c r="C6057" t="s">
        <v>23732</v>
      </c>
      <c r="D6057" t="s">
        <v>23732</v>
      </c>
      <c r="E6057" t="str">
        <f t="shared" si="94"/>
        <v>209685 - REACTIV</v>
      </c>
      <c r="F6057" t="s">
        <v>3238</v>
      </c>
      <c r="G6057" t="s">
        <v>23731</v>
      </c>
      <c r="I6057" t="s">
        <v>23553</v>
      </c>
      <c r="J6057" t="s">
        <v>23730</v>
      </c>
      <c r="K6057" t="s">
        <v>208</v>
      </c>
      <c r="L6057" t="s">
        <v>23729</v>
      </c>
      <c r="N6057" t="s">
        <v>208</v>
      </c>
      <c r="O6057" t="s">
        <v>476</v>
      </c>
      <c r="P6057" t="s">
        <v>476</v>
      </c>
    </row>
    <row r="6058" spans="1:16">
      <c r="A6058" s="484" t="s">
        <v>64411</v>
      </c>
      <c r="B6058" s="485" t="s">
        <v>64410</v>
      </c>
      <c r="C6058" t="s">
        <v>64409</v>
      </c>
      <c r="D6058" t="s">
        <v>64408</v>
      </c>
      <c r="E6058" t="str">
        <f t="shared" si="94"/>
        <v>1284 - GRIEPS</v>
      </c>
      <c r="F6058" t="s">
        <v>9164</v>
      </c>
      <c r="G6058" t="s">
        <v>64407</v>
      </c>
      <c r="H6058" t="s">
        <v>64406</v>
      </c>
      <c r="I6058" t="s">
        <v>802</v>
      </c>
      <c r="J6058" t="s">
        <v>64405</v>
      </c>
      <c r="K6058" t="s">
        <v>64404</v>
      </c>
      <c r="L6058" t="s">
        <v>64403</v>
      </c>
      <c r="N6058" t="s">
        <v>208</v>
      </c>
      <c r="O6058" t="s">
        <v>476</v>
      </c>
      <c r="P6058" t="s">
        <v>476</v>
      </c>
    </row>
    <row r="6059" spans="1:16">
      <c r="A6059" s="484" t="s">
        <v>7089</v>
      </c>
      <c r="B6059" s="485" t="s">
        <v>7088</v>
      </c>
      <c r="C6059" t="s">
        <v>7087</v>
      </c>
      <c r="D6059" t="s">
        <v>7086</v>
      </c>
      <c r="E6059" t="str">
        <f t="shared" si="94"/>
        <v>13500 - UFORCA PARIS ILE DE FRANCE</v>
      </c>
      <c r="F6059" t="s">
        <v>4979</v>
      </c>
      <c r="G6059" t="s">
        <v>7085</v>
      </c>
      <c r="I6059" t="s">
        <v>626</v>
      </c>
      <c r="J6059" t="s">
        <v>7084</v>
      </c>
      <c r="K6059" t="s">
        <v>208</v>
      </c>
      <c r="L6059" t="s">
        <v>7083</v>
      </c>
      <c r="N6059" t="s">
        <v>208</v>
      </c>
      <c r="O6059" t="s">
        <v>476</v>
      </c>
      <c r="P6059" t="s">
        <v>476</v>
      </c>
    </row>
    <row r="6060" spans="1:16">
      <c r="A6060" s="484" t="s">
        <v>7107</v>
      </c>
      <c r="B6060" s="485" t="s">
        <v>7088</v>
      </c>
      <c r="C6060" t="s">
        <v>7087</v>
      </c>
      <c r="D6060" t="s">
        <v>7106</v>
      </c>
      <c r="E6060" t="str">
        <f t="shared" si="94"/>
        <v>557456 - UFORCA BORDEAUX</v>
      </c>
      <c r="F6060" t="s">
        <v>3699</v>
      </c>
      <c r="G6060" t="s">
        <v>7105</v>
      </c>
      <c r="I6060" t="s">
        <v>749</v>
      </c>
      <c r="J6060" t="s">
        <v>7104</v>
      </c>
      <c r="K6060" t="s">
        <v>208</v>
      </c>
      <c r="L6060" t="s">
        <v>7103</v>
      </c>
      <c r="N6060" t="s">
        <v>208</v>
      </c>
      <c r="O6060" t="s">
        <v>476</v>
      </c>
      <c r="P6060" t="s">
        <v>476</v>
      </c>
    </row>
    <row r="6061" spans="1:16">
      <c r="A6061" s="484" t="s">
        <v>90162</v>
      </c>
      <c r="B6061" s="485" t="s">
        <v>90161</v>
      </c>
      <c r="C6061" t="s">
        <v>90160</v>
      </c>
      <c r="D6061" t="s">
        <v>90159</v>
      </c>
      <c r="E6061" t="str">
        <f t="shared" si="94"/>
        <v>170434 - CFMS MARSEILLE</v>
      </c>
      <c r="F6061" t="s">
        <v>9483</v>
      </c>
      <c r="G6061" t="s">
        <v>90158</v>
      </c>
      <c r="H6061" t="s">
        <v>90157</v>
      </c>
      <c r="I6061" t="s">
        <v>4528</v>
      </c>
      <c r="J6061" t="s">
        <v>90156</v>
      </c>
      <c r="K6061" t="s">
        <v>208</v>
      </c>
      <c r="L6061" t="s">
        <v>90155</v>
      </c>
      <c r="N6061" t="s">
        <v>208</v>
      </c>
      <c r="O6061" t="s">
        <v>476</v>
      </c>
      <c r="P6061" t="s">
        <v>476</v>
      </c>
    </row>
    <row r="6062" spans="1:16">
      <c r="A6062" s="484" t="s">
        <v>40547</v>
      </c>
      <c r="B6062" s="485" t="s">
        <v>40546</v>
      </c>
      <c r="C6062" t="s">
        <v>40545</v>
      </c>
      <c r="D6062" t="s">
        <v>40545</v>
      </c>
      <c r="E6062" t="str">
        <f t="shared" si="94"/>
        <v>332410 - MAINCARE SOLUTIONS</v>
      </c>
      <c r="F6062" t="s">
        <v>10767</v>
      </c>
      <c r="G6062" t="s">
        <v>40544</v>
      </c>
      <c r="H6062" t="s">
        <v>40543</v>
      </c>
      <c r="I6062" t="s">
        <v>40542</v>
      </c>
      <c r="J6062" t="s">
        <v>40541</v>
      </c>
      <c r="K6062" t="s">
        <v>208</v>
      </c>
      <c r="L6062" t="s">
        <v>40540</v>
      </c>
      <c r="N6062" t="s">
        <v>208</v>
      </c>
      <c r="O6062" t="s">
        <v>476</v>
      </c>
      <c r="P6062" t="s">
        <v>476</v>
      </c>
    </row>
    <row r="6063" spans="1:16">
      <c r="A6063" s="484" t="s">
        <v>127205</v>
      </c>
      <c r="B6063" s="485" t="s">
        <v>127204</v>
      </c>
      <c r="C6063" t="s">
        <v>127203</v>
      </c>
      <c r="D6063" t="s">
        <v>127202</v>
      </c>
      <c r="E6063" t="str">
        <f t="shared" si="94"/>
        <v>655661 - ARCOS PARIS</v>
      </c>
      <c r="F6063" t="s">
        <v>1393</v>
      </c>
      <c r="G6063" t="s">
        <v>127201</v>
      </c>
      <c r="I6063" t="s">
        <v>626</v>
      </c>
      <c r="J6063" t="s">
        <v>127200</v>
      </c>
      <c r="K6063" t="s">
        <v>208</v>
      </c>
      <c r="L6063" t="s">
        <v>127199</v>
      </c>
      <c r="N6063" t="s">
        <v>208</v>
      </c>
      <c r="O6063" t="s">
        <v>476</v>
      </c>
      <c r="P6063" t="s">
        <v>476</v>
      </c>
    </row>
    <row r="6064" spans="1:16">
      <c r="A6064" s="484" t="s">
        <v>125166</v>
      </c>
      <c r="B6064" s="485" t="s">
        <v>125165</v>
      </c>
      <c r="C6064" t="s">
        <v>125164</v>
      </c>
      <c r="D6064" t="s">
        <v>125163</v>
      </c>
      <c r="E6064" t="str">
        <f t="shared" si="94"/>
        <v>557328 - ASTREDHOR  PARIS 14EME</v>
      </c>
      <c r="F6064" t="s">
        <v>35987</v>
      </c>
      <c r="G6064" t="s">
        <v>125162</v>
      </c>
      <c r="I6064" t="s">
        <v>626</v>
      </c>
      <c r="J6064" t="s">
        <v>125161</v>
      </c>
      <c r="K6064" t="s">
        <v>208</v>
      </c>
      <c r="L6064" t="s">
        <v>125160</v>
      </c>
      <c r="N6064" t="s">
        <v>208</v>
      </c>
      <c r="O6064" t="s">
        <v>476</v>
      </c>
      <c r="P6064" t="s">
        <v>476</v>
      </c>
    </row>
    <row r="6065" spans="1:16">
      <c r="A6065" s="484" t="s">
        <v>72445</v>
      </c>
      <c r="B6065" s="485" t="s">
        <v>72444</v>
      </c>
      <c r="C6065" t="s">
        <v>72443</v>
      </c>
      <c r="D6065" t="s">
        <v>72443</v>
      </c>
      <c r="E6065" t="str">
        <f t="shared" si="94"/>
        <v>545922 - FERRAND JACQUES</v>
      </c>
      <c r="F6065" t="s">
        <v>72442</v>
      </c>
      <c r="G6065" t="s">
        <v>72441</v>
      </c>
      <c r="I6065" t="s">
        <v>749</v>
      </c>
      <c r="J6065" t="s">
        <v>72440</v>
      </c>
      <c r="K6065" t="s">
        <v>208</v>
      </c>
      <c r="L6065" t="s">
        <v>72439</v>
      </c>
      <c r="N6065" t="s">
        <v>208</v>
      </c>
      <c r="O6065" t="s">
        <v>476</v>
      </c>
      <c r="P6065" t="s">
        <v>476</v>
      </c>
    </row>
    <row r="6066" spans="1:16">
      <c r="A6066" s="484" t="s">
        <v>2746</v>
      </c>
      <c r="B6066" s="485" t="s">
        <v>2745</v>
      </c>
      <c r="C6066" t="s">
        <v>2744</v>
      </c>
      <c r="D6066" t="s">
        <v>2743</v>
      </c>
      <c r="E6066" t="str">
        <f t="shared" si="94"/>
        <v>619980 - WATTIER BORIS</v>
      </c>
      <c r="F6066" t="s">
        <v>2742</v>
      </c>
      <c r="G6066" t="s">
        <v>2741</v>
      </c>
      <c r="H6066" t="s">
        <v>2740</v>
      </c>
      <c r="I6066" t="s">
        <v>2739</v>
      </c>
      <c r="J6066" t="s">
        <v>2738</v>
      </c>
      <c r="K6066" t="s">
        <v>208</v>
      </c>
      <c r="L6066" t="s">
        <v>2737</v>
      </c>
      <c r="N6066" t="s">
        <v>208</v>
      </c>
      <c r="O6066" t="s">
        <v>476</v>
      </c>
      <c r="P6066" t="s">
        <v>476</v>
      </c>
    </row>
    <row r="6067" spans="1:16">
      <c r="A6067" s="484" t="s">
        <v>14069</v>
      </c>
      <c r="B6067" s="485" t="s">
        <v>14068</v>
      </c>
      <c r="C6067" t="s">
        <v>14067</v>
      </c>
      <c r="D6067" t="s">
        <v>14066</v>
      </c>
      <c r="E6067" t="str">
        <f t="shared" si="94"/>
        <v>620294 - SOLOMON BENJAMIN</v>
      </c>
      <c r="F6067" t="s">
        <v>14065</v>
      </c>
      <c r="G6067" t="s">
        <v>14064</v>
      </c>
      <c r="I6067" t="s">
        <v>1647</v>
      </c>
      <c r="J6067" t="s">
        <v>14063</v>
      </c>
      <c r="K6067" t="s">
        <v>208</v>
      </c>
      <c r="L6067" t="s">
        <v>14062</v>
      </c>
      <c r="N6067" t="s">
        <v>208</v>
      </c>
      <c r="O6067" t="s">
        <v>476</v>
      </c>
      <c r="P6067" t="s">
        <v>476</v>
      </c>
    </row>
    <row r="6068" spans="1:16">
      <c r="A6068" s="484" t="s">
        <v>7733</v>
      </c>
      <c r="B6068" s="485" t="s">
        <v>7732</v>
      </c>
      <c r="C6068" t="s">
        <v>7731</v>
      </c>
      <c r="D6068" t="s">
        <v>7730</v>
      </c>
      <c r="E6068" t="str">
        <f t="shared" si="94"/>
        <v>145385 - UDSP 67</v>
      </c>
      <c r="F6068" t="s">
        <v>707</v>
      </c>
      <c r="G6068" t="s">
        <v>7729</v>
      </c>
      <c r="I6068" t="s">
        <v>7728</v>
      </c>
      <c r="J6068" t="s">
        <v>7727</v>
      </c>
      <c r="K6068" t="s">
        <v>208</v>
      </c>
      <c r="L6068" t="s">
        <v>7726</v>
      </c>
      <c r="N6068" t="s">
        <v>208</v>
      </c>
      <c r="O6068" t="s">
        <v>476</v>
      </c>
      <c r="P6068" t="s">
        <v>476</v>
      </c>
    </row>
    <row r="6069" spans="1:16">
      <c r="A6069" s="484" t="s">
        <v>80513</v>
      </c>
      <c r="B6069" s="485" t="s">
        <v>80512</v>
      </c>
      <c r="C6069" t="s">
        <v>80511</v>
      </c>
      <c r="D6069" t="s">
        <v>80511</v>
      </c>
      <c r="E6069" t="str">
        <f t="shared" si="94"/>
        <v>602619 - ELITE AUTO MOTO ECOLE</v>
      </c>
      <c r="F6069" t="s">
        <v>80510</v>
      </c>
      <c r="G6069" t="s">
        <v>80509</v>
      </c>
      <c r="I6069" t="s">
        <v>4760</v>
      </c>
      <c r="J6069" t="s">
        <v>80508</v>
      </c>
      <c r="K6069" t="s">
        <v>208</v>
      </c>
      <c r="L6069" t="s">
        <v>80507</v>
      </c>
      <c r="N6069" t="s">
        <v>208</v>
      </c>
      <c r="O6069" t="s">
        <v>476</v>
      </c>
      <c r="P6069" t="s">
        <v>476</v>
      </c>
    </row>
    <row r="6070" spans="1:16">
      <c r="A6070" s="484" t="s">
        <v>120449</v>
      </c>
      <c r="B6070" s="485" t="s">
        <v>120448</v>
      </c>
      <c r="C6070" t="s">
        <v>120447</v>
      </c>
      <c r="D6070" t="s">
        <v>120446</v>
      </c>
      <c r="E6070" t="str">
        <f t="shared" si="94"/>
        <v>356220 - AMISEP VANNES</v>
      </c>
      <c r="F6070" t="s">
        <v>1021</v>
      </c>
      <c r="G6070" t="s">
        <v>120445</v>
      </c>
      <c r="H6070" t="s">
        <v>120444</v>
      </c>
      <c r="I6070" t="s">
        <v>681</v>
      </c>
      <c r="J6070" t="s">
        <v>120443</v>
      </c>
      <c r="K6070" t="s">
        <v>208</v>
      </c>
      <c r="L6070" t="s">
        <v>120442</v>
      </c>
      <c r="N6070" t="s">
        <v>208</v>
      </c>
      <c r="O6070" t="s">
        <v>476</v>
      </c>
      <c r="P6070" t="s">
        <v>476</v>
      </c>
    </row>
    <row r="6071" spans="1:16">
      <c r="A6071" s="484" t="s">
        <v>54725</v>
      </c>
      <c r="B6071" s="485" t="s">
        <v>54724</v>
      </c>
      <c r="C6071" t="s">
        <v>54723</v>
      </c>
      <c r="D6071" t="s">
        <v>51467</v>
      </c>
      <c r="E6071" t="str">
        <f t="shared" si="94"/>
        <v>438406 - IES</v>
      </c>
      <c r="F6071" t="s">
        <v>12618</v>
      </c>
      <c r="G6071" t="s">
        <v>54722</v>
      </c>
      <c r="I6071" t="s">
        <v>3138</v>
      </c>
      <c r="J6071" t="s">
        <v>54721</v>
      </c>
      <c r="K6071" t="s">
        <v>208</v>
      </c>
      <c r="L6071" t="s">
        <v>54720</v>
      </c>
      <c r="N6071" t="s">
        <v>208</v>
      </c>
      <c r="O6071" t="s">
        <v>476</v>
      </c>
      <c r="P6071" t="s">
        <v>476</v>
      </c>
    </row>
    <row r="6072" spans="1:16">
      <c r="A6072" s="484" t="s">
        <v>88453</v>
      </c>
      <c r="B6072" s="485" t="s">
        <v>88452</v>
      </c>
      <c r="C6072" t="s">
        <v>88451</v>
      </c>
      <c r="D6072" t="s">
        <v>88451</v>
      </c>
      <c r="E6072" t="str">
        <f t="shared" si="94"/>
        <v>161949 - DEGLUTITION ET DYSPHAGIE</v>
      </c>
      <c r="F6072" t="s">
        <v>50567</v>
      </c>
      <c r="G6072" t="s">
        <v>88450</v>
      </c>
      <c r="H6072" t="s">
        <v>64627</v>
      </c>
      <c r="I6072" t="s">
        <v>749</v>
      </c>
      <c r="J6072" t="s">
        <v>88449</v>
      </c>
      <c r="K6072" t="s">
        <v>208</v>
      </c>
      <c r="L6072" t="s">
        <v>88448</v>
      </c>
      <c r="N6072" t="s">
        <v>208</v>
      </c>
      <c r="O6072" t="s">
        <v>476</v>
      </c>
      <c r="P6072" t="s">
        <v>476</v>
      </c>
    </row>
    <row r="6073" spans="1:16">
      <c r="A6073" s="484" t="s">
        <v>110135</v>
      </c>
      <c r="B6073" s="485" t="s">
        <v>110134</v>
      </c>
      <c r="C6073" t="s">
        <v>110133</v>
      </c>
      <c r="D6073" t="s">
        <v>110133</v>
      </c>
      <c r="E6073" t="str">
        <f t="shared" si="94"/>
        <v>365312 - CAPSIS</v>
      </c>
      <c r="F6073" t="s">
        <v>21681</v>
      </c>
      <c r="G6073" t="s">
        <v>110132</v>
      </c>
      <c r="H6073" t="s">
        <v>110131</v>
      </c>
      <c r="I6073" t="s">
        <v>779</v>
      </c>
      <c r="J6073" t="s">
        <v>110130</v>
      </c>
      <c r="K6073" t="s">
        <v>208</v>
      </c>
      <c r="L6073" t="s">
        <v>110129</v>
      </c>
      <c r="N6073" t="s">
        <v>208</v>
      </c>
      <c r="O6073" t="s">
        <v>476</v>
      </c>
      <c r="P6073" t="s">
        <v>476</v>
      </c>
    </row>
    <row r="6074" spans="1:16">
      <c r="A6074" s="484" t="s">
        <v>111922</v>
      </c>
      <c r="B6074" s="485" t="s">
        <v>111921</v>
      </c>
      <c r="C6074" t="s">
        <v>111920</v>
      </c>
      <c r="D6074" t="s">
        <v>111920</v>
      </c>
      <c r="E6074" t="str">
        <f t="shared" si="94"/>
        <v>449003 - BT EST</v>
      </c>
      <c r="F6074" t="s">
        <v>39663</v>
      </c>
      <c r="G6074" t="s">
        <v>111919</v>
      </c>
      <c r="H6074" t="s">
        <v>111918</v>
      </c>
      <c r="I6074" t="s">
        <v>91994</v>
      </c>
      <c r="J6074" t="s">
        <v>111917</v>
      </c>
      <c r="K6074" t="s">
        <v>208</v>
      </c>
      <c r="L6074" t="s">
        <v>111916</v>
      </c>
      <c r="N6074" t="s">
        <v>208</v>
      </c>
      <c r="O6074" t="s">
        <v>476</v>
      </c>
      <c r="P6074" t="s">
        <v>476</v>
      </c>
    </row>
    <row r="6075" spans="1:16">
      <c r="A6075" s="484" t="s">
        <v>106567</v>
      </c>
      <c r="B6075" s="485" t="s">
        <v>106566</v>
      </c>
      <c r="C6075" t="s">
        <v>106565</v>
      </c>
      <c r="D6075" t="s">
        <v>106564</v>
      </c>
      <c r="E6075" t="str">
        <f t="shared" si="94"/>
        <v>483450 - CRPMS</v>
      </c>
      <c r="F6075" t="s">
        <v>2572</v>
      </c>
      <c r="G6075" t="s">
        <v>106563</v>
      </c>
      <c r="I6075" t="s">
        <v>2666</v>
      </c>
      <c r="J6075" t="s">
        <v>106562</v>
      </c>
      <c r="K6075" t="s">
        <v>208</v>
      </c>
      <c r="L6075" t="s">
        <v>106561</v>
      </c>
      <c r="N6075" t="s">
        <v>208</v>
      </c>
      <c r="O6075" t="s">
        <v>476</v>
      </c>
      <c r="P6075" t="s">
        <v>476</v>
      </c>
    </row>
    <row r="6076" spans="1:16">
      <c r="A6076" s="484" t="s">
        <v>92063</v>
      </c>
      <c r="B6076" s="485" t="s">
        <v>92062</v>
      </c>
      <c r="C6076" t="s">
        <v>92061</v>
      </c>
      <c r="D6076" t="s">
        <v>92060</v>
      </c>
      <c r="E6076" t="str">
        <f t="shared" si="94"/>
        <v>513799 - CONTROL NORD</v>
      </c>
      <c r="F6076" t="s">
        <v>1077</v>
      </c>
      <c r="G6076" t="s">
        <v>92059</v>
      </c>
      <c r="H6076" t="s">
        <v>92058</v>
      </c>
      <c r="I6076" t="s">
        <v>4645</v>
      </c>
      <c r="J6076" t="s">
        <v>92057</v>
      </c>
      <c r="K6076" t="s">
        <v>208</v>
      </c>
      <c r="L6076" t="s">
        <v>92056</v>
      </c>
      <c r="N6076" t="s">
        <v>208</v>
      </c>
      <c r="O6076" t="s">
        <v>476</v>
      </c>
      <c r="P6076" t="s">
        <v>476</v>
      </c>
    </row>
    <row r="6077" spans="1:16">
      <c r="A6077" s="484" t="s">
        <v>28806</v>
      </c>
      <c r="B6077" s="485" t="s">
        <v>28805</v>
      </c>
      <c r="C6077" t="s">
        <v>28804</v>
      </c>
      <c r="D6077" t="s">
        <v>28804</v>
      </c>
      <c r="E6077" t="str">
        <f t="shared" si="94"/>
        <v>584253 - PEREZ DANDIEU BEATRICE</v>
      </c>
      <c r="F6077" t="s">
        <v>28436</v>
      </c>
      <c r="G6077" t="s">
        <v>28803</v>
      </c>
      <c r="I6077" t="s">
        <v>11197</v>
      </c>
      <c r="J6077" t="s">
        <v>28802</v>
      </c>
      <c r="K6077" t="s">
        <v>28801</v>
      </c>
      <c r="L6077" t="s">
        <v>28800</v>
      </c>
      <c r="N6077" t="s">
        <v>208</v>
      </c>
      <c r="O6077" t="s">
        <v>476</v>
      </c>
      <c r="P6077" t="s">
        <v>476</v>
      </c>
    </row>
    <row r="6078" spans="1:16">
      <c r="A6078" s="484" t="s">
        <v>82354</v>
      </c>
      <c r="B6078" s="485" t="s">
        <v>82353</v>
      </c>
      <c r="C6078" t="s">
        <v>82352</v>
      </c>
      <c r="D6078" t="s">
        <v>82352</v>
      </c>
      <c r="E6078" t="str">
        <f t="shared" si="94"/>
        <v>224984 - EDUGROUPE</v>
      </c>
      <c r="F6078" t="s">
        <v>10753</v>
      </c>
      <c r="G6078" t="s">
        <v>82351</v>
      </c>
      <c r="H6078" t="s">
        <v>82350</v>
      </c>
      <c r="I6078" t="s">
        <v>3921</v>
      </c>
      <c r="J6078" t="s">
        <v>82349</v>
      </c>
      <c r="K6078" t="s">
        <v>208</v>
      </c>
      <c r="L6078" t="s">
        <v>82348</v>
      </c>
      <c r="N6078" t="s">
        <v>208</v>
      </c>
      <c r="O6078" t="s">
        <v>476</v>
      </c>
      <c r="P6078" t="s">
        <v>476</v>
      </c>
    </row>
    <row r="6079" spans="1:16">
      <c r="A6079" s="484" t="s">
        <v>1851</v>
      </c>
      <c r="B6079" s="485" t="s">
        <v>1850</v>
      </c>
      <c r="C6079" t="s">
        <v>1849</v>
      </c>
      <c r="D6079" t="s">
        <v>1849</v>
      </c>
      <c r="E6079" t="str">
        <f t="shared" si="94"/>
        <v>405048 - WRAPTOR LABORATORIES</v>
      </c>
      <c r="F6079" t="s">
        <v>1848</v>
      </c>
      <c r="G6079" t="s">
        <v>1847</v>
      </c>
      <c r="H6079" t="s">
        <v>1846</v>
      </c>
      <c r="I6079" t="s">
        <v>1845</v>
      </c>
      <c r="J6079" t="s">
        <v>1844</v>
      </c>
      <c r="K6079" t="s">
        <v>208</v>
      </c>
      <c r="L6079" t="s">
        <v>1843</v>
      </c>
      <c r="N6079" t="s">
        <v>208</v>
      </c>
      <c r="O6079" t="s">
        <v>476</v>
      </c>
      <c r="P6079" t="s">
        <v>476</v>
      </c>
    </row>
    <row r="6080" spans="1:16">
      <c r="A6080" s="484" t="s">
        <v>118362</v>
      </c>
      <c r="B6080" s="485" t="s">
        <v>118361</v>
      </c>
      <c r="C6080" t="s">
        <v>118360</v>
      </c>
      <c r="D6080" t="s">
        <v>118359</v>
      </c>
      <c r="E6080" t="str">
        <f t="shared" si="94"/>
        <v>629236 - ASF MARSEILLE</v>
      </c>
      <c r="G6080" t="s">
        <v>118358</v>
      </c>
      <c r="H6080" t="s">
        <v>118357</v>
      </c>
      <c r="I6080" t="s">
        <v>1035</v>
      </c>
      <c r="J6080" t="s">
        <v>118356</v>
      </c>
      <c r="K6080" t="s">
        <v>208</v>
      </c>
      <c r="L6080" t="s">
        <v>118355</v>
      </c>
      <c r="N6080" t="s">
        <v>208</v>
      </c>
      <c r="O6080" t="s">
        <v>476</v>
      </c>
      <c r="P6080" t="s">
        <v>476</v>
      </c>
    </row>
    <row r="6081" spans="1:16">
      <c r="A6081" s="484" t="s">
        <v>43476</v>
      </c>
      <c r="B6081" s="485" t="s">
        <v>43475</v>
      </c>
      <c r="C6081" t="s">
        <v>43474</v>
      </c>
      <c r="D6081" t="s">
        <v>43473</v>
      </c>
      <c r="E6081" t="str">
        <f t="shared" si="94"/>
        <v>417415 - LES INVITES AU FESTIN BESANCON</v>
      </c>
      <c r="F6081" t="s">
        <v>1086</v>
      </c>
      <c r="G6081" t="s">
        <v>43472</v>
      </c>
      <c r="I6081" t="s">
        <v>2666</v>
      </c>
      <c r="J6081" t="s">
        <v>43471</v>
      </c>
      <c r="K6081" t="s">
        <v>208</v>
      </c>
      <c r="L6081" t="s">
        <v>43470</v>
      </c>
      <c r="N6081" t="s">
        <v>208</v>
      </c>
      <c r="O6081" t="s">
        <v>476</v>
      </c>
      <c r="P6081" t="s">
        <v>476</v>
      </c>
    </row>
    <row r="6082" spans="1:16">
      <c r="A6082" s="484" t="s">
        <v>130451</v>
      </c>
      <c r="B6082" s="485" t="s">
        <v>130450</v>
      </c>
      <c r="C6082" t="s">
        <v>130449</v>
      </c>
      <c r="D6082" t="s">
        <v>130448</v>
      </c>
      <c r="E6082" t="str">
        <f t="shared" ref="E6082:E6145" si="95">_xlfn.CONCAT(L6082," - ",D6082)</f>
        <v>610823 - ALIXIO MOBILITE LYON</v>
      </c>
      <c r="F6082" t="s">
        <v>494</v>
      </c>
      <c r="G6082" t="s">
        <v>130447</v>
      </c>
      <c r="H6082" t="s">
        <v>130446</v>
      </c>
      <c r="I6082" t="s">
        <v>802</v>
      </c>
      <c r="J6082" t="s">
        <v>130445</v>
      </c>
      <c r="K6082" t="s">
        <v>208</v>
      </c>
      <c r="L6082" t="s">
        <v>130444</v>
      </c>
      <c r="N6082" t="s">
        <v>208</v>
      </c>
      <c r="O6082" t="s">
        <v>476</v>
      </c>
      <c r="P6082" t="s">
        <v>476</v>
      </c>
    </row>
    <row r="6083" spans="1:16">
      <c r="A6083" s="484" t="s">
        <v>84702</v>
      </c>
      <c r="B6083" s="485" t="s">
        <v>84701</v>
      </c>
      <c r="C6083" t="s">
        <v>84700</v>
      </c>
      <c r="D6083" t="s">
        <v>84699</v>
      </c>
      <c r="E6083" t="str">
        <f t="shared" si="95"/>
        <v>489621 - ECOLE DE CONDUITE JEAN FILAK LA BATIE ROLLAND</v>
      </c>
      <c r="F6083" t="s">
        <v>6401</v>
      </c>
      <c r="G6083" t="s">
        <v>9449</v>
      </c>
      <c r="I6083" t="s">
        <v>84698</v>
      </c>
      <c r="J6083" t="s">
        <v>84697</v>
      </c>
      <c r="K6083" t="s">
        <v>208</v>
      </c>
      <c r="L6083" t="s">
        <v>84696</v>
      </c>
      <c r="N6083" t="s">
        <v>208</v>
      </c>
      <c r="O6083" t="s">
        <v>476</v>
      </c>
      <c r="P6083" t="s">
        <v>476</v>
      </c>
    </row>
    <row r="6084" spans="1:16">
      <c r="A6084" s="484" t="s">
        <v>95891</v>
      </c>
      <c r="B6084" s="485" t="s">
        <v>95890</v>
      </c>
      <c r="C6084" t="s">
        <v>95889</v>
      </c>
      <c r="D6084" t="s">
        <v>95888</v>
      </c>
      <c r="E6084" t="str">
        <f t="shared" si="95"/>
        <v>532575 - CIPAC</v>
      </c>
      <c r="F6084" t="s">
        <v>5717</v>
      </c>
      <c r="G6084" t="s">
        <v>95887</v>
      </c>
      <c r="I6084" t="s">
        <v>3346</v>
      </c>
      <c r="J6084" t="s">
        <v>95886</v>
      </c>
      <c r="K6084" t="s">
        <v>208</v>
      </c>
      <c r="L6084" t="s">
        <v>95885</v>
      </c>
      <c r="N6084" t="s">
        <v>208</v>
      </c>
      <c r="O6084" t="s">
        <v>476</v>
      </c>
      <c r="P6084" t="s">
        <v>476</v>
      </c>
    </row>
    <row r="6085" spans="1:16">
      <c r="A6085" s="484" t="s">
        <v>84849</v>
      </c>
      <c r="B6085" s="485" t="s">
        <v>84848</v>
      </c>
      <c r="C6085" t="s">
        <v>84847</v>
      </c>
      <c r="D6085" t="s">
        <v>84847</v>
      </c>
      <c r="E6085" t="str">
        <f t="shared" si="95"/>
        <v>289700 - ECOLE DE CONDUITE ET DE NAVIGATION DEGUISNE</v>
      </c>
      <c r="F6085" t="s">
        <v>2919</v>
      </c>
      <c r="G6085" t="s">
        <v>84846</v>
      </c>
      <c r="I6085" t="s">
        <v>2917</v>
      </c>
      <c r="J6085" t="s">
        <v>84845</v>
      </c>
      <c r="K6085" t="s">
        <v>208</v>
      </c>
      <c r="L6085" t="s">
        <v>84844</v>
      </c>
      <c r="N6085" t="s">
        <v>208</v>
      </c>
      <c r="O6085" t="s">
        <v>476</v>
      </c>
      <c r="P6085" t="s">
        <v>476</v>
      </c>
    </row>
    <row r="6086" spans="1:16">
      <c r="A6086" s="484" t="s">
        <v>49852</v>
      </c>
      <c r="B6086" s="485" t="s">
        <v>49851</v>
      </c>
      <c r="C6086" t="s">
        <v>49850</v>
      </c>
      <c r="D6086" t="s">
        <v>49850</v>
      </c>
      <c r="E6086" t="str">
        <f t="shared" si="95"/>
        <v>444789 - ITHAQUE</v>
      </c>
      <c r="F6086" t="s">
        <v>8706</v>
      </c>
      <c r="G6086" t="s">
        <v>49849</v>
      </c>
      <c r="I6086" t="s">
        <v>579</v>
      </c>
      <c r="K6086" t="s">
        <v>208</v>
      </c>
      <c r="L6086" t="s">
        <v>49848</v>
      </c>
      <c r="N6086" t="s">
        <v>208</v>
      </c>
      <c r="O6086" t="s">
        <v>476</v>
      </c>
      <c r="P6086" t="s">
        <v>476</v>
      </c>
    </row>
    <row r="6087" spans="1:16">
      <c r="A6087" s="484" t="s">
        <v>13415</v>
      </c>
      <c r="B6087" s="485" t="s">
        <v>13414</v>
      </c>
      <c r="C6087" t="s">
        <v>13413</v>
      </c>
      <c r="D6087" t="s">
        <v>13412</v>
      </c>
      <c r="E6087" t="str">
        <f t="shared" si="95"/>
        <v>388671 - SIEL BLEU</v>
      </c>
      <c r="F6087" t="s">
        <v>3491</v>
      </c>
      <c r="G6087" t="s">
        <v>13411</v>
      </c>
      <c r="H6087" t="s">
        <v>13410</v>
      </c>
      <c r="I6087" t="s">
        <v>579</v>
      </c>
      <c r="J6087" t="s">
        <v>13409</v>
      </c>
      <c r="K6087" t="s">
        <v>208</v>
      </c>
      <c r="L6087" t="s">
        <v>13408</v>
      </c>
      <c r="N6087" t="s">
        <v>208</v>
      </c>
      <c r="O6087" t="s">
        <v>476</v>
      </c>
      <c r="P6087" t="s">
        <v>476</v>
      </c>
    </row>
    <row r="6088" spans="1:16">
      <c r="A6088" s="484" t="s">
        <v>31604</v>
      </c>
      <c r="B6088" s="485" t="s">
        <v>31603</v>
      </c>
      <c r="C6088" t="s">
        <v>31602</v>
      </c>
      <c r="D6088" t="s">
        <v>31601</v>
      </c>
      <c r="E6088" t="str">
        <f t="shared" si="95"/>
        <v>463991 - OIKOS</v>
      </c>
      <c r="F6088" t="s">
        <v>1710</v>
      </c>
      <c r="G6088" t="s">
        <v>31600</v>
      </c>
      <c r="I6088" t="s">
        <v>31599</v>
      </c>
      <c r="J6088" t="s">
        <v>31598</v>
      </c>
      <c r="K6088" t="s">
        <v>208</v>
      </c>
      <c r="L6088" t="s">
        <v>31597</v>
      </c>
      <c r="N6088" t="s">
        <v>208</v>
      </c>
      <c r="O6088" t="s">
        <v>476</v>
      </c>
      <c r="P6088" t="s">
        <v>476</v>
      </c>
    </row>
    <row r="6089" spans="1:16">
      <c r="A6089" s="484" t="s">
        <v>105915</v>
      </c>
      <c r="B6089" s="485" t="s">
        <v>105914</v>
      </c>
      <c r="C6089" t="s">
        <v>105913</v>
      </c>
      <c r="D6089" t="s">
        <v>105912</v>
      </c>
      <c r="E6089" t="str">
        <f t="shared" si="95"/>
        <v>299078 - CERF NANTERRE</v>
      </c>
      <c r="F6089" t="s">
        <v>16168</v>
      </c>
      <c r="G6089" t="s">
        <v>105911</v>
      </c>
      <c r="H6089" t="s">
        <v>105910</v>
      </c>
      <c r="I6089" t="s">
        <v>3921</v>
      </c>
      <c r="J6089" t="s">
        <v>105909</v>
      </c>
      <c r="K6089" t="s">
        <v>208</v>
      </c>
      <c r="L6089" t="s">
        <v>105908</v>
      </c>
      <c r="N6089" t="s">
        <v>208</v>
      </c>
      <c r="O6089" t="s">
        <v>476</v>
      </c>
      <c r="P6089" t="s">
        <v>476</v>
      </c>
    </row>
    <row r="6090" spans="1:16">
      <c r="A6090" s="484" t="s">
        <v>88061</v>
      </c>
      <c r="B6090" s="485" t="s">
        <v>88060</v>
      </c>
      <c r="C6090" t="s">
        <v>88059</v>
      </c>
      <c r="D6090" t="s">
        <v>88059</v>
      </c>
      <c r="E6090" t="str">
        <f t="shared" si="95"/>
        <v>680199 - DELTAMU</v>
      </c>
      <c r="F6090" t="s">
        <v>1478</v>
      </c>
      <c r="G6090" t="s">
        <v>88058</v>
      </c>
      <c r="I6090" t="s">
        <v>13709</v>
      </c>
      <c r="J6090" t="s">
        <v>88057</v>
      </c>
      <c r="K6090" t="s">
        <v>208</v>
      </c>
      <c r="L6090" t="s">
        <v>88056</v>
      </c>
      <c r="N6090" t="s">
        <v>208</v>
      </c>
      <c r="O6090" t="s">
        <v>476</v>
      </c>
      <c r="P6090" t="s">
        <v>476</v>
      </c>
    </row>
    <row r="6091" spans="1:16">
      <c r="A6091" s="484" t="s">
        <v>34518</v>
      </c>
      <c r="B6091" s="485" t="s">
        <v>34517</v>
      </c>
      <c r="C6091" t="s">
        <v>34516</v>
      </c>
      <c r="D6091" t="s">
        <v>34516</v>
      </c>
      <c r="E6091" t="str">
        <f t="shared" si="95"/>
        <v>626247 - MV HABITATION</v>
      </c>
      <c r="F6091" t="s">
        <v>16283</v>
      </c>
      <c r="G6091" t="s">
        <v>34515</v>
      </c>
      <c r="I6091" t="s">
        <v>34514</v>
      </c>
      <c r="J6091" t="s">
        <v>34513</v>
      </c>
      <c r="K6091" t="s">
        <v>208</v>
      </c>
      <c r="L6091" t="s">
        <v>34512</v>
      </c>
      <c r="N6091" t="s">
        <v>208</v>
      </c>
      <c r="O6091" t="s">
        <v>476</v>
      </c>
      <c r="P6091" t="s">
        <v>476</v>
      </c>
    </row>
    <row r="6092" spans="1:16">
      <c r="A6092" s="484" t="s">
        <v>73426</v>
      </c>
      <c r="B6092" s="485" t="s">
        <v>73425</v>
      </c>
      <c r="C6092" t="s">
        <v>73424</v>
      </c>
      <c r="D6092" t="s">
        <v>73423</v>
      </c>
      <c r="E6092" t="str">
        <f t="shared" si="95"/>
        <v>557158 - FCS92</v>
      </c>
      <c r="F6092" t="s">
        <v>15895</v>
      </c>
      <c r="G6092" t="s">
        <v>73422</v>
      </c>
      <c r="I6092" t="s">
        <v>3921</v>
      </c>
      <c r="J6092" t="s">
        <v>73421</v>
      </c>
      <c r="K6092" t="s">
        <v>208</v>
      </c>
      <c r="L6092" t="s">
        <v>73420</v>
      </c>
      <c r="N6092" t="s">
        <v>208</v>
      </c>
      <c r="O6092" t="s">
        <v>476</v>
      </c>
      <c r="P6092" t="s">
        <v>476</v>
      </c>
    </row>
    <row r="6093" spans="1:16">
      <c r="A6093" s="484" t="s">
        <v>32551</v>
      </c>
      <c r="B6093" s="485" t="s">
        <v>32550</v>
      </c>
      <c r="C6093" t="s">
        <v>32549</v>
      </c>
      <c r="D6093" t="s">
        <v>32548</v>
      </c>
      <c r="E6093" t="str">
        <f t="shared" si="95"/>
        <v>332630 - OBJECTIF FORMATIONS MENDE</v>
      </c>
      <c r="F6093" t="s">
        <v>2801</v>
      </c>
      <c r="G6093" t="s">
        <v>32547</v>
      </c>
      <c r="H6093" t="s">
        <v>32546</v>
      </c>
      <c r="I6093" t="s">
        <v>7934</v>
      </c>
      <c r="J6093" t="s">
        <v>32545</v>
      </c>
      <c r="K6093" t="s">
        <v>208</v>
      </c>
      <c r="L6093" t="s">
        <v>32544</v>
      </c>
      <c r="N6093" t="s">
        <v>208</v>
      </c>
      <c r="O6093" t="s">
        <v>476</v>
      </c>
      <c r="P6093" t="s">
        <v>476</v>
      </c>
    </row>
    <row r="6094" spans="1:16">
      <c r="A6094" s="484" t="s">
        <v>87946</v>
      </c>
      <c r="B6094" s="485" t="s">
        <v>87945</v>
      </c>
      <c r="C6094" t="s">
        <v>87944</v>
      </c>
      <c r="D6094" t="s">
        <v>87943</v>
      </c>
      <c r="E6094" t="str">
        <f t="shared" si="95"/>
        <v>452490 - DEPARDIEU MARIE</v>
      </c>
      <c r="F6094" t="s">
        <v>1513</v>
      </c>
      <c r="G6094" t="s">
        <v>87942</v>
      </c>
      <c r="I6094" t="s">
        <v>55983</v>
      </c>
      <c r="J6094" t="s">
        <v>87941</v>
      </c>
      <c r="K6094" t="s">
        <v>208</v>
      </c>
      <c r="L6094" t="s">
        <v>87940</v>
      </c>
      <c r="N6094" t="s">
        <v>208</v>
      </c>
      <c r="O6094" t="s">
        <v>476</v>
      </c>
      <c r="P6094" t="s">
        <v>476</v>
      </c>
    </row>
    <row r="6095" spans="1:16">
      <c r="A6095" s="484" t="s">
        <v>121382</v>
      </c>
      <c r="B6095" s="485" t="s">
        <v>121381</v>
      </c>
      <c r="C6095" t="s">
        <v>121380</v>
      </c>
      <c r="D6095" t="s">
        <v>121379</v>
      </c>
      <c r="E6095" t="str">
        <f t="shared" si="95"/>
        <v>206350 - AFEHM</v>
      </c>
      <c r="F6095" t="s">
        <v>37918</v>
      </c>
      <c r="G6095" t="s">
        <v>121378</v>
      </c>
      <c r="I6095" t="s">
        <v>820</v>
      </c>
      <c r="J6095" t="s">
        <v>121377</v>
      </c>
      <c r="K6095" t="s">
        <v>121376</v>
      </c>
      <c r="L6095" t="s">
        <v>121375</v>
      </c>
      <c r="N6095" t="s">
        <v>208</v>
      </c>
      <c r="O6095" t="s">
        <v>476</v>
      </c>
      <c r="P6095" t="s">
        <v>476</v>
      </c>
    </row>
    <row r="6096" spans="1:16">
      <c r="A6096" s="484" t="s">
        <v>7121</v>
      </c>
      <c r="B6096" s="485" t="s">
        <v>7120</v>
      </c>
      <c r="C6096" t="s">
        <v>7119</v>
      </c>
      <c r="D6096" t="s">
        <v>7118</v>
      </c>
      <c r="E6096" t="str">
        <f t="shared" si="95"/>
        <v>170975 - UFORCA AIX MARSEILLE</v>
      </c>
      <c r="F6096" t="s">
        <v>7117</v>
      </c>
      <c r="G6096" t="s">
        <v>7116</v>
      </c>
      <c r="I6096" t="s">
        <v>1035</v>
      </c>
      <c r="K6096" t="s">
        <v>208</v>
      </c>
      <c r="L6096" t="s">
        <v>7115</v>
      </c>
      <c r="N6096" t="s">
        <v>208</v>
      </c>
      <c r="O6096" t="s">
        <v>476</v>
      </c>
      <c r="P6096" t="s">
        <v>476</v>
      </c>
    </row>
    <row r="6097" spans="1:16">
      <c r="A6097" s="484" t="s">
        <v>100297</v>
      </c>
      <c r="B6097" s="485" t="s">
        <v>100296</v>
      </c>
      <c r="C6097" t="s">
        <v>100295</v>
      </c>
      <c r="D6097" t="s">
        <v>100294</v>
      </c>
      <c r="E6097" t="str">
        <f t="shared" si="95"/>
        <v>536428 - CNFETP REZE</v>
      </c>
      <c r="F6097" t="s">
        <v>37615</v>
      </c>
      <c r="G6097" t="s">
        <v>100293</v>
      </c>
      <c r="I6097" t="s">
        <v>1114</v>
      </c>
      <c r="J6097" t="s">
        <v>100292</v>
      </c>
      <c r="K6097" t="s">
        <v>208</v>
      </c>
      <c r="L6097" t="s">
        <v>100291</v>
      </c>
      <c r="N6097" t="s">
        <v>208</v>
      </c>
      <c r="O6097" t="s">
        <v>476</v>
      </c>
      <c r="P6097" t="s">
        <v>476</v>
      </c>
    </row>
    <row r="6098" spans="1:16">
      <c r="A6098" s="484" t="s">
        <v>55522</v>
      </c>
      <c r="B6098" s="485" t="s">
        <v>55521</v>
      </c>
      <c r="C6098" t="s">
        <v>55520</v>
      </c>
      <c r="D6098" t="s">
        <v>55519</v>
      </c>
      <c r="E6098" t="str">
        <f t="shared" si="95"/>
        <v>208176 - IPRA</v>
      </c>
      <c r="F6098" t="s">
        <v>23577</v>
      </c>
      <c r="G6098" t="s">
        <v>55518</v>
      </c>
      <c r="I6098" t="s">
        <v>55517</v>
      </c>
      <c r="J6098" t="s">
        <v>55516</v>
      </c>
      <c r="K6098" t="s">
        <v>55515</v>
      </c>
      <c r="L6098" t="s">
        <v>55514</v>
      </c>
      <c r="N6098" t="s">
        <v>208</v>
      </c>
      <c r="O6098" t="s">
        <v>476</v>
      </c>
      <c r="P6098" t="s">
        <v>476</v>
      </c>
    </row>
    <row r="6099" spans="1:16">
      <c r="A6099" s="484" t="s">
        <v>67639</v>
      </c>
      <c r="B6099" s="485" t="s">
        <v>67638</v>
      </c>
      <c r="C6099" t="s">
        <v>67637</v>
      </c>
      <c r="D6099" t="s">
        <v>67637</v>
      </c>
      <c r="E6099" t="str">
        <f t="shared" si="95"/>
        <v>464480 - GASCHARD MARIE ANNE</v>
      </c>
      <c r="F6099" t="s">
        <v>1352</v>
      </c>
      <c r="G6099" t="s">
        <v>67636</v>
      </c>
      <c r="I6099" t="s">
        <v>4228</v>
      </c>
      <c r="K6099" t="s">
        <v>208</v>
      </c>
      <c r="L6099" t="s">
        <v>67635</v>
      </c>
      <c r="N6099" t="s">
        <v>208</v>
      </c>
      <c r="O6099" t="s">
        <v>476</v>
      </c>
      <c r="P6099" t="s">
        <v>476</v>
      </c>
    </row>
    <row r="6100" spans="1:16">
      <c r="A6100" s="484" t="s">
        <v>17772</v>
      </c>
      <c r="B6100" s="485" t="s">
        <v>17767</v>
      </c>
      <c r="C6100" t="s">
        <v>17766</v>
      </c>
      <c r="D6100" t="s">
        <v>17771</v>
      </c>
      <c r="E6100" t="str">
        <f t="shared" si="95"/>
        <v>426040 - SDEI  MONTAUBAN N 1</v>
      </c>
      <c r="F6100" t="s">
        <v>8493</v>
      </c>
      <c r="G6100" t="s">
        <v>17770</v>
      </c>
      <c r="I6100" t="s">
        <v>1285</v>
      </c>
      <c r="J6100" t="s">
        <v>17763</v>
      </c>
      <c r="K6100" t="s">
        <v>208</v>
      </c>
      <c r="L6100" t="s">
        <v>17769</v>
      </c>
      <c r="N6100" t="s">
        <v>208</v>
      </c>
      <c r="O6100" t="s">
        <v>476</v>
      </c>
      <c r="P6100" t="s">
        <v>476</v>
      </c>
    </row>
    <row r="6101" spans="1:16">
      <c r="A6101" s="484" t="s">
        <v>17768</v>
      </c>
      <c r="B6101" s="485" t="s">
        <v>17767</v>
      </c>
      <c r="C6101" t="s">
        <v>17766</v>
      </c>
      <c r="D6101" t="s">
        <v>17765</v>
      </c>
      <c r="E6101" t="str">
        <f t="shared" si="95"/>
        <v>535448 - SDEI MONTAUBAN N 2</v>
      </c>
      <c r="F6101" t="s">
        <v>8493</v>
      </c>
      <c r="G6101" t="s">
        <v>17764</v>
      </c>
      <c r="I6101" t="s">
        <v>1285</v>
      </c>
      <c r="J6101" t="s">
        <v>17763</v>
      </c>
      <c r="K6101" t="s">
        <v>208</v>
      </c>
      <c r="L6101" t="s">
        <v>17762</v>
      </c>
      <c r="N6101" t="s">
        <v>208</v>
      </c>
      <c r="O6101" t="s">
        <v>476</v>
      </c>
      <c r="P6101" t="s">
        <v>476</v>
      </c>
    </row>
    <row r="6102" spans="1:16">
      <c r="A6102" s="484" t="s">
        <v>134809</v>
      </c>
      <c r="B6102" s="485" t="s">
        <v>134808</v>
      </c>
      <c r="C6102" t="s">
        <v>134807</v>
      </c>
      <c r="D6102" t="s">
        <v>134807</v>
      </c>
      <c r="E6102" t="str">
        <f t="shared" si="95"/>
        <v>602346 - ADAL A LA DECOUVERTE DE L'AGE LIBRE</v>
      </c>
      <c r="F6102" t="s">
        <v>2572</v>
      </c>
      <c r="G6102" t="s">
        <v>134806</v>
      </c>
      <c r="I6102" t="s">
        <v>626</v>
      </c>
      <c r="J6102" t="s">
        <v>134805</v>
      </c>
      <c r="K6102" t="s">
        <v>208</v>
      </c>
      <c r="L6102" t="s">
        <v>134804</v>
      </c>
      <c r="N6102" t="s">
        <v>208</v>
      </c>
      <c r="O6102" t="s">
        <v>476</v>
      </c>
      <c r="P6102" t="s">
        <v>476</v>
      </c>
    </row>
    <row r="6103" spans="1:16">
      <c r="A6103" s="484" t="s">
        <v>99925</v>
      </c>
      <c r="B6103" s="485" t="s">
        <v>99924</v>
      </c>
      <c r="C6103" t="s">
        <v>99923</v>
      </c>
      <c r="D6103" t="s">
        <v>99922</v>
      </c>
      <c r="E6103" t="str">
        <f t="shared" si="95"/>
        <v>261087 - CICADE</v>
      </c>
      <c r="F6103" t="s">
        <v>6644</v>
      </c>
      <c r="G6103" t="s">
        <v>99921</v>
      </c>
      <c r="I6103" t="s">
        <v>1542</v>
      </c>
      <c r="J6103" t="s">
        <v>99920</v>
      </c>
      <c r="K6103" t="s">
        <v>208</v>
      </c>
      <c r="L6103" t="s">
        <v>99919</v>
      </c>
      <c r="N6103" t="s">
        <v>208</v>
      </c>
      <c r="O6103" t="s">
        <v>476</v>
      </c>
      <c r="P6103" t="s">
        <v>476</v>
      </c>
    </row>
    <row r="6104" spans="1:16">
      <c r="A6104" s="484" t="s">
        <v>72571</v>
      </c>
      <c r="B6104" s="485" t="s">
        <v>72570</v>
      </c>
      <c r="C6104" t="s">
        <v>72569</v>
      </c>
      <c r="D6104" t="s">
        <v>72568</v>
      </c>
      <c r="E6104" t="str">
        <f t="shared" si="95"/>
        <v>610409 - FELIX INFORMATIQUE LAXOU</v>
      </c>
      <c r="F6104" t="s">
        <v>2651</v>
      </c>
      <c r="G6104" t="s">
        <v>72567</v>
      </c>
      <c r="H6104" t="s">
        <v>72566</v>
      </c>
      <c r="I6104" t="s">
        <v>705</v>
      </c>
      <c r="J6104" t="s">
        <v>72565</v>
      </c>
      <c r="K6104" t="s">
        <v>208</v>
      </c>
      <c r="L6104" t="s">
        <v>72564</v>
      </c>
      <c r="N6104" t="s">
        <v>208</v>
      </c>
      <c r="O6104" t="s">
        <v>476</v>
      </c>
      <c r="P6104" t="s">
        <v>476</v>
      </c>
    </row>
    <row r="6105" spans="1:16">
      <c r="A6105" s="484" t="s">
        <v>132555</v>
      </c>
      <c r="B6105" s="485" t="s">
        <v>132554</v>
      </c>
      <c r="C6105" t="s">
        <v>132553</v>
      </c>
      <c r="D6105" t="s">
        <v>132552</v>
      </c>
      <c r="E6105" t="str">
        <f t="shared" si="95"/>
        <v>620087 - ADIL 93</v>
      </c>
      <c r="F6105" t="s">
        <v>25006</v>
      </c>
      <c r="G6105" t="s">
        <v>132551</v>
      </c>
      <c r="I6105" t="s">
        <v>4951</v>
      </c>
      <c r="K6105" t="s">
        <v>208</v>
      </c>
      <c r="L6105" t="s">
        <v>132550</v>
      </c>
      <c r="N6105" t="s">
        <v>208</v>
      </c>
      <c r="O6105" t="s">
        <v>476</v>
      </c>
      <c r="P6105" t="s">
        <v>476</v>
      </c>
    </row>
    <row r="6106" spans="1:16">
      <c r="A6106" s="484" t="s">
        <v>12297</v>
      </c>
      <c r="B6106" s="485" t="s">
        <v>12296</v>
      </c>
      <c r="C6106" t="s">
        <v>12295</v>
      </c>
      <c r="D6106" t="s">
        <v>12294</v>
      </c>
      <c r="E6106" t="str">
        <f t="shared" si="95"/>
        <v>547050 - SUP DES RH</v>
      </c>
      <c r="F6106" t="s">
        <v>12260</v>
      </c>
      <c r="G6106" t="s">
        <v>12293</v>
      </c>
      <c r="I6106" t="s">
        <v>1494</v>
      </c>
      <c r="J6106" t="s">
        <v>12292</v>
      </c>
      <c r="K6106" t="s">
        <v>208</v>
      </c>
      <c r="L6106" t="s">
        <v>12291</v>
      </c>
      <c r="N6106" t="s">
        <v>208</v>
      </c>
      <c r="O6106" t="s">
        <v>476</v>
      </c>
      <c r="P6106" t="s">
        <v>476</v>
      </c>
    </row>
    <row r="6107" spans="1:16">
      <c r="A6107" s="484" t="s">
        <v>100269</v>
      </c>
      <c r="B6107" s="485" t="s">
        <v>100268</v>
      </c>
      <c r="C6107" t="s">
        <v>100267</v>
      </c>
      <c r="D6107" t="s">
        <v>100266</v>
      </c>
      <c r="E6107" t="str">
        <f t="shared" si="95"/>
        <v>463541 - CND</v>
      </c>
      <c r="G6107" t="s">
        <v>54668</v>
      </c>
      <c r="I6107" t="s">
        <v>6948</v>
      </c>
      <c r="J6107" t="s">
        <v>100265</v>
      </c>
      <c r="K6107" t="s">
        <v>208</v>
      </c>
      <c r="L6107" t="s">
        <v>100264</v>
      </c>
      <c r="N6107" t="s">
        <v>208</v>
      </c>
      <c r="O6107" t="s">
        <v>476</v>
      </c>
      <c r="P6107" t="s">
        <v>476</v>
      </c>
    </row>
    <row r="6108" spans="1:16">
      <c r="A6108" s="484" t="s">
        <v>98469</v>
      </c>
      <c r="B6108" s="485" t="s">
        <v>98468</v>
      </c>
      <c r="C6108" t="s">
        <v>98467</v>
      </c>
      <c r="D6108" t="s">
        <v>98467</v>
      </c>
      <c r="E6108" t="str">
        <f t="shared" si="95"/>
        <v>634761 - CFA UFIP BUSINESS SCHOOL SARL LES ANGLADES</v>
      </c>
      <c r="F6108" t="s">
        <v>993</v>
      </c>
      <c r="G6108" t="s">
        <v>98466</v>
      </c>
      <c r="H6108" t="s">
        <v>98465</v>
      </c>
      <c r="I6108" t="s">
        <v>618</v>
      </c>
      <c r="K6108" t="s">
        <v>208</v>
      </c>
      <c r="L6108" t="s">
        <v>98464</v>
      </c>
      <c r="N6108" t="s">
        <v>207</v>
      </c>
      <c r="O6108" t="s">
        <v>476</v>
      </c>
      <c r="P6108" t="s">
        <v>476</v>
      </c>
    </row>
    <row r="6109" spans="1:16">
      <c r="A6109" s="484" t="s">
        <v>124543</v>
      </c>
      <c r="B6109" s="485" t="s">
        <v>124542</v>
      </c>
      <c r="C6109" t="s">
        <v>124541</v>
      </c>
      <c r="D6109" t="s">
        <v>124540</v>
      </c>
      <c r="E6109" t="str">
        <f t="shared" si="95"/>
        <v>593825 - TRAVERSES FORMATION</v>
      </c>
      <c r="F6109" t="s">
        <v>13085</v>
      </c>
      <c r="G6109" t="s">
        <v>124539</v>
      </c>
      <c r="I6109" t="s">
        <v>124538</v>
      </c>
      <c r="J6109" t="s">
        <v>124537</v>
      </c>
      <c r="K6109" t="s">
        <v>208</v>
      </c>
      <c r="L6109" t="s">
        <v>124536</v>
      </c>
      <c r="N6109" t="s">
        <v>208</v>
      </c>
      <c r="O6109" t="s">
        <v>476</v>
      </c>
      <c r="P6109" t="s">
        <v>476</v>
      </c>
    </row>
    <row r="6110" spans="1:16">
      <c r="A6110" s="484" t="s">
        <v>43915</v>
      </c>
      <c r="B6110" s="485" t="s">
        <v>43914</v>
      </c>
      <c r="C6110" t="s">
        <v>43913</v>
      </c>
      <c r="D6110" t="s">
        <v>43913</v>
      </c>
      <c r="E6110" t="str">
        <f t="shared" si="95"/>
        <v>207846 - LEONARDO CONSEIL</v>
      </c>
      <c r="F6110" t="s">
        <v>7292</v>
      </c>
      <c r="G6110" t="s">
        <v>43912</v>
      </c>
      <c r="H6110" t="s">
        <v>43911</v>
      </c>
      <c r="I6110" t="s">
        <v>20143</v>
      </c>
      <c r="K6110" t="s">
        <v>43910</v>
      </c>
      <c r="L6110" t="s">
        <v>43909</v>
      </c>
      <c r="N6110" t="s">
        <v>208</v>
      </c>
      <c r="O6110" t="s">
        <v>476</v>
      </c>
      <c r="P6110" t="s">
        <v>476</v>
      </c>
    </row>
    <row r="6111" spans="1:16">
      <c r="A6111" s="484" t="s">
        <v>23678</v>
      </c>
      <c r="B6111" s="485" t="s">
        <v>23677</v>
      </c>
      <c r="C6111" t="s">
        <v>23676</v>
      </c>
      <c r="D6111" t="s">
        <v>23675</v>
      </c>
      <c r="E6111" t="str">
        <f t="shared" si="95"/>
        <v>562373 - RE-CLE-RE</v>
      </c>
      <c r="F6111" t="s">
        <v>23674</v>
      </c>
      <c r="G6111" t="s">
        <v>23673</v>
      </c>
      <c r="I6111" t="s">
        <v>23672</v>
      </c>
      <c r="J6111" t="s">
        <v>23671</v>
      </c>
      <c r="K6111" t="s">
        <v>208</v>
      </c>
      <c r="L6111" t="s">
        <v>23670</v>
      </c>
      <c r="N6111" t="s">
        <v>208</v>
      </c>
      <c r="O6111" t="s">
        <v>476</v>
      </c>
      <c r="P6111" t="s">
        <v>476</v>
      </c>
    </row>
    <row r="6112" spans="1:16">
      <c r="A6112" s="484" t="s">
        <v>107920</v>
      </c>
      <c r="B6112" s="485" t="s">
        <v>107919</v>
      </c>
      <c r="C6112" t="s">
        <v>107918</v>
      </c>
      <c r="D6112" t="s">
        <v>105127</v>
      </c>
      <c r="E6112" t="str">
        <f t="shared" si="95"/>
        <v>590680 - CFPL</v>
      </c>
      <c r="F6112" t="s">
        <v>7547</v>
      </c>
      <c r="G6112" t="s">
        <v>107917</v>
      </c>
      <c r="I6112" t="s">
        <v>626</v>
      </c>
      <c r="J6112" t="s">
        <v>107916</v>
      </c>
      <c r="K6112" t="s">
        <v>208</v>
      </c>
      <c r="L6112" t="s">
        <v>107915</v>
      </c>
      <c r="N6112" t="s">
        <v>208</v>
      </c>
      <c r="O6112" t="s">
        <v>476</v>
      </c>
      <c r="P6112" t="s">
        <v>476</v>
      </c>
    </row>
    <row r="6113" spans="1:16">
      <c r="A6113" s="484" t="s">
        <v>63589</v>
      </c>
      <c r="B6113" s="485" t="s">
        <v>63588</v>
      </c>
      <c r="C6113" t="s">
        <v>63587</v>
      </c>
      <c r="D6113" t="s">
        <v>63587</v>
      </c>
      <c r="E6113" t="str">
        <f t="shared" si="95"/>
        <v>662392 - GROUPE SUP DE CO AMIENS PICARDIE</v>
      </c>
      <c r="F6113" t="s">
        <v>4222</v>
      </c>
      <c r="G6113" t="s">
        <v>63586</v>
      </c>
      <c r="I6113" t="s">
        <v>1806</v>
      </c>
      <c r="K6113" t="s">
        <v>208</v>
      </c>
      <c r="L6113" t="s">
        <v>63585</v>
      </c>
      <c r="N6113" t="s">
        <v>207</v>
      </c>
      <c r="O6113" t="s">
        <v>476</v>
      </c>
      <c r="P6113" t="s">
        <v>476</v>
      </c>
    </row>
    <row r="6114" spans="1:16">
      <c r="A6114" s="484" t="s">
        <v>135893</v>
      </c>
      <c r="B6114" s="485" t="s">
        <v>135892</v>
      </c>
      <c r="C6114" t="s">
        <v>135891</v>
      </c>
      <c r="D6114" t="s">
        <v>135891</v>
      </c>
      <c r="E6114" t="str">
        <f t="shared" si="95"/>
        <v>552860 - ACE SOFTWARE</v>
      </c>
      <c r="F6114" t="s">
        <v>2524</v>
      </c>
      <c r="G6114" t="s">
        <v>135890</v>
      </c>
      <c r="H6114" t="s">
        <v>135889</v>
      </c>
      <c r="I6114" t="s">
        <v>3438</v>
      </c>
      <c r="J6114" t="s">
        <v>135888</v>
      </c>
      <c r="K6114" t="s">
        <v>208</v>
      </c>
      <c r="L6114" t="s">
        <v>135887</v>
      </c>
      <c r="N6114" t="s">
        <v>208</v>
      </c>
      <c r="O6114" t="s">
        <v>476</v>
      </c>
      <c r="P6114" t="s">
        <v>476</v>
      </c>
    </row>
    <row r="6115" spans="1:16">
      <c r="A6115" s="484" t="s">
        <v>1571</v>
      </c>
      <c r="B6115" s="485" t="s">
        <v>1570</v>
      </c>
      <c r="C6115" t="s">
        <v>1569</v>
      </c>
      <c r="D6115" t="s">
        <v>1569</v>
      </c>
      <c r="E6115" t="str">
        <f t="shared" si="95"/>
        <v>426271 - YELEN</v>
      </c>
      <c r="F6115" t="s">
        <v>1568</v>
      </c>
      <c r="G6115" t="s">
        <v>1567</v>
      </c>
      <c r="I6115" t="s">
        <v>1566</v>
      </c>
      <c r="J6115" t="s">
        <v>1565</v>
      </c>
      <c r="K6115" t="s">
        <v>208</v>
      </c>
      <c r="L6115" t="s">
        <v>1564</v>
      </c>
      <c r="N6115" t="s">
        <v>208</v>
      </c>
      <c r="O6115" t="s">
        <v>476</v>
      </c>
      <c r="P6115" t="s">
        <v>476</v>
      </c>
    </row>
    <row r="6116" spans="1:16">
      <c r="A6116" s="484" t="s">
        <v>25101</v>
      </c>
      <c r="B6116" s="485" t="s">
        <v>25096</v>
      </c>
      <c r="C6116" t="s">
        <v>25100</v>
      </c>
      <c r="D6116" t="s">
        <v>25100</v>
      </c>
      <c r="E6116" t="str">
        <f t="shared" si="95"/>
        <v>320651 - PROTECTION CIVILE DE PARIS</v>
      </c>
      <c r="F6116" t="s">
        <v>11920</v>
      </c>
      <c r="G6116" t="s">
        <v>25099</v>
      </c>
      <c r="I6116" t="s">
        <v>5289</v>
      </c>
      <c r="K6116" t="s">
        <v>208</v>
      </c>
      <c r="L6116" t="s">
        <v>25098</v>
      </c>
      <c r="N6116" t="s">
        <v>208</v>
      </c>
      <c r="O6116" t="s">
        <v>476</v>
      </c>
      <c r="P6116" t="s">
        <v>476</v>
      </c>
    </row>
    <row r="6117" spans="1:16">
      <c r="A6117" s="484" t="s">
        <v>25097</v>
      </c>
      <c r="B6117" s="485" t="s">
        <v>25096</v>
      </c>
      <c r="C6117" t="s">
        <v>25095</v>
      </c>
      <c r="D6117" t="s">
        <v>25094</v>
      </c>
      <c r="E6117" t="str">
        <f t="shared" si="95"/>
        <v>625279 - PCPS</v>
      </c>
      <c r="F6117" t="s">
        <v>10116</v>
      </c>
      <c r="G6117" t="s">
        <v>25093</v>
      </c>
      <c r="I6117" t="s">
        <v>626</v>
      </c>
      <c r="J6117" t="s">
        <v>25092</v>
      </c>
      <c r="K6117" t="s">
        <v>208</v>
      </c>
      <c r="L6117" t="s">
        <v>25091</v>
      </c>
      <c r="N6117" t="s">
        <v>208</v>
      </c>
      <c r="O6117" t="s">
        <v>476</v>
      </c>
      <c r="P6117" t="s">
        <v>476</v>
      </c>
    </row>
    <row r="6118" spans="1:16">
      <c r="A6118" s="484" t="s">
        <v>43080</v>
      </c>
      <c r="B6118" s="485" t="s">
        <v>43079</v>
      </c>
      <c r="C6118" t="s">
        <v>43078</v>
      </c>
      <c r="D6118" t="s">
        <v>43077</v>
      </c>
      <c r="E6118" t="str">
        <f t="shared" si="95"/>
        <v>667614 - LEXBASE PARIS</v>
      </c>
      <c r="F6118" t="s">
        <v>4166</v>
      </c>
      <c r="G6118" t="s">
        <v>43076</v>
      </c>
      <c r="I6118" t="s">
        <v>626</v>
      </c>
      <c r="J6118" t="s">
        <v>43075</v>
      </c>
      <c r="K6118" t="s">
        <v>208</v>
      </c>
      <c r="L6118" t="s">
        <v>43074</v>
      </c>
      <c r="N6118" t="s">
        <v>208</v>
      </c>
      <c r="O6118" t="s">
        <v>476</v>
      </c>
      <c r="P6118" t="s">
        <v>476</v>
      </c>
    </row>
    <row r="6119" spans="1:16">
      <c r="A6119" s="484" t="s">
        <v>53867</v>
      </c>
      <c r="B6119" s="485" t="s">
        <v>53866</v>
      </c>
      <c r="C6119" t="s">
        <v>53865</v>
      </c>
      <c r="D6119" t="s">
        <v>53864</v>
      </c>
      <c r="E6119" t="str">
        <f t="shared" si="95"/>
        <v>203312 - IMHEN</v>
      </c>
      <c r="F6119" t="s">
        <v>2902</v>
      </c>
      <c r="G6119" t="s">
        <v>53863</v>
      </c>
      <c r="I6119" t="s">
        <v>1027</v>
      </c>
      <c r="J6119" t="s">
        <v>53862</v>
      </c>
      <c r="K6119" t="s">
        <v>208</v>
      </c>
      <c r="L6119" t="s">
        <v>53861</v>
      </c>
      <c r="N6119" t="s">
        <v>208</v>
      </c>
      <c r="O6119" t="s">
        <v>476</v>
      </c>
      <c r="P6119" t="s">
        <v>476</v>
      </c>
    </row>
    <row r="6120" spans="1:16">
      <c r="A6120" s="484" t="s">
        <v>54107</v>
      </c>
      <c r="B6120" s="485" t="s">
        <v>54106</v>
      </c>
      <c r="C6120" t="s">
        <v>54105</v>
      </c>
      <c r="D6120" t="s">
        <v>54104</v>
      </c>
      <c r="E6120" t="str">
        <f t="shared" si="95"/>
        <v>584850 - CMJL</v>
      </c>
      <c r="F6120" t="s">
        <v>7380</v>
      </c>
      <c r="G6120" t="s">
        <v>54103</v>
      </c>
      <c r="I6120" t="s">
        <v>1494</v>
      </c>
      <c r="J6120" t="s">
        <v>54102</v>
      </c>
      <c r="K6120" t="s">
        <v>208</v>
      </c>
      <c r="L6120" t="s">
        <v>54101</v>
      </c>
      <c r="N6120" t="s">
        <v>208</v>
      </c>
      <c r="O6120" t="s">
        <v>476</v>
      </c>
      <c r="P6120" t="s">
        <v>476</v>
      </c>
    </row>
    <row r="6121" spans="1:16">
      <c r="A6121" s="484" t="s">
        <v>124387</v>
      </c>
      <c r="B6121" s="485" t="s">
        <v>124386</v>
      </c>
      <c r="C6121" t="s">
        <v>124385</v>
      </c>
      <c r="D6121" t="s">
        <v>124384</v>
      </c>
      <c r="E6121" t="str">
        <f t="shared" si="95"/>
        <v>494616 - ASSISTRA</v>
      </c>
      <c r="F6121" t="s">
        <v>18414</v>
      </c>
      <c r="G6121" t="s">
        <v>124383</v>
      </c>
      <c r="I6121" t="s">
        <v>6023</v>
      </c>
      <c r="J6121" t="s">
        <v>124382</v>
      </c>
      <c r="K6121" t="s">
        <v>208</v>
      </c>
      <c r="L6121" t="s">
        <v>124381</v>
      </c>
      <c r="N6121" t="s">
        <v>208</v>
      </c>
      <c r="O6121" t="s">
        <v>476</v>
      </c>
      <c r="P6121" t="s">
        <v>476</v>
      </c>
    </row>
    <row r="6122" spans="1:16">
      <c r="A6122" s="484" t="s">
        <v>128573</v>
      </c>
      <c r="B6122" s="485" t="s">
        <v>128572</v>
      </c>
      <c r="C6122" t="s">
        <v>128571</v>
      </c>
      <c r="D6122" t="s">
        <v>128571</v>
      </c>
      <c r="E6122" t="str">
        <f t="shared" si="95"/>
        <v>541953 - ANASTATS</v>
      </c>
      <c r="F6122" t="s">
        <v>1077</v>
      </c>
      <c r="G6122" t="s">
        <v>128570</v>
      </c>
      <c r="I6122" t="s">
        <v>128569</v>
      </c>
      <c r="J6122" t="s">
        <v>128568</v>
      </c>
      <c r="K6122" t="s">
        <v>208</v>
      </c>
      <c r="L6122" t="s">
        <v>128567</v>
      </c>
      <c r="N6122" t="s">
        <v>208</v>
      </c>
      <c r="O6122" t="s">
        <v>476</v>
      </c>
      <c r="P6122" t="s">
        <v>476</v>
      </c>
    </row>
    <row r="6123" spans="1:16">
      <c r="A6123" s="484" t="s">
        <v>54499</v>
      </c>
      <c r="B6123" s="485" t="s">
        <v>54498</v>
      </c>
      <c r="C6123" t="s">
        <v>54497</v>
      </c>
      <c r="D6123" t="s">
        <v>54496</v>
      </c>
      <c r="E6123" t="str">
        <f t="shared" si="95"/>
        <v>304207 - IFIDE ALSACE</v>
      </c>
      <c r="F6123" t="s">
        <v>8706</v>
      </c>
      <c r="G6123" t="s">
        <v>54495</v>
      </c>
      <c r="I6123" t="s">
        <v>42163</v>
      </c>
      <c r="J6123" t="s">
        <v>54494</v>
      </c>
      <c r="K6123" t="s">
        <v>208</v>
      </c>
      <c r="L6123" t="s">
        <v>54493</v>
      </c>
      <c r="N6123" t="s">
        <v>208</v>
      </c>
      <c r="O6123" t="s">
        <v>476</v>
      </c>
      <c r="P6123" t="s">
        <v>476</v>
      </c>
    </row>
    <row r="6124" spans="1:16">
      <c r="A6124" s="484" t="s">
        <v>23457</v>
      </c>
      <c r="B6124" s="485" t="s">
        <v>23456</v>
      </c>
      <c r="C6124" t="s">
        <v>23455</v>
      </c>
      <c r="D6124" t="s">
        <v>23455</v>
      </c>
      <c r="E6124" t="str">
        <f t="shared" si="95"/>
        <v>554297 - REGOIN DENIS</v>
      </c>
      <c r="F6124" t="s">
        <v>10440</v>
      </c>
      <c r="G6124" t="s">
        <v>23454</v>
      </c>
      <c r="I6124" t="s">
        <v>23453</v>
      </c>
      <c r="J6124" t="s">
        <v>23452</v>
      </c>
      <c r="K6124" t="s">
        <v>208</v>
      </c>
      <c r="L6124" t="s">
        <v>23451</v>
      </c>
      <c r="N6124" t="s">
        <v>208</v>
      </c>
      <c r="O6124" t="s">
        <v>476</v>
      </c>
      <c r="P6124" t="s">
        <v>476</v>
      </c>
    </row>
    <row r="6125" spans="1:16">
      <c r="A6125" s="484" t="s">
        <v>82884</v>
      </c>
      <c r="B6125" s="485" t="s">
        <v>82883</v>
      </c>
      <c r="C6125" t="s">
        <v>82882</v>
      </c>
      <c r="D6125" t="s">
        <v>82881</v>
      </c>
      <c r="E6125" t="str">
        <f t="shared" si="95"/>
        <v>493351 - E2SE</v>
      </c>
      <c r="F6125" t="s">
        <v>5123</v>
      </c>
      <c r="G6125" t="s">
        <v>82880</v>
      </c>
      <c r="I6125" t="s">
        <v>1781</v>
      </c>
      <c r="J6125" t="s">
        <v>82879</v>
      </c>
      <c r="K6125" t="s">
        <v>208</v>
      </c>
      <c r="L6125" t="s">
        <v>82878</v>
      </c>
      <c r="N6125" t="s">
        <v>207</v>
      </c>
      <c r="O6125" t="s">
        <v>476</v>
      </c>
      <c r="P6125" t="s">
        <v>476</v>
      </c>
    </row>
    <row r="6126" spans="1:16">
      <c r="A6126" s="484" t="s">
        <v>120760</v>
      </c>
      <c r="B6126" s="485" t="s">
        <v>120759</v>
      </c>
      <c r="C6126" t="s">
        <v>120758</v>
      </c>
      <c r="D6126" t="s">
        <v>120757</v>
      </c>
      <c r="E6126" t="str">
        <f t="shared" si="95"/>
        <v>233730 - LE FURET</v>
      </c>
      <c r="F6126" t="s">
        <v>1857</v>
      </c>
      <c r="G6126" t="s">
        <v>120756</v>
      </c>
      <c r="I6126" t="s">
        <v>579</v>
      </c>
      <c r="J6126" t="s">
        <v>120755</v>
      </c>
      <c r="K6126" t="s">
        <v>208</v>
      </c>
      <c r="L6126" t="s">
        <v>120754</v>
      </c>
      <c r="N6126" t="s">
        <v>208</v>
      </c>
      <c r="O6126" t="s">
        <v>476</v>
      </c>
      <c r="P6126" t="s">
        <v>476</v>
      </c>
    </row>
    <row r="6127" spans="1:16">
      <c r="A6127" s="484" t="s">
        <v>33421</v>
      </c>
      <c r="B6127" s="485" t="s">
        <v>33420</v>
      </c>
      <c r="C6127" t="s">
        <v>33419</v>
      </c>
      <c r="D6127" t="s">
        <v>33418</v>
      </c>
      <c r="E6127" t="str">
        <f t="shared" si="95"/>
        <v>418821 - NICESOFT</v>
      </c>
      <c r="F6127" t="s">
        <v>4705</v>
      </c>
      <c r="G6127" t="s">
        <v>33417</v>
      </c>
      <c r="I6127" t="s">
        <v>626</v>
      </c>
      <c r="K6127" t="s">
        <v>208</v>
      </c>
      <c r="L6127" t="s">
        <v>33416</v>
      </c>
      <c r="N6127" t="s">
        <v>208</v>
      </c>
      <c r="O6127" t="s">
        <v>476</v>
      </c>
      <c r="P6127" t="s">
        <v>476</v>
      </c>
    </row>
    <row r="6128" spans="1:16">
      <c r="A6128" s="484" t="s">
        <v>32370</v>
      </c>
      <c r="B6128" s="485" t="s">
        <v>32369</v>
      </c>
      <c r="C6128" t="s">
        <v>32368</v>
      </c>
      <c r="D6128" t="s">
        <v>32368</v>
      </c>
      <c r="E6128" t="str">
        <f t="shared" si="95"/>
        <v>522508 - OCTO TECHNOLOGY</v>
      </c>
      <c r="F6128" t="s">
        <v>32367</v>
      </c>
      <c r="G6128" t="s">
        <v>32366</v>
      </c>
      <c r="I6128" t="s">
        <v>626</v>
      </c>
      <c r="J6128" t="s">
        <v>32365</v>
      </c>
      <c r="K6128" t="s">
        <v>208</v>
      </c>
      <c r="L6128" t="s">
        <v>32364</v>
      </c>
      <c r="N6128" t="s">
        <v>208</v>
      </c>
      <c r="O6128" t="s">
        <v>476</v>
      </c>
      <c r="P6128" t="s">
        <v>476</v>
      </c>
    </row>
    <row r="6129" spans="1:16">
      <c r="A6129" s="484" t="s">
        <v>27687</v>
      </c>
      <c r="B6129" s="485" t="s">
        <v>27686</v>
      </c>
      <c r="C6129" t="s">
        <v>27685</v>
      </c>
      <c r="D6129" t="s">
        <v>27684</v>
      </c>
      <c r="E6129" t="str">
        <f t="shared" si="95"/>
        <v>472116 - PLANNING FAMILIAL 14</v>
      </c>
      <c r="F6129" t="s">
        <v>498</v>
      </c>
      <c r="G6129" t="s">
        <v>27683</v>
      </c>
      <c r="I6129" t="s">
        <v>1781</v>
      </c>
      <c r="J6129" t="s">
        <v>27682</v>
      </c>
      <c r="K6129" t="s">
        <v>208</v>
      </c>
      <c r="L6129" t="s">
        <v>27681</v>
      </c>
      <c r="N6129" t="s">
        <v>208</v>
      </c>
      <c r="O6129" t="s">
        <v>476</v>
      </c>
      <c r="P6129" t="s">
        <v>476</v>
      </c>
    </row>
    <row r="6130" spans="1:16">
      <c r="A6130" s="484" t="s">
        <v>110161</v>
      </c>
      <c r="B6130" s="485" t="s">
        <v>110160</v>
      </c>
      <c r="C6130" t="s">
        <v>110159</v>
      </c>
      <c r="D6130" t="s">
        <v>110159</v>
      </c>
      <c r="E6130" t="str">
        <f t="shared" si="95"/>
        <v>314791 - CAPORDI</v>
      </c>
      <c r="F6130" t="s">
        <v>5338</v>
      </c>
      <c r="G6130" t="s">
        <v>110158</v>
      </c>
      <c r="I6130" t="s">
        <v>81452</v>
      </c>
      <c r="J6130" t="s">
        <v>110157</v>
      </c>
      <c r="K6130" t="s">
        <v>208</v>
      </c>
      <c r="L6130" t="s">
        <v>110156</v>
      </c>
      <c r="N6130" t="s">
        <v>208</v>
      </c>
      <c r="O6130" t="s">
        <v>476</v>
      </c>
      <c r="P6130" t="s">
        <v>476</v>
      </c>
    </row>
    <row r="6131" spans="1:16">
      <c r="A6131" s="484" t="s">
        <v>66872</v>
      </c>
      <c r="B6131" s="485" t="s">
        <v>66871</v>
      </c>
      <c r="C6131" t="s">
        <v>66870</v>
      </c>
      <c r="D6131" t="s">
        <v>66870</v>
      </c>
      <c r="E6131" t="str">
        <f t="shared" si="95"/>
        <v>648449 - GIE ALLIANCE CONSULTANT</v>
      </c>
      <c r="F6131" t="s">
        <v>6960</v>
      </c>
      <c r="G6131" t="s">
        <v>66869</v>
      </c>
      <c r="I6131" t="s">
        <v>66868</v>
      </c>
      <c r="J6131" t="s">
        <v>66867</v>
      </c>
      <c r="K6131" t="s">
        <v>208</v>
      </c>
      <c r="L6131" t="s">
        <v>66866</v>
      </c>
      <c r="N6131" t="s">
        <v>208</v>
      </c>
      <c r="O6131" t="s">
        <v>476</v>
      </c>
      <c r="P6131" t="s">
        <v>476</v>
      </c>
    </row>
    <row r="6132" spans="1:16">
      <c r="A6132" s="484" t="s">
        <v>118053</v>
      </c>
      <c r="B6132" s="485" t="s">
        <v>118052</v>
      </c>
      <c r="C6132" t="s">
        <v>118051</v>
      </c>
      <c r="D6132" t="s">
        <v>118050</v>
      </c>
      <c r="E6132" t="str">
        <f t="shared" si="95"/>
        <v>343997 - ASSOCIES EN EDITION</v>
      </c>
      <c r="F6132" t="s">
        <v>9483</v>
      </c>
      <c r="G6132" t="s">
        <v>118049</v>
      </c>
      <c r="I6132" t="s">
        <v>626</v>
      </c>
      <c r="J6132" t="s">
        <v>118048</v>
      </c>
      <c r="K6132" t="s">
        <v>118047</v>
      </c>
      <c r="L6132" t="s">
        <v>118046</v>
      </c>
      <c r="N6132" t="s">
        <v>208</v>
      </c>
      <c r="O6132" t="s">
        <v>476</v>
      </c>
      <c r="P6132" t="s">
        <v>476</v>
      </c>
    </row>
    <row r="6133" spans="1:16">
      <c r="A6133" s="484" t="s">
        <v>111079</v>
      </c>
      <c r="B6133" s="485" t="s">
        <v>111078</v>
      </c>
      <c r="C6133" t="s">
        <v>111077</v>
      </c>
      <c r="D6133" t="s">
        <v>111077</v>
      </c>
      <c r="E6133" t="str">
        <f t="shared" si="95"/>
        <v>625711 - CAD EQUIPEMENT</v>
      </c>
      <c r="F6133" t="s">
        <v>32768</v>
      </c>
      <c r="G6133" t="s">
        <v>111076</v>
      </c>
      <c r="I6133" t="s">
        <v>626</v>
      </c>
      <c r="J6133" t="s">
        <v>111075</v>
      </c>
      <c r="K6133" t="s">
        <v>208</v>
      </c>
      <c r="L6133" t="s">
        <v>111074</v>
      </c>
      <c r="N6133" t="s">
        <v>208</v>
      </c>
      <c r="O6133" t="s">
        <v>476</v>
      </c>
      <c r="P6133" t="s">
        <v>476</v>
      </c>
    </row>
    <row r="6134" spans="1:16">
      <c r="A6134" s="484" t="s">
        <v>121667</v>
      </c>
      <c r="B6134" s="485" t="s">
        <v>121666</v>
      </c>
      <c r="C6134" t="s">
        <v>121665</v>
      </c>
      <c r="D6134" t="s">
        <v>121664</v>
      </c>
      <c r="E6134" t="str">
        <f t="shared" si="95"/>
        <v>508664 - AFCO</v>
      </c>
      <c r="F6134" t="s">
        <v>1568</v>
      </c>
      <c r="G6134" t="s">
        <v>121663</v>
      </c>
      <c r="I6134" t="s">
        <v>2666</v>
      </c>
      <c r="J6134" t="s">
        <v>121662</v>
      </c>
      <c r="K6134" t="s">
        <v>208</v>
      </c>
      <c r="L6134" t="s">
        <v>121661</v>
      </c>
      <c r="N6134" t="s">
        <v>208</v>
      </c>
      <c r="O6134" t="s">
        <v>476</v>
      </c>
      <c r="P6134" t="s">
        <v>476</v>
      </c>
    </row>
    <row r="6135" spans="1:16">
      <c r="A6135" s="484" t="s">
        <v>106415</v>
      </c>
      <c r="B6135" s="485" t="s">
        <v>106414</v>
      </c>
      <c r="C6135" t="s">
        <v>106413</v>
      </c>
      <c r="D6135" t="s">
        <v>106412</v>
      </c>
      <c r="E6135" t="str">
        <f t="shared" si="95"/>
        <v>530189 - CRI PACA</v>
      </c>
      <c r="F6135" t="s">
        <v>1817</v>
      </c>
      <c r="G6135" t="s">
        <v>106411</v>
      </c>
      <c r="I6135" t="s">
        <v>12161</v>
      </c>
      <c r="J6135" t="s">
        <v>106410</v>
      </c>
      <c r="K6135" t="s">
        <v>208</v>
      </c>
      <c r="L6135" t="s">
        <v>106409</v>
      </c>
      <c r="N6135" t="s">
        <v>208</v>
      </c>
      <c r="O6135" t="s">
        <v>476</v>
      </c>
      <c r="P6135" t="s">
        <v>476</v>
      </c>
    </row>
    <row r="6136" spans="1:16">
      <c r="A6136" s="484" t="s">
        <v>42199</v>
      </c>
      <c r="B6136" s="485" t="s">
        <v>42198</v>
      </c>
      <c r="C6136" t="s">
        <v>42197</v>
      </c>
      <c r="D6136" t="s">
        <v>42197</v>
      </c>
      <c r="E6136" t="str">
        <f t="shared" si="95"/>
        <v>436770 - LIVRE PASSERELLE</v>
      </c>
      <c r="F6136" t="s">
        <v>1352</v>
      </c>
      <c r="G6136" t="s">
        <v>42196</v>
      </c>
      <c r="I6136" t="s">
        <v>1799</v>
      </c>
      <c r="J6136" t="s">
        <v>42195</v>
      </c>
      <c r="K6136" t="s">
        <v>208</v>
      </c>
      <c r="L6136" t="s">
        <v>42194</v>
      </c>
      <c r="N6136" t="s">
        <v>208</v>
      </c>
      <c r="O6136" t="s">
        <v>476</v>
      </c>
      <c r="P6136" t="s">
        <v>476</v>
      </c>
    </row>
    <row r="6137" spans="1:16">
      <c r="A6137" s="484" t="s">
        <v>69676</v>
      </c>
      <c r="B6137" s="485" t="s">
        <v>69675</v>
      </c>
      <c r="C6137" t="s">
        <v>69674</v>
      </c>
      <c r="D6137" t="s">
        <v>69673</v>
      </c>
      <c r="E6137" t="str">
        <f t="shared" si="95"/>
        <v>211916 - FSR LA REUNION</v>
      </c>
      <c r="F6137" t="s">
        <v>2524</v>
      </c>
      <c r="G6137" t="s">
        <v>69672</v>
      </c>
      <c r="I6137" t="s">
        <v>2739</v>
      </c>
      <c r="J6137" t="s">
        <v>69671</v>
      </c>
      <c r="K6137" t="s">
        <v>208</v>
      </c>
      <c r="L6137" t="s">
        <v>69670</v>
      </c>
      <c r="N6137" t="s">
        <v>208</v>
      </c>
      <c r="O6137" t="s">
        <v>476</v>
      </c>
      <c r="P6137" t="s">
        <v>476</v>
      </c>
    </row>
    <row r="6138" spans="1:16">
      <c r="A6138" s="484" t="s">
        <v>49577</v>
      </c>
      <c r="B6138" s="485" t="s">
        <v>49576</v>
      </c>
      <c r="C6138" t="s">
        <v>49575</v>
      </c>
      <c r="D6138" t="s">
        <v>49574</v>
      </c>
      <c r="E6138" t="str">
        <f t="shared" si="95"/>
        <v>670753 - JARRY XAVIER</v>
      </c>
      <c r="F6138" t="s">
        <v>4491</v>
      </c>
      <c r="G6138" t="s">
        <v>49573</v>
      </c>
      <c r="I6138" t="s">
        <v>17147</v>
      </c>
      <c r="J6138" t="s">
        <v>49572</v>
      </c>
      <c r="K6138" t="s">
        <v>208</v>
      </c>
      <c r="L6138" t="s">
        <v>49571</v>
      </c>
      <c r="N6138" t="s">
        <v>208</v>
      </c>
      <c r="O6138" t="s">
        <v>476</v>
      </c>
      <c r="P6138" t="s">
        <v>476</v>
      </c>
    </row>
    <row r="6139" spans="1:16">
      <c r="A6139" s="484" t="s">
        <v>91354</v>
      </c>
      <c r="B6139" s="485" t="s">
        <v>72050</v>
      </c>
      <c r="C6139" t="s">
        <v>91353</v>
      </c>
      <c r="D6139" t="s">
        <v>91352</v>
      </c>
      <c r="E6139" t="str">
        <f t="shared" si="95"/>
        <v>493338 - FLORENT PARIS 19EME</v>
      </c>
      <c r="F6139" t="s">
        <v>1513</v>
      </c>
      <c r="G6139" t="s">
        <v>72047</v>
      </c>
      <c r="I6139" t="s">
        <v>7052</v>
      </c>
      <c r="J6139" t="s">
        <v>91351</v>
      </c>
      <c r="K6139" t="s">
        <v>208</v>
      </c>
      <c r="L6139" t="s">
        <v>91350</v>
      </c>
      <c r="N6139" t="s">
        <v>208</v>
      </c>
      <c r="O6139" t="s">
        <v>476</v>
      </c>
      <c r="P6139" t="s">
        <v>476</v>
      </c>
    </row>
    <row r="6140" spans="1:16">
      <c r="A6140" s="484" t="s">
        <v>72051</v>
      </c>
      <c r="B6140" s="485" t="s">
        <v>72050</v>
      </c>
      <c r="C6140" t="s">
        <v>72049</v>
      </c>
      <c r="D6140" t="s">
        <v>72048</v>
      </c>
      <c r="E6140" t="str">
        <f t="shared" si="95"/>
        <v>561277 - COURS FLORENT MONTPELLIER</v>
      </c>
      <c r="F6140" t="s">
        <v>2651</v>
      </c>
      <c r="G6140" t="s">
        <v>72047</v>
      </c>
      <c r="I6140" t="s">
        <v>626</v>
      </c>
      <c r="J6140" t="s">
        <v>72046</v>
      </c>
      <c r="K6140" t="s">
        <v>208</v>
      </c>
      <c r="L6140" t="s">
        <v>72045</v>
      </c>
      <c r="N6140" t="s">
        <v>208</v>
      </c>
      <c r="O6140" t="s">
        <v>476</v>
      </c>
      <c r="P6140" t="s">
        <v>476</v>
      </c>
    </row>
    <row r="6141" spans="1:16">
      <c r="A6141" s="484" t="s">
        <v>80100</v>
      </c>
      <c r="B6141" s="485" t="s">
        <v>80099</v>
      </c>
      <c r="C6141" t="s">
        <v>80098</v>
      </c>
      <c r="D6141" t="s">
        <v>80097</v>
      </c>
      <c r="E6141" t="str">
        <f t="shared" si="95"/>
        <v>479020 - ESF</v>
      </c>
      <c r="F6141" t="s">
        <v>3131</v>
      </c>
      <c r="G6141" t="s">
        <v>80096</v>
      </c>
      <c r="I6141" t="s">
        <v>7052</v>
      </c>
      <c r="J6141" t="s">
        <v>80095</v>
      </c>
      <c r="K6141" t="s">
        <v>208</v>
      </c>
      <c r="L6141" t="s">
        <v>80094</v>
      </c>
      <c r="N6141" t="s">
        <v>208</v>
      </c>
      <c r="O6141" t="s">
        <v>476</v>
      </c>
      <c r="P6141" t="s">
        <v>476</v>
      </c>
    </row>
    <row r="6142" spans="1:16">
      <c r="A6142" s="484" t="s">
        <v>66780</v>
      </c>
      <c r="B6142" s="485" t="s">
        <v>66779</v>
      </c>
      <c r="C6142" t="s">
        <v>66778</v>
      </c>
      <c r="D6142" t="s">
        <v>66777</v>
      </c>
      <c r="E6142" t="str">
        <f t="shared" si="95"/>
        <v>620660 - GILLES NOYER ISABELLE</v>
      </c>
      <c r="F6142" t="s">
        <v>12050</v>
      </c>
      <c r="G6142" t="s">
        <v>66776</v>
      </c>
      <c r="I6142" t="s">
        <v>66775</v>
      </c>
      <c r="J6142" t="s">
        <v>66774</v>
      </c>
      <c r="K6142" t="s">
        <v>208</v>
      </c>
      <c r="L6142" t="s">
        <v>66773</v>
      </c>
      <c r="N6142" t="s">
        <v>208</v>
      </c>
      <c r="O6142" t="s">
        <v>476</v>
      </c>
      <c r="P6142" t="s">
        <v>476</v>
      </c>
    </row>
    <row r="6143" spans="1:16">
      <c r="A6143" s="484" t="s">
        <v>46128</v>
      </c>
      <c r="B6143" s="485" t="s">
        <v>46127</v>
      </c>
      <c r="C6143" t="s">
        <v>46126</v>
      </c>
      <c r="D6143" t="s">
        <v>46126</v>
      </c>
      <c r="E6143" t="str">
        <f t="shared" si="95"/>
        <v>681568 - LAETIS CREATIONS MULTIMEDIAS</v>
      </c>
      <c r="F6143" t="s">
        <v>5963</v>
      </c>
      <c r="G6143" t="s">
        <v>46125</v>
      </c>
      <c r="H6143" t="s">
        <v>46124</v>
      </c>
      <c r="I6143" t="s">
        <v>46123</v>
      </c>
      <c r="J6143" t="s">
        <v>46122</v>
      </c>
      <c r="K6143" t="s">
        <v>208</v>
      </c>
      <c r="L6143" t="s">
        <v>46121</v>
      </c>
      <c r="N6143" t="s">
        <v>208</v>
      </c>
      <c r="O6143" t="s">
        <v>476</v>
      </c>
      <c r="P6143" t="s">
        <v>476</v>
      </c>
    </row>
    <row r="6144" spans="1:16">
      <c r="A6144" s="484" t="s">
        <v>20080</v>
      </c>
      <c r="B6144" s="485" t="s">
        <v>20079</v>
      </c>
      <c r="C6144" t="s">
        <v>20078</v>
      </c>
      <c r="D6144" t="s">
        <v>20077</v>
      </c>
      <c r="E6144" t="str">
        <f t="shared" si="95"/>
        <v>478581 - ELEGANCE NICE</v>
      </c>
      <c r="F6144" t="s">
        <v>20076</v>
      </c>
      <c r="G6144" t="s">
        <v>20075</v>
      </c>
      <c r="I6144" t="s">
        <v>618</v>
      </c>
      <c r="J6144" t="s">
        <v>20074</v>
      </c>
      <c r="K6144" t="s">
        <v>208</v>
      </c>
      <c r="L6144" t="s">
        <v>20073</v>
      </c>
      <c r="N6144" t="s">
        <v>208</v>
      </c>
      <c r="O6144" t="s">
        <v>476</v>
      </c>
      <c r="P6144" t="s">
        <v>476</v>
      </c>
    </row>
    <row r="6145" spans="1:16">
      <c r="A6145" s="484" t="s">
        <v>121738</v>
      </c>
      <c r="B6145" s="485" t="s">
        <v>121737</v>
      </c>
      <c r="C6145" t="s">
        <v>121736</v>
      </c>
      <c r="D6145" t="s">
        <v>121735</v>
      </c>
      <c r="E6145" t="str">
        <f t="shared" si="95"/>
        <v>497526 - AFPI ALSACE COLMAR</v>
      </c>
      <c r="F6145" t="s">
        <v>6759</v>
      </c>
      <c r="G6145" t="s">
        <v>121734</v>
      </c>
      <c r="I6145" t="s">
        <v>2531</v>
      </c>
      <c r="J6145" t="s">
        <v>121733</v>
      </c>
      <c r="K6145" t="s">
        <v>208</v>
      </c>
      <c r="L6145" t="s">
        <v>121732</v>
      </c>
      <c r="N6145" t="s">
        <v>208</v>
      </c>
      <c r="O6145" t="s">
        <v>476</v>
      </c>
      <c r="P6145" t="s">
        <v>476</v>
      </c>
    </row>
    <row r="6146" spans="1:16">
      <c r="A6146" s="484" t="s">
        <v>125632</v>
      </c>
      <c r="B6146" s="485" t="s">
        <v>121737</v>
      </c>
      <c r="C6146" t="s">
        <v>125631</v>
      </c>
      <c r="D6146" t="s">
        <v>125630</v>
      </c>
      <c r="E6146" t="str">
        <f t="shared" ref="E6146:E6209" si="96">_xlfn.CONCAT(L6146," - ",D6146)</f>
        <v>666725 - AFPI ALSACE ECKBOLSHEIM</v>
      </c>
      <c r="F6146" t="s">
        <v>11484</v>
      </c>
      <c r="G6146" t="s">
        <v>125629</v>
      </c>
      <c r="I6146" t="s">
        <v>42163</v>
      </c>
      <c r="J6146" t="s">
        <v>125628</v>
      </c>
      <c r="K6146" t="s">
        <v>208</v>
      </c>
      <c r="L6146" t="s">
        <v>125627</v>
      </c>
      <c r="N6146" t="s">
        <v>208</v>
      </c>
      <c r="O6146" t="s">
        <v>476</v>
      </c>
      <c r="P6146" t="s">
        <v>476</v>
      </c>
    </row>
    <row r="6147" spans="1:16">
      <c r="A6147" s="484" t="s">
        <v>67760</v>
      </c>
      <c r="B6147" s="485" t="s">
        <v>67759</v>
      </c>
      <c r="C6147" t="s">
        <v>67758</v>
      </c>
      <c r="D6147" t="s">
        <v>67757</v>
      </c>
      <c r="E6147" t="str">
        <f t="shared" si="96"/>
        <v>662653 - GAMBS ISABELLE</v>
      </c>
      <c r="F6147" t="s">
        <v>4135</v>
      </c>
      <c r="G6147" t="s">
        <v>67756</v>
      </c>
      <c r="H6147" t="s">
        <v>67755</v>
      </c>
      <c r="I6147" t="s">
        <v>9102</v>
      </c>
      <c r="J6147" t="s">
        <v>67754</v>
      </c>
      <c r="K6147" t="s">
        <v>208</v>
      </c>
      <c r="L6147" t="s">
        <v>67753</v>
      </c>
      <c r="N6147" t="s">
        <v>208</v>
      </c>
      <c r="O6147" t="s">
        <v>476</v>
      </c>
      <c r="P6147" t="s">
        <v>476</v>
      </c>
    </row>
    <row r="6148" spans="1:16">
      <c r="A6148" s="484" t="s">
        <v>3773</v>
      </c>
      <c r="B6148" s="485" t="s">
        <v>3772</v>
      </c>
      <c r="C6148" t="s">
        <v>3771</v>
      </c>
      <c r="D6148" t="s">
        <v>3771</v>
      </c>
      <c r="E6148" t="str">
        <f t="shared" si="96"/>
        <v>224078 - VIELJUS VERONIQUE</v>
      </c>
      <c r="F6148" t="s">
        <v>3770</v>
      </c>
      <c r="G6148" t="s">
        <v>3769</v>
      </c>
      <c r="I6148" t="s">
        <v>3768</v>
      </c>
      <c r="J6148" t="s">
        <v>3767</v>
      </c>
      <c r="K6148" t="s">
        <v>208</v>
      </c>
      <c r="L6148" t="s">
        <v>3766</v>
      </c>
      <c r="N6148" t="s">
        <v>208</v>
      </c>
      <c r="O6148" t="s">
        <v>476</v>
      </c>
      <c r="P6148" t="s">
        <v>476</v>
      </c>
    </row>
    <row r="6149" spans="1:16">
      <c r="A6149" s="484" t="s">
        <v>52311</v>
      </c>
      <c r="B6149" s="485" t="s">
        <v>52310</v>
      </c>
      <c r="C6149" t="s">
        <v>52309</v>
      </c>
      <c r="D6149" t="s">
        <v>52308</v>
      </c>
      <c r="E6149" t="str">
        <f t="shared" si="96"/>
        <v>232660 - ISMM</v>
      </c>
      <c r="F6149" t="s">
        <v>5775</v>
      </c>
      <c r="G6149" t="s">
        <v>52307</v>
      </c>
      <c r="I6149" t="s">
        <v>2609</v>
      </c>
      <c r="J6149" t="s">
        <v>52306</v>
      </c>
      <c r="K6149" t="s">
        <v>208</v>
      </c>
      <c r="L6149" t="s">
        <v>52305</v>
      </c>
      <c r="N6149" t="s">
        <v>208</v>
      </c>
      <c r="O6149" t="s">
        <v>476</v>
      </c>
      <c r="P6149" t="s">
        <v>476</v>
      </c>
    </row>
    <row r="6150" spans="1:16">
      <c r="A6150" s="484" t="s">
        <v>134300</v>
      </c>
      <c r="B6150" s="485" t="s">
        <v>134299</v>
      </c>
      <c r="C6150" t="s">
        <v>134298</v>
      </c>
      <c r="D6150" t="s">
        <v>134298</v>
      </c>
      <c r="E6150" t="str">
        <f t="shared" si="96"/>
        <v>574922 - ADN FORMATION</v>
      </c>
      <c r="F6150" t="s">
        <v>13215</v>
      </c>
      <c r="G6150" t="s">
        <v>134297</v>
      </c>
      <c r="H6150" t="s">
        <v>134296</v>
      </c>
      <c r="I6150" t="s">
        <v>134295</v>
      </c>
      <c r="J6150" t="s">
        <v>134294</v>
      </c>
      <c r="K6150" t="s">
        <v>208</v>
      </c>
      <c r="L6150" t="s">
        <v>134293</v>
      </c>
      <c r="N6150" t="s">
        <v>208</v>
      </c>
      <c r="O6150" t="s">
        <v>476</v>
      </c>
      <c r="P6150" t="s">
        <v>476</v>
      </c>
    </row>
    <row r="6151" spans="1:16">
      <c r="A6151" s="484" t="s">
        <v>50512</v>
      </c>
      <c r="B6151" s="485" t="s">
        <v>50511</v>
      </c>
      <c r="C6151" t="s">
        <v>50510</v>
      </c>
      <c r="D6151" t="s">
        <v>50510</v>
      </c>
      <c r="E6151" t="str">
        <f t="shared" si="96"/>
        <v>583066 - IPF CONSEIL ET RESSOURCES</v>
      </c>
      <c r="F6151" t="s">
        <v>1745</v>
      </c>
      <c r="G6151" t="s">
        <v>50509</v>
      </c>
      <c r="I6151" t="s">
        <v>626</v>
      </c>
      <c r="J6151" t="s">
        <v>50508</v>
      </c>
      <c r="K6151" t="s">
        <v>208</v>
      </c>
      <c r="L6151" t="s">
        <v>50507</v>
      </c>
      <c r="N6151" t="s">
        <v>207</v>
      </c>
      <c r="O6151" t="s">
        <v>476</v>
      </c>
      <c r="P6151" t="s">
        <v>476</v>
      </c>
    </row>
    <row r="6152" spans="1:16">
      <c r="A6152" s="484" t="s">
        <v>67149</v>
      </c>
      <c r="B6152" s="485" t="s">
        <v>67148</v>
      </c>
      <c r="C6152" t="s">
        <v>67147</v>
      </c>
      <c r="D6152" t="s">
        <v>67147</v>
      </c>
      <c r="E6152" t="str">
        <f t="shared" si="96"/>
        <v>546112 - GEORGES DOWNING</v>
      </c>
      <c r="F6152" t="s">
        <v>7254</v>
      </c>
      <c r="G6152" t="s">
        <v>67146</v>
      </c>
      <c r="I6152" t="s">
        <v>5369</v>
      </c>
      <c r="J6152" t="s">
        <v>67145</v>
      </c>
      <c r="K6152" t="s">
        <v>208</v>
      </c>
      <c r="L6152" t="s">
        <v>67144</v>
      </c>
      <c r="N6152" t="s">
        <v>208</v>
      </c>
      <c r="O6152" t="s">
        <v>476</v>
      </c>
      <c r="P6152" t="s">
        <v>476</v>
      </c>
    </row>
    <row r="6153" spans="1:16">
      <c r="A6153" s="484" t="s">
        <v>14166</v>
      </c>
      <c r="B6153" s="485" t="s">
        <v>14165</v>
      </c>
      <c r="C6153" t="s">
        <v>14164</v>
      </c>
      <c r="D6153" t="s">
        <v>14164</v>
      </c>
      <c r="E6153" t="str">
        <f t="shared" si="96"/>
        <v>605761 - SOLDO EDWIGE - ECOLE DE TAXI PGS</v>
      </c>
      <c r="F6153" t="s">
        <v>707</v>
      </c>
      <c r="G6153" t="s">
        <v>14163</v>
      </c>
      <c r="I6153" t="s">
        <v>14162</v>
      </c>
      <c r="J6153" t="s">
        <v>14161</v>
      </c>
      <c r="K6153" t="s">
        <v>208</v>
      </c>
      <c r="L6153" t="s">
        <v>14160</v>
      </c>
      <c r="N6153" t="s">
        <v>208</v>
      </c>
      <c r="O6153" t="s">
        <v>476</v>
      </c>
      <c r="P6153" t="s">
        <v>476</v>
      </c>
    </row>
    <row r="6154" spans="1:16">
      <c r="A6154" s="484" t="s">
        <v>11356</v>
      </c>
      <c r="B6154" s="485" t="s">
        <v>11355</v>
      </c>
      <c r="C6154" t="s">
        <v>11354</v>
      </c>
      <c r="D6154" t="s">
        <v>11354</v>
      </c>
      <c r="E6154" t="str">
        <f t="shared" si="96"/>
        <v>590691 - TAKAYAMA</v>
      </c>
      <c r="F6154" t="s">
        <v>1729</v>
      </c>
      <c r="G6154" t="s">
        <v>11353</v>
      </c>
      <c r="I6154" t="s">
        <v>626</v>
      </c>
      <c r="K6154" t="s">
        <v>11352</v>
      </c>
      <c r="L6154" t="s">
        <v>11351</v>
      </c>
      <c r="N6154" t="s">
        <v>208</v>
      </c>
      <c r="O6154" t="s">
        <v>476</v>
      </c>
      <c r="P6154" t="s">
        <v>476</v>
      </c>
    </row>
    <row r="6155" spans="1:16">
      <c r="A6155" s="484" t="s">
        <v>47615</v>
      </c>
      <c r="B6155" s="485" t="s">
        <v>47614</v>
      </c>
      <c r="C6155" t="s">
        <v>47613</v>
      </c>
      <c r="D6155" t="s">
        <v>47613</v>
      </c>
      <c r="E6155" t="str">
        <f t="shared" si="96"/>
        <v>671162 - KURIBAY HR CONSULTING</v>
      </c>
      <c r="F6155" t="s">
        <v>13486</v>
      </c>
      <c r="G6155" t="s">
        <v>47612</v>
      </c>
      <c r="I6155" t="s">
        <v>802</v>
      </c>
      <c r="J6155" t="s">
        <v>47611</v>
      </c>
      <c r="K6155" t="s">
        <v>208</v>
      </c>
      <c r="L6155" t="s">
        <v>47610</v>
      </c>
      <c r="N6155" t="s">
        <v>208</v>
      </c>
      <c r="O6155" t="s">
        <v>476</v>
      </c>
      <c r="P6155" t="s">
        <v>476</v>
      </c>
    </row>
    <row r="6156" spans="1:16">
      <c r="A6156" s="484" t="s">
        <v>54787</v>
      </c>
      <c r="B6156" s="485" t="s">
        <v>54786</v>
      </c>
      <c r="C6156" t="s">
        <v>54785</v>
      </c>
      <c r="D6156" t="s">
        <v>54784</v>
      </c>
      <c r="E6156" t="str">
        <f t="shared" si="96"/>
        <v>446130 - IEDM</v>
      </c>
      <c r="F6156" t="s">
        <v>7093</v>
      </c>
      <c r="G6156" t="s">
        <v>54783</v>
      </c>
      <c r="I6156" t="s">
        <v>1494</v>
      </c>
      <c r="J6156" t="s">
        <v>54782</v>
      </c>
      <c r="K6156" t="s">
        <v>208</v>
      </c>
      <c r="L6156" t="s">
        <v>54781</v>
      </c>
      <c r="N6156" t="s">
        <v>208</v>
      </c>
      <c r="O6156" t="s">
        <v>476</v>
      </c>
      <c r="P6156" t="s">
        <v>476</v>
      </c>
    </row>
    <row r="6157" spans="1:16">
      <c r="A6157" s="484" t="s">
        <v>110354</v>
      </c>
      <c r="B6157" s="485" t="s">
        <v>110342</v>
      </c>
      <c r="C6157" t="s">
        <v>110341</v>
      </c>
      <c r="D6157" t="s">
        <v>110353</v>
      </c>
      <c r="E6157" t="str">
        <f t="shared" si="96"/>
        <v>241064 - CAP FORMATION ORLEANS</v>
      </c>
      <c r="F6157" t="s">
        <v>101905</v>
      </c>
      <c r="G6157" t="s">
        <v>110352</v>
      </c>
      <c r="I6157" t="s">
        <v>3355</v>
      </c>
      <c r="J6157" t="s">
        <v>110351</v>
      </c>
      <c r="K6157" t="s">
        <v>208</v>
      </c>
      <c r="L6157" t="s">
        <v>110350</v>
      </c>
      <c r="N6157" t="s">
        <v>208</v>
      </c>
      <c r="O6157" t="s">
        <v>476</v>
      </c>
      <c r="P6157" t="s">
        <v>476</v>
      </c>
    </row>
    <row r="6158" spans="1:16">
      <c r="A6158" s="484" t="s">
        <v>110343</v>
      </c>
      <c r="B6158" s="485" t="s">
        <v>110342</v>
      </c>
      <c r="C6158" t="s">
        <v>110341</v>
      </c>
      <c r="D6158" t="s">
        <v>110340</v>
      </c>
      <c r="E6158" t="str">
        <f t="shared" si="96"/>
        <v>663220 - CAP FORMATION TOURS</v>
      </c>
      <c r="F6158" t="s">
        <v>13021</v>
      </c>
      <c r="G6158" t="s">
        <v>110339</v>
      </c>
      <c r="I6158" t="s">
        <v>1799</v>
      </c>
      <c r="J6158" t="s">
        <v>110338</v>
      </c>
      <c r="K6158" t="s">
        <v>208</v>
      </c>
      <c r="L6158" t="s">
        <v>110337</v>
      </c>
      <c r="N6158" t="s">
        <v>208</v>
      </c>
      <c r="O6158" t="s">
        <v>476</v>
      </c>
      <c r="P6158" t="s">
        <v>476</v>
      </c>
    </row>
    <row r="6159" spans="1:16">
      <c r="A6159" s="484" t="s">
        <v>46352</v>
      </c>
      <c r="B6159" s="485" t="s">
        <v>46346</v>
      </c>
      <c r="C6159" t="s">
        <v>46344</v>
      </c>
      <c r="D6159" t="s">
        <v>46344</v>
      </c>
      <c r="E6159" t="str">
        <f t="shared" si="96"/>
        <v>357224 - LABORATOIRES DES PYRENEES ET DES LANDES</v>
      </c>
      <c r="F6159" t="s">
        <v>1710</v>
      </c>
      <c r="G6159" t="s">
        <v>46351</v>
      </c>
      <c r="I6159" t="s">
        <v>46350</v>
      </c>
      <c r="J6159" t="s">
        <v>46349</v>
      </c>
      <c r="K6159" t="s">
        <v>208</v>
      </c>
      <c r="L6159" t="s">
        <v>46348</v>
      </c>
      <c r="N6159" t="s">
        <v>208</v>
      </c>
      <c r="O6159" t="s">
        <v>476</v>
      </c>
      <c r="P6159" t="s">
        <v>476</v>
      </c>
    </row>
    <row r="6160" spans="1:16">
      <c r="A6160" s="484" t="s">
        <v>46347</v>
      </c>
      <c r="B6160" s="485" t="s">
        <v>46346</v>
      </c>
      <c r="C6160" t="s">
        <v>46345</v>
      </c>
      <c r="D6160" t="s">
        <v>46344</v>
      </c>
      <c r="E6160" t="str">
        <f t="shared" si="96"/>
        <v>475427 - LABORATOIRES DES PYRENEES ET DES LANDES</v>
      </c>
      <c r="F6160" t="s">
        <v>831</v>
      </c>
      <c r="G6160" t="s">
        <v>46343</v>
      </c>
      <c r="H6160" t="s">
        <v>46342</v>
      </c>
      <c r="I6160" t="s">
        <v>7585</v>
      </c>
      <c r="J6160" t="s">
        <v>46341</v>
      </c>
      <c r="K6160" t="s">
        <v>208</v>
      </c>
      <c r="L6160" t="s">
        <v>46340</v>
      </c>
      <c r="N6160" t="s">
        <v>208</v>
      </c>
      <c r="O6160" t="s">
        <v>476</v>
      </c>
      <c r="P6160" t="s">
        <v>476</v>
      </c>
    </row>
    <row r="6161" spans="1:16">
      <c r="A6161" s="484" t="s">
        <v>111908</v>
      </c>
      <c r="B6161" s="485" t="s">
        <v>111907</v>
      </c>
      <c r="C6161" t="s">
        <v>111906</v>
      </c>
      <c r="D6161" t="s">
        <v>111905</v>
      </c>
      <c r="E6161" t="str">
        <f t="shared" si="96"/>
        <v>614646 - BTP CFA AURA</v>
      </c>
      <c r="F6161" t="s">
        <v>1007</v>
      </c>
      <c r="G6161" t="s">
        <v>111904</v>
      </c>
      <c r="I6161" t="s">
        <v>802</v>
      </c>
      <c r="J6161" t="s">
        <v>111903</v>
      </c>
      <c r="K6161" t="s">
        <v>208</v>
      </c>
      <c r="L6161" t="s">
        <v>111902</v>
      </c>
      <c r="N6161" t="s">
        <v>207</v>
      </c>
      <c r="O6161" t="s">
        <v>476</v>
      </c>
      <c r="P6161" t="s">
        <v>476</v>
      </c>
    </row>
    <row r="6162" spans="1:16">
      <c r="A6162" s="484" t="s">
        <v>11278</v>
      </c>
      <c r="B6162" s="485" t="s">
        <v>11277</v>
      </c>
      <c r="C6162" t="s">
        <v>11276</v>
      </c>
      <c r="D6162" t="s">
        <v>11276</v>
      </c>
      <c r="E6162" t="str">
        <f t="shared" si="96"/>
        <v>588416 - TALIS POITIERS</v>
      </c>
      <c r="F6162" t="s">
        <v>11275</v>
      </c>
      <c r="G6162" t="s">
        <v>11274</v>
      </c>
      <c r="I6162" t="s">
        <v>11273</v>
      </c>
      <c r="J6162" t="s">
        <v>11272</v>
      </c>
      <c r="K6162" t="s">
        <v>208</v>
      </c>
      <c r="L6162" t="s">
        <v>11271</v>
      </c>
      <c r="N6162" t="s">
        <v>208</v>
      </c>
      <c r="O6162" t="s">
        <v>476</v>
      </c>
      <c r="P6162" t="s">
        <v>476</v>
      </c>
    </row>
    <row r="6163" spans="1:16">
      <c r="A6163" s="484" t="s">
        <v>37399</v>
      </c>
      <c r="B6163" s="485" t="s">
        <v>37398</v>
      </c>
      <c r="C6163" t="s">
        <v>37397</v>
      </c>
      <c r="D6163" t="s">
        <v>37397</v>
      </c>
      <c r="E6163" t="str">
        <f t="shared" si="96"/>
        <v>657864 - MEDIAGRAPH</v>
      </c>
      <c r="F6163" t="s">
        <v>2130</v>
      </c>
      <c r="G6163" t="s">
        <v>37396</v>
      </c>
      <c r="I6163" t="s">
        <v>1837</v>
      </c>
      <c r="J6163" t="s">
        <v>37395</v>
      </c>
      <c r="K6163" t="s">
        <v>208</v>
      </c>
      <c r="L6163" t="s">
        <v>37394</v>
      </c>
      <c r="N6163" t="s">
        <v>208</v>
      </c>
      <c r="O6163" t="s">
        <v>476</v>
      </c>
      <c r="P6163" t="s">
        <v>476</v>
      </c>
    </row>
    <row r="6164" spans="1:16">
      <c r="A6164" s="484" t="s">
        <v>42019</v>
      </c>
      <c r="B6164" s="485" t="s">
        <v>42018</v>
      </c>
      <c r="C6164" t="s">
        <v>42017</v>
      </c>
      <c r="D6164" t="s">
        <v>42016</v>
      </c>
      <c r="E6164" t="str">
        <f t="shared" si="96"/>
        <v>224455 - LQL</v>
      </c>
      <c r="F6164" t="s">
        <v>2257</v>
      </c>
      <c r="G6164" t="s">
        <v>42015</v>
      </c>
      <c r="H6164" t="s">
        <v>42014</v>
      </c>
      <c r="I6164" t="s">
        <v>9902</v>
      </c>
      <c r="J6164" t="s">
        <v>42013</v>
      </c>
      <c r="K6164" t="s">
        <v>42012</v>
      </c>
      <c r="L6164" t="s">
        <v>42011</v>
      </c>
      <c r="N6164" t="s">
        <v>208</v>
      </c>
      <c r="O6164" t="s">
        <v>476</v>
      </c>
      <c r="P6164" t="s">
        <v>476</v>
      </c>
    </row>
    <row r="6165" spans="1:16">
      <c r="A6165" s="484" t="s">
        <v>7725</v>
      </c>
      <c r="B6165" s="485" t="s">
        <v>7724</v>
      </c>
      <c r="C6165" t="s">
        <v>7723</v>
      </c>
      <c r="D6165" t="s">
        <v>7722</v>
      </c>
      <c r="E6165" t="str">
        <f t="shared" si="96"/>
        <v>456391 - UDSP 14</v>
      </c>
      <c r="F6165" t="s">
        <v>7721</v>
      </c>
      <c r="G6165" t="s">
        <v>7720</v>
      </c>
      <c r="H6165" t="s">
        <v>7719</v>
      </c>
      <c r="I6165" t="s">
        <v>1781</v>
      </c>
      <c r="K6165" t="s">
        <v>208</v>
      </c>
      <c r="L6165" t="s">
        <v>7718</v>
      </c>
      <c r="N6165" t="s">
        <v>208</v>
      </c>
      <c r="O6165" t="s">
        <v>476</v>
      </c>
      <c r="P6165" t="s">
        <v>476</v>
      </c>
    </row>
    <row r="6166" spans="1:16">
      <c r="A6166" s="484" t="s">
        <v>94155</v>
      </c>
      <c r="B6166" s="485" t="s">
        <v>94154</v>
      </c>
      <c r="C6166" t="s">
        <v>94153</v>
      </c>
      <c r="D6166" t="s">
        <v>94152</v>
      </c>
      <c r="E6166" t="str">
        <f t="shared" si="96"/>
        <v>219540 - CRAIM</v>
      </c>
      <c r="F6166" t="s">
        <v>1037</v>
      </c>
      <c r="G6166" t="s">
        <v>94151</v>
      </c>
      <c r="I6166" t="s">
        <v>94150</v>
      </c>
      <c r="J6166" t="s">
        <v>94149</v>
      </c>
      <c r="K6166" t="s">
        <v>94148</v>
      </c>
      <c r="L6166" t="s">
        <v>94147</v>
      </c>
      <c r="N6166" t="s">
        <v>208</v>
      </c>
      <c r="O6166" t="s">
        <v>476</v>
      </c>
      <c r="P6166" t="s">
        <v>476</v>
      </c>
    </row>
    <row r="6167" spans="1:16">
      <c r="A6167" s="484" t="s">
        <v>98315</v>
      </c>
      <c r="B6167" s="485" t="s">
        <v>98314</v>
      </c>
      <c r="C6167" t="s">
        <v>98313</v>
      </c>
      <c r="D6167" t="s">
        <v>98312</v>
      </c>
      <c r="E6167" t="str">
        <f t="shared" si="96"/>
        <v>503757 - CFM LANGUEDOC ROUSSILLON ROQUEMAURE</v>
      </c>
      <c r="F6167" t="s">
        <v>3786</v>
      </c>
      <c r="G6167" t="s">
        <v>98311</v>
      </c>
      <c r="I6167" t="s">
        <v>98310</v>
      </c>
      <c r="J6167" t="s">
        <v>98309</v>
      </c>
      <c r="K6167" t="s">
        <v>208</v>
      </c>
      <c r="L6167" t="s">
        <v>98308</v>
      </c>
      <c r="N6167" t="s">
        <v>208</v>
      </c>
      <c r="O6167" t="s">
        <v>476</v>
      </c>
      <c r="P6167" t="s">
        <v>476</v>
      </c>
    </row>
    <row r="6168" spans="1:16">
      <c r="A6168" s="484" t="s">
        <v>73772</v>
      </c>
      <c r="B6168" s="485" t="s">
        <v>73771</v>
      </c>
      <c r="C6168" t="s">
        <v>73770</v>
      </c>
      <c r="D6168" t="s">
        <v>73769</v>
      </c>
      <c r="E6168" t="str">
        <f t="shared" si="96"/>
        <v>519716 - FCR PDS</v>
      </c>
      <c r="F6168" t="s">
        <v>1568</v>
      </c>
      <c r="G6168" t="s">
        <v>73768</v>
      </c>
      <c r="I6168" t="s">
        <v>9419</v>
      </c>
      <c r="J6168" t="s">
        <v>73767</v>
      </c>
      <c r="K6168" t="s">
        <v>208</v>
      </c>
      <c r="L6168" t="s">
        <v>73766</v>
      </c>
      <c r="N6168" t="s">
        <v>208</v>
      </c>
      <c r="O6168" t="s">
        <v>476</v>
      </c>
      <c r="P6168" t="s">
        <v>476</v>
      </c>
    </row>
    <row r="6169" spans="1:16">
      <c r="A6169" s="484" t="s">
        <v>69351</v>
      </c>
      <c r="B6169" s="485" t="s">
        <v>69350</v>
      </c>
      <c r="C6169" t="s">
        <v>69349</v>
      </c>
      <c r="D6169" t="s">
        <v>69349</v>
      </c>
      <c r="E6169" t="str">
        <f t="shared" si="96"/>
        <v>454345 - FORMAVAR</v>
      </c>
      <c r="F6169" t="s">
        <v>14411</v>
      </c>
      <c r="G6169" t="s">
        <v>69348</v>
      </c>
      <c r="I6169" t="s">
        <v>3322</v>
      </c>
      <c r="J6169" t="s">
        <v>69347</v>
      </c>
      <c r="K6169" t="s">
        <v>208</v>
      </c>
      <c r="L6169" t="s">
        <v>69346</v>
      </c>
      <c r="N6169" t="s">
        <v>208</v>
      </c>
      <c r="O6169" t="s">
        <v>476</v>
      </c>
      <c r="P6169" t="s">
        <v>476</v>
      </c>
    </row>
    <row r="6170" spans="1:16">
      <c r="A6170" s="484" t="s">
        <v>18426</v>
      </c>
      <c r="B6170" s="485" t="s">
        <v>18425</v>
      </c>
      <c r="C6170" t="s">
        <v>18424</v>
      </c>
      <c r="D6170" t="s">
        <v>18423</v>
      </c>
      <c r="E6170" t="str">
        <f t="shared" si="96"/>
        <v>287507 - SIS</v>
      </c>
      <c r="F6170" t="s">
        <v>7547</v>
      </c>
      <c r="G6170" t="s">
        <v>18422</v>
      </c>
      <c r="H6170" t="s">
        <v>18421</v>
      </c>
      <c r="I6170" t="s">
        <v>14505</v>
      </c>
      <c r="J6170" t="s">
        <v>18420</v>
      </c>
      <c r="K6170" t="s">
        <v>208</v>
      </c>
      <c r="L6170" t="s">
        <v>18419</v>
      </c>
      <c r="N6170" t="s">
        <v>208</v>
      </c>
      <c r="O6170" t="s">
        <v>476</v>
      </c>
      <c r="P6170" t="s">
        <v>15273</v>
      </c>
    </row>
    <row r="6171" spans="1:16">
      <c r="A6171" s="484" t="s">
        <v>114255</v>
      </c>
      <c r="B6171" s="485" t="s">
        <v>114254</v>
      </c>
      <c r="C6171" t="s">
        <v>114253</v>
      </c>
      <c r="D6171" t="s">
        <v>114252</v>
      </c>
      <c r="E6171" t="str">
        <f t="shared" si="96"/>
        <v>674242 - BEN HASSEN GARBAA SAHBIA</v>
      </c>
      <c r="F6171" t="s">
        <v>1053</v>
      </c>
      <c r="G6171" t="s">
        <v>114251</v>
      </c>
      <c r="I6171" t="s">
        <v>3016</v>
      </c>
      <c r="K6171" t="s">
        <v>208</v>
      </c>
      <c r="L6171" t="s">
        <v>114250</v>
      </c>
      <c r="N6171" t="s">
        <v>208</v>
      </c>
      <c r="O6171" t="s">
        <v>476</v>
      </c>
      <c r="P6171" t="s">
        <v>476</v>
      </c>
    </row>
    <row r="6172" spans="1:16">
      <c r="A6172" s="484" t="s">
        <v>131379</v>
      </c>
      <c r="B6172" s="485" t="s">
        <v>131378</v>
      </c>
      <c r="C6172" t="s">
        <v>131377</v>
      </c>
      <c r="D6172" t="s">
        <v>131377</v>
      </c>
      <c r="E6172" t="str">
        <f t="shared" si="96"/>
        <v>246773 - AGROQUAL</v>
      </c>
      <c r="F6172" t="s">
        <v>498</v>
      </c>
      <c r="G6172" t="s">
        <v>131376</v>
      </c>
      <c r="I6172" t="s">
        <v>55757</v>
      </c>
      <c r="J6172" t="s">
        <v>131375</v>
      </c>
      <c r="K6172" t="s">
        <v>208</v>
      </c>
      <c r="L6172" t="s">
        <v>131374</v>
      </c>
      <c r="N6172" t="s">
        <v>208</v>
      </c>
      <c r="O6172" t="s">
        <v>476</v>
      </c>
      <c r="P6172" t="s">
        <v>476</v>
      </c>
    </row>
    <row r="6173" spans="1:16">
      <c r="A6173" s="484" t="s">
        <v>125417</v>
      </c>
      <c r="B6173" s="485" t="s">
        <v>125416</v>
      </c>
      <c r="C6173" t="s">
        <v>125415</v>
      </c>
      <c r="D6173" t="s">
        <v>125414</v>
      </c>
      <c r="E6173" t="str">
        <f t="shared" si="96"/>
        <v>231782 - AGFTS IRDTS</v>
      </c>
      <c r="F6173" t="s">
        <v>32715</v>
      </c>
      <c r="G6173" t="s">
        <v>125413</v>
      </c>
      <c r="H6173" t="s">
        <v>125412</v>
      </c>
      <c r="I6173" t="s">
        <v>6078</v>
      </c>
      <c r="J6173" t="s">
        <v>125411</v>
      </c>
      <c r="K6173" t="s">
        <v>208</v>
      </c>
      <c r="L6173" t="s">
        <v>125410</v>
      </c>
      <c r="N6173" t="s">
        <v>207</v>
      </c>
      <c r="O6173" t="s">
        <v>476</v>
      </c>
      <c r="P6173" t="s">
        <v>476</v>
      </c>
    </row>
    <row r="6174" spans="1:16">
      <c r="A6174" s="484" t="s">
        <v>119824</v>
      </c>
      <c r="B6174" s="485" t="s">
        <v>119823</v>
      </c>
      <c r="C6174" t="s">
        <v>119822</v>
      </c>
      <c r="D6174" t="s">
        <v>119821</v>
      </c>
      <c r="E6174" t="str">
        <f t="shared" si="96"/>
        <v>233912 - APECO</v>
      </c>
      <c r="F6174" t="s">
        <v>7093</v>
      </c>
      <c r="G6174" t="s">
        <v>119820</v>
      </c>
      <c r="I6174" t="s">
        <v>1228</v>
      </c>
      <c r="K6174" t="s">
        <v>208</v>
      </c>
      <c r="L6174" t="s">
        <v>119819</v>
      </c>
      <c r="N6174" t="s">
        <v>208</v>
      </c>
      <c r="O6174" t="s">
        <v>476</v>
      </c>
      <c r="P6174" t="s">
        <v>476</v>
      </c>
    </row>
    <row r="6175" spans="1:16">
      <c r="A6175" s="484" t="s">
        <v>129928</v>
      </c>
      <c r="B6175" s="485" t="s">
        <v>129927</v>
      </c>
      <c r="C6175" t="s">
        <v>129926</v>
      </c>
      <c r="D6175" t="s">
        <v>129926</v>
      </c>
      <c r="E6175" t="str">
        <f t="shared" si="96"/>
        <v>309989 - ALPRECO</v>
      </c>
      <c r="F6175" t="s">
        <v>1848</v>
      </c>
      <c r="G6175" t="s">
        <v>129925</v>
      </c>
      <c r="H6175" t="s">
        <v>129924</v>
      </c>
      <c r="I6175" t="s">
        <v>21891</v>
      </c>
      <c r="J6175" t="s">
        <v>129923</v>
      </c>
      <c r="K6175" t="s">
        <v>208</v>
      </c>
      <c r="L6175" t="s">
        <v>129922</v>
      </c>
      <c r="N6175" t="s">
        <v>208</v>
      </c>
      <c r="O6175" t="s">
        <v>476</v>
      </c>
      <c r="P6175" t="s">
        <v>476</v>
      </c>
    </row>
    <row r="6176" spans="1:16">
      <c r="A6176" s="484" t="s">
        <v>54702</v>
      </c>
      <c r="B6176" s="485" t="s">
        <v>54701</v>
      </c>
      <c r="C6176" t="s">
        <v>54700</v>
      </c>
      <c r="D6176" t="s">
        <v>54700</v>
      </c>
      <c r="E6176" t="str">
        <f t="shared" si="96"/>
        <v>635182 - INSTITUT EUROPEEN F 2I</v>
      </c>
      <c r="F6176" t="s">
        <v>4598</v>
      </c>
      <c r="G6176" t="s">
        <v>54699</v>
      </c>
      <c r="I6176" t="s">
        <v>10049</v>
      </c>
      <c r="K6176" t="s">
        <v>208</v>
      </c>
      <c r="L6176" t="s">
        <v>54698</v>
      </c>
      <c r="N6176" t="s">
        <v>207</v>
      </c>
      <c r="O6176" t="s">
        <v>476</v>
      </c>
      <c r="P6176" t="s">
        <v>476</v>
      </c>
    </row>
    <row r="6177" spans="1:16">
      <c r="A6177" s="484" t="s">
        <v>1482</v>
      </c>
      <c r="B6177" s="485" t="s">
        <v>1481</v>
      </c>
      <c r="C6177" t="s">
        <v>1480</v>
      </c>
      <c r="D6177" t="s">
        <v>1479</v>
      </c>
      <c r="E6177" t="str">
        <f t="shared" si="96"/>
        <v>680114 - YMCA SERVICES OCCITANIE CORNEBARRIEU</v>
      </c>
      <c r="F6177" t="s">
        <v>1478</v>
      </c>
      <c r="G6177" t="s">
        <v>1477</v>
      </c>
      <c r="I6177" t="s">
        <v>1476</v>
      </c>
      <c r="J6177" t="s">
        <v>1475</v>
      </c>
      <c r="K6177" t="s">
        <v>208</v>
      </c>
      <c r="L6177" t="s">
        <v>1474</v>
      </c>
      <c r="N6177" t="s">
        <v>208</v>
      </c>
      <c r="O6177" t="s">
        <v>476</v>
      </c>
      <c r="P6177" t="s">
        <v>476</v>
      </c>
    </row>
    <row r="6178" spans="1:16">
      <c r="A6178" s="484" t="s">
        <v>30345</v>
      </c>
      <c r="B6178" s="485" t="s">
        <v>30344</v>
      </c>
      <c r="C6178" t="s">
        <v>30343</v>
      </c>
      <c r="D6178" t="s">
        <v>30342</v>
      </c>
      <c r="E6178" t="str">
        <f t="shared" si="96"/>
        <v>615596 - OSPI</v>
      </c>
      <c r="F6178" t="s">
        <v>7671</v>
      </c>
      <c r="G6178" t="s">
        <v>30341</v>
      </c>
      <c r="H6178" t="s">
        <v>30340</v>
      </c>
      <c r="I6178" t="s">
        <v>802</v>
      </c>
      <c r="J6178" t="s">
        <v>30339</v>
      </c>
      <c r="K6178" t="s">
        <v>208</v>
      </c>
      <c r="L6178" t="s">
        <v>30338</v>
      </c>
      <c r="N6178" t="s">
        <v>208</v>
      </c>
      <c r="O6178" t="s">
        <v>476</v>
      </c>
      <c r="P6178" t="s">
        <v>476</v>
      </c>
    </row>
    <row r="6179" spans="1:16">
      <c r="A6179" s="484" t="s">
        <v>127984</v>
      </c>
      <c r="B6179" s="485" t="s">
        <v>127983</v>
      </c>
      <c r="C6179" t="s">
        <v>127982</v>
      </c>
      <c r="D6179" t="s">
        <v>127981</v>
      </c>
      <c r="E6179" t="str">
        <f t="shared" si="96"/>
        <v>582323 - ANTIGONE PARIS</v>
      </c>
      <c r="F6179" t="s">
        <v>1077</v>
      </c>
      <c r="G6179" t="s">
        <v>127980</v>
      </c>
      <c r="I6179" t="s">
        <v>626</v>
      </c>
      <c r="K6179" t="s">
        <v>208</v>
      </c>
      <c r="L6179" t="s">
        <v>127979</v>
      </c>
      <c r="N6179" t="s">
        <v>208</v>
      </c>
      <c r="O6179" t="s">
        <v>476</v>
      </c>
      <c r="P6179" t="s">
        <v>476</v>
      </c>
    </row>
    <row r="6180" spans="1:16">
      <c r="A6180" s="484" t="s">
        <v>126116</v>
      </c>
      <c r="B6180" s="485" t="s">
        <v>126115</v>
      </c>
      <c r="C6180" t="s">
        <v>126114</v>
      </c>
      <c r="D6180" t="s">
        <v>126113</v>
      </c>
      <c r="E6180" t="str">
        <f t="shared" si="96"/>
        <v>222800 - AFTE ORL</v>
      </c>
      <c r="F6180" t="s">
        <v>4120</v>
      </c>
      <c r="G6180" t="s">
        <v>126112</v>
      </c>
      <c r="I6180" t="s">
        <v>17587</v>
      </c>
      <c r="J6180" t="s">
        <v>126111</v>
      </c>
      <c r="K6180" t="s">
        <v>208</v>
      </c>
      <c r="L6180" t="s">
        <v>126110</v>
      </c>
      <c r="N6180" t="s">
        <v>208</v>
      </c>
      <c r="O6180" t="s">
        <v>476</v>
      </c>
      <c r="P6180" t="s">
        <v>476</v>
      </c>
    </row>
    <row r="6181" spans="1:16">
      <c r="A6181" s="484" t="s">
        <v>64156</v>
      </c>
      <c r="B6181" s="485" t="s">
        <v>64155</v>
      </c>
      <c r="C6181" t="s">
        <v>64154</v>
      </c>
      <c r="D6181" t="s">
        <v>64154</v>
      </c>
      <c r="E6181" t="str">
        <f t="shared" si="96"/>
        <v>485962 - GROUPE FLASH CONDUITE CARRIERES SUR SEINE</v>
      </c>
      <c r="F6181" t="s">
        <v>64153</v>
      </c>
      <c r="G6181" t="s">
        <v>64152</v>
      </c>
      <c r="I6181" t="s">
        <v>15643</v>
      </c>
      <c r="J6181" t="s">
        <v>64151</v>
      </c>
      <c r="K6181" t="s">
        <v>208</v>
      </c>
      <c r="L6181" t="s">
        <v>64150</v>
      </c>
      <c r="N6181" t="s">
        <v>208</v>
      </c>
      <c r="O6181" t="s">
        <v>476</v>
      </c>
      <c r="P6181" t="s">
        <v>476</v>
      </c>
    </row>
    <row r="6182" spans="1:16">
      <c r="A6182" s="484" t="s">
        <v>47759</v>
      </c>
      <c r="B6182" s="485" t="s">
        <v>47758</v>
      </c>
      <c r="C6182" t="s">
        <v>47757</v>
      </c>
      <c r="D6182" t="s">
        <v>47756</v>
      </c>
      <c r="E6182" t="str">
        <f t="shared" si="96"/>
        <v>607290 - KOSMOS NANTES</v>
      </c>
      <c r="F6182" t="s">
        <v>10095</v>
      </c>
      <c r="G6182" t="s">
        <v>47755</v>
      </c>
      <c r="I6182" t="s">
        <v>1837</v>
      </c>
      <c r="J6182" t="s">
        <v>47754</v>
      </c>
      <c r="K6182" t="s">
        <v>208</v>
      </c>
      <c r="L6182" t="s">
        <v>47753</v>
      </c>
      <c r="N6182" t="s">
        <v>208</v>
      </c>
      <c r="O6182" t="s">
        <v>476</v>
      </c>
      <c r="P6182" t="s">
        <v>476</v>
      </c>
    </row>
    <row r="6183" spans="1:16">
      <c r="A6183" s="484" t="s">
        <v>54887</v>
      </c>
      <c r="B6183" s="485" t="s">
        <v>54886</v>
      </c>
      <c r="C6183" t="s">
        <v>54885</v>
      </c>
      <c r="D6183" t="s">
        <v>54884</v>
      </c>
      <c r="E6183" t="str">
        <f t="shared" si="96"/>
        <v>107750 - IOPS EUROSTEO</v>
      </c>
      <c r="F6183" t="s">
        <v>15215</v>
      </c>
      <c r="G6183" t="s">
        <v>54883</v>
      </c>
      <c r="H6183" t="s">
        <v>54882</v>
      </c>
      <c r="I6183" t="s">
        <v>14306</v>
      </c>
      <c r="J6183" t="s">
        <v>54881</v>
      </c>
      <c r="K6183" t="s">
        <v>208</v>
      </c>
      <c r="L6183" t="s">
        <v>54880</v>
      </c>
      <c r="N6183" t="s">
        <v>208</v>
      </c>
      <c r="O6183" t="s">
        <v>476</v>
      </c>
      <c r="P6183" t="s">
        <v>476</v>
      </c>
    </row>
    <row r="6184" spans="1:16">
      <c r="A6184" s="484" t="s">
        <v>92452</v>
      </c>
      <c r="B6184" s="485" t="s">
        <v>92451</v>
      </c>
      <c r="C6184" t="s">
        <v>92450</v>
      </c>
      <c r="D6184" t="s">
        <v>92449</v>
      </c>
      <c r="E6184" t="str">
        <f t="shared" si="96"/>
        <v>367126 - C DEFI</v>
      </c>
      <c r="F6184" t="s">
        <v>2361</v>
      </c>
      <c r="G6184" t="s">
        <v>92448</v>
      </c>
      <c r="I6184" t="s">
        <v>27406</v>
      </c>
      <c r="K6184" t="s">
        <v>208</v>
      </c>
      <c r="L6184" t="s">
        <v>92447</v>
      </c>
      <c r="N6184" t="s">
        <v>208</v>
      </c>
      <c r="O6184" t="s">
        <v>476</v>
      </c>
      <c r="P6184" t="s">
        <v>476</v>
      </c>
    </row>
    <row r="6185" spans="1:16">
      <c r="A6185" s="484" t="s">
        <v>128741</v>
      </c>
      <c r="B6185" s="485" t="s">
        <v>128740</v>
      </c>
      <c r="C6185" t="s">
        <v>128739</v>
      </c>
      <c r="D6185" t="s">
        <v>128739</v>
      </c>
      <c r="E6185" t="str">
        <f t="shared" si="96"/>
        <v>242822 - AMPHIA CONSEIL ET FORMATION</v>
      </c>
      <c r="F6185" t="s">
        <v>69929</v>
      </c>
      <c r="G6185" t="s">
        <v>128738</v>
      </c>
      <c r="I6185" t="s">
        <v>5651</v>
      </c>
      <c r="J6185" t="s">
        <v>128737</v>
      </c>
      <c r="K6185" t="s">
        <v>208</v>
      </c>
      <c r="L6185" t="s">
        <v>128736</v>
      </c>
      <c r="N6185" t="s">
        <v>208</v>
      </c>
      <c r="O6185" t="s">
        <v>476</v>
      </c>
      <c r="P6185" t="s">
        <v>476</v>
      </c>
    </row>
    <row r="6186" spans="1:16">
      <c r="A6186" s="484" t="s">
        <v>7667</v>
      </c>
      <c r="B6186" s="485" t="s">
        <v>7666</v>
      </c>
      <c r="C6186" t="s">
        <v>7665</v>
      </c>
      <c r="D6186" t="s">
        <v>7664</v>
      </c>
      <c r="E6186" t="str">
        <f t="shared" si="96"/>
        <v>367722 - UDSP 83</v>
      </c>
      <c r="F6186" t="s">
        <v>7663</v>
      </c>
      <c r="G6186" t="s">
        <v>7662</v>
      </c>
      <c r="H6186" t="s">
        <v>7661</v>
      </c>
      <c r="I6186" t="s">
        <v>7660</v>
      </c>
      <c r="J6186" t="s">
        <v>7659</v>
      </c>
      <c r="K6186" t="s">
        <v>208</v>
      </c>
      <c r="L6186" t="s">
        <v>7658</v>
      </c>
      <c r="N6186" t="s">
        <v>208</v>
      </c>
      <c r="O6186" t="s">
        <v>476</v>
      </c>
      <c r="P6186" t="s">
        <v>476</v>
      </c>
    </row>
    <row r="6187" spans="1:16">
      <c r="A6187" s="484" t="s">
        <v>64242</v>
      </c>
      <c r="B6187" s="485" t="s">
        <v>64241</v>
      </c>
      <c r="C6187" t="s">
        <v>64240</v>
      </c>
      <c r="D6187" t="s">
        <v>64239</v>
      </c>
      <c r="E6187" t="str">
        <f t="shared" si="96"/>
        <v>307087 - GERME</v>
      </c>
      <c r="F6187" t="s">
        <v>7167</v>
      </c>
      <c r="G6187" t="s">
        <v>64238</v>
      </c>
      <c r="I6187" t="s">
        <v>1837</v>
      </c>
      <c r="J6187" t="s">
        <v>64237</v>
      </c>
      <c r="K6187" t="s">
        <v>208</v>
      </c>
      <c r="L6187" t="s">
        <v>64236</v>
      </c>
      <c r="N6187" t="s">
        <v>208</v>
      </c>
      <c r="O6187" t="s">
        <v>476</v>
      </c>
      <c r="P6187" t="s">
        <v>476</v>
      </c>
    </row>
    <row r="6188" spans="1:16">
      <c r="A6188" s="484" t="s">
        <v>13675</v>
      </c>
      <c r="B6188" s="485" t="s">
        <v>13674</v>
      </c>
      <c r="C6188" t="s">
        <v>13673</v>
      </c>
      <c r="D6188" t="s">
        <v>13673</v>
      </c>
      <c r="E6188" t="str">
        <f t="shared" si="96"/>
        <v>381743 - SOUQUET LEVEN MARIANNE</v>
      </c>
      <c r="F6188" t="s">
        <v>4087</v>
      </c>
      <c r="G6188" t="s">
        <v>13672</v>
      </c>
      <c r="I6188" t="s">
        <v>13671</v>
      </c>
      <c r="J6188" t="s">
        <v>13670</v>
      </c>
      <c r="K6188" t="s">
        <v>208</v>
      </c>
      <c r="L6188" t="s">
        <v>13669</v>
      </c>
      <c r="N6188" t="s">
        <v>208</v>
      </c>
      <c r="O6188" t="s">
        <v>476</v>
      </c>
      <c r="P6188" t="s">
        <v>476</v>
      </c>
    </row>
    <row r="6189" spans="1:16">
      <c r="A6189" s="484" t="s">
        <v>7931</v>
      </c>
      <c r="B6189" s="485" t="s">
        <v>7930</v>
      </c>
      <c r="C6189" t="s">
        <v>7929</v>
      </c>
      <c r="D6189" t="s">
        <v>7928</v>
      </c>
      <c r="E6189" t="str">
        <f t="shared" si="96"/>
        <v>332550 - UDSP 50</v>
      </c>
      <c r="F6189" t="s">
        <v>6951</v>
      </c>
      <c r="G6189" t="s">
        <v>7927</v>
      </c>
      <c r="I6189" t="s">
        <v>7926</v>
      </c>
      <c r="J6189" t="s">
        <v>7925</v>
      </c>
      <c r="K6189" t="s">
        <v>208</v>
      </c>
      <c r="L6189" t="s">
        <v>7924</v>
      </c>
      <c r="N6189" t="s">
        <v>208</v>
      </c>
      <c r="O6189" t="s">
        <v>476</v>
      </c>
      <c r="P6189" t="s">
        <v>476</v>
      </c>
    </row>
    <row r="6190" spans="1:16">
      <c r="A6190" s="484" t="s">
        <v>93865</v>
      </c>
      <c r="B6190" s="485" t="s">
        <v>93864</v>
      </c>
      <c r="C6190" t="s">
        <v>93863</v>
      </c>
      <c r="D6190" t="s">
        <v>93862</v>
      </c>
      <c r="E6190" t="str">
        <f t="shared" si="96"/>
        <v>335230 - CDPK 44</v>
      </c>
      <c r="F6190" t="s">
        <v>8108</v>
      </c>
      <c r="G6190" t="s">
        <v>93861</v>
      </c>
      <c r="I6190" t="s">
        <v>1837</v>
      </c>
      <c r="J6190" t="s">
        <v>93860</v>
      </c>
      <c r="K6190" t="s">
        <v>208</v>
      </c>
      <c r="L6190" t="s">
        <v>93859</v>
      </c>
      <c r="N6190" t="s">
        <v>208</v>
      </c>
      <c r="O6190" t="s">
        <v>476</v>
      </c>
      <c r="P6190" t="s">
        <v>476</v>
      </c>
    </row>
    <row r="6191" spans="1:16">
      <c r="A6191" s="484" t="s">
        <v>91605</v>
      </c>
      <c r="B6191" s="485" t="s">
        <v>91604</v>
      </c>
      <c r="C6191" t="s">
        <v>91603</v>
      </c>
      <c r="D6191" t="s">
        <v>91603</v>
      </c>
      <c r="E6191" t="str">
        <f t="shared" si="96"/>
        <v>529400 - COSENS</v>
      </c>
      <c r="F6191" t="s">
        <v>1513</v>
      </c>
      <c r="G6191" t="s">
        <v>91602</v>
      </c>
      <c r="I6191" t="s">
        <v>12161</v>
      </c>
      <c r="J6191" t="s">
        <v>91601</v>
      </c>
      <c r="K6191" t="s">
        <v>208</v>
      </c>
      <c r="L6191" t="s">
        <v>91600</v>
      </c>
      <c r="N6191" t="s">
        <v>208</v>
      </c>
      <c r="O6191" t="s">
        <v>476</v>
      </c>
      <c r="P6191" t="s">
        <v>476</v>
      </c>
    </row>
    <row r="6192" spans="1:16">
      <c r="A6192" s="484" t="s">
        <v>73473</v>
      </c>
      <c r="B6192" s="485" t="s">
        <v>73472</v>
      </c>
      <c r="C6192" t="s">
        <v>73471</v>
      </c>
      <c r="D6192" t="s">
        <v>73470</v>
      </c>
      <c r="E6192" t="str">
        <f t="shared" si="96"/>
        <v>420013 - FAFORMEC</v>
      </c>
      <c r="F6192" t="s">
        <v>28147</v>
      </c>
      <c r="G6192" t="s">
        <v>73469</v>
      </c>
      <c r="H6192" t="s">
        <v>73468</v>
      </c>
      <c r="I6192" t="s">
        <v>626</v>
      </c>
      <c r="J6192" t="s">
        <v>73467</v>
      </c>
      <c r="K6192" t="s">
        <v>73466</v>
      </c>
      <c r="L6192" t="s">
        <v>73465</v>
      </c>
      <c r="N6192" t="s">
        <v>208</v>
      </c>
      <c r="O6192" t="s">
        <v>476</v>
      </c>
      <c r="P6192" t="s">
        <v>476</v>
      </c>
    </row>
    <row r="6193" spans="1:16">
      <c r="A6193" s="484" t="s">
        <v>64396</v>
      </c>
      <c r="B6193" s="485" t="s">
        <v>64395</v>
      </c>
      <c r="C6193" t="s">
        <v>64394</v>
      </c>
      <c r="D6193" t="s">
        <v>64393</v>
      </c>
      <c r="E6193" t="str">
        <f t="shared" si="96"/>
        <v>291651 - GROS</v>
      </c>
      <c r="F6193" t="s">
        <v>23841</v>
      </c>
      <c r="G6193" t="s">
        <v>56712</v>
      </c>
      <c r="I6193" t="s">
        <v>626</v>
      </c>
      <c r="J6193" t="s">
        <v>64392</v>
      </c>
      <c r="K6193" t="s">
        <v>208</v>
      </c>
      <c r="L6193" t="s">
        <v>64391</v>
      </c>
      <c r="N6193" t="s">
        <v>208</v>
      </c>
      <c r="O6193" t="s">
        <v>476</v>
      </c>
      <c r="P6193" t="s">
        <v>476</v>
      </c>
    </row>
    <row r="6194" spans="1:16">
      <c r="A6194" s="484" t="s">
        <v>72918</v>
      </c>
      <c r="B6194" s="485" t="s">
        <v>72917</v>
      </c>
      <c r="C6194" t="s">
        <v>72916</v>
      </c>
      <c r="D6194" t="s">
        <v>72915</v>
      </c>
      <c r="E6194" t="str">
        <f t="shared" si="96"/>
        <v>472815 - FNCGM</v>
      </c>
      <c r="F6194" t="s">
        <v>2170</v>
      </c>
      <c r="G6194" t="s">
        <v>72914</v>
      </c>
      <c r="I6194" t="s">
        <v>626</v>
      </c>
      <c r="J6194" t="s">
        <v>72913</v>
      </c>
      <c r="K6194" t="s">
        <v>72912</v>
      </c>
      <c r="L6194" t="s">
        <v>72911</v>
      </c>
      <c r="N6194" t="s">
        <v>208</v>
      </c>
      <c r="O6194" t="s">
        <v>476</v>
      </c>
      <c r="P6194" t="s">
        <v>476</v>
      </c>
    </row>
    <row r="6195" spans="1:16">
      <c r="A6195" s="484" t="s">
        <v>52990</v>
      </c>
      <c r="B6195" s="485" t="s">
        <v>52989</v>
      </c>
      <c r="C6195" t="s">
        <v>52988</v>
      </c>
      <c r="D6195" t="s">
        <v>52987</v>
      </c>
      <c r="E6195" t="str">
        <f t="shared" si="96"/>
        <v>264076 - IRCCADE</v>
      </c>
      <c r="F6195" t="s">
        <v>14816</v>
      </c>
      <c r="G6195" t="s">
        <v>52986</v>
      </c>
      <c r="I6195" t="s">
        <v>749</v>
      </c>
      <c r="K6195" t="s">
        <v>208</v>
      </c>
      <c r="L6195" t="s">
        <v>52985</v>
      </c>
      <c r="N6195" t="s">
        <v>208</v>
      </c>
      <c r="O6195" t="s">
        <v>476</v>
      </c>
      <c r="P6195" t="s">
        <v>476</v>
      </c>
    </row>
    <row r="6196" spans="1:16">
      <c r="A6196" s="484" t="s">
        <v>15443</v>
      </c>
      <c r="B6196" s="485" t="s">
        <v>15442</v>
      </c>
      <c r="C6196" t="s">
        <v>15441</v>
      </c>
      <c r="D6196" t="s">
        <v>15440</v>
      </c>
      <c r="E6196" t="str">
        <f t="shared" si="96"/>
        <v>515360 - SFGM TC</v>
      </c>
      <c r="F6196" t="s">
        <v>15439</v>
      </c>
      <c r="G6196" t="s">
        <v>15438</v>
      </c>
      <c r="H6196" t="s">
        <v>15437</v>
      </c>
      <c r="I6196" t="s">
        <v>15436</v>
      </c>
      <c r="J6196" t="s">
        <v>15435</v>
      </c>
      <c r="K6196" t="s">
        <v>208</v>
      </c>
      <c r="L6196" t="s">
        <v>15434</v>
      </c>
      <c r="N6196" t="s">
        <v>208</v>
      </c>
      <c r="O6196" t="s">
        <v>476</v>
      </c>
      <c r="P6196" t="s">
        <v>476</v>
      </c>
    </row>
    <row r="6197" spans="1:16">
      <c r="A6197" s="484" t="s">
        <v>69433</v>
      </c>
      <c r="B6197" s="485" t="s">
        <v>69432</v>
      </c>
      <c r="C6197" t="s">
        <v>69431</v>
      </c>
      <c r="D6197" t="s">
        <v>69431</v>
      </c>
      <c r="E6197" t="str">
        <f t="shared" si="96"/>
        <v>459884 - FORMATIS</v>
      </c>
      <c r="F6197" t="s">
        <v>13170</v>
      </c>
      <c r="G6197" t="s">
        <v>69430</v>
      </c>
      <c r="H6197" t="s">
        <v>69429</v>
      </c>
      <c r="I6197" t="s">
        <v>13907</v>
      </c>
      <c r="J6197" t="s">
        <v>69428</v>
      </c>
      <c r="K6197" t="s">
        <v>208</v>
      </c>
      <c r="L6197" t="s">
        <v>69427</v>
      </c>
      <c r="N6197" t="s">
        <v>208</v>
      </c>
      <c r="O6197" t="s">
        <v>476</v>
      </c>
      <c r="P6197" t="s">
        <v>476</v>
      </c>
    </row>
    <row r="6198" spans="1:16">
      <c r="A6198" s="484" t="s">
        <v>34493</v>
      </c>
      <c r="B6198" s="485" t="s">
        <v>34492</v>
      </c>
      <c r="C6198" t="s">
        <v>34491</v>
      </c>
      <c r="D6198" t="s">
        <v>34490</v>
      </c>
      <c r="E6198" t="str">
        <f t="shared" si="96"/>
        <v>240308 - MAIS</v>
      </c>
      <c r="F6198" t="s">
        <v>2843</v>
      </c>
      <c r="G6198" t="s">
        <v>34489</v>
      </c>
      <c r="I6198" t="s">
        <v>802</v>
      </c>
      <c r="J6198" t="s">
        <v>34488</v>
      </c>
      <c r="K6198" t="s">
        <v>208</v>
      </c>
      <c r="L6198" t="s">
        <v>34487</v>
      </c>
      <c r="N6198" t="s">
        <v>208</v>
      </c>
      <c r="O6198" t="s">
        <v>476</v>
      </c>
      <c r="P6198" t="s">
        <v>476</v>
      </c>
    </row>
    <row r="6199" spans="1:16">
      <c r="A6199" s="484" t="s">
        <v>62095</v>
      </c>
      <c r="B6199" s="485" t="s">
        <v>62094</v>
      </c>
      <c r="C6199" t="s">
        <v>62093</v>
      </c>
      <c r="D6199" t="s">
        <v>62092</v>
      </c>
      <c r="E6199" t="str">
        <f t="shared" si="96"/>
        <v>571799 - HAVEZ VALERIE SIGNES</v>
      </c>
      <c r="F6199" t="s">
        <v>2242</v>
      </c>
      <c r="G6199" t="s">
        <v>62091</v>
      </c>
      <c r="I6199" t="s">
        <v>1717</v>
      </c>
      <c r="J6199" t="s">
        <v>62090</v>
      </c>
      <c r="K6199" t="s">
        <v>208</v>
      </c>
      <c r="L6199" t="s">
        <v>62089</v>
      </c>
      <c r="N6199" t="s">
        <v>208</v>
      </c>
      <c r="O6199" t="s">
        <v>476</v>
      </c>
      <c r="P6199" t="s">
        <v>476</v>
      </c>
    </row>
    <row r="6200" spans="1:16">
      <c r="A6200" s="484" t="s">
        <v>25476</v>
      </c>
      <c r="B6200" s="485" t="s">
        <v>25475</v>
      </c>
      <c r="C6200" t="s">
        <v>25474</v>
      </c>
      <c r="D6200" t="s">
        <v>25474</v>
      </c>
      <c r="E6200" t="str">
        <f t="shared" si="96"/>
        <v>406740 - PROMOTION SANTE BRETAGNE</v>
      </c>
      <c r="F6200" t="s">
        <v>22031</v>
      </c>
      <c r="G6200" t="s">
        <v>25473</v>
      </c>
      <c r="I6200" t="s">
        <v>3364</v>
      </c>
      <c r="J6200" t="s">
        <v>25472</v>
      </c>
      <c r="K6200" t="s">
        <v>25471</v>
      </c>
      <c r="L6200" t="s">
        <v>25470</v>
      </c>
      <c r="N6200" t="s">
        <v>208</v>
      </c>
      <c r="O6200" t="s">
        <v>476</v>
      </c>
      <c r="P6200" t="s">
        <v>476</v>
      </c>
    </row>
    <row r="6201" spans="1:16">
      <c r="A6201" s="484" t="s">
        <v>84468</v>
      </c>
      <c r="B6201" s="485" t="s">
        <v>84467</v>
      </c>
      <c r="C6201" t="s">
        <v>84466</v>
      </c>
      <c r="D6201" t="s">
        <v>84465</v>
      </c>
      <c r="E6201" t="str">
        <f t="shared" si="96"/>
        <v>557754 - EPG</v>
      </c>
      <c r="F6201" t="s">
        <v>1513</v>
      </c>
      <c r="G6201" t="s">
        <v>84464</v>
      </c>
      <c r="I6201" t="s">
        <v>84463</v>
      </c>
      <c r="J6201" t="s">
        <v>84462</v>
      </c>
      <c r="K6201" t="s">
        <v>208</v>
      </c>
      <c r="L6201" t="s">
        <v>84461</v>
      </c>
      <c r="N6201" t="s">
        <v>208</v>
      </c>
      <c r="O6201" t="s">
        <v>476</v>
      </c>
      <c r="P6201" t="s">
        <v>476</v>
      </c>
    </row>
    <row r="6202" spans="1:16">
      <c r="A6202" s="484" t="s">
        <v>39183</v>
      </c>
      <c r="B6202" s="485" t="s">
        <v>39182</v>
      </c>
      <c r="C6202" t="s">
        <v>39181</v>
      </c>
      <c r="D6202" t="s">
        <v>39180</v>
      </c>
      <c r="E6202" t="str">
        <f t="shared" si="96"/>
        <v>569227 - MFRO ST HIPPOLYTE DU FORT</v>
      </c>
      <c r="F6202" t="s">
        <v>1513</v>
      </c>
      <c r="G6202" t="s">
        <v>39179</v>
      </c>
      <c r="I6202" t="s">
        <v>39178</v>
      </c>
      <c r="J6202" t="s">
        <v>39177</v>
      </c>
      <c r="K6202" t="s">
        <v>208</v>
      </c>
      <c r="L6202" t="s">
        <v>39176</v>
      </c>
      <c r="N6202" t="s">
        <v>208</v>
      </c>
      <c r="O6202" t="s">
        <v>476</v>
      </c>
      <c r="P6202" t="s">
        <v>476</v>
      </c>
    </row>
    <row r="6203" spans="1:16">
      <c r="A6203" s="484" t="s">
        <v>124880</v>
      </c>
      <c r="B6203" s="485" t="s">
        <v>124879</v>
      </c>
      <c r="C6203" t="s">
        <v>124878</v>
      </c>
      <c r="D6203" t="s">
        <v>124877</v>
      </c>
      <c r="E6203" t="str">
        <f t="shared" si="96"/>
        <v>652969 - ADEP</v>
      </c>
      <c r="F6203" t="s">
        <v>17989</v>
      </c>
      <c r="G6203" t="s">
        <v>124876</v>
      </c>
      <c r="I6203" t="s">
        <v>3098</v>
      </c>
      <c r="J6203" t="s">
        <v>124875</v>
      </c>
      <c r="K6203" t="s">
        <v>208</v>
      </c>
      <c r="L6203" t="s">
        <v>124874</v>
      </c>
      <c r="N6203" t="s">
        <v>208</v>
      </c>
      <c r="O6203" t="s">
        <v>476</v>
      </c>
      <c r="P6203" t="s">
        <v>476</v>
      </c>
    </row>
    <row r="6204" spans="1:16">
      <c r="A6204" s="484" t="s">
        <v>100485</v>
      </c>
      <c r="B6204" s="485" t="s">
        <v>100484</v>
      </c>
      <c r="C6204" t="s">
        <v>100483</v>
      </c>
      <c r="D6204" t="s">
        <v>100482</v>
      </c>
      <c r="E6204" t="str">
        <f t="shared" si="96"/>
        <v>471148 - CIBC PYRENEES MEDITERRANEE</v>
      </c>
      <c r="F6204" t="s">
        <v>2994</v>
      </c>
      <c r="G6204" t="s">
        <v>100481</v>
      </c>
      <c r="I6204" t="s">
        <v>18310</v>
      </c>
      <c r="J6204" t="s">
        <v>100480</v>
      </c>
      <c r="K6204" t="s">
        <v>208</v>
      </c>
      <c r="L6204" t="s">
        <v>100479</v>
      </c>
      <c r="N6204" t="s">
        <v>208</v>
      </c>
      <c r="O6204" t="s">
        <v>476</v>
      </c>
      <c r="P6204" t="s">
        <v>476</v>
      </c>
    </row>
    <row r="6205" spans="1:16">
      <c r="A6205" s="484" t="s">
        <v>8292</v>
      </c>
      <c r="B6205" s="485" t="s">
        <v>8291</v>
      </c>
      <c r="C6205" t="s">
        <v>8290</v>
      </c>
      <c r="D6205" t="s">
        <v>8290</v>
      </c>
      <c r="E6205" t="str">
        <f t="shared" si="96"/>
        <v>230510 - UNAFOR</v>
      </c>
      <c r="F6205" t="s">
        <v>8230</v>
      </c>
      <c r="G6205" t="s">
        <v>8289</v>
      </c>
      <c r="I6205" t="s">
        <v>1207</v>
      </c>
      <c r="J6205" t="s">
        <v>8288</v>
      </c>
      <c r="K6205" t="s">
        <v>208</v>
      </c>
      <c r="L6205" t="s">
        <v>8287</v>
      </c>
      <c r="N6205" t="s">
        <v>208</v>
      </c>
      <c r="O6205" t="s">
        <v>476</v>
      </c>
      <c r="P6205" t="s">
        <v>476</v>
      </c>
    </row>
    <row r="6206" spans="1:16">
      <c r="A6206" s="484" t="s">
        <v>113434</v>
      </c>
      <c r="B6206" s="485" t="s">
        <v>113433</v>
      </c>
      <c r="C6206" t="s">
        <v>113432</v>
      </c>
      <c r="D6206" t="s">
        <v>113431</v>
      </c>
      <c r="E6206" t="str">
        <f t="shared" si="96"/>
        <v>460679 - BFNP</v>
      </c>
      <c r="F6206" t="s">
        <v>1710</v>
      </c>
      <c r="G6206" t="s">
        <v>113430</v>
      </c>
      <c r="I6206" t="s">
        <v>4451</v>
      </c>
      <c r="J6206" t="s">
        <v>113429</v>
      </c>
      <c r="K6206" t="s">
        <v>113428</v>
      </c>
      <c r="L6206" t="s">
        <v>113427</v>
      </c>
      <c r="N6206" t="s">
        <v>208</v>
      </c>
      <c r="O6206" t="s">
        <v>476</v>
      </c>
      <c r="P6206" t="s">
        <v>476</v>
      </c>
    </row>
    <row r="6207" spans="1:16">
      <c r="A6207" s="484" t="s">
        <v>109062</v>
      </c>
      <c r="B6207" s="485" t="s">
        <v>109061</v>
      </c>
      <c r="C6207" t="s">
        <v>109060</v>
      </c>
      <c r="D6207" t="s">
        <v>109060</v>
      </c>
      <c r="E6207" t="str">
        <f t="shared" si="96"/>
        <v>456410 - CE CEDILLE</v>
      </c>
      <c r="F6207" t="s">
        <v>1710</v>
      </c>
      <c r="G6207" t="s">
        <v>109059</v>
      </c>
      <c r="H6207" t="s">
        <v>109058</v>
      </c>
      <c r="I6207" t="s">
        <v>109057</v>
      </c>
      <c r="J6207" t="s">
        <v>109056</v>
      </c>
      <c r="K6207" t="s">
        <v>208</v>
      </c>
      <c r="L6207" t="s">
        <v>109055</v>
      </c>
      <c r="N6207" t="s">
        <v>208</v>
      </c>
      <c r="O6207" t="s">
        <v>476</v>
      </c>
      <c r="P6207" t="s">
        <v>476</v>
      </c>
    </row>
    <row r="6208" spans="1:16">
      <c r="A6208" s="484" t="s">
        <v>96173</v>
      </c>
      <c r="B6208" s="485" t="s">
        <v>96172</v>
      </c>
      <c r="C6208" t="s">
        <v>96171</v>
      </c>
      <c r="D6208" t="s">
        <v>96170</v>
      </c>
      <c r="E6208" t="str">
        <f t="shared" si="96"/>
        <v>435454 - CHRISTIAN FEDOU</v>
      </c>
      <c r="F6208" t="s">
        <v>36345</v>
      </c>
      <c r="G6208" t="s">
        <v>96169</v>
      </c>
      <c r="I6208" t="s">
        <v>96168</v>
      </c>
      <c r="J6208" t="s">
        <v>96167</v>
      </c>
      <c r="K6208" t="s">
        <v>208</v>
      </c>
      <c r="L6208" t="s">
        <v>96166</v>
      </c>
      <c r="N6208" t="s">
        <v>208</v>
      </c>
      <c r="O6208" t="s">
        <v>476</v>
      </c>
      <c r="P6208" t="s">
        <v>96165</v>
      </c>
    </row>
    <row r="6209" spans="1:16">
      <c r="A6209" s="484" t="s">
        <v>105548</v>
      </c>
      <c r="B6209" s="485" t="s">
        <v>105547</v>
      </c>
      <c r="C6209" t="s">
        <v>105546</v>
      </c>
      <c r="D6209" t="s">
        <v>105545</v>
      </c>
      <c r="E6209" t="str">
        <f t="shared" si="96"/>
        <v>221200 - CIRFA</v>
      </c>
      <c r="F6209" t="s">
        <v>7400</v>
      </c>
      <c r="G6209" t="s">
        <v>105544</v>
      </c>
      <c r="I6209" t="s">
        <v>705</v>
      </c>
      <c r="J6209" t="s">
        <v>105543</v>
      </c>
      <c r="K6209" t="s">
        <v>208</v>
      </c>
      <c r="L6209" t="s">
        <v>105542</v>
      </c>
      <c r="N6209" t="s">
        <v>208</v>
      </c>
      <c r="O6209" t="s">
        <v>476</v>
      </c>
      <c r="P6209" t="s">
        <v>476</v>
      </c>
    </row>
    <row r="6210" spans="1:16">
      <c r="A6210" s="484" t="s">
        <v>87163</v>
      </c>
      <c r="B6210" s="485" t="s">
        <v>87162</v>
      </c>
      <c r="C6210" t="s">
        <v>87161</v>
      </c>
      <c r="D6210" t="s">
        <v>87160</v>
      </c>
      <c r="E6210" t="str">
        <f t="shared" ref="E6210:E6273" si="97">_xlfn.CONCAT(L6210," - ",D6210)</f>
        <v>146407 - DIDASCALIS</v>
      </c>
      <c r="F6210" t="s">
        <v>65856</v>
      </c>
      <c r="G6210" t="s">
        <v>86326</v>
      </c>
      <c r="I6210" t="s">
        <v>5210</v>
      </c>
      <c r="J6210" t="s">
        <v>87159</v>
      </c>
      <c r="K6210" t="s">
        <v>208</v>
      </c>
      <c r="L6210" t="s">
        <v>87158</v>
      </c>
      <c r="N6210" t="s">
        <v>208</v>
      </c>
      <c r="O6210" t="s">
        <v>476</v>
      </c>
      <c r="P6210" t="s">
        <v>476</v>
      </c>
    </row>
    <row r="6211" spans="1:16">
      <c r="A6211" s="484" t="s">
        <v>78242</v>
      </c>
      <c r="B6211" s="485" t="s">
        <v>78241</v>
      </c>
      <c r="C6211" t="s">
        <v>78240</v>
      </c>
      <c r="D6211" t="s">
        <v>78239</v>
      </c>
      <c r="E6211" t="str">
        <f t="shared" si="97"/>
        <v>609997 - ETIIC FORMATION</v>
      </c>
      <c r="F6211" t="s">
        <v>50548</v>
      </c>
      <c r="G6211" t="s">
        <v>78238</v>
      </c>
      <c r="I6211" t="s">
        <v>78237</v>
      </c>
      <c r="J6211" t="s">
        <v>78236</v>
      </c>
      <c r="K6211" t="s">
        <v>208</v>
      </c>
      <c r="L6211" t="s">
        <v>78235</v>
      </c>
      <c r="N6211" t="s">
        <v>207</v>
      </c>
      <c r="O6211" t="s">
        <v>476</v>
      </c>
      <c r="P6211" t="s">
        <v>476</v>
      </c>
    </row>
    <row r="6212" spans="1:16">
      <c r="A6212" s="484" t="s">
        <v>52619</v>
      </c>
      <c r="B6212" s="485" t="s">
        <v>52618</v>
      </c>
      <c r="C6212" t="s">
        <v>52617</v>
      </c>
      <c r="D6212" t="s">
        <v>52617</v>
      </c>
      <c r="E6212" t="str">
        <f t="shared" si="97"/>
        <v>454230 - INSTITUT SUPERIEUR CLORIVIERE</v>
      </c>
      <c r="F6212" t="s">
        <v>1528</v>
      </c>
      <c r="G6212" t="s">
        <v>52616</v>
      </c>
      <c r="I6212" t="s">
        <v>8273</v>
      </c>
      <c r="J6212" t="s">
        <v>52615</v>
      </c>
      <c r="K6212" t="s">
        <v>208</v>
      </c>
      <c r="L6212" t="s">
        <v>52614</v>
      </c>
      <c r="N6212" t="s">
        <v>208</v>
      </c>
      <c r="O6212" t="s">
        <v>476</v>
      </c>
      <c r="P6212" t="s">
        <v>476</v>
      </c>
    </row>
    <row r="6213" spans="1:16">
      <c r="A6213" s="484" t="s">
        <v>11542</v>
      </c>
      <c r="B6213" s="485" t="s">
        <v>11541</v>
      </c>
      <c r="C6213" t="s">
        <v>11540</v>
      </c>
      <c r="D6213" t="s">
        <v>11540</v>
      </c>
      <c r="E6213" t="str">
        <f t="shared" si="97"/>
        <v>343158 - SYSTANCIA</v>
      </c>
      <c r="F6213" t="s">
        <v>11539</v>
      </c>
      <c r="G6213" t="s">
        <v>11538</v>
      </c>
      <c r="H6213" t="s">
        <v>11537</v>
      </c>
      <c r="I6213" t="s">
        <v>11536</v>
      </c>
      <c r="J6213" t="s">
        <v>11535</v>
      </c>
      <c r="K6213" t="s">
        <v>208</v>
      </c>
      <c r="L6213" t="s">
        <v>11534</v>
      </c>
      <c r="N6213" t="s">
        <v>208</v>
      </c>
      <c r="O6213" t="s">
        <v>476</v>
      </c>
      <c r="P6213" t="s">
        <v>476</v>
      </c>
    </row>
    <row r="6214" spans="1:16">
      <c r="A6214" s="484" t="s">
        <v>76139</v>
      </c>
      <c r="B6214" s="485" t="s">
        <v>76138</v>
      </c>
      <c r="C6214" t="s">
        <v>76137</v>
      </c>
      <c r="D6214" t="s">
        <v>76136</v>
      </c>
      <c r="E6214" t="str">
        <f t="shared" si="97"/>
        <v>592584 - ECLAT</v>
      </c>
      <c r="F6214" t="s">
        <v>2945</v>
      </c>
      <c r="G6214" t="s">
        <v>76135</v>
      </c>
      <c r="I6214" t="s">
        <v>603</v>
      </c>
      <c r="J6214" t="s">
        <v>76134</v>
      </c>
      <c r="K6214" t="s">
        <v>208</v>
      </c>
      <c r="L6214" t="s">
        <v>76133</v>
      </c>
      <c r="N6214" t="s">
        <v>208</v>
      </c>
      <c r="O6214" t="s">
        <v>476</v>
      </c>
      <c r="P6214" t="s">
        <v>476</v>
      </c>
    </row>
    <row r="6215" spans="1:16">
      <c r="A6215" s="484" t="s">
        <v>36303</v>
      </c>
      <c r="B6215" s="485" t="s">
        <v>36302</v>
      </c>
      <c r="C6215" t="s">
        <v>36301</v>
      </c>
      <c r="D6215" t="s">
        <v>36301</v>
      </c>
      <c r="E6215" t="str">
        <f t="shared" si="97"/>
        <v>632338 - MFR-CFA SAINT EGREVE</v>
      </c>
      <c r="F6215" t="s">
        <v>16843</v>
      </c>
      <c r="G6215" t="s">
        <v>36300</v>
      </c>
      <c r="I6215" t="s">
        <v>10418</v>
      </c>
      <c r="K6215" t="s">
        <v>208</v>
      </c>
      <c r="L6215" t="s">
        <v>36299</v>
      </c>
      <c r="N6215" t="s">
        <v>207</v>
      </c>
      <c r="O6215" t="s">
        <v>476</v>
      </c>
      <c r="P6215" t="s">
        <v>476</v>
      </c>
    </row>
    <row r="6216" spans="1:16">
      <c r="A6216" s="484" t="s">
        <v>64594</v>
      </c>
      <c r="B6216" s="485" t="s">
        <v>64593</v>
      </c>
      <c r="C6216" t="s">
        <v>64592</v>
      </c>
      <c r="D6216" t="s">
        <v>64591</v>
      </c>
      <c r="E6216" t="str">
        <f t="shared" si="97"/>
        <v>593539 - GLL</v>
      </c>
      <c r="F6216" t="s">
        <v>6532</v>
      </c>
      <c r="G6216" t="s">
        <v>64590</v>
      </c>
      <c r="I6216" t="s">
        <v>860</v>
      </c>
      <c r="K6216" t="s">
        <v>208</v>
      </c>
      <c r="L6216" t="s">
        <v>64589</v>
      </c>
      <c r="N6216" t="s">
        <v>208</v>
      </c>
      <c r="O6216" t="s">
        <v>476</v>
      </c>
      <c r="P6216" t="s">
        <v>476</v>
      </c>
    </row>
    <row r="6217" spans="1:16">
      <c r="A6217" s="484" t="s">
        <v>15265</v>
      </c>
      <c r="B6217" s="485" t="s">
        <v>15264</v>
      </c>
      <c r="C6217" t="s">
        <v>15263</v>
      </c>
      <c r="D6217" t="s">
        <v>15262</v>
      </c>
      <c r="E6217" t="str">
        <f t="shared" si="97"/>
        <v>318103 - SFDS</v>
      </c>
      <c r="F6217" t="s">
        <v>15261</v>
      </c>
      <c r="G6217" t="s">
        <v>15260</v>
      </c>
      <c r="H6217" t="s">
        <v>15259</v>
      </c>
      <c r="I6217" t="s">
        <v>626</v>
      </c>
      <c r="J6217" t="s">
        <v>15258</v>
      </c>
      <c r="K6217" t="s">
        <v>208</v>
      </c>
      <c r="L6217" t="s">
        <v>15257</v>
      </c>
      <c r="N6217" t="s">
        <v>208</v>
      </c>
      <c r="O6217" t="s">
        <v>476</v>
      </c>
      <c r="P6217" t="s">
        <v>476</v>
      </c>
    </row>
    <row r="6218" spans="1:16">
      <c r="A6218" s="484" t="s">
        <v>8034</v>
      </c>
      <c r="B6218" s="485" t="s">
        <v>8033</v>
      </c>
      <c r="C6218" t="s">
        <v>8032</v>
      </c>
      <c r="D6218" t="s">
        <v>8031</v>
      </c>
      <c r="E6218" t="str">
        <f t="shared" si="97"/>
        <v>302302 - UDPS 91 VILLEJUST</v>
      </c>
      <c r="F6218" t="s">
        <v>8030</v>
      </c>
      <c r="G6218" t="s">
        <v>8029</v>
      </c>
      <c r="H6218" t="s">
        <v>8028</v>
      </c>
      <c r="I6218" t="s">
        <v>8027</v>
      </c>
      <c r="J6218" t="s">
        <v>8026</v>
      </c>
      <c r="K6218" t="s">
        <v>208</v>
      </c>
      <c r="L6218" t="s">
        <v>8025</v>
      </c>
      <c r="N6218" t="s">
        <v>208</v>
      </c>
      <c r="O6218" t="s">
        <v>476</v>
      </c>
      <c r="P6218" t="s">
        <v>476</v>
      </c>
    </row>
    <row r="6219" spans="1:16">
      <c r="A6219" s="484" t="s">
        <v>126375</v>
      </c>
      <c r="B6219" s="485" t="s">
        <v>126374</v>
      </c>
      <c r="C6219" t="s">
        <v>126373</v>
      </c>
      <c r="D6219" t="s">
        <v>126373</v>
      </c>
      <c r="E6219" t="str">
        <f t="shared" si="97"/>
        <v>18405 - ASFOR CCI</v>
      </c>
      <c r="F6219" t="s">
        <v>10883</v>
      </c>
      <c r="G6219" t="s">
        <v>126372</v>
      </c>
      <c r="I6219" t="s">
        <v>126371</v>
      </c>
      <c r="J6219" t="s">
        <v>126370</v>
      </c>
      <c r="K6219" t="s">
        <v>208</v>
      </c>
      <c r="L6219" t="s">
        <v>126369</v>
      </c>
      <c r="N6219" t="s">
        <v>208</v>
      </c>
      <c r="O6219" t="s">
        <v>476</v>
      </c>
      <c r="P6219" t="s">
        <v>476</v>
      </c>
    </row>
    <row r="6220" spans="1:16">
      <c r="A6220" s="484" t="s">
        <v>131488</v>
      </c>
      <c r="B6220" s="485" t="s">
        <v>131487</v>
      </c>
      <c r="C6220" t="s">
        <v>131486</v>
      </c>
      <c r="D6220" t="s">
        <v>131486</v>
      </c>
      <c r="E6220" t="str">
        <f t="shared" si="97"/>
        <v>655223 - AGOPHORE</v>
      </c>
      <c r="F6220" t="s">
        <v>28947</v>
      </c>
      <c r="G6220" t="s">
        <v>131485</v>
      </c>
      <c r="I6220" t="s">
        <v>626</v>
      </c>
      <c r="J6220" t="s">
        <v>131484</v>
      </c>
      <c r="K6220" t="s">
        <v>208</v>
      </c>
      <c r="L6220" t="s">
        <v>131483</v>
      </c>
      <c r="N6220" t="s">
        <v>208</v>
      </c>
      <c r="O6220" t="s">
        <v>476</v>
      </c>
      <c r="P6220" t="s">
        <v>476</v>
      </c>
    </row>
    <row r="6221" spans="1:16">
      <c r="A6221" s="484" t="s">
        <v>18597</v>
      </c>
      <c r="B6221" s="485" t="s">
        <v>18596</v>
      </c>
      <c r="C6221" t="s">
        <v>18595</v>
      </c>
      <c r="D6221" t="s">
        <v>18595</v>
      </c>
      <c r="E6221" t="str">
        <f t="shared" si="97"/>
        <v>417774 - SECOURISTES DU LOIRET</v>
      </c>
      <c r="F6221" t="s">
        <v>9128</v>
      </c>
      <c r="G6221" t="s">
        <v>18594</v>
      </c>
      <c r="I6221" t="s">
        <v>13782</v>
      </c>
      <c r="J6221" t="s">
        <v>18593</v>
      </c>
      <c r="K6221" t="s">
        <v>208</v>
      </c>
      <c r="L6221" t="s">
        <v>18592</v>
      </c>
      <c r="N6221" t="s">
        <v>208</v>
      </c>
      <c r="O6221" t="s">
        <v>476</v>
      </c>
      <c r="P6221" t="s">
        <v>476</v>
      </c>
    </row>
    <row r="6222" spans="1:16">
      <c r="A6222" s="484" t="s">
        <v>76652</v>
      </c>
      <c r="B6222" s="485" t="s">
        <v>76651</v>
      </c>
      <c r="C6222" t="s">
        <v>76650</v>
      </c>
      <c r="D6222" t="s">
        <v>76649</v>
      </c>
      <c r="E6222" t="str">
        <f t="shared" si="97"/>
        <v>523021 - ECO RENNES</v>
      </c>
      <c r="F6222" t="s">
        <v>9019</v>
      </c>
      <c r="G6222" t="s">
        <v>76648</v>
      </c>
      <c r="I6222" t="s">
        <v>3364</v>
      </c>
      <c r="J6222" t="s">
        <v>76647</v>
      </c>
      <c r="K6222" t="s">
        <v>208</v>
      </c>
      <c r="L6222" t="s">
        <v>76646</v>
      </c>
      <c r="N6222" t="s">
        <v>208</v>
      </c>
      <c r="O6222" t="s">
        <v>476</v>
      </c>
      <c r="P6222" t="s">
        <v>476</v>
      </c>
    </row>
    <row r="6223" spans="1:16">
      <c r="A6223" s="484" t="s">
        <v>55405</v>
      </c>
      <c r="B6223" s="485" t="s">
        <v>55404</v>
      </c>
      <c r="C6223" t="s">
        <v>55403</v>
      </c>
      <c r="D6223" t="s">
        <v>55402</v>
      </c>
      <c r="E6223" t="str">
        <f t="shared" si="97"/>
        <v>259573 - IRFAT</v>
      </c>
      <c r="F6223" t="s">
        <v>21585</v>
      </c>
      <c r="G6223" t="s">
        <v>55401</v>
      </c>
      <c r="I6223" t="s">
        <v>4549</v>
      </c>
      <c r="J6223" t="s">
        <v>55400</v>
      </c>
      <c r="K6223" t="s">
        <v>208</v>
      </c>
      <c r="L6223" t="s">
        <v>55399</v>
      </c>
      <c r="N6223" t="s">
        <v>208</v>
      </c>
      <c r="O6223" t="s">
        <v>476</v>
      </c>
      <c r="P6223" t="s">
        <v>476</v>
      </c>
    </row>
    <row r="6224" spans="1:16">
      <c r="A6224" s="484" t="s">
        <v>60211</v>
      </c>
      <c r="B6224" s="485" t="s">
        <v>60210</v>
      </c>
      <c r="C6224" t="s">
        <v>60209</v>
      </c>
      <c r="D6224" t="s">
        <v>60208</v>
      </c>
      <c r="E6224" t="str">
        <f t="shared" si="97"/>
        <v>516892 - HUMANIS DEVELOPPEMENT</v>
      </c>
      <c r="F6224" t="s">
        <v>9112</v>
      </c>
      <c r="G6224" t="s">
        <v>4071</v>
      </c>
      <c r="I6224" t="s">
        <v>4070</v>
      </c>
      <c r="J6224" t="s">
        <v>60207</v>
      </c>
      <c r="K6224" t="s">
        <v>208</v>
      </c>
      <c r="L6224" t="s">
        <v>60206</v>
      </c>
      <c r="N6224" t="s">
        <v>208</v>
      </c>
      <c r="O6224" t="s">
        <v>476</v>
      </c>
      <c r="P6224" t="s">
        <v>476</v>
      </c>
    </row>
    <row r="6225" spans="1:16">
      <c r="A6225" s="484" t="s">
        <v>92440</v>
      </c>
      <c r="B6225" s="485" t="s">
        <v>92439</v>
      </c>
      <c r="C6225" t="s">
        <v>92438</v>
      </c>
      <c r="D6225" t="s">
        <v>92437</v>
      </c>
      <c r="E6225" t="str">
        <f t="shared" si="97"/>
        <v>306710 - CATEIS</v>
      </c>
      <c r="F6225" t="s">
        <v>1513</v>
      </c>
      <c r="G6225" t="s">
        <v>92436</v>
      </c>
      <c r="H6225" t="s">
        <v>92435</v>
      </c>
      <c r="I6225" t="s">
        <v>20381</v>
      </c>
      <c r="J6225" t="s">
        <v>92434</v>
      </c>
      <c r="K6225" t="s">
        <v>208</v>
      </c>
      <c r="L6225" t="s">
        <v>92433</v>
      </c>
      <c r="N6225" t="s">
        <v>208</v>
      </c>
      <c r="O6225" t="s">
        <v>476</v>
      </c>
      <c r="P6225" t="s">
        <v>476</v>
      </c>
    </row>
    <row r="6226" spans="1:16">
      <c r="A6226" s="484" t="s">
        <v>67626</v>
      </c>
      <c r="B6226" s="485" t="s">
        <v>67625</v>
      </c>
      <c r="C6226" t="s">
        <v>67624</v>
      </c>
      <c r="D6226" t="s">
        <v>67624</v>
      </c>
      <c r="E6226" t="str">
        <f t="shared" si="97"/>
        <v>509140 - GASSE ANNE MARIE</v>
      </c>
      <c r="F6226" t="s">
        <v>1513</v>
      </c>
      <c r="G6226" t="s">
        <v>67623</v>
      </c>
      <c r="I6226" t="s">
        <v>596</v>
      </c>
      <c r="J6226" t="s">
        <v>67622</v>
      </c>
      <c r="K6226" t="s">
        <v>208</v>
      </c>
      <c r="L6226" t="s">
        <v>67621</v>
      </c>
      <c r="N6226" t="s">
        <v>208</v>
      </c>
      <c r="O6226" t="s">
        <v>476</v>
      </c>
      <c r="P6226" t="s">
        <v>476</v>
      </c>
    </row>
    <row r="6227" spans="1:16">
      <c r="A6227" s="484" t="s">
        <v>122263</v>
      </c>
      <c r="B6227" s="485" t="s">
        <v>122262</v>
      </c>
      <c r="C6227" t="s">
        <v>122261</v>
      </c>
      <c r="D6227" t="s">
        <v>122260</v>
      </c>
      <c r="E6227" t="str">
        <f t="shared" si="97"/>
        <v>299224 - A2T</v>
      </c>
      <c r="F6227" t="s">
        <v>16262</v>
      </c>
      <c r="G6227" t="s">
        <v>122259</v>
      </c>
      <c r="H6227" t="s">
        <v>122258</v>
      </c>
      <c r="I6227" t="s">
        <v>3113</v>
      </c>
      <c r="J6227" t="s">
        <v>122257</v>
      </c>
      <c r="K6227" t="s">
        <v>122256</v>
      </c>
      <c r="L6227" t="s">
        <v>122255</v>
      </c>
      <c r="N6227" t="s">
        <v>208</v>
      </c>
      <c r="O6227" t="s">
        <v>476</v>
      </c>
      <c r="P6227" t="s">
        <v>476</v>
      </c>
    </row>
    <row r="6228" spans="1:16">
      <c r="A6228" s="484" t="s">
        <v>115880</v>
      </c>
      <c r="B6228" s="485" t="s">
        <v>115879</v>
      </c>
      <c r="C6228" t="s">
        <v>115878</v>
      </c>
      <c r="D6228" t="s">
        <v>115877</v>
      </c>
      <c r="E6228" t="str">
        <f t="shared" si="97"/>
        <v>436628 - AVENIR FORMATIONS 53 LAVAL</v>
      </c>
      <c r="G6228" t="s">
        <v>115876</v>
      </c>
      <c r="I6228" t="s">
        <v>4017</v>
      </c>
      <c r="J6228" t="s">
        <v>115875</v>
      </c>
      <c r="K6228" t="s">
        <v>208</v>
      </c>
      <c r="L6228" t="s">
        <v>115874</v>
      </c>
      <c r="N6228" t="s">
        <v>208</v>
      </c>
      <c r="O6228" t="s">
        <v>476</v>
      </c>
      <c r="P6228" t="s">
        <v>476</v>
      </c>
    </row>
    <row r="6229" spans="1:16">
      <c r="A6229" s="484" t="s">
        <v>64295</v>
      </c>
      <c r="B6229" s="485" t="s">
        <v>64294</v>
      </c>
      <c r="C6229" t="s">
        <v>64293</v>
      </c>
      <c r="D6229" t="s">
        <v>64292</v>
      </c>
      <c r="E6229" t="str">
        <f t="shared" si="97"/>
        <v>470533 - GERPAC</v>
      </c>
      <c r="F6229" t="s">
        <v>524</v>
      </c>
      <c r="G6229" t="s">
        <v>64291</v>
      </c>
      <c r="I6229" t="s">
        <v>4033</v>
      </c>
      <c r="J6229" t="s">
        <v>64290</v>
      </c>
      <c r="K6229" t="s">
        <v>64289</v>
      </c>
      <c r="L6229" t="s">
        <v>64288</v>
      </c>
      <c r="N6229" t="s">
        <v>208</v>
      </c>
      <c r="O6229" t="s">
        <v>476</v>
      </c>
      <c r="P6229" t="s">
        <v>476</v>
      </c>
    </row>
    <row r="6230" spans="1:16">
      <c r="A6230" s="484" t="s">
        <v>134851</v>
      </c>
      <c r="B6230" s="485" t="s">
        <v>134850</v>
      </c>
      <c r="C6230" t="s">
        <v>134849</v>
      </c>
      <c r="D6230" t="s">
        <v>134849</v>
      </c>
      <c r="E6230" t="str">
        <f t="shared" si="97"/>
        <v>219289 - AD FORMATION</v>
      </c>
      <c r="F6230" t="s">
        <v>58515</v>
      </c>
      <c r="G6230" t="s">
        <v>134848</v>
      </c>
      <c r="I6230" t="s">
        <v>134847</v>
      </c>
      <c r="J6230" t="s">
        <v>134846</v>
      </c>
      <c r="K6230" t="s">
        <v>208</v>
      </c>
      <c r="L6230" t="s">
        <v>134845</v>
      </c>
      <c r="N6230" t="s">
        <v>208</v>
      </c>
      <c r="O6230" t="s">
        <v>476</v>
      </c>
      <c r="P6230" t="s">
        <v>476</v>
      </c>
    </row>
    <row r="6231" spans="1:16">
      <c r="A6231" s="484" t="s">
        <v>48002</v>
      </c>
      <c r="B6231" s="485" t="s">
        <v>48001</v>
      </c>
      <c r="C6231" t="s">
        <v>48000</v>
      </c>
      <c r="D6231" t="s">
        <v>48000</v>
      </c>
      <c r="E6231" t="str">
        <f t="shared" si="97"/>
        <v>626636 - KIOSKEMPLOI</v>
      </c>
      <c r="F6231" t="s">
        <v>2994</v>
      </c>
      <c r="G6231" t="s">
        <v>47999</v>
      </c>
      <c r="I6231" t="s">
        <v>31334</v>
      </c>
      <c r="J6231" t="s">
        <v>47998</v>
      </c>
      <c r="K6231" t="s">
        <v>208</v>
      </c>
      <c r="L6231" t="s">
        <v>47997</v>
      </c>
      <c r="N6231" t="s">
        <v>208</v>
      </c>
      <c r="O6231" t="s">
        <v>476</v>
      </c>
      <c r="P6231" t="s">
        <v>476</v>
      </c>
    </row>
    <row r="6232" spans="1:16">
      <c r="A6232" s="484" t="s">
        <v>94004</v>
      </c>
      <c r="B6232" s="485" t="s">
        <v>94003</v>
      </c>
      <c r="C6232" t="s">
        <v>94002</v>
      </c>
      <c r="D6232" t="s">
        <v>94001</v>
      </c>
      <c r="E6232" t="str">
        <f t="shared" si="97"/>
        <v>586055 - COMCOLORS PARTNERS ETAMPES</v>
      </c>
      <c r="F6232" t="s">
        <v>3834</v>
      </c>
      <c r="G6232" t="s">
        <v>94000</v>
      </c>
      <c r="I6232" t="s">
        <v>40011</v>
      </c>
      <c r="J6232" t="s">
        <v>93999</v>
      </c>
      <c r="K6232" t="s">
        <v>208</v>
      </c>
      <c r="L6232" t="s">
        <v>93998</v>
      </c>
      <c r="N6232" t="s">
        <v>208</v>
      </c>
      <c r="O6232" t="s">
        <v>476</v>
      </c>
      <c r="P6232" t="s">
        <v>476</v>
      </c>
    </row>
    <row r="6233" spans="1:16">
      <c r="A6233" s="484" t="s">
        <v>26250</v>
      </c>
      <c r="B6233" s="485" t="s">
        <v>26249</v>
      </c>
      <c r="C6233" t="s">
        <v>26248</v>
      </c>
      <c r="D6233" t="s">
        <v>26248</v>
      </c>
      <c r="E6233" t="str">
        <f t="shared" si="97"/>
        <v>584381 - PREVIATECH</v>
      </c>
      <c r="F6233" t="s">
        <v>13656</v>
      </c>
      <c r="G6233" t="s">
        <v>26247</v>
      </c>
      <c r="I6233" t="s">
        <v>13032</v>
      </c>
      <c r="J6233" t="s">
        <v>26246</v>
      </c>
      <c r="K6233" t="s">
        <v>208</v>
      </c>
      <c r="L6233" t="s">
        <v>26245</v>
      </c>
      <c r="N6233" t="s">
        <v>208</v>
      </c>
      <c r="O6233" t="s">
        <v>476</v>
      </c>
      <c r="P6233" t="s">
        <v>476</v>
      </c>
    </row>
    <row r="6234" spans="1:16">
      <c r="A6234" s="484" t="s">
        <v>77682</v>
      </c>
      <c r="B6234" s="485" t="s">
        <v>77681</v>
      </c>
      <c r="C6234" t="s">
        <v>77680</v>
      </c>
      <c r="D6234" t="s">
        <v>77680</v>
      </c>
      <c r="E6234" t="str">
        <f t="shared" si="97"/>
        <v>400944 - ETABLISSEMENT PRIVE DU GUIERS VAL D'AINAN</v>
      </c>
      <c r="F6234" t="s">
        <v>2219</v>
      </c>
      <c r="G6234" t="s">
        <v>77679</v>
      </c>
      <c r="H6234" t="s">
        <v>77678</v>
      </c>
      <c r="I6234" t="s">
        <v>77677</v>
      </c>
      <c r="J6234" t="s">
        <v>77676</v>
      </c>
      <c r="K6234" t="s">
        <v>208</v>
      </c>
      <c r="L6234" t="s">
        <v>77675</v>
      </c>
      <c r="N6234" t="s">
        <v>207</v>
      </c>
      <c r="O6234" t="s">
        <v>476</v>
      </c>
      <c r="P6234" t="s">
        <v>476</v>
      </c>
    </row>
    <row r="6235" spans="1:16">
      <c r="A6235" s="484" t="s">
        <v>65756</v>
      </c>
      <c r="B6235" s="485" t="s">
        <v>65755</v>
      </c>
      <c r="C6235" t="s">
        <v>65754</v>
      </c>
      <c r="D6235" t="s">
        <v>65754</v>
      </c>
      <c r="E6235" t="str">
        <f t="shared" si="97"/>
        <v>478118 - GPS INTERFACES MEYLAN</v>
      </c>
      <c r="F6235" t="s">
        <v>1352</v>
      </c>
      <c r="G6235" t="s">
        <v>65753</v>
      </c>
      <c r="I6235" t="s">
        <v>7644</v>
      </c>
      <c r="J6235" t="s">
        <v>65752</v>
      </c>
      <c r="K6235" t="s">
        <v>208</v>
      </c>
      <c r="L6235" t="s">
        <v>65751</v>
      </c>
      <c r="N6235" t="s">
        <v>208</v>
      </c>
      <c r="O6235" t="s">
        <v>476</v>
      </c>
      <c r="P6235" t="s">
        <v>476</v>
      </c>
    </row>
    <row r="6236" spans="1:16">
      <c r="A6236" s="484" t="s">
        <v>29673</v>
      </c>
      <c r="B6236" s="485" t="s">
        <v>29672</v>
      </c>
      <c r="C6236" t="s">
        <v>29671</v>
      </c>
      <c r="D6236" t="s">
        <v>29670</v>
      </c>
      <c r="E6236" t="str">
        <f t="shared" si="97"/>
        <v>616930 - PARENT SANDRINE</v>
      </c>
      <c r="F6236" t="s">
        <v>29669</v>
      </c>
      <c r="G6236" t="s">
        <v>29668</v>
      </c>
      <c r="I6236" t="s">
        <v>17673</v>
      </c>
      <c r="J6236" t="s">
        <v>29667</v>
      </c>
      <c r="K6236" t="s">
        <v>208</v>
      </c>
      <c r="L6236" t="s">
        <v>29666</v>
      </c>
      <c r="N6236" t="s">
        <v>208</v>
      </c>
      <c r="O6236" t="s">
        <v>476</v>
      </c>
      <c r="P6236" t="s">
        <v>476</v>
      </c>
    </row>
    <row r="6237" spans="1:16">
      <c r="A6237" s="484" t="s">
        <v>45693</v>
      </c>
      <c r="B6237" s="485" t="s">
        <v>45692</v>
      </c>
      <c r="C6237" t="s">
        <v>45691</v>
      </c>
      <c r="D6237" t="s">
        <v>45690</v>
      </c>
      <c r="E6237" t="str">
        <f t="shared" si="97"/>
        <v>437062 - L'ARIA CORSE</v>
      </c>
      <c r="F6237" t="s">
        <v>1328</v>
      </c>
      <c r="G6237" t="s">
        <v>45689</v>
      </c>
      <c r="I6237" t="s">
        <v>45688</v>
      </c>
      <c r="J6237" t="s">
        <v>45687</v>
      </c>
      <c r="K6237" t="s">
        <v>208</v>
      </c>
      <c r="L6237" t="s">
        <v>45686</v>
      </c>
      <c r="N6237" t="s">
        <v>208</v>
      </c>
      <c r="O6237" t="s">
        <v>476</v>
      </c>
      <c r="P6237" t="s">
        <v>476</v>
      </c>
    </row>
    <row r="6238" spans="1:16">
      <c r="A6238" s="484" t="s">
        <v>13651</v>
      </c>
      <c r="B6238" s="485" t="s">
        <v>13650</v>
      </c>
      <c r="C6238" t="s">
        <v>13649</v>
      </c>
      <c r="D6238" t="s">
        <v>13649</v>
      </c>
      <c r="E6238" t="str">
        <f t="shared" si="97"/>
        <v>508366 - SOURDMEDIA</v>
      </c>
      <c r="F6238" t="s">
        <v>1077</v>
      </c>
      <c r="G6238" t="s">
        <v>13648</v>
      </c>
      <c r="I6238" t="s">
        <v>8759</v>
      </c>
      <c r="J6238" t="s">
        <v>13647</v>
      </c>
      <c r="K6238" t="s">
        <v>208</v>
      </c>
      <c r="L6238" t="s">
        <v>13646</v>
      </c>
      <c r="N6238" t="s">
        <v>208</v>
      </c>
      <c r="O6238" t="s">
        <v>476</v>
      </c>
      <c r="P6238" t="s">
        <v>476</v>
      </c>
    </row>
    <row r="6239" spans="1:16">
      <c r="A6239" s="484" t="s">
        <v>121061</v>
      </c>
      <c r="B6239" s="485" t="s">
        <v>121060</v>
      </c>
      <c r="C6239" t="s">
        <v>121059</v>
      </c>
      <c r="D6239" t="s">
        <v>121058</v>
      </c>
      <c r="E6239" t="str">
        <f t="shared" si="97"/>
        <v>541977 - INCITE FORMATION ERAGNY</v>
      </c>
      <c r="F6239" t="s">
        <v>65928</v>
      </c>
      <c r="G6239" t="s">
        <v>121057</v>
      </c>
      <c r="I6239" t="s">
        <v>56699</v>
      </c>
      <c r="J6239" t="s">
        <v>121056</v>
      </c>
      <c r="K6239" t="s">
        <v>208</v>
      </c>
      <c r="L6239" t="s">
        <v>121055</v>
      </c>
      <c r="N6239" t="s">
        <v>208</v>
      </c>
      <c r="O6239" t="s">
        <v>476</v>
      </c>
      <c r="P6239" t="s">
        <v>476</v>
      </c>
    </row>
    <row r="6240" spans="1:16">
      <c r="A6240" s="484" t="s">
        <v>130221</v>
      </c>
      <c r="B6240" s="485" t="s">
        <v>130220</v>
      </c>
      <c r="C6240" t="s">
        <v>130219</v>
      </c>
      <c r="D6240" t="s">
        <v>130218</v>
      </c>
      <c r="E6240" t="str">
        <f t="shared" si="97"/>
        <v>509401 - AEFE</v>
      </c>
      <c r="F6240" t="s">
        <v>29850</v>
      </c>
      <c r="G6240" t="s">
        <v>130217</v>
      </c>
      <c r="H6240" t="s">
        <v>53019</v>
      </c>
      <c r="I6240" t="s">
        <v>31429</v>
      </c>
      <c r="J6240" t="s">
        <v>130216</v>
      </c>
      <c r="K6240" t="s">
        <v>208</v>
      </c>
      <c r="L6240" t="s">
        <v>130215</v>
      </c>
      <c r="N6240" t="s">
        <v>208</v>
      </c>
      <c r="O6240" t="s">
        <v>476</v>
      </c>
      <c r="P6240" t="s">
        <v>476</v>
      </c>
    </row>
    <row r="6241" spans="1:16">
      <c r="A6241" s="484" t="s">
        <v>73877</v>
      </c>
      <c r="B6241" s="485" t="s">
        <v>73876</v>
      </c>
      <c r="C6241" t="s">
        <v>73875</v>
      </c>
      <c r="D6241" t="s">
        <v>73874</v>
      </c>
      <c r="E6241" t="str">
        <f t="shared" si="97"/>
        <v>563110 - FCF-ARGOS - ESTM BESANCON</v>
      </c>
      <c r="F6241" t="s">
        <v>8302</v>
      </c>
      <c r="G6241" t="s">
        <v>73873</v>
      </c>
      <c r="I6241" t="s">
        <v>2666</v>
      </c>
      <c r="J6241" t="s">
        <v>73872</v>
      </c>
      <c r="K6241" t="s">
        <v>208</v>
      </c>
      <c r="L6241" t="s">
        <v>73871</v>
      </c>
      <c r="N6241" t="s">
        <v>207</v>
      </c>
      <c r="O6241" t="s">
        <v>476</v>
      </c>
      <c r="P6241" t="s">
        <v>476</v>
      </c>
    </row>
    <row r="6242" spans="1:16">
      <c r="A6242" s="484" t="s">
        <v>113588</v>
      </c>
      <c r="B6242" s="485" t="s">
        <v>113587</v>
      </c>
      <c r="C6242" t="s">
        <v>113586</v>
      </c>
      <c r="D6242" t="s">
        <v>113585</v>
      </c>
      <c r="E6242" t="str">
        <f t="shared" si="97"/>
        <v>494586 - BIGOT PHILIPPE</v>
      </c>
      <c r="F6242" t="s">
        <v>16347</v>
      </c>
      <c r="G6242" t="s">
        <v>113584</v>
      </c>
      <c r="H6242" t="s">
        <v>113583</v>
      </c>
      <c r="I6242" t="s">
        <v>3016</v>
      </c>
      <c r="J6242" t="s">
        <v>113582</v>
      </c>
      <c r="K6242" t="s">
        <v>208</v>
      </c>
      <c r="L6242" t="s">
        <v>113581</v>
      </c>
      <c r="N6242" t="s">
        <v>208</v>
      </c>
      <c r="O6242" t="s">
        <v>476</v>
      </c>
      <c r="P6242" t="s">
        <v>476</v>
      </c>
    </row>
    <row r="6243" spans="1:16">
      <c r="A6243" s="484" t="s">
        <v>129914</v>
      </c>
      <c r="B6243" s="485" t="s">
        <v>129913</v>
      </c>
      <c r="C6243" t="s">
        <v>129912</v>
      </c>
      <c r="D6243" t="s">
        <v>129911</v>
      </c>
      <c r="E6243" t="str">
        <f t="shared" si="97"/>
        <v>599633 - ALQUAL</v>
      </c>
      <c r="F6243" t="s">
        <v>2651</v>
      </c>
      <c r="G6243" t="s">
        <v>129910</v>
      </c>
      <c r="I6243" t="s">
        <v>25321</v>
      </c>
      <c r="J6243" t="s">
        <v>129909</v>
      </c>
      <c r="K6243" t="s">
        <v>208</v>
      </c>
      <c r="L6243" t="s">
        <v>129908</v>
      </c>
      <c r="N6243" t="s">
        <v>208</v>
      </c>
      <c r="O6243" t="s">
        <v>476</v>
      </c>
      <c r="P6243" t="s">
        <v>476</v>
      </c>
    </row>
    <row r="6244" spans="1:16">
      <c r="A6244" s="484" t="s">
        <v>85540</v>
      </c>
      <c r="B6244" s="485" t="s">
        <v>85539</v>
      </c>
      <c r="C6244" t="s">
        <v>85538</v>
      </c>
      <c r="D6244" t="s">
        <v>85537</v>
      </c>
      <c r="E6244" t="str">
        <f t="shared" si="97"/>
        <v>555599 - ARMONIA FORMATION  VAE - ECHEGARAY PHILIPPE</v>
      </c>
      <c r="F6244" t="s">
        <v>76269</v>
      </c>
      <c r="G6244" t="s">
        <v>85536</v>
      </c>
      <c r="H6244" t="s">
        <v>85535</v>
      </c>
      <c r="I6244" t="s">
        <v>85534</v>
      </c>
      <c r="J6244" t="s">
        <v>85533</v>
      </c>
      <c r="K6244" t="s">
        <v>208</v>
      </c>
      <c r="L6244" t="s">
        <v>85532</v>
      </c>
      <c r="N6244" t="s">
        <v>208</v>
      </c>
      <c r="O6244" t="s">
        <v>476</v>
      </c>
      <c r="P6244" t="s">
        <v>476</v>
      </c>
    </row>
    <row r="6245" spans="1:16">
      <c r="A6245" s="484" t="s">
        <v>50604</v>
      </c>
      <c r="B6245" s="485" t="s">
        <v>50603</v>
      </c>
      <c r="C6245" t="s">
        <v>50602</v>
      </c>
      <c r="D6245" t="s">
        <v>50602</v>
      </c>
      <c r="E6245" t="str">
        <f t="shared" si="97"/>
        <v>566408 - IOKAI SHIATSU ISERE - ISIS</v>
      </c>
      <c r="F6245" t="s">
        <v>2843</v>
      </c>
      <c r="G6245" t="s">
        <v>50601</v>
      </c>
      <c r="H6245" t="s">
        <v>50600</v>
      </c>
      <c r="I6245" t="s">
        <v>50599</v>
      </c>
      <c r="J6245" t="s">
        <v>50598</v>
      </c>
      <c r="K6245" t="s">
        <v>208</v>
      </c>
      <c r="L6245" t="s">
        <v>50597</v>
      </c>
      <c r="N6245" t="s">
        <v>208</v>
      </c>
      <c r="O6245" t="s">
        <v>476</v>
      </c>
      <c r="P6245" t="s">
        <v>476</v>
      </c>
    </row>
    <row r="6246" spans="1:16">
      <c r="A6246" s="484" t="s">
        <v>125116</v>
      </c>
      <c r="B6246" s="485" t="s">
        <v>125115</v>
      </c>
      <c r="C6246" t="s">
        <v>125114</v>
      </c>
      <c r="D6246" t="s">
        <v>125113</v>
      </c>
      <c r="E6246" t="str">
        <f t="shared" si="97"/>
        <v>631139 - PAE</v>
      </c>
      <c r="F6246" t="s">
        <v>20817</v>
      </c>
      <c r="G6246" t="s">
        <v>66514</v>
      </c>
      <c r="I6246" t="s">
        <v>626</v>
      </c>
      <c r="J6246" t="s">
        <v>125112</v>
      </c>
      <c r="K6246" t="s">
        <v>208</v>
      </c>
      <c r="L6246" t="s">
        <v>125111</v>
      </c>
      <c r="N6246" t="s">
        <v>207</v>
      </c>
      <c r="O6246" t="s">
        <v>476</v>
      </c>
      <c r="P6246" t="s">
        <v>476</v>
      </c>
    </row>
    <row r="6247" spans="1:16">
      <c r="A6247" s="484" t="s">
        <v>26140</v>
      </c>
      <c r="B6247" s="485" t="s">
        <v>26139</v>
      </c>
      <c r="C6247" t="s">
        <v>26138</v>
      </c>
      <c r="D6247" t="s">
        <v>26137</v>
      </c>
      <c r="E6247" t="str">
        <f t="shared" si="97"/>
        <v>451125 - PRIOLLAUD DELPHINE</v>
      </c>
      <c r="F6247" t="s">
        <v>3656</v>
      </c>
      <c r="G6247" t="s">
        <v>26136</v>
      </c>
      <c r="I6247" t="s">
        <v>26135</v>
      </c>
      <c r="J6247" t="s">
        <v>26134</v>
      </c>
      <c r="K6247" t="s">
        <v>208</v>
      </c>
      <c r="L6247" t="s">
        <v>26133</v>
      </c>
      <c r="N6247" t="s">
        <v>208</v>
      </c>
      <c r="O6247" t="s">
        <v>476</v>
      </c>
      <c r="P6247" t="s">
        <v>476</v>
      </c>
    </row>
    <row r="6248" spans="1:16">
      <c r="A6248" s="484" t="s">
        <v>59368</v>
      </c>
      <c r="B6248" s="485" t="s">
        <v>59367</v>
      </c>
      <c r="C6248" t="s">
        <v>59366</v>
      </c>
      <c r="D6248" t="s">
        <v>59365</v>
      </c>
      <c r="E6248" t="str">
        <f t="shared" si="97"/>
        <v>646556 - IFA FORMA SANTE PESSAC</v>
      </c>
      <c r="F6248" t="s">
        <v>1250</v>
      </c>
      <c r="G6248" t="s">
        <v>59364</v>
      </c>
      <c r="I6248" t="s">
        <v>763</v>
      </c>
      <c r="J6248" t="s">
        <v>59363</v>
      </c>
      <c r="K6248" t="s">
        <v>208</v>
      </c>
      <c r="L6248" t="s">
        <v>59362</v>
      </c>
      <c r="N6248" t="s">
        <v>208</v>
      </c>
      <c r="O6248" t="s">
        <v>476</v>
      </c>
      <c r="P6248" t="s">
        <v>476</v>
      </c>
    </row>
    <row r="6249" spans="1:16">
      <c r="A6249" s="484" t="s">
        <v>71144</v>
      </c>
      <c r="B6249" s="485" t="s">
        <v>59367</v>
      </c>
      <c r="C6249" t="s">
        <v>71143</v>
      </c>
      <c r="D6249" t="s">
        <v>71142</v>
      </c>
      <c r="E6249" t="str">
        <f t="shared" si="97"/>
        <v>135793 - FORMASANTE ORLEANS</v>
      </c>
      <c r="F6249" t="s">
        <v>25889</v>
      </c>
      <c r="G6249" t="s">
        <v>71141</v>
      </c>
      <c r="I6249" t="s">
        <v>3355</v>
      </c>
      <c r="J6249" t="s">
        <v>71140</v>
      </c>
      <c r="K6249" t="s">
        <v>71139</v>
      </c>
      <c r="L6249" t="s">
        <v>71138</v>
      </c>
      <c r="N6249" t="s">
        <v>208</v>
      </c>
      <c r="O6249" t="s">
        <v>476</v>
      </c>
      <c r="P6249" t="s">
        <v>476</v>
      </c>
    </row>
    <row r="6250" spans="1:16">
      <c r="A6250" s="484" t="s">
        <v>64402</v>
      </c>
      <c r="B6250" s="485" t="s">
        <v>64401</v>
      </c>
      <c r="C6250" t="s">
        <v>64400</v>
      </c>
      <c r="D6250" t="s">
        <v>64399</v>
      </c>
      <c r="E6250" t="str">
        <f t="shared" si="97"/>
        <v>462263 - GRAL</v>
      </c>
      <c r="F6250" t="s">
        <v>19307</v>
      </c>
      <c r="G6250" t="s">
        <v>8449</v>
      </c>
      <c r="H6250" t="s">
        <v>32461</v>
      </c>
      <c r="I6250" t="s">
        <v>43529</v>
      </c>
      <c r="J6250" t="s">
        <v>64398</v>
      </c>
      <c r="K6250" t="s">
        <v>208</v>
      </c>
      <c r="L6250" t="s">
        <v>64397</v>
      </c>
      <c r="N6250" t="s">
        <v>208</v>
      </c>
      <c r="O6250" t="s">
        <v>476</v>
      </c>
      <c r="P6250" t="s">
        <v>476</v>
      </c>
    </row>
    <row r="6251" spans="1:16">
      <c r="A6251" s="484" t="s">
        <v>92220</v>
      </c>
      <c r="B6251" s="485" t="s">
        <v>92219</v>
      </c>
      <c r="C6251" t="s">
        <v>92218</v>
      </c>
      <c r="D6251" t="s">
        <v>92217</v>
      </c>
      <c r="E6251" t="str">
        <f t="shared" si="97"/>
        <v>500069 - CBL</v>
      </c>
      <c r="F6251" t="s">
        <v>1513</v>
      </c>
      <c r="G6251" t="s">
        <v>92216</v>
      </c>
      <c r="I6251" t="s">
        <v>4235</v>
      </c>
      <c r="J6251" t="s">
        <v>92215</v>
      </c>
      <c r="K6251" t="s">
        <v>208</v>
      </c>
      <c r="L6251" t="s">
        <v>92214</v>
      </c>
      <c r="N6251" t="s">
        <v>208</v>
      </c>
      <c r="O6251" t="s">
        <v>476</v>
      </c>
      <c r="P6251" t="s">
        <v>476</v>
      </c>
    </row>
    <row r="6252" spans="1:16">
      <c r="A6252" s="484" t="s">
        <v>115848</v>
      </c>
      <c r="B6252" s="485" t="s">
        <v>115847</v>
      </c>
      <c r="C6252" t="s">
        <v>115846</v>
      </c>
      <c r="D6252" t="s">
        <v>115845</v>
      </c>
      <c r="E6252" t="str">
        <f t="shared" si="97"/>
        <v>542635 - ASF</v>
      </c>
      <c r="F6252" t="s">
        <v>13656</v>
      </c>
      <c r="G6252" t="s">
        <v>70457</v>
      </c>
      <c r="H6252" t="s">
        <v>70456</v>
      </c>
      <c r="I6252" t="s">
        <v>596</v>
      </c>
      <c r="J6252" t="s">
        <v>115844</v>
      </c>
      <c r="K6252" t="s">
        <v>208</v>
      </c>
      <c r="L6252" t="s">
        <v>115843</v>
      </c>
      <c r="N6252" t="s">
        <v>208</v>
      </c>
      <c r="O6252" t="s">
        <v>476</v>
      </c>
      <c r="P6252" t="s">
        <v>476</v>
      </c>
    </row>
    <row r="6253" spans="1:16">
      <c r="A6253" s="484" t="s">
        <v>7821</v>
      </c>
      <c r="B6253" s="485" t="s">
        <v>7820</v>
      </c>
      <c r="C6253" t="s">
        <v>7819</v>
      </c>
      <c r="D6253" t="s">
        <v>7818</v>
      </c>
      <c r="E6253" t="str">
        <f t="shared" si="97"/>
        <v>469257 - UDSP 71</v>
      </c>
      <c r="F6253" t="s">
        <v>7817</v>
      </c>
      <c r="G6253" t="s">
        <v>7816</v>
      </c>
      <c r="I6253" t="s">
        <v>7815</v>
      </c>
      <c r="J6253" t="s">
        <v>7814</v>
      </c>
      <c r="K6253" t="s">
        <v>208</v>
      </c>
      <c r="L6253" t="s">
        <v>7813</v>
      </c>
      <c r="N6253" t="s">
        <v>208</v>
      </c>
      <c r="O6253" t="s">
        <v>476</v>
      </c>
      <c r="P6253" t="s">
        <v>476</v>
      </c>
    </row>
    <row r="6254" spans="1:16">
      <c r="A6254" s="484" t="s">
        <v>95651</v>
      </c>
      <c r="B6254" s="485" t="s">
        <v>95650</v>
      </c>
      <c r="C6254" t="s">
        <v>95649</v>
      </c>
      <c r="D6254" t="s">
        <v>95649</v>
      </c>
      <c r="E6254" t="str">
        <f t="shared" si="97"/>
        <v>508329 - CLAVIS</v>
      </c>
      <c r="F6254" t="s">
        <v>3834</v>
      </c>
      <c r="G6254" t="s">
        <v>95648</v>
      </c>
      <c r="I6254" t="s">
        <v>1542</v>
      </c>
      <c r="J6254" t="s">
        <v>95647</v>
      </c>
      <c r="K6254" t="s">
        <v>95646</v>
      </c>
      <c r="L6254" t="s">
        <v>95645</v>
      </c>
      <c r="N6254" t="s">
        <v>208</v>
      </c>
      <c r="O6254" t="s">
        <v>476</v>
      </c>
      <c r="P6254" t="s">
        <v>476</v>
      </c>
    </row>
    <row r="6255" spans="1:16">
      <c r="A6255" s="484" t="s">
        <v>30731</v>
      </c>
      <c r="B6255" s="485" t="s">
        <v>30730</v>
      </c>
      <c r="C6255" t="s">
        <v>30729</v>
      </c>
      <c r="D6255" t="s">
        <v>30728</v>
      </c>
      <c r="E6255" t="str">
        <f t="shared" si="97"/>
        <v>497824 - ORHA</v>
      </c>
      <c r="F6255" t="s">
        <v>516</v>
      </c>
      <c r="G6255" t="s">
        <v>30727</v>
      </c>
      <c r="H6255" t="s">
        <v>30726</v>
      </c>
      <c r="I6255" t="s">
        <v>3113</v>
      </c>
      <c r="J6255" t="s">
        <v>30725</v>
      </c>
      <c r="K6255" t="s">
        <v>30724</v>
      </c>
      <c r="L6255" t="s">
        <v>30723</v>
      </c>
      <c r="N6255" t="s">
        <v>208</v>
      </c>
      <c r="O6255" t="s">
        <v>476</v>
      </c>
      <c r="P6255" t="s">
        <v>476</v>
      </c>
    </row>
    <row r="6256" spans="1:16">
      <c r="A6256" s="484" t="s">
        <v>89071</v>
      </c>
      <c r="B6256" s="485" t="s">
        <v>89070</v>
      </c>
      <c r="C6256" t="s">
        <v>89069</v>
      </c>
      <c r="D6256" t="s">
        <v>89068</v>
      </c>
      <c r="E6256" t="str">
        <f t="shared" si="97"/>
        <v>625723 - DARTHEVEL JOHNNY</v>
      </c>
      <c r="F6256" t="s">
        <v>32768</v>
      </c>
      <c r="G6256" t="s">
        <v>89067</v>
      </c>
      <c r="I6256" t="s">
        <v>79197</v>
      </c>
      <c r="J6256" t="s">
        <v>89066</v>
      </c>
      <c r="K6256" t="s">
        <v>208</v>
      </c>
      <c r="L6256" t="s">
        <v>89065</v>
      </c>
      <c r="N6256" t="s">
        <v>208</v>
      </c>
      <c r="O6256" t="s">
        <v>476</v>
      </c>
      <c r="P6256" t="s">
        <v>476</v>
      </c>
    </row>
    <row r="6257" spans="1:16">
      <c r="A6257" s="484" t="s">
        <v>110458</v>
      </c>
      <c r="B6257" s="485" t="s">
        <v>110457</v>
      </c>
      <c r="C6257" t="s">
        <v>110456</v>
      </c>
      <c r="D6257" t="s">
        <v>110456</v>
      </c>
      <c r="E6257" t="str">
        <f t="shared" si="97"/>
        <v>521760 - CANTAU JEAN MARC</v>
      </c>
      <c r="F6257" t="s">
        <v>11360</v>
      </c>
      <c r="G6257" t="s">
        <v>110455</v>
      </c>
      <c r="I6257" t="s">
        <v>603</v>
      </c>
      <c r="J6257" t="s">
        <v>110454</v>
      </c>
      <c r="K6257" t="s">
        <v>208</v>
      </c>
      <c r="L6257" t="s">
        <v>110453</v>
      </c>
      <c r="N6257" t="s">
        <v>208</v>
      </c>
      <c r="O6257" t="s">
        <v>476</v>
      </c>
      <c r="P6257" t="s">
        <v>476</v>
      </c>
    </row>
    <row r="6258" spans="1:16">
      <c r="A6258" s="484" t="s">
        <v>44987</v>
      </c>
      <c r="B6258" s="485" t="s">
        <v>44982</v>
      </c>
      <c r="C6258" t="s">
        <v>44981</v>
      </c>
      <c r="D6258" t="s">
        <v>44986</v>
      </c>
      <c r="E6258" t="str">
        <f t="shared" si="97"/>
        <v>666890 - LE DOMAINE CANIN LES ABYMES</v>
      </c>
      <c r="G6258" t="s">
        <v>44985</v>
      </c>
      <c r="I6258" t="s">
        <v>22370</v>
      </c>
      <c r="J6258" t="s">
        <v>44977</v>
      </c>
      <c r="K6258" t="s">
        <v>208</v>
      </c>
      <c r="L6258" t="s">
        <v>44984</v>
      </c>
      <c r="N6258" t="s">
        <v>208</v>
      </c>
      <c r="O6258" t="s">
        <v>476</v>
      </c>
      <c r="P6258" t="s">
        <v>476</v>
      </c>
    </row>
    <row r="6259" spans="1:16">
      <c r="A6259" s="484" t="s">
        <v>44983</v>
      </c>
      <c r="B6259" s="485" t="s">
        <v>44982</v>
      </c>
      <c r="C6259" t="s">
        <v>44981</v>
      </c>
      <c r="D6259" t="s">
        <v>44980</v>
      </c>
      <c r="E6259" t="str">
        <f t="shared" si="97"/>
        <v>618871 - LE DOMAINE CANIN LES TROIS ILETS</v>
      </c>
      <c r="F6259" t="s">
        <v>19238</v>
      </c>
      <c r="G6259" t="s">
        <v>44979</v>
      </c>
      <c r="H6259" t="s">
        <v>44978</v>
      </c>
      <c r="I6259" t="s">
        <v>18038</v>
      </c>
      <c r="J6259" t="s">
        <v>44977</v>
      </c>
      <c r="K6259" t="s">
        <v>208</v>
      </c>
      <c r="L6259" t="s">
        <v>44976</v>
      </c>
      <c r="N6259" t="s">
        <v>208</v>
      </c>
      <c r="O6259" t="s">
        <v>476</v>
      </c>
      <c r="P6259" t="s">
        <v>476</v>
      </c>
    </row>
    <row r="6260" spans="1:16">
      <c r="A6260" s="484" t="s">
        <v>125597</v>
      </c>
      <c r="B6260" s="485" t="s">
        <v>125596</v>
      </c>
      <c r="C6260" t="s">
        <v>125595</v>
      </c>
      <c r="D6260" t="s">
        <v>125594</v>
      </c>
      <c r="E6260" t="str">
        <f t="shared" si="97"/>
        <v>308079 - AFFECT</v>
      </c>
      <c r="F6260" t="s">
        <v>47662</v>
      </c>
      <c r="G6260" t="s">
        <v>125593</v>
      </c>
      <c r="I6260" t="s">
        <v>626</v>
      </c>
      <c r="J6260" t="s">
        <v>125592</v>
      </c>
      <c r="K6260" t="s">
        <v>208</v>
      </c>
      <c r="L6260" t="s">
        <v>125591</v>
      </c>
      <c r="N6260" t="s">
        <v>208</v>
      </c>
      <c r="O6260" t="s">
        <v>476</v>
      </c>
      <c r="P6260" t="s">
        <v>476</v>
      </c>
    </row>
    <row r="6261" spans="1:16">
      <c r="A6261" s="484" t="s">
        <v>52338</v>
      </c>
      <c r="B6261" s="485" t="s">
        <v>52337</v>
      </c>
      <c r="C6261" t="s">
        <v>52336</v>
      </c>
      <c r="D6261" t="s">
        <v>52335</v>
      </c>
      <c r="E6261" t="str">
        <f t="shared" si="97"/>
        <v>579567 - ISEEM</v>
      </c>
      <c r="F6261" t="s">
        <v>45379</v>
      </c>
      <c r="G6261" t="s">
        <v>52334</v>
      </c>
      <c r="I6261" t="s">
        <v>1647</v>
      </c>
      <c r="J6261" t="s">
        <v>52333</v>
      </c>
      <c r="K6261" t="s">
        <v>208</v>
      </c>
      <c r="L6261" t="s">
        <v>52332</v>
      </c>
      <c r="N6261" t="s">
        <v>208</v>
      </c>
      <c r="O6261" t="s">
        <v>476</v>
      </c>
      <c r="P6261" t="s">
        <v>476</v>
      </c>
    </row>
    <row r="6262" spans="1:16">
      <c r="A6262" s="484" t="s">
        <v>16096</v>
      </c>
      <c r="B6262" s="485" t="s">
        <v>16095</v>
      </c>
      <c r="C6262" t="s">
        <v>16094</v>
      </c>
      <c r="D6262" t="s">
        <v>16093</v>
      </c>
      <c r="E6262" t="str">
        <f t="shared" si="97"/>
        <v>539831 - SOCIETE AIR FRANCE TREMBLAY EN FRANCE</v>
      </c>
      <c r="F6262" t="s">
        <v>16092</v>
      </c>
      <c r="G6262" t="s">
        <v>16091</v>
      </c>
      <c r="I6262" t="s">
        <v>2414</v>
      </c>
      <c r="J6262" t="s">
        <v>16090</v>
      </c>
      <c r="K6262" t="s">
        <v>208</v>
      </c>
      <c r="L6262" t="s">
        <v>16089</v>
      </c>
      <c r="N6262" t="s">
        <v>208</v>
      </c>
      <c r="O6262" t="s">
        <v>476</v>
      </c>
      <c r="P6262" t="s">
        <v>476</v>
      </c>
    </row>
    <row r="6263" spans="1:16">
      <c r="A6263" s="484" t="s">
        <v>82967</v>
      </c>
      <c r="B6263" s="485" t="s">
        <v>82966</v>
      </c>
      <c r="C6263" t="s">
        <v>82965</v>
      </c>
      <c r="D6263" t="s">
        <v>82964</v>
      </c>
      <c r="E6263" t="str">
        <f t="shared" si="97"/>
        <v>289425 - ESGM FORMATION</v>
      </c>
      <c r="F6263" t="s">
        <v>1142</v>
      </c>
      <c r="G6263" t="s">
        <v>25728</v>
      </c>
      <c r="I6263" t="s">
        <v>4853</v>
      </c>
      <c r="J6263" t="s">
        <v>78461</v>
      </c>
      <c r="K6263" t="s">
        <v>208</v>
      </c>
      <c r="L6263" t="s">
        <v>82963</v>
      </c>
      <c r="N6263" t="s">
        <v>207</v>
      </c>
      <c r="O6263" t="s">
        <v>476</v>
      </c>
      <c r="P6263" t="s">
        <v>476</v>
      </c>
    </row>
    <row r="6264" spans="1:16">
      <c r="A6264" s="484" t="s">
        <v>131060</v>
      </c>
      <c r="B6264" s="485" t="s">
        <v>131059</v>
      </c>
      <c r="C6264" t="s">
        <v>131058</v>
      </c>
      <c r="D6264" t="s">
        <v>131058</v>
      </c>
      <c r="E6264" t="str">
        <f t="shared" si="97"/>
        <v>519388 - AJISSE PARTENAIRES</v>
      </c>
      <c r="F6264" t="s">
        <v>1710</v>
      </c>
      <c r="G6264" t="s">
        <v>131057</v>
      </c>
      <c r="I6264" t="s">
        <v>131056</v>
      </c>
      <c r="J6264" t="s">
        <v>131055</v>
      </c>
      <c r="K6264" t="s">
        <v>208</v>
      </c>
      <c r="L6264" t="s">
        <v>131054</v>
      </c>
      <c r="N6264" t="s">
        <v>208</v>
      </c>
      <c r="O6264" t="s">
        <v>476</v>
      </c>
      <c r="P6264" t="s">
        <v>476</v>
      </c>
    </row>
    <row r="6265" spans="1:16">
      <c r="A6265" s="484" t="s">
        <v>91342</v>
      </c>
      <c r="B6265" s="485" t="s">
        <v>91341</v>
      </c>
      <c r="C6265" t="s">
        <v>91340</v>
      </c>
      <c r="D6265" t="s">
        <v>91339</v>
      </c>
      <c r="E6265" t="str">
        <f t="shared" si="97"/>
        <v>582608 - ECOLE FORMATION COIFFURE</v>
      </c>
      <c r="F6265" t="s">
        <v>3131</v>
      </c>
      <c r="G6265" t="s">
        <v>91338</v>
      </c>
      <c r="I6265" t="s">
        <v>1799</v>
      </c>
      <c r="J6265" t="s">
        <v>91337</v>
      </c>
      <c r="K6265" t="s">
        <v>208</v>
      </c>
      <c r="L6265" t="s">
        <v>91336</v>
      </c>
      <c r="N6265" t="s">
        <v>208</v>
      </c>
      <c r="O6265" t="s">
        <v>476</v>
      </c>
      <c r="P6265" t="s">
        <v>476</v>
      </c>
    </row>
    <row r="6266" spans="1:16">
      <c r="A6266" s="484" t="s">
        <v>90888</v>
      </c>
      <c r="B6266" s="485" t="s">
        <v>90887</v>
      </c>
      <c r="C6266" t="s">
        <v>90886</v>
      </c>
      <c r="D6266" t="s">
        <v>90885</v>
      </c>
      <c r="E6266" t="str">
        <f t="shared" si="97"/>
        <v>463176 - CRODIP  RENNES</v>
      </c>
      <c r="F6266" t="s">
        <v>6951</v>
      </c>
      <c r="G6266" t="s">
        <v>90884</v>
      </c>
      <c r="H6266" t="s">
        <v>90883</v>
      </c>
      <c r="I6266" t="s">
        <v>3364</v>
      </c>
      <c r="J6266" t="s">
        <v>90882</v>
      </c>
      <c r="K6266" t="s">
        <v>208</v>
      </c>
      <c r="L6266" t="s">
        <v>90881</v>
      </c>
      <c r="N6266" t="s">
        <v>208</v>
      </c>
      <c r="O6266" t="s">
        <v>476</v>
      </c>
      <c r="P6266" t="s">
        <v>476</v>
      </c>
    </row>
    <row r="6267" spans="1:16">
      <c r="A6267" s="484" t="s">
        <v>47828</v>
      </c>
      <c r="B6267" s="485" t="s">
        <v>47827</v>
      </c>
      <c r="C6267" t="s">
        <v>47826</v>
      </c>
      <c r="D6267" t="s">
        <v>47825</v>
      </c>
      <c r="E6267" t="str">
        <f t="shared" si="97"/>
        <v>635510 - KOFFI KOUASSI</v>
      </c>
      <c r="F6267" t="s">
        <v>11192</v>
      </c>
      <c r="G6267" t="s">
        <v>47824</v>
      </c>
      <c r="I6267" t="s">
        <v>802</v>
      </c>
      <c r="J6267" t="s">
        <v>47823</v>
      </c>
      <c r="K6267" t="s">
        <v>208</v>
      </c>
      <c r="L6267" t="s">
        <v>47822</v>
      </c>
      <c r="N6267" t="s">
        <v>208</v>
      </c>
      <c r="O6267" t="s">
        <v>476</v>
      </c>
      <c r="P6267" t="s">
        <v>476</v>
      </c>
    </row>
    <row r="6268" spans="1:16">
      <c r="A6268" s="484" t="s">
        <v>65682</v>
      </c>
      <c r="B6268" s="485" t="s">
        <v>65681</v>
      </c>
      <c r="C6268" t="s">
        <v>65680</v>
      </c>
      <c r="D6268" t="s">
        <v>65680</v>
      </c>
      <c r="E6268" t="str">
        <f t="shared" si="97"/>
        <v>642654 - GRAINE OCCITANIE</v>
      </c>
      <c r="F6268" t="s">
        <v>5898</v>
      </c>
      <c r="G6268" t="s">
        <v>65679</v>
      </c>
      <c r="H6268" t="s">
        <v>65678</v>
      </c>
      <c r="I6268" t="s">
        <v>1542</v>
      </c>
      <c r="J6268" t="s">
        <v>65677</v>
      </c>
      <c r="K6268" t="s">
        <v>208</v>
      </c>
      <c r="L6268" t="s">
        <v>65676</v>
      </c>
      <c r="N6268" t="s">
        <v>208</v>
      </c>
      <c r="O6268" t="s">
        <v>476</v>
      </c>
      <c r="P6268" t="s">
        <v>476</v>
      </c>
    </row>
    <row r="6269" spans="1:16">
      <c r="A6269" s="484" t="s">
        <v>70218</v>
      </c>
      <c r="B6269" s="485" t="s">
        <v>70217</v>
      </c>
      <c r="C6269" t="s">
        <v>70216</v>
      </c>
      <c r="D6269" t="s">
        <v>70215</v>
      </c>
      <c r="E6269" t="str">
        <f t="shared" si="97"/>
        <v>228849 - FCT</v>
      </c>
      <c r="F6269" t="s">
        <v>8549</v>
      </c>
      <c r="G6269" t="s">
        <v>70214</v>
      </c>
      <c r="H6269" t="s">
        <v>70213</v>
      </c>
      <c r="I6269" t="s">
        <v>13432</v>
      </c>
      <c r="J6269" t="s">
        <v>70212</v>
      </c>
      <c r="K6269" t="s">
        <v>70211</v>
      </c>
      <c r="L6269" t="s">
        <v>70210</v>
      </c>
      <c r="N6269" t="s">
        <v>208</v>
      </c>
      <c r="O6269" t="s">
        <v>476</v>
      </c>
      <c r="P6269" t="s">
        <v>476</v>
      </c>
    </row>
    <row r="6270" spans="1:16">
      <c r="A6270" s="484" t="s">
        <v>1778</v>
      </c>
      <c r="B6270" s="485" t="s">
        <v>1777</v>
      </c>
      <c r="C6270" t="s">
        <v>1776</v>
      </c>
      <c r="D6270" t="s">
        <v>1775</v>
      </c>
      <c r="E6270" t="str">
        <f t="shared" si="97"/>
        <v>315539 - X EXED</v>
      </c>
      <c r="F6270" t="s">
        <v>1774</v>
      </c>
      <c r="G6270" t="s">
        <v>1773</v>
      </c>
      <c r="I6270" t="s">
        <v>788</v>
      </c>
      <c r="J6270" t="s">
        <v>1772</v>
      </c>
      <c r="K6270" t="s">
        <v>208</v>
      </c>
      <c r="L6270" t="s">
        <v>1771</v>
      </c>
      <c r="N6270" t="s">
        <v>208</v>
      </c>
      <c r="O6270" t="s">
        <v>476</v>
      </c>
      <c r="P6270" t="s">
        <v>476</v>
      </c>
    </row>
    <row r="6271" spans="1:16">
      <c r="A6271" s="484" t="s">
        <v>12038</v>
      </c>
      <c r="B6271" s="485" t="s">
        <v>12037</v>
      </c>
      <c r="C6271" t="s">
        <v>12036</v>
      </c>
      <c r="D6271" t="s">
        <v>12035</v>
      </c>
      <c r="E6271" t="str">
        <f t="shared" si="97"/>
        <v>481336 - ARIANE CONSEIL</v>
      </c>
      <c r="F6271" t="s">
        <v>2572</v>
      </c>
      <c r="G6271" t="s">
        <v>12034</v>
      </c>
      <c r="H6271" t="s">
        <v>12033</v>
      </c>
      <c r="I6271" t="s">
        <v>12032</v>
      </c>
      <c r="J6271" t="s">
        <v>12031</v>
      </c>
      <c r="K6271" t="s">
        <v>208</v>
      </c>
      <c r="L6271" t="s">
        <v>12030</v>
      </c>
      <c r="N6271" t="s">
        <v>208</v>
      </c>
      <c r="O6271" t="s">
        <v>476</v>
      </c>
      <c r="P6271" t="s">
        <v>476</v>
      </c>
    </row>
    <row r="6272" spans="1:16">
      <c r="A6272" s="484" t="s">
        <v>122606</v>
      </c>
      <c r="B6272" s="485" t="s">
        <v>122605</v>
      </c>
      <c r="C6272" t="s">
        <v>122604</v>
      </c>
      <c r="D6272" t="s">
        <v>122603</v>
      </c>
      <c r="E6272" t="str">
        <f t="shared" si="97"/>
        <v>221089 - AIRE</v>
      </c>
      <c r="F6272" t="s">
        <v>2328</v>
      </c>
      <c r="G6272" t="s">
        <v>122602</v>
      </c>
      <c r="H6272" t="s">
        <v>6300</v>
      </c>
      <c r="I6272" t="s">
        <v>37202</v>
      </c>
      <c r="J6272" t="s">
        <v>122601</v>
      </c>
      <c r="K6272" t="s">
        <v>208</v>
      </c>
      <c r="L6272" t="s">
        <v>122600</v>
      </c>
      <c r="N6272" t="s">
        <v>208</v>
      </c>
      <c r="O6272" t="s">
        <v>476</v>
      </c>
      <c r="P6272" t="s">
        <v>476</v>
      </c>
    </row>
    <row r="6273" spans="1:16">
      <c r="A6273" s="484" t="s">
        <v>86882</v>
      </c>
      <c r="B6273" s="485" t="s">
        <v>86881</v>
      </c>
      <c r="C6273" t="s">
        <v>86880</v>
      </c>
      <c r="D6273" t="s">
        <v>86879</v>
      </c>
      <c r="E6273" t="str">
        <f t="shared" si="97"/>
        <v>552161 - ADISNOR LE MESNIL ESNARD</v>
      </c>
      <c r="F6273" t="s">
        <v>707</v>
      </c>
      <c r="G6273" t="s">
        <v>86878</v>
      </c>
      <c r="I6273" t="s">
        <v>11977</v>
      </c>
      <c r="J6273" t="s">
        <v>86877</v>
      </c>
      <c r="K6273" t="s">
        <v>208</v>
      </c>
      <c r="L6273" t="s">
        <v>86876</v>
      </c>
      <c r="N6273" t="s">
        <v>208</v>
      </c>
      <c r="O6273" t="s">
        <v>476</v>
      </c>
      <c r="P6273" t="s">
        <v>476</v>
      </c>
    </row>
    <row r="6274" spans="1:16">
      <c r="A6274" s="484" t="s">
        <v>73188</v>
      </c>
      <c r="B6274" s="485" t="s">
        <v>73187</v>
      </c>
      <c r="C6274" t="s">
        <v>73186</v>
      </c>
      <c r="D6274" t="s">
        <v>73185</v>
      </c>
      <c r="E6274" t="str">
        <f t="shared" ref="E6274:E6337" si="98">_xlfn.CONCAT(L6274," - ",D6274)</f>
        <v>543652 - FFSS CD SOMME RIVERY</v>
      </c>
      <c r="F6274" t="s">
        <v>1077</v>
      </c>
      <c r="G6274" t="s">
        <v>73184</v>
      </c>
      <c r="I6274" t="s">
        <v>73183</v>
      </c>
      <c r="J6274" t="s">
        <v>73182</v>
      </c>
      <c r="K6274" t="s">
        <v>208</v>
      </c>
      <c r="L6274" t="s">
        <v>73181</v>
      </c>
      <c r="N6274" t="s">
        <v>208</v>
      </c>
      <c r="O6274" t="s">
        <v>476</v>
      </c>
      <c r="P6274" t="s">
        <v>476</v>
      </c>
    </row>
    <row r="6275" spans="1:16">
      <c r="A6275" s="484" t="s">
        <v>105494</v>
      </c>
      <c r="B6275" s="485" t="s">
        <v>105493</v>
      </c>
      <c r="C6275" t="s">
        <v>105492</v>
      </c>
      <c r="D6275" t="s">
        <v>105491</v>
      </c>
      <c r="E6275" t="str">
        <f t="shared" si="98"/>
        <v>675179 - CEDIS</v>
      </c>
      <c r="F6275" t="s">
        <v>79610</v>
      </c>
      <c r="G6275" t="s">
        <v>105490</v>
      </c>
      <c r="I6275" t="s">
        <v>4951</v>
      </c>
      <c r="J6275" t="s">
        <v>105489</v>
      </c>
      <c r="K6275" t="s">
        <v>208</v>
      </c>
      <c r="L6275" t="s">
        <v>105488</v>
      </c>
      <c r="N6275" t="s">
        <v>208</v>
      </c>
      <c r="O6275" t="s">
        <v>476</v>
      </c>
      <c r="P6275" t="s">
        <v>476</v>
      </c>
    </row>
    <row r="6276" spans="1:16">
      <c r="A6276" s="484" t="s">
        <v>113146</v>
      </c>
      <c r="B6276" s="485" t="s">
        <v>113145</v>
      </c>
      <c r="C6276" t="s">
        <v>113144</v>
      </c>
      <c r="D6276" t="s">
        <v>113144</v>
      </c>
      <c r="E6276" t="str">
        <f t="shared" si="98"/>
        <v>407306 - BLONDEL PHILIPPE</v>
      </c>
      <c r="F6276" t="s">
        <v>16692</v>
      </c>
      <c r="G6276" t="s">
        <v>113143</v>
      </c>
      <c r="I6276" t="s">
        <v>101167</v>
      </c>
      <c r="K6276" t="s">
        <v>113142</v>
      </c>
      <c r="L6276" t="s">
        <v>113141</v>
      </c>
      <c r="N6276" t="s">
        <v>208</v>
      </c>
      <c r="O6276" t="s">
        <v>476</v>
      </c>
      <c r="P6276" t="s">
        <v>476</v>
      </c>
    </row>
    <row r="6277" spans="1:16">
      <c r="A6277" s="484" t="s">
        <v>113151</v>
      </c>
      <c r="B6277" s="485" t="s">
        <v>113145</v>
      </c>
      <c r="C6277" t="s">
        <v>113144</v>
      </c>
      <c r="D6277" t="s">
        <v>113144</v>
      </c>
      <c r="E6277" t="str">
        <f t="shared" si="98"/>
        <v>479081 - BLONDEL PHILIPPE</v>
      </c>
      <c r="F6277" t="s">
        <v>5956</v>
      </c>
      <c r="G6277" t="s">
        <v>113150</v>
      </c>
      <c r="I6277" t="s">
        <v>101167</v>
      </c>
      <c r="J6277" t="s">
        <v>113149</v>
      </c>
      <c r="K6277" t="s">
        <v>208</v>
      </c>
      <c r="L6277" t="s">
        <v>113148</v>
      </c>
      <c r="N6277" t="s">
        <v>208</v>
      </c>
      <c r="O6277" t="s">
        <v>476</v>
      </c>
      <c r="P6277" t="s">
        <v>113147</v>
      </c>
    </row>
    <row r="6278" spans="1:16">
      <c r="A6278" s="484" t="s">
        <v>88180</v>
      </c>
      <c r="B6278" s="485" t="s">
        <v>88179</v>
      </c>
      <c r="C6278" t="s">
        <v>88178</v>
      </c>
      <c r="D6278" t="s">
        <v>88178</v>
      </c>
      <c r="E6278" t="str">
        <f t="shared" si="98"/>
        <v>442409 - DELEPLANQUE BALLEREAU BENEDICTE</v>
      </c>
      <c r="F6278" t="s">
        <v>1077</v>
      </c>
      <c r="G6278" t="s">
        <v>88177</v>
      </c>
      <c r="I6278" t="s">
        <v>8759</v>
      </c>
      <c r="K6278" t="s">
        <v>208</v>
      </c>
      <c r="L6278" t="s">
        <v>88176</v>
      </c>
      <c r="N6278" t="s">
        <v>208</v>
      </c>
      <c r="O6278" t="s">
        <v>476</v>
      </c>
      <c r="P6278" t="s">
        <v>476</v>
      </c>
    </row>
    <row r="6279" spans="1:16">
      <c r="A6279" s="484" t="s">
        <v>74534</v>
      </c>
      <c r="B6279" s="485" t="s">
        <v>74533</v>
      </c>
      <c r="C6279" t="s">
        <v>74532</v>
      </c>
      <c r="D6279" t="s">
        <v>74531</v>
      </c>
      <c r="E6279" t="str">
        <f t="shared" si="98"/>
        <v>530761 - EXPLORA LANGUES</v>
      </c>
      <c r="F6279" t="s">
        <v>1077</v>
      </c>
      <c r="G6279" t="s">
        <v>74530</v>
      </c>
      <c r="H6279" t="s">
        <v>74529</v>
      </c>
      <c r="I6279" t="s">
        <v>618</v>
      </c>
      <c r="J6279" t="s">
        <v>74528</v>
      </c>
      <c r="K6279" t="s">
        <v>208</v>
      </c>
      <c r="L6279" t="s">
        <v>74527</v>
      </c>
      <c r="N6279" t="s">
        <v>208</v>
      </c>
      <c r="O6279" t="s">
        <v>476</v>
      </c>
      <c r="P6279" t="s">
        <v>476</v>
      </c>
    </row>
    <row r="6280" spans="1:16">
      <c r="A6280" s="484" t="s">
        <v>113189</v>
      </c>
      <c r="B6280" s="485" t="s">
        <v>113188</v>
      </c>
      <c r="C6280" t="s">
        <v>113187</v>
      </c>
      <c r="D6280" t="s">
        <v>113186</v>
      </c>
      <c r="E6280" t="str">
        <f t="shared" si="98"/>
        <v>568491 - BLEU CONCEPT FORMATION</v>
      </c>
      <c r="F6280" t="s">
        <v>1857</v>
      </c>
      <c r="G6280" t="s">
        <v>113185</v>
      </c>
      <c r="I6280" t="s">
        <v>579</v>
      </c>
      <c r="J6280" t="s">
        <v>113184</v>
      </c>
      <c r="K6280" t="s">
        <v>208</v>
      </c>
      <c r="L6280" t="s">
        <v>113183</v>
      </c>
      <c r="N6280" t="s">
        <v>208</v>
      </c>
      <c r="O6280" t="s">
        <v>476</v>
      </c>
      <c r="P6280" t="s">
        <v>476</v>
      </c>
    </row>
    <row r="6281" spans="1:16">
      <c r="A6281" s="484" t="s">
        <v>113089</v>
      </c>
      <c r="B6281" s="485" t="s">
        <v>113088</v>
      </c>
      <c r="C6281" t="s">
        <v>113087</v>
      </c>
      <c r="D6281" t="s">
        <v>113087</v>
      </c>
      <c r="E6281" t="str">
        <f t="shared" si="98"/>
        <v>464351 - BLUEKANGO</v>
      </c>
      <c r="F6281" t="s">
        <v>725</v>
      </c>
      <c r="G6281" t="s">
        <v>113086</v>
      </c>
      <c r="I6281" t="s">
        <v>2959</v>
      </c>
      <c r="J6281" t="s">
        <v>113085</v>
      </c>
      <c r="K6281" t="s">
        <v>208</v>
      </c>
      <c r="L6281" t="s">
        <v>113084</v>
      </c>
      <c r="N6281" t="s">
        <v>208</v>
      </c>
      <c r="O6281" t="s">
        <v>476</v>
      </c>
      <c r="P6281" t="s">
        <v>476</v>
      </c>
    </row>
    <row r="6282" spans="1:16">
      <c r="A6282" s="484" t="s">
        <v>70517</v>
      </c>
      <c r="B6282" s="485" t="s">
        <v>70516</v>
      </c>
      <c r="C6282" t="s">
        <v>70515</v>
      </c>
      <c r="D6282" t="s">
        <v>70515</v>
      </c>
      <c r="E6282" t="str">
        <f t="shared" si="98"/>
        <v>632028 - FORMASUP PARIS IL DE FRANCE</v>
      </c>
      <c r="F6282" t="s">
        <v>19284</v>
      </c>
      <c r="G6282" t="s">
        <v>70514</v>
      </c>
      <c r="I6282" t="s">
        <v>626</v>
      </c>
      <c r="K6282" t="s">
        <v>208</v>
      </c>
      <c r="L6282" t="s">
        <v>70513</v>
      </c>
      <c r="N6282" t="s">
        <v>207</v>
      </c>
      <c r="O6282" t="s">
        <v>476</v>
      </c>
      <c r="P6282" t="s">
        <v>476</v>
      </c>
    </row>
    <row r="6283" spans="1:16">
      <c r="A6283" s="484" t="s">
        <v>92933</v>
      </c>
      <c r="B6283" s="485" t="s">
        <v>92926</v>
      </c>
      <c r="C6283" t="s">
        <v>92925</v>
      </c>
      <c r="D6283" t="s">
        <v>92932</v>
      </c>
      <c r="E6283" t="str">
        <f t="shared" si="98"/>
        <v>584423 - IDRAC LYON</v>
      </c>
      <c r="F6283" t="s">
        <v>92931</v>
      </c>
      <c r="G6283" t="s">
        <v>92930</v>
      </c>
      <c r="I6283" t="s">
        <v>2176</v>
      </c>
      <c r="J6283" t="s">
        <v>92929</v>
      </c>
      <c r="K6283" t="s">
        <v>208</v>
      </c>
      <c r="L6283" t="s">
        <v>92928</v>
      </c>
      <c r="N6283" t="s">
        <v>207</v>
      </c>
      <c r="O6283" t="s">
        <v>476</v>
      </c>
      <c r="P6283" t="s">
        <v>476</v>
      </c>
    </row>
    <row r="6284" spans="1:16">
      <c r="A6284" s="484" t="s">
        <v>92927</v>
      </c>
      <c r="B6284" s="485" t="s">
        <v>92926</v>
      </c>
      <c r="C6284" t="s">
        <v>92925</v>
      </c>
      <c r="D6284" t="s">
        <v>92924</v>
      </c>
      <c r="E6284" t="str">
        <f t="shared" si="98"/>
        <v>660784 - IDRAC PUTEAUX</v>
      </c>
      <c r="F6284" t="s">
        <v>20760</v>
      </c>
      <c r="G6284" t="s">
        <v>92923</v>
      </c>
      <c r="H6284" t="s">
        <v>92863</v>
      </c>
      <c r="I6284" t="s">
        <v>1042</v>
      </c>
      <c r="K6284" t="s">
        <v>208</v>
      </c>
      <c r="L6284" t="s">
        <v>92922</v>
      </c>
      <c r="N6284" t="s">
        <v>207</v>
      </c>
      <c r="O6284" t="s">
        <v>476</v>
      </c>
      <c r="P6284" t="s">
        <v>476</v>
      </c>
    </row>
    <row r="6285" spans="1:16">
      <c r="A6285" s="484" t="s">
        <v>63654</v>
      </c>
      <c r="B6285" s="485" t="s">
        <v>63653</v>
      </c>
      <c r="C6285" t="s">
        <v>63652</v>
      </c>
      <c r="D6285" t="s">
        <v>63652</v>
      </c>
      <c r="E6285" t="str">
        <f t="shared" si="98"/>
        <v>317858 - GROUPE RH ET M</v>
      </c>
      <c r="F6285" t="s">
        <v>13656</v>
      </c>
      <c r="G6285" t="s">
        <v>63651</v>
      </c>
      <c r="I6285" t="s">
        <v>5369</v>
      </c>
      <c r="J6285" t="s">
        <v>63650</v>
      </c>
      <c r="K6285" t="s">
        <v>208</v>
      </c>
      <c r="L6285" t="s">
        <v>63649</v>
      </c>
      <c r="N6285" t="s">
        <v>208</v>
      </c>
      <c r="O6285" t="s">
        <v>476</v>
      </c>
      <c r="P6285" t="s">
        <v>476</v>
      </c>
    </row>
    <row r="6286" spans="1:16">
      <c r="A6286" s="484" t="s">
        <v>119983</v>
      </c>
      <c r="B6286" s="485" t="s">
        <v>119982</v>
      </c>
      <c r="C6286" t="s">
        <v>119981</v>
      </c>
      <c r="D6286" t="s">
        <v>119981</v>
      </c>
      <c r="E6286" t="str">
        <f t="shared" si="98"/>
        <v>224947 - ASSOCIATION OUEST TRANSPLANT</v>
      </c>
      <c r="F6286" t="s">
        <v>17920</v>
      </c>
      <c r="G6286" t="s">
        <v>119980</v>
      </c>
      <c r="I6286" t="s">
        <v>1837</v>
      </c>
      <c r="J6286" t="s">
        <v>119979</v>
      </c>
      <c r="K6286" t="s">
        <v>208</v>
      </c>
      <c r="L6286" t="s">
        <v>119978</v>
      </c>
      <c r="N6286" t="s">
        <v>208</v>
      </c>
      <c r="O6286" t="s">
        <v>476</v>
      </c>
      <c r="P6286" t="s">
        <v>476</v>
      </c>
    </row>
    <row r="6287" spans="1:16">
      <c r="A6287" s="484" t="s">
        <v>46238</v>
      </c>
      <c r="B6287" s="485" t="s">
        <v>46237</v>
      </c>
      <c r="C6287" t="s">
        <v>46236</v>
      </c>
      <c r="D6287" t="s">
        <v>46236</v>
      </c>
      <c r="E6287" t="str">
        <f t="shared" si="98"/>
        <v>365373 - L'ACTION SOCIALE</v>
      </c>
      <c r="F6287" t="s">
        <v>13241</v>
      </c>
      <c r="G6287" t="s">
        <v>46235</v>
      </c>
      <c r="I6287" t="s">
        <v>626</v>
      </c>
      <c r="J6287" t="s">
        <v>46234</v>
      </c>
      <c r="K6287" t="s">
        <v>208</v>
      </c>
      <c r="L6287" t="s">
        <v>46233</v>
      </c>
      <c r="N6287" t="s">
        <v>208</v>
      </c>
      <c r="O6287" t="s">
        <v>476</v>
      </c>
      <c r="P6287" t="s">
        <v>476</v>
      </c>
    </row>
    <row r="6288" spans="1:16">
      <c r="A6288" s="484" t="s">
        <v>50583</v>
      </c>
      <c r="B6288" s="485" t="s">
        <v>50582</v>
      </c>
      <c r="C6288" t="s">
        <v>50581</v>
      </c>
      <c r="D6288" t="s">
        <v>50580</v>
      </c>
      <c r="E6288" t="str">
        <f t="shared" si="98"/>
        <v>634396 - IP FORMATION</v>
      </c>
      <c r="F6288" t="s">
        <v>12680</v>
      </c>
      <c r="G6288" t="s">
        <v>50579</v>
      </c>
      <c r="I6288" t="s">
        <v>626</v>
      </c>
      <c r="J6288" t="s">
        <v>50578</v>
      </c>
      <c r="K6288" t="s">
        <v>208</v>
      </c>
      <c r="L6288" t="s">
        <v>50577</v>
      </c>
      <c r="N6288" t="s">
        <v>207</v>
      </c>
      <c r="O6288" t="s">
        <v>476</v>
      </c>
      <c r="P6288" t="s">
        <v>476</v>
      </c>
    </row>
    <row r="6289" spans="1:16">
      <c r="A6289" s="484" t="s">
        <v>126756</v>
      </c>
      <c r="B6289" s="485" t="s">
        <v>126755</v>
      </c>
      <c r="C6289" t="s">
        <v>126747</v>
      </c>
      <c r="D6289" t="s">
        <v>126754</v>
      </c>
      <c r="E6289" t="str">
        <f t="shared" si="98"/>
        <v>595524 - ARTEMISIA PARIS</v>
      </c>
      <c r="F6289" t="s">
        <v>1077</v>
      </c>
      <c r="G6289" t="s">
        <v>126753</v>
      </c>
      <c r="I6289" t="s">
        <v>626</v>
      </c>
      <c r="J6289" t="s">
        <v>126752</v>
      </c>
      <c r="K6289" t="s">
        <v>208</v>
      </c>
      <c r="L6289" t="s">
        <v>126751</v>
      </c>
      <c r="N6289" t="s">
        <v>208</v>
      </c>
      <c r="O6289" t="s">
        <v>476</v>
      </c>
      <c r="P6289" t="s">
        <v>476</v>
      </c>
    </row>
    <row r="6290" spans="1:16">
      <c r="A6290" s="484" t="s">
        <v>22601</v>
      </c>
      <c r="B6290" s="485" t="s">
        <v>22600</v>
      </c>
      <c r="C6290" t="s">
        <v>22599</v>
      </c>
      <c r="D6290" t="s">
        <v>22598</v>
      </c>
      <c r="E6290" t="str">
        <f t="shared" si="98"/>
        <v>290506 - RSN NANTES</v>
      </c>
      <c r="F6290" t="s">
        <v>5283</v>
      </c>
      <c r="G6290" t="s">
        <v>22597</v>
      </c>
      <c r="I6290" t="s">
        <v>1837</v>
      </c>
      <c r="J6290" t="s">
        <v>22596</v>
      </c>
      <c r="K6290" t="s">
        <v>22595</v>
      </c>
      <c r="L6290" t="s">
        <v>22594</v>
      </c>
      <c r="N6290" t="s">
        <v>208</v>
      </c>
      <c r="O6290" t="s">
        <v>476</v>
      </c>
      <c r="P6290" t="s">
        <v>476</v>
      </c>
    </row>
    <row r="6291" spans="1:16">
      <c r="A6291" s="484" t="s">
        <v>57240</v>
      </c>
      <c r="B6291" s="485" t="s">
        <v>57239</v>
      </c>
      <c r="C6291" t="s">
        <v>57238</v>
      </c>
      <c r="D6291" t="s">
        <v>57237</v>
      </c>
      <c r="E6291" t="str">
        <f t="shared" si="98"/>
        <v>631991 - IFAG</v>
      </c>
      <c r="F6291" t="s">
        <v>1520</v>
      </c>
      <c r="G6291" t="s">
        <v>57236</v>
      </c>
      <c r="I6291" t="s">
        <v>626</v>
      </c>
      <c r="K6291" t="s">
        <v>208</v>
      </c>
      <c r="L6291" t="s">
        <v>57235</v>
      </c>
      <c r="N6291" t="s">
        <v>207</v>
      </c>
      <c r="O6291" t="s">
        <v>476</v>
      </c>
      <c r="P6291" t="s">
        <v>476</v>
      </c>
    </row>
    <row r="6292" spans="1:16">
      <c r="A6292" s="484" t="s">
        <v>72765</v>
      </c>
      <c r="B6292" s="485" t="s">
        <v>72764</v>
      </c>
      <c r="C6292" t="s">
        <v>72763</v>
      </c>
      <c r="D6292" t="s">
        <v>72762</v>
      </c>
      <c r="E6292" t="str">
        <f t="shared" si="98"/>
        <v>466311 - FREDON NORMANDIE</v>
      </c>
      <c r="F6292" t="s">
        <v>498</v>
      </c>
      <c r="G6292" t="s">
        <v>72761</v>
      </c>
      <c r="H6292" t="s">
        <v>72760</v>
      </c>
      <c r="I6292" t="s">
        <v>6974</v>
      </c>
      <c r="J6292" t="s">
        <v>72759</v>
      </c>
      <c r="K6292" t="s">
        <v>208</v>
      </c>
      <c r="L6292" t="s">
        <v>72758</v>
      </c>
      <c r="N6292" t="s">
        <v>208</v>
      </c>
      <c r="O6292" t="s">
        <v>476</v>
      </c>
      <c r="P6292" t="s">
        <v>476</v>
      </c>
    </row>
    <row r="6293" spans="1:16">
      <c r="A6293" s="484" t="s">
        <v>127190</v>
      </c>
      <c r="B6293" s="485" t="s">
        <v>127189</v>
      </c>
      <c r="C6293" t="s">
        <v>127188</v>
      </c>
      <c r="D6293" t="s">
        <v>127188</v>
      </c>
      <c r="E6293" t="str">
        <f t="shared" si="98"/>
        <v>573942 - ARDRES SECOURISME</v>
      </c>
      <c r="F6293" t="s">
        <v>1077</v>
      </c>
      <c r="G6293" t="s">
        <v>127187</v>
      </c>
      <c r="I6293" t="s">
        <v>127186</v>
      </c>
      <c r="K6293" t="s">
        <v>208</v>
      </c>
      <c r="L6293" t="s">
        <v>127185</v>
      </c>
      <c r="N6293" t="s">
        <v>208</v>
      </c>
      <c r="O6293" t="s">
        <v>476</v>
      </c>
      <c r="P6293" t="s">
        <v>476</v>
      </c>
    </row>
    <row r="6294" spans="1:16">
      <c r="A6294" s="484" t="s">
        <v>95977</v>
      </c>
      <c r="B6294" s="485" t="s">
        <v>95976</v>
      </c>
      <c r="C6294" t="s">
        <v>95975</v>
      </c>
      <c r="D6294" t="s">
        <v>95974</v>
      </c>
      <c r="E6294" t="str">
        <f t="shared" si="98"/>
        <v>342786 - CIE EXPERT JUDICIAIRES</v>
      </c>
      <c r="F6294" t="s">
        <v>1857</v>
      </c>
      <c r="G6294" t="s">
        <v>95973</v>
      </c>
      <c r="I6294" t="s">
        <v>579</v>
      </c>
      <c r="J6294" t="s">
        <v>95972</v>
      </c>
      <c r="K6294" t="s">
        <v>208</v>
      </c>
      <c r="L6294" t="s">
        <v>95971</v>
      </c>
      <c r="N6294" t="s">
        <v>208</v>
      </c>
      <c r="O6294" t="s">
        <v>476</v>
      </c>
      <c r="P6294" t="s">
        <v>476</v>
      </c>
    </row>
    <row r="6295" spans="1:16">
      <c r="A6295" s="484" t="s">
        <v>121955</v>
      </c>
      <c r="B6295" s="485" t="s">
        <v>121954</v>
      </c>
      <c r="C6295" t="s">
        <v>121953</v>
      </c>
      <c r="D6295" t="s">
        <v>121952</v>
      </c>
      <c r="E6295" t="str">
        <f t="shared" si="98"/>
        <v>497538 - AFTC ALSACE</v>
      </c>
      <c r="F6295" t="s">
        <v>1857</v>
      </c>
      <c r="G6295" t="s">
        <v>121951</v>
      </c>
      <c r="I6295" t="s">
        <v>15276</v>
      </c>
      <c r="J6295" t="s">
        <v>121950</v>
      </c>
      <c r="K6295" t="s">
        <v>208</v>
      </c>
      <c r="L6295" t="s">
        <v>121949</v>
      </c>
      <c r="N6295" t="s">
        <v>208</v>
      </c>
      <c r="O6295" t="s">
        <v>476</v>
      </c>
      <c r="P6295" t="s">
        <v>476</v>
      </c>
    </row>
    <row r="6296" spans="1:16">
      <c r="A6296" s="484" t="s">
        <v>43023</v>
      </c>
      <c r="B6296" s="485" t="s">
        <v>43022</v>
      </c>
      <c r="C6296" t="s">
        <v>43021</v>
      </c>
      <c r="D6296" t="s">
        <v>43020</v>
      </c>
      <c r="E6296" t="str">
        <f t="shared" si="98"/>
        <v>678740 - LF INGENIERIE</v>
      </c>
      <c r="F6296" t="s">
        <v>11275</v>
      </c>
      <c r="G6296" t="s">
        <v>43019</v>
      </c>
      <c r="I6296" t="s">
        <v>25606</v>
      </c>
      <c r="J6296" t="s">
        <v>43018</v>
      </c>
      <c r="K6296" t="s">
        <v>208</v>
      </c>
      <c r="L6296" t="s">
        <v>43017</v>
      </c>
      <c r="N6296" t="s">
        <v>208</v>
      </c>
      <c r="O6296" t="s">
        <v>476</v>
      </c>
      <c r="P6296" t="s">
        <v>476</v>
      </c>
    </row>
    <row r="6297" spans="1:16">
      <c r="A6297" s="484" t="s">
        <v>35970</v>
      </c>
      <c r="B6297" s="485" t="s">
        <v>35969</v>
      </c>
      <c r="C6297" t="s">
        <v>35968</v>
      </c>
      <c r="D6297" t="s">
        <v>35968</v>
      </c>
      <c r="E6297" t="str">
        <f t="shared" si="98"/>
        <v>613617 - MILLENNIUM VISION</v>
      </c>
      <c r="F6297" t="s">
        <v>4979</v>
      </c>
      <c r="G6297" t="s">
        <v>35967</v>
      </c>
      <c r="I6297" t="s">
        <v>35966</v>
      </c>
      <c r="K6297" t="s">
        <v>208</v>
      </c>
      <c r="L6297" t="s">
        <v>35965</v>
      </c>
      <c r="N6297" t="s">
        <v>208</v>
      </c>
      <c r="O6297" t="s">
        <v>476</v>
      </c>
      <c r="P6297" t="s">
        <v>476</v>
      </c>
    </row>
    <row r="6298" spans="1:16">
      <c r="A6298" s="484" t="s">
        <v>39743</v>
      </c>
      <c r="B6298" s="485" t="s">
        <v>39742</v>
      </c>
      <c r="C6298" t="s">
        <v>39741</v>
      </c>
      <c r="D6298" t="s">
        <v>39740</v>
      </c>
      <c r="E6298" t="str">
        <f t="shared" si="98"/>
        <v>503071 - MFR DE L'ORLEANAIS IREO</v>
      </c>
      <c r="F6298" t="s">
        <v>13526</v>
      </c>
      <c r="G6298" t="s">
        <v>39739</v>
      </c>
      <c r="I6298" t="s">
        <v>3355</v>
      </c>
      <c r="J6298" t="s">
        <v>39738</v>
      </c>
      <c r="K6298" t="s">
        <v>208</v>
      </c>
      <c r="L6298" t="s">
        <v>39737</v>
      </c>
      <c r="N6298" t="s">
        <v>208</v>
      </c>
      <c r="O6298" t="s">
        <v>476</v>
      </c>
      <c r="P6298" t="s">
        <v>476</v>
      </c>
    </row>
    <row r="6299" spans="1:16">
      <c r="A6299" s="484" t="s">
        <v>52826</v>
      </c>
      <c r="B6299" s="485" t="s">
        <v>52825</v>
      </c>
      <c r="C6299" t="s">
        <v>52824</v>
      </c>
      <c r="D6299" t="s">
        <v>52823</v>
      </c>
      <c r="E6299" t="str">
        <f t="shared" si="98"/>
        <v>99170 - IRTSR</v>
      </c>
      <c r="F6299" t="s">
        <v>1328</v>
      </c>
      <c r="G6299" t="s">
        <v>52822</v>
      </c>
      <c r="I6299" t="s">
        <v>52821</v>
      </c>
      <c r="J6299" t="s">
        <v>52820</v>
      </c>
      <c r="K6299" t="s">
        <v>208</v>
      </c>
      <c r="L6299" t="s">
        <v>52819</v>
      </c>
      <c r="N6299" t="s">
        <v>208</v>
      </c>
      <c r="O6299" t="s">
        <v>476</v>
      </c>
      <c r="P6299" t="s">
        <v>476</v>
      </c>
    </row>
    <row r="6300" spans="1:16">
      <c r="A6300" s="484" t="s">
        <v>32075</v>
      </c>
      <c r="B6300" s="485" t="s">
        <v>32068</v>
      </c>
      <c r="C6300" t="s">
        <v>32067</v>
      </c>
      <c r="D6300" t="s">
        <v>32074</v>
      </c>
      <c r="E6300" t="str">
        <f t="shared" si="98"/>
        <v>243401 - OFIS VILLEURBANNE</v>
      </c>
      <c r="G6300" t="s">
        <v>32073</v>
      </c>
      <c r="H6300" t="s">
        <v>32072</v>
      </c>
      <c r="I6300" t="s">
        <v>3733</v>
      </c>
      <c r="J6300" t="s">
        <v>32071</v>
      </c>
      <c r="K6300" t="s">
        <v>208</v>
      </c>
      <c r="L6300" t="s">
        <v>32070</v>
      </c>
      <c r="N6300" t="s">
        <v>208</v>
      </c>
      <c r="O6300" t="s">
        <v>476</v>
      </c>
      <c r="P6300" t="s">
        <v>476</v>
      </c>
    </row>
    <row r="6301" spans="1:16">
      <c r="A6301" s="484" t="s">
        <v>32086</v>
      </c>
      <c r="B6301" s="485" t="s">
        <v>32068</v>
      </c>
      <c r="C6301" t="s">
        <v>32067</v>
      </c>
      <c r="D6301" t="s">
        <v>32085</v>
      </c>
      <c r="E6301" t="str">
        <f t="shared" si="98"/>
        <v>658601 - OFIS FLOIRAC</v>
      </c>
      <c r="F6301" t="s">
        <v>32084</v>
      </c>
      <c r="G6301" t="s">
        <v>32083</v>
      </c>
      <c r="I6301" t="s">
        <v>24998</v>
      </c>
      <c r="K6301" t="s">
        <v>208</v>
      </c>
      <c r="L6301" t="s">
        <v>32082</v>
      </c>
      <c r="N6301" t="s">
        <v>208</v>
      </c>
      <c r="O6301" t="s">
        <v>476</v>
      </c>
      <c r="P6301" t="s">
        <v>476</v>
      </c>
    </row>
    <row r="6302" spans="1:16">
      <c r="A6302" s="484" t="s">
        <v>32091</v>
      </c>
      <c r="B6302" s="485" t="s">
        <v>32068</v>
      </c>
      <c r="C6302" t="s">
        <v>32067</v>
      </c>
      <c r="D6302" t="s">
        <v>32090</v>
      </c>
      <c r="E6302" t="str">
        <f t="shared" si="98"/>
        <v>534638 - OFIS AUBERVILLIERS</v>
      </c>
      <c r="F6302" t="s">
        <v>17962</v>
      </c>
      <c r="G6302" t="s">
        <v>32089</v>
      </c>
      <c r="I6302" t="s">
        <v>9879</v>
      </c>
      <c r="J6302" t="s">
        <v>32088</v>
      </c>
      <c r="K6302" t="s">
        <v>208</v>
      </c>
      <c r="L6302" t="s">
        <v>32087</v>
      </c>
      <c r="N6302" t="s">
        <v>208</v>
      </c>
      <c r="O6302" t="s">
        <v>476</v>
      </c>
      <c r="P6302" t="s">
        <v>476</v>
      </c>
    </row>
    <row r="6303" spans="1:16">
      <c r="A6303" s="484" t="s">
        <v>32081</v>
      </c>
      <c r="B6303" s="485" t="s">
        <v>32068</v>
      </c>
      <c r="C6303" t="s">
        <v>32067</v>
      </c>
      <c r="D6303" t="s">
        <v>32080</v>
      </c>
      <c r="E6303" t="str">
        <f t="shared" si="98"/>
        <v>644663 - OFIS PARIS</v>
      </c>
      <c r="F6303" t="s">
        <v>32079</v>
      </c>
      <c r="G6303" t="s">
        <v>32078</v>
      </c>
      <c r="I6303" t="s">
        <v>626</v>
      </c>
      <c r="J6303" t="s">
        <v>32077</v>
      </c>
      <c r="K6303" t="s">
        <v>208</v>
      </c>
      <c r="L6303" t="s">
        <v>32076</v>
      </c>
      <c r="N6303" t="s">
        <v>208</v>
      </c>
      <c r="O6303" t="s">
        <v>476</v>
      </c>
      <c r="P6303" t="s">
        <v>476</v>
      </c>
    </row>
    <row r="6304" spans="1:16">
      <c r="A6304" s="484" t="s">
        <v>32069</v>
      </c>
      <c r="B6304" s="485" t="s">
        <v>32068</v>
      </c>
      <c r="C6304" t="s">
        <v>32067</v>
      </c>
      <c r="D6304" t="s">
        <v>32066</v>
      </c>
      <c r="E6304" t="str">
        <f t="shared" si="98"/>
        <v>678090 - OFIS WIWERSHEIM</v>
      </c>
      <c r="F6304" t="s">
        <v>11644</v>
      </c>
      <c r="G6304" t="s">
        <v>32065</v>
      </c>
      <c r="I6304" t="s">
        <v>32064</v>
      </c>
      <c r="J6304" t="s">
        <v>32063</v>
      </c>
      <c r="K6304" t="s">
        <v>208</v>
      </c>
      <c r="L6304" t="s">
        <v>32062</v>
      </c>
      <c r="N6304" t="s">
        <v>208</v>
      </c>
      <c r="O6304" t="s">
        <v>476</v>
      </c>
      <c r="P6304" t="s">
        <v>476</v>
      </c>
    </row>
    <row r="6305" spans="1:16">
      <c r="A6305" s="484" t="s">
        <v>127082</v>
      </c>
      <c r="B6305" s="485" t="s">
        <v>127081</v>
      </c>
      <c r="C6305" t="s">
        <v>127080</v>
      </c>
      <c r="D6305" t="s">
        <v>127080</v>
      </c>
      <c r="E6305" t="str">
        <f t="shared" si="98"/>
        <v>628694 - ARGOT COLTELLONI MYLENE</v>
      </c>
      <c r="F6305" t="s">
        <v>2911</v>
      </c>
      <c r="G6305" t="s">
        <v>127079</v>
      </c>
      <c r="I6305" t="s">
        <v>12251</v>
      </c>
      <c r="J6305" t="s">
        <v>127078</v>
      </c>
      <c r="K6305" t="s">
        <v>208</v>
      </c>
      <c r="L6305" t="s">
        <v>127077</v>
      </c>
      <c r="N6305" t="s">
        <v>208</v>
      </c>
      <c r="O6305" t="s">
        <v>476</v>
      </c>
      <c r="P6305" t="s">
        <v>476</v>
      </c>
    </row>
    <row r="6306" spans="1:16">
      <c r="A6306" s="484" t="s">
        <v>118978</v>
      </c>
      <c r="B6306" s="485" t="s">
        <v>118977</v>
      </c>
      <c r="C6306" t="s">
        <v>118976</v>
      </c>
      <c r="D6306" t="s">
        <v>118975</v>
      </c>
      <c r="E6306" t="str">
        <f t="shared" si="98"/>
        <v>240874 - APNES</v>
      </c>
      <c r="F6306" t="s">
        <v>7556</v>
      </c>
      <c r="G6306" t="s">
        <v>118974</v>
      </c>
      <c r="I6306" t="s">
        <v>7495</v>
      </c>
      <c r="J6306" t="s">
        <v>118973</v>
      </c>
      <c r="K6306" t="s">
        <v>208</v>
      </c>
      <c r="L6306" t="s">
        <v>118972</v>
      </c>
      <c r="N6306" t="s">
        <v>208</v>
      </c>
      <c r="O6306" t="s">
        <v>476</v>
      </c>
      <c r="P6306" t="s">
        <v>476</v>
      </c>
    </row>
    <row r="6307" spans="1:16">
      <c r="A6307" s="484" t="s">
        <v>72368</v>
      </c>
      <c r="B6307" s="485" t="s">
        <v>72367</v>
      </c>
      <c r="C6307" t="s">
        <v>72366</v>
      </c>
      <c r="D6307" t="s">
        <v>72366</v>
      </c>
      <c r="E6307" t="str">
        <f t="shared" si="98"/>
        <v>630767 - FICHOT JULIEN</v>
      </c>
      <c r="F6307" t="s">
        <v>6481</v>
      </c>
      <c r="G6307" t="s">
        <v>72365</v>
      </c>
      <c r="I6307" t="s">
        <v>72364</v>
      </c>
      <c r="J6307" t="s">
        <v>72363</v>
      </c>
      <c r="K6307" t="s">
        <v>208</v>
      </c>
      <c r="L6307" t="s">
        <v>72362</v>
      </c>
      <c r="N6307" t="s">
        <v>208</v>
      </c>
      <c r="O6307" t="s">
        <v>476</v>
      </c>
      <c r="P6307" t="s">
        <v>476</v>
      </c>
    </row>
    <row r="6308" spans="1:16">
      <c r="A6308" s="484" t="s">
        <v>127414</v>
      </c>
      <c r="B6308" s="485" t="s">
        <v>127413</v>
      </c>
      <c r="C6308" t="s">
        <v>127412</v>
      </c>
      <c r="D6308" t="s">
        <v>127411</v>
      </c>
      <c r="E6308" t="str">
        <f t="shared" si="98"/>
        <v>391165 - ARACT CENTRE VAL DE LOIRE ORLEANS</v>
      </c>
      <c r="F6308" t="s">
        <v>831</v>
      </c>
      <c r="G6308" t="s">
        <v>127410</v>
      </c>
      <c r="I6308" t="s">
        <v>3355</v>
      </c>
      <c r="J6308" t="s">
        <v>127409</v>
      </c>
      <c r="K6308" t="s">
        <v>208</v>
      </c>
      <c r="L6308" t="s">
        <v>127408</v>
      </c>
      <c r="N6308" t="s">
        <v>208</v>
      </c>
      <c r="O6308" t="s">
        <v>476</v>
      </c>
      <c r="P6308" t="s">
        <v>476</v>
      </c>
    </row>
    <row r="6309" spans="1:16">
      <c r="A6309" s="484" t="s">
        <v>61578</v>
      </c>
      <c r="B6309" s="485" t="s">
        <v>61577</v>
      </c>
      <c r="C6309" t="s">
        <v>61576</v>
      </c>
      <c r="D6309" t="s">
        <v>61576</v>
      </c>
      <c r="E6309" t="str">
        <f t="shared" si="98"/>
        <v>328546 - HEXAGONE FORMATION</v>
      </c>
      <c r="F6309" t="s">
        <v>1817</v>
      </c>
      <c r="G6309" t="s">
        <v>61575</v>
      </c>
      <c r="I6309" t="s">
        <v>6215</v>
      </c>
      <c r="J6309" t="s">
        <v>61574</v>
      </c>
      <c r="K6309" t="s">
        <v>208</v>
      </c>
      <c r="L6309" t="s">
        <v>61573</v>
      </c>
      <c r="N6309" t="s">
        <v>208</v>
      </c>
      <c r="O6309" t="s">
        <v>476</v>
      </c>
      <c r="P6309" t="s">
        <v>476</v>
      </c>
    </row>
    <row r="6310" spans="1:16">
      <c r="A6310" s="484" t="s">
        <v>45717</v>
      </c>
      <c r="B6310" s="485" t="s">
        <v>45716</v>
      </c>
      <c r="C6310" t="s">
        <v>45715</v>
      </c>
      <c r="D6310" t="s">
        <v>45714</v>
      </c>
      <c r="E6310" t="str">
        <f t="shared" si="98"/>
        <v>595597 - L'ARBOUSIER</v>
      </c>
      <c r="F6310" t="s">
        <v>14330</v>
      </c>
      <c r="G6310" t="s">
        <v>45713</v>
      </c>
      <c r="I6310" t="s">
        <v>36721</v>
      </c>
      <c r="K6310" t="s">
        <v>208</v>
      </c>
      <c r="L6310" t="s">
        <v>45712</v>
      </c>
      <c r="N6310" t="s">
        <v>208</v>
      </c>
      <c r="O6310" t="s">
        <v>476</v>
      </c>
      <c r="P6310" t="s">
        <v>476</v>
      </c>
    </row>
    <row r="6311" spans="1:16">
      <c r="A6311" s="484" t="s">
        <v>19147</v>
      </c>
      <c r="B6311" s="485" t="s">
        <v>19146</v>
      </c>
      <c r="C6311" t="s">
        <v>19145</v>
      </c>
      <c r="D6311" t="s">
        <v>19145</v>
      </c>
      <c r="E6311" t="str">
        <f t="shared" si="98"/>
        <v>358836 - SCHNEIDER ELECTRIC FRANCE</v>
      </c>
      <c r="F6311" t="s">
        <v>5833</v>
      </c>
      <c r="G6311" t="s">
        <v>19144</v>
      </c>
      <c r="I6311" t="s">
        <v>1271</v>
      </c>
      <c r="J6311" t="s">
        <v>19143</v>
      </c>
      <c r="K6311" t="s">
        <v>208</v>
      </c>
      <c r="L6311" t="s">
        <v>19142</v>
      </c>
      <c r="N6311" t="s">
        <v>208</v>
      </c>
      <c r="O6311" t="s">
        <v>476</v>
      </c>
      <c r="P6311" t="s">
        <v>476</v>
      </c>
    </row>
    <row r="6312" spans="1:16">
      <c r="A6312" s="484" t="s">
        <v>58453</v>
      </c>
      <c r="B6312" s="485" t="s">
        <v>58452</v>
      </c>
      <c r="C6312" t="s">
        <v>58451</v>
      </c>
      <c r="D6312" t="s">
        <v>58451</v>
      </c>
      <c r="E6312" t="str">
        <f t="shared" si="98"/>
        <v>507970 - IMOTEP</v>
      </c>
      <c r="F6312" t="s">
        <v>2651</v>
      </c>
      <c r="G6312" t="s">
        <v>58450</v>
      </c>
      <c r="I6312" t="s">
        <v>7159</v>
      </c>
      <c r="J6312" t="s">
        <v>58449</v>
      </c>
      <c r="K6312" t="s">
        <v>208</v>
      </c>
      <c r="L6312" t="s">
        <v>58448</v>
      </c>
      <c r="N6312" t="s">
        <v>208</v>
      </c>
      <c r="O6312" t="s">
        <v>476</v>
      </c>
      <c r="P6312" t="s">
        <v>476</v>
      </c>
    </row>
    <row r="6313" spans="1:16">
      <c r="A6313" s="484" t="s">
        <v>7844</v>
      </c>
      <c r="B6313" s="485" t="s">
        <v>7843</v>
      </c>
      <c r="C6313" t="s">
        <v>7842</v>
      </c>
      <c r="D6313" t="s">
        <v>7841</v>
      </c>
      <c r="E6313" t="str">
        <f t="shared" si="98"/>
        <v>331703 - UDSPY AUXERRE</v>
      </c>
      <c r="G6313" t="s">
        <v>7840</v>
      </c>
      <c r="I6313" t="s">
        <v>7839</v>
      </c>
      <c r="J6313" t="s">
        <v>7838</v>
      </c>
      <c r="K6313" t="s">
        <v>208</v>
      </c>
      <c r="L6313" t="s">
        <v>7837</v>
      </c>
      <c r="N6313" t="s">
        <v>208</v>
      </c>
      <c r="O6313" t="s">
        <v>476</v>
      </c>
      <c r="P6313" t="s">
        <v>476</v>
      </c>
    </row>
    <row r="6314" spans="1:16">
      <c r="A6314" s="484" t="s">
        <v>109907</v>
      </c>
      <c r="B6314" s="485" t="s">
        <v>109906</v>
      </c>
      <c r="C6314" t="s">
        <v>109905</v>
      </c>
      <c r="D6314" t="s">
        <v>109905</v>
      </c>
      <c r="E6314" t="str">
        <f t="shared" si="98"/>
        <v>575124 - CAROLE DEHAYS RESSOURCES HUMAINES</v>
      </c>
      <c r="F6314" t="s">
        <v>1808</v>
      </c>
      <c r="G6314" t="s">
        <v>109904</v>
      </c>
      <c r="H6314" t="s">
        <v>109903</v>
      </c>
      <c r="I6314" t="s">
        <v>7704</v>
      </c>
      <c r="J6314" t="s">
        <v>109902</v>
      </c>
      <c r="K6314" t="s">
        <v>208</v>
      </c>
      <c r="L6314" t="s">
        <v>109901</v>
      </c>
      <c r="N6314" t="s">
        <v>208</v>
      </c>
      <c r="O6314" t="s">
        <v>476</v>
      </c>
      <c r="P6314" t="s">
        <v>476</v>
      </c>
    </row>
    <row r="6315" spans="1:16">
      <c r="A6315" s="484" t="s">
        <v>94328</v>
      </c>
      <c r="B6315" s="485" t="s">
        <v>94327</v>
      </c>
      <c r="C6315" t="s">
        <v>94326</v>
      </c>
      <c r="D6315" t="s">
        <v>94325</v>
      </c>
      <c r="E6315" t="str">
        <f t="shared" si="98"/>
        <v>434322 - CNBH</v>
      </c>
      <c r="F6315" t="s">
        <v>5874</v>
      </c>
      <c r="I6315" t="s">
        <v>15775</v>
      </c>
      <c r="K6315" t="s">
        <v>94324</v>
      </c>
      <c r="L6315" t="s">
        <v>94323</v>
      </c>
      <c r="N6315" t="s">
        <v>208</v>
      </c>
      <c r="O6315" t="s">
        <v>476</v>
      </c>
      <c r="P6315" t="s">
        <v>476</v>
      </c>
    </row>
    <row r="6316" spans="1:16">
      <c r="A6316" s="484" t="s">
        <v>106951</v>
      </c>
      <c r="B6316" s="485" t="s">
        <v>106950</v>
      </c>
      <c r="C6316" t="s">
        <v>106949</v>
      </c>
      <c r="D6316" t="s">
        <v>106948</v>
      </c>
      <c r="E6316" t="str">
        <f t="shared" si="98"/>
        <v>235477 - CFSM</v>
      </c>
      <c r="F6316" t="s">
        <v>1021</v>
      </c>
      <c r="G6316" t="s">
        <v>106947</v>
      </c>
      <c r="H6316" t="s">
        <v>81708</v>
      </c>
      <c r="I6316" t="s">
        <v>81273</v>
      </c>
      <c r="J6316" t="s">
        <v>106946</v>
      </c>
      <c r="K6316" t="s">
        <v>106945</v>
      </c>
      <c r="L6316" t="s">
        <v>106944</v>
      </c>
      <c r="N6316" t="s">
        <v>208</v>
      </c>
      <c r="O6316" t="s">
        <v>476</v>
      </c>
      <c r="P6316" t="s">
        <v>476</v>
      </c>
    </row>
    <row r="6317" spans="1:16">
      <c r="A6317" s="484" t="s">
        <v>39158</v>
      </c>
      <c r="B6317" s="485" t="s">
        <v>39157</v>
      </c>
      <c r="C6317" t="s">
        <v>39156</v>
      </c>
      <c r="D6317" t="s">
        <v>39155</v>
      </c>
      <c r="E6317" t="str">
        <f t="shared" si="98"/>
        <v>104504 - MFR UZES</v>
      </c>
      <c r="F6317" t="s">
        <v>4207</v>
      </c>
      <c r="G6317" t="s">
        <v>39154</v>
      </c>
      <c r="I6317" t="s">
        <v>5266</v>
      </c>
      <c r="J6317" t="s">
        <v>39153</v>
      </c>
      <c r="K6317" t="s">
        <v>208</v>
      </c>
      <c r="L6317" t="s">
        <v>39152</v>
      </c>
      <c r="N6317" t="s">
        <v>208</v>
      </c>
      <c r="O6317" t="s">
        <v>476</v>
      </c>
      <c r="P6317" t="s">
        <v>39151</v>
      </c>
    </row>
    <row r="6318" spans="1:16">
      <c r="A6318" s="484" t="s">
        <v>43370</v>
      </c>
      <c r="B6318" s="485" t="s">
        <v>43369</v>
      </c>
      <c r="C6318" t="s">
        <v>43368</v>
      </c>
      <c r="D6318" t="s">
        <v>43367</v>
      </c>
      <c r="E6318" t="str">
        <f t="shared" si="98"/>
        <v>617076 - SECOURISTES FRANCAIS CROIX BLANCHE DE HAGUENAU</v>
      </c>
      <c r="F6318" t="s">
        <v>43366</v>
      </c>
      <c r="G6318" t="s">
        <v>43365</v>
      </c>
      <c r="I6318" t="s">
        <v>29210</v>
      </c>
      <c r="J6318" t="s">
        <v>43364</v>
      </c>
      <c r="K6318" t="s">
        <v>208</v>
      </c>
      <c r="L6318" t="s">
        <v>43363</v>
      </c>
      <c r="N6318" t="s">
        <v>208</v>
      </c>
      <c r="O6318" t="s">
        <v>476</v>
      </c>
      <c r="P6318" t="s">
        <v>476</v>
      </c>
    </row>
    <row r="6319" spans="1:16">
      <c r="A6319" s="484" t="s">
        <v>124015</v>
      </c>
      <c r="B6319" s="485" t="s">
        <v>124014</v>
      </c>
      <c r="C6319" t="s">
        <v>124013</v>
      </c>
      <c r="D6319" t="s">
        <v>124012</v>
      </c>
      <c r="E6319" t="str">
        <f t="shared" si="98"/>
        <v>380441 - AADM</v>
      </c>
      <c r="F6319" t="s">
        <v>3909</v>
      </c>
      <c r="G6319" t="s">
        <v>124011</v>
      </c>
      <c r="H6319" t="s">
        <v>124010</v>
      </c>
      <c r="I6319" t="s">
        <v>8105</v>
      </c>
      <c r="J6319" t="s">
        <v>124009</v>
      </c>
      <c r="K6319" t="s">
        <v>208</v>
      </c>
      <c r="L6319" t="s">
        <v>124008</v>
      </c>
      <c r="N6319" t="s">
        <v>208</v>
      </c>
      <c r="O6319" t="s">
        <v>476</v>
      </c>
      <c r="P6319" t="s">
        <v>476</v>
      </c>
    </row>
    <row r="6320" spans="1:16">
      <c r="A6320" s="484" t="s">
        <v>99520</v>
      </c>
      <c r="B6320" s="485" t="s">
        <v>99519</v>
      </c>
      <c r="C6320" t="s">
        <v>99518</v>
      </c>
      <c r="D6320" t="s">
        <v>99517</v>
      </c>
      <c r="E6320" t="str">
        <f t="shared" si="98"/>
        <v>441478 - CETAF ST ETIENNE</v>
      </c>
      <c r="F6320" t="s">
        <v>831</v>
      </c>
      <c r="G6320" t="s">
        <v>99516</v>
      </c>
      <c r="H6320" t="s">
        <v>99515</v>
      </c>
      <c r="I6320" t="s">
        <v>959</v>
      </c>
      <c r="J6320" t="s">
        <v>99514</v>
      </c>
      <c r="K6320" t="s">
        <v>208</v>
      </c>
      <c r="L6320" t="s">
        <v>99513</v>
      </c>
      <c r="N6320" t="s">
        <v>208</v>
      </c>
      <c r="O6320" t="s">
        <v>476</v>
      </c>
      <c r="P6320" t="s">
        <v>476</v>
      </c>
    </row>
    <row r="6321" spans="1:16">
      <c r="A6321" s="484" t="s">
        <v>118205</v>
      </c>
      <c r="B6321" s="485" t="s">
        <v>118204</v>
      </c>
      <c r="C6321" t="s">
        <v>118203</v>
      </c>
      <c r="D6321" t="s">
        <v>118202</v>
      </c>
      <c r="E6321" t="str">
        <f t="shared" si="98"/>
        <v>227080 - UFORCA</v>
      </c>
      <c r="F6321" t="s">
        <v>14182</v>
      </c>
      <c r="G6321" t="s">
        <v>118201</v>
      </c>
      <c r="I6321" t="s">
        <v>603</v>
      </c>
      <c r="J6321" t="s">
        <v>118200</v>
      </c>
      <c r="K6321" t="s">
        <v>208</v>
      </c>
      <c r="L6321" t="s">
        <v>118199</v>
      </c>
      <c r="N6321" t="s">
        <v>208</v>
      </c>
      <c r="O6321" t="s">
        <v>476</v>
      </c>
      <c r="P6321" t="s">
        <v>476</v>
      </c>
    </row>
    <row r="6322" spans="1:16">
      <c r="A6322" s="484" t="s">
        <v>134529</v>
      </c>
      <c r="B6322" s="485" t="s">
        <v>134528</v>
      </c>
      <c r="C6322" t="s">
        <v>134527</v>
      </c>
      <c r="D6322" t="s">
        <v>134527</v>
      </c>
      <c r="E6322" t="str">
        <f t="shared" si="98"/>
        <v>487480 - ADEQUATION DEVELOPPEMENT</v>
      </c>
      <c r="F6322" t="s">
        <v>2572</v>
      </c>
      <c r="G6322" t="s">
        <v>134526</v>
      </c>
      <c r="H6322" t="s">
        <v>134525</v>
      </c>
      <c r="I6322" t="s">
        <v>4645</v>
      </c>
      <c r="J6322" t="s">
        <v>134524</v>
      </c>
      <c r="K6322" t="s">
        <v>208</v>
      </c>
      <c r="L6322" t="s">
        <v>134523</v>
      </c>
      <c r="N6322" t="s">
        <v>208</v>
      </c>
      <c r="O6322" t="s">
        <v>476</v>
      </c>
      <c r="P6322" t="s">
        <v>476</v>
      </c>
    </row>
    <row r="6323" spans="1:16">
      <c r="A6323" s="484" t="s">
        <v>2914</v>
      </c>
      <c r="B6323" s="485" t="s">
        <v>2913</v>
      </c>
      <c r="C6323" t="s">
        <v>2912</v>
      </c>
      <c r="D6323" t="s">
        <v>2912</v>
      </c>
      <c r="E6323" t="str">
        <f t="shared" si="98"/>
        <v>74974 - VWR INTERNATIONAL</v>
      </c>
      <c r="F6323" t="s">
        <v>2911</v>
      </c>
      <c r="G6323" t="s">
        <v>2910</v>
      </c>
      <c r="H6323" t="s">
        <v>2909</v>
      </c>
      <c r="I6323" t="s">
        <v>2908</v>
      </c>
      <c r="J6323" t="s">
        <v>2907</v>
      </c>
      <c r="K6323" t="s">
        <v>208</v>
      </c>
      <c r="L6323" t="s">
        <v>2906</v>
      </c>
      <c r="N6323" t="s">
        <v>208</v>
      </c>
      <c r="O6323" t="s">
        <v>476</v>
      </c>
      <c r="P6323" t="s">
        <v>476</v>
      </c>
    </row>
    <row r="6324" spans="1:16">
      <c r="A6324" s="484" t="s">
        <v>58070</v>
      </c>
      <c r="B6324" s="485" t="s">
        <v>58069</v>
      </c>
      <c r="C6324" t="s">
        <v>58068</v>
      </c>
      <c r="D6324" t="s">
        <v>50482</v>
      </c>
      <c r="E6324" t="str">
        <f t="shared" si="98"/>
        <v>335071 - IPS</v>
      </c>
      <c r="F6324" t="s">
        <v>10495</v>
      </c>
      <c r="G6324" t="s">
        <v>58067</v>
      </c>
      <c r="I6324" t="s">
        <v>15988</v>
      </c>
      <c r="J6324" t="s">
        <v>58066</v>
      </c>
      <c r="K6324" t="s">
        <v>208</v>
      </c>
      <c r="L6324" t="s">
        <v>58065</v>
      </c>
      <c r="N6324" t="s">
        <v>208</v>
      </c>
      <c r="O6324" t="s">
        <v>476</v>
      </c>
      <c r="P6324" t="s">
        <v>58064</v>
      </c>
    </row>
    <row r="6325" spans="1:16">
      <c r="A6325" s="484" t="s">
        <v>130030</v>
      </c>
      <c r="B6325" s="485" t="s">
        <v>130029</v>
      </c>
      <c r="C6325" t="s">
        <v>130028</v>
      </c>
      <c r="D6325" t="s">
        <v>130028</v>
      </c>
      <c r="E6325" t="str">
        <f t="shared" si="98"/>
        <v>525900 - ALPES INTER LANGUES</v>
      </c>
      <c r="F6325" t="s">
        <v>831</v>
      </c>
      <c r="G6325" t="s">
        <v>130027</v>
      </c>
      <c r="I6325" t="s">
        <v>104141</v>
      </c>
      <c r="J6325" t="s">
        <v>130026</v>
      </c>
      <c r="K6325" t="s">
        <v>208</v>
      </c>
      <c r="L6325" t="s">
        <v>130025</v>
      </c>
      <c r="N6325" t="s">
        <v>208</v>
      </c>
      <c r="O6325" t="s">
        <v>476</v>
      </c>
      <c r="P6325" t="s">
        <v>476</v>
      </c>
    </row>
    <row r="6326" spans="1:16">
      <c r="A6326" s="484" t="s">
        <v>71192</v>
      </c>
      <c r="B6326" s="485" t="s">
        <v>71191</v>
      </c>
      <c r="C6326" t="s">
        <v>71190</v>
      </c>
      <c r="D6326" t="s">
        <v>71189</v>
      </c>
      <c r="E6326" t="str">
        <f t="shared" si="98"/>
        <v>225344 - F'M</v>
      </c>
      <c r="F6326" t="s">
        <v>2572</v>
      </c>
      <c r="G6326" t="s">
        <v>71188</v>
      </c>
      <c r="I6326" t="s">
        <v>58538</v>
      </c>
      <c r="J6326" t="s">
        <v>71187</v>
      </c>
      <c r="K6326" t="s">
        <v>71186</v>
      </c>
      <c r="L6326" t="s">
        <v>71185</v>
      </c>
      <c r="N6326" t="s">
        <v>208</v>
      </c>
      <c r="O6326" t="s">
        <v>476</v>
      </c>
      <c r="P6326" t="s">
        <v>476</v>
      </c>
    </row>
    <row r="6327" spans="1:16">
      <c r="A6327" s="484" t="s">
        <v>95680</v>
      </c>
      <c r="B6327" s="485" t="s">
        <v>95679</v>
      </c>
      <c r="C6327" t="s">
        <v>95678</v>
      </c>
      <c r="D6327" t="s">
        <v>95677</v>
      </c>
      <c r="E6327" t="str">
        <f t="shared" si="98"/>
        <v>436458 - CPES EFORIA</v>
      </c>
      <c r="F6327" t="s">
        <v>742</v>
      </c>
      <c r="G6327" t="s">
        <v>34208</v>
      </c>
      <c r="I6327" t="s">
        <v>603</v>
      </c>
      <c r="J6327" t="s">
        <v>95676</v>
      </c>
      <c r="K6327" t="s">
        <v>208</v>
      </c>
      <c r="L6327" t="s">
        <v>95675</v>
      </c>
      <c r="N6327" t="s">
        <v>208</v>
      </c>
      <c r="O6327" t="s">
        <v>476</v>
      </c>
      <c r="P6327" t="s">
        <v>476</v>
      </c>
    </row>
    <row r="6328" spans="1:16">
      <c r="A6328" s="484" t="s">
        <v>99035</v>
      </c>
      <c r="B6328" s="485" t="s">
        <v>99034</v>
      </c>
      <c r="C6328" t="s">
        <v>99033</v>
      </c>
      <c r="D6328" t="s">
        <v>99032</v>
      </c>
      <c r="E6328" t="str">
        <f t="shared" si="98"/>
        <v>423683 - CERTIGO MONTAGNY</v>
      </c>
      <c r="F6328" t="s">
        <v>2097</v>
      </c>
      <c r="G6328" t="s">
        <v>99031</v>
      </c>
      <c r="H6328" t="s">
        <v>99030</v>
      </c>
      <c r="I6328" t="s">
        <v>99029</v>
      </c>
      <c r="J6328" t="s">
        <v>99028</v>
      </c>
      <c r="K6328" t="s">
        <v>208</v>
      </c>
      <c r="L6328" t="s">
        <v>99027</v>
      </c>
      <c r="N6328" t="s">
        <v>208</v>
      </c>
      <c r="O6328" t="s">
        <v>476</v>
      </c>
      <c r="P6328" t="s">
        <v>476</v>
      </c>
    </row>
    <row r="6329" spans="1:16">
      <c r="A6329" s="484" t="s">
        <v>35356</v>
      </c>
      <c r="B6329" s="485" t="s">
        <v>35355</v>
      </c>
      <c r="C6329" t="s">
        <v>35354</v>
      </c>
      <c r="D6329" t="s">
        <v>35354</v>
      </c>
      <c r="E6329" t="str">
        <f t="shared" si="98"/>
        <v>543433 - MONTCHAUD SYLVIE</v>
      </c>
      <c r="F6329" t="s">
        <v>9844</v>
      </c>
      <c r="G6329" t="s">
        <v>35353</v>
      </c>
      <c r="I6329" t="s">
        <v>35352</v>
      </c>
      <c r="J6329" t="s">
        <v>35351</v>
      </c>
      <c r="K6329" t="s">
        <v>208</v>
      </c>
      <c r="L6329" t="s">
        <v>35350</v>
      </c>
      <c r="N6329" t="s">
        <v>208</v>
      </c>
      <c r="O6329" t="s">
        <v>476</v>
      </c>
      <c r="P6329" t="s">
        <v>476</v>
      </c>
    </row>
    <row r="6330" spans="1:16">
      <c r="A6330" s="484" t="s">
        <v>47957</v>
      </c>
      <c r="B6330" s="485" t="s">
        <v>47956</v>
      </c>
      <c r="C6330" t="s">
        <v>47955</v>
      </c>
      <c r="D6330" t="s">
        <v>47955</v>
      </c>
      <c r="E6330" t="str">
        <f t="shared" si="98"/>
        <v>452269 - KLEKOON</v>
      </c>
      <c r="F6330" t="s">
        <v>47954</v>
      </c>
      <c r="G6330" t="s">
        <v>47953</v>
      </c>
      <c r="I6330" t="s">
        <v>24944</v>
      </c>
      <c r="J6330" t="s">
        <v>47952</v>
      </c>
      <c r="K6330" t="s">
        <v>208</v>
      </c>
      <c r="L6330" t="s">
        <v>47951</v>
      </c>
      <c r="N6330" t="s">
        <v>208</v>
      </c>
      <c r="O6330" t="s">
        <v>476</v>
      </c>
      <c r="P6330" t="s">
        <v>476</v>
      </c>
    </row>
    <row r="6331" spans="1:16">
      <c r="A6331" s="484" t="s">
        <v>46074</v>
      </c>
      <c r="B6331" s="485" t="s">
        <v>46073</v>
      </c>
      <c r="C6331" t="s">
        <v>46072</v>
      </c>
      <c r="D6331" t="s">
        <v>46072</v>
      </c>
      <c r="E6331" t="str">
        <f t="shared" si="98"/>
        <v>592950 - LAGARDE ANNE</v>
      </c>
      <c r="F6331" t="s">
        <v>3026</v>
      </c>
      <c r="G6331" t="s">
        <v>46071</v>
      </c>
      <c r="I6331" t="s">
        <v>1321</v>
      </c>
      <c r="J6331" t="s">
        <v>44316</v>
      </c>
      <c r="K6331" t="s">
        <v>208</v>
      </c>
      <c r="L6331" t="s">
        <v>46070</v>
      </c>
      <c r="N6331" t="s">
        <v>208</v>
      </c>
      <c r="O6331" t="s">
        <v>476</v>
      </c>
      <c r="P6331" t="s">
        <v>476</v>
      </c>
    </row>
    <row r="6332" spans="1:16">
      <c r="A6332" s="484" t="s">
        <v>104939</v>
      </c>
      <c r="B6332" s="485" t="s">
        <v>104938</v>
      </c>
      <c r="C6332" t="s">
        <v>104937</v>
      </c>
      <c r="D6332" t="s">
        <v>104936</v>
      </c>
      <c r="E6332" t="str">
        <f t="shared" si="98"/>
        <v>481282 - CHEP</v>
      </c>
      <c r="F6332" t="s">
        <v>707</v>
      </c>
      <c r="G6332" t="s">
        <v>104935</v>
      </c>
      <c r="H6332" t="s">
        <v>104934</v>
      </c>
      <c r="I6332" t="s">
        <v>104933</v>
      </c>
      <c r="J6332" t="s">
        <v>104932</v>
      </c>
      <c r="K6332" t="s">
        <v>208</v>
      </c>
      <c r="L6332" t="s">
        <v>104931</v>
      </c>
      <c r="N6332" t="s">
        <v>208</v>
      </c>
      <c r="O6332" t="s">
        <v>476</v>
      </c>
      <c r="P6332" t="s">
        <v>476</v>
      </c>
    </row>
    <row r="6333" spans="1:16">
      <c r="A6333" s="484" t="s">
        <v>122066</v>
      </c>
      <c r="B6333" s="485" t="s">
        <v>122065</v>
      </c>
      <c r="C6333" t="s">
        <v>122064</v>
      </c>
      <c r="D6333" t="s">
        <v>122064</v>
      </c>
      <c r="E6333" t="str">
        <f t="shared" si="98"/>
        <v>500021 - ASSOCIATION ETINCELLE</v>
      </c>
      <c r="F6333" t="s">
        <v>6072</v>
      </c>
      <c r="G6333" t="s">
        <v>122063</v>
      </c>
      <c r="I6333" t="s">
        <v>62576</v>
      </c>
      <c r="J6333" t="s">
        <v>122062</v>
      </c>
      <c r="K6333" t="s">
        <v>208</v>
      </c>
      <c r="L6333" t="s">
        <v>122061</v>
      </c>
      <c r="N6333" t="s">
        <v>208</v>
      </c>
      <c r="O6333" t="s">
        <v>476</v>
      </c>
      <c r="P6333" t="s">
        <v>476</v>
      </c>
    </row>
    <row r="6334" spans="1:16">
      <c r="A6334" s="484" t="s">
        <v>76645</v>
      </c>
      <c r="B6334" s="485" t="s">
        <v>76644</v>
      </c>
      <c r="C6334" t="s">
        <v>76643</v>
      </c>
      <c r="D6334" t="s">
        <v>76643</v>
      </c>
      <c r="E6334" t="str">
        <f t="shared" si="98"/>
        <v>585221 - EURO FITNESS FEDERATION</v>
      </c>
      <c r="F6334" t="s">
        <v>9396</v>
      </c>
      <c r="G6334" t="s">
        <v>76642</v>
      </c>
      <c r="I6334" t="s">
        <v>749</v>
      </c>
      <c r="J6334" t="s">
        <v>76641</v>
      </c>
      <c r="K6334" t="s">
        <v>208</v>
      </c>
      <c r="L6334" t="s">
        <v>76640</v>
      </c>
      <c r="N6334" t="s">
        <v>208</v>
      </c>
      <c r="O6334" t="s">
        <v>476</v>
      </c>
      <c r="P6334" t="s">
        <v>476</v>
      </c>
    </row>
    <row r="6335" spans="1:16">
      <c r="A6335" s="484" t="s">
        <v>24410</v>
      </c>
      <c r="B6335" s="485" t="s">
        <v>24409</v>
      </c>
      <c r="C6335" t="s">
        <v>24408</v>
      </c>
      <c r="D6335" t="s">
        <v>24408</v>
      </c>
      <c r="E6335" t="str">
        <f t="shared" si="98"/>
        <v>283459 - QUALI'BRE</v>
      </c>
      <c r="F6335" t="s">
        <v>14244</v>
      </c>
      <c r="G6335" t="s">
        <v>24407</v>
      </c>
      <c r="I6335" t="s">
        <v>5810</v>
      </c>
      <c r="J6335" t="s">
        <v>24406</v>
      </c>
      <c r="K6335" t="s">
        <v>208</v>
      </c>
      <c r="L6335" t="s">
        <v>24405</v>
      </c>
      <c r="N6335" t="s">
        <v>208</v>
      </c>
      <c r="O6335" t="s">
        <v>476</v>
      </c>
      <c r="P6335" t="s">
        <v>476</v>
      </c>
    </row>
    <row r="6336" spans="1:16">
      <c r="A6336" s="484" t="s">
        <v>23072</v>
      </c>
      <c r="B6336" s="485" t="s">
        <v>23071</v>
      </c>
      <c r="C6336" t="s">
        <v>23070</v>
      </c>
      <c r="D6336" t="s">
        <v>23069</v>
      </c>
      <c r="E6336" t="str">
        <f t="shared" si="98"/>
        <v>308020 - RAMSES</v>
      </c>
      <c r="F6336" t="s">
        <v>9476</v>
      </c>
      <c r="G6336" t="s">
        <v>23068</v>
      </c>
      <c r="I6336" t="s">
        <v>626</v>
      </c>
      <c r="K6336" t="s">
        <v>208</v>
      </c>
      <c r="L6336" t="s">
        <v>23067</v>
      </c>
      <c r="N6336" t="s">
        <v>208</v>
      </c>
      <c r="O6336" t="s">
        <v>476</v>
      </c>
      <c r="P6336" t="s">
        <v>476</v>
      </c>
    </row>
    <row r="6337" spans="1:16">
      <c r="A6337" s="484" t="s">
        <v>12290</v>
      </c>
      <c r="B6337" s="485" t="s">
        <v>12289</v>
      </c>
      <c r="C6337" t="s">
        <v>12284</v>
      </c>
      <c r="D6337" t="s">
        <v>12283</v>
      </c>
      <c r="E6337" t="str">
        <f t="shared" si="98"/>
        <v>263692 - SUP FORMATION - IFIDE METZ</v>
      </c>
      <c r="G6337" t="s">
        <v>12288</v>
      </c>
      <c r="I6337" t="s">
        <v>771</v>
      </c>
      <c r="J6337" t="s">
        <v>12280</v>
      </c>
      <c r="K6337" t="s">
        <v>208</v>
      </c>
      <c r="L6337" t="s">
        <v>12287</v>
      </c>
      <c r="N6337" t="s">
        <v>208</v>
      </c>
      <c r="O6337" t="s">
        <v>476</v>
      </c>
      <c r="P6337" t="s">
        <v>476</v>
      </c>
    </row>
    <row r="6338" spans="1:16">
      <c r="A6338" s="484" t="s">
        <v>82156</v>
      </c>
      <c r="B6338" s="485" t="s">
        <v>82155</v>
      </c>
      <c r="C6338" t="s">
        <v>82154</v>
      </c>
      <c r="D6338" t="s">
        <v>82153</v>
      </c>
      <c r="E6338" t="str">
        <f t="shared" ref="E6338:E6401" si="99">_xlfn.CONCAT(L6338," - ",D6338)</f>
        <v>489165 - EFFITHERA FORMATION</v>
      </c>
      <c r="F6338" t="s">
        <v>9112</v>
      </c>
      <c r="G6338" t="s">
        <v>82152</v>
      </c>
      <c r="I6338" t="s">
        <v>46758</v>
      </c>
      <c r="J6338" t="s">
        <v>82151</v>
      </c>
      <c r="K6338" t="s">
        <v>208</v>
      </c>
      <c r="L6338" t="s">
        <v>82150</v>
      </c>
      <c r="N6338" t="s">
        <v>208</v>
      </c>
      <c r="O6338" t="s">
        <v>476</v>
      </c>
      <c r="P6338" t="s">
        <v>476</v>
      </c>
    </row>
    <row r="6339" spans="1:16">
      <c r="A6339" s="484" t="s">
        <v>83410</v>
      </c>
      <c r="B6339" s="485" t="s">
        <v>83409</v>
      </c>
      <c r="C6339" t="s">
        <v>83408</v>
      </c>
      <c r="D6339" t="s">
        <v>83407</v>
      </c>
      <c r="E6339" t="str">
        <f t="shared" si="99"/>
        <v>673328 - LA FEMIS</v>
      </c>
      <c r="F6339" t="s">
        <v>15395</v>
      </c>
      <c r="G6339" t="s">
        <v>83406</v>
      </c>
      <c r="I6339" t="s">
        <v>626</v>
      </c>
      <c r="J6339" t="s">
        <v>83405</v>
      </c>
      <c r="K6339" t="s">
        <v>208</v>
      </c>
      <c r="L6339" t="s">
        <v>83404</v>
      </c>
      <c r="N6339" t="s">
        <v>208</v>
      </c>
      <c r="O6339" t="s">
        <v>476</v>
      </c>
      <c r="P6339" t="s">
        <v>476</v>
      </c>
    </row>
    <row r="6340" spans="1:16">
      <c r="A6340" s="484" t="s">
        <v>7991</v>
      </c>
      <c r="B6340" s="485" t="s">
        <v>7990</v>
      </c>
      <c r="C6340" t="s">
        <v>7989</v>
      </c>
      <c r="D6340" t="s">
        <v>7988</v>
      </c>
      <c r="E6340" t="str">
        <f t="shared" si="99"/>
        <v>246890 - UDSP16</v>
      </c>
      <c r="F6340" t="s">
        <v>7987</v>
      </c>
      <c r="G6340" t="s">
        <v>7986</v>
      </c>
      <c r="I6340" t="s">
        <v>7985</v>
      </c>
      <c r="J6340" t="s">
        <v>7984</v>
      </c>
      <c r="K6340" t="s">
        <v>208</v>
      </c>
      <c r="L6340" t="s">
        <v>7983</v>
      </c>
      <c r="N6340" t="s">
        <v>208</v>
      </c>
      <c r="O6340" t="s">
        <v>476</v>
      </c>
      <c r="P6340" t="s">
        <v>476</v>
      </c>
    </row>
    <row r="6341" spans="1:16">
      <c r="A6341" s="484" t="s">
        <v>29383</v>
      </c>
      <c r="B6341" s="485" t="s">
        <v>29382</v>
      </c>
      <c r="C6341" t="s">
        <v>29381</v>
      </c>
      <c r="D6341" t="s">
        <v>29380</v>
      </c>
      <c r="E6341" t="str">
        <f t="shared" si="99"/>
        <v>434838 - DOLLE PASCAL</v>
      </c>
      <c r="F6341" t="s">
        <v>3656</v>
      </c>
      <c r="G6341" t="s">
        <v>29379</v>
      </c>
      <c r="I6341" t="s">
        <v>29378</v>
      </c>
      <c r="J6341" t="s">
        <v>29377</v>
      </c>
      <c r="K6341" t="s">
        <v>208</v>
      </c>
      <c r="L6341" t="s">
        <v>29376</v>
      </c>
      <c r="N6341" t="s">
        <v>208</v>
      </c>
      <c r="O6341" t="s">
        <v>476</v>
      </c>
      <c r="P6341" t="s">
        <v>476</v>
      </c>
    </row>
    <row r="6342" spans="1:16">
      <c r="A6342" s="484" t="s">
        <v>66827</v>
      </c>
      <c r="B6342" s="485" t="s">
        <v>66826</v>
      </c>
      <c r="C6342" t="s">
        <v>66825</v>
      </c>
      <c r="D6342" t="s">
        <v>66825</v>
      </c>
      <c r="E6342" t="str">
        <f t="shared" si="99"/>
        <v>553992 - GILBERT EVELYNE</v>
      </c>
      <c r="F6342" t="s">
        <v>12840</v>
      </c>
      <c r="G6342" t="s">
        <v>66824</v>
      </c>
      <c r="I6342" t="s">
        <v>1647</v>
      </c>
      <c r="J6342" t="s">
        <v>66823</v>
      </c>
      <c r="K6342" t="s">
        <v>208</v>
      </c>
      <c r="L6342" t="s">
        <v>66822</v>
      </c>
      <c r="N6342" t="s">
        <v>208</v>
      </c>
      <c r="O6342" t="s">
        <v>476</v>
      </c>
      <c r="P6342" t="s">
        <v>476</v>
      </c>
    </row>
    <row r="6343" spans="1:16">
      <c r="A6343" s="484" t="s">
        <v>85675</v>
      </c>
      <c r="B6343" s="485" t="s">
        <v>85674</v>
      </c>
      <c r="C6343" t="s">
        <v>85673</v>
      </c>
      <c r="D6343" t="s">
        <v>85672</v>
      </c>
      <c r="E6343" t="str">
        <f t="shared" si="99"/>
        <v>421900 - ECF</v>
      </c>
      <c r="F6343" t="s">
        <v>3297</v>
      </c>
      <c r="G6343" t="s">
        <v>85671</v>
      </c>
      <c r="I6343" t="s">
        <v>7839</v>
      </c>
      <c r="J6343" t="s">
        <v>85670</v>
      </c>
      <c r="K6343" t="s">
        <v>208</v>
      </c>
      <c r="L6343" t="s">
        <v>85669</v>
      </c>
      <c r="N6343" t="s">
        <v>208</v>
      </c>
      <c r="O6343" t="s">
        <v>476</v>
      </c>
      <c r="P6343" t="s">
        <v>476</v>
      </c>
    </row>
    <row r="6344" spans="1:16">
      <c r="A6344" s="484" t="s">
        <v>126103</v>
      </c>
      <c r="B6344" s="485" t="s">
        <v>126102</v>
      </c>
      <c r="C6344" t="s">
        <v>126101</v>
      </c>
      <c r="D6344" t="s">
        <v>126100</v>
      </c>
      <c r="E6344" t="str">
        <f t="shared" si="99"/>
        <v>458790 - AFPI NORD FRANCHE COMTE</v>
      </c>
      <c r="F6344" t="s">
        <v>1568</v>
      </c>
      <c r="G6344" t="s">
        <v>38081</v>
      </c>
      <c r="I6344" t="s">
        <v>126099</v>
      </c>
      <c r="J6344" t="s">
        <v>126098</v>
      </c>
      <c r="K6344" t="s">
        <v>208</v>
      </c>
      <c r="L6344" t="s">
        <v>126097</v>
      </c>
      <c r="N6344" t="s">
        <v>208</v>
      </c>
      <c r="O6344" t="s">
        <v>476</v>
      </c>
      <c r="P6344" t="s">
        <v>476</v>
      </c>
    </row>
    <row r="6345" spans="1:16">
      <c r="A6345" s="484" t="s">
        <v>3536</v>
      </c>
      <c r="B6345" s="485" t="s">
        <v>3535</v>
      </c>
      <c r="C6345" t="s">
        <v>3534</v>
      </c>
      <c r="D6345" t="s">
        <v>3534</v>
      </c>
      <c r="E6345" t="str">
        <f t="shared" si="99"/>
        <v>549526 - VIOU JEAN CLAUDE FORMATION</v>
      </c>
      <c r="F6345" t="s">
        <v>2572</v>
      </c>
      <c r="G6345" t="s">
        <v>3533</v>
      </c>
      <c r="I6345" t="s">
        <v>3532</v>
      </c>
      <c r="J6345" t="s">
        <v>3531</v>
      </c>
      <c r="K6345" t="s">
        <v>208</v>
      </c>
      <c r="L6345" t="s">
        <v>3530</v>
      </c>
      <c r="N6345" t="s">
        <v>208</v>
      </c>
      <c r="O6345" t="s">
        <v>476</v>
      </c>
      <c r="P6345" t="s">
        <v>476</v>
      </c>
    </row>
    <row r="6346" spans="1:16">
      <c r="A6346" s="484" t="s">
        <v>89607</v>
      </c>
      <c r="B6346" s="485" t="s">
        <v>89606</v>
      </c>
      <c r="C6346" t="s">
        <v>89605</v>
      </c>
      <c r="D6346" t="s">
        <v>89604</v>
      </c>
      <c r="E6346" t="str">
        <f t="shared" si="99"/>
        <v>352020 - CULTURE DU COEUR PARIS 14EME</v>
      </c>
      <c r="F6346" t="s">
        <v>39188</v>
      </c>
      <c r="G6346" t="s">
        <v>89603</v>
      </c>
      <c r="I6346" t="s">
        <v>4703</v>
      </c>
      <c r="J6346" t="s">
        <v>89602</v>
      </c>
      <c r="K6346" t="s">
        <v>208</v>
      </c>
      <c r="L6346" t="s">
        <v>89601</v>
      </c>
      <c r="N6346" t="s">
        <v>208</v>
      </c>
      <c r="O6346" t="s">
        <v>476</v>
      </c>
      <c r="P6346" t="s">
        <v>89600</v>
      </c>
    </row>
    <row r="6347" spans="1:16">
      <c r="A6347" s="484" t="s">
        <v>27595</v>
      </c>
      <c r="B6347" s="485" t="s">
        <v>27594</v>
      </c>
      <c r="C6347" t="s">
        <v>27593</v>
      </c>
      <c r="D6347" t="s">
        <v>27593</v>
      </c>
      <c r="E6347" t="str">
        <f t="shared" si="99"/>
        <v>473807 - PLB CONSULTANT</v>
      </c>
      <c r="F6347" t="s">
        <v>2147</v>
      </c>
      <c r="G6347" t="s">
        <v>27592</v>
      </c>
      <c r="I6347" t="s">
        <v>11554</v>
      </c>
      <c r="J6347" t="s">
        <v>27591</v>
      </c>
      <c r="K6347" t="s">
        <v>208</v>
      </c>
      <c r="L6347" t="s">
        <v>27590</v>
      </c>
      <c r="N6347" t="s">
        <v>208</v>
      </c>
      <c r="O6347" t="s">
        <v>476</v>
      </c>
      <c r="P6347" t="s">
        <v>476</v>
      </c>
    </row>
    <row r="6348" spans="1:16">
      <c r="A6348" s="484" t="s">
        <v>91864</v>
      </c>
      <c r="B6348" s="485" t="s">
        <v>91863</v>
      </c>
      <c r="C6348" t="s">
        <v>91862</v>
      </c>
      <c r="D6348" t="s">
        <v>91861</v>
      </c>
      <c r="E6348" t="str">
        <f t="shared" si="99"/>
        <v>230352 - COMPAS</v>
      </c>
      <c r="F6348" t="s">
        <v>81289</v>
      </c>
      <c r="G6348" t="s">
        <v>91860</v>
      </c>
      <c r="H6348" t="s">
        <v>91859</v>
      </c>
      <c r="I6348" t="s">
        <v>2507</v>
      </c>
      <c r="J6348" t="s">
        <v>91858</v>
      </c>
      <c r="K6348" t="s">
        <v>91857</v>
      </c>
      <c r="L6348" t="s">
        <v>91856</v>
      </c>
      <c r="N6348" t="s">
        <v>208</v>
      </c>
      <c r="O6348" t="s">
        <v>476</v>
      </c>
      <c r="P6348" t="s">
        <v>476</v>
      </c>
    </row>
    <row r="6349" spans="1:16">
      <c r="A6349" s="484" t="s">
        <v>136787</v>
      </c>
      <c r="B6349" s="485" t="s">
        <v>136786</v>
      </c>
      <c r="C6349" t="s">
        <v>136785</v>
      </c>
      <c r="D6349" t="s">
        <v>136785</v>
      </c>
      <c r="E6349" t="str">
        <f t="shared" si="99"/>
        <v>267442 - ABELIUM COLLECTIVITES</v>
      </c>
      <c r="F6349" t="s">
        <v>21187</v>
      </c>
      <c r="G6349" t="s">
        <v>136784</v>
      </c>
      <c r="I6349" t="s">
        <v>136783</v>
      </c>
      <c r="J6349" t="s">
        <v>136782</v>
      </c>
      <c r="K6349" t="s">
        <v>208</v>
      </c>
      <c r="L6349" t="s">
        <v>136781</v>
      </c>
      <c r="N6349" t="s">
        <v>208</v>
      </c>
      <c r="O6349" t="s">
        <v>476</v>
      </c>
      <c r="P6349" t="s">
        <v>476</v>
      </c>
    </row>
    <row r="6350" spans="1:16">
      <c r="A6350" s="484" t="s">
        <v>130259</v>
      </c>
      <c r="B6350" s="485" t="s">
        <v>130258</v>
      </c>
      <c r="C6350" t="s">
        <v>130257</v>
      </c>
      <c r="D6350" t="s">
        <v>130257</v>
      </c>
      <c r="E6350" t="str">
        <f t="shared" si="99"/>
        <v>409054 - ALLIANCE FRANCAISE DE GRENOBLE</v>
      </c>
      <c r="F6350" t="s">
        <v>1848</v>
      </c>
      <c r="G6350" t="s">
        <v>130256</v>
      </c>
      <c r="I6350" t="s">
        <v>836</v>
      </c>
      <c r="J6350" t="s">
        <v>130255</v>
      </c>
      <c r="K6350" t="s">
        <v>208</v>
      </c>
      <c r="L6350" t="s">
        <v>130254</v>
      </c>
      <c r="N6350" t="s">
        <v>208</v>
      </c>
      <c r="O6350" t="s">
        <v>476</v>
      </c>
      <c r="P6350" t="s">
        <v>476</v>
      </c>
    </row>
    <row r="6351" spans="1:16">
      <c r="A6351" s="484" t="s">
        <v>88019</v>
      </c>
      <c r="B6351" s="485" t="s">
        <v>88018</v>
      </c>
      <c r="C6351" t="s">
        <v>88017</v>
      </c>
      <c r="D6351" t="s">
        <v>88016</v>
      </c>
      <c r="E6351" t="str">
        <f t="shared" si="99"/>
        <v>644638 - DEMEULEMEESTER SOROYA</v>
      </c>
      <c r="F6351" t="s">
        <v>35628</v>
      </c>
      <c r="G6351" t="s">
        <v>88015</v>
      </c>
      <c r="I6351" t="s">
        <v>1148</v>
      </c>
      <c r="J6351" t="s">
        <v>88014</v>
      </c>
      <c r="K6351" t="s">
        <v>208</v>
      </c>
      <c r="L6351" t="s">
        <v>88013</v>
      </c>
      <c r="N6351" t="s">
        <v>208</v>
      </c>
      <c r="O6351" t="s">
        <v>476</v>
      </c>
      <c r="P6351" t="s">
        <v>476</v>
      </c>
    </row>
    <row r="6352" spans="1:16">
      <c r="A6352" s="484" t="s">
        <v>88878</v>
      </c>
      <c r="B6352" s="485" t="s">
        <v>88877</v>
      </c>
      <c r="C6352" t="s">
        <v>88876</v>
      </c>
      <c r="D6352" t="s">
        <v>88875</v>
      </c>
      <c r="E6352" t="str">
        <f t="shared" si="99"/>
        <v>476067 - DAC</v>
      </c>
      <c r="F6352" t="s">
        <v>1554</v>
      </c>
      <c r="G6352" t="s">
        <v>88874</v>
      </c>
      <c r="I6352" t="s">
        <v>1485</v>
      </c>
      <c r="J6352" t="s">
        <v>88873</v>
      </c>
      <c r="K6352" t="s">
        <v>208</v>
      </c>
      <c r="L6352" t="s">
        <v>88872</v>
      </c>
      <c r="N6352" t="s">
        <v>208</v>
      </c>
      <c r="O6352" t="s">
        <v>476</v>
      </c>
      <c r="P6352" t="s">
        <v>476</v>
      </c>
    </row>
    <row r="6353" spans="1:16">
      <c r="A6353" s="484" t="s">
        <v>116898</v>
      </c>
      <c r="B6353" s="485" t="s">
        <v>116897</v>
      </c>
      <c r="C6353" t="s">
        <v>116896</v>
      </c>
      <c r="D6353" t="s">
        <v>116896</v>
      </c>
      <c r="E6353" t="str">
        <f t="shared" si="99"/>
        <v>88444 - AUDRA LANGUES</v>
      </c>
      <c r="F6353" t="s">
        <v>15981</v>
      </c>
      <c r="G6353" t="s">
        <v>116895</v>
      </c>
      <c r="I6353" t="s">
        <v>618</v>
      </c>
      <c r="J6353" t="s">
        <v>116894</v>
      </c>
      <c r="K6353" t="s">
        <v>116893</v>
      </c>
      <c r="L6353" t="s">
        <v>116892</v>
      </c>
      <c r="N6353" t="s">
        <v>208</v>
      </c>
      <c r="O6353" t="s">
        <v>476</v>
      </c>
      <c r="P6353" t="s">
        <v>476</v>
      </c>
    </row>
    <row r="6354" spans="1:16">
      <c r="A6354" s="484" t="s">
        <v>126945</v>
      </c>
      <c r="B6354" s="485" t="s">
        <v>126944</v>
      </c>
      <c r="C6354" t="s">
        <v>126943</v>
      </c>
      <c r="D6354" t="s">
        <v>126942</v>
      </c>
      <c r="E6354" t="str">
        <f t="shared" si="99"/>
        <v>292503 - ARMEDIS PARIS 8EME</v>
      </c>
      <c r="F6354" t="s">
        <v>1077</v>
      </c>
      <c r="G6354" t="s">
        <v>126941</v>
      </c>
      <c r="I6354" t="s">
        <v>3138</v>
      </c>
      <c r="J6354" t="s">
        <v>126940</v>
      </c>
      <c r="K6354" t="s">
        <v>208</v>
      </c>
      <c r="L6354" t="s">
        <v>126939</v>
      </c>
      <c r="N6354" t="s">
        <v>208</v>
      </c>
      <c r="O6354" t="s">
        <v>476</v>
      </c>
      <c r="P6354" t="s">
        <v>476</v>
      </c>
    </row>
    <row r="6355" spans="1:16">
      <c r="A6355" s="484" t="s">
        <v>9855</v>
      </c>
      <c r="B6355" s="485" t="s">
        <v>9854</v>
      </c>
      <c r="C6355" t="s">
        <v>9853</v>
      </c>
      <c r="D6355" t="s">
        <v>9853</v>
      </c>
      <c r="E6355" t="str">
        <f t="shared" si="99"/>
        <v>534183 - THIVILLIER ODILE TO CONSEIL</v>
      </c>
      <c r="F6355" t="s">
        <v>9852</v>
      </c>
      <c r="G6355" t="s">
        <v>9851</v>
      </c>
      <c r="I6355" t="s">
        <v>9850</v>
      </c>
      <c r="K6355" t="s">
        <v>208</v>
      </c>
      <c r="L6355" t="s">
        <v>9849</v>
      </c>
      <c r="N6355" t="s">
        <v>208</v>
      </c>
      <c r="O6355" t="s">
        <v>476</v>
      </c>
      <c r="P6355" t="s">
        <v>476</v>
      </c>
    </row>
    <row r="6356" spans="1:16">
      <c r="A6356" s="484" t="s">
        <v>4873</v>
      </c>
      <c r="B6356" s="485" t="s">
        <v>4872</v>
      </c>
      <c r="C6356" t="s">
        <v>4871</v>
      </c>
      <c r="D6356" t="s">
        <v>4871</v>
      </c>
      <c r="E6356" t="str">
        <f t="shared" si="99"/>
        <v>312186 - UPV FORMATION DEVELOPPEMENT</v>
      </c>
      <c r="F6356" t="s">
        <v>4870</v>
      </c>
      <c r="G6356" t="s">
        <v>4869</v>
      </c>
      <c r="H6356" t="s">
        <v>4868</v>
      </c>
      <c r="I6356" t="s">
        <v>1122</v>
      </c>
      <c r="J6356" t="s">
        <v>4867</v>
      </c>
      <c r="K6356" t="s">
        <v>208</v>
      </c>
      <c r="L6356" t="s">
        <v>4866</v>
      </c>
      <c r="N6356" t="s">
        <v>207</v>
      </c>
      <c r="O6356" t="s">
        <v>476</v>
      </c>
      <c r="P6356" t="s">
        <v>476</v>
      </c>
    </row>
    <row r="6357" spans="1:16">
      <c r="A6357" s="484" t="s">
        <v>8069</v>
      </c>
      <c r="B6357" s="485" t="s">
        <v>8068</v>
      </c>
      <c r="C6357" t="s">
        <v>8067</v>
      </c>
      <c r="D6357" t="s">
        <v>8066</v>
      </c>
      <c r="E6357" t="str">
        <f t="shared" si="99"/>
        <v>313221 - UDPS 44</v>
      </c>
      <c r="G6357" t="s">
        <v>8065</v>
      </c>
      <c r="I6357" t="s">
        <v>8064</v>
      </c>
      <c r="J6357" t="s">
        <v>8017</v>
      </c>
      <c r="K6357" t="s">
        <v>208</v>
      </c>
      <c r="L6357" t="s">
        <v>8063</v>
      </c>
      <c r="N6357" t="s">
        <v>208</v>
      </c>
      <c r="O6357" t="s">
        <v>476</v>
      </c>
      <c r="P6357" t="s">
        <v>8062</v>
      </c>
    </row>
    <row r="6358" spans="1:16">
      <c r="A6358" s="484" t="s">
        <v>38328</v>
      </c>
      <c r="B6358" s="485" t="s">
        <v>38327</v>
      </c>
      <c r="C6358" t="s">
        <v>38326</v>
      </c>
      <c r="D6358" t="s">
        <v>38326</v>
      </c>
      <c r="E6358" t="str">
        <f t="shared" si="99"/>
        <v>495359 - MARGERIT ISABELLE</v>
      </c>
      <c r="F6358" t="s">
        <v>10945</v>
      </c>
      <c r="G6358" t="s">
        <v>38325</v>
      </c>
      <c r="I6358" t="s">
        <v>7958</v>
      </c>
      <c r="J6358" t="s">
        <v>38324</v>
      </c>
      <c r="K6358" t="s">
        <v>208</v>
      </c>
      <c r="L6358" t="s">
        <v>38323</v>
      </c>
      <c r="N6358" t="s">
        <v>208</v>
      </c>
      <c r="O6358" t="s">
        <v>476</v>
      </c>
      <c r="P6358" t="s">
        <v>476</v>
      </c>
    </row>
    <row r="6359" spans="1:16">
      <c r="A6359" s="484" t="s">
        <v>52854</v>
      </c>
      <c r="B6359" s="485" t="s">
        <v>52853</v>
      </c>
      <c r="C6359" t="s">
        <v>52852</v>
      </c>
      <c r="D6359" t="s">
        <v>52851</v>
      </c>
      <c r="E6359" t="str">
        <f t="shared" si="99"/>
        <v>552290 - IREJ</v>
      </c>
      <c r="F6359" t="s">
        <v>1817</v>
      </c>
      <c r="G6359" t="s">
        <v>52850</v>
      </c>
      <c r="I6359" t="s">
        <v>21320</v>
      </c>
      <c r="K6359" t="s">
        <v>208</v>
      </c>
      <c r="L6359" t="s">
        <v>52849</v>
      </c>
      <c r="N6359" t="s">
        <v>208</v>
      </c>
      <c r="O6359" t="s">
        <v>476</v>
      </c>
      <c r="P6359" t="s">
        <v>476</v>
      </c>
    </row>
    <row r="6360" spans="1:16">
      <c r="A6360" s="484" t="s">
        <v>113684</v>
      </c>
      <c r="B6360" s="485" t="s">
        <v>113683</v>
      </c>
      <c r="C6360" t="s">
        <v>113682</v>
      </c>
      <c r="D6360" t="s">
        <v>113682</v>
      </c>
      <c r="E6360" t="str">
        <f t="shared" si="99"/>
        <v>620385 - BH CONSULTANTS</v>
      </c>
      <c r="F6360" t="s">
        <v>21766</v>
      </c>
      <c r="G6360" t="s">
        <v>113681</v>
      </c>
      <c r="I6360" t="s">
        <v>113680</v>
      </c>
      <c r="J6360" t="s">
        <v>113679</v>
      </c>
      <c r="K6360" t="s">
        <v>208</v>
      </c>
      <c r="L6360" t="s">
        <v>113678</v>
      </c>
      <c r="N6360" t="s">
        <v>208</v>
      </c>
      <c r="O6360" t="s">
        <v>476</v>
      </c>
      <c r="P6360" t="s">
        <v>476</v>
      </c>
    </row>
    <row r="6361" spans="1:16">
      <c r="A6361" s="484" t="s">
        <v>23748</v>
      </c>
      <c r="B6361" s="485" t="s">
        <v>23747</v>
      </c>
      <c r="C6361" t="s">
        <v>23746</v>
      </c>
      <c r="D6361" t="s">
        <v>23745</v>
      </c>
      <c r="E6361" t="str">
        <f t="shared" si="99"/>
        <v>266504 - RE SOURCE</v>
      </c>
      <c r="F6361" t="s">
        <v>7292</v>
      </c>
      <c r="G6361" t="s">
        <v>23744</v>
      </c>
      <c r="I6361" t="s">
        <v>23743</v>
      </c>
      <c r="K6361" t="s">
        <v>208</v>
      </c>
      <c r="L6361" t="s">
        <v>23742</v>
      </c>
      <c r="N6361" t="s">
        <v>208</v>
      </c>
      <c r="O6361" t="s">
        <v>476</v>
      </c>
      <c r="P6361" t="s">
        <v>476</v>
      </c>
    </row>
    <row r="6362" spans="1:16">
      <c r="A6362" s="484" t="s">
        <v>34614</v>
      </c>
      <c r="B6362" s="485" t="s">
        <v>34613</v>
      </c>
      <c r="C6362" t="s">
        <v>34612</v>
      </c>
      <c r="D6362" t="s">
        <v>34611</v>
      </c>
      <c r="E6362" t="str">
        <f t="shared" si="99"/>
        <v>635674 - MUSIQUE ET SANTE SANARY SUR MER</v>
      </c>
      <c r="F6362" t="s">
        <v>540</v>
      </c>
      <c r="G6362" t="s">
        <v>34610</v>
      </c>
      <c r="H6362" t="s">
        <v>34609</v>
      </c>
      <c r="I6362" t="s">
        <v>34608</v>
      </c>
      <c r="J6362" t="s">
        <v>34607</v>
      </c>
      <c r="K6362" t="s">
        <v>208</v>
      </c>
      <c r="L6362" t="s">
        <v>34606</v>
      </c>
      <c r="N6362" t="s">
        <v>208</v>
      </c>
      <c r="O6362" t="s">
        <v>476</v>
      </c>
      <c r="P6362" t="s">
        <v>476</v>
      </c>
    </row>
    <row r="6363" spans="1:16">
      <c r="A6363" s="484" t="s">
        <v>50241</v>
      </c>
      <c r="B6363" s="485" t="s">
        <v>50240</v>
      </c>
      <c r="C6363" t="s">
        <v>50239</v>
      </c>
      <c r="D6363" t="s">
        <v>50238</v>
      </c>
      <c r="E6363" t="str">
        <f t="shared" si="99"/>
        <v>482869 - ISART DIGITAL PARIS</v>
      </c>
      <c r="F6363" t="s">
        <v>48426</v>
      </c>
      <c r="G6363" t="s">
        <v>50237</v>
      </c>
      <c r="I6363" t="s">
        <v>626</v>
      </c>
      <c r="J6363" t="s">
        <v>50236</v>
      </c>
      <c r="K6363" t="s">
        <v>208</v>
      </c>
      <c r="L6363" t="s">
        <v>50235</v>
      </c>
      <c r="N6363" t="s">
        <v>208</v>
      </c>
      <c r="O6363" t="s">
        <v>476</v>
      </c>
      <c r="P6363" t="s">
        <v>476</v>
      </c>
    </row>
    <row r="6364" spans="1:16">
      <c r="A6364" s="484" t="s">
        <v>52883</v>
      </c>
      <c r="B6364" s="485" t="s">
        <v>50268</v>
      </c>
      <c r="C6364" t="s">
        <v>52882</v>
      </c>
      <c r="D6364" t="s">
        <v>52881</v>
      </c>
      <c r="E6364" t="str">
        <f t="shared" si="99"/>
        <v>27820 - IRTS ALFOREAS METZ</v>
      </c>
      <c r="F6364" t="s">
        <v>6481</v>
      </c>
      <c r="G6364" t="s">
        <v>52880</v>
      </c>
      <c r="H6364" t="s">
        <v>52879</v>
      </c>
      <c r="I6364" t="s">
        <v>52878</v>
      </c>
      <c r="J6364" t="s">
        <v>52877</v>
      </c>
      <c r="K6364" t="s">
        <v>208</v>
      </c>
      <c r="L6364" t="s">
        <v>52876</v>
      </c>
      <c r="N6364" t="s">
        <v>207</v>
      </c>
      <c r="O6364" t="s">
        <v>476</v>
      </c>
      <c r="P6364" t="s">
        <v>476</v>
      </c>
    </row>
    <row r="6365" spans="1:16">
      <c r="A6365" s="484" t="s">
        <v>50269</v>
      </c>
      <c r="B6365" s="485" t="s">
        <v>50268</v>
      </c>
      <c r="C6365" t="s">
        <v>50267</v>
      </c>
      <c r="D6365" t="s">
        <v>50266</v>
      </c>
      <c r="E6365" t="str">
        <f t="shared" si="99"/>
        <v>631498 - IRTS LORRAINE DE ALFOREAS NANCY</v>
      </c>
      <c r="F6365" t="s">
        <v>1504</v>
      </c>
      <c r="G6365" t="s">
        <v>50265</v>
      </c>
      <c r="I6365" t="s">
        <v>2900</v>
      </c>
      <c r="J6365" t="s">
        <v>50264</v>
      </c>
      <c r="K6365" t="s">
        <v>208</v>
      </c>
      <c r="L6365" t="s">
        <v>50263</v>
      </c>
      <c r="N6365" t="s">
        <v>207</v>
      </c>
      <c r="O6365" t="s">
        <v>476</v>
      </c>
      <c r="P6365" t="s">
        <v>476</v>
      </c>
    </row>
    <row r="6366" spans="1:16">
      <c r="A6366" s="484" t="s">
        <v>94163</v>
      </c>
      <c r="B6366" s="485" t="s">
        <v>94162</v>
      </c>
      <c r="C6366" t="s">
        <v>94161</v>
      </c>
      <c r="D6366" t="s">
        <v>94160</v>
      </c>
      <c r="E6366" t="str">
        <f t="shared" si="99"/>
        <v>542556 - COLLEGE REGIONAL POITOU CHARENTES PSYCHOLOGUES FPH</v>
      </c>
      <c r="F6366" t="s">
        <v>31520</v>
      </c>
      <c r="G6366" t="s">
        <v>94159</v>
      </c>
      <c r="H6366" t="s">
        <v>94158</v>
      </c>
      <c r="I6366" t="s">
        <v>8130</v>
      </c>
      <c r="J6366" t="s">
        <v>94157</v>
      </c>
      <c r="K6366" t="s">
        <v>208</v>
      </c>
      <c r="L6366" t="s">
        <v>94156</v>
      </c>
      <c r="N6366" t="s">
        <v>208</v>
      </c>
      <c r="O6366" t="s">
        <v>476</v>
      </c>
      <c r="P6366" t="s">
        <v>476</v>
      </c>
    </row>
    <row r="6367" spans="1:16">
      <c r="A6367" s="484" t="s">
        <v>76575</v>
      </c>
      <c r="B6367" s="485" t="s">
        <v>76574</v>
      </c>
      <c r="C6367" t="s">
        <v>76573</v>
      </c>
      <c r="D6367" t="s">
        <v>76573</v>
      </c>
      <c r="E6367" t="str">
        <f t="shared" si="99"/>
        <v>229520 - EURODELTA</v>
      </c>
      <c r="F6367" t="s">
        <v>707</v>
      </c>
      <c r="G6367" t="s">
        <v>76572</v>
      </c>
      <c r="H6367" t="s">
        <v>76571</v>
      </c>
      <c r="I6367" t="s">
        <v>25400</v>
      </c>
      <c r="J6367" t="s">
        <v>76570</v>
      </c>
      <c r="K6367" t="s">
        <v>208</v>
      </c>
      <c r="L6367" t="s">
        <v>76569</v>
      </c>
      <c r="N6367" t="s">
        <v>208</v>
      </c>
      <c r="O6367" t="s">
        <v>476</v>
      </c>
      <c r="P6367" t="s">
        <v>476</v>
      </c>
    </row>
    <row r="6368" spans="1:16">
      <c r="A6368" s="484" t="s">
        <v>96663</v>
      </c>
      <c r="B6368" s="485" t="s">
        <v>96662</v>
      </c>
      <c r="C6368" t="s">
        <v>96661</v>
      </c>
      <c r="D6368" t="s">
        <v>96660</v>
      </c>
      <c r="E6368" t="str">
        <f t="shared" si="99"/>
        <v>672774 - CHAPOT ARMELLE</v>
      </c>
      <c r="F6368" t="s">
        <v>7093</v>
      </c>
      <c r="G6368" t="s">
        <v>96659</v>
      </c>
      <c r="I6368" t="s">
        <v>2859</v>
      </c>
      <c r="J6368" t="s">
        <v>96658</v>
      </c>
      <c r="K6368" t="s">
        <v>208</v>
      </c>
      <c r="L6368" t="s">
        <v>96657</v>
      </c>
      <c r="N6368" t="s">
        <v>208</v>
      </c>
      <c r="O6368" t="s">
        <v>476</v>
      </c>
      <c r="P6368" t="s">
        <v>476</v>
      </c>
    </row>
    <row r="6369" spans="1:16">
      <c r="A6369" s="484" t="s">
        <v>17985</v>
      </c>
      <c r="B6369" s="485" t="s">
        <v>17984</v>
      </c>
      <c r="C6369" t="s">
        <v>17983</v>
      </c>
      <c r="D6369" t="s">
        <v>17983</v>
      </c>
      <c r="E6369" t="str">
        <f t="shared" si="99"/>
        <v>682482 - SERENITE CONSEIL</v>
      </c>
      <c r="F6369" t="s">
        <v>14493</v>
      </c>
      <c r="G6369" t="s">
        <v>17982</v>
      </c>
      <c r="I6369" t="s">
        <v>17981</v>
      </c>
      <c r="J6369" t="s">
        <v>17980</v>
      </c>
      <c r="K6369" t="s">
        <v>208</v>
      </c>
      <c r="L6369" t="s">
        <v>17979</v>
      </c>
      <c r="N6369" t="s">
        <v>208</v>
      </c>
      <c r="O6369" t="s">
        <v>476</v>
      </c>
      <c r="P6369" t="s">
        <v>476</v>
      </c>
    </row>
    <row r="6370" spans="1:16">
      <c r="A6370" s="484" t="s">
        <v>24048</v>
      </c>
      <c r="B6370" s="485" t="s">
        <v>24047</v>
      </c>
      <c r="C6370" t="s">
        <v>24046</v>
      </c>
      <c r="D6370" t="s">
        <v>24046</v>
      </c>
      <c r="E6370" t="str">
        <f t="shared" si="99"/>
        <v>462627 - RACCAH KAREN</v>
      </c>
      <c r="F6370" t="s">
        <v>6341</v>
      </c>
      <c r="G6370" t="s">
        <v>24045</v>
      </c>
      <c r="I6370" t="s">
        <v>24044</v>
      </c>
      <c r="J6370" t="s">
        <v>24043</v>
      </c>
      <c r="K6370" t="s">
        <v>208</v>
      </c>
      <c r="L6370" t="s">
        <v>24042</v>
      </c>
      <c r="N6370" t="s">
        <v>208</v>
      </c>
      <c r="O6370" t="s">
        <v>476</v>
      </c>
      <c r="P6370" t="s">
        <v>476</v>
      </c>
    </row>
    <row r="6371" spans="1:16">
      <c r="A6371" s="484" t="s">
        <v>108352</v>
      </c>
      <c r="B6371" s="485" t="s">
        <v>108351</v>
      </c>
      <c r="C6371" t="s">
        <v>108350</v>
      </c>
      <c r="D6371" t="s">
        <v>108349</v>
      </c>
      <c r="E6371" t="str">
        <f t="shared" si="99"/>
        <v>187173 - CAATS</v>
      </c>
      <c r="F6371" t="s">
        <v>8644</v>
      </c>
      <c r="G6371" t="s">
        <v>108348</v>
      </c>
      <c r="I6371" t="s">
        <v>12766</v>
      </c>
      <c r="J6371" t="s">
        <v>108347</v>
      </c>
      <c r="K6371" t="s">
        <v>208</v>
      </c>
      <c r="L6371" t="s">
        <v>108346</v>
      </c>
      <c r="N6371" t="s">
        <v>208</v>
      </c>
      <c r="O6371" t="s">
        <v>476</v>
      </c>
      <c r="P6371" t="s">
        <v>476</v>
      </c>
    </row>
    <row r="6372" spans="1:16">
      <c r="A6372" s="484" t="s">
        <v>36126</v>
      </c>
      <c r="B6372" s="485" t="s">
        <v>36125</v>
      </c>
      <c r="C6372" t="s">
        <v>36124</v>
      </c>
      <c r="D6372" t="s">
        <v>36124</v>
      </c>
      <c r="E6372" t="str">
        <f t="shared" si="99"/>
        <v>243358 - MICHEAU FABRICE</v>
      </c>
      <c r="F6372" t="s">
        <v>1866</v>
      </c>
      <c r="G6372" t="s">
        <v>36123</v>
      </c>
      <c r="I6372" t="s">
        <v>763</v>
      </c>
      <c r="J6372" t="s">
        <v>36122</v>
      </c>
      <c r="K6372" t="s">
        <v>208</v>
      </c>
      <c r="L6372" t="s">
        <v>36121</v>
      </c>
      <c r="N6372" t="s">
        <v>208</v>
      </c>
      <c r="O6372" t="s">
        <v>476</v>
      </c>
      <c r="P6372" t="s">
        <v>476</v>
      </c>
    </row>
    <row r="6373" spans="1:16">
      <c r="A6373" s="484" t="s">
        <v>114627</v>
      </c>
      <c r="B6373" s="485" t="s">
        <v>114626</v>
      </c>
      <c r="C6373" t="s">
        <v>114625</v>
      </c>
      <c r="D6373" t="s">
        <v>114624</v>
      </c>
      <c r="E6373" t="str">
        <f t="shared" si="99"/>
        <v>640529 - EPCO VERTOU</v>
      </c>
      <c r="F6373" t="s">
        <v>1536</v>
      </c>
      <c r="G6373" t="s">
        <v>114623</v>
      </c>
      <c r="I6373" t="s">
        <v>8959</v>
      </c>
      <c r="K6373" t="s">
        <v>208</v>
      </c>
      <c r="L6373" t="s">
        <v>114622</v>
      </c>
      <c r="N6373" t="s">
        <v>208</v>
      </c>
      <c r="O6373" t="s">
        <v>476</v>
      </c>
      <c r="P6373" t="s">
        <v>476</v>
      </c>
    </row>
    <row r="6374" spans="1:16">
      <c r="A6374" s="484" t="s">
        <v>118243</v>
      </c>
      <c r="B6374" s="485" t="s">
        <v>118242</v>
      </c>
      <c r="C6374" t="s">
        <v>118241</v>
      </c>
      <c r="D6374" t="s">
        <v>118240</v>
      </c>
      <c r="E6374" t="str">
        <f t="shared" si="99"/>
        <v>341678 - ASSOCIATION TREFLE ARRAS</v>
      </c>
      <c r="F6374" t="s">
        <v>1710</v>
      </c>
      <c r="G6374" t="s">
        <v>118239</v>
      </c>
      <c r="I6374" t="s">
        <v>3894</v>
      </c>
      <c r="J6374" t="s">
        <v>118238</v>
      </c>
      <c r="K6374" t="s">
        <v>208</v>
      </c>
      <c r="L6374" t="s">
        <v>118237</v>
      </c>
      <c r="N6374" t="s">
        <v>208</v>
      </c>
      <c r="O6374" t="s">
        <v>476</v>
      </c>
      <c r="P6374" t="s">
        <v>476</v>
      </c>
    </row>
    <row r="6375" spans="1:16">
      <c r="A6375" s="484" t="s">
        <v>3352</v>
      </c>
      <c r="B6375" s="485" t="s">
        <v>3351</v>
      </c>
      <c r="C6375" t="s">
        <v>3350</v>
      </c>
      <c r="D6375" t="s">
        <v>3349</v>
      </c>
      <c r="E6375" t="str">
        <f t="shared" si="99"/>
        <v>337857 - VISUEL LSF ILE DE FRANCE PARIS 10</v>
      </c>
      <c r="F6375" t="s">
        <v>3348</v>
      </c>
      <c r="G6375" t="s">
        <v>3347</v>
      </c>
      <c r="I6375" t="s">
        <v>3346</v>
      </c>
      <c r="J6375" t="s">
        <v>3345</v>
      </c>
      <c r="K6375" t="s">
        <v>208</v>
      </c>
      <c r="L6375" t="s">
        <v>3344</v>
      </c>
      <c r="N6375" t="s">
        <v>208</v>
      </c>
      <c r="O6375" t="s">
        <v>476</v>
      </c>
      <c r="P6375" t="s">
        <v>476</v>
      </c>
    </row>
    <row r="6376" spans="1:16">
      <c r="A6376" s="484" t="s">
        <v>124316</v>
      </c>
      <c r="B6376" s="485" t="s">
        <v>124315</v>
      </c>
      <c r="C6376" t="s">
        <v>124314</v>
      </c>
      <c r="D6376" t="s">
        <v>124313</v>
      </c>
      <c r="E6376" t="str">
        <f t="shared" si="99"/>
        <v>663300 - APIAS VARENNES VAUZELLES</v>
      </c>
      <c r="F6376" t="s">
        <v>21798</v>
      </c>
      <c r="G6376" t="s">
        <v>124312</v>
      </c>
      <c r="I6376" t="s">
        <v>124311</v>
      </c>
      <c r="J6376" t="s">
        <v>124310</v>
      </c>
      <c r="K6376" t="s">
        <v>208</v>
      </c>
      <c r="L6376" t="s">
        <v>124309</v>
      </c>
      <c r="N6376" t="s">
        <v>208</v>
      </c>
      <c r="O6376" t="s">
        <v>476</v>
      </c>
      <c r="P6376" t="s">
        <v>476</v>
      </c>
    </row>
    <row r="6377" spans="1:16">
      <c r="A6377" s="484" t="s">
        <v>133776</v>
      </c>
      <c r="B6377" s="485" t="s">
        <v>133775</v>
      </c>
      <c r="C6377" t="s">
        <v>133774</v>
      </c>
      <c r="D6377" t="s">
        <v>133773</v>
      </c>
      <c r="E6377" t="str">
        <f t="shared" si="99"/>
        <v>334613 - AFEC PARIS 11</v>
      </c>
      <c r="F6377" t="s">
        <v>4718</v>
      </c>
      <c r="G6377" t="s">
        <v>133772</v>
      </c>
      <c r="I6377" t="s">
        <v>7159</v>
      </c>
      <c r="J6377" t="s">
        <v>133771</v>
      </c>
      <c r="K6377" t="s">
        <v>208</v>
      </c>
      <c r="L6377" t="s">
        <v>133770</v>
      </c>
      <c r="N6377" t="s">
        <v>207</v>
      </c>
      <c r="O6377" t="s">
        <v>476</v>
      </c>
      <c r="P6377" t="s">
        <v>476</v>
      </c>
    </row>
    <row r="6378" spans="1:16">
      <c r="A6378" s="484" t="s">
        <v>133789</v>
      </c>
      <c r="B6378" s="485" t="s">
        <v>133775</v>
      </c>
      <c r="C6378" t="s">
        <v>133780</v>
      </c>
      <c r="D6378" t="s">
        <v>133785</v>
      </c>
      <c r="E6378" t="str">
        <f t="shared" si="99"/>
        <v>551880 - AFEC ORLEANS</v>
      </c>
      <c r="F6378" t="s">
        <v>2524</v>
      </c>
      <c r="G6378" t="s">
        <v>133788</v>
      </c>
      <c r="I6378" t="s">
        <v>3355</v>
      </c>
      <c r="J6378" t="s">
        <v>133783</v>
      </c>
      <c r="K6378" t="s">
        <v>208</v>
      </c>
      <c r="L6378" t="s">
        <v>133787</v>
      </c>
      <c r="N6378" t="s">
        <v>208</v>
      </c>
      <c r="O6378" t="s">
        <v>476</v>
      </c>
      <c r="P6378" t="s">
        <v>476</v>
      </c>
    </row>
    <row r="6379" spans="1:16">
      <c r="A6379" s="484" t="s">
        <v>133781</v>
      </c>
      <c r="B6379" s="485" t="s">
        <v>133775</v>
      </c>
      <c r="C6379" t="s">
        <v>133780</v>
      </c>
      <c r="D6379" t="s">
        <v>133779</v>
      </c>
      <c r="E6379" t="str">
        <f t="shared" si="99"/>
        <v>541813 - AFEC POISSY</v>
      </c>
      <c r="F6379" t="s">
        <v>8866</v>
      </c>
      <c r="G6379" t="s">
        <v>93771</v>
      </c>
      <c r="I6379" t="s">
        <v>10820</v>
      </c>
      <c r="J6379" t="s">
        <v>133778</v>
      </c>
      <c r="K6379" t="s">
        <v>208</v>
      </c>
      <c r="L6379" t="s">
        <v>133777</v>
      </c>
      <c r="N6379" t="s">
        <v>208</v>
      </c>
      <c r="O6379" t="s">
        <v>476</v>
      </c>
      <c r="P6379" t="s">
        <v>476</v>
      </c>
    </row>
    <row r="6380" spans="1:16">
      <c r="A6380" s="484" t="s">
        <v>133805</v>
      </c>
      <c r="B6380" s="485" t="s">
        <v>133775</v>
      </c>
      <c r="C6380" t="s">
        <v>133780</v>
      </c>
      <c r="D6380" t="s">
        <v>133804</v>
      </c>
      <c r="E6380" t="str">
        <f t="shared" si="99"/>
        <v>583029 - AFEC CHARTRES</v>
      </c>
      <c r="F6380" t="s">
        <v>1808</v>
      </c>
      <c r="G6380" t="s">
        <v>133803</v>
      </c>
      <c r="H6380" t="s">
        <v>133802</v>
      </c>
      <c r="I6380" t="s">
        <v>7704</v>
      </c>
      <c r="J6380" t="s">
        <v>133801</v>
      </c>
      <c r="K6380" t="s">
        <v>208</v>
      </c>
      <c r="L6380" t="s">
        <v>133800</v>
      </c>
      <c r="N6380" t="s">
        <v>208</v>
      </c>
      <c r="O6380" t="s">
        <v>476</v>
      </c>
      <c r="P6380" t="s">
        <v>476</v>
      </c>
    </row>
    <row r="6381" spans="1:16">
      <c r="A6381" s="484" t="s">
        <v>133821</v>
      </c>
      <c r="B6381" s="485" t="s">
        <v>133775</v>
      </c>
      <c r="C6381" t="s">
        <v>133780</v>
      </c>
      <c r="D6381" t="s">
        <v>133820</v>
      </c>
      <c r="E6381" t="str">
        <f t="shared" si="99"/>
        <v>545820 - AFEC BAYONNE</v>
      </c>
      <c r="F6381" t="s">
        <v>8866</v>
      </c>
      <c r="G6381" t="s">
        <v>133819</v>
      </c>
      <c r="I6381" t="s">
        <v>9512</v>
      </c>
      <c r="J6381" t="s">
        <v>133818</v>
      </c>
      <c r="K6381" t="s">
        <v>208</v>
      </c>
      <c r="L6381" t="s">
        <v>133817</v>
      </c>
      <c r="N6381" t="s">
        <v>208</v>
      </c>
      <c r="O6381" t="s">
        <v>476</v>
      </c>
      <c r="P6381" t="s">
        <v>476</v>
      </c>
    </row>
    <row r="6382" spans="1:16">
      <c r="A6382" s="484" t="s">
        <v>133810</v>
      </c>
      <c r="B6382" s="485" t="s">
        <v>133775</v>
      </c>
      <c r="C6382" t="s">
        <v>133780</v>
      </c>
      <c r="D6382" t="s">
        <v>133809</v>
      </c>
      <c r="E6382" t="str">
        <f t="shared" si="99"/>
        <v>595500 - AFEC CERGY</v>
      </c>
      <c r="F6382" t="s">
        <v>8866</v>
      </c>
      <c r="G6382" t="s">
        <v>133808</v>
      </c>
      <c r="I6382" t="s">
        <v>16304</v>
      </c>
      <c r="J6382" t="s">
        <v>133807</v>
      </c>
      <c r="K6382" t="s">
        <v>208</v>
      </c>
      <c r="L6382" t="s">
        <v>133806</v>
      </c>
      <c r="N6382" t="s">
        <v>208</v>
      </c>
      <c r="O6382" t="s">
        <v>476</v>
      </c>
      <c r="P6382" t="s">
        <v>476</v>
      </c>
    </row>
    <row r="6383" spans="1:16">
      <c r="A6383" s="484" t="s">
        <v>133799</v>
      </c>
      <c r="B6383" s="485" t="s">
        <v>133775</v>
      </c>
      <c r="C6383" t="s">
        <v>133780</v>
      </c>
      <c r="D6383" t="s">
        <v>133798</v>
      </c>
      <c r="E6383" t="str">
        <f t="shared" si="99"/>
        <v>591245 - AFEC LA ROCHELLE</v>
      </c>
      <c r="F6383" t="s">
        <v>8866</v>
      </c>
      <c r="G6383" t="s">
        <v>133797</v>
      </c>
      <c r="I6383" t="s">
        <v>6023</v>
      </c>
      <c r="J6383" t="s">
        <v>133796</v>
      </c>
      <c r="K6383" t="s">
        <v>208</v>
      </c>
      <c r="L6383" t="s">
        <v>133795</v>
      </c>
      <c r="N6383" t="s">
        <v>208</v>
      </c>
      <c r="O6383" t="s">
        <v>476</v>
      </c>
      <c r="P6383" t="s">
        <v>476</v>
      </c>
    </row>
    <row r="6384" spans="1:16">
      <c r="A6384" s="484" t="s">
        <v>133794</v>
      </c>
      <c r="B6384" s="485" t="s">
        <v>133775</v>
      </c>
      <c r="C6384" t="s">
        <v>133780</v>
      </c>
      <c r="D6384" t="s">
        <v>133793</v>
      </c>
      <c r="E6384" t="str">
        <f t="shared" si="99"/>
        <v>675465 - AFEC NANTERRE</v>
      </c>
      <c r="F6384" t="s">
        <v>25889</v>
      </c>
      <c r="G6384" t="s">
        <v>133792</v>
      </c>
      <c r="I6384" t="s">
        <v>3921</v>
      </c>
      <c r="J6384" t="s">
        <v>133791</v>
      </c>
      <c r="K6384" t="s">
        <v>208</v>
      </c>
      <c r="L6384" t="s">
        <v>133790</v>
      </c>
      <c r="N6384" t="s">
        <v>207</v>
      </c>
      <c r="O6384" t="s">
        <v>476</v>
      </c>
      <c r="P6384" t="s">
        <v>476</v>
      </c>
    </row>
    <row r="6385" spans="1:16">
      <c r="A6385" s="484" t="s">
        <v>133816</v>
      </c>
      <c r="B6385" s="485" t="s">
        <v>133775</v>
      </c>
      <c r="C6385" t="s">
        <v>133780</v>
      </c>
      <c r="D6385" t="s">
        <v>133815</v>
      </c>
      <c r="E6385" t="str">
        <f t="shared" si="99"/>
        <v>639552 - AFEC BORDEAUX</v>
      </c>
      <c r="F6385" t="s">
        <v>23609</v>
      </c>
      <c r="G6385" t="s">
        <v>133814</v>
      </c>
      <c r="H6385" t="s">
        <v>133813</v>
      </c>
      <c r="I6385" t="s">
        <v>749</v>
      </c>
      <c r="J6385" t="s">
        <v>133812</v>
      </c>
      <c r="K6385" t="s">
        <v>208</v>
      </c>
      <c r="L6385" t="s">
        <v>133811</v>
      </c>
      <c r="N6385" t="s">
        <v>207</v>
      </c>
      <c r="O6385" t="s">
        <v>476</v>
      </c>
      <c r="P6385" t="s">
        <v>476</v>
      </c>
    </row>
    <row r="6386" spans="1:16">
      <c r="A6386" s="484" t="s">
        <v>133786</v>
      </c>
      <c r="B6386" s="485" t="s">
        <v>133775</v>
      </c>
      <c r="C6386" t="s">
        <v>133780</v>
      </c>
      <c r="D6386" t="s">
        <v>133785</v>
      </c>
      <c r="E6386" t="str">
        <f t="shared" si="99"/>
        <v>682573 - AFEC ORLEANS</v>
      </c>
      <c r="G6386" t="s">
        <v>133784</v>
      </c>
      <c r="I6386" t="s">
        <v>3355</v>
      </c>
      <c r="J6386" t="s">
        <v>133783</v>
      </c>
      <c r="K6386" t="s">
        <v>208</v>
      </c>
      <c r="L6386" t="s">
        <v>133782</v>
      </c>
      <c r="N6386" t="s">
        <v>207</v>
      </c>
      <c r="O6386" t="s">
        <v>476</v>
      </c>
      <c r="P6386" t="s">
        <v>476</v>
      </c>
    </row>
    <row r="6387" spans="1:16">
      <c r="A6387" s="484" t="s">
        <v>58035</v>
      </c>
      <c r="B6387" s="485" t="s">
        <v>58034</v>
      </c>
      <c r="C6387" t="s">
        <v>58033</v>
      </c>
      <c r="D6387" t="s">
        <v>58033</v>
      </c>
      <c r="E6387" t="str">
        <f t="shared" si="99"/>
        <v>522200 - INFOR'TED</v>
      </c>
      <c r="F6387" t="s">
        <v>1328</v>
      </c>
      <c r="G6387" t="s">
        <v>58032</v>
      </c>
      <c r="H6387" t="s">
        <v>58031</v>
      </c>
      <c r="I6387" t="s">
        <v>28764</v>
      </c>
      <c r="J6387" t="s">
        <v>58030</v>
      </c>
      <c r="K6387" t="s">
        <v>208</v>
      </c>
      <c r="L6387" t="s">
        <v>58029</v>
      </c>
      <c r="N6387" t="s">
        <v>208</v>
      </c>
      <c r="O6387" t="s">
        <v>476</v>
      </c>
      <c r="P6387" t="s">
        <v>476</v>
      </c>
    </row>
    <row r="6388" spans="1:16">
      <c r="A6388" s="484" t="s">
        <v>3613</v>
      </c>
      <c r="B6388" s="485" t="s">
        <v>3612</v>
      </c>
      <c r="C6388" t="s">
        <v>3611</v>
      </c>
      <c r="D6388" t="s">
        <v>3610</v>
      </c>
      <c r="E6388" t="str">
        <f t="shared" si="99"/>
        <v>661030 - VDP RESEAUX ET FORMATION</v>
      </c>
      <c r="F6388" t="s">
        <v>3609</v>
      </c>
      <c r="G6388" t="s">
        <v>3608</v>
      </c>
      <c r="I6388" t="s">
        <v>626</v>
      </c>
      <c r="J6388" t="s">
        <v>3607</v>
      </c>
      <c r="K6388" t="s">
        <v>208</v>
      </c>
      <c r="L6388" t="s">
        <v>3606</v>
      </c>
      <c r="N6388" t="s">
        <v>207</v>
      </c>
      <c r="O6388" t="s">
        <v>476</v>
      </c>
      <c r="P6388" t="s">
        <v>476</v>
      </c>
    </row>
    <row r="6389" spans="1:16">
      <c r="A6389" s="484" t="s">
        <v>126706</v>
      </c>
      <c r="B6389" s="485" t="s">
        <v>126705</v>
      </c>
      <c r="C6389" t="s">
        <v>126704</v>
      </c>
      <c r="D6389" t="s">
        <v>126704</v>
      </c>
      <c r="E6389" t="str">
        <f t="shared" si="99"/>
        <v>368064 - ARTHEMON</v>
      </c>
      <c r="F6389" t="s">
        <v>1077</v>
      </c>
      <c r="G6389" t="s">
        <v>126703</v>
      </c>
      <c r="I6389" t="s">
        <v>3346</v>
      </c>
      <c r="J6389" t="s">
        <v>126702</v>
      </c>
      <c r="K6389" t="s">
        <v>208</v>
      </c>
      <c r="L6389" t="s">
        <v>126701</v>
      </c>
      <c r="N6389" t="s">
        <v>208</v>
      </c>
      <c r="O6389" t="s">
        <v>476</v>
      </c>
      <c r="P6389" t="s">
        <v>476</v>
      </c>
    </row>
    <row r="6390" spans="1:16">
      <c r="A6390" s="484" t="s">
        <v>93247</v>
      </c>
      <c r="B6390" s="485" t="s">
        <v>93246</v>
      </c>
      <c r="C6390" t="s">
        <v>93245</v>
      </c>
      <c r="D6390" t="s">
        <v>93244</v>
      </c>
      <c r="E6390" t="str">
        <f t="shared" si="99"/>
        <v>537925 - COMITE REGIONAL UFOLEP 44 NANTES</v>
      </c>
      <c r="F6390" t="s">
        <v>65665</v>
      </c>
      <c r="G6390" t="s">
        <v>93243</v>
      </c>
      <c r="H6390" t="s">
        <v>93242</v>
      </c>
      <c r="I6390" t="s">
        <v>1837</v>
      </c>
      <c r="J6390" t="s">
        <v>93241</v>
      </c>
      <c r="K6390" t="s">
        <v>208</v>
      </c>
      <c r="L6390" t="s">
        <v>93240</v>
      </c>
      <c r="N6390" t="s">
        <v>208</v>
      </c>
      <c r="O6390" t="s">
        <v>476</v>
      </c>
      <c r="P6390" t="s">
        <v>476</v>
      </c>
    </row>
    <row r="6391" spans="1:16">
      <c r="A6391" s="484" t="s">
        <v>8061</v>
      </c>
      <c r="B6391" s="485" t="s">
        <v>8060</v>
      </c>
      <c r="C6391" t="s">
        <v>8059</v>
      </c>
      <c r="D6391" t="s">
        <v>8058</v>
      </c>
      <c r="E6391" t="str">
        <f t="shared" si="99"/>
        <v>645618 - UDPS BDR 13</v>
      </c>
      <c r="F6391" t="s">
        <v>8057</v>
      </c>
      <c r="G6391" t="s">
        <v>8056</v>
      </c>
      <c r="I6391" t="s">
        <v>8055</v>
      </c>
      <c r="J6391" t="s">
        <v>8054</v>
      </c>
      <c r="K6391" t="s">
        <v>208</v>
      </c>
      <c r="L6391" t="s">
        <v>8053</v>
      </c>
      <c r="N6391" t="s">
        <v>208</v>
      </c>
      <c r="O6391" t="s">
        <v>476</v>
      </c>
      <c r="P6391" t="s">
        <v>476</v>
      </c>
    </row>
    <row r="6392" spans="1:16">
      <c r="A6392" s="484" t="s">
        <v>85235</v>
      </c>
      <c r="B6392" s="485" t="s">
        <v>85234</v>
      </c>
      <c r="C6392" t="s">
        <v>85233</v>
      </c>
      <c r="D6392" t="s">
        <v>85233</v>
      </c>
      <c r="E6392" t="str">
        <f t="shared" si="99"/>
        <v>555812 - ECI-BAT</v>
      </c>
      <c r="G6392" t="s">
        <v>85232</v>
      </c>
      <c r="I6392" t="s">
        <v>8959</v>
      </c>
      <c r="K6392" t="s">
        <v>208</v>
      </c>
      <c r="L6392" t="s">
        <v>85231</v>
      </c>
      <c r="N6392" t="s">
        <v>208</v>
      </c>
      <c r="O6392" t="s">
        <v>476</v>
      </c>
      <c r="P6392" t="s">
        <v>476</v>
      </c>
    </row>
    <row r="6393" spans="1:16">
      <c r="A6393" s="484" t="s">
        <v>119811</v>
      </c>
      <c r="B6393" s="485" t="s">
        <v>119810</v>
      </c>
      <c r="C6393" t="s">
        <v>119809</v>
      </c>
      <c r="D6393" t="s">
        <v>117688</v>
      </c>
      <c r="E6393" t="str">
        <f t="shared" si="99"/>
        <v>452610 - APC</v>
      </c>
      <c r="F6393" t="s">
        <v>39663</v>
      </c>
      <c r="G6393" t="s">
        <v>119808</v>
      </c>
      <c r="H6393" t="s">
        <v>119807</v>
      </c>
      <c r="I6393" t="s">
        <v>2686</v>
      </c>
      <c r="J6393" t="s">
        <v>119806</v>
      </c>
      <c r="K6393" t="s">
        <v>208</v>
      </c>
      <c r="L6393" t="s">
        <v>119805</v>
      </c>
      <c r="N6393" t="s">
        <v>208</v>
      </c>
      <c r="O6393" t="s">
        <v>476</v>
      </c>
      <c r="P6393" t="s">
        <v>476</v>
      </c>
    </row>
    <row r="6394" spans="1:16">
      <c r="A6394" s="484" t="s">
        <v>27419</v>
      </c>
      <c r="B6394" s="485" t="s">
        <v>27418</v>
      </c>
      <c r="C6394" t="s">
        <v>27417</v>
      </c>
      <c r="D6394" t="s">
        <v>27416</v>
      </c>
      <c r="E6394" t="str">
        <f t="shared" si="99"/>
        <v>496327 - POGNON GERMAIN</v>
      </c>
      <c r="F6394" t="s">
        <v>6920</v>
      </c>
      <c r="H6394" t="s">
        <v>27415</v>
      </c>
      <c r="I6394" t="s">
        <v>9102</v>
      </c>
      <c r="J6394" t="s">
        <v>27414</v>
      </c>
      <c r="K6394" t="s">
        <v>208</v>
      </c>
      <c r="L6394" t="s">
        <v>27413</v>
      </c>
      <c r="N6394" t="s">
        <v>208</v>
      </c>
      <c r="O6394" t="s">
        <v>476</v>
      </c>
      <c r="P6394" t="s">
        <v>476</v>
      </c>
    </row>
    <row r="6395" spans="1:16">
      <c r="A6395" s="484" t="s">
        <v>60667</v>
      </c>
      <c r="B6395" s="485" t="s">
        <v>60666</v>
      </c>
      <c r="C6395" t="s">
        <v>60665</v>
      </c>
      <c r="D6395" t="s">
        <v>60664</v>
      </c>
      <c r="E6395" t="str">
        <f t="shared" si="99"/>
        <v>408517 - HOPSCOTCH CONGRES</v>
      </c>
      <c r="F6395" t="s">
        <v>5792</v>
      </c>
      <c r="G6395" t="s">
        <v>60663</v>
      </c>
      <c r="H6395" t="s">
        <v>60662</v>
      </c>
      <c r="I6395" t="s">
        <v>626</v>
      </c>
      <c r="J6395" t="s">
        <v>60661</v>
      </c>
      <c r="K6395" t="s">
        <v>60660</v>
      </c>
      <c r="L6395" t="s">
        <v>60659</v>
      </c>
      <c r="N6395" t="s">
        <v>208</v>
      </c>
      <c r="O6395" t="s">
        <v>476</v>
      </c>
      <c r="P6395" t="s">
        <v>476</v>
      </c>
    </row>
    <row r="6396" spans="1:16">
      <c r="A6396" s="484" t="s">
        <v>57115</v>
      </c>
      <c r="B6396" s="485" t="s">
        <v>57114</v>
      </c>
      <c r="C6396" t="s">
        <v>57113</v>
      </c>
      <c r="D6396" t="s">
        <v>57113</v>
      </c>
      <c r="E6396" t="str">
        <f t="shared" si="99"/>
        <v>242226 - INSTITUT CAMILLI</v>
      </c>
      <c r="F6396" t="s">
        <v>7093</v>
      </c>
      <c r="G6396" t="s">
        <v>57112</v>
      </c>
      <c r="H6396" t="s">
        <v>57111</v>
      </c>
      <c r="I6396" t="s">
        <v>28344</v>
      </c>
      <c r="J6396" t="s">
        <v>57110</v>
      </c>
      <c r="K6396" t="s">
        <v>57109</v>
      </c>
      <c r="L6396" t="s">
        <v>57108</v>
      </c>
      <c r="N6396" t="s">
        <v>208</v>
      </c>
      <c r="O6396" t="s">
        <v>476</v>
      </c>
      <c r="P6396" t="s">
        <v>476</v>
      </c>
    </row>
    <row r="6397" spans="1:16">
      <c r="A6397" s="484" t="s">
        <v>24227</v>
      </c>
      <c r="B6397" s="485" t="s">
        <v>24226</v>
      </c>
      <c r="C6397" t="s">
        <v>24225</v>
      </c>
      <c r="D6397" t="s">
        <v>24225</v>
      </c>
      <c r="E6397" t="str">
        <f t="shared" si="99"/>
        <v>489610 - QUATERNAIRE</v>
      </c>
      <c r="F6397" t="s">
        <v>11920</v>
      </c>
      <c r="G6397" t="s">
        <v>24224</v>
      </c>
      <c r="I6397" t="s">
        <v>7309</v>
      </c>
      <c r="J6397" t="s">
        <v>24223</v>
      </c>
      <c r="K6397" t="s">
        <v>208</v>
      </c>
      <c r="L6397" t="s">
        <v>24222</v>
      </c>
      <c r="N6397" t="s">
        <v>208</v>
      </c>
      <c r="O6397" t="s">
        <v>476</v>
      </c>
      <c r="P6397" t="s">
        <v>476</v>
      </c>
    </row>
    <row r="6398" spans="1:16">
      <c r="A6398" s="484" t="s">
        <v>43059</v>
      </c>
      <c r="B6398" s="485" t="s">
        <v>43058</v>
      </c>
      <c r="C6398" t="s">
        <v>43057</v>
      </c>
      <c r="D6398" t="s">
        <v>43057</v>
      </c>
      <c r="E6398" t="str">
        <f t="shared" si="99"/>
        <v>470752 - LEXPOSIA</v>
      </c>
      <c r="F6398" t="s">
        <v>43056</v>
      </c>
      <c r="G6398" t="s">
        <v>43055</v>
      </c>
      <c r="I6398" t="s">
        <v>1391</v>
      </c>
      <c r="J6398" t="s">
        <v>43054</v>
      </c>
      <c r="K6398" t="s">
        <v>208</v>
      </c>
      <c r="L6398" t="s">
        <v>43053</v>
      </c>
      <c r="N6398" t="s">
        <v>208</v>
      </c>
      <c r="O6398" t="s">
        <v>476</v>
      </c>
      <c r="P6398" t="s">
        <v>476</v>
      </c>
    </row>
    <row r="6399" spans="1:16">
      <c r="A6399" s="484" t="s">
        <v>66308</v>
      </c>
      <c r="B6399" s="485" t="s">
        <v>66307</v>
      </c>
      <c r="C6399" t="s">
        <v>66306</v>
      </c>
      <c r="D6399" t="s">
        <v>66305</v>
      </c>
      <c r="E6399" t="str">
        <f t="shared" si="99"/>
        <v>590794 - GMS</v>
      </c>
      <c r="F6399" t="s">
        <v>1200</v>
      </c>
      <c r="G6399" t="s">
        <v>66304</v>
      </c>
      <c r="I6399" t="s">
        <v>1042</v>
      </c>
      <c r="J6399" t="s">
        <v>66303</v>
      </c>
      <c r="K6399" t="s">
        <v>66302</v>
      </c>
      <c r="L6399" t="s">
        <v>66301</v>
      </c>
      <c r="N6399" t="s">
        <v>208</v>
      </c>
      <c r="O6399" t="s">
        <v>476</v>
      </c>
      <c r="P6399" t="s">
        <v>66300</v>
      </c>
    </row>
    <row r="6400" spans="1:16">
      <c r="A6400" s="484" t="s">
        <v>14159</v>
      </c>
      <c r="B6400" s="485" t="s">
        <v>14158</v>
      </c>
      <c r="C6400" t="s">
        <v>14157</v>
      </c>
      <c r="D6400" t="s">
        <v>14156</v>
      </c>
      <c r="E6400" t="str">
        <f t="shared" si="99"/>
        <v>663918 - SOLELHAC JEROME</v>
      </c>
      <c r="F6400" t="s">
        <v>4484</v>
      </c>
      <c r="G6400" t="s">
        <v>14155</v>
      </c>
      <c r="I6400" t="s">
        <v>14154</v>
      </c>
      <c r="K6400" t="s">
        <v>208</v>
      </c>
      <c r="L6400" t="s">
        <v>14153</v>
      </c>
      <c r="N6400" t="s">
        <v>208</v>
      </c>
      <c r="O6400" t="s">
        <v>476</v>
      </c>
      <c r="P6400" t="s">
        <v>476</v>
      </c>
    </row>
    <row r="6401" spans="1:16">
      <c r="A6401" s="484" t="s">
        <v>117916</v>
      </c>
      <c r="B6401" s="485" t="s">
        <v>117915</v>
      </c>
      <c r="C6401" t="s">
        <v>117914</v>
      </c>
      <c r="D6401" t="s">
        <v>117914</v>
      </c>
      <c r="E6401" t="str">
        <f t="shared" si="99"/>
        <v>404093 - ATC FORMATIONS</v>
      </c>
      <c r="F6401" t="s">
        <v>46133</v>
      </c>
      <c r="G6401" t="s">
        <v>117913</v>
      </c>
      <c r="I6401" t="s">
        <v>21371</v>
      </c>
      <c r="J6401" t="s">
        <v>117912</v>
      </c>
      <c r="K6401" t="s">
        <v>208</v>
      </c>
      <c r="L6401" t="s">
        <v>117911</v>
      </c>
      <c r="N6401" t="s">
        <v>208</v>
      </c>
      <c r="O6401" t="s">
        <v>476</v>
      </c>
      <c r="P6401" t="s">
        <v>476</v>
      </c>
    </row>
    <row r="6402" spans="1:16">
      <c r="A6402" s="484" t="s">
        <v>69602</v>
      </c>
      <c r="B6402" s="485" t="s">
        <v>69601</v>
      </c>
      <c r="C6402" t="s">
        <v>69600</v>
      </c>
      <c r="D6402" t="s">
        <v>69599</v>
      </c>
      <c r="E6402" t="str">
        <f t="shared" ref="E6402:E6465" si="100">_xlfn.CONCAT(L6402," - ",D6402)</f>
        <v>685800 - FTIRA FEYZIN</v>
      </c>
      <c r="F6402" t="s">
        <v>18106</v>
      </c>
      <c r="G6402" t="s">
        <v>69598</v>
      </c>
      <c r="I6402" t="s">
        <v>69597</v>
      </c>
      <c r="J6402" t="s">
        <v>69596</v>
      </c>
      <c r="K6402" t="s">
        <v>208</v>
      </c>
      <c r="L6402" t="s">
        <v>69595</v>
      </c>
      <c r="N6402" t="s">
        <v>208</v>
      </c>
      <c r="O6402" t="s">
        <v>476</v>
      </c>
      <c r="P6402" t="s">
        <v>476</v>
      </c>
    </row>
    <row r="6403" spans="1:16">
      <c r="A6403" s="484" t="s">
        <v>94360</v>
      </c>
      <c r="B6403" s="485" t="s">
        <v>94359</v>
      </c>
      <c r="C6403" t="s">
        <v>94358</v>
      </c>
      <c r="D6403" t="s">
        <v>94357</v>
      </c>
      <c r="E6403" t="str">
        <f t="shared" si="100"/>
        <v>529953 - CIME</v>
      </c>
      <c r="F6403" t="s">
        <v>3834</v>
      </c>
      <c r="G6403" t="s">
        <v>94356</v>
      </c>
      <c r="I6403" t="s">
        <v>2900</v>
      </c>
      <c r="K6403" t="s">
        <v>208</v>
      </c>
      <c r="L6403" t="s">
        <v>94355</v>
      </c>
      <c r="N6403" t="s">
        <v>208</v>
      </c>
      <c r="O6403" t="s">
        <v>476</v>
      </c>
      <c r="P6403" t="s">
        <v>476</v>
      </c>
    </row>
    <row r="6404" spans="1:16">
      <c r="A6404" s="484" t="s">
        <v>70223</v>
      </c>
      <c r="B6404" s="485" t="s">
        <v>70222</v>
      </c>
      <c r="C6404" t="s">
        <v>70221</v>
      </c>
      <c r="D6404" t="s">
        <v>70220</v>
      </c>
      <c r="E6404" t="str">
        <f t="shared" si="100"/>
        <v>388749 - FCS CASTELNAU LE LEZ</v>
      </c>
      <c r="F6404" t="s">
        <v>21012</v>
      </c>
      <c r="G6404" t="s">
        <v>63158</v>
      </c>
      <c r="I6404" t="s">
        <v>7300</v>
      </c>
      <c r="K6404" t="s">
        <v>208</v>
      </c>
      <c r="L6404" t="s">
        <v>70219</v>
      </c>
      <c r="N6404" t="s">
        <v>208</v>
      </c>
      <c r="O6404" t="s">
        <v>476</v>
      </c>
      <c r="P6404" t="s">
        <v>476</v>
      </c>
    </row>
    <row r="6405" spans="1:16">
      <c r="A6405" s="484" t="s">
        <v>136256</v>
      </c>
      <c r="B6405" s="485" t="s">
        <v>136255</v>
      </c>
      <c r="C6405" t="s">
        <v>136254</v>
      </c>
      <c r="D6405" t="s">
        <v>136254</v>
      </c>
      <c r="E6405" t="str">
        <f t="shared" si="100"/>
        <v>585695 - ACADYS FRANCE</v>
      </c>
      <c r="F6405" t="s">
        <v>6759</v>
      </c>
      <c r="G6405" t="s">
        <v>136253</v>
      </c>
      <c r="I6405" t="s">
        <v>7236</v>
      </c>
      <c r="J6405" t="s">
        <v>136252</v>
      </c>
      <c r="K6405" t="s">
        <v>208</v>
      </c>
      <c r="L6405" t="s">
        <v>136251</v>
      </c>
      <c r="N6405" t="s">
        <v>208</v>
      </c>
      <c r="O6405" t="s">
        <v>476</v>
      </c>
      <c r="P6405" t="s">
        <v>476</v>
      </c>
    </row>
    <row r="6406" spans="1:16">
      <c r="A6406" s="484" t="s">
        <v>130458</v>
      </c>
      <c r="B6406" s="485" t="s">
        <v>130457</v>
      </c>
      <c r="C6406" t="s">
        <v>130456</v>
      </c>
      <c r="D6406" t="s">
        <v>130455</v>
      </c>
      <c r="E6406" t="str">
        <f t="shared" si="100"/>
        <v>357479 - ALIX FORMATION - ECF ALIXAN</v>
      </c>
      <c r="F6406" t="s">
        <v>1857</v>
      </c>
      <c r="G6406" t="s">
        <v>130454</v>
      </c>
      <c r="I6406" t="s">
        <v>40773</v>
      </c>
      <c r="J6406" t="s">
        <v>130453</v>
      </c>
      <c r="K6406" t="s">
        <v>208</v>
      </c>
      <c r="L6406" t="s">
        <v>130452</v>
      </c>
      <c r="N6406" t="s">
        <v>208</v>
      </c>
      <c r="O6406" t="s">
        <v>476</v>
      </c>
      <c r="P6406" t="s">
        <v>476</v>
      </c>
    </row>
    <row r="6407" spans="1:16">
      <c r="A6407" s="484" t="s">
        <v>62866</v>
      </c>
      <c r="B6407" s="485" t="s">
        <v>62865</v>
      </c>
      <c r="C6407" t="s">
        <v>62864</v>
      </c>
      <c r="D6407" t="s">
        <v>62863</v>
      </c>
      <c r="E6407" t="str">
        <f t="shared" si="100"/>
        <v>231800 - GUILLOU SYLVIE</v>
      </c>
      <c r="F6407" t="s">
        <v>21187</v>
      </c>
      <c r="H6407" t="s">
        <v>62862</v>
      </c>
      <c r="I6407" t="s">
        <v>10366</v>
      </c>
      <c r="J6407" t="s">
        <v>62861</v>
      </c>
      <c r="K6407" t="s">
        <v>208</v>
      </c>
      <c r="L6407" t="s">
        <v>62860</v>
      </c>
      <c r="N6407" t="s">
        <v>208</v>
      </c>
      <c r="O6407" t="s">
        <v>476</v>
      </c>
      <c r="P6407" t="s">
        <v>476</v>
      </c>
    </row>
    <row r="6408" spans="1:16">
      <c r="A6408" s="484" t="s">
        <v>69910</v>
      </c>
      <c r="B6408" s="485" t="s">
        <v>69909</v>
      </c>
      <c r="C6408" t="s">
        <v>69908</v>
      </c>
      <c r="D6408" t="s">
        <v>69907</v>
      </c>
      <c r="E6408" t="str">
        <f t="shared" si="100"/>
        <v>468216 - FIBRE</v>
      </c>
      <c r="F6408" t="s">
        <v>18783</v>
      </c>
      <c r="G6408" t="s">
        <v>69906</v>
      </c>
      <c r="I6408" t="s">
        <v>69905</v>
      </c>
      <c r="K6408" t="s">
        <v>208</v>
      </c>
      <c r="L6408" t="s">
        <v>69904</v>
      </c>
      <c r="N6408" t="s">
        <v>208</v>
      </c>
      <c r="O6408" t="s">
        <v>476</v>
      </c>
      <c r="P6408" t="s">
        <v>476</v>
      </c>
    </row>
    <row r="6409" spans="1:16">
      <c r="A6409" s="484" t="s">
        <v>119706</v>
      </c>
      <c r="B6409" s="485" t="s">
        <v>119705</v>
      </c>
      <c r="C6409" t="s">
        <v>119704</v>
      </c>
      <c r="D6409" t="s">
        <v>119703</v>
      </c>
      <c r="E6409" t="str">
        <f t="shared" si="100"/>
        <v>281153 - AFPS 30</v>
      </c>
      <c r="F6409" t="s">
        <v>3552</v>
      </c>
      <c r="G6409" t="s">
        <v>119702</v>
      </c>
      <c r="I6409" t="s">
        <v>111381</v>
      </c>
      <c r="J6409" t="s">
        <v>119701</v>
      </c>
      <c r="K6409" t="s">
        <v>208</v>
      </c>
      <c r="L6409" t="s">
        <v>119700</v>
      </c>
      <c r="N6409" t="s">
        <v>208</v>
      </c>
      <c r="O6409" t="s">
        <v>476</v>
      </c>
      <c r="P6409" t="s">
        <v>476</v>
      </c>
    </row>
    <row r="6410" spans="1:16">
      <c r="A6410" s="484" t="s">
        <v>108747</v>
      </c>
      <c r="B6410" s="485" t="s">
        <v>108741</v>
      </c>
      <c r="C6410" t="s">
        <v>108740</v>
      </c>
      <c r="D6410" t="s">
        <v>108740</v>
      </c>
      <c r="E6410" t="str">
        <f t="shared" si="100"/>
        <v>509802 - CENTAURE CENTRE ATLANTIQUE</v>
      </c>
      <c r="F6410" t="s">
        <v>7556</v>
      </c>
      <c r="G6410" t="s">
        <v>108746</v>
      </c>
      <c r="H6410" t="s">
        <v>108745</v>
      </c>
      <c r="I6410" t="s">
        <v>17865</v>
      </c>
      <c r="J6410" t="s">
        <v>108744</v>
      </c>
      <c r="K6410" t="s">
        <v>208</v>
      </c>
      <c r="L6410" t="s">
        <v>108743</v>
      </c>
      <c r="N6410" t="s">
        <v>208</v>
      </c>
      <c r="O6410" t="s">
        <v>476</v>
      </c>
      <c r="P6410" t="s">
        <v>476</v>
      </c>
    </row>
    <row r="6411" spans="1:16">
      <c r="A6411" s="484" t="s">
        <v>108742</v>
      </c>
      <c r="B6411" s="485" t="s">
        <v>108741</v>
      </c>
      <c r="C6411" t="s">
        <v>108740</v>
      </c>
      <c r="D6411" t="s">
        <v>108740</v>
      </c>
      <c r="E6411" t="str">
        <f t="shared" si="100"/>
        <v>307178 - CENTAURE CENTRE ATLANTIQUE</v>
      </c>
      <c r="F6411" t="s">
        <v>707</v>
      </c>
      <c r="G6411" t="s">
        <v>108739</v>
      </c>
      <c r="I6411" t="s">
        <v>749</v>
      </c>
      <c r="J6411" t="s">
        <v>108738</v>
      </c>
      <c r="K6411" t="s">
        <v>208</v>
      </c>
      <c r="L6411" t="s">
        <v>108737</v>
      </c>
      <c r="N6411" t="s">
        <v>208</v>
      </c>
      <c r="O6411" t="s">
        <v>476</v>
      </c>
      <c r="P6411" t="s">
        <v>476</v>
      </c>
    </row>
    <row r="6412" spans="1:16">
      <c r="A6412" s="484" t="s">
        <v>131502</v>
      </c>
      <c r="B6412" s="485" t="s">
        <v>131501</v>
      </c>
      <c r="C6412" t="s">
        <v>131500</v>
      </c>
      <c r="D6412" t="s">
        <v>131500</v>
      </c>
      <c r="E6412" t="str">
        <f t="shared" si="100"/>
        <v>232877 - AGNOSYS</v>
      </c>
      <c r="F6412" t="s">
        <v>22299</v>
      </c>
      <c r="G6412" t="s">
        <v>131499</v>
      </c>
      <c r="H6412" t="s">
        <v>131498</v>
      </c>
      <c r="I6412" t="s">
        <v>41992</v>
      </c>
      <c r="J6412" t="s">
        <v>131497</v>
      </c>
      <c r="K6412" t="s">
        <v>208</v>
      </c>
      <c r="L6412" t="s">
        <v>131496</v>
      </c>
      <c r="N6412" t="s">
        <v>208</v>
      </c>
      <c r="O6412" t="s">
        <v>476</v>
      </c>
      <c r="P6412" t="s">
        <v>476</v>
      </c>
    </row>
    <row r="6413" spans="1:16">
      <c r="A6413" s="484" t="s">
        <v>121766</v>
      </c>
      <c r="B6413" s="485" t="s">
        <v>121765</v>
      </c>
      <c r="C6413" t="s">
        <v>121764</v>
      </c>
      <c r="D6413" t="s">
        <v>121763</v>
      </c>
      <c r="E6413" t="str">
        <f t="shared" si="100"/>
        <v>349999 - AFIDEL</v>
      </c>
      <c r="F6413" t="s">
        <v>17504</v>
      </c>
      <c r="G6413" t="s">
        <v>121762</v>
      </c>
      <c r="I6413" t="s">
        <v>28344</v>
      </c>
      <c r="J6413" t="s">
        <v>121761</v>
      </c>
      <c r="K6413" t="s">
        <v>208</v>
      </c>
      <c r="L6413" t="s">
        <v>121760</v>
      </c>
      <c r="N6413" t="s">
        <v>208</v>
      </c>
      <c r="O6413" t="s">
        <v>476</v>
      </c>
      <c r="P6413" t="s">
        <v>476</v>
      </c>
    </row>
    <row r="6414" spans="1:16">
      <c r="A6414" s="484" t="s">
        <v>95729</v>
      </c>
      <c r="B6414" s="485" t="s">
        <v>95728</v>
      </c>
      <c r="C6414" t="s">
        <v>95727</v>
      </c>
      <c r="D6414" t="s">
        <v>95727</v>
      </c>
      <c r="E6414" t="str">
        <f t="shared" si="100"/>
        <v>438042 - CLAIRET ARNAUD</v>
      </c>
      <c r="F6414" t="s">
        <v>8706</v>
      </c>
      <c r="G6414" t="s">
        <v>95726</v>
      </c>
      <c r="I6414" t="s">
        <v>1806</v>
      </c>
      <c r="J6414" t="s">
        <v>95725</v>
      </c>
      <c r="K6414" t="s">
        <v>208</v>
      </c>
      <c r="L6414" t="s">
        <v>95724</v>
      </c>
      <c r="N6414" t="s">
        <v>208</v>
      </c>
      <c r="O6414" t="s">
        <v>476</v>
      </c>
      <c r="P6414" t="s">
        <v>476</v>
      </c>
    </row>
    <row r="6415" spans="1:16">
      <c r="A6415" s="484" t="s">
        <v>127314</v>
      </c>
      <c r="B6415" s="485" t="s">
        <v>127313</v>
      </c>
      <c r="C6415" t="s">
        <v>127312</v>
      </c>
      <c r="D6415" t="s">
        <v>127312</v>
      </c>
      <c r="E6415" t="str">
        <f t="shared" si="100"/>
        <v>568429 - ARCADIE</v>
      </c>
      <c r="F6415" t="s">
        <v>14182</v>
      </c>
      <c r="G6415" t="s">
        <v>127311</v>
      </c>
      <c r="H6415" t="s">
        <v>127310</v>
      </c>
      <c r="I6415" t="s">
        <v>603</v>
      </c>
      <c r="K6415" t="s">
        <v>208</v>
      </c>
      <c r="L6415" t="s">
        <v>127309</v>
      </c>
      <c r="N6415" t="s">
        <v>208</v>
      </c>
      <c r="O6415" t="s">
        <v>476</v>
      </c>
      <c r="P6415" t="s">
        <v>476</v>
      </c>
    </row>
    <row r="6416" spans="1:16">
      <c r="A6416" s="484" t="s">
        <v>76710</v>
      </c>
      <c r="B6416" s="485" t="s">
        <v>76709</v>
      </c>
      <c r="C6416" t="s">
        <v>76708</v>
      </c>
      <c r="D6416" t="s">
        <v>76708</v>
      </c>
      <c r="E6416" t="str">
        <f t="shared" si="100"/>
        <v>482950 - EURL HB BIZOLON CONSULTANTS</v>
      </c>
      <c r="F6416" t="s">
        <v>76707</v>
      </c>
      <c r="G6416" t="s">
        <v>76706</v>
      </c>
      <c r="I6416" t="s">
        <v>15946</v>
      </c>
      <c r="J6416" t="s">
        <v>76705</v>
      </c>
      <c r="K6416" t="s">
        <v>208</v>
      </c>
      <c r="L6416" t="s">
        <v>76704</v>
      </c>
      <c r="N6416" t="s">
        <v>208</v>
      </c>
      <c r="O6416" t="s">
        <v>476</v>
      </c>
      <c r="P6416" t="s">
        <v>476</v>
      </c>
    </row>
    <row r="6417" spans="1:16">
      <c r="A6417" s="484" t="s">
        <v>36547</v>
      </c>
      <c r="B6417" s="485" t="s">
        <v>36546</v>
      </c>
      <c r="C6417" t="s">
        <v>36545</v>
      </c>
      <c r="D6417" t="s">
        <v>36545</v>
      </c>
      <c r="E6417" t="str">
        <f t="shared" si="100"/>
        <v>499092 - METHODE ET COMPETENCE</v>
      </c>
      <c r="F6417" t="s">
        <v>1848</v>
      </c>
      <c r="G6417" t="s">
        <v>36544</v>
      </c>
      <c r="I6417" t="s">
        <v>36543</v>
      </c>
      <c r="J6417" t="s">
        <v>36542</v>
      </c>
      <c r="K6417" t="s">
        <v>208</v>
      </c>
      <c r="L6417" t="s">
        <v>36541</v>
      </c>
      <c r="N6417" t="s">
        <v>208</v>
      </c>
      <c r="O6417" t="s">
        <v>476</v>
      </c>
      <c r="P6417" t="s">
        <v>476</v>
      </c>
    </row>
    <row r="6418" spans="1:16">
      <c r="A6418" s="484" t="s">
        <v>119008</v>
      </c>
      <c r="B6418" s="485" t="s">
        <v>119007</v>
      </c>
      <c r="C6418" t="s">
        <v>119006</v>
      </c>
      <c r="D6418" t="s">
        <v>119005</v>
      </c>
      <c r="E6418" t="str">
        <f t="shared" si="100"/>
        <v>344084 - APAFASE GARD IFME</v>
      </c>
      <c r="F6418" t="s">
        <v>4190</v>
      </c>
      <c r="G6418" t="s">
        <v>119004</v>
      </c>
      <c r="I6418" t="s">
        <v>1321</v>
      </c>
      <c r="J6418" t="s">
        <v>119003</v>
      </c>
      <c r="K6418" t="s">
        <v>208</v>
      </c>
      <c r="L6418" t="s">
        <v>119002</v>
      </c>
      <c r="N6418" t="s">
        <v>208</v>
      </c>
      <c r="O6418" t="s">
        <v>476</v>
      </c>
      <c r="P6418" t="s">
        <v>476</v>
      </c>
    </row>
    <row r="6419" spans="1:16">
      <c r="A6419" s="484" t="s">
        <v>10817</v>
      </c>
      <c r="B6419" s="485" t="s">
        <v>10816</v>
      </c>
      <c r="C6419" t="s">
        <v>10815</v>
      </c>
      <c r="D6419" t="s">
        <v>10814</v>
      </c>
      <c r="E6419" t="str">
        <f t="shared" si="100"/>
        <v>604951 - TELECOM EXOS</v>
      </c>
      <c r="F6419" t="s">
        <v>6072</v>
      </c>
      <c r="G6419" t="s">
        <v>10813</v>
      </c>
      <c r="I6419" t="s">
        <v>626</v>
      </c>
      <c r="J6419" t="s">
        <v>10812</v>
      </c>
      <c r="K6419" t="s">
        <v>208</v>
      </c>
      <c r="L6419" t="s">
        <v>10811</v>
      </c>
      <c r="N6419" t="s">
        <v>208</v>
      </c>
      <c r="O6419" t="s">
        <v>476</v>
      </c>
      <c r="P6419" t="s">
        <v>476</v>
      </c>
    </row>
    <row r="6420" spans="1:16">
      <c r="A6420" s="484" t="s">
        <v>110784</v>
      </c>
      <c r="B6420" s="485" t="s">
        <v>110783</v>
      </c>
      <c r="C6420" t="s">
        <v>110782</v>
      </c>
      <c r="D6420" t="s">
        <v>110781</v>
      </c>
      <c r="E6420" t="str">
        <f t="shared" si="100"/>
        <v>480400 - CALLIGNY JOIANE JOSSELYNE</v>
      </c>
      <c r="F6420" t="s">
        <v>1710</v>
      </c>
      <c r="G6420" t="s">
        <v>110780</v>
      </c>
      <c r="H6420" t="s">
        <v>107113</v>
      </c>
      <c r="I6420" t="s">
        <v>9102</v>
      </c>
      <c r="J6420" t="s">
        <v>110779</v>
      </c>
      <c r="K6420" t="s">
        <v>208</v>
      </c>
      <c r="L6420" t="s">
        <v>110778</v>
      </c>
      <c r="N6420" t="s">
        <v>208</v>
      </c>
      <c r="O6420" t="s">
        <v>476</v>
      </c>
      <c r="P6420" t="s">
        <v>476</v>
      </c>
    </row>
    <row r="6421" spans="1:16">
      <c r="A6421" s="484" t="s">
        <v>22877</v>
      </c>
      <c r="B6421" s="485" t="s">
        <v>22876</v>
      </c>
      <c r="C6421" t="s">
        <v>22875</v>
      </c>
      <c r="D6421" t="s">
        <v>22874</v>
      </c>
      <c r="E6421" t="str">
        <f t="shared" si="100"/>
        <v>234680 - RFCLIN</v>
      </c>
      <c r="F6421" t="s">
        <v>3131</v>
      </c>
      <c r="G6421" t="s">
        <v>22873</v>
      </c>
      <c r="H6421" t="s">
        <v>22872</v>
      </c>
      <c r="I6421" t="s">
        <v>2666</v>
      </c>
      <c r="J6421" t="s">
        <v>22871</v>
      </c>
      <c r="K6421" t="s">
        <v>22870</v>
      </c>
      <c r="L6421" t="s">
        <v>22869</v>
      </c>
      <c r="N6421" t="s">
        <v>208</v>
      </c>
      <c r="O6421" t="s">
        <v>476</v>
      </c>
      <c r="P6421" t="s">
        <v>476</v>
      </c>
    </row>
    <row r="6422" spans="1:16">
      <c r="A6422" s="484" t="s">
        <v>122817</v>
      </c>
      <c r="B6422" s="485" t="s">
        <v>122816</v>
      </c>
      <c r="C6422" t="s">
        <v>122815</v>
      </c>
      <c r="D6422" t="s">
        <v>122814</v>
      </c>
      <c r="E6422" t="str">
        <f t="shared" si="100"/>
        <v>242100 - ADASV</v>
      </c>
      <c r="G6422" t="s">
        <v>52802</v>
      </c>
      <c r="H6422" t="s">
        <v>122813</v>
      </c>
      <c r="I6422" t="s">
        <v>5810</v>
      </c>
      <c r="J6422" t="s">
        <v>122812</v>
      </c>
      <c r="K6422" t="s">
        <v>208</v>
      </c>
      <c r="L6422" t="s">
        <v>122811</v>
      </c>
      <c r="N6422" t="s">
        <v>208</v>
      </c>
      <c r="O6422" t="s">
        <v>476</v>
      </c>
      <c r="P6422" t="s">
        <v>476</v>
      </c>
    </row>
    <row r="6423" spans="1:16">
      <c r="A6423" s="484" t="s">
        <v>85900</v>
      </c>
      <c r="B6423" s="485" t="s">
        <v>85899</v>
      </c>
      <c r="C6423" t="s">
        <v>85898</v>
      </c>
      <c r="D6423" t="s">
        <v>85897</v>
      </c>
      <c r="E6423" t="str">
        <f t="shared" si="100"/>
        <v>511572 - DUCONSEILLE VALERIE</v>
      </c>
      <c r="F6423" t="s">
        <v>45838</v>
      </c>
      <c r="G6423" t="s">
        <v>85896</v>
      </c>
      <c r="H6423" t="s">
        <v>85895</v>
      </c>
      <c r="I6423" t="s">
        <v>3214</v>
      </c>
      <c r="J6423" t="s">
        <v>85894</v>
      </c>
      <c r="K6423" t="s">
        <v>208</v>
      </c>
      <c r="L6423" t="s">
        <v>85893</v>
      </c>
      <c r="N6423" t="s">
        <v>208</v>
      </c>
      <c r="O6423" t="s">
        <v>476</v>
      </c>
      <c r="P6423" t="s">
        <v>476</v>
      </c>
    </row>
    <row r="6424" spans="1:16">
      <c r="A6424" s="484" t="s">
        <v>71391</v>
      </c>
      <c r="B6424" s="485" t="s">
        <v>71390</v>
      </c>
      <c r="C6424" t="s">
        <v>71389</v>
      </c>
      <c r="D6424" t="s">
        <v>71389</v>
      </c>
      <c r="E6424" t="str">
        <f t="shared" si="100"/>
        <v>489931 - FOREPRO</v>
      </c>
      <c r="F6424" t="s">
        <v>16254</v>
      </c>
      <c r="G6424" t="s">
        <v>71388</v>
      </c>
      <c r="I6424" t="s">
        <v>32064</v>
      </c>
      <c r="J6424" t="s">
        <v>63812</v>
      </c>
      <c r="K6424" t="s">
        <v>208</v>
      </c>
      <c r="L6424" t="s">
        <v>71387</v>
      </c>
      <c r="N6424" t="s">
        <v>208</v>
      </c>
      <c r="O6424" t="s">
        <v>476</v>
      </c>
      <c r="P6424" t="s">
        <v>476</v>
      </c>
    </row>
    <row r="6425" spans="1:16">
      <c r="A6425" s="484" t="s">
        <v>25603</v>
      </c>
      <c r="B6425" s="485" t="s">
        <v>25602</v>
      </c>
      <c r="C6425" t="s">
        <v>25601</v>
      </c>
      <c r="D6425" t="s">
        <v>25600</v>
      </c>
      <c r="E6425" t="str">
        <f t="shared" si="100"/>
        <v>673080 - PROJEXIA RIVE DE GIER</v>
      </c>
      <c r="G6425" t="s">
        <v>25599</v>
      </c>
      <c r="I6425" t="s">
        <v>25598</v>
      </c>
      <c r="J6425" t="s">
        <v>25597</v>
      </c>
      <c r="K6425" t="s">
        <v>208</v>
      </c>
      <c r="L6425" t="s">
        <v>25596</v>
      </c>
      <c r="N6425" t="s">
        <v>208</v>
      </c>
      <c r="O6425" t="s">
        <v>476</v>
      </c>
      <c r="P6425" t="s">
        <v>476</v>
      </c>
    </row>
    <row r="6426" spans="1:16">
      <c r="A6426" s="484" t="s">
        <v>95859</v>
      </c>
      <c r="B6426" s="485" t="s">
        <v>95858</v>
      </c>
      <c r="C6426" t="s">
        <v>95857</v>
      </c>
      <c r="D6426" t="s">
        <v>95857</v>
      </c>
      <c r="E6426" t="str">
        <f t="shared" si="100"/>
        <v>423506 - CIRRA PLUS</v>
      </c>
      <c r="F6426" t="s">
        <v>9476</v>
      </c>
      <c r="G6426" t="s">
        <v>95856</v>
      </c>
      <c r="I6426" t="s">
        <v>95855</v>
      </c>
      <c r="J6426" t="s">
        <v>95854</v>
      </c>
      <c r="K6426" t="s">
        <v>208</v>
      </c>
      <c r="L6426" t="s">
        <v>95853</v>
      </c>
      <c r="N6426" t="s">
        <v>208</v>
      </c>
      <c r="O6426" t="s">
        <v>476</v>
      </c>
      <c r="P6426" t="s">
        <v>476</v>
      </c>
    </row>
    <row r="6427" spans="1:16">
      <c r="A6427" s="484" t="s">
        <v>94243</v>
      </c>
      <c r="B6427" s="485" t="s">
        <v>94242</v>
      </c>
      <c r="C6427" t="s">
        <v>94241</v>
      </c>
      <c r="D6427" t="s">
        <v>94240</v>
      </c>
      <c r="E6427" t="str">
        <f t="shared" si="100"/>
        <v>674710 - CNO AUVERGNE</v>
      </c>
      <c r="F6427" t="s">
        <v>18273</v>
      </c>
      <c r="G6427" t="s">
        <v>94239</v>
      </c>
      <c r="I6427" t="s">
        <v>1678</v>
      </c>
      <c r="K6427" t="s">
        <v>208</v>
      </c>
      <c r="L6427" t="s">
        <v>94238</v>
      </c>
      <c r="N6427" t="s">
        <v>208</v>
      </c>
      <c r="O6427" t="s">
        <v>476</v>
      </c>
      <c r="P6427" t="s">
        <v>476</v>
      </c>
    </row>
    <row r="6428" spans="1:16">
      <c r="A6428" s="484" t="s">
        <v>130633</v>
      </c>
      <c r="B6428" s="485" t="s">
        <v>130632</v>
      </c>
      <c r="C6428" t="s">
        <v>130631</v>
      </c>
      <c r="D6428" t="s">
        <v>130631</v>
      </c>
      <c r="E6428" t="str">
        <f t="shared" si="100"/>
        <v>565106 - ALFA CONSEIL CREATIVITE</v>
      </c>
      <c r="F6428" t="s">
        <v>3939</v>
      </c>
      <c r="G6428" t="s">
        <v>130630</v>
      </c>
      <c r="I6428" t="s">
        <v>19763</v>
      </c>
      <c r="K6428" t="s">
        <v>208</v>
      </c>
      <c r="L6428" t="s">
        <v>130629</v>
      </c>
      <c r="N6428" t="s">
        <v>208</v>
      </c>
      <c r="O6428" t="s">
        <v>476</v>
      </c>
      <c r="P6428" t="s">
        <v>476</v>
      </c>
    </row>
    <row r="6429" spans="1:16">
      <c r="A6429" s="484" t="s">
        <v>3427</v>
      </c>
      <c r="B6429" s="485" t="s">
        <v>3426</v>
      </c>
      <c r="C6429" t="s">
        <v>3425</v>
      </c>
      <c r="D6429" t="s">
        <v>3424</v>
      </c>
      <c r="E6429" t="str">
        <f t="shared" si="100"/>
        <v>625103 - VISOLOTTO</v>
      </c>
      <c r="F6429" t="s">
        <v>3423</v>
      </c>
      <c r="G6429" t="s">
        <v>3422</v>
      </c>
      <c r="I6429" t="s">
        <v>579</v>
      </c>
      <c r="J6429" t="s">
        <v>3421</v>
      </c>
      <c r="K6429" t="s">
        <v>208</v>
      </c>
      <c r="L6429" t="s">
        <v>3420</v>
      </c>
      <c r="N6429" t="s">
        <v>207</v>
      </c>
      <c r="O6429" t="s">
        <v>476</v>
      </c>
      <c r="P6429" t="s">
        <v>476</v>
      </c>
    </row>
    <row r="6430" spans="1:16">
      <c r="A6430" s="484" t="s">
        <v>76497</v>
      </c>
      <c r="B6430" s="485" t="s">
        <v>76496</v>
      </c>
      <c r="C6430" t="s">
        <v>76495</v>
      </c>
      <c r="D6430" t="s">
        <v>76494</v>
      </c>
      <c r="E6430" t="str">
        <f t="shared" si="100"/>
        <v>602991 - EUROMEDIA SP VIVIERS DU LAC</v>
      </c>
      <c r="F6430" t="s">
        <v>8706</v>
      </c>
      <c r="G6430" t="s">
        <v>76493</v>
      </c>
      <c r="H6430" t="s">
        <v>76492</v>
      </c>
      <c r="I6430" t="s">
        <v>11629</v>
      </c>
      <c r="J6430" t="s">
        <v>76491</v>
      </c>
      <c r="K6430" t="s">
        <v>208</v>
      </c>
      <c r="L6430" t="s">
        <v>76490</v>
      </c>
      <c r="N6430" t="s">
        <v>208</v>
      </c>
      <c r="O6430" t="s">
        <v>476</v>
      </c>
      <c r="P6430" t="s">
        <v>476</v>
      </c>
    </row>
    <row r="6431" spans="1:16">
      <c r="A6431" s="484" t="s">
        <v>95674</v>
      </c>
      <c r="B6431" s="485" t="s">
        <v>95673</v>
      </c>
      <c r="C6431" t="s">
        <v>95672</v>
      </c>
      <c r="D6431" t="s">
        <v>95672</v>
      </c>
      <c r="E6431" t="str">
        <f t="shared" si="100"/>
        <v>635005 - CLAUDEL ANNE</v>
      </c>
      <c r="F6431" t="s">
        <v>4558</v>
      </c>
      <c r="G6431" t="s">
        <v>95671</v>
      </c>
      <c r="I6431" t="s">
        <v>26284</v>
      </c>
      <c r="J6431" t="s">
        <v>95670</v>
      </c>
      <c r="K6431" t="s">
        <v>208</v>
      </c>
      <c r="L6431" t="s">
        <v>95669</v>
      </c>
      <c r="N6431" t="s">
        <v>208</v>
      </c>
      <c r="O6431" t="s">
        <v>476</v>
      </c>
      <c r="P6431" t="s">
        <v>476</v>
      </c>
    </row>
    <row r="6432" spans="1:16">
      <c r="A6432" s="484" t="s">
        <v>87169</v>
      </c>
      <c r="B6432" s="485" t="s">
        <v>87168</v>
      </c>
      <c r="C6432" t="s">
        <v>87167</v>
      </c>
      <c r="D6432" t="s">
        <v>87167</v>
      </c>
      <c r="E6432" t="str">
        <f t="shared" si="100"/>
        <v>659228 - DIDALYSE</v>
      </c>
      <c r="F6432" t="s">
        <v>46903</v>
      </c>
      <c r="G6432" t="s">
        <v>87166</v>
      </c>
      <c r="I6432" t="s">
        <v>43787</v>
      </c>
      <c r="J6432" t="s">
        <v>87165</v>
      </c>
      <c r="K6432" t="s">
        <v>208</v>
      </c>
      <c r="L6432" t="s">
        <v>87164</v>
      </c>
      <c r="N6432" t="s">
        <v>208</v>
      </c>
      <c r="O6432" t="s">
        <v>476</v>
      </c>
      <c r="P6432" t="s">
        <v>476</v>
      </c>
    </row>
    <row r="6433" spans="1:16">
      <c r="A6433" s="484" t="s">
        <v>79669</v>
      </c>
      <c r="B6433" s="485" t="s">
        <v>79668</v>
      </c>
      <c r="C6433" t="s">
        <v>79667</v>
      </c>
      <c r="D6433" t="s">
        <v>79666</v>
      </c>
      <c r="E6433" t="str">
        <f t="shared" si="100"/>
        <v>630512 - EFIP</v>
      </c>
      <c r="F6433" t="s">
        <v>6481</v>
      </c>
      <c r="G6433" t="s">
        <v>14276</v>
      </c>
      <c r="H6433" t="s">
        <v>79665</v>
      </c>
      <c r="I6433" t="s">
        <v>2959</v>
      </c>
      <c r="J6433" t="s">
        <v>79664</v>
      </c>
      <c r="K6433" t="s">
        <v>208</v>
      </c>
      <c r="L6433" t="s">
        <v>79663</v>
      </c>
      <c r="N6433" t="s">
        <v>207</v>
      </c>
      <c r="O6433" t="s">
        <v>476</v>
      </c>
      <c r="P6433" t="s">
        <v>476</v>
      </c>
    </row>
    <row r="6434" spans="1:16">
      <c r="A6434" s="484" t="s">
        <v>106927</v>
      </c>
      <c r="B6434" s="485" t="s">
        <v>106926</v>
      </c>
      <c r="C6434" t="s">
        <v>106925</v>
      </c>
      <c r="D6434" t="s">
        <v>106924</v>
      </c>
      <c r="E6434" t="str">
        <f t="shared" si="100"/>
        <v>27595 - CFSI  LIVERDUN</v>
      </c>
      <c r="F6434" t="s">
        <v>1513</v>
      </c>
      <c r="G6434" t="s">
        <v>106923</v>
      </c>
      <c r="I6434" t="s">
        <v>106922</v>
      </c>
      <c r="J6434" t="s">
        <v>106921</v>
      </c>
      <c r="K6434" t="s">
        <v>208</v>
      </c>
      <c r="L6434" t="s">
        <v>106920</v>
      </c>
      <c r="N6434" t="s">
        <v>208</v>
      </c>
      <c r="O6434" t="s">
        <v>476</v>
      </c>
      <c r="P6434" t="s">
        <v>476</v>
      </c>
    </row>
    <row r="6435" spans="1:16">
      <c r="A6435" s="484" t="s">
        <v>88069</v>
      </c>
      <c r="B6435" s="485" t="s">
        <v>88068</v>
      </c>
      <c r="C6435" t="s">
        <v>88067</v>
      </c>
      <c r="D6435" t="s">
        <v>88066</v>
      </c>
      <c r="E6435" t="str">
        <f t="shared" si="100"/>
        <v>523987 - DPFC</v>
      </c>
      <c r="G6435" t="s">
        <v>88065</v>
      </c>
      <c r="I6435" t="s">
        <v>88064</v>
      </c>
      <c r="J6435" t="s">
        <v>88063</v>
      </c>
      <c r="K6435" t="s">
        <v>208</v>
      </c>
      <c r="L6435" t="s">
        <v>88062</v>
      </c>
      <c r="N6435" t="s">
        <v>208</v>
      </c>
      <c r="O6435" t="s">
        <v>476</v>
      </c>
      <c r="P6435" t="s">
        <v>476</v>
      </c>
    </row>
    <row r="6436" spans="1:16">
      <c r="A6436" s="484" t="s">
        <v>67323</v>
      </c>
      <c r="B6436" s="485" t="s">
        <v>67322</v>
      </c>
      <c r="C6436" t="s">
        <v>67321</v>
      </c>
      <c r="D6436" t="s">
        <v>67321</v>
      </c>
      <c r="E6436" t="str">
        <f t="shared" si="100"/>
        <v>217888 - GEM FORMATION CONSEIL</v>
      </c>
      <c r="F6436" t="s">
        <v>33831</v>
      </c>
      <c r="G6436" t="s">
        <v>67320</v>
      </c>
      <c r="I6436" t="s">
        <v>2739</v>
      </c>
      <c r="J6436" t="s">
        <v>67319</v>
      </c>
      <c r="K6436" t="s">
        <v>208</v>
      </c>
      <c r="L6436" t="s">
        <v>67318</v>
      </c>
      <c r="N6436" t="s">
        <v>207</v>
      </c>
      <c r="O6436" t="s">
        <v>476</v>
      </c>
      <c r="P6436" t="s">
        <v>476</v>
      </c>
    </row>
    <row r="6437" spans="1:16">
      <c r="A6437" s="484" t="s">
        <v>20912</v>
      </c>
      <c r="B6437" s="485" t="s">
        <v>20911</v>
      </c>
      <c r="C6437" t="s">
        <v>20910</v>
      </c>
      <c r="D6437" t="s">
        <v>20909</v>
      </c>
      <c r="E6437" t="str">
        <f t="shared" si="100"/>
        <v>630561 - RUER MICHEL VILLIEU LOYES MOLLON</v>
      </c>
      <c r="F6437" t="s">
        <v>3795</v>
      </c>
      <c r="G6437" t="s">
        <v>20908</v>
      </c>
      <c r="I6437" t="s">
        <v>20907</v>
      </c>
      <c r="J6437" t="s">
        <v>20906</v>
      </c>
      <c r="K6437" t="s">
        <v>208</v>
      </c>
      <c r="L6437" t="s">
        <v>20905</v>
      </c>
      <c r="N6437" t="s">
        <v>208</v>
      </c>
      <c r="O6437" t="s">
        <v>476</v>
      </c>
      <c r="P6437" t="s">
        <v>476</v>
      </c>
    </row>
    <row r="6438" spans="1:16">
      <c r="A6438" s="484" t="s">
        <v>94746</v>
      </c>
      <c r="B6438" s="485" t="s">
        <v>94745</v>
      </c>
      <c r="C6438" t="s">
        <v>94744</v>
      </c>
      <c r="D6438" t="s">
        <v>94744</v>
      </c>
      <c r="E6438" t="str">
        <f t="shared" si="100"/>
        <v>428670 - COLAS NGUYEN CECILE</v>
      </c>
      <c r="F6438" t="s">
        <v>2524</v>
      </c>
      <c r="G6438" t="s">
        <v>94743</v>
      </c>
      <c r="I6438" t="s">
        <v>29210</v>
      </c>
      <c r="J6438" t="s">
        <v>94742</v>
      </c>
      <c r="K6438" t="s">
        <v>208</v>
      </c>
      <c r="L6438" t="s">
        <v>94741</v>
      </c>
      <c r="N6438" t="s">
        <v>208</v>
      </c>
      <c r="O6438" t="s">
        <v>476</v>
      </c>
      <c r="P6438" t="s">
        <v>476</v>
      </c>
    </row>
    <row r="6439" spans="1:16">
      <c r="A6439" s="484" t="s">
        <v>27987</v>
      </c>
      <c r="B6439" s="485" t="s">
        <v>27986</v>
      </c>
      <c r="C6439" t="s">
        <v>27985</v>
      </c>
      <c r="D6439" t="s">
        <v>27985</v>
      </c>
      <c r="E6439" t="str">
        <f t="shared" si="100"/>
        <v>156322 - PIEDTENU BEATRIX</v>
      </c>
      <c r="F6439" t="s">
        <v>11920</v>
      </c>
      <c r="G6439" t="s">
        <v>27984</v>
      </c>
      <c r="I6439" t="s">
        <v>626</v>
      </c>
      <c r="J6439" t="s">
        <v>27983</v>
      </c>
      <c r="K6439" t="s">
        <v>208</v>
      </c>
      <c r="L6439" t="s">
        <v>27982</v>
      </c>
      <c r="N6439" t="s">
        <v>208</v>
      </c>
      <c r="O6439" t="s">
        <v>476</v>
      </c>
      <c r="P6439" t="s">
        <v>476</v>
      </c>
    </row>
    <row r="6440" spans="1:16">
      <c r="A6440" s="484" t="s">
        <v>26998</v>
      </c>
      <c r="B6440" s="485" t="s">
        <v>26997</v>
      </c>
      <c r="C6440" t="s">
        <v>26996</v>
      </c>
      <c r="D6440" t="s">
        <v>26996</v>
      </c>
      <c r="E6440" t="str">
        <f t="shared" si="100"/>
        <v>447444 - PONCELET JEAN-JACQUES</v>
      </c>
      <c r="F6440" t="s">
        <v>22299</v>
      </c>
      <c r="G6440" t="s">
        <v>26995</v>
      </c>
      <c r="I6440" t="s">
        <v>2359</v>
      </c>
      <c r="J6440" t="s">
        <v>26994</v>
      </c>
      <c r="K6440" t="s">
        <v>208</v>
      </c>
      <c r="L6440" t="s">
        <v>26993</v>
      </c>
      <c r="N6440" t="s">
        <v>208</v>
      </c>
      <c r="O6440" t="s">
        <v>476</v>
      </c>
      <c r="P6440" t="s">
        <v>476</v>
      </c>
    </row>
    <row r="6441" spans="1:16">
      <c r="A6441" s="484" t="s">
        <v>96339</v>
      </c>
      <c r="B6441" s="485" t="s">
        <v>96338</v>
      </c>
      <c r="C6441" t="s">
        <v>96337</v>
      </c>
      <c r="D6441" t="s">
        <v>96336</v>
      </c>
      <c r="E6441" t="str">
        <f t="shared" si="100"/>
        <v>665599 - CHICHE JOYCE</v>
      </c>
      <c r="F6441" t="s">
        <v>5213</v>
      </c>
      <c r="G6441" t="s">
        <v>96335</v>
      </c>
      <c r="H6441" t="s">
        <v>96334</v>
      </c>
      <c r="I6441" t="s">
        <v>618</v>
      </c>
      <c r="J6441" t="s">
        <v>96333</v>
      </c>
      <c r="K6441" t="s">
        <v>208</v>
      </c>
      <c r="L6441" t="s">
        <v>96332</v>
      </c>
      <c r="N6441" t="s">
        <v>208</v>
      </c>
      <c r="O6441" t="s">
        <v>476</v>
      </c>
      <c r="P6441" t="s">
        <v>476</v>
      </c>
    </row>
    <row r="6442" spans="1:16">
      <c r="A6442" s="484" t="s">
        <v>130852</v>
      </c>
      <c r="B6442" s="485" t="s">
        <v>130851</v>
      </c>
      <c r="C6442" t="s">
        <v>130850</v>
      </c>
      <c r="D6442" t="s">
        <v>130849</v>
      </c>
      <c r="E6442" t="str">
        <f t="shared" si="100"/>
        <v>660085 - ALASCA</v>
      </c>
      <c r="F6442" t="s">
        <v>6359</v>
      </c>
      <c r="G6442" t="s">
        <v>130848</v>
      </c>
      <c r="H6442" t="s">
        <v>130847</v>
      </c>
      <c r="I6442" t="s">
        <v>7495</v>
      </c>
      <c r="J6442" t="s">
        <v>130846</v>
      </c>
      <c r="K6442" t="s">
        <v>208</v>
      </c>
      <c r="L6442" t="s">
        <v>130845</v>
      </c>
      <c r="N6442" t="s">
        <v>208</v>
      </c>
      <c r="O6442" t="s">
        <v>476</v>
      </c>
      <c r="P6442" t="s">
        <v>476</v>
      </c>
    </row>
    <row r="6443" spans="1:16">
      <c r="A6443" s="484" t="s">
        <v>124600</v>
      </c>
      <c r="B6443" s="485" t="s">
        <v>124599</v>
      </c>
      <c r="C6443" t="s">
        <v>124598</v>
      </c>
      <c r="D6443" t="s">
        <v>124597</v>
      </c>
      <c r="E6443" t="str">
        <f t="shared" si="100"/>
        <v>238405 - ARPEA</v>
      </c>
      <c r="G6443" t="s">
        <v>124596</v>
      </c>
      <c r="H6443" t="s">
        <v>124595</v>
      </c>
      <c r="I6443" t="s">
        <v>5789</v>
      </c>
      <c r="J6443" t="s">
        <v>124594</v>
      </c>
      <c r="K6443" t="s">
        <v>208</v>
      </c>
      <c r="L6443" t="s">
        <v>124593</v>
      </c>
      <c r="N6443" t="s">
        <v>208</v>
      </c>
      <c r="O6443" t="s">
        <v>476</v>
      </c>
      <c r="P6443" t="s">
        <v>476</v>
      </c>
    </row>
    <row r="6444" spans="1:16">
      <c r="A6444" s="484" t="s">
        <v>121674</v>
      </c>
      <c r="B6444" s="485" t="s">
        <v>121673</v>
      </c>
      <c r="C6444" t="s">
        <v>121672</v>
      </c>
      <c r="D6444" t="s">
        <v>121672</v>
      </c>
      <c r="E6444" t="str">
        <f t="shared" si="100"/>
        <v>304025 - ASSOCIATION FORME</v>
      </c>
      <c r="F6444" t="s">
        <v>2572</v>
      </c>
      <c r="G6444" t="s">
        <v>121671</v>
      </c>
      <c r="I6444" t="s">
        <v>121670</v>
      </c>
      <c r="J6444" t="s">
        <v>121669</v>
      </c>
      <c r="K6444" t="s">
        <v>208</v>
      </c>
      <c r="L6444" t="s">
        <v>121668</v>
      </c>
      <c r="N6444" t="s">
        <v>208</v>
      </c>
      <c r="O6444" t="s">
        <v>476</v>
      </c>
      <c r="P6444" t="s">
        <v>476</v>
      </c>
    </row>
    <row r="6445" spans="1:16">
      <c r="A6445" s="484" t="s">
        <v>44404</v>
      </c>
      <c r="B6445" s="485" t="s">
        <v>44403</v>
      </c>
      <c r="C6445" t="s">
        <v>44402</v>
      </c>
      <c r="D6445" t="s">
        <v>44401</v>
      </c>
      <c r="E6445" t="str">
        <f t="shared" si="100"/>
        <v>492000 - LEBRETON EDDY JOSEPH</v>
      </c>
      <c r="F6445" t="s">
        <v>831</v>
      </c>
      <c r="G6445" t="s">
        <v>44400</v>
      </c>
      <c r="I6445" t="s">
        <v>4390</v>
      </c>
      <c r="J6445" t="s">
        <v>44399</v>
      </c>
      <c r="K6445" t="s">
        <v>208</v>
      </c>
      <c r="L6445" t="s">
        <v>44398</v>
      </c>
      <c r="N6445" t="s">
        <v>208</v>
      </c>
      <c r="O6445" t="s">
        <v>476</v>
      </c>
      <c r="P6445" t="s">
        <v>476</v>
      </c>
    </row>
    <row r="6446" spans="1:16">
      <c r="A6446" s="484" t="s">
        <v>15425</v>
      </c>
      <c r="B6446" s="485" t="s">
        <v>15424</v>
      </c>
      <c r="C6446" t="s">
        <v>15423</v>
      </c>
      <c r="D6446" t="s">
        <v>15422</v>
      </c>
      <c r="E6446" t="str">
        <f t="shared" si="100"/>
        <v>414293 - SFLS</v>
      </c>
      <c r="F6446" t="s">
        <v>15421</v>
      </c>
      <c r="G6446" t="s">
        <v>15420</v>
      </c>
      <c r="H6446" t="s">
        <v>15419</v>
      </c>
      <c r="I6446" t="s">
        <v>618</v>
      </c>
      <c r="J6446" t="s">
        <v>15418</v>
      </c>
      <c r="K6446" t="s">
        <v>15417</v>
      </c>
      <c r="L6446" t="s">
        <v>15416</v>
      </c>
      <c r="N6446" t="s">
        <v>208</v>
      </c>
      <c r="O6446" t="s">
        <v>476</v>
      </c>
      <c r="P6446" t="s">
        <v>476</v>
      </c>
    </row>
    <row r="6447" spans="1:16">
      <c r="A6447" s="484" t="s">
        <v>123161</v>
      </c>
      <c r="B6447" s="485" t="s">
        <v>123160</v>
      </c>
      <c r="C6447" t="s">
        <v>123159</v>
      </c>
      <c r="D6447" t="s">
        <v>123158</v>
      </c>
      <c r="E6447" t="str">
        <f t="shared" si="100"/>
        <v>324530 - ARSPG</v>
      </c>
      <c r="F6447" t="s">
        <v>1086</v>
      </c>
      <c r="G6447" t="s">
        <v>123157</v>
      </c>
      <c r="I6447" t="s">
        <v>5369</v>
      </c>
      <c r="J6447" t="s">
        <v>123156</v>
      </c>
      <c r="K6447" t="s">
        <v>208</v>
      </c>
      <c r="L6447" t="s">
        <v>123155</v>
      </c>
      <c r="N6447" t="s">
        <v>208</v>
      </c>
      <c r="O6447" t="s">
        <v>476</v>
      </c>
      <c r="P6447" t="s">
        <v>476</v>
      </c>
    </row>
    <row r="6448" spans="1:16">
      <c r="A6448" s="484" t="s">
        <v>37438</v>
      </c>
      <c r="B6448" s="485" t="s">
        <v>37437</v>
      </c>
      <c r="C6448" t="s">
        <v>37436</v>
      </c>
      <c r="D6448" t="s">
        <v>37436</v>
      </c>
      <c r="E6448" t="str">
        <f t="shared" si="100"/>
        <v>305911 - MEDI AZUR</v>
      </c>
      <c r="F6448" t="s">
        <v>2524</v>
      </c>
      <c r="G6448" t="s">
        <v>37435</v>
      </c>
      <c r="H6448" t="s">
        <v>37434</v>
      </c>
      <c r="I6448" t="s">
        <v>618</v>
      </c>
      <c r="J6448" t="s">
        <v>37433</v>
      </c>
      <c r="K6448" t="s">
        <v>208</v>
      </c>
      <c r="L6448" t="s">
        <v>37432</v>
      </c>
      <c r="N6448" t="s">
        <v>208</v>
      </c>
      <c r="O6448" t="s">
        <v>476</v>
      </c>
      <c r="P6448" t="s">
        <v>476</v>
      </c>
    </row>
    <row r="6449" spans="1:16">
      <c r="A6449" s="484" t="s">
        <v>8810</v>
      </c>
      <c r="B6449" s="485" t="s">
        <v>8809</v>
      </c>
      <c r="C6449" t="s">
        <v>8808</v>
      </c>
      <c r="D6449" t="s">
        <v>8808</v>
      </c>
      <c r="E6449" t="str">
        <f t="shared" si="100"/>
        <v>493820 - TRINQUIER SYLVIE</v>
      </c>
      <c r="F6449" t="s">
        <v>6302</v>
      </c>
      <c r="G6449" t="s">
        <v>8807</v>
      </c>
      <c r="I6449" t="s">
        <v>4549</v>
      </c>
      <c r="K6449" t="s">
        <v>208</v>
      </c>
      <c r="L6449" t="s">
        <v>8806</v>
      </c>
      <c r="N6449" t="s">
        <v>208</v>
      </c>
      <c r="O6449" t="s">
        <v>476</v>
      </c>
      <c r="P6449" t="s">
        <v>476</v>
      </c>
    </row>
    <row r="6450" spans="1:16">
      <c r="A6450" s="484" t="s">
        <v>135160</v>
      </c>
      <c r="B6450" s="485" t="s">
        <v>135159</v>
      </c>
      <c r="C6450" t="s">
        <v>135158</v>
      </c>
      <c r="D6450" t="s">
        <v>135157</v>
      </c>
      <c r="E6450" t="str">
        <f t="shared" si="100"/>
        <v>235660 - ACTION SANTE HERBLAY SUR SEINE</v>
      </c>
      <c r="F6450" t="s">
        <v>13711</v>
      </c>
      <c r="G6450" t="s">
        <v>135156</v>
      </c>
      <c r="I6450" t="s">
        <v>135155</v>
      </c>
      <c r="J6450" t="s">
        <v>135154</v>
      </c>
      <c r="K6450" t="s">
        <v>135153</v>
      </c>
      <c r="L6450" t="s">
        <v>135152</v>
      </c>
      <c r="N6450" t="s">
        <v>208</v>
      </c>
      <c r="O6450" t="s">
        <v>476</v>
      </c>
      <c r="P6450" t="s">
        <v>476</v>
      </c>
    </row>
    <row r="6451" spans="1:16">
      <c r="A6451" s="484" t="s">
        <v>114952</v>
      </c>
      <c r="B6451" s="485" t="s">
        <v>114951</v>
      </c>
      <c r="C6451" t="s">
        <v>114950</v>
      </c>
      <c r="D6451" t="s">
        <v>114949</v>
      </c>
      <c r="E6451" t="str">
        <f t="shared" si="100"/>
        <v>384616 - BARTH ENGLISH WORLD NANCY</v>
      </c>
      <c r="F6451" t="s">
        <v>6072</v>
      </c>
      <c r="G6451" t="s">
        <v>114948</v>
      </c>
      <c r="I6451" t="s">
        <v>2900</v>
      </c>
      <c r="J6451" t="s">
        <v>114947</v>
      </c>
      <c r="K6451" t="s">
        <v>208</v>
      </c>
      <c r="L6451" t="s">
        <v>114946</v>
      </c>
      <c r="N6451" t="s">
        <v>208</v>
      </c>
      <c r="O6451" t="s">
        <v>476</v>
      </c>
      <c r="P6451" t="s">
        <v>476</v>
      </c>
    </row>
    <row r="6452" spans="1:16">
      <c r="A6452" s="484" t="s">
        <v>95866</v>
      </c>
      <c r="B6452" s="485" t="s">
        <v>95865</v>
      </c>
      <c r="C6452" t="s">
        <v>95864</v>
      </c>
      <c r="D6452" t="s">
        <v>95864</v>
      </c>
      <c r="E6452" t="str">
        <f t="shared" si="100"/>
        <v>548418 - CIR PARTICIPATION &amp; SERVICE</v>
      </c>
      <c r="F6452" t="s">
        <v>4522</v>
      </c>
      <c r="G6452" t="s">
        <v>95863</v>
      </c>
      <c r="H6452" t="s">
        <v>95862</v>
      </c>
      <c r="I6452" t="s">
        <v>603</v>
      </c>
      <c r="J6452" t="s">
        <v>95861</v>
      </c>
      <c r="K6452" t="s">
        <v>208</v>
      </c>
      <c r="L6452" t="s">
        <v>95860</v>
      </c>
      <c r="N6452" t="s">
        <v>208</v>
      </c>
      <c r="O6452" t="s">
        <v>476</v>
      </c>
      <c r="P6452" t="s">
        <v>476</v>
      </c>
    </row>
    <row r="6453" spans="1:16">
      <c r="A6453" s="484" t="s">
        <v>25070</v>
      </c>
      <c r="B6453" s="485" t="s">
        <v>25069</v>
      </c>
      <c r="C6453" t="s">
        <v>25068</v>
      </c>
      <c r="D6453" t="s">
        <v>25067</v>
      </c>
      <c r="E6453" t="str">
        <f t="shared" si="100"/>
        <v>410007 - PROVENCE CREATION D ENTREPRISES - PCE  AIX EN PROVENCE</v>
      </c>
      <c r="F6453" t="s">
        <v>11106</v>
      </c>
      <c r="G6453" t="s">
        <v>2815</v>
      </c>
      <c r="H6453" t="s">
        <v>25066</v>
      </c>
      <c r="I6453" t="s">
        <v>596</v>
      </c>
      <c r="J6453" t="s">
        <v>25065</v>
      </c>
      <c r="K6453" t="s">
        <v>208</v>
      </c>
      <c r="L6453" t="s">
        <v>25064</v>
      </c>
      <c r="N6453" t="s">
        <v>208</v>
      </c>
      <c r="O6453" t="s">
        <v>476</v>
      </c>
      <c r="P6453" t="s">
        <v>476</v>
      </c>
    </row>
    <row r="6454" spans="1:16">
      <c r="A6454" s="484" t="s">
        <v>114229</v>
      </c>
      <c r="B6454" s="485" t="s">
        <v>114228</v>
      </c>
      <c r="C6454" t="s">
        <v>114227</v>
      </c>
      <c r="D6454" t="s">
        <v>114227</v>
      </c>
      <c r="E6454" t="str">
        <f t="shared" si="100"/>
        <v>652404 - BENALLAL HABIB</v>
      </c>
      <c r="F6454" t="s">
        <v>540</v>
      </c>
      <c r="G6454" t="s">
        <v>114226</v>
      </c>
      <c r="I6454" t="s">
        <v>959</v>
      </c>
      <c r="K6454" t="s">
        <v>208</v>
      </c>
      <c r="L6454" t="s">
        <v>114225</v>
      </c>
      <c r="N6454" t="s">
        <v>208</v>
      </c>
      <c r="O6454" t="s">
        <v>476</v>
      </c>
      <c r="P6454" t="s">
        <v>476</v>
      </c>
    </row>
    <row r="6455" spans="1:16">
      <c r="A6455" s="484" t="s">
        <v>42279</v>
      </c>
      <c r="B6455" s="485" t="s">
        <v>42278</v>
      </c>
      <c r="C6455" t="s">
        <v>42277</v>
      </c>
      <c r="D6455" t="s">
        <v>42277</v>
      </c>
      <c r="E6455" t="str">
        <f t="shared" si="100"/>
        <v>544620 - L'INTERGROUPE MARCEL PAGNOL</v>
      </c>
      <c r="F6455" t="s">
        <v>1817</v>
      </c>
      <c r="G6455" t="s">
        <v>42276</v>
      </c>
      <c r="I6455" t="s">
        <v>13225</v>
      </c>
      <c r="J6455" t="s">
        <v>42275</v>
      </c>
      <c r="K6455" t="s">
        <v>208</v>
      </c>
      <c r="L6455" t="s">
        <v>42274</v>
      </c>
      <c r="N6455" t="s">
        <v>208</v>
      </c>
      <c r="O6455" t="s">
        <v>476</v>
      </c>
      <c r="P6455" t="s">
        <v>476</v>
      </c>
    </row>
    <row r="6456" spans="1:16">
      <c r="A6456" s="484" t="s">
        <v>46364</v>
      </c>
      <c r="B6456" s="485" t="s">
        <v>46363</v>
      </c>
      <c r="C6456" t="s">
        <v>46362</v>
      </c>
      <c r="D6456" t="s">
        <v>46362</v>
      </c>
      <c r="E6456" t="str">
        <f t="shared" si="100"/>
        <v>484015 - LABORATOIRE WESSLING VILLEBON SUR YVETTE</v>
      </c>
      <c r="F6456" t="s">
        <v>7024</v>
      </c>
      <c r="G6456" t="s">
        <v>46361</v>
      </c>
      <c r="I6456" t="s">
        <v>18550</v>
      </c>
      <c r="J6456" t="s">
        <v>46360</v>
      </c>
      <c r="K6456" t="s">
        <v>208</v>
      </c>
      <c r="L6456" t="s">
        <v>46359</v>
      </c>
      <c r="N6456" t="s">
        <v>208</v>
      </c>
      <c r="O6456" t="s">
        <v>476</v>
      </c>
      <c r="P6456" t="s">
        <v>476</v>
      </c>
    </row>
    <row r="6457" spans="1:16">
      <c r="A6457" s="484" t="s">
        <v>9270</v>
      </c>
      <c r="B6457" s="485" t="s">
        <v>9269</v>
      </c>
      <c r="C6457" t="s">
        <v>9268</v>
      </c>
      <c r="D6457" t="s">
        <v>9268</v>
      </c>
      <c r="E6457" t="str">
        <f t="shared" si="100"/>
        <v>647688 - TOUT ATOUT</v>
      </c>
      <c r="F6457" t="s">
        <v>9267</v>
      </c>
      <c r="G6457" t="s">
        <v>9266</v>
      </c>
      <c r="I6457" t="s">
        <v>3364</v>
      </c>
      <c r="J6457" t="s">
        <v>9265</v>
      </c>
      <c r="K6457" t="s">
        <v>208</v>
      </c>
      <c r="L6457" t="s">
        <v>9264</v>
      </c>
      <c r="N6457" t="s">
        <v>208</v>
      </c>
      <c r="O6457" t="s">
        <v>476</v>
      </c>
      <c r="P6457" t="s">
        <v>476</v>
      </c>
    </row>
    <row r="6458" spans="1:16">
      <c r="A6458" s="484" t="s">
        <v>44594</v>
      </c>
      <c r="B6458" s="485" t="s">
        <v>44593</v>
      </c>
      <c r="C6458" t="s">
        <v>44592</v>
      </c>
      <c r="D6458" t="s">
        <v>44591</v>
      </c>
      <c r="E6458" t="str">
        <f t="shared" si="100"/>
        <v>539650 - LEADERFIT CNFK</v>
      </c>
      <c r="F6458" t="s">
        <v>4087</v>
      </c>
      <c r="G6458" t="s">
        <v>44590</v>
      </c>
      <c r="I6458" t="s">
        <v>2376</v>
      </c>
      <c r="J6458" t="s">
        <v>44589</v>
      </c>
      <c r="K6458" t="s">
        <v>208</v>
      </c>
      <c r="L6458" t="s">
        <v>44588</v>
      </c>
      <c r="N6458" t="s">
        <v>208</v>
      </c>
      <c r="O6458" t="s">
        <v>476</v>
      </c>
      <c r="P6458" t="s">
        <v>476</v>
      </c>
    </row>
    <row r="6459" spans="1:16">
      <c r="A6459" s="484" t="s">
        <v>3284</v>
      </c>
      <c r="B6459" s="485" t="s">
        <v>3283</v>
      </c>
      <c r="C6459" t="s">
        <v>3282</v>
      </c>
      <c r="D6459" t="s">
        <v>3282</v>
      </c>
      <c r="E6459" t="str">
        <f t="shared" si="100"/>
        <v>558850 - VITRIS ANNIE</v>
      </c>
      <c r="F6459" t="s">
        <v>3281</v>
      </c>
      <c r="G6459" t="s">
        <v>3280</v>
      </c>
      <c r="I6459" t="s">
        <v>3279</v>
      </c>
      <c r="J6459" t="s">
        <v>3278</v>
      </c>
      <c r="K6459" t="s">
        <v>208</v>
      </c>
      <c r="L6459" t="s">
        <v>3277</v>
      </c>
      <c r="N6459" t="s">
        <v>208</v>
      </c>
      <c r="O6459" t="s">
        <v>476</v>
      </c>
      <c r="P6459" t="s">
        <v>476</v>
      </c>
    </row>
    <row r="6460" spans="1:16">
      <c r="A6460" s="484" t="s">
        <v>58055</v>
      </c>
      <c r="B6460" s="485" t="s">
        <v>58054</v>
      </c>
      <c r="C6460" t="s">
        <v>58053</v>
      </c>
      <c r="D6460" t="s">
        <v>50859</v>
      </c>
      <c r="E6460" t="str">
        <f t="shared" si="100"/>
        <v>507957 - ISL</v>
      </c>
      <c r="F6460" t="s">
        <v>4705</v>
      </c>
      <c r="G6460" t="s">
        <v>58052</v>
      </c>
      <c r="I6460" t="s">
        <v>10026</v>
      </c>
      <c r="J6460" t="s">
        <v>58051</v>
      </c>
      <c r="K6460" t="s">
        <v>208</v>
      </c>
      <c r="L6460" t="s">
        <v>58050</v>
      </c>
      <c r="N6460" t="s">
        <v>208</v>
      </c>
      <c r="O6460" t="s">
        <v>476</v>
      </c>
      <c r="P6460" t="s">
        <v>476</v>
      </c>
    </row>
    <row r="6461" spans="1:16">
      <c r="A6461" s="484" t="s">
        <v>85195</v>
      </c>
      <c r="B6461" s="485" t="s">
        <v>85194</v>
      </c>
      <c r="C6461" t="s">
        <v>85193</v>
      </c>
      <c r="D6461" t="s">
        <v>85192</v>
      </c>
      <c r="E6461" t="str">
        <f t="shared" si="100"/>
        <v>476778 - ECM BESANCON</v>
      </c>
      <c r="F6461" t="s">
        <v>38161</v>
      </c>
      <c r="G6461" t="s">
        <v>85191</v>
      </c>
      <c r="I6461" t="s">
        <v>2666</v>
      </c>
      <c r="J6461" t="s">
        <v>85190</v>
      </c>
      <c r="K6461" t="s">
        <v>208</v>
      </c>
      <c r="L6461" t="s">
        <v>85189</v>
      </c>
      <c r="N6461" t="s">
        <v>207</v>
      </c>
      <c r="O6461" t="s">
        <v>476</v>
      </c>
      <c r="P6461" t="s">
        <v>476</v>
      </c>
    </row>
    <row r="6462" spans="1:16">
      <c r="A6462" s="484" t="s">
        <v>7709</v>
      </c>
      <c r="B6462" s="485" t="s">
        <v>7708</v>
      </c>
      <c r="C6462" t="s">
        <v>7707</v>
      </c>
      <c r="D6462" t="s">
        <v>7706</v>
      </c>
      <c r="E6462" t="str">
        <f t="shared" si="100"/>
        <v>160520 - UDSPEL 28</v>
      </c>
      <c r="G6462" t="s">
        <v>7705</v>
      </c>
      <c r="I6462" t="s">
        <v>7704</v>
      </c>
      <c r="J6462" t="s">
        <v>7703</v>
      </c>
      <c r="K6462" t="s">
        <v>208</v>
      </c>
      <c r="L6462" t="s">
        <v>7702</v>
      </c>
      <c r="N6462" t="s">
        <v>208</v>
      </c>
      <c r="O6462" t="s">
        <v>476</v>
      </c>
      <c r="P6462" t="s">
        <v>476</v>
      </c>
    </row>
    <row r="6463" spans="1:16">
      <c r="A6463" s="484" t="s">
        <v>121411</v>
      </c>
      <c r="B6463" s="485" t="s">
        <v>121410</v>
      </c>
      <c r="C6463" t="s">
        <v>121409</v>
      </c>
      <c r="D6463" t="s">
        <v>117463</v>
      </c>
      <c r="E6463" t="str">
        <f t="shared" si="100"/>
        <v>292540 - AFC</v>
      </c>
      <c r="F6463" t="s">
        <v>41461</v>
      </c>
      <c r="G6463" t="s">
        <v>121408</v>
      </c>
      <c r="H6463" t="s">
        <v>121407</v>
      </c>
      <c r="I6463" t="s">
        <v>3138</v>
      </c>
      <c r="K6463" t="s">
        <v>121406</v>
      </c>
      <c r="L6463" t="s">
        <v>121405</v>
      </c>
      <c r="N6463" t="s">
        <v>208</v>
      </c>
      <c r="O6463" t="s">
        <v>476</v>
      </c>
      <c r="P6463" t="s">
        <v>476</v>
      </c>
    </row>
    <row r="6464" spans="1:16">
      <c r="A6464" s="484" t="s">
        <v>82962</v>
      </c>
      <c r="B6464" s="485" t="s">
        <v>82961</v>
      </c>
      <c r="C6464" t="s">
        <v>82960</v>
      </c>
      <c r="D6464" t="s">
        <v>82959</v>
      </c>
      <c r="E6464" t="str">
        <f t="shared" si="100"/>
        <v>320262 - ESJ PRO</v>
      </c>
      <c r="F6464" t="s">
        <v>1710</v>
      </c>
      <c r="G6464" t="s">
        <v>82958</v>
      </c>
      <c r="I6464" t="s">
        <v>1814</v>
      </c>
      <c r="J6464" t="s">
        <v>82957</v>
      </c>
      <c r="K6464" t="s">
        <v>208</v>
      </c>
      <c r="L6464" t="s">
        <v>82956</v>
      </c>
      <c r="N6464" t="s">
        <v>208</v>
      </c>
      <c r="O6464" t="s">
        <v>476</v>
      </c>
      <c r="P6464" t="s">
        <v>476</v>
      </c>
    </row>
    <row r="6465" spans="1:16">
      <c r="A6465" s="484" t="s">
        <v>27680</v>
      </c>
      <c r="B6465" s="485" t="s">
        <v>27679</v>
      </c>
      <c r="C6465" t="s">
        <v>27678</v>
      </c>
      <c r="D6465" t="s">
        <v>27677</v>
      </c>
      <c r="E6465" t="str">
        <f t="shared" si="100"/>
        <v>674758 - PLANNING FAMILIAL 37 TOURS</v>
      </c>
      <c r="F6465" t="s">
        <v>4732</v>
      </c>
      <c r="G6465" t="s">
        <v>27676</v>
      </c>
      <c r="I6465" t="s">
        <v>1799</v>
      </c>
      <c r="J6465" t="s">
        <v>27675</v>
      </c>
      <c r="K6465" t="s">
        <v>208</v>
      </c>
      <c r="L6465" t="s">
        <v>27674</v>
      </c>
      <c r="N6465" t="s">
        <v>208</v>
      </c>
      <c r="O6465" t="s">
        <v>476</v>
      </c>
      <c r="P6465" t="s">
        <v>476</v>
      </c>
    </row>
    <row r="6466" spans="1:16">
      <c r="A6466" s="484" t="s">
        <v>7082</v>
      </c>
      <c r="B6466" s="485" t="s">
        <v>7081</v>
      </c>
      <c r="C6466" t="s">
        <v>7080</v>
      </c>
      <c r="D6466" t="s">
        <v>7079</v>
      </c>
      <c r="E6466" t="str">
        <f t="shared" ref="E6466:E6529" si="101">_xlfn.CONCAT(L6466," - ",D6466)</f>
        <v>346366 - UGECAM AQUITAINE</v>
      </c>
      <c r="F6466" t="s">
        <v>3384</v>
      </c>
      <c r="G6466" t="s">
        <v>7078</v>
      </c>
      <c r="I6466" t="s">
        <v>7077</v>
      </c>
      <c r="J6466" t="s">
        <v>7076</v>
      </c>
      <c r="K6466" t="s">
        <v>208</v>
      </c>
      <c r="L6466" t="s">
        <v>7075</v>
      </c>
      <c r="N6466" t="s">
        <v>208</v>
      </c>
      <c r="O6466" t="s">
        <v>476</v>
      </c>
      <c r="P6466" t="s">
        <v>476</v>
      </c>
    </row>
    <row r="6467" spans="1:16">
      <c r="A6467" s="484" t="s">
        <v>17294</v>
      </c>
      <c r="B6467" s="485" t="s">
        <v>17293</v>
      </c>
      <c r="C6467" t="s">
        <v>17292</v>
      </c>
      <c r="D6467" t="s">
        <v>17291</v>
      </c>
      <c r="E6467" t="str">
        <f t="shared" si="101"/>
        <v>452154 - SIA PARTNERS PARIS</v>
      </c>
      <c r="F6467" t="s">
        <v>3811</v>
      </c>
      <c r="G6467" t="s">
        <v>17290</v>
      </c>
      <c r="I6467" t="s">
        <v>626</v>
      </c>
      <c r="J6467" t="s">
        <v>17289</v>
      </c>
      <c r="K6467" t="s">
        <v>208</v>
      </c>
      <c r="L6467" t="s">
        <v>17288</v>
      </c>
      <c r="N6467" t="s">
        <v>208</v>
      </c>
      <c r="O6467" t="s">
        <v>476</v>
      </c>
      <c r="P6467" t="s">
        <v>476</v>
      </c>
    </row>
    <row r="6468" spans="1:16">
      <c r="A6468" s="484" t="s">
        <v>71884</v>
      </c>
      <c r="B6468" s="485" t="s">
        <v>71883</v>
      </c>
      <c r="C6468" t="s">
        <v>71882</v>
      </c>
      <c r="D6468" t="s">
        <v>71881</v>
      </c>
      <c r="E6468" t="str">
        <f t="shared" si="101"/>
        <v>125994 - FOF BRETAGNE</v>
      </c>
      <c r="F6468" t="s">
        <v>9019</v>
      </c>
      <c r="G6468" t="s">
        <v>71880</v>
      </c>
      <c r="I6468" t="s">
        <v>17960</v>
      </c>
      <c r="J6468" t="s">
        <v>71879</v>
      </c>
      <c r="K6468" t="s">
        <v>208</v>
      </c>
      <c r="L6468" t="s">
        <v>71878</v>
      </c>
      <c r="N6468" t="s">
        <v>208</v>
      </c>
      <c r="O6468" t="s">
        <v>476</v>
      </c>
      <c r="P6468" t="s">
        <v>476</v>
      </c>
    </row>
    <row r="6469" spans="1:16">
      <c r="A6469" s="484" t="s">
        <v>44268</v>
      </c>
      <c r="B6469" s="485" t="s">
        <v>44267</v>
      </c>
      <c r="C6469" t="s">
        <v>44266</v>
      </c>
      <c r="D6469" t="s">
        <v>44266</v>
      </c>
      <c r="E6469" t="str">
        <f t="shared" si="101"/>
        <v>390331 - LECOMTE CARMEN</v>
      </c>
      <c r="F6469" t="s">
        <v>39171</v>
      </c>
      <c r="G6469" t="s">
        <v>44265</v>
      </c>
      <c r="I6469" t="s">
        <v>1806</v>
      </c>
      <c r="K6469" t="s">
        <v>208</v>
      </c>
      <c r="L6469" t="s">
        <v>44264</v>
      </c>
      <c r="N6469" t="s">
        <v>208</v>
      </c>
      <c r="O6469" t="s">
        <v>476</v>
      </c>
      <c r="P6469" t="s">
        <v>476</v>
      </c>
    </row>
    <row r="6470" spans="1:16">
      <c r="A6470" s="484" t="s">
        <v>61717</v>
      </c>
      <c r="B6470" s="485" t="s">
        <v>61716</v>
      </c>
      <c r="C6470" t="s">
        <v>61715</v>
      </c>
      <c r="D6470" t="s">
        <v>61714</v>
      </c>
      <c r="E6470" t="str">
        <f t="shared" si="101"/>
        <v>645497 - HENRY JEROME</v>
      </c>
      <c r="F6470" t="s">
        <v>3453</v>
      </c>
      <c r="G6470" t="s">
        <v>61713</v>
      </c>
      <c r="I6470" t="s">
        <v>61712</v>
      </c>
      <c r="J6470" t="s">
        <v>61711</v>
      </c>
      <c r="K6470" t="s">
        <v>208</v>
      </c>
      <c r="L6470" t="s">
        <v>61710</v>
      </c>
      <c r="N6470" t="s">
        <v>208</v>
      </c>
      <c r="O6470" t="s">
        <v>476</v>
      </c>
      <c r="P6470" t="s">
        <v>476</v>
      </c>
    </row>
    <row r="6471" spans="1:16">
      <c r="A6471" s="484" t="s">
        <v>93541</v>
      </c>
      <c r="B6471" s="485" t="s">
        <v>93540</v>
      </c>
      <c r="C6471" t="s">
        <v>93539</v>
      </c>
      <c r="D6471" t="s">
        <v>93538</v>
      </c>
      <c r="E6471" t="str">
        <f t="shared" si="101"/>
        <v>600556 - COREG EPGV BFC  DIJON</v>
      </c>
      <c r="F6471" t="s">
        <v>27385</v>
      </c>
      <c r="G6471" t="s">
        <v>93376</v>
      </c>
      <c r="I6471" t="s">
        <v>1501</v>
      </c>
      <c r="J6471" t="s">
        <v>93537</v>
      </c>
      <c r="K6471" t="s">
        <v>208</v>
      </c>
      <c r="L6471" t="s">
        <v>93536</v>
      </c>
      <c r="N6471" t="s">
        <v>208</v>
      </c>
      <c r="O6471" t="s">
        <v>476</v>
      </c>
      <c r="P6471" t="s">
        <v>476</v>
      </c>
    </row>
    <row r="6472" spans="1:16">
      <c r="A6472" s="484" t="s">
        <v>14178</v>
      </c>
      <c r="B6472" s="485" t="s">
        <v>14177</v>
      </c>
      <c r="C6472" t="s">
        <v>14176</v>
      </c>
      <c r="D6472" t="s">
        <v>14176</v>
      </c>
      <c r="E6472" t="str">
        <f t="shared" si="101"/>
        <v>515887 - SOL FRANCE</v>
      </c>
      <c r="F6472" t="s">
        <v>12260</v>
      </c>
      <c r="G6472" t="s">
        <v>14175</v>
      </c>
      <c r="I6472" t="s">
        <v>1207</v>
      </c>
      <c r="J6472" t="s">
        <v>14174</v>
      </c>
      <c r="K6472" t="s">
        <v>208</v>
      </c>
      <c r="L6472" t="s">
        <v>14173</v>
      </c>
      <c r="N6472" t="s">
        <v>208</v>
      </c>
      <c r="O6472" t="s">
        <v>476</v>
      </c>
      <c r="P6472" t="s">
        <v>476</v>
      </c>
    </row>
    <row r="6473" spans="1:16">
      <c r="A6473" s="484" t="s">
        <v>20050</v>
      </c>
      <c r="B6473" s="485" t="s">
        <v>20049</v>
      </c>
      <c r="C6473" t="s">
        <v>20048</v>
      </c>
      <c r="D6473" t="s">
        <v>20048</v>
      </c>
      <c r="E6473" t="str">
        <f t="shared" si="101"/>
        <v>641297 - SARL FLORIAN</v>
      </c>
      <c r="F6473" t="s">
        <v>1400</v>
      </c>
      <c r="G6473" t="s">
        <v>20047</v>
      </c>
      <c r="I6473" t="s">
        <v>1312</v>
      </c>
      <c r="K6473" t="s">
        <v>208</v>
      </c>
      <c r="L6473" t="s">
        <v>20046</v>
      </c>
      <c r="N6473" t="s">
        <v>208</v>
      </c>
      <c r="O6473" t="s">
        <v>476</v>
      </c>
      <c r="P6473" t="s">
        <v>476</v>
      </c>
    </row>
    <row r="6474" spans="1:16">
      <c r="A6474" s="484" t="s">
        <v>49301</v>
      </c>
      <c r="B6474" s="485" t="s">
        <v>49300</v>
      </c>
      <c r="C6474" t="s">
        <v>49299</v>
      </c>
      <c r="D6474" t="s">
        <v>49298</v>
      </c>
      <c r="E6474" t="str">
        <f t="shared" si="101"/>
        <v>577625 - JH CONSEILS SCHILTIGHEIM</v>
      </c>
      <c r="F6474" t="s">
        <v>8706</v>
      </c>
      <c r="G6474" t="s">
        <v>49297</v>
      </c>
      <c r="I6474" t="s">
        <v>17538</v>
      </c>
      <c r="J6474" t="s">
        <v>49296</v>
      </c>
      <c r="K6474" t="s">
        <v>208</v>
      </c>
      <c r="L6474" t="s">
        <v>49295</v>
      </c>
      <c r="N6474" t="s">
        <v>208</v>
      </c>
      <c r="O6474" t="s">
        <v>476</v>
      </c>
      <c r="P6474" t="s">
        <v>476</v>
      </c>
    </row>
    <row r="6475" spans="1:16">
      <c r="A6475" s="484" t="s">
        <v>23282</v>
      </c>
      <c r="B6475" s="485" t="s">
        <v>23281</v>
      </c>
      <c r="C6475" t="s">
        <v>23280</v>
      </c>
      <c r="D6475" t="s">
        <v>23279</v>
      </c>
      <c r="E6475" t="str">
        <f t="shared" si="101"/>
        <v>663785 - RENAISSANCE PARIS</v>
      </c>
      <c r="F6475" t="s">
        <v>15261</v>
      </c>
      <c r="G6475" t="s">
        <v>23278</v>
      </c>
      <c r="I6475" t="s">
        <v>626</v>
      </c>
      <c r="J6475" t="s">
        <v>23277</v>
      </c>
      <c r="K6475" t="s">
        <v>208</v>
      </c>
      <c r="L6475" t="s">
        <v>23276</v>
      </c>
      <c r="N6475" t="s">
        <v>208</v>
      </c>
      <c r="O6475" t="s">
        <v>476</v>
      </c>
      <c r="P6475" t="s">
        <v>476</v>
      </c>
    </row>
    <row r="6476" spans="1:16">
      <c r="A6476" s="484" t="s">
        <v>8437</v>
      </c>
      <c r="B6476" s="485" t="s">
        <v>8436</v>
      </c>
      <c r="C6476" t="s">
        <v>8435</v>
      </c>
      <c r="D6476" t="s">
        <v>8435</v>
      </c>
      <c r="E6476" t="str">
        <f t="shared" si="101"/>
        <v>471331 - UGECAM HAUTS-DE-FRANCE</v>
      </c>
      <c r="F6476" t="s">
        <v>1817</v>
      </c>
      <c r="G6476" t="s">
        <v>8434</v>
      </c>
      <c r="H6476" t="s">
        <v>8433</v>
      </c>
      <c r="I6476" t="s">
        <v>1814</v>
      </c>
      <c r="J6476" t="s">
        <v>8432</v>
      </c>
      <c r="K6476" t="s">
        <v>208</v>
      </c>
      <c r="L6476" t="s">
        <v>8431</v>
      </c>
      <c r="N6476" t="s">
        <v>208</v>
      </c>
      <c r="O6476" t="s">
        <v>476</v>
      </c>
      <c r="P6476" t="s">
        <v>476</v>
      </c>
    </row>
    <row r="6477" spans="1:16">
      <c r="A6477" s="484" t="s">
        <v>678</v>
      </c>
      <c r="B6477" s="485" t="s">
        <v>677</v>
      </c>
      <c r="C6477" t="s">
        <v>676</v>
      </c>
      <c r="D6477" t="s">
        <v>676</v>
      </c>
      <c r="E6477" t="str">
        <f t="shared" si="101"/>
        <v>449234 - 4 AXES</v>
      </c>
      <c r="F6477" t="s">
        <v>605</v>
      </c>
      <c r="G6477" t="s">
        <v>675</v>
      </c>
      <c r="I6477" t="s">
        <v>674</v>
      </c>
      <c r="J6477" t="s">
        <v>673</v>
      </c>
      <c r="K6477" t="s">
        <v>208</v>
      </c>
      <c r="L6477" t="s">
        <v>672</v>
      </c>
      <c r="N6477" t="s">
        <v>208</v>
      </c>
      <c r="O6477" t="s">
        <v>476</v>
      </c>
      <c r="P6477" t="s">
        <v>476</v>
      </c>
    </row>
    <row r="6478" spans="1:16">
      <c r="A6478" s="484" t="s">
        <v>131634</v>
      </c>
      <c r="B6478" s="485" t="s">
        <v>131633</v>
      </c>
      <c r="C6478" t="s">
        <v>131632</v>
      </c>
      <c r="D6478" t="s">
        <v>131632</v>
      </c>
      <c r="E6478" t="str">
        <f t="shared" si="101"/>
        <v>237190 - AGILENT TECHNOLOGIES FRANCE</v>
      </c>
      <c r="F6478" t="s">
        <v>4152</v>
      </c>
      <c r="G6478" t="s">
        <v>131631</v>
      </c>
      <c r="H6478" t="s">
        <v>131630</v>
      </c>
      <c r="I6478" t="s">
        <v>779</v>
      </c>
      <c r="J6478" t="s">
        <v>131629</v>
      </c>
      <c r="K6478" t="s">
        <v>208</v>
      </c>
      <c r="L6478" t="s">
        <v>131628</v>
      </c>
      <c r="N6478" t="s">
        <v>208</v>
      </c>
      <c r="O6478" t="s">
        <v>476</v>
      </c>
      <c r="P6478" t="s">
        <v>3428</v>
      </c>
    </row>
    <row r="6479" spans="1:16">
      <c r="A6479" s="484" t="s">
        <v>96496</v>
      </c>
      <c r="B6479" s="485" t="s">
        <v>96495</v>
      </c>
      <c r="C6479" t="s">
        <v>96494</v>
      </c>
      <c r="D6479" t="s">
        <v>96494</v>
      </c>
      <c r="E6479" t="str">
        <f t="shared" si="101"/>
        <v>551636 - CHAVASSIEUX JACQUES</v>
      </c>
      <c r="F6479" t="s">
        <v>707</v>
      </c>
      <c r="G6479" t="s">
        <v>96493</v>
      </c>
      <c r="I6479" t="s">
        <v>10087</v>
      </c>
      <c r="J6479" t="s">
        <v>96492</v>
      </c>
      <c r="K6479" t="s">
        <v>208</v>
      </c>
      <c r="L6479" t="s">
        <v>96491</v>
      </c>
      <c r="N6479" t="s">
        <v>208</v>
      </c>
      <c r="O6479" t="s">
        <v>476</v>
      </c>
      <c r="P6479" t="s">
        <v>476</v>
      </c>
    </row>
    <row r="6480" spans="1:16">
      <c r="A6480" s="484" t="s">
        <v>43676</v>
      </c>
      <c r="B6480" s="485" t="s">
        <v>43675</v>
      </c>
      <c r="C6480" t="s">
        <v>43674</v>
      </c>
      <c r="D6480" t="s">
        <v>43673</v>
      </c>
      <c r="E6480" t="str">
        <f t="shared" si="101"/>
        <v>678910 - LES CHEMINS DE L IMAGINAIRE VANNES</v>
      </c>
      <c r="F6480" t="s">
        <v>3423</v>
      </c>
      <c r="G6480" t="s">
        <v>43672</v>
      </c>
      <c r="I6480" t="s">
        <v>681</v>
      </c>
      <c r="J6480" t="s">
        <v>43671</v>
      </c>
      <c r="K6480" t="s">
        <v>208</v>
      </c>
      <c r="L6480" t="s">
        <v>43670</v>
      </c>
      <c r="N6480" t="s">
        <v>208</v>
      </c>
      <c r="O6480" t="s">
        <v>476</v>
      </c>
      <c r="P6480" t="s">
        <v>476</v>
      </c>
    </row>
    <row r="6481" spans="1:16">
      <c r="A6481" s="484" t="s">
        <v>10683</v>
      </c>
      <c r="B6481" s="485" t="s">
        <v>10682</v>
      </c>
      <c r="C6481" t="s">
        <v>10681</v>
      </c>
      <c r="D6481" t="s">
        <v>10680</v>
      </c>
      <c r="E6481" t="str">
        <f t="shared" si="101"/>
        <v>472025 - TERPEREAU JULIETTE</v>
      </c>
      <c r="F6481" t="s">
        <v>10679</v>
      </c>
      <c r="G6481" t="s">
        <v>10678</v>
      </c>
      <c r="I6481" t="s">
        <v>1837</v>
      </c>
      <c r="J6481" t="s">
        <v>10677</v>
      </c>
      <c r="K6481" t="s">
        <v>208</v>
      </c>
      <c r="L6481" t="s">
        <v>10676</v>
      </c>
      <c r="N6481" t="s">
        <v>208</v>
      </c>
      <c r="O6481" t="s">
        <v>476</v>
      </c>
      <c r="P6481" t="s">
        <v>476</v>
      </c>
    </row>
    <row r="6482" spans="1:16">
      <c r="A6482" s="484" t="s">
        <v>41443</v>
      </c>
      <c r="B6482" s="485" t="s">
        <v>41442</v>
      </c>
      <c r="C6482" t="s">
        <v>41441</v>
      </c>
      <c r="D6482" t="s">
        <v>41440</v>
      </c>
      <c r="E6482" t="str">
        <f t="shared" si="101"/>
        <v>392625 - LV COM</v>
      </c>
      <c r="G6482" t="s">
        <v>41439</v>
      </c>
      <c r="I6482" t="s">
        <v>11957</v>
      </c>
      <c r="J6482" t="s">
        <v>41438</v>
      </c>
      <c r="K6482" t="s">
        <v>208</v>
      </c>
      <c r="L6482" t="s">
        <v>41437</v>
      </c>
      <c r="N6482" t="s">
        <v>208</v>
      </c>
      <c r="O6482" t="s">
        <v>476</v>
      </c>
      <c r="P6482" t="s">
        <v>7108</v>
      </c>
    </row>
    <row r="6483" spans="1:16">
      <c r="A6483" s="484" t="s">
        <v>28276</v>
      </c>
      <c r="B6483" s="485" t="s">
        <v>28275</v>
      </c>
      <c r="C6483" t="s">
        <v>28274</v>
      </c>
      <c r="D6483" t="s">
        <v>28274</v>
      </c>
      <c r="E6483" t="str">
        <f t="shared" si="101"/>
        <v>574545 - PHARMAPHYSIC</v>
      </c>
      <c r="F6483" t="s">
        <v>4979</v>
      </c>
      <c r="G6483" t="s">
        <v>28273</v>
      </c>
      <c r="I6483" t="s">
        <v>28272</v>
      </c>
      <c r="J6483" t="s">
        <v>28271</v>
      </c>
      <c r="K6483" t="s">
        <v>208</v>
      </c>
      <c r="L6483" t="s">
        <v>28270</v>
      </c>
      <c r="N6483" t="s">
        <v>208</v>
      </c>
      <c r="O6483" t="s">
        <v>476</v>
      </c>
      <c r="P6483" t="s">
        <v>476</v>
      </c>
    </row>
    <row r="6484" spans="1:16">
      <c r="A6484" s="484" t="s">
        <v>126885</v>
      </c>
      <c r="B6484" s="485" t="s">
        <v>126878</v>
      </c>
      <c r="C6484" t="s">
        <v>126884</v>
      </c>
      <c r="D6484" t="s">
        <v>126883</v>
      </c>
      <c r="E6484" t="str">
        <f t="shared" si="101"/>
        <v>569653 - AROBASE CENTRE DE RESSOURCES LE LAMENTIN</v>
      </c>
      <c r="F6484" t="s">
        <v>1848</v>
      </c>
      <c r="G6484" t="s">
        <v>126882</v>
      </c>
      <c r="H6484" t="s">
        <v>126881</v>
      </c>
      <c r="I6484" t="s">
        <v>9102</v>
      </c>
      <c r="K6484" t="s">
        <v>208</v>
      </c>
      <c r="L6484" t="s">
        <v>126880</v>
      </c>
      <c r="N6484" t="s">
        <v>208</v>
      </c>
      <c r="O6484" t="s">
        <v>476</v>
      </c>
      <c r="P6484" t="s">
        <v>476</v>
      </c>
    </row>
    <row r="6485" spans="1:16">
      <c r="A6485" s="484" t="s">
        <v>126879</v>
      </c>
      <c r="B6485" s="485" t="s">
        <v>126878</v>
      </c>
      <c r="C6485" t="s">
        <v>126877</v>
      </c>
      <c r="D6485" t="s">
        <v>126876</v>
      </c>
      <c r="E6485" t="str">
        <f t="shared" si="101"/>
        <v>476407 - AROBASE CENTRE RESSOURCES GRENOBLE</v>
      </c>
      <c r="F6485" t="s">
        <v>11638</v>
      </c>
      <c r="G6485" t="s">
        <v>126511</v>
      </c>
      <c r="H6485" t="s">
        <v>126875</v>
      </c>
      <c r="I6485" t="s">
        <v>836</v>
      </c>
      <c r="J6485" t="s">
        <v>126868</v>
      </c>
      <c r="K6485" t="s">
        <v>208</v>
      </c>
      <c r="L6485" t="s">
        <v>126874</v>
      </c>
      <c r="N6485" t="s">
        <v>208</v>
      </c>
      <c r="O6485" t="s">
        <v>476</v>
      </c>
      <c r="P6485" t="s">
        <v>476</v>
      </c>
    </row>
    <row r="6486" spans="1:16">
      <c r="A6486" s="484" t="s">
        <v>38180</v>
      </c>
      <c r="B6486" s="485" t="s">
        <v>38179</v>
      </c>
      <c r="C6486" t="s">
        <v>38178</v>
      </c>
      <c r="D6486" t="s">
        <v>38177</v>
      </c>
      <c r="E6486" t="str">
        <f t="shared" si="101"/>
        <v>402473 - MARKIEWICZ EMMANUELLE EMCI</v>
      </c>
      <c r="F6486" t="s">
        <v>25781</v>
      </c>
      <c r="G6486" t="s">
        <v>38176</v>
      </c>
      <c r="H6486" t="s">
        <v>38175</v>
      </c>
      <c r="I6486" t="s">
        <v>603</v>
      </c>
      <c r="J6486" t="s">
        <v>38174</v>
      </c>
      <c r="K6486" t="s">
        <v>208</v>
      </c>
      <c r="L6486" t="s">
        <v>38173</v>
      </c>
      <c r="N6486" t="s">
        <v>208</v>
      </c>
      <c r="O6486" t="s">
        <v>476</v>
      </c>
      <c r="P6486" t="s">
        <v>476</v>
      </c>
    </row>
    <row r="6487" spans="1:16">
      <c r="A6487" s="484" t="s">
        <v>59258</v>
      </c>
      <c r="B6487" s="485" t="s">
        <v>59257</v>
      </c>
      <c r="C6487" t="s">
        <v>59256</v>
      </c>
      <c r="D6487" t="s">
        <v>59256</v>
      </c>
      <c r="E6487" t="str">
        <f t="shared" si="101"/>
        <v>622722 - IFC DIS GROUPE</v>
      </c>
      <c r="F6487" t="s">
        <v>36662</v>
      </c>
      <c r="G6487" t="s">
        <v>59255</v>
      </c>
      <c r="I6487" t="s">
        <v>603</v>
      </c>
      <c r="J6487" t="s">
        <v>59254</v>
      </c>
      <c r="K6487" t="s">
        <v>208</v>
      </c>
      <c r="L6487" t="s">
        <v>59253</v>
      </c>
      <c r="N6487" t="s">
        <v>208</v>
      </c>
      <c r="O6487" t="s">
        <v>476</v>
      </c>
      <c r="P6487" t="s">
        <v>476</v>
      </c>
    </row>
    <row r="6488" spans="1:16">
      <c r="A6488" s="484" t="s">
        <v>94849</v>
      </c>
      <c r="B6488" s="485" t="s">
        <v>94848</v>
      </c>
      <c r="C6488" t="s">
        <v>94847</v>
      </c>
      <c r="D6488" t="s">
        <v>94847</v>
      </c>
      <c r="E6488" t="str">
        <f t="shared" si="101"/>
        <v>329150 - COGELIS</v>
      </c>
      <c r="F6488" t="s">
        <v>1513</v>
      </c>
      <c r="G6488" t="s">
        <v>94846</v>
      </c>
      <c r="I6488" t="s">
        <v>6880</v>
      </c>
      <c r="J6488" t="s">
        <v>94845</v>
      </c>
      <c r="K6488" t="s">
        <v>208</v>
      </c>
      <c r="L6488" t="s">
        <v>94844</v>
      </c>
      <c r="N6488" t="s">
        <v>208</v>
      </c>
      <c r="O6488" t="s">
        <v>476</v>
      </c>
      <c r="P6488" t="s">
        <v>476</v>
      </c>
    </row>
    <row r="6489" spans="1:16">
      <c r="A6489" s="484" t="s">
        <v>22215</v>
      </c>
      <c r="B6489" s="485" t="s">
        <v>22214</v>
      </c>
      <c r="C6489" t="s">
        <v>22213</v>
      </c>
      <c r="D6489" t="s">
        <v>22213</v>
      </c>
      <c r="E6489" t="str">
        <f t="shared" si="101"/>
        <v>455040 - RETRAVAILLER ALSACE</v>
      </c>
      <c r="F6489" t="s">
        <v>7547</v>
      </c>
      <c r="G6489" t="s">
        <v>22212</v>
      </c>
      <c r="I6489" t="s">
        <v>579</v>
      </c>
      <c r="J6489" t="s">
        <v>22211</v>
      </c>
      <c r="K6489" t="s">
        <v>208</v>
      </c>
      <c r="L6489" t="s">
        <v>22210</v>
      </c>
      <c r="N6489" t="s">
        <v>208</v>
      </c>
      <c r="O6489" t="s">
        <v>476</v>
      </c>
      <c r="P6489" t="s">
        <v>476</v>
      </c>
    </row>
    <row r="6490" spans="1:16">
      <c r="A6490" s="484" t="s">
        <v>87375</v>
      </c>
      <c r="B6490" s="485" t="s">
        <v>87374</v>
      </c>
      <c r="C6490" t="s">
        <v>87373</v>
      </c>
      <c r="D6490" t="s">
        <v>87372</v>
      </c>
      <c r="E6490" t="str">
        <f t="shared" si="101"/>
        <v>504403 - DG FORMATION  PLUS</v>
      </c>
      <c r="F6490" t="s">
        <v>30911</v>
      </c>
      <c r="G6490" t="s">
        <v>87371</v>
      </c>
      <c r="H6490" t="s">
        <v>87370</v>
      </c>
      <c r="I6490" t="s">
        <v>2161</v>
      </c>
      <c r="J6490" t="s">
        <v>87369</v>
      </c>
      <c r="K6490" t="s">
        <v>208</v>
      </c>
      <c r="L6490" t="s">
        <v>87368</v>
      </c>
      <c r="N6490" t="s">
        <v>208</v>
      </c>
      <c r="O6490" t="s">
        <v>476</v>
      </c>
      <c r="P6490" t="s">
        <v>476</v>
      </c>
    </row>
    <row r="6491" spans="1:16">
      <c r="A6491" s="484" t="s">
        <v>63252</v>
      </c>
      <c r="B6491" s="485" t="s">
        <v>63251</v>
      </c>
      <c r="C6491" t="s">
        <v>63250</v>
      </c>
      <c r="D6491" t="s">
        <v>63249</v>
      </c>
      <c r="E6491" t="str">
        <f t="shared" si="101"/>
        <v>466098 - GPEI</v>
      </c>
      <c r="F6491" t="s">
        <v>1077</v>
      </c>
      <c r="G6491" t="s">
        <v>63248</v>
      </c>
      <c r="I6491" t="s">
        <v>9704</v>
      </c>
      <c r="J6491" t="s">
        <v>63247</v>
      </c>
      <c r="K6491" t="s">
        <v>208</v>
      </c>
      <c r="L6491" t="s">
        <v>63246</v>
      </c>
      <c r="N6491" t="s">
        <v>208</v>
      </c>
      <c r="O6491" t="s">
        <v>476</v>
      </c>
      <c r="P6491" t="s">
        <v>476</v>
      </c>
    </row>
    <row r="6492" spans="1:16">
      <c r="A6492" s="484" t="s">
        <v>23508</v>
      </c>
      <c r="B6492" s="485" t="s">
        <v>23507</v>
      </c>
      <c r="C6492" t="s">
        <v>23506</v>
      </c>
      <c r="D6492" t="s">
        <v>23506</v>
      </c>
      <c r="E6492" t="str">
        <f t="shared" si="101"/>
        <v>481087 - REGATE</v>
      </c>
      <c r="F6492" t="s">
        <v>3281</v>
      </c>
      <c r="G6492" t="s">
        <v>23505</v>
      </c>
      <c r="I6492" t="s">
        <v>9243</v>
      </c>
      <c r="J6492" t="s">
        <v>23504</v>
      </c>
      <c r="K6492" t="s">
        <v>23503</v>
      </c>
      <c r="L6492" t="s">
        <v>23502</v>
      </c>
      <c r="N6492" t="s">
        <v>208</v>
      </c>
      <c r="O6492" t="s">
        <v>476</v>
      </c>
      <c r="P6492" t="s">
        <v>476</v>
      </c>
    </row>
    <row r="6493" spans="1:16">
      <c r="A6493" s="484" t="s">
        <v>46358</v>
      </c>
      <c r="B6493" s="485" t="s">
        <v>46357</v>
      </c>
      <c r="C6493" t="s">
        <v>46356</v>
      </c>
      <c r="D6493" t="s">
        <v>46356</v>
      </c>
      <c r="E6493" t="str">
        <f t="shared" si="101"/>
        <v>380507 - LABORATOIRES BIOTIC PHOCEA</v>
      </c>
      <c r="F6493" t="s">
        <v>4152</v>
      </c>
      <c r="G6493" t="s">
        <v>46355</v>
      </c>
      <c r="I6493" t="s">
        <v>20143</v>
      </c>
      <c r="J6493" t="s">
        <v>46354</v>
      </c>
      <c r="K6493" t="s">
        <v>208</v>
      </c>
      <c r="L6493" t="s">
        <v>46353</v>
      </c>
      <c r="N6493" t="s">
        <v>208</v>
      </c>
      <c r="O6493" t="s">
        <v>476</v>
      </c>
      <c r="P6493" t="s">
        <v>476</v>
      </c>
    </row>
    <row r="6494" spans="1:16">
      <c r="A6494" s="484" t="s">
        <v>129184</v>
      </c>
      <c r="B6494" s="485" t="s">
        <v>129183</v>
      </c>
      <c r="C6494" t="s">
        <v>129182</v>
      </c>
      <c r="D6494" t="s">
        <v>129181</v>
      </c>
      <c r="E6494" t="str">
        <f t="shared" si="101"/>
        <v>284610 - ACTESUR MORVILLARS</v>
      </c>
      <c r="F6494" t="s">
        <v>2572</v>
      </c>
      <c r="G6494" t="s">
        <v>129180</v>
      </c>
      <c r="I6494" t="s">
        <v>129179</v>
      </c>
      <c r="J6494" t="s">
        <v>129178</v>
      </c>
      <c r="K6494" t="s">
        <v>208</v>
      </c>
      <c r="L6494" t="s">
        <v>129177</v>
      </c>
      <c r="N6494" t="s">
        <v>208</v>
      </c>
      <c r="O6494" t="s">
        <v>476</v>
      </c>
      <c r="P6494" t="s">
        <v>476</v>
      </c>
    </row>
    <row r="6495" spans="1:16">
      <c r="A6495" s="484" t="s">
        <v>105209</v>
      </c>
      <c r="B6495" s="485" t="s">
        <v>105208</v>
      </c>
      <c r="C6495" t="s">
        <v>105207</v>
      </c>
      <c r="D6495" t="s">
        <v>105206</v>
      </c>
      <c r="E6495" t="str">
        <f t="shared" si="101"/>
        <v>633288 - CFAI MIDI PYRENEES BEAUZELLE</v>
      </c>
      <c r="F6495" t="s">
        <v>50548</v>
      </c>
      <c r="G6495" t="s">
        <v>105205</v>
      </c>
      <c r="H6495" t="s">
        <v>105204</v>
      </c>
      <c r="I6495" t="s">
        <v>17587</v>
      </c>
      <c r="J6495" t="s">
        <v>105203</v>
      </c>
      <c r="K6495" t="s">
        <v>208</v>
      </c>
      <c r="L6495" t="s">
        <v>105202</v>
      </c>
      <c r="N6495" t="s">
        <v>207</v>
      </c>
      <c r="O6495" t="s">
        <v>476</v>
      </c>
      <c r="P6495" t="s">
        <v>476</v>
      </c>
    </row>
    <row r="6496" spans="1:16">
      <c r="A6496" s="484" t="s">
        <v>83321</v>
      </c>
      <c r="B6496" s="485" t="s">
        <v>83320</v>
      </c>
      <c r="C6496" t="s">
        <v>83319</v>
      </c>
      <c r="D6496" t="s">
        <v>83318</v>
      </c>
      <c r="E6496" t="str">
        <f t="shared" si="101"/>
        <v>471380 - EPITECH</v>
      </c>
      <c r="F6496" t="s">
        <v>4120</v>
      </c>
      <c r="G6496" t="s">
        <v>83317</v>
      </c>
      <c r="I6496" t="s">
        <v>15090</v>
      </c>
      <c r="J6496" t="s">
        <v>83316</v>
      </c>
      <c r="K6496" t="s">
        <v>208</v>
      </c>
      <c r="L6496" t="s">
        <v>83315</v>
      </c>
      <c r="N6496" t="s">
        <v>207</v>
      </c>
      <c r="O6496" t="s">
        <v>476</v>
      </c>
      <c r="P6496" t="s">
        <v>476</v>
      </c>
    </row>
    <row r="6497" spans="1:16">
      <c r="A6497" s="484" t="s">
        <v>76529</v>
      </c>
      <c r="B6497" s="485" t="s">
        <v>76528</v>
      </c>
      <c r="C6497" t="s">
        <v>76527</v>
      </c>
      <c r="D6497" t="s">
        <v>76527</v>
      </c>
      <c r="E6497" t="str">
        <f t="shared" si="101"/>
        <v>465239 - EUROFINS BIOTECH GERMANDE</v>
      </c>
      <c r="F6497" t="s">
        <v>660</v>
      </c>
      <c r="G6497" t="s">
        <v>76526</v>
      </c>
      <c r="H6497" t="s">
        <v>76525</v>
      </c>
      <c r="I6497" t="s">
        <v>596</v>
      </c>
      <c r="J6497" t="s">
        <v>76510</v>
      </c>
      <c r="K6497" t="s">
        <v>76524</v>
      </c>
      <c r="L6497" t="s">
        <v>76523</v>
      </c>
      <c r="N6497" t="s">
        <v>208</v>
      </c>
      <c r="O6497" t="s">
        <v>476</v>
      </c>
      <c r="P6497" t="s">
        <v>476</v>
      </c>
    </row>
    <row r="6498" spans="1:16">
      <c r="A6498" s="484" t="s">
        <v>86970</v>
      </c>
      <c r="B6498" s="485" t="s">
        <v>86969</v>
      </c>
      <c r="C6498" t="s">
        <v>86968</v>
      </c>
      <c r="D6498" t="s">
        <v>86968</v>
      </c>
      <c r="E6498" t="str">
        <f t="shared" si="101"/>
        <v>473765 - DIJON FORMATION</v>
      </c>
      <c r="F6498" t="s">
        <v>9019</v>
      </c>
      <c r="G6498" t="s">
        <v>86967</v>
      </c>
      <c r="I6498" t="s">
        <v>6894</v>
      </c>
      <c r="J6498" t="s">
        <v>86966</v>
      </c>
      <c r="K6498" t="s">
        <v>208</v>
      </c>
      <c r="L6498" t="s">
        <v>86965</v>
      </c>
      <c r="N6498" t="s">
        <v>208</v>
      </c>
      <c r="O6498" t="s">
        <v>476</v>
      </c>
      <c r="P6498" t="s">
        <v>476</v>
      </c>
    </row>
    <row r="6499" spans="1:16">
      <c r="A6499" s="484" t="s">
        <v>115465</v>
      </c>
      <c r="B6499" s="485" t="s">
        <v>115464</v>
      </c>
      <c r="C6499" t="s">
        <v>115463</v>
      </c>
      <c r="D6499" t="s">
        <v>115463</v>
      </c>
      <c r="E6499" t="str">
        <f t="shared" si="101"/>
        <v>428656 - AZNETWORK</v>
      </c>
      <c r="F6499" t="s">
        <v>1258</v>
      </c>
      <c r="G6499" t="s">
        <v>115462</v>
      </c>
      <c r="H6499" t="s">
        <v>115461</v>
      </c>
      <c r="I6499" t="s">
        <v>7594</v>
      </c>
      <c r="J6499" t="s">
        <v>115460</v>
      </c>
      <c r="K6499" t="s">
        <v>208</v>
      </c>
      <c r="L6499" t="s">
        <v>115459</v>
      </c>
      <c r="N6499" t="s">
        <v>208</v>
      </c>
      <c r="O6499" t="s">
        <v>476</v>
      </c>
      <c r="P6499" t="s">
        <v>476</v>
      </c>
    </row>
    <row r="6500" spans="1:16">
      <c r="A6500" s="484" t="s">
        <v>86280</v>
      </c>
      <c r="B6500" s="485" t="s">
        <v>86279</v>
      </c>
      <c r="C6500" t="s">
        <v>86278</v>
      </c>
      <c r="D6500" t="s">
        <v>86277</v>
      </c>
      <c r="E6500" t="str">
        <f t="shared" si="101"/>
        <v>681751 - DRAPEAU DIDIER</v>
      </c>
      <c r="F6500" t="s">
        <v>725</v>
      </c>
      <c r="G6500" t="s">
        <v>82755</v>
      </c>
      <c r="I6500" t="s">
        <v>3776</v>
      </c>
      <c r="J6500" t="s">
        <v>86276</v>
      </c>
      <c r="K6500" t="s">
        <v>208</v>
      </c>
      <c r="L6500" t="s">
        <v>86275</v>
      </c>
      <c r="N6500" t="s">
        <v>208</v>
      </c>
      <c r="O6500" t="s">
        <v>476</v>
      </c>
      <c r="P6500" t="s">
        <v>476</v>
      </c>
    </row>
    <row r="6501" spans="1:16">
      <c r="A6501" s="484" t="s">
        <v>72516</v>
      </c>
      <c r="B6501" s="485" t="s">
        <v>72515</v>
      </c>
      <c r="C6501" t="s">
        <v>72514</v>
      </c>
      <c r="D6501" t="s">
        <v>72513</v>
      </c>
      <c r="E6501" t="str">
        <f t="shared" si="101"/>
        <v>622059 - FENOT VALERIE</v>
      </c>
      <c r="F6501" t="s">
        <v>512</v>
      </c>
      <c r="G6501" t="s">
        <v>72512</v>
      </c>
      <c r="I6501" t="s">
        <v>3641</v>
      </c>
      <c r="J6501" t="s">
        <v>72511</v>
      </c>
      <c r="K6501" t="s">
        <v>208</v>
      </c>
      <c r="L6501" t="s">
        <v>72510</v>
      </c>
      <c r="N6501" t="s">
        <v>208</v>
      </c>
      <c r="O6501" t="s">
        <v>476</v>
      </c>
      <c r="P6501" t="s">
        <v>476</v>
      </c>
    </row>
    <row r="6502" spans="1:16">
      <c r="A6502" s="484" t="s">
        <v>87830</v>
      </c>
      <c r="B6502" s="485" t="s">
        <v>87829</v>
      </c>
      <c r="C6502" t="s">
        <v>87828</v>
      </c>
      <c r="D6502" t="s">
        <v>87827</v>
      </c>
      <c r="E6502" t="str">
        <f t="shared" si="101"/>
        <v>308365 - DES RESSOURCES ET DES HOMMES REIMS</v>
      </c>
      <c r="F6502" t="s">
        <v>21577</v>
      </c>
      <c r="G6502" t="s">
        <v>87826</v>
      </c>
      <c r="H6502" t="s">
        <v>87825</v>
      </c>
      <c r="I6502" t="s">
        <v>5789</v>
      </c>
      <c r="J6502" t="s">
        <v>87824</v>
      </c>
      <c r="K6502" t="s">
        <v>208</v>
      </c>
      <c r="L6502" t="s">
        <v>87823</v>
      </c>
      <c r="N6502" t="s">
        <v>208</v>
      </c>
      <c r="O6502" t="s">
        <v>476</v>
      </c>
      <c r="P6502" t="s">
        <v>476</v>
      </c>
    </row>
    <row r="6503" spans="1:16">
      <c r="A6503" s="484" t="s">
        <v>13342</v>
      </c>
      <c r="B6503" s="485" t="s">
        <v>13341</v>
      </c>
      <c r="C6503" t="s">
        <v>13340</v>
      </c>
      <c r="D6503" t="s">
        <v>13340</v>
      </c>
      <c r="E6503" t="str">
        <f t="shared" si="101"/>
        <v>422988 - SQUADRA CONSULTANTS</v>
      </c>
      <c r="F6503" t="s">
        <v>1554</v>
      </c>
      <c r="G6503" t="s">
        <v>13339</v>
      </c>
      <c r="I6503" t="s">
        <v>603</v>
      </c>
      <c r="J6503" t="s">
        <v>13338</v>
      </c>
      <c r="K6503" t="s">
        <v>208</v>
      </c>
      <c r="L6503" t="s">
        <v>13337</v>
      </c>
      <c r="N6503" t="s">
        <v>208</v>
      </c>
      <c r="O6503" t="s">
        <v>476</v>
      </c>
      <c r="P6503" t="s">
        <v>476</v>
      </c>
    </row>
    <row r="6504" spans="1:16">
      <c r="A6504" s="484" t="s">
        <v>95936</v>
      </c>
      <c r="B6504" s="485" t="s">
        <v>95935</v>
      </c>
      <c r="C6504" t="s">
        <v>95934</v>
      </c>
      <c r="D6504" t="s">
        <v>95934</v>
      </c>
      <c r="E6504" t="str">
        <f t="shared" si="101"/>
        <v>575290 - CILFA</v>
      </c>
      <c r="F6504" t="s">
        <v>36345</v>
      </c>
      <c r="G6504" t="s">
        <v>95933</v>
      </c>
      <c r="I6504" t="s">
        <v>13808</v>
      </c>
      <c r="J6504" t="s">
        <v>95932</v>
      </c>
      <c r="K6504" t="s">
        <v>208</v>
      </c>
      <c r="L6504" t="s">
        <v>95931</v>
      </c>
      <c r="N6504" t="s">
        <v>208</v>
      </c>
      <c r="O6504" t="s">
        <v>476</v>
      </c>
      <c r="P6504" t="s">
        <v>476</v>
      </c>
    </row>
    <row r="6505" spans="1:16">
      <c r="A6505" s="484" t="s">
        <v>115887</v>
      </c>
      <c r="B6505" s="485" t="s">
        <v>115886</v>
      </c>
      <c r="C6505" t="s">
        <v>115885</v>
      </c>
      <c r="D6505" t="s">
        <v>115884</v>
      </c>
      <c r="E6505" t="str">
        <f t="shared" si="101"/>
        <v>597338 - AFCA CENTRE DE FORMATION FORT DE FRANCE</v>
      </c>
      <c r="F6505" t="s">
        <v>27852</v>
      </c>
      <c r="G6505" t="s">
        <v>115883</v>
      </c>
      <c r="I6505" t="s">
        <v>6917</v>
      </c>
      <c r="J6505" t="s">
        <v>115882</v>
      </c>
      <c r="K6505" t="s">
        <v>208</v>
      </c>
      <c r="L6505" t="s">
        <v>115881</v>
      </c>
      <c r="N6505" t="s">
        <v>208</v>
      </c>
      <c r="O6505" t="s">
        <v>476</v>
      </c>
      <c r="P6505" t="s">
        <v>476</v>
      </c>
    </row>
    <row r="6506" spans="1:16">
      <c r="A6506" s="484" t="s">
        <v>119410</v>
      </c>
      <c r="B6506" s="485" t="s">
        <v>119409</v>
      </c>
      <c r="C6506" t="s">
        <v>119408</v>
      </c>
      <c r="D6506" t="s">
        <v>61508</v>
      </c>
      <c r="E6506" t="str">
        <f t="shared" si="101"/>
        <v>454321 - HIPPOCAMPE</v>
      </c>
      <c r="F6506" t="s">
        <v>6759</v>
      </c>
      <c r="G6506" t="s">
        <v>119407</v>
      </c>
      <c r="I6506" t="s">
        <v>7159</v>
      </c>
      <c r="J6506" t="s">
        <v>119406</v>
      </c>
      <c r="K6506" t="s">
        <v>208</v>
      </c>
      <c r="L6506" t="s">
        <v>119405</v>
      </c>
      <c r="N6506" t="s">
        <v>208</v>
      </c>
      <c r="O6506" t="s">
        <v>476</v>
      </c>
      <c r="P6506" t="s">
        <v>476</v>
      </c>
    </row>
    <row r="6507" spans="1:16">
      <c r="A6507" s="484" t="s">
        <v>13182</v>
      </c>
      <c r="B6507" s="485" t="s">
        <v>13181</v>
      </c>
      <c r="C6507" t="s">
        <v>13180</v>
      </c>
      <c r="D6507" t="s">
        <v>13179</v>
      </c>
      <c r="E6507" t="str">
        <f t="shared" si="101"/>
        <v>668242 - STARTC</v>
      </c>
      <c r="F6507" t="s">
        <v>11737</v>
      </c>
      <c r="G6507" t="s">
        <v>13178</v>
      </c>
      <c r="H6507" t="s">
        <v>13177</v>
      </c>
      <c r="I6507" t="s">
        <v>603</v>
      </c>
      <c r="J6507" t="s">
        <v>13176</v>
      </c>
      <c r="K6507" t="s">
        <v>208</v>
      </c>
      <c r="L6507" t="s">
        <v>13175</v>
      </c>
      <c r="N6507" t="s">
        <v>208</v>
      </c>
      <c r="O6507" t="s">
        <v>476</v>
      </c>
      <c r="P6507" t="s">
        <v>476</v>
      </c>
    </row>
    <row r="6508" spans="1:16">
      <c r="A6508" s="484" t="s">
        <v>61902</v>
      </c>
      <c r="B6508" s="485" t="s">
        <v>61901</v>
      </c>
      <c r="C6508" t="s">
        <v>61900</v>
      </c>
      <c r="D6508" t="s">
        <v>61899</v>
      </c>
      <c r="E6508" t="str">
        <f t="shared" si="101"/>
        <v>494185 - HECKEL ARBARERI JENNIFER</v>
      </c>
      <c r="F6508" t="s">
        <v>45331</v>
      </c>
      <c r="G6508" t="s">
        <v>61898</v>
      </c>
      <c r="I6508" t="s">
        <v>61897</v>
      </c>
      <c r="J6508" t="s">
        <v>61896</v>
      </c>
      <c r="K6508" t="s">
        <v>208</v>
      </c>
      <c r="L6508" t="s">
        <v>61895</v>
      </c>
      <c r="N6508" t="s">
        <v>208</v>
      </c>
      <c r="O6508" t="s">
        <v>476</v>
      </c>
      <c r="P6508" t="s">
        <v>476</v>
      </c>
    </row>
    <row r="6509" spans="1:16">
      <c r="A6509" s="484" t="s">
        <v>49220</v>
      </c>
      <c r="B6509" s="485" t="s">
        <v>49219</v>
      </c>
      <c r="C6509" t="s">
        <v>49218</v>
      </c>
      <c r="D6509" t="s">
        <v>49217</v>
      </c>
      <c r="E6509" t="str">
        <f t="shared" si="101"/>
        <v>666841 - JMN FAC HOTEL PARIS</v>
      </c>
      <c r="F6509" t="s">
        <v>3939</v>
      </c>
      <c r="G6509" t="s">
        <v>49216</v>
      </c>
      <c r="I6509" t="s">
        <v>626</v>
      </c>
      <c r="J6509" t="s">
        <v>49215</v>
      </c>
      <c r="K6509" t="s">
        <v>208</v>
      </c>
      <c r="L6509" t="s">
        <v>49214</v>
      </c>
      <c r="N6509" t="s">
        <v>208</v>
      </c>
      <c r="O6509" t="s">
        <v>476</v>
      </c>
      <c r="P6509" t="s">
        <v>476</v>
      </c>
    </row>
    <row r="6510" spans="1:16">
      <c r="A6510" s="484" t="s">
        <v>75198</v>
      </c>
      <c r="B6510" s="485" t="s">
        <v>75197</v>
      </c>
      <c r="C6510" t="s">
        <v>75196</v>
      </c>
      <c r="D6510" t="s">
        <v>75195</v>
      </c>
      <c r="E6510" t="str">
        <f t="shared" si="101"/>
        <v>609456 - ESI</v>
      </c>
      <c r="F6510" t="s">
        <v>1077</v>
      </c>
      <c r="G6510" t="s">
        <v>75194</v>
      </c>
      <c r="H6510" t="s">
        <v>75193</v>
      </c>
      <c r="I6510" t="s">
        <v>1139</v>
      </c>
      <c r="J6510" t="s">
        <v>75192</v>
      </c>
      <c r="K6510" t="s">
        <v>208</v>
      </c>
      <c r="L6510" t="s">
        <v>75191</v>
      </c>
      <c r="N6510" t="s">
        <v>208</v>
      </c>
      <c r="O6510" t="s">
        <v>476</v>
      </c>
      <c r="P6510" t="s">
        <v>476</v>
      </c>
    </row>
    <row r="6511" spans="1:16">
      <c r="A6511" s="484" t="s">
        <v>110370</v>
      </c>
      <c r="B6511" s="485" t="s">
        <v>110369</v>
      </c>
      <c r="C6511" t="s">
        <v>110341</v>
      </c>
      <c r="D6511" t="s">
        <v>110341</v>
      </c>
      <c r="E6511" t="str">
        <f t="shared" si="101"/>
        <v>466451 - CAP FORMATION</v>
      </c>
      <c r="F6511" t="s">
        <v>2524</v>
      </c>
      <c r="G6511" t="s">
        <v>110368</v>
      </c>
      <c r="I6511" t="s">
        <v>24541</v>
      </c>
      <c r="J6511" t="s">
        <v>110367</v>
      </c>
      <c r="K6511" t="s">
        <v>208</v>
      </c>
      <c r="L6511" t="s">
        <v>110366</v>
      </c>
      <c r="N6511" t="s">
        <v>208</v>
      </c>
      <c r="O6511" t="s">
        <v>476</v>
      </c>
      <c r="P6511" t="s">
        <v>476</v>
      </c>
    </row>
    <row r="6512" spans="1:16">
      <c r="A6512" s="484" t="s">
        <v>32723</v>
      </c>
      <c r="B6512" s="485" t="s">
        <v>32722</v>
      </c>
      <c r="C6512" t="s">
        <v>32721</v>
      </c>
      <c r="D6512" t="s">
        <v>32721</v>
      </c>
      <c r="E6512" t="str">
        <f t="shared" si="101"/>
        <v>569823 - NUANCES MUSIQUE ET MOUVEMENT</v>
      </c>
      <c r="F6512" t="s">
        <v>1352</v>
      </c>
      <c r="G6512" t="s">
        <v>32720</v>
      </c>
      <c r="I6512" t="s">
        <v>32719</v>
      </c>
      <c r="J6512" t="s">
        <v>32718</v>
      </c>
      <c r="K6512" t="s">
        <v>208</v>
      </c>
      <c r="L6512" t="s">
        <v>32717</v>
      </c>
      <c r="N6512" t="s">
        <v>208</v>
      </c>
      <c r="O6512" t="s">
        <v>476</v>
      </c>
      <c r="P6512" t="s">
        <v>476</v>
      </c>
    </row>
    <row r="6513" spans="1:16">
      <c r="A6513" s="484" t="s">
        <v>842</v>
      </c>
      <c r="B6513" s="485" t="s">
        <v>841</v>
      </c>
      <c r="C6513" t="s">
        <v>840</v>
      </c>
      <c r="D6513" t="s">
        <v>839</v>
      </c>
      <c r="E6513" t="str">
        <f t="shared" si="101"/>
        <v>663682 - 3 BIS GRENOBLE</v>
      </c>
      <c r="F6513" t="s">
        <v>838</v>
      </c>
      <c r="G6513" t="s">
        <v>837</v>
      </c>
      <c r="I6513" t="s">
        <v>836</v>
      </c>
      <c r="J6513" t="s">
        <v>835</v>
      </c>
      <c r="K6513" t="s">
        <v>208</v>
      </c>
      <c r="L6513" t="s">
        <v>834</v>
      </c>
      <c r="N6513" t="s">
        <v>208</v>
      </c>
      <c r="O6513" t="s">
        <v>476</v>
      </c>
      <c r="P6513" t="s">
        <v>476</v>
      </c>
    </row>
    <row r="6514" spans="1:16">
      <c r="A6514" s="484" t="s">
        <v>131451</v>
      </c>
      <c r="B6514" s="485" t="s">
        <v>131450</v>
      </c>
      <c r="C6514" t="s">
        <v>131449</v>
      </c>
      <c r="D6514" t="s">
        <v>131448</v>
      </c>
      <c r="E6514" t="str">
        <f t="shared" si="101"/>
        <v>661272 - AGORAVITA TOULOUSE</v>
      </c>
      <c r="F6514" t="s">
        <v>41182</v>
      </c>
      <c r="G6514" t="s">
        <v>131447</v>
      </c>
      <c r="I6514" t="s">
        <v>603</v>
      </c>
      <c r="J6514" t="s">
        <v>131446</v>
      </c>
      <c r="K6514" t="s">
        <v>208</v>
      </c>
      <c r="L6514" t="s">
        <v>131445</v>
      </c>
      <c r="N6514" t="s">
        <v>208</v>
      </c>
      <c r="O6514" t="s">
        <v>476</v>
      </c>
      <c r="P6514" t="s">
        <v>476</v>
      </c>
    </row>
    <row r="6515" spans="1:16">
      <c r="A6515" s="484" t="s">
        <v>79363</v>
      </c>
      <c r="B6515" s="485" t="s">
        <v>79362</v>
      </c>
      <c r="C6515" t="s">
        <v>79361</v>
      </c>
      <c r="D6515" t="s">
        <v>79361</v>
      </c>
      <c r="E6515" t="str">
        <f t="shared" si="101"/>
        <v>479573 - EOLIA FORMATION</v>
      </c>
      <c r="F6515" t="s">
        <v>1352</v>
      </c>
      <c r="G6515" t="s">
        <v>79360</v>
      </c>
      <c r="I6515" t="s">
        <v>4853</v>
      </c>
      <c r="J6515" t="s">
        <v>79359</v>
      </c>
      <c r="K6515" t="s">
        <v>208</v>
      </c>
      <c r="L6515" t="s">
        <v>79358</v>
      </c>
      <c r="N6515" t="s">
        <v>208</v>
      </c>
      <c r="O6515" t="s">
        <v>476</v>
      </c>
      <c r="P6515" t="s">
        <v>476</v>
      </c>
    </row>
    <row r="6516" spans="1:16">
      <c r="A6516" s="484" t="s">
        <v>33792</v>
      </c>
      <c r="B6516" s="485" t="s">
        <v>33791</v>
      </c>
      <c r="C6516" t="s">
        <v>33790</v>
      </c>
      <c r="D6516" t="s">
        <v>33790</v>
      </c>
      <c r="E6516" t="str">
        <f t="shared" si="101"/>
        <v>616898 - NEOPOL</v>
      </c>
      <c r="F6516" t="s">
        <v>9904</v>
      </c>
      <c r="G6516" t="s">
        <v>33789</v>
      </c>
      <c r="I6516" t="s">
        <v>10915</v>
      </c>
      <c r="J6516" t="s">
        <v>33788</v>
      </c>
      <c r="K6516" t="s">
        <v>208</v>
      </c>
      <c r="L6516" t="s">
        <v>33787</v>
      </c>
      <c r="N6516" t="s">
        <v>208</v>
      </c>
      <c r="O6516" t="s">
        <v>476</v>
      </c>
      <c r="P6516" t="s">
        <v>476</v>
      </c>
    </row>
    <row r="6517" spans="1:16">
      <c r="A6517" s="484" t="s">
        <v>25943</v>
      </c>
      <c r="B6517" s="485" t="s">
        <v>25942</v>
      </c>
      <c r="C6517" t="s">
        <v>25941</v>
      </c>
      <c r="D6517" t="s">
        <v>25941</v>
      </c>
      <c r="E6517" t="str">
        <f t="shared" si="101"/>
        <v>503058 - PROCESSUS RECHERCHE</v>
      </c>
      <c r="F6517" t="s">
        <v>11920</v>
      </c>
      <c r="G6517" t="s">
        <v>25940</v>
      </c>
      <c r="I6517" t="s">
        <v>1334</v>
      </c>
      <c r="J6517" t="s">
        <v>25939</v>
      </c>
      <c r="K6517" t="s">
        <v>208</v>
      </c>
      <c r="L6517" t="s">
        <v>25938</v>
      </c>
      <c r="N6517" t="s">
        <v>208</v>
      </c>
      <c r="O6517" t="s">
        <v>476</v>
      </c>
      <c r="P6517" t="s">
        <v>476</v>
      </c>
    </row>
    <row r="6518" spans="1:16">
      <c r="A6518" s="484" t="s">
        <v>21834</v>
      </c>
      <c r="B6518" s="485" t="s">
        <v>21833</v>
      </c>
      <c r="C6518" t="s">
        <v>21832</v>
      </c>
      <c r="D6518" t="s">
        <v>21831</v>
      </c>
      <c r="E6518" t="str">
        <f t="shared" si="101"/>
        <v>645941 - REN FORMATION</v>
      </c>
      <c r="F6518" t="s">
        <v>3986</v>
      </c>
      <c r="G6518" t="s">
        <v>21830</v>
      </c>
      <c r="I6518" t="s">
        <v>802</v>
      </c>
      <c r="K6518" t="s">
        <v>208</v>
      </c>
      <c r="L6518" t="s">
        <v>21829</v>
      </c>
      <c r="N6518" t="s">
        <v>208</v>
      </c>
      <c r="O6518" t="s">
        <v>476</v>
      </c>
      <c r="P6518" t="s">
        <v>476</v>
      </c>
    </row>
    <row r="6519" spans="1:16">
      <c r="A6519" s="484" t="s">
        <v>71470</v>
      </c>
      <c r="B6519" s="485" t="s">
        <v>71469</v>
      </c>
      <c r="C6519" t="s">
        <v>71468</v>
      </c>
      <c r="D6519" t="s">
        <v>71467</v>
      </c>
      <c r="E6519" t="str">
        <f t="shared" si="101"/>
        <v>339702 - FORBAT</v>
      </c>
      <c r="F6519" t="s">
        <v>1528</v>
      </c>
      <c r="G6519" t="s">
        <v>71466</v>
      </c>
      <c r="I6519" t="s">
        <v>71465</v>
      </c>
      <c r="J6519" t="s">
        <v>71464</v>
      </c>
      <c r="K6519" t="s">
        <v>208</v>
      </c>
      <c r="L6519" t="s">
        <v>71463</v>
      </c>
      <c r="N6519" t="s">
        <v>208</v>
      </c>
      <c r="O6519" t="s">
        <v>476</v>
      </c>
      <c r="P6519" t="s">
        <v>476</v>
      </c>
    </row>
    <row r="6520" spans="1:16">
      <c r="A6520" s="484" t="s">
        <v>106793</v>
      </c>
      <c r="B6520" s="485" t="s">
        <v>106792</v>
      </c>
      <c r="C6520" t="s">
        <v>106791</v>
      </c>
      <c r="D6520" t="s">
        <v>106791</v>
      </c>
      <c r="E6520" t="str">
        <f t="shared" si="101"/>
        <v>568685 - CENTRE DE LA VOIX RHONE ALPES</v>
      </c>
      <c r="F6520" t="s">
        <v>22356</v>
      </c>
      <c r="G6520" t="s">
        <v>106790</v>
      </c>
      <c r="I6520" t="s">
        <v>2176</v>
      </c>
      <c r="J6520" t="s">
        <v>106789</v>
      </c>
      <c r="K6520" t="s">
        <v>208</v>
      </c>
      <c r="L6520" t="s">
        <v>106788</v>
      </c>
      <c r="N6520" t="s">
        <v>208</v>
      </c>
      <c r="O6520" t="s">
        <v>476</v>
      </c>
      <c r="P6520" t="s">
        <v>476</v>
      </c>
    </row>
    <row r="6521" spans="1:16">
      <c r="A6521" s="484" t="s">
        <v>119747</v>
      </c>
      <c r="B6521" s="485" t="s">
        <v>119746</v>
      </c>
      <c r="C6521" t="s">
        <v>119745</v>
      </c>
      <c r="D6521" t="s">
        <v>119744</v>
      </c>
      <c r="E6521" t="str">
        <f t="shared" si="101"/>
        <v>352937 - ACP FRANCE</v>
      </c>
      <c r="F6521" t="s">
        <v>54059</v>
      </c>
      <c r="G6521" t="s">
        <v>119743</v>
      </c>
      <c r="I6521" t="s">
        <v>1321</v>
      </c>
      <c r="J6521" t="s">
        <v>119742</v>
      </c>
      <c r="K6521" t="s">
        <v>208</v>
      </c>
      <c r="L6521" t="s">
        <v>119741</v>
      </c>
      <c r="N6521" t="s">
        <v>208</v>
      </c>
      <c r="O6521" t="s">
        <v>476</v>
      </c>
      <c r="P6521" t="s">
        <v>476</v>
      </c>
    </row>
    <row r="6522" spans="1:16">
      <c r="A6522" s="484" t="s">
        <v>135056</v>
      </c>
      <c r="B6522" s="485" t="s">
        <v>135055</v>
      </c>
      <c r="C6522" t="s">
        <v>135054</v>
      </c>
      <c r="D6522" t="s">
        <v>135053</v>
      </c>
      <c r="E6522" t="str">
        <f t="shared" si="101"/>
        <v>382176 - ACTIV FORMATIONS</v>
      </c>
      <c r="F6522" t="s">
        <v>2524</v>
      </c>
      <c r="G6522" t="s">
        <v>135052</v>
      </c>
      <c r="H6522" t="s">
        <v>135051</v>
      </c>
      <c r="I6522" t="s">
        <v>14260</v>
      </c>
      <c r="J6522" t="s">
        <v>135050</v>
      </c>
      <c r="K6522" t="s">
        <v>208</v>
      </c>
      <c r="L6522" t="s">
        <v>135049</v>
      </c>
      <c r="N6522" t="s">
        <v>208</v>
      </c>
      <c r="O6522" t="s">
        <v>476</v>
      </c>
      <c r="P6522" t="s">
        <v>476</v>
      </c>
    </row>
    <row r="6523" spans="1:16">
      <c r="A6523" s="484" t="s">
        <v>111049</v>
      </c>
      <c r="B6523" s="485" t="s">
        <v>111048</v>
      </c>
      <c r="C6523" t="s">
        <v>111047</v>
      </c>
      <c r="D6523" t="s">
        <v>111046</v>
      </c>
      <c r="E6523" t="str">
        <f t="shared" si="101"/>
        <v>486607 - CEM NANTES</v>
      </c>
      <c r="F6523" t="s">
        <v>15285</v>
      </c>
      <c r="G6523" t="s">
        <v>111027</v>
      </c>
      <c r="I6523" t="s">
        <v>1837</v>
      </c>
      <c r="J6523" t="s">
        <v>69508</v>
      </c>
      <c r="K6523" t="s">
        <v>208</v>
      </c>
      <c r="L6523" t="s">
        <v>111045</v>
      </c>
      <c r="N6523" t="s">
        <v>208</v>
      </c>
      <c r="O6523" t="s">
        <v>476</v>
      </c>
      <c r="P6523" t="s">
        <v>476</v>
      </c>
    </row>
    <row r="6524" spans="1:16">
      <c r="A6524" s="484" t="s">
        <v>8920</v>
      </c>
      <c r="B6524" s="485" t="s">
        <v>8919</v>
      </c>
      <c r="C6524" t="s">
        <v>8918</v>
      </c>
      <c r="D6524" t="s">
        <v>8917</v>
      </c>
      <c r="E6524" t="str">
        <f t="shared" si="101"/>
        <v>570771 - TREMPLIN84 LE PONTET</v>
      </c>
      <c r="F6524" t="s">
        <v>1352</v>
      </c>
      <c r="G6524" t="s">
        <v>8916</v>
      </c>
      <c r="I6524" t="s">
        <v>8915</v>
      </c>
      <c r="J6524" t="s">
        <v>8914</v>
      </c>
      <c r="K6524" t="s">
        <v>208</v>
      </c>
      <c r="L6524" t="s">
        <v>8913</v>
      </c>
      <c r="N6524" t="s">
        <v>208</v>
      </c>
      <c r="O6524" t="s">
        <v>476</v>
      </c>
      <c r="P6524" t="s">
        <v>476</v>
      </c>
    </row>
    <row r="6525" spans="1:16">
      <c r="A6525" s="484" t="s">
        <v>56400</v>
      </c>
      <c r="B6525" s="485" t="s">
        <v>56399</v>
      </c>
      <c r="C6525" t="s">
        <v>56398</v>
      </c>
      <c r="D6525" t="s">
        <v>56397</v>
      </c>
      <c r="E6525" t="str">
        <f t="shared" si="101"/>
        <v>189560 - IFOCOTEP GIPAFOC</v>
      </c>
      <c r="F6525" t="s">
        <v>1610</v>
      </c>
      <c r="G6525" t="s">
        <v>56396</v>
      </c>
      <c r="H6525" t="s">
        <v>56395</v>
      </c>
      <c r="I6525" t="s">
        <v>1837</v>
      </c>
      <c r="J6525" t="s">
        <v>56394</v>
      </c>
      <c r="K6525" t="s">
        <v>56393</v>
      </c>
      <c r="L6525" t="s">
        <v>56392</v>
      </c>
      <c r="N6525" t="s">
        <v>207</v>
      </c>
      <c r="O6525" t="s">
        <v>476</v>
      </c>
      <c r="P6525" t="s">
        <v>476</v>
      </c>
    </row>
    <row r="6526" spans="1:16">
      <c r="A6526" s="484" t="s">
        <v>37323</v>
      </c>
      <c r="B6526" s="485" t="s">
        <v>37322</v>
      </c>
      <c r="C6526" t="s">
        <v>37321</v>
      </c>
      <c r="D6526" t="s">
        <v>37320</v>
      </c>
      <c r="E6526" t="str">
        <f t="shared" si="101"/>
        <v>434784 - MEDIAVEILLE</v>
      </c>
      <c r="F6526" t="s">
        <v>11289</v>
      </c>
      <c r="G6526" t="s">
        <v>37319</v>
      </c>
      <c r="H6526" t="s">
        <v>37318</v>
      </c>
      <c r="I6526" t="s">
        <v>2301</v>
      </c>
      <c r="J6526" t="s">
        <v>37317</v>
      </c>
      <c r="K6526" t="s">
        <v>208</v>
      </c>
      <c r="L6526" t="s">
        <v>37316</v>
      </c>
      <c r="N6526" t="s">
        <v>208</v>
      </c>
      <c r="O6526" t="s">
        <v>476</v>
      </c>
      <c r="P6526" t="s">
        <v>476</v>
      </c>
    </row>
    <row r="6527" spans="1:16">
      <c r="A6527" s="484" t="s">
        <v>85877</v>
      </c>
      <c r="B6527" s="485" t="s">
        <v>85876</v>
      </c>
      <c r="C6527" t="s">
        <v>85875</v>
      </c>
      <c r="D6527" t="s">
        <v>85874</v>
      </c>
      <c r="E6527" t="str">
        <f t="shared" si="101"/>
        <v>674965 - DUCQ FRANCK</v>
      </c>
      <c r="F6527" t="s">
        <v>5969</v>
      </c>
      <c r="G6527" t="s">
        <v>85873</v>
      </c>
      <c r="I6527" t="s">
        <v>44861</v>
      </c>
      <c r="J6527" t="s">
        <v>85872</v>
      </c>
      <c r="K6527" t="s">
        <v>208</v>
      </c>
      <c r="L6527" t="s">
        <v>85871</v>
      </c>
      <c r="N6527" t="s">
        <v>208</v>
      </c>
      <c r="O6527" t="s">
        <v>476</v>
      </c>
      <c r="P6527" t="s">
        <v>476</v>
      </c>
    </row>
    <row r="6528" spans="1:16">
      <c r="A6528" s="484" t="s">
        <v>65906</v>
      </c>
      <c r="B6528" s="485" t="s">
        <v>65905</v>
      </c>
      <c r="C6528" t="s">
        <v>65904</v>
      </c>
      <c r="D6528" t="s">
        <v>65904</v>
      </c>
      <c r="E6528" t="str">
        <f t="shared" si="101"/>
        <v>684910 - GOUEL LAURENCE</v>
      </c>
      <c r="F6528" t="s">
        <v>47480</v>
      </c>
      <c r="G6528" t="s">
        <v>65903</v>
      </c>
      <c r="I6528" t="s">
        <v>65902</v>
      </c>
      <c r="K6528" t="s">
        <v>208</v>
      </c>
      <c r="L6528" t="s">
        <v>65901</v>
      </c>
      <c r="N6528" t="s">
        <v>208</v>
      </c>
      <c r="O6528" t="s">
        <v>476</v>
      </c>
      <c r="P6528" t="s">
        <v>476</v>
      </c>
    </row>
    <row r="6529" spans="1:16">
      <c r="A6529" s="484" t="s">
        <v>118170</v>
      </c>
      <c r="B6529" s="485" t="s">
        <v>118169</v>
      </c>
      <c r="C6529" t="s">
        <v>118168</v>
      </c>
      <c r="D6529" t="s">
        <v>118168</v>
      </c>
      <c r="E6529" t="str">
        <f t="shared" si="101"/>
        <v>482754 - ASSOCIATION VIS COMICA</v>
      </c>
      <c r="F6529" t="s">
        <v>922</v>
      </c>
      <c r="G6529" t="s">
        <v>118167</v>
      </c>
      <c r="I6529" t="s">
        <v>118166</v>
      </c>
      <c r="J6529" t="s">
        <v>118165</v>
      </c>
      <c r="K6529" t="s">
        <v>208</v>
      </c>
      <c r="L6529" t="s">
        <v>118164</v>
      </c>
      <c r="N6529" t="s">
        <v>208</v>
      </c>
      <c r="O6529" t="s">
        <v>476</v>
      </c>
      <c r="P6529" t="s">
        <v>476</v>
      </c>
    </row>
    <row r="6530" spans="1:16">
      <c r="A6530" s="484" t="s">
        <v>21607</v>
      </c>
      <c r="B6530" s="485" t="s">
        <v>21606</v>
      </c>
      <c r="C6530" t="s">
        <v>21605</v>
      </c>
      <c r="D6530" t="s">
        <v>21604</v>
      </c>
      <c r="E6530" t="str">
        <f t="shared" ref="E6530:E6593" si="102">_xlfn.CONCAT(L6530," - ",D6530)</f>
        <v>521190 - RIVOT ISABELLE</v>
      </c>
      <c r="F6530" t="s">
        <v>7547</v>
      </c>
      <c r="G6530" t="s">
        <v>21603</v>
      </c>
      <c r="I6530" t="s">
        <v>579</v>
      </c>
      <c r="J6530" t="s">
        <v>21602</v>
      </c>
      <c r="K6530" t="s">
        <v>208</v>
      </c>
      <c r="L6530" t="s">
        <v>21601</v>
      </c>
      <c r="N6530" t="s">
        <v>208</v>
      </c>
      <c r="O6530" t="s">
        <v>476</v>
      </c>
      <c r="P6530" t="s">
        <v>476</v>
      </c>
    </row>
    <row r="6531" spans="1:16">
      <c r="A6531" s="484" t="s">
        <v>119114</v>
      </c>
      <c r="B6531" s="485" t="s">
        <v>119113</v>
      </c>
      <c r="C6531" t="s">
        <v>119112</v>
      </c>
      <c r="D6531" t="s">
        <v>119111</v>
      </c>
      <c r="E6531" t="str">
        <f t="shared" si="102"/>
        <v>570886 - AMAC</v>
      </c>
      <c r="G6531" t="s">
        <v>119110</v>
      </c>
      <c r="H6531" t="s">
        <v>119109</v>
      </c>
      <c r="I6531" t="s">
        <v>1837</v>
      </c>
      <c r="J6531" t="s">
        <v>119108</v>
      </c>
      <c r="K6531" t="s">
        <v>119107</v>
      </c>
      <c r="L6531" t="s">
        <v>119106</v>
      </c>
      <c r="N6531" t="s">
        <v>208</v>
      </c>
      <c r="O6531" t="s">
        <v>476</v>
      </c>
      <c r="P6531" t="s">
        <v>476</v>
      </c>
    </row>
    <row r="6532" spans="1:16">
      <c r="A6532" s="484" t="s">
        <v>121235</v>
      </c>
      <c r="B6532" s="485" t="s">
        <v>121234</v>
      </c>
      <c r="C6532" t="s">
        <v>121233</v>
      </c>
      <c r="D6532" t="s">
        <v>121232</v>
      </c>
      <c r="E6532" t="str">
        <f t="shared" si="102"/>
        <v>190342 - AGIRA 33</v>
      </c>
      <c r="F6532" t="s">
        <v>7556</v>
      </c>
      <c r="G6532" t="s">
        <v>121231</v>
      </c>
      <c r="I6532" t="s">
        <v>121230</v>
      </c>
      <c r="K6532" t="s">
        <v>208</v>
      </c>
      <c r="L6532" t="s">
        <v>121229</v>
      </c>
      <c r="N6532" t="s">
        <v>208</v>
      </c>
      <c r="O6532" t="s">
        <v>476</v>
      </c>
      <c r="P6532" t="s">
        <v>476</v>
      </c>
    </row>
    <row r="6533" spans="1:16">
      <c r="A6533" s="484" t="s">
        <v>57061</v>
      </c>
      <c r="B6533" s="485" t="s">
        <v>57060</v>
      </c>
      <c r="C6533" t="s">
        <v>57059</v>
      </c>
      <c r="D6533" t="s">
        <v>57058</v>
      </c>
      <c r="E6533" t="str">
        <f t="shared" si="102"/>
        <v>461430 - ICR RENNES</v>
      </c>
      <c r="F6533" t="s">
        <v>17463</v>
      </c>
      <c r="G6533" t="s">
        <v>57057</v>
      </c>
      <c r="H6533" t="s">
        <v>57056</v>
      </c>
      <c r="I6533" t="s">
        <v>13993</v>
      </c>
      <c r="J6533" t="s">
        <v>57055</v>
      </c>
      <c r="K6533" t="s">
        <v>208</v>
      </c>
      <c r="L6533" t="s">
        <v>57054</v>
      </c>
      <c r="N6533" t="s">
        <v>207</v>
      </c>
      <c r="O6533" t="s">
        <v>476</v>
      </c>
      <c r="P6533" t="s">
        <v>476</v>
      </c>
    </row>
    <row r="6534" spans="1:16">
      <c r="A6534" s="484" t="s">
        <v>121932</v>
      </c>
      <c r="B6534" s="485" t="s">
        <v>121931</v>
      </c>
      <c r="C6534" t="s">
        <v>121930</v>
      </c>
      <c r="D6534" t="s">
        <v>121929</v>
      </c>
      <c r="E6534" t="str">
        <f t="shared" si="102"/>
        <v>557602 - FCS 84</v>
      </c>
      <c r="F6534" t="s">
        <v>3072</v>
      </c>
      <c r="G6534" t="s">
        <v>121928</v>
      </c>
      <c r="I6534" t="s">
        <v>4549</v>
      </c>
      <c r="K6534" t="s">
        <v>208</v>
      </c>
      <c r="L6534" t="s">
        <v>121927</v>
      </c>
      <c r="N6534" t="s">
        <v>208</v>
      </c>
      <c r="O6534" t="s">
        <v>476</v>
      </c>
      <c r="P6534" t="s">
        <v>476</v>
      </c>
    </row>
    <row r="6535" spans="1:16">
      <c r="A6535" s="484" t="s">
        <v>48416</v>
      </c>
      <c r="B6535" s="485" t="s">
        <v>48415</v>
      </c>
      <c r="C6535" t="s">
        <v>48414</v>
      </c>
      <c r="D6535" t="s">
        <v>48414</v>
      </c>
      <c r="E6535" t="str">
        <f t="shared" si="102"/>
        <v>497587 - KARSZ SAUL</v>
      </c>
      <c r="F6535" t="s">
        <v>45331</v>
      </c>
      <c r="G6535" t="s">
        <v>26706</v>
      </c>
      <c r="I6535" t="s">
        <v>17448</v>
      </c>
      <c r="J6535" t="s">
        <v>48413</v>
      </c>
      <c r="K6535" t="s">
        <v>208</v>
      </c>
      <c r="L6535" t="s">
        <v>48412</v>
      </c>
      <c r="N6535" t="s">
        <v>208</v>
      </c>
      <c r="O6535" t="s">
        <v>476</v>
      </c>
      <c r="P6535" t="s">
        <v>476</v>
      </c>
    </row>
    <row r="6536" spans="1:16">
      <c r="A6536" s="484" t="s">
        <v>111119</v>
      </c>
      <c r="B6536" s="485" t="s">
        <v>111118</v>
      </c>
      <c r="C6536" t="s">
        <v>111117</v>
      </c>
      <c r="D6536" t="s">
        <v>111116</v>
      </c>
      <c r="E6536" t="str">
        <f t="shared" si="102"/>
        <v>645266 - SCFR</v>
      </c>
      <c r="F6536" t="s">
        <v>67885</v>
      </c>
      <c r="G6536" t="s">
        <v>111115</v>
      </c>
      <c r="I6536" t="s">
        <v>111114</v>
      </c>
      <c r="J6536" t="s">
        <v>111113</v>
      </c>
      <c r="K6536" t="s">
        <v>208</v>
      </c>
      <c r="L6536" t="s">
        <v>111112</v>
      </c>
      <c r="N6536" t="s">
        <v>208</v>
      </c>
      <c r="O6536" t="s">
        <v>476</v>
      </c>
      <c r="P6536" t="s">
        <v>476</v>
      </c>
    </row>
    <row r="6537" spans="1:16">
      <c r="A6537" s="484" t="s">
        <v>115655</v>
      </c>
      <c r="B6537" s="485" t="s">
        <v>115654</v>
      </c>
      <c r="C6537" t="s">
        <v>115653</v>
      </c>
      <c r="D6537" t="s">
        <v>115653</v>
      </c>
      <c r="E6537" t="str">
        <f t="shared" si="102"/>
        <v>485597 - AXE PORTAGE</v>
      </c>
      <c r="F6537" t="s">
        <v>1909</v>
      </c>
      <c r="G6537" t="s">
        <v>115652</v>
      </c>
      <c r="H6537" t="s">
        <v>115651</v>
      </c>
      <c r="I6537" t="s">
        <v>18917</v>
      </c>
      <c r="J6537" t="s">
        <v>115650</v>
      </c>
      <c r="K6537" t="s">
        <v>208</v>
      </c>
      <c r="L6537" t="s">
        <v>115649</v>
      </c>
      <c r="N6537" t="s">
        <v>208</v>
      </c>
      <c r="O6537" t="s">
        <v>476</v>
      </c>
      <c r="P6537" t="s">
        <v>476</v>
      </c>
    </row>
    <row r="6538" spans="1:16">
      <c r="A6538" s="484" t="s">
        <v>134633</v>
      </c>
      <c r="B6538" s="485" t="s">
        <v>134632</v>
      </c>
      <c r="C6538" t="s">
        <v>134631</v>
      </c>
      <c r="D6538" t="s">
        <v>134631</v>
      </c>
      <c r="E6538" t="str">
        <f t="shared" si="102"/>
        <v>609535 - ADEFA BTP HERAULT</v>
      </c>
      <c r="F6538" t="s">
        <v>28696</v>
      </c>
      <c r="G6538" t="s">
        <v>134630</v>
      </c>
      <c r="H6538" t="s">
        <v>134629</v>
      </c>
      <c r="I6538" t="s">
        <v>1542</v>
      </c>
      <c r="J6538" t="s">
        <v>134628</v>
      </c>
      <c r="K6538" t="s">
        <v>208</v>
      </c>
      <c r="L6538" t="s">
        <v>134627</v>
      </c>
      <c r="N6538" t="s">
        <v>208</v>
      </c>
      <c r="O6538" t="s">
        <v>476</v>
      </c>
      <c r="P6538" t="s">
        <v>476</v>
      </c>
    </row>
    <row r="6539" spans="1:16">
      <c r="A6539" s="484" t="s">
        <v>122736</v>
      </c>
      <c r="B6539" s="485" t="s">
        <v>122735</v>
      </c>
      <c r="C6539" t="s">
        <v>122734</v>
      </c>
      <c r="D6539" t="s">
        <v>122733</v>
      </c>
      <c r="E6539" t="str">
        <f t="shared" si="102"/>
        <v>353360 - ACNBH</v>
      </c>
      <c r="F6539" t="s">
        <v>5283</v>
      </c>
      <c r="G6539" t="s">
        <v>122732</v>
      </c>
      <c r="I6539" t="s">
        <v>626</v>
      </c>
      <c r="J6539" t="s">
        <v>122731</v>
      </c>
      <c r="K6539" t="s">
        <v>122730</v>
      </c>
      <c r="L6539" t="s">
        <v>122729</v>
      </c>
      <c r="N6539" t="s">
        <v>208</v>
      </c>
      <c r="O6539" t="s">
        <v>476</v>
      </c>
      <c r="P6539" t="s">
        <v>476</v>
      </c>
    </row>
    <row r="6540" spans="1:16">
      <c r="A6540" s="484" t="s">
        <v>9085</v>
      </c>
      <c r="B6540" s="485" t="s">
        <v>9084</v>
      </c>
      <c r="C6540" t="s">
        <v>9083</v>
      </c>
      <c r="D6540" t="s">
        <v>9083</v>
      </c>
      <c r="E6540" t="str">
        <f t="shared" si="102"/>
        <v>229349 - TRANS FORMATION</v>
      </c>
      <c r="F6540" t="s">
        <v>9082</v>
      </c>
      <c r="G6540" t="s">
        <v>9081</v>
      </c>
      <c r="H6540" t="s">
        <v>9080</v>
      </c>
      <c r="I6540" t="s">
        <v>9079</v>
      </c>
      <c r="K6540" t="s">
        <v>208</v>
      </c>
      <c r="L6540" t="s">
        <v>9078</v>
      </c>
      <c r="N6540" t="s">
        <v>208</v>
      </c>
      <c r="O6540" t="s">
        <v>476</v>
      </c>
      <c r="P6540" t="s">
        <v>476</v>
      </c>
    </row>
    <row r="6541" spans="1:16">
      <c r="A6541" s="484" t="s">
        <v>119387</v>
      </c>
      <c r="B6541" s="485" t="s">
        <v>119386</v>
      </c>
      <c r="C6541" t="s">
        <v>119385</v>
      </c>
      <c r="D6541" t="s">
        <v>119384</v>
      </c>
      <c r="E6541" t="str">
        <f t="shared" si="102"/>
        <v>470983 - ASSOCIATION ARAPI</v>
      </c>
      <c r="F6541" t="s">
        <v>13098</v>
      </c>
      <c r="G6541" t="s">
        <v>36294</v>
      </c>
      <c r="I6541" t="s">
        <v>1799</v>
      </c>
      <c r="J6541" t="s">
        <v>119383</v>
      </c>
      <c r="K6541" t="s">
        <v>208</v>
      </c>
      <c r="L6541" t="s">
        <v>119382</v>
      </c>
      <c r="N6541" t="s">
        <v>208</v>
      </c>
      <c r="O6541" t="s">
        <v>476</v>
      </c>
      <c r="P6541" t="s">
        <v>476</v>
      </c>
    </row>
    <row r="6542" spans="1:16">
      <c r="A6542" s="484" t="s">
        <v>46950</v>
      </c>
      <c r="B6542" s="485" t="s">
        <v>46949</v>
      </c>
      <c r="C6542" t="s">
        <v>46948</v>
      </c>
      <c r="D6542" t="s">
        <v>46947</v>
      </c>
      <c r="E6542" t="str">
        <f t="shared" si="102"/>
        <v>606595 - LA MAISON DE L'EMAIL</v>
      </c>
      <c r="F6542" t="s">
        <v>1528</v>
      </c>
      <c r="G6542" t="s">
        <v>46946</v>
      </c>
      <c r="H6542" t="s">
        <v>46945</v>
      </c>
      <c r="I6542" t="s">
        <v>46944</v>
      </c>
      <c r="J6542" t="s">
        <v>46943</v>
      </c>
      <c r="K6542" t="s">
        <v>208</v>
      </c>
      <c r="L6542" t="s">
        <v>46942</v>
      </c>
      <c r="N6542" t="s">
        <v>208</v>
      </c>
      <c r="O6542" t="s">
        <v>476</v>
      </c>
      <c r="P6542" t="s">
        <v>476</v>
      </c>
    </row>
    <row r="6543" spans="1:16">
      <c r="A6543" s="484" t="s">
        <v>94609</v>
      </c>
      <c r="B6543" s="485" t="s">
        <v>94608</v>
      </c>
      <c r="C6543" t="s">
        <v>94607</v>
      </c>
      <c r="D6543" t="s">
        <v>94606</v>
      </c>
      <c r="E6543" t="str">
        <f t="shared" si="102"/>
        <v>438250 - CCPSE</v>
      </c>
      <c r="F6543" t="s">
        <v>3223</v>
      </c>
      <c r="G6543" t="s">
        <v>94605</v>
      </c>
      <c r="I6543" t="s">
        <v>57375</v>
      </c>
      <c r="J6543" t="s">
        <v>94604</v>
      </c>
      <c r="K6543" t="s">
        <v>94603</v>
      </c>
      <c r="L6543" t="s">
        <v>94602</v>
      </c>
      <c r="N6543" t="s">
        <v>208</v>
      </c>
      <c r="O6543" t="s">
        <v>476</v>
      </c>
      <c r="P6543" t="s">
        <v>476</v>
      </c>
    </row>
    <row r="6544" spans="1:16">
      <c r="A6544" s="484" t="s">
        <v>7306</v>
      </c>
      <c r="B6544" s="485" t="s">
        <v>7305</v>
      </c>
      <c r="C6544" t="s">
        <v>7304</v>
      </c>
      <c r="D6544" t="s">
        <v>7303</v>
      </c>
      <c r="E6544" t="str">
        <f t="shared" si="102"/>
        <v>452774 - UGECAM OCCITANIE CASTELNAU LE LEZ</v>
      </c>
      <c r="F6544" t="s">
        <v>7302</v>
      </c>
      <c r="G6544" t="s">
        <v>7301</v>
      </c>
      <c r="I6544" t="s">
        <v>7300</v>
      </c>
      <c r="J6544" t="s">
        <v>7299</v>
      </c>
      <c r="K6544" t="s">
        <v>7298</v>
      </c>
      <c r="L6544" t="s">
        <v>7297</v>
      </c>
      <c r="N6544" t="s">
        <v>207</v>
      </c>
      <c r="O6544" t="s">
        <v>476</v>
      </c>
      <c r="P6544" t="s">
        <v>476</v>
      </c>
    </row>
    <row r="6545" spans="1:16">
      <c r="A6545" s="484" t="s">
        <v>8430</v>
      </c>
      <c r="B6545" s="485" t="s">
        <v>7305</v>
      </c>
      <c r="C6545" t="s">
        <v>8429</v>
      </c>
      <c r="D6545" t="s">
        <v>8429</v>
      </c>
      <c r="E6545" t="str">
        <f t="shared" si="102"/>
        <v>680187 - UGECAM OCCITANIE</v>
      </c>
      <c r="G6545" t="s">
        <v>8428</v>
      </c>
      <c r="I6545" t="s">
        <v>7300</v>
      </c>
      <c r="J6545" t="s">
        <v>8427</v>
      </c>
      <c r="K6545" t="s">
        <v>208</v>
      </c>
      <c r="L6545" t="s">
        <v>8426</v>
      </c>
      <c r="N6545" t="s">
        <v>208</v>
      </c>
      <c r="O6545" t="s">
        <v>476</v>
      </c>
      <c r="P6545" t="s">
        <v>476</v>
      </c>
    </row>
    <row r="6546" spans="1:16">
      <c r="A6546" s="484" t="s">
        <v>124945</v>
      </c>
      <c r="B6546" s="485" t="s">
        <v>124944</v>
      </c>
      <c r="C6546" t="s">
        <v>124943</v>
      </c>
      <c r="D6546" t="s">
        <v>124942</v>
      </c>
      <c r="E6546" t="str">
        <f t="shared" si="102"/>
        <v>612583 - APPASCAM</v>
      </c>
      <c r="F6546" t="s">
        <v>7024</v>
      </c>
      <c r="G6546" t="s">
        <v>124941</v>
      </c>
      <c r="H6546" t="s">
        <v>124940</v>
      </c>
      <c r="I6546" t="s">
        <v>10167</v>
      </c>
      <c r="J6546" t="s">
        <v>124939</v>
      </c>
      <c r="K6546" t="s">
        <v>208</v>
      </c>
      <c r="L6546" t="s">
        <v>124938</v>
      </c>
      <c r="N6546" t="s">
        <v>208</v>
      </c>
      <c r="O6546" t="s">
        <v>476</v>
      </c>
      <c r="P6546" t="s">
        <v>476</v>
      </c>
    </row>
    <row r="6547" spans="1:16">
      <c r="A6547" s="484" t="s">
        <v>7074</v>
      </c>
      <c r="B6547" s="485" t="s">
        <v>7073</v>
      </c>
      <c r="C6547" t="s">
        <v>7072</v>
      </c>
      <c r="D6547" t="s">
        <v>7071</v>
      </c>
      <c r="E6547" t="str">
        <f t="shared" si="102"/>
        <v>324851 - INSTITUT DE FORMATION LA MAISONNEE DE L'UGECAM FRANCHEVILLE</v>
      </c>
      <c r="F6547" t="s">
        <v>7070</v>
      </c>
      <c r="G6547" t="s">
        <v>7069</v>
      </c>
      <c r="I6547" t="s">
        <v>7068</v>
      </c>
      <c r="K6547" t="s">
        <v>208</v>
      </c>
      <c r="L6547" t="s">
        <v>7067</v>
      </c>
      <c r="N6547" t="s">
        <v>208</v>
      </c>
      <c r="O6547" t="s">
        <v>476</v>
      </c>
      <c r="P6547" t="s">
        <v>476</v>
      </c>
    </row>
    <row r="6548" spans="1:16">
      <c r="A6548" s="484" t="s">
        <v>109660</v>
      </c>
      <c r="B6548" s="485" t="s">
        <v>109659</v>
      </c>
      <c r="C6548" t="s">
        <v>109658</v>
      </c>
      <c r="D6548" t="s">
        <v>109657</v>
      </c>
      <c r="E6548" t="str">
        <f t="shared" si="102"/>
        <v>608464 - CASELLES BITTON VERONIQUE - LOOK AND NAILS FORMATION</v>
      </c>
      <c r="F6548" t="s">
        <v>1528</v>
      </c>
      <c r="G6548" t="s">
        <v>109656</v>
      </c>
      <c r="H6548" t="s">
        <v>109655</v>
      </c>
      <c r="I6548" t="s">
        <v>1035</v>
      </c>
      <c r="J6548" t="s">
        <v>109654</v>
      </c>
      <c r="K6548" t="s">
        <v>208</v>
      </c>
      <c r="L6548" t="s">
        <v>109653</v>
      </c>
      <c r="N6548" t="s">
        <v>208</v>
      </c>
      <c r="O6548" t="s">
        <v>476</v>
      </c>
      <c r="P6548" t="s">
        <v>476</v>
      </c>
    </row>
    <row r="6549" spans="1:16">
      <c r="A6549" s="484" t="s">
        <v>86342</v>
      </c>
      <c r="B6549" s="485" t="s">
        <v>86341</v>
      </c>
      <c r="C6549" t="s">
        <v>86340</v>
      </c>
      <c r="D6549" t="s">
        <v>86339</v>
      </c>
      <c r="E6549" t="str">
        <f t="shared" si="102"/>
        <v>318553 - DOUTRIAUX FRANCE</v>
      </c>
      <c r="F6549" t="s">
        <v>7721</v>
      </c>
      <c r="G6549" t="s">
        <v>86338</v>
      </c>
      <c r="I6549" t="s">
        <v>24832</v>
      </c>
      <c r="J6549" t="s">
        <v>86337</v>
      </c>
      <c r="K6549" t="s">
        <v>208</v>
      </c>
      <c r="L6549" t="s">
        <v>86336</v>
      </c>
      <c r="N6549" t="s">
        <v>208</v>
      </c>
      <c r="O6549" t="s">
        <v>476</v>
      </c>
      <c r="P6549" t="s">
        <v>476</v>
      </c>
    </row>
    <row r="6550" spans="1:16">
      <c r="A6550" s="484" t="s">
        <v>109771</v>
      </c>
      <c r="B6550" s="485" t="s">
        <v>109770</v>
      </c>
      <c r="C6550" t="s">
        <v>109769</v>
      </c>
      <c r="D6550" t="s">
        <v>109769</v>
      </c>
      <c r="E6550" t="str">
        <f t="shared" si="102"/>
        <v>485147 - CARREL CENTRE DE FORMATION</v>
      </c>
      <c r="F6550" t="s">
        <v>1575</v>
      </c>
      <c r="G6550" t="s">
        <v>109768</v>
      </c>
      <c r="I6550" t="s">
        <v>16936</v>
      </c>
      <c r="J6550" t="s">
        <v>109757</v>
      </c>
      <c r="K6550" t="s">
        <v>208</v>
      </c>
      <c r="L6550" t="s">
        <v>109767</v>
      </c>
      <c r="N6550" t="s">
        <v>208</v>
      </c>
      <c r="O6550" t="s">
        <v>476</v>
      </c>
      <c r="P6550" t="s">
        <v>476</v>
      </c>
    </row>
    <row r="6551" spans="1:16">
      <c r="A6551" s="484" t="s">
        <v>40843</v>
      </c>
      <c r="B6551" s="485" t="s">
        <v>40842</v>
      </c>
      <c r="C6551" t="s">
        <v>40841</v>
      </c>
      <c r="D6551" t="s">
        <v>40841</v>
      </c>
      <c r="E6551" t="str">
        <f t="shared" si="102"/>
        <v>409108 - MAATURA - QPC</v>
      </c>
      <c r="G6551" t="s">
        <v>40840</v>
      </c>
      <c r="I6551" t="s">
        <v>1837</v>
      </c>
      <c r="J6551" t="s">
        <v>40839</v>
      </c>
      <c r="K6551" t="s">
        <v>208</v>
      </c>
      <c r="L6551" t="s">
        <v>40838</v>
      </c>
      <c r="N6551" t="s">
        <v>208</v>
      </c>
      <c r="O6551" t="s">
        <v>476</v>
      </c>
      <c r="P6551" t="s">
        <v>476</v>
      </c>
    </row>
    <row r="6552" spans="1:16">
      <c r="A6552" s="484" t="s">
        <v>29222</v>
      </c>
      <c r="B6552" s="485" t="s">
        <v>29221</v>
      </c>
      <c r="C6552" t="s">
        <v>29220</v>
      </c>
      <c r="D6552" t="s">
        <v>29219</v>
      </c>
      <c r="E6552" t="str">
        <f t="shared" si="102"/>
        <v>433081 - PATRICIA PENOT EVOLUTION FORM CONSEIL</v>
      </c>
      <c r="F6552" t="s">
        <v>8150</v>
      </c>
      <c r="G6552" t="s">
        <v>29218</v>
      </c>
      <c r="I6552" t="s">
        <v>16735</v>
      </c>
      <c r="J6552" t="s">
        <v>29217</v>
      </c>
      <c r="K6552" t="s">
        <v>208</v>
      </c>
      <c r="L6552" t="s">
        <v>29216</v>
      </c>
      <c r="N6552" t="s">
        <v>208</v>
      </c>
      <c r="O6552" t="s">
        <v>476</v>
      </c>
      <c r="P6552" t="s">
        <v>476</v>
      </c>
    </row>
    <row r="6553" spans="1:16">
      <c r="A6553" s="484" t="s">
        <v>58265</v>
      </c>
      <c r="B6553" s="485" t="s">
        <v>58264</v>
      </c>
      <c r="C6553" t="s">
        <v>58263</v>
      </c>
      <c r="D6553" t="s">
        <v>58262</v>
      </c>
      <c r="E6553" t="str">
        <f t="shared" si="102"/>
        <v>648188 - IMV</v>
      </c>
      <c r="F6553" t="s">
        <v>24619</v>
      </c>
      <c r="G6553" t="s">
        <v>58261</v>
      </c>
      <c r="I6553" t="s">
        <v>58260</v>
      </c>
      <c r="K6553" t="s">
        <v>208</v>
      </c>
      <c r="L6553" t="s">
        <v>58259</v>
      </c>
      <c r="N6553" t="s">
        <v>208</v>
      </c>
      <c r="O6553" t="s">
        <v>476</v>
      </c>
      <c r="P6553" t="s">
        <v>476</v>
      </c>
    </row>
    <row r="6554" spans="1:16">
      <c r="A6554" s="484" t="s">
        <v>27053</v>
      </c>
      <c r="B6554" s="485" t="s">
        <v>27052</v>
      </c>
      <c r="C6554" t="s">
        <v>27051</v>
      </c>
      <c r="D6554" t="s">
        <v>27050</v>
      </c>
      <c r="E6554" t="str">
        <f t="shared" si="102"/>
        <v>625887 - POLLET MARYLISE</v>
      </c>
      <c r="F6554" t="s">
        <v>1641</v>
      </c>
      <c r="G6554" t="s">
        <v>27049</v>
      </c>
      <c r="I6554" t="s">
        <v>16603</v>
      </c>
      <c r="J6554" t="s">
        <v>27048</v>
      </c>
      <c r="K6554" t="s">
        <v>208</v>
      </c>
      <c r="L6554" t="s">
        <v>27047</v>
      </c>
      <c r="N6554" t="s">
        <v>208</v>
      </c>
      <c r="O6554" t="s">
        <v>476</v>
      </c>
      <c r="P6554" t="s">
        <v>476</v>
      </c>
    </row>
    <row r="6555" spans="1:16">
      <c r="A6555" s="484" t="s">
        <v>119042</v>
      </c>
      <c r="B6555" s="485" t="s">
        <v>119041</v>
      </c>
      <c r="C6555" t="s">
        <v>119040</v>
      </c>
      <c r="D6555" t="s">
        <v>119039</v>
      </c>
      <c r="E6555" t="str">
        <f t="shared" si="102"/>
        <v>645874 - APAR AIX EN PROVENCE</v>
      </c>
      <c r="F6555" t="s">
        <v>25889</v>
      </c>
      <c r="G6555" t="s">
        <v>119038</v>
      </c>
      <c r="I6555" t="s">
        <v>596</v>
      </c>
      <c r="J6555" t="s">
        <v>119037</v>
      </c>
      <c r="K6555" t="s">
        <v>208</v>
      </c>
      <c r="L6555" t="s">
        <v>119036</v>
      </c>
      <c r="N6555" t="s">
        <v>207</v>
      </c>
      <c r="O6555" t="s">
        <v>476</v>
      </c>
      <c r="P6555" t="s">
        <v>476</v>
      </c>
    </row>
    <row r="6556" spans="1:16">
      <c r="A6556" s="484" t="s">
        <v>116938</v>
      </c>
      <c r="B6556" s="485" t="s">
        <v>116937</v>
      </c>
      <c r="C6556" t="s">
        <v>116936</v>
      </c>
      <c r="D6556" t="s">
        <v>116935</v>
      </c>
      <c r="E6556" t="str">
        <f t="shared" si="102"/>
        <v>283873 - AUDITIME CONSEILS</v>
      </c>
      <c r="F6556" t="s">
        <v>5213</v>
      </c>
      <c r="G6556" t="s">
        <v>116934</v>
      </c>
      <c r="I6556" t="s">
        <v>3364</v>
      </c>
      <c r="K6556" t="s">
        <v>208</v>
      </c>
      <c r="L6556" t="s">
        <v>116933</v>
      </c>
      <c r="N6556" t="s">
        <v>208</v>
      </c>
      <c r="O6556" t="s">
        <v>476</v>
      </c>
      <c r="P6556" t="s">
        <v>476</v>
      </c>
    </row>
    <row r="6557" spans="1:16">
      <c r="A6557" s="484" t="s">
        <v>58709</v>
      </c>
      <c r="B6557" s="485" t="s">
        <v>58708</v>
      </c>
      <c r="C6557" t="s">
        <v>58707</v>
      </c>
      <c r="D6557" t="s">
        <v>58706</v>
      </c>
      <c r="E6557" t="str">
        <f t="shared" si="102"/>
        <v>460930 - IGNACE ISABELLE</v>
      </c>
      <c r="F6557" t="s">
        <v>10822</v>
      </c>
      <c r="G6557" t="s">
        <v>58705</v>
      </c>
      <c r="I6557" t="s">
        <v>11943</v>
      </c>
      <c r="J6557" t="s">
        <v>58704</v>
      </c>
      <c r="K6557" t="s">
        <v>208</v>
      </c>
      <c r="L6557" t="s">
        <v>58703</v>
      </c>
      <c r="N6557" t="s">
        <v>208</v>
      </c>
      <c r="O6557" t="s">
        <v>476</v>
      </c>
      <c r="P6557" t="s">
        <v>476</v>
      </c>
    </row>
    <row r="6558" spans="1:16">
      <c r="A6558" s="484" t="s">
        <v>31372</v>
      </c>
      <c r="B6558" s="485" t="s">
        <v>31371</v>
      </c>
      <c r="C6558" t="s">
        <v>31370</v>
      </c>
      <c r="D6558" t="s">
        <v>31370</v>
      </c>
      <c r="E6558" t="str">
        <f t="shared" si="102"/>
        <v>339994 - ONLINE FORMAPRO</v>
      </c>
      <c r="F6558" t="s">
        <v>2588</v>
      </c>
      <c r="G6558" t="s">
        <v>31369</v>
      </c>
      <c r="H6558" t="s">
        <v>31368</v>
      </c>
      <c r="I6558" t="s">
        <v>22146</v>
      </c>
      <c r="J6558" t="s">
        <v>31367</v>
      </c>
      <c r="K6558" t="s">
        <v>208</v>
      </c>
      <c r="L6558" t="s">
        <v>31366</v>
      </c>
      <c r="N6558" t="s">
        <v>208</v>
      </c>
      <c r="O6558" t="s">
        <v>476</v>
      </c>
      <c r="P6558" t="s">
        <v>476</v>
      </c>
    </row>
    <row r="6559" spans="1:16">
      <c r="A6559" s="484" t="s">
        <v>47950</v>
      </c>
      <c r="B6559" s="485" t="s">
        <v>47949</v>
      </c>
      <c r="C6559" t="s">
        <v>47948</v>
      </c>
      <c r="D6559" t="s">
        <v>47947</v>
      </c>
      <c r="E6559" t="str">
        <f t="shared" si="102"/>
        <v>383491 - KLETT EMMANUEL</v>
      </c>
      <c r="F6559" t="s">
        <v>1086</v>
      </c>
      <c r="G6559" t="s">
        <v>47946</v>
      </c>
      <c r="I6559" t="s">
        <v>47945</v>
      </c>
      <c r="J6559" t="s">
        <v>47944</v>
      </c>
      <c r="K6559" t="s">
        <v>208</v>
      </c>
      <c r="L6559" t="s">
        <v>47943</v>
      </c>
      <c r="N6559" t="s">
        <v>208</v>
      </c>
      <c r="O6559" t="s">
        <v>476</v>
      </c>
      <c r="P6559" t="s">
        <v>476</v>
      </c>
    </row>
    <row r="6560" spans="1:16">
      <c r="A6560" s="484" t="s">
        <v>116458</v>
      </c>
      <c r="B6560" s="485" t="s">
        <v>116457</v>
      </c>
      <c r="C6560" t="s">
        <v>116456</v>
      </c>
      <c r="D6560" t="s">
        <v>116456</v>
      </c>
      <c r="E6560" t="str">
        <f t="shared" si="102"/>
        <v>657566 - AUTO ECOLE ECF BOEN-SUR-LIGNON</v>
      </c>
      <c r="F6560" t="s">
        <v>13802</v>
      </c>
      <c r="G6560" t="s">
        <v>116455</v>
      </c>
      <c r="I6560" t="s">
        <v>116454</v>
      </c>
      <c r="J6560" t="s">
        <v>116453</v>
      </c>
      <c r="K6560" t="s">
        <v>208</v>
      </c>
      <c r="L6560" t="s">
        <v>116452</v>
      </c>
      <c r="N6560" t="s">
        <v>208</v>
      </c>
      <c r="O6560" t="s">
        <v>476</v>
      </c>
      <c r="P6560" t="s">
        <v>476</v>
      </c>
    </row>
    <row r="6561" spans="1:16">
      <c r="A6561" s="484" t="s">
        <v>4683</v>
      </c>
      <c r="B6561" s="485" t="s">
        <v>4682</v>
      </c>
      <c r="C6561" t="s">
        <v>4681</v>
      </c>
      <c r="D6561" t="s">
        <v>4681</v>
      </c>
      <c r="E6561" t="str">
        <f t="shared" si="102"/>
        <v>437281 - VAGINAY DENIS</v>
      </c>
      <c r="F6561" t="s">
        <v>2572</v>
      </c>
      <c r="G6561" t="s">
        <v>4680</v>
      </c>
      <c r="I6561" t="s">
        <v>2176</v>
      </c>
      <c r="J6561" t="s">
        <v>4679</v>
      </c>
      <c r="K6561" t="s">
        <v>208</v>
      </c>
      <c r="L6561" t="s">
        <v>4678</v>
      </c>
      <c r="N6561" t="s">
        <v>208</v>
      </c>
      <c r="O6561" t="s">
        <v>476</v>
      </c>
      <c r="P6561" t="s">
        <v>476</v>
      </c>
    </row>
    <row r="6562" spans="1:16">
      <c r="A6562" s="484" t="s">
        <v>49437</v>
      </c>
      <c r="B6562" s="485" t="s">
        <v>49436</v>
      </c>
      <c r="C6562" t="s">
        <v>49435</v>
      </c>
      <c r="D6562" t="s">
        <v>49435</v>
      </c>
      <c r="E6562" t="str">
        <f t="shared" si="102"/>
        <v>285020 - JEAN MICHEL POTENTIELS</v>
      </c>
      <c r="F6562" t="s">
        <v>1817</v>
      </c>
      <c r="G6562" t="s">
        <v>49434</v>
      </c>
      <c r="I6562" t="s">
        <v>2635</v>
      </c>
      <c r="K6562" t="s">
        <v>208</v>
      </c>
      <c r="L6562" t="s">
        <v>49433</v>
      </c>
      <c r="N6562" t="s">
        <v>208</v>
      </c>
      <c r="O6562" t="s">
        <v>476</v>
      </c>
      <c r="P6562" t="s">
        <v>476</v>
      </c>
    </row>
    <row r="6563" spans="1:16">
      <c r="A6563" s="484" t="s">
        <v>45992</v>
      </c>
      <c r="B6563" s="485" t="s">
        <v>45991</v>
      </c>
      <c r="C6563" t="s">
        <v>45990</v>
      </c>
      <c r="D6563" t="s">
        <v>45990</v>
      </c>
      <c r="E6563" t="str">
        <f t="shared" si="102"/>
        <v>462226 - LAISSE TON EMPREINTE</v>
      </c>
      <c r="F6563" t="s">
        <v>1086</v>
      </c>
      <c r="G6563" t="s">
        <v>45989</v>
      </c>
      <c r="H6563" t="s">
        <v>34962</v>
      </c>
      <c r="I6563" t="s">
        <v>1814</v>
      </c>
      <c r="J6563" t="s">
        <v>45988</v>
      </c>
      <c r="K6563" t="s">
        <v>208</v>
      </c>
      <c r="L6563" t="s">
        <v>45987</v>
      </c>
      <c r="N6563" t="s">
        <v>208</v>
      </c>
      <c r="O6563" t="s">
        <v>476</v>
      </c>
      <c r="P6563" t="s">
        <v>476</v>
      </c>
    </row>
    <row r="6564" spans="1:16">
      <c r="A6564" s="484" t="s">
        <v>53024</v>
      </c>
      <c r="B6564" s="485" t="s">
        <v>53023</v>
      </c>
      <c r="C6564" t="s">
        <v>53022</v>
      </c>
      <c r="D6564" t="s">
        <v>53021</v>
      </c>
      <c r="E6564" t="str">
        <f t="shared" si="102"/>
        <v>545089 - IEPA</v>
      </c>
      <c r="F6564" t="s">
        <v>2524</v>
      </c>
      <c r="G6564" t="s">
        <v>53020</v>
      </c>
      <c r="H6564" t="s">
        <v>53019</v>
      </c>
      <c r="I6564" t="s">
        <v>31429</v>
      </c>
      <c r="J6564" t="s">
        <v>53018</v>
      </c>
      <c r="K6564" t="s">
        <v>208</v>
      </c>
      <c r="L6564" t="s">
        <v>53017</v>
      </c>
      <c r="N6564" t="s">
        <v>208</v>
      </c>
      <c r="O6564" t="s">
        <v>476</v>
      </c>
      <c r="P6564" t="s">
        <v>476</v>
      </c>
    </row>
    <row r="6565" spans="1:16">
      <c r="A6565" s="484" t="s">
        <v>124126</v>
      </c>
      <c r="B6565" s="485" t="s">
        <v>124125</v>
      </c>
      <c r="C6565" t="s">
        <v>124124</v>
      </c>
      <c r="D6565" t="s">
        <v>124124</v>
      </c>
      <c r="E6565" t="str">
        <f t="shared" si="102"/>
        <v>283691 - ASSOCIATION ALTITUDE</v>
      </c>
      <c r="F6565" t="s">
        <v>3803</v>
      </c>
      <c r="G6565" t="s">
        <v>113703</v>
      </c>
      <c r="H6565" t="s">
        <v>124123</v>
      </c>
      <c r="I6565" t="s">
        <v>603</v>
      </c>
      <c r="K6565" t="s">
        <v>208</v>
      </c>
      <c r="L6565" t="s">
        <v>124122</v>
      </c>
      <c r="N6565" t="s">
        <v>208</v>
      </c>
      <c r="O6565" t="s">
        <v>476</v>
      </c>
      <c r="P6565" t="s">
        <v>476</v>
      </c>
    </row>
    <row r="6566" spans="1:16">
      <c r="A6566" s="484" t="s">
        <v>105655</v>
      </c>
      <c r="B6566" s="485" t="s">
        <v>105654</v>
      </c>
      <c r="C6566" t="s">
        <v>105653</v>
      </c>
      <c r="D6566" t="s">
        <v>105652</v>
      </c>
      <c r="E6566" t="str">
        <f t="shared" si="102"/>
        <v>634736 - C.I.D.F.F12</v>
      </c>
      <c r="F6566" t="s">
        <v>4558</v>
      </c>
      <c r="G6566" t="s">
        <v>105651</v>
      </c>
      <c r="I6566" t="s">
        <v>7864</v>
      </c>
      <c r="J6566" t="s">
        <v>105650</v>
      </c>
      <c r="K6566" t="s">
        <v>208</v>
      </c>
      <c r="L6566" t="s">
        <v>105649</v>
      </c>
      <c r="N6566" t="s">
        <v>208</v>
      </c>
      <c r="O6566" t="s">
        <v>476</v>
      </c>
      <c r="P6566" t="s">
        <v>476</v>
      </c>
    </row>
    <row r="6567" spans="1:16">
      <c r="A6567" s="484" t="s">
        <v>54868</v>
      </c>
      <c r="B6567" s="485" t="s">
        <v>54867</v>
      </c>
      <c r="C6567" t="s">
        <v>54866</v>
      </c>
      <c r="D6567" t="s">
        <v>54866</v>
      </c>
      <c r="E6567" t="str">
        <f t="shared" si="102"/>
        <v>494501 - INSTITUT DU GOUT</v>
      </c>
      <c r="F6567" t="s">
        <v>1222</v>
      </c>
      <c r="G6567" t="s">
        <v>54865</v>
      </c>
      <c r="I6567" t="s">
        <v>8743</v>
      </c>
      <c r="J6567" t="s">
        <v>54864</v>
      </c>
      <c r="K6567" t="s">
        <v>208</v>
      </c>
      <c r="L6567" t="s">
        <v>54863</v>
      </c>
      <c r="N6567" t="s">
        <v>208</v>
      </c>
      <c r="O6567" t="s">
        <v>476</v>
      </c>
      <c r="P6567" t="s">
        <v>476</v>
      </c>
    </row>
    <row r="6568" spans="1:16">
      <c r="A6568" s="484" t="s">
        <v>26425</v>
      </c>
      <c r="B6568" s="485" t="s">
        <v>26424</v>
      </c>
      <c r="C6568" t="s">
        <v>26423</v>
      </c>
      <c r="D6568" t="s">
        <v>26423</v>
      </c>
      <c r="E6568" t="str">
        <f t="shared" si="102"/>
        <v>445551 - PRESTIUM GROUP</v>
      </c>
      <c r="F6568" t="s">
        <v>26422</v>
      </c>
      <c r="G6568" t="s">
        <v>26421</v>
      </c>
      <c r="I6568" t="s">
        <v>11554</v>
      </c>
      <c r="J6568" t="s">
        <v>26420</v>
      </c>
      <c r="K6568" t="s">
        <v>208</v>
      </c>
      <c r="L6568" t="s">
        <v>26419</v>
      </c>
      <c r="N6568" t="s">
        <v>208</v>
      </c>
      <c r="O6568" t="s">
        <v>476</v>
      </c>
      <c r="P6568" t="s">
        <v>476</v>
      </c>
    </row>
    <row r="6569" spans="1:16">
      <c r="A6569" s="484" t="s">
        <v>31212</v>
      </c>
      <c r="B6569" s="485" t="s">
        <v>31211</v>
      </c>
      <c r="C6569" t="s">
        <v>31210</v>
      </c>
      <c r="D6569" t="s">
        <v>31210</v>
      </c>
      <c r="E6569" t="str">
        <f t="shared" si="102"/>
        <v>675880 - OPTIMA CONSEIL ET DEVELOPPEMENT</v>
      </c>
      <c r="F6569" t="s">
        <v>5283</v>
      </c>
      <c r="G6569" t="s">
        <v>31209</v>
      </c>
      <c r="I6569" t="s">
        <v>626</v>
      </c>
      <c r="K6569" t="s">
        <v>208</v>
      </c>
      <c r="L6569" t="s">
        <v>31208</v>
      </c>
      <c r="N6569" t="s">
        <v>208</v>
      </c>
      <c r="O6569" t="s">
        <v>476</v>
      </c>
      <c r="P6569" t="s">
        <v>476</v>
      </c>
    </row>
    <row r="6570" spans="1:16">
      <c r="A6570" s="484" t="s">
        <v>46321</v>
      </c>
      <c r="B6570" s="485" t="s">
        <v>46320</v>
      </c>
      <c r="C6570" t="s">
        <v>46319</v>
      </c>
      <c r="D6570" t="s">
        <v>46319</v>
      </c>
      <c r="E6570" t="str">
        <f t="shared" si="102"/>
        <v>348260 - LABOUR AN TI</v>
      </c>
      <c r="F6570" t="s">
        <v>13720</v>
      </c>
      <c r="G6570" t="s">
        <v>46318</v>
      </c>
      <c r="I6570" t="s">
        <v>1228</v>
      </c>
      <c r="K6570" t="s">
        <v>208</v>
      </c>
      <c r="L6570" t="s">
        <v>46317</v>
      </c>
      <c r="N6570" t="s">
        <v>208</v>
      </c>
      <c r="O6570" t="s">
        <v>476</v>
      </c>
      <c r="P6570" t="s">
        <v>476</v>
      </c>
    </row>
    <row r="6571" spans="1:16">
      <c r="A6571" s="484" t="s">
        <v>45998</v>
      </c>
      <c r="B6571" s="485" t="s">
        <v>45997</v>
      </c>
      <c r="C6571" t="s">
        <v>45996</v>
      </c>
      <c r="D6571" t="s">
        <v>45996</v>
      </c>
      <c r="E6571" t="str">
        <f t="shared" si="102"/>
        <v>600751 - L'AIR MURAL</v>
      </c>
      <c r="F6571" t="s">
        <v>1554</v>
      </c>
      <c r="G6571" t="s">
        <v>45995</v>
      </c>
      <c r="I6571" t="s">
        <v>38318</v>
      </c>
      <c r="J6571" t="s">
        <v>45994</v>
      </c>
      <c r="K6571" t="s">
        <v>208</v>
      </c>
      <c r="L6571" t="s">
        <v>45993</v>
      </c>
      <c r="N6571" t="s">
        <v>208</v>
      </c>
      <c r="O6571" t="s">
        <v>476</v>
      </c>
      <c r="P6571" t="s">
        <v>476</v>
      </c>
    </row>
    <row r="6572" spans="1:16">
      <c r="A6572" s="484" t="s">
        <v>19220</v>
      </c>
      <c r="B6572" s="485" t="s">
        <v>19219</v>
      </c>
      <c r="C6572" t="s">
        <v>19218</v>
      </c>
      <c r="D6572" t="s">
        <v>19218</v>
      </c>
      <c r="E6572" t="str">
        <f t="shared" si="102"/>
        <v>357273 - SCC FRANCE</v>
      </c>
      <c r="F6572" t="s">
        <v>9728</v>
      </c>
      <c r="G6572" t="s">
        <v>19217</v>
      </c>
      <c r="I6572" t="s">
        <v>3921</v>
      </c>
      <c r="J6572" t="s">
        <v>19216</v>
      </c>
      <c r="K6572" t="s">
        <v>208</v>
      </c>
      <c r="L6572" t="s">
        <v>19215</v>
      </c>
      <c r="N6572" t="s">
        <v>208</v>
      </c>
      <c r="O6572" t="s">
        <v>476</v>
      </c>
      <c r="P6572" t="s">
        <v>476</v>
      </c>
    </row>
    <row r="6573" spans="1:16">
      <c r="A6573" s="484" t="s">
        <v>127470</v>
      </c>
      <c r="B6573" s="485" t="s">
        <v>127469</v>
      </c>
      <c r="C6573" t="s">
        <v>127468</v>
      </c>
      <c r="D6573" t="s">
        <v>127468</v>
      </c>
      <c r="E6573" t="str">
        <f t="shared" si="102"/>
        <v>317986 - AQSE CONSEIL FORMATION</v>
      </c>
      <c r="F6573" t="s">
        <v>2242</v>
      </c>
      <c r="G6573" t="s">
        <v>127467</v>
      </c>
      <c r="I6573" t="s">
        <v>21891</v>
      </c>
      <c r="J6573" t="s">
        <v>127466</v>
      </c>
      <c r="K6573" t="s">
        <v>208</v>
      </c>
      <c r="L6573" t="s">
        <v>127465</v>
      </c>
      <c r="N6573" t="s">
        <v>208</v>
      </c>
      <c r="O6573" t="s">
        <v>476</v>
      </c>
      <c r="P6573" t="s">
        <v>476</v>
      </c>
    </row>
    <row r="6574" spans="1:16">
      <c r="A6574" s="484" t="s">
        <v>49726</v>
      </c>
      <c r="B6574" s="485" t="s">
        <v>49725</v>
      </c>
      <c r="C6574" t="s">
        <v>49724</v>
      </c>
      <c r="D6574" t="s">
        <v>49724</v>
      </c>
      <c r="E6574" t="str">
        <f t="shared" si="102"/>
        <v>682020 - I4 FORMATION CONSEIL</v>
      </c>
      <c r="F6574" t="s">
        <v>33831</v>
      </c>
      <c r="G6574" t="s">
        <v>49723</v>
      </c>
      <c r="H6574" t="s">
        <v>49722</v>
      </c>
      <c r="I6574" t="s">
        <v>4549</v>
      </c>
      <c r="J6574" t="s">
        <v>49721</v>
      </c>
      <c r="K6574" t="s">
        <v>208</v>
      </c>
      <c r="L6574" t="s">
        <v>49720</v>
      </c>
      <c r="N6574" t="s">
        <v>208</v>
      </c>
      <c r="O6574" t="s">
        <v>476</v>
      </c>
      <c r="P6574" t="s">
        <v>476</v>
      </c>
    </row>
    <row r="6575" spans="1:16">
      <c r="A6575" s="484" t="s">
        <v>69805</v>
      </c>
      <c r="B6575" s="485" t="s">
        <v>69804</v>
      </c>
      <c r="C6575" t="s">
        <v>69803</v>
      </c>
      <c r="D6575" t="s">
        <v>69802</v>
      </c>
      <c r="E6575" t="str">
        <f t="shared" si="102"/>
        <v>299911 - FPSG 2000 COURBEVOIE</v>
      </c>
      <c r="F6575" t="s">
        <v>47750</v>
      </c>
      <c r="G6575" t="s">
        <v>69801</v>
      </c>
      <c r="I6575" t="s">
        <v>569</v>
      </c>
      <c r="J6575" t="s">
        <v>69800</v>
      </c>
      <c r="K6575" t="s">
        <v>69799</v>
      </c>
      <c r="L6575" t="s">
        <v>69798</v>
      </c>
      <c r="N6575" t="s">
        <v>208</v>
      </c>
      <c r="O6575" t="s">
        <v>476</v>
      </c>
      <c r="P6575" t="s">
        <v>476</v>
      </c>
    </row>
    <row r="6576" spans="1:16">
      <c r="A6576" s="484" t="s">
        <v>66834</v>
      </c>
      <c r="B6576" s="485" t="s">
        <v>66833</v>
      </c>
      <c r="C6576" t="s">
        <v>66832</v>
      </c>
      <c r="D6576" t="s">
        <v>66832</v>
      </c>
      <c r="E6576" t="str">
        <f t="shared" si="102"/>
        <v>490155 - GIL FORMATION</v>
      </c>
      <c r="F6576" t="s">
        <v>64721</v>
      </c>
      <c r="G6576" t="s">
        <v>66831</v>
      </c>
      <c r="I6576" t="s">
        <v>66830</v>
      </c>
      <c r="J6576" t="s">
        <v>66829</v>
      </c>
      <c r="K6576" t="s">
        <v>208</v>
      </c>
      <c r="L6576" t="s">
        <v>66828</v>
      </c>
      <c r="N6576" t="s">
        <v>208</v>
      </c>
      <c r="O6576" t="s">
        <v>476</v>
      </c>
      <c r="P6576" t="s">
        <v>476</v>
      </c>
    </row>
    <row r="6577" spans="1:16">
      <c r="A6577" s="484" t="s">
        <v>46064</v>
      </c>
      <c r="B6577" s="485" t="s">
        <v>46063</v>
      </c>
      <c r="C6577" t="s">
        <v>46062</v>
      </c>
      <c r="D6577" t="s">
        <v>46061</v>
      </c>
      <c r="E6577" t="str">
        <f t="shared" si="102"/>
        <v>175493 - LAGIER SARL CLERMONT FERRAND</v>
      </c>
      <c r="F6577" t="s">
        <v>6315</v>
      </c>
      <c r="G6577" t="s">
        <v>46060</v>
      </c>
      <c r="I6577" t="s">
        <v>1678</v>
      </c>
      <c r="J6577" t="s">
        <v>46059</v>
      </c>
      <c r="K6577" t="s">
        <v>208</v>
      </c>
      <c r="L6577" t="s">
        <v>46058</v>
      </c>
      <c r="N6577" t="s">
        <v>208</v>
      </c>
      <c r="O6577" t="s">
        <v>476</v>
      </c>
      <c r="P6577" t="s">
        <v>476</v>
      </c>
    </row>
    <row r="6578" spans="1:16">
      <c r="A6578" s="484" t="s">
        <v>29101</v>
      </c>
      <c r="B6578" s="485" t="s">
        <v>29100</v>
      </c>
      <c r="C6578" t="s">
        <v>29099</v>
      </c>
      <c r="D6578" t="s">
        <v>29099</v>
      </c>
      <c r="E6578" t="str">
        <f t="shared" si="102"/>
        <v>372316 - PBR LEBOURDAIS FORMATION</v>
      </c>
      <c r="F6578" t="s">
        <v>5884</v>
      </c>
      <c r="G6578" t="s">
        <v>29098</v>
      </c>
      <c r="I6578" t="s">
        <v>1837</v>
      </c>
      <c r="J6578" t="s">
        <v>29097</v>
      </c>
      <c r="K6578" t="s">
        <v>208</v>
      </c>
      <c r="L6578" t="s">
        <v>29096</v>
      </c>
      <c r="N6578" t="s">
        <v>208</v>
      </c>
      <c r="O6578" t="s">
        <v>476</v>
      </c>
      <c r="P6578" t="s">
        <v>476</v>
      </c>
    </row>
    <row r="6579" spans="1:16">
      <c r="A6579" s="484" t="s">
        <v>78400</v>
      </c>
      <c r="B6579" s="485" t="s">
        <v>78399</v>
      </c>
      <c r="C6579" t="s">
        <v>78398</v>
      </c>
      <c r="D6579" t="s">
        <v>78398</v>
      </c>
      <c r="E6579" t="str">
        <f t="shared" si="102"/>
        <v>558242 - ESMS CONSEIL</v>
      </c>
      <c r="F6579" t="s">
        <v>21798</v>
      </c>
      <c r="G6579" t="s">
        <v>78397</v>
      </c>
      <c r="I6579" t="s">
        <v>20143</v>
      </c>
      <c r="J6579" t="s">
        <v>78396</v>
      </c>
      <c r="K6579" t="s">
        <v>208</v>
      </c>
      <c r="L6579" t="s">
        <v>78395</v>
      </c>
      <c r="N6579" t="s">
        <v>208</v>
      </c>
      <c r="O6579" t="s">
        <v>476</v>
      </c>
      <c r="P6579" t="s">
        <v>476</v>
      </c>
    </row>
    <row r="6580" spans="1:16">
      <c r="A6580" s="484" t="s">
        <v>33164</v>
      </c>
      <c r="B6580" s="485" t="s">
        <v>33163</v>
      </c>
      <c r="C6580" t="s">
        <v>33162</v>
      </c>
      <c r="D6580" t="s">
        <v>33162</v>
      </c>
      <c r="E6580" t="str">
        <f t="shared" si="102"/>
        <v>667640 - NOOE</v>
      </c>
      <c r="F6580" t="s">
        <v>7400</v>
      </c>
      <c r="G6580" t="s">
        <v>33161</v>
      </c>
      <c r="I6580" t="s">
        <v>10534</v>
      </c>
      <c r="K6580" t="s">
        <v>208</v>
      </c>
      <c r="L6580" t="s">
        <v>33160</v>
      </c>
      <c r="N6580" t="s">
        <v>208</v>
      </c>
      <c r="O6580" t="s">
        <v>476</v>
      </c>
      <c r="P6580" t="s">
        <v>476</v>
      </c>
    </row>
    <row r="6581" spans="1:16">
      <c r="A6581" s="484" t="s">
        <v>123820</v>
      </c>
      <c r="B6581" s="485" t="s">
        <v>123819</v>
      </c>
      <c r="C6581" t="s">
        <v>123818</v>
      </c>
      <c r="D6581" t="s">
        <v>123817</v>
      </c>
      <c r="E6581" t="str">
        <f t="shared" si="102"/>
        <v>628335 - CDIF</v>
      </c>
      <c r="F6581" t="s">
        <v>40834</v>
      </c>
      <c r="G6581" t="s">
        <v>123816</v>
      </c>
      <c r="I6581" t="s">
        <v>802</v>
      </c>
      <c r="K6581" t="s">
        <v>208</v>
      </c>
      <c r="L6581" t="s">
        <v>123815</v>
      </c>
      <c r="N6581" t="s">
        <v>208</v>
      </c>
      <c r="O6581" t="s">
        <v>476</v>
      </c>
      <c r="P6581" t="s">
        <v>476</v>
      </c>
    </row>
    <row r="6582" spans="1:16">
      <c r="A6582" s="484" t="s">
        <v>73085</v>
      </c>
      <c r="B6582" s="485" t="s">
        <v>73084</v>
      </c>
      <c r="C6582" t="s">
        <v>73083</v>
      </c>
      <c r="D6582" t="s">
        <v>73082</v>
      </c>
      <c r="E6582" t="str">
        <f t="shared" si="102"/>
        <v>668448 - FFSE</v>
      </c>
      <c r="F6582" t="s">
        <v>1070</v>
      </c>
      <c r="G6582" t="s">
        <v>73081</v>
      </c>
      <c r="I6582" t="s">
        <v>626</v>
      </c>
      <c r="J6582" t="s">
        <v>73080</v>
      </c>
      <c r="K6582" t="s">
        <v>208</v>
      </c>
      <c r="L6582" t="s">
        <v>73079</v>
      </c>
      <c r="N6582" t="s">
        <v>208</v>
      </c>
      <c r="O6582" t="s">
        <v>476</v>
      </c>
      <c r="P6582" t="s">
        <v>476</v>
      </c>
    </row>
    <row r="6583" spans="1:16">
      <c r="A6583" s="484" t="s">
        <v>93047</v>
      </c>
      <c r="B6583" s="485" t="s">
        <v>93046</v>
      </c>
      <c r="C6583" t="s">
        <v>93045</v>
      </c>
      <c r="D6583" t="s">
        <v>93044</v>
      </c>
      <c r="E6583" t="str">
        <f t="shared" si="102"/>
        <v>598501 - COMPAGNIE DES EXPERTS PAU</v>
      </c>
      <c r="F6583" t="s">
        <v>10843</v>
      </c>
      <c r="G6583" t="s">
        <v>93043</v>
      </c>
      <c r="H6583" t="s">
        <v>93042</v>
      </c>
      <c r="I6583" t="s">
        <v>4033</v>
      </c>
      <c r="J6583" t="s">
        <v>93041</v>
      </c>
      <c r="K6583" t="s">
        <v>208</v>
      </c>
      <c r="L6583" t="s">
        <v>93040</v>
      </c>
      <c r="N6583" t="s">
        <v>208</v>
      </c>
      <c r="O6583" t="s">
        <v>476</v>
      </c>
      <c r="P6583" t="s">
        <v>476</v>
      </c>
    </row>
    <row r="6584" spans="1:16">
      <c r="A6584" s="484" t="s">
        <v>94110</v>
      </c>
      <c r="B6584" s="485" t="s">
        <v>94109</v>
      </c>
      <c r="C6584" t="s">
        <v>94108</v>
      </c>
      <c r="D6584" t="s">
        <v>94107</v>
      </c>
      <c r="E6584" t="str">
        <f t="shared" si="102"/>
        <v>180403 - CAPA</v>
      </c>
      <c r="F6584" t="s">
        <v>2524</v>
      </c>
      <c r="G6584" t="s">
        <v>38579</v>
      </c>
      <c r="I6584" t="s">
        <v>749</v>
      </c>
      <c r="J6584" t="s">
        <v>94106</v>
      </c>
      <c r="K6584" t="s">
        <v>208</v>
      </c>
      <c r="L6584" t="s">
        <v>94105</v>
      </c>
      <c r="N6584" t="s">
        <v>208</v>
      </c>
      <c r="O6584" t="s">
        <v>476</v>
      </c>
      <c r="P6584" t="s">
        <v>83615</v>
      </c>
    </row>
    <row r="6585" spans="1:16">
      <c r="A6585" s="484" t="s">
        <v>26717</v>
      </c>
      <c r="B6585" s="485" t="s">
        <v>26716</v>
      </c>
      <c r="C6585" t="s">
        <v>26715</v>
      </c>
      <c r="D6585" t="s">
        <v>26714</v>
      </c>
      <c r="E6585" t="str">
        <f t="shared" si="102"/>
        <v>461295 - PPPIJ</v>
      </c>
      <c r="F6585" t="s">
        <v>1848</v>
      </c>
      <c r="G6585" t="s">
        <v>26713</v>
      </c>
      <c r="H6585" t="s">
        <v>26712</v>
      </c>
      <c r="I6585" t="s">
        <v>26711</v>
      </c>
      <c r="K6585" t="s">
        <v>208</v>
      </c>
      <c r="L6585" t="s">
        <v>26710</v>
      </c>
      <c r="N6585" t="s">
        <v>208</v>
      </c>
      <c r="O6585" t="s">
        <v>476</v>
      </c>
      <c r="P6585" t="s">
        <v>476</v>
      </c>
    </row>
    <row r="6586" spans="1:16">
      <c r="A6586" s="484" t="s">
        <v>94562</v>
      </c>
      <c r="B6586" s="485" t="s">
        <v>94561</v>
      </c>
      <c r="C6586" t="s">
        <v>94560</v>
      </c>
      <c r="D6586" t="s">
        <v>94559</v>
      </c>
      <c r="E6586" t="str">
        <f t="shared" si="102"/>
        <v>530955 - CGRA</v>
      </c>
      <c r="F6586" t="s">
        <v>94558</v>
      </c>
      <c r="G6586" t="s">
        <v>94557</v>
      </c>
      <c r="H6586" t="s">
        <v>94556</v>
      </c>
      <c r="I6586" t="s">
        <v>3329</v>
      </c>
      <c r="J6586" t="s">
        <v>94555</v>
      </c>
      <c r="K6586" t="s">
        <v>94554</v>
      </c>
      <c r="L6586" t="s">
        <v>94553</v>
      </c>
      <c r="N6586" t="s">
        <v>208</v>
      </c>
      <c r="O6586" t="s">
        <v>476</v>
      </c>
      <c r="P6586" t="s">
        <v>476</v>
      </c>
    </row>
    <row r="6587" spans="1:16">
      <c r="A6587" s="484" t="s">
        <v>111253</v>
      </c>
      <c r="B6587" s="485" t="s">
        <v>111252</v>
      </c>
      <c r="C6587" t="s">
        <v>111251</v>
      </c>
      <c r="D6587" t="s">
        <v>111251</v>
      </c>
      <c r="E6587" t="str">
        <f t="shared" si="102"/>
        <v>680102 - CABINET DE CONSEILS ASSOCIES MIDI CENTRE</v>
      </c>
      <c r="F6587" t="s">
        <v>2264</v>
      </c>
      <c r="G6587" t="s">
        <v>111250</v>
      </c>
      <c r="H6587" t="s">
        <v>111249</v>
      </c>
      <c r="I6587" t="s">
        <v>4726</v>
      </c>
      <c r="J6587" t="s">
        <v>111248</v>
      </c>
      <c r="K6587" t="s">
        <v>208</v>
      </c>
      <c r="L6587" t="s">
        <v>111247</v>
      </c>
      <c r="N6587" t="s">
        <v>208</v>
      </c>
      <c r="O6587" t="s">
        <v>476</v>
      </c>
      <c r="P6587" t="s">
        <v>476</v>
      </c>
    </row>
    <row r="6588" spans="1:16">
      <c r="A6588" s="484" t="s">
        <v>8490</v>
      </c>
      <c r="B6588" s="485" t="s">
        <v>8489</v>
      </c>
      <c r="C6588" t="s">
        <v>8488</v>
      </c>
      <c r="D6588" t="s">
        <v>8488</v>
      </c>
      <c r="E6588" t="str">
        <f t="shared" si="102"/>
        <v>161524 - UFORCA DIJON</v>
      </c>
      <c r="F6588" t="s">
        <v>6896</v>
      </c>
      <c r="G6588" t="s">
        <v>8487</v>
      </c>
      <c r="I6588" t="s">
        <v>1501</v>
      </c>
      <c r="J6588" t="s">
        <v>8486</v>
      </c>
      <c r="K6588" t="s">
        <v>208</v>
      </c>
      <c r="L6588" t="s">
        <v>8485</v>
      </c>
      <c r="N6588" t="s">
        <v>208</v>
      </c>
      <c r="O6588" t="s">
        <v>476</v>
      </c>
      <c r="P6588" t="s">
        <v>476</v>
      </c>
    </row>
    <row r="6589" spans="1:16">
      <c r="A6589" s="484" t="s">
        <v>122985</v>
      </c>
      <c r="B6589" s="485" t="s">
        <v>122984</v>
      </c>
      <c r="C6589" t="s">
        <v>122983</v>
      </c>
      <c r="D6589" t="s">
        <v>122982</v>
      </c>
      <c r="E6589" t="str">
        <f t="shared" si="102"/>
        <v>573681 - ADPC 61</v>
      </c>
      <c r="F6589" t="s">
        <v>7596</v>
      </c>
      <c r="G6589" t="s">
        <v>122981</v>
      </c>
      <c r="I6589" t="s">
        <v>122980</v>
      </c>
      <c r="J6589" t="s">
        <v>122979</v>
      </c>
      <c r="K6589" t="s">
        <v>208</v>
      </c>
      <c r="L6589" t="s">
        <v>122978</v>
      </c>
      <c r="N6589" t="s">
        <v>208</v>
      </c>
      <c r="O6589" t="s">
        <v>476</v>
      </c>
      <c r="P6589" t="s">
        <v>476</v>
      </c>
    </row>
    <row r="6590" spans="1:16">
      <c r="A6590" s="484" t="s">
        <v>66460</v>
      </c>
      <c r="B6590" s="485" t="s">
        <v>66459</v>
      </c>
      <c r="C6590" t="s">
        <v>66458</v>
      </c>
      <c r="D6590" t="s">
        <v>66457</v>
      </c>
      <c r="E6590" t="str">
        <f t="shared" si="102"/>
        <v>543720 - GIRARDOT ERIC LES SENS DE BIEN ETRE GROUPE LSBE</v>
      </c>
      <c r="F6590" t="s">
        <v>2361</v>
      </c>
      <c r="G6590" t="s">
        <v>62359</v>
      </c>
      <c r="I6590" t="s">
        <v>62358</v>
      </c>
      <c r="J6590" t="s">
        <v>66456</v>
      </c>
      <c r="K6590" t="s">
        <v>66455</v>
      </c>
      <c r="L6590" t="s">
        <v>66454</v>
      </c>
      <c r="N6590" t="s">
        <v>208</v>
      </c>
      <c r="O6590" t="s">
        <v>476</v>
      </c>
      <c r="P6590" t="s">
        <v>476</v>
      </c>
    </row>
    <row r="6591" spans="1:16">
      <c r="A6591" s="484" t="s">
        <v>70525</v>
      </c>
      <c r="B6591" s="485" t="s">
        <v>70524</v>
      </c>
      <c r="C6591" t="s">
        <v>70523</v>
      </c>
      <c r="D6591" t="s">
        <v>70522</v>
      </c>
      <c r="E6591" t="str">
        <f t="shared" si="102"/>
        <v>630950 - FORMASUP VILLENEUVE D ASCQ</v>
      </c>
      <c r="F6591" t="s">
        <v>1400</v>
      </c>
      <c r="G6591" t="s">
        <v>70521</v>
      </c>
      <c r="H6591" t="s">
        <v>70520</v>
      </c>
      <c r="I6591" t="s">
        <v>1148</v>
      </c>
      <c r="J6591" t="s">
        <v>70519</v>
      </c>
      <c r="K6591" t="s">
        <v>208</v>
      </c>
      <c r="L6591" t="s">
        <v>70518</v>
      </c>
      <c r="N6591" t="s">
        <v>207</v>
      </c>
      <c r="O6591" t="s">
        <v>476</v>
      </c>
      <c r="P6591" t="s">
        <v>476</v>
      </c>
    </row>
    <row r="6592" spans="1:16">
      <c r="A6592" s="484" t="s">
        <v>109597</v>
      </c>
      <c r="B6592" s="485" t="s">
        <v>109596</v>
      </c>
      <c r="C6592" t="s">
        <v>109595</v>
      </c>
      <c r="D6592" t="s">
        <v>109595</v>
      </c>
      <c r="E6592" t="str">
        <f t="shared" si="102"/>
        <v>584447 - CASTELOT LAURENT - L'ATELIER DU SENS</v>
      </c>
      <c r="F6592" t="s">
        <v>1857</v>
      </c>
      <c r="G6592" t="s">
        <v>109594</v>
      </c>
      <c r="I6592" t="s">
        <v>579</v>
      </c>
      <c r="J6592" t="s">
        <v>109593</v>
      </c>
      <c r="K6592" t="s">
        <v>208</v>
      </c>
      <c r="L6592" t="s">
        <v>109592</v>
      </c>
      <c r="N6592" t="s">
        <v>208</v>
      </c>
      <c r="O6592" t="s">
        <v>476</v>
      </c>
      <c r="P6592" t="s">
        <v>476</v>
      </c>
    </row>
    <row r="6593" spans="1:16">
      <c r="A6593" s="484" t="s">
        <v>115623</v>
      </c>
      <c r="B6593" s="485" t="s">
        <v>115622</v>
      </c>
      <c r="C6593" t="s">
        <v>115621</v>
      </c>
      <c r="D6593" t="s">
        <v>115621</v>
      </c>
      <c r="E6593" t="str">
        <f t="shared" si="102"/>
        <v>573383 - AXESS DEVELOPPEMENT</v>
      </c>
      <c r="F6593" t="s">
        <v>13656</v>
      </c>
      <c r="G6593" t="s">
        <v>115620</v>
      </c>
      <c r="I6593" t="s">
        <v>35654</v>
      </c>
      <c r="J6593" t="s">
        <v>115619</v>
      </c>
      <c r="K6593" t="s">
        <v>208</v>
      </c>
      <c r="L6593" t="s">
        <v>115618</v>
      </c>
      <c r="N6593" t="s">
        <v>208</v>
      </c>
      <c r="O6593" t="s">
        <v>476</v>
      </c>
      <c r="P6593" t="s">
        <v>476</v>
      </c>
    </row>
    <row r="6594" spans="1:16">
      <c r="A6594" s="484" t="s">
        <v>12817</v>
      </c>
      <c r="B6594" s="485" t="s">
        <v>12816</v>
      </c>
      <c r="C6594" t="s">
        <v>12815</v>
      </c>
      <c r="D6594" t="s">
        <v>12814</v>
      </c>
      <c r="E6594" t="str">
        <f t="shared" ref="E6594:E6657" si="103">_xlfn.CONCAT(L6594," - ",D6594)</f>
        <v>419710 - STORMSHIELD LYON 9EME</v>
      </c>
      <c r="F6594" t="s">
        <v>1710</v>
      </c>
      <c r="G6594" t="s">
        <v>12813</v>
      </c>
      <c r="I6594" t="s">
        <v>2176</v>
      </c>
      <c r="J6594" t="s">
        <v>12812</v>
      </c>
      <c r="K6594" t="s">
        <v>208</v>
      </c>
      <c r="L6594" t="s">
        <v>12811</v>
      </c>
      <c r="N6594" t="s">
        <v>208</v>
      </c>
      <c r="O6594" t="s">
        <v>476</v>
      </c>
      <c r="P6594" t="s">
        <v>476</v>
      </c>
    </row>
    <row r="6595" spans="1:16">
      <c r="A6595" s="484" t="s">
        <v>12822</v>
      </c>
      <c r="B6595" s="485" t="s">
        <v>12816</v>
      </c>
      <c r="C6595" t="s">
        <v>12815</v>
      </c>
      <c r="D6595" t="s">
        <v>12821</v>
      </c>
      <c r="E6595" t="str">
        <f t="shared" si="103"/>
        <v>577893 - STORMSHIELD  ISSY LES MOULINEAUX</v>
      </c>
      <c r="F6595" t="s">
        <v>1021</v>
      </c>
      <c r="G6595" t="s">
        <v>12820</v>
      </c>
      <c r="I6595" t="s">
        <v>12601</v>
      </c>
      <c r="J6595" t="s">
        <v>12819</v>
      </c>
      <c r="K6595" t="s">
        <v>208</v>
      </c>
      <c r="L6595" t="s">
        <v>12818</v>
      </c>
      <c r="N6595" t="s">
        <v>208</v>
      </c>
      <c r="O6595" t="s">
        <v>476</v>
      </c>
      <c r="P6595" t="s">
        <v>476</v>
      </c>
    </row>
    <row r="6596" spans="1:16">
      <c r="A6596" s="484" t="s">
        <v>39417</v>
      </c>
      <c r="B6596" s="485" t="s">
        <v>39416</v>
      </c>
      <c r="C6596" t="s">
        <v>39415</v>
      </c>
      <c r="D6596" t="s">
        <v>39414</v>
      </c>
      <c r="E6596" t="str">
        <f t="shared" si="103"/>
        <v>523185 - MFR DE PITHIVERAIS</v>
      </c>
      <c r="F6596" t="s">
        <v>10709</v>
      </c>
      <c r="G6596" t="s">
        <v>39413</v>
      </c>
      <c r="I6596" t="s">
        <v>39412</v>
      </c>
      <c r="J6596" t="s">
        <v>39411</v>
      </c>
      <c r="K6596" t="s">
        <v>208</v>
      </c>
      <c r="L6596" t="s">
        <v>39410</v>
      </c>
      <c r="N6596" t="s">
        <v>208</v>
      </c>
      <c r="O6596" t="s">
        <v>476</v>
      </c>
      <c r="P6596" t="s">
        <v>476</v>
      </c>
    </row>
    <row r="6597" spans="1:16">
      <c r="A6597" s="484" t="s">
        <v>109987</v>
      </c>
      <c r="B6597" s="485" t="s">
        <v>109986</v>
      </c>
      <c r="C6597" t="s">
        <v>109985</v>
      </c>
      <c r="D6597" t="s">
        <v>109984</v>
      </c>
      <c r="E6597" t="str">
        <f t="shared" si="103"/>
        <v>584794 - CARIBBEAN COMMUNITY BUSINESS DEVELOPMENT CCBD</v>
      </c>
      <c r="F6597" t="s">
        <v>1710</v>
      </c>
      <c r="G6597" t="s">
        <v>109983</v>
      </c>
      <c r="H6597" t="s">
        <v>109982</v>
      </c>
      <c r="I6597" t="s">
        <v>6917</v>
      </c>
      <c r="J6597" t="s">
        <v>109981</v>
      </c>
      <c r="K6597" t="s">
        <v>208</v>
      </c>
      <c r="L6597" t="s">
        <v>109980</v>
      </c>
      <c r="N6597" t="s">
        <v>208</v>
      </c>
      <c r="O6597" t="s">
        <v>476</v>
      </c>
      <c r="P6597" t="s">
        <v>476</v>
      </c>
    </row>
    <row r="6598" spans="1:16">
      <c r="A6598" s="484" t="s">
        <v>129226</v>
      </c>
      <c r="B6598" s="485" t="s">
        <v>129225</v>
      </c>
      <c r="C6598" t="s">
        <v>129217</v>
      </c>
      <c r="D6598" t="s">
        <v>129216</v>
      </c>
      <c r="E6598" t="str">
        <f t="shared" si="103"/>
        <v>329459 - APF</v>
      </c>
      <c r="F6598" t="s">
        <v>40411</v>
      </c>
      <c r="G6598" t="s">
        <v>129224</v>
      </c>
      <c r="H6598" t="s">
        <v>129223</v>
      </c>
      <c r="I6598" t="s">
        <v>603</v>
      </c>
      <c r="J6598" t="s">
        <v>129222</v>
      </c>
      <c r="K6598" t="s">
        <v>129221</v>
      </c>
      <c r="L6598" t="s">
        <v>129220</v>
      </c>
      <c r="N6598" t="s">
        <v>208</v>
      </c>
      <c r="O6598" t="s">
        <v>476</v>
      </c>
      <c r="P6598" t="s">
        <v>476</v>
      </c>
    </row>
    <row r="6599" spans="1:16">
      <c r="A6599" s="484" t="s">
        <v>22103</v>
      </c>
      <c r="B6599" s="485" t="s">
        <v>22102</v>
      </c>
      <c r="C6599" t="s">
        <v>22101</v>
      </c>
      <c r="D6599" t="s">
        <v>22100</v>
      </c>
      <c r="E6599" t="str">
        <f t="shared" si="103"/>
        <v>329848 - REAGSO</v>
      </c>
      <c r="F6599" t="s">
        <v>1200</v>
      </c>
      <c r="G6599" t="s">
        <v>22099</v>
      </c>
      <c r="H6599" t="s">
        <v>22098</v>
      </c>
      <c r="I6599" t="s">
        <v>22097</v>
      </c>
      <c r="J6599" t="s">
        <v>22096</v>
      </c>
      <c r="K6599" t="s">
        <v>208</v>
      </c>
      <c r="L6599" t="s">
        <v>22095</v>
      </c>
      <c r="N6599" t="s">
        <v>208</v>
      </c>
      <c r="O6599" t="s">
        <v>476</v>
      </c>
      <c r="P6599" t="s">
        <v>476</v>
      </c>
    </row>
    <row r="6600" spans="1:16">
      <c r="A6600" s="484" t="s">
        <v>44845</v>
      </c>
      <c r="B6600" s="485" t="s">
        <v>44844</v>
      </c>
      <c r="C6600" t="s">
        <v>44843</v>
      </c>
      <c r="D6600" t="s">
        <v>44842</v>
      </c>
      <c r="E6600" t="str">
        <f t="shared" si="103"/>
        <v>409376 - MOULIN DE LUTTERBACH</v>
      </c>
      <c r="G6600" t="s">
        <v>44841</v>
      </c>
      <c r="I6600" t="s">
        <v>44840</v>
      </c>
      <c r="J6600" t="s">
        <v>44839</v>
      </c>
      <c r="K6600" t="s">
        <v>208</v>
      </c>
      <c r="L6600" t="s">
        <v>44838</v>
      </c>
      <c r="N6600" t="s">
        <v>208</v>
      </c>
      <c r="O6600" t="s">
        <v>476</v>
      </c>
      <c r="P6600" t="s">
        <v>476</v>
      </c>
    </row>
    <row r="6601" spans="1:16">
      <c r="A6601" s="484" t="s">
        <v>60572</v>
      </c>
      <c r="B6601" s="485" t="s">
        <v>60571</v>
      </c>
      <c r="C6601" t="s">
        <v>60570</v>
      </c>
      <c r="D6601" t="s">
        <v>60569</v>
      </c>
      <c r="E6601" t="str">
        <f t="shared" si="103"/>
        <v>584095 - HORIZONS</v>
      </c>
      <c r="F6601" t="s">
        <v>47357</v>
      </c>
      <c r="G6601" t="s">
        <v>60568</v>
      </c>
      <c r="H6601" t="s">
        <v>60567</v>
      </c>
      <c r="I6601" t="s">
        <v>40011</v>
      </c>
      <c r="J6601" t="s">
        <v>60566</v>
      </c>
      <c r="K6601" t="s">
        <v>208</v>
      </c>
      <c r="L6601" t="s">
        <v>60565</v>
      </c>
      <c r="N6601" t="s">
        <v>208</v>
      </c>
      <c r="O6601" t="s">
        <v>476</v>
      </c>
      <c r="P6601" t="s">
        <v>60564</v>
      </c>
    </row>
    <row r="6602" spans="1:16">
      <c r="A6602" s="484" t="s">
        <v>79498</v>
      </c>
      <c r="B6602" s="485" t="s">
        <v>79497</v>
      </c>
      <c r="C6602" t="s">
        <v>79496</v>
      </c>
      <c r="D6602" t="s">
        <v>79495</v>
      </c>
      <c r="E6602" t="str">
        <f t="shared" si="103"/>
        <v>501116 - ENTREPRENEURIAT CONSEIL ST JEAN DE LUZ</v>
      </c>
      <c r="F6602" t="s">
        <v>5473</v>
      </c>
      <c r="G6602" t="s">
        <v>79494</v>
      </c>
      <c r="I6602" t="s">
        <v>31567</v>
      </c>
      <c r="J6602" t="s">
        <v>79493</v>
      </c>
      <c r="K6602" t="s">
        <v>208</v>
      </c>
      <c r="L6602" t="s">
        <v>79492</v>
      </c>
      <c r="N6602" t="s">
        <v>208</v>
      </c>
      <c r="O6602" t="s">
        <v>476</v>
      </c>
      <c r="P6602" t="s">
        <v>476</v>
      </c>
    </row>
    <row r="6603" spans="1:16">
      <c r="A6603" s="484" t="s">
        <v>119342</v>
      </c>
      <c r="B6603" s="485" t="s">
        <v>119341</v>
      </c>
      <c r="C6603" t="s">
        <v>119340</v>
      </c>
      <c r="D6603" t="s">
        <v>119339</v>
      </c>
      <c r="E6603" t="str">
        <f t="shared" si="103"/>
        <v>605256 - ASRI</v>
      </c>
      <c r="F6603" t="s">
        <v>6200</v>
      </c>
      <c r="G6603" t="s">
        <v>119338</v>
      </c>
      <c r="H6603" t="s">
        <v>119337</v>
      </c>
      <c r="I6603" t="s">
        <v>626</v>
      </c>
      <c r="K6603" t="s">
        <v>208</v>
      </c>
      <c r="L6603" t="s">
        <v>119336</v>
      </c>
      <c r="N6603" t="s">
        <v>208</v>
      </c>
      <c r="O6603" t="s">
        <v>476</v>
      </c>
      <c r="P6603" t="s">
        <v>476</v>
      </c>
    </row>
    <row r="6604" spans="1:16">
      <c r="A6604" s="484" t="s">
        <v>94366</v>
      </c>
      <c r="B6604" s="485" t="s">
        <v>94365</v>
      </c>
      <c r="C6604" t="s">
        <v>94364</v>
      </c>
      <c r="D6604" t="s">
        <v>94363</v>
      </c>
      <c r="E6604" t="str">
        <f t="shared" si="103"/>
        <v>518426 - CILA</v>
      </c>
      <c r="F6604" t="s">
        <v>1952</v>
      </c>
      <c r="G6604" t="s">
        <v>5362</v>
      </c>
      <c r="H6604" t="s">
        <v>94362</v>
      </c>
      <c r="I6604" t="s">
        <v>626</v>
      </c>
      <c r="K6604" t="s">
        <v>208</v>
      </c>
      <c r="L6604" t="s">
        <v>94361</v>
      </c>
      <c r="N6604" t="s">
        <v>208</v>
      </c>
      <c r="O6604" t="s">
        <v>476</v>
      </c>
      <c r="P6604" t="s">
        <v>476</v>
      </c>
    </row>
    <row r="6605" spans="1:16">
      <c r="A6605" s="484" t="s">
        <v>54754</v>
      </c>
      <c r="B6605" s="485" t="s">
        <v>54753</v>
      </c>
      <c r="C6605" t="s">
        <v>54752</v>
      </c>
      <c r="D6605" t="s">
        <v>54751</v>
      </c>
      <c r="E6605" t="str">
        <f t="shared" si="103"/>
        <v>260344 - IEF SANTE</v>
      </c>
      <c r="F6605" t="s">
        <v>21286</v>
      </c>
      <c r="G6605" t="s">
        <v>54750</v>
      </c>
      <c r="I6605" t="s">
        <v>771</v>
      </c>
      <c r="J6605" t="s">
        <v>54749</v>
      </c>
      <c r="K6605" t="s">
        <v>54748</v>
      </c>
      <c r="L6605" t="s">
        <v>54747</v>
      </c>
      <c r="N6605" t="s">
        <v>208</v>
      </c>
      <c r="O6605" t="s">
        <v>476</v>
      </c>
      <c r="P6605" t="s">
        <v>476</v>
      </c>
    </row>
    <row r="6606" spans="1:16">
      <c r="A6606" s="484" t="s">
        <v>63904</v>
      </c>
      <c r="B6606" s="485" t="s">
        <v>63903</v>
      </c>
      <c r="C6606" t="s">
        <v>63902</v>
      </c>
      <c r="D6606" t="s">
        <v>63902</v>
      </c>
      <c r="E6606" t="str">
        <f t="shared" si="103"/>
        <v>160891 - GROUPE HYGIDES SANTE</v>
      </c>
      <c r="F6606" t="s">
        <v>22284</v>
      </c>
      <c r="G6606" t="s">
        <v>63901</v>
      </c>
      <c r="I6606" t="s">
        <v>771</v>
      </c>
      <c r="J6606" t="s">
        <v>63900</v>
      </c>
      <c r="K6606" t="s">
        <v>63899</v>
      </c>
      <c r="L6606" t="s">
        <v>63898</v>
      </c>
      <c r="N6606" t="s">
        <v>208</v>
      </c>
      <c r="O6606" t="s">
        <v>476</v>
      </c>
      <c r="P6606" t="s">
        <v>476</v>
      </c>
    </row>
    <row r="6607" spans="1:16">
      <c r="A6607" s="484" t="s">
        <v>72620</v>
      </c>
      <c r="B6607" s="485" t="s">
        <v>72619</v>
      </c>
      <c r="C6607" t="s">
        <v>72618</v>
      </c>
      <c r="D6607" t="s">
        <v>72617</v>
      </c>
      <c r="E6607" t="str">
        <f t="shared" si="103"/>
        <v>589810 - FREDON BOURGOGNE</v>
      </c>
      <c r="F6607" t="s">
        <v>29035</v>
      </c>
      <c r="G6607" t="s">
        <v>72616</v>
      </c>
      <c r="I6607" t="s">
        <v>44223</v>
      </c>
      <c r="J6607" t="s">
        <v>72615</v>
      </c>
      <c r="K6607" t="s">
        <v>208</v>
      </c>
      <c r="L6607" t="s">
        <v>72614</v>
      </c>
      <c r="N6607" t="s">
        <v>208</v>
      </c>
      <c r="O6607" t="s">
        <v>476</v>
      </c>
      <c r="P6607" t="s">
        <v>476</v>
      </c>
    </row>
    <row r="6608" spans="1:16">
      <c r="A6608" s="484" t="s">
        <v>106586</v>
      </c>
      <c r="B6608" s="485" t="s">
        <v>106585</v>
      </c>
      <c r="C6608" t="s">
        <v>106584</v>
      </c>
      <c r="D6608" t="s">
        <v>106583</v>
      </c>
      <c r="E6608" t="str">
        <f t="shared" si="103"/>
        <v>437426 - CREDEF</v>
      </c>
      <c r="F6608" t="s">
        <v>99914</v>
      </c>
      <c r="G6608" t="s">
        <v>106582</v>
      </c>
      <c r="I6608" t="s">
        <v>25816</v>
      </c>
      <c r="J6608" t="s">
        <v>106581</v>
      </c>
      <c r="K6608" t="s">
        <v>208</v>
      </c>
      <c r="L6608" t="s">
        <v>106580</v>
      </c>
      <c r="N6608" t="s">
        <v>208</v>
      </c>
      <c r="O6608" t="s">
        <v>476</v>
      </c>
      <c r="P6608" t="s">
        <v>476</v>
      </c>
    </row>
    <row r="6609" spans="1:16">
      <c r="A6609" s="484" t="s">
        <v>44422</v>
      </c>
      <c r="B6609" s="485" t="s">
        <v>44421</v>
      </c>
      <c r="C6609" t="s">
        <v>44420</v>
      </c>
      <c r="D6609" t="s">
        <v>44420</v>
      </c>
      <c r="E6609" t="str">
        <f t="shared" si="103"/>
        <v>683085 - LEBLANC HERVE</v>
      </c>
      <c r="F6609" t="s">
        <v>13241</v>
      </c>
      <c r="G6609" t="s">
        <v>44419</v>
      </c>
      <c r="I6609" t="s">
        <v>7695</v>
      </c>
      <c r="J6609" t="s">
        <v>44418</v>
      </c>
      <c r="K6609" t="s">
        <v>208</v>
      </c>
      <c r="L6609" t="s">
        <v>44417</v>
      </c>
      <c r="N6609" t="s">
        <v>208</v>
      </c>
      <c r="O6609" t="s">
        <v>476</v>
      </c>
      <c r="P6609" t="s">
        <v>476</v>
      </c>
    </row>
    <row r="6610" spans="1:16">
      <c r="A6610" s="484" t="s">
        <v>117622</v>
      </c>
      <c r="B6610" s="485" t="s">
        <v>117621</v>
      </c>
      <c r="C6610" t="s">
        <v>117620</v>
      </c>
      <c r="D6610" t="s">
        <v>117619</v>
      </c>
      <c r="E6610" t="str">
        <f t="shared" si="103"/>
        <v>686165 - ATHECRE</v>
      </c>
      <c r="F6610" t="s">
        <v>19292</v>
      </c>
      <c r="G6610" t="s">
        <v>117618</v>
      </c>
      <c r="I6610" t="s">
        <v>117617</v>
      </c>
      <c r="J6610" t="s">
        <v>117616</v>
      </c>
      <c r="K6610" t="s">
        <v>208</v>
      </c>
      <c r="L6610" t="s">
        <v>117615</v>
      </c>
      <c r="N6610" t="s">
        <v>208</v>
      </c>
      <c r="O6610" t="s">
        <v>476</v>
      </c>
      <c r="P6610" t="s">
        <v>476</v>
      </c>
    </row>
    <row r="6611" spans="1:16">
      <c r="A6611" s="484" t="s">
        <v>121178</v>
      </c>
      <c r="B6611" s="485" t="s">
        <v>121177</v>
      </c>
      <c r="C6611" t="s">
        <v>121176</v>
      </c>
      <c r="D6611" t="s">
        <v>121176</v>
      </c>
      <c r="E6611" t="str">
        <f t="shared" si="103"/>
        <v>300998 - ASSOCIATION GULLIVER</v>
      </c>
      <c r="F6611" t="s">
        <v>831</v>
      </c>
      <c r="G6611" t="s">
        <v>121175</v>
      </c>
      <c r="H6611" t="s">
        <v>4785</v>
      </c>
      <c r="I6611" t="s">
        <v>121174</v>
      </c>
      <c r="J6611" t="s">
        <v>121173</v>
      </c>
      <c r="K6611" t="s">
        <v>208</v>
      </c>
      <c r="L6611" t="s">
        <v>121172</v>
      </c>
      <c r="N6611" t="s">
        <v>208</v>
      </c>
      <c r="O6611" t="s">
        <v>476</v>
      </c>
      <c r="P6611" t="s">
        <v>476</v>
      </c>
    </row>
    <row r="6612" spans="1:16">
      <c r="A6612" s="484" t="s">
        <v>62391</v>
      </c>
      <c r="B6612" s="485" t="s">
        <v>62390</v>
      </c>
      <c r="C6612" t="s">
        <v>62389</v>
      </c>
      <c r="D6612" t="s">
        <v>62388</v>
      </c>
      <c r="E6612" t="str">
        <f t="shared" si="103"/>
        <v>523768 - HANDISUP</v>
      </c>
      <c r="F6612" t="s">
        <v>1528</v>
      </c>
      <c r="G6612" t="s">
        <v>62387</v>
      </c>
      <c r="H6612" t="s">
        <v>62386</v>
      </c>
      <c r="I6612" t="s">
        <v>1656</v>
      </c>
      <c r="J6612" t="s">
        <v>62385</v>
      </c>
      <c r="K6612" t="s">
        <v>208</v>
      </c>
      <c r="L6612" t="s">
        <v>62384</v>
      </c>
      <c r="N6612" t="s">
        <v>208</v>
      </c>
      <c r="O6612" t="s">
        <v>476</v>
      </c>
      <c r="P6612" t="s">
        <v>476</v>
      </c>
    </row>
    <row r="6613" spans="1:16">
      <c r="A6613" s="484" t="s">
        <v>7066</v>
      </c>
      <c r="B6613" s="485" t="s">
        <v>7065</v>
      </c>
      <c r="C6613" t="s">
        <v>7064</v>
      </c>
      <c r="D6613" t="s">
        <v>7063</v>
      </c>
      <c r="E6613" t="str">
        <f t="shared" si="103"/>
        <v>479706 - UGECAM BRPL ST HERBLAIN</v>
      </c>
      <c r="F6613" t="s">
        <v>7062</v>
      </c>
      <c r="G6613" t="s">
        <v>7061</v>
      </c>
      <c r="H6613" t="s">
        <v>7060</v>
      </c>
      <c r="I6613" t="s">
        <v>2507</v>
      </c>
      <c r="J6613" t="s">
        <v>7059</v>
      </c>
      <c r="K6613" t="s">
        <v>208</v>
      </c>
      <c r="L6613" t="s">
        <v>7058</v>
      </c>
      <c r="N6613" t="s">
        <v>208</v>
      </c>
      <c r="O6613" t="s">
        <v>476</v>
      </c>
      <c r="P6613" t="s">
        <v>476</v>
      </c>
    </row>
    <row r="6614" spans="1:16">
      <c r="A6614" s="484" t="s">
        <v>79737</v>
      </c>
      <c r="B6614" s="485" t="s">
        <v>79736</v>
      </c>
      <c r="C6614" t="s">
        <v>79735</v>
      </c>
      <c r="D6614" t="s">
        <v>79734</v>
      </c>
      <c r="E6614" t="str">
        <f t="shared" si="103"/>
        <v>337808 - ENNOV PARIS</v>
      </c>
      <c r="F6614" t="s">
        <v>13711</v>
      </c>
      <c r="G6614" t="s">
        <v>79733</v>
      </c>
      <c r="I6614" t="s">
        <v>626</v>
      </c>
      <c r="J6614" t="s">
        <v>79732</v>
      </c>
      <c r="K6614" t="s">
        <v>208</v>
      </c>
      <c r="L6614" t="s">
        <v>79731</v>
      </c>
      <c r="N6614" t="s">
        <v>208</v>
      </c>
      <c r="O6614" t="s">
        <v>476</v>
      </c>
      <c r="P6614" t="s">
        <v>476</v>
      </c>
    </row>
    <row r="6615" spans="1:16">
      <c r="A6615" s="484" t="s">
        <v>7757</v>
      </c>
      <c r="B6615" s="485" t="s">
        <v>7756</v>
      </c>
      <c r="C6615" t="s">
        <v>7755</v>
      </c>
      <c r="D6615" t="s">
        <v>7754</v>
      </c>
      <c r="E6615" t="str">
        <f t="shared" si="103"/>
        <v>350746 - UDSP 79</v>
      </c>
      <c r="F6615" t="s">
        <v>7753</v>
      </c>
      <c r="G6615" t="s">
        <v>7752</v>
      </c>
      <c r="H6615" t="s">
        <v>7751</v>
      </c>
      <c r="I6615" t="s">
        <v>7750</v>
      </c>
      <c r="K6615" t="s">
        <v>208</v>
      </c>
      <c r="L6615" t="s">
        <v>7749</v>
      </c>
      <c r="N6615" t="s">
        <v>208</v>
      </c>
      <c r="O6615" t="s">
        <v>476</v>
      </c>
      <c r="P6615" t="s">
        <v>476</v>
      </c>
    </row>
    <row r="6616" spans="1:16">
      <c r="A6616" s="484" t="s">
        <v>32889</v>
      </c>
      <c r="B6616" s="485" t="s">
        <v>32888</v>
      </c>
      <c r="C6616" t="s">
        <v>32887</v>
      </c>
      <c r="D6616" t="s">
        <v>32886</v>
      </c>
      <c r="E6616" t="str">
        <f t="shared" si="103"/>
        <v>356281 - NOVAR FRANCE ST QUENTIN FALLAVIER</v>
      </c>
      <c r="F6616" t="s">
        <v>24135</v>
      </c>
      <c r="G6616" t="s">
        <v>32885</v>
      </c>
      <c r="H6616" t="s">
        <v>32884</v>
      </c>
      <c r="I6616" t="s">
        <v>27001</v>
      </c>
      <c r="J6616" t="s">
        <v>32883</v>
      </c>
      <c r="K6616" t="s">
        <v>208</v>
      </c>
      <c r="L6616" t="s">
        <v>32882</v>
      </c>
      <c r="N6616" t="s">
        <v>208</v>
      </c>
      <c r="O6616" t="s">
        <v>476</v>
      </c>
      <c r="P6616" t="s">
        <v>476</v>
      </c>
    </row>
    <row r="6617" spans="1:16">
      <c r="A6617" s="484" t="s">
        <v>32895</v>
      </c>
      <c r="B6617" s="485" t="s">
        <v>32888</v>
      </c>
      <c r="C6617" t="s">
        <v>32887</v>
      </c>
      <c r="D6617" t="s">
        <v>32894</v>
      </c>
      <c r="E6617" t="str">
        <f t="shared" si="103"/>
        <v>317913 - NOVAR FRANCE ARGENTEUIL</v>
      </c>
      <c r="F6617" t="s">
        <v>24135</v>
      </c>
      <c r="G6617" t="s">
        <v>32893</v>
      </c>
      <c r="H6617" t="s">
        <v>32892</v>
      </c>
      <c r="I6617" t="s">
        <v>4196</v>
      </c>
      <c r="J6617" t="s">
        <v>32891</v>
      </c>
      <c r="K6617" t="s">
        <v>208</v>
      </c>
      <c r="L6617" t="s">
        <v>32890</v>
      </c>
      <c r="N6617" t="s">
        <v>208</v>
      </c>
      <c r="O6617" t="s">
        <v>476</v>
      </c>
      <c r="P6617" t="s">
        <v>476</v>
      </c>
    </row>
    <row r="6618" spans="1:16">
      <c r="A6618" s="484" t="s">
        <v>86063</v>
      </c>
      <c r="B6618" s="485" t="s">
        <v>86062</v>
      </c>
      <c r="C6618" t="s">
        <v>86061</v>
      </c>
      <c r="D6618" t="s">
        <v>86061</v>
      </c>
      <c r="E6618" t="str">
        <f t="shared" si="103"/>
        <v>452180 - DSMB COMMUNICATION</v>
      </c>
      <c r="F6618" t="s">
        <v>707</v>
      </c>
      <c r="G6618" t="s">
        <v>86060</v>
      </c>
      <c r="I6618" t="s">
        <v>8273</v>
      </c>
      <c r="J6618" t="s">
        <v>86059</v>
      </c>
      <c r="K6618" t="s">
        <v>208</v>
      </c>
      <c r="L6618" t="s">
        <v>86058</v>
      </c>
      <c r="N6618" t="s">
        <v>208</v>
      </c>
      <c r="O6618" t="s">
        <v>476</v>
      </c>
      <c r="P6618" t="s">
        <v>476</v>
      </c>
    </row>
    <row r="6619" spans="1:16">
      <c r="A6619" s="484" t="s">
        <v>122120</v>
      </c>
      <c r="B6619" s="485" t="s">
        <v>122119</v>
      </c>
      <c r="C6619" t="s">
        <v>122118</v>
      </c>
      <c r="D6619" t="s">
        <v>122117</v>
      </c>
      <c r="E6619" t="str">
        <f t="shared" si="103"/>
        <v>321564 - ELZEARD</v>
      </c>
      <c r="F6619" t="s">
        <v>33194</v>
      </c>
      <c r="G6619" t="s">
        <v>122116</v>
      </c>
      <c r="I6619" t="s">
        <v>7236</v>
      </c>
      <c r="K6619" t="s">
        <v>208</v>
      </c>
      <c r="L6619" t="s">
        <v>122115</v>
      </c>
      <c r="N6619" t="s">
        <v>208</v>
      </c>
      <c r="O6619" t="s">
        <v>476</v>
      </c>
      <c r="P6619" t="s">
        <v>476</v>
      </c>
    </row>
    <row r="6620" spans="1:16">
      <c r="A6620" s="484" t="s">
        <v>24451</v>
      </c>
      <c r="B6620" s="485" t="s">
        <v>24450</v>
      </c>
      <c r="C6620" t="s">
        <v>24449</v>
      </c>
      <c r="D6620" t="s">
        <v>24448</v>
      </c>
      <c r="E6620" t="str">
        <f t="shared" si="103"/>
        <v>578800 - SISE</v>
      </c>
      <c r="F6620" t="s">
        <v>831</v>
      </c>
      <c r="G6620" t="s">
        <v>24447</v>
      </c>
      <c r="H6620" t="s">
        <v>24446</v>
      </c>
      <c r="I6620" t="s">
        <v>24445</v>
      </c>
      <c r="J6620" t="s">
        <v>24444</v>
      </c>
      <c r="K6620" t="s">
        <v>208</v>
      </c>
      <c r="L6620" t="s">
        <v>24443</v>
      </c>
      <c r="N6620" t="s">
        <v>208</v>
      </c>
      <c r="O6620" t="s">
        <v>476</v>
      </c>
      <c r="P6620" t="s">
        <v>476</v>
      </c>
    </row>
    <row r="6621" spans="1:16">
      <c r="A6621" s="484" t="s">
        <v>40646</v>
      </c>
      <c r="B6621" s="485" t="s">
        <v>40645</v>
      </c>
      <c r="C6621" t="s">
        <v>40644</v>
      </c>
      <c r="D6621" t="s">
        <v>40644</v>
      </c>
      <c r="E6621" t="str">
        <f t="shared" si="103"/>
        <v>601548 - MAHE LOIC - AUTO ECOLE</v>
      </c>
      <c r="F6621" t="s">
        <v>7380</v>
      </c>
      <c r="G6621" t="s">
        <v>40643</v>
      </c>
      <c r="I6621" t="s">
        <v>40642</v>
      </c>
      <c r="J6621" t="s">
        <v>40641</v>
      </c>
      <c r="K6621" t="s">
        <v>208</v>
      </c>
      <c r="L6621" t="s">
        <v>40640</v>
      </c>
      <c r="N6621" t="s">
        <v>208</v>
      </c>
      <c r="O6621" t="s">
        <v>476</v>
      </c>
      <c r="P6621" t="s">
        <v>476</v>
      </c>
    </row>
    <row r="6622" spans="1:16">
      <c r="A6622" s="484" t="s">
        <v>18201</v>
      </c>
      <c r="B6622" s="485" t="s">
        <v>18170</v>
      </c>
      <c r="C6622" t="s">
        <v>18178</v>
      </c>
      <c r="D6622" t="s">
        <v>18200</v>
      </c>
      <c r="E6622" t="str">
        <f t="shared" si="103"/>
        <v>577960 - SEMAPHORES LYON 3EME</v>
      </c>
      <c r="F6622" t="s">
        <v>1710</v>
      </c>
      <c r="G6622" t="s">
        <v>18199</v>
      </c>
      <c r="H6622" t="s">
        <v>18198</v>
      </c>
      <c r="I6622" t="s">
        <v>802</v>
      </c>
      <c r="K6622" t="s">
        <v>208</v>
      </c>
      <c r="L6622" t="s">
        <v>18197</v>
      </c>
      <c r="N6622" t="s">
        <v>208</v>
      </c>
      <c r="O6622" t="s">
        <v>476</v>
      </c>
      <c r="P6622" t="s">
        <v>476</v>
      </c>
    </row>
    <row r="6623" spans="1:16">
      <c r="A6623" s="484" t="s">
        <v>18179</v>
      </c>
      <c r="B6623" s="485" t="s">
        <v>18170</v>
      </c>
      <c r="C6623" t="s">
        <v>18178</v>
      </c>
      <c r="D6623" t="s">
        <v>18177</v>
      </c>
      <c r="E6623" t="str">
        <f t="shared" si="103"/>
        <v>598628 - SEMAPHORES TOULOUSE</v>
      </c>
      <c r="F6623" t="s">
        <v>18176</v>
      </c>
      <c r="G6623" t="s">
        <v>18175</v>
      </c>
      <c r="H6623" t="s">
        <v>18174</v>
      </c>
      <c r="I6623" t="s">
        <v>603</v>
      </c>
      <c r="J6623" t="s">
        <v>18173</v>
      </c>
      <c r="K6623" t="s">
        <v>208</v>
      </c>
      <c r="L6623" t="s">
        <v>18172</v>
      </c>
      <c r="N6623" t="s">
        <v>208</v>
      </c>
      <c r="O6623" t="s">
        <v>476</v>
      </c>
      <c r="P6623" t="s">
        <v>476</v>
      </c>
    </row>
    <row r="6624" spans="1:16">
      <c r="A6624" s="484" t="s">
        <v>18196</v>
      </c>
      <c r="B6624" s="485" t="s">
        <v>18170</v>
      </c>
      <c r="C6624" t="s">
        <v>18178</v>
      </c>
      <c r="D6624" t="s">
        <v>18195</v>
      </c>
      <c r="E6624" t="str">
        <f t="shared" si="103"/>
        <v>526320 - SEMAPHORES MARSEILLE 13EME</v>
      </c>
      <c r="F6624" t="s">
        <v>1848</v>
      </c>
      <c r="G6624" t="s">
        <v>18194</v>
      </c>
      <c r="H6624" t="s">
        <v>18193</v>
      </c>
      <c r="I6624" t="s">
        <v>1035</v>
      </c>
      <c r="J6624" t="s">
        <v>18192</v>
      </c>
      <c r="K6624" t="s">
        <v>208</v>
      </c>
      <c r="L6624" t="s">
        <v>18191</v>
      </c>
      <c r="N6624" t="s">
        <v>208</v>
      </c>
      <c r="O6624" t="s">
        <v>476</v>
      </c>
      <c r="P6624" t="s">
        <v>476</v>
      </c>
    </row>
    <row r="6625" spans="1:16">
      <c r="A6625" s="484" t="s">
        <v>18206</v>
      </c>
      <c r="B6625" s="485" t="s">
        <v>18170</v>
      </c>
      <c r="C6625" t="s">
        <v>18178</v>
      </c>
      <c r="D6625" t="s">
        <v>18205</v>
      </c>
      <c r="E6625" t="str">
        <f t="shared" si="103"/>
        <v>568375 - SEMAPHORES LILLE</v>
      </c>
      <c r="F6625" t="s">
        <v>1817</v>
      </c>
      <c r="G6625" t="s">
        <v>18204</v>
      </c>
      <c r="I6625" t="s">
        <v>1814</v>
      </c>
      <c r="J6625" t="s">
        <v>18203</v>
      </c>
      <c r="K6625" t="s">
        <v>208</v>
      </c>
      <c r="L6625" t="s">
        <v>18202</v>
      </c>
      <c r="N6625" t="s">
        <v>208</v>
      </c>
      <c r="O6625" t="s">
        <v>476</v>
      </c>
      <c r="P6625" t="s">
        <v>476</v>
      </c>
    </row>
    <row r="6626" spans="1:16">
      <c r="A6626" s="484" t="s">
        <v>18213</v>
      </c>
      <c r="B6626" s="485" t="s">
        <v>18170</v>
      </c>
      <c r="C6626" t="s">
        <v>18178</v>
      </c>
      <c r="D6626" t="s">
        <v>18212</v>
      </c>
      <c r="E6626" t="str">
        <f t="shared" si="103"/>
        <v>506473 - SEMAPHORES  ST JULIEN LES METZ</v>
      </c>
      <c r="F6626" t="s">
        <v>18211</v>
      </c>
      <c r="G6626" t="s">
        <v>18210</v>
      </c>
      <c r="I6626" t="s">
        <v>18209</v>
      </c>
      <c r="J6626" t="s">
        <v>18208</v>
      </c>
      <c r="K6626" t="s">
        <v>208</v>
      </c>
      <c r="L6626" t="s">
        <v>18207</v>
      </c>
      <c r="N6626" t="s">
        <v>208</v>
      </c>
      <c r="O6626" t="s">
        <v>476</v>
      </c>
      <c r="P6626" t="s">
        <v>476</v>
      </c>
    </row>
    <row r="6627" spans="1:16">
      <c r="A6627" s="484" t="s">
        <v>18184</v>
      </c>
      <c r="B6627" s="485" t="s">
        <v>18170</v>
      </c>
      <c r="C6627" t="s">
        <v>18178</v>
      </c>
      <c r="D6627" t="s">
        <v>18183</v>
      </c>
      <c r="E6627" t="str">
        <f t="shared" si="103"/>
        <v>592663 - SEMAPHORES REZE</v>
      </c>
      <c r="F6627" t="s">
        <v>18182</v>
      </c>
      <c r="G6627" t="s">
        <v>18181</v>
      </c>
      <c r="I6627" t="s">
        <v>1114</v>
      </c>
      <c r="K6627" t="s">
        <v>208</v>
      </c>
      <c r="L6627" t="s">
        <v>18180</v>
      </c>
      <c r="N6627" t="s">
        <v>208</v>
      </c>
      <c r="O6627" t="s">
        <v>476</v>
      </c>
      <c r="P6627" t="s">
        <v>476</v>
      </c>
    </row>
    <row r="6628" spans="1:16">
      <c r="A6628" s="484" t="s">
        <v>18190</v>
      </c>
      <c r="B6628" s="485" t="s">
        <v>18170</v>
      </c>
      <c r="C6628" t="s">
        <v>18178</v>
      </c>
      <c r="D6628" t="s">
        <v>18189</v>
      </c>
      <c r="E6628" t="str">
        <f t="shared" si="103"/>
        <v>394944 - SEMAPHORES MONTPELLIER</v>
      </c>
      <c r="F6628" t="s">
        <v>3131</v>
      </c>
      <c r="G6628" t="s">
        <v>18188</v>
      </c>
      <c r="H6628" t="s">
        <v>18187</v>
      </c>
      <c r="I6628" t="s">
        <v>1542</v>
      </c>
      <c r="J6628" t="s">
        <v>18186</v>
      </c>
      <c r="K6628" t="s">
        <v>208</v>
      </c>
      <c r="L6628" t="s">
        <v>18185</v>
      </c>
      <c r="N6628" t="s">
        <v>208</v>
      </c>
      <c r="O6628" t="s">
        <v>476</v>
      </c>
      <c r="P6628" t="s">
        <v>476</v>
      </c>
    </row>
    <row r="6629" spans="1:16">
      <c r="A6629" s="484" t="s">
        <v>18171</v>
      </c>
      <c r="B6629" s="485" t="s">
        <v>18170</v>
      </c>
      <c r="C6629" t="s">
        <v>18169</v>
      </c>
      <c r="D6629" t="s">
        <v>18168</v>
      </c>
      <c r="E6629" t="str">
        <f t="shared" si="103"/>
        <v>526800 - SEMAPHORES PARIS</v>
      </c>
      <c r="F6629" t="s">
        <v>2257</v>
      </c>
      <c r="G6629" t="s">
        <v>18167</v>
      </c>
      <c r="I6629" t="s">
        <v>626</v>
      </c>
      <c r="J6629" t="s">
        <v>18166</v>
      </c>
      <c r="K6629" t="s">
        <v>208</v>
      </c>
      <c r="L6629" t="s">
        <v>18165</v>
      </c>
      <c r="N6629" t="s">
        <v>208</v>
      </c>
      <c r="O6629" t="s">
        <v>476</v>
      </c>
      <c r="P6629" t="s">
        <v>476</v>
      </c>
    </row>
    <row r="6630" spans="1:16">
      <c r="A6630" s="484" t="s">
        <v>99448</v>
      </c>
      <c r="B6630" s="485" t="s">
        <v>3158</v>
      </c>
      <c r="C6630" t="s">
        <v>99447</v>
      </c>
      <c r="D6630" t="s">
        <v>3156</v>
      </c>
      <c r="E6630" t="str">
        <f t="shared" si="103"/>
        <v>570692 - CTCB</v>
      </c>
      <c r="F6630" t="s">
        <v>1037</v>
      </c>
      <c r="G6630" t="s">
        <v>99446</v>
      </c>
      <c r="I6630" t="s">
        <v>603</v>
      </c>
      <c r="J6630" t="s">
        <v>3154</v>
      </c>
      <c r="K6630" t="s">
        <v>99445</v>
      </c>
      <c r="L6630" t="s">
        <v>99444</v>
      </c>
      <c r="N6630" t="s">
        <v>208</v>
      </c>
      <c r="O6630" t="s">
        <v>476</v>
      </c>
      <c r="P6630" t="s">
        <v>476</v>
      </c>
    </row>
    <row r="6631" spans="1:16">
      <c r="A6631" s="484" t="s">
        <v>52584</v>
      </c>
      <c r="B6631" s="485" t="s">
        <v>52583</v>
      </c>
      <c r="C6631" t="s">
        <v>52582</v>
      </c>
      <c r="D6631" t="s">
        <v>51056</v>
      </c>
      <c r="E6631" t="str">
        <f t="shared" si="103"/>
        <v>531376 - ISCB</v>
      </c>
      <c r="F6631" t="s">
        <v>2524</v>
      </c>
      <c r="G6631" t="s">
        <v>52581</v>
      </c>
      <c r="H6631" t="s">
        <v>52580</v>
      </c>
      <c r="I6631" t="s">
        <v>1799</v>
      </c>
      <c r="J6631" t="s">
        <v>52579</v>
      </c>
      <c r="K6631" t="s">
        <v>208</v>
      </c>
      <c r="L6631" t="s">
        <v>52578</v>
      </c>
      <c r="N6631" t="s">
        <v>208</v>
      </c>
      <c r="O6631" t="s">
        <v>476</v>
      </c>
      <c r="P6631" t="s">
        <v>476</v>
      </c>
    </row>
    <row r="6632" spans="1:16">
      <c r="A6632" s="484" t="s">
        <v>110155</v>
      </c>
      <c r="B6632" s="485" t="s">
        <v>110154</v>
      </c>
      <c r="C6632" t="s">
        <v>110153</v>
      </c>
      <c r="D6632" t="s">
        <v>110152</v>
      </c>
      <c r="E6632" t="str">
        <f t="shared" si="103"/>
        <v>264374 - CAPRON REGIS</v>
      </c>
      <c r="F6632" t="s">
        <v>571</v>
      </c>
      <c r="G6632" t="s">
        <v>110151</v>
      </c>
      <c r="I6632" t="s">
        <v>7712</v>
      </c>
      <c r="K6632" t="s">
        <v>110150</v>
      </c>
      <c r="L6632" t="s">
        <v>110149</v>
      </c>
      <c r="N6632" t="s">
        <v>208</v>
      </c>
      <c r="O6632" t="s">
        <v>476</v>
      </c>
      <c r="P6632" t="s">
        <v>476</v>
      </c>
    </row>
    <row r="6633" spans="1:16">
      <c r="A6633" s="484" t="s">
        <v>77790</v>
      </c>
      <c r="B6633" s="485" t="s">
        <v>77717</v>
      </c>
      <c r="C6633" t="s">
        <v>77789</v>
      </c>
      <c r="D6633" t="s">
        <v>77788</v>
      </c>
      <c r="E6633" t="str">
        <f t="shared" si="103"/>
        <v>243097 - EFS BORDEAUX</v>
      </c>
      <c r="F6633" t="s">
        <v>5634</v>
      </c>
      <c r="G6633" t="s">
        <v>77787</v>
      </c>
      <c r="H6633" t="s">
        <v>41115</v>
      </c>
      <c r="I6633" t="s">
        <v>749</v>
      </c>
      <c r="J6633" t="s">
        <v>77786</v>
      </c>
      <c r="K6633" t="s">
        <v>208</v>
      </c>
      <c r="L6633" t="s">
        <v>77785</v>
      </c>
      <c r="N6633" t="s">
        <v>208</v>
      </c>
      <c r="O6633" t="s">
        <v>476</v>
      </c>
      <c r="P6633" t="s">
        <v>476</v>
      </c>
    </row>
    <row r="6634" spans="1:16">
      <c r="A6634" s="484" t="s">
        <v>77796</v>
      </c>
      <c r="B6634" s="485" t="s">
        <v>77717</v>
      </c>
      <c r="C6634" t="s">
        <v>77795</v>
      </c>
      <c r="D6634" t="s">
        <v>77794</v>
      </c>
      <c r="E6634" t="str">
        <f t="shared" si="103"/>
        <v>51172 - EFS ALSACE</v>
      </c>
      <c r="F6634" t="s">
        <v>1857</v>
      </c>
      <c r="G6634" t="s">
        <v>77793</v>
      </c>
      <c r="H6634" t="s">
        <v>41202</v>
      </c>
      <c r="I6634" t="s">
        <v>579</v>
      </c>
      <c r="J6634" t="s">
        <v>77792</v>
      </c>
      <c r="K6634" t="s">
        <v>208</v>
      </c>
      <c r="L6634" t="s">
        <v>77791</v>
      </c>
      <c r="N6634" t="s">
        <v>208</v>
      </c>
      <c r="O6634" t="s">
        <v>476</v>
      </c>
      <c r="P6634" t="s">
        <v>476</v>
      </c>
    </row>
    <row r="6635" spans="1:16">
      <c r="A6635" s="484" t="s">
        <v>77778</v>
      </c>
      <c r="B6635" s="485" t="s">
        <v>77717</v>
      </c>
      <c r="C6635" t="s">
        <v>77777</v>
      </c>
      <c r="D6635" t="s">
        <v>77776</v>
      </c>
      <c r="E6635" t="str">
        <f t="shared" si="103"/>
        <v>287891 - EFS BESANCON</v>
      </c>
      <c r="F6635" t="s">
        <v>26897</v>
      </c>
      <c r="G6635" t="s">
        <v>77775</v>
      </c>
      <c r="I6635" t="s">
        <v>2666</v>
      </c>
      <c r="J6635" t="s">
        <v>77774</v>
      </c>
      <c r="K6635" t="s">
        <v>208</v>
      </c>
      <c r="L6635" t="s">
        <v>77773</v>
      </c>
      <c r="N6635" t="s">
        <v>208</v>
      </c>
      <c r="O6635" t="s">
        <v>476</v>
      </c>
      <c r="P6635" t="s">
        <v>77772</v>
      </c>
    </row>
    <row r="6636" spans="1:16">
      <c r="A6636" s="484" t="s">
        <v>77784</v>
      </c>
      <c r="B6636" s="485" t="s">
        <v>77717</v>
      </c>
      <c r="C6636" t="s">
        <v>77783</v>
      </c>
      <c r="D6636" t="s">
        <v>77782</v>
      </c>
      <c r="E6636" t="str">
        <f t="shared" si="103"/>
        <v>498830 - EFS AUVERGNE LOIRE</v>
      </c>
      <c r="F6636" t="s">
        <v>1315</v>
      </c>
      <c r="G6636" t="s">
        <v>77781</v>
      </c>
      <c r="I6636" t="s">
        <v>959</v>
      </c>
      <c r="J6636" t="s">
        <v>77780</v>
      </c>
      <c r="K6636" t="s">
        <v>208</v>
      </c>
      <c r="L6636" t="s">
        <v>77779</v>
      </c>
      <c r="N6636" t="s">
        <v>208</v>
      </c>
      <c r="O6636" t="s">
        <v>476</v>
      </c>
      <c r="P6636" t="s">
        <v>476</v>
      </c>
    </row>
    <row r="6637" spans="1:16">
      <c r="A6637" s="484" t="s">
        <v>77751</v>
      </c>
      <c r="B6637" s="485" t="s">
        <v>77717</v>
      </c>
      <c r="C6637" t="s">
        <v>77750</v>
      </c>
      <c r="D6637" t="s">
        <v>77749</v>
      </c>
      <c r="E6637" t="str">
        <f t="shared" si="103"/>
        <v>519509 - EFS NORMANDIE BOIS GUILLAUME</v>
      </c>
      <c r="F6637" t="s">
        <v>707</v>
      </c>
      <c r="G6637" t="s">
        <v>77748</v>
      </c>
      <c r="H6637" t="s">
        <v>77747</v>
      </c>
      <c r="I6637" t="s">
        <v>77746</v>
      </c>
      <c r="J6637" t="s">
        <v>77745</v>
      </c>
      <c r="K6637" t="s">
        <v>208</v>
      </c>
      <c r="L6637" t="s">
        <v>77744</v>
      </c>
      <c r="N6637" t="s">
        <v>208</v>
      </c>
      <c r="O6637" t="s">
        <v>476</v>
      </c>
      <c r="P6637" t="s">
        <v>476</v>
      </c>
    </row>
    <row r="6638" spans="1:16">
      <c r="A6638" s="484" t="s">
        <v>77730</v>
      </c>
      <c r="B6638" s="485" t="s">
        <v>77717</v>
      </c>
      <c r="C6638" t="s">
        <v>77729</v>
      </c>
      <c r="D6638" t="s">
        <v>77728</v>
      </c>
      <c r="E6638" t="str">
        <f t="shared" si="103"/>
        <v>504713 - EFS CENTRE PAYS DE LA LOIRE SITE DE NANTES</v>
      </c>
      <c r="F6638" t="s">
        <v>7832</v>
      </c>
      <c r="G6638" t="s">
        <v>77727</v>
      </c>
      <c r="I6638" t="s">
        <v>1837</v>
      </c>
      <c r="J6638" t="s">
        <v>77726</v>
      </c>
      <c r="K6638" t="s">
        <v>208</v>
      </c>
      <c r="L6638" t="s">
        <v>77725</v>
      </c>
      <c r="N6638" t="s">
        <v>208</v>
      </c>
      <c r="O6638" t="s">
        <v>476</v>
      </c>
      <c r="P6638" t="s">
        <v>476</v>
      </c>
    </row>
    <row r="6639" spans="1:16">
      <c r="A6639" s="484" t="s">
        <v>77724</v>
      </c>
      <c r="B6639" s="485" t="s">
        <v>77717</v>
      </c>
      <c r="C6639" t="s">
        <v>77723</v>
      </c>
      <c r="D6639" t="s">
        <v>77722</v>
      </c>
      <c r="E6639" t="str">
        <f t="shared" si="103"/>
        <v>471549 - EFS PROVENCE ALPES COTE D'AZUR - CORSE</v>
      </c>
      <c r="F6639" t="s">
        <v>7936</v>
      </c>
      <c r="G6639" t="s">
        <v>77721</v>
      </c>
      <c r="I6639" t="s">
        <v>1035</v>
      </c>
      <c r="J6639" t="s">
        <v>77720</v>
      </c>
      <c r="K6639" t="s">
        <v>208</v>
      </c>
      <c r="L6639" t="s">
        <v>77719</v>
      </c>
      <c r="N6639" t="s">
        <v>208</v>
      </c>
      <c r="O6639" t="s">
        <v>476</v>
      </c>
      <c r="P6639" t="s">
        <v>476</v>
      </c>
    </row>
    <row r="6640" spans="1:16">
      <c r="A6640" s="484" t="s">
        <v>77737</v>
      </c>
      <c r="B6640" s="485" t="s">
        <v>77717</v>
      </c>
      <c r="C6640" t="s">
        <v>77736</v>
      </c>
      <c r="D6640" t="s">
        <v>77735</v>
      </c>
      <c r="E6640" t="str">
        <f t="shared" si="103"/>
        <v>624433 - EFS OCCITANIE TOULOUSE</v>
      </c>
      <c r="F6640" t="s">
        <v>6544</v>
      </c>
      <c r="G6640" t="s">
        <v>77734</v>
      </c>
      <c r="H6640" t="s">
        <v>77733</v>
      </c>
      <c r="I6640" t="s">
        <v>603</v>
      </c>
      <c r="J6640" t="s">
        <v>77732</v>
      </c>
      <c r="K6640" t="s">
        <v>208</v>
      </c>
      <c r="L6640" t="s">
        <v>77731</v>
      </c>
      <c r="N6640" t="s">
        <v>208</v>
      </c>
      <c r="O6640" t="s">
        <v>476</v>
      </c>
      <c r="P6640" t="s">
        <v>476</v>
      </c>
    </row>
    <row r="6641" spans="1:16">
      <c r="A6641" s="484" t="s">
        <v>77803</v>
      </c>
      <c r="B6641" s="485" t="s">
        <v>77717</v>
      </c>
      <c r="C6641" t="s">
        <v>77802</v>
      </c>
      <c r="D6641" t="s">
        <v>77801</v>
      </c>
      <c r="E6641" t="str">
        <f t="shared" si="103"/>
        <v>280434 - EFS LA PLAINE ST DENIS</v>
      </c>
      <c r="F6641" t="s">
        <v>1124</v>
      </c>
      <c r="G6641" t="s">
        <v>77800</v>
      </c>
      <c r="I6641" t="s">
        <v>40754</v>
      </c>
      <c r="J6641" t="s">
        <v>77799</v>
      </c>
      <c r="K6641" t="s">
        <v>77798</v>
      </c>
      <c r="L6641" t="s">
        <v>77797</v>
      </c>
      <c r="N6641" t="s">
        <v>208</v>
      </c>
      <c r="O6641" t="s">
        <v>476</v>
      </c>
      <c r="P6641" t="s">
        <v>476</v>
      </c>
    </row>
    <row r="6642" spans="1:16">
      <c r="A6642" s="484" t="s">
        <v>77771</v>
      </c>
      <c r="B6642" s="485" t="s">
        <v>77717</v>
      </c>
      <c r="C6642" t="s">
        <v>77770</v>
      </c>
      <c r="D6642" t="s">
        <v>77769</v>
      </c>
      <c r="E6642" t="str">
        <f t="shared" si="103"/>
        <v>556300 - EFS CENTRE ATLANTIQUE TOURS</v>
      </c>
      <c r="F6642" t="s">
        <v>2651</v>
      </c>
      <c r="G6642" t="s">
        <v>77768</v>
      </c>
      <c r="I6642" t="s">
        <v>1799</v>
      </c>
      <c r="J6642" t="s">
        <v>77767</v>
      </c>
      <c r="K6642" t="s">
        <v>208</v>
      </c>
      <c r="L6642" t="s">
        <v>77766</v>
      </c>
      <c r="N6642" t="s">
        <v>208</v>
      </c>
      <c r="O6642" t="s">
        <v>476</v>
      </c>
      <c r="P6642" t="s">
        <v>476</v>
      </c>
    </row>
    <row r="6643" spans="1:16">
      <c r="A6643" s="484" t="s">
        <v>77758</v>
      </c>
      <c r="B6643" s="485" t="s">
        <v>77717</v>
      </c>
      <c r="C6643" t="s">
        <v>77757</v>
      </c>
      <c r="D6643" t="s">
        <v>77756</v>
      </c>
      <c r="E6643" t="str">
        <f t="shared" si="103"/>
        <v>587618 - EFS HAUTS DE FRANCE NORMANDIE LOOS</v>
      </c>
      <c r="F6643" t="s">
        <v>2524</v>
      </c>
      <c r="G6643" t="s">
        <v>77755</v>
      </c>
      <c r="H6643" t="s">
        <v>77754</v>
      </c>
      <c r="I6643" t="s">
        <v>3214</v>
      </c>
      <c r="J6643" t="s">
        <v>77753</v>
      </c>
      <c r="K6643" t="s">
        <v>208</v>
      </c>
      <c r="L6643" t="s">
        <v>77752</v>
      </c>
      <c r="N6643" t="s">
        <v>208</v>
      </c>
      <c r="O6643" t="s">
        <v>476</v>
      </c>
      <c r="P6643" t="s">
        <v>476</v>
      </c>
    </row>
    <row r="6644" spans="1:16">
      <c r="A6644" s="484" t="s">
        <v>77765</v>
      </c>
      <c r="B6644" s="485" t="s">
        <v>77717</v>
      </c>
      <c r="C6644" t="s">
        <v>77764</v>
      </c>
      <c r="D6644" t="s">
        <v>77763</v>
      </c>
      <c r="E6644" t="str">
        <f t="shared" si="103"/>
        <v>359142 - EFS GRAND EST</v>
      </c>
      <c r="F6644" t="s">
        <v>2651</v>
      </c>
      <c r="G6644" t="s">
        <v>77762</v>
      </c>
      <c r="H6644" t="s">
        <v>77761</v>
      </c>
      <c r="I6644" t="s">
        <v>2900</v>
      </c>
      <c r="J6644" t="s">
        <v>77760</v>
      </c>
      <c r="K6644" t="s">
        <v>208</v>
      </c>
      <c r="L6644" t="s">
        <v>77759</v>
      </c>
      <c r="N6644" t="s">
        <v>208</v>
      </c>
      <c r="O6644" t="s">
        <v>476</v>
      </c>
      <c r="P6644" t="s">
        <v>476</v>
      </c>
    </row>
    <row r="6645" spans="1:16">
      <c r="A6645" s="484" t="s">
        <v>77718</v>
      </c>
      <c r="B6645" s="485" t="s">
        <v>77717</v>
      </c>
      <c r="C6645" t="s">
        <v>77716</v>
      </c>
      <c r="D6645" t="s">
        <v>77715</v>
      </c>
      <c r="E6645" t="str">
        <f t="shared" si="103"/>
        <v>398664 - EFS RHONE ALPES DECINES CHARPIEU</v>
      </c>
      <c r="F6645" t="s">
        <v>9476</v>
      </c>
      <c r="G6645" t="s">
        <v>77714</v>
      </c>
      <c r="I6645" t="s">
        <v>10848</v>
      </c>
      <c r="J6645" t="s">
        <v>77713</v>
      </c>
      <c r="K6645" t="s">
        <v>208</v>
      </c>
      <c r="L6645" t="s">
        <v>77712</v>
      </c>
      <c r="N6645" t="s">
        <v>208</v>
      </c>
      <c r="O6645" t="s">
        <v>476</v>
      </c>
      <c r="P6645" t="s">
        <v>476</v>
      </c>
    </row>
    <row r="6646" spans="1:16">
      <c r="A6646" s="484" t="s">
        <v>77743</v>
      </c>
      <c r="B6646" s="485" t="s">
        <v>77717</v>
      </c>
      <c r="C6646" t="s">
        <v>77742</v>
      </c>
      <c r="D6646" t="s">
        <v>77741</v>
      </c>
      <c r="E6646" t="str">
        <f t="shared" si="103"/>
        <v>588313 - EFS NOUVELLE AQUITAINE  PESSAC</v>
      </c>
      <c r="F6646" t="s">
        <v>2163</v>
      </c>
      <c r="G6646" t="s">
        <v>77740</v>
      </c>
      <c r="I6646" t="s">
        <v>763</v>
      </c>
      <c r="J6646" t="s">
        <v>77739</v>
      </c>
      <c r="K6646" t="s">
        <v>208</v>
      </c>
      <c r="L6646" t="s">
        <v>77738</v>
      </c>
      <c r="N6646" t="s">
        <v>208</v>
      </c>
      <c r="O6646" t="s">
        <v>476</v>
      </c>
      <c r="P6646" t="s">
        <v>476</v>
      </c>
    </row>
    <row r="6647" spans="1:16">
      <c r="A6647" s="484" t="s">
        <v>131515</v>
      </c>
      <c r="B6647" s="485" t="s">
        <v>131514</v>
      </c>
      <c r="C6647" t="s">
        <v>131513</v>
      </c>
      <c r="D6647" t="s">
        <v>131513</v>
      </c>
      <c r="E6647" t="str">
        <f t="shared" si="103"/>
        <v>237231 - AGM INFORMATIQUE</v>
      </c>
      <c r="F6647" t="s">
        <v>30894</v>
      </c>
      <c r="G6647" t="s">
        <v>131512</v>
      </c>
      <c r="H6647" t="s">
        <v>131511</v>
      </c>
      <c r="I6647" t="s">
        <v>1837</v>
      </c>
      <c r="J6647" t="s">
        <v>131510</v>
      </c>
      <c r="K6647" t="s">
        <v>208</v>
      </c>
      <c r="L6647" t="s">
        <v>131509</v>
      </c>
      <c r="N6647" t="s">
        <v>208</v>
      </c>
      <c r="O6647" t="s">
        <v>476</v>
      </c>
      <c r="P6647" t="s">
        <v>476</v>
      </c>
    </row>
    <row r="6648" spans="1:16">
      <c r="A6648" s="484" t="s">
        <v>20072</v>
      </c>
      <c r="B6648" s="485" t="s">
        <v>20071</v>
      </c>
      <c r="C6648" t="s">
        <v>20070</v>
      </c>
      <c r="D6648" t="s">
        <v>20069</v>
      </c>
      <c r="E6648" t="str">
        <f t="shared" si="103"/>
        <v>233158 - EVOLUTION</v>
      </c>
      <c r="F6648" t="s">
        <v>1817</v>
      </c>
      <c r="G6648" t="s">
        <v>20068</v>
      </c>
      <c r="I6648" t="s">
        <v>2635</v>
      </c>
      <c r="J6648" t="s">
        <v>20067</v>
      </c>
      <c r="K6648" t="s">
        <v>208</v>
      </c>
      <c r="L6648" t="s">
        <v>20066</v>
      </c>
      <c r="N6648" t="s">
        <v>208</v>
      </c>
      <c r="O6648" t="s">
        <v>476</v>
      </c>
      <c r="P6648" t="s">
        <v>476</v>
      </c>
    </row>
    <row r="6649" spans="1:16">
      <c r="A6649" s="484" t="s">
        <v>122507</v>
      </c>
      <c r="B6649" s="485" t="s">
        <v>122506</v>
      </c>
      <c r="C6649" t="s">
        <v>122505</v>
      </c>
      <c r="D6649" t="s">
        <v>122504</v>
      </c>
      <c r="E6649" t="str">
        <f t="shared" si="103"/>
        <v>240345 - APNP</v>
      </c>
      <c r="F6649" t="s">
        <v>5505</v>
      </c>
      <c r="G6649" t="s">
        <v>122503</v>
      </c>
      <c r="I6649" t="s">
        <v>12266</v>
      </c>
      <c r="J6649" t="s">
        <v>122502</v>
      </c>
      <c r="K6649" t="s">
        <v>208</v>
      </c>
      <c r="L6649" t="s">
        <v>122501</v>
      </c>
      <c r="N6649" t="s">
        <v>208</v>
      </c>
      <c r="O6649" t="s">
        <v>476</v>
      </c>
      <c r="P6649" t="s">
        <v>476</v>
      </c>
    </row>
    <row r="6650" spans="1:16">
      <c r="A6650" s="484" t="s">
        <v>130923</v>
      </c>
      <c r="B6650" s="485" t="s">
        <v>130922</v>
      </c>
      <c r="C6650" t="s">
        <v>130921</v>
      </c>
      <c r="D6650" t="s">
        <v>130921</v>
      </c>
      <c r="E6650" t="str">
        <f t="shared" si="103"/>
        <v>482110 - AKXIA</v>
      </c>
      <c r="F6650" t="s">
        <v>1077</v>
      </c>
      <c r="G6650" t="s">
        <v>100279</v>
      </c>
      <c r="I6650" t="s">
        <v>13262</v>
      </c>
      <c r="K6650" t="s">
        <v>208</v>
      </c>
      <c r="L6650" t="s">
        <v>130920</v>
      </c>
      <c r="N6650" t="s">
        <v>208</v>
      </c>
      <c r="O6650" t="s">
        <v>476</v>
      </c>
      <c r="P6650" t="s">
        <v>476</v>
      </c>
    </row>
    <row r="6651" spans="1:16">
      <c r="A6651" s="484" t="s">
        <v>127740</v>
      </c>
      <c r="B6651" s="485" t="s">
        <v>127739</v>
      </c>
      <c r="C6651" t="s">
        <v>127738</v>
      </c>
      <c r="D6651" t="s">
        <v>127737</v>
      </c>
      <c r="E6651" t="str">
        <f t="shared" si="103"/>
        <v>549721 - APOGEA LEVALLOIS PERRET</v>
      </c>
      <c r="F6651" t="s">
        <v>5179</v>
      </c>
      <c r="G6651" t="s">
        <v>127736</v>
      </c>
      <c r="I6651" t="s">
        <v>11554</v>
      </c>
      <c r="J6651" t="s">
        <v>127735</v>
      </c>
      <c r="K6651" t="s">
        <v>208</v>
      </c>
      <c r="L6651" t="s">
        <v>127734</v>
      </c>
      <c r="N6651" t="s">
        <v>208</v>
      </c>
      <c r="O6651" t="s">
        <v>476</v>
      </c>
      <c r="P6651" t="s">
        <v>476</v>
      </c>
    </row>
    <row r="6652" spans="1:16">
      <c r="A6652" s="484" t="s">
        <v>127719</v>
      </c>
      <c r="B6652" s="485" t="s">
        <v>127718</v>
      </c>
      <c r="C6652" t="s">
        <v>127717</v>
      </c>
      <c r="D6652" t="s">
        <v>127717</v>
      </c>
      <c r="E6652" t="str">
        <f t="shared" si="103"/>
        <v>266516 - APOR B DE GASQUET</v>
      </c>
      <c r="F6652" t="s">
        <v>18259</v>
      </c>
      <c r="G6652" t="s">
        <v>127716</v>
      </c>
      <c r="I6652" t="s">
        <v>4703</v>
      </c>
      <c r="J6652" t="s">
        <v>127715</v>
      </c>
      <c r="K6652" t="s">
        <v>127714</v>
      </c>
      <c r="L6652" t="s">
        <v>127713</v>
      </c>
      <c r="N6652" t="s">
        <v>208</v>
      </c>
      <c r="O6652" t="s">
        <v>476</v>
      </c>
      <c r="P6652" t="s">
        <v>476</v>
      </c>
    </row>
    <row r="6653" spans="1:16">
      <c r="A6653" s="484" t="s">
        <v>63668</v>
      </c>
      <c r="B6653" s="485" t="s">
        <v>63667</v>
      </c>
      <c r="C6653" t="s">
        <v>63666</v>
      </c>
      <c r="D6653" t="s">
        <v>63666</v>
      </c>
      <c r="E6653" t="str">
        <f t="shared" si="103"/>
        <v>477722 - GROUPE RESSOURCES</v>
      </c>
      <c r="F6653" t="s">
        <v>1568</v>
      </c>
      <c r="G6653" t="s">
        <v>63665</v>
      </c>
      <c r="H6653" t="s">
        <v>63664</v>
      </c>
      <c r="I6653" t="s">
        <v>4853</v>
      </c>
      <c r="J6653" t="s">
        <v>63663</v>
      </c>
      <c r="K6653" t="s">
        <v>208</v>
      </c>
      <c r="L6653" t="s">
        <v>63662</v>
      </c>
      <c r="N6653" t="s">
        <v>208</v>
      </c>
      <c r="O6653" t="s">
        <v>476</v>
      </c>
      <c r="P6653" t="s">
        <v>476</v>
      </c>
    </row>
    <row r="6654" spans="1:16">
      <c r="A6654" s="484" t="s">
        <v>49294</v>
      </c>
      <c r="B6654" s="485" t="s">
        <v>49293</v>
      </c>
      <c r="C6654" t="s">
        <v>49292</v>
      </c>
      <c r="D6654" t="s">
        <v>49291</v>
      </c>
      <c r="E6654" t="str">
        <f t="shared" si="103"/>
        <v>614385 - JIM</v>
      </c>
      <c r="G6654" t="s">
        <v>49290</v>
      </c>
      <c r="I6654" t="s">
        <v>626</v>
      </c>
      <c r="J6654" t="s">
        <v>49289</v>
      </c>
      <c r="K6654" t="s">
        <v>49288</v>
      </c>
      <c r="L6654" t="s">
        <v>49287</v>
      </c>
      <c r="N6654" t="s">
        <v>208</v>
      </c>
      <c r="O6654" t="s">
        <v>476</v>
      </c>
      <c r="P6654" t="s">
        <v>476</v>
      </c>
    </row>
    <row r="6655" spans="1:16">
      <c r="A6655" s="484" t="s">
        <v>79750</v>
      </c>
      <c r="B6655" s="485" t="s">
        <v>79749</v>
      </c>
      <c r="C6655" t="s">
        <v>79748</v>
      </c>
      <c r="D6655" t="s">
        <v>79748</v>
      </c>
      <c r="E6655" t="str">
        <f t="shared" si="103"/>
        <v>642368 - ENLIGHTEN LANGUAGES</v>
      </c>
      <c r="F6655" t="s">
        <v>50567</v>
      </c>
      <c r="G6655" t="s">
        <v>79747</v>
      </c>
      <c r="H6655" t="s">
        <v>79746</v>
      </c>
      <c r="I6655" t="s">
        <v>802</v>
      </c>
      <c r="J6655" t="s">
        <v>79745</v>
      </c>
      <c r="K6655" t="s">
        <v>208</v>
      </c>
      <c r="L6655" t="s">
        <v>79744</v>
      </c>
      <c r="N6655" t="s">
        <v>208</v>
      </c>
      <c r="O6655" t="s">
        <v>476</v>
      </c>
      <c r="P6655" t="s">
        <v>476</v>
      </c>
    </row>
    <row r="6656" spans="1:16">
      <c r="A6656" s="484" t="s">
        <v>71235</v>
      </c>
      <c r="B6656" s="485" t="s">
        <v>71234</v>
      </c>
      <c r="C6656" t="s">
        <v>71233</v>
      </c>
      <c r="D6656" t="s">
        <v>71233</v>
      </c>
      <c r="E6656" t="str">
        <f t="shared" si="103"/>
        <v>581823 - FORMA CIAL</v>
      </c>
      <c r="F6656" t="s">
        <v>1258</v>
      </c>
      <c r="G6656" t="s">
        <v>71232</v>
      </c>
      <c r="H6656" t="s">
        <v>71231</v>
      </c>
      <c r="I6656" t="s">
        <v>50052</v>
      </c>
      <c r="J6656" t="s">
        <v>71230</v>
      </c>
      <c r="K6656" t="s">
        <v>208</v>
      </c>
      <c r="L6656" t="s">
        <v>71229</v>
      </c>
      <c r="N6656" t="s">
        <v>208</v>
      </c>
      <c r="O6656" t="s">
        <v>476</v>
      </c>
      <c r="P6656" t="s">
        <v>476</v>
      </c>
    </row>
    <row r="6657" spans="1:16">
      <c r="A6657" s="484" t="s">
        <v>99146</v>
      </c>
      <c r="B6657" s="485" t="s">
        <v>99145</v>
      </c>
      <c r="C6657" t="s">
        <v>99144</v>
      </c>
      <c r="D6657" t="s">
        <v>99143</v>
      </c>
      <c r="E6657" t="str">
        <f t="shared" si="103"/>
        <v>635157 - CERS-TA FORMATIONS</v>
      </c>
      <c r="F6657" t="s">
        <v>26234</v>
      </c>
      <c r="G6657" t="s">
        <v>99142</v>
      </c>
      <c r="I6657" t="s">
        <v>3056</v>
      </c>
      <c r="J6657" t="s">
        <v>99141</v>
      </c>
      <c r="K6657" t="s">
        <v>208</v>
      </c>
      <c r="L6657" t="s">
        <v>99140</v>
      </c>
      <c r="N6657" t="s">
        <v>208</v>
      </c>
      <c r="O6657" t="s">
        <v>476</v>
      </c>
      <c r="P6657" t="s">
        <v>476</v>
      </c>
    </row>
    <row r="6658" spans="1:16">
      <c r="A6658" s="484" t="s">
        <v>113221</v>
      </c>
      <c r="B6658" s="485" t="s">
        <v>113220</v>
      </c>
      <c r="C6658" t="s">
        <v>113219</v>
      </c>
      <c r="D6658" t="s">
        <v>113218</v>
      </c>
      <c r="E6658" t="str">
        <f t="shared" ref="E6658:E6721" si="104">_xlfn.CONCAT(L6658," - ",D6658)</f>
        <v>267302 - BLASSEL JM</v>
      </c>
      <c r="F6658" t="s">
        <v>9760</v>
      </c>
      <c r="G6658" t="s">
        <v>113217</v>
      </c>
      <c r="I6658" t="s">
        <v>15946</v>
      </c>
      <c r="J6658" t="s">
        <v>113216</v>
      </c>
      <c r="K6658" t="s">
        <v>208</v>
      </c>
      <c r="L6658" t="s">
        <v>113215</v>
      </c>
      <c r="N6658" t="s">
        <v>208</v>
      </c>
      <c r="O6658" t="s">
        <v>476</v>
      </c>
      <c r="P6658" t="s">
        <v>476</v>
      </c>
    </row>
    <row r="6659" spans="1:16">
      <c r="A6659" s="484" t="s">
        <v>111623</v>
      </c>
      <c r="B6659" s="485" t="s">
        <v>111622</v>
      </c>
      <c r="C6659" t="s">
        <v>111621</v>
      </c>
      <c r="D6659" t="s">
        <v>111620</v>
      </c>
      <c r="E6659" t="str">
        <f t="shared" si="104"/>
        <v>449738 - BURGER LAURE</v>
      </c>
      <c r="F6659" t="s">
        <v>3026</v>
      </c>
      <c r="G6659" t="s">
        <v>111619</v>
      </c>
      <c r="I6659" t="s">
        <v>111618</v>
      </c>
      <c r="J6659" t="s">
        <v>111617</v>
      </c>
      <c r="K6659" t="s">
        <v>208</v>
      </c>
      <c r="L6659" t="s">
        <v>111616</v>
      </c>
      <c r="N6659" t="s">
        <v>208</v>
      </c>
      <c r="O6659" t="s">
        <v>476</v>
      </c>
      <c r="P6659" t="s">
        <v>111615</v>
      </c>
    </row>
    <row r="6660" spans="1:16">
      <c r="A6660" s="484" t="s">
        <v>45397</v>
      </c>
      <c r="B6660" s="485" t="s">
        <v>45396</v>
      </c>
      <c r="C6660" t="s">
        <v>45395</v>
      </c>
      <c r="D6660" t="s">
        <v>45394</v>
      </c>
      <c r="E6660" t="str">
        <f t="shared" si="104"/>
        <v>487211 - LAURENT CELINE</v>
      </c>
      <c r="F6660" t="s">
        <v>13656</v>
      </c>
      <c r="G6660" t="s">
        <v>45393</v>
      </c>
      <c r="I6660" t="s">
        <v>21301</v>
      </c>
      <c r="J6660" t="s">
        <v>45392</v>
      </c>
      <c r="K6660" t="s">
        <v>208</v>
      </c>
      <c r="L6660" t="s">
        <v>45391</v>
      </c>
      <c r="N6660" t="s">
        <v>208</v>
      </c>
      <c r="O6660" t="s">
        <v>476</v>
      </c>
      <c r="P6660" t="s">
        <v>476</v>
      </c>
    </row>
    <row r="6661" spans="1:16">
      <c r="A6661" s="484" t="s">
        <v>135421</v>
      </c>
      <c r="B6661" s="485" t="s">
        <v>135420</v>
      </c>
      <c r="C6661" t="s">
        <v>135415</v>
      </c>
      <c r="D6661" t="s">
        <v>135415</v>
      </c>
      <c r="E6661" t="str">
        <f t="shared" si="104"/>
        <v>395286 - ACTIF</v>
      </c>
      <c r="F6661" t="s">
        <v>9844</v>
      </c>
      <c r="G6661" t="s">
        <v>4869</v>
      </c>
      <c r="I6661" t="s">
        <v>1122</v>
      </c>
      <c r="J6661" t="s">
        <v>135419</v>
      </c>
      <c r="K6661" t="s">
        <v>208</v>
      </c>
      <c r="L6661" t="s">
        <v>135418</v>
      </c>
      <c r="N6661" t="s">
        <v>208</v>
      </c>
      <c r="O6661" t="s">
        <v>476</v>
      </c>
      <c r="P6661" t="s">
        <v>476</v>
      </c>
    </row>
    <row r="6662" spans="1:16">
      <c r="A6662" s="484" t="s">
        <v>71660</v>
      </c>
      <c r="B6662" s="485" t="s">
        <v>71659</v>
      </c>
      <c r="C6662" t="s">
        <v>71658</v>
      </c>
      <c r="D6662" t="s">
        <v>71658</v>
      </c>
      <c r="E6662" t="str">
        <f t="shared" si="104"/>
        <v>513313 - FONDATION MEDERIC ALZHEIMER</v>
      </c>
      <c r="F6662" t="s">
        <v>2651</v>
      </c>
      <c r="G6662" t="s">
        <v>71657</v>
      </c>
      <c r="I6662" t="s">
        <v>820</v>
      </c>
      <c r="J6662" t="s">
        <v>71656</v>
      </c>
      <c r="K6662" t="s">
        <v>208</v>
      </c>
      <c r="L6662" t="s">
        <v>71655</v>
      </c>
      <c r="N6662" t="s">
        <v>208</v>
      </c>
      <c r="O6662" t="s">
        <v>476</v>
      </c>
      <c r="P6662" t="s">
        <v>476</v>
      </c>
    </row>
    <row r="6663" spans="1:16">
      <c r="A6663" s="484" t="s">
        <v>135410</v>
      </c>
      <c r="B6663" s="485" t="s">
        <v>135409</v>
      </c>
      <c r="C6663" t="s">
        <v>135408</v>
      </c>
      <c r="D6663" t="s">
        <v>135407</v>
      </c>
      <c r="E6663" t="str">
        <f t="shared" si="104"/>
        <v>679999 - D'FACTO</v>
      </c>
      <c r="F6663" t="s">
        <v>21052</v>
      </c>
      <c r="G6663" t="s">
        <v>135406</v>
      </c>
      <c r="I6663" t="s">
        <v>626</v>
      </c>
      <c r="K6663" t="s">
        <v>208</v>
      </c>
      <c r="L6663" t="s">
        <v>135405</v>
      </c>
      <c r="N6663" t="s">
        <v>208</v>
      </c>
      <c r="O6663" t="s">
        <v>476</v>
      </c>
      <c r="P6663" t="s">
        <v>476</v>
      </c>
    </row>
    <row r="6664" spans="1:16">
      <c r="A6664" s="484" t="s">
        <v>114932</v>
      </c>
      <c r="B6664" s="485" t="s">
        <v>114931</v>
      </c>
      <c r="C6664" t="s">
        <v>114930</v>
      </c>
      <c r="D6664" t="s">
        <v>114929</v>
      </c>
      <c r="E6664" t="str">
        <f t="shared" si="104"/>
        <v>660000 - BARTHONNET MARIE</v>
      </c>
      <c r="F6664" t="s">
        <v>9736</v>
      </c>
      <c r="G6664" t="s">
        <v>114928</v>
      </c>
      <c r="I6664" t="s">
        <v>61074</v>
      </c>
      <c r="J6664" t="s">
        <v>114927</v>
      </c>
      <c r="K6664" t="s">
        <v>208</v>
      </c>
      <c r="L6664" t="s">
        <v>114926</v>
      </c>
      <c r="N6664" t="s">
        <v>208</v>
      </c>
      <c r="O6664" t="s">
        <v>476</v>
      </c>
      <c r="P6664" t="s">
        <v>476</v>
      </c>
    </row>
    <row r="6665" spans="1:16">
      <c r="A6665" s="484" t="s">
        <v>113273</v>
      </c>
      <c r="B6665" s="485" t="s">
        <v>113272</v>
      </c>
      <c r="C6665" t="s">
        <v>113271</v>
      </c>
      <c r="D6665" t="s">
        <v>113271</v>
      </c>
      <c r="E6665" t="str">
        <f t="shared" si="104"/>
        <v>397568 - BIZIA</v>
      </c>
      <c r="F6665" t="s">
        <v>9483</v>
      </c>
      <c r="G6665" t="s">
        <v>113270</v>
      </c>
      <c r="H6665" t="s">
        <v>113269</v>
      </c>
      <c r="I6665" t="s">
        <v>9512</v>
      </c>
      <c r="J6665" t="s">
        <v>113268</v>
      </c>
      <c r="K6665" t="s">
        <v>208</v>
      </c>
      <c r="L6665" t="s">
        <v>113267</v>
      </c>
      <c r="N6665" t="s">
        <v>208</v>
      </c>
      <c r="O6665" t="s">
        <v>476</v>
      </c>
      <c r="P6665" t="s">
        <v>476</v>
      </c>
    </row>
    <row r="6666" spans="1:16">
      <c r="A6666" s="484" t="s">
        <v>135320</v>
      </c>
      <c r="B6666" s="485" t="s">
        <v>135319</v>
      </c>
      <c r="C6666" t="s">
        <v>135318</v>
      </c>
      <c r="D6666" t="s">
        <v>135317</v>
      </c>
      <c r="E6666" t="str">
        <f t="shared" si="104"/>
        <v>457723 - AAF  MARLY LA VILLE</v>
      </c>
      <c r="F6666" t="s">
        <v>48265</v>
      </c>
      <c r="G6666" t="s">
        <v>135316</v>
      </c>
      <c r="I6666" t="s">
        <v>81628</v>
      </c>
      <c r="J6666" t="s">
        <v>135315</v>
      </c>
      <c r="K6666" t="s">
        <v>208</v>
      </c>
      <c r="L6666" t="s">
        <v>135314</v>
      </c>
      <c r="N6666" t="s">
        <v>208</v>
      </c>
      <c r="O6666" t="s">
        <v>476</v>
      </c>
      <c r="P6666" t="s">
        <v>476</v>
      </c>
    </row>
    <row r="6667" spans="1:16">
      <c r="A6667" s="484" t="s">
        <v>117897</v>
      </c>
      <c r="B6667" s="485" t="s">
        <v>117896</v>
      </c>
      <c r="C6667" t="s">
        <v>117895</v>
      </c>
      <c r="D6667" t="s">
        <v>117888</v>
      </c>
      <c r="E6667" t="str">
        <f t="shared" si="104"/>
        <v>527427 - ATELEC</v>
      </c>
      <c r="F6667" t="s">
        <v>1077</v>
      </c>
      <c r="G6667" t="s">
        <v>117894</v>
      </c>
      <c r="I6667" t="s">
        <v>3575</v>
      </c>
      <c r="J6667" t="s">
        <v>117893</v>
      </c>
      <c r="K6667" t="s">
        <v>208</v>
      </c>
      <c r="L6667" t="s">
        <v>117892</v>
      </c>
      <c r="N6667" t="s">
        <v>208</v>
      </c>
      <c r="O6667" t="s">
        <v>476</v>
      </c>
      <c r="P6667" t="s">
        <v>476</v>
      </c>
    </row>
    <row r="6668" spans="1:16">
      <c r="A6668" s="484" t="s">
        <v>118272</v>
      </c>
      <c r="B6668" s="485" t="s">
        <v>118271</v>
      </c>
      <c r="C6668" t="s">
        <v>118270</v>
      </c>
      <c r="D6668" t="s">
        <v>118269</v>
      </c>
      <c r="E6668" t="str">
        <f t="shared" si="104"/>
        <v>581306 - ATG EIC TOURCOING</v>
      </c>
      <c r="F6668" t="s">
        <v>1352</v>
      </c>
      <c r="G6668" t="s">
        <v>118268</v>
      </c>
      <c r="H6668" t="s">
        <v>118267</v>
      </c>
      <c r="I6668" t="s">
        <v>845</v>
      </c>
      <c r="J6668" t="s">
        <v>118266</v>
      </c>
      <c r="K6668" t="s">
        <v>208</v>
      </c>
      <c r="L6668" t="s">
        <v>118265</v>
      </c>
      <c r="N6668" t="s">
        <v>208</v>
      </c>
      <c r="O6668" t="s">
        <v>476</v>
      </c>
      <c r="P6668" t="s">
        <v>476</v>
      </c>
    </row>
    <row r="6669" spans="1:16">
      <c r="A6669" s="484" t="s">
        <v>42956</v>
      </c>
      <c r="B6669" s="485" t="s">
        <v>42955</v>
      </c>
      <c r="C6669" t="s">
        <v>42954</v>
      </c>
      <c r="D6669" t="s">
        <v>42954</v>
      </c>
      <c r="E6669" t="str">
        <f t="shared" si="104"/>
        <v>529746 - L'HARIDON CORLIN ANNE MARIE</v>
      </c>
      <c r="F6669" t="s">
        <v>7380</v>
      </c>
      <c r="G6669" t="s">
        <v>42953</v>
      </c>
      <c r="I6669" t="s">
        <v>42952</v>
      </c>
      <c r="J6669" t="s">
        <v>42951</v>
      </c>
      <c r="K6669" t="s">
        <v>208</v>
      </c>
      <c r="L6669" t="s">
        <v>42950</v>
      </c>
      <c r="N6669" t="s">
        <v>208</v>
      </c>
      <c r="O6669" t="s">
        <v>476</v>
      </c>
      <c r="P6669" t="s">
        <v>476</v>
      </c>
    </row>
    <row r="6670" spans="1:16">
      <c r="A6670" s="484" t="s">
        <v>26173</v>
      </c>
      <c r="B6670" s="485" t="s">
        <v>26172</v>
      </c>
      <c r="C6670" t="s">
        <v>26171</v>
      </c>
      <c r="D6670" t="s">
        <v>26171</v>
      </c>
      <c r="E6670" t="str">
        <f t="shared" si="104"/>
        <v>682640 - PRIMAX</v>
      </c>
      <c r="F6670" t="s">
        <v>3034</v>
      </c>
      <c r="G6670" t="s">
        <v>26170</v>
      </c>
      <c r="I6670" t="s">
        <v>1166</v>
      </c>
      <c r="J6670" t="s">
        <v>26169</v>
      </c>
      <c r="K6670" t="s">
        <v>208</v>
      </c>
      <c r="L6670" t="s">
        <v>26168</v>
      </c>
      <c r="N6670" t="s">
        <v>208</v>
      </c>
      <c r="O6670" t="s">
        <v>476</v>
      </c>
      <c r="P6670" t="s">
        <v>476</v>
      </c>
    </row>
    <row r="6671" spans="1:16">
      <c r="A6671" s="484" t="s">
        <v>114758</v>
      </c>
      <c r="B6671" s="485" t="s">
        <v>114757</v>
      </c>
      <c r="C6671" t="s">
        <v>114756</v>
      </c>
      <c r="D6671" t="s">
        <v>114756</v>
      </c>
      <c r="E6671" t="str">
        <f t="shared" si="104"/>
        <v>431011 - BAUCHOT LIONEL</v>
      </c>
      <c r="F6671" t="s">
        <v>2524</v>
      </c>
      <c r="G6671" t="s">
        <v>114755</v>
      </c>
      <c r="I6671" t="s">
        <v>836</v>
      </c>
      <c r="J6671" t="s">
        <v>114754</v>
      </c>
      <c r="K6671" t="s">
        <v>208</v>
      </c>
      <c r="L6671" t="s">
        <v>114753</v>
      </c>
      <c r="N6671" t="s">
        <v>208</v>
      </c>
      <c r="O6671" t="s">
        <v>476</v>
      </c>
      <c r="P6671" t="s">
        <v>476</v>
      </c>
    </row>
    <row r="6672" spans="1:16">
      <c r="A6672" s="484" t="s">
        <v>36684</v>
      </c>
      <c r="B6672" s="485" t="s">
        <v>36683</v>
      </c>
      <c r="C6672" t="s">
        <v>36682</v>
      </c>
      <c r="D6672" t="s">
        <v>36682</v>
      </c>
      <c r="E6672" t="str">
        <f t="shared" si="104"/>
        <v>577029 - MESNILDREY PAUL MAELA</v>
      </c>
      <c r="F6672" t="s">
        <v>3853</v>
      </c>
      <c r="G6672" t="s">
        <v>36681</v>
      </c>
      <c r="I6672" t="s">
        <v>1906</v>
      </c>
      <c r="J6672" t="s">
        <v>36680</v>
      </c>
      <c r="K6672" t="s">
        <v>208</v>
      </c>
      <c r="L6672" t="s">
        <v>36679</v>
      </c>
      <c r="N6672" t="s">
        <v>208</v>
      </c>
      <c r="O6672" t="s">
        <v>476</v>
      </c>
      <c r="P6672" t="s">
        <v>476</v>
      </c>
    </row>
    <row r="6673" spans="1:16">
      <c r="A6673" s="484" t="s">
        <v>91284</v>
      </c>
      <c r="B6673" s="485" t="s">
        <v>91283</v>
      </c>
      <c r="C6673" t="s">
        <v>91282</v>
      </c>
      <c r="D6673" t="s">
        <v>91282</v>
      </c>
      <c r="E6673" t="str">
        <f t="shared" si="104"/>
        <v>608350 - COUVEUSE INTERFACE</v>
      </c>
      <c r="F6673" t="s">
        <v>19073</v>
      </c>
      <c r="G6673" t="s">
        <v>91281</v>
      </c>
      <c r="I6673" t="s">
        <v>1035</v>
      </c>
      <c r="J6673" t="s">
        <v>91280</v>
      </c>
      <c r="K6673" t="s">
        <v>208</v>
      </c>
      <c r="L6673" t="s">
        <v>91279</v>
      </c>
      <c r="N6673" t="s">
        <v>208</v>
      </c>
      <c r="O6673" t="s">
        <v>476</v>
      </c>
      <c r="P6673" t="s">
        <v>476</v>
      </c>
    </row>
    <row r="6674" spans="1:16">
      <c r="A6674" s="484" t="s">
        <v>825</v>
      </c>
      <c r="B6674" s="485" t="s">
        <v>824</v>
      </c>
      <c r="C6674" t="s">
        <v>823</v>
      </c>
      <c r="D6674" t="s">
        <v>822</v>
      </c>
      <c r="E6674" t="str">
        <f t="shared" si="104"/>
        <v>541667 - 3 W COMMUNICATION - ATRADUIRE.COM PARIS 17EME</v>
      </c>
      <c r="F6674" t="s">
        <v>628</v>
      </c>
      <c r="G6674" t="s">
        <v>821</v>
      </c>
      <c r="I6674" t="s">
        <v>820</v>
      </c>
      <c r="J6674" t="s">
        <v>819</v>
      </c>
      <c r="K6674" t="s">
        <v>208</v>
      </c>
      <c r="L6674" t="s">
        <v>818</v>
      </c>
      <c r="N6674" t="s">
        <v>208</v>
      </c>
      <c r="O6674" t="s">
        <v>476</v>
      </c>
      <c r="P6674" t="s">
        <v>476</v>
      </c>
    </row>
    <row r="6675" spans="1:16">
      <c r="A6675" s="484" t="s">
        <v>45770</v>
      </c>
      <c r="B6675" s="485" t="s">
        <v>45769</v>
      </c>
      <c r="C6675" t="s">
        <v>45768</v>
      </c>
      <c r="D6675" t="s">
        <v>45767</v>
      </c>
      <c r="E6675" t="str">
        <f t="shared" si="104"/>
        <v>416897 - LAOT CAROLE - AUTO ECOLE</v>
      </c>
      <c r="F6675" t="s">
        <v>13720</v>
      </c>
      <c r="G6675" t="s">
        <v>45766</v>
      </c>
      <c r="I6675" t="s">
        <v>36328</v>
      </c>
      <c r="J6675" t="s">
        <v>45765</v>
      </c>
      <c r="K6675" t="s">
        <v>208</v>
      </c>
      <c r="L6675" t="s">
        <v>45764</v>
      </c>
      <c r="N6675" t="s">
        <v>208</v>
      </c>
      <c r="O6675" t="s">
        <v>476</v>
      </c>
      <c r="P6675" t="s">
        <v>476</v>
      </c>
    </row>
    <row r="6676" spans="1:16">
      <c r="A6676" s="484" t="s">
        <v>117691</v>
      </c>
      <c r="B6676" s="485" t="s">
        <v>117690</v>
      </c>
      <c r="C6676" t="s">
        <v>117689</v>
      </c>
      <c r="D6676" t="s">
        <v>117688</v>
      </c>
      <c r="E6676" t="str">
        <f t="shared" si="104"/>
        <v>674837 - APC</v>
      </c>
      <c r="F6676" t="s">
        <v>6006</v>
      </c>
      <c r="G6676" t="s">
        <v>117687</v>
      </c>
      <c r="I6676" t="s">
        <v>44098</v>
      </c>
      <c r="J6676" t="s">
        <v>117686</v>
      </c>
      <c r="K6676" t="s">
        <v>208</v>
      </c>
      <c r="L6676" t="s">
        <v>117685</v>
      </c>
      <c r="N6676" t="s">
        <v>208</v>
      </c>
      <c r="O6676" t="s">
        <v>476</v>
      </c>
      <c r="P6676" t="s">
        <v>476</v>
      </c>
    </row>
    <row r="6677" spans="1:16">
      <c r="A6677" s="484" t="s">
        <v>34925</v>
      </c>
      <c r="B6677" s="485" t="s">
        <v>34924</v>
      </c>
      <c r="C6677" t="s">
        <v>34923</v>
      </c>
      <c r="D6677" t="s">
        <v>34923</v>
      </c>
      <c r="E6677" t="str">
        <f t="shared" si="104"/>
        <v>231952 - MOUVEMENT TRAGER FRANCE</v>
      </c>
      <c r="G6677" t="s">
        <v>34922</v>
      </c>
      <c r="I6677" t="s">
        <v>34921</v>
      </c>
      <c r="J6677" t="s">
        <v>34920</v>
      </c>
      <c r="K6677" t="s">
        <v>208</v>
      </c>
      <c r="L6677" t="s">
        <v>34919</v>
      </c>
      <c r="N6677" t="s">
        <v>208</v>
      </c>
      <c r="O6677" t="s">
        <v>476</v>
      </c>
      <c r="P6677" t="s">
        <v>34918</v>
      </c>
    </row>
    <row r="6678" spans="1:16">
      <c r="A6678" s="484" t="s">
        <v>87544</v>
      </c>
      <c r="B6678" s="485" t="s">
        <v>87543</v>
      </c>
      <c r="C6678" t="s">
        <v>87542</v>
      </c>
      <c r="D6678" t="s">
        <v>87541</v>
      </c>
      <c r="E6678" t="str">
        <f t="shared" si="104"/>
        <v>679677 - DASA</v>
      </c>
      <c r="F6678" t="s">
        <v>30453</v>
      </c>
      <c r="G6678" t="s">
        <v>87540</v>
      </c>
      <c r="I6678" t="s">
        <v>60426</v>
      </c>
      <c r="J6678" t="s">
        <v>87539</v>
      </c>
      <c r="K6678" t="s">
        <v>208</v>
      </c>
      <c r="L6678" t="s">
        <v>87538</v>
      </c>
      <c r="N6678" t="s">
        <v>208</v>
      </c>
      <c r="O6678" t="s">
        <v>476</v>
      </c>
      <c r="P6678" t="s">
        <v>476</v>
      </c>
    </row>
    <row r="6679" spans="1:16">
      <c r="A6679" s="484" t="s">
        <v>26148</v>
      </c>
      <c r="B6679" s="485" t="s">
        <v>26147</v>
      </c>
      <c r="C6679" t="s">
        <v>26146</v>
      </c>
      <c r="D6679" t="s">
        <v>26145</v>
      </c>
      <c r="E6679" t="str">
        <f t="shared" si="104"/>
        <v>364459 - PRINSE</v>
      </c>
      <c r="F6679" t="s">
        <v>1687</v>
      </c>
      <c r="G6679" t="s">
        <v>26144</v>
      </c>
      <c r="I6679" t="s">
        <v>26143</v>
      </c>
      <c r="J6679" t="s">
        <v>26142</v>
      </c>
      <c r="K6679" t="s">
        <v>208</v>
      </c>
      <c r="L6679" t="s">
        <v>26141</v>
      </c>
      <c r="N6679" t="s">
        <v>208</v>
      </c>
      <c r="O6679" t="s">
        <v>476</v>
      </c>
      <c r="P6679" t="s">
        <v>476</v>
      </c>
    </row>
    <row r="6680" spans="1:16">
      <c r="A6680" s="484" t="s">
        <v>60098</v>
      </c>
      <c r="B6680" s="485" t="s">
        <v>60097</v>
      </c>
      <c r="C6680" t="s">
        <v>60096</v>
      </c>
      <c r="D6680" t="s">
        <v>60095</v>
      </c>
      <c r="E6680" t="str">
        <f t="shared" si="104"/>
        <v>326069 - HUTIN FRANCOIS</v>
      </c>
      <c r="F6680" t="s">
        <v>14461</v>
      </c>
      <c r="G6680" t="s">
        <v>60094</v>
      </c>
      <c r="I6680" t="s">
        <v>4220</v>
      </c>
      <c r="J6680" t="s">
        <v>60093</v>
      </c>
      <c r="K6680" t="s">
        <v>208</v>
      </c>
      <c r="L6680" t="s">
        <v>60092</v>
      </c>
      <c r="N6680" t="s">
        <v>208</v>
      </c>
      <c r="O6680" t="s">
        <v>476</v>
      </c>
      <c r="P6680" t="s">
        <v>476</v>
      </c>
    </row>
    <row r="6681" spans="1:16">
      <c r="A6681" s="484" t="s">
        <v>15011</v>
      </c>
      <c r="B6681" s="485" t="s">
        <v>15010</v>
      </c>
      <c r="C6681" t="s">
        <v>15009</v>
      </c>
      <c r="D6681" t="s">
        <v>12185</v>
      </c>
      <c r="E6681" t="str">
        <f t="shared" si="104"/>
        <v>231538 - SMF</v>
      </c>
      <c r="F6681" t="s">
        <v>715</v>
      </c>
      <c r="G6681" t="s">
        <v>15008</v>
      </c>
      <c r="I6681" t="s">
        <v>15007</v>
      </c>
      <c r="K6681" t="s">
        <v>15006</v>
      </c>
      <c r="L6681" t="s">
        <v>15005</v>
      </c>
      <c r="N6681" t="s">
        <v>208</v>
      </c>
      <c r="O6681" t="s">
        <v>476</v>
      </c>
      <c r="P6681" t="s">
        <v>476</v>
      </c>
    </row>
    <row r="6682" spans="1:16">
      <c r="A6682" s="484" t="s">
        <v>48506</v>
      </c>
      <c r="B6682" s="485" t="s">
        <v>48505</v>
      </c>
      <c r="C6682" t="s">
        <v>48504</v>
      </c>
      <c r="D6682" t="s">
        <v>48504</v>
      </c>
      <c r="E6682" t="str">
        <f t="shared" si="104"/>
        <v>331119 - KANOPE</v>
      </c>
      <c r="F6682" t="s">
        <v>3770</v>
      </c>
      <c r="G6682" t="s">
        <v>48503</v>
      </c>
      <c r="H6682" t="s">
        <v>48502</v>
      </c>
      <c r="I6682" t="s">
        <v>2153</v>
      </c>
      <c r="J6682" t="s">
        <v>48501</v>
      </c>
      <c r="K6682" t="s">
        <v>48500</v>
      </c>
      <c r="L6682" t="s">
        <v>48499</v>
      </c>
      <c r="N6682" t="s">
        <v>208</v>
      </c>
      <c r="O6682" t="s">
        <v>476</v>
      </c>
      <c r="P6682" t="s">
        <v>476</v>
      </c>
    </row>
    <row r="6683" spans="1:16">
      <c r="A6683" s="484" t="s">
        <v>62637</v>
      </c>
      <c r="B6683" s="485" t="s">
        <v>62625</v>
      </c>
      <c r="C6683" t="s">
        <v>62624</v>
      </c>
      <c r="D6683" t="s">
        <v>62636</v>
      </c>
      <c r="E6683" t="str">
        <f t="shared" si="104"/>
        <v>461945 - H &amp; C CONSEIL CLERMONT FERRAND</v>
      </c>
      <c r="F6683" t="s">
        <v>540</v>
      </c>
      <c r="G6683" t="s">
        <v>62635</v>
      </c>
      <c r="I6683" t="s">
        <v>1678</v>
      </c>
      <c r="J6683" t="s">
        <v>62634</v>
      </c>
      <c r="K6683" t="s">
        <v>208</v>
      </c>
      <c r="L6683" t="s">
        <v>62633</v>
      </c>
      <c r="N6683" t="s">
        <v>208</v>
      </c>
      <c r="O6683" t="s">
        <v>476</v>
      </c>
      <c r="P6683" t="s">
        <v>476</v>
      </c>
    </row>
    <row r="6684" spans="1:16">
      <c r="A6684" s="484" t="s">
        <v>62632</v>
      </c>
      <c r="B6684" s="485" t="s">
        <v>62625</v>
      </c>
      <c r="C6684" t="s">
        <v>62624</v>
      </c>
      <c r="D6684" t="s">
        <v>62631</v>
      </c>
      <c r="E6684" t="str">
        <f t="shared" si="104"/>
        <v>535114 - H &amp; C CONSEIL MONTPELLIER</v>
      </c>
      <c r="F6684" t="s">
        <v>4574</v>
      </c>
      <c r="G6684" t="s">
        <v>62630</v>
      </c>
      <c r="H6684" t="s">
        <v>62629</v>
      </c>
      <c r="I6684" t="s">
        <v>1542</v>
      </c>
      <c r="J6684" t="s">
        <v>62628</v>
      </c>
      <c r="K6684" t="s">
        <v>208</v>
      </c>
      <c r="L6684" t="s">
        <v>62627</v>
      </c>
      <c r="N6684" t="s">
        <v>208</v>
      </c>
      <c r="O6684" t="s">
        <v>476</v>
      </c>
      <c r="P6684" t="s">
        <v>476</v>
      </c>
    </row>
    <row r="6685" spans="1:16">
      <c r="A6685" s="484" t="s">
        <v>62626</v>
      </c>
      <c r="B6685" s="485" t="s">
        <v>62625</v>
      </c>
      <c r="C6685" t="s">
        <v>62624</v>
      </c>
      <c r="D6685" t="s">
        <v>62623</v>
      </c>
      <c r="E6685" t="str">
        <f t="shared" si="104"/>
        <v>638020 - H &amp; C CONSEIL NIMES</v>
      </c>
      <c r="F6685" t="s">
        <v>904</v>
      </c>
      <c r="G6685" t="s">
        <v>62622</v>
      </c>
      <c r="H6685" t="s">
        <v>62621</v>
      </c>
      <c r="I6685" t="s">
        <v>1321</v>
      </c>
      <c r="J6685" t="s">
        <v>62620</v>
      </c>
      <c r="K6685" t="s">
        <v>208</v>
      </c>
      <c r="L6685" t="s">
        <v>62619</v>
      </c>
      <c r="N6685" t="s">
        <v>208</v>
      </c>
      <c r="O6685" t="s">
        <v>476</v>
      </c>
      <c r="P6685" t="s">
        <v>476</v>
      </c>
    </row>
    <row r="6686" spans="1:16">
      <c r="A6686" s="484" t="s">
        <v>20199</v>
      </c>
      <c r="B6686" s="485" t="s">
        <v>20198</v>
      </c>
      <c r="C6686" t="s">
        <v>20197</v>
      </c>
      <c r="D6686" t="s">
        <v>20197</v>
      </c>
      <c r="E6686" t="str">
        <f t="shared" si="104"/>
        <v>472219 - SAPO IMPLANT</v>
      </c>
      <c r="F6686" t="s">
        <v>18681</v>
      </c>
      <c r="G6686" t="s">
        <v>20196</v>
      </c>
      <c r="I6686" t="s">
        <v>8273</v>
      </c>
      <c r="J6686" t="s">
        <v>20195</v>
      </c>
      <c r="K6686" t="s">
        <v>20194</v>
      </c>
      <c r="L6686" t="s">
        <v>20193</v>
      </c>
      <c r="N6686" t="s">
        <v>208</v>
      </c>
      <c r="O6686" t="s">
        <v>476</v>
      </c>
      <c r="P6686" t="s">
        <v>476</v>
      </c>
    </row>
    <row r="6687" spans="1:16">
      <c r="A6687" s="484" t="s">
        <v>11298</v>
      </c>
      <c r="B6687" s="485" t="s">
        <v>11297</v>
      </c>
      <c r="C6687" t="s">
        <v>11296</v>
      </c>
      <c r="D6687" t="s">
        <v>11296</v>
      </c>
      <c r="E6687" t="str">
        <f t="shared" si="104"/>
        <v>657670 - TALIS BS PARIS</v>
      </c>
      <c r="F6687" t="s">
        <v>11295</v>
      </c>
      <c r="I6687" t="s">
        <v>626</v>
      </c>
      <c r="K6687" t="s">
        <v>208</v>
      </c>
      <c r="L6687" t="s">
        <v>11294</v>
      </c>
      <c r="N6687" t="s">
        <v>207</v>
      </c>
      <c r="O6687" t="s">
        <v>476</v>
      </c>
      <c r="P6687" t="s">
        <v>476</v>
      </c>
    </row>
    <row r="6688" spans="1:16">
      <c r="A6688" s="484" t="s">
        <v>107974</v>
      </c>
      <c r="B6688" s="485" t="s">
        <v>107973</v>
      </c>
      <c r="C6688" t="s">
        <v>107972</v>
      </c>
      <c r="D6688" t="s">
        <v>107971</v>
      </c>
      <c r="E6688" t="str">
        <f t="shared" si="104"/>
        <v>396140 - CFCR CITY PRO GUITRANCOURT</v>
      </c>
      <c r="F6688" t="s">
        <v>1528</v>
      </c>
      <c r="G6688" t="s">
        <v>14500</v>
      </c>
      <c r="I6688" t="s">
        <v>14498</v>
      </c>
      <c r="J6688" t="s">
        <v>107970</v>
      </c>
      <c r="K6688" t="s">
        <v>208</v>
      </c>
      <c r="L6688" t="s">
        <v>107969</v>
      </c>
      <c r="N6688" t="s">
        <v>208</v>
      </c>
      <c r="O6688" t="s">
        <v>476</v>
      </c>
      <c r="P6688" t="s">
        <v>476</v>
      </c>
    </row>
    <row r="6689" spans="1:16">
      <c r="A6689" s="484" t="s">
        <v>123908</v>
      </c>
      <c r="B6689" s="485" t="s">
        <v>123907</v>
      </c>
      <c r="C6689" t="s">
        <v>123906</v>
      </c>
      <c r="D6689" t="s">
        <v>123905</v>
      </c>
      <c r="E6689" t="str">
        <f t="shared" si="104"/>
        <v>444406 - AMCM</v>
      </c>
      <c r="F6689" t="s">
        <v>5874</v>
      </c>
      <c r="G6689" t="s">
        <v>123904</v>
      </c>
      <c r="H6689" t="s">
        <v>123903</v>
      </c>
      <c r="I6689" t="s">
        <v>44460</v>
      </c>
      <c r="J6689" t="s">
        <v>123902</v>
      </c>
      <c r="K6689" t="s">
        <v>123901</v>
      </c>
      <c r="L6689" t="s">
        <v>123900</v>
      </c>
      <c r="N6689" t="s">
        <v>208</v>
      </c>
      <c r="O6689" t="s">
        <v>476</v>
      </c>
      <c r="P6689" t="s">
        <v>476</v>
      </c>
    </row>
    <row r="6690" spans="1:16">
      <c r="A6690" s="484" t="s">
        <v>44944</v>
      </c>
      <c r="B6690" s="485" t="s">
        <v>44943</v>
      </c>
      <c r="C6690" t="s">
        <v>44942</v>
      </c>
      <c r="D6690" t="s">
        <v>44942</v>
      </c>
      <c r="E6690" t="str">
        <f t="shared" si="104"/>
        <v>470570 - LE GOASTELLER ANNICK</v>
      </c>
      <c r="F6690" t="s">
        <v>922</v>
      </c>
      <c r="G6690" t="s">
        <v>44941</v>
      </c>
      <c r="I6690" t="s">
        <v>44940</v>
      </c>
      <c r="J6690" t="s">
        <v>44939</v>
      </c>
      <c r="K6690" t="s">
        <v>208</v>
      </c>
      <c r="L6690" t="s">
        <v>44938</v>
      </c>
      <c r="N6690" t="s">
        <v>208</v>
      </c>
      <c r="O6690" t="s">
        <v>476</v>
      </c>
      <c r="P6690" t="s">
        <v>476</v>
      </c>
    </row>
    <row r="6691" spans="1:16">
      <c r="A6691" s="484" t="s">
        <v>136094</v>
      </c>
      <c r="B6691" s="485" t="s">
        <v>136093</v>
      </c>
      <c r="C6691" t="s">
        <v>136092</v>
      </c>
      <c r="D6691" t="s">
        <v>136092</v>
      </c>
      <c r="E6691" t="str">
        <f t="shared" si="104"/>
        <v>399462 - ACCESSIO</v>
      </c>
      <c r="F6691" t="s">
        <v>1328</v>
      </c>
      <c r="G6691" t="s">
        <v>136091</v>
      </c>
      <c r="I6691" t="s">
        <v>8097</v>
      </c>
      <c r="J6691" t="s">
        <v>136090</v>
      </c>
      <c r="K6691" t="s">
        <v>208</v>
      </c>
      <c r="L6691" t="s">
        <v>136089</v>
      </c>
      <c r="N6691" t="s">
        <v>208</v>
      </c>
      <c r="O6691" t="s">
        <v>476</v>
      </c>
      <c r="P6691" t="s">
        <v>476</v>
      </c>
    </row>
    <row r="6692" spans="1:16">
      <c r="A6692" s="484" t="s">
        <v>125985</v>
      </c>
      <c r="B6692" s="485" t="s">
        <v>125984</v>
      </c>
      <c r="C6692" t="s">
        <v>125983</v>
      </c>
      <c r="D6692" t="s">
        <v>125982</v>
      </c>
      <c r="E6692" t="str">
        <f t="shared" si="104"/>
        <v>679150 - ADDEAR 12</v>
      </c>
      <c r="F6692" t="s">
        <v>2476</v>
      </c>
      <c r="G6692" t="s">
        <v>125981</v>
      </c>
      <c r="I6692" t="s">
        <v>125980</v>
      </c>
      <c r="J6692" t="s">
        <v>125979</v>
      </c>
      <c r="K6692" t="s">
        <v>208</v>
      </c>
      <c r="L6692" t="s">
        <v>125978</v>
      </c>
      <c r="N6692" t="s">
        <v>208</v>
      </c>
      <c r="O6692" t="s">
        <v>476</v>
      </c>
      <c r="P6692" t="s">
        <v>476</v>
      </c>
    </row>
    <row r="6693" spans="1:16">
      <c r="A6693" s="484" t="s">
        <v>95272</v>
      </c>
      <c r="B6693" s="485" t="s">
        <v>95271</v>
      </c>
      <c r="C6693" t="s">
        <v>95270</v>
      </c>
      <c r="D6693" t="s">
        <v>95270</v>
      </c>
      <c r="E6693" t="str">
        <f t="shared" si="104"/>
        <v>490209 - CN CONSULTANTS CARYATIS</v>
      </c>
      <c r="F6693" t="s">
        <v>9019</v>
      </c>
      <c r="G6693" t="s">
        <v>95269</v>
      </c>
      <c r="I6693" t="s">
        <v>1501</v>
      </c>
      <c r="J6693" t="s">
        <v>95268</v>
      </c>
      <c r="K6693" t="s">
        <v>208</v>
      </c>
      <c r="L6693" t="s">
        <v>95267</v>
      </c>
      <c r="N6693" t="s">
        <v>208</v>
      </c>
      <c r="O6693" t="s">
        <v>476</v>
      </c>
      <c r="P6693" t="s">
        <v>476</v>
      </c>
    </row>
    <row r="6694" spans="1:16">
      <c r="A6694" s="484" t="s">
        <v>67299</v>
      </c>
      <c r="B6694" s="485" t="s">
        <v>67298</v>
      </c>
      <c r="C6694" t="s">
        <v>67297</v>
      </c>
      <c r="D6694" t="s">
        <v>67297</v>
      </c>
      <c r="E6694" t="str">
        <f t="shared" si="104"/>
        <v>534936 - GEMMO NORMANDIE</v>
      </c>
      <c r="F6694" t="s">
        <v>13656</v>
      </c>
      <c r="G6694" t="s">
        <v>67296</v>
      </c>
      <c r="I6694" t="s">
        <v>4645</v>
      </c>
      <c r="K6694" t="s">
        <v>208</v>
      </c>
      <c r="L6694" t="s">
        <v>67295</v>
      </c>
      <c r="N6694" t="s">
        <v>208</v>
      </c>
      <c r="O6694" t="s">
        <v>476</v>
      </c>
      <c r="P6694" t="s">
        <v>476</v>
      </c>
    </row>
    <row r="6695" spans="1:16">
      <c r="A6695" s="484" t="s">
        <v>67490</v>
      </c>
      <c r="B6695" s="485" t="s">
        <v>67489</v>
      </c>
      <c r="C6695" t="s">
        <v>67488</v>
      </c>
      <c r="D6695" t="s">
        <v>67488</v>
      </c>
      <c r="E6695" t="str">
        <f t="shared" si="104"/>
        <v>649776 - GC FORMATION</v>
      </c>
      <c r="F6695" t="s">
        <v>28115</v>
      </c>
      <c r="G6695" t="s">
        <v>67487</v>
      </c>
      <c r="I6695" t="s">
        <v>37709</v>
      </c>
      <c r="J6695" t="s">
        <v>67486</v>
      </c>
      <c r="K6695" t="s">
        <v>208</v>
      </c>
      <c r="L6695" t="s">
        <v>67485</v>
      </c>
      <c r="N6695" t="s">
        <v>208</v>
      </c>
      <c r="O6695" t="s">
        <v>476</v>
      </c>
      <c r="P6695" t="s">
        <v>476</v>
      </c>
    </row>
    <row r="6696" spans="1:16">
      <c r="A6696" s="484" t="s">
        <v>85357</v>
      </c>
      <c r="B6696" s="485" t="s">
        <v>85356</v>
      </c>
      <c r="C6696" t="s">
        <v>85355</v>
      </c>
      <c r="D6696" t="s">
        <v>85354</v>
      </c>
      <c r="E6696" t="str">
        <f t="shared" si="104"/>
        <v>596383 - ECF BROHAN PASCAL VANNES</v>
      </c>
      <c r="F6696" t="s">
        <v>8736</v>
      </c>
      <c r="G6696" t="s">
        <v>85353</v>
      </c>
      <c r="I6696" t="s">
        <v>681</v>
      </c>
      <c r="J6696" t="s">
        <v>85352</v>
      </c>
      <c r="K6696" t="s">
        <v>208</v>
      </c>
      <c r="L6696" t="s">
        <v>85351</v>
      </c>
      <c r="N6696" t="s">
        <v>208</v>
      </c>
      <c r="O6696" t="s">
        <v>476</v>
      </c>
      <c r="P6696" t="s">
        <v>476</v>
      </c>
    </row>
    <row r="6697" spans="1:16">
      <c r="A6697" s="484" t="s">
        <v>36453</v>
      </c>
      <c r="B6697" s="485" t="s">
        <v>36452</v>
      </c>
      <c r="C6697" t="s">
        <v>36451</v>
      </c>
      <c r="D6697" t="s">
        <v>36450</v>
      </c>
      <c r="E6697" t="str">
        <f t="shared" si="104"/>
        <v>332355 - MEUNIER YVES</v>
      </c>
      <c r="F6697" t="s">
        <v>14468</v>
      </c>
      <c r="G6697" t="s">
        <v>36449</v>
      </c>
      <c r="I6697" t="s">
        <v>36448</v>
      </c>
      <c r="J6697" t="s">
        <v>36447</v>
      </c>
      <c r="K6697" t="s">
        <v>208</v>
      </c>
      <c r="L6697" t="s">
        <v>36446</v>
      </c>
      <c r="N6697" t="s">
        <v>208</v>
      </c>
      <c r="O6697" t="s">
        <v>476</v>
      </c>
      <c r="P6697" t="s">
        <v>476</v>
      </c>
    </row>
    <row r="6698" spans="1:16">
      <c r="A6698" s="484" t="s">
        <v>67997</v>
      </c>
      <c r="B6698" s="485" t="s">
        <v>67996</v>
      </c>
      <c r="C6698" t="s">
        <v>67995</v>
      </c>
      <c r="D6698" t="s">
        <v>67995</v>
      </c>
      <c r="E6698" t="str">
        <f t="shared" si="104"/>
        <v>268999 - GABBAI PHILIPPE</v>
      </c>
      <c r="F6698" t="s">
        <v>67994</v>
      </c>
      <c r="G6698" t="s">
        <v>67993</v>
      </c>
      <c r="I6698" t="s">
        <v>1321</v>
      </c>
      <c r="J6698" t="s">
        <v>67992</v>
      </c>
      <c r="K6698" t="s">
        <v>208</v>
      </c>
      <c r="L6698" t="s">
        <v>67991</v>
      </c>
      <c r="N6698" t="s">
        <v>208</v>
      </c>
      <c r="O6698" t="s">
        <v>476</v>
      </c>
      <c r="P6698" t="s">
        <v>476</v>
      </c>
    </row>
    <row r="6699" spans="1:16">
      <c r="A6699" s="484" t="s">
        <v>48065</v>
      </c>
      <c r="B6699" s="485" t="s">
        <v>48064</v>
      </c>
      <c r="C6699" t="s">
        <v>48063</v>
      </c>
      <c r="D6699" t="s">
        <v>48062</v>
      </c>
      <c r="E6699" t="str">
        <f t="shared" si="104"/>
        <v>146080 - KINESIO</v>
      </c>
      <c r="F6699" t="s">
        <v>48061</v>
      </c>
      <c r="G6699" t="s">
        <v>48060</v>
      </c>
      <c r="I6699" t="s">
        <v>48059</v>
      </c>
      <c r="J6699" t="s">
        <v>48058</v>
      </c>
      <c r="K6699" t="s">
        <v>208</v>
      </c>
      <c r="L6699" t="s">
        <v>48057</v>
      </c>
      <c r="N6699" t="s">
        <v>208</v>
      </c>
      <c r="O6699" t="s">
        <v>476</v>
      </c>
      <c r="P6699" t="s">
        <v>48056</v>
      </c>
    </row>
    <row r="6700" spans="1:16">
      <c r="A6700" s="484" t="s">
        <v>67164</v>
      </c>
      <c r="B6700" s="485" t="s">
        <v>67163</v>
      </c>
      <c r="C6700" t="s">
        <v>67162</v>
      </c>
      <c r="D6700" t="s">
        <v>67161</v>
      </c>
      <c r="E6700" t="str">
        <f t="shared" si="104"/>
        <v>520159 - GEOMETRIE VARIABLE MONTPELLIER</v>
      </c>
      <c r="F6700" t="s">
        <v>67160</v>
      </c>
      <c r="G6700" t="s">
        <v>67159</v>
      </c>
      <c r="H6700" t="s">
        <v>67158</v>
      </c>
      <c r="I6700" t="s">
        <v>1542</v>
      </c>
      <c r="J6700" t="s">
        <v>67157</v>
      </c>
      <c r="K6700" t="s">
        <v>208</v>
      </c>
      <c r="L6700" t="s">
        <v>67156</v>
      </c>
      <c r="N6700" t="s">
        <v>208</v>
      </c>
      <c r="O6700" t="s">
        <v>476</v>
      </c>
      <c r="P6700" t="s">
        <v>476</v>
      </c>
    </row>
    <row r="6701" spans="1:16">
      <c r="A6701" s="484" t="s">
        <v>28538</v>
      </c>
      <c r="B6701" s="485" t="s">
        <v>28537</v>
      </c>
      <c r="C6701" t="s">
        <v>28536</v>
      </c>
      <c r="D6701" t="s">
        <v>28536</v>
      </c>
      <c r="E6701" t="str">
        <f t="shared" si="104"/>
        <v>408244 - PERSPECTIVES</v>
      </c>
      <c r="F6701" t="s">
        <v>7936</v>
      </c>
      <c r="G6701" t="s">
        <v>28535</v>
      </c>
      <c r="I6701" t="s">
        <v>1906</v>
      </c>
      <c r="J6701" t="s">
        <v>28534</v>
      </c>
      <c r="K6701" t="s">
        <v>208</v>
      </c>
      <c r="L6701" t="s">
        <v>28533</v>
      </c>
      <c r="N6701" t="s">
        <v>208</v>
      </c>
      <c r="O6701" t="s">
        <v>476</v>
      </c>
      <c r="P6701" t="s">
        <v>476</v>
      </c>
    </row>
    <row r="6702" spans="1:16">
      <c r="A6702" s="484" t="s">
        <v>120019</v>
      </c>
      <c r="B6702" s="485" t="s">
        <v>120018</v>
      </c>
      <c r="C6702" t="s">
        <v>120017</v>
      </c>
      <c r="D6702" t="s">
        <v>120016</v>
      </c>
      <c r="E6702" t="str">
        <f t="shared" si="104"/>
        <v>357042 - OPALE SECOURISME</v>
      </c>
      <c r="F6702" t="s">
        <v>120015</v>
      </c>
      <c r="G6702" t="s">
        <v>120014</v>
      </c>
      <c r="H6702" t="s">
        <v>120013</v>
      </c>
      <c r="I6702" t="s">
        <v>31341</v>
      </c>
      <c r="J6702" t="s">
        <v>120012</v>
      </c>
      <c r="K6702" t="s">
        <v>208</v>
      </c>
      <c r="L6702" t="s">
        <v>120011</v>
      </c>
      <c r="N6702" t="s">
        <v>208</v>
      </c>
      <c r="O6702" t="s">
        <v>476</v>
      </c>
      <c r="P6702" t="s">
        <v>476</v>
      </c>
    </row>
    <row r="6703" spans="1:16">
      <c r="A6703" s="484" t="s">
        <v>30511</v>
      </c>
      <c r="B6703" s="485" t="s">
        <v>30510</v>
      </c>
      <c r="C6703" t="s">
        <v>30509</v>
      </c>
      <c r="D6703" t="s">
        <v>30509</v>
      </c>
      <c r="E6703" t="str">
        <f t="shared" si="104"/>
        <v>310890 - ORTHO EDITION</v>
      </c>
      <c r="F6703" t="s">
        <v>3986</v>
      </c>
      <c r="G6703" t="s">
        <v>30508</v>
      </c>
      <c r="I6703" t="s">
        <v>30507</v>
      </c>
      <c r="J6703" t="s">
        <v>30506</v>
      </c>
      <c r="K6703" t="s">
        <v>208</v>
      </c>
      <c r="L6703" t="s">
        <v>30505</v>
      </c>
      <c r="N6703" t="s">
        <v>208</v>
      </c>
      <c r="O6703" t="s">
        <v>476</v>
      </c>
      <c r="P6703" t="s">
        <v>476</v>
      </c>
    </row>
    <row r="6704" spans="1:16">
      <c r="A6704" s="484" t="s">
        <v>82835</v>
      </c>
      <c r="B6704" s="485" t="s">
        <v>82834</v>
      </c>
      <c r="C6704" t="s">
        <v>82833</v>
      </c>
      <c r="D6704" t="s">
        <v>82832</v>
      </c>
      <c r="E6704" t="str">
        <f t="shared" si="104"/>
        <v>627756 - CFH - EAP</v>
      </c>
      <c r="F6704" t="s">
        <v>36117</v>
      </c>
      <c r="G6704" t="s">
        <v>82831</v>
      </c>
      <c r="I6704" t="s">
        <v>836</v>
      </c>
      <c r="J6704" t="s">
        <v>82830</v>
      </c>
      <c r="K6704" t="s">
        <v>208</v>
      </c>
      <c r="L6704" t="s">
        <v>82829</v>
      </c>
      <c r="N6704" t="s">
        <v>208</v>
      </c>
      <c r="O6704" t="s">
        <v>476</v>
      </c>
      <c r="P6704" t="s">
        <v>476</v>
      </c>
    </row>
    <row r="6705" spans="1:16">
      <c r="A6705" s="484" t="s">
        <v>23883</v>
      </c>
      <c r="B6705" s="485" t="s">
        <v>23882</v>
      </c>
      <c r="C6705" t="s">
        <v>23881</v>
      </c>
      <c r="D6705" t="s">
        <v>23881</v>
      </c>
      <c r="E6705" t="str">
        <f t="shared" si="104"/>
        <v>623003 - RAMDANE MOKHTARI</v>
      </c>
      <c r="F6705" t="s">
        <v>6341</v>
      </c>
      <c r="G6705" t="s">
        <v>23880</v>
      </c>
      <c r="I6705" t="s">
        <v>23879</v>
      </c>
      <c r="J6705" t="s">
        <v>23878</v>
      </c>
      <c r="K6705" t="s">
        <v>208</v>
      </c>
      <c r="L6705" t="s">
        <v>23877</v>
      </c>
      <c r="N6705" t="s">
        <v>208</v>
      </c>
      <c r="O6705" t="s">
        <v>476</v>
      </c>
      <c r="P6705" t="s">
        <v>476</v>
      </c>
    </row>
    <row r="6706" spans="1:16">
      <c r="A6706" s="484" t="s">
        <v>110330</v>
      </c>
      <c r="B6706" s="485" t="s">
        <v>110329</v>
      </c>
      <c r="C6706" t="s">
        <v>110328</v>
      </c>
      <c r="D6706" t="s">
        <v>110328</v>
      </c>
      <c r="E6706" t="str">
        <f t="shared" si="104"/>
        <v>640694 - CAP GRH</v>
      </c>
      <c r="F6706" t="s">
        <v>882</v>
      </c>
      <c r="G6706" t="s">
        <v>110327</v>
      </c>
      <c r="I6706" t="s">
        <v>749</v>
      </c>
      <c r="J6706" t="s">
        <v>110326</v>
      </c>
      <c r="K6706" t="s">
        <v>208</v>
      </c>
      <c r="L6706" t="s">
        <v>110325</v>
      </c>
      <c r="N6706" t="s">
        <v>208</v>
      </c>
      <c r="O6706" t="s">
        <v>476</v>
      </c>
      <c r="P6706" t="s">
        <v>476</v>
      </c>
    </row>
    <row r="6707" spans="1:16">
      <c r="A6707" s="484" t="s">
        <v>80296</v>
      </c>
      <c r="B6707" s="485" t="s">
        <v>80295</v>
      </c>
      <c r="C6707" t="s">
        <v>80294</v>
      </c>
      <c r="D6707" t="s">
        <v>80294</v>
      </c>
      <c r="E6707" t="str">
        <f t="shared" si="104"/>
        <v>480216 - EMEO</v>
      </c>
      <c r="F6707" t="s">
        <v>1568</v>
      </c>
      <c r="G6707" t="s">
        <v>80293</v>
      </c>
      <c r="H6707" t="s">
        <v>80292</v>
      </c>
      <c r="I6707" t="s">
        <v>13808</v>
      </c>
      <c r="J6707" t="s">
        <v>80291</v>
      </c>
      <c r="K6707" t="s">
        <v>208</v>
      </c>
      <c r="L6707" t="s">
        <v>80290</v>
      </c>
      <c r="N6707" t="s">
        <v>208</v>
      </c>
      <c r="O6707" t="s">
        <v>476</v>
      </c>
      <c r="P6707" t="s">
        <v>476</v>
      </c>
    </row>
    <row r="6708" spans="1:16">
      <c r="A6708" s="484" t="s">
        <v>32039</v>
      </c>
      <c r="B6708" s="485" t="s">
        <v>32038</v>
      </c>
      <c r="C6708" t="s">
        <v>32037</v>
      </c>
      <c r="D6708" t="s">
        <v>32036</v>
      </c>
      <c r="E6708" t="str">
        <f t="shared" si="104"/>
        <v>458831 - ONFOC 65</v>
      </c>
      <c r="F6708" t="s">
        <v>5956</v>
      </c>
      <c r="G6708" t="s">
        <v>32035</v>
      </c>
      <c r="I6708" t="s">
        <v>1369</v>
      </c>
      <c r="J6708" t="s">
        <v>32034</v>
      </c>
      <c r="K6708" t="s">
        <v>32033</v>
      </c>
      <c r="L6708" t="s">
        <v>32032</v>
      </c>
      <c r="N6708" t="s">
        <v>208</v>
      </c>
      <c r="O6708" t="s">
        <v>476</v>
      </c>
      <c r="P6708" t="s">
        <v>476</v>
      </c>
    </row>
    <row r="6709" spans="1:16">
      <c r="A6709" s="484" t="s">
        <v>52297</v>
      </c>
      <c r="B6709" s="485" t="s">
        <v>52296</v>
      </c>
      <c r="C6709" t="s">
        <v>52295</v>
      </c>
      <c r="D6709" t="s">
        <v>52294</v>
      </c>
      <c r="E6709" t="str">
        <f t="shared" si="104"/>
        <v>352019 - IST</v>
      </c>
      <c r="F6709" t="s">
        <v>2524</v>
      </c>
      <c r="G6709" t="s">
        <v>52293</v>
      </c>
      <c r="I6709" t="s">
        <v>1799</v>
      </c>
      <c r="J6709" t="s">
        <v>52292</v>
      </c>
      <c r="K6709" t="s">
        <v>208</v>
      </c>
      <c r="L6709" t="s">
        <v>52291</v>
      </c>
      <c r="N6709" t="s">
        <v>208</v>
      </c>
      <c r="O6709" t="s">
        <v>476</v>
      </c>
      <c r="P6709" t="s">
        <v>8927</v>
      </c>
    </row>
    <row r="6710" spans="1:16">
      <c r="A6710" s="484" t="s">
        <v>59666</v>
      </c>
      <c r="B6710" s="485" t="s">
        <v>59665</v>
      </c>
      <c r="C6710" t="s">
        <v>59664</v>
      </c>
      <c r="D6710" t="s">
        <v>59664</v>
      </c>
      <c r="E6710" t="str">
        <f t="shared" si="104"/>
        <v>353139 - ICONE</v>
      </c>
      <c r="F6710" t="s">
        <v>9112</v>
      </c>
      <c r="G6710" t="s">
        <v>59663</v>
      </c>
      <c r="H6710" t="s">
        <v>59662</v>
      </c>
      <c r="I6710" t="s">
        <v>2153</v>
      </c>
      <c r="J6710" t="s">
        <v>59661</v>
      </c>
      <c r="K6710" t="s">
        <v>208</v>
      </c>
      <c r="L6710" t="s">
        <v>59660</v>
      </c>
      <c r="N6710" t="s">
        <v>208</v>
      </c>
      <c r="O6710" t="s">
        <v>476</v>
      </c>
      <c r="P6710" t="s">
        <v>476</v>
      </c>
    </row>
    <row r="6711" spans="1:16">
      <c r="A6711" s="484" t="s">
        <v>23728</v>
      </c>
      <c r="B6711" s="485" t="s">
        <v>23727</v>
      </c>
      <c r="C6711" t="s">
        <v>23726</v>
      </c>
      <c r="D6711" t="s">
        <v>23725</v>
      </c>
      <c r="E6711" t="str">
        <f t="shared" si="104"/>
        <v>298268 - ARDDS CARAVELLE</v>
      </c>
      <c r="F6711" t="s">
        <v>11920</v>
      </c>
      <c r="G6711" t="s">
        <v>23724</v>
      </c>
      <c r="I6711" t="s">
        <v>10087</v>
      </c>
      <c r="K6711" t="s">
        <v>208</v>
      </c>
      <c r="L6711" t="s">
        <v>23723</v>
      </c>
      <c r="N6711" t="s">
        <v>208</v>
      </c>
      <c r="O6711" t="s">
        <v>476</v>
      </c>
      <c r="P6711" t="s">
        <v>476</v>
      </c>
    </row>
    <row r="6712" spans="1:16">
      <c r="A6712" s="484" t="s">
        <v>7624</v>
      </c>
      <c r="B6712" s="485" t="s">
        <v>7623</v>
      </c>
      <c r="C6712" t="s">
        <v>7622</v>
      </c>
      <c r="D6712" t="s">
        <v>7621</v>
      </c>
      <c r="E6712" t="str">
        <f t="shared" si="104"/>
        <v>124450 - UNION DEPARTEMENTALE SAPEURS POMPIERS 06</v>
      </c>
      <c r="F6712" t="s">
        <v>4019</v>
      </c>
      <c r="G6712" t="s">
        <v>7620</v>
      </c>
      <c r="H6712" t="s">
        <v>7619</v>
      </c>
      <c r="I6712" t="s">
        <v>618</v>
      </c>
      <c r="J6712" t="s">
        <v>7618</v>
      </c>
      <c r="K6712" t="s">
        <v>208</v>
      </c>
      <c r="L6712" t="s">
        <v>7617</v>
      </c>
      <c r="N6712" t="s">
        <v>208</v>
      </c>
      <c r="O6712" t="s">
        <v>476</v>
      </c>
      <c r="P6712" t="s">
        <v>476</v>
      </c>
    </row>
    <row r="6713" spans="1:16">
      <c r="A6713" s="484" t="s">
        <v>2419</v>
      </c>
      <c r="B6713" s="485" t="s">
        <v>2418</v>
      </c>
      <c r="C6713" t="s">
        <v>2417</v>
      </c>
      <c r="D6713" t="s">
        <v>2417</v>
      </c>
      <c r="E6713" t="str">
        <f t="shared" si="104"/>
        <v>551776 - WFS ACADEMY</v>
      </c>
      <c r="F6713" t="s">
        <v>2416</v>
      </c>
      <c r="G6713" t="s">
        <v>2415</v>
      </c>
      <c r="I6713" t="s">
        <v>2414</v>
      </c>
      <c r="J6713" t="s">
        <v>2413</v>
      </c>
      <c r="K6713" t="s">
        <v>208</v>
      </c>
      <c r="L6713" t="s">
        <v>2412</v>
      </c>
      <c r="N6713" t="s">
        <v>208</v>
      </c>
      <c r="O6713" t="s">
        <v>476</v>
      </c>
      <c r="P6713" t="s">
        <v>476</v>
      </c>
    </row>
    <row r="6714" spans="1:16">
      <c r="A6714" s="484" t="s">
        <v>68685</v>
      </c>
      <c r="B6714" s="485" t="s">
        <v>68684</v>
      </c>
      <c r="C6714" t="s">
        <v>68683</v>
      </c>
      <c r="D6714" t="s">
        <v>68683</v>
      </c>
      <c r="E6714" t="str">
        <f t="shared" si="104"/>
        <v>467698 - FRANCE ALZHEIMER SAVOIE</v>
      </c>
      <c r="F6714" t="s">
        <v>8706</v>
      </c>
      <c r="G6714" t="s">
        <v>68682</v>
      </c>
      <c r="I6714" t="s">
        <v>40520</v>
      </c>
      <c r="J6714" t="s">
        <v>68681</v>
      </c>
      <c r="K6714" t="s">
        <v>208</v>
      </c>
      <c r="L6714" t="s">
        <v>68680</v>
      </c>
      <c r="N6714" t="s">
        <v>208</v>
      </c>
      <c r="O6714" t="s">
        <v>476</v>
      </c>
      <c r="P6714" t="s">
        <v>476</v>
      </c>
    </row>
    <row r="6715" spans="1:16">
      <c r="A6715" s="484" t="s">
        <v>47271</v>
      </c>
      <c r="B6715" s="485" t="s">
        <v>47270</v>
      </c>
      <c r="C6715" t="s">
        <v>47269</v>
      </c>
      <c r="D6715" t="s">
        <v>47269</v>
      </c>
      <c r="E6715" t="str">
        <f t="shared" si="104"/>
        <v>683802 - LA COMPAGNIE DE LA HULOTTE</v>
      </c>
      <c r="F6715" t="s">
        <v>19530</v>
      </c>
      <c r="G6715" t="s">
        <v>47268</v>
      </c>
      <c r="H6715" t="s">
        <v>47267</v>
      </c>
      <c r="I6715" t="s">
        <v>17249</v>
      </c>
      <c r="J6715" t="s">
        <v>47266</v>
      </c>
      <c r="K6715" t="s">
        <v>208</v>
      </c>
      <c r="L6715" t="s">
        <v>47265</v>
      </c>
      <c r="N6715" t="s">
        <v>208</v>
      </c>
      <c r="O6715" t="s">
        <v>476</v>
      </c>
      <c r="P6715" t="s">
        <v>476</v>
      </c>
    </row>
    <row r="6716" spans="1:16">
      <c r="A6716" s="484" t="s">
        <v>57969</v>
      </c>
      <c r="B6716" s="485" t="s">
        <v>57968</v>
      </c>
      <c r="C6716" t="s">
        <v>57967</v>
      </c>
      <c r="D6716" t="s">
        <v>57966</v>
      </c>
      <c r="E6716" t="str">
        <f t="shared" si="104"/>
        <v>619826 - INGRAND  DUFIEF ANNE FRANCOISE</v>
      </c>
      <c r="F6716" t="s">
        <v>6192</v>
      </c>
      <c r="G6716" t="s">
        <v>57965</v>
      </c>
      <c r="I6716" t="s">
        <v>603</v>
      </c>
      <c r="J6716" t="s">
        <v>57964</v>
      </c>
      <c r="K6716" t="s">
        <v>208</v>
      </c>
      <c r="L6716" t="s">
        <v>57963</v>
      </c>
      <c r="N6716" t="s">
        <v>208</v>
      </c>
      <c r="O6716" t="s">
        <v>476</v>
      </c>
      <c r="P6716" t="s">
        <v>476</v>
      </c>
    </row>
    <row r="6717" spans="1:16">
      <c r="A6717" s="484" t="s">
        <v>10810</v>
      </c>
      <c r="B6717" s="485" t="s">
        <v>10809</v>
      </c>
      <c r="C6717" t="s">
        <v>10808</v>
      </c>
      <c r="D6717" t="s">
        <v>10808</v>
      </c>
      <c r="E6717" t="str">
        <f t="shared" si="104"/>
        <v>642034 - TELEMEDICINE TECHNOLOGIES</v>
      </c>
      <c r="F6717" t="s">
        <v>4746</v>
      </c>
      <c r="G6717" t="s">
        <v>10807</v>
      </c>
      <c r="I6717" t="s">
        <v>1406</v>
      </c>
      <c r="J6717" t="s">
        <v>10806</v>
      </c>
      <c r="K6717" t="s">
        <v>208</v>
      </c>
      <c r="L6717" t="s">
        <v>10805</v>
      </c>
      <c r="N6717" t="s">
        <v>208</v>
      </c>
      <c r="O6717" t="s">
        <v>476</v>
      </c>
      <c r="P6717" t="s">
        <v>476</v>
      </c>
    </row>
    <row r="6718" spans="1:16">
      <c r="A6718" s="484" t="s">
        <v>80386</v>
      </c>
      <c r="B6718" s="485" t="s">
        <v>80385</v>
      </c>
      <c r="C6718" t="s">
        <v>80384</v>
      </c>
      <c r="D6718" t="s">
        <v>80384</v>
      </c>
      <c r="E6718" t="str">
        <f t="shared" si="104"/>
        <v>392637 - ELYCOOP</v>
      </c>
      <c r="F6718" t="s">
        <v>19104</v>
      </c>
      <c r="G6718" t="s">
        <v>33802</v>
      </c>
      <c r="H6718" t="s">
        <v>80383</v>
      </c>
      <c r="I6718" t="s">
        <v>3733</v>
      </c>
      <c r="J6718" t="s">
        <v>80382</v>
      </c>
      <c r="K6718" t="s">
        <v>208</v>
      </c>
      <c r="L6718" t="s">
        <v>80381</v>
      </c>
      <c r="N6718" t="s">
        <v>208</v>
      </c>
      <c r="O6718" t="s">
        <v>476</v>
      </c>
      <c r="P6718" t="s">
        <v>476</v>
      </c>
    </row>
    <row r="6719" spans="1:16">
      <c r="A6719" s="484" t="s">
        <v>78797</v>
      </c>
      <c r="B6719" s="485" t="s">
        <v>78796</v>
      </c>
      <c r="C6719" t="s">
        <v>78795</v>
      </c>
      <c r="D6719" t="s">
        <v>78795</v>
      </c>
      <c r="E6719" t="str">
        <f t="shared" si="104"/>
        <v>264520 - ERGONALLIANCE</v>
      </c>
      <c r="F6719" t="s">
        <v>19073</v>
      </c>
      <c r="G6719" t="s">
        <v>78794</v>
      </c>
      <c r="I6719" t="s">
        <v>24673</v>
      </c>
      <c r="J6719" t="s">
        <v>78793</v>
      </c>
      <c r="K6719" t="s">
        <v>78792</v>
      </c>
      <c r="L6719" t="s">
        <v>78791</v>
      </c>
      <c r="N6719" t="s">
        <v>208</v>
      </c>
      <c r="O6719" t="s">
        <v>476</v>
      </c>
      <c r="P6719" t="s">
        <v>476</v>
      </c>
    </row>
    <row r="6720" spans="1:16">
      <c r="A6720" s="484" t="s">
        <v>47100</v>
      </c>
      <c r="B6720" s="485" t="s">
        <v>47099</v>
      </c>
      <c r="C6720" t="s">
        <v>47098</v>
      </c>
      <c r="D6720" t="s">
        <v>47098</v>
      </c>
      <c r="E6720" t="str">
        <f t="shared" si="104"/>
        <v>621330 - LA FERME DE BEAUGENSIERS</v>
      </c>
      <c r="F6720" t="s">
        <v>660</v>
      </c>
      <c r="G6720" t="s">
        <v>47097</v>
      </c>
      <c r="H6720" t="s">
        <v>47096</v>
      </c>
      <c r="I6720" t="s">
        <v>47095</v>
      </c>
      <c r="J6720" t="s">
        <v>47094</v>
      </c>
      <c r="K6720" t="s">
        <v>208</v>
      </c>
      <c r="L6720" t="s">
        <v>47093</v>
      </c>
      <c r="N6720" t="s">
        <v>208</v>
      </c>
      <c r="O6720" t="s">
        <v>476</v>
      </c>
      <c r="P6720" t="s">
        <v>476</v>
      </c>
    </row>
    <row r="6721" spans="1:16">
      <c r="A6721" s="484" t="s">
        <v>23776</v>
      </c>
      <c r="B6721" s="485" t="s">
        <v>23775</v>
      </c>
      <c r="C6721" t="s">
        <v>23774</v>
      </c>
      <c r="D6721" t="s">
        <v>23774</v>
      </c>
      <c r="E6721" t="str">
        <f t="shared" si="104"/>
        <v>473078 - RAYSSAC RODOLPHE</v>
      </c>
      <c r="F6721" t="s">
        <v>23773</v>
      </c>
      <c r="G6721" t="s">
        <v>23772</v>
      </c>
      <c r="I6721" t="s">
        <v>19490</v>
      </c>
      <c r="J6721" t="s">
        <v>23771</v>
      </c>
      <c r="K6721" t="s">
        <v>208</v>
      </c>
      <c r="L6721" t="s">
        <v>23770</v>
      </c>
      <c r="N6721" t="s">
        <v>208</v>
      </c>
      <c r="O6721" t="s">
        <v>476</v>
      </c>
      <c r="P6721" t="s">
        <v>23769</v>
      </c>
    </row>
    <row r="6722" spans="1:16">
      <c r="A6722" s="484" t="s">
        <v>117677</v>
      </c>
      <c r="B6722" s="485" t="s">
        <v>117676</v>
      </c>
      <c r="C6722" t="s">
        <v>117675</v>
      </c>
      <c r="D6722" t="s">
        <v>117675</v>
      </c>
      <c r="E6722" t="str">
        <f t="shared" ref="E6722:E6785" si="105">_xlfn.CONCAT(L6722," - ",D6722)</f>
        <v>312538 - ATELIERS DU CAMI SALIE</v>
      </c>
      <c r="F6722" t="s">
        <v>526</v>
      </c>
      <c r="G6722" t="s">
        <v>117674</v>
      </c>
      <c r="I6722" t="s">
        <v>4033</v>
      </c>
      <c r="J6722" t="s">
        <v>117673</v>
      </c>
      <c r="K6722" t="s">
        <v>208</v>
      </c>
      <c r="L6722" t="s">
        <v>117672</v>
      </c>
      <c r="N6722" t="s">
        <v>208</v>
      </c>
      <c r="O6722" t="s">
        <v>476</v>
      </c>
      <c r="P6722" t="s">
        <v>476</v>
      </c>
    </row>
    <row r="6723" spans="1:16">
      <c r="A6723" s="484" t="s">
        <v>29285</v>
      </c>
      <c r="B6723" s="485" t="s">
        <v>29284</v>
      </c>
      <c r="C6723" t="s">
        <v>29283</v>
      </c>
      <c r="D6723" t="s">
        <v>29283</v>
      </c>
      <c r="E6723" t="str">
        <f t="shared" si="105"/>
        <v>499559 - PASSERELLES VERS L EMPLOI</v>
      </c>
      <c r="F6723" t="s">
        <v>1258</v>
      </c>
      <c r="G6723" t="s">
        <v>29282</v>
      </c>
      <c r="H6723" t="s">
        <v>29281</v>
      </c>
      <c r="I6723" t="s">
        <v>27643</v>
      </c>
      <c r="J6723" t="s">
        <v>29280</v>
      </c>
      <c r="K6723" t="s">
        <v>208</v>
      </c>
      <c r="L6723" t="s">
        <v>29279</v>
      </c>
      <c r="N6723" t="s">
        <v>208</v>
      </c>
      <c r="O6723" t="s">
        <v>476</v>
      </c>
      <c r="P6723" t="s">
        <v>476</v>
      </c>
    </row>
    <row r="6724" spans="1:16">
      <c r="A6724" s="484" t="s">
        <v>12837</v>
      </c>
      <c r="B6724" s="485" t="s">
        <v>12836</v>
      </c>
      <c r="C6724" t="s">
        <v>12835</v>
      </c>
      <c r="D6724" t="s">
        <v>12835</v>
      </c>
      <c r="E6724" t="str">
        <f t="shared" si="105"/>
        <v>436562 - STOR SYSTEMES</v>
      </c>
      <c r="F6724" t="s">
        <v>831</v>
      </c>
      <c r="G6724" t="s">
        <v>12834</v>
      </c>
      <c r="H6724" t="s">
        <v>12833</v>
      </c>
      <c r="I6724" t="s">
        <v>12832</v>
      </c>
      <c r="J6724" t="s">
        <v>12831</v>
      </c>
      <c r="K6724" t="s">
        <v>208</v>
      </c>
      <c r="L6724" t="s">
        <v>12830</v>
      </c>
      <c r="N6724" t="s">
        <v>208</v>
      </c>
      <c r="O6724" t="s">
        <v>476</v>
      </c>
      <c r="P6724" t="s">
        <v>476</v>
      </c>
    </row>
    <row r="6725" spans="1:16">
      <c r="A6725" s="484" t="s">
        <v>33683</v>
      </c>
      <c r="B6725" s="485" t="s">
        <v>33682</v>
      </c>
      <c r="C6725" t="s">
        <v>33681</v>
      </c>
      <c r="D6725" t="s">
        <v>33681</v>
      </c>
      <c r="E6725" t="str">
        <f t="shared" si="105"/>
        <v>309606 - NEUROACTIVE</v>
      </c>
      <c r="F6725" t="s">
        <v>33680</v>
      </c>
      <c r="G6725" t="s">
        <v>33679</v>
      </c>
      <c r="H6725" t="s">
        <v>33678</v>
      </c>
      <c r="I6725" t="s">
        <v>8130</v>
      </c>
      <c r="J6725" t="s">
        <v>33677</v>
      </c>
      <c r="K6725" t="s">
        <v>208</v>
      </c>
      <c r="L6725" t="s">
        <v>33676</v>
      </c>
      <c r="N6725" t="s">
        <v>208</v>
      </c>
      <c r="O6725" t="s">
        <v>476</v>
      </c>
      <c r="P6725" t="s">
        <v>476</v>
      </c>
    </row>
    <row r="6726" spans="1:16">
      <c r="A6726" s="484" t="s">
        <v>11551</v>
      </c>
      <c r="B6726" s="485" t="s">
        <v>11550</v>
      </c>
      <c r="C6726" t="s">
        <v>11549</v>
      </c>
      <c r="D6726" t="s">
        <v>11548</v>
      </c>
      <c r="E6726" t="str">
        <f t="shared" si="105"/>
        <v>285079 - SYSMEX FRANCE VILLEPINTE</v>
      </c>
      <c r="F6726" t="s">
        <v>6072</v>
      </c>
      <c r="G6726" t="s">
        <v>11547</v>
      </c>
      <c r="H6726" t="s">
        <v>11546</v>
      </c>
      <c r="I6726" t="s">
        <v>3662</v>
      </c>
      <c r="J6726" t="s">
        <v>11545</v>
      </c>
      <c r="K6726" t="s">
        <v>208</v>
      </c>
      <c r="L6726" t="s">
        <v>11544</v>
      </c>
      <c r="N6726" t="s">
        <v>208</v>
      </c>
      <c r="O6726" t="s">
        <v>476</v>
      </c>
      <c r="P6726" t="s">
        <v>11543</v>
      </c>
    </row>
    <row r="6727" spans="1:16">
      <c r="A6727" s="484" t="s">
        <v>106408</v>
      </c>
      <c r="B6727" s="485" t="s">
        <v>106407</v>
      </c>
      <c r="C6727" t="s">
        <v>106406</v>
      </c>
      <c r="D6727" t="s">
        <v>106405</v>
      </c>
      <c r="E6727" t="str">
        <f t="shared" si="105"/>
        <v>283630 - CERMA</v>
      </c>
      <c r="F6727" t="s">
        <v>9164</v>
      </c>
      <c r="G6727" t="s">
        <v>106404</v>
      </c>
      <c r="I6727" t="s">
        <v>12161</v>
      </c>
      <c r="J6727" t="s">
        <v>106403</v>
      </c>
      <c r="K6727" t="s">
        <v>106402</v>
      </c>
      <c r="L6727" t="s">
        <v>106401</v>
      </c>
      <c r="N6727" t="s">
        <v>208</v>
      </c>
      <c r="O6727" t="s">
        <v>476</v>
      </c>
      <c r="P6727" t="s">
        <v>476</v>
      </c>
    </row>
    <row r="6728" spans="1:16">
      <c r="A6728" s="484" t="s">
        <v>3709</v>
      </c>
      <c r="B6728" s="485" t="s">
        <v>3708</v>
      </c>
      <c r="C6728" t="s">
        <v>3707</v>
      </c>
      <c r="D6728" t="s">
        <v>3706</v>
      </c>
      <c r="E6728" t="str">
        <f t="shared" si="105"/>
        <v>564242 - VIGILAB</v>
      </c>
      <c r="F6728" t="s">
        <v>1328</v>
      </c>
      <c r="H6728" t="s">
        <v>3705</v>
      </c>
      <c r="I6728" t="s">
        <v>2642</v>
      </c>
      <c r="J6728" t="s">
        <v>3704</v>
      </c>
      <c r="K6728" t="s">
        <v>208</v>
      </c>
      <c r="L6728" t="s">
        <v>3703</v>
      </c>
      <c r="N6728" t="s">
        <v>208</v>
      </c>
      <c r="O6728" t="s">
        <v>476</v>
      </c>
      <c r="P6728" t="s">
        <v>476</v>
      </c>
    </row>
    <row r="6729" spans="1:16">
      <c r="A6729" s="484" t="s">
        <v>88969</v>
      </c>
      <c r="B6729" s="485" t="s">
        <v>88968</v>
      </c>
      <c r="C6729" t="s">
        <v>88967</v>
      </c>
      <c r="D6729" t="s">
        <v>88966</v>
      </c>
      <c r="E6729" t="str">
        <f t="shared" si="105"/>
        <v>325340 - DAWAN NANTES</v>
      </c>
      <c r="F6729" t="s">
        <v>19284</v>
      </c>
      <c r="G6729" t="s">
        <v>88965</v>
      </c>
      <c r="I6729" t="s">
        <v>1837</v>
      </c>
      <c r="J6729" t="s">
        <v>88964</v>
      </c>
      <c r="K6729" t="s">
        <v>208</v>
      </c>
      <c r="L6729" t="s">
        <v>88963</v>
      </c>
      <c r="N6729" t="s">
        <v>207</v>
      </c>
      <c r="O6729" t="s">
        <v>476</v>
      </c>
      <c r="P6729" t="s">
        <v>476</v>
      </c>
    </row>
    <row r="6730" spans="1:16">
      <c r="A6730" s="484" t="s">
        <v>73986</v>
      </c>
      <c r="B6730" s="485" t="s">
        <v>73985</v>
      </c>
      <c r="C6730" t="s">
        <v>73984</v>
      </c>
      <c r="D6730" t="s">
        <v>73983</v>
      </c>
      <c r="E6730" t="str">
        <f t="shared" si="105"/>
        <v>667870 - FAURE BAROU MURIELLE</v>
      </c>
      <c r="F6730" t="s">
        <v>4275</v>
      </c>
      <c r="G6730" t="s">
        <v>73982</v>
      </c>
      <c r="I6730" t="s">
        <v>73981</v>
      </c>
      <c r="K6730" t="s">
        <v>208</v>
      </c>
      <c r="L6730" t="s">
        <v>73980</v>
      </c>
      <c r="N6730" t="s">
        <v>208</v>
      </c>
      <c r="O6730" t="s">
        <v>476</v>
      </c>
      <c r="P6730" t="s">
        <v>476</v>
      </c>
    </row>
    <row r="6731" spans="1:16">
      <c r="A6731" s="484" t="s">
        <v>107601</v>
      </c>
      <c r="B6731" s="485" t="s">
        <v>107600</v>
      </c>
      <c r="C6731" t="s">
        <v>107599</v>
      </c>
      <c r="D6731" t="s">
        <v>107598</v>
      </c>
      <c r="E6731" t="str">
        <f t="shared" si="105"/>
        <v>647780 - CENTRE DE FORMATION OHLICHER REMIRE MONTJOLY</v>
      </c>
      <c r="F6731" t="s">
        <v>25630</v>
      </c>
      <c r="G6731" t="s">
        <v>107597</v>
      </c>
      <c r="H6731" t="s">
        <v>107596</v>
      </c>
      <c r="I6731" t="s">
        <v>4665</v>
      </c>
      <c r="K6731" t="s">
        <v>208</v>
      </c>
      <c r="L6731" t="s">
        <v>107595</v>
      </c>
      <c r="N6731" t="s">
        <v>208</v>
      </c>
      <c r="O6731" t="s">
        <v>476</v>
      </c>
      <c r="P6731" t="s">
        <v>476</v>
      </c>
    </row>
    <row r="6732" spans="1:16">
      <c r="A6732" s="484" t="s">
        <v>91063</v>
      </c>
      <c r="B6732" s="485" t="s">
        <v>91062</v>
      </c>
      <c r="C6732" t="s">
        <v>91061</v>
      </c>
      <c r="D6732" t="s">
        <v>91061</v>
      </c>
      <c r="E6732" t="str">
        <f t="shared" si="105"/>
        <v>473467 - CREER + RESSOURCES HUMAINES</v>
      </c>
      <c r="F6732" t="s">
        <v>1077</v>
      </c>
      <c r="G6732" t="s">
        <v>91060</v>
      </c>
      <c r="H6732" t="s">
        <v>91059</v>
      </c>
      <c r="I6732" t="s">
        <v>3438</v>
      </c>
      <c r="J6732" t="s">
        <v>91058</v>
      </c>
      <c r="K6732" t="s">
        <v>208</v>
      </c>
      <c r="L6732" t="s">
        <v>91057</v>
      </c>
      <c r="N6732" t="s">
        <v>208</v>
      </c>
      <c r="O6732" t="s">
        <v>476</v>
      </c>
      <c r="P6732" t="s">
        <v>476</v>
      </c>
    </row>
    <row r="6733" spans="1:16">
      <c r="A6733" s="484" t="s">
        <v>78850</v>
      </c>
      <c r="B6733" s="485" t="s">
        <v>78849</v>
      </c>
      <c r="C6733" t="s">
        <v>78848</v>
      </c>
      <c r="D6733" t="s">
        <v>78848</v>
      </c>
      <c r="E6733" t="str">
        <f t="shared" si="105"/>
        <v>366948 - ERACH HUMAN FORMATIONS</v>
      </c>
      <c r="F6733" t="s">
        <v>6577</v>
      </c>
      <c r="G6733" t="s">
        <v>78847</v>
      </c>
      <c r="I6733" t="s">
        <v>1285</v>
      </c>
      <c r="J6733" t="s">
        <v>78846</v>
      </c>
      <c r="K6733" t="s">
        <v>208</v>
      </c>
      <c r="L6733" t="s">
        <v>78845</v>
      </c>
      <c r="N6733" t="s">
        <v>208</v>
      </c>
      <c r="O6733" t="s">
        <v>476</v>
      </c>
      <c r="P6733" t="s">
        <v>476</v>
      </c>
    </row>
    <row r="6734" spans="1:16">
      <c r="A6734" s="484" t="s">
        <v>30112</v>
      </c>
      <c r="B6734" s="485" t="s">
        <v>30111</v>
      </c>
      <c r="C6734" t="s">
        <v>30110</v>
      </c>
      <c r="D6734" t="s">
        <v>30110</v>
      </c>
      <c r="E6734" t="str">
        <f t="shared" si="105"/>
        <v>387873 - OXIANE</v>
      </c>
      <c r="F6734" t="s">
        <v>17463</v>
      </c>
      <c r="G6734" t="s">
        <v>30109</v>
      </c>
      <c r="I6734" t="s">
        <v>1406</v>
      </c>
      <c r="J6734" t="s">
        <v>30108</v>
      </c>
      <c r="K6734" t="s">
        <v>208</v>
      </c>
      <c r="L6734" t="s">
        <v>30107</v>
      </c>
      <c r="N6734" t="s">
        <v>208</v>
      </c>
      <c r="O6734" t="s">
        <v>476</v>
      </c>
      <c r="P6734" t="s">
        <v>476</v>
      </c>
    </row>
    <row r="6735" spans="1:16">
      <c r="A6735" s="484" t="s">
        <v>36271</v>
      </c>
      <c r="C6735" t="s">
        <v>36270</v>
      </c>
      <c r="D6735" t="s">
        <v>36270</v>
      </c>
      <c r="E6735" t="str">
        <f t="shared" si="105"/>
        <v>475907 - MG FORM REUNION</v>
      </c>
      <c r="F6735" t="s">
        <v>831</v>
      </c>
      <c r="G6735" t="s">
        <v>36269</v>
      </c>
      <c r="H6735" t="s">
        <v>36268</v>
      </c>
      <c r="I6735" t="s">
        <v>36267</v>
      </c>
      <c r="J6735" t="s">
        <v>36266</v>
      </c>
      <c r="K6735" t="s">
        <v>36265</v>
      </c>
      <c r="L6735" t="s">
        <v>36264</v>
      </c>
      <c r="N6735" t="s">
        <v>208</v>
      </c>
      <c r="O6735" t="s">
        <v>476</v>
      </c>
      <c r="P6735" t="s">
        <v>476</v>
      </c>
    </row>
    <row r="6736" spans="1:16">
      <c r="A6736" s="484" t="s">
        <v>130844</v>
      </c>
      <c r="B6736" s="485" t="s">
        <v>130843</v>
      </c>
      <c r="C6736" t="s">
        <v>130842</v>
      </c>
      <c r="D6736" t="s">
        <v>130841</v>
      </c>
      <c r="E6736" t="str">
        <f t="shared" si="105"/>
        <v>528869 - ABRICOT FORMATION</v>
      </c>
      <c r="F6736" t="s">
        <v>52147</v>
      </c>
      <c r="G6736" t="s">
        <v>130840</v>
      </c>
      <c r="I6736" t="s">
        <v>16755</v>
      </c>
      <c r="J6736" t="s">
        <v>130839</v>
      </c>
      <c r="K6736" t="s">
        <v>208</v>
      </c>
      <c r="L6736" t="s">
        <v>130838</v>
      </c>
      <c r="N6736" t="s">
        <v>208</v>
      </c>
      <c r="O6736" t="s">
        <v>476</v>
      </c>
      <c r="P6736" t="s">
        <v>476</v>
      </c>
    </row>
    <row r="6737" spans="1:16">
      <c r="A6737" s="484" t="s">
        <v>69571</v>
      </c>
      <c r="B6737" s="485" t="s">
        <v>69570</v>
      </c>
      <c r="C6737" t="s">
        <v>69569</v>
      </c>
      <c r="D6737" t="s">
        <v>69568</v>
      </c>
      <c r="E6737" t="str">
        <f t="shared" si="105"/>
        <v>308481 - FTD</v>
      </c>
      <c r="F6737" t="s">
        <v>4623</v>
      </c>
      <c r="G6737" t="s">
        <v>69567</v>
      </c>
      <c r="I6737" t="s">
        <v>1114</v>
      </c>
      <c r="J6737" t="s">
        <v>69566</v>
      </c>
      <c r="K6737" t="s">
        <v>208</v>
      </c>
      <c r="L6737" t="s">
        <v>69565</v>
      </c>
      <c r="N6737" t="s">
        <v>208</v>
      </c>
      <c r="O6737" t="s">
        <v>476</v>
      </c>
      <c r="P6737" t="s">
        <v>476</v>
      </c>
    </row>
    <row r="6738" spans="1:16">
      <c r="A6738" s="484" t="s">
        <v>19272</v>
      </c>
      <c r="B6738" s="485" t="s">
        <v>19271</v>
      </c>
      <c r="C6738" t="s">
        <v>19270</v>
      </c>
      <c r="D6738" t="s">
        <v>19270</v>
      </c>
      <c r="E6738" t="str">
        <f t="shared" si="105"/>
        <v>608701 - SBR FRANCE</v>
      </c>
      <c r="F6738" t="s">
        <v>15285</v>
      </c>
      <c r="G6738" t="s">
        <v>19269</v>
      </c>
      <c r="H6738" t="s">
        <v>19268</v>
      </c>
      <c r="I6738" t="s">
        <v>19267</v>
      </c>
      <c r="J6738" t="s">
        <v>19266</v>
      </c>
      <c r="K6738" t="s">
        <v>208</v>
      </c>
      <c r="L6738" t="s">
        <v>19265</v>
      </c>
      <c r="N6738" t="s">
        <v>208</v>
      </c>
      <c r="O6738" t="s">
        <v>476</v>
      </c>
      <c r="P6738" t="s">
        <v>476</v>
      </c>
    </row>
    <row r="6739" spans="1:16">
      <c r="A6739" s="484" t="s">
        <v>92915</v>
      </c>
      <c r="B6739" s="485" t="s">
        <v>92914</v>
      </c>
      <c r="C6739" t="s">
        <v>92913</v>
      </c>
      <c r="D6739" t="s">
        <v>92913</v>
      </c>
      <c r="E6739" t="str">
        <f t="shared" si="105"/>
        <v>489694 - COMPETENCES ET METIERS</v>
      </c>
      <c r="F6739" t="s">
        <v>707</v>
      </c>
      <c r="G6739" t="s">
        <v>92912</v>
      </c>
      <c r="I6739" t="s">
        <v>626</v>
      </c>
      <c r="J6739" t="s">
        <v>92911</v>
      </c>
      <c r="K6739" t="s">
        <v>208</v>
      </c>
      <c r="L6739" t="s">
        <v>92910</v>
      </c>
      <c r="N6739" t="s">
        <v>208</v>
      </c>
      <c r="O6739" t="s">
        <v>476</v>
      </c>
      <c r="P6739" t="s">
        <v>476</v>
      </c>
    </row>
    <row r="6740" spans="1:16">
      <c r="A6740" s="484" t="s">
        <v>71263</v>
      </c>
      <c r="B6740" s="485" t="s">
        <v>71262</v>
      </c>
      <c r="C6740" t="s">
        <v>71261</v>
      </c>
      <c r="D6740" t="s">
        <v>71261</v>
      </c>
      <c r="E6740" t="str">
        <f t="shared" si="105"/>
        <v>501621 - FORM' UTIP</v>
      </c>
      <c r="F6740" t="s">
        <v>2945</v>
      </c>
      <c r="G6740" t="s">
        <v>71260</v>
      </c>
      <c r="I6740" t="s">
        <v>4726</v>
      </c>
      <c r="J6740" t="s">
        <v>71259</v>
      </c>
      <c r="K6740" t="s">
        <v>71258</v>
      </c>
      <c r="L6740" t="s">
        <v>71257</v>
      </c>
      <c r="N6740" t="s">
        <v>208</v>
      </c>
      <c r="O6740" t="s">
        <v>476</v>
      </c>
      <c r="P6740" t="s">
        <v>476</v>
      </c>
    </row>
    <row r="6741" spans="1:16">
      <c r="A6741" s="484" t="s">
        <v>26992</v>
      </c>
      <c r="B6741" s="485" t="s">
        <v>26991</v>
      </c>
      <c r="C6741" t="s">
        <v>26990</v>
      </c>
      <c r="D6741" t="s">
        <v>26990</v>
      </c>
      <c r="E6741" t="str">
        <f t="shared" si="105"/>
        <v>425369 - PONSONNET AURORE</v>
      </c>
      <c r="F6741" t="s">
        <v>11920</v>
      </c>
      <c r="G6741" t="s">
        <v>26989</v>
      </c>
      <c r="I6741" t="s">
        <v>10087</v>
      </c>
      <c r="J6741" t="s">
        <v>26988</v>
      </c>
      <c r="K6741" t="s">
        <v>208</v>
      </c>
      <c r="L6741" t="s">
        <v>26987</v>
      </c>
      <c r="N6741" t="s">
        <v>208</v>
      </c>
      <c r="O6741" t="s">
        <v>476</v>
      </c>
      <c r="P6741" t="s">
        <v>476</v>
      </c>
    </row>
    <row r="6742" spans="1:16">
      <c r="A6742" s="484" t="s">
        <v>6827</v>
      </c>
      <c r="B6742" s="485" t="s">
        <v>6826</v>
      </c>
      <c r="C6742" t="s">
        <v>6825</v>
      </c>
      <c r="D6742" t="s">
        <v>6824</v>
      </c>
      <c r="E6742" t="str">
        <f t="shared" si="105"/>
        <v>319041 - URBH MONTPELLIER</v>
      </c>
      <c r="F6742" t="s">
        <v>6315</v>
      </c>
      <c r="G6742" t="s">
        <v>6823</v>
      </c>
      <c r="I6742" t="s">
        <v>1542</v>
      </c>
      <c r="J6742" t="s">
        <v>6822</v>
      </c>
      <c r="K6742" t="s">
        <v>208</v>
      </c>
      <c r="L6742" t="s">
        <v>6821</v>
      </c>
      <c r="N6742" t="s">
        <v>208</v>
      </c>
      <c r="O6742" t="s">
        <v>476</v>
      </c>
      <c r="P6742" t="s">
        <v>6820</v>
      </c>
    </row>
    <row r="6743" spans="1:16">
      <c r="A6743" s="484" t="s">
        <v>17492</v>
      </c>
      <c r="B6743" s="485" t="s">
        <v>17491</v>
      </c>
      <c r="C6743" t="s">
        <v>17490</v>
      </c>
      <c r="D6743" t="s">
        <v>17490</v>
      </c>
      <c r="E6743" t="str">
        <f t="shared" si="105"/>
        <v>490283 - SGCA CONCEPT</v>
      </c>
      <c r="F6743" t="s">
        <v>9789</v>
      </c>
      <c r="G6743" t="s">
        <v>12405</v>
      </c>
      <c r="H6743" t="s">
        <v>17489</v>
      </c>
      <c r="I6743" t="s">
        <v>4549</v>
      </c>
      <c r="J6743" t="s">
        <v>17488</v>
      </c>
      <c r="K6743" t="s">
        <v>208</v>
      </c>
      <c r="L6743" t="s">
        <v>17487</v>
      </c>
      <c r="N6743" t="s">
        <v>208</v>
      </c>
      <c r="O6743" t="s">
        <v>476</v>
      </c>
      <c r="P6743" t="s">
        <v>476</v>
      </c>
    </row>
    <row r="6744" spans="1:16">
      <c r="A6744" s="484" t="s">
        <v>49366</v>
      </c>
      <c r="B6744" s="485" t="s">
        <v>49365</v>
      </c>
      <c r="C6744" t="s">
        <v>49364</v>
      </c>
      <c r="D6744" t="s">
        <v>49363</v>
      </c>
      <c r="E6744" t="str">
        <f t="shared" si="105"/>
        <v>407586 - JENNY CATHERINE</v>
      </c>
      <c r="F6744" t="s">
        <v>8706</v>
      </c>
      <c r="G6744" t="s">
        <v>49362</v>
      </c>
      <c r="I6744" t="s">
        <v>12211</v>
      </c>
      <c r="K6744" t="s">
        <v>208</v>
      </c>
      <c r="L6744" t="s">
        <v>49361</v>
      </c>
      <c r="N6744" t="s">
        <v>208</v>
      </c>
      <c r="O6744" t="s">
        <v>476</v>
      </c>
      <c r="P6744" t="s">
        <v>476</v>
      </c>
    </row>
    <row r="6745" spans="1:16">
      <c r="A6745" s="484" t="s">
        <v>109709</v>
      </c>
      <c r="B6745" s="485" t="s">
        <v>109708</v>
      </c>
      <c r="C6745" t="s">
        <v>109707</v>
      </c>
      <c r="D6745" t="s">
        <v>109706</v>
      </c>
      <c r="E6745" t="str">
        <f t="shared" si="105"/>
        <v>411190 - CARSOULLE BENOIT SSF</v>
      </c>
      <c r="F6745" t="s">
        <v>1328</v>
      </c>
      <c r="G6745" t="s">
        <v>109705</v>
      </c>
      <c r="I6745" t="s">
        <v>836</v>
      </c>
      <c r="J6745" t="s">
        <v>109704</v>
      </c>
      <c r="K6745" t="s">
        <v>208</v>
      </c>
      <c r="L6745" t="s">
        <v>109703</v>
      </c>
      <c r="N6745" t="s">
        <v>208</v>
      </c>
      <c r="O6745" t="s">
        <v>476</v>
      </c>
      <c r="P6745" t="s">
        <v>476</v>
      </c>
    </row>
    <row r="6746" spans="1:16">
      <c r="A6746" s="484" t="s">
        <v>19969</v>
      </c>
      <c r="B6746" s="485" t="s">
        <v>19968</v>
      </c>
      <c r="C6746" t="s">
        <v>19967</v>
      </c>
      <c r="D6746" t="s">
        <v>19967</v>
      </c>
      <c r="E6746" t="str">
        <f t="shared" si="105"/>
        <v>291432 - SARL LABORATOIRE L &amp; M</v>
      </c>
      <c r="F6746" t="s">
        <v>5956</v>
      </c>
      <c r="G6746" t="s">
        <v>19966</v>
      </c>
      <c r="I6746" t="s">
        <v>19965</v>
      </c>
      <c r="J6746" t="s">
        <v>19964</v>
      </c>
      <c r="K6746" t="s">
        <v>208</v>
      </c>
      <c r="L6746" t="s">
        <v>19963</v>
      </c>
      <c r="N6746" t="s">
        <v>208</v>
      </c>
      <c r="O6746" t="s">
        <v>476</v>
      </c>
      <c r="P6746" t="s">
        <v>476</v>
      </c>
    </row>
    <row r="6747" spans="1:16">
      <c r="A6747" s="484" t="s">
        <v>49039</v>
      </c>
      <c r="B6747" s="485" t="s">
        <v>49038</v>
      </c>
      <c r="C6747" t="s">
        <v>49037</v>
      </c>
      <c r="D6747" t="s">
        <v>49036</v>
      </c>
      <c r="E6747" t="str">
        <f t="shared" si="105"/>
        <v>293076 - PSYCHASOC</v>
      </c>
      <c r="F6747" t="s">
        <v>24400</v>
      </c>
      <c r="G6747" t="s">
        <v>49035</v>
      </c>
      <c r="I6747" t="s">
        <v>1542</v>
      </c>
      <c r="J6747" t="s">
        <v>49034</v>
      </c>
      <c r="K6747" t="s">
        <v>49033</v>
      </c>
      <c r="L6747" t="s">
        <v>49032</v>
      </c>
      <c r="N6747" t="s">
        <v>208</v>
      </c>
      <c r="O6747" t="s">
        <v>476</v>
      </c>
      <c r="P6747" t="s">
        <v>476</v>
      </c>
    </row>
    <row r="6748" spans="1:16">
      <c r="A6748" s="484" t="s">
        <v>128080</v>
      </c>
      <c r="B6748" s="485" t="s">
        <v>128079</v>
      </c>
      <c r="C6748" t="s">
        <v>128078</v>
      </c>
      <c r="D6748" t="s">
        <v>128078</v>
      </c>
      <c r="E6748" t="str">
        <f t="shared" si="105"/>
        <v>349781 - ANTARES DEVELOPPEMENT</v>
      </c>
      <c r="F6748" t="s">
        <v>5346</v>
      </c>
      <c r="G6748" t="s">
        <v>128077</v>
      </c>
      <c r="I6748" t="s">
        <v>128076</v>
      </c>
      <c r="J6748" t="s">
        <v>128075</v>
      </c>
      <c r="K6748" t="s">
        <v>208</v>
      </c>
      <c r="L6748" t="s">
        <v>128074</v>
      </c>
      <c r="N6748" t="s">
        <v>208</v>
      </c>
      <c r="O6748" t="s">
        <v>476</v>
      </c>
      <c r="P6748" t="s">
        <v>476</v>
      </c>
    </row>
    <row r="6749" spans="1:16">
      <c r="A6749" s="484" t="s">
        <v>93315</v>
      </c>
      <c r="B6749" s="485" t="s">
        <v>93314</v>
      </c>
      <c r="C6749" t="s">
        <v>93313</v>
      </c>
      <c r="D6749" t="s">
        <v>93312</v>
      </c>
      <c r="E6749" t="str">
        <f t="shared" si="105"/>
        <v>559805 - CREPMM SPORTS POUR TOUS FF OLIVET</v>
      </c>
      <c r="F6749" t="s">
        <v>1528</v>
      </c>
      <c r="G6749" t="s">
        <v>93311</v>
      </c>
      <c r="I6749" t="s">
        <v>13782</v>
      </c>
      <c r="J6749" t="s">
        <v>93310</v>
      </c>
      <c r="K6749" t="s">
        <v>208</v>
      </c>
      <c r="L6749" t="s">
        <v>93309</v>
      </c>
      <c r="N6749" t="s">
        <v>208</v>
      </c>
      <c r="O6749" t="s">
        <v>476</v>
      </c>
      <c r="P6749" t="s">
        <v>476</v>
      </c>
    </row>
    <row r="6750" spans="1:16">
      <c r="A6750" s="484" t="s">
        <v>7249</v>
      </c>
      <c r="B6750" s="485" t="s">
        <v>7248</v>
      </c>
      <c r="C6750" t="s">
        <v>7247</v>
      </c>
      <c r="D6750" t="s">
        <v>7246</v>
      </c>
      <c r="E6750" t="str">
        <f t="shared" si="105"/>
        <v>334790 - UNASS FORMATION</v>
      </c>
      <c r="F6750" t="s">
        <v>7245</v>
      </c>
      <c r="G6750" t="s">
        <v>7244</v>
      </c>
      <c r="I6750" t="s">
        <v>4824</v>
      </c>
      <c r="J6750" t="s">
        <v>7243</v>
      </c>
      <c r="K6750" t="s">
        <v>208</v>
      </c>
      <c r="L6750" t="s">
        <v>7242</v>
      </c>
      <c r="N6750" t="s">
        <v>208</v>
      </c>
      <c r="O6750" t="s">
        <v>476</v>
      </c>
      <c r="P6750" t="s">
        <v>476</v>
      </c>
    </row>
    <row r="6751" spans="1:16">
      <c r="A6751" s="484" t="s">
        <v>67841</v>
      </c>
      <c r="B6751" s="485" t="s">
        <v>67840</v>
      </c>
      <c r="C6751" t="s">
        <v>67839</v>
      </c>
      <c r="D6751" t="s">
        <v>67839</v>
      </c>
      <c r="E6751" t="str">
        <f t="shared" si="105"/>
        <v>479512 - GALILEA ANGERS</v>
      </c>
      <c r="F6751" t="s">
        <v>67838</v>
      </c>
      <c r="G6751" t="s">
        <v>67837</v>
      </c>
      <c r="I6751" t="s">
        <v>1647</v>
      </c>
      <c r="J6751" t="s">
        <v>67836</v>
      </c>
      <c r="K6751" t="s">
        <v>208</v>
      </c>
      <c r="L6751" t="s">
        <v>67835</v>
      </c>
      <c r="N6751" t="s">
        <v>208</v>
      </c>
      <c r="O6751" t="s">
        <v>476</v>
      </c>
      <c r="P6751" t="s">
        <v>476</v>
      </c>
    </row>
    <row r="6752" spans="1:16">
      <c r="A6752" s="484" t="s">
        <v>63817</v>
      </c>
      <c r="B6752" s="485" t="s">
        <v>63816</v>
      </c>
      <c r="C6752" t="s">
        <v>63815</v>
      </c>
      <c r="D6752" t="s">
        <v>63814</v>
      </c>
      <c r="E6752" t="str">
        <f t="shared" si="105"/>
        <v>449260 - ECOLINGUA</v>
      </c>
      <c r="F6752" t="s">
        <v>8706</v>
      </c>
      <c r="G6752" t="s">
        <v>63813</v>
      </c>
      <c r="I6752" t="s">
        <v>59135</v>
      </c>
      <c r="J6752" t="s">
        <v>63812</v>
      </c>
      <c r="K6752" t="s">
        <v>208</v>
      </c>
      <c r="L6752" t="s">
        <v>63811</v>
      </c>
      <c r="N6752" t="s">
        <v>208</v>
      </c>
      <c r="O6752" t="s">
        <v>476</v>
      </c>
      <c r="P6752" t="s">
        <v>476</v>
      </c>
    </row>
    <row r="6753" spans="1:16">
      <c r="A6753" s="484" t="s">
        <v>7789</v>
      </c>
      <c r="B6753" s="485" t="s">
        <v>7788</v>
      </c>
      <c r="C6753" t="s">
        <v>7787</v>
      </c>
      <c r="D6753" t="s">
        <v>7786</v>
      </c>
      <c r="E6753" t="str">
        <f t="shared" si="105"/>
        <v>361677 - UDSP 65</v>
      </c>
      <c r="F6753" t="s">
        <v>5956</v>
      </c>
      <c r="G6753" t="s">
        <v>7785</v>
      </c>
      <c r="I6753" t="s">
        <v>7784</v>
      </c>
      <c r="J6753" t="s">
        <v>7783</v>
      </c>
      <c r="K6753" t="s">
        <v>208</v>
      </c>
      <c r="L6753" t="s">
        <v>7782</v>
      </c>
      <c r="N6753" t="s">
        <v>208</v>
      </c>
      <c r="O6753" t="s">
        <v>476</v>
      </c>
      <c r="P6753" t="s">
        <v>476</v>
      </c>
    </row>
    <row r="6754" spans="1:16">
      <c r="A6754" s="484" t="s">
        <v>80427</v>
      </c>
      <c r="B6754" s="485" t="s">
        <v>80426</v>
      </c>
      <c r="C6754" t="s">
        <v>80425</v>
      </c>
      <c r="D6754" t="s">
        <v>80425</v>
      </c>
      <c r="E6754" t="str">
        <f t="shared" si="105"/>
        <v>545776 - ELSA ENGLISH LANGUAGE SCHOOLS ASSOCIATION</v>
      </c>
      <c r="F6754" t="s">
        <v>3131</v>
      </c>
      <c r="G6754" t="s">
        <v>80424</v>
      </c>
      <c r="I6754" t="s">
        <v>5369</v>
      </c>
      <c r="K6754" t="s">
        <v>208</v>
      </c>
      <c r="L6754" t="s">
        <v>80423</v>
      </c>
      <c r="N6754" t="s">
        <v>208</v>
      </c>
      <c r="O6754" t="s">
        <v>476</v>
      </c>
      <c r="P6754" t="s">
        <v>476</v>
      </c>
    </row>
    <row r="6755" spans="1:16">
      <c r="A6755" s="484" t="s">
        <v>128397</v>
      </c>
      <c r="B6755" s="485" t="s">
        <v>128396</v>
      </c>
      <c r="C6755" t="s">
        <v>128395</v>
      </c>
      <c r="D6755" t="s">
        <v>128394</v>
      </c>
      <c r="E6755" t="str">
        <f t="shared" si="105"/>
        <v>289929 - ANGELE CONCEPT</v>
      </c>
      <c r="F6755" t="s">
        <v>2572</v>
      </c>
      <c r="G6755" t="s">
        <v>128393</v>
      </c>
      <c r="I6755" t="s">
        <v>1207</v>
      </c>
      <c r="J6755" t="s">
        <v>128392</v>
      </c>
      <c r="K6755" t="s">
        <v>208</v>
      </c>
      <c r="L6755" t="s">
        <v>128391</v>
      </c>
      <c r="N6755" t="s">
        <v>208</v>
      </c>
      <c r="O6755" t="s">
        <v>476</v>
      </c>
      <c r="P6755" t="s">
        <v>476</v>
      </c>
    </row>
    <row r="6756" spans="1:16">
      <c r="A6756" s="484" t="s">
        <v>88768</v>
      </c>
      <c r="B6756" s="485" t="s">
        <v>88767</v>
      </c>
      <c r="C6756" t="s">
        <v>88766</v>
      </c>
      <c r="D6756" t="s">
        <v>88765</v>
      </c>
      <c r="E6756" t="str">
        <f t="shared" si="105"/>
        <v>494630 - DE LACOTTE VALERIE</v>
      </c>
      <c r="F6756" t="s">
        <v>512</v>
      </c>
      <c r="H6756" t="s">
        <v>88764</v>
      </c>
      <c r="I6756" t="s">
        <v>88763</v>
      </c>
      <c r="J6756" t="s">
        <v>88762</v>
      </c>
      <c r="K6756" t="s">
        <v>208</v>
      </c>
      <c r="L6756" t="s">
        <v>88761</v>
      </c>
      <c r="N6756" t="s">
        <v>208</v>
      </c>
      <c r="O6756" t="s">
        <v>476</v>
      </c>
      <c r="P6756" t="s">
        <v>476</v>
      </c>
    </row>
    <row r="6757" spans="1:16">
      <c r="A6757" s="484" t="s">
        <v>71326</v>
      </c>
      <c r="B6757" s="485" t="s">
        <v>71325</v>
      </c>
      <c r="C6757" t="s">
        <v>71324</v>
      </c>
      <c r="D6757" t="s">
        <v>71323</v>
      </c>
      <c r="E6757" t="str">
        <f t="shared" si="105"/>
        <v>656938 - FORM' ACTION CLERMONT FERRAND</v>
      </c>
      <c r="F6757" t="s">
        <v>2416</v>
      </c>
      <c r="G6757" t="s">
        <v>71322</v>
      </c>
      <c r="I6757" t="s">
        <v>1678</v>
      </c>
      <c r="J6757" t="s">
        <v>71321</v>
      </c>
      <c r="K6757" t="s">
        <v>208</v>
      </c>
      <c r="L6757" t="s">
        <v>71320</v>
      </c>
      <c r="N6757" t="s">
        <v>208</v>
      </c>
      <c r="O6757" t="s">
        <v>476</v>
      </c>
      <c r="P6757" t="s">
        <v>476</v>
      </c>
    </row>
    <row r="6758" spans="1:16">
      <c r="A6758" s="484" t="s">
        <v>86604</v>
      </c>
      <c r="B6758" s="485" t="s">
        <v>86603</v>
      </c>
      <c r="C6758" t="s">
        <v>86602</v>
      </c>
      <c r="D6758" t="s">
        <v>86601</v>
      </c>
      <c r="E6758" t="str">
        <f t="shared" si="105"/>
        <v>474770 - DOMEYNE ESSERMEANT ANNIE</v>
      </c>
      <c r="F6758" t="s">
        <v>2651</v>
      </c>
      <c r="G6758" t="s">
        <v>86600</v>
      </c>
      <c r="I6758" t="s">
        <v>28809</v>
      </c>
      <c r="J6758" t="s">
        <v>86599</v>
      </c>
      <c r="K6758" t="s">
        <v>208</v>
      </c>
      <c r="L6758" t="s">
        <v>86598</v>
      </c>
      <c r="N6758" t="s">
        <v>208</v>
      </c>
      <c r="O6758" t="s">
        <v>476</v>
      </c>
      <c r="P6758" t="s">
        <v>476</v>
      </c>
    </row>
    <row r="6759" spans="1:16">
      <c r="A6759" s="484" t="s">
        <v>110183</v>
      </c>
      <c r="B6759" s="485" t="s">
        <v>110182</v>
      </c>
      <c r="C6759" t="s">
        <v>110181</v>
      </c>
      <c r="D6759" t="s">
        <v>110181</v>
      </c>
      <c r="E6759" t="str">
        <f t="shared" si="105"/>
        <v>420554 - CAPITAN</v>
      </c>
      <c r="F6759" t="s">
        <v>3843</v>
      </c>
      <c r="G6759" t="s">
        <v>110180</v>
      </c>
      <c r="I6759" t="s">
        <v>110179</v>
      </c>
      <c r="J6759" t="s">
        <v>110178</v>
      </c>
      <c r="K6759" t="s">
        <v>208</v>
      </c>
      <c r="L6759" t="s">
        <v>110177</v>
      </c>
      <c r="N6759" t="s">
        <v>208</v>
      </c>
      <c r="O6759" t="s">
        <v>476</v>
      </c>
      <c r="P6759" t="s">
        <v>476</v>
      </c>
    </row>
    <row r="6760" spans="1:16">
      <c r="A6760" s="484" t="s">
        <v>124323</v>
      </c>
      <c r="B6760" s="485" t="s">
        <v>124322</v>
      </c>
      <c r="C6760" t="s">
        <v>124321</v>
      </c>
      <c r="D6760" t="s">
        <v>124320</v>
      </c>
      <c r="E6760" t="str">
        <f t="shared" si="105"/>
        <v>406340 - AFPPEA</v>
      </c>
      <c r="F6760" t="s">
        <v>30489</v>
      </c>
      <c r="G6760" t="s">
        <v>22864</v>
      </c>
      <c r="H6760" t="s">
        <v>124319</v>
      </c>
      <c r="I6760" t="s">
        <v>1494</v>
      </c>
      <c r="J6760" t="s">
        <v>124318</v>
      </c>
      <c r="K6760" t="s">
        <v>208</v>
      </c>
      <c r="L6760" t="s">
        <v>124317</v>
      </c>
      <c r="N6760" t="s">
        <v>208</v>
      </c>
      <c r="O6760" t="s">
        <v>476</v>
      </c>
      <c r="P6760" t="s">
        <v>476</v>
      </c>
    </row>
    <row r="6761" spans="1:16">
      <c r="A6761" s="484" t="s">
        <v>62109</v>
      </c>
      <c r="B6761" s="485" t="s">
        <v>62108</v>
      </c>
      <c r="C6761" t="s">
        <v>62107</v>
      </c>
      <c r="D6761" t="s">
        <v>62106</v>
      </c>
      <c r="E6761" t="str">
        <f t="shared" si="105"/>
        <v>248459 - HFP</v>
      </c>
      <c r="F6761" t="s">
        <v>1848</v>
      </c>
      <c r="G6761" t="s">
        <v>62105</v>
      </c>
      <c r="I6761" t="s">
        <v>8946</v>
      </c>
      <c r="J6761" t="s">
        <v>62104</v>
      </c>
      <c r="K6761" t="s">
        <v>62103</v>
      </c>
      <c r="L6761" t="s">
        <v>62102</v>
      </c>
      <c r="N6761" t="s">
        <v>208</v>
      </c>
      <c r="O6761" t="s">
        <v>476</v>
      </c>
      <c r="P6761" t="s">
        <v>476</v>
      </c>
    </row>
    <row r="6762" spans="1:16">
      <c r="A6762" s="484" t="s">
        <v>59118</v>
      </c>
      <c r="B6762" s="485" t="s">
        <v>59113</v>
      </c>
      <c r="C6762" t="s">
        <v>59112</v>
      </c>
      <c r="D6762" t="s">
        <v>59111</v>
      </c>
      <c r="E6762" t="str">
        <f t="shared" si="105"/>
        <v>262158 - IFORM BALMA</v>
      </c>
      <c r="F6762" t="s">
        <v>3875</v>
      </c>
      <c r="G6762" t="s">
        <v>59117</v>
      </c>
      <c r="H6762" t="s">
        <v>59116</v>
      </c>
      <c r="I6762" t="s">
        <v>9725</v>
      </c>
      <c r="J6762" t="s">
        <v>59109</v>
      </c>
      <c r="K6762" t="s">
        <v>208</v>
      </c>
      <c r="L6762" t="s">
        <v>59115</v>
      </c>
      <c r="N6762" t="s">
        <v>208</v>
      </c>
      <c r="O6762" t="s">
        <v>476</v>
      </c>
      <c r="P6762" t="s">
        <v>476</v>
      </c>
    </row>
    <row r="6763" spans="1:16">
      <c r="A6763" s="484" t="s">
        <v>59114</v>
      </c>
      <c r="B6763" s="485" t="s">
        <v>59113</v>
      </c>
      <c r="C6763" t="s">
        <v>59112</v>
      </c>
      <c r="D6763" t="s">
        <v>59111</v>
      </c>
      <c r="E6763" t="str">
        <f t="shared" si="105"/>
        <v>680862 - IFORM BALMA</v>
      </c>
      <c r="G6763" t="s">
        <v>59110</v>
      </c>
      <c r="I6763" t="s">
        <v>9725</v>
      </c>
      <c r="J6763" t="s">
        <v>59109</v>
      </c>
      <c r="K6763" t="s">
        <v>208</v>
      </c>
      <c r="L6763" t="s">
        <v>59108</v>
      </c>
      <c r="N6763" t="s">
        <v>208</v>
      </c>
      <c r="O6763" t="s">
        <v>476</v>
      </c>
      <c r="P6763" t="s">
        <v>476</v>
      </c>
    </row>
    <row r="6764" spans="1:16">
      <c r="A6764" s="484" t="s">
        <v>85863</v>
      </c>
      <c r="B6764" s="485" t="s">
        <v>85862</v>
      </c>
      <c r="C6764" t="s">
        <v>85861</v>
      </c>
      <c r="D6764" t="s">
        <v>85861</v>
      </c>
      <c r="E6764" t="str">
        <f t="shared" si="105"/>
        <v>613137 - DUFRESNE SYLVIE - EQU'O</v>
      </c>
      <c r="F6764" t="s">
        <v>1021</v>
      </c>
      <c r="G6764" t="s">
        <v>85860</v>
      </c>
      <c r="I6764" t="s">
        <v>85859</v>
      </c>
      <c r="J6764" t="s">
        <v>85858</v>
      </c>
      <c r="K6764" t="s">
        <v>208</v>
      </c>
      <c r="L6764" t="s">
        <v>85857</v>
      </c>
      <c r="N6764" t="s">
        <v>208</v>
      </c>
      <c r="O6764" t="s">
        <v>476</v>
      </c>
      <c r="P6764" t="s">
        <v>476</v>
      </c>
    </row>
    <row r="6765" spans="1:16">
      <c r="A6765" s="484" t="s">
        <v>12465</v>
      </c>
      <c r="B6765" s="485" t="s">
        <v>12464</v>
      </c>
      <c r="C6765" t="s">
        <v>12463</v>
      </c>
      <c r="D6765" t="s">
        <v>12463</v>
      </c>
      <c r="E6765" t="str">
        <f t="shared" si="105"/>
        <v>555400 - SUD FORMATION CONSEIL</v>
      </c>
      <c r="F6765" t="s">
        <v>12462</v>
      </c>
      <c r="G6765" t="s">
        <v>12461</v>
      </c>
      <c r="I6765" t="s">
        <v>1321</v>
      </c>
      <c r="J6765" t="s">
        <v>12460</v>
      </c>
      <c r="K6765" t="s">
        <v>208</v>
      </c>
      <c r="L6765" t="s">
        <v>12459</v>
      </c>
      <c r="N6765" t="s">
        <v>208</v>
      </c>
      <c r="O6765" t="s">
        <v>476</v>
      </c>
      <c r="P6765" t="s">
        <v>476</v>
      </c>
    </row>
    <row r="6766" spans="1:16">
      <c r="A6766" s="484" t="s">
        <v>125553</v>
      </c>
      <c r="B6766" s="485" t="s">
        <v>125552</v>
      </c>
      <c r="C6766" t="s">
        <v>125551</v>
      </c>
      <c r="D6766" t="s">
        <v>125550</v>
      </c>
      <c r="E6766" t="str">
        <f t="shared" si="105"/>
        <v>639795 - AFJE</v>
      </c>
      <c r="F6766" t="s">
        <v>48108</v>
      </c>
      <c r="G6766" t="s">
        <v>125549</v>
      </c>
      <c r="I6766" t="s">
        <v>626</v>
      </c>
      <c r="J6766" t="s">
        <v>125548</v>
      </c>
      <c r="K6766" t="s">
        <v>208</v>
      </c>
      <c r="L6766" t="s">
        <v>125547</v>
      </c>
      <c r="N6766" t="s">
        <v>208</v>
      </c>
      <c r="O6766" t="s">
        <v>476</v>
      </c>
      <c r="P6766" t="s">
        <v>476</v>
      </c>
    </row>
    <row r="6767" spans="1:16">
      <c r="A6767" s="484" t="s">
        <v>122591</v>
      </c>
      <c r="B6767" s="485" t="s">
        <v>122590</v>
      </c>
      <c r="C6767" t="s">
        <v>122589</v>
      </c>
      <c r="D6767" t="s">
        <v>122588</v>
      </c>
      <c r="E6767" t="str">
        <f t="shared" si="105"/>
        <v>544980 - AMNSM</v>
      </c>
      <c r="F6767" t="s">
        <v>3140</v>
      </c>
      <c r="G6767" t="s">
        <v>122587</v>
      </c>
      <c r="I6767" t="s">
        <v>4265</v>
      </c>
      <c r="K6767" t="s">
        <v>208</v>
      </c>
      <c r="L6767" t="s">
        <v>122586</v>
      </c>
      <c r="N6767" t="s">
        <v>208</v>
      </c>
      <c r="O6767" t="s">
        <v>476</v>
      </c>
      <c r="P6767" t="s">
        <v>476</v>
      </c>
    </row>
    <row r="6768" spans="1:16">
      <c r="A6768" s="484" t="s">
        <v>10886</v>
      </c>
      <c r="B6768" s="485" t="s">
        <v>10885</v>
      </c>
      <c r="C6768" t="s">
        <v>10884</v>
      </c>
      <c r="D6768" t="s">
        <v>10884</v>
      </c>
      <c r="E6768" t="str">
        <f t="shared" si="105"/>
        <v>338217 - TECHNIQUAL ENVIRONNEMENT</v>
      </c>
      <c r="F6768" t="s">
        <v>10883</v>
      </c>
      <c r="G6768" t="s">
        <v>10882</v>
      </c>
      <c r="H6768" t="s">
        <v>10881</v>
      </c>
      <c r="I6768" t="s">
        <v>10880</v>
      </c>
      <c r="J6768" t="s">
        <v>10879</v>
      </c>
      <c r="K6768" t="s">
        <v>208</v>
      </c>
      <c r="L6768" t="s">
        <v>10878</v>
      </c>
      <c r="N6768" t="s">
        <v>208</v>
      </c>
      <c r="O6768" t="s">
        <v>476</v>
      </c>
      <c r="P6768" t="s">
        <v>476</v>
      </c>
    </row>
    <row r="6769" spans="1:16">
      <c r="A6769" s="484" t="s">
        <v>37726</v>
      </c>
      <c r="B6769" s="485" t="s">
        <v>37725</v>
      </c>
      <c r="C6769" t="s">
        <v>37724</v>
      </c>
      <c r="D6769" t="s">
        <v>37724</v>
      </c>
      <c r="E6769" t="str">
        <f t="shared" si="105"/>
        <v>591257 - MAZARS FORMATION</v>
      </c>
      <c r="F6769" t="s">
        <v>5346</v>
      </c>
      <c r="G6769" t="s">
        <v>37723</v>
      </c>
      <c r="I6769" t="s">
        <v>569</v>
      </c>
      <c r="K6769" t="s">
        <v>208</v>
      </c>
      <c r="L6769" t="s">
        <v>37722</v>
      </c>
      <c r="N6769" t="s">
        <v>208</v>
      </c>
      <c r="O6769" t="s">
        <v>476</v>
      </c>
      <c r="P6769" t="s">
        <v>476</v>
      </c>
    </row>
    <row r="6770" spans="1:16">
      <c r="A6770" s="484" t="s">
        <v>15281</v>
      </c>
      <c r="B6770" s="485" t="s">
        <v>15280</v>
      </c>
      <c r="C6770" t="s">
        <v>15279</v>
      </c>
      <c r="D6770" t="s">
        <v>15278</v>
      </c>
      <c r="E6770" t="str">
        <f t="shared" si="105"/>
        <v>451630 - SFSPM ILLKIRCH</v>
      </c>
      <c r="F6770" t="s">
        <v>8653</v>
      </c>
      <c r="G6770" t="s">
        <v>15277</v>
      </c>
      <c r="I6770" t="s">
        <v>15276</v>
      </c>
      <c r="J6770" t="s">
        <v>15275</v>
      </c>
      <c r="K6770" t="s">
        <v>208</v>
      </c>
      <c r="L6770" t="s">
        <v>15274</v>
      </c>
      <c r="N6770" t="s">
        <v>208</v>
      </c>
      <c r="O6770" t="s">
        <v>476</v>
      </c>
      <c r="P6770" t="s">
        <v>15273</v>
      </c>
    </row>
    <row r="6771" spans="1:16">
      <c r="A6771" s="484" t="s">
        <v>123614</v>
      </c>
      <c r="B6771" s="485" t="s">
        <v>123613</v>
      </c>
      <c r="C6771" t="s">
        <v>123612</v>
      </c>
      <c r="D6771" t="s">
        <v>123611</v>
      </c>
      <c r="E6771" t="str">
        <f t="shared" si="105"/>
        <v>519339 - AFIS</v>
      </c>
      <c r="F6771" t="s">
        <v>11895</v>
      </c>
      <c r="G6771" t="s">
        <v>123610</v>
      </c>
      <c r="I6771" t="s">
        <v>11893</v>
      </c>
      <c r="J6771" t="s">
        <v>123609</v>
      </c>
      <c r="K6771" t="s">
        <v>208</v>
      </c>
      <c r="L6771" t="s">
        <v>123608</v>
      </c>
      <c r="N6771" t="s">
        <v>208</v>
      </c>
      <c r="O6771" t="s">
        <v>476</v>
      </c>
      <c r="P6771" t="s">
        <v>476</v>
      </c>
    </row>
    <row r="6772" spans="1:16">
      <c r="A6772" s="484" t="s">
        <v>124901</v>
      </c>
      <c r="B6772" s="485" t="s">
        <v>124900</v>
      </c>
      <c r="C6772" t="s">
        <v>124899</v>
      </c>
      <c r="D6772" t="s">
        <v>124898</v>
      </c>
      <c r="E6772" t="str">
        <f t="shared" si="105"/>
        <v>593886 - ADNTIC</v>
      </c>
      <c r="F6772" t="s">
        <v>1848</v>
      </c>
      <c r="G6772" t="s">
        <v>124897</v>
      </c>
      <c r="H6772" t="s">
        <v>124896</v>
      </c>
      <c r="I6772" t="s">
        <v>9102</v>
      </c>
      <c r="J6772" t="s">
        <v>124895</v>
      </c>
      <c r="K6772" t="s">
        <v>208</v>
      </c>
      <c r="L6772" t="s">
        <v>124894</v>
      </c>
      <c r="N6772" t="s">
        <v>208</v>
      </c>
      <c r="O6772" t="s">
        <v>476</v>
      </c>
      <c r="P6772" t="s">
        <v>476</v>
      </c>
    </row>
    <row r="6773" spans="1:16">
      <c r="A6773" s="484" t="s">
        <v>78876</v>
      </c>
      <c r="B6773" s="485" t="s">
        <v>78875</v>
      </c>
      <c r="C6773" t="s">
        <v>78874</v>
      </c>
      <c r="D6773" t="s">
        <v>78873</v>
      </c>
      <c r="E6773" t="str">
        <f t="shared" si="105"/>
        <v>352445 - EQUIT AIDE LORRAINE</v>
      </c>
      <c r="F6773" t="s">
        <v>2651</v>
      </c>
      <c r="G6773" t="s">
        <v>78872</v>
      </c>
      <c r="H6773" t="s">
        <v>78871</v>
      </c>
      <c r="I6773" t="s">
        <v>78870</v>
      </c>
      <c r="J6773" t="s">
        <v>78869</v>
      </c>
      <c r="K6773" t="s">
        <v>208</v>
      </c>
      <c r="L6773" t="s">
        <v>78868</v>
      </c>
      <c r="N6773" t="s">
        <v>208</v>
      </c>
      <c r="O6773" t="s">
        <v>476</v>
      </c>
      <c r="P6773" t="s">
        <v>476</v>
      </c>
    </row>
    <row r="6774" spans="1:16">
      <c r="A6774" s="484" t="s">
        <v>120171</v>
      </c>
      <c r="B6774" s="485" t="s">
        <v>120170</v>
      </c>
      <c r="C6774" t="s">
        <v>120169</v>
      </c>
      <c r="D6774" t="s">
        <v>120168</v>
      </c>
      <c r="E6774" t="str">
        <f t="shared" si="105"/>
        <v>369421 - ANPS</v>
      </c>
      <c r="F6774" t="s">
        <v>1580</v>
      </c>
      <c r="G6774" t="s">
        <v>120167</v>
      </c>
      <c r="I6774" t="s">
        <v>8555</v>
      </c>
      <c r="J6774" t="s">
        <v>120166</v>
      </c>
      <c r="K6774" t="s">
        <v>208</v>
      </c>
      <c r="L6774" t="s">
        <v>120165</v>
      </c>
      <c r="N6774" t="s">
        <v>208</v>
      </c>
      <c r="O6774" t="s">
        <v>476</v>
      </c>
      <c r="P6774" t="s">
        <v>476</v>
      </c>
    </row>
    <row r="6775" spans="1:16">
      <c r="A6775" s="484" t="s">
        <v>35572</v>
      </c>
      <c r="B6775" s="485" t="s">
        <v>35571</v>
      </c>
      <c r="C6775" t="s">
        <v>35570</v>
      </c>
      <c r="D6775" t="s">
        <v>35570</v>
      </c>
      <c r="E6775" t="str">
        <f t="shared" si="105"/>
        <v>357250 - MOLHO PASCALE</v>
      </c>
      <c r="F6775" t="s">
        <v>1808</v>
      </c>
      <c r="G6775" t="s">
        <v>35569</v>
      </c>
      <c r="I6775" t="s">
        <v>3346</v>
      </c>
      <c r="J6775" t="s">
        <v>35568</v>
      </c>
      <c r="K6775" t="s">
        <v>35567</v>
      </c>
      <c r="L6775" t="s">
        <v>35566</v>
      </c>
      <c r="N6775" t="s">
        <v>208</v>
      </c>
      <c r="O6775" t="s">
        <v>476</v>
      </c>
      <c r="P6775" t="s">
        <v>476</v>
      </c>
    </row>
    <row r="6776" spans="1:16">
      <c r="A6776" s="484" t="s">
        <v>92787</v>
      </c>
      <c r="B6776" s="485" t="s">
        <v>92786</v>
      </c>
      <c r="C6776" t="s">
        <v>92785</v>
      </c>
      <c r="D6776" t="s">
        <v>92784</v>
      </c>
      <c r="E6776" t="str">
        <f t="shared" si="105"/>
        <v>509190 - COMPTOIR DES HORIZONS</v>
      </c>
      <c r="F6776" t="s">
        <v>1817</v>
      </c>
      <c r="G6776" t="s">
        <v>92783</v>
      </c>
      <c r="I6776" t="s">
        <v>5210</v>
      </c>
      <c r="J6776" t="s">
        <v>92782</v>
      </c>
      <c r="K6776" t="s">
        <v>208</v>
      </c>
      <c r="L6776" t="s">
        <v>92781</v>
      </c>
      <c r="N6776" t="s">
        <v>208</v>
      </c>
      <c r="O6776" t="s">
        <v>476</v>
      </c>
      <c r="P6776" t="s">
        <v>476</v>
      </c>
    </row>
    <row r="6777" spans="1:16">
      <c r="A6777" s="484" t="s">
        <v>99973</v>
      </c>
      <c r="B6777" s="485" t="s">
        <v>99972</v>
      </c>
      <c r="C6777" t="s">
        <v>99971</v>
      </c>
      <c r="D6777" t="s">
        <v>99970</v>
      </c>
      <c r="E6777" t="str">
        <f t="shared" si="105"/>
        <v>639850 - CEPE</v>
      </c>
      <c r="F6777" t="s">
        <v>4574</v>
      </c>
      <c r="H6777" t="s">
        <v>99969</v>
      </c>
      <c r="I6777" t="s">
        <v>67480</v>
      </c>
      <c r="K6777" t="s">
        <v>208</v>
      </c>
      <c r="L6777" t="s">
        <v>99968</v>
      </c>
      <c r="N6777" t="s">
        <v>208</v>
      </c>
      <c r="O6777" t="s">
        <v>476</v>
      </c>
      <c r="P6777" t="s">
        <v>476</v>
      </c>
    </row>
    <row r="6778" spans="1:16">
      <c r="A6778" s="484" t="s">
        <v>124163</v>
      </c>
      <c r="B6778" s="485" t="s">
        <v>124162</v>
      </c>
      <c r="C6778" t="s">
        <v>124161</v>
      </c>
      <c r="D6778" t="s">
        <v>124160</v>
      </c>
      <c r="E6778" t="str">
        <f t="shared" si="105"/>
        <v>543780 - AASS34  AGDE</v>
      </c>
      <c r="F6778" t="s">
        <v>26831</v>
      </c>
      <c r="G6778" t="s">
        <v>124159</v>
      </c>
      <c r="I6778" t="s">
        <v>45012</v>
      </c>
      <c r="J6778" t="s">
        <v>124158</v>
      </c>
      <c r="K6778" t="s">
        <v>208</v>
      </c>
      <c r="L6778" t="s">
        <v>124157</v>
      </c>
      <c r="N6778" t="s">
        <v>208</v>
      </c>
      <c r="O6778" t="s">
        <v>476</v>
      </c>
      <c r="P6778" t="s">
        <v>124156</v>
      </c>
    </row>
    <row r="6779" spans="1:16">
      <c r="A6779" s="484" t="s">
        <v>91885</v>
      </c>
      <c r="B6779" s="485" t="s">
        <v>91884</v>
      </c>
      <c r="C6779" t="s">
        <v>91883</v>
      </c>
      <c r="D6779" t="s">
        <v>91882</v>
      </c>
      <c r="E6779" t="str">
        <f t="shared" si="105"/>
        <v>380740 - COFAM</v>
      </c>
      <c r="F6779" t="s">
        <v>683</v>
      </c>
      <c r="G6779" t="s">
        <v>91881</v>
      </c>
      <c r="I6779" t="s">
        <v>10087</v>
      </c>
      <c r="K6779" t="s">
        <v>208</v>
      </c>
      <c r="L6779" t="s">
        <v>91880</v>
      </c>
      <c r="N6779" t="s">
        <v>208</v>
      </c>
      <c r="O6779" t="s">
        <v>476</v>
      </c>
      <c r="P6779" t="s">
        <v>476</v>
      </c>
    </row>
    <row r="6780" spans="1:16">
      <c r="A6780" s="484" t="s">
        <v>57360</v>
      </c>
      <c r="B6780" s="485" t="s">
        <v>57359</v>
      </c>
      <c r="C6780" t="s">
        <v>57358</v>
      </c>
      <c r="D6780" t="s">
        <v>57357</v>
      </c>
      <c r="E6780" t="str">
        <f t="shared" si="105"/>
        <v>386560 - ISFEC FRANCOIS D'ASSISE AQUITAINE</v>
      </c>
      <c r="F6780" t="s">
        <v>57356</v>
      </c>
      <c r="G6780" t="s">
        <v>57355</v>
      </c>
      <c r="I6780" t="s">
        <v>749</v>
      </c>
      <c r="J6780" t="s">
        <v>57354</v>
      </c>
      <c r="K6780" t="s">
        <v>208</v>
      </c>
      <c r="L6780" t="s">
        <v>57353</v>
      </c>
      <c r="N6780" t="s">
        <v>208</v>
      </c>
      <c r="O6780" t="s">
        <v>476</v>
      </c>
      <c r="P6780" t="s">
        <v>476</v>
      </c>
    </row>
    <row r="6781" spans="1:16">
      <c r="A6781" s="484" t="s">
        <v>123277</v>
      </c>
      <c r="B6781" s="485" t="s">
        <v>123276</v>
      </c>
      <c r="C6781" t="s">
        <v>123275</v>
      </c>
      <c r="D6781" t="s">
        <v>123274</v>
      </c>
      <c r="E6781" t="str">
        <f t="shared" si="105"/>
        <v>496534 - AMS CROIX BLANCHE</v>
      </c>
      <c r="F6781" t="s">
        <v>2801</v>
      </c>
      <c r="G6781" t="s">
        <v>123273</v>
      </c>
      <c r="I6781" t="s">
        <v>12412</v>
      </c>
      <c r="J6781" t="s">
        <v>123272</v>
      </c>
      <c r="K6781" t="s">
        <v>208</v>
      </c>
      <c r="L6781" t="s">
        <v>123271</v>
      </c>
      <c r="N6781" t="s">
        <v>208</v>
      </c>
      <c r="O6781" t="s">
        <v>476</v>
      </c>
      <c r="P6781" t="s">
        <v>476</v>
      </c>
    </row>
    <row r="6782" spans="1:16">
      <c r="A6782" s="484" t="s">
        <v>106974</v>
      </c>
      <c r="B6782" s="485" t="s">
        <v>106973</v>
      </c>
      <c r="C6782" t="s">
        <v>106972</v>
      </c>
      <c r="D6782" t="s">
        <v>106971</v>
      </c>
      <c r="E6782" t="str">
        <f t="shared" si="105"/>
        <v>492024 - CFRT THOUARS</v>
      </c>
      <c r="F6782" t="s">
        <v>95501</v>
      </c>
      <c r="G6782" t="s">
        <v>106970</v>
      </c>
      <c r="I6782" t="s">
        <v>106969</v>
      </c>
      <c r="J6782" t="s">
        <v>106968</v>
      </c>
      <c r="K6782" t="s">
        <v>208</v>
      </c>
      <c r="L6782" t="s">
        <v>106967</v>
      </c>
      <c r="N6782" t="s">
        <v>208</v>
      </c>
      <c r="O6782" t="s">
        <v>476</v>
      </c>
      <c r="P6782" t="s">
        <v>476</v>
      </c>
    </row>
    <row r="6783" spans="1:16">
      <c r="A6783" s="484" t="s">
        <v>14232</v>
      </c>
      <c r="B6783" s="485" t="s">
        <v>14231</v>
      </c>
      <c r="C6783" t="s">
        <v>14230</v>
      </c>
      <c r="D6783" t="s">
        <v>14229</v>
      </c>
      <c r="E6783" t="str">
        <f t="shared" si="105"/>
        <v>238739 - SERPSY</v>
      </c>
      <c r="F6783" t="s">
        <v>9789</v>
      </c>
      <c r="G6783" t="s">
        <v>14228</v>
      </c>
      <c r="I6783" t="s">
        <v>2225</v>
      </c>
      <c r="K6783" t="s">
        <v>208</v>
      </c>
      <c r="L6783" t="s">
        <v>14227</v>
      </c>
      <c r="N6783" t="s">
        <v>208</v>
      </c>
      <c r="O6783" t="s">
        <v>476</v>
      </c>
      <c r="P6783" t="s">
        <v>476</v>
      </c>
    </row>
    <row r="6784" spans="1:16">
      <c r="A6784" s="484" t="s">
        <v>14122</v>
      </c>
      <c r="B6784" s="485" t="s">
        <v>14121</v>
      </c>
      <c r="C6784" t="s">
        <v>14107</v>
      </c>
      <c r="D6784" t="s">
        <v>14120</v>
      </c>
      <c r="E6784" t="str">
        <f t="shared" si="105"/>
        <v>514524 - SOLIDARITE FEMMES  VERT ST DENIS</v>
      </c>
      <c r="F6784" t="s">
        <v>4705</v>
      </c>
      <c r="G6784" t="s">
        <v>14119</v>
      </c>
      <c r="H6784" t="s">
        <v>14118</v>
      </c>
      <c r="I6784" t="s">
        <v>14117</v>
      </c>
      <c r="J6784" t="s">
        <v>14116</v>
      </c>
      <c r="K6784" t="s">
        <v>208</v>
      </c>
      <c r="L6784" t="s">
        <v>14115</v>
      </c>
      <c r="N6784" t="s">
        <v>208</v>
      </c>
      <c r="O6784" t="s">
        <v>476</v>
      </c>
      <c r="P6784" t="s">
        <v>476</v>
      </c>
    </row>
    <row r="6785" spans="1:16">
      <c r="A6785" s="484" t="s">
        <v>74672</v>
      </c>
      <c r="B6785" s="485" t="s">
        <v>74671</v>
      </c>
      <c r="C6785" t="s">
        <v>74670</v>
      </c>
      <c r="D6785" t="s">
        <v>74670</v>
      </c>
      <c r="E6785" t="str">
        <f t="shared" si="105"/>
        <v>483679 - EXEGO</v>
      </c>
      <c r="F6785" t="s">
        <v>22292</v>
      </c>
      <c r="G6785" t="s">
        <v>74669</v>
      </c>
      <c r="H6785" t="s">
        <v>74668</v>
      </c>
      <c r="I6785" t="s">
        <v>3229</v>
      </c>
      <c r="J6785" t="s">
        <v>74667</v>
      </c>
      <c r="K6785" t="s">
        <v>208</v>
      </c>
      <c r="L6785" t="s">
        <v>74666</v>
      </c>
      <c r="N6785" t="s">
        <v>208</v>
      </c>
      <c r="O6785" t="s">
        <v>476</v>
      </c>
      <c r="P6785" t="s">
        <v>476</v>
      </c>
    </row>
    <row r="6786" spans="1:16">
      <c r="A6786" s="484" t="s">
        <v>46653</v>
      </c>
      <c r="B6786" s="485" t="s">
        <v>46652</v>
      </c>
      <c r="C6786" t="s">
        <v>46651</v>
      </c>
      <c r="D6786" t="s">
        <v>46650</v>
      </c>
      <c r="E6786" t="str">
        <f t="shared" ref="E6786:E6849" si="106">_xlfn.CONCAT(L6786," - ",D6786)</f>
        <v>681477 - LABARTHE LAURENCE</v>
      </c>
      <c r="F6786" t="s">
        <v>5963</v>
      </c>
      <c r="G6786" t="s">
        <v>46649</v>
      </c>
      <c r="I6786" t="s">
        <v>35828</v>
      </c>
      <c r="K6786" t="s">
        <v>208</v>
      </c>
      <c r="L6786" t="s">
        <v>46648</v>
      </c>
      <c r="N6786" t="s">
        <v>208</v>
      </c>
      <c r="O6786" t="s">
        <v>476</v>
      </c>
      <c r="P6786" t="s">
        <v>476</v>
      </c>
    </row>
    <row r="6787" spans="1:16">
      <c r="A6787" s="484" t="s">
        <v>92272</v>
      </c>
      <c r="B6787" s="485" t="s">
        <v>92271</v>
      </c>
      <c r="C6787" t="s">
        <v>92270</v>
      </c>
      <c r="D6787" t="s">
        <v>92269</v>
      </c>
      <c r="E6787" t="str">
        <f t="shared" si="106"/>
        <v>280616 - CREE</v>
      </c>
      <c r="G6787" t="s">
        <v>92268</v>
      </c>
      <c r="I6787" t="s">
        <v>2483</v>
      </c>
      <c r="J6787" t="s">
        <v>92267</v>
      </c>
      <c r="K6787" t="s">
        <v>208</v>
      </c>
      <c r="L6787" t="s">
        <v>92266</v>
      </c>
      <c r="N6787" t="s">
        <v>208</v>
      </c>
      <c r="O6787" t="s">
        <v>476</v>
      </c>
      <c r="P6787" t="s">
        <v>476</v>
      </c>
    </row>
    <row r="6788" spans="1:16">
      <c r="A6788" s="484" t="s">
        <v>21888</v>
      </c>
      <c r="B6788" s="485" t="s">
        <v>21887</v>
      </c>
      <c r="C6788" t="s">
        <v>21886</v>
      </c>
      <c r="D6788" t="s">
        <v>21886</v>
      </c>
      <c r="E6788" t="str">
        <f t="shared" si="106"/>
        <v>488057 - RHADAMANTE</v>
      </c>
      <c r="F6788" t="s">
        <v>16502</v>
      </c>
      <c r="G6788" t="s">
        <v>21885</v>
      </c>
      <c r="H6788" t="s">
        <v>21884</v>
      </c>
      <c r="I6788" t="s">
        <v>2959</v>
      </c>
      <c r="J6788" t="s">
        <v>21883</v>
      </c>
      <c r="K6788" t="s">
        <v>208</v>
      </c>
      <c r="L6788" t="s">
        <v>21882</v>
      </c>
      <c r="N6788" t="s">
        <v>207</v>
      </c>
      <c r="O6788" t="s">
        <v>476</v>
      </c>
      <c r="P6788" t="s">
        <v>476</v>
      </c>
    </row>
    <row r="6789" spans="1:16">
      <c r="A6789" s="484" t="s">
        <v>134470</v>
      </c>
      <c r="B6789" s="485" t="s">
        <v>134469</v>
      </c>
      <c r="C6789" t="s">
        <v>134468</v>
      </c>
      <c r="D6789" t="s">
        <v>134468</v>
      </c>
      <c r="E6789" t="str">
        <f t="shared" si="106"/>
        <v>368453 - ADESPA OCCITANIE</v>
      </c>
      <c r="F6789" t="s">
        <v>1070</v>
      </c>
      <c r="G6789" t="s">
        <v>134467</v>
      </c>
      <c r="H6789" t="s">
        <v>134466</v>
      </c>
      <c r="I6789" t="s">
        <v>38318</v>
      </c>
      <c r="J6789" t="s">
        <v>80911</v>
      </c>
      <c r="K6789" t="s">
        <v>134465</v>
      </c>
      <c r="L6789" t="s">
        <v>134464</v>
      </c>
      <c r="N6789" t="s">
        <v>208</v>
      </c>
      <c r="O6789" t="s">
        <v>476</v>
      </c>
      <c r="P6789" t="s">
        <v>476</v>
      </c>
    </row>
    <row r="6790" spans="1:16">
      <c r="A6790" s="484" t="s">
        <v>128533</v>
      </c>
      <c r="B6790" s="485" t="s">
        <v>128532</v>
      </c>
      <c r="C6790" t="s">
        <v>128531</v>
      </c>
      <c r="D6790" t="s">
        <v>128531</v>
      </c>
      <c r="E6790" t="str">
        <f t="shared" si="106"/>
        <v>516740 - ANCRAGES</v>
      </c>
      <c r="F6790" t="s">
        <v>1817</v>
      </c>
      <c r="G6790" t="s">
        <v>128530</v>
      </c>
      <c r="H6790" t="s">
        <v>128529</v>
      </c>
      <c r="I6790" t="s">
        <v>12412</v>
      </c>
      <c r="J6790" t="s">
        <v>128528</v>
      </c>
      <c r="K6790" t="s">
        <v>208</v>
      </c>
      <c r="L6790" t="s">
        <v>128527</v>
      </c>
      <c r="N6790" t="s">
        <v>208</v>
      </c>
      <c r="O6790" t="s">
        <v>476</v>
      </c>
      <c r="P6790" t="s">
        <v>476</v>
      </c>
    </row>
    <row r="6791" spans="1:16">
      <c r="A6791" s="484" t="s">
        <v>31043</v>
      </c>
      <c r="B6791" s="485" t="s">
        <v>31042</v>
      </c>
      <c r="C6791" t="s">
        <v>31041</v>
      </c>
      <c r="D6791" t="s">
        <v>31041</v>
      </c>
      <c r="E6791" t="str">
        <f t="shared" si="106"/>
        <v>287994 - ORDIA</v>
      </c>
      <c r="F6791" t="s">
        <v>831</v>
      </c>
      <c r="G6791" t="s">
        <v>31040</v>
      </c>
      <c r="I6791" t="s">
        <v>24541</v>
      </c>
      <c r="J6791" t="s">
        <v>31039</v>
      </c>
      <c r="K6791" t="s">
        <v>208</v>
      </c>
      <c r="L6791" t="s">
        <v>31038</v>
      </c>
      <c r="N6791" t="s">
        <v>208</v>
      </c>
      <c r="O6791" t="s">
        <v>476</v>
      </c>
      <c r="P6791" t="s">
        <v>476</v>
      </c>
    </row>
    <row r="6792" spans="1:16">
      <c r="A6792" s="484" t="s">
        <v>3926</v>
      </c>
      <c r="B6792" s="485" t="s">
        <v>3925</v>
      </c>
      <c r="C6792" t="s">
        <v>3924</v>
      </c>
      <c r="D6792" t="s">
        <v>3924</v>
      </c>
      <c r="E6792" t="str">
        <f t="shared" si="106"/>
        <v>656770 - VIAADUC</v>
      </c>
      <c r="F6792" t="s">
        <v>3923</v>
      </c>
      <c r="G6792" t="s">
        <v>3922</v>
      </c>
      <c r="I6792" t="s">
        <v>3921</v>
      </c>
      <c r="J6792" t="s">
        <v>3920</v>
      </c>
      <c r="K6792" t="s">
        <v>208</v>
      </c>
      <c r="L6792" t="s">
        <v>3919</v>
      </c>
      <c r="N6792" t="s">
        <v>208</v>
      </c>
      <c r="O6792" t="s">
        <v>476</v>
      </c>
      <c r="P6792" t="s">
        <v>476</v>
      </c>
    </row>
    <row r="6793" spans="1:16">
      <c r="A6793" s="484" t="s">
        <v>135022</v>
      </c>
      <c r="B6793" s="485" t="s">
        <v>135021</v>
      </c>
      <c r="C6793" t="s">
        <v>135020</v>
      </c>
      <c r="D6793" t="s">
        <v>135020</v>
      </c>
      <c r="E6793" t="str">
        <f t="shared" si="106"/>
        <v>594337 - ACTIV PARTNERS</v>
      </c>
      <c r="F6793" t="s">
        <v>1759</v>
      </c>
      <c r="G6793" t="s">
        <v>131485</v>
      </c>
      <c r="I6793" t="s">
        <v>626</v>
      </c>
      <c r="J6793" t="s">
        <v>131484</v>
      </c>
      <c r="K6793" t="s">
        <v>208</v>
      </c>
      <c r="L6793" t="s">
        <v>135019</v>
      </c>
      <c r="N6793" t="s">
        <v>208</v>
      </c>
      <c r="O6793" t="s">
        <v>476</v>
      </c>
      <c r="P6793" t="s">
        <v>476</v>
      </c>
    </row>
    <row r="6794" spans="1:16">
      <c r="A6794" s="484" t="s">
        <v>45885</v>
      </c>
      <c r="B6794" s="485" t="s">
        <v>45884</v>
      </c>
      <c r="C6794" t="s">
        <v>45883</v>
      </c>
      <c r="D6794" t="s">
        <v>45883</v>
      </c>
      <c r="E6794" t="str">
        <f t="shared" si="106"/>
        <v>394208 - LANGAGES</v>
      </c>
      <c r="F6794" t="s">
        <v>5884</v>
      </c>
      <c r="G6794" t="s">
        <v>45882</v>
      </c>
      <c r="I6794" t="s">
        <v>1837</v>
      </c>
      <c r="J6794" t="s">
        <v>45881</v>
      </c>
      <c r="K6794" t="s">
        <v>208</v>
      </c>
      <c r="L6794" t="s">
        <v>45880</v>
      </c>
      <c r="N6794" t="s">
        <v>208</v>
      </c>
      <c r="O6794" t="s">
        <v>476</v>
      </c>
      <c r="P6794" t="s">
        <v>476</v>
      </c>
    </row>
    <row r="6795" spans="1:16">
      <c r="A6795" s="484" t="s">
        <v>130345</v>
      </c>
      <c r="B6795" s="485" t="s">
        <v>130344</v>
      </c>
      <c r="C6795" t="s">
        <v>130343</v>
      </c>
      <c r="D6795" t="s">
        <v>130343</v>
      </c>
      <c r="E6795" t="str">
        <f t="shared" si="106"/>
        <v>330218 - ALLIANCE C</v>
      </c>
      <c r="F6795" t="s">
        <v>81507</v>
      </c>
      <c r="G6795" t="s">
        <v>130342</v>
      </c>
      <c r="H6795" t="s">
        <v>130341</v>
      </c>
      <c r="I6795" t="s">
        <v>7943</v>
      </c>
      <c r="J6795" t="s">
        <v>130340</v>
      </c>
      <c r="K6795" t="s">
        <v>208</v>
      </c>
      <c r="L6795" t="s">
        <v>130339</v>
      </c>
      <c r="N6795" t="s">
        <v>208</v>
      </c>
      <c r="O6795" t="s">
        <v>476</v>
      </c>
      <c r="P6795" t="s">
        <v>476</v>
      </c>
    </row>
    <row r="6796" spans="1:16">
      <c r="A6796" s="484" t="s">
        <v>86731</v>
      </c>
      <c r="C6796" t="s">
        <v>86730</v>
      </c>
      <c r="D6796" t="s">
        <v>86730</v>
      </c>
      <c r="E6796" t="str">
        <f t="shared" si="106"/>
        <v>335654 - DN LABORATOIRES</v>
      </c>
      <c r="F6796" t="s">
        <v>2945</v>
      </c>
      <c r="G6796" t="s">
        <v>86729</v>
      </c>
      <c r="H6796" t="s">
        <v>86728</v>
      </c>
      <c r="I6796" t="s">
        <v>603</v>
      </c>
      <c r="J6796" t="s">
        <v>86727</v>
      </c>
      <c r="K6796" t="s">
        <v>86726</v>
      </c>
      <c r="L6796" t="s">
        <v>86725</v>
      </c>
      <c r="N6796" t="s">
        <v>208</v>
      </c>
      <c r="O6796" t="s">
        <v>476</v>
      </c>
      <c r="P6796" t="s">
        <v>476</v>
      </c>
    </row>
    <row r="6797" spans="1:16">
      <c r="A6797" s="484" t="s">
        <v>45613</v>
      </c>
      <c r="B6797" s="485" t="s">
        <v>45612</v>
      </c>
      <c r="C6797" t="s">
        <v>45611</v>
      </c>
      <c r="D6797" t="s">
        <v>45611</v>
      </c>
      <c r="E6797" t="str">
        <f t="shared" si="106"/>
        <v>523380 - LASER CONSEIL</v>
      </c>
      <c r="F6797" t="s">
        <v>922</v>
      </c>
      <c r="G6797" t="s">
        <v>45610</v>
      </c>
      <c r="I6797" t="s">
        <v>45609</v>
      </c>
      <c r="J6797" t="s">
        <v>45608</v>
      </c>
      <c r="K6797" t="s">
        <v>208</v>
      </c>
      <c r="L6797" t="s">
        <v>45607</v>
      </c>
      <c r="N6797" t="s">
        <v>208</v>
      </c>
      <c r="O6797" t="s">
        <v>476</v>
      </c>
      <c r="P6797" t="s">
        <v>476</v>
      </c>
    </row>
    <row r="6798" spans="1:16">
      <c r="A6798" s="484" t="s">
        <v>109585</v>
      </c>
      <c r="B6798" s="485" t="s">
        <v>109584</v>
      </c>
      <c r="C6798" t="s">
        <v>109583</v>
      </c>
      <c r="D6798" t="s">
        <v>109582</v>
      </c>
      <c r="E6798" t="str">
        <f t="shared" si="106"/>
        <v>666804 - CASTILLO THIERRY DANIEL</v>
      </c>
      <c r="F6798" t="s">
        <v>7408</v>
      </c>
      <c r="G6798" t="s">
        <v>109581</v>
      </c>
      <c r="I6798" t="s">
        <v>109580</v>
      </c>
      <c r="J6798" t="s">
        <v>109579</v>
      </c>
      <c r="K6798" t="s">
        <v>208</v>
      </c>
      <c r="L6798" t="s">
        <v>109578</v>
      </c>
      <c r="N6798" t="s">
        <v>208</v>
      </c>
      <c r="O6798" t="s">
        <v>476</v>
      </c>
      <c r="P6798" t="s">
        <v>476</v>
      </c>
    </row>
    <row r="6799" spans="1:16">
      <c r="A6799" s="484" t="s">
        <v>85681</v>
      </c>
      <c r="B6799" s="485" t="s">
        <v>85680</v>
      </c>
      <c r="C6799" t="s">
        <v>85679</v>
      </c>
      <c r="D6799" t="s">
        <v>85679</v>
      </c>
      <c r="E6799" t="str">
        <f t="shared" si="106"/>
        <v>489270 - DURAND PIERRE</v>
      </c>
      <c r="F6799" t="s">
        <v>8706</v>
      </c>
      <c r="G6799" t="s">
        <v>85678</v>
      </c>
      <c r="H6799" t="s">
        <v>85677</v>
      </c>
      <c r="I6799" t="s">
        <v>66746</v>
      </c>
      <c r="K6799" t="s">
        <v>208</v>
      </c>
      <c r="L6799" t="s">
        <v>85676</v>
      </c>
      <c r="N6799" t="s">
        <v>208</v>
      </c>
      <c r="O6799" t="s">
        <v>476</v>
      </c>
      <c r="P6799" t="s">
        <v>476</v>
      </c>
    </row>
    <row r="6800" spans="1:16">
      <c r="A6800" s="484" t="s">
        <v>49193</v>
      </c>
      <c r="B6800" s="485" t="s">
        <v>49192</v>
      </c>
      <c r="C6800" t="s">
        <v>49191</v>
      </c>
      <c r="D6800" t="s">
        <v>49191</v>
      </c>
      <c r="E6800" t="str">
        <f t="shared" si="106"/>
        <v>522612 - JOANNON JEAN CLAUDE</v>
      </c>
      <c r="F6800" t="s">
        <v>2572</v>
      </c>
      <c r="G6800" t="s">
        <v>49190</v>
      </c>
      <c r="I6800" t="s">
        <v>13562</v>
      </c>
      <c r="J6800" t="s">
        <v>49189</v>
      </c>
      <c r="K6800" t="s">
        <v>208</v>
      </c>
      <c r="L6800" t="s">
        <v>49188</v>
      </c>
      <c r="N6800" t="s">
        <v>208</v>
      </c>
      <c r="O6800" t="s">
        <v>476</v>
      </c>
      <c r="P6800" t="s">
        <v>476</v>
      </c>
    </row>
    <row r="6801" spans="1:16">
      <c r="A6801" s="484" t="s">
        <v>54382</v>
      </c>
      <c r="B6801" s="485" t="s">
        <v>54381</v>
      </c>
      <c r="C6801" t="s">
        <v>54380</v>
      </c>
      <c r="D6801" t="s">
        <v>54379</v>
      </c>
      <c r="E6801" t="str">
        <f t="shared" si="106"/>
        <v>356621 - IFG</v>
      </c>
      <c r="F6801" t="s">
        <v>1528</v>
      </c>
      <c r="G6801" t="s">
        <v>54378</v>
      </c>
      <c r="I6801" t="s">
        <v>1494</v>
      </c>
      <c r="J6801" t="s">
        <v>54377</v>
      </c>
      <c r="K6801" t="s">
        <v>208</v>
      </c>
      <c r="L6801" t="s">
        <v>54376</v>
      </c>
      <c r="N6801" t="s">
        <v>208</v>
      </c>
      <c r="O6801" t="s">
        <v>476</v>
      </c>
      <c r="P6801" t="s">
        <v>476</v>
      </c>
    </row>
    <row r="6802" spans="1:16">
      <c r="A6802" s="484" t="s">
        <v>59869</v>
      </c>
      <c r="B6802" s="485" t="s">
        <v>59868</v>
      </c>
      <c r="C6802" t="s">
        <v>59867</v>
      </c>
      <c r="D6802" t="s">
        <v>59867</v>
      </c>
      <c r="E6802" t="str">
        <f t="shared" si="106"/>
        <v>362750 - I COM</v>
      </c>
      <c r="F6802" t="s">
        <v>9396</v>
      </c>
      <c r="G6802" t="s">
        <v>59866</v>
      </c>
      <c r="I6802" t="s">
        <v>1501</v>
      </c>
      <c r="J6802" t="s">
        <v>59865</v>
      </c>
      <c r="K6802" t="s">
        <v>208</v>
      </c>
      <c r="L6802" t="s">
        <v>59864</v>
      </c>
      <c r="N6802" t="s">
        <v>208</v>
      </c>
      <c r="O6802" t="s">
        <v>476</v>
      </c>
      <c r="P6802" t="s">
        <v>476</v>
      </c>
    </row>
    <row r="6803" spans="1:16">
      <c r="A6803" s="484" t="s">
        <v>115779</v>
      </c>
      <c r="B6803" s="485" t="s">
        <v>115771</v>
      </c>
      <c r="C6803" t="s">
        <v>115778</v>
      </c>
      <c r="D6803" t="s">
        <v>115777</v>
      </c>
      <c r="E6803" t="str">
        <f t="shared" si="106"/>
        <v>474885 - AVLIS FORMATION ENGHIEN LES BAINS</v>
      </c>
      <c r="F6803" t="s">
        <v>9330</v>
      </c>
      <c r="G6803" t="s">
        <v>115776</v>
      </c>
      <c r="H6803" t="s">
        <v>115775</v>
      </c>
      <c r="I6803" t="s">
        <v>23969</v>
      </c>
      <c r="J6803" t="s">
        <v>115774</v>
      </c>
      <c r="K6803" t="s">
        <v>208</v>
      </c>
      <c r="L6803" t="s">
        <v>115773</v>
      </c>
      <c r="N6803" t="s">
        <v>207</v>
      </c>
      <c r="O6803" t="s">
        <v>476</v>
      </c>
      <c r="P6803" t="s">
        <v>476</v>
      </c>
    </row>
    <row r="6804" spans="1:16">
      <c r="A6804" s="484" t="s">
        <v>115772</v>
      </c>
      <c r="B6804" s="485" t="s">
        <v>115771</v>
      </c>
      <c r="C6804" t="s">
        <v>115770</v>
      </c>
      <c r="D6804" t="s">
        <v>115770</v>
      </c>
      <c r="E6804" t="str">
        <f t="shared" si="106"/>
        <v>657736 - AVLIS FORMATION - CAMPUS PARIS</v>
      </c>
      <c r="F6804" t="s">
        <v>23208</v>
      </c>
      <c r="G6804" t="s">
        <v>115769</v>
      </c>
      <c r="I6804" t="s">
        <v>23969</v>
      </c>
      <c r="K6804" t="s">
        <v>208</v>
      </c>
      <c r="L6804" t="s">
        <v>115768</v>
      </c>
      <c r="N6804" t="s">
        <v>207</v>
      </c>
      <c r="O6804" t="s">
        <v>476</v>
      </c>
      <c r="P6804" t="s">
        <v>476</v>
      </c>
    </row>
    <row r="6805" spans="1:16">
      <c r="A6805" s="484" t="s">
        <v>68883</v>
      </c>
      <c r="B6805" s="485" t="s">
        <v>68882</v>
      </c>
      <c r="C6805" t="s">
        <v>68881</v>
      </c>
      <c r="D6805" t="s">
        <v>68881</v>
      </c>
      <c r="E6805" t="str">
        <f t="shared" si="106"/>
        <v>599840 - FOURNIER CORALIE JEANNE  - EQUITALLIANCE</v>
      </c>
      <c r="F6805" t="s">
        <v>14932</v>
      </c>
      <c r="G6805" t="s">
        <v>68880</v>
      </c>
      <c r="I6805" t="s">
        <v>68879</v>
      </c>
      <c r="K6805" t="s">
        <v>208</v>
      </c>
      <c r="L6805" t="s">
        <v>68878</v>
      </c>
      <c r="N6805" t="s">
        <v>208</v>
      </c>
      <c r="O6805" t="s">
        <v>476</v>
      </c>
      <c r="P6805" t="s">
        <v>476</v>
      </c>
    </row>
    <row r="6806" spans="1:16">
      <c r="A6806" s="484" t="s">
        <v>83668</v>
      </c>
      <c r="B6806" s="485" t="s">
        <v>83667</v>
      </c>
      <c r="C6806" t="s">
        <v>83666</v>
      </c>
      <c r="D6806" t="s">
        <v>83665</v>
      </c>
      <c r="E6806" t="str">
        <f t="shared" si="106"/>
        <v>477114 - EMC2</v>
      </c>
      <c r="F6806" t="s">
        <v>9019</v>
      </c>
      <c r="G6806" t="s">
        <v>83664</v>
      </c>
      <c r="H6806" t="s">
        <v>83663</v>
      </c>
      <c r="I6806" t="s">
        <v>3364</v>
      </c>
      <c r="J6806" t="s">
        <v>83662</v>
      </c>
      <c r="K6806" t="s">
        <v>208</v>
      </c>
      <c r="L6806" t="s">
        <v>83661</v>
      </c>
      <c r="N6806" t="s">
        <v>208</v>
      </c>
      <c r="O6806" t="s">
        <v>476</v>
      </c>
      <c r="P6806" t="s">
        <v>476</v>
      </c>
    </row>
    <row r="6807" spans="1:16">
      <c r="A6807" s="484" t="s">
        <v>135110</v>
      </c>
      <c r="B6807" s="485" t="s">
        <v>135109</v>
      </c>
      <c r="C6807" t="s">
        <v>135108</v>
      </c>
      <c r="D6807" t="s">
        <v>135108</v>
      </c>
      <c r="E6807" t="str">
        <f t="shared" si="106"/>
        <v>500811 - ACTIONS CONSEIL</v>
      </c>
      <c r="F6807" t="s">
        <v>831</v>
      </c>
      <c r="G6807" t="s">
        <v>135107</v>
      </c>
      <c r="I6807" t="s">
        <v>3355</v>
      </c>
      <c r="J6807" t="s">
        <v>135106</v>
      </c>
      <c r="K6807" t="s">
        <v>208</v>
      </c>
      <c r="L6807" t="s">
        <v>135105</v>
      </c>
      <c r="N6807" t="s">
        <v>208</v>
      </c>
      <c r="O6807" t="s">
        <v>476</v>
      </c>
      <c r="P6807" t="s">
        <v>476</v>
      </c>
    </row>
    <row r="6808" spans="1:16">
      <c r="A6808" s="484" t="s">
        <v>69046</v>
      </c>
      <c r="B6808" s="485" t="s">
        <v>69045</v>
      </c>
      <c r="C6808" t="s">
        <v>69044</v>
      </c>
      <c r="D6808" t="s">
        <v>69043</v>
      </c>
      <c r="E6808" t="str">
        <f t="shared" si="106"/>
        <v>511020 - FORPROF LES ANGLES</v>
      </c>
      <c r="F6808" t="s">
        <v>7245</v>
      </c>
      <c r="G6808" t="s">
        <v>69042</v>
      </c>
      <c r="H6808" t="s">
        <v>69041</v>
      </c>
      <c r="I6808" t="s">
        <v>33396</v>
      </c>
      <c r="J6808" t="s">
        <v>69040</v>
      </c>
      <c r="K6808" t="s">
        <v>208</v>
      </c>
      <c r="L6808" t="s">
        <v>69039</v>
      </c>
      <c r="N6808" t="s">
        <v>208</v>
      </c>
      <c r="O6808" t="s">
        <v>476</v>
      </c>
      <c r="P6808" t="s">
        <v>476</v>
      </c>
    </row>
    <row r="6809" spans="1:16">
      <c r="A6809" s="484" t="s">
        <v>126129</v>
      </c>
      <c r="B6809" s="485" t="s">
        <v>126128</v>
      </c>
      <c r="C6809" t="s">
        <v>126127</v>
      </c>
      <c r="D6809" t="s">
        <v>126126</v>
      </c>
      <c r="E6809" t="str">
        <f t="shared" si="106"/>
        <v>684338 - AFTC DU VAR HYERES</v>
      </c>
      <c r="F6809" t="s">
        <v>3569</v>
      </c>
      <c r="G6809" t="s">
        <v>126125</v>
      </c>
      <c r="I6809" t="s">
        <v>2317</v>
      </c>
      <c r="J6809" t="s">
        <v>126124</v>
      </c>
      <c r="K6809" t="s">
        <v>208</v>
      </c>
      <c r="L6809" t="s">
        <v>126123</v>
      </c>
      <c r="N6809" t="s">
        <v>208</v>
      </c>
      <c r="O6809" t="s">
        <v>476</v>
      </c>
      <c r="P6809" t="s">
        <v>476</v>
      </c>
    </row>
    <row r="6810" spans="1:16">
      <c r="A6810" s="484" t="s">
        <v>76769</v>
      </c>
      <c r="B6810" s="485" t="s">
        <v>76768</v>
      </c>
      <c r="C6810" t="s">
        <v>76767</v>
      </c>
      <c r="D6810" t="s">
        <v>76767</v>
      </c>
      <c r="E6810" t="str">
        <f t="shared" si="106"/>
        <v>106173 - EUREKOM</v>
      </c>
      <c r="F6810" t="s">
        <v>9019</v>
      </c>
      <c r="G6810" t="s">
        <v>76766</v>
      </c>
      <c r="I6810" t="s">
        <v>3364</v>
      </c>
      <c r="J6810" t="s">
        <v>76765</v>
      </c>
      <c r="K6810" t="s">
        <v>208</v>
      </c>
      <c r="L6810" t="s">
        <v>76764</v>
      </c>
      <c r="N6810" t="s">
        <v>208</v>
      </c>
      <c r="O6810" t="s">
        <v>476</v>
      </c>
      <c r="P6810" t="s">
        <v>476</v>
      </c>
    </row>
    <row r="6811" spans="1:16">
      <c r="A6811" s="484" t="s">
        <v>64650</v>
      </c>
      <c r="B6811" s="485" t="s">
        <v>64649</v>
      </c>
      <c r="C6811" t="s">
        <v>64648</v>
      </c>
      <c r="D6811" t="s">
        <v>64648</v>
      </c>
      <c r="E6811" t="str">
        <f t="shared" si="106"/>
        <v>542842 - GRISELIDIS</v>
      </c>
      <c r="F6811" t="s">
        <v>7579</v>
      </c>
      <c r="G6811" t="s">
        <v>64647</v>
      </c>
      <c r="I6811" t="s">
        <v>603</v>
      </c>
      <c r="J6811" t="s">
        <v>64646</v>
      </c>
      <c r="K6811" t="s">
        <v>208</v>
      </c>
      <c r="L6811" t="s">
        <v>64645</v>
      </c>
      <c r="N6811" t="s">
        <v>208</v>
      </c>
      <c r="O6811" t="s">
        <v>476</v>
      </c>
      <c r="P6811" t="s">
        <v>476</v>
      </c>
    </row>
    <row r="6812" spans="1:16">
      <c r="A6812" s="484" t="s">
        <v>78353</v>
      </c>
      <c r="B6812" s="485" t="s">
        <v>78352</v>
      </c>
      <c r="C6812" t="s">
        <v>78351</v>
      </c>
      <c r="D6812" t="s">
        <v>78351</v>
      </c>
      <c r="E6812" t="str">
        <f t="shared" si="106"/>
        <v>291146 - ESPACE CLINIQUE FCL</v>
      </c>
      <c r="G6812" t="s">
        <v>78350</v>
      </c>
      <c r="I6812" t="s">
        <v>5789</v>
      </c>
      <c r="J6812" t="s">
        <v>78349</v>
      </c>
      <c r="K6812" t="s">
        <v>208</v>
      </c>
      <c r="L6812" t="s">
        <v>78348</v>
      </c>
      <c r="N6812" t="s">
        <v>208</v>
      </c>
      <c r="O6812" t="s">
        <v>476</v>
      </c>
      <c r="P6812" t="s">
        <v>476</v>
      </c>
    </row>
    <row r="6813" spans="1:16">
      <c r="A6813" s="484" t="s">
        <v>37411</v>
      </c>
      <c r="B6813" s="485" t="s">
        <v>37410</v>
      </c>
      <c r="C6813" t="s">
        <v>37409</v>
      </c>
      <c r="D6813" t="s">
        <v>37409</v>
      </c>
      <c r="E6813" t="str">
        <f t="shared" si="106"/>
        <v>685008 - MEDIA INSTITUTE</v>
      </c>
      <c r="F6813" t="s">
        <v>2041</v>
      </c>
      <c r="G6813" t="s">
        <v>37408</v>
      </c>
      <c r="I6813" t="s">
        <v>626</v>
      </c>
      <c r="J6813" t="s">
        <v>37407</v>
      </c>
      <c r="K6813" t="s">
        <v>208</v>
      </c>
      <c r="L6813" t="s">
        <v>37406</v>
      </c>
      <c r="N6813" t="s">
        <v>208</v>
      </c>
      <c r="O6813" t="s">
        <v>476</v>
      </c>
      <c r="P6813" t="s">
        <v>476</v>
      </c>
    </row>
    <row r="6814" spans="1:16">
      <c r="A6814" s="484" t="s">
        <v>87136</v>
      </c>
      <c r="B6814" s="485" t="s">
        <v>87128</v>
      </c>
      <c r="C6814" t="s">
        <v>87135</v>
      </c>
      <c r="D6814" t="s">
        <v>87134</v>
      </c>
      <c r="E6814" t="str">
        <f t="shared" si="106"/>
        <v>383156 - DEC MONTPELLIER</v>
      </c>
      <c r="F6814" t="s">
        <v>22763</v>
      </c>
      <c r="G6814" t="s">
        <v>87133</v>
      </c>
      <c r="H6814" t="s">
        <v>87132</v>
      </c>
      <c r="I6814" t="s">
        <v>1542</v>
      </c>
      <c r="J6814" t="s">
        <v>87131</v>
      </c>
      <c r="K6814" t="s">
        <v>208</v>
      </c>
      <c r="L6814" t="s">
        <v>87130</v>
      </c>
      <c r="N6814" t="s">
        <v>207</v>
      </c>
      <c r="O6814" t="s">
        <v>476</v>
      </c>
      <c r="P6814" t="s">
        <v>476</v>
      </c>
    </row>
    <row r="6815" spans="1:16">
      <c r="A6815" s="484" t="s">
        <v>87129</v>
      </c>
      <c r="B6815" s="485" t="s">
        <v>87128</v>
      </c>
      <c r="C6815" t="s">
        <v>87127</v>
      </c>
      <c r="D6815" t="s">
        <v>87126</v>
      </c>
      <c r="E6815" t="str">
        <f t="shared" si="106"/>
        <v>683899 - DEC PARIS</v>
      </c>
      <c r="F6815" t="s">
        <v>12625</v>
      </c>
      <c r="G6815" t="s">
        <v>87125</v>
      </c>
      <c r="I6815" t="s">
        <v>626</v>
      </c>
      <c r="J6815" t="s">
        <v>87124</v>
      </c>
      <c r="K6815" t="s">
        <v>208</v>
      </c>
      <c r="L6815" t="s">
        <v>87123</v>
      </c>
      <c r="N6815" t="s">
        <v>208</v>
      </c>
      <c r="O6815" t="s">
        <v>476</v>
      </c>
      <c r="P6815" t="s">
        <v>476</v>
      </c>
    </row>
    <row r="6816" spans="1:16">
      <c r="A6816" s="484" t="s">
        <v>67861</v>
      </c>
      <c r="B6816" s="485" t="s">
        <v>67860</v>
      </c>
      <c r="C6816" t="s">
        <v>67859</v>
      </c>
      <c r="D6816" t="s">
        <v>67858</v>
      </c>
      <c r="E6816" t="str">
        <f t="shared" si="106"/>
        <v>544437 - GALAXIE 5 ST MARTIN D HERES</v>
      </c>
      <c r="F6816" t="s">
        <v>1352</v>
      </c>
      <c r="G6816" t="s">
        <v>67857</v>
      </c>
      <c r="I6816" t="s">
        <v>5512</v>
      </c>
      <c r="J6816" t="s">
        <v>67856</v>
      </c>
      <c r="K6816" t="s">
        <v>208</v>
      </c>
      <c r="L6816" t="s">
        <v>67855</v>
      </c>
      <c r="N6816" t="s">
        <v>208</v>
      </c>
      <c r="O6816" t="s">
        <v>476</v>
      </c>
      <c r="P6816" t="s">
        <v>476</v>
      </c>
    </row>
    <row r="6817" spans="1:16">
      <c r="A6817" s="484" t="s">
        <v>69933</v>
      </c>
      <c r="B6817" s="485" t="s">
        <v>69932</v>
      </c>
      <c r="C6817" t="s">
        <v>69931</v>
      </c>
      <c r="D6817" t="s">
        <v>69930</v>
      </c>
      <c r="E6817" t="str">
        <f t="shared" si="106"/>
        <v>248204 - FIREA</v>
      </c>
      <c r="F6817" t="s">
        <v>69929</v>
      </c>
      <c r="G6817" t="s">
        <v>69928</v>
      </c>
      <c r="H6817" t="s">
        <v>69927</v>
      </c>
      <c r="I6817" t="s">
        <v>5810</v>
      </c>
      <c r="K6817" t="s">
        <v>208</v>
      </c>
      <c r="L6817" t="s">
        <v>69926</v>
      </c>
      <c r="N6817" t="s">
        <v>208</v>
      </c>
      <c r="O6817" t="s">
        <v>476</v>
      </c>
      <c r="P6817" t="s">
        <v>476</v>
      </c>
    </row>
    <row r="6818" spans="1:16">
      <c r="A6818" s="484" t="s">
        <v>17324</v>
      </c>
      <c r="B6818" s="485" t="s">
        <v>17323</v>
      </c>
      <c r="C6818" t="s">
        <v>17322</v>
      </c>
      <c r="D6818" t="s">
        <v>17322</v>
      </c>
      <c r="E6818" t="str">
        <f t="shared" si="106"/>
        <v>602220 - SI AMMOUR BOUYER FABIENNE</v>
      </c>
      <c r="F6818" t="s">
        <v>17321</v>
      </c>
      <c r="G6818" t="s">
        <v>17320</v>
      </c>
      <c r="H6818" t="s">
        <v>17319</v>
      </c>
      <c r="I6818" t="s">
        <v>17318</v>
      </c>
      <c r="J6818" t="s">
        <v>17317</v>
      </c>
      <c r="K6818" t="s">
        <v>208</v>
      </c>
      <c r="L6818" t="s">
        <v>17316</v>
      </c>
      <c r="N6818" t="s">
        <v>208</v>
      </c>
      <c r="O6818" t="s">
        <v>476</v>
      </c>
      <c r="P6818" t="s">
        <v>476</v>
      </c>
    </row>
    <row r="6819" spans="1:16">
      <c r="A6819" s="484" t="s">
        <v>8359</v>
      </c>
      <c r="B6819" s="485" t="s">
        <v>8358</v>
      </c>
      <c r="C6819" t="s">
        <v>8357</v>
      </c>
      <c r="D6819" t="s">
        <v>8357</v>
      </c>
      <c r="E6819" t="str">
        <f t="shared" si="106"/>
        <v>583911 - UMANOVE</v>
      </c>
      <c r="F6819" t="s">
        <v>3058</v>
      </c>
      <c r="G6819" t="s">
        <v>8356</v>
      </c>
      <c r="I6819" t="s">
        <v>4604</v>
      </c>
      <c r="J6819" t="s">
        <v>8355</v>
      </c>
      <c r="K6819" t="s">
        <v>208</v>
      </c>
      <c r="L6819" t="s">
        <v>8354</v>
      </c>
      <c r="N6819" t="s">
        <v>208</v>
      </c>
      <c r="O6819" t="s">
        <v>476</v>
      </c>
      <c r="P6819" t="s">
        <v>476</v>
      </c>
    </row>
    <row r="6820" spans="1:16">
      <c r="A6820" s="484" t="s">
        <v>111217</v>
      </c>
      <c r="B6820" s="485" t="s">
        <v>111216</v>
      </c>
      <c r="C6820" t="s">
        <v>111215</v>
      </c>
      <c r="D6820" t="s">
        <v>111214</v>
      </c>
      <c r="E6820" t="str">
        <f t="shared" si="106"/>
        <v>485652 - CABINET BLETTERY</v>
      </c>
      <c r="F6820" t="s">
        <v>16536</v>
      </c>
      <c r="G6820" t="s">
        <v>111213</v>
      </c>
      <c r="H6820" t="s">
        <v>111212</v>
      </c>
      <c r="I6820" t="s">
        <v>36543</v>
      </c>
      <c r="J6820" t="s">
        <v>111211</v>
      </c>
      <c r="K6820" t="s">
        <v>208</v>
      </c>
      <c r="L6820" t="s">
        <v>111210</v>
      </c>
      <c r="N6820" t="s">
        <v>208</v>
      </c>
      <c r="O6820" t="s">
        <v>476</v>
      </c>
      <c r="P6820" t="s">
        <v>476</v>
      </c>
    </row>
    <row r="6821" spans="1:16">
      <c r="A6821" s="484" t="s">
        <v>110406</v>
      </c>
      <c r="B6821" s="485" t="s">
        <v>110405</v>
      </c>
      <c r="C6821" t="s">
        <v>110404</v>
      </c>
      <c r="D6821" t="s">
        <v>110404</v>
      </c>
      <c r="E6821" t="str">
        <f t="shared" si="106"/>
        <v>364836 - CAP COM</v>
      </c>
      <c r="F6821" t="s">
        <v>3505</v>
      </c>
      <c r="G6821" t="s">
        <v>89482</v>
      </c>
      <c r="I6821" t="s">
        <v>3431</v>
      </c>
      <c r="J6821" t="s">
        <v>110403</v>
      </c>
      <c r="K6821" t="s">
        <v>208</v>
      </c>
      <c r="L6821" t="s">
        <v>110402</v>
      </c>
      <c r="N6821" t="s">
        <v>208</v>
      </c>
      <c r="O6821" t="s">
        <v>476</v>
      </c>
      <c r="P6821" t="s">
        <v>476</v>
      </c>
    </row>
    <row r="6822" spans="1:16">
      <c r="A6822" s="484" t="s">
        <v>118665</v>
      </c>
      <c r="B6822" s="485" t="s">
        <v>118664</v>
      </c>
      <c r="C6822" t="s">
        <v>118663</v>
      </c>
      <c r="D6822" t="s">
        <v>118662</v>
      </c>
      <c r="E6822" t="str">
        <f t="shared" si="106"/>
        <v>295115 - ONCOLOR</v>
      </c>
      <c r="F6822" t="s">
        <v>39663</v>
      </c>
      <c r="G6822" t="s">
        <v>118661</v>
      </c>
      <c r="H6822" t="s">
        <v>56864</v>
      </c>
      <c r="I6822" t="s">
        <v>6880</v>
      </c>
      <c r="J6822" t="s">
        <v>118660</v>
      </c>
      <c r="K6822" t="s">
        <v>118659</v>
      </c>
      <c r="L6822" t="s">
        <v>118658</v>
      </c>
      <c r="N6822" t="s">
        <v>208</v>
      </c>
      <c r="O6822" t="s">
        <v>476</v>
      </c>
      <c r="P6822" t="s">
        <v>476</v>
      </c>
    </row>
    <row r="6823" spans="1:16">
      <c r="A6823" s="484" t="s">
        <v>16051</v>
      </c>
      <c r="B6823" s="485" t="s">
        <v>16050</v>
      </c>
      <c r="C6823" t="s">
        <v>16049</v>
      </c>
      <c r="D6823" t="s">
        <v>16048</v>
      </c>
      <c r="E6823" t="str">
        <f t="shared" si="106"/>
        <v>521814 - SCR INFORMATIQUES</v>
      </c>
      <c r="F6823" t="s">
        <v>16047</v>
      </c>
      <c r="G6823" t="s">
        <v>16046</v>
      </c>
      <c r="I6823" t="s">
        <v>16045</v>
      </c>
      <c r="J6823" t="s">
        <v>16044</v>
      </c>
      <c r="K6823" t="s">
        <v>208</v>
      </c>
      <c r="L6823" t="s">
        <v>16043</v>
      </c>
      <c r="N6823" t="s">
        <v>208</v>
      </c>
      <c r="O6823" t="s">
        <v>476</v>
      </c>
      <c r="P6823" t="s">
        <v>476</v>
      </c>
    </row>
    <row r="6824" spans="1:16">
      <c r="A6824" s="484" t="s">
        <v>9002</v>
      </c>
      <c r="B6824" s="485" t="s">
        <v>9001</v>
      </c>
      <c r="C6824" t="s">
        <v>9000</v>
      </c>
      <c r="D6824" t="s">
        <v>8999</v>
      </c>
      <c r="E6824" t="str">
        <f t="shared" si="106"/>
        <v>475221 - TRAUCHESSEC JOFFREY</v>
      </c>
      <c r="F6824" t="s">
        <v>1222</v>
      </c>
      <c r="G6824" t="s">
        <v>8998</v>
      </c>
      <c r="H6824" t="s">
        <v>8997</v>
      </c>
      <c r="I6824" t="s">
        <v>1542</v>
      </c>
      <c r="J6824" t="s">
        <v>8996</v>
      </c>
      <c r="K6824" t="s">
        <v>8995</v>
      </c>
      <c r="L6824" t="s">
        <v>8994</v>
      </c>
      <c r="N6824" t="s">
        <v>208</v>
      </c>
      <c r="O6824" t="s">
        <v>476</v>
      </c>
      <c r="P6824" t="s">
        <v>476</v>
      </c>
    </row>
    <row r="6825" spans="1:16">
      <c r="A6825" s="484" t="s">
        <v>2948</v>
      </c>
      <c r="B6825" s="485" t="s">
        <v>2947</v>
      </c>
      <c r="C6825" t="s">
        <v>2946</v>
      </c>
      <c r="D6825" t="s">
        <v>2946</v>
      </c>
      <c r="E6825" t="str">
        <f t="shared" si="106"/>
        <v>261142 - VR2 FORMATION</v>
      </c>
      <c r="F6825" t="s">
        <v>2945</v>
      </c>
      <c r="G6825" t="s">
        <v>2944</v>
      </c>
      <c r="I6825" t="s">
        <v>2943</v>
      </c>
      <c r="J6825" t="s">
        <v>2942</v>
      </c>
      <c r="K6825" t="s">
        <v>2941</v>
      </c>
      <c r="L6825" t="s">
        <v>2940</v>
      </c>
      <c r="N6825" t="s">
        <v>208</v>
      </c>
      <c r="O6825" t="s">
        <v>476</v>
      </c>
      <c r="P6825" t="s">
        <v>476</v>
      </c>
    </row>
    <row r="6826" spans="1:16">
      <c r="A6826" s="484" t="s">
        <v>82388</v>
      </c>
      <c r="B6826" s="485" t="s">
        <v>82387</v>
      </c>
      <c r="C6826" t="s">
        <v>82386</v>
      </c>
      <c r="D6826" t="s">
        <v>82385</v>
      </c>
      <c r="E6826" t="str">
        <f t="shared" si="106"/>
        <v>355367 - EDUCATIONAL PROGRAMS BORDEAUX 1 MERIGNAC</v>
      </c>
      <c r="F6826" t="s">
        <v>7547</v>
      </c>
      <c r="G6826" t="s">
        <v>82384</v>
      </c>
      <c r="I6826" t="s">
        <v>1466</v>
      </c>
      <c r="J6826" t="s">
        <v>82383</v>
      </c>
      <c r="K6826" t="s">
        <v>208</v>
      </c>
      <c r="L6826" t="s">
        <v>82382</v>
      </c>
      <c r="N6826" t="s">
        <v>208</v>
      </c>
      <c r="O6826" t="s">
        <v>476</v>
      </c>
      <c r="P6826" t="s">
        <v>476</v>
      </c>
    </row>
    <row r="6827" spans="1:16">
      <c r="A6827" s="484" t="s">
        <v>82393</v>
      </c>
      <c r="B6827" s="485" t="s">
        <v>82387</v>
      </c>
      <c r="C6827" t="s">
        <v>82386</v>
      </c>
      <c r="D6827" t="s">
        <v>82392</v>
      </c>
      <c r="E6827" t="str">
        <f t="shared" si="106"/>
        <v>548534 - EDUCATIONAL PROGRAMS BORDEAUX 1 BORDEAUX</v>
      </c>
      <c r="F6827" t="s">
        <v>7547</v>
      </c>
      <c r="G6827" t="s">
        <v>82391</v>
      </c>
      <c r="I6827" t="s">
        <v>749</v>
      </c>
      <c r="J6827" t="s">
        <v>82390</v>
      </c>
      <c r="K6827" t="s">
        <v>208</v>
      </c>
      <c r="L6827" t="s">
        <v>82389</v>
      </c>
      <c r="N6827" t="s">
        <v>208</v>
      </c>
      <c r="O6827" t="s">
        <v>476</v>
      </c>
      <c r="P6827" t="s">
        <v>476</v>
      </c>
    </row>
    <row r="6828" spans="1:16">
      <c r="A6828" s="484" t="s">
        <v>133700</v>
      </c>
      <c r="B6828" s="485" t="s">
        <v>133699</v>
      </c>
      <c r="C6828" t="s">
        <v>133698</v>
      </c>
      <c r="D6828" t="s">
        <v>133698</v>
      </c>
      <c r="E6828" t="str">
        <f t="shared" si="106"/>
        <v>479172 - AFIP FORMATIONS GEC VILLEURBANNE</v>
      </c>
      <c r="F6828" t="s">
        <v>2572</v>
      </c>
      <c r="G6828" t="s">
        <v>133697</v>
      </c>
      <c r="I6828" t="s">
        <v>3733</v>
      </c>
      <c r="J6828" t="s">
        <v>133696</v>
      </c>
      <c r="K6828" t="s">
        <v>208</v>
      </c>
      <c r="L6828" t="s">
        <v>133695</v>
      </c>
      <c r="N6828" t="s">
        <v>208</v>
      </c>
      <c r="O6828" t="s">
        <v>476</v>
      </c>
      <c r="P6828" t="s">
        <v>476</v>
      </c>
    </row>
    <row r="6829" spans="1:16">
      <c r="A6829" s="484" t="s">
        <v>123256</v>
      </c>
      <c r="B6829" s="485" t="s">
        <v>123255</v>
      </c>
      <c r="C6829" t="s">
        <v>123254</v>
      </c>
      <c r="D6829" t="s">
        <v>123253</v>
      </c>
      <c r="E6829" t="str">
        <f t="shared" si="106"/>
        <v>555423 - AMPR NORD-PICARDIE</v>
      </c>
      <c r="F6829" t="s">
        <v>1817</v>
      </c>
      <c r="G6829" t="s">
        <v>123252</v>
      </c>
      <c r="H6829" t="s">
        <v>123251</v>
      </c>
      <c r="I6829" t="s">
        <v>1814</v>
      </c>
      <c r="K6829" t="s">
        <v>208</v>
      </c>
      <c r="L6829" t="s">
        <v>123250</v>
      </c>
      <c r="N6829" t="s">
        <v>208</v>
      </c>
      <c r="O6829" t="s">
        <v>476</v>
      </c>
      <c r="P6829" t="s">
        <v>476</v>
      </c>
    </row>
    <row r="6830" spans="1:16">
      <c r="A6830" s="484" t="s">
        <v>94690</v>
      </c>
      <c r="B6830" s="485" t="s">
        <v>94689</v>
      </c>
      <c r="C6830" t="s">
        <v>94688</v>
      </c>
      <c r="D6830" t="s">
        <v>94687</v>
      </c>
      <c r="E6830" t="str">
        <f t="shared" si="106"/>
        <v>287593 - CLEFS 84</v>
      </c>
      <c r="F6830" t="s">
        <v>7167</v>
      </c>
      <c r="G6830" t="s">
        <v>94686</v>
      </c>
      <c r="H6830" t="s">
        <v>94685</v>
      </c>
      <c r="I6830" t="s">
        <v>4549</v>
      </c>
      <c r="K6830" t="s">
        <v>208</v>
      </c>
      <c r="L6830" t="s">
        <v>94684</v>
      </c>
      <c r="N6830" t="s">
        <v>208</v>
      </c>
      <c r="O6830" t="s">
        <v>476</v>
      </c>
      <c r="P6830" t="s">
        <v>94683</v>
      </c>
    </row>
    <row r="6831" spans="1:16">
      <c r="A6831" s="484" t="s">
        <v>16257</v>
      </c>
      <c r="B6831" s="485" t="s">
        <v>16256</v>
      </c>
      <c r="C6831" t="s">
        <v>16255</v>
      </c>
      <c r="D6831" t="s">
        <v>16255</v>
      </c>
      <c r="E6831" t="str">
        <f t="shared" si="106"/>
        <v>643002 - SOCIAL ACTE</v>
      </c>
      <c r="F6831" t="s">
        <v>16254</v>
      </c>
      <c r="G6831" t="s">
        <v>16253</v>
      </c>
      <c r="I6831" t="s">
        <v>16252</v>
      </c>
      <c r="K6831" t="s">
        <v>208</v>
      </c>
      <c r="L6831" t="s">
        <v>16251</v>
      </c>
      <c r="N6831" t="s">
        <v>208</v>
      </c>
      <c r="O6831" t="s">
        <v>476</v>
      </c>
      <c r="P6831" t="s">
        <v>476</v>
      </c>
    </row>
    <row r="6832" spans="1:16">
      <c r="A6832" s="484" t="s">
        <v>30023</v>
      </c>
      <c r="B6832" s="485" t="s">
        <v>30022</v>
      </c>
      <c r="C6832" t="s">
        <v>30021</v>
      </c>
      <c r="D6832" t="s">
        <v>30020</v>
      </c>
      <c r="E6832" t="str">
        <f t="shared" si="106"/>
        <v>531558 - PAARTNER FORMATION GILLY SUR ISERE</v>
      </c>
      <c r="F6832" t="s">
        <v>8706</v>
      </c>
      <c r="G6832" t="s">
        <v>30019</v>
      </c>
      <c r="H6832" t="s">
        <v>30018</v>
      </c>
      <c r="I6832" t="s">
        <v>30017</v>
      </c>
      <c r="J6832" t="s">
        <v>30016</v>
      </c>
      <c r="K6832" t="s">
        <v>208</v>
      </c>
      <c r="L6832" t="s">
        <v>30015</v>
      </c>
      <c r="N6832" t="s">
        <v>208</v>
      </c>
      <c r="O6832" t="s">
        <v>476</v>
      </c>
      <c r="P6832" t="s">
        <v>476</v>
      </c>
    </row>
    <row r="6833" spans="1:16">
      <c r="A6833" s="484" t="s">
        <v>135706</v>
      </c>
      <c r="B6833" s="485" t="s">
        <v>135705</v>
      </c>
      <c r="C6833" t="s">
        <v>135704</v>
      </c>
      <c r="D6833" t="s">
        <v>135704</v>
      </c>
      <c r="E6833" t="str">
        <f t="shared" si="106"/>
        <v>460436 - ACORE</v>
      </c>
      <c r="F6833" t="s">
        <v>75735</v>
      </c>
      <c r="G6833" t="s">
        <v>135703</v>
      </c>
      <c r="I6833" t="s">
        <v>16755</v>
      </c>
      <c r="J6833" t="s">
        <v>135702</v>
      </c>
      <c r="K6833" t="s">
        <v>208</v>
      </c>
      <c r="L6833" t="s">
        <v>135701</v>
      </c>
      <c r="N6833" t="s">
        <v>208</v>
      </c>
      <c r="O6833" t="s">
        <v>476</v>
      </c>
      <c r="P6833" t="s">
        <v>476</v>
      </c>
    </row>
    <row r="6834" spans="1:16">
      <c r="A6834" s="484" t="s">
        <v>118757</v>
      </c>
      <c r="B6834" s="485" t="s">
        <v>118756</v>
      </c>
      <c r="C6834" t="s">
        <v>118755</v>
      </c>
      <c r="D6834" t="s">
        <v>118754</v>
      </c>
      <c r="E6834" t="str">
        <f t="shared" si="106"/>
        <v>494495 - AREPAC</v>
      </c>
      <c r="F6834" t="s">
        <v>1077</v>
      </c>
      <c r="G6834" t="s">
        <v>26342</v>
      </c>
      <c r="I6834" t="s">
        <v>21804</v>
      </c>
      <c r="J6834" t="s">
        <v>118753</v>
      </c>
      <c r="K6834" t="s">
        <v>208</v>
      </c>
      <c r="L6834" t="s">
        <v>118752</v>
      </c>
      <c r="N6834" t="s">
        <v>208</v>
      </c>
      <c r="O6834" t="s">
        <v>476</v>
      </c>
      <c r="P6834" t="s">
        <v>476</v>
      </c>
    </row>
    <row r="6835" spans="1:16">
      <c r="A6835" s="484" t="s">
        <v>100523</v>
      </c>
      <c r="B6835" s="485" t="s">
        <v>100522</v>
      </c>
      <c r="C6835" t="s">
        <v>100521</v>
      </c>
      <c r="D6835" t="s">
        <v>100520</v>
      </c>
      <c r="E6835" t="str">
        <f t="shared" si="106"/>
        <v>480794 - CIBC PAYS DE LA LOIRE</v>
      </c>
      <c r="F6835" t="s">
        <v>48837</v>
      </c>
      <c r="G6835" t="s">
        <v>100519</v>
      </c>
      <c r="I6835" t="s">
        <v>8105</v>
      </c>
      <c r="J6835" t="s">
        <v>100518</v>
      </c>
      <c r="K6835" t="s">
        <v>208</v>
      </c>
      <c r="L6835" t="s">
        <v>100517</v>
      </c>
      <c r="N6835" t="s">
        <v>208</v>
      </c>
      <c r="O6835" t="s">
        <v>476</v>
      </c>
      <c r="P6835" t="s">
        <v>476</v>
      </c>
    </row>
    <row r="6836" spans="1:16">
      <c r="A6836" s="484" t="s">
        <v>118582</v>
      </c>
      <c r="B6836" s="485" t="s">
        <v>118581</v>
      </c>
      <c r="C6836" t="s">
        <v>118580</v>
      </c>
      <c r="D6836" t="s">
        <v>118579</v>
      </c>
      <c r="E6836" t="str">
        <f t="shared" si="106"/>
        <v>540213 - ASSOCIATION REUSIT ST PIERRE</v>
      </c>
      <c r="F6836" t="s">
        <v>2524</v>
      </c>
      <c r="G6836" t="s">
        <v>118578</v>
      </c>
      <c r="I6836" t="s">
        <v>2739</v>
      </c>
      <c r="J6836" t="s">
        <v>118577</v>
      </c>
      <c r="K6836" t="s">
        <v>208</v>
      </c>
      <c r="L6836" t="s">
        <v>118576</v>
      </c>
      <c r="N6836" t="s">
        <v>208</v>
      </c>
      <c r="O6836" t="s">
        <v>476</v>
      </c>
      <c r="P6836" t="s">
        <v>476</v>
      </c>
    </row>
    <row r="6837" spans="1:16">
      <c r="A6837" s="484" t="s">
        <v>25165</v>
      </c>
      <c r="B6837" s="485" t="s">
        <v>25164</v>
      </c>
      <c r="C6837" t="s">
        <v>25163</v>
      </c>
      <c r="D6837" t="s">
        <v>25163</v>
      </c>
      <c r="E6837" t="str">
        <f t="shared" si="106"/>
        <v>386662 - PROSOM</v>
      </c>
      <c r="F6837" t="s">
        <v>2704</v>
      </c>
      <c r="G6837" t="s">
        <v>25162</v>
      </c>
      <c r="I6837" t="s">
        <v>802</v>
      </c>
      <c r="J6837" t="s">
        <v>25161</v>
      </c>
      <c r="K6837" t="s">
        <v>208</v>
      </c>
      <c r="L6837" t="s">
        <v>25160</v>
      </c>
      <c r="N6837" t="s">
        <v>208</v>
      </c>
      <c r="O6837" t="s">
        <v>476</v>
      </c>
      <c r="P6837" t="s">
        <v>476</v>
      </c>
    </row>
    <row r="6838" spans="1:16">
      <c r="A6838" s="484" t="s">
        <v>130892</v>
      </c>
      <c r="B6838" s="485" t="s">
        <v>130891</v>
      </c>
      <c r="C6838" t="s">
        <v>130890</v>
      </c>
      <c r="D6838" t="s">
        <v>130890</v>
      </c>
      <c r="E6838" t="str">
        <f t="shared" si="106"/>
        <v>408505 - ALABOUVETTE JEROME</v>
      </c>
      <c r="F6838" t="s">
        <v>1568</v>
      </c>
      <c r="G6838" t="s">
        <v>130889</v>
      </c>
      <c r="I6838" t="s">
        <v>130888</v>
      </c>
      <c r="J6838" t="s">
        <v>130887</v>
      </c>
      <c r="K6838" t="s">
        <v>208</v>
      </c>
      <c r="L6838" t="s">
        <v>130886</v>
      </c>
      <c r="N6838" t="s">
        <v>208</v>
      </c>
      <c r="O6838" t="s">
        <v>476</v>
      </c>
      <c r="P6838" t="s">
        <v>476</v>
      </c>
    </row>
    <row r="6839" spans="1:16">
      <c r="A6839" s="484" t="s">
        <v>88012</v>
      </c>
      <c r="B6839" s="485" t="s">
        <v>88011</v>
      </c>
      <c r="C6839" t="s">
        <v>88010</v>
      </c>
      <c r="D6839" t="s">
        <v>88010</v>
      </c>
      <c r="E6839" t="str">
        <f t="shared" si="106"/>
        <v>537573 - DEMILLIAN FABIENNE</v>
      </c>
      <c r="F6839" t="s">
        <v>7547</v>
      </c>
      <c r="G6839" t="s">
        <v>88009</v>
      </c>
      <c r="I6839" t="s">
        <v>88008</v>
      </c>
      <c r="J6839" t="s">
        <v>88007</v>
      </c>
      <c r="K6839" t="s">
        <v>208</v>
      </c>
      <c r="L6839" t="s">
        <v>88006</v>
      </c>
      <c r="N6839" t="s">
        <v>208</v>
      </c>
      <c r="O6839" t="s">
        <v>476</v>
      </c>
      <c r="P6839" t="s">
        <v>476</v>
      </c>
    </row>
    <row r="6840" spans="1:16">
      <c r="A6840" s="484" t="s">
        <v>10552</v>
      </c>
      <c r="B6840" s="485" t="s">
        <v>10551</v>
      </c>
      <c r="C6840" t="s">
        <v>10550</v>
      </c>
      <c r="D6840" t="s">
        <v>10550</v>
      </c>
      <c r="E6840" t="str">
        <f t="shared" si="106"/>
        <v>598409 - TESTARD SYLVIE - FORMA2</v>
      </c>
      <c r="F6840" t="s">
        <v>1086</v>
      </c>
      <c r="G6840" t="s">
        <v>10549</v>
      </c>
      <c r="I6840" t="s">
        <v>771</v>
      </c>
      <c r="J6840" t="s">
        <v>10548</v>
      </c>
      <c r="K6840" t="s">
        <v>208</v>
      </c>
      <c r="L6840" t="s">
        <v>10547</v>
      </c>
      <c r="N6840" t="s">
        <v>208</v>
      </c>
      <c r="O6840" t="s">
        <v>476</v>
      </c>
      <c r="P6840" t="s">
        <v>476</v>
      </c>
    </row>
    <row r="6841" spans="1:16">
      <c r="A6841" s="484" t="s">
        <v>8670</v>
      </c>
      <c r="B6841" s="485" t="s">
        <v>8669</v>
      </c>
      <c r="C6841" t="s">
        <v>8668</v>
      </c>
      <c r="D6841" t="s">
        <v>8668</v>
      </c>
      <c r="E6841" t="str">
        <f t="shared" si="106"/>
        <v>291122 - TR6</v>
      </c>
      <c r="F6841" t="s">
        <v>8667</v>
      </c>
      <c r="G6841" t="s">
        <v>8666</v>
      </c>
      <c r="I6841" t="s">
        <v>8665</v>
      </c>
      <c r="J6841" t="s">
        <v>8664</v>
      </c>
      <c r="K6841" t="s">
        <v>208</v>
      </c>
      <c r="L6841" t="s">
        <v>8663</v>
      </c>
      <c r="N6841" t="s">
        <v>208</v>
      </c>
      <c r="O6841" t="s">
        <v>476</v>
      </c>
      <c r="P6841" t="s">
        <v>476</v>
      </c>
    </row>
    <row r="6842" spans="1:16">
      <c r="A6842" s="484" t="s">
        <v>126355</v>
      </c>
      <c r="B6842" s="485" t="s">
        <v>126354</v>
      </c>
      <c r="C6842" t="s">
        <v>126353</v>
      </c>
      <c r="D6842" t="s">
        <v>126353</v>
      </c>
      <c r="E6842" t="str">
        <f t="shared" si="106"/>
        <v>322301 - ASK TRAINING</v>
      </c>
      <c r="F6842" t="s">
        <v>1848</v>
      </c>
      <c r="G6842" t="s">
        <v>126352</v>
      </c>
      <c r="I6842" t="s">
        <v>8570</v>
      </c>
      <c r="J6842" t="s">
        <v>126351</v>
      </c>
      <c r="K6842" t="s">
        <v>208</v>
      </c>
      <c r="L6842" t="s">
        <v>126350</v>
      </c>
      <c r="N6842" t="s">
        <v>208</v>
      </c>
      <c r="O6842" t="s">
        <v>476</v>
      </c>
      <c r="P6842" t="s">
        <v>476</v>
      </c>
    </row>
    <row r="6843" spans="1:16">
      <c r="A6843" s="484" t="s">
        <v>122620</v>
      </c>
      <c r="B6843" s="485" t="s">
        <v>122619</v>
      </c>
      <c r="C6843" t="s">
        <v>122618</v>
      </c>
      <c r="D6843" t="s">
        <v>122617</v>
      </c>
      <c r="E6843" t="str">
        <f t="shared" si="106"/>
        <v>291730 - AIBOMP</v>
      </c>
      <c r="F6843" t="s">
        <v>113204</v>
      </c>
      <c r="G6843" t="s">
        <v>122616</v>
      </c>
      <c r="H6843" t="s">
        <v>122615</v>
      </c>
      <c r="I6843" t="s">
        <v>603</v>
      </c>
      <c r="J6843" t="s">
        <v>122614</v>
      </c>
      <c r="K6843" t="s">
        <v>208</v>
      </c>
      <c r="L6843" t="s">
        <v>122613</v>
      </c>
      <c r="N6843" t="s">
        <v>208</v>
      </c>
      <c r="O6843" t="s">
        <v>476</v>
      </c>
      <c r="P6843" t="s">
        <v>476</v>
      </c>
    </row>
    <row r="6844" spans="1:16">
      <c r="A6844" s="484" t="s">
        <v>62470</v>
      </c>
      <c r="B6844" s="485" t="s">
        <v>62469</v>
      </c>
      <c r="C6844" t="s">
        <v>62468</v>
      </c>
      <c r="D6844" t="s">
        <v>62468</v>
      </c>
      <c r="E6844" t="str">
        <f t="shared" si="106"/>
        <v>563754 - HAMEL LAURENCE - MIEUX VIVRE SON TRAVAIL</v>
      </c>
      <c r="F6844" t="s">
        <v>49927</v>
      </c>
      <c r="G6844" t="s">
        <v>39466</v>
      </c>
      <c r="I6844" t="s">
        <v>62467</v>
      </c>
      <c r="J6844" t="s">
        <v>62466</v>
      </c>
      <c r="K6844" t="s">
        <v>208</v>
      </c>
      <c r="L6844" t="s">
        <v>62465</v>
      </c>
      <c r="N6844" t="s">
        <v>208</v>
      </c>
      <c r="O6844" t="s">
        <v>476</v>
      </c>
      <c r="P6844" t="s">
        <v>476</v>
      </c>
    </row>
    <row r="6845" spans="1:16">
      <c r="A6845" s="484" t="s">
        <v>91396</v>
      </c>
      <c r="B6845" s="485" t="s">
        <v>91395</v>
      </c>
      <c r="C6845" t="s">
        <v>91394</v>
      </c>
      <c r="D6845" t="s">
        <v>91394</v>
      </c>
      <c r="E6845" t="str">
        <f t="shared" si="106"/>
        <v>457048 - COURS BIOMEDAL</v>
      </c>
      <c r="F6845" t="s">
        <v>8302</v>
      </c>
      <c r="G6845" t="s">
        <v>91393</v>
      </c>
      <c r="I6845" t="s">
        <v>2666</v>
      </c>
      <c r="J6845" t="s">
        <v>91392</v>
      </c>
      <c r="K6845" t="s">
        <v>208</v>
      </c>
      <c r="L6845" t="s">
        <v>91391</v>
      </c>
      <c r="N6845" t="s">
        <v>207</v>
      </c>
      <c r="O6845" t="s">
        <v>476</v>
      </c>
      <c r="P6845" t="s">
        <v>476</v>
      </c>
    </row>
    <row r="6846" spans="1:16">
      <c r="A6846" s="484" t="s">
        <v>88467</v>
      </c>
      <c r="B6846" s="485" t="s">
        <v>88466</v>
      </c>
      <c r="C6846" t="s">
        <v>88465</v>
      </c>
      <c r="D6846" t="s">
        <v>88465</v>
      </c>
      <c r="E6846" t="str">
        <f t="shared" si="106"/>
        <v>265937 - DEFITEM</v>
      </c>
      <c r="F6846" t="s">
        <v>1513</v>
      </c>
      <c r="G6846" t="s">
        <v>88464</v>
      </c>
      <c r="I6846" t="s">
        <v>55983</v>
      </c>
      <c r="J6846" t="s">
        <v>88463</v>
      </c>
      <c r="K6846" t="s">
        <v>88462</v>
      </c>
      <c r="L6846" t="s">
        <v>88461</v>
      </c>
      <c r="N6846" t="s">
        <v>208</v>
      </c>
      <c r="O6846" t="s">
        <v>476</v>
      </c>
      <c r="P6846" t="s">
        <v>476</v>
      </c>
    </row>
    <row r="6847" spans="1:16">
      <c r="A6847" s="484" t="s">
        <v>27709</v>
      </c>
      <c r="B6847" s="485" t="s">
        <v>27708</v>
      </c>
      <c r="C6847" t="s">
        <v>27707</v>
      </c>
      <c r="D6847" t="s">
        <v>27706</v>
      </c>
      <c r="E6847" t="str">
        <f t="shared" si="106"/>
        <v>427305 - PLANETE GRISE CONSEIL PARIS</v>
      </c>
      <c r="F6847" t="s">
        <v>3093</v>
      </c>
      <c r="G6847" t="s">
        <v>27705</v>
      </c>
      <c r="I6847" t="s">
        <v>8273</v>
      </c>
      <c r="J6847" t="s">
        <v>27704</v>
      </c>
      <c r="K6847" t="s">
        <v>27703</v>
      </c>
      <c r="L6847" t="s">
        <v>27702</v>
      </c>
      <c r="N6847" t="s">
        <v>208</v>
      </c>
      <c r="O6847" t="s">
        <v>476</v>
      </c>
      <c r="P6847" t="s">
        <v>476</v>
      </c>
    </row>
    <row r="6848" spans="1:16">
      <c r="A6848" s="484" t="s">
        <v>78745</v>
      </c>
      <c r="B6848" s="485" t="s">
        <v>78744</v>
      </c>
      <c r="C6848" t="s">
        <v>78743</v>
      </c>
      <c r="D6848" t="s">
        <v>78743</v>
      </c>
      <c r="E6848" t="str">
        <f t="shared" si="106"/>
        <v>598422 - ERGOS CONCEPT</v>
      </c>
      <c r="F6848" t="s">
        <v>2651</v>
      </c>
      <c r="G6848" t="s">
        <v>78742</v>
      </c>
      <c r="I6848" t="s">
        <v>626</v>
      </c>
      <c r="J6848" t="s">
        <v>78741</v>
      </c>
      <c r="K6848" t="s">
        <v>208</v>
      </c>
      <c r="L6848" t="s">
        <v>78740</v>
      </c>
      <c r="N6848" t="s">
        <v>208</v>
      </c>
      <c r="O6848" t="s">
        <v>476</v>
      </c>
      <c r="P6848" t="s">
        <v>476</v>
      </c>
    </row>
    <row r="6849" spans="1:16">
      <c r="A6849" s="484" t="s">
        <v>48387</v>
      </c>
      <c r="B6849" s="485" t="s">
        <v>48386</v>
      </c>
      <c r="C6849" t="s">
        <v>48385</v>
      </c>
      <c r="D6849" t="s">
        <v>48385</v>
      </c>
      <c r="E6849" t="str">
        <f t="shared" si="106"/>
        <v>454114 - KAVIF CONCEPT</v>
      </c>
      <c r="F6849" t="s">
        <v>2250</v>
      </c>
      <c r="G6849" t="s">
        <v>48384</v>
      </c>
      <c r="I6849" t="s">
        <v>48383</v>
      </c>
      <c r="J6849" t="s">
        <v>48382</v>
      </c>
      <c r="K6849" t="s">
        <v>208</v>
      </c>
      <c r="L6849" t="s">
        <v>48381</v>
      </c>
      <c r="N6849" t="s">
        <v>208</v>
      </c>
      <c r="O6849" t="s">
        <v>476</v>
      </c>
      <c r="P6849" t="s">
        <v>476</v>
      </c>
    </row>
    <row r="6850" spans="1:16">
      <c r="A6850" s="484" t="s">
        <v>93983</v>
      </c>
      <c r="B6850" s="485" t="s">
        <v>93982</v>
      </c>
      <c r="C6850" t="s">
        <v>93981</v>
      </c>
      <c r="D6850" t="s">
        <v>93981</v>
      </c>
      <c r="E6850" t="str">
        <f t="shared" ref="E6850:E6913" si="107">_xlfn.CONCAT(L6850," - ",D6850)</f>
        <v>287544 - COMEOS</v>
      </c>
      <c r="F6850" t="s">
        <v>3803</v>
      </c>
      <c r="G6850" t="s">
        <v>93980</v>
      </c>
      <c r="I6850" t="s">
        <v>93979</v>
      </c>
      <c r="J6850" t="s">
        <v>93978</v>
      </c>
      <c r="K6850" t="s">
        <v>93977</v>
      </c>
      <c r="L6850" t="s">
        <v>93976</v>
      </c>
      <c r="N6850" t="s">
        <v>208</v>
      </c>
      <c r="O6850" t="s">
        <v>476</v>
      </c>
      <c r="P6850" t="s">
        <v>476</v>
      </c>
    </row>
    <row r="6851" spans="1:16">
      <c r="A6851" s="484" t="s">
        <v>123270</v>
      </c>
      <c r="B6851" s="485" t="s">
        <v>123269</v>
      </c>
      <c r="C6851" t="s">
        <v>123268</v>
      </c>
      <c r="D6851" t="s">
        <v>123267</v>
      </c>
      <c r="E6851" t="str">
        <f t="shared" si="107"/>
        <v>629832 - AMLTCM</v>
      </c>
      <c r="F6851" t="s">
        <v>20677</v>
      </c>
      <c r="G6851" t="s">
        <v>123266</v>
      </c>
      <c r="H6851" t="s">
        <v>123265</v>
      </c>
      <c r="I6851" t="s">
        <v>1542</v>
      </c>
      <c r="K6851" t="s">
        <v>208</v>
      </c>
      <c r="L6851" t="s">
        <v>123264</v>
      </c>
      <c r="N6851" t="s">
        <v>208</v>
      </c>
      <c r="O6851" t="s">
        <v>476</v>
      </c>
      <c r="P6851" t="s">
        <v>476</v>
      </c>
    </row>
    <row r="6852" spans="1:16">
      <c r="A6852" s="484" t="s">
        <v>129502</v>
      </c>
      <c r="B6852" s="485" t="s">
        <v>129501</v>
      </c>
      <c r="C6852" t="s">
        <v>129500</v>
      </c>
      <c r="D6852" t="s">
        <v>129500</v>
      </c>
      <c r="E6852" t="str">
        <f t="shared" si="107"/>
        <v>534699 - ALTEVA</v>
      </c>
      <c r="F6852" t="s">
        <v>628</v>
      </c>
      <c r="G6852" t="s">
        <v>129499</v>
      </c>
      <c r="I6852" t="s">
        <v>12671</v>
      </c>
      <c r="J6852" t="s">
        <v>129498</v>
      </c>
      <c r="K6852" t="s">
        <v>208</v>
      </c>
      <c r="L6852" t="s">
        <v>129497</v>
      </c>
      <c r="N6852" t="s">
        <v>208</v>
      </c>
      <c r="O6852" t="s">
        <v>476</v>
      </c>
      <c r="P6852" t="s">
        <v>476</v>
      </c>
    </row>
    <row r="6853" spans="1:16">
      <c r="A6853" s="484" t="s">
        <v>98275</v>
      </c>
      <c r="B6853" s="485" t="s">
        <v>98274</v>
      </c>
      <c r="C6853" t="s">
        <v>98273</v>
      </c>
      <c r="D6853" t="s">
        <v>98273</v>
      </c>
      <c r="E6853" t="str">
        <f t="shared" si="107"/>
        <v>230303 - CFP DON BOSCO</v>
      </c>
      <c r="F6853" t="s">
        <v>59686</v>
      </c>
      <c r="G6853" t="s">
        <v>98272</v>
      </c>
      <c r="I6853" t="s">
        <v>20640</v>
      </c>
      <c r="J6853" t="s">
        <v>98271</v>
      </c>
      <c r="K6853" t="s">
        <v>208</v>
      </c>
      <c r="L6853" t="s">
        <v>98270</v>
      </c>
      <c r="N6853" t="s">
        <v>208</v>
      </c>
      <c r="O6853" t="s">
        <v>476</v>
      </c>
      <c r="P6853" t="s">
        <v>476</v>
      </c>
    </row>
    <row r="6854" spans="1:16">
      <c r="A6854" s="484" t="s">
        <v>31057</v>
      </c>
      <c r="B6854" s="485" t="s">
        <v>31056</v>
      </c>
      <c r="C6854" t="s">
        <v>31055</v>
      </c>
      <c r="D6854" t="s">
        <v>31055</v>
      </c>
      <c r="E6854" t="str">
        <f t="shared" si="107"/>
        <v>311250 - ORCHESTRA CONSULTANTS</v>
      </c>
      <c r="F6854" t="s">
        <v>18756</v>
      </c>
      <c r="G6854" t="s">
        <v>31054</v>
      </c>
      <c r="I6854" t="s">
        <v>1799</v>
      </c>
      <c r="J6854" t="s">
        <v>31053</v>
      </c>
      <c r="K6854" t="s">
        <v>31052</v>
      </c>
      <c r="L6854" t="s">
        <v>31051</v>
      </c>
      <c r="N6854" t="s">
        <v>208</v>
      </c>
      <c r="O6854" t="s">
        <v>476</v>
      </c>
      <c r="P6854" t="s">
        <v>476</v>
      </c>
    </row>
    <row r="6855" spans="1:16">
      <c r="A6855" s="484" t="s">
        <v>110257</v>
      </c>
      <c r="B6855" s="485" t="s">
        <v>110256</v>
      </c>
      <c r="C6855" t="s">
        <v>110255</v>
      </c>
      <c r="D6855" t="s">
        <v>110255</v>
      </c>
      <c r="E6855" t="str">
        <f t="shared" si="107"/>
        <v>23012 - CAPA CMA</v>
      </c>
      <c r="F6855" t="s">
        <v>1857</v>
      </c>
      <c r="G6855" t="s">
        <v>110254</v>
      </c>
      <c r="I6855" t="s">
        <v>17538</v>
      </c>
      <c r="J6855" t="s">
        <v>110253</v>
      </c>
      <c r="K6855" t="s">
        <v>208</v>
      </c>
      <c r="L6855" t="s">
        <v>110252</v>
      </c>
      <c r="N6855" t="s">
        <v>208</v>
      </c>
      <c r="O6855" t="s">
        <v>476</v>
      </c>
      <c r="P6855" t="s">
        <v>476</v>
      </c>
    </row>
    <row r="6856" spans="1:16">
      <c r="A6856" s="484" t="s">
        <v>38322</v>
      </c>
      <c r="B6856" s="485" t="s">
        <v>38321</v>
      </c>
      <c r="C6856" t="s">
        <v>38320</v>
      </c>
      <c r="D6856" t="s">
        <v>38320</v>
      </c>
      <c r="E6856" t="str">
        <f t="shared" si="107"/>
        <v>614774 - MARGOLLE FABIENNE</v>
      </c>
      <c r="F6856" t="s">
        <v>4019</v>
      </c>
      <c r="G6856" t="s">
        <v>38319</v>
      </c>
      <c r="I6856" t="s">
        <v>38318</v>
      </c>
      <c r="J6856" t="s">
        <v>38317</v>
      </c>
      <c r="K6856" t="s">
        <v>208</v>
      </c>
      <c r="L6856" t="s">
        <v>38316</v>
      </c>
      <c r="N6856" t="s">
        <v>208</v>
      </c>
      <c r="O6856" t="s">
        <v>476</v>
      </c>
      <c r="P6856" t="s">
        <v>476</v>
      </c>
    </row>
    <row r="6857" spans="1:16">
      <c r="A6857" s="484" t="s">
        <v>116099</v>
      </c>
      <c r="B6857" s="485" t="s">
        <v>116098</v>
      </c>
      <c r="C6857" t="s">
        <v>116097</v>
      </c>
      <c r="D6857" t="s">
        <v>116097</v>
      </c>
      <c r="E6857" t="str">
        <f t="shared" si="107"/>
        <v>327633 - AUTREMENT POUR UN REGARD SUR SON POIDS</v>
      </c>
      <c r="F6857" t="s">
        <v>11267</v>
      </c>
      <c r="G6857" t="s">
        <v>116096</v>
      </c>
      <c r="H6857" t="s">
        <v>116095</v>
      </c>
      <c r="I6857" t="s">
        <v>60842</v>
      </c>
      <c r="J6857" t="s">
        <v>116094</v>
      </c>
      <c r="K6857" t="s">
        <v>116093</v>
      </c>
      <c r="L6857" t="s">
        <v>116092</v>
      </c>
      <c r="N6857" t="s">
        <v>208</v>
      </c>
      <c r="O6857" t="s">
        <v>476</v>
      </c>
      <c r="P6857" t="s">
        <v>476</v>
      </c>
    </row>
    <row r="6858" spans="1:16">
      <c r="A6858" s="484" t="s">
        <v>61346</v>
      </c>
      <c r="B6858" s="485" t="s">
        <v>61345</v>
      </c>
      <c r="C6858" t="s">
        <v>61344</v>
      </c>
      <c r="D6858" t="s">
        <v>61344</v>
      </c>
      <c r="E6858" t="str">
        <f t="shared" si="107"/>
        <v>325867 - HOMMES ET SAVOIRS</v>
      </c>
      <c r="G6858" t="s">
        <v>61343</v>
      </c>
      <c r="I6858" t="s">
        <v>11769</v>
      </c>
      <c r="J6858" t="s">
        <v>61342</v>
      </c>
      <c r="K6858" t="s">
        <v>208</v>
      </c>
      <c r="L6858" t="s">
        <v>61341</v>
      </c>
      <c r="N6858" t="s">
        <v>208</v>
      </c>
      <c r="O6858" t="s">
        <v>476</v>
      </c>
      <c r="P6858" t="s">
        <v>476</v>
      </c>
    </row>
    <row r="6859" spans="1:16">
      <c r="A6859" s="484" t="s">
        <v>88815</v>
      </c>
      <c r="B6859" s="485" t="s">
        <v>88814</v>
      </c>
      <c r="C6859" t="s">
        <v>88813</v>
      </c>
      <c r="D6859" t="s">
        <v>88812</v>
      </c>
      <c r="E6859" t="str">
        <f t="shared" si="107"/>
        <v>297987 - DFEA</v>
      </c>
      <c r="F6859" t="s">
        <v>953</v>
      </c>
      <c r="G6859" t="s">
        <v>88811</v>
      </c>
      <c r="I6859" t="s">
        <v>596</v>
      </c>
      <c r="J6859" t="s">
        <v>88810</v>
      </c>
      <c r="K6859" t="s">
        <v>208</v>
      </c>
      <c r="L6859" t="s">
        <v>88809</v>
      </c>
      <c r="N6859" t="s">
        <v>208</v>
      </c>
      <c r="O6859" t="s">
        <v>476</v>
      </c>
      <c r="P6859" t="s">
        <v>476</v>
      </c>
    </row>
    <row r="6860" spans="1:16">
      <c r="A6860" s="484" t="s">
        <v>64320</v>
      </c>
      <c r="B6860" s="485" t="s">
        <v>64319</v>
      </c>
      <c r="C6860" t="s">
        <v>64318</v>
      </c>
      <c r="D6860" t="s">
        <v>64317</v>
      </c>
      <c r="E6860" t="str">
        <f t="shared" si="107"/>
        <v>380726 - GEN LR</v>
      </c>
      <c r="F6860" t="s">
        <v>12975</v>
      </c>
      <c r="G6860" t="s">
        <v>64316</v>
      </c>
      <c r="H6860" t="s">
        <v>64315</v>
      </c>
      <c r="I6860" t="s">
        <v>1542</v>
      </c>
      <c r="J6860" t="s">
        <v>64314</v>
      </c>
      <c r="K6860" t="s">
        <v>64313</v>
      </c>
      <c r="L6860" t="s">
        <v>64312</v>
      </c>
      <c r="N6860" t="s">
        <v>208</v>
      </c>
      <c r="O6860" t="s">
        <v>476</v>
      </c>
      <c r="P6860" t="s">
        <v>476</v>
      </c>
    </row>
    <row r="6861" spans="1:16">
      <c r="A6861" s="484" t="s">
        <v>48886</v>
      </c>
      <c r="B6861" s="485" t="s">
        <v>48885</v>
      </c>
      <c r="C6861" t="s">
        <v>48884</v>
      </c>
      <c r="D6861" t="s">
        <v>48883</v>
      </c>
      <c r="E6861" t="str">
        <f t="shared" si="107"/>
        <v>533233 - JRS TECHNOLOGY LE CHAFFAUT ST JURSON</v>
      </c>
      <c r="F6861" t="s">
        <v>24420</v>
      </c>
      <c r="G6861" t="s">
        <v>48882</v>
      </c>
      <c r="I6861" t="s">
        <v>48881</v>
      </c>
      <c r="J6861" t="s">
        <v>48880</v>
      </c>
      <c r="K6861" t="s">
        <v>208</v>
      </c>
      <c r="L6861" t="s">
        <v>48879</v>
      </c>
      <c r="N6861" t="s">
        <v>208</v>
      </c>
      <c r="O6861" t="s">
        <v>476</v>
      </c>
      <c r="P6861" t="s">
        <v>476</v>
      </c>
    </row>
    <row r="6862" spans="1:16">
      <c r="A6862" s="484" t="s">
        <v>38621</v>
      </c>
      <c r="B6862" s="485" t="s">
        <v>38614</v>
      </c>
      <c r="C6862" t="s">
        <v>38613</v>
      </c>
      <c r="D6862" t="s">
        <v>38620</v>
      </c>
      <c r="E6862" t="str">
        <f t="shared" si="107"/>
        <v>536167 - MQS BRUZ</v>
      </c>
      <c r="F6862" t="s">
        <v>38619</v>
      </c>
      <c r="G6862" t="s">
        <v>38618</v>
      </c>
      <c r="H6862" t="s">
        <v>38617</v>
      </c>
      <c r="I6862" t="s">
        <v>13993</v>
      </c>
      <c r="J6862" t="s">
        <v>38609</v>
      </c>
      <c r="K6862" t="s">
        <v>208</v>
      </c>
      <c r="L6862" t="s">
        <v>38616</v>
      </c>
      <c r="N6862" t="s">
        <v>208</v>
      </c>
      <c r="O6862" t="s">
        <v>476</v>
      </c>
      <c r="P6862" t="s">
        <v>476</v>
      </c>
    </row>
    <row r="6863" spans="1:16">
      <c r="A6863" s="484" t="s">
        <v>38615</v>
      </c>
      <c r="B6863" s="485" t="s">
        <v>38614</v>
      </c>
      <c r="C6863" t="s">
        <v>38613</v>
      </c>
      <c r="D6863" t="s">
        <v>38612</v>
      </c>
      <c r="E6863" t="str">
        <f t="shared" si="107"/>
        <v>263000 - MQS RENNES</v>
      </c>
      <c r="F6863" t="s">
        <v>8675</v>
      </c>
      <c r="G6863" t="s">
        <v>38611</v>
      </c>
      <c r="H6863" t="s">
        <v>38610</v>
      </c>
      <c r="I6863" t="s">
        <v>3364</v>
      </c>
      <c r="J6863" t="s">
        <v>38609</v>
      </c>
      <c r="K6863" t="s">
        <v>38608</v>
      </c>
      <c r="L6863" t="s">
        <v>38607</v>
      </c>
      <c r="N6863" t="s">
        <v>208</v>
      </c>
      <c r="O6863" t="s">
        <v>476</v>
      </c>
      <c r="P6863" t="s">
        <v>476</v>
      </c>
    </row>
    <row r="6864" spans="1:16">
      <c r="A6864" s="484" t="s">
        <v>14287</v>
      </c>
      <c r="B6864" s="485" t="s">
        <v>14286</v>
      </c>
      <c r="C6864" t="s">
        <v>14285</v>
      </c>
      <c r="D6864" t="s">
        <v>14284</v>
      </c>
      <c r="E6864" t="str">
        <f t="shared" si="107"/>
        <v>538425 - SOGELINK CALUIRE ET CUIRE</v>
      </c>
      <c r="F6864" t="s">
        <v>1710</v>
      </c>
      <c r="G6864" t="s">
        <v>14283</v>
      </c>
      <c r="I6864" t="s">
        <v>6909</v>
      </c>
      <c r="J6864" t="s">
        <v>14282</v>
      </c>
      <c r="K6864" t="s">
        <v>208</v>
      </c>
      <c r="L6864" t="s">
        <v>14281</v>
      </c>
      <c r="N6864" t="s">
        <v>208</v>
      </c>
      <c r="O6864" t="s">
        <v>476</v>
      </c>
      <c r="P6864" t="s">
        <v>476</v>
      </c>
    </row>
    <row r="6865" spans="1:16">
      <c r="A6865" s="484" t="s">
        <v>98288</v>
      </c>
      <c r="B6865" s="485" t="s">
        <v>98287</v>
      </c>
      <c r="C6865" t="s">
        <v>98286</v>
      </c>
      <c r="D6865" t="s">
        <v>98286</v>
      </c>
      <c r="E6865" t="str">
        <f t="shared" si="107"/>
        <v>546616 - C.FOR</v>
      </c>
      <c r="F6865" t="s">
        <v>2572</v>
      </c>
      <c r="G6865" t="s">
        <v>98285</v>
      </c>
      <c r="H6865" t="s">
        <v>98284</v>
      </c>
      <c r="I6865" t="s">
        <v>98257</v>
      </c>
      <c r="J6865" t="s">
        <v>98283</v>
      </c>
      <c r="K6865" t="s">
        <v>208</v>
      </c>
      <c r="L6865" t="s">
        <v>98282</v>
      </c>
      <c r="N6865" t="s">
        <v>208</v>
      </c>
      <c r="O6865" t="s">
        <v>476</v>
      </c>
      <c r="P6865" t="s">
        <v>476</v>
      </c>
    </row>
    <row r="6866" spans="1:16">
      <c r="A6866" s="484" t="s">
        <v>21630</v>
      </c>
      <c r="B6866" s="485" t="s">
        <v>21629</v>
      </c>
      <c r="C6866" t="s">
        <v>21628</v>
      </c>
      <c r="D6866" t="s">
        <v>21628</v>
      </c>
      <c r="E6866" t="str">
        <f t="shared" si="107"/>
        <v>562166 - RITTIE BURKHARD ANNE</v>
      </c>
      <c r="F6866" t="s">
        <v>21627</v>
      </c>
      <c r="G6866" t="s">
        <v>21626</v>
      </c>
      <c r="I6866" t="s">
        <v>5789</v>
      </c>
      <c r="J6866" t="s">
        <v>21625</v>
      </c>
      <c r="K6866" t="s">
        <v>208</v>
      </c>
      <c r="L6866" t="s">
        <v>21624</v>
      </c>
      <c r="N6866" t="s">
        <v>208</v>
      </c>
      <c r="O6866" t="s">
        <v>476</v>
      </c>
      <c r="P6866" t="s">
        <v>476</v>
      </c>
    </row>
    <row r="6867" spans="1:16">
      <c r="A6867" s="484" t="s">
        <v>56061</v>
      </c>
      <c r="B6867" s="485" t="s">
        <v>56060</v>
      </c>
      <c r="C6867" t="s">
        <v>56059</v>
      </c>
      <c r="D6867" t="s">
        <v>56058</v>
      </c>
      <c r="E6867" t="str">
        <f t="shared" si="107"/>
        <v>459550 - IFGC BLAGNAC</v>
      </c>
      <c r="F6867" t="s">
        <v>1554</v>
      </c>
      <c r="G6867" t="s">
        <v>56057</v>
      </c>
      <c r="H6867" t="s">
        <v>56056</v>
      </c>
      <c r="I6867" t="s">
        <v>4604</v>
      </c>
      <c r="J6867" t="s">
        <v>56055</v>
      </c>
      <c r="K6867" t="s">
        <v>208</v>
      </c>
      <c r="L6867" t="s">
        <v>56054</v>
      </c>
      <c r="N6867" t="s">
        <v>208</v>
      </c>
      <c r="O6867" t="s">
        <v>476</v>
      </c>
      <c r="P6867" t="s">
        <v>476</v>
      </c>
    </row>
    <row r="6868" spans="1:16">
      <c r="A6868" s="484" t="s">
        <v>30212</v>
      </c>
      <c r="B6868" s="485" t="s">
        <v>30211</v>
      </c>
      <c r="C6868" t="s">
        <v>30210</v>
      </c>
      <c r="D6868" t="s">
        <v>30210</v>
      </c>
      <c r="E6868" t="str">
        <f t="shared" si="107"/>
        <v>654966 - OUIE-DIRE FORMATION</v>
      </c>
      <c r="F6868" t="s">
        <v>14244</v>
      </c>
      <c r="G6868" t="s">
        <v>30209</v>
      </c>
      <c r="I6868" t="s">
        <v>1035</v>
      </c>
      <c r="K6868" t="s">
        <v>208</v>
      </c>
      <c r="L6868" t="s">
        <v>30208</v>
      </c>
      <c r="N6868" t="s">
        <v>208</v>
      </c>
      <c r="O6868" t="s">
        <v>476</v>
      </c>
      <c r="P6868" t="s">
        <v>476</v>
      </c>
    </row>
    <row r="6869" spans="1:16">
      <c r="A6869" s="484" t="s">
        <v>8756</v>
      </c>
      <c r="B6869" s="485" t="s">
        <v>8755</v>
      </c>
      <c r="C6869" t="s">
        <v>8754</v>
      </c>
      <c r="D6869" t="s">
        <v>8753</v>
      </c>
      <c r="E6869" t="str">
        <f t="shared" si="107"/>
        <v>509772 - TRJ</v>
      </c>
      <c r="F6869" t="s">
        <v>4522</v>
      </c>
      <c r="G6869" t="s">
        <v>8752</v>
      </c>
      <c r="H6869" t="s">
        <v>8751</v>
      </c>
      <c r="I6869" t="s">
        <v>603</v>
      </c>
      <c r="J6869" t="s">
        <v>8750</v>
      </c>
      <c r="K6869" t="s">
        <v>208</v>
      </c>
      <c r="L6869" t="s">
        <v>8749</v>
      </c>
      <c r="N6869" t="s">
        <v>208</v>
      </c>
      <c r="O6869" t="s">
        <v>476</v>
      </c>
      <c r="P6869" t="s">
        <v>476</v>
      </c>
    </row>
    <row r="6870" spans="1:16">
      <c r="A6870" s="484" t="s">
        <v>35772</v>
      </c>
      <c r="B6870" s="485" t="s">
        <v>35771</v>
      </c>
      <c r="C6870" t="s">
        <v>35770</v>
      </c>
      <c r="D6870" t="s">
        <v>35770</v>
      </c>
      <c r="E6870" t="str">
        <f t="shared" si="107"/>
        <v>312319 - MISSIONS CADRES</v>
      </c>
      <c r="F6870" t="s">
        <v>17270</v>
      </c>
      <c r="G6870" t="s">
        <v>35769</v>
      </c>
      <c r="I6870" t="s">
        <v>2184</v>
      </c>
      <c r="J6870" t="s">
        <v>35768</v>
      </c>
      <c r="K6870" t="s">
        <v>208</v>
      </c>
      <c r="L6870" t="s">
        <v>35767</v>
      </c>
      <c r="N6870" t="s">
        <v>208</v>
      </c>
      <c r="O6870" t="s">
        <v>476</v>
      </c>
      <c r="P6870" t="s">
        <v>476</v>
      </c>
    </row>
    <row r="6871" spans="1:16">
      <c r="A6871" s="484" t="s">
        <v>2340</v>
      </c>
      <c r="B6871" s="485" t="s">
        <v>2339</v>
      </c>
      <c r="C6871" t="s">
        <v>2338</v>
      </c>
      <c r="D6871" t="s">
        <v>2338</v>
      </c>
      <c r="E6871" t="str">
        <f t="shared" si="107"/>
        <v>528286 - WILLIAMS MEYNIER  DFIPRO</v>
      </c>
      <c r="F6871" t="s">
        <v>2337</v>
      </c>
      <c r="G6871" t="s">
        <v>2336</v>
      </c>
      <c r="H6871" t="s">
        <v>2335</v>
      </c>
      <c r="I6871" t="s">
        <v>2334</v>
      </c>
      <c r="K6871" t="s">
        <v>208</v>
      </c>
      <c r="L6871" t="s">
        <v>2333</v>
      </c>
      <c r="N6871" t="s">
        <v>208</v>
      </c>
      <c r="O6871" t="s">
        <v>476</v>
      </c>
      <c r="P6871" t="s">
        <v>476</v>
      </c>
    </row>
    <row r="6872" spans="1:16">
      <c r="A6872" s="484" t="s">
        <v>84519</v>
      </c>
      <c r="B6872" s="485" t="s">
        <v>84518</v>
      </c>
      <c r="C6872" t="s">
        <v>84517</v>
      </c>
      <c r="D6872" t="s">
        <v>84517</v>
      </c>
      <c r="E6872" t="str">
        <f t="shared" si="107"/>
        <v>448126 - ECOLE DE LANGUES</v>
      </c>
      <c r="F6872" t="s">
        <v>1513</v>
      </c>
      <c r="G6872" t="s">
        <v>84516</v>
      </c>
      <c r="I6872" t="s">
        <v>12161</v>
      </c>
      <c r="J6872" t="s">
        <v>84515</v>
      </c>
      <c r="K6872" t="s">
        <v>208</v>
      </c>
      <c r="L6872" t="s">
        <v>84514</v>
      </c>
      <c r="N6872" t="s">
        <v>208</v>
      </c>
      <c r="O6872" t="s">
        <v>476</v>
      </c>
      <c r="P6872" t="s">
        <v>476</v>
      </c>
    </row>
    <row r="6873" spans="1:16">
      <c r="A6873" s="484" t="s">
        <v>126938</v>
      </c>
      <c r="B6873" s="485" t="s">
        <v>126937</v>
      </c>
      <c r="C6873" t="s">
        <v>126936</v>
      </c>
      <c r="D6873" t="s">
        <v>126936</v>
      </c>
      <c r="E6873" t="str">
        <f t="shared" si="107"/>
        <v>649430 - ARMONIE CONSEIL</v>
      </c>
      <c r="F6873" t="s">
        <v>20945</v>
      </c>
      <c r="G6873" t="s">
        <v>126935</v>
      </c>
      <c r="I6873" t="s">
        <v>96731</v>
      </c>
      <c r="J6873" t="s">
        <v>126934</v>
      </c>
      <c r="K6873" t="s">
        <v>208</v>
      </c>
      <c r="L6873" t="s">
        <v>126933</v>
      </c>
      <c r="N6873" t="s">
        <v>208</v>
      </c>
      <c r="O6873" t="s">
        <v>476</v>
      </c>
      <c r="P6873" t="s">
        <v>476</v>
      </c>
    </row>
    <row r="6874" spans="1:16">
      <c r="A6874" s="484" t="s">
        <v>72578</v>
      </c>
      <c r="B6874" s="485" t="s">
        <v>72577</v>
      </c>
      <c r="C6874" t="s">
        <v>72576</v>
      </c>
      <c r="D6874" t="s">
        <v>72575</v>
      </c>
      <c r="E6874" t="str">
        <f t="shared" si="107"/>
        <v>632132 - FELICITE JACKY</v>
      </c>
      <c r="F6874" t="s">
        <v>1520</v>
      </c>
      <c r="G6874" t="s">
        <v>72574</v>
      </c>
      <c r="I6874" t="s">
        <v>38045</v>
      </c>
      <c r="J6874" t="s">
        <v>72573</v>
      </c>
      <c r="K6874" t="s">
        <v>208</v>
      </c>
      <c r="L6874" t="s">
        <v>72572</v>
      </c>
      <c r="N6874" t="s">
        <v>208</v>
      </c>
      <c r="O6874" t="s">
        <v>476</v>
      </c>
      <c r="P6874" t="s">
        <v>476</v>
      </c>
    </row>
    <row r="6875" spans="1:16">
      <c r="A6875" s="484" t="s">
        <v>87730</v>
      </c>
      <c r="B6875" s="485" t="s">
        <v>87729</v>
      </c>
      <c r="C6875" t="s">
        <v>87728</v>
      </c>
      <c r="D6875" t="s">
        <v>87728</v>
      </c>
      <c r="E6875" t="str">
        <f t="shared" si="107"/>
        <v>556038 - DESQUE SYLVIE</v>
      </c>
      <c r="F6875" t="s">
        <v>7547</v>
      </c>
      <c r="G6875" t="s">
        <v>87727</v>
      </c>
      <c r="I6875" t="s">
        <v>749</v>
      </c>
      <c r="K6875" t="s">
        <v>208</v>
      </c>
      <c r="L6875" t="s">
        <v>87726</v>
      </c>
      <c r="N6875" t="s">
        <v>208</v>
      </c>
      <c r="O6875" t="s">
        <v>476</v>
      </c>
      <c r="P6875" t="s">
        <v>476</v>
      </c>
    </row>
    <row r="6876" spans="1:16">
      <c r="A6876" s="484" t="s">
        <v>16794</v>
      </c>
      <c r="B6876" s="485" t="s">
        <v>16793</v>
      </c>
      <c r="C6876" t="s">
        <v>16792</v>
      </c>
      <c r="D6876" t="s">
        <v>16792</v>
      </c>
      <c r="E6876" t="str">
        <f t="shared" si="107"/>
        <v>576128 - SINED SRL</v>
      </c>
      <c r="F6876" t="s">
        <v>16791</v>
      </c>
      <c r="G6876" t="s">
        <v>16790</v>
      </c>
      <c r="I6876" t="s">
        <v>11957</v>
      </c>
      <c r="J6876" t="s">
        <v>16789</v>
      </c>
      <c r="K6876" t="s">
        <v>208</v>
      </c>
      <c r="L6876" t="s">
        <v>16788</v>
      </c>
      <c r="N6876" t="s">
        <v>208</v>
      </c>
      <c r="O6876" t="s">
        <v>476</v>
      </c>
      <c r="P6876" t="s">
        <v>476</v>
      </c>
    </row>
    <row r="6877" spans="1:16">
      <c r="A6877" s="484" t="s">
        <v>112907</v>
      </c>
      <c r="B6877" s="485" t="s">
        <v>112906</v>
      </c>
      <c r="C6877" t="s">
        <v>112905</v>
      </c>
      <c r="D6877" t="s">
        <v>112905</v>
      </c>
      <c r="E6877" t="str">
        <f t="shared" si="107"/>
        <v>570801 - BOISSIER SOPHIE - YOUTOPIE ENTRAINEMENT</v>
      </c>
      <c r="F6877" t="s">
        <v>2524</v>
      </c>
      <c r="G6877" t="s">
        <v>112904</v>
      </c>
      <c r="H6877" t="s">
        <v>112903</v>
      </c>
      <c r="I6877" t="s">
        <v>112902</v>
      </c>
      <c r="K6877" t="s">
        <v>208</v>
      </c>
      <c r="L6877" t="s">
        <v>112901</v>
      </c>
      <c r="N6877" t="s">
        <v>208</v>
      </c>
      <c r="O6877" t="s">
        <v>476</v>
      </c>
      <c r="P6877" t="s">
        <v>476</v>
      </c>
    </row>
    <row r="6878" spans="1:16">
      <c r="A6878" s="484" t="s">
        <v>94601</v>
      </c>
      <c r="B6878" s="485" t="s">
        <v>94600</v>
      </c>
      <c r="C6878" t="s">
        <v>94599</v>
      </c>
      <c r="D6878" t="s">
        <v>94598</v>
      </c>
      <c r="E6878" t="str">
        <f t="shared" si="107"/>
        <v>414165 - CCPSO ASSOCIATION</v>
      </c>
      <c r="F6878" t="s">
        <v>13727</v>
      </c>
      <c r="G6878" t="s">
        <v>94597</v>
      </c>
      <c r="I6878" t="s">
        <v>603</v>
      </c>
      <c r="J6878" t="s">
        <v>94596</v>
      </c>
      <c r="K6878" t="s">
        <v>94595</v>
      </c>
      <c r="L6878" t="s">
        <v>94594</v>
      </c>
      <c r="N6878" t="s">
        <v>208</v>
      </c>
      <c r="O6878" t="s">
        <v>476</v>
      </c>
      <c r="P6878" t="s">
        <v>476</v>
      </c>
    </row>
    <row r="6879" spans="1:16">
      <c r="A6879" s="484" t="s">
        <v>120539</v>
      </c>
      <c r="B6879" s="485" t="s">
        <v>120538</v>
      </c>
      <c r="C6879" t="s">
        <v>120537</v>
      </c>
      <c r="D6879" t="s">
        <v>120536</v>
      </c>
      <c r="E6879" t="str">
        <f t="shared" si="107"/>
        <v>259093 - ASS MEDECINE CLINIQUE PSYCHANA</v>
      </c>
      <c r="F6879" t="s">
        <v>26051</v>
      </c>
      <c r="G6879" t="s">
        <v>83295</v>
      </c>
      <c r="I6879" t="s">
        <v>7252</v>
      </c>
      <c r="J6879" t="s">
        <v>120535</v>
      </c>
      <c r="K6879" t="s">
        <v>208</v>
      </c>
      <c r="L6879" t="s">
        <v>120534</v>
      </c>
      <c r="N6879" t="s">
        <v>208</v>
      </c>
      <c r="O6879" t="s">
        <v>476</v>
      </c>
      <c r="P6879" t="s">
        <v>476</v>
      </c>
    </row>
    <row r="6880" spans="1:16">
      <c r="A6880" s="484" t="s">
        <v>100050</v>
      </c>
      <c r="B6880" s="485" t="s">
        <v>100049</v>
      </c>
      <c r="C6880" t="s">
        <v>100048</v>
      </c>
      <c r="D6880" t="s">
        <v>100047</v>
      </c>
      <c r="E6880" t="str">
        <f t="shared" si="107"/>
        <v>638389 - CNAT</v>
      </c>
      <c r="F6880" t="s">
        <v>8378</v>
      </c>
      <c r="G6880" t="s">
        <v>100046</v>
      </c>
      <c r="I6880" t="s">
        <v>9933</v>
      </c>
      <c r="K6880" t="s">
        <v>208</v>
      </c>
      <c r="L6880" t="s">
        <v>100045</v>
      </c>
      <c r="N6880" t="s">
        <v>208</v>
      </c>
      <c r="O6880" t="s">
        <v>476</v>
      </c>
      <c r="P6880" t="s">
        <v>476</v>
      </c>
    </row>
    <row r="6881" spans="1:16">
      <c r="A6881" s="484" t="s">
        <v>2819</v>
      </c>
      <c r="B6881" s="485" t="s">
        <v>2818</v>
      </c>
      <c r="C6881" t="s">
        <v>2817</v>
      </c>
      <c r="D6881" t="s">
        <v>2817</v>
      </c>
      <c r="E6881" t="str">
        <f t="shared" si="107"/>
        <v>654085 - WAM</v>
      </c>
      <c r="F6881" t="s">
        <v>2816</v>
      </c>
      <c r="G6881" t="s">
        <v>2815</v>
      </c>
      <c r="I6881" t="s">
        <v>596</v>
      </c>
      <c r="J6881" t="s">
        <v>2814</v>
      </c>
      <c r="K6881" t="s">
        <v>208</v>
      </c>
      <c r="L6881" t="s">
        <v>2813</v>
      </c>
      <c r="N6881" t="s">
        <v>208</v>
      </c>
      <c r="O6881" t="s">
        <v>476</v>
      </c>
      <c r="P6881" t="s">
        <v>476</v>
      </c>
    </row>
    <row r="6882" spans="1:16">
      <c r="A6882" s="484" t="s">
        <v>47942</v>
      </c>
      <c r="B6882" s="485" t="s">
        <v>47941</v>
      </c>
      <c r="C6882" t="s">
        <v>47940</v>
      </c>
      <c r="D6882" t="s">
        <v>47939</v>
      </c>
      <c r="E6882" t="str">
        <f t="shared" si="107"/>
        <v>683553 - KLINGEMANN CARINE</v>
      </c>
      <c r="F6882" t="s">
        <v>24420</v>
      </c>
      <c r="G6882" t="s">
        <v>47938</v>
      </c>
      <c r="I6882" t="s">
        <v>3355</v>
      </c>
      <c r="J6882" t="s">
        <v>47937</v>
      </c>
      <c r="K6882" t="s">
        <v>208</v>
      </c>
      <c r="L6882" t="s">
        <v>47936</v>
      </c>
      <c r="N6882" t="s">
        <v>208</v>
      </c>
      <c r="O6882" t="s">
        <v>476</v>
      </c>
      <c r="P6882" t="s">
        <v>476</v>
      </c>
    </row>
    <row r="6883" spans="1:16">
      <c r="A6883" s="484" t="s">
        <v>88380</v>
      </c>
      <c r="B6883" s="485" t="s">
        <v>88336</v>
      </c>
      <c r="C6883" t="s">
        <v>88343</v>
      </c>
      <c r="D6883" t="s">
        <v>88379</v>
      </c>
      <c r="E6883" t="str">
        <f t="shared" si="107"/>
        <v>2847 - DEKRA INDUSTRIAL LIMOGES</v>
      </c>
      <c r="F6883" t="s">
        <v>15636</v>
      </c>
      <c r="G6883" t="s">
        <v>88378</v>
      </c>
      <c r="H6883" t="s">
        <v>88377</v>
      </c>
      <c r="I6883" t="s">
        <v>795</v>
      </c>
      <c r="J6883" t="s">
        <v>88376</v>
      </c>
      <c r="K6883" t="s">
        <v>208</v>
      </c>
      <c r="L6883" t="s">
        <v>88375</v>
      </c>
      <c r="N6883" t="s">
        <v>208</v>
      </c>
      <c r="O6883" t="s">
        <v>476</v>
      </c>
      <c r="P6883" t="s">
        <v>476</v>
      </c>
    </row>
    <row r="6884" spans="1:16">
      <c r="A6884" s="484" t="s">
        <v>88407</v>
      </c>
      <c r="B6884" s="485" t="s">
        <v>88336</v>
      </c>
      <c r="C6884" t="s">
        <v>88343</v>
      </c>
      <c r="D6884" t="s">
        <v>88406</v>
      </c>
      <c r="E6884" t="str">
        <f t="shared" si="107"/>
        <v>511298 - DEKRA INDUSTRIAL AMIENS</v>
      </c>
      <c r="F6884" t="s">
        <v>22970</v>
      </c>
      <c r="G6884" t="s">
        <v>23696</v>
      </c>
      <c r="H6884" t="s">
        <v>88405</v>
      </c>
      <c r="I6884" t="s">
        <v>1806</v>
      </c>
      <c r="J6884" t="s">
        <v>88404</v>
      </c>
      <c r="K6884" t="s">
        <v>208</v>
      </c>
      <c r="L6884" t="s">
        <v>88403</v>
      </c>
      <c r="N6884" t="s">
        <v>208</v>
      </c>
      <c r="O6884" t="s">
        <v>476</v>
      </c>
      <c r="P6884" t="s">
        <v>476</v>
      </c>
    </row>
    <row r="6885" spans="1:16">
      <c r="A6885" s="484" t="s">
        <v>88374</v>
      </c>
      <c r="B6885" s="485" t="s">
        <v>88336</v>
      </c>
      <c r="C6885" t="s">
        <v>88343</v>
      </c>
      <c r="D6885" t="s">
        <v>88373</v>
      </c>
      <c r="E6885" t="str">
        <f t="shared" si="107"/>
        <v>632508 - DEKRA INDUSTRIAL LYON</v>
      </c>
      <c r="F6885" t="s">
        <v>2242</v>
      </c>
      <c r="G6885" t="s">
        <v>88372</v>
      </c>
      <c r="H6885" t="s">
        <v>88371</v>
      </c>
      <c r="I6885" t="s">
        <v>802</v>
      </c>
      <c r="J6885" t="s">
        <v>88370</v>
      </c>
      <c r="K6885" t="s">
        <v>208</v>
      </c>
      <c r="L6885" t="s">
        <v>88369</v>
      </c>
      <c r="N6885" t="s">
        <v>208</v>
      </c>
      <c r="O6885" t="s">
        <v>476</v>
      </c>
      <c r="P6885" t="s">
        <v>476</v>
      </c>
    </row>
    <row r="6886" spans="1:16">
      <c r="A6886" s="484" t="s">
        <v>88402</v>
      </c>
      <c r="B6886" s="485" t="s">
        <v>88336</v>
      </c>
      <c r="C6886" t="s">
        <v>88343</v>
      </c>
      <c r="D6886" t="s">
        <v>88401</v>
      </c>
      <c r="E6886" t="str">
        <f t="shared" si="107"/>
        <v>618068 - DEKRA INDUSTRIAL CHASSIEU</v>
      </c>
      <c r="F6886" t="s">
        <v>571</v>
      </c>
      <c r="G6886" t="s">
        <v>88400</v>
      </c>
      <c r="I6886" t="s">
        <v>29595</v>
      </c>
      <c r="J6886" t="s">
        <v>88399</v>
      </c>
      <c r="K6886" t="s">
        <v>208</v>
      </c>
      <c r="L6886" t="s">
        <v>88398</v>
      </c>
      <c r="N6886" t="s">
        <v>208</v>
      </c>
      <c r="O6886" t="s">
        <v>476</v>
      </c>
      <c r="P6886" t="s">
        <v>476</v>
      </c>
    </row>
    <row r="6887" spans="1:16">
      <c r="A6887" s="484" t="s">
        <v>88349</v>
      </c>
      <c r="B6887" s="485" t="s">
        <v>88336</v>
      </c>
      <c r="C6887" t="s">
        <v>88343</v>
      </c>
      <c r="D6887" t="s">
        <v>88348</v>
      </c>
      <c r="E6887" t="str">
        <f t="shared" si="107"/>
        <v>631188 - DEKRA INDUSTRIAL ST HERBLAIN</v>
      </c>
      <c r="F6887" t="s">
        <v>2580</v>
      </c>
      <c r="G6887" t="s">
        <v>88347</v>
      </c>
      <c r="I6887" t="s">
        <v>2507</v>
      </c>
      <c r="J6887" t="s">
        <v>88346</v>
      </c>
      <c r="K6887" t="s">
        <v>208</v>
      </c>
      <c r="L6887" t="s">
        <v>88345</v>
      </c>
      <c r="N6887" t="s">
        <v>208</v>
      </c>
      <c r="O6887" t="s">
        <v>476</v>
      </c>
      <c r="P6887" t="s">
        <v>476</v>
      </c>
    </row>
    <row r="6888" spans="1:16">
      <c r="A6888" s="484" t="s">
        <v>88344</v>
      </c>
      <c r="B6888" s="485" t="s">
        <v>88336</v>
      </c>
      <c r="C6888" t="s">
        <v>88343</v>
      </c>
      <c r="D6888" t="s">
        <v>88342</v>
      </c>
      <c r="E6888" t="str">
        <f t="shared" si="107"/>
        <v>592353 - DEKRA INDUSTRIALSAINT VALLIER</v>
      </c>
      <c r="F6888" t="s">
        <v>22484</v>
      </c>
      <c r="G6888" t="s">
        <v>88341</v>
      </c>
      <c r="H6888" t="s">
        <v>88340</v>
      </c>
      <c r="I6888" t="s">
        <v>4355</v>
      </c>
      <c r="J6888" t="s">
        <v>88339</v>
      </c>
      <c r="K6888" t="s">
        <v>208</v>
      </c>
      <c r="L6888" t="s">
        <v>88338</v>
      </c>
      <c r="N6888" t="s">
        <v>208</v>
      </c>
      <c r="O6888" t="s">
        <v>476</v>
      </c>
      <c r="P6888" t="s">
        <v>476</v>
      </c>
    </row>
    <row r="6889" spans="1:16">
      <c r="A6889" s="484" t="s">
        <v>88337</v>
      </c>
      <c r="B6889" s="485" t="s">
        <v>88336</v>
      </c>
      <c r="C6889" t="s">
        <v>88335</v>
      </c>
      <c r="D6889" t="s">
        <v>88334</v>
      </c>
      <c r="E6889" t="str">
        <f t="shared" si="107"/>
        <v>618858 - DEKRA INDUSTRIEL TOULOUSE</v>
      </c>
      <c r="F6889" t="s">
        <v>2196</v>
      </c>
      <c r="G6889" t="s">
        <v>88333</v>
      </c>
      <c r="H6889" t="s">
        <v>88332</v>
      </c>
      <c r="I6889" t="s">
        <v>603</v>
      </c>
      <c r="J6889" t="s">
        <v>88331</v>
      </c>
      <c r="K6889" t="s">
        <v>208</v>
      </c>
      <c r="L6889" t="s">
        <v>88330</v>
      </c>
      <c r="N6889" t="s">
        <v>208</v>
      </c>
      <c r="O6889" t="s">
        <v>476</v>
      </c>
      <c r="P6889" t="s">
        <v>476</v>
      </c>
    </row>
    <row r="6890" spans="1:16">
      <c r="A6890" s="484" t="s">
        <v>88386</v>
      </c>
      <c r="B6890" s="485" t="s">
        <v>88336</v>
      </c>
      <c r="C6890" t="s">
        <v>88343</v>
      </c>
      <c r="D6890" t="s">
        <v>88385</v>
      </c>
      <c r="E6890" t="str">
        <f t="shared" si="107"/>
        <v>568430 - DEKRA INDUSTRIAL LESQUIN</v>
      </c>
      <c r="F6890" t="s">
        <v>1568</v>
      </c>
      <c r="G6890" t="s">
        <v>88384</v>
      </c>
      <c r="H6890" t="s">
        <v>88383</v>
      </c>
      <c r="I6890" t="s">
        <v>14433</v>
      </c>
      <c r="J6890" t="s">
        <v>88382</v>
      </c>
      <c r="K6890" t="s">
        <v>208</v>
      </c>
      <c r="L6890" t="s">
        <v>88381</v>
      </c>
      <c r="N6890" t="s">
        <v>208</v>
      </c>
      <c r="O6890" t="s">
        <v>476</v>
      </c>
      <c r="P6890" t="s">
        <v>476</v>
      </c>
    </row>
    <row r="6891" spans="1:16">
      <c r="A6891" s="484" t="s">
        <v>88397</v>
      </c>
      <c r="B6891" s="485" t="s">
        <v>88336</v>
      </c>
      <c r="C6891" t="s">
        <v>88343</v>
      </c>
      <c r="D6891" t="s">
        <v>88396</v>
      </c>
      <c r="E6891" t="str">
        <f t="shared" si="107"/>
        <v>619942 - DEKRA INDUSTRIAL LAXOU</v>
      </c>
      <c r="F6891" t="s">
        <v>19619</v>
      </c>
      <c r="G6891" t="s">
        <v>88395</v>
      </c>
      <c r="H6891" t="s">
        <v>88394</v>
      </c>
      <c r="I6891" t="s">
        <v>705</v>
      </c>
      <c r="J6891" t="s">
        <v>88393</v>
      </c>
      <c r="K6891" t="s">
        <v>208</v>
      </c>
      <c r="L6891" t="s">
        <v>88392</v>
      </c>
      <c r="N6891" t="s">
        <v>208</v>
      </c>
      <c r="O6891" t="s">
        <v>476</v>
      </c>
      <c r="P6891" t="s">
        <v>476</v>
      </c>
    </row>
    <row r="6892" spans="1:16">
      <c r="A6892" s="484" t="s">
        <v>88364</v>
      </c>
      <c r="B6892" s="485" t="s">
        <v>88336</v>
      </c>
      <c r="C6892" t="s">
        <v>88343</v>
      </c>
      <c r="D6892" t="s">
        <v>88363</v>
      </c>
      <c r="E6892" t="str">
        <f t="shared" si="107"/>
        <v>638274 - DEKRA INDUSTRIAL MONT ST AIGNAN</v>
      </c>
      <c r="G6892" t="s">
        <v>88362</v>
      </c>
      <c r="I6892" t="s">
        <v>1656</v>
      </c>
      <c r="J6892" t="s">
        <v>88361</v>
      </c>
      <c r="K6892" t="s">
        <v>208</v>
      </c>
      <c r="L6892" t="s">
        <v>88360</v>
      </c>
      <c r="N6892" t="s">
        <v>208</v>
      </c>
      <c r="O6892" t="s">
        <v>476</v>
      </c>
      <c r="P6892" t="s">
        <v>476</v>
      </c>
    </row>
    <row r="6893" spans="1:16">
      <c r="A6893" s="484" t="s">
        <v>88359</v>
      </c>
      <c r="B6893" s="485" t="s">
        <v>88336</v>
      </c>
      <c r="C6893" t="s">
        <v>88343</v>
      </c>
      <c r="D6893" t="s">
        <v>88358</v>
      </c>
      <c r="E6893" t="str">
        <f t="shared" si="107"/>
        <v>516946 - DEKRA INDUSTRIAL OLIVET</v>
      </c>
      <c r="F6893" t="s">
        <v>46133</v>
      </c>
      <c r="G6893" t="s">
        <v>88357</v>
      </c>
      <c r="I6893" t="s">
        <v>13782</v>
      </c>
      <c r="J6893" t="s">
        <v>88356</v>
      </c>
      <c r="K6893" t="s">
        <v>208</v>
      </c>
      <c r="L6893" t="s">
        <v>88355</v>
      </c>
      <c r="N6893" t="s">
        <v>208</v>
      </c>
      <c r="O6893" t="s">
        <v>476</v>
      </c>
      <c r="P6893" t="s">
        <v>476</v>
      </c>
    </row>
    <row r="6894" spans="1:16">
      <c r="A6894" s="484" t="s">
        <v>88391</v>
      </c>
      <c r="B6894" s="485" t="s">
        <v>88336</v>
      </c>
      <c r="C6894" t="s">
        <v>88343</v>
      </c>
      <c r="D6894" t="s">
        <v>88390</v>
      </c>
      <c r="E6894" t="str">
        <f t="shared" si="107"/>
        <v>572044 - DEKRA INDUSTRIAL LE HAILLAN</v>
      </c>
      <c r="F6894" t="s">
        <v>4207</v>
      </c>
      <c r="G6894" t="s">
        <v>88389</v>
      </c>
      <c r="I6894" t="s">
        <v>2255</v>
      </c>
      <c r="J6894" t="s">
        <v>88388</v>
      </c>
      <c r="K6894" t="s">
        <v>208</v>
      </c>
      <c r="L6894" t="s">
        <v>88387</v>
      </c>
      <c r="N6894" t="s">
        <v>208</v>
      </c>
      <c r="O6894" t="s">
        <v>476</v>
      </c>
      <c r="P6894" t="s">
        <v>476</v>
      </c>
    </row>
    <row r="6895" spans="1:16">
      <c r="A6895" s="484" t="s">
        <v>88368</v>
      </c>
      <c r="B6895" s="485" t="s">
        <v>88336</v>
      </c>
      <c r="C6895" t="s">
        <v>88343</v>
      </c>
      <c r="D6895" t="s">
        <v>88367</v>
      </c>
      <c r="E6895" t="str">
        <f t="shared" si="107"/>
        <v>655387 - DEKRA INDUSTRIAL MASSY</v>
      </c>
      <c r="F6895" t="s">
        <v>3042</v>
      </c>
      <c r="G6895" t="s">
        <v>88366</v>
      </c>
      <c r="I6895" t="s">
        <v>41992</v>
      </c>
      <c r="K6895" t="s">
        <v>208</v>
      </c>
      <c r="L6895" t="s">
        <v>88365</v>
      </c>
      <c r="N6895" t="s">
        <v>208</v>
      </c>
      <c r="O6895" t="s">
        <v>476</v>
      </c>
      <c r="P6895" t="s">
        <v>476</v>
      </c>
    </row>
    <row r="6896" spans="1:16">
      <c r="A6896" s="484" t="s">
        <v>88354</v>
      </c>
      <c r="B6896" s="485" t="s">
        <v>88336</v>
      </c>
      <c r="C6896" t="s">
        <v>88343</v>
      </c>
      <c r="D6896" t="s">
        <v>88353</v>
      </c>
      <c r="E6896" t="str">
        <f t="shared" si="107"/>
        <v>682895 - DEKRA INDUSTRIAL ORVAULT</v>
      </c>
      <c r="G6896" t="s">
        <v>88352</v>
      </c>
      <c r="H6896" t="s">
        <v>88351</v>
      </c>
      <c r="I6896" t="s">
        <v>11957</v>
      </c>
      <c r="J6896" t="s">
        <v>88346</v>
      </c>
      <c r="K6896" t="s">
        <v>208</v>
      </c>
      <c r="L6896" t="s">
        <v>88350</v>
      </c>
      <c r="N6896" t="s">
        <v>208</v>
      </c>
      <c r="O6896" t="s">
        <v>476</v>
      </c>
      <c r="P6896" t="s">
        <v>476</v>
      </c>
    </row>
    <row r="6897" spans="1:16">
      <c r="A6897" s="484" t="s">
        <v>40941</v>
      </c>
      <c r="B6897" s="485" t="s">
        <v>40940</v>
      </c>
      <c r="C6897" t="s">
        <v>40939</v>
      </c>
      <c r="D6897" t="s">
        <v>40939</v>
      </c>
      <c r="E6897" t="str">
        <f t="shared" si="107"/>
        <v>613332 - LYON OLYMPIQUE UNIVERSITAIRE LOU RUGBY</v>
      </c>
      <c r="F6897" t="s">
        <v>36112</v>
      </c>
      <c r="G6897" t="s">
        <v>40938</v>
      </c>
      <c r="I6897" t="s">
        <v>802</v>
      </c>
      <c r="J6897" t="s">
        <v>40937</v>
      </c>
      <c r="K6897" t="s">
        <v>208</v>
      </c>
      <c r="L6897" t="s">
        <v>40936</v>
      </c>
      <c r="N6897" t="s">
        <v>208</v>
      </c>
      <c r="O6897" t="s">
        <v>476</v>
      </c>
      <c r="P6897" t="s">
        <v>476</v>
      </c>
    </row>
    <row r="6898" spans="1:16">
      <c r="A6898" s="484" t="s">
        <v>43723</v>
      </c>
      <c r="B6898" s="485" t="s">
        <v>43722</v>
      </c>
      <c r="C6898" t="s">
        <v>43721</v>
      </c>
      <c r="D6898" t="s">
        <v>43721</v>
      </c>
      <c r="E6898" t="str">
        <f t="shared" si="107"/>
        <v>429648 - LES ATELIERS DE VERONE</v>
      </c>
      <c r="F6898" t="s">
        <v>1352</v>
      </c>
      <c r="G6898" t="s">
        <v>43720</v>
      </c>
      <c r="I6898" t="s">
        <v>43719</v>
      </c>
      <c r="J6898" t="s">
        <v>43718</v>
      </c>
      <c r="K6898" t="s">
        <v>208</v>
      </c>
      <c r="L6898" t="s">
        <v>43717</v>
      </c>
      <c r="N6898" t="s">
        <v>208</v>
      </c>
      <c r="O6898" t="s">
        <v>476</v>
      </c>
      <c r="P6898" t="s">
        <v>476</v>
      </c>
    </row>
    <row r="6899" spans="1:16">
      <c r="A6899" s="484" t="s">
        <v>9545</v>
      </c>
      <c r="B6899" s="485" t="s">
        <v>9544</v>
      </c>
      <c r="C6899" t="s">
        <v>9543</v>
      </c>
      <c r="D6899" t="s">
        <v>9543</v>
      </c>
      <c r="E6899" t="str">
        <f t="shared" si="107"/>
        <v>549708 - TOMBA MANUELA</v>
      </c>
      <c r="F6899" t="s">
        <v>2765</v>
      </c>
      <c r="G6899" t="s">
        <v>9542</v>
      </c>
      <c r="I6899" t="s">
        <v>626</v>
      </c>
      <c r="J6899" t="s">
        <v>9541</v>
      </c>
      <c r="K6899" t="s">
        <v>208</v>
      </c>
      <c r="L6899" t="s">
        <v>9540</v>
      </c>
      <c r="N6899" t="s">
        <v>208</v>
      </c>
      <c r="O6899" t="s">
        <v>476</v>
      </c>
      <c r="P6899" t="s">
        <v>476</v>
      </c>
    </row>
    <row r="6900" spans="1:16">
      <c r="A6900" s="484" t="s">
        <v>52358</v>
      </c>
      <c r="B6900" s="485" t="s">
        <v>52357</v>
      </c>
      <c r="C6900" t="s">
        <v>52356</v>
      </c>
      <c r="D6900" t="s">
        <v>52355</v>
      </c>
      <c r="E6900" t="str">
        <f t="shared" si="107"/>
        <v>563766 - ISO LYON</v>
      </c>
      <c r="F6900" t="s">
        <v>1077</v>
      </c>
      <c r="G6900" t="s">
        <v>52354</v>
      </c>
      <c r="I6900" t="s">
        <v>3329</v>
      </c>
      <c r="J6900" t="s">
        <v>52353</v>
      </c>
      <c r="K6900" t="s">
        <v>208</v>
      </c>
      <c r="L6900" t="s">
        <v>52352</v>
      </c>
      <c r="N6900" t="s">
        <v>208</v>
      </c>
      <c r="O6900" t="s">
        <v>476</v>
      </c>
      <c r="P6900" t="s">
        <v>476</v>
      </c>
    </row>
    <row r="6901" spans="1:16">
      <c r="A6901" s="484" t="s">
        <v>62658</v>
      </c>
      <c r="B6901" s="485" t="s">
        <v>62657</v>
      </c>
      <c r="C6901" t="s">
        <v>62656</v>
      </c>
      <c r="D6901" t="s">
        <v>62655</v>
      </c>
      <c r="E6901" t="str">
        <f t="shared" si="107"/>
        <v>398949 - GSF</v>
      </c>
      <c r="F6901" t="s">
        <v>30816</v>
      </c>
      <c r="G6901" t="s">
        <v>62654</v>
      </c>
      <c r="I6901" t="s">
        <v>1837</v>
      </c>
      <c r="J6901" t="s">
        <v>62653</v>
      </c>
      <c r="K6901" t="s">
        <v>208</v>
      </c>
      <c r="L6901" t="s">
        <v>62652</v>
      </c>
      <c r="N6901" t="s">
        <v>208</v>
      </c>
      <c r="O6901" t="s">
        <v>476</v>
      </c>
      <c r="P6901" t="s">
        <v>7108</v>
      </c>
    </row>
    <row r="6902" spans="1:16">
      <c r="A6902" s="484" t="s">
        <v>93858</v>
      </c>
      <c r="B6902" s="485" t="s">
        <v>93857</v>
      </c>
      <c r="C6902" t="s">
        <v>93856</v>
      </c>
      <c r="D6902" t="s">
        <v>93855</v>
      </c>
      <c r="E6902" t="str">
        <f t="shared" si="107"/>
        <v>609857 - CDPK 972</v>
      </c>
      <c r="F6902" t="s">
        <v>1710</v>
      </c>
      <c r="G6902" t="s">
        <v>93854</v>
      </c>
      <c r="H6902" t="s">
        <v>93853</v>
      </c>
      <c r="I6902" t="s">
        <v>18038</v>
      </c>
      <c r="K6902" t="s">
        <v>208</v>
      </c>
      <c r="L6902" t="s">
        <v>93852</v>
      </c>
      <c r="N6902" t="s">
        <v>208</v>
      </c>
      <c r="O6902" t="s">
        <v>476</v>
      </c>
      <c r="P6902" t="s">
        <v>476</v>
      </c>
    </row>
    <row r="6903" spans="1:16">
      <c r="A6903" s="484" t="s">
        <v>49090</v>
      </c>
      <c r="B6903" s="485" t="s">
        <v>49089</v>
      </c>
      <c r="C6903" t="s">
        <v>49088</v>
      </c>
      <c r="D6903" t="s">
        <v>49088</v>
      </c>
      <c r="E6903" t="str">
        <f t="shared" si="107"/>
        <v>674461 - JOLY FORMATIONS</v>
      </c>
      <c r="F6903" t="s">
        <v>2294</v>
      </c>
      <c r="G6903" t="s">
        <v>49087</v>
      </c>
      <c r="I6903" t="s">
        <v>49086</v>
      </c>
      <c r="J6903" t="s">
        <v>49085</v>
      </c>
      <c r="K6903" t="s">
        <v>208</v>
      </c>
      <c r="L6903" t="s">
        <v>49084</v>
      </c>
      <c r="N6903" t="s">
        <v>208</v>
      </c>
      <c r="O6903" t="s">
        <v>476</v>
      </c>
      <c r="P6903" t="s">
        <v>476</v>
      </c>
    </row>
    <row r="6904" spans="1:16">
      <c r="A6904" s="484" t="s">
        <v>57016</v>
      </c>
      <c r="B6904" s="485" t="s">
        <v>57015</v>
      </c>
      <c r="C6904" t="s">
        <v>57014</v>
      </c>
      <c r="D6904" t="s">
        <v>57013</v>
      </c>
      <c r="E6904" t="str">
        <f t="shared" si="107"/>
        <v>124990 - ICSMP</v>
      </c>
      <c r="F6904" t="s">
        <v>39171</v>
      </c>
      <c r="G6904" t="s">
        <v>57012</v>
      </c>
      <c r="I6904" t="s">
        <v>1806</v>
      </c>
      <c r="J6904" t="s">
        <v>57011</v>
      </c>
      <c r="K6904" t="s">
        <v>208</v>
      </c>
      <c r="L6904" t="s">
        <v>57010</v>
      </c>
      <c r="N6904" t="s">
        <v>208</v>
      </c>
      <c r="O6904" t="s">
        <v>476</v>
      </c>
      <c r="P6904" t="s">
        <v>57009</v>
      </c>
    </row>
    <row r="6905" spans="1:16">
      <c r="A6905" s="484" t="s">
        <v>4030</v>
      </c>
      <c r="B6905" s="485" t="s">
        <v>4029</v>
      </c>
      <c r="C6905" t="s">
        <v>4028</v>
      </c>
      <c r="D6905" t="s">
        <v>4027</v>
      </c>
      <c r="E6905" t="str">
        <f t="shared" si="107"/>
        <v>553189 - VERTHI'S</v>
      </c>
      <c r="G6905" t="s">
        <v>4026</v>
      </c>
      <c r="I6905" t="s">
        <v>4025</v>
      </c>
      <c r="J6905" t="s">
        <v>4024</v>
      </c>
      <c r="K6905" t="s">
        <v>208</v>
      </c>
      <c r="L6905" t="s">
        <v>4023</v>
      </c>
      <c r="N6905" t="s">
        <v>208</v>
      </c>
      <c r="O6905" t="s">
        <v>476</v>
      </c>
      <c r="P6905" t="s">
        <v>476</v>
      </c>
    </row>
    <row r="6906" spans="1:16">
      <c r="A6906" s="484" t="s">
        <v>22958</v>
      </c>
      <c r="B6906" s="485" t="s">
        <v>22957</v>
      </c>
      <c r="C6906" t="s">
        <v>22956</v>
      </c>
      <c r="D6906" t="s">
        <v>22956</v>
      </c>
      <c r="E6906" t="str">
        <f t="shared" si="107"/>
        <v>590940 - RESEAU DES RESSOURCERIES</v>
      </c>
      <c r="F6906" t="s">
        <v>22955</v>
      </c>
      <c r="G6906" t="s">
        <v>22954</v>
      </c>
      <c r="H6906" t="s">
        <v>22953</v>
      </c>
      <c r="I6906" t="s">
        <v>1814</v>
      </c>
      <c r="J6906" t="s">
        <v>22952</v>
      </c>
      <c r="K6906" t="s">
        <v>208</v>
      </c>
      <c r="L6906" t="s">
        <v>22951</v>
      </c>
      <c r="N6906" t="s">
        <v>208</v>
      </c>
      <c r="O6906" t="s">
        <v>476</v>
      </c>
      <c r="P6906" t="s">
        <v>476</v>
      </c>
    </row>
    <row r="6907" spans="1:16">
      <c r="A6907" s="484" t="s">
        <v>118949</v>
      </c>
      <c r="B6907" s="485" t="s">
        <v>118948</v>
      </c>
      <c r="C6907" t="s">
        <v>118947</v>
      </c>
      <c r="D6907" t="s">
        <v>118946</v>
      </c>
      <c r="E6907" t="str">
        <f t="shared" si="107"/>
        <v>534900 - APM</v>
      </c>
      <c r="F6907" t="s">
        <v>15198</v>
      </c>
      <c r="G6907" t="s">
        <v>118945</v>
      </c>
      <c r="I6907" t="s">
        <v>626</v>
      </c>
      <c r="K6907" t="s">
        <v>208</v>
      </c>
      <c r="L6907" t="s">
        <v>118944</v>
      </c>
      <c r="N6907" t="s">
        <v>208</v>
      </c>
      <c r="O6907" t="s">
        <v>476</v>
      </c>
      <c r="P6907" t="s">
        <v>476</v>
      </c>
    </row>
    <row r="6908" spans="1:16">
      <c r="A6908" s="484" t="s">
        <v>128810</v>
      </c>
      <c r="B6908" s="485" t="s">
        <v>128809</v>
      </c>
      <c r="C6908" t="s">
        <v>128808</v>
      </c>
      <c r="D6908" t="s">
        <v>128807</v>
      </c>
      <c r="E6908" t="str">
        <f t="shared" si="107"/>
        <v>524700 - IMAGE CONSEIL</v>
      </c>
      <c r="F6908" t="s">
        <v>56241</v>
      </c>
      <c r="G6908" t="s">
        <v>128806</v>
      </c>
      <c r="I6908" t="s">
        <v>128805</v>
      </c>
      <c r="J6908" t="s">
        <v>128804</v>
      </c>
      <c r="K6908" t="s">
        <v>208</v>
      </c>
      <c r="L6908" t="s">
        <v>128803</v>
      </c>
      <c r="N6908" t="s">
        <v>208</v>
      </c>
      <c r="O6908" t="s">
        <v>476</v>
      </c>
      <c r="P6908" t="s">
        <v>476</v>
      </c>
    </row>
    <row r="6909" spans="1:16">
      <c r="A6909" s="484" t="s">
        <v>22815</v>
      </c>
      <c r="B6909" s="485" t="s">
        <v>22814</v>
      </c>
      <c r="C6909" t="s">
        <v>22813</v>
      </c>
      <c r="D6909" t="s">
        <v>22812</v>
      </c>
      <c r="E6909" t="str">
        <f t="shared" si="107"/>
        <v>460771 - RKBE</v>
      </c>
      <c r="F6909" t="s">
        <v>22811</v>
      </c>
      <c r="G6909" t="s">
        <v>22810</v>
      </c>
      <c r="I6909" t="s">
        <v>22809</v>
      </c>
      <c r="J6909" t="s">
        <v>22808</v>
      </c>
      <c r="K6909" t="s">
        <v>22807</v>
      </c>
      <c r="L6909" t="s">
        <v>22806</v>
      </c>
      <c r="N6909" t="s">
        <v>208</v>
      </c>
      <c r="O6909" t="s">
        <v>476</v>
      </c>
      <c r="P6909" t="s">
        <v>476</v>
      </c>
    </row>
    <row r="6910" spans="1:16">
      <c r="A6910" s="484" t="s">
        <v>74306</v>
      </c>
      <c r="B6910" s="485" t="s">
        <v>74305</v>
      </c>
      <c r="C6910" t="s">
        <v>74304</v>
      </c>
      <c r="D6910" t="s">
        <v>74303</v>
      </c>
      <c r="E6910" t="str">
        <f t="shared" si="107"/>
        <v>305110 - FLETC</v>
      </c>
      <c r="F6910" t="s">
        <v>15613</v>
      </c>
      <c r="G6910" t="s">
        <v>74302</v>
      </c>
      <c r="I6910" t="s">
        <v>8115</v>
      </c>
      <c r="K6910" t="s">
        <v>208</v>
      </c>
      <c r="L6910" t="s">
        <v>74301</v>
      </c>
      <c r="N6910" t="s">
        <v>208</v>
      </c>
      <c r="O6910" t="s">
        <v>476</v>
      </c>
      <c r="P6910" t="s">
        <v>476</v>
      </c>
    </row>
    <row r="6911" spans="1:16">
      <c r="A6911" s="484" t="s">
        <v>54201</v>
      </c>
      <c r="B6911" s="485" t="s">
        <v>54200</v>
      </c>
      <c r="C6911" t="s">
        <v>54195</v>
      </c>
      <c r="D6911" t="s">
        <v>54199</v>
      </c>
      <c r="E6911" t="str">
        <f t="shared" si="107"/>
        <v>543949 - IGB</v>
      </c>
      <c r="F6911" t="s">
        <v>7380</v>
      </c>
      <c r="G6911" t="s">
        <v>54198</v>
      </c>
      <c r="I6911" t="s">
        <v>626</v>
      </c>
      <c r="J6911" t="s">
        <v>54197</v>
      </c>
      <c r="K6911" t="s">
        <v>208</v>
      </c>
      <c r="L6911" t="s">
        <v>54196</v>
      </c>
      <c r="N6911" t="s">
        <v>208</v>
      </c>
      <c r="O6911" t="s">
        <v>476</v>
      </c>
      <c r="P6911" t="s">
        <v>476</v>
      </c>
    </row>
    <row r="6912" spans="1:16">
      <c r="A6912" s="484" t="s">
        <v>53262</v>
      </c>
      <c r="B6912" s="485" t="s">
        <v>53261</v>
      </c>
      <c r="C6912" t="s">
        <v>53260</v>
      </c>
      <c r="D6912" t="s">
        <v>53259</v>
      </c>
      <c r="E6912" t="str">
        <f t="shared" si="107"/>
        <v>459094 - INSV</v>
      </c>
      <c r="F6912" t="s">
        <v>7254</v>
      </c>
      <c r="G6912" t="s">
        <v>53258</v>
      </c>
      <c r="I6912" t="s">
        <v>3120</v>
      </c>
      <c r="J6912" t="s">
        <v>53257</v>
      </c>
      <c r="K6912" t="s">
        <v>208</v>
      </c>
      <c r="L6912" t="s">
        <v>53256</v>
      </c>
      <c r="N6912" t="s">
        <v>208</v>
      </c>
      <c r="O6912" t="s">
        <v>476</v>
      </c>
      <c r="P6912" t="s">
        <v>476</v>
      </c>
    </row>
    <row r="6913" spans="1:16">
      <c r="A6913" s="484" t="s">
        <v>66047</v>
      </c>
      <c r="B6913" s="485" t="s">
        <v>66046</v>
      </c>
      <c r="C6913" t="s">
        <v>66045</v>
      </c>
      <c r="D6913" t="s">
        <v>66045</v>
      </c>
      <c r="E6913" t="str">
        <f t="shared" si="107"/>
        <v>384240 - GOFLUENT</v>
      </c>
      <c r="F6913" t="s">
        <v>7254</v>
      </c>
      <c r="G6913" t="s">
        <v>66044</v>
      </c>
      <c r="I6913" t="s">
        <v>626</v>
      </c>
      <c r="J6913" t="s">
        <v>66043</v>
      </c>
      <c r="K6913" t="s">
        <v>208</v>
      </c>
      <c r="L6913" t="s">
        <v>66042</v>
      </c>
      <c r="N6913" t="s">
        <v>208</v>
      </c>
      <c r="O6913" t="s">
        <v>476</v>
      </c>
      <c r="P6913" t="s">
        <v>476</v>
      </c>
    </row>
    <row r="6914" spans="1:16">
      <c r="A6914" s="484" t="s">
        <v>126170</v>
      </c>
      <c r="B6914" s="485" t="s">
        <v>126169</v>
      </c>
      <c r="C6914" t="s">
        <v>126168</v>
      </c>
      <c r="D6914" t="s">
        <v>126167</v>
      </c>
      <c r="E6914" t="str">
        <f t="shared" ref="E6914:E6977" si="108">_xlfn.CONCAT(L6914," - ",D6914)</f>
        <v>201509 - ACSS</v>
      </c>
      <c r="F6914" t="s">
        <v>1817</v>
      </c>
      <c r="G6914" t="s">
        <v>126166</v>
      </c>
      <c r="H6914" t="s">
        <v>12652</v>
      </c>
      <c r="I6914" t="s">
        <v>2531</v>
      </c>
      <c r="J6914" t="s">
        <v>126165</v>
      </c>
      <c r="K6914" t="s">
        <v>208</v>
      </c>
      <c r="L6914" t="s">
        <v>126164</v>
      </c>
      <c r="N6914" t="s">
        <v>208</v>
      </c>
      <c r="O6914" t="s">
        <v>476</v>
      </c>
      <c r="P6914" t="s">
        <v>476</v>
      </c>
    </row>
    <row r="6915" spans="1:16">
      <c r="A6915" s="484" t="s">
        <v>21390</v>
      </c>
      <c r="B6915" s="485" t="s">
        <v>21389</v>
      </c>
      <c r="C6915" t="s">
        <v>21388</v>
      </c>
      <c r="D6915" t="s">
        <v>21388</v>
      </c>
      <c r="E6915" t="str">
        <f t="shared" si="108"/>
        <v>555990 - ROMIGUIER MYRIAM</v>
      </c>
      <c r="F6915" t="s">
        <v>9112</v>
      </c>
      <c r="G6915" t="s">
        <v>21387</v>
      </c>
      <c r="I6915" t="s">
        <v>21386</v>
      </c>
      <c r="J6915" t="s">
        <v>21385</v>
      </c>
      <c r="K6915" t="s">
        <v>208</v>
      </c>
      <c r="L6915" t="s">
        <v>21384</v>
      </c>
      <c r="N6915" t="s">
        <v>208</v>
      </c>
      <c r="O6915" t="s">
        <v>476</v>
      </c>
      <c r="P6915" t="s">
        <v>476</v>
      </c>
    </row>
    <row r="6916" spans="1:16">
      <c r="A6916" s="484" t="s">
        <v>30650</v>
      </c>
      <c r="B6916" s="485" t="s">
        <v>30649</v>
      </c>
      <c r="C6916" t="s">
        <v>30648</v>
      </c>
      <c r="D6916" t="s">
        <v>30647</v>
      </c>
      <c r="E6916" t="str">
        <f t="shared" si="108"/>
        <v>381378 - ORION SANTE MARSEILLE</v>
      </c>
      <c r="F6916" t="s">
        <v>18106</v>
      </c>
      <c r="G6916" t="s">
        <v>30646</v>
      </c>
      <c r="I6916" t="s">
        <v>1035</v>
      </c>
      <c r="J6916" t="s">
        <v>30645</v>
      </c>
      <c r="K6916" t="s">
        <v>30644</v>
      </c>
      <c r="L6916" t="s">
        <v>30643</v>
      </c>
      <c r="N6916" t="s">
        <v>208</v>
      </c>
      <c r="O6916" t="s">
        <v>476</v>
      </c>
      <c r="P6916" t="s">
        <v>476</v>
      </c>
    </row>
    <row r="6917" spans="1:16">
      <c r="A6917" s="484" t="s">
        <v>106135</v>
      </c>
      <c r="B6917" s="485" t="s">
        <v>106134</v>
      </c>
      <c r="C6917" t="s">
        <v>106133</v>
      </c>
      <c r="D6917" t="s">
        <v>106132</v>
      </c>
      <c r="E6917" t="str">
        <f t="shared" si="108"/>
        <v>159141 - CEMEA FRANCHE COMTE</v>
      </c>
      <c r="F6917" t="s">
        <v>23683</v>
      </c>
      <c r="G6917" t="s">
        <v>106131</v>
      </c>
      <c r="H6917" t="s">
        <v>98096</v>
      </c>
      <c r="I6917" t="s">
        <v>2666</v>
      </c>
      <c r="J6917" t="s">
        <v>106130</v>
      </c>
      <c r="K6917" t="s">
        <v>106129</v>
      </c>
      <c r="L6917" t="s">
        <v>106128</v>
      </c>
      <c r="N6917" t="s">
        <v>208</v>
      </c>
      <c r="O6917" t="s">
        <v>476</v>
      </c>
      <c r="P6917" t="s">
        <v>476</v>
      </c>
    </row>
    <row r="6918" spans="1:16">
      <c r="A6918" s="484" t="s">
        <v>91229</v>
      </c>
      <c r="B6918" s="485" t="s">
        <v>91228</v>
      </c>
      <c r="C6918" t="s">
        <v>91227</v>
      </c>
      <c r="D6918" t="s">
        <v>91227</v>
      </c>
      <c r="E6918" t="str">
        <f t="shared" si="108"/>
        <v>361483 - CPM DEVELOPPEMENT</v>
      </c>
      <c r="F6918" t="s">
        <v>8350</v>
      </c>
      <c r="G6918" t="s">
        <v>91226</v>
      </c>
      <c r="I6918" t="s">
        <v>20143</v>
      </c>
      <c r="K6918" t="s">
        <v>208</v>
      </c>
      <c r="L6918" t="s">
        <v>91225</v>
      </c>
      <c r="N6918" t="s">
        <v>208</v>
      </c>
      <c r="O6918" t="s">
        <v>476</v>
      </c>
      <c r="P6918" t="s">
        <v>476</v>
      </c>
    </row>
    <row r="6919" spans="1:16">
      <c r="A6919" s="484" t="s">
        <v>114979</v>
      </c>
      <c r="B6919" s="485" t="s">
        <v>114978</v>
      </c>
      <c r="C6919" t="s">
        <v>114977</v>
      </c>
      <c r="D6919" t="s">
        <v>114976</v>
      </c>
      <c r="E6919" t="str">
        <f t="shared" si="108"/>
        <v>267004 - BARON LOUISE</v>
      </c>
      <c r="F6919" t="s">
        <v>15198</v>
      </c>
      <c r="G6919" t="s">
        <v>114975</v>
      </c>
      <c r="I6919" t="s">
        <v>3364</v>
      </c>
      <c r="J6919" t="s">
        <v>114974</v>
      </c>
      <c r="K6919" t="s">
        <v>114973</v>
      </c>
      <c r="L6919" t="s">
        <v>114972</v>
      </c>
      <c r="N6919" t="s">
        <v>208</v>
      </c>
      <c r="O6919" t="s">
        <v>476</v>
      </c>
      <c r="P6919" t="s">
        <v>476</v>
      </c>
    </row>
    <row r="6920" spans="1:16">
      <c r="A6920" s="484" t="s">
        <v>20346</v>
      </c>
      <c r="B6920" s="485" t="s">
        <v>20345</v>
      </c>
      <c r="C6920" t="s">
        <v>20344</v>
      </c>
      <c r="D6920" t="s">
        <v>20344</v>
      </c>
      <c r="E6920" t="str">
        <f t="shared" si="108"/>
        <v>654115 - SANTE MENTALE ET ENVIRONNEMENT</v>
      </c>
      <c r="F6920" t="s">
        <v>2816</v>
      </c>
      <c r="G6920" t="s">
        <v>20343</v>
      </c>
      <c r="I6920" t="s">
        <v>13352</v>
      </c>
      <c r="K6920" t="s">
        <v>208</v>
      </c>
      <c r="L6920" t="s">
        <v>20342</v>
      </c>
      <c r="N6920" t="s">
        <v>208</v>
      </c>
      <c r="O6920" t="s">
        <v>476</v>
      </c>
      <c r="P6920" t="s">
        <v>476</v>
      </c>
    </row>
    <row r="6921" spans="1:16">
      <c r="A6921" s="484" t="s">
        <v>128130</v>
      </c>
      <c r="B6921" s="485" t="s">
        <v>128129</v>
      </c>
      <c r="C6921" t="s">
        <v>128128</v>
      </c>
      <c r="D6921" t="s">
        <v>128128</v>
      </c>
      <c r="E6921" t="str">
        <f t="shared" si="108"/>
        <v>659265 - ANNONCES MEDICALES</v>
      </c>
      <c r="F6921" t="s">
        <v>9135</v>
      </c>
      <c r="G6921" t="s">
        <v>128127</v>
      </c>
      <c r="I6921" t="s">
        <v>36019</v>
      </c>
      <c r="J6921" t="s">
        <v>128126</v>
      </c>
      <c r="K6921" t="s">
        <v>208</v>
      </c>
      <c r="L6921" t="s">
        <v>128125</v>
      </c>
      <c r="N6921" t="s">
        <v>208</v>
      </c>
      <c r="O6921" t="s">
        <v>476</v>
      </c>
      <c r="P6921" t="s">
        <v>476</v>
      </c>
    </row>
    <row r="6922" spans="1:16">
      <c r="A6922" s="484" t="s">
        <v>55130</v>
      </c>
      <c r="B6922" s="485" t="s">
        <v>55129</v>
      </c>
      <c r="C6922" t="s">
        <v>55128</v>
      </c>
      <c r="D6922" t="s">
        <v>55127</v>
      </c>
      <c r="E6922" t="str">
        <f t="shared" si="108"/>
        <v>319466 - ILS</v>
      </c>
      <c r="F6922" t="s">
        <v>2460</v>
      </c>
      <c r="G6922" t="s">
        <v>55126</v>
      </c>
      <c r="I6922" t="s">
        <v>1678</v>
      </c>
      <c r="J6922" t="s">
        <v>55125</v>
      </c>
      <c r="K6922" t="s">
        <v>208</v>
      </c>
      <c r="L6922" t="s">
        <v>55124</v>
      </c>
      <c r="N6922" t="s">
        <v>208</v>
      </c>
      <c r="O6922" t="s">
        <v>476</v>
      </c>
      <c r="P6922" t="s">
        <v>476</v>
      </c>
    </row>
    <row r="6923" spans="1:16">
      <c r="A6923" s="484" t="s">
        <v>70469</v>
      </c>
      <c r="B6923" s="485" t="s">
        <v>70468</v>
      </c>
      <c r="C6923" t="s">
        <v>70467</v>
      </c>
      <c r="D6923" t="s">
        <v>70466</v>
      </c>
      <c r="E6923" t="str">
        <f t="shared" si="108"/>
        <v>552770 - FORMATAGE LANGUEDOC</v>
      </c>
      <c r="F6923" t="s">
        <v>33648</v>
      </c>
      <c r="G6923" t="s">
        <v>70465</v>
      </c>
      <c r="H6923" t="s">
        <v>70464</v>
      </c>
      <c r="I6923" t="s">
        <v>70463</v>
      </c>
      <c r="J6923" t="s">
        <v>70462</v>
      </c>
      <c r="K6923" t="s">
        <v>208</v>
      </c>
      <c r="L6923" t="s">
        <v>70461</v>
      </c>
      <c r="N6923" t="s">
        <v>208</v>
      </c>
      <c r="O6923" t="s">
        <v>476</v>
      </c>
      <c r="P6923" t="s">
        <v>476</v>
      </c>
    </row>
    <row r="6924" spans="1:16">
      <c r="A6924" s="484" t="s">
        <v>128017</v>
      </c>
      <c r="B6924" s="485" t="s">
        <v>128016</v>
      </c>
      <c r="C6924" t="s">
        <v>128015</v>
      </c>
      <c r="D6924" t="s">
        <v>128014</v>
      </c>
      <c r="E6924" t="str">
        <f t="shared" si="108"/>
        <v>472074 - ANTHROPOS RECHERCHE FORMATION</v>
      </c>
      <c r="F6924" t="s">
        <v>1077</v>
      </c>
      <c r="G6924" t="s">
        <v>128013</v>
      </c>
      <c r="I6924" t="s">
        <v>7052</v>
      </c>
      <c r="J6924" t="s">
        <v>128012</v>
      </c>
      <c r="K6924" t="s">
        <v>208</v>
      </c>
      <c r="L6924" t="s">
        <v>128011</v>
      </c>
      <c r="N6924" t="s">
        <v>208</v>
      </c>
      <c r="O6924" t="s">
        <v>476</v>
      </c>
      <c r="P6924" t="s">
        <v>476</v>
      </c>
    </row>
    <row r="6925" spans="1:16">
      <c r="A6925" s="484" t="s">
        <v>92594</v>
      </c>
      <c r="B6925" s="485" t="s">
        <v>92593</v>
      </c>
      <c r="C6925" t="s">
        <v>92592</v>
      </c>
      <c r="D6925" t="s">
        <v>92591</v>
      </c>
      <c r="E6925" t="str">
        <f t="shared" si="108"/>
        <v>511626 - CCC</v>
      </c>
      <c r="F6925" t="s">
        <v>4321</v>
      </c>
      <c r="G6925" t="s">
        <v>92590</v>
      </c>
      <c r="I6925" t="s">
        <v>626</v>
      </c>
      <c r="J6925" t="s">
        <v>92589</v>
      </c>
      <c r="K6925" t="s">
        <v>208</v>
      </c>
      <c r="L6925" t="s">
        <v>92588</v>
      </c>
      <c r="N6925" t="s">
        <v>208</v>
      </c>
      <c r="O6925" t="s">
        <v>476</v>
      </c>
      <c r="P6925" t="s">
        <v>476</v>
      </c>
    </row>
    <row r="6926" spans="1:16">
      <c r="A6926" s="484" t="s">
        <v>118181</v>
      </c>
      <c r="B6926" s="485" t="s">
        <v>118180</v>
      </c>
      <c r="C6926" t="s">
        <v>118179</v>
      </c>
      <c r="D6926" t="s">
        <v>118179</v>
      </c>
      <c r="E6926" t="str">
        <f t="shared" si="108"/>
        <v>640050 - ASSOCIATION VAGABOND</v>
      </c>
      <c r="F6926" t="s">
        <v>1021</v>
      </c>
      <c r="G6926" t="s">
        <v>118178</v>
      </c>
      <c r="I6926" t="s">
        <v>4298</v>
      </c>
      <c r="J6926" t="s">
        <v>118177</v>
      </c>
      <c r="K6926" t="s">
        <v>208</v>
      </c>
      <c r="L6926" t="s">
        <v>118176</v>
      </c>
      <c r="N6926" t="s">
        <v>208</v>
      </c>
      <c r="O6926" t="s">
        <v>476</v>
      </c>
      <c r="P6926" t="s">
        <v>476</v>
      </c>
    </row>
    <row r="6927" spans="1:16">
      <c r="A6927" s="484" t="s">
        <v>78388</v>
      </c>
      <c r="B6927" s="485" t="s">
        <v>78387</v>
      </c>
      <c r="C6927" t="s">
        <v>78386</v>
      </c>
      <c r="D6927" t="s">
        <v>78385</v>
      </c>
      <c r="E6927" t="str">
        <f t="shared" si="108"/>
        <v>546732 - ESPACE</v>
      </c>
      <c r="F6927" t="s">
        <v>2704</v>
      </c>
      <c r="G6927" t="s">
        <v>78384</v>
      </c>
      <c r="I6927" t="s">
        <v>11692</v>
      </c>
      <c r="J6927" t="s">
        <v>78383</v>
      </c>
      <c r="K6927" t="s">
        <v>208</v>
      </c>
      <c r="L6927" t="s">
        <v>78382</v>
      </c>
      <c r="N6927" t="s">
        <v>208</v>
      </c>
      <c r="O6927" t="s">
        <v>476</v>
      </c>
      <c r="P6927" t="s">
        <v>476</v>
      </c>
    </row>
    <row r="6928" spans="1:16">
      <c r="A6928" s="484" t="s">
        <v>133311</v>
      </c>
      <c r="B6928" s="485" t="s">
        <v>133310</v>
      </c>
      <c r="C6928" t="s">
        <v>133309</v>
      </c>
      <c r="D6928" t="s">
        <v>133309</v>
      </c>
      <c r="E6928" t="str">
        <f t="shared" si="108"/>
        <v>433044 - AFSM FORMATION</v>
      </c>
      <c r="F6928" t="s">
        <v>2524</v>
      </c>
      <c r="G6928" t="s">
        <v>133308</v>
      </c>
      <c r="I6928" t="s">
        <v>17981</v>
      </c>
      <c r="J6928" t="s">
        <v>133307</v>
      </c>
      <c r="K6928" t="s">
        <v>208</v>
      </c>
      <c r="L6928" t="s">
        <v>133306</v>
      </c>
      <c r="N6928" t="s">
        <v>208</v>
      </c>
      <c r="O6928" t="s">
        <v>476</v>
      </c>
      <c r="P6928" t="s">
        <v>476</v>
      </c>
    </row>
    <row r="6929" spans="1:16">
      <c r="A6929" s="484" t="s">
        <v>78071</v>
      </c>
      <c r="B6929" s="485" t="s">
        <v>78070</v>
      </c>
      <c r="C6929" t="s">
        <v>78069</v>
      </c>
      <c r="D6929" t="s">
        <v>78068</v>
      </c>
      <c r="E6929" t="str">
        <f t="shared" si="108"/>
        <v>352275 - ESPOIR 54 NANCY</v>
      </c>
      <c r="F6929" t="s">
        <v>2651</v>
      </c>
      <c r="G6929" t="s">
        <v>78067</v>
      </c>
      <c r="I6929" t="s">
        <v>2900</v>
      </c>
      <c r="J6929" t="s">
        <v>78066</v>
      </c>
      <c r="K6929" t="s">
        <v>208</v>
      </c>
      <c r="L6929" t="s">
        <v>78065</v>
      </c>
      <c r="N6929" t="s">
        <v>208</v>
      </c>
      <c r="O6929" t="s">
        <v>476</v>
      </c>
      <c r="P6929" t="s">
        <v>476</v>
      </c>
    </row>
    <row r="6930" spans="1:16">
      <c r="A6930" s="484" t="s">
        <v>41946</v>
      </c>
      <c r="B6930" s="485" t="s">
        <v>41945</v>
      </c>
      <c r="C6930" t="s">
        <v>41944</v>
      </c>
      <c r="D6930" t="s">
        <v>41943</v>
      </c>
      <c r="E6930" t="str">
        <f t="shared" si="108"/>
        <v>646362 - LOISON JEAN MARIE</v>
      </c>
      <c r="F6930" t="s">
        <v>17277</v>
      </c>
      <c r="G6930" t="s">
        <v>41942</v>
      </c>
      <c r="I6930" t="s">
        <v>41941</v>
      </c>
      <c r="K6930" t="s">
        <v>208</v>
      </c>
      <c r="L6930" t="s">
        <v>41940</v>
      </c>
      <c r="N6930" t="s">
        <v>208</v>
      </c>
      <c r="O6930" t="s">
        <v>476</v>
      </c>
      <c r="P6930" t="s">
        <v>476</v>
      </c>
    </row>
    <row r="6931" spans="1:16">
      <c r="A6931" s="484" t="s">
        <v>14927</v>
      </c>
      <c r="C6931" t="s">
        <v>14926</v>
      </c>
      <c r="D6931" t="s">
        <v>14925</v>
      </c>
      <c r="E6931" t="str">
        <f t="shared" si="108"/>
        <v>367473 - SMHBA</v>
      </c>
      <c r="F6931" t="s">
        <v>7547</v>
      </c>
      <c r="G6931" t="s">
        <v>14924</v>
      </c>
      <c r="I6931" t="s">
        <v>9902</v>
      </c>
      <c r="J6931" t="s">
        <v>14923</v>
      </c>
      <c r="K6931" t="s">
        <v>14922</v>
      </c>
      <c r="L6931" t="s">
        <v>14921</v>
      </c>
      <c r="N6931" t="s">
        <v>208</v>
      </c>
      <c r="O6931" t="s">
        <v>476</v>
      </c>
      <c r="P6931" t="s">
        <v>476</v>
      </c>
    </row>
    <row r="6932" spans="1:16">
      <c r="A6932" s="484" t="s">
        <v>30379</v>
      </c>
      <c r="B6932" s="485" t="s">
        <v>30378</v>
      </c>
      <c r="C6932" t="s">
        <v>30377</v>
      </c>
      <c r="D6932" t="s">
        <v>30377</v>
      </c>
      <c r="E6932" t="str">
        <f t="shared" si="108"/>
        <v>502376 - OSIRIS</v>
      </c>
      <c r="F6932" t="s">
        <v>15965</v>
      </c>
      <c r="G6932" t="s">
        <v>30376</v>
      </c>
      <c r="I6932" t="s">
        <v>7406</v>
      </c>
      <c r="J6932" t="s">
        <v>30375</v>
      </c>
      <c r="K6932" t="s">
        <v>208</v>
      </c>
      <c r="L6932" t="s">
        <v>30374</v>
      </c>
      <c r="N6932" t="s">
        <v>208</v>
      </c>
      <c r="O6932" t="s">
        <v>476</v>
      </c>
      <c r="P6932" t="s">
        <v>476</v>
      </c>
    </row>
    <row r="6933" spans="1:16">
      <c r="A6933" s="484" t="s">
        <v>65636</v>
      </c>
      <c r="B6933" s="485" t="s">
        <v>65630</v>
      </c>
      <c r="C6933" t="s">
        <v>65629</v>
      </c>
      <c r="D6933" t="s">
        <v>65635</v>
      </c>
      <c r="E6933" t="str">
        <f t="shared" si="108"/>
        <v>614506 - GRAITEC FRANCE BIEVRES</v>
      </c>
      <c r="F6933" t="s">
        <v>3498</v>
      </c>
      <c r="G6933" t="s">
        <v>65634</v>
      </c>
      <c r="I6933" t="s">
        <v>36019</v>
      </c>
      <c r="J6933" t="s">
        <v>65633</v>
      </c>
      <c r="K6933" t="s">
        <v>208</v>
      </c>
      <c r="L6933" t="s">
        <v>65632</v>
      </c>
      <c r="N6933" t="s">
        <v>208</v>
      </c>
      <c r="O6933" t="s">
        <v>476</v>
      </c>
      <c r="P6933" t="s">
        <v>476</v>
      </c>
    </row>
    <row r="6934" spans="1:16">
      <c r="A6934" s="484" t="s">
        <v>65631</v>
      </c>
      <c r="B6934" s="485" t="s">
        <v>65630</v>
      </c>
      <c r="C6934" t="s">
        <v>65629</v>
      </c>
      <c r="D6934" t="s">
        <v>65628</v>
      </c>
      <c r="E6934" t="str">
        <f t="shared" si="108"/>
        <v>676925 - GRAITEC FRANCE PARIS</v>
      </c>
      <c r="F6934" t="s">
        <v>26499</v>
      </c>
      <c r="G6934" t="s">
        <v>65627</v>
      </c>
      <c r="I6934" t="s">
        <v>626</v>
      </c>
      <c r="J6934" t="s">
        <v>65626</v>
      </c>
      <c r="K6934" t="s">
        <v>208</v>
      </c>
      <c r="L6934" t="s">
        <v>65625</v>
      </c>
      <c r="N6934" t="s">
        <v>208</v>
      </c>
      <c r="O6934" t="s">
        <v>476</v>
      </c>
      <c r="P6934" t="s">
        <v>476</v>
      </c>
    </row>
    <row r="6935" spans="1:16">
      <c r="A6935" s="484" t="s">
        <v>91010</v>
      </c>
      <c r="B6935" s="485" t="s">
        <v>91009</v>
      </c>
      <c r="C6935" t="s">
        <v>91003</v>
      </c>
      <c r="D6935" t="s">
        <v>91003</v>
      </c>
      <c r="E6935" t="str">
        <f t="shared" si="108"/>
        <v>483254 - CRESCENDO</v>
      </c>
      <c r="F6935" t="s">
        <v>1077</v>
      </c>
      <c r="G6935" t="s">
        <v>91008</v>
      </c>
      <c r="I6935" t="s">
        <v>2666</v>
      </c>
      <c r="J6935" t="s">
        <v>91007</v>
      </c>
      <c r="K6935" t="s">
        <v>208</v>
      </c>
      <c r="L6935" t="s">
        <v>91006</v>
      </c>
      <c r="N6935" t="s">
        <v>208</v>
      </c>
      <c r="O6935" t="s">
        <v>476</v>
      </c>
      <c r="P6935" t="s">
        <v>476</v>
      </c>
    </row>
    <row r="6936" spans="1:16">
      <c r="A6936" s="484" t="s">
        <v>124007</v>
      </c>
      <c r="B6936" s="485" t="s">
        <v>124006</v>
      </c>
      <c r="C6936" t="s">
        <v>124005</v>
      </c>
      <c r="D6936" t="s">
        <v>124004</v>
      </c>
      <c r="E6936" t="str">
        <f t="shared" si="108"/>
        <v>567450 - ASSOCIATION A.F.I</v>
      </c>
      <c r="F6936" t="s">
        <v>1848</v>
      </c>
      <c r="G6936" t="s">
        <v>124003</v>
      </c>
      <c r="I6936" t="s">
        <v>124002</v>
      </c>
      <c r="J6936" t="s">
        <v>124001</v>
      </c>
      <c r="K6936" t="s">
        <v>208</v>
      </c>
      <c r="L6936" t="s">
        <v>124000</v>
      </c>
      <c r="N6936" t="s">
        <v>208</v>
      </c>
      <c r="O6936" t="s">
        <v>476</v>
      </c>
      <c r="P6936" t="s">
        <v>476</v>
      </c>
    </row>
    <row r="6937" spans="1:16">
      <c r="A6937" s="484" t="s">
        <v>48706</v>
      </c>
      <c r="C6937" t="s">
        <v>48705</v>
      </c>
      <c r="D6937" t="s">
        <v>48704</v>
      </c>
      <c r="E6937" t="str">
        <f t="shared" si="108"/>
        <v>282649 - J2C</v>
      </c>
      <c r="F6937" t="s">
        <v>498</v>
      </c>
      <c r="G6937" t="s">
        <v>48703</v>
      </c>
      <c r="I6937" t="s">
        <v>4033</v>
      </c>
      <c r="J6937" t="s">
        <v>48702</v>
      </c>
      <c r="K6937" t="s">
        <v>48701</v>
      </c>
      <c r="L6937" t="s">
        <v>48700</v>
      </c>
      <c r="N6937" t="s">
        <v>208</v>
      </c>
      <c r="O6937" t="s">
        <v>476</v>
      </c>
      <c r="P6937" t="s">
        <v>476</v>
      </c>
    </row>
    <row r="6938" spans="1:16">
      <c r="A6938" s="484" t="s">
        <v>127166</v>
      </c>
      <c r="B6938" s="485" t="s">
        <v>127165</v>
      </c>
      <c r="C6938" t="s">
        <v>127164</v>
      </c>
      <c r="D6938" t="s">
        <v>127164</v>
      </c>
      <c r="E6938" t="str">
        <f t="shared" si="108"/>
        <v>473510 - AREFIP EURL</v>
      </c>
      <c r="F6938" t="s">
        <v>2524</v>
      </c>
      <c r="G6938" t="s">
        <v>127163</v>
      </c>
      <c r="H6938" t="s">
        <v>127162</v>
      </c>
      <c r="I6938" t="s">
        <v>14402</v>
      </c>
      <c r="J6938" t="s">
        <v>127161</v>
      </c>
      <c r="K6938" t="s">
        <v>208</v>
      </c>
      <c r="L6938" t="s">
        <v>127160</v>
      </c>
      <c r="N6938" t="s">
        <v>208</v>
      </c>
      <c r="O6938" t="s">
        <v>476</v>
      </c>
      <c r="P6938" t="s">
        <v>476</v>
      </c>
    </row>
    <row r="6939" spans="1:16">
      <c r="A6939" s="484" t="s">
        <v>108932</v>
      </c>
      <c r="B6939" s="485" t="s">
        <v>108931</v>
      </c>
      <c r="C6939" t="s">
        <v>108930</v>
      </c>
      <c r="D6939" t="s">
        <v>108930</v>
      </c>
      <c r="E6939" t="str">
        <f t="shared" si="108"/>
        <v>425953 - CEFIRC</v>
      </c>
      <c r="F6939" t="s">
        <v>31540</v>
      </c>
      <c r="G6939" t="s">
        <v>108929</v>
      </c>
      <c r="H6939" t="s">
        <v>108928</v>
      </c>
      <c r="I6939" t="s">
        <v>108927</v>
      </c>
      <c r="J6939" t="s">
        <v>108926</v>
      </c>
      <c r="K6939" t="s">
        <v>208</v>
      </c>
      <c r="L6939" t="s">
        <v>108925</v>
      </c>
      <c r="N6939" t="s">
        <v>208</v>
      </c>
      <c r="O6939" t="s">
        <v>476</v>
      </c>
      <c r="P6939" t="s">
        <v>476</v>
      </c>
    </row>
    <row r="6940" spans="1:16">
      <c r="A6940" s="484" t="s">
        <v>84316</v>
      </c>
      <c r="B6940" s="485" t="s">
        <v>84315</v>
      </c>
      <c r="C6940" t="s">
        <v>84314</v>
      </c>
      <c r="D6940" t="s">
        <v>84313</v>
      </c>
      <c r="E6940" t="str">
        <f t="shared" si="108"/>
        <v>494926 - ECOLE DENTAIRE FRANCAISE TOULOUSE</v>
      </c>
      <c r="F6940" t="s">
        <v>17504</v>
      </c>
      <c r="G6940" t="s">
        <v>84312</v>
      </c>
      <c r="I6940" t="s">
        <v>603</v>
      </c>
      <c r="J6940" t="s">
        <v>84311</v>
      </c>
      <c r="K6940" t="s">
        <v>208</v>
      </c>
      <c r="L6940" t="s">
        <v>84310</v>
      </c>
      <c r="N6940" t="s">
        <v>208</v>
      </c>
      <c r="O6940" t="s">
        <v>476</v>
      </c>
      <c r="P6940" t="s">
        <v>476</v>
      </c>
    </row>
    <row r="6941" spans="1:16">
      <c r="A6941" s="484" t="s">
        <v>84321</v>
      </c>
      <c r="B6941" s="485" t="s">
        <v>84315</v>
      </c>
      <c r="C6941" t="s">
        <v>84314</v>
      </c>
      <c r="D6941" t="s">
        <v>84320</v>
      </c>
      <c r="E6941" t="str">
        <f t="shared" si="108"/>
        <v>499158 - ECOLE DENTAIRE FRANCAISE PARIS</v>
      </c>
      <c r="F6941" t="s">
        <v>17504</v>
      </c>
      <c r="G6941" t="s">
        <v>84319</v>
      </c>
      <c r="I6941" t="s">
        <v>626</v>
      </c>
      <c r="J6941" t="s">
        <v>84318</v>
      </c>
      <c r="K6941" t="s">
        <v>208</v>
      </c>
      <c r="L6941" t="s">
        <v>84317</v>
      </c>
      <c r="N6941" t="s">
        <v>208</v>
      </c>
      <c r="O6941" t="s">
        <v>476</v>
      </c>
      <c r="P6941" t="s">
        <v>476</v>
      </c>
    </row>
    <row r="6942" spans="1:16">
      <c r="A6942" s="484" t="s">
        <v>84326</v>
      </c>
      <c r="B6942" s="485" t="s">
        <v>84315</v>
      </c>
      <c r="C6942" t="s">
        <v>84314</v>
      </c>
      <c r="D6942" t="s">
        <v>84325</v>
      </c>
      <c r="E6942" t="str">
        <f t="shared" si="108"/>
        <v>644080 - ECOLE DENTAIRE FRANCAISE  ST PIERRE LA REUNION</v>
      </c>
      <c r="F6942" t="s">
        <v>11686</v>
      </c>
      <c r="G6942" t="s">
        <v>84324</v>
      </c>
      <c r="I6942" t="s">
        <v>2739</v>
      </c>
      <c r="J6942" t="s">
        <v>84323</v>
      </c>
      <c r="K6942" t="s">
        <v>208</v>
      </c>
      <c r="L6942" t="s">
        <v>84322</v>
      </c>
      <c r="N6942" t="s">
        <v>207</v>
      </c>
      <c r="O6942" t="s">
        <v>476</v>
      </c>
      <c r="P6942" t="s">
        <v>476</v>
      </c>
    </row>
    <row r="6943" spans="1:16">
      <c r="A6943" s="484" t="s">
        <v>107868</v>
      </c>
      <c r="B6943" s="485" t="s">
        <v>107867</v>
      </c>
      <c r="C6943" t="s">
        <v>107866</v>
      </c>
      <c r="D6943" t="s">
        <v>107865</v>
      </c>
      <c r="E6943" t="str">
        <f t="shared" si="108"/>
        <v>559556 - CEFOMA METZ</v>
      </c>
      <c r="F6943" t="s">
        <v>2572</v>
      </c>
      <c r="G6943" t="s">
        <v>107864</v>
      </c>
      <c r="H6943" t="s">
        <v>107863</v>
      </c>
      <c r="I6943" t="s">
        <v>771</v>
      </c>
      <c r="J6943" t="s">
        <v>107862</v>
      </c>
      <c r="K6943" t="s">
        <v>208</v>
      </c>
      <c r="L6943" t="s">
        <v>107861</v>
      </c>
      <c r="N6943" t="s">
        <v>208</v>
      </c>
      <c r="O6943" t="s">
        <v>476</v>
      </c>
      <c r="P6943" t="s">
        <v>476</v>
      </c>
    </row>
    <row r="6944" spans="1:16">
      <c r="A6944" s="484" t="s">
        <v>114155</v>
      </c>
      <c r="B6944" s="485" t="s">
        <v>114154</v>
      </c>
      <c r="C6944" t="s">
        <v>114153</v>
      </c>
      <c r="D6944" t="s">
        <v>114153</v>
      </c>
      <c r="E6944" t="str">
        <f t="shared" si="108"/>
        <v>607230 - BE-NOME</v>
      </c>
      <c r="F6944" t="s">
        <v>2524</v>
      </c>
      <c r="G6944" t="s">
        <v>114152</v>
      </c>
      <c r="I6944" t="s">
        <v>77746</v>
      </c>
      <c r="J6944" t="s">
        <v>114151</v>
      </c>
      <c r="K6944" t="s">
        <v>208</v>
      </c>
      <c r="L6944" t="s">
        <v>114150</v>
      </c>
      <c r="N6944" t="s">
        <v>208</v>
      </c>
      <c r="O6944" t="s">
        <v>476</v>
      </c>
      <c r="P6944" t="s">
        <v>476</v>
      </c>
    </row>
    <row r="6945" spans="1:16">
      <c r="A6945" s="484" t="s">
        <v>51919</v>
      </c>
      <c r="B6945" s="485" t="s">
        <v>51918</v>
      </c>
      <c r="C6945" t="s">
        <v>51917</v>
      </c>
      <c r="D6945" t="s">
        <v>51916</v>
      </c>
      <c r="E6945" t="str">
        <f t="shared" si="108"/>
        <v>419928 - INTERACT SYSTEMES EST ILLKIRCH GRAFFENSTADEN</v>
      </c>
      <c r="G6945" t="s">
        <v>51915</v>
      </c>
      <c r="H6945" t="s">
        <v>51914</v>
      </c>
      <c r="I6945" t="s">
        <v>15276</v>
      </c>
      <c r="J6945" t="s">
        <v>51913</v>
      </c>
      <c r="K6945" t="s">
        <v>208</v>
      </c>
      <c r="L6945" t="s">
        <v>51912</v>
      </c>
      <c r="N6945" t="s">
        <v>208</v>
      </c>
      <c r="O6945" t="s">
        <v>476</v>
      </c>
      <c r="P6945" t="s">
        <v>476</v>
      </c>
    </row>
    <row r="6946" spans="1:16">
      <c r="A6946" s="484" t="s">
        <v>31253</v>
      </c>
      <c r="B6946" s="485" t="s">
        <v>31252</v>
      </c>
      <c r="C6946" t="s">
        <v>31251</v>
      </c>
      <c r="D6946" t="s">
        <v>31251</v>
      </c>
      <c r="E6946" t="str">
        <f t="shared" si="108"/>
        <v>611475 - OPQUAST</v>
      </c>
      <c r="F6946" t="s">
        <v>31250</v>
      </c>
      <c r="G6946" t="s">
        <v>31249</v>
      </c>
      <c r="I6946" t="s">
        <v>9902</v>
      </c>
      <c r="J6946" t="s">
        <v>31248</v>
      </c>
      <c r="K6946" t="s">
        <v>208</v>
      </c>
      <c r="L6946" t="s">
        <v>31247</v>
      </c>
      <c r="N6946" t="s">
        <v>208</v>
      </c>
      <c r="O6946" t="s">
        <v>476</v>
      </c>
      <c r="P6946" t="s">
        <v>476</v>
      </c>
    </row>
    <row r="6947" spans="1:16">
      <c r="A6947" s="484" t="s">
        <v>136309</v>
      </c>
      <c r="B6947" s="485" t="s">
        <v>136308</v>
      </c>
      <c r="C6947" t="s">
        <v>136307</v>
      </c>
      <c r="D6947" t="s">
        <v>136306</v>
      </c>
      <c r="E6947" t="str">
        <f t="shared" si="108"/>
        <v>559155 - AIIO SARL</v>
      </c>
      <c r="F6947" t="s">
        <v>19307</v>
      </c>
      <c r="G6947" t="s">
        <v>136305</v>
      </c>
      <c r="I6947" t="s">
        <v>4951</v>
      </c>
      <c r="J6947" t="s">
        <v>136304</v>
      </c>
      <c r="K6947" t="s">
        <v>208</v>
      </c>
      <c r="L6947" t="s">
        <v>136303</v>
      </c>
      <c r="N6947" t="s">
        <v>208</v>
      </c>
      <c r="O6947" t="s">
        <v>476</v>
      </c>
      <c r="P6947" t="s">
        <v>476</v>
      </c>
    </row>
    <row r="6948" spans="1:16">
      <c r="A6948" s="484" t="s">
        <v>40907</v>
      </c>
      <c r="B6948" s="485" t="s">
        <v>40906</v>
      </c>
      <c r="C6948" t="s">
        <v>40905</v>
      </c>
      <c r="D6948" t="s">
        <v>40905</v>
      </c>
      <c r="E6948" t="str">
        <f t="shared" si="108"/>
        <v>296077 - M COMME MOSAIQUE</v>
      </c>
      <c r="F6948" t="s">
        <v>7817</v>
      </c>
      <c r="G6948" t="s">
        <v>40904</v>
      </c>
      <c r="I6948" t="s">
        <v>40903</v>
      </c>
      <c r="J6948" t="s">
        <v>40902</v>
      </c>
      <c r="K6948" t="s">
        <v>208</v>
      </c>
      <c r="L6948" t="s">
        <v>40901</v>
      </c>
      <c r="N6948" t="s">
        <v>208</v>
      </c>
      <c r="O6948" t="s">
        <v>476</v>
      </c>
      <c r="P6948" t="s">
        <v>476</v>
      </c>
    </row>
    <row r="6949" spans="1:16">
      <c r="A6949" s="484" t="s">
        <v>8007</v>
      </c>
      <c r="B6949" s="485" t="s">
        <v>8006</v>
      </c>
      <c r="C6949" t="s">
        <v>8005</v>
      </c>
      <c r="D6949" t="s">
        <v>8004</v>
      </c>
      <c r="E6949" t="str">
        <f t="shared" si="108"/>
        <v>414566 - UDSP 22</v>
      </c>
      <c r="F6949" t="s">
        <v>1504</v>
      </c>
      <c r="G6949" t="s">
        <v>8003</v>
      </c>
      <c r="I6949" t="s">
        <v>8002</v>
      </c>
      <c r="J6949" t="s">
        <v>8001</v>
      </c>
      <c r="K6949" t="s">
        <v>208</v>
      </c>
      <c r="L6949" t="s">
        <v>8000</v>
      </c>
      <c r="N6949" t="s">
        <v>208</v>
      </c>
      <c r="O6949" t="s">
        <v>476</v>
      </c>
      <c r="P6949" t="s">
        <v>476</v>
      </c>
    </row>
    <row r="6950" spans="1:16">
      <c r="A6950" s="484" t="s">
        <v>12856</v>
      </c>
      <c r="B6950" s="485" t="s">
        <v>12855</v>
      </c>
      <c r="C6950" t="s">
        <v>12854</v>
      </c>
      <c r="D6950" t="s">
        <v>12854</v>
      </c>
      <c r="E6950" t="str">
        <f t="shared" si="108"/>
        <v>587709 - STOP L'AUTO ECOLE SARL</v>
      </c>
      <c r="F6950" t="s">
        <v>7579</v>
      </c>
      <c r="G6950" t="s">
        <v>12853</v>
      </c>
      <c r="I6950" t="s">
        <v>603</v>
      </c>
      <c r="J6950" t="s">
        <v>12852</v>
      </c>
      <c r="K6950" t="s">
        <v>208</v>
      </c>
      <c r="L6950" t="s">
        <v>12851</v>
      </c>
      <c r="N6950" t="s">
        <v>208</v>
      </c>
      <c r="O6950" t="s">
        <v>476</v>
      </c>
      <c r="P6950" t="s">
        <v>476</v>
      </c>
    </row>
    <row r="6951" spans="1:16">
      <c r="A6951" s="484" t="s">
        <v>125528</v>
      </c>
      <c r="B6951" s="485" t="s">
        <v>125527</v>
      </c>
      <c r="C6951" t="s">
        <v>125526</v>
      </c>
      <c r="D6951" t="s">
        <v>125525</v>
      </c>
      <c r="E6951" t="str">
        <f t="shared" si="108"/>
        <v>160416 - AFIADV</v>
      </c>
      <c r="F6951" t="s">
        <v>8040</v>
      </c>
      <c r="G6951" t="s">
        <v>125524</v>
      </c>
      <c r="H6951" t="s">
        <v>125523</v>
      </c>
      <c r="I6951" t="s">
        <v>12075</v>
      </c>
      <c r="K6951" t="s">
        <v>208</v>
      </c>
      <c r="L6951" t="s">
        <v>125522</v>
      </c>
      <c r="N6951" t="s">
        <v>208</v>
      </c>
      <c r="O6951" t="s">
        <v>476</v>
      </c>
      <c r="P6951" t="s">
        <v>476</v>
      </c>
    </row>
    <row r="6952" spans="1:16">
      <c r="A6952" s="484" t="s">
        <v>52861</v>
      </c>
      <c r="B6952" s="485" t="s">
        <v>52860</v>
      </c>
      <c r="C6952" t="s">
        <v>52859</v>
      </c>
      <c r="D6952" t="s">
        <v>52858</v>
      </c>
      <c r="E6952" t="str">
        <f t="shared" si="108"/>
        <v>624202 - IRTA SUP ETUDES</v>
      </c>
      <c r="F6952" t="s">
        <v>6700</v>
      </c>
      <c r="G6952" t="s">
        <v>52857</v>
      </c>
      <c r="I6952" t="s">
        <v>1837</v>
      </c>
      <c r="J6952" t="s">
        <v>52856</v>
      </c>
      <c r="K6952" t="s">
        <v>208</v>
      </c>
      <c r="L6952" t="s">
        <v>52855</v>
      </c>
      <c r="N6952" t="s">
        <v>207</v>
      </c>
      <c r="O6952" t="s">
        <v>476</v>
      </c>
      <c r="P6952" t="s">
        <v>476</v>
      </c>
    </row>
    <row r="6953" spans="1:16">
      <c r="A6953" s="484" t="s">
        <v>42770</v>
      </c>
      <c r="B6953" s="485" t="s">
        <v>42769</v>
      </c>
      <c r="C6953" t="s">
        <v>42768</v>
      </c>
      <c r="D6953" t="s">
        <v>42768</v>
      </c>
      <c r="E6953" t="str">
        <f t="shared" si="108"/>
        <v>545624 - LIGUE AUVERGNE RHONE ALPES DU SPORT ADAPTE</v>
      </c>
      <c r="F6953" t="s">
        <v>36906</v>
      </c>
      <c r="G6953" t="s">
        <v>42496</v>
      </c>
      <c r="H6953" t="s">
        <v>42495</v>
      </c>
      <c r="I6953" t="s">
        <v>12032</v>
      </c>
      <c r="J6953" t="s">
        <v>42767</v>
      </c>
      <c r="K6953" t="s">
        <v>208</v>
      </c>
      <c r="L6953" t="s">
        <v>42766</v>
      </c>
      <c r="N6953" t="s">
        <v>208</v>
      </c>
      <c r="O6953" t="s">
        <v>476</v>
      </c>
      <c r="P6953" t="s">
        <v>476</v>
      </c>
    </row>
    <row r="6954" spans="1:16">
      <c r="A6954" s="484" t="s">
        <v>59740</v>
      </c>
      <c r="B6954" s="485" t="s">
        <v>59739</v>
      </c>
      <c r="C6954" t="s">
        <v>59738</v>
      </c>
      <c r="D6954" t="s">
        <v>59738</v>
      </c>
      <c r="E6954" t="str">
        <f t="shared" si="108"/>
        <v>336166 - ICF CUFFIES</v>
      </c>
      <c r="F6954" t="s">
        <v>3834</v>
      </c>
      <c r="G6954" t="s">
        <v>59737</v>
      </c>
      <c r="H6954" t="s">
        <v>59736</v>
      </c>
      <c r="I6954" t="s">
        <v>8072</v>
      </c>
      <c r="J6954" t="s">
        <v>59735</v>
      </c>
      <c r="K6954" t="s">
        <v>208</v>
      </c>
      <c r="L6954" t="s">
        <v>59734</v>
      </c>
      <c r="N6954" t="s">
        <v>208</v>
      </c>
      <c r="O6954" t="s">
        <v>476</v>
      </c>
      <c r="P6954" t="s">
        <v>476</v>
      </c>
    </row>
    <row r="6955" spans="1:16">
      <c r="A6955" s="484" t="s">
        <v>54333</v>
      </c>
      <c r="B6955" s="485" t="s">
        <v>54332</v>
      </c>
      <c r="C6955" t="s">
        <v>54331</v>
      </c>
      <c r="D6955" t="s">
        <v>54330</v>
      </c>
      <c r="E6955" t="str">
        <f t="shared" si="108"/>
        <v>330449 - INSTITUT FRANCAIS DE SHIATSU</v>
      </c>
      <c r="F6955" t="s">
        <v>33648</v>
      </c>
      <c r="G6955" t="s">
        <v>54329</v>
      </c>
      <c r="I6955" t="s">
        <v>626</v>
      </c>
      <c r="J6955" t="s">
        <v>54328</v>
      </c>
      <c r="K6955" t="s">
        <v>208</v>
      </c>
      <c r="L6955" t="s">
        <v>54327</v>
      </c>
      <c r="N6955" t="s">
        <v>208</v>
      </c>
      <c r="O6955" t="s">
        <v>476</v>
      </c>
      <c r="P6955" t="s">
        <v>476</v>
      </c>
    </row>
    <row r="6956" spans="1:16">
      <c r="A6956" s="484" t="s">
        <v>40653</v>
      </c>
      <c r="B6956" s="485" t="s">
        <v>40652</v>
      </c>
      <c r="C6956" t="s">
        <v>40651</v>
      </c>
      <c r="D6956" t="s">
        <v>40650</v>
      </c>
      <c r="E6956" t="str">
        <f t="shared" si="108"/>
        <v>629080 - MAHDAOUI CHEDLI</v>
      </c>
      <c r="F6956" t="s">
        <v>7884</v>
      </c>
      <c r="G6956" t="s">
        <v>40649</v>
      </c>
      <c r="I6956" t="s">
        <v>6078</v>
      </c>
      <c r="J6956" t="s">
        <v>40648</v>
      </c>
      <c r="K6956" t="s">
        <v>208</v>
      </c>
      <c r="L6956" t="s">
        <v>40647</v>
      </c>
      <c r="N6956" t="s">
        <v>208</v>
      </c>
      <c r="O6956" t="s">
        <v>476</v>
      </c>
      <c r="P6956" t="s">
        <v>476</v>
      </c>
    </row>
    <row r="6957" spans="1:16">
      <c r="A6957" s="484" t="s">
        <v>20588</v>
      </c>
      <c r="B6957" s="485" t="s">
        <v>20587</v>
      </c>
      <c r="C6957" t="s">
        <v>20586</v>
      </c>
      <c r="D6957" t="s">
        <v>20586</v>
      </c>
      <c r="E6957" t="str">
        <f t="shared" si="108"/>
        <v>591658 - SAJEF - AUTO ECOLE SC</v>
      </c>
      <c r="F6957" t="s">
        <v>10856</v>
      </c>
      <c r="G6957" t="s">
        <v>20585</v>
      </c>
      <c r="I6957" t="s">
        <v>1501</v>
      </c>
      <c r="J6957" t="s">
        <v>20584</v>
      </c>
      <c r="K6957" t="s">
        <v>208</v>
      </c>
      <c r="L6957" t="s">
        <v>20583</v>
      </c>
      <c r="N6957" t="s">
        <v>208</v>
      </c>
      <c r="O6957" t="s">
        <v>476</v>
      </c>
      <c r="P6957" t="s">
        <v>476</v>
      </c>
    </row>
    <row r="6958" spans="1:16">
      <c r="A6958" s="484" t="s">
        <v>58161</v>
      </c>
      <c r="B6958" s="485" t="s">
        <v>58160</v>
      </c>
      <c r="C6958" t="s">
        <v>58159</v>
      </c>
      <c r="D6958" t="s">
        <v>58159</v>
      </c>
      <c r="E6958" t="str">
        <f t="shared" si="108"/>
        <v>632 - INFIPP</v>
      </c>
      <c r="F6958" t="s">
        <v>2801</v>
      </c>
      <c r="G6958" t="s">
        <v>58158</v>
      </c>
      <c r="H6958" t="s">
        <v>58157</v>
      </c>
      <c r="I6958" t="s">
        <v>24760</v>
      </c>
      <c r="J6958" t="s">
        <v>58156</v>
      </c>
      <c r="K6958" t="s">
        <v>58155</v>
      </c>
      <c r="L6958" t="s">
        <v>58154</v>
      </c>
      <c r="N6958" t="s">
        <v>208</v>
      </c>
      <c r="O6958" t="s">
        <v>476</v>
      </c>
      <c r="P6958" t="s">
        <v>476</v>
      </c>
    </row>
    <row r="6959" spans="1:16">
      <c r="A6959" s="484" t="s">
        <v>3782</v>
      </c>
      <c r="B6959" s="485" t="s">
        <v>3781</v>
      </c>
      <c r="C6959" t="s">
        <v>3780</v>
      </c>
      <c r="D6959" t="s">
        <v>3779</v>
      </c>
      <c r="E6959" t="str">
        <f t="shared" si="108"/>
        <v>635571 - VIEILLE CESSAY AGATHE</v>
      </c>
      <c r="F6959" t="s">
        <v>3778</v>
      </c>
      <c r="G6959" t="s">
        <v>3777</v>
      </c>
      <c r="I6959" t="s">
        <v>3776</v>
      </c>
      <c r="J6959" t="s">
        <v>3775</v>
      </c>
      <c r="K6959" t="s">
        <v>208</v>
      </c>
      <c r="L6959" t="s">
        <v>3774</v>
      </c>
      <c r="N6959" t="s">
        <v>208</v>
      </c>
      <c r="O6959" t="s">
        <v>476</v>
      </c>
      <c r="P6959" t="s">
        <v>476</v>
      </c>
    </row>
    <row r="6960" spans="1:16">
      <c r="A6960" s="484" t="s">
        <v>91591</v>
      </c>
      <c r="B6960" s="485" t="s">
        <v>91590</v>
      </c>
      <c r="C6960" t="s">
        <v>91589</v>
      </c>
      <c r="D6960" t="s">
        <v>91589</v>
      </c>
      <c r="E6960" t="str">
        <f t="shared" si="108"/>
        <v>650821 - COSMED</v>
      </c>
      <c r="F6960" t="s">
        <v>6606</v>
      </c>
      <c r="G6960" t="s">
        <v>91588</v>
      </c>
      <c r="H6960" t="s">
        <v>91587</v>
      </c>
      <c r="I6960" t="s">
        <v>596</v>
      </c>
      <c r="J6960" t="s">
        <v>91586</v>
      </c>
      <c r="K6960" t="s">
        <v>208</v>
      </c>
      <c r="L6960" t="s">
        <v>91585</v>
      </c>
      <c r="N6960" t="s">
        <v>208</v>
      </c>
      <c r="O6960" t="s">
        <v>476</v>
      </c>
      <c r="P6960" t="s">
        <v>476</v>
      </c>
    </row>
    <row r="6961" spans="1:16">
      <c r="A6961" s="484" t="s">
        <v>121272</v>
      </c>
      <c r="B6961" s="485" t="s">
        <v>121271</v>
      </c>
      <c r="C6961" t="s">
        <v>121270</v>
      </c>
      <c r="D6961" t="s">
        <v>121269</v>
      </c>
      <c r="E6961" t="str">
        <f t="shared" si="108"/>
        <v>516510 - AGAFOR</v>
      </c>
      <c r="F6961" t="s">
        <v>8706</v>
      </c>
      <c r="G6961" t="s">
        <v>121268</v>
      </c>
      <c r="H6961" t="s">
        <v>121267</v>
      </c>
      <c r="I6961" t="s">
        <v>55923</v>
      </c>
      <c r="J6961" t="s">
        <v>121266</v>
      </c>
      <c r="K6961" t="s">
        <v>208</v>
      </c>
      <c r="L6961" t="s">
        <v>121265</v>
      </c>
      <c r="N6961" t="s">
        <v>208</v>
      </c>
      <c r="O6961" t="s">
        <v>476</v>
      </c>
      <c r="P6961" t="s">
        <v>476</v>
      </c>
    </row>
    <row r="6962" spans="1:16">
      <c r="A6962" s="484" t="s">
        <v>67620</v>
      </c>
      <c r="B6962" s="485" t="s">
        <v>67619</v>
      </c>
      <c r="C6962" t="s">
        <v>67618</v>
      </c>
      <c r="D6962" t="s">
        <v>67618</v>
      </c>
      <c r="E6962" t="str">
        <f t="shared" si="108"/>
        <v>438492 - GASSIN MARIE LAURE</v>
      </c>
      <c r="F6962" t="s">
        <v>20677</v>
      </c>
      <c r="G6962" t="s">
        <v>67617</v>
      </c>
      <c r="I6962" t="s">
        <v>1542</v>
      </c>
      <c r="J6962" t="s">
        <v>67616</v>
      </c>
      <c r="K6962" t="s">
        <v>208</v>
      </c>
      <c r="L6962" t="s">
        <v>67615</v>
      </c>
      <c r="N6962" t="s">
        <v>208</v>
      </c>
      <c r="O6962" t="s">
        <v>476</v>
      </c>
      <c r="P6962" t="s">
        <v>476</v>
      </c>
    </row>
    <row r="6963" spans="1:16">
      <c r="A6963" s="484" t="s">
        <v>117634</v>
      </c>
      <c r="B6963" s="485" t="s">
        <v>117633</v>
      </c>
      <c r="C6963" t="s">
        <v>117632</v>
      </c>
      <c r="D6963" t="s">
        <v>117631</v>
      </c>
      <c r="E6963" t="str">
        <f t="shared" si="108"/>
        <v>594878 - ATHALIA</v>
      </c>
      <c r="F6963" t="s">
        <v>5346</v>
      </c>
      <c r="G6963" t="s">
        <v>116074</v>
      </c>
      <c r="H6963" t="s">
        <v>117630</v>
      </c>
      <c r="I6963" t="s">
        <v>1678</v>
      </c>
      <c r="J6963" t="s">
        <v>117629</v>
      </c>
      <c r="K6963" t="s">
        <v>208</v>
      </c>
      <c r="L6963" t="s">
        <v>117628</v>
      </c>
      <c r="N6963" t="s">
        <v>208</v>
      </c>
      <c r="O6963" t="s">
        <v>476</v>
      </c>
      <c r="P6963" t="s">
        <v>476</v>
      </c>
    </row>
    <row r="6964" spans="1:16">
      <c r="A6964" s="484" t="s">
        <v>94385</v>
      </c>
      <c r="B6964" s="485" t="s">
        <v>94384</v>
      </c>
      <c r="C6964" t="s">
        <v>94383</v>
      </c>
      <c r="D6964" t="s">
        <v>94382</v>
      </c>
      <c r="E6964" t="str">
        <f t="shared" si="108"/>
        <v>532241 - CGBSO</v>
      </c>
      <c r="F6964" t="s">
        <v>9396</v>
      </c>
      <c r="G6964" t="s">
        <v>94381</v>
      </c>
      <c r="I6964" t="s">
        <v>749</v>
      </c>
      <c r="J6964" t="s">
        <v>94380</v>
      </c>
      <c r="K6964" t="s">
        <v>94379</v>
      </c>
      <c r="L6964" t="s">
        <v>94378</v>
      </c>
      <c r="N6964" t="s">
        <v>208</v>
      </c>
      <c r="O6964" t="s">
        <v>476</v>
      </c>
      <c r="P6964" t="s">
        <v>476</v>
      </c>
    </row>
    <row r="6965" spans="1:16">
      <c r="A6965" s="484" t="s">
        <v>123434</v>
      </c>
      <c r="B6965" s="485" t="s">
        <v>123433</v>
      </c>
      <c r="C6965" t="s">
        <v>123432</v>
      </c>
      <c r="D6965" t="s">
        <v>123431</v>
      </c>
      <c r="E6965" t="str">
        <f t="shared" si="108"/>
        <v>197877 - AGCNAM BRETAGNE</v>
      </c>
      <c r="F6965" t="s">
        <v>1504</v>
      </c>
      <c r="G6965" t="s">
        <v>123430</v>
      </c>
      <c r="H6965" t="s">
        <v>123429</v>
      </c>
      <c r="I6965" t="s">
        <v>15724</v>
      </c>
      <c r="J6965" t="s">
        <v>123428</v>
      </c>
      <c r="K6965" t="s">
        <v>208</v>
      </c>
      <c r="L6965" t="s">
        <v>123427</v>
      </c>
      <c r="N6965" t="s">
        <v>208</v>
      </c>
      <c r="O6965" t="s">
        <v>476</v>
      </c>
      <c r="P6965" t="s">
        <v>476</v>
      </c>
    </row>
    <row r="6966" spans="1:16">
      <c r="A6966" s="484" t="s">
        <v>29905</v>
      </c>
      <c r="B6966" s="485" t="s">
        <v>29904</v>
      </c>
      <c r="C6966" t="s">
        <v>29903</v>
      </c>
      <c r="D6966" t="s">
        <v>29903</v>
      </c>
      <c r="E6966" t="str">
        <f t="shared" si="108"/>
        <v>508986 - PALACIN NATHALIE</v>
      </c>
      <c r="F6966" t="s">
        <v>1554</v>
      </c>
      <c r="G6966" t="s">
        <v>29902</v>
      </c>
      <c r="I6966" t="s">
        <v>24826</v>
      </c>
      <c r="J6966" t="s">
        <v>29901</v>
      </c>
      <c r="K6966" t="s">
        <v>208</v>
      </c>
      <c r="L6966" t="s">
        <v>29900</v>
      </c>
      <c r="N6966" t="s">
        <v>208</v>
      </c>
      <c r="O6966" t="s">
        <v>476</v>
      </c>
      <c r="P6966" t="s">
        <v>476</v>
      </c>
    </row>
    <row r="6967" spans="1:16">
      <c r="A6967" s="484" t="s">
        <v>119294</v>
      </c>
      <c r="B6967" s="485" t="s">
        <v>119293</v>
      </c>
      <c r="C6967" t="s">
        <v>119292</v>
      </c>
      <c r="D6967" t="s">
        <v>119291</v>
      </c>
      <c r="E6967" t="str">
        <f t="shared" si="108"/>
        <v>490295 - ECHANGEUR BASSE-NORMANDIE ADER</v>
      </c>
      <c r="F6967" t="s">
        <v>7596</v>
      </c>
      <c r="G6967" t="s">
        <v>119290</v>
      </c>
      <c r="I6967" t="s">
        <v>7594</v>
      </c>
      <c r="J6967" t="s">
        <v>119289</v>
      </c>
      <c r="K6967" t="s">
        <v>208</v>
      </c>
      <c r="L6967" t="s">
        <v>119288</v>
      </c>
      <c r="N6967" t="s">
        <v>208</v>
      </c>
      <c r="O6967" t="s">
        <v>476</v>
      </c>
      <c r="P6967" t="s">
        <v>476</v>
      </c>
    </row>
    <row r="6968" spans="1:16">
      <c r="A6968" s="484" t="s">
        <v>62919</v>
      </c>
      <c r="B6968" s="485" t="s">
        <v>62918</v>
      </c>
      <c r="C6968" t="s">
        <v>62917</v>
      </c>
      <c r="D6968" t="s">
        <v>62916</v>
      </c>
      <c r="E6968" t="str">
        <f t="shared" si="108"/>
        <v>550280 - GUILLEN MANUEL - MG FORMATION MONTPELLIER</v>
      </c>
      <c r="F6968" t="s">
        <v>14941</v>
      </c>
      <c r="G6968" t="s">
        <v>62915</v>
      </c>
      <c r="I6968" t="s">
        <v>1542</v>
      </c>
      <c r="J6968" t="s">
        <v>62914</v>
      </c>
      <c r="K6968" t="s">
        <v>208</v>
      </c>
      <c r="L6968" t="s">
        <v>62913</v>
      </c>
      <c r="N6968" t="s">
        <v>208</v>
      </c>
      <c r="O6968" t="s">
        <v>476</v>
      </c>
      <c r="P6968" t="s">
        <v>476</v>
      </c>
    </row>
    <row r="6969" spans="1:16">
      <c r="A6969" s="484" t="s">
        <v>12053</v>
      </c>
      <c r="B6969" s="485" t="s">
        <v>12052</v>
      </c>
      <c r="C6969" t="s">
        <v>12051</v>
      </c>
      <c r="D6969" t="s">
        <v>12051</v>
      </c>
      <c r="E6969" t="str">
        <f t="shared" si="108"/>
        <v>282613 - SYGMA FORMATION</v>
      </c>
      <c r="F6969" t="s">
        <v>12050</v>
      </c>
      <c r="G6969" t="s">
        <v>12049</v>
      </c>
      <c r="H6969" t="s">
        <v>12048</v>
      </c>
      <c r="I6969" t="s">
        <v>1466</v>
      </c>
      <c r="J6969" t="s">
        <v>12047</v>
      </c>
      <c r="K6969" t="s">
        <v>208</v>
      </c>
      <c r="L6969" t="s">
        <v>12046</v>
      </c>
      <c r="N6969" t="s">
        <v>208</v>
      </c>
      <c r="O6969" t="s">
        <v>476</v>
      </c>
      <c r="P6969" t="s">
        <v>476</v>
      </c>
    </row>
    <row r="6970" spans="1:16">
      <c r="A6970" s="484" t="s">
        <v>44088</v>
      </c>
      <c r="B6970" s="485" t="s">
        <v>44087</v>
      </c>
      <c r="C6970" t="s">
        <v>44086</v>
      </c>
      <c r="D6970" t="s">
        <v>44086</v>
      </c>
      <c r="E6970" t="str">
        <f t="shared" si="108"/>
        <v>173459 - LEH FORMATION</v>
      </c>
      <c r="F6970" t="s">
        <v>1729</v>
      </c>
      <c r="G6970" t="s">
        <v>44085</v>
      </c>
      <c r="I6970" t="s">
        <v>626</v>
      </c>
      <c r="J6970" t="s">
        <v>44084</v>
      </c>
      <c r="K6970" t="s">
        <v>208</v>
      </c>
      <c r="L6970" t="s">
        <v>44083</v>
      </c>
      <c r="N6970" t="s">
        <v>208</v>
      </c>
      <c r="O6970" t="s">
        <v>476</v>
      </c>
      <c r="P6970" t="s">
        <v>476</v>
      </c>
    </row>
    <row r="6971" spans="1:16">
      <c r="A6971" s="484" t="s">
        <v>63675</v>
      </c>
      <c r="B6971" s="485" t="s">
        <v>63674</v>
      </c>
      <c r="C6971" t="s">
        <v>63673</v>
      </c>
      <c r="D6971" t="s">
        <v>63672</v>
      </c>
      <c r="E6971" t="str">
        <f t="shared" si="108"/>
        <v>47764 - GRAPE INNOVATIONS</v>
      </c>
      <c r="F6971" t="s">
        <v>7936</v>
      </c>
      <c r="G6971" t="s">
        <v>63671</v>
      </c>
      <c r="I6971" t="s">
        <v>16936</v>
      </c>
      <c r="J6971" t="s">
        <v>63670</v>
      </c>
      <c r="K6971" t="s">
        <v>208</v>
      </c>
      <c r="L6971" t="s">
        <v>63669</v>
      </c>
      <c r="N6971" t="s">
        <v>208</v>
      </c>
      <c r="O6971" t="s">
        <v>476</v>
      </c>
      <c r="P6971" t="s">
        <v>476</v>
      </c>
    </row>
    <row r="6972" spans="1:16">
      <c r="A6972" s="484" t="s">
        <v>26509</v>
      </c>
      <c r="B6972" s="485" t="s">
        <v>26508</v>
      </c>
      <c r="C6972" t="s">
        <v>26507</v>
      </c>
      <c r="D6972" t="s">
        <v>26506</v>
      </c>
      <c r="E6972" t="str">
        <f t="shared" si="108"/>
        <v>663815 - PRESENT CONSULTING BOUC BEL AIR</v>
      </c>
      <c r="F6972" t="s">
        <v>15261</v>
      </c>
      <c r="G6972" t="s">
        <v>26505</v>
      </c>
      <c r="I6972" t="s">
        <v>12973</v>
      </c>
      <c r="J6972" t="s">
        <v>26504</v>
      </c>
      <c r="K6972" t="s">
        <v>208</v>
      </c>
      <c r="L6972" t="s">
        <v>26503</v>
      </c>
      <c r="N6972" t="s">
        <v>208</v>
      </c>
      <c r="O6972" t="s">
        <v>476</v>
      </c>
      <c r="P6972" t="s">
        <v>476</v>
      </c>
    </row>
    <row r="6973" spans="1:16">
      <c r="A6973" s="484" t="s">
        <v>2411</v>
      </c>
      <c r="B6973" s="485" t="s">
        <v>2410</v>
      </c>
      <c r="C6973" t="s">
        <v>2409</v>
      </c>
      <c r="D6973" t="s">
        <v>2409</v>
      </c>
      <c r="E6973" t="str">
        <f t="shared" si="108"/>
        <v>585634 - WHITE ROUSSEL KATHRYN - FLUENCY FORMATION</v>
      </c>
      <c r="F6973" t="s">
        <v>2408</v>
      </c>
      <c r="G6973" t="s">
        <v>2407</v>
      </c>
      <c r="I6973" t="s">
        <v>2406</v>
      </c>
      <c r="J6973" t="s">
        <v>2405</v>
      </c>
      <c r="K6973" t="s">
        <v>208</v>
      </c>
      <c r="L6973" t="s">
        <v>2404</v>
      </c>
      <c r="N6973" t="s">
        <v>208</v>
      </c>
      <c r="O6973" t="s">
        <v>476</v>
      </c>
      <c r="P6973" t="s">
        <v>476</v>
      </c>
    </row>
    <row r="6974" spans="1:16">
      <c r="A6974" s="484" t="s">
        <v>18524</v>
      </c>
      <c r="B6974" s="485" t="s">
        <v>18523</v>
      </c>
      <c r="C6974" t="s">
        <v>18522</v>
      </c>
      <c r="D6974" t="s">
        <v>18522</v>
      </c>
      <c r="E6974" t="str">
        <f t="shared" si="108"/>
        <v>443542 - SECURIDIS</v>
      </c>
      <c r="F6974" t="s">
        <v>16714</v>
      </c>
      <c r="G6974" t="s">
        <v>18521</v>
      </c>
      <c r="I6974" t="s">
        <v>10577</v>
      </c>
      <c r="J6974" t="s">
        <v>18520</v>
      </c>
      <c r="K6974" t="s">
        <v>208</v>
      </c>
      <c r="L6974" t="s">
        <v>18519</v>
      </c>
      <c r="N6974" t="s">
        <v>208</v>
      </c>
      <c r="O6974" t="s">
        <v>476</v>
      </c>
      <c r="P6974" t="s">
        <v>476</v>
      </c>
    </row>
    <row r="6975" spans="1:16">
      <c r="A6975" s="484" t="s">
        <v>54397</v>
      </c>
      <c r="B6975" s="485" t="s">
        <v>54396</v>
      </c>
      <c r="C6975" t="s">
        <v>54395</v>
      </c>
      <c r="D6975" t="s">
        <v>54394</v>
      </c>
      <c r="E6975" t="str">
        <f t="shared" si="108"/>
        <v>282390 - IFFP</v>
      </c>
      <c r="F6975" t="s">
        <v>1528</v>
      </c>
      <c r="G6975" t="s">
        <v>54393</v>
      </c>
      <c r="I6975" t="s">
        <v>626</v>
      </c>
      <c r="J6975" t="s">
        <v>54392</v>
      </c>
      <c r="K6975" t="s">
        <v>208</v>
      </c>
      <c r="L6975" t="s">
        <v>54391</v>
      </c>
      <c r="N6975" t="s">
        <v>208</v>
      </c>
      <c r="O6975" t="s">
        <v>476</v>
      </c>
      <c r="P6975" t="s">
        <v>476</v>
      </c>
    </row>
    <row r="6976" spans="1:16">
      <c r="A6976" s="484" t="s">
        <v>124087</v>
      </c>
      <c r="B6976" s="485" t="s">
        <v>124086</v>
      </c>
      <c r="C6976" t="s">
        <v>124085</v>
      </c>
      <c r="D6976" t="s">
        <v>124085</v>
      </c>
      <c r="E6976" t="str">
        <f t="shared" si="108"/>
        <v>634852 - ASSOCIATION ANVOL</v>
      </c>
      <c r="F6976" t="s">
        <v>17106</v>
      </c>
      <c r="G6976" t="s">
        <v>124084</v>
      </c>
      <c r="I6976" t="s">
        <v>18762</v>
      </c>
      <c r="K6976" t="s">
        <v>208</v>
      </c>
      <c r="L6976" t="s">
        <v>124083</v>
      </c>
      <c r="N6976" t="s">
        <v>208</v>
      </c>
      <c r="O6976" t="s">
        <v>476</v>
      </c>
      <c r="P6976" t="s">
        <v>476</v>
      </c>
    </row>
    <row r="6977" spans="1:16">
      <c r="A6977" s="484" t="s">
        <v>25108</v>
      </c>
      <c r="B6977" s="485" t="s">
        <v>25107</v>
      </c>
      <c r="C6977" t="s">
        <v>25106</v>
      </c>
      <c r="D6977" t="s">
        <v>25105</v>
      </c>
      <c r="E6977" t="str">
        <f t="shared" si="108"/>
        <v>475191 - ADPC 87</v>
      </c>
      <c r="F6977" t="s">
        <v>17660</v>
      </c>
      <c r="G6977" t="s">
        <v>25104</v>
      </c>
      <c r="I6977" t="s">
        <v>795</v>
      </c>
      <c r="J6977" t="s">
        <v>25103</v>
      </c>
      <c r="K6977" t="s">
        <v>208</v>
      </c>
      <c r="L6977" t="s">
        <v>25102</v>
      </c>
      <c r="N6977" t="s">
        <v>208</v>
      </c>
      <c r="O6977" t="s">
        <v>476</v>
      </c>
      <c r="P6977" t="s">
        <v>476</v>
      </c>
    </row>
    <row r="6978" spans="1:16">
      <c r="A6978" s="484" t="s">
        <v>128390</v>
      </c>
      <c r="B6978" s="485" t="s">
        <v>128389</v>
      </c>
      <c r="C6978" t="s">
        <v>128388</v>
      </c>
      <c r="D6978" t="s">
        <v>128387</v>
      </c>
      <c r="E6978" t="str">
        <f t="shared" ref="E6978:E7041" si="109">_xlfn.CONCAT(L6978," - ",D6978)</f>
        <v>627483 - ANGELIQUEMENT VOTRE</v>
      </c>
      <c r="F6978" t="s">
        <v>14520</v>
      </c>
      <c r="G6978" t="s">
        <v>128386</v>
      </c>
      <c r="I6978" t="s">
        <v>626</v>
      </c>
      <c r="J6978" t="s">
        <v>128385</v>
      </c>
      <c r="K6978" t="s">
        <v>208</v>
      </c>
      <c r="L6978" t="s">
        <v>128384</v>
      </c>
      <c r="N6978" t="s">
        <v>208</v>
      </c>
      <c r="O6978" t="s">
        <v>476</v>
      </c>
      <c r="P6978" t="s">
        <v>476</v>
      </c>
    </row>
    <row r="6979" spans="1:16">
      <c r="A6979" s="484" t="s">
        <v>100066</v>
      </c>
      <c r="B6979" s="485" t="s">
        <v>100065</v>
      </c>
      <c r="C6979" t="s">
        <v>100064</v>
      </c>
      <c r="D6979" t="s">
        <v>100063</v>
      </c>
      <c r="E6979" t="str">
        <f t="shared" si="109"/>
        <v>527142 - CNEAC</v>
      </c>
      <c r="F6979" t="s">
        <v>1336</v>
      </c>
      <c r="G6979" t="s">
        <v>100062</v>
      </c>
      <c r="H6979" t="s">
        <v>100061</v>
      </c>
      <c r="I6979" t="s">
        <v>30706</v>
      </c>
      <c r="J6979" t="s">
        <v>100060</v>
      </c>
      <c r="K6979" t="s">
        <v>208</v>
      </c>
      <c r="L6979" t="s">
        <v>100059</v>
      </c>
      <c r="N6979" t="s">
        <v>208</v>
      </c>
      <c r="O6979" t="s">
        <v>476</v>
      </c>
      <c r="P6979" t="s">
        <v>476</v>
      </c>
    </row>
    <row r="6980" spans="1:16">
      <c r="A6980" s="484" t="s">
        <v>42535</v>
      </c>
      <c r="B6980" s="485" t="s">
        <v>42534</v>
      </c>
      <c r="C6980" t="s">
        <v>42533</v>
      </c>
      <c r="D6980" t="s">
        <v>42533</v>
      </c>
      <c r="E6980" t="str">
        <f t="shared" si="109"/>
        <v>521589 - LIGUE PACA DE JUDO</v>
      </c>
      <c r="F6980" t="s">
        <v>1710</v>
      </c>
      <c r="G6980" t="s">
        <v>42532</v>
      </c>
      <c r="I6980" t="s">
        <v>12161</v>
      </c>
      <c r="J6980" t="s">
        <v>42531</v>
      </c>
      <c r="K6980" t="s">
        <v>208</v>
      </c>
      <c r="L6980" t="s">
        <v>42530</v>
      </c>
      <c r="N6980" t="s">
        <v>208</v>
      </c>
      <c r="O6980" t="s">
        <v>476</v>
      </c>
      <c r="P6980" t="s">
        <v>476</v>
      </c>
    </row>
    <row r="6981" spans="1:16">
      <c r="A6981" s="484" t="s">
        <v>12754</v>
      </c>
      <c r="B6981" s="485" t="s">
        <v>12753</v>
      </c>
      <c r="C6981" t="s">
        <v>12752</v>
      </c>
      <c r="D6981" t="s">
        <v>12752</v>
      </c>
      <c r="E6981" t="str">
        <f t="shared" si="109"/>
        <v>505006 - STRATEGIE CONSULTANTS</v>
      </c>
      <c r="F6981" t="s">
        <v>2524</v>
      </c>
      <c r="G6981" t="s">
        <v>12751</v>
      </c>
      <c r="I6981" t="s">
        <v>1035</v>
      </c>
      <c r="J6981" t="s">
        <v>12750</v>
      </c>
      <c r="K6981" t="s">
        <v>12749</v>
      </c>
      <c r="L6981" t="s">
        <v>12748</v>
      </c>
      <c r="N6981" t="s">
        <v>208</v>
      </c>
      <c r="O6981" t="s">
        <v>476</v>
      </c>
      <c r="P6981" t="s">
        <v>476</v>
      </c>
    </row>
    <row r="6982" spans="1:16">
      <c r="A6982" s="484" t="s">
        <v>112269</v>
      </c>
      <c r="B6982" s="485" t="s">
        <v>112268</v>
      </c>
      <c r="C6982" t="s">
        <v>112267</v>
      </c>
      <c r="D6982" t="s">
        <v>112266</v>
      </c>
      <c r="E6982" t="str">
        <f t="shared" si="109"/>
        <v>638195 - BRAU LAURENT</v>
      </c>
      <c r="F6982" t="s">
        <v>21022</v>
      </c>
      <c r="G6982" t="s">
        <v>112265</v>
      </c>
      <c r="I6982" t="s">
        <v>112264</v>
      </c>
      <c r="J6982" t="s">
        <v>112263</v>
      </c>
      <c r="K6982" t="s">
        <v>208</v>
      </c>
      <c r="L6982" t="s">
        <v>112262</v>
      </c>
      <c r="N6982" t="s">
        <v>208</v>
      </c>
      <c r="O6982" t="s">
        <v>476</v>
      </c>
      <c r="P6982" t="s">
        <v>476</v>
      </c>
    </row>
    <row r="6983" spans="1:16">
      <c r="A6983" s="484" t="s">
        <v>32104</v>
      </c>
      <c r="B6983" s="485" t="s">
        <v>32103</v>
      </c>
      <c r="C6983" t="s">
        <v>32102</v>
      </c>
      <c r="D6983" t="s">
        <v>32102</v>
      </c>
      <c r="E6983" t="str">
        <f t="shared" si="109"/>
        <v>532964 - OFELIA</v>
      </c>
      <c r="F6983" t="s">
        <v>1710</v>
      </c>
      <c r="G6983" t="s">
        <v>32101</v>
      </c>
      <c r="I6983" t="s">
        <v>3431</v>
      </c>
      <c r="J6983" t="s">
        <v>32100</v>
      </c>
      <c r="K6983" t="s">
        <v>208</v>
      </c>
      <c r="L6983" t="s">
        <v>32099</v>
      </c>
      <c r="N6983" t="s">
        <v>208</v>
      </c>
      <c r="O6983" t="s">
        <v>476</v>
      </c>
      <c r="P6983" t="s">
        <v>476</v>
      </c>
    </row>
    <row r="6984" spans="1:16">
      <c r="A6984" s="484" t="s">
        <v>47039</v>
      </c>
      <c r="B6984" s="485" t="s">
        <v>47038</v>
      </c>
      <c r="C6984" t="s">
        <v>47037</v>
      </c>
      <c r="D6984" t="s">
        <v>47036</v>
      </c>
      <c r="E6984" t="str">
        <f t="shared" si="109"/>
        <v>495360 - LA GRANDE ECLUSE</v>
      </c>
      <c r="F6984" t="s">
        <v>32768</v>
      </c>
      <c r="G6984" t="s">
        <v>47035</v>
      </c>
      <c r="I6984" t="s">
        <v>579</v>
      </c>
      <c r="J6984" t="s">
        <v>47034</v>
      </c>
      <c r="K6984" t="s">
        <v>208</v>
      </c>
      <c r="L6984" t="s">
        <v>47033</v>
      </c>
      <c r="N6984" t="s">
        <v>208</v>
      </c>
      <c r="O6984" t="s">
        <v>476</v>
      </c>
      <c r="P6984" t="s">
        <v>476</v>
      </c>
    </row>
    <row r="6985" spans="1:16">
      <c r="A6985" s="484" t="s">
        <v>99335</v>
      </c>
      <c r="B6985" s="485" t="s">
        <v>99334</v>
      </c>
      <c r="C6985" t="s">
        <v>99333</v>
      </c>
      <c r="D6985" t="s">
        <v>99333</v>
      </c>
      <c r="E6985" t="str">
        <f t="shared" si="109"/>
        <v>568041 - CEPI MANAGEMENT</v>
      </c>
      <c r="F6985" t="s">
        <v>1086</v>
      </c>
      <c r="G6985" t="s">
        <v>99332</v>
      </c>
      <c r="I6985" t="s">
        <v>4451</v>
      </c>
      <c r="J6985" t="s">
        <v>99331</v>
      </c>
      <c r="K6985" t="s">
        <v>208</v>
      </c>
      <c r="L6985" t="s">
        <v>99330</v>
      </c>
      <c r="N6985" t="s">
        <v>208</v>
      </c>
      <c r="O6985" t="s">
        <v>476</v>
      </c>
      <c r="P6985" t="s">
        <v>476</v>
      </c>
    </row>
    <row r="6986" spans="1:16">
      <c r="A6986" s="484" t="s">
        <v>23922</v>
      </c>
      <c r="B6986" s="485" t="s">
        <v>23921</v>
      </c>
      <c r="C6986" t="s">
        <v>23920</v>
      </c>
      <c r="D6986" t="s">
        <v>23920</v>
      </c>
      <c r="E6986" t="str">
        <f t="shared" si="109"/>
        <v>513246 - RAISON DE PLUS</v>
      </c>
      <c r="F6986" t="s">
        <v>7753</v>
      </c>
      <c r="G6986" t="s">
        <v>23919</v>
      </c>
      <c r="I6986" t="s">
        <v>20187</v>
      </c>
      <c r="J6986" t="s">
        <v>23918</v>
      </c>
      <c r="K6986" t="s">
        <v>208</v>
      </c>
      <c r="L6986" t="s">
        <v>23917</v>
      </c>
      <c r="N6986" t="s">
        <v>208</v>
      </c>
      <c r="O6986" t="s">
        <v>476</v>
      </c>
      <c r="P6986" t="s">
        <v>476</v>
      </c>
    </row>
    <row r="6987" spans="1:16">
      <c r="A6987" s="484" t="s">
        <v>123402</v>
      </c>
      <c r="C6987" t="s">
        <v>123401</v>
      </c>
      <c r="D6987" t="s">
        <v>123400</v>
      </c>
      <c r="E6987" t="str">
        <f t="shared" si="109"/>
        <v>306680 - AGCNAM LORRAINE PONT A MOUSSON</v>
      </c>
      <c r="F6987" t="s">
        <v>2771</v>
      </c>
      <c r="G6987" t="s">
        <v>123399</v>
      </c>
      <c r="I6987" t="s">
        <v>55983</v>
      </c>
      <c r="J6987" t="s">
        <v>123398</v>
      </c>
      <c r="K6987" t="s">
        <v>123397</v>
      </c>
      <c r="L6987" t="s">
        <v>123396</v>
      </c>
      <c r="N6987" t="s">
        <v>208</v>
      </c>
      <c r="O6987" t="s">
        <v>476</v>
      </c>
      <c r="P6987" t="s">
        <v>476</v>
      </c>
    </row>
    <row r="6988" spans="1:16">
      <c r="A6988" s="484" t="s">
        <v>68397</v>
      </c>
      <c r="B6988" s="485" t="s">
        <v>68396</v>
      </c>
      <c r="C6988" t="s">
        <v>68395</v>
      </c>
      <c r="D6988" t="s">
        <v>68395</v>
      </c>
      <c r="E6988" t="str">
        <f t="shared" si="109"/>
        <v>555964 - FRANCOIS STEPHANIE</v>
      </c>
      <c r="F6988" t="s">
        <v>1487</v>
      </c>
      <c r="G6988" t="s">
        <v>68394</v>
      </c>
      <c r="I6988" t="s">
        <v>603</v>
      </c>
      <c r="J6988" t="s">
        <v>68393</v>
      </c>
      <c r="K6988" t="s">
        <v>208</v>
      </c>
      <c r="L6988" t="s">
        <v>68392</v>
      </c>
      <c r="N6988" t="s">
        <v>208</v>
      </c>
      <c r="O6988" t="s">
        <v>476</v>
      </c>
      <c r="P6988" t="s">
        <v>476</v>
      </c>
    </row>
    <row r="6989" spans="1:16">
      <c r="A6989" s="484" t="s">
        <v>114971</v>
      </c>
      <c r="B6989" s="485" t="s">
        <v>114970</v>
      </c>
      <c r="C6989" t="s">
        <v>114969</v>
      </c>
      <c r="D6989" t="s">
        <v>114969</v>
      </c>
      <c r="E6989" t="str">
        <f t="shared" si="109"/>
        <v>294690 - BARRABAND MARYVONNE</v>
      </c>
      <c r="F6989" t="s">
        <v>3026</v>
      </c>
      <c r="G6989" t="s">
        <v>114968</v>
      </c>
      <c r="I6989" t="s">
        <v>626</v>
      </c>
      <c r="J6989" t="s">
        <v>114967</v>
      </c>
      <c r="K6989" t="s">
        <v>208</v>
      </c>
      <c r="L6989" t="s">
        <v>114966</v>
      </c>
      <c r="N6989" t="s">
        <v>208</v>
      </c>
      <c r="O6989" t="s">
        <v>476</v>
      </c>
      <c r="P6989" t="s">
        <v>476</v>
      </c>
    </row>
    <row r="6990" spans="1:16">
      <c r="A6990" s="484" t="s">
        <v>19465</v>
      </c>
      <c r="B6990" s="485" t="s">
        <v>19464</v>
      </c>
      <c r="C6990" t="s">
        <v>19463</v>
      </c>
      <c r="D6990" t="s">
        <v>19463</v>
      </c>
      <c r="E6990" t="str">
        <f t="shared" si="109"/>
        <v>430626 - SAVARY MARIE-PIERRE</v>
      </c>
      <c r="F6990" t="s">
        <v>1328</v>
      </c>
      <c r="H6990" t="s">
        <v>19462</v>
      </c>
      <c r="I6990" t="s">
        <v>19461</v>
      </c>
      <c r="J6990" t="s">
        <v>19460</v>
      </c>
      <c r="K6990" t="s">
        <v>208</v>
      </c>
      <c r="L6990" t="s">
        <v>19459</v>
      </c>
      <c r="N6990" t="s">
        <v>208</v>
      </c>
      <c r="O6990" t="s">
        <v>476</v>
      </c>
      <c r="P6990" t="s">
        <v>476</v>
      </c>
    </row>
    <row r="6991" spans="1:16">
      <c r="A6991" s="484" t="s">
        <v>7574</v>
      </c>
      <c r="B6991" s="485" t="s">
        <v>7573</v>
      </c>
      <c r="C6991" t="s">
        <v>7572</v>
      </c>
      <c r="D6991" t="s">
        <v>7571</v>
      </c>
      <c r="E6991" t="str">
        <f t="shared" si="109"/>
        <v>523653 - UDSP 73</v>
      </c>
      <c r="F6991" t="s">
        <v>1352</v>
      </c>
      <c r="G6991" t="s">
        <v>7570</v>
      </c>
      <c r="I6991" t="s">
        <v>5210</v>
      </c>
      <c r="J6991" t="s">
        <v>7569</v>
      </c>
      <c r="K6991" t="s">
        <v>208</v>
      </c>
      <c r="L6991" t="s">
        <v>7568</v>
      </c>
      <c r="N6991" t="s">
        <v>208</v>
      </c>
      <c r="O6991" t="s">
        <v>476</v>
      </c>
      <c r="P6991" t="s">
        <v>476</v>
      </c>
    </row>
    <row r="6992" spans="1:16">
      <c r="A6992" s="484" t="s">
        <v>53972</v>
      </c>
      <c r="B6992" s="485" t="s">
        <v>53971</v>
      </c>
      <c r="C6992" t="s">
        <v>53970</v>
      </c>
      <c r="D6992" t="s">
        <v>53970</v>
      </c>
      <c r="E6992" t="str">
        <f t="shared" si="109"/>
        <v>286631 - INSTITUT MCKENZIE FRANCE</v>
      </c>
      <c r="F6992" t="s">
        <v>1588</v>
      </c>
      <c r="G6992" t="s">
        <v>53969</v>
      </c>
      <c r="I6992" t="s">
        <v>4604</v>
      </c>
      <c r="J6992" t="s">
        <v>53968</v>
      </c>
      <c r="K6992" t="s">
        <v>53967</v>
      </c>
      <c r="L6992" t="s">
        <v>53966</v>
      </c>
      <c r="N6992" t="s">
        <v>208</v>
      </c>
      <c r="O6992" t="s">
        <v>476</v>
      </c>
      <c r="P6992" t="s">
        <v>476</v>
      </c>
    </row>
    <row r="6993" spans="1:16">
      <c r="A6993" s="484" t="s">
        <v>111111</v>
      </c>
      <c r="B6993" s="485" t="s">
        <v>111110</v>
      </c>
      <c r="C6993" t="s">
        <v>111109</v>
      </c>
      <c r="D6993" t="s">
        <v>111109</v>
      </c>
      <c r="E6993" t="str">
        <f t="shared" si="109"/>
        <v>550127 - CABINET TURKA</v>
      </c>
      <c r="F6993" t="s">
        <v>39663</v>
      </c>
      <c r="G6993" t="s">
        <v>111108</v>
      </c>
      <c r="I6993" t="s">
        <v>2900</v>
      </c>
      <c r="J6993" t="s">
        <v>111107</v>
      </c>
      <c r="K6993" t="s">
        <v>208</v>
      </c>
      <c r="L6993" t="s">
        <v>111106</v>
      </c>
      <c r="N6993" t="s">
        <v>208</v>
      </c>
      <c r="O6993" t="s">
        <v>476</v>
      </c>
      <c r="P6993" t="s">
        <v>476</v>
      </c>
    </row>
    <row r="6994" spans="1:16">
      <c r="A6994" s="484" t="s">
        <v>83962</v>
      </c>
      <c r="B6994" s="485" t="s">
        <v>83961</v>
      </c>
      <c r="C6994" t="s">
        <v>83960</v>
      </c>
      <c r="D6994" t="s">
        <v>83959</v>
      </c>
      <c r="E6994" t="str">
        <f t="shared" si="109"/>
        <v>576694 - ECOLE ET FAMILLE</v>
      </c>
      <c r="F6994" t="s">
        <v>70726</v>
      </c>
      <c r="G6994" t="s">
        <v>83958</v>
      </c>
      <c r="I6994" t="s">
        <v>23786</v>
      </c>
      <c r="J6994" t="s">
        <v>83957</v>
      </c>
      <c r="K6994" t="s">
        <v>208</v>
      </c>
      <c r="L6994" t="s">
        <v>83956</v>
      </c>
      <c r="N6994" t="s">
        <v>208</v>
      </c>
      <c r="O6994" t="s">
        <v>476</v>
      </c>
      <c r="P6994" t="s">
        <v>476</v>
      </c>
    </row>
    <row r="6995" spans="1:16">
      <c r="A6995" s="484" t="s">
        <v>12548</v>
      </c>
      <c r="B6995" s="485" t="s">
        <v>12547</v>
      </c>
      <c r="C6995" t="s">
        <v>12546</v>
      </c>
      <c r="D6995" t="s">
        <v>12546</v>
      </c>
      <c r="E6995" t="str">
        <f t="shared" si="109"/>
        <v>616862 - STYLIDERM</v>
      </c>
      <c r="F6995" t="s">
        <v>12545</v>
      </c>
      <c r="G6995" t="s">
        <v>12544</v>
      </c>
      <c r="I6995" t="s">
        <v>626</v>
      </c>
      <c r="J6995" t="s">
        <v>12543</v>
      </c>
      <c r="K6995" t="s">
        <v>208</v>
      </c>
      <c r="L6995" t="s">
        <v>12542</v>
      </c>
      <c r="N6995" t="s">
        <v>208</v>
      </c>
      <c r="O6995" t="s">
        <v>476</v>
      </c>
      <c r="P6995" t="s">
        <v>476</v>
      </c>
    </row>
    <row r="6996" spans="1:16">
      <c r="A6996" s="484" t="s">
        <v>133581</v>
      </c>
      <c r="B6996" s="485" t="s">
        <v>133580</v>
      </c>
      <c r="C6996" t="s">
        <v>133579</v>
      </c>
      <c r="D6996" t="s">
        <v>133579</v>
      </c>
      <c r="E6996" t="str">
        <f t="shared" si="109"/>
        <v>269086 - AFORTECH</v>
      </c>
      <c r="F6996" t="s">
        <v>2517</v>
      </c>
      <c r="G6996" t="s">
        <v>125640</v>
      </c>
      <c r="I6996" t="s">
        <v>820</v>
      </c>
      <c r="J6996" t="s">
        <v>133578</v>
      </c>
      <c r="K6996" t="s">
        <v>208</v>
      </c>
      <c r="L6996" t="s">
        <v>133577</v>
      </c>
      <c r="N6996" t="s">
        <v>208</v>
      </c>
      <c r="O6996" t="s">
        <v>476</v>
      </c>
      <c r="P6996" t="s">
        <v>476</v>
      </c>
    </row>
    <row r="6997" spans="1:16">
      <c r="A6997" s="484" t="s">
        <v>18247</v>
      </c>
      <c r="B6997" s="485" t="s">
        <v>18246</v>
      </c>
      <c r="C6997" t="s">
        <v>18245</v>
      </c>
      <c r="D6997" t="s">
        <v>18244</v>
      </c>
      <c r="E6997" t="str">
        <f t="shared" si="109"/>
        <v>626454 - SELLING MEDIA SERVICES</v>
      </c>
      <c r="F6997" t="s">
        <v>8202</v>
      </c>
      <c r="G6997" t="s">
        <v>18243</v>
      </c>
      <c r="I6997" t="s">
        <v>626</v>
      </c>
      <c r="K6997" t="s">
        <v>208</v>
      </c>
      <c r="L6997" t="s">
        <v>18242</v>
      </c>
      <c r="N6997" t="s">
        <v>208</v>
      </c>
      <c r="O6997" t="s">
        <v>476</v>
      </c>
      <c r="P6997" t="s">
        <v>476</v>
      </c>
    </row>
    <row r="6998" spans="1:16">
      <c r="A6998" s="484" t="s">
        <v>7798</v>
      </c>
      <c r="B6998" s="485" t="s">
        <v>7797</v>
      </c>
      <c r="C6998" t="s">
        <v>7796</v>
      </c>
      <c r="D6998" t="s">
        <v>7795</v>
      </c>
      <c r="E6998" t="str">
        <f t="shared" si="109"/>
        <v>495414 - UDSP 04</v>
      </c>
      <c r="F6998" t="s">
        <v>7794</v>
      </c>
      <c r="G6998" t="s">
        <v>7793</v>
      </c>
      <c r="I6998" t="s">
        <v>7792</v>
      </c>
      <c r="J6998" t="s">
        <v>7791</v>
      </c>
      <c r="K6998" t="s">
        <v>208</v>
      </c>
      <c r="L6998" t="s">
        <v>7790</v>
      </c>
      <c r="N6998" t="s">
        <v>208</v>
      </c>
      <c r="O6998" t="s">
        <v>476</v>
      </c>
      <c r="P6998" t="s">
        <v>476</v>
      </c>
    </row>
    <row r="6999" spans="1:16">
      <c r="A6999" s="484" t="s">
        <v>73864</v>
      </c>
      <c r="B6999" s="485" t="s">
        <v>73863</v>
      </c>
      <c r="C6999" t="s">
        <v>73862</v>
      </c>
      <c r="D6999" t="s">
        <v>73862</v>
      </c>
      <c r="E6999" t="str">
        <f t="shared" si="109"/>
        <v>292059 - FCI CONSEIL</v>
      </c>
      <c r="F6999" t="s">
        <v>73861</v>
      </c>
      <c r="G6999" t="s">
        <v>11274</v>
      </c>
      <c r="I6999" t="s">
        <v>11273</v>
      </c>
      <c r="J6999" t="s">
        <v>73860</v>
      </c>
      <c r="K6999" t="s">
        <v>208</v>
      </c>
      <c r="L6999" t="s">
        <v>73859</v>
      </c>
      <c r="N6999" t="s">
        <v>208</v>
      </c>
      <c r="O6999" t="s">
        <v>476</v>
      </c>
      <c r="P6999" t="s">
        <v>476</v>
      </c>
    </row>
    <row r="7000" spans="1:16">
      <c r="A7000" s="484" t="s">
        <v>8639</v>
      </c>
      <c r="B7000" s="485" t="s">
        <v>8638</v>
      </c>
      <c r="C7000" t="s">
        <v>8637</v>
      </c>
      <c r="D7000" t="s">
        <v>8636</v>
      </c>
      <c r="E7000" t="str">
        <f t="shared" si="109"/>
        <v>581987 - TURC JORDI</v>
      </c>
      <c r="F7000" t="s">
        <v>1710</v>
      </c>
      <c r="G7000" t="s">
        <v>8635</v>
      </c>
      <c r="I7000" t="s">
        <v>802</v>
      </c>
      <c r="J7000" t="s">
        <v>8634</v>
      </c>
      <c r="K7000" t="s">
        <v>208</v>
      </c>
      <c r="L7000" t="s">
        <v>8633</v>
      </c>
      <c r="N7000" t="s">
        <v>208</v>
      </c>
      <c r="O7000" t="s">
        <v>476</v>
      </c>
      <c r="P7000" t="s">
        <v>476</v>
      </c>
    </row>
    <row r="7001" spans="1:16">
      <c r="A7001" s="484" t="s">
        <v>116918</v>
      </c>
      <c r="B7001" s="485" t="s">
        <v>116917</v>
      </c>
      <c r="C7001" t="s">
        <v>116916</v>
      </c>
      <c r="D7001" t="s">
        <v>116915</v>
      </c>
      <c r="E7001" t="str">
        <f t="shared" si="109"/>
        <v>497113 - APG LORRAINE DEVELOPPEMENT</v>
      </c>
      <c r="F7001" t="s">
        <v>39663</v>
      </c>
      <c r="G7001" t="s">
        <v>116914</v>
      </c>
      <c r="I7001" t="s">
        <v>13032</v>
      </c>
      <c r="J7001" t="s">
        <v>116913</v>
      </c>
      <c r="K7001" t="s">
        <v>208</v>
      </c>
      <c r="L7001" t="s">
        <v>116912</v>
      </c>
      <c r="N7001" t="s">
        <v>208</v>
      </c>
      <c r="O7001" t="s">
        <v>476</v>
      </c>
      <c r="P7001" t="s">
        <v>476</v>
      </c>
    </row>
    <row r="7002" spans="1:16">
      <c r="A7002" s="484" t="s">
        <v>93082</v>
      </c>
      <c r="B7002" s="485" t="s">
        <v>93081</v>
      </c>
      <c r="C7002" t="s">
        <v>93080</v>
      </c>
      <c r="D7002" t="s">
        <v>93079</v>
      </c>
      <c r="E7002" t="str">
        <f t="shared" si="109"/>
        <v>544541 - COMPAGNIE ARTS SYMBIOSE ST ETIENNE DE MONTLUC</v>
      </c>
      <c r="F7002" t="s">
        <v>93078</v>
      </c>
      <c r="G7002" t="s">
        <v>93077</v>
      </c>
      <c r="I7002" t="s">
        <v>93076</v>
      </c>
      <c r="J7002" t="s">
        <v>93075</v>
      </c>
      <c r="K7002" t="s">
        <v>208</v>
      </c>
      <c r="L7002" t="s">
        <v>93074</v>
      </c>
      <c r="N7002" t="s">
        <v>208</v>
      </c>
      <c r="O7002" t="s">
        <v>476</v>
      </c>
      <c r="P7002" t="s">
        <v>476</v>
      </c>
    </row>
    <row r="7003" spans="1:16">
      <c r="A7003" s="484" t="s">
        <v>10907</v>
      </c>
      <c r="B7003" s="485" t="s">
        <v>10906</v>
      </c>
      <c r="C7003" t="s">
        <v>10905</v>
      </c>
      <c r="D7003" t="s">
        <v>10905</v>
      </c>
      <c r="E7003" t="str">
        <f t="shared" si="109"/>
        <v>347589 - TECHNIDATA FRANCE</v>
      </c>
      <c r="F7003" t="s">
        <v>5402</v>
      </c>
      <c r="G7003" t="s">
        <v>10904</v>
      </c>
      <c r="I7003" t="s">
        <v>1708</v>
      </c>
      <c r="J7003" t="s">
        <v>10903</v>
      </c>
      <c r="K7003" t="s">
        <v>208</v>
      </c>
      <c r="L7003" t="s">
        <v>10902</v>
      </c>
      <c r="N7003" t="s">
        <v>208</v>
      </c>
      <c r="O7003" t="s">
        <v>476</v>
      </c>
      <c r="P7003" t="s">
        <v>476</v>
      </c>
    </row>
    <row r="7004" spans="1:16">
      <c r="A7004" s="484" t="s">
        <v>50182</v>
      </c>
      <c r="B7004" s="485" t="s">
        <v>50181</v>
      </c>
      <c r="C7004" t="s">
        <v>50180</v>
      </c>
      <c r="D7004" t="s">
        <v>50180</v>
      </c>
      <c r="E7004" t="str">
        <f t="shared" si="109"/>
        <v>466025 - ISEFAC</v>
      </c>
      <c r="F7004" t="s">
        <v>4718</v>
      </c>
      <c r="G7004" t="s">
        <v>50179</v>
      </c>
      <c r="I7004" t="s">
        <v>626</v>
      </c>
      <c r="J7004" t="s">
        <v>50178</v>
      </c>
      <c r="K7004" t="s">
        <v>208</v>
      </c>
      <c r="L7004" t="s">
        <v>50177</v>
      </c>
      <c r="N7004" t="s">
        <v>207</v>
      </c>
      <c r="O7004" t="s">
        <v>476</v>
      </c>
      <c r="P7004" t="s">
        <v>476</v>
      </c>
    </row>
    <row r="7005" spans="1:16">
      <c r="A7005" s="484" t="s">
        <v>34786</v>
      </c>
      <c r="B7005" s="485" t="s">
        <v>34785</v>
      </c>
      <c r="C7005" t="s">
        <v>34784</v>
      </c>
      <c r="D7005" t="s">
        <v>34784</v>
      </c>
      <c r="E7005" t="str">
        <f t="shared" si="109"/>
        <v>614178 - M-SOIGNER - EDITIONS TOUT PREVOIR</v>
      </c>
      <c r="F7005" t="s">
        <v>23623</v>
      </c>
      <c r="G7005" t="s">
        <v>34783</v>
      </c>
      <c r="I7005" t="s">
        <v>626</v>
      </c>
      <c r="J7005" t="s">
        <v>34782</v>
      </c>
      <c r="K7005" t="s">
        <v>34781</v>
      </c>
      <c r="L7005" t="s">
        <v>34780</v>
      </c>
      <c r="N7005" t="s">
        <v>208</v>
      </c>
      <c r="O7005" t="s">
        <v>476</v>
      </c>
      <c r="P7005" t="s">
        <v>476</v>
      </c>
    </row>
    <row r="7006" spans="1:16">
      <c r="A7006" s="484" t="s">
        <v>30000</v>
      </c>
      <c r="B7006" s="485" t="s">
        <v>29999</v>
      </c>
      <c r="C7006" t="s">
        <v>29998</v>
      </c>
      <c r="D7006" t="s">
        <v>29998</v>
      </c>
      <c r="E7006" t="str">
        <f t="shared" si="109"/>
        <v>533919 - PACTES CONSEIL</v>
      </c>
      <c r="F7006" t="s">
        <v>1191</v>
      </c>
      <c r="G7006" t="s">
        <v>29997</v>
      </c>
      <c r="I7006" t="s">
        <v>1334</v>
      </c>
      <c r="J7006" t="s">
        <v>29996</v>
      </c>
      <c r="K7006" t="s">
        <v>208</v>
      </c>
      <c r="L7006" t="s">
        <v>29995</v>
      </c>
      <c r="N7006" t="s">
        <v>208</v>
      </c>
      <c r="O7006" t="s">
        <v>476</v>
      </c>
      <c r="P7006" t="s">
        <v>476</v>
      </c>
    </row>
    <row r="7007" spans="1:16">
      <c r="A7007" s="484" t="s">
        <v>85111</v>
      </c>
      <c r="B7007" s="485" t="s">
        <v>85110</v>
      </c>
      <c r="C7007" t="s">
        <v>85109</v>
      </c>
      <c r="D7007" t="s">
        <v>76193</v>
      </c>
      <c r="E7007" t="str">
        <f t="shared" si="109"/>
        <v>119830 - EAS</v>
      </c>
      <c r="F7007" t="s">
        <v>1857</v>
      </c>
      <c r="G7007" t="s">
        <v>85108</v>
      </c>
      <c r="H7007" t="s">
        <v>85107</v>
      </c>
      <c r="I7007" t="s">
        <v>14505</v>
      </c>
      <c r="J7007" t="s">
        <v>85106</v>
      </c>
      <c r="K7007" t="s">
        <v>208</v>
      </c>
      <c r="L7007" t="s">
        <v>85105</v>
      </c>
      <c r="N7007" t="s">
        <v>208</v>
      </c>
      <c r="O7007" t="s">
        <v>476</v>
      </c>
      <c r="P7007" t="s">
        <v>476</v>
      </c>
    </row>
    <row r="7008" spans="1:16">
      <c r="A7008" s="484" t="s">
        <v>124550</v>
      </c>
      <c r="B7008" s="485" t="s">
        <v>124549</v>
      </c>
      <c r="C7008" t="s">
        <v>124548</v>
      </c>
      <c r="D7008" t="s">
        <v>124547</v>
      </c>
      <c r="E7008" t="str">
        <f t="shared" si="109"/>
        <v>23681 - SGE</v>
      </c>
      <c r="F7008" t="s">
        <v>4583</v>
      </c>
      <c r="G7008" t="s">
        <v>124546</v>
      </c>
      <c r="H7008" t="s">
        <v>124545</v>
      </c>
      <c r="I7008" t="s">
        <v>579</v>
      </c>
      <c r="K7008" t="s">
        <v>208</v>
      </c>
      <c r="L7008" t="s">
        <v>124544</v>
      </c>
      <c r="N7008" t="s">
        <v>208</v>
      </c>
      <c r="O7008" t="s">
        <v>476</v>
      </c>
      <c r="P7008" t="s">
        <v>476</v>
      </c>
    </row>
    <row r="7009" spans="1:16">
      <c r="A7009" s="484" t="s">
        <v>111966</v>
      </c>
      <c r="B7009" s="485" t="s">
        <v>111965</v>
      </c>
      <c r="C7009" t="s">
        <v>111964</v>
      </c>
      <c r="D7009" t="s">
        <v>111963</v>
      </c>
      <c r="E7009" t="str">
        <f t="shared" si="109"/>
        <v>680461 - BRUN CHRYSTELLE</v>
      </c>
      <c r="F7009" t="s">
        <v>9993</v>
      </c>
      <c r="G7009" t="s">
        <v>111962</v>
      </c>
      <c r="I7009" t="s">
        <v>70087</v>
      </c>
      <c r="J7009" t="s">
        <v>111961</v>
      </c>
      <c r="K7009" t="s">
        <v>208</v>
      </c>
      <c r="L7009" t="s">
        <v>111960</v>
      </c>
      <c r="N7009" t="s">
        <v>208</v>
      </c>
      <c r="O7009" t="s">
        <v>476</v>
      </c>
      <c r="P7009" t="s">
        <v>476</v>
      </c>
    </row>
    <row r="7010" spans="1:16">
      <c r="A7010" s="484" t="s">
        <v>105487</v>
      </c>
      <c r="B7010" s="485" t="s">
        <v>105486</v>
      </c>
      <c r="C7010" t="s">
        <v>105485</v>
      </c>
      <c r="D7010" t="s">
        <v>105484</v>
      </c>
      <c r="E7010" t="str">
        <f t="shared" si="109"/>
        <v>564990 - CEFTER PACA</v>
      </c>
      <c r="F7010" t="s">
        <v>1857</v>
      </c>
      <c r="G7010" t="s">
        <v>105483</v>
      </c>
      <c r="I7010" t="s">
        <v>105482</v>
      </c>
      <c r="J7010" t="s">
        <v>105481</v>
      </c>
      <c r="K7010" t="s">
        <v>208</v>
      </c>
      <c r="L7010" t="s">
        <v>105480</v>
      </c>
      <c r="N7010" t="s">
        <v>208</v>
      </c>
      <c r="O7010" t="s">
        <v>476</v>
      </c>
      <c r="P7010" t="s">
        <v>476</v>
      </c>
    </row>
    <row r="7011" spans="1:16">
      <c r="A7011" s="484" t="s">
        <v>44345</v>
      </c>
      <c r="B7011" s="485" t="s">
        <v>44344</v>
      </c>
      <c r="C7011" t="s">
        <v>44343</v>
      </c>
      <c r="D7011" t="s">
        <v>44343</v>
      </c>
      <c r="E7011" t="str">
        <f t="shared" si="109"/>
        <v>426027 - L'ECOLE DE L'ADN</v>
      </c>
      <c r="F7011" t="s">
        <v>2816</v>
      </c>
      <c r="G7011" t="s">
        <v>44342</v>
      </c>
      <c r="I7011" t="s">
        <v>1321</v>
      </c>
      <c r="J7011" t="s">
        <v>44341</v>
      </c>
      <c r="K7011" t="s">
        <v>208</v>
      </c>
      <c r="L7011" t="s">
        <v>44340</v>
      </c>
      <c r="N7011" t="s">
        <v>208</v>
      </c>
      <c r="O7011" t="s">
        <v>476</v>
      </c>
      <c r="P7011" t="s">
        <v>476</v>
      </c>
    </row>
    <row r="7012" spans="1:16">
      <c r="A7012" s="484" t="s">
        <v>8603</v>
      </c>
      <c r="B7012" s="485" t="s">
        <v>8602</v>
      </c>
      <c r="C7012" t="s">
        <v>8601</v>
      </c>
      <c r="D7012" t="s">
        <v>8600</v>
      </c>
      <c r="E7012" t="str">
        <f t="shared" si="109"/>
        <v>578812 - TURRON KETTY - ATELIER HERPA</v>
      </c>
      <c r="F7012" t="s">
        <v>1817</v>
      </c>
      <c r="G7012" t="s">
        <v>8599</v>
      </c>
      <c r="H7012" t="s">
        <v>8598</v>
      </c>
      <c r="I7012" t="s">
        <v>8597</v>
      </c>
      <c r="K7012" t="s">
        <v>208</v>
      </c>
      <c r="L7012" t="s">
        <v>8596</v>
      </c>
      <c r="N7012" t="s">
        <v>208</v>
      </c>
      <c r="O7012" t="s">
        <v>476</v>
      </c>
      <c r="P7012" t="s">
        <v>476</v>
      </c>
    </row>
    <row r="7013" spans="1:16">
      <c r="A7013" s="484" t="s">
        <v>44700</v>
      </c>
      <c r="B7013" s="485" t="s">
        <v>44699</v>
      </c>
      <c r="C7013" t="s">
        <v>44698</v>
      </c>
      <c r="D7013" t="s">
        <v>44698</v>
      </c>
      <c r="E7013" t="str">
        <f t="shared" si="109"/>
        <v>366067 - LE SAMOVAR</v>
      </c>
      <c r="F7013" t="s">
        <v>36283</v>
      </c>
      <c r="G7013" t="s">
        <v>44697</v>
      </c>
      <c r="I7013" t="s">
        <v>44050</v>
      </c>
      <c r="J7013" t="s">
        <v>44696</v>
      </c>
      <c r="K7013" t="s">
        <v>208</v>
      </c>
      <c r="L7013" t="s">
        <v>44695</v>
      </c>
      <c r="N7013" t="s">
        <v>208</v>
      </c>
      <c r="O7013" t="s">
        <v>476</v>
      </c>
      <c r="P7013" t="s">
        <v>476</v>
      </c>
    </row>
    <row r="7014" spans="1:16">
      <c r="A7014" s="484" t="s">
        <v>93760</v>
      </c>
      <c r="B7014" s="485" t="s">
        <v>93759</v>
      </c>
      <c r="C7014" t="s">
        <v>93758</v>
      </c>
      <c r="D7014" t="s">
        <v>93757</v>
      </c>
      <c r="E7014" t="str">
        <f t="shared" si="109"/>
        <v>613708 - CDPK 92</v>
      </c>
      <c r="F7014" t="s">
        <v>7556</v>
      </c>
      <c r="G7014" t="s">
        <v>93756</v>
      </c>
      <c r="I7014" t="s">
        <v>16755</v>
      </c>
      <c r="K7014" t="s">
        <v>208</v>
      </c>
      <c r="L7014" t="s">
        <v>93755</v>
      </c>
      <c r="N7014" t="s">
        <v>208</v>
      </c>
      <c r="O7014" t="s">
        <v>476</v>
      </c>
      <c r="P7014" t="s">
        <v>476</v>
      </c>
    </row>
    <row r="7015" spans="1:16">
      <c r="A7015" s="484" t="s">
        <v>123635</v>
      </c>
      <c r="B7015" s="485" t="s">
        <v>123634</v>
      </c>
      <c r="C7015" t="s">
        <v>123633</v>
      </c>
      <c r="D7015" t="s">
        <v>123632</v>
      </c>
      <c r="E7015" t="str">
        <f t="shared" si="109"/>
        <v>336099 - ASS DE FORMATION DE SAPEURS POMPIER PLUMELIAU</v>
      </c>
      <c r="F7015" t="s">
        <v>1021</v>
      </c>
      <c r="G7015" t="s">
        <v>123631</v>
      </c>
      <c r="I7015" t="s">
        <v>123630</v>
      </c>
      <c r="J7015" t="s">
        <v>123629</v>
      </c>
      <c r="K7015" t="s">
        <v>208</v>
      </c>
      <c r="L7015" t="s">
        <v>123628</v>
      </c>
      <c r="N7015" t="s">
        <v>208</v>
      </c>
      <c r="O7015" t="s">
        <v>476</v>
      </c>
      <c r="P7015" t="s">
        <v>476</v>
      </c>
    </row>
    <row r="7016" spans="1:16">
      <c r="A7016" s="484" t="s">
        <v>120783</v>
      </c>
      <c r="B7016" s="485" t="s">
        <v>120782</v>
      </c>
      <c r="C7016" t="s">
        <v>120781</v>
      </c>
      <c r="D7016" t="s">
        <v>120780</v>
      </c>
      <c r="E7016" t="str">
        <f t="shared" si="109"/>
        <v>293672 - L'ANCRE</v>
      </c>
      <c r="F7016" t="s">
        <v>1287</v>
      </c>
      <c r="G7016" t="s">
        <v>120779</v>
      </c>
      <c r="I7016" t="s">
        <v>1501</v>
      </c>
      <c r="J7016" t="s">
        <v>120778</v>
      </c>
      <c r="K7016" t="s">
        <v>208</v>
      </c>
      <c r="L7016" t="s">
        <v>120777</v>
      </c>
      <c r="N7016" t="s">
        <v>208</v>
      </c>
      <c r="O7016" t="s">
        <v>476</v>
      </c>
      <c r="P7016" t="s">
        <v>476</v>
      </c>
    </row>
    <row r="7017" spans="1:16">
      <c r="A7017" s="484" t="s">
        <v>123325</v>
      </c>
      <c r="C7017" t="s">
        <v>123324</v>
      </c>
      <c r="D7017" t="s">
        <v>123323</v>
      </c>
      <c r="E7017" t="str">
        <f t="shared" si="109"/>
        <v>269293 - CCUM IFSI</v>
      </c>
      <c r="F7017" t="s">
        <v>40411</v>
      </c>
      <c r="G7017" t="s">
        <v>123322</v>
      </c>
      <c r="I7017" t="s">
        <v>41803</v>
      </c>
      <c r="J7017" t="s">
        <v>102314</v>
      </c>
      <c r="K7017" t="s">
        <v>123321</v>
      </c>
      <c r="L7017" t="s">
        <v>123320</v>
      </c>
      <c r="N7017" t="s">
        <v>208</v>
      </c>
      <c r="O7017" t="s">
        <v>476</v>
      </c>
      <c r="P7017" t="s">
        <v>476</v>
      </c>
    </row>
    <row r="7018" spans="1:16">
      <c r="A7018" s="484" t="s">
        <v>13005</v>
      </c>
      <c r="B7018" s="485" t="s">
        <v>13004</v>
      </c>
      <c r="C7018" t="s">
        <v>13003</v>
      </c>
      <c r="D7018" t="s">
        <v>13003</v>
      </c>
      <c r="E7018" t="str">
        <f t="shared" si="109"/>
        <v>665320 - STEP</v>
      </c>
      <c r="F7018" t="s">
        <v>5331</v>
      </c>
      <c r="G7018" t="s">
        <v>13002</v>
      </c>
      <c r="I7018" t="s">
        <v>4033</v>
      </c>
      <c r="J7018" t="s">
        <v>13001</v>
      </c>
      <c r="K7018" t="s">
        <v>208</v>
      </c>
      <c r="L7018" t="s">
        <v>13000</v>
      </c>
      <c r="N7018" t="s">
        <v>207</v>
      </c>
      <c r="O7018" t="s">
        <v>476</v>
      </c>
      <c r="P7018" t="s">
        <v>476</v>
      </c>
    </row>
    <row r="7019" spans="1:16">
      <c r="A7019" s="484" t="s">
        <v>113793</v>
      </c>
      <c r="B7019" s="485" t="s">
        <v>113792</v>
      </c>
      <c r="C7019" t="s">
        <v>113791</v>
      </c>
      <c r="D7019" t="s">
        <v>113790</v>
      </c>
      <c r="E7019" t="str">
        <f t="shared" si="109"/>
        <v>484696 - BGE CHER - ASSOCIATION ANNA ST AMAND MONTROND</v>
      </c>
      <c r="F7019" t="s">
        <v>2524</v>
      </c>
      <c r="G7019" t="s">
        <v>113789</v>
      </c>
      <c r="I7019" t="s">
        <v>12859</v>
      </c>
      <c r="J7019" t="s">
        <v>113788</v>
      </c>
      <c r="K7019" t="s">
        <v>208</v>
      </c>
      <c r="L7019" t="s">
        <v>113787</v>
      </c>
      <c r="N7019" t="s">
        <v>208</v>
      </c>
      <c r="O7019" t="s">
        <v>476</v>
      </c>
      <c r="P7019" t="s">
        <v>476</v>
      </c>
    </row>
    <row r="7020" spans="1:16">
      <c r="A7020" s="484" t="s">
        <v>42367</v>
      </c>
      <c r="B7020" s="485" t="s">
        <v>42366</v>
      </c>
      <c r="C7020" t="s">
        <v>42365</v>
      </c>
      <c r="D7020" t="s">
        <v>42365</v>
      </c>
      <c r="E7020" t="str">
        <f t="shared" si="109"/>
        <v>353310 - LINGUAPHONE BOURGOGNE</v>
      </c>
      <c r="F7020" t="s">
        <v>6896</v>
      </c>
      <c r="G7020" t="s">
        <v>42364</v>
      </c>
      <c r="H7020" t="s">
        <v>42363</v>
      </c>
      <c r="I7020" t="s">
        <v>1501</v>
      </c>
      <c r="J7020" t="s">
        <v>42362</v>
      </c>
      <c r="K7020" t="s">
        <v>208</v>
      </c>
      <c r="L7020" t="s">
        <v>42361</v>
      </c>
      <c r="N7020" t="s">
        <v>208</v>
      </c>
      <c r="O7020" t="s">
        <v>476</v>
      </c>
      <c r="P7020" t="s">
        <v>476</v>
      </c>
    </row>
    <row r="7021" spans="1:16">
      <c r="A7021" s="484" t="s">
        <v>27648</v>
      </c>
      <c r="B7021" s="485" t="s">
        <v>27647</v>
      </c>
      <c r="C7021" t="s">
        <v>27646</v>
      </c>
      <c r="D7021" t="s">
        <v>27645</v>
      </c>
      <c r="E7021" t="str">
        <f t="shared" si="109"/>
        <v>615328 - PLANTADE ERIC</v>
      </c>
      <c r="F7021" t="s">
        <v>16262</v>
      </c>
      <c r="G7021" t="s">
        <v>27644</v>
      </c>
      <c r="I7021" t="s">
        <v>27643</v>
      </c>
      <c r="J7021" t="s">
        <v>27642</v>
      </c>
      <c r="K7021" t="s">
        <v>208</v>
      </c>
      <c r="L7021" t="s">
        <v>27641</v>
      </c>
      <c r="N7021" t="s">
        <v>208</v>
      </c>
      <c r="O7021" t="s">
        <v>476</v>
      </c>
      <c r="P7021" t="s">
        <v>476</v>
      </c>
    </row>
    <row r="7022" spans="1:16">
      <c r="A7022" s="484" t="s">
        <v>45912</v>
      </c>
      <c r="B7022" s="485" t="s">
        <v>45911</v>
      </c>
      <c r="C7022" t="s">
        <v>45910</v>
      </c>
      <c r="D7022" t="s">
        <v>45909</v>
      </c>
      <c r="E7022" t="str">
        <f t="shared" si="109"/>
        <v>543342 - LAMOTHE LIONEL PORTULAN CONCEPT</v>
      </c>
      <c r="F7022" t="s">
        <v>1568</v>
      </c>
      <c r="G7022" t="s">
        <v>45908</v>
      </c>
      <c r="I7022" t="s">
        <v>8597</v>
      </c>
      <c r="J7022" t="s">
        <v>45907</v>
      </c>
      <c r="K7022" t="s">
        <v>208</v>
      </c>
      <c r="L7022" t="s">
        <v>45906</v>
      </c>
      <c r="N7022" t="s">
        <v>208</v>
      </c>
      <c r="O7022" t="s">
        <v>476</v>
      </c>
      <c r="P7022" t="s">
        <v>476</v>
      </c>
    </row>
    <row r="7023" spans="1:16">
      <c r="A7023" s="484" t="s">
        <v>16042</v>
      </c>
      <c r="B7023" s="485" t="s">
        <v>16041</v>
      </c>
      <c r="C7023" t="s">
        <v>16040</v>
      </c>
      <c r="D7023" t="s">
        <v>16039</v>
      </c>
      <c r="E7023" t="str">
        <f t="shared" si="109"/>
        <v>607162 - SCP MICHEL LEDOUX ET ASSOCIES</v>
      </c>
      <c r="F7023" t="s">
        <v>8284</v>
      </c>
      <c r="G7023" t="s">
        <v>16038</v>
      </c>
      <c r="I7023" t="s">
        <v>626</v>
      </c>
      <c r="J7023" t="s">
        <v>16037</v>
      </c>
      <c r="K7023" t="s">
        <v>208</v>
      </c>
      <c r="L7023" t="s">
        <v>16036</v>
      </c>
      <c r="N7023" t="s">
        <v>208</v>
      </c>
      <c r="O7023" t="s">
        <v>476</v>
      </c>
      <c r="P7023" t="s">
        <v>476</v>
      </c>
    </row>
    <row r="7024" spans="1:16">
      <c r="A7024" s="484" t="s">
        <v>18712</v>
      </c>
      <c r="B7024" s="485" t="s">
        <v>18711</v>
      </c>
      <c r="C7024" t="s">
        <v>18710</v>
      </c>
      <c r="D7024" t="s">
        <v>18709</v>
      </c>
      <c r="E7024" t="str">
        <f t="shared" si="109"/>
        <v>546513 - SEBAN &amp; ASSOCIES PARIS 7EME</v>
      </c>
      <c r="F7024" t="s">
        <v>5283</v>
      </c>
      <c r="G7024" t="s">
        <v>18708</v>
      </c>
      <c r="I7024" t="s">
        <v>7252</v>
      </c>
      <c r="J7024" t="s">
        <v>18707</v>
      </c>
      <c r="K7024" t="s">
        <v>208</v>
      </c>
      <c r="L7024" t="s">
        <v>18706</v>
      </c>
      <c r="N7024" t="s">
        <v>208</v>
      </c>
      <c r="O7024" t="s">
        <v>476</v>
      </c>
      <c r="P7024" t="s">
        <v>476</v>
      </c>
    </row>
    <row r="7025" spans="1:16">
      <c r="A7025" s="484" t="s">
        <v>127633</v>
      </c>
      <c r="B7025" s="485" t="s">
        <v>127632</v>
      </c>
      <c r="C7025" t="s">
        <v>127631</v>
      </c>
      <c r="D7025" t="s">
        <v>127630</v>
      </c>
      <c r="E7025" t="str">
        <f t="shared" si="109"/>
        <v>522053 - ATCC INSTITUT</v>
      </c>
      <c r="F7025" t="s">
        <v>3400</v>
      </c>
      <c r="G7025" t="s">
        <v>127629</v>
      </c>
      <c r="I7025" t="s">
        <v>8642</v>
      </c>
      <c r="J7025" t="s">
        <v>127628</v>
      </c>
      <c r="K7025" t="s">
        <v>208</v>
      </c>
      <c r="L7025" t="s">
        <v>127627</v>
      </c>
      <c r="N7025" t="s">
        <v>208</v>
      </c>
      <c r="O7025" t="s">
        <v>476</v>
      </c>
      <c r="P7025" t="s">
        <v>476</v>
      </c>
    </row>
    <row r="7026" spans="1:16">
      <c r="A7026" s="484" t="s">
        <v>37113</v>
      </c>
      <c r="B7026" s="485" t="s">
        <v>37112</v>
      </c>
      <c r="C7026" t="s">
        <v>37111</v>
      </c>
      <c r="D7026" t="s">
        <v>37111</v>
      </c>
      <c r="E7026" t="str">
        <f t="shared" si="109"/>
        <v>384320 - MEDISSIMO</v>
      </c>
      <c r="F7026" t="s">
        <v>23095</v>
      </c>
      <c r="G7026" t="s">
        <v>37110</v>
      </c>
      <c r="H7026" t="s">
        <v>37109</v>
      </c>
      <c r="I7026" t="s">
        <v>10820</v>
      </c>
      <c r="J7026" t="s">
        <v>37108</v>
      </c>
      <c r="K7026" t="s">
        <v>208</v>
      </c>
      <c r="L7026" t="s">
        <v>37107</v>
      </c>
      <c r="N7026" t="s">
        <v>208</v>
      </c>
      <c r="O7026" t="s">
        <v>476</v>
      </c>
      <c r="P7026" t="s">
        <v>476</v>
      </c>
    </row>
    <row r="7027" spans="1:16">
      <c r="A7027" s="484" t="s">
        <v>9452</v>
      </c>
      <c r="B7027" s="485" t="s">
        <v>9451</v>
      </c>
      <c r="C7027" t="s">
        <v>9450</v>
      </c>
      <c r="D7027" t="s">
        <v>9450</v>
      </c>
      <c r="E7027" t="str">
        <f t="shared" si="109"/>
        <v>543093 - TOPTECH</v>
      </c>
      <c r="F7027" t="s">
        <v>1710</v>
      </c>
      <c r="G7027" t="s">
        <v>9449</v>
      </c>
      <c r="H7027" t="s">
        <v>9448</v>
      </c>
      <c r="I7027" t="s">
        <v>9447</v>
      </c>
      <c r="J7027" t="s">
        <v>9446</v>
      </c>
      <c r="K7027" t="s">
        <v>208</v>
      </c>
      <c r="L7027" t="s">
        <v>9445</v>
      </c>
      <c r="N7027" t="s">
        <v>208</v>
      </c>
      <c r="O7027" t="s">
        <v>476</v>
      </c>
      <c r="P7027" t="s">
        <v>476</v>
      </c>
    </row>
    <row r="7028" spans="1:16">
      <c r="A7028" s="484" t="s">
        <v>120118</v>
      </c>
      <c r="B7028" s="485" t="s">
        <v>120117</v>
      </c>
      <c r="C7028" t="s">
        <v>120116</v>
      </c>
      <c r="D7028" t="s">
        <v>120115</v>
      </c>
      <c r="E7028" t="str">
        <f t="shared" si="109"/>
        <v>465458 - ANFFC FMC HGE</v>
      </c>
      <c r="F7028" t="s">
        <v>10767</v>
      </c>
      <c r="G7028" t="s">
        <v>73469</v>
      </c>
      <c r="I7028" t="s">
        <v>820</v>
      </c>
      <c r="K7028" t="s">
        <v>120114</v>
      </c>
      <c r="L7028" t="s">
        <v>120113</v>
      </c>
      <c r="N7028" t="s">
        <v>208</v>
      </c>
      <c r="O7028" t="s">
        <v>476</v>
      </c>
      <c r="P7028" t="s">
        <v>476</v>
      </c>
    </row>
    <row r="7029" spans="1:16">
      <c r="A7029" s="484" t="s">
        <v>114334</v>
      </c>
      <c r="B7029" s="485" t="s">
        <v>114333</v>
      </c>
      <c r="C7029" t="s">
        <v>114332</v>
      </c>
      <c r="D7029" t="s">
        <v>114332</v>
      </c>
      <c r="E7029" t="str">
        <f t="shared" si="109"/>
        <v>438200 - BELISLE CLAIRE</v>
      </c>
      <c r="F7029" t="s">
        <v>1077</v>
      </c>
      <c r="G7029" t="s">
        <v>114331</v>
      </c>
      <c r="I7029" t="s">
        <v>114330</v>
      </c>
      <c r="K7029" t="s">
        <v>208</v>
      </c>
      <c r="L7029" t="s">
        <v>114329</v>
      </c>
      <c r="N7029" t="s">
        <v>208</v>
      </c>
      <c r="O7029" t="s">
        <v>476</v>
      </c>
      <c r="P7029" t="s">
        <v>476</v>
      </c>
    </row>
    <row r="7030" spans="1:16">
      <c r="A7030" s="484" t="s">
        <v>3218</v>
      </c>
      <c r="B7030" s="485" t="s">
        <v>3217</v>
      </c>
      <c r="C7030" t="s">
        <v>3216</v>
      </c>
      <c r="D7030" t="s">
        <v>3216</v>
      </c>
      <c r="E7030" t="str">
        <f t="shared" si="109"/>
        <v>299900 - VIVRE SON DEUIL NORD PAS DE CALAIS</v>
      </c>
      <c r="F7030" t="s">
        <v>1817</v>
      </c>
      <c r="G7030" t="s">
        <v>3215</v>
      </c>
      <c r="I7030" t="s">
        <v>3214</v>
      </c>
      <c r="J7030" t="s">
        <v>3213</v>
      </c>
      <c r="K7030" t="s">
        <v>208</v>
      </c>
      <c r="L7030" t="s">
        <v>3212</v>
      </c>
      <c r="N7030" t="s">
        <v>208</v>
      </c>
      <c r="O7030" t="s">
        <v>476</v>
      </c>
      <c r="P7030" t="s">
        <v>476</v>
      </c>
    </row>
    <row r="7031" spans="1:16">
      <c r="A7031" s="484" t="s">
        <v>115931</v>
      </c>
      <c r="B7031" s="485" t="s">
        <v>115930</v>
      </c>
      <c r="C7031" t="s">
        <v>115929</v>
      </c>
      <c r="D7031" t="s">
        <v>115928</v>
      </c>
      <c r="E7031" t="str">
        <f t="shared" si="109"/>
        <v>485214 - ACF</v>
      </c>
      <c r="F7031" t="s">
        <v>115927</v>
      </c>
      <c r="G7031" t="s">
        <v>115926</v>
      </c>
      <c r="I7031" t="s">
        <v>1198</v>
      </c>
      <c r="J7031" t="s">
        <v>115925</v>
      </c>
      <c r="K7031" t="s">
        <v>208</v>
      </c>
      <c r="L7031" t="s">
        <v>115924</v>
      </c>
      <c r="N7031" t="s">
        <v>208</v>
      </c>
      <c r="O7031" t="s">
        <v>476</v>
      </c>
      <c r="P7031" t="s">
        <v>476</v>
      </c>
    </row>
    <row r="7032" spans="1:16">
      <c r="A7032" s="484" t="s">
        <v>18887</v>
      </c>
      <c r="B7032" s="485" t="s">
        <v>18886</v>
      </c>
      <c r="C7032" t="s">
        <v>18885</v>
      </c>
      <c r="D7032" t="s">
        <v>18885</v>
      </c>
      <c r="E7032" t="str">
        <f t="shared" si="109"/>
        <v>655521 - SCLA PERFORMANCE HUMAINE</v>
      </c>
      <c r="F7032" t="s">
        <v>1444</v>
      </c>
      <c r="G7032" t="s">
        <v>18884</v>
      </c>
      <c r="I7032" t="s">
        <v>626</v>
      </c>
      <c r="J7032" t="s">
        <v>18883</v>
      </c>
      <c r="K7032" t="s">
        <v>208</v>
      </c>
      <c r="L7032" t="s">
        <v>18882</v>
      </c>
      <c r="N7032" t="s">
        <v>208</v>
      </c>
      <c r="O7032" t="s">
        <v>476</v>
      </c>
      <c r="P7032" t="s">
        <v>476</v>
      </c>
    </row>
    <row r="7033" spans="1:16">
      <c r="A7033" s="484" t="s">
        <v>17382</v>
      </c>
      <c r="B7033" s="485" t="s">
        <v>17381</v>
      </c>
      <c r="C7033" t="s">
        <v>17380</v>
      </c>
      <c r="D7033" t="s">
        <v>17380</v>
      </c>
      <c r="E7033" t="str">
        <f t="shared" si="109"/>
        <v>472992 - SHERWOOD TRAINING</v>
      </c>
      <c r="F7033" t="s">
        <v>3281</v>
      </c>
      <c r="G7033" t="s">
        <v>17379</v>
      </c>
      <c r="I7033" t="s">
        <v>9243</v>
      </c>
      <c r="J7033" t="s">
        <v>17378</v>
      </c>
      <c r="K7033" t="s">
        <v>208</v>
      </c>
      <c r="L7033" t="s">
        <v>17377</v>
      </c>
      <c r="N7033" t="s">
        <v>208</v>
      </c>
      <c r="O7033" t="s">
        <v>476</v>
      </c>
      <c r="P7033" t="s">
        <v>476</v>
      </c>
    </row>
    <row r="7034" spans="1:16">
      <c r="A7034" s="484" t="s">
        <v>130873</v>
      </c>
      <c r="B7034" s="485" t="s">
        <v>130872</v>
      </c>
      <c r="C7034" t="s">
        <v>130871</v>
      </c>
      <c r="D7034" t="s">
        <v>130870</v>
      </c>
      <c r="E7034" t="str">
        <f t="shared" si="109"/>
        <v>593436 - AGMS GENLIS</v>
      </c>
      <c r="F7034" t="s">
        <v>58494</v>
      </c>
      <c r="G7034" t="s">
        <v>130869</v>
      </c>
      <c r="I7034" t="s">
        <v>94062</v>
      </c>
      <c r="J7034" t="s">
        <v>130868</v>
      </c>
      <c r="K7034" t="s">
        <v>208</v>
      </c>
      <c r="L7034" t="s">
        <v>130867</v>
      </c>
      <c r="N7034" t="s">
        <v>208</v>
      </c>
      <c r="O7034" t="s">
        <v>476</v>
      </c>
      <c r="P7034" t="s">
        <v>476</v>
      </c>
    </row>
    <row r="7035" spans="1:16">
      <c r="A7035" s="484" t="s">
        <v>5556</v>
      </c>
      <c r="B7035" s="485" t="s">
        <v>5555</v>
      </c>
      <c r="C7035" t="s">
        <v>5554</v>
      </c>
      <c r="D7035" t="s">
        <v>5553</v>
      </c>
      <c r="E7035" t="str">
        <f t="shared" si="109"/>
        <v>554200 - UELAS</v>
      </c>
      <c r="F7035" t="s">
        <v>5552</v>
      </c>
      <c r="G7035" t="s">
        <v>5551</v>
      </c>
      <c r="H7035" t="s">
        <v>5550</v>
      </c>
      <c r="I7035" t="s">
        <v>5549</v>
      </c>
      <c r="J7035" t="s">
        <v>5548</v>
      </c>
      <c r="K7035" t="s">
        <v>208</v>
      </c>
      <c r="L7035" t="s">
        <v>5547</v>
      </c>
      <c r="N7035" t="s">
        <v>208</v>
      </c>
      <c r="O7035" t="s">
        <v>476</v>
      </c>
      <c r="P7035" t="s">
        <v>476</v>
      </c>
    </row>
    <row r="7036" spans="1:16">
      <c r="A7036" s="484" t="s">
        <v>20262</v>
      </c>
      <c r="B7036" s="485" t="s">
        <v>20261</v>
      </c>
      <c r="C7036" t="s">
        <v>20260</v>
      </c>
      <c r="D7036" t="s">
        <v>20260</v>
      </c>
      <c r="E7036" t="str">
        <f t="shared" si="109"/>
        <v>518177 - SANTERO PATRICE SANTE AUTO FORMATION</v>
      </c>
      <c r="F7036" t="s">
        <v>1848</v>
      </c>
      <c r="G7036" t="s">
        <v>20259</v>
      </c>
      <c r="I7036" t="s">
        <v>20258</v>
      </c>
      <c r="J7036" t="s">
        <v>20257</v>
      </c>
      <c r="K7036" t="s">
        <v>208</v>
      </c>
      <c r="L7036" t="s">
        <v>20256</v>
      </c>
      <c r="N7036" t="s">
        <v>208</v>
      </c>
      <c r="O7036" t="s">
        <v>476</v>
      </c>
      <c r="P7036" t="s">
        <v>476</v>
      </c>
    </row>
    <row r="7037" spans="1:16">
      <c r="A7037" s="484" t="s">
        <v>89834</v>
      </c>
      <c r="B7037" s="485" t="s">
        <v>89833</v>
      </c>
      <c r="C7037" t="s">
        <v>89832</v>
      </c>
      <c r="D7037" t="s">
        <v>89831</v>
      </c>
      <c r="E7037" t="str">
        <f t="shared" si="109"/>
        <v>131520 - CICLOP</v>
      </c>
      <c r="F7037" t="s">
        <v>3131</v>
      </c>
      <c r="G7037" t="s">
        <v>89830</v>
      </c>
      <c r="H7037" t="s">
        <v>89829</v>
      </c>
      <c r="I7037" t="s">
        <v>4703</v>
      </c>
      <c r="K7037" t="s">
        <v>208</v>
      </c>
      <c r="L7037" t="s">
        <v>89828</v>
      </c>
      <c r="N7037" t="s">
        <v>208</v>
      </c>
      <c r="O7037" t="s">
        <v>476</v>
      </c>
      <c r="P7037" t="s">
        <v>476</v>
      </c>
    </row>
    <row r="7038" spans="1:16">
      <c r="A7038" s="484" t="s">
        <v>121374</v>
      </c>
      <c r="B7038" s="485" t="s">
        <v>121373</v>
      </c>
      <c r="C7038" t="s">
        <v>121372</v>
      </c>
      <c r="D7038" t="s">
        <v>121371</v>
      </c>
      <c r="E7038" t="str">
        <f t="shared" si="109"/>
        <v>499110 - AFEF</v>
      </c>
      <c r="F7038" t="s">
        <v>3834</v>
      </c>
      <c r="G7038" t="s">
        <v>14900</v>
      </c>
      <c r="I7038" t="s">
        <v>3120</v>
      </c>
      <c r="J7038" t="s">
        <v>121370</v>
      </c>
      <c r="K7038" t="s">
        <v>208</v>
      </c>
      <c r="L7038" t="s">
        <v>121369</v>
      </c>
      <c r="N7038" t="s">
        <v>208</v>
      </c>
      <c r="O7038" t="s">
        <v>476</v>
      </c>
      <c r="P7038" t="s">
        <v>476</v>
      </c>
    </row>
    <row r="7039" spans="1:16">
      <c r="A7039" s="484" t="s">
        <v>31194</v>
      </c>
      <c r="B7039" s="485" t="s">
        <v>31193</v>
      </c>
      <c r="C7039" t="s">
        <v>31192</v>
      </c>
      <c r="D7039" t="s">
        <v>31192</v>
      </c>
      <c r="E7039" t="str">
        <f t="shared" si="109"/>
        <v>508834 - OPTIMUM FORMATION</v>
      </c>
      <c r="F7039" t="s">
        <v>1808</v>
      </c>
      <c r="G7039" t="s">
        <v>31191</v>
      </c>
      <c r="I7039" t="s">
        <v>31190</v>
      </c>
      <c r="J7039" t="s">
        <v>31189</v>
      </c>
      <c r="K7039" t="s">
        <v>208</v>
      </c>
      <c r="L7039" t="s">
        <v>31188</v>
      </c>
      <c r="N7039" t="s">
        <v>208</v>
      </c>
      <c r="O7039" t="s">
        <v>476</v>
      </c>
      <c r="P7039" t="s">
        <v>476</v>
      </c>
    </row>
    <row r="7040" spans="1:16">
      <c r="A7040" s="484" t="s">
        <v>99650</v>
      </c>
      <c r="B7040" s="485" t="s">
        <v>99649</v>
      </c>
      <c r="C7040" t="s">
        <v>99648</v>
      </c>
      <c r="D7040" t="s">
        <v>99647</v>
      </c>
      <c r="E7040" t="str">
        <f t="shared" si="109"/>
        <v>459288 - CRER</v>
      </c>
      <c r="F7040" t="s">
        <v>1710</v>
      </c>
      <c r="G7040" t="s">
        <v>99646</v>
      </c>
      <c r="I7040" t="s">
        <v>11830</v>
      </c>
      <c r="J7040" t="s">
        <v>99645</v>
      </c>
      <c r="K7040" t="s">
        <v>208</v>
      </c>
      <c r="L7040" t="s">
        <v>99644</v>
      </c>
      <c r="N7040" t="s">
        <v>208</v>
      </c>
      <c r="O7040" t="s">
        <v>476</v>
      </c>
      <c r="P7040" t="s">
        <v>476</v>
      </c>
    </row>
    <row r="7041" spans="1:16">
      <c r="A7041" s="484" t="s">
        <v>11215</v>
      </c>
      <c r="B7041" s="485" t="s">
        <v>11214</v>
      </c>
      <c r="C7041" t="s">
        <v>11213</v>
      </c>
      <c r="D7041" t="s">
        <v>11212</v>
      </c>
      <c r="E7041" t="str">
        <f t="shared" si="109"/>
        <v>517264 - TANDEM VIE SOCIALE ET PROFESSIONNELLE</v>
      </c>
      <c r="F7041" t="s">
        <v>831</v>
      </c>
      <c r="G7041" t="s">
        <v>11211</v>
      </c>
      <c r="I7041" t="s">
        <v>8097</v>
      </c>
      <c r="J7041" t="s">
        <v>11210</v>
      </c>
      <c r="K7041" t="s">
        <v>208</v>
      </c>
      <c r="L7041" t="s">
        <v>11209</v>
      </c>
      <c r="N7041" t="s">
        <v>208</v>
      </c>
      <c r="O7041" t="s">
        <v>476</v>
      </c>
      <c r="P7041" t="s">
        <v>476</v>
      </c>
    </row>
    <row r="7042" spans="1:16">
      <c r="A7042" s="484" t="s">
        <v>131407</v>
      </c>
      <c r="B7042" s="485" t="s">
        <v>131406</v>
      </c>
      <c r="C7042" t="s">
        <v>131405</v>
      </c>
      <c r="D7042" t="s">
        <v>131404</v>
      </c>
      <c r="E7042" t="str">
        <f t="shared" ref="E7042:E7105" si="110">_xlfn.CONCAT(L7042," - ",D7042)</f>
        <v>479100 - AGRO BIO</v>
      </c>
      <c r="F7042" t="s">
        <v>1710</v>
      </c>
      <c r="G7042" t="s">
        <v>131403</v>
      </c>
      <c r="H7042" t="s">
        <v>123460</v>
      </c>
      <c r="I7042" t="s">
        <v>6880</v>
      </c>
      <c r="J7042" t="s">
        <v>54291</v>
      </c>
      <c r="K7042" t="s">
        <v>208</v>
      </c>
      <c r="L7042" t="s">
        <v>131402</v>
      </c>
      <c r="N7042" t="s">
        <v>208</v>
      </c>
      <c r="O7042" t="s">
        <v>476</v>
      </c>
      <c r="P7042" t="s">
        <v>476</v>
      </c>
    </row>
    <row r="7043" spans="1:16">
      <c r="A7043" s="484" t="s">
        <v>85299</v>
      </c>
      <c r="B7043" s="485" t="s">
        <v>85298</v>
      </c>
      <c r="C7043" t="s">
        <v>85297</v>
      </c>
      <c r="D7043" t="s">
        <v>85296</v>
      </c>
      <c r="E7043" t="str">
        <f t="shared" si="110"/>
        <v>441545 - ECF CHERRI</v>
      </c>
      <c r="F7043" t="s">
        <v>4574</v>
      </c>
      <c r="G7043" t="s">
        <v>85295</v>
      </c>
      <c r="H7043" t="s">
        <v>85294</v>
      </c>
      <c r="I7043" t="s">
        <v>4444</v>
      </c>
      <c r="J7043" t="s">
        <v>85293</v>
      </c>
      <c r="K7043" t="s">
        <v>208</v>
      </c>
      <c r="L7043" t="s">
        <v>85292</v>
      </c>
      <c r="N7043" t="s">
        <v>208</v>
      </c>
      <c r="O7043" t="s">
        <v>476</v>
      </c>
      <c r="P7043" t="s">
        <v>476</v>
      </c>
    </row>
    <row r="7044" spans="1:16">
      <c r="A7044" s="484" t="s">
        <v>106734</v>
      </c>
      <c r="B7044" s="485" t="s">
        <v>106733</v>
      </c>
      <c r="C7044" t="s">
        <v>106732</v>
      </c>
      <c r="D7044" t="s">
        <v>106731</v>
      </c>
      <c r="E7044" t="str">
        <f t="shared" si="110"/>
        <v>596632 - CMAP</v>
      </c>
      <c r="F7044" t="s">
        <v>5819</v>
      </c>
      <c r="G7044" t="s">
        <v>106730</v>
      </c>
      <c r="I7044" t="s">
        <v>626</v>
      </c>
      <c r="J7044" t="s">
        <v>106729</v>
      </c>
      <c r="K7044" t="s">
        <v>208</v>
      </c>
      <c r="L7044" t="s">
        <v>106728</v>
      </c>
      <c r="N7044" t="s">
        <v>208</v>
      </c>
      <c r="O7044" t="s">
        <v>476</v>
      </c>
      <c r="P7044" t="s">
        <v>476</v>
      </c>
    </row>
    <row r="7045" spans="1:16">
      <c r="A7045" s="484" t="s">
        <v>24598</v>
      </c>
      <c r="B7045" s="485" t="s">
        <v>24597</v>
      </c>
      <c r="C7045" t="s">
        <v>24596</v>
      </c>
      <c r="D7045" t="s">
        <v>24596</v>
      </c>
      <c r="E7045" t="str">
        <f t="shared" si="110"/>
        <v>299315 - QCM CONSULTANTS</v>
      </c>
      <c r="F7045" t="s">
        <v>1848</v>
      </c>
      <c r="G7045" t="s">
        <v>24595</v>
      </c>
      <c r="I7045" t="s">
        <v>8792</v>
      </c>
      <c r="J7045" t="s">
        <v>24594</v>
      </c>
      <c r="K7045" t="s">
        <v>208</v>
      </c>
      <c r="L7045" t="s">
        <v>24593</v>
      </c>
      <c r="N7045" t="s">
        <v>208</v>
      </c>
      <c r="O7045" t="s">
        <v>476</v>
      </c>
      <c r="P7045" t="s">
        <v>476</v>
      </c>
    </row>
    <row r="7046" spans="1:16">
      <c r="A7046" s="484" t="s">
        <v>15473</v>
      </c>
      <c r="B7046" s="485" t="s">
        <v>15472</v>
      </c>
      <c r="C7046" t="s">
        <v>15471</v>
      </c>
      <c r="D7046" t="s">
        <v>15470</v>
      </c>
      <c r="E7046" t="str">
        <f t="shared" si="110"/>
        <v>576440 - SFDRMG</v>
      </c>
      <c r="F7046" t="s">
        <v>9349</v>
      </c>
      <c r="G7046" t="s">
        <v>15469</v>
      </c>
      <c r="I7046" t="s">
        <v>8273</v>
      </c>
      <c r="J7046" t="s">
        <v>8282</v>
      </c>
      <c r="K7046" t="s">
        <v>15468</v>
      </c>
      <c r="L7046" t="s">
        <v>15467</v>
      </c>
      <c r="N7046" t="s">
        <v>208</v>
      </c>
      <c r="O7046" t="s">
        <v>476</v>
      </c>
      <c r="P7046" t="s">
        <v>476</v>
      </c>
    </row>
    <row r="7047" spans="1:16">
      <c r="A7047" s="484" t="s">
        <v>46671</v>
      </c>
      <c r="B7047" s="485" t="s">
        <v>46670</v>
      </c>
      <c r="C7047" t="s">
        <v>46669</v>
      </c>
      <c r="D7047" t="s">
        <v>46669</v>
      </c>
      <c r="E7047" t="str">
        <f t="shared" si="110"/>
        <v>528687 - LA VOIX EN JEU</v>
      </c>
      <c r="F7047" t="s">
        <v>2524</v>
      </c>
      <c r="G7047" t="s">
        <v>46668</v>
      </c>
      <c r="I7047" t="s">
        <v>1799</v>
      </c>
      <c r="K7047" t="s">
        <v>208</v>
      </c>
      <c r="L7047" t="s">
        <v>46667</v>
      </c>
      <c r="N7047" t="s">
        <v>208</v>
      </c>
      <c r="O7047" t="s">
        <v>476</v>
      </c>
      <c r="P7047" t="s">
        <v>476</v>
      </c>
    </row>
    <row r="7048" spans="1:16">
      <c r="A7048" s="484" t="s">
        <v>92984</v>
      </c>
      <c r="B7048" s="485" t="s">
        <v>92983</v>
      </c>
      <c r="C7048" t="s">
        <v>92982</v>
      </c>
      <c r="D7048" t="s">
        <v>92981</v>
      </c>
      <c r="E7048" t="str">
        <f t="shared" si="110"/>
        <v>618070 - CNECK</v>
      </c>
      <c r="F7048" t="s">
        <v>21045</v>
      </c>
      <c r="G7048" t="s">
        <v>92980</v>
      </c>
      <c r="I7048" t="s">
        <v>626</v>
      </c>
      <c r="K7048" t="s">
        <v>208</v>
      </c>
      <c r="L7048" t="s">
        <v>92979</v>
      </c>
      <c r="N7048" t="s">
        <v>208</v>
      </c>
      <c r="O7048" t="s">
        <v>476</v>
      </c>
      <c r="P7048" t="s">
        <v>476</v>
      </c>
    </row>
    <row r="7049" spans="1:16">
      <c r="A7049" s="484" t="s">
        <v>105370</v>
      </c>
      <c r="B7049" s="485" t="s">
        <v>105369</v>
      </c>
      <c r="C7049" t="s">
        <v>105368</v>
      </c>
      <c r="D7049" t="s">
        <v>105368</v>
      </c>
      <c r="E7049" t="str">
        <f t="shared" si="110"/>
        <v>468964 - CENTRE EUROPEEN DE FORMATION</v>
      </c>
      <c r="F7049" t="s">
        <v>2718</v>
      </c>
      <c r="G7049" t="s">
        <v>105367</v>
      </c>
      <c r="I7049" t="s">
        <v>1148</v>
      </c>
      <c r="J7049" t="s">
        <v>105366</v>
      </c>
      <c r="K7049" t="s">
        <v>208</v>
      </c>
      <c r="L7049" t="s">
        <v>105365</v>
      </c>
      <c r="N7049" t="s">
        <v>208</v>
      </c>
      <c r="O7049" t="s">
        <v>476</v>
      </c>
      <c r="P7049" t="s">
        <v>476</v>
      </c>
    </row>
    <row r="7050" spans="1:16">
      <c r="A7050" s="484" t="s">
        <v>79485</v>
      </c>
      <c r="B7050" s="485" t="s">
        <v>79484</v>
      </c>
      <c r="C7050" t="s">
        <v>79483</v>
      </c>
      <c r="D7050" t="s">
        <v>79482</v>
      </c>
      <c r="E7050" t="str">
        <f t="shared" si="110"/>
        <v>497083 - EPRH</v>
      </c>
      <c r="F7050" t="s">
        <v>7721</v>
      </c>
      <c r="G7050" t="s">
        <v>79481</v>
      </c>
      <c r="H7050" t="s">
        <v>79480</v>
      </c>
      <c r="I7050" t="s">
        <v>55757</v>
      </c>
      <c r="J7050" t="s">
        <v>79479</v>
      </c>
      <c r="K7050" t="s">
        <v>208</v>
      </c>
      <c r="L7050" t="s">
        <v>79478</v>
      </c>
      <c r="N7050" t="s">
        <v>208</v>
      </c>
      <c r="O7050" t="s">
        <v>476</v>
      </c>
      <c r="P7050" t="s">
        <v>476</v>
      </c>
    </row>
    <row r="7051" spans="1:16">
      <c r="A7051" s="484" t="s">
        <v>64100</v>
      </c>
      <c r="B7051" s="485" t="s">
        <v>64099</v>
      </c>
      <c r="C7051" t="s">
        <v>64098</v>
      </c>
      <c r="D7051" t="s">
        <v>64098</v>
      </c>
      <c r="E7051" t="str">
        <f t="shared" si="110"/>
        <v>527476 - GROUPE GEFOR</v>
      </c>
      <c r="F7051" t="s">
        <v>13656</v>
      </c>
      <c r="G7051" t="s">
        <v>64097</v>
      </c>
      <c r="I7051" t="s">
        <v>13262</v>
      </c>
      <c r="J7051" t="s">
        <v>64096</v>
      </c>
      <c r="K7051" t="s">
        <v>208</v>
      </c>
      <c r="L7051" t="s">
        <v>64095</v>
      </c>
      <c r="N7051" t="s">
        <v>208</v>
      </c>
      <c r="O7051" t="s">
        <v>476</v>
      </c>
      <c r="P7051" t="s">
        <v>476</v>
      </c>
    </row>
    <row r="7052" spans="1:16">
      <c r="A7052" s="484" t="s">
        <v>117202</v>
      </c>
      <c r="B7052" s="485" t="s">
        <v>117201</v>
      </c>
      <c r="C7052" t="s">
        <v>117200</v>
      </c>
      <c r="D7052" t="s">
        <v>117200</v>
      </c>
      <c r="E7052" t="str">
        <f t="shared" si="110"/>
        <v>529590 - ATTIC+</v>
      </c>
      <c r="F7052" t="s">
        <v>9074</v>
      </c>
      <c r="G7052" t="s">
        <v>117199</v>
      </c>
      <c r="I7052" t="s">
        <v>1406</v>
      </c>
      <c r="J7052" t="s">
        <v>117198</v>
      </c>
      <c r="K7052" t="s">
        <v>208</v>
      </c>
      <c r="L7052" t="s">
        <v>117197</v>
      </c>
      <c r="N7052" t="s">
        <v>208</v>
      </c>
      <c r="O7052" t="s">
        <v>476</v>
      </c>
      <c r="P7052" t="s">
        <v>476</v>
      </c>
    </row>
    <row r="7053" spans="1:16">
      <c r="A7053" s="484" t="s">
        <v>60065</v>
      </c>
      <c r="B7053" s="485" t="s">
        <v>60064</v>
      </c>
      <c r="C7053" t="s">
        <v>60063</v>
      </c>
      <c r="D7053" t="s">
        <v>60063</v>
      </c>
      <c r="E7053" t="str">
        <f t="shared" si="110"/>
        <v>454059 - HYDROPARTS SARL</v>
      </c>
      <c r="F7053" t="s">
        <v>1191</v>
      </c>
      <c r="G7053" t="s">
        <v>60062</v>
      </c>
      <c r="I7053" t="s">
        <v>19345</v>
      </c>
      <c r="J7053" t="s">
        <v>60061</v>
      </c>
      <c r="K7053" t="s">
        <v>208</v>
      </c>
      <c r="L7053" t="s">
        <v>60060</v>
      </c>
      <c r="N7053" t="s">
        <v>208</v>
      </c>
      <c r="O7053" t="s">
        <v>476</v>
      </c>
      <c r="P7053" t="s">
        <v>476</v>
      </c>
    </row>
    <row r="7054" spans="1:16">
      <c r="A7054" s="484" t="s">
        <v>25634</v>
      </c>
      <c r="B7054" s="485" t="s">
        <v>25633</v>
      </c>
      <c r="C7054" t="s">
        <v>25632</v>
      </c>
      <c r="D7054" t="s">
        <v>25631</v>
      </c>
      <c r="E7054" t="str">
        <f t="shared" si="110"/>
        <v>483539 - PPP</v>
      </c>
      <c r="F7054" t="s">
        <v>25630</v>
      </c>
      <c r="G7054" t="s">
        <v>25629</v>
      </c>
      <c r="H7054" t="s">
        <v>25628</v>
      </c>
      <c r="I7054" t="s">
        <v>6078</v>
      </c>
      <c r="J7054" t="s">
        <v>25627</v>
      </c>
      <c r="K7054" t="s">
        <v>208</v>
      </c>
      <c r="L7054" t="s">
        <v>25626</v>
      </c>
      <c r="N7054" t="s">
        <v>207</v>
      </c>
      <c r="O7054" t="s">
        <v>476</v>
      </c>
      <c r="P7054" t="s">
        <v>476</v>
      </c>
    </row>
    <row r="7055" spans="1:16">
      <c r="A7055" s="484" t="s">
        <v>84100</v>
      </c>
      <c r="B7055" s="485" t="s">
        <v>84099</v>
      </c>
      <c r="C7055" t="s">
        <v>84098</v>
      </c>
      <c r="D7055" t="s">
        <v>84097</v>
      </c>
      <c r="E7055" t="str">
        <f t="shared" si="110"/>
        <v>542088 - ETPN FC</v>
      </c>
      <c r="G7055" t="s">
        <v>84096</v>
      </c>
      <c r="I7055" t="s">
        <v>84095</v>
      </c>
      <c r="J7055" t="s">
        <v>84094</v>
      </c>
      <c r="K7055" t="s">
        <v>208</v>
      </c>
      <c r="L7055" t="s">
        <v>84093</v>
      </c>
      <c r="N7055" t="s">
        <v>208</v>
      </c>
      <c r="O7055" t="s">
        <v>476</v>
      </c>
      <c r="P7055" t="s">
        <v>476</v>
      </c>
    </row>
    <row r="7056" spans="1:16">
      <c r="A7056" s="484" t="s">
        <v>107675</v>
      </c>
      <c r="B7056" s="485" t="s">
        <v>107674</v>
      </c>
      <c r="C7056" t="s">
        <v>107673</v>
      </c>
      <c r="D7056" t="s">
        <v>107672</v>
      </c>
      <c r="E7056" t="str">
        <f t="shared" si="110"/>
        <v>109277 - CFI AUXERRE</v>
      </c>
      <c r="F7056" t="s">
        <v>3297</v>
      </c>
      <c r="G7056" t="s">
        <v>107671</v>
      </c>
      <c r="H7056" t="s">
        <v>107670</v>
      </c>
      <c r="I7056" t="s">
        <v>7839</v>
      </c>
      <c r="J7056" t="s">
        <v>107669</v>
      </c>
      <c r="K7056" t="s">
        <v>208</v>
      </c>
      <c r="L7056" t="s">
        <v>107668</v>
      </c>
      <c r="N7056" t="s">
        <v>208</v>
      </c>
      <c r="O7056" t="s">
        <v>476</v>
      </c>
      <c r="P7056" t="s">
        <v>476</v>
      </c>
    </row>
    <row r="7057" spans="1:16">
      <c r="A7057" s="484" t="s">
        <v>93273</v>
      </c>
      <c r="B7057" s="485" t="s">
        <v>93272</v>
      </c>
      <c r="C7057" t="s">
        <v>93271</v>
      </c>
      <c r="D7057" t="s">
        <v>93270</v>
      </c>
      <c r="E7057" t="str">
        <f t="shared" si="110"/>
        <v>521050 - COMITE REGIONAL UFOLEP AURA LYON</v>
      </c>
      <c r="F7057" t="s">
        <v>1848</v>
      </c>
      <c r="G7057" t="s">
        <v>93269</v>
      </c>
      <c r="I7057" t="s">
        <v>802</v>
      </c>
      <c r="J7057" t="s">
        <v>93268</v>
      </c>
      <c r="K7057" t="s">
        <v>208</v>
      </c>
      <c r="L7057" t="s">
        <v>93267</v>
      </c>
      <c r="N7057" t="s">
        <v>208</v>
      </c>
      <c r="O7057" t="s">
        <v>476</v>
      </c>
      <c r="P7057" t="s">
        <v>476</v>
      </c>
    </row>
    <row r="7058" spans="1:16">
      <c r="A7058" s="484" t="s">
        <v>125698</v>
      </c>
      <c r="B7058" s="485" t="s">
        <v>125697</v>
      </c>
      <c r="C7058" t="s">
        <v>125696</v>
      </c>
      <c r="D7058" t="s">
        <v>125695</v>
      </c>
      <c r="E7058" t="str">
        <f t="shared" si="110"/>
        <v>469609 - FOREPABE</v>
      </c>
      <c r="F7058" t="s">
        <v>707</v>
      </c>
      <c r="G7058" t="s">
        <v>125694</v>
      </c>
      <c r="I7058" t="s">
        <v>1060</v>
      </c>
      <c r="J7058" t="s">
        <v>125693</v>
      </c>
      <c r="K7058" t="s">
        <v>208</v>
      </c>
      <c r="L7058" t="s">
        <v>125692</v>
      </c>
      <c r="N7058" t="s">
        <v>208</v>
      </c>
      <c r="O7058" t="s">
        <v>476</v>
      </c>
      <c r="P7058" t="s">
        <v>476</v>
      </c>
    </row>
    <row r="7059" spans="1:16">
      <c r="A7059" s="484" t="s">
        <v>84654</v>
      </c>
      <c r="B7059" s="485" t="s">
        <v>84653</v>
      </c>
      <c r="C7059" t="s">
        <v>84652</v>
      </c>
      <c r="D7059" t="s">
        <v>84652</v>
      </c>
      <c r="E7059" t="str">
        <f t="shared" si="110"/>
        <v>624093 - ECOLE DE CONDUITE VIALLE</v>
      </c>
      <c r="F7059" t="s">
        <v>24954</v>
      </c>
      <c r="G7059" t="s">
        <v>84651</v>
      </c>
      <c r="I7059" t="s">
        <v>6726</v>
      </c>
      <c r="J7059" t="s">
        <v>84650</v>
      </c>
      <c r="K7059" t="s">
        <v>208</v>
      </c>
      <c r="L7059" t="s">
        <v>84649</v>
      </c>
      <c r="N7059" t="s">
        <v>208</v>
      </c>
      <c r="O7059" t="s">
        <v>476</v>
      </c>
      <c r="P7059" t="s">
        <v>476</v>
      </c>
    </row>
    <row r="7060" spans="1:16">
      <c r="A7060" s="484" t="s">
        <v>56103</v>
      </c>
      <c r="B7060" s="485" t="s">
        <v>56102</v>
      </c>
      <c r="C7060" t="s">
        <v>56101</v>
      </c>
      <c r="D7060" t="s">
        <v>56100</v>
      </c>
      <c r="E7060" t="str">
        <f t="shared" si="110"/>
        <v>498968 - IFMAN MEDITERRANEE</v>
      </c>
      <c r="F7060" t="s">
        <v>2524</v>
      </c>
      <c r="G7060" t="s">
        <v>56099</v>
      </c>
      <c r="I7060" t="s">
        <v>56098</v>
      </c>
      <c r="J7060" t="s">
        <v>56097</v>
      </c>
      <c r="K7060" t="s">
        <v>208</v>
      </c>
      <c r="L7060" t="s">
        <v>56096</v>
      </c>
      <c r="N7060" t="s">
        <v>208</v>
      </c>
      <c r="O7060" t="s">
        <v>476</v>
      </c>
      <c r="P7060" t="s">
        <v>476</v>
      </c>
    </row>
    <row r="7061" spans="1:16">
      <c r="A7061" s="484" t="s">
        <v>10272</v>
      </c>
      <c r="B7061" s="485" t="s">
        <v>10271</v>
      </c>
      <c r="C7061" t="s">
        <v>10270</v>
      </c>
      <c r="D7061" t="s">
        <v>10270</v>
      </c>
      <c r="E7061" t="str">
        <f t="shared" si="110"/>
        <v>407380 - THE MYERS-BRIGGS COMPANY LIMITED - OPP LIMITED FRANCE</v>
      </c>
      <c r="F7061" t="s">
        <v>3367</v>
      </c>
      <c r="G7061" t="s">
        <v>10269</v>
      </c>
      <c r="I7061" t="s">
        <v>626</v>
      </c>
      <c r="J7061" t="s">
        <v>10268</v>
      </c>
      <c r="K7061" t="s">
        <v>208</v>
      </c>
      <c r="L7061" t="s">
        <v>10267</v>
      </c>
      <c r="N7061" t="s">
        <v>208</v>
      </c>
      <c r="O7061" t="s">
        <v>476</v>
      </c>
      <c r="P7061" t="s">
        <v>476</v>
      </c>
    </row>
    <row r="7062" spans="1:16">
      <c r="A7062" s="484" t="s">
        <v>94250</v>
      </c>
      <c r="B7062" s="485" t="s">
        <v>94249</v>
      </c>
      <c r="C7062" t="s">
        <v>94248</v>
      </c>
      <c r="D7062" t="s">
        <v>94247</v>
      </c>
      <c r="E7062" t="str">
        <f t="shared" si="110"/>
        <v>639242 - CNO MIDI PYRENEES</v>
      </c>
      <c r="F7062" t="s">
        <v>12922</v>
      </c>
      <c r="G7062" t="s">
        <v>94246</v>
      </c>
      <c r="I7062" t="s">
        <v>49584</v>
      </c>
      <c r="J7062" t="s">
        <v>94245</v>
      </c>
      <c r="K7062" t="s">
        <v>208</v>
      </c>
      <c r="L7062" t="s">
        <v>94244</v>
      </c>
      <c r="N7062" t="s">
        <v>208</v>
      </c>
      <c r="O7062" t="s">
        <v>476</v>
      </c>
      <c r="P7062" t="s">
        <v>476</v>
      </c>
    </row>
    <row r="7063" spans="1:16">
      <c r="A7063" s="484" t="s">
        <v>26610</v>
      </c>
      <c r="B7063" s="485" t="s">
        <v>26609</v>
      </c>
      <c r="C7063" t="s">
        <v>26608</v>
      </c>
      <c r="D7063" t="s">
        <v>26608</v>
      </c>
      <c r="E7063" t="str">
        <f t="shared" si="110"/>
        <v>562889 - PREFOR SANTE</v>
      </c>
      <c r="F7063" t="s">
        <v>13656</v>
      </c>
      <c r="G7063" t="s">
        <v>26607</v>
      </c>
      <c r="I7063" t="s">
        <v>22370</v>
      </c>
      <c r="J7063" t="s">
        <v>26606</v>
      </c>
      <c r="K7063" t="s">
        <v>208</v>
      </c>
      <c r="L7063" t="s">
        <v>26605</v>
      </c>
      <c r="N7063" t="s">
        <v>208</v>
      </c>
      <c r="O7063" t="s">
        <v>476</v>
      </c>
      <c r="P7063" t="s">
        <v>476</v>
      </c>
    </row>
    <row r="7064" spans="1:16">
      <c r="A7064" s="484" t="s">
        <v>128316</v>
      </c>
      <c r="B7064" s="485" t="s">
        <v>128315</v>
      </c>
      <c r="C7064" t="s">
        <v>128314</v>
      </c>
      <c r="D7064" t="s">
        <v>128314</v>
      </c>
      <c r="E7064" t="str">
        <f t="shared" si="110"/>
        <v>670054 - ANGLAIS@TOULON</v>
      </c>
      <c r="F7064" t="s">
        <v>2961</v>
      </c>
      <c r="G7064" t="s">
        <v>128313</v>
      </c>
      <c r="I7064" t="s">
        <v>1122</v>
      </c>
      <c r="J7064" t="s">
        <v>128312</v>
      </c>
      <c r="K7064" t="s">
        <v>208</v>
      </c>
      <c r="L7064" t="s">
        <v>128311</v>
      </c>
      <c r="N7064" t="s">
        <v>208</v>
      </c>
      <c r="O7064" t="s">
        <v>476</v>
      </c>
      <c r="P7064" t="s">
        <v>476</v>
      </c>
    </row>
    <row r="7065" spans="1:16">
      <c r="A7065" s="484" t="s">
        <v>117378</v>
      </c>
      <c r="B7065" s="485" t="s">
        <v>117377</v>
      </c>
      <c r="C7065" t="s">
        <v>117376</v>
      </c>
      <c r="D7065" t="s">
        <v>117376</v>
      </c>
      <c r="E7065" t="str">
        <f t="shared" si="110"/>
        <v>461453 - ATOUT DEVELOPPEMENT</v>
      </c>
      <c r="F7065" t="s">
        <v>117375</v>
      </c>
      <c r="G7065" t="s">
        <v>117374</v>
      </c>
      <c r="I7065" t="s">
        <v>44091</v>
      </c>
      <c r="J7065" t="s">
        <v>117373</v>
      </c>
      <c r="K7065" t="s">
        <v>208</v>
      </c>
      <c r="L7065" t="s">
        <v>117372</v>
      </c>
      <c r="N7065" t="s">
        <v>208</v>
      </c>
      <c r="O7065" t="s">
        <v>476</v>
      </c>
      <c r="P7065" t="s">
        <v>476</v>
      </c>
    </row>
    <row r="7066" spans="1:16">
      <c r="A7066" s="484" t="s">
        <v>25025</v>
      </c>
      <c r="B7066" s="485" t="s">
        <v>25024</v>
      </c>
      <c r="C7066" t="s">
        <v>25023</v>
      </c>
      <c r="D7066" t="s">
        <v>25022</v>
      </c>
      <c r="E7066" t="str">
        <f t="shared" si="110"/>
        <v>388725 - LANGUES STRATEGIES ACTULIA</v>
      </c>
      <c r="F7066" t="s">
        <v>1568</v>
      </c>
      <c r="G7066" t="s">
        <v>25021</v>
      </c>
      <c r="H7066" t="s">
        <v>25020</v>
      </c>
      <c r="I7066" t="s">
        <v>7704</v>
      </c>
      <c r="J7066" t="s">
        <v>25019</v>
      </c>
      <c r="K7066" t="s">
        <v>208</v>
      </c>
      <c r="L7066" t="s">
        <v>25018</v>
      </c>
      <c r="N7066" t="s">
        <v>208</v>
      </c>
      <c r="O7066" t="s">
        <v>476</v>
      </c>
      <c r="P7066" t="s">
        <v>476</v>
      </c>
    </row>
    <row r="7067" spans="1:16">
      <c r="A7067" s="484" t="s">
        <v>16687</v>
      </c>
      <c r="B7067" s="485" t="s">
        <v>16686</v>
      </c>
      <c r="C7067" t="s">
        <v>16685</v>
      </c>
      <c r="D7067" t="s">
        <v>16685</v>
      </c>
      <c r="E7067" t="str">
        <f t="shared" si="110"/>
        <v>295243 - SI2P GFC</v>
      </c>
      <c r="F7067" t="s">
        <v>4623</v>
      </c>
      <c r="G7067" t="s">
        <v>16684</v>
      </c>
      <c r="H7067" t="s">
        <v>16683</v>
      </c>
      <c r="I7067" t="s">
        <v>16682</v>
      </c>
      <c r="J7067" t="s">
        <v>16681</v>
      </c>
      <c r="K7067" t="s">
        <v>208</v>
      </c>
      <c r="L7067" t="s">
        <v>16680</v>
      </c>
      <c r="N7067" t="s">
        <v>208</v>
      </c>
      <c r="O7067" t="s">
        <v>476</v>
      </c>
      <c r="P7067" t="s">
        <v>476</v>
      </c>
    </row>
    <row r="7068" spans="1:16">
      <c r="A7068" s="484" t="s">
        <v>120772</v>
      </c>
      <c r="B7068" s="485" t="s">
        <v>120771</v>
      </c>
      <c r="C7068" t="s">
        <v>120770</v>
      </c>
      <c r="D7068" t="s">
        <v>120770</v>
      </c>
      <c r="E7068" t="str">
        <f t="shared" si="110"/>
        <v>391931 - ASSOCIATION L'AUTRE SCENE</v>
      </c>
      <c r="F7068" t="s">
        <v>22356</v>
      </c>
      <c r="G7068" t="s">
        <v>120769</v>
      </c>
      <c r="I7068" t="s">
        <v>1542</v>
      </c>
      <c r="J7068" t="s">
        <v>120768</v>
      </c>
      <c r="K7068" t="s">
        <v>208</v>
      </c>
      <c r="L7068" t="s">
        <v>120767</v>
      </c>
      <c r="N7068" t="s">
        <v>208</v>
      </c>
      <c r="O7068" t="s">
        <v>476</v>
      </c>
      <c r="P7068" t="s">
        <v>476</v>
      </c>
    </row>
    <row r="7069" spans="1:16">
      <c r="A7069" s="484" t="s">
        <v>25800</v>
      </c>
      <c r="B7069" s="485" t="s">
        <v>25799</v>
      </c>
      <c r="C7069" t="s">
        <v>25798</v>
      </c>
      <c r="D7069" t="s">
        <v>25798</v>
      </c>
      <c r="E7069" t="str">
        <f t="shared" si="110"/>
        <v>491512 - PROFIL EVASION</v>
      </c>
      <c r="F7069" t="s">
        <v>4705</v>
      </c>
      <c r="G7069" t="s">
        <v>25797</v>
      </c>
      <c r="H7069" t="s">
        <v>25796</v>
      </c>
      <c r="I7069" t="s">
        <v>25795</v>
      </c>
      <c r="J7069" t="s">
        <v>25794</v>
      </c>
      <c r="K7069" t="s">
        <v>208</v>
      </c>
      <c r="L7069" t="s">
        <v>25793</v>
      </c>
      <c r="N7069" t="s">
        <v>208</v>
      </c>
      <c r="O7069" t="s">
        <v>476</v>
      </c>
      <c r="P7069" t="s">
        <v>476</v>
      </c>
    </row>
    <row r="7070" spans="1:16">
      <c r="A7070" s="484" t="s">
        <v>4471</v>
      </c>
      <c r="B7070" s="485" t="s">
        <v>4470</v>
      </c>
      <c r="C7070" t="s">
        <v>4469</v>
      </c>
      <c r="D7070" t="s">
        <v>4469</v>
      </c>
      <c r="E7070" t="str">
        <f t="shared" si="110"/>
        <v>416423 - VALRHONA</v>
      </c>
      <c r="F7070" t="s">
        <v>1352</v>
      </c>
      <c r="G7070" t="s">
        <v>4468</v>
      </c>
      <c r="I7070" t="s">
        <v>4467</v>
      </c>
      <c r="J7070" t="s">
        <v>4466</v>
      </c>
      <c r="K7070" t="s">
        <v>208</v>
      </c>
      <c r="L7070" t="s">
        <v>4465</v>
      </c>
      <c r="N7070" t="s">
        <v>208</v>
      </c>
      <c r="O7070" t="s">
        <v>476</v>
      </c>
      <c r="P7070" t="s">
        <v>476</v>
      </c>
    </row>
    <row r="7071" spans="1:16">
      <c r="A7071" s="484" t="s">
        <v>93465</v>
      </c>
      <c r="B7071" s="485" t="s">
        <v>93464</v>
      </c>
      <c r="C7071" t="s">
        <v>93463</v>
      </c>
      <c r="D7071" t="s">
        <v>93462</v>
      </c>
      <c r="E7071" t="str">
        <f t="shared" si="110"/>
        <v>667602 - COREN</v>
      </c>
      <c r="F7071" t="s">
        <v>4166</v>
      </c>
      <c r="G7071" t="s">
        <v>93461</v>
      </c>
      <c r="H7071" t="s">
        <v>93460</v>
      </c>
      <c r="I7071" t="s">
        <v>55757</v>
      </c>
      <c r="J7071" t="s">
        <v>93459</v>
      </c>
      <c r="K7071" t="s">
        <v>208</v>
      </c>
      <c r="L7071" t="s">
        <v>93458</v>
      </c>
      <c r="N7071" t="s">
        <v>208</v>
      </c>
      <c r="O7071" t="s">
        <v>476</v>
      </c>
      <c r="P7071" t="s">
        <v>476</v>
      </c>
    </row>
    <row r="7072" spans="1:16">
      <c r="A7072" s="484" t="s">
        <v>124438</v>
      </c>
      <c r="B7072" s="485" t="s">
        <v>124437</v>
      </c>
      <c r="C7072" t="s">
        <v>124436</v>
      </c>
      <c r="D7072" t="s">
        <v>124435</v>
      </c>
      <c r="E7072" t="str">
        <f t="shared" si="110"/>
        <v>665617 - AMF BIOT</v>
      </c>
      <c r="F7072" t="s">
        <v>5213</v>
      </c>
      <c r="G7072" t="s">
        <v>124434</v>
      </c>
      <c r="H7072" t="s">
        <v>124433</v>
      </c>
      <c r="I7072" t="s">
        <v>16550</v>
      </c>
      <c r="J7072" t="s">
        <v>124432</v>
      </c>
      <c r="K7072" t="s">
        <v>208</v>
      </c>
      <c r="L7072" t="s">
        <v>124431</v>
      </c>
      <c r="N7072" t="s">
        <v>208</v>
      </c>
      <c r="O7072" t="s">
        <v>476</v>
      </c>
      <c r="P7072" t="s">
        <v>476</v>
      </c>
    </row>
    <row r="7073" spans="1:16">
      <c r="A7073" s="484" t="s">
        <v>115088</v>
      </c>
      <c r="B7073" s="485" t="s">
        <v>115087</v>
      </c>
      <c r="C7073" t="s">
        <v>115086</v>
      </c>
      <c r="D7073" t="s">
        <v>115085</v>
      </c>
      <c r="E7073" t="str">
        <f t="shared" si="110"/>
        <v>609249 - BALY CAROLINE</v>
      </c>
      <c r="F7073" t="s">
        <v>3656</v>
      </c>
      <c r="G7073" t="s">
        <v>115084</v>
      </c>
      <c r="I7073" t="s">
        <v>4213</v>
      </c>
      <c r="J7073" t="s">
        <v>115083</v>
      </c>
      <c r="K7073" t="s">
        <v>208</v>
      </c>
      <c r="L7073" t="s">
        <v>115082</v>
      </c>
      <c r="N7073" t="s">
        <v>208</v>
      </c>
      <c r="O7073" t="s">
        <v>476</v>
      </c>
      <c r="P7073" t="s">
        <v>476</v>
      </c>
    </row>
    <row r="7074" spans="1:16">
      <c r="A7074" s="484" t="s">
        <v>3508</v>
      </c>
      <c r="B7074" s="485" t="s">
        <v>3507</v>
      </c>
      <c r="C7074" t="s">
        <v>3506</v>
      </c>
      <c r="D7074" t="s">
        <v>3506</v>
      </c>
      <c r="E7074" t="str">
        <f t="shared" si="110"/>
        <v>589548 - VIRAGE GROUP</v>
      </c>
      <c r="F7074" t="s">
        <v>3505</v>
      </c>
      <c r="G7074" t="s">
        <v>3504</v>
      </c>
      <c r="I7074" t="s">
        <v>1837</v>
      </c>
      <c r="J7074" t="s">
        <v>3503</v>
      </c>
      <c r="K7074" t="s">
        <v>208</v>
      </c>
      <c r="L7074" t="s">
        <v>3502</v>
      </c>
      <c r="N7074" t="s">
        <v>208</v>
      </c>
      <c r="O7074" t="s">
        <v>476</v>
      </c>
      <c r="P7074" t="s">
        <v>476</v>
      </c>
    </row>
    <row r="7075" spans="1:16">
      <c r="A7075" s="484" t="s">
        <v>4395</v>
      </c>
      <c r="B7075" s="485" t="s">
        <v>4394</v>
      </c>
      <c r="C7075" t="s">
        <v>4393</v>
      </c>
      <c r="D7075" t="s">
        <v>4393</v>
      </c>
      <c r="E7075" t="str">
        <f t="shared" si="110"/>
        <v>282480 - VANESSE STEEVE ENOS FORMATION</v>
      </c>
      <c r="F7075" t="s">
        <v>1848</v>
      </c>
      <c r="G7075" t="s">
        <v>4392</v>
      </c>
      <c r="H7075" t="s">
        <v>4391</v>
      </c>
      <c r="I7075" t="s">
        <v>4390</v>
      </c>
      <c r="J7075" t="s">
        <v>4389</v>
      </c>
      <c r="K7075" t="s">
        <v>208</v>
      </c>
      <c r="L7075" t="s">
        <v>4388</v>
      </c>
      <c r="N7075" t="s">
        <v>208</v>
      </c>
      <c r="O7075" t="s">
        <v>476</v>
      </c>
      <c r="P7075" t="s">
        <v>476</v>
      </c>
    </row>
    <row r="7076" spans="1:16">
      <c r="A7076" s="484" t="s">
        <v>135819</v>
      </c>
      <c r="B7076" s="485" t="s">
        <v>135818</v>
      </c>
      <c r="C7076" t="s">
        <v>135817</v>
      </c>
      <c r="D7076" t="s">
        <v>135817</v>
      </c>
      <c r="E7076" t="str">
        <f t="shared" si="110"/>
        <v>409595 - ACFITEC</v>
      </c>
      <c r="F7076" t="s">
        <v>8150</v>
      </c>
      <c r="G7076" t="s">
        <v>135816</v>
      </c>
      <c r="H7076" t="s">
        <v>135815</v>
      </c>
      <c r="I7076" t="s">
        <v>19951</v>
      </c>
      <c r="J7076" t="s">
        <v>135814</v>
      </c>
      <c r="K7076" t="s">
        <v>208</v>
      </c>
      <c r="L7076" t="s">
        <v>135813</v>
      </c>
      <c r="N7076" t="s">
        <v>208</v>
      </c>
      <c r="O7076" t="s">
        <v>476</v>
      </c>
      <c r="P7076" t="s">
        <v>476</v>
      </c>
    </row>
    <row r="7077" spans="1:16">
      <c r="A7077" s="484" t="s">
        <v>88479</v>
      </c>
      <c r="B7077" s="485" t="s">
        <v>88478</v>
      </c>
      <c r="C7077" t="s">
        <v>88477</v>
      </c>
      <c r="D7077" t="s">
        <v>88476</v>
      </c>
      <c r="E7077" t="str">
        <f t="shared" si="110"/>
        <v>653688 - DEFIS CE ROCBARON</v>
      </c>
      <c r="F7077" t="s">
        <v>3491</v>
      </c>
      <c r="G7077" t="s">
        <v>88475</v>
      </c>
      <c r="I7077" t="s">
        <v>37665</v>
      </c>
      <c r="J7077" t="s">
        <v>88474</v>
      </c>
      <c r="K7077" t="s">
        <v>208</v>
      </c>
      <c r="L7077" t="s">
        <v>88473</v>
      </c>
      <c r="N7077" t="s">
        <v>208</v>
      </c>
      <c r="O7077" t="s">
        <v>476</v>
      </c>
      <c r="P7077" t="s">
        <v>476</v>
      </c>
    </row>
    <row r="7078" spans="1:16">
      <c r="A7078" s="484" t="s">
        <v>59554</v>
      </c>
      <c r="B7078" s="485" t="s">
        <v>59553</v>
      </c>
      <c r="C7078" t="s">
        <v>59552</v>
      </c>
      <c r="D7078" t="s">
        <v>59552</v>
      </c>
      <c r="E7078" t="str">
        <f t="shared" si="110"/>
        <v>652477 - IDEAL PREVENTION SECURITE AUDIT CONSEIL</v>
      </c>
      <c r="F7078" t="s">
        <v>904</v>
      </c>
      <c r="G7078" t="s">
        <v>59551</v>
      </c>
      <c r="I7078" t="s">
        <v>959</v>
      </c>
      <c r="J7078" t="s">
        <v>59550</v>
      </c>
      <c r="K7078" t="s">
        <v>208</v>
      </c>
      <c r="L7078" t="s">
        <v>59549</v>
      </c>
      <c r="N7078" t="s">
        <v>208</v>
      </c>
      <c r="O7078" t="s">
        <v>476</v>
      </c>
      <c r="P7078" t="s">
        <v>476</v>
      </c>
    </row>
    <row r="7079" spans="1:16">
      <c r="A7079" s="484" t="s">
        <v>128781</v>
      </c>
      <c r="B7079" s="485" t="s">
        <v>128780</v>
      </c>
      <c r="C7079" t="s">
        <v>128779</v>
      </c>
      <c r="D7079" t="s">
        <v>128779</v>
      </c>
      <c r="E7079" t="str">
        <f t="shared" si="110"/>
        <v>499882 - AMIFORM PACA</v>
      </c>
      <c r="F7079" t="s">
        <v>2771</v>
      </c>
      <c r="G7079" t="s">
        <v>128778</v>
      </c>
      <c r="I7079" t="s">
        <v>14260</v>
      </c>
      <c r="J7079" t="s">
        <v>128777</v>
      </c>
      <c r="K7079" t="s">
        <v>128776</v>
      </c>
      <c r="L7079" t="s">
        <v>128775</v>
      </c>
      <c r="N7079" t="s">
        <v>208</v>
      </c>
      <c r="O7079" t="s">
        <v>476</v>
      </c>
      <c r="P7079" t="s">
        <v>476</v>
      </c>
    </row>
    <row r="7080" spans="1:16">
      <c r="A7080" s="484" t="s">
        <v>38112</v>
      </c>
      <c r="B7080" s="485" t="s">
        <v>38111</v>
      </c>
      <c r="C7080" t="s">
        <v>38110</v>
      </c>
      <c r="D7080" t="s">
        <v>38109</v>
      </c>
      <c r="E7080" t="str">
        <f t="shared" si="110"/>
        <v>584666 - MARTIN MARIA LAURA</v>
      </c>
      <c r="F7080" t="s">
        <v>1710</v>
      </c>
      <c r="G7080" t="s">
        <v>38108</v>
      </c>
      <c r="H7080" t="s">
        <v>38107</v>
      </c>
      <c r="I7080" t="s">
        <v>12182</v>
      </c>
      <c r="J7080" t="s">
        <v>38106</v>
      </c>
      <c r="K7080" t="s">
        <v>208</v>
      </c>
      <c r="L7080" t="s">
        <v>38105</v>
      </c>
      <c r="N7080" t="s">
        <v>208</v>
      </c>
      <c r="O7080" t="s">
        <v>476</v>
      </c>
      <c r="P7080" t="s">
        <v>476</v>
      </c>
    </row>
    <row r="7081" spans="1:16">
      <c r="A7081" s="484" t="s">
        <v>80256</v>
      </c>
      <c r="B7081" s="485" t="s">
        <v>80255</v>
      </c>
      <c r="C7081" t="s">
        <v>80254</v>
      </c>
      <c r="D7081" t="s">
        <v>80254</v>
      </c>
      <c r="E7081" t="str">
        <f t="shared" si="110"/>
        <v>287684 - EMERGENCES</v>
      </c>
      <c r="F7081" t="s">
        <v>5530</v>
      </c>
      <c r="G7081" t="s">
        <v>80253</v>
      </c>
      <c r="I7081" t="s">
        <v>3364</v>
      </c>
      <c r="J7081" t="s">
        <v>80252</v>
      </c>
      <c r="K7081" t="s">
        <v>80251</v>
      </c>
      <c r="L7081" t="s">
        <v>80250</v>
      </c>
      <c r="N7081" t="s">
        <v>208</v>
      </c>
      <c r="O7081" t="s">
        <v>476</v>
      </c>
      <c r="P7081" t="s">
        <v>476</v>
      </c>
    </row>
    <row r="7082" spans="1:16">
      <c r="A7082" s="484" t="s">
        <v>92407</v>
      </c>
      <c r="B7082" s="485" t="s">
        <v>92406</v>
      </c>
      <c r="C7082" t="s">
        <v>92405</v>
      </c>
      <c r="D7082" t="s">
        <v>92404</v>
      </c>
      <c r="E7082" t="str">
        <f t="shared" si="110"/>
        <v>517616 - CFI VIRE</v>
      </c>
      <c r="F7082" t="s">
        <v>7721</v>
      </c>
      <c r="G7082" t="s">
        <v>92403</v>
      </c>
      <c r="I7082" t="s">
        <v>39333</v>
      </c>
      <c r="K7082" t="s">
        <v>208</v>
      </c>
      <c r="L7082" t="s">
        <v>92402</v>
      </c>
      <c r="N7082" t="s">
        <v>208</v>
      </c>
      <c r="O7082" t="s">
        <v>476</v>
      </c>
      <c r="P7082" t="s">
        <v>476</v>
      </c>
    </row>
    <row r="7083" spans="1:16">
      <c r="A7083" s="484" t="s">
        <v>72653</v>
      </c>
      <c r="B7083" s="485" t="s">
        <v>72652</v>
      </c>
      <c r="C7083" t="s">
        <v>72651</v>
      </c>
      <c r="D7083" t="s">
        <v>72651</v>
      </c>
      <c r="E7083" t="str">
        <f t="shared" si="110"/>
        <v>309205 - FEDERATION SANTE HABITAT</v>
      </c>
      <c r="F7083" t="s">
        <v>48108</v>
      </c>
      <c r="G7083" t="s">
        <v>72650</v>
      </c>
      <c r="I7083" t="s">
        <v>626</v>
      </c>
      <c r="J7083" t="s">
        <v>72649</v>
      </c>
      <c r="K7083" t="s">
        <v>208</v>
      </c>
      <c r="L7083" t="s">
        <v>72648</v>
      </c>
      <c r="N7083" t="s">
        <v>208</v>
      </c>
      <c r="O7083" t="s">
        <v>476</v>
      </c>
      <c r="P7083" t="s">
        <v>476</v>
      </c>
    </row>
    <row r="7084" spans="1:16">
      <c r="A7084" s="484" t="s">
        <v>53522</v>
      </c>
      <c r="B7084" s="485" t="s">
        <v>53521</v>
      </c>
      <c r="C7084" t="s">
        <v>53520</v>
      </c>
      <c r="D7084" t="s">
        <v>53519</v>
      </c>
      <c r="E7084" t="str">
        <f t="shared" si="110"/>
        <v>440061 - INFISS</v>
      </c>
      <c r="G7084" t="s">
        <v>53518</v>
      </c>
      <c r="I7084" t="s">
        <v>16705</v>
      </c>
      <c r="J7084" t="s">
        <v>53517</v>
      </c>
      <c r="K7084" t="s">
        <v>208</v>
      </c>
      <c r="L7084" t="s">
        <v>53516</v>
      </c>
      <c r="N7084" t="s">
        <v>208</v>
      </c>
      <c r="O7084" t="s">
        <v>476</v>
      </c>
      <c r="P7084" t="s">
        <v>476</v>
      </c>
    </row>
    <row r="7085" spans="1:16">
      <c r="A7085" s="484" t="s">
        <v>40693</v>
      </c>
      <c r="B7085" s="485" t="s">
        <v>40692</v>
      </c>
      <c r="C7085" t="s">
        <v>40691</v>
      </c>
      <c r="D7085" t="s">
        <v>40691</v>
      </c>
      <c r="E7085" t="str">
        <f t="shared" si="110"/>
        <v>586936 - MAEVE PRODUCTION</v>
      </c>
      <c r="F7085" t="s">
        <v>2408</v>
      </c>
      <c r="G7085" t="s">
        <v>40690</v>
      </c>
      <c r="I7085" t="s">
        <v>626</v>
      </c>
      <c r="J7085" t="s">
        <v>40689</v>
      </c>
      <c r="K7085" t="s">
        <v>208</v>
      </c>
      <c r="L7085" t="s">
        <v>40688</v>
      </c>
      <c r="N7085" t="s">
        <v>208</v>
      </c>
      <c r="O7085" t="s">
        <v>476</v>
      </c>
      <c r="P7085" t="s">
        <v>476</v>
      </c>
    </row>
    <row r="7086" spans="1:16">
      <c r="A7086" s="484" t="s">
        <v>58439</v>
      </c>
      <c r="B7086" s="485" t="s">
        <v>58438</v>
      </c>
      <c r="C7086" t="s">
        <v>58437</v>
      </c>
      <c r="D7086" t="s">
        <v>58437</v>
      </c>
      <c r="E7086" t="str">
        <f t="shared" si="110"/>
        <v>482237 - IMPACT FORMATION</v>
      </c>
      <c r="F7086" t="s">
        <v>53380</v>
      </c>
      <c r="G7086" t="s">
        <v>58436</v>
      </c>
      <c r="I7086" t="s">
        <v>2435</v>
      </c>
      <c r="J7086" t="s">
        <v>58435</v>
      </c>
      <c r="K7086" t="s">
        <v>208</v>
      </c>
      <c r="L7086" t="s">
        <v>58434</v>
      </c>
      <c r="N7086" t="s">
        <v>208</v>
      </c>
      <c r="O7086" t="s">
        <v>476</v>
      </c>
      <c r="P7086" t="s">
        <v>476</v>
      </c>
    </row>
    <row r="7087" spans="1:16">
      <c r="A7087" s="484" t="s">
        <v>80705</v>
      </c>
      <c r="B7087" s="485" t="s">
        <v>80704</v>
      </c>
      <c r="C7087" t="s">
        <v>80703</v>
      </c>
      <c r="D7087" t="s">
        <v>80702</v>
      </c>
      <c r="E7087" t="str">
        <f t="shared" si="110"/>
        <v>421777 - ELAN CREATEUR SP CONSULTANT RENNES</v>
      </c>
      <c r="F7087" t="s">
        <v>32715</v>
      </c>
      <c r="G7087" t="s">
        <v>80701</v>
      </c>
      <c r="H7087" t="s">
        <v>80700</v>
      </c>
      <c r="I7087" t="s">
        <v>3364</v>
      </c>
      <c r="J7087" t="s">
        <v>80699</v>
      </c>
      <c r="K7087" t="s">
        <v>208</v>
      </c>
      <c r="L7087" t="s">
        <v>80698</v>
      </c>
      <c r="N7087" t="s">
        <v>208</v>
      </c>
      <c r="O7087" t="s">
        <v>476</v>
      </c>
      <c r="P7087" t="s">
        <v>476</v>
      </c>
    </row>
    <row r="7088" spans="1:16">
      <c r="A7088" s="484" t="s">
        <v>130425</v>
      </c>
      <c r="B7088" s="485" t="s">
        <v>130424</v>
      </c>
      <c r="C7088" t="s">
        <v>130423</v>
      </c>
      <c r="D7088" t="s">
        <v>130423</v>
      </c>
      <c r="E7088" t="str">
        <f t="shared" si="110"/>
        <v>345283 - ALIZES RH</v>
      </c>
      <c r="F7088" t="s">
        <v>1848</v>
      </c>
      <c r="G7088" t="s">
        <v>130422</v>
      </c>
      <c r="H7088" t="s">
        <v>130421</v>
      </c>
      <c r="I7088" t="s">
        <v>9102</v>
      </c>
      <c r="J7088" t="s">
        <v>130420</v>
      </c>
      <c r="K7088" t="s">
        <v>208</v>
      </c>
      <c r="L7088" t="s">
        <v>130419</v>
      </c>
      <c r="N7088" t="s">
        <v>208</v>
      </c>
      <c r="O7088" t="s">
        <v>476</v>
      </c>
      <c r="P7088" t="s">
        <v>476</v>
      </c>
    </row>
    <row r="7089" spans="1:16">
      <c r="A7089" s="484" t="s">
        <v>74827</v>
      </c>
      <c r="B7089" s="485" t="s">
        <v>74826</v>
      </c>
      <c r="C7089" t="s">
        <v>74825</v>
      </c>
      <c r="D7089" t="s">
        <v>74824</v>
      </c>
      <c r="E7089" t="str">
        <f t="shared" si="110"/>
        <v>467583 - EVOLUTIS RESSOURCES HUMAINES LE PONTET</v>
      </c>
      <c r="F7089" t="s">
        <v>9913</v>
      </c>
      <c r="G7089" t="s">
        <v>74823</v>
      </c>
      <c r="I7089" t="s">
        <v>8915</v>
      </c>
      <c r="J7089" t="s">
        <v>74822</v>
      </c>
      <c r="K7089" t="s">
        <v>208</v>
      </c>
      <c r="L7089" t="s">
        <v>74821</v>
      </c>
      <c r="N7089" t="s">
        <v>208</v>
      </c>
      <c r="O7089" t="s">
        <v>476</v>
      </c>
      <c r="P7089" t="s">
        <v>476</v>
      </c>
    </row>
    <row r="7090" spans="1:16">
      <c r="A7090" s="484" t="s">
        <v>112408</v>
      </c>
      <c r="B7090" s="485" t="s">
        <v>112407</v>
      </c>
      <c r="C7090" t="s">
        <v>112406</v>
      </c>
      <c r="D7090" t="s">
        <v>112405</v>
      </c>
      <c r="E7090" t="str">
        <f t="shared" si="110"/>
        <v>618226 - BOUSQUET CATHERINE</v>
      </c>
      <c r="F7090" t="s">
        <v>82229</v>
      </c>
      <c r="G7090" t="s">
        <v>112404</v>
      </c>
      <c r="H7090" t="s">
        <v>112403</v>
      </c>
      <c r="I7090" t="s">
        <v>23218</v>
      </c>
      <c r="J7090" t="s">
        <v>112402</v>
      </c>
      <c r="K7090" t="s">
        <v>208</v>
      </c>
      <c r="L7090" t="s">
        <v>112401</v>
      </c>
      <c r="N7090" t="s">
        <v>208</v>
      </c>
      <c r="O7090" t="s">
        <v>476</v>
      </c>
      <c r="P7090" t="s">
        <v>476</v>
      </c>
    </row>
    <row r="7091" spans="1:16">
      <c r="A7091" s="484" t="s">
        <v>36247</v>
      </c>
      <c r="B7091" s="485" t="s">
        <v>36246</v>
      </c>
      <c r="C7091" t="s">
        <v>36245</v>
      </c>
      <c r="D7091" t="s">
        <v>36245</v>
      </c>
      <c r="E7091" t="str">
        <f t="shared" si="110"/>
        <v>510713 - MG FORMATION LANGUEDOC ROUSSILLON</v>
      </c>
      <c r="F7091" t="s">
        <v>3131</v>
      </c>
      <c r="G7091" t="s">
        <v>36244</v>
      </c>
      <c r="H7091" t="s">
        <v>36243</v>
      </c>
      <c r="I7091" t="s">
        <v>36242</v>
      </c>
      <c r="J7091" t="s">
        <v>36241</v>
      </c>
      <c r="K7091" t="s">
        <v>36240</v>
      </c>
      <c r="L7091" t="s">
        <v>36239</v>
      </c>
      <c r="N7091" t="s">
        <v>208</v>
      </c>
      <c r="O7091" t="s">
        <v>476</v>
      </c>
      <c r="P7091" t="s">
        <v>476</v>
      </c>
    </row>
    <row r="7092" spans="1:16">
      <c r="A7092" s="484" t="s">
        <v>8716</v>
      </c>
      <c r="B7092" s="485" t="s">
        <v>8715</v>
      </c>
      <c r="C7092" t="s">
        <v>8714</v>
      </c>
      <c r="D7092" t="s">
        <v>8714</v>
      </c>
      <c r="E7092" t="str">
        <f t="shared" si="110"/>
        <v>642198 - TROTTIN SANDRINE</v>
      </c>
      <c r="F7092" t="s">
        <v>2843</v>
      </c>
      <c r="G7092" t="s">
        <v>8713</v>
      </c>
      <c r="I7092" t="s">
        <v>3098</v>
      </c>
      <c r="J7092" t="s">
        <v>8712</v>
      </c>
      <c r="K7092" t="s">
        <v>208</v>
      </c>
      <c r="L7092" t="s">
        <v>8711</v>
      </c>
      <c r="N7092" t="s">
        <v>208</v>
      </c>
      <c r="O7092" t="s">
        <v>476</v>
      </c>
      <c r="P7092" t="s">
        <v>476</v>
      </c>
    </row>
    <row r="7093" spans="1:16">
      <c r="A7093" s="484" t="s">
        <v>68679</v>
      </c>
      <c r="B7093" s="485" t="s">
        <v>68678</v>
      </c>
      <c r="C7093" t="s">
        <v>68677</v>
      </c>
      <c r="D7093" t="s">
        <v>68677</v>
      </c>
      <c r="E7093" t="str">
        <f t="shared" si="110"/>
        <v>478957 - FRANCE ALZHEIMER 89</v>
      </c>
      <c r="F7093" t="s">
        <v>3297</v>
      </c>
      <c r="G7093" t="s">
        <v>68676</v>
      </c>
      <c r="I7093" t="s">
        <v>13958</v>
      </c>
      <c r="J7093" t="s">
        <v>68675</v>
      </c>
      <c r="K7093" t="s">
        <v>208</v>
      </c>
      <c r="L7093" t="s">
        <v>68674</v>
      </c>
      <c r="N7093" t="s">
        <v>208</v>
      </c>
      <c r="O7093" t="s">
        <v>476</v>
      </c>
      <c r="P7093" t="s">
        <v>476</v>
      </c>
    </row>
    <row r="7094" spans="1:16">
      <c r="A7094" s="484" t="s">
        <v>113447</v>
      </c>
      <c r="B7094" s="485" t="s">
        <v>113446</v>
      </c>
      <c r="C7094" t="s">
        <v>113445</v>
      </c>
      <c r="D7094" t="s">
        <v>113445</v>
      </c>
      <c r="E7094" t="str">
        <f t="shared" si="110"/>
        <v>211734 - BIOFAQ LABORATOIRES</v>
      </c>
      <c r="F7094" t="s">
        <v>8644</v>
      </c>
      <c r="G7094" t="s">
        <v>113444</v>
      </c>
      <c r="I7094" t="s">
        <v>9072</v>
      </c>
      <c r="J7094" t="s">
        <v>113443</v>
      </c>
      <c r="K7094" t="s">
        <v>208</v>
      </c>
      <c r="L7094" t="s">
        <v>113442</v>
      </c>
      <c r="N7094" t="s">
        <v>208</v>
      </c>
      <c r="O7094" t="s">
        <v>476</v>
      </c>
      <c r="P7094" t="s">
        <v>476</v>
      </c>
    </row>
    <row r="7095" spans="1:16">
      <c r="A7095" s="484" t="s">
        <v>38723</v>
      </c>
      <c r="B7095" s="485" t="s">
        <v>38722</v>
      </c>
      <c r="C7095" t="s">
        <v>38721</v>
      </c>
      <c r="D7095" t="s">
        <v>38721</v>
      </c>
      <c r="E7095" t="str">
        <f t="shared" si="110"/>
        <v>639357 - MALICORNE CONSEIL</v>
      </c>
      <c r="F7095" t="s">
        <v>2688</v>
      </c>
      <c r="G7095" t="s">
        <v>38720</v>
      </c>
      <c r="I7095" t="s">
        <v>38719</v>
      </c>
      <c r="J7095" t="s">
        <v>38718</v>
      </c>
      <c r="K7095" t="s">
        <v>208</v>
      </c>
      <c r="L7095" t="s">
        <v>38717</v>
      </c>
      <c r="N7095" t="s">
        <v>208</v>
      </c>
      <c r="O7095" t="s">
        <v>476</v>
      </c>
      <c r="P7095" t="s">
        <v>476</v>
      </c>
    </row>
    <row r="7096" spans="1:16">
      <c r="A7096" s="484" t="s">
        <v>111572</v>
      </c>
      <c r="B7096" s="485" t="s">
        <v>111571</v>
      </c>
      <c r="C7096" t="s">
        <v>111570</v>
      </c>
      <c r="D7096" t="s">
        <v>111570</v>
      </c>
      <c r="E7096" t="str">
        <f t="shared" si="110"/>
        <v>579506 - BUSINESS COMMUNICATIONS</v>
      </c>
      <c r="F7096" t="s">
        <v>2572</v>
      </c>
      <c r="G7096" t="s">
        <v>111569</v>
      </c>
      <c r="I7096" t="s">
        <v>2161</v>
      </c>
      <c r="J7096" t="s">
        <v>111568</v>
      </c>
      <c r="K7096" t="s">
        <v>208</v>
      </c>
      <c r="L7096" t="s">
        <v>111567</v>
      </c>
      <c r="N7096" t="s">
        <v>208</v>
      </c>
      <c r="O7096" t="s">
        <v>476</v>
      </c>
      <c r="P7096" t="s">
        <v>476</v>
      </c>
    </row>
    <row r="7097" spans="1:16">
      <c r="A7097" s="484" t="s">
        <v>87209</v>
      </c>
      <c r="B7097" s="485" t="s">
        <v>87208</v>
      </c>
      <c r="C7097" t="s">
        <v>87207</v>
      </c>
      <c r="D7097" t="s">
        <v>87206</v>
      </c>
      <c r="E7097" t="str">
        <f t="shared" si="110"/>
        <v>600696 - SO DIAPASON PARIS</v>
      </c>
      <c r="F7097" t="s">
        <v>3131</v>
      </c>
      <c r="G7097" t="s">
        <v>87205</v>
      </c>
      <c r="I7097" t="s">
        <v>626</v>
      </c>
      <c r="K7097" t="s">
        <v>208</v>
      </c>
      <c r="L7097" t="s">
        <v>87204</v>
      </c>
      <c r="N7097" t="s">
        <v>208</v>
      </c>
      <c r="O7097" t="s">
        <v>476</v>
      </c>
      <c r="P7097" t="s">
        <v>476</v>
      </c>
    </row>
    <row r="7098" spans="1:16">
      <c r="A7098" s="484" t="s">
        <v>134110</v>
      </c>
      <c r="B7098" s="485" t="s">
        <v>134109</v>
      </c>
      <c r="C7098" t="s">
        <v>134108</v>
      </c>
      <c r="D7098" t="s">
        <v>134108</v>
      </c>
      <c r="E7098" t="str">
        <f t="shared" si="110"/>
        <v>590800 - ADVANCE CONSEIL</v>
      </c>
      <c r="F7098" t="s">
        <v>134107</v>
      </c>
      <c r="G7098" t="s">
        <v>134106</v>
      </c>
      <c r="I7098" t="s">
        <v>99987</v>
      </c>
      <c r="J7098" t="s">
        <v>134105</v>
      </c>
      <c r="K7098" t="s">
        <v>208</v>
      </c>
      <c r="L7098" t="s">
        <v>134104</v>
      </c>
      <c r="N7098" t="s">
        <v>208</v>
      </c>
      <c r="O7098" t="s">
        <v>476</v>
      </c>
      <c r="P7098" t="s">
        <v>476</v>
      </c>
    </row>
    <row r="7099" spans="1:16">
      <c r="A7099" s="484" t="s">
        <v>36279</v>
      </c>
      <c r="B7099" s="485" t="s">
        <v>36278</v>
      </c>
      <c r="C7099" t="s">
        <v>36277</v>
      </c>
      <c r="D7099" t="s">
        <v>36276</v>
      </c>
      <c r="E7099" t="str">
        <f t="shared" si="110"/>
        <v>411425 - MG FORM</v>
      </c>
      <c r="F7099" t="s">
        <v>8720</v>
      </c>
      <c r="G7099" t="s">
        <v>36275</v>
      </c>
      <c r="I7099" t="s">
        <v>626</v>
      </c>
      <c r="J7099" t="s">
        <v>36274</v>
      </c>
      <c r="K7099" t="s">
        <v>36273</v>
      </c>
      <c r="L7099" t="s">
        <v>36272</v>
      </c>
      <c r="N7099" t="s">
        <v>208</v>
      </c>
      <c r="O7099" t="s">
        <v>476</v>
      </c>
      <c r="P7099" t="s">
        <v>476</v>
      </c>
    </row>
    <row r="7100" spans="1:16">
      <c r="A7100" s="484" t="s">
        <v>124592</v>
      </c>
      <c r="B7100" s="485" t="s">
        <v>124591</v>
      </c>
      <c r="C7100" t="s">
        <v>124590</v>
      </c>
      <c r="D7100" t="s">
        <v>124589</v>
      </c>
      <c r="E7100" t="str">
        <f t="shared" si="110"/>
        <v>298062 - ARIBA</v>
      </c>
      <c r="G7100" t="s">
        <v>124588</v>
      </c>
      <c r="I7100" t="s">
        <v>1321</v>
      </c>
      <c r="J7100" t="s">
        <v>124587</v>
      </c>
      <c r="K7100" t="s">
        <v>208</v>
      </c>
      <c r="L7100" t="s">
        <v>124586</v>
      </c>
      <c r="N7100" t="s">
        <v>208</v>
      </c>
      <c r="O7100" t="s">
        <v>476</v>
      </c>
      <c r="P7100" t="s">
        <v>476</v>
      </c>
    </row>
    <row r="7101" spans="1:16">
      <c r="A7101" s="484" t="s">
        <v>26346</v>
      </c>
      <c r="B7101" s="485" t="s">
        <v>26345</v>
      </c>
      <c r="C7101" t="s">
        <v>26344</v>
      </c>
      <c r="D7101" t="s">
        <v>26343</v>
      </c>
      <c r="E7101" t="str">
        <f t="shared" si="110"/>
        <v>568351 - PREVENTECH</v>
      </c>
      <c r="F7101" t="s">
        <v>11920</v>
      </c>
      <c r="G7101" t="s">
        <v>26342</v>
      </c>
      <c r="I7101" t="s">
        <v>2194</v>
      </c>
      <c r="J7101" t="s">
        <v>26341</v>
      </c>
      <c r="K7101" t="s">
        <v>208</v>
      </c>
      <c r="L7101" t="s">
        <v>26340</v>
      </c>
      <c r="N7101" t="s">
        <v>208</v>
      </c>
      <c r="O7101" t="s">
        <v>476</v>
      </c>
      <c r="P7101" t="s">
        <v>476</v>
      </c>
    </row>
    <row r="7102" spans="1:16">
      <c r="A7102" s="484" t="s">
        <v>91005</v>
      </c>
      <c r="B7102" s="485" t="s">
        <v>91004</v>
      </c>
      <c r="C7102" t="s">
        <v>91003</v>
      </c>
      <c r="D7102" t="s">
        <v>91003</v>
      </c>
      <c r="E7102" t="str">
        <f t="shared" si="110"/>
        <v>517665 - CRESCENDO</v>
      </c>
      <c r="F7102" t="s">
        <v>91002</v>
      </c>
      <c r="G7102" t="s">
        <v>91001</v>
      </c>
      <c r="I7102" t="s">
        <v>1369</v>
      </c>
      <c r="J7102" t="s">
        <v>91000</v>
      </c>
      <c r="K7102" t="s">
        <v>208</v>
      </c>
      <c r="L7102" t="s">
        <v>90999</v>
      </c>
      <c r="N7102" t="s">
        <v>208</v>
      </c>
      <c r="O7102" t="s">
        <v>476</v>
      </c>
      <c r="P7102" t="s">
        <v>476</v>
      </c>
    </row>
    <row r="7103" spans="1:16">
      <c r="A7103" s="484" t="s">
        <v>92347</v>
      </c>
      <c r="B7103" s="485" t="s">
        <v>92346</v>
      </c>
      <c r="C7103" t="s">
        <v>92345</v>
      </c>
      <c r="D7103" t="s">
        <v>92344</v>
      </c>
      <c r="E7103" t="str">
        <f t="shared" si="110"/>
        <v>560352 - CFI MEDITERRANEE</v>
      </c>
      <c r="F7103" t="s">
        <v>1513</v>
      </c>
      <c r="G7103" t="s">
        <v>92343</v>
      </c>
      <c r="I7103" t="s">
        <v>7016</v>
      </c>
      <c r="J7103" t="s">
        <v>92342</v>
      </c>
      <c r="K7103" t="s">
        <v>208</v>
      </c>
      <c r="L7103" t="s">
        <v>92341</v>
      </c>
      <c r="N7103" t="s">
        <v>208</v>
      </c>
      <c r="O7103" t="s">
        <v>476</v>
      </c>
      <c r="P7103" t="s">
        <v>476</v>
      </c>
    </row>
    <row r="7104" spans="1:16">
      <c r="A7104" s="484" t="s">
        <v>33723</v>
      </c>
      <c r="B7104" s="485" t="s">
        <v>33722</v>
      </c>
      <c r="C7104" t="s">
        <v>33721</v>
      </c>
      <c r="D7104" t="s">
        <v>33720</v>
      </c>
      <c r="E7104" t="str">
        <f t="shared" si="110"/>
        <v>638572 - ZEDENTAL</v>
      </c>
      <c r="F7104" t="s">
        <v>2437</v>
      </c>
      <c r="G7104" t="s">
        <v>33719</v>
      </c>
      <c r="I7104" t="s">
        <v>1406</v>
      </c>
      <c r="J7104" t="s">
        <v>33718</v>
      </c>
      <c r="K7104" t="s">
        <v>33717</v>
      </c>
      <c r="L7104" t="s">
        <v>33716</v>
      </c>
      <c r="N7104" t="s">
        <v>208</v>
      </c>
      <c r="O7104" t="s">
        <v>476</v>
      </c>
      <c r="P7104" t="s">
        <v>476</v>
      </c>
    </row>
    <row r="7105" spans="1:16">
      <c r="A7105" s="484" t="s">
        <v>13118</v>
      </c>
      <c r="B7105" s="485" t="s">
        <v>13117</v>
      </c>
      <c r="C7105" t="s">
        <v>13116</v>
      </c>
      <c r="D7105" t="s">
        <v>13116</v>
      </c>
      <c r="E7105" t="str">
        <f t="shared" si="110"/>
        <v>493170 - STE COOPERATIVE CREALEAD</v>
      </c>
      <c r="F7105" t="s">
        <v>8644</v>
      </c>
      <c r="G7105" t="s">
        <v>13115</v>
      </c>
      <c r="H7105" t="s">
        <v>13114</v>
      </c>
      <c r="I7105" t="s">
        <v>1542</v>
      </c>
      <c r="J7105" t="s">
        <v>13113</v>
      </c>
      <c r="K7105" t="s">
        <v>208</v>
      </c>
      <c r="L7105" t="s">
        <v>13112</v>
      </c>
      <c r="N7105" t="s">
        <v>208</v>
      </c>
      <c r="O7105" t="s">
        <v>476</v>
      </c>
      <c r="P7105" t="s">
        <v>476</v>
      </c>
    </row>
    <row r="7106" spans="1:16">
      <c r="A7106" s="484" t="s">
        <v>128526</v>
      </c>
      <c r="B7106" s="485" t="s">
        <v>128525</v>
      </c>
      <c r="C7106" t="s">
        <v>128524</v>
      </c>
      <c r="D7106" t="s">
        <v>128523</v>
      </c>
      <c r="E7106" t="str">
        <f t="shared" ref="E7106:E7169" si="111">_xlfn.CONCAT(L7106," - ",D7106)</f>
        <v>625218 - ANDIL LABEGE</v>
      </c>
      <c r="F7106" t="s">
        <v>1504</v>
      </c>
      <c r="G7106" t="s">
        <v>48746</v>
      </c>
      <c r="H7106" t="s">
        <v>48745</v>
      </c>
      <c r="I7106" t="s">
        <v>4726</v>
      </c>
      <c r="J7106" t="s">
        <v>128522</v>
      </c>
      <c r="K7106" t="s">
        <v>208</v>
      </c>
      <c r="L7106" t="s">
        <v>128521</v>
      </c>
      <c r="N7106" t="s">
        <v>207</v>
      </c>
      <c r="O7106" t="s">
        <v>476</v>
      </c>
      <c r="P7106" t="s">
        <v>476</v>
      </c>
    </row>
    <row r="7107" spans="1:16">
      <c r="A7107" s="484" t="s">
        <v>26461</v>
      </c>
      <c r="B7107" s="485" t="s">
        <v>26460</v>
      </c>
      <c r="C7107" t="s">
        <v>26459</v>
      </c>
      <c r="D7107" t="s">
        <v>26458</v>
      </c>
      <c r="E7107" t="str">
        <f t="shared" si="111"/>
        <v>416435 - PFI DOLFI PARIS</v>
      </c>
      <c r="F7107" t="s">
        <v>11920</v>
      </c>
      <c r="G7107" t="s">
        <v>26457</v>
      </c>
      <c r="I7107" t="s">
        <v>1207</v>
      </c>
      <c r="J7107" t="s">
        <v>26456</v>
      </c>
      <c r="K7107" t="s">
        <v>208</v>
      </c>
      <c r="L7107" t="s">
        <v>26455</v>
      </c>
      <c r="N7107" t="s">
        <v>208</v>
      </c>
      <c r="O7107" t="s">
        <v>476</v>
      </c>
      <c r="P7107" t="s">
        <v>476</v>
      </c>
    </row>
    <row r="7108" spans="1:16">
      <c r="A7108" s="484" t="s">
        <v>133654</v>
      </c>
      <c r="B7108" s="485" t="s">
        <v>133653</v>
      </c>
      <c r="C7108" t="s">
        <v>488</v>
      </c>
      <c r="D7108" t="s">
        <v>488</v>
      </c>
      <c r="E7108" t="str">
        <f t="shared" si="111"/>
        <v>291900 - AFNOR COMPETENCES</v>
      </c>
      <c r="F7108" t="s">
        <v>4870</v>
      </c>
      <c r="G7108" t="s">
        <v>133652</v>
      </c>
      <c r="I7108" t="s">
        <v>40754</v>
      </c>
      <c r="J7108" t="s">
        <v>133651</v>
      </c>
      <c r="K7108" t="s">
        <v>133650</v>
      </c>
      <c r="L7108" t="s">
        <v>133649</v>
      </c>
      <c r="N7108" t="s">
        <v>208</v>
      </c>
      <c r="O7108" t="s">
        <v>476</v>
      </c>
      <c r="P7108" t="s">
        <v>476</v>
      </c>
    </row>
    <row r="7109" spans="1:16">
      <c r="A7109" s="484" t="s">
        <v>92503</v>
      </c>
      <c r="B7109" s="485" t="s">
        <v>92502</v>
      </c>
      <c r="C7109" t="s">
        <v>92501</v>
      </c>
      <c r="D7109" t="s">
        <v>92500</v>
      </c>
      <c r="E7109" t="str">
        <f t="shared" si="111"/>
        <v>401699 - CONSCIO TECHNOLOGIES PARIS</v>
      </c>
      <c r="G7109" t="s">
        <v>92499</v>
      </c>
      <c r="I7109" t="s">
        <v>626</v>
      </c>
      <c r="J7109" t="s">
        <v>92498</v>
      </c>
      <c r="K7109" t="s">
        <v>208</v>
      </c>
      <c r="L7109" t="s">
        <v>92497</v>
      </c>
      <c r="N7109" t="s">
        <v>208</v>
      </c>
      <c r="O7109" t="s">
        <v>476</v>
      </c>
      <c r="P7109" t="s">
        <v>476</v>
      </c>
    </row>
    <row r="7110" spans="1:16">
      <c r="A7110" s="484" t="s">
        <v>73307</v>
      </c>
      <c r="B7110" s="485" t="s">
        <v>73306</v>
      </c>
      <c r="C7110" t="s">
        <v>73305</v>
      </c>
      <c r="D7110" t="s">
        <v>73304</v>
      </c>
      <c r="E7110" t="str">
        <f t="shared" si="111"/>
        <v>581458 - FFHM CHAMPIGNY SUR MARNE</v>
      </c>
      <c r="F7110" t="s">
        <v>36112</v>
      </c>
      <c r="G7110" t="s">
        <v>73303</v>
      </c>
      <c r="H7110" t="s">
        <v>73302</v>
      </c>
      <c r="I7110" t="s">
        <v>20675</v>
      </c>
      <c r="J7110" t="s">
        <v>73301</v>
      </c>
      <c r="K7110" t="s">
        <v>208</v>
      </c>
      <c r="L7110" t="s">
        <v>73300</v>
      </c>
      <c r="N7110" t="s">
        <v>208</v>
      </c>
      <c r="O7110" t="s">
        <v>476</v>
      </c>
      <c r="P7110" t="s">
        <v>476</v>
      </c>
    </row>
    <row r="7111" spans="1:16">
      <c r="A7111" s="484" t="s">
        <v>117883</v>
      </c>
      <c r="B7111" s="485" t="s">
        <v>117882</v>
      </c>
      <c r="C7111" t="s">
        <v>117881</v>
      </c>
      <c r="D7111" t="s">
        <v>117881</v>
      </c>
      <c r="E7111" t="str">
        <f t="shared" si="111"/>
        <v>499924 - ATELIER A HISTOIRES LES SINGULIERS</v>
      </c>
      <c r="F7111" t="s">
        <v>2572</v>
      </c>
      <c r="G7111" t="s">
        <v>117880</v>
      </c>
      <c r="I7111" t="s">
        <v>117879</v>
      </c>
      <c r="J7111" t="s">
        <v>117878</v>
      </c>
      <c r="K7111" t="s">
        <v>208</v>
      </c>
      <c r="L7111" t="s">
        <v>117877</v>
      </c>
      <c r="N7111" t="s">
        <v>208</v>
      </c>
      <c r="O7111" t="s">
        <v>476</v>
      </c>
      <c r="P7111" t="s">
        <v>476</v>
      </c>
    </row>
    <row r="7112" spans="1:16">
      <c r="A7112" s="484" t="s">
        <v>118525</v>
      </c>
      <c r="B7112" s="485" t="s">
        <v>118524</v>
      </c>
      <c r="C7112" t="s">
        <v>118523</v>
      </c>
      <c r="D7112" t="s">
        <v>118522</v>
      </c>
      <c r="E7112" t="str">
        <f t="shared" si="111"/>
        <v>651000 - ASS SANTE AUTONOMIE - IFSEM FORMALYS AUBENAS</v>
      </c>
      <c r="F7112" t="s">
        <v>46682</v>
      </c>
      <c r="G7112" t="s">
        <v>118521</v>
      </c>
      <c r="I7112" t="s">
        <v>27063</v>
      </c>
      <c r="K7112" t="s">
        <v>208</v>
      </c>
      <c r="L7112" t="s">
        <v>118520</v>
      </c>
      <c r="N7112" t="s">
        <v>208</v>
      </c>
      <c r="O7112" t="s">
        <v>476</v>
      </c>
      <c r="P7112" t="s">
        <v>476</v>
      </c>
    </row>
    <row r="7113" spans="1:16">
      <c r="A7113" s="484" t="s">
        <v>57107</v>
      </c>
      <c r="B7113" s="485" t="s">
        <v>57106</v>
      </c>
      <c r="C7113" t="s">
        <v>57105</v>
      </c>
      <c r="D7113" t="s">
        <v>57104</v>
      </c>
      <c r="E7113" t="str">
        <f t="shared" si="111"/>
        <v>438534 - INST CASSIOPEE FORMATION</v>
      </c>
      <c r="F7113" t="s">
        <v>15981</v>
      </c>
      <c r="G7113" t="s">
        <v>57103</v>
      </c>
      <c r="I7113" t="s">
        <v>1511</v>
      </c>
      <c r="J7113" t="s">
        <v>57102</v>
      </c>
      <c r="K7113" t="s">
        <v>208</v>
      </c>
      <c r="L7113" t="s">
        <v>57101</v>
      </c>
      <c r="N7113" t="s">
        <v>208</v>
      </c>
      <c r="O7113" t="s">
        <v>476</v>
      </c>
      <c r="P7113" t="s">
        <v>476</v>
      </c>
    </row>
    <row r="7114" spans="1:16">
      <c r="A7114" s="484" t="s">
        <v>91549</v>
      </c>
      <c r="B7114" s="485" t="s">
        <v>91548</v>
      </c>
      <c r="C7114" t="s">
        <v>91547</v>
      </c>
      <c r="D7114" t="s">
        <v>91546</v>
      </c>
      <c r="E7114" t="str">
        <f t="shared" si="111"/>
        <v>498373 - COTE PROJETS LYON</v>
      </c>
      <c r="F7114" t="s">
        <v>1848</v>
      </c>
      <c r="G7114" t="s">
        <v>91545</v>
      </c>
      <c r="I7114" t="s">
        <v>3431</v>
      </c>
      <c r="J7114" t="s">
        <v>91544</v>
      </c>
      <c r="K7114" t="s">
        <v>208</v>
      </c>
      <c r="L7114" t="s">
        <v>91543</v>
      </c>
      <c r="N7114" t="s">
        <v>208</v>
      </c>
      <c r="O7114" t="s">
        <v>476</v>
      </c>
      <c r="P7114" t="s">
        <v>476</v>
      </c>
    </row>
    <row r="7115" spans="1:16">
      <c r="A7115" s="484" t="s">
        <v>575</v>
      </c>
      <c r="B7115" s="485" t="s">
        <v>574</v>
      </c>
      <c r="C7115" t="s">
        <v>573</v>
      </c>
      <c r="D7115" t="s">
        <v>572</v>
      </c>
      <c r="E7115" t="str">
        <f t="shared" si="111"/>
        <v>382760 - 7 SPEAKING COURBEVOIE</v>
      </c>
      <c r="F7115" t="s">
        <v>571</v>
      </c>
      <c r="G7115" t="s">
        <v>570</v>
      </c>
      <c r="I7115" t="s">
        <v>569</v>
      </c>
      <c r="J7115" t="s">
        <v>568</v>
      </c>
      <c r="K7115" t="s">
        <v>208</v>
      </c>
      <c r="L7115" t="s">
        <v>567</v>
      </c>
      <c r="N7115" t="s">
        <v>208</v>
      </c>
      <c r="O7115" t="s">
        <v>476</v>
      </c>
      <c r="P7115" t="s">
        <v>476</v>
      </c>
    </row>
    <row r="7116" spans="1:16">
      <c r="A7116" s="484" t="s">
        <v>97956</v>
      </c>
      <c r="B7116" s="485" t="s">
        <v>97955</v>
      </c>
      <c r="C7116" t="s">
        <v>97954</v>
      </c>
      <c r="D7116" t="s">
        <v>97954</v>
      </c>
      <c r="E7116" t="str">
        <f t="shared" si="111"/>
        <v>614658 - CHALON FORMATION</v>
      </c>
      <c r="F7116" t="s">
        <v>2919</v>
      </c>
      <c r="G7116" t="s">
        <v>57339</v>
      </c>
      <c r="I7116" t="s">
        <v>7815</v>
      </c>
      <c r="J7116" t="s">
        <v>97953</v>
      </c>
      <c r="K7116" t="s">
        <v>208</v>
      </c>
      <c r="L7116" t="s">
        <v>97952</v>
      </c>
      <c r="N7116" t="s">
        <v>208</v>
      </c>
      <c r="O7116" t="s">
        <v>476</v>
      </c>
      <c r="P7116" t="s">
        <v>476</v>
      </c>
    </row>
    <row r="7117" spans="1:16">
      <c r="A7117" s="484" t="s">
        <v>22994</v>
      </c>
      <c r="B7117" s="485" t="s">
        <v>22993</v>
      </c>
      <c r="C7117" t="s">
        <v>22992</v>
      </c>
      <c r="D7117" t="s">
        <v>22991</v>
      </c>
      <c r="E7117" t="str">
        <f t="shared" si="111"/>
        <v>296569 - APPUI SANTE 43 -  RESOPAD</v>
      </c>
      <c r="F7117" t="s">
        <v>14360</v>
      </c>
      <c r="G7117" t="s">
        <v>22990</v>
      </c>
      <c r="H7117" t="s">
        <v>22989</v>
      </c>
      <c r="I7117" t="s">
        <v>7958</v>
      </c>
      <c r="J7117" t="s">
        <v>22988</v>
      </c>
      <c r="K7117" t="s">
        <v>208</v>
      </c>
      <c r="L7117" t="s">
        <v>22987</v>
      </c>
      <c r="N7117" t="s">
        <v>208</v>
      </c>
      <c r="O7117" t="s">
        <v>476</v>
      </c>
      <c r="P7117" t="s">
        <v>476</v>
      </c>
    </row>
    <row r="7118" spans="1:16">
      <c r="A7118" s="484" t="s">
        <v>14061</v>
      </c>
      <c r="B7118" s="485" t="s">
        <v>14060</v>
      </c>
      <c r="C7118" t="s">
        <v>14059</v>
      </c>
      <c r="D7118" t="s">
        <v>14059</v>
      </c>
      <c r="E7118" t="str">
        <f t="shared" si="111"/>
        <v>336324 - SOLSTICE</v>
      </c>
      <c r="F7118" t="s">
        <v>3699</v>
      </c>
      <c r="G7118" t="s">
        <v>14058</v>
      </c>
      <c r="H7118" t="s">
        <v>14057</v>
      </c>
      <c r="I7118" t="s">
        <v>14056</v>
      </c>
      <c r="J7118" t="s">
        <v>14055</v>
      </c>
      <c r="K7118" t="s">
        <v>208</v>
      </c>
      <c r="L7118" t="s">
        <v>14054</v>
      </c>
      <c r="N7118" t="s">
        <v>208</v>
      </c>
      <c r="O7118" t="s">
        <v>476</v>
      </c>
      <c r="P7118" t="s">
        <v>476</v>
      </c>
    </row>
    <row r="7119" spans="1:16">
      <c r="A7119" s="484" t="s">
        <v>13998</v>
      </c>
      <c r="B7119" s="485" t="s">
        <v>13997</v>
      </c>
      <c r="C7119" t="s">
        <v>13996</v>
      </c>
      <c r="D7119" t="s">
        <v>13996</v>
      </c>
      <c r="E7119" t="str">
        <f t="shared" si="111"/>
        <v>486164 - SOLUTIONS PRODUCTIVES</v>
      </c>
      <c r="F7119" t="s">
        <v>10642</v>
      </c>
      <c r="G7119" t="s">
        <v>13995</v>
      </c>
      <c r="H7119" t="s">
        <v>13994</v>
      </c>
      <c r="I7119" t="s">
        <v>13993</v>
      </c>
      <c r="J7119" t="s">
        <v>13992</v>
      </c>
      <c r="K7119" t="s">
        <v>208</v>
      </c>
      <c r="L7119" t="s">
        <v>13991</v>
      </c>
      <c r="N7119" t="s">
        <v>208</v>
      </c>
      <c r="O7119" t="s">
        <v>476</v>
      </c>
      <c r="P7119" t="s">
        <v>476</v>
      </c>
    </row>
    <row r="7120" spans="1:16">
      <c r="A7120" s="484" t="s">
        <v>9479</v>
      </c>
      <c r="B7120" s="485" t="s">
        <v>9478</v>
      </c>
      <c r="C7120" t="s">
        <v>9477</v>
      </c>
      <c r="D7120" t="s">
        <v>9477</v>
      </c>
      <c r="E7120" t="str">
        <f t="shared" si="111"/>
        <v>309552 - TOP LEARNING WALL STREET INSTITUTE</v>
      </c>
      <c r="F7120" t="s">
        <v>9476</v>
      </c>
      <c r="G7120" t="s">
        <v>9475</v>
      </c>
      <c r="I7120" t="s">
        <v>9474</v>
      </c>
      <c r="J7120" t="s">
        <v>9473</v>
      </c>
      <c r="K7120" t="s">
        <v>208</v>
      </c>
      <c r="L7120" t="s">
        <v>9472</v>
      </c>
      <c r="N7120" t="s">
        <v>208</v>
      </c>
      <c r="O7120" t="s">
        <v>476</v>
      </c>
      <c r="P7120" t="s">
        <v>476</v>
      </c>
    </row>
    <row r="7121" spans="1:16">
      <c r="A7121" s="484" t="s">
        <v>48841</v>
      </c>
      <c r="B7121" s="485" t="s">
        <v>48840</v>
      </c>
      <c r="C7121" t="s">
        <v>48839</v>
      </c>
      <c r="D7121" t="s">
        <v>48838</v>
      </c>
      <c r="E7121" t="str">
        <f t="shared" si="111"/>
        <v>479950 - JUGE SYLVIE</v>
      </c>
      <c r="F7121" t="s">
        <v>48837</v>
      </c>
      <c r="G7121" t="s">
        <v>48836</v>
      </c>
      <c r="I7121" t="s">
        <v>1647</v>
      </c>
      <c r="J7121" t="s">
        <v>48835</v>
      </c>
      <c r="K7121" t="s">
        <v>208</v>
      </c>
      <c r="L7121" t="s">
        <v>48834</v>
      </c>
      <c r="N7121" t="s">
        <v>208</v>
      </c>
      <c r="O7121" t="s">
        <v>476</v>
      </c>
      <c r="P7121" t="s">
        <v>476</v>
      </c>
    </row>
    <row r="7122" spans="1:16">
      <c r="A7122" s="484" t="s">
        <v>65825</v>
      </c>
      <c r="B7122" s="485" t="s">
        <v>65824</v>
      </c>
      <c r="C7122" t="s">
        <v>65823</v>
      </c>
      <c r="D7122" t="s">
        <v>65823</v>
      </c>
      <c r="E7122" t="str">
        <f t="shared" si="111"/>
        <v>368039 - GOY DOMINIQUE</v>
      </c>
      <c r="F7122" t="s">
        <v>1848</v>
      </c>
      <c r="G7122" t="s">
        <v>65822</v>
      </c>
      <c r="I7122" t="s">
        <v>14132</v>
      </c>
      <c r="K7122" t="s">
        <v>208</v>
      </c>
      <c r="L7122" t="s">
        <v>65821</v>
      </c>
      <c r="N7122" t="s">
        <v>208</v>
      </c>
      <c r="O7122" t="s">
        <v>476</v>
      </c>
      <c r="P7122" t="s">
        <v>476</v>
      </c>
    </row>
    <row r="7123" spans="1:16">
      <c r="A7123" s="484" t="s">
        <v>19154</v>
      </c>
      <c r="B7123" s="485" t="s">
        <v>19153</v>
      </c>
      <c r="C7123" t="s">
        <v>19152</v>
      </c>
      <c r="D7123" t="s">
        <v>19152</v>
      </c>
      <c r="E7123" t="str">
        <f t="shared" si="111"/>
        <v>598082 - SCHMUCKI BRUNO</v>
      </c>
      <c r="F7123" t="s">
        <v>1848</v>
      </c>
      <c r="G7123" t="s">
        <v>19151</v>
      </c>
      <c r="I7123" t="s">
        <v>19150</v>
      </c>
      <c r="J7123" t="s">
        <v>19149</v>
      </c>
      <c r="K7123" t="s">
        <v>208</v>
      </c>
      <c r="L7123" t="s">
        <v>19148</v>
      </c>
      <c r="N7123" t="s">
        <v>208</v>
      </c>
      <c r="O7123" t="s">
        <v>476</v>
      </c>
      <c r="P7123" t="s">
        <v>476</v>
      </c>
    </row>
    <row r="7124" spans="1:16">
      <c r="A7124" s="484" t="s">
        <v>71437</v>
      </c>
      <c r="B7124" s="485" t="s">
        <v>71436</v>
      </c>
      <c r="C7124" t="s">
        <v>71435</v>
      </c>
      <c r="D7124" t="s">
        <v>71435</v>
      </c>
      <c r="E7124" t="str">
        <f t="shared" si="111"/>
        <v>366675 - FORCE 7</v>
      </c>
      <c r="F7124" t="s">
        <v>3690</v>
      </c>
      <c r="G7124" t="s">
        <v>71434</v>
      </c>
      <c r="I7124" t="s">
        <v>3229</v>
      </c>
      <c r="J7124" t="s">
        <v>71433</v>
      </c>
      <c r="K7124" t="s">
        <v>208</v>
      </c>
      <c r="L7124" t="s">
        <v>71432</v>
      </c>
      <c r="N7124" t="s">
        <v>208</v>
      </c>
      <c r="O7124" t="s">
        <v>476</v>
      </c>
      <c r="P7124" t="s">
        <v>476</v>
      </c>
    </row>
    <row r="7125" spans="1:16">
      <c r="A7125" s="484" t="s">
        <v>109507</v>
      </c>
      <c r="B7125" s="485" t="s">
        <v>109506</v>
      </c>
      <c r="C7125" t="s">
        <v>109505</v>
      </c>
      <c r="D7125" t="s">
        <v>109505</v>
      </c>
      <c r="E7125" t="str">
        <f t="shared" si="111"/>
        <v>510452 - CATEL ACCOMPAGNEMENT</v>
      </c>
      <c r="F7125" t="s">
        <v>15920</v>
      </c>
      <c r="G7125" t="s">
        <v>109504</v>
      </c>
      <c r="H7125" t="s">
        <v>109503</v>
      </c>
      <c r="I7125" t="s">
        <v>681</v>
      </c>
      <c r="J7125" t="s">
        <v>109502</v>
      </c>
      <c r="K7125" t="s">
        <v>208</v>
      </c>
      <c r="L7125" t="s">
        <v>109501</v>
      </c>
      <c r="N7125" t="s">
        <v>208</v>
      </c>
      <c r="O7125" t="s">
        <v>476</v>
      </c>
      <c r="P7125" t="s">
        <v>476</v>
      </c>
    </row>
    <row r="7126" spans="1:16">
      <c r="A7126" s="484" t="s">
        <v>127439</v>
      </c>
      <c r="B7126" s="485" t="s">
        <v>127438</v>
      </c>
      <c r="C7126" t="s">
        <v>127437</v>
      </c>
      <c r="D7126" t="s">
        <v>127437</v>
      </c>
      <c r="E7126" t="str">
        <f t="shared" si="111"/>
        <v>449325 - AQUITAINE PROTHESE</v>
      </c>
      <c r="F7126" t="s">
        <v>1513</v>
      </c>
      <c r="G7126" t="s">
        <v>127436</v>
      </c>
      <c r="I7126" t="s">
        <v>749</v>
      </c>
      <c r="J7126" t="s">
        <v>127435</v>
      </c>
      <c r="K7126" t="s">
        <v>208</v>
      </c>
      <c r="L7126" t="s">
        <v>127434</v>
      </c>
      <c r="N7126" t="s">
        <v>208</v>
      </c>
      <c r="O7126" t="s">
        <v>476</v>
      </c>
      <c r="P7126" t="s">
        <v>476</v>
      </c>
    </row>
    <row r="7127" spans="1:16">
      <c r="A7127" s="484" t="s">
        <v>37215</v>
      </c>
      <c r="B7127" s="485" t="s">
        <v>37214</v>
      </c>
      <c r="C7127" t="s">
        <v>37213</v>
      </c>
      <c r="D7127" t="s">
        <v>37213</v>
      </c>
      <c r="E7127" t="str">
        <f t="shared" si="111"/>
        <v>338126 - MEDICALE ASSISTANCE</v>
      </c>
      <c r="F7127" t="s">
        <v>19530</v>
      </c>
      <c r="G7127" t="s">
        <v>37212</v>
      </c>
      <c r="H7127" t="s">
        <v>37211</v>
      </c>
      <c r="I7127" t="s">
        <v>1321</v>
      </c>
      <c r="J7127" t="s">
        <v>37210</v>
      </c>
      <c r="K7127" t="s">
        <v>37209</v>
      </c>
      <c r="L7127" t="s">
        <v>37208</v>
      </c>
      <c r="N7127" t="s">
        <v>208</v>
      </c>
      <c r="O7127" t="s">
        <v>476</v>
      </c>
      <c r="P7127" t="s">
        <v>476</v>
      </c>
    </row>
    <row r="7128" spans="1:16">
      <c r="A7128" s="484" t="s">
        <v>71572</v>
      </c>
      <c r="B7128" s="485" t="s">
        <v>71571</v>
      </c>
      <c r="C7128" t="s">
        <v>71570</v>
      </c>
      <c r="D7128" t="s">
        <v>71569</v>
      </c>
      <c r="E7128" t="str">
        <f t="shared" si="111"/>
        <v>139294 - FVDP STRASBOURG</v>
      </c>
      <c r="F7128" t="s">
        <v>8990</v>
      </c>
      <c r="G7128" t="s">
        <v>71568</v>
      </c>
      <c r="I7128" t="s">
        <v>579</v>
      </c>
      <c r="J7128" t="s">
        <v>71567</v>
      </c>
      <c r="K7128" t="s">
        <v>71566</v>
      </c>
      <c r="L7128" t="s">
        <v>71565</v>
      </c>
      <c r="N7128" t="s">
        <v>208</v>
      </c>
      <c r="O7128" t="s">
        <v>476</v>
      </c>
      <c r="P7128" t="s">
        <v>476</v>
      </c>
    </row>
    <row r="7129" spans="1:16">
      <c r="A7129" s="484" t="s">
        <v>29265</v>
      </c>
      <c r="B7129" s="485" t="s">
        <v>29264</v>
      </c>
      <c r="C7129" t="s">
        <v>29263</v>
      </c>
      <c r="D7129" t="s">
        <v>29263</v>
      </c>
      <c r="E7129" t="str">
        <f t="shared" si="111"/>
        <v>685744 - PASSION FOOT</v>
      </c>
      <c r="F7129" t="s">
        <v>2416</v>
      </c>
      <c r="G7129" t="s">
        <v>29262</v>
      </c>
      <c r="I7129" t="s">
        <v>1027</v>
      </c>
      <c r="J7129" t="s">
        <v>29261</v>
      </c>
      <c r="K7129" t="s">
        <v>208</v>
      </c>
      <c r="L7129" t="s">
        <v>29260</v>
      </c>
      <c r="N7129" t="s">
        <v>207</v>
      </c>
      <c r="O7129" t="s">
        <v>476</v>
      </c>
      <c r="P7129" t="s">
        <v>476</v>
      </c>
    </row>
    <row r="7130" spans="1:16">
      <c r="A7130" s="484" t="s">
        <v>126621</v>
      </c>
      <c r="B7130" s="485" t="s">
        <v>126620</v>
      </c>
      <c r="C7130" t="s">
        <v>126619</v>
      </c>
      <c r="D7130" t="s">
        <v>126619</v>
      </c>
      <c r="E7130" t="str">
        <f t="shared" si="111"/>
        <v>383995 - ARTS EN SCENE</v>
      </c>
      <c r="F7130" t="s">
        <v>1848</v>
      </c>
      <c r="G7130" t="s">
        <v>126618</v>
      </c>
      <c r="I7130" t="s">
        <v>3329</v>
      </c>
      <c r="J7130" t="s">
        <v>126617</v>
      </c>
      <c r="K7130" t="s">
        <v>208</v>
      </c>
      <c r="L7130" t="s">
        <v>126616</v>
      </c>
      <c r="N7130" t="s">
        <v>208</v>
      </c>
      <c r="O7130" t="s">
        <v>476</v>
      </c>
      <c r="P7130" t="s">
        <v>476</v>
      </c>
    </row>
    <row r="7131" spans="1:16">
      <c r="A7131" s="484" t="s">
        <v>91150</v>
      </c>
      <c r="B7131" s="485" t="s">
        <v>91149</v>
      </c>
      <c r="C7131" t="s">
        <v>91148</v>
      </c>
      <c r="D7131" t="s">
        <v>91147</v>
      </c>
      <c r="E7131" t="str">
        <f t="shared" si="111"/>
        <v>636411 - CREACT'UP MONTAUBAN</v>
      </c>
      <c r="F7131" t="s">
        <v>11979</v>
      </c>
      <c r="G7131" t="s">
        <v>91146</v>
      </c>
      <c r="I7131" t="s">
        <v>1285</v>
      </c>
      <c r="J7131" t="s">
        <v>91145</v>
      </c>
      <c r="K7131" t="s">
        <v>208</v>
      </c>
      <c r="L7131" t="s">
        <v>91144</v>
      </c>
      <c r="N7131" t="s">
        <v>208</v>
      </c>
      <c r="O7131" t="s">
        <v>476</v>
      </c>
      <c r="P7131" t="s">
        <v>476</v>
      </c>
    </row>
    <row r="7132" spans="1:16">
      <c r="A7132" s="484" t="s">
        <v>73321</v>
      </c>
      <c r="B7132" s="485" t="s">
        <v>73320</v>
      </c>
      <c r="C7132" t="s">
        <v>73319</v>
      </c>
      <c r="D7132" t="s">
        <v>73319</v>
      </c>
      <c r="E7132" t="str">
        <f t="shared" si="111"/>
        <v>302211 - FEDERATION EUROPEENNE VIVRE SON DEUIL</v>
      </c>
      <c r="F7132" t="s">
        <v>1287</v>
      </c>
      <c r="G7132" t="s">
        <v>73318</v>
      </c>
      <c r="I7132" t="s">
        <v>1806</v>
      </c>
      <c r="J7132" t="s">
        <v>73317</v>
      </c>
      <c r="K7132" t="s">
        <v>208</v>
      </c>
      <c r="L7132" t="s">
        <v>73316</v>
      </c>
      <c r="N7132" t="s">
        <v>208</v>
      </c>
      <c r="O7132" t="s">
        <v>476</v>
      </c>
      <c r="P7132" t="s">
        <v>476</v>
      </c>
    </row>
    <row r="7133" spans="1:16">
      <c r="A7133" s="484" t="s">
        <v>96773</v>
      </c>
      <c r="B7133" s="485" t="s">
        <v>96772</v>
      </c>
      <c r="C7133" t="s">
        <v>96771</v>
      </c>
      <c r="D7133" t="s">
        <v>96771</v>
      </c>
      <c r="E7133" t="str">
        <f t="shared" si="111"/>
        <v>281232 - CHAMP G</v>
      </c>
      <c r="F7133" t="s">
        <v>1817</v>
      </c>
      <c r="G7133" t="s">
        <v>96770</v>
      </c>
      <c r="I7133" t="s">
        <v>3098</v>
      </c>
      <c r="J7133" t="s">
        <v>96769</v>
      </c>
      <c r="K7133" t="s">
        <v>208</v>
      </c>
      <c r="L7133" t="s">
        <v>96768</v>
      </c>
      <c r="N7133" t="s">
        <v>208</v>
      </c>
      <c r="O7133" t="s">
        <v>476</v>
      </c>
      <c r="P7133" t="s">
        <v>476</v>
      </c>
    </row>
    <row r="7134" spans="1:16">
      <c r="A7134" s="484" t="s">
        <v>115585</v>
      </c>
      <c r="B7134" s="485" t="s">
        <v>115584</v>
      </c>
      <c r="C7134" t="s">
        <v>115583</v>
      </c>
      <c r="D7134" t="s">
        <v>115583</v>
      </c>
      <c r="E7134" t="str">
        <f t="shared" si="111"/>
        <v>314092 - AXN INFORMATIQUE</v>
      </c>
      <c r="F7134" t="s">
        <v>831</v>
      </c>
      <c r="G7134" t="s">
        <v>115582</v>
      </c>
      <c r="I7134" t="s">
        <v>4025</v>
      </c>
      <c r="J7134" t="s">
        <v>115581</v>
      </c>
      <c r="K7134" t="s">
        <v>208</v>
      </c>
      <c r="L7134" t="s">
        <v>115580</v>
      </c>
      <c r="N7134" t="s">
        <v>208</v>
      </c>
      <c r="O7134" t="s">
        <v>476</v>
      </c>
      <c r="P7134" t="s">
        <v>476</v>
      </c>
    </row>
    <row r="7135" spans="1:16">
      <c r="A7135" s="484" t="s">
        <v>68442</v>
      </c>
      <c r="B7135" s="485" t="s">
        <v>68441</v>
      </c>
      <c r="C7135" t="s">
        <v>68440</v>
      </c>
      <c r="D7135" t="s">
        <v>68439</v>
      </c>
      <c r="E7135" t="str">
        <f t="shared" si="111"/>
        <v>303320 - FRANCHINVEST</v>
      </c>
      <c r="F7135" t="s">
        <v>1710</v>
      </c>
      <c r="G7135" t="s">
        <v>68438</v>
      </c>
      <c r="I7135" t="s">
        <v>8115</v>
      </c>
      <c r="J7135" t="s">
        <v>68437</v>
      </c>
      <c r="K7135" t="s">
        <v>208</v>
      </c>
      <c r="L7135" t="s">
        <v>68436</v>
      </c>
      <c r="N7135" t="s">
        <v>208</v>
      </c>
      <c r="O7135" t="s">
        <v>476</v>
      </c>
      <c r="P7135" t="s">
        <v>476</v>
      </c>
    </row>
    <row r="7136" spans="1:16">
      <c r="A7136" s="484" t="s">
        <v>88233</v>
      </c>
      <c r="B7136" s="485" t="s">
        <v>88232</v>
      </c>
      <c r="C7136" t="s">
        <v>88231</v>
      </c>
      <c r="D7136" t="s">
        <v>88230</v>
      </c>
      <c r="E7136" t="str">
        <f t="shared" si="111"/>
        <v>623891 - DELAS GEOFFREY</v>
      </c>
      <c r="F7136" t="s">
        <v>31888</v>
      </c>
      <c r="G7136" t="s">
        <v>88229</v>
      </c>
      <c r="I7136" t="s">
        <v>749</v>
      </c>
      <c r="K7136" t="s">
        <v>208</v>
      </c>
      <c r="L7136" t="s">
        <v>88228</v>
      </c>
      <c r="N7136" t="s">
        <v>208</v>
      </c>
      <c r="O7136" t="s">
        <v>476</v>
      </c>
      <c r="P7136" t="s">
        <v>476</v>
      </c>
    </row>
    <row r="7137" spans="1:16">
      <c r="A7137" s="484" t="s">
        <v>19991</v>
      </c>
      <c r="B7137" s="485" t="s">
        <v>19990</v>
      </c>
      <c r="C7137" t="s">
        <v>19989</v>
      </c>
      <c r="D7137" t="s">
        <v>19988</v>
      </c>
      <c r="E7137" t="str">
        <f t="shared" si="111"/>
        <v>485500 - SARL INFRES LYS LEZ LANNOY</v>
      </c>
      <c r="F7137" t="s">
        <v>1037</v>
      </c>
      <c r="G7137" t="s">
        <v>19987</v>
      </c>
      <c r="H7137" t="s">
        <v>19986</v>
      </c>
      <c r="I7137" t="s">
        <v>19985</v>
      </c>
      <c r="J7137" t="s">
        <v>19984</v>
      </c>
      <c r="K7137" t="s">
        <v>208</v>
      </c>
      <c r="L7137" t="s">
        <v>19983</v>
      </c>
      <c r="N7137" t="s">
        <v>208</v>
      </c>
      <c r="O7137" t="s">
        <v>476</v>
      </c>
      <c r="P7137" t="s">
        <v>476</v>
      </c>
    </row>
    <row r="7138" spans="1:16">
      <c r="A7138" s="484" t="s">
        <v>76613</v>
      </c>
      <c r="B7138" s="485" t="s">
        <v>76612</v>
      </c>
      <c r="C7138" t="s">
        <v>76611</v>
      </c>
      <c r="D7138" t="s">
        <v>76611</v>
      </c>
      <c r="E7138" t="str">
        <f t="shared" si="111"/>
        <v>331892 - EURO RESEAU</v>
      </c>
      <c r="F7138" t="s">
        <v>76610</v>
      </c>
      <c r="G7138" t="s">
        <v>76609</v>
      </c>
      <c r="H7138" t="s">
        <v>76608</v>
      </c>
      <c r="I7138" t="s">
        <v>11482</v>
      </c>
      <c r="J7138" t="s">
        <v>76607</v>
      </c>
      <c r="K7138" t="s">
        <v>208</v>
      </c>
      <c r="L7138" t="s">
        <v>76606</v>
      </c>
      <c r="N7138" t="s">
        <v>208</v>
      </c>
      <c r="O7138" t="s">
        <v>476</v>
      </c>
      <c r="P7138" t="s">
        <v>476</v>
      </c>
    </row>
    <row r="7139" spans="1:16">
      <c r="A7139" s="484" t="s">
        <v>93451</v>
      </c>
      <c r="B7139" s="485" t="s">
        <v>93450</v>
      </c>
      <c r="C7139" t="s">
        <v>93449</v>
      </c>
      <c r="D7139" t="s">
        <v>93448</v>
      </c>
      <c r="E7139" t="str">
        <f t="shared" si="111"/>
        <v>562750 - CREIF PARIS 17EME</v>
      </c>
      <c r="F7139" t="s">
        <v>707</v>
      </c>
      <c r="G7139" t="s">
        <v>93447</v>
      </c>
      <c r="I7139" t="s">
        <v>820</v>
      </c>
      <c r="J7139" t="s">
        <v>93446</v>
      </c>
      <c r="K7139" t="s">
        <v>208</v>
      </c>
      <c r="L7139" t="s">
        <v>93445</v>
      </c>
      <c r="N7139" t="s">
        <v>208</v>
      </c>
      <c r="O7139" t="s">
        <v>476</v>
      </c>
      <c r="P7139" t="s">
        <v>476</v>
      </c>
    </row>
    <row r="7140" spans="1:16">
      <c r="A7140" s="484" t="s">
        <v>35172</v>
      </c>
      <c r="B7140" s="485" t="s">
        <v>35171</v>
      </c>
      <c r="C7140" t="s">
        <v>35170</v>
      </c>
      <c r="D7140" t="s">
        <v>35170</v>
      </c>
      <c r="E7140" t="str">
        <f t="shared" si="111"/>
        <v>516739 - MORIN CATHERINE CONSEIL</v>
      </c>
      <c r="F7140" t="s">
        <v>1808</v>
      </c>
      <c r="G7140" t="s">
        <v>35169</v>
      </c>
      <c r="I7140" t="s">
        <v>5369</v>
      </c>
      <c r="J7140" t="s">
        <v>35168</v>
      </c>
      <c r="K7140" t="s">
        <v>208</v>
      </c>
      <c r="L7140" t="s">
        <v>35167</v>
      </c>
      <c r="N7140" t="s">
        <v>208</v>
      </c>
      <c r="O7140" t="s">
        <v>476</v>
      </c>
      <c r="P7140" t="s">
        <v>476</v>
      </c>
    </row>
    <row r="7141" spans="1:16">
      <c r="A7141" s="484" t="s">
        <v>125451</v>
      </c>
      <c r="B7141" s="485" t="s">
        <v>125450</v>
      </c>
      <c r="C7141" t="s">
        <v>125449</v>
      </c>
      <c r="D7141" t="s">
        <v>125448</v>
      </c>
      <c r="E7141" t="str">
        <f t="shared" si="111"/>
        <v>613496 - CENTRE FORM PROF CONTINUE LA SAINTE FAMILLE</v>
      </c>
      <c r="F7141" t="s">
        <v>8302</v>
      </c>
      <c r="G7141" t="s">
        <v>125447</v>
      </c>
      <c r="I7141" t="s">
        <v>14212</v>
      </c>
      <c r="J7141" t="s">
        <v>125446</v>
      </c>
      <c r="K7141" t="s">
        <v>208</v>
      </c>
      <c r="L7141" t="s">
        <v>125445</v>
      </c>
      <c r="N7141" t="s">
        <v>207</v>
      </c>
      <c r="O7141" t="s">
        <v>476</v>
      </c>
      <c r="P7141" t="s">
        <v>476</v>
      </c>
    </row>
    <row r="7142" spans="1:16">
      <c r="A7142" s="484" t="s">
        <v>108116</v>
      </c>
      <c r="B7142" s="485" t="s">
        <v>108115</v>
      </c>
      <c r="C7142" t="s">
        <v>108114</v>
      </c>
      <c r="D7142" t="s">
        <v>108113</v>
      </c>
      <c r="E7142" t="str">
        <f t="shared" si="111"/>
        <v>297940 - CFC VIGIER</v>
      </c>
      <c r="F7142" t="s">
        <v>47480</v>
      </c>
      <c r="G7142" t="s">
        <v>85382</v>
      </c>
      <c r="I7142" t="s">
        <v>85381</v>
      </c>
      <c r="J7142" t="s">
        <v>85380</v>
      </c>
      <c r="K7142" t="s">
        <v>208</v>
      </c>
      <c r="L7142" t="s">
        <v>108112</v>
      </c>
      <c r="N7142" t="s">
        <v>208</v>
      </c>
      <c r="O7142" t="s">
        <v>476</v>
      </c>
      <c r="P7142" t="s">
        <v>476</v>
      </c>
    </row>
    <row r="7143" spans="1:16">
      <c r="A7143" s="484" t="s">
        <v>4662</v>
      </c>
      <c r="B7143" s="485" t="s">
        <v>4661</v>
      </c>
      <c r="C7143" t="s">
        <v>4660</v>
      </c>
      <c r="D7143" t="s">
        <v>4659</v>
      </c>
      <c r="E7143" t="str">
        <f t="shared" si="111"/>
        <v>368489 - VAKOM ROUEN</v>
      </c>
      <c r="F7143" t="s">
        <v>1528</v>
      </c>
      <c r="G7143" t="s">
        <v>4646</v>
      </c>
      <c r="I7143" t="s">
        <v>4645</v>
      </c>
      <c r="J7143" t="s">
        <v>4644</v>
      </c>
      <c r="K7143" t="s">
        <v>208</v>
      </c>
      <c r="L7143" t="s">
        <v>4658</v>
      </c>
      <c r="N7143" t="s">
        <v>208</v>
      </c>
      <c r="O7143" t="s">
        <v>476</v>
      </c>
      <c r="P7143" t="s">
        <v>476</v>
      </c>
    </row>
    <row r="7144" spans="1:16">
      <c r="A7144" s="484" t="s">
        <v>121216</v>
      </c>
      <c r="B7144" s="485" t="s">
        <v>121215</v>
      </c>
      <c r="C7144" t="s">
        <v>121214</v>
      </c>
      <c r="D7144" t="s">
        <v>121213</v>
      </c>
      <c r="E7144" t="str">
        <f t="shared" si="111"/>
        <v>468915 - ASS GRATH</v>
      </c>
      <c r="F7144" t="s">
        <v>1021</v>
      </c>
      <c r="G7144" t="s">
        <v>121212</v>
      </c>
      <c r="I7144" t="s">
        <v>1806</v>
      </c>
      <c r="J7144" t="s">
        <v>121211</v>
      </c>
      <c r="K7144" t="s">
        <v>208</v>
      </c>
      <c r="L7144" t="s">
        <v>121210</v>
      </c>
      <c r="N7144" t="s">
        <v>208</v>
      </c>
      <c r="O7144" t="s">
        <v>476</v>
      </c>
      <c r="P7144" t="s">
        <v>476</v>
      </c>
    </row>
    <row r="7145" spans="1:16">
      <c r="A7145" s="484" t="s">
        <v>136121</v>
      </c>
      <c r="B7145" s="485" t="s">
        <v>136120</v>
      </c>
      <c r="C7145" t="s">
        <v>136119</v>
      </c>
      <c r="D7145" t="s">
        <v>136118</v>
      </c>
      <c r="E7145" t="str">
        <f t="shared" si="111"/>
        <v>165750 - ACCESS IT</v>
      </c>
      <c r="F7145" t="s">
        <v>831</v>
      </c>
      <c r="G7145" t="s">
        <v>136117</v>
      </c>
      <c r="I7145" t="s">
        <v>1148</v>
      </c>
      <c r="J7145" t="s">
        <v>136116</v>
      </c>
      <c r="K7145" t="s">
        <v>208</v>
      </c>
      <c r="L7145" t="s">
        <v>136115</v>
      </c>
      <c r="N7145" t="s">
        <v>208</v>
      </c>
      <c r="O7145" t="s">
        <v>476</v>
      </c>
      <c r="P7145" t="s">
        <v>476</v>
      </c>
    </row>
    <row r="7146" spans="1:16">
      <c r="A7146" s="484" t="s">
        <v>6955</v>
      </c>
      <c r="B7146" s="485" t="s">
        <v>6954</v>
      </c>
      <c r="C7146" t="s">
        <v>6953</v>
      </c>
      <c r="D7146" t="s">
        <v>6952</v>
      </c>
      <c r="E7146" t="str">
        <f t="shared" si="111"/>
        <v>613903 - UNION REGION DES CAUE IDF</v>
      </c>
      <c r="F7146" t="s">
        <v>6951</v>
      </c>
      <c r="G7146" t="s">
        <v>6950</v>
      </c>
      <c r="H7146" t="s">
        <v>6949</v>
      </c>
      <c r="I7146" t="s">
        <v>6948</v>
      </c>
      <c r="J7146" t="s">
        <v>6947</v>
      </c>
      <c r="K7146" t="s">
        <v>208</v>
      </c>
      <c r="L7146" t="s">
        <v>6946</v>
      </c>
      <c r="N7146" t="s">
        <v>208</v>
      </c>
      <c r="O7146" t="s">
        <v>476</v>
      </c>
      <c r="P7146" t="s">
        <v>476</v>
      </c>
    </row>
    <row r="7147" spans="1:16">
      <c r="A7147" s="484" t="s">
        <v>93403</v>
      </c>
      <c r="B7147" s="485" t="s">
        <v>93402</v>
      </c>
      <c r="C7147" t="s">
        <v>93401</v>
      </c>
      <c r="D7147" t="s">
        <v>93400</v>
      </c>
      <c r="E7147" t="str">
        <f t="shared" si="111"/>
        <v>599827 - CROS AUVERGNE RHONE ALPES BOURGOIN JALLIEU</v>
      </c>
      <c r="F7147" t="s">
        <v>1328</v>
      </c>
      <c r="G7147" t="s">
        <v>93399</v>
      </c>
      <c r="H7147" t="s">
        <v>93398</v>
      </c>
      <c r="I7147" t="s">
        <v>12032</v>
      </c>
      <c r="J7147" t="s">
        <v>93397</v>
      </c>
      <c r="K7147" t="s">
        <v>208</v>
      </c>
      <c r="L7147" t="s">
        <v>93396</v>
      </c>
      <c r="N7147" t="s">
        <v>208</v>
      </c>
      <c r="O7147" t="s">
        <v>476</v>
      </c>
      <c r="P7147" t="s">
        <v>476</v>
      </c>
    </row>
    <row r="7148" spans="1:16">
      <c r="A7148" s="484" t="s">
        <v>78274</v>
      </c>
      <c r="B7148" s="485" t="s">
        <v>78273</v>
      </c>
      <c r="C7148" t="s">
        <v>78272</v>
      </c>
      <c r="D7148" t="s">
        <v>78272</v>
      </c>
      <c r="E7148" t="str">
        <f t="shared" si="111"/>
        <v>367138 - ESPACE EVENEMENTIEL</v>
      </c>
      <c r="F7148" t="s">
        <v>22519</v>
      </c>
      <c r="G7148" t="s">
        <v>78271</v>
      </c>
      <c r="I7148" t="s">
        <v>1334</v>
      </c>
      <c r="J7148" t="s">
        <v>78270</v>
      </c>
      <c r="K7148" t="s">
        <v>208</v>
      </c>
      <c r="L7148" t="s">
        <v>78269</v>
      </c>
      <c r="N7148" t="s">
        <v>208</v>
      </c>
      <c r="O7148" t="s">
        <v>476</v>
      </c>
      <c r="P7148" t="s">
        <v>476</v>
      </c>
    </row>
    <row r="7149" spans="1:16">
      <c r="A7149" s="484" t="s">
        <v>17031</v>
      </c>
      <c r="B7149" s="485" t="s">
        <v>12023</v>
      </c>
      <c r="C7149" t="s">
        <v>17030</v>
      </c>
      <c r="D7149" t="s">
        <v>17029</v>
      </c>
      <c r="E7149" t="str">
        <f t="shared" si="111"/>
        <v>563699 - SILVYA TERRADE GRAND EST TROYES</v>
      </c>
      <c r="F7149" t="s">
        <v>1315</v>
      </c>
      <c r="G7149" t="s">
        <v>17028</v>
      </c>
      <c r="I7149" t="s">
        <v>1312</v>
      </c>
      <c r="J7149" t="s">
        <v>17027</v>
      </c>
      <c r="K7149" t="s">
        <v>208</v>
      </c>
      <c r="L7149" t="s">
        <v>17026</v>
      </c>
      <c r="N7149" t="s">
        <v>208</v>
      </c>
      <c r="O7149" t="s">
        <v>476</v>
      </c>
      <c r="P7149" t="s">
        <v>476</v>
      </c>
    </row>
    <row r="7150" spans="1:16">
      <c r="A7150" s="484" t="s">
        <v>17058</v>
      </c>
      <c r="B7150" s="485" t="s">
        <v>12023</v>
      </c>
      <c r="C7150" t="s">
        <v>17036</v>
      </c>
      <c r="D7150" t="s">
        <v>17057</v>
      </c>
      <c r="E7150" t="str">
        <f t="shared" si="111"/>
        <v>686682 - SILVYA TERRADE GRAND EST BELFORT</v>
      </c>
      <c r="F7150" t="s">
        <v>524</v>
      </c>
      <c r="G7150" t="s">
        <v>17056</v>
      </c>
      <c r="I7150" t="s">
        <v>3271</v>
      </c>
      <c r="J7150" t="s">
        <v>17055</v>
      </c>
      <c r="K7150" t="s">
        <v>208</v>
      </c>
      <c r="L7150" t="s">
        <v>17054</v>
      </c>
      <c r="N7150" t="s">
        <v>208</v>
      </c>
      <c r="O7150" t="s">
        <v>476</v>
      </c>
      <c r="P7150" t="s">
        <v>476</v>
      </c>
    </row>
    <row r="7151" spans="1:16">
      <c r="A7151" s="484" t="s">
        <v>17042</v>
      </c>
      <c r="B7151" s="485" t="s">
        <v>12023</v>
      </c>
      <c r="C7151" t="s">
        <v>17036</v>
      </c>
      <c r="D7151" t="s">
        <v>17041</v>
      </c>
      <c r="E7151" t="str">
        <f t="shared" si="111"/>
        <v>672385 - SILVYA TERRADE GRAND EST MULHOUSE</v>
      </c>
      <c r="G7151" t="s">
        <v>17040</v>
      </c>
      <c r="I7151" t="s">
        <v>4853</v>
      </c>
      <c r="J7151" t="s">
        <v>17039</v>
      </c>
      <c r="K7151" t="s">
        <v>208</v>
      </c>
      <c r="L7151" t="s">
        <v>17038</v>
      </c>
      <c r="N7151" t="s">
        <v>208</v>
      </c>
      <c r="O7151" t="s">
        <v>476</v>
      </c>
      <c r="P7151" t="s">
        <v>476</v>
      </c>
    </row>
    <row r="7152" spans="1:16">
      <c r="A7152" s="484" t="s">
        <v>17037</v>
      </c>
      <c r="B7152" s="485" t="s">
        <v>12023</v>
      </c>
      <c r="C7152" t="s">
        <v>17036</v>
      </c>
      <c r="D7152" t="s">
        <v>17035</v>
      </c>
      <c r="E7152" t="str">
        <f t="shared" si="111"/>
        <v>640189 - SILVYA TERRADE GRAND EST QUETIGNY</v>
      </c>
      <c r="F7152" t="s">
        <v>9965</v>
      </c>
      <c r="G7152" t="s">
        <v>17034</v>
      </c>
      <c r="I7152" t="s">
        <v>6894</v>
      </c>
      <c r="J7152" t="s">
        <v>17033</v>
      </c>
      <c r="K7152" t="s">
        <v>208</v>
      </c>
      <c r="L7152" t="s">
        <v>17032</v>
      </c>
      <c r="N7152" t="s">
        <v>208</v>
      </c>
      <c r="O7152" t="s">
        <v>476</v>
      </c>
      <c r="P7152" t="s">
        <v>476</v>
      </c>
    </row>
    <row r="7153" spans="1:16">
      <c r="A7153" s="484" t="s">
        <v>17076</v>
      </c>
      <c r="B7153" s="485" t="s">
        <v>12023</v>
      </c>
      <c r="C7153" t="s">
        <v>17036</v>
      </c>
      <c r="D7153" t="s">
        <v>17075</v>
      </c>
      <c r="E7153" t="str">
        <f t="shared" si="111"/>
        <v>633380 - CFA SYLVIA TERRADE DUNKERQUE</v>
      </c>
      <c r="F7153" t="s">
        <v>17074</v>
      </c>
      <c r="G7153" t="s">
        <v>17073</v>
      </c>
      <c r="I7153" t="s">
        <v>4228</v>
      </c>
      <c r="J7153" t="s">
        <v>17072</v>
      </c>
      <c r="K7153" t="s">
        <v>208</v>
      </c>
      <c r="L7153" t="s">
        <v>17071</v>
      </c>
      <c r="N7153" t="s">
        <v>207</v>
      </c>
      <c r="O7153" t="s">
        <v>476</v>
      </c>
      <c r="P7153" t="s">
        <v>476</v>
      </c>
    </row>
    <row r="7154" spans="1:16">
      <c r="A7154" s="484" t="s">
        <v>17053</v>
      </c>
      <c r="B7154" s="485" t="s">
        <v>12023</v>
      </c>
      <c r="C7154" t="s">
        <v>17036</v>
      </c>
      <c r="D7154" t="s">
        <v>17052</v>
      </c>
      <c r="E7154" t="str">
        <f t="shared" si="111"/>
        <v>584757 - SILVYA TERRADE GRAND EST CAMBRAI</v>
      </c>
      <c r="F7154" t="s">
        <v>2524</v>
      </c>
      <c r="G7154" t="s">
        <v>17051</v>
      </c>
      <c r="I7154" t="s">
        <v>17050</v>
      </c>
      <c r="K7154" t="s">
        <v>208</v>
      </c>
      <c r="L7154" t="s">
        <v>17049</v>
      </c>
      <c r="N7154" t="s">
        <v>208</v>
      </c>
      <c r="O7154" t="s">
        <v>476</v>
      </c>
      <c r="P7154" t="s">
        <v>476</v>
      </c>
    </row>
    <row r="7155" spans="1:16">
      <c r="A7155" s="484" t="s">
        <v>17064</v>
      </c>
      <c r="B7155" s="485" t="s">
        <v>12023</v>
      </c>
      <c r="C7155" t="s">
        <v>17036</v>
      </c>
      <c r="D7155" t="s">
        <v>17063</v>
      </c>
      <c r="E7155" t="str">
        <f t="shared" si="111"/>
        <v>640773 - SILVYA TERRADE GRAND EST ARRAS</v>
      </c>
      <c r="F7155" t="s">
        <v>17062</v>
      </c>
      <c r="G7155" t="s">
        <v>17061</v>
      </c>
      <c r="I7155" t="s">
        <v>3894</v>
      </c>
      <c r="J7155" t="s">
        <v>17060</v>
      </c>
      <c r="K7155" t="s">
        <v>208</v>
      </c>
      <c r="L7155" t="s">
        <v>17059</v>
      </c>
      <c r="N7155" t="s">
        <v>208</v>
      </c>
      <c r="O7155" t="s">
        <v>476</v>
      </c>
      <c r="P7155" t="s">
        <v>476</v>
      </c>
    </row>
    <row r="7156" spans="1:16">
      <c r="A7156" s="484" t="s">
        <v>17048</v>
      </c>
      <c r="B7156" s="485" t="s">
        <v>12023</v>
      </c>
      <c r="C7156" t="s">
        <v>17036</v>
      </c>
      <c r="D7156" t="s">
        <v>17047</v>
      </c>
      <c r="E7156" t="str">
        <f t="shared" si="111"/>
        <v>594489 - SILVYA TERRADE GRAND EST LILLE</v>
      </c>
      <c r="F7156" t="s">
        <v>1086</v>
      </c>
      <c r="G7156" t="s">
        <v>17046</v>
      </c>
      <c r="H7156" t="s">
        <v>17045</v>
      </c>
      <c r="I7156" t="s">
        <v>1814</v>
      </c>
      <c r="J7156" t="s">
        <v>17044</v>
      </c>
      <c r="K7156" t="s">
        <v>208</v>
      </c>
      <c r="L7156" t="s">
        <v>17043</v>
      </c>
      <c r="N7156" t="s">
        <v>208</v>
      </c>
      <c r="O7156" t="s">
        <v>476</v>
      </c>
      <c r="P7156" t="s">
        <v>476</v>
      </c>
    </row>
    <row r="7157" spans="1:16">
      <c r="A7157" s="484" t="s">
        <v>12024</v>
      </c>
      <c r="B7157" s="485" t="s">
        <v>12023</v>
      </c>
      <c r="C7157" t="s">
        <v>12022</v>
      </c>
      <c r="D7157" t="s">
        <v>12021</v>
      </c>
      <c r="E7157" t="str">
        <f t="shared" si="111"/>
        <v>640633 - SYLVIA TERRADE GRAND EST BESANCON</v>
      </c>
      <c r="F7157" t="s">
        <v>882</v>
      </c>
      <c r="G7157" t="s">
        <v>12020</v>
      </c>
      <c r="I7157" t="s">
        <v>2666</v>
      </c>
      <c r="J7157" t="s">
        <v>12019</v>
      </c>
      <c r="K7157" t="s">
        <v>208</v>
      </c>
      <c r="L7157" t="s">
        <v>12018</v>
      </c>
      <c r="N7157" t="s">
        <v>208</v>
      </c>
      <c r="O7157" t="s">
        <v>476</v>
      </c>
      <c r="P7157" t="s">
        <v>476</v>
      </c>
    </row>
    <row r="7158" spans="1:16">
      <c r="A7158" s="484" t="s">
        <v>17070</v>
      </c>
      <c r="B7158" s="485" t="s">
        <v>12023</v>
      </c>
      <c r="C7158" t="s">
        <v>17036</v>
      </c>
      <c r="D7158" t="s">
        <v>17069</v>
      </c>
      <c r="E7158" t="str">
        <f t="shared" si="111"/>
        <v>656513 - SILVYA TERRADE GRAND EST AMIENS</v>
      </c>
      <c r="F7158" t="s">
        <v>17068</v>
      </c>
      <c r="G7158" t="s">
        <v>17067</v>
      </c>
      <c r="I7158" t="s">
        <v>1806</v>
      </c>
      <c r="J7158" t="s">
        <v>17066</v>
      </c>
      <c r="K7158" t="s">
        <v>208</v>
      </c>
      <c r="L7158" t="s">
        <v>17065</v>
      </c>
      <c r="N7158" t="s">
        <v>207</v>
      </c>
      <c r="O7158" t="s">
        <v>476</v>
      </c>
      <c r="P7158" t="s">
        <v>476</v>
      </c>
    </row>
    <row r="7159" spans="1:16">
      <c r="A7159" s="484" t="s">
        <v>128605</v>
      </c>
      <c r="B7159" s="485" t="s">
        <v>128604</v>
      </c>
      <c r="C7159" t="s">
        <v>128603</v>
      </c>
      <c r="D7159" t="s">
        <v>128602</v>
      </c>
      <c r="E7159" t="str">
        <f t="shared" si="111"/>
        <v>408530 - AQMC</v>
      </c>
      <c r="F7159" t="s">
        <v>2517</v>
      </c>
      <c r="G7159" t="s">
        <v>128601</v>
      </c>
      <c r="H7159" t="s">
        <v>128600</v>
      </c>
      <c r="I7159" t="s">
        <v>9072</v>
      </c>
      <c r="J7159" t="s">
        <v>128599</v>
      </c>
      <c r="K7159" t="s">
        <v>208</v>
      </c>
      <c r="L7159" t="s">
        <v>128598</v>
      </c>
      <c r="N7159" t="s">
        <v>208</v>
      </c>
      <c r="O7159" t="s">
        <v>476</v>
      </c>
      <c r="P7159" t="s">
        <v>476</v>
      </c>
    </row>
    <row r="7160" spans="1:16">
      <c r="A7160" s="484" t="s">
        <v>50693</v>
      </c>
      <c r="B7160" s="485" t="s">
        <v>50692</v>
      </c>
      <c r="C7160" t="s">
        <v>50691</v>
      </c>
      <c r="D7160" t="s">
        <v>50690</v>
      </c>
      <c r="E7160" t="str">
        <f t="shared" si="111"/>
        <v>659940 - INTERSTICE ORLEANS</v>
      </c>
      <c r="F7160" t="s">
        <v>36629</v>
      </c>
      <c r="G7160" t="s">
        <v>50689</v>
      </c>
      <c r="I7160" t="s">
        <v>3355</v>
      </c>
      <c r="J7160" t="s">
        <v>50688</v>
      </c>
      <c r="K7160" t="s">
        <v>208</v>
      </c>
      <c r="L7160" t="s">
        <v>50687</v>
      </c>
      <c r="N7160" t="s">
        <v>208</v>
      </c>
      <c r="O7160" t="s">
        <v>476</v>
      </c>
      <c r="P7160" t="s">
        <v>476</v>
      </c>
    </row>
    <row r="7161" spans="1:16">
      <c r="A7161" s="484" t="s">
        <v>49328</v>
      </c>
      <c r="B7161" s="485" t="s">
        <v>49327</v>
      </c>
      <c r="C7161" t="s">
        <v>49326</v>
      </c>
      <c r="D7161" t="s">
        <v>49325</v>
      </c>
      <c r="E7161" t="str">
        <f t="shared" si="111"/>
        <v>667651 - JEUNES DIPLOMATES ALBERTVILLE</v>
      </c>
      <c r="F7161" t="s">
        <v>7400</v>
      </c>
      <c r="G7161" t="s">
        <v>49324</v>
      </c>
      <c r="I7161" t="s">
        <v>18159</v>
      </c>
      <c r="J7161" t="s">
        <v>49323</v>
      </c>
      <c r="K7161" t="s">
        <v>208</v>
      </c>
      <c r="L7161" t="s">
        <v>49322</v>
      </c>
      <c r="N7161" t="s">
        <v>208</v>
      </c>
      <c r="O7161" t="s">
        <v>476</v>
      </c>
      <c r="P7161" t="s">
        <v>476</v>
      </c>
    </row>
    <row r="7162" spans="1:16">
      <c r="A7162" s="484" t="s">
        <v>36658</v>
      </c>
      <c r="B7162" s="485" t="s">
        <v>36657</v>
      </c>
      <c r="C7162" t="s">
        <v>36656</v>
      </c>
      <c r="D7162" t="s">
        <v>36655</v>
      </c>
      <c r="E7162" t="str">
        <f t="shared" si="111"/>
        <v>496297 - MCF</v>
      </c>
      <c r="F7162" t="s">
        <v>6143</v>
      </c>
      <c r="G7162" t="s">
        <v>36654</v>
      </c>
      <c r="H7162" t="s">
        <v>36653</v>
      </c>
      <c r="I7162" t="s">
        <v>9102</v>
      </c>
      <c r="J7162" t="s">
        <v>36652</v>
      </c>
      <c r="K7162" t="s">
        <v>208</v>
      </c>
      <c r="L7162" t="s">
        <v>36651</v>
      </c>
      <c r="N7162" t="s">
        <v>208</v>
      </c>
      <c r="O7162" t="s">
        <v>476</v>
      </c>
      <c r="P7162" t="s">
        <v>476</v>
      </c>
    </row>
    <row r="7163" spans="1:16">
      <c r="A7163" s="484" t="s">
        <v>112900</v>
      </c>
      <c r="B7163" s="485" t="s">
        <v>112899</v>
      </c>
      <c r="C7163" t="s">
        <v>112898</v>
      </c>
      <c r="D7163" t="s">
        <v>112897</v>
      </c>
      <c r="E7163" t="str">
        <f t="shared" si="111"/>
        <v>398378 - BOISSIERES FRANCOISE</v>
      </c>
      <c r="F7163" t="s">
        <v>7556</v>
      </c>
      <c r="G7163" t="s">
        <v>112896</v>
      </c>
      <c r="I7163" t="s">
        <v>6719</v>
      </c>
      <c r="J7163" t="s">
        <v>112895</v>
      </c>
      <c r="K7163" t="s">
        <v>112894</v>
      </c>
      <c r="L7163" t="s">
        <v>112893</v>
      </c>
      <c r="N7163" t="s">
        <v>208</v>
      </c>
      <c r="O7163" t="s">
        <v>476</v>
      </c>
      <c r="P7163" t="s">
        <v>476</v>
      </c>
    </row>
    <row r="7164" spans="1:16">
      <c r="A7164" s="484" t="s">
        <v>131740</v>
      </c>
      <c r="B7164" s="485" t="s">
        <v>131739</v>
      </c>
      <c r="C7164" t="s">
        <v>131738</v>
      </c>
      <c r="D7164" t="s">
        <v>131737</v>
      </c>
      <c r="E7164" t="str">
        <f t="shared" si="111"/>
        <v>327724 - ASMFP 77</v>
      </c>
      <c r="F7164" t="s">
        <v>2644</v>
      </c>
      <c r="G7164" t="s">
        <v>131736</v>
      </c>
      <c r="I7164" t="s">
        <v>21194</v>
      </c>
      <c r="J7164" t="s">
        <v>131735</v>
      </c>
      <c r="K7164" t="s">
        <v>208</v>
      </c>
      <c r="L7164" t="s">
        <v>131734</v>
      </c>
      <c r="N7164" t="s">
        <v>208</v>
      </c>
      <c r="O7164" t="s">
        <v>476</v>
      </c>
      <c r="P7164" t="s">
        <v>476</v>
      </c>
    </row>
    <row r="7165" spans="1:16">
      <c r="A7165" s="484" t="s">
        <v>37223</v>
      </c>
      <c r="B7165" s="485" t="s">
        <v>37222</v>
      </c>
      <c r="C7165" t="s">
        <v>37221</v>
      </c>
      <c r="D7165" t="s">
        <v>37221</v>
      </c>
      <c r="E7165" t="str">
        <f t="shared" si="111"/>
        <v>454102 - MEDICALE &amp; SOLUTIONS</v>
      </c>
      <c r="F7165" t="s">
        <v>1792</v>
      </c>
      <c r="G7165" t="s">
        <v>37220</v>
      </c>
      <c r="I7165" t="s">
        <v>37219</v>
      </c>
      <c r="J7165" t="s">
        <v>37218</v>
      </c>
      <c r="K7165" t="s">
        <v>37217</v>
      </c>
      <c r="L7165" t="s">
        <v>37216</v>
      </c>
      <c r="N7165" t="s">
        <v>208</v>
      </c>
      <c r="O7165" t="s">
        <v>476</v>
      </c>
      <c r="P7165" t="s">
        <v>476</v>
      </c>
    </row>
    <row r="7166" spans="1:16">
      <c r="A7166" s="484" t="s">
        <v>123878</v>
      </c>
      <c r="B7166" s="485" t="s">
        <v>123877</v>
      </c>
      <c r="C7166" t="s">
        <v>123876</v>
      </c>
      <c r="D7166" t="s">
        <v>99647</v>
      </c>
      <c r="E7166" t="str">
        <f t="shared" si="111"/>
        <v>423269 - CRER</v>
      </c>
      <c r="F7166" t="s">
        <v>21790</v>
      </c>
      <c r="G7166" t="s">
        <v>123875</v>
      </c>
      <c r="H7166" t="s">
        <v>123874</v>
      </c>
      <c r="I7166" t="s">
        <v>84753</v>
      </c>
      <c r="J7166" t="s">
        <v>123873</v>
      </c>
      <c r="K7166" t="s">
        <v>208</v>
      </c>
      <c r="L7166" t="s">
        <v>123872</v>
      </c>
      <c r="N7166" t="s">
        <v>208</v>
      </c>
      <c r="O7166" t="s">
        <v>476</v>
      </c>
      <c r="P7166" t="s">
        <v>476</v>
      </c>
    </row>
    <row r="7167" spans="1:16">
      <c r="A7167" s="484" t="s">
        <v>117049</v>
      </c>
      <c r="B7167" s="485" t="s">
        <v>117048</v>
      </c>
      <c r="C7167" t="s">
        <v>117047</v>
      </c>
      <c r="D7167" t="s">
        <v>117047</v>
      </c>
      <c r="E7167" t="str">
        <f t="shared" si="111"/>
        <v>647524 - AUDIFFREN PIERRE</v>
      </c>
      <c r="F7167" t="s">
        <v>813</v>
      </c>
      <c r="G7167" t="s">
        <v>117046</v>
      </c>
      <c r="H7167" t="s">
        <v>117045</v>
      </c>
      <c r="I7167" t="s">
        <v>596</v>
      </c>
      <c r="J7167" t="s">
        <v>117044</v>
      </c>
      <c r="K7167" t="s">
        <v>208</v>
      </c>
      <c r="L7167" t="s">
        <v>117043</v>
      </c>
      <c r="N7167" t="s">
        <v>208</v>
      </c>
      <c r="O7167" t="s">
        <v>476</v>
      </c>
      <c r="P7167" t="s">
        <v>476</v>
      </c>
    </row>
    <row r="7168" spans="1:16">
      <c r="A7168" s="484" t="s">
        <v>134444</v>
      </c>
      <c r="B7168" s="485" t="s">
        <v>134443</v>
      </c>
      <c r="C7168" t="s">
        <v>134442</v>
      </c>
      <c r="D7168" t="s">
        <v>134441</v>
      </c>
      <c r="E7168" t="str">
        <f t="shared" si="111"/>
        <v>445575 - ADFIRMO</v>
      </c>
      <c r="F7168" t="s">
        <v>2572</v>
      </c>
      <c r="G7168" t="s">
        <v>134440</v>
      </c>
      <c r="I7168" t="s">
        <v>820</v>
      </c>
      <c r="J7168" t="s">
        <v>134439</v>
      </c>
      <c r="K7168" t="s">
        <v>208</v>
      </c>
      <c r="L7168" t="s">
        <v>134438</v>
      </c>
      <c r="N7168" t="s">
        <v>208</v>
      </c>
      <c r="O7168" t="s">
        <v>476</v>
      </c>
      <c r="P7168" t="s">
        <v>476</v>
      </c>
    </row>
    <row r="7169" spans="1:16">
      <c r="A7169" s="484" t="s">
        <v>20886</v>
      </c>
      <c r="B7169" s="485" t="s">
        <v>20885</v>
      </c>
      <c r="C7169" t="s">
        <v>20884</v>
      </c>
      <c r="D7169" t="s">
        <v>20883</v>
      </c>
      <c r="E7169" t="str">
        <f t="shared" si="111"/>
        <v>480290 - RCR</v>
      </c>
      <c r="F7169" t="s">
        <v>831</v>
      </c>
      <c r="G7169" t="s">
        <v>20882</v>
      </c>
      <c r="H7169" t="s">
        <v>20881</v>
      </c>
      <c r="I7169" t="s">
        <v>4257</v>
      </c>
      <c r="J7169" t="s">
        <v>20880</v>
      </c>
      <c r="K7169" t="s">
        <v>208</v>
      </c>
      <c r="L7169" t="s">
        <v>20879</v>
      </c>
      <c r="N7169" t="s">
        <v>208</v>
      </c>
      <c r="O7169" t="s">
        <v>476</v>
      </c>
      <c r="P7169" t="s">
        <v>476</v>
      </c>
    </row>
    <row r="7170" spans="1:16">
      <c r="A7170" s="484" t="s">
        <v>27373</v>
      </c>
      <c r="B7170" s="485" t="s">
        <v>27372</v>
      </c>
      <c r="C7170" t="s">
        <v>27371</v>
      </c>
      <c r="D7170" t="s">
        <v>27371</v>
      </c>
      <c r="E7170" t="str">
        <f t="shared" ref="E7170:E7233" si="112">_xlfn.CONCAT(L7170," - ",D7170)</f>
        <v>455489 - POINT FUNEPLUS</v>
      </c>
      <c r="F7170" t="s">
        <v>7245</v>
      </c>
      <c r="G7170" t="s">
        <v>27370</v>
      </c>
      <c r="I7170" t="s">
        <v>8105</v>
      </c>
      <c r="J7170" t="s">
        <v>27369</v>
      </c>
      <c r="K7170" t="s">
        <v>208</v>
      </c>
      <c r="L7170" t="s">
        <v>27368</v>
      </c>
      <c r="N7170" t="s">
        <v>208</v>
      </c>
      <c r="O7170" t="s">
        <v>476</v>
      </c>
      <c r="P7170" t="s">
        <v>476</v>
      </c>
    </row>
    <row r="7171" spans="1:16">
      <c r="A7171" s="484" t="s">
        <v>22934</v>
      </c>
      <c r="B7171" s="485" t="s">
        <v>22933</v>
      </c>
      <c r="C7171" t="s">
        <v>22932</v>
      </c>
      <c r="D7171" t="s">
        <v>22931</v>
      </c>
      <c r="E7171" t="str">
        <f t="shared" si="112"/>
        <v>287052 - REDO</v>
      </c>
      <c r="F7171" t="s">
        <v>5338</v>
      </c>
      <c r="G7171" t="s">
        <v>22930</v>
      </c>
      <c r="I7171" t="s">
        <v>3929</v>
      </c>
      <c r="K7171" t="s">
        <v>208</v>
      </c>
      <c r="L7171" t="s">
        <v>22929</v>
      </c>
      <c r="N7171" t="s">
        <v>208</v>
      </c>
      <c r="O7171" t="s">
        <v>476</v>
      </c>
      <c r="P7171" t="s">
        <v>476</v>
      </c>
    </row>
    <row r="7172" spans="1:16">
      <c r="A7172" s="484" t="s">
        <v>64352</v>
      </c>
      <c r="B7172" s="485" t="s">
        <v>64351</v>
      </c>
      <c r="C7172" t="s">
        <v>64350</v>
      </c>
      <c r="D7172" t="s">
        <v>64349</v>
      </c>
      <c r="E7172" t="str">
        <f t="shared" si="112"/>
        <v>292527 - GEAI</v>
      </c>
      <c r="F7172" t="s">
        <v>3786</v>
      </c>
      <c r="G7172" t="s">
        <v>64348</v>
      </c>
      <c r="H7172" t="s">
        <v>64347</v>
      </c>
      <c r="I7172" t="s">
        <v>1647</v>
      </c>
      <c r="K7172" t="s">
        <v>208</v>
      </c>
      <c r="L7172" t="s">
        <v>64346</v>
      </c>
      <c r="N7172" t="s">
        <v>208</v>
      </c>
      <c r="O7172" t="s">
        <v>476</v>
      </c>
      <c r="P7172" t="s">
        <v>476</v>
      </c>
    </row>
    <row r="7173" spans="1:16">
      <c r="A7173" s="484" t="s">
        <v>21071</v>
      </c>
      <c r="B7173" s="485" t="s">
        <v>21070</v>
      </c>
      <c r="C7173" t="s">
        <v>21069</v>
      </c>
      <c r="D7173" t="s">
        <v>21069</v>
      </c>
      <c r="E7173" t="str">
        <f t="shared" si="112"/>
        <v>423841 - ROY SALMA</v>
      </c>
      <c r="F7173" t="s">
        <v>5705</v>
      </c>
      <c r="G7173" t="s">
        <v>21068</v>
      </c>
      <c r="I7173" t="s">
        <v>2900</v>
      </c>
      <c r="J7173" t="s">
        <v>21067</v>
      </c>
      <c r="K7173" t="s">
        <v>208</v>
      </c>
      <c r="L7173" t="s">
        <v>21066</v>
      </c>
      <c r="N7173" t="s">
        <v>208</v>
      </c>
      <c r="O7173" t="s">
        <v>476</v>
      </c>
      <c r="P7173" t="s">
        <v>476</v>
      </c>
    </row>
    <row r="7174" spans="1:16">
      <c r="A7174" s="484" t="s">
        <v>61490</v>
      </c>
      <c r="B7174" s="485" t="s">
        <v>61489</v>
      </c>
      <c r="C7174" t="s">
        <v>499</v>
      </c>
      <c r="D7174" t="s">
        <v>499</v>
      </c>
      <c r="E7174" t="str">
        <f t="shared" si="112"/>
        <v>329204 - HIPPOCRATUS</v>
      </c>
      <c r="F7174" t="s">
        <v>9476</v>
      </c>
      <c r="G7174" t="s">
        <v>61488</v>
      </c>
      <c r="I7174" t="s">
        <v>20143</v>
      </c>
      <c r="J7174" t="s">
        <v>61487</v>
      </c>
      <c r="K7174" t="s">
        <v>61486</v>
      </c>
      <c r="L7174" t="s">
        <v>61485</v>
      </c>
      <c r="N7174" t="s">
        <v>208</v>
      </c>
      <c r="O7174" t="s">
        <v>476</v>
      </c>
      <c r="P7174" t="s">
        <v>476</v>
      </c>
    </row>
    <row r="7175" spans="1:16">
      <c r="A7175" s="484" t="s">
        <v>70530</v>
      </c>
      <c r="B7175" s="485" t="s">
        <v>70529</v>
      </c>
      <c r="C7175" t="s">
        <v>70528</v>
      </c>
      <c r="D7175" t="s">
        <v>70528</v>
      </c>
      <c r="E7175" t="str">
        <f t="shared" si="112"/>
        <v>607472 - FORMASUP LYON</v>
      </c>
      <c r="F7175" t="s">
        <v>9491</v>
      </c>
      <c r="G7175" t="s">
        <v>54529</v>
      </c>
      <c r="H7175" t="s">
        <v>14995</v>
      </c>
      <c r="I7175" t="s">
        <v>802</v>
      </c>
      <c r="J7175" t="s">
        <v>70527</v>
      </c>
      <c r="K7175" t="s">
        <v>208</v>
      </c>
      <c r="L7175" t="s">
        <v>70526</v>
      </c>
      <c r="N7175" t="s">
        <v>207</v>
      </c>
      <c r="O7175" t="s">
        <v>476</v>
      </c>
      <c r="P7175" t="s">
        <v>476</v>
      </c>
    </row>
    <row r="7176" spans="1:16">
      <c r="A7176" s="484" t="s">
        <v>92373</v>
      </c>
      <c r="B7176" s="485" t="s">
        <v>92372</v>
      </c>
      <c r="C7176" t="s">
        <v>92371</v>
      </c>
      <c r="D7176" t="s">
        <v>92371</v>
      </c>
      <c r="E7176" t="str">
        <f t="shared" si="112"/>
        <v>307580 - CONSEIL EVOLUTION</v>
      </c>
      <c r="F7176" t="s">
        <v>1258</v>
      </c>
      <c r="G7176" t="s">
        <v>92370</v>
      </c>
      <c r="I7176" t="s">
        <v>38557</v>
      </c>
      <c r="J7176" t="s">
        <v>92369</v>
      </c>
      <c r="K7176" t="s">
        <v>208</v>
      </c>
      <c r="L7176" t="s">
        <v>92368</v>
      </c>
      <c r="N7176" t="s">
        <v>208</v>
      </c>
      <c r="O7176" t="s">
        <v>476</v>
      </c>
      <c r="P7176" t="s">
        <v>476</v>
      </c>
    </row>
    <row r="7177" spans="1:16">
      <c r="A7177" s="484" t="s">
        <v>31722</v>
      </c>
      <c r="B7177" s="485" t="s">
        <v>31721</v>
      </c>
      <c r="C7177" t="s">
        <v>31720</v>
      </c>
      <c r="D7177" t="s">
        <v>31720</v>
      </c>
      <c r="E7177" t="str">
        <f t="shared" si="112"/>
        <v>673985 - OGEC ST JOSEPH ET ST THOMAS D ACQUIN</v>
      </c>
      <c r="F7177" t="s">
        <v>9638</v>
      </c>
      <c r="G7177" t="s">
        <v>31719</v>
      </c>
      <c r="I7177" t="s">
        <v>10614</v>
      </c>
      <c r="J7177" t="s">
        <v>31718</v>
      </c>
      <c r="K7177" t="s">
        <v>208</v>
      </c>
      <c r="L7177" t="s">
        <v>31717</v>
      </c>
      <c r="N7177" t="s">
        <v>208</v>
      </c>
      <c r="O7177" t="s">
        <v>476</v>
      </c>
      <c r="P7177" t="s">
        <v>476</v>
      </c>
    </row>
    <row r="7178" spans="1:16">
      <c r="A7178" s="484" t="s">
        <v>98254</v>
      </c>
      <c r="B7178" s="485" t="s">
        <v>31721</v>
      </c>
      <c r="C7178" t="s">
        <v>98253</v>
      </c>
      <c r="D7178" t="s">
        <v>98252</v>
      </c>
      <c r="E7178" t="str">
        <f t="shared" si="112"/>
        <v>69401 - CFPP ANCENIS</v>
      </c>
      <c r="F7178" t="s">
        <v>11638</v>
      </c>
      <c r="G7178" t="s">
        <v>31719</v>
      </c>
      <c r="I7178" t="s">
        <v>10614</v>
      </c>
      <c r="J7178" t="s">
        <v>98251</v>
      </c>
      <c r="K7178" t="s">
        <v>208</v>
      </c>
      <c r="L7178" t="s">
        <v>98250</v>
      </c>
      <c r="N7178" t="s">
        <v>208</v>
      </c>
      <c r="O7178" t="s">
        <v>476</v>
      </c>
      <c r="P7178" t="s">
        <v>476</v>
      </c>
    </row>
    <row r="7179" spans="1:16">
      <c r="A7179" s="484" t="s">
        <v>86837</v>
      </c>
      <c r="B7179" s="485" t="s">
        <v>86836</v>
      </c>
      <c r="C7179" t="s">
        <v>86835</v>
      </c>
      <c r="D7179" t="s">
        <v>86835</v>
      </c>
      <c r="E7179" t="str">
        <f t="shared" si="112"/>
        <v>505365 - DISTRISOFT</v>
      </c>
      <c r="F7179" t="s">
        <v>7832</v>
      </c>
      <c r="G7179" t="s">
        <v>86834</v>
      </c>
      <c r="I7179" t="s">
        <v>86833</v>
      </c>
      <c r="J7179" t="s">
        <v>86832</v>
      </c>
      <c r="K7179" t="s">
        <v>208</v>
      </c>
      <c r="L7179" t="s">
        <v>86831</v>
      </c>
      <c r="N7179" t="s">
        <v>208</v>
      </c>
      <c r="O7179" t="s">
        <v>476</v>
      </c>
      <c r="P7179" t="s">
        <v>476</v>
      </c>
    </row>
    <row r="7180" spans="1:16">
      <c r="A7180" s="484" t="s">
        <v>8748</v>
      </c>
      <c r="B7180" s="485" t="s">
        <v>8747</v>
      </c>
      <c r="C7180" t="s">
        <v>8746</v>
      </c>
      <c r="D7180" t="s">
        <v>8745</v>
      </c>
      <c r="E7180" t="str">
        <f t="shared" si="112"/>
        <v>481658 - TROCHERIS ALIETTE</v>
      </c>
      <c r="F7180" t="s">
        <v>2408</v>
      </c>
      <c r="G7180" t="s">
        <v>8744</v>
      </c>
      <c r="I7180" t="s">
        <v>8743</v>
      </c>
      <c r="J7180" t="s">
        <v>8742</v>
      </c>
      <c r="K7180" t="s">
        <v>208</v>
      </c>
      <c r="L7180" t="s">
        <v>8741</v>
      </c>
      <c r="N7180" t="s">
        <v>208</v>
      </c>
      <c r="O7180" t="s">
        <v>476</v>
      </c>
      <c r="P7180" t="s">
        <v>476</v>
      </c>
    </row>
    <row r="7181" spans="1:16">
      <c r="A7181" s="484" t="s">
        <v>85574</v>
      </c>
      <c r="B7181" s="485" t="s">
        <v>85573</v>
      </c>
      <c r="C7181" t="s">
        <v>85572</v>
      </c>
      <c r="D7181" t="s">
        <v>85571</v>
      </c>
      <c r="E7181" t="str">
        <f t="shared" si="112"/>
        <v>491342 - D2J IPMS VIEL JEROME</v>
      </c>
      <c r="F7181" t="s">
        <v>2651</v>
      </c>
      <c r="G7181" t="s">
        <v>85570</v>
      </c>
      <c r="I7181" t="s">
        <v>1799</v>
      </c>
      <c r="J7181" t="s">
        <v>85569</v>
      </c>
      <c r="K7181" t="s">
        <v>208</v>
      </c>
      <c r="L7181" t="s">
        <v>85568</v>
      </c>
      <c r="N7181" t="s">
        <v>208</v>
      </c>
      <c r="O7181" t="s">
        <v>476</v>
      </c>
      <c r="P7181" t="s">
        <v>476</v>
      </c>
    </row>
    <row r="7182" spans="1:16">
      <c r="A7182" s="484" t="s">
        <v>15707</v>
      </c>
      <c r="B7182" s="485" t="s">
        <v>15706</v>
      </c>
      <c r="C7182" t="s">
        <v>15705</v>
      </c>
      <c r="D7182" t="s">
        <v>15704</v>
      </c>
      <c r="E7182" t="str">
        <f t="shared" si="112"/>
        <v>531583 - SIC BRIVE LA GAILLARDE</v>
      </c>
      <c r="F7182" t="s">
        <v>1086</v>
      </c>
      <c r="G7182" t="s">
        <v>15703</v>
      </c>
      <c r="H7182" t="s">
        <v>15702</v>
      </c>
      <c r="I7182" t="s">
        <v>15701</v>
      </c>
      <c r="J7182" t="s">
        <v>15700</v>
      </c>
      <c r="K7182" t="s">
        <v>208</v>
      </c>
      <c r="L7182" t="s">
        <v>15699</v>
      </c>
      <c r="N7182" t="s">
        <v>208</v>
      </c>
      <c r="O7182" t="s">
        <v>476</v>
      </c>
      <c r="P7182" t="s">
        <v>476</v>
      </c>
    </row>
    <row r="7183" spans="1:16">
      <c r="A7183" s="484" t="s">
        <v>27067</v>
      </c>
      <c r="B7183" s="485" t="s">
        <v>27059</v>
      </c>
      <c r="C7183" t="s">
        <v>27066</v>
      </c>
      <c r="D7183" t="s">
        <v>27065</v>
      </c>
      <c r="E7183" t="str">
        <f t="shared" si="112"/>
        <v>383790 - POLLEN SCOP AUBENAS</v>
      </c>
      <c r="F7183" t="s">
        <v>3601</v>
      </c>
      <c r="G7183" t="s">
        <v>27064</v>
      </c>
      <c r="I7183" t="s">
        <v>27063</v>
      </c>
      <c r="J7183" t="s">
        <v>27062</v>
      </c>
      <c r="K7183" t="s">
        <v>208</v>
      </c>
      <c r="L7183" t="s">
        <v>27061</v>
      </c>
      <c r="N7183" t="s">
        <v>208</v>
      </c>
      <c r="O7183" t="s">
        <v>476</v>
      </c>
      <c r="P7183" t="s">
        <v>476</v>
      </c>
    </row>
    <row r="7184" spans="1:16">
      <c r="A7184" s="484" t="s">
        <v>27060</v>
      </c>
      <c r="B7184" s="485" t="s">
        <v>27059</v>
      </c>
      <c r="C7184" t="s">
        <v>27058</v>
      </c>
      <c r="D7184" t="s">
        <v>27057</v>
      </c>
      <c r="E7184" t="str">
        <f t="shared" si="112"/>
        <v>543408 - POLLEN SCOP TOURNON SUR RHONE</v>
      </c>
      <c r="F7184" t="s">
        <v>19284</v>
      </c>
      <c r="G7184" t="s">
        <v>27056</v>
      </c>
      <c r="I7184" t="s">
        <v>3255</v>
      </c>
      <c r="J7184" t="s">
        <v>27055</v>
      </c>
      <c r="K7184" t="s">
        <v>208</v>
      </c>
      <c r="L7184" t="s">
        <v>27054</v>
      </c>
      <c r="N7184" t="s">
        <v>208</v>
      </c>
      <c r="O7184" t="s">
        <v>476</v>
      </c>
      <c r="P7184" t="s">
        <v>476</v>
      </c>
    </row>
    <row r="7185" spans="1:16">
      <c r="A7185" s="484" t="s">
        <v>79821</v>
      </c>
      <c r="B7185" s="485" t="s">
        <v>79820</v>
      </c>
      <c r="C7185" t="s">
        <v>79819</v>
      </c>
      <c r="D7185" t="s">
        <v>79818</v>
      </c>
      <c r="E7185" t="str">
        <f t="shared" si="112"/>
        <v>361902 - ENGLISH VILLAGE WALL STREET INSTITUTE  NANCY</v>
      </c>
      <c r="F7185" t="s">
        <v>2651</v>
      </c>
      <c r="G7185" t="s">
        <v>79817</v>
      </c>
      <c r="I7185" t="s">
        <v>2900</v>
      </c>
      <c r="J7185" t="s">
        <v>79816</v>
      </c>
      <c r="K7185" t="s">
        <v>208</v>
      </c>
      <c r="L7185" t="s">
        <v>79815</v>
      </c>
      <c r="N7185" t="s">
        <v>208</v>
      </c>
      <c r="O7185" t="s">
        <v>476</v>
      </c>
      <c r="P7185" t="s">
        <v>476</v>
      </c>
    </row>
    <row r="7186" spans="1:16">
      <c r="A7186" s="484" t="s">
        <v>29535</v>
      </c>
      <c r="B7186" s="485" t="s">
        <v>29534</v>
      </c>
      <c r="C7186" t="s">
        <v>29533</v>
      </c>
      <c r="D7186" t="s">
        <v>29533</v>
      </c>
      <c r="E7186" t="str">
        <f t="shared" si="112"/>
        <v>294743 - PAROLE SANS FRONTIERE</v>
      </c>
      <c r="F7186" t="s">
        <v>7547</v>
      </c>
      <c r="G7186" t="s">
        <v>29532</v>
      </c>
      <c r="I7186" t="s">
        <v>579</v>
      </c>
      <c r="J7186" t="s">
        <v>29531</v>
      </c>
      <c r="K7186" t="s">
        <v>208</v>
      </c>
      <c r="L7186" t="s">
        <v>29530</v>
      </c>
      <c r="N7186" t="s">
        <v>208</v>
      </c>
      <c r="O7186" t="s">
        <v>476</v>
      </c>
      <c r="P7186" t="s">
        <v>476</v>
      </c>
    </row>
    <row r="7187" spans="1:16">
      <c r="A7187" s="484" t="s">
        <v>122036</v>
      </c>
      <c r="B7187" s="485" t="s">
        <v>122035</v>
      </c>
      <c r="C7187" t="s">
        <v>122034</v>
      </c>
      <c r="D7187" t="s">
        <v>122033</v>
      </c>
      <c r="E7187" t="str">
        <f t="shared" si="112"/>
        <v>395134 - AEFP</v>
      </c>
      <c r="F7187" t="s">
        <v>7547</v>
      </c>
      <c r="G7187" t="s">
        <v>54742</v>
      </c>
      <c r="H7187" t="s">
        <v>54741</v>
      </c>
      <c r="I7187" t="s">
        <v>4250</v>
      </c>
      <c r="J7187" t="s">
        <v>122032</v>
      </c>
      <c r="K7187" t="s">
        <v>208</v>
      </c>
      <c r="L7187" t="s">
        <v>122031</v>
      </c>
      <c r="N7187" t="s">
        <v>208</v>
      </c>
      <c r="O7187" t="s">
        <v>476</v>
      </c>
      <c r="P7187" t="s">
        <v>476</v>
      </c>
    </row>
    <row r="7188" spans="1:16">
      <c r="A7188" s="484" t="s">
        <v>127242</v>
      </c>
      <c r="B7188" s="485" t="s">
        <v>127241</v>
      </c>
      <c r="C7188" t="s">
        <v>127240</v>
      </c>
      <c r="D7188" t="s">
        <v>127239</v>
      </c>
      <c r="E7188" t="str">
        <f t="shared" si="112"/>
        <v>557742 - ARCHITECTES DE L'URGENCE</v>
      </c>
      <c r="F7188" t="s">
        <v>2408</v>
      </c>
      <c r="G7188" t="s">
        <v>127238</v>
      </c>
      <c r="H7188" t="s">
        <v>14741</v>
      </c>
      <c r="I7188" t="s">
        <v>1806</v>
      </c>
      <c r="J7188" t="s">
        <v>127237</v>
      </c>
      <c r="K7188" t="s">
        <v>208</v>
      </c>
      <c r="L7188" t="s">
        <v>127236</v>
      </c>
      <c r="N7188" t="s">
        <v>208</v>
      </c>
      <c r="O7188" t="s">
        <v>476</v>
      </c>
      <c r="P7188" t="s">
        <v>476</v>
      </c>
    </row>
    <row r="7189" spans="1:16">
      <c r="A7189" s="484" t="s">
        <v>117340</v>
      </c>
      <c r="B7189" s="485" t="s">
        <v>117339</v>
      </c>
      <c r="C7189" t="s">
        <v>117338</v>
      </c>
      <c r="D7189" t="s">
        <v>117338</v>
      </c>
      <c r="E7189" t="str">
        <f t="shared" si="112"/>
        <v>331223 - ATOUT SAVOIR</v>
      </c>
      <c r="F7189" t="s">
        <v>1568</v>
      </c>
      <c r="G7189" t="s">
        <v>117337</v>
      </c>
      <c r="I7189" t="s">
        <v>2757</v>
      </c>
      <c r="J7189" t="s">
        <v>117336</v>
      </c>
      <c r="K7189" t="s">
        <v>208</v>
      </c>
      <c r="L7189" t="s">
        <v>117335</v>
      </c>
      <c r="N7189" t="s">
        <v>208</v>
      </c>
      <c r="O7189" t="s">
        <v>476</v>
      </c>
      <c r="P7189" t="s">
        <v>476</v>
      </c>
    </row>
    <row r="7190" spans="1:16">
      <c r="A7190" s="484" t="s">
        <v>86274</v>
      </c>
      <c r="B7190" s="485" t="s">
        <v>86273</v>
      </c>
      <c r="C7190" t="s">
        <v>86272</v>
      </c>
      <c r="D7190" t="s">
        <v>86272</v>
      </c>
      <c r="E7190" t="str">
        <f t="shared" si="112"/>
        <v>443724 - DRAT COMPETENCES FORMATIONS</v>
      </c>
      <c r="F7190" t="s">
        <v>1513</v>
      </c>
      <c r="G7190" t="s">
        <v>86271</v>
      </c>
      <c r="I7190" t="s">
        <v>60726</v>
      </c>
      <c r="J7190" t="s">
        <v>86270</v>
      </c>
      <c r="K7190" t="s">
        <v>208</v>
      </c>
      <c r="L7190" t="s">
        <v>86269</v>
      </c>
      <c r="N7190" t="s">
        <v>208</v>
      </c>
      <c r="O7190" t="s">
        <v>476</v>
      </c>
      <c r="P7190" t="s">
        <v>476</v>
      </c>
    </row>
    <row r="7191" spans="1:16">
      <c r="A7191" s="484" t="s">
        <v>94593</v>
      </c>
      <c r="B7191" s="485" t="s">
        <v>94592</v>
      </c>
      <c r="C7191" t="s">
        <v>94591</v>
      </c>
      <c r="D7191" t="s">
        <v>94590</v>
      </c>
      <c r="E7191" t="str">
        <f t="shared" si="112"/>
        <v>488987 - CGCVL</v>
      </c>
      <c r="F7191" t="s">
        <v>3131</v>
      </c>
      <c r="G7191" t="s">
        <v>94589</v>
      </c>
      <c r="I7191" t="s">
        <v>1799</v>
      </c>
      <c r="J7191" t="s">
        <v>94588</v>
      </c>
      <c r="K7191" t="s">
        <v>208</v>
      </c>
      <c r="L7191" t="s">
        <v>94587</v>
      </c>
      <c r="N7191" t="s">
        <v>208</v>
      </c>
      <c r="O7191" t="s">
        <v>476</v>
      </c>
      <c r="P7191" t="s">
        <v>476</v>
      </c>
    </row>
    <row r="7192" spans="1:16">
      <c r="A7192" s="484" t="s">
        <v>37329</v>
      </c>
      <c r="B7192" s="485" t="s">
        <v>37328</v>
      </c>
      <c r="C7192" t="s">
        <v>37327</v>
      </c>
      <c r="D7192" t="s">
        <v>37327</v>
      </c>
      <c r="E7192" t="str">
        <f t="shared" si="112"/>
        <v>408293 - MEDIA'TIC</v>
      </c>
      <c r="F7192" t="s">
        <v>1352</v>
      </c>
      <c r="G7192" t="s">
        <v>37326</v>
      </c>
      <c r="I7192" t="s">
        <v>6078</v>
      </c>
      <c r="J7192" t="s">
        <v>37325</v>
      </c>
      <c r="K7192" t="s">
        <v>208</v>
      </c>
      <c r="L7192" t="s">
        <v>37324</v>
      </c>
      <c r="N7192" t="s">
        <v>208</v>
      </c>
      <c r="O7192" t="s">
        <v>476</v>
      </c>
      <c r="P7192" t="s">
        <v>476</v>
      </c>
    </row>
    <row r="7193" spans="1:16">
      <c r="A7193" s="484" t="s">
        <v>74349</v>
      </c>
      <c r="B7193" s="485" t="s">
        <v>74348</v>
      </c>
      <c r="C7193" t="s">
        <v>74347</v>
      </c>
      <c r="D7193" t="s">
        <v>74347</v>
      </c>
      <c r="E7193" t="str">
        <f t="shared" si="112"/>
        <v>406491 - FACONS D'ARTS</v>
      </c>
      <c r="F7193" t="s">
        <v>831</v>
      </c>
      <c r="G7193" t="s">
        <v>74346</v>
      </c>
      <c r="I7193" t="s">
        <v>4033</v>
      </c>
      <c r="J7193" t="s">
        <v>74345</v>
      </c>
      <c r="K7193" t="s">
        <v>208</v>
      </c>
      <c r="L7193" t="s">
        <v>74344</v>
      </c>
      <c r="N7193" t="s">
        <v>208</v>
      </c>
      <c r="O7193" t="s">
        <v>476</v>
      </c>
      <c r="P7193" t="s">
        <v>476</v>
      </c>
    </row>
    <row r="7194" spans="1:16">
      <c r="A7194" s="484" t="s">
        <v>92705</v>
      </c>
      <c r="B7194" s="485" t="s">
        <v>92704</v>
      </c>
      <c r="C7194" t="s">
        <v>92703</v>
      </c>
      <c r="D7194" t="s">
        <v>92702</v>
      </c>
      <c r="E7194" t="str">
        <f t="shared" si="112"/>
        <v>464764 - CPE</v>
      </c>
      <c r="F7194" t="s">
        <v>8706</v>
      </c>
      <c r="G7194" t="s">
        <v>92701</v>
      </c>
      <c r="H7194" t="s">
        <v>92700</v>
      </c>
      <c r="I7194" t="s">
        <v>4220</v>
      </c>
      <c r="J7194" t="s">
        <v>92699</v>
      </c>
      <c r="K7194" t="s">
        <v>208</v>
      </c>
      <c r="L7194" t="s">
        <v>92698</v>
      </c>
      <c r="N7194" t="s">
        <v>208</v>
      </c>
      <c r="O7194" t="s">
        <v>476</v>
      </c>
      <c r="P7194" t="s">
        <v>476</v>
      </c>
    </row>
    <row r="7195" spans="1:16">
      <c r="A7195" s="484" t="s">
        <v>126413</v>
      </c>
      <c r="B7195" s="485" t="s">
        <v>126412</v>
      </c>
      <c r="C7195" t="s">
        <v>126411</v>
      </c>
      <c r="D7195" t="s">
        <v>126411</v>
      </c>
      <c r="E7195" t="str">
        <f t="shared" si="112"/>
        <v>593084 - ASFO CONSEIL</v>
      </c>
      <c r="F7195" t="s">
        <v>13656</v>
      </c>
      <c r="G7195" t="s">
        <v>126410</v>
      </c>
      <c r="I7195" t="s">
        <v>5660</v>
      </c>
      <c r="J7195" t="s">
        <v>126409</v>
      </c>
      <c r="K7195" t="s">
        <v>208</v>
      </c>
      <c r="L7195" t="s">
        <v>126408</v>
      </c>
      <c r="N7195" t="s">
        <v>208</v>
      </c>
      <c r="O7195" t="s">
        <v>476</v>
      </c>
      <c r="P7195" t="s">
        <v>476</v>
      </c>
    </row>
    <row r="7196" spans="1:16">
      <c r="A7196" s="484" t="s">
        <v>18584</v>
      </c>
      <c r="B7196" s="485" t="s">
        <v>18583</v>
      </c>
      <c r="C7196" t="s">
        <v>18582</v>
      </c>
      <c r="D7196" t="s">
        <v>18582</v>
      </c>
      <c r="E7196" t="str">
        <f t="shared" si="112"/>
        <v>590307 - SECOURISTES FRANCAIS CROIX BLANCHE DU VAUCLUSE</v>
      </c>
      <c r="F7196" t="s">
        <v>8706</v>
      </c>
      <c r="G7196" t="s">
        <v>18581</v>
      </c>
      <c r="H7196" t="s">
        <v>18580</v>
      </c>
      <c r="I7196" t="s">
        <v>18579</v>
      </c>
      <c r="J7196" t="s">
        <v>18578</v>
      </c>
      <c r="K7196" t="s">
        <v>208</v>
      </c>
      <c r="L7196" t="s">
        <v>18577</v>
      </c>
      <c r="N7196" t="s">
        <v>208</v>
      </c>
      <c r="O7196" t="s">
        <v>476</v>
      </c>
      <c r="P7196" t="s">
        <v>476</v>
      </c>
    </row>
    <row r="7197" spans="1:16">
      <c r="A7197" s="484" t="s">
        <v>26623</v>
      </c>
      <c r="B7197" s="485" t="s">
        <v>26622</v>
      </c>
      <c r="C7197" t="s">
        <v>26621</v>
      </c>
      <c r="D7197" t="s">
        <v>26621</v>
      </c>
      <c r="E7197" t="str">
        <f t="shared" si="112"/>
        <v>420323 - PRECONIS</v>
      </c>
      <c r="F7197" t="s">
        <v>26620</v>
      </c>
      <c r="G7197" t="s">
        <v>26619</v>
      </c>
      <c r="I7197" t="s">
        <v>4853</v>
      </c>
      <c r="J7197" t="s">
        <v>26618</v>
      </c>
      <c r="K7197" t="s">
        <v>208</v>
      </c>
      <c r="L7197" t="s">
        <v>26617</v>
      </c>
      <c r="N7197" t="s">
        <v>208</v>
      </c>
      <c r="O7197" t="s">
        <v>476</v>
      </c>
      <c r="P7197" t="s">
        <v>26616</v>
      </c>
    </row>
    <row r="7198" spans="1:16">
      <c r="A7198" s="484" t="s">
        <v>7649</v>
      </c>
      <c r="B7198" s="485" t="s">
        <v>7648</v>
      </c>
      <c r="C7198" t="s">
        <v>7647</v>
      </c>
      <c r="D7198" t="s">
        <v>7646</v>
      </c>
      <c r="E7198" t="str">
        <f t="shared" si="112"/>
        <v>656045 - UDSP 38 FORMATION</v>
      </c>
      <c r="F7198" t="s">
        <v>7245</v>
      </c>
      <c r="G7198" t="s">
        <v>7645</v>
      </c>
      <c r="I7198" t="s">
        <v>7644</v>
      </c>
      <c r="J7198" t="s">
        <v>7643</v>
      </c>
      <c r="K7198" t="s">
        <v>208</v>
      </c>
      <c r="L7198" t="s">
        <v>7642</v>
      </c>
      <c r="N7198" t="s">
        <v>208</v>
      </c>
      <c r="O7198" t="s">
        <v>476</v>
      </c>
      <c r="P7198" t="s">
        <v>476</v>
      </c>
    </row>
    <row r="7199" spans="1:16">
      <c r="A7199" s="484" t="s">
        <v>127995</v>
      </c>
      <c r="B7199" s="485" t="s">
        <v>127994</v>
      </c>
      <c r="C7199" t="s">
        <v>127988</v>
      </c>
      <c r="D7199" t="s">
        <v>127988</v>
      </c>
      <c r="E7199" t="str">
        <f t="shared" si="112"/>
        <v>301140 - ANTIGONE</v>
      </c>
      <c r="F7199" t="s">
        <v>5487</v>
      </c>
      <c r="G7199" t="s">
        <v>127993</v>
      </c>
      <c r="I7199" t="s">
        <v>16252</v>
      </c>
      <c r="J7199" t="s">
        <v>127992</v>
      </c>
      <c r="K7199" t="s">
        <v>208</v>
      </c>
      <c r="L7199" t="s">
        <v>127991</v>
      </c>
      <c r="N7199" t="s">
        <v>208</v>
      </c>
      <c r="O7199" t="s">
        <v>476</v>
      </c>
      <c r="P7199" t="s">
        <v>476</v>
      </c>
    </row>
    <row r="7200" spans="1:16">
      <c r="A7200" s="484" t="s">
        <v>17389</v>
      </c>
      <c r="B7200" s="485" t="s">
        <v>17388</v>
      </c>
      <c r="C7200" t="s">
        <v>17387</v>
      </c>
      <c r="D7200" t="s">
        <v>17387</v>
      </c>
      <c r="E7200" t="str">
        <f t="shared" si="112"/>
        <v>523884 - SHERWOOD FORMATION</v>
      </c>
      <c r="F7200" t="s">
        <v>17386</v>
      </c>
      <c r="G7200" t="s">
        <v>17385</v>
      </c>
      <c r="I7200" t="s">
        <v>11163</v>
      </c>
      <c r="J7200" t="s">
        <v>17384</v>
      </c>
      <c r="K7200" t="s">
        <v>208</v>
      </c>
      <c r="L7200" t="s">
        <v>17383</v>
      </c>
      <c r="N7200" t="s">
        <v>208</v>
      </c>
      <c r="O7200" t="s">
        <v>476</v>
      </c>
      <c r="P7200" t="s">
        <v>476</v>
      </c>
    </row>
    <row r="7201" spans="1:16">
      <c r="A7201" s="484" t="s">
        <v>135953</v>
      </c>
      <c r="B7201" s="485" t="s">
        <v>135952</v>
      </c>
      <c r="C7201" t="s">
        <v>135951</v>
      </c>
      <c r="D7201" t="s">
        <v>135951</v>
      </c>
      <c r="E7201" t="str">
        <f t="shared" si="112"/>
        <v>392868 - ACCOMPLIR</v>
      </c>
      <c r="F7201" t="s">
        <v>1487</v>
      </c>
      <c r="G7201" t="s">
        <v>135950</v>
      </c>
      <c r="I7201" t="s">
        <v>1837</v>
      </c>
      <c r="J7201" t="s">
        <v>135949</v>
      </c>
      <c r="K7201" t="s">
        <v>208</v>
      </c>
      <c r="L7201" t="s">
        <v>135948</v>
      </c>
      <c r="N7201" t="s">
        <v>208</v>
      </c>
      <c r="O7201" t="s">
        <v>476</v>
      </c>
      <c r="P7201" t="s">
        <v>476</v>
      </c>
    </row>
    <row r="7202" spans="1:16">
      <c r="A7202" s="484" t="s">
        <v>1163</v>
      </c>
      <c r="B7202" s="485" t="s">
        <v>1162</v>
      </c>
      <c r="C7202" t="s">
        <v>1161</v>
      </c>
      <c r="D7202" t="s">
        <v>1160</v>
      </c>
      <c r="E7202" t="str">
        <f t="shared" si="112"/>
        <v>643269 - ZINCK MARIE CLAIRE</v>
      </c>
      <c r="F7202" t="s">
        <v>1159</v>
      </c>
      <c r="G7202" t="s">
        <v>1158</v>
      </c>
      <c r="I7202" t="s">
        <v>802</v>
      </c>
      <c r="J7202" t="s">
        <v>1157</v>
      </c>
      <c r="K7202" t="s">
        <v>208</v>
      </c>
      <c r="L7202" t="s">
        <v>1156</v>
      </c>
      <c r="N7202" t="s">
        <v>208</v>
      </c>
      <c r="O7202" t="s">
        <v>476</v>
      </c>
      <c r="P7202" t="s">
        <v>476</v>
      </c>
    </row>
    <row r="7203" spans="1:16">
      <c r="A7203" s="484" t="s">
        <v>74238</v>
      </c>
      <c r="B7203" s="485" t="s">
        <v>74237</v>
      </c>
      <c r="C7203" t="s">
        <v>74236</v>
      </c>
      <c r="D7203" t="s">
        <v>74236</v>
      </c>
      <c r="E7203" t="str">
        <f t="shared" si="112"/>
        <v>436501 - FAKHR ABBAS</v>
      </c>
      <c r="F7203" t="s">
        <v>42473</v>
      </c>
      <c r="G7203" t="s">
        <v>74235</v>
      </c>
      <c r="I7203" t="s">
        <v>860</v>
      </c>
      <c r="J7203" t="s">
        <v>74234</v>
      </c>
      <c r="K7203" t="s">
        <v>74233</v>
      </c>
      <c r="L7203" t="s">
        <v>74232</v>
      </c>
      <c r="N7203" t="s">
        <v>208</v>
      </c>
      <c r="O7203" t="s">
        <v>476</v>
      </c>
      <c r="P7203" t="s">
        <v>476</v>
      </c>
    </row>
    <row r="7204" spans="1:16">
      <c r="A7204" s="484" t="s">
        <v>26264</v>
      </c>
      <c r="B7204" s="485" t="s">
        <v>26263</v>
      </c>
      <c r="C7204" t="s">
        <v>26262</v>
      </c>
      <c r="D7204" t="s">
        <v>26262</v>
      </c>
      <c r="E7204" t="str">
        <f t="shared" si="112"/>
        <v>609444 - PREVENTYS</v>
      </c>
      <c r="F7204" t="s">
        <v>3281</v>
      </c>
      <c r="G7204" t="s">
        <v>26261</v>
      </c>
      <c r="I7204" t="s">
        <v>26260</v>
      </c>
      <c r="J7204" t="s">
        <v>26259</v>
      </c>
      <c r="K7204" t="s">
        <v>208</v>
      </c>
      <c r="L7204" t="s">
        <v>26258</v>
      </c>
      <c r="N7204" t="s">
        <v>208</v>
      </c>
      <c r="O7204" t="s">
        <v>476</v>
      </c>
      <c r="P7204" t="s">
        <v>476</v>
      </c>
    </row>
    <row r="7205" spans="1:16">
      <c r="A7205" s="484" t="s">
        <v>110483</v>
      </c>
      <c r="B7205" s="485" t="s">
        <v>110482</v>
      </c>
      <c r="C7205" t="s">
        <v>110481</v>
      </c>
      <c r="D7205" t="s">
        <v>110480</v>
      </c>
      <c r="E7205" t="str">
        <f t="shared" si="112"/>
        <v>530086 - CANDICE MACK SARL</v>
      </c>
      <c r="F7205" t="s">
        <v>1857</v>
      </c>
      <c r="G7205" t="s">
        <v>110479</v>
      </c>
      <c r="I7205" t="s">
        <v>579</v>
      </c>
      <c r="J7205" t="s">
        <v>110478</v>
      </c>
      <c r="K7205" t="s">
        <v>208</v>
      </c>
      <c r="L7205" t="s">
        <v>110477</v>
      </c>
      <c r="N7205" t="s">
        <v>208</v>
      </c>
      <c r="O7205" t="s">
        <v>476</v>
      </c>
      <c r="P7205" t="s">
        <v>476</v>
      </c>
    </row>
    <row r="7206" spans="1:16">
      <c r="A7206" s="484" t="s">
        <v>27353</v>
      </c>
      <c r="B7206" s="485" t="s">
        <v>27352</v>
      </c>
      <c r="C7206" t="s">
        <v>27351</v>
      </c>
      <c r="D7206" t="s">
        <v>27351</v>
      </c>
      <c r="E7206" t="str">
        <f t="shared" si="112"/>
        <v>427330 - POINT ORG SECURITE</v>
      </c>
      <c r="G7206" t="s">
        <v>27350</v>
      </c>
      <c r="I7206" t="s">
        <v>1735</v>
      </c>
      <c r="J7206" t="s">
        <v>27349</v>
      </c>
      <c r="K7206" t="s">
        <v>208</v>
      </c>
      <c r="L7206" t="s">
        <v>27348</v>
      </c>
      <c r="N7206" t="s">
        <v>208</v>
      </c>
      <c r="O7206" t="s">
        <v>476</v>
      </c>
      <c r="P7206" t="s">
        <v>476</v>
      </c>
    </row>
    <row r="7207" spans="1:16">
      <c r="A7207" s="484" t="s">
        <v>86405</v>
      </c>
      <c r="B7207" s="485" t="s">
        <v>86404</v>
      </c>
      <c r="C7207" t="s">
        <v>86403</v>
      </c>
      <c r="D7207" t="s">
        <v>86402</v>
      </c>
      <c r="E7207" t="str">
        <f t="shared" si="112"/>
        <v>680667 - DOUBEL MARIE ELIE</v>
      </c>
      <c r="F7207" t="s">
        <v>5915</v>
      </c>
      <c r="G7207" t="s">
        <v>86401</v>
      </c>
      <c r="H7207" t="s">
        <v>86400</v>
      </c>
      <c r="I7207" t="s">
        <v>6917</v>
      </c>
      <c r="K7207" t="s">
        <v>208</v>
      </c>
      <c r="L7207" t="s">
        <v>86399</v>
      </c>
      <c r="N7207" t="s">
        <v>208</v>
      </c>
      <c r="O7207" t="s">
        <v>476</v>
      </c>
      <c r="P7207" t="s">
        <v>476</v>
      </c>
    </row>
    <row r="7208" spans="1:16">
      <c r="A7208" s="484" t="s">
        <v>89155</v>
      </c>
      <c r="B7208" s="485" t="s">
        <v>89154</v>
      </c>
      <c r="C7208" t="s">
        <v>89153</v>
      </c>
      <c r="D7208" t="s">
        <v>89152</v>
      </c>
      <c r="E7208" t="str">
        <f t="shared" si="112"/>
        <v>635765 - DANEK CHRISTINE</v>
      </c>
      <c r="F7208" t="s">
        <v>25781</v>
      </c>
      <c r="G7208" t="s">
        <v>89151</v>
      </c>
      <c r="I7208" t="s">
        <v>4853</v>
      </c>
      <c r="J7208" t="s">
        <v>89150</v>
      </c>
      <c r="K7208" t="s">
        <v>208</v>
      </c>
      <c r="L7208" t="s">
        <v>89149</v>
      </c>
      <c r="N7208" t="s">
        <v>208</v>
      </c>
      <c r="O7208" t="s">
        <v>476</v>
      </c>
      <c r="P7208" t="s">
        <v>476</v>
      </c>
    </row>
    <row r="7209" spans="1:16">
      <c r="A7209" s="484" t="s">
        <v>128500</v>
      </c>
      <c r="B7209" s="485" t="s">
        <v>128499</v>
      </c>
      <c r="C7209" t="s">
        <v>128498</v>
      </c>
      <c r="D7209" t="s">
        <v>128498</v>
      </c>
      <c r="E7209" t="str">
        <f t="shared" si="112"/>
        <v>512886 - ANDRE DESSORNES CAROLE</v>
      </c>
      <c r="F7209" t="s">
        <v>3026</v>
      </c>
      <c r="G7209" t="s">
        <v>128497</v>
      </c>
      <c r="I7209" t="s">
        <v>626</v>
      </c>
      <c r="J7209" t="s">
        <v>128496</v>
      </c>
      <c r="K7209" t="s">
        <v>208</v>
      </c>
      <c r="L7209" t="s">
        <v>128495</v>
      </c>
      <c r="N7209" t="s">
        <v>208</v>
      </c>
      <c r="O7209" t="s">
        <v>476</v>
      </c>
      <c r="P7209" t="s">
        <v>476</v>
      </c>
    </row>
    <row r="7210" spans="1:16">
      <c r="A7210" s="484" t="s">
        <v>71525</v>
      </c>
      <c r="B7210" s="485" t="s">
        <v>71524</v>
      </c>
      <c r="C7210" t="s">
        <v>71523</v>
      </c>
      <c r="D7210" t="s">
        <v>71522</v>
      </c>
      <c r="E7210" t="str">
        <f t="shared" si="112"/>
        <v>406879 - FLES 78</v>
      </c>
      <c r="G7210" t="s">
        <v>71521</v>
      </c>
      <c r="I7210" t="s">
        <v>11237</v>
      </c>
      <c r="J7210" t="s">
        <v>71520</v>
      </c>
      <c r="K7210" t="s">
        <v>208</v>
      </c>
      <c r="L7210" t="s">
        <v>71519</v>
      </c>
      <c r="N7210" t="s">
        <v>208</v>
      </c>
      <c r="O7210" t="s">
        <v>476</v>
      </c>
      <c r="P7210" t="s">
        <v>476</v>
      </c>
    </row>
    <row r="7211" spans="1:16">
      <c r="A7211" s="484" t="s">
        <v>45748</v>
      </c>
      <c r="B7211" s="485" t="s">
        <v>45747</v>
      </c>
      <c r="C7211" t="s">
        <v>45746</v>
      </c>
      <c r="D7211" t="s">
        <v>45746</v>
      </c>
      <c r="E7211" t="str">
        <f t="shared" si="112"/>
        <v>355173 - LAPORTE JACQUES</v>
      </c>
      <c r="G7211" t="s">
        <v>45745</v>
      </c>
      <c r="I7211" t="s">
        <v>749</v>
      </c>
      <c r="J7211" t="s">
        <v>45744</v>
      </c>
      <c r="K7211" t="s">
        <v>208</v>
      </c>
      <c r="L7211" t="s">
        <v>45743</v>
      </c>
      <c r="N7211" t="s">
        <v>208</v>
      </c>
      <c r="O7211" t="s">
        <v>476</v>
      </c>
      <c r="P7211" t="s">
        <v>476</v>
      </c>
    </row>
    <row r="7212" spans="1:16">
      <c r="A7212" s="484" t="s">
        <v>11132</v>
      </c>
      <c r="B7212" s="485" t="s">
        <v>11131</v>
      </c>
      <c r="C7212" t="s">
        <v>11130</v>
      </c>
      <c r="D7212" t="s">
        <v>11129</v>
      </c>
      <c r="E7212" t="str">
        <f t="shared" si="112"/>
        <v>614208 - TARTAUD YVES</v>
      </c>
      <c r="F7212" t="s">
        <v>3026</v>
      </c>
      <c r="G7212" t="s">
        <v>11128</v>
      </c>
      <c r="I7212" t="s">
        <v>11127</v>
      </c>
      <c r="J7212" t="s">
        <v>11126</v>
      </c>
      <c r="K7212" t="s">
        <v>208</v>
      </c>
      <c r="L7212" t="s">
        <v>11125</v>
      </c>
      <c r="N7212" t="s">
        <v>208</v>
      </c>
      <c r="O7212" t="s">
        <v>476</v>
      </c>
      <c r="P7212" t="s">
        <v>476</v>
      </c>
    </row>
    <row r="7213" spans="1:16">
      <c r="A7213" s="484" t="s">
        <v>88950</v>
      </c>
      <c r="B7213" s="485" t="s">
        <v>88949</v>
      </c>
      <c r="C7213" t="s">
        <v>88948</v>
      </c>
      <c r="D7213" t="s">
        <v>88947</v>
      </c>
      <c r="E7213" t="str">
        <f t="shared" si="112"/>
        <v>610148 - DBMC CALUIRE ET CUIRE</v>
      </c>
      <c r="F7213" t="s">
        <v>77422</v>
      </c>
      <c r="G7213" t="s">
        <v>88946</v>
      </c>
      <c r="I7213" t="s">
        <v>6909</v>
      </c>
      <c r="J7213" t="s">
        <v>88945</v>
      </c>
      <c r="K7213" t="s">
        <v>208</v>
      </c>
      <c r="L7213" t="s">
        <v>88944</v>
      </c>
      <c r="N7213" t="s">
        <v>208</v>
      </c>
      <c r="O7213" t="s">
        <v>476</v>
      </c>
      <c r="P7213" t="s">
        <v>476</v>
      </c>
    </row>
    <row r="7214" spans="1:16">
      <c r="A7214" s="484" t="s">
        <v>9055</v>
      </c>
      <c r="B7214" s="485" t="s">
        <v>9054</v>
      </c>
      <c r="C7214" t="s">
        <v>9053</v>
      </c>
      <c r="D7214" t="s">
        <v>9053</v>
      </c>
      <c r="E7214" t="str">
        <f t="shared" si="112"/>
        <v>433299 - TRANSFORMANCE PRO</v>
      </c>
      <c r="F7214" t="s">
        <v>3367</v>
      </c>
      <c r="G7214" t="s">
        <v>9052</v>
      </c>
      <c r="I7214" t="s">
        <v>3138</v>
      </c>
      <c r="J7214" t="s">
        <v>9051</v>
      </c>
      <c r="K7214" t="s">
        <v>208</v>
      </c>
      <c r="L7214" t="s">
        <v>9050</v>
      </c>
      <c r="N7214" t="s">
        <v>208</v>
      </c>
      <c r="O7214" t="s">
        <v>476</v>
      </c>
      <c r="P7214" t="s">
        <v>476</v>
      </c>
    </row>
    <row r="7215" spans="1:16">
      <c r="A7215" s="484" t="s">
        <v>123827</v>
      </c>
      <c r="B7215" s="485" t="s">
        <v>123826</v>
      </c>
      <c r="C7215" t="s">
        <v>123825</v>
      </c>
      <c r="D7215" t="s">
        <v>123824</v>
      </c>
      <c r="E7215" t="str">
        <f t="shared" si="112"/>
        <v>307385 - CHEVAL EMOI</v>
      </c>
      <c r="F7215" t="s">
        <v>3635</v>
      </c>
      <c r="G7215" t="s">
        <v>123823</v>
      </c>
      <c r="I7215" t="s">
        <v>99318</v>
      </c>
      <c r="J7215" t="s">
        <v>123822</v>
      </c>
      <c r="K7215" t="s">
        <v>208</v>
      </c>
      <c r="L7215" t="s">
        <v>123821</v>
      </c>
      <c r="N7215" t="s">
        <v>208</v>
      </c>
      <c r="O7215" t="s">
        <v>476</v>
      </c>
      <c r="P7215" t="s">
        <v>476</v>
      </c>
    </row>
    <row r="7216" spans="1:16">
      <c r="A7216" s="484" t="s">
        <v>96358</v>
      </c>
      <c r="B7216" s="485" t="s">
        <v>96357</v>
      </c>
      <c r="C7216" t="s">
        <v>96356</v>
      </c>
      <c r="D7216" t="s">
        <v>96355</v>
      </c>
      <c r="E7216" t="str">
        <f t="shared" si="112"/>
        <v>588076 - CHEVALLIER SYLVAIN - AROMANATURE</v>
      </c>
      <c r="F7216" t="s">
        <v>1328</v>
      </c>
      <c r="G7216" t="s">
        <v>96354</v>
      </c>
      <c r="H7216" t="s">
        <v>96353</v>
      </c>
      <c r="I7216" t="s">
        <v>96352</v>
      </c>
      <c r="J7216" t="s">
        <v>96351</v>
      </c>
      <c r="K7216" t="s">
        <v>208</v>
      </c>
      <c r="L7216" t="s">
        <v>96350</v>
      </c>
      <c r="N7216" t="s">
        <v>208</v>
      </c>
      <c r="O7216" t="s">
        <v>476</v>
      </c>
      <c r="P7216" t="s">
        <v>476</v>
      </c>
    </row>
    <row r="7217" spans="1:16">
      <c r="A7217" s="484" t="s">
        <v>48015</v>
      </c>
      <c r="B7217" s="485" t="s">
        <v>48014</v>
      </c>
      <c r="C7217" t="s">
        <v>48013</v>
      </c>
      <c r="D7217" t="s">
        <v>48012</v>
      </c>
      <c r="E7217" t="str">
        <f t="shared" si="112"/>
        <v>562592 - KINTAIL COMMUNICATIONS ANGERS</v>
      </c>
      <c r="F7217" t="s">
        <v>48011</v>
      </c>
      <c r="G7217" t="s">
        <v>48010</v>
      </c>
      <c r="I7217" t="s">
        <v>1647</v>
      </c>
      <c r="J7217" t="s">
        <v>48009</v>
      </c>
      <c r="K7217" t="s">
        <v>208</v>
      </c>
      <c r="L7217" t="s">
        <v>48008</v>
      </c>
      <c r="N7217" t="s">
        <v>208</v>
      </c>
      <c r="O7217" t="s">
        <v>476</v>
      </c>
      <c r="P7217" t="s">
        <v>476</v>
      </c>
    </row>
    <row r="7218" spans="1:16">
      <c r="A7218" s="484" t="s">
        <v>88751</v>
      </c>
      <c r="B7218" s="485" t="s">
        <v>88750</v>
      </c>
      <c r="C7218" t="s">
        <v>88749</v>
      </c>
      <c r="D7218" t="s">
        <v>88749</v>
      </c>
      <c r="E7218" t="str">
        <f t="shared" si="112"/>
        <v>599438 - DE L'EPREVIER BROCVIELLE PASCALE</v>
      </c>
      <c r="F7218" t="s">
        <v>7596</v>
      </c>
      <c r="G7218" t="s">
        <v>88748</v>
      </c>
      <c r="I7218" t="s">
        <v>2301</v>
      </c>
      <c r="J7218" t="s">
        <v>88747</v>
      </c>
      <c r="K7218" t="s">
        <v>208</v>
      </c>
      <c r="L7218" t="s">
        <v>88746</v>
      </c>
      <c r="N7218" t="s">
        <v>208</v>
      </c>
      <c r="O7218" t="s">
        <v>476</v>
      </c>
      <c r="P7218" t="s">
        <v>476</v>
      </c>
    </row>
    <row r="7219" spans="1:16">
      <c r="A7219" s="484" t="s">
        <v>9399</v>
      </c>
      <c r="B7219" s="485" t="s">
        <v>9398</v>
      </c>
      <c r="C7219" t="s">
        <v>9397</v>
      </c>
      <c r="D7219" t="s">
        <v>9397</v>
      </c>
      <c r="E7219" t="str">
        <f t="shared" si="112"/>
        <v>631310 - TOT OU T'ART</v>
      </c>
      <c r="F7219" t="s">
        <v>9396</v>
      </c>
      <c r="G7219" t="s">
        <v>9395</v>
      </c>
      <c r="I7219" t="s">
        <v>579</v>
      </c>
      <c r="J7219" t="s">
        <v>9394</v>
      </c>
      <c r="K7219" t="s">
        <v>208</v>
      </c>
      <c r="L7219" t="s">
        <v>9393</v>
      </c>
      <c r="N7219" t="s">
        <v>208</v>
      </c>
      <c r="O7219" t="s">
        <v>476</v>
      </c>
      <c r="P7219" t="s">
        <v>476</v>
      </c>
    </row>
    <row r="7220" spans="1:16">
      <c r="A7220" s="484" t="s">
        <v>15975</v>
      </c>
      <c r="B7220" s="485" t="s">
        <v>15974</v>
      </c>
      <c r="C7220" t="s">
        <v>15973</v>
      </c>
      <c r="D7220" t="s">
        <v>15972</v>
      </c>
      <c r="E7220" t="str">
        <f t="shared" si="112"/>
        <v>640384 - SFSL</v>
      </c>
      <c r="F7220" t="s">
        <v>6663</v>
      </c>
      <c r="G7220" t="s">
        <v>15971</v>
      </c>
      <c r="I7220" t="s">
        <v>3364</v>
      </c>
      <c r="K7220" t="s">
        <v>208</v>
      </c>
      <c r="L7220" t="s">
        <v>15970</v>
      </c>
      <c r="N7220" t="s">
        <v>208</v>
      </c>
      <c r="O7220" t="s">
        <v>476</v>
      </c>
      <c r="P7220" t="s">
        <v>476</v>
      </c>
    </row>
    <row r="7221" spans="1:16">
      <c r="A7221" s="484" t="s">
        <v>100436</v>
      </c>
      <c r="B7221" s="485" t="s">
        <v>100435</v>
      </c>
      <c r="C7221" t="s">
        <v>100434</v>
      </c>
      <c r="D7221" t="s">
        <v>100433</v>
      </c>
      <c r="E7221" t="str">
        <f t="shared" si="112"/>
        <v>641121 - CIDS</v>
      </c>
      <c r="F7221" t="s">
        <v>55208</v>
      </c>
      <c r="G7221" t="s">
        <v>100432</v>
      </c>
      <c r="I7221" t="s">
        <v>100431</v>
      </c>
      <c r="J7221" t="s">
        <v>100430</v>
      </c>
      <c r="K7221" t="s">
        <v>208</v>
      </c>
      <c r="L7221" t="s">
        <v>100429</v>
      </c>
      <c r="N7221" t="s">
        <v>208</v>
      </c>
      <c r="O7221" t="s">
        <v>476</v>
      </c>
      <c r="P7221" t="s">
        <v>476</v>
      </c>
    </row>
    <row r="7222" spans="1:16">
      <c r="A7222" s="484" t="s">
        <v>105093</v>
      </c>
      <c r="B7222" s="485" t="s">
        <v>105092</v>
      </c>
      <c r="C7222" t="s">
        <v>105091</v>
      </c>
      <c r="D7222" t="s">
        <v>105090</v>
      </c>
      <c r="E7222" t="str">
        <f t="shared" si="112"/>
        <v>531182 - CFO AURILLAC CANTAL</v>
      </c>
      <c r="F7222" t="s">
        <v>1618</v>
      </c>
      <c r="G7222" t="s">
        <v>105089</v>
      </c>
      <c r="I7222" t="s">
        <v>7712</v>
      </c>
      <c r="K7222" t="s">
        <v>208</v>
      </c>
      <c r="L7222" t="s">
        <v>105088</v>
      </c>
      <c r="N7222" t="s">
        <v>208</v>
      </c>
      <c r="O7222" t="s">
        <v>476</v>
      </c>
      <c r="P7222" t="s">
        <v>476</v>
      </c>
    </row>
    <row r="7223" spans="1:16">
      <c r="A7223" s="484" t="s">
        <v>135293</v>
      </c>
      <c r="B7223" s="485" t="s">
        <v>135292</v>
      </c>
      <c r="C7223" t="s">
        <v>135291</v>
      </c>
      <c r="D7223" t="s">
        <v>135290</v>
      </c>
      <c r="E7223" t="str">
        <f t="shared" si="112"/>
        <v>396199 - AGECONSULTING</v>
      </c>
      <c r="F7223" t="s">
        <v>37605</v>
      </c>
      <c r="G7223" t="s">
        <v>135289</v>
      </c>
      <c r="I7223" t="s">
        <v>5864</v>
      </c>
      <c r="J7223" t="s">
        <v>135288</v>
      </c>
      <c r="K7223" t="s">
        <v>208</v>
      </c>
      <c r="L7223" t="s">
        <v>135287</v>
      </c>
      <c r="N7223" t="s">
        <v>208</v>
      </c>
      <c r="O7223" t="s">
        <v>476</v>
      </c>
      <c r="P7223" t="s">
        <v>476</v>
      </c>
    </row>
    <row r="7224" spans="1:16">
      <c r="A7224" s="484" t="s">
        <v>13380</v>
      </c>
      <c r="B7224" s="485" t="s">
        <v>13379</v>
      </c>
      <c r="C7224" t="s">
        <v>13378</v>
      </c>
      <c r="D7224" t="s">
        <v>13377</v>
      </c>
      <c r="E7224" t="str">
        <f t="shared" si="112"/>
        <v>661296 - SPORT ETUDES CONCEPT PARIS</v>
      </c>
      <c r="F7224" t="s">
        <v>9578</v>
      </c>
      <c r="G7224" t="s">
        <v>13376</v>
      </c>
      <c r="I7224" t="s">
        <v>626</v>
      </c>
      <c r="J7224" t="s">
        <v>13375</v>
      </c>
      <c r="K7224" t="s">
        <v>208</v>
      </c>
      <c r="L7224" t="s">
        <v>13374</v>
      </c>
      <c r="N7224" t="s">
        <v>207</v>
      </c>
      <c r="O7224" t="s">
        <v>476</v>
      </c>
      <c r="P7224" t="s">
        <v>476</v>
      </c>
    </row>
    <row r="7225" spans="1:16">
      <c r="A7225" s="484" t="s">
        <v>134703</v>
      </c>
      <c r="B7225" s="485" t="s">
        <v>134702</v>
      </c>
      <c r="C7225" t="s">
        <v>134701</v>
      </c>
      <c r="D7225" t="s">
        <v>134701</v>
      </c>
      <c r="E7225" t="str">
        <f t="shared" si="112"/>
        <v>526824 - ADCA GFP</v>
      </c>
      <c r="F7225" t="s">
        <v>2572</v>
      </c>
      <c r="G7225" t="s">
        <v>134700</v>
      </c>
      <c r="I7225" t="s">
        <v>8273</v>
      </c>
      <c r="J7225" t="s">
        <v>134699</v>
      </c>
      <c r="K7225" t="s">
        <v>208</v>
      </c>
      <c r="L7225" t="s">
        <v>134698</v>
      </c>
      <c r="N7225" t="s">
        <v>208</v>
      </c>
      <c r="O7225" t="s">
        <v>476</v>
      </c>
      <c r="P7225" t="s">
        <v>476</v>
      </c>
    </row>
    <row r="7226" spans="1:16">
      <c r="A7226" s="484" t="s">
        <v>123414</v>
      </c>
      <c r="B7226" s="485" t="s">
        <v>123408</v>
      </c>
      <c r="C7226" t="s">
        <v>123407</v>
      </c>
      <c r="D7226" t="s">
        <v>123413</v>
      </c>
      <c r="E7226" t="str">
        <f t="shared" si="112"/>
        <v>578435 - AGCNAM PACA AIX EN PROVENCE</v>
      </c>
      <c r="F7226" t="s">
        <v>1352</v>
      </c>
      <c r="G7226" t="s">
        <v>123412</v>
      </c>
      <c r="I7226" t="s">
        <v>596</v>
      </c>
      <c r="J7226" t="s">
        <v>123411</v>
      </c>
      <c r="K7226" t="s">
        <v>208</v>
      </c>
      <c r="L7226" t="s">
        <v>123410</v>
      </c>
      <c r="N7226" t="s">
        <v>208</v>
      </c>
      <c r="O7226" t="s">
        <v>476</v>
      </c>
      <c r="P7226" t="s">
        <v>476</v>
      </c>
    </row>
    <row r="7227" spans="1:16">
      <c r="A7227" s="484" t="s">
        <v>123409</v>
      </c>
      <c r="B7227" s="485" t="s">
        <v>123408</v>
      </c>
      <c r="C7227" t="s">
        <v>123407</v>
      </c>
      <c r="D7227" t="s">
        <v>123406</v>
      </c>
      <c r="E7227" t="str">
        <f t="shared" si="112"/>
        <v>615213 - AGCNAM PACA NICE</v>
      </c>
      <c r="F7227" t="s">
        <v>9135</v>
      </c>
      <c r="G7227" t="s">
        <v>123405</v>
      </c>
      <c r="H7227" t="s">
        <v>123404</v>
      </c>
      <c r="I7227" t="s">
        <v>618</v>
      </c>
      <c r="K7227" t="s">
        <v>208</v>
      </c>
      <c r="L7227" t="s">
        <v>123403</v>
      </c>
      <c r="N7227" t="s">
        <v>208</v>
      </c>
      <c r="O7227" t="s">
        <v>476</v>
      </c>
      <c r="P7227" t="s">
        <v>476</v>
      </c>
    </row>
    <row r="7228" spans="1:16">
      <c r="A7228" s="484" t="s">
        <v>123419</v>
      </c>
      <c r="B7228" s="485" t="s">
        <v>123408</v>
      </c>
      <c r="C7228" t="s">
        <v>123407</v>
      </c>
      <c r="D7228" t="s">
        <v>123418</v>
      </c>
      <c r="E7228" t="str">
        <f t="shared" si="112"/>
        <v>328273 - AGCNAM DE PACA MARSEILLE 15EME</v>
      </c>
      <c r="F7228" t="s">
        <v>6968</v>
      </c>
      <c r="G7228" t="s">
        <v>123417</v>
      </c>
      <c r="I7228" t="s">
        <v>17774</v>
      </c>
      <c r="J7228" t="s">
        <v>123416</v>
      </c>
      <c r="K7228" t="s">
        <v>208</v>
      </c>
      <c r="L7228" t="s">
        <v>123415</v>
      </c>
      <c r="N7228" t="s">
        <v>208</v>
      </c>
      <c r="O7228" t="s">
        <v>476</v>
      </c>
      <c r="P7228" t="s">
        <v>476</v>
      </c>
    </row>
    <row r="7229" spans="1:16">
      <c r="A7229" s="484" t="s">
        <v>43135</v>
      </c>
      <c r="B7229" s="485" t="s">
        <v>43134</v>
      </c>
      <c r="C7229" t="s">
        <v>43133</v>
      </c>
      <c r="D7229" t="s">
        <v>43132</v>
      </c>
      <c r="E7229" t="str">
        <f t="shared" si="112"/>
        <v>465940 - LMF</v>
      </c>
      <c r="F7229" t="s">
        <v>43131</v>
      </c>
      <c r="G7229" t="s">
        <v>14500</v>
      </c>
      <c r="I7229" t="s">
        <v>14498</v>
      </c>
      <c r="J7229" t="s">
        <v>43130</v>
      </c>
      <c r="K7229" t="s">
        <v>208</v>
      </c>
      <c r="L7229" t="s">
        <v>43129</v>
      </c>
      <c r="N7229" t="s">
        <v>208</v>
      </c>
      <c r="O7229" t="s">
        <v>476</v>
      </c>
      <c r="P7229" t="s">
        <v>476</v>
      </c>
    </row>
    <row r="7230" spans="1:16">
      <c r="A7230" s="484" t="s">
        <v>20463</v>
      </c>
      <c r="B7230" s="485" t="s">
        <v>20462</v>
      </c>
      <c r="C7230" t="s">
        <v>20461</v>
      </c>
      <c r="D7230" t="s">
        <v>20461</v>
      </c>
      <c r="E7230" t="str">
        <f t="shared" si="112"/>
        <v>519145 - SANJAREVSKY DAVID CATHERINE</v>
      </c>
      <c r="F7230" t="s">
        <v>1513</v>
      </c>
      <c r="G7230" t="s">
        <v>20460</v>
      </c>
      <c r="I7230" t="s">
        <v>2900</v>
      </c>
      <c r="J7230" t="s">
        <v>20459</v>
      </c>
      <c r="K7230" t="s">
        <v>208</v>
      </c>
      <c r="L7230" t="s">
        <v>20458</v>
      </c>
      <c r="N7230" t="s">
        <v>208</v>
      </c>
      <c r="O7230" t="s">
        <v>476</v>
      </c>
      <c r="P7230" t="s">
        <v>476</v>
      </c>
    </row>
    <row r="7231" spans="1:16">
      <c r="A7231" s="484" t="s">
        <v>94571</v>
      </c>
      <c r="B7231" s="485" t="s">
        <v>94570</v>
      </c>
      <c r="C7231" t="s">
        <v>94569</v>
      </c>
      <c r="D7231" t="s">
        <v>94568</v>
      </c>
      <c r="E7231" t="str">
        <f t="shared" si="112"/>
        <v>510518 - CGMMP</v>
      </c>
      <c r="F7231" t="s">
        <v>19292</v>
      </c>
      <c r="G7231" t="s">
        <v>94567</v>
      </c>
      <c r="H7231" t="s">
        <v>94566</v>
      </c>
      <c r="I7231" t="s">
        <v>596</v>
      </c>
      <c r="J7231" t="s">
        <v>94565</v>
      </c>
      <c r="K7231" t="s">
        <v>94564</v>
      </c>
      <c r="L7231" t="s">
        <v>94563</v>
      </c>
      <c r="N7231" t="s">
        <v>208</v>
      </c>
      <c r="O7231" t="s">
        <v>476</v>
      </c>
      <c r="P7231" t="s">
        <v>476</v>
      </c>
    </row>
    <row r="7232" spans="1:16">
      <c r="A7232" s="484" t="s">
        <v>126750</v>
      </c>
      <c r="B7232" s="485" t="s">
        <v>126749</v>
      </c>
      <c r="C7232" t="s">
        <v>126748</v>
      </c>
      <c r="D7232" t="s">
        <v>126747</v>
      </c>
      <c r="E7232" t="str">
        <f t="shared" si="112"/>
        <v>645990 - ARTEMISIA</v>
      </c>
      <c r="F7232" t="s">
        <v>29895</v>
      </c>
      <c r="G7232" t="s">
        <v>5699</v>
      </c>
      <c r="H7232" t="s">
        <v>126746</v>
      </c>
      <c r="I7232" t="s">
        <v>603</v>
      </c>
      <c r="K7232" t="s">
        <v>208</v>
      </c>
      <c r="L7232" t="s">
        <v>126745</v>
      </c>
      <c r="N7232" t="s">
        <v>208</v>
      </c>
      <c r="O7232" t="s">
        <v>476</v>
      </c>
      <c r="P7232" t="s">
        <v>476</v>
      </c>
    </row>
    <row r="7233" spans="1:16">
      <c r="A7233" s="484" t="s">
        <v>15591</v>
      </c>
      <c r="B7233" s="485" t="s">
        <v>15590</v>
      </c>
      <c r="C7233" t="s">
        <v>15589</v>
      </c>
      <c r="D7233" t="s">
        <v>15588</v>
      </c>
      <c r="E7233" t="str">
        <f t="shared" si="112"/>
        <v>416381 - SOFIS</v>
      </c>
      <c r="F7233" t="s">
        <v>1300</v>
      </c>
      <c r="G7233" t="s">
        <v>15587</v>
      </c>
      <c r="H7233" t="s">
        <v>15586</v>
      </c>
      <c r="I7233" t="s">
        <v>11797</v>
      </c>
      <c r="J7233" t="s">
        <v>15585</v>
      </c>
      <c r="K7233" t="s">
        <v>208</v>
      </c>
      <c r="L7233" t="s">
        <v>15584</v>
      </c>
      <c r="N7233" t="s">
        <v>208</v>
      </c>
      <c r="O7233" t="s">
        <v>476</v>
      </c>
      <c r="P7233" t="s">
        <v>476</v>
      </c>
    </row>
    <row r="7234" spans="1:16">
      <c r="A7234" s="484" t="s">
        <v>118922</v>
      </c>
      <c r="B7234" s="485" t="s">
        <v>118921</v>
      </c>
      <c r="C7234" t="s">
        <v>118920</v>
      </c>
      <c r="D7234" t="s">
        <v>118919</v>
      </c>
      <c r="E7234" t="str">
        <f t="shared" ref="E7234:E7297" si="113">_xlfn.CONCAT(L7234," - ",D7234)</f>
        <v>548637 - ARAASSM</v>
      </c>
      <c r="F7234" t="s">
        <v>1504</v>
      </c>
      <c r="G7234" t="s">
        <v>118918</v>
      </c>
      <c r="H7234" t="s">
        <v>118917</v>
      </c>
      <c r="I7234" t="s">
        <v>17538</v>
      </c>
      <c r="J7234" t="s">
        <v>118916</v>
      </c>
      <c r="K7234" t="s">
        <v>208</v>
      </c>
      <c r="L7234" t="s">
        <v>118915</v>
      </c>
      <c r="N7234" t="s">
        <v>207</v>
      </c>
      <c r="O7234" t="s">
        <v>476</v>
      </c>
      <c r="P7234" t="s">
        <v>476</v>
      </c>
    </row>
    <row r="7235" spans="1:16">
      <c r="A7235" s="484" t="s">
        <v>30138</v>
      </c>
      <c r="B7235" s="485" t="s">
        <v>30137</v>
      </c>
      <c r="C7235" t="s">
        <v>30136</v>
      </c>
      <c r="D7235" t="s">
        <v>30136</v>
      </c>
      <c r="E7235" t="str">
        <f t="shared" si="113"/>
        <v>290117 - OXALIS FORMATION</v>
      </c>
      <c r="F7235" t="s">
        <v>25301</v>
      </c>
      <c r="G7235" t="s">
        <v>30135</v>
      </c>
      <c r="I7235" t="s">
        <v>17538</v>
      </c>
      <c r="J7235" t="s">
        <v>30134</v>
      </c>
      <c r="K7235" t="s">
        <v>30133</v>
      </c>
      <c r="L7235" t="s">
        <v>30132</v>
      </c>
      <c r="N7235" t="s">
        <v>208</v>
      </c>
      <c r="O7235" t="s">
        <v>476</v>
      </c>
      <c r="P7235" t="s">
        <v>476</v>
      </c>
    </row>
    <row r="7236" spans="1:16">
      <c r="A7236" s="484" t="s">
        <v>113651</v>
      </c>
      <c r="B7236" s="485" t="s">
        <v>113650</v>
      </c>
      <c r="C7236" t="s">
        <v>113649</v>
      </c>
      <c r="D7236" t="s">
        <v>113649</v>
      </c>
      <c r="E7236" t="str">
        <f t="shared" si="113"/>
        <v>582736 - BIARRITZ SAUVETAGE COTIER</v>
      </c>
      <c r="F7236" t="s">
        <v>498</v>
      </c>
      <c r="G7236" t="s">
        <v>113648</v>
      </c>
      <c r="I7236" t="s">
        <v>10073</v>
      </c>
      <c r="J7236" t="s">
        <v>113647</v>
      </c>
      <c r="K7236" t="s">
        <v>208</v>
      </c>
      <c r="L7236" t="s">
        <v>113646</v>
      </c>
      <c r="N7236" t="s">
        <v>208</v>
      </c>
      <c r="O7236" t="s">
        <v>476</v>
      </c>
      <c r="P7236" t="s">
        <v>476</v>
      </c>
    </row>
    <row r="7237" spans="1:16">
      <c r="A7237" s="484" t="s">
        <v>116925</v>
      </c>
      <c r="B7237" s="485" t="s">
        <v>116924</v>
      </c>
      <c r="C7237" t="s">
        <v>116923</v>
      </c>
      <c r="D7237" t="s">
        <v>116922</v>
      </c>
      <c r="E7237" t="str">
        <f t="shared" si="113"/>
        <v>304293 - AFC PREVENTION</v>
      </c>
      <c r="F7237" t="s">
        <v>2361</v>
      </c>
      <c r="G7237" t="s">
        <v>116921</v>
      </c>
      <c r="I7237" t="s">
        <v>1312</v>
      </c>
      <c r="J7237" t="s">
        <v>116920</v>
      </c>
      <c r="K7237" t="s">
        <v>208</v>
      </c>
      <c r="L7237" t="s">
        <v>116919</v>
      </c>
      <c r="N7237" t="s">
        <v>208</v>
      </c>
      <c r="O7237" t="s">
        <v>476</v>
      </c>
      <c r="P7237" t="s">
        <v>476</v>
      </c>
    </row>
    <row r="7238" spans="1:16">
      <c r="A7238" s="484" t="s">
        <v>2855</v>
      </c>
      <c r="B7238" s="485" t="s">
        <v>2854</v>
      </c>
      <c r="C7238" t="s">
        <v>2853</v>
      </c>
      <c r="D7238" t="s">
        <v>2852</v>
      </c>
      <c r="E7238" t="str">
        <f t="shared" si="113"/>
        <v>532514 - WALL STREET ENGLISH STEPHAN LEARNING SAINT ETIENNE</v>
      </c>
      <c r="F7238" t="s">
        <v>2851</v>
      </c>
      <c r="G7238" t="s">
        <v>2850</v>
      </c>
      <c r="I7238" t="s">
        <v>959</v>
      </c>
      <c r="J7238" t="s">
        <v>2849</v>
      </c>
      <c r="K7238" t="s">
        <v>208</v>
      </c>
      <c r="L7238" t="s">
        <v>2848</v>
      </c>
      <c r="N7238" t="s">
        <v>208</v>
      </c>
      <c r="O7238" t="s">
        <v>476</v>
      </c>
      <c r="P7238" t="s">
        <v>476</v>
      </c>
    </row>
    <row r="7239" spans="1:16">
      <c r="A7239" s="484" t="s">
        <v>126837</v>
      </c>
      <c r="B7239" s="485" t="s">
        <v>126836</v>
      </c>
      <c r="C7239" t="s">
        <v>126835</v>
      </c>
      <c r="D7239" t="s">
        <v>126835</v>
      </c>
      <c r="E7239" t="str">
        <f t="shared" si="113"/>
        <v>320122 - ARPSYDEMIO</v>
      </c>
      <c r="F7239" t="s">
        <v>28517</v>
      </c>
      <c r="G7239" t="s">
        <v>126834</v>
      </c>
      <c r="I7239" t="s">
        <v>11692</v>
      </c>
      <c r="K7239" t="s">
        <v>208</v>
      </c>
      <c r="L7239" t="s">
        <v>126833</v>
      </c>
      <c r="N7239" t="s">
        <v>208</v>
      </c>
      <c r="O7239" t="s">
        <v>476</v>
      </c>
      <c r="P7239" t="s">
        <v>476</v>
      </c>
    </row>
    <row r="7240" spans="1:16">
      <c r="A7240" s="484" t="s">
        <v>1803</v>
      </c>
      <c r="B7240" s="485" t="s">
        <v>1802</v>
      </c>
      <c r="C7240" t="s">
        <v>1801</v>
      </c>
      <c r="D7240" t="s">
        <v>1801</v>
      </c>
      <c r="E7240" t="str">
        <f t="shared" si="113"/>
        <v>294925 - WSI TOURS</v>
      </c>
      <c r="F7240" t="s">
        <v>1328</v>
      </c>
      <c r="G7240" t="s">
        <v>1800</v>
      </c>
      <c r="I7240" t="s">
        <v>1799</v>
      </c>
      <c r="J7240" t="s">
        <v>1798</v>
      </c>
      <c r="K7240" t="s">
        <v>208</v>
      </c>
      <c r="L7240" t="s">
        <v>1797</v>
      </c>
      <c r="N7240" t="s">
        <v>208</v>
      </c>
      <c r="O7240" t="s">
        <v>476</v>
      </c>
      <c r="P7240" t="s">
        <v>476</v>
      </c>
    </row>
    <row r="7241" spans="1:16">
      <c r="A7241" s="484" t="s">
        <v>49011</v>
      </c>
      <c r="B7241" s="485" t="s">
        <v>49010</v>
      </c>
      <c r="C7241" t="s">
        <v>49009</v>
      </c>
      <c r="D7241" t="s">
        <v>49009</v>
      </c>
      <c r="E7241" t="str">
        <f t="shared" si="113"/>
        <v>594933 - JOUAS MURIEL</v>
      </c>
      <c r="F7241" t="s">
        <v>49008</v>
      </c>
      <c r="G7241" t="s">
        <v>49007</v>
      </c>
      <c r="I7241" t="s">
        <v>15643</v>
      </c>
      <c r="J7241" t="s">
        <v>49006</v>
      </c>
      <c r="K7241" t="s">
        <v>208</v>
      </c>
      <c r="L7241" t="s">
        <v>49005</v>
      </c>
      <c r="N7241" t="s">
        <v>208</v>
      </c>
      <c r="O7241" t="s">
        <v>476</v>
      </c>
      <c r="P7241" t="s">
        <v>476</v>
      </c>
    </row>
    <row r="7242" spans="1:16">
      <c r="A7242" s="484" t="s">
        <v>65689</v>
      </c>
      <c r="B7242" s="485" t="s">
        <v>65688</v>
      </c>
      <c r="C7242" t="s">
        <v>65687</v>
      </c>
      <c r="D7242" t="s">
        <v>65687</v>
      </c>
      <c r="E7242" t="str">
        <f t="shared" si="113"/>
        <v>602978 - GRAINE NORMANDIE</v>
      </c>
      <c r="F7242" t="s">
        <v>6951</v>
      </c>
      <c r="G7242" t="s">
        <v>65686</v>
      </c>
      <c r="H7242" t="s">
        <v>65685</v>
      </c>
      <c r="I7242" t="s">
        <v>6974</v>
      </c>
      <c r="J7242" t="s">
        <v>65684</v>
      </c>
      <c r="K7242" t="s">
        <v>208</v>
      </c>
      <c r="L7242" t="s">
        <v>65683</v>
      </c>
      <c r="N7242" t="s">
        <v>208</v>
      </c>
      <c r="O7242" t="s">
        <v>476</v>
      </c>
      <c r="P7242" t="s">
        <v>476</v>
      </c>
    </row>
    <row r="7243" spans="1:16">
      <c r="A7243" s="484" t="s">
        <v>75050</v>
      </c>
      <c r="B7243" s="485" t="s">
        <v>75049</v>
      </c>
      <c r="C7243" t="s">
        <v>75048</v>
      </c>
      <c r="D7243" t="s">
        <v>75048</v>
      </c>
      <c r="E7243" t="str">
        <f t="shared" si="113"/>
        <v>489750 - EVAL FORM SANTE</v>
      </c>
      <c r="F7243" t="s">
        <v>9059</v>
      </c>
      <c r="G7243" t="s">
        <v>75047</v>
      </c>
      <c r="H7243" t="s">
        <v>75046</v>
      </c>
      <c r="I7243" t="s">
        <v>14409</v>
      </c>
      <c r="J7243" t="s">
        <v>75045</v>
      </c>
      <c r="K7243" t="s">
        <v>75044</v>
      </c>
      <c r="L7243" t="s">
        <v>75043</v>
      </c>
      <c r="N7243" t="s">
        <v>208</v>
      </c>
      <c r="O7243" t="s">
        <v>476</v>
      </c>
      <c r="P7243" t="s">
        <v>476</v>
      </c>
    </row>
    <row r="7244" spans="1:16">
      <c r="A7244" s="484" t="s">
        <v>94537</v>
      </c>
      <c r="B7244" s="485" t="s">
        <v>94536</v>
      </c>
      <c r="C7244" t="s">
        <v>94535</v>
      </c>
      <c r="D7244" t="s">
        <v>94534</v>
      </c>
      <c r="E7244" t="str">
        <f t="shared" si="113"/>
        <v>398172 - CMUPL</v>
      </c>
      <c r="F7244" t="s">
        <v>9972</v>
      </c>
      <c r="G7244" t="s">
        <v>94533</v>
      </c>
      <c r="I7244" t="s">
        <v>1647</v>
      </c>
      <c r="K7244" t="s">
        <v>208</v>
      </c>
      <c r="L7244" t="s">
        <v>94532</v>
      </c>
      <c r="N7244" t="s">
        <v>208</v>
      </c>
      <c r="O7244" t="s">
        <v>476</v>
      </c>
      <c r="P7244" t="s">
        <v>476</v>
      </c>
    </row>
    <row r="7245" spans="1:16">
      <c r="A7245" s="484" t="s">
        <v>57301</v>
      </c>
      <c r="B7245" s="485" t="s">
        <v>57300</v>
      </c>
      <c r="C7245" t="s">
        <v>57299</v>
      </c>
      <c r="D7245" t="s">
        <v>57298</v>
      </c>
      <c r="E7245" t="str">
        <f t="shared" si="113"/>
        <v>415716 - IREPS REUNION</v>
      </c>
      <c r="F7245" t="s">
        <v>1328</v>
      </c>
      <c r="G7245" t="s">
        <v>57297</v>
      </c>
      <c r="I7245" t="s">
        <v>24541</v>
      </c>
      <c r="J7245" t="s">
        <v>57296</v>
      </c>
      <c r="K7245" t="s">
        <v>57295</v>
      </c>
      <c r="L7245" t="s">
        <v>57294</v>
      </c>
      <c r="N7245" t="s">
        <v>208</v>
      </c>
      <c r="O7245" t="s">
        <v>476</v>
      </c>
      <c r="P7245" t="s">
        <v>476</v>
      </c>
    </row>
    <row r="7246" spans="1:16">
      <c r="A7246" s="484" t="s">
        <v>64149</v>
      </c>
      <c r="B7246" s="485" t="s">
        <v>64148</v>
      </c>
      <c r="C7246" t="s">
        <v>64147</v>
      </c>
      <c r="D7246" t="s">
        <v>64147</v>
      </c>
      <c r="E7246" t="str">
        <f t="shared" si="113"/>
        <v>417520 - GROUPE FORCES</v>
      </c>
      <c r="F7246" t="s">
        <v>2919</v>
      </c>
      <c r="G7246" t="s">
        <v>64146</v>
      </c>
      <c r="I7246" t="s">
        <v>64145</v>
      </c>
      <c r="J7246" t="s">
        <v>64144</v>
      </c>
      <c r="K7246" t="s">
        <v>208</v>
      </c>
      <c r="L7246" t="s">
        <v>64143</v>
      </c>
      <c r="N7246" t="s">
        <v>208</v>
      </c>
      <c r="O7246" t="s">
        <v>476</v>
      </c>
      <c r="P7246" t="s">
        <v>476</v>
      </c>
    </row>
    <row r="7247" spans="1:16">
      <c r="A7247" s="484" t="s">
        <v>71624</v>
      </c>
      <c r="B7247" s="485" t="s">
        <v>71623</v>
      </c>
      <c r="C7247" t="s">
        <v>71622</v>
      </c>
      <c r="D7247" t="s">
        <v>71621</v>
      </c>
      <c r="E7247" t="str">
        <f t="shared" si="113"/>
        <v>436823 - FONDATION PARTAGE ET VIE  AVEIZE</v>
      </c>
      <c r="F7247" t="s">
        <v>3690</v>
      </c>
      <c r="G7247" t="s">
        <v>55991</v>
      </c>
      <c r="I7247" t="s">
        <v>71620</v>
      </c>
      <c r="K7247" t="s">
        <v>208</v>
      </c>
      <c r="L7247" t="s">
        <v>71619</v>
      </c>
      <c r="N7247" t="s">
        <v>208</v>
      </c>
      <c r="O7247" t="s">
        <v>476</v>
      </c>
      <c r="P7247" t="s">
        <v>476</v>
      </c>
    </row>
    <row r="7248" spans="1:16">
      <c r="A7248" s="484" t="s">
        <v>72590</v>
      </c>
      <c r="B7248" s="485" t="s">
        <v>72589</v>
      </c>
      <c r="C7248" t="s">
        <v>72588</v>
      </c>
      <c r="D7248" t="s">
        <v>72588</v>
      </c>
      <c r="E7248" t="str">
        <f t="shared" si="113"/>
        <v>501426 - FEEP ENTREPRISES</v>
      </c>
      <c r="F7248" t="s">
        <v>2361</v>
      </c>
      <c r="G7248" t="s">
        <v>72587</v>
      </c>
      <c r="I7248" t="s">
        <v>1312</v>
      </c>
      <c r="J7248" t="s">
        <v>72586</v>
      </c>
      <c r="K7248" t="s">
        <v>208</v>
      </c>
      <c r="L7248" t="s">
        <v>72585</v>
      </c>
      <c r="N7248" t="s">
        <v>208</v>
      </c>
      <c r="O7248" t="s">
        <v>476</v>
      </c>
      <c r="P7248" t="s">
        <v>476</v>
      </c>
    </row>
    <row r="7249" spans="1:16">
      <c r="A7249" s="484" t="s">
        <v>71877</v>
      </c>
      <c r="B7249" s="485" t="s">
        <v>71876</v>
      </c>
      <c r="C7249" t="s">
        <v>71875</v>
      </c>
      <c r="D7249" t="s">
        <v>71875</v>
      </c>
      <c r="E7249" t="str">
        <f t="shared" si="113"/>
        <v>671241 - FOLIATEAM OPERATEUR</v>
      </c>
      <c r="F7249" t="s">
        <v>4583</v>
      </c>
      <c r="G7249" t="s">
        <v>71874</v>
      </c>
      <c r="I7249" t="s">
        <v>626</v>
      </c>
      <c r="J7249" t="s">
        <v>71873</v>
      </c>
      <c r="K7249" t="s">
        <v>208</v>
      </c>
      <c r="L7249" t="s">
        <v>71872</v>
      </c>
      <c r="N7249" t="s">
        <v>208</v>
      </c>
      <c r="O7249" t="s">
        <v>476</v>
      </c>
      <c r="P7249" t="s">
        <v>476</v>
      </c>
    </row>
    <row r="7250" spans="1:16">
      <c r="A7250" s="484" t="s">
        <v>99542</v>
      </c>
      <c r="B7250" s="485" t="s">
        <v>99541</v>
      </c>
      <c r="C7250" t="s">
        <v>99540</v>
      </c>
      <c r="D7250" t="s">
        <v>99540</v>
      </c>
      <c r="E7250" t="str">
        <f t="shared" si="113"/>
        <v>25227 - CENTRE SEVRES FACULTE JESUITES PARIS</v>
      </c>
      <c r="F7250" t="s">
        <v>493</v>
      </c>
      <c r="G7250" t="s">
        <v>99539</v>
      </c>
      <c r="H7250" t="s">
        <v>99538</v>
      </c>
      <c r="I7250" t="s">
        <v>3120</v>
      </c>
      <c r="J7250" t="s">
        <v>99537</v>
      </c>
      <c r="K7250" t="s">
        <v>208</v>
      </c>
      <c r="L7250" t="s">
        <v>99536</v>
      </c>
      <c r="N7250" t="s">
        <v>208</v>
      </c>
      <c r="O7250" t="s">
        <v>476</v>
      </c>
      <c r="P7250" t="s">
        <v>476</v>
      </c>
    </row>
    <row r="7251" spans="1:16">
      <c r="A7251" s="484" t="s">
        <v>45028</v>
      </c>
      <c r="B7251" s="485" t="s">
        <v>45027</v>
      </c>
      <c r="C7251" t="s">
        <v>45026</v>
      </c>
      <c r="D7251" t="s">
        <v>45026</v>
      </c>
      <c r="E7251" t="str">
        <f t="shared" si="113"/>
        <v>590782 - LE CORVOISIER JEAN LOUIS - LE MEDIATRAINING</v>
      </c>
      <c r="F7251" t="s">
        <v>7380</v>
      </c>
      <c r="G7251" t="s">
        <v>45025</v>
      </c>
      <c r="I7251" t="s">
        <v>1228</v>
      </c>
      <c r="J7251" t="s">
        <v>45024</v>
      </c>
      <c r="K7251" t="s">
        <v>208</v>
      </c>
      <c r="L7251" t="s">
        <v>45023</v>
      </c>
      <c r="N7251" t="s">
        <v>208</v>
      </c>
      <c r="O7251" t="s">
        <v>476</v>
      </c>
      <c r="P7251" t="s">
        <v>476</v>
      </c>
    </row>
    <row r="7252" spans="1:16">
      <c r="A7252" s="484" t="s">
        <v>107545</v>
      </c>
      <c r="B7252" s="485" t="s">
        <v>107544</v>
      </c>
      <c r="C7252" t="s">
        <v>107543</v>
      </c>
      <c r="D7252" t="s">
        <v>107543</v>
      </c>
      <c r="E7252" t="str">
        <f t="shared" si="113"/>
        <v>356827 - CENTRE DE FORMATION PERSONNALISEES</v>
      </c>
      <c r="F7252" t="s">
        <v>3834</v>
      </c>
      <c r="G7252" t="s">
        <v>107542</v>
      </c>
      <c r="I7252" t="s">
        <v>36095</v>
      </c>
      <c r="J7252" t="s">
        <v>107541</v>
      </c>
      <c r="K7252" t="s">
        <v>208</v>
      </c>
      <c r="L7252" t="s">
        <v>107540</v>
      </c>
      <c r="N7252" t="s">
        <v>208</v>
      </c>
      <c r="O7252" t="s">
        <v>476</v>
      </c>
      <c r="P7252" t="s">
        <v>476</v>
      </c>
    </row>
    <row r="7253" spans="1:16">
      <c r="A7253" s="484" t="s">
        <v>9944</v>
      </c>
      <c r="B7253" s="485" t="s">
        <v>9943</v>
      </c>
      <c r="C7253" t="s">
        <v>9942</v>
      </c>
      <c r="D7253" t="s">
        <v>9942</v>
      </c>
      <c r="E7253" t="str">
        <f t="shared" si="113"/>
        <v>327414 - THESEE FORMATION</v>
      </c>
      <c r="F7253" t="s">
        <v>2408</v>
      </c>
      <c r="G7253" t="s">
        <v>9941</v>
      </c>
      <c r="I7253" t="s">
        <v>9940</v>
      </c>
      <c r="J7253" t="s">
        <v>9939</v>
      </c>
      <c r="K7253" t="s">
        <v>208</v>
      </c>
      <c r="L7253" t="s">
        <v>9938</v>
      </c>
      <c r="N7253" t="s">
        <v>208</v>
      </c>
      <c r="O7253" t="s">
        <v>476</v>
      </c>
      <c r="P7253" t="s">
        <v>476</v>
      </c>
    </row>
    <row r="7254" spans="1:16">
      <c r="A7254" s="484" t="s">
        <v>22701</v>
      </c>
      <c r="B7254" s="485" t="s">
        <v>22700</v>
      </c>
      <c r="C7254" t="s">
        <v>22699</v>
      </c>
      <c r="D7254" t="s">
        <v>22698</v>
      </c>
      <c r="E7254" t="str">
        <f t="shared" si="113"/>
        <v>483163 - REPERE</v>
      </c>
      <c r="F7254" t="s">
        <v>9978</v>
      </c>
      <c r="G7254" t="s">
        <v>22697</v>
      </c>
      <c r="I7254" t="s">
        <v>22696</v>
      </c>
      <c r="J7254" t="s">
        <v>22695</v>
      </c>
      <c r="K7254" t="s">
        <v>22694</v>
      </c>
      <c r="L7254" t="s">
        <v>22693</v>
      </c>
      <c r="N7254" t="s">
        <v>208</v>
      </c>
      <c r="O7254" t="s">
        <v>476</v>
      </c>
      <c r="P7254" t="s">
        <v>476</v>
      </c>
    </row>
    <row r="7255" spans="1:16">
      <c r="A7255" s="484" t="s">
        <v>120766</v>
      </c>
      <c r="B7255" s="485" t="s">
        <v>120765</v>
      </c>
      <c r="C7255" t="s">
        <v>120764</v>
      </c>
      <c r="D7255" t="s">
        <v>120763</v>
      </c>
      <c r="E7255" t="str">
        <f t="shared" si="113"/>
        <v>531807 - ASS COLLEGE SUP  LYON</v>
      </c>
      <c r="F7255" t="s">
        <v>1568</v>
      </c>
      <c r="G7255" t="s">
        <v>120762</v>
      </c>
      <c r="I7255" t="s">
        <v>3329</v>
      </c>
      <c r="K7255" t="s">
        <v>208</v>
      </c>
      <c r="L7255" t="s">
        <v>120761</v>
      </c>
      <c r="N7255" t="s">
        <v>208</v>
      </c>
      <c r="O7255" t="s">
        <v>476</v>
      </c>
      <c r="P7255" t="s">
        <v>476</v>
      </c>
    </row>
    <row r="7256" spans="1:16">
      <c r="A7256" s="484" t="s">
        <v>93646</v>
      </c>
      <c r="B7256" s="485" t="s">
        <v>93645</v>
      </c>
      <c r="C7256" t="s">
        <v>93644</v>
      </c>
      <c r="D7256" t="s">
        <v>93643</v>
      </c>
      <c r="E7256" t="str">
        <f t="shared" si="113"/>
        <v>437440 - CFQIPS</v>
      </c>
      <c r="F7256" t="s">
        <v>20727</v>
      </c>
      <c r="G7256" t="s">
        <v>93642</v>
      </c>
      <c r="I7256" t="s">
        <v>8047</v>
      </c>
      <c r="J7256" t="s">
        <v>93641</v>
      </c>
      <c r="K7256" t="s">
        <v>208</v>
      </c>
      <c r="L7256" t="s">
        <v>93640</v>
      </c>
      <c r="N7256" t="s">
        <v>208</v>
      </c>
      <c r="O7256" t="s">
        <v>476</v>
      </c>
      <c r="P7256" t="s">
        <v>476</v>
      </c>
    </row>
    <row r="7257" spans="1:16">
      <c r="A7257" s="484" t="s">
        <v>87143</v>
      </c>
      <c r="B7257" s="485" t="s">
        <v>87142</v>
      </c>
      <c r="C7257" t="s">
        <v>87141</v>
      </c>
      <c r="D7257" t="s">
        <v>87141</v>
      </c>
      <c r="E7257" t="str">
        <f t="shared" si="113"/>
        <v>615614 - DIDELOT SEBASTIEN</v>
      </c>
      <c r="F7257" t="s">
        <v>16306</v>
      </c>
      <c r="G7257" t="s">
        <v>87140</v>
      </c>
      <c r="I7257" t="s">
        <v>87139</v>
      </c>
      <c r="J7257" t="s">
        <v>87138</v>
      </c>
      <c r="K7257" t="s">
        <v>208</v>
      </c>
      <c r="L7257" t="s">
        <v>87137</v>
      </c>
      <c r="N7257" t="s">
        <v>208</v>
      </c>
      <c r="O7257" t="s">
        <v>476</v>
      </c>
      <c r="P7257" t="s">
        <v>476</v>
      </c>
    </row>
    <row r="7258" spans="1:16">
      <c r="A7258" s="484" t="s">
        <v>87573</v>
      </c>
      <c r="B7258" s="485" t="s">
        <v>87572</v>
      </c>
      <c r="C7258" t="s">
        <v>87571</v>
      </c>
      <c r="D7258" t="s">
        <v>87570</v>
      </c>
      <c r="E7258" t="str">
        <f t="shared" si="113"/>
        <v>634451 - ADAMSS HAUTS DE FRANCE 59-62</v>
      </c>
      <c r="F7258" t="s">
        <v>715</v>
      </c>
      <c r="G7258" t="s">
        <v>87569</v>
      </c>
      <c r="H7258" t="s">
        <v>87568</v>
      </c>
      <c r="I7258" t="s">
        <v>3214</v>
      </c>
      <c r="J7258" t="s">
        <v>87567</v>
      </c>
      <c r="K7258" t="s">
        <v>208</v>
      </c>
      <c r="L7258" t="s">
        <v>87566</v>
      </c>
      <c r="N7258" t="s">
        <v>207</v>
      </c>
      <c r="O7258" t="s">
        <v>476</v>
      </c>
      <c r="P7258" t="s">
        <v>476</v>
      </c>
    </row>
    <row r="7259" spans="1:16">
      <c r="A7259" s="484" t="s">
        <v>46087</v>
      </c>
      <c r="B7259" s="485" t="s">
        <v>46086</v>
      </c>
      <c r="C7259" t="s">
        <v>46085</v>
      </c>
      <c r="D7259" t="s">
        <v>46084</v>
      </c>
      <c r="E7259" t="str">
        <f t="shared" si="113"/>
        <v>447146 - LAFOREST INLINGUA LILLE</v>
      </c>
      <c r="F7259" t="s">
        <v>1086</v>
      </c>
      <c r="G7259" t="s">
        <v>46083</v>
      </c>
      <c r="I7259" t="s">
        <v>1814</v>
      </c>
      <c r="J7259" t="s">
        <v>46082</v>
      </c>
      <c r="K7259" t="s">
        <v>208</v>
      </c>
      <c r="L7259" t="s">
        <v>46081</v>
      </c>
      <c r="N7259" t="s">
        <v>208</v>
      </c>
      <c r="O7259" t="s">
        <v>476</v>
      </c>
      <c r="P7259" t="s">
        <v>476</v>
      </c>
    </row>
    <row r="7260" spans="1:16">
      <c r="A7260" s="484" t="s">
        <v>108049</v>
      </c>
      <c r="B7260" s="485" t="s">
        <v>3134</v>
      </c>
      <c r="C7260" t="s">
        <v>108048</v>
      </c>
      <c r="D7260" t="s">
        <v>3132</v>
      </c>
      <c r="E7260" t="str">
        <f t="shared" si="113"/>
        <v>609778 - CFER SANTE</v>
      </c>
      <c r="F7260" t="s">
        <v>10753</v>
      </c>
      <c r="G7260" t="s">
        <v>108047</v>
      </c>
      <c r="I7260" t="s">
        <v>19785</v>
      </c>
      <c r="J7260" t="s">
        <v>108046</v>
      </c>
      <c r="K7260" t="s">
        <v>108045</v>
      </c>
      <c r="L7260" t="s">
        <v>108044</v>
      </c>
      <c r="N7260" t="s">
        <v>208</v>
      </c>
      <c r="O7260" t="s">
        <v>476</v>
      </c>
      <c r="P7260" t="s">
        <v>476</v>
      </c>
    </row>
    <row r="7261" spans="1:16">
      <c r="A7261" s="484" t="s">
        <v>54100</v>
      </c>
      <c r="B7261" s="485" t="s">
        <v>54099</v>
      </c>
      <c r="C7261" t="s">
        <v>54098</v>
      </c>
      <c r="D7261" t="s">
        <v>54097</v>
      </c>
      <c r="E7261" t="str">
        <f t="shared" si="113"/>
        <v>478090 - IJA</v>
      </c>
      <c r="F7261" t="s">
        <v>34041</v>
      </c>
      <c r="G7261" t="s">
        <v>54096</v>
      </c>
      <c r="H7261" t="s">
        <v>54095</v>
      </c>
      <c r="I7261" t="s">
        <v>749</v>
      </c>
      <c r="J7261" t="s">
        <v>54094</v>
      </c>
      <c r="K7261" t="s">
        <v>208</v>
      </c>
      <c r="L7261" t="s">
        <v>54093</v>
      </c>
      <c r="N7261" t="s">
        <v>208</v>
      </c>
      <c r="O7261" t="s">
        <v>476</v>
      </c>
      <c r="P7261" t="s">
        <v>476</v>
      </c>
    </row>
    <row r="7262" spans="1:16">
      <c r="A7262" s="484" t="s">
        <v>10589</v>
      </c>
      <c r="B7262" s="485" t="s">
        <v>10588</v>
      </c>
      <c r="C7262" t="s">
        <v>10587</v>
      </c>
      <c r="D7262" t="s">
        <v>10586</v>
      </c>
      <c r="E7262" t="str">
        <f t="shared" si="113"/>
        <v>330255 - TERTIAIRE FORMATION CONSEIL MOULINS</v>
      </c>
      <c r="F7262" t="s">
        <v>5473</v>
      </c>
      <c r="G7262" t="s">
        <v>10585</v>
      </c>
      <c r="I7262" t="s">
        <v>10584</v>
      </c>
      <c r="J7262" t="s">
        <v>10583</v>
      </c>
      <c r="K7262" t="s">
        <v>208</v>
      </c>
      <c r="L7262" t="s">
        <v>10582</v>
      </c>
      <c r="N7262" t="s">
        <v>208</v>
      </c>
      <c r="O7262" t="s">
        <v>476</v>
      </c>
      <c r="P7262" t="s">
        <v>476</v>
      </c>
    </row>
    <row r="7263" spans="1:16">
      <c r="A7263" s="484" t="s">
        <v>25731</v>
      </c>
      <c r="B7263" s="485" t="s">
        <v>25730</v>
      </c>
      <c r="C7263" t="s">
        <v>25729</v>
      </c>
      <c r="D7263" t="s">
        <v>25729</v>
      </c>
      <c r="E7263" t="str">
        <f t="shared" si="113"/>
        <v>520986 - PROFORMAT</v>
      </c>
      <c r="F7263" t="s">
        <v>2534</v>
      </c>
      <c r="G7263" t="s">
        <v>25728</v>
      </c>
      <c r="H7263" t="s">
        <v>25727</v>
      </c>
      <c r="I7263" t="s">
        <v>4853</v>
      </c>
      <c r="J7263" t="s">
        <v>25726</v>
      </c>
      <c r="K7263" t="s">
        <v>208</v>
      </c>
      <c r="L7263" t="s">
        <v>25725</v>
      </c>
      <c r="N7263" t="s">
        <v>208</v>
      </c>
      <c r="O7263" t="s">
        <v>476</v>
      </c>
      <c r="P7263" t="s">
        <v>476</v>
      </c>
    </row>
    <row r="7264" spans="1:16">
      <c r="A7264" s="484" t="s">
        <v>57616</v>
      </c>
      <c r="B7264" s="485" t="s">
        <v>57615</v>
      </c>
      <c r="C7264" t="s">
        <v>57614</v>
      </c>
      <c r="D7264" t="s">
        <v>57614</v>
      </c>
      <c r="E7264" t="str">
        <f t="shared" si="113"/>
        <v>433573 - INSIGHTS FRANCE</v>
      </c>
      <c r="F7264" t="s">
        <v>9528</v>
      </c>
      <c r="G7264" t="s">
        <v>57613</v>
      </c>
      <c r="I7264" t="s">
        <v>1494</v>
      </c>
      <c r="J7264" t="s">
        <v>57612</v>
      </c>
      <c r="K7264" t="s">
        <v>208</v>
      </c>
      <c r="L7264" t="s">
        <v>57611</v>
      </c>
      <c r="N7264" t="s">
        <v>208</v>
      </c>
      <c r="O7264" t="s">
        <v>476</v>
      </c>
      <c r="P7264" t="s">
        <v>476</v>
      </c>
    </row>
    <row r="7265" spans="1:16">
      <c r="A7265" s="484" t="s">
        <v>54738</v>
      </c>
      <c r="B7265" s="485" t="s">
        <v>54737</v>
      </c>
      <c r="C7265" t="s">
        <v>54736</v>
      </c>
      <c r="D7265" t="s">
        <v>54735</v>
      </c>
      <c r="E7265" t="str">
        <f t="shared" si="113"/>
        <v>292084 - IEPNL</v>
      </c>
      <c r="F7265" t="s">
        <v>540</v>
      </c>
      <c r="G7265" t="s">
        <v>54734</v>
      </c>
      <c r="H7265" t="s">
        <v>39599</v>
      </c>
      <c r="I7265" t="s">
        <v>54733</v>
      </c>
      <c r="J7265" t="s">
        <v>54732</v>
      </c>
      <c r="K7265" t="s">
        <v>208</v>
      </c>
      <c r="L7265" t="s">
        <v>54731</v>
      </c>
      <c r="N7265" t="s">
        <v>208</v>
      </c>
      <c r="O7265" t="s">
        <v>476</v>
      </c>
      <c r="P7265" t="s">
        <v>476</v>
      </c>
    </row>
    <row r="7266" spans="1:16">
      <c r="A7266" s="484" t="s">
        <v>84092</v>
      </c>
      <c r="B7266" s="485" t="s">
        <v>84091</v>
      </c>
      <c r="C7266" t="s">
        <v>84090</v>
      </c>
      <c r="D7266" t="s">
        <v>84090</v>
      </c>
      <c r="E7266" t="str">
        <f t="shared" si="113"/>
        <v>535205 - ECOLE DES VINS DE BOURGOGNE</v>
      </c>
      <c r="F7266" t="s">
        <v>7596</v>
      </c>
      <c r="G7266" t="s">
        <v>84089</v>
      </c>
      <c r="I7266" t="s">
        <v>44223</v>
      </c>
      <c r="J7266" t="s">
        <v>84088</v>
      </c>
      <c r="K7266" t="s">
        <v>208</v>
      </c>
      <c r="L7266" t="s">
        <v>84087</v>
      </c>
      <c r="N7266" t="s">
        <v>208</v>
      </c>
      <c r="O7266" t="s">
        <v>476</v>
      </c>
      <c r="P7266" t="s">
        <v>476</v>
      </c>
    </row>
    <row r="7267" spans="1:16">
      <c r="A7267" s="484" t="s">
        <v>9288</v>
      </c>
      <c r="B7267" s="485" t="s">
        <v>9287</v>
      </c>
      <c r="C7267" t="s">
        <v>9286</v>
      </c>
      <c r="D7267" t="s">
        <v>9286</v>
      </c>
      <c r="E7267" t="str">
        <f t="shared" si="113"/>
        <v>652829 - TOURS LANGUES</v>
      </c>
      <c r="F7267" t="s">
        <v>4688</v>
      </c>
      <c r="G7267" t="s">
        <v>9285</v>
      </c>
      <c r="I7267" t="s">
        <v>1799</v>
      </c>
      <c r="J7267" t="s">
        <v>9284</v>
      </c>
      <c r="K7267" t="s">
        <v>208</v>
      </c>
      <c r="L7267" t="s">
        <v>9283</v>
      </c>
      <c r="N7267" t="s">
        <v>208</v>
      </c>
      <c r="O7267" t="s">
        <v>476</v>
      </c>
      <c r="P7267" t="s">
        <v>476</v>
      </c>
    </row>
    <row r="7268" spans="1:16">
      <c r="A7268" s="484" t="s">
        <v>63774</v>
      </c>
      <c r="B7268" s="485" t="s">
        <v>63773</v>
      </c>
      <c r="C7268" t="s">
        <v>63772</v>
      </c>
      <c r="D7268" t="s">
        <v>63771</v>
      </c>
      <c r="E7268" t="str">
        <f t="shared" si="113"/>
        <v>417063 - PLG</v>
      </c>
      <c r="F7268" t="s">
        <v>5599</v>
      </c>
      <c r="G7268" t="s">
        <v>63770</v>
      </c>
      <c r="H7268" t="s">
        <v>63769</v>
      </c>
      <c r="I7268" t="s">
        <v>23960</v>
      </c>
      <c r="K7268" t="s">
        <v>208</v>
      </c>
      <c r="L7268" t="s">
        <v>63768</v>
      </c>
      <c r="N7268" t="s">
        <v>208</v>
      </c>
      <c r="O7268" t="s">
        <v>476</v>
      </c>
      <c r="P7268" t="s">
        <v>476</v>
      </c>
    </row>
    <row r="7269" spans="1:16">
      <c r="A7269" s="484" t="s">
        <v>82276</v>
      </c>
      <c r="B7269" s="485" t="s">
        <v>82275</v>
      </c>
      <c r="C7269" t="s">
        <v>82274</v>
      </c>
      <c r="D7269" t="s">
        <v>82274</v>
      </c>
      <c r="E7269" t="str">
        <f t="shared" si="113"/>
        <v>678569 - EF CORPORATE EDUCATION BV</v>
      </c>
      <c r="F7269" t="s">
        <v>517</v>
      </c>
      <c r="G7269" t="s">
        <v>82273</v>
      </c>
      <c r="I7269" t="s">
        <v>626</v>
      </c>
      <c r="K7269" t="s">
        <v>208</v>
      </c>
      <c r="L7269" t="s">
        <v>82272</v>
      </c>
      <c r="N7269" t="s">
        <v>208</v>
      </c>
      <c r="O7269" t="s">
        <v>476</v>
      </c>
      <c r="P7269" t="s">
        <v>476</v>
      </c>
    </row>
    <row r="7270" spans="1:16">
      <c r="A7270" s="484" t="s">
        <v>115262</v>
      </c>
      <c r="B7270" s="485" t="s">
        <v>115261</v>
      </c>
      <c r="C7270" t="s">
        <v>115260</v>
      </c>
      <c r="D7270" t="s">
        <v>115259</v>
      </c>
      <c r="E7270" t="str">
        <f t="shared" si="113"/>
        <v>499353 - B&amp;R</v>
      </c>
      <c r="F7270" t="s">
        <v>1077</v>
      </c>
      <c r="G7270" t="s">
        <v>115258</v>
      </c>
      <c r="H7270" t="s">
        <v>115257</v>
      </c>
      <c r="I7270" t="s">
        <v>643</v>
      </c>
      <c r="J7270" t="s">
        <v>115256</v>
      </c>
      <c r="K7270" t="s">
        <v>208</v>
      </c>
      <c r="L7270" t="s">
        <v>115255</v>
      </c>
      <c r="N7270" t="s">
        <v>208</v>
      </c>
      <c r="O7270" t="s">
        <v>476</v>
      </c>
      <c r="P7270" t="s">
        <v>476</v>
      </c>
    </row>
    <row r="7271" spans="1:16">
      <c r="A7271" s="484" t="s">
        <v>31083</v>
      </c>
      <c r="B7271" s="485" t="s">
        <v>31082</v>
      </c>
      <c r="C7271" t="s">
        <v>31081</v>
      </c>
      <c r="D7271" t="s">
        <v>31080</v>
      </c>
      <c r="E7271" t="str">
        <f t="shared" si="113"/>
        <v>564450 - ORAPI HYGIENE - HYGENOR CONSEIL VAULX EN VELIN</v>
      </c>
      <c r="F7271" t="s">
        <v>581</v>
      </c>
      <c r="G7271" t="s">
        <v>31079</v>
      </c>
      <c r="I7271" t="s">
        <v>24760</v>
      </c>
      <c r="J7271" t="s">
        <v>31078</v>
      </c>
      <c r="K7271" t="s">
        <v>208</v>
      </c>
      <c r="L7271" t="s">
        <v>31077</v>
      </c>
      <c r="N7271" t="s">
        <v>208</v>
      </c>
      <c r="O7271" t="s">
        <v>476</v>
      </c>
      <c r="P7271" t="s">
        <v>476</v>
      </c>
    </row>
    <row r="7272" spans="1:16">
      <c r="A7272" s="484" t="s">
        <v>16511</v>
      </c>
      <c r="B7272" s="485" t="s">
        <v>16510</v>
      </c>
      <c r="C7272" t="s">
        <v>16509</v>
      </c>
      <c r="D7272" t="s">
        <v>16509</v>
      </c>
      <c r="E7272" t="str">
        <f t="shared" si="113"/>
        <v>598641 - SLA ACADEMY</v>
      </c>
      <c r="F7272" t="s">
        <v>7024</v>
      </c>
      <c r="G7272" t="s">
        <v>16508</v>
      </c>
      <c r="I7272" t="s">
        <v>626</v>
      </c>
      <c r="J7272" t="s">
        <v>16507</v>
      </c>
      <c r="K7272" t="s">
        <v>208</v>
      </c>
      <c r="L7272" t="s">
        <v>16506</v>
      </c>
      <c r="N7272" t="s">
        <v>208</v>
      </c>
      <c r="O7272" t="s">
        <v>476</v>
      </c>
      <c r="P7272" t="s">
        <v>476</v>
      </c>
    </row>
    <row r="7273" spans="1:16">
      <c r="A7273" s="484" t="s">
        <v>47174</v>
      </c>
      <c r="B7273" s="485" t="s">
        <v>47173</v>
      </c>
      <c r="C7273" t="s">
        <v>47172</v>
      </c>
      <c r="D7273" t="s">
        <v>47172</v>
      </c>
      <c r="E7273" t="str">
        <f t="shared" si="113"/>
        <v>293763 - LA DURANCE</v>
      </c>
      <c r="F7273" t="s">
        <v>7292</v>
      </c>
      <c r="G7273" t="s">
        <v>47171</v>
      </c>
      <c r="I7273" t="s">
        <v>1035</v>
      </c>
      <c r="J7273" t="s">
        <v>47170</v>
      </c>
      <c r="K7273" t="s">
        <v>208</v>
      </c>
      <c r="L7273" t="s">
        <v>47169</v>
      </c>
      <c r="N7273" t="s">
        <v>208</v>
      </c>
      <c r="O7273" t="s">
        <v>476</v>
      </c>
      <c r="P7273" t="s">
        <v>476</v>
      </c>
    </row>
    <row r="7274" spans="1:16">
      <c r="A7274" s="484" t="s">
        <v>80574</v>
      </c>
      <c r="B7274" s="485" t="s">
        <v>80573</v>
      </c>
      <c r="C7274" t="s">
        <v>80572</v>
      </c>
      <c r="D7274" t="s">
        <v>80572</v>
      </c>
      <c r="E7274" t="str">
        <f t="shared" si="113"/>
        <v>299467 - ELEVACTION</v>
      </c>
      <c r="F7274" t="s">
        <v>707</v>
      </c>
      <c r="G7274" t="s">
        <v>80571</v>
      </c>
      <c r="I7274" t="s">
        <v>80570</v>
      </c>
      <c r="J7274" t="s">
        <v>80569</v>
      </c>
      <c r="K7274" t="s">
        <v>208</v>
      </c>
      <c r="L7274" t="s">
        <v>80568</v>
      </c>
      <c r="N7274" t="s">
        <v>208</v>
      </c>
      <c r="O7274" t="s">
        <v>476</v>
      </c>
      <c r="P7274" t="s">
        <v>476</v>
      </c>
    </row>
    <row r="7275" spans="1:16">
      <c r="A7275" s="484" t="s">
        <v>8425</v>
      </c>
      <c r="B7275" s="485" t="s">
        <v>8424</v>
      </c>
      <c r="C7275" t="s">
        <v>8423</v>
      </c>
      <c r="D7275" t="s">
        <v>8423</v>
      </c>
      <c r="E7275" t="str">
        <f t="shared" si="113"/>
        <v>361604 - UGOCOM</v>
      </c>
      <c r="F7275" t="s">
        <v>8422</v>
      </c>
      <c r="G7275" t="s">
        <v>8421</v>
      </c>
      <c r="I7275" t="s">
        <v>8420</v>
      </c>
      <c r="J7275" t="s">
        <v>8419</v>
      </c>
      <c r="K7275" t="s">
        <v>208</v>
      </c>
      <c r="L7275" t="s">
        <v>8418</v>
      </c>
      <c r="N7275" t="s">
        <v>208</v>
      </c>
      <c r="O7275" t="s">
        <v>476</v>
      </c>
      <c r="P7275" t="s">
        <v>476</v>
      </c>
    </row>
    <row r="7276" spans="1:16">
      <c r="A7276" s="484" t="s">
        <v>85814</v>
      </c>
      <c r="B7276" s="485" t="s">
        <v>85813</v>
      </c>
      <c r="C7276" t="s">
        <v>85812</v>
      </c>
      <c r="D7276" t="s">
        <v>85812</v>
      </c>
      <c r="E7276" t="str">
        <f t="shared" si="113"/>
        <v>336312 - DUMONT THIERRY</v>
      </c>
      <c r="F7276" t="s">
        <v>6524</v>
      </c>
      <c r="G7276" t="s">
        <v>85811</v>
      </c>
      <c r="I7276" t="s">
        <v>1376</v>
      </c>
      <c r="J7276" t="s">
        <v>85810</v>
      </c>
      <c r="K7276" t="s">
        <v>208</v>
      </c>
      <c r="L7276" t="s">
        <v>85809</v>
      </c>
      <c r="N7276" t="s">
        <v>208</v>
      </c>
      <c r="O7276" t="s">
        <v>476</v>
      </c>
      <c r="P7276" t="s">
        <v>476</v>
      </c>
    </row>
    <row r="7277" spans="1:16">
      <c r="A7277" s="484" t="s">
        <v>94638</v>
      </c>
      <c r="B7277" s="485" t="s">
        <v>94637</v>
      </c>
      <c r="C7277" t="s">
        <v>94636</v>
      </c>
      <c r="D7277" t="s">
        <v>94636</v>
      </c>
      <c r="E7277" t="str">
        <f t="shared" si="113"/>
        <v>223992 - COLLEGE CLINIQUE DE PARIS</v>
      </c>
      <c r="F7277" t="s">
        <v>33063</v>
      </c>
      <c r="G7277" t="s">
        <v>94635</v>
      </c>
      <c r="I7277" t="s">
        <v>626</v>
      </c>
      <c r="J7277" t="s">
        <v>94634</v>
      </c>
      <c r="K7277" t="s">
        <v>208</v>
      </c>
      <c r="L7277" t="s">
        <v>94633</v>
      </c>
      <c r="N7277" t="s">
        <v>208</v>
      </c>
      <c r="O7277" t="s">
        <v>476</v>
      </c>
      <c r="P7277" t="s">
        <v>476</v>
      </c>
    </row>
    <row r="7278" spans="1:16">
      <c r="A7278" s="484" t="s">
        <v>117408</v>
      </c>
      <c r="B7278" s="485" t="s">
        <v>117407</v>
      </c>
      <c r="C7278" t="s">
        <v>117406</v>
      </c>
      <c r="D7278" t="s">
        <v>117406</v>
      </c>
      <c r="E7278" t="str">
        <f t="shared" si="113"/>
        <v>336762 - ATORG</v>
      </c>
      <c r="F7278" t="s">
        <v>3811</v>
      </c>
      <c r="G7278" t="s">
        <v>52504</v>
      </c>
      <c r="I7278" t="s">
        <v>626</v>
      </c>
      <c r="J7278" t="s">
        <v>117405</v>
      </c>
      <c r="K7278" t="s">
        <v>208</v>
      </c>
      <c r="L7278" t="s">
        <v>117404</v>
      </c>
      <c r="N7278" t="s">
        <v>208</v>
      </c>
      <c r="O7278" t="s">
        <v>476</v>
      </c>
      <c r="P7278" t="s">
        <v>476</v>
      </c>
    </row>
    <row r="7279" spans="1:16">
      <c r="A7279" s="484" t="s">
        <v>54009</v>
      </c>
      <c r="B7279" s="485" t="s">
        <v>54008</v>
      </c>
      <c r="C7279" t="s">
        <v>54007</v>
      </c>
      <c r="D7279" t="s">
        <v>54006</v>
      </c>
      <c r="E7279" t="str">
        <f t="shared" si="113"/>
        <v>441405 - IMOP DPA</v>
      </c>
      <c r="F7279" t="s">
        <v>7596</v>
      </c>
      <c r="G7279" t="s">
        <v>54005</v>
      </c>
      <c r="I7279" t="s">
        <v>39936</v>
      </c>
      <c r="J7279" t="s">
        <v>54004</v>
      </c>
      <c r="K7279" t="s">
        <v>208</v>
      </c>
      <c r="L7279" t="s">
        <v>54003</v>
      </c>
      <c r="N7279" t="s">
        <v>208</v>
      </c>
      <c r="O7279" t="s">
        <v>476</v>
      </c>
      <c r="P7279" t="s">
        <v>476</v>
      </c>
    </row>
    <row r="7280" spans="1:16">
      <c r="A7280" s="484" t="s">
        <v>72790</v>
      </c>
      <c r="B7280" s="485" t="s">
        <v>72789</v>
      </c>
      <c r="C7280" t="s">
        <v>72788</v>
      </c>
      <c r="D7280" t="s">
        <v>72787</v>
      </c>
      <c r="E7280" t="str">
        <f t="shared" si="113"/>
        <v>559234 - FREDON GRAND EST</v>
      </c>
      <c r="F7280" t="s">
        <v>72786</v>
      </c>
      <c r="G7280" t="s">
        <v>72785</v>
      </c>
      <c r="I7280" t="s">
        <v>5789</v>
      </c>
      <c r="J7280" t="s">
        <v>72784</v>
      </c>
      <c r="K7280" t="s">
        <v>208</v>
      </c>
      <c r="L7280" t="s">
        <v>72783</v>
      </c>
      <c r="N7280" t="s">
        <v>208</v>
      </c>
      <c r="O7280" t="s">
        <v>476</v>
      </c>
      <c r="P7280" t="s">
        <v>476</v>
      </c>
    </row>
    <row r="7281" spans="1:16">
      <c r="A7281" s="484" t="s">
        <v>13683</v>
      </c>
      <c r="B7281" s="485" t="s">
        <v>13682</v>
      </c>
      <c r="C7281" t="s">
        <v>13681</v>
      </c>
      <c r="D7281" t="s">
        <v>13681</v>
      </c>
      <c r="E7281" t="str">
        <f t="shared" si="113"/>
        <v>623143 - SOULIER EMMANUELLE</v>
      </c>
      <c r="F7281" t="s">
        <v>13680</v>
      </c>
      <c r="G7281" t="s">
        <v>13679</v>
      </c>
      <c r="I7281" t="s">
        <v>13678</v>
      </c>
      <c r="J7281" t="s">
        <v>13677</v>
      </c>
      <c r="K7281" t="s">
        <v>208</v>
      </c>
      <c r="L7281" t="s">
        <v>13676</v>
      </c>
      <c r="N7281" t="s">
        <v>208</v>
      </c>
      <c r="O7281" t="s">
        <v>476</v>
      </c>
      <c r="P7281" t="s">
        <v>476</v>
      </c>
    </row>
    <row r="7282" spans="1:16">
      <c r="A7282" s="484" t="s">
        <v>61835</v>
      </c>
      <c r="B7282" s="485" t="s">
        <v>61834</v>
      </c>
      <c r="C7282" t="s">
        <v>61833</v>
      </c>
      <c r="D7282" t="s">
        <v>61832</v>
      </c>
      <c r="E7282" t="str">
        <f t="shared" si="113"/>
        <v>439101 - HELENE PRECHEUR</v>
      </c>
      <c r="F7282" t="s">
        <v>17615</v>
      </c>
      <c r="G7282" t="s">
        <v>61831</v>
      </c>
      <c r="I7282" t="s">
        <v>52864</v>
      </c>
      <c r="J7282" t="s">
        <v>61830</v>
      </c>
      <c r="K7282" t="s">
        <v>61829</v>
      </c>
      <c r="L7282" t="s">
        <v>61828</v>
      </c>
      <c r="N7282" t="s">
        <v>208</v>
      </c>
      <c r="O7282" t="s">
        <v>476</v>
      </c>
      <c r="P7282" t="s">
        <v>476</v>
      </c>
    </row>
    <row r="7283" spans="1:16">
      <c r="A7283" s="484" t="s">
        <v>10473</v>
      </c>
      <c r="B7283" s="485" t="s">
        <v>10472</v>
      </c>
      <c r="C7283" t="s">
        <v>10471</v>
      </c>
      <c r="D7283" t="s">
        <v>10470</v>
      </c>
      <c r="E7283" t="str">
        <f t="shared" si="113"/>
        <v>380350 - THANWERDAS LE PAPE JAYANTI - RHQ</v>
      </c>
      <c r="F7283" t="s">
        <v>6920</v>
      </c>
      <c r="G7283" t="s">
        <v>10469</v>
      </c>
      <c r="H7283" t="s">
        <v>10468</v>
      </c>
      <c r="I7283" t="s">
        <v>9102</v>
      </c>
      <c r="J7283" t="s">
        <v>10467</v>
      </c>
      <c r="K7283" t="s">
        <v>208</v>
      </c>
      <c r="L7283" t="s">
        <v>10466</v>
      </c>
      <c r="N7283" t="s">
        <v>208</v>
      </c>
      <c r="O7283" t="s">
        <v>476</v>
      </c>
      <c r="P7283" t="s">
        <v>476</v>
      </c>
    </row>
    <row r="7284" spans="1:16">
      <c r="A7284" s="484" t="s">
        <v>33491</v>
      </c>
      <c r="B7284" s="485" t="s">
        <v>33490</v>
      </c>
      <c r="C7284" t="s">
        <v>33489</v>
      </c>
      <c r="D7284" t="s">
        <v>33489</v>
      </c>
      <c r="E7284" t="str">
        <f t="shared" si="113"/>
        <v>544048 - NEYROUD MICHEL MN FORMATION CONSEIL</v>
      </c>
      <c r="F7284" t="s">
        <v>1077</v>
      </c>
      <c r="G7284" t="s">
        <v>33488</v>
      </c>
      <c r="I7284" t="s">
        <v>16252</v>
      </c>
      <c r="K7284" t="s">
        <v>208</v>
      </c>
      <c r="L7284" t="s">
        <v>33487</v>
      </c>
      <c r="N7284" t="s">
        <v>208</v>
      </c>
      <c r="O7284" t="s">
        <v>476</v>
      </c>
      <c r="P7284" t="s">
        <v>476</v>
      </c>
    </row>
    <row r="7285" spans="1:16">
      <c r="A7285" s="484" t="s">
        <v>55459</v>
      </c>
      <c r="B7285" s="485" t="s">
        <v>55458</v>
      </c>
      <c r="C7285" t="s">
        <v>55457</v>
      </c>
      <c r="D7285" t="s">
        <v>55456</v>
      </c>
      <c r="E7285" t="str">
        <f t="shared" si="113"/>
        <v>332781 - IRSN</v>
      </c>
      <c r="F7285" t="s">
        <v>11652</v>
      </c>
      <c r="G7285" t="s">
        <v>55455</v>
      </c>
      <c r="I7285" t="s">
        <v>55454</v>
      </c>
      <c r="J7285" t="s">
        <v>55453</v>
      </c>
      <c r="K7285" t="s">
        <v>208</v>
      </c>
      <c r="L7285" t="s">
        <v>55452</v>
      </c>
      <c r="N7285" t="s">
        <v>208</v>
      </c>
      <c r="O7285" t="s">
        <v>476</v>
      </c>
      <c r="P7285" t="s">
        <v>476</v>
      </c>
    </row>
    <row r="7286" spans="1:16">
      <c r="A7286" s="484" t="s">
        <v>16518</v>
      </c>
      <c r="B7286" s="485" t="s">
        <v>16517</v>
      </c>
      <c r="C7286" t="s">
        <v>16516</v>
      </c>
      <c r="D7286" t="s">
        <v>16516</v>
      </c>
      <c r="E7286" t="str">
        <f t="shared" si="113"/>
        <v>455817 - SL CONSULTANTS</v>
      </c>
      <c r="F7286" t="s">
        <v>5884</v>
      </c>
      <c r="G7286" t="s">
        <v>16515</v>
      </c>
      <c r="I7286" t="s">
        <v>16514</v>
      </c>
      <c r="J7286" t="s">
        <v>16513</v>
      </c>
      <c r="K7286" t="s">
        <v>208</v>
      </c>
      <c r="L7286" t="s">
        <v>16512</v>
      </c>
      <c r="N7286" t="s">
        <v>208</v>
      </c>
      <c r="O7286" t="s">
        <v>476</v>
      </c>
      <c r="P7286" t="s">
        <v>476</v>
      </c>
    </row>
    <row r="7287" spans="1:16">
      <c r="A7287" s="484" t="s">
        <v>130017</v>
      </c>
      <c r="B7287" s="485" t="s">
        <v>130016</v>
      </c>
      <c r="C7287" t="s">
        <v>130015</v>
      </c>
      <c r="D7287" t="s">
        <v>130014</v>
      </c>
      <c r="E7287" t="str">
        <f t="shared" si="113"/>
        <v>628955 - ALPHA COMMUNICATION  FORMATION</v>
      </c>
      <c r="F7287" t="s">
        <v>6700</v>
      </c>
      <c r="G7287" t="s">
        <v>130013</v>
      </c>
      <c r="I7287" t="s">
        <v>1122</v>
      </c>
      <c r="J7287" t="s">
        <v>130012</v>
      </c>
      <c r="K7287" t="s">
        <v>208</v>
      </c>
      <c r="L7287" t="s">
        <v>130011</v>
      </c>
      <c r="N7287" t="s">
        <v>207</v>
      </c>
      <c r="O7287" t="s">
        <v>476</v>
      </c>
      <c r="P7287" t="s">
        <v>476</v>
      </c>
    </row>
    <row r="7288" spans="1:16">
      <c r="A7288" s="484" t="s">
        <v>9683</v>
      </c>
      <c r="B7288" s="485" t="s">
        <v>9682</v>
      </c>
      <c r="C7288" t="s">
        <v>9681</v>
      </c>
      <c r="D7288" t="s">
        <v>9681</v>
      </c>
      <c r="E7288" t="str">
        <f t="shared" si="113"/>
        <v>545880 - TINTI PATRICIA</v>
      </c>
      <c r="F7288" t="s">
        <v>1710</v>
      </c>
      <c r="G7288" t="s">
        <v>9680</v>
      </c>
      <c r="I7288" t="s">
        <v>9679</v>
      </c>
      <c r="J7288" t="s">
        <v>9678</v>
      </c>
      <c r="K7288" t="s">
        <v>208</v>
      </c>
      <c r="L7288" t="s">
        <v>9677</v>
      </c>
      <c r="N7288" t="s">
        <v>208</v>
      </c>
      <c r="O7288" t="s">
        <v>476</v>
      </c>
      <c r="P7288" t="s">
        <v>476</v>
      </c>
    </row>
    <row r="7289" spans="1:16">
      <c r="A7289" s="484" t="s">
        <v>12188</v>
      </c>
      <c r="B7289" s="485" t="s">
        <v>12187</v>
      </c>
      <c r="C7289" t="s">
        <v>12186</v>
      </c>
      <c r="D7289" t="s">
        <v>12185</v>
      </c>
      <c r="E7289" t="str">
        <f t="shared" si="113"/>
        <v>427172 - SMF</v>
      </c>
      <c r="G7289" t="s">
        <v>12184</v>
      </c>
      <c r="H7289" t="s">
        <v>12183</v>
      </c>
      <c r="I7289" t="s">
        <v>12182</v>
      </c>
      <c r="J7289" t="s">
        <v>12181</v>
      </c>
      <c r="K7289" t="s">
        <v>208</v>
      </c>
      <c r="L7289" t="s">
        <v>12180</v>
      </c>
      <c r="N7289" t="s">
        <v>208</v>
      </c>
      <c r="O7289" t="s">
        <v>476</v>
      </c>
      <c r="P7289" t="s">
        <v>476</v>
      </c>
    </row>
    <row r="7290" spans="1:16">
      <c r="A7290" s="484" t="s">
        <v>71425</v>
      </c>
      <c r="B7290" s="485" t="s">
        <v>71424</v>
      </c>
      <c r="C7290" t="s">
        <v>71423</v>
      </c>
      <c r="D7290" t="s">
        <v>71423</v>
      </c>
      <c r="E7290" t="str">
        <f t="shared" si="113"/>
        <v>521887 - FORE ALTERNANCE</v>
      </c>
      <c r="F7290" t="s">
        <v>16168</v>
      </c>
      <c r="G7290" t="s">
        <v>71422</v>
      </c>
      <c r="H7290" t="s">
        <v>71421</v>
      </c>
      <c r="I7290" t="s">
        <v>9251</v>
      </c>
      <c r="J7290" t="s">
        <v>71420</v>
      </c>
      <c r="K7290" t="s">
        <v>208</v>
      </c>
      <c r="L7290" t="s">
        <v>71419</v>
      </c>
      <c r="N7290" t="s">
        <v>208</v>
      </c>
      <c r="O7290" t="s">
        <v>476</v>
      </c>
      <c r="P7290" t="s">
        <v>476</v>
      </c>
    </row>
    <row r="7291" spans="1:16">
      <c r="A7291" s="484" t="s">
        <v>117219</v>
      </c>
      <c r="B7291" s="485" t="s">
        <v>117218</v>
      </c>
      <c r="C7291" t="s">
        <v>117217</v>
      </c>
      <c r="D7291" t="s">
        <v>117217</v>
      </c>
      <c r="E7291" t="str">
        <f t="shared" si="113"/>
        <v>553402 - ATSU 74</v>
      </c>
      <c r="F7291" t="s">
        <v>8866</v>
      </c>
      <c r="G7291" t="s">
        <v>117216</v>
      </c>
      <c r="I7291" t="s">
        <v>81416</v>
      </c>
      <c r="K7291" t="s">
        <v>208</v>
      </c>
      <c r="L7291" t="s">
        <v>117215</v>
      </c>
      <c r="N7291" t="s">
        <v>208</v>
      </c>
      <c r="O7291" t="s">
        <v>476</v>
      </c>
      <c r="P7291" t="s">
        <v>476</v>
      </c>
    </row>
    <row r="7292" spans="1:16">
      <c r="A7292" s="484" t="s">
        <v>27396</v>
      </c>
      <c r="B7292" s="485" t="s">
        <v>27395</v>
      </c>
      <c r="C7292" t="s">
        <v>27394</v>
      </c>
      <c r="D7292" t="s">
        <v>27393</v>
      </c>
      <c r="E7292" t="str">
        <f t="shared" si="113"/>
        <v>553293 - POINT COM CAYENNE</v>
      </c>
      <c r="F7292" t="s">
        <v>5505</v>
      </c>
      <c r="G7292" t="s">
        <v>27392</v>
      </c>
      <c r="I7292" t="s">
        <v>6078</v>
      </c>
      <c r="J7292" t="s">
        <v>27391</v>
      </c>
      <c r="K7292" t="s">
        <v>208</v>
      </c>
      <c r="L7292" t="s">
        <v>27390</v>
      </c>
      <c r="N7292" t="s">
        <v>208</v>
      </c>
      <c r="O7292" t="s">
        <v>476</v>
      </c>
      <c r="P7292" t="s">
        <v>476</v>
      </c>
    </row>
    <row r="7293" spans="1:16">
      <c r="A7293" s="484" t="s">
        <v>71418</v>
      </c>
      <c r="B7293" s="485" t="s">
        <v>71413</v>
      </c>
      <c r="C7293" t="s">
        <v>71412</v>
      </c>
      <c r="D7293" t="s">
        <v>71412</v>
      </c>
      <c r="E7293" t="str">
        <f t="shared" si="113"/>
        <v>532526 - FORE ENTREPRISE</v>
      </c>
      <c r="F7293" t="s">
        <v>7663</v>
      </c>
      <c r="G7293" t="s">
        <v>71417</v>
      </c>
      <c r="I7293" t="s">
        <v>9251</v>
      </c>
      <c r="J7293" t="s">
        <v>71416</v>
      </c>
      <c r="K7293" t="s">
        <v>208</v>
      </c>
      <c r="L7293" t="s">
        <v>71415</v>
      </c>
      <c r="N7293" t="s">
        <v>208</v>
      </c>
      <c r="O7293" t="s">
        <v>476</v>
      </c>
      <c r="P7293" t="s">
        <v>476</v>
      </c>
    </row>
    <row r="7294" spans="1:16">
      <c r="A7294" s="484" t="s">
        <v>71414</v>
      </c>
      <c r="B7294" s="485" t="s">
        <v>71413</v>
      </c>
      <c r="C7294" t="s">
        <v>71412</v>
      </c>
      <c r="D7294" t="s">
        <v>71412</v>
      </c>
      <c r="E7294" t="str">
        <f t="shared" si="113"/>
        <v>667717 - FORE ENTREPRISE</v>
      </c>
      <c r="F7294" t="s">
        <v>29850</v>
      </c>
      <c r="G7294" t="s">
        <v>71411</v>
      </c>
      <c r="H7294" t="s">
        <v>71410</v>
      </c>
      <c r="I7294" t="s">
        <v>9251</v>
      </c>
      <c r="K7294" t="s">
        <v>208</v>
      </c>
      <c r="L7294" t="s">
        <v>71409</v>
      </c>
      <c r="N7294" t="s">
        <v>208</v>
      </c>
      <c r="O7294" t="s">
        <v>476</v>
      </c>
      <c r="P7294" t="s">
        <v>476</v>
      </c>
    </row>
    <row r="7295" spans="1:16">
      <c r="A7295" s="484" t="s">
        <v>54072</v>
      </c>
      <c r="B7295" s="485" t="s">
        <v>54071</v>
      </c>
      <c r="C7295" t="s">
        <v>54070</v>
      </c>
      <c r="D7295" t="s">
        <v>54070</v>
      </c>
      <c r="E7295" t="str">
        <f t="shared" si="113"/>
        <v>355847 - INSTITUT LAUGIER</v>
      </c>
      <c r="F7295" t="s">
        <v>13720</v>
      </c>
      <c r="G7295" t="s">
        <v>54069</v>
      </c>
      <c r="I7295" t="s">
        <v>820</v>
      </c>
      <c r="J7295" t="s">
        <v>54068</v>
      </c>
      <c r="K7295" t="s">
        <v>208</v>
      </c>
      <c r="L7295" t="s">
        <v>54067</v>
      </c>
      <c r="N7295" t="s">
        <v>208</v>
      </c>
      <c r="O7295" t="s">
        <v>476</v>
      </c>
      <c r="P7295" t="s">
        <v>476</v>
      </c>
    </row>
    <row r="7296" spans="1:16">
      <c r="A7296" s="484" t="s">
        <v>49266</v>
      </c>
      <c r="B7296" s="485" t="s">
        <v>49265</v>
      </c>
      <c r="C7296" t="s">
        <v>49264</v>
      </c>
      <c r="D7296" t="s">
        <v>49263</v>
      </c>
      <c r="E7296" t="str">
        <f t="shared" si="113"/>
        <v>660383 - JLR</v>
      </c>
      <c r="F7296" t="s">
        <v>9720</v>
      </c>
      <c r="G7296" t="s">
        <v>49262</v>
      </c>
      <c r="I7296" t="s">
        <v>802</v>
      </c>
      <c r="J7296" t="s">
        <v>49261</v>
      </c>
      <c r="K7296" t="s">
        <v>208</v>
      </c>
      <c r="L7296" t="s">
        <v>49260</v>
      </c>
      <c r="N7296" t="s">
        <v>208</v>
      </c>
      <c r="O7296" t="s">
        <v>476</v>
      </c>
      <c r="P7296" t="s">
        <v>476</v>
      </c>
    </row>
    <row r="7297" spans="1:16">
      <c r="A7297" s="484" t="s">
        <v>22692</v>
      </c>
      <c r="B7297" s="485" t="s">
        <v>22691</v>
      </c>
      <c r="C7297" t="s">
        <v>22690</v>
      </c>
      <c r="D7297" t="s">
        <v>22689</v>
      </c>
      <c r="E7297" t="str">
        <f t="shared" si="113"/>
        <v>533300 - SPN</v>
      </c>
      <c r="F7297" t="s">
        <v>22688</v>
      </c>
      <c r="G7297" t="s">
        <v>22687</v>
      </c>
      <c r="H7297" t="s">
        <v>4398</v>
      </c>
      <c r="I7297" t="s">
        <v>5810</v>
      </c>
      <c r="J7297" t="s">
        <v>22686</v>
      </c>
      <c r="K7297" t="s">
        <v>208</v>
      </c>
      <c r="L7297" t="s">
        <v>22685</v>
      </c>
      <c r="N7297" t="s">
        <v>208</v>
      </c>
      <c r="O7297" t="s">
        <v>476</v>
      </c>
      <c r="P7297" t="s">
        <v>476</v>
      </c>
    </row>
    <row r="7298" spans="1:16">
      <c r="A7298" s="484" t="s">
        <v>129404</v>
      </c>
      <c r="B7298" s="485" t="s">
        <v>129403</v>
      </c>
      <c r="C7298" t="s">
        <v>129402</v>
      </c>
      <c r="D7298" t="s">
        <v>129401</v>
      </c>
      <c r="E7298" t="str">
        <f t="shared" ref="E7298:E7361" si="114">_xlfn.CONCAT(L7298," - ",D7298)</f>
        <v>642071 - ALVEIS PARIS</v>
      </c>
      <c r="F7298" t="s">
        <v>2953</v>
      </c>
      <c r="G7298" t="s">
        <v>129400</v>
      </c>
      <c r="I7298" t="s">
        <v>626</v>
      </c>
      <c r="J7298" t="s">
        <v>129399</v>
      </c>
      <c r="K7298" t="s">
        <v>208</v>
      </c>
      <c r="L7298" t="s">
        <v>129398</v>
      </c>
      <c r="N7298" t="s">
        <v>207</v>
      </c>
      <c r="O7298" t="s">
        <v>476</v>
      </c>
      <c r="P7298" t="s">
        <v>476</v>
      </c>
    </row>
    <row r="7299" spans="1:16">
      <c r="A7299" s="484" t="s">
        <v>1835</v>
      </c>
      <c r="B7299" s="485" t="s">
        <v>1834</v>
      </c>
      <c r="C7299" t="s">
        <v>1833</v>
      </c>
      <c r="D7299" t="s">
        <v>1833</v>
      </c>
      <c r="E7299" t="str">
        <f t="shared" si="114"/>
        <v>464466 - WRM LEARNPERFECT</v>
      </c>
      <c r="F7299" t="s">
        <v>1832</v>
      </c>
      <c r="G7299" t="s">
        <v>1831</v>
      </c>
      <c r="I7299" t="s">
        <v>626</v>
      </c>
      <c r="J7299" t="s">
        <v>1830</v>
      </c>
      <c r="K7299" t="s">
        <v>208</v>
      </c>
      <c r="L7299" t="s">
        <v>1829</v>
      </c>
      <c r="N7299" t="s">
        <v>208</v>
      </c>
      <c r="O7299" t="s">
        <v>476</v>
      </c>
      <c r="P7299" t="s">
        <v>476</v>
      </c>
    </row>
    <row r="7300" spans="1:16">
      <c r="A7300" s="484" t="s">
        <v>25746</v>
      </c>
      <c r="B7300" s="485" t="s">
        <v>25745</v>
      </c>
      <c r="C7300" t="s">
        <v>25744</v>
      </c>
      <c r="D7300" t="s">
        <v>25744</v>
      </c>
      <c r="E7300" t="str">
        <f t="shared" si="114"/>
        <v>464405 - PROFORMALYS</v>
      </c>
      <c r="F7300" t="s">
        <v>25743</v>
      </c>
      <c r="G7300" t="s">
        <v>25742</v>
      </c>
      <c r="I7300" t="s">
        <v>626</v>
      </c>
      <c r="J7300" t="s">
        <v>25741</v>
      </c>
      <c r="K7300" t="s">
        <v>208</v>
      </c>
      <c r="L7300" t="s">
        <v>25740</v>
      </c>
      <c r="N7300" t="s">
        <v>208</v>
      </c>
      <c r="O7300" t="s">
        <v>476</v>
      </c>
      <c r="P7300" t="s">
        <v>476</v>
      </c>
    </row>
    <row r="7301" spans="1:16">
      <c r="A7301" s="484" t="s">
        <v>18456</v>
      </c>
      <c r="B7301" s="485" t="s">
        <v>18455</v>
      </c>
      <c r="C7301" t="s">
        <v>18454</v>
      </c>
      <c r="D7301" t="s">
        <v>18454</v>
      </c>
      <c r="E7301" t="str">
        <f t="shared" si="114"/>
        <v>642526 - SECURITE CONDUITE</v>
      </c>
      <c r="F7301" t="s">
        <v>11360</v>
      </c>
      <c r="G7301" t="s">
        <v>18453</v>
      </c>
      <c r="I7301" t="s">
        <v>763</v>
      </c>
      <c r="J7301" t="s">
        <v>18452</v>
      </c>
      <c r="K7301" t="s">
        <v>208</v>
      </c>
      <c r="L7301" t="s">
        <v>18451</v>
      </c>
      <c r="N7301" t="s">
        <v>208</v>
      </c>
      <c r="O7301" t="s">
        <v>476</v>
      </c>
      <c r="P7301" t="s">
        <v>476</v>
      </c>
    </row>
    <row r="7302" spans="1:16">
      <c r="A7302" s="484" t="s">
        <v>107410</v>
      </c>
      <c r="B7302" s="485" t="s">
        <v>107409</v>
      </c>
      <c r="C7302" t="s">
        <v>107408</v>
      </c>
      <c r="D7302" t="s">
        <v>107407</v>
      </c>
      <c r="E7302" t="str">
        <f t="shared" si="114"/>
        <v>486814 - CFPMS</v>
      </c>
      <c r="F7302" t="s">
        <v>1817</v>
      </c>
      <c r="G7302" t="s">
        <v>107406</v>
      </c>
      <c r="H7302" t="s">
        <v>107405</v>
      </c>
      <c r="I7302" t="s">
        <v>20151</v>
      </c>
      <c r="J7302" t="s">
        <v>107404</v>
      </c>
      <c r="K7302" t="s">
        <v>208</v>
      </c>
      <c r="L7302" t="s">
        <v>107403</v>
      </c>
      <c r="N7302" t="s">
        <v>208</v>
      </c>
      <c r="O7302" t="s">
        <v>476</v>
      </c>
      <c r="P7302" t="s">
        <v>476</v>
      </c>
    </row>
    <row r="7303" spans="1:16">
      <c r="A7303" s="484" t="s">
        <v>133761</v>
      </c>
      <c r="B7303" s="485" t="s">
        <v>133760</v>
      </c>
      <c r="C7303" t="s">
        <v>133759</v>
      </c>
      <c r="D7303" t="s">
        <v>133759</v>
      </c>
      <c r="E7303" t="str">
        <f t="shared" si="114"/>
        <v>391396 - AFETE</v>
      </c>
      <c r="F7303" t="s">
        <v>16581</v>
      </c>
      <c r="G7303" t="s">
        <v>133758</v>
      </c>
      <c r="I7303" t="s">
        <v>596</v>
      </c>
      <c r="K7303" t="s">
        <v>208</v>
      </c>
      <c r="L7303" t="s">
        <v>133757</v>
      </c>
      <c r="N7303" t="s">
        <v>208</v>
      </c>
      <c r="O7303" t="s">
        <v>476</v>
      </c>
      <c r="P7303" t="s">
        <v>476</v>
      </c>
    </row>
    <row r="7304" spans="1:16">
      <c r="A7304" s="484" t="s">
        <v>11058</v>
      </c>
      <c r="B7304" s="485" t="s">
        <v>11057</v>
      </c>
      <c r="C7304" t="s">
        <v>11056</v>
      </c>
      <c r="D7304" t="s">
        <v>11056</v>
      </c>
      <c r="E7304" t="str">
        <f t="shared" si="114"/>
        <v>653664 - TAXIS ECOLE 93 BIS</v>
      </c>
      <c r="F7304" t="s">
        <v>8327</v>
      </c>
      <c r="G7304" t="s">
        <v>11055</v>
      </c>
      <c r="I7304" t="s">
        <v>5864</v>
      </c>
      <c r="J7304" t="s">
        <v>11054</v>
      </c>
      <c r="K7304" t="s">
        <v>208</v>
      </c>
      <c r="L7304" t="s">
        <v>11053</v>
      </c>
      <c r="N7304" t="s">
        <v>208</v>
      </c>
      <c r="O7304" t="s">
        <v>476</v>
      </c>
      <c r="P7304" t="s">
        <v>476</v>
      </c>
    </row>
    <row r="7305" spans="1:16">
      <c r="A7305" s="484" t="s">
        <v>98560</v>
      </c>
      <c r="B7305" s="485" t="s">
        <v>98559</v>
      </c>
      <c r="C7305" t="s">
        <v>98558</v>
      </c>
      <c r="D7305" t="s">
        <v>98558</v>
      </c>
      <c r="E7305" t="str">
        <f t="shared" si="114"/>
        <v>631700 - CFA FORMASUP SAVOIE MONT BLANC</v>
      </c>
      <c r="F7305" t="s">
        <v>12456</v>
      </c>
      <c r="G7305" t="s">
        <v>98557</v>
      </c>
      <c r="H7305" t="s">
        <v>98556</v>
      </c>
      <c r="I7305" t="s">
        <v>8115</v>
      </c>
      <c r="J7305" t="s">
        <v>98555</v>
      </c>
      <c r="K7305" t="s">
        <v>208</v>
      </c>
      <c r="L7305" t="s">
        <v>98554</v>
      </c>
      <c r="N7305" t="s">
        <v>207</v>
      </c>
      <c r="O7305" t="s">
        <v>476</v>
      </c>
      <c r="P7305" t="s">
        <v>476</v>
      </c>
    </row>
    <row r="7306" spans="1:16">
      <c r="A7306" s="484" t="s">
        <v>96696</v>
      </c>
      <c r="B7306" s="485" t="s">
        <v>96695</v>
      </c>
      <c r="C7306" t="s">
        <v>96694</v>
      </c>
      <c r="D7306" t="s">
        <v>96694</v>
      </c>
      <c r="E7306" t="str">
        <f t="shared" si="114"/>
        <v>477631 - CHANTAL FABRE CLERGUE PERINEFORM</v>
      </c>
      <c r="F7306" t="s">
        <v>3050</v>
      </c>
      <c r="G7306" t="s">
        <v>96693</v>
      </c>
      <c r="I7306" t="s">
        <v>20143</v>
      </c>
      <c r="J7306" t="s">
        <v>96692</v>
      </c>
      <c r="K7306" t="s">
        <v>208</v>
      </c>
      <c r="L7306" t="s">
        <v>96691</v>
      </c>
      <c r="N7306" t="s">
        <v>208</v>
      </c>
      <c r="O7306" t="s">
        <v>476</v>
      </c>
      <c r="P7306" t="s">
        <v>476</v>
      </c>
    </row>
    <row r="7307" spans="1:16">
      <c r="A7307" s="484" t="s">
        <v>37560</v>
      </c>
      <c r="B7307" s="485" t="s">
        <v>37559</v>
      </c>
      <c r="C7307" t="s">
        <v>37558</v>
      </c>
      <c r="D7307" t="s">
        <v>37558</v>
      </c>
      <c r="E7307" t="str">
        <f t="shared" si="114"/>
        <v>646817 - MC2F</v>
      </c>
      <c r="F7307" t="s">
        <v>37278</v>
      </c>
      <c r="G7307" t="s">
        <v>37557</v>
      </c>
      <c r="I7307" t="s">
        <v>23717</v>
      </c>
      <c r="J7307" t="s">
        <v>37556</v>
      </c>
      <c r="K7307" t="s">
        <v>208</v>
      </c>
      <c r="L7307" t="s">
        <v>37555</v>
      </c>
      <c r="N7307" t="s">
        <v>208</v>
      </c>
      <c r="O7307" t="s">
        <v>476</v>
      </c>
      <c r="P7307" t="s">
        <v>476</v>
      </c>
    </row>
    <row r="7308" spans="1:16">
      <c r="A7308" s="484" t="s">
        <v>110956</v>
      </c>
      <c r="B7308" s="485" t="s">
        <v>110955</v>
      </c>
      <c r="C7308" t="s">
        <v>110954</v>
      </c>
      <c r="D7308" t="s">
        <v>110954</v>
      </c>
      <c r="E7308" t="str">
        <f t="shared" si="114"/>
        <v>619565 - CAGEC GESTION</v>
      </c>
      <c r="F7308" t="s">
        <v>33201</v>
      </c>
      <c r="G7308" t="s">
        <v>110953</v>
      </c>
      <c r="I7308" t="s">
        <v>1837</v>
      </c>
      <c r="J7308" t="s">
        <v>110952</v>
      </c>
      <c r="K7308" t="s">
        <v>208</v>
      </c>
      <c r="L7308" t="s">
        <v>110951</v>
      </c>
      <c r="N7308" t="s">
        <v>208</v>
      </c>
      <c r="O7308" t="s">
        <v>476</v>
      </c>
      <c r="P7308" t="s">
        <v>476</v>
      </c>
    </row>
    <row r="7309" spans="1:16">
      <c r="A7309" s="484" t="s">
        <v>86329</v>
      </c>
      <c r="B7309" s="485" t="s">
        <v>86328</v>
      </c>
      <c r="C7309" t="s">
        <v>86327</v>
      </c>
      <c r="D7309" t="s">
        <v>86327</v>
      </c>
      <c r="E7309" t="str">
        <f t="shared" si="114"/>
        <v>481920 - DOXAPLUS</v>
      </c>
      <c r="F7309" t="s">
        <v>1817</v>
      </c>
      <c r="G7309" t="s">
        <v>86326</v>
      </c>
      <c r="H7309" t="s">
        <v>86325</v>
      </c>
      <c r="I7309" t="s">
        <v>5210</v>
      </c>
      <c r="J7309" t="s">
        <v>86324</v>
      </c>
      <c r="K7309" t="s">
        <v>208</v>
      </c>
      <c r="L7309" t="s">
        <v>86323</v>
      </c>
      <c r="N7309" t="s">
        <v>208</v>
      </c>
      <c r="O7309" t="s">
        <v>476</v>
      </c>
      <c r="P7309" t="s">
        <v>476</v>
      </c>
    </row>
    <row r="7310" spans="1:16">
      <c r="A7310" s="484" t="s">
        <v>107437</v>
      </c>
      <c r="B7310" s="485" t="s">
        <v>107436</v>
      </c>
      <c r="C7310" t="s">
        <v>107435</v>
      </c>
      <c r="D7310" t="s">
        <v>107434</v>
      </c>
      <c r="E7310" t="str">
        <f t="shared" si="114"/>
        <v>298580 - CFPM LYON</v>
      </c>
      <c r="F7310" t="s">
        <v>22356</v>
      </c>
      <c r="G7310" t="s">
        <v>82236</v>
      </c>
      <c r="I7310" t="s">
        <v>3733</v>
      </c>
      <c r="J7310" t="s">
        <v>107433</v>
      </c>
      <c r="K7310" t="s">
        <v>208</v>
      </c>
      <c r="L7310" t="s">
        <v>107432</v>
      </c>
      <c r="N7310" t="s">
        <v>208</v>
      </c>
      <c r="O7310" t="s">
        <v>476</v>
      </c>
      <c r="P7310" t="s">
        <v>476</v>
      </c>
    </row>
    <row r="7311" spans="1:16">
      <c r="A7311" s="484" t="s">
        <v>54054</v>
      </c>
      <c r="B7311" s="485" t="s">
        <v>54053</v>
      </c>
      <c r="C7311" t="s">
        <v>54052</v>
      </c>
      <c r="D7311" t="s">
        <v>54052</v>
      </c>
      <c r="E7311" t="str">
        <f t="shared" si="114"/>
        <v>386200 - INSTITUT LEONARD DE VINCI</v>
      </c>
      <c r="F7311" t="s">
        <v>37792</v>
      </c>
      <c r="G7311" t="s">
        <v>54051</v>
      </c>
      <c r="I7311" t="s">
        <v>3921</v>
      </c>
      <c r="J7311" t="s">
        <v>54050</v>
      </c>
      <c r="K7311" t="s">
        <v>208</v>
      </c>
      <c r="L7311" t="s">
        <v>54049</v>
      </c>
      <c r="N7311" t="s">
        <v>207</v>
      </c>
      <c r="O7311" t="s">
        <v>476</v>
      </c>
      <c r="P7311" t="s">
        <v>476</v>
      </c>
    </row>
    <row r="7312" spans="1:16">
      <c r="A7312" s="484" t="s">
        <v>124564</v>
      </c>
      <c r="B7312" s="485" t="s">
        <v>124563</v>
      </c>
      <c r="C7312" t="s">
        <v>124562</v>
      </c>
      <c r="D7312" t="s">
        <v>124561</v>
      </c>
      <c r="E7312" t="str">
        <f t="shared" si="114"/>
        <v>453419 - AREAM</v>
      </c>
      <c r="F7312" t="s">
        <v>2524</v>
      </c>
      <c r="G7312" t="s">
        <v>124560</v>
      </c>
      <c r="I7312" t="s">
        <v>12727</v>
      </c>
      <c r="J7312" t="s">
        <v>124559</v>
      </c>
      <c r="K7312" t="s">
        <v>208</v>
      </c>
      <c r="L7312" t="s">
        <v>124558</v>
      </c>
      <c r="N7312" t="s">
        <v>208</v>
      </c>
      <c r="O7312" t="s">
        <v>476</v>
      </c>
      <c r="P7312" t="s">
        <v>476</v>
      </c>
    </row>
    <row r="7313" spans="1:16">
      <c r="A7313" s="484" t="s">
        <v>133960</v>
      </c>
      <c r="B7313" s="485" t="s">
        <v>133959</v>
      </c>
      <c r="C7313" t="s">
        <v>133958</v>
      </c>
      <c r="D7313" t="s">
        <v>133957</v>
      </c>
      <c r="E7313" t="str">
        <f t="shared" si="114"/>
        <v>664285 - AERIGE</v>
      </c>
      <c r="F7313" t="s">
        <v>13535</v>
      </c>
      <c r="G7313" t="s">
        <v>133956</v>
      </c>
      <c r="I7313" t="s">
        <v>626</v>
      </c>
      <c r="K7313" t="s">
        <v>208</v>
      </c>
      <c r="L7313" t="s">
        <v>133955</v>
      </c>
      <c r="N7313" t="s">
        <v>208</v>
      </c>
      <c r="O7313" t="s">
        <v>476</v>
      </c>
      <c r="P7313" t="s">
        <v>476</v>
      </c>
    </row>
    <row r="7314" spans="1:16">
      <c r="A7314" s="484" t="s">
        <v>35990</v>
      </c>
      <c r="B7314" s="485" t="s">
        <v>35989</v>
      </c>
      <c r="C7314" t="s">
        <v>35988</v>
      </c>
      <c r="D7314" t="s">
        <v>35988</v>
      </c>
      <c r="E7314" t="str">
        <f t="shared" si="114"/>
        <v>614488 - MILESTONE SOLUTIONS</v>
      </c>
      <c r="F7314" t="s">
        <v>35987</v>
      </c>
      <c r="G7314" t="s">
        <v>35986</v>
      </c>
      <c r="I7314" t="s">
        <v>25519</v>
      </c>
      <c r="J7314" t="s">
        <v>35985</v>
      </c>
      <c r="K7314" t="s">
        <v>208</v>
      </c>
      <c r="L7314" t="s">
        <v>35984</v>
      </c>
      <c r="N7314" t="s">
        <v>208</v>
      </c>
      <c r="O7314" t="s">
        <v>476</v>
      </c>
      <c r="P7314" t="s">
        <v>476</v>
      </c>
    </row>
    <row r="7315" spans="1:16">
      <c r="A7315" s="484" t="s">
        <v>84236</v>
      </c>
      <c r="B7315" s="485" t="s">
        <v>84235</v>
      </c>
      <c r="C7315" t="s">
        <v>84234</v>
      </c>
      <c r="D7315" t="s">
        <v>84233</v>
      </c>
      <c r="E7315" t="str">
        <f t="shared" si="114"/>
        <v>303367 - EMAP</v>
      </c>
      <c r="F7315" t="s">
        <v>7475</v>
      </c>
      <c r="G7315" t="s">
        <v>84232</v>
      </c>
      <c r="I7315" t="s">
        <v>2739</v>
      </c>
      <c r="J7315" t="s">
        <v>84231</v>
      </c>
      <c r="K7315" t="s">
        <v>208</v>
      </c>
      <c r="L7315" t="s">
        <v>84230</v>
      </c>
      <c r="N7315" t="s">
        <v>208</v>
      </c>
      <c r="O7315" t="s">
        <v>476</v>
      </c>
      <c r="P7315" t="s">
        <v>476</v>
      </c>
    </row>
    <row r="7316" spans="1:16">
      <c r="A7316" s="484" t="s">
        <v>19948</v>
      </c>
      <c r="B7316" s="485" t="s">
        <v>19947</v>
      </c>
      <c r="C7316" t="s">
        <v>19946</v>
      </c>
      <c r="D7316" t="s">
        <v>19946</v>
      </c>
      <c r="E7316" t="str">
        <f t="shared" si="114"/>
        <v>515206 - SARL MANGILLI</v>
      </c>
      <c r="F7316" t="s">
        <v>1710</v>
      </c>
      <c r="G7316" t="s">
        <v>19945</v>
      </c>
      <c r="I7316" t="s">
        <v>19944</v>
      </c>
      <c r="J7316" t="s">
        <v>19943</v>
      </c>
      <c r="K7316" t="s">
        <v>208</v>
      </c>
      <c r="L7316" t="s">
        <v>19942</v>
      </c>
      <c r="N7316" t="s">
        <v>208</v>
      </c>
      <c r="O7316" t="s">
        <v>476</v>
      </c>
      <c r="P7316" t="s">
        <v>476</v>
      </c>
    </row>
    <row r="7317" spans="1:16">
      <c r="A7317" s="484" t="s">
        <v>130542</v>
      </c>
      <c r="B7317" s="485" t="s">
        <v>130541</v>
      </c>
      <c r="C7317" t="s">
        <v>130540</v>
      </c>
      <c r="D7317" t="s">
        <v>130540</v>
      </c>
      <c r="E7317" t="str">
        <f t="shared" si="114"/>
        <v>296247 - ALGOTIS AUDIENS 63</v>
      </c>
      <c r="F7317" t="s">
        <v>7688</v>
      </c>
      <c r="G7317" t="s">
        <v>130539</v>
      </c>
      <c r="I7317" t="s">
        <v>6256</v>
      </c>
      <c r="J7317" t="s">
        <v>130538</v>
      </c>
      <c r="K7317" t="s">
        <v>208</v>
      </c>
      <c r="L7317" t="s">
        <v>130537</v>
      </c>
      <c r="N7317" t="s">
        <v>208</v>
      </c>
      <c r="O7317" t="s">
        <v>476</v>
      </c>
      <c r="P7317" t="s">
        <v>476</v>
      </c>
    </row>
    <row r="7318" spans="1:16">
      <c r="A7318" s="484" t="s">
        <v>78712</v>
      </c>
      <c r="B7318" s="485" t="s">
        <v>78711</v>
      </c>
      <c r="C7318" t="s">
        <v>78710</v>
      </c>
      <c r="D7318" t="s">
        <v>78710</v>
      </c>
      <c r="E7318" t="str">
        <f t="shared" si="114"/>
        <v>213585 - ERIVAL INGENIERIE</v>
      </c>
      <c r="F7318" t="s">
        <v>1808</v>
      </c>
      <c r="G7318" t="s">
        <v>78709</v>
      </c>
      <c r="H7318" t="s">
        <v>78708</v>
      </c>
      <c r="I7318" t="s">
        <v>9772</v>
      </c>
      <c r="J7318" t="s">
        <v>78707</v>
      </c>
      <c r="K7318" t="s">
        <v>208</v>
      </c>
      <c r="L7318" t="s">
        <v>78706</v>
      </c>
      <c r="N7318" t="s">
        <v>208</v>
      </c>
      <c r="O7318" t="s">
        <v>476</v>
      </c>
      <c r="P7318" t="s">
        <v>476</v>
      </c>
    </row>
    <row r="7319" spans="1:16">
      <c r="A7319" s="484" t="s">
        <v>93873</v>
      </c>
      <c r="B7319" s="485" t="s">
        <v>93872</v>
      </c>
      <c r="C7319" t="s">
        <v>93871</v>
      </c>
      <c r="D7319" t="s">
        <v>93870</v>
      </c>
      <c r="E7319" t="str">
        <f t="shared" si="114"/>
        <v>611839 - COMITE DEPARTEMENTAL DE LA HAUTE GARONNE FFSS</v>
      </c>
      <c r="F7319" t="s">
        <v>19592</v>
      </c>
      <c r="G7319" t="s">
        <v>93869</v>
      </c>
      <c r="H7319" t="s">
        <v>93868</v>
      </c>
      <c r="I7319" t="s">
        <v>603</v>
      </c>
      <c r="J7319" t="s">
        <v>93867</v>
      </c>
      <c r="K7319" t="s">
        <v>208</v>
      </c>
      <c r="L7319" t="s">
        <v>93866</v>
      </c>
      <c r="N7319" t="s">
        <v>208</v>
      </c>
      <c r="O7319" t="s">
        <v>476</v>
      </c>
      <c r="P7319" t="s">
        <v>476</v>
      </c>
    </row>
    <row r="7320" spans="1:16">
      <c r="A7320" s="484" t="s">
        <v>113441</v>
      </c>
      <c r="B7320" s="485" t="s">
        <v>113440</v>
      </c>
      <c r="C7320" t="s">
        <v>113439</v>
      </c>
      <c r="D7320" t="s">
        <v>113439</v>
      </c>
      <c r="E7320" t="str">
        <f t="shared" si="114"/>
        <v>92083 - BIOFORMATION</v>
      </c>
      <c r="F7320" t="s">
        <v>13711</v>
      </c>
      <c r="G7320" t="s">
        <v>113438</v>
      </c>
      <c r="I7320" t="s">
        <v>626</v>
      </c>
      <c r="J7320" t="s">
        <v>113437</v>
      </c>
      <c r="K7320" t="s">
        <v>113436</v>
      </c>
      <c r="L7320" t="s">
        <v>113435</v>
      </c>
      <c r="N7320" t="s">
        <v>208</v>
      </c>
      <c r="O7320" t="s">
        <v>476</v>
      </c>
      <c r="P7320" t="s">
        <v>476</v>
      </c>
    </row>
    <row r="7321" spans="1:16">
      <c r="A7321" s="484" t="s">
        <v>85644</v>
      </c>
      <c r="B7321" s="485" t="s">
        <v>85643</v>
      </c>
      <c r="C7321" t="s">
        <v>85642</v>
      </c>
      <c r="D7321" t="s">
        <v>85641</v>
      </c>
      <c r="E7321" t="str">
        <f t="shared" si="114"/>
        <v>631711 - DUVAUX ALBERTINI HELENE</v>
      </c>
      <c r="F7321" t="s">
        <v>8302</v>
      </c>
      <c r="G7321" t="s">
        <v>85640</v>
      </c>
      <c r="I7321" t="s">
        <v>626</v>
      </c>
      <c r="J7321" t="s">
        <v>85639</v>
      </c>
      <c r="K7321" t="s">
        <v>208</v>
      </c>
      <c r="L7321" t="s">
        <v>85638</v>
      </c>
      <c r="N7321" t="s">
        <v>208</v>
      </c>
      <c r="O7321" t="s">
        <v>476</v>
      </c>
      <c r="P7321" t="s">
        <v>476</v>
      </c>
    </row>
    <row r="7322" spans="1:16">
      <c r="A7322" s="484" t="s">
        <v>123776</v>
      </c>
      <c r="B7322" s="485" t="s">
        <v>123775</v>
      </c>
      <c r="C7322" t="s">
        <v>123774</v>
      </c>
      <c r="D7322" t="s">
        <v>123773</v>
      </c>
      <c r="E7322" t="str">
        <f t="shared" si="114"/>
        <v>302314 - ACTIIF HYPNOSE</v>
      </c>
      <c r="F7322" t="s">
        <v>16492</v>
      </c>
      <c r="G7322" t="s">
        <v>123772</v>
      </c>
      <c r="I7322" t="s">
        <v>15701</v>
      </c>
      <c r="J7322" t="s">
        <v>123771</v>
      </c>
      <c r="K7322" t="s">
        <v>208</v>
      </c>
      <c r="L7322" t="s">
        <v>123770</v>
      </c>
      <c r="N7322" t="s">
        <v>208</v>
      </c>
      <c r="O7322" t="s">
        <v>476</v>
      </c>
      <c r="P7322" t="s">
        <v>476</v>
      </c>
    </row>
    <row r="7323" spans="1:16">
      <c r="A7323" s="484" t="s">
        <v>95898</v>
      </c>
      <c r="B7323" s="485" t="s">
        <v>95897</v>
      </c>
      <c r="C7323" t="s">
        <v>95896</v>
      </c>
      <c r="D7323" t="s">
        <v>95896</v>
      </c>
      <c r="E7323" t="str">
        <f t="shared" si="114"/>
        <v>367990 - CINETIC SANTE</v>
      </c>
      <c r="F7323" t="s">
        <v>17463</v>
      </c>
      <c r="G7323" t="s">
        <v>95895</v>
      </c>
      <c r="I7323" t="s">
        <v>15007</v>
      </c>
      <c r="J7323" t="s">
        <v>95894</v>
      </c>
      <c r="K7323" t="s">
        <v>95893</v>
      </c>
      <c r="L7323" t="s">
        <v>95892</v>
      </c>
      <c r="N7323" t="s">
        <v>208</v>
      </c>
      <c r="O7323" t="s">
        <v>476</v>
      </c>
      <c r="P7323" t="s">
        <v>476</v>
      </c>
    </row>
    <row r="7324" spans="1:16">
      <c r="A7324" s="484" t="s">
        <v>36511</v>
      </c>
      <c r="B7324" s="485" t="s">
        <v>36510</v>
      </c>
      <c r="C7324" t="s">
        <v>36509</v>
      </c>
      <c r="D7324" t="s">
        <v>36509</v>
      </c>
      <c r="E7324" t="str">
        <f t="shared" si="114"/>
        <v>467790 - METROHM FRANCE</v>
      </c>
      <c r="F7324" t="s">
        <v>21681</v>
      </c>
      <c r="G7324" t="s">
        <v>36508</v>
      </c>
      <c r="H7324" t="s">
        <v>36507</v>
      </c>
      <c r="I7324" t="s">
        <v>18550</v>
      </c>
      <c r="J7324" t="s">
        <v>36506</v>
      </c>
      <c r="K7324" t="s">
        <v>208</v>
      </c>
      <c r="L7324" t="s">
        <v>36505</v>
      </c>
      <c r="N7324" t="s">
        <v>208</v>
      </c>
      <c r="O7324" t="s">
        <v>476</v>
      </c>
      <c r="P7324" t="s">
        <v>476</v>
      </c>
    </row>
    <row r="7325" spans="1:16">
      <c r="A7325" s="484" t="s">
        <v>35226</v>
      </c>
      <c r="B7325" s="485" t="s">
        <v>35225</v>
      </c>
      <c r="C7325" t="s">
        <v>35224</v>
      </c>
      <c r="D7325" t="s">
        <v>35224</v>
      </c>
      <c r="E7325" t="str">
        <f t="shared" si="114"/>
        <v>544164 - MOREL JET CELINE ACYLIA FORMATION</v>
      </c>
      <c r="F7325" t="s">
        <v>35223</v>
      </c>
      <c r="G7325" t="s">
        <v>35222</v>
      </c>
      <c r="I7325" t="s">
        <v>16514</v>
      </c>
      <c r="K7325" t="s">
        <v>208</v>
      </c>
      <c r="L7325" t="s">
        <v>35221</v>
      </c>
      <c r="N7325" t="s">
        <v>208</v>
      </c>
      <c r="O7325" t="s">
        <v>476</v>
      </c>
      <c r="P7325" t="s">
        <v>476</v>
      </c>
    </row>
    <row r="7326" spans="1:16">
      <c r="A7326" s="484" t="s">
        <v>116326</v>
      </c>
      <c r="B7326" s="485" t="s">
        <v>116325</v>
      </c>
      <c r="C7326" t="s">
        <v>116324</v>
      </c>
      <c r="D7326" t="s">
        <v>116324</v>
      </c>
      <c r="E7326" t="str">
        <f t="shared" si="114"/>
        <v>542740 - AUTO ECOLE NASSIBOU JULIEN</v>
      </c>
      <c r="F7326" t="s">
        <v>2524</v>
      </c>
      <c r="G7326" t="s">
        <v>116323</v>
      </c>
      <c r="I7326" t="s">
        <v>2739</v>
      </c>
      <c r="J7326" t="s">
        <v>116322</v>
      </c>
      <c r="K7326" t="s">
        <v>208</v>
      </c>
      <c r="L7326" t="s">
        <v>116321</v>
      </c>
      <c r="N7326" t="s">
        <v>208</v>
      </c>
      <c r="O7326" t="s">
        <v>476</v>
      </c>
      <c r="P7326" t="s">
        <v>476</v>
      </c>
    </row>
    <row r="7327" spans="1:16">
      <c r="A7327" s="484" t="s">
        <v>7940</v>
      </c>
      <c r="B7327" s="485" t="s">
        <v>7939</v>
      </c>
      <c r="C7327" t="s">
        <v>7938</v>
      </c>
      <c r="D7327" t="s">
        <v>7937</v>
      </c>
      <c r="E7327" t="str">
        <f t="shared" si="114"/>
        <v>410032 - UDSP 48</v>
      </c>
      <c r="F7327" t="s">
        <v>7936</v>
      </c>
      <c r="G7327" t="s">
        <v>7935</v>
      </c>
      <c r="I7327" t="s">
        <v>7934</v>
      </c>
      <c r="J7327" t="s">
        <v>7933</v>
      </c>
      <c r="K7327" t="s">
        <v>208</v>
      </c>
      <c r="L7327" t="s">
        <v>7932</v>
      </c>
      <c r="N7327" t="s">
        <v>208</v>
      </c>
      <c r="O7327" t="s">
        <v>476</v>
      </c>
      <c r="P7327" t="s">
        <v>476</v>
      </c>
    </row>
    <row r="7328" spans="1:16">
      <c r="A7328" s="484" t="s">
        <v>23137</v>
      </c>
      <c r="B7328" s="485" t="s">
        <v>23136</v>
      </c>
      <c r="C7328" t="s">
        <v>23135</v>
      </c>
      <c r="D7328" t="s">
        <v>23135</v>
      </c>
      <c r="E7328" t="str">
        <f t="shared" si="114"/>
        <v>267508 - RES EURO CONSEIL</v>
      </c>
      <c r="F7328" t="s">
        <v>23134</v>
      </c>
      <c r="G7328" t="s">
        <v>22518</v>
      </c>
      <c r="I7328" t="s">
        <v>3921</v>
      </c>
      <c r="J7328" t="s">
        <v>22517</v>
      </c>
      <c r="K7328" t="s">
        <v>208</v>
      </c>
      <c r="L7328" t="s">
        <v>23133</v>
      </c>
      <c r="N7328" t="s">
        <v>208</v>
      </c>
      <c r="O7328" t="s">
        <v>476</v>
      </c>
      <c r="P7328" t="s">
        <v>476</v>
      </c>
    </row>
    <row r="7329" spans="1:16">
      <c r="A7329" s="484" t="s">
        <v>31275</v>
      </c>
      <c r="B7329" s="485" t="s">
        <v>31274</v>
      </c>
      <c r="C7329" t="s">
        <v>31273</v>
      </c>
      <c r="D7329" t="s">
        <v>31273</v>
      </c>
      <c r="E7329" t="str">
        <f t="shared" si="114"/>
        <v>425217 - OPERA FORMATION</v>
      </c>
      <c r="F7329" t="s">
        <v>2704</v>
      </c>
      <c r="G7329" t="s">
        <v>31272</v>
      </c>
      <c r="H7329" t="s">
        <v>31271</v>
      </c>
      <c r="I7329" t="s">
        <v>13678</v>
      </c>
      <c r="J7329" t="s">
        <v>31270</v>
      </c>
      <c r="K7329" t="s">
        <v>208</v>
      </c>
      <c r="L7329" t="s">
        <v>31269</v>
      </c>
      <c r="N7329" t="s">
        <v>208</v>
      </c>
      <c r="O7329" t="s">
        <v>476</v>
      </c>
      <c r="P7329" t="s">
        <v>476</v>
      </c>
    </row>
    <row r="7330" spans="1:16">
      <c r="A7330" s="484" t="s">
        <v>90199</v>
      </c>
      <c r="B7330" s="485" t="s">
        <v>90198</v>
      </c>
      <c r="C7330" t="s">
        <v>90197</v>
      </c>
      <c r="D7330" t="s">
        <v>90196</v>
      </c>
      <c r="E7330" t="str">
        <f t="shared" si="114"/>
        <v>448734 - CREFAD LYON</v>
      </c>
      <c r="F7330" t="s">
        <v>1848</v>
      </c>
      <c r="G7330" t="s">
        <v>90195</v>
      </c>
      <c r="I7330" t="s">
        <v>1131</v>
      </c>
      <c r="J7330" t="s">
        <v>90194</v>
      </c>
      <c r="K7330" t="s">
        <v>208</v>
      </c>
      <c r="L7330" t="s">
        <v>90193</v>
      </c>
      <c r="N7330" t="s">
        <v>208</v>
      </c>
      <c r="O7330" t="s">
        <v>476</v>
      </c>
      <c r="P7330" t="s">
        <v>476</v>
      </c>
    </row>
    <row r="7331" spans="1:16">
      <c r="A7331" s="484" t="s">
        <v>44027</v>
      </c>
      <c r="B7331" s="485" t="s">
        <v>44026</v>
      </c>
      <c r="C7331" t="s">
        <v>44025</v>
      </c>
      <c r="D7331" t="s">
        <v>44025</v>
      </c>
      <c r="E7331" t="str">
        <f t="shared" si="114"/>
        <v>592924 - LEMNISCATE PROCESSUS</v>
      </c>
      <c r="F7331" t="s">
        <v>15604</v>
      </c>
      <c r="G7331" t="s">
        <v>44024</v>
      </c>
      <c r="H7331" t="s">
        <v>44023</v>
      </c>
      <c r="I7331" t="s">
        <v>44022</v>
      </c>
      <c r="J7331" t="s">
        <v>44021</v>
      </c>
      <c r="K7331" t="s">
        <v>208</v>
      </c>
      <c r="L7331" t="s">
        <v>44020</v>
      </c>
      <c r="N7331" t="s">
        <v>208</v>
      </c>
      <c r="O7331" t="s">
        <v>476</v>
      </c>
      <c r="P7331" t="s">
        <v>476</v>
      </c>
    </row>
    <row r="7332" spans="1:16">
      <c r="A7332" s="484" t="s">
        <v>135983</v>
      </c>
      <c r="B7332" s="485" t="s">
        <v>135982</v>
      </c>
      <c r="C7332" t="s">
        <v>135981</v>
      </c>
      <c r="D7332" t="s">
        <v>135980</v>
      </c>
      <c r="E7332" t="str">
        <f t="shared" si="114"/>
        <v>633082 - AMF PACA</v>
      </c>
      <c r="F7332" t="s">
        <v>16330</v>
      </c>
      <c r="G7332" t="s">
        <v>135979</v>
      </c>
      <c r="H7332" t="s">
        <v>135978</v>
      </c>
      <c r="I7332" t="s">
        <v>14306</v>
      </c>
      <c r="J7332" t="s">
        <v>135977</v>
      </c>
      <c r="K7332" t="s">
        <v>208</v>
      </c>
      <c r="L7332" t="s">
        <v>135976</v>
      </c>
      <c r="N7332" t="s">
        <v>208</v>
      </c>
      <c r="O7332" t="s">
        <v>476</v>
      </c>
      <c r="P7332" t="s">
        <v>476</v>
      </c>
    </row>
    <row r="7333" spans="1:16">
      <c r="A7333" s="484" t="s">
        <v>91871</v>
      </c>
      <c r="B7333" s="485" t="s">
        <v>91870</v>
      </c>
      <c r="C7333" t="s">
        <v>91869</v>
      </c>
      <c r="D7333" t="s">
        <v>91868</v>
      </c>
      <c r="E7333" t="str">
        <f t="shared" si="114"/>
        <v>453912 - COMET BFC</v>
      </c>
      <c r="F7333" t="s">
        <v>12376</v>
      </c>
      <c r="G7333" t="s">
        <v>91867</v>
      </c>
      <c r="I7333" t="s">
        <v>2666</v>
      </c>
      <c r="J7333" t="s">
        <v>91866</v>
      </c>
      <c r="K7333" t="s">
        <v>208</v>
      </c>
      <c r="L7333" t="s">
        <v>91865</v>
      </c>
      <c r="N7333" t="s">
        <v>208</v>
      </c>
      <c r="O7333" t="s">
        <v>476</v>
      </c>
      <c r="P7333" t="s">
        <v>476</v>
      </c>
    </row>
    <row r="7334" spans="1:16">
      <c r="A7334" s="484" t="s">
        <v>20932</v>
      </c>
      <c r="B7334" s="485" t="s">
        <v>20931</v>
      </c>
      <c r="C7334" t="s">
        <v>20930</v>
      </c>
      <c r="D7334" t="s">
        <v>20930</v>
      </c>
      <c r="E7334" t="str">
        <f t="shared" si="114"/>
        <v>387162 - RUDOLOGIA</v>
      </c>
      <c r="F7334" t="s">
        <v>1077</v>
      </c>
      <c r="G7334" t="s">
        <v>20929</v>
      </c>
      <c r="I7334" t="s">
        <v>4141</v>
      </c>
      <c r="J7334" t="s">
        <v>20928</v>
      </c>
      <c r="K7334" t="s">
        <v>208</v>
      </c>
      <c r="L7334" t="s">
        <v>20927</v>
      </c>
      <c r="N7334" t="s">
        <v>208</v>
      </c>
      <c r="O7334" t="s">
        <v>476</v>
      </c>
      <c r="P7334" t="s">
        <v>476</v>
      </c>
    </row>
    <row r="7335" spans="1:16">
      <c r="A7335" s="484" t="s">
        <v>61380</v>
      </c>
      <c r="B7335" s="485" t="s">
        <v>61379</v>
      </c>
      <c r="C7335" t="s">
        <v>61378</v>
      </c>
      <c r="D7335" t="s">
        <v>61377</v>
      </c>
      <c r="E7335" t="str">
        <f t="shared" si="114"/>
        <v>490428 - HOLISTEA</v>
      </c>
      <c r="F7335" t="s">
        <v>37483</v>
      </c>
      <c r="G7335" t="s">
        <v>61376</v>
      </c>
      <c r="H7335" t="s">
        <v>61375</v>
      </c>
      <c r="I7335" t="s">
        <v>16304</v>
      </c>
      <c r="J7335" t="s">
        <v>61374</v>
      </c>
      <c r="K7335" t="s">
        <v>208</v>
      </c>
      <c r="L7335" t="s">
        <v>61373</v>
      </c>
      <c r="N7335" t="s">
        <v>208</v>
      </c>
      <c r="O7335" t="s">
        <v>476</v>
      </c>
      <c r="P7335" t="s">
        <v>476</v>
      </c>
    </row>
    <row r="7336" spans="1:16">
      <c r="A7336" s="484" t="s">
        <v>52735</v>
      </c>
      <c r="B7336" s="485" t="s">
        <v>52734</v>
      </c>
      <c r="C7336" t="s">
        <v>52733</v>
      </c>
      <c r="D7336" t="s">
        <v>52732</v>
      </c>
      <c r="E7336" t="str">
        <f t="shared" si="114"/>
        <v>518451 - INST RHONALPIN D'ANALYSE TRANSACTIONNELLE</v>
      </c>
      <c r="F7336" t="s">
        <v>1077</v>
      </c>
      <c r="G7336" t="s">
        <v>52731</v>
      </c>
      <c r="I7336" t="s">
        <v>12075</v>
      </c>
      <c r="J7336" t="s">
        <v>52730</v>
      </c>
      <c r="K7336" t="s">
        <v>208</v>
      </c>
      <c r="L7336" t="s">
        <v>52729</v>
      </c>
      <c r="N7336" t="s">
        <v>208</v>
      </c>
      <c r="O7336" t="s">
        <v>476</v>
      </c>
      <c r="P7336" t="s">
        <v>476</v>
      </c>
    </row>
    <row r="7337" spans="1:16">
      <c r="A7337" s="484" t="s">
        <v>19782</v>
      </c>
      <c r="B7337" s="485" t="s">
        <v>19781</v>
      </c>
      <c r="C7337" t="s">
        <v>19780</v>
      </c>
      <c r="D7337" t="s">
        <v>19780</v>
      </c>
      <c r="E7337" t="str">
        <f t="shared" si="114"/>
        <v>298931 - SAS INSIGHT</v>
      </c>
      <c r="F7337" t="s">
        <v>16114</v>
      </c>
      <c r="G7337" t="s">
        <v>19779</v>
      </c>
      <c r="I7337" t="s">
        <v>19778</v>
      </c>
      <c r="J7337" t="s">
        <v>19777</v>
      </c>
      <c r="K7337" t="s">
        <v>208</v>
      </c>
      <c r="L7337" t="s">
        <v>19776</v>
      </c>
      <c r="N7337" t="s">
        <v>208</v>
      </c>
      <c r="O7337" t="s">
        <v>476</v>
      </c>
      <c r="P7337" t="s">
        <v>476</v>
      </c>
    </row>
    <row r="7338" spans="1:16">
      <c r="A7338" s="484" t="s">
        <v>93253</v>
      </c>
      <c r="B7338" s="485" t="s">
        <v>93252</v>
      </c>
      <c r="C7338" t="s">
        <v>93251</v>
      </c>
      <c r="D7338" t="s">
        <v>93250</v>
      </c>
      <c r="E7338" t="str">
        <f t="shared" si="114"/>
        <v>526204 - COMITE REGIONAL UFOLEP ILE DE FRANCE</v>
      </c>
      <c r="F7338" t="s">
        <v>707</v>
      </c>
      <c r="G7338" t="s">
        <v>93249</v>
      </c>
      <c r="I7338" t="s">
        <v>7252</v>
      </c>
      <c r="J7338" t="s">
        <v>7324</v>
      </c>
      <c r="K7338" t="s">
        <v>208</v>
      </c>
      <c r="L7338" t="s">
        <v>93248</v>
      </c>
      <c r="N7338" t="s">
        <v>208</v>
      </c>
      <c r="O7338" t="s">
        <v>476</v>
      </c>
      <c r="P7338" t="s">
        <v>476</v>
      </c>
    </row>
    <row r="7339" spans="1:16">
      <c r="A7339" s="484" t="s">
        <v>19911</v>
      </c>
      <c r="B7339" s="485" t="s">
        <v>19910</v>
      </c>
      <c r="C7339" t="s">
        <v>19909</v>
      </c>
      <c r="D7339" t="s">
        <v>19909</v>
      </c>
      <c r="E7339" t="str">
        <f t="shared" si="114"/>
        <v>430304 - SARL ROCALIS SANTE</v>
      </c>
      <c r="F7339" t="s">
        <v>19323</v>
      </c>
      <c r="G7339" t="s">
        <v>19908</v>
      </c>
      <c r="I7339" t="s">
        <v>2225</v>
      </c>
      <c r="J7339" t="s">
        <v>19907</v>
      </c>
      <c r="K7339" t="s">
        <v>208</v>
      </c>
      <c r="L7339" t="s">
        <v>19906</v>
      </c>
      <c r="N7339" t="s">
        <v>208</v>
      </c>
      <c r="O7339" t="s">
        <v>476</v>
      </c>
      <c r="P7339" t="s">
        <v>476</v>
      </c>
    </row>
    <row r="7340" spans="1:16">
      <c r="A7340" s="484" t="s">
        <v>43999</v>
      </c>
      <c r="B7340" s="485" t="s">
        <v>43998</v>
      </c>
      <c r="C7340" t="s">
        <v>43997</v>
      </c>
      <c r="D7340" t="s">
        <v>43996</v>
      </c>
      <c r="E7340" t="str">
        <f t="shared" si="114"/>
        <v>620397 - L'ENFANT BLEU - ENFANCE MALTRAITEE TOULOUSE</v>
      </c>
      <c r="F7340" t="s">
        <v>21766</v>
      </c>
      <c r="G7340" t="s">
        <v>43995</v>
      </c>
      <c r="I7340" t="s">
        <v>603</v>
      </c>
      <c r="J7340" t="s">
        <v>43994</v>
      </c>
      <c r="K7340" t="s">
        <v>208</v>
      </c>
      <c r="L7340" t="s">
        <v>43993</v>
      </c>
      <c r="N7340" t="s">
        <v>208</v>
      </c>
      <c r="O7340" t="s">
        <v>476</v>
      </c>
      <c r="P7340" t="s">
        <v>476</v>
      </c>
    </row>
    <row r="7341" spans="1:16">
      <c r="A7341" s="484" t="s">
        <v>130133</v>
      </c>
      <c r="B7341" s="485" t="s">
        <v>130132</v>
      </c>
      <c r="C7341" t="s">
        <v>130131</v>
      </c>
      <c r="D7341" t="s">
        <v>130131</v>
      </c>
      <c r="E7341" t="str">
        <f t="shared" si="114"/>
        <v>605025 - ALLYAN</v>
      </c>
      <c r="F7341" t="s">
        <v>1848</v>
      </c>
      <c r="G7341" t="s">
        <v>130130</v>
      </c>
      <c r="I7341" t="s">
        <v>802</v>
      </c>
      <c r="J7341" t="s">
        <v>130129</v>
      </c>
      <c r="K7341" t="s">
        <v>208</v>
      </c>
      <c r="L7341" t="s">
        <v>130128</v>
      </c>
      <c r="N7341" t="s">
        <v>208</v>
      </c>
      <c r="O7341" t="s">
        <v>476</v>
      </c>
      <c r="P7341" t="s">
        <v>476</v>
      </c>
    </row>
    <row r="7342" spans="1:16">
      <c r="A7342" s="484" t="s">
        <v>124069</v>
      </c>
      <c r="B7342" s="485" t="s">
        <v>124068</v>
      </c>
      <c r="C7342" t="s">
        <v>124067</v>
      </c>
      <c r="D7342" t="s">
        <v>124066</v>
      </c>
      <c r="E7342" t="str">
        <f t="shared" si="114"/>
        <v>487843 - APTE</v>
      </c>
      <c r="F7342" t="s">
        <v>7547</v>
      </c>
      <c r="G7342" t="s">
        <v>124065</v>
      </c>
      <c r="I7342" t="s">
        <v>20451</v>
      </c>
      <c r="J7342" t="s">
        <v>124064</v>
      </c>
      <c r="K7342" t="s">
        <v>208</v>
      </c>
      <c r="L7342" t="s">
        <v>124063</v>
      </c>
      <c r="N7342" t="s">
        <v>208</v>
      </c>
      <c r="O7342" t="s">
        <v>476</v>
      </c>
      <c r="P7342" t="s">
        <v>476</v>
      </c>
    </row>
    <row r="7343" spans="1:16">
      <c r="A7343" s="484" t="s">
        <v>109892</v>
      </c>
      <c r="B7343" s="485" t="s">
        <v>109891</v>
      </c>
      <c r="C7343" t="s">
        <v>109890</v>
      </c>
      <c r="D7343" t="s">
        <v>109890</v>
      </c>
      <c r="E7343" t="str">
        <f t="shared" si="114"/>
        <v>655703 - CAROLE MAQUILLAGES</v>
      </c>
      <c r="F7343" t="s">
        <v>109889</v>
      </c>
      <c r="G7343" t="s">
        <v>109888</v>
      </c>
      <c r="I7343" t="s">
        <v>802</v>
      </c>
      <c r="J7343" t="s">
        <v>109887</v>
      </c>
      <c r="K7343" t="s">
        <v>208</v>
      </c>
      <c r="L7343" t="s">
        <v>109886</v>
      </c>
      <c r="N7343" t="s">
        <v>208</v>
      </c>
      <c r="O7343" t="s">
        <v>476</v>
      </c>
      <c r="P7343" t="s">
        <v>476</v>
      </c>
    </row>
    <row r="7344" spans="1:16">
      <c r="A7344" s="484" t="s">
        <v>137110</v>
      </c>
      <c r="B7344" s="485" t="s">
        <v>137109</v>
      </c>
      <c r="C7344" t="s">
        <v>137108</v>
      </c>
      <c r="D7344" t="s">
        <v>137108</v>
      </c>
      <c r="E7344" t="str">
        <f t="shared" si="114"/>
        <v>675787 - A PROVA</v>
      </c>
      <c r="F7344" t="s">
        <v>22373</v>
      </c>
      <c r="G7344" t="s">
        <v>137107</v>
      </c>
      <c r="H7344" t="s">
        <v>66714</v>
      </c>
      <c r="I7344" t="s">
        <v>12251</v>
      </c>
      <c r="J7344" t="s">
        <v>137106</v>
      </c>
      <c r="K7344" t="s">
        <v>208</v>
      </c>
      <c r="L7344" t="s">
        <v>137105</v>
      </c>
      <c r="N7344" t="s">
        <v>208</v>
      </c>
      <c r="O7344" t="s">
        <v>476</v>
      </c>
      <c r="P7344" t="s">
        <v>476</v>
      </c>
    </row>
    <row r="7345" spans="1:16">
      <c r="A7345" s="484" t="s">
        <v>44301</v>
      </c>
      <c r="B7345" s="485" t="s">
        <v>44300</v>
      </c>
      <c r="C7345" t="s">
        <v>44299</v>
      </c>
      <c r="D7345" t="s">
        <v>44299</v>
      </c>
      <c r="E7345" t="str">
        <f t="shared" si="114"/>
        <v>596840 - L'ECOLE DU PALAIS</v>
      </c>
      <c r="F7345" t="s">
        <v>9112</v>
      </c>
      <c r="G7345" t="s">
        <v>44298</v>
      </c>
      <c r="I7345" t="s">
        <v>44297</v>
      </c>
      <c r="J7345" t="s">
        <v>44296</v>
      </c>
      <c r="K7345" t="s">
        <v>208</v>
      </c>
      <c r="L7345" t="s">
        <v>44295</v>
      </c>
      <c r="N7345" t="s">
        <v>208</v>
      </c>
      <c r="O7345" t="s">
        <v>476</v>
      </c>
      <c r="P7345" t="s">
        <v>476</v>
      </c>
    </row>
    <row r="7346" spans="1:16">
      <c r="A7346" s="484" t="s">
        <v>33540</v>
      </c>
      <c r="B7346" s="485" t="s">
        <v>33539</v>
      </c>
      <c r="C7346" t="s">
        <v>33538</v>
      </c>
      <c r="D7346" t="s">
        <v>33537</v>
      </c>
      <c r="E7346" t="str">
        <f t="shared" si="114"/>
        <v>370964 - NEXT FORMATION VINCENNES</v>
      </c>
      <c r="F7346" t="s">
        <v>6920</v>
      </c>
      <c r="G7346" t="s">
        <v>33536</v>
      </c>
      <c r="I7346" t="s">
        <v>10049</v>
      </c>
      <c r="K7346" t="s">
        <v>208</v>
      </c>
      <c r="L7346" t="s">
        <v>33535</v>
      </c>
      <c r="N7346" t="s">
        <v>208</v>
      </c>
      <c r="O7346" t="s">
        <v>476</v>
      </c>
      <c r="P7346" t="s">
        <v>476</v>
      </c>
    </row>
    <row r="7347" spans="1:16">
      <c r="A7347" s="484" t="s">
        <v>33545</v>
      </c>
      <c r="B7347" s="485" t="s">
        <v>33539</v>
      </c>
      <c r="C7347" t="s">
        <v>33538</v>
      </c>
      <c r="D7347" t="s">
        <v>33544</v>
      </c>
      <c r="E7347" t="str">
        <f t="shared" si="114"/>
        <v>467030 - NEXT FORMATION PARIS</v>
      </c>
      <c r="F7347" t="s">
        <v>6920</v>
      </c>
      <c r="G7347" t="s">
        <v>33543</v>
      </c>
      <c r="I7347" t="s">
        <v>626</v>
      </c>
      <c r="J7347" t="s">
        <v>33542</v>
      </c>
      <c r="K7347" t="s">
        <v>208</v>
      </c>
      <c r="L7347" t="s">
        <v>33541</v>
      </c>
      <c r="N7347" t="s">
        <v>208</v>
      </c>
      <c r="O7347" t="s">
        <v>476</v>
      </c>
      <c r="P7347" t="s">
        <v>476</v>
      </c>
    </row>
    <row r="7348" spans="1:16">
      <c r="A7348" s="484" t="s">
        <v>128036</v>
      </c>
      <c r="B7348" s="485" t="s">
        <v>128035</v>
      </c>
      <c r="C7348" t="s">
        <v>128034</v>
      </c>
      <c r="D7348" t="s">
        <v>128033</v>
      </c>
      <c r="E7348" t="str">
        <f t="shared" si="114"/>
        <v>518827 - ANTHEA RH CONSEILS SIEGE</v>
      </c>
      <c r="F7348" t="s">
        <v>1687</v>
      </c>
      <c r="G7348" t="s">
        <v>128032</v>
      </c>
      <c r="I7348" t="s">
        <v>3346</v>
      </c>
      <c r="J7348" t="s">
        <v>128031</v>
      </c>
      <c r="K7348" t="s">
        <v>208</v>
      </c>
      <c r="L7348" t="s">
        <v>128030</v>
      </c>
      <c r="N7348" t="s">
        <v>208</v>
      </c>
      <c r="O7348" t="s">
        <v>476</v>
      </c>
      <c r="P7348" t="s">
        <v>476</v>
      </c>
    </row>
    <row r="7349" spans="1:16">
      <c r="A7349" s="484" t="s">
        <v>93133</v>
      </c>
      <c r="B7349" s="485" t="s">
        <v>93132</v>
      </c>
      <c r="C7349" t="s">
        <v>93131</v>
      </c>
      <c r="D7349" t="s">
        <v>93130</v>
      </c>
      <c r="E7349" t="str">
        <f t="shared" si="114"/>
        <v>644924 - CDT RELATIONS HUMAINES</v>
      </c>
      <c r="F7349" t="s">
        <v>42284</v>
      </c>
      <c r="G7349" t="s">
        <v>93129</v>
      </c>
      <c r="I7349" t="s">
        <v>10820</v>
      </c>
      <c r="J7349" t="s">
        <v>93128</v>
      </c>
      <c r="K7349" t="s">
        <v>208</v>
      </c>
      <c r="L7349" t="s">
        <v>93127</v>
      </c>
      <c r="N7349" t="s">
        <v>208</v>
      </c>
      <c r="O7349" t="s">
        <v>476</v>
      </c>
      <c r="P7349" t="s">
        <v>476</v>
      </c>
    </row>
    <row r="7350" spans="1:16">
      <c r="A7350" s="484" t="s">
        <v>23010</v>
      </c>
      <c r="C7350" t="s">
        <v>23009</v>
      </c>
      <c r="D7350" t="s">
        <v>23008</v>
      </c>
      <c r="E7350" t="str">
        <f t="shared" si="114"/>
        <v>344734 - OPALIA ONCONORD</v>
      </c>
      <c r="F7350" t="s">
        <v>14586</v>
      </c>
      <c r="G7350" t="s">
        <v>23007</v>
      </c>
      <c r="I7350" t="s">
        <v>23006</v>
      </c>
      <c r="J7350" t="s">
        <v>23005</v>
      </c>
      <c r="K7350" t="s">
        <v>23004</v>
      </c>
      <c r="L7350" t="s">
        <v>23003</v>
      </c>
      <c r="N7350" t="s">
        <v>208</v>
      </c>
      <c r="O7350" t="s">
        <v>476</v>
      </c>
      <c r="P7350" t="s">
        <v>476</v>
      </c>
    </row>
    <row r="7351" spans="1:16">
      <c r="A7351" s="484" t="s">
        <v>130472</v>
      </c>
      <c r="B7351" s="485" t="s">
        <v>130471</v>
      </c>
      <c r="C7351" t="s">
        <v>130470</v>
      </c>
      <c r="D7351" t="s">
        <v>130470</v>
      </c>
      <c r="E7351" t="str">
        <f t="shared" si="114"/>
        <v>583431 - ALINEO FORMATION</v>
      </c>
      <c r="F7351" t="s">
        <v>7254</v>
      </c>
      <c r="G7351" t="s">
        <v>130469</v>
      </c>
      <c r="H7351" t="s">
        <v>130468</v>
      </c>
      <c r="I7351" t="s">
        <v>1271</v>
      </c>
      <c r="J7351" t="s">
        <v>130467</v>
      </c>
      <c r="K7351" t="s">
        <v>208</v>
      </c>
      <c r="L7351" t="s">
        <v>130466</v>
      </c>
      <c r="N7351" t="s">
        <v>208</v>
      </c>
      <c r="O7351" t="s">
        <v>476</v>
      </c>
      <c r="P7351" t="s">
        <v>476</v>
      </c>
    </row>
    <row r="7352" spans="1:16">
      <c r="A7352" s="484" t="s">
        <v>112179</v>
      </c>
      <c r="B7352" s="485" t="s">
        <v>112178</v>
      </c>
      <c r="C7352" t="s">
        <v>112177</v>
      </c>
      <c r="D7352" t="s">
        <v>112177</v>
      </c>
      <c r="E7352" t="str">
        <f t="shared" si="114"/>
        <v>540780 - BRETON GRBIC ELISABETH CENTRE DE FORMATION</v>
      </c>
      <c r="F7352" t="s">
        <v>20817</v>
      </c>
      <c r="G7352" t="s">
        <v>112176</v>
      </c>
      <c r="I7352" t="s">
        <v>2749</v>
      </c>
      <c r="J7352" t="s">
        <v>112175</v>
      </c>
      <c r="K7352" t="s">
        <v>208</v>
      </c>
      <c r="L7352" t="s">
        <v>112174</v>
      </c>
      <c r="N7352" t="s">
        <v>208</v>
      </c>
      <c r="O7352" t="s">
        <v>476</v>
      </c>
      <c r="P7352" t="s">
        <v>476</v>
      </c>
    </row>
    <row r="7353" spans="1:16">
      <c r="A7353" s="484" t="s">
        <v>36263</v>
      </c>
      <c r="B7353" s="485" t="s">
        <v>36262</v>
      </c>
      <c r="C7353" t="s">
        <v>36261</v>
      </c>
      <c r="D7353" t="s">
        <v>36261</v>
      </c>
      <c r="E7353" t="str">
        <f t="shared" si="114"/>
        <v>602966 - MG FORM RHONE ALPES</v>
      </c>
      <c r="F7353" t="s">
        <v>23577</v>
      </c>
      <c r="G7353" t="s">
        <v>36260</v>
      </c>
      <c r="I7353" t="s">
        <v>36259</v>
      </c>
      <c r="J7353" t="s">
        <v>36258</v>
      </c>
      <c r="K7353" t="s">
        <v>36257</v>
      </c>
      <c r="L7353" t="s">
        <v>36256</v>
      </c>
      <c r="N7353" t="s">
        <v>208</v>
      </c>
      <c r="O7353" t="s">
        <v>476</v>
      </c>
      <c r="P7353" t="s">
        <v>476</v>
      </c>
    </row>
    <row r="7354" spans="1:16">
      <c r="A7354" s="484" t="s">
        <v>109591</v>
      </c>
      <c r="B7354" s="485" t="s">
        <v>109590</v>
      </c>
      <c r="C7354" t="s">
        <v>109589</v>
      </c>
      <c r="D7354" t="s">
        <v>109589</v>
      </c>
      <c r="E7354" t="str">
        <f t="shared" si="114"/>
        <v>475245 - CASTELOT PASCALE</v>
      </c>
      <c r="F7354" t="s">
        <v>1424</v>
      </c>
      <c r="G7354" t="s">
        <v>109588</v>
      </c>
      <c r="I7354" t="s">
        <v>579</v>
      </c>
      <c r="J7354" t="s">
        <v>109587</v>
      </c>
      <c r="K7354" t="s">
        <v>208</v>
      </c>
      <c r="L7354" t="s">
        <v>109586</v>
      </c>
      <c r="N7354" t="s">
        <v>208</v>
      </c>
      <c r="O7354" t="s">
        <v>476</v>
      </c>
      <c r="P7354" t="s">
        <v>476</v>
      </c>
    </row>
    <row r="7355" spans="1:16">
      <c r="A7355" s="484" t="s">
        <v>29869</v>
      </c>
      <c r="B7355" s="485" t="s">
        <v>29868</v>
      </c>
      <c r="C7355" t="s">
        <v>29867</v>
      </c>
      <c r="D7355" t="s">
        <v>29867</v>
      </c>
      <c r="E7355" t="str">
        <f t="shared" si="114"/>
        <v>644584 - PALLE JEROME</v>
      </c>
      <c r="F7355" t="s">
        <v>4574</v>
      </c>
      <c r="G7355" t="s">
        <v>29866</v>
      </c>
      <c r="I7355" t="s">
        <v>1678</v>
      </c>
      <c r="J7355" t="s">
        <v>29865</v>
      </c>
      <c r="K7355" t="s">
        <v>208</v>
      </c>
      <c r="L7355" t="s">
        <v>29864</v>
      </c>
      <c r="N7355" t="s">
        <v>208</v>
      </c>
      <c r="O7355" t="s">
        <v>476</v>
      </c>
      <c r="P7355" t="s">
        <v>476</v>
      </c>
    </row>
    <row r="7356" spans="1:16">
      <c r="A7356" s="484" t="s">
        <v>48400</v>
      </c>
      <c r="B7356" s="485" t="s">
        <v>48399</v>
      </c>
      <c r="C7356" t="s">
        <v>48398</v>
      </c>
      <c r="D7356" t="s">
        <v>48398</v>
      </c>
      <c r="E7356" t="str">
        <f t="shared" si="114"/>
        <v>561605 - KATANA SANTE</v>
      </c>
      <c r="F7356" t="s">
        <v>14134</v>
      </c>
      <c r="G7356" t="s">
        <v>48397</v>
      </c>
      <c r="I7356" t="s">
        <v>11554</v>
      </c>
      <c r="J7356" t="s">
        <v>48396</v>
      </c>
      <c r="K7356" t="s">
        <v>208</v>
      </c>
      <c r="L7356" t="s">
        <v>48395</v>
      </c>
      <c r="N7356" t="s">
        <v>208</v>
      </c>
      <c r="O7356" t="s">
        <v>476</v>
      </c>
      <c r="P7356" t="s">
        <v>476</v>
      </c>
    </row>
    <row r="7357" spans="1:16">
      <c r="A7357" s="484" t="s">
        <v>80545</v>
      </c>
      <c r="B7357" s="485" t="s">
        <v>80544</v>
      </c>
      <c r="C7357" t="s">
        <v>80543</v>
      </c>
      <c r="D7357" t="s">
        <v>80543</v>
      </c>
      <c r="E7357" t="str">
        <f t="shared" si="114"/>
        <v>300676 - ELIDE</v>
      </c>
      <c r="F7357" t="s">
        <v>7400</v>
      </c>
      <c r="G7357" t="s">
        <v>80542</v>
      </c>
      <c r="I7357" t="s">
        <v>42163</v>
      </c>
      <c r="J7357" t="s">
        <v>80541</v>
      </c>
      <c r="K7357" t="s">
        <v>80540</v>
      </c>
      <c r="L7357" t="s">
        <v>80539</v>
      </c>
      <c r="N7357" t="s">
        <v>208</v>
      </c>
      <c r="O7357" t="s">
        <v>476</v>
      </c>
      <c r="P7357" t="s">
        <v>476</v>
      </c>
    </row>
    <row r="7358" spans="1:16">
      <c r="A7358" s="484" t="s">
        <v>26110</v>
      </c>
      <c r="B7358" s="485" t="s">
        <v>26109</v>
      </c>
      <c r="C7358" t="s">
        <v>26108</v>
      </c>
      <c r="D7358" t="s">
        <v>26107</v>
      </c>
      <c r="E7358" t="str">
        <f t="shared" si="114"/>
        <v>658730 - PRO ACCIS GORZE</v>
      </c>
      <c r="F7358" t="s">
        <v>4591</v>
      </c>
      <c r="G7358" t="s">
        <v>26106</v>
      </c>
      <c r="I7358" t="s">
        <v>26105</v>
      </c>
      <c r="J7358" t="s">
        <v>26104</v>
      </c>
      <c r="K7358" t="s">
        <v>208</v>
      </c>
      <c r="L7358" t="s">
        <v>26103</v>
      </c>
      <c r="N7358" t="s">
        <v>208</v>
      </c>
      <c r="O7358" t="s">
        <v>476</v>
      </c>
      <c r="P7358" t="s">
        <v>476</v>
      </c>
    </row>
    <row r="7359" spans="1:16">
      <c r="A7359" s="484" t="s">
        <v>35565</v>
      </c>
      <c r="B7359" s="485" t="s">
        <v>35564</v>
      </c>
      <c r="C7359" t="s">
        <v>35563</v>
      </c>
      <c r="D7359" t="s">
        <v>35563</v>
      </c>
      <c r="E7359" t="str">
        <f t="shared" si="114"/>
        <v>594866 - MOLINARI DANIELA</v>
      </c>
      <c r="F7359" t="s">
        <v>4198</v>
      </c>
      <c r="G7359" t="s">
        <v>35562</v>
      </c>
      <c r="H7359" t="s">
        <v>35561</v>
      </c>
      <c r="I7359" t="s">
        <v>618</v>
      </c>
      <c r="J7359" t="s">
        <v>35560</v>
      </c>
      <c r="K7359" t="s">
        <v>208</v>
      </c>
      <c r="L7359" t="s">
        <v>35559</v>
      </c>
      <c r="N7359" t="s">
        <v>208</v>
      </c>
      <c r="O7359" t="s">
        <v>476</v>
      </c>
      <c r="P7359" t="s">
        <v>476</v>
      </c>
    </row>
    <row r="7360" spans="1:16">
      <c r="A7360" s="484" t="s">
        <v>64196</v>
      </c>
      <c r="B7360" s="485" t="s">
        <v>64195</v>
      </c>
      <c r="C7360" t="s">
        <v>64194</v>
      </c>
      <c r="D7360" t="s">
        <v>64193</v>
      </c>
      <c r="E7360" t="str">
        <f t="shared" si="114"/>
        <v>320729 - GROUPE ESSENTIA</v>
      </c>
      <c r="F7360" t="s">
        <v>4870</v>
      </c>
      <c r="G7360" t="s">
        <v>64192</v>
      </c>
      <c r="I7360" t="s">
        <v>626</v>
      </c>
      <c r="J7360" t="s">
        <v>64191</v>
      </c>
      <c r="K7360" t="s">
        <v>64190</v>
      </c>
      <c r="L7360" t="s">
        <v>64189</v>
      </c>
      <c r="N7360" t="s">
        <v>208</v>
      </c>
      <c r="O7360" t="s">
        <v>476</v>
      </c>
      <c r="P7360" t="s">
        <v>476</v>
      </c>
    </row>
    <row r="7361" spans="1:16">
      <c r="A7361" s="484" t="s">
        <v>56270</v>
      </c>
      <c r="B7361" s="485" t="s">
        <v>56269</v>
      </c>
      <c r="C7361" t="s">
        <v>56268</v>
      </c>
      <c r="D7361" t="s">
        <v>56267</v>
      </c>
      <c r="E7361" t="str">
        <f t="shared" si="114"/>
        <v>474733 - IFSI MGEN LA VERRIERE</v>
      </c>
      <c r="F7361" t="s">
        <v>56266</v>
      </c>
      <c r="G7361" t="s">
        <v>56265</v>
      </c>
      <c r="H7361" t="s">
        <v>56264</v>
      </c>
      <c r="I7361" t="s">
        <v>56263</v>
      </c>
      <c r="J7361" t="s">
        <v>56262</v>
      </c>
      <c r="K7361" t="s">
        <v>208</v>
      </c>
      <c r="L7361" t="s">
        <v>56261</v>
      </c>
      <c r="N7361" t="s">
        <v>208</v>
      </c>
      <c r="O7361" t="s">
        <v>476</v>
      </c>
      <c r="P7361" t="s">
        <v>476</v>
      </c>
    </row>
    <row r="7362" spans="1:16">
      <c r="A7362" s="484" t="s">
        <v>114603</v>
      </c>
      <c r="B7362" s="485" t="s">
        <v>114602</v>
      </c>
      <c r="C7362" t="s">
        <v>114601</v>
      </c>
      <c r="D7362" t="s">
        <v>114600</v>
      </c>
      <c r="E7362" t="str">
        <f t="shared" ref="E7362:E7425" si="115">_xlfn.CONCAT(L7362," - ",D7362)</f>
        <v>540389 - BRG PARIS</v>
      </c>
      <c r="F7362" t="s">
        <v>2147</v>
      </c>
      <c r="G7362" t="s">
        <v>114599</v>
      </c>
      <c r="I7362" t="s">
        <v>10087</v>
      </c>
      <c r="J7362" t="s">
        <v>114598</v>
      </c>
      <c r="K7362" t="s">
        <v>208</v>
      </c>
      <c r="L7362" t="s">
        <v>114597</v>
      </c>
      <c r="N7362" t="s">
        <v>208</v>
      </c>
      <c r="O7362" t="s">
        <v>476</v>
      </c>
      <c r="P7362" t="s">
        <v>476</v>
      </c>
    </row>
    <row r="7363" spans="1:16">
      <c r="A7363" s="484" t="s">
        <v>13244</v>
      </c>
      <c r="B7363" s="485" t="s">
        <v>13243</v>
      </c>
      <c r="C7363" t="s">
        <v>13242</v>
      </c>
      <c r="D7363" t="s">
        <v>13242</v>
      </c>
      <c r="E7363" t="str">
        <f t="shared" si="115"/>
        <v>513090 - STAFF FORMATIONS</v>
      </c>
      <c r="F7363" t="s">
        <v>13241</v>
      </c>
      <c r="G7363" t="s">
        <v>13240</v>
      </c>
      <c r="I7363" t="s">
        <v>13239</v>
      </c>
      <c r="J7363" t="s">
        <v>13238</v>
      </c>
      <c r="K7363" t="s">
        <v>208</v>
      </c>
      <c r="L7363" t="s">
        <v>13237</v>
      </c>
      <c r="N7363" t="s">
        <v>208</v>
      </c>
      <c r="O7363" t="s">
        <v>476</v>
      </c>
      <c r="P7363" t="s">
        <v>476</v>
      </c>
    </row>
    <row r="7364" spans="1:16">
      <c r="A7364" s="484" t="s">
        <v>46092</v>
      </c>
      <c r="B7364" s="485" t="s">
        <v>46091</v>
      </c>
      <c r="C7364" t="s">
        <v>46090</v>
      </c>
      <c r="D7364" t="s">
        <v>46090</v>
      </c>
      <c r="E7364" t="str">
        <f t="shared" si="115"/>
        <v>465963 - LAFOND PEQUIN AUTO ECOLE MOULIN</v>
      </c>
      <c r="F7364" t="s">
        <v>2572</v>
      </c>
      <c r="G7364" t="s">
        <v>46089</v>
      </c>
      <c r="I7364" t="s">
        <v>39722</v>
      </c>
      <c r="K7364" t="s">
        <v>208</v>
      </c>
      <c r="L7364" t="s">
        <v>46088</v>
      </c>
      <c r="N7364" t="s">
        <v>208</v>
      </c>
      <c r="O7364" t="s">
        <v>476</v>
      </c>
      <c r="P7364" t="s">
        <v>476</v>
      </c>
    </row>
    <row r="7365" spans="1:16">
      <c r="A7365" s="484" t="s">
        <v>86619</v>
      </c>
      <c r="B7365" s="485" t="s">
        <v>86618</v>
      </c>
      <c r="C7365" t="s">
        <v>86617</v>
      </c>
      <c r="D7365" t="s">
        <v>86617</v>
      </c>
      <c r="E7365" t="str">
        <f t="shared" si="115"/>
        <v>504040 - DOMEA</v>
      </c>
      <c r="F7365" t="s">
        <v>56529</v>
      </c>
      <c r="G7365" t="s">
        <v>86616</v>
      </c>
      <c r="I7365" t="s">
        <v>86615</v>
      </c>
      <c r="J7365" t="s">
        <v>86614</v>
      </c>
      <c r="K7365" t="s">
        <v>208</v>
      </c>
      <c r="L7365" t="s">
        <v>86613</v>
      </c>
      <c r="N7365" t="s">
        <v>208</v>
      </c>
      <c r="O7365" t="s">
        <v>476</v>
      </c>
      <c r="P7365" t="s">
        <v>476</v>
      </c>
    </row>
    <row r="7366" spans="1:16">
      <c r="A7366" s="484" t="s">
        <v>64382</v>
      </c>
      <c r="B7366" s="485" t="s">
        <v>64381</v>
      </c>
      <c r="C7366" t="s">
        <v>64380</v>
      </c>
      <c r="D7366" t="s">
        <v>64379</v>
      </c>
      <c r="E7366" t="str">
        <f t="shared" si="115"/>
        <v>670716 - G TRAF GETRAF PANAZOL</v>
      </c>
      <c r="F7366" t="s">
        <v>4614</v>
      </c>
      <c r="G7366" t="s">
        <v>64378</v>
      </c>
      <c r="I7366" t="s">
        <v>63208</v>
      </c>
      <c r="J7366" t="s">
        <v>64377</v>
      </c>
      <c r="K7366" t="s">
        <v>208</v>
      </c>
      <c r="L7366" t="s">
        <v>64376</v>
      </c>
      <c r="N7366" t="s">
        <v>208</v>
      </c>
      <c r="O7366" t="s">
        <v>476</v>
      </c>
      <c r="P7366" t="s">
        <v>476</v>
      </c>
    </row>
    <row r="7367" spans="1:16">
      <c r="A7367" s="484" t="s">
        <v>95705</v>
      </c>
      <c r="B7367" s="485" t="s">
        <v>95704</v>
      </c>
      <c r="C7367" t="s">
        <v>95703</v>
      </c>
      <c r="D7367" t="s">
        <v>95702</v>
      </c>
      <c r="E7367" t="str">
        <f t="shared" si="115"/>
        <v>603077 - CLARISYS</v>
      </c>
      <c r="F7367" t="s">
        <v>3803</v>
      </c>
      <c r="G7367" t="s">
        <v>95701</v>
      </c>
      <c r="I7367" t="s">
        <v>603</v>
      </c>
      <c r="J7367" t="s">
        <v>95700</v>
      </c>
      <c r="K7367" t="s">
        <v>208</v>
      </c>
      <c r="L7367" t="s">
        <v>95699</v>
      </c>
      <c r="N7367" t="s">
        <v>208</v>
      </c>
      <c r="O7367" t="s">
        <v>476</v>
      </c>
      <c r="P7367" t="s">
        <v>476</v>
      </c>
    </row>
    <row r="7368" spans="1:16">
      <c r="A7368" s="484" t="s">
        <v>66913</v>
      </c>
      <c r="B7368" s="485" t="s">
        <v>66912</v>
      </c>
      <c r="C7368" t="s">
        <v>66911</v>
      </c>
      <c r="D7368" t="s">
        <v>66910</v>
      </c>
      <c r="E7368" t="str">
        <f t="shared" si="115"/>
        <v>421406 - GHAZI AHMED</v>
      </c>
      <c r="F7368" t="s">
        <v>3026</v>
      </c>
      <c r="G7368" t="s">
        <v>66909</v>
      </c>
      <c r="H7368" t="s">
        <v>16798</v>
      </c>
      <c r="I7368" t="s">
        <v>626</v>
      </c>
      <c r="J7368" t="s">
        <v>66908</v>
      </c>
      <c r="K7368" t="s">
        <v>208</v>
      </c>
      <c r="L7368" t="s">
        <v>66907</v>
      </c>
      <c r="N7368" t="s">
        <v>208</v>
      </c>
      <c r="O7368" t="s">
        <v>476</v>
      </c>
      <c r="P7368" t="s">
        <v>476</v>
      </c>
    </row>
    <row r="7369" spans="1:16">
      <c r="A7369" s="484" t="s">
        <v>34231</v>
      </c>
      <c r="B7369" s="485" t="s">
        <v>34230</v>
      </c>
      <c r="C7369" t="s">
        <v>34229</v>
      </c>
      <c r="D7369" t="s">
        <v>34228</v>
      </c>
      <c r="E7369" t="str">
        <f t="shared" si="115"/>
        <v>670339 - N 124 CREISSAN</v>
      </c>
      <c r="F7369" t="s">
        <v>2928</v>
      </c>
      <c r="G7369" t="s">
        <v>34227</v>
      </c>
      <c r="I7369" t="s">
        <v>34226</v>
      </c>
      <c r="J7369" t="s">
        <v>34225</v>
      </c>
      <c r="K7369" t="s">
        <v>208</v>
      </c>
      <c r="L7369" t="s">
        <v>34224</v>
      </c>
      <c r="N7369" t="s">
        <v>208</v>
      </c>
      <c r="O7369" t="s">
        <v>476</v>
      </c>
      <c r="P7369" t="s">
        <v>476</v>
      </c>
    </row>
    <row r="7370" spans="1:16">
      <c r="A7370" s="484" t="s">
        <v>129418</v>
      </c>
      <c r="B7370" s="485" t="s">
        <v>129417</v>
      </c>
      <c r="C7370" t="s">
        <v>129416</v>
      </c>
      <c r="D7370" t="s">
        <v>129415</v>
      </c>
      <c r="E7370" t="str">
        <f t="shared" si="115"/>
        <v>523458 - ALTROS EYBENS</v>
      </c>
      <c r="F7370" t="s">
        <v>5213</v>
      </c>
      <c r="G7370" t="s">
        <v>129414</v>
      </c>
      <c r="H7370" t="s">
        <v>129413</v>
      </c>
      <c r="I7370" t="s">
        <v>32719</v>
      </c>
      <c r="J7370" t="s">
        <v>129412</v>
      </c>
      <c r="K7370" t="s">
        <v>208</v>
      </c>
      <c r="L7370" t="s">
        <v>129411</v>
      </c>
      <c r="N7370" t="s">
        <v>208</v>
      </c>
      <c r="O7370" t="s">
        <v>476</v>
      </c>
      <c r="P7370" t="s">
        <v>476</v>
      </c>
    </row>
    <row r="7371" spans="1:16">
      <c r="A7371" s="484" t="s">
        <v>85230</v>
      </c>
      <c r="B7371" s="485" t="s">
        <v>85229</v>
      </c>
      <c r="C7371" t="s">
        <v>85228</v>
      </c>
      <c r="D7371" t="s">
        <v>85228</v>
      </c>
      <c r="E7371" t="str">
        <f t="shared" si="115"/>
        <v>497836 - ECLIPSE ISTEC</v>
      </c>
      <c r="F7371" t="s">
        <v>33156</v>
      </c>
      <c r="G7371" t="s">
        <v>85227</v>
      </c>
      <c r="H7371" t="s">
        <v>85226</v>
      </c>
      <c r="I7371" t="s">
        <v>1542</v>
      </c>
      <c r="J7371" t="s">
        <v>80834</v>
      </c>
      <c r="K7371" t="s">
        <v>85225</v>
      </c>
      <c r="L7371" t="s">
        <v>85224</v>
      </c>
      <c r="N7371" t="s">
        <v>208</v>
      </c>
      <c r="O7371" t="s">
        <v>476</v>
      </c>
      <c r="P7371" t="s">
        <v>476</v>
      </c>
    </row>
    <row r="7372" spans="1:16">
      <c r="A7372" s="484" t="s">
        <v>42969</v>
      </c>
      <c r="B7372" s="485" t="s">
        <v>42968</v>
      </c>
      <c r="C7372" t="s">
        <v>42967</v>
      </c>
      <c r="D7372" t="s">
        <v>42967</v>
      </c>
      <c r="E7372" t="str">
        <f t="shared" si="115"/>
        <v>471823 - LGP CONSEIL NANTES</v>
      </c>
      <c r="F7372" t="s">
        <v>7062</v>
      </c>
      <c r="G7372" t="s">
        <v>42966</v>
      </c>
      <c r="I7372" t="s">
        <v>1837</v>
      </c>
      <c r="J7372" t="s">
        <v>42965</v>
      </c>
      <c r="K7372" t="s">
        <v>208</v>
      </c>
      <c r="L7372" t="s">
        <v>42964</v>
      </c>
      <c r="N7372" t="s">
        <v>208</v>
      </c>
      <c r="O7372" t="s">
        <v>476</v>
      </c>
      <c r="P7372" t="s">
        <v>476</v>
      </c>
    </row>
    <row r="7373" spans="1:16">
      <c r="A7373" s="484" t="s">
        <v>108607</v>
      </c>
      <c r="B7373" s="485" t="s">
        <v>108606</v>
      </c>
      <c r="C7373" t="s">
        <v>108605</v>
      </c>
      <c r="D7373" t="s">
        <v>108604</v>
      </c>
      <c r="E7373" t="str">
        <f t="shared" si="115"/>
        <v>575549 - CENTRE ABC VILLENEUVE LES AVIGNONS</v>
      </c>
      <c r="F7373" t="s">
        <v>1909</v>
      </c>
      <c r="G7373" t="s">
        <v>108603</v>
      </c>
      <c r="I7373" t="s">
        <v>21277</v>
      </c>
      <c r="J7373" t="s">
        <v>108602</v>
      </c>
      <c r="K7373" t="s">
        <v>208</v>
      </c>
      <c r="L7373" t="s">
        <v>108601</v>
      </c>
      <c r="N7373" t="s">
        <v>208</v>
      </c>
      <c r="O7373" t="s">
        <v>476</v>
      </c>
      <c r="P7373" t="s">
        <v>476</v>
      </c>
    </row>
    <row r="7374" spans="1:16">
      <c r="A7374" s="484" t="s">
        <v>42420</v>
      </c>
      <c r="B7374" s="485" t="s">
        <v>42419</v>
      </c>
      <c r="C7374" t="s">
        <v>42418</v>
      </c>
      <c r="D7374" t="s">
        <v>42417</v>
      </c>
      <c r="E7374" t="str">
        <f t="shared" si="115"/>
        <v>672257 - LIMOUSIN FORMATION</v>
      </c>
      <c r="F7374" t="s">
        <v>491</v>
      </c>
      <c r="G7374" t="s">
        <v>42416</v>
      </c>
      <c r="I7374" t="s">
        <v>42415</v>
      </c>
      <c r="J7374" t="s">
        <v>42414</v>
      </c>
      <c r="K7374" t="s">
        <v>208</v>
      </c>
      <c r="L7374" t="s">
        <v>42413</v>
      </c>
      <c r="N7374" t="s">
        <v>208</v>
      </c>
      <c r="O7374" t="s">
        <v>476</v>
      </c>
      <c r="P7374" t="s">
        <v>476</v>
      </c>
    </row>
    <row r="7375" spans="1:16">
      <c r="A7375" s="484" t="s">
        <v>7888</v>
      </c>
      <c r="B7375" s="485" t="s">
        <v>7887</v>
      </c>
      <c r="C7375" t="s">
        <v>7886</v>
      </c>
      <c r="D7375" t="s">
        <v>7885</v>
      </c>
      <c r="E7375" t="str">
        <f t="shared" si="115"/>
        <v>306990 - UDSP ARDECHE</v>
      </c>
      <c r="F7375" t="s">
        <v>7884</v>
      </c>
      <c r="G7375" t="s">
        <v>7883</v>
      </c>
      <c r="I7375" t="s">
        <v>7882</v>
      </c>
      <c r="K7375" t="s">
        <v>208</v>
      </c>
      <c r="L7375" t="s">
        <v>7881</v>
      </c>
      <c r="N7375" t="s">
        <v>208</v>
      </c>
      <c r="O7375" t="s">
        <v>476</v>
      </c>
      <c r="P7375" t="s">
        <v>476</v>
      </c>
    </row>
    <row r="7376" spans="1:16">
      <c r="A7376" s="484" t="s">
        <v>136569</v>
      </c>
      <c r="B7376" s="485" t="s">
        <v>136568</v>
      </c>
      <c r="C7376" t="s">
        <v>136567</v>
      </c>
      <c r="D7376" t="s">
        <v>136567</v>
      </c>
      <c r="E7376" t="str">
        <f t="shared" si="115"/>
        <v>329666 - AC POIDS LOURDS</v>
      </c>
      <c r="F7376" t="s">
        <v>1487</v>
      </c>
      <c r="G7376" t="s">
        <v>136566</v>
      </c>
      <c r="I7376" t="s">
        <v>136565</v>
      </c>
      <c r="J7376" t="s">
        <v>136564</v>
      </c>
      <c r="K7376" t="s">
        <v>208</v>
      </c>
      <c r="L7376" t="s">
        <v>136563</v>
      </c>
      <c r="N7376" t="s">
        <v>208</v>
      </c>
      <c r="O7376" t="s">
        <v>476</v>
      </c>
      <c r="P7376" t="s">
        <v>476</v>
      </c>
    </row>
    <row r="7377" spans="1:16">
      <c r="A7377" s="484" t="s">
        <v>29782</v>
      </c>
      <c r="B7377" s="485" t="s">
        <v>29781</v>
      </c>
      <c r="C7377" t="s">
        <v>29780</v>
      </c>
      <c r="D7377" t="s">
        <v>29780</v>
      </c>
      <c r="E7377" t="str">
        <f t="shared" si="115"/>
        <v>338035 - PANTHERA FORMATION</v>
      </c>
      <c r="F7377" t="s">
        <v>8706</v>
      </c>
      <c r="G7377" t="s">
        <v>29779</v>
      </c>
      <c r="I7377" t="s">
        <v>5210</v>
      </c>
      <c r="J7377" t="s">
        <v>29778</v>
      </c>
      <c r="K7377" t="s">
        <v>208</v>
      </c>
      <c r="L7377" t="s">
        <v>29777</v>
      </c>
      <c r="N7377" t="s">
        <v>208</v>
      </c>
      <c r="O7377" t="s">
        <v>476</v>
      </c>
      <c r="P7377" t="s">
        <v>476</v>
      </c>
    </row>
    <row r="7378" spans="1:16">
      <c r="A7378" s="484" t="s">
        <v>89387</v>
      </c>
      <c r="B7378" s="485" t="s">
        <v>89386</v>
      </c>
      <c r="C7378" t="s">
        <v>89385</v>
      </c>
      <c r="D7378" t="s">
        <v>89385</v>
      </c>
      <c r="E7378" t="str">
        <f t="shared" si="115"/>
        <v>538486 - C2F2</v>
      </c>
      <c r="F7378" t="s">
        <v>2572</v>
      </c>
      <c r="G7378" t="s">
        <v>89384</v>
      </c>
      <c r="I7378" t="s">
        <v>618</v>
      </c>
      <c r="J7378" t="s">
        <v>89383</v>
      </c>
      <c r="K7378" t="s">
        <v>208</v>
      </c>
      <c r="L7378" t="s">
        <v>89382</v>
      </c>
      <c r="N7378" t="s">
        <v>208</v>
      </c>
      <c r="O7378" t="s">
        <v>476</v>
      </c>
      <c r="P7378" t="s">
        <v>476</v>
      </c>
    </row>
    <row r="7379" spans="1:16">
      <c r="A7379" s="484" t="s">
        <v>90082</v>
      </c>
      <c r="B7379" s="485" t="s">
        <v>90081</v>
      </c>
      <c r="C7379" t="s">
        <v>90080</v>
      </c>
      <c r="D7379" t="s">
        <v>90079</v>
      </c>
      <c r="E7379" t="str">
        <f t="shared" si="115"/>
        <v>647664 - CESE METZ</v>
      </c>
      <c r="F7379" t="s">
        <v>28443</v>
      </c>
      <c r="G7379" t="s">
        <v>90078</v>
      </c>
      <c r="H7379" t="s">
        <v>90077</v>
      </c>
      <c r="I7379" t="s">
        <v>771</v>
      </c>
      <c r="J7379" t="s">
        <v>90076</v>
      </c>
      <c r="K7379" t="s">
        <v>208</v>
      </c>
      <c r="L7379" t="s">
        <v>90075</v>
      </c>
      <c r="N7379" t="s">
        <v>207</v>
      </c>
      <c r="O7379" t="s">
        <v>476</v>
      </c>
      <c r="P7379" t="s">
        <v>476</v>
      </c>
    </row>
    <row r="7380" spans="1:16">
      <c r="A7380" s="484" t="s">
        <v>68521</v>
      </c>
      <c r="B7380" s="485" t="s">
        <v>68520</v>
      </c>
      <c r="C7380" t="s">
        <v>68519</v>
      </c>
      <c r="D7380" t="s">
        <v>68519</v>
      </c>
      <c r="E7380" t="str">
        <f t="shared" si="115"/>
        <v>218984 - FRANCE REPRO CAD</v>
      </c>
      <c r="F7380" t="s">
        <v>668</v>
      </c>
      <c r="G7380" t="s">
        <v>68518</v>
      </c>
      <c r="H7380" t="s">
        <v>68517</v>
      </c>
      <c r="I7380" t="s">
        <v>6872</v>
      </c>
      <c r="J7380" t="s">
        <v>68516</v>
      </c>
      <c r="K7380" t="s">
        <v>208</v>
      </c>
      <c r="L7380" t="s">
        <v>68515</v>
      </c>
      <c r="N7380" t="s">
        <v>208</v>
      </c>
      <c r="O7380" t="s">
        <v>476</v>
      </c>
      <c r="P7380" t="s">
        <v>476</v>
      </c>
    </row>
    <row r="7381" spans="1:16">
      <c r="A7381" s="484" t="s">
        <v>10738</v>
      </c>
      <c r="B7381" s="485" t="s">
        <v>10737</v>
      </c>
      <c r="C7381" t="s">
        <v>10736</v>
      </c>
      <c r="D7381" t="s">
        <v>10736</v>
      </c>
      <c r="E7381" t="str">
        <f t="shared" si="115"/>
        <v>312769 - TEMPS FORUM</v>
      </c>
      <c r="F7381" t="s">
        <v>1817</v>
      </c>
      <c r="G7381" t="s">
        <v>10735</v>
      </c>
      <c r="I7381" t="s">
        <v>1814</v>
      </c>
      <c r="J7381" t="s">
        <v>10734</v>
      </c>
      <c r="K7381" t="s">
        <v>208</v>
      </c>
      <c r="L7381" t="s">
        <v>10733</v>
      </c>
      <c r="N7381" t="s">
        <v>208</v>
      </c>
      <c r="O7381" t="s">
        <v>476</v>
      </c>
      <c r="P7381" t="s">
        <v>476</v>
      </c>
    </row>
    <row r="7382" spans="1:16">
      <c r="A7382" s="484" t="s">
        <v>67386</v>
      </c>
      <c r="B7382" s="485" t="s">
        <v>67385</v>
      </c>
      <c r="C7382" t="s">
        <v>67384</v>
      </c>
      <c r="D7382" t="s">
        <v>67383</v>
      </c>
      <c r="E7382" t="str">
        <f t="shared" si="115"/>
        <v>551144 - GEBERT  PASCALE CABINET</v>
      </c>
      <c r="F7382" t="s">
        <v>1513</v>
      </c>
      <c r="G7382" t="s">
        <v>67382</v>
      </c>
      <c r="H7382" t="s">
        <v>67381</v>
      </c>
      <c r="I7382" t="s">
        <v>1035</v>
      </c>
      <c r="J7382" t="s">
        <v>67380</v>
      </c>
      <c r="K7382" t="s">
        <v>208</v>
      </c>
      <c r="L7382" t="s">
        <v>67379</v>
      </c>
      <c r="N7382" t="s">
        <v>208</v>
      </c>
      <c r="O7382" t="s">
        <v>476</v>
      </c>
      <c r="P7382" t="s">
        <v>476</v>
      </c>
    </row>
    <row r="7383" spans="1:16">
      <c r="A7383" s="484" t="s">
        <v>98269</v>
      </c>
      <c r="B7383" s="485" t="s">
        <v>98268</v>
      </c>
      <c r="C7383" t="s">
        <v>98267</v>
      </c>
      <c r="D7383" t="s">
        <v>98266</v>
      </c>
      <c r="E7383" t="str">
        <f t="shared" si="115"/>
        <v>662112 - CFP ENC</v>
      </c>
      <c r="F7383" t="s">
        <v>21900</v>
      </c>
      <c r="G7383" t="s">
        <v>98265</v>
      </c>
      <c r="I7383" t="s">
        <v>1837</v>
      </c>
      <c r="J7383" t="s">
        <v>98264</v>
      </c>
      <c r="K7383" t="s">
        <v>208</v>
      </c>
      <c r="L7383" t="s">
        <v>98263</v>
      </c>
      <c r="N7383" t="s">
        <v>207</v>
      </c>
      <c r="O7383" t="s">
        <v>476</v>
      </c>
      <c r="P7383" t="s">
        <v>476</v>
      </c>
    </row>
    <row r="7384" spans="1:16">
      <c r="A7384" s="484" t="s">
        <v>115661</v>
      </c>
      <c r="B7384" s="485" t="s">
        <v>115660</v>
      </c>
      <c r="C7384" t="s">
        <v>115659</v>
      </c>
      <c r="D7384" t="s">
        <v>115659</v>
      </c>
      <c r="E7384" t="str">
        <f t="shared" si="115"/>
        <v>570515 - AXE FORMATION INSERTION</v>
      </c>
      <c r="F7384" t="s">
        <v>1077</v>
      </c>
      <c r="G7384" t="s">
        <v>115658</v>
      </c>
      <c r="I7384" t="s">
        <v>7309</v>
      </c>
      <c r="J7384" t="s">
        <v>115657</v>
      </c>
      <c r="K7384" t="s">
        <v>208</v>
      </c>
      <c r="L7384" t="s">
        <v>115656</v>
      </c>
      <c r="N7384" t="s">
        <v>208</v>
      </c>
      <c r="O7384" t="s">
        <v>476</v>
      </c>
      <c r="P7384" t="s">
        <v>476</v>
      </c>
    </row>
    <row r="7385" spans="1:16">
      <c r="A7385" s="484" t="s">
        <v>14873</v>
      </c>
      <c r="B7385" s="485" t="s">
        <v>14872</v>
      </c>
      <c r="C7385" t="s">
        <v>14871</v>
      </c>
      <c r="D7385" t="s">
        <v>14870</v>
      </c>
      <c r="E7385" t="str">
        <f t="shared" si="115"/>
        <v>425904 - SN MICROLIDE</v>
      </c>
      <c r="F7385" t="s">
        <v>1513</v>
      </c>
      <c r="G7385" t="s">
        <v>14869</v>
      </c>
      <c r="H7385" t="s">
        <v>14868</v>
      </c>
      <c r="I7385" t="s">
        <v>795</v>
      </c>
      <c r="J7385" t="s">
        <v>14867</v>
      </c>
      <c r="K7385" t="s">
        <v>208</v>
      </c>
      <c r="L7385" t="s">
        <v>14866</v>
      </c>
      <c r="N7385" t="s">
        <v>208</v>
      </c>
      <c r="O7385" t="s">
        <v>476</v>
      </c>
      <c r="P7385" t="s">
        <v>476</v>
      </c>
    </row>
    <row r="7386" spans="1:16">
      <c r="A7386" s="484" t="s">
        <v>63096</v>
      </c>
      <c r="B7386" s="485" t="s">
        <v>63095</v>
      </c>
      <c r="C7386" t="s">
        <v>63094</v>
      </c>
      <c r="D7386" t="s">
        <v>63094</v>
      </c>
      <c r="E7386" t="str">
        <f t="shared" si="115"/>
        <v>514792 - GTRO</v>
      </c>
      <c r="F7386" t="s">
        <v>1710</v>
      </c>
      <c r="G7386" t="s">
        <v>63093</v>
      </c>
      <c r="I7386" t="s">
        <v>63092</v>
      </c>
      <c r="J7386" t="s">
        <v>63091</v>
      </c>
      <c r="K7386" t="s">
        <v>208</v>
      </c>
      <c r="L7386" t="s">
        <v>63090</v>
      </c>
      <c r="N7386" t="s">
        <v>208</v>
      </c>
      <c r="O7386" t="s">
        <v>476</v>
      </c>
      <c r="P7386" t="s">
        <v>476</v>
      </c>
    </row>
    <row r="7387" spans="1:16">
      <c r="A7387" s="484" t="s">
        <v>111467</v>
      </c>
      <c r="B7387" s="485" t="s">
        <v>111466</v>
      </c>
      <c r="C7387" t="s">
        <v>111465</v>
      </c>
      <c r="D7387" t="s">
        <v>111465</v>
      </c>
      <c r="E7387" t="str">
        <f t="shared" si="115"/>
        <v>572366 - B2C PROJET</v>
      </c>
      <c r="F7387" t="s">
        <v>3834</v>
      </c>
      <c r="G7387" t="s">
        <v>111464</v>
      </c>
      <c r="I7387" t="s">
        <v>596</v>
      </c>
      <c r="J7387" t="s">
        <v>111463</v>
      </c>
      <c r="K7387" t="s">
        <v>208</v>
      </c>
      <c r="L7387" t="s">
        <v>111462</v>
      </c>
      <c r="N7387" t="s">
        <v>208</v>
      </c>
      <c r="O7387" t="s">
        <v>476</v>
      </c>
      <c r="P7387" t="s">
        <v>476</v>
      </c>
    </row>
    <row r="7388" spans="1:16">
      <c r="A7388" s="484" t="s">
        <v>7591</v>
      </c>
      <c r="B7388" s="485" t="s">
        <v>7590</v>
      </c>
      <c r="C7388" t="s">
        <v>7589</v>
      </c>
      <c r="D7388" t="s">
        <v>7588</v>
      </c>
      <c r="E7388" t="str">
        <f t="shared" si="115"/>
        <v>410342 - UDSP 40</v>
      </c>
      <c r="F7388" t="s">
        <v>1848</v>
      </c>
      <c r="G7388" t="s">
        <v>7587</v>
      </c>
      <c r="H7388" t="s">
        <v>7586</v>
      </c>
      <c r="I7388" t="s">
        <v>7585</v>
      </c>
      <c r="J7388" t="s">
        <v>7584</v>
      </c>
      <c r="K7388" t="s">
        <v>208</v>
      </c>
      <c r="L7388" t="s">
        <v>7583</v>
      </c>
      <c r="N7388" t="s">
        <v>208</v>
      </c>
      <c r="O7388" t="s">
        <v>476</v>
      </c>
      <c r="P7388" t="s">
        <v>476</v>
      </c>
    </row>
    <row r="7389" spans="1:16">
      <c r="A7389" s="484" t="s">
        <v>109616</v>
      </c>
      <c r="B7389" s="485" t="s">
        <v>109615</v>
      </c>
      <c r="C7389" t="s">
        <v>109614</v>
      </c>
      <c r="D7389" t="s">
        <v>109614</v>
      </c>
      <c r="E7389" t="str">
        <f t="shared" si="115"/>
        <v>315515 - CASSINI NORBERT ECOLE FRANCAISE DE SOPHROLOGIE</v>
      </c>
      <c r="F7389" t="s">
        <v>1513</v>
      </c>
      <c r="G7389" t="s">
        <v>109613</v>
      </c>
      <c r="I7389" t="s">
        <v>1542</v>
      </c>
      <c r="J7389" t="s">
        <v>83893</v>
      </c>
      <c r="K7389" t="s">
        <v>208</v>
      </c>
      <c r="L7389" t="s">
        <v>109612</v>
      </c>
      <c r="N7389" t="s">
        <v>208</v>
      </c>
      <c r="O7389" t="s">
        <v>476</v>
      </c>
      <c r="P7389" t="s">
        <v>476</v>
      </c>
    </row>
    <row r="7390" spans="1:16">
      <c r="A7390" s="484" t="s">
        <v>4534</v>
      </c>
      <c r="B7390" s="485" t="s">
        <v>4533</v>
      </c>
      <c r="C7390" t="s">
        <v>4532</v>
      </c>
      <c r="D7390" t="s">
        <v>4532</v>
      </c>
      <c r="E7390" t="str">
        <f t="shared" si="115"/>
        <v>311443 - VALFOR</v>
      </c>
      <c r="F7390" t="s">
        <v>4531</v>
      </c>
      <c r="G7390" t="s">
        <v>4530</v>
      </c>
      <c r="H7390" t="s">
        <v>4529</v>
      </c>
      <c r="I7390" t="s">
        <v>4528</v>
      </c>
      <c r="J7390" t="s">
        <v>4527</v>
      </c>
      <c r="K7390" t="s">
        <v>208</v>
      </c>
      <c r="L7390" t="s">
        <v>4526</v>
      </c>
      <c r="N7390" t="s">
        <v>208</v>
      </c>
      <c r="O7390" t="s">
        <v>476</v>
      </c>
      <c r="P7390" t="s">
        <v>476</v>
      </c>
    </row>
    <row r="7391" spans="1:16">
      <c r="A7391" s="484" t="s">
        <v>135086</v>
      </c>
      <c r="B7391" s="485" t="s">
        <v>135081</v>
      </c>
      <c r="C7391" t="s">
        <v>135080</v>
      </c>
      <c r="D7391" t="s">
        <v>117688</v>
      </c>
      <c r="E7391" t="str">
        <f t="shared" si="115"/>
        <v>457632 - APC</v>
      </c>
      <c r="F7391" t="s">
        <v>50348</v>
      </c>
      <c r="G7391" t="s">
        <v>135085</v>
      </c>
      <c r="I7391" t="s">
        <v>3654</v>
      </c>
      <c r="J7391" t="s">
        <v>135084</v>
      </c>
      <c r="K7391" t="s">
        <v>208</v>
      </c>
      <c r="L7391" t="s">
        <v>135083</v>
      </c>
      <c r="N7391" t="s">
        <v>208</v>
      </c>
      <c r="O7391" t="s">
        <v>476</v>
      </c>
      <c r="P7391" t="s">
        <v>476</v>
      </c>
    </row>
    <row r="7392" spans="1:16">
      <c r="A7392" s="484" t="s">
        <v>135082</v>
      </c>
      <c r="B7392" s="485" t="s">
        <v>135081</v>
      </c>
      <c r="C7392" t="s">
        <v>135080</v>
      </c>
      <c r="D7392" t="s">
        <v>135079</v>
      </c>
      <c r="E7392" t="str">
        <f t="shared" si="115"/>
        <v>532587 - APC POINTE A PITRE</v>
      </c>
      <c r="F7392" t="s">
        <v>13656</v>
      </c>
      <c r="G7392" t="s">
        <v>135078</v>
      </c>
      <c r="H7392" t="s">
        <v>135077</v>
      </c>
      <c r="I7392" t="s">
        <v>5660</v>
      </c>
      <c r="J7392" t="s">
        <v>135076</v>
      </c>
      <c r="K7392" t="s">
        <v>208</v>
      </c>
      <c r="L7392" t="s">
        <v>135075</v>
      </c>
      <c r="N7392" t="s">
        <v>208</v>
      </c>
      <c r="O7392" t="s">
        <v>476</v>
      </c>
      <c r="P7392" t="s">
        <v>476</v>
      </c>
    </row>
    <row r="7393" spans="1:16">
      <c r="A7393" s="484" t="s">
        <v>12525</v>
      </c>
      <c r="B7393" s="485" t="s">
        <v>12524</v>
      </c>
      <c r="C7393" t="s">
        <v>12523</v>
      </c>
      <c r="D7393" t="s">
        <v>12523</v>
      </c>
      <c r="E7393" t="str">
        <f t="shared" si="115"/>
        <v>526083 - SUAUDEAU YVES FORMATION CONSEIL</v>
      </c>
      <c r="G7393" t="s">
        <v>12522</v>
      </c>
      <c r="H7393" t="s">
        <v>12521</v>
      </c>
      <c r="I7393" t="s">
        <v>12520</v>
      </c>
      <c r="J7393" t="s">
        <v>12519</v>
      </c>
      <c r="K7393" t="s">
        <v>208</v>
      </c>
      <c r="L7393" t="s">
        <v>12518</v>
      </c>
      <c r="N7393" t="s">
        <v>208</v>
      </c>
      <c r="O7393" t="s">
        <v>476</v>
      </c>
      <c r="P7393" t="s">
        <v>476</v>
      </c>
    </row>
    <row r="7394" spans="1:16">
      <c r="A7394" s="484" t="s">
        <v>57698</v>
      </c>
      <c r="B7394" s="485" t="s">
        <v>57697</v>
      </c>
      <c r="C7394" t="s">
        <v>57696</v>
      </c>
      <c r="D7394" t="s">
        <v>57695</v>
      </c>
      <c r="E7394" t="str">
        <f t="shared" si="115"/>
        <v>634712 - ISCRIPTURA</v>
      </c>
      <c r="F7394" t="s">
        <v>19901</v>
      </c>
      <c r="G7394" t="s">
        <v>57694</v>
      </c>
      <c r="I7394" t="s">
        <v>57693</v>
      </c>
      <c r="K7394" t="s">
        <v>208</v>
      </c>
      <c r="L7394" t="s">
        <v>57692</v>
      </c>
      <c r="N7394" t="s">
        <v>208</v>
      </c>
      <c r="O7394" t="s">
        <v>476</v>
      </c>
      <c r="P7394" t="s">
        <v>476</v>
      </c>
    </row>
    <row r="7395" spans="1:16">
      <c r="A7395" s="484" t="s">
        <v>118325</v>
      </c>
      <c r="B7395" s="485" t="s">
        <v>118324</v>
      </c>
      <c r="C7395" t="s">
        <v>118323</v>
      </c>
      <c r="D7395" t="s">
        <v>118323</v>
      </c>
      <c r="E7395" t="str">
        <f t="shared" si="115"/>
        <v>398135 - ASSOCIATION SYNCHRONIE STRESS VIOLENCE TRAUMATISMES</v>
      </c>
      <c r="F7395" t="s">
        <v>4152</v>
      </c>
      <c r="G7395" t="s">
        <v>118322</v>
      </c>
      <c r="I7395" t="s">
        <v>114989</v>
      </c>
      <c r="K7395" t="s">
        <v>208</v>
      </c>
      <c r="L7395" t="s">
        <v>118321</v>
      </c>
      <c r="N7395" t="s">
        <v>208</v>
      </c>
      <c r="O7395" t="s">
        <v>476</v>
      </c>
      <c r="P7395" t="s">
        <v>476</v>
      </c>
    </row>
    <row r="7396" spans="1:16">
      <c r="A7396" s="484" t="s">
        <v>120183</v>
      </c>
      <c r="B7396" s="485" t="s">
        <v>120182</v>
      </c>
      <c r="C7396" t="s">
        <v>120181</v>
      </c>
      <c r="D7396" t="s">
        <v>120180</v>
      </c>
      <c r="E7396" t="str">
        <f t="shared" si="115"/>
        <v>508093 - ANMSM</v>
      </c>
      <c r="F7396" t="s">
        <v>38625</v>
      </c>
      <c r="G7396" t="s">
        <v>120179</v>
      </c>
      <c r="H7396" t="s">
        <v>91363</v>
      </c>
      <c r="I7396" t="s">
        <v>16000</v>
      </c>
      <c r="K7396" t="s">
        <v>208</v>
      </c>
      <c r="L7396" t="s">
        <v>120178</v>
      </c>
      <c r="N7396" t="s">
        <v>208</v>
      </c>
      <c r="O7396" t="s">
        <v>476</v>
      </c>
      <c r="P7396" t="s">
        <v>476</v>
      </c>
    </row>
    <row r="7397" spans="1:16">
      <c r="A7397" s="484" t="s">
        <v>108299</v>
      </c>
      <c r="B7397" s="485" t="s">
        <v>108298</v>
      </c>
      <c r="C7397" t="s">
        <v>108297</v>
      </c>
      <c r="D7397" t="s">
        <v>108296</v>
      </c>
      <c r="E7397" t="str">
        <f t="shared" si="115"/>
        <v>471940 - CFA TP DE BRETAGNE</v>
      </c>
      <c r="F7397" t="s">
        <v>1021</v>
      </c>
      <c r="G7397" t="s">
        <v>108295</v>
      </c>
      <c r="H7397" t="s">
        <v>108294</v>
      </c>
      <c r="I7397" t="s">
        <v>27192</v>
      </c>
      <c r="J7397" t="s">
        <v>108293</v>
      </c>
      <c r="K7397" t="s">
        <v>208</v>
      </c>
      <c r="L7397" t="s">
        <v>108292</v>
      </c>
      <c r="N7397" t="s">
        <v>208</v>
      </c>
      <c r="O7397" t="s">
        <v>476</v>
      </c>
      <c r="P7397" t="s">
        <v>476</v>
      </c>
    </row>
    <row r="7398" spans="1:16">
      <c r="A7398" s="484" t="s">
        <v>114476</v>
      </c>
      <c r="B7398" s="485" t="s">
        <v>114475</v>
      </c>
      <c r="C7398" t="s">
        <v>114474</v>
      </c>
      <c r="D7398" t="s">
        <v>114474</v>
      </c>
      <c r="E7398" t="str">
        <f t="shared" si="115"/>
        <v>666014 - BECOMING</v>
      </c>
      <c r="F7398" t="s">
        <v>733</v>
      </c>
      <c r="G7398" t="s">
        <v>114473</v>
      </c>
      <c r="I7398" t="s">
        <v>1814</v>
      </c>
      <c r="K7398" t="s">
        <v>208</v>
      </c>
      <c r="L7398" t="s">
        <v>114472</v>
      </c>
      <c r="N7398" t="s">
        <v>208</v>
      </c>
      <c r="O7398" t="s">
        <v>476</v>
      </c>
      <c r="P7398" t="s">
        <v>476</v>
      </c>
    </row>
    <row r="7399" spans="1:16">
      <c r="A7399" s="484" t="s">
        <v>128446</v>
      </c>
      <c r="B7399" s="485" t="s">
        <v>128445</v>
      </c>
      <c r="C7399" t="s">
        <v>128444</v>
      </c>
      <c r="D7399" t="s">
        <v>128444</v>
      </c>
      <c r="E7399" t="str">
        <f t="shared" si="115"/>
        <v>554224 - ANEO</v>
      </c>
      <c r="F7399" t="s">
        <v>33606</v>
      </c>
      <c r="G7399" t="s">
        <v>20535</v>
      </c>
      <c r="I7399" t="s">
        <v>1406</v>
      </c>
      <c r="J7399" t="s">
        <v>128443</v>
      </c>
      <c r="K7399" t="s">
        <v>208</v>
      </c>
      <c r="L7399" t="s">
        <v>128442</v>
      </c>
      <c r="N7399" t="s">
        <v>208</v>
      </c>
      <c r="O7399" t="s">
        <v>476</v>
      </c>
      <c r="P7399" t="s">
        <v>476</v>
      </c>
    </row>
    <row r="7400" spans="1:16">
      <c r="A7400" s="484" t="s">
        <v>14881</v>
      </c>
      <c r="B7400" s="485" t="s">
        <v>14880</v>
      </c>
      <c r="C7400" t="s">
        <v>14879</v>
      </c>
      <c r="D7400" t="s">
        <v>14878</v>
      </c>
      <c r="E7400" t="str">
        <f t="shared" si="115"/>
        <v>219940 - CATALYS CONSEIL SOCIETE NOUVELLE</v>
      </c>
      <c r="F7400" t="s">
        <v>3635</v>
      </c>
      <c r="G7400" t="s">
        <v>14877</v>
      </c>
      <c r="H7400" t="s">
        <v>14876</v>
      </c>
      <c r="I7400" t="s">
        <v>3364</v>
      </c>
      <c r="J7400" t="s">
        <v>14875</v>
      </c>
      <c r="K7400" t="s">
        <v>208</v>
      </c>
      <c r="L7400" t="s">
        <v>14874</v>
      </c>
      <c r="N7400" t="s">
        <v>208</v>
      </c>
      <c r="O7400" t="s">
        <v>476</v>
      </c>
      <c r="P7400" t="s">
        <v>476</v>
      </c>
    </row>
    <row r="7401" spans="1:16">
      <c r="A7401" s="484" t="s">
        <v>119417</v>
      </c>
      <c r="B7401" s="485" t="s">
        <v>119416</v>
      </c>
      <c r="C7401" t="s">
        <v>119415</v>
      </c>
      <c r="D7401" t="s">
        <v>119414</v>
      </c>
      <c r="E7401" t="str">
        <f t="shared" si="115"/>
        <v>303227 - ARTA</v>
      </c>
      <c r="F7401" t="s">
        <v>6759</v>
      </c>
      <c r="G7401" t="s">
        <v>119413</v>
      </c>
      <c r="I7401" t="s">
        <v>7159</v>
      </c>
      <c r="J7401" t="s">
        <v>119412</v>
      </c>
      <c r="K7401" t="s">
        <v>208</v>
      </c>
      <c r="L7401" t="s">
        <v>119411</v>
      </c>
      <c r="N7401" t="s">
        <v>208</v>
      </c>
      <c r="O7401" t="s">
        <v>476</v>
      </c>
      <c r="P7401" t="s">
        <v>476</v>
      </c>
    </row>
    <row r="7402" spans="1:16">
      <c r="A7402" s="484" t="s">
        <v>112215</v>
      </c>
      <c r="B7402" s="485" t="s">
        <v>112214</v>
      </c>
      <c r="C7402" t="s">
        <v>112213</v>
      </c>
      <c r="D7402" t="s">
        <v>112212</v>
      </c>
      <c r="E7402" t="str">
        <f t="shared" si="115"/>
        <v>475701 - BRESOLIN SNYERS CATHERINE</v>
      </c>
      <c r="F7402" t="s">
        <v>3026</v>
      </c>
      <c r="G7402" t="s">
        <v>112211</v>
      </c>
      <c r="I7402" t="s">
        <v>626</v>
      </c>
      <c r="J7402" t="s">
        <v>112210</v>
      </c>
      <c r="K7402" t="s">
        <v>208</v>
      </c>
      <c r="L7402" t="s">
        <v>112209</v>
      </c>
      <c r="N7402" t="s">
        <v>208</v>
      </c>
      <c r="O7402" t="s">
        <v>476</v>
      </c>
      <c r="P7402" t="s">
        <v>476</v>
      </c>
    </row>
    <row r="7403" spans="1:16">
      <c r="A7403" s="484" t="s">
        <v>27333</v>
      </c>
      <c r="B7403" s="485" t="s">
        <v>27332</v>
      </c>
      <c r="C7403" t="s">
        <v>27331</v>
      </c>
      <c r="D7403" t="s">
        <v>27331</v>
      </c>
      <c r="E7403" t="str">
        <f t="shared" si="115"/>
        <v>664420 - POIRIEZ NOLWENN</v>
      </c>
      <c r="F7403" t="s">
        <v>7447</v>
      </c>
      <c r="G7403" t="s">
        <v>27330</v>
      </c>
      <c r="I7403" t="s">
        <v>27329</v>
      </c>
      <c r="J7403" t="s">
        <v>27328</v>
      </c>
      <c r="K7403" t="s">
        <v>208</v>
      </c>
      <c r="L7403" t="s">
        <v>27327</v>
      </c>
      <c r="N7403" t="s">
        <v>208</v>
      </c>
      <c r="O7403" t="s">
        <v>476</v>
      </c>
      <c r="P7403" t="s">
        <v>476</v>
      </c>
    </row>
    <row r="7404" spans="1:16">
      <c r="A7404" s="484" t="s">
        <v>43128</v>
      </c>
      <c r="B7404" s="485" t="s">
        <v>43127</v>
      </c>
      <c r="C7404" t="s">
        <v>43126</v>
      </c>
      <c r="D7404" t="s">
        <v>43125</v>
      </c>
      <c r="E7404" t="str">
        <f t="shared" si="115"/>
        <v>591129 - LEVANT CHRISTINE</v>
      </c>
      <c r="F7404" t="s">
        <v>15981</v>
      </c>
      <c r="G7404" t="s">
        <v>43124</v>
      </c>
      <c r="I7404" t="s">
        <v>43123</v>
      </c>
      <c r="J7404" t="s">
        <v>43122</v>
      </c>
      <c r="K7404" t="s">
        <v>208</v>
      </c>
      <c r="L7404" t="s">
        <v>43121</v>
      </c>
      <c r="N7404" t="s">
        <v>208</v>
      </c>
      <c r="O7404" t="s">
        <v>476</v>
      </c>
      <c r="P7404" t="s">
        <v>476</v>
      </c>
    </row>
    <row r="7405" spans="1:16">
      <c r="A7405" s="484" t="s">
        <v>130338</v>
      </c>
      <c r="B7405" s="485" t="s">
        <v>130337</v>
      </c>
      <c r="C7405" t="s">
        <v>130336</v>
      </c>
      <c r="D7405" t="s">
        <v>130336</v>
      </c>
      <c r="E7405" t="str">
        <f t="shared" si="115"/>
        <v>409224 - ALLIANCE COACHS</v>
      </c>
      <c r="F7405" t="s">
        <v>11360</v>
      </c>
      <c r="G7405" t="s">
        <v>130335</v>
      </c>
      <c r="I7405" t="s">
        <v>130334</v>
      </c>
      <c r="J7405" t="s">
        <v>130333</v>
      </c>
      <c r="K7405" t="s">
        <v>208</v>
      </c>
      <c r="L7405" t="s">
        <v>130332</v>
      </c>
      <c r="N7405" t="s">
        <v>208</v>
      </c>
      <c r="O7405" t="s">
        <v>476</v>
      </c>
      <c r="P7405" t="s">
        <v>476</v>
      </c>
    </row>
    <row r="7406" spans="1:16">
      <c r="A7406" s="484" t="s">
        <v>91584</v>
      </c>
      <c r="B7406" s="485" t="s">
        <v>91583</v>
      </c>
      <c r="C7406" t="s">
        <v>91582</v>
      </c>
      <c r="D7406" t="s">
        <v>91581</v>
      </c>
      <c r="E7406" t="str">
        <f t="shared" si="115"/>
        <v>340479 - CONDUITE EVRARD</v>
      </c>
      <c r="G7406" t="s">
        <v>91580</v>
      </c>
      <c r="I7406" t="s">
        <v>49697</v>
      </c>
      <c r="J7406" t="s">
        <v>91579</v>
      </c>
      <c r="K7406" t="s">
        <v>208</v>
      </c>
      <c r="L7406" t="s">
        <v>91578</v>
      </c>
      <c r="N7406" t="s">
        <v>208</v>
      </c>
      <c r="O7406" t="s">
        <v>476</v>
      </c>
      <c r="P7406" t="s">
        <v>476</v>
      </c>
    </row>
    <row r="7407" spans="1:16">
      <c r="A7407" s="484" t="s">
        <v>40935</v>
      </c>
      <c r="B7407" s="485" t="s">
        <v>40934</v>
      </c>
      <c r="C7407" t="s">
        <v>40933</v>
      </c>
      <c r="D7407" t="s">
        <v>40933</v>
      </c>
      <c r="E7407" t="str">
        <f t="shared" si="115"/>
        <v>571842 - LYON 3 VALORISATION</v>
      </c>
      <c r="F7407" t="s">
        <v>4516</v>
      </c>
      <c r="G7407" t="s">
        <v>40932</v>
      </c>
      <c r="I7407" t="s">
        <v>21660</v>
      </c>
      <c r="K7407" t="s">
        <v>208</v>
      </c>
      <c r="L7407" t="s">
        <v>40931</v>
      </c>
      <c r="N7407" t="s">
        <v>208</v>
      </c>
      <c r="O7407" t="s">
        <v>476</v>
      </c>
      <c r="P7407" t="s">
        <v>476</v>
      </c>
    </row>
    <row r="7408" spans="1:16">
      <c r="A7408" s="484" t="s">
        <v>41960</v>
      </c>
      <c r="B7408" s="485" t="s">
        <v>41959</v>
      </c>
      <c r="C7408" t="s">
        <v>41958</v>
      </c>
      <c r="D7408" t="s">
        <v>41957</v>
      </c>
      <c r="E7408" t="str">
        <f t="shared" si="115"/>
        <v>476845 - LEC FORMATION</v>
      </c>
      <c r="F7408" t="s">
        <v>1554</v>
      </c>
      <c r="G7408" t="s">
        <v>41956</v>
      </c>
      <c r="I7408" t="s">
        <v>603</v>
      </c>
      <c r="J7408" t="s">
        <v>41955</v>
      </c>
      <c r="K7408" t="s">
        <v>208</v>
      </c>
      <c r="L7408" t="s">
        <v>41954</v>
      </c>
      <c r="N7408" t="s">
        <v>208</v>
      </c>
      <c r="O7408" t="s">
        <v>476</v>
      </c>
      <c r="P7408" t="s">
        <v>476</v>
      </c>
    </row>
    <row r="7409" spans="1:16">
      <c r="A7409" s="484" t="s">
        <v>92690</v>
      </c>
      <c r="B7409" s="485" t="s">
        <v>92689</v>
      </c>
      <c r="C7409" t="s">
        <v>92688</v>
      </c>
      <c r="D7409" t="s">
        <v>92688</v>
      </c>
      <c r="E7409" t="str">
        <f t="shared" si="115"/>
        <v>492656 - CONCEPT SOUDAGE</v>
      </c>
      <c r="F7409" t="s">
        <v>516</v>
      </c>
      <c r="G7409" t="s">
        <v>92687</v>
      </c>
      <c r="I7409" t="s">
        <v>92686</v>
      </c>
      <c r="J7409" t="s">
        <v>92685</v>
      </c>
      <c r="K7409" t="s">
        <v>208</v>
      </c>
      <c r="L7409" t="s">
        <v>92684</v>
      </c>
      <c r="N7409" t="s">
        <v>208</v>
      </c>
      <c r="O7409" t="s">
        <v>476</v>
      </c>
      <c r="P7409" t="s">
        <v>476</v>
      </c>
    </row>
    <row r="7410" spans="1:16">
      <c r="A7410" s="484" t="s">
        <v>23170</v>
      </c>
      <c r="B7410" s="485" t="s">
        <v>23169</v>
      </c>
      <c r="C7410" t="s">
        <v>23168</v>
      </c>
      <c r="D7410" t="s">
        <v>23168</v>
      </c>
      <c r="E7410" t="str">
        <f t="shared" si="115"/>
        <v>341174 - REPERE ET VISION - CONSEIL ET FORMATION EN MANAGEMENT</v>
      </c>
      <c r="F7410" t="s">
        <v>1710</v>
      </c>
      <c r="G7410" t="s">
        <v>23167</v>
      </c>
      <c r="H7410" t="s">
        <v>23166</v>
      </c>
      <c r="I7410" t="s">
        <v>8930</v>
      </c>
      <c r="J7410" t="s">
        <v>23165</v>
      </c>
      <c r="K7410" t="s">
        <v>23164</v>
      </c>
      <c r="L7410" t="s">
        <v>23163</v>
      </c>
      <c r="N7410" t="s">
        <v>208</v>
      </c>
      <c r="O7410" t="s">
        <v>476</v>
      </c>
      <c r="P7410" t="s">
        <v>476</v>
      </c>
    </row>
    <row r="7411" spans="1:16">
      <c r="A7411" s="484" t="s">
        <v>37154</v>
      </c>
      <c r="B7411" s="485" t="s">
        <v>37153</v>
      </c>
      <c r="C7411" t="s">
        <v>37152</v>
      </c>
      <c r="D7411" t="s">
        <v>37151</v>
      </c>
      <c r="E7411" t="str">
        <f t="shared" si="115"/>
        <v>537883 - MEDIFIRST MONTIGNY LE BRETONNEUX</v>
      </c>
      <c r="F7411" t="s">
        <v>9396</v>
      </c>
      <c r="G7411" t="s">
        <v>37150</v>
      </c>
      <c r="I7411" t="s">
        <v>16705</v>
      </c>
      <c r="J7411" t="s">
        <v>37149</v>
      </c>
      <c r="K7411" t="s">
        <v>208</v>
      </c>
      <c r="L7411" t="s">
        <v>37148</v>
      </c>
      <c r="N7411" t="s">
        <v>208</v>
      </c>
      <c r="O7411" t="s">
        <v>476</v>
      </c>
      <c r="P7411" t="s">
        <v>476</v>
      </c>
    </row>
    <row r="7412" spans="1:16">
      <c r="A7412" s="484" t="s">
        <v>5546</v>
      </c>
      <c r="B7412" s="485" t="s">
        <v>5545</v>
      </c>
      <c r="C7412" t="s">
        <v>5544</v>
      </c>
      <c r="D7412" t="s">
        <v>5543</v>
      </c>
      <c r="E7412" t="str">
        <f t="shared" si="115"/>
        <v>532060 - UESS COUVENT DES CORDELIERS</v>
      </c>
      <c r="F7412" t="s">
        <v>5542</v>
      </c>
      <c r="G7412" t="s">
        <v>5541</v>
      </c>
      <c r="H7412" t="s">
        <v>5540</v>
      </c>
      <c r="I7412" t="s">
        <v>3633</v>
      </c>
      <c r="J7412" t="s">
        <v>5539</v>
      </c>
      <c r="K7412" t="s">
        <v>208</v>
      </c>
      <c r="L7412" t="s">
        <v>5538</v>
      </c>
      <c r="N7412" t="s">
        <v>208</v>
      </c>
      <c r="O7412" t="s">
        <v>476</v>
      </c>
      <c r="P7412" t="s">
        <v>476</v>
      </c>
    </row>
    <row r="7413" spans="1:16">
      <c r="A7413" s="484" t="s">
        <v>122374</v>
      </c>
      <c r="B7413" s="485" t="s">
        <v>122373</v>
      </c>
      <c r="C7413" t="s">
        <v>122372</v>
      </c>
      <c r="D7413" t="s">
        <v>122371</v>
      </c>
      <c r="E7413" t="str">
        <f t="shared" si="115"/>
        <v>512369 - CROIX BLANCHE ST CYPRIEN</v>
      </c>
      <c r="F7413" t="s">
        <v>7380</v>
      </c>
      <c r="G7413" t="s">
        <v>122370</v>
      </c>
      <c r="I7413" t="s">
        <v>42370</v>
      </c>
      <c r="J7413" t="s">
        <v>122369</v>
      </c>
      <c r="K7413" t="s">
        <v>208</v>
      </c>
      <c r="L7413" t="s">
        <v>122368</v>
      </c>
      <c r="N7413" t="s">
        <v>208</v>
      </c>
      <c r="O7413" t="s">
        <v>476</v>
      </c>
      <c r="P7413" t="s">
        <v>476</v>
      </c>
    </row>
    <row r="7414" spans="1:16">
      <c r="A7414" s="484" t="s">
        <v>71003</v>
      </c>
      <c r="B7414" s="485" t="s">
        <v>71002</v>
      </c>
      <c r="C7414" t="s">
        <v>71001</v>
      </c>
      <c r="D7414" t="s">
        <v>71001</v>
      </c>
      <c r="E7414" t="str">
        <f t="shared" si="115"/>
        <v>682664 - FORMACONSEIL</v>
      </c>
      <c r="F7414" t="s">
        <v>7936</v>
      </c>
      <c r="G7414" t="s">
        <v>71000</v>
      </c>
      <c r="I7414" t="s">
        <v>6735</v>
      </c>
      <c r="J7414" t="s">
        <v>70999</v>
      </c>
      <c r="K7414" t="s">
        <v>208</v>
      </c>
      <c r="L7414" t="s">
        <v>70998</v>
      </c>
      <c r="N7414" t="s">
        <v>208</v>
      </c>
      <c r="O7414" t="s">
        <v>476</v>
      </c>
      <c r="P7414" t="s">
        <v>476</v>
      </c>
    </row>
    <row r="7415" spans="1:16">
      <c r="A7415" s="484" t="s">
        <v>63767</v>
      </c>
      <c r="B7415" s="485" t="s">
        <v>63766</v>
      </c>
      <c r="C7415" t="s">
        <v>63765</v>
      </c>
      <c r="D7415" t="s">
        <v>63764</v>
      </c>
      <c r="E7415" t="str">
        <f t="shared" si="115"/>
        <v>226750 - GPF</v>
      </c>
      <c r="F7415" t="s">
        <v>9826</v>
      </c>
      <c r="G7415" t="s">
        <v>63763</v>
      </c>
      <c r="I7415" t="s">
        <v>820</v>
      </c>
      <c r="J7415" t="s">
        <v>63762</v>
      </c>
      <c r="K7415" t="s">
        <v>208</v>
      </c>
      <c r="L7415" t="s">
        <v>63761</v>
      </c>
      <c r="N7415" t="s">
        <v>208</v>
      </c>
      <c r="O7415" t="s">
        <v>476</v>
      </c>
      <c r="P7415" t="s">
        <v>476</v>
      </c>
    </row>
    <row r="7416" spans="1:16">
      <c r="A7416" s="484" t="s">
        <v>86212</v>
      </c>
      <c r="B7416" s="485" t="s">
        <v>86211</v>
      </c>
      <c r="C7416" t="s">
        <v>86210</v>
      </c>
      <c r="D7416" t="s">
        <v>86209</v>
      </c>
      <c r="E7416" t="str">
        <f t="shared" si="115"/>
        <v>446658 - DIEM</v>
      </c>
      <c r="F7416" t="s">
        <v>733</v>
      </c>
      <c r="G7416" t="s">
        <v>86208</v>
      </c>
      <c r="I7416" t="s">
        <v>7159</v>
      </c>
      <c r="J7416" t="s">
        <v>86207</v>
      </c>
      <c r="K7416" t="s">
        <v>208</v>
      </c>
      <c r="L7416" t="s">
        <v>86206</v>
      </c>
      <c r="N7416" t="s">
        <v>208</v>
      </c>
      <c r="O7416" t="s">
        <v>476</v>
      </c>
      <c r="P7416" t="s">
        <v>476</v>
      </c>
    </row>
    <row r="7417" spans="1:16">
      <c r="A7417" s="484" t="s">
        <v>16272</v>
      </c>
      <c r="B7417" s="485" t="s">
        <v>16271</v>
      </c>
      <c r="C7417" t="s">
        <v>16270</v>
      </c>
      <c r="D7417" t="s">
        <v>16269</v>
      </c>
      <c r="E7417" t="str">
        <f t="shared" si="115"/>
        <v>556981 - SICC</v>
      </c>
      <c r="F7417" t="s">
        <v>1352</v>
      </c>
      <c r="G7417" t="s">
        <v>16268</v>
      </c>
      <c r="I7417" t="s">
        <v>3641</v>
      </c>
      <c r="J7417" t="s">
        <v>16267</v>
      </c>
      <c r="K7417" t="s">
        <v>208</v>
      </c>
      <c r="L7417" t="s">
        <v>16266</v>
      </c>
      <c r="N7417" t="s">
        <v>208</v>
      </c>
      <c r="O7417" t="s">
        <v>476</v>
      </c>
      <c r="P7417" t="s">
        <v>476</v>
      </c>
    </row>
    <row r="7418" spans="1:16">
      <c r="A7418" s="484" t="s">
        <v>74613</v>
      </c>
      <c r="B7418" s="485" t="s">
        <v>74612</v>
      </c>
      <c r="C7418" t="s">
        <v>74611</v>
      </c>
      <c r="D7418" t="s">
        <v>74610</v>
      </c>
      <c r="E7418" t="str">
        <f t="shared" si="115"/>
        <v>360296 - EXPERNET LE PORT</v>
      </c>
      <c r="F7418" t="s">
        <v>2524</v>
      </c>
      <c r="G7418" t="s">
        <v>74609</v>
      </c>
      <c r="I7418" t="s">
        <v>24541</v>
      </c>
      <c r="J7418" t="s">
        <v>74608</v>
      </c>
      <c r="K7418" t="s">
        <v>208</v>
      </c>
      <c r="L7418" t="s">
        <v>74607</v>
      </c>
      <c r="N7418" t="s">
        <v>207</v>
      </c>
      <c r="O7418" t="s">
        <v>476</v>
      </c>
      <c r="P7418" t="s">
        <v>74606</v>
      </c>
    </row>
    <row r="7419" spans="1:16">
      <c r="A7419" s="484" t="s">
        <v>48260</v>
      </c>
      <c r="B7419" s="485" t="s">
        <v>48259</v>
      </c>
      <c r="C7419" t="s">
        <v>48258</v>
      </c>
      <c r="D7419" t="s">
        <v>48258</v>
      </c>
      <c r="E7419" t="str">
        <f t="shared" si="115"/>
        <v>586407 - KEREVAL</v>
      </c>
      <c r="F7419" t="s">
        <v>1243</v>
      </c>
      <c r="G7419" t="s">
        <v>48257</v>
      </c>
      <c r="H7419" t="s">
        <v>48256</v>
      </c>
      <c r="I7419" t="s">
        <v>25012</v>
      </c>
      <c r="J7419" t="s">
        <v>48255</v>
      </c>
      <c r="K7419" t="s">
        <v>208</v>
      </c>
      <c r="L7419" t="s">
        <v>48254</v>
      </c>
      <c r="N7419" t="s">
        <v>208</v>
      </c>
      <c r="O7419" t="s">
        <v>476</v>
      </c>
      <c r="P7419" t="s">
        <v>476</v>
      </c>
    </row>
    <row r="7420" spans="1:16">
      <c r="A7420" s="484" t="s">
        <v>99820</v>
      </c>
      <c r="B7420" s="485" t="s">
        <v>99819</v>
      </c>
      <c r="C7420" t="s">
        <v>99818</v>
      </c>
      <c r="D7420" t="s">
        <v>99817</v>
      </c>
      <c r="E7420" t="str">
        <f t="shared" si="115"/>
        <v>498415 - CRAFT</v>
      </c>
      <c r="F7420" t="s">
        <v>7556</v>
      </c>
      <c r="G7420" t="s">
        <v>99816</v>
      </c>
      <c r="I7420" t="s">
        <v>749</v>
      </c>
      <c r="J7420" t="s">
        <v>99815</v>
      </c>
      <c r="K7420" t="s">
        <v>208</v>
      </c>
      <c r="L7420" t="s">
        <v>99814</v>
      </c>
      <c r="N7420" t="s">
        <v>208</v>
      </c>
      <c r="O7420" t="s">
        <v>476</v>
      </c>
      <c r="P7420" t="s">
        <v>476</v>
      </c>
    </row>
    <row r="7421" spans="1:16">
      <c r="A7421" s="484" t="s">
        <v>13336</v>
      </c>
      <c r="B7421" s="485" t="s">
        <v>13335</v>
      </c>
      <c r="C7421" t="s">
        <v>13334</v>
      </c>
      <c r="D7421" t="s">
        <v>13333</v>
      </c>
      <c r="E7421" t="str">
        <f t="shared" si="115"/>
        <v>307245 - SQUIGGLE</v>
      </c>
      <c r="F7421" t="s">
        <v>13332</v>
      </c>
      <c r="G7421" t="s">
        <v>13331</v>
      </c>
      <c r="H7421" t="s">
        <v>13330</v>
      </c>
      <c r="I7421" t="s">
        <v>603</v>
      </c>
      <c r="J7421" t="s">
        <v>13329</v>
      </c>
      <c r="K7421" t="s">
        <v>208</v>
      </c>
      <c r="L7421" t="s">
        <v>13328</v>
      </c>
      <c r="N7421" t="s">
        <v>208</v>
      </c>
      <c r="O7421" t="s">
        <v>476</v>
      </c>
      <c r="P7421" t="s">
        <v>476</v>
      </c>
    </row>
    <row r="7422" spans="1:16">
      <c r="A7422" s="484" t="s">
        <v>32530</v>
      </c>
      <c r="B7422" s="485" t="s">
        <v>32529</v>
      </c>
      <c r="C7422" t="s">
        <v>32528</v>
      </c>
      <c r="D7422" t="s">
        <v>32527</v>
      </c>
      <c r="E7422" t="str">
        <f t="shared" si="115"/>
        <v>568181 - OPN</v>
      </c>
      <c r="F7422" t="s">
        <v>1710</v>
      </c>
      <c r="G7422" t="s">
        <v>32526</v>
      </c>
      <c r="I7422" t="s">
        <v>32525</v>
      </c>
      <c r="J7422" t="s">
        <v>32524</v>
      </c>
      <c r="K7422" t="s">
        <v>208</v>
      </c>
      <c r="L7422" t="s">
        <v>32523</v>
      </c>
      <c r="N7422" t="s">
        <v>208</v>
      </c>
      <c r="O7422" t="s">
        <v>476</v>
      </c>
      <c r="P7422" t="s">
        <v>476</v>
      </c>
    </row>
    <row r="7423" spans="1:16">
      <c r="A7423" s="484" t="s">
        <v>118471</v>
      </c>
      <c r="B7423" s="485" t="s">
        <v>118470</v>
      </c>
      <c r="C7423" t="s">
        <v>118469</v>
      </c>
      <c r="D7423" t="s">
        <v>118468</v>
      </c>
      <c r="E7423" t="str">
        <f t="shared" si="115"/>
        <v>213743 - CROIX BLANCHE ST NAZAIRE</v>
      </c>
      <c r="G7423" t="s">
        <v>118467</v>
      </c>
      <c r="I7423" t="s">
        <v>15946</v>
      </c>
      <c r="J7423" t="s">
        <v>118466</v>
      </c>
      <c r="K7423" t="s">
        <v>208</v>
      </c>
      <c r="L7423" t="s">
        <v>118465</v>
      </c>
      <c r="N7423" t="s">
        <v>208</v>
      </c>
      <c r="O7423" t="s">
        <v>476</v>
      </c>
      <c r="P7423" t="s">
        <v>476</v>
      </c>
    </row>
    <row r="7424" spans="1:16">
      <c r="A7424" s="484" t="s">
        <v>24387</v>
      </c>
      <c r="B7424" s="485" t="s">
        <v>24386</v>
      </c>
      <c r="C7424" t="s">
        <v>24385</v>
      </c>
      <c r="D7424" t="s">
        <v>24384</v>
      </c>
      <c r="E7424" t="str">
        <f t="shared" si="115"/>
        <v>411528 - QUALICONSULT EXPLOITATION VELIZY VILLACOUBLAY</v>
      </c>
      <c r="F7424" t="s">
        <v>5775</v>
      </c>
      <c r="G7424" t="s">
        <v>24383</v>
      </c>
      <c r="H7424" t="s">
        <v>24382</v>
      </c>
      <c r="I7424" t="s">
        <v>13907</v>
      </c>
      <c r="J7424" t="s">
        <v>24381</v>
      </c>
      <c r="K7424" t="s">
        <v>208</v>
      </c>
      <c r="L7424" t="s">
        <v>24380</v>
      </c>
      <c r="N7424" t="s">
        <v>208</v>
      </c>
      <c r="O7424" t="s">
        <v>476</v>
      </c>
      <c r="P7424" t="s">
        <v>24379</v>
      </c>
    </row>
    <row r="7425" spans="1:16">
      <c r="A7425" s="484" t="s">
        <v>24395</v>
      </c>
      <c r="B7425" s="485" t="s">
        <v>24386</v>
      </c>
      <c r="C7425" t="s">
        <v>24385</v>
      </c>
      <c r="D7425" t="s">
        <v>24394</v>
      </c>
      <c r="E7425" t="str">
        <f t="shared" si="115"/>
        <v>616801 - QUALICONSULT EXPLOITATION PESSAC</v>
      </c>
      <c r="F7425" t="s">
        <v>2054</v>
      </c>
      <c r="G7425" t="s">
        <v>24393</v>
      </c>
      <c r="I7425" t="s">
        <v>763</v>
      </c>
      <c r="K7425" t="s">
        <v>208</v>
      </c>
      <c r="L7425" t="s">
        <v>24392</v>
      </c>
      <c r="N7425" t="s">
        <v>208</v>
      </c>
      <c r="O7425" t="s">
        <v>476</v>
      </c>
      <c r="P7425" t="s">
        <v>476</v>
      </c>
    </row>
    <row r="7426" spans="1:16">
      <c r="A7426" s="484" t="s">
        <v>24391</v>
      </c>
      <c r="B7426" s="485" t="s">
        <v>24386</v>
      </c>
      <c r="C7426" t="s">
        <v>24385</v>
      </c>
      <c r="D7426" t="s">
        <v>24390</v>
      </c>
      <c r="E7426" t="str">
        <f t="shared" ref="E7426:E7489" si="116">_xlfn.CONCAT(L7426," - ",D7426)</f>
        <v>444534 - QUALICONSULT EXPLOITATION REMIRE MONTJOLY</v>
      </c>
      <c r="F7426" t="s">
        <v>1352</v>
      </c>
      <c r="G7426" t="s">
        <v>24389</v>
      </c>
      <c r="I7426" t="s">
        <v>4665</v>
      </c>
      <c r="J7426" t="s">
        <v>24381</v>
      </c>
      <c r="K7426" t="s">
        <v>208</v>
      </c>
      <c r="L7426" t="s">
        <v>24388</v>
      </c>
      <c r="N7426" t="s">
        <v>208</v>
      </c>
      <c r="O7426" t="s">
        <v>476</v>
      </c>
      <c r="P7426" t="s">
        <v>476</v>
      </c>
    </row>
    <row r="7427" spans="1:16">
      <c r="A7427" s="484" t="s">
        <v>42589</v>
      </c>
      <c r="B7427" s="485" t="s">
        <v>42588</v>
      </c>
      <c r="C7427" t="s">
        <v>42587</v>
      </c>
      <c r="D7427" t="s">
        <v>42587</v>
      </c>
      <c r="E7427" t="str">
        <f t="shared" si="116"/>
        <v>481853 - LIGUE ILE DE FRANCE DE TENNIS</v>
      </c>
      <c r="F7427" t="s">
        <v>34691</v>
      </c>
      <c r="G7427" t="s">
        <v>42586</v>
      </c>
      <c r="H7427" t="s">
        <v>42585</v>
      </c>
      <c r="I7427" t="s">
        <v>5369</v>
      </c>
      <c r="K7427" t="s">
        <v>208</v>
      </c>
      <c r="L7427" t="s">
        <v>42584</v>
      </c>
      <c r="N7427" t="s">
        <v>208</v>
      </c>
      <c r="O7427" t="s">
        <v>476</v>
      </c>
      <c r="P7427" t="s">
        <v>476</v>
      </c>
    </row>
    <row r="7428" spans="1:16">
      <c r="A7428" s="484" t="s">
        <v>121345</v>
      </c>
      <c r="B7428" s="485" t="s">
        <v>121344</v>
      </c>
      <c r="C7428" t="s">
        <v>121343</v>
      </c>
      <c r="D7428" t="s">
        <v>121342</v>
      </c>
      <c r="E7428" t="str">
        <f t="shared" si="116"/>
        <v>369159 - AFQP LIMOUSIN</v>
      </c>
      <c r="F7428" t="s">
        <v>1086</v>
      </c>
      <c r="G7428" t="s">
        <v>121341</v>
      </c>
      <c r="I7428" t="s">
        <v>795</v>
      </c>
      <c r="J7428" t="s">
        <v>121340</v>
      </c>
      <c r="K7428" t="s">
        <v>208</v>
      </c>
      <c r="L7428" t="s">
        <v>121339</v>
      </c>
      <c r="N7428" t="s">
        <v>208</v>
      </c>
      <c r="O7428" t="s">
        <v>476</v>
      </c>
      <c r="P7428" t="s">
        <v>476</v>
      </c>
    </row>
    <row r="7429" spans="1:16">
      <c r="A7429" s="484" t="s">
        <v>93308</v>
      </c>
      <c r="B7429" s="485" t="s">
        <v>93307</v>
      </c>
      <c r="C7429" t="s">
        <v>93306</v>
      </c>
      <c r="D7429" t="s">
        <v>93305</v>
      </c>
      <c r="E7429" t="str">
        <f t="shared" si="116"/>
        <v>537240 - FEDERATION FRANCAISE SPORTS POUR TOUS  TALENCE</v>
      </c>
      <c r="F7429" t="s">
        <v>1077</v>
      </c>
      <c r="G7429" t="s">
        <v>93304</v>
      </c>
      <c r="H7429" t="s">
        <v>83195</v>
      </c>
      <c r="I7429" t="s">
        <v>3032</v>
      </c>
      <c r="J7429" t="s">
        <v>93303</v>
      </c>
      <c r="K7429" t="s">
        <v>208</v>
      </c>
      <c r="L7429" t="s">
        <v>93302</v>
      </c>
      <c r="N7429" t="s">
        <v>208</v>
      </c>
      <c r="O7429" t="s">
        <v>476</v>
      </c>
      <c r="P7429" t="s">
        <v>476</v>
      </c>
    </row>
    <row r="7430" spans="1:16">
      <c r="A7430" s="484" t="s">
        <v>115923</v>
      </c>
      <c r="B7430" s="485" t="s">
        <v>115922</v>
      </c>
      <c r="C7430" t="s">
        <v>115921</v>
      </c>
      <c r="D7430" t="s">
        <v>115920</v>
      </c>
      <c r="E7430" t="str">
        <f t="shared" si="116"/>
        <v>462019 - AES</v>
      </c>
      <c r="F7430" t="s">
        <v>15198</v>
      </c>
      <c r="G7430" t="s">
        <v>115919</v>
      </c>
      <c r="H7430" t="s">
        <v>115918</v>
      </c>
      <c r="I7430" t="s">
        <v>2959</v>
      </c>
      <c r="J7430" t="s">
        <v>115917</v>
      </c>
      <c r="K7430" t="s">
        <v>208</v>
      </c>
      <c r="L7430" t="s">
        <v>115916</v>
      </c>
      <c r="N7430" t="s">
        <v>208</v>
      </c>
      <c r="O7430" t="s">
        <v>476</v>
      </c>
      <c r="P7430" t="s">
        <v>476</v>
      </c>
    </row>
    <row r="7431" spans="1:16">
      <c r="A7431" s="484" t="s">
        <v>18005</v>
      </c>
      <c r="B7431" s="485" t="s">
        <v>18004</v>
      </c>
      <c r="C7431" t="s">
        <v>18003</v>
      </c>
      <c r="D7431" t="s">
        <v>18003</v>
      </c>
      <c r="E7431" t="str">
        <f t="shared" si="116"/>
        <v>100407 - SERDA SAS</v>
      </c>
      <c r="F7431" t="s">
        <v>2147</v>
      </c>
      <c r="G7431" t="s">
        <v>18002</v>
      </c>
      <c r="I7431" t="s">
        <v>1207</v>
      </c>
      <c r="J7431" t="s">
        <v>18001</v>
      </c>
      <c r="K7431" t="s">
        <v>208</v>
      </c>
      <c r="L7431" t="s">
        <v>18000</v>
      </c>
      <c r="N7431" t="s">
        <v>208</v>
      </c>
      <c r="O7431" t="s">
        <v>476</v>
      </c>
      <c r="P7431" t="s">
        <v>476</v>
      </c>
    </row>
    <row r="7432" spans="1:16">
      <c r="A7432" s="484" t="s">
        <v>89116</v>
      </c>
      <c r="B7432" s="485" t="s">
        <v>89115</v>
      </c>
      <c r="C7432" t="s">
        <v>89114</v>
      </c>
      <c r="D7432" t="s">
        <v>89114</v>
      </c>
      <c r="E7432" t="str">
        <f t="shared" si="116"/>
        <v>554844 - DANIELE EOZENOU CONSEIL</v>
      </c>
      <c r="F7432" t="s">
        <v>7547</v>
      </c>
      <c r="G7432" t="s">
        <v>19713</v>
      </c>
      <c r="I7432" t="s">
        <v>3138</v>
      </c>
      <c r="J7432" t="s">
        <v>89113</v>
      </c>
      <c r="K7432" t="s">
        <v>208</v>
      </c>
      <c r="L7432" t="s">
        <v>89112</v>
      </c>
      <c r="N7432" t="s">
        <v>208</v>
      </c>
      <c r="O7432" t="s">
        <v>476</v>
      </c>
      <c r="P7432" t="s">
        <v>476</v>
      </c>
    </row>
    <row r="7433" spans="1:16">
      <c r="A7433" s="484" t="s">
        <v>34086</v>
      </c>
      <c r="B7433" s="485" t="s">
        <v>34085</v>
      </c>
      <c r="C7433" t="s">
        <v>34084</v>
      </c>
      <c r="D7433" t="s">
        <v>34084</v>
      </c>
      <c r="E7433" t="str">
        <f t="shared" si="116"/>
        <v>315989 - NASSIBOU</v>
      </c>
      <c r="F7433" t="s">
        <v>831</v>
      </c>
      <c r="G7433" t="s">
        <v>34083</v>
      </c>
      <c r="I7433" t="s">
        <v>21973</v>
      </c>
      <c r="J7433" t="s">
        <v>34082</v>
      </c>
      <c r="K7433" t="s">
        <v>208</v>
      </c>
      <c r="L7433" t="s">
        <v>34081</v>
      </c>
      <c r="N7433" t="s">
        <v>208</v>
      </c>
      <c r="O7433" t="s">
        <v>476</v>
      </c>
      <c r="P7433" t="s">
        <v>476</v>
      </c>
    </row>
    <row r="7434" spans="1:16">
      <c r="A7434" s="484" t="s">
        <v>80733</v>
      </c>
      <c r="B7434" s="485" t="s">
        <v>80732</v>
      </c>
      <c r="C7434" t="s">
        <v>80731</v>
      </c>
      <c r="D7434" t="s">
        <v>80731</v>
      </c>
      <c r="E7434" t="str">
        <f t="shared" si="116"/>
        <v>477874 - EL BAHRI HELT LILIANE CARRIERES CONSEILS</v>
      </c>
      <c r="F7434" t="s">
        <v>3656</v>
      </c>
      <c r="G7434" t="s">
        <v>80730</v>
      </c>
      <c r="I7434" t="s">
        <v>80729</v>
      </c>
      <c r="J7434" t="s">
        <v>80728</v>
      </c>
      <c r="K7434" t="s">
        <v>208</v>
      </c>
      <c r="L7434" t="s">
        <v>80727</v>
      </c>
      <c r="N7434" t="s">
        <v>208</v>
      </c>
      <c r="O7434" t="s">
        <v>476</v>
      </c>
      <c r="P7434" t="s">
        <v>476</v>
      </c>
    </row>
    <row r="7435" spans="1:16">
      <c r="A7435" s="484" t="s">
        <v>28035</v>
      </c>
      <c r="B7435" s="485" t="s">
        <v>28034</v>
      </c>
      <c r="C7435" t="s">
        <v>28033</v>
      </c>
      <c r="D7435" t="s">
        <v>28033</v>
      </c>
      <c r="E7435" t="str">
        <f t="shared" si="116"/>
        <v>327372 - PICA CONSULTANT</v>
      </c>
      <c r="F7435" t="s">
        <v>11529</v>
      </c>
      <c r="G7435" t="s">
        <v>28032</v>
      </c>
      <c r="H7435" t="s">
        <v>28031</v>
      </c>
      <c r="I7435" t="s">
        <v>28030</v>
      </c>
      <c r="J7435" t="s">
        <v>28029</v>
      </c>
      <c r="K7435" t="s">
        <v>208</v>
      </c>
      <c r="L7435" t="s">
        <v>28028</v>
      </c>
      <c r="N7435" t="s">
        <v>208</v>
      </c>
      <c r="O7435" t="s">
        <v>476</v>
      </c>
      <c r="P7435" t="s">
        <v>476</v>
      </c>
    </row>
    <row r="7436" spans="1:16">
      <c r="A7436" s="484" t="s">
        <v>13164</v>
      </c>
      <c r="B7436" s="485" t="s">
        <v>13163</v>
      </c>
      <c r="C7436" t="s">
        <v>13162</v>
      </c>
      <c r="D7436" t="s">
        <v>13162</v>
      </c>
      <c r="E7436" t="str">
        <f t="shared" si="116"/>
        <v>552987 - STARTING BLOCK</v>
      </c>
      <c r="F7436" t="s">
        <v>1352</v>
      </c>
      <c r="G7436" t="s">
        <v>13161</v>
      </c>
      <c r="H7436" t="s">
        <v>13160</v>
      </c>
      <c r="I7436" t="s">
        <v>13159</v>
      </c>
      <c r="J7436" t="s">
        <v>13158</v>
      </c>
      <c r="K7436" t="s">
        <v>208</v>
      </c>
      <c r="L7436" t="s">
        <v>13157</v>
      </c>
      <c r="N7436" t="s">
        <v>208</v>
      </c>
      <c r="O7436" t="s">
        <v>476</v>
      </c>
      <c r="P7436" t="s">
        <v>476</v>
      </c>
    </row>
    <row r="7437" spans="1:16">
      <c r="A7437" s="484" t="s">
        <v>70925</v>
      </c>
      <c r="B7437" s="485" t="s">
        <v>70924</v>
      </c>
      <c r="C7437" t="s">
        <v>70923</v>
      </c>
      <c r="D7437" t="s">
        <v>70923</v>
      </c>
      <c r="E7437" t="str">
        <f t="shared" si="116"/>
        <v>429788 - FORMADEP</v>
      </c>
      <c r="F7437" t="s">
        <v>1808</v>
      </c>
      <c r="G7437" t="s">
        <v>70922</v>
      </c>
      <c r="I7437" t="s">
        <v>25823</v>
      </c>
      <c r="J7437" t="s">
        <v>70921</v>
      </c>
      <c r="K7437" t="s">
        <v>70920</v>
      </c>
      <c r="L7437" t="s">
        <v>70919</v>
      </c>
      <c r="N7437" t="s">
        <v>208</v>
      </c>
      <c r="O7437" t="s">
        <v>476</v>
      </c>
      <c r="P7437" t="s">
        <v>476</v>
      </c>
    </row>
    <row r="7438" spans="1:16">
      <c r="A7438" s="484" t="s">
        <v>114578</v>
      </c>
      <c r="B7438" s="485" t="s">
        <v>114577</v>
      </c>
      <c r="C7438" t="s">
        <v>114576</v>
      </c>
      <c r="D7438" t="s">
        <v>114576</v>
      </c>
      <c r="E7438" t="str">
        <f t="shared" si="116"/>
        <v>660218 - BEARINGPOINT FRANCE SAS</v>
      </c>
      <c r="F7438" t="s">
        <v>14316</v>
      </c>
      <c r="G7438" t="s">
        <v>114575</v>
      </c>
      <c r="I7438" t="s">
        <v>569</v>
      </c>
      <c r="J7438" t="s">
        <v>114574</v>
      </c>
      <c r="K7438" t="s">
        <v>208</v>
      </c>
      <c r="L7438" t="s">
        <v>114573</v>
      </c>
      <c r="N7438" t="s">
        <v>208</v>
      </c>
      <c r="O7438" t="s">
        <v>476</v>
      </c>
      <c r="P7438" t="s">
        <v>476</v>
      </c>
    </row>
    <row r="7439" spans="1:16">
      <c r="A7439" s="484" t="s">
        <v>135092</v>
      </c>
      <c r="B7439" s="485" t="s">
        <v>135091</v>
      </c>
      <c r="C7439" t="s">
        <v>135090</v>
      </c>
      <c r="D7439" t="s">
        <v>135090</v>
      </c>
      <c r="E7439" t="str">
        <f t="shared" si="116"/>
        <v>594520 - ACTIONS INDUSTRIE SARL</v>
      </c>
      <c r="F7439" t="s">
        <v>1710</v>
      </c>
      <c r="G7439" t="s">
        <v>135089</v>
      </c>
      <c r="I7439" t="s">
        <v>91994</v>
      </c>
      <c r="J7439" t="s">
        <v>135088</v>
      </c>
      <c r="K7439" t="s">
        <v>208</v>
      </c>
      <c r="L7439" t="s">
        <v>135087</v>
      </c>
      <c r="N7439" t="s">
        <v>208</v>
      </c>
      <c r="O7439" t="s">
        <v>476</v>
      </c>
      <c r="P7439" t="s">
        <v>476</v>
      </c>
    </row>
    <row r="7440" spans="1:16">
      <c r="A7440" s="484" t="s">
        <v>69891</v>
      </c>
      <c r="B7440" s="485" t="s">
        <v>69890</v>
      </c>
      <c r="C7440" t="s">
        <v>69889</v>
      </c>
      <c r="D7440" t="s">
        <v>69888</v>
      </c>
      <c r="E7440" t="str">
        <f t="shared" si="116"/>
        <v>498853 - FMS</v>
      </c>
      <c r="F7440" t="s">
        <v>7254</v>
      </c>
      <c r="G7440" t="s">
        <v>69887</v>
      </c>
      <c r="I7440" t="s">
        <v>5864</v>
      </c>
      <c r="J7440" t="s">
        <v>69886</v>
      </c>
      <c r="K7440" t="s">
        <v>208</v>
      </c>
      <c r="L7440" t="s">
        <v>69885</v>
      </c>
      <c r="N7440" t="s">
        <v>208</v>
      </c>
      <c r="O7440" t="s">
        <v>476</v>
      </c>
      <c r="P7440" t="s">
        <v>476</v>
      </c>
    </row>
    <row r="7441" spans="1:16">
      <c r="A7441" s="484" t="s">
        <v>28957</v>
      </c>
      <c r="B7441" s="485" t="s">
        <v>28956</v>
      </c>
      <c r="C7441" t="s">
        <v>28955</v>
      </c>
      <c r="D7441" t="s">
        <v>28955</v>
      </c>
      <c r="E7441" t="str">
        <f t="shared" si="116"/>
        <v>617910 - PELISSIE ISABELLE</v>
      </c>
      <c r="F7441" t="s">
        <v>9322</v>
      </c>
      <c r="G7441" t="s">
        <v>28954</v>
      </c>
      <c r="I7441" t="s">
        <v>28953</v>
      </c>
      <c r="J7441" t="s">
        <v>28952</v>
      </c>
      <c r="K7441" t="s">
        <v>208</v>
      </c>
      <c r="L7441" t="s">
        <v>28951</v>
      </c>
      <c r="N7441" t="s">
        <v>208</v>
      </c>
      <c r="O7441" t="s">
        <v>476</v>
      </c>
      <c r="P7441" t="s">
        <v>476</v>
      </c>
    </row>
    <row r="7442" spans="1:16">
      <c r="A7442" s="484" t="s">
        <v>27302</v>
      </c>
      <c r="B7442" s="485" t="s">
        <v>27301</v>
      </c>
      <c r="C7442" t="s">
        <v>27300</v>
      </c>
      <c r="D7442" t="s">
        <v>27299</v>
      </c>
      <c r="E7442" t="str">
        <f t="shared" si="116"/>
        <v>581057 - PARM</v>
      </c>
      <c r="F7442" t="s">
        <v>6920</v>
      </c>
      <c r="G7442" t="s">
        <v>27298</v>
      </c>
      <c r="I7442" t="s">
        <v>9102</v>
      </c>
      <c r="J7442" t="s">
        <v>27297</v>
      </c>
      <c r="K7442" t="s">
        <v>208</v>
      </c>
      <c r="L7442" t="s">
        <v>27296</v>
      </c>
      <c r="N7442" t="s">
        <v>208</v>
      </c>
      <c r="O7442" t="s">
        <v>476</v>
      </c>
      <c r="P7442" t="s">
        <v>476</v>
      </c>
    </row>
    <row r="7443" spans="1:16">
      <c r="A7443" s="484" t="s">
        <v>87353</v>
      </c>
      <c r="B7443" s="485" t="s">
        <v>87352</v>
      </c>
      <c r="C7443" t="s">
        <v>87351</v>
      </c>
      <c r="D7443" t="s">
        <v>87350</v>
      </c>
      <c r="E7443" t="str">
        <f t="shared" si="116"/>
        <v>536568 - WALL STREET ENGLISH  DIJON</v>
      </c>
      <c r="F7443" t="s">
        <v>7596</v>
      </c>
      <c r="G7443" t="s">
        <v>87349</v>
      </c>
      <c r="H7443" t="s">
        <v>87348</v>
      </c>
      <c r="I7443" t="s">
        <v>1501</v>
      </c>
      <c r="J7443" t="s">
        <v>87347</v>
      </c>
      <c r="K7443" t="s">
        <v>208</v>
      </c>
      <c r="L7443" t="s">
        <v>87346</v>
      </c>
      <c r="N7443" t="s">
        <v>208</v>
      </c>
      <c r="O7443" t="s">
        <v>476</v>
      </c>
      <c r="P7443" t="s">
        <v>476</v>
      </c>
    </row>
    <row r="7444" spans="1:16">
      <c r="A7444" s="484" t="s">
        <v>70230</v>
      </c>
      <c r="B7444" s="485" t="s">
        <v>70229</v>
      </c>
      <c r="C7444" t="s">
        <v>70228</v>
      </c>
      <c r="D7444" t="s">
        <v>70227</v>
      </c>
      <c r="E7444" t="str">
        <f t="shared" si="116"/>
        <v>528330 - FCO</v>
      </c>
      <c r="F7444" t="s">
        <v>2524</v>
      </c>
      <c r="G7444" t="s">
        <v>70226</v>
      </c>
      <c r="I7444" t="s">
        <v>21973</v>
      </c>
      <c r="J7444" t="s">
        <v>70225</v>
      </c>
      <c r="K7444" t="s">
        <v>208</v>
      </c>
      <c r="L7444" t="s">
        <v>70224</v>
      </c>
      <c r="N7444" t="s">
        <v>208</v>
      </c>
      <c r="O7444" t="s">
        <v>476</v>
      </c>
      <c r="P7444" t="s">
        <v>476</v>
      </c>
    </row>
    <row r="7445" spans="1:16">
      <c r="A7445" s="484" t="s">
        <v>120095</v>
      </c>
      <c r="B7445" s="485" t="s">
        <v>120094</v>
      </c>
      <c r="C7445" t="s">
        <v>120093</v>
      </c>
      <c r="D7445" t="s">
        <v>120092</v>
      </c>
      <c r="E7445" t="str">
        <f t="shared" si="116"/>
        <v>267739 - ANNM</v>
      </c>
      <c r="F7445" t="s">
        <v>12926</v>
      </c>
      <c r="G7445" t="s">
        <v>120091</v>
      </c>
      <c r="I7445" t="s">
        <v>1633</v>
      </c>
      <c r="J7445" t="s">
        <v>120090</v>
      </c>
      <c r="K7445" t="s">
        <v>208</v>
      </c>
      <c r="L7445" t="s">
        <v>120089</v>
      </c>
      <c r="N7445" t="s">
        <v>208</v>
      </c>
      <c r="O7445" t="s">
        <v>476</v>
      </c>
      <c r="P7445" t="s">
        <v>476</v>
      </c>
    </row>
    <row r="7446" spans="1:16">
      <c r="A7446" s="484" t="s">
        <v>48934</v>
      </c>
      <c r="B7446" s="485" t="s">
        <v>48933</v>
      </c>
      <c r="C7446" t="s">
        <v>48932</v>
      </c>
      <c r="D7446" t="s">
        <v>48931</v>
      </c>
      <c r="E7446" t="str">
        <f t="shared" si="116"/>
        <v>497277 - JOVINAC JOSE</v>
      </c>
      <c r="F7446" t="s">
        <v>47462</v>
      </c>
      <c r="G7446" t="s">
        <v>48930</v>
      </c>
      <c r="H7446" t="s">
        <v>48929</v>
      </c>
      <c r="I7446" t="s">
        <v>6917</v>
      </c>
      <c r="J7446" t="s">
        <v>48928</v>
      </c>
      <c r="K7446" t="s">
        <v>208</v>
      </c>
      <c r="L7446" t="s">
        <v>48927</v>
      </c>
      <c r="N7446" t="s">
        <v>208</v>
      </c>
      <c r="O7446" t="s">
        <v>476</v>
      </c>
      <c r="P7446" t="s">
        <v>476</v>
      </c>
    </row>
    <row r="7447" spans="1:16">
      <c r="A7447" s="484" t="s">
        <v>21160</v>
      </c>
      <c r="B7447" s="485" t="s">
        <v>21159</v>
      </c>
      <c r="C7447" t="s">
        <v>21158</v>
      </c>
      <c r="D7447" t="s">
        <v>21158</v>
      </c>
      <c r="E7447" t="str">
        <f t="shared" si="116"/>
        <v>597181 - ROUSSEL JEAN MARC</v>
      </c>
      <c r="F7447" t="s">
        <v>9921</v>
      </c>
      <c r="I7447" t="s">
        <v>2917</v>
      </c>
      <c r="K7447" t="s">
        <v>208</v>
      </c>
      <c r="L7447" t="s">
        <v>21157</v>
      </c>
      <c r="N7447" t="s">
        <v>208</v>
      </c>
      <c r="O7447" t="s">
        <v>476</v>
      </c>
      <c r="P7447" t="s">
        <v>476</v>
      </c>
    </row>
    <row r="7448" spans="1:16">
      <c r="A7448" s="484" t="s">
        <v>123066</v>
      </c>
      <c r="B7448" s="485" t="s">
        <v>123065</v>
      </c>
      <c r="C7448" t="s">
        <v>123064</v>
      </c>
      <c r="D7448" t="s">
        <v>123063</v>
      </c>
      <c r="E7448" t="str">
        <f t="shared" si="116"/>
        <v>95904 - ADAMU 71</v>
      </c>
      <c r="F7448" t="s">
        <v>2919</v>
      </c>
      <c r="G7448" t="s">
        <v>123062</v>
      </c>
      <c r="H7448" t="s">
        <v>123061</v>
      </c>
      <c r="I7448" t="s">
        <v>7815</v>
      </c>
      <c r="J7448" t="s">
        <v>123060</v>
      </c>
      <c r="K7448" t="s">
        <v>208</v>
      </c>
      <c r="L7448" t="s">
        <v>123059</v>
      </c>
      <c r="N7448" t="s">
        <v>208</v>
      </c>
      <c r="O7448" t="s">
        <v>476</v>
      </c>
      <c r="P7448" t="s">
        <v>476</v>
      </c>
    </row>
    <row r="7449" spans="1:16">
      <c r="A7449" s="484" t="s">
        <v>24705</v>
      </c>
      <c r="B7449" s="485" t="s">
        <v>24704</v>
      </c>
      <c r="C7449" t="s">
        <v>24703</v>
      </c>
      <c r="D7449" t="s">
        <v>24703</v>
      </c>
      <c r="E7449" t="str">
        <f t="shared" si="116"/>
        <v>575082 - PUZZLE CONCEPT SARL</v>
      </c>
      <c r="F7449" t="s">
        <v>24702</v>
      </c>
      <c r="G7449" t="s">
        <v>24701</v>
      </c>
      <c r="I7449" t="s">
        <v>24700</v>
      </c>
      <c r="J7449" t="s">
        <v>24699</v>
      </c>
      <c r="K7449" t="s">
        <v>208</v>
      </c>
      <c r="L7449" t="s">
        <v>24698</v>
      </c>
      <c r="N7449" t="s">
        <v>208</v>
      </c>
      <c r="O7449" t="s">
        <v>476</v>
      </c>
      <c r="P7449" t="s">
        <v>476</v>
      </c>
    </row>
    <row r="7450" spans="1:16">
      <c r="A7450" s="484" t="s">
        <v>92885</v>
      </c>
      <c r="B7450" s="485" t="s">
        <v>92884</v>
      </c>
      <c r="C7450" t="s">
        <v>92883</v>
      </c>
      <c r="D7450" t="s">
        <v>92883</v>
      </c>
      <c r="E7450" t="str">
        <f t="shared" si="116"/>
        <v>494197 - COMPETENCES PLURIELLES</v>
      </c>
      <c r="F7450" t="s">
        <v>1352</v>
      </c>
      <c r="G7450" t="s">
        <v>92882</v>
      </c>
      <c r="I7450" t="s">
        <v>61167</v>
      </c>
      <c r="J7450" t="s">
        <v>92881</v>
      </c>
      <c r="K7450" t="s">
        <v>208</v>
      </c>
      <c r="L7450" t="s">
        <v>92880</v>
      </c>
      <c r="N7450" t="s">
        <v>208</v>
      </c>
      <c r="O7450" t="s">
        <v>476</v>
      </c>
      <c r="P7450" t="s">
        <v>476</v>
      </c>
    </row>
    <row r="7451" spans="1:16">
      <c r="A7451" s="484" t="s">
        <v>31883</v>
      </c>
      <c r="B7451" s="485" t="s">
        <v>31882</v>
      </c>
      <c r="C7451" t="s">
        <v>31881</v>
      </c>
      <c r="D7451" t="s">
        <v>31880</v>
      </c>
      <c r="E7451" t="str">
        <f t="shared" si="116"/>
        <v>670960 - OGEC ENSEMBLE SCOLAIRE NOTRE DAME CASTRES</v>
      </c>
      <c r="F7451" t="s">
        <v>30224</v>
      </c>
      <c r="G7451" t="s">
        <v>31879</v>
      </c>
      <c r="I7451" t="s">
        <v>9243</v>
      </c>
      <c r="J7451" t="s">
        <v>31878</v>
      </c>
      <c r="K7451" t="s">
        <v>208</v>
      </c>
      <c r="L7451" t="s">
        <v>31877</v>
      </c>
      <c r="N7451" t="s">
        <v>208</v>
      </c>
      <c r="O7451" t="s">
        <v>476</v>
      </c>
      <c r="P7451" t="s">
        <v>476</v>
      </c>
    </row>
    <row r="7452" spans="1:16">
      <c r="A7452" s="484" t="s">
        <v>135880</v>
      </c>
      <c r="B7452" s="485" t="s">
        <v>135879</v>
      </c>
      <c r="C7452" t="s">
        <v>135878</v>
      </c>
      <c r="D7452" t="s">
        <v>135878</v>
      </c>
      <c r="E7452" t="str">
        <f t="shared" si="116"/>
        <v>457619 - ACEASCOP FORMASCOPE</v>
      </c>
      <c r="F7452" t="s">
        <v>23141</v>
      </c>
      <c r="G7452" t="s">
        <v>135877</v>
      </c>
      <c r="H7452" t="s">
        <v>6024</v>
      </c>
      <c r="I7452" t="s">
        <v>21414</v>
      </c>
      <c r="J7452" t="s">
        <v>135876</v>
      </c>
      <c r="K7452" t="s">
        <v>208</v>
      </c>
      <c r="L7452" t="s">
        <v>135875</v>
      </c>
      <c r="N7452" t="s">
        <v>208</v>
      </c>
      <c r="O7452" t="s">
        <v>476</v>
      </c>
      <c r="P7452" t="s">
        <v>135874</v>
      </c>
    </row>
    <row r="7453" spans="1:16">
      <c r="A7453" s="484" t="s">
        <v>69421</v>
      </c>
      <c r="B7453" s="485" t="s">
        <v>69420</v>
      </c>
      <c r="C7453" t="s">
        <v>520</v>
      </c>
      <c r="D7453" t="s">
        <v>520</v>
      </c>
      <c r="E7453" t="str">
        <f t="shared" si="116"/>
        <v>567449 - FORMATIVES</v>
      </c>
      <c r="F7453" t="s">
        <v>6481</v>
      </c>
      <c r="G7453" t="s">
        <v>69419</v>
      </c>
      <c r="H7453" t="s">
        <v>69418</v>
      </c>
      <c r="I7453" t="s">
        <v>3364</v>
      </c>
      <c r="J7453" t="s">
        <v>69417</v>
      </c>
      <c r="K7453" t="s">
        <v>208</v>
      </c>
      <c r="L7453" t="s">
        <v>69416</v>
      </c>
      <c r="N7453" t="s">
        <v>207</v>
      </c>
      <c r="O7453" t="s">
        <v>476</v>
      </c>
      <c r="P7453" t="s">
        <v>476</v>
      </c>
    </row>
    <row r="7454" spans="1:16">
      <c r="A7454" s="484" t="s">
        <v>123365</v>
      </c>
      <c r="B7454" s="485" t="s">
        <v>123364</v>
      </c>
      <c r="C7454" t="s">
        <v>123363</v>
      </c>
      <c r="D7454" t="s">
        <v>123362</v>
      </c>
      <c r="E7454" t="str">
        <f t="shared" si="116"/>
        <v>299534 - AGCNAM RHONE ALPES ST ETIENNE</v>
      </c>
      <c r="F7454" t="s">
        <v>4870</v>
      </c>
      <c r="G7454" t="s">
        <v>123361</v>
      </c>
      <c r="I7454" t="s">
        <v>959</v>
      </c>
      <c r="J7454" t="s">
        <v>123360</v>
      </c>
      <c r="K7454" t="s">
        <v>208</v>
      </c>
      <c r="L7454" t="s">
        <v>123359</v>
      </c>
      <c r="N7454" t="s">
        <v>208</v>
      </c>
      <c r="O7454" t="s">
        <v>476</v>
      </c>
      <c r="P7454" t="s">
        <v>476</v>
      </c>
    </row>
    <row r="7455" spans="1:16">
      <c r="A7455" s="484" t="s">
        <v>123371</v>
      </c>
      <c r="B7455" s="485" t="s">
        <v>123364</v>
      </c>
      <c r="C7455" t="s">
        <v>123363</v>
      </c>
      <c r="D7455" t="s">
        <v>123370</v>
      </c>
      <c r="E7455" t="str">
        <f t="shared" si="116"/>
        <v>307002 - AGCNAM RHONE ALPES LYON</v>
      </c>
      <c r="F7455" t="s">
        <v>6983</v>
      </c>
      <c r="G7455" t="s">
        <v>123369</v>
      </c>
      <c r="H7455" t="s">
        <v>123368</v>
      </c>
      <c r="I7455" t="s">
        <v>3329</v>
      </c>
      <c r="J7455" t="s">
        <v>123367</v>
      </c>
      <c r="K7455" t="s">
        <v>208</v>
      </c>
      <c r="L7455" t="s">
        <v>123366</v>
      </c>
      <c r="N7455" t="s">
        <v>207</v>
      </c>
      <c r="O7455" t="s">
        <v>476</v>
      </c>
      <c r="P7455" t="s">
        <v>476</v>
      </c>
    </row>
    <row r="7456" spans="1:16">
      <c r="A7456" s="484" t="s">
        <v>3442</v>
      </c>
      <c r="B7456" s="485" t="s">
        <v>3441</v>
      </c>
      <c r="C7456" t="s">
        <v>3440</v>
      </c>
      <c r="D7456" t="s">
        <v>3440</v>
      </c>
      <c r="E7456" t="str">
        <f t="shared" si="116"/>
        <v>428980 - VISIPLUS</v>
      </c>
      <c r="F7456" t="s">
        <v>1618</v>
      </c>
      <c r="G7456" t="s">
        <v>3439</v>
      </c>
      <c r="I7456" t="s">
        <v>3438</v>
      </c>
      <c r="K7456" t="s">
        <v>208</v>
      </c>
      <c r="L7456" t="s">
        <v>3437</v>
      </c>
      <c r="N7456" t="s">
        <v>208</v>
      </c>
      <c r="O7456" t="s">
        <v>476</v>
      </c>
      <c r="P7456" t="s">
        <v>476</v>
      </c>
    </row>
    <row r="7457" spans="1:16">
      <c r="A7457" s="484" t="s">
        <v>55980</v>
      </c>
      <c r="B7457" s="485" t="s">
        <v>55979</v>
      </c>
      <c r="C7457" t="s">
        <v>55978</v>
      </c>
      <c r="D7457" t="s">
        <v>55977</v>
      </c>
      <c r="E7457" t="str">
        <f t="shared" si="116"/>
        <v>466037 - IFOPRO AVIGNON</v>
      </c>
      <c r="F7457" t="s">
        <v>31888</v>
      </c>
      <c r="G7457" t="s">
        <v>55976</v>
      </c>
      <c r="I7457" t="s">
        <v>4549</v>
      </c>
      <c r="J7457" t="s">
        <v>55975</v>
      </c>
      <c r="K7457" t="s">
        <v>208</v>
      </c>
      <c r="L7457" t="s">
        <v>55974</v>
      </c>
      <c r="N7457" t="s">
        <v>208</v>
      </c>
      <c r="O7457" t="s">
        <v>476</v>
      </c>
      <c r="P7457" t="s">
        <v>476</v>
      </c>
    </row>
    <row r="7458" spans="1:16">
      <c r="A7458" s="484" t="s">
        <v>72346</v>
      </c>
      <c r="B7458" s="485" t="s">
        <v>72345</v>
      </c>
      <c r="C7458" t="s">
        <v>72344</v>
      </c>
      <c r="D7458" t="s">
        <v>72344</v>
      </c>
      <c r="E7458" t="str">
        <f t="shared" si="116"/>
        <v>434437 - FIDENS</v>
      </c>
      <c r="F7458" t="s">
        <v>715</v>
      </c>
      <c r="G7458" t="s">
        <v>72343</v>
      </c>
      <c r="I7458" t="s">
        <v>6655</v>
      </c>
      <c r="J7458" t="s">
        <v>72342</v>
      </c>
      <c r="K7458" t="s">
        <v>208</v>
      </c>
      <c r="L7458" t="s">
        <v>72341</v>
      </c>
      <c r="N7458" t="s">
        <v>208</v>
      </c>
      <c r="O7458" t="s">
        <v>476</v>
      </c>
      <c r="P7458" t="s">
        <v>476</v>
      </c>
    </row>
    <row r="7459" spans="1:16">
      <c r="A7459" s="484" t="s">
        <v>77289</v>
      </c>
      <c r="B7459" s="485" t="s">
        <v>77288</v>
      </c>
      <c r="C7459" t="s">
        <v>77287</v>
      </c>
      <c r="D7459" t="s">
        <v>77287</v>
      </c>
      <c r="E7459" t="str">
        <f t="shared" si="116"/>
        <v>319569 - ETESIA</v>
      </c>
      <c r="F7459" t="s">
        <v>9396</v>
      </c>
      <c r="G7459" t="s">
        <v>77286</v>
      </c>
      <c r="H7459" t="s">
        <v>77285</v>
      </c>
      <c r="I7459" t="s">
        <v>7077</v>
      </c>
      <c r="J7459" t="s">
        <v>77284</v>
      </c>
      <c r="K7459" t="s">
        <v>208</v>
      </c>
      <c r="L7459" t="s">
        <v>77283</v>
      </c>
      <c r="N7459" t="s">
        <v>208</v>
      </c>
      <c r="O7459" t="s">
        <v>476</v>
      </c>
      <c r="P7459" t="s">
        <v>476</v>
      </c>
    </row>
    <row r="7460" spans="1:16">
      <c r="A7460" s="484" t="s">
        <v>17655</v>
      </c>
      <c r="B7460" s="485" t="s">
        <v>17654</v>
      </c>
      <c r="C7460" t="s">
        <v>17653</v>
      </c>
      <c r="D7460" t="s">
        <v>17653</v>
      </c>
      <c r="E7460" t="str">
        <f t="shared" si="116"/>
        <v>524750 - SESAME FORMATION</v>
      </c>
      <c r="F7460" t="s">
        <v>17652</v>
      </c>
      <c r="G7460" t="s">
        <v>17651</v>
      </c>
      <c r="H7460" t="s">
        <v>17650</v>
      </c>
      <c r="I7460" t="s">
        <v>3313</v>
      </c>
      <c r="J7460" t="s">
        <v>17649</v>
      </c>
      <c r="K7460" t="s">
        <v>208</v>
      </c>
      <c r="L7460" t="s">
        <v>17648</v>
      </c>
      <c r="N7460" t="s">
        <v>208</v>
      </c>
      <c r="O7460" t="s">
        <v>476</v>
      </c>
      <c r="P7460" t="s">
        <v>476</v>
      </c>
    </row>
    <row r="7461" spans="1:16">
      <c r="A7461" s="484" t="s">
        <v>11248</v>
      </c>
      <c r="B7461" s="485" t="s">
        <v>11247</v>
      </c>
      <c r="C7461" t="s">
        <v>11246</v>
      </c>
      <c r="D7461" t="s">
        <v>11246</v>
      </c>
      <c r="E7461" t="str">
        <f t="shared" si="116"/>
        <v>460175 - TAMARI 06</v>
      </c>
      <c r="F7461" t="s">
        <v>2524</v>
      </c>
      <c r="G7461" t="s">
        <v>4110</v>
      </c>
      <c r="I7461" t="s">
        <v>4109</v>
      </c>
      <c r="J7461" t="s">
        <v>11245</v>
      </c>
      <c r="K7461" t="s">
        <v>11244</v>
      </c>
      <c r="L7461" t="s">
        <v>11243</v>
      </c>
      <c r="N7461" t="s">
        <v>208</v>
      </c>
      <c r="O7461" t="s">
        <v>476</v>
      </c>
      <c r="P7461" t="s">
        <v>476</v>
      </c>
    </row>
    <row r="7462" spans="1:16">
      <c r="A7462" s="484" t="s">
        <v>37662</v>
      </c>
      <c r="B7462" s="485" t="s">
        <v>37661</v>
      </c>
      <c r="C7462" t="s">
        <v>37660</v>
      </c>
      <c r="D7462" t="s">
        <v>37660</v>
      </c>
      <c r="E7462" t="str">
        <f t="shared" si="116"/>
        <v>519376 - MC SARL - ESPACE FORMATION COIFFURE</v>
      </c>
      <c r="F7462" t="s">
        <v>1848</v>
      </c>
      <c r="G7462" t="s">
        <v>37659</v>
      </c>
      <c r="I7462" t="s">
        <v>27928</v>
      </c>
      <c r="J7462" t="s">
        <v>37658</v>
      </c>
      <c r="K7462" t="s">
        <v>208</v>
      </c>
      <c r="L7462" t="s">
        <v>37657</v>
      </c>
      <c r="N7462" t="s">
        <v>208</v>
      </c>
      <c r="O7462" t="s">
        <v>476</v>
      </c>
      <c r="P7462" t="s">
        <v>476</v>
      </c>
    </row>
    <row r="7463" spans="1:16">
      <c r="A7463" s="484" t="s">
        <v>107778</v>
      </c>
      <c r="B7463" s="485" t="s">
        <v>107777</v>
      </c>
      <c r="C7463" t="s">
        <v>107776</v>
      </c>
      <c r="D7463" t="s">
        <v>107775</v>
      </c>
      <c r="E7463" t="str">
        <f t="shared" si="116"/>
        <v>503927 - CFPA FRANCE</v>
      </c>
      <c r="F7463" t="s">
        <v>107774</v>
      </c>
      <c r="G7463" t="s">
        <v>107773</v>
      </c>
      <c r="I7463" t="s">
        <v>2194</v>
      </c>
      <c r="J7463" t="s">
        <v>107772</v>
      </c>
      <c r="K7463" t="s">
        <v>208</v>
      </c>
      <c r="L7463" t="s">
        <v>107771</v>
      </c>
      <c r="N7463" t="s">
        <v>208</v>
      </c>
      <c r="O7463" t="s">
        <v>476</v>
      </c>
      <c r="P7463" t="s">
        <v>476</v>
      </c>
    </row>
    <row r="7464" spans="1:16">
      <c r="A7464" s="484" t="s">
        <v>113468</v>
      </c>
      <c r="B7464" s="485" t="s">
        <v>113467</v>
      </c>
      <c r="C7464" t="s">
        <v>113466</v>
      </c>
      <c r="D7464" t="s">
        <v>113466</v>
      </c>
      <c r="E7464" t="str">
        <f t="shared" si="116"/>
        <v>385750 - BIO QUALITE</v>
      </c>
      <c r="F7464" t="s">
        <v>15198</v>
      </c>
      <c r="G7464" t="s">
        <v>113465</v>
      </c>
      <c r="I7464" t="s">
        <v>626</v>
      </c>
      <c r="J7464" t="s">
        <v>113464</v>
      </c>
      <c r="K7464" t="s">
        <v>113463</v>
      </c>
      <c r="L7464" t="s">
        <v>113462</v>
      </c>
      <c r="N7464" t="s">
        <v>208</v>
      </c>
      <c r="O7464" t="s">
        <v>476</v>
      </c>
      <c r="P7464" t="s">
        <v>476</v>
      </c>
    </row>
    <row r="7465" spans="1:16">
      <c r="A7465" s="484" t="s">
        <v>61894</v>
      </c>
      <c r="B7465" s="485" t="s">
        <v>61893</v>
      </c>
      <c r="C7465" t="s">
        <v>61892</v>
      </c>
      <c r="D7465" t="s">
        <v>61891</v>
      </c>
      <c r="E7465" t="str">
        <f t="shared" si="116"/>
        <v>479860 - HECKEL BERNADETTE CONSEIL</v>
      </c>
      <c r="F7465" t="s">
        <v>8706</v>
      </c>
      <c r="G7465" t="s">
        <v>61890</v>
      </c>
      <c r="I7465" t="s">
        <v>7129</v>
      </c>
      <c r="J7465" t="s">
        <v>61889</v>
      </c>
      <c r="K7465" t="s">
        <v>208</v>
      </c>
      <c r="L7465" t="s">
        <v>61888</v>
      </c>
      <c r="N7465" t="s">
        <v>208</v>
      </c>
      <c r="O7465" t="s">
        <v>476</v>
      </c>
      <c r="P7465" t="s">
        <v>476</v>
      </c>
    </row>
    <row r="7466" spans="1:16">
      <c r="A7466" s="484" t="s">
        <v>9776</v>
      </c>
      <c r="B7466" s="485" t="s">
        <v>9775</v>
      </c>
      <c r="C7466" t="s">
        <v>9774</v>
      </c>
      <c r="D7466" t="s">
        <v>9774</v>
      </c>
      <c r="E7466" t="str">
        <f t="shared" si="116"/>
        <v>394968 - THORENS BINI CATHERINE</v>
      </c>
      <c r="F7466" t="s">
        <v>1328</v>
      </c>
      <c r="G7466" t="s">
        <v>9773</v>
      </c>
      <c r="I7466" t="s">
        <v>9772</v>
      </c>
      <c r="J7466" t="s">
        <v>9771</v>
      </c>
      <c r="K7466" t="s">
        <v>208</v>
      </c>
      <c r="L7466" t="s">
        <v>9770</v>
      </c>
      <c r="N7466" t="s">
        <v>208</v>
      </c>
      <c r="O7466" t="s">
        <v>476</v>
      </c>
      <c r="P7466" t="s">
        <v>476</v>
      </c>
    </row>
    <row r="7467" spans="1:16">
      <c r="A7467" s="484" t="s">
        <v>1261</v>
      </c>
      <c r="B7467" s="485" t="s">
        <v>1260</v>
      </c>
      <c r="C7467" t="s">
        <v>1259</v>
      </c>
      <c r="D7467" t="s">
        <v>1259</v>
      </c>
      <c r="E7467" t="str">
        <f t="shared" si="116"/>
        <v>387009 - ZAYATZ MARY BETH - MB JEAN FORMATION EN LANGUES</v>
      </c>
      <c r="F7467" t="s">
        <v>1258</v>
      </c>
      <c r="G7467" t="s">
        <v>1257</v>
      </c>
      <c r="I7467" t="s">
        <v>1256</v>
      </c>
      <c r="J7467" t="s">
        <v>1255</v>
      </c>
      <c r="K7467" t="s">
        <v>208</v>
      </c>
      <c r="L7467" t="s">
        <v>1254</v>
      </c>
      <c r="N7467" t="s">
        <v>208</v>
      </c>
      <c r="O7467" t="s">
        <v>476</v>
      </c>
      <c r="P7467" t="s">
        <v>476</v>
      </c>
    </row>
    <row r="7468" spans="1:16">
      <c r="A7468" s="484" t="s">
        <v>123379</v>
      </c>
      <c r="B7468" s="485" t="s">
        <v>123378</v>
      </c>
      <c r="C7468" t="s">
        <v>123377</v>
      </c>
      <c r="D7468" t="s">
        <v>123376</v>
      </c>
      <c r="E7468" t="str">
        <f t="shared" si="116"/>
        <v>328959 - AGCNAM REUNION</v>
      </c>
      <c r="F7468" t="s">
        <v>8653</v>
      </c>
      <c r="G7468" t="s">
        <v>123375</v>
      </c>
      <c r="H7468" t="s">
        <v>123374</v>
      </c>
      <c r="I7468" t="s">
        <v>24541</v>
      </c>
      <c r="J7468" t="s">
        <v>123373</v>
      </c>
      <c r="K7468" t="s">
        <v>208</v>
      </c>
      <c r="L7468" t="s">
        <v>123372</v>
      </c>
      <c r="N7468" t="s">
        <v>207</v>
      </c>
      <c r="O7468" t="s">
        <v>476</v>
      </c>
      <c r="P7468" t="s">
        <v>476</v>
      </c>
    </row>
    <row r="7469" spans="1:16">
      <c r="A7469" s="484" t="s">
        <v>127259</v>
      </c>
      <c r="B7469" s="485" t="s">
        <v>127253</v>
      </c>
      <c r="C7469" t="s">
        <v>127252</v>
      </c>
      <c r="D7469" t="s">
        <v>127252</v>
      </c>
      <c r="E7469" t="str">
        <f t="shared" si="116"/>
        <v>503710 - ARCHI MED</v>
      </c>
      <c r="F7469" t="s">
        <v>2732</v>
      </c>
      <c r="G7469" t="s">
        <v>127258</v>
      </c>
      <c r="H7469" t="s">
        <v>127257</v>
      </c>
      <c r="I7469" t="s">
        <v>1042</v>
      </c>
      <c r="J7469" t="s">
        <v>127256</v>
      </c>
      <c r="K7469" t="s">
        <v>208</v>
      </c>
      <c r="L7469" t="s">
        <v>127255</v>
      </c>
      <c r="N7469" t="s">
        <v>208</v>
      </c>
      <c r="O7469" t="s">
        <v>476</v>
      </c>
      <c r="P7469" t="s">
        <v>476</v>
      </c>
    </row>
    <row r="7470" spans="1:16">
      <c r="A7470" s="484" t="s">
        <v>127254</v>
      </c>
      <c r="B7470" s="485" t="s">
        <v>127253</v>
      </c>
      <c r="C7470" t="s">
        <v>127252</v>
      </c>
      <c r="D7470" t="s">
        <v>127251</v>
      </c>
      <c r="E7470" t="str">
        <f t="shared" si="116"/>
        <v>504488 - ARCHI MED ANGERS</v>
      </c>
      <c r="F7470" t="s">
        <v>4879</v>
      </c>
      <c r="G7470" t="s">
        <v>127250</v>
      </c>
      <c r="I7470" t="s">
        <v>1647</v>
      </c>
      <c r="J7470" t="s">
        <v>127249</v>
      </c>
      <c r="K7470" t="s">
        <v>208</v>
      </c>
      <c r="L7470" t="s">
        <v>127248</v>
      </c>
      <c r="N7470" t="s">
        <v>208</v>
      </c>
      <c r="O7470" t="s">
        <v>476</v>
      </c>
      <c r="P7470" t="s">
        <v>476</v>
      </c>
    </row>
    <row r="7471" spans="1:16">
      <c r="A7471" s="484" t="s">
        <v>112435</v>
      </c>
      <c r="B7471" s="485" t="s">
        <v>112434</v>
      </c>
      <c r="C7471" t="s">
        <v>112433</v>
      </c>
      <c r="D7471" t="s">
        <v>112433</v>
      </c>
      <c r="E7471" t="str">
        <f t="shared" si="116"/>
        <v>578162 - BOUROUNOFF SONIA</v>
      </c>
      <c r="F7471" t="s">
        <v>1077</v>
      </c>
      <c r="G7471" t="s">
        <v>112432</v>
      </c>
      <c r="I7471" t="s">
        <v>112431</v>
      </c>
      <c r="J7471" t="s">
        <v>112430</v>
      </c>
      <c r="K7471" t="s">
        <v>208</v>
      </c>
      <c r="L7471" t="s">
        <v>112429</v>
      </c>
      <c r="N7471" t="s">
        <v>208</v>
      </c>
      <c r="O7471" t="s">
        <v>476</v>
      </c>
      <c r="P7471" t="s">
        <v>476</v>
      </c>
    </row>
    <row r="7472" spans="1:16">
      <c r="A7472" s="484" t="s">
        <v>62606</v>
      </c>
      <c r="B7472" s="485" t="s">
        <v>62605</v>
      </c>
      <c r="C7472" t="s">
        <v>62604</v>
      </c>
      <c r="D7472" t="s">
        <v>62603</v>
      </c>
      <c r="E7472" t="str">
        <f t="shared" si="116"/>
        <v>659125 - HAAS AVOCATS</v>
      </c>
      <c r="F7472" t="s">
        <v>4408</v>
      </c>
      <c r="G7472" t="s">
        <v>62602</v>
      </c>
      <c r="I7472" t="s">
        <v>626</v>
      </c>
      <c r="J7472" t="s">
        <v>62601</v>
      </c>
      <c r="K7472" t="s">
        <v>208</v>
      </c>
      <c r="L7472" t="s">
        <v>62600</v>
      </c>
      <c r="N7472" t="s">
        <v>208</v>
      </c>
      <c r="O7472" t="s">
        <v>476</v>
      </c>
      <c r="P7472" t="s">
        <v>476</v>
      </c>
    </row>
    <row r="7473" spans="1:16">
      <c r="A7473" s="484" t="s">
        <v>78078</v>
      </c>
      <c r="B7473" s="485" t="s">
        <v>78077</v>
      </c>
      <c r="C7473" t="s">
        <v>78076</v>
      </c>
      <c r="D7473" t="s">
        <v>78075</v>
      </c>
      <c r="E7473" t="str">
        <f t="shared" si="116"/>
        <v>612212 - ESPL ANGERS</v>
      </c>
      <c r="F7473" t="s">
        <v>6049</v>
      </c>
      <c r="G7473" t="s">
        <v>78074</v>
      </c>
      <c r="I7473" t="s">
        <v>1647</v>
      </c>
      <c r="J7473" t="s">
        <v>78073</v>
      </c>
      <c r="K7473" t="s">
        <v>208</v>
      </c>
      <c r="L7473" t="s">
        <v>78072</v>
      </c>
      <c r="N7473" t="s">
        <v>207</v>
      </c>
      <c r="O7473" t="s">
        <v>476</v>
      </c>
      <c r="P7473" t="s">
        <v>476</v>
      </c>
    </row>
    <row r="7474" spans="1:16">
      <c r="A7474" s="484" t="s">
        <v>14202</v>
      </c>
      <c r="B7474" s="485" t="s">
        <v>14201</v>
      </c>
      <c r="C7474" t="s">
        <v>14200</v>
      </c>
      <c r="D7474" t="s">
        <v>14199</v>
      </c>
      <c r="E7474" t="str">
        <f t="shared" si="116"/>
        <v>367023 - SPES</v>
      </c>
      <c r="G7474" t="s">
        <v>14198</v>
      </c>
      <c r="H7474" t="s">
        <v>14197</v>
      </c>
      <c r="I7474" t="s">
        <v>14196</v>
      </c>
      <c r="J7474" t="s">
        <v>14195</v>
      </c>
      <c r="K7474" t="s">
        <v>208</v>
      </c>
      <c r="L7474" t="s">
        <v>14194</v>
      </c>
      <c r="N7474" t="s">
        <v>208</v>
      </c>
      <c r="O7474" t="s">
        <v>476</v>
      </c>
      <c r="P7474" t="s">
        <v>476</v>
      </c>
    </row>
    <row r="7475" spans="1:16">
      <c r="A7475" s="484" t="s">
        <v>22405</v>
      </c>
      <c r="B7475" s="485" t="s">
        <v>22404</v>
      </c>
      <c r="C7475" t="s">
        <v>22403</v>
      </c>
      <c r="D7475" t="s">
        <v>22402</v>
      </c>
      <c r="E7475" t="str">
        <f t="shared" si="116"/>
        <v>617325 - BUREAU D'ETUDES RESO</v>
      </c>
      <c r="F7475" t="s">
        <v>22401</v>
      </c>
      <c r="G7475" t="s">
        <v>22400</v>
      </c>
      <c r="I7475" t="s">
        <v>12368</v>
      </c>
      <c r="J7475" t="s">
        <v>22399</v>
      </c>
      <c r="K7475" t="s">
        <v>208</v>
      </c>
      <c r="L7475" t="s">
        <v>22398</v>
      </c>
      <c r="N7475" t="s">
        <v>208</v>
      </c>
      <c r="O7475" t="s">
        <v>476</v>
      </c>
      <c r="P7475" t="s">
        <v>476</v>
      </c>
    </row>
    <row r="7476" spans="1:16">
      <c r="A7476" s="484" t="s">
        <v>38498</v>
      </c>
      <c r="B7476" s="485" t="s">
        <v>38497</v>
      </c>
      <c r="C7476" t="s">
        <v>38496</v>
      </c>
      <c r="D7476" t="s">
        <v>38495</v>
      </c>
      <c r="E7476" t="str">
        <f t="shared" si="116"/>
        <v>388208 - MANPOWER NOUVELLES COMPETENCES</v>
      </c>
      <c r="F7476" t="s">
        <v>10059</v>
      </c>
      <c r="G7476" t="s">
        <v>38494</v>
      </c>
      <c r="H7476" t="s">
        <v>38493</v>
      </c>
      <c r="I7476" t="s">
        <v>3921</v>
      </c>
      <c r="J7476" t="s">
        <v>38492</v>
      </c>
      <c r="K7476" t="s">
        <v>208</v>
      </c>
      <c r="L7476" t="s">
        <v>38491</v>
      </c>
      <c r="N7476" t="s">
        <v>208</v>
      </c>
      <c r="O7476" t="s">
        <v>476</v>
      </c>
      <c r="P7476" t="s">
        <v>476</v>
      </c>
    </row>
    <row r="7477" spans="1:16">
      <c r="A7477" s="484" t="s">
        <v>89123</v>
      </c>
      <c r="B7477" s="485" t="s">
        <v>89122</v>
      </c>
      <c r="C7477" t="s">
        <v>89121</v>
      </c>
      <c r="D7477" t="s">
        <v>89121</v>
      </c>
      <c r="E7477" t="str">
        <f t="shared" si="116"/>
        <v>619619 - DANIEL RICHARD CECILE</v>
      </c>
      <c r="F7477" t="s">
        <v>7125</v>
      </c>
      <c r="G7477" t="s">
        <v>89120</v>
      </c>
      <c r="H7477" t="s">
        <v>89119</v>
      </c>
      <c r="I7477" t="s">
        <v>89118</v>
      </c>
      <c r="K7477" t="s">
        <v>208</v>
      </c>
      <c r="L7477" t="s">
        <v>89117</v>
      </c>
      <c r="N7477" t="s">
        <v>208</v>
      </c>
      <c r="O7477" t="s">
        <v>476</v>
      </c>
      <c r="P7477" t="s">
        <v>476</v>
      </c>
    </row>
    <row r="7478" spans="1:16">
      <c r="A7478" s="484" t="s">
        <v>96612</v>
      </c>
      <c r="B7478" s="485" t="s">
        <v>96611</v>
      </c>
      <c r="C7478" t="s">
        <v>96610</v>
      </c>
      <c r="D7478" t="s">
        <v>96610</v>
      </c>
      <c r="E7478" t="str">
        <f t="shared" si="116"/>
        <v>633240 - CHARLIER ROLLAND SEVERINE</v>
      </c>
      <c r="F7478" t="s">
        <v>50548</v>
      </c>
      <c r="G7478" t="s">
        <v>96609</v>
      </c>
      <c r="I7478" t="s">
        <v>96608</v>
      </c>
      <c r="J7478" t="s">
        <v>96607</v>
      </c>
      <c r="K7478" t="s">
        <v>208</v>
      </c>
      <c r="L7478" t="s">
        <v>96606</v>
      </c>
      <c r="N7478" t="s">
        <v>208</v>
      </c>
      <c r="O7478" t="s">
        <v>476</v>
      </c>
      <c r="P7478" t="s">
        <v>476</v>
      </c>
    </row>
    <row r="7479" spans="1:16">
      <c r="A7479" s="484" t="s">
        <v>105423</v>
      </c>
      <c r="B7479" s="485" t="s">
        <v>105422</v>
      </c>
      <c r="C7479" t="s">
        <v>105421</v>
      </c>
      <c r="D7479" t="s">
        <v>105421</v>
      </c>
      <c r="E7479" t="str">
        <f t="shared" si="116"/>
        <v>646647 - CENTRE EQUESTRE LE DEVEN</v>
      </c>
      <c r="F7479" t="s">
        <v>1250</v>
      </c>
      <c r="G7479" t="s">
        <v>105420</v>
      </c>
      <c r="I7479" t="s">
        <v>78265</v>
      </c>
      <c r="J7479" t="s">
        <v>105419</v>
      </c>
      <c r="K7479" t="s">
        <v>208</v>
      </c>
      <c r="L7479" t="s">
        <v>105418</v>
      </c>
      <c r="N7479" t="s">
        <v>208</v>
      </c>
      <c r="O7479" t="s">
        <v>476</v>
      </c>
      <c r="P7479" t="s">
        <v>476</v>
      </c>
    </row>
    <row r="7480" spans="1:16">
      <c r="A7480" s="484" t="s">
        <v>131014</v>
      </c>
      <c r="B7480" s="485" t="s">
        <v>131013</v>
      </c>
      <c r="C7480" t="s">
        <v>131012</v>
      </c>
      <c r="D7480" t="s">
        <v>131011</v>
      </c>
      <c r="E7480" t="str">
        <f t="shared" si="116"/>
        <v>543329 - AKAOMA CONSULTING</v>
      </c>
      <c r="F7480" t="s">
        <v>16536</v>
      </c>
      <c r="G7480" t="s">
        <v>131010</v>
      </c>
      <c r="I7480" t="s">
        <v>131009</v>
      </c>
      <c r="J7480" t="s">
        <v>131008</v>
      </c>
      <c r="K7480" t="s">
        <v>208</v>
      </c>
      <c r="L7480" t="s">
        <v>131007</v>
      </c>
      <c r="N7480" t="s">
        <v>208</v>
      </c>
      <c r="O7480" t="s">
        <v>476</v>
      </c>
      <c r="P7480" t="s">
        <v>476</v>
      </c>
    </row>
    <row r="7481" spans="1:16">
      <c r="A7481" s="484" t="s">
        <v>91724</v>
      </c>
      <c r="B7481" s="485" t="s">
        <v>91723</v>
      </c>
      <c r="C7481" t="s">
        <v>91722</v>
      </c>
      <c r="D7481" t="s">
        <v>91722</v>
      </c>
      <c r="E7481" t="str">
        <f t="shared" si="116"/>
        <v>402813 - COROIR NELLY</v>
      </c>
      <c r="F7481" t="s">
        <v>1328</v>
      </c>
      <c r="G7481" t="s">
        <v>91721</v>
      </c>
      <c r="I7481" t="s">
        <v>91720</v>
      </c>
      <c r="J7481" t="s">
        <v>91719</v>
      </c>
      <c r="K7481" t="s">
        <v>208</v>
      </c>
      <c r="L7481" t="s">
        <v>91718</v>
      </c>
      <c r="N7481" t="s">
        <v>208</v>
      </c>
      <c r="O7481" t="s">
        <v>476</v>
      </c>
      <c r="P7481" t="s">
        <v>476</v>
      </c>
    </row>
    <row r="7482" spans="1:16">
      <c r="A7482" s="484" t="s">
        <v>13754</v>
      </c>
      <c r="B7482" s="485" t="s">
        <v>13753</v>
      </c>
      <c r="C7482" t="s">
        <v>13752</v>
      </c>
      <c r="D7482" t="s">
        <v>13751</v>
      </c>
      <c r="E7482" t="str">
        <f t="shared" si="116"/>
        <v>650791 - SOS OXYGENE PARTICIPATIONS NICE</v>
      </c>
      <c r="F7482" t="s">
        <v>6606</v>
      </c>
      <c r="G7482" t="s">
        <v>13750</v>
      </c>
      <c r="I7482" t="s">
        <v>618</v>
      </c>
      <c r="J7482" t="s">
        <v>13749</v>
      </c>
      <c r="K7482" t="s">
        <v>208</v>
      </c>
      <c r="L7482" t="s">
        <v>13748</v>
      </c>
      <c r="N7482" t="s">
        <v>208</v>
      </c>
      <c r="O7482" t="s">
        <v>476</v>
      </c>
      <c r="P7482" t="s">
        <v>476</v>
      </c>
    </row>
    <row r="7483" spans="1:16">
      <c r="A7483" s="484" t="s">
        <v>130049</v>
      </c>
      <c r="B7483" s="485" t="s">
        <v>130048</v>
      </c>
      <c r="C7483" t="s">
        <v>130047</v>
      </c>
      <c r="D7483" t="s">
        <v>130047</v>
      </c>
      <c r="E7483" t="str">
        <f t="shared" si="116"/>
        <v>326630 - ALPC COACHING</v>
      </c>
      <c r="G7483" t="s">
        <v>130046</v>
      </c>
      <c r="I7483" t="s">
        <v>20143</v>
      </c>
      <c r="J7483" t="s">
        <v>130045</v>
      </c>
      <c r="K7483" t="s">
        <v>208</v>
      </c>
      <c r="L7483" t="s">
        <v>130044</v>
      </c>
      <c r="N7483" t="s">
        <v>208</v>
      </c>
      <c r="O7483" t="s">
        <v>476</v>
      </c>
      <c r="P7483" t="s">
        <v>476</v>
      </c>
    </row>
    <row r="7484" spans="1:16">
      <c r="A7484" s="484" t="s">
        <v>34562</v>
      </c>
      <c r="B7484" s="485" t="s">
        <v>34561</v>
      </c>
      <c r="C7484" t="s">
        <v>34560</v>
      </c>
      <c r="D7484" t="s">
        <v>34559</v>
      </c>
      <c r="E7484" t="str">
        <f t="shared" si="116"/>
        <v>682962 - MFPASS CLAYE SOUILLY</v>
      </c>
      <c r="F7484" t="s">
        <v>16851</v>
      </c>
      <c r="G7484" t="s">
        <v>34558</v>
      </c>
      <c r="H7484" t="s">
        <v>34557</v>
      </c>
      <c r="I7484" t="s">
        <v>873</v>
      </c>
      <c r="J7484" t="s">
        <v>34556</v>
      </c>
      <c r="K7484" t="s">
        <v>208</v>
      </c>
      <c r="L7484" t="s">
        <v>34555</v>
      </c>
      <c r="N7484" t="s">
        <v>208</v>
      </c>
      <c r="O7484" t="s">
        <v>476</v>
      </c>
      <c r="P7484" t="s">
        <v>476</v>
      </c>
    </row>
    <row r="7485" spans="1:16">
      <c r="A7485" s="484" t="s">
        <v>131482</v>
      </c>
      <c r="B7485" s="485" t="s">
        <v>131481</v>
      </c>
      <c r="C7485" t="s">
        <v>131480</v>
      </c>
      <c r="D7485" t="s">
        <v>131480</v>
      </c>
      <c r="E7485" t="str">
        <f t="shared" si="116"/>
        <v>680485 - AGOPIAN BLOUIN MURIEL</v>
      </c>
      <c r="F7485" t="s">
        <v>4152</v>
      </c>
      <c r="G7485" t="s">
        <v>131479</v>
      </c>
      <c r="I7485" t="s">
        <v>802</v>
      </c>
      <c r="J7485" t="s">
        <v>131478</v>
      </c>
      <c r="K7485" t="s">
        <v>208</v>
      </c>
      <c r="L7485" t="s">
        <v>131477</v>
      </c>
      <c r="N7485" t="s">
        <v>208</v>
      </c>
      <c r="O7485" t="s">
        <v>476</v>
      </c>
      <c r="P7485" t="s">
        <v>476</v>
      </c>
    </row>
    <row r="7486" spans="1:16">
      <c r="A7486" s="484" t="s">
        <v>72782</v>
      </c>
      <c r="B7486" s="485" t="s">
        <v>72781</v>
      </c>
      <c r="C7486" t="s">
        <v>72780</v>
      </c>
      <c r="D7486" t="s">
        <v>72779</v>
      </c>
      <c r="E7486" t="str">
        <f t="shared" si="116"/>
        <v>568752 - FREDON ILE DE FRANCE</v>
      </c>
      <c r="F7486" t="s">
        <v>36112</v>
      </c>
      <c r="G7486" t="s">
        <v>72778</v>
      </c>
      <c r="I7486" t="s">
        <v>72777</v>
      </c>
      <c r="J7486" t="s">
        <v>72776</v>
      </c>
      <c r="K7486" t="s">
        <v>208</v>
      </c>
      <c r="L7486" t="s">
        <v>72775</v>
      </c>
      <c r="N7486" t="s">
        <v>208</v>
      </c>
      <c r="O7486" t="s">
        <v>476</v>
      </c>
      <c r="P7486" t="s">
        <v>476</v>
      </c>
    </row>
    <row r="7487" spans="1:16">
      <c r="A7487" s="484" t="s">
        <v>8766</v>
      </c>
      <c r="B7487" s="485" t="s">
        <v>8765</v>
      </c>
      <c r="C7487" t="s">
        <v>8764</v>
      </c>
      <c r="D7487" t="s">
        <v>8763</v>
      </c>
      <c r="E7487" t="str">
        <f t="shared" si="116"/>
        <v>527440 - TRIUMVIRAT HAUT DE FRANCE WASQUEHAL</v>
      </c>
      <c r="F7487" t="s">
        <v>8762</v>
      </c>
      <c r="G7487" t="s">
        <v>8761</v>
      </c>
      <c r="H7487" t="s">
        <v>8760</v>
      </c>
      <c r="I7487" t="s">
        <v>8759</v>
      </c>
      <c r="J7487" t="s">
        <v>8758</v>
      </c>
      <c r="K7487" t="s">
        <v>208</v>
      </c>
      <c r="L7487" t="s">
        <v>8757</v>
      </c>
      <c r="N7487" t="s">
        <v>208</v>
      </c>
      <c r="O7487" t="s">
        <v>476</v>
      </c>
      <c r="P7487" t="s">
        <v>476</v>
      </c>
    </row>
    <row r="7488" spans="1:16">
      <c r="A7488" s="484" t="s">
        <v>79717</v>
      </c>
      <c r="B7488" s="485" t="s">
        <v>79716</v>
      </c>
      <c r="C7488" t="s">
        <v>79715</v>
      </c>
      <c r="D7488" t="s">
        <v>79714</v>
      </c>
      <c r="E7488" t="str">
        <f t="shared" si="116"/>
        <v>323536 - ENOVACOM MARSEILLE</v>
      </c>
      <c r="F7488" t="s">
        <v>5693</v>
      </c>
      <c r="G7488" t="s">
        <v>79713</v>
      </c>
      <c r="H7488" t="s">
        <v>79712</v>
      </c>
      <c r="I7488" t="s">
        <v>20143</v>
      </c>
      <c r="J7488" t="s">
        <v>79711</v>
      </c>
      <c r="K7488" t="s">
        <v>208</v>
      </c>
      <c r="L7488" t="s">
        <v>79710</v>
      </c>
      <c r="N7488" t="s">
        <v>208</v>
      </c>
      <c r="O7488" t="s">
        <v>476</v>
      </c>
      <c r="P7488" t="s">
        <v>476</v>
      </c>
    </row>
    <row r="7489" spans="1:16">
      <c r="A7489" s="484" t="s">
        <v>96490</v>
      </c>
      <c r="B7489" s="485" t="s">
        <v>96489</v>
      </c>
      <c r="C7489" t="s">
        <v>96488</v>
      </c>
      <c r="D7489" t="s">
        <v>96488</v>
      </c>
      <c r="E7489" t="str">
        <f t="shared" si="116"/>
        <v>589779 - CHAVIGNY BOUQUET VERONIQUE</v>
      </c>
      <c r="F7489" t="s">
        <v>96487</v>
      </c>
      <c r="G7489" t="s">
        <v>96486</v>
      </c>
      <c r="I7489" t="s">
        <v>1837</v>
      </c>
      <c r="J7489" t="s">
        <v>96485</v>
      </c>
      <c r="K7489" t="s">
        <v>208</v>
      </c>
      <c r="L7489" t="s">
        <v>96484</v>
      </c>
      <c r="N7489" t="s">
        <v>208</v>
      </c>
      <c r="O7489" t="s">
        <v>476</v>
      </c>
      <c r="P7489" t="s">
        <v>476</v>
      </c>
    </row>
    <row r="7490" spans="1:16">
      <c r="A7490" s="484" t="s">
        <v>51811</v>
      </c>
      <c r="B7490" s="485" t="s">
        <v>51810</v>
      </c>
      <c r="C7490" t="s">
        <v>51809</v>
      </c>
      <c r="D7490" t="s">
        <v>51809</v>
      </c>
      <c r="E7490" t="str">
        <f t="shared" ref="E7490:E7553" si="117">_xlfn.CONCAT(L7490," - ",D7490)</f>
        <v>657244 - INTERMIFE AUVERGNE RHONE ALPES</v>
      </c>
      <c r="G7490" t="s">
        <v>51808</v>
      </c>
      <c r="I7490" t="s">
        <v>5210</v>
      </c>
      <c r="J7490" t="s">
        <v>51807</v>
      </c>
      <c r="K7490" t="s">
        <v>208</v>
      </c>
      <c r="L7490" t="s">
        <v>51806</v>
      </c>
      <c r="N7490" t="s">
        <v>208</v>
      </c>
      <c r="O7490" t="s">
        <v>476</v>
      </c>
      <c r="P7490" t="s">
        <v>476</v>
      </c>
    </row>
    <row r="7491" spans="1:16">
      <c r="A7491" s="484" t="s">
        <v>67464</v>
      </c>
      <c r="B7491" s="485" t="s">
        <v>67463</v>
      </c>
      <c r="C7491" t="s">
        <v>67462</v>
      </c>
      <c r="D7491" t="s">
        <v>67462</v>
      </c>
      <c r="E7491" t="str">
        <f t="shared" si="117"/>
        <v>426921 - GCR FORMATION</v>
      </c>
      <c r="F7491" t="s">
        <v>22970</v>
      </c>
      <c r="H7491" t="s">
        <v>67461</v>
      </c>
      <c r="I7491" t="s">
        <v>67460</v>
      </c>
      <c r="J7491" t="s">
        <v>67459</v>
      </c>
      <c r="K7491" t="s">
        <v>208</v>
      </c>
      <c r="L7491" t="s">
        <v>67458</v>
      </c>
      <c r="N7491" t="s">
        <v>208</v>
      </c>
      <c r="O7491" t="s">
        <v>476</v>
      </c>
      <c r="P7491" t="s">
        <v>476</v>
      </c>
    </row>
    <row r="7492" spans="1:16">
      <c r="A7492" s="484" t="s">
        <v>67781</v>
      </c>
      <c r="B7492" s="485" t="s">
        <v>67780</v>
      </c>
      <c r="C7492" t="s">
        <v>67779</v>
      </c>
      <c r="D7492" t="s">
        <v>67778</v>
      </c>
      <c r="E7492" t="str">
        <f t="shared" si="117"/>
        <v>627823 - GALLOIS BEATRICE</v>
      </c>
      <c r="F7492" t="s">
        <v>3656</v>
      </c>
      <c r="G7492" t="s">
        <v>67777</v>
      </c>
      <c r="I7492" t="s">
        <v>65065</v>
      </c>
      <c r="K7492" t="s">
        <v>208</v>
      </c>
      <c r="L7492" t="s">
        <v>67776</v>
      </c>
      <c r="N7492" t="s">
        <v>208</v>
      </c>
      <c r="O7492" t="s">
        <v>476</v>
      </c>
      <c r="P7492" t="s">
        <v>476</v>
      </c>
    </row>
    <row r="7493" spans="1:16">
      <c r="A7493" s="484" t="s">
        <v>93039</v>
      </c>
      <c r="B7493" s="485" t="s">
        <v>93038</v>
      </c>
      <c r="C7493" t="s">
        <v>93037</v>
      </c>
      <c r="D7493" t="s">
        <v>93037</v>
      </c>
      <c r="E7493" t="str">
        <f t="shared" si="117"/>
        <v>520779 - COMPAGNIE DES EXPERTS PRES DE LA COUR D'APPEL DE REIMS</v>
      </c>
      <c r="F7493" t="s">
        <v>10843</v>
      </c>
      <c r="G7493" t="s">
        <v>93036</v>
      </c>
      <c r="I7493" t="s">
        <v>5789</v>
      </c>
      <c r="K7493" t="s">
        <v>208</v>
      </c>
      <c r="L7493" t="s">
        <v>93035</v>
      </c>
      <c r="N7493" t="s">
        <v>208</v>
      </c>
      <c r="O7493" t="s">
        <v>476</v>
      </c>
      <c r="P7493" t="s">
        <v>476</v>
      </c>
    </row>
    <row r="7494" spans="1:16">
      <c r="A7494" s="484" t="s">
        <v>26298</v>
      </c>
      <c r="B7494" s="485" t="s">
        <v>26297</v>
      </c>
      <c r="C7494" t="s">
        <v>26296</v>
      </c>
      <c r="D7494" t="s">
        <v>26295</v>
      </c>
      <c r="E7494" t="str">
        <f t="shared" si="117"/>
        <v>571258 - PSIF</v>
      </c>
      <c r="F7494" t="s">
        <v>19073</v>
      </c>
      <c r="G7494" t="s">
        <v>26294</v>
      </c>
      <c r="I7494" t="s">
        <v>26293</v>
      </c>
      <c r="J7494" t="s">
        <v>26292</v>
      </c>
      <c r="K7494" t="s">
        <v>208</v>
      </c>
      <c r="L7494" t="s">
        <v>26291</v>
      </c>
      <c r="N7494" t="s">
        <v>208</v>
      </c>
      <c r="O7494" t="s">
        <v>476</v>
      </c>
      <c r="P7494" t="s">
        <v>476</v>
      </c>
    </row>
    <row r="7495" spans="1:16">
      <c r="A7495" s="484" t="s">
        <v>109428</v>
      </c>
      <c r="B7495" s="485" t="s">
        <v>109427</v>
      </c>
      <c r="C7495" t="s">
        <v>109426</v>
      </c>
      <c r="D7495" t="s">
        <v>109426</v>
      </c>
      <c r="E7495" t="str">
        <f t="shared" si="117"/>
        <v>329885 - CAUCHOIS PHILIPPE</v>
      </c>
      <c r="F7495" t="s">
        <v>3656</v>
      </c>
      <c r="G7495" t="s">
        <v>109425</v>
      </c>
      <c r="H7495" t="s">
        <v>109424</v>
      </c>
      <c r="I7495" t="s">
        <v>109423</v>
      </c>
      <c r="J7495" t="s">
        <v>109422</v>
      </c>
      <c r="K7495" t="s">
        <v>208</v>
      </c>
      <c r="L7495" t="s">
        <v>109421</v>
      </c>
      <c r="N7495" t="s">
        <v>208</v>
      </c>
      <c r="O7495" t="s">
        <v>476</v>
      </c>
      <c r="P7495" t="s">
        <v>476</v>
      </c>
    </row>
    <row r="7496" spans="1:16">
      <c r="A7496" s="484" t="s">
        <v>128829</v>
      </c>
      <c r="B7496" s="485" t="s">
        <v>128828</v>
      </c>
      <c r="C7496" t="s">
        <v>128827</v>
      </c>
      <c r="D7496" t="s">
        <v>128826</v>
      </c>
      <c r="E7496" t="str">
        <f t="shared" si="117"/>
        <v>488276 - AMETIS</v>
      </c>
      <c r="F7496" t="s">
        <v>1848</v>
      </c>
      <c r="G7496" t="s">
        <v>128825</v>
      </c>
      <c r="I7496" t="s">
        <v>8115</v>
      </c>
      <c r="J7496" t="s">
        <v>128824</v>
      </c>
      <c r="K7496" t="s">
        <v>208</v>
      </c>
      <c r="L7496" t="s">
        <v>128823</v>
      </c>
      <c r="N7496" t="s">
        <v>208</v>
      </c>
      <c r="O7496" t="s">
        <v>476</v>
      </c>
      <c r="P7496" t="s">
        <v>476</v>
      </c>
    </row>
    <row r="7497" spans="1:16">
      <c r="A7497" s="484" t="s">
        <v>11110</v>
      </c>
      <c r="B7497" s="485" t="s">
        <v>11109</v>
      </c>
      <c r="C7497" t="s">
        <v>11108</v>
      </c>
      <c r="D7497" t="s">
        <v>11107</v>
      </c>
      <c r="E7497" t="str">
        <f t="shared" si="117"/>
        <v>660905 - TASSIGNY</v>
      </c>
      <c r="F7497" t="s">
        <v>11106</v>
      </c>
      <c r="G7497" t="s">
        <v>11105</v>
      </c>
      <c r="H7497" t="s">
        <v>11104</v>
      </c>
      <c r="I7497" t="s">
        <v>1166</v>
      </c>
      <c r="K7497" t="s">
        <v>208</v>
      </c>
      <c r="L7497" t="s">
        <v>11103</v>
      </c>
      <c r="N7497" t="s">
        <v>208</v>
      </c>
      <c r="O7497" t="s">
        <v>476</v>
      </c>
      <c r="P7497" t="s">
        <v>476</v>
      </c>
    </row>
    <row r="7498" spans="1:16">
      <c r="A7498" s="484" t="s">
        <v>116546</v>
      </c>
      <c r="B7498" s="485" t="s">
        <v>116545</v>
      </c>
      <c r="C7498" t="s">
        <v>116544</v>
      </c>
      <c r="D7498" t="s">
        <v>116543</v>
      </c>
      <c r="E7498" t="str">
        <f t="shared" si="117"/>
        <v>537858 - AUTO ECOLE DU CASTELLET MONTAGNAT</v>
      </c>
      <c r="F7498" t="s">
        <v>1077</v>
      </c>
      <c r="G7498" t="s">
        <v>116542</v>
      </c>
      <c r="I7498" t="s">
        <v>116541</v>
      </c>
      <c r="J7498" t="s">
        <v>116540</v>
      </c>
      <c r="K7498" t="s">
        <v>208</v>
      </c>
      <c r="L7498" t="s">
        <v>116539</v>
      </c>
      <c r="N7498" t="s">
        <v>208</v>
      </c>
      <c r="O7498" t="s">
        <v>476</v>
      </c>
      <c r="P7498" t="s">
        <v>476</v>
      </c>
    </row>
    <row r="7499" spans="1:16">
      <c r="A7499" s="484" t="s">
        <v>30220</v>
      </c>
      <c r="B7499" s="485" t="s">
        <v>30219</v>
      </c>
      <c r="C7499" t="s">
        <v>30218</v>
      </c>
      <c r="D7499" t="s">
        <v>30217</v>
      </c>
      <c r="E7499" t="str">
        <f t="shared" si="117"/>
        <v>526009 - OUICE SARL DINAN</v>
      </c>
      <c r="F7499" t="s">
        <v>30216</v>
      </c>
      <c r="G7499" t="s">
        <v>30215</v>
      </c>
      <c r="I7499" t="s">
        <v>21583</v>
      </c>
      <c r="J7499" t="s">
        <v>30214</v>
      </c>
      <c r="K7499" t="s">
        <v>208</v>
      </c>
      <c r="L7499" t="s">
        <v>30213</v>
      </c>
      <c r="N7499" t="s">
        <v>208</v>
      </c>
      <c r="O7499" t="s">
        <v>476</v>
      </c>
      <c r="P7499" t="s">
        <v>476</v>
      </c>
    </row>
    <row r="7500" spans="1:16">
      <c r="A7500" s="484" t="s">
        <v>73496</v>
      </c>
      <c r="B7500" s="485" t="s">
        <v>73495</v>
      </c>
      <c r="C7500" t="s">
        <v>73494</v>
      </c>
      <c r="D7500" t="s">
        <v>73493</v>
      </c>
      <c r="E7500" t="str">
        <f t="shared" si="117"/>
        <v>504853 - FED DES ACTEURS DE LA SOLIDARITE BOURGOGNE MACON</v>
      </c>
      <c r="F7500" t="s">
        <v>2919</v>
      </c>
      <c r="G7500" t="s">
        <v>73492</v>
      </c>
      <c r="I7500" t="s">
        <v>2917</v>
      </c>
      <c r="J7500" t="s">
        <v>73491</v>
      </c>
      <c r="K7500" t="s">
        <v>208</v>
      </c>
      <c r="L7500" t="s">
        <v>73490</v>
      </c>
      <c r="N7500" t="s">
        <v>208</v>
      </c>
      <c r="O7500" t="s">
        <v>476</v>
      </c>
      <c r="P7500" t="s">
        <v>476</v>
      </c>
    </row>
    <row r="7501" spans="1:16">
      <c r="A7501" s="484" t="s">
        <v>126603</v>
      </c>
      <c r="B7501" s="485" t="s">
        <v>126602</v>
      </c>
      <c r="C7501" t="s">
        <v>126601</v>
      </c>
      <c r="D7501" t="s">
        <v>126600</v>
      </c>
      <c r="E7501" t="str">
        <f t="shared" si="117"/>
        <v>544917 - ARE</v>
      </c>
      <c r="G7501" t="s">
        <v>126599</v>
      </c>
      <c r="I7501" t="s">
        <v>2483</v>
      </c>
      <c r="K7501" t="s">
        <v>208</v>
      </c>
      <c r="L7501" t="s">
        <v>126598</v>
      </c>
      <c r="N7501" t="s">
        <v>208</v>
      </c>
      <c r="O7501" t="s">
        <v>476</v>
      </c>
      <c r="P7501" t="s">
        <v>476</v>
      </c>
    </row>
    <row r="7502" spans="1:16">
      <c r="A7502" s="484" t="s">
        <v>120479</v>
      </c>
      <c r="B7502" s="485" t="s">
        <v>120478</v>
      </c>
      <c r="C7502" t="s">
        <v>120477</v>
      </c>
      <c r="D7502" t="s">
        <v>120476</v>
      </c>
      <c r="E7502" t="str">
        <f t="shared" si="117"/>
        <v>302454 - ASS MON TI LOUP</v>
      </c>
      <c r="F7502" t="s">
        <v>1857</v>
      </c>
      <c r="G7502" t="s">
        <v>120475</v>
      </c>
      <c r="I7502" t="s">
        <v>25400</v>
      </c>
      <c r="K7502" t="s">
        <v>208</v>
      </c>
      <c r="L7502" t="s">
        <v>120474</v>
      </c>
      <c r="N7502" t="s">
        <v>208</v>
      </c>
      <c r="O7502" t="s">
        <v>476</v>
      </c>
      <c r="P7502" t="s">
        <v>476</v>
      </c>
    </row>
    <row r="7503" spans="1:16">
      <c r="A7503" s="484" t="s">
        <v>96122</v>
      </c>
      <c r="B7503" s="485" t="s">
        <v>96121</v>
      </c>
      <c r="C7503" t="s">
        <v>96120</v>
      </c>
      <c r="D7503" t="s">
        <v>96119</v>
      </c>
      <c r="E7503" t="str">
        <f t="shared" si="117"/>
        <v>421273 - CHRYSALIDE QUIMPER</v>
      </c>
      <c r="F7503" t="s">
        <v>19425</v>
      </c>
      <c r="G7503" t="s">
        <v>96118</v>
      </c>
      <c r="I7503" t="s">
        <v>7695</v>
      </c>
      <c r="J7503" t="s">
        <v>96117</v>
      </c>
      <c r="K7503" t="s">
        <v>208</v>
      </c>
      <c r="L7503" t="s">
        <v>96116</v>
      </c>
      <c r="N7503" t="s">
        <v>208</v>
      </c>
      <c r="O7503" t="s">
        <v>476</v>
      </c>
      <c r="P7503" t="s">
        <v>476</v>
      </c>
    </row>
    <row r="7504" spans="1:16">
      <c r="A7504" s="484" t="s">
        <v>56525</v>
      </c>
      <c r="B7504" s="485" t="s">
        <v>56524</v>
      </c>
      <c r="C7504" t="s">
        <v>56523</v>
      </c>
      <c r="D7504" t="s">
        <v>56522</v>
      </c>
      <c r="E7504" t="str">
        <f t="shared" si="117"/>
        <v>486437 - IFR STE MARIE</v>
      </c>
      <c r="F7504" t="s">
        <v>22031</v>
      </c>
      <c r="G7504" t="s">
        <v>56521</v>
      </c>
      <c r="H7504" t="s">
        <v>56520</v>
      </c>
      <c r="I7504" t="s">
        <v>14402</v>
      </c>
      <c r="J7504" t="s">
        <v>56519</v>
      </c>
      <c r="K7504" t="s">
        <v>208</v>
      </c>
      <c r="L7504" t="s">
        <v>56518</v>
      </c>
      <c r="N7504" t="s">
        <v>207</v>
      </c>
      <c r="O7504" t="s">
        <v>476</v>
      </c>
      <c r="P7504" t="s">
        <v>476</v>
      </c>
    </row>
    <row r="7505" spans="1:16">
      <c r="A7505" s="484" t="s">
        <v>60218</v>
      </c>
      <c r="B7505" s="485" t="s">
        <v>60217</v>
      </c>
      <c r="C7505" t="s">
        <v>60216</v>
      </c>
      <c r="D7505" t="s">
        <v>60215</v>
      </c>
      <c r="E7505" t="str">
        <f t="shared" si="117"/>
        <v>535795 - HUMANEM</v>
      </c>
      <c r="F7505" t="s">
        <v>14411</v>
      </c>
      <c r="G7505" t="s">
        <v>60214</v>
      </c>
      <c r="I7505" t="s">
        <v>3329</v>
      </c>
      <c r="J7505" t="s">
        <v>60213</v>
      </c>
      <c r="K7505" t="s">
        <v>208</v>
      </c>
      <c r="L7505" t="s">
        <v>60212</v>
      </c>
      <c r="N7505" t="s">
        <v>208</v>
      </c>
      <c r="O7505" t="s">
        <v>476</v>
      </c>
      <c r="P7505" t="s">
        <v>476</v>
      </c>
    </row>
    <row r="7506" spans="1:16">
      <c r="A7506" s="484" t="s">
        <v>128100</v>
      </c>
      <c r="B7506" s="485" t="s">
        <v>128099</v>
      </c>
      <c r="C7506" t="s">
        <v>128098</v>
      </c>
      <c r="D7506" t="s">
        <v>128098</v>
      </c>
      <c r="E7506" t="str">
        <f t="shared" si="117"/>
        <v>430572 - ANTADIS</v>
      </c>
      <c r="F7506" t="s">
        <v>1759</v>
      </c>
      <c r="G7506" t="s">
        <v>128097</v>
      </c>
      <c r="I7506" t="s">
        <v>36367</v>
      </c>
      <c r="J7506" t="s">
        <v>128096</v>
      </c>
      <c r="K7506" t="s">
        <v>208</v>
      </c>
      <c r="L7506" t="s">
        <v>128095</v>
      </c>
      <c r="N7506" t="s">
        <v>208</v>
      </c>
      <c r="O7506" t="s">
        <v>476</v>
      </c>
      <c r="P7506" t="s">
        <v>476</v>
      </c>
    </row>
    <row r="7507" spans="1:16">
      <c r="A7507" s="484" t="s">
        <v>45606</v>
      </c>
      <c r="C7507" t="s">
        <v>45605</v>
      </c>
      <c r="D7507" t="s">
        <v>45604</v>
      </c>
      <c r="E7507" t="str">
        <f t="shared" si="117"/>
        <v>587473 - LASSALLE RAVERA AURELIE</v>
      </c>
      <c r="F7507" t="s">
        <v>1568</v>
      </c>
      <c r="G7507" t="s">
        <v>45603</v>
      </c>
      <c r="I7507" t="s">
        <v>596</v>
      </c>
      <c r="J7507" t="s">
        <v>3091</v>
      </c>
      <c r="K7507" t="s">
        <v>45602</v>
      </c>
      <c r="L7507" t="s">
        <v>45601</v>
      </c>
      <c r="N7507" t="s">
        <v>208</v>
      </c>
      <c r="O7507" t="s">
        <v>476</v>
      </c>
      <c r="P7507" t="s">
        <v>476</v>
      </c>
    </row>
    <row r="7508" spans="1:16">
      <c r="A7508" s="484" t="s">
        <v>13503</v>
      </c>
      <c r="B7508" s="485" t="s">
        <v>13502</v>
      </c>
      <c r="C7508" t="s">
        <v>13501</v>
      </c>
      <c r="D7508" t="s">
        <v>13500</v>
      </c>
      <c r="E7508" t="str">
        <f t="shared" si="117"/>
        <v>307233 - SPILF</v>
      </c>
      <c r="F7508" t="s">
        <v>5530</v>
      </c>
      <c r="G7508" t="s">
        <v>13499</v>
      </c>
      <c r="I7508" t="s">
        <v>626</v>
      </c>
      <c r="K7508" t="s">
        <v>208</v>
      </c>
      <c r="L7508" t="s">
        <v>13498</v>
      </c>
      <c r="N7508" t="s">
        <v>208</v>
      </c>
      <c r="O7508" t="s">
        <v>476</v>
      </c>
      <c r="P7508" t="s">
        <v>476</v>
      </c>
    </row>
    <row r="7509" spans="1:16">
      <c r="A7509" s="484" t="s">
        <v>87223</v>
      </c>
      <c r="B7509" s="485" t="s">
        <v>87222</v>
      </c>
      <c r="C7509" t="s">
        <v>87221</v>
      </c>
      <c r="D7509" t="s">
        <v>87221</v>
      </c>
      <c r="E7509" t="str">
        <f t="shared" si="117"/>
        <v>431230 - DIAMANTE CHANTAL</v>
      </c>
      <c r="G7509" t="s">
        <v>6284</v>
      </c>
      <c r="I7509" t="s">
        <v>32989</v>
      </c>
      <c r="J7509" t="s">
        <v>87220</v>
      </c>
      <c r="K7509" t="s">
        <v>208</v>
      </c>
      <c r="L7509" t="s">
        <v>87219</v>
      </c>
      <c r="N7509" t="s">
        <v>208</v>
      </c>
      <c r="O7509" t="s">
        <v>476</v>
      </c>
      <c r="P7509" t="s">
        <v>476</v>
      </c>
    </row>
    <row r="7510" spans="1:16">
      <c r="A7510" s="484" t="s">
        <v>82286</v>
      </c>
      <c r="B7510" s="485" t="s">
        <v>82285</v>
      </c>
      <c r="C7510" t="s">
        <v>82284</v>
      </c>
      <c r="D7510" t="s">
        <v>82284</v>
      </c>
      <c r="E7510" t="str">
        <f t="shared" si="117"/>
        <v>626685 - EF CONSEILS</v>
      </c>
      <c r="F7510" t="s">
        <v>8202</v>
      </c>
      <c r="G7510" t="s">
        <v>82283</v>
      </c>
      <c r="I7510" t="s">
        <v>15701</v>
      </c>
      <c r="K7510" t="s">
        <v>208</v>
      </c>
      <c r="L7510" t="s">
        <v>82282</v>
      </c>
      <c r="N7510" t="s">
        <v>208</v>
      </c>
      <c r="O7510" t="s">
        <v>476</v>
      </c>
      <c r="P7510" t="s">
        <v>476</v>
      </c>
    </row>
    <row r="7511" spans="1:16">
      <c r="A7511" s="484" t="s">
        <v>64334</v>
      </c>
      <c r="B7511" s="485" t="s">
        <v>64333</v>
      </c>
      <c r="C7511" t="s">
        <v>64332</v>
      </c>
      <c r="D7511" t="s">
        <v>64331</v>
      </c>
      <c r="E7511" t="str">
        <f t="shared" si="117"/>
        <v>356736 - GEFSTS</v>
      </c>
      <c r="F7511" t="s">
        <v>904</v>
      </c>
      <c r="G7511" t="s">
        <v>64330</v>
      </c>
      <c r="I7511" t="s">
        <v>64329</v>
      </c>
      <c r="J7511" t="s">
        <v>64328</v>
      </c>
      <c r="K7511" t="s">
        <v>208</v>
      </c>
      <c r="L7511" t="s">
        <v>64327</v>
      </c>
      <c r="N7511" t="s">
        <v>208</v>
      </c>
      <c r="O7511" t="s">
        <v>476</v>
      </c>
      <c r="P7511" t="s">
        <v>476</v>
      </c>
    </row>
    <row r="7512" spans="1:16">
      <c r="A7512" s="484" t="s">
        <v>125409</v>
      </c>
      <c r="B7512" s="485" t="s">
        <v>125408</v>
      </c>
      <c r="C7512" t="s">
        <v>125407</v>
      </c>
      <c r="D7512" t="s">
        <v>125406</v>
      </c>
      <c r="E7512" t="str">
        <f t="shared" si="117"/>
        <v>242690 - AHREK</v>
      </c>
      <c r="F7512" t="s">
        <v>1077</v>
      </c>
      <c r="G7512" t="s">
        <v>125405</v>
      </c>
      <c r="I7512" t="s">
        <v>30562</v>
      </c>
      <c r="J7512" t="s">
        <v>125404</v>
      </c>
      <c r="K7512" t="s">
        <v>208</v>
      </c>
      <c r="L7512" t="s">
        <v>125403</v>
      </c>
      <c r="N7512" t="s">
        <v>208</v>
      </c>
      <c r="O7512" t="s">
        <v>476</v>
      </c>
      <c r="P7512" t="s">
        <v>476</v>
      </c>
    </row>
    <row r="7513" spans="1:16">
      <c r="A7513" s="484" t="s">
        <v>29698</v>
      </c>
      <c r="B7513" s="485" t="s">
        <v>29697</v>
      </c>
      <c r="C7513" t="s">
        <v>29696</v>
      </c>
      <c r="D7513" t="s">
        <v>29696</v>
      </c>
      <c r="E7513" t="str">
        <f t="shared" si="117"/>
        <v>473522 - PARCOURS D'EXIL</v>
      </c>
      <c r="F7513" t="s">
        <v>1191</v>
      </c>
      <c r="G7513" t="s">
        <v>29695</v>
      </c>
      <c r="I7513" t="s">
        <v>7159</v>
      </c>
      <c r="J7513" t="s">
        <v>29694</v>
      </c>
      <c r="K7513" t="s">
        <v>208</v>
      </c>
      <c r="L7513" t="s">
        <v>29693</v>
      </c>
      <c r="N7513" t="s">
        <v>208</v>
      </c>
      <c r="O7513" t="s">
        <v>476</v>
      </c>
      <c r="P7513" t="s">
        <v>476</v>
      </c>
    </row>
    <row r="7514" spans="1:16">
      <c r="A7514" s="484" t="s">
        <v>86612</v>
      </c>
      <c r="B7514" s="485" t="s">
        <v>86611</v>
      </c>
      <c r="C7514" t="s">
        <v>86610</v>
      </c>
      <c r="D7514" t="s">
        <v>86609</v>
      </c>
      <c r="E7514" t="str">
        <f t="shared" si="117"/>
        <v>506898 - DTF</v>
      </c>
      <c r="F7514" t="s">
        <v>1328</v>
      </c>
      <c r="G7514" t="s">
        <v>86608</v>
      </c>
      <c r="I7514" t="s">
        <v>86607</v>
      </c>
      <c r="J7514" t="s">
        <v>86606</v>
      </c>
      <c r="K7514" t="s">
        <v>208</v>
      </c>
      <c r="L7514" t="s">
        <v>86605</v>
      </c>
      <c r="N7514" t="s">
        <v>208</v>
      </c>
      <c r="O7514" t="s">
        <v>476</v>
      </c>
      <c r="P7514" t="s">
        <v>476</v>
      </c>
    </row>
    <row r="7515" spans="1:16">
      <c r="A7515" s="484" t="s">
        <v>7296</v>
      </c>
      <c r="B7515" s="485" t="s">
        <v>7295</v>
      </c>
      <c r="C7515" t="s">
        <v>7294</v>
      </c>
      <c r="D7515" t="s">
        <v>7293</v>
      </c>
      <c r="E7515" t="str">
        <f t="shared" si="117"/>
        <v>503666 - UMIH FORMATION</v>
      </c>
      <c r="F7515" t="s">
        <v>7292</v>
      </c>
      <c r="G7515" t="s">
        <v>7291</v>
      </c>
      <c r="I7515" t="s">
        <v>7252</v>
      </c>
      <c r="J7515" t="s">
        <v>7290</v>
      </c>
      <c r="K7515" t="s">
        <v>208</v>
      </c>
      <c r="L7515" t="s">
        <v>7289</v>
      </c>
      <c r="N7515" t="s">
        <v>208</v>
      </c>
      <c r="O7515" t="s">
        <v>476</v>
      </c>
      <c r="P7515" t="s">
        <v>476</v>
      </c>
    </row>
    <row r="7516" spans="1:16">
      <c r="A7516" s="484" t="s">
        <v>73646</v>
      </c>
      <c r="B7516" s="485" t="s">
        <v>73645</v>
      </c>
      <c r="C7516" t="s">
        <v>73644</v>
      </c>
      <c r="D7516" t="s">
        <v>73643</v>
      </c>
      <c r="E7516" t="str">
        <f t="shared" si="117"/>
        <v>537780 - MFPF - ASBL AQUITAINE PERIGUEUX</v>
      </c>
      <c r="F7516" t="s">
        <v>26859</v>
      </c>
      <c r="G7516" t="s">
        <v>73642</v>
      </c>
      <c r="I7516" t="s">
        <v>749</v>
      </c>
      <c r="J7516" t="s">
        <v>73641</v>
      </c>
      <c r="K7516" t="s">
        <v>208</v>
      </c>
      <c r="L7516" t="s">
        <v>73640</v>
      </c>
      <c r="N7516" t="s">
        <v>208</v>
      </c>
      <c r="O7516" t="s">
        <v>476</v>
      </c>
      <c r="P7516" t="s">
        <v>476</v>
      </c>
    </row>
    <row r="7517" spans="1:16">
      <c r="A7517" s="484" t="s">
        <v>77928</v>
      </c>
      <c r="B7517" s="485" t="s">
        <v>77927</v>
      </c>
      <c r="C7517" t="s">
        <v>77926</v>
      </c>
      <c r="D7517" t="s">
        <v>77925</v>
      </c>
      <c r="E7517" t="str">
        <f t="shared" si="117"/>
        <v>547335 - ESTEVE FORMATION</v>
      </c>
      <c r="F7517" t="s">
        <v>5998</v>
      </c>
      <c r="G7517" t="s">
        <v>77924</v>
      </c>
      <c r="I7517" t="s">
        <v>23688</v>
      </c>
      <c r="K7517" t="s">
        <v>208</v>
      </c>
      <c r="L7517" t="s">
        <v>77923</v>
      </c>
      <c r="N7517" t="s">
        <v>208</v>
      </c>
      <c r="O7517" t="s">
        <v>476</v>
      </c>
      <c r="P7517" t="s">
        <v>476</v>
      </c>
    </row>
    <row r="7518" spans="1:16">
      <c r="A7518" s="484" t="s">
        <v>88669</v>
      </c>
      <c r="B7518" s="485" t="s">
        <v>88668</v>
      </c>
      <c r="C7518" t="s">
        <v>88667</v>
      </c>
      <c r="D7518" t="s">
        <v>88667</v>
      </c>
      <c r="E7518" t="str">
        <f t="shared" si="117"/>
        <v>638407 - DEBROUILLE COMPAGNIE</v>
      </c>
      <c r="F7518" t="s">
        <v>8378</v>
      </c>
      <c r="G7518" t="s">
        <v>88666</v>
      </c>
      <c r="I7518" t="s">
        <v>626</v>
      </c>
      <c r="J7518" t="s">
        <v>88665</v>
      </c>
      <c r="K7518" t="s">
        <v>208</v>
      </c>
      <c r="L7518" t="s">
        <v>88664</v>
      </c>
      <c r="N7518" t="s">
        <v>208</v>
      </c>
      <c r="O7518" t="s">
        <v>476</v>
      </c>
      <c r="P7518" t="s">
        <v>476</v>
      </c>
    </row>
    <row r="7519" spans="1:16">
      <c r="A7519" s="484" t="s">
        <v>42294</v>
      </c>
      <c r="B7519" s="485" t="s">
        <v>42293</v>
      </c>
      <c r="C7519" t="s">
        <v>42292</v>
      </c>
      <c r="D7519" t="s">
        <v>42291</v>
      </c>
      <c r="E7519" t="str">
        <f t="shared" si="117"/>
        <v>268082 - IRAAT</v>
      </c>
      <c r="F7519" t="s">
        <v>2416</v>
      </c>
      <c r="G7519" t="s">
        <v>42290</v>
      </c>
      <c r="H7519" t="s">
        <v>22732</v>
      </c>
      <c r="I7519" t="s">
        <v>1131</v>
      </c>
      <c r="J7519" t="s">
        <v>42289</v>
      </c>
      <c r="K7519" t="s">
        <v>208</v>
      </c>
      <c r="L7519" t="s">
        <v>42288</v>
      </c>
      <c r="N7519" t="s">
        <v>208</v>
      </c>
      <c r="O7519" t="s">
        <v>476</v>
      </c>
      <c r="P7519" t="s">
        <v>476</v>
      </c>
    </row>
    <row r="7520" spans="1:16">
      <c r="A7520" s="484" t="s">
        <v>21910</v>
      </c>
      <c r="B7520" s="485" t="s">
        <v>21909</v>
      </c>
      <c r="C7520" t="s">
        <v>21908</v>
      </c>
      <c r="D7520" t="s">
        <v>21908</v>
      </c>
      <c r="E7520" t="str">
        <f t="shared" si="117"/>
        <v>454175 - RH PERFORMANCES</v>
      </c>
      <c r="F7520" t="s">
        <v>904</v>
      </c>
      <c r="G7520" t="s">
        <v>21907</v>
      </c>
      <c r="I7520" t="s">
        <v>4549</v>
      </c>
      <c r="J7520" t="s">
        <v>21906</v>
      </c>
      <c r="K7520" t="s">
        <v>208</v>
      </c>
      <c r="L7520" t="s">
        <v>21905</v>
      </c>
      <c r="N7520" t="s">
        <v>208</v>
      </c>
      <c r="O7520" t="s">
        <v>476</v>
      </c>
      <c r="P7520" t="s">
        <v>476</v>
      </c>
    </row>
    <row r="7521" spans="1:16">
      <c r="A7521" s="484" t="s">
        <v>24677</v>
      </c>
      <c r="B7521" s="485" t="s">
        <v>24676</v>
      </c>
      <c r="C7521" t="s">
        <v>24675</v>
      </c>
      <c r="D7521" t="s">
        <v>24675</v>
      </c>
      <c r="E7521" t="str">
        <f t="shared" si="117"/>
        <v>537615 - PYRAMID PECS  FRANCE</v>
      </c>
      <c r="F7521" t="s">
        <v>2138</v>
      </c>
      <c r="G7521" t="s">
        <v>24674</v>
      </c>
      <c r="I7521" t="s">
        <v>24673</v>
      </c>
      <c r="J7521" t="s">
        <v>24672</v>
      </c>
      <c r="K7521" t="s">
        <v>208</v>
      </c>
      <c r="L7521" t="s">
        <v>24671</v>
      </c>
      <c r="N7521" t="s">
        <v>208</v>
      </c>
      <c r="O7521" t="s">
        <v>476</v>
      </c>
      <c r="P7521" t="s">
        <v>476</v>
      </c>
    </row>
    <row r="7522" spans="1:16">
      <c r="A7522" s="484" t="s">
        <v>118477</v>
      </c>
      <c r="B7522" s="485" t="s">
        <v>118476</v>
      </c>
      <c r="C7522" t="s">
        <v>118475</v>
      </c>
      <c r="D7522" t="s">
        <v>118474</v>
      </c>
      <c r="E7522" t="str">
        <f t="shared" si="117"/>
        <v>356761 - HBFE SI</v>
      </c>
      <c r="F7522" t="s">
        <v>11895</v>
      </c>
      <c r="G7522" t="s">
        <v>118473</v>
      </c>
      <c r="I7522" t="s">
        <v>103228</v>
      </c>
      <c r="K7522" t="s">
        <v>208</v>
      </c>
      <c r="L7522" t="s">
        <v>118472</v>
      </c>
      <c r="N7522" t="s">
        <v>208</v>
      </c>
      <c r="O7522" t="s">
        <v>476</v>
      </c>
      <c r="P7522" t="s">
        <v>476</v>
      </c>
    </row>
    <row r="7523" spans="1:16">
      <c r="A7523" s="484" t="s">
        <v>74653</v>
      </c>
      <c r="B7523" s="485" t="s">
        <v>74652</v>
      </c>
      <c r="C7523" t="s">
        <v>74651</v>
      </c>
      <c r="D7523" t="s">
        <v>74651</v>
      </c>
      <c r="E7523" t="str">
        <f t="shared" si="117"/>
        <v>387046 - EXOFORMATIONS</v>
      </c>
      <c r="G7523" t="s">
        <v>74650</v>
      </c>
      <c r="I7523" t="s">
        <v>731</v>
      </c>
      <c r="J7523" t="s">
        <v>74649</v>
      </c>
      <c r="K7523" t="s">
        <v>208</v>
      </c>
      <c r="L7523" t="s">
        <v>74648</v>
      </c>
      <c r="N7523" t="s">
        <v>208</v>
      </c>
      <c r="O7523" t="s">
        <v>476</v>
      </c>
      <c r="P7523" t="s">
        <v>476</v>
      </c>
    </row>
    <row r="7524" spans="1:16">
      <c r="A7524" s="484" t="s">
        <v>3674</v>
      </c>
      <c r="B7524" s="485" t="s">
        <v>3673</v>
      </c>
      <c r="C7524" t="s">
        <v>3672</v>
      </c>
      <c r="D7524" t="s">
        <v>3671</v>
      </c>
      <c r="E7524" t="str">
        <f t="shared" si="117"/>
        <v>574200 - VAD</v>
      </c>
      <c r="F7524" t="s">
        <v>3670</v>
      </c>
      <c r="G7524" t="s">
        <v>3669</v>
      </c>
      <c r="I7524" t="s">
        <v>3431</v>
      </c>
      <c r="J7524" t="s">
        <v>3668</v>
      </c>
      <c r="K7524" t="s">
        <v>208</v>
      </c>
      <c r="L7524" t="s">
        <v>3667</v>
      </c>
      <c r="N7524" t="s">
        <v>208</v>
      </c>
      <c r="O7524" t="s">
        <v>476</v>
      </c>
      <c r="P7524" t="s">
        <v>476</v>
      </c>
    </row>
    <row r="7525" spans="1:16">
      <c r="A7525" s="484" t="s">
        <v>127906</v>
      </c>
      <c r="B7525" s="485" t="s">
        <v>127905</v>
      </c>
      <c r="C7525" t="s">
        <v>127904</v>
      </c>
      <c r="D7525" t="s">
        <v>127904</v>
      </c>
      <c r="E7525" t="str">
        <f t="shared" si="117"/>
        <v>307683 - AO AA CHAPITRE FRANCAIS</v>
      </c>
      <c r="F7525" t="s">
        <v>6463</v>
      </c>
      <c r="G7525" t="s">
        <v>127903</v>
      </c>
      <c r="H7525" t="s">
        <v>127902</v>
      </c>
      <c r="I7525" t="s">
        <v>21371</v>
      </c>
      <c r="J7525" t="s">
        <v>127901</v>
      </c>
      <c r="K7525" t="s">
        <v>208</v>
      </c>
      <c r="L7525" t="s">
        <v>127900</v>
      </c>
      <c r="N7525" t="s">
        <v>208</v>
      </c>
      <c r="O7525" t="s">
        <v>476</v>
      </c>
      <c r="P7525" t="s">
        <v>476</v>
      </c>
    </row>
    <row r="7526" spans="1:16">
      <c r="A7526" s="484" t="s">
        <v>84051</v>
      </c>
      <c r="B7526" s="485" t="s">
        <v>84050</v>
      </c>
      <c r="C7526" t="s">
        <v>84049</v>
      </c>
      <c r="D7526" t="s">
        <v>84048</v>
      </c>
      <c r="E7526" t="str">
        <f t="shared" si="117"/>
        <v>514196 - EOA</v>
      </c>
      <c r="F7526" t="s">
        <v>9019</v>
      </c>
      <c r="G7526" t="s">
        <v>84047</v>
      </c>
      <c r="I7526" t="s">
        <v>3364</v>
      </c>
      <c r="J7526" t="s">
        <v>84046</v>
      </c>
      <c r="K7526" t="s">
        <v>208</v>
      </c>
      <c r="L7526" t="s">
        <v>84045</v>
      </c>
      <c r="N7526" t="s">
        <v>208</v>
      </c>
      <c r="O7526" t="s">
        <v>476</v>
      </c>
      <c r="P7526" t="s">
        <v>476</v>
      </c>
    </row>
    <row r="7527" spans="1:16">
      <c r="A7527" s="484" t="s">
        <v>133892</v>
      </c>
      <c r="B7527" s="485" t="s">
        <v>133891</v>
      </c>
      <c r="C7527" t="s">
        <v>133890</v>
      </c>
      <c r="D7527" t="s">
        <v>133889</v>
      </c>
      <c r="E7527" t="str">
        <f t="shared" si="117"/>
        <v>316222 - AFA FORMATION VERRIERES EN ANJOU</v>
      </c>
      <c r="F7527" t="s">
        <v>32455</v>
      </c>
      <c r="G7527" t="s">
        <v>133888</v>
      </c>
      <c r="I7527" t="s">
        <v>81102</v>
      </c>
      <c r="J7527" t="s">
        <v>133887</v>
      </c>
      <c r="K7527" t="s">
        <v>208</v>
      </c>
      <c r="L7527" t="s">
        <v>133886</v>
      </c>
      <c r="N7527" t="s">
        <v>208</v>
      </c>
      <c r="O7527" t="s">
        <v>476</v>
      </c>
      <c r="P7527" t="s">
        <v>476</v>
      </c>
    </row>
    <row r="7528" spans="1:16">
      <c r="A7528" s="484" t="s">
        <v>27318</v>
      </c>
      <c r="B7528" s="485" t="s">
        <v>27317</v>
      </c>
      <c r="C7528" t="s">
        <v>27316</v>
      </c>
      <c r="D7528" t="s">
        <v>27316</v>
      </c>
      <c r="E7528" t="str">
        <f t="shared" si="117"/>
        <v>552150 - POLA</v>
      </c>
      <c r="F7528" t="s">
        <v>27315</v>
      </c>
      <c r="G7528" t="s">
        <v>27314</v>
      </c>
      <c r="I7528" t="s">
        <v>749</v>
      </c>
      <c r="J7528" t="s">
        <v>27313</v>
      </c>
      <c r="K7528" t="s">
        <v>208</v>
      </c>
      <c r="L7528" t="s">
        <v>27312</v>
      </c>
      <c r="N7528" t="s">
        <v>208</v>
      </c>
      <c r="O7528" t="s">
        <v>476</v>
      </c>
      <c r="P7528" t="s">
        <v>476</v>
      </c>
    </row>
    <row r="7529" spans="1:16">
      <c r="A7529" s="484" t="s">
        <v>22782</v>
      </c>
      <c r="C7529" t="s">
        <v>22781</v>
      </c>
      <c r="D7529" t="s">
        <v>22781</v>
      </c>
      <c r="E7529" t="str">
        <f t="shared" si="117"/>
        <v>500355 - RESEAU MORPHEE</v>
      </c>
      <c r="F7529" t="s">
        <v>17463</v>
      </c>
      <c r="G7529" t="s">
        <v>22780</v>
      </c>
      <c r="I7529" t="s">
        <v>2601</v>
      </c>
      <c r="J7529" t="s">
        <v>22779</v>
      </c>
      <c r="K7529" t="s">
        <v>22778</v>
      </c>
      <c r="L7529" t="s">
        <v>22777</v>
      </c>
      <c r="N7529" t="s">
        <v>208</v>
      </c>
      <c r="O7529" t="s">
        <v>476</v>
      </c>
      <c r="P7529" t="s">
        <v>476</v>
      </c>
    </row>
    <row r="7530" spans="1:16">
      <c r="A7530" s="484" t="s">
        <v>45763</v>
      </c>
      <c r="B7530" s="485" t="s">
        <v>45762</v>
      </c>
      <c r="C7530" t="s">
        <v>45761</v>
      </c>
      <c r="D7530" t="s">
        <v>45760</v>
      </c>
      <c r="E7530" t="str">
        <f t="shared" si="117"/>
        <v>654255 - LAOUINI MOHAMED</v>
      </c>
      <c r="F7530" t="s">
        <v>495</v>
      </c>
      <c r="G7530" t="s">
        <v>45759</v>
      </c>
      <c r="I7530" t="s">
        <v>45758</v>
      </c>
      <c r="K7530" t="s">
        <v>208</v>
      </c>
      <c r="L7530" t="s">
        <v>45757</v>
      </c>
      <c r="N7530" t="s">
        <v>208</v>
      </c>
      <c r="O7530" t="s">
        <v>476</v>
      </c>
      <c r="P7530" t="s">
        <v>476</v>
      </c>
    </row>
    <row r="7531" spans="1:16">
      <c r="A7531" s="484" t="s">
        <v>120240</v>
      </c>
      <c r="B7531" s="485" t="s">
        <v>120239</v>
      </c>
      <c r="C7531" t="s">
        <v>120238</v>
      </c>
      <c r="D7531" t="s">
        <v>120237</v>
      </c>
      <c r="E7531" t="str">
        <f t="shared" si="117"/>
        <v>493065 - ANCESU</v>
      </c>
      <c r="F7531" t="s">
        <v>6072</v>
      </c>
      <c r="G7531" t="s">
        <v>120236</v>
      </c>
      <c r="H7531" t="s">
        <v>120235</v>
      </c>
      <c r="I7531" t="s">
        <v>1806</v>
      </c>
      <c r="J7531" t="s">
        <v>89968</v>
      </c>
      <c r="K7531" t="s">
        <v>120234</v>
      </c>
      <c r="L7531" t="s">
        <v>120233</v>
      </c>
      <c r="N7531" t="s">
        <v>208</v>
      </c>
      <c r="O7531" t="s">
        <v>476</v>
      </c>
      <c r="P7531" t="s">
        <v>476</v>
      </c>
    </row>
    <row r="7532" spans="1:16">
      <c r="A7532" s="484" t="s">
        <v>100093</v>
      </c>
      <c r="B7532" s="485" t="s">
        <v>100092</v>
      </c>
      <c r="C7532" t="s">
        <v>100091</v>
      </c>
      <c r="D7532" t="s">
        <v>100090</v>
      </c>
      <c r="E7532" t="str">
        <f t="shared" si="117"/>
        <v>469294 - ACNRD</v>
      </c>
      <c r="F7532" t="s">
        <v>38689</v>
      </c>
      <c r="G7532" t="s">
        <v>100089</v>
      </c>
      <c r="H7532" t="s">
        <v>100088</v>
      </c>
      <c r="I7532" t="s">
        <v>8273</v>
      </c>
      <c r="J7532" t="s">
        <v>100087</v>
      </c>
      <c r="K7532" t="s">
        <v>100086</v>
      </c>
      <c r="L7532" t="s">
        <v>100085</v>
      </c>
      <c r="N7532" t="s">
        <v>208</v>
      </c>
      <c r="O7532" t="s">
        <v>476</v>
      </c>
      <c r="P7532" t="s">
        <v>476</v>
      </c>
    </row>
    <row r="7533" spans="1:16">
      <c r="A7533" s="484" t="s">
        <v>131232</v>
      </c>
      <c r="B7533" s="485" t="s">
        <v>131231</v>
      </c>
      <c r="C7533" t="s">
        <v>131230</v>
      </c>
      <c r="D7533" t="s">
        <v>131230</v>
      </c>
      <c r="E7533" t="str">
        <f t="shared" si="117"/>
        <v>286643 - AIN PSY</v>
      </c>
      <c r="F7533" t="s">
        <v>1077</v>
      </c>
      <c r="G7533" t="s">
        <v>131229</v>
      </c>
      <c r="H7533" t="s">
        <v>131228</v>
      </c>
      <c r="I7533" t="s">
        <v>3575</v>
      </c>
      <c r="J7533" t="s">
        <v>131227</v>
      </c>
      <c r="K7533" t="s">
        <v>208</v>
      </c>
      <c r="L7533" t="s">
        <v>131226</v>
      </c>
      <c r="N7533" t="s">
        <v>208</v>
      </c>
      <c r="O7533" t="s">
        <v>476</v>
      </c>
      <c r="P7533" t="s">
        <v>476</v>
      </c>
    </row>
    <row r="7534" spans="1:16">
      <c r="A7534" s="484" t="s">
        <v>22345</v>
      </c>
      <c r="B7534" s="485" t="s">
        <v>22344</v>
      </c>
      <c r="C7534" t="s">
        <v>22343</v>
      </c>
      <c r="D7534" t="s">
        <v>22342</v>
      </c>
      <c r="E7534" t="str">
        <f t="shared" si="117"/>
        <v>486 - RECIFE FORMATION CONTINUE</v>
      </c>
      <c r="F7534" t="s">
        <v>22341</v>
      </c>
      <c r="G7534" t="s">
        <v>22340</v>
      </c>
      <c r="I7534" t="s">
        <v>3229</v>
      </c>
      <c r="J7534" t="s">
        <v>22339</v>
      </c>
      <c r="K7534" t="s">
        <v>208</v>
      </c>
      <c r="L7534" t="s">
        <v>22338</v>
      </c>
      <c r="N7534" t="s">
        <v>208</v>
      </c>
      <c r="O7534" t="s">
        <v>476</v>
      </c>
      <c r="P7534" t="s">
        <v>476</v>
      </c>
    </row>
    <row r="7535" spans="1:16">
      <c r="A7535" s="484" t="s">
        <v>72361</v>
      </c>
      <c r="B7535" s="485" t="s">
        <v>72360</v>
      </c>
      <c r="C7535" t="s">
        <v>72359</v>
      </c>
      <c r="D7535" t="s">
        <v>72358</v>
      </c>
      <c r="E7535" t="str">
        <f t="shared" si="117"/>
        <v>632740 - FICTIS</v>
      </c>
      <c r="F7535" t="s">
        <v>5819</v>
      </c>
      <c r="G7535" t="s">
        <v>72357</v>
      </c>
      <c r="H7535" t="s">
        <v>72356</v>
      </c>
      <c r="I7535" t="s">
        <v>1647</v>
      </c>
      <c r="J7535" t="s">
        <v>72355</v>
      </c>
      <c r="K7535" t="s">
        <v>208</v>
      </c>
      <c r="L7535" t="s">
        <v>72354</v>
      </c>
      <c r="N7535" t="s">
        <v>208</v>
      </c>
      <c r="O7535" t="s">
        <v>476</v>
      </c>
      <c r="P7535" t="s">
        <v>476</v>
      </c>
    </row>
    <row r="7536" spans="1:16">
      <c r="A7536" s="484" t="s">
        <v>121054</v>
      </c>
      <c r="B7536" s="485" t="s">
        <v>121053</v>
      </c>
      <c r="C7536" t="s">
        <v>121052</v>
      </c>
      <c r="D7536" t="s">
        <v>51155</v>
      </c>
      <c r="E7536" t="str">
        <f t="shared" si="117"/>
        <v>311492 - IPA</v>
      </c>
      <c r="F7536" t="s">
        <v>12625</v>
      </c>
      <c r="G7536" t="s">
        <v>121051</v>
      </c>
      <c r="I7536" t="s">
        <v>802</v>
      </c>
      <c r="J7536" t="s">
        <v>121050</v>
      </c>
      <c r="K7536" t="s">
        <v>208</v>
      </c>
      <c r="L7536" t="s">
        <v>121049</v>
      </c>
      <c r="N7536" t="s">
        <v>208</v>
      </c>
      <c r="O7536" t="s">
        <v>476</v>
      </c>
      <c r="P7536" t="s">
        <v>476</v>
      </c>
    </row>
    <row r="7537" spans="1:16">
      <c r="A7537" s="484" t="s">
        <v>84189</v>
      </c>
      <c r="B7537" s="485" t="s">
        <v>84188</v>
      </c>
      <c r="C7537" t="s">
        <v>84187</v>
      </c>
      <c r="D7537" t="s">
        <v>79652</v>
      </c>
      <c r="E7537" t="str">
        <f t="shared" si="117"/>
        <v>318917 - EPE</v>
      </c>
      <c r="F7537" t="s">
        <v>1513</v>
      </c>
      <c r="G7537" t="s">
        <v>84186</v>
      </c>
      <c r="I7537" t="s">
        <v>596</v>
      </c>
      <c r="K7537" t="s">
        <v>208</v>
      </c>
      <c r="L7537" t="s">
        <v>84185</v>
      </c>
      <c r="N7537" t="s">
        <v>208</v>
      </c>
      <c r="O7537" t="s">
        <v>476</v>
      </c>
      <c r="P7537" t="s">
        <v>476</v>
      </c>
    </row>
    <row r="7538" spans="1:16">
      <c r="A7538" s="484" t="s">
        <v>19226</v>
      </c>
      <c r="B7538" s="485" t="s">
        <v>19225</v>
      </c>
      <c r="C7538" t="s">
        <v>19224</v>
      </c>
      <c r="D7538" t="s">
        <v>19224</v>
      </c>
      <c r="E7538" t="str">
        <f t="shared" si="117"/>
        <v>649107 - SCARONE EDUARDO</v>
      </c>
      <c r="F7538" t="s">
        <v>3339</v>
      </c>
      <c r="G7538" t="s">
        <v>19223</v>
      </c>
      <c r="I7538" t="s">
        <v>603</v>
      </c>
      <c r="J7538" t="s">
        <v>19222</v>
      </c>
      <c r="K7538" t="s">
        <v>208</v>
      </c>
      <c r="L7538" t="s">
        <v>19221</v>
      </c>
      <c r="N7538" t="s">
        <v>208</v>
      </c>
      <c r="O7538" t="s">
        <v>476</v>
      </c>
      <c r="P7538" t="s">
        <v>476</v>
      </c>
    </row>
    <row r="7539" spans="1:16">
      <c r="A7539" s="484" t="s">
        <v>21199</v>
      </c>
      <c r="B7539" s="485" t="s">
        <v>21198</v>
      </c>
      <c r="C7539" t="s">
        <v>21197</v>
      </c>
      <c r="D7539" t="s">
        <v>21196</v>
      </c>
      <c r="E7539" t="str">
        <f t="shared" si="117"/>
        <v>346809 - ROUSSARIE PASCALE</v>
      </c>
      <c r="F7539" t="s">
        <v>5013</v>
      </c>
      <c r="G7539" t="s">
        <v>21195</v>
      </c>
      <c r="I7539" t="s">
        <v>21194</v>
      </c>
      <c r="J7539" t="s">
        <v>21193</v>
      </c>
      <c r="K7539" t="s">
        <v>208</v>
      </c>
      <c r="L7539" t="s">
        <v>21192</v>
      </c>
      <c r="N7539" t="s">
        <v>208</v>
      </c>
      <c r="O7539" t="s">
        <v>476</v>
      </c>
      <c r="P7539" t="s">
        <v>476</v>
      </c>
    </row>
    <row r="7540" spans="1:16">
      <c r="A7540" s="484" t="s">
        <v>89952</v>
      </c>
      <c r="B7540" s="485" t="s">
        <v>89951</v>
      </c>
      <c r="C7540" t="s">
        <v>89950</v>
      </c>
      <c r="D7540" t="s">
        <v>89949</v>
      </c>
      <c r="E7540" t="str">
        <f t="shared" si="117"/>
        <v>648152 - CFA EC VENDEE</v>
      </c>
      <c r="F7540" t="s">
        <v>21089</v>
      </c>
      <c r="G7540" t="s">
        <v>89948</v>
      </c>
      <c r="I7540" t="s">
        <v>8105</v>
      </c>
      <c r="J7540" t="s">
        <v>89947</v>
      </c>
      <c r="K7540" t="s">
        <v>208</v>
      </c>
      <c r="L7540" t="s">
        <v>89946</v>
      </c>
      <c r="N7540" t="s">
        <v>207</v>
      </c>
      <c r="O7540" t="s">
        <v>476</v>
      </c>
      <c r="P7540" t="s">
        <v>476</v>
      </c>
    </row>
    <row r="7541" spans="1:16">
      <c r="A7541" s="484" t="s">
        <v>21079</v>
      </c>
      <c r="B7541" s="485" t="s">
        <v>21078</v>
      </c>
      <c r="C7541" t="s">
        <v>21077</v>
      </c>
      <c r="D7541" t="s">
        <v>21077</v>
      </c>
      <c r="E7541" t="str">
        <f t="shared" si="117"/>
        <v>622308 - ROY ROLAND</v>
      </c>
      <c r="F7541" t="s">
        <v>21076</v>
      </c>
      <c r="G7541" t="s">
        <v>21075</v>
      </c>
      <c r="H7541" t="s">
        <v>21074</v>
      </c>
      <c r="I7541" t="s">
        <v>21073</v>
      </c>
      <c r="K7541" t="s">
        <v>208</v>
      </c>
      <c r="L7541" t="s">
        <v>21072</v>
      </c>
      <c r="N7541" t="s">
        <v>208</v>
      </c>
      <c r="O7541" t="s">
        <v>476</v>
      </c>
      <c r="P7541" t="s">
        <v>476</v>
      </c>
    </row>
    <row r="7542" spans="1:16">
      <c r="A7542" s="484" t="s">
        <v>120210</v>
      </c>
      <c r="B7542" s="485" t="s">
        <v>120209</v>
      </c>
      <c r="C7542" t="s">
        <v>120208</v>
      </c>
      <c r="D7542" t="s">
        <v>120207</v>
      </c>
      <c r="E7542" t="str">
        <f t="shared" si="117"/>
        <v>286278 - ANDICAT</v>
      </c>
      <c r="F7542" t="s">
        <v>5833</v>
      </c>
      <c r="G7542" t="s">
        <v>120206</v>
      </c>
      <c r="I7542" t="s">
        <v>626</v>
      </c>
      <c r="J7542" t="s">
        <v>120205</v>
      </c>
      <c r="K7542" t="s">
        <v>208</v>
      </c>
      <c r="L7542" t="s">
        <v>120204</v>
      </c>
      <c r="N7542" t="s">
        <v>208</v>
      </c>
      <c r="O7542" t="s">
        <v>476</v>
      </c>
      <c r="P7542" t="s">
        <v>476</v>
      </c>
    </row>
    <row r="7543" spans="1:16">
      <c r="A7543" s="484" t="s">
        <v>118027</v>
      </c>
      <c r="B7543" s="485" t="s">
        <v>118026</v>
      </c>
      <c r="C7543" t="s">
        <v>118025</v>
      </c>
      <c r="D7543" t="s">
        <v>118024</v>
      </c>
      <c r="E7543" t="str">
        <f t="shared" si="117"/>
        <v>312368 - AF2A</v>
      </c>
      <c r="F7543" t="s">
        <v>43131</v>
      </c>
      <c r="G7543" t="s">
        <v>118023</v>
      </c>
      <c r="I7543" t="s">
        <v>3138</v>
      </c>
      <c r="J7543" t="s">
        <v>118022</v>
      </c>
      <c r="K7543" t="s">
        <v>208</v>
      </c>
      <c r="L7543" t="s">
        <v>118021</v>
      </c>
      <c r="N7543" t="s">
        <v>208</v>
      </c>
      <c r="O7543" t="s">
        <v>476</v>
      </c>
      <c r="P7543" t="s">
        <v>476</v>
      </c>
    </row>
    <row r="7544" spans="1:16">
      <c r="A7544" s="484" t="s">
        <v>35025</v>
      </c>
      <c r="B7544" s="485" t="s">
        <v>35024</v>
      </c>
      <c r="C7544" t="s">
        <v>35023</v>
      </c>
      <c r="D7544" t="s">
        <v>35022</v>
      </c>
      <c r="E7544" t="str">
        <f t="shared" si="117"/>
        <v>620828 - MOUREY DOMINIQUE</v>
      </c>
      <c r="F7544" t="s">
        <v>12967</v>
      </c>
      <c r="G7544" t="s">
        <v>35021</v>
      </c>
      <c r="I7544" t="s">
        <v>35020</v>
      </c>
      <c r="K7544" t="s">
        <v>208</v>
      </c>
      <c r="L7544" t="s">
        <v>35019</v>
      </c>
      <c r="N7544" t="s">
        <v>208</v>
      </c>
      <c r="O7544" t="s">
        <v>476</v>
      </c>
      <c r="P7544" t="s">
        <v>476</v>
      </c>
    </row>
    <row r="7545" spans="1:16">
      <c r="A7545" s="484" t="s">
        <v>70747</v>
      </c>
      <c r="B7545" s="485" t="s">
        <v>70746</v>
      </c>
      <c r="C7545" t="s">
        <v>70745</v>
      </c>
      <c r="D7545" t="s">
        <v>70744</v>
      </c>
      <c r="E7545" t="str">
        <f t="shared" si="117"/>
        <v>316040 - FORMANIMES</v>
      </c>
      <c r="F7545" t="s">
        <v>1400</v>
      </c>
      <c r="G7545" t="s">
        <v>47310</v>
      </c>
      <c r="I7545" t="s">
        <v>1321</v>
      </c>
      <c r="J7545" t="s">
        <v>47309</v>
      </c>
      <c r="K7545" t="s">
        <v>208</v>
      </c>
      <c r="L7545" t="s">
        <v>70743</v>
      </c>
      <c r="N7545" t="s">
        <v>207</v>
      </c>
      <c r="O7545" t="s">
        <v>476</v>
      </c>
      <c r="P7545" t="s">
        <v>476</v>
      </c>
    </row>
    <row r="7546" spans="1:16">
      <c r="A7546" s="484" t="s">
        <v>99323</v>
      </c>
      <c r="B7546" s="485" t="s">
        <v>99322</v>
      </c>
      <c r="C7546" t="s">
        <v>99321</v>
      </c>
      <c r="D7546" t="s">
        <v>99320</v>
      </c>
      <c r="E7546" t="str">
        <f t="shared" si="117"/>
        <v>363145 - CEPIM PLOUGOUMELEN</v>
      </c>
      <c r="F7546" t="s">
        <v>1444</v>
      </c>
      <c r="G7546" t="s">
        <v>99319</v>
      </c>
      <c r="I7546" t="s">
        <v>99318</v>
      </c>
      <c r="J7546" t="s">
        <v>99317</v>
      </c>
      <c r="K7546" t="s">
        <v>208</v>
      </c>
      <c r="L7546" t="s">
        <v>99316</v>
      </c>
      <c r="N7546" t="s">
        <v>208</v>
      </c>
      <c r="O7546" t="s">
        <v>476</v>
      </c>
      <c r="P7546" t="s">
        <v>476</v>
      </c>
    </row>
    <row r="7547" spans="1:16">
      <c r="A7547" s="484" t="s">
        <v>12394</v>
      </c>
      <c r="B7547" s="485" t="s">
        <v>12393</v>
      </c>
      <c r="C7547" t="s">
        <v>12392</v>
      </c>
      <c r="D7547" t="s">
        <v>12391</v>
      </c>
      <c r="E7547" t="str">
        <f t="shared" si="117"/>
        <v>488094 - SUEZ RR IWS CHEMICALS ST PRIEST</v>
      </c>
      <c r="F7547" t="s">
        <v>1687</v>
      </c>
      <c r="G7547" t="s">
        <v>12390</v>
      </c>
      <c r="H7547" t="s">
        <v>12389</v>
      </c>
      <c r="I7547" t="s">
        <v>643</v>
      </c>
      <c r="J7547" t="s">
        <v>12388</v>
      </c>
      <c r="K7547" t="s">
        <v>208</v>
      </c>
      <c r="L7547" t="s">
        <v>12387</v>
      </c>
      <c r="N7547" t="s">
        <v>208</v>
      </c>
      <c r="O7547" t="s">
        <v>476</v>
      </c>
      <c r="P7547" t="s">
        <v>476</v>
      </c>
    </row>
    <row r="7548" spans="1:16">
      <c r="A7548" s="484" t="s">
        <v>38702</v>
      </c>
      <c r="B7548" s="485" t="s">
        <v>38701</v>
      </c>
      <c r="C7548" t="s">
        <v>38700</v>
      </c>
      <c r="D7548" t="s">
        <v>38700</v>
      </c>
      <c r="E7548" t="str">
        <f t="shared" si="117"/>
        <v>433263 - MALTA INFORMATIQUE MERIGNAC</v>
      </c>
      <c r="F7548" t="s">
        <v>2242</v>
      </c>
      <c r="G7548" t="s">
        <v>12049</v>
      </c>
      <c r="H7548" t="s">
        <v>38699</v>
      </c>
      <c r="I7548" t="s">
        <v>1466</v>
      </c>
      <c r="J7548" t="s">
        <v>38698</v>
      </c>
      <c r="K7548" t="s">
        <v>208</v>
      </c>
      <c r="L7548" t="s">
        <v>38697</v>
      </c>
      <c r="N7548" t="s">
        <v>208</v>
      </c>
      <c r="O7548" t="s">
        <v>476</v>
      </c>
      <c r="P7548" t="s">
        <v>476</v>
      </c>
    </row>
    <row r="7549" spans="1:16">
      <c r="A7549" s="484" t="s">
        <v>8695</v>
      </c>
      <c r="B7549" s="485" t="s">
        <v>8694</v>
      </c>
      <c r="C7549" t="s">
        <v>8693</v>
      </c>
      <c r="D7549" t="s">
        <v>8692</v>
      </c>
      <c r="E7549" t="str">
        <f t="shared" si="117"/>
        <v>619747 - TRUSSARDI FRANCK</v>
      </c>
      <c r="F7549" t="s">
        <v>8691</v>
      </c>
      <c r="G7549" t="s">
        <v>8690</v>
      </c>
      <c r="H7549" t="s">
        <v>8689</v>
      </c>
      <c r="I7549" t="s">
        <v>6880</v>
      </c>
      <c r="J7549" t="s">
        <v>8688</v>
      </c>
      <c r="K7549" t="s">
        <v>208</v>
      </c>
      <c r="L7549" t="s">
        <v>8687</v>
      </c>
      <c r="N7549" t="s">
        <v>208</v>
      </c>
      <c r="O7549" t="s">
        <v>476</v>
      </c>
      <c r="P7549" t="s">
        <v>476</v>
      </c>
    </row>
    <row r="7550" spans="1:16">
      <c r="A7550" s="484" t="s">
        <v>28532</v>
      </c>
      <c r="B7550" s="485" t="s">
        <v>28531</v>
      </c>
      <c r="C7550" t="s">
        <v>28530</v>
      </c>
      <c r="D7550" t="s">
        <v>28530</v>
      </c>
      <c r="E7550" t="str">
        <f t="shared" si="117"/>
        <v>484969 - PERSPECTIVES &amp; CARRIERES</v>
      </c>
      <c r="F7550" t="s">
        <v>1513</v>
      </c>
      <c r="G7550" t="s">
        <v>28529</v>
      </c>
      <c r="I7550" t="s">
        <v>795</v>
      </c>
      <c r="J7550" t="s">
        <v>28528</v>
      </c>
      <c r="K7550" t="s">
        <v>208</v>
      </c>
      <c r="L7550" t="s">
        <v>28527</v>
      </c>
      <c r="N7550" t="s">
        <v>208</v>
      </c>
      <c r="O7550" t="s">
        <v>476</v>
      </c>
      <c r="P7550" t="s">
        <v>476</v>
      </c>
    </row>
    <row r="7551" spans="1:16">
      <c r="A7551" s="484" t="s">
        <v>11168</v>
      </c>
      <c r="B7551" s="485" t="s">
        <v>11167</v>
      </c>
      <c r="C7551" t="s">
        <v>11166</v>
      </c>
      <c r="D7551" t="s">
        <v>11166</v>
      </c>
      <c r="E7551" t="str">
        <f t="shared" si="117"/>
        <v>354338 - TAOLIA</v>
      </c>
      <c r="F7551" t="s">
        <v>11165</v>
      </c>
      <c r="G7551" t="s">
        <v>11164</v>
      </c>
      <c r="I7551" t="s">
        <v>11163</v>
      </c>
      <c r="J7551" t="s">
        <v>11162</v>
      </c>
      <c r="K7551" t="s">
        <v>208</v>
      </c>
      <c r="L7551" t="s">
        <v>11161</v>
      </c>
      <c r="N7551" t="s">
        <v>208</v>
      </c>
      <c r="O7551" t="s">
        <v>476</v>
      </c>
      <c r="P7551" t="s">
        <v>476</v>
      </c>
    </row>
    <row r="7552" spans="1:16">
      <c r="A7552" s="484" t="s">
        <v>25820</v>
      </c>
      <c r="B7552" s="485" t="s">
        <v>25819</v>
      </c>
      <c r="C7552" t="s">
        <v>25818</v>
      </c>
      <c r="D7552" t="s">
        <v>25818</v>
      </c>
      <c r="E7552" t="str">
        <f t="shared" si="117"/>
        <v>492814 - PROFIL</v>
      </c>
      <c r="F7552" t="s">
        <v>1710</v>
      </c>
      <c r="G7552" t="s">
        <v>25817</v>
      </c>
      <c r="I7552" t="s">
        <v>25816</v>
      </c>
      <c r="J7552" t="s">
        <v>25815</v>
      </c>
      <c r="K7552" t="s">
        <v>208</v>
      </c>
      <c r="L7552" t="s">
        <v>25814</v>
      </c>
      <c r="N7552" t="s">
        <v>208</v>
      </c>
      <c r="O7552" t="s">
        <v>476</v>
      </c>
      <c r="P7552" t="s">
        <v>476</v>
      </c>
    </row>
    <row r="7553" spans="1:16">
      <c r="A7553" s="484" t="s">
        <v>23856</v>
      </c>
      <c r="B7553" s="485" t="s">
        <v>23855</v>
      </c>
      <c r="C7553" t="s">
        <v>23854</v>
      </c>
      <c r="D7553" t="s">
        <v>23853</v>
      </c>
      <c r="E7553" t="str">
        <f t="shared" si="117"/>
        <v>444080 - RANGO FABRICE CCC FRANCE</v>
      </c>
      <c r="F7553" t="s">
        <v>13656</v>
      </c>
      <c r="G7553" t="s">
        <v>23852</v>
      </c>
      <c r="I7553" t="s">
        <v>2900</v>
      </c>
      <c r="J7553" t="s">
        <v>23851</v>
      </c>
      <c r="K7553" t="s">
        <v>208</v>
      </c>
      <c r="L7553" t="s">
        <v>23850</v>
      </c>
      <c r="N7553" t="s">
        <v>208</v>
      </c>
      <c r="O7553" t="s">
        <v>476</v>
      </c>
      <c r="P7553" t="s">
        <v>476</v>
      </c>
    </row>
    <row r="7554" spans="1:16">
      <c r="A7554" s="484" t="s">
        <v>65924</v>
      </c>
      <c r="B7554" s="485" t="s">
        <v>65923</v>
      </c>
      <c r="C7554" t="s">
        <v>65922</v>
      </c>
      <c r="D7554" t="s">
        <v>65921</v>
      </c>
      <c r="E7554" t="str">
        <f t="shared" ref="E7554:E7617" si="118">_xlfn.CONCAT(L7554," - ",D7554)</f>
        <v>457036 - GORGY OLIVIER</v>
      </c>
      <c r="F7554" t="s">
        <v>692</v>
      </c>
      <c r="G7554" t="s">
        <v>18045</v>
      </c>
      <c r="I7554" t="s">
        <v>596</v>
      </c>
      <c r="J7554" t="s">
        <v>18044</v>
      </c>
      <c r="K7554" t="s">
        <v>208</v>
      </c>
      <c r="L7554" t="s">
        <v>65920</v>
      </c>
      <c r="N7554" t="s">
        <v>208</v>
      </c>
      <c r="O7554" t="s">
        <v>476</v>
      </c>
      <c r="P7554" t="s">
        <v>476</v>
      </c>
    </row>
    <row r="7555" spans="1:16">
      <c r="A7555" s="484" t="s">
        <v>55950</v>
      </c>
      <c r="B7555" s="485" t="s">
        <v>55949</v>
      </c>
      <c r="C7555" t="s">
        <v>55948</v>
      </c>
      <c r="D7555" t="s">
        <v>55947</v>
      </c>
      <c r="E7555" t="str">
        <f t="shared" si="118"/>
        <v>338618 - IFPST</v>
      </c>
      <c r="F7555" t="s">
        <v>5530</v>
      </c>
      <c r="G7555" t="s">
        <v>55946</v>
      </c>
      <c r="I7555" t="s">
        <v>3016</v>
      </c>
      <c r="J7555" t="s">
        <v>55945</v>
      </c>
      <c r="K7555" t="s">
        <v>208</v>
      </c>
      <c r="L7555" t="s">
        <v>55944</v>
      </c>
      <c r="N7555" t="s">
        <v>208</v>
      </c>
      <c r="O7555" t="s">
        <v>476</v>
      </c>
      <c r="P7555" t="s">
        <v>476</v>
      </c>
    </row>
    <row r="7556" spans="1:16">
      <c r="A7556" s="484" t="s">
        <v>126918</v>
      </c>
      <c r="B7556" s="485" t="s">
        <v>126917</v>
      </c>
      <c r="C7556" t="s">
        <v>126916</v>
      </c>
      <c r="D7556" t="s">
        <v>126916</v>
      </c>
      <c r="E7556" t="str">
        <f t="shared" si="118"/>
        <v>494549 - ARNAUD GARDAIR SANDRA</v>
      </c>
      <c r="F7556" t="s">
        <v>715</v>
      </c>
      <c r="G7556" t="s">
        <v>126915</v>
      </c>
      <c r="I7556" t="s">
        <v>12075</v>
      </c>
      <c r="J7556" t="s">
        <v>126914</v>
      </c>
      <c r="K7556" t="s">
        <v>208</v>
      </c>
      <c r="L7556" t="s">
        <v>126913</v>
      </c>
      <c r="N7556" t="s">
        <v>208</v>
      </c>
      <c r="O7556" t="s">
        <v>476</v>
      </c>
      <c r="P7556" t="s">
        <v>476</v>
      </c>
    </row>
    <row r="7557" spans="1:16">
      <c r="A7557" s="484" t="s">
        <v>67263</v>
      </c>
      <c r="B7557" s="485" t="s">
        <v>67262</v>
      </c>
      <c r="C7557" t="s">
        <v>67261</v>
      </c>
      <c r="D7557" t="s">
        <v>67260</v>
      </c>
      <c r="E7557" t="str">
        <f t="shared" si="118"/>
        <v>622084 - GENEIX LAURENT</v>
      </c>
      <c r="F7557" t="s">
        <v>512</v>
      </c>
      <c r="G7557" t="s">
        <v>67259</v>
      </c>
      <c r="I7557" t="s">
        <v>1799</v>
      </c>
      <c r="J7557" t="s">
        <v>67258</v>
      </c>
      <c r="K7557" t="s">
        <v>208</v>
      </c>
      <c r="L7557" t="s">
        <v>67257</v>
      </c>
      <c r="N7557" t="s">
        <v>208</v>
      </c>
      <c r="O7557" t="s">
        <v>476</v>
      </c>
      <c r="P7557" t="s">
        <v>476</v>
      </c>
    </row>
    <row r="7558" spans="1:16">
      <c r="A7558" s="484" t="s">
        <v>59948</v>
      </c>
      <c r="B7558" s="485" t="s">
        <v>59947</v>
      </c>
      <c r="C7558" t="s">
        <v>59946</v>
      </c>
      <c r="D7558" t="s">
        <v>59946</v>
      </c>
      <c r="E7558" t="str">
        <f t="shared" si="118"/>
        <v>531935 - HYPREVIA FORMATION</v>
      </c>
      <c r="F7558" t="s">
        <v>8736</v>
      </c>
      <c r="G7558" t="s">
        <v>59945</v>
      </c>
      <c r="I7558" t="s">
        <v>40326</v>
      </c>
      <c r="J7558" t="s">
        <v>59944</v>
      </c>
      <c r="K7558" t="s">
        <v>208</v>
      </c>
      <c r="L7558" t="s">
        <v>59943</v>
      </c>
      <c r="N7558" t="s">
        <v>208</v>
      </c>
      <c r="O7558" t="s">
        <v>476</v>
      </c>
      <c r="P7558" t="s">
        <v>476</v>
      </c>
    </row>
    <row r="7559" spans="1:16">
      <c r="A7559" s="484" t="s">
        <v>78381</v>
      </c>
      <c r="B7559" s="485" t="s">
        <v>78380</v>
      </c>
      <c r="C7559" t="s">
        <v>78379</v>
      </c>
      <c r="D7559" t="s">
        <v>78378</v>
      </c>
      <c r="E7559" t="str">
        <f t="shared" si="118"/>
        <v>364800 - ESPACE THERAPIES SYSTEMES</v>
      </c>
      <c r="F7559" t="s">
        <v>39686</v>
      </c>
      <c r="G7559" t="s">
        <v>78377</v>
      </c>
      <c r="H7559" t="s">
        <v>78376</v>
      </c>
      <c r="I7559" t="s">
        <v>4033</v>
      </c>
      <c r="J7559" t="s">
        <v>78375</v>
      </c>
      <c r="K7559" t="s">
        <v>208</v>
      </c>
      <c r="L7559" t="s">
        <v>78374</v>
      </c>
      <c r="N7559" t="s">
        <v>208</v>
      </c>
      <c r="O7559" t="s">
        <v>476</v>
      </c>
      <c r="P7559" t="s">
        <v>476</v>
      </c>
    </row>
    <row r="7560" spans="1:16">
      <c r="A7560" s="484" t="s">
        <v>20977</v>
      </c>
      <c r="B7560" s="485" t="s">
        <v>20976</v>
      </c>
      <c r="C7560" t="s">
        <v>20975</v>
      </c>
      <c r="D7560" t="s">
        <v>20974</v>
      </c>
      <c r="E7560" t="str">
        <f t="shared" si="118"/>
        <v>645345 - ROZO PARIS</v>
      </c>
      <c r="F7560" t="s">
        <v>3453</v>
      </c>
      <c r="G7560" t="s">
        <v>20973</v>
      </c>
      <c r="I7560" t="s">
        <v>626</v>
      </c>
      <c r="J7560" t="s">
        <v>20972</v>
      </c>
      <c r="K7560" t="s">
        <v>208</v>
      </c>
      <c r="L7560" t="s">
        <v>20971</v>
      </c>
      <c r="N7560" t="s">
        <v>208</v>
      </c>
      <c r="O7560" t="s">
        <v>476</v>
      </c>
      <c r="P7560" t="s">
        <v>476</v>
      </c>
    </row>
    <row r="7561" spans="1:16">
      <c r="A7561" s="484" t="s">
        <v>122423</v>
      </c>
      <c r="B7561" s="485" t="s">
        <v>122422</v>
      </c>
      <c r="C7561" t="s">
        <v>122421</v>
      </c>
      <c r="D7561" t="s">
        <v>122420</v>
      </c>
      <c r="E7561" t="str">
        <f t="shared" si="118"/>
        <v>551016 - ARMP</v>
      </c>
      <c r="F7561" t="s">
        <v>62078</v>
      </c>
      <c r="G7561" t="s">
        <v>122419</v>
      </c>
      <c r="I7561" t="s">
        <v>626</v>
      </c>
      <c r="J7561" t="s">
        <v>122418</v>
      </c>
      <c r="K7561" t="s">
        <v>122417</v>
      </c>
      <c r="L7561" t="s">
        <v>122416</v>
      </c>
      <c r="N7561" t="s">
        <v>208</v>
      </c>
      <c r="O7561" t="s">
        <v>476</v>
      </c>
      <c r="P7561" t="s">
        <v>476</v>
      </c>
    </row>
    <row r="7562" spans="1:16">
      <c r="A7562" s="484" t="s">
        <v>18576</v>
      </c>
      <c r="B7562" s="485" t="s">
        <v>18575</v>
      </c>
      <c r="C7562" t="s">
        <v>18574</v>
      </c>
      <c r="D7562" t="s">
        <v>18573</v>
      </c>
      <c r="E7562" t="str">
        <f t="shared" si="118"/>
        <v>414323 - ASS CROIX BLANCHE LE MANS</v>
      </c>
      <c r="F7562" t="s">
        <v>18572</v>
      </c>
      <c r="G7562" t="s">
        <v>18571</v>
      </c>
      <c r="I7562" t="s">
        <v>3929</v>
      </c>
      <c r="J7562" t="s">
        <v>18570</v>
      </c>
      <c r="K7562" t="s">
        <v>208</v>
      </c>
      <c r="L7562" t="s">
        <v>18569</v>
      </c>
      <c r="N7562" t="s">
        <v>208</v>
      </c>
      <c r="O7562" t="s">
        <v>476</v>
      </c>
      <c r="P7562" t="s">
        <v>476</v>
      </c>
    </row>
    <row r="7563" spans="1:16">
      <c r="A7563" s="484" t="s">
        <v>83577</v>
      </c>
      <c r="B7563" s="485" t="s">
        <v>83576</v>
      </c>
      <c r="C7563" t="s">
        <v>83575</v>
      </c>
      <c r="D7563" t="s">
        <v>83574</v>
      </c>
      <c r="E7563" t="str">
        <f t="shared" si="118"/>
        <v>514457 - ENAMEF</v>
      </c>
      <c r="F7563" t="s">
        <v>707</v>
      </c>
      <c r="G7563" t="s">
        <v>83573</v>
      </c>
      <c r="I7563" t="s">
        <v>2492</v>
      </c>
      <c r="J7563" t="s">
        <v>83572</v>
      </c>
      <c r="K7563" t="s">
        <v>208</v>
      </c>
      <c r="L7563" t="s">
        <v>83571</v>
      </c>
      <c r="N7563" t="s">
        <v>208</v>
      </c>
      <c r="O7563" t="s">
        <v>476</v>
      </c>
      <c r="P7563" t="s">
        <v>476</v>
      </c>
    </row>
    <row r="7564" spans="1:16">
      <c r="A7564" s="484" t="s">
        <v>30006</v>
      </c>
      <c r="B7564" s="485" t="s">
        <v>30005</v>
      </c>
      <c r="C7564" t="s">
        <v>30004</v>
      </c>
      <c r="D7564" t="s">
        <v>30004</v>
      </c>
      <c r="E7564" t="str">
        <f t="shared" si="118"/>
        <v>592183 - PACK CONSEIL</v>
      </c>
      <c r="F7564" t="s">
        <v>7556</v>
      </c>
      <c r="G7564" t="s">
        <v>30003</v>
      </c>
      <c r="I7564" t="s">
        <v>19345</v>
      </c>
      <c r="J7564" t="s">
        <v>30002</v>
      </c>
      <c r="K7564" t="s">
        <v>208</v>
      </c>
      <c r="L7564" t="s">
        <v>30001</v>
      </c>
      <c r="N7564" t="s">
        <v>208</v>
      </c>
      <c r="O7564" t="s">
        <v>476</v>
      </c>
      <c r="P7564" t="s">
        <v>476</v>
      </c>
    </row>
    <row r="7565" spans="1:16">
      <c r="A7565" s="484" t="s">
        <v>123331</v>
      </c>
      <c r="B7565" s="485" t="s">
        <v>123330</v>
      </c>
      <c r="C7565" t="s">
        <v>123329</v>
      </c>
      <c r="D7565" t="s">
        <v>123328</v>
      </c>
      <c r="E7565" t="str">
        <f t="shared" si="118"/>
        <v>504063 - AKCR</v>
      </c>
      <c r="F7565" t="s">
        <v>6315</v>
      </c>
      <c r="G7565" t="s">
        <v>123327</v>
      </c>
      <c r="I7565" t="s">
        <v>1131</v>
      </c>
      <c r="K7565" t="s">
        <v>208</v>
      </c>
      <c r="L7565" t="s">
        <v>123326</v>
      </c>
      <c r="N7565" t="s">
        <v>208</v>
      </c>
      <c r="O7565" t="s">
        <v>476</v>
      </c>
      <c r="P7565" t="s">
        <v>476</v>
      </c>
    </row>
    <row r="7566" spans="1:16">
      <c r="A7566" s="484" t="s">
        <v>47821</v>
      </c>
      <c r="B7566" s="485" t="s">
        <v>47820</v>
      </c>
      <c r="C7566" t="s">
        <v>47819</v>
      </c>
      <c r="D7566" t="s">
        <v>47819</v>
      </c>
      <c r="E7566" t="str">
        <f t="shared" si="118"/>
        <v>654206 - KOHE MANAGEMENT</v>
      </c>
      <c r="F7566" t="s">
        <v>19501</v>
      </c>
      <c r="G7566" t="s">
        <v>47818</v>
      </c>
      <c r="I7566" t="s">
        <v>802</v>
      </c>
      <c r="K7566" t="s">
        <v>208</v>
      </c>
      <c r="L7566" t="s">
        <v>47817</v>
      </c>
      <c r="N7566" t="s">
        <v>208</v>
      </c>
      <c r="O7566" t="s">
        <v>476</v>
      </c>
      <c r="P7566" t="s">
        <v>476</v>
      </c>
    </row>
    <row r="7567" spans="1:16">
      <c r="A7567" s="484" t="s">
        <v>3075</v>
      </c>
      <c r="B7567" s="485" t="s">
        <v>3074</v>
      </c>
      <c r="C7567" t="s">
        <v>3073</v>
      </c>
      <c r="D7567" t="s">
        <v>3073</v>
      </c>
      <c r="E7567" t="str">
        <f t="shared" si="118"/>
        <v>612972 - VOLODALEN</v>
      </c>
      <c r="F7567" t="s">
        <v>3072</v>
      </c>
      <c r="G7567" t="s">
        <v>3071</v>
      </c>
      <c r="I7567" t="s">
        <v>3070</v>
      </c>
      <c r="J7567" t="s">
        <v>3069</v>
      </c>
      <c r="K7567" t="s">
        <v>208</v>
      </c>
      <c r="L7567" t="s">
        <v>3068</v>
      </c>
      <c r="N7567" t="s">
        <v>208</v>
      </c>
      <c r="O7567" t="s">
        <v>476</v>
      </c>
      <c r="P7567" t="s">
        <v>476</v>
      </c>
    </row>
    <row r="7568" spans="1:16">
      <c r="A7568" s="484" t="s">
        <v>87122</v>
      </c>
      <c r="B7568" s="485" t="s">
        <v>87121</v>
      </c>
      <c r="C7568" t="s">
        <v>87120</v>
      </c>
      <c r="D7568" t="s">
        <v>87119</v>
      </c>
      <c r="E7568" t="str">
        <f t="shared" si="118"/>
        <v>524530 - DIDIER REMI</v>
      </c>
      <c r="F7568" t="s">
        <v>87118</v>
      </c>
      <c r="G7568" t="s">
        <v>87117</v>
      </c>
      <c r="I7568" t="s">
        <v>87116</v>
      </c>
      <c r="J7568" t="s">
        <v>87115</v>
      </c>
      <c r="K7568" t="s">
        <v>208</v>
      </c>
      <c r="L7568" t="s">
        <v>87114</v>
      </c>
      <c r="N7568" t="s">
        <v>208</v>
      </c>
      <c r="O7568" t="s">
        <v>476</v>
      </c>
      <c r="P7568" t="s">
        <v>476</v>
      </c>
    </row>
    <row r="7569" spans="1:16">
      <c r="A7569" s="484" t="s">
        <v>129986</v>
      </c>
      <c r="B7569" s="485" t="s">
        <v>129985</v>
      </c>
      <c r="C7569" t="s">
        <v>129984</v>
      </c>
      <c r="D7569" t="s">
        <v>129984</v>
      </c>
      <c r="E7569" t="str">
        <f t="shared" si="118"/>
        <v>505961 - ALPHA FORMATION OI</v>
      </c>
      <c r="F7569" t="s">
        <v>2524</v>
      </c>
      <c r="G7569" t="s">
        <v>129983</v>
      </c>
      <c r="H7569" t="s">
        <v>97295</v>
      </c>
      <c r="I7569" t="s">
        <v>10525</v>
      </c>
      <c r="K7569" t="s">
        <v>208</v>
      </c>
      <c r="L7569" t="s">
        <v>129982</v>
      </c>
      <c r="N7569" t="s">
        <v>208</v>
      </c>
      <c r="O7569" t="s">
        <v>476</v>
      </c>
      <c r="P7569" t="s">
        <v>476</v>
      </c>
    </row>
    <row r="7570" spans="1:16">
      <c r="A7570" s="484" t="s">
        <v>28356</v>
      </c>
      <c r="B7570" s="485" t="s">
        <v>28355</v>
      </c>
      <c r="C7570" t="s">
        <v>28354</v>
      </c>
      <c r="D7570" t="s">
        <v>28353</v>
      </c>
      <c r="E7570" t="str">
        <f t="shared" si="118"/>
        <v>634013 - PEYROTTES VIRGINIE</v>
      </c>
      <c r="F7570" t="s">
        <v>5005</v>
      </c>
      <c r="G7570" t="s">
        <v>28352</v>
      </c>
      <c r="I7570" t="s">
        <v>28351</v>
      </c>
      <c r="J7570" t="s">
        <v>28350</v>
      </c>
      <c r="K7570" t="s">
        <v>208</v>
      </c>
      <c r="L7570" t="s">
        <v>28349</v>
      </c>
      <c r="N7570" t="s">
        <v>208</v>
      </c>
      <c r="O7570" t="s">
        <v>476</v>
      </c>
      <c r="P7570" t="s">
        <v>476</v>
      </c>
    </row>
    <row r="7571" spans="1:16">
      <c r="A7571" s="484" t="s">
        <v>19101</v>
      </c>
      <c r="B7571" s="485" t="s">
        <v>19094</v>
      </c>
      <c r="C7571" t="s">
        <v>19093</v>
      </c>
      <c r="D7571" t="s">
        <v>19100</v>
      </c>
      <c r="E7571" t="str">
        <f t="shared" si="118"/>
        <v>325272 - SCHOLAR FAB ORGANISATION CAEN</v>
      </c>
      <c r="F7571" t="s">
        <v>18724</v>
      </c>
      <c r="G7571" t="s">
        <v>19099</v>
      </c>
      <c r="H7571" t="s">
        <v>19098</v>
      </c>
      <c r="I7571" t="s">
        <v>1781</v>
      </c>
      <c r="J7571" t="s">
        <v>19097</v>
      </c>
      <c r="K7571" t="s">
        <v>208</v>
      </c>
      <c r="L7571" t="s">
        <v>19096</v>
      </c>
      <c r="N7571" t="s">
        <v>207</v>
      </c>
      <c r="O7571" t="s">
        <v>476</v>
      </c>
      <c r="P7571" t="s">
        <v>476</v>
      </c>
    </row>
    <row r="7572" spans="1:16">
      <c r="A7572" s="484" t="s">
        <v>19095</v>
      </c>
      <c r="B7572" s="485" t="s">
        <v>19094</v>
      </c>
      <c r="C7572" t="s">
        <v>19093</v>
      </c>
      <c r="D7572" t="s">
        <v>19092</v>
      </c>
      <c r="E7572" t="str">
        <f t="shared" si="118"/>
        <v>613186 - SCHOLAR FAB ORGANISATION DAMIGNY</v>
      </c>
      <c r="F7572" t="s">
        <v>19091</v>
      </c>
      <c r="G7572" t="s">
        <v>19090</v>
      </c>
      <c r="H7572" t="s">
        <v>19089</v>
      </c>
      <c r="I7572" t="s">
        <v>19088</v>
      </c>
      <c r="J7572" t="s">
        <v>19087</v>
      </c>
      <c r="K7572" t="s">
        <v>208</v>
      </c>
      <c r="L7572" t="s">
        <v>19086</v>
      </c>
      <c r="N7572" t="s">
        <v>208</v>
      </c>
      <c r="O7572" t="s">
        <v>476</v>
      </c>
      <c r="P7572" t="s">
        <v>476</v>
      </c>
    </row>
    <row r="7573" spans="1:16">
      <c r="A7573" s="484" t="s">
        <v>86473</v>
      </c>
      <c r="B7573" s="485" t="s">
        <v>86472</v>
      </c>
      <c r="C7573" t="s">
        <v>86471</v>
      </c>
      <c r="D7573" t="s">
        <v>86471</v>
      </c>
      <c r="E7573" t="str">
        <f t="shared" si="118"/>
        <v>337869 - DORGAMBIDE DUCOUX SYLVIE</v>
      </c>
      <c r="F7573" t="s">
        <v>7547</v>
      </c>
      <c r="G7573" t="s">
        <v>86470</v>
      </c>
      <c r="I7573" t="s">
        <v>749</v>
      </c>
      <c r="J7573" t="s">
        <v>86469</v>
      </c>
      <c r="K7573" t="s">
        <v>208</v>
      </c>
      <c r="L7573" t="s">
        <v>86468</v>
      </c>
      <c r="N7573" t="s">
        <v>208</v>
      </c>
      <c r="O7573" t="s">
        <v>476</v>
      </c>
      <c r="P7573" t="s">
        <v>476</v>
      </c>
    </row>
    <row r="7574" spans="1:16">
      <c r="A7574" s="484" t="s">
        <v>36888</v>
      </c>
      <c r="B7574" s="485" t="s">
        <v>36887</v>
      </c>
      <c r="C7574" t="s">
        <v>36886</v>
      </c>
      <c r="D7574" t="s">
        <v>36885</v>
      </c>
      <c r="E7574" t="str">
        <f t="shared" si="118"/>
        <v>623696 - MENTAL  PERFORMANCE</v>
      </c>
      <c r="F7574" t="s">
        <v>9505</v>
      </c>
      <c r="G7574" t="s">
        <v>36884</v>
      </c>
      <c r="I7574" t="s">
        <v>5549</v>
      </c>
      <c r="J7574" t="s">
        <v>36883</v>
      </c>
      <c r="K7574" t="s">
        <v>208</v>
      </c>
      <c r="L7574" t="s">
        <v>36882</v>
      </c>
      <c r="N7574" t="s">
        <v>208</v>
      </c>
      <c r="O7574" t="s">
        <v>476</v>
      </c>
      <c r="P7574" t="s">
        <v>476</v>
      </c>
    </row>
    <row r="7575" spans="1:16">
      <c r="A7575" s="484" t="s">
        <v>117437</v>
      </c>
      <c r="B7575" s="485" t="s">
        <v>117436</v>
      </c>
      <c r="C7575" t="s">
        <v>117435</v>
      </c>
      <c r="D7575" t="s">
        <v>117435</v>
      </c>
      <c r="E7575" t="str">
        <f t="shared" si="118"/>
        <v>326902 - ATLAS FORMATION</v>
      </c>
      <c r="F7575" t="s">
        <v>5717</v>
      </c>
      <c r="G7575" t="s">
        <v>117434</v>
      </c>
      <c r="H7575" t="s">
        <v>14532</v>
      </c>
      <c r="I7575" t="s">
        <v>1678</v>
      </c>
      <c r="J7575" t="s">
        <v>117433</v>
      </c>
      <c r="K7575" t="s">
        <v>208</v>
      </c>
      <c r="L7575" t="s">
        <v>117432</v>
      </c>
      <c r="N7575" t="s">
        <v>208</v>
      </c>
      <c r="O7575" t="s">
        <v>476</v>
      </c>
      <c r="P7575" t="s">
        <v>476</v>
      </c>
    </row>
    <row r="7576" spans="1:16">
      <c r="A7576" s="484" t="s">
        <v>22744</v>
      </c>
      <c r="B7576" s="485" t="s">
        <v>22743</v>
      </c>
      <c r="C7576" t="s">
        <v>22742</v>
      </c>
      <c r="D7576" t="s">
        <v>22742</v>
      </c>
      <c r="E7576" t="str">
        <f t="shared" si="118"/>
        <v>438431 - RESEAU PERINAT GUYANE</v>
      </c>
      <c r="F7576" t="s">
        <v>1352</v>
      </c>
      <c r="G7576" t="s">
        <v>22741</v>
      </c>
      <c r="H7576" t="s">
        <v>22740</v>
      </c>
      <c r="I7576" t="s">
        <v>6078</v>
      </c>
      <c r="J7576" t="s">
        <v>22739</v>
      </c>
      <c r="K7576" t="s">
        <v>22738</v>
      </c>
      <c r="L7576" t="s">
        <v>22737</v>
      </c>
      <c r="N7576" t="s">
        <v>208</v>
      </c>
      <c r="O7576" t="s">
        <v>476</v>
      </c>
      <c r="P7576" t="s">
        <v>476</v>
      </c>
    </row>
    <row r="7577" spans="1:16">
      <c r="A7577" s="484" t="s">
        <v>111528</v>
      </c>
      <c r="B7577" s="485" t="s">
        <v>111527</v>
      </c>
      <c r="C7577" t="s">
        <v>111526</v>
      </c>
      <c r="D7577" t="s">
        <v>111526</v>
      </c>
      <c r="E7577" t="str">
        <f t="shared" si="118"/>
        <v>532915 - BUY O</v>
      </c>
      <c r="F7577" t="s">
        <v>84367</v>
      </c>
      <c r="G7577" t="s">
        <v>111525</v>
      </c>
      <c r="I7577" t="s">
        <v>13262</v>
      </c>
      <c r="J7577" t="s">
        <v>111524</v>
      </c>
      <c r="K7577" t="s">
        <v>208</v>
      </c>
      <c r="L7577" t="s">
        <v>111523</v>
      </c>
      <c r="N7577" t="s">
        <v>208</v>
      </c>
      <c r="O7577" t="s">
        <v>476</v>
      </c>
      <c r="P7577" t="s">
        <v>476</v>
      </c>
    </row>
    <row r="7578" spans="1:16">
      <c r="A7578" s="484" t="s">
        <v>22530</v>
      </c>
      <c r="B7578" s="485" t="s">
        <v>22529</v>
      </c>
      <c r="C7578" t="s">
        <v>22528</v>
      </c>
      <c r="D7578" t="s">
        <v>22527</v>
      </c>
      <c r="E7578" t="str">
        <f t="shared" si="118"/>
        <v>392121 - RESEDA DIJON</v>
      </c>
      <c r="F7578" t="s">
        <v>7596</v>
      </c>
      <c r="G7578" t="s">
        <v>22526</v>
      </c>
      <c r="I7578" t="s">
        <v>1501</v>
      </c>
      <c r="J7578" t="s">
        <v>22525</v>
      </c>
      <c r="K7578" t="s">
        <v>208</v>
      </c>
      <c r="L7578" t="s">
        <v>22524</v>
      </c>
      <c r="N7578" t="s">
        <v>208</v>
      </c>
      <c r="O7578" t="s">
        <v>476</v>
      </c>
      <c r="P7578" t="s">
        <v>476</v>
      </c>
    </row>
    <row r="7579" spans="1:16">
      <c r="A7579" s="484" t="s">
        <v>4247</v>
      </c>
      <c r="B7579" s="485" t="s">
        <v>4246</v>
      </c>
      <c r="C7579" t="s">
        <v>4245</v>
      </c>
      <c r="D7579" t="s">
        <v>4245</v>
      </c>
      <c r="E7579" t="str">
        <f t="shared" si="118"/>
        <v>660504 - VDC CONSULTANTS</v>
      </c>
      <c r="F7579" t="s">
        <v>4244</v>
      </c>
      <c r="G7579" t="s">
        <v>4243</v>
      </c>
      <c r="I7579" t="s">
        <v>4242</v>
      </c>
      <c r="J7579" t="s">
        <v>4241</v>
      </c>
      <c r="K7579" t="s">
        <v>208</v>
      </c>
      <c r="L7579" t="s">
        <v>4240</v>
      </c>
      <c r="N7579" t="s">
        <v>208</v>
      </c>
      <c r="O7579" t="s">
        <v>476</v>
      </c>
      <c r="P7579" t="s">
        <v>476</v>
      </c>
    </row>
    <row r="7580" spans="1:16">
      <c r="A7580" s="484" t="s">
        <v>59401</v>
      </c>
      <c r="B7580" s="485" t="s">
        <v>59400</v>
      </c>
      <c r="C7580" t="s">
        <v>59399</v>
      </c>
      <c r="D7580" t="s">
        <v>59398</v>
      </c>
      <c r="E7580" t="str">
        <f t="shared" si="118"/>
        <v>452981 - IF COACHING  LE HAILLAN</v>
      </c>
      <c r="F7580" t="s">
        <v>32442</v>
      </c>
      <c r="G7580" t="s">
        <v>59397</v>
      </c>
      <c r="H7580" t="s">
        <v>59396</v>
      </c>
      <c r="I7580" t="s">
        <v>2255</v>
      </c>
      <c r="J7580" t="s">
        <v>59395</v>
      </c>
      <c r="K7580" t="s">
        <v>208</v>
      </c>
      <c r="L7580" t="s">
        <v>59394</v>
      </c>
      <c r="N7580" t="s">
        <v>208</v>
      </c>
      <c r="O7580" t="s">
        <v>476</v>
      </c>
      <c r="P7580" t="s">
        <v>476</v>
      </c>
    </row>
    <row r="7581" spans="1:16">
      <c r="A7581" s="484" t="s">
        <v>115915</v>
      </c>
      <c r="B7581" s="485" t="s">
        <v>115914</v>
      </c>
      <c r="C7581" t="s">
        <v>115913</v>
      </c>
      <c r="D7581" t="s">
        <v>115913</v>
      </c>
      <c r="E7581" t="str">
        <f t="shared" si="118"/>
        <v>334066 - AVENIR ET DEVELOPPEMENT FORMATION</v>
      </c>
      <c r="F7581" t="s">
        <v>7254</v>
      </c>
      <c r="G7581" t="s">
        <v>115912</v>
      </c>
      <c r="I7581" t="s">
        <v>25321</v>
      </c>
      <c r="J7581" t="s">
        <v>115911</v>
      </c>
      <c r="K7581" t="s">
        <v>208</v>
      </c>
      <c r="L7581" t="s">
        <v>115910</v>
      </c>
      <c r="N7581" t="s">
        <v>208</v>
      </c>
      <c r="O7581" t="s">
        <v>476</v>
      </c>
      <c r="P7581" t="s">
        <v>476</v>
      </c>
    </row>
    <row r="7582" spans="1:16">
      <c r="A7582" s="484" t="s">
        <v>12899</v>
      </c>
      <c r="B7582" s="485" t="s">
        <v>12898</v>
      </c>
      <c r="C7582" t="s">
        <v>12897</v>
      </c>
      <c r="D7582" t="s">
        <v>12896</v>
      </c>
      <c r="E7582" t="str">
        <f t="shared" si="118"/>
        <v>683152 - STIMULI LEVALLOIS PERRET</v>
      </c>
      <c r="F7582" t="s">
        <v>637</v>
      </c>
      <c r="G7582" t="s">
        <v>12895</v>
      </c>
      <c r="I7582" t="s">
        <v>11554</v>
      </c>
      <c r="J7582" t="s">
        <v>12894</v>
      </c>
      <c r="K7582" t="s">
        <v>208</v>
      </c>
      <c r="L7582" t="s">
        <v>12893</v>
      </c>
      <c r="N7582" t="s">
        <v>208</v>
      </c>
      <c r="O7582" t="s">
        <v>476</v>
      </c>
      <c r="P7582" t="s">
        <v>476</v>
      </c>
    </row>
    <row r="7583" spans="1:16">
      <c r="A7583" s="484" t="s">
        <v>135360</v>
      </c>
      <c r="B7583" s="485" t="s">
        <v>135359</v>
      </c>
      <c r="C7583" t="s">
        <v>135358</v>
      </c>
      <c r="D7583" t="s">
        <v>135358</v>
      </c>
      <c r="E7583" t="str">
        <f t="shared" si="118"/>
        <v>427469 - ACTIMMIS</v>
      </c>
      <c r="F7583" t="s">
        <v>725</v>
      </c>
      <c r="G7583" t="s">
        <v>135357</v>
      </c>
      <c r="H7583" t="s">
        <v>135356</v>
      </c>
      <c r="I7583" t="s">
        <v>596</v>
      </c>
      <c r="J7583" t="s">
        <v>135355</v>
      </c>
      <c r="K7583" t="s">
        <v>208</v>
      </c>
      <c r="L7583" t="s">
        <v>135354</v>
      </c>
      <c r="N7583" t="s">
        <v>208</v>
      </c>
      <c r="O7583" t="s">
        <v>476</v>
      </c>
      <c r="P7583" t="s">
        <v>476</v>
      </c>
    </row>
    <row r="7584" spans="1:16">
      <c r="A7584" s="484" t="s">
        <v>132637</v>
      </c>
      <c r="B7584" s="485" t="s">
        <v>132636</v>
      </c>
      <c r="C7584" t="s">
        <v>132635</v>
      </c>
      <c r="D7584" t="s">
        <v>132635</v>
      </c>
      <c r="E7584" t="str">
        <f t="shared" si="118"/>
        <v>679756 - AGENCE AIX LES-BAINS RIVIERA DES ALPES</v>
      </c>
      <c r="F7584" t="s">
        <v>14901</v>
      </c>
      <c r="G7584" t="s">
        <v>132634</v>
      </c>
      <c r="H7584" t="s">
        <v>132633</v>
      </c>
      <c r="I7584" t="s">
        <v>3641</v>
      </c>
      <c r="J7584" t="s">
        <v>132632</v>
      </c>
      <c r="K7584" t="s">
        <v>208</v>
      </c>
      <c r="L7584" t="s">
        <v>132631</v>
      </c>
      <c r="N7584" t="s">
        <v>208</v>
      </c>
      <c r="O7584" t="s">
        <v>476</v>
      </c>
      <c r="P7584" t="s">
        <v>476</v>
      </c>
    </row>
    <row r="7585" spans="1:16">
      <c r="A7585" s="484" t="s">
        <v>68253</v>
      </c>
      <c r="B7585" s="485" t="s">
        <v>68252</v>
      </c>
      <c r="C7585" t="s">
        <v>68251</v>
      </c>
      <c r="D7585" t="s">
        <v>68251</v>
      </c>
      <c r="E7585" t="str">
        <f t="shared" si="118"/>
        <v>612388 - FREMONT ALAIN CONSULTANT</v>
      </c>
      <c r="F7585" t="s">
        <v>3656</v>
      </c>
      <c r="G7585" t="s">
        <v>68250</v>
      </c>
      <c r="I7585" t="s">
        <v>1005</v>
      </c>
      <c r="K7585" t="s">
        <v>208</v>
      </c>
      <c r="L7585" t="s">
        <v>68249</v>
      </c>
      <c r="N7585" t="s">
        <v>208</v>
      </c>
      <c r="O7585" t="s">
        <v>476</v>
      </c>
      <c r="P7585" t="s">
        <v>476</v>
      </c>
    </row>
    <row r="7586" spans="1:16">
      <c r="A7586" s="484" t="s">
        <v>45244</v>
      </c>
      <c r="B7586" s="485" t="s">
        <v>45243</v>
      </c>
      <c r="C7586" t="s">
        <v>45242</v>
      </c>
      <c r="D7586" t="s">
        <v>44135</v>
      </c>
      <c r="E7586" t="str">
        <f t="shared" si="118"/>
        <v>633525 - LCF</v>
      </c>
      <c r="F7586" t="s">
        <v>45241</v>
      </c>
      <c r="G7586" t="s">
        <v>45240</v>
      </c>
      <c r="I7586" t="s">
        <v>29595</v>
      </c>
      <c r="J7586" t="s">
        <v>45239</v>
      </c>
      <c r="K7586" t="s">
        <v>208</v>
      </c>
      <c r="L7586" t="s">
        <v>45238</v>
      </c>
      <c r="N7586" t="s">
        <v>208</v>
      </c>
      <c r="O7586" t="s">
        <v>476</v>
      </c>
      <c r="P7586" t="s">
        <v>476</v>
      </c>
    </row>
    <row r="7587" spans="1:16">
      <c r="A7587" s="484" t="s">
        <v>76751</v>
      </c>
      <c r="B7587" s="485" t="s">
        <v>76750</v>
      </c>
      <c r="C7587" t="s">
        <v>76749</v>
      </c>
      <c r="D7587" t="s">
        <v>76749</v>
      </c>
      <c r="E7587" t="str">
        <f t="shared" si="118"/>
        <v>345532 - EURHETES RESSOURCES HUMAINES</v>
      </c>
      <c r="F7587" t="s">
        <v>2524</v>
      </c>
      <c r="G7587" t="s">
        <v>76748</v>
      </c>
      <c r="I7587" t="s">
        <v>579</v>
      </c>
      <c r="J7587" t="s">
        <v>76747</v>
      </c>
      <c r="K7587" t="s">
        <v>208</v>
      </c>
      <c r="L7587" t="s">
        <v>76746</v>
      </c>
      <c r="N7587" t="s">
        <v>208</v>
      </c>
      <c r="O7587" t="s">
        <v>476</v>
      </c>
      <c r="P7587" t="s">
        <v>476</v>
      </c>
    </row>
    <row r="7588" spans="1:16">
      <c r="A7588" s="484" t="s">
        <v>30050</v>
      </c>
      <c r="B7588" s="485" t="s">
        <v>30049</v>
      </c>
      <c r="C7588" t="s">
        <v>30048</v>
      </c>
      <c r="D7588" t="s">
        <v>30048</v>
      </c>
      <c r="E7588" t="str">
        <f t="shared" si="118"/>
        <v>554900 - OZON</v>
      </c>
      <c r="F7588" t="s">
        <v>8493</v>
      </c>
      <c r="G7588" t="s">
        <v>30047</v>
      </c>
      <c r="I7588" t="s">
        <v>30046</v>
      </c>
      <c r="J7588" t="s">
        <v>30045</v>
      </c>
      <c r="K7588" t="s">
        <v>208</v>
      </c>
      <c r="L7588" t="s">
        <v>30044</v>
      </c>
      <c r="N7588" t="s">
        <v>208</v>
      </c>
      <c r="O7588" t="s">
        <v>476</v>
      </c>
      <c r="P7588" t="s">
        <v>476</v>
      </c>
    </row>
    <row r="7589" spans="1:16">
      <c r="A7589" s="484" t="s">
        <v>130674</v>
      </c>
      <c r="B7589" s="485" t="s">
        <v>130673</v>
      </c>
      <c r="C7589" t="s">
        <v>130672</v>
      </c>
      <c r="D7589" t="s">
        <v>130671</v>
      </c>
      <c r="E7589" t="str">
        <f t="shared" si="118"/>
        <v>618688 - ALEXANDRE TECHNIQUE ET ART</v>
      </c>
      <c r="F7589" t="s">
        <v>61627</v>
      </c>
      <c r="G7589" t="s">
        <v>130670</v>
      </c>
      <c r="I7589" t="s">
        <v>603</v>
      </c>
      <c r="J7589" t="s">
        <v>130669</v>
      </c>
      <c r="K7589" t="s">
        <v>208</v>
      </c>
      <c r="L7589" t="s">
        <v>130668</v>
      </c>
      <c r="N7589" t="s">
        <v>208</v>
      </c>
      <c r="O7589" t="s">
        <v>476</v>
      </c>
      <c r="P7589" t="s">
        <v>476</v>
      </c>
    </row>
    <row r="7590" spans="1:16">
      <c r="A7590" s="484" t="s">
        <v>22337</v>
      </c>
      <c r="B7590" s="485" t="s">
        <v>22336</v>
      </c>
      <c r="C7590" t="s">
        <v>22335</v>
      </c>
      <c r="D7590" t="s">
        <v>22334</v>
      </c>
      <c r="E7590" t="str">
        <f t="shared" si="118"/>
        <v>370770 - ACEREP R2D FORMATION</v>
      </c>
      <c r="F7590" t="s">
        <v>1077</v>
      </c>
      <c r="G7590" t="s">
        <v>22333</v>
      </c>
      <c r="I7590" t="s">
        <v>22332</v>
      </c>
      <c r="J7590" t="s">
        <v>22331</v>
      </c>
      <c r="K7590" t="s">
        <v>208</v>
      </c>
      <c r="L7590" t="s">
        <v>22330</v>
      </c>
      <c r="N7590" t="s">
        <v>208</v>
      </c>
      <c r="O7590" t="s">
        <v>476</v>
      </c>
      <c r="P7590" t="s">
        <v>476</v>
      </c>
    </row>
    <row r="7591" spans="1:16">
      <c r="A7591" s="484" t="s">
        <v>109683</v>
      </c>
      <c r="B7591" s="485" t="s">
        <v>109682</v>
      </c>
      <c r="C7591" t="s">
        <v>109681</v>
      </c>
      <c r="D7591" t="s">
        <v>109680</v>
      </c>
      <c r="E7591" t="str">
        <f t="shared" si="118"/>
        <v>632739 - CARTIER GILLES</v>
      </c>
      <c r="F7591" t="s">
        <v>16843</v>
      </c>
      <c r="G7591" t="s">
        <v>109679</v>
      </c>
      <c r="I7591" t="s">
        <v>19123</v>
      </c>
      <c r="K7591" t="s">
        <v>208</v>
      </c>
      <c r="L7591" t="s">
        <v>109678</v>
      </c>
      <c r="N7591" t="s">
        <v>208</v>
      </c>
      <c r="O7591" t="s">
        <v>476</v>
      </c>
      <c r="P7591" t="s">
        <v>476</v>
      </c>
    </row>
    <row r="7592" spans="1:16">
      <c r="A7592" s="484" t="s">
        <v>118191</v>
      </c>
      <c r="B7592" s="485" t="s">
        <v>118190</v>
      </c>
      <c r="C7592" t="s">
        <v>118189</v>
      </c>
      <c r="D7592" t="s">
        <v>118189</v>
      </c>
      <c r="E7592" t="str">
        <f t="shared" si="118"/>
        <v>533786 - ASSOCIATION UN PLUS BIO</v>
      </c>
      <c r="F7592" t="s">
        <v>707</v>
      </c>
      <c r="G7592" t="s">
        <v>118188</v>
      </c>
      <c r="I7592" t="s">
        <v>53723</v>
      </c>
      <c r="J7592" t="s">
        <v>118187</v>
      </c>
      <c r="K7592" t="s">
        <v>208</v>
      </c>
      <c r="L7592" t="s">
        <v>118186</v>
      </c>
      <c r="N7592" t="s">
        <v>208</v>
      </c>
      <c r="O7592" t="s">
        <v>476</v>
      </c>
      <c r="P7592" t="s">
        <v>476</v>
      </c>
    </row>
    <row r="7593" spans="1:16">
      <c r="A7593" s="484" t="s">
        <v>32198</v>
      </c>
      <c r="B7593" s="485" t="s">
        <v>32197</v>
      </c>
      <c r="C7593" t="s">
        <v>32196</v>
      </c>
      <c r="D7593" t="s">
        <v>32196</v>
      </c>
      <c r="E7593" t="str">
        <f t="shared" si="118"/>
        <v>409832 - ODYSEE FORMATIONS</v>
      </c>
      <c r="F7593" t="s">
        <v>1513</v>
      </c>
      <c r="G7593" t="s">
        <v>32195</v>
      </c>
      <c r="I7593" t="s">
        <v>2351</v>
      </c>
      <c r="J7593" t="s">
        <v>32194</v>
      </c>
      <c r="K7593" t="s">
        <v>208</v>
      </c>
      <c r="L7593" t="s">
        <v>32193</v>
      </c>
      <c r="N7593" t="s">
        <v>208</v>
      </c>
      <c r="O7593" t="s">
        <v>476</v>
      </c>
      <c r="P7593" t="s">
        <v>476</v>
      </c>
    </row>
    <row r="7594" spans="1:16">
      <c r="A7594" s="484" t="s">
        <v>133456</v>
      </c>
      <c r="B7594" s="485" t="s">
        <v>133455</v>
      </c>
      <c r="C7594" t="s">
        <v>133454</v>
      </c>
      <c r="D7594" t="s">
        <v>133453</v>
      </c>
      <c r="E7594" t="str">
        <f t="shared" si="118"/>
        <v>318449 - AFPI ACM FORMATION ST MARTIN BOULOGNE</v>
      </c>
      <c r="F7594" t="s">
        <v>831</v>
      </c>
      <c r="G7594" t="s">
        <v>133452</v>
      </c>
      <c r="I7594" t="s">
        <v>123304</v>
      </c>
      <c r="J7594" t="s">
        <v>133451</v>
      </c>
      <c r="K7594" t="s">
        <v>208</v>
      </c>
      <c r="L7594" t="s">
        <v>133450</v>
      </c>
      <c r="N7594" t="s">
        <v>208</v>
      </c>
      <c r="O7594" t="s">
        <v>476</v>
      </c>
      <c r="P7594" t="s">
        <v>476</v>
      </c>
    </row>
    <row r="7595" spans="1:16">
      <c r="A7595" s="484" t="s">
        <v>133462</v>
      </c>
      <c r="B7595" s="485" t="s">
        <v>133455</v>
      </c>
      <c r="C7595" t="s">
        <v>133454</v>
      </c>
      <c r="D7595" t="s">
        <v>133461</v>
      </c>
      <c r="E7595" t="str">
        <f t="shared" si="118"/>
        <v>683980 - AFPI ACM FORMATION MARCQ EN BAROEUL</v>
      </c>
      <c r="F7595" t="s">
        <v>5693</v>
      </c>
      <c r="G7595" t="s">
        <v>133460</v>
      </c>
      <c r="H7595" t="s">
        <v>133459</v>
      </c>
      <c r="I7595" t="s">
        <v>4451</v>
      </c>
      <c r="J7595" t="s">
        <v>133458</v>
      </c>
      <c r="K7595" t="s">
        <v>208</v>
      </c>
      <c r="L7595" t="s">
        <v>133457</v>
      </c>
      <c r="N7595" t="s">
        <v>208</v>
      </c>
      <c r="O7595" t="s">
        <v>476</v>
      </c>
      <c r="P7595" t="s">
        <v>476</v>
      </c>
    </row>
    <row r="7596" spans="1:16">
      <c r="A7596" s="484" t="s">
        <v>133468</v>
      </c>
      <c r="B7596" s="485" t="s">
        <v>133455</v>
      </c>
      <c r="C7596" t="s">
        <v>133454</v>
      </c>
      <c r="D7596" t="s">
        <v>133467</v>
      </c>
      <c r="E7596" t="str">
        <f t="shared" si="118"/>
        <v>670492 - AFPI ACM FORMATION FEIGNIES</v>
      </c>
      <c r="F7596" t="s">
        <v>31577</v>
      </c>
      <c r="G7596" t="s">
        <v>133466</v>
      </c>
      <c r="I7596" t="s">
        <v>133465</v>
      </c>
      <c r="J7596" t="s">
        <v>133464</v>
      </c>
      <c r="K7596" t="s">
        <v>208</v>
      </c>
      <c r="L7596" t="s">
        <v>133463</v>
      </c>
      <c r="N7596" t="s">
        <v>208</v>
      </c>
      <c r="O7596" t="s">
        <v>476</v>
      </c>
      <c r="P7596" t="s">
        <v>476</v>
      </c>
    </row>
    <row r="7597" spans="1:16">
      <c r="A7597" s="484" t="s">
        <v>84475</v>
      </c>
      <c r="B7597" s="485" t="s">
        <v>84474</v>
      </c>
      <c r="C7597" t="s">
        <v>84473</v>
      </c>
      <c r="D7597" t="s">
        <v>84472</v>
      </c>
      <c r="E7597" t="str">
        <f t="shared" si="118"/>
        <v>469385 - EPFCL</v>
      </c>
      <c r="F7597" t="s">
        <v>22006</v>
      </c>
      <c r="G7597" t="s">
        <v>84471</v>
      </c>
      <c r="I7597" t="s">
        <v>3120</v>
      </c>
      <c r="J7597" t="s">
        <v>84470</v>
      </c>
      <c r="K7597" t="s">
        <v>208</v>
      </c>
      <c r="L7597" t="s">
        <v>84469</v>
      </c>
      <c r="N7597" t="s">
        <v>208</v>
      </c>
      <c r="O7597" t="s">
        <v>476</v>
      </c>
      <c r="P7597" t="s">
        <v>476</v>
      </c>
    </row>
    <row r="7598" spans="1:16">
      <c r="A7598" s="484" t="s">
        <v>9471</v>
      </c>
      <c r="B7598" s="485" t="s">
        <v>9470</v>
      </c>
      <c r="C7598" t="s">
        <v>9469</v>
      </c>
      <c r="D7598" t="s">
        <v>9469</v>
      </c>
      <c r="E7598" t="str">
        <f t="shared" si="118"/>
        <v>543731 - TOPALIAN CHRISTOPHE</v>
      </c>
      <c r="F7598" t="s">
        <v>3367</v>
      </c>
      <c r="G7598" t="s">
        <v>9468</v>
      </c>
      <c r="I7598" t="s">
        <v>3138</v>
      </c>
      <c r="J7598" t="s">
        <v>9467</v>
      </c>
      <c r="K7598" t="s">
        <v>208</v>
      </c>
      <c r="L7598" t="s">
        <v>9466</v>
      </c>
      <c r="N7598" t="s">
        <v>208</v>
      </c>
      <c r="O7598" t="s">
        <v>476</v>
      </c>
      <c r="P7598" t="s">
        <v>476</v>
      </c>
    </row>
    <row r="7599" spans="1:16">
      <c r="A7599" s="484" t="s">
        <v>134348</v>
      </c>
      <c r="B7599" s="485" t="s">
        <v>134347</v>
      </c>
      <c r="C7599" t="s">
        <v>134346</v>
      </c>
      <c r="D7599" t="s">
        <v>134346</v>
      </c>
      <c r="E7599" t="str">
        <f t="shared" si="118"/>
        <v>452919 - ADLER TECHNOLOGIES</v>
      </c>
      <c r="F7599" t="s">
        <v>628</v>
      </c>
      <c r="G7599" t="s">
        <v>134345</v>
      </c>
      <c r="I7599" t="s">
        <v>4636</v>
      </c>
      <c r="J7599" t="s">
        <v>134344</v>
      </c>
      <c r="K7599" t="s">
        <v>208</v>
      </c>
      <c r="L7599" t="s">
        <v>134343</v>
      </c>
      <c r="N7599" t="s">
        <v>208</v>
      </c>
      <c r="O7599" t="s">
        <v>476</v>
      </c>
      <c r="P7599" t="s">
        <v>476</v>
      </c>
    </row>
    <row r="7600" spans="1:16">
      <c r="A7600" s="484" t="s">
        <v>130306</v>
      </c>
      <c r="B7600" s="485" t="s">
        <v>130305</v>
      </c>
      <c r="C7600" t="s">
        <v>130304</v>
      </c>
      <c r="D7600" t="s">
        <v>130303</v>
      </c>
      <c r="E7600" t="str">
        <f t="shared" si="118"/>
        <v>248009 - AFPI CHAMPAGNE ARDENNE</v>
      </c>
      <c r="F7600" t="s">
        <v>49785</v>
      </c>
      <c r="G7600" t="s">
        <v>130302</v>
      </c>
      <c r="H7600" t="s">
        <v>130301</v>
      </c>
      <c r="I7600" t="s">
        <v>28746</v>
      </c>
      <c r="J7600" t="s">
        <v>130300</v>
      </c>
      <c r="K7600" t="s">
        <v>208</v>
      </c>
      <c r="L7600" t="s">
        <v>130299</v>
      </c>
      <c r="N7600" t="s">
        <v>208</v>
      </c>
      <c r="O7600" t="s">
        <v>476</v>
      </c>
      <c r="P7600" t="s">
        <v>476</v>
      </c>
    </row>
    <row r="7601" spans="1:16">
      <c r="A7601" s="484" t="s">
        <v>109163</v>
      </c>
      <c r="B7601" s="485" t="s">
        <v>109162</v>
      </c>
      <c r="C7601" t="s">
        <v>109161</v>
      </c>
      <c r="D7601" t="s">
        <v>109160</v>
      </c>
      <c r="E7601" t="str">
        <f t="shared" si="118"/>
        <v>368556 - CDAF FORMATION FONTENAY SOUS BOIS</v>
      </c>
      <c r="F7601" t="s">
        <v>39197</v>
      </c>
      <c r="G7601" t="s">
        <v>109159</v>
      </c>
      <c r="H7601" t="s">
        <v>109158</v>
      </c>
      <c r="I7601" t="s">
        <v>2908</v>
      </c>
      <c r="J7601" t="s">
        <v>109157</v>
      </c>
      <c r="K7601" t="s">
        <v>208</v>
      </c>
      <c r="L7601" t="s">
        <v>109156</v>
      </c>
      <c r="N7601" t="s">
        <v>207</v>
      </c>
      <c r="O7601" t="s">
        <v>476</v>
      </c>
      <c r="P7601" t="s">
        <v>476</v>
      </c>
    </row>
    <row r="7602" spans="1:16">
      <c r="A7602" s="484" t="s">
        <v>32431</v>
      </c>
      <c r="B7602" s="485" t="s">
        <v>32430</v>
      </c>
      <c r="C7602" t="s">
        <v>32429</v>
      </c>
      <c r="D7602" t="s">
        <v>32429</v>
      </c>
      <c r="E7602" t="str">
        <f t="shared" si="118"/>
        <v>472037 - OCEALIA INFORMATIQUE</v>
      </c>
      <c r="F7602" t="s">
        <v>517</v>
      </c>
      <c r="G7602" t="s">
        <v>32428</v>
      </c>
      <c r="I7602" t="s">
        <v>603</v>
      </c>
      <c r="J7602" t="s">
        <v>32427</v>
      </c>
      <c r="K7602" t="s">
        <v>208</v>
      </c>
      <c r="L7602" t="s">
        <v>32426</v>
      </c>
      <c r="N7602" t="s">
        <v>208</v>
      </c>
      <c r="O7602" t="s">
        <v>476</v>
      </c>
      <c r="P7602" t="s">
        <v>32425</v>
      </c>
    </row>
    <row r="7603" spans="1:16">
      <c r="A7603" s="484" t="s">
        <v>117485</v>
      </c>
      <c r="B7603" s="485" t="s">
        <v>117484</v>
      </c>
      <c r="C7603" t="s">
        <v>117483</v>
      </c>
      <c r="D7603" t="s">
        <v>117483</v>
      </c>
      <c r="E7603" t="str">
        <f t="shared" si="118"/>
        <v>684170 - ATLANTES</v>
      </c>
      <c r="F7603" t="s">
        <v>10428</v>
      </c>
      <c r="G7603" t="s">
        <v>117482</v>
      </c>
      <c r="I7603" t="s">
        <v>626</v>
      </c>
      <c r="J7603" t="s">
        <v>117481</v>
      </c>
      <c r="K7603" t="s">
        <v>208</v>
      </c>
      <c r="L7603" t="s">
        <v>117480</v>
      </c>
      <c r="N7603" t="s">
        <v>208</v>
      </c>
      <c r="O7603" t="s">
        <v>476</v>
      </c>
      <c r="P7603" t="s">
        <v>476</v>
      </c>
    </row>
    <row r="7604" spans="1:16">
      <c r="A7604" s="484" t="s">
        <v>72634</v>
      </c>
      <c r="B7604" s="485" t="s">
        <v>72633</v>
      </c>
      <c r="C7604" t="s">
        <v>72632</v>
      </c>
      <c r="D7604" t="s">
        <v>72631</v>
      </c>
      <c r="E7604" t="str">
        <f t="shared" si="118"/>
        <v>591427 - FSGT PACA</v>
      </c>
      <c r="F7604" t="s">
        <v>60001</v>
      </c>
      <c r="G7604" t="s">
        <v>72630</v>
      </c>
      <c r="I7604" t="s">
        <v>1035</v>
      </c>
      <c r="J7604" t="s">
        <v>72629</v>
      </c>
      <c r="K7604" t="s">
        <v>208</v>
      </c>
      <c r="L7604" t="s">
        <v>72628</v>
      </c>
      <c r="N7604" t="s">
        <v>208</v>
      </c>
      <c r="O7604" t="s">
        <v>476</v>
      </c>
      <c r="P7604" t="s">
        <v>476</v>
      </c>
    </row>
    <row r="7605" spans="1:16">
      <c r="A7605" s="484" t="s">
        <v>122492</v>
      </c>
      <c r="B7605" s="485" t="s">
        <v>122491</v>
      </c>
      <c r="C7605" t="s">
        <v>122490</v>
      </c>
      <c r="D7605" t="s">
        <v>122489</v>
      </c>
      <c r="E7605" t="str">
        <f t="shared" si="118"/>
        <v>471045 - APHAL</v>
      </c>
      <c r="F7605" t="s">
        <v>41461</v>
      </c>
      <c r="H7605" t="s">
        <v>99870</v>
      </c>
      <c r="I7605" t="s">
        <v>2900</v>
      </c>
      <c r="J7605" t="s">
        <v>122488</v>
      </c>
      <c r="K7605" t="s">
        <v>122487</v>
      </c>
      <c r="L7605" t="s">
        <v>122486</v>
      </c>
      <c r="N7605" t="s">
        <v>208</v>
      </c>
      <c r="O7605" t="s">
        <v>476</v>
      </c>
      <c r="P7605" t="s">
        <v>476</v>
      </c>
    </row>
    <row r="7606" spans="1:16">
      <c r="A7606" s="484" t="s">
        <v>29244</v>
      </c>
      <c r="B7606" s="485" t="s">
        <v>29243</v>
      </c>
      <c r="C7606" t="s">
        <v>29242</v>
      </c>
      <c r="D7606" t="s">
        <v>29241</v>
      </c>
      <c r="E7606" t="str">
        <f t="shared" si="118"/>
        <v>634293 - PATISFRAIS STEENVOORDE</v>
      </c>
      <c r="F7606" t="s">
        <v>4718</v>
      </c>
      <c r="G7606" t="s">
        <v>29240</v>
      </c>
      <c r="H7606" t="s">
        <v>29239</v>
      </c>
      <c r="I7606" t="s">
        <v>29238</v>
      </c>
      <c r="J7606" t="s">
        <v>29237</v>
      </c>
      <c r="K7606" t="s">
        <v>208</v>
      </c>
      <c r="L7606" t="s">
        <v>29236</v>
      </c>
      <c r="N7606" t="s">
        <v>208</v>
      </c>
      <c r="O7606" t="s">
        <v>476</v>
      </c>
      <c r="P7606" t="s">
        <v>476</v>
      </c>
    </row>
    <row r="7607" spans="1:16">
      <c r="A7607" s="484" t="s">
        <v>6724</v>
      </c>
      <c r="B7607" s="485" t="s">
        <v>6723</v>
      </c>
      <c r="C7607" t="s">
        <v>6722</v>
      </c>
      <c r="D7607" t="s">
        <v>6721</v>
      </c>
      <c r="E7607" t="str">
        <f t="shared" si="118"/>
        <v>445071 - UDPS33</v>
      </c>
      <c r="F7607" t="s">
        <v>3384</v>
      </c>
      <c r="G7607" t="s">
        <v>6720</v>
      </c>
      <c r="I7607" t="s">
        <v>6719</v>
      </c>
      <c r="J7607" t="s">
        <v>6718</v>
      </c>
      <c r="K7607" t="s">
        <v>208</v>
      </c>
      <c r="L7607" t="s">
        <v>6717</v>
      </c>
      <c r="N7607" t="s">
        <v>208</v>
      </c>
      <c r="O7607" t="s">
        <v>476</v>
      </c>
      <c r="P7607" t="s">
        <v>476</v>
      </c>
    </row>
    <row r="7608" spans="1:16">
      <c r="A7608" s="484" t="s">
        <v>47671</v>
      </c>
      <c r="B7608" s="485" t="s">
        <v>47670</v>
      </c>
      <c r="C7608" t="s">
        <v>47669</v>
      </c>
      <c r="D7608" t="s">
        <v>47669</v>
      </c>
      <c r="E7608" t="str">
        <f t="shared" si="118"/>
        <v>589240 - KRONOS NEW TIME</v>
      </c>
      <c r="F7608" t="s">
        <v>7547</v>
      </c>
      <c r="G7608" t="s">
        <v>47668</v>
      </c>
      <c r="I7608" t="s">
        <v>31646</v>
      </c>
      <c r="J7608" t="s">
        <v>47667</v>
      </c>
      <c r="K7608" t="s">
        <v>208</v>
      </c>
      <c r="L7608" t="s">
        <v>47666</v>
      </c>
      <c r="N7608" t="s">
        <v>208</v>
      </c>
      <c r="O7608" t="s">
        <v>476</v>
      </c>
      <c r="P7608" t="s">
        <v>476</v>
      </c>
    </row>
    <row r="7609" spans="1:16">
      <c r="A7609" s="484" t="s">
        <v>113127</v>
      </c>
      <c r="B7609" s="485" t="s">
        <v>113126</v>
      </c>
      <c r="C7609" t="s">
        <v>113125</v>
      </c>
      <c r="D7609" t="s">
        <v>113124</v>
      </c>
      <c r="E7609" t="str">
        <f t="shared" si="118"/>
        <v>532344 - BLUE CONCEPT LISSIEU</v>
      </c>
      <c r="F7609" t="s">
        <v>1077</v>
      </c>
      <c r="G7609" t="s">
        <v>113123</v>
      </c>
      <c r="I7609" t="s">
        <v>96360</v>
      </c>
      <c r="J7609" t="s">
        <v>113122</v>
      </c>
      <c r="K7609" t="s">
        <v>208</v>
      </c>
      <c r="L7609" t="s">
        <v>113121</v>
      </c>
      <c r="N7609" t="s">
        <v>208</v>
      </c>
      <c r="O7609" t="s">
        <v>476</v>
      </c>
      <c r="P7609" t="s">
        <v>476</v>
      </c>
    </row>
    <row r="7610" spans="1:16">
      <c r="A7610" s="484" t="s">
        <v>130234</v>
      </c>
      <c r="B7610" s="485" t="s">
        <v>130233</v>
      </c>
      <c r="C7610" t="s">
        <v>130232</v>
      </c>
      <c r="D7610" t="s">
        <v>130232</v>
      </c>
      <c r="E7610" t="str">
        <f t="shared" si="118"/>
        <v>672956 - ALLIANCE FRANCAISE STRASBOURG EUROPE</v>
      </c>
      <c r="F7610" t="s">
        <v>23773</v>
      </c>
      <c r="G7610" t="s">
        <v>130231</v>
      </c>
      <c r="I7610" t="s">
        <v>579</v>
      </c>
      <c r="J7610" t="s">
        <v>130230</v>
      </c>
      <c r="K7610" t="s">
        <v>208</v>
      </c>
      <c r="L7610" t="s">
        <v>130229</v>
      </c>
      <c r="N7610" t="s">
        <v>208</v>
      </c>
      <c r="O7610" t="s">
        <v>476</v>
      </c>
      <c r="P7610" t="s">
        <v>476</v>
      </c>
    </row>
    <row r="7611" spans="1:16">
      <c r="A7611" s="484" t="s">
        <v>31457</v>
      </c>
      <c r="B7611" s="485" t="s">
        <v>31456</v>
      </c>
      <c r="C7611" t="s">
        <v>31455</v>
      </c>
      <c r="D7611" t="s">
        <v>31455</v>
      </c>
      <c r="E7611" t="str">
        <f t="shared" si="118"/>
        <v>625802 - ONDALYS</v>
      </c>
      <c r="F7611" t="s">
        <v>30204</v>
      </c>
      <c r="G7611" t="s">
        <v>31454</v>
      </c>
      <c r="H7611" t="s">
        <v>31453</v>
      </c>
      <c r="I7611" t="s">
        <v>31452</v>
      </c>
      <c r="J7611" t="s">
        <v>31451</v>
      </c>
      <c r="K7611" t="s">
        <v>208</v>
      </c>
      <c r="L7611" t="s">
        <v>31450</v>
      </c>
      <c r="N7611" t="s">
        <v>208</v>
      </c>
      <c r="O7611" t="s">
        <v>476</v>
      </c>
      <c r="P7611" t="s">
        <v>476</v>
      </c>
    </row>
    <row r="7612" spans="1:16">
      <c r="A7612" s="484" t="s">
        <v>33260</v>
      </c>
      <c r="B7612" s="485" t="s">
        <v>33259</v>
      </c>
      <c r="C7612" t="s">
        <v>33258</v>
      </c>
      <c r="D7612" t="s">
        <v>33257</v>
      </c>
      <c r="E7612" t="str">
        <f t="shared" si="118"/>
        <v>320810 - NIVOLLE CATHERINE</v>
      </c>
      <c r="F7612" t="s">
        <v>8108</v>
      </c>
      <c r="G7612" t="s">
        <v>33256</v>
      </c>
      <c r="I7612" t="s">
        <v>2507</v>
      </c>
      <c r="J7612" t="s">
        <v>33255</v>
      </c>
      <c r="K7612" t="s">
        <v>208</v>
      </c>
      <c r="L7612" t="s">
        <v>33254</v>
      </c>
      <c r="N7612" t="s">
        <v>208</v>
      </c>
      <c r="O7612" t="s">
        <v>476</v>
      </c>
      <c r="P7612" t="s">
        <v>33253</v>
      </c>
    </row>
    <row r="7613" spans="1:16">
      <c r="A7613" s="484" t="s">
        <v>119357</v>
      </c>
      <c r="B7613" s="485" t="s">
        <v>119356</v>
      </c>
      <c r="C7613" t="s">
        <v>119355</v>
      </c>
      <c r="D7613" t="s">
        <v>119354</v>
      </c>
      <c r="E7613" t="str">
        <f t="shared" si="118"/>
        <v>315291 - AVEC</v>
      </c>
      <c r="F7613" t="s">
        <v>1817</v>
      </c>
      <c r="G7613" t="s">
        <v>119353</v>
      </c>
      <c r="H7613" t="s">
        <v>119352</v>
      </c>
      <c r="I7613" t="s">
        <v>1814</v>
      </c>
      <c r="J7613" t="s">
        <v>119351</v>
      </c>
      <c r="K7613" t="s">
        <v>208</v>
      </c>
      <c r="L7613" t="s">
        <v>119350</v>
      </c>
      <c r="N7613" t="s">
        <v>208</v>
      </c>
      <c r="O7613" t="s">
        <v>476</v>
      </c>
      <c r="P7613" t="s">
        <v>476</v>
      </c>
    </row>
    <row r="7614" spans="1:16">
      <c r="A7614" s="484" t="s">
        <v>20140</v>
      </c>
      <c r="B7614" s="485" t="s">
        <v>20139</v>
      </c>
      <c r="C7614" t="s">
        <v>20138</v>
      </c>
      <c r="D7614" t="s">
        <v>20138</v>
      </c>
      <c r="E7614" t="str">
        <f t="shared" si="118"/>
        <v>453018 - SARL AUTREMENT 10</v>
      </c>
      <c r="F7614" t="s">
        <v>5530</v>
      </c>
      <c r="G7614" t="s">
        <v>20137</v>
      </c>
      <c r="I7614" t="s">
        <v>4549</v>
      </c>
      <c r="J7614" t="s">
        <v>20136</v>
      </c>
      <c r="K7614" t="s">
        <v>208</v>
      </c>
      <c r="L7614" t="s">
        <v>20135</v>
      </c>
      <c r="N7614" t="s">
        <v>208</v>
      </c>
      <c r="O7614" t="s">
        <v>476</v>
      </c>
      <c r="P7614" t="s">
        <v>476</v>
      </c>
    </row>
    <row r="7615" spans="1:16">
      <c r="A7615" s="484" t="s">
        <v>99252</v>
      </c>
      <c r="B7615" s="485" t="s">
        <v>99251</v>
      </c>
      <c r="C7615" t="s">
        <v>99250</v>
      </c>
      <c r="D7615" t="s">
        <v>99250</v>
      </c>
      <c r="E7615" t="str">
        <f t="shared" si="118"/>
        <v>612236 - CER ORANGE AUTO ECOLE</v>
      </c>
      <c r="F7615" t="s">
        <v>6920</v>
      </c>
      <c r="G7615" t="s">
        <v>99249</v>
      </c>
      <c r="I7615" t="s">
        <v>1279</v>
      </c>
      <c r="J7615" t="s">
        <v>99248</v>
      </c>
      <c r="K7615" t="s">
        <v>208</v>
      </c>
      <c r="L7615" t="s">
        <v>99247</v>
      </c>
      <c r="N7615" t="s">
        <v>208</v>
      </c>
      <c r="O7615" t="s">
        <v>476</v>
      </c>
      <c r="P7615" t="s">
        <v>476</v>
      </c>
    </row>
    <row r="7616" spans="1:16">
      <c r="A7616" s="484" t="s">
        <v>126265</v>
      </c>
      <c r="B7616" s="485" t="s">
        <v>126264</v>
      </c>
      <c r="C7616" t="s">
        <v>126263</v>
      </c>
      <c r="D7616" t="s">
        <v>126263</v>
      </c>
      <c r="E7616" t="str">
        <f t="shared" si="118"/>
        <v>315151 - ASPAZIE</v>
      </c>
      <c r="F7616" t="s">
        <v>9610</v>
      </c>
      <c r="G7616" t="s">
        <v>126262</v>
      </c>
      <c r="I7616" t="s">
        <v>6872</v>
      </c>
      <c r="J7616" t="s">
        <v>126261</v>
      </c>
      <c r="K7616" t="s">
        <v>126260</v>
      </c>
      <c r="L7616" t="s">
        <v>126259</v>
      </c>
      <c r="N7616" t="s">
        <v>208</v>
      </c>
      <c r="O7616" t="s">
        <v>476</v>
      </c>
      <c r="P7616" t="s">
        <v>476</v>
      </c>
    </row>
    <row r="7617" spans="1:16">
      <c r="A7617" s="484" t="s">
        <v>122415</v>
      </c>
      <c r="B7617" s="485" t="s">
        <v>122414</v>
      </c>
      <c r="C7617" t="s">
        <v>122413</v>
      </c>
      <c r="D7617" t="s">
        <v>122412</v>
      </c>
      <c r="E7617" t="str">
        <f t="shared" si="118"/>
        <v>515050 - ARB FORMATION</v>
      </c>
      <c r="F7617" t="s">
        <v>1580</v>
      </c>
      <c r="G7617" t="s">
        <v>122411</v>
      </c>
      <c r="H7617" t="s">
        <v>122410</v>
      </c>
      <c r="I7617" t="s">
        <v>7052</v>
      </c>
      <c r="K7617" t="s">
        <v>122409</v>
      </c>
      <c r="L7617" t="s">
        <v>122408</v>
      </c>
      <c r="N7617" t="s">
        <v>208</v>
      </c>
      <c r="O7617" t="s">
        <v>476</v>
      </c>
      <c r="P7617" t="s">
        <v>476</v>
      </c>
    </row>
    <row r="7618" spans="1:16">
      <c r="A7618" s="484" t="s">
        <v>110311</v>
      </c>
      <c r="B7618" s="485" t="s">
        <v>110310</v>
      </c>
      <c r="C7618" t="s">
        <v>110309</v>
      </c>
      <c r="D7618" t="s">
        <v>110309</v>
      </c>
      <c r="E7618" t="str">
        <f t="shared" ref="E7618:E7681" si="119">_xlfn.CONCAT(L7618," - ",D7618)</f>
        <v>620634 - CAP OFFICINE</v>
      </c>
      <c r="F7618" t="s">
        <v>110308</v>
      </c>
      <c r="G7618" t="s">
        <v>110307</v>
      </c>
      <c r="I7618" t="s">
        <v>603</v>
      </c>
      <c r="J7618" t="s">
        <v>110306</v>
      </c>
      <c r="K7618" t="s">
        <v>208</v>
      </c>
      <c r="L7618" t="s">
        <v>110305</v>
      </c>
      <c r="N7618" t="s">
        <v>208</v>
      </c>
      <c r="O7618" t="s">
        <v>476</v>
      </c>
      <c r="P7618" t="s">
        <v>476</v>
      </c>
    </row>
    <row r="7619" spans="1:16">
      <c r="A7619" s="484" t="s">
        <v>92228</v>
      </c>
      <c r="B7619" s="485" t="s">
        <v>92227</v>
      </c>
      <c r="C7619" t="s">
        <v>92226</v>
      </c>
      <c r="D7619" t="s">
        <v>92225</v>
      </c>
      <c r="E7619" t="str">
        <f t="shared" si="119"/>
        <v>555526 - CS INFO</v>
      </c>
      <c r="F7619" t="s">
        <v>28653</v>
      </c>
      <c r="G7619" t="s">
        <v>92224</v>
      </c>
      <c r="H7619" t="s">
        <v>92223</v>
      </c>
      <c r="I7619" t="s">
        <v>92222</v>
      </c>
      <c r="K7619" t="s">
        <v>208</v>
      </c>
      <c r="L7619" t="s">
        <v>92221</v>
      </c>
      <c r="N7619" t="s">
        <v>208</v>
      </c>
      <c r="O7619" t="s">
        <v>476</v>
      </c>
      <c r="P7619" t="s">
        <v>476</v>
      </c>
    </row>
    <row r="7620" spans="1:16">
      <c r="A7620" s="484" t="s">
        <v>48538</v>
      </c>
      <c r="B7620" s="485" t="s">
        <v>48537</v>
      </c>
      <c r="C7620" t="s">
        <v>48536</v>
      </c>
      <c r="D7620" t="s">
        <v>48536</v>
      </c>
      <c r="E7620" t="str">
        <f t="shared" si="119"/>
        <v>645072 - KALITIS</v>
      </c>
      <c r="F7620" t="s">
        <v>3400</v>
      </c>
      <c r="G7620" t="s">
        <v>48535</v>
      </c>
      <c r="I7620" t="s">
        <v>802</v>
      </c>
      <c r="J7620" t="s">
        <v>48534</v>
      </c>
      <c r="K7620" t="s">
        <v>208</v>
      </c>
      <c r="L7620" t="s">
        <v>48533</v>
      </c>
      <c r="N7620" t="s">
        <v>208</v>
      </c>
      <c r="O7620" t="s">
        <v>476</v>
      </c>
      <c r="P7620" t="s">
        <v>476</v>
      </c>
    </row>
    <row r="7621" spans="1:16">
      <c r="A7621" s="484" t="s">
        <v>131761</v>
      </c>
      <c r="B7621" s="485" t="s">
        <v>131760</v>
      </c>
      <c r="C7621" t="s">
        <v>131759</v>
      </c>
      <c r="D7621" t="s">
        <v>131758</v>
      </c>
      <c r="E7621" t="str">
        <f t="shared" si="119"/>
        <v>551235 - ARL</v>
      </c>
      <c r="F7621" t="s">
        <v>1817</v>
      </c>
      <c r="G7621" t="s">
        <v>131757</v>
      </c>
      <c r="H7621" t="s">
        <v>131756</v>
      </c>
      <c r="I7621" t="s">
        <v>596</v>
      </c>
      <c r="J7621" t="s">
        <v>131755</v>
      </c>
      <c r="K7621" t="s">
        <v>208</v>
      </c>
      <c r="L7621" t="s">
        <v>131754</v>
      </c>
      <c r="N7621" t="s">
        <v>208</v>
      </c>
      <c r="O7621" t="s">
        <v>476</v>
      </c>
      <c r="P7621" t="s">
        <v>476</v>
      </c>
    </row>
    <row r="7622" spans="1:16">
      <c r="A7622" s="484" t="s">
        <v>22544</v>
      </c>
      <c r="B7622" s="485" t="s">
        <v>22543</v>
      </c>
      <c r="C7622" t="s">
        <v>22542</v>
      </c>
      <c r="D7622" t="s">
        <v>22541</v>
      </c>
      <c r="E7622" t="str">
        <f t="shared" si="119"/>
        <v>312745 - R3SQE</v>
      </c>
      <c r="F7622" t="s">
        <v>2572</v>
      </c>
      <c r="G7622" t="s">
        <v>22540</v>
      </c>
      <c r="H7622" t="s">
        <v>22539</v>
      </c>
      <c r="I7622" t="s">
        <v>7856</v>
      </c>
      <c r="J7622" t="s">
        <v>22538</v>
      </c>
      <c r="K7622" t="s">
        <v>208</v>
      </c>
      <c r="L7622" t="s">
        <v>22537</v>
      </c>
      <c r="N7622" t="s">
        <v>208</v>
      </c>
      <c r="O7622" t="s">
        <v>476</v>
      </c>
      <c r="P7622" t="s">
        <v>476</v>
      </c>
    </row>
    <row r="7623" spans="1:16">
      <c r="A7623" s="484" t="s">
        <v>22860</v>
      </c>
      <c r="B7623" s="485" t="s">
        <v>22859</v>
      </c>
      <c r="C7623" t="s">
        <v>22858</v>
      </c>
      <c r="D7623" t="s">
        <v>22857</v>
      </c>
      <c r="E7623" t="str">
        <f t="shared" si="119"/>
        <v>330905 - REGIES 95</v>
      </c>
      <c r="G7623" t="s">
        <v>22856</v>
      </c>
      <c r="I7623" t="s">
        <v>22855</v>
      </c>
      <c r="J7623" t="s">
        <v>22854</v>
      </c>
      <c r="K7623" t="s">
        <v>208</v>
      </c>
      <c r="L7623" t="s">
        <v>22853</v>
      </c>
      <c r="N7623" t="s">
        <v>208</v>
      </c>
      <c r="O7623" t="s">
        <v>476</v>
      </c>
      <c r="P7623" t="s">
        <v>22852</v>
      </c>
    </row>
    <row r="7624" spans="1:16">
      <c r="A7624" s="484" t="s">
        <v>28520</v>
      </c>
      <c r="B7624" s="485" t="s">
        <v>28519</v>
      </c>
      <c r="C7624" t="s">
        <v>28518</v>
      </c>
      <c r="D7624" t="s">
        <v>28518</v>
      </c>
      <c r="E7624" t="str">
        <f t="shared" si="119"/>
        <v>358678 - PERSPECTIVES ET RESSOURCES</v>
      </c>
      <c r="F7624" t="s">
        <v>28517</v>
      </c>
      <c r="G7624" t="s">
        <v>28516</v>
      </c>
      <c r="H7624" t="s">
        <v>28515</v>
      </c>
      <c r="I7624" t="s">
        <v>596</v>
      </c>
      <c r="J7624" t="s">
        <v>28514</v>
      </c>
      <c r="K7624" t="s">
        <v>208</v>
      </c>
      <c r="L7624" t="s">
        <v>28513</v>
      </c>
      <c r="N7624" t="s">
        <v>208</v>
      </c>
      <c r="O7624" t="s">
        <v>476</v>
      </c>
      <c r="P7624" t="s">
        <v>476</v>
      </c>
    </row>
    <row r="7625" spans="1:16">
      <c r="A7625" s="484" t="s">
        <v>43113</v>
      </c>
      <c r="B7625" s="485" t="s">
        <v>43112</v>
      </c>
      <c r="C7625" t="s">
        <v>43111</v>
      </c>
      <c r="D7625" t="s">
        <v>43111</v>
      </c>
      <c r="E7625" t="str">
        <f t="shared" si="119"/>
        <v>445540 - LEVEQUE SOPHIE</v>
      </c>
      <c r="F7625" t="s">
        <v>7547</v>
      </c>
      <c r="G7625" t="s">
        <v>43110</v>
      </c>
      <c r="I7625" t="s">
        <v>29119</v>
      </c>
      <c r="J7625" t="s">
        <v>43109</v>
      </c>
      <c r="K7625" t="s">
        <v>43108</v>
      </c>
      <c r="L7625" t="s">
        <v>43107</v>
      </c>
      <c r="N7625" t="s">
        <v>208</v>
      </c>
      <c r="O7625" t="s">
        <v>476</v>
      </c>
      <c r="P7625" t="s">
        <v>476</v>
      </c>
    </row>
    <row r="7626" spans="1:16">
      <c r="A7626" s="484" t="s">
        <v>119061</v>
      </c>
      <c r="B7626" s="485" t="s">
        <v>119060</v>
      </c>
      <c r="C7626" t="s">
        <v>119059</v>
      </c>
      <c r="D7626" t="s">
        <v>119059</v>
      </c>
      <c r="E7626" t="str">
        <f t="shared" si="119"/>
        <v>420578 - ASSOCIATION PRAXIS</v>
      </c>
      <c r="F7626" t="s">
        <v>1848</v>
      </c>
      <c r="G7626" t="s">
        <v>119058</v>
      </c>
      <c r="I7626" t="s">
        <v>7016</v>
      </c>
      <c r="K7626" t="s">
        <v>208</v>
      </c>
      <c r="L7626" t="s">
        <v>119057</v>
      </c>
      <c r="N7626" t="s">
        <v>208</v>
      </c>
      <c r="O7626" t="s">
        <v>476</v>
      </c>
      <c r="P7626" t="s">
        <v>476</v>
      </c>
    </row>
    <row r="7627" spans="1:16">
      <c r="A7627" s="484" t="s">
        <v>23627</v>
      </c>
      <c r="B7627" s="485" t="s">
        <v>23626</v>
      </c>
      <c r="C7627" t="s">
        <v>23625</v>
      </c>
      <c r="D7627" t="s">
        <v>23624</v>
      </c>
      <c r="E7627" t="str">
        <f t="shared" si="119"/>
        <v>310839 - ARPE</v>
      </c>
      <c r="F7627" t="s">
        <v>23623</v>
      </c>
      <c r="G7627" t="s">
        <v>22819</v>
      </c>
      <c r="H7627" t="s">
        <v>23622</v>
      </c>
      <c r="I7627" t="s">
        <v>12182</v>
      </c>
      <c r="K7627" t="s">
        <v>208</v>
      </c>
      <c r="L7627" t="s">
        <v>23621</v>
      </c>
      <c r="N7627" t="s">
        <v>208</v>
      </c>
      <c r="O7627" t="s">
        <v>476</v>
      </c>
      <c r="P7627" t="s">
        <v>476</v>
      </c>
    </row>
    <row r="7628" spans="1:16">
      <c r="A7628" s="484" t="s">
        <v>130802</v>
      </c>
      <c r="B7628" s="485" t="s">
        <v>130801</v>
      </c>
      <c r="C7628" t="s">
        <v>130800</v>
      </c>
      <c r="D7628" t="s">
        <v>130800</v>
      </c>
      <c r="E7628" t="str">
        <f t="shared" si="119"/>
        <v>342294 - ALCEVI</v>
      </c>
      <c r="F7628" t="s">
        <v>2361</v>
      </c>
      <c r="G7628" t="s">
        <v>130799</v>
      </c>
      <c r="H7628" t="s">
        <v>126403</v>
      </c>
      <c r="I7628" t="s">
        <v>130798</v>
      </c>
      <c r="J7628" t="s">
        <v>130797</v>
      </c>
      <c r="K7628" t="s">
        <v>208</v>
      </c>
      <c r="L7628" t="s">
        <v>130796</v>
      </c>
      <c r="N7628" t="s">
        <v>208</v>
      </c>
      <c r="O7628" t="s">
        <v>476</v>
      </c>
      <c r="P7628" t="s">
        <v>476</v>
      </c>
    </row>
    <row r="7629" spans="1:16">
      <c r="A7629" s="484" t="s">
        <v>127692</v>
      </c>
      <c r="B7629" s="485" t="s">
        <v>127691</v>
      </c>
      <c r="C7629" t="s">
        <v>127690</v>
      </c>
      <c r="D7629" t="s">
        <v>127690</v>
      </c>
      <c r="E7629" t="str">
        <f t="shared" si="119"/>
        <v>656665 - APPLI RH</v>
      </c>
      <c r="F7629" t="s">
        <v>14309</v>
      </c>
      <c r="G7629" t="s">
        <v>127689</v>
      </c>
      <c r="I7629" t="s">
        <v>3733</v>
      </c>
      <c r="J7629" t="s">
        <v>127688</v>
      </c>
      <c r="K7629" t="s">
        <v>208</v>
      </c>
      <c r="L7629" t="s">
        <v>127687</v>
      </c>
      <c r="N7629" t="s">
        <v>208</v>
      </c>
      <c r="O7629" t="s">
        <v>476</v>
      </c>
      <c r="P7629" t="s">
        <v>476</v>
      </c>
    </row>
    <row r="7630" spans="1:16">
      <c r="A7630" s="484" t="s">
        <v>43004</v>
      </c>
      <c r="B7630" s="485" t="s">
        <v>43003</v>
      </c>
      <c r="C7630" t="s">
        <v>43002</v>
      </c>
      <c r="D7630" t="s">
        <v>43001</v>
      </c>
      <c r="E7630" t="str">
        <f t="shared" si="119"/>
        <v>534780 - LFC HUMAIN RAMONVILLE ST AGNE</v>
      </c>
      <c r="F7630" t="s">
        <v>14008</v>
      </c>
      <c r="G7630" t="s">
        <v>43000</v>
      </c>
      <c r="H7630" t="s">
        <v>42999</v>
      </c>
      <c r="I7630" t="s">
        <v>16797</v>
      </c>
      <c r="J7630" t="s">
        <v>42998</v>
      </c>
      <c r="K7630" t="s">
        <v>208</v>
      </c>
      <c r="L7630" t="s">
        <v>42997</v>
      </c>
      <c r="N7630" t="s">
        <v>208</v>
      </c>
      <c r="O7630" t="s">
        <v>476</v>
      </c>
      <c r="P7630" t="s">
        <v>476</v>
      </c>
    </row>
    <row r="7631" spans="1:16">
      <c r="A7631" s="484" t="s">
        <v>43016</v>
      </c>
      <c r="B7631" s="485" t="s">
        <v>43003</v>
      </c>
      <c r="C7631" t="s">
        <v>43002</v>
      </c>
      <c r="D7631" t="s">
        <v>43015</v>
      </c>
      <c r="E7631" t="str">
        <f t="shared" si="119"/>
        <v>534791 - LFC HUMAIN  IBOS</v>
      </c>
      <c r="F7631" t="s">
        <v>14008</v>
      </c>
      <c r="G7631" t="s">
        <v>43014</v>
      </c>
      <c r="H7631" t="s">
        <v>43013</v>
      </c>
      <c r="I7631" t="s">
        <v>43012</v>
      </c>
      <c r="J7631" t="s">
        <v>42998</v>
      </c>
      <c r="K7631" t="s">
        <v>208</v>
      </c>
      <c r="L7631" t="s">
        <v>43011</v>
      </c>
      <c r="N7631" t="s">
        <v>208</v>
      </c>
      <c r="O7631" t="s">
        <v>476</v>
      </c>
      <c r="P7631" t="s">
        <v>476</v>
      </c>
    </row>
    <row r="7632" spans="1:16">
      <c r="A7632" s="484" t="s">
        <v>43010</v>
      </c>
      <c r="B7632" s="485" t="s">
        <v>43003</v>
      </c>
      <c r="C7632" t="s">
        <v>43002</v>
      </c>
      <c r="D7632" t="s">
        <v>43009</v>
      </c>
      <c r="E7632" t="str">
        <f t="shared" si="119"/>
        <v>450169 - LFC HUMAIN PAU</v>
      </c>
      <c r="F7632" t="s">
        <v>14008</v>
      </c>
      <c r="G7632" t="s">
        <v>43008</v>
      </c>
      <c r="H7632" t="s">
        <v>43007</v>
      </c>
      <c r="I7632" t="s">
        <v>4033</v>
      </c>
      <c r="J7632" t="s">
        <v>42998</v>
      </c>
      <c r="K7632" t="s">
        <v>43006</v>
      </c>
      <c r="L7632" t="s">
        <v>43005</v>
      </c>
      <c r="N7632" t="s">
        <v>208</v>
      </c>
      <c r="O7632" t="s">
        <v>476</v>
      </c>
      <c r="P7632" t="s">
        <v>476</v>
      </c>
    </row>
    <row r="7633" spans="1:16">
      <c r="A7633" s="484" t="s">
        <v>130201</v>
      </c>
      <c r="B7633" s="485" t="s">
        <v>130200</v>
      </c>
      <c r="C7633" t="s">
        <v>130199</v>
      </c>
      <c r="D7633" t="s">
        <v>130198</v>
      </c>
      <c r="E7633" t="str">
        <f t="shared" si="119"/>
        <v>474526 - ASE FORMATION</v>
      </c>
      <c r="F7633" t="s">
        <v>22749</v>
      </c>
      <c r="G7633" t="s">
        <v>130197</v>
      </c>
      <c r="H7633" t="s">
        <v>130196</v>
      </c>
      <c r="I7633" t="s">
        <v>1757</v>
      </c>
      <c r="J7633" t="s">
        <v>130195</v>
      </c>
      <c r="K7633" t="s">
        <v>208</v>
      </c>
      <c r="L7633" t="s">
        <v>130194</v>
      </c>
      <c r="N7633" t="s">
        <v>208</v>
      </c>
      <c r="O7633" t="s">
        <v>476</v>
      </c>
      <c r="P7633" t="s">
        <v>476</v>
      </c>
    </row>
    <row r="7634" spans="1:16">
      <c r="A7634" s="484" t="s">
        <v>11586</v>
      </c>
      <c r="B7634" s="485" t="s">
        <v>11585</v>
      </c>
      <c r="C7634" t="s">
        <v>11584</v>
      </c>
      <c r="D7634" t="s">
        <v>11584</v>
      </c>
      <c r="E7634" t="str">
        <f t="shared" si="119"/>
        <v>566834 - SYNRJY</v>
      </c>
      <c r="F7634" t="s">
        <v>11583</v>
      </c>
      <c r="G7634" t="s">
        <v>11582</v>
      </c>
      <c r="I7634" t="s">
        <v>11581</v>
      </c>
      <c r="J7634" t="s">
        <v>11580</v>
      </c>
      <c r="K7634" t="s">
        <v>208</v>
      </c>
      <c r="L7634" t="s">
        <v>11579</v>
      </c>
      <c r="N7634" t="s">
        <v>208</v>
      </c>
      <c r="O7634" t="s">
        <v>476</v>
      </c>
      <c r="P7634" t="s">
        <v>476</v>
      </c>
    </row>
    <row r="7635" spans="1:16">
      <c r="A7635" s="484" t="s">
        <v>135805</v>
      </c>
      <c r="B7635" s="485" t="s">
        <v>135804</v>
      </c>
      <c r="C7635" t="s">
        <v>135803</v>
      </c>
      <c r="D7635" t="s">
        <v>135803</v>
      </c>
      <c r="E7635" t="str">
        <f t="shared" si="119"/>
        <v>521784 - ACHATPUBLIC.COM</v>
      </c>
      <c r="F7635" t="s">
        <v>60745</v>
      </c>
      <c r="G7635" t="s">
        <v>135802</v>
      </c>
      <c r="H7635" t="s">
        <v>135801</v>
      </c>
      <c r="I7635" t="s">
        <v>16857</v>
      </c>
      <c r="J7635" t="s">
        <v>135800</v>
      </c>
      <c r="K7635" t="s">
        <v>208</v>
      </c>
      <c r="L7635" t="s">
        <v>135799</v>
      </c>
      <c r="N7635" t="s">
        <v>208</v>
      </c>
      <c r="O7635" t="s">
        <v>476</v>
      </c>
      <c r="P7635" t="s">
        <v>476</v>
      </c>
    </row>
    <row r="7636" spans="1:16">
      <c r="A7636" s="484" t="s">
        <v>109960</v>
      </c>
      <c r="B7636" s="485" t="s">
        <v>109959</v>
      </c>
      <c r="C7636" t="s">
        <v>109958</v>
      </c>
      <c r="D7636" t="s">
        <v>109957</v>
      </c>
      <c r="E7636" t="str">
        <f t="shared" si="119"/>
        <v>312253 - CARILLO CLAUDINE</v>
      </c>
      <c r="F7636" t="s">
        <v>8422</v>
      </c>
      <c r="G7636" t="s">
        <v>109956</v>
      </c>
      <c r="I7636" t="s">
        <v>109955</v>
      </c>
      <c r="J7636" t="s">
        <v>109954</v>
      </c>
      <c r="K7636" t="s">
        <v>109953</v>
      </c>
      <c r="L7636" t="s">
        <v>109952</v>
      </c>
      <c r="N7636" t="s">
        <v>208</v>
      </c>
      <c r="O7636" t="s">
        <v>476</v>
      </c>
      <c r="P7636" t="s">
        <v>476</v>
      </c>
    </row>
    <row r="7637" spans="1:16">
      <c r="A7637" s="484" t="s">
        <v>27456</v>
      </c>
      <c r="B7637" s="485" t="s">
        <v>27455</v>
      </c>
      <c r="C7637" t="s">
        <v>27454</v>
      </c>
      <c r="D7637" t="s">
        <v>27454</v>
      </c>
      <c r="E7637" t="str">
        <f t="shared" si="119"/>
        <v>583443 - POCH FRANCOIS - AQUATILE PLONGEE</v>
      </c>
      <c r="F7637" t="s">
        <v>707</v>
      </c>
      <c r="G7637" t="s">
        <v>27453</v>
      </c>
      <c r="H7637" t="s">
        <v>27452</v>
      </c>
      <c r="I7637" t="s">
        <v>27451</v>
      </c>
      <c r="J7637" t="s">
        <v>27450</v>
      </c>
      <c r="K7637" t="s">
        <v>208</v>
      </c>
      <c r="L7637" t="s">
        <v>27449</v>
      </c>
      <c r="N7637" t="s">
        <v>208</v>
      </c>
      <c r="O7637" t="s">
        <v>476</v>
      </c>
      <c r="P7637" t="s">
        <v>476</v>
      </c>
    </row>
    <row r="7638" spans="1:16">
      <c r="A7638" s="484" t="s">
        <v>69364</v>
      </c>
      <c r="B7638" s="485" t="s">
        <v>69363</v>
      </c>
      <c r="C7638" t="s">
        <v>69362</v>
      </c>
      <c r="D7638" t="s">
        <v>69362</v>
      </c>
      <c r="E7638" t="str">
        <f t="shared" si="119"/>
        <v>469567 - FORMATYS</v>
      </c>
      <c r="F7638" t="s">
        <v>7254</v>
      </c>
      <c r="G7638" t="s">
        <v>69361</v>
      </c>
      <c r="I7638" t="s">
        <v>1494</v>
      </c>
      <c r="J7638" t="s">
        <v>69360</v>
      </c>
      <c r="K7638" t="s">
        <v>208</v>
      </c>
      <c r="L7638" t="s">
        <v>69359</v>
      </c>
      <c r="N7638" t="s">
        <v>208</v>
      </c>
      <c r="O7638" t="s">
        <v>476</v>
      </c>
      <c r="P7638" t="s">
        <v>476</v>
      </c>
    </row>
    <row r="7639" spans="1:16">
      <c r="A7639" s="484" t="s">
        <v>108877</v>
      </c>
      <c r="B7639" s="485" t="s">
        <v>108876</v>
      </c>
      <c r="C7639" t="s">
        <v>108875</v>
      </c>
      <c r="D7639" t="s">
        <v>108875</v>
      </c>
      <c r="E7639" t="str">
        <f t="shared" si="119"/>
        <v>457814 - CEFOTEC SUD</v>
      </c>
      <c r="F7639" t="s">
        <v>6537</v>
      </c>
      <c r="G7639" t="s">
        <v>108874</v>
      </c>
      <c r="H7639" t="s">
        <v>108873</v>
      </c>
      <c r="I7639" t="s">
        <v>108872</v>
      </c>
      <c r="J7639" t="s">
        <v>108871</v>
      </c>
      <c r="K7639" t="s">
        <v>208</v>
      </c>
      <c r="L7639" t="s">
        <v>108870</v>
      </c>
      <c r="N7639" t="s">
        <v>208</v>
      </c>
      <c r="O7639" t="s">
        <v>476</v>
      </c>
      <c r="P7639" t="s">
        <v>476</v>
      </c>
    </row>
    <row r="7640" spans="1:16">
      <c r="A7640" s="484" t="s">
        <v>114103</v>
      </c>
      <c r="B7640" s="485" t="s">
        <v>114102</v>
      </c>
      <c r="C7640" t="s">
        <v>114101</v>
      </c>
      <c r="D7640" t="s">
        <v>114101</v>
      </c>
      <c r="E7640" t="str">
        <f t="shared" si="119"/>
        <v>436082 - BERBACHI CATHERINE</v>
      </c>
      <c r="F7640" t="s">
        <v>111041</v>
      </c>
      <c r="G7640" t="s">
        <v>114100</v>
      </c>
      <c r="I7640" t="s">
        <v>114099</v>
      </c>
      <c r="J7640" t="s">
        <v>114098</v>
      </c>
      <c r="K7640" t="s">
        <v>208</v>
      </c>
      <c r="L7640" t="s">
        <v>114097</v>
      </c>
      <c r="N7640" t="s">
        <v>208</v>
      </c>
      <c r="O7640" t="s">
        <v>476</v>
      </c>
      <c r="P7640" t="s">
        <v>476</v>
      </c>
    </row>
    <row r="7641" spans="1:16">
      <c r="A7641" s="484" t="s">
        <v>117549</v>
      </c>
      <c r="B7641" s="485" t="s">
        <v>117548</v>
      </c>
      <c r="C7641" t="s">
        <v>117547</v>
      </c>
      <c r="D7641" t="s">
        <v>117547</v>
      </c>
      <c r="E7641" t="str">
        <f t="shared" si="119"/>
        <v>635960 - ATID CONSULTING</v>
      </c>
      <c r="F7641" t="s">
        <v>88124</v>
      </c>
      <c r="G7641" t="s">
        <v>117546</v>
      </c>
      <c r="I7641" t="s">
        <v>11554</v>
      </c>
      <c r="J7641" t="s">
        <v>117545</v>
      </c>
      <c r="K7641" t="s">
        <v>208</v>
      </c>
      <c r="L7641" t="s">
        <v>117544</v>
      </c>
      <c r="N7641" t="s">
        <v>208</v>
      </c>
      <c r="O7641" t="s">
        <v>476</v>
      </c>
      <c r="P7641" t="s">
        <v>476</v>
      </c>
    </row>
    <row r="7642" spans="1:16">
      <c r="A7642" s="484" t="s">
        <v>92522</v>
      </c>
      <c r="B7642" s="485" t="s">
        <v>92521</v>
      </c>
      <c r="C7642" t="s">
        <v>92520</v>
      </c>
      <c r="D7642" t="s">
        <v>92520</v>
      </c>
      <c r="E7642" t="str">
        <f t="shared" si="119"/>
        <v>572871 - CONNEXION GRAPHIQUE</v>
      </c>
      <c r="F7642" t="s">
        <v>1513</v>
      </c>
      <c r="G7642" t="s">
        <v>92519</v>
      </c>
      <c r="I7642" t="s">
        <v>1542</v>
      </c>
      <c r="J7642" t="s">
        <v>92518</v>
      </c>
      <c r="K7642" t="s">
        <v>208</v>
      </c>
      <c r="L7642" t="s">
        <v>92517</v>
      </c>
      <c r="N7642" t="s">
        <v>208</v>
      </c>
      <c r="O7642" t="s">
        <v>476</v>
      </c>
      <c r="P7642" t="s">
        <v>476</v>
      </c>
    </row>
    <row r="7643" spans="1:16">
      <c r="A7643" s="484" t="s">
        <v>17738</v>
      </c>
      <c r="B7643" s="485" t="s">
        <v>17737</v>
      </c>
      <c r="C7643" t="s">
        <v>17736</v>
      </c>
      <c r="D7643" t="s">
        <v>17735</v>
      </c>
      <c r="E7643" t="str">
        <f t="shared" si="119"/>
        <v>184433 - SIFORM SIFAM FORMATIONS</v>
      </c>
      <c r="F7643" t="s">
        <v>12625</v>
      </c>
      <c r="G7643" t="s">
        <v>17734</v>
      </c>
      <c r="H7643" t="s">
        <v>17733</v>
      </c>
      <c r="I7643" t="s">
        <v>1542</v>
      </c>
      <c r="J7643" t="s">
        <v>17732</v>
      </c>
      <c r="K7643" t="s">
        <v>17731</v>
      </c>
      <c r="L7643" t="s">
        <v>17730</v>
      </c>
      <c r="N7643" t="s">
        <v>208</v>
      </c>
      <c r="O7643" t="s">
        <v>476</v>
      </c>
      <c r="P7643" t="s">
        <v>476</v>
      </c>
    </row>
    <row r="7644" spans="1:16">
      <c r="A7644" s="484" t="s">
        <v>111173</v>
      </c>
      <c r="B7644" s="485" t="s">
        <v>111172</v>
      </c>
      <c r="C7644" t="s">
        <v>111171</v>
      </c>
      <c r="D7644" t="s">
        <v>111171</v>
      </c>
      <c r="E7644" t="str">
        <f t="shared" si="119"/>
        <v>514329 - CABINET ISABELLE BAUSSAN</v>
      </c>
      <c r="F7644" t="s">
        <v>1857</v>
      </c>
      <c r="G7644" t="s">
        <v>111170</v>
      </c>
      <c r="I7644" t="s">
        <v>579</v>
      </c>
      <c r="J7644" t="s">
        <v>111169</v>
      </c>
      <c r="K7644" t="s">
        <v>208</v>
      </c>
      <c r="L7644" t="s">
        <v>111168</v>
      </c>
      <c r="N7644" t="s">
        <v>208</v>
      </c>
      <c r="O7644" t="s">
        <v>476</v>
      </c>
      <c r="P7644" t="s">
        <v>476</v>
      </c>
    </row>
    <row r="7645" spans="1:16">
      <c r="A7645" s="484" t="s">
        <v>45309</v>
      </c>
      <c r="B7645" s="485" t="s">
        <v>45308</v>
      </c>
      <c r="C7645" t="s">
        <v>45307</v>
      </c>
      <c r="D7645" t="s">
        <v>45306</v>
      </c>
      <c r="E7645" t="str">
        <f t="shared" si="119"/>
        <v>624135 - LB DOM</v>
      </c>
      <c r="F7645" t="s">
        <v>24954</v>
      </c>
      <c r="G7645" t="s">
        <v>45305</v>
      </c>
      <c r="H7645" t="s">
        <v>45304</v>
      </c>
      <c r="I7645" t="s">
        <v>9251</v>
      </c>
      <c r="J7645" t="s">
        <v>45303</v>
      </c>
      <c r="K7645" t="s">
        <v>208</v>
      </c>
      <c r="L7645" t="s">
        <v>45302</v>
      </c>
      <c r="N7645" t="s">
        <v>208</v>
      </c>
      <c r="O7645" t="s">
        <v>476</v>
      </c>
      <c r="P7645" t="s">
        <v>476</v>
      </c>
    </row>
    <row r="7646" spans="1:16">
      <c r="A7646" s="484" t="s">
        <v>42832</v>
      </c>
      <c r="B7646" s="485" t="s">
        <v>42831</v>
      </c>
      <c r="C7646" t="s">
        <v>42830</v>
      </c>
      <c r="D7646" t="s">
        <v>42830</v>
      </c>
      <c r="E7646" t="str">
        <f t="shared" si="119"/>
        <v>585075 - L'ICONOGRAF</v>
      </c>
      <c r="F7646" t="s">
        <v>8706</v>
      </c>
      <c r="G7646" t="s">
        <v>42829</v>
      </c>
      <c r="I7646" t="s">
        <v>579</v>
      </c>
      <c r="J7646" t="s">
        <v>42828</v>
      </c>
      <c r="K7646" t="s">
        <v>208</v>
      </c>
      <c r="L7646" t="s">
        <v>42827</v>
      </c>
      <c r="N7646" t="s">
        <v>208</v>
      </c>
      <c r="O7646" t="s">
        <v>476</v>
      </c>
      <c r="P7646" t="s">
        <v>476</v>
      </c>
    </row>
    <row r="7647" spans="1:16">
      <c r="A7647" s="484" t="s">
        <v>15026</v>
      </c>
      <c r="B7647" s="485" t="s">
        <v>15025</v>
      </c>
      <c r="C7647" t="s">
        <v>15024</v>
      </c>
      <c r="D7647" t="s">
        <v>15023</v>
      </c>
      <c r="E7647" t="str">
        <f t="shared" si="119"/>
        <v>411541 - SOCIETE KLM LOGNES</v>
      </c>
      <c r="F7647" t="s">
        <v>3735</v>
      </c>
      <c r="G7647" t="s">
        <v>15022</v>
      </c>
      <c r="I7647" t="s">
        <v>4911</v>
      </c>
      <c r="J7647" t="s">
        <v>15021</v>
      </c>
      <c r="K7647" t="s">
        <v>208</v>
      </c>
      <c r="L7647" t="s">
        <v>15020</v>
      </c>
      <c r="N7647" t="s">
        <v>207</v>
      </c>
      <c r="O7647" t="s">
        <v>476</v>
      </c>
      <c r="P7647" t="s">
        <v>476</v>
      </c>
    </row>
    <row r="7648" spans="1:16">
      <c r="A7648" s="484" t="s">
        <v>25950</v>
      </c>
      <c r="B7648" s="485" t="s">
        <v>25949</v>
      </c>
      <c r="C7648" t="s">
        <v>25948</v>
      </c>
      <c r="D7648" t="s">
        <v>25947</v>
      </c>
      <c r="E7648" t="str">
        <f t="shared" si="119"/>
        <v>448308 - PROBESYS GRENOBLE</v>
      </c>
      <c r="F7648" t="s">
        <v>4484</v>
      </c>
      <c r="G7648" t="s">
        <v>25946</v>
      </c>
      <c r="I7648" t="s">
        <v>836</v>
      </c>
      <c r="J7648" t="s">
        <v>25945</v>
      </c>
      <c r="K7648" t="s">
        <v>208</v>
      </c>
      <c r="L7648" t="s">
        <v>25944</v>
      </c>
      <c r="N7648" t="s">
        <v>208</v>
      </c>
      <c r="O7648" t="s">
        <v>476</v>
      </c>
      <c r="P7648" t="s">
        <v>476</v>
      </c>
    </row>
    <row r="7649" spans="1:16">
      <c r="A7649" s="484" t="s">
        <v>62905</v>
      </c>
      <c r="B7649" s="485" t="s">
        <v>62904</v>
      </c>
      <c r="C7649" t="s">
        <v>62903</v>
      </c>
      <c r="D7649" t="s">
        <v>62903</v>
      </c>
      <c r="E7649" t="str">
        <f t="shared" si="119"/>
        <v>445538 - GUILLERMIN ANNE LAURE</v>
      </c>
      <c r="F7649" t="s">
        <v>2572</v>
      </c>
      <c r="G7649" t="s">
        <v>43110</v>
      </c>
      <c r="I7649" t="s">
        <v>29119</v>
      </c>
      <c r="J7649" t="s">
        <v>62902</v>
      </c>
      <c r="K7649" t="s">
        <v>62901</v>
      </c>
      <c r="L7649" t="s">
        <v>62900</v>
      </c>
      <c r="N7649" t="s">
        <v>208</v>
      </c>
      <c r="O7649" t="s">
        <v>476</v>
      </c>
      <c r="P7649" t="s">
        <v>476</v>
      </c>
    </row>
    <row r="7650" spans="1:16">
      <c r="A7650" s="484" t="s">
        <v>7344</v>
      </c>
      <c r="B7650" s="485" t="s">
        <v>7343</v>
      </c>
      <c r="C7650" t="s">
        <v>7342</v>
      </c>
      <c r="D7650" t="s">
        <v>7341</v>
      </c>
      <c r="E7650" t="str">
        <f t="shared" si="119"/>
        <v>547943 - UFOLEP NIMES</v>
      </c>
      <c r="F7650" t="s">
        <v>3834</v>
      </c>
      <c r="G7650" t="s">
        <v>7340</v>
      </c>
      <c r="I7650" t="s">
        <v>1321</v>
      </c>
      <c r="J7650" t="s">
        <v>7339</v>
      </c>
      <c r="K7650" t="s">
        <v>208</v>
      </c>
      <c r="L7650" t="s">
        <v>7338</v>
      </c>
      <c r="N7650" t="s">
        <v>208</v>
      </c>
      <c r="O7650" t="s">
        <v>476</v>
      </c>
      <c r="P7650" t="s">
        <v>476</v>
      </c>
    </row>
    <row r="7651" spans="1:16">
      <c r="A7651" s="484" t="s">
        <v>127368</v>
      </c>
      <c r="B7651" s="485" t="s">
        <v>127367</v>
      </c>
      <c r="C7651" t="s">
        <v>127366</v>
      </c>
      <c r="D7651" t="s">
        <v>127366</v>
      </c>
      <c r="E7651" t="str">
        <f t="shared" si="119"/>
        <v>637427 - ARBORESCENCE</v>
      </c>
      <c r="F7651" t="s">
        <v>1792</v>
      </c>
      <c r="G7651" t="s">
        <v>118412</v>
      </c>
      <c r="H7651" t="s">
        <v>127365</v>
      </c>
      <c r="I7651" t="s">
        <v>1501</v>
      </c>
      <c r="K7651" t="s">
        <v>208</v>
      </c>
      <c r="L7651" t="s">
        <v>127364</v>
      </c>
      <c r="N7651" t="s">
        <v>208</v>
      </c>
      <c r="O7651" t="s">
        <v>476</v>
      </c>
      <c r="P7651" t="s">
        <v>476</v>
      </c>
    </row>
    <row r="7652" spans="1:16">
      <c r="A7652" s="484" t="s">
        <v>72285</v>
      </c>
      <c r="B7652" s="485" t="s">
        <v>72284</v>
      </c>
      <c r="C7652" t="s">
        <v>72283</v>
      </c>
      <c r="D7652" t="s">
        <v>72283</v>
      </c>
      <c r="E7652" t="str">
        <f t="shared" si="119"/>
        <v>468113 - FILIPE HELENE</v>
      </c>
      <c r="G7652" t="s">
        <v>72282</v>
      </c>
      <c r="I7652" t="s">
        <v>1837</v>
      </c>
      <c r="K7652" t="s">
        <v>208</v>
      </c>
      <c r="L7652" t="s">
        <v>72281</v>
      </c>
      <c r="N7652" t="s">
        <v>208</v>
      </c>
      <c r="O7652" t="s">
        <v>476</v>
      </c>
      <c r="P7652" t="s">
        <v>476</v>
      </c>
    </row>
    <row r="7653" spans="1:16">
      <c r="A7653" s="484" t="s">
        <v>106243</v>
      </c>
      <c r="B7653" s="485" t="s">
        <v>106242</v>
      </c>
      <c r="C7653" t="s">
        <v>106241</v>
      </c>
      <c r="D7653" t="s">
        <v>106240</v>
      </c>
      <c r="E7653" t="str">
        <f t="shared" si="119"/>
        <v>395249 - CETB</v>
      </c>
      <c r="F7653" t="s">
        <v>7254</v>
      </c>
      <c r="G7653" t="s">
        <v>106239</v>
      </c>
      <c r="H7653" t="s">
        <v>106238</v>
      </c>
      <c r="I7653" t="s">
        <v>1466</v>
      </c>
      <c r="J7653" t="s">
        <v>106237</v>
      </c>
      <c r="K7653" t="s">
        <v>208</v>
      </c>
      <c r="L7653" t="s">
        <v>106236</v>
      </c>
      <c r="N7653" t="s">
        <v>208</v>
      </c>
      <c r="O7653" t="s">
        <v>476</v>
      </c>
      <c r="P7653" t="s">
        <v>476</v>
      </c>
    </row>
    <row r="7654" spans="1:16">
      <c r="A7654" s="484" t="s">
        <v>128512</v>
      </c>
      <c r="B7654" s="485" t="s">
        <v>128511</v>
      </c>
      <c r="C7654" t="s">
        <v>128510</v>
      </c>
      <c r="D7654" t="s">
        <v>128509</v>
      </c>
      <c r="E7654" t="str">
        <f t="shared" si="119"/>
        <v>369305 - ANDRALIAN</v>
      </c>
      <c r="F7654" t="s">
        <v>2801</v>
      </c>
      <c r="G7654" t="s">
        <v>128508</v>
      </c>
      <c r="I7654" t="s">
        <v>3346</v>
      </c>
      <c r="J7654" t="s">
        <v>128507</v>
      </c>
      <c r="K7654" t="s">
        <v>208</v>
      </c>
      <c r="L7654" t="s">
        <v>128506</v>
      </c>
      <c r="N7654" t="s">
        <v>208</v>
      </c>
      <c r="O7654" t="s">
        <v>476</v>
      </c>
      <c r="P7654" t="s">
        <v>476</v>
      </c>
    </row>
    <row r="7655" spans="1:16">
      <c r="A7655" s="484" t="s">
        <v>126163</v>
      </c>
      <c r="B7655" s="485" t="s">
        <v>126162</v>
      </c>
      <c r="C7655" t="s">
        <v>126161</v>
      </c>
      <c r="D7655" t="s">
        <v>126161</v>
      </c>
      <c r="E7655" t="str">
        <f t="shared" si="119"/>
        <v>646611 - ASS CONGRES ANNUEL CHIR DIGEST CHU NICE</v>
      </c>
      <c r="F7655" t="s">
        <v>8406</v>
      </c>
      <c r="G7655" t="s">
        <v>126160</v>
      </c>
      <c r="H7655" t="s">
        <v>53194</v>
      </c>
      <c r="I7655" t="s">
        <v>618</v>
      </c>
      <c r="J7655" t="s">
        <v>126159</v>
      </c>
      <c r="K7655" t="s">
        <v>208</v>
      </c>
      <c r="L7655" t="s">
        <v>126158</v>
      </c>
      <c r="N7655" t="s">
        <v>208</v>
      </c>
      <c r="O7655" t="s">
        <v>476</v>
      </c>
      <c r="P7655" t="s">
        <v>476</v>
      </c>
    </row>
    <row r="7656" spans="1:16">
      <c r="A7656" s="484" t="s">
        <v>33345</v>
      </c>
      <c r="B7656" s="485" t="s">
        <v>33344</v>
      </c>
      <c r="C7656" t="s">
        <v>33343</v>
      </c>
      <c r="D7656" t="s">
        <v>33343</v>
      </c>
      <c r="E7656" t="str">
        <f t="shared" si="119"/>
        <v>552227 - NICOUE PASCHOUD MICHELE - ACADEMIE DE REFLEXOLOGIE</v>
      </c>
      <c r="F7656" t="s">
        <v>3656</v>
      </c>
      <c r="G7656" t="s">
        <v>33342</v>
      </c>
      <c r="H7656" t="s">
        <v>33341</v>
      </c>
      <c r="I7656" t="s">
        <v>33340</v>
      </c>
      <c r="J7656" t="s">
        <v>33339</v>
      </c>
      <c r="K7656" t="s">
        <v>208</v>
      </c>
      <c r="L7656" t="s">
        <v>33338</v>
      </c>
      <c r="N7656" t="s">
        <v>208</v>
      </c>
      <c r="O7656" t="s">
        <v>476</v>
      </c>
      <c r="P7656" t="s">
        <v>476</v>
      </c>
    </row>
    <row r="7657" spans="1:16">
      <c r="A7657" s="484" t="s">
        <v>105296</v>
      </c>
      <c r="B7657" s="485" t="s">
        <v>105295</v>
      </c>
      <c r="C7657" t="s">
        <v>105294</v>
      </c>
      <c r="D7657" t="s">
        <v>105293</v>
      </c>
      <c r="E7657" t="str">
        <f t="shared" si="119"/>
        <v>610136 - CEESO LYON</v>
      </c>
      <c r="F7657" t="s">
        <v>77422</v>
      </c>
      <c r="G7657" t="s">
        <v>105292</v>
      </c>
      <c r="I7657" t="s">
        <v>802</v>
      </c>
      <c r="J7657" t="s">
        <v>105291</v>
      </c>
      <c r="K7657" t="s">
        <v>208</v>
      </c>
      <c r="L7657" t="s">
        <v>105290</v>
      </c>
      <c r="N7657" t="s">
        <v>208</v>
      </c>
      <c r="O7657" t="s">
        <v>476</v>
      </c>
      <c r="P7657" t="s">
        <v>476</v>
      </c>
    </row>
    <row r="7658" spans="1:16">
      <c r="A7658" s="484" t="s">
        <v>19009</v>
      </c>
      <c r="B7658" s="485" t="s">
        <v>19008</v>
      </c>
      <c r="C7658" t="s">
        <v>19007</v>
      </c>
      <c r="D7658" t="s">
        <v>19006</v>
      </c>
      <c r="E7658" t="str">
        <f t="shared" si="119"/>
        <v>635972 - SCIC INTERSTICES SUD AQUITAINE TARNOS</v>
      </c>
      <c r="F7658" t="s">
        <v>3853</v>
      </c>
      <c r="G7658" t="s">
        <v>19005</v>
      </c>
      <c r="H7658" t="s">
        <v>19004</v>
      </c>
      <c r="I7658" t="s">
        <v>9518</v>
      </c>
      <c r="J7658" t="s">
        <v>19003</v>
      </c>
      <c r="K7658" t="s">
        <v>208</v>
      </c>
      <c r="L7658" t="s">
        <v>19002</v>
      </c>
      <c r="N7658" t="s">
        <v>208</v>
      </c>
      <c r="O7658" t="s">
        <v>476</v>
      </c>
      <c r="P7658" t="s">
        <v>476</v>
      </c>
    </row>
    <row r="7659" spans="1:16">
      <c r="A7659" s="484" t="s">
        <v>73145</v>
      </c>
      <c r="B7659" s="485" t="s">
        <v>73144</v>
      </c>
      <c r="C7659" t="s">
        <v>73143</v>
      </c>
      <c r="D7659" t="s">
        <v>73142</v>
      </c>
      <c r="E7659" t="str">
        <f t="shared" si="119"/>
        <v>554194 - FFPP BOULOGNE BILLANCOURT</v>
      </c>
      <c r="F7659" t="s">
        <v>14134</v>
      </c>
      <c r="G7659" t="s">
        <v>15665</v>
      </c>
      <c r="I7659" t="s">
        <v>1406</v>
      </c>
      <c r="J7659" t="s">
        <v>73141</v>
      </c>
      <c r="K7659" t="s">
        <v>208</v>
      </c>
      <c r="L7659" t="s">
        <v>73140</v>
      </c>
      <c r="N7659" t="s">
        <v>208</v>
      </c>
      <c r="O7659" t="s">
        <v>476</v>
      </c>
      <c r="P7659" t="s">
        <v>476</v>
      </c>
    </row>
    <row r="7660" spans="1:16">
      <c r="A7660" s="484" t="s">
        <v>133973</v>
      </c>
      <c r="B7660" s="485" t="s">
        <v>133972</v>
      </c>
      <c r="C7660" t="s">
        <v>133971</v>
      </c>
      <c r="D7660" t="s">
        <v>133971</v>
      </c>
      <c r="E7660" t="str">
        <f t="shared" si="119"/>
        <v>650146 - AEQUALIA CONSULTANTS</v>
      </c>
      <c r="F7660" t="s">
        <v>22970</v>
      </c>
      <c r="G7660" t="s">
        <v>133970</v>
      </c>
      <c r="H7660" t="s">
        <v>133969</v>
      </c>
      <c r="I7660" t="s">
        <v>98310</v>
      </c>
      <c r="J7660" t="s">
        <v>133968</v>
      </c>
      <c r="K7660" t="s">
        <v>208</v>
      </c>
      <c r="L7660" t="s">
        <v>133967</v>
      </c>
      <c r="N7660" t="s">
        <v>208</v>
      </c>
      <c r="O7660" t="s">
        <v>476</v>
      </c>
      <c r="P7660" t="s">
        <v>476</v>
      </c>
    </row>
    <row r="7661" spans="1:16">
      <c r="A7661" s="484" t="s">
        <v>48133</v>
      </c>
      <c r="B7661" s="485" t="s">
        <v>48132</v>
      </c>
      <c r="C7661" t="s">
        <v>48131</v>
      </c>
      <c r="D7661" t="s">
        <v>48131</v>
      </c>
      <c r="E7661" t="str">
        <f t="shared" si="119"/>
        <v>449933 - KINE FORM ET SANTE</v>
      </c>
      <c r="F7661" t="s">
        <v>5431</v>
      </c>
      <c r="G7661" t="s">
        <v>48130</v>
      </c>
      <c r="I7661" t="s">
        <v>48129</v>
      </c>
      <c r="J7661" t="s">
        <v>48128</v>
      </c>
      <c r="K7661" t="s">
        <v>208</v>
      </c>
      <c r="L7661" t="s">
        <v>48127</v>
      </c>
      <c r="N7661" t="s">
        <v>208</v>
      </c>
      <c r="O7661" t="s">
        <v>476</v>
      </c>
      <c r="P7661" t="s">
        <v>476</v>
      </c>
    </row>
    <row r="7662" spans="1:16">
      <c r="A7662" s="484" t="s">
        <v>117656</v>
      </c>
      <c r="B7662" s="485" t="s">
        <v>117655</v>
      </c>
      <c r="C7662" t="s">
        <v>117654</v>
      </c>
      <c r="D7662" t="s">
        <v>117653</v>
      </c>
      <c r="E7662" t="str">
        <f t="shared" si="119"/>
        <v>520408 - ATELIERS TERRE ET FEU LILLE</v>
      </c>
      <c r="F7662" t="s">
        <v>1817</v>
      </c>
      <c r="G7662" t="s">
        <v>117652</v>
      </c>
      <c r="I7662" t="s">
        <v>1814</v>
      </c>
      <c r="J7662" t="s">
        <v>117651</v>
      </c>
      <c r="K7662" t="s">
        <v>208</v>
      </c>
      <c r="L7662" t="s">
        <v>117650</v>
      </c>
      <c r="N7662" t="s">
        <v>208</v>
      </c>
      <c r="O7662" t="s">
        <v>476</v>
      </c>
      <c r="P7662" t="s">
        <v>476</v>
      </c>
    </row>
    <row r="7663" spans="1:16">
      <c r="A7663" s="484" t="s">
        <v>74481</v>
      </c>
      <c r="B7663" s="485" t="s">
        <v>74480</v>
      </c>
      <c r="C7663" t="s">
        <v>74479</v>
      </c>
      <c r="D7663" t="s">
        <v>74479</v>
      </c>
      <c r="E7663" t="str">
        <f t="shared" si="119"/>
        <v>368404 - EXTREME SECURITE</v>
      </c>
      <c r="F7663" t="s">
        <v>5884</v>
      </c>
      <c r="G7663" t="s">
        <v>74478</v>
      </c>
      <c r="H7663" t="s">
        <v>74477</v>
      </c>
      <c r="I7663" t="s">
        <v>27857</v>
      </c>
      <c r="J7663" t="s">
        <v>74476</v>
      </c>
      <c r="K7663" t="s">
        <v>208</v>
      </c>
      <c r="L7663" t="s">
        <v>74475</v>
      </c>
      <c r="N7663" t="s">
        <v>208</v>
      </c>
      <c r="O7663" t="s">
        <v>476</v>
      </c>
      <c r="P7663" t="s">
        <v>476</v>
      </c>
    </row>
    <row r="7664" spans="1:16">
      <c r="A7664" s="484" t="s">
        <v>64341</v>
      </c>
      <c r="B7664" s="485" t="s">
        <v>64340</v>
      </c>
      <c r="C7664" t="s">
        <v>64339</v>
      </c>
      <c r="D7664" t="s">
        <v>64338</v>
      </c>
      <c r="E7664" t="str">
        <f t="shared" si="119"/>
        <v>458715 - GRPE D'ETUDE EN NEONATOLOGIE MIDI PYRENEES ASS</v>
      </c>
      <c r="F7664" t="s">
        <v>12493</v>
      </c>
      <c r="G7664" t="s">
        <v>22826</v>
      </c>
      <c r="H7664" t="s">
        <v>64337</v>
      </c>
      <c r="I7664" t="s">
        <v>603</v>
      </c>
      <c r="J7664" t="s">
        <v>64336</v>
      </c>
      <c r="K7664" t="s">
        <v>208</v>
      </c>
      <c r="L7664" t="s">
        <v>64335</v>
      </c>
      <c r="N7664" t="s">
        <v>208</v>
      </c>
      <c r="O7664" t="s">
        <v>476</v>
      </c>
      <c r="P7664" t="s">
        <v>476</v>
      </c>
    </row>
    <row r="7665" spans="1:16">
      <c r="A7665" s="484" t="s">
        <v>44837</v>
      </c>
      <c r="B7665" s="485" t="s">
        <v>44836</v>
      </c>
      <c r="C7665" t="s">
        <v>44835</v>
      </c>
      <c r="D7665" t="s">
        <v>44834</v>
      </c>
      <c r="E7665" t="str">
        <f t="shared" si="119"/>
        <v>647317 - CPCA</v>
      </c>
      <c r="F7665" t="s">
        <v>12462</v>
      </c>
      <c r="G7665" t="s">
        <v>44833</v>
      </c>
      <c r="I7665" t="s">
        <v>16849</v>
      </c>
      <c r="J7665" t="s">
        <v>44832</v>
      </c>
      <c r="K7665" t="s">
        <v>208</v>
      </c>
      <c r="L7665" t="s">
        <v>44831</v>
      </c>
      <c r="N7665" t="s">
        <v>208</v>
      </c>
      <c r="O7665" t="s">
        <v>476</v>
      </c>
      <c r="P7665" t="s">
        <v>476</v>
      </c>
    </row>
    <row r="7666" spans="1:16">
      <c r="A7666" s="484" t="s">
        <v>66079</v>
      </c>
      <c r="B7666" s="485" t="s">
        <v>66078</v>
      </c>
      <c r="C7666" t="s">
        <v>66077</v>
      </c>
      <c r="D7666" t="s">
        <v>66076</v>
      </c>
      <c r="E7666" t="str">
        <f t="shared" si="119"/>
        <v>454199 - PELINQ SABINE</v>
      </c>
      <c r="F7666" t="s">
        <v>1513</v>
      </c>
      <c r="G7666" t="s">
        <v>66075</v>
      </c>
      <c r="I7666" t="s">
        <v>596</v>
      </c>
      <c r="J7666" t="s">
        <v>66074</v>
      </c>
      <c r="K7666" t="s">
        <v>208</v>
      </c>
      <c r="L7666" t="s">
        <v>66073</v>
      </c>
      <c r="N7666" t="s">
        <v>208</v>
      </c>
      <c r="O7666" t="s">
        <v>476</v>
      </c>
      <c r="P7666" t="s">
        <v>476</v>
      </c>
    </row>
    <row r="7667" spans="1:16">
      <c r="A7667" s="484" t="s">
        <v>41975</v>
      </c>
      <c r="B7667" s="485" t="s">
        <v>41974</v>
      </c>
      <c r="C7667" t="s">
        <v>41973</v>
      </c>
      <c r="D7667" t="s">
        <v>41972</v>
      </c>
      <c r="E7667" t="str">
        <f t="shared" si="119"/>
        <v>283800 - LOIREADD' ST ETIENNE</v>
      </c>
      <c r="F7667" t="s">
        <v>613</v>
      </c>
      <c r="G7667" t="s">
        <v>41971</v>
      </c>
      <c r="H7667" t="s">
        <v>41970</v>
      </c>
      <c r="I7667" t="s">
        <v>959</v>
      </c>
      <c r="J7667" t="s">
        <v>41969</v>
      </c>
      <c r="K7667" t="s">
        <v>208</v>
      </c>
      <c r="L7667" t="s">
        <v>41968</v>
      </c>
      <c r="N7667" t="s">
        <v>208</v>
      </c>
      <c r="O7667" t="s">
        <v>476</v>
      </c>
      <c r="P7667" t="s">
        <v>476</v>
      </c>
    </row>
    <row r="7668" spans="1:16">
      <c r="A7668" s="484" t="s">
        <v>53083</v>
      </c>
      <c r="B7668" s="485" t="s">
        <v>53082</v>
      </c>
      <c r="C7668" t="s">
        <v>53081</v>
      </c>
      <c r="D7668" t="s">
        <v>53080</v>
      </c>
      <c r="E7668" t="str">
        <f t="shared" si="119"/>
        <v>539958 - IFC CEVENNES</v>
      </c>
      <c r="F7668" t="s">
        <v>707</v>
      </c>
      <c r="G7668" t="s">
        <v>53079</v>
      </c>
      <c r="H7668" t="s">
        <v>53078</v>
      </c>
      <c r="I7668" t="s">
        <v>4056</v>
      </c>
      <c r="J7668" t="s">
        <v>53077</v>
      </c>
      <c r="K7668" t="s">
        <v>208</v>
      </c>
      <c r="L7668" t="s">
        <v>53076</v>
      </c>
      <c r="N7668" t="s">
        <v>208</v>
      </c>
      <c r="O7668" t="s">
        <v>476</v>
      </c>
      <c r="P7668" t="s">
        <v>476</v>
      </c>
    </row>
    <row r="7669" spans="1:16">
      <c r="A7669" s="484" t="s">
        <v>124674</v>
      </c>
      <c r="B7669" s="485" t="s">
        <v>124673</v>
      </c>
      <c r="C7669" t="s">
        <v>124672</v>
      </c>
      <c r="D7669" t="s">
        <v>124671</v>
      </c>
      <c r="E7669" t="str">
        <f t="shared" si="119"/>
        <v>476468 - ARIF</v>
      </c>
      <c r="F7669" t="s">
        <v>1945</v>
      </c>
      <c r="G7669" t="s">
        <v>124670</v>
      </c>
      <c r="H7669" t="s">
        <v>124669</v>
      </c>
      <c r="I7669" t="s">
        <v>2908</v>
      </c>
      <c r="J7669" t="s">
        <v>124668</v>
      </c>
      <c r="K7669" t="s">
        <v>208</v>
      </c>
      <c r="L7669" t="s">
        <v>124667</v>
      </c>
      <c r="N7669" t="s">
        <v>208</v>
      </c>
      <c r="O7669" t="s">
        <v>476</v>
      </c>
      <c r="P7669" t="s">
        <v>476</v>
      </c>
    </row>
    <row r="7670" spans="1:16">
      <c r="A7670" s="484" t="s">
        <v>22823</v>
      </c>
      <c r="B7670" s="485" t="s">
        <v>22822</v>
      </c>
      <c r="C7670" t="s">
        <v>22821</v>
      </c>
      <c r="D7670" t="s">
        <v>22820</v>
      </c>
      <c r="E7670" t="str">
        <f t="shared" si="119"/>
        <v>662331 - RESEAU ILHUP</v>
      </c>
      <c r="F7670" t="s">
        <v>11454</v>
      </c>
      <c r="G7670" t="s">
        <v>22819</v>
      </c>
      <c r="H7670" t="s">
        <v>22818</v>
      </c>
      <c r="I7670" t="s">
        <v>1035</v>
      </c>
      <c r="J7670" t="s">
        <v>22817</v>
      </c>
      <c r="K7670" t="s">
        <v>208</v>
      </c>
      <c r="L7670" t="s">
        <v>22816</v>
      </c>
      <c r="N7670" t="s">
        <v>208</v>
      </c>
      <c r="O7670" t="s">
        <v>476</v>
      </c>
      <c r="P7670" t="s">
        <v>476</v>
      </c>
    </row>
    <row r="7671" spans="1:16">
      <c r="A7671" s="484" t="s">
        <v>41967</v>
      </c>
      <c r="B7671" s="485" t="s">
        <v>41966</v>
      </c>
      <c r="C7671" t="s">
        <v>41965</v>
      </c>
      <c r="D7671" t="s">
        <v>41965</v>
      </c>
      <c r="E7671" t="str">
        <f t="shared" si="119"/>
        <v>435181 - LOISIRS ASSIS EVASION</v>
      </c>
      <c r="F7671" t="s">
        <v>7547</v>
      </c>
      <c r="G7671" t="s">
        <v>41964</v>
      </c>
      <c r="I7671" t="s">
        <v>41963</v>
      </c>
      <c r="J7671" t="s">
        <v>41962</v>
      </c>
      <c r="K7671" t="s">
        <v>208</v>
      </c>
      <c r="L7671" t="s">
        <v>41961</v>
      </c>
      <c r="N7671" t="s">
        <v>208</v>
      </c>
      <c r="O7671" t="s">
        <v>476</v>
      </c>
      <c r="P7671" t="s">
        <v>476</v>
      </c>
    </row>
    <row r="7672" spans="1:16">
      <c r="A7672" s="484" t="s">
        <v>113912</v>
      </c>
      <c r="B7672" s="485" t="s">
        <v>113911</v>
      </c>
      <c r="C7672" t="s">
        <v>113910</v>
      </c>
      <c r="D7672" t="s">
        <v>113909</v>
      </c>
      <c r="E7672" t="str">
        <f t="shared" si="119"/>
        <v>623878 - BERTRAND ALAIN</v>
      </c>
      <c r="F7672" t="s">
        <v>2765</v>
      </c>
      <c r="G7672" t="s">
        <v>113908</v>
      </c>
      <c r="I7672" t="s">
        <v>25933</v>
      </c>
      <c r="K7672" t="s">
        <v>208</v>
      </c>
      <c r="L7672" t="s">
        <v>113907</v>
      </c>
      <c r="N7672" t="s">
        <v>208</v>
      </c>
      <c r="O7672" t="s">
        <v>476</v>
      </c>
      <c r="P7672" t="s">
        <v>476</v>
      </c>
    </row>
    <row r="7673" spans="1:16">
      <c r="A7673" s="484" t="s">
        <v>65429</v>
      </c>
      <c r="B7673" s="485" t="s">
        <v>65428</v>
      </c>
      <c r="C7673" t="s">
        <v>65427</v>
      </c>
      <c r="D7673" t="s">
        <v>65427</v>
      </c>
      <c r="E7673" t="str">
        <f t="shared" si="119"/>
        <v>334900 - GREFO PSYCHOLOGIE</v>
      </c>
      <c r="F7673" t="s">
        <v>2572</v>
      </c>
      <c r="G7673" t="s">
        <v>65426</v>
      </c>
      <c r="I7673" t="s">
        <v>65425</v>
      </c>
      <c r="J7673" t="s">
        <v>65424</v>
      </c>
      <c r="K7673" t="s">
        <v>208</v>
      </c>
      <c r="L7673" t="s">
        <v>65423</v>
      </c>
      <c r="N7673" t="s">
        <v>208</v>
      </c>
      <c r="O7673" t="s">
        <v>476</v>
      </c>
      <c r="P7673" t="s">
        <v>65422</v>
      </c>
    </row>
    <row r="7674" spans="1:16">
      <c r="A7674" s="484" t="s">
        <v>36808</v>
      </c>
      <c r="B7674" s="485" t="s">
        <v>36807</v>
      </c>
      <c r="C7674" t="s">
        <v>36806</v>
      </c>
      <c r="D7674" t="s">
        <v>36806</v>
      </c>
      <c r="E7674" t="str">
        <f t="shared" si="119"/>
        <v>626480 - MERCIER ELOISE</v>
      </c>
      <c r="F7674" t="s">
        <v>6192</v>
      </c>
      <c r="G7674" t="s">
        <v>36805</v>
      </c>
      <c r="I7674" t="s">
        <v>16603</v>
      </c>
      <c r="K7674" t="s">
        <v>208</v>
      </c>
      <c r="L7674" t="s">
        <v>36804</v>
      </c>
      <c r="N7674" t="s">
        <v>208</v>
      </c>
      <c r="O7674" t="s">
        <v>476</v>
      </c>
      <c r="P7674" t="s">
        <v>476</v>
      </c>
    </row>
    <row r="7675" spans="1:16">
      <c r="A7675" s="484" t="s">
        <v>23741</v>
      </c>
      <c r="B7675" s="485" t="s">
        <v>23740</v>
      </c>
      <c r="C7675" t="s">
        <v>23739</v>
      </c>
      <c r="D7675" t="s">
        <v>23739</v>
      </c>
      <c r="E7675" t="str">
        <f t="shared" si="119"/>
        <v>357560 - REACTIF CONSULTANTS</v>
      </c>
      <c r="F7675" t="s">
        <v>4377</v>
      </c>
      <c r="G7675" t="s">
        <v>23738</v>
      </c>
      <c r="I7675" t="s">
        <v>23737</v>
      </c>
      <c r="J7675" t="s">
        <v>23736</v>
      </c>
      <c r="K7675" t="s">
        <v>208</v>
      </c>
      <c r="L7675" t="s">
        <v>23735</v>
      </c>
      <c r="N7675" t="s">
        <v>208</v>
      </c>
      <c r="O7675" t="s">
        <v>476</v>
      </c>
      <c r="P7675" t="s">
        <v>476</v>
      </c>
    </row>
    <row r="7676" spans="1:16">
      <c r="A7676" s="484" t="s">
        <v>13515</v>
      </c>
      <c r="B7676" s="485" t="s">
        <v>13514</v>
      </c>
      <c r="C7676" t="s">
        <v>13513</v>
      </c>
      <c r="D7676" t="s">
        <v>13513</v>
      </c>
      <c r="E7676" t="str">
        <f t="shared" si="119"/>
        <v>630974 - SPEXUP CONSULTANT</v>
      </c>
      <c r="F7676" t="s">
        <v>3795</v>
      </c>
      <c r="G7676" t="s">
        <v>13288</v>
      </c>
      <c r="H7676" t="s">
        <v>13512</v>
      </c>
      <c r="I7676" t="s">
        <v>1542</v>
      </c>
      <c r="J7676" t="s">
        <v>13511</v>
      </c>
      <c r="K7676" t="s">
        <v>208</v>
      </c>
      <c r="L7676" t="s">
        <v>13510</v>
      </c>
      <c r="N7676" t="s">
        <v>207</v>
      </c>
      <c r="O7676" t="s">
        <v>476</v>
      </c>
      <c r="P7676" t="s">
        <v>476</v>
      </c>
    </row>
    <row r="7677" spans="1:16">
      <c r="A7677" s="484" t="s">
        <v>72005</v>
      </c>
      <c r="B7677" s="485" t="s">
        <v>72004</v>
      </c>
      <c r="C7677" t="s">
        <v>72003</v>
      </c>
      <c r="D7677" t="s">
        <v>72003</v>
      </c>
      <c r="E7677" t="str">
        <f t="shared" si="119"/>
        <v>471574 - FMC ACTION</v>
      </c>
      <c r="F7677" t="s">
        <v>26641</v>
      </c>
      <c r="G7677" t="s">
        <v>72002</v>
      </c>
      <c r="I7677" t="s">
        <v>579</v>
      </c>
      <c r="J7677" t="s">
        <v>72001</v>
      </c>
      <c r="K7677" t="s">
        <v>72000</v>
      </c>
      <c r="L7677" t="s">
        <v>71999</v>
      </c>
      <c r="N7677" t="s">
        <v>208</v>
      </c>
      <c r="O7677" t="s">
        <v>476</v>
      </c>
      <c r="P7677" t="s">
        <v>476</v>
      </c>
    </row>
    <row r="7678" spans="1:16">
      <c r="A7678" s="484" t="s">
        <v>118496</v>
      </c>
      <c r="B7678" s="485" t="s">
        <v>118495</v>
      </c>
      <c r="C7678" t="s">
        <v>118494</v>
      </c>
      <c r="D7678" t="s">
        <v>118493</v>
      </c>
      <c r="E7678" t="str">
        <f t="shared" si="119"/>
        <v>443499 - ASSRE</v>
      </c>
      <c r="F7678" t="s">
        <v>1857</v>
      </c>
      <c r="G7678" t="s">
        <v>118492</v>
      </c>
      <c r="I7678" t="s">
        <v>118491</v>
      </c>
      <c r="J7678" t="s">
        <v>118490</v>
      </c>
      <c r="K7678" t="s">
        <v>208</v>
      </c>
      <c r="L7678" t="s">
        <v>118489</v>
      </c>
      <c r="N7678" t="s">
        <v>208</v>
      </c>
      <c r="O7678" t="s">
        <v>476</v>
      </c>
      <c r="P7678" t="s">
        <v>476</v>
      </c>
    </row>
    <row r="7679" spans="1:16">
      <c r="A7679" s="484" t="s">
        <v>107821</v>
      </c>
      <c r="B7679" s="485" t="s">
        <v>107820</v>
      </c>
      <c r="C7679" t="s">
        <v>107819</v>
      </c>
      <c r="D7679" t="s">
        <v>107818</v>
      </c>
      <c r="E7679" t="str">
        <f t="shared" si="119"/>
        <v>488379 - CFC 95 PROCARIST</v>
      </c>
      <c r="F7679" t="s">
        <v>107817</v>
      </c>
      <c r="G7679" t="s">
        <v>107816</v>
      </c>
      <c r="H7679" t="s">
        <v>107815</v>
      </c>
      <c r="I7679" t="s">
        <v>23786</v>
      </c>
      <c r="J7679" t="s">
        <v>107814</v>
      </c>
      <c r="K7679" t="s">
        <v>208</v>
      </c>
      <c r="L7679" t="s">
        <v>107813</v>
      </c>
      <c r="N7679" t="s">
        <v>208</v>
      </c>
      <c r="O7679" t="s">
        <v>476</v>
      </c>
      <c r="P7679" t="s">
        <v>476</v>
      </c>
    </row>
    <row r="7680" spans="1:16">
      <c r="A7680" s="484" t="s">
        <v>131583</v>
      </c>
      <c r="B7680" s="485" t="s">
        <v>131582</v>
      </c>
      <c r="C7680" t="s">
        <v>131581</v>
      </c>
      <c r="D7680" t="s">
        <v>131581</v>
      </c>
      <c r="E7680" t="str">
        <f t="shared" si="119"/>
        <v>616140 - AGIR CERAMIQUE</v>
      </c>
      <c r="F7680" t="s">
        <v>119463</v>
      </c>
      <c r="G7680" t="s">
        <v>131580</v>
      </c>
      <c r="I7680" t="s">
        <v>131579</v>
      </c>
      <c r="J7680" t="s">
        <v>131578</v>
      </c>
      <c r="K7680" t="s">
        <v>208</v>
      </c>
      <c r="L7680" t="s">
        <v>131577</v>
      </c>
      <c r="N7680" t="s">
        <v>208</v>
      </c>
      <c r="O7680" t="s">
        <v>476</v>
      </c>
      <c r="P7680" t="s">
        <v>476</v>
      </c>
    </row>
    <row r="7681" spans="1:16">
      <c r="A7681" s="484" t="s">
        <v>34080</v>
      </c>
      <c r="B7681" s="485" t="s">
        <v>34079</v>
      </c>
      <c r="C7681" t="s">
        <v>34078</v>
      </c>
      <c r="D7681" t="s">
        <v>34077</v>
      </c>
      <c r="E7681" t="str">
        <f t="shared" si="119"/>
        <v>530165 - NAT SYSTEM</v>
      </c>
      <c r="F7681" t="s">
        <v>11865</v>
      </c>
      <c r="G7681" t="s">
        <v>34076</v>
      </c>
      <c r="I7681" t="s">
        <v>1051</v>
      </c>
      <c r="J7681" t="s">
        <v>34075</v>
      </c>
      <c r="K7681" t="s">
        <v>208</v>
      </c>
      <c r="L7681" t="s">
        <v>34074</v>
      </c>
      <c r="N7681" t="s">
        <v>208</v>
      </c>
      <c r="O7681" t="s">
        <v>476</v>
      </c>
      <c r="P7681" t="s">
        <v>476</v>
      </c>
    </row>
    <row r="7682" spans="1:16">
      <c r="A7682" s="484" t="s">
        <v>118888</v>
      </c>
      <c r="B7682" s="485" t="s">
        <v>118887</v>
      </c>
      <c r="C7682" t="s">
        <v>118886</v>
      </c>
      <c r="D7682" t="s">
        <v>118885</v>
      </c>
      <c r="E7682" t="str">
        <f t="shared" ref="E7682:E7745" si="120">_xlfn.CONCAT(L7682," - ",D7682)</f>
        <v>115083 - ARRSP</v>
      </c>
      <c r="F7682" t="s">
        <v>1142</v>
      </c>
      <c r="G7682" t="s">
        <v>118884</v>
      </c>
      <c r="H7682" t="s">
        <v>118883</v>
      </c>
      <c r="I7682" t="s">
        <v>12182</v>
      </c>
      <c r="J7682" t="s">
        <v>118882</v>
      </c>
      <c r="K7682" t="s">
        <v>208</v>
      </c>
      <c r="L7682" t="s">
        <v>118881</v>
      </c>
      <c r="N7682" t="s">
        <v>208</v>
      </c>
      <c r="O7682" t="s">
        <v>476</v>
      </c>
      <c r="P7682" t="s">
        <v>476</v>
      </c>
    </row>
    <row r="7683" spans="1:16">
      <c r="A7683" s="484" t="s">
        <v>60004</v>
      </c>
      <c r="B7683" s="485" t="s">
        <v>60003</v>
      </c>
      <c r="C7683" t="s">
        <v>60002</v>
      </c>
      <c r="D7683" t="s">
        <v>60002</v>
      </c>
      <c r="E7683" t="str">
        <f t="shared" si="120"/>
        <v>566755 - HYPERSUPERS-TDAH FRANCE</v>
      </c>
      <c r="F7683" t="s">
        <v>60001</v>
      </c>
      <c r="G7683" t="s">
        <v>60000</v>
      </c>
      <c r="I7683" t="s">
        <v>7052</v>
      </c>
      <c r="J7683" t="s">
        <v>59999</v>
      </c>
      <c r="K7683" t="s">
        <v>208</v>
      </c>
      <c r="L7683" t="s">
        <v>59998</v>
      </c>
      <c r="N7683" t="s">
        <v>208</v>
      </c>
      <c r="O7683" t="s">
        <v>476</v>
      </c>
      <c r="P7683" t="s">
        <v>476</v>
      </c>
    </row>
    <row r="7684" spans="1:16">
      <c r="A7684" s="484" t="s">
        <v>134837</v>
      </c>
      <c r="B7684" s="485" t="s">
        <v>134836</v>
      </c>
      <c r="C7684" t="s">
        <v>134835</v>
      </c>
      <c r="D7684" t="s">
        <v>134834</v>
      </c>
      <c r="E7684" t="str">
        <f t="shared" si="120"/>
        <v>533701 - AD HOC-GTI</v>
      </c>
      <c r="F7684" t="s">
        <v>1857</v>
      </c>
      <c r="G7684" t="s">
        <v>134833</v>
      </c>
      <c r="I7684" t="s">
        <v>579</v>
      </c>
      <c r="J7684" t="s">
        <v>134832</v>
      </c>
      <c r="K7684" t="s">
        <v>208</v>
      </c>
      <c r="L7684" t="s">
        <v>134831</v>
      </c>
      <c r="N7684" t="s">
        <v>208</v>
      </c>
      <c r="O7684" t="s">
        <v>476</v>
      </c>
      <c r="P7684" t="s">
        <v>476</v>
      </c>
    </row>
    <row r="7685" spans="1:16">
      <c r="A7685" s="484" t="s">
        <v>78700</v>
      </c>
      <c r="B7685" s="485" t="s">
        <v>78699</v>
      </c>
      <c r="C7685" t="s">
        <v>78698</v>
      </c>
      <c r="D7685" t="s">
        <v>78697</v>
      </c>
      <c r="E7685" t="str">
        <f t="shared" si="120"/>
        <v>625668 - ERNST &amp; YOUNG</v>
      </c>
      <c r="F7685" t="s">
        <v>9315</v>
      </c>
      <c r="G7685" t="s">
        <v>78696</v>
      </c>
      <c r="I7685" t="s">
        <v>569</v>
      </c>
      <c r="J7685" t="s">
        <v>78695</v>
      </c>
      <c r="K7685" t="s">
        <v>208</v>
      </c>
      <c r="L7685" t="s">
        <v>78694</v>
      </c>
      <c r="N7685" t="s">
        <v>208</v>
      </c>
      <c r="O7685" t="s">
        <v>476</v>
      </c>
      <c r="P7685" t="s">
        <v>476</v>
      </c>
    </row>
    <row r="7686" spans="1:16">
      <c r="A7686" s="484" t="s">
        <v>42484</v>
      </c>
      <c r="B7686" s="485" t="s">
        <v>42483</v>
      </c>
      <c r="C7686" t="s">
        <v>42482</v>
      </c>
      <c r="D7686" t="s">
        <v>42481</v>
      </c>
      <c r="E7686" t="str">
        <f t="shared" si="120"/>
        <v>557080 - LIGUE SPORT ADAPTE IDF</v>
      </c>
      <c r="F7686" t="s">
        <v>1808</v>
      </c>
      <c r="G7686" t="s">
        <v>42480</v>
      </c>
      <c r="I7686" t="s">
        <v>4703</v>
      </c>
      <c r="J7686" t="s">
        <v>42479</v>
      </c>
      <c r="K7686" t="s">
        <v>208</v>
      </c>
      <c r="L7686" t="s">
        <v>42478</v>
      </c>
      <c r="N7686" t="s">
        <v>208</v>
      </c>
      <c r="O7686" t="s">
        <v>476</v>
      </c>
      <c r="P7686" t="s">
        <v>476</v>
      </c>
    </row>
    <row r="7687" spans="1:16">
      <c r="A7687" s="484" t="s">
        <v>63395</v>
      </c>
      <c r="B7687" s="485" t="s">
        <v>63394</v>
      </c>
      <c r="C7687" t="s">
        <v>63393</v>
      </c>
      <c r="D7687" t="s">
        <v>63392</v>
      </c>
      <c r="E7687" t="str">
        <f t="shared" si="120"/>
        <v>598136 - GEYSER RENNES</v>
      </c>
      <c r="F7687" t="s">
        <v>9019</v>
      </c>
      <c r="G7687" t="s">
        <v>63391</v>
      </c>
      <c r="H7687" t="s">
        <v>63390</v>
      </c>
      <c r="I7687" t="s">
        <v>3364</v>
      </c>
      <c r="J7687" t="s">
        <v>63389</v>
      </c>
      <c r="K7687" t="s">
        <v>208</v>
      </c>
      <c r="L7687" t="s">
        <v>63388</v>
      </c>
      <c r="N7687" t="s">
        <v>208</v>
      </c>
      <c r="O7687" t="s">
        <v>476</v>
      </c>
      <c r="P7687" t="s">
        <v>476</v>
      </c>
    </row>
    <row r="7688" spans="1:16">
      <c r="A7688" s="484" t="s">
        <v>18255</v>
      </c>
      <c r="B7688" s="485" t="s">
        <v>18254</v>
      </c>
      <c r="C7688" t="s">
        <v>18253</v>
      </c>
      <c r="D7688" t="s">
        <v>18252</v>
      </c>
      <c r="E7688" t="str">
        <f t="shared" si="120"/>
        <v>627999 - SELLES ANA</v>
      </c>
      <c r="F7688" t="s">
        <v>10822</v>
      </c>
      <c r="G7688" t="s">
        <v>18251</v>
      </c>
      <c r="I7688" t="s">
        <v>18250</v>
      </c>
      <c r="J7688" t="s">
        <v>18249</v>
      </c>
      <c r="K7688" t="s">
        <v>208</v>
      </c>
      <c r="L7688" t="s">
        <v>18248</v>
      </c>
      <c r="N7688" t="s">
        <v>208</v>
      </c>
      <c r="O7688" t="s">
        <v>476</v>
      </c>
      <c r="P7688" t="s">
        <v>476</v>
      </c>
    </row>
    <row r="7689" spans="1:16">
      <c r="A7689" s="484" t="s">
        <v>126683</v>
      </c>
      <c r="B7689" s="485" t="s">
        <v>126682</v>
      </c>
      <c r="C7689" t="s">
        <v>126681</v>
      </c>
      <c r="D7689" t="s">
        <v>126680</v>
      </c>
      <c r="E7689" t="str">
        <f t="shared" si="120"/>
        <v>631190 - ARTHUSA LYON</v>
      </c>
      <c r="F7689" t="s">
        <v>2580</v>
      </c>
      <c r="G7689" t="s">
        <v>126679</v>
      </c>
      <c r="I7689" t="s">
        <v>802</v>
      </c>
      <c r="K7689" t="s">
        <v>208</v>
      </c>
      <c r="L7689" t="s">
        <v>126678</v>
      </c>
      <c r="N7689" t="s">
        <v>208</v>
      </c>
      <c r="O7689" t="s">
        <v>476</v>
      </c>
      <c r="P7689" t="s">
        <v>476</v>
      </c>
    </row>
    <row r="7690" spans="1:16">
      <c r="A7690" s="484" t="s">
        <v>113453</v>
      </c>
      <c r="B7690" s="485" t="s">
        <v>113452</v>
      </c>
      <c r="C7690" t="s">
        <v>113451</v>
      </c>
      <c r="D7690" t="s">
        <v>113451</v>
      </c>
      <c r="E7690" t="str">
        <f t="shared" si="120"/>
        <v>391980 - BIOCONSULTANTS</v>
      </c>
      <c r="F7690" t="s">
        <v>1710</v>
      </c>
      <c r="G7690" t="s">
        <v>113430</v>
      </c>
      <c r="I7690" t="s">
        <v>4451</v>
      </c>
      <c r="J7690" t="s">
        <v>113450</v>
      </c>
      <c r="K7690" t="s">
        <v>113449</v>
      </c>
      <c r="L7690" t="s">
        <v>113448</v>
      </c>
      <c r="N7690" t="s">
        <v>208</v>
      </c>
      <c r="O7690" t="s">
        <v>476</v>
      </c>
      <c r="P7690" t="s">
        <v>476</v>
      </c>
    </row>
    <row r="7691" spans="1:16">
      <c r="A7691" s="484" t="s">
        <v>62644</v>
      </c>
      <c r="B7691" s="485" t="s">
        <v>62643</v>
      </c>
      <c r="C7691" t="s">
        <v>62642</v>
      </c>
      <c r="D7691" t="s">
        <v>62641</v>
      </c>
      <c r="E7691" t="str">
        <f t="shared" si="120"/>
        <v>464740 - G2R</v>
      </c>
      <c r="F7691" t="s">
        <v>13656</v>
      </c>
      <c r="G7691" t="s">
        <v>62640</v>
      </c>
      <c r="I7691" t="s">
        <v>7159</v>
      </c>
      <c r="J7691" t="s">
        <v>62639</v>
      </c>
      <c r="K7691" t="s">
        <v>208</v>
      </c>
      <c r="L7691" t="s">
        <v>62638</v>
      </c>
      <c r="N7691" t="s">
        <v>208</v>
      </c>
      <c r="O7691" t="s">
        <v>476</v>
      </c>
      <c r="P7691" t="s">
        <v>476</v>
      </c>
    </row>
    <row r="7692" spans="1:16">
      <c r="A7692" s="484" t="s">
        <v>135785</v>
      </c>
      <c r="B7692" s="485" t="s">
        <v>135784</v>
      </c>
      <c r="C7692" t="s">
        <v>135783</v>
      </c>
      <c r="D7692" t="s">
        <v>135783</v>
      </c>
      <c r="E7692" t="str">
        <f t="shared" si="120"/>
        <v>573553 - ACILE FORMATION</v>
      </c>
      <c r="F7692" t="s">
        <v>1817</v>
      </c>
      <c r="G7692" t="s">
        <v>135782</v>
      </c>
      <c r="I7692" t="s">
        <v>13985</v>
      </c>
      <c r="J7692" t="s">
        <v>135781</v>
      </c>
      <c r="K7692" t="s">
        <v>208</v>
      </c>
      <c r="L7692" t="s">
        <v>135780</v>
      </c>
      <c r="N7692" t="s">
        <v>208</v>
      </c>
      <c r="O7692" t="s">
        <v>476</v>
      </c>
      <c r="P7692" t="s">
        <v>476</v>
      </c>
    </row>
    <row r="7693" spans="1:16">
      <c r="A7693" s="484" t="s">
        <v>91970</v>
      </c>
      <c r="B7693" s="485" t="s">
        <v>91969</v>
      </c>
      <c r="C7693" t="s">
        <v>91968</v>
      </c>
      <c r="D7693" t="s">
        <v>91968</v>
      </c>
      <c r="E7693" t="str">
        <f t="shared" si="120"/>
        <v>395535 - COOPANAME</v>
      </c>
      <c r="F7693" t="s">
        <v>3601</v>
      </c>
      <c r="G7693" t="s">
        <v>91967</v>
      </c>
      <c r="I7693" t="s">
        <v>10087</v>
      </c>
      <c r="J7693" t="s">
        <v>91966</v>
      </c>
      <c r="K7693" t="s">
        <v>208</v>
      </c>
      <c r="L7693" t="s">
        <v>91965</v>
      </c>
      <c r="N7693" t="s">
        <v>208</v>
      </c>
      <c r="O7693" t="s">
        <v>476</v>
      </c>
      <c r="P7693" t="s">
        <v>476</v>
      </c>
    </row>
    <row r="7694" spans="1:16">
      <c r="A7694" s="484" t="s">
        <v>129616</v>
      </c>
      <c r="B7694" s="485" t="s">
        <v>129615</v>
      </c>
      <c r="C7694" t="s">
        <v>129614</v>
      </c>
      <c r="D7694" t="s">
        <v>129614</v>
      </c>
      <c r="E7694" t="str">
        <f t="shared" si="120"/>
        <v>567255 - ALTERNANCE ACADEMY</v>
      </c>
      <c r="F7694" t="s">
        <v>4508</v>
      </c>
      <c r="G7694" t="s">
        <v>129613</v>
      </c>
      <c r="I7694" t="s">
        <v>3346</v>
      </c>
      <c r="J7694" t="s">
        <v>129612</v>
      </c>
      <c r="K7694" t="s">
        <v>208</v>
      </c>
      <c r="L7694" t="s">
        <v>129611</v>
      </c>
      <c r="N7694" t="s">
        <v>207</v>
      </c>
      <c r="O7694" t="s">
        <v>476</v>
      </c>
      <c r="P7694" t="s">
        <v>476</v>
      </c>
    </row>
    <row r="7695" spans="1:16">
      <c r="A7695" s="484" t="s">
        <v>113051</v>
      </c>
      <c r="B7695" s="485" t="s">
        <v>113050</v>
      </c>
      <c r="C7695" t="s">
        <v>113049</v>
      </c>
      <c r="D7695" t="s">
        <v>113049</v>
      </c>
      <c r="E7695" t="str">
        <f t="shared" si="120"/>
        <v>322052 - BLV CONSULTING GROUP</v>
      </c>
      <c r="F7695" t="s">
        <v>1504</v>
      </c>
      <c r="G7695" t="s">
        <v>113048</v>
      </c>
      <c r="H7695" t="s">
        <v>113047</v>
      </c>
      <c r="I7695" t="s">
        <v>12846</v>
      </c>
      <c r="K7695" t="s">
        <v>208</v>
      </c>
      <c r="L7695" t="s">
        <v>113046</v>
      </c>
      <c r="N7695" t="s">
        <v>208</v>
      </c>
      <c r="O7695" t="s">
        <v>476</v>
      </c>
      <c r="P7695" t="s">
        <v>476</v>
      </c>
    </row>
    <row r="7696" spans="1:16">
      <c r="A7696" s="484" t="s">
        <v>39869</v>
      </c>
      <c r="B7696" s="485" t="s">
        <v>39868</v>
      </c>
      <c r="C7696" t="s">
        <v>39867</v>
      </c>
      <c r="D7696" t="s">
        <v>39866</v>
      </c>
      <c r="E7696" t="str">
        <f t="shared" si="120"/>
        <v>523811 - MFR CHAMP MOLLIAZ CRANVES SALES</v>
      </c>
      <c r="F7696" t="s">
        <v>39865</v>
      </c>
      <c r="G7696" t="s">
        <v>39864</v>
      </c>
      <c r="I7696" t="s">
        <v>39863</v>
      </c>
      <c r="J7696" t="s">
        <v>39862</v>
      </c>
      <c r="K7696" t="s">
        <v>208</v>
      </c>
      <c r="L7696" t="s">
        <v>39861</v>
      </c>
      <c r="N7696" t="s">
        <v>207</v>
      </c>
      <c r="O7696" t="s">
        <v>476</v>
      </c>
      <c r="P7696" t="s">
        <v>476</v>
      </c>
    </row>
    <row r="7697" spans="1:16">
      <c r="A7697" s="484" t="s">
        <v>52599</v>
      </c>
      <c r="B7697" s="485" t="s">
        <v>52598</v>
      </c>
      <c r="C7697" t="s">
        <v>52597</v>
      </c>
      <c r="D7697" t="s">
        <v>52596</v>
      </c>
      <c r="E7697" t="str">
        <f t="shared" si="120"/>
        <v>564229 - INSTITUT SUPERIEUR D OPTIQUE NANTES</v>
      </c>
      <c r="F7697" t="s">
        <v>46330</v>
      </c>
      <c r="G7697" t="s">
        <v>52595</v>
      </c>
      <c r="I7697" t="s">
        <v>1837</v>
      </c>
      <c r="J7697" t="s">
        <v>52594</v>
      </c>
      <c r="K7697" t="s">
        <v>208</v>
      </c>
      <c r="L7697" t="s">
        <v>52593</v>
      </c>
      <c r="N7697" t="s">
        <v>208</v>
      </c>
      <c r="O7697" t="s">
        <v>476</v>
      </c>
      <c r="P7697" t="s">
        <v>476</v>
      </c>
    </row>
    <row r="7698" spans="1:16">
      <c r="A7698" s="484" t="s">
        <v>25885</v>
      </c>
      <c r="B7698" s="485" t="s">
        <v>25884</v>
      </c>
      <c r="C7698" t="s">
        <v>25883</v>
      </c>
      <c r="D7698" t="s">
        <v>25882</v>
      </c>
      <c r="E7698" t="str">
        <f t="shared" si="120"/>
        <v>237814 - PROFAC</v>
      </c>
      <c r="F7698" t="s">
        <v>1513</v>
      </c>
      <c r="G7698" t="s">
        <v>25881</v>
      </c>
      <c r="I7698" t="s">
        <v>4444</v>
      </c>
      <c r="K7698" t="s">
        <v>208</v>
      </c>
      <c r="L7698" t="s">
        <v>25880</v>
      </c>
      <c r="N7698" t="s">
        <v>208</v>
      </c>
      <c r="O7698" t="s">
        <v>476</v>
      </c>
      <c r="P7698" t="s">
        <v>476</v>
      </c>
    </row>
    <row r="7699" spans="1:16">
      <c r="A7699" s="484" t="s">
        <v>25891</v>
      </c>
      <c r="B7699" s="485" t="s">
        <v>25884</v>
      </c>
      <c r="C7699" t="s">
        <v>25882</v>
      </c>
      <c r="D7699" t="s">
        <v>25890</v>
      </c>
      <c r="E7699" t="str">
        <f t="shared" si="120"/>
        <v>519832 - PROFAC  ARLES</v>
      </c>
      <c r="F7699" t="s">
        <v>25889</v>
      </c>
      <c r="G7699" t="s">
        <v>25888</v>
      </c>
      <c r="I7699" t="s">
        <v>4444</v>
      </c>
      <c r="J7699" t="s">
        <v>25887</v>
      </c>
      <c r="K7699" t="s">
        <v>208</v>
      </c>
      <c r="L7699" t="s">
        <v>25886</v>
      </c>
      <c r="N7699" t="s">
        <v>208</v>
      </c>
      <c r="O7699" t="s">
        <v>476</v>
      </c>
      <c r="P7699" t="s">
        <v>476</v>
      </c>
    </row>
    <row r="7700" spans="1:16">
      <c r="A7700" s="484" t="s">
        <v>70596</v>
      </c>
      <c r="B7700" s="485" t="s">
        <v>70591</v>
      </c>
      <c r="C7700" t="s">
        <v>70590</v>
      </c>
      <c r="D7700" t="s">
        <v>70589</v>
      </c>
      <c r="E7700" t="str">
        <f t="shared" si="120"/>
        <v>325569 - FORMASO LA ROCHE SUR YON</v>
      </c>
      <c r="F7700" t="s">
        <v>1520</v>
      </c>
      <c r="G7700" t="s">
        <v>70595</v>
      </c>
      <c r="I7700" t="s">
        <v>8105</v>
      </c>
      <c r="J7700" t="s">
        <v>70594</v>
      </c>
      <c r="K7700" t="s">
        <v>208</v>
      </c>
      <c r="L7700" t="s">
        <v>70593</v>
      </c>
      <c r="N7700" t="s">
        <v>207</v>
      </c>
      <c r="O7700" t="s">
        <v>476</v>
      </c>
      <c r="P7700" t="s">
        <v>476</v>
      </c>
    </row>
    <row r="7701" spans="1:16">
      <c r="A7701" s="484" t="s">
        <v>70592</v>
      </c>
      <c r="B7701" s="485" t="s">
        <v>70591</v>
      </c>
      <c r="C7701" t="s">
        <v>70590</v>
      </c>
      <c r="D7701" t="s">
        <v>70589</v>
      </c>
      <c r="E7701" t="str">
        <f t="shared" si="120"/>
        <v>662100 - FORMASO LA ROCHE SUR YON</v>
      </c>
      <c r="F7701" t="s">
        <v>21900</v>
      </c>
      <c r="G7701" t="s">
        <v>70588</v>
      </c>
      <c r="I7701" t="s">
        <v>8105</v>
      </c>
      <c r="J7701" t="s">
        <v>70587</v>
      </c>
      <c r="K7701" t="s">
        <v>208</v>
      </c>
      <c r="L7701" t="s">
        <v>70586</v>
      </c>
      <c r="N7701" t="s">
        <v>207</v>
      </c>
      <c r="O7701" t="s">
        <v>476</v>
      </c>
      <c r="P7701" t="s">
        <v>476</v>
      </c>
    </row>
    <row r="7702" spans="1:16">
      <c r="A7702" s="484" t="s">
        <v>70601</v>
      </c>
      <c r="B7702" s="485" t="s">
        <v>70591</v>
      </c>
      <c r="C7702" t="s">
        <v>70590</v>
      </c>
      <c r="D7702" t="s">
        <v>70600</v>
      </c>
      <c r="E7702" t="str">
        <f t="shared" si="120"/>
        <v>659745 - FORMASO CHOLET</v>
      </c>
      <c r="F7702" t="s">
        <v>28232</v>
      </c>
      <c r="G7702" t="s">
        <v>70599</v>
      </c>
      <c r="I7702" t="s">
        <v>12757</v>
      </c>
      <c r="J7702" t="s">
        <v>70598</v>
      </c>
      <c r="K7702" t="s">
        <v>208</v>
      </c>
      <c r="L7702" t="s">
        <v>70597</v>
      </c>
      <c r="N7702" t="s">
        <v>207</v>
      </c>
      <c r="O7702" t="s">
        <v>476</v>
      </c>
      <c r="P7702" t="s">
        <v>476</v>
      </c>
    </row>
    <row r="7703" spans="1:16">
      <c r="A7703" s="484" t="s">
        <v>87218</v>
      </c>
      <c r="B7703" s="485" t="s">
        <v>87217</v>
      </c>
      <c r="C7703" t="s">
        <v>87216</v>
      </c>
      <c r="D7703" t="s">
        <v>87215</v>
      </c>
      <c r="E7703" t="str">
        <f t="shared" si="120"/>
        <v>606492 - DDS</v>
      </c>
      <c r="F7703" t="s">
        <v>87214</v>
      </c>
      <c r="G7703" t="s">
        <v>87213</v>
      </c>
      <c r="I7703" t="s">
        <v>87212</v>
      </c>
      <c r="J7703" t="s">
        <v>87211</v>
      </c>
      <c r="K7703" t="s">
        <v>208</v>
      </c>
      <c r="L7703" t="s">
        <v>87210</v>
      </c>
      <c r="N7703" t="s">
        <v>208</v>
      </c>
      <c r="O7703" t="s">
        <v>476</v>
      </c>
      <c r="P7703" t="s">
        <v>476</v>
      </c>
    </row>
    <row r="7704" spans="1:16">
      <c r="A7704" s="484" t="s">
        <v>67207</v>
      </c>
      <c r="B7704" s="485" t="s">
        <v>67206</v>
      </c>
      <c r="C7704" t="s">
        <v>67205</v>
      </c>
      <c r="D7704" t="s">
        <v>67205</v>
      </c>
      <c r="E7704" t="str">
        <f t="shared" si="120"/>
        <v>588908 - GENIS MANAGEMENT</v>
      </c>
      <c r="F7704" t="s">
        <v>14932</v>
      </c>
      <c r="G7704" t="s">
        <v>67204</v>
      </c>
      <c r="I7704" t="s">
        <v>18129</v>
      </c>
      <c r="J7704" t="s">
        <v>67203</v>
      </c>
      <c r="K7704" t="s">
        <v>208</v>
      </c>
      <c r="L7704" t="s">
        <v>67202</v>
      </c>
      <c r="N7704" t="s">
        <v>208</v>
      </c>
      <c r="O7704" t="s">
        <v>476</v>
      </c>
      <c r="P7704" t="s">
        <v>476</v>
      </c>
    </row>
    <row r="7705" spans="1:16">
      <c r="A7705" s="484" t="s">
        <v>119524</v>
      </c>
      <c r="B7705" s="485" t="s">
        <v>119523</v>
      </c>
      <c r="C7705" t="s">
        <v>119522</v>
      </c>
      <c r="D7705" t="s">
        <v>119521</v>
      </c>
      <c r="E7705" t="str">
        <f t="shared" si="120"/>
        <v>589998 - APOP PARIS</v>
      </c>
      <c r="F7705" t="s">
        <v>3853</v>
      </c>
      <c r="G7705" t="s">
        <v>119520</v>
      </c>
      <c r="H7705" t="s">
        <v>23038</v>
      </c>
      <c r="I7705" t="s">
        <v>626</v>
      </c>
      <c r="J7705" t="s">
        <v>119519</v>
      </c>
      <c r="K7705" t="s">
        <v>119518</v>
      </c>
      <c r="L7705" t="s">
        <v>119517</v>
      </c>
      <c r="N7705" t="s">
        <v>208</v>
      </c>
      <c r="O7705" t="s">
        <v>476</v>
      </c>
      <c r="P7705" t="s">
        <v>476</v>
      </c>
    </row>
    <row r="7706" spans="1:16">
      <c r="A7706" s="484" t="s">
        <v>91311</v>
      </c>
      <c r="B7706" s="485" t="s">
        <v>91310</v>
      </c>
      <c r="C7706" t="s">
        <v>91309</v>
      </c>
      <c r="D7706" t="s">
        <v>91309</v>
      </c>
      <c r="E7706" t="str">
        <f t="shared" si="120"/>
        <v>551065 - COURT ECHELLE</v>
      </c>
      <c r="F7706" t="s">
        <v>22589</v>
      </c>
      <c r="G7706" t="s">
        <v>91308</v>
      </c>
      <c r="I7706" t="s">
        <v>91307</v>
      </c>
      <c r="J7706" t="s">
        <v>91306</v>
      </c>
      <c r="K7706" t="s">
        <v>208</v>
      </c>
      <c r="L7706" t="s">
        <v>91305</v>
      </c>
      <c r="N7706" t="s">
        <v>208</v>
      </c>
      <c r="O7706" t="s">
        <v>476</v>
      </c>
      <c r="P7706" t="s">
        <v>476</v>
      </c>
    </row>
    <row r="7707" spans="1:16">
      <c r="A7707" s="484" t="s">
        <v>123426</v>
      </c>
      <c r="B7707" s="485" t="s">
        <v>123425</v>
      </c>
      <c r="C7707" t="s">
        <v>123424</v>
      </c>
      <c r="D7707" t="s">
        <v>123423</v>
      </c>
      <c r="E7707" t="str">
        <f t="shared" si="120"/>
        <v>327463 - AGCNAM CENTRE</v>
      </c>
      <c r="F7707" t="s">
        <v>2486</v>
      </c>
      <c r="G7707" t="s">
        <v>123422</v>
      </c>
      <c r="I7707" t="s">
        <v>3355</v>
      </c>
      <c r="J7707" t="s">
        <v>123421</v>
      </c>
      <c r="K7707" t="s">
        <v>208</v>
      </c>
      <c r="L7707" t="s">
        <v>123420</v>
      </c>
      <c r="N7707" t="s">
        <v>207</v>
      </c>
      <c r="O7707" t="s">
        <v>476</v>
      </c>
      <c r="P7707" t="s">
        <v>476</v>
      </c>
    </row>
    <row r="7708" spans="1:16">
      <c r="A7708" s="484" t="s">
        <v>108729</v>
      </c>
      <c r="B7708" s="485" t="s">
        <v>108728</v>
      </c>
      <c r="C7708" t="s">
        <v>108727</v>
      </c>
      <c r="D7708" t="s">
        <v>108726</v>
      </c>
      <c r="E7708" t="str">
        <f t="shared" si="120"/>
        <v>319193 - CENTAURE IDF</v>
      </c>
      <c r="F7708" t="s">
        <v>4705</v>
      </c>
      <c r="G7708" t="s">
        <v>108725</v>
      </c>
      <c r="H7708" t="s">
        <v>108724</v>
      </c>
      <c r="I7708" t="s">
        <v>57765</v>
      </c>
      <c r="J7708" t="s">
        <v>108723</v>
      </c>
      <c r="K7708" t="s">
        <v>208</v>
      </c>
      <c r="L7708" t="s">
        <v>108722</v>
      </c>
      <c r="N7708" t="s">
        <v>208</v>
      </c>
      <c r="O7708" t="s">
        <v>476</v>
      </c>
      <c r="P7708" t="s">
        <v>476</v>
      </c>
    </row>
    <row r="7709" spans="1:16">
      <c r="A7709" s="484" t="s">
        <v>73870</v>
      </c>
      <c r="B7709" s="485" t="s">
        <v>73869</v>
      </c>
      <c r="C7709" t="s">
        <v>73430</v>
      </c>
      <c r="D7709" t="s">
        <v>73430</v>
      </c>
      <c r="E7709" t="str">
        <f t="shared" si="120"/>
        <v>502108 - FCI</v>
      </c>
      <c r="F7709" t="s">
        <v>4705</v>
      </c>
      <c r="G7709" t="s">
        <v>73868</v>
      </c>
      <c r="I7709" t="s">
        <v>73867</v>
      </c>
      <c r="J7709" t="s">
        <v>73866</v>
      </c>
      <c r="K7709" t="s">
        <v>208</v>
      </c>
      <c r="L7709" t="s">
        <v>73865</v>
      </c>
      <c r="N7709" t="s">
        <v>208</v>
      </c>
      <c r="O7709" t="s">
        <v>476</v>
      </c>
      <c r="P7709" t="s">
        <v>476</v>
      </c>
    </row>
    <row r="7710" spans="1:16">
      <c r="A7710" s="484" t="s">
        <v>85926</v>
      </c>
      <c r="B7710" s="485" t="s">
        <v>85925</v>
      </c>
      <c r="C7710" t="s">
        <v>85924</v>
      </c>
      <c r="D7710" t="s">
        <v>85924</v>
      </c>
      <c r="E7710" t="str">
        <f t="shared" si="120"/>
        <v>608622 - DUCHANGE DESROUSSEAUX AUDREY</v>
      </c>
      <c r="F7710" t="s">
        <v>3656</v>
      </c>
      <c r="G7710" t="s">
        <v>85923</v>
      </c>
      <c r="I7710" t="s">
        <v>85922</v>
      </c>
      <c r="J7710" t="s">
        <v>85921</v>
      </c>
      <c r="K7710" t="s">
        <v>208</v>
      </c>
      <c r="L7710" t="s">
        <v>85920</v>
      </c>
      <c r="N7710" t="s">
        <v>208</v>
      </c>
      <c r="O7710" t="s">
        <v>476</v>
      </c>
      <c r="P7710" t="s">
        <v>476</v>
      </c>
    </row>
    <row r="7711" spans="1:16">
      <c r="A7711" s="484" t="s">
        <v>41792</v>
      </c>
      <c r="B7711" s="485" t="s">
        <v>41791</v>
      </c>
      <c r="C7711" t="s">
        <v>41790</v>
      </c>
      <c r="D7711" t="s">
        <v>41790</v>
      </c>
      <c r="E7711" t="str">
        <f t="shared" si="120"/>
        <v>677772 - LORRAIN EMILIE</v>
      </c>
      <c r="F7711" t="s">
        <v>30652</v>
      </c>
      <c r="G7711" t="s">
        <v>41789</v>
      </c>
      <c r="I7711" t="s">
        <v>603</v>
      </c>
      <c r="J7711" t="s">
        <v>41788</v>
      </c>
      <c r="K7711" t="s">
        <v>208</v>
      </c>
      <c r="L7711" t="s">
        <v>41787</v>
      </c>
      <c r="N7711" t="s">
        <v>208</v>
      </c>
      <c r="O7711" t="s">
        <v>476</v>
      </c>
      <c r="P7711" t="s">
        <v>476</v>
      </c>
    </row>
    <row r="7712" spans="1:16">
      <c r="A7712" s="484" t="s">
        <v>57900</v>
      </c>
      <c r="B7712" s="485" t="s">
        <v>57899</v>
      </c>
      <c r="C7712" t="s">
        <v>57898</v>
      </c>
      <c r="D7712" t="s">
        <v>57897</v>
      </c>
      <c r="E7712" t="str">
        <f t="shared" si="120"/>
        <v>521863 - IF RHONE-ALPES</v>
      </c>
      <c r="F7712" t="s">
        <v>5338</v>
      </c>
      <c r="G7712" t="s">
        <v>57896</v>
      </c>
      <c r="I7712" t="s">
        <v>3776</v>
      </c>
      <c r="J7712" t="s">
        <v>57895</v>
      </c>
      <c r="K7712" t="s">
        <v>208</v>
      </c>
      <c r="L7712" t="s">
        <v>57894</v>
      </c>
      <c r="N7712" t="s">
        <v>208</v>
      </c>
      <c r="O7712" t="s">
        <v>476</v>
      </c>
      <c r="P7712" t="s">
        <v>476</v>
      </c>
    </row>
    <row r="7713" spans="1:16">
      <c r="A7713" s="484" t="s">
        <v>88104</v>
      </c>
      <c r="B7713" s="485" t="s">
        <v>88103</v>
      </c>
      <c r="C7713" t="s">
        <v>88102</v>
      </c>
      <c r="D7713" t="s">
        <v>88101</v>
      </c>
      <c r="E7713" t="str">
        <f t="shared" si="120"/>
        <v>552379 - DELSOL AVOCATS  LYON 1ER</v>
      </c>
      <c r="F7713" t="s">
        <v>51590</v>
      </c>
      <c r="G7713" t="s">
        <v>88100</v>
      </c>
      <c r="H7713" t="s">
        <v>88099</v>
      </c>
      <c r="I7713" t="s">
        <v>802</v>
      </c>
      <c r="J7713" t="s">
        <v>88098</v>
      </c>
      <c r="K7713" t="s">
        <v>208</v>
      </c>
      <c r="L7713" t="s">
        <v>88097</v>
      </c>
      <c r="N7713" t="s">
        <v>208</v>
      </c>
      <c r="O7713" t="s">
        <v>476</v>
      </c>
      <c r="P7713" t="s">
        <v>476</v>
      </c>
    </row>
    <row r="7714" spans="1:16">
      <c r="A7714" s="484" t="s">
        <v>88732</v>
      </c>
      <c r="B7714" s="485" t="s">
        <v>88731</v>
      </c>
      <c r="C7714" t="s">
        <v>88730</v>
      </c>
      <c r="D7714" t="s">
        <v>88730</v>
      </c>
      <c r="E7714" t="str">
        <f t="shared" si="120"/>
        <v>617404 - DE SAINT JUST JEAN LUC</v>
      </c>
      <c r="F7714" t="s">
        <v>55292</v>
      </c>
      <c r="G7714" t="s">
        <v>88729</v>
      </c>
      <c r="I7714" t="s">
        <v>802</v>
      </c>
      <c r="J7714" t="s">
        <v>88728</v>
      </c>
      <c r="K7714" t="s">
        <v>208</v>
      </c>
      <c r="L7714" t="s">
        <v>88727</v>
      </c>
      <c r="N7714" t="s">
        <v>208</v>
      </c>
      <c r="O7714" t="s">
        <v>476</v>
      </c>
      <c r="P7714" t="s">
        <v>476</v>
      </c>
    </row>
    <row r="7715" spans="1:16">
      <c r="A7715" s="484" t="s">
        <v>53459</v>
      </c>
      <c r="B7715" s="485" t="s">
        <v>53458</v>
      </c>
      <c r="C7715" t="s">
        <v>53457</v>
      </c>
      <c r="D7715" t="s">
        <v>53456</v>
      </c>
      <c r="E7715" t="str">
        <f t="shared" si="120"/>
        <v>519479 - INES EDUCATION</v>
      </c>
      <c r="F7715" t="s">
        <v>8706</v>
      </c>
      <c r="G7715" t="s">
        <v>53455</v>
      </c>
      <c r="H7715" t="s">
        <v>53454</v>
      </c>
      <c r="I7715" t="s">
        <v>29090</v>
      </c>
      <c r="J7715" t="s">
        <v>53453</v>
      </c>
      <c r="K7715" t="s">
        <v>208</v>
      </c>
      <c r="L7715" t="s">
        <v>53452</v>
      </c>
      <c r="N7715" t="s">
        <v>208</v>
      </c>
      <c r="O7715" t="s">
        <v>476</v>
      </c>
      <c r="P7715" t="s">
        <v>476</v>
      </c>
    </row>
    <row r="7716" spans="1:16">
      <c r="A7716" s="484" t="s">
        <v>40136</v>
      </c>
      <c r="B7716" s="485" t="s">
        <v>40135</v>
      </c>
      <c r="C7716" t="s">
        <v>40134</v>
      </c>
      <c r="D7716" t="s">
        <v>40133</v>
      </c>
      <c r="E7716" t="str">
        <f t="shared" si="120"/>
        <v>395330 - MFR SAUMUR</v>
      </c>
      <c r="G7716" t="s">
        <v>40132</v>
      </c>
      <c r="I7716" t="s">
        <v>40107</v>
      </c>
      <c r="J7716" t="s">
        <v>40131</v>
      </c>
      <c r="K7716" t="s">
        <v>208</v>
      </c>
      <c r="L7716" t="s">
        <v>40130</v>
      </c>
      <c r="N7716" t="s">
        <v>208</v>
      </c>
      <c r="O7716" t="s">
        <v>476</v>
      </c>
      <c r="P7716" t="s">
        <v>476</v>
      </c>
    </row>
    <row r="7717" spans="1:16">
      <c r="A7717" s="484" t="s">
        <v>74498</v>
      </c>
      <c r="B7717" s="485" t="s">
        <v>74497</v>
      </c>
      <c r="C7717" t="s">
        <v>74496</v>
      </c>
      <c r="D7717" t="s">
        <v>74496</v>
      </c>
      <c r="E7717" t="str">
        <f t="shared" si="120"/>
        <v>479044 - EXPRIT</v>
      </c>
      <c r="F7717" t="s">
        <v>7254</v>
      </c>
      <c r="G7717" t="s">
        <v>65932</v>
      </c>
      <c r="I7717" t="s">
        <v>5369</v>
      </c>
      <c r="K7717" t="s">
        <v>208</v>
      </c>
      <c r="L7717" t="s">
        <v>74495</v>
      </c>
      <c r="N7717" t="s">
        <v>208</v>
      </c>
      <c r="O7717" t="s">
        <v>476</v>
      </c>
      <c r="P7717" t="s">
        <v>476</v>
      </c>
    </row>
    <row r="7718" spans="1:16">
      <c r="A7718" s="484" t="s">
        <v>35659</v>
      </c>
      <c r="B7718" s="485" t="s">
        <v>35658</v>
      </c>
      <c r="C7718" t="s">
        <v>35657</v>
      </c>
      <c r="D7718" t="s">
        <v>35657</v>
      </c>
      <c r="E7718" t="str">
        <f t="shared" si="120"/>
        <v>359270 - MMC FORMATIONS</v>
      </c>
      <c r="F7718" t="s">
        <v>4135</v>
      </c>
      <c r="G7718" t="s">
        <v>35656</v>
      </c>
      <c r="H7718" t="s">
        <v>35655</v>
      </c>
      <c r="I7718" t="s">
        <v>35654</v>
      </c>
      <c r="J7718" t="s">
        <v>35653</v>
      </c>
      <c r="K7718" t="s">
        <v>208</v>
      </c>
      <c r="L7718" t="s">
        <v>35652</v>
      </c>
      <c r="N7718" t="s">
        <v>208</v>
      </c>
      <c r="O7718" t="s">
        <v>476</v>
      </c>
      <c r="P7718" t="s">
        <v>476</v>
      </c>
    </row>
    <row r="7719" spans="1:16">
      <c r="A7719" s="484" t="s">
        <v>54719</v>
      </c>
      <c r="B7719" s="485" t="s">
        <v>54718</v>
      </c>
      <c r="C7719" t="s">
        <v>54717</v>
      </c>
      <c r="D7719" t="s">
        <v>54716</v>
      </c>
      <c r="E7719" t="str">
        <f t="shared" si="120"/>
        <v>463759 - IEAC</v>
      </c>
      <c r="F7719" t="s">
        <v>45134</v>
      </c>
      <c r="G7719" t="s">
        <v>54715</v>
      </c>
      <c r="I7719" t="s">
        <v>54714</v>
      </c>
      <c r="J7719" t="s">
        <v>54713</v>
      </c>
      <c r="K7719" t="s">
        <v>208</v>
      </c>
      <c r="L7719" t="s">
        <v>54712</v>
      </c>
      <c r="N7719" t="s">
        <v>208</v>
      </c>
      <c r="O7719" t="s">
        <v>476</v>
      </c>
      <c r="P7719" t="s">
        <v>54711</v>
      </c>
    </row>
    <row r="7720" spans="1:16">
      <c r="A7720" s="484" t="s">
        <v>75030</v>
      </c>
      <c r="B7720" s="485" t="s">
        <v>75029</v>
      </c>
      <c r="C7720" t="s">
        <v>75028</v>
      </c>
      <c r="D7720" t="s">
        <v>75028</v>
      </c>
      <c r="E7720" t="str">
        <f t="shared" si="120"/>
        <v>514299 - EVARISK</v>
      </c>
      <c r="F7720" t="s">
        <v>16851</v>
      </c>
      <c r="G7720" t="s">
        <v>75027</v>
      </c>
      <c r="I7720" t="s">
        <v>1542</v>
      </c>
      <c r="K7720" t="s">
        <v>208</v>
      </c>
      <c r="L7720" t="s">
        <v>75026</v>
      </c>
      <c r="N7720" t="s">
        <v>208</v>
      </c>
      <c r="O7720" t="s">
        <v>476</v>
      </c>
      <c r="P7720" t="s">
        <v>476</v>
      </c>
    </row>
    <row r="7721" spans="1:16">
      <c r="A7721" s="484" t="s">
        <v>89078</v>
      </c>
      <c r="B7721" s="485" t="s">
        <v>89077</v>
      </c>
      <c r="C7721" t="s">
        <v>89076</v>
      </c>
      <c r="D7721" t="s">
        <v>89075</v>
      </c>
      <c r="E7721" t="str">
        <f t="shared" si="120"/>
        <v>478854 - DARTHAYETTE MARIE-PIERRE CAFC</v>
      </c>
      <c r="F7721" t="s">
        <v>6920</v>
      </c>
      <c r="G7721" t="s">
        <v>89074</v>
      </c>
      <c r="H7721" t="s">
        <v>89073</v>
      </c>
      <c r="I7721" t="s">
        <v>2285</v>
      </c>
      <c r="J7721" t="s">
        <v>14571</v>
      </c>
      <c r="K7721" t="s">
        <v>208</v>
      </c>
      <c r="L7721" t="s">
        <v>89072</v>
      </c>
      <c r="N7721" t="s">
        <v>208</v>
      </c>
      <c r="O7721" t="s">
        <v>476</v>
      </c>
      <c r="P7721" t="s">
        <v>476</v>
      </c>
    </row>
    <row r="7722" spans="1:16">
      <c r="A7722" s="484" t="s">
        <v>62806</v>
      </c>
      <c r="B7722" s="485" t="s">
        <v>62805</v>
      </c>
      <c r="C7722" t="s">
        <v>62804</v>
      </c>
      <c r="D7722" t="s">
        <v>62803</v>
      </c>
      <c r="E7722" t="str">
        <f t="shared" si="120"/>
        <v>386182 - GURY OBERTHUR ELIZABEH</v>
      </c>
      <c r="F7722" t="s">
        <v>21105</v>
      </c>
      <c r="G7722" t="s">
        <v>62802</v>
      </c>
      <c r="I7722" t="s">
        <v>62801</v>
      </c>
      <c r="J7722" t="s">
        <v>62800</v>
      </c>
      <c r="K7722" t="s">
        <v>208</v>
      </c>
      <c r="L7722" t="s">
        <v>62799</v>
      </c>
      <c r="N7722" t="s">
        <v>208</v>
      </c>
      <c r="O7722" t="s">
        <v>476</v>
      </c>
      <c r="P7722" t="s">
        <v>476</v>
      </c>
    </row>
    <row r="7723" spans="1:16">
      <c r="A7723" s="484" t="s">
        <v>21970</v>
      </c>
      <c r="B7723" s="485" t="s">
        <v>21969</v>
      </c>
      <c r="C7723" t="s">
        <v>21968</v>
      </c>
      <c r="D7723" t="s">
        <v>21968</v>
      </c>
      <c r="E7723" t="str">
        <f t="shared" si="120"/>
        <v>432386 - REYNAUD MARIE HELENE</v>
      </c>
      <c r="F7723" t="s">
        <v>1513</v>
      </c>
      <c r="G7723" t="s">
        <v>21967</v>
      </c>
      <c r="I7723" t="s">
        <v>1035</v>
      </c>
      <c r="J7723" t="s">
        <v>21966</v>
      </c>
      <c r="K7723" t="s">
        <v>208</v>
      </c>
      <c r="L7723" t="s">
        <v>21965</v>
      </c>
      <c r="N7723" t="s">
        <v>208</v>
      </c>
      <c r="O7723" t="s">
        <v>476</v>
      </c>
      <c r="P7723" t="s">
        <v>476</v>
      </c>
    </row>
    <row r="7724" spans="1:16">
      <c r="A7724" s="484" t="s">
        <v>129191</v>
      </c>
      <c r="B7724" s="485" t="s">
        <v>129190</v>
      </c>
      <c r="C7724" t="s">
        <v>129189</v>
      </c>
      <c r="D7724" t="s">
        <v>129189</v>
      </c>
      <c r="E7724" t="str">
        <f t="shared" si="120"/>
        <v>679185 - AME RICHTER</v>
      </c>
      <c r="F7724" t="s">
        <v>99914</v>
      </c>
      <c r="G7724" t="s">
        <v>129188</v>
      </c>
      <c r="H7724" t="s">
        <v>129187</v>
      </c>
      <c r="I7724" t="s">
        <v>1542</v>
      </c>
      <c r="J7724" t="s">
        <v>129186</v>
      </c>
      <c r="K7724" t="s">
        <v>208</v>
      </c>
      <c r="L7724" t="s">
        <v>129185</v>
      </c>
      <c r="N7724" t="s">
        <v>208</v>
      </c>
      <c r="O7724" t="s">
        <v>476</v>
      </c>
      <c r="P7724" t="s">
        <v>476</v>
      </c>
    </row>
    <row r="7725" spans="1:16">
      <c r="A7725" s="484" t="s">
        <v>3242</v>
      </c>
      <c r="B7725" s="485" t="s">
        <v>3241</v>
      </c>
      <c r="C7725" t="s">
        <v>3240</v>
      </c>
      <c r="D7725" t="s">
        <v>3239</v>
      </c>
      <c r="E7725" t="str">
        <f t="shared" si="120"/>
        <v>561770 - AVEF</v>
      </c>
      <c r="F7725" t="s">
        <v>3238</v>
      </c>
      <c r="G7725" t="s">
        <v>3237</v>
      </c>
      <c r="I7725" t="s">
        <v>3016</v>
      </c>
      <c r="J7725" t="s">
        <v>3236</v>
      </c>
      <c r="K7725" t="s">
        <v>208</v>
      </c>
      <c r="L7725" t="s">
        <v>3235</v>
      </c>
      <c r="N7725" t="s">
        <v>208</v>
      </c>
      <c r="O7725" t="s">
        <v>476</v>
      </c>
      <c r="P7725" t="s">
        <v>476</v>
      </c>
    </row>
    <row r="7726" spans="1:16">
      <c r="A7726" s="484" t="s">
        <v>74689</v>
      </c>
      <c r="B7726" s="485" t="s">
        <v>74688</v>
      </c>
      <c r="C7726" t="s">
        <v>74687</v>
      </c>
      <c r="D7726" t="s">
        <v>74687</v>
      </c>
      <c r="E7726" t="str">
        <f t="shared" si="120"/>
        <v>504464 - EXCOSUP</v>
      </c>
      <c r="F7726" t="s">
        <v>7254</v>
      </c>
      <c r="G7726" t="s">
        <v>74686</v>
      </c>
      <c r="I7726" t="s">
        <v>3120</v>
      </c>
      <c r="J7726" t="s">
        <v>74685</v>
      </c>
      <c r="K7726" t="s">
        <v>208</v>
      </c>
      <c r="L7726" t="s">
        <v>74684</v>
      </c>
      <c r="N7726" t="s">
        <v>208</v>
      </c>
      <c r="O7726" t="s">
        <v>476</v>
      </c>
      <c r="P7726" t="s">
        <v>476</v>
      </c>
    </row>
    <row r="7727" spans="1:16">
      <c r="A7727" s="484" t="s">
        <v>63077</v>
      </c>
      <c r="B7727" s="485" t="s">
        <v>63072</v>
      </c>
      <c r="C7727" t="s">
        <v>63071</v>
      </c>
      <c r="D7727" t="s">
        <v>63076</v>
      </c>
      <c r="E7727" t="str">
        <f t="shared" si="120"/>
        <v>329320 - GUARD'S FORMATION JOUE LES TOURS</v>
      </c>
      <c r="F7727" t="s">
        <v>1528</v>
      </c>
      <c r="G7727" t="s">
        <v>63075</v>
      </c>
      <c r="I7727" t="s">
        <v>9816</v>
      </c>
      <c r="J7727" t="s">
        <v>63068</v>
      </c>
      <c r="K7727" t="s">
        <v>208</v>
      </c>
      <c r="L7727" t="s">
        <v>63074</v>
      </c>
      <c r="N7727" t="s">
        <v>208</v>
      </c>
      <c r="O7727" t="s">
        <v>476</v>
      </c>
      <c r="P7727" t="s">
        <v>476</v>
      </c>
    </row>
    <row r="7728" spans="1:16">
      <c r="A7728" s="484" t="s">
        <v>63073</v>
      </c>
      <c r="B7728" s="485" t="s">
        <v>63072</v>
      </c>
      <c r="C7728" t="s">
        <v>63071</v>
      </c>
      <c r="D7728" t="s">
        <v>63070</v>
      </c>
      <c r="E7728" t="str">
        <f t="shared" si="120"/>
        <v>482791 - GUARD'S FORMATION ST AVERTIN</v>
      </c>
      <c r="F7728" t="s">
        <v>61076</v>
      </c>
      <c r="G7728" t="s">
        <v>63069</v>
      </c>
      <c r="I7728" t="s">
        <v>10915</v>
      </c>
      <c r="J7728" t="s">
        <v>63068</v>
      </c>
      <c r="K7728" t="s">
        <v>208</v>
      </c>
      <c r="L7728" t="s">
        <v>63067</v>
      </c>
      <c r="N7728" t="s">
        <v>208</v>
      </c>
      <c r="O7728" t="s">
        <v>476</v>
      </c>
      <c r="P7728" t="s">
        <v>476</v>
      </c>
    </row>
    <row r="7729" spans="1:16">
      <c r="A7729" s="484" t="s">
        <v>12999</v>
      </c>
      <c r="B7729" s="485" t="s">
        <v>12998</v>
      </c>
      <c r="C7729" t="s">
        <v>12997</v>
      </c>
      <c r="D7729" t="s">
        <v>12996</v>
      </c>
      <c r="E7729" t="str">
        <f t="shared" si="120"/>
        <v>508627 - STEPHAN NORSIC ZOOMUP PARIS 19</v>
      </c>
      <c r="F7729" t="s">
        <v>12260</v>
      </c>
      <c r="G7729" t="s">
        <v>12995</v>
      </c>
      <c r="I7729" t="s">
        <v>7052</v>
      </c>
      <c r="J7729" t="s">
        <v>12994</v>
      </c>
      <c r="K7729" t="s">
        <v>208</v>
      </c>
      <c r="L7729" t="s">
        <v>12993</v>
      </c>
      <c r="N7729" t="s">
        <v>208</v>
      </c>
      <c r="O7729" t="s">
        <v>476</v>
      </c>
      <c r="P7729" t="s">
        <v>476</v>
      </c>
    </row>
    <row r="7730" spans="1:16">
      <c r="A7730" s="484" t="s">
        <v>53039</v>
      </c>
      <c r="B7730" s="485" t="s">
        <v>53038</v>
      </c>
      <c r="C7730" t="s">
        <v>53037</v>
      </c>
      <c r="D7730" t="s">
        <v>53036</v>
      </c>
      <c r="E7730" t="str">
        <f t="shared" si="120"/>
        <v>435776 - ICSI</v>
      </c>
      <c r="F7730" t="s">
        <v>1554</v>
      </c>
      <c r="G7730" t="s">
        <v>53035</v>
      </c>
      <c r="H7730" t="s">
        <v>53034</v>
      </c>
      <c r="I7730" t="s">
        <v>603</v>
      </c>
      <c r="J7730" t="s">
        <v>53033</v>
      </c>
      <c r="K7730" t="s">
        <v>208</v>
      </c>
      <c r="L7730" t="s">
        <v>53032</v>
      </c>
      <c r="N7730" t="s">
        <v>208</v>
      </c>
      <c r="O7730" t="s">
        <v>476</v>
      </c>
      <c r="P7730" t="s">
        <v>476</v>
      </c>
    </row>
    <row r="7731" spans="1:16">
      <c r="A7731" s="484" t="s">
        <v>105019</v>
      </c>
      <c r="B7731" s="485" t="s">
        <v>105018</v>
      </c>
      <c r="C7731" t="s">
        <v>105017</v>
      </c>
      <c r="D7731" t="s">
        <v>105016</v>
      </c>
      <c r="E7731" t="str">
        <f t="shared" si="120"/>
        <v>457930 - C2FPA</v>
      </c>
      <c r="F7731" t="s">
        <v>8230</v>
      </c>
      <c r="G7731" t="s">
        <v>105015</v>
      </c>
      <c r="H7731" t="s">
        <v>105014</v>
      </c>
      <c r="I7731" t="s">
        <v>105013</v>
      </c>
      <c r="J7731" t="s">
        <v>105012</v>
      </c>
      <c r="K7731" t="s">
        <v>208</v>
      </c>
      <c r="L7731" t="s">
        <v>105011</v>
      </c>
      <c r="N7731" t="s">
        <v>208</v>
      </c>
      <c r="O7731" t="s">
        <v>476</v>
      </c>
      <c r="P7731" t="s">
        <v>476</v>
      </c>
    </row>
    <row r="7732" spans="1:16">
      <c r="A7732" s="484" t="s">
        <v>135067</v>
      </c>
      <c r="B7732" s="485" t="s">
        <v>135066</v>
      </c>
      <c r="C7732" t="s">
        <v>135065</v>
      </c>
      <c r="D7732" t="s">
        <v>135065</v>
      </c>
      <c r="E7732" t="str">
        <f t="shared" si="120"/>
        <v>297562 - ACTISS FORMATION</v>
      </c>
      <c r="F7732" t="s">
        <v>5627</v>
      </c>
      <c r="G7732" t="s">
        <v>135064</v>
      </c>
      <c r="I7732" t="s">
        <v>61054</v>
      </c>
      <c r="J7732" t="s">
        <v>135063</v>
      </c>
      <c r="K7732" t="s">
        <v>208</v>
      </c>
      <c r="L7732" t="s">
        <v>135062</v>
      </c>
      <c r="N7732" t="s">
        <v>207</v>
      </c>
      <c r="O7732" t="s">
        <v>476</v>
      </c>
      <c r="P7732" t="s">
        <v>476</v>
      </c>
    </row>
    <row r="7733" spans="1:16">
      <c r="A7733" s="484" t="s">
        <v>129968</v>
      </c>
      <c r="B7733" s="485" t="s">
        <v>129967</v>
      </c>
      <c r="C7733" t="s">
        <v>129966</v>
      </c>
      <c r="D7733" t="s">
        <v>129965</v>
      </c>
      <c r="E7733" t="str">
        <f t="shared" si="120"/>
        <v>667055 - ALPHACOM</v>
      </c>
      <c r="F7733" t="s">
        <v>15990</v>
      </c>
      <c r="G7733" t="s">
        <v>129964</v>
      </c>
      <c r="I7733" t="s">
        <v>1799</v>
      </c>
      <c r="J7733" t="s">
        <v>129963</v>
      </c>
      <c r="K7733" t="s">
        <v>208</v>
      </c>
      <c r="L7733" t="s">
        <v>129962</v>
      </c>
      <c r="N7733" t="s">
        <v>208</v>
      </c>
      <c r="O7733" t="s">
        <v>476</v>
      </c>
      <c r="P7733" t="s">
        <v>476</v>
      </c>
    </row>
    <row r="7734" spans="1:16">
      <c r="A7734" s="484" t="s">
        <v>84460</v>
      </c>
      <c r="B7734" s="485" t="s">
        <v>84459</v>
      </c>
      <c r="C7734" t="s">
        <v>84458</v>
      </c>
      <c r="D7734" t="s">
        <v>75763</v>
      </c>
      <c r="E7734" t="str">
        <f t="shared" si="120"/>
        <v>185085 - EPC</v>
      </c>
      <c r="F7734" t="s">
        <v>1513</v>
      </c>
      <c r="G7734" t="s">
        <v>84457</v>
      </c>
      <c r="H7734" t="s">
        <v>84456</v>
      </c>
      <c r="I7734" t="s">
        <v>596</v>
      </c>
      <c r="J7734" t="s">
        <v>84455</v>
      </c>
      <c r="K7734" t="s">
        <v>208</v>
      </c>
      <c r="L7734" t="s">
        <v>84454</v>
      </c>
      <c r="N7734" t="s">
        <v>208</v>
      </c>
      <c r="O7734" t="s">
        <v>476</v>
      </c>
      <c r="P7734" t="s">
        <v>476</v>
      </c>
    </row>
    <row r="7735" spans="1:16">
      <c r="A7735" s="484" t="s">
        <v>69981</v>
      </c>
      <c r="B7735" s="485" t="s">
        <v>69980</v>
      </c>
      <c r="C7735" t="s">
        <v>69979</v>
      </c>
      <c r="D7735" t="s">
        <v>69978</v>
      </c>
      <c r="E7735" t="str">
        <f t="shared" si="120"/>
        <v>392765 - FORMATION EVOLUTION SYNERGIE</v>
      </c>
      <c r="F7735" t="s">
        <v>5299</v>
      </c>
      <c r="G7735" t="s">
        <v>69977</v>
      </c>
      <c r="I7735" t="s">
        <v>69976</v>
      </c>
      <c r="J7735" t="s">
        <v>69975</v>
      </c>
      <c r="K7735" t="s">
        <v>208</v>
      </c>
      <c r="L7735" t="s">
        <v>69974</v>
      </c>
      <c r="N7735" t="s">
        <v>208</v>
      </c>
      <c r="O7735" t="s">
        <v>476</v>
      </c>
      <c r="P7735" t="s">
        <v>476</v>
      </c>
    </row>
    <row r="7736" spans="1:16">
      <c r="A7736" s="484" t="s">
        <v>62316</v>
      </c>
      <c r="B7736" s="485" t="s">
        <v>62315</v>
      </c>
      <c r="C7736" t="s">
        <v>62314</v>
      </c>
      <c r="D7736" t="s">
        <v>62314</v>
      </c>
      <c r="E7736" t="str">
        <f t="shared" si="120"/>
        <v>490088 - HARMONIQUES</v>
      </c>
      <c r="F7736" t="s">
        <v>13656</v>
      </c>
      <c r="G7736" t="s">
        <v>62313</v>
      </c>
      <c r="I7736" t="s">
        <v>1334</v>
      </c>
      <c r="J7736" t="s">
        <v>62312</v>
      </c>
      <c r="K7736" t="s">
        <v>208</v>
      </c>
      <c r="L7736" t="s">
        <v>62311</v>
      </c>
      <c r="N7736" t="s">
        <v>208</v>
      </c>
      <c r="O7736" t="s">
        <v>476</v>
      </c>
      <c r="P7736" t="s">
        <v>476</v>
      </c>
    </row>
    <row r="7737" spans="1:16">
      <c r="A7737" s="484" t="s">
        <v>125576</v>
      </c>
      <c r="C7737" t="s">
        <v>125575</v>
      </c>
      <c r="D7737" t="s">
        <v>125574</v>
      </c>
      <c r="E7737" t="str">
        <f t="shared" si="120"/>
        <v>616461 - AFCEIPCC</v>
      </c>
      <c r="F7737" t="s">
        <v>581</v>
      </c>
      <c r="G7737" t="s">
        <v>125573</v>
      </c>
      <c r="H7737" t="s">
        <v>125572</v>
      </c>
      <c r="I7737" t="s">
        <v>749</v>
      </c>
      <c r="K7737" t="s">
        <v>125571</v>
      </c>
      <c r="L7737" t="s">
        <v>125570</v>
      </c>
      <c r="N7737" t="s">
        <v>208</v>
      </c>
      <c r="O7737" t="s">
        <v>476</v>
      </c>
      <c r="P7737" t="s">
        <v>476</v>
      </c>
    </row>
    <row r="7738" spans="1:16">
      <c r="A7738" s="484" t="s">
        <v>29720</v>
      </c>
      <c r="B7738" s="485" t="s">
        <v>29719</v>
      </c>
      <c r="C7738" t="s">
        <v>29718</v>
      </c>
      <c r="D7738" t="s">
        <v>29718</v>
      </c>
      <c r="E7738" t="str">
        <f t="shared" si="120"/>
        <v>500768 - PARCOURS</v>
      </c>
      <c r="F7738" t="s">
        <v>29717</v>
      </c>
      <c r="G7738" t="s">
        <v>29716</v>
      </c>
      <c r="I7738" t="s">
        <v>749</v>
      </c>
      <c r="J7738" t="s">
        <v>29715</v>
      </c>
      <c r="K7738" t="s">
        <v>208</v>
      </c>
      <c r="L7738" t="s">
        <v>29714</v>
      </c>
      <c r="N7738" t="s">
        <v>208</v>
      </c>
      <c r="O7738" t="s">
        <v>476</v>
      </c>
      <c r="P7738" t="s">
        <v>476</v>
      </c>
    </row>
    <row r="7739" spans="1:16">
      <c r="A7739" s="484" t="s">
        <v>19876</v>
      </c>
      <c r="B7739" s="485" t="s">
        <v>19875</v>
      </c>
      <c r="C7739" t="s">
        <v>19874</v>
      </c>
      <c r="D7739" t="s">
        <v>19874</v>
      </c>
      <c r="E7739" t="str">
        <f t="shared" si="120"/>
        <v>612947 - SARRAU FREDERIQUE</v>
      </c>
      <c r="F7739" t="s">
        <v>10822</v>
      </c>
      <c r="G7739" t="s">
        <v>19873</v>
      </c>
      <c r="I7739" t="s">
        <v>19542</v>
      </c>
      <c r="J7739" t="s">
        <v>19872</v>
      </c>
      <c r="K7739" t="s">
        <v>208</v>
      </c>
      <c r="L7739" t="s">
        <v>19871</v>
      </c>
      <c r="N7739" t="s">
        <v>208</v>
      </c>
      <c r="O7739" t="s">
        <v>476</v>
      </c>
      <c r="P7739" t="s">
        <v>476</v>
      </c>
    </row>
    <row r="7740" spans="1:16">
      <c r="A7740" s="484" t="s">
        <v>74587</v>
      </c>
      <c r="B7740" s="485" t="s">
        <v>74586</v>
      </c>
      <c r="C7740" t="s">
        <v>74585</v>
      </c>
      <c r="D7740" t="s">
        <v>74585</v>
      </c>
      <c r="E7740" t="str">
        <f t="shared" si="120"/>
        <v>426519 - EXPERT RH</v>
      </c>
      <c r="F7740" t="s">
        <v>1077</v>
      </c>
      <c r="G7740" t="s">
        <v>74584</v>
      </c>
      <c r="I7740" t="s">
        <v>1806</v>
      </c>
      <c r="J7740" t="s">
        <v>74583</v>
      </c>
      <c r="K7740" t="s">
        <v>208</v>
      </c>
      <c r="L7740" t="s">
        <v>74582</v>
      </c>
      <c r="N7740" t="s">
        <v>208</v>
      </c>
      <c r="O7740" t="s">
        <v>476</v>
      </c>
      <c r="P7740" t="s">
        <v>476</v>
      </c>
    </row>
    <row r="7741" spans="1:16">
      <c r="A7741" s="484" t="s">
        <v>9509</v>
      </c>
      <c r="B7741" s="485" t="s">
        <v>9508</v>
      </c>
      <c r="C7741" t="s">
        <v>9507</v>
      </c>
      <c r="D7741" t="s">
        <v>9506</v>
      </c>
      <c r="E7741" t="str">
        <f t="shared" si="120"/>
        <v>623702 - TONON EVELYNE</v>
      </c>
      <c r="F7741" t="s">
        <v>9505</v>
      </c>
      <c r="G7741" t="s">
        <v>9504</v>
      </c>
      <c r="I7741" t="s">
        <v>771</v>
      </c>
      <c r="K7741" t="s">
        <v>208</v>
      </c>
      <c r="L7741" t="s">
        <v>9503</v>
      </c>
      <c r="N7741" t="s">
        <v>208</v>
      </c>
      <c r="O7741" t="s">
        <v>476</v>
      </c>
      <c r="P7741" t="s">
        <v>476</v>
      </c>
    </row>
    <row r="7742" spans="1:16">
      <c r="A7742" s="484" t="s">
        <v>7521</v>
      </c>
      <c r="B7742" s="485" t="s">
        <v>7520</v>
      </c>
      <c r="C7742" t="s">
        <v>7519</v>
      </c>
      <c r="D7742" t="s">
        <v>7518</v>
      </c>
      <c r="E7742" t="str">
        <f t="shared" si="120"/>
        <v>407732 - UKR</v>
      </c>
      <c r="F7742" t="s">
        <v>7517</v>
      </c>
      <c r="G7742" t="s">
        <v>7516</v>
      </c>
      <c r="H7742" t="s">
        <v>7515</v>
      </c>
      <c r="I7742" t="s">
        <v>4645</v>
      </c>
      <c r="J7742" t="s">
        <v>7514</v>
      </c>
      <c r="K7742" t="s">
        <v>208</v>
      </c>
      <c r="L7742" t="s">
        <v>7513</v>
      </c>
      <c r="N7742" t="s">
        <v>208</v>
      </c>
      <c r="O7742" t="s">
        <v>476</v>
      </c>
      <c r="P7742" t="s">
        <v>476</v>
      </c>
    </row>
    <row r="7743" spans="1:16">
      <c r="A7743" s="484" t="s">
        <v>105087</v>
      </c>
      <c r="B7743" s="485" t="s">
        <v>105086</v>
      </c>
      <c r="C7743" t="s">
        <v>105085</v>
      </c>
      <c r="D7743" t="s">
        <v>105084</v>
      </c>
      <c r="E7743" t="str">
        <f t="shared" si="120"/>
        <v>327062 - CFPJ PARIS</v>
      </c>
      <c r="F7743" t="s">
        <v>2178</v>
      </c>
      <c r="G7743" t="s">
        <v>29018</v>
      </c>
      <c r="I7743" t="s">
        <v>626</v>
      </c>
      <c r="J7743" t="s">
        <v>105083</v>
      </c>
      <c r="K7743" t="s">
        <v>208</v>
      </c>
      <c r="L7743" t="s">
        <v>105082</v>
      </c>
      <c r="N7743" t="s">
        <v>208</v>
      </c>
      <c r="O7743" t="s">
        <v>476</v>
      </c>
      <c r="P7743" t="s">
        <v>476</v>
      </c>
    </row>
    <row r="7744" spans="1:16">
      <c r="A7744" s="484" t="s">
        <v>134212</v>
      </c>
      <c r="B7744" s="485" t="s">
        <v>134211</v>
      </c>
      <c r="C7744" t="s">
        <v>134210</v>
      </c>
      <c r="D7744" t="s">
        <v>134210</v>
      </c>
      <c r="E7744" t="str">
        <f t="shared" si="120"/>
        <v>406764 - ADOPALE</v>
      </c>
      <c r="F7744" t="s">
        <v>2801</v>
      </c>
      <c r="G7744" t="s">
        <v>134209</v>
      </c>
      <c r="I7744" t="s">
        <v>626</v>
      </c>
      <c r="J7744" t="s">
        <v>134208</v>
      </c>
      <c r="K7744" t="s">
        <v>208</v>
      </c>
      <c r="L7744" t="s">
        <v>134207</v>
      </c>
      <c r="N7744" t="s">
        <v>208</v>
      </c>
      <c r="O7744" t="s">
        <v>476</v>
      </c>
      <c r="P7744" t="s">
        <v>476</v>
      </c>
    </row>
    <row r="7745" spans="1:16">
      <c r="A7745" s="484" t="s">
        <v>109696</v>
      </c>
      <c r="B7745" s="485" t="s">
        <v>109695</v>
      </c>
      <c r="C7745" t="s">
        <v>109694</v>
      </c>
      <c r="D7745" t="s">
        <v>109694</v>
      </c>
      <c r="E7745" t="str">
        <f t="shared" si="120"/>
        <v>537470 - CARTESA</v>
      </c>
      <c r="F7745" t="s">
        <v>22356</v>
      </c>
      <c r="G7745" t="s">
        <v>109693</v>
      </c>
      <c r="I7745" t="s">
        <v>3431</v>
      </c>
      <c r="J7745" t="s">
        <v>109692</v>
      </c>
      <c r="K7745" t="s">
        <v>208</v>
      </c>
      <c r="L7745" t="s">
        <v>109691</v>
      </c>
      <c r="N7745" t="s">
        <v>208</v>
      </c>
      <c r="O7745" t="s">
        <v>476</v>
      </c>
      <c r="P7745" t="s">
        <v>476</v>
      </c>
    </row>
    <row r="7746" spans="1:16">
      <c r="A7746" s="484" t="s">
        <v>28439</v>
      </c>
      <c r="B7746" s="485" t="s">
        <v>28438</v>
      </c>
      <c r="C7746" t="s">
        <v>28437</v>
      </c>
      <c r="D7746" t="s">
        <v>28437</v>
      </c>
      <c r="E7746" t="str">
        <f t="shared" ref="E7746:E7809" si="121">_xlfn.CONCAT(L7746," - ",D7746)</f>
        <v>677980 - PETIT MIELET AGNES</v>
      </c>
      <c r="F7746" t="s">
        <v>28436</v>
      </c>
      <c r="G7746" t="s">
        <v>28435</v>
      </c>
      <c r="I7746" t="s">
        <v>28434</v>
      </c>
      <c r="J7746" t="s">
        <v>28433</v>
      </c>
      <c r="K7746" t="s">
        <v>208</v>
      </c>
      <c r="L7746" t="s">
        <v>28432</v>
      </c>
      <c r="N7746" t="s">
        <v>208</v>
      </c>
      <c r="O7746" t="s">
        <v>476</v>
      </c>
      <c r="P7746" t="s">
        <v>476</v>
      </c>
    </row>
    <row r="7747" spans="1:16">
      <c r="A7747" s="484" t="s">
        <v>29072</v>
      </c>
      <c r="B7747" s="485" t="s">
        <v>29071</v>
      </c>
      <c r="C7747" t="s">
        <v>29070</v>
      </c>
      <c r="D7747" t="s">
        <v>29069</v>
      </c>
      <c r="E7747" t="str">
        <f t="shared" si="121"/>
        <v>645450 - PCIS ST OUEN SUR SEINE</v>
      </c>
      <c r="F7747" t="s">
        <v>29068</v>
      </c>
      <c r="G7747" t="s">
        <v>29067</v>
      </c>
      <c r="I7747" t="s">
        <v>2194</v>
      </c>
      <c r="J7747" t="s">
        <v>29066</v>
      </c>
      <c r="K7747" t="s">
        <v>208</v>
      </c>
      <c r="L7747" t="s">
        <v>29065</v>
      </c>
      <c r="N7747" t="s">
        <v>208</v>
      </c>
      <c r="O7747" t="s">
        <v>476</v>
      </c>
      <c r="P7747" t="s">
        <v>476</v>
      </c>
    </row>
    <row r="7748" spans="1:16">
      <c r="A7748" s="484" t="s">
        <v>128706</v>
      </c>
      <c r="B7748" s="485" t="s">
        <v>128705</v>
      </c>
      <c r="C7748" t="s">
        <v>128704</v>
      </c>
      <c r="D7748" t="s">
        <v>128704</v>
      </c>
      <c r="E7748" t="str">
        <f t="shared" si="121"/>
        <v>599347 - AMRAE FORMATION</v>
      </c>
      <c r="F7748" t="s">
        <v>2572</v>
      </c>
      <c r="G7748" t="s">
        <v>128703</v>
      </c>
      <c r="I7748" t="s">
        <v>626</v>
      </c>
      <c r="J7748" t="s">
        <v>128702</v>
      </c>
      <c r="K7748" t="s">
        <v>208</v>
      </c>
      <c r="L7748" t="s">
        <v>128701</v>
      </c>
      <c r="N7748" t="s">
        <v>208</v>
      </c>
      <c r="O7748" t="s">
        <v>476</v>
      </c>
      <c r="P7748" t="s">
        <v>476</v>
      </c>
    </row>
    <row r="7749" spans="1:16">
      <c r="A7749" s="484" t="s">
        <v>78758</v>
      </c>
      <c r="B7749" s="485" t="s">
        <v>78757</v>
      </c>
      <c r="C7749" t="s">
        <v>78756</v>
      </c>
      <c r="D7749" t="s">
        <v>78756</v>
      </c>
      <c r="E7749" t="str">
        <f t="shared" si="121"/>
        <v>559362 - ERGORYTHME</v>
      </c>
      <c r="F7749" t="s">
        <v>36112</v>
      </c>
      <c r="G7749" t="s">
        <v>78755</v>
      </c>
      <c r="I7749" t="s">
        <v>4951</v>
      </c>
      <c r="J7749" t="s">
        <v>78754</v>
      </c>
      <c r="K7749" t="s">
        <v>208</v>
      </c>
      <c r="L7749" t="s">
        <v>78753</v>
      </c>
      <c r="N7749" t="s">
        <v>208</v>
      </c>
      <c r="O7749" t="s">
        <v>476</v>
      </c>
      <c r="P7749" t="s">
        <v>476</v>
      </c>
    </row>
    <row r="7750" spans="1:16">
      <c r="A7750" s="484" t="s">
        <v>89543</v>
      </c>
      <c r="B7750" s="485" t="s">
        <v>89542</v>
      </c>
      <c r="C7750" t="s">
        <v>89541</v>
      </c>
      <c r="D7750" t="s">
        <v>89540</v>
      </c>
      <c r="E7750" t="str">
        <f t="shared" si="121"/>
        <v>530876 - CDC LE MANS</v>
      </c>
      <c r="F7750" t="s">
        <v>7372</v>
      </c>
      <c r="G7750" t="s">
        <v>89539</v>
      </c>
      <c r="H7750" t="s">
        <v>89538</v>
      </c>
      <c r="I7750" t="s">
        <v>3929</v>
      </c>
      <c r="J7750" t="s">
        <v>89537</v>
      </c>
      <c r="K7750" t="s">
        <v>208</v>
      </c>
      <c r="L7750" t="s">
        <v>89536</v>
      </c>
      <c r="N7750" t="s">
        <v>208</v>
      </c>
      <c r="O7750" t="s">
        <v>476</v>
      </c>
      <c r="P7750" t="s">
        <v>476</v>
      </c>
    </row>
    <row r="7751" spans="1:16">
      <c r="A7751" s="484" t="s">
        <v>29628</v>
      </c>
      <c r="B7751" s="485" t="s">
        <v>29627</v>
      </c>
      <c r="C7751" t="s">
        <v>29626</v>
      </c>
      <c r="D7751" t="s">
        <v>29626</v>
      </c>
      <c r="E7751" t="str">
        <f t="shared" si="121"/>
        <v>423531 - PARIS BEAUTY ACADEMY</v>
      </c>
      <c r="F7751" t="s">
        <v>29625</v>
      </c>
      <c r="G7751" t="s">
        <v>29624</v>
      </c>
      <c r="I7751" t="s">
        <v>3921</v>
      </c>
      <c r="J7751" t="s">
        <v>29623</v>
      </c>
      <c r="K7751" t="s">
        <v>208</v>
      </c>
      <c r="L7751" t="s">
        <v>29622</v>
      </c>
      <c r="N7751" t="s">
        <v>208</v>
      </c>
      <c r="O7751" t="s">
        <v>476</v>
      </c>
      <c r="P7751" t="s">
        <v>476</v>
      </c>
    </row>
    <row r="7752" spans="1:16">
      <c r="A7752" s="484" t="s">
        <v>32838</v>
      </c>
      <c r="B7752" s="485" t="s">
        <v>32827</v>
      </c>
      <c r="C7752" t="s">
        <v>32826</v>
      </c>
      <c r="D7752" t="s">
        <v>32837</v>
      </c>
      <c r="E7752" t="str">
        <f t="shared" si="121"/>
        <v>435351 - NOVETUDE SANTE PRO II LES HERBIERS</v>
      </c>
      <c r="G7752" t="s">
        <v>32836</v>
      </c>
      <c r="I7752" t="s">
        <v>12520</v>
      </c>
      <c r="J7752" t="s">
        <v>32835</v>
      </c>
      <c r="K7752" t="s">
        <v>208</v>
      </c>
      <c r="L7752" t="s">
        <v>32834</v>
      </c>
      <c r="N7752" t="s">
        <v>208</v>
      </c>
      <c r="O7752" t="s">
        <v>476</v>
      </c>
      <c r="P7752" t="s">
        <v>476</v>
      </c>
    </row>
    <row r="7753" spans="1:16">
      <c r="A7753" s="484" t="s">
        <v>32828</v>
      </c>
      <c r="B7753" s="485" t="s">
        <v>32827</v>
      </c>
      <c r="C7753" t="s">
        <v>32826</v>
      </c>
      <c r="D7753" t="s">
        <v>32825</v>
      </c>
      <c r="E7753" t="str">
        <f t="shared" si="121"/>
        <v>685719 - NOVETUDE SANTE PRO II TOULOUSE</v>
      </c>
      <c r="F7753" t="s">
        <v>2416</v>
      </c>
      <c r="G7753" t="s">
        <v>32824</v>
      </c>
      <c r="I7753" t="s">
        <v>4726</v>
      </c>
      <c r="K7753" t="s">
        <v>208</v>
      </c>
      <c r="L7753" t="s">
        <v>32823</v>
      </c>
      <c r="N7753" t="s">
        <v>208</v>
      </c>
      <c r="O7753" t="s">
        <v>476</v>
      </c>
      <c r="P7753" t="s">
        <v>476</v>
      </c>
    </row>
    <row r="7754" spans="1:16">
      <c r="A7754" s="484" t="s">
        <v>32833</v>
      </c>
      <c r="B7754" s="485" t="s">
        <v>32827</v>
      </c>
      <c r="C7754" t="s">
        <v>32826</v>
      </c>
      <c r="D7754" t="s">
        <v>32832</v>
      </c>
      <c r="E7754" t="str">
        <f t="shared" si="121"/>
        <v>682767 - NOVETUDE SANTE PRO II NANTES</v>
      </c>
      <c r="F7754" t="s">
        <v>8644</v>
      </c>
      <c r="G7754" t="s">
        <v>32831</v>
      </c>
      <c r="I7754" t="s">
        <v>1837</v>
      </c>
      <c r="J7754" t="s">
        <v>32830</v>
      </c>
      <c r="K7754" t="s">
        <v>208</v>
      </c>
      <c r="L7754" t="s">
        <v>32829</v>
      </c>
      <c r="N7754" t="s">
        <v>208</v>
      </c>
      <c r="O7754" t="s">
        <v>476</v>
      </c>
      <c r="P7754" t="s">
        <v>476</v>
      </c>
    </row>
    <row r="7755" spans="1:16">
      <c r="A7755" s="484" t="s">
        <v>35751</v>
      </c>
      <c r="B7755" s="485" t="s">
        <v>35750</v>
      </c>
      <c r="C7755" t="s">
        <v>35749</v>
      </c>
      <c r="D7755" t="s">
        <v>35749</v>
      </c>
      <c r="E7755" t="str">
        <f t="shared" si="121"/>
        <v>362300 - MITEL FRANCE</v>
      </c>
      <c r="F7755" t="s">
        <v>35748</v>
      </c>
      <c r="G7755" t="s">
        <v>35747</v>
      </c>
      <c r="I7755" t="s">
        <v>2749</v>
      </c>
      <c r="J7755" t="s">
        <v>35746</v>
      </c>
      <c r="K7755" t="s">
        <v>208</v>
      </c>
      <c r="L7755" t="s">
        <v>35745</v>
      </c>
      <c r="N7755" t="s">
        <v>208</v>
      </c>
      <c r="O7755" t="s">
        <v>476</v>
      </c>
      <c r="P7755" t="s">
        <v>476</v>
      </c>
    </row>
    <row r="7756" spans="1:16">
      <c r="A7756" s="484" t="s">
        <v>110539</v>
      </c>
      <c r="B7756" s="485" t="s">
        <v>110538</v>
      </c>
      <c r="C7756" t="s">
        <v>110537</v>
      </c>
      <c r="D7756" t="s">
        <v>110536</v>
      </c>
      <c r="E7756" t="str">
        <f t="shared" si="121"/>
        <v>321710 - CAMPUS PRIVE D'ALSACE HORIZON - AMGE</v>
      </c>
      <c r="F7756" t="s">
        <v>8302</v>
      </c>
      <c r="G7756" t="s">
        <v>110535</v>
      </c>
      <c r="I7756" t="s">
        <v>579</v>
      </c>
      <c r="J7756" t="s">
        <v>110534</v>
      </c>
      <c r="K7756" t="s">
        <v>208</v>
      </c>
      <c r="L7756" t="s">
        <v>110533</v>
      </c>
      <c r="N7756" t="s">
        <v>207</v>
      </c>
      <c r="O7756" t="s">
        <v>476</v>
      </c>
      <c r="P7756" t="s">
        <v>476</v>
      </c>
    </row>
    <row r="7757" spans="1:16">
      <c r="A7757" s="484" t="s">
        <v>30272</v>
      </c>
      <c r="B7757" s="485" t="s">
        <v>30271</v>
      </c>
      <c r="C7757" t="s">
        <v>30270</v>
      </c>
      <c r="D7757" t="s">
        <v>30270</v>
      </c>
      <c r="E7757" t="str">
        <f t="shared" si="121"/>
        <v>504105 - OSTROGORSKI GERARD FORMAGO</v>
      </c>
      <c r="F7757" t="s">
        <v>1513</v>
      </c>
      <c r="G7757" t="s">
        <v>15284</v>
      </c>
      <c r="I7757" t="s">
        <v>30269</v>
      </c>
      <c r="J7757" t="s">
        <v>30268</v>
      </c>
      <c r="K7757" t="s">
        <v>208</v>
      </c>
      <c r="L7757" t="s">
        <v>30267</v>
      </c>
      <c r="N7757" t="s">
        <v>208</v>
      </c>
      <c r="O7757" t="s">
        <v>476</v>
      </c>
      <c r="P7757" t="s">
        <v>476</v>
      </c>
    </row>
    <row r="7758" spans="1:16">
      <c r="A7758" s="484" t="s">
        <v>53097</v>
      </c>
      <c r="B7758" s="485" t="s">
        <v>53096</v>
      </c>
      <c r="C7758" t="s">
        <v>53095</v>
      </c>
      <c r="D7758" t="s">
        <v>53094</v>
      </c>
      <c r="E7758" t="str">
        <f t="shared" si="121"/>
        <v>565647 - IFC MONTPELLIER</v>
      </c>
      <c r="F7758" t="s">
        <v>11928</v>
      </c>
      <c r="G7758" t="s">
        <v>53093</v>
      </c>
      <c r="I7758" t="s">
        <v>1542</v>
      </c>
      <c r="J7758" t="s">
        <v>53092</v>
      </c>
      <c r="K7758" t="s">
        <v>208</v>
      </c>
      <c r="L7758" t="s">
        <v>53091</v>
      </c>
      <c r="N7758" t="s">
        <v>208</v>
      </c>
      <c r="O7758" t="s">
        <v>476</v>
      </c>
      <c r="P7758" t="s">
        <v>476</v>
      </c>
    </row>
    <row r="7759" spans="1:16">
      <c r="A7759" s="484" t="s">
        <v>53136</v>
      </c>
      <c r="B7759" s="485" t="s">
        <v>53135</v>
      </c>
      <c r="C7759" t="s">
        <v>53134</v>
      </c>
      <c r="D7759" t="s">
        <v>53133</v>
      </c>
      <c r="E7759" t="str">
        <f t="shared" si="121"/>
        <v>342841 - IPEC</v>
      </c>
      <c r="F7759" t="s">
        <v>2242</v>
      </c>
      <c r="G7759" t="s">
        <v>53132</v>
      </c>
      <c r="I7759" t="s">
        <v>3633</v>
      </c>
      <c r="J7759" t="s">
        <v>53131</v>
      </c>
      <c r="K7759" t="s">
        <v>53130</v>
      </c>
      <c r="L7759" t="s">
        <v>53129</v>
      </c>
      <c r="N7759" t="s">
        <v>208</v>
      </c>
      <c r="O7759" t="s">
        <v>476</v>
      </c>
      <c r="P7759" t="s">
        <v>476</v>
      </c>
    </row>
    <row r="7760" spans="1:16">
      <c r="A7760" s="484" t="s">
        <v>86236</v>
      </c>
      <c r="B7760" s="485" t="s">
        <v>86235</v>
      </c>
      <c r="C7760" t="s">
        <v>86234</v>
      </c>
      <c r="D7760" t="s">
        <v>86234</v>
      </c>
      <c r="E7760" t="str">
        <f t="shared" si="121"/>
        <v>586961 - DRIVE RACING</v>
      </c>
      <c r="F7760" t="s">
        <v>2524</v>
      </c>
      <c r="G7760" t="s">
        <v>86233</v>
      </c>
      <c r="H7760" t="s">
        <v>86232</v>
      </c>
      <c r="I7760" t="s">
        <v>69125</v>
      </c>
      <c r="K7760" t="s">
        <v>208</v>
      </c>
      <c r="L7760" t="s">
        <v>86231</v>
      </c>
      <c r="N7760" t="s">
        <v>208</v>
      </c>
      <c r="O7760" t="s">
        <v>476</v>
      </c>
      <c r="P7760" t="s">
        <v>476</v>
      </c>
    </row>
    <row r="7761" spans="1:16">
      <c r="A7761" s="484" t="s">
        <v>67071</v>
      </c>
      <c r="B7761" s="485" t="s">
        <v>67070</v>
      </c>
      <c r="C7761" t="s">
        <v>67069</v>
      </c>
      <c r="D7761" t="s">
        <v>67068</v>
      </c>
      <c r="E7761" t="str">
        <f t="shared" si="121"/>
        <v>556464 - GERONT  PLUS FORMATION</v>
      </c>
      <c r="F7761" t="s">
        <v>1895</v>
      </c>
      <c r="G7761" t="s">
        <v>67067</v>
      </c>
      <c r="I7761" t="s">
        <v>57256</v>
      </c>
      <c r="K7761" t="s">
        <v>208</v>
      </c>
      <c r="L7761" t="s">
        <v>67066</v>
      </c>
      <c r="N7761" t="s">
        <v>208</v>
      </c>
      <c r="O7761" t="s">
        <v>476</v>
      </c>
      <c r="P7761" t="s">
        <v>476</v>
      </c>
    </row>
    <row r="7762" spans="1:16">
      <c r="A7762" s="484" t="s">
        <v>78952</v>
      </c>
      <c r="B7762" s="485" t="s">
        <v>78951</v>
      </c>
      <c r="C7762" t="s">
        <v>78950</v>
      </c>
      <c r="D7762" t="s">
        <v>78950</v>
      </c>
      <c r="E7762" t="str">
        <f t="shared" si="121"/>
        <v>539697 - EQUALIS</v>
      </c>
      <c r="F7762" t="s">
        <v>63709</v>
      </c>
      <c r="G7762" t="s">
        <v>78949</v>
      </c>
      <c r="I7762" t="s">
        <v>18137</v>
      </c>
      <c r="J7762" t="s">
        <v>78948</v>
      </c>
      <c r="K7762" t="s">
        <v>208</v>
      </c>
      <c r="L7762" t="s">
        <v>78947</v>
      </c>
      <c r="N7762" t="s">
        <v>208</v>
      </c>
      <c r="O7762" t="s">
        <v>476</v>
      </c>
      <c r="P7762" t="s">
        <v>476</v>
      </c>
    </row>
    <row r="7763" spans="1:16">
      <c r="A7763" s="484" t="s">
        <v>20134</v>
      </c>
      <c r="B7763" s="485" t="s">
        <v>20133</v>
      </c>
      <c r="C7763" t="s">
        <v>20132</v>
      </c>
      <c r="D7763" t="s">
        <v>20132</v>
      </c>
      <c r="E7763" t="str">
        <f t="shared" si="121"/>
        <v>477412 - SARL BASTIDE CREATIONS</v>
      </c>
      <c r="F7763" t="s">
        <v>2861</v>
      </c>
      <c r="G7763" t="s">
        <v>20131</v>
      </c>
      <c r="H7763" t="s">
        <v>20130</v>
      </c>
      <c r="I7763" t="s">
        <v>20129</v>
      </c>
      <c r="J7763" t="s">
        <v>20128</v>
      </c>
      <c r="K7763" t="s">
        <v>208</v>
      </c>
      <c r="L7763" t="s">
        <v>20127</v>
      </c>
      <c r="N7763" t="s">
        <v>208</v>
      </c>
      <c r="O7763" t="s">
        <v>476</v>
      </c>
      <c r="P7763" t="s">
        <v>20126</v>
      </c>
    </row>
    <row r="7764" spans="1:16">
      <c r="A7764" s="484" t="s">
        <v>4757</v>
      </c>
      <c r="B7764" s="485" t="s">
        <v>4756</v>
      </c>
      <c r="C7764" t="s">
        <v>4755</v>
      </c>
      <c r="D7764" t="s">
        <v>4755</v>
      </c>
      <c r="E7764" t="str">
        <f t="shared" si="121"/>
        <v>571600 - USAP FORMATION ASSOCIATION</v>
      </c>
      <c r="F7764" t="s">
        <v>1513</v>
      </c>
      <c r="G7764" t="s">
        <v>4754</v>
      </c>
      <c r="H7764" t="s">
        <v>4753</v>
      </c>
      <c r="I7764" t="s">
        <v>1906</v>
      </c>
      <c r="J7764" t="s">
        <v>4752</v>
      </c>
      <c r="K7764" t="s">
        <v>208</v>
      </c>
      <c r="L7764" t="s">
        <v>4751</v>
      </c>
      <c r="N7764" t="s">
        <v>208</v>
      </c>
      <c r="O7764" t="s">
        <v>476</v>
      </c>
      <c r="P7764" t="s">
        <v>476</v>
      </c>
    </row>
    <row r="7765" spans="1:16">
      <c r="A7765" s="484" t="s">
        <v>55731</v>
      </c>
      <c r="B7765" s="485" t="s">
        <v>55730</v>
      </c>
      <c r="C7765" t="s">
        <v>55729</v>
      </c>
      <c r="D7765" t="s">
        <v>55728</v>
      </c>
      <c r="E7765" t="str">
        <f t="shared" si="121"/>
        <v>540640 - IDHEO ST HERBLAIN</v>
      </c>
      <c r="F7765" t="s">
        <v>55727</v>
      </c>
      <c r="G7765" t="s">
        <v>55726</v>
      </c>
      <c r="I7765" t="s">
        <v>2507</v>
      </c>
      <c r="J7765" t="s">
        <v>55725</v>
      </c>
      <c r="K7765" t="s">
        <v>208</v>
      </c>
      <c r="L7765" t="s">
        <v>55724</v>
      </c>
      <c r="N7765" t="s">
        <v>208</v>
      </c>
      <c r="O7765" t="s">
        <v>476</v>
      </c>
      <c r="P7765" t="s">
        <v>476</v>
      </c>
    </row>
    <row r="7766" spans="1:16">
      <c r="A7766" s="484" t="s">
        <v>37951</v>
      </c>
      <c r="B7766" s="485" t="s">
        <v>37950</v>
      </c>
      <c r="C7766" t="s">
        <v>37949</v>
      </c>
      <c r="D7766" t="s">
        <v>37949</v>
      </c>
      <c r="E7766" t="str">
        <f t="shared" si="121"/>
        <v>649960 - MASSIT NATHALIE</v>
      </c>
      <c r="F7766" t="s">
        <v>4207</v>
      </c>
      <c r="G7766" t="s">
        <v>37948</v>
      </c>
      <c r="I7766" t="s">
        <v>3591</v>
      </c>
      <c r="J7766" t="s">
        <v>37947</v>
      </c>
      <c r="K7766" t="s">
        <v>208</v>
      </c>
      <c r="L7766" t="s">
        <v>37946</v>
      </c>
      <c r="N7766" t="s">
        <v>208</v>
      </c>
      <c r="O7766" t="s">
        <v>476</v>
      </c>
      <c r="P7766" t="s">
        <v>476</v>
      </c>
    </row>
    <row r="7767" spans="1:16">
      <c r="A7767" s="484" t="s">
        <v>74789</v>
      </c>
      <c r="B7767" s="485" t="s">
        <v>74788</v>
      </c>
      <c r="C7767" t="s">
        <v>74787</v>
      </c>
      <c r="D7767" t="s">
        <v>74786</v>
      </c>
      <c r="E7767" t="str">
        <f t="shared" si="121"/>
        <v>623325 - EXAKOM SALON DE PROVENCE</v>
      </c>
      <c r="F7767" t="s">
        <v>24522</v>
      </c>
      <c r="G7767" t="s">
        <v>74785</v>
      </c>
      <c r="H7767" t="s">
        <v>74784</v>
      </c>
      <c r="I7767" t="s">
        <v>16912</v>
      </c>
      <c r="J7767" t="s">
        <v>74783</v>
      </c>
      <c r="K7767" t="s">
        <v>208</v>
      </c>
      <c r="L7767" t="s">
        <v>74782</v>
      </c>
      <c r="N7767" t="s">
        <v>208</v>
      </c>
      <c r="O7767" t="s">
        <v>476</v>
      </c>
      <c r="P7767" t="s">
        <v>476</v>
      </c>
    </row>
    <row r="7768" spans="1:16">
      <c r="A7768" s="484" t="s">
        <v>116226</v>
      </c>
      <c r="B7768" s="485" t="s">
        <v>116225</v>
      </c>
      <c r="C7768" t="s">
        <v>116224</v>
      </c>
      <c r="D7768" t="s">
        <v>116223</v>
      </c>
      <c r="E7768" t="str">
        <f t="shared" si="121"/>
        <v>612807 - AFS</v>
      </c>
      <c r="F7768" t="s">
        <v>8866</v>
      </c>
      <c r="G7768" t="s">
        <v>116222</v>
      </c>
      <c r="I7768" t="s">
        <v>23459</v>
      </c>
      <c r="K7768" t="s">
        <v>208</v>
      </c>
      <c r="L7768" t="s">
        <v>116221</v>
      </c>
      <c r="N7768" t="s">
        <v>208</v>
      </c>
      <c r="O7768" t="s">
        <v>476</v>
      </c>
      <c r="P7768" t="s">
        <v>476</v>
      </c>
    </row>
    <row r="7769" spans="1:16">
      <c r="A7769" s="484" t="s">
        <v>118459</v>
      </c>
      <c r="B7769" s="485" t="s">
        <v>118458</v>
      </c>
      <c r="C7769" t="s">
        <v>118457</v>
      </c>
      <c r="D7769" t="s">
        <v>118457</v>
      </c>
      <c r="E7769" t="str">
        <f t="shared" si="121"/>
        <v>333566 - ASSOCIATION SENS AGE</v>
      </c>
      <c r="F7769" t="s">
        <v>1817</v>
      </c>
      <c r="G7769" t="s">
        <v>118456</v>
      </c>
      <c r="H7769" t="s">
        <v>118455</v>
      </c>
      <c r="I7769" t="s">
        <v>3098</v>
      </c>
      <c r="J7769" t="s">
        <v>118454</v>
      </c>
      <c r="K7769" t="s">
        <v>208</v>
      </c>
      <c r="L7769" t="s">
        <v>118453</v>
      </c>
      <c r="N7769" t="s">
        <v>208</v>
      </c>
      <c r="O7769" t="s">
        <v>476</v>
      </c>
      <c r="P7769" t="s">
        <v>476</v>
      </c>
    </row>
    <row r="7770" spans="1:16">
      <c r="A7770" s="484" t="s">
        <v>12263</v>
      </c>
      <c r="B7770" s="485" t="s">
        <v>12262</v>
      </c>
      <c r="C7770" t="s">
        <v>12261</v>
      </c>
      <c r="D7770" t="s">
        <v>12261</v>
      </c>
      <c r="E7770" t="str">
        <f t="shared" si="121"/>
        <v>554390 - SUPCONCOURS</v>
      </c>
      <c r="F7770" t="s">
        <v>12260</v>
      </c>
      <c r="H7770" t="s">
        <v>12259</v>
      </c>
      <c r="I7770" t="s">
        <v>626</v>
      </c>
      <c r="J7770" t="s">
        <v>12258</v>
      </c>
      <c r="K7770" t="s">
        <v>208</v>
      </c>
      <c r="L7770" t="s">
        <v>12257</v>
      </c>
      <c r="N7770" t="s">
        <v>208</v>
      </c>
      <c r="O7770" t="s">
        <v>476</v>
      </c>
      <c r="P7770" t="s">
        <v>476</v>
      </c>
    </row>
    <row r="7771" spans="1:16">
      <c r="A7771" s="484" t="s">
        <v>62778</v>
      </c>
      <c r="B7771" s="485" t="s">
        <v>62777</v>
      </c>
      <c r="C7771" t="s">
        <v>62776</v>
      </c>
      <c r="D7771" t="s">
        <v>62775</v>
      </c>
      <c r="E7771" t="str">
        <f t="shared" si="121"/>
        <v>635650 - GUTTY MOTINDO</v>
      </c>
      <c r="F7771" t="s">
        <v>5542</v>
      </c>
      <c r="G7771" t="s">
        <v>62774</v>
      </c>
      <c r="I7771" t="s">
        <v>62773</v>
      </c>
      <c r="J7771" t="s">
        <v>62772</v>
      </c>
      <c r="K7771" t="s">
        <v>208</v>
      </c>
      <c r="L7771" t="s">
        <v>62771</v>
      </c>
      <c r="N7771" t="s">
        <v>208</v>
      </c>
      <c r="O7771" t="s">
        <v>476</v>
      </c>
      <c r="P7771" t="s">
        <v>476</v>
      </c>
    </row>
    <row r="7772" spans="1:16">
      <c r="A7772" s="484" t="s">
        <v>86824</v>
      </c>
      <c r="B7772" s="485" t="s">
        <v>86823</v>
      </c>
      <c r="C7772" t="s">
        <v>86822</v>
      </c>
      <c r="D7772" t="s">
        <v>86822</v>
      </c>
      <c r="E7772" t="str">
        <f t="shared" si="121"/>
        <v>663657 - DIVINE ID</v>
      </c>
      <c r="F7772" t="s">
        <v>5473</v>
      </c>
      <c r="G7772" t="s">
        <v>86821</v>
      </c>
      <c r="I7772" t="s">
        <v>1035</v>
      </c>
      <c r="J7772" t="s">
        <v>86820</v>
      </c>
      <c r="K7772" t="s">
        <v>208</v>
      </c>
      <c r="L7772" t="s">
        <v>86819</v>
      </c>
      <c r="N7772" t="s">
        <v>208</v>
      </c>
      <c r="O7772" t="s">
        <v>476</v>
      </c>
      <c r="P7772" t="s">
        <v>476</v>
      </c>
    </row>
    <row r="7773" spans="1:16">
      <c r="A7773" s="484" t="s">
        <v>55836</v>
      </c>
      <c r="B7773" s="485" t="s">
        <v>55835</v>
      </c>
      <c r="C7773" t="s">
        <v>55834</v>
      </c>
      <c r="D7773" t="s">
        <v>55833</v>
      </c>
      <c r="E7773" t="str">
        <f t="shared" si="121"/>
        <v>316593 - IFOSEP</v>
      </c>
      <c r="F7773" t="s">
        <v>10536</v>
      </c>
      <c r="G7773" t="s">
        <v>55832</v>
      </c>
      <c r="I7773" t="s">
        <v>55831</v>
      </c>
      <c r="J7773" t="s">
        <v>55830</v>
      </c>
      <c r="K7773" t="s">
        <v>55829</v>
      </c>
      <c r="L7773" t="s">
        <v>55828</v>
      </c>
      <c r="N7773" t="s">
        <v>208</v>
      </c>
      <c r="O7773" t="s">
        <v>476</v>
      </c>
      <c r="P7773" t="s">
        <v>476</v>
      </c>
    </row>
    <row r="7774" spans="1:16">
      <c r="A7774" s="484" t="s">
        <v>77230</v>
      </c>
      <c r="B7774" s="485" t="s">
        <v>77229</v>
      </c>
      <c r="C7774" t="s">
        <v>77228</v>
      </c>
      <c r="D7774" t="s">
        <v>77228</v>
      </c>
      <c r="E7774" t="str">
        <f t="shared" si="121"/>
        <v>613162 - ETHNOART</v>
      </c>
      <c r="F7774" t="s">
        <v>19091</v>
      </c>
      <c r="G7774" t="s">
        <v>77227</v>
      </c>
      <c r="I7774" t="s">
        <v>626</v>
      </c>
      <c r="J7774" t="s">
        <v>77226</v>
      </c>
      <c r="K7774" t="s">
        <v>208</v>
      </c>
      <c r="L7774" t="s">
        <v>77225</v>
      </c>
      <c r="N7774" t="s">
        <v>208</v>
      </c>
      <c r="O7774" t="s">
        <v>476</v>
      </c>
      <c r="P7774" t="s">
        <v>476</v>
      </c>
    </row>
    <row r="7775" spans="1:16">
      <c r="A7775" s="484" t="s">
        <v>30985</v>
      </c>
      <c r="B7775" s="485" t="s">
        <v>30984</v>
      </c>
      <c r="C7775" t="s">
        <v>30983</v>
      </c>
      <c r="D7775" t="s">
        <v>30983</v>
      </c>
      <c r="E7775" t="str">
        <f t="shared" si="121"/>
        <v>405486 - OREUS</v>
      </c>
      <c r="F7775" t="s">
        <v>3433</v>
      </c>
      <c r="G7775" t="s">
        <v>30982</v>
      </c>
      <c r="H7775" t="s">
        <v>30981</v>
      </c>
      <c r="I7775" t="s">
        <v>30980</v>
      </c>
      <c r="J7775" t="s">
        <v>30979</v>
      </c>
      <c r="K7775" t="s">
        <v>208</v>
      </c>
      <c r="L7775" t="s">
        <v>30978</v>
      </c>
      <c r="N7775" t="s">
        <v>208</v>
      </c>
      <c r="O7775" t="s">
        <v>476</v>
      </c>
      <c r="P7775" t="s">
        <v>476</v>
      </c>
    </row>
    <row r="7776" spans="1:16">
      <c r="A7776" s="484" t="s">
        <v>41926</v>
      </c>
      <c r="B7776" s="485" t="s">
        <v>41925</v>
      </c>
      <c r="C7776" t="s">
        <v>41924</v>
      </c>
      <c r="D7776" t="s">
        <v>41924</v>
      </c>
      <c r="E7776" t="str">
        <f t="shared" si="121"/>
        <v>612054 - LONDEIX MICHEL</v>
      </c>
      <c r="F7776" t="s">
        <v>33648</v>
      </c>
      <c r="G7776" t="s">
        <v>41923</v>
      </c>
      <c r="H7776" t="s">
        <v>41922</v>
      </c>
      <c r="I7776" t="s">
        <v>749</v>
      </c>
      <c r="K7776" t="s">
        <v>208</v>
      </c>
      <c r="L7776" t="s">
        <v>41921</v>
      </c>
      <c r="N7776" t="s">
        <v>208</v>
      </c>
      <c r="O7776" t="s">
        <v>476</v>
      </c>
      <c r="P7776" t="s">
        <v>476</v>
      </c>
    </row>
    <row r="7777" spans="1:16">
      <c r="A7777" s="484" t="s">
        <v>110176</v>
      </c>
      <c r="B7777" s="485" t="s">
        <v>110175</v>
      </c>
      <c r="C7777" t="s">
        <v>110174</v>
      </c>
      <c r="D7777" t="s">
        <v>110174</v>
      </c>
      <c r="E7777" t="str">
        <f t="shared" si="121"/>
        <v>367965 - CAPITE CORPUS</v>
      </c>
      <c r="F7777" t="s">
        <v>15938</v>
      </c>
      <c r="G7777" t="s">
        <v>110173</v>
      </c>
      <c r="H7777" t="s">
        <v>110172</v>
      </c>
      <c r="I7777" t="s">
        <v>802</v>
      </c>
      <c r="K7777" t="s">
        <v>208</v>
      </c>
      <c r="L7777" t="s">
        <v>110171</v>
      </c>
      <c r="N7777" t="s">
        <v>208</v>
      </c>
      <c r="O7777" t="s">
        <v>476</v>
      </c>
      <c r="P7777" t="s">
        <v>476</v>
      </c>
    </row>
    <row r="7778" spans="1:16">
      <c r="A7778" s="484" t="s">
        <v>1195</v>
      </c>
      <c r="B7778" s="485" t="s">
        <v>1194</v>
      </c>
      <c r="C7778" t="s">
        <v>1193</v>
      </c>
      <c r="D7778" t="s">
        <v>1192</v>
      </c>
      <c r="E7778" t="str">
        <f t="shared" si="121"/>
        <v>439472 - ZEPHIRIN LYDIE</v>
      </c>
      <c r="F7778" t="s">
        <v>1191</v>
      </c>
      <c r="G7778" t="s">
        <v>1190</v>
      </c>
      <c r="I7778" t="s">
        <v>763</v>
      </c>
      <c r="J7778" t="s">
        <v>1189</v>
      </c>
      <c r="K7778" t="s">
        <v>208</v>
      </c>
      <c r="L7778" t="s">
        <v>1188</v>
      </c>
      <c r="N7778" t="s">
        <v>208</v>
      </c>
      <c r="O7778" t="s">
        <v>476</v>
      </c>
      <c r="P7778" t="s">
        <v>476</v>
      </c>
    </row>
    <row r="7779" spans="1:16">
      <c r="A7779" s="484" t="s">
        <v>108137</v>
      </c>
      <c r="B7779" s="485" t="s">
        <v>108136</v>
      </c>
      <c r="C7779" t="s">
        <v>108135</v>
      </c>
      <c r="D7779" t="s">
        <v>108134</v>
      </c>
      <c r="E7779" t="str">
        <f t="shared" si="121"/>
        <v>240746 - CFA IND HOTEL HAUT RHIN COLMAR</v>
      </c>
      <c r="G7779" t="s">
        <v>108133</v>
      </c>
      <c r="I7779" t="s">
        <v>2531</v>
      </c>
      <c r="J7779" t="s">
        <v>108132</v>
      </c>
      <c r="K7779" t="s">
        <v>208</v>
      </c>
      <c r="L7779" t="s">
        <v>108131</v>
      </c>
      <c r="N7779" t="s">
        <v>207</v>
      </c>
      <c r="O7779" t="s">
        <v>476</v>
      </c>
      <c r="P7779" t="s">
        <v>476</v>
      </c>
    </row>
    <row r="7780" spans="1:16">
      <c r="A7780" s="484" t="s">
        <v>9968</v>
      </c>
      <c r="B7780" s="485" t="s">
        <v>9967</v>
      </c>
      <c r="C7780" t="s">
        <v>9966</v>
      </c>
      <c r="D7780" t="s">
        <v>9966</v>
      </c>
      <c r="E7780" t="str">
        <f t="shared" si="121"/>
        <v>610197 - THEROND BEATRICE - GRAINE DE LANGAGE FORMATION</v>
      </c>
      <c r="F7780" t="s">
        <v>9965</v>
      </c>
      <c r="G7780" t="s">
        <v>9964</v>
      </c>
      <c r="I7780" t="s">
        <v>9963</v>
      </c>
      <c r="J7780" t="s">
        <v>9962</v>
      </c>
      <c r="K7780" t="s">
        <v>208</v>
      </c>
      <c r="L7780" t="s">
        <v>9961</v>
      </c>
      <c r="N7780" t="s">
        <v>208</v>
      </c>
      <c r="O7780" t="s">
        <v>476</v>
      </c>
      <c r="P7780" t="s">
        <v>476</v>
      </c>
    </row>
    <row r="7781" spans="1:16">
      <c r="A7781" s="484" t="s">
        <v>52742</v>
      </c>
      <c r="B7781" s="485" t="s">
        <v>52741</v>
      </c>
      <c r="C7781" t="s">
        <v>52740</v>
      </c>
      <c r="D7781" t="s">
        <v>52739</v>
      </c>
      <c r="E7781" t="str">
        <f t="shared" si="121"/>
        <v>382310 - IRIS ASNIERES SUR SEINE</v>
      </c>
      <c r="F7781" t="s">
        <v>7987</v>
      </c>
      <c r="G7781" t="s">
        <v>52738</v>
      </c>
      <c r="I7781" t="s">
        <v>2443</v>
      </c>
      <c r="J7781" t="s">
        <v>52737</v>
      </c>
      <c r="K7781" t="s">
        <v>208</v>
      </c>
      <c r="L7781" t="s">
        <v>52736</v>
      </c>
      <c r="N7781" t="s">
        <v>208</v>
      </c>
      <c r="O7781" t="s">
        <v>476</v>
      </c>
      <c r="P7781" t="s">
        <v>476</v>
      </c>
    </row>
    <row r="7782" spans="1:16">
      <c r="A7782" s="484" t="s">
        <v>95626</v>
      </c>
      <c r="B7782" s="485" t="s">
        <v>95625</v>
      </c>
      <c r="C7782" t="s">
        <v>95624</v>
      </c>
      <c r="D7782" t="s">
        <v>95623</v>
      </c>
      <c r="E7782" t="str">
        <f t="shared" si="121"/>
        <v>456664 - CLEMENT ANTOINE</v>
      </c>
      <c r="F7782" t="s">
        <v>2524</v>
      </c>
      <c r="G7782" t="s">
        <v>95622</v>
      </c>
      <c r="I7782" t="s">
        <v>7792</v>
      </c>
      <c r="J7782" t="s">
        <v>95621</v>
      </c>
      <c r="K7782" t="s">
        <v>95620</v>
      </c>
      <c r="L7782" t="s">
        <v>95619</v>
      </c>
      <c r="N7782" t="s">
        <v>208</v>
      </c>
      <c r="O7782" t="s">
        <v>476</v>
      </c>
      <c r="P7782" t="s">
        <v>476</v>
      </c>
    </row>
    <row r="7783" spans="1:16">
      <c r="A7783" s="484" t="s">
        <v>13156</v>
      </c>
      <c r="B7783" s="485" t="s">
        <v>13155</v>
      </c>
      <c r="C7783" t="s">
        <v>13154</v>
      </c>
      <c r="D7783" t="s">
        <v>13154</v>
      </c>
      <c r="E7783" t="str">
        <f t="shared" si="121"/>
        <v>517471 - STARTX</v>
      </c>
      <c r="F7783" t="s">
        <v>13153</v>
      </c>
      <c r="G7783" t="s">
        <v>13152</v>
      </c>
      <c r="I7783" t="s">
        <v>569</v>
      </c>
      <c r="J7783" t="s">
        <v>13151</v>
      </c>
      <c r="K7783" t="s">
        <v>208</v>
      </c>
      <c r="L7783" t="s">
        <v>13150</v>
      </c>
      <c r="N7783" t="s">
        <v>208</v>
      </c>
      <c r="O7783" t="s">
        <v>476</v>
      </c>
      <c r="P7783" t="s">
        <v>476</v>
      </c>
    </row>
    <row r="7784" spans="1:16">
      <c r="A7784" s="484" t="s">
        <v>30170</v>
      </c>
      <c r="B7784" s="485" t="s">
        <v>30169</v>
      </c>
      <c r="C7784" t="s">
        <v>30168</v>
      </c>
      <c r="D7784" t="s">
        <v>30167</v>
      </c>
      <c r="E7784" t="str">
        <f t="shared" si="121"/>
        <v>358241 - OUVRE BOITES 44 NANTES</v>
      </c>
      <c r="F7784" t="s">
        <v>5884</v>
      </c>
      <c r="G7784" t="s">
        <v>30166</v>
      </c>
      <c r="I7784" t="s">
        <v>1837</v>
      </c>
      <c r="J7784" t="s">
        <v>30165</v>
      </c>
      <c r="K7784" t="s">
        <v>208</v>
      </c>
      <c r="L7784" t="s">
        <v>30164</v>
      </c>
      <c r="N7784" t="s">
        <v>208</v>
      </c>
      <c r="O7784" t="s">
        <v>476</v>
      </c>
      <c r="P7784" t="s">
        <v>476</v>
      </c>
    </row>
    <row r="7785" spans="1:16">
      <c r="A7785" s="484" t="s">
        <v>64687</v>
      </c>
      <c r="B7785" s="485" t="s">
        <v>64686</v>
      </c>
      <c r="C7785" t="s">
        <v>64685</v>
      </c>
      <c r="D7785" t="s">
        <v>64684</v>
      </c>
      <c r="E7785" t="str">
        <f t="shared" si="121"/>
        <v>513349 - GREVIN PATRICIA LILIAN PARIS</v>
      </c>
      <c r="F7785" t="s">
        <v>13656</v>
      </c>
      <c r="G7785" t="s">
        <v>64683</v>
      </c>
      <c r="I7785" t="s">
        <v>5289</v>
      </c>
      <c r="J7785" t="s">
        <v>64682</v>
      </c>
      <c r="K7785" t="s">
        <v>208</v>
      </c>
      <c r="L7785" t="s">
        <v>64681</v>
      </c>
      <c r="N7785" t="s">
        <v>208</v>
      </c>
      <c r="O7785" t="s">
        <v>476</v>
      </c>
      <c r="P7785" t="s">
        <v>476</v>
      </c>
    </row>
    <row r="7786" spans="1:16">
      <c r="A7786" s="484" t="s">
        <v>73838</v>
      </c>
      <c r="B7786" s="485" t="s">
        <v>73837</v>
      </c>
      <c r="C7786" t="s">
        <v>73836</v>
      </c>
      <c r="D7786" t="s">
        <v>73836</v>
      </c>
      <c r="E7786" t="str">
        <f t="shared" si="121"/>
        <v>475415 - FCT SOLUTIONS</v>
      </c>
      <c r="F7786" t="s">
        <v>2651</v>
      </c>
      <c r="G7786" t="s">
        <v>73835</v>
      </c>
      <c r="I7786" t="s">
        <v>7159</v>
      </c>
      <c r="J7786" t="s">
        <v>73834</v>
      </c>
      <c r="K7786" t="s">
        <v>208</v>
      </c>
      <c r="L7786" t="s">
        <v>73833</v>
      </c>
      <c r="N7786" t="s">
        <v>208</v>
      </c>
      <c r="O7786" t="s">
        <v>476</v>
      </c>
      <c r="P7786" t="s">
        <v>476</v>
      </c>
    </row>
    <row r="7787" spans="1:16">
      <c r="A7787" s="484" t="s">
        <v>3579</v>
      </c>
      <c r="B7787" s="485" t="s">
        <v>3578</v>
      </c>
      <c r="C7787" t="s">
        <v>3577</v>
      </c>
      <c r="D7787" t="s">
        <v>3577</v>
      </c>
      <c r="E7787" t="str">
        <f t="shared" si="121"/>
        <v>542799 - VINCENT ROBERT CHRISTINE - ENERGIE ET REFLEXOLOGIE PLANTAIRE</v>
      </c>
      <c r="F7787" t="s">
        <v>1808</v>
      </c>
      <c r="G7787" t="s">
        <v>3576</v>
      </c>
      <c r="I7787" t="s">
        <v>3575</v>
      </c>
      <c r="J7787" t="s">
        <v>3574</v>
      </c>
      <c r="K7787" t="s">
        <v>208</v>
      </c>
      <c r="L7787" t="s">
        <v>3573</v>
      </c>
      <c r="N7787" t="s">
        <v>208</v>
      </c>
      <c r="O7787" t="s">
        <v>476</v>
      </c>
      <c r="P7787" t="s">
        <v>476</v>
      </c>
    </row>
    <row r="7788" spans="1:16">
      <c r="A7788" s="484" t="s">
        <v>86354</v>
      </c>
      <c r="B7788" s="485" t="s">
        <v>86353</v>
      </c>
      <c r="C7788" t="s">
        <v>86352</v>
      </c>
      <c r="D7788" t="s">
        <v>86352</v>
      </c>
      <c r="E7788" t="str">
        <f t="shared" si="121"/>
        <v>679859 - DOUSSET ISABEL</v>
      </c>
      <c r="F7788" t="s">
        <v>8881</v>
      </c>
      <c r="G7788" t="s">
        <v>86351</v>
      </c>
      <c r="I7788" t="s">
        <v>603</v>
      </c>
      <c r="K7788" t="s">
        <v>208</v>
      </c>
      <c r="L7788" t="s">
        <v>86350</v>
      </c>
      <c r="N7788" t="s">
        <v>208</v>
      </c>
      <c r="O7788" t="s">
        <v>476</v>
      </c>
      <c r="P7788" t="s">
        <v>476</v>
      </c>
    </row>
    <row r="7789" spans="1:16">
      <c r="A7789" s="484" t="s">
        <v>25813</v>
      </c>
      <c r="B7789" s="485" t="s">
        <v>25812</v>
      </c>
      <c r="C7789" t="s">
        <v>25811</v>
      </c>
      <c r="D7789" t="s">
        <v>25810</v>
      </c>
      <c r="E7789" t="str">
        <f t="shared" si="121"/>
        <v>487521 - PROFIL +</v>
      </c>
      <c r="F7789" t="s">
        <v>2572</v>
      </c>
      <c r="G7789" t="s">
        <v>25809</v>
      </c>
      <c r="I7789" t="s">
        <v>25808</v>
      </c>
      <c r="J7789" t="s">
        <v>25807</v>
      </c>
      <c r="K7789" t="s">
        <v>208</v>
      </c>
      <c r="L7789" t="s">
        <v>25806</v>
      </c>
      <c r="N7789" t="s">
        <v>208</v>
      </c>
      <c r="O7789" t="s">
        <v>476</v>
      </c>
      <c r="P7789" t="s">
        <v>476</v>
      </c>
    </row>
    <row r="7790" spans="1:16">
      <c r="A7790" s="484" t="s">
        <v>45678</v>
      </c>
      <c r="B7790" s="485" t="s">
        <v>45677</v>
      </c>
      <c r="C7790" t="s">
        <v>45676</v>
      </c>
      <c r="D7790" t="s">
        <v>45675</v>
      </c>
      <c r="E7790" t="str">
        <f t="shared" si="121"/>
        <v>610628 - L'ARONDE DES OLIVIERS  - ESEHP</v>
      </c>
      <c r="F7790" t="s">
        <v>1817</v>
      </c>
      <c r="G7790" t="s">
        <v>45674</v>
      </c>
      <c r="I7790" t="s">
        <v>45673</v>
      </c>
      <c r="J7790" t="s">
        <v>45672</v>
      </c>
      <c r="K7790" t="s">
        <v>208</v>
      </c>
      <c r="L7790" t="s">
        <v>45671</v>
      </c>
      <c r="N7790" t="s">
        <v>208</v>
      </c>
      <c r="O7790" t="s">
        <v>476</v>
      </c>
      <c r="P7790" t="s">
        <v>476</v>
      </c>
    </row>
    <row r="7791" spans="1:16">
      <c r="A7791" s="484" t="s">
        <v>123921</v>
      </c>
      <c r="B7791" s="485" t="s">
        <v>123920</v>
      </c>
      <c r="C7791" t="s">
        <v>123919</v>
      </c>
      <c r="D7791" t="s">
        <v>123918</v>
      </c>
      <c r="E7791" t="str">
        <f t="shared" si="121"/>
        <v>495815 - CMEM</v>
      </c>
      <c r="F7791" t="s">
        <v>1848</v>
      </c>
      <c r="G7791" t="s">
        <v>123917</v>
      </c>
      <c r="I7791" t="s">
        <v>110083</v>
      </c>
      <c r="J7791" t="s">
        <v>123916</v>
      </c>
      <c r="K7791" t="s">
        <v>208</v>
      </c>
      <c r="L7791" t="s">
        <v>123915</v>
      </c>
      <c r="N7791" t="s">
        <v>208</v>
      </c>
      <c r="O7791" t="s">
        <v>476</v>
      </c>
      <c r="P7791" t="s">
        <v>476</v>
      </c>
    </row>
    <row r="7792" spans="1:16">
      <c r="A7792" s="484" t="s">
        <v>64107</v>
      </c>
      <c r="B7792" s="485" t="s">
        <v>64106</v>
      </c>
      <c r="C7792" t="s">
        <v>64105</v>
      </c>
      <c r="D7792" t="s">
        <v>64104</v>
      </c>
      <c r="E7792" t="str">
        <f t="shared" si="121"/>
        <v>495694 - GROUPE GAMBA</v>
      </c>
      <c r="F7792" t="s">
        <v>4522</v>
      </c>
      <c r="G7792" t="s">
        <v>64103</v>
      </c>
      <c r="I7792" t="s">
        <v>4726</v>
      </c>
      <c r="J7792" t="s">
        <v>64102</v>
      </c>
      <c r="K7792" t="s">
        <v>208</v>
      </c>
      <c r="L7792" t="s">
        <v>64101</v>
      </c>
      <c r="N7792" t="s">
        <v>208</v>
      </c>
      <c r="O7792" t="s">
        <v>476</v>
      </c>
      <c r="P7792" t="s">
        <v>476</v>
      </c>
    </row>
    <row r="7793" spans="1:16">
      <c r="A7793" s="484" t="s">
        <v>123319</v>
      </c>
      <c r="B7793" s="485" t="s">
        <v>123318</v>
      </c>
      <c r="C7793" t="s">
        <v>123317</v>
      </c>
      <c r="D7793" t="s">
        <v>123316</v>
      </c>
      <c r="E7793" t="str">
        <f t="shared" si="121"/>
        <v>325752 - AFELIN</v>
      </c>
      <c r="F7793" t="s">
        <v>2771</v>
      </c>
      <c r="G7793" t="s">
        <v>123315</v>
      </c>
      <c r="H7793" t="s">
        <v>123314</v>
      </c>
      <c r="I7793" t="s">
        <v>1359</v>
      </c>
      <c r="J7793" t="s">
        <v>123313</v>
      </c>
      <c r="K7793" t="s">
        <v>123312</v>
      </c>
      <c r="L7793" t="s">
        <v>123311</v>
      </c>
      <c r="N7793" t="s">
        <v>208</v>
      </c>
      <c r="O7793" t="s">
        <v>476</v>
      </c>
      <c r="P7793" t="s">
        <v>476</v>
      </c>
    </row>
    <row r="7794" spans="1:16">
      <c r="A7794" s="484" t="s">
        <v>9232</v>
      </c>
      <c r="B7794" s="485" t="s">
        <v>9231</v>
      </c>
      <c r="C7794" t="s">
        <v>9230</v>
      </c>
      <c r="D7794" t="s">
        <v>9230</v>
      </c>
      <c r="E7794" t="str">
        <f t="shared" si="121"/>
        <v>329654 - TPMA</v>
      </c>
      <c r="F7794" t="s">
        <v>3735</v>
      </c>
      <c r="G7794" t="s">
        <v>9229</v>
      </c>
      <c r="I7794" t="s">
        <v>9228</v>
      </c>
      <c r="J7794" t="s">
        <v>9227</v>
      </c>
      <c r="K7794" t="s">
        <v>208</v>
      </c>
      <c r="L7794" t="s">
        <v>9226</v>
      </c>
      <c r="N7794" t="s">
        <v>208</v>
      </c>
      <c r="O7794" t="s">
        <v>476</v>
      </c>
      <c r="P7794" t="s">
        <v>476</v>
      </c>
    </row>
    <row r="7795" spans="1:16">
      <c r="A7795" s="484" t="s">
        <v>18379</v>
      </c>
      <c r="B7795" s="485" t="s">
        <v>18378</v>
      </c>
      <c r="C7795" t="s">
        <v>18377</v>
      </c>
      <c r="D7795" t="s">
        <v>18377</v>
      </c>
      <c r="E7795" t="str">
        <f t="shared" si="121"/>
        <v>640992 - SEED</v>
      </c>
      <c r="F7795" t="s">
        <v>3238</v>
      </c>
      <c r="G7795" t="s">
        <v>18376</v>
      </c>
      <c r="H7795" t="s">
        <v>18375</v>
      </c>
      <c r="I7795" t="s">
        <v>579</v>
      </c>
      <c r="J7795" t="s">
        <v>18374</v>
      </c>
      <c r="K7795" t="s">
        <v>208</v>
      </c>
      <c r="L7795" t="s">
        <v>18373</v>
      </c>
      <c r="N7795" t="s">
        <v>208</v>
      </c>
      <c r="O7795" t="s">
        <v>476</v>
      </c>
      <c r="P7795" t="s">
        <v>476</v>
      </c>
    </row>
    <row r="7796" spans="1:16">
      <c r="A7796" s="484" t="s">
        <v>80499</v>
      </c>
      <c r="B7796" s="485" t="s">
        <v>80498</v>
      </c>
      <c r="C7796" t="s">
        <v>80497</v>
      </c>
      <c r="D7796" t="s">
        <v>80496</v>
      </c>
      <c r="E7796" t="str">
        <f t="shared" si="121"/>
        <v>632752 - ELITE ORGANISATION NANTES</v>
      </c>
      <c r="F7796" t="s">
        <v>5819</v>
      </c>
      <c r="G7796" t="s">
        <v>80495</v>
      </c>
      <c r="H7796" t="s">
        <v>80494</v>
      </c>
      <c r="I7796" t="s">
        <v>1837</v>
      </c>
      <c r="J7796" t="s">
        <v>80493</v>
      </c>
      <c r="K7796" t="s">
        <v>208</v>
      </c>
      <c r="L7796" t="s">
        <v>80492</v>
      </c>
      <c r="N7796" t="s">
        <v>208</v>
      </c>
      <c r="O7796" t="s">
        <v>476</v>
      </c>
      <c r="P7796" t="s">
        <v>476</v>
      </c>
    </row>
    <row r="7797" spans="1:16">
      <c r="A7797" s="484" t="s">
        <v>3268</v>
      </c>
      <c r="B7797" s="485" t="s">
        <v>3267</v>
      </c>
      <c r="C7797" t="s">
        <v>3266</v>
      </c>
      <c r="D7797" t="s">
        <v>3265</v>
      </c>
      <c r="E7797" t="str">
        <f t="shared" si="121"/>
        <v>410275 - VIVALIANS - IFFIS - SOLUSENS - ANAFI</v>
      </c>
      <c r="F7797" t="s">
        <v>1345</v>
      </c>
      <c r="G7797" t="s">
        <v>3264</v>
      </c>
      <c r="H7797" t="s">
        <v>3263</v>
      </c>
      <c r="I7797" t="s">
        <v>3262</v>
      </c>
      <c r="J7797" t="s">
        <v>3261</v>
      </c>
      <c r="K7797" t="s">
        <v>208</v>
      </c>
      <c r="L7797" t="s">
        <v>3260</v>
      </c>
      <c r="N7797" t="s">
        <v>208</v>
      </c>
      <c r="O7797" t="s">
        <v>476</v>
      </c>
      <c r="P7797" t="s">
        <v>476</v>
      </c>
    </row>
    <row r="7798" spans="1:16">
      <c r="A7798" s="484" t="s">
        <v>49883</v>
      </c>
      <c r="B7798" s="485" t="s">
        <v>49882</v>
      </c>
      <c r="C7798" t="s">
        <v>49881</v>
      </c>
      <c r="D7798" t="s">
        <v>49881</v>
      </c>
      <c r="E7798" t="str">
        <f t="shared" si="121"/>
        <v>588179 - ITEL PIERRE - IPHIGENI CONSEIL EN FORMATION</v>
      </c>
      <c r="F7798" t="s">
        <v>14932</v>
      </c>
      <c r="G7798" t="s">
        <v>49880</v>
      </c>
      <c r="I7798" t="s">
        <v>626</v>
      </c>
      <c r="J7798" t="s">
        <v>49879</v>
      </c>
      <c r="K7798" t="s">
        <v>208</v>
      </c>
      <c r="L7798" t="s">
        <v>49878</v>
      </c>
      <c r="N7798" t="s">
        <v>208</v>
      </c>
      <c r="O7798" t="s">
        <v>476</v>
      </c>
      <c r="P7798" t="s">
        <v>476</v>
      </c>
    </row>
    <row r="7799" spans="1:16">
      <c r="A7799" s="484" t="s">
        <v>11467</v>
      </c>
      <c r="B7799" s="485" t="s">
        <v>11466</v>
      </c>
      <c r="C7799" t="s">
        <v>11465</v>
      </c>
      <c r="D7799" t="s">
        <v>11465</v>
      </c>
      <c r="E7799" t="str">
        <f t="shared" si="121"/>
        <v>432696 - S2B CONSEIL</v>
      </c>
      <c r="F7799" t="s">
        <v>11464</v>
      </c>
      <c r="G7799" t="s">
        <v>11463</v>
      </c>
      <c r="H7799" t="s">
        <v>11462</v>
      </c>
      <c r="I7799" t="s">
        <v>11461</v>
      </c>
      <c r="J7799" t="s">
        <v>11460</v>
      </c>
      <c r="K7799" t="s">
        <v>208</v>
      </c>
      <c r="L7799" t="s">
        <v>11459</v>
      </c>
      <c r="N7799" t="s">
        <v>208</v>
      </c>
      <c r="O7799" t="s">
        <v>476</v>
      </c>
      <c r="P7799" t="s">
        <v>476</v>
      </c>
    </row>
    <row r="7800" spans="1:16">
      <c r="A7800" s="484" t="s">
        <v>131707</v>
      </c>
      <c r="B7800" s="485" t="s">
        <v>131706</v>
      </c>
      <c r="C7800" t="s">
        <v>131705</v>
      </c>
      <c r="D7800" t="s">
        <v>131704</v>
      </c>
      <c r="E7800" t="str">
        <f t="shared" si="121"/>
        <v>372330 - AGERIS GROUP METZ</v>
      </c>
      <c r="F7800" t="s">
        <v>111041</v>
      </c>
      <c r="G7800" t="s">
        <v>131703</v>
      </c>
      <c r="I7800" t="s">
        <v>771</v>
      </c>
      <c r="J7800" t="s">
        <v>131702</v>
      </c>
      <c r="K7800" t="s">
        <v>208</v>
      </c>
      <c r="L7800" t="s">
        <v>131701</v>
      </c>
      <c r="N7800" t="s">
        <v>208</v>
      </c>
      <c r="O7800" t="s">
        <v>476</v>
      </c>
      <c r="P7800" t="s">
        <v>476</v>
      </c>
    </row>
    <row r="7801" spans="1:16">
      <c r="A7801" s="484" t="s">
        <v>17168</v>
      </c>
      <c r="B7801" s="485" t="s">
        <v>17167</v>
      </c>
      <c r="C7801" t="s">
        <v>17166</v>
      </c>
      <c r="D7801" t="s">
        <v>17165</v>
      </c>
      <c r="E7801" t="str">
        <f t="shared" si="121"/>
        <v>469361 - SIGNES DE SENS CSTO</v>
      </c>
      <c r="F7801" t="s">
        <v>1817</v>
      </c>
      <c r="G7801" t="s">
        <v>17164</v>
      </c>
      <c r="I7801" t="s">
        <v>1814</v>
      </c>
      <c r="J7801" t="s">
        <v>17163</v>
      </c>
      <c r="K7801" t="s">
        <v>208</v>
      </c>
      <c r="L7801" t="s">
        <v>17162</v>
      </c>
      <c r="N7801" t="s">
        <v>208</v>
      </c>
      <c r="O7801" t="s">
        <v>476</v>
      </c>
      <c r="P7801" t="s">
        <v>476</v>
      </c>
    </row>
    <row r="7802" spans="1:16">
      <c r="A7802" s="484" t="s">
        <v>93880</v>
      </c>
      <c r="B7802" s="485" t="s">
        <v>93879</v>
      </c>
      <c r="C7802" t="s">
        <v>93878</v>
      </c>
      <c r="D7802" t="s">
        <v>93877</v>
      </c>
      <c r="E7802" t="str">
        <f t="shared" si="121"/>
        <v>556725 - CODEP EPGV MARTINIQUE</v>
      </c>
      <c r="F7802" t="s">
        <v>1710</v>
      </c>
      <c r="G7802" t="s">
        <v>93876</v>
      </c>
      <c r="H7802" t="s">
        <v>93235</v>
      </c>
      <c r="I7802" t="s">
        <v>6917</v>
      </c>
      <c r="J7802" t="s">
        <v>93875</v>
      </c>
      <c r="K7802" t="s">
        <v>208</v>
      </c>
      <c r="L7802" t="s">
        <v>93874</v>
      </c>
      <c r="N7802" t="s">
        <v>208</v>
      </c>
      <c r="O7802" t="s">
        <v>476</v>
      </c>
      <c r="P7802" t="s">
        <v>476</v>
      </c>
    </row>
    <row r="7803" spans="1:16">
      <c r="A7803" s="484" t="s">
        <v>52969</v>
      </c>
      <c r="B7803" s="485" t="s">
        <v>52968</v>
      </c>
      <c r="C7803" t="s">
        <v>52967</v>
      </c>
      <c r="D7803" t="s">
        <v>52966</v>
      </c>
      <c r="E7803" t="str">
        <f t="shared" si="121"/>
        <v>670078 - IREN</v>
      </c>
      <c r="F7803" t="s">
        <v>2961</v>
      </c>
      <c r="G7803" t="s">
        <v>12834</v>
      </c>
      <c r="I7803" t="s">
        <v>1359</v>
      </c>
      <c r="J7803" t="s">
        <v>52965</v>
      </c>
      <c r="K7803" t="s">
        <v>208</v>
      </c>
      <c r="L7803" t="s">
        <v>52964</v>
      </c>
      <c r="N7803" t="s">
        <v>208</v>
      </c>
      <c r="O7803" t="s">
        <v>476</v>
      </c>
      <c r="P7803" t="s">
        <v>476</v>
      </c>
    </row>
    <row r="7804" spans="1:16">
      <c r="A7804" s="484" t="s">
        <v>21848</v>
      </c>
      <c r="B7804" s="485" t="s">
        <v>21847</v>
      </c>
      <c r="C7804" t="s">
        <v>21846</v>
      </c>
      <c r="D7804" t="s">
        <v>21846</v>
      </c>
      <c r="E7804" t="str">
        <f t="shared" si="121"/>
        <v>595317 - RHEFLEX</v>
      </c>
      <c r="F7804" t="s">
        <v>12099</v>
      </c>
      <c r="G7804" t="s">
        <v>21845</v>
      </c>
      <c r="H7804" t="s">
        <v>21844</v>
      </c>
      <c r="I7804" t="s">
        <v>1542</v>
      </c>
      <c r="J7804" t="s">
        <v>21843</v>
      </c>
      <c r="K7804" t="s">
        <v>208</v>
      </c>
      <c r="L7804" t="s">
        <v>21842</v>
      </c>
      <c r="N7804" t="s">
        <v>208</v>
      </c>
      <c r="O7804" t="s">
        <v>476</v>
      </c>
      <c r="P7804" t="s">
        <v>476</v>
      </c>
    </row>
    <row r="7805" spans="1:16">
      <c r="A7805" s="484" t="s">
        <v>50576</v>
      </c>
      <c r="B7805" s="485" t="s">
        <v>50575</v>
      </c>
      <c r="C7805" t="s">
        <v>50574</v>
      </c>
      <c r="D7805" t="s">
        <v>50573</v>
      </c>
      <c r="E7805" t="str">
        <f t="shared" si="121"/>
        <v>664959 - IP SEQ MARSEILLE</v>
      </c>
      <c r="F7805" t="s">
        <v>5915</v>
      </c>
      <c r="G7805" t="s">
        <v>50572</v>
      </c>
      <c r="I7805" t="s">
        <v>1035</v>
      </c>
      <c r="J7805" t="s">
        <v>50571</v>
      </c>
      <c r="K7805" t="s">
        <v>208</v>
      </c>
      <c r="L7805" t="s">
        <v>50570</v>
      </c>
      <c r="N7805" t="s">
        <v>208</v>
      </c>
      <c r="O7805" t="s">
        <v>476</v>
      </c>
      <c r="P7805" t="s">
        <v>476</v>
      </c>
    </row>
    <row r="7806" spans="1:16">
      <c r="A7806" s="484" t="s">
        <v>39304</v>
      </c>
      <c r="B7806" s="485" t="s">
        <v>39303</v>
      </c>
      <c r="C7806" t="s">
        <v>39281</v>
      </c>
      <c r="D7806" t="s">
        <v>39302</v>
      </c>
      <c r="E7806" t="str">
        <f t="shared" si="121"/>
        <v>527385 - MFR EDUCATION DE MOISSAC</v>
      </c>
      <c r="F7806" t="s">
        <v>1459</v>
      </c>
      <c r="G7806" t="s">
        <v>39301</v>
      </c>
      <c r="H7806" t="s">
        <v>39300</v>
      </c>
      <c r="I7806" t="s">
        <v>12354</v>
      </c>
      <c r="J7806" t="s">
        <v>39299</v>
      </c>
      <c r="K7806" t="s">
        <v>208</v>
      </c>
      <c r="L7806" t="s">
        <v>39298</v>
      </c>
      <c r="N7806" t="s">
        <v>207</v>
      </c>
      <c r="O7806" t="s">
        <v>476</v>
      </c>
      <c r="P7806" t="s">
        <v>476</v>
      </c>
    </row>
    <row r="7807" spans="1:16">
      <c r="A7807" s="484" t="s">
        <v>131615</v>
      </c>
      <c r="B7807" s="485" t="s">
        <v>131614</v>
      </c>
      <c r="C7807" t="s">
        <v>131613</v>
      </c>
      <c r="D7807" t="s">
        <v>131613</v>
      </c>
      <c r="E7807" t="str">
        <f t="shared" si="121"/>
        <v>400749 - AGILICOM</v>
      </c>
      <c r="F7807" t="s">
        <v>1077</v>
      </c>
      <c r="G7807" t="s">
        <v>131612</v>
      </c>
      <c r="H7807" t="s">
        <v>93993</v>
      </c>
      <c r="I7807" t="s">
        <v>18802</v>
      </c>
      <c r="J7807" t="s">
        <v>131611</v>
      </c>
      <c r="K7807" t="s">
        <v>208</v>
      </c>
      <c r="L7807" t="s">
        <v>131610</v>
      </c>
      <c r="N7807" t="s">
        <v>208</v>
      </c>
      <c r="O7807" t="s">
        <v>476</v>
      </c>
      <c r="P7807" t="s">
        <v>476</v>
      </c>
    </row>
    <row r="7808" spans="1:16">
      <c r="A7808" s="484" t="s">
        <v>99182</v>
      </c>
      <c r="B7808" s="485" t="s">
        <v>99181</v>
      </c>
      <c r="C7808" t="s">
        <v>99180</v>
      </c>
      <c r="D7808" t="s">
        <v>99179</v>
      </c>
      <c r="E7808" t="str">
        <f t="shared" si="121"/>
        <v>546963 - CEURF</v>
      </c>
      <c r="F7808" t="s">
        <v>98040</v>
      </c>
      <c r="G7808" t="s">
        <v>99178</v>
      </c>
      <c r="H7808" t="s">
        <v>99177</v>
      </c>
      <c r="I7808" t="s">
        <v>1406</v>
      </c>
      <c r="J7808" t="s">
        <v>99176</v>
      </c>
      <c r="K7808" t="s">
        <v>208</v>
      </c>
      <c r="L7808" t="s">
        <v>99175</v>
      </c>
      <c r="N7808" t="s">
        <v>208</v>
      </c>
      <c r="O7808" t="s">
        <v>476</v>
      </c>
      <c r="P7808" t="s">
        <v>476</v>
      </c>
    </row>
    <row r="7809" spans="1:16">
      <c r="A7809" s="484" t="s">
        <v>2847</v>
      </c>
      <c r="B7809" s="485" t="s">
        <v>2846</v>
      </c>
      <c r="C7809" t="s">
        <v>2845</v>
      </c>
      <c r="D7809" t="s">
        <v>2844</v>
      </c>
      <c r="E7809" t="str">
        <f t="shared" si="121"/>
        <v>642186 - WALLIX PARIS</v>
      </c>
      <c r="F7809" t="s">
        <v>2843</v>
      </c>
      <c r="G7809" t="s">
        <v>2842</v>
      </c>
      <c r="I7809" t="s">
        <v>626</v>
      </c>
      <c r="J7809" t="s">
        <v>2841</v>
      </c>
      <c r="K7809" t="s">
        <v>208</v>
      </c>
      <c r="L7809" t="s">
        <v>2840</v>
      </c>
      <c r="N7809" t="s">
        <v>208</v>
      </c>
      <c r="O7809" t="s">
        <v>476</v>
      </c>
      <c r="P7809" t="s">
        <v>476</v>
      </c>
    </row>
    <row r="7810" spans="1:16">
      <c r="A7810" s="484" t="s">
        <v>119404</v>
      </c>
      <c r="B7810" s="485" t="s">
        <v>119403</v>
      </c>
      <c r="C7810" t="s">
        <v>119402</v>
      </c>
      <c r="D7810" t="s">
        <v>119401</v>
      </c>
      <c r="E7810" t="str">
        <f t="shared" ref="E7810:E7873" si="122">_xlfn.CONCAT(L7810," - ",D7810)</f>
        <v>416204 - ARPP</v>
      </c>
      <c r="F7810" t="s">
        <v>29980</v>
      </c>
      <c r="G7810" t="s">
        <v>119400</v>
      </c>
      <c r="H7810" t="s">
        <v>119399</v>
      </c>
      <c r="I7810" t="s">
        <v>4703</v>
      </c>
      <c r="K7810" t="s">
        <v>208</v>
      </c>
      <c r="L7810" t="s">
        <v>119398</v>
      </c>
      <c r="N7810" t="s">
        <v>208</v>
      </c>
      <c r="O7810" t="s">
        <v>476</v>
      </c>
      <c r="P7810" t="s">
        <v>476</v>
      </c>
    </row>
    <row r="7811" spans="1:16">
      <c r="A7811" s="484" t="s">
        <v>94186</v>
      </c>
      <c r="B7811" s="485" t="s">
        <v>94185</v>
      </c>
      <c r="C7811" t="s">
        <v>94184</v>
      </c>
      <c r="D7811" t="s">
        <v>94183</v>
      </c>
      <c r="E7811" t="str">
        <f t="shared" si="122"/>
        <v>268148 - CORIM POITOU-CHARENTES</v>
      </c>
      <c r="F7811" t="s">
        <v>12945</v>
      </c>
      <c r="G7811" t="s">
        <v>94182</v>
      </c>
      <c r="H7811" t="s">
        <v>94181</v>
      </c>
      <c r="I7811" t="s">
        <v>8130</v>
      </c>
      <c r="K7811" t="s">
        <v>94180</v>
      </c>
      <c r="L7811" t="s">
        <v>94179</v>
      </c>
      <c r="N7811" t="s">
        <v>208</v>
      </c>
      <c r="O7811" t="s">
        <v>476</v>
      </c>
      <c r="P7811" t="s">
        <v>476</v>
      </c>
    </row>
    <row r="7812" spans="1:16">
      <c r="A7812" s="484" t="s">
        <v>37260</v>
      </c>
      <c r="B7812" s="485" t="s">
        <v>37255</v>
      </c>
      <c r="C7812" t="s">
        <v>37254</v>
      </c>
      <c r="D7812" t="s">
        <v>37254</v>
      </c>
      <c r="E7812" t="str">
        <f t="shared" si="122"/>
        <v>367590 - MEDICAL PROFESSIONALS</v>
      </c>
      <c r="F7812" t="s">
        <v>14206</v>
      </c>
      <c r="G7812" t="s">
        <v>37259</v>
      </c>
      <c r="I7812" t="s">
        <v>626</v>
      </c>
      <c r="J7812" t="s">
        <v>37252</v>
      </c>
      <c r="K7812" t="s">
        <v>37258</v>
      </c>
      <c r="L7812" t="s">
        <v>37257</v>
      </c>
      <c r="N7812" t="s">
        <v>208</v>
      </c>
      <c r="O7812" t="s">
        <v>476</v>
      </c>
      <c r="P7812" t="s">
        <v>476</v>
      </c>
    </row>
    <row r="7813" spans="1:16">
      <c r="A7813" s="484" t="s">
        <v>37256</v>
      </c>
      <c r="B7813" s="485" t="s">
        <v>37255</v>
      </c>
      <c r="C7813" t="s">
        <v>37254</v>
      </c>
      <c r="D7813" t="s">
        <v>37254</v>
      </c>
      <c r="E7813" t="str">
        <f t="shared" si="122"/>
        <v>607058 - MEDICAL PROFESSIONALS</v>
      </c>
      <c r="F7813" t="s">
        <v>15316</v>
      </c>
      <c r="G7813" t="s">
        <v>37253</v>
      </c>
      <c r="I7813" t="s">
        <v>626</v>
      </c>
      <c r="J7813" t="s">
        <v>37252</v>
      </c>
      <c r="K7813" t="s">
        <v>37251</v>
      </c>
      <c r="L7813" t="s">
        <v>37250</v>
      </c>
      <c r="N7813" t="s">
        <v>208</v>
      </c>
      <c r="O7813" t="s">
        <v>476</v>
      </c>
      <c r="P7813" t="s">
        <v>476</v>
      </c>
    </row>
    <row r="7814" spans="1:16">
      <c r="A7814" s="484" t="s">
        <v>125444</v>
      </c>
      <c r="B7814" s="485" t="s">
        <v>125443</v>
      </c>
      <c r="C7814" t="s">
        <v>125442</v>
      </c>
      <c r="D7814" t="s">
        <v>125441</v>
      </c>
      <c r="E7814" t="str">
        <f t="shared" si="122"/>
        <v>631309 - CFA DES UNIVERSITES CENTRE VAL DE LOIRE ORLEANS</v>
      </c>
      <c r="F7814" t="s">
        <v>9396</v>
      </c>
      <c r="G7814" t="s">
        <v>125440</v>
      </c>
      <c r="H7814" t="s">
        <v>125439</v>
      </c>
      <c r="I7814" t="s">
        <v>3355</v>
      </c>
      <c r="K7814" t="s">
        <v>208</v>
      </c>
      <c r="L7814" t="s">
        <v>125438</v>
      </c>
      <c r="N7814" t="s">
        <v>207</v>
      </c>
      <c r="O7814" t="s">
        <v>476</v>
      </c>
      <c r="P7814" t="s">
        <v>476</v>
      </c>
    </row>
    <row r="7815" spans="1:16">
      <c r="A7815" s="484" t="s">
        <v>35048</v>
      </c>
      <c r="B7815" s="485" t="s">
        <v>35047</v>
      </c>
      <c r="C7815" t="s">
        <v>35046</v>
      </c>
      <c r="D7815" t="s">
        <v>35046</v>
      </c>
      <c r="E7815" t="str">
        <f t="shared" si="122"/>
        <v>437001 - MOULLET FANNY</v>
      </c>
      <c r="F7815" t="s">
        <v>13656</v>
      </c>
      <c r="G7815" t="s">
        <v>35045</v>
      </c>
      <c r="I7815" t="s">
        <v>4033</v>
      </c>
      <c r="J7815" t="s">
        <v>35044</v>
      </c>
      <c r="K7815" t="s">
        <v>208</v>
      </c>
      <c r="L7815" t="s">
        <v>35043</v>
      </c>
      <c r="N7815" t="s">
        <v>208</v>
      </c>
      <c r="O7815" t="s">
        <v>476</v>
      </c>
      <c r="P7815" t="s">
        <v>476</v>
      </c>
    </row>
    <row r="7816" spans="1:16">
      <c r="A7816" s="484" t="s">
        <v>15399</v>
      </c>
      <c r="B7816" s="485" t="s">
        <v>15398</v>
      </c>
      <c r="C7816" t="s">
        <v>15397</v>
      </c>
      <c r="D7816" t="s">
        <v>15396</v>
      </c>
      <c r="E7816" t="str">
        <f t="shared" si="122"/>
        <v>461155 - SOFMER</v>
      </c>
      <c r="F7816" t="s">
        <v>15395</v>
      </c>
      <c r="G7816" t="s">
        <v>15394</v>
      </c>
      <c r="I7816" t="s">
        <v>1542</v>
      </c>
      <c r="J7816" t="s">
        <v>15393</v>
      </c>
      <c r="K7816" t="s">
        <v>15392</v>
      </c>
      <c r="L7816" t="s">
        <v>15391</v>
      </c>
      <c r="N7816" t="s">
        <v>208</v>
      </c>
      <c r="O7816" t="s">
        <v>476</v>
      </c>
      <c r="P7816" t="s">
        <v>476</v>
      </c>
    </row>
    <row r="7817" spans="1:16">
      <c r="A7817" s="484" t="s">
        <v>137041</v>
      </c>
      <c r="B7817" s="485" t="s">
        <v>137040</v>
      </c>
      <c r="C7817" t="s">
        <v>137039</v>
      </c>
      <c r="D7817" t="s">
        <v>137039</v>
      </c>
      <c r="E7817" t="str">
        <f t="shared" si="122"/>
        <v>439230 - AACTES ET FORMATIONS</v>
      </c>
      <c r="F7817" t="s">
        <v>16262</v>
      </c>
      <c r="G7817" t="s">
        <v>137038</v>
      </c>
      <c r="I7817" t="s">
        <v>2507</v>
      </c>
      <c r="J7817" t="s">
        <v>137037</v>
      </c>
      <c r="K7817" t="s">
        <v>208</v>
      </c>
      <c r="L7817" t="s">
        <v>137036</v>
      </c>
      <c r="N7817" t="s">
        <v>208</v>
      </c>
      <c r="O7817" t="s">
        <v>476</v>
      </c>
      <c r="P7817" t="s">
        <v>476</v>
      </c>
    </row>
    <row r="7818" spans="1:16">
      <c r="A7818" s="484" t="s">
        <v>70585</v>
      </c>
      <c r="B7818" s="485" t="s">
        <v>70584</v>
      </c>
      <c r="C7818" t="s">
        <v>70583</v>
      </c>
      <c r="D7818" t="s">
        <v>70583</v>
      </c>
      <c r="E7818" t="str">
        <f t="shared" si="122"/>
        <v>324607 - FORMASSAD</v>
      </c>
      <c r="F7818" t="s">
        <v>3569</v>
      </c>
      <c r="G7818" t="s">
        <v>70582</v>
      </c>
      <c r="I7818" t="s">
        <v>626</v>
      </c>
      <c r="J7818" t="s">
        <v>70581</v>
      </c>
      <c r="K7818" t="s">
        <v>70580</v>
      </c>
      <c r="L7818" t="s">
        <v>70579</v>
      </c>
      <c r="N7818" t="s">
        <v>208</v>
      </c>
      <c r="O7818" t="s">
        <v>476</v>
      </c>
      <c r="P7818" t="s">
        <v>476</v>
      </c>
    </row>
    <row r="7819" spans="1:16">
      <c r="A7819" s="484" t="s">
        <v>71109</v>
      </c>
      <c r="B7819" s="485" t="s">
        <v>71108</v>
      </c>
      <c r="C7819" t="s">
        <v>71107</v>
      </c>
      <c r="D7819" t="s">
        <v>71106</v>
      </c>
      <c r="E7819" t="str">
        <f t="shared" si="122"/>
        <v>478003 - FORMATICSANTE</v>
      </c>
      <c r="F7819" t="s">
        <v>2765</v>
      </c>
      <c r="G7819" t="s">
        <v>71105</v>
      </c>
      <c r="I7819" t="s">
        <v>1321</v>
      </c>
      <c r="J7819" t="s">
        <v>71104</v>
      </c>
      <c r="K7819" t="s">
        <v>208</v>
      </c>
      <c r="L7819" t="s">
        <v>71103</v>
      </c>
      <c r="N7819" t="s">
        <v>208</v>
      </c>
      <c r="O7819" t="s">
        <v>476</v>
      </c>
      <c r="P7819" t="s">
        <v>476</v>
      </c>
    </row>
    <row r="7820" spans="1:16">
      <c r="A7820" s="484" t="s">
        <v>37379</v>
      </c>
      <c r="B7820" s="485" t="s">
        <v>37378</v>
      </c>
      <c r="C7820" t="s">
        <v>37377</v>
      </c>
      <c r="D7820" t="s">
        <v>37377</v>
      </c>
      <c r="E7820" t="str">
        <f t="shared" si="122"/>
        <v>334250 - MEDI'ANE ASSOCIATION</v>
      </c>
      <c r="F7820" t="s">
        <v>16791</v>
      </c>
      <c r="G7820" t="s">
        <v>37376</v>
      </c>
      <c r="I7820" t="s">
        <v>37375</v>
      </c>
      <c r="J7820" t="s">
        <v>37374</v>
      </c>
      <c r="K7820" t="s">
        <v>208</v>
      </c>
      <c r="L7820" t="s">
        <v>37373</v>
      </c>
      <c r="N7820" t="s">
        <v>208</v>
      </c>
      <c r="O7820" t="s">
        <v>476</v>
      </c>
      <c r="P7820" t="s">
        <v>476</v>
      </c>
    </row>
    <row r="7821" spans="1:16">
      <c r="A7821" s="484" t="s">
        <v>99574</v>
      </c>
      <c r="B7821" s="485" t="s">
        <v>99573</v>
      </c>
      <c r="C7821" t="s">
        <v>99572</v>
      </c>
      <c r="D7821" t="s">
        <v>99571</v>
      </c>
      <c r="E7821" t="str">
        <f t="shared" si="122"/>
        <v>385414 - CTRE RESS DPTL POUR PERSONNES CEREBRO LESEES</v>
      </c>
      <c r="F7821" t="s">
        <v>41220</v>
      </c>
      <c r="G7821" t="s">
        <v>78617</v>
      </c>
      <c r="I7821" t="s">
        <v>8115</v>
      </c>
      <c r="J7821" t="s">
        <v>99570</v>
      </c>
      <c r="K7821" t="s">
        <v>208</v>
      </c>
      <c r="L7821" t="s">
        <v>99569</v>
      </c>
      <c r="N7821" t="s">
        <v>208</v>
      </c>
      <c r="O7821" t="s">
        <v>476</v>
      </c>
      <c r="P7821" t="s">
        <v>476</v>
      </c>
    </row>
    <row r="7822" spans="1:16">
      <c r="A7822" s="484" t="s">
        <v>77896</v>
      </c>
      <c r="B7822" s="485" t="s">
        <v>77895</v>
      </c>
      <c r="C7822" t="s">
        <v>77894</v>
      </c>
      <c r="D7822" t="s">
        <v>77894</v>
      </c>
      <c r="E7822" t="str">
        <f t="shared" si="122"/>
        <v>413094 - ESTIM FORMATION</v>
      </c>
      <c r="F7822" t="s">
        <v>1759</v>
      </c>
      <c r="G7822" t="s">
        <v>77893</v>
      </c>
      <c r="I7822" t="s">
        <v>4911</v>
      </c>
      <c r="J7822" t="s">
        <v>77892</v>
      </c>
      <c r="K7822" t="s">
        <v>208</v>
      </c>
      <c r="L7822" t="s">
        <v>77891</v>
      </c>
      <c r="N7822" t="s">
        <v>208</v>
      </c>
      <c r="O7822" t="s">
        <v>476</v>
      </c>
      <c r="P7822" t="s">
        <v>476</v>
      </c>
    </row>
    <row r="7823" spans="1:16">
      <c r="A7823" s="484" t="s">
        <v>29899</v>
      </c>
      <c r="B7823" s="485" t="s">
        <v>29898</v>
      </c>
      <c r="C7823" t="s">
        <v>29897</v>
      </c>
      <c r="D7823" t="s">
        <v>29896</v>
      </c>
      <c r="E7823" t="str">
        <f t="shared" si="122"/>
        <v>460552 - PALACIOS ALAIN NICE</v>
      </c>
      <c r="F7823" t="s">
        <v>29895</v>
      </c>
      <c r="G7823" t="s">
        <v>29894</v>
      </c>
      <c r="H7823" t="s">
        <v>29893</v>
      </c>
      <c r="I7823" t="s">
        <v>618</v>
      </c>
      <c r="J7823" t="s">
        <v>29892</v>
      </c>
      <c r="K7823" t="s">
        <v>208</v>
      </c>
      <c r="L7823" t="s">
        <v>29891</v>
      </c>
      <c r="N7823" t="s">
        <v>208</v>
      </c>
      <c r="O7823" t="s">
        <v>476</v>
      </c>
      <c r="P7823" t="s">
        <v>476</v>
      </c>
    </row>
    <row r="7824" spans="1:16">
      <c r="A7824" s="484" t="s">
        <v>85737</v>
      </c>
      <c r="B7824" s="485" t="s">
        <v>85736</v>
      </c>
      <c r="C7824" t="s">
        <v>85735</v>
      </c>
      <c r="D7824" t="s">
        <v>85735</v>
      </c>
      <c r="E7824" t="str">
        <f t="shared" si="122"/>
        <v>555502 - DUPRAT SONIA</v>
      </c>
      <c r="F7824" t="s">
        <v>3853</v>
      </c>
      <c r="G7824" t="s">
        <v>85734</v>
      </c>
      <c r="I7824" t="s">
        <v>1906</v>
      </c>
      <c r="J7824" t="s">
        <v>85733</v>
      </c>
      <c r="K7824" t="s">
        <v>208</v>
      </c>
      <c r="L7824" t="s">
        <v>85732</v>
      </c>
      <c r="N7824" t="s">
        <v>208</v>
      </c>
      <c r="O7824" t="s">
        <v>476</v>
      </c>
      <c r="P7824" t="s">
        <v>476</v>
      </c>
    </row>
    <row r="7825" spans="1:16">
      <c r="A7825" s="484" t="s">
        <v>33754</v>
      </c>
      <c r="B7825" s="485" t="s">
        <v>33753</v>
      </c>
      <c r="C7825" t="s">
        <v>33752</v>
      </c>
      <c r="D7825" t="s">
        <v>33752</v>
      </c>
      <c r="E7825" t="str">
        <f t="shared" si="122"/>
        <v>428450 - NEPALE</v>
      </c>
      <c r="F7825" t="s">
        <v>21681</v>
      </c>
      <c r="G7825" t="s">
        <v>33751</v>
      </c>
      <c r="I7825" t="s">
        <v>21378</v>
      </c>
      <c r="J7825" t="s">
        <v>33750</v>
      </c>
      <c r="K7825" t="s">
        <v>33749</v>
      </c>
      <c r="L7825" t="s">
        <v>33748</v>
      </c>
      <c r="N7825" t="s">
        <v>208</v>
      </c>
      <c r="O7825" t="s">
        <v>476</v>
      </c>
      <c r="P7825" t="s">
        <v>476</v>
      </c>
    </row>
    <row r="7826" spans="1:16">
      <c r="A7826" s="484" t="s">
        <v>68528</v>
      </c>
      <c r="B7826" s="485" t="s">
        <v>68527</v>
      </c>
      <c r="C7826" t="s">
        <v>68526</v>
      </c>
      <c r="D7826" t="s">
        <v>68525</v>
      </c>
      <c r="E7826" t="str">
        <f t="shared" si="122"/>
        <v>495840 - FQP BOURGOGNE</v>
      </c>
      <c r="F7826" t="s">
        <v>7596</v>
      </c>
      <c r="G7826" t="s">
        <v>68524</v>
      </c>
      <c r="H7826" t="s">
        <v>68523</v>
      </c>
      <c r="I7826" t="s">
        <v>1501</v>
      </c>
      <c r="K7826" t="s">
        <v>208</v>
      </c>
      <c r="L7826" t="s">
        <v>68522</v>
      </c>
      <c r="N7826" t="s">
        <v>208</v>
      </c>
      <c r="O7826" t="s">
        <v>476</v>
      </c>
      <c r="P7826" t="s">
        <v>476</v>
      </c>
    </row>
    <row r="7827" spans="1:16">
      <c r="A7827" s="484" t="s">
        <v>37242</v>
      </c>
      <c r="C7827" t="s">
        <v>37241</v>
      </c>
      <c r="D7827" t="s">
        <v>37241</v>
      </c>
      <c r="E7827" t="str">
        <f t="shared" si="122"/>
        <v>518554 - MEDICAL TRAINING</v>
      </c>
      <c r="F7827" t="s">
        <v>37240</v>
      </c>
      <c r="G7827" t="s">
        <v>37239</v>
      </c>
      <c r="I7827" t="s">
        <v>1906</v>
      </c>
      <c r="J7827" t="s">
        <v>37238</v>
      </c>
      <c r="K7827" t="s">
        <v>37237</v>
      </c>
      <c r="L7827" t="s">
        <v>37236</v>
      </c>
      <c r="N7827" t="s">
        <v>208</v>
      </c>
      <c r="O7827" t="s">
        <v>476</v>
      </c>
      <c r="P7827" t="s">
        <v>476</v>
      </c>
    </row>
    <row r="7828" spans="1:16">
      <c r="A7828" s="484" t="s">
        <v>15683</v>
      </c>
      <c r="B7828" s="485" t="s">
        <v>15682</v>
      </c>
      <c r="C7828" t="s">
        <v>15681</v>
      </c>
      <c r="D7828" t="s">
        <v>15680</v>
      </c>
      <c r="E7828" t="str">
        <f t="shared" si="122"/>
        <v>657396 - SOFA</v>
      </c>
      <c r="F7828" t="s">
        <v>4329</v>
      </c>
      <c r="G7828" t="s">
        <v>15679</v>
      </c>
      <c r="I7828" t="s">
        <v>3929</v>
      </c>
      <c r="J7828" t="s">
        <v>15678</v>
      </c>
      <c r="K7828" t="s">
        <v>208</v>
      </c>
      <c r="L7828" t="s">
        <v>15677</v>
      </c>
      <c r="N7828" t="s">
        <v>208</v>
      </c>
      <c r="O7828" t="s">
        <v>476</v>
      </c>
      <c r="P7828" t="s">
        <v>476</v>
      </c>
    </row>
    <row r="7829" spans="1:16">
      <c r="A7829" s="484" t="s">
        <v>86724</v>
      </c>
      <c r="B7829" s="485" t="s">
        <v>86723</v>
      </c>
      <c r="C7829" t="s">
        <v>86722</v>
      </c>
      <c r="D7829" t="s">
        <v>86722</v>
      </c>
      <c r="E7829" t="str">
        <f t="shared" si="122"/>
        <v>584630 - DOAZAN PHILIPPE</v>
      </c>
      <c r="F7829" t="s">
        <v>86721</v>
      </c>
      <c r="G7829" t="s">
        <v>86720</v>
      </c>
      <c r="I7829" t="s">
        <v>12601</v>
      </c>
      <c r="J7829" t="s">
        <v>86719</v>
      </c>
      <c r="K7829" t="s">
        <v>208</v>
      </c>
      <c r="L7829" t="s">
        <v>86718</v>
      </c>
      <c r="N7829" t="s">
        <v>208</v>
      </c>
      <c r="O7829" t="s">
        <v>476</v>
      </c>
      <c r="P7829" t="s">
        <v>476</v>
      </c>
    </row>
    <row r="7830" spans="1:16">
      <c r="A7830" s="484" t="s">
        <v>136377</v>
      </c>
      <c r="B7830" s="485" t="s">
        <v>136376</v>
      </c>
      <c r="C7830" t="s">
        <v>136375</v>
      </c>
      <c r="D7830" t="s">
        <v>136375</v>
      </c>
      <c r="E7830" t="str">
        <f t="shared" si="122"/>
        <v>530700 - ACADEMIE DU COACHING</v>
      </c>
      <c r="F7830" t="s">
        <v>61202</v>
      </c>
      <c r="G7830" t="s">
        <v>136374</v>
      </c>
      <c r="I7830" t="s">
        <v>626</v>
      </c>
      <c r="J7830" t="s">
        <v>136373</v>
      </c>
      <c r="K7830" t="s">
        <v>208</v>
      </c>
      <c r="L7830" t="s">
        <v>136372</v>
      </c>
      <c r="N7830" t="s">
        <v>208</v>
      </c>
      <c r="O7830" t="s">
        <v>476</v>
      </c>
      <c r="P7830" t="s">
        <v>476</v>
      </c>
    </row>
    <row r="7831" spans="1:16">
      <c r="A7831" s="484" t="s">
        <v>96053</v>
      </c>
      <c r="B7831" s="485" t="s">
        <v>96047</v>
      </c>
      <c r="C7831" t="s">
        <v>96052</v>
      </c>
      <c r="D7831" t="s">
        <v>96051</v>
      </c>
      <c r="E7831" t="str">
        <f t="shared" si="122"/>
        <v>319727 - CIBC CENTRE OCCITANIE CASTRES</v>
      </c>
      <c r="F7831" t="s">
        <v>8493</v>
      </c>
      <c r="G7831" t="s">
        <v>96050</v>
      </c>
      <c r="I7831" t="s">
        <v>9243</v>
      </c>
      <c r="J7831" t="s">
        <v>96043</v>
      </c>
      <c r="K7831" t="s">
        <v>208</v>
      </c>
      <c r="L7831" t="s">
        <v>96049</v>
      </c>
      <c r="N7831" t="s">
        <v>208</v>
      </c>
      <c r="O7831" t="s">
        <v>476</v>
      </c>
      <c r="P7831" t="s">
        <v>476</v>
      </c>
    </row>
    <row r="7832" spans="1:16">
      <c r="A7832" s="484" t="s">
        <v>96048</v>
      </c>
      <c r="B7832" s="485" t="s">
        <v>96047</v>
      </c>
      <c r="C7832" t="s">
        <v>96046</v>
      </c>
      <c r="D7832" t="s">
        <v>96045</v>
      </c>
      <c r="E7832" t="str">
        <f t="shared" si="122"/>
        <v>633215 - CIBC CENTRE OCCITANIE  CASTRES</v>
      </c>
      <c r="F7832" t="s">
        <v>2902</v>
      </c>
      <c r="G7832" t="s">
        <v>96044</v>
      </c>
      <c r="I7832" t="s">
        <v>9243</v>
      </c>
      <c r="J7832" t="s">
        <v>96043</v>
      </c>
      <c r="K7832" t="s">
        <v>208</v>
      </c>
      <c r="L7832" t="s">
        <v>96042</v>
      </c>
      <c r="N7832" t="s">
        <v>208</v>
      </c>
      <c r="O7832" t="s">
        <v>476</v>
      </c>
      <c r="P7832" t="s">
        <v>476</v>
      </c>
    </row>
    <row r="7833" spans="1:16">
      <c r="A7833" s="484" t="s">
        <v>135474</v>
      </c>
      <c r="B7833" s="485" t="s">
        <v>135473</v>
      </c>
      <c r="C7833" t="s">
        <v>135472</v>
      </c>
      <c r="D7833" t="s">
        <v>135472</v>
      </c>
      <c r="E7833" t="str">
        <f t="shared" si="122"/>
        <v>511780 - ACTEO CONSULTING</v>
      </c>
      <c r="F7833" t="s">
        <v>8866</v>
      </c>
      <c r="G7833" t="s">
        <v>135471</v>
      </c>
      <c r="H7833" t="s">
        <v>135470</v>
      </c>
      <c r="I7833" t="s">
        <v>5369</v>
      </c>
      <c r="J7833" t="s">
        <v>135469</v>
      </c>
      <c r="K7833" t="s">
        <v>208</v>
      </c>
      <c r="L7833" t="s">
        <v>135468</v>
      </c>
      <c r="N7833" t="s">
        <v>208</v>
      </c>
      <c r="O7833" t="s">
        <v>476</v>
      </c>
      <c r="P7833" t="s">
        <v>476</v>
      </c>
    </row>
    <row r="7834" spans="1:16">
      <c r="A7834" s="484" t="s">
        <v>135275</v>
      </c>
      <c r="B7834" s="485" t="s">
        <v>135274</v>
      </c>
      <c r="C7834" t="s">
        <v>135273</v>
      </c>
      <c r="D7834" t="s">
        <v>135272</v>
      </c>
      <c r="E7834" t="str">
        <f t="shared" si="122"/>
        <v>431126 - ACTION FORMALYS PARIS</v>
      </c>
      <c r="F7834" t="s">
        <v>7547</v>
      </c>
      <c r="G7834" t="s">
        <v>135271</v>
      </c>
      <c r="I7834" t="s">
        <v>3346</v>
      </c>
      <c r="J7834" t="s">
        <v>135270</v>
      </c>
      <c r="K7834" t="s">
        <v>208</v>
      </c>
      <c r="L7834" t="s">
        <v>135269</v>
      </c>
      <c r="N7834" t="s">
        <v>208</v>
      </c>
      <c r="O7834" t="s">
        <v>476</v>
      </c>
      <c r="P7834" t="s">
        <v>476</v>
      </c>
    </row>
    <row r="7835" spans="1:16">
      <c r="A7835" s="484" t="s">
        <v>22553</v>
      </c>
      <c r="B7835" s="485" t="s">
        <v>22552</v>
      </c>
      <c r="C7835" t="s">
        <v>22551</v>
      </c>
      <c r="D7835" t="s">
        <v>22550</v>
      </c>
      <c r="E7835" t="str">
        <f t="shared" si="122"/>
        <v>328054 - CICAT OCCITANIE MONTPELLIER</v>
      </c>
      <c r="F7835" t="s">
        <v>6315</v>
      </c>
      <c r="G7835" t="s">
        <v>22549</v>
      </c>
      <c r="H7835" t="s">
        <v>22548</v>
      </c>
      <c r="I7835" t="s">
        <v>1542</v>
      </c>
      <c r="J7835" t="s">
        <v>22547</v>
      </c>
      <c r="K7835" t="s">
        <v>22546</v>
      </c>
      <c r="L7835" t="s">
        <v>22545</v>
      </c>
      <c r="N7835" t="s">
        <v>208</v>
      </c>
      <c r="O7835" t="s">
        <v>476</v>
      </c>
      <c r="P7835" t="s">
        <v>476</v>
      </c>
    </row>
    <row r="7836" spans="1:16">
      <c r="A7836" s="484" t="s">
        <v>68215</v>
      </c>
      <c r="B7836" s="485" t="s">
        <v>68214</v>
      </c>
      <c r="C7836" t="s">
        <v>68213</v>
      </c>
      <c r="D7836" t="s">
        <v>68213</v>
      </c>
      <c r="E7836" t="str">
        <f t="shared" si="122"/>
        <v>601354 - FRESNAY AUDE</v>
      </c>
      <c r="F7836" t="s">
        <v>2524</v>
      </c>
      <c r="G7836" t="s">
        <v>68212</v>
      </c>
      <c r="I7836" t="s">
        <v>4257</v>
      </c>
      <c r="J7836" t="s">
        <v>68211</v>
      </c>
      <c r="K7836" t="s">
        <v>208</v>
      </c>
      <c r="L7836" t="s">
        <v>68210</v>
      </c>
      <c r="N7836" t="s">
        <v>208</v>
      </c>
      <c r="O7836" t="s">
        <v>476</v>
      </c>
      <c r="P7836" t="s">
        <v>476</v>
      </c>
    </row>
    <row r="7837" spans="1:16">
      <c r="A7837" s="484" t="s">
        <v>28474</v>
      </c>
      <c r="B7837" s="485" t="s">
        <v>28473</v>
      </c>
      <c r="C7837" t="s">
        <v>28472</v>
      </c>
      <c r="D7837" t="s">
        <v>28472</v>
      </c>
      <c r="E7837" t="str">
        <f t="shared" si="122"/>
        <v>506102 - PESTY AURELIE BEAUTE&amp;CO</v>
      </c>
      <c r="F7837" t="s">
        <v>13526</v>
      </c>
      <c r="G7837" t="s">
        <v>28471</v>
      </c>
      <c r="I7837" t="s">
        <v>3355</v>
      </c>
      <c r="J7837" t="s">
        <v>28470</v>
      </c>
      <c r="K7837" t="s">
        <v>208</v>
      </c>
      <c r="L7837" t="s">
        <v>28469</v>
      </c>
      <c r="N7837" t="s">
        <v>208</v>
      </c>
      <c r="O7837" t="s">
        <v>476</v>
      </c>
      <c r="P7837" t="s">
        <v>476</v>
      </c>
    </row>
    <row r="7838" spans="1:16">
      <c r="A7838" s="484" t="s">
        <v>67275</v>
      </c>
      <c r="B7838" s="485" t="s">
        <v>67274</v>
      </c>
      <c r="C7838" t="s">
        <v>67273</v>
      </c>
      <c r="D7838" t="s">
        <v>67273</v>
      </c>
      <c r="E7838" t="str">
        <f t="shared" si="122"/>
        <v>387320 - GENEAPSY</v>
      </c>
      <c r="F7838" t="s">
        <v>57273</v>
      </c>
      <c r="G7838" t="s">
        <v>67272</v>
      </c>
      <c r="I7838" t="s">
        <v>67271</v>
      </c>
      <c r="J7838" t="s">
        <v>67270</v>
      </c>
      <c r="K7838" t="s">
        <v>208</v>
      </c>
      <c r="L7838" t="s">
        <v>67269</v>
      </c>
      <c r="N7838" t="s">
        <v>208</v>
      </c>
      <c r="O7838" t="s">
        <v>476</v>
      </c>
      <c r="P7838" t="s">
        <v>476</v>
      </c>
    </row>
    <row r="7839" spans="1:16">
      <c r="A7839" s="484" t="s">
        <v>120422</v>
      </c>
      <c r="B7839" s="485" t="s">
        <v>120421</v>
      </c>
      <c r="C7839" t="s">
        <v>120420</v>
      </c>
      <c r="D7839" t="s">
        <v>120420</v>
      </c>
      <c r="E7839" t="str">
        <f t="shared" si="122"/>
        <v>512175 - ASSOCIATION NATIF</v>
      </c>
      <c r="F7839" t="s">
        <v>9112</v>
      </c>
      <c r="G7839" t="s">
        <v>120419</v>
      </c>
      <c r="I7839" t="s">
        <v>2153</v>
      </c>
      <c r="J7839" t="s">
        <v>120418</v>
      </c>
      <c r="K7839" t="s">
        <v>208</v>
      </c>
      <c r="L7839" t="s">
        <v>120417</v>
      </c>
      <c r="N7839" t="s">
        <v>208</v>
      </c>
      <c r="O7839" t="s">
        <v>476</v>
      </c>
      <c r="P7839" t="s">
        <v>476</v>
      </c>
    </row>
    <row r="7840" spans="1:16">
      <c r="A7840" s="484" t="s">
        <v>21649</v>
      </c>
      <c r="B7840" s="485" t="s">
        <v>21648</v>
      </c>
      <c r="C7840" t="s">
        <v>21647</v>
      </c>
      <c r="D7840" t="s">
        <v>21647</v>
      </c>
      <c r="E7840" t="str">
        <f t="shared" si="122"/>
        <v>391414 - RISK PARTENAIRE</v>
      </c>
      <c r="F7840" t="s">
        <v>707</v>
      </c>
      <c r="H7840" t="s">
        <v>21646</v>
      </c>
      <c r="I7840" t="s">
        <v>21645</v>
      </c>
      <c r="J7840" t="s">
        <v>21644</v>
      </c>
      <c r="K7840" t="s">
        <v>208</v>
      </c>
      <c r="L7840" t="s">
        <v>21643</v>
      </c>
      <c r="N7840" t="s">
        <v>208</v>
      </c>
      <c r="O7840" t="s">
        <v>476</v>
      </c>
      <c r="P7840" t="s">
        <v>476</v>
      </c>
    </row>
    <row r="7841" spans="1:16">
      <c r="A7841" s="484" t="s">
        <v>23340</v>
      </c>
      <c r="B7841" s="485" t="s">
        <v>23339</v>
      </c>
      <c r="C7841" t="s">
        <v>23338</v>
      </c>
      <c r="D7841" t="s">
        <v>23337</v>
      </c>
      <c r="E7841" t="str">
        <f t="shared" si="122"/>
        <v>552653 - RELIEF CHOLET</v>
      </c>
      <c r="F7841" t="s">
        <v>23336</v>
      </c>
      <c r="G7841" t="s">
        <v>23335</v>
      </c>
      <c r="I7841" t="s">
        <v>12757</v>
      </c>
      <c r="K7841" t="s">
        <v>208</v>
      </c>
      <c r="L7841" t="s">
        <v>23334</v>
      </c>
      <c r="N7841" t="s">
        <v>208</v>
      </c>
      <c r="O7841" t="s">
        <v>476</v>
      </c>
      <c r="P7841" t="s">
        <v>476</v>
      </c>
    </row>
    <row r="7842" spans="1:16">
      <c r="A7842" s="484" t="s">
        <v>116306</v>
      </c>
      <c r="B7842" s="485" t="s">
        <v>116305</v>
      </c>
      <c r="C7842" t="s">
        <v>116304</v>
      </c>
      <c r="D7842" t="s">
        <v>116303</v>
      </c>
      <c r="E7842" t="str">
        <f t="shared" si="122"/>
        <v>677036 - AUTO ECOLE NT FORMATION NTF PLONEOUR LANVERN</v>
      </c>
      <c r="F7842" t="s">
        <v>13665</v>
      </c>
      <c r="G7842" t="s">
        <v>116302</v>
      </c>
      <c r="I7842" t="s">
        <v>36715</v>
      </c>
      <c r="J7842" t="s">
        <v>116301</v>
      </c>
      <c r="K7842" t="s">
        <v>208</v>
      </c>
      <c r="L7842" t="s">
        <v>116300</v>
      </c>
      <c r="N7842" t="s">
        <v>208</v>
      </c>
      <c r="O7842" t="s">
        <v>476</v>
      </c>
      <c r="P7842" t="s">
        <v>476</v>
      </c>
    </row>
    <row r="7843" spans="1:16">
      <c r="A7843" s="484" t="s">
        <v>79395</v>
      </c>
      <c r="B7843" s="485" t="s">
        <v>79394</v>
      </c>
      <c r="C7843" t="s">
        <v>79393</v>
      </c>
      <c r="D7843" t="s">
        <v>79393</v>
      </c>
      <c r="E7843" t="str">
        <f t="shared" si="122"/>
        <v>478477 - ENVOL 17 ASSOCIATION</v>
      </c>
      <c r="F7843" t="s">
        <v>2337</v>
      </c>
      <c r="G7843" t="s">
        <v>79392</v>
      </c>
      <c r="I7843" t="s">
        <v>79391</v>
      </c>
      <c r="J7843" t="s">
        <v>79390</v>
      </c>
      <c r="K7843" t="s">
        <v>208</v>
      </c>
      <c r="L7843" t="s">
        <v>79389</v>
      </c>
      <c r="N7843" t="s">
        <v>208</v>
      </c>
      <c r="O7843" t="s">
        <v>476</v>
      </c>
      <c r="P7843" t="s">
        <v>476</v>
      </c>
    </row>
    <row r="7844" spans="1:16">
      <c r="A7844" s="484" t="s">
        <v>23183</v>
      </c>
      <c r="B7844" s="485" t="s">
        <v>23182</v>
      </c>
      <c r="C7844" t="s">
        <v>23181</v>
      </c>
      <c r="D7844" t="s">
        <v>23180</v>
      </c>
      <c r="E7844" t="str">
        <f t="shared" si="122"/>
        <v>627306 - REONJONY ANNE</v>
      </c>
      <c r="F7844" t="s">
        <v>22589</v>
      </c>
      <c r="G7844" t="s">
        <v>23179</v>
      </c>
      <c r="I7844" t="s">
        <v>2900</v>
      </c>
      <c r="J7844" t="s">
        <v>23178</v>
      </c>
      <c r="K7844" t="s">
        <v>208</v>
      </c>
      <c r="L7844" t="s">
        <v>23177</v>
      </c>
      <c r="N7844" t="s">
        <v>208</v>
      </c>
      <c r="O7844" t="s">
        <v>476</v>
      </c>
      <c r="P7844" t="s">
        <v>476</v>
      </c>
    </row>
    <row r="7845" spans="1:16">
      <c r="A7845" s="484" t="s">
        <v>116648</v>
      </c>
      <c r="B7845" s="485" t="s">
        <v>116647</v>
      </c>
      <c r="C7845" t="s">
        <v>116646</v>
      </c>
      <c r="D7845" t="s">
        <v>116645</v>
      </c>
      <c r="E7845" t="str">
        <f t="shared" si="122"/>
        <v>607873 - AUTO ECOLE CER JURANVILLE BOURGES</v>
      </c>
      <c r="F7845" t="s">
        <v>1328</v>
      </c>
      <c r="G7845" t="s">
        <v>116644</v>
      </c>
      <c r="I7845" t="s">
        <v>4220</v>
      </c>
      <c r="J7845" t="s">
        <v>116643</v>
      </c>
      <c r="K7845" t="s">
        <v>208</v>
      </c>
      <c r="L7845" t="s">
        <v>116642</v>
      </c>
      <c r="N7845" t="s">
        <v>208</v>
      </c>
      <c r="O7845" t="s">
        <v>476</v>
      </c>
      <c r="P7845" t="s">
        <v>476</v>
      </c>
    </row>
    <row r="7846" spans="1:16">
      <c r="A7846" s="484" t="s">
        <v>11074</v>
      </c>
      <c r="B7846" s="485" t="s">
        <v>11073</v>
      </c>
      <c r="C7846" t="s">
        <v>11072</v>
      </c>
      <c r="D7846" t="s">
        <v>11071</v>
      </c>
      <c r="E7846" t="str">
        <f t="shared" si="122"/>
        <v>627239 - TAVERNIER PIERRE</v>
      </c>
      <c r="F7846" t="s">
        <v>581</v>
      </c>
      <c r="G7846" t="s">
        <v>11070</v>
      </c>
      <c r="I7846" t="s">
        <v>11069</v>
      </c>
      <c r="J7846" t="s">
        <v>11068</v>
      </c>
      <c r="K7846" t="s">
        <v>208</v>
      </c>
      <c r="L7846" t="s">
        <v>11067</v>
      </c>
      <c r="N7846" t="s">
        <v>208</v>
      </c>
      <c r="O7846" t="s">
        <v>476</v>
      </c>
      <c r="P7846" t="s">
        <v>476</v>
      </c>
    </row>
    <row r="7847" spans="1:16">
      <c r="A7847" s="484" t="s">
        <v>96841</v>
      </c>
      <c r="B7847" s="485" t="s">
        <v>96840</v>
      </c>
      <c r="C7847" t="s">
        <v>96839</v>
      </c>
      <c r="D7847" t="s">
        <v>96839</v>
      </c>
      <c r="E7847" t="str">
        <f t="shared" si="122"/>
        <v>538474 - CHAMBRE DES ASSOCIATIONS</v>
      </c>
      <c r="F7847" t="s">
        <v>36112</v>
      </c>
      <c r="G7847" t="s">
        <v>96838</v>
      </c>
      <c r="I7847" t="s">
        <v>658</v>
      </c>
      <c r="J7847" t="s">
        <v>96837</v>
      </c>
      <c r="K7847" t="s">
        <v>208</v>
      </c>
      <c r="L7847" t="s">
        <v>96836</v>
      </c>
      <c r="N7847" t="s">
        <v>208</v>
      </c>
      <c r="O7847" t="s">
        <v>476</v>
      </c>
      <c r="P7847" t="s">
        <v>476</v>
      </c>
    </row>
    <row r="7848" spans="1:16">
      <c r="A7848" s="484" t="s">
        <v>134979</v>
      </c>
      <c r="B7848" s="485" t="s">
        <v>134978</v>
      </c>
      <c r="C7848" t="s">
        <v>134977</v>
      </c>
      <c r="D7848" t="s">
        <v>134977</v>
      </c>
      <c r="E7848" t="str">
        <f t="shared" si="122"/>
        <v>452798 - ACTIVITE DEVELOPPEMENT</v>
      </c>
      <c r="F7848" t="s">
        <v>13720</v>
      </c>
      <c r="G7848" t="s">
        <v>134976</v>
      </c>
      <c r="I7848" t="s">
        <v>3431</v>
      </c>
      <c r="J7848" t="s">
        <v>134975</v>
      </c>
      <c r="K7848" t="s">
        <v>208</v>
      </c>
      <c r="L7848" t="s">
        <v>134974</v>
      </c>
      <c r="N7848" t="s">
        <v>208</v>
      </c>
      <c r="O7848" t="s">
        <v>476</v>
      </c>
      <c r="P7848" t="s">
        <v>476</v>
      </c>
    </row>
    <row r="7849" spans="1:16">
      <c r="A7849" s="484" t="s">
        <v>24364</v>
      </c>
      <c r="B7849" s="485" t="s">
        <v>24363</v>
      </c>
      <c r="C7849" t="s">
        <v>24362</v>
      </c>
      <c r="D7849" t="s">
        <v>24362</v>
      </c>
      <c r="E7849" t="str">
        <f t="shared" si="122"/>
        <v>678934 - QUALIMS</v>
      </c>
      <c r="F7849" t="s">
        <v>3423</v>
      </c>
      <c r="G7849" t="s">
        <v>24361</v>
      </c>
      <c r="I7849" t="s">
        <v>16252</v>
      </c>
      <c r="J7849" t="s">
        <v>24360</v>
      </c>
      <c r="K7849" t="s">
        <v>208</v>
      </c>
      <c r="L7849" t="s">
        <v>24359</v>
      </c>
      <c r="N7849" t="s">
        <v>208</v>
      </c>
      <c r="O7849" t="s">
        <v>476</v>
      </c>
      <c r="P7849" t="s">
        <v>476</v>
      </c>
    </row>
    <row r="7850" spans="1:16">
      <c r="A7850" s="484" t="s">
        <v>29588</v>
      </c>
      <c r="B7850" s="485" t="s">
        <v>29587</v>
      </c>
      <c r="C7850" t="s">
        <v>29586</v>
      </c>
      <c r="D7850" t="s">
        <v>29586</v>
      </c>
      <c r="E7850" t="str">
        <f t="shared" si="122"/>
        <v>440723 - PARISI MANNONI CHRISTINE</v>
      </c>
      <c r="F7850" t="s">
        <v>29585</v>
      </c>
      <c r="G7850" t="s">
        <v>29584</v>
      </c>
      <c r="I7850" t="s">
        <v>5443</v>
      </c>
      <c r="K7850" t="s">
        <v>208</v>
      </c>
      <c r="L7850" t="s">
        <v>29583</v>
      </c>
      <c r="N7850" t="s">
        <v>208</v>
      </c>
      <c r="O7850" t="s">
        <v>476</v>
      </c>
      <c r="P7850" t="s">
        <v>476</v>
      </c>
    </row>
    <row r="7851" spans="1:16">
      <c r="A7851" s="484" t="s">
        <v>133390</v>
      </c>
      <c r="B7851" s="485" t="s">
        <v>133389</v>
      </c>
      <c r="C7851" t="s">
        <v>133388</v>
      </c>
      <c r="D7851" t="s">
        <v>133387</v>
      </c>
      <c r="E7851" t="str">
        <f t="shared" si="122"/>
        <v>593163 - AFPIA SUD EST LYON</v>
      </c>
      <c r="F7851" t="s">
        <v>15965</v>
      </c>
      <c r="G7851" t="s">
        <v>133386</v>
      </c>
      <c r="I7851" t="s">
        <v>802</v>
      </c>
      <c r="J7851" t="s">
        <v>133385</v>
      </c>
      <c r="K7851" t="s">
        <v>208</v>
      </c>
      <c r="L7851" t="s">
        <v>133384</v>
      </c>
      <c r="N7851" t="s">
        <v>208</v>
      </c>
      <c r="O7851" t="s">
        <v>476</v>
      </c>
      <c r="P7851" t="s">
        <v>476</v>
      </c>
    </row>
    <row r="7852" spans="1:16">
      <c r="A7852" s="484" t="s">
        <v>11802</v>
      </c>
      <c r="B7852" s="485" t="s">
        <v>11801</v>
      </c>
      <c r="C7852" t="s">
        <v>11800</v>
      </c>
      <c r="D7852" t="s">
        <v>11799</v>
      </c>
      <c r="E7852" t="str">
        <f t="shared" si="122"/>
        <v>100780 - SIOB</v>
      </c>
      <c r="F7852" t="s">
        <v>6341</v>
      </c>
      <c r="G7852" t="s">
        <v>11798</v>
      </c>
      <c r="I7852" t="s">
        <v>11797</v>
      </c>
      <c r="J7852" t="s">
        <v>11796</v>
      </c>
      <c r="K7852" t="s">
        <v>11795</v>
      </c>
      <c r="L7852" t="s">
        <v>11794</v>
      </c>
      <c r="N7852" t="s">
        <v>208</v>
      </c>
      <c r="O7852" t="s">
        <v>476</v>
      </c>
      <c r="P7852" t="s">
        <v>476</v>
      </c>
    </row>
    <row r="7853" spans="1:16">
      <c r="A7853" s="484" t="s">
        <v>92020</v>
      </c>
      <c r="B7853" s="485" t="s">
        <v>92019</v>
      </c>
      <c r="C7853" t="s">
        <v>92018</v>
      </c>
      <c r="D7853" t="s">
        <v>92018</v>
      </c>
      <c r="E7853" t="str">
        <f t="shared" si="122"/>
        <v>451150 - COODEMARRAGE 53</v>
      </c>
      <c r="G7853" t="s">
        <v>92017</v>
      </c>
      <c r="H7853" t="s">
        <v>92016</v>
      </c>
      <c r="I7853" t="s">
        <v>22166</v>
      </c>
      <c r="J7853" t="s">
        <v>92015</v>
      </c>
      <c r="K7853" t="s">
        <v>208</v>
      </c>
      <c r="L7853" t="s">
        <v>92014</v>
      </c>
      <c r="N7853" t="s">
        <v>208</v>
      </c>
      <c r="O7853" t="s">
        <v>476</v>
      </c>
      <c r="P7853" t="s">
        <v>476</v>
      </c>
    </row>
    <row r="7854" spans="1:16">
      <c r="A7854" s="484" t="s">
        <v>8496</v>
      </c>
      <c r="B7854" s="485" t="s">
        <v>8495</v>
      </c>
      <c r="C7854" t="s">
        <v>8494</v>
      </c>
      <c r="D7854" t="s">
        <v>8494</v>
      </c>
      <c r="E7854" t="str">
        <f t="shared" si="122"/>
        <v>355781 - UFORCA BREST QUIMPER</v>
      </c>
      <c r="F7854" t="s">
        <v>8493</v>
      </c>
      <c r="G7854" t="s">
        <v>8492</v>
      </c>
      <c r="I7854" t="s">
        <v>7695</v>
      </c>
      <c r="K7854" t="s">
        <v>208</v>
      </c>
      <c r="L7854" t="s">
        <v>8491</v>
      </c>
      <c r="N7854" t="s">
        <v>208</v>
      </c>
      <c r="O7854" t="s">
        <v>476</v>
      </c>
      <c r="P7854" t="s">
        <v>476</v>
      </c>
    </row>
    <row r="7855" spans="1:16">
      <c r="A7855" s="484" t="s">
        <v>70308</v>
      </c>
      <c r="B7855" s="485" t="s">
        <v>70307</v>
      </c>
      <c r="C7855" t="s">
        <v>70306</v>
      </c>
      <c r="D7855" t="s">
        <v>70305</v>
      </c>
      <c r="E7855" t="str">
        <f t="shared" si="122"/>
        <v>269025 - FORMAH</v>
      </c>
      <c r="F7855" t="s">
        <v>17920</v>
      </c>
      <c r="G7855" t="s">
        <v>70304</v>
      </c>
      <c r="I7855" t="s">
        <v>2908</v>
      </c>
      <c r="J7855" t="s">
        <v>70303</v>
      </c>
      <c r="K7855" t="s">
        <v>208</v>
      </c>
      <c r="L7855" t="s">
        <v>70302</v>
      </c>
      <c r="N7855" t="s">
        <v>208</v>
      </c>
      <c r="O7855" t="s">
        <v>476</v>
      </c>
      <c r="P7855" t="s">
        <v>476</v>
      </c>
    </row>
    <row r="7856" spans="1:16">
      <c r="A7856" s="484" t="s">
        <v>86205</v>
      </c>
      <c r="B7856" s="485" t="s">
        <v>86204</v>
      </c>
      <c r="C7856" t="s">
        <v>86203</v>
      </c>
      <c r="D7856" t="s">
        <v>86203</v>
      </c>
      <c r="E7856" t="str">
        <f t="shared" si="122"/>
        <v>413525 - DROITS D'URGENCE</v>
      </c>
      <c r="F7856" t="s">
        <v>707</v>
      </c>
      <c r="G7856" t="s">
        <v>86202</v>
      </c>
      <c r="I7856" t="s">
        <v>3346</v>
      </c>
      <c r="J7856" t="s">
        <v>86201</v>
      </c>
      <c r="K7856" t="s">
        <v>208</v>
      </c>
      <c r="L7856" t="s">
        <v>86200</v>
      </c>
      <c r="N7856" t="s">
        <v>208</v>
      </c>
      <c r="O7856" t="s">
        <v>476</v>
      </c>
      <c r="P7856" t="s">
        <v>476</v>
      </c>
    </row>
    <row r="7857" spans="1:16">
      <c r="A7857" s="484" t="s">
        <v>114124</v>
      </c>
      <c r="B7857" s="485" t="s">
        <v>114123</v>
      </c>
      <c r="C7857" t="s">
        <v>114122</v>
      </c>
      <c r="D7857" t="s">
        <v>114122</v>
      </c>
      <c r="E7857" t="str">
        <f t="shared" si="122"/>
        <v>485299 - BERANGER CHRISTIAN</v>
      </c>
      <c r="F7857" t="s">
        <v>7936</v>
      </c>
      <c r="G7857" t="s">
        <v>114121</v>
      </c>
      <c r="I7857" t="s">
        <v>13709</v>
      </c>
      <c r="J7857" t="s">
        <v>114120</v>
      </c>
      <c r="K7857" t="s">
        <v>208</v>
      </c>
      <c r="L7857" t="s">
        <v>114119</v>
      </c>
      <c r="N7857" t="s">
        <v>208</v>
      </c>
      <c r="O7857" t="s">
        <v>476</v>
      </c>
      <c r="P7857" t="s">
        <v>476</v>
      </c>
    </row>
    <row r="7858" spans="1:16">
      <c r="A7858" s="484" t="s">
        <v>83123</v>
      </c>
      <c r="B7858" s="485" t="s">
        <v>83122</v>
      </c>
      <c r="C7858" t="s">
        <v>83121</v>
      </c>
      <c r="D7858" t="s">
        <v>83120</v>
      </c>
      <c r="E7858" t="str">
        <f t="shared" si="122"/>
        <v>563043 - ESTC</v>
      </c>
      <c r="F7858" t="s">
        <v>61202</v>
      </c>
      <c r="G7858" t="s">
        <v>83119</v>
      </c>
      <c r="I7858" t="s">
        <v>1035</v>
      </c>
      <c r="J7858" t="s">
        <v>83118</v>
      </c>
      <c r="K7858" t="s">
        <v>208</v>
      </c>
      <c r="L7858" t="s">
        <v>83117</v>
      </c>
      <c r="N7858" t="s">
        <v>207</v>
      </c>
      <c r="O7858" t="s">
        <v>476</v>
      </c>
      <c r="P7858" t="s">
        <v>476</v>
      </c>
    </row>
    <row r="7859" spans="1:16">
      <c r="A7859" s="484" t="s">
        <v>123102</v>
      </c>
      <c r="B7859" s="485" t="s">
        <v>123101</v>
      </c>
      <c r="C7859" t="s">
        <v>123100</v>
      </c>
      <c r="D7859" t="s">
        <v>123099</v>
      </c>
      <c r="E7859" t="str">
        <f t="shared" si="122"/>
        <v>489220 - ATFP</v>
      </c>
      <c r="F7859" t="s">
        <v>1086</v>
      </c>
      <c r="G7859" t="s">
        <v>67146</v>
      </c>
      <c r="H7859" t="s">
        <v>123098</v>
      </c>
      <c r="I7859" t="s">
        <v>5369</v>
      </c>
      <c r="J7859" t="s">
        <v>123097</v>
      </c>
      <c r="K7859" t="s">
        <v>208</v>
      </c>
      <c r="L7859" t="s">
        <v>123096</v>
      </c>
      <c r="N7859" t="s">
        <v>208</v>
      </c>
      <c r="O7859" t="s">
        <v>476</v>
      </c>
      <c r="P7859" t="s">
        <v>476</v>
      </c>
    </row>
    <row r="7860" spans="1:16">
      <c r="A7860" s="484" t="s">
        <v>21754</v>
      </c>
      <c r="B7860" s="485" t="s">
        <v>21753</v>
      </c>
      <c r="C7860" t="s">
        <v>21752</v>
      </c>
      <c r="D7860" t="s">
        <v>21752</v>
      </c>
      <c r="E7860" t="str">
        <f t="shared" si="122"/>
        <v>333943 - RICHARD FORMATION</v>
      </c>
      <c r="F7860" t="s">
        <v>7292</v>
      </c>
      <c r="G7860" t="s">
        <v>21751</v>
      </c>
      <c r="I7860" t="s">
        <v>21750</v>
      </c>
      <c r="J7860" t="s">
        <v>21749</v>
      </c>
      <c r="K7860" t="s">
        <v>208</v>
      </c>
      <c r="L7860" t="s">
        <v>21748</v>
      </c>
      <c r="N7860" t="s">
        <v>208</v>
      </c>
      <c r="O7860" t="s">
        <v>476</v>
      </c>
      <c r="P7860" t="s">
        <v>476</v>
      </c>
    </row>
    <row r="7861" spans="1:16">
      <c r="A7861" s="484" t="s">
        <v>60181</v>
      </c>
      <c r="B7861" s="485" t="s">
        <v>60180</v>
      </c>
      <c r="C7861" t="s">
        <v>60179</v>
      </c>
      <c r="D7861" t="s">
        <v>60178</v>
      </c>
      <c r="E7861" t="str">
        <f t="shared" si="122"/>
        <v>650468 - HUMANS MATTER</v>
      </c>
      <c r="F7861" t="s">
        <v>5552</v>
      </c>
      <c r="G7861" t="s">
        <v>60177</v>
      </c>
      <c r="H7861" t="s">
        <v>60176</v>
      </c>
      <c r="I7861" t="s">
        <v>38318</v>
      </c>
      <c r="J7861" t="s">
        <v>60175</v>
      </c>
      <c r="K7861" t="s">
        <v>208</v>
      </c>
      <c r="L7861" t="s">
        <v>60174</v>
      </c>
      <c r="N7861" t="s">
        <v>208</v>
      </c>
      <c r="O7861" t="s">
        <v>476</v>
      </c>
      <c r="P7861" t="s">
        <v>476</v>
      </c>
    </row>
    <row r="7862" spans="1:16">
      <c r="A7862" s="484" t="s">
        <v>111728</v>
      </c>
      <c r="B7862" s="485" t="s">
        <v>111727</v>
      </c>
      <c r="C7862" t="s">
        <v>111726</v>
      </c>
      <c r="D7862" t="s">
        <v>111725</v>
      </c>
      <c r="E7862" t="str">
        <f t="shared" si="122"/>
        <v>629169 - BUQA SANDRINE</v>
      </c>
      <c r="F7862" t="s">
        <v>6636</v>
      </c>
      <c r="G7862" t="s">
        <v>111724</v>
      </c>
      <c r="I7862" t="s">
        <v>7767</v>
      </c>
      <c r="J7862" t="s">
        <v>111723</v>
      </c>
      <c r="K7862" t="s">
        <v>208</v>
      </c>
      <c r="L7862" t="s">
        <v>111722</v>
      </c>
      <c r="N7862" t="s">
        <v>208</v>
      </c>
      <c r="O7862" t="s">
        <v>476</v>
      </c>
      <c r="P7862" t="s">
        <v>476</v>
      </c>
    </row>
    <row r="7863" spans="1:16">
      <c r="A7863" s="484" t="s">
        <v>58497</v>
      </c>
      <c r="B7863" s="485" t="s">
        <v>58496</v>
      </c>
      <c r="C7863" t="s">
        <v>58495</v>
      </c>
      <c r="D7863" t="s">
        <v>58495</v>
      </c>
      <c r="E7863" t="str">
        <f t="shared" si="122"/>
        <v>545351 - IMHOTEP</v>
      </c>
      <c r="F7863" t="s">
        <v>58494</v>
      </c>
      <c r="G7863" t="s">
        <v>58493</v>
      </c>
      <c r="I7863" t="s">
        <v>1743</v>
      </c>
      <c r="J7863" t="s">
        <v>58492</v>
      </c>
      <c r="K7863" t="s">
        <v>208</v>
      </c>
      <c r="L7863" t="s">
        <v>58491</v>
      </c>
      <c r="N7863" t="s">
        <v>208</v>
      </c>
      <c r="O7863" t="s">
        <v>476</v>
      </c>
      <c r="P7863" t="s">
        <v>476</v>
      </c>
    </row>
    <row r="7864" spans="1:16">
      <c r="A7864" s="484" t="s">
        <v>83233</v>
      </c>
      <c r="B7864" s="485" t="s">
        <v>83232</v>
      </c>
      <c r="C7864" t="s">
        <v>83231</v>
      </c>
      <c r="D7864" t="s">
        <v>83230</v>
      </c>
      <c r="E7864" t="str">
        <f t="shared" si="122"/>
        <v>336701 - EPMN</v>
      </c>
      <c r="F7864" t="s">
        <v>1159</v>
      </c>
      <c r="G7864" t="s">
        <v>83229</v>
      </c>
      <c r="I7864" t="s">
        <v>749</v>
      </c>
      <c r="J7864" t="s">
        <v>83228</v>
      </c>
      <c r="K7864" t="s">
        <v>208</v>
      </c>
      <c r="L7864" t="s">
        <v>83227</v>
      </c>
      <c r="N7864" t="s">
        <v>208</v>
      </c>
      <c r="O7864" t="s">
        <v>476</v>
      </c>
      <c r="P7864" t="s">
        <v>476</v>
      </c>
    </row>
    <row r="7865" spans="1:16">
      <c r="A7865" s="484" t="s">
        <v>22577</v>
      </c>
      <c r="B7865" s="485" t="s">
        <v>22576</v>
      </c>
      <c r="C7865" t="s">
        <v>22575</v>
      </c>
      <c r="D7865" t="s">
        <v>22574</v>
      </c>
      <c r="E7865" t="str">
        <f t="shared" si="122"/>
        <v>347206 - CRFTC</v>
      </c>
      <c r="F7865" t="s">
        <v>22573</v>
      </c>
      <c r="G7865" t="s">
        <v>22572</v>
      </c>
      <c r="I7865" t="s">
        <v>4703</v>
      </c>
      <c r="J7865" t="s">
        <v>22571</v>
      </c>
      <c r="K7865" t="s">
        <v>22570</v>
      </c>
      <c r="L7865" t="s">
        <v>22569</v>
      </c>
      <c r="N7865" t="s">
        <v>208</v>
      </c>
      <c r="O7865" t="s">
        <v>476</v>
      </c>
      <c r="P7865" t="s">
        <v>476</v>
      </c>
    </row>
    <row r="7866" spans="1:16">
      <c r="A7866" s="484" t="s">
        <v>113580</v>
      </c>
      <c r="B7866" s="485" t="s">
        <v>113579</v>
      </c>
      <c r="C7866" t="s">
        <v>113578</v>
      </c>
      <c r="D7866" t="s">
        <v>113577</v>
      </c>
      <c r="E7866" t="str">
        <f t="shared" si="122"/>
        <v>494150 - BIHL GISELE</v>
      </c>
      <c r="F7866" t="s">
        <v>1857</v>
      </c>
      <c r="G7866" t="s">
        <v>113576</v>
      </c>
      <c r="I7866" t="s">
        <v>12211</v>
      </c>
      <c r="J7866" t="s">
        <v>113575</v>
      </c>
      <c r="K7866" t="s">
        <v>208</v>
      </c>
      <c r="L7866" t="s">
        <v>113574</v>
      </c>
      <c r="N7866" t="s">
        <v>208</v>
      </c>
      <c r="O7866" t="s">
        <v>476</v>
      </c>
      <c r="P7866" t="s">
        <v>476</v>
      </c>
    </row>
    <row r="7867" spans="1:16">
      <c r="A7867" s="484" t="s">
        <v>123154</v>
      </c>
      <c r="B7867" s="485" t="s">
        <v>123153</v>
      </c>
      <c r="C7867" t="s">
        <v>123152</v>
      </c>
      <c r="D7867" t="s">
        <v>123151</v>
      </c>
      <c r="E7867" t="str">
        <f t="shared" si="122"/>
        <v>231 - AREPS</v>
      </c>
      <c r="F7867" t="s">
        <v>1086</v>
      </c>
      <c r="G7867" t="s">
        <v>123150</v>
      </c>
      <c r="I7867" t="s">
        <v>7236</v>
      </c>
      <c r="J7867" t="s">
        <v>123149</v>
      </c>
      <c r="K7867" t="s">
        <v>208</v>
      </c>
      <c r="L7867" t="s">
        <v>123148</v>
      </c>
      <c r="N7867" t="s">
        <v>208</v>
      </c>
      <c r="O7867" t="s">
        <v>476</v>
      </c>
      <c r="P7867" t="s">
        <v>476</v>
      </c>
    </row>
    <row r="7868" spans="1:16">
      <c r="A7868" s="484" t="s">
        <v>33014</v>
      </c>
      <c r="B7868" s="485" t="s">
        <v>33013</v>
      </c>
      <c r="C7868" t="s">
        <v>33012</v>
      </c>
      <c r="D7868" t="s">
        <v>33011</v>
      </c>
      <c r="E7868" t="str">
        <f t="shared" si="122"/>
        <v>437098 - NOUBIA JEAN-MARIE</v>
      </c>
      <c r="F7868" t="s">
        <v>2861</v>
      </c>
      <c r="G7868" t="s">
        <v>33010</v>
      </c>
      <c r="H7868" t="s">
        <v>33009</v>
      </c>
      <c r="I7868" t="s">
        <v>21660</v>
      </c>
      <c r="J7868" t="s">
        <v>33008</v>
      </c>
      <c r="K7868" t="s">
        <v>208</v>
      </c>
      <c r="L7868" t="s">
        <v>33007</v>
      </c>
      <c r="N7868" t="s">
        <v>208</v>
      </c>
      <c r="O7868" t="s">
        <v>476</v>
      </c>
      <c r="P7868" t="s">
        <v>476</v>
      </c>
    </row>
    <row r="7869" spans="1:16">
      <c r="A7869" s="484" t="s">
        <v>49522</v>
      </c>
      <c r="B7869" s="485" t="s">
        <v>49521</v>
      </c>
      <c r="C7869" t="s">
        <v>49520</v>
      </c>
      <c r="D7869" t="s">
        <v>49520</v>
      </c>
      <c r="E7869" t="str">
        <f t="shared" si="122"/>
        <v>512308 - JBM CONSULTING AGENCE DE CONSEIL EN IMAGE RELOOKING</v>
      </c>
      <c r="F7869" t="s">
        <v>1817</v>
      </c>
      <c r="G7869" t="s">
        <v>49519</v>
      </c>
      <c r="I7869" t="s">
        <v>596</v>
      </c>
      <c r="J7869" t="s">
        <v>49518</v>
      </c>
      <c r="K7869" t="s">
        <v>208</v>
      </c>
      <c r="L7869" t="s">
        <v>49517</v>
      </c>
      <c r="N7869" t="s">
        <v>208</v>
      </c>
      <c r="O7869" t="s">
        <v>476</v>
      </c>
      <c r="P7869" t="s">
        <v>476</v>
      </c>
    </row>
    <row r="7870" spans="1:16">
      <c r="A7870" s="484" t="s">
        <v>3371</v>
      </c>
      <c r="B7870" s="485" t="s">
        <v>3370</v>
      </c>
      <c r="C7870" t="s">
        <v>3369</v>
      </c>
      <c r="D7870" t="s">
        <v>3368</v>
      </c>
      <c r="E7870" t="str">
        <f t="shared" si="122"/>
        <v>338461 - VISUEL LSF BRETAGNE RENNES</v>
      </c>
      <c r="F7870" t="s">
        <v>3367</v>
      </c>
      <c r="G7870" t="s">
        <v>3366</v>
      </c>
      <c r="H7870" t="s">
        <v>3365</v>
      </c>
      <c r="I7870" t="s">
        <v>3364</v>
      </c>
      <c r="J7870" t="s">
        <v>3363</v>
      </c>
      <c r="K7870" t="s">
        <v>208</v>
      </c>
      <c r="L7870" t="s">
        <v>3362</v>
      </c>
      <c r="N7870" t="s">
        <v>208</v>
      </c>
      <c r="O7870" t="s">
        <v>476</v>
      </c>
      <c r="P7870" t="s">
        <v>476</v>
      </c>
    </row>
    <row r="7871" spans="1:16">
      <c r="A7871" s="484" t="s">
        <v>134226</v>
      </c>
      <c r="B7871" s="485" t="s">
        <v>134225</v>
      </c>
      <c r="C7871" t="s">
        <v>134224</v>
      </c>
      <c r="D7871" t="s">
        <v>134223</v>
      </c>
      <c r="E7871" t="str">
        <f t="shared" si="122"/>
        <v>384781 - ADONIS TOULOUSE</v>
      </c>
      <c r="F7871" t="s">
        <v>81375</v>
      </c>
      <c r="G7871" t="s">
        <v>134222</v>
      </c>
      <c r="I7871" t="s">
        <v>603</v>
      </c>
      <c r="J7871" t="s">
        <v>134221</v>
      </c>
      <c r="K7871" t="s">
        <v>208</v>
      </c>
      <c r="L7871" t="s">
        <v>134220</v>
      </c>
      <c r="N7871" t="s">
        <v>208</v>
      </c>
      <c r="O7871" t="s">
        <v>476</v>
      </c>
      <c r="P7871" t="s">
        <v>476</v>
      </c>
    </row>
    <row r="7872" spans="1:16">
      <c r="A7872" s="484" t="s">
        <v>134238</v>
      </c>
      <c r="B7872" s="485" t="s">
        <v>134225</v>
      </c>
      <c r="C7872" t="s">
        <v>134237</v>
      </c>
      <c r="D7872" t="s">
        <v>134236</v>
      </c>
      <c r="E7872" t="str">
        <f t="shared" si="122"/>
        <v>565155 - ADONIS LILLE</v>
      </c>
      <c r="F7872" t="s">
        <v>14560</v>
      </c>
      <c r="G7872" t="s">
        <v>134235</v>
      </c>
      <c r="I7872" t="s">
        <v>1814</v>
      </c>
      <c r="J7872" t="s">
        <v>134234</v>
      </c>
      <c r="K7872" t="s">
        <v>208</v>
      </c>
      <c r="L7872" t="s">
        <v>134233</v>
      </c>
      <c r="N7872" t="s">
        <v>208</v>
      </c>
      <c r="O7872" t="s">
        <v>476</v>
      </c>
      <c r="P7872" t="s">
        <v>476</v>
      </c>
    </row>
    <row r="7873" spans="1:16">
      <c r="A7873" s="484" t="s">
        <v>134232</v>
      </c>
      <c r="B7873" s="485" t="s">
        <v>134225</v>
      </c>
      <c r="C7873" t="s">
        <v>134231</v>
      </c>
      <c r="D7873" t="s">
        <v>134230</v>
      </c>
      <c r="E7873" t="str">
        <f t="shared" si="122"/>
        <v>683498 - ADONIS PARIS</v>
      </c>
      <c r="F7873" t="s">
        <v>7117</v>
      </c>
      <c r="G7873" t="s">
        <v>134229</v>
      </c>
      <c r="I7873" t="s">
        <v>4760</v>
      </c>
      <c r="J7873" t="s">
        <v>134228</v>
      </c>
      <c r="K7873" t="s">
        <v>208</v>
      </c>
      <c r="L7873" t="s">
        <v>134227</v>
      </c>
      <c r="N7873" t="s">
        <v>208</v>
      </c>
      <c r="O7873" t="s">
        <v>476</v>
      </c>
      <c r="P7873" t="s">
        <v>476</v>
      </c>
    </row>
    <row r="7874" spans="1:16">
      <c r="A7874" s="484" t="s">
        <v>19804</v>
      </c>
      <c r="B7874" s="485" t="s">
        <v>19803</v>
      </c>
      <c r="C7874" t="s">
        <v>19802</v>
      </c>
      <c r="D7874" t="s">
        <v>19801</v>
      </c>
      <c r="E7874" t="str">
        <f t="shared" ref="E7874:E7937" si="123">_xlfn.CONCAT(L7874," - ",D7874)</f>
        <v>496030 - COACH ACADEMIE</v>
      </c>
      <c r="F7874" t="s">
        <v>1513</v>
      </c>
      <c r="G7874" t="s">
        <v>19800</v>
      </c>
      <c r="I7874" t="s">
        <v>3138</v>
      </c>
      <c r="J7874" t="s">
        <v>19799</v>
      </c>
      <c r="K7874" t="s">
        <v>208</v>
      </c>
      <c r="L7874" t="s">
        <v>19798</v>
      </c>
      <c r="N7874" t="s">
        <v>208</v>
      </c>
      <c r="O7874" t="s">
        <v>476</v>
      </c>
      <c r="P7874" t="s">
        <v>476</v>
      </c>
    </row>
    <row r="7875" spans="1:16">
      <c r="A7875" s="484" t="s">
        <v>10852</v>
      </c>
      <c r="B7875" s="485" t="s">
        <v>10851</v>
      </c>
      <c r="C7875" t="s">
        <v>10850</v>
      </c>
      <c r="D7875" t="s">
        <v>10850</v>
      </c>
      <c r="E7875" t="str">
        <f t="shared" si="123"/>
        <v>646210 - TECNIPLAST FRANCE</v>
      </c>
      <c r="F7875" t="s">
        <v>2345</v>
      </c>
      <c r="G7875" t="s">
        <v>10849</v>
      </c>
      <c r="I7875" t="s">
        <v>10848</v>
      </c>
      <c r="K7875" t="s">
        <v>208</v>
      </c>
      <c r="L7875" t="s">
        <v>10847</v>
      </c>
      <c r="N7875" t="s">
        <v>208</v>
      </c>
      <c r="O7875" t="s">
        <v>476</v>
      </c>
      <c r="P7875" t="s">
        <v>476</v>
      </c>
    </row>
    <row r="7876" spans="1:16">
      <c r="A7876" s="484" t="s">
        <v>8279</v>
      </c>
      <c r="B7876" s="485" t="s">
        <v>8278</v>
      </c>
      <c r="C7876" t="s">
        <v>8277</v>
      </c>
      <c r="D7876" t="s">
        <v>8276</v>
      </c>
      <c r="E7876" t="str">
        <f t="shared" si="123"/>
        <v>534330 - UNAFORMEC IDF</v>
      </c>
      <c r="F7876" t="s">
        <v>4979</v>
      </c>
      <c r="G7876" t="s">
        <v>8275</v>
      </c>
      <c r="H7876" t="s">
        <v>8274</v>
      </c>
      <c r="I7876" t="s">
        <v>8273</v>
      </c>
      <c r="J7876" t="s">
        <v>8272</v>
      </c>
      <c r="K7876" t="s">
        <v>8271</v>
      </c>
      <c r="L7876" t="s">
        <v>8270</v>
      </c>
      <c r="N7876" t="s">
        <v>208</v>
      </c>
      <c r="O7876" t="s">
        <v>476</v>
      </c>
      <c r="P7876" t="s">
        <v>476</v>
      </c>
    </row>
    <row r="7877" spans="1:16">
      <c r="A7877" s="484" t="s">
        <v>14391</v>
      </c>
      <c r="B7877" s="485" t="s">
        <v>14390</v>
      </c>
      <c r="C7877" t="s">
        <v>14389</v>
      </c>
      <c r="D7877" t="s">
        <v>14388</v>
      </c>
      <c r="E7877" t="str">
        <f t="shared" si="123"/>
        <v>348090 - SOCRATES ANNECY LE VIEUX</v>
      </c>
      <c r="F7877" t="s">
        <v>510</v>
      </c>
      <c r="G7877" t="s">
        <v>14387</v>
      </c>
      <c r="H7877" t="s">
        <v>14386</v>
      </c>
      <c r="I7877" t="s">
        <v>13808</v>
      </c>
      <c r="J7877" t="s">
        <v>14385</v>
      </c>
      <c r="K7877" t="s">
        <v>208</v>
      </c>
      <c r="L7877" t="s">
        <v>14384</v>
      </c>
      <c r="N7877" t="s">
        <v>208</v>
      </c>
      <c r="O7877" t="s">
        <v>476</v>
      </c>
      <c r="P7877" t="s">
        <v>476</v>
      </c>
    </row>
    <row r="7878" spans="1:16">
      <c r="A7878" s="484" t="s">
        <v>49516</v>
      </c>
      <c r="B7878" s="485" t="s">
        <v>49515</v>
      </c>
      <c r="C7878" t="s">
        <v>49514</v>
      </c>
      <c r="D7878" t="s">
        <v>49514</v>
      </c>
      <c r="E7878" t="str">
        <f t="shared" si="123"/>
        <v>615055 - JBM MANAGEMENT</v>
      </c>
      <c r="F7878" t="s">
        <v>40335</v>
      </c>
      <c r="G7878" t="s">
        <v>11643</v>
      </c>
      <c r="I7878" t="s">
        <v>802</v>
      </c>
      <c r="J7878" t="s">
        <v>49513</v>
      </c>
      <c r="K7878" t="s">
        <v>208</v>
      </c>
      <c r="L7878" t="s">
        <v>49512</v>
      </c>
      <c r="N7878" t="s">
        <v>208</v>
      </c>
      <c r="O7878" t="s">
        <v>476</v>
      </c>
      <c r="P7878" t="s">
        <v>476</v>
      </c>
    </row>
    <row r="7879" spans="1:16">
      <c r="A7879" s="484" t="s">
        <v>54077</v>
      </c>
      <c r="B7879" s="485" t="s">
        <v>54076</v>
      </c>
      <c r="C7879" t="s">
        <v>54075</v>
      </c>
      <c r="D7879" t="s">
        <v>54075</v>
      </c>
      <c r="E7879" t="str">
        <f t="shared" si="123"/>
        <v>477930 - INSTITUT KORZYBSKI</v>
      </c>
      <c r="F7879" t="s">
        <v>487</v>
      </c>
      <c r="G7879" t="s">
        <v>54074</v>
      </c>
      <c r="I7879" t="s">
        <v>3346</v>
      </c>
      <c r="K7879" t="s">
        <v>208</v>
      </c>
      <c r="L7879" t="s">
        <v>54073</v>
      </c>
      <c r="N7879" t="s">
        <v>208</v>
      </c>
      <c r="O7879" t="s">
        <v>476</v>
      </c>
      <c r="P7879" t="s">
        <v>476</v>
      </c>
    </row>
    <row r="7880" spans="1:16">
      <c r="A7880" s="484" t="s">
        <v>83947</v>
      </c>
      <c r="B7880" s="485" t="s">
        <v>83946</v>
      </c>
      <c r="C7880" t="s">
        <v>83945</v>
      </c>
      <c r="D7880" t="s">
        <v>83944</v>
      </c>
      <c r="E7880" t="str">
        <f t="shared" si="123"/>
        <v>506461 - EEAM</v>
      </c>
      <c r="F7880" t="s">
        <v>3281</v>
      </c>
      <c r="G7880" t="s">
        <v>83943</v>
      </c>
      <c r="I7880" t="s">
        <v>5244</v>
      </c>
      <c r="J7880" t="s">
        <v>83942</v>
      </c>
      <c r="K7880" t="s">
        <v>208</v>
      </c>
      <c r="L7880" t="s">
        <v>83941</v>
      </c>
      <c r="N7880" t="s">
        <v>208</v>
      </c>
      <c r="O7880" t="s">
        <v>476</v>
      </c>
      <c r="P7880" t="s">
        <v>476</v>
      </c>
    </row>
    <row r="7881" spans="1:16">
      <c r="A7881" s="484" t="s">
        <v>27615</v>
      </c>
      <c r="B7881" s="485" t="s">
        <v>27614</v>
      </c>
      <c r="C7881" t="s">
        <v>27613</v>
      </c>
      <c r="D7881" t="s">
        <v>27612</v>
      </c>
      <c r="E7881" t="str">
        <f t="shared" si="123"/>
        <v>600325 - PROF'ILE</v>
      </c>
      <c r="F7881" t="s">
        <v>6951</v>
      </c>
      <c r="G7881" t="s">
        <v>27611</v>
      </c>
      <c r="H7881" t="s">
        <v>27610</v>
      </c>
      <c r="I7881" t="s">
        <v>6974</v>
      </c>
      <c r="J7881" t="s">
        <v>27609</v>
      </c>
      <c r="K7881" t="s">
        <v>208</v>
      </c>
      <c r="L7881" t="s">
        <v>27608</v>
      </c>
      <c r="N7881" t="s">
        <v>208</v>
      </c>
      <c r="O7881" t="s">
        <v>476</v>
      </c>
      <c r="P7881" t="s">
        <v>476</v>
      </c>
    </row>
    <row r="7882" spans="1:16">
      <c r="A7882" s="484" t="s">
        <v>91297</v>
      </c>
      <c r="B7882" s="485" t="s">
        <v>91296</v>
      </c>
      <c r="C7882" t="s">
        <v>91295</v>
      </c>
      <c r="D7882" t="s">
        <v>91295</v>
      </c>
      <c r="E7882" t="str">
        <f t="shared" si="123"/>
        <v>610860 - COUSSIERE FABRICE - FORMATIONS EQUITATION FINISTERE</v>
      </c>
      <c r="F7882" t="s">
        <v>1459</v>
      </c>
      <c r="G7882" t="s">
        <v>91294</v>
      </c>
      <c r="I7882" t="s">
        <v>91293</v>
      </c>
      <c r="J7882" t="s">
        <v>91292</v>
      </c>
      <c r="K7882" t="s">
        <v>208</v>
      </c>
      <c r="L7882" t="s">
        <v>91291</v>
      </c>
      <c r="N7882" t="s">
        <v>208</v>
      </c>
      <c r="O7882" t="s">
        <v>476</v>
      </c>
      <c r="P7882" t="s">
        <v>476</v>
      </c>
    </row>
    <row r="7883" spans="1:16">
      <c r="A7883" s="484" t="s">
        <v>90936</v>
      </c>
      <c r="B7883" s="485" t="s">
        <v>90935</v>
      </c>
      <c r="C7883" t="s">
        <v>90934</v>
      </c>
      <c r="D7883" t="s">
        <v>90934</v>
      </c>
      <c r="E7883" t="str">
        <f t="shared" si="123"/>
        <v>580818 - CRIF FORMATION ET CONSEIL</v>
      </c>
      <c r="F7883" t="s">
        <v>1077</v>
      </c>
      <c r="G7883" t="s">
        <v>90933</v>
      </c>
      <c r="I7883" t="s">
        <v>2666</v>
      </c>
      <c r="J7883" t="s">
        <v>90932</v>
      </c>
      <c r="K7883" t="s">
        <v>208</v>
      </c>
      <c r="L7883" t="s">
        <v>90931</v>
      </c>
      <c r="N7883" t="s">
        <v>208</v>
      </c>
      <c r="O7883" t="s">
        <v>476</v>
      </c>
      <c r="P7883" t="s">
        <v>476</v>
      </c>
    </row>
    <row r="7884" spans="1:16">
      <c r="A7884" s="484" t="s">
        <v>26560</v>
      </c>
      <c r="B7884" s="485" t="s">
        <v>26559</v>
      </c>
      <c r="C7884" t="s">
        <v>26558</v>
      </c>
      <c r="D7884" t="s">
        <v>26558</v>
      </c>
      <c r="E7884" t="str">
        <f t="shared" si="123"/>
        <v>486425 - PREMIERE DE CORDEE</v>
      </c>
      <c r="F7884" t="s">
        <v>831</v>
      </c>
      <c r="G7884" t="s">
        <v>26557</v>
      </c>
      <c r="H7884" t="s">
        <v>26556</v>
      </c>
      <c r="I7884" t="s">
        <v>1359</v>
      </c>
      <c r="J7884" t="s">
        <v>26555</v>
      </c>
      <c r="K7884" t="s">
        <v>208</v>
      </c>
      <c r="L7884" t="s">
        <v>26554</v>
      </c>
      <c r="N7884" t="s">
        <v>208</v>
      </c>
      <c r="O7884" t="s">
        <v>476</v>
      </c>
      <c r="P7884" t="s">
        <v>476</v>
      </c>
    </row>
    <row r="7885" spans="1:16">
      <c r="A7885" s="484" t="s">
        <v>11565</v>
      </c>
      <c r="B7885" s="485" t="s">
        <v>11564</v>
      </c>
      <c r="C7885" t="s">
        <v>11563</v>
      </c>
      <c r="D7885" t="s">
        <v>11562</v>
      </c>
      <c r="E7885" t="str">
        <f t="shared" si="123"/>
        <v>672488 - SYPRO FORMATION</v>
      </c>
      <c r="F7885" t="s">
        <v>4484</v>
      </c>
      <c r="G7885" t="s">
        <v>11561</v>
      </c>
      <c r="I7885" t="s">
        <v>626</v>
      </c>
      <c r="J7885" t="s">
        <v>11560</v>
      </c>
      <c r="K7885" t="s">
        <v>208</v>
      </c>
      <c r="L7885" t="s">
        <v>11559</v>
      </c>
      <c r="N7885" t="s">
        <v>208</v>
      </c>
      <c r="O7885" t="s">
        <v>476</v>
      </c>
      <c r="P7885" t="s">
        <v>476</v>
      </c>
    </row>
    <row r="7886" spans="1:16">
      <c r="A7886" s="484" t="s">
        <v>28319</v>
      </c>
      <c r="B7886" s="485" t="s">
        <v>28318</v>
      </c>
      <c r="C7886" t="s">
        <v>28317</v>
      </c>
      <c r="D7886" t="s">
        <v>28317</v>
      </c>
      <c r="E7886" t="str">
        <f t="shared" si="123"/>
        <v>544255 - PG CONSULTING</v>
      </c>
      <c r="F7886" t="s">
        <v>10642</v>
      </c>
      <c r="G7886" t="s">
        <v>28316</v>
      </c>
      <c r="I7886" t="s">
        <v>5369</v>
      </c>
      <c r="J7886" t="s">
        <v>28315</v>
      </c>
      <c r="K7886" t="s">
        <v>208</v>
      </c>
      <c r="L7886" t="s">
        <v>28314</v>
      </c>
      <c r="N7886" t="s">
        <v>208</v>
      </c>
      <c r="O7886" t="s">
        <v>476</v>
      </c>
      <c r="P7886" t="s">
        <v>476</v>
      </c>
    </row>
    <row r="7887" spans="1:16">
      <c r="A7887" s="484" t="s">
        <v>79107</v>
      </c>
      <c r="B7887" s="485" t="s">
        <v>79106</v>
      </c>
      <c r="C7887" t="s">
        <v>79105</v>
      </c>
      <c r="D7887" t="s">
        <v>79105</v>
      </c>
      <c r="E7887" t="str">
        <f t="shared" si="123"/>
        <v>289050 - EPM NUTRITION</v>
      </c>
      <c r="F7887" t="s">
        <v>17868</v>
      </c>
      <c r="G7887" t="s">
        <v>79104</v>
      </c>
      <c r="I7887" t="s">
        <v>1735</v>
      </c>
      <c r="J7887" t="s">
        <v>79103</v>
      </c>
      <c r="K7887" t="s">
        <v>208</v>
      </c>
      <c r="L7887" t="s">
        <v>79102</v>
      </c>
      <c r="N7887" t="s">
        <v>208</v>
      </c>
      <c r="O7887" t="s">
        <v>476</v>
      </c>
      <c r="P7887" t="s">
        <v>476</v>
      </c>
    </row>
    <row r="7888" spans="1:16">
      <c r="A7888" s="484" t="s">
        <v>119211</v>
      </c>
      <c r="B7888" s="485" t="s">
        <v>119210</v>
      </c>
      <c r="C7888" t="s">
        <v>119209</v>
      </c>
      <c r="D7888" t="s">
        <v>119208</v>
      </c>
      <c r="E7888" t="str">
        <f t="shared" si="123"/>
        <v>507544 - ADPS</v>
      </c>
      <c r="F7888" t="s">
        <v>12625</v>
      </c>
      <c r="G7888" t="s">
        <v>119207</v>
      </c>
      <c r="H7888" t="s">
        <v>119206</v>
      </c>
      <c r="I7888" t="s">
        <v>1678</v>
      </c>
      <c r="J7888" t="s">
        <v>119205</v>
      </c>
      <c r="K7888" t="s">
        <v>208</v>
      </c>
      <c r="L7888" t="s">
        <v>119204</v>
      </c>
      <c r="N7888" t="s">
        <v>208</v>
      </c>
      <c r="O7888" t="s">
        <v>476</v>
      </c>
      <c r="P7888" t="s">
        <v>476</v>
      </c>
    </row>
    <row r="7889" spans="1:16">
      <c r="A7889" s="484" t="s">
        <v>16007</v>
      </c>
      <c r="B7889" s="485" t="s">
        <v>16006</v>
      </c>
      <c r="C7889" t="s">
        <v>16005</v>
      </c>
      <c r="D7889" t="s">
        <v>16004</v>
      </c>
      <c r="E7889" t="str">
        <f t="shared" si="123"/>
        <v>581628 - SALF</v>
      </c>
      <c r="F7889" t="s">
        <v>16003</v>
      </c>
      <c r="G7889" t="s">
        <v>16002</v>
      </c>
      <c r="H7889" t="s">
        <v>16001</v>
      </c>
      <c r="I7889" t="s">
        <v>16000</v>
      </c>
      <c r="K7889" t="s">
        <v>208</v>
      </c>
      <c r="L7889" t="s">
        <v>15999</v>
      </c>
      <c r="N7889" t="s">
        <v>208</v>
      </c>
      <c r="O7889" t="s">
        <v>476</v>
      </c>
      <c r="P7889" t="s">
        <v>476</v>
      </c>
    </row>
    <row r="7890" spans="1:16">
      <c r="A7890" s="484" t="s">
        <v>18315</v>
      </c>
      <c r="B7890" s="485" t="s">
        <v>18314</v>
      </c>
      <c r="C7890" t="s">
        <v>18313</v>
      </c>
      <c r="D7890" t="s">
        <v>18312</v>
      </c>
      <c r="E7890" t="str">
        <f t="shared" si="123"/>
        <v>640463 - SEGRIA DERACHE</v>
      </c>
      <c r="F7890" t="s">
        <v>1536</v>
      </c>
      <c r="G7890" t="s">
        <v>18311</v>
      </c>
      <c r="I7890" t="s">
        <v>18310</v>
      </c>
      <c r="J7890" t="s">
        <v>18309</v>
      </c>
      <c r="K7890" t="s">
        <v>208</v>
      </c>
      <c r="L7890" t="s">
        <v>18308</v>
      </c>
      <c r="N7890" t="s">
        <v>208</v>
      </c>
      <c r="O7890" t="s">
        <v>476</v>
      </c>
      <c r="P7890" t="s">
        <v>476</v>
      </c>
    </row>
    <row r="7891" spans="1:16">
      <c r="A7891" s="484" t="s">
        <v>53777</v>
      </c>
      <c r="B7891" s="485" t="s">
        <v>53776</v>
      </c>
      <c r="C7891" t="s">
        <v>53775</v>
      </c>
      <c r="D7891" t="s">
        <v>53775</v>
      </c>
      <c r="E7891" t="str">
        <f t="shared" si="123"/>
        <v>136712 - INSTITUT NAISSANCE ET FORMATIONS</v>
      </c>
      <c r="F7891" t="s">
        <v>53774</v>
      </c>
      <c r="G7891" t="s">
        <v>53773</v>
      </c>
      <c r="I7891" t="s">
        <v>53772</v>
      </c>
      <c r="J7891" t="s">
        <v>53771</v>
      </c>
      <c r="K7891" t="s">
        <v>53770</v>
      </c>
      <c r="L7891" t="s">
        <v>53769</v>
      </c>
      <c r="N7891" t="s">
        <v>208</v>
      </c>
      <c r="O7891" t="s">
        <v>476</v>
      </c>
      <c r="P7891" t="s">
        <v>476</v>
      </c>
    </row>
    <row r="7892" spans="1:16">
      <c r="A7892" s="484" t="s">
        <v>118601</v>
      </c>
      <c r="B7892" s="485" t="s">
        <v>118600</v>
      </c>
      <c r="C7892" t="s">
        <v>118599</v>
      </c>
      <c r="D7892" t="s">
        <v>118598</v>
      </c>
      <c r="E7892" t="str">
        <f t="shared" si="123"/>
        <v>648243 - ARNO</v>
      </c>
      <c r="F7892" t="s">
        <v>12003</v>
      </c>
      <c r="G7892" t="s">
        <v>118597</v>
      </c>
      <c r="I7892" t="s">
        <v>40557</v>
      </c>
      <c r="K7892" t="s">
        <v>208</v>
      </c>
      <c r="L7892" t="s">
        <v>118596</v>
      </c>
      <c r="N7892" t="s">
        <v>208</v>
      </c>
      <c r="O7892" t="s">
        <v>476</v>
      </c>
      <c r="P7892" t="s">
        <v>476</v>
      </c>
    </row>
    <row r="7893" spans="1:16">
      <c r="A7893" s="484" t="s">
        <v>28979</v>
      </c>
      <c r="B7893" s="485" t="s">
        <v>28978</v>
      </c>
      <c r="C7893" t="s">
        <v>28977</v>
      </c>
      <c r="D7893" t="s">
        <v>28976</v>
      </c>
      <c r="E7893" t="str">
        <f t="shared" si="123"/>
        <v>407859 - PEI CONSEIL BRUZ</v>
      </c>
      <c r="F7893" t="s">
        <v>20422</v>
      </c>
      <c r="G7893" t="s">
        <v>28975</v>
      </c>
      <c r="H7893" t="s">
        <v>28974</v>
      </c>
      <c r="I7893" t="s">
        <v>13993</v>
      </c>
      <c r="J7893" t="s">
        <v>28973</v>
      </c>
      <c r="K7893" t="s">
        <v>208</v>
      </c>
      <c r="L7893" t="s">
        <v>28972</v>
      </c>
      <c r="N7893" t="s">
        <v>208</v>
      </c>
      <c r="O7893" t="s">
        <v>476</v>
      </c>
      <c r="P7893" t="s">
        <v>476</v>
      </c>
    </row>
    <row r="7894" spans="1:16">
      <c r="A7894" s="484" t="s">
        <v>112633</v>
      </c>
      <c r="B7894" s="485" t="s">
        <v>112632</v>
      </c>
      <c r="C7894" t="s">
        <v>112631</v>
      </c>
      <c r="D7894" t="s">
        <v>112631</v>
      </c>
      <c r="E7894" t="str">
        <f t="shared" si="123"/>
        <v>495931 - BOUCHER FANNY</v>
      </c>
      <c r="F7894" t="s">
        <v>1191</v>
      </c>
      <c r="G7894" t="s">
        <v>112630</v>
      </c>
      <c r="I7894" t="s">
        <v>71513</v>
      </c>
      <c r="J7894" t="s">
        <v>112629</v>
      </c>
      <c r="K7894" t="s">
        <v>208</v>
      </c>
      <c r="L7894" t="s">
        <v>112628</v>
      </c>
      <c r="N7894" t="s">
        <v>208</v>
      </c>
      <c r="O7894" t="s">
        <v>476</v>
      </c>
      <c r="P7894" t="s">
        <v>476</v>
      </c>
    </row>
    <row r="7895" spans="1:16">
      <c r="A7895" s="484" t="s">
        <v>16807</v>
      </c>
      <c r="B7895" s="485" t="s">
        <v>16806</v>
      </c>
      <c r="C7895" t="s">
        <v>16805</v>
      </c>
      <c r="D7895" t="s">
        <v>16805</v>
      </c>
      <c r="E7895" t="str">
        <f t="shared" si="123"/>
        <v>313014 - SINCEO</v>
      </c>
      <c r="F7895" t="s">
        <v>10036</v>
      </c>
      <c r="G7895" t="s">
        <v>16799</v>
      </c>
      <c r="H7895" t="s">
        <v>16804</v>
      </c>
      <c r="I7895" t="s">
        <v>16797</v>
      </c>
      <c r="J7895" t="s">
        <v>16796</v>
      </c>
      <c r="K7895" t="s">
        <v>208</v>
      </c>
      <c r="L7895" t="s">
        <v>16803</v>
      </c>
      <c r="N7895" t="s">
        <v>208</v>
      </c>
      <c r="O7895" t="s">
        <v>476</v>
      </c>
      <c r="P7895" t="s">
        <v>476</v>
      </c>
    </row>
    <row r="7896" spans="1:16">
      <c r="A7896" s="484" t="s">
        <v>96755</v>
      </c>
      <c r="B7896" s="485" t="s">
        <v>96754</v>
      </c>
      <c r="C7896" t="s">
        <v>96753</v>
      </c>
      <c r="D7896" t="s">
        <v>96753</v>
      </c>
      <c r="E7896" t="str">
        <f t="shared" si="123"/>
        <v>325375 - CHAMPS CROISES</v>
      </c>
      <c r="F7896" t="s">
        <v>96752</v>
      </c>
      <c r="G7896" t="s">
        <v>96751</v>
      </c>
      <c r="I7896" t="s">
        <v>626</v>
      </c>
      <c r="J7896" t="s">
        <v>96750</v>
      </c>
      <c r="K7896" t="s">
        <v>208</v>
      </c>
      <c r="L7896" t="s">
        <v>96749</v>
      </c>
      <c r="N7896" t="s">
        <v>208</v>
      </c>
      <c r="O7896" t="s">
        <v>476</v>
      </c>
      <c r="P7896" t="s">
        <v>476</v>
      </c>
    </row>
    <row r="7897" spans="1:16">
      <c r="A7897" s="484" t="s">
        <v>86412</v>
      </c>
      <c r="B7897" s="485" t="s">
        <v>86411</v>
      </c>
      <c r="C7897" t="s">
        <v>86410</v>
      </c>
      <c r="D7897" t="s">
        <v>86410</v>
      </c>
      <c r="E7897" t="str">
        <f t="shared" si="123"/>
        <v>338552 - DOUAR NEVEZ</v>
      </c>
      <c r="F7897" t="s">
        <v>8736</v>
      </c>
      <c r="G7897" t="s">
        <v>86409</v>
      </c>
      <c r="H7897" t="s">
        <v>86408</v>
      </c>
      <c r="I7897" t="s">
        <v>6106</v>
      </c>
      <c r="J7897" t="s">
        <v>86407</v>
      </c>
      <c r="K7897" t="s">
        <v>208</v>
      </c>
      <c r="L7897" t="s">
        <v>86406</v>
      </c>
      <c r="N7897" t="s">
        <v>208</v>
      </c>
      <c r="O7897" t="s">
        <v>476</v>
      </c>
      <c r="P7897" t="s">
        <v>476</v>
      </c>
    </row>
    <row r="7898" spans="1:16">
      <c r="A7898" s="484" t="s">
        <v>36138</v>
      </c>
      <c r="B7898" s="485" t="s">
        <v>36137</v>
      </c>
      <c r="C7898" t="s">
        <v>36136</v>
      </c>
      <c r="D7898" t="s">
        <v>36136</v>
      </c>
      <c r="E7898" t="str">
        <f t="shared" si="123"/>
        <v>530013 - MICHALON SONIA FORMATION</v>
      </c>
      <c r="F7898" t="s">
        <v>831</v>
      </c>
      <c r="G7898" t="s">
        <v>36135</v>
      </c>
      <c r="H7898" t="s">
        <v>36134</v>
      </c>
      <c r="I7898" t="s">
        <v>12832</v>
      </c>
      <c r="K7898" t="s">
        <v>208</v>
      </c>
      <c r="L7898" t="s">
        <v>36133</v>
      </c>
      <c r="N7898" t="s">
        <v>208</v>
      </c>
      <c r="O7898" t="s">
        <v>476</v>
      </c>
      <c r="P7898" t="s">
        <v>476</v>
      </c>
    </row>
    <row r="7899" spans="1:16">
      <c r="A7899" s="484" t="s">
        <v>3724</v>
      </c>
      <c r="B7899" s="485" t="s">
        <v>3723</v>
      </c>
      <c r="C7899" t="s">
        <v>3722</v>
      </c>
      <c r="D7899" t="s">
        <v>3721</v>
      </c>
      <c r="E7899" t="str">
        <f t="shared" si="123"/>
        <v>503587 - VIGANOTTI SCOLARI GHISLAINE</v>
      </c>
      <c r="F7899" t="s">
        <v>3720</v>
      </c>
      <c r="G7899" t="s">
        <v>3719</v>
      </c>
      <c r="I7899" t="s">
        <v>3718</v>
      </c>
      <c r="J7899" t="s">
        <v>3717</v>
      </c>
      <c r="K7899" t="s">
        <v>208</v>
      </c>
      <c r="L7899" t="s">
        <v>3716</v>
      </c>
      <c r="N7899" t="s">
        <v>208</v>
      </c>
      <c r="O7899" t="s">
        <v>476</v>
      </c>
      <c r="P7899" t="s">
        <v>476</v>
      </c>
    </row>
    <row r="7900" spans="1:16">
      <c r="A7900" s="484" t="s">
        <v>89462</v>
      </c>
      <c r="B7900" s="485" t="s">
        <v>89461</v>
      </c>
      <c r="C7900" t="s">
        <v>89460</v>
      </c>
      <c r="D7900" t="s">
        <v>89460</v>
      </c>
      <c r="E7900" t="str">
        <f t="shared" si="123"/>
        <v>608233 - CYBEL FORMATION</v>
      </c>
      <c r="F7900" t="s">
        <v>6759</v>
      </c>
      <c r="G7900" t="s">
        <v>89459</v>
      </c>
      <c r="I7900" t="s">
        <v>4853</v>
      </c>
      <c r="J7900" t="s">
        <v>89458</v>
      </c>
      <c r="K7900" t="s">
        <v>208</v>
      </c>
      <c r="L7900" t="s">
        <v>89457</v>
      </c>
      <c r="N7900" t="s">
        <v>208</v>
      </c>
      <c r="O7900" t="s">
        <v>476</v>
      </c>
      <c r="P7900" t="s">
        <v>476</v>
      </c>
    </row>
    <row r="7901" spans="1:16">
      <c r="A7901" s="484" t="s">
        <v>29448</v>
      </c>
      <c r="B7901" s="485" t="s">
        <v>29447</v>
      </c>
      <c r="C7901" t="s">
        <v>29446</v>
      </c>
      <c r="D7901" t="s">
        <v>29446</v>
      </c>
      <c r="E7901" t="str">
        <f t="shared" si="123"/>
        <v>585622 - PARTNER FORMATION</v>
      </c>
      <c r="F7901" t="s">
        <v>15332</v>
      </c>
      <c r="G7901" t="s">
        <v>29445</v>
      </c>
      <c r="I7901" t="s">
        <v>3329</v>
      </c>
      <c r="J7901" t="s">
        <v>29444</v>
      </c>
      <c r="K7901" t="s">
        <v>208</v>
      </c>
      <c r="L7901" t="s">
        <v>29443</v>
      </c>
      <c r="N7901" t="s">
        <v>207</v>
      </c>
      <c r="O7901" t="s">
        <v>476</v>
      </c>
      <c r="P7901" t="s">
        <v>476</v>
      </c>
    </row>
    <row r="7902" spans="1:16">
      <c r="A7902" s="484" t="s">
        <v>119576</v>
      </c>
      <c r="B7902" s="485" t="s">
        <v>119575</v>
      </c>
      <c r="C7902" t="s">
        <v>119574</v>
      </c>
      <c r="D7902" t="s">
        <v>119573</v>
      </c>
      <c r="E7902" t="str">
        <f t="shared" si="123"/>
        <v>206684 - AFPIA EST NORD</v>
      </c>
      <c r="F7902" t="s">
        <v>1352</v>
      </c>
      <c r="G7902" t="s">
        <v>119572</v>
      </c>
      <c r="H7902" t="s">
        <v>54012</v>
      </c>
      <c r="I7902" t="s">
        <v>119571</v>
      </c>
      <c r="J7902" t="s">
        <v>119570</v>
      </c>
      <c r="K7902" t="s">
        <v>208</v>
      </c>
      <c r="L7902" t="s">
        <v>119569</v>
      </c>
      <c r="N7902" t="s">
        <v>208</v>
      </c>
      <c r="O7902" t="s">
        <v>476</v>
      </c>
      <c r="P7902" t="s">
        <v>476</v>
      </c>
    </row>
    <row r="7903" spans="1:16">
      <c r="A7903" s="484" t="s">
        <v>116373</v>
      </c>
      <c r="B7903" s="485" t="s">
        <v>116372</v>
      </c>
      <c r="C7903" t="s">
        <v>116371</v>
      </c>
      <c r="D7903" t="s">
        <v>116371</v>
      </c>
      <c r="E7903" t="str">
        <f t="shared" si="123"/>
        <v>616308 - AUTO ECOLE LA CLAUTRE</v>
      </c>
      <c r="F7903" t="s">
        <v>45805</v>
      </c>
      <c r="G7903" t="s">
        <v>116370</v>
      </c>
      <c r="I7903" t="s">
        <v>6135</v>
      </c>
      <c r="J7903" t="s">
        <v>116369</v>
      </c>
      <c r="K7903" t="s">
        <v>208</v>
      </c>
      <c r="L7903" t="s">
        <v>116368</v>
      </c>
      <c r="N7903" t="s">
        <v>208</v>
      </c>
      <c r="O7903" t="s">
        <v>476</v>
      </c>
      <c r="P7903" t="s">
        <v>476</v>
      </c>
    </row>
    <row r="7904" spans="1:16">
      <c r="A7904" s="484" t="s">
        <v>11558</v>
      </c>
      <c r="B7904" s="485" t="s">
        <v>11557</v>
      </c>
      <c r="C7904" t="s">
        <v>11556</v>
      </c>
      <c r="D7904" t="s">
        <v>11556</v>
      </c>
      <c r="E7904" t="str">
        <f t="shared" si="123"/>
        <v>371038 - SYSDREAM</v>
      </c>
      <c r="F7904" t="s">
        <v>9781</v>
      </c>
      <c r="G7904" t="s">
        <v>11555</v>
      </c>
      <c r="I7904" t="s">
        <v>11554</v>
      </c>
      <c r="J7904" t="s">
        <v>11553</v>
      </c>
      <c r="K7904" t="s">
        <v>208</v>
      </c>
      <c r="L7904" t="s">
        <v>11552</v>
      </c>
      <c r="N7904" t="s">
        <v>208</v>
      </c>
      <c r="O7904" t="s">
        <v>476</v>
      </c>
      <c r="P7904" t="s">
        <v>476</v>
      </c>
    </row>
    <row r="7905" spans="1:16">
      <c r="A7905" s="484" t="s">
        <v>71290</v>
      </c>
      <c r="B7905" s="485" t="s">
        <v>71289</v>
      </c>
      <c r="C7905" t="s">
        <v>71288</v>
      </c>
      <c r="D7905" t="s">
        <v>71288</v>
      </c>
      <c r="E7905" t="str">
        <f t="shared" si="123"/>
        <v>640440 - FORM HIGH TECH</v>
      </c>
      <c r="F7905" t="s">
        <v>48265</v>
      </c>
      <c r="G7905" t="s">
        <v>71287</v>
      </c>
      <c r="I7905" t="s">
        <v>771</v>
      </c>
      <c r="J7905" t="s">
        <v>71286</v>
      </c>
      <c r="K7905" t="s">
        <v>208</v>
      </c>
      <c r="L7905" t="s">
        <v>71285</v>
      </c>
      <c r="N7905" t="s">
        <v>208</v>
      </c>
      <c r="O7905" t="s">
        <v>476</v>
      </c>
      <c r="P7905" t="s">
        <v>476</v>
      </c>
    </row>
    <row r="7906" spans="1:16">
      <c r="A7906" s="484" t="s">
        <v>65893</v>
      </c>
      <c r="B7906" s="485" t="s">
        <v>65892</v>
      </c>
      <c r="C7906" t="s">
        <v>65891</v>
      </c>
      <c r="D7906" t="s">
        <v>65891</v>
      </c>
      <c r="E7906" t="str">
        <f t="shared" si="123"/>
        <v>393137 - GOUPIL FORMATION</v>
      </c>
      <c r="F7906" t="s">
        <v>831</v>
      </c>
      <c r="G7906" t="s">
        <v>65890</v>
      </c>
      <c r="H7906" t="s">
        <v>34574</v>
      </c>
      <c r="I7906" t="s">
        <v>65889</v>
      </c>
      <c r="J7906" t="s">
        <v>65888</v>
      </c>
      <c r="K7906" t="s">
        <v>208</v>
      </c>
      <c r="L7906" t="s">
        <v>65887</v>
      </c>
      <c r="N7906" t="s">
        <v>208</v>
      </c>
      <c r="O7906" t="s">
        <v>476</v>
      </c>
      <c r="P7906" t="s">
        <v>476</v>
      </c>
    </row>
    <row r="7907" spans="1:16">
      <c r="A7907" s="484" t="s">
        <v>95985</v>
      </c>
      <c r="B7907" s="485" t="s">
        <v>95984</v>
      </c>
      <c r="C7907" t="s">
        <v>95983</v>
      </c>
      <c r="D7907" t="s">
        <v>95982</v>
      </c>
      <c r="E7907" t="str">
        <f t="shared" si="123"/>
        <v>609493 - CIDEES</v>
      </c>
      <c r="F7907" t="s">
        <v>15965</v>
      </c>
      <c r="G7907" t="s">
        <v>95981</v>
      </c>
      <c r="H7907" t="s">
        <v>95980</v>
      </c>
      <c r="I7907" t="s">
        <v>40773</v>
      </c>
      <c r="J7907" t="s">
        <v>95979</v>
      </c>
      <c r="K7907" t="s">
        <v>208</v>
      </c>
      <c r="L7907" t="s">
        <v>95978</v>
      </c>
      <c r="N7907" t="s">
        <v>208</v>
      </c>
      <c r="O7907" t="s">
        <v>476</v>
      </c>
      <c r="P7907" t="s">
        <v>476</v>
      </c>
    </row>
    <row r="7908" spans="1:16">
      <c r="A7908" s="484" t="s">
        <v>36475</v>
      </c>
      <c r="B7908" s="485" t="s">
        <v>36474</v>
      </c>
      <c r="C7908" t="s">
        <v>36473</v>
      </c>
      <c r="D7908" t="s">
        <v>36472</v>
      </c>
      <c r="E7908" t="str">
        <f t="shared" si="123"/>
        <v>479755 - MEUBLE PEINT INIGUEZ HERVE  SARL</v>
      </c>
      <c r="F7908" t="s">
        <v>1710</v>
      </c>
      <c r="G7908" t="s">
        <v>36471</v>
      </c>
      <c r="H7908" t="s">
        <v>36470</v>
      </c>
      <c r="I7908" t="s">
        <v>1799</v>
      </c>
      <c r="J7908" t="s">
        <v>36469</v>
      </c>
      <c r="K7908" t="s">
        <v>208</v>
      </c>
      <c r="L7908" t="s">
        <v>36468</v>
      </c>
      <c r="N7908" t="s">
        <v>208</v>
      </c>
      <c r="O7908" t="s">
        <v>476</v>
      </c>
      <c r="P7908" t="s">
        <v>476</v>
      </c>
    </row>
    <row r="7909" spans="1:16">
      <c r="A7909" s="484" t="s">
        <v>21060</v>
      </c>
      <c r="B7909" s="485" t="s">
        <v>21059</v>
      </c>
      <c r="C7909" t="s">
        <v>21058</v>
      </c>
      <c r="D7909" t="s">
        <v>21058</v>
      </c>
      <c r="E7909" t="str">
        <f t="shared" si="123"/>
        <v>560522 - ROYAL CLOWN CAMPAGNY</v>
      </c>
      <c r="G7909" t="s">
        <v>21057</v>
      </c>
      <c r="I7909" t="s">
        <v>4951</v>
      </c>
      <c r="J7909" t="s">
        <v>21056</v>
      </c>
      <c r="K7909" t="s">
        <v>208</v>
      </c>
      <c r="L7909" t="s">
        <v>21055</v>
      </c>
      <c r="N7909" t="s">
        <v>208</v>
      </c>
      <c r="O7909" t="s">
        <v>476</v>
      </c>
      <c r="P7909" t="s">
        <v>476</v>
      </c>
    </row>
    <row r="7910" spans="1:16">
      <c r="A7910" s="484" t="s">
        <v>83940</v>
      </c>
      <c r="B7910" s="485" t="s">
        <v>83939</v>
      </c>
      <c r="C7910" t="s">
        <v>83938</v>
      </c>
      <c r="D7910" t="s">
        <v>83937</v>
      </c>
      <c r="E7910" t="str">
        <f t="shared" si="123"/>
        <v>601901 - EEPA</v>
      </c>
      <c r="F7910" t="s">
        <v>707</v>
      </c>
      <c r="G7910" t="s">
        <v>83936</v>
      </c>
      <c r="I7910" t="s">
        <v>626</v>
      </c>
      <c r="J7910" t="s">
        <v>83935</v>
      </c>
      <c r="K7910" t="s">
        <v>208</v>
      </c>
      <c r="L7910" t="s">
        <v>83934</v>
      </c>
      <c r="N7910" t="s">
        <v>208</v>
      </c>
      <c r="O7910" t="s">
        <v>476</v>
      </c>
      <c r="P7910" t="s">
        <v>476</v>
      </c>
    </row>
    <row r="7911" spans="1:16">
      <c r="A7911" s="484" t="s">
        <v>38531</v>
      </c>
      <c r="B7911" s="485" t="s">
        <v>38530</v>
      </c>
      <c r="C7911" t="s">
        <v>38529</v>
      </c>
      <c r="D7911" t="s">
        <v>38528</v>
      </c>
      <c r="E7911" t="str">
        <f t="shared" si="123"/>
        <v>456068 - MANETTA JEROME</v>
      </c>
      <c r="F7911" t="s">
        <v>17206</v>
      </c>
      <c r="G7911" t="s">
        <v>38527</v>
      </c>
      <c r="I7911" t="s">
        <v>31500</v>
      </c>
      <c r="J7911" t="s">
        <v>38526</v>
      </c>
      <c r="K7911" t="s">
        <v>208</v>
      </c>
      <c r="L7911" t="s">
        <v>38525</v>
      </c>
      <c r="N7911" t="s">
        <v>208</v>
      </c>
      <c r="O7911" t="s">
        <v>476</v>
      </c>
      <c r="P7911" t="s">
        <v>476</v>
      </c>
    </row>
    <row r="7912" spans="1:16">
      <c r="A7912" s="484" t="s">
        <v>12864</v>
      </c>
      <c r="B7912" s="485" t="s">
        <v>12863</v>
      </c>
      <c r="C7912" t="s">
        <v>12862</v>
      </c>
      <c r="D7912" t="s">
        <v>12862</v>
      </c>
      <c r="E7912" t="str">
        <f t="shared" si="123"/>
        <v>368052 - STOP AUTO ECOLE BLASQUEZ</v>
      </c>
      <c r="F7912" t="s">
        <v>1528</v>
      </c>
      <c r="G7912" t="s">
        <v>12861</v>
      </c>
      <c r="H7912" t="s">
        <v>12860</v>
      </c>
      <c r="I7912" t="s">
        <v>12859</v>
      </c>
      <c r="J7912" t="s">
        <v>12858</v>
      </c>
      <c r="K7912" t="s">
        <v>208</v>
      </c>
      <c r="L7912" t="s">
        <v>12857</v>
      </c>
      <c r="N7912" t="s">
        <v>208</v>
      </c>
      <c r="O7912" t="s">
        <v>476</v>
      </c>
      <c r="P7912" t="s">
        <v>476</v>
      </c>
    </row>
    <row r="7913" spans="1:16">
      <c r="A7913" s="484" t="s">
        <v>88227</v>
      </c>
      <c r="B7913" s="485" t="s">
        <v>88226</v>
      </c>
      <c r="C7913" t="s">
        <v>88225</v>
      </c>
      <c r="D7913" t="s">
        <v>88224</v>
      </c>
      <c r="E7913" t="str">
        <f t="shared" si="123"/>
        <v>627665 - DELATER AUDREY</v>
      </c>
      <c r="F7913" t="s">
        <v>1554</v>
      </c>
      <c r="G7913" t="s">
        <v>88223</v>
      </c>
      <c r="I7913" t="s">
        <v>10167</v>
      </c>
      <c r="K7913" t="s">
        <v>208</v>
      </c>
      <c r="L7913" t="s">
        <v>88222</v>
      </c>
      <c r="N7913" t="s">
        <v>208</v>
      </c>
      <c r="O7913" t="s">
        <v>476</v>
      </c>
      <c r="P7913" t="s">
        <v>476</v>
      </c>
    </row>
    <row r="7914" spans="1:16">
      <c r="A7914" s="484" t="s">
        <v>109441</v>
      </c>
      <c r="B7914" s="485" t="s">
        <v>109440</v>
      </c>
      <c r="C7914" t="s">
        <v>109439</v>
      </c>
      <c r="D7914" t="s">
        <v>109439</v>
      </c>
      <c r="E7914" t="str">
        <f t="shared" si="123"/>
        <v>554236 - CATTET MARC - LA CLAIRIERE AUX PANIERS</v>
      </c>
      <c r="F7914" t="s">
        <v>7556</v>
      </c>
      <c r="G7914" t="s">
        <v>109438</v>
      </c>
      <c r="I7914" t="s">
        <v>109437</v>
      </c>
      <c r="J7914" t="s">
        <v>109436</v>
      </c>
      <c r="K7914" t="s">
        <v>208</v>
      </c>
      <c r="L7914" t="s">
        <v>109435</v>
      </c>
      <c r="N7914" t="s">
        <v>208</v>
      </c>
      <c r="O7914" t="s">
        <v>476</v>
      </c>
      <c r="P7914" t="s">
        <v>476</v>
      </c>
    </row>
    <row r="7915" spans="1:16">
      <c r="A7915" s="484" t="s">
        <v>16746</v>
      </c>
      <c r="B7915" s="485" t="s">
        <v>16745</v>
      </c>
      <c r="C7915" t="s">
        <v>16744</v>
      </c>
      <c r="D7915" t="s">
        <v>16744</v>
      </c>
      <c r="E7915" t="str">
        <f t="shared" si="123"/>
        <v>513842 - SIRLIN ERIC HR DEVELOPPEMENT</v>
      </c>
      <c r="F7915" t="s">
        <v>2534</v>
      </c>
      <c r="G7915" t="s">
        <v>16743</v>
      </c>
      <c r="I7915" t="s">
        <v>1727</v>
      </c>
      <c r="J7915" t="s">
        <v>16742</v>
      </c>
      <c r="K7915" t="s">
        <v>208</v>
      </c>
      <c r="L7915" t="s">
        <v>16741</v>
      </c>
      <c r="N7915" t="s">
        <v>208</v>
      </c>
      <c r="O7915" t="s">
        <v>476</v>
      </c>
      <c r="P7915" t="s">
        <v>476</v>
      </c>
    </row>
    <row r="7916" spans="1:16">
      <c r="A7916" s="484" t="s">
        <v>42063</v>
      </c>
      <c r="B7916" s="485" t="s">
        <v>42062</v>
      </c>
      <c r="C7916" t="s">
        <v>42061</v>
      </c>
      <c r="D7916" t="s">
        <v>42061</v>
      </c>
      <c r="E7916" t="str">
        <f t="shared" si="123"/>
        <v>350989 - LOETSCHER LENATTIER AURIANE  ALTUS</v>
      </c>
      <c r="F7916" t="s">
        <v>13656</v>
      </c>
      <c r="G7916" t="s">
        <v>42060</v>
      </c>
      <c r="I7916" t="s">
        <v>2900</v>
      </c>
      <c r="J7916" t="s">
        <v>42059</v>
      </c>
      <c r="K7916" t="s">
        <v>208</v>
      </c>
      <c r="L7916" t="s">
        <v>42058</v>
      </c>
      <c r="N7916" t="s">
        <v>208</v>
      </c>
      <c r="O7916" t="s">
        <v>476</v>
      </c>
      <c r="P7916" t="s">
        <v>476</v>
      </c>
    </row>
    <row r="7917" spans="1:16">
      <c r="A7917" s="484" t="s">
        <v>36712</v>
      </c>
      <c r="B7917" s="485" t="s">
        <v>36711</v>
      </c>
      <c r="C7917" t="s">
        <v>36710</v>
      </c>
      <c r="D7917" t="s">
        <v>36710</v>
      </c>
      <c r="E7917" t="str">
        <f t="shared" si="123"/>
        <v>628633 - MERY CORINNE</v>
      </c>
      <c r="F7917" t="s">
        <v>2196</v>
      </c>
      <c r="G7917" t="s">
        <v>36709</v>
      </c>
      <c r="I7917" t="s">
        <v>36708</v>
      </c>
      <c r="J7917" t="s">
        <v>36707</v>
      </c>
      <c r="K7917" t="s">
        <v>208</v>
      </c>
      <c r="L7917" t="s">
        <v>36706</v>
      </c>
      <c r="N7917" t="s">
        <v>208</v>
      </c>
      <c r="O7917" t="s">
        <v>476</v>
      </c>
      <c r="P7917" t="s">
        <v>476</v>
      </c>
    </row>
    <row r="7918" spans="1:16">
      <c r="A7918" s="484" t="s">
        <v>110452</v>
      </c>
      <c r="B7918" s="485" t="s">
        <v>110451</v>
      </c>
      <c r="C7918" t="s">
        <v>110450</v>
      </c>
      <c r="D7918" t="s">
        <v>110449</v>
      </c>
      <c r="E7918" t="str">
        <f t="shared" si="123"/>
        <v>640967 - CANU MARTIN AGNES</v>
      </c>
      <c r="F7918" t="s">
        <v>54059</v>
      </c>
      <c r="G7918" t="s">
        <v>77685</v>
      </c>
      <c r="I7918" t="s">
        <v>110448</v>
      </c>
      <c r="K7918" t="s">
        <v>208</v>
      </c>
      <c r="L7918" t="s">
        <v>110447</v>
      </c>
      <c r="N7918" t="s">
        <v>208</v>
      </c>
      <c r="O7918" t="s">
        <v>476</v>
      </c>
      <c r="P7918" t="s">
        <v>476</v>
      </c>
    </row>
    <row r="7919" spans="1:16">
      <c r="A7919" s="484" t="s">
        <v>12598</v>
      </c>
      <c r="B7919" s="485" t="s">
        <v>12597</v>
      </c>
      <c r="C7919" t="s">
        <v>12596</v>
      </c>
      <c r="D7919" t="s">
        <v>12595</v>
      </c>
      <c r="E7919" t="str">
        <f t="shared" si="123"/>
        <v>685355 - STUDIO GENTILE NICE</v>
      </c>
      <c r="F7919" t="s">
        <v>12594</v>
      </c>
      <c r="G7919" t="s">
        <v>12593</v>
      </c>
      <c r="H7919" t="s">
        <v>12592</v>
      </c>
      <c r="I7919" t="s">
        <v>618</v>
      </c>
      <c r="J7919" t="s">
        <v>12591</v>
      </c>
      <c r="K7919" t="s">
        <v>208</v>
      </c>
      <c r="L7919" t="s">
        <v>12590</v>
      </c>
      <c r="N7919" t="s">
        <v>208</v>
      </c>
      <c r="O7919" t="s">
        <v>476</v>
      </c>
      <c r="P7919" t="s">
        <v>476</v>
      </c>
    </row>
    <row r="7920" spans="1:16">
      <c r="A7920" s="484" t="s">
        <v>124107</v>
      </c>
      <c r="B7920" s="485" t="s">
        <v>124106</v>
      </c>
      <c r="C7920" t="s">
        <v>124105</v>
      </c>
      <c r="D7920" t="s">
        <v>124105</v>
      </c>
      <c r="E7920" t="str">
        <f t="shared" si="123"/>
        <v>633859 - ASSOCIATION AMIS MOTS</v>
      </c>
      <c r="F7920" t="s">
        <v>39566</v>
      </c>
      <c r="G7920" t="s">
        <v>124104</v>
      </c>
      <c r="I7920" t="s">
        <v>1501</v>
      </c>
      <c r="K7920" t="s">
        <v>208</v>
      </c>
      <c r="L7920" t="s">
        <v>124103</v>
      </c>
      <c r="N7920" t="s">
        <v>208</v>
      </c>
      <c r="O7920" t="s">
        <v>476</v>
      </c>
      <c r="P7920" t="s">
        <v>476</v>
      </c>
    </row>
    <row r="7921" spans="1:16">
      <c r="A7921" s="484" t="s">
        <v>62851</v>
      </c>
      <c r="B7921" s="485" t="s">
        <v>62850</v>
      </c>
      <c r="C7921" t="s">
        <v>62849</v>
      </c>
      <c r="D7921" t="s">
        <v>62849</v>
      </c>
      <c r="E7921" t="str">
        <f t="shared" si="123"/>
        <v>568405 - GUIMET &amp; ASSOCIES</v>
      </c>
      <c r="F7921" t="s">
        <v>1568</v>
      </c>
      <c r="G7921" t="s">
        <v>62848</v>
      </c>
      <c r="H7921" t="s">
        <v>62847</v>
      </c>
      <c r="I7921" t="s">
        <v>2176</v>
      </c>
      <c r="J7921" t="s">
        <v>62846</v>
      </c>
      <c r="K7921" t="s">
        <v>208</v>
      </c>
      <c r="L7921" t="s">
        <v>62845</v>
      </c>
      <c r="N7921" t="s">
        <v>208</v>
      </c>
      <c r="O7921" t="s">
        <v>476</v>
      </c>
      <c r="P7921" t="s">
        <v>476</v>
      </c>
    </row>
    <row r="7922" spans="1:16">
      <c r="A7922" s="484" t="s">
        <v>43992</v>
      </c>
      <c r="B7922" s="485" t="s">
        <v>43991</v>
      </c>
      <c r="C7922" t="s">
        <v>43990</v>
      </c>
      <c r="D7922" t="s">
        <v>43989</v>
      </c>
      <c r="E7922" t="str">
        <f t="shared" si="123"/>
        <v>616655 - LENFANT LAURENT</v>
      </c>
      <c r="F7922" t="s">
        <v>11192</v>
      </c>
      <c r="G7922" t="s">
        <v>43988</v>
      </c>
      <c r="I7922" t="s">
        <v>4549</v>
      </c>
      <c r="J7922" t="s">
        <v>43987</v>
      </c>
      <c r="K7922" t="s">
        <v>208</v>
      </c>
      <c r="L7922" t="s">
        <v>43986</v>
      </c>
      <c r="N7922" t="s">
        <v>208</v>
      </c>
      <c r="O7922" t="s">
        <v>476</v>
      </c>
      <c r="P7922" t="s">
        <v>476</v>
      </c>
    </row>
    <row r="7923" spans="1:16">
      <c r="A7923" s="484" t="s">
        <v>1724</v>
      </c>
      <c r="B7923" s="485" t="s">
        <v>1723</v>
      </c>
      <c r="C7923" t="s">
        <v>1722</v>
      </c>
      <c r="D7923" t="s">
        <v>1721</v>
      </c>
      <c r="E7923" t="str">
        <f t="shared" si="123"/>
        <v>673687 - XILANDER SIGNES</v>
      </c>
      <c r="F7923" t="s">
        <v>1720</v>
      </c>
      <c r="G7923" t="s">
        <v>1719</v>
      </c>
      <c r="H7923" t="s">
        <v>1718</v>
      </c>
      <c r="I7923" t="s">
        <v>1717</v>
      </c>
      <c r="J7923" t="s">
        <v>1716</v>
      </c>
      <c r="K7923" t="s">
        <v>208</v>
      </c>
      <c r="L7923" t="s">
        <v>1715</v>
      </c>
      <c r="N7923" t="s">
        <v>208</v>
      </c>
      <c r="O7923" t="s">
        <v>476</v>
      </c>
      <c r="P7923" t="s">
        <v>476</v>
      </c>
    </row>
    <row r="7924" spans="1:16">
      <c r="A7924" s="484" t="s">
        <v>126873</v>
      </c>
      <c r="C7924" t="s">
        <v>126872</v>
      </c>
      <c r="D7924" t="s">
        <v>126871</v>
      </c>
      <c r="E7924" t="str">
        <f t="shared" si="123"/>
        <v>439265 - AROBASE FORMATION GRENOBLE</v>
      </c>
      <c r="F7924" t="s">
        <v>40411</v>
      </c>
      <c r="G7924" t="s">
        <v>126870</v>
      </c>
      <c r="H7924" t="s">
        <v>126869</v>
      </c>
      <c r="I7924" t="s">
        <v>836</v>
      </c>
      <c r="J7924" t="s">
        <v>126868</v>
      </c>
      <c r="K7924" t="s">
        <v>126867</v>
      </c>
      <c r="L7924" t="s">
        <v>126866</v>
      </c>
      <c r="N7924" t="s">
        <v>208</v>
      </c>
      <c r="O7924" t="s">
        <v>476</v>
      </c>
      <c r="P7924" t="s">
        <v>476</v>
      </c>
    </row>
    <row r="7925" spans="1:16">
      <c r="A7925" s="484" t="s">
        <v>42010</v>
      </c>
      <c r="B7925" s="485" t="s">
        <v>42009</v>
      </c>
      <c r="C7925" t="s">
        <v>42008</v>
      </c>
      <c r="D7925" t="s">
        <v>42008</v>
      </c>
      <c r="E7925" t="str">
        <f t="shared" si="123"/>
        <v>352676 - LOGISTIQUE AMBULANCE</v>
      </c>
      <c r="F7925" t="s">
        <v>11165</v>
      </c>
      <c r="G7925" t="s">
        <v>42007</v>
      </c>
      <c r="H7925" t="s">
        <v>42006</v>
      </c>
      <c r="I7925" t="s">
        <v>42005</v>
      </c>
      <c r="K7925" t="s">
        <v>208</v>
      </c>
      <c r="L7925" t="s">
        <v>42004</v>
      </c>
      <c r="N7925" t="s">
        <v>208</v>
      </c>
      <c r="O7925" t="s">
        <v>476</v>
      </c>
      <c r="P7925" t="s">
        <v>476</v>
      </c>
    </row>
    <row r="7926" spans="1:16">
      <c r="A7926" s="484" t="s">
        <v>132604</v>
      </c>
      <c r="B7926" s="485" t="s">
        <v>132603</v>
      </c>
      <c r="C7926" t="s">
        <v>132602</v>
      </c>
      <c r="D7926" t="s">
        <v>132601</v>
      </c>
      <c r="E7926" t="str">
        <f t="shared" si="123"/>
        <v>334911 - ADRIC</v>
      </c>
      <c r="F7926" t="s">
        <v>2572</v>
      </c>
      <c r="G7926" t="s">
        <v>132600</v>
      </c>
      <c r="I7926" t="s">
        <v>4824</v>
      </c>
      <c r="J7926" t="s">
        <v>132599</v>
      </c>
      <c r="K7926" t="s">
        <v>208</v>
      </c>
      <c r="L7926" t="s">
        <v>132598</v>
      </c>
      <c r="N7926" t="s">
        <v>208</v>
      </c>
      <c r="O7926" t="s">
        <v>476</v>
      </c>
      <c r="P7926" t="s">
        <v>476</v>
      </c>
    </row>
    <row r="7927" spans="1:16">
      <c r="A7927" s="484" t="s">
        <v>45558</v>
      </c>
      <c r="B7927" s="485" t="s">
        <v>45557</v>
      </c>
      <c r="C7927" t="s">
        <v>45556</v>
      </c>
      <c r="D7927" t="s">
        <v>45555</v>
      </c>
      <c r="E7927" t="str">
        <f t="shared" si="123"/>
        <v>620830 - L'ATELIER DES CHEFS RUEIL MALMAISON</v>
      </c>
      <c r="F7927" t="s">
        <v>10052</v>
      </c>
      <c r="G7927" t="s">
        <v>45554</v>
      </c>
      <c r="H7927" t="s">
        <v>45553</v>
      </c>
      <c r="I7927" t="s">
        <v>1271</v>
      </c>
      <c r="J7927" t="s">
        <v>45552</v>
      </c>
      <c r="K7927" t="s">
        <v>208</v>
      </c>
      <c r="L7927" t="s">
        <v>45551</v>
      </c>
      <c r="N7927" t="s">
        <v>208</v>
      </c>
      <c r="O7927" t="s">
        <v>476</v>
      </c>
      <c r="P7927" t="s">
        <v>476</v>
      </c>
    </row>
    <row r="7928" spans="1:16">
      <c r="A7928" s="484" t="s">
        <v>45563</v>
      </c>
      <c r="B7928" s="485" t="s">
        <v>45557</v>
      </c>
      <c r="C7928" t="s">
        <v>45556</v>
      </c>
      <c r="D7928" t="s">
        <v>45562</v>
      </c>
      <c r="E7928" t="str">
        <f t="shared" si="123"/>
        <v>419655 - L'ATELIER DES CHEFS PARIS</v>
      </c>
      <c r="F7928" t="s">
        <v>4499</v>
      </c>
      <c r="G7928" t="s">
        <v>45561</v>
      </c>
      <c r="I7928" t="s">
        <v>626</v>
      </c>
      <c r="J7928" t="s">
        <v>45560</v>
      </c>
      <c r="K7928" t="s">
        <v>208</v>
      </c>
      <c r="L7928" t="s">
        <v>45559</v>
      </c>
      <c r="N7928" t="s">
        <v>207</v>
      </c>
      <c r="O7928" t="s">
        <v>476</v>
      </c>
      <c r="P7928" t="s">
        <v>476</v>
      </c>
    </row>
    <row r="7929" spans="1:16">
      <c r="A7929" s="484" t="s">
        <v>62671</v>
      </c>
      <c r="B7929" s="485" t="s">
        <v>62670</v>
      </c>
      <c r="C7929" t="s">
        <v>62669</v>
      </c>
      <c r="D7929" t="s">
        <v>62669</v>
      </c>
      <c r="E7929" t="str">
        <f t="shared" si="123"/>
        <v>450315 - GYMGLISH A9</v>
      </c>
      <c r="F7929" t="s">
        <v>16262</v>
      </c>
      <c r="G7929" t="s">
        <v>62668</v>
      </c>
      <c r="I7929" t="s">
        <v>8273</v>
      </c>
      <c r="J7929" t="s">
        <v>62667</v>
      </c>
      <c r="K7929" t="s">
        <v>208</v>
      </c>
      <c r="L7929" t="s">
        <v>62666</v>
      </c>
      <c r="N7929" t="s">
        <v>208</v>
      </c>
      <c r="O7929" t="s">
        <v>476</v>
      </c>
      <c r="P7929" t="s">
        <v>476</v>
      </c>
    </row>
    <row r="7930" spans="1:16">
      <c r="A7930" s="484" t="s">
        <v>115298</v>
      </c>
      <c r="B7930" s="485" t="s">
        <v>115297</v>
      </c>
      <c r="C7930" t="s">
        <v>115296</v>
      </c>
      <c r="D7930" t="s">
        <v>115296</v>
      </c>
      <c r="E7930" t="str">
        <f t="shared" si="123"/>
        <v>558266 - A3P FORMATION</v>
      </c>
      <c r="F7930" t="s">
        <v>16262</v>
      </c>
      <c r="G7930" t="s">
        <v>115295</v>
      </c>
      <c r="I7930" t="s">
        <v>3329</v>
      </c>
      <c r="J7930" t="s">
        <v>115294</v>
      </c>
      <c r="K7930" t="s">
        <v>208</v>
      </c>
      <c r="L7930" t="s">
        <v>115293</v>
      </c>
      <c r="N7930" t="s">
        <v>208</v>
      </c>
      <c r="O7930" t="s">
        <v>476</v>
      </c>
      <c r="P7930" t="s">
        <v>476</v>
      </c>
    </row>
    <row r="7931" spans="1:16">
      <c r="A7931" s="484" t="s">
        <v>46308</v>
      </c>
      <c r="B7931" s="485" t="s">
        <v>46307</v>
      </c>
      <c r="C7931" t="s">
        <v>46306</v>
      </c>
      <c r="D7931" t="s">
        <v>46306</v>
      </c>
      <c r="E7931" t="str">
        <f t="shared" si="123"/>
        <v>432404 - LABROUQUERE PHILIPPE</v>
      </c>
      <c r="F7931" t="s">
        <v>831</v>
      </c>
      <c r="G7931" t="s">
        <v>46305</v>
      </c>
      <c r="I7931" t="s">
        <v>46304</v>
      </c>
      <c r="J7931" t="s">
        <v>46303</v>
      </c>
      <c r="K7931" t="s">
        <v>208</v>
      </c>
      <c r="L7931" t="s">
        <v>46302</v>
      </c>
      <c r="N7931" t="s">
        <v>208</v>
      </c>
      <c r="O7931" t="s">
        <v>476</v>
      </c>
      <c r="P7931" t="s">
        <v>476</v>
      </c>
    </row>
    <row r="7932" spans="1:16">
      <c r="A7932" s="484" t="s">
        <v>24352</v>
      </c>
      <c r="B7932" s="485" t="s">
        <v>24351</v>
      </c>
      <c r="C7932" t="s">
        <v>24350</v>
      </c>
      <c r="D7932" t="s">
        <v>24350</v>
      </c>
      <c r="E7932" t="str">
        <f t="shared" si="123"/>
        <v>337640 - QUALIOS</v>
      </c>
      <c r="F7932" t="s">
        <v>13656</v>
      </c>
      <c r="G7932" t="s">
        <v>24349</v>
      </c>
      <c r="I7932" t="s">
        <v>6880</v>
      </c>
      <c r="J7932" t="s">
        <v>24348</v>
      </c>
      <c r="K7932" t="s">
        <v>208</v>
      </c>
      <c r="L7932" t="s">
        <v>24347</v>
      </c>
      <c r="N7932" t="s">
        <v>208</v>
      </c>
      <c r="O7932" t="s">
        <v>476</v>
      </c>
      <c r="P7932" t="s">
        <v>476</v>
      </c>
    </row>
    <row r="7933" spans="1:16">
      <c r="A7933" s="484" t="s">
        <v>84378</v>
      </c>
      <c r="B7933" s="485" t="s">
        <v>84377</v>
      </c>
      <c r="C7933" t="s">
        <v>84376</v>
      </c>
      <c r="D7933" t="s">
        <v>84375</v>
      </c>
      <c r="E7933" t="str">
        <f t="shared" si="123"/>
        <v>345477 - ESL VANVES</v>
      </c>
      <c r="F7933" t="s">
        <v>3770</v>
      </c>
      <c r="G7933" t="s">
        <v>84374</v>
      </c>
      <c r="I7933" t="s">
        <v>5443</v>
      </c>
      <c r="J7933" t="s">
        <v>84373</v>
      </c>
      <c r="K7933" t="s">
        <v>208</v>
      </c>
      <c r="L7933" t="s">
        <v>84372</v>
      </c>
      <c r="N7933" t="s">
        <v>208</v>
      </c>
      <c r="O7933" t="s">
        <v>476</v>
      </c>
      <c r="P7933" t="s">
        <v>476</v>
      </c>
    </row>
    <row r="7934" spans="1:16">
      <c r="A7934" s="484" t="s">
        <v>119831</v>
      </c>
      <c r="B7934" s="485" t="s">
        <v>119830</v>
      </c>
      <c r="C7934" t="s">
        <v>119829</v>
      </c>
      <c r="D7934" t="s">
        <v>119828</v>
      </c>
      <c r="E7934" t="str">
        <f t="shared" si="123"/>
        <v>497678 - APME FORMATION</v>
      </c>
      <c r="F7934" t="s">
        <v>1513</v>
      </c>
      <c r="G7934" t="s">
        <v>119827</v>
      </c>
      <c r="I7934" t="s">
        <v>1743</v>
      </c>
      <c r="J7934" t="s">
        <v>119826</v>
      </c>
      <c r="K7934" t="s">
        <v>208</v>
      </c>
      <c r="L7934" t="s">
        <v>119825</v>
      </c>
      <c r="N7934" t="s">
        <v>208</v>
      </c>
      <c r="O7934" t="s">
        <v>476</v>
      </c>
      <c r="P7934" t="s">
        <v>476</v>
      </c>
    </row>
    <row r="7935" spans="1:16">
      <c r="A7935" s="484" t="s">
        <v>50665</v>
      </c>
      <c r="B7935" s="485" t="s">
        <v>50664</v>
      </c>
      <c r="C7935" t="s">
        <v>50663</v>
      </c>
      <c r="D7935" t="s">
        <v>50663</v>
      </c>
      <c r="E7935" t="str">
        <f t="shared" si="123"/>
        <v>466542 - INTERVALLE CAP DU WEEK END</v>
      </c>
      <c r="F7935" t="s">
        <v>39171</v>
      </c>
      <c r="G7935" t="s">
        <v>50662</v>
      </c>
      <c r="I7935" t="s">
        <v>626</v>
      </c>
      <c r="J7935" t="s">
        <v>50661</v>
      </c>
      <c r="K7935" t="s">
        <v>208</v>
      </c>
      <c r="L7935" t="s">
        <v>50660</v>
      </c>
      <c r="N7935" t="s">
        <v>208</v>
      </c>
      <c r="O7935" t="s">
        <v>476</v>
      </c>
      <c r="P7935" t="s">
        <v>476</v>
      </c>
    </row>
    <row r="7936" spans="1:16">
      <c r="A7936" s="484" t="s">
        <v>21000</v>
      </c>
      <c r="B7936" s="485" t="s">
        <v>20999</v>
      </c>
      <c r="C7936" t="s">
        <v>20998</v>
      </c>
      <c r="D7936" t="s">
        <v>20997</v>
      </c>
      <c r="E7936" t="str">
        <f t="shared" si="123"/>
        <v>503423 - ROZE FRANCOISE</v>
      </c>
      <c r="F7936" t="s">
        <v>20422</v>
      </c>
      <c r="G7936" t="s">
        <v>20996</v>
      </c>
      <c r="H7936" t="s">
        <v>20995</v>
      </c>
      <c r="I7936" t="s">
        <v>20994</v>
      </c>
      <c r="J7936" t="s">
        <v>20993</v>
      </c>
      <c r="K7936" t="s">
        <v>208</v>
      </c>
      <c r="L7936" t="s">
        <v>20992</v>
      </c>
      <c r="N7936" t="s">
        <v>208</v>
      </c>
      <c r="O7936" t="s">
        <v>476</v>
      </c>
      <c r="P7936" t="s">
        <v>476</v>
      </c>
    </row>
    <row r="7937" spans="1:16">
      <c r="A7937" s="484" t="s">
        <v>111578</v>
      </c>
      <c r="B7937" s="485" t="s">
        <v>111577</v>
      </c>
      <c r="C7937" t="s">
        <v>111576</v>
      </c>
      <c r="D7937" t="s">
        <v>111576</v>
      </c>
      <c r="E7937" t="str">
        <f t="shared" si="123"/>
        <v>539387 - BUSINESS CLASS INSTITUTE</v>
      </c>
      <c r="F7937" t="s">
        <v>1857</v>
      </c>
      <c r="G7937" t="s">
        <v>111575</v>
      </c>
      <c r="I7937" t="s">
        <v>104714</v>
      </c>
      <c r="J7937" t="s">
        <v>111574</v>
      </c>
      <c r="K7937" t="s">
        <v>208</v>
      </c>
      <c r="L7937" t="s">
        <v>111573</v>
      </c>
      <c r="N7937" t="s">
        <v>208</v>
      </c>
      <c r="O7937" t="s">
        <v>476</v>
      </c>
      <c r="P7937" t="s">
        <v>476</v>
      </c>
    </row>
    <row r="7938" spans="1:16">
      <c r="A7938" s="484" t="s">
        <v>26568</v>
      </c>
      <c r="B7938" s="485" t="s">
        <v>26567</v>
      </c>
      <c r="C7938" t="s">
        <v>26566</v>
      </c>
      <c r="D7938" t="s">
        <v>26566</v>
      </c>
      <c r="E7938" t="str">
        <f t="shared" ref="E7938:E8001" si="124">_xlfn.CONCAT(L7938," - ",D7938)</f>
        <v>355483 - PREMATECH FORMATION</v>
      </c>
      <c r="F7938" t="s">
        <v>20291</v>
      </c>
      <c r="G7938" t="s">
        <v>26565</v>
      </c>
      <c r="H7938" t="s">
        <v>26564</v>
      </c>
      <c r="I7938" t="s">
        <v>26563</v>
      </c>
      <c r="J7938" t="s">
        <v>26562</v>
      </c>
      <c r="K7938" t="s">
        <v>208</v>
      </c>
      <c r="L7938" t="s">
        <v>26561</v>
      </c>
      <c r="N7938" t="s">
        <v>208</v>
      </c>
      <c r="O7938" t="s">
        <v>476</v>
      </c>
      <c r="P7938" t="s">
        <v>476</v>
      </c>
    </row>
    <row r="7939" spans="1:16">
      <c r="A7939" s="484" t="s">
        <v>79511</v>
      </c>
      <c r="B7939" s="485" t="s">
        <v>79510</v>
      </c>
      <c r="C7939" t="s">
        <v>79509</v>
      </c>
      <c r="D7939" t="s">
        <v>79509</v>
      </c>
      <c r="E7939" t="str">
        <f t="shared" si="124"/>
        <v>557845 - ENTRELACS</v>
      </c>
      <c r="F7939" t="s">
        <v>2651</v>
      </c>
      <c r="G7939" t="s">
        <v>79508</v>
      </c>
      <c r="I7939" t="s">
        <v>7236</v>
      </c>
      <c r="J7939" t="s">
        <v>79507</v>
      </c>
      <c r="K7939" t="s">
        <v>208</v>
      </c>
      <c r="L7939" t="s">
        <v>79506</v>
      </c>
      <c r="N7939" t="s">
        <v>208</v>
      </c>
      <c r="O7939" t="s">
        <v>476</v>
      </c>
      <c r="P7939" t="s">
        <v>476</v>
      </c>
    </row>
    <row r="7940" spans="1:16">
      <c r="A7940" s="484" t="s">
        <v>85689</v>
      </c>
      <c r="B7940" s="485" t="s">
        <v>85688</v>
      </c>
      <c r="C7940" t="s">
        <v>85687</v>
      </c>
      <c r="D7940" t="s">
        <v>85686</v>
      </c>
      <c r="E7940" t="str">
        <f t="shared" si="124"/>
        <v>566123 - DURAND CHRISTOPHE - OXIANE TOULOUSE</v>
      </c>
      <c r="F7940" t="s">
        <v>1554</v>
      </c>
      <c r="G7940" t="s">
        <v>85685</v>
      </c>
      <c r="H7940" t="s">
        <v>85684</v>
      </c>
      <c r="I7940" t="s">
        <v>603</v>
      </c>
      <c r="J7940" t="s">
        <v>85683</v>
      </c>
      <c r="K7940" t="s">
        <v>208</v>
      </c>
      <c r="L7940" t="s">
        <v>85682</v>
      </c>
      <c r="N7940" t="s">
        <v>208</v>
      </c>
      <c r="O7940" t="s">
        <v>476</v>
      </c>
      <c r="P7940" t="s">
        <v>476</v>
      </c>
    </row>
    <row r="7941" spans="1:16">
      <c r="A7941" s="484" t="s">
        <v>121497</v>
      </c>
      <c r="B7941" s="485" t="s">
        <v>121496</v>
      </c>
      <c r="C7941" t="s">
        <v>121495</v>
      </c>
      <c r="D7941" t="s">
        <v>121495</v>
      </c>
      <c r="E7941" t="str">
        <f t="shared" si="124"/>
        <v>442136 - ASSOCIATION FRANCAISE DES FUNDRAISERS</v>
      </c>
      <c r="F7941" t="s">
        <v>10052</v>
      </c>
      <c r="G7941" t="s">
        <v>121494</v>
      </c>
      <c r="I7941" t="s">
        <v>626</v>
      </c>
      <c r="J7941" t="s">
        <v>121493</v>
      </c>
      <c r="K7941" t="s">
        <v>208</v>
      </c>
      <c r="L7941" t="s">
        <v>121492</v>
      </c>
      <c r="N7941" t="s">
        <v>208</v>
      </c>
      <c r="O7941" t="s">
        <v>476</v>
      </c>
      <c r="P7941" t="s">
        <v>476</v>
      </c>
    </row>
    <row r="7942" spans="1:16">
      <c r="A7942" s="484" t="s">
        <v>30088</v>
      </c>
      <c r="B7942" s="485" t="s">
        <v>30087</v>
      </c>
      <c r="C7942" t="s">
        <v>30086</v>
      </c>
      <c r="D7942" t="s">
        <v>30086</v>
      </c>
      <c r="E7942" t="str">
        <f t="shared" si="124"/>
        <v>449090 - OXYGENE O</v>
      </c>
      <c r="F7942" t="s">
        <v>1738</v>
      </c>
      <c r="G7942" t="s">
        <v>30085</v>
      </c>
      <c r="H7942" t="s">
        <v>30084</v>
      </c>
      <c r="I7942" t="s">
        <v>8273</v>
      </c>
      <c r="K7942" t="s">
        <v>208</v>
      </c>
      <c r="L7942" t="s">
        <v>30083</v>
      </c>
      <c r="N7942" t="s">
        <v>208</v>
      </c>
      <c r="O7942" t="s">
        <v>476</v>
      </c>
      <c r="P7942" t="s">
        <v>476</v>
      </c>
    </row>
    <row r="7943" spans="1:16">
      <c r="A7943" s="484" t="s">
        <v>57228</v>
      </c>
      <c r="B7943" s="485" t="s">
        <v>57227</v>
      </c>
      <c r="C7943" t="s">
        <v>57226</v>
      </c>
      <c r="D7943" t="s">
        <v>57225</v>
      </c>
      <c r="E7943" t="str">
        <f t="shared" si="124"/>
        <v>488707 - INSTITUT AERO FORMATIONS TREMBLAY EN FRANCE</v>
      </c>
      <c r="F7943" t="s">
        <v>57224</v>
      </c>
      <c r="G7943" t="s">
        <v>57223</v>
      </c>
      <c r="I7943" t="s">
        <v>2414</v>
      </c>
      <c r="J7943" t="s">
        <v>57222</v>
      </c>
      <c r="K7943" t="s">
        <v>208</v>
      </c>
      <c r="L7943" t="s">
        <v>57221</v>
      </c>
      <c r="N7943" t="s">
        <v>208</v>
      </c>
      <c r="O7943" t="s">
        <v>476</v>
      </c>
      <c r="P7943" t="s">
        <v>476</v>
      </c>
    </row>
    <row r="7944" spans="1:16">
      <c r="A7944" s="484" t="s">
        <v>123769</v>
      </c>
      <c r="B7944" s="485" t="s">
        <v>123768</v>
      </c>
      <c r="C7944" t="s">
        <v>123767</v>
      </c>
      <c r="D7944" t="s">
        <v>123766</v>
      </c>
      <c r="E7944" t="str">
        <f t="shared" si="124"/>
        <v>536854 - ACP FORMATION</v>
      </c>
      <c r="F7944" t="s">
        <v>3770</v>
      </c>
      <c r="G7944" t="s">
        <v>123765</v>
      </c>
      <c r="I7944" t="s">
        <v>802</v>
      </c>
      <c r="J7944" t="s">
        <v>123764</v>
      </c>
      <c r="K7944" t="s">
        <v>208</v>
      </c>
      <c r="L7944" t="s">
        <v>123763</v>
      </c>
      <c r="N7944" t="s">
        <v>208</v>
      </c>
      <c r="O7944" t="s">
        <v>476</v>
      </c>
      <c r="P7944" t="s">
        <v>476</v>
      </c>
    </row>
    <row r="7945" spans="1:16">
      <c r="A7945" s="484" t="s">
        <v>36540</v>
      </c>
      <c r="B7945" s="485" t="s">
        <v>36539</v>
      </c>
      <c r="C7945" t="s">
        <v>36538</v>
      </c>
      <c r="D7945" t="s">
        <v>36537</v>
      </c>
      <c r="E7945" t="str">
        <f t="shared" si="124"/>
        <v>634542 - MIS'APPRENTISSAGE</v>
      </c>
      <c r="F7945" t="s">
        <v>15002</v>
      </c>
      <c r="G7945" t="s">
        <v>36536</v>
      </c>
      <c r="I7945" t="s">
        <v>36535</v>
      </c>
      <c r="K7945" t="s">
        <v>208</v>
      </c>
      <c r="L7945" t="s">
        <v>36534</v>
      </c>
      <c r="N7945" t="s">
        <v>207</v>
      </c>
      <c r="O7945" t="s">
        <v>476</v>
      </c>
      <c r="P7945" t="s">
        <v>476</v>
      </c>
    </row>
    <row r="7946" spans="1:16">
      <c r="A7946" s="484" t="s">
        <v>65852</v>
      </c>
      <c r="B7946" s="485" t="s">
        <v>65851</v>
      </c>
      <c r="C7946" t="s">
        <v>65850</v>
      </c>
      <c r="D7946" t="s">
        <v>65850</v>
      </c>
      <c r="E7946" t="str">
        <f t="shared" si="124"/>
        <v>483722 - GOURSOLAS BOGREN NATHALIE</v>
      </c>
      <c r="F7946" t="s">
        <v>2572</v>
      </c>
      <c r="G7946" t="s">
        <v>65849</v>
      </c>
      <c r="I7946" t="s">
        <v>39522</v>
      </c>
      <c r="J7946" t="s">
        <v>65848</v>
      </c>
      <c r="K7946" t="s">
        <v>208</v>
      </c>
      <c r="L7946" t="s">
        <v>65847</v>
      </c>
      <c r="N7946" t="s">
        <v>208</v>
      </c>
      <c r="O7946" t="s">
        <v>476</v>
      </c>
      <c r="P7946" t="s">
        <v>476</v>
      </c>
    </row>
    <row r="7947" spans="1:16">
      <c r="A7947" s="484" t="s">
        <v>30943</v>
      </c>
      <c r="B7947" s="485" t="s">
        <v>30942</v>
      </c>
      <c r="C7947" t="s">
        <v>30941</v>
      </c>
      <c r="D7947" t="s">
        <v>30940</v>
      </c>
      <c r="E7947" t="str">
        <f t="shared" si="124"/>
        <v>679914 - OFI ONE</v>
      </c>
      <c r="F7947" t="s">
        <v>8881</v>
      </c>
      <c r="G7947" t="s">
        <v>30939</v>
      </c>
      <c r="I7947" t="s">
        <v>626</v>
      </c>
      <c r="J7947" t="s">
        <v>30938</v>
      </c>
      <c r="K7947" t="s">
        <v>208</v>
      </c>
      <c r="L7947" t="s">
        <v>30937</v>
      </c>
      <c r="N7947" t="s">
        <v>207</v>
      </c>
      <c r="O7947" t="s">
        <v>476</v>
      </c>
      <c r="P7947" t="s">
        <v>476</v>
      </c>
    </row>
    <row r="7948" spans="1:16">
      <c r="A7948" s="484" t="s">
        <v>60361</v>
      </c>
      <c r="B7948" s="485" t="s">
        <v>60360</v>
      </c>
      <c r="C7948" t="s">
        <v>60359</v>
      </c>
      <c r="D7948" t="s">
        <v>60358</v>
      </c>
      <c r="E7948" t="str">
        <f t="shared" si="124"/>
        <v>652325 - HUBER PATRICE</v>
      </c>
      <c r="F7948" t="s">
        <v>1618</v>
      </c>
      <c r="G7948" t="s">
        <v>60357</v>
      </c>
      <c r="I7948" t="s">
        <v>795</v>
      </c>
      <c r="J7948" t="s">
        <v>60356</v>
      </c>
      <c r="K7948" t="s">
        <v>208</v>
      </c>
      <c r="L7948" t="s">
        <v>60355</v>
      </c>
      <c r="N7948" t="s">
        <v>208</v>
      </c>
      <c r="O7948" t="s">
        <v>476</v>
      </c>
      <c r="P7948" t="s">
        <v>476</v>
      </c>
    </row>
    <row r="7949" spans="1:16">
      <c r="A7949" s="484" t="s">
        <v>136046</v>
      </c>
      <c r="B7949" s="485" t="s">
        <v>136045</v>
      </c>
      <c r="C7949" t="s">
        <v>136044</v>
      </c>
      <c r="D7949" t="s">
        <v>136043</v>
      </c>
      <c r="E7949" t="str">
        <f t="shared" si="124"/>
        <v>434942 - ACCOM</v>
      </c>
      <c r="F7949" t="s">
        <v>2361</v>
      </c>
      <c r="G7949" t="s">
        <v>136042</v>
      </c>
      <c r="I7949" t="s">
        <v>1207</v>
      </c>
      <c r="J7949" t="s">
        <v>136041</v>
      </c>
      <c r="K7949" t="s">
        <v>208</v>
      </c>
      <c r="L7949" t="s">
        <v>136040</v>
      </c>
      <c r="N7949" t="s">
        <v>208</v>
      </c>
      <c r="O7949" t="s">
        <v>476</v>
      </c>
      <c r="P7949" t="s">
        <v>476</v>
      </c>
    </row>
    <row r="7950" spans="1:16">
      <c r="A7950" s="484" t="s">
        <v>105252</v>
      </c>
      <c r="B7950" s="485" t="s">
        <v>105251</v>
      </c>
      <c r="C7950" t="s">
        <v>105250</v>
      </c>
      <c r="D7950" t="s">
        <v>105250</v>
      </c>
      <c r="E7950" t="str">
        <f t="shared" si="124"/>
        <v>345878 - CENTRE FARE</v>
      </c>
      <c r="F7950" t="s">
        <v>1536</v>
      </c>
      <c r="G7950" t="s">
        <v>105249</v>
      </c>
      <c r="I7950" t="s">
        <v>1542</v>
      </c>
      <c r="J7950" t="s">
        <v>105248</v>
      </c>
      <c r="K7950" t="s">
        <v>105247</v>
      </c>
      <c r="L7950" t="s">
        <v>105246</v>
      </c>
      <c r="N7950" t="s">
        <v>208</v>
      </c>
      <c r="O7950" t="s">
        <v>476</v>
      </c>
      <c r="P7950" t="s">
        <v>476</v>
      </c>
    </row>
    <row r="7951" spans="1:16">
      <c r="A7951" s="484" t="s">
        <v>7582</v>
      </c>
      <c r="B7951" s="485" t="s">
        <v>7581</v>
      </c>
      <c r="C7951" t="s">
        <v>7580</v>
      </c>
      <c r="D7951" t="s">
        <v>7580</v>
      </c>
      <c r="E7951" t="str">
        <f t="shared" si="124"/>
        <v>613630 - UNION DEPARTEMENTALE SAPEURS POMPIERS DU GERS</v>
      </c>
      <c r="F7951" t="s">
        <v>7579</v>
      </c>
      <c r="G7951" t="s">
        <v>7578</v>
      </c>
      <c r="H7951" t="s">
        <v>7577</v>
      </c>
      <c r="I7951" t="s">
        <v>2153</v>
      </c>
      <c r="J7951" t="s">
        <v>7576</v>
      </c>
      <c r="K7951" t="s">
        <v>208</v>
      </c>
      <c r="L7951" t="s">
        <v>7575</v>
      </c>
      <c r="N7951" t="s">
        <v>208</v>
      </c>
      <c r="O7951" t="s">
        <v>476</v>
      </c>
      <c r="P7951" t="s">
        <v>476</v>
      </c>
    </row>
    <row r="7952" spans="1:16">
      <c r="A7952" s="484" t="s">
        <v>68611</v>
      </c>
      <c r="B7952" s="485" t="s">
        <v>68610</v>
      </c>
      <c r="C7952" t="s">
        <v>68609</v>
      </c>
      <c r="D7952" t="s">
        <v>68608</v>
      </c>
      <c r="E7952" t="str">
        <f t="shared" si="124"/>
        <v>446154 - FFSR ST ANDRE</v>
      </c>
      <c r="F7952" t="s">
        <v>2524</v>
      </c>
      <c r="G7952" t="s">
        <v>68607</v>
      </c>
      <c r="H7952" t="s">
        <v>68606</v>
      </c>
      <c r="I7952" t="s">
        <v>4390</v>
      </c>
      <c r="K7952" t="s">
        <v>208</v>
      </c>
      <c r="L7952" t="s">
        <v>68605</v>
      </c>
      <c r="N7952" t="s">
        <v>208</v>
      </c>
      <c r="O7952" t="s">
        <v>476</v>
      </c>
      <c r="P7952" t="s">
        <v>476</v>
      </c>
    </row>
    <row r="7953" spans="1:16">
      <c r="A7953" s="484" t="s">
        <v>113323</v>
      </c>
      <c r="B7953" s="485" t="s">
        <v>113322</v>
      </c>
      <c r="C7953" t="s">
        <v>113321</v>
      </c>
      <c r="D7953" t="s">
        <v>113320</v>
      </c>
      <c r="E7953" t="str">
        <f t="shared" si="124"/>
        <v>573061 - BIRD CORPORATION</v>
      </c>
      <c r="F7953" t="s">
        <v>3834</v>
      </c>
      <c r="G7953" t="s">
        <v>113319</v>
      </c>
      <c r="I7953" t="s">
        <v>13985</v>
      </c>
      <c r="J7953" t="s">
        <v>113318</v>
      </c>
      <c r="K7953" t="s">
        <v>208</v>
      </c>
      <c r="L7953" t="s">
        <v>113317</v>
      </c>
      <c r="N7953" t="s">
        <v>208</v>
      </c>
      <c r="O7953" t="s">
        <v>476</v>
      </c>
      <c r="P7953" t="s">
        <v>476</v>
      </c>
    </row>
    <row r="7954" spans="1:16">
      <c r="A7954" s="484" t="s">
        <v>36114</v>
      </c>
      <c r="C7954" t="s">
        <v>36113</v>
      </c>
      <c r="D7954" t="s">
        <v>36113</v>
      </c>
      <c r="E7954" t="str">
        <f t="shared" si="124"/>
        <v>412259 - MICHEL CHANTAL</v>
      </c>
      <c r="F7954" t="s">
        <v>36112</v>
      </c>
      <c r="G7954" t="s">
        <v>36111</v>
      </c>
      <c r="I7954" t="s">
        <v>658</v>
      </c>
      <c r="J7954" t="s">
        <v>36110</v>
      </c>
      <c r="K7954" t="s">
        <v>36109</v>
      </c>
      <c r="L7954" t="s">
        <v>36108</v>
      </c>
      <c r="N7954" t="s">
        <v>208</v>
      </c>
      <c r="O7954" t="s">
        <v>476</v>
      </c>
      <c r="P7954" t="s">
        <v>476</v>
      </c>
    </row>
    <row r="7955" spans="1:16">
      <c r="A7955" s="484" t="s">
        <v>117265</v>
      </c>
      <c r="B7955" s="485" t="s">
        <v>117264</v>
      </c>
      <c r="C7955" t="s">
        <v>117263</v>
      </c>
      <c r="D7955" t="s">
        <v>117263</v>
      </c>
      <c r="E7955" t="str">
        <f t="shared" si="124"/>
        <v>663529 - ATS SOUDAGE</v>
      </c>
      <c r="F7955" t="s">
        <v>16536</v>
      </c>
      <c r="G7955" t="s">
        <v>117262</v>
      </c>
      <c r="I7955" t="s">
        <v>643</v>
      </c>
      <c r="J7955" t="s">
        <v>117261</v>
      </c>
      <c r="K7955" t="s">
        <v>208</v>
      </c>
      <c r="L7955" t="s">
        <v>117260</v>
      </c>
      <c r="N7955" t="s">
        <v>208</v>
      </c>
      <c r="O7955" t="s">
        <v>476</v>
      </c>
      <c r="P7955" t="s">
        <v>476</v>
      </c>
    </row>
    <row r="7956" spans="1:16">
      <c r="A7956" s="484" t="s">
        <v>14582</v>
      </c>
      <c r="B7956" s="485" t="s">
        <v>14581</v>
      </c>
      <c r="C7956" t="s">
        <v>14580</v>
      </c>
      <c r="D7956" t="s">
        <v>14579</v>
      </c>
      <c r="E7956" t="str">
        <f t="shared" si="124"/>
        <v>594465 - SAFIR</v>
      </c>
      <c r="F7956" t="s">
        <v>12260</v>
      </c>
      <c r="G7956" t="s">
        <v>14578</v>
      </c>
      <c r="I7956" t="s">
        <v>626</v>
      </c>
      <c r="K7956" t="s">
        <v>208</v>
      </c>
      <c r="L7956" t="s">
        <v>14577</v>
      </c>
      <c r="N7956" t="s">
        <v>208</v>
      </c>
      <c r="O7956" t="s">
        <v>476</v>
      </c>
      <c r="P7956" t="s">
        <v>476</v>
      </c>
    </row>
    <row r="7957" spans="1:16">
      <c r="A7957" s="484" t="s">
        <v>112247</v>
      </c>
      <c r="B7957" s="485" t="s">
        <v>112246</v>
      </c>
      <c r="C7957" t="s">
        <v>112245</v>
      </c>
      <c r="D7957" t="s">
        <v>112245</v>
      </c>
      <c r="E7957" t="str">
        <f t="shared" si="124"/>
        <v>583534 - BRECHE AUTO ECOLE FRANCAISE</v>
      </c>
      <c r="F7957" t="s">
        <v>1352</v>
      </c>
      <c r="G7957" t="s">
        <v>112244</v>
      </c>
      <c r="I7957" t="s">
        <v>9864</v>
      </c>
      <c r="J7957" t="s">
        <v>112243</v>
      </c>
      <c r="K7957" t="s">
        <v>208</v>
      </c>
      <c r="L7957" t="s">
        <v>112242</v>
      </c>
      <c r="N7957" t="s">
        <v>208</v>
      </c>
      <c r="O7957" t="s">
        <v>476</v>
      </c>
      <c r="P7957" t="s">
        <v>476</v>
      </c>
    </row>
    <row r="7958" spans="1:16">
      <c r="A7958" s="484" t="s">
        <v>38634</v>
      </c>
      <c r="B7958" s="485" t="s">
        <v>38633</v>
      </c>
      <c r="C7958" t="s">
        <v>38632</v>
      </c>
      <c r="D7958" t="s">
        <v>38632</v>
      </c>
      <c r="E7958" t="str">
        <f t="shared" si="124"/>
        <v>608075 - MANABILITY</v>
      </c>
      <c r="F7958" t="s">
        <v>2408</v>
      </c>
      <c r="G7958" t="s">
        <v>38631</v>
      </c>
      <c r="I7958" t="s">
        <v>626</v>
      </c>
      <c r="J7958" t="s">
        <v>38630</v>
      </c>
      <c r="K7958" t="s">
        <v>208</v>
      </c>
      <c r="L7958" t="s">
        <v>38629</v>
      </c>
      <c r="N7958" t="s">
        <v>208</v>
      </c>
      <c r="O7958" t="s">
        <v>476</v>
      </c>
      <c r="P7958" t="s">
        <v>476</v>
      </c>
    </row>
    <row r="7959" spans="1:16">
      <c r="A7959" s="484" t="s">
        <v>127824</v>
      </c>
      <c r="B7959" s="485" t="s">
        <v>127823</v>
      </c>
      <c r="C7959" t="s">
        <v>127822</v>
      </c>
      <c r="D7959" t="s">
        <v>127822</v>
      </c>
      <c r="E7959" t="str">
        <f t="shared" si="124"/>
        <v>591336 - APAXX DESIGNS</v>
      </c>
      <c r="F7959" t="s">
        <v>6072</v>
      </c>
      <c r="G7959" t="s">
        <v>127821</v>
      </c>
      <c r="I7959" t="s">
        <v>626</v>
      </c>
      <c r="J7959" t="s">
        <v>127820</v>
      </c>
      <c r="K7959" t="s">
        <v>208</v>
      </c>
      <c r="L7959" t="s">
        <v>127819</v>
      </c>
      <c r="N7959" t="s">
        <v>208</v>
      </c>
      <c r="O7959" t="s">
        <v>476</v>
      </c>
      <c r="P7959" t="s">
        <v>476</v>
      </c>
    </row>
    <row r="7960" spans="1:16">
      <c r="A7960" s="484" t="s">
        <v>93055</v>
      </c>
      <c r="B7960" s="485" t="s">
        <v>93054</v>
      </c>
      <c r="C7960" t="s">
        <v>93053</v>
      </c>
      <c r="D7960" t="s">
        <v>93052</v>
      </c>
      <c r="E7960" t="str">
        <f t="shared" si="124"/>
        <v>523240 - CEJI-CAM</v>
      </c>
      <c r="F7960" t="s">
        <v>75393</v>
      </c>
      <c r="G7960" t="s">
        <v>93051</v>
      </c>
      <c r="H7960" t="s">
        <v>93050</v>
      </c>
      <c r="I7960" t="s">
        <v>1542</v>
      </c>
      <c r="J7960" t="s">
        <v>93049</v>
      </c>
      <c r="K7960" t="s">
        <v>208</v>
      </c>
      <c r="L7960" t="s">
        <v>93048</v>
      </c>
      <c r="N7960" t="s">
        <v>208</v>
      </c>
      <c r="O7960" t="s">
        <v>476</v>
      </c>
      <c r="P7960" t="s">
        <v>476</v>
      </c>
    </row>
    <row r="7961" spans="1:16">
      <c r="A7961" s="484" t="s">
        <v>22719</v>
      </c>
      <c r="B7961" s="485" t="s">
        <v>22718</v>
      </c>
      <c r="C7961" t="s">
        <v>22717</v>
      </c>
      <c r="D7961" t="s">
        <v>22716</v>
      </c>
      <c r="E7961" t="str">
        <f t="shared" si="124"/>
        <v>458181 - RPL</v>
      </c>
      <c r="F7961" t="s">
        <v>7254</v>
      </c>
      <c r="G7961" t="s">
        <v>22715</v>
      </c>
      <c r="H7961" t="s">
        <v>22714</v>
      </c>
      <c r="I7961" t="s">
        <v>2900</v>
      </c>
      <c r="J7961" t="s">
        <v>22713</v>
      </c>
      <c r="K7961" t="s">
        <v>22712</v>
      </c>
      <c r="L7961" t="s">
        <v>22711</v>
      </c>
      <c r="N7961" t="s">
        <v>208</v>
      </c>
      <c r="O7961" t="s">
        <v>476</v>
      </c>
      <c r="P7961" t="s">
        <v>476</v>
      </c>
    </row>
    <row r="7962" spans="1:16">
      <c r="A7962" s="484" t="s">
        <v>23419</v>
      </c>
      <c r="B7962" s="485" t="s">
        <v>23418</v>
      </c>
      <c r="C7962" t="s">
        <v>23417</v>
      </c>
      <c r="D7962" t="s">
        <v>23416</v>
      </c>
      <c r="E7962" t="str">
        <f t="shared" si="124"/>
        <v>449696 - RAPSODYS</v>
      </c>
      <c r="F7962" t="s">
        <v>1528</v>
      </c>
      <c r="G7962" t="s">
        <v>23415</v>
      </c>
      <c r="I7962" t="s">
        <v>3229</v>
      </c>
      <c r="J7962" t="s">
        <v>23414</v>
      </c>
      <c r="K7962" t="s">
        <v>208</v>
      </c>
      <c r="L7962" t="s">
        <v>23413</v>
      </c>
      <c r="N7962" t="s">
        <v>208</v>
      </c>
      <c r="O7962" t="s">
        <v>476</v>
      </c>
      <c r="P7962" t="s">
        <v>476</v>
      </c>
    </row>
    <row r="7963" spans="1:16">
      <c r="A7963" s="484" t="s">
        <v>23973</v>
      </c>
      <c r="B7963" s="485" t="s">
        <v>23972</v>
      </c>
      <c r="C7963" t="s">
        <v>23971</v>
      </c>
      <c r="D7963" t="s">
        <v>23971</v>
      </c>
      <c r="E7963" t="str">
        <f t="shared" si="124"/>
        <v>633987 - RAIGALAXIE</v>
      </c>
      <c r="F7963" t="s">
        <v>5005</v>
      </c>
      <c r="G7963" t="s">
        <v>23970</v>
      </c>
      <c r="I7963" t="s">
        <v>23969</v>
      </c>
      <c r="J7963" t="s">
        <v>23968</v>
      </c>
      <c r="K7963" t="s">
        <v>208</v>
      </c>
      <c r="L7963" t="s">
        <v>23967</v>
      </c>
      <c r="N7963" t="s">
        <v>208</v>
      </c>
      <c r="O7963" t="s">
        <v>476</v>
      </c>
      <c r="P7963" t="s">
        <v>476</v>
      </c>
    </row>
    <row r="7964" spans="1:16">
      <c r="A7964" s="484" t="s">
        <v>33400</v>
      </c>
      <c r="B7964" s="485" t="s">
        <v>33399</v>
      </c>
      <c r="C7964" t="s">
        <v>33398</v>
      </c>
      <c r="D7964" t="s">
        <v>33398</v>
      </c>
      <c r="E7964" t="str">
        <f t="shared" si="124"/>
        <v>543378 - NICOLADZE VALERIE - ESPRIT MOSAIQUE</v>
      </c>
      <c r="F7964" t="s">
        <v>3552</v>
      </c>
      <c r="G7964" t="s">
        <v>33397</v>
      </c>
      <c r="I7964" t="s">
        <v>33396</v>
      </c>
      <c r="J7964" t="s">
        <v>33395</v>
      </c>
      <c r="K7964" t="s">
        <v>208</v>
      </c>
      <c r="L7964" t="s">
        <v>33394</v>
      </c>
      <c r="N7964" t="s">
        <v>208</v>
      </c>
      <c r="O7964" t="s">
        <v>476</v>
      </c>
      <c r="P7964" t="s">
        <v>476</v>
      </c>
    </row>
    <row r="7965" spans="1:16">
      <c r="A7965" s="484" t="s">
        <v>92265</v>
      </c>
      <c r="B7965" s="485" t="s">
        <v>92264</v>
      </c>
      <c r="C7965" t="s">
        <v>92263</v>
      </c>
      <c r="D7965" t="s">
        <v>92262</v>
      </c>
      <c r="E7965" t="str">
        <f t="shared" si="124"/>
        <v>395614 - CTI SANTE</v>
      </c>
      <c r="F7965" t="s">
        <v>831</v>
      </c>
      <c r="G7965" t="s">
        <v>92261</v>
      </c>
      <c r="H7965" t="s">
        <v>92260</v>
      </c>
      <c r="I7965" t="s">
        <v>9512</v>
      </c>
      <c r="J7965" t="s">
        <v>92259</v>
      </c>
      <c r="K7965" t="s">
        <v>208</v>
      </c>
      <c r="L7965" t="s">
        <v>92258</v>
      </c>
      <c r="N7965" t="s">
        <v>208</v>
      </c>
      <c r="O7965" t="s">
        <v>476</v>
      </c>
      <c r="P7965" t="s">
        <v>476</v>
      </c>
    </row>
    <row r="7966" spans="1:16">
      <c r="A7966" s="484" t="s">
        <v>71991</v>
      </c>
      <c r="B7966" s="485" t="s">
        <v>71990</v>
      </c>
      <c r="C7966" t="s">
        <v>71989</v>
      </c>
      <c r="D7966" t="s">
        <v>71989</v>
      </c>
      <c r="E7966" t="str">
        <f t="shared" si="124"/>
        <v>416484 - FMC PACA</v>
      </c>
      <c r="F7966" t="s">
        <v>47518</v>
      </c>
      <c r="G7966" t="s">
        <v>71988</v>
      </c>
      <c r="I7966" t="s">
        <v>26873</v>
      </c>
      <c r="J7966" t="s">
        <v>71987</v>
      </c>
      <c r="K7966" t="s">
        <v>71986</v>
      </c>
      <c r="L7966" t="s">
        <v>71985</v>
      </c>
      <c r="N7966" t="s">
        <v>208</v>
      </c>
      <c r="O7966" t="s">
        <v>476</v>
      </c>
      <c r="P7966" t="s">
        <v>476</v>
      </c>
    </row>
    <row r="7967" spans="1:16">
      <c r="A7967" s="484" t="s">
        <v>17599</v>
      </c>
      <c r="B7967" s="485" t="s">
        <v>17598</v>
      </c>
      <c r="C7967" t="s">
        <v>17597</v>
      </c>
      <c r="D7967" t="s">
        <v>17596</v>
      </c>
      <c r="E7967" t="str">
        <f t="shared" si="124"/>
        <v>526216 - SEX ASSIST PARIS 14EME</v>
      </c>
      <c r="F7967" t="s">
        <v>7024</v>
      </c>
      <c r="G7967" t="s">
        <v>17595</v>
      </c>
      <c r="H7967" t="s">
        <v>17594</v>
      </c>
      <c r="I7967" t="s">
        <v>4703</v>
      </c>
      <c r="J7967" t="s">
        <v>17593</v>
      </c>
      <c r="K7967" t="s">
        <v>208</v>
      </c>
      <c r="L7967" t="s">
        <v>17592</v>
      </c>
      <c r="N7967" t="s">
        <v>208</v>
      </c>
      <c r="O7967" t="s">
        <v>476</v>
      </c>
      <c r="P7967" t="s">
        <v>476</v>
      </c>
    </row>
    <row r="7968" spans="1:16">
      <c r="A7968" s="484" t="s">
        <v>122355</v>
      </c>
      <c r="B7968" s="485" t="s">
        <v>122354</v>
      </c>
      <c r="C7968" t="s">
        <v>122353</v>
      </c>
      <c r="D7968" t="s">
        <v>122352</v>
      </c>
      <c r="E7968" t="str">
        <f t="shared" si="124"/>
        <v>545491 - CROIX BLANCHE FORMATION CONTINUE 78 PLAISIR</v>
      </c>
      <c r="F7968" t="s">
        <v>1513</v>
      </c>
      <c r="G7968" t="s">
        <v>122351</v>
      </c>
      <c r="I7968" t="s">
        <v>11237</v>
      </c>
      <c r="J7968" t="s">
        <v>122350</v>
      </c>
      <c r="K7968" t="s">
        <v>208</v>
      </c>
      <c r="L7968" t="s">
        <v>122349</v>
      </c>
      <c r="N7968" t="s">
        <v>208</v>
      </c>
      <c r="O7968" t="s">
        <v>476</v>
      </c>
      <c r="P7968" t="s">
        <v>476</v>
      </c>
    </row>
    <row r="7969" spans="1:16">
      <c r="A7969" s="484" t="s">
        <v>74333</v>
      </c>
      <c r="B7969" s="485" t="s">
        <v>74332</v>
      </c>
      <c r="C7969" t="s">
        <v>74331</v>
      </c>
      <c r="D7969" t="s">
        <v>74331</v>
      </c>
      <c r="E7969" t="str">
        <f t="shared" si="124"/>
        <v>384264 - FACULTE DES METIERS DE L'ESSONNE</v>
      </c>
      <c r="F7969" t="s">
        <v>50567</v>
      </c>
      <c r="G7969" t="s">
        <v>74330</v>
      </c>
      <c r="I7969" t="s">
        <v>5651</v>
      </c>
      <c r="J7969" t="s">
        <v>74329</v>
      </c>
      <c r="K7969" t="s">
        <v>208</v>
      </c>
      <c r="L7969" t="s">
        <v>74328</v>
      </c>
      <c r="N7969" t="s">
        <v>207</v>
      </c>
      <c r="O7969" t="s">
        <v>476</v>
      </c>
      <c r="P7969" t="s">
        <v>476</v>
      </c>
    </row>
    <row r="7970" spans="1:16">
      <c r="A7970" s="484" t="s">
        <v>84964</v>
      </c>
      <c r="B7970" s="485" t="s">
        <v>84963</v>
      </c>
      <c r="C7970" t="s">
        <v>84956</v>
      </c>
      <c r="D7970" t="s">
        <v>84962</v>
      </c>
      <c r="E7970" t="str">
        <f t="shared" si="124"/>
        <v>115824 - EAT</v>
      </c>
      <c r="F7970" t="s">
        <v>6524</v>
      </c>
      <c r="G7970" t="s">
        <v>84961</v>
      </c>
      <c r="I7970" t="s">
        <v>24680</v>
      </c>
      <c r="J7970" t="s">
        <v>84960</v>
      </c>
      <c r="K7970" t="s">
        <v>208</v>
      </c>
      <c r="L7970" t="s">
        <v>84959</v>
      </c>
      <c r="N7970" t="s">
        <v>208</v>
      </c>
      <c r="O7970" t="s">
        <v>476</v>
      </c>
      <c r="P7970" t="s">
        <v>476</v>
      </c>
    </row>
    <row r="7971" spans="1:16">
      <c r="A7971" s="484" t="s">
        <v>31063</v>
      </c>
      <c r="B7971" s="485" t="s">
        <v>31062</v>
      </c>
      <c r="C7971" t="s">
        <v>31061</v>
      </c>
      <c r="D7971" t="s">
        <v>31061</v>
      </c>
      <c r="E7971" t="str">
        <f t="shared" si="124"/>
        <v>339090 - ORCEA</v>
      </c>
      <c r="F7971" t="s">
        <v>2651</v>
      </c>
      <c r="G7971" t="s">
        <v>31060</v>
      </c>
      <c r="I7971" t="s">
        <v>1806</v>
      </c>
      <c r="J7971" t="s">
        <v>31059</v>
      </c>
      <c r="K7971" t="s">
        <v>208</v>
      </c>
      <c r="L7971" t="s">
        <v>31058</v>
      </c>
      <c r="N7971" t="s">
        <v>208</v>
      </c>
      <c r="O7971" t="s">
        <v>476</v>
      </c>
      <c r="P7971" t="s">
        <v>476</v>
      </c>
    </row>
    <row r="7972" spans="1:16">
      <c r="A7972" s="484" t="s">
        <v>9014</v>
      </c>
      <c r="B7972" s="485" t="s">
        <v>9013</v>
      </c>
      <c r="C7972" t="s">
        <v>9012</v>
      </c>
      <c r="D7972" t="s">
        <v>9012</v>
      </c>
      <c r="E7972" t="str">
        <f t="shared" si="124"/>
        <v>338333 - TRAPEC EXPERTISE ORGANISATION</v>
      </c>
      <c r="F7972" t="s">
        <v>6302</v>
      </c>
      <c r="G7972" t="s">
        <v>9011</v>
      </c>
      <c r="I7972" t="s">
        <v>959</v>
      </c>
      <c r="J7972" t="s">
        <v>9010</v>
      </c>
      <c r="K7972" t="s">
        <v>208</v>
      </c>
      <c r="L7972" t="s">
        <v>9009</v>
      </c>
      <c r="N7972" t="s">
        <v>208</v>
      </c>
      <c r="O7972" t="s">
        <v>476</v>
      </c>
      <c r="P7972" t="s">
        <v>476</v>
      </c>
    </row>
    <row r="7973" spans="1:16">
      <c r="A7973" s="484" t="s">
        <v>27295</v>
      </c>
      <c r="B7973" s="485" t="s">
        <v>27294</v>
      </c>
      <c r="C7973" t="s">
        <v>27293</v>
      </c>
      <c r="D7973" t="s">
        <v>27292</v>
      </c>
      <c r="E7973" t="str">
        <f t="shared" si="124"/>
        <v>523320 - ASSOCIATION CLIC ISSOIRE</v>
      </c>
      <c r="F7973" t="s">
        <v>9007</v>
      </c>
      <c r="G7973" t="s">
        <v>27291</v>
      </c>
      <c r="I7973" t="s">
        <v>27290</v>
      </c>
      <c r="J7973" t="s">
        <v>27289</v>
      </c>
      <c r="K7973" t="s">
        <v>208</v>
      </c>
      <c r="L7973" t="s">
        <v>27288</v>
      </c>
      <c r="N7973" t="s">
        <v>208</v>
      </c>
      <c r="O7973" t="s">
        <v>476</v>
      </c>
      <c r="P7973" t="s">
        <v>476</v>
      </c>
    </row>
    <row r="7974" spans="1:16">
      <c r="A7974" s="484" t="s">
        <v>134731</v>
      </c>
      <c r="B7974" s="485" t="s">
        <v>134730</v>
      </c>
      <c r="C7974" t="s">
        <v>134729</v>
      </c>
      <c r="D7974" t="s">
        <v>134729</v>
      </c>
      <c r="E7974" t="str">
        <f t="shared" si="124"/>
        <v>664169 - ADASA</v>
      </c>
      <c r="F7974" t="s">
        <v>10774</v>
      </c>
      <c r="G7974" t="s">
        <v>134728</v>
      </c>
      <c r="I7974" t="s">
        <v>1678</v>
      </c>
      <c r="J7974" t="s">
        <v>119205</v>
      </c>
      <c r="K7974" t="s">
        <v>208</v>
      </c>
      <c r="L7974" t="s">
        <v>134727</v>
      </c>
      <c r="N7974" t="s">
        <v>207</v>
      </c>
      <c r="O7974" t="s">
        <v>476</v>
      </c>
      <c r="P7974" t="s">
        <v>476</v>
      </c>
    </row>
    <row r="7975" spans="1:16">
      <c r="A7975" s="484" t="s">
        <v>67557</v>
      </c>
      <c r="B7975" s="485" t="s">
        <v>67556</v>
      </c>
      <c r="C7975" t="s">
        <v>67555</v>
      </c>
      <c r="D7975" t="s">
        <v>67554</v>
      </c>
      <c r="E7975" t="str">
        <f t="shared" si="124"/>
        <v>667262 - GAUTHRON MARIE CAROLINE</v>
      </c>
      <c r="F7975" t="s">
        <v>13493</v>
      </c>
      <c r="G7975" t="s">
        <v>67553</v>
      </c>
      <c r="I7975" t="s">
        <v>8002</v>
      </c>
      <c r="J7975" t="s">
        <v>67552</v>
      </c>
      <c r="K7975" t="s">
        <v>208</v>
      </c>
      <c r="L7975" t="s">
        <v>67551</v>
      </c>
      <c r="N7975" t="s">
        <v>208</v>
      </c>
      <c r="O7975" t="s">
        <v>476</v>
      </c>
      <c r="P7975" t="s">
        <v>476</v>
      </c>
    </row>
    <row r="7976" spans="1:16">
      <c r="A7976" s="484" t="s">
        <v>112428</v>
      </c>
      <c r="B7976" s="485" t="s">
        <v>112427</v>
      </c>
      <c r="C7976" t="s">
        <v>112426</v>
      </c>
      <c r="D7976" t="s">
        <v>112426</v>
      </c>
      <c r="E7976" t="str">
        <f t="shared" si="124"/>
        <v>609985 - BOURY CHRISTOPHE</v>
      </c>
      <c r="F7976" t="s">
        <v>95115</v>
      </c>
      <c r="G7976" t="s">
        <v>112425</v>
      </c>
      <c r="I7976" t="s">
        <v>112424</v>
      </c>
      <c r="J7976" t="s">
        <v>112423</v>
      </c>
      <c r="K7976" t="s">
        <v>208</v>
      </c>
      <c r="L7976" t="s">
        <v>112422</v>
      </c>
      <c r="N7976" t="s">
        <v>208</v>
      </c>
      <c r="O7976" t="s">
        <v>476</v>
      </c>
      <c r="P7976" t="s">
        <v>476</v>
      </c>
    </row>
    <row r="7977" spans="1:16">
      <c r="A7977" s="484" t="s">
        <v>22639</v>
      </c>
      <c r="B7977" s="485" t="s">
        <v>22638</v>
      </c>
      <c r="C7977" t="s">
        <v>22637</v>
      </c>
      <c r="D7977" t="s">
        <v>22636</v>
      </c>
      <c r="E7977" t="str">
        <f t="shared" si="124"/>
        <v>489920 - RESEAU REGIONAL ONCOBFC</v>
      </c>
      <c r="F7977" t="s">
        <v>9019</v>
      </c>
      <c r="G7977" t="s">
        <v>22635</v>
      </c>
      <c r="I7977" t="s">
        <v>1501</v>
      </c>
      <c r="J7977" t="s">
        <v>22634</v>
      </c>
      <c r="K7977" t="s">
        <v>208</v>
      </c>
      <c r="L7977" t="s">
        <v>22633</v>
      </c>
      <c r="N7977" t="s">
        <v>208</v>
      </c>
      <c r="O7977" t="s">
        <v>476</v>
      </c>
      <c r="P7977" t="s">
        <v>476</v>
      </c>
    </row>
    <row r="7978" spans="1:16">
      <c r="A7978" s="484" t="s">
        <v>129673</v>
      </c>
      <c r="B7978" s="485" t="s">
        <v>129672</v>
      </c>
      <c r="C7978" t="s">
        <v>129671</v>
      </c>
      <c r="D7978" t="s">
        <v>129670</v>
      </c>
      <c r="E7978" t="str">
        <f t="shared" si="124"/>
        <v>607381 - ALTER EGO CONSEIL LIBOURNE</v>
      </c>
      <c r="F7978" t="s">
        <v>1513</v>
      </c>
      <c r="G7978" t="s">
        <v>129669</v>
      </c>
      <c r="I7978" t="s">
        <v>2594</v>
      </c>
      <c r="J7978" t="s">
        <v>129668</v>
      </c>
      <c r="K7978" t="s">
        <v>208</v>
      </c>
      <c r="L7978" t="s">
        <v>129667</v>
      </c>
      <c r="N7978" t="s">
        <v>208</v>
      </c>
      <c r="O7978" t="s">
        <v>476</v>
      </c>
      <c r="P7978" t="s">
        <v>476</v>
      </c>
    </row>
    <row r="7979" spans="1:16">
      <c r="A7979" s="484" t="s">
        <v>106371</v>
      </c>
      <c r="B7979" s="485" t="s">
        <v>106370</v>
      </c>
      <c r="C7979" t="s">
        <v>106369</v>
      </c>
      <c r="D7979" t="s">
        <v>106368</v>
      </c>
      <c r="E7979" t="str">
        <f t="shared" si="124"/>
        <v>453663 - CENTRE DE RESSOURCES SUR LA NON VIOLENCE</v>
      </c>
      <c r="F7979" t="s">
        <v>1554</v>
      </c>
      <c r="G7979" t="s">
        <v>106367</v>
      </c>
      <c r="H7979" t="s">
        <v>106366</v>
      </c>
      <c r="I7979" t="s">
        <v>1485</v>
      </c>
      <c r="J7979" t="s">
        <v>106365</v>
      </c>
      <c r="K7979" t="s">
        <v>208</v>
      </c>
      <c r="L7979" t="s">
        <v>106364</v>
      </c>
      <c r="N7979" t="s">
        <v>208</v>
      </c>
      <c r="O7979" t="s">
        <v>476</v>
      </c>
      <c r="P7979" t="s">
        <v>476</v>
      </c>
    </row>
    <row r="7980" spans="1:16">
      <c r="A7980" s="484" t="s">
        <v>4846</v>
      </c>
      <c r="B7980" s="485" t="s">
        <v>4845</v>
      </c>
      <c r="C7980" t="s">
        <v>4844</v>
      </c>
      <c r="D7980" t="s">
        <v>4843</v>
      </c>
      <c r="E7980" t="str">
        <f t="shared" si="124"/>
        <v>538796 - URBAN SACCUCCI LAURA</v>
      </c>
      <c r="F7980" t="s">
        <v>2816</v>
      </c>
      <c r="G7980" t="s">
        <v>4842</v>
      </c>
      <c r="I7980" t="s">
        <v>4841</v>
      </c>
      <c r="J7980" t="s">
        <v>4840</v>
      </c>
      <c r="K7980" t="s">
        <v>208</v>
      </c>
      <c r="L7980" t="s">
        <v>4839</v>
      </c>
      <c r="N7980" t="s">
        <v>208</v>
      </c>
      <c r="O7980" t="s">
        <v>476</v>
      </c>
      <c r="P7980" t="s">
        <v>476</v>
      </c>
    </row>
    <row r="7981" spans="1:16">
      <c r="A7981" s="484" t="s">
        <v>100352</v>
      </c>
      <c r="B7981" s="485" t="s">
        <v>100351</v>
      </c>
      <c r="C7981" t="s">
        <v>100350</v>
      </c>
      <c r="D7981" t="s">
        <v>100349</v>
      </c>
      <c r="E7981" t="str">
        <f t="shared" si="124"/>
        <v>601860 - CLES</v>
      </c>
      <c r="F7981" t="s">
        <v>1086</v>
      </c>
      <c r="G7981" t="s">
        <v>100348</v>
      </c>
      <c r="I7981" t="s">
        <v>2686</v>
      </c>
      <c r="J7981" t="s">
        <v>100347</v>
      </c>
      <c r="K7981" t="s">
        <v>208</v>
      </c>
      <c r="L7981" t="s">
        <v>100346</v>
      </c>
      <c r="N7981" t="s">
        <v>208</v>
      </c>
      <c r="O7981" t="s">
        <v>476</v>
      </c>
      <c r="P7981" t="s">
        <v>476</v>
      </c>
    </row>
    <row r="7982" spans="1:16">
      <c r="A7982" s="484" t="s">
        <v>67964</v>
      </c>
      <c r="B7982" s="485" t="s">
        <v>67963</v>
      </c>
      <c r="C7982" t="s">
        <v>67962</v>
      </c>
      <c r="D7982" t="s">
        <v>67961</v>
      </c>
      <c r="E7982" t="str">
        <f t="shared" si="124"/>
        <v>387952 - GPC</v>
      </c>
      <c r="F7982" t="s">
        <v>3384</v>
      </c>
      <c r="G7982" t="s">
        <v>67960</v>
      </c>
      <c r="I7982" t="s">
        <v>6917</v>
      </c>
      <c r="J7982" t="s">
        <v>67959</v>
      </c>
      <c r="K7982" t="s">
        <v>208</v>
      </c>
      <c r="L7982" t="s">
        <v>67958</v>
      </c>
      <c r="N7982" t="s">
        <v>208</v>
      </c>
      <c r="O7982" t="s">
        <v>476</v>
      </c>
      <c r="P7982" t="s">
        <v>476</v>
      </c>
    </row>
    <row r="7983" spans="1:16">
      <c r="A7983" s="484" t="s">
        <v>88506</v>
      </c>
      <c r="B7983" s="485" t="s">
        <v>88505</v>
      </c>
      <c r="C7983" t="s">
        <v>88504</v>
      </c>
      <c r="D7983" t="s">
        <v>88504</v>
      </c>
      <c r="E7983" t="str">
        <f t="shared" si="124"/>
        <v>386509 - DEFI SANTE NUTRITION</v>
      </c>
      <c r="F7983" t="s">
        <v>8302</v>
      </c>
      <c r="G7983" t="s">
        <v>88503</v>
      </c>
      <c r="I7983" t="s">
        <v>1228</v>
      </c>
      <c r="J7983" t="s">
        <v>88502</v>
      </c>
      <c r="K7983" t="s">
        <v>208</v>
      </c>
      <c r="L7983" t="s">
        <v>88501</v>
      </c>
      <c r="N7983" t="s">
        <v>208</v>
      </c>
      <c r="O7983" t="s">
        <v>476</v>
      </c>
      <c r="P7983" t="s">
        <v>476</v>
      </c>
    </row>
    <row r="7984" spans="1:16">
      <c r="A7984" s="484" t="s">
        <v>9437</v>
      </c>
      <c r="B7984" s="485" t="s">
        <v>9436</v>
      </c>
      <c r="C7984" t="s">
        <v>9435</v>
      </c>
      <c r="D7984" t="s">
        <v>9435</v>
      </c>
      <c r="E7984" t="str">
        <f t="shared" si="124"/>
        <v>479858 - TORNICELLI GRAZIELLA ALSA COACHING &amp; CONSEIL</v>
      </c>
      <c r="F7984" t="s">
        <v>707</v>
      </c>
      <c r="G7984" t="s">
        <v>9434</v>
      </c>
      <c r="I7984" t="s">
        <v>9433</v>
      </c>
      <c r="J7984" t="s">
        <v>9432</v>
      </c>
      <c r="K7984" t="s">
        <v>208</v>
      </c>
      <c r="L7984" t="s">
        <v>9431</v>
      </c>
      <c r="N7984" t="s">
        <v>208</v>
      </c>
      <c r="O7984" t="s">
        <v>476</v>
      </c>
      <c r="P7984" t="s">
        <v>476</v>
      </c>
    </row>
    <row r="7985" spans="1:16">
      <c r="A7985" s="484" t="s">
        <v>32424</v>
      </c>
      <c r="B7985" s="485" t="s">
        <v>32423</v>
      </c>
      <c r="C7985" t="s">
        <v>32422</v>
      </c>
      <c r="D7985" t="s">
        <v>32421</v>
      </c>
      <c r="E7985" t="str">
        <f t="shared" si="124"/>
        <v>569677 - OCEANE CONDUITE - AEG LE HAVRE</v>
      </c>
      <c r="F7985" t="s">
        <v>2524</v>
      </c>
      <c r="G7985" t="s">
        <v>32420</v>
      </c>
      <c r="I7985" t="s">
        <v>3229</v>
      </c>
      <c r="J7985" t="s">
        <v>32419</v>
      </c>
      <c r="K7985" t="s">
        <v>208</v>
      </c>
      <c r="L7985" t="s">
        <v>32418</v>
      </c>
      <c r="N7985" t="s">
        <v>208</v>
      </c>
      <c r="O7985" t="s">
        <v>476</v>
      </c>
      <c r="P7985" t="s">
        <v>476</v>
      </c>
    </row>
    <row r="7986" spans="1:16">
      <c r="A7986" s="484" t="s">
        <v>74541</v>
      </c>
      <c r="B7986" s="485" t="s">
        <v>74540</v>
      </c>
      <c r="C7986" t="s">
        <v>74539</v>
      </c>
      <c r="D7986" t="s">
        <v>74538</v>
      </c>
      <c r="E7986" t="str">
        <f t="shared" si="124"/>
        <v>570503 - SEE LES GAVES</v>
      </c>
      <c r="F7986" t="s">
        <v>831</v>
      </c>
      <c r="G7986" t="s">
        <v>74537</v>
      </c>
      <c r="I7986" t="s">
        <v>26947</v>
      </c>
      <c r="J7986" t="s">
        <v>74536</v>
      </c>
      <c r="K7986" t="s">
        <v>208</v>
      </c>
      <c r="L7986" t="s">
        <v>74535</v>
      </c>
      <c r="N7986" t="s">
        <v>208</v>
      </c>
      <c r="O7986" t="s">
        <v>476</v>
      </c>
      <c r="P7986" t="s">
        <v>476</v>
      </c>
    </row>
    <row r="7987" spans="1:16">
      <c r="A7987" s="484" t="s">
        <v>118640</v>
      </c>
      <c r="B7987" s="485" t="s">
        <v>118639</v>
      </c>
      <c r="C7987" t="s">
        <v>118638</v>
      </c>
      <c r="D7987" t="s">
        <v>118637</v>
      </c>
      <c r="E7987" t="str">
        <f t="shared" si="124"/>
        <v>458752 - MATERMIP</v>
      </c>
      <c r="F7987" t="s">
        <v>3803</v>
      </c>
      <c r="G7987" t="s">
        <v>22826</v>
      </c>
      <c r="H7987" t="s">
        <v>118636</v>
      </c>
      <c r="I7987" t="s">
        <v>603</v>
      </c>
      <c r="J7987" t="s">
        <v>118635</v>
      </c>
      <c r="K7987" t="s">
        <v>118634</v>
      </c>
      <c r="L7987" t="s">
        <v>118633</v>
      </c>
      <c r="N7987" t="s">
        <v>208</v>
      </c>
      <c r="O7987" t="s">
        <v>476</v>
      </c>
      <c r="P7987" t="s">
        <v>476</v>
      </c>
    </row>
    <row r="7988" spans="1:16">
      <c r="A7988" s="484" t="s">
        <v>17369</v>
      </c>
      <c r="B7988" s="485" t="s">
        <v>17368</v>
      </c>
      <c r="C7988" t="s">
        <v>17367</v>
      </c>
      <c r="D7988" t="s">
        <v>17367</v>
      </c>
      <c r="E7988" t="str">
        <f t="shared" si="124"/>
        <v>576130 - SHIATSU NORD</v>
      </c>
      <c r="F7988" t="s">
        <v>1817</v>
      </c>
      <c r="G7988" t="s">
        <v>17366</v>
      </c>
      <c r="I7988" t="s">
        <v>1814</v>
      </c>
      <c r="J7988" t="s">
        <v>17365</v>
      </c>
      <c r="K7988" t="s">
        <v>208</v>
      </c>
      <c r="L7988" t="s">
        <v>17364</v>
      </c>
      <c r="N7988" t="s">
        <v>208</v>
      </c>
      <c r="O7988" t="s">
        <v>476</v>
      </c>
      <c r="P7988" t="s">
        <v>476</v>
      </c>
    </row>
    <row r="7989" spans="1:16">
      <c r="A7989" s="484" t="s">
        <v>120700</v>
      </c>
      <c r="B7989" s="485" t="s">
        <v>120699</v>
      </c>
      <c r="C7989" t="s">
        <v>120698</v>
      </c>
      <c r="D7989" t="s">
        <v>120698</v>
      </c>
      <c r="E7989" t="str">
        <f t="shared" si="124"/>
        <v>659721 - ASSOCIATION LES MULOTS</v>
      </c>
      <c r="F7989" t="s">
        <v>28232</v>
      </c>
      <c r="G7989" t="s">
        <v>120697</v>
      </c>
      <c r="I7989" t="s">
        <v>11183</v>
      </c>
      <c r="J7989" t="s">
        <v>120696</v>
      </c>
      <c r="K7989" t="s">
        <v>208</v>
      </c>
      <c r="L7989" t="s">
        <v>120695</v>
      </c>
      <c r="N7989" t="s">
        <v>208</v>
      </c>
      <c r="O7989" t="s">
        <v>476</v>
      </c>
      <c r="P7989" t="s">
        <v>476</v>
      </c>
    </row>
    <row r="7990" spans="1:16">
      <c r="A7990" s="484" t="s">
        <v>23042</v>
      </c>
      <c r="B7990" s="485" t="s">
        <v>23041</v>
      </c>
      <c r="C7990" t="s">
        <v>23040</v>
      </c>
      <c r="D7990" t="s">
        <v>23039</v>
      </c>
      <c r="E7990" t="str">
        <f t="shared" si="124"/>
        <v>568569 - REPOP IDF</v>
      </c>
      <c r="F7990" t="s">
        <v>11920</v>
      </c>
      <c r="G7990" t="s">
        <v>22864</v>
      </c>
      <c r="H7990" t="s">
        <v>23038</v>
      </c>
      <c r="I7990" t="s">
        <v>1494</v>
      </c>
      <c r="J7990" t="s">
        <v>23037</v>
      </c>
      <c r="K7990" t="s">
        <v>208</v>
      </c>
      <c r="L7990" t="s">
        <v>23036</v>
      </c>
      <c r="N7990" t="s">
        <v>208</v>
      </c>
      <c r="O7990" t="s">
        <v>476</v>
      </c>
      <c r="P7990" t="s">
        <v>476</v>
      </c>
    </row>
    <row r="7991" spans="1:16">
      <c r="A7991" s="484" t="s">
        <v>124761</v>
      </c>
      <c r="B7991" s="485" t="s">
        <v>124760</v>
      </c>
      <c r="C7991" t="s">
        <v>124759</v>
      </c>
      <c r="D7991" t="s">
        <v>124758</v>
      </c>
      <c r="E7991" t="str">
        <f t="shared" si="124"/>
        <v>405395 - APSYLIEN</v>
      </c>
      <c r="F7991" t="s">
        <v>1287</v>
      </c>
      <c r="G7991" t="s">
        <v>49643</v>
      </c>
      <c r="I7991" t="s">
        <v>25816</v>
      </c>
      <c r="J7991" t="s">
        <v>124757</v>
      </c>
      <c r="K7991" t="s">
        <v>208</v>
      </c>
      <c r="L7991" t="s">
        <v>124756</v>
      </c>
      <c r="N7991" t="s">
        <v>208</v>
      </c>
      <c r="O7991" t="s">
        <v>476</v>
      </c>
      <c r="P7991" t="s">
        <v>476</v>
      </c>
    </row>
    <row r="7992" spans="1:16">
      <c r="A7992" s="484" t="s">
        <v>28950</v>
      </c>
      <c r="B7992" s="485" t="s">
        <v>28949</v>
      </c>
      <c r="C7992" t="s">
        <v>28948</v>
      </c>
      <c r="D7992" t="s">
        <v>28948</v>
      </c>
      <c r="E7992" t="str">
        <f t="shared" si="124"/>
        <v>547669 - PELISSOLO ORAIN STEPHANY</v>
      </c>
      <c r="F7992" t="s">
        <v>28947</v>
      </c>
      <c r="G7992" t="s">
        <v>28946</v>
      </c>
      <c r="I7992" t="s">
        <v>7159</v>
      </c>
      <c r="J7992" t="s">
        <v>28945</v>
      </c>
      <c r="K7992" t="s">
        <v>28944</v>
      </c>
      <c r="L7992" t="s">
        <v>28943</v>
      </c>
      <c r="N7992" t="s">
        <v>208</v>
      </c>
      <c r="O7992" t="s">
        <v>476</v>
      </c>
      <c r="P7992" t="s">
        <v>476</v>
      </c>
    </row>
    <row r="7993" spans="1:16">
      <c r="A7993" s="484" t="s">
        <v>111031</v>
      </c>
      <c r="B7993" s="485" t="s">
        <v>111030</v>
      </c>
      <c r="C7993" t="s">
        <v>111029</v>
      </c>
      <c r="D7993" t="s">
        <v>111028</v>
      </c>
      <c r="E7993" t="str">
        <f t="shared" si="124"/>
        <v>450868 - CADRES EN MISSION FORMATION NANTES</v>
      </c>
      <c r="F7993" t="s">
        <v>1235</v>
      </c>
      <c r="G7993" t="s">
        <v>111027</v>
      </c>
      <c r="I7993" t="s">
        <v>1837</v>
      </c>
      <c r="J7993" t="s">
        <v>69508</v>
      </c>
      <c r="K7993" t="s">
        <v>208</v>
      </c>
      <c r="L7993" t="s">
        <v>111026</v>
      </c>
      <c r="N7993" t="s">
        <v>208</v>
      </c>
      <c r="O7993" t="s">
        <v>476</v>
      </c>
      <c r="P7993" t="s">
        <v>476</v>
      </c>
    </row>
    <row r="7994" spans="1:16">
      <c r="A7994" s="484" t="s">
        <v>58427</v>
      </c>
      <c r="B7994" s="485" t="s">
        <v>58426</v>
      </c>
      <c r="C7994" t="s">
        <v>58425</v>
      </c>
      <c r="D7994" t="s">
        <v>58425</v>
      </c>
      <c r="E7994" t="str">
        <f t="shared" si="124"/>
        <v>127863 - IMPACTANCE</v>
      </c>
      <c r="F7994" t="s">
        <v>3569</v>
      </c>
      <c r="G7994" t="s">
        <v>58424</v>
      </c>
      <c r="I7994" t="s">
        <v>1501</v>
      </c>
      <c r="J7994" t="s">
        <v>58423</v>
      </c>
      <c r="K7994" t="s">
        <v>58422</v>
      </c>
      <c r="L7994" t="s">
        <v>58421</v>
      </c>
      <c r="N7994" t="s">
        <v>208</v>
      </c>
      <c r="O7994" t="s">
        <v>476</v>
      </c>
      <c r="P7994" t="s">
        <v>476</v>
      </c>
    </row>
    <row r="7995" spans="1:16">
      <c r="A7995" s="484" t="s">
        <v>116871</v>
      </c>
      <c r="B7995" s="485" t="s">
        <v>116870</v>
      </c>
      <c r="C7995" t="s">
        <v>116869</v>
      </c>
      <c r="D7995" t="s">
        <v>116869</v>
      </c>
      <c r="E7995" t="str">
        <f t="shared" si="124"/>
        <v>575380 - AUGAT JEAN PIERRE - AX'AURA</v>
      </c>
      <c r="F7995" t="s">
        <v>1848</v>
      </c>
      <c r="G7995" t="s">
        <v>116868</v>
      </c>
      <c r="I7995" t="s">
        <v>1148</v>
      </c>
      <c r="J7995" t="s">
        <v>116867</v>
      </c>
      <c r="K7995" t="s">
        <v>208</v>
      </c>
      <c r="L7995" t="s">
        <v>116866</v>
      </c>
      <c r="N7995" t="s">
        <v>208</v>
      </c>
      <c r="O7995" t="s">
        <v>476</v>
      </c>
      <c r="P7995" t="s">
        <v>476</v>
      </c>
    </row>
    <row r="7996" spans="1:16">
      <c r="A7996" s="484" t="s">
        <v>59507</v>
      </c>
      <c r="B7996" s="485" t="s">
        <v>59506</v>
      </c>
      <c r="C7996" t="s">
        <v>59505</v>
      </c>
      <c r="D7996" t="s">
        <v>59505</v>
      </c>
      <c r="E7996" t="str">
        <f t="shared" si="124"/>
        <v>653123 - IDEM CRE'ACTIONS</v>
      </c>
      <c r="F7996" t="s">
        <v>11669</v>
      </c>
      <c r="G7996" t="s">
        <v>59504</v>
      </c>
      <c r="I7996" t="s">
        <v>6299</v>
      </c>
      <c r="J7996" t="s">
        <v>59503</v>
      </c>
      <c r="K7996" t="s">
        <v>208</v>
      </c>
      <c r="L7996" t="s">
        <v>59502</v>
      </c>
      <c r="N7996" t="s">
        <v>208</v>
      </c>
      <c r="O7996" t="s">
        <v>476</v>
      </c>
      <c r="P7996" t="s">
        <v>476</v>
      </c>
    </row>
    <row r="7997" spans="1:16">
      <c r="A7997" s="484" t="s">
        <v>43199</v>
      </c>
      <c r="B7997" s="485" t="s">
        <v>43198</v>
      </c>
      <c r="C7997" t="s">
        <v>43197</v>
      </c>
      <c r="D7997" t="s">
        <v>43196</v>
      </c>
      <c r="E7997" t="str">
        <f t="shared" si="124"/>
        <v>660954 - LESTOCK MICHAEL</v>
      </c>
      <c r="F7997" t="s">
        <v>12282</v>
      </c>
      <c r="G7997" t="s">
        <v>43195</v>
      </c>
      <c r="I7997" t="s">
        <v>13562</v>
      </c>
      <c r="J7997" t="s">
        <v>43194</v>
      </c>
      <c r="K7997" t="s">
        <v>208</v>
      </c>
      <c r="L7997" t="s">
        <v>43193</v>
      </c>
      <c r="N7997" t="s">
        <v>208</v>
      </c>
      <c r="O7997" t="s">
        <v>476</v>
      </c>
      <c r="P7997" t="s">
        <v>476</v>
      </c>
    </row>
    <row r="7998" spans="1:16">
      <c r="A7998" s="484" t="s">
        <v>54685</v>
      </c>
      <c r="B7998" s="485" t="s">
        <v>54684</v>
      </c>
      <c r="C7998" t="s">
        <v>54683</v>
      </c>
      <c r="D7998" t="s">
        <v>54682</v>
      </c>
      <c r="E7998" t="str">
        <f t="shared" si="124"/>
        <v>428358 - IESC FORMATION</v>
      </c>
      <c r="F7998" t="s">
        <v>1077</v>
      </c>
      <c r="G7998" t="s">
        <v>54681</v>
      </c>
      <c r="I7998" t="s">
        <v>54680</v>
      </c>
      <c r="J7998" t="s">
        <v>54679</v>
      </c>
      <c r="K7998" t="s">
        <v>208</v>
      </c>
      <c r="L7998" t="s">
        <v>54678</v>
      </c>
      <c r="N7998" t="s">
        <v>208</v>
      </c>
      <c r="O7998" t="s">
        <v>476</v>
      </c>
      <c r="P7998" t="s">
        <v>476</v>
      </c>
    </row>
    <row r="7999" spans="1:16">
      <c r="A7999" s="484" t="s">
        <v>53213</v>
      </c>
      <c r="B7999" s="485" t="s">
        <v>53212</v>
      </c>
      <c r="C7999" t="s">
        <v>53211</v>
      </c>
      <c r="D7999" t="s">
        <v>53211</v>
      </c>
      <c r="E7999" t="str">
        <f t="shared" si="124"/>
        <v>491421 - INSTITUT NAUTIQUE DE MEDITERRANEE</v>
      </c>
      <c r="F7999" t="s">
        <v>9074</v>
      </c>
      <c r="G7999" t="s">
        <v>53210</v>
      </c>
      <c r="H7999" t="s">
        <v>53209</v>
      </c>
      <c r="I7999" t="s">
        <v>42370</v>
      </c>
      <c r="J7999" t="s">
        <v>53208</v>
      </c>
      <c r="K7999" t="s">
        <v>208</v>
      </c>
      <c r="L7999" t="s">
        <v>53207</v>
      </c>
      <c r="N7999" t="s">
        <v>208</v>
      </c>
      <c r="O7999" t="s">
        <v>476</v>
      </c>
      <c r="P7999" t="s">
        <v>53206</v>
      </c>
    </row>
    <row r="8000" spans="1:16">
      <c r="A8000" s="484" t="s">
        <v>51338</v>
      </c>
      <c r="B8000" s="485" t="s">
        <v>51337</v>
      </c>
      <c r="C8000" t="s">
        <v>51336</v>
      </c>
      <c r="D8000" t="s">
        <v>51335</v>
      </c>
      <c r="E8000" t="str">
        <f t="shared" si="124"/>
        <v>666385 - IIL FRANCE</v>
      </c>
      <c r="F8000" t="s">
        <v>8350</v>
      </c>
      <c r="G8000" t="s">
        <v>51334</v>
      </c>
      <c r="I8000" t="s">
        <v>626</v>
      </c>
      <c r="J8000" t="s">
        <v>51333</v>
      </c>
      <c r="K8000" t="s">
        <v>208</v>
      </c>
      <c r="L8000" t="s">
        <v>51332</v>
      </c>
      <c r="N8000" t="s">
        <v>208</v>
      </c>
      <c r="O8000" t="s">
        <v>476</v>
      </c>
      <c r="P8000" t="s">
        <v>476</v>
      </c>
    </row>
    <row r="8001" spans="1:16">
      <c r="A8001" s="484" t="s">
        <v>87775</v>
      </c>
      <c r="B8001" s="485" t="s">
        <v>87774</v>
      </c>
      <c r="C8001" t="s">
        <v>87773</v>
      </c>
      <c r="D8001" t="s">
        <v>87772</v>
      </c>
      <c r="E8001" t="str">
        <f t="shared" si="124"/>
        <v>444303 - TOIT DE SOI</v>
      </c>
      <c r="F8001" t="s">
        <v>1568</v>
      </c>
      <c r="G8001" t="s">
        <v>87771</v>
      </c>
      <c r="H8001" t="s">
        <v>87770</v>
      </c>
      <c r="I8001" t="s">
        <v>1148</v>
      </c>
      <c r="J8001" t="s">
        <v>87769</v>
      </c>
      <c r="K8001" t="s">
        <v>208</v>
      </c>
      <c r="L8001" t="s">
        <v>87768</v>
      </c>
      <c r="N8001" t="s">
        <v>208</v>
      </c>
      <c r="O8001" t="s">
        <v>476</v>
      </c>
      <c r="P8001" t="s">
        <v>476</v>
      </c>
    </row>
    <row r="8002" spans="1:16">
      <c r="A8002" s="484" t="s">
        <v>109285</v>
      </c>
      <c r="B8002" s="485" t="s">
        <v>109284</v>
      </c>
      <c r="C8002" t="s">
        <v>109283</v>
      </c>
      <c r="D8002" t="s">
        <v>109282</v>
      </c>
      <c r="E8002" t="str">
        <f t="shared" ref="E8002:E8065" si="125">_xlfn.CONCAT(L8002," - ",D8002)</f>
        <v>508081 - CERUS CASINO ACADEMY</v>
      </c>
      <c r="F8002" t="s">
        <v>22356</v>
      </c>
      <c r="G8002" t="s">
        <v>109281</v>
      </c>
      <c r="I8002" t="s">
        <v>3329</v>
      </c>
      <c r="J8002" t="s">
        <v>109280</v>
      </c>
      <c r="K8002" t="s">
        <v>208</v>
      </c>
      <c r="L8002" t="s">
        <v>109279</v>
      </c>
      <c r="N8002" t="s">
        <v>208</v>
      </c>
      <c r="O8002" t="s">
        <v>476</v>
      </c>
      <c r="P8002" t="s">
        <v>476</v>
      </c>
    </row>
    <row r="8003" spans="1:16">
      <c r="A8003" s="484" t="s">
        <v>29863</v>
      </c>
      <c r="B8003" s="485" t="s">
        <v>29862</v>
      </c>
      <c r="C8003" t="s">
        <v>29861</v>
      </c>
      <c r="D8003" t="s">
        <v>29861</v>
      </c>
      <c r="E8003" t="str">
        <f t="shared" si="125"/>
        <v>539569 - PALLET MARIE LAURE</v>
      </c>
      <c r="F8003" t="s">
        <v>29860</v>
      </c>
      <c r="G8003" t="s">
        <v>29859</v>
      </c>
      <c r="I8003" t="s">
        <v>2829</v>
      </c>
      <c r="K8003" t="s">
        <v>208</v>
      </c>
      <c r="L8003" t="s">
        <v>29858</v>
      </c>
      <c r="N8003" t="s">
        <v>208</v>
      </c>
      <c r="O8003" t="s">
        <v>476</v>
      </c>
      <c r="P8003" t="s">
        <v>476</v>
      </c>
    </row>
    <row r="8004" spans="1:16">
      <c r="A8004" s="484" t="s">
        <v>28348</v>
      </c>
      <c r="B8004" s="485" t="s">
        <v>28347</v>
      </c>
      <c r="C8004" t="s">
        <v>28346</v>
      </c>
      <c r="D8004" t="s">
        <v>28346</v>
      </c>
      <c r="E8004" t="str">
        <f t="shared" si="125"/>
        <v>338096 - PFLIEGER CATHY</v>
      </c>
      <c r="F8004" t="s">
        <v>1554</v>
      </c>
      <c r="G8004" t="s">
        <v>28345</v>
      </c>
      <c r="I8004" t="s">
        <v>28344</v>
      </c>
      <c r="J8004" t="s">
        <v>28343</v>
      </c>
      <c r="K8004" t="s">
        <v>208</v>
      </c>
      <c r="L8004" t="s">
        <v>28342</v>
      </c>
      <c r="N8004" t="s">
        <v>208</v>
      </c>
      <c r="O8004" t="s">
        <v>476</v>
      </c>
      <c r="P8004" t="s">
        <v>476</v>
      </c>
    </row>
    <row r="8005" spans="1:16">
      <c r="A8005" s="484" t="s">
        <v>59583</v>
      </c>
      <c r="B8005" s="485" t="s">
        <v>59582</v>
      </c>
      <c r="C8005" t="s">
        <v>59581</v>
      </c>
      <c r="D8005" t="s">
        <v>59581</v>
      </c>
      <c r="E8005" t="str">
        <f t="shared" si="125"/>
        <v>325430 - IDEA CONSEIL</v>
      </c>
      <c r="F8005" t="s">
        <v>7987</v>
      </c>
      <c r="G8005" t="s">
        <v>59580</v>
      </c>
      <c r="I8005" t="s">
        <v>59579</v>
      </c>
      <c r="J8005" t="s">
        <v>59578</v>
      </c>
      <c r="K8005" t="s">
        <v>59577</v>
      </c>
      <c r="L8005" t="s">
        <v>59576</v>
      </c>
      <c r="N8005" t="s">
        <v>208</v>
      </c>
      <c r="O8005" t="s">
        <v>476</v>
      </c>
      <c r="P8005" t="s">
        <v>476</v>
      </c>
    </row>
    <row r="8006" spans="1:16">
      <c r="A8006" s="484" t="s">
        <v>29761</v>
      </c>
      <c r="B8006" s="485" t="s">
        <v>29760</v>
      </c>
      <c r="C8006" t="s">
        <v>29759</v>
      </c>
      <c r="D8006" t="s">
        <v>29759</v>
      </c>
      <c r="E8006" t="str">
        <f t="shared" si="125"/>
        <v>657402 - PARA LA SALSA</v>
      </c>
      <c r="F8006" t="s">
        <v>4329</v>
      </c>
      <c r="G8006" t="s">
        <v>29758</v>
      </c>
      <c r="H8006" t="s">
        <v>29757</v>
      </c>
      <c r="I8006" t="s">
        <v>626</v>
      </c>
      <c r="K8006" t="s">
        <v>208</v>
      </c>
      <c r="L8006" t="s">
        <v>29756</v>
      </c>
      <c r="N8006" t="s">
        <v>208</v>
      </c>
      <c r="O8006" t="s">
        <v>476</v>
      </c>
      <c r="P8006" t="s">
        <v>476</v>
      </c>
    </row>
    <row r="8007" spans="1:16">
      <c r="A8007" s="484" t="s">
        <v>27568</v>
      </c>
      <c r="B8007" s="485" t="s">
        <v>27567</v>
      </c>
      <c r="C8007" t="s">
        <v>27566</v>
      </c>
      <c r="D8007" t="s">
        <v>27565</v>
      </c>
      <c r="E8007" t="str">
        <f t="shared" si="125"/>
        <v>666415 - PLEINS TALENTS LYON</v>
      </c>
      <c r="F8007" t="s">
        <v>8350</v>
      </c>
      <c r="G8007" t="s">
        <v>27564</v>
      </c>
      <c r="H8007" t="s">
        <v>27563</v>
      </c>
      <c r="I8007" t="s">
        <v>802</v>
      </c>
      <c r="J8007" t="s">
        <v>27562</v>
      </c>
      <c r="K8007" t="s">
        <v>208</v>
      </c>
      <c r="L8007" t="s">
        <v>27561</v>
      </c>
      <c r="N8007" t="s">
        <v>208</v>
      </c>
      <c r="O8007" t="s">
        <v>476</v>
      </c>
      <c r="P8007" t="s">
        <v>476</v>
      </c>
    </row>
    <row r="8008" spans="1:16">
      <c r="A8008" s="484" t="s">
        <v>110578</v>
      </c>
      <c r="B8008" s="485" t="s">
        <v>110577</v>
      </c>
      <c r="C8008" t="s">
        <v>110576</v>
      </c>
      <c r="D8008" t="s">
        <v>110575</v>
      </c>
      <c r="E8008" t="str">
        <f t="shared" si="125"/>
        <v>487960 - CAMPUS FORMATION MONDEVILLE</v>
      </c>
      <c r="F8008" t="s">
        <v>7721</v>
      </c>
      <c r="G8008" t="s">
        <v>110574</v>
      </c>
      <c r="I8008" t="s">
        <v>59810</v>
      </c>
      <c r="J8008" t="s">
        <v>110573</v>
      </c>
      <c r="K8008" t="s">
        <v>208</v>
      </c>
      <c r="L8008" t="s">
        <v>110572</v>
      </c>
      <c r="N8008" t="s">
        <v>208</v>
      </c>
      <c r="O8008" t="s">
        <v>476</v>
      </c>
      <c r="P8008" t="s">
        <v>476</v>
      </c>
    </row>
    <row r="8009" spans="1:16">
      <c r="A8009" s="484" t="s">
        <v>33453</v>
      </c>
      <c r="B8009" s="485" t="s">
        <v>33452</v>
      </c>
      <c r="C8009" t="s">
        <v>33451</v>
      </c>
      <c r="D8009" t="s">
        <v>33451</v>
      </c>
      <c r="E8009" t="str">
        <f t="shared" si="125"/>
        <v>367394 - NGUYEN HUY ANH</v>
      </c>
      <c r="F8009" t="s">
        <v>6920</v>
      </c>
      <c r="G8009" t="s">
        <v>33450</v>
      </c>
      <c r="I8009" t="s">
        <v>4824</v>
      </c>
      <c r="J8009" t="s">
        <v>33449</v>
      </c>
      <c r="K8009" t="s">
        <v>208</v>
      </c>
      <c r="L8009" t="s">
        <v>33448</v>
      </c>
      <c r="N8009" t="s">
        <v>208</v>
      </c>
      <c r="O8009" t="s">
        <v>476</v>
      </c>
      <c r="P8009" t="s">
        <v>476</v>
      </c>
    </row>
    <row r="8010" spans="1:16">
      <c r="A8010" s="484" t="s">
        <v>83069</v>
      </c>
      <c r="B8010" s="485" t="s">
        <v>83068</v>
      </c>
      <c r="C8010" t="s">
        <v>83067</v>
      </c>
      <c r="D8010" t="s">
        <v>83066</v>
      </c>
      <c r="E8010" t="str">
        <f t="shared" si="125"/>
        <v>406703 - ESIC MONTROUGE</v>
      </c>
      <c r="F8010" t="s">
        <v>10059</v>
      </c>
      <c r="G8010" t="s">
        <v>83065</v>
      </c>
      <c r="I8010" t="s">
        <v>4298</v>
      </c>
      <c r="J8010" t="s">
        <v>83064</v>
      </c>
      <c r="K8010" t="s">
        <v>208</v>
      </c>
      <c r="L8010" t="s">
        <v>83063</v>
      </c>
      <c r="N8010" t="s">
        <v>207</v>
      </c>
      <c r="O8010" t="s">
        <v>476</v>
      </c>
      <c r="P8010" t="s">
        <v>476</v>
      </c>
    </row>
    <row r="8011" spans="1:16">
      <c r="A8011" s="484" t="s">
        <v>37849</v>
      </c>
      <c r="B8011" s="485" t="s">
        <v>37848</v>
      </c>
      <c r="C8011" t="s">
        <v>37847</v>
      </c>
      <c r="D8011" t="s">
        <v>37847</v>
      </c>
      <c r="E8011" t="str">
        <f t="shared" si="125"/>
        <v>471276 - MATHON PASCALINE A PART ETRE</v>
      </c>
      <c r="F8011" t="s">
        <v>1710</v>
      </c>
      <c r="G8011" t="s">
        <v>37846</v>
      </c>
      <c r="I8011" t="s">
        <v>3733</v>
      </c>
      <c r="J8011" t="s">
        <v>37845</v>
      </c>
      <c r="K8011" t="s">
        <v>208</v>
      </c>
      <c r="L8011" t="s">
        <v>37844</v>
      </c>
      <c r="N8011" t="s">
        <v>208</v>
      </c>
      <c r="O8011" t="s">
        <v>476</v>
      </c>
      <c r="P8011" t="s">
        <v>476</v>
      </c>
    </row>
    <row r="8012" spans="1:16">
      <c r="A8012" s="484" t="s">
        <v>45530</v>
      </c>
      <c r="B8012" s="485" t="s">
        <v>45529</v>
      </c>
      <c r="C8012" t="s">
        <v>45528</v>
      </c>
      <c r="D8012" t="s">
        <v>45527</v>
      </c>
      <c r="E8012" t="str">
        <f t="shared" si="125"/>
        <v>518803 - L'ATELIER DES SENS PARIS 9</v>
      </c>
      <c r="F8012" t="s">
        <v>22356</v>
      </c>
      <c r="G8012" t="s">
        <v>45526</v>
      </c>
      <c r="I8012" t="s">
        <v>1207</v>
      </c>
      <c r="J8012" t="s">
        <v>45525</v>
      </c>
      <c r="K8012" t="s">
        <v>208</v>
      </c>
      <c r="L8012" t="s">
        <v>45524</v>
      </c>
      <c r="N8012" t="s">
        <v>208</v>
      </c>
      <c r="O8012" t="s">
        <v>476</v>
      </c>
      <c r="P8012" t="s">
        <v>476</v>
      </c>
    </row>
    <row r="8013" spans="1:16">
      <c r="A8013" s="484" t="s">
        <v>18341</v>
      </c>
      <c r="B8013" s="485" t="s">
        <v>18340</v>
      </c>
      <c r="C8013" t="s">
        <v>18339</v>
      </c>
      <c r="D8013" t="s">
        <v>18339</v>
      </c>
      <c r="E8013" t="str">
        <f t="shared" si="125"/>
        <v>638997 - SEFC FORMA3MIL</v>
      </c>
      <c r="F8013" t="s">
        <v>2130</v>
      </c>
      <c r="G8013" t="s">
        <v>18338</v>
      </c>
      <c r="H8013" t="s">
        <v>18337</v>
      </c>
      <c r="I8013" t="s">
        <v>982</v>
      </c>
      <c r="J8013" t="s">
        <v>18336</v>
      </c>
      <c r="K8013" t="s">
        <v>208</v>
      </c>
      <c r="L8013" t="s">
        <v>18335</v>
      </c>
      <c r="N8013" t="s">
        <v>208</v>
      </c>
      <c r="O8013" t="s">
        <v>476</v>
      </c>
      <c r="P8013" t="s">
        <v>476</v>
      </c>
    </row>
    <row r="8014" spans="1:16">
      <c r="A8014" s="484" t="s">
        <v>10567</v>
      </c>
      <c r="B8014" s="485" t="s">
        <v>10566</v>
      </c>
      <c r="C8014" t="s">
        <v>10565</v>
      </c>
      <c r="D8014" t="s">
        <v>10564</v>
      </c>
      <c r="E8014" t="str">
        <f t="shared" si="125"/>
        <v>478027 - TESSERE</v>
      </c>
      <c r="F8014" t="s">
        <v>10052</v>
      </c>
      <c r="G8014" t="s">
        <v>10563</v>
      </c>
      <c r="I8014" t="s">
        <v>10562</v>
      </c>
      <c r="J8014" t="s">
        <v>10561</v>
      </c>
      <c r="K8014" t="s">
        <v>208</v>
      </c>
      <c r="L8014" t="s">
        <v>10560</v>
      </c>
      <c r="N8014" t="s">
        <v>208</v>
      </c>
      <c r="O8014" t="s">
        <v>476</v>
      </c>
      <c r="P8014" t="s">
        <v>476</v>
      </c>
    </row>
    <row r="8015" spans="1:16">
      <c r="A8015" s="484" t="s">
        <v>35456</v>
      </c>
      <c r="B8015" s="485" t="s">
        <v>35455</v>
      </c>
      <c r="C8015" t="s">
        <v>35454</v>
      </c>
      <c r="D8015" t="s">
        <v>35453</v>
      </c>
      <c r="E8015" t="str">
        <f t="shared" si="125"/>
        <v>668308 - MONCEAU LANGUES PARIS</v>
      </c>
      <c r="F8015" t="s">
        <v>26866</v>
      </c>
      <c r="G8015" t="s">
        <v>35447</v>
      </c>
      <c r="I8015" t="s">
        <v>626</v>
      </c>
      <c r="J8015" t="s">
        <v>35452</v>
      </c>
      <c r="K8015" t="s">
        <v>208</v>
      </c>
      <c r="L8015" t="s">
        <v>35451</v>
      </c>
      <c r="N8015" t="s">
        <v>208</v>
      </c>
      <c r="O8015" t="s">
        <v>476</v>
      </c>
      <c r="P8015" t="s">
        <v>476</v>
      </c>
    </row>
    <row r="8016" spans="1:16">
      <c r="A8016" s="484" t="s">
        <v>67051</v>
      </c>
      <c r="B8016" s="485" t="s">
        <v>67050</v>
      </c>
      <c r="C8016" t="s">
        <v>67049</v>
      </c>
      <c r="D8016" t="s">
        <v>67049</v>
      </c>
      <c r="E8016" t="str">
        <f t="shared" si="125"/>
        <v>339325 - GERONTOSUD</v>
      </c>
      <c r="F8016" t="s">
        <v>3058</v>
      </c>
      <c r="G8016" t="s">
        <v>67048</v>
      </c>
      <c r="H8016" t="s">
        <v>67047</v>
      </c>
      <c r="I8016" t="s">
        <v>28755</v>
      </c>
      <c r="J8016" t="s">
        <v>67046</v>
      </c>
      <c r="K8016" t="s">
        <v>67045</v>
      </c>
      <c r="L8016" t="s">
        <v>67044</v>
      </c>
      <c r="N8016" t="s">
        <v>208</v>
      </c>
      <c r="O8016" t="s">
        <v>476</v>
      </c>
      <c r="P8016" t="s">
        <v>476</v>
      </c>
    </row>
    <row r="8017" spans="1:16">
      <c r="A8017" s="484" t="s">
        <v>35139</v>
      </c>
      <c r="B8017" s="485" t="s">
        <v>35138</v>
      </c>
      <c r="C8017" t="s">
        <v>35137</v>
      </c>
      <c r="D8017" t="s">
        <v>35137</v>
      </c>
      <c r="E8017" t="str">
        <f t="shared" si="125"/>
        <v>326884 - MOSAIC SANTE</v>
      </c>
      <c r="F8017" t="s">
        <v>10883</v>
      </c>
      <c r="G8017" t="s">
        <v>35136</v>
      </c>
      <c r="I8017" t="s">
        <v>10049</v>
      </c>
      <c r="J8017" t="s">
        <v>35135</v>
      </c>
      <c r="K8017" t="s">
        <v>35134</v>
      </c>
      <c r="L8017" t="s">
        <v>35133</v>
      </c>
      <c r="N8017" t="s">
        <v>208</v>
      </c>
      <c r="O8017" t="s">
        <v>476</v>
      </c>
      <c r="P8017" t="s">
        <v>476</v>
      </c>
    </row>
    <row r="8018" spans="1:16">
      <c r="A8018" s="484" t="s">
        <v>66764</v>
      </c>
      <c r="B8018" s="485" t="s">
        <v>66763</v>
      </c>
      <c r="C8018" t="s">
        <v>66762</v>
      </c>
      <c r="D8018" t="s">
        <v>66762</v>
      </c>
      <c r="E8018" t="str">
        <f t="shared" si="125"/>
        <v>583376 - GILLON MILLIGAN ISABELLE ANNE</v>
      </c>
      <c r="F8018" t="s">
        <v>62320</v>
      </c>
      <c r="G8018" t="s">
        <v>66761</v>
      </c>
      <c r="I8018" t="s">
        <v>6023</v>
      </c>
      <c r="K8018" t="s">
        <v>208</v>
      </c>
      <c r="L8018" t="s">
        <v>66760</v>
      </c>
      <c r="N8018" t="s">
        <v>208</v>
      </c>
      <c r="O8018" t="s">
        <v>476</v>
      </c>
      <c r="P8018" t="s">
        <v>476</v>
      </c>
    </row>
    <row r="8019" spans="1:16">
      <c r="A8019" s="484" t="s">
        <v>48767</v>
      </c>
      <c r="B8019" s="485" t="s">
        <v>48766</v>
      </c>
      <c r="C8019" t="s">
        <v>48765</v>
      </c>
      <c r="D8019" t="s">
        <v>48765</v>
      </c>
      <c r="E8019" t="str">
        <f t="shared" si="125"/>
        <v>425242 - JURIDICAE FORMATIONS</v>
      </c>
      <c r="F8019" t="s">
        <v>46825</v>
      </c>
      <c r="G8019" t="s">
        <v>48764</v>
      </c>
      <c r="I8019" t="s">
        <v>38501</v>
      </c>
      <c r="J8019" t="s">
        <v>48763</v>
      </c>
      <c r="K8019" t="s">
        <v>208</v>
      </c>
      <c r="L8019" t="s">
        <v>48762</v>
      </c>
      <c r="N8019" t="s">
        <v>208</v>
      </c>
      <c r="O8019" t="s">
        <v>476</v>
      </c>
      <c r="P8019" t="s">
        <v>476</v>
      </c>
    </row>
    <row r="8020" spans="1:16">
      <c r="A8020" s="484" t="s">
        <v>57404</v>
      </c>
      <c r="B8020" s="485" t="s">
        <v>57403</v>
      </c>
      <c r="C8020" t="s">
        <v>57402</v>
      </c>
      <c r="D8020" t="s">
        <v>57401</v>
      </c>
      <c r="E8020" t="str">
        <f t="shared" si="125"/>
        <v>654486 - 4IM</v>
      </c>
      <c r="F8020" t="s">
        <v>11491</v>
      </c>
      <c r="G8020" t="s">
        <v>57400</v>
      </c>
      <c r="H8020" t="s">
        <v>24382</v>
      </c>
      <c r="I8020" t="s">
        <v>1035</v>
      </c>
      <c r="J8020" t="s">
        <v>57399</v>
      </c>
      <c r="K8020" t="s">
        <v>208</v>
      </c>
      <c r="L8020" t="s">
        <v>57398</v>
      </c>
      <c r="N8020" t="s">
        <v>208</v>
      </c>
      <c r="O8020" t="s">
        <v>476</v>
      </c>
      <c r="P8020" t="s">
        <v>476</v>
      </c>
    </row>
    <row r="8021" spans="1:16">
      <c r="A8021" s="484" t="s">
        <v>24546</v>
      </c>
      <c r="B8021" s="485" t="s">
        <v>24545</v>
      </c>
      <c r="C8021" t="s">
        <v>24544</v>
      </c>
      <c r="D8021" t="s">
        <v>24544</v>
      </c>
      <c r="E8021" t="str">
        <f t="shared" si="125"/>
        <v>567310 - QSE CONSULTANTS</v>
      </c>
      <c r="F8021" t="s">
        <v>831</v>
      </c>
      <c r="G8021" t="s">
        <v>24543</v>
      </c>
      <c r="H8021" t="s">
        <v>24542</v>
      </c>
      <c r="I8021" t="s">
        <v>24541</v>
      </c>
      <c r="J8021" t="s">
        <v>24540</v>
      </c>
      <c r="K8021" t="s">
        <v>208</v>
      </c>
      <c r="L8021" t="s">
        <v>24539</v>
      </c>
      <c r="N8021" t="s">
        <v>208</v>
      </c>
      <c r="O8021" t="s">
        <v>476</v>
      </c>
      <c r="P8021" t="s">
        <v>476</v>
      </c>
    </row>
    <row r="8022" spans="1:16">
      <c r="A8022" s="484" t="s">
        <v>85659</v>
      </c>
      <c r="B8022" s="485" t="s">
        <v>85658</v>
      </c>
      <c r="C8022" t="s">
        <v>85657</v>
      </c>
      <c r="D8022" t="s">
        <v>85656</v>
      </c>
      <c r="E8022" t="str">
        <f t="shared" si="125"/>
        <v>533518 - DUTOURNIE FREDERIQUE LFD ORGANISATION</v>
      </c>
      <c r="F8022" t="s">
        <v>1191</v>
      </c>
      <c r="G8022" t="s">
        <v>85655</v>
      </c>
      <c r="I8022" t="s">
        <v>85654</v>
      </c>
      <c r="J8022" t="s">
        <v>85653</v>
      </c>
      <c r="K8022" t="s">
        <v>208</v>
      </c>
      <c r="L8022" t="s">
        <v>85652</v>
      </c>
      <c r="N8022" t="s">
        <v>208</v>
      </c>
      <c r="O8022" t="s">
        <v>476</v>
      </c>
      <c r="P8022" t="s">
        <v>476</v>
      </c>
    </row>
    <row r="8023" spans="1:16">
      <c r="A8023" s="484" t="s">
        <v>45647</v>
      </c>
      <c r="B8023" s="485" t="s">
        <v>45646</v>
      </c>
      <c r="C8023" t="s">
        <v>45645</v>
      </c>
      <c r="D8023" t="s">
        <v>45645</v>
      </c>
      <c r="E8023" t="str">
        <f t="shared" si="125"/>
        <v>580570 - L'ART DU TOUCHER</v>
      </c>
      <c r="F8023" t="s">
        <v>22356</v>
      </c>
      <c r="G8023" t="s">
        <v>45644</v>
      </c>
      <c r="I8023" t="s">
        <v>10087</v>
      </c>
      <c r="J8023" t="s">
        <v>45643</v>
      </c>
      <c r="K8023" t="s">
        <v>208</v>
      </c>
      <c r="L8023" t="s">
        <v>45642</v>
      </c>
      <c r="N8023" t="s">
        <v>208</v>
      </c>
      <c r="O8023" t="s">
        <v>476</v>
      </c>
      <c r="P8023" t="s">
        <v>476</v>
      </c>
    </row>
    <row r="8024" spans="1:16">
      <c r="A8024" s="484" t="s">
        <v>89327</v>
      </c>
      <c r="B8024" s="485" t="s">
        <v>89326</v>
      </c>
      <c r="C8024" t="s">
        <v>89325</v>
      </c>
      <c r="D8024" t="s">
        <v>89324</v>
      </c>
      <c r="E8024" t="str">
        <f t="shared" si="125"/>
        <v>332082 - C3S  LE MANS</v>
      </c>
      <c r="F8024" t="s">
        <v>4010</v>
      </c>
      <c r="G8024" t="s">
        <v>89323</v>
      </c>
      <c r="I8024" t="s">
        <v>3929</v>
      </c>
      <c r="J8024" t="s">
        <v>89322</v>
      </c>
      <c r="K8024" t="s">
        <v>208</v>
      </c>
      <c r="L8024" t="s">
        <v>89321</v>
      </c>
      <c r="N8024" t="s">
        <v>208</v>
      </c>
      <c r="O8024" t="s">
        <v>476</v>
      </c>
      <c r="P8024" t="s">
        <v>476</v>
      </c>
    </row>
    <row r="8025" spans="1:16">
      <c r="A8025" s="484" t="s">
        <v>17577</v>
      </c>
      <c r="B8025" s="485" t="s">
        <v>17576</v>
      </c>
      <c r="C8025" t="s">
        <v>17575</v>
      </c>
      <c r="D8025" t="s">
        <v>17574</v>
      </c>
      <c r="E8025" t="str">
        <f t="shared" si="125"/>
        <v>335022 - SEZNEC LE VELLY DOMINIQUE</v>
      </c>
      <c r="F8025" t="s">
        <v>6341</v>
      </c>
      <c r="G8025" t="s">
        <v>17573</v>
      </c>
      <c r="I8025" t="s">
        <v>681</v>
      </c>
      <c r="J8025" t="s">
        <v>17572</v>
      </c>
      <c r="K8025" t="s">
        <v>17571</v>
      </c>
      <c r="L8025" t="s">
        <v>17570</v>
      </c>
      <c r="N8025" t="s">
        <v>208</v>
      </c>
      <c r="O8025" t="s">
        <v>476</v>
      </c>
      <c r="P8025" t="s">
        <v>476</v>
      </c>
    </row>
    <row r="8026" spans="1:16">
      <c r="A8026" s="484" t="s">
        <v>34745</v>
      </c>
      <c r="B8026" s="485" t="s">
        <v>34744</v>
      </c>
      <c r="C8026" t="s">
        <v>34743</v>
      </c>
      <c r="D8026" t="s">
        <v>34743</v>
      </c>
      <c r="E8026" t="str">
        <f t="shared" si="125"/>
        <v>463851 - MULARD CHRISTINE</v>
      </c>
      <c r="F8026" t="s">
        <v>707</v>
      </c>
      <c r="G8026" t="s">
        <v>34742</v>
      </c>
      <c r="I8026" t="s">
        <v>34741</v>
      </c>
      <c r="J8026" t="s">
        <v>34740</v>
      </c>
      <c r="K8026" t="s">
        <v>208</v>
      </c>
      <c r="L8026" t="s">
        <v>34739</v>
      </c>
      <c r="N8026" t="s">
        <v>208</v>
      </c>
      <c r="O8026" t="s">
        <v>476</v>
      </c>
      <c r="P8026" t="s">
        <v>476</v>
      </c>
    </row>
    <row r="8027" spans="1:16">
      <c r="A8027" s="484" t="s">
        <v>121308</v>
      </c>
      <c r="B8027" s="485" t="s">
        <v>121307</v>
      </c>
      <c r="C8027" t="s">
        <v>121306</v>
      </c>
      <c r="D8027" t="s">
        <v>121305</v>
      </c>
      <c r="E8027" t="str">
        <f t="shared" si="125"/>
        <v>344370 - AFDEM</v>
      </c>
      <c r="F8027" t="s">
        <v>4591</v>
      </c>
      <c r="G8027" t="s">
        <v>121304</v>
      </c>
      <c r="I8027" t="s">
        <v>626</v>
      </c>
      <c r="J8027" t="s">
        <v>121303</v>
      </c>
      <c r="K8027" t="s">
        <v>208</v>
      </c>
      <c r="L8027" t="s">
        <v>121302</v>
      </c>
      <c r="N8027" t="s">
        <v>208</v>
      </c>
      <c r="O8027" t="s">
        <v>476</v>
      </c>
      <c r="P8027" t="s">
        <v>476</v>
      </c>
    </row>
    <row r="8028" spans="1:16">
      <c r="A8028" s="484" t="s">
        <v>19539</v>
      </c>
      <c r="B8028" s="485" t="s">
        <v>19538</v>
      </c>
      <c r="C8028" t="s">
        <v>19537</v>
      </c>
      <c r="D8028" t="s">
        <v>19537</v>
      </c>
      <c r="E8028" t="str">
        <f t="shared" si="125"/>
        <v>347401 - SAUVEGARDE FORMATION</v>
      </c>
      <c r="F8028" t="s">
        <v>1528</v>
      </c>
      <c r="G8028" t="s">
        <v>19536</v>
      </c>
      <c r="I8028" t="s">
        <v>19535</v>
      </c>
      <c r="J8028" t="s">
        <v>19534</v>
      </c>
      <c r="K8028" t="s">
        <v>208</v>
      </c>
      <c r="L8028" t="s">
        <v>19533</v>
      </c>
      <c r="N8028" t="s">
        <v>208</v>
      </c>
      <c r="O8028" t="s">
        <v>476</v>
      </c>
      <c r="P8028" t="s">
        <v>476</v>
      </c>
    </row>
    <row r="8029" spans="1:16">
      <c r="A8029" s="484" t="s">
        <v>31550</v>
      </c>
      <c r="B8029" s="485" t="s">
        <v>31549</v>
      </c>
      <c r="C8029" t="s">
        <v>31548</v>
      </c>
      <c r="D8029" t="s">
        <v>31317</v>
      </c>
      <c r="E8029" t="str">
        <f t="shared" si="125"/>
        <v>488252 - ODF</v>
      </c>
      <c r="F8029" t="s">
        <v>2771</v>
      </c>
      <c r="G8029" t="s">
        <v>31547</v>
      </c>
      <c r="I8029" t="s">
        <v>1279</v>
      </c>
      <c r="J8029" t="s">
        <v>31546</v>
      </c>
      <c r="K8029" t="s">
        <v>208</v>
      </c>
      <c r="L8029" t="s">
        <v>31545</v>
      </c>
      <c r="N8029" t="s">
        <v>208</v>
      </c>
      <c r="O8029" t="s">
        <v>476</v>
      </c>
      <c r="P8029" t="s">
        <v>476</v>
      </c>
    </row>
    <row r="8030" spans="1:16">
      <c r="A8030" s="484" t="s">
        <v>28854</v>
      </c>
      <c r="B8030" s="485" t="s">
        <v>28853</v>
      </c>
      <c r="C8030" t="s">
        <v>28852</v>
      </c>
      <c r="D8030" t="s">
        <v>28852</v>
      </c>
      <c r="E8030" t="str">
        <f t="shared" si="125"/>
        <v>579075 - PEPIN CORINNE</v>
      </c>
      <c r="F8030" t="s">
        <v>28851</v>
      </c>
      <c r="G8030" t="s">
        <v>28850</v>
      </c>
      <c r="I8030" t="s">
        <v>28849</v>
      </c>
      <c r="J8030" t="s">
        <v>28848</v>
      </c>
      <c r="K8030" t="s">
        <v>208</v>
      </c>
      <c r="L8030" t="s">
        <v>28847</v>
      </c>
      <c r="N8030" t="s">
        <v>208</v>
      </c>
      <c r="O8030" t="s">
        <v>476</v>
      </c>
      <c r="P8030" t="s">
        <v>476</v>
      </c>
    </row>
    <row r="8031" spans="1:16">
      <c r="A8031" s="484" t="s">
        <v>21229</v>
      </c>
      <c r="B8031" s="485" t="s">
        <v>21228</v>
      </c>
      <c r="C8031" t="s">
        <v>21227</v>
      </c>
      <c r="D8031" t="s">
        <v>21227</v>
      </c>
      <c r="E8031" t="str">
        <f t="shared" si="125"/>
        <v>515292 - ROUILLON EMILIE ATELIER DE VANNERIE ARCHELLE</v>
      </c>
      <c r="F8031" t="s">
        <v>1328</v>
      </c>
      <c r="G8031" t="s">
        <v>21226</v>
      </c>
      <c r="H8031" t="s">
        <v>21225</v>
      </c>
      <c r="I8031" t="s">
        <v>21224</v>
      </c>
      <c r="K8031" t="s">
        <v>208</v>
      </c>
      <c r="L8031" t="s">
        <v>21223</v>
      </c>
      <c r="N8031" t="s">
        <v>208</v>
      </c>
      <c r="O8031" t="s">
        <v>476</v>
      </c>
      <c r="P8031" t="s">
        <v>476</v>
      </c>
    </row>
    <row r="8032" spans="1:16">
      <c r="A8032" s="484" t="s">
        <v>68195</v>
      </c>
      <c r="B8032" s="485" t="s">
        <v>68194</v>
      </c>
      <c r="C8032" t="s">
        <v>68193</v>
      </c>
      <c r="D8032" t="s">
        <v>68192</v>
      </c>
      <c r="E8032" t="str">
        <f t="shared" si="125"/>
        <v>469762 - FRICH ARNAUD</v>
      </c>
      <c r="F8032" t="s">
        <v>540</v>
      </c>
      <c r="G8032" t="s">
        <v>68191</v>
      </c>
      <c r="I8032" t="s">
        <v>68190</v>
      </c>
      <c r="J8032" t="s">
        <v>68189</v>
      </c>
      <c r="K8032" t="s">
        <v>208</v>
      </c>
      <c r="L8032" t="s">
        <v>68188</v>
      </c>
      <c r="N8032" t="s">
        <v>208</v>
      </c>
      <c r="O8032" t="s">
        <v>476</v>
      </c>
      <c r="P8032" t="s">
        <v>476</v>
      </c>
    </row>
    <row r="8033" spans="1:16">
      <c r="A8033" s="484" t="s">
        <v>119859</v>
      </c>
      <c r="B8033" s="485" t="s">
        <v>119858</v>
      </c>
      <c r="C8033" t="s">
        <v>119857</v>
      </c>
      <c r="D8033" t="s">
        <v>119856</v>
      </c>
      <c r="E8033" t="str">
        <f t="shared" si="125"/>
        <v>653962 - ASSOCIATION PASSERELLE 45 SARAN</v>
      </c>
      <c r="F8033" t="s">
        <v>8728</v>
      </c>
      <c r="G8033" t="s">
        <v>119855</v>
      </c>
      <c r="I8033" t="s">
        <v>2240</v>
      </c>
      <c r="J8033" t="s">
        <v>119854</v>
      </c>
      <c r="K8033" t="s">
        <v>208</v>
      </c>
      <c r="L8033" t="s">
        <v>119853</v>
      </c>
      <c r="N8033" t="s">
        <v>208</v>
      </c>
      <c r="O8033" t="s">
        <v>476</v>
      </c>
      <c r="P8033" t="s">
        <v>476</v>
      </c>
    </row>
    <row r="8034" spans="1:16">
      <c r="A8034" s="484" t="s">
        <v>93557</v>
      </c>
      <c r="B8034" s="485" t="s">
        <v>93556</v>
      </c>
      <c r="C8034" t="s">
        <v>93555</v>
      </c>
      <c r="D8034" t="s">
        <v>93554</v>
      </c>
      <c r="E8034" t="str">
        <f t="shared" si="125"/>
        <v>569124 - COMITE REGIONAL UFOLEP DE NORMANDIE</v>
      </c>
      <c r="F8034" t="s">
        <v>6951</v>
      </c>
      <c r="G8034" t="s">
        <v>93553</v>
      </c>
      <c r="H8034" t="s">
        <v>93552</v>
      </c>
      <c r="I8034" t="s">
        <v>1781</v>
      </c>
      <c r="J8034" t="s">
        <v>93551</v>
      </c>
      <c r="K8034" t="s">
        <v>208</v>
      </c>
      <c r="L8034" t="s">
        <v>93550</v>
      </c>
      <c r="N8034" t="s">
        <v>208</v>
      </c>
      <c r="O8034" t="s">
        <v>476</v>
      </c>
      <c r="P8034" t="s">
        <v>476</v>
      </c>
    </row>
    <row r="8035" spans="1:16">
      <c r="A8035" s="484" t="s">
        <v>47058</v>
      </c>
      <c r="B8035" s="485" t="s">
        <v>47057</v>
      </c>
      <c r="C8035" t="s">
        <v>47056</v>
      </c>
      <c r="D8035" t="s">
        <v>47056</v>
      </c>
      <c r="E8035" t="str">
        <f t="shared" si="125"/>
        <v>637038 - LA FORMATION FRIGORIFIQUE</v>
      </c>
      <c r="F8035" t="s">
        <v>487</v>
      </c>
      <c r="G8035" t="s">
        <v>47055</v>
      </c>
      <c r="I8035" t="s">
        <v>47054</v>
      </c>
      <c r="J8035" t="s">
        <v>47053</v>
      </c>
      <c r="K8035" t="s">
        <v>208</v>
      </c>
      <c r="L8035" t="s">
        <v>47052</v>
      </c>
      <c r="N8035" t="s">
        <v>208</v>
      </c>
      <c r="O8035" t="s">
        <v>476</v>
      </c>
      <c r="P8035" t="s">
        <v>476</v>
      </c>
    </row>
    <row r="8036" spans="1:16">
      <c r="A8036" s="484" t="s">
        <v>18826</v>
      </c>
      <c r="B8036" s="485" t="s">
        <v>18825</v>
      </c>
      <c r="C8036" t="s">
        <v>18824</v>
      </c>
      <c r="D8036" t="s">
        <v>14009</v>
      </c>
      <c r="E8036" t="str">
        <f t="shared" si="125"/>
        <v>605499 - SD</v>
      </c>
      <c r="F8036" t="s">
        <v>7547</v>
      </c>
      <c r="G8036" t="s">
        <v>18823</v>
      </c>
      <c r="I8036" t="s">
        <v>763</v>
      </c>
      <c r="J8036" t="s">
        <v>18822</v>
      </c>
      <c r="K8036" t="s">
        <v>208</v>
      </c>
      <c r="L8036" t="s">
        <v>18821</v>
      </c>
      <c r="N8036" t="s">
        <v>208</v>
      </c>
      <c r="O8036" t="s">
        <v>476</v>
      </c>
      <c r="P8036" t="s">
        <v>476</v>
      </c>
    </row>
    <row r="8037" spans="1:16">
      <c r="A8037" s="484" t="s">
        <v>119792</v>
      </c>
      <c r="B8037" s="485" t="s">
        <v>119791</v>
      </c>
      <c r="C8037" t="s">
        <v>119790</v>
      </c>
      <c r="D8037" t="s">
        <v>119790</v>
      </c>
      <c r="E8037" t="str">
        <f t="shared" si="125"/>
        <v>521073 - ASSOCIATION PING</v>
      </c>
      <c r="F8037" t="s">
        <v>5167</v>
      </c>
      <c r="G8037" t="s">
        <v>119789</v>
      </c>
      <c r="I8037" t="s">
        <v>1837</v>
      </c>
      <c r="J8037" t="s">
        <v>119788</v>
      </c>
      <c r="K8037" t="s">
        <v>208</v>
      </c>
      <c r="L8037" t="s">
        <v>119787</v>
      </c>
      <c r="N8037" t="s">
        <v>208</v>
      </c>
      <c r="O8037" t="s">
        <v>476</v>
      </c>
      <c r="P8037" t="s">
        <v>476</v>
      </c>
    </row>
    <row r="8038" spans="1:16">
      <c r="A8038" s="484" t="s">
        <v>123095</v>
      </c>
      <c r="B8038" s="485" t="s">
        <v>123094</v>
      </c>
      <c r="C8038" t="s">
        <v>123093</v>
      </c>
      <c r="D8038" t="s">
        <v>123092</v>
      </c>
      <c r="E8038" t="str">
        <f t="shared" si="125"/>
        <v>336350 - AVAETS</v>
      </c>
      <c r="F8038" t="s">
        <v>55208</v>
      </c>
      <c r="G8038" t="s">
        <v>83128</v>
      </c>
      <c r="H8038" t="s">
        <v>123091</v>
      </c>
      <c r="I8038" t="s">
        <v>2176</v>
      </c>
      <c r="J8038" t="s">
        <v>123090</v>
      </c>
      <c r="K8038" t="s">
        <v>208</v>
      </c>
      <c r="L8038" t="s">
        <v>123089</v>
      </c>
      <c r="N8038" t="s">
        <v>208</v>
      </c>
      <c r="O8038" t="s">
        <v>476</v>
      </c>
      <c r="P8038" t="s">
        <v>476</v>
      </c>
    </row>
    <row r="8039" spans="1:16">
      <c r="A8039" s="484" t="s">
        <v>93844</v>
      </c>
      <c r="B8039" s="485" t="s">
        <v>93843</v>
      </c>
      <c r="C8039" t="s">
        <v>93842</v>
      </c>
      <c r="D8039" t="s">
        <v>93841</v>
      </c>
      <c r="E8039" t="str">
        <f t="shared" si="125"/>
        <v>408992 - COMITE DEPARTEMENTAL DE SAUVETAGE ET DE SECOURISME 27</v>
      </c>
      <c r="F8039" t="s">
        <v>8706</v>
      </c>
      <c r="G8039" t="s">
        <v>93840</v>
      </c>
      <c r="I8039" t="s">
        <v>25808</v>
      </c>
      <c r="J8039" t="s">
        <v>93839</v>
      </c>
      <c r="K8039" t="s">
        <v>208</v>
      </c>
      <c r="L8039" t="s">
        <v>93838</v>
      </c>
      <c r="N8039" t="s">
        <v>208</v>
      </c>
      <c r="O8039" t="s">
        <v>476</v>
      </c>
      <c r="P8039" t="s">
        <v>476</v>
      </c>
    </row>
    <row r="8040" spans="1:16">
      <c r="A8040" s="484" t="s">
        <v>123674</v>
      </c>
      <c r="B8040" s="485" t="s">
        <v>123673</v>
      </c>
      <c r="C8040" t="s">
        <v>123672</v>
      </c>
      <c r="D8040" t="s">
        <v>123671</v>
      </c>
      <c r="E8040" t="str">
        <f t="shared" si="125"/>
        <v>353115 - AFB</v>
      </c>
      <c r="F8040" t="s">
        <v>1952</v>
      </c>
      <c r="G8040" t="s">
        <v>123150</v>
      </c>
      <c r="I8040" t="s">
        <v>7236</v>
      </c>
      <c r="J8040" t="s">
        <v>123670</v>
      </c>
      <c r="K8040" t="s">
        <v>123669</v>
      </c>
      <c r="L8040" t="s">
        <v>123668</v>
      </c>
      <c r="N8040" t="s">
        <v>208</v>
      </c>
      <c r="O8040" t="s">
        <v>476</v>
      </c>
      <c r="P8040" t="s">
        <v>476</v>
      </c>
    </row>
    <row r="8041" spans="1:16">
      <c r="A8041" s="484" t="s">
        <v>27501</v>
      </c>
      <c r="B8041" s="485" t="s">
        <v>27500</v>
      </c>
      <c r="C8041" t="s">
        <v>27499</v>
      </c>
      <c r="D8041" t="s">
        <v>27499</v>
      </c>
      <c r="E8041" t="str">
        <f t="shared" si="125"/>
        <v>362645 - PLURIEL FORMATION RECHERCHE</v>
      </c>
      <c r="F8041" t="s">
        <v>11920</v>
      </c>
      <c r="G8041" t="s">
        <v>27498</v>
      </c>
      <c r="I8041" t="s">
        <v>3346</v>
      </c>
      <c r="J8041" t="s">
        <v>27497</v>
      </c>
      <c r="K8041" t="s">
        <v>208</v>
      </c>
      <c r="L8041" t="s">
        <v>27496</v>
      </c>
      <c r="N8041" t="s">
        <v>208</v>
      </c>
      <c r="O8041" t="s">
        <v>476</v>
      </c>
      <c r="P8041" t="s">
        <v>476</v>
      </c>
    </row>
    <row r="8042" spans="1:16">
      <c r="A8042" s="484" t="s">
        <v>23482</v>
      </c>
      <c r="B8042" s="485" t="s">
        <v>23481</v>
      </c>
      <c r="C8042" t="s">
        <v>23480</v>
      </c>
      <c r="D8042" t="s">
        <v>23479</v>
      </c>
      <c r="E8042" t="str">
        <f t="shared" si="125"/>
        <v>565027 - DIAGONALES ASSOCIATION</v>
      </c>
      <c r="F8042" t="s">
        <v>6628</v>
      </c>
      <c r="G8042" t="s">
        <v>23478</v>
      </c>
      <c r="I8042" t="s">
        <v>6023</v>
      </c>
      <c r="J8042" t="s">
        <v>23477</v>
      </c>
      <c r="K8042" t="s">
        <v>208</v>
      </c>
      <c r="L8042" t="s">
        <v>23476</v>
      </c>
      <c r="N8042" t="s">
        <v>208</v>
      </c>
      <c r="O8042" t="s">
        <v>476</v>
      </c>
      <c r="P8042" t="s">
        <v>476</v>
      </c>
    </row>
    <row r="8043" spans="1:16">
      <c r="A8043" s="484" t="s">
        <v>121353</v>
      </c>
      <c r="B8043" s="485" t="s">
        <v>121352</v>
      </c>
      <c r="C8043" t="s">
        <v>121351</v>
      </c>
      <c r="D8043" t="s">
        <v>121350</v>
      </c>
      <c r="E8043" t="str">
        <f t="shared" si="125"/>
        <v>364861 - FRANCE ESF</v>
      </c>
      <c r="F8043" t="s">
        <v>1710</v>
      </c>
      <c r="G8043" t="s">
        <v>121349</v>
      </c>
      <c r="I8043" t="s">
        <v>121348</v>
      </c>
      <c r="J8043" t="s">
        <v>121347</v>
      </c>
      <c r="K8043" t="s">
        <v>208</v>
      </c>
      <c r="L8043" t="s">
        <v>121346</v>
      </c>
      <c r="N8043" t="s">
        <v>208</v>
      </c>
      <c r="O8043" t="s">
        <v>476</v>
      </c>
      <c r="P8043" t="s">
        <v>476</v>
      </c>
    </row>
    <row r="8044" spans="1:16">
      <c r="A8044" s="484" t="s">
        <v>37702</v>
      </c>
      <c r="B8044" s="485" t="s">
        <v>37701</v>
      </c>
      <c r="C8044" t="s">
        <v>37700</v>
      </c>
      <c r="D8044" t="s">
        <v>37700</v>
      </c>
      <c r="E8044" t="str">
        <f t="shared" si="125"/>
        <v>344345 - MB FORMATION</v>
      </c>
      <c r="F8044" t="s">
        <v>8350</v>
      </c>
      <c r="G8044" t="s">
        <v>16656</v>
      </c>
      <c r="H8044" t="s">
        <v>37699</v>
      </c>
      <c r="I8044" t="s">
        <v>4726</v>
      </c>
      <c r="J8044" t="s">
        <v>37698</v>
      </c>
      <c r="K8044" t="s">
        <v>208</v>
      </c>
      <c r="L8044" t="s">
        <v>37697</v>
      </c>
      <c r="N8044" t="s">
        <v>208</v>
      </c>
      <c r="O8044" t="s">
        <v>476</v>
      </c>
      <c r="P8044" t="s">
        <v>476</v>
      </c>
    </row>
    <row r="8045" spans="1:16">
      <c r="A8045" s="484" t="s">
        <v>113120</v>
      </c>
      <c r="B8045" s="485" t="s">
        <v>113119</v>
      </c>
      <c r="C8045" t="s">
        <v>113118</v>
      </c>
      <c r="D8045" t="s">
        <v>113118</v>
      </c>
      <c r="E8045" t="str">
        <f t="shared" si="125"/>
        <v>614890 - BLUE HIGH TECH</v>
      </c>
      <c r="F8045" t="s">
        <v>24635</v>
      </c>
      <c r="G8045" t="s">
        <v>113117</v>
      </c>
      <c r="I8045" t="s">
        <v>6917</v>
      </c>
      <c r="J8045" t="s">
        <v>113116</v>
      </c>
      <c r="K8045" t="s">
        <v>208</v>
      </c>
      <c r="L8045" t="s">
        <v>113115</v>
      </c>
      <c r="N8045" t="s">
        <v>208</v>
      </c>
      <c r="O8045" t="s">
        <v>476</v>
      </c>
      <c r="P8045" t="s">
        <v>476</v>
      </c>
    </row>
    <row r="8046" spans="1:16">
      <c r="A8046" s="484" t="s">
        <v>136806</v>
      </c>
      <c r="B8046" s="485" t="s">
        <v>136805</v>
      </c>
      <c r="C8046" t="s">
        <v>136804</v>
      </c>
      <c r="D8046" t="s">
        <v>136803</v>
      </c>
      <c r="E8046" t="str">
        <f t="shared" si="125"/>
        <v>676135 - ABEILLE &amp; ASSOCIES MARSEILLE</v>
      </c>
      <c r="F8046" t="s">
        <v>31540</v>
      </c>
      <c r="G8046" t="s">
        <v>136802</v>
      </c>
      <c r="I8046" t="s">
        <v>1035</v>
      </c>
      <c r="J8046" t="s">
        <v>136801</v>
      </c>
      <c r="K8046" t="s">
        <v>208</v>
      </c>
      <c r="L8046" t="s">
        <v>136800</v>
      </c>
      <c r="N8046" t="s">
        <v>208</v>
      </c>
      <c r="O8046" t="s">
        <v>476</v>
      </c>
      <c r="P8046" t="s">
        <v>476</v>
      </c>
    </row>
    <row r="8047" spans="1:16">
      <c r="A8047" s="484" t="s">
        <v>107968</v>
      </c>
      <c r="B8047" s="485" t="s">
        <v>107967</v>
      </c>
      <c r="C8047" t="s">
        <v>107966</v>
      </c>
      <c r="D8047" t="s">
        <v>107965</v>
      </c>
      <c r="E8047" t="str">
        <f t="shared" si="125"/>
        <v>329125 - CF2S</v>
      </c>
      <c r="F8047" t="s">
        <v>36345</v>
      </c>
      <c r="G8047" t="s">
        <v>107964</v>
      </c>
      <c r="H8047" t="s">
        <v>107963</v>
      </c>
      <c r="I8047" t="s">
        <v>96731</v>
      </c>
      <c r="J8047" t="s">
        <v>107962</v>
      </c>
      <c r="K8047" t="s">
        <v>208</v>
      </c>
      <c r="L8047" t="s">
        <v>107961</v>
      </c>
      <c r="N8047" t="s">
        <v>208</v>
      </c>
      <c r="O8047" t="s">
        <v>476</v>
      </c>
      <c r="P8047" t="s">
        <v>476</v>
      </c>
    </row>
    <row r="8048" spans="1:16">
      <c r="A8048" s="484" t="s">
        <v>112746</v>
      </c>
      <c r="B8048" s="485" t="s">
        <v>112745</v>
      </c>
      <c r="C8048" t="s">
        <v>112744</v>
      </c>
      <c r="D8048" t="s">
        <v>112743</v>
      </c>
      <c r="E8048" t="str">
        <f t="shared" si="125"/>
        <v>535424 - BOOSTER ACADEMY</v>
      </c>
      <c r="F8048" t="s">
        <v>77374</v>
      </c>
      <c r="G8048" t="s">
        <v>112742</v>
      </c>
      <c r="I8048" t="s">
        <v>749</v>
      </c>
      <c r="K8048" t="s">
        <v>208</v>
      </c>
      <c r="L8048" t="s">
        <v>112741</v>
      </c>
      <c r="N8048" t="s">
        <v>208</v>
      </c>
      <c r="O8048" t="s">
        <v>476</v>
      </c>
      <c r="P8048" t="s">
        <v>476</v>
      </c>
    </row>
    <row r="8049" spans="1:16">
      <c r="A8049" s="484" t="s">
        <v>117473</v>
      </c>
      <c r="B8049" s="485" t="s">
        <v>117472</v>
      </c>
      <c r="C8049" t="s">
        <v>117471</v>
      </c>
      <c r="D8049" t="s">
        <v>117471</v>
      </c>
      <c r="E8049" t="str">
        <f t="shared" si="125"/>
        <v>352184 - ATLANTIC PREVENTION</v>
      </c>
      <c r="F8049" t="s">
        <v>11165</v>
      </c>
      <c r="G8049" t="s">
        <v>117470</v>
      </c>
      <c r="H8049" t="s">
        <v>117469</v>
      </c>
      <c r="I8049" t="s">
        <v>11163</v>
      </c>
      <c r="J8049" t="s">
        <v>117468</v>
      </c>
      <c r="K8049" t="s">
        <v>208</v>
      </c>
      <c r="L8049" t="s">
        <v>117467</v>
      </c>
      <c r="N8049" t="s">
        <v>208</v>
      </c>
      <c r="O8049" t="s">
        <v>476</v>
      </c>
      <c r="P8049" t="s">
        <v>476</v>
      </c>
    </row>
    <row r="8050" spans="1:16">
      <c r="A8050" s="484" t="s">
        <v>135074</v>
      </c>
      <c r="B8050" s="485" t="s">
        <v>135073</v>
      </c>
      <c r="C8050" t="s">
        <v>135072</v>
      </c>
      <c r="D8050" t="s">
        <v>135071</v>
      </c>
      <c r="E8050" t="str">
        <f t="shared" si="125"/>
        <v>680345 - ACTIPRINT LYON</v>
      </c>
      <c r="F8050" t="s">
        <v>2242</v>
      </c>
      <c r="G8050" t="s">
        <v>135070</v>
      </c>
      <c r="I8050" t="s">
        <v>802</v>
      </c>
      <c r="J8050" t="s">
        <v>135069</v>
      </c>
      <c r="K8050" t="s">
        <v>208</v>
      </c>
      <c r="L8050" t="s">
        <v>135068</v>
      </c>
      <c r="N8050" t="s">
        <v>208</v>
      </c>
      <c r="O8050" t="s">
        <v>476</v>
      </c>
      <c r="P8050" t="s">
        <v>476</v>
      </c>
    </row>
    <row r="8051" spans="1:16">
      <c r="A8051" s="484" t="s">
        <v>33198</v>
      </c>
      <c r="B8051" s="485" t="s">
        <v>33197</v>
      </c>
      <c r="C8051" t="s">
        <v>33196</v>
      </c>
      <c r="D8051" t="s">
        <v>33195</v>
      </c>
      <c r="E8051" t="str">
        <f t="shared" si="125"/>
        <v>620609 - NOELLE HOFMAN</v>
      </c>
      <c r="F8051" t="s">
        <v>33194</v>
      </c>
      <c r="G8051" t="s">
        <v>33193</v>
      </c>
      <c r="I8051" t="s">
        <v>33192</v>
      </c>
      <c r="J8051" t="s">
        <v>33191</v>
      </c>
      <c r="K8051" t="s">
        <v>208</v>
      </c>
      <c r="L8051" t="s">
        <v>33190</v>
      </c>
      <c r="N8051" t="s">
        <v>208</v>
      </c>
      <c r="O8051" t="s">
        <v>476</v>
      </c>
      <c r="P8051" t="s">
        <v>476</v>
      </c>
    </row>
    <row r="8052" spans="1:16">
      <c r="A8052" s="484" t="s">
        <v>111709</v>
      </c>
      <c r="B8052" s="485" t="s">
        <v>111708</v>
      </c>
      <c r="C8052" t="s">
        <v>111707</v>
      </c>
      <c r="D8052" t="s">
        <v>111706</v>
      </c>
      <c r="E8052" t="str">
        <f t="shared" si="125"/>
        <v>596644 - BAPTI</v>
      </c>
      <c r="F8052" t="s">
        <v>31577</v>
      </c>
      <c r="G8052" t="s">
        <v>111705</v>
      </c>
      <c r="I8052" t="s">
        <v>23364</v>
      </c>
      <c r="J8052" t="s">
        <v>111704</v>
      </c>
      <c r="K8052" t="s">
        <v>208</v>
      </c>
      <c r="L8052" t="s">
        <v>111703</v>
      </c>
      <c r="N8052" t="s">
        <v>208</v>
      </c>
      <c r="O8052" t="s">
        <v>476</v>
      </c>
      <c r="P8052" t="s">
        <v>476</v>
      </c>
    </row>
    <row r="8053" spans="1:16">
      <c r="A8053" s="484" t="s">
        <v>25835</v>
      </c>
      <c r="B8053" s="485" t="s">
        <v>25834</v>
      </c>
      <c r="C8053" t="s">
        <v>25833</v>
      </c>
      <c r="D8053" t="s">
        <v>25833</v>
      </c>
      <c r="E8053" t="str">
        <f t="shared" si="125"/>
        <v>401535 - PROFESSIONAILS PARIS</v>
      </c>
      <c r="F8053" t="s">
        <v>11920</v>
      </c>
      <c r="G8053" t="s">
        <v>25832</v>
      </c>
      <c r="I8053" t="s">
        <v>1207</v>
      </c>
      <c r="J8053" t="s">
        <v>25831</v>
      </c>
      <c r="K8053" t="s">
        <v>208</v>
      </c>
      <c r="L8053" t="s">
        <v>25830</v>
      </c>
      <c r="N8053" t="s">
        <v>208</v>
      </c>
      <c r="O8053" t="s">
        <v>476</v>
      </c>
      <c r="P8053" t="s">
        <v>476</v>
      </c>
    </row>
    <row r="8054" spans="1:16">
      <c r="A8054" s="484" t="s">
        <v>58510</v>
      </c>
      <c r="B8054" s="485" t="s">
        <v>58509</v>
      </c>
      <c r="C8054" t="s">
        <v>58508</v>
      </c>
      <c r="D8054" t="s">
        <v>58507</v>
      </c>
      <c r="E8054" t="str">
        <f t="shared" si="125"/>
        <v>667006 - IMEXCO PARIS</v>
      </c>
      <c r="F8054" t="s">
        <v>7688</v>
      </c>
      <c r="G8054" t="s">
        <v>58506</v>
      </c>
      <c r="I8054" t="s">
        <v>626</v>
      </c>
      <c r="J8054" t="s">
        <v>58505</v>
      </c>
      <c r="K8054" t="s">
        <v>208</v>
      </c>
      <c r="L8054" t="s">
        <v>58504</v>
      </c>
      <c r="N8054" t="s">
        <v>208</v>
      </c>
      <c r="O8054" t="s">
        <v>476</v>
      </c>
      <c r="P8054" t="s">
        <v>476</v>
      </c>
    </row>
    <row r="8055" spans="1:16">
      <c r="A8055" s="484" t="s">
        <v>85019</v>
      </c>
      <c r="B8055" s="485" t="s">
        <v>85018</v>
      </c>
      <c r="C8055" t="s">
        <v>85017</v>
      </c>
      <c r="D8055" t="s">
        <v>85016</v>
      </c>
      <c r="E8055" t="str">
        <f t="shared" si="125"/>
        <v>359531 - ECF ROISSY FORMATION</v>
      </c>
      <c r="F8055" t="s">
        <v>4705</v>
      </c>
      <c r="G8055" t="s">
        <v>85015</v>
      </c>
      <c r="I8055" t="s">
        <v>59964</v>
      </c>
      <c r="J8055" t="s">
        <v>85014</v>
      </c>
      <c r="K8055" t="s">
        <v>208</v>
      </c>
      <c r="L8055" t="s">
        <v>85013</v>
      </c>
      <c r="N8055" t="s">
        <v>208</v>
      </c>
      <c r="O8055" t="s">
        <v>476</v>
      </c>
      <c r="P8055" t="s">
        <v>476</v>
      </c>
    </row>
    <row r="8056" spans="1:16">
      <c r="A8056" s="484" t="s">
        <v>25017</v>
      </c>
      <c r="B8056" s="485" t="s">
        <v>25016</v>
      </c>
      <c r="C8056" t="s">
        <v>25015</v>
      </c>
      <c r="D8056" t="s">
        <v>25015</v>
      </c>
      <c r="E8056" t="str">
        <f t="shared" si="125"/>
        <v>535102 - PROXALYS ENVIRONNEMENT</v>
      </c>
      <c r="F8056" t="s">
        <v>20422</v>
      </c>
      <c r="G8056" t="s">
        <v>25014</v>
      </c>
      <c r="H8056" t="s">
        <v>25013</v>
      </c>
      <c r="I8056" t="s">
        <v>25012</v>
      </c>
      <c r="J8056" t="s">
        <v>25011</v>
      </c>
      <c r="K8056" t="s">
        <v>208</v>
      </c>
      <c r="L8056" t="s">
        <v>25010</v>
      </c>
      <c r="N8056" t="s">
        <v>208</v>
      </c>
      <c r="O8056" t="s">
        <v>476</v>
      </c>
      <c r="P8056" t="s">
        <v>476</v>
      </c>
    </row>
    <row r="8057" spans="1:16">
      <c r="A8057" s="484" t="s">
        <v>69594</v>
      </c>
      <c r="B8057" s="485" t="s">
        <v>69593</v>
      </c>
      <c r="C8057" t="s">
        <v>69592</v>
      </c>
      <c r="D8057" t="s">
        <v>69591</v>
      </c>
      <c r="E8057" t="str">
        <f t="shared" si="125"/>
        <v>293982 - ECF FTGR</v>
      </c>
      <c r="F8057" t="s">
        <v>3601</v>
      </c>
      <c r="G8057" t="s">
        <v>69590</v>
      </c>
      <c r="H8057" t="s">
        <v>69589</v>
      </c>
      <c r="I8057" t="s">
        <v>69588</v>
      </c>
      <c r="J8057" t="s">
        <v>69587</v>
      </c>
      <c r="K8057" t="s">
        <v>208</v>
      </c>
      <c r="L8057" t="s">
        <v>69586</v>
      </c>
      <c r="N8057" t="s">
        <v>208</v>
      </c>
      <c r="O8057" t="s">
        <v>476</v>
      </c>
      <c r="P8057" t="s">
        <v>476</v>
      </c>
    </row>
    <row r="8058" spans="1:16">
      <c r="A8058" s="484" t="s">
        <v>56470</v>
      </c>
      <c r="B8058" s="485" t="s">
        <v>56469</v>
      </c>
      <c r="C8058" t="s">
        <v>56468</v>
      </c>
      <c r="D8058" t="s">
        <v>56467</v>
      </c>
      <c r="E8058" t="str">
        <f t="shared" si="125"/>
        <v>314572 - IFMP - ASFOSSS PACA</v>
      </c>
      <c r="F8058" t="s">
        <v>11106</v>
      </c>
      <c r="G8058" t="s">
        <v>56466</v>
      </c>
      <c r="H8058" t="s">
        <v>56465</v>
      </c>
      <c r="I8058" t="s">
        <v>7406</v>
      </c>
      <c r="J8058" t="s">
        <v>56464</v>
      </c>
      <c r="K8058" t="s">
        <v>208</v>
      </c>
      <c r="L8058" t="s">
        <v>56463</v>
      </c>
      <c r="N8058" t="s">
        <v>207</v>
      </c>
      <c r="O8058" t="s">
        <v>476</v>
      </c>
      <c r="P8058" t="s">
        <v>476</v>
      </c>
    </row>
    <row r="8059" spans="1:16">
      <c r="A8059" s="484" t="s">
        <v>113613</v>
      </c>
      <c r="B8059" s="485" t="s">
        <v>113612</v>
      </c>
      <c r="C8059" t="s">
        <v>113611</v>
      </c>
      <c r="D8059" t="s">
        <v>113610</v>
      </c>
      <c r="E8059" t="str">
        <f t="shared" si="125"/>
        <v>333256 - BIEN TRAITANCE</v>
      </c>
      <c r="F8059" t="s">
        <v>7292</v>
      </c>
      <c r="G8059" t="s">
        <v>113609</v>
      </c>
      <c r="I8059" t="s">
        <v>8273</v>
      </c>
      <c r="J8059" t="s">
        <v>113608</v>
      </c>
      <c r="K8059" t="s">
        <v>208</v>
      </c>
      <c r="L8059" t="s">
        <v>113607</v>
      </c>
      <c r="N8059" t="s">
        <v>208</v>
      </c>
      <c r="O8059" t="s">
        <v>476</v>
      </c>
      <c r="P8059" t="s">
        <v>476</v>
      </c>
    </row>
    <row r="8060" spans="1:16">
      <c r="A8060" s="484" t="s">
        <v>85284</v>
      </c>
      <c r="B8060" s="485" t="s">
        <v>85283</v>
      </c>
      <c r="C8060" t="s">
        <v>85282</v>
      </c>
      <c r="D8060" t="s">
        <v>85282</v>
      </c>
      <c r="E8060" t="str">
        <f t="shared" si="125"/>
        <v>443402 - ECF SARL SYNERGIE</v>
      </c>
      <c r="F8060" t="s">
        <v>1568</v>
      </c>
      <c r="G8060" t="s">
        <v>85281</v>
      </c>
      <c r="I8060" t="s">
        <v>9796</v>
      </c>
      <c r="J8060" t="s">
        <v>85280</v>
      </c>
      <c r="K8060" t="s">
        <v>208</v>
      </c>
      <c r="L8060" t="s">
        <v>85279</v>
      </c>
      <c r="N8060" t="s">
        <v>208</v>
      </c>
      <c r="O8060" t="s">
        <v>476</v>
      </c>
      <c r="P8060" t="s">
        <v>476</v>
      </c>
    </row>
    <row r="8061" spans="1:16">
      <c r="A8061" s="484" t="s">
        <v>91985</v>
      </c>
      <c r="B8061" s="485" t="s">
        <v>91984</v>
      </c>
      <c r="C8061" t="s">
        <v>91983</v>
      </c>
      <c r="D8061" t="s">
        <v>91982</v>
      </c>
      <c r="E8061" t="str">
        <f t="shared" si="125"/>
        <v>618299 - COOP UNION</v>
      </c>
      <c r="F8061" t="s">
        <v>42083</v>
      </c>
      <c r="G8061" t="s">
        <v>91981</v>
      </c>
      <c r="H8061" t="s">
        <v>91980</v>
      </c>
      <c r="I8061" t="s">
        <v>4257</v>
      </c>
      <c r="J8061" t="s">
        <v>91979</v>
      </c>
      <c r="K8061" t="s">
        <v>208</v>
      </c>
      <c r="L8061" t="s">
        <v>91978</v>
      </c>
      <c r="N8061" t="s">
        <v>208</v>
      </c>
      <c r="O8061" t="s">
        <v>476</v>
      </c>
      <c r="P8061" t="s">
        <v>476</v>
      </c>
    </row>
    <row r="8062" spans="1:16">
      <c r="A8062" s="484" t="s">
        <v>56830</v>
      </c>
      <c r="B8062" s="485" t="s">
        <v>56829</v>
      </c>
      <c r="C8062" t="s">
        <v>56828</v>
      </c>
      <c r="D8062" t="s">
        <v>56827</v>
      </c>
      <c r="E8062" t="str">
        <f t="shared" si="125"/>
        <v>572470 - IDC PRO</v>
      </c>
      <c r="F8062" t="s">
        <v>7556</v>
      </c>
      <c r="G8062" t="s">
        <v>56826</v>
      </c>
      <c r="I8062" t="s">
        <v>829</v>
      </c>
      <c r="J8062" t="s">
        <v>56825</v>
      </c>
      <c r="K8062" t="s">
        <v>208</v>
      </c>
      <c r="L8062" t="s">
        <v>56824</v>
      </c>
      <c r="N8062" t="s">
        <v>208</v>
      </c>
      <c r="O8062" t="s">
        <v>476</v>
      </c>
      <c r="P8062" t="s">
        <v>476</v>
      </c>
    </row>
    <row r="8063" spans="1:16">
      <c r="A8063" s="484" t="s">
        <v>44333</v>
      </c>
      <c r="B8063" s="485" t="s">
        <v>44332</v>
      </c>
      <c r="C8063" t="s">
        <v>44331</v>
      </c>
      <c r="D8063" t="s">
        <v>44331</v>
      </c>
      <c r="E8063" t="str">
        <f t="shared" si="125"/>
        <v>558096 - L'ECOLE DES GEMMES</v>
      </c>
      <c r="F8063" t="s">
        <v>11818</v>
      </c>
      <c r="G8063" t="s">
        <v>44330</v>
      </c>
      <c r="I8063" t="s">
        <v>9850</v>
      </c>
      <c r="J8063" t="s">
        <v>44329</v>
      </c>
      <c r="K8063" t="s">
        <v>208</v>
      </c>
      <c r="L8063" t="s">
        <v>44328</v>
      </c>
      <c r="N8063" t="s">
        <v>208</v>
      </c>
      <c r="O8063" t="s">
        <v>476</v>
      </c>
      <c r="P8063" t="s">
        <v>476</v>
      </c>
    </row>
    <row r="8064" spans="1:16">
      <c r="A8064" s="484" t="s">
        <v>121920</v>
      </c>
      <c r="B8064" s="485" t="s">
        <v>121919</v>
      </c>
      <c r="C8064" t="s">
        <v>121918</v>
      </c>
      <c r="D8064" t="s">
        <v>72295</v>
      </c>
      <c r="E8064" t="str">
        <f t="shared" si="125"/>
        <v>423166 - FILIGRANE</v>
      </c>
      <c r="F8064" t="s">
        <v>27852</v>
      </c>
      <c r="G8064" t="s">
        <v>121917</v>
      </c>
      <c r="I8064" t="s">
        <v>121916</v>
      </c>
      <c r="J8064" t="s">
        <v>121915</v>
      </c>
      <c r="K8064" t="s">
        <v>208</v>
      </c>
      <c r="L8064" t="s">
        <v>121914</v>
      </c>
      <c r="N8064" t="s">
        <v>208</v>
      </c>
      <c r="O8064" t="s">
        <v>476</v>
      </c>
      <c r="P8064" t="s">
        <v>476</v>
      </c>
    </row>
    <row r="8065" spans="1:16">
      <c r="A8065" s="484" t="s">
        <v>31417</v>
      </c>
      <c r="B8065" s="485" t="s">
        <v>31416</v>
      </c>
      <c r="C8065" t="s">
        <v>31415</v>
      </c>
      <c r="D8065" t="s">
        <v>31415</v>
      </c>
      <c r="E8065" t="str">
        <f t="shared" si="125"/>
        <v>535527 - ONE 2 ONE</v>
      </c>
      <c r="F8065" t="s">
        <v>31414</v>
      </c>
      <c r="G8065" t="s">
        <v>31413</v>
      </c>
      <c r="H8065" t="s">
        <v>31412</v>
      </c>
      <c r="I8065" t="s">
        <v>12832</v>
      </c>
      <c r="J8065" t="s">
        <v>31411</v>
      </c>
      <c r="K8065" t="s">
        <v>208</v>
      </c>
      <c r="L8065" t="s">
        <v>31410</v>
      </c>
      <c r="N8065" t="s">
        <v>208</v>
      </c>
      <c r="O8065" t="s">
        <v>476</v>
      </c>
      <c r="P8065" t="s">
        <v>476</v>
      </c>
    </row>
    <row r="8066" spans="1:16">
      <c r="A8066" s="484" t="s">
        <v>122637</v>
      </c>
      <c r="B8066" s="485" t="s">
        <v>122636</v>
      </c>
      <c r="C8066" t="s">
        <v>122635</v>
      </c>
      <c r="D8066" t="s">
        <v>122634</v>
      </c>
      <c r="E8066" t="str">
        <f t="shared" ref="E8066:E8129" si="126">_xlfn.CONCAT(L8066," - ",D8066)</f>
        <v>340716 - ASIBONOR</v>
      </c>
      <c r="F8066" t="s">
        <v>11669</v>
      </c>
      <c r="G8066" t="s">
        <v>122633</v>
      </c>
      <c r="H8066" t="s">
        <v>122632</v>
      </c>
      <c r="I8066" t="s">
        <v>4645</v>
      </c>
      <c r="J8066" t="s">
        <v>122631</v>
      </c>
      <c r="K8066" t="s">
        <v>122630</v>
      </c>
      <c r="L8066" t="s">
        <v>122629</v>
      </c>
      <c r="N8066" t="s">
        <v>208</v>
      </c>
      <c r="O8066" t="s">
        <v>476</v>
      </c>
      <c r="P8066" t="s">
        <v>476</v>
      </c>
    </row>
    <row r="8067" spans="1:16">
      <c r="A8067" s="484" t="s">
        <v>133948</v>
      </c>
      <c r="B8067" s="485" t="s">
        <v>133947</v>
      </c>
      <c r="C8067" t="s">
        <v>133946</v>
      </c>
      <c r="D8067" t="s">
        <v>133946</v>
      </c>
      <c r="E8067" t="str">
        <f t="shared" si="126"/>
        <v>567050 - AERO TRAINING CENTER</v>
      </c>
      <c r="F8067" t="s">
        <v>52136</v>
      </c>
      <c r="G8067" t="s">
        <v>133945</v>
      </c>
      <c r="H8067" t="s">
        <v>133944</v>
      </c>
      <c r="I8067" t="s">
        <v>2414</v>
      </c>
      <c r="K8067" t="s">
        <v>208</v>
      </c>
      <c r="L8067" t="s">
        <v>133943</v>
      </c>
      <c r="N8067" t="s">
        <v>208</v>
      </c>
      <c r="O8067" t="s">
        <v>476</v>
      </c>
      <c r="P8067" t="s">
        <v>476</v>
      </c>
    </row>
    <row r="8068" spans="1:16">
      <c r="A8068" s="484" t="s">
        <v>120088</v>
      </c>
      <c r="B8068" s="485" t="s">
        <v>120087</v>
      </c>
      <c r="C8068" t="s">
        <v>120086</v>
      </c>
      <c r="D8068" t="s">
        <v>120085</v>
      </c>
      <c r="E8068" t="str">
        <f t="shared" si="126"/>
        <v>512590 - ANCRE PSY</v>
      </c>
      <c r="F8068" t="s">
        <v>11920</v>
      </c>
      <c r="G8068" t="s">
        <v>63908</v>
      </c>
      <c r="H8068" t="s">
        <v>120084</v>
      </c>
      <c r="I8068" t="s">
        <v>4703</v>
      </c>
      <c r="K8068" t="s">
        <v>208</v>
      </c>
      <c r="L8068" t="s">
        <v>120083</v>
      </c>
      <c r="N8068" t="s">
        <v>208</v>
      </c>
      <c r="O8068" t="s">
        <v>476</v>
      </c>
      <c r="P8068" t="s">
        <v>476</v>
      </c>
    </row>
    <row r="8069" spans="1:16">
      <c r="A8069" s="484" t="s">
        <v>127944</v>
      </c>
      <c r="B8069" s="485" t="s">
        <v>127943</v>
      </c>
      <c r="C8069" t="s">
        <v>127942</v>
      </c>
      <c r="D8069" t="s">
        <v>127942</v>
      </c>
      <c r="E8069" t="str">
        <f t="shared" si="126"/>
        <v>511900 - ANTON AUDE</v>
      </c>
      <c r="F8069" t="s">
        <v>3803</v>
      </c>
      <c r="G8069" t="s">
        <v>127941</v>
      </c>
      <c r="I8069" t="s">
        <v>603</v>
      </c>
      <c r="J8069" t="s">
        <v>127940</v>
      </c>
      <c r="K8069" t="s">
        <v>208</v>
      </c>
      <c r="L8069" t="s">
        <v>127939</v>
      </c>
      <c r="N8069" t="s">
        <v>208</v>
      </c>
      <c r="O8069" t="s">
        <v>476</v>
      </c>
      <c r="P8069" t="s">
        <v>476</v>
      </c>
    </row>
    <row r="8070" spans="1:16">
      <c r="A8070" s="484" t="s">
        <v>116635</v>
      </c>
      <c r="B8070" s="485" t="s">
        <v>116634</v>
      </c>
      <c r="C8070" t="s">
        <v>116633</v>
      </c>
      <c r="D8070" t="s">
        <v>116632</v>
      </c>
      <c r="E8070" t="str">
        <f t="shared" si="126"/>
        <v>215016 - VOGELGESANG DIDIER</v>
      </c>
      <c r="F8070" t="s">
        <v>111041</v>
      </c>
      <c r="G8070" t="s">
        <v>116631</v>
      </c>
      <c r="I8070" t="s">
        <v>64963</v>
      </c>
      <c r="J8070" t="s">
        <v>116630</v>
      </c>
      <c r="K8070" t="s">
        <v>208</v>
      </c>
      <c r="L8070" t="s">
        <v>116629</v>
      </c>
      <c r="N8070" t="s">
        <v>208</v>
      </c>
      <c r="O8070" t="s">
        <v>476</v>
      </c>
      <c r="P8070" t="s">
        <v>476</v>
      </c>
    </row>
    <row r="8071" spans="1:16">
      <c r="A8071" s="484" t="s">
        <v>109405</v>
      </c>
      <c r="B8071" s="485" t="s">
        <v>109404</v>
      </c>
      <c r="C8071" t="s">
        <v>109403</v>
      </c>
      <c r="D8071" t="s">
        <v>109403</v>
      </c>
      <c r="E8071" t="str">
        <f t="shared" si="126"/>
        <v>491779 - CAUSSADE CYRILLE MEDIK RUN</v>
      </c>
      <c r="F8071" t="s">
        <v>8159</v>
      </c>
      <c r="G8071" t="s">
        <v>109402</v>
      </c>
      <c r="H8071" t="s">
        <v>109401</v>
      </c>
      <c r="I8071" t="s">
        <v>2739</v>
      </c>
      <c r="J8071" t="s">
        <v>109400</v>
      </c>
      <c r="K8071" t="s">
        <v>208</v>
      </c>
      <c r="L8071" t="s">
        <v>109399</v>
      </c>
      <c r="N8071" t="s">
        <v>208</v>
      </c>
      <c r="O8071" t="s">
        <v>476</v>
      </c>
      <c r="P8071" t="s">
        <v>476</v>
      </c>
    </row>
    <row r="8072" spans="1:16">
      <c r="A8072" s="484" t="s">
        <v>120133</v>
      </c>
      <c r="B8072" s="485" t="s">
        <v>120132</v>
      </c>
      <c r="C8072" t="s">
        <v>120131</v>
      </c>
      <c r="D8072" t="s">
        <v>120130</v>
      </c>
      <c r="E8072" t="str">
        <f t="shared" si="126"/>
        <v>458545 - ANISCG</v>
      </c>
      <c r="F8072" t="s">
        <v>1513</v>
      </c>
      <c r="G8072" t="s">
        <v>120129</v>
      </c>
      <c r="I8072" t="s">
        <v>84683</v>
      </c>
      <c r="J8072" t="s">
        <v>120128</v>
      </c>
      <c r="K8072" t="s">
        <v>208</v>
      </c>
      <c r="L8072" t="s">
        <v>120127</v>
      </c>
      <c r="N8072" t="s">
        <v>208</v>
      </c>
      <c r="O8072" t="s">
        <v>476</v>
      </c>
      <c r="P8072" t="s">
        <v>476</v>
      </c>
    </row>
    <row r="8073" spans="1:16">
      <c r="A8073" s="484" t="s">
        <v>87280</v>
      </c>
      <c r="B8073" s="485" t="s">
        <v>87279</v>
      </c>
      <c r="C8073" t="s">
        <v>87278</v>
      </c>
      <c r="D8073" t="s">
        <v>87278</v>
      </c>
      <c r="E8073" t="str">
        <f t="shared" si="126"/>
        <v>677050 - DIABETE OCCITANIE</v>
      </c>
      <c r="F8073" t="s">
        <v>26051</v>
      </c>
      <c r="G8073" t="s">
        <v>87277</v>
      </c>
      <c r="H8073" t="s">
        <v>87276</v>
      </c>
      <c r="I8073" t="s">
        <v>603</v>
      </c>
      <c r="J8073" t="s">
        <v>87275</v>
      </c>
      <c r="K8073" t="s">
        <v>208</v>
      </c>
      <c r="L8073" t="s">
        <v>87274</v>
      </c>
      <c r="N8073" t="s">
        <v>208</v>
      </c>
      <c r="O8073" t="s">
        <v>476</v>
      </c>
      <c r="P8073" t="s">
        <v>476</v>
      </c>
    </row>
    <row r="8074" spans="1:16">
      <c r="A8074" s="484" t="s">
        <v>44531</v>
      </c>
      <c r="B8074" s="485" t="s">
        <v>44530</v>
      </c>
      <c r="C8074" t="s">
        <v>44529</v>
      </c>
      <c r="D8074" t="s">
        <v>44529</v>
      </c>
      <c r="E8074" t="str">
        <f t="shared" si="126"/>
        <v>392790 - LEARNEO</v>
      </c>
      <c r="F8074" t="s">
        <v>7688</v>
      </c>
      <c r="G8074" t="s">
        <v>44528</v>
      </c>
      <c r="I8074" t="s">
        <v>626</v>
      </c>
      <c r="J8074" t="s">
        <v>44527</v>
      </c>
      <c r="K8074" t="s">
        <v>208</v>
      </c>
      <c r="L8074" t="s">
        <v>44526</v>
      </c>
      <c r="N8074" t="s">
        <v>208</v>
      </c>
      <c r="O8074" t="s">
        <v>476</v>
      </c>
      <c r="P8074" t="s">
        <v>476</v>
      </c>
    </row>
    <row r="8075" spans="1:16">
      <c r="A8075" s="484" t="s">
        <v>12242</v>
      </c>
      <c r="B8075" s="485" t="s">
        <v>12241</v>
      </c>
      <c r="C8075" t="s">
        <v>12240</v>
      </c>
      <c r="D8075" t="s">
        <v>12240</v>
      </c>
      <c r="E8075" t="str">
        <f t="shared" si="126"/>
        <v>522260 - SUPERSONIQUE STUDIO</v>
      </c>
      <c r="F8075" t="s">
        <v>2524</v>
      </c>
      <c r="G8075" t="s">
        <v>12239</v>
      </c>
      <c r="I8075" t="s">
        <v>1139</v>
      </c>
      <c r="J8075" t="s">
        <v>12238</v>
      </c>
      <c r="K8075" t="s">
        <v>208</v>
      </c>
      <c r="L8075" t="s">
        <v>12237</v>
      </c>
      <c r="N8075" t="s">
        <v>208</v>
      </c>
      <c r="O8075" t="s">
        <v>476</v>
      </c>
      <c r="P8075" t="s">
        <v>476</v>
      </c>
    </row>
    <row r="8076" spans="1:16">
      <c r="A8076" s="484" t="s">
        <v>76594</v>
      </c>
      <c r="B8076" s="485" t="s">
        <v>76593</v>
      </c>
      <c r="C8076" t="s">
        <v>76592</v>
      </c>
      <c r="D8076" t="s">
        <v>76591</v>
      </c>
      <c r="E8076" t="str">
        <f t="shared" si="126"/>
        <v>567840 - EURO TEAM CAPELLE ST HILAIRE DE BRETHMAS</v>
      </c>
      <c r="F8076" t="s">
        <v>5394</v>
      </c>
      <c r="G8076" t="s">
        <v>76590</v>
      </c>
      <c r="I8076" t="s">
        <v>76589</v>
      </c>
      <c r="J8076" t="s">
        <v>76588</v>
      </c>
      <c r="K8076" t="s">
        <v>208</v>
      </c>
      <c r="L8076" t="s">
        <v>76587</v>
      </c>
      <c r="N8076" t="s">
        <v>208</v>
      </c>
      <c r="O8076" t="s">
        <v>476</v>
      </c>
      <c r="P8076" t="s">
        <v>476</v>
      </c>
    </row>
    <row r="8077" spans="1:16">
      <c r="A8077" s="484" t="s">
        <v>76598</v>
      </c>
      <c r="B8077" s="485" t="s">
        <v>76593</v>
      </c>
      <c r="C8077" t="s">
        <v>76592</v>
      </c>
      <c r="D8077" t="s">
        <v>76597</v>
      </c>
      <c r="E8077" t="str">
        <f t="shared" si="126"/>
        <v>682317 - EURO TEAM CAPELLE ALES</v>
      </c>
      <c r="G8077" t="s">
        <v>76596</v>
      </c>
      <c r="I8077" t="s">
        <v>4056</v>
      </c>
      <c r="J8077" t="s">
        <v>76588</v>
      </c>
      <c r="K8077" t="s">
        <v>208</v>
      </c>
      <c r="L8077" t="s">
        <v>76595</v>
      </c>
      <c r="N8077" t="s">
        <v>208</v>
      </c>
      <c r="O8077" t="s">
        <v>476</v>
      </c>
      <c r="P8077" t="s">
        <v>476</v>
      </c>
    </row>
    <row r="8078" spans="1:16">
      <c r="A8078" s="484" t="s">
        <v>136820</v>
      </c>
      <c r="B8078" s="485" t="s">
        <v>136819</v>
      </c>
      <c r="C8078" t="s">
        <v>136818</v>
      </c>
      <c r="D8078" t="s">
        <v>136818</v>
      </c>
      <c r="E8078" t="str">
        <f t="shared" si="126"/>
        <v>685859 - ABDELLI LINE</v>
      </c>
      <c r="F8078" t="s">
        <v>3009</v>
      </c>
      <c r="G8078" t="s">
        <v>136817</v>
      </c>
      <c r="H8078" t="s">
        <v>136816</v>
      </c>
      <c r="I8078" t="s">
        <v>626</v>
      </c>
      <c r="J8078" t="s">
        <v>136815</v>
      </c>
      <c r="K8078" t="s">
        <v>208</v>
      </c>
      <c r="L8078" t="s">
        <v>136814</v>
      </c>
      <c r="N8078" t="s">
        <v>208</v>
      </c>
      <c r="O8078" t="s">
        <v>476</v>
      </c>
      <c r="P8078" t="s">
        <v>476</v>
      </c>
    </row>
    <row r="8079" spans="1:16">
      <c r="A8079" s="484" t="s">
        <v>118615</v>
      </c>
      <c r="B8079" s="485" t="s">
        <v>118614</v>
      </c>
      <c r="C8079" t="s">
        <v>118613</v>
      </c>
      <c r="D8079" t="s">
        <v>118612</v>
      </c>
      <c r="E8079" t="str">
        <f t="shared" si="126"/>
        <v>482389 - RETRAVAILLER LORRAINE</v>
      </c>
      <c r="F8079" t="s">
        <v>39663</v>
      </c>
      <c r="G8079" t="s">
        <v>118611</v>
      </c>
      <c r="I8079" t="s">
        <v>2900</v>
      </c>
      <c r="J8079" t="s">
        <v>118610</v>
      </c>
      <c r="K8079" t="s">
        <v>208</v>
      </c>
      <c r="L8079" t="s">
        <v>118609</v>
      </c>
      <c r="N8079" t="s">
        <v>208</v>
      </c>
      <c r="O8079" t="s">
        <v>476</v>
      </c>
      <c r="P8079" t="s">
        <v>476</v>
      </c>
    </row>
    <row r="8080" spans="1:16">
      <c r="A8080" s="484" t="s">
        <v>112505</v>
      </c>
      <c r="B8080" s="485" t="s">
        <v>112504</v>
      </c>
      <c r="C8080" t="s">
        <v>112503</v>
      </c>
      <c r="D8080" t="s">
        <v>112503</v>
      </c>
      <c r="E8080" t="str">
        <f t="shared" si="126"/>
        <v>485895 - BOURDEAUX LAURENCE</v>
      </c>
      <c r="F8080" t="s">
        <v>831</v>
      </c>
      <c r="G8080" t="s">
        <v>112502</v>
      </c>
      <c r="I8080" t="s">
        <v>7704</v>
      </c>
      <c r="J8080" t="s">
        <v>112501</v>
      </c>
      <c r="K8080" t="s">
        <v>208</v>
      </c>
      <c r="L8080" t="s">
        <v>112500</v>
      </c>
      <c r="N8080" t="s">
        <v>208</v>
      </c>
      <c r="O8080" t="s">
        <v>476</v>
      </c>
      <c r="P8080" t="s">
        <v>476</v>
      </c>
    </row>
    <row r="8081" spans="1:16">
      <c r="A8081" s="484" t="s">
        <v>62893</v>
      </c>
      <c r="B8081" s="485" t="s">
        <v>62892</v>
      </c>
      <c r="C8081" t="s">
        <v>62891</v>
      </c>
      <c r="D8081" t="s">
        <v>62890</v>
      </c>
      <c r="E8081" t="str">
        <f t="shared" si="126"/>
        <v>510154 - GUILLIN RAPHAEL</v>
      </c>
      <c r="F8081" t="s">
        <v>11165</v>
      </c>
      <c r="G8081" t="s">
        <v>62889</v>
      </c>
      <c r="H8081" t="s">
        <v>62888</v>
      </c>
      <c r="I8081" t="s">
        <v>62887</v>
      </c>
      <c r="K8081" t="s">
        <v>62886</v>
      </c>
      <c r="L8081" t="s">
        <v>62885</v>
      </c>
      <c r="N8081" t="s">
        <v>208</v>
      </c>
      <c r="O8081" t="s">
        <v>476</v>
      </c>
      <c r="P8081" t="s">
        <v>476</v>
      </c>
    </row>
    <row r="8082" spans="1:16">
      <c r="A8082" s="484" t="s">
        <v>12947</v>
      </c>
      <c r="B8082" s="485" t="s">
        <v>12946</v>
      </c>
      <c r="C8082" t="s">
        <v>528</v>
      </c>
      <c r="D8082" t="s">
        <v>528</v>
      </c>
      <c r="E8082" t="str">
        <f t="shared" si="126"/>
        <v>346974 - STEUM</v>
      </c>
      <c r="F8082" t="s">
        <v>12945</v>
      </c>
      <c r="G8082" t="s">
        <v>12944</v>
      </c>
      <c r="I8082" t="s">
        <v>1837</v>
      </c>
      <c r="J8082" t="s">
        <v>12943</v>
      </c>
      <c r="K8082" t="s">
        <v>208</v>
      </c>
      <c r="L8082" t="s">
        <v>12942</v>
      </c>
      <c r="N8082" t="s">
        <v>208</v>
      </c>
      <c r="O8082" t="s">
        <v>476</v>
      </c>
      <c r="P8082" t="s">
        <v>476</v>
      </c>
    </row>
    <row r="8083" spans="1:16">
      <c r="A8083" s="484" t="s">
        <v>45375</v>
      </c>
      <c r="B8083" s="485" t="s">
        <v>45374</v>
      </c>
      <c r="C8083" t="s">
        <v>45373</v>
      </c>
      <c r="D8083" t="s">
        <v>45372</v>
      </c>
      <c r="E8083" t="str">
        <f t="shared" si="126"/>
        <v>638596 - LMC</v>
      </c>
      <c r="F8083" t="s">
        <v>3050</v>
      </c>
      <c r="G8083" t="s">
        <v>45371</v>
      </c>
      <c r="I8083" t="s">
        <v>626</v>
      </c>
      <c r="J8083" t="s">
        <v>45370</v>
      </c>
      <c r="K8083" t="s">
        <v>208</v>
      </c>
      <c r="L8083" t="s">
        <v>45369</v>
      </c>
      <c r="N8083" t="s">
        <v>208</v>
      </c>
      <c r="O8083" t="s">
        <v>476</v>
      </c>
      <c r="P8083" t="s">
        <v>476</v>
      </c>
    </row>
    <row r="8084" spans="1:16">
      <c r="A8084" s="484" t="s">
        <v>112485</v>
      </c>
      <c r="B8084" s="485" t="s">
        <v>112484</v>
      </c>
      <c r="C8084" t="s">
        <v>112483</v>
      </c>
      <c r="D8084" t="s">
        <v>112482</v>
      </c>
      <c r="E8084" t="str">
        <f t="shared" si="126"/>
        <v>365403 - BFI</v>
      </c>
      <c r="F8084" t="s">
        <v>1978</v>
      </c>
      <c r="G8084" t="s">
        <v>112481</v>
      </c>
      <c r="I8084" t="s">
        <v>112480</v>
      </c>
      <c r="J8084" t="s">
        <v>112479</v>
      </c>
      <c r="K8084" t="s">
        <v>208</v>
      </c>
      <c r="L8084" t="s">
        <v>112478</v>
      </c>
      <c r="N8084" t="s">
        <v>208</v>
      </c>
      <c r="O8084" t="s">
        <v>476</v>
      </c>
      <c r="P8084" t="s">
        <v>476</v>
      </c>
    </row>
    <row r="8085" spans="1:16">
      <c r="A8085" s="484" t="s">
        <v>6945</v>
      </c>
      <c r="B8085" s="485" t="s">
        <v>6944</v>
      </c>
      <c r="C8085" t="s">
        <v>6943</v>
      </c>
      <c r="D8085" t="s">
        <v>6942</v>
      </c>
      <c r="E8085" t="str">
        <f t="shared" si="126"/>
        <v>628153 - URRAA PAYS DE LA LOIRE</v>
      </c>
      <c r="F8085" t="s">
        <v>6941</v>
      </c>
      <c r="G8085" t="s">
        <v>6940</v>
      </c>
      <c r="I8085" t="s">
        <v>1837</v>
      </c>
      <c r="J8085" t="s">
        <v>6939</v>
      </c>
      <c r="K8085" t="s">
        <v>208</v>
      </c>
      <c r="L8085" t="s">
        <v>6938</v>
      </c>
      <c r="N8085" t="s">
        <v>208</v>
      </c>
      <c r="O8085" t="s">
        <v>476</v>
      </c>
      <c r="P8085" t="s">
        <v>476</v>
      </c>
    </row>
    <row r="8086" spans="1:16">
      <c r="A8086" s="484" t="s">
        <v>110377</v>
      </c>
      <c r="B8086" s="485" t="s">
        <v>110376</v>
      </c>
      <c r="C8086" t="s">
        <v>110375</v>
      </c>
      <c r="D8086" t="s">
        <v>110374</v>
      </c>
      <c r="E8086" t="str">
        <f t="shared" si="126"/>
        <v>527853 - CAP ENTREPRENDRE FORBACH</v>
      </c>
      <c r="F8086" t="s">
        <v>1568</v>
      </c>
      <c r="G8086" t="s">
        <v>110373</v>
      </c>
      <c r="I8086" t="s">
        <v>10542</v>
      </c>
      <c r="J8086" t="s">
        <v>110372</v>
      </c>
      <c r="K8086" t="s">
        <v>208</v>
      </c>
      <c r="L8086" t="s">
        <v>110371</v>
      </c>
      <c r="N8086" t="s">
        <v>208</v>
      </c>
      <c r="O8086" t="s">
        <v>476</v>
      </c>
      <c r="P8086" t="s">
        <v>476</v>
      </c>
    </row>
    <row r="8087" spans="1:16">
      <c r="A8087" s="484" t="s">
        <v>124075</v>
      </c>
      <c r="B8087" s="485" t="s">
        <v>124074</v>
      </c>
      <c r="C8087" t="s">
        <v>124073</v>
      </c>
      <c r="D8087" t="s">
        <v>124073</v>
      </c>
      <c r="E8087" t="str">
        <f t="shared" si="126"/>
        <v>601597 - ASSOCIATION APPUI ET VOUS NORD DEUX SEVRES</v>
      </c>
      <c r="F8087" t="s">
        <v>4166</v>
      </c>
      <c r="G8087" t="s">
        <v>124072</v>
      </c>
      <c r="I8087" t="s">
        <v>8047</v>
      </c>
      <c r="J8087" t="s">
        <v>124071</v>
      </c>
      <c r="K8087" t="s">
        <v>208</v>
      </c>
      <c r="L8087" t="s">
        <v>124070</v>
      </c>
      <c r="N8087" t="s">
        <v>208</v>
      </c>
      <c r="O8087" t="s">
        <v>476</v>
      </c>
      <c r="P8087" t="s">
        <v>476</v>
      </c>
    </row>
    <row r="8088" spans="1:16">
      <c r="A8088" s="484" t="s">
        <v>94895</v>
      </c>
      <c r="B8088" s="485" t="s">
        <v>94894</v>
      </c>
      <c r="C8088" t="s">
        <v>94893</v>
      </c>
      <c r="D8088" t="s">
        <v>94893</v>
      </c>
      <c r="E8088" t="str">
        <f t="shared" si="126"/>
        <v>393708 - COFHYS</v>
      </c>
      <c r="F8088" t="s">
        <v>37792</v>
      </c>
      <c r="G8088" t="s">
        <v>94892</v>
      </c>
      <c r="I8088" t="s">
        <v>26857</v>
      </c>
      <c r="J8088" t="s">
        <v>94891</v>
      </c>
      <c r="K8088" t="s">
        <v>208</v>
      </c>
      <c r="L8088" t="s">
        <v>94890</v>
      </c>
      <c r="N8088" t="s">
        <v>208</v>
      </c>
      <c r="O8088" t="s">
        <v>476</v>
      </c>
      <c r="P8088" t="s">
        <v>476</v>
      </c>
    </row>
    <row r="8089" spans="1:16">
      <c r="A8089" s="484" t="s">
        <v>1668</v>
      </c>
      <c r="B8089" s="485" t="s">
        <v>1667</v>
      </c>
      <c r="C8089" t="s">
        <v>1666</v>
      </c>
      <c r="D8089" t="s">
        <v>1666</v>
      </c>
      <c r="E8089" t="str">
        <f t="shared" si="126"/>
        <v>618354 - XWIKI</v>
      </c>
      <c r="F8089" t="s">
        <v>1665</v>
      </c>
      <c r="G8089" t="s">
        <v>1664</v>
      </c>
      <c r="I8089" t="s">
        <v>626</v>
      </c>
      <c r="J8089" t="s">
        <v>1663</v>
      </c>
      <c r="K8089" t="s">
        <v>208</v>
      </c>
      <c r="L8089" t="s">
        <v>1662</v>
      </c>
      <c r="N8089" t="s">
        <v>208</v>
      </c>
      <c r="O8089" t="s">
        <v>476</v>
      </c>
      <c r="P8089" t="s">
        <v>476</v>
      </c>
    </row>
    <row r="8090" spans="1:16">
      <c r="A8090" s="484" t="s">
        <v>127863</v>
      </c>
      <c r="B8090" s="485" t="s">
        <v>127862</v>
      </c>
      <c r="C8090" t="s">
        <v>127861</v>
      </c>
      <c r="D8090" t="s">
        <v>127860</v>
      </c>
      <c r="E8090" t="str">
        <f t="shared" si="126"/>
        <v>587308 - APRH VILLENEUVE LOUBET</v>
      </c>
      <c r="F8090" t="s">
        <v>21089</v>
      </c>
      <c r="G8090" t="s">
        <v>127859</v>
      </c>
      <c r="H8090" t="s">
        <v>127858</v>
      </c>
      <c r="I8090" t="s">
        <v>17297</v>
      </c>
      <c r="J8090" t="s">
        <v>127857</v>
      </c>
      <c r="K8090" t="s">
        <v>208</v>
      </c>
      <c r="L8090" t="s">
        <v>127856</v>
      </c>
      <c r="N8090" t="s">
        <v>208</v>
      </c>
      <c r="O8090" t="s">
        <v>476</v>
      </c>
      <c r="P8090" t="s">
        <v>476</v>
      </c>
    </row>
    <row r="8091" spans="1:16">
      <c r="A8091" s="484" t="s">
        <v>10285</v>
      </c>
      <c r="B8091" s="485" t="s">
        <v>10284</v>
      </c>
      <c r="C8091" t="s">
        <v>10283</v>
      </c>
      <c r="D8091" t="s">
        <v>10283</v>
      </c>
      <c r="E8091" t="str">
        <f t="shared" si="126"/>
        <v>344485 - THE MIKI ENTREPRISE</v>
      </c>
      <c r="F8091" t="s">
        <v>3367</v>
      </c>
      <c r="G8091" t="s">
        <v>10282</v>
      </c>
      <c r="I8091" t="s">
        <v>1334</v>
      </c>
      <c r="J8091" t="s">
        <v>10281</v>
      </c>
      <c r="K8091" t="s">
        <v>208</v>
      </c>
      <c r="L8091" t="s">
        <v>10280</v>
      </c>
      <c r="N8091" t="s">
        <v>208</v>
      </c>
      <c r="O8091" t="s">
        <v>476</v>
      </c>
      <c r="P8091" t="s">
        <v>476</v>
      </c>
    </row>
    <row r="8092" spans="1:16">
      <c r="A8092" s="484" t="s">
        <v>8686</v>
      </c>
      <c r="B8092" s="485" t="s">
        <v>8685</v>
      </c>
      <c r="C8092" t="s">
        <v>8684</v>
      </c>
      <c r="D8092" t="s">
        <v>8684</v>
      </c>
      <c r="E8092" t="str">
        <f t="shared" si="126"/>
        <v>538322 - TRYAD CONSEIL</v>
      </c>
      <c r="F8092" t="s">
        <v>707</v>
      </c>
      <c r="G8092" t="s">
        <v>8683</v>
      </c>
      <c r="I8092" t="s">
        <v>8682</v>
      </c>
      <c r="J8092" t="s">
        <v>8681</v>
      </c>
      <c r="K8092" t="s">
        <v>208</v>
      </c>
      <c r="L8092" t="s">
        <v>8680</v>
      </c>
      <c r="N8092" t="s">
        <v>208</v>
      </c>
      <c r="O8092" t="s">
        <v>476</v>
      </c>
      <c r="P8092" t="s">
        <v>476</v>
      </c>
    </row>
    <row r="8093" spans="1:16">
      <c r="A8093" s="484" t="s">
        <v>28965</v>
      </c>
      <c r="B8093" s="485" t="s">
        <v>28964</v>
      </c>
      <c r="C8093" t="s">
        <v>28963</v>
      </c>
      <c r="D8093" t="s">
        <v>28962</v>
      </c>
      <c r="E8093" t="str">
        <f t="shared" si="126"/>
        <v>372377 - QUALICONSEIL</v>
      </c>
      <c r="F8093" t="s">
        <v>1513</v>
      </c>
      <c r="H8093" t="s">
        <v>28961</v>
      </c>
      <c r="I8093" t="s">
        <v>28960</v>
      </c>
      <c r="J8093" t="s">
        <v>28959</v>
      </c>
      <c r="K8093" t="s">
        <v>208</v>
      </c>
      <c r="L8093" t="s">
        <v>28958</v>
      </c>
      <c r="N8093" t="s">
        <v>208</v>
      </c>
      <c r="O8093" t="s">
        <v>476</v>
      </c>
      <c r="P8093" t="s">
        <v>476</v>
      </c>
    </row>
    <row r="8094" spans="1:16">
      <c r="A8094" s="484" t="s">
        <v>47609</v>
      </c>
      <c r="B8094" s="485" t="s">
        <v>47608</v>
      </c>
      <c r="C8094" t="s">
        <v>47607</v>
      </c>
      <c r="D8094" t="s">
        <v>47607</v>
      </c>
      <c r="E8094" t="str">
        <f t="shared" si="126"/>
        <v>617799 - KURSUS FORMATION</v>
      </c>
      <c r="F8094" t="s">
        <v>15463</v>
      </c>
      <c r="G8094" t="s">
        <v>47606</v>
      </c>
      <c r="I8094" t="s">
        <v>2959</v>
      </c>
      <c r="J8094" t="s">
        <v>47605</v>
      </c>
      <c r="K8094" t="s">
        <v>208</v>
      </c>
      <c r="L8094" t="s">
        <v>47604</v>
      </c>
      <c r="N8094" t="s">
        <v>208</v>
      </c>
      <c r="O8094" t="s">
        <v>476</v>
      </c>
      <c r="P8094" t="s">
        <v>476</v>
      </c>
    </row>
    <row r="8095" spans="1:16">
      <c r="A8095" s="484" t="s">
        <v>22311</v>
      </c>
      <c r="B8095" s="485" t="s">
        <v>22310</v>
      </c>
      <c r="C8095" t="s">
        <v>22309</v>
      </c>
      <c r="D8095" t="s">
        <v>22308</v>
      </c>
      <c r="E8095" t="str">
        <f t="shared" si="126"/>
        <v>477072 - RESSOURCES ET PROGRES HEROUVILLE ST CLAIR</v>
      </c>
      <c r="F8095" t="s">
        <v>22307</v>
      </c>
      <c r="G8095" t="s">
        <v>22306</v>
      </c>
      <c r="I8095" t="s">
        <v>6974</v>
      </c>
      <c r="J8095" t="s">
        <v>22305</v>
      </c>
      <c r="K8095" t="s">
        <v>208</v>
      </c>
      <c r="L8095" t="s">
        <v>22304</v>
      </c>
      <c r="N8095" t="s">
        <v>208</v>
      </c>
      <c r="O8095" t="s">
        <v>476</v>
      </c>
      <c r="P8095" t="s">
        <v>476</v>
      </c>
    </row>
    <row r="8096" spans="1:16">
      <c r="A8096" s="484" t="s">
        <v>23390</v>
      </c>
      <c r="B8096" s="485" t="s">
        <v>23389</v>
      </c>
      <c r="C8096" t="s">
        <v>23388</v>
      </c>
      <c r="D8096" t="s">
        <v>23387</v>
      </c>
      <c r="E8096" t="str">
        <f t="shared" si="126"/>
        <v>361409 - RELATIONS MEDICALES</v>
      </c>
      <c r="F8096" t="s">
        <v>8881</v>
      </c>
      <c r="G8096" t="s">
        <v>23386</v>
      </c>
      <c r="I8096" t="s">
        <v>2609</v>
      </c>
      <c r="J8096" t="s">
        <v>23385</v>
      </c>
      <c r="K8096" t="s">
        <v>23384</v>
      </c>
      <c r="L8096" t="s">
        <v>23383</v>
      </c>
      <c r="N8096" t="s">
        <v>208</v>
      </c>
      <c r="O8096" t="s">
        <v>476</v>
      </c>
      <c r="P8096" t="s">
        <v>476</v>
      </c>
    </row>
    <row r="8097" spans="1:16">
      <c r="A8097" s="484" t="s">
        <v>55433</v>
      </c>
      <c r="B8097" s="485" t="s">
        <v>55432</v>
      </c>
      <c r="C8097" t="s">
        <v>55431</v>
      </c>
      <c r="D8097" t="s">
        <v>55430</v>
      </c>
      <c r="E8097" t="str">
        <f t="shared" si="126"/>
        <v>673810 - IRPS</v>
      </c>
      <c r="F8097" t="s">
        <v>17532</v>
      </c>
      <c r="G8097" t="s">
        <v>55429</v>
      </c>
      <c r="I8097" t="s">
        <v>626</v>
      </c>
      <c r="J8097" t="s">
        <v>55428</v>
      </c>
      <c r="K8097" t="s">
        <v>208</v>
      </c>
      <c r="L8097" t="s">
        <v>55427</v>
      </c>
      <c r="N8097" t="s">
        <v>208</v>
      </c>
      <c r="O8097" t="s">
        <v>476</v>
      </c>
      <c r="P8097" t="s">
        <v>476</v>
      </c>
    </row>
    <row r="8098" spans="1:16">
      <c r="A8098" s="484" t="s">
        <v>74890</v>
      </c>
      <c r="B8098" s="485" t="s">
        <v>74889</v>
      </c>
      <c r="C8098" t="s">
        <v>74888</v>
      </c>
      <c r="D8098" t="s">
        <v>74887</v>
      </c>
      <c r="E8098" t="str">
        <f t="shared" si="126"/>
        <v>645102 - EVOLU'TEAM</v>
      </c>
      <c r="F8098" t="s">
        <v>3400</v>
      </c>
      <c r="G8098" t="s">
        <v>74886</v>
      </c>
      <c r="I8098" t="s">
        <v>626</v>
      </c>
      <c r="J8098" t="s">
        <v>74885</v>
      </c>
      <c r="K8098" t="s">
        <v>208</v>
      </c>
      <c r="L8098" t="s">
        <v>74884</v>
      </c>
      <c r="N8098" t="s">
        <v>208</v>
      </c>
      <c r="O8098" t="s">
        <v>476</v>
      </c>
      <c r="P8098" t="s">
        <v>476</v>
      </c>
    </row>
    <row r="8099" spans="1:16">
      <c r="A8099" s="484" t="s">
        <v>78933</v>
      </c>
      <c r="B8099" s="485" t="s">
        <v>78932</v>
      </c>
      <c r="C8099" t="s">
        <v>78931</v>
      </c>
      <c r="D8099" t="s">
        <v>78931</v>
      </c>
      <c r="E8099" t="str">
        <f t="shared" si="126"/>
        <v>483801 - EQUIFORMATION</v>
      </c>
      <c r="F8099" t="s">
        <v>1848</v>
      </c>
      <c r="G8099" t="s">
        <v>78930</v>
      </c>
      <c r="I8099" t="s">
        <v>78929</v>
      </c>
      <c r="J8099" t="s">
        <v>78928</v>
      </c>
      <c r="K8099" t="s">
        <v>208</v>
      </c>
      <c r="L8099" t="s">
        <v>78927</v>
      </c>
      <c r="N8099" t="s">
        <v>208</v>
      </c>
      <c r="O8099" t="s">
        <v>476</v>
      </c>
      <c r="P8099" t="s">
        <v>476</v>
      </c>
    </row>
    <row r="8100" spans="1:16">
      <c r="A8100" s="484" t="s">
        <v>19732</v>
      </c>
      <c r="B8100" s="485" t="s">
        <v>19731</v>
      </c>
      <c r="C8100" t="s">
        <v>19730</v>
      </c>
      <c r="D8100" t="s">
        <v>19729</v>
      </c>
      <c r="E8100" t="str">
        <f t="shared" si="126"/>
        <v>361331 - SAS PMB SERVICES</v>
      </c>
      <c r="F8100" t="s">
        <v>1037</v>
      </c>
      <c r="G8100" t="s">
        <v>19728</v>
      </c>
      <c r="H8100" t="s">
        <v>19727</v>
      </c>
      <c r="I8100" t="s">
        <v>19726</v>
      </c>
      <c r="J8100" t="s">
        <v>19725</v>
      </c>
      <c r="K8100" t="s">
        <v>208</v>
      </c>
      <c r="L8100" t="s">
        <v>19724</v>
      </c>
      <c r="N8100" t="s">
        <v>208</v>
      </c>
      <c r="O8100" t="s">
        <v>476</v>
      </c>
      <c r="P8100" t="s">
        <v>476</v>
      </c>
    </row>
    <row r="8101" spans="1:16">
      <c r="A8101" s="484" t="s">
        <v>122074</v>
      </c>
      <c r="B8101" s="485" t="s">
        <v>122073</v>
      </c>
      <c r="C8101" t="s">
        <v>122072</v>
      </c>
      <c r="D8101" t="s">
        <v>122071</v>
      </c>
      <c r="E8101" t="str">
        <f t="shared" si="126"/>
        <v>523756 - AEPVLC</v>
      </c>
      <c r="F8101" t="s">
        <v>40411</v>
      </c>
      <c r="G8101" t="s">
        <v>122070</v>
      </c>
      <c r="I8101" t="s">
        <v>40011</v>
      </c>
      <c r="J8101" t="s">
        <v>122069</v>
      </c>
      <c r="K8101" t="s">
        <v>122068</v>
      </c>
      <c r="L8101" t="s">
        <v>122067</v>
      </c>
      <c r="N8101" t="s">
        <v>208</v>
      </c>
      <c r="O8101" t="s">
        <v>476</v>
      </c>
      <c r="P8101" t="s">
        <v>476</v>
      </c>
    </row>
    <row r="8102" spans="1:16">
      <c r="A8102" s="484" t="s">
        <v>95826</v>
      </c>
      <c r="B8102" s="485" t="s">
        <v>95825</v>
      </c>
      <c r="C8102" t="s">
        <v>95824</v>
      </c>
      <c r="D8102" t="s">
        <v>95824</v>
      </c>
      <c r="E8102" t="str">
        <f t="shared" si="126"/>
        <v>516030 - CITE ARCHITECTURE ET PATRIMOINE ECOLE DE CHAILLOT</v>
      </c>
      <c r="F8102" t="s">
        <v>43381</v>
      </c>
      <c r="G8102" t="s">
        <v>95823</v>
      </c>
      <c r="I8102" t="s">
        <v>5369</v>
      </c>
      <c r="J8102" t="s">
        <v>95822</v>
      </c>
      <c r="K8102" t="s">
        <v>208</v>
      </c>
      <c r="L8102" t="s">
        <v>95821</v>
      </c>
      <c r="N8102" t="s">
        <v>208</v>
      </c>
      <c r="O8102" t="s">
        <v>476</v>
      </c>
      <c r="P8102" t="s">
        <v>476</v>
      </c>
    </row>
    <row r="8103" spans="1:16">
      <c r="A8103" s="484" t="s">
        <v>45579</v>
      </c>
      <c r="B8103" s="485" t="s">
        <v>45578</v>
      </c>
      <c r="C8103" t="s">
        <v>45577</v>
      </c>
      <c r="D8103" t="s">
        <v>45576</v>
      </c>
      <c r="E8103" t="str">
        <f t="shared" si="126"/>
        <v>379797 - L'ATELIER DE L'EVALUATION</v>
      </c>
      <c r="G8103" t="s">
        <v>45575</v>
      </c>
      <c r="I8103" t="s">
        <v>45574</v>
      </c>
      <c r="J8103" t="s">
        <v>45573</v>
      </c>
      <c r="K8103" t="s">
        <v>208</v>
      </c>
      <c r="L8103" t="s">
        <v>45572</v>
      </c>
      <c r="N8103" t="s">
        <v>208</v>
      </c>
      <c r="O8103" t="s">
        <v>476</v>
      </c>
      <c r="P8103" t="s">
        <v>476</v>
      </c>
    </row>
    <row r="8104" spans="1:16">
      <c r="A8104" s="484" t="s">
        <v>29080</v>
      </c>
      <c r="B8104" s="485" t="s">
        <v>29079</v>
      </c>
      <c r="C8104" t="s">
        <v>29078</v>
      </c>
      <c r="D8104" t="s">
        <v>29077</v>
      </c>
      <c r="E8104" t="str">
        <f t="shared" si="126"/>
        <v>360170 - PCBO</v>
      </c>
      <c r="F8104" t="s">
        <v>2651</v>
      </c>
      <c r="G8104" t="s">
        <v>29076</v>
      </c>
      <c r="H8104" t="s">
        <v>29075</v>
      </c>
      <c r="I8104" t="s">
        <v>1906</v>
      </c>
      <c r="J8104" t="s">
        <v>29074</v>
      </c>
      <c r="K8104" t="s">
        <v>208</v>
      </c>
      <c r="L8104" t="s">
        <v>29073</v>
      </c>
      <c r="N8104" t="s">
        <v>208</v>
      </c>
      <c r="O8104" t="s">
        <v>476</v>
      </c>
      <c r="P8104" t="s">
        <v>476</v>
      </c>
    </row>
    <row r="8105" spans="1:16">
      <c r="A8105" s="484" t="s">
        <v>53720</v>
      </c>
      <c r="B8105" s="485" t="s">
        <v>53719</v>
      </c>
      <c r="C8105" t="s">
        <v>53718</v>
      </c>
      <c r="D8105" t="s">
        <v>53717</v>
      </c>
      <c r="E8105" t="str">
        <f t="shared" si="126"/>
        <v>422691 - INFCI PARIS</v>
      </c>
      <c r="F8105" t="s">
        <v>5402</v>
      </c>
      <c r="G8105" t="s">
        <v>53716</v>
      </c>
      <c r="I8105" t="s">
        <v>626</v>
      </c>
      <c r="J8105" t="s">
        <v>53715</v>
      </c>
      <c r="K8105" t="s">
        <v>53714</v>
      </c>
      <c r="L8105" t="s">
        <v>53713</v>
      </c>
      <c r="N8105" t="s">
        <v>208</v>
      </c>
      <c r="O8105" t="s">
        <v>476</v>
      </c>
      <c r="P8105" t="s">
        <v>476</v>
      </c>
    </row>
    <row r="8106" spans="1:16">
      <c r="A8106" s="484" t="s">
        <v>134966</v>
      </c>
      <c r="B8106" s="485" t="s">
        <v>134965</v>
      </c>
      <c r="C8106" t="s">
        <v>134964</v>
      </c>
      <c r="D8106" t="s">
        <v>134963</v>
      </c>
      <c r="E8106" t="str">
        <f t="shared" si="126"/>
        <v>628682 - ASEET</v>
      </c>
      <c r="F8106" t="s">
        <v>2911</v>
      </c>
      <c r="G8106" t="s">
        <v>134962</v>
      </c>
      <c r="I8106" t="s">
        <v>134961</v>
      </c>
      <c r="J8106" t="s">
        <v>134960</v>
      </c>
      <c r="K8106" t="s">
        <v>208</v>
      </c>
      <c r="L8106" t="s">
        <v>134959</v>
      </c>
      <c r="N8106" t="s">
        <v>208</v>
      </c>
      <c r="O8106" t="s">
        <v>476</v>
      </c>
      <c r="P8106" t="s">
        <v>476</v>
      </c>
    </row>
    <row r="8107" spans="1:16">
      <c r="A8107" s="484" t="s">
        <v>69959</v>
      </c>
      <c r="B8107" s="485" t="s">
        <v>69958</v>
      </c>
      <c r="C8107" t="s">
        <v>69957</v>
      </c>
      <c r="D8107" t="s">
        <v>69956</v>
      </c>
      <c r="E8107" t="str">
        <f t="shared" si="126"/>
        <v>600090 - FIDE</v>
      </c>
      <c r="F8107" t="s">
        <v>13924</v>
      </c>
      <c r="G8107" t="s">
        <v>69955</v>
      </c>
      <c r="H8107" t="s">
        <v>69954</v>
      </c>
      <c r="I8107" t="s">
        <v>1139</v>
      </c>
      <c r="J8107" t="s">
        <v>69953</v>
      </c>
      <c r="K8107" t="s">
        <v>69952</v>
      </c>
      <c r="L8107" t="s">
        <v>69951</v>
      </c>
      <c r="N8107" t="s">
        <v>208</v>
      </c>
      <c r="O8107" t="s">
        <v>476</v>
      </c>
      <c r="P8107" t="s">
        <v>476</v>
      </c>
    </row>
    <row r="8108" spans="1:16">
      <c r="A8108" s="484" t="s">
        <v>57936</v>
      </c>
      <c r="B8108" s="485" t="s">
        <v>57935</v>
      </c>
      <c r="C8108" t="s">
        <v>57934</v>
      </c>
      <c r="D8108" t="s">
        <v>57933</v>
      </c>
      <c r="E8108" t="str">
        <f t="shared" si="126"/>
        <v>347978 - IF ARMOR</v>
      </c>
      <c r="F8108" t="s">
        <v>8736</v>
      </c>
      <c r="G8108" t="s">
        <v>57932</v>
      </c>
      <c r="I8108" t="s">
        <v>6106</v>
      </c>
      <c r="J8108" t="s">
        <v>57931</v>
      </c>
      <c r="K8108" t="s">
        <v>208</v>
      </c>
      <c r="L8108" t="s">
        <v>57930</v>
      </c>
      <c r="N8108" t="s">
        <v>208</v>
      </c>
      <c r="O8108" t="s">
        <v>476</v>
      </c>
      <c r="P8108" t="s">
        <v>476</v>
      </c>
    </row>
    <row r="8109" spans="1:16">
      <c r="A8109" s="484" t="s">
        <v>80434</v>
      </c>
      <c r="B8109" s="485" t="s">
        <v>80433</v>
      </c>
      <c r="C8109" t="s">
        <v>80432</v>
      </c>
      <c r="D8109" t="s">
        <v>80431</v>
      </c>
      <c r="E8109" t="str">
        <f t="shared" si="126"/>
        <v>456731 - ELOUARD PATRICK</v>
      </c>
      <c r="F8109" t="s">
        <v>8644</v>
      </c>
      <c r="G8109" t="s">
        <v>80430</v>
      </c>
      <c r="I8109" t="s">
        <v>16912</v>
      </c>
      <c r="K8109" t="s">
        <v>208</v>
      </c>
      <c r="L8109" t="s">
        <v>80429</v>
      </c>
      <c r="N8109" t="s">
        <v>208</v>
      </c>
      <c r="O8109" t="s">
        <v>476</v>
      </c>
      <c r="P8109" t="s">
        <v>80428</v>
      </c>
    </row>
    <row r="8110" spans="1:16">
      <c r="A8110" s="484" t="s">
        <v>124094</v>
      </c>
      <c r="B8110" s="485" t="s">
        <v>124093</v>
      </c>
      <c r="C8110" t="s">
        <v>124092</v>
      </c>
      <c r="D8110" t="s">
        <v>124091</v>
      </c>
      <c r="E8110" t="str">
        <f t="shared" si="126"/>
        <v>372389 - ANFOR</v>
      </c>
      <c r="F8110" t="s">
        <v>76610</v>
      </c>
      <c r="G8110" t="s">
        <v>124090</v>
      </c>
      <c r="I8110" t="s">
        <v>20187</v>
      </c>
      <c r="J8110" t="s">
        <v>124089</v>
      </c>
      <c r="K8110" t="s">
        <v>208</v>
      </c>
      <c r="L8110" t="s">
        <v>124088</v>
      </c>
      <c r="N8110" t="s">
        <v>208</v>
      </c>
      <c r="O8110" t="s">
        <v>476</v>
      </c>
      <c r="P8110" t="s">
        <v>476</v>
      </c>
    </row>
    <row r="8111" spans="1:16">
      <c r="A8111" s="484" t="s">
        <v>119253</v>
      </c>
      <c r="B8111" s="485" t="s">
        <v>119252</v>
      </c>
      <c r="C8111" t="s">
        <v>119251</v>
      </c>
      <c r="D8111" t="s">
        <v>119250</v>
      </c>
      <c r="E8111" t="str">
        <f t="shared" si="126"/>
        <v>522958 - ASS POUR LE DEVELOPPEMENT DU MANAGEMENT ASSOCIATIF</v>
      </c>
      <c r="F8111" t="s">
        <v>35987</v>
      </c>
      <c r="G8111" t="s">
        <v>119249</v>
      </c>
      <c r="I8111" t="s">
        <v>626</v>
      </c>
      <c r="K8111" t="s">
        <v>208</v>
      </c>
      <c r="L8111" t="s">
        <v>119248</v>
      </c>
      <c r="N8111" t="s">
        <v>208</v>
      </c>
      <c r="O8111" t="s">
        <v>476</v>
      </c>
      <c r="P8111" t="s">
        <v>476</v>
      </c>
    </row>
    <row r="8112" spans="1:16">
      <c r="A8112" s="484" t="s">
        <v>37543</v>
      </c>
      <c r="B8112" s="485" t="s">
        <v>37542</v>
      </c>
      <c r="C8112" t="s">
        <v>37541</v>
      </c>
      <c r="D8112" t="s">
        <v>37541</v>
      </c>
      <c r="E8112" t="str">
        <f t="shared" si="126"/>
        <v>522387 - MDAFORMANCE</v>
      </c>
      <c r="F8112" t="s">
        <v>8706</v>
      </c>
      <c r="G8112" t="s">
        <v>37540</v>
      </c>
      <c r="I8112" t="s">
        <v>13225</v>
      </c>
      <c r="J8112" t="s">
        <v>37539</v>
      </c>
      <c r="K8112" t="s">
        <v>208</v>
      </c>
      <c r="L8112" t="s">
        <v>37538</v>
      </c>
      <c r="N8112" t="s">
        <v>208</v>
      </c>
      <c r="O8112" t="s">
        <v>476</v>
      </c>
      <c r="P8112" t="s">
        <v>476</v>
      </c>
    </row>
    <row r="8113" spans="1:16">
      <c r="A8113" s="484" t="s">
        <v>10502</v>
      </c>
      <c r="B8113" s="485" t="s">
        <v>10501</v>
      </c>
      <c r="C8113" t="s">
        <v>10500</v>
      </c>
      <c r="D8113" t="s">
        <v>10500</v>
      </c>
      <c r="E8113" t="str">
        <f t="shared" si="126"/>
        <v>427196 - TH CONSEIL</v>
      </c>
      <c r="F8113" t="s">
        <v>493</v>
      </c>
      <c r="G8113" t="s">
        <v>10499</v>
      </c>
      <c r="I8113" t="s">
        <v>7068</v>
      </c>
      <c r="K8113" t="s">
        <v>208</v>
      </c>
      <c r="L8113" t="s">
        <v>10498</v>
      </c>
      <c r="N8113" t="s">
        <v>208</v>
      </c>
      <c r="O8113" t="s">
        <v>476</v>
      </c>
      <c r="P8113" t="s">
        <v>476</v>
      </c>
    </row>
    <row r="8114" spans="1:16">
      <c r="A8114" s="484" t="s">
        <v>72091</v>
      </c>
      <c r="B8114" s="485" t="s">
        <v>72090</v>
      </c>
      <c r="C8114" t="s">
        <v>72089</v>
      </c>
      <c r="D8114" t="s">
        <v>72088</v>
      </c>
      <c r="E8114" t="str">
        <f t="shared" si="126"/>
        <v>540821 - NCS FORMATION AUCH</v>
      </c>
      <c r="F8114" t="s">
        <v>9112</v>
      </c>
      <c r="G8114" t="s">
        <v>72087</v>
      </c>
      <c r="I8114" t="s">
        <v>2153</v>
      </c>
      <c r="J8114" t="s">
        <v>72086</v>
      </c>
      <c r="K8114" t="s">
        <v>208</v>
      </c>
      <c r="L8114" t="s">
        <v>72085</v>
      </c>
      <c r="N8114" t="s">
        <v>208</v>
      </c>
      <c r="O8114" t="s">
        <v>476</v>
      </c>
      <c r="P8114" t="s">
        <v>476</v>
      </c>
    </row>
    <row r="8115" spans="1:16">
      <c r="A8115" s="484" t="s">
        <v>57771</v>
      </c>
      <c r="B8115" s="485" t="s">
        <v>57770</v>
      </c>
      <c r="C8115" t="s">
        <v>57769</v>
      </c>
      <c r="D8115" t="s">
        <v>57768</v>
      </c>
      <c r="E8115" t="str">
        <f t="shared" si="126"/>
        <v>606339 - IDEHO</v>
      </c>
      <c r="F8115" t="s">
        <v>57767</v>
      </c>
      <c r="G8115" t="s">
        <v>57766</v>
      </c>
      <c r="I8115" t="s">
        <v>57765</v>
      </c>
      <c r="J8115" t="s">
        <v>57764</v>
      </c>
      <c r="K8115" t="s">
        <v>208</v>
      </c>
      <c r="L8115" t="s">
        <v>57763</v>
      </c>
      <c r="N8115" t="s">
        <v>208</v>
      </c>
      <c r="O8115" t="s">
        <v>476</v>
      </c>
      <c r="P8115" t="s">
        <v>476</v>
      </c>
    </row>
    <row r="8116" spans="1:16">
      <c r="A8116" s="484" t="s">
        <v>54487</v>
      </c>
      <c r="B8116" s="485" t="s">
        <v>54486</v>
      </c>
      <c r="C8116" t="s">
        <v>54485</v>
      </c>
      <c r="D8116" t="s">
        <v>54484</v>
      </c>
      <c r="E8116" t="str">
        <f t="shared" si="126"/>
        <v>342531 - IFPEC</v>
      </c>
      <c r="F8116" t="s">
        <v>6799</v>
      </c>
      <c r="G8116" t="s">
        <v>54483</v>
      </c>
      <c r="I8116" t="s">
        <v>1814</v>
      </c>
      <c r="J8116" t="s">
        <v>54482</v>
      </c>
      <c r="K8116" t="s">
        <v>208</v>
      </c>
      <c r="L8116" t="s">
        <v>54481</v>
      </c>
      <c r="N8116" t="s">
        <v>208</v>
      </c>
      <c r="O8116" t="s">
        <v>476</v>
      </c>
      <c r="P8116" t="s">
        <v>476</v>
      </c>
    </row>
    <row r="8117" spans="1:16">
      <c r="A8117" s="484" t="s">
        <v>56017</v>
      </c>
      <c r="B8117" s="485" t="s">
        <v>56016</v>
      </c>
      <c r="C8117" t="s">
        <v>56015</v>
      </c>
      <c r="D8117" t="s">
        <v>56014</v>
      </c>
      <c r="E8117" t="str">
        <f t="shared" si="126"/>
        <v>386110 - IFMR MONTPELLIER</v>
      </c>
      <c r="F8117" t="s">
        <v>32442</v>
      </c>
      <c r="G8117" t="s">
        <v>56013</v>
      </c>
      <c r="I8117" t="s">
        <v>1542</v>
      </c>
      <c r="J8117" t="s">
        <v>56012</v>
      </c>
      <c r="K8117" t="s">
        <v>56011</v>
      </c>
      <c r="L8117" t="s">
        <v>56010</v>
      </c>
      <c r="N8117" t="s">
        <v>208</v>
      </c>
      <c r="O8117" t="s">
        <v>476</v>
      </c>
      <c r="P8117" t="s">
        <v>476</v>
      </c>
    </row>
    <row r="8118" spans="1:16">
      <c r="A8118" s="484" t="s">
        <v>132714</v>
      </c>
      <c r="B8118" s="485" t="s">
        <v>132713</v>
      </c>
      <c r="C8118" t="s">
        <v>132712</v>
      </c>
      <c r="D8118" t="s">
        <v>132712</v>
      </c>
      <c r="E8118" t="str">
        <f t="shared" si="126"/>
        <v>587278 - AGAPES</v>
      </c>
      <c r="F8118" t="s">
        <v>6564</v>
      </c>
      <c r="G8118" t="s">
        <v>132711</v>
      </c>
      <c r="I8118" t="s">
        <v>1837</v>
      </c>
      <c r="J8118" t="s">
        <v>132710</v>
      </c>
      <c r="K8118" t="s">
        <v>208</v>
      </c>
      <c r="L8118" t="s">
        <v>132709</v>
      </c>
      <c r="N8118" t="s">
        <v>208</v>
      </c>
      <c r="O8118" t="s">
        <v>476</v>
      </c>
      <c r="P8118" t="s">
        <v>476</v>
      </c>
    </row>
    <row r="8119" spans="1:16">
      <c r="A8119" s="484" t="s">
        <v>69884</v>
      </c>
      <c r="B8119" s="485" t="s">
        <v>69883</v>
      </c>
      <c r="C8119" t="s">
        <v>69882</v>
      </c>
      <c r="D8119" t="s">
        <v>69881</v>
      </c>
      <c r="E8119" t="str">
        <f t="shared" si="126"/>
        <v>579877 - FMG 30</v>
      </c>
      <c r="F8119" t="s">
        <v>707</v>
      </c>
      <c r="G8119" t="s">
        <v>69880</v>
      </c>
      <c r="I8119" t="s">
        <v>69879</v>
      </c>
      <c r="J8119" t="s">
        <v>69878</v>
      </c>
      <c r="K8119" t="s">
        <v>208</v>
      </c>
      <c r="L8119" t="s">
        <v>69877</v>
      </c>
      <c r="N8119" t="s">
        <v>208</v>
      </c>
      <c r="O8119" t="s">
        <v>476</v>
      </c>
      <c r="P8119" t="s">
        <v>476</v>
      </c>
    </row>
    <row r="8120" spans="1:16">
      <c r="A8120" s="484" t="s">
        <v>88943</v>
      </c>
      <c r="B8120" s="485" t="s">
        <v>88942</v>
      </c>
      <c r="C8120" t="s">
        <v>88941</v>
      </c>
      <c r="D8120" t="s">
        <v>88940</v>
      </c>
      <c r="E8120" t="str">
        <f t="shared" si="126"/>
        <v>541783 - DB ORIENTATION CONSEIL CALUIRE ET CUIRE</v>
      </c>
      <c r="F8120" t="s">
        <v>21774</v>
      </c>
      <c r="G8120" t="s">
        <v>21111</v>
      </c>
      <c r="I8120" t="s">
        <v>6909</v>
      </c>
      <c r="J8120" t="s">
        <v>88939</v>
      </c>
      <c r="K8120" t="s">
        <v>208</v>
      </c>
      <c r="L8120" t="s">
        <v>88938</v>
      </c>
      <c r="N8120" t="s">
        <v>208</v>
      </c>
      <c r="O8120" t="s">
        <v>476</v>
      </c>
      <c r="P8120" t="s">
        <v>476</v>
      </c>
    </row>
    <row r="8121" spans="1:16">
      <c r="A8121" s="484" t="s">
        <v>40681</v>
      </c>
      <c r="B8121" s="485" t="s">
        <v>40680</v>
      </c>
      <c r="C8121" t="s">
        <v>40679</v>
      </c>
      <c r="D8121" t="s">
        <v>40678</v>
      </c>
      <c r="E8121" t="str">
        <f t="shared" si="126"/>
        <v>493946 - MAGER PRO CRENEY PRES TROYES</v>
      </c>
      <c r="F8121" t="s">
        <v>1315</v>
      </c>
      <c r="G8121" t="s">
        <v>40677</v>
      </c>
      <c r="H8121" t="s">
        <v>40676</v>
      </c>
      <c r="I8121" t="s">
        <v>40675</v>
      </c>
      <c r="J8121" t="s">
        <v>40674</v>
      </c>
      <c r="K8121" t="s">
        <v>208</v>
      </c>
      <c r="L8121" t="s">
        <v>40673</v>
      </c>
      <c r="N8121" t="s">
        <v>208</v>
      </c>
      <c r="O8121" t="s">
        <v>476</v>
      </c>
      <c r="P8121" t="s">
        <v>476</v>
      </c>
    </row>
    <row r="8122" spans="1:16">
      <c r="A8122" s="484" t="s">
        <v>62877</v>
      </c>
      <c r="B8122" s="485" t="s">
        <v>62876</v>
      </c>
      <c r="C8122" t="s">
        <v>62875</v>
      </c>
      <c r="D8122" t="s">
        <v>62875</v>
      </c>
      <c r="E8122" t="str">
        <f t="shared" si="126"/>
        <v>557675 - GUILLON INVERNIZZI FANNY</v>
      </c>
      <c r="F8122" t="s">
        <v>16451</v>
      </c>
      <c r="G8122" t="s">
        <v>62874</v>
      </c>
      <c r="I8122" t="s">
        <v>20187</v>
      </c>
      <c r="K8122" t="s">
        <v>208</v>
      </c>
      <c r="L8122" t="s">
        <v>62873</v>
      </c>
      <c r="N8122" t="s">
        <v>208</v>
      </c>
      <c r="O8122" t="s">
        <v>476</v>
      </c>
      <c r="P8122" t="s">
        <v>476</v>
      </c>
    </row>
    <row r="8123" spans="1:16">
      <c r="A8123" s="484" t="s">
        <v>21330</v>
      </c>
      <c r="B8123" s="485" t="s">
        <v>21329</v>
      </c>
      <c r="C8123" t="s">
        <v>21328</v>
      </c>
      <c r="D8123" t="s">
        <v>21328</v>
      </c>
      <c r="E8123" t="str">
        <f t="shared" si="126"/>
        <v>577443 - ROSSI GIOVANNI</v>
      </c>
      <c r="F8123" t="s">
        <v>831</v>
      </c>
      <c r="G8123" t="s">
        <v>21327</v>
      </c>
      <c r="I8123" t="s">
        <v>618</v>
      </c>
      <c r="J8123" t="s">
        <v>21326</v>
      </c>
      <c r="K8123" t="s">
        <v>208</v>
      </c>
      <c r="L8123" t="s">
        <v>21325</v>
      </c>
      <c r="N8123" t="s">
        <v>208</v>
      </c>
      <c r="O8123" t="s">
        <v>476</v>
      </c>
      <c r="P8123" t="s">
        <v>476</v>
      </c>
    </row>
    <row r="8124" spans="1:16">
      <c r="A8124" s="484" t="s">
        <v>33372</v>
      </c>
      <c r="B8124" s="485" t="s">
        <v>33371</v>
      </c>
      <c r="C8124" t="s">
        <v>33370</v>
      </c>
      <c r="D8124" t="s">
        <v>33370</v>
      </c>
      <c r="E8124" t="str">
        <f t="shared" si="126"/>
        <v>57769 - NICOLE DE LUCA ET COMPAGNIE</v>
      </c>
      <c r="F8124" t="s">
        <v>571</v>
      </c>
      <c r="G8124" t="s">
        <v>33369</v>
      </c>
      <c r="I8124" t="s">
        <v>1814</v>
      </c>
      <c r="J8124" t="s">
        <v>33368</v>
      </c>
      <c r="K8124" t="s">
        <v>208</v>
      </c>
      <c r="L8124" t="s">
        <v>33367</v>
      </c>
      <c r="N8124" t="s">
        <v>208</v>
      </c>
      <c r="O8124" t="s">
        <v>476</v>
      </c>
      <c r="P8124" t="s">
        <v>476</v>
      </c>
    </row>
    <row r="8125" spans="1:16">
      <c r="A8125" s="484" t="s">
        <v>38235</v>
      </c>
      <c r="B8125" s="485" t="s">
        <v>38234</v>
      </c>
      <c r="C8125" t="s">
        <v>38233</v>
      </c>
      <c r="D8125" t="s">
        <v>38233</v>
      </c>
      <c r="E8125" t="str">
        <f t="shared" si="126"/>
        <v>560844 - MARIJUL RH</v>
      </c>
      <c r="F8125" t="s">
        <v>1487</v>
      </c>
      <c r="G8125" t="s">
        <v>38232</v>
      </c>
      <c r="I8125" t="s">
        <v>4726</v>
      </c>
      <c r="J8125" t="s">
        <v>38231</v>
      </c>
      <c r="K8125" t="s">
        <v>208</v>
      </c>
      <c r="L8125" t="s">
        <v>38230</v>
      </c>
      <c r="N8125" t="s">
        <v>208</v>
      </c>
      <c r="O8125" t="s">
        <v>476</v>
      </c>
      <c r="P8125" t="s">
        <v>476</v>
      </c>
    </row>
    <row r="8126" spans="1:16">
      <c r="A8126" s="484" t="s">
        <v>134219</v>
      </c>
      <c r="B8126" s="485" t="s">
        <v>134218</v>
      </c>
      <c r="C8126" t="s">
        <v>134217</v>
      </c>
      <c r="D8126" t="s">
        <v>134216</v>
      </c>
      <c r="E8126" t="str">
        <f t="shared" si="126"/>
        <v>653100 - ADONIS - OMEGA INDUSTRIE LE HAVRE</v>
      </c>
      <c r="F8126" t="s">
        <v>2771</v>
      </c>
      <c r="G8126" t="s">
        <v>134215</v>
      </c>
      <c r="I8126" t="s">
        <v>3229</v>
      </c>
      <c r="J8126" t="s">
        <v>134214</v>
      </c>
      <c r="K8126" t="s">
        <v>208</v>
      </c>
      <c r="L8126" t="s">
        <v>134213</v>
      </c>
      <c r="N8126" t="s">
        <v>208</v>
      </c>
      <c r="O8126" t="s">
        <v>476</v>
      </c>
      <c r="P8126" t="s">
        <v>476</v>
      </c>
    </row>
    <row r="8127" spans="1:16">
      <c r="A8127" s="484" t="s">
        <v>37889</v>
      </c>
      <c r="B8127" s="485" t="s">
        <v>37888</v>
      </c>
      <c r="C8127" t="s">
        <v>37887</v>
      </c>
      <c r="D8127" t="s">
        <v>37887</v>
      </c>
      <c r="E8127" t="str">
        <f t="shared" si="126"/>
        <v>550747 - MATH ACTION ET LANGUES</v>
      </c>
      <c r="F8127" t="s">
        <v>36029</v>
      </c>
      <c r="G8127" t="s">
        <v>37886</v>
      </c>
      <c r="I8127" t="s">
        <v>30442</v>
      </c>
      <c r="J8127" t="s">
        <v>37885</v>
      </c>
      <c r="K8127" t="s">
        <v>208</v>
      </c>
      <c r="L8127" t="s">
        <v>37884</v>
      </c>
      <c r="N8127" t="s">
        <v>208</v>
      </c>
      <c r="O8127" t="s">
        <v>476</v>
      </c>
      <c r="P8127" t="s">
        <v>476</v>
      </c>
    </row>
    <row r="8128" spans="1:16">
      <c r="A8128" s="484" t="s">
        <v>80283</v>
      </c>
      <c r="B8128" s="485" t="s">
        <v>80282</v>
      </c>
      <c r="C8128" t="s">
        <v>80281</v>
      </c>
      <c r="D8128" t="s">
        <v>80281</v>
      </c>
      <c r="E8128" t="str">
        <f t="shared" si="126"/>
        <v>325673 - EMERAUDE 58</v>
      </c>
      <c r="F8128" t="s">
        <v>10028</v>
      </c>
      <c r="G8128" t="s">
        <v>80280</v>
      </c>
      <c r="I8128" t="s">
        <v>80279</v>
      </c>
      <c r="J8128" t="s">
        <v>80278</v>
      </c>
      <c r="K8128" t="s">
        <v>80277</v>
      </c>
      <c r="L8128" t="s">
        <v>80276</v>
      </c>
      <c r="N8128" t="s">
        <v>208</v>
      </c>
      <c r="O8128" t="s">
        <v>476</v>
      </c>
      <c r="P8128" t="s">
        <v>476</v>
      </c>
    </row>
    <row r="8129" spans="1:16">
      <c r="A8129" s="484" t="s">
        <v>110170</v>
      </c>
      <c r="B8129" s="485" t="s">
        <v>110169</v>
      </c>
      <c r="C8129" t="s">
        <v>110168</v>
      </c>
      <c r="D8129" t="s">
        <v>110167</v>
      </c>
      <c r="E8129" t="str">
        <f t="shared" si="126"/>
        <v>476006 - CAPODANO JEANNE</v>
      </c>
      <c r="F8129" t="s">
        <v>1568</v>
      </c>
      <c r="G8129" t="s">
        <v>110166</v>
      </c>
      <c r="H8129" t="s">
        <v>110165</v>
      </c>
      <c r="I8129" t="s">
        <v>31560</v>
      </c>
      <c r="J8129" t="s">
        <v>110164</v>
      </c>
      <c r="K8129" t="s">
        <v>110163</v>
      </c>
      <c r="L8129" t="s">
        <v>110162</v>
      </c>
      <c r="N8129" t="s">
        <v>208</v>
      </c>
      <c r="O8129" t="s">
        <v>476</v>
      </c>
      <c r="P8129" t="s">
        <v>476</v>
      </c>
    </row>
    <row r="8130" spans="1:16">
      <c r="A8130" s="484" t="s">
        <v>136173</v>
      </c>
      <c r="B8130" s="485" t="s">
        <v>136172</v>
      </c>
      <c r="C8130" t="s">
        <v>136171</v>
      </c>
      <c r="D8130" t="s">
        <v>136171</v>
      </c>
      <c r="E8130" t="str">
        <f t="shared" ref="E8130:E8193" si="127">_xlfn.CONCAT(L8130," - ",D8130)</f>
        <v>478532 - ACCENT FORMATION</v>
      </c>
      <c r="F8130" t="s">
        <v>1817</v>
      </c>
      <c r="G8130" t="s">
        <v>126697</v>
      </c>
      <c r="I8130" t="s">
        <v>8915</v>
      </c>
      <c r="J8130" t="s">
        <v>136170</v>
      </c>
      <c r="K8130" t="s">
        <v>208</v>
      </c>
      <c r="L8130" t="s">
        <v>136169</v>
      </c>
      <c r="N8130" t="s">
        <v>208</v>
      </c>
      <c r="O8130" t="s">
        <v>476</v>
      </c>
      <c r="P8130" t="s">
        <v>476</v>
      </c>
    </row>
    <row r="8131" spans="1:16">
      <c r="A8131" s="484" t="s">
        <v>61655</v>
      </c>
      <c r="B8131" s="485" t="s">
        <v>61654</v>
      </c>
      <c r="C8131" t="s">
        <v>61653</v>
      </c>
      <c r="D8131" t="s">
        <v>61652</v>
      </c>
      <c r="E8131" t="str">
        <f t="shared" si="127"/>
        <v>515772 - HERVIEU  ISABELLE</v>
      </c>
      <c r="F8131" t="s">
        <v>61160</v>
      </c>
      <c r="G8131" t="s">
        <v>61651</v>
      </c>
      <c r="I8131" t="s">
        <v>61650</v>
      </c>
      <c r="J8131" t="s">
        <v>61649</v>
      </c>
      <c r="K8131" t="s">
        <v>208</v>
      </c>
      <c r="L8131" t="s">
        <v>61648</v>
      </c>
      <c r="N8131" t="s">
        <v>208</v>
      </c>
      <c r="O8131" t="s">
        <v>476</v>
      </c>
      <c r="P8131" t="s">
        <v>476</v>
      </c>
    </row>
    <row r="8132" spans="1:16">
      <c r="A8132" s="484" t="s">
        <v>85933</v>
      </c>
      <c r="B8132" s="485" t="s">
        <v>85932</v>
      </c>
      <c r="C8132" t="s">
        <v>85931</v>
      </c>
      <c r="D8132" t="s">
        <v>85930</v>
      </c>
      <c r="E8132" t="str">
        <f t="shared" si="127"/>
        <v>619050 - DUCARME FABRICE</v>
      </c>
      <c r="F8132" t="s">
        <v>30097</v>
      </c>
      <c r="G8132" t="s">
        <v>85929</v>
      </c>
      <c r="I8132" t="s">
        <v>1321</v>
      </c>
      <c r="J8132" t="s">
        <v>85928</v>
      </c>
      <c r="K8132" t="s">
        <v>208</v>
      </c>
      <c r="L8132" t="s">
        <v>85927</v>
      </c>
      <c r="N8132" t="s">
        <v>208</v>
      </c>
      <c r="O8132" t="s">
        <v>476</v>
      </c>
      <c r="P8132" t="s">
        <v>476</v>
      </c>
    </row>
    <row r="8133" spans="1:16">
      <c r="A8133" s="484" t="s">
        <v>28014</v>
      </c>
      <c r="B8133" s="485" t="s">
        <v>28013</v>
      </c>
      <c r="C8133" t="s">
        <v>28012</v>
      </c>
      <c r="D8133" t="s">
        <v>28012</v>
      </c>
      <c r="E8133" t="str">
        <f t="shared" si="127"/>
        <v>484428 - PICARD SANDRINE</v>
      </c>
      <c r="F8133" t="s">
        <v>9019</v>
      </c>
      <c r="G8133" t="s">
        <v>28011</v>
      </c>
      <c r="H8133" t="s">
        <v>28010</v>
      </c>
      <c r="I8133" t="s">
        <v>1501</v>
      </c>
      <c r="J8133" t="s">
        <v>28009</v>
      </c>
      <c r="K8133" t="s">
        <v>208</v>
      </c>
      <c r="L8133" t="s">
        <v>28008</v>
      </c>
      <c r="N8133" t="s">
        <v>208</v>
      </c>
      <c r="O8133" t="s">
        <v>476</v>
      </c>
      <c r="P8133" t="s">
        <v>476</v>
      </c>
    </row>
    <row r="8134" spans="1:16">
      <c r="A8134" s="484" t="s">
        <v>124047</v>
      </c>
      <c r="B8134" s="485" t="s">
        <v>124046</v>
      </c>
      <c r="C8134" t="s">
        <v>124045</v>
      </c>
      <c r="D8134" t="s">
        <v>124045</v>
      </c>
      <c r="E8134" t="str">
        <f t="shared" si="127"/>
        <v>679410 - ASSOCIATION ARDHIS</v>
      </c>
      <c r="F8134" t="s">
        <v>7794</v>
      </c>
      <c r="G8134" t="s">
        <v>124044</v>
      </c>
      <c r="I8134" t="s">
        <v>626</v>
      </c>
      <c r="J8134" t="s">
        <v>124043</v>
      </c>
      <c r="K8134" t="s">
        <v>208</v>
      </c>
      <c r="L8134" t="s">
        <v>124042</v>
      </c>
      <c r="N8134" t="s">
        <v>208</v>
      </c>
      <c r="O8134" t="s">
        <v>476</v>
      </c>
      <c r="P8134" t="s">
        <v>476</v>
      </c>
    </row>
    <row r="8135" spans="1:16">
      <c r="A8135" s="484" t="s">
        <v>90441</v>
      </c>
      <c r="B8135" s="485" t="s">
        <v>90440</v>
      </c>
      <c r="C8135" t="s">
        <v>90439</v>
      </c>
      <c r="D8135" t="s">
        <v>90439</v>
      </c>
      <c r="E8135" t="str">
        <f t="shared" si="127"/>
        <v>399930 - CROP AND CO</v>
      </c>
      <c r="F8135" t="s">
        <v>14468</v>
      </c>
      <c r="G8135" t="s">
        <v>90438</v>
      </c>
      <c r="I8135" t="s">
        <v>802</v>
      </c>
      <c r="J8135" t="s">
        <v>90437</v>
      </c>
      <c r="K8135" t="s">
        <v>208</v>
      </c>
      <c r="L8135" t="s">
        <v>90436</v>
      </c>
      <c r="N8135" t="s">
        <v>208</v>
      </c>
      <c r="O8135" t="s">
        <v>476</v>
      </c>
      <c r="P8135" t="s">
        <v>476</v>
      </c>
    </row>
    <row r="8136" spans="1:16">
      <c r="A8136" s="484" t="s">
        <v>87434</v>
      </c>
      <c r="B8136" s="485" t="s">
        <v>87433</v>
      </c>
      <c r="C8136" t="s">
        <v>87432</v>
      </c>
      <c r="D8136" t="s">
        <v>87432</v>
      </c>
      <c r="E8136" t="str">
        <f t="shared" si="127"/>
        <v>600878 - DEVRESE RAYMOND - JDK FORMATION</v>
      </c>
      <c r="F8136" t="s">
        <v>3656</v>
      </c>
      <c r="G8136" t="s">
        <v>87431</v>
      </c>
      <c r="I8136" t="s">
        <v>87430</v>
      </c>
      <c r="J8136" t="s">
        <v>87429</v>
      </c>
      <c r="K8136" t="s">
        <v>208</v>
      </c>
      <c r="L8136" t="s">
        <v>87428</v>
      </c>
      <c r="N8136" t="s">
        <v>208</v>
      </c>
      <c r="O8136" t="s">
        <v>476</v>
      </c>
      <c r="P8136" t="s">
        <v>476</v>
      </c>
    </row>
    <row r="8137" spans="1:16">
      <c r="A8137" s="484" t="s">
        <v>18101</v>
      </c>
      <c r="B8137" s="485" t="s">
        <v>18100</v>
      </c>
      <c r="C8137" t="s">
        <v>18099</v>
      </c>
      <c r="D8137" t="s">
        <v>18099</v>
      </c>
      <c r="E8137" t="str">
        <f t="shared" si="127"/>
        <v>641406 - SENS ET IDEES</v>
      </c>
      <c r="F8137" t="s">
        <v>15816</v>
      </c>
      <c r="G8137" t="s">
        <v>18098</v>
      </c>
      <c r="H8137" t="s">
        <v>18097</v>
      </c>
      <c r="I8137" t="s">
        <v>802</v>
      </c>
      <c r="J8137" t="s">
        <v>18096</v>
      </c>
      <c r="K8137" t="s">
        <v>208</v>
      </c>
      <c r="L8137" t="s">
        <v>18095</v>
      </c>
      <c r="N8137" t="s">
        <v>208</v>
      </c>
      <c r="O8137" t="s">
        <v>476</v>
      </c>
      <c r="P8137" t="s">
        <v>476</v>
      </c>
    </row>
    <row r="8138" spans="1:16">
      <c r="A8138" s="484" t="s">
        <v>74959</v>
      </c>
      <c r="B8138" s="485" t="s">
        <v>74958</v>
      </c>
      <c r="C8138" t="s">
        <v>74957</v>
      </c>
      <c r="D8138" t="s">
        <v>74957</v>
      </c>
      <c r="E8138" t="str">
        <f t="shared" si="127"/>
        <v>582750 - EVO DRIVER</v>
      </c>
      <c r="F8138" t="s">
        <v>8706</v>
      </c>
      <c r="G8138" t="s">
        <v>74956</v>
      </c>
      <c r="I8138" t="s">
        <v>74955</v>
      </c>
      <c r="J8138" t="s">
        <v>74954</v>
      </c>
      <c r="K8138" t="s">
        <v>208</v>
      </c>
      <c r="L8138" t="s">
        <v>74953</v>
      </c>
      <c r="N8138" t="s">
        <v>208</v>
      </c>
      <c r="O8138" t="s">
        <v>476</v>
      </c>
      <c r="P8138" t="s">
        <v>476</v>
      </c>
    </row>
    <row r="8139" spans="1:16">
      <c r="A8139" s="484" t="s">
        <v>35180</v>
      </c>
      <c r="B8139" s="485" t="s">
        <v>35179</v>
      </c>
      <c r="C8139" t="s">
        <v>35178</v>
      </c>
      <c r="D8139" t="s">
        <v>35177</v>
      </c>
      <c r="E8139" t="str">
        <f t="shared" si="127"/>
        <v>405619 - MORICHAUD ALINE</v>
      </c>
      <c r="F8139" t="s">
        <v>1817</v>
      </c>
      <c r="G8139" t="s">
        <v>35176</v>
      </c>
      <c r="I8139" t="s">
        <v>35175</v>
      </c>
      <c r="J8139" t="s">
        <v>35174</v>
      </c>
      <c r="K8139" t="s">
        <v>208</v>
      </c>
      <c r="L8139" t="s">
        <v>35173</v>
      </c>
      <c r="N8139" t="s">
        <v>208</v>
      </c>
      <c r="O8139" t="s">
        <v>476</v>
      </c>
      <c r="P8139" t="s">
        <v>476</v>
      </c>
    </row>
    <row r="8140" spans="1:16">
      <c r="A8140" s="484" t="s">
        <v>110490</v>
      </c>
      <c r="B8140" s="485" t="s">
        <v>110489</v>
      </c>
      <c r="C8140" t="s">
        <v>110488</v>
      </c>
      <c r="D8140" t="s">
        <v>110488</v>
      </c>
      <c r="E8140" t="str">
        <f t="shared" si="127"/>
        <v>576815 - CANCARE ALDO - AD FORMATION</v>
      </c>
      <c r="F8140" t="s">
        <v>1352</v>
      </c>
      <c r="G8140" t="s">
        <v>110487</v>
      </c>
      <c r="I8140" t="s">
        <v>110486</v>
      </c>
      <c r="J8140" t="s">
        <v>110485</v>
      </c>
      <c r="K8140" t="s">
        <v>208</v>
      </c>
      <c r="L8140" t="s">
        <v>110484</v>
      </c>
      <c r="N8140" t="s">
        <v>208</v>
      </c>
      <c r="O8140" t="s">
        <v>476</v>
      </c>
      <c r="P8140" t="s">
        <v>476</v>
      </c>
    </row>
    <row r="8141" spans="1:16">
      <c r="A8141" s="484" t="s">
        <v>125743</v>
      </c>
      <c r="B8141" s="485" t="s">
        <v>125742</v>
      </c>
      <c r="C8141" t="s">
        <v>125741</v>
      </c>
      <c r="D8141" t="s">
        <v>125741</v>
      </c>
      <c r="E8141" t="str">
        <f t="shared" si="127"/>
        <v>349756 - ASS FER FORMAT EQUITATION REINSERT</v>
      </c>
      <c r="F8141" t="s">
        <v>707</v>
      </c>
      <c r="G8141" t="s">
        <v>125740</v>
      </c>
      <c r="I8141" t="s">
        <v>125739</v>
      </c>
      <c r="J8141" t="s">
        <v>125738</v>
      </c>
      <c r="K8141" t="s">
        <v>208</v>
      </c>
      <c r="L8141" t="s">
        <v>125737</v>
      </c>
      <c r="N8141" t="s">
        <v>208</v>
      </c>
      <c r="O8141" t="s">
        <v>476</v>
      </c>
      <c r="P8141" t="s">
        <v>476</v>
      </c>
    </row>
    <row r="8142" spans="1:16">
      <c r="A8142" s="484" t="s">
        <v>68737</v>
      </c>
      <c r="B8142" s="485" t="s">
        <v>68736</v>
      </c>
      <c r="C8142" t="s">
        <v>68735</v>
      </c>
      <c r="D8142" t="s">
        <v>68735</v>
      </c>
      <c r="E8142" t="str">
        <f t="shared" si="127"/>
        <v>518402 - FPC SUD OUEST</v>
      </c>
      <c r="F8142" t="s">
        <v>4522</v>
      </c>
      <c r="G8142" t="s">
        <v>68734</v>
      </c>
      <c r="H8142" t="s">
        <v>68733</v>
      </c>
      <c r="I8142" t="s">
        <v>603</v>
      </c>
      <c r="J8142" t="s">
        <v>68732</v>
      </c>
      <c r="K8142" t="s">
        <v>208</v>
      </c>
      <c r="L8142" t="s">
        <v>68731</v>
      </c>
      <c r="N8142" t="s">
        <v>208</v>
      </c>
      <c r="O8142" t="s">
        <v>476</v>
      </c>
      <c r="P8142" t="s">
        <v>476</v>
      </c>
    </row>
    <row r="8143" spans="1:16">
      <c r="A8143" s="484" t="s">
        <v>42335</v>
      </c>
      <c r="B8143" s="485" t="s">
        <v>42334</v>
      </c>
      <c r="C8143" t="s">
        <v>42333</v>
      </c>
      <c r="D8143" t="s">
        <v>42332</v>
      </c>
      <c r="E8143" t="str">
        <f t="shared" si="127"/>
        <v>607885 - LINK S</v>
      </c>
      <c r="F8143" t="s">
        <v>42331</v>
      </c>
      <c r="G8143" t="s">
        <v>42330</v>
      </c>
      <c r="I8143" t="s">
        <v>5353</v>
      </c>
      <c r="J8143" t="s">
        <v>42329</v>
      </c>
      <c r="K8143" t="s">
        <v>208</v>
      </c>
      <c r="L8143" t="s">
        <v>42328</v>
      </c>
      <c r="N8143" t="s">
        <v>208</v>
      </c>
      <c r="O8143" t="s">
        <v>476</v>
      </c>
      <c r="P8143" t="s">
        <v>476</v>
      </c>
    </row>
    <row r="8144" spans="1:16">
      <c r="A8144" s="484" t="s">
        <v>17473</v>
      </c>
      <c r="B8144" s="485" t="s">
        <v>17472</v>
      </c>
      <c r="C8144" t="s">
        <v>17471</v>
      </c>
      <c r="D8144" t="s">
        <v>17471</v>
      </c>
      <c r="E8144" t="str">
        <f t="shared" si="127"/>
        <v>364307 - SGM ECOLE D'AUXILIAIRES DE PUERICULTURE DE SURESNES</v>
      </c>
      <c r="F8144" t="s">
        <v>6367</v>
      </c>
      <c r="G8144" t="s">
        <v>17470</v>
      </c>
      <c r="H8144" t="s">
        <v>17469</v>
      </c>
      <c r="I8144" t="s">
        <v>17468</v>
      </c>
      <c r="K8144" t="s">
        <v>208</v>
      </c>
      <c r="L8144" t="s">
        <v>17467</v>
      </c>
      <c r="N8144" t="s">
        <v>208</v>
      </c>
      <c r="O8144" t="s">
        <v>476</v>
      </c>
      <c r="P8144" t="s">
        <v>476</v>
      </c>
    </row>
    <row r="8145" spans="1:16">
      <c r="A8145" s="484" t="s">
        <v>82841</v>
      </c>
      <c r="B8145" s="485" t="s">
        <v>82840</v>
      </c>
      <c r="C8145" t="s">
        <v>82839</v>
      </c>
      <c r="D8145" t="s">
        <v>82839</v>
      </c>
      <c r="E8145" t="str">
        <f t="shared" si="127"/>
        <v>489372 - ECOLE SUPERIEURE DU TAXI</v>
      </c>
      <c r="F8145" t="s">
        <v>10009</v>
      </c>
      <c r="G8145" t="s">
        <v>82838</v>
      </c>
      <c r="I8145" t="s">
        <v>2194</v>
      </c>
      <c r="J8145" t="s">
        <v>82837</v>
      </c>
      <c r="K8145" t="s">
        <v>208</v>
      </c>
      <c r="L8145" t="s">
        <v>82836</v>
      </c>
      <c r="N8145" t="s">
        <v>208</v>
      </c>
      <c r="O8145" t="s">
        <v>476</v>
      </c>
      <c r="P8145" t="s">
        <v>476</v>
      </c>
    </row>
    <row r="8146" spans="1:16">
      <c r="A8146" s="484" t="s">
        <v>122993</v>
      </c>
      <c r="B8146" s="485" t="s">
        <v>122992</v>
      </c>
      <c r="C8146" t="s">
        <v>122991</v>
      </c>
      <c r="D8146" t="s">
        <v>122990</v>
      </c>
      <c r="E8146" t="str">
        <f t="shared" si="127"/>
        <v>346720 - ADPC 91</v>
      </c>
      <c r="F8146" t="s">
        <v>21681</v>
      </c>
      <c r="G8146" t="s">
        <v>122989</v>
      </c>
      <c r="H8146" t="s">
        <v>122988</v>
      </c>
      <c r="I8146" t="s">
        <v>5651</v>
      </c>
      <c r="J8146" t="s">
        <v>122987</v>
      </c>
      <c r="K8146" t="s">
        <v>208</v>
      </c>
      <c r="L8146" t="s">
        <v>122986</v>
      </c>
      <c r="N8146" t="s">
        <v>208</v>
      </c>
      <c r="O8146" t="s">
        <v>476</v>
      </c>
      <c r="P8146" t="s">
        <v>476</v>
      </c>
    </row>
    <row r="8147" spans="1:16">
      <c r="A8147" s="484" t="s">
        <v>23189</v>
      </c>
      <c r="B8147" s="485" t="s">
        <v>23188</v>
      </c>
      <c r="C8147" t="s">
        <v>23187</v>
      </c>
      <c r="D8147" t="s">
        <v>23187</v>
      </c>
      <c r="E8147" t="str">
        <f t="shared" si="127"/>
        <v>594453 - RENOUARD NICOLAS</v>
      </c>
      <c r="F8147" t="s">
        <v>6245</v>
      </c>
      <c r="G8147" t="s">
        <v>23186</v>
      </c>
      <c r="I8147" t="s">
        <v>763</v>
      </c>
      <c r="J8147" t="s">
        <v>23185</v>
      </c>
      <c r="K8147" t="s">
        <v>208</v>
      </c>
      <c r="L8147" t="s">
        <v>23184</v>
      </c>
      <c r="N8147" t="s">
        <v>208</v>
      </c>
      <c r="O8147" t="s">
        <v>476</v>
      </c>
      <c r="P8147" t="s">
        <v>476</v>
      </c>
    </row>
    <row r="8148" spans="1:16">
      <c r="A8148" s="484" t="s">
        <v>24102</v>
      </c>
      <c r="B8148" s="485" t="s">
        <v>24101</v>
      </c>
      <c r="C8148" t="s">
        <v>24100</v>
      </c>
      <c r="D8148" t="s">
        <v>24100</v>
      </c>
      <c r="E8148" t="str">
        <f t="shared" si="127"/>
        <v>350539 - QUINT &amp; SENS</v>
      </c>
      <c r="F8148" t="s">
        <v>11920</v>
      </c>
      <c r="G8148" t="s">
        <v>24099</v>
      </c>
      <c r="I8148" t="s">
        <v>8273</v>
      </c>
      <c r="J8148" t="s">
        <v>24098</v>
      </c>
      <c r="K8148" t="s">
        <v>208</v>
      </c>
      <c r="L8148" t="s">
        <v>24097</v>
      </c>
      <c r="N8148" t="s">
        <v>208</v>
      </c>
      <c r="O8148" t="s">
        <v>476</v>
      </c>
      <c r="P8148" t="s">
        <v>476</v>
      </c>
    </row>
    <row r="8149" spans="1:16">
      <c r="A8149" s="484" t="s">
        <v>99635</v>
      </c>
      <c r="B8149" s="485" t="s">
        <v>99634</v>
      </c>
      <c r="C8149" t="s">
        <v>99633</v>
      </c>
      <c r="D8149" t="s">
        <v>99632</v>
      </c>
      <c r="E8149" t="str">
        <f t="shared" si="127"/>
        <v>333773 - CRFMS ERASME ASSOCIATION</v>
      </c>
      <c r="F8149" t="s">
        <v>660</v>
      </c>
      <c r="G8149" t="s">
        <v>66500</v>
      </c>
      <c r="H8149" t="s">
        <v>66499</v>
      </c>
      <c r="I8149" t="s">
        <v>603</v>
      </c>
      <c r="J8149" t="s">
        <v>99631</v>
      </c>
      <c r="K8149" t="s">
        <v>208</v>
      </c>
      <c r="L8149" t="s">
        <v>99630</v>
      </c>
      <c r="N8149" t="s">
        <v>207</v>
      </c>
      <c r="O8149" t="s">
        <v>476</v>
      </c>
      <c r="P8149" t="s">
        <v>476</v>
      </c>
    </row>
    <row r="8150" spans="1:16">
      <c r="A8150" s="484" t="s">
        <v>57533</v>
      </c>
      <c r="B8150" s="485" t="s">
        <v>57532</v>
      </c>
      <c r="C8150" t="s">
        <v>57531</v>
      </c>
      <c r="D8150" t="s">
        <v>57530</v>
      </c>
      <c r="E8150" t="str">
        <f t="shared" si="127"/>
        <v>384720 - IFESSSU</v>
      </c>
      <c r="F8150" t="s">
        <v>1528</v>
      </c>
      <c r="G8150" t="s">
        <v>57529</v>
      </c>
      <c r="I8150" t="s">
        <v>57528</v>
      </c>
      <c r="J8150" t="s">
        <v>57527</v>
      </c>
      <c r="K8150" t="s">
        <v>208</v>
      </c>
      <c r="L8150" t="s">
        <v>57526</v>
      </c>
      <c r="N8150" t="s">
        <v>208</v>
      </c>
      <c r="O8150" t="s">
        <v>476</v>
      </c>
      <c r="P8150" t="s">
        <v>476</v>
      </c>
    </row>
    <row r="8151" spans="1:16">
      <c r="A8151" s="484" t="s">
        <v>4014</v>
      </c>
      <c r="B8151" s="485" t="s">
        <v>4013</v>
      </c>
      <c r="C8151" t="s">
        <v>4012</v>
      </c>
      <c r="D8151" t="s">
        <v>4011</v>
      </c>
      <c r="E8151" t="str">
        <f t="shared" si="127"/>
        <v>334492 - VIRE</v>
      </c>
      <c r="F8151" t="s">
        <v>4010</v>
      </c>
      <c r="G8151" t="s">
        <v>4009</v>
      </c>
      <c r="H8151" t="s">
        <v>4008</v>
      </c>
      <c r="I8151" t="s">
        <v>4007</v>
      </c>
      <c r="J8151" t="s">
        <v>4006</v>
      </c>
      <c r="K8151" t="s">
        <v>208</v>
      </c>
      <c r="L8151" t="s">
        <v>4005</v>
      </c>
      <c r="N8151" t="s">
        <v>208</v>
      </c>
      <c r="O8151" t="s">
        <v>476</v>
      </c>
      <c r="P8151" t="s">
        <v>476</v>
      </c>
    </row>
    <row r="8152" spans="1:16">
      <c r="A8152" s="484" t="s">
        <v>13320</v>
      </c>
      <c r="B8152" s="485" t="s">
        <v>13319</v>
      </c>
      <c r="C8152" t="s">
        <v>13318</v>
      </c>
      <c r="D8152" t="s">
        <v>13317</v>
      </c>
      <c r="E8152" t="str">
        <f t="shared" si="127"/>
        <v>367497 - SSA 974</v>
      </c>
      <c r="F8152" t="s">
        <v>831</v>
      </c>
      <c r="G8152" t="s">
        <v>13316</v>
      </c>
      <c r="H8152" t="s">
        <v>13315</v>
      </c>
      <c r="I8152" t="s">
        <v>3313</v>
      </c>
      <c r="J8152" t="s">
        <v>13314</v>
      </c>
      <c r="K8152" t="s">
        <v>208</v>
      </c>
      <c r="L8152" t="s">
        <v>13313</v>
      </c>
      <c r="N8152" t="s">
        <v>208</v>
      </c>
      <c r="O8152" t="s">
        <v>476</v>
      </c>
      <c r="P8152" t="s">
        <v>476</v>
      </c>
    </row>
    <row r="8153" spans="1:16">
      <c r="A8153" s="484" t="s">
        <v>13129</v>
      </c>
      <c r="B8153" s="485" t="s">
        <v>13128</v>
      </c>
      <c r="C8153" t="s">
        <v>13127</v>
      </c>
      <c r="D8153" t="s">
        <v>13127</v>
      </c>
      <c r="E8153" t="str">
        <f t="shared" si="127"/>
        <v>577728 - STAWICKI EVELYNE - CROISSANCE RH</v>
      </c>
      <c r="F8153" t="s">
        <v>12260</v>
      </c>
      <c r="G8153" t="s">
        <v>13126</v>
      </c>
      <c r="I8153" t="s">
        <v>1207</v>
      </c>
      <c r="K8153" t="s">
        <v>208</v>
      </c>
      <c r="L8153" t="s">
        <v>13125</v>
      </c>
      <c r="N8153" t="s">
        <v>208</v>
      </c>
      <c r="O8153" t="s">
        <v>476</v>
      </c>
      <c r="P8153" t="s">
        <v>476</v>
      </c>
    </row>
    <row r="8154" spans="1:16">
      <c r="A8154" s="484" t="s">
        <v>63623</v>
      </c>
      <c r="B8154" s="485" t="s">
        <v>63622</v>
      </c>
      <c r="C8154" t="s">
        <v>63621</v>
      </c>
      <c r="D8154" t="s">
        <v>63620</v>
      </c>
      <c r="E8154" t="str">
        <f t="shared" si="127"/>
        <v>331673 - SOMEFORM - SUP'IPGV</v>
      </c>
      <c r="F8154" t="s">
        <v>1513</v>
      </c>
      <c r="G8154" t="s">
        <v>63619</v>
      </c>
      <c r="H8154" t="s">
        <v>63618</v>
      </c>
      <c r="I8154" t="s">
        <v>4282</v>
      </c>
      <c r="J8154" t="s">
        <v>63617</v>
      </c>
      <c r="K8154" t="s">
        <v>208</v>
      </c>
      <c r="L8154" t="s">
        <v>63616</v>
      </c>
      <c r="N8154" t="s">
        <v>208</v>
      </c>
      <c r="O8154" t="s">
        <v>476</v>
      </c>
      <c r="P8154" t="s">
        <v>476</v>
      </c>
    </row>
    <row r="8155" spans="1:16">
      <c r="A8155" s="484" t="s">
        <v>129563</v>
      </c>
      <c r="B8155" s="485" t="s">
        <v>129562</v>
      </c>
      <c r="C8155" t="s">
        <v>129561</v>
      </c>
      <c r="D8155" t="s">
        <v>129561</v>
      </c>
      <c r="E8155" t="str">
        <f t="shared" si="127"/>
        <v>351714 - ALTERNANCES</v>
      </c>
      <c r="F8155" t="s">
        <v>2771</v>
      </c>
      <c r="G8155" t="s">
        <v>129560</v>
      </c>
      <c r="I8155" t="s">
        <v>129559</v>
      </c>
      <c r="J8155" t="s">
        <v>129558</v>
      </c>
      <c r="K8155" t="s">
        <v>129557</v>
      </c>
      <c r="L8155" t="s">
        <v>129556</v>
      </c>
      <c r="N8155" t="s">
        <v>208</v>
      </c>
      <c r="O8155" t="s">
        <v>476</v>
      </c>
      <c r="P8155" t="s">
        <v>476</v>
      </c>
    </row>
    <row r="8156" spans="1:16">
      <c r="A8156" s="484" t="s">
        <v>99166</v>
      </c>
      <c r="B8156" s="485" t="s">
        <v>99165</v>
      </c>
      <c r="C8156" t="s">
        <v>99164</v>
      </c>
      <c r="D8156" t="s">
        <v>99163</v>
      </c>
      <c r="E8156" t="str">
        <f t="shared" si="127"/>
        <v>564849 - CEIOP</v>
      </c>
      <c r="F8156" t="s">
        <v>7556</v>
      </c>
      <c r="G8156" t="s">
        <v>99162</v>
      </c>
      <c r="I8156" t="s">
        <v>31383</v>
      </c>
      <c r="J8156" t="s">
        <v>99161</v>
      </c>
      <c r="K8156" t="s">
        <v>208</v>
      </c>
      <c r="L8156" t="s">
        <v>99160</v>
      </c>
      <c r="N8156" t="s">
        <v>208</v>
      </c>
      <c r="O8156" t="s">
        <v>476</v>
      </c>
      <c r="P8156" t="s">
        <v>476</v>
      </c>
    </row>
    <row r="8157" spans="1:16">
      <c r="A8157" s="484" t="s">
        <v>15188</v>
      </c>
      <c r="B8157" s="485" t="s">
        <v>15187</v>
      </c>
      <c r="C8157" t="s">
        <v>15186</v>
      </c>
      <c r="D8157" t="s">
        <v>15185</v>
      </c>
      <c r="E8157" t="str">
        <f t="shared" si="127"/>
        <v>602644 - STE FRANCAISE DES SCIENCES DE LA STERILISATION - SF2S</v>
      </c>
      <c r="F8157" t="s">
        <v>6315</v>
      </c>
      <c r="G8157" t="s">
        <v>15184</v>
      </c>
      <c r="I8157" t="s">
        <v>626</v>
      </c>
      <c r="K8157" t="s">
        <v>208</v>
      </c>
      <c r="L8157" t="s">
        <v>15183</v>
      </c>
      <c r="N8157" t="s">
        <v>208</v>
      </c>
      <c r="O8157" t="s">
        <v>476</v>
      </c>
      <c r="P8157" t="s">
        <v>476</v>
      </c>
    </row>
    <row r="8158" spans="1:16">
      <c r="A8158" s="484" t="s">
        <v>47238</v>
      </c>
      <c r="B8158" s="485" t="s">
        <v>47237</v>
      </c>
      <c r="C8158" t="s">
        <v>47236</v>
      </c>
      <c r="D8158" t="s">
        <v>47236</v>
      </c>
      <c r="E8158" t="str">
        <f t="shared" si="127"/>
        <v>635728 - LA CONSULTING - LAC</v>
      </c>
      <c r="F8158" t="s">
        <v>25074</v>
      </c>
      <c r="G8158" t="s">
        <v>47235</v>
      </c>
      <c r="H8158" t="s">
        <v>24328</v>
      </c>
      <c r="I8158" t="s">
        <v>6023</v>
      </c>
      <c r="J8158" t="s">
        <v>47234</v>
      </c>
      <c r="K8158" t="s">
        <v>208</v>
      </c>
      <c r="L8158" t="s">
        <v>47233</v>
      </c>
      <c r="N8158" t="s">
        <v>208</v>
      </c>
      <c r="O8158" t="s">
        <v>476</v>
      </c>
      <c r="P8158" t="s">
        <v>476</v>
      </c>
    </row>
    <row r="8159" spans="1:16">
      <c r="A8159" s="484" t="s">
        <v>56342</v>
      </c>
      <c r="B8159" s="485" t="s">
        <v>48039</v>
      </c>
      <c r="C8159" t="s">
        <v>56329</v>
      </c>
      <c r="D8159" t="s">
        <v>56341</v>
      </c>
      <c r="E8159" t="str">
        <f t="shared" si="127"/>
        <v>582591 - IFMK</v>
      </c>
      <c r="F8159" t="s">
        <v>3446</v>
      </c>
      <c r="G8159" t="s">
        <v>56340</v>
      </c>
      <c r="I8159" t="s">
        <v>1542</v>
      </c>
      <c r="J8159" t="s">
        <v>56339</v>
      </c>
      <c r="K8159" t="s">
        <v>208</v>
      </c>
      <c r="L8159" t="s">
        <v>56338</v>
      </c>
      <c r="N8159" t="s">
        <v>207</v>
      </c>
      <c r="O8159" t="s">
        <v>476</v>
      </c>
      <c r="P8159" t="s">
        <v>476</v>
      </c>
    </row>
    <row r="8160" spans="1:16">
      <c r="A8160" s="484" t="s">
        <v>48047</v>
      </c>
      <c r="B8160" s="485" t="s">
        <v>48039</v>
      </c>
      <c r="C8160" t="s">
        <v>48046</v>
      </c>
      <c r="D8160" t="s">
        <v>48045</v>
      </c>
      <c r="E8160" t="str">
        <f t="shared" si="127"/>
        <v>465884 - EPK</v>
      </c>
      <c r="F8160" t="s">
        <v>2816</v>
      </c>
      <c r="G8160" t="s">
        <v>48036</v>
      </c>
      <c r="H8160" t="s">
        <v>48044</v>
      </c>
      <c r="I8160" t="s">
        <v>1542</v>
      </c>
      <c r="J8160" t="s">
        <v>48043</v>
      </c>
      <c r="K8160" t="s">
        <v>48042</v>
      </c>
      <c r="L8160" t="s">
        <v>48041</v>
      </c>
      <c r="N8160" t="s">
        <v>208</v>
      </c>
      <c r="O8160" t="s">
        <v>476</v>
      </c>
      <c r="P8160" t="s">
        <v>476</v>
      </c>
    </row>
    <row r="8161" spans="1:16">
      <c r="A8161" s="484" t="s">
        <v>79654</v>
      </c>
      <c r="B8161" s="485" t="s">
        <v>48039</v>
      </c>
      <c r="C8161" t="s">
        <v>79653</v>
      </c>
      <c r="D8161" t="s">
        <v>79652</v>
      </c>
      <c r="E8161" t="str">
        <f t="shared" si="127"/>
        <v>474538 - EPE</v>
      </c>
      <c r="F8161" t="s">
        <v>5346</v>
      </c>
      <c r="G8161" t="s">
        <v>79651</v>
      </c>
      <c r="H8161" t="s">
        <v>79650</v>
      </c>
      <c r="I8161" t="s">
        <v>1542</v>
      </c>
      <c r="J8161" t="s">
        <v>79649</v>
      </c>
      <c r="K8161" t="s">
        <v>79648</v>
      </c>
      <c r="L8161" t="s">
        <v>79647</v>
      </c>
      <c r="N8161" t="s">
        <v>208</v>
      </c>
      <c r="O8161" t="s">
        <v>476</v>
      </c>
      <c r="P8161" t="s">
        <v>476</v>
      </c>
    </row>
    <row r="8162" spans="1:16">
      <c r="A8162" s="484" t="s">
        <v>48040</v>
      </c>
      <c r="B8162" s="485" t="s">
        <v>48039</v>
      </c>
      <c r="C8162" t="s">
        <v>48038</v>
      </c>
      <c r="D8162" t="s">
        <v>48037</v>
      </c>
      <c r="E8162" t="str">
        <f t="shared" si="127"/>
        <v>86824 - IFKO</v>
      </c>
      <c r="F8162" t="s">
        <v>1938</v>
      </c>
      <c r="G8162" t="s">
        <v>48036</v>
      </c>
      <c r="H8162" t="s">
        <v>48035</v>
      </c>
      <c r="I8162" t="s">
        <v>1542</v>
      </c>
      <c r="J8162" t="s">
        <v>48034</v>
      </c>
      <c r="K8162" t="s">
        <v>48033</v>
      </c>
      <c r="L8162" t="s">
        <v>48032</v>
      </c>
      <c r="N8162" t="s">
        <v>208</v>
      </c>
      <c r="O8162" t="s">
        <v>476</v>
      </c>
      <c r="P8162" t="s">
        <v>476</v>
      </c>
    </row>
    <row r="8163" spans="1:16">
      <c r="A8163" s="484" t="s">
        <v>71298</v>
      </c>
      <c r="B8163" s="485" t="s">
        <v>71297</v>
      </c>
      <c r="C8163" t="s">
        <v>71296</v>
      </c>
      <c r="D8163" t="s">
        <v>71296</v>
      </c>
      <c r="E8163" t="str">
        <f t="shared" si="127"/>
        <v>401470 - FORM ET COM</v>
      </c>
      <c r="F8163" t="s">
        <v>5599</v>
      </c>
      <c r="G8163" t="s">
        <v>71295</v>
      </c>
      <c r="H8163" t="s">
        <v>71294</v>
      </c>
      <c r="I8163" t="s">
        <v>71293</v>
      </c>
      <c r="J8163" t="s">
        <v>71292</v>
      </c>
      <c r="K8163" t="s">
        <v>208</v>
      </c>
      <c r="L8163" t="s">
        <v>71291</v>
      </c>
      <c r="N8163" t="s">
        <v>208</v>
      </c>
      <c r="O8163" t="s">
        <v>476</v>
      </c>
      <c r="P8163" t="s">
        <v>476</v>
      </c>
    </row>
    <row r="8164" spans="1:16">
      <c r="A8164" s="484" t="s">
        <v>4038</v>
      </c>
      <c r="B8164" s="485" t="s">
        <v>4037</v>
      </c>
      <c r="C8164" t="s">
        <v>4036</v>
      </c>
      <c r="D8164" t="s">
        <v>4036</v>
      </c>
      <c r="E8164" t="str">
        <f t="shared" si="127"/>
        <v>329563 - VERTEGO INFORMATIQUE</v>
      </c>
      <c r="F8164" t="s">
        <v>498</v>
      </c>
      <c r="G8164" t="s">
        <v>4035</v>
      </c>
      <c r="H8164" t="s">
        <v>4034</v>
      </c>
      <c r="I8164" t="s">
        <v>4033</v>
      </c>
      <c r="J8164" t="s">
        <v>4032</v>
      </c>
      <c r="K8164" t="s">
        <v>208</v>
      </c>
      <c r="L8164" t="s">
        <v>4031</v>
      </c>
      <c r="N8164" t="s">
        <v>208</v>
      </c>
      <c r="O8164" t="s">
        <v>476</v>
      </c>
      <c r="P8164" t="s">
        <v>476</v>
      </c>
    </row>
    <row r="8165" spans="1:16">
      <c r="A8165" s="484" t="s">
        <v>131387</v>
      </c>
      <c r="B8165" s="485" t="s">
        <v>131386</v>
      </c>
      <c r="C8165" t="s">
        <v>131385</v>
      </c>
      <c r="D8165" t="s">
        <v>131384</v>
      </c>
      <c r="E8165" t="str">
        <f t="shared" si="127"/>
        <v>660449 - AQCF</v>
      </c>
      <c r="F8165" t="s">
        <v>4244</v>
      </c>
      <c r="G8165" t="s">
        <v>131383</v>
      </c>
      <c r="H8165" t="s">
        <v>131382</v>
      </c>
      <c r="I8165" t="s">
        <v>123699</v>
      </c>
      <c r="J8165" t="s">
        <v>131381</v>
      </c>
      <c r="K8165" t="s">
        <v>208</v>
      </c>
      <c r="L8165" t="s">
        <v>131380</v>
      </c>
      <c r="N8165" t="s">
        <v>208</v>
      </c>
      <c r="O8165" t="s">
        <v>476</v>
      </c>
      <c r="P8165" t="s">
        <v>476</v>
      </c>
    </row>
    <row r="8166" spans="1:16">
      <c r="A8166" s="484" t="s">
        <v>64369</v>
      </c>
      <c r="B8166" s="485" t="s">
        <v>64368</v>
      </c>
      <c r="C8166" t="s">
        <v>64367</v>
      </c>
      <c r="D8166" t="s">
        <v>64366</v>
      </c>
      <c r="E8166" t="str">
        <f t="shared" si="127"/>
        <v>472062 - GEMA</v>
      </c>
      <c r="F8166" t="s">
        <v>4329</v>
      </c>
      <c r="G8166" t="s">
        <v>64365</v>
      </c>
      <c r="H8166" t="s">
        <v>64364</v>
      </c>
      <c r="I8166" t="s">
        <v>9512</v>
      </c>
      <c r="J8166" t="s">
        <v>64363</v>
      </c>
      <c r="K8166" t="s">
        <v>64362</v>
      </c>
      <c r="L8166" t="s">
        <v>64361</v>
      </c>
      <c r="N8166" t="s">
        <v>208</v>
      </c>
      <c r="O8166" t="s">
        <v>476</v>
      </c>
      <c r="P8166" t="s">
        <v>476</v>
      </c>
    </row>
    <row r="8167" spans="1:16">
      <c r="A8167" s="484" t="s">
        <v>71871</v>
      </c>
      <c r="B8167" s="485" t="s">
        <v>71870</v>
      </c>
      <c r="C8167" t="s">
        <v>71869</v>
      </c>
      <c r="D8167" t="s">
        <v>71869</v>
      </c>
      <c r="E8167" t="str">
        <f t="shared" si="127"/>
        <v>684624 - FONCTION 2</v>
      </c>
      <c r="F8167" t="s">
        <v>19530</v>
      </c>
      <c r="G8167" t="s">
        <v>59159</v>
      </c>
      <c r="I8167" t="s">
        <v>626</v>
      </c>
      <c r="J8167" t="s">
        <v>59158</v>
      </c>
      <c r="K8167" t="s">
        <v>208</v>
      </c>
      <c r="L8167" t="s">
        <v>71868</v>
      </c>
      <c r="N8167" t="s">
        <v>208</v>
      </c>
      <c r="O8167" t="s">
        <v>476</v>
      </c>
      <c r="P8167" t="s">
        <v>476</v>
      </c>
    </row>
    <row r="8168" spans="1:16">
      <c r="A8168" s="484" t="s">
        <v>109420</v>
      </c>
      <c r="B8168" s="485" t="s">
        <v>109419</v>
      </c>
      <c r="C8168" t="s">
        <v>109418</v>
      </c>
      <c r="D8168" t="s">
        <v>109418</v>
      </c>
      <c r="E8168" t="str">
        <f t="shared" si="127"/>
        <v>610562 - CAULIER HERVE</v>
      </c>
      <c r="F8168" t="s">
        <v>109417</v>
      </c>
      <c r="G8168" t="s">
        <v>109416</v>
      </c>
      <c r="I8168" t="s">
        <v>87750</v>
      </c>
      <c r="J8168" t="s">
        <v>109415</v>
      </c>
      <c r="K8168" t="s">
        <v>208</v>
      </c>
      <c r="L8168" t="s">
        <v>109414</v>
      </c>
      <c r="N8168" t="s">
        <v>208</v>
      </c>
      <c r="O8168" t="s">
        <v>476</v>
      </c>
      <c r="P8168" t="s">
        <v>476</v>
      </c>
    </row>
    <row r="8169" spans="1:16">
      <c r="A8169" s="484" t="s">
        <v>3597</v>
      </c>
      <c r="B8169" s="485" t="s">
        <v>3596</v>
      </c>
      <c r="C8169" t="s">
        <v>3595</v>
      </c>
      <c r="D8169" t="s">
        <v>3594</v>
      </c>
      <c r="E8169" t="str">
        <f t="shared" si="127"/>
        <v>436021 - VGF</v>
      </c>
      <c r="F8169" t="s">
        <v>2524</v>
      </c>
      <c r="G8169" t="s">
        <v>3593</v>
      </c>
      <c r="H8169" t="s">
        <v>3592</v>
      </c>
      <c r="I8169" t="s">
        <v>3591</v>
      </c>
      <c r="J8169" t="s">
        <v>3590</v>
      </c>
      <c r="K8169" t="s">
        <v>208</v>
      </c>
      <c r="L8169" t="s">
        <v>3589</v>
      </c>
      <c r="N8169" t="s">
        <v>208</v>
      </c>
      <c r="O8169" t="s">
        <v>476</v>
      </c>
      <c r="P8169" t="s">
        <v>476</v>
      </c>
    </row>
    <row r="8170" spans="1:16">
      <c r="A8170" s="484" t="s">
        <v>62101</v>
      </c>
      <c r="B8170" s="485" t="s">
        <v>62100</v>
      </c>
      <c r="C8170" t="s">
        <v>62099</v>
      </c>
      <c r="D8170" t="s">
        <v>62099</v>
      </c>
      <c r="E8170" t="str">
        <f t="shared" si="127"/>
        <v>652684 - HAVARD RAPHAELE</v>
      </c>
      <c r="F8170" t="s">
        <v>2320</v>
      </c>
      <c r="G8170" t="s">
        <v>62098</v>
      </c>
      <c r="I8170" t="s">
        <v>603</v>
      </c>
      <c r="J8170" t="s">
        <v>62097</v>
      </c>
      <c r="K8170" t="s">
        <v>208</v>
      </c>
      <c r="L8170" t="s">
        <v>62096</v>
      </c>
      <c r="N8170" t="s">
        <v>208</v>
      </c>
      <c r="O8170" t="s">
        <v>476</v>
      </c>
      <c r="P8170" t="s">
        <v>476</v>
      </c>
    </row>
    <row r="8171" spans="1:16">
      <c r="A8171" s="484" t="s">
        <v>57411</v>
      </c>
      <c r="B8171" s="485" t="s">
        <v>57410</v>
      </c>
      <c r="C8171" t="s">
        <v>57409</v>
      </c>
      <c r="D8171" t="s">
        <v>57408</v>
      </c>
      <c r="E8171" t="str">
        <f t="shared" si="127"/>
        <v>346184 - IHEDATE</v>
      </c>
      <c r="F8171" t="s">
        <v>13656</v>
      </c>
      <c r="G8171" t="s">
        <v>57407</v>
      </c>
      <c r="I8171" t="s">
        <v>3138</v>
      </c>
      <c r="J8171" t="s">
        <v>57406</v>
      </c>
      <c r="K8171" t="s">
        <v>208</v>
      </c>
      <c r="L8171" t="s">
        <v>57405</v>
      </c>
      <c r="N8171" t="s">
        <v>208</v>
      </c>
      <c r="O8171" t="s">
        <v>476</v>
      </c>
      <c r="P8171" t="s">
        <v>476</v>
      </c>
    </row>
    <row r="8172" spans="1:16">
      <c r="A8172" s="484" t="s">
        <v>33427</v>
      </c>
      <c r="B8172" s="485" t="s">
        <v>33426</v>
      </c>
      <c r="C8172" t="s">
        <v>33425</v>
      </c>
      <c r="D8172" t="s">
        <v>33425</v>
      </c>
      <c r="E8172" t="str">
        <f t="shared" si="127"/>
        <v>451551 - NICEPHORE CITE</v>
      </c>
      <c r="F8172" t="s">
        <v>7817</v>
      </c>
      <c r="G8172" t="s">
        <v>33424</v>
      </c>
      <c r="I8172" t="s">
        <v>7815</v>
      </c>
      <c r="J8172" t="s">
        <v>33423</v>
      </c>
      <c r="K8172" t="s">
        <v>208</v>
      </c>
      <c r="L8172" t="s">
        <v>33422</v>
      </c>
      <c r="N8172" t="s">
        <v>208</v>
      </c>
      <c r="O8172" t="s">
        <v>476</v>
      </c>
      <c r="P8172" t="s">
        <v>476</v>
      </c>
    </row>
    <row r="8173" spans="1:16">
      <c r="A8173" s="484" t="s">
        <v>119439</v>
      </c>
      <c r="B8173" s="485" t="s">
        <v>119438</v>
      </c>
      <c r="C8173" t="s">
        <v>119437</v>
      </c>
      <c r="D8173" t="s">
        <v>119436</v>
      </c>
      <c r="E8173" t="str">
        <f t="shared" si="127"/>
        <v>555710 - A.P.L.C</v>
      </c>
      <c r="F8173" t="s">
        <v>37495</v>
      </c>
      <c r="G8173" t="s">
        <v>119435</v>
      </c>
      <c r="I8173" t="s">
        <v>1542</v>
      </c>
      <c r="K8173" t="s">
        <v>208</v>
      </c>
      <c r="L8173" t="s">
        <v>119434</v>
      </c>
      <c r="N8173" t="s">
        <v>208</v>
      </c>
      <c r="O8173" t="s">
        <v>476</v>
      </c>
      <c r="P8173" t="s">
        <v>476</v>
      </c>
    </row>
    <row r="8174" spans="1:16">
      <c r="A8174" s="484" t="s">
        <v>114532</v>
      </c>
      <c r="B8174" s="485" t="s">
        <v>114531</v>
      </c>
      <c r="C8174" t="s">
        <v>114530</v>
      </c>
      <c r="D8174" t="s">
        <v>114530</v>
      </c>
      <c r="E8174" t="str">
        <f t="shared" si="127"/>
        <v>400658 - BEAUX MAINS</v>
      </c>
      <c r="G8174" t="s">
        <v>114529</v>
      </c>
      <c r="H8174" t="s">
        <v>16798</v>
      </c>
      <c r="I8174" t="s">
        <v>8105</v>
      </c>
      <c r="J8174" t="s">
        <v>114528</v>
      </c>
      <c r="K8174" t="s">
        <v>208</v>
      </c>
      <c r="L8174" t="s">
        <v>114527</v>
      </c>
      <c r="N8174" t="s">
        <v>208</v>
      </c>
      <c r="O8174" t="s">
        <v>476</v>
      </c>
      <c r="P8174" t="s">
        <v>476</v>
      </c>
    </row>
    <row r="8175" spans="1:16">
      <c r="A8175" s="484" t="s">
        <v>20021</v>
      </c>
      <c r="B8175" s="485" t="s">
        <v>20020</v>
      </c>
      <c r="C8175" t="s">
        <v>20019</v>
      </c>
      <c r="D8175" t="s">
        <v>20018</v>
      </c>
      <c r="E8175" t="str">
        <f t="shared" si="127"/>
        <v>208644 - GRECH BERNABO FORMATION</v>
      </c>
      <c r="F8175" t="s">
        <v>1513</v>
      </c>
      <c r="G8175" t="s">
        <v>20017</v>
      </c>
      <c r="H8175" t="s">
        <v>20016</v>
      </c>
      <c r="I8175" t="s">
        <v>4528</v>
      </c>
      <c r="J8175" t="s">
        <v>20015</v>
      </c>
      <c r="K8175" t="s">
        <v>208</v>
      </c>
      <c r="L8175" t="s">
        <v>20014</v>
      </c>
      <c r="N8175" t="s">
        <v>208</v>
      </c>
      <c r="O8175" t="s">
        <v>476</v>
      </c>
      <c r="P8175" t="s">
        <v>476</v>
      </c>
    </row>
    <row r="8176" spans="1:16">
      <c r="A8176" s="484" t="s">
        <v>54773</v>
      </c>
      <c r="B8176" s="485" t="s">
        <v>54772</v>
      </c>
      <c r="C8176" t="s">
        <v>54771</v>
      </c>
      <c r="D8176" t="s">
        <v>54770</v>
      </c>
      <c r="E8176" t="str">
        <f t="shared" si="127"/>
        <v>599440 - IFREDOC</v>
      </c>
      <c r="F8176" t="s">
        <v>1528</v>
      </c>
      <c r="G8176" t="s">
        <v>54769</v>
      </c>
      <c r="I8176" t="s">
        <v>626</v>
      </c>
      <c r="J8176" t="s">
        <v>54768</v>
      </c>
      <c r="K8176" t="s">
        <v>208</v>
      </c>
      <c r="L8176" t="s">
        <v>54767</v>
      </c>
      <c r="N8176" t="s">
        <v>208</v>
      </c>
      <c r="O8176" t="s">
        <v>476</v>
      </c>
      <c r="P8176" t="s">
        <v>476</v>
      </c>
    </row>
    <row r="8177" spans="1:16">
      <c r="A8177" s="484" t="s">
        <v>1119</v>
      </c>
      <c r="B8177" s="485" t="s">
        <v>1118</v>
      </c>
      <c r="C8177" t="s">
        <v>1117</v>
      </c>
      <c r="D8177" t="s">
        <v>1117</v>
      </c>
      <c r="E8177" t="str">
        <f t="shared" si="127"/>
        <v>628736 - ZOUAOUI SYBILLE</v>
      </c>
      <c r="F8177" t="s">
        <v>1116</v>
      </c>
      <c r="G8177" t="s">
        <v>1115</v>
      </c>
      <c r="I8177" t="s">
        <v>1114</v>
      </c>
      <c r="J8177" t="s">
        <v>1113</v>
      </c>
      <c r="K8177" t="s">
        <v>208</v>
      </c>
      <c r="L8177" t="s">
        <v>1112</v>
      </c>
      <c r="N8177" t="s">
        <v>208</v>
      </c>
      <c r="O8177" t="s">
        <v>476</v>
      </c>
      <c r="P8177" t="s">
        <v>476</v>
      </c>
    </row>
    <row r="8178" spans="1:16">
      <c r="A8178" s="484" t="s">
        <v>113546</v>
      </c>
      <c r="B8178" s="485" t="s">
        <v>113545</v>
      </c>
      <c r="C8178" t="s">
        <v>113544</v>
      </c>
      <c r="D8178" t="s">
        <v>113544</v>
      </c>
      <c r="E8178" t="str">
        <f t="shared" si="127"/>
        <v>519868 - BILLARD SYLVIE UNE AUTRE LANGUE</v>
      </c>
      <c r="F8178" t="s">
        <v>19081</v>
      </c>
      <c r="G8178" t="s">
        <v>113543</v>
      </c>
      <c r="I8178" t="s">
        <v>5810</v>
      </c>
      <c r="J8178" t="s">
        <v>113542</v>
      </c>
      <c r="K8178" t="s">
        <v>208</v>
      </c>
      <c r="L8178" t="s">
        <v>113541</v>
      </c>
      <c r="N8178" t="s">
        <v>208</v>
      </c>
      <c r="O8178" t="s">
        <v>476</v>
      </c>
      <c r="P8178" t="s">
        <v>476</v>
      </c>
    </row>
    <row r="8179" spans="1:16">
      <c r="A8179" s="484" t="s">
        <v>112804</v>
      </c>
      <c r="B8179" s="485" t="s">
        <v>112803</v>
      </c>
      <c r="C8179" t="s">
        <v>112802</v>
      </c>
      <c r="D8179" t="s">
        <v>112801</v>
      </c>
      <c r="E8179" t="str">
        <f t="shared" si="127"/>
        <v>539661 - BONNET JEAN PIERRE JPB FORMATION CLAUDE CHOLET</v>
      </c>
      <c r="F8179" t="s">
        <v>516</v>
      </c>
      <c r="G8179" t="s">
        <v>112800</v>
      </c>
      <c r="I8179" t="s">
        <v>12757</v>
      </c>
      <c r="J8179" t="s">
        <v>112799</v>
      </c>
      <c r="K8179" t="s">
        <v>208</v>
      </c>
      <c r="L8179" t="s">
        <v>112798</v>
      </c>
      <c r="N8179" t="s">
        <v>208</v>
      </c>
      <c r="O8179" t="s">
        <v>476</v>
      </c>
      <c r="P8179" t="s">
        <v>476</v>
      </c>
    </row>
    <row r="8180" spans="1:16">
      <c r="A8180" s="484" t="s">
        <v>82786</v>
      </c>
      <c r="B8180" s="485" t="s">
        <v>82785</v>
      </c>
      <c r="C8180" t="s">
        <v>82784</v>
      </c>
      <c r="D8180" t="s">
        <v>82783</v>
      </c>
      <c r="E8180" t="str">
        <f t="shared" si="127"/>
        <v>460102 - ETNA IVRY SUR SEINE</v>
      </c>
      <c r="F8180" t="s">
        <v>9330</v>
      </c>
      <c r="G8180" t="s">
        <v>82782</v>
      </c>
      <c r="I8180" t="s">
        <v>2515</v>
      </c>
      <c r="J8180" t="s">
        <v>82781</v>
      </c>
      <c r="K8180" t="s">
        <v>208</v>
      </c>
      <c r="L8180" t="s">
        <v>82780</v>
      </c>
      <c r="N8180" t="s">
        <v>207</v>
      </c>
      <c r="O8180" t="s">
        <v>476</v>
      </c>
      <c r="P8180" t="s">
        <v>476</v>
      </c>
    </row>
    <row r="8181" spans="1:16">
      <c r="A8181" s="484" t="s">
        <v>110095</v>
      </c>
      <c r="B8181" s="485" t="s">
        <v>110094</v>
      </c>
      <c r="C8181" t="s">
        <v>110093</v>
      </c>
      <c r="D8181" t="s">
        <v>110093</v>
      </c>
      <c r="E8181" t="str">
        <f t="shared" si="127"/>
        <v>432556 - CARABEUX STEPHANE</v>
      </c>
      <c r="F8181" t="s">
        <v>15198</v>
      </c>
      <c r="G8181" t="s">
        <v>110092</v>
      </c>
      <c r="I8181" t="s">
        <v>17960</v>
      </c>
      <c r="J8181" t="s">
        <v>110091</v>
      </c>
      <c r="K8181" t="s">
        <v>208</v>
      </c>
      <c r="L8181" t="s">
        <v>110090</v>
      </c>
      <c r="N8181" t="s">
        <v>208</v>
      </c>
      <c r="O8181" t="s">
        <v>476</v>
      </c>
      <c r="P8181" t="s">
        <v>476</v>
      </c>
    </row>
    <row r="8182" spans="1:16">
      <c r="A8182" s="484" t="s">
        <v>116032</v>
      </c>
      <c r="B8182" s="485" t="s">
        <v>116031</v>
      </c>
      <c r="C8182" t="s">
        <v>116030</v>
      </c>
      <c r="D8182" t="s">
        <v>116029</v>
      </c>
      <c r="E8182" t="str">
        <f t="shared" si="127"/>
        <v>564023 - AUXO A &amp; D</v>
      </c>
      <c r="F8182" t="s">
        <v>831</v>
      </c>
      <c r="G8182" t="s">
        <v>26329</v>
      </c>
      <c r="H8182" t="s">
        <v>116028</v>
      </c>
      <c r="I8182" t="s">
        <v>811</v>
      </c>
      <c r="J8182" t="s">
        <v>116027</v>
      </c>
      <c r="K8182" t="s">
        <v>208</v>
      </c>
      <c r="L8182" t="s">
        <v>116026</v>
      </c>
      <c r="N8182" t="s">
        <v>208</v>
      </c>
      <c r="O8182" t="s">
        <v>476</v>
      </c>
      <c r="P8182" t="s">
        <v>476</v>
      </c>
    </row>
    <row r="8183" spans="1:16">
      <c r="A8183" s="484" t="s">
        <v>118121</v>
      </c>
      <c r="B8183" s="485" t="s">
        <v>118120</v>
      </c>
      <c r="C8183" t="s">
        <v>118119</v>
      </c>
      <c r="D8183" t="s">
        <v>118118</v>
      </c>
      <c r="E8183" t="str">
        <f t="shared" si="127"/>
        <v>490489 - AFODEMAM EAM</v>
      </c>
      <c r="F8183" t="s">
        <v>1848</v>
      </c>
      <c r="H8183" t="s">
        <v>118117</v>
      </c>
      <c r="I8183" t="s">
        <v>118116</v>
      </c>
      <c r="J8183" t="s">
        <v>118115</v>
      </c>
      <c r="K8183" t="s">
        <v>208</v>
      </c>
      <c r="L8183" t="s">
        <v>118114</v>
      </c>
      <c r="N8183" t="s">
        <v>208</v>
      </c>
      <c r="O8183" t="s">
        <v>476</v>
      </c>
      <c r="P8183" t="s">
        <v>476</v>
      </c>
    </row>
    <row r="8184" spans="1:16">
      <c r="A8184" s="484" t="s">
        <v>130981</v>
      </c>
      <c r="B8184" s="485" t="s">
        <v>130980</v>
      </c>
      <c r="C8184" t="s">
        <v>130979</v>
      </c>
      <c r="D8184" t="s">
        <v>130978</v>
      </c>
      <c r="E8184" t="str">
        <f t="shared" si="127"/>
        <v>512424 - AKOR CONSULTING BOULOGNE BILLANCOURT</v>
      </c>
      <c r="F8184" t="s">
        <v>72288</v>
      </c>
      <c r="G8184" t="s">
        <v>130977</v>
      </c>
      <c r="I8184" t="s">
        <v>1406</v>
      </c>
      <c r="J8184" t="s">
        <v>130976</v>
      </c>
      <c r="K8184" t="s">
        <v>208</v>
      </c>
      <c r="L8184" t="s">
        <v>130975</v>
      </c>
      <c r="N8184" t="s">
        <v>208</v>
      </c>
      <c r="O8184" t="s">
        <v>476</v>
      </c>
      <c r="P8184" t="s">
        <v>476</v>
      </c>
    </row>
    <row r="8185" spans="1:16">
      <c r="A8185" s="484" t="s">
        <v>44213</v>
      </c>
      <c r="B8185" s="485" t="s">
        <v>44212</v>
      </c>
      <c r="C8185" t="s">
        <v>44211</v>
      </c>
      <c r="D8185" t="s">
        <v>44211</v>
      </c>
      <c r="E8185" t="str">
        <f t="shared" si="127"/>
        <v>657591 - LEFEBVRE DALLOZ COMPETENCES</v>
      </c>
      <c r="F8185" t="s">
        <v>2704</v>
      </c>
      <c r="G8185" t="s">
        <v>44210</v>
      </c>
      <c r="H8185" t="s">
        <v>44209</v>
      </c>
      <c r="I8185" t="s">
        <v>569</v>
      </c>
      <c r="J8185" t="s">
        <v>44202</v>
      </c>
      <c r="K8185" t="s">
        <v>208</v>
      </c>
      <c r="L8185" t="s">
        <v>44208</v>
      </c>
      <c r="N8185" t="s">
        <v>208</v>
      </c>
      <c r="O8185" t="s">
        <v>476</v>
      </c>
      <c r="P8185" t="s">
        <v>476</v>
      </c>
    </row>
    <row r="8186" spans="1:16">
      <c r="A8186" s="484" t="s">
        <v>68335</v>
      </c>
      <c r="B8186" s="485" t="s">
        <v>68334</v>
      </c>
      <c r="C8186" t="s">
        <v>68333</v>
      </c>
      <c r="D8186" t="s">
        <v>68332</v>
      </c>
      <c r="E8186" t="str">
        <f t="shared" si="127"/>
        <v>556762 - FRASER FORMATION</v>
      </c>
      <c r="F8186" t="s">
        <v>1077</v>
      </c>
      <c r="G8186" t="s">
        <v>68331</v>
      </c>
      <c r="H8186" t="s">
        <v>68330</v>
      </c>
      <c r="I8186" t="s">
        <v>618</v>
      </c>
      <c r="J8186" t="s">
        <v>68329</v>
      </c>
      <c r="K8186" t="s">
        <v>208</v>
      </c>
      <c r="L8186" t="s">
        <v>68328</v>
      </c>
      <c r="N8186" t="s">
        <v>208</v>
      </c>
      <c r="O8186" t="s">
        <v>476</v>
      </c>
      <c r="P8186" t="s">
        <v>476</v>
      </c>
    </row>
    <row r="8187" spans="1:16">
      <c r="A8187" s="484" t="s">
        <v>91162</v>
      </c>
      <c r="B8187" s="485" t="s">
        <v>91161</v>
      </c>
      <c r="C8187" t="s">
        <v>91160</v>
      </c>
      <c r="D8187" t="s">
        <v>91160</v>
      </c>
      <c r="E8187" t="str">
        <f t="shared" si="127"/>
        <v>454357 - CREACITE</v>
      </c>
      <c r="F8187" t="s">
        <v>1857</v>
      </c>
      <c r="G8187" t="s">
        <v>91159</v>
      </c>
      <c r="I8187" t="s">
        <v>579</v>
      </c>
      <c r="J8187" t="s">
        <v>91158</v>
      </c>
      <c r="K8187" t="s">
        <v>208</v>
      </c>
      <c r="L8187" t="s">
        <v>91157</v>
      </c>
      <c r="N8187" t="s">
        <v>208</v>
      </c>
      <c r="O8187" t="s">
        <v>476</v>
      </c>
      <c r="P8187" t="s">
        <v>476</v>
      </c>
    </row>
    <row r="8188" spans="1:16">
      <c r="A8188" s="484" t="s">
        <v>110218</v>
      </c>
      <c r="B8188" s="485" t="s">
        <v>110217</v>
      </c>
      <c r="C8188" t="s">
        <v>110216</v>
      </c>
      <c r="D8188" t="s">
        <v>110215</v>
      </c>
      <c r="E8188" t="str">
        <f t="shared" si="127"/>
        <v>632030 - CAPI CONSULT GRADIGNAN</v>
      </c>
      <c r="F8188" t="s">
        <v>1459</v>
      </c>
      <c r="G8188" t="s">
        <v>110214</v>
      </c>
      <c r="H8188" t="s">
        <v>110213</v>
      </c>
      <c r="I8188" t="s">
        <v>3381</v>
      </c>
      <c r="K8188" t="s">
        <v>208</v>
      </c>
      <c r="L8188" t="s">
        <v>110212</v>
      </c>
      <c r="N8188" t="s">
        <v>208</v>
      </c>
      <c r="O8188" t="s">
        <v>476</v>
      </c>
      <c r="P8188" t="s">
        <v>476</v>
      </c>
    </row>
    <row r="8189" spans="1:16">
      <c r="A8189" s="484" t="s">
        <v>136873</v>
      </c>
      <c r="B8189" s="485" t="s">
        <v>136872</v>
      </c>
      <c r="C8189" t="s">
        <v>136871</v>
      </c>
      <c r="D8189" t="s">
        <v>136871</v>
      </c>
      <c r="E8189" t="str">
        <f t="shared" si="127"/>
        <v>483485 - ABC CONSULTANTS AVIGNON SITE AGROPARC</v>
      </c>
      <c r="F8189" t="s">
        <v>12566</v>
      </c>
      <c r="G8189" t="s">
        <v>136870</v>
      </c>
      <c r="H8189" t="s">
        <v>136869</v>
      </c>
      <c r="I8189" t="s">
        <v>4549</v>
      </c>
      <c r="J8189" t="s">
        <v>136868</v>
      </c>
      <c r="K8189" t="s">
        <v>208</v>
      </c>
      <c r="L8189" t="s">
        <v>136867</v>
      </c>
      <c r="N8189" t="s">
        <v>208</v>
      </c>
      <c r="O8189" t="s">
        <v>476</v>
      </c>
      <c r="P8189" t="s">
        <v>476</v>
      </c>
    </row>
    <row r="8190" spans="1:16">
      <c r="A8190" s="484" t="s">
        <v>60418</v>
      </c>
      <c r="B8190" s="485" t="s">
        <v>60417</v>
      </c>
      <c r="C8190" t="s">
        <v>60416</v>
      </c>
      <c r="D8190" t="s">
        <v>60416</v>
      </c>
      <c r="E8190" t="str">
        <f t="shared" si="127"/>
        <v>674576 - HOUILLIEZ CORINNE</v>
      </c>
      <c r="F8190" t="s">
        <v>3223</v>
      </c>
      <c r="G8190" t="s">
        <v>60415</v>
      </c>
      <c r="I8190" t="s">
        <v>8946</v>
      </c>
      <c r="J8190" t="s">
        <v>60414</v>
      </c>
      <c r="K8190" t="s">
        <v>208</v>
      </c>
      <c r="L8190" t="s">
        <v>60413</v>
      </c>
      <c r="N8190" t="s">
        <v>208</v>
      </c>
      <c r="O8190" t="s">
        <v>476</v>
      </c>
      <c r="P8190" t="s">
        <v>476</v>
      </c>
    </row>
    <row r="8191" spans="1:16">
      <c r="A8191" s="484" t="s">
        <v>42043</v>
      </c>
      <c r="B8191" s="485" t="s">
        <v>42042</v>
      </c>
      <c r="C8191" t="s">
        <v>42041</v>
      </c>
      <c r="D8191" t="s">
        <v>42041</v>
      </c>
      <c r="E8191" t="str">
        <f t="shared" si="127"/>
        <v>495116 - LOGILIN</v>
      </c>
      <c r="F8191" t="s">
        <v>7024</v>
      </c>
      <c r="G8191" t="s">
        <v>42040</v>
      </c>
      <c r="I8191" t="s">
        <v>42039</v>
      </c>
      <c r="J8191" t="s">
        <v>42038</v>
      </c>
      <c r="K8191" t="s">
        <v>208</v>
      </c>
      <c r="L8191" t="s">
        <v>42037</v>
      </c>
      <c r="N8191" t="s">
        <v>208</v>
      </c>
      <c r="O8191" t="s">
        <v>476</v>
      </c>
      <c r="P8191" t="s">
        <v>476</v>
      </c>
    </row>
    <row r="8192" spans="1:16">
      <c r="A8192" s="484" t="s">
        <v>31403</v>
      </c>
      <c r="B8192" s="485" t="s">
        <v>31402</v>
      </c>
      <c r="C8192" t="s">
        <v>31401</v>
      </c>
      <c r="D8192" t="s">
        <v>31400</v>
      </c>
      <c r="E8192" t="str">
        <f t="shared" si="127"/>
        <v>580430 - ONEO</v>
      </c>
      <c r="F8192" t="s">
        <v>707</v>
      </c>
      <c r="G8192" t="s">
        <v>31399</v>
      </c>
      <c r="H8192" t="s">
        <v>31398</v>
      </c>
      <c r="I8192" t="s">
        <v>1542</v>
      </c>
      <c r="J8192" t="s">
        <v>31397</v>
      </c>
      <c r="K8192" t="s">
        <v>208</v>
      </c>
      <c r="L8192" t="s">
        <v>31396</v>
      </c>
      <c r="N8192" t="s">
        <v>208</v>
      </c>
      <c r="O8192" t="s">
        <v>476</v>
      </c>
      <c r="P8192" t="s">
        <v>476</v>
      </c>
    </row>
    <row r="8193" spans="1:16">
      <c r="A8193" s="484" t="s">
        <v>50629</v>
      </c>
      <c r="B8193" s="485" t="s">
        <v>50628</v>
      </c>
      <c r="C8193" t="s">
        <v>50627</v>
      </c>
      <c r="D8193" t="s">
        <v>50627</v>
      </c>
      <c r="E8193" t="str">
        <f t="shared" si="127"/>
        <v>343353 - INVACARE POIRIER</v>
      </c>
      <c r="F8193" t="s">
        <v>4049</v>
      </c>
      <c r="G8193" t="s">
        <v>17829</v>
      </c>
      <c r="I8193" t="s">
        <v>4421</v>
      </c>
      <c r="J8193" t="s">
        <v>50626</v>
      </c>
      <c r="K8193" t="s">
        <v>208</v>
      </c>
      <c r="L8193" t="s">
        <v>50625</v>
      </c>
      <c r="N8193" t="s">
        <v>208</v>
      </c>
      <c r="O8193" t="s">
        <v>476</v>
      </c>
      <c r="P8193" t="s">
        <v>476</v>
      </c>
    </row>
    <row r="8194" spans="1:16">
      <c r="A8194" s="484" t="s">
        <v>26582</v>
      </c>
      <c r="B8194" s="485" t="s">
        <v>26581</v>
      </c>
      <c r="C8194" t="s">
        <v>26580</v>
      </c>
      <c r="D8194" t="s">
        <v>26580</v>
      </c>
      <c r="E8194" t="str">
        <f t="shared" ref="E8194:E8257" si="128">_xlfn.CONCAT(L8194," - ",D8194)</f>
        <v>529138 - PREISO</v>
      </c>
      <c r="F8194" t="s">
        <v>581</v>
      </c>
      <c r="G8194" t="s">
        <v>26579</v>
      </c>
      <c r="I8194" t="s">
        <v>1035</v>
      </c>
      <c r="J8194" t="s">
        <v>26578</v>
      </c>
      <c r="K8194" t="s">
        <v>26577</v>
      </c>
      <c r="L8194" t="s">
        <v>26576</v>
      </c>
      <c r="N8194" t="s">
        <v>208</v>
      </c>
      <c r="O8194" t="s">
        <v>476</v>
      </c>
      <c r="P8194" t="s">
        <v>476</v>
      </c>
    </row>
    <row r="8195" spans="1:16">
      <c r="A8195" s="484" t="s">
        <v>10522</v>
      </c>
      <c r="B8195" s="485" t="s">
        <v>10521</v>
      </c>
      <c r="C8195" t="s">
        <v>10520</v>
      </c>
      <c r="D8195" t="s">
        <v>10519</v>
      </c>
      <c r="E8195" t="str">
        <f t="shared" si="128"/>
        <v>504294 - TEURCQ VIRGINIE</v>
      </c>
      <c r="F8195" t="s">
        <v>1528</v>
      </c>
      <c r="G8195" t="s">
        <v>10518</v>
      </c>
      <c r="I8195" t="s">
        <v>3229</v>
      </c>
      <c r="J8195" t="s">
        <v>10517</v>
      </c>
      <c r="K8195" t="s">
        <v>208</v>
      </c>
      <c r="L8195" t="s">
        <v>10516</v>
      </c>
      <c r="N8195" t="s">
        <v>208</v>
      </c>
      <c r="O8195" t="s">
        <v>476</v>
      </c>
      <c r="P8195" t="s">
        <v>476</v>
      </c>
    </row>
    <row r="8196" spans="1:16">
      <c r="A8196" s="484" t="s">
        <v>91699</v>
      </c>
      <c r="B8196" s="485" t="s">
        <v>91698</v>
      </c>
      <c r="C8196" t="s">
        <v>91697</v>
      </c>
      <c r="D8196" t="s">
        <v>91696</v>
      </c>
      <c r="E8196" t="str">
        <f t="shared" si="128"/>
        <v>334030 - CORPS &amp; COMMUNICATION</v>
      </c>
      <c r="F8196" t="s">
        <v>1513</v>
      </c>
      <c r="G8196" t="s">
        <v>91695</v>
      </c>
      <c r="I8196" t="s">
        <v>626</v>
      </c>
      <c r="J8196" t="s">
        <v>91694</v>
      </c>
      <c r="K8196" t="s">
        <v>208</v>
      </c>
      <c r="L8196" t="s">
        <v>91693</v>
      </c>
      <c r="N8196" t="s">
        <v>208</v>
      </c>
      <c r="O8196" t="s">
        <v>476</v>
      </c>
      <c r="P8196" t="s">
        <v>476</v>
      </c>
    </row>
    <row r="8197" spans="1:16">
      <c r="A8197" s="484" t="s">
        <v>113401</v>
      </c>
      <c r="B8197" s="485" t="s">
        <v>113400</v>
      </c>
      <c r="C8197" t="s">
        <v>113399</v>
      </c>
      <c r="D8197" t="s">
        <v>113399</v>
      </c>
      <c r="E8197" t="str">
        <f t="shared" si="128"/>
        <v>366602 - BIOMEDIQA</v>
      </c>
      <c r="F8197" t="s">
        <v>8057</v>
      </c>
      <c r="G8197" t="s">
        <v>113398</v>
      </c>
      <c r="I8197" t="s">
        <v>1148</v>
      </c>
      <c r="J8197" t="s">
        <v>113397</v>
      </c>
      <c r="K8197" t="s">
        <v>113396</v>
      </c>
      <c r="L8197" t="s">
        <v>113395</v>
      </c>
      <c r="N8197" t="s">
        <v>208</v>
      </c>
      <c r="O8197" t="s">
        <v>476</v>
      </c>
      <c r="P8197" t="s">
        <v>476</v>
      </c>
    </row>
    <row r="8198" spans="1:16">
      <c r="A8198" s="484" t="s">
        <v>91542</v>
      </c>
      <c r="B8198" s="485" t="s">
        <v>91541</v>
      </c>
      <c r="C8198" t="s">
        <v>91540</v>
      </c>
      <c r="D8198" t="s">
        <v>91540</v>
      </c>
      <c r="E8198" t="str">
        <f t="shared" si="128"/>
        <v>509954 - COTE SOINS FORMATIONS ILE DE FRANCE - FMC ACTION IDF</v>
      </c>
      <c r="F8198" t="s">
        <v>1808</v>
      </c>
      <c r="G8198" t="s">
        <v>91539</v>
      </c>
      <c r="H8198" t="s">
        <v>91538</v>
      </c>
      <c r="I8198" t="s">
        <v>5651</v>
      </c>
      <c r="J8198" t="s">
        <v>91537</v>
      </c>
      <c r="K8198" t="s">
        <v>91536</v>
      </c>
      <c r="L8198" t="s">
        <v>91535</v>
      </c>
      <c r="N8198" t="s">
        <v>208</v>
      </c>
      <c r="O8198" t="s">
        <v>476</v>
      </c>
      <c r="P8198" t="s">
        <v>476</v>
      </c>
    </row>
    <row r="8199" spans="1:16">
      <c r="A8199" s="484" t="s">
        <v>95190</v>
      </c>
      <c r="B8199" s="485" t="s">
        <v>95189</v>
      </c>
      <c r="C8199" t="s">
        <v>95188</v>
      </c>
      <c r="D8199" t="s">
        <v>95188</v>
      </c>
      <c r="E8199" t="str">
        <f t="shared" si="128"/>
        <v>645795 - CO ET SENS</v>
      </c>
      <c r="F8199" t="s">
        <v>3100</v>
      </c>
      <c r="G8199" t="s">
        <v>95187</v>
      </c>
      <c r="I8199" t="s">
        <v>1035</v>
      </c>
      <c r="J8199" t="s">
        <v>95186</v>
      </c>
      <c r="K8199" t="s">
        <v>208</v>
      </c>
      <c r="L8199" t="s">
        <v>95185</v>
      </c>
      <c r="N8199" t="s">
        <v>208</v>
      </c>
      <c r="O8199" t="s">
        <v>476</v>
      </c>
      <c r="P8199" t="s">
        <v>476</v>
      </c>
    </row>
    <row r="8200" spans="1:16">
      <c r="A8200" s="484" t="s">
        <v>112916</v>
      </c>
      <c r="B8200" s="485" t="s">
        <v>112915</v>
      </c>
      <c r="C8200" t="s">
        <v>112914</v>
      </c>
      <c r="D8200" t="s">
        <v>112913</v>
      </c>
      <c r="E8200" t="str">
        <f t="shared" si="128"/>
        <v>564916 - BOISSIER JEAN MARC - FORMAPOD</v>
      </c>
      <c r="F8200" t="s">
        <v>1568</v>
      </c>
      <c r="G8200" t="s">
        <v>112912</v>
      </c>
      <c r="H8200" t="s">
        <v>112911</v>
      </c>
      <c r="I8200" t="s">
        <v>15619</v>
      </c>
      <c r="J8200" t="s">
        <v>112910</v>
      </c>
      <c r="K8200" t="s">
        <v>112909</v>
      </c>
      <c r="L8200" t="s">
        <v>112908</v>
      </c>
      <c r="N8200" t="s">
        <v>208</v>
      </c>
      <c r="O8200" t="s">
        <v>476</v>
      </c>
      <c r="P8200" t="s">
        <v>476</v>
      </c>
    </row>
    <row r="8201" spans="1:16">
      <c r="A8201" s="484" t="s">
        <v>122659</v>
      </c>
      <c r="B8201" s="485" t="s">
        <v>122658</v>
      </c>
      <c r="C8201" t="s">
        <v>122657</v>
      </c>
      <c r="D8201" t="s">
        <v>122656</v>
      </c>
      <c r="E8201" t="str">
        <f t="shared" si="128"/>
        <v>651163 - DIPP</v>
      </c>
      <c r="F8201" t="s">
        <v>24052</v>
      </c>
      <c r="G8201" t="s">
        <v>122655</v>
      </c>
      <c r="I8201" t="s">
        <v>1837</v>
      </c>
      <c r="J8201" t="s">
        <v>122654</v>
      </c>
      <c r="K8201" t="s">
        <v>208</v>
      </c>
      <c r="L8201" t="s">
        <v>122653</v>
      </c>
      <c r="N8201" t="s">
        <v>208</v>
      </c>
      <c r="O8201" t="s">
        <v>476</v>
      </c>
      <c r="P8201" t="s">
        <v>476</v>
      </c>
    </row>
    <row r="8202" spans="1:16">
      <c r="A8202" s="484" t="s">
        <v>128494</v>
      </c>
      <c r="B8202" s="485" t="s">
        <v>128493</v>
      </c>
      <c r="C8202" t="s">
        <v>128492</v>
      </c>
      <c r="D8202" t="s">
        <v>128491</v>
      </c>
      <c r="E8202" t="str">
        <f t="shared" si="128"/>
        <v>662586 - ANDRE FABIEN FONDETTES</v>
      </c>
      <c r="F8202" t="s">
        <v>4135</v>
      </c>
      <c r="G8202" t="s">
        <v>128490</v>
      </c>
      <c r="I8202" t="s">
        <v>4421</v>
      </c>
      <c r="J8202" t="s">
        <v>128489</v>
      </c>
      <c r="K8202" t="s">
        <v>208</v>
      </c>
      <c r="L8202" t="s">
        <v>128488</v>
      </c>
      <c r="N8202" t="s">
        <v>208</v>
      </c>
      <c r="O8202" t="s">
        <v>476</v>
      </c>
      <c r="P8202" t="s">
        <v>476</v>
      </c>
    </row>
    <row r="8203" spans="1:16">
      <c r="A8203" s="484" t="s">
        <v>32597</v>
      </c>
      <c r="B8203" s="485" t="s">
        <v>32596</v>
      </c>
      <c r="C8203" t="s">
        <v>32595</v>
      </c>
      <c r="D8203" t="s">
        <v>32595</v>
      </c>
      <c r="E8203" t="str">
        <f t="shared" si="128"/>
        <v>586043 - OASYS MOBILISATION</v>
      </c>
      <c r="F8203" t="s">
        <v>3384</v>
      </c>
      <c r="G8203" t="s">
        <v>32594</v>
      </c>
      <c r="I8203" t="s">
        <v>3138</v>
      </c>
      <c r="J8203" t="s">
        <v>32593</v>
      </c>
      <c r="K8203" t="s">
        <v>208</v>
      </c>
      <c r="L8203" t="s">
        <v>32592</v>
      </c>
      <c r="N8203" t="s">
        <v>208</v>
      </c>
      <c r="O8203" t="s">
        <v>476</v>
      </c>
      <c r="P8203" t="s">
        <v>476</v>
      </c>
    </row>
    <row r="8204" spans="1:16">
      <c r="A8204" s="484" t="s">
        <v>44937</v>
      </c>
      <c r="B8204" s="485" t="s">
        <v>44936</v>
      </c>
      <c r="C8204" t="s">
        <v>44935</v>
      </c>
      <c r="D8204" t="s">
        <v>44935</v>
      </c>
      <c r="E8204" t="str">
        <f t="shared" si="128"/>
        <v>600738 - LE HOGAN</v>
      </c>
      <c r="F8204" t="s">
        <v>1808</v>
      </c>
      <c r="G8204" t="s">
        <v>44934</v>
      </c>
      <c r="I8204" t="s">
        <v>44933</v>
      </c>
      <c r="J8204" t="s">
        <v>44932</v>
      </c>
      <c r="K8204" t="s">
        <v>208</v>
      </c>
      <c r="L8204" t="s">
        <v>44931</v>
      </c>
      <c r="N8204" t="s">
        <v>208</v>
      </c>
      <c r="O8204" t="s">
        <v>476</v>
      </c>
      <c r="P8204" t="s">
        <v>476</v>
      </c>
    </row>
    <row r="8205" spans="1:16">
      <c r="A8205" s="484" t="s">
        <v>68593</v>
      </c>
      <c r="B8205" s="485" t="s">
        <v>68592</v>
      </c>
      <c r="C8205" t="s">
        <v>68591</v>
      </c>
      <c r="D8205" t="s">
        <v>68591</v>
      </c>
      <c r="E8205" t="str">
        <f t="shared" si="128"/>
        <v>680527 - FRANCE INFRA ROUGE</v>
      </c>
      <c r="F8205" t="s">
        <v>4152</v>
      </c>
      <c r="G8205" t="s">
        <v>68590</v>
      </c>
      <c r="H8205" t="s">
        <v>68589</v>
      </c>
      <c r="I8205" t="s">
        <v>23757</v>
      </c>
      <c r="J8205" t="s">
        <v>68588</v>
      </c>
      <c r="K8205" t="s">
        <v>208</v>
      </c>
      <c r="L8205" t="s">
        <v>68587</v>
      </c>
      <c r="N8205" t="s">
        <v>208</v>
      </c>
      <c r="O8205" t="s">
        <v>476</v>
      </c>
      <c r="P8205" t="s">
        <v>476</v>
      </c>
    </row>
    <row r="8206" spans="1:16">
      <c r="A8206" s="484" t="s">
        <v>34771</v>
      </c>
      <c r="B8206" s="485" t="s">
        <v>34770</v>
      </c>
      <c r="C8206" t="s">
        <v>34769</v>
      </c>
      <c r="D8206" t="s">
        <v>34769</v>
      </c>
      <c r="E8206" t="str">
        <f t="shared" si="128"/>
        <v>544553 - MTR FORMATION</v>
      </c>
      <c r="F8206" t="s">
        <v>1710</v>
      </c>
      <c r="G8206" t="s">
        <v>34768</v>
      </c>
      <c r="I8206" t="s">
        <v>3329</v>
      </c>
      <c r="J8206" t="s">
        <v>34767</v>
      </c>
      <c r="K8206" t="s">
        <v>208</v>
      </c>
      <c r="L8206" t="s">
        <v>34766</v>
      </c>
      <c r="N8206" t="s">
        <v>208</v>
      </c>
      <c r="O8206" t="s">
        <v>476</v>
      </c>
      <c r="P8206" t="s">
        <v>476</v>
      </c>
    </row>
    <row r="8207" spans="1:16">
      <c r="A8207" s="484" t="s">
        <v>127464</v>
      </c>
      <c r="B8207" s="485" t="s">
        <v>127463</v>
      </c>
      <c r="C8207" t="s">
        <v>127462</v>
      </c>
      <c r="D8207" t="s">
        <v>127462</v>
      </c>
      <c r="E8207" t="str">
        <f t="shared" si="128"/>
        <v>420918 - AQUA LIFE SAVING</v>
      </c>
      <c r="F8207" t="s">
        <v>1077</v>
      </c>
      <c r="G8207" t="s">
        <v>127461</v>
      </c>
      <c r="H8207" t="s">
        <v>127460</v>
      </c>
      <c r="I8207" t="s">
        <v>1799</v>
      </c>
      <c r="K8207" t="s">
        <v>208</v>
      </c>
      <c r="L8207" t="s">
        <v>127459</v>
      </c>
      <c r="N8207" t="s">
        <v>208</v>
      </c>
      <c r="O8207" t="s">
        <v>476</v>
      </c>
      <c r="P8207" t="s">
        <v>476</v>
      </c>
    </row>
    <row r="8208" spans="1:16">
      <c r="A8208" s="484" t="s">
        <v>15247</v>
      </c>
      <c r="B8208" s="485" t="s">
        <v>15246</v>
      </c>
      <c r="C8208" t="s">
        <v>15245</v>
      </c>
      <c r="D8208" t="s">
        <v>15244</v>
      </c>
      <c r="E8208" t="str">
        <f t="shared" si="128"/>
        <v>380076 - SFVTT</v>
      </c>
      <c r="F8208" t="s">
        <v>6072</v>
      </c>
      <c r="G8208" t="s">
        <v>15243</v>
      </c>
      <c r="H8208" t="s">
        <v>15242</v>
      </c>
      <c r="I8208" t="s">
        <v>1035</v>
      </c>
      <c r="K8208" t="s">
        <v>208</v>
      </c>
      <c r="L8208" t="s">
        <v>15241</v>
      </c>
      <c r="N8208" t="s">
        <v>208</v>
      </c>
      <c r="O8208" t="s">
        <v>476</v>
      </c>
      <c r="P8208" t="s">
        <v>476</v>
      </c>
    </row>
    <row r="8209" spans="1:16">
      <c r="A8209" s="484" t="s">
        <v>117530</v>
      </c>
      <c r="B8209" s="485" t="s">
        <v>117529</v>
      </c>
      <c r="C8209" t="s">
        <v>117528</v>
      </c>
      <c r="D8209" t="s">
        <v>117528</v>
      </c>
      <c r="E8209" t="str">
        <f t="shared" si="128"/>
        <v>666282 - ATK CONSEILS</v>
      </c>
      <c r="F8209" t="s">
        <v>26430</v>
      </c>
      <c r="G8209" t="s">
        <v>117527</v>
      </c>
      <c r="I8209" t="s">
        <v>626</v>
      </c>
      <c r="J8209" t="s">
        <v>117526</v>
      </c>
      <c r="K8209" t="s">
        <v>208</v>
      </c>
      <c r="L8209" t="s">
        <v>117525</v>
      </c>
      <c r="N8209" t="s">
        <v>208</v>
      </c>
      <c r="O8209" t="s">
        <v>476</v>
      </c>
      <c r="P8209" t="s">
        <v>476</v>
      </c>
    </row>
    <row r="8210" spans="1:16">
      <c r="A8210" s="484" t="s">
        <v>82862</v>
      </c>
      <c r="B8210" s="485" t="s">
        <v>82861</v>
      </c>
      <c r="C8210" t="s">
        <v>82860</v>
      </c>
      <c r="D8210" t="s">
        <v>82859</v>
      </c>
      <c r="E8210" t="str">
        <f t="shared" si="128"/>
        <v>675659 - ECOLE SUPERIEURE D'INFORMATIQUE - SUPINFO PARIS</v>
      </c>
      <c r="F8210" t="s">
        <v>15421</v>
      </c>
      <c r="G8210" t="s">
        <v>82858</v>
      </c>
      <c r="I8210" t="s">
        <v>626</v>
      </c>
      <c r="J8210" t="s">
        <v>82857</v>
      </c>
      <c r="K8210" t="s">
        <v>208</v>
      </c>
      <c r="L8210" t="s">
        <v>82856</v>
      </c>
      <c r="N8210" t="s">
        <v>207</v>
      </c>
      <c r="O8210" t="s">
        <v>476</v>
      </c>
      <c r="P8210" t="s">
        <v>476</v>
      </c>
    </row>
    <row r="8211" spans="1:16">
      <c r="A8211" s="484" t="s">
        <v>9694</v>
      </c>
      <c r="B8211" s="485" t="s">
        <v>9689</v>
      </c>
      <c r="C8211" t="s">
        <v>9688</v>
      </c>
      <c r="D8211" t="s">
        <v>9693</v>
      </c>
      <c r="E8211" t="str">
        <f t="shared" si="128"/>
        <v>573796 - TINGARI PARIS</v>
      </c>
      <c r="F8211" t="s">
        <v>3367</v>
      </c>
      <c r="G8211" t="s">
        <v>9692</v>
      </c>
      <c r="I8211" t="s">
        <v>626</v>
      </c>
      <c r="J8211" t="s">
        <v>9685</v>
      </c>
      <c r="K8211" t="s">
        <v>208</v>
      </c>
      <c r="L8211" t="s">
        <v>9691</v>
      </c>
      <c r="N8211" t="s">
        <v>208</v>
      </c>
      <c r="O8211" t="s">
        <v>476</v>
      </c>
      <c r="P8211" t="s">
        <v>476</v>
      </c>
    </row>
    <row r="8212" spans="1:16">
      <c r="A8212" s="484" t="s">
        <v>9690</v>
      </c>
      <c r="B8212" s="485" t="s">
        <v>9689</v>
      </c>
      <c r="C8212" t="s">
        <v>9688</v>
      </c>
      <c r="D8212" t="s">
        <v>9687</v>
      </c>
      <c r="E8212" t="str">
        <f t="shared" si="128"/>
        <v>668758 - TINGARI PUTEAUX</v>
      </c>
      <c r="F8212" t="s">
        <v>6302</v>
      </c>
      <c r="G8212" t="s">
        <v>9686</v>
      </c>
      <c r="I8212" t="s">
        <v>1042</v>
      </c>
      <c r="J8212" t="s">
        <v>9685</v>
      </c>
      <c r="K8212" t="s">
        <v>208</v>
      </c>
      <c r="L8212" t="s">
        <v>9684</v>
      </c>
      <c r="N8212" t="s">
        <v>208</v>
      </c>
      <c r="O8212" t="s">
        <v>476</v>
      </c>
      <c r="P8212" t="s">
        <v>476</v>
      </c>
    </row>
    <row r="8213" spans="1:16">
      <c r="A8213" s="484" t="s">
        <v>121034</v>
      </c>
      <c r="C8213" t="s">
        <v>121033</v>
      </c>
      <c r="D8213" t="s">
        <v>121032</v>
      </c>
      <c r="E8213" t="str">
        <f t="shared" si="128"/>
        <v>581811 - AISA</v>
      </c>
      <c r="F8213" t="s">
        <v>4181</v>
      </c>
      <c r="G8213" t="s">
        <v>121031</v>
      </c>
      <c r="I8213" t="s">
        <v>8273</v>
      </c>
      <c r="J8213" t="s">
        <v>121030</v>
      </c>
      <c r="K8213" t="s">
        <v>121029</v>
      </c>
      <c r="L8213" t="s">
        <v>121028</v>
      </c>
      <c r="N8213" t="s">
        <v>208</v>
      </c>
      <c r="O8213" t="s">
        <v>476</v>
      </c>
      <c r="P8213" t="s">
        <v>476</v>
      </c>
    </row>
    <row r="8214" spans="1:16">
      <c r="A8214" s="484" t="s">
        <v>110818</v>
      </c>
      <c r="B8214" s="485" t="s">
        <v>110817</v>
      </c>
      <c r="C8214" t="s">
        <v>110816</v>
      </c>
      <c r="D8214" t="s">
        <v>110816</v>
      </c>
      <c r="E8214" t="str">
        <f t="shared" si="128"/>
        <v>522041 - CALDAS DAVID</v>
      </c>
      <c r="F8214" t="s">
        <v>19307</v>
      </c>
      <c r="G8214" t="s">
        <v>110815</v>
      </c>
      <c r="I8214" t="s">
        <v>3682</v>
      </c>
      <c r="J8214" t="s">
        <v>110814</v>
      </c>
      <c r="K8214" t="s">
        <v>208</v>
      </c>
      <c r="L8214" t="s">
        <v>110813</v>
      </c>
      <c r="N8214" t="s">
        <v>208</v>
      </c>
      <c r="O8214" t="s">
        <v>476</v>
      </c>
      <c r="P8214" t="s">
        <v>476</v>
      </c>
    </row>
    <row r="8215" spans="1:16">
      <c r="A8215" s="484" t="s">
        <v>46782</v>
      </c>
      <c r="B8215" s="485" t="s">
        <v>46781</v>
      </c>
      <c r="C8215" t="s">
        <v>46780</v>
      </c>
      <c r="D8215" t="s">
        <v>46780</v>
      </c>
      <c r="E8215" t="str">
        <f t="shared" si="128"/>
        <v>417609 - LA RAISON DES ADOS  ASSOCIATION</v>
      </c>
      <c r="F8215" t="s">
        <v>8493</v>
      </c>
      <c r="G8215" t="s">
        <v>46779</v>
      </c>
      <c r="I8215" t="s">
        <v>1285</v>
      </c>
      <c r="J8215" t="s">
        <v>46778</v>
      </c>
      <c r="K8215" t="s">
        <v>208</v>
      </c>
      <c r="L8215" t="s">
        <v>46777</v>
      </c>
      <c r="N8215" t="s">
        <v>208</v>
      </c>
      <c r="O8215" t="s">
        <v>476</v>
      </c>
      <c r="P8215" t="s">
        <v>476</v>
      </c>
    </row>
    <row r="8216" spans="1:16">
      <c r="A8216" s="484" t="s">
        <v>40735</v>
      </c>
      <c r="B8216" s="485" t="s">
        <v>40734</v>
      </c>
      <c r="C8216" t="s">
        <v>40733</v>
      </c>
      <c r="D8216" t="s">
        <v>40732</v>
      </c>
      <c r="E8216" t="str">
        <f t="shared" si="128"/>
        <v>362748 - MADEC QUEMENEUR CATHY</v>
      </c>
      <c r="F8216" t="s">
        <v>7380</v>
      </c>
      <c r="G8216" t="s">
        <v>40731</v>
      </c>
      <c r="I8216" t="s">
        <v>40730</v>
      </c>
      <c r="J8216" t="s">
        <v>40729</v>
      </c>
      <c r="K8216" t="s">
        <v>208</v>
      </c>
      <c r="L8216" t="s">
        <v>40728</v>
      </c>
      <c r="N8216" t="s">
        <v>208</v>
      </c>
      <c r="O8216" t="s">
        <v>476</v>
      </c>
      <c r="P8216" t="s">
        <v>476</v>
      </c>
    </row>
    <row r="8217" spans="1:16">
      <c r="A8217" s="484" t="s">
        <v>79684</v>
      </c>
      <c r="B8217" s="485" t="s">
        <v>79683</v>
      </c>
      <c r="C8217" t="s">
        <v>79682</v>
      </c>
      <c r="D8217" t="s">
        <v>79681</v>
      </c>
      <c r="E8217" t="str">
        <f t="shared" si="128"/>
        <v>340133 - ERP FORMATION SUD EST</v>
      </c>
      <c r="F8217" t="s">
        <v>9528</v>
      </c>
      <c r="G8217" t="s">
        <v>79680</v>
      </c>
      <c r="I8217" t="s">
        <v>618</v>
      </c>
      <c r="J8217" t="s">
        <v>79679</v>
      </c>
      <c r="K8217" t="s">
        <v>208</v>
      </c>
      <c r="L8217" t="s">
        <v>79678</v>
      </c>
      <c r="N8217" t="s">
        <v>208</v>
      </c>
      <c r="O8217" t="s">
        <v>476</v>
      </c>
      <c r="P8217" t="s">
        <v>476</v>
      </c>
    </row>
    <row r="8218" spans="1:16">
      <c r="A8218" s="484" t="s">
        <v>13029</v>
      </c>
      <c r="B8218" s="485" t="s">
        <v>13028</v>
      </c>
      <c r="C8218" t="s">
        <v>13027</v>
      </c>
      <c r="D8218" t="s">
        <v>13027</v>
      </c>
      <c r="E8218" t="str">
        <f t="shared" si="128"/>
        <v>593783 - STEINMETZ AUDREY</v>
      </c>
      <c r="F8218" t="s">
        <v>1352</v>
      </c>
      <c r="G8218" t="s">
        <v>13026</v>
      </c>
      <c r="I8218" t="s">
        <v>5210</v>
      </c>
      <c r="K8218" t="s">
        <v>208</v>
      </c>
      <c r="L8218" t="s">
        <v>13025</v>
      </c>
      <c r="N8218" t="s">
        <v>208</v>
      </c>
      <c r="O8218" t="s">
        <v>476</v>
      </c>
      <c r="P8218" t="s">
        <v>476</v>
      </c>
    </row>
    <row r="8219" spans="1:16">
      <c r="A8219" s="484" t="s">
        <v>111044</v>
      </c>
      <c r="B8219" s="485" t="s">
        <v>111043</v>
      </c>
      <c r="C8219" t="s">
        <v>111042</v>
      </c>
      <c r="D8219" t="s">
        <v>111042</v>
      </c>
      <c r="E8219" t="str">
        <f t="shared" si="128"/>
        <v>361021 - CADRES EN MISSION ALSACE LORRAINE</v>
      </c>
      <c r="F8219" t="s">
        <v>111041</v>
      </c>
      <c r="G8219" t="s">
        <v>90078</v>
      </c>
      <c r="I8219" t="s">
        <v>771</v>
      </c>
      <c r="J8219" t="s">
        <v>111040</v>
      </c>
      <c r="K8219" t="s">
        <v>208</v>
      </c>
      <c r="L8219" t="s">
        <v>111039</v>
      </c>
      <c r="N8219" t="s">
        <v>208</v>
      </c>
      <c r="O8219" t="s">
        <v>476</v>
      </c>
      <c r="P8219" t="s">
        <v>476</v>
      </c>
    </row>
    <row r="8220" spans="1:16">
      <c r="A8220" s="484" t="s">
        <v>35055</v>
      </c>
      <c r="B8220" s="485" t="s">
        <v>35054</v>
      </c>
      <c r="C8220" t="s">
        <v>35053</v>
      </c>
      <c r="D8220" t="s">
        <v>35052</v>
      </c>
      <c r="E8220" t="str">
        <f t="shared" si="128"/>
        <v>497745 - MOULIN GUILLAUME</v>
      </c>
      <c r="F8220" t="s">
        <v>1568</v>
      </c>
      <c r="G8220" t="s">
        <v>35051</v>
      </c>
      <c r="I8220" t="s">
        <v>21320</v>
      </c>
      <c r="J8220" t="s">
        <v>35050</v>
      </c>
      <c r="K8220" t="s">
        <v>208</v>
      </c>
      <c r="L8220" t="s">
        <v>35049</v>
      </c>
      <c r="N8220" t="s">
        <v>208</v>
      </c>
      <c r="O8220" t="s">
        <v>476</v>
      </c>
      <c r="P8220" t="s">
        <v>476</v>
      </c>
    </row>
    <row r="8221" spans="1:16">
      <c r="A8221" s="484" t="s">
        <v>123147</v>
      </c>
      <c r="B8221" s="485" t="s">
        <v>123146</v>
      </c>
      <c r="C8221" t="s">
        <v>123145</v>
      </c>
      <c r="D8221" t="s">
        <v>123144</v>
      </c>
      <c r="E8221" t="str">
        <f t="shared" si="128"/>
        <v>409972 - ASTI</v>
      </c>
      <c r="F8221" t="s">
        <v>3875</v>
      </c>
      <c r="G8221" t="s">
        <v>123143</v>
      </c>
      <c r="H8221" t="s">
        <v>22225</v>
      </c>
      <c r="I8221" t="s">
        <v>603</v>
      </c>
      <c r="J8221" t="s">
        <v>123142</v>
      </c>
      <c r="K8221" t="s">
        <v>208</v>
      </c>
      <c r="L8221" t="s">
        <v>123141</v>
      </c>
      <c r="N8221" t="s">
        <v>208</v>
      </c>
      <c r="O8221" t="s">
        <v>476</v>
      </c>
      <c r="P8221" t="s">
        <v>476</v>
      </c>
    </row>
    <row r="8222" spans="1:16">
      <c r="A8222" s="484" t="s">
        <v>13660</v>
      </c>
      <c r="B8222" s="485" t="s">
        <v>13659</v>
      </c>
      <c r="C8222" t="s">
        <v>13658</v>
      </c>
      <c r="D8222" t="s">
        <v>13657</v>
      </c>
      <c r="E8222" t="str">
        <f t="shared" si="128"/>
        <v>504932 - SERAC INTERPRETATION  BAIE MAHAULT</v>
      </c>
      <c r="F8222" t="s">
        <v>13656</v>
      </c>
      <c r="G8222" t="s">
        <v>13655</v>
      </c>
      <c r="H8222" t="s">
        <v>13654</v>
      </c>
      <c r="I8222" t="s">
        <v>9251</v>
      </c>
      <c r="J8222" t="s">
        <v>13653</v>
      </c>
      <c r="K8222" t="s">
        <v>208</v>
      </c>
      <c r="L8222" t="s">
        <v>13652</v>
      </c>
      <c r="N8222" t="s">
        <v>208</v>
      </c>
      <c r="O8222" t="s">
        <v>476</v>
      </c>
      <c r="P8222" t="s">
        <v>476</v>
      </c>
    </row>
    <row r="8223" spans="1:16">
      <c r="A8223" s="484" t="s">
        <v>32964</v>
      </c>
      <c r="B8223" s="485" t="s">
        <v>32963</v>
      </c>
      <c r="C8223" t="s">
        <v>32962</v>
      </c>
      <c r="D8223" t="s">
        <v>32962</v>
      </c>
      <c r="E8223" t="str">
        <f t="shared" si="128"/>
        <v>635297 - NOUVELLE ASS ICS BEGUE</v>
      </c>
      <c r="F8223" t="s">
        <v>3735</v>
      </c>
      <c r="G8223" t="s">
        <v>32961</v>
      </c>
      <c r="I8223" t="s">
        <v>626</v>
      </c>
      <c r="K8223" t="s">
        <v>208</v>
      </c>
      <c r="L8223" t="s">
        <v>32960</v>
      </c>
      <c r="N8223" t="s">
        <v>207</v>
      </c>
      <c r="O8223" t="s">
        <v>476</v>
      </c>
      <c r="P8223" t="s">
        <v>476</v>
      </c>
    </row>
    <row r="8224" spans="1:16">
      <c r="A8224" s="484" t="s">
        <v>128073</v>
      </c>
      <c r="B8224" s="485" t="s">
        <v>128072</v>
      </c>
      <c r="C8224" t="s">
        <v>128071</v>
      </c>
      <c r="D8224" t="s">
        <v>128071</v>
      </c>
      <c r="E8224" t="str">
        <f t="shared" si="128"/>
        <v>485391 - ANTEE FORMATION</v>
      </c>
      <c r="F8224" t="s">
        <v>7936</v>
      </c>
      <c r="G8224" t="s">
        <v>128070</v>
      </c>
      <c r="I8224" t="s">
        <v>9816</v>
      </c>
      <c r="J8224" t="s">
        <v>128069</v>
      </c>
      <c r="K8224" t="s">
        <v>208</v>
      </c>
      <c r="L8224" t="s">
        <v>128068</v>
      </c>
      <c r="N8224" t="s">
        <v>208</v>
      </c>
      <c r="O8224" t="s">
        <v>476</v>
      </c>
      <c r="P8224" t="s">
        <v>476</v>
      </c>
    </row>
    <row r="8225" spans="1:16">
      <c r="A8225" s="484" t="s">
        <v>133995</v>
      </c>
      <c r="B8225" s="485" t="s">
        <v>133994</v>
      </c>
      <c r="C8225" t="s">
        <v>133993</v>
      </c>
      <c r="D8225" t="s">
        <v>133993</v>
      </c>
      <c r="E8225" t="str">
        <f t="shared" si="128"/>
        <v>598999 - AENEAS CONSEIL</v>
      </c>
      <c r="F8225" t="s">
        <v>133992</v>
      </c>
      <c r="G8225" t="s">
        <v>133991</v>
      </c>
      <c r="I8225" t="s">
        <v>3921</v>
      </c>
      <c r="J8225" t="s">
        <v>133990</v>
      </c>
      <c r="K8225" t="s">
        <v>208</v>
      </c>
      <c r="L8225" t="s">
        <v>133989</v>
      </c>
      <c r="N8225" t="s">
        <v>208</v>
      </c>
      <c r="O8225" t="s">
        <v>476</v>
      </c>
      <c r="P8225" t="s">
        <v>476</v>
      </c>
    </row>
    <row r="8226" spans="1:16">
      <c r="A8226" s="484" t="s">
        <v>89945</v>
      </c>
      <c r="B8226" s="485" t="s">
        <v>89944</v>
      </c>
      <c r="C8226" t="s">
        <v>89943</v>
      </c>
      <c r="D8226" t="s">
        <v>89942</v>
      </c>
      <c r="E8226" t="str">
        <f t="shared" si="128"/>
        <v>337389 - CFMB GESTES PRO</v>
      </c>
      <c r="F8226" t="s">
        <v>1077</v>
      </c>
      <c r="G8226" t="s">
        <v>89941</v>
      </c>
      <c r="I8226" t="s">
        <v>7495</v>
      </c>
      <c r="J8226" t="s">
        <v>89940</v>
      </c>
      <c r="K8226" t="s">
        <v>208</v>
      </c>
      <c r="L8226" t="s">
        <v>89939</v>
      </c>
      <c r="N8226" t="s">
        <v>208</v>
      </c>
      <c r="O8226" t="s">
        <v>476</v>
      </c>
      <c r="P8226" t="s">
        <v>476</v>
      </c>
    </row>
    <row r="8227" spans="1:16">
      <c r="A8227" s="484" t="s">
        <v>12829</v>
      </c>
      <c r="B8227" s="485" t="s">
        <v>12828</v>
      </c>
      <c r="C8227" t="s">
        <v>12827</v>
      </c>
      <c r="D8227" t="s">
        <v>12826</v>
      </c>
      <c r="E8227" t="str">
        <f t="shared" si="128"/>
        <v>680242 - STORKCOM LA ROCHELLE</v>
      </c>
      <c r="F8227" t="s">
        <v>493</v>
      </c>
      <c r="G8227" t="s">
        <v>12825</v>
      </c>
      <c r="I8227" t="s">
        <v>6023</v>
      </c>
      <c r="J8227" t="s">
        <v>12824</v>
      </c>
      <c r="K8227" t="s">
        <v>208</v>
      </c>
      <c r="L8227" t="s">
        <v>12823</v>
      </c>
      <c r="N8227" t="s">
        <v>208</v>
      </c>
      <c r="O8227" t="s">
        <v>476</v>
      </c>
      <c r="P8227" t="s">
        <v>476</v>
      </c>
    </row>
    <row r="8228" spans="1:16">
      <c r="A8228" s="484" t="s">
        <v>27693</v>
      </c>
      <c r="B8228" s="485" t="s">
        <v>27692</v>
      </c>
      <c r="C8228" t="s">
        <v>27691</v>
      </c>
      <c r="D8228" t="s">
        <v>27690</v>
      </c>
      <c r="E8228" t="str">
        <f t="shared" si="128"/>
        <v>430882 - PLANNING FAMILIAL DU NORD LILLE</v>
      </c>
      <c r="F8228" t="s">
        <v>1817</v>
      </c>
      <c r="G8228" t="s">
        <v>27689</v>
      </c>
      <c r="I8228" t="s">
        <v>1814</v>
      </c>
      <c r="K8228" t="s">
        <v>208</v>
      </c>
      <c r="L8228" t="s">
        <v>27688</v>
      </c>
      <c r="N8228" t="s">
        <v>208</v>
      </c>
      <c r="O8228" t="s">
        <v>476</v>
      </c>
      <c r="P8228" t="s">
        <v>476</v>
      </c>
    </row>
    <row r="8229" spans="1:16">
      <c r="A8229" s="484" t="s">
        <v>12711</v>
      </c>
      <c r="B8229" s="485" t="s">
        <v>12710</v>
      </c>
      <c r="C8229" t="s">
        <v>12709</v>
      </c>
      <c r="D8229" t="s">
        <v>12708</v>
      </c>
      <c r="E8229" t="str">
        <f t="shared" si="128"/>
        <v>324760 - STRATELYS LOOS</v>
      </c>
      <c r="F8229" t="s">
        <v>1328</v>
      </c>
      <c r="G8229" t="s">
        <v>12707</v>
      </c>
      <c r="H8229" t="s">
        <v>11986</v>
      </c>
      <c r="I8229" t="s">
        <v>3214</v>
      </c>
      <c r="J8229" t="s">
        <v>12706</v>
      </c>
      <c r="K8229" t="s">
        <v>12705</v>
      </c>
      <c r="L8229" t="s">
        <v>12704</v>
      </c>
      <c r="N8229" t="s">
        <v>208</v>
      </c>
      <c r="O8229" t="s">
        <v>476</v>
      </c>
      <c r="P8229" t="s">
        <v>476</v>
      </c>
    </row>
    <row r="8230" spans="1:16">
      <c r="A8230" s="484" t="s">
        <v>85841</v>
      </c>
      <c r="B8230" s="485" t="s">
        <v>85840</v>
      </c>
      <c r="C8230" t="s">
        <v>85839</v>
      </c>
      <c r="D8230" t="s">
        <v>85839</v>
      </c>
      <c r="E8230" t="str">
        <f t="shared" si="128"/>
        <v>614531 - DUMAY LUDOVIC</v>
      </c>
      <c r="F8230" t="s">
        <v>3026</v>
      </c>
      <c r="G8230" t="s">
        <v>85838</v>
      </c>
      <c r="I8230" t="s">
        <v>85837</v>
      </c>
      <c r="J8230" t="s">
        <v>85836</v>
      </c>
      <c r="K8230" t="s">
        <v>208</v>
      </c>
      <c r="L8230" t="s">
        <v>85835</v>
      </c>
      <c r="N8230" t="s">
        <v>208</v>
      </c>
      <c r="O8230" t="s">
        <v>476</v>
      </c>
      <c r="P8230" t="s">
        <v>476</v>
      </c>
    </row>
    <row r="8231" spans="1:16">
      <c r="A8231" s="484" t="s">
        <v>18110</v>
      </c>
      <c r="B8231" s="485" t="s">
        <v>18109</v>
      </c>
      <c r="C8231" t="s">
        <v>18108</v>
      </c>
      <c r="D8231" t="s">
        <v>18107</v>
      </c>
      <c r="E8231" t="str">
        <f t="shared" si="128"/>
        <v>685811 - SEE</v>
      </c>
      <c r="F8231" t="s">
        <v>18106</v>
      </c>
      <c r="G8231" t="s">
        <v>18105</v>
      </c>
      <c r="H8231" t="s">
        <v>18104</v>
      </c>
      <c r="I8231" t="s">
        <v>3322</v>
      </c>
      <c r="J8231" t="s">
        <v>18103</v>
      </c>
      <c r="K8231" t="s">
        <v>208</v>
      </c>
      <c r="L8231" t="s">
        <v>18102</v>
      </c>
      <c r="N8231" t="s">
        <v>208</v>
      </c>
      <c r="O8231" t="s">
        <v>476</v>
      </c>
      <c r="P8231" t="s">
        <v>476</v>
      </c>
    </row>
    <row r="8232" spans="1:16">
      <c r="A8232" s="484" t="s">
        <v>40811</v>
      </c>
      <c r="B8232" s="485" t="s">
        <v>40810</v>
      </c>
      <c r="C8232" t="s">
        <v>40809</v>
      </c>
      <c r="D8232" t="s">
        <v>40809</v>
      </c>
      <c r="E8232" t="str">
        <f t="shared" si="128"/>
        <v>612224 - MACH CABIROL MIREILLE</v>
      </c>
      <c r="F8232" t="s">
        <v>6920</v>
      </c>
      <c r="G8232" t="s">
        <v>40808</v>
      </c>
      <c r="I8232" t="s">
        <v>35309</v>
      </c>
      <c r="J8232" t="s">
        <v>40807</v>
      </c>
      <c r="K8232" t="s">
        <v>208</v>
      </c>
      <c r="L8232" t="s">
        <v>40806</v>
      </c>
      <c r="N8232" t="s">
        <v>208</v>
      </c>
      <c r="O8232" t="s">
        <v>476</v>
      </c>
      <c r="P8232" t="s">
        <v>476</v>
      </c>
    </row>
    <row r="8233" spans="1:16">
      <c r="A8233" s="484" t="s">
        <v>30850</v>
      </c>
      <c r="B8233" s="485" t="s">
        <v>30849</v>
      </c>
      <c r="C8233" t="s">
        <v>30848</v>
      </c>
      <c r="D8233" t="s">
        <v>30847</v>
      </c>
      <c r="E8233" t="str">
        <f t="shared" si="128"/>
        <v>403180 - OFIB</v>
      </c>
      <c r="F8233" t="s">
        <v>5599</v>
      </c>
      <c r="G8233" t="s">
        <v>30846</v>
      </c>
      <c r="I8233" t="s">
        <v>3929</v>
      </c>
      <c r="J8233" t="s">
        <v>30845</v>
      </c>
      <c r="K8233" t="s">
        <v>208</v>
      </c>
      <c r="L8233" t="s">
        <v>30844</v>
      </c>
      <c r="N8233" t="s">
        <v>208</v>
      </c>
      <c r="O8233" t="s">
        <v>476</v>
      </c>
      <c r="P8233" t="s">
        <v>476</v>
      </c>
    </row>
    <row r="8234" spans="1:16">
      <c r="A8234" s="484" t="s">
        <v>91513</v>
      </c>
      <c r="B8234" s="485" t="s">
        <v>91512</v>
      </c>
      <c r="C8234" t="s">
        <v>91511</v>
      </c>
      <c r="D8234" t="s">
        <v>91511</v>
      </c>
      <c r="E8234" t="str">
        <f t="shared" si="128"/>
        <v>550309 - COTTENCEAU ISABELLE</v>
      </c>
      <c r="F8234" t="s">
        <v>24135</v>
      </c>
      <c r="G8234" t="s">
        <v>91510</v>
      </c>
      <c r="I8234" t="s">
        <v>86833</v>
      </c>
      <c r="J8234" t="s">
        <v>91509</v>
      </c>
      <c r="K8234" t="s">
        <v>208</v>
      </c>
      <c r="L8234" t="s">
        <v>91508</v>
      </c>
      <c r="N8234" t="s">
        <v>208</v>
      </c>
      <c r="O8234" t="s">
        <v>476</v>
      </c>
      <c r="P8234" t="s">
        <v>476</v>
      </c>
    </row>
    <row r="8235" spans="1:16">
      <c r="A8235" s="484" t="s">
        <v>32485</v>
      </c>
      <c r="B8235" s="485" t="s">
        <v>32484</v>
      </c>
      <c r="C8235" t="s">
        <v>32483</v>
      </c>
      <c r="D8235" t="s">
        <v>32483</v>
      </c>
      <c r="E8235" t="str">
        <f t="shared" si="128"/>
        <v>597478 - OBSERVATOIRE DES INEGALITES</v>
      </c>
      <c r="F8235" t="s">
        <v>1710</v>
      </c>
      <c r="G8235" t="s">
        <v>32482</v>
      </c>
      <c r="I8235" t="s">
        <v>1799</v>
      </c>
      <c r="J8235" t="s">
        <v>32481</v>
      </c>
      <c r="K8235" t="s">
        <v>208</v>
      </c>
      <c r="L8235" t="s">
        <v>32480</v>
      </c>
      <c r="N8235" t="s">
        <v>208</v>
      </c>
      <c r="O8235" t="s">
        <v>476</v>
      </c>
      <c r="P8235" t="s">
        <v>476</v>
      </c>
    </row>
    <row r="8236" spans="1:16">
      <c r="A8236" s="484" t="s">
        <v>120731</v>
      </c>
      <c r="B8236" s="485" t="s">
        <v>120730</v>
      </c>
      <c r="C8236" t="s">
        <v>120729</v>
      </c>
      <c r="D8236" t="s">
        <v>120728</v>
      </c>
      <c r="E8236" t="str">
        <f t="shared" si="128"/>
        <v>401341 - LE POINT CLE</v>
      </c>
      <c r="F8236" t="s">
        <v>5599</v>
      </c>
      <c r="G8236" t="s">
        <v>120727</v>
      </c>
      <c r="I8236" t="s">
        <v>888</v>
      </c>
      <c r="J8236" t="s">
        <v>120726</v>
      </c>
      <c r="K8236" t="s">
        <v>208</v>
      </c>
      <c r="L8236" t="s">
        <v>120725</v>
      </c>
      <c r="N8236" t="s">
        <v>208</v>
      </c>
      <c r="O8236" t="s">
        <v>476</v>
      </c>
      <c r="P8236" t="s">
        <v>476</v>
      </c>
    </row>
    <row r="8237" spans="1:16">
      <c r="A8237" s="484" t="s">
        <v>91168</v>
      </c>
      <c r="B8237" s="485" t="s">
        <v>91167</v>
      </c>
      <c r="C8237" t="s">
        <v>91166</v>
      </c>
      <c r="D8237" t="s">
        <v>91166</v>
      </c>
      <c r="E8237" t="str">
        <f t="shared" si="128"/>
        <v>370745 - CREA IMAGE COMMUNICATION</v>
      </c>
      <c r="F8237" t="s">
        <v>43330</v>
      </c>
      <c r="G8237" t="s">
        <v>91165</v>
      </c>
      <c r="I8237" t="s">
        <v>626</v>
      </c>
      <c r="J8237" t="s">
        <v>91164</v>
      </c>
      <c r="K8237" t="s">
        <v>208</v>
      </c>
      <c r="L8237" t="s">
        <v>91163</v>
      </c>
      <c r="N8237" t="s">
        <v>208</v>
      </c>
      <c r="O8237" t="s">
        <v>476</v>
      </c>
      <c r="P8237" t="s">
        <v>476</v>
      </c>
    </row>
    <row r="8238" spans="1:16">
      <c r="A8238" s="484" t="s">
        <v>93013</v>
      </c>
      <c r="B8238" s="485" t="s">
        <v>93012</v>
      </c>
      <c r="C8238" t="s">
        <v>93011</v>
      </c>
      <c r="D8238" t="s">
        <v>93010</v>
      </c>
      <c r="E8238" t="str">
        <f t="shared" si="128"/>
        <v>633021 - CESC MEYZIEU</v>
      </c>
      <c r="F8238" t="s">
        <v>4049</v>
      </c>
      <c r="G8238" t="s">
        <v>93009</v>
      </c>
      <c r="I8238" t="s">
        <v>38390</v>
      </c>
      <c r="J8238" t="s">
        <v>93008</v>
      </c>
      <c r="K8238" t="s">
        <v>208</v>
      </c>
      <c r="L8238" t="s">
        <v>93007</v>
      </c>
      <c r="N8238" t="s">
        <v>208</v>
      </c>
      <c r="O8238" t="s">
        <v>476</v>
      </c>
      <c r="P8238" t="s">
        <v>476</v>
      </c>
    </row>
    <row r="8239" spans="1:16">
      <c r="A8239" s="484" t="s">
        <v>110226</v>
      </c>
      <c r="B8239" s="485" t="s">
        <v>110225</v>
      </c>
      <c r="C8239" t="s">
        <v>110224</v>
      </c>
      <c r="D8239" t="s">
        <v>110223</v>
      </c>
      <c r="E8239" t="str">
        <f t="shared" si="128"/>
        <v>430754 - CAPGEMINI TECHNOLOGY SERVICES ISSY LES MOULINEAUX</v>
      </c>
      <c r="F8239" t="s">
        <v>2178</v>
      </c>
      <c r="G8239" t="s">
        <v>110222</v>
      </c>
      <c r="H8239" t="s">
        <v>110221</v>
      </c>
      <c r="I8239" t="s">
        <v>12601</v>
      </c>
      <c r="J8239" t="s">
        <v>110220</v>
      </c>
      <c r="K8239" t="s">
        <v>208</v>
      </c>
      <c r="L8239" t="s">
        <v>110219</v>
      </c>
      <c r="N8239" t="s">
        <v>208</v>
      </c>
      <c r="O8239" t="s">
        <v>476</v>
      </c>
      <c r="P8239" t="s">
        <v>476</v>
      </c>
    </row>
    <row r="8240" spans="1:16">
      <c r="A8240" s="484" t="s">
        <v>84500</v>
      </c>
      <c r="B8240" s="485" t="s">
        <v>84499</v>
      </c>
      <c r="C8240" t="s">
        <v>84498</v>
      </c>
      <c r="D8240" t="s">
        <v>84497</v>
      </c>
      <c r="E8240" t="str">
        <f t="shared" si="128"/>
        <v>591920 - EM NORMANDIE</v>
      </c>
      <c r="F8240" t="s">
        <v>707</v>
      </c>
      <c r="G8240" t="s">
        <v>84496</v>
      </c>
      <c r="I8240" t="s">
        <v>3229</v>
      </c>
      <c r="J8240" t="s">
        <v>84495</v>
      </c>
      <c r="K8240" t="s">
        <v>208</v>
      </c>
      <c r="L8240" t="s">
        <v>84494</v>
      </c>
      <c r="N8240" t="s">
        <v>208</v>
      </c>
      <c r="O8240" t="s">
        <v>476</v>
      </c>
      <c r="P8240" t="s">
        <v>476</v>
      </c>
    </row>
    <row r="8241" spans="1:16">
      <c r="A8241" s="484" t="s">
        <v>78563</v>
      </c>
      <c r="B8241" s="485" t="s">
        <v>78562</v>
      </c>
      <c r="C8241" t="s">
        <v>78561</v>
      </c>
      <c r="D8241" t="s">
        <v>78561</v>
      </c>
      <c r="E8241" t="str">
        <f t="shared" si="128"/>
        <v>634931 - E-SCOP</v>
      </c>
      <c r="F8241" t="s">
        <v>3770</v>
      </c>
      <c r="G8241" t="s">
        <v>78560</v>
      </c>
      <c r="H8241" t="s">
        <v>78559</v>
      </c>
      <c r="I8241" t="s">
        <v>78558</v>
      </c>
      <c r="K8241" t="s">
        <v>208</v>
      </c>
      <c r="L8241" t="s">
        <v>78557</v>
      </c>
      <c r="N8241" t="s">
        <v>208</v>
      </c>
      <c r="O8241" t="s">
        <v>476</v>
      </c>
      <c r="P8241" t="s">
        <v>476</v>
      </c>
    </row>
    <row r="8242" spans="1:16">
      <c r="A8242" s="484" t="s">
        <v>85239</v>
      </c>
      <c r="B8242" s="485" t="s">
        <v>85238</v>
      </c>
      <c r="C8242" t="s">
        <v>85237</v>
      </c>
      <c r="D8242" t="s">
        <v>85237</v>
      </c>
      <c r="E8242" t="str">
        <f t="shared" si="128"/>
        <v>499419 - ECHOFOETUS</v>
      </c>
      <c r="F8242" t="s">
        <v>1857</v>
      </c>
      <c r="G8242" t="s">
        <v>22706</v>
      </c>
      <c r="I8242" t="s">
        <v>17538</v>
      </c>
      <c r="K8242" t="s">
        <v>208</v>
      </c>
      <c r="L8242" t="s">
        <v>85236</v>
      </c>
      <c r="N8242" t="s">
        <v>208</v>
      </c>
      <c r="O8242" t="s">
        <v>476</v>
      </c>
      <c r="P8242" t="s">
        <v>476</v>
      </c>
    </row>
    <row r="8243" spans="1:16">
      <c r="A8243" s="484" t="s">
        <v>18719</v>
      </c>
      <c r="B8243" s="485" t="s">
        <v>18718</v>
      </c>
      <c r="C8243" t="s">
        <v>18717</v>
      </c>
      <c r="D8243" t="s">
        <v>18717</v>
      </c>
      <c r="E8243" t="str">
        <f t="shared" si="128"/>
        <v>532423 - SEBAG DAVID - ECOLE DE PSYCHOLOGIE</v>
      </c>
      <c r="F8243" t="s">
        <v>18716</v>
      </c>
      <c r="G8243" t="s">
        <v>18715</v>
      </c>
      <c r="I8243" t="s">
        <v>3921</v>
      </c>
      <c r="J8243" t="s">
        <v>18714</v>
      </c>
      <c r="K8243" t="s">
        <v>208</v>
      </c>
      <c r="L8243" t="s">
        <v>18713</v>
      </c>
      <c r="N8243" t="s">
        <v>208</v>
      </c>
      <c r="O8243" t="s">
        <v>476</v>
      </c>
      <c r="P8243" t="s">
        <v>476</v>
      </c>
    </row>
    <row r="8244" spans="1:16">
      <c r="A8244" s="484" t="s">
        <v>95556</v>
      </c>
      <c r="B8244" s="485" t="s">
        <v>95555</v>
      </c>
      <c r="C8244" t="s">
        <v>95554</v>
      </c>
      <c r="D8244" t="s">
        <v>95554</v>
      </c>
      <c r="E8244" t="str">
        <f t="shared" si="128"/>
        <v>494033 - CLIENCE</v>
      </c>
      <c r="F8244" t="s">
        <v>15198</v>
      </c>
      <c r="G8244" t="s">
        <v>95553</v>
      </c>
      <c r="I8244" t="s">
        <v>8362</v>
      </c>
      <c r="J8244" t="s">
        <v>95552</v>
      </c>
      <c r="K8244" t="s">
        <v>208</v>
      </c>
      <c r="L8244" t="s">
        <v>95551</v>
      </c>
      <c r="N8244" t="s">
        <v>208</v>
      </c>
      <c r="O8244" t="s">
        <v>476</v>
      </c>
      <c r="P8244" t="s">
        <v>476</v>
      </c>
    </row>
    <row r="8245" spans="1:16">
      <c r="A8245" s="484" t="s">
        <v>136981</v>
      </c>
      <c r="B8245" s="485" t="s">
        <v>136980</v>
      </c>
      <c r="C8245" t="s">
        <v>136979</v>
      </c>
      <c r="D8245" t="s">
        <v>136978</v>
      </c>
      <c r="E8245" t="str">
        <f t="shared" si="128"/>
        <v>615730 - AB INTER NET WORK</v>
      </c>
      <c r="F8245" t="s">
        <v>29895</v>
      </c>
      <c r="G8245" t="s">
        <v>136977</v>
      </c>
      <c r="H8245" t="s">
        <v>136976</v>
      </c>
      <c r="I8245" t="s">
        <v>136975</v>
      </c>
      <c r="J8245" t="s">
        <v>136974</v>
      </c>
      <c r="K8245" t="s">
        <v>208</v>
      </c>
      <c r="L8245" t="s">
        <v>136973</v>
      </c>
      <c r="N8245" t="s">
        <v>208</v>
      </c>
      <c r="O8245" t="s">
        <v>476</v>
      </c>
      <c r="P8245" t="s">
        <v>476</v>
      </c>
    </row>
    <row r="8246" spans="1:16">
      <c r="A8246" s="484" t="s">
        <v>66214</v>
      </c>
      <c r="B8246" s="485" t="s">
        <v>66213</v>
      </c>
      <c r="C8246" t="s">
        <v>66212</v>
      </c>
      <c r="D8246" t="s">
        <v>66211</v>
      </c>
      <c r="E8246" t="str">
        <f t="shared" si="128"/>
        <v>568223 - GM2S ST JORIOZ</v>
      </c>
      <c r="F8246" t="s">
        <v>1710</v>
      </c>
      <c r="G8246" t="s">
        <v>66210</v>
      </c>
      <c r="I8246" t="s">
        <v>11839</v>
      </c>
      <c r="J8246" t="s">
        <v>66209</v>
      </c>
      <c r="K8246" t="s">
        <v>208</v>
      </c>
      <c r="L8246" t="s">
        <v>66208</v>
      </c>
      <c r="N8246" t="s">
        <v>208</v>
      </c>
      <c r="O8246" t="s">
        <v>476</v>
      </c>
      <c r="P8246" t="s">
        <v>476</v>
      </c>
    </row>
    <row r="8247" spans="1:16">
      <c r="A8247" s="484" t="s">
        <v>8834</v>
      </c>
      <c r="B8247" s="485" t="s">
        <v>8833</v>
      </c>
      <c r="C8247" t="s">
        <v>8832</v>
      </c>
      <c r="D8247" t="s">
        <v>8832</v>
      </c>
      <c r="E8247" t="str">
        <f t="shared" si="128"/>
        <v>643671 - TRILOGIE SANTE</v>
      </c>
      <c r="F8247" t="s">
        <v>4207</v>
      </c>
      <c r="G8247" t="s">
        <v>8831</v>
      </c>
      <c r="I8247" t="s">
        <v>8830</v>
      </c>
      <c r="J8247" t="s">
        <v>8829</v>
      </c>
      <c r="K8247" t="s">
        <v>8828</v>
      </c>
      <c r="L8247" t="s">
        <v>8827</v>
      </c>
      <c r="N8247" t="s">
        <v>208</v>
      </c>
      <c r="O8247" t="s">
        <v>476</v>
      </c>
      <c r="P8247" t="s">
        <v>476</v>
      </c>
    </row>
    <row r="8248" spans="1:16">
      <c r="A8248" s="484" t="s">
        <v>86964</v>
      </c>
      <c r="B8248" s="485" t="s">
        <v>86963</v>
      </c>
      <c r="C8248" t="s">
        <v>86962</v>
      </c>
      <c r="D8248" t="s">
        <v>86962</v>
      </c>
      <c r="E8248" t="str">
        <f t="shared" si="128"/>
        <v>391037 - DIJOUX FORMATION SECURITE ROUTIERE</v>
      </c>
      <c r="F8248" t="s">
        <v>2524</v>
      </c>
      <c r="G8248" t="s">
        <v>86961</v>
      </c>
      <c r="I8248" t="s">
        <v>4257</v>
      </c>
      <c r="J8248" t="s">
        <v>86960</v>
      </c>
      <c r="K8248" t="s">
        <v>208</v>
      </c>
      <c r="L8248" t="s">
        <v>86959</v>
      </c>
      <c r="N8248" t="s">
        <v>208</v>
      </c>
      <c r="O8248" t="s">
        <v>476</v>
      </c>
      <c r="P8248" t="s">
        <v>476</v>
      </c>
    </row>
    <row r="8249" spans="1:16">
      <c r="A8249" s="484" t="s">
        <v>91016</v>
      </c>
      <c r="B8249" s="485" t="s">
        <v>91015</v>
      </c>
      <c r="C8249" t="s">
        <v>91014</v>
      </c>
      <c r="D8249" t="s">
        <v>91013</v>
      </c>
      <c r="E8249" t="str">
        <f t="shared" si="128"/>
        <v>647032 - CREPY THEVENET CAROLINE</v>
      </c>
      <c r="F8249" t="s">
        <v>15604</v>
      </c>
      <c r="G8249" t="s">
        <v>86792</v>
      </c>
      <c r="I8249" t="s">
        <v>60842</v>
      </c>
      <c r="J8249" t="s">
        <v>91012</v>
      </c>
      <c r="K8249" t="s">
        <v>208</v>
      </c>
      <c r="L8249" t="s">
        <v>91011</v>
      </c>
      <c r="N8249" t="s">
        <v>208</v>
      </c>
      <c r="O8249" t="s">
        <v>476</v>
      </c>
      <c r="P8249" t="s">
        <v>476</v>
      </c>
    </row>
    <row r="8250" spans="1:16">
      <c r="A8250" s="484" t="s">
        <v>49613</v>
      </c>
      <c r="B8250" s="485" t="s">
        <v>49612</v>
      </c>
      <c r="C8250" t="s">
        <v>49611</v>
      </c>
      <c r="D8250" t="s">
        <v>49611</v>
      </c>
      <c r="E8250" t="str">
        <f t="shared" si="128"/>
        <v>341472 - JAM FORMATION</v>
      </c>
      <c r="F8250" t="s">
        <v>21052</v>
      </c>
      <c r="G8250" t="s">
        <v>49610</v>
      </c>
      <c r="I8250" t="s">
        <v>11554</v>
      </c>
      <c r="K8250" t="s">
        <v>208</v>
      </c>
      <c r="L8250" t="s">
        <v>49609</v>
      </c>
      <c r="N8250" t="s">
        <v>208</v>
      </c>
      <c r="O8250" t="s">
        <v>476</v>
      </c>
      <c r="P8250" t="s">
        <v>476</v>
      </c>
    </row>
    <row r="8251" spans="1:16">
      <c r="A8251" s="484" t="s">
        <v>31154</v>
      </c>
      <c r="B8251" s="485" t="s">
        <v>31153</v>
      </c>
      <c r="C8251" t="s">
        <v>31152</v>
      </c>
      <c r="D8251" t="s">
        <v>31152</v>
      </c>
      <c r="E8251" t="str">
        <f t="shared" si="128"/>
        <v>600775 - OPUS FORMATION</v>
      </c>
      <c r="F8251" t="s">
        <v>8706</v>
      </c>
      <c r="G8251" t="s">
        <v>31151</v>
      </c>
      <c r="I8251" t="s">
        <v>3733</v>
      </c>
      <c r="J8251" t="s">
        <v>31150</v>
      </c>
      <c r="K8251" t="s">
        <v>208</v>
      </c>
      <c r="L8251" t="s">
        <v>31149</v>
      </c>
      <c r="N8251" t="s">
        <v>208</v>
      </c>
      <c r="O8251" t="s">
        <v>476</v>
      </c>
      <c r="P8251" t="s">
        <v>476</v>
      </c>
    </row>
    <row r="8252" spans="1:16">
      <c r="A8252" s="484" t="s">
        <v>87967</v>
      </c>
      <c r="B8252" s="485" t="s">
        <v>87966</v>
      </c>
      <c r="C8252" t="s">
        <v>87965</v>
      </c>
      <c r="D8252" t="s">
        <v>87964</v>
      </c>
      <c r="E8252" t="str">
        <f t="shared" si="128"/>
        <v>555654 - ARMELLE LARRUE CONSEIL RH</v>
      </c>
      <c r="F8252" t="s">
        <v>7547</v>
      </c>
      <c r="G8252" t="s">
        <v>87963</v>
      </c>
      <c r="I8252" t="s">
        <v>6719</v>
      </c>
      <c r="J8252" t="s">
        <v>87962</v>
      </c>
      <c r="K8252" t="s">
        <v>208</v>
      </c>
      <c r="L8252" t="s">
        <v>87961</v>
      </c>
      <c r="N8252" t="s">
        <v>208</v>
      </c>
      <c r="O8252" t="s">
        <v>476</v>
      </c>
      <c r="P8252" t="s">
        <v>476</v>
      </c>
    </row>
    <row r="8253" spans="1:16">
      <c r="A8253" s="484" t="s">
        <v>36939</v>
      </c>
      <c r="B8253" s="485" t="s">
        <v>36938</v>
      </c>
      <c r="C8253" t="s">
        <v>36937</v>
      </c>
      <c r="D8253" t="s">
        <v>36937</v>
      </c>
      <c r="E8253" t="str">
        <f t="shared" si="128"/>
        <v>482353 - MENDIBOURE FORMATION BAYONNE</v>
      </c>
      <c r="F8253" t="s">
        <v>13656</v>
      </c>
      <c r="G8253" t="s">
        <v>36936</v>
      </c>
      <c r="H8253" t="s">
        <v>36935</v>
      </c>
      <c r="I8253" t="s">
        <v>9512</v>
      </c>
      <c r="J8253" t="s">
        <v>36934</v>
      </c>
      <c r="K8253" t="s">
        <v>208</v>
      </c>
      <c r="L8253" t="s">
        <v>36933</v>
      </c>
      <c r="N8253" t="s">
        <v>208</v>
      </c>
      <c r="O8253" t="s">
        <v>476</v>
      </c>
      <c r="P8253" t="s">
        <v>476</v>
      </c>
    </row>
    <row r="8254" spans="1:16">
      <c r="A8254" s="484" t="s">
        <v>36944</v>
      </c>
      <c r="B8254" s="485" t="s">
        <v>36938</v>
      </c>
      <c r="C8254" t="s">
        <v>36943</v>
      </c>
      <c r="D8254" t="s">
        <v>36943</v>
      </c>
      <c r="E8254" t="str">
        <f t="shared" si="128"/>
        <v>381263 - MENDIBOURE FORMATION</v>
      </c>
      <c r="F8254" t="s">
        <v>1848</v>
      </c>
      <c r="G8254" t="s">
        <v>36942</v>
      </c>
      <c r="I8254" t="s">
        <v>19345</v>
      </c>
      <c r="J8254" t="s">
        <v>36941</v>
      </c>
      <c r="K8254" t="s">
        <v>208</v>
      </c>
      <c r="L8254" t="s">
        <v>36940</v>
      </c>
      <c r="N8254" t="s">
        <v>208</v>
      </c>
      <c r="O8254" t="s">
        <v>476</v>
      </c>
      <c r="P8254" t="s">
        <v>476</v>
      </c>
    </row>
    <row r="8255" spans="1:16">
      <c r="A8255" s="484" t="s">
        <v>109239</v>
      </c>
      <c r="B8255" s="485" t="s">
        <v>109238</v>
      </c>
      <c r="C8255" t="s">
        <v>109237</v>
      </c>
      <c r="D8255" t="s">
        <v>109237</v>
      </c>
      <c r="E8255" t="str">
        <f t="shared" si="128"/>
        <v>421236 - CCI FORMATION 82</v>
      </c>
      <c r="F8255" t="s">
        <v>8493</v>
      </c>
      <c r="G8255" t="s">
        <v>109236</v>
      </c>
      <c r="I8255" t="s">
        <v>1285</v>
      </c>
      <c r="J8255" t="s">
        <v>109235</v>
      </c>
      <c r="K8255" t="s">
        <v>208</v>
      </c>
      <c r="L8255" t="s">
        <v>109234</v>
      </c>
      <c r="N8255" t="s">
        <v>208</v>
      </c>
      <c r="O8255" t="s">
        <v>476</v>
      </c>
      <c r="P8255" t="s">
        <v>476</v>
      </c>
    </row>
    <row r="8256" spans="1:16">
      <c r="A8256" s="484" t="s">
        <v>70985</v>
      </c>
      <c r="B8256" s="485" t="s">
        <v>70984</v>
      </c>
      <c r="C8256" t="s">
        <v>70983</v>
      </c>
      <c r="D8256" t="s">
        <v>70982</v>
      </c>
      <c r="E8256" t="str">
        <f t="shared" si="128"/>
        <v>403775 - FORMACTIF</v>
      </c>
      <c r="F8256" t="s">
        <v>6072</v>
      </c>
      <c r="G8256" t="s">
        <v>70981</v>
      </c>
      <c r="I8256" t="s">
        <v>70980</v>
      </c>
      <c r="J8256" t="s">
        <v>70979</v>
      </c>
      <c r="K8256" t="s">
        <v>70978</v>
      </c>
      <c r="L8256" t="s">
        <v>70977</v>
      </c>
      <c r="N8256" t="s">
        <v>208</v>
      </c>
      <c r="O8256" t="s">
        <v>476</v>
      </c>
      <c r="P8256" t="s">
        <v>476</v>
      </c>
    </row>
    <row r="8257" spans="1:16">
      <c r="A8257" s="484" t="s">
        <v>117714</v>
      </c>
      <c r="B8257" s="485" t="s">
        <v>117713</v>
      </c>
      <c r="C8257" t="s">
        <v>117712</v>
      </c>
      <c r="D8257" t="s">
        <v>117711</v>
      </c>
      <c r="E8257" t="str">
        <f t="shared" si="128"/>
        <v>420475 - ACC</v>
      </c>
      <c r="F8257" t="s">
        <v>742</v>
      </c>
      <c r="G8257" t="s">
        <v>117710</v>
      </c>
      <c r="I8257" t="s">
        <v>603</v>
      </c>
      <c r="J8257" t="s">
        <v>117709</v>
      </c>
      <c r="K8257" t="s">
        <v>117708</v>
      </c>
      <c r="L8257" t="s">
        <v>117707</v>
      </c>
      <c r="N8257" t="s">
        <v>208</v>
      </c>
      <c r="O8257" t="s">
        <v>476</v>
      </c>
      <c r="P8257" t="s">
        <v>476</v>
      </c>
    </row>
    <row r="8258" spans="1:16">
      <c r="A8258" s="484" t="s">
        <v>131184</v>
      </c>
      <c r="B8258" s="485" t="s">
        <v>131183</v>
      </c>
      <c r="C8258" t="s">
        <v>131182</v>
      </c>
      <c r="D8258" t="s">
        <v>131181</v>
      </c>
      <c r="E8258" t="str">
        <f t="shared" ref="E8258:E8321" si="129">_xlfn.CONCAT(L8258," - ",D8258)</f>
        <v>625656 - AIRBUSINESS ACADEMY SAS</v>
      </c>
      <c r="F8258" t="s">
        <v>9315</v>
      </c>
      <c r="G8258" t="s">
        <v>131180</v>
      </c>
      <c r="I8258" t="s">
        <v>4604</v>
      </c>
      <c r="J8258" t="s">
        <v>131179</v>
      </c>
      <c r="K8258" t="s">
        <v>208</v>
      </c>
      <c r="L8258" t="s">
        <v>131178</v>
      </c>
      <c r="N8258" t="s">
        <v>208</v>
      </c>
      <c r="O8258" t="s">
        <v>476</v>
      </c>
      <c r="P8258" t="s">
        <v>476</v>
      </c>
    </row>
    <row r="8259" spans="1:16">
      <c r="A8259" s="484" t="s">
        <v>19857</v>
      </c>
      <c r="B8259" s="485" t="s">
        <v>19856</v>
      </c>
      <c r="C8259" t="s">
        <v>19855</v>
      </c>
      <c r="D8259" t="s">
        <v>19854</v>
      </c>
      <c r="E8259" t="str">
        <f t="shared" si="129"/>
        <v>447638 - ASSIFEP</v>
      </c>
      <c r="F8259" t="s">
        <v>1817</v>
      </c>
      <c r="G8259" t="s">
        <v>19853</v>
      </c>
      <c r="H8259" t="s">
        <v>19852</v>
      </c>
      <c r="I8259" t="s">
        <v>6215</v>
      </c>
      <c r="J8259" t="s">
        <v>19851</v>
      </c>
      <c r="K8259" t="s">
        <v>208</v>
      </c>
      <c r="L8259" t="s">
        <v>19850</v>
      </c>
      <c r="N8259" t="s">
        <v>208</v>
      </c>
      <c r="O8259" t="s">
        <v>476</v>
      </c>
      <c r="P8259" t="s">
        <v>476</v>
      </c>
    </row>
    <row r="8260" spans="1:16">
      <c r="A8260" s="484" t="s">
        <v>95532</v>
      </c>
      <c r="B8260" s="485" t="s">
        <v>95531</v>
      </c>
      <c r="C8260" t="s">
        <v>95530</v>
      </c>
      <c r="D8260" t="s">
        <v>95530</v>
      </c>
      <c r="E8260" t="str">
        <f t="shared" si="129"/>
        <v>346913 - CLINIQUE &amp; CREATIVITE</v>
      </c>
      <c r="F8260" t="s">
        <v>3446</v>
      </c>
      <c r="G8260" t="s">
        <v>95529</v>
      </c>
      <c r="I8260" t="s">
        <v>25111</v>
      </c>
      <c r="J8260" t="s">
        <v>95528</v>
      </c>
      <c r="K8260" t="s">
        <v>95527</v>
      </c>
      <c r="L8260" t="s">
        <v>95526</v>
      </c>
      <c r="N8260" t="s">
        <v>208</v>
      </c>
      <c r="O8260" t="s">
        <v>476</v>
      </c>
      <c r="P8260" t="s">
        <v>476</v>
      </c>
    </row>
    <row r="8261" spans="1:16">
      <c r="A8261" s="484" t="s">
        <v>112355</v>
      </c>
      <c r="B8261" s="485" t="s">
        <v>112354</v>
      </c>
      <c r="C8261" t="s">
        <v>112353</v>
      </c>
      <c r="D8261" t="s">
        <v>112353</v>
      </c>
      <c r="E8261" t="str">
        <f t="shared" si="129"/>
        <v>270313 - BOYER FORMATION</v>
      </c>
      <c r="F8261" t="s">
        <v>3699</v>
      </c>
      <c r="G8261" t="s">
        <v>112352</v>
      </c>
      <c r="I8261" t="s">
        <v>112351</v>
      </c>
      <c r="J8261" t="s">
        <v>112350</v>
      </c>
      <c r="K8261" t="s">
        <v>208</v>
      </c>
      <c r="L8261" t="s">
        <v>112349</v>
      </c>
      <c r="N8261" t="s">
        <v>208</v>
      </c>
      <c r="O8261" t="s">
        <v>476</v>
      </c>
      <c r="P8261" t="s">
        <v>476</v>
      </c>
    </row>
    <row r="8262" spans="1:16">
      <c r="A8262" s="484" t="s">
        <v>35881</v>
      </c>
      <c r="B8262" s="485" t="s">
        <v>35880</v>
      </c>
      <c r="C8262" t="s">
        <v>35879</v>
      </c>
      <c r="D8262" t="s">
        <v>35879</v>
      </c>
      <c r="E8262" t="str">
        <f t="shared" si="129"/>
        <v>420992 - MINE DE TALENTS</v>
      </c>
      <c r="F8262" t="s">
        <v>4207</v>
      </c>
      <c r="G8262" t="s">
        <v>35878</v>
      </c>
      <c r="I8262" t="s">
        <v>4056</v>
      </c>
      <c r="J8262" t="s">
        <v>35877</v>
      </c>
      <c r="K8262" t="s">
        <v>208</v>
      </c>
      <c r="L8262" t="s">
        <v>35876</v>
      </c>
      <c r="N8262" t="s">
        <v>208</v>
      </c>
      <c r="O8262" t="s">
        <v>476</v>
      </c>
      <c r="P8262" t="s">
        <v>476</v>
      </c>
    </row>
    <row r="8263" spans="1:16">
      <c r="A8263" s="484" t="s">
        <v>99568</v>
      </c>
      <c r="B8263" s="485" t="s">
        <v>99567</v>
      </c>
      <c r="C8263" t="s">
        <v>99566</v>
      </c>
      <c r="D8263" t="s">
        <v>99565</v>
      </c>
      <c r="E8263" t="str">
        <f t="shared" si="129"/>
        <v>349306 - CERENUT</v>
      </c>
      <c r="F8263" t="s">
        <v>5173</v>
      </c>
      <c r="G8263" t="s">
        <v>99564</v>
      </c>
      <c r="H8263" t="s">
        <v>99563</v>
      </c>
      <c r="I8263" t="s">
        <v>27305</v>
      </c>
      <c r="J8263" t="s">
        <v>99562</v>
      </c>
      <c r="K8263" t="s">
        <v>208</v>
      </c>
      <c r="L8263" t="s">
        <v>99561</v>
      </c>
      <c r="N8263" t="s">
        <v>208</v>
      </c>
      <c r="O8263" t="s">
        <v>476</v>
      </c>
      <c r="P8263" t="s">
        <v>476</v>
      </c>
    </row>
    <row r="8264" spans="1:16">
      <c r="A8264" s="484" t="s">
        <v>129176</v>
      </c>
      <c r="B8264" s="485" t="s">
        <v>129175</v>
      </c>
      <c r="C8264" t="s">
        <v>129174</v>
      </c>
      <c r="D8264" t="s">
        <v>129173</v>
      </c>
      <c r="E8264" t="str">
        <f t="shared" si="129"/>
        <v>480952 - AGC PARTHENAY</v>
      </c>
      <c r="F8264" t="s">
        <v>2337</v>
      </c>
      <c r="G8264" t="s">
        <v>88628</v>
      </c>
      <c r="I8264" t="s">
        <v>8047</v>
      </c>
      <c r="J8264" t="s">
        <v>129172</v>
      </c>
      <c r="K8264" t="s">
        <v>208</v>
      </c>
      <c r="L8264" t="s">
        <v>129171</v>
      </c>
      <c r="N8264" t="s">
        <v>208</v>
      </c>
      <c r="O8264" t="s">
        <v>476</v>
      </c>
      <c r="P8264" t="s">
        <v>476</v>
      </c>
    </row>
    <row r="8265" spans="1:16">
      <c r="A8265" s="484" t="s">
        <v>115979</v>
      </c>
      <c r="B8265" s="485" t="s">
        <v>115978</v>
      </c>
      <c r="C8265" t="s">
        <v>115977</v>
      </c>
      <c r="D8265" t="s">
        <v>115977</v>
      </c>
      <c r="E8265" t="str">
        <f t="shared" si="129"/>
        <v>639692 - AVEA PARTNERS</v>
      </c>
      <c r="F8265" t="s">
        <v>2257</v>
      </c>
      <c r="G8265" t="s">
        <v>115976</v>
      </c>
      <c r="I8265" t="s">
        <v>33061</v>
      </c>
      <c r="J8265" t="s">
        <v>115975</v>
      </c>
      <c r="K8265" t="s">
        <v>208</v>
      </c>
      <c r="L8265" t="s">
        <v>115974</v>
      </c>
      <c r="N8265" t="s">
        <v>208</v>
      </c>
      <c r="O8265" t="s">
        <v>476</v>
      </c>
      <c r="P8265" t="s">
        <v>476</v>
      </c>
    </row>
    <row r="8266" spans="1:16">
      <c r="A8266" s="484" t="s">
        <v>115629</v>
      </c>
      <c r="B8266" s="485" t="s">
        <v>115628</v>
      </c>
      <c r="C8266" t="s">
        <v>115627</v>
      </c>
      <c r="D8266" t="s">
        <v>115627</v>
      </c>
      <c r="E8266" t="str">
        <f t="shared" si="129"/>
        <v>415224 - AXES ET SITES</v>
      </c>
      <c r="F8266" t="s">
        <v>1021</v>
      </c>
      <c r="H8266" t="s">
        <v>115626</v>
      </c>
      <c r="I8266" t="s">
        <v>27192</v>
      </c>
      <c r="J8266" t="s">
        <v>115625</v>
      </c>
      <c r="K8266" t="s">
        <v>208</v>
      </c>
      <c r="L8266" t="s">
        <v>115624</v>
      </c>
      <c r="N8266" t="s">
        <v>208</v>
      </c>
      <c r="O8266" t="s">
        <v>476</v>
      </c>
      <c r="P8266" t="s">
        <v>476</v>
      </c>
    </row>
    <row r="8267" spans="1:16">
      <c r="A8267" s="484" t="s">
        <v>129942</v>
      </c>
      <c r="B8267" s="485" t="s">
        <v>129941</v>
      </c>
      <c r="C8267" t="s">
        <v>129940</v>
      </c>
      <c r="D8267" t="s">
        <v>129940</v>
      </c>
      <c r="E8267" t="str">
        <f t="shared" si="129"/>
        <v>551612 - ALPIC</v>
      </c>
      <c r="F8267" t="s">
        <v>1848</v>
      </c>
      <c r="G8267" t="s">
        <v>129939</v>
      </c>
      <c r="H8267" t="s">
        <v>92679</v>
      </c>
      <c r="I8267" t="s">
        <v>129938</v>
      </c>
      <c r="J8267" t="s">
        <v>129937</v>
      </c>
      <c r="K8267" t="s">
        <v>208</v>
      </c>
      <c r="L8267" t="s">
        <v>129936</v>
      </c>
      <c r="N8267" t="s">
        <v>208</v>
      </c>
      <c r="O8267" t="s">
        <v>476</v>
      </c>
      <c r="P8267" t="s">
        <v>476</v>
      </c>
    </row>
    <row r="8268" spans="1:16">
      <c r="A8268" s="484" t="s">
        <v>11195</v>
      </c>
      <c r="B8268" s="485" t="s">
        <v>11194</v>
      </c>
      <c r="C8268" t="s">
        <v>11193</v>
      </c>
      <c r="D8268" t="s">
        <v>11193</v>
      </c>
      <c r="E8268" t="str">
        <f t="shared" si="129"/>
        <v>424547 - TANIT DEVELOPPEMENT</v>
      </c>
      <c r="F8268" t="s">
        <v>11192</v>
      </c>
      <c r="G8268" t="s">
        <v>11191</v>
      </c>
      <c r="I8268" t="s">
        <v>626</v>
      </c>
      <c r="J8268" t="s">
        <v>11190</v>
      </c>
      <c r="K8268" t="s">
        <v>208</v>
      </c>
      <c r="L8268" t="s">
        <v>11189</v>
      </c>
      <c r="N8268" t="s">
        <v>208</v>
      </c>
      <c r="O8268" t="s">
        <v>476</v>
      </c>
      <c r="P8268" t="s">
        <v>476</v>
      </c>
    </row>
    <row r="8269" spans="1:16">
      <c r="A8269" s="484" t="s">
        <v>77224</v>
      </c>
      <c r="B8269" s="485" t="s">
        <v>77223</v>
      </c>
      <c r="C8269" t="s">
        <v>77222</v>
      </c>
      <c r="D8269" t="s">
        <v>77222</v>
      </c>
      <c r="E8269" t="str">
        <f t="shared" si="129"/>
        <v>367837 - ETIALIS</v>
      </c>
      <c r="F8269" t="s">
        <v>7254</v>
      </c>
      <c r="G8269" t="s">
        <v>77221</v>
      </c>
      <c r="I8269" t="s">
        <v>1207</v>
      </c>
      <c r="J8269" t="s">
        <v>77220</v>
      </c>
      <c r="K8269" t="s">
        <v>208</v>
      </c>
      <c r="L8269" t="s">
        <v>77219</v>
      </c>
      <c r="N8269" t="s">
        <v>208</v>
      </c>
      <c r="O8269" t="s">
        <v>476</v>
      </c>
      <c r="P8269" t="s">
        <v>476</v>
      </c>
    </row>
    <row r="8270" spans="1:16">
      <c r="A8270" s="484" t="s">
        <v>2200</v>
      </c>
      <c r="B8270" s="485" t="s">
        <v>2199</v>
      </c>
      <c r="C8270" t="s">
        <v>2198</v>
      </c>
      <c r="D8270" t="s">
        <v>2197</v>
      </c>
      <c r="E8270" t="str">
        <f t="shared" si="129"/>
        <v>512539 - WKF LAMY- EDITION DALLIAN - GROUPE LIAISONS</v>
      </c>
      <c r="F8270" t="s">
        <v>2196</v>
      </c>
      <c r="G8270" t="s">
        <v>2195</v>
      </c>
      <c r="H8270" t="s">
        <v>1467</v>
      </c>
      <c r="I8270" t="s">
        <v>2194</v>
      </c>
      <c r="J8270" t="s">
        <v>2193</v>
      </c>
      <c r="K8270" t="s">
        <v>208</v>
      </c>
      <c r="L8270" t="s">
        <v>2192</v>
      </c>
      <c r="N8270" t="s">
        <v>208</v>
      </c>
      <c r="O8270" t="s">
        <v>476</v>
      </c>
      <c r="P8270" t="s">
        <v>476</v>
      </c>
    </row>
    <row r="8271" spans="1:16">
      <c r="A8271" s="484" t="s">
        <v>117328</v>
      </c>
      <c r="B8271" s="485" t="s">
        <v>117327</v>
      </c>
      <c r="C8271" t="s">
        <v>117326</v>
      </c>
      <c r="D8271" t="s">
        <v>117326</v>
      </c>
      <c r="E8271" t="str">
        <f t="shared" si="129"/>
        <v>517343 - ATOUT.COM</v>
      </c>
      <c r="F8271" t="s">
        <v>5915</v>
      </c>
      <c r="G8271" t="s">
        <v>117325</v>
      </c>
      <c r="H8271" t="s">
        <v>117324</v>
      </c>
      <c r="I8271" t="s">
        <v>596</v>
      </c>
      <c r="J8271" t="s">
        <v>117323</v>
      </c>
      <c r="K8271" t="s">
        <v>208</v>
      </c>
      <c r="L8271" t="s">
        <v>117322</v>
      </c>
      <c r="N8271" t="s">
        <v>208</v>
      </c>
      <c r="O8271" t="s">
        <v>476</v>
      </c>
      <c r="P8271" t="s">
        <v>476</v>
      </c>
    </row>
    <row r="8272" spans="1:16">
      <c r="A8272" s="484" t="s">
        <v>56347</v>
      </c>
      <c r="B8272" s="485" t="s">
        <v>56346</v>
      </c>
      <c r="C8272" t="s">
        <v>56329</v>
      </c>
      <c r="D8272" t="s">
        <v>56341</v>
      </c>
      <c r="E8272" t="str">
        <f t="shared" si="129"/>
        <v>597454 - IFMK</v>
      </c>
      <c r="F8272" t="s">
        <v>3889</v>
      </c>
      <c r="G8272" t="s">
        <v>56345</v>
      </c>
      <c r="I8272" t="s">
        <v>626</v>
      </c>
      <c r="J8272" t="s">
        <v>56344</v>
      </c>
      <c r="K8272" t="s">
        <v>208</v>
      </c>
      <c r="L8272" t="s">
        <v>56343</v>
      </c>
      <c r="N8272" t="s">
        <v>208</v>
      </c>
      <c r="O8272" t="s">
        <v>476</v>
      </c>
      <c r="P8272" t="s">
        <v>476</v>
      </c>
    </row>
    <row r="8273" spans="1:16">
      <c r="A8273" s="484" t="s">
        <v>109123</v>
      </c>
      <c r="B8273" s="485" t="s">
        <v>109122</v>
      </c>
      <c r="C8273" t="s">
        <v>109121</v>
      </c>
      <c r="D8273" t="s">
        <v>109121</v>
      </c>
      <c r="E8273" t="str">
        <f t="shared" si="129"/>
        <v>464200 - CDF FORMATIONS - UNAFOC</v>
      </c>
      <c r="F8273" t="s">
        <v>590</v>
      </c>
      <c r="G8273" t="s">
        <v>109120</v>
      </c>
      <c r="I8273" t="s">
        <v>820</v>
      </c>
      <c r="J8273" t="s">
        <v>109119</v>
      </c>
      <c r="K8273" t="s">
        <v>109118</v>
      </c>
      <c r="L8273" t="s">
        <v>109117</v>
      </c>
      <c r="N8273" t="s">
        <v>208</v>
      </c>
      <c r="O8273" t="s">
        <v>476</v>
      </c>
      <c r="P8273" t="s">
        <v>476</v>
      </c>
    </row>
    <row r="8274" spans="1:16">
      <c r="A8274" s="484" t="s">
        <v>136455</v>
      </c>
      <c r="B8274" s="485" t="s">
        <v>136454</v>
      </c>
      <c r="C8274" t="s">
        <v>136453</v>
      </c>
      <c r="D8274" t="s">
        <v>136452</v>
      </c>
      <c r="E8274" t="str">
        <f t="shared" si="129"/>
        <v>349458 - ALFMED</v>
      </c>
      <c r="F8274" t="s">
        <v>1487</v>
      </c>
      <c r="G8274" t="s">
        <v>136451</v>
      </c>
      <c r="I8274" t="s">
        <v>1906</v>
      </c>
      <c r="J8274" t="s">
        <v>136450</v>
      </c>
      <c r="K8274" t="s">
        <v>208</v>
      </c>
      <c r="L8274" t="s">
        <v>136449</v>
      </c>
      <c r="N8274" t="s">
        <v>208</v>
      </c>
      <c r="O8274" t="s">
        <v>476</v>
      </c>
      <c r="P8274" t="s">
        <v>476</v>
      </c>
    </row>
    <row r="8275" spans="1:16">
      <c r="A8275" s="484" t="s">
        <v>129445</v>
      </c>
      <c r="B8275" s="485" t="s">
        <v>129444</v>
      </c>
      <c r="C8275" t="s">
        <v>129443</v>
      </c>
      <c r="D8275" t="s">
        <v>129442</v>
      </c>
      <c r="E8275" t="str">
        <f t="shared" si="129"/>
        <v>641741 - ALTITUDE LE LAMENTIN</v>
      </c>
      <c r="F8275" t="s">
        <v>28361</v>
      </c>
      <c r="G8275" t="s">
        <v>129441</v>
      </c>
      <c r="H8275" t="s">
        <v>129440</v>
      </c>
      <c r="I8275" t="s">
        <v>9102</v>
      </c>
      <c r="J8275" t="s">
        <v>129439</v>
      </c>
      <c r="K8275" t="s">
        <v>208</v>
      </c>
      <c r="L8275" t="s">
        <v>129438</v>
      </c>
      <c r="N8275" t="s">
        <v>208</v>
      </c>
      <c r="O8275" t="s">
        <v>476</v>
      </c>
      <c r="P8275" t="s">
        <v>476</v>
      </c>
    </row>
    <row r="8276" spans="1:16">
      <c r="A8276" s="484" t="s">
        <v>25138</v>
      </c>
      <c r="B8276" s="485" t="s">
        <v>25137</v>
      </c>
      <c r="C8276" t="s">
        <v>25136</v>
      </c>
      <c r="D8276" t="s">
        <v>25135</v>
      </c>
      <c r="E8276" t="str">
        <f t="shared" si="129"/>
        <v>439757 - PF CONSULTANT</v>
      </c>
      <c r="F8276" t="s">
        <v>1848</v>
      </c>
      <c r="G8276" t="s">
        <v>25134</v>
      </c>
      <c r="I8276" t="s">
        <v>23364</v>
      </c>
      <c r="J8276" t="s">
        <v>25133</v>
      </c>
      <c r="K8276" t="s">
        <v>208</v>
      </c>
      <c r="L8276" t="s">
        <v>25132</v>
      </c>
      <c r="N8276" t="s">
        <v>208</v>
      </c>
      <c r="O8276" t="s">
        <v>476</v>
      </c>
      <c r="P8276" t="s">
        <v>476</v>
      </c>
    </row>
    <row r="8277" spans="1:16">
      <c r="A8277" s="484" t="s">
        <v>85183</v>
      </c>
      <c r="B8277" s="485" t="s">
        <v>85176</v>
      </c>
      <c r="C8277" t="s">
        <v>85182</v>
      </c>
      <c r="D8277" t="s">
        <v>85181</v>
      </c>
      <c r="E8277" t="str">
        <f t="shared" si="129"/>
        <v>565118 - ECO COM LILLE</v>
      </c>
      <c r="F8277" t="s">
        <v>9595</v>
      </c>
      <c r="G8277" t="s">
        <v>85180</v>
      </c>
      <c r="I8277" t="s">
        <v>1814</v>
      </c>
      <c r="J8277" t="s">
        <v>85179</v>
      </c>
      <c r="K8277" t="s">
        <v>208</v>
      </c>
      <c r="L8277" t="s">
        <v>85178</v>
      </c>
      <c r="N8277" t="s">
        <v>207</v>
      </c>
      <c r="O8277" t="s">
        <v>476</v>
      </c>
      <c r="P8277" t="s">
        <v>476</v>
      </c>
    </row>
    <row r="8278" spans="1:16">
      <c r="A8278" s="484" t="s">
        <v>85177</v>
      </c>
      <c r="B8278" s="485" t="s">
        <v>85176</v>
      </c>
      <c r="C8278" t="s">
        <v>85175</v>
      </c>
      <c r="D8278" t="s">
        <v>85174</v>
      </c>
      <c r="E8278" t="str">
        <f t="shared" si="129"/>
        <v>685380 - ECO COM - PIGIER LENS</v>
      </c>
      <c r="F8278" t="s">
        <v>2718</v>
      </c>
      <c r="G8278" t="s">
        <v>85173</v>
      </c>
      <c r="H8278" t="s">
        <v>12324</v>
      </c>
      <c r="I8278" t="s">
        <v>6215</v>
      </c>
      <c r="J8278" t="s">
        <v>85172</v>
      </c>
      <c r="K8278" t="s">
        <v>208</v>
      </c>
      <c r="L8278" t="s">
        <v>85171</v>
      </c>
      <c r="N8278" t="s">
        <v>207</v>
      </c>
      <c r="O8278" t="s">
        <v>476</v>
      </c>
      <c r="P8278" t="s">
        <v>476</v>
      </c>
    </row>
    <row r="8279" spans="1:16">
      <c r="A8279" s="484" t="s">
        <v>106593</v>
      </c>
      <c r="B8279" s="485" t="s">
        <v>106592</v>
      </c>
      <c r="C8279" t="s">
        <v>106591</v>
      </c>
      <c r="D8279" t="s">
        <v>106590</v>
      </c>
      <c r="E8279" t="str">
        <f t="shared" si="129"/>
        <v>413264 - CREATECA</v>
      </c>
      <c r="F8279" t="s">
        <v>3131</v>
      </c>
      <c r="G8279" t="s">
        <v>106589</v>
      </c>
      <c r="I8279" t="s">
        <v>749</v>
      </c>
      <c r="J8279" t="s">
        <v>106588</v>
      </c>
      <c r="K8279" t="s">
        <v>208</v>
      </c>
      <c r="L8279" t="s">
        <v>106587</v>
      </c>
      <c r="N8279" t="s">
        <v>208</v>
      </c>
      <c r="O8279" t="s">
        <v>476</v>
      </c>
      <c r="P8279" t="s">
        <v>83615</v>
      </c>
    </row>
    <row r="8280" spans="1:16">
      <c r="A8280" s="484" t="s">
        <v>80538</v>
      </c>
      <c r="B8280" s="485" t="s">
        <v>80537</v>
      </c>
      <c r="C8280" t="s">
        <v>80536</v>
      </c>
      <c r="D8280" t="s">
        <v>80536</v>
      </c>
      <c r="E8280" t="str">
        <f t="shared" si="129"/>
        <v>387757 - ELIOT</v>
      </c>
      <c r="F8280" t="s">
        <v>8202</v>
      </c>
      <c r="G8280" t="s">
        <v>71260</v>
      </c>
      <c r="I8280" t="s">
        <v>4726</v>
      </c>
      <c r="J8280" t="s">
        <v>80535</v>
      </c>
      <c r="K8280" t="s">
        <v>208</v>
      </c>
      <c r="L8280" t="s">
        <v>80534</v>
      </c>
      <c r="N8280" t="s">
        <v>208</v>
      </c>
      <c r="O8280" t="s">
        <v>476</v>
      </c>
      <c r="P8280" t="s">
        <v>476</v>
      </c>
    </row>
    <row r="8281" spans="1:16">
      <c r="A8281" s="484" t="s">
        <v>134177</v>
      </c>
      <c r="B8281" s="485" t="s">
        <v>134176</v>
      </c>
      <c r="C8281" t="s">
        <v>134175</v>
      </c>
      <c r="D8281" t="s">
        <v>134175</v>
      </c>
      <c r="E8281" t="str">
        <f t="shared" si="129"/>
        <v>509450 - ADQ CONSEIL</v>
      </c>
      <c r="F8281" t="s">
        <v>3131</v>
      </c>
      <c r="G8281" t="s">
        <v>134174</v>
      </c>
      <c r="I8281" t="s">
        <v>134173</v>
      </c>
      <c r="J8281" t="s">
        <v>134172</v>
      </c>
      <c r="K8281" t="s">
        <v>208</v>
      </c>
      <c r="L8281" t="s">
        <v>134171</v>
      </c>
      <c r="N8281" t="s">
        <v>208</v>
      </c>
      <c r="O8281" t="s">
        <v>476</v>
      </c>
      <c r="P8281" t="s">
        <v>476</v>
      </c>
    </row>
    <row r="8282" spans="1:16">
      <c r="A8282" s="484" t="s">
        <v>77254</v>
      </c>
      <c r="B8282" s="485" t="s">
        <v>77253</v>
      </c>
      <c r="C8282" t="s">
        <v>77252</v>
      </c>
      <c r="D8282" t="s">
        <v>77252</v>
      </c>
      <c r="E8282" t="str">
        <f t="shared" si="129"/>
        <v>617880 - ETHIK CONNECTION</v>
      </c>
      <c r="F8282" t="s">
        <v>26936</v>
      </c>
      <c r="G8282" t="s">
        <v>19713</v>
      </c>
      <c r="I8282" t="s">
        <v>626</v>
      </c>
      <c r="J8282" t="s">
        <v>77251</v>
      </c>
      <c r="K8282" t="s">
        <v>208</v>
      </c>
      <c r="L8282" t="s">
        <v>77250</v>
      </c>
      <c r="N8282" t="s">
        <v>208</v>
      </c>
      <c r="O8282" t="s">
        <v>476</v>
      </c>
      <c r="P8282" t="s">
        <v>476</v>
      </c>
    </row>
    <row r="8283" spans="1:16">
      <c r="A8283" s="484" t="s">
        <v>17188</v>
      </c>
      <c r="B8283" s="485" t="s">
        <v>17187</v>
      </c>
      <c r="C8283" t="s">
        <v>17186</v>
      </c>
      <c r="D8283" t="s">
        <v>17186</v>
      </c>
      <c r="E8283" t="str">
        <f t="shared" si="129"/>
        <v>683929 - SIGNE+</v>
      </c>
      <c r="F8283" t="s">
        <v>12975</v>
      </c>
      <c r="G8283" t="s">
        <v>17185</v>
      </c>
      <c r="H8283" t="s">
        <v>17184</v>
      </c>
      <c r="I8283" t="s">
        <v>603</v>
      </c>
      <c r="J8283" t="s">
        <v>17183</v>
      </c>
      <c r="K8283" t="s">
        <v>208</v>
      </c>
      <c r="L8283" t="s">
        <v>17182</v>
      </c>
      <c r="N8283" t="s">
        <v>208</v>
      </c>
      <c r="O8283" t="s">
        <v>476</v>
      </c>
      <c r="P8283" t="s">
        <v>476</v>
      </c>
    </row>
    <row r="8284" spans="1:16">
      <c r="A8284" s="484" t="s">
        <v>111007</v>
      </c>
      <c r="B8284" s="485" t="s">
        <v>111006</v>
      </c>
      <c r="C8284" t="s">
        <v>111005</v>
      </c>
      <c r="D8284" t="s">
        <v>111005</v>
      </c>
      <c r="E8284" t="str">
        <f t="shared" si="129"/>
        <v>503010 - CAE BOURGOGNE</v>
      </c>
      <c r="F8284" t="s">
        <v>6896</v>
      </c>
      <c r="G8284" t="s">
        <v>111004</v>
      </c>
      <c r="I8284" t="s">
        <v>1501</v>
      </c>
      <c r="J8284" t="s">
        <v>111003</v>
      </c>
      <c r="K8284" t="s">
        <v>208</v>
      </c>
      <c r="L8284" t="s">
        <v>111002</v>
      </c>
      <c r="N8284" t="s">
        <v>208</v>
      </c>
      <c r="O8284" t="s">
        <v>476</v>
      </c>
      <c r="P8284" t="s">
        <v>476</v>
      </c>
    </row>
    <row r="8285" spans="1:16">
      <c r="A8285" s="484" t="s">
        <v>43301</v>
      </c>
      <c r="B8285" s="485" t="s">
        <v>43300</v>
      </c>
      <c r="C8285" t="s">
        <v>43299</v>
      </c>
      <c r="D8285" t="s">
        <v>43299</v>
      </c>
      <c r="E8285" t="str">
        <f t="shared" si="129"/>
        <v>677930 - LES 7 VENTS</v>
      </c>
      <c r="F8285" t="s">
        <v>781</v>
      </c>
      <c r="G8285" t="s">
        <v>43298</v>
      </c>
      <c r="I8285" t="s">
        <v>43297</v>
      </c>
      <c r="J8285" t="s">
        <v>43296</v>
      </c>
      <c r="K8285" t="s">
        <v>208</v>
      </c>
      <c r="L8285" t="s">
        <v>43295</v>
      </c>
      <c r="N8285" t="s">
        <v>208</v>
      </c>
      <c r="O8285" t="s">
        <v>476</v>
      </c>
      <c r="P8285" t="s">
        <v>476</v>
      </c>
    </row>
    <row r="8286" spans="1:16">
      <c r="A8286" s="484" t="s">
        <v>45943</v>
      </c>
      <c r="B8286" s="485" t="s">
        <v>45942</v>
      </c>
      <c r="C8286" t="s">
        <v>45941</v>
      </c>
      <c r="D8286" t="s">
        <v>45940</v>
      </c>
      <c r="E8286" t="str">
        <f t="shared" si="129"/>
        <v>442367 - LAMBERT CHRISTOPHE</v>
      </c>
      <c r="F8286" t="s">
        <v>36906</v>
      </c>
      <c r="G8286" t="s">
        <v>45939</v>
      </c>
      <c r="I8286" t="s">
        <v>45938</v>
      </c>
      <c r="J8286" t="s">
        <v>45937</v>
      </c>
      <c r="K8286" t="s">
        <v>208</v>
      </c>
      <c r="L8286" t="s">
        <v>45936</v>
      </c>
      <c r="N8286" t="s">
        <v>208</v>
      </c>
      <c r="O8286" t="s">
        <v>476</v>
      </c>
      <c r="P8286" t="s">
        <v>476</v>
      </c>
    </row>
    <row r="8287" spans="1:16">
      <c r="A8287" s="484" t="s">
        <v>67124</v>
      </c>
      <c r="B8287" s="485" t="s">
        <v>67123</v>
      </c>
      <c r="C8287" t="s">
        <v>67122</v>
      </c>
      <c r="D8287" t="s">
        <v>67122</v>
      </c>
      <c r="E8287" t="str">
        <f t="shared" si="129"/>
        <v>332689 - GERARD FORMATION</v>
      </c>
      <c r="F8287" t="s">
        <v>1710</v>
      </c>
      <c r="G8287" t="s">
        <v>67121</v>
      </c>
      <c r="H8287" t="s">
        <v>67120</v>
      </c>
      <c r="I8287" t="s">
        <v>67119</v>
      </c>
      <c r="J8287" t="s">
        <v>67118</v>
      </c>
      <c r="K8287" t="s">
        <v>208</v>
      </c>
      <c r="L8287" t="s">
        <v>67117</v>
      </c>
      <c r="N8287" t="s">
        <v>208</v>
      </c>
      <c r="O8287" t="s">
        <v>476</v>
      </c>
      <c r="P8287" t="s">
        <v>476</v>
      </c>
    </row>
    <row r="8288" spans="1:16">
      <c r="A8288" s="484" t="s">
        <v>70460</v>
      </c>
      <c r="B8288" s="485" t="s">
        <v>70459</v>
      </c>
      <c r="C8288" t="s">
        <v>70458</v>
      </c>
      <c r="D8288" t="s">
        <v>70458</v>
      </c>
      <c r="E8288" t="str">
        <f t="shared" si="129"/>
        <v>643567 - FORMAT.CO</v>
      </c>
      <c r="F8288" t="s">
        <v>11295</v>
      </c>
      <c r="G8288" t="s">
        <v>70457</v>
      </c>
      <c r="H8288" t="s">
        <v>70456</v>
      </c>
      <c r="I8288" t="s">
        <v>596</v>
      </c>
      <c r="K8288" t="s">
        <v>208</v>
      </c>
      <c r="L8288" t="s">
        <v>70455</v>
      </c>
      <c r="N8288" t="s">
        <v>208</v>
      </c>
      <c r="O8288" t="s">
        <v>476</v>
      </c>
      <c r="P8288" t="s">
        <v>476</v>
      </c>
    </row>
    <row r="8289" spans="1:16">
      <c r="A8289" s="484" t="s">
        <v>13312</v>
      </c>
      <c r="B8289" s="485" t="s">
        <v>13311</v>
      </c>
      <c r="C8289" t="s">
        <v>13310</v>
      </c>
      <c r="D8289" t="s">
        <v>13310</v>
      </c>
      <c r="E8289" t="str">
        <f t="shared" si="129"/>
        <v>491305 - SSK FORMATION</v>
      </c>
      <c r="F8289" t="s">
        <v>1978</v>
      </c>
      <c r="G8289" t="s">
        <v>13309</v>
      </c>
      <c r="H8289" t="s">
        <v>13308</v>
      </c>
      <c r="I8289" t="s">
        <v>12973</v>
      </c>
      <c r="J8289" t="s">
        <v>13307</v>
      </c>
      <c r="K8289" t="s">
        <v>13306</v>
      </c>
      <c r="L8289" t="s">
        <v>13305</v>
      </c>
      <c r="N8289" t="s">
        <v>208</v>
      </c>
      <c r="O8289" t="s">
        <v>476</v>
      </c>
      <c r="P8289" t="s">
        <v>476</v>
      </c>
    </row>
    <row r="8290" spans="1:16">
      <c r="A8290" s="484" t="s">
        <v>28628</v>
      </c>
      <c r="B8290" s="485" t="s">
        <v>28627</v>
      </c>
      <c r="C8290" t="s">
        <v>28626</v>
      </c>
      <c r="D8290" t="s">
        <v>28626</v>
      </c>
      <c r="E8290" t="str">
        <f t="shared" si="129"/>
        <v>544929 - PERRET DENIS</v>
      </c>
      <c r="F8290" t="s">
        <v>1352</v>
      </c>
      <c r="G8290" t="s">
        <v>28625</v>
      </c>
      <c r="I8290" t="s">
        <v>7644</v>
      </c>
      <c r="J8290" t="s">
        <v>28624</v>
      </c>
      <c r="K8290" t="s">
        <v>208</v>
      </c>
      <c r="L8290" t="s">
        <v>28623</v>
      </c>
      <c r="N8290" t="s">
        <v>208</v>
      </c>
      <c r="O8290" t="s">
        <v>476</v>
      </c>
      <c r="P8290" t="s">
        <v>476</v>
      </c>
    </row>
    <row r="8291" spans="1:16">
      <c r="A8291" s="484" t="s">
        <v>98330</v>
      </c>
      <c r="B8291" s="485" t="s">
        <v>98329</v>
      </c>
      <c r="C8291" t="s">
        <v>98328</v>
      </c>
      <c r="D8291" t="s">
        <v>98327</v>
      </c>
      <c r="E8291" t="str">
        <f t="shared" si="129"/>
        <v>456160 - CFIM TP LA SOUTERRAINE</v>
      </c>
      <c r="F8291" t="s">
        <v>98326</v>
      </c>
      <c r="G8291" t="s">
        <v>98325</v>
      </c>
      <c r="I8291" t="s">
        <v>98324</v>
      </c>
      <c r="J8291" t="s">
        <v>98323</v>
      </c>
      <c r="K8291" t="s">
        <v>208</v>
      </c>
      <c r="L8291" t="s">
        <v>98322</v>
      </c>
      <c r="N8291" t="s">
        <v>208</v>
      </c>
      <c r="O8291" t="s">
        <v>476</v>
      </c>
      <c r="P8291" t="s">
        <v>476</v>
      </c>
    </row>
    <row r="8292" spans="1:16">
      <c r="A8292" s="484" t="s">
        <v>73510</v>
      </c>
      <c r="B8292" s="485" t="s">
        <v>73509</v>
      </c>
      <c r="C8292" t="s">
        <v>73508</v>
      </c>
      <c r="D8292" t="s">
        <v>73507</v>
      </c>
      <c r="E8292" t="str">
        <f t="shared" si="129"/>
        <v>574326 - FNARS OI</v>
      </c>
      <c r="F8292" t="s">
        <v>2524</v>
      </c>
      <c r="G8292" t="s">
        <v>73506</v>
      </c>
      <c r="I8292" t="s">
        <v>2739</v>
      </c>
      <c r="J8292" t="s">
        <v>73505</v>
      </c>
      <c r="K8292" t="s">
        <v>208</v>
      </c>
      <c r="L8292" t="s">
        <v>73504</v>
      </c>
      <c r="N8292" t="s">
        <v>208</v>
      </c>
      <c r="O8292" t="s">
        <v>476</v>
      </c>
      <c r="P8292" t="s">
        <v>476</v>
      </c>
    </row>
    <row r="8293" spans="1:16">
      <c r="A8293" s="484" t="s">
        <v>34155</v>
      </c>
      <c r="C8293" t="s">
        <v>34154</v>
      </c>
      <c r="D8293" t="s">
        <v>34153</v>
      </c>
      <c r="E8293" t="str">
        <f t="shared" si="129"/>
        <v>452210 - NGLR</v>
      </c>
      <c r="F8293" t="s">
        <v>707</v>
      </c>
      <c r="G8293" t="s">
        <v>34152</v>
      </c>
      <c r="H8293" t="s">
        <v>34151</v>
      </c>
      <c r="I8293" t="s">
        <v>1542</v>
      </c>
      <c r="J8293" t="s">
        <v>34150</v>
      </c>
      <c r="K8293" t="s">
        <v>34149</v>
      </c>
      <c r="L8293" t="s">
        <v>34148</v>
      </c>
      <c r="N8293" t="s">
        <v>208</v>
      </c>
      <c r="O8293" t="s">
        <v>476</v>
      </c>
      <c r="P8293" t="s">
        <v>476</v>
      </c>
    </row>
    <row r="8294" spans="1:16">
      <c r="A8294" s="484" t="s">
        <v>43767</v>
      </c>
      <c r="B8294" s="485" t="s">
        <v>43766</v>
      </c>
      <c r="C8294" t="s">
        <v>43765</v>
      </c>
      <c r="D8294" t="s">
        <v>43765</v>
      </c>
      <c r="E8294" t="str">
        <f t="shared" si="129"/>
        <v>436598 - LES ARTISANS LANGAGIERS</v>
      </c>
      <c r="F8294" t="s">
        <v>20454</v>
      </c>
      <c r="G8294" t="s">
        <v>43764</v>
      </c>
      <c r="I8294" t="s">
        <v>28755</v>
      </c>
      <c r="J8294" t="s">
        <v>43763</v>
      </c>
      <c r="K8294" t="s">
        <v>208</v>
      </c>
      <c r="L8294" t="s">
        <v>43762</v>
      </c>
      <c r="N8294" t="s">
        <v>208</v>
      </c>
      <c r="O8294" t="s">
        <v>476</v>
      </c>
      <c r="P8294" t="s">
        <v>476</v>
      </c>
    </row>
    <row r="8295" spans="1:16">
      <c r="A8295" s="484" t="s">
        <v>2897</v>
      </c>
      <c r="B8295" s="485" t="s">
        <v>2896</v>
      </c>
      <c r="C8295" t="s">
        <v>2895</v>
      </c>
      <c r="D8295" t="s">
        <v>2894</v>
      </c>
      <c r="E8295" t="str">
        <f t="shared" si="129"/>
        <v>555496 - VYV3 IDF PARIS 14EME</v>
      </c>
      <c r="F8295" t="s">
        <v>2893</v>
      </c>
      <c r="G8295" t="s">
        <v>2892</v>
      </c>
      <c r="H8295" t="s">
        <v>2891</v>
      </c>
      <c r="I8295" t="s">
        <v>626</v>
      </c>
      <c r="J8295" t="s">
        <v>2890</v>
      </c>
      <c r="K8295" t="s">
        <v>208</v>
      </c>
      <c r="L8295" t="s">
        <v>2889</v>
      </c>
      <c r="N8295" t="s">
        <v>208</v>
      </c>
      <c r="O8295" t="s">
        <v>476</v>
      </c>
      <c r="P8295" t="s">
        <v>476</v>
      </c>
    </row>
    <row r="8296" spans="1:16">
      <c r="A8296" s="484" t="s">
        <v>22805</v>
      </c>
      <c r="B8296" s="485" t="s">
        <v>22804</v>
      </c>
      <c r="C8296" t="s">
        <v>22803</v>
      </c>
      <c r="D8296" t="s">
        <v>22803</v>
      </c>
      <c r="E8296" t="str">
        <f t="shared" si="129"/>
        <v>572433 - RESEAU MATERNITE EN YVELINES</v>
      </c>
      <c r="F8296" t="s">
        <v>22802</v>
      </c>
      <c r="G8296" t="s">
        <v>22801</v>
      </c>
      <c r="H8296" t="s">
        <v>22800</v>
      </c>
      <c r="I8296" t="s">
        <v>3162</v>
      </c>
      <c r="K8296" t="s">
        <v>208</v>
      </c>
      <c r="L8296" t="s">
        <v>22799</v>
      </c>
      <c r="N8296" t="s">
        <v>208</v>
      </c>
      <c r="O8296" t="s">
        <v>476</v>
      </c>
      <c r="P8296" t="s">
        <v>476</v>
      </c>
    </row>
    <row r="8297" spans="1:16">
      <c r="A8297" s="484" t="s">
        <v>19141</v>
      </c>
      <c r="B8297" s="485" t="s">
        <v>19140</v>
      </c>
      <c r="C8297" t="s">
        <v>19139</v>
      </c>
      <c r="D8297" t="s">
        <v>19139</v>
      </c>
      <c r="E8297" t="str">
        <f t="shared" si="129"/>
        <v>539405 - SCHNEIDER LELIEVRE DELATRE CHRISTINE</v>
      </c>
      <c r="F8297" t="s">
        <v>1528</v>
      </c>
      <c r="G8297" t="s">
        <v>19138</v>
      </c>
      <c r="I8297" t="s">
        <v>4645</v>
      </c>
      <c r="J8297" t="s">
        <v>19137</v>
      </c>
      <c r="K8297" t="s">
        <v>208</v>
      </c>
      <c r="L8297" t="s">
        <v>19136</v>
      </c>
      <c r="N8297" t="s">
        <v>208</v>
      </c>
      <c r="O8297" t="s">
        <v>476</v>
      </c>
      <c r="P8297" t="s">
        <v>476</v>
      </c>
    </row>
    <row r="8298" spans="1:16">
      <c r="A8298" s="484" t="s">
        <v>44816</v>
      </c>
      <c r="B8298" s="485" t="s">
        <v>44815</v>
      </c>
      <c r="C8298" t="s">
        <v>44814</v>
      </c>
      <c r="D8298" t="s">
        <v>44814</v>
      </c>
      <c r="E8298" t="str">
        <f t="shared" si="129"/>
        <v>605116 - LE NOUVEAU GRENIER</v>
      </c>
      <c r="F8298" t="s">
        <v>1554</v>
      </c>
      <c r="G8298" t="s">
        <v>44813</v>
      </c>
      <c r="I8298" t="s">
        <v>28238</v>
      </c>
      <c r="J8298" t="s">
        <v>44812</v>
      </c>
      <c r="K8298" t="s">
        <v>208</v>
      </c>
      <c r="L8298" t="s">
        <v>44811</v>
      </c>
      <c r="N8298" t="s">
        <v>208</v>
      </c>
      <c r="O8298" t="s">
        <v>476</v>
      </c>
      <c r="P8298" t="s">
        <v>476</v>
      </c>
    </row>
    <row r="8299" spans="1:16">
      <c r="A8299" s="484" t="s">
        <v>9953</v>
      </c>
      <c r="B8299" s="485" t="s">
        <v>9952</v>
      </c>
      <c r="C8299" t="s">
        <v>9951</v>
      </c>
      <c r="D8299" t="s">
        <v>9950</v>
      </c>
      <c r="E8299" t="str">
        <f t="shared" si="129"/>
        <v>461957 - THERY VALERIE</v>
      </c>
      <c r="F8299" t="s">
        <v>2572</v>
      </c>
      <c r="G8299" t="s">
        <v>9949</v>
      </c>
      <c r="I8299" t="s">
        <v>9948</v>
      </c>
      <c r="J8299" t="s">
        <v>9947</v>
      </c>
      <c r="K8299" t="s">
        <v>9946</v>
      </c>
      <c r="L8299" t="s">
        <v>9945</v>
      </c>
      <c r="N8299" t="s">
        <v>208</v>
      </c>
      <c r="O8299" t="s">
        <v>476</v>
      </c>
      <c r="P8299" t="s">
        <v>476</v>
      </c>
    </row>
    <row r="8300" spans="1:16">
      <c r="A8300" s="484" t="s">
        <v>73139</v>
      </c>
      <c r="B8300" s="485" t="s">
        <v>73138</v>
      </c>
      <c r="C8300" t="s">
        <v>73137</v>
      </c>
      <c r="D8300" t="s">
        <v>73136</v>
      </c>
      <c r="E8300" t="str">
        <f t="shared" si="129"/>
        <v>605384 - FFO</v>
      </c>
      <c r="F8300" t="s">
        <v>53449</v>
      </c>
      <c r="G8300" t="s">
        <v>14909</v>
      </c>
      <c r="I8300" t="s">
        <v>626</v>
      </c>
      <c r="J8300" t="s">
        <v>73135</v>
      </c>
      <c r="K8300" t="s">
        <v>73134</v>
      </c>
      <c r="L8300" t="s">
        <v>73133</v>
      </c>
      <c r="N8300" t="s">
        <v>208</v>
      </c>
      <c r="O8300" t="s">
        <v>476</v>
      </c>
      <c r="P8300" t="s">
        <v>476</v>
      </c>
    </row>
    <row r="8301" spans="1:16">
      <c r="A8301" s="484" t="s">
        <v>72538</v>
      </c>
      <c r="B8301" s="485" t="s">
        <v>72537</v>
      </c>
      <c r="C8301" t="s">
        <v>72536</v>
      </c>
      <c r="D8301" t="s">
        <v>72535</v>
      </c>
      <c r="E8301" t="str">
        <f t="shared" si="129"/>
        <v>615262 - ASSOCIATION FRISSE</v>
      </c>
      <c r="F8301" t="s">
        <v>48426</v>
      </c>
      <c r="G8301" t="s">
        <v>72534</v>
      </c>
      <c r="I8301" t="s">
        <v>802</v>
      </c>
      <c r="J8301" t="s">
        <v>72533</v>
      </c>
      <c r="K8301" t="s">
        <v>208</v>
      </c>
      <c r="L8301" t="s">
        <v>72532</v>
      </c>
      <c r="N8301" t="s">
        <v>208</v>
      </c>
      <c r="O8301" t="s">
        <v>476</v>
      </c>
      <c r="P8301" t="s">
        <v>476</v>
      </c>
    </row>
    <row r="8302" spans="1:16">
      <c r="A8302" s="484" t="s">
        <v>58447</v>
      </c>
      <c r="B8302" s="485" t="s">
        <v>58446</v>
      </c>
      <c r="C8302" t="s">
        <v>58445</v>
      </c>
      <c r="D8302" t="s">
        <v>58444</v>
      </c>
      <c r="E8302" t="str">
        <f t="shared" si="129"/>
        <v>537202 - IMPACT CONSULTING MERIGNAC</v>
      </c>
      <c r="F8302" t="s">
        <v>12922</v>
      </c>
      <c r="G8302" t="s">
        <v>58443</v>
      </c>
      <c r="H8302" t="s">
        <v>58442</v>
      </c>
      <c r="I8302" t="s">
        <v>1466</v>
      </c>
      <c r="J8302" t="s">
        <v>58441</v>
      </c>
      <c r="K8302" t="s">
        <v>208</v>
      </c>
      <c r="L8302" t="s">
        <v>58440</v>
      </c>
      <c r="N8302" t="s">
        <v>208</v>
      </c>
      <c r="O8302" t="s">
        <v>476</v>
      </c>
      <c r="P8302" t="s">
        <v>476</v>
      </c>
    </row>
    <row r="8303" spans="1:16">
      <c r="A8303" s="484" t="s">
        <v>86392</v>
      </c>
      <c r="B8303" s="485" t="s">
        <v>86391</v>
      </c>
      <c r="C8303" t="s">
        <v>86390</v>
      </c>
      <c r="D8303" t="s">
        <v>86390</v>
      </c>
      <c r="E8303" t="str">
        <f t="shared" si="129"/>
        <v>627343 - DOUBLE CLIC</v>
      </c>
      <c r="F8303" t="s">
        <v>8493</v>
      </c>
      <c r="G8303" t="s">
        <v>86389</v>
      </c>
      <c r="H8303" t="s">
        <v>86388</v>
      </c>
      <c r="I8303" t="s">
        <v>4451</v>
      </c>
      <c r="J8303" t="s">
        <v>86387</v>
      </c>
      <c r="K8303" t="s">
        <v>208</v>
      </c>
      <c r="L8303" t="s">
        <v>86386</v>
      </c>
      <c r="N8303" t="s">
        <v>208</v>
      </c>
      <c r="O8303" t="s">
        <v>476</v>
      </c>
      <c r="P8303" t="s">
        <v>476</v>
      </c>
    </row>
    <row r="8304" spans="1:16">
      <c r="A8304" s="484" t="s">
        <v>43306</v>
      </c>
      <c r="B8304" s="485" t="s">
        <v>43305</v>
      </c>
      <c r="C8304" t="s">
        <v>43304</v>
      </c>
      <c r="D8304" t="s">
        <v>43304</v>
      </c>
      <c r="E8304" t="str">
        <f t="shared" si="129"/>
        <v>509036 - LES 2 RIVES</v>
      </c>
      <c r="F8304" t="s">
        <v>2408</v>
      </c>
      <c r="G8304" t="s">
        <v>43303</v>
      </c>
      <c r="I8304" t="s">
        <v>626</v>
      </c>
      <c r="J8304" t="s">
        <v>8922</v>
      </c>
      <c r="K8304" t="s">
        <v>208</v>
      </c>
      <c r="L8304" t="s">
        <v>43302</v>
      </c>
      <c r="N8304" t="s">
        <v>208</v>
      </c>
      <c r="O8304" t="s">
        <v>476</v>
      </c>
      <c r="P8304" t="s">
        <v>476</v>
      </c>
    </row>
    <row r="8305" spans="1:16">
      <c r="A8305" s="484" t="s">
        <v>119636</v>
      </c>
      <c r="B8305" s="485" t="s">
        <v>119635</v>
      </c>
      <c r="C8305" t="s">
        <v>119634</v>
      </c>
      <c r="D8305" t="s">
        <v>119633</v>
      </c>
      <c r="E8305" t="str">
        <f t="shared" si="129"/>
        <v>517756 - AFORPEL</v>
      </c>
      <c r="F8305" t="s">
        <v>19402</v>
      </c>
      <c r="G8305" t="s">
        <v>119632</v>
      </c>
      <c r="I8305" t="s">
        <v>10614</v>
      </c>
      <c r="J8305" t="s">
        <v>119631</v>
      </c>
      <c r="K8305" t="s">
        <v>208</v>
      </c>
      <c r="L8305" t="s">
        <v>119630</v>
      </c>
      <c r="N8305" t="s">
        <v>208</v>
      </c>
      <c r="O8305" t="s">
        <v>476</v>
      </c>
      <c r="P8305" t="s">
        <v>476</v>
      </c>
    </row>
    <row r="8306" spans="1:16">
      <c r="A8306" s="484" t="s">
        <v>13747</v>
      </c>
      <c r="B8306" s="485" t="s">
        <v>13746</v>
      </c>
      <c r="C8306" t="s">
        <v>13745</v>
      </c>
      <c r="D8306" t="s">
        <v>13745</v>
      </c>
      <c r="E8306" t="str">
        <f t="shared" si="129"/>
        <v>505020 - SOS PREMA</v>
      </c>
      <c r="F8306" t="s">
        <v>6072</v>
      </c>
      <c r="G8306" t="s">
        <v>13744</v>
      </c>
      <c r="I8306" t="s">
        <v>860</v>
      </c>
      <c r="J8306" t="s">
        <v>13743</v>
      </c>
      <c r="K8306" t="s">
        <v>208</v>
      </c>
      <c r="L8306" t="s">
        <v>13742</v>
      </c>
      <c r="N8306" t="s">
        <v>208</v>
      </c>
      <c r="O8306" t="s">
        <v>476</v>
      </c>
      <c r="P8306" t="s">
        <v>476</v>
      </c>
    </row>
    <row r="8307" spans="1:16">
      <c r="A8307" s="484" t="s">
        <v>62972</v>
      </c>
      <c r="B8307" s="485" t="s">
        <v>62971</v>
      </c>
      <c r="C8307" t="s">
        <v>62970</v>
      </c>
      <c r="D8307" t="s">
        <v>62970</v>
      </c>
      <c r="E8307" t="str">
        <f t="shared" si="129"/>
        <v>524657 - GUIGUE BELIANDO ALICE</v>
      </c>
      <c r="F8307" t="s">
        <v>3332</v>
      </c>
      <c r="G8307" t="s">
        <v>62969</v>
      </c>
      <c r="I8307" t="s">
        <v>62968</v>
      </c>
      <c r="K8307" t="s">
        <v>208</v>
      </c>
      <c r="L8307" t="s">
        <v>62967</v>
      </c>
      <c r="N8307" t="s">
        <v>208</v>
      </c>
      <c r="O8307" t="s">
        <v>476</v>
      </c>
      <c r="P8307" t="s">
        <v>476</v>
      </c>
    </row>
    <row r="8308" spans="1:16">
      <c r="A8308" s="484" t="s">
        <v>119648</v>
      </c>
      <c r="B8308" s="485" t="s">
        <v>119647</v>
      </c>
      <c r="C8308" t="s">
        <v>119646</v>
      </c>
      <c r="D8308" t="s">
        <v>119645</v>
      </c>
      <c r="E8308" t="str">
        <f t="shared" si="129"/>
        <v>424018 - APFA</v>
      </c>
      <c r="F8308" t="s">
        <v>1848</v>
      </c>
      <c r="G8308" t="s">
        <v>119644</v>
      </c>
      <c r="H8308" t="s">
        <v>119643</v>
      </c>
      <c r="I8308" t="s">
        <v>16344</v>
      </c>
      <c r="K8308" t="s">
        <v>208</v>
      </c>
      <c r="L8308" t="s">
        <v>119642</v>
      </c>
      <c r="N8308" t="s">
        <v>208</v>
      </c>
      <c r="O8308" t="s">
        <v>476</v>
      </c>
      <c r="P8308" t="s">
        <v>476</v>
      </c>
    </row>
    <row r="8309" spans="1:16">
      <c r="A8309" s="484" t="s">
        <v>34657</v>
      </c>
      <c r="B8309" s="485" t="s">
        <v>34656</v>
      </c>
      <c r="C8309" t="s">
        <v>34655</v>
      </c>
      <c r="D8309" t="s">
        <v>34655</v>
      </c>
      <c r="E8309" t="str">
        <f t="shared" si="129"/>
        <v>525364 - MUSE</v>
      </c>
      <c r="F8309" t="s">
        <v>1352</v>
      </c>
      <c r="G8309" t="s">
        <v>34654</v>
      </c>
      <c r="I8309" t="s">
        <v>1035</v>
      </c>
      <c r="J8309" t="s">
        <v>34653</v>
      </c>
      <c r="K8309" t="s">
        <v>208</v>
      </c>
      <c r="L8309" t="s">
        <v>34652</v>
      </c>
      <c r="N8309" t="s">
        <v>208</v>
      </c>
      <c r="O8309" t="s">
        <v>476</v>
      </c>
      <c r="P8309" t="s">
        <v>476</v>
      </c>
    </row>
    <row r="8310" spans="1:16">
      <c r="A8310" s="484" t="s">
        <v>34073</v>
      </c>
      <c r="B8310" s="485" t="s">
        <v>34072</v>
      </c>
      <c r="C8310" t="s">
        <v>34071</v>
      </c>
      <c r="D8310" t="s">
        <v>34071</v>
      </c>
      <c r="E8310" t="str">
        <f t="shared" si="129"/>
        <v>504166 - NATACHA MULLER ECOLE DE PLEIN ETRE</v>
      </c>
      <c r="F8310" t="s">
        <v>7547</v>
      </c>
      <c r="G8310" t="s">
        <v>34070</v>
      </c>
      <c r="I8310" t="s">
        <v>579</v>
      </c>
      <c r="J8310" t="s">
        <v>34069</v>
      </c>
      <c r="K8310" t="s">
        <v>208</v>
      </c>
      <c r="L8310" t="s">
        <v>34068</v>
      </c>
      <c r="N8310" t="s">
        <v>208</v>
      </c>
      <c r="O8310" t="s">
        <v>476</v>
      </c>
      <c r="P8310" t="s">
        <v>476</v>
      </c>
    </row>
    <row r="8311" spans="1:16">
      <c r="A8311" s="484" t="s">
        <v>20323</v>
      </c>
      <c r="B8311" s="485" t="s">
        <v>20322</v>
      </c>
      <c r="C8311" t="s">
        <v>20321</v>
      </c>
      <c r="D8311" t="s">
        <v>20320</v>
      </c>
      <c r="E8311" t="str">
        <f t="shared" si="129"/>
        <v>390800 - SOHDEV</v>
      </c>
      <c r="F8311" t="s">
        <v>571</v>
      </c>
      <c r="G8311" t="s">
        <v>20319</v>
      </c>
      <c r="H8311" t="s">
        <v>20318</v>
      </c>
      <c r="I8311" t="s">
        <v>10840</v>
      </c>
      <c r="J8311" t="s">
        <v>20317</v>
      </c>
      <c r="K8311" t="s">
        <v>208</v>
      </c>
      <c r="L8311" t="s">
        <v>20316</v>
      </c>
      <c r="N8311" t="s">
        <v>208</v>
      </c>
      <c r="O8311" t="s">
        <v>476</v>
      </c>
      <c r="P8311" t="s">
        <v>476</v>
      </c>
    </row>
    <row r="8312" spans="1:16">
      <c r="A8312" s="484" t="s">
        <v>79428</v>
      </c>
      <c r="B8312" s="485" t="s">
        <v>79427</v>
      </c>
      <c r="C8312" t="s">
        <v>79426</v>
      </c>
      <c r="D8312" t="s">
        <v>79426</v>
      </c>
      <c r="E8312" t="str">
        <f t="shared" si="129"/>
        <v>645126 - ENVIROBAT-BDM</v>
      </c>
      <c r="F8312" t="s">
        <v>21256</v>
      </c>
      <c r="G8312" t="s">
        <v>79425</v>
      </c>
      <c r="H8312" t="s">
        <v>79424</v>
      </c>
      <c r="I8312" t="s">
        <v>1035</v>
      </c>
      <c r="K8312" t="s">
        <v>208</v>
      </c>
      <c r="L8312" t="s">
        <v>79423</v>
      </c>
      <c r="N8312" t="s">
        <v>208</v>
      </c>
      <c r="O8312" t="s">
        <v>476</v>
      </c>
      <c r="P8312" t="s">
        <v>476</v>
      </c>
    </row>
    <row r="8313" spans="1:16">
      <c r="A8313" s="484" t="s">
        <v>128061</v>
      </c>
      <c r="B8313" s="485" t="s">
        <v>128060</v>
      </c>
      <c r="C8313" t="s">
        <v>128059</v>
      </c>
      <c r="D8313" t="s">
        <v>128059</v>
      </c>
      <c r="E8313" t="str">
        <f t="shared" si="129"/>
        <v>556798 - ANTEIS</v>
      </c>
      <c r="F8313" t="s">
        <v>498</v>
      </c>
      <c r="G8313" t="s">
        <v>128058</v>
      </c>
      <c r="I8313" t="s">
        <v>4033</v>
      </c>
      <c r="J8313" t="s">
        <v>128057</v>
      </c>
      <c r="K8313" t="s">
        <v>208</v>
      </c>
      <c r="L8313" t="s">
        <v>128056</v>
      </c>
      <c r="N8313" t="s">
        <v>208</v>
      </c>
      <c r="O8313" t="s">
        <v>476</v>
      </c>
      <c r="P8313" t="s">
        <v>476</v>
      </c>
    </row>
    <row r="8314" spans="1:16">
      <c r="A8314" s="484" t="s">
        <v>134150</v>
      </c>
      <c r="B8314" s="485" t="s">
        <v>134149</v>
      </c>
      <c r="C8314" t="s">
        <v>134148</v>
      </c>
      <c r="D8314" t="s">
        <v>134147</v>
      </c>
      <c r="E8314" t="str">
        <f t="shared" si="129"/>
        <v>481221 - ADREC AUVERGNE CLERMONT FERRAND</v>
      </c>
      <c r="F8314" t="s">
        <v>5473</v>
      </c>
      <c r="G8314" t="s">
        <v>134146</v>
      </c>
      <c r="I8314" t="s">
        <v>1678</v>
      </c>
      <c r="J8314" t="s">
        <v>134145</v>
      </c>
      <c r="K8314" t="s">
        <v>208</v>
      </c>
      <c r="L8314" t="s">
        <v>134144</v>
      </c>
      <c r="N8314" t="s">
        <v>208</v>
      </c>
      <c r="O8314" t="s">
        <v>476</v>
      </c>
      <c r="P8314" t="s">
        <v>476</v>
      </c>
    </row>
    <row r="8315" spans="1:16">
      <c r="A8315" s="484" t="s">
        <v>83864</v>
      </c>
      <c r="B8315" s="485" t="s">
        <v>83863</v>
      </c>
      <c r="C8315" t="s">
        <v>83862</v>
      </c>
      <c r="D8315" t="s">
        <v>83861</v>
      </c>
      <c r="E8315" t="str">
        <f t="shared" si="129"/>
        <v>581604 - EFYMP</v>
      </c>
      <c r="F8315" t="s">
        <v>1487</v>
      </c>
      <c r="G8315" t="s">
        <v>83860</v>
      </c>
      <c r="H8315" t="s">
        <v>83859</v>
      </c>
      <c r="I8315" t="s">
        <v>603</v>
      </c>
      <c r="J8315" t="s">
        <v>83858</v>
      </c>
      <c r="K8315" t="s">
        <v>208</v>
      </c>
      <c r="L8315" t="s">
        <v>83857</v>
      </c>
      <c r="N8315" t="s">
        <v>208</v>
      </c>
      <c r="O8315" t="s">
        <v>476</v>
      </c>
      <c r="P8315" t="s">
        <v>476</v>
      </c>
    </row>
    <row r="8316" spans="1:16">
      <c r="A8316" s="484" t="s">
        <v>107659</v>
      </c>
      <c r="B8316" s="485" t="s">
        <v>107658</v>
      </c>
      <c r="C8316" t="s">
        <v>107657</v>
      </c>
      <c r="D8316" t="s">
        <v>107656</v>
      </c>
      <c r="E8316" t="str">
        <f t="shared" si="129"/>
        <v>677267 - CFI DANSE FEELING LALIE BEN</v>
      </c>
      <c r="F8316" t="s">
        <v>58719</v>
      </c>
      <c r="G8316" t="s">
        <v>107655</v>
      </c>
      <c r="H8316" t="s">
        <v>107654</v>
      </c>
      <c r="I8316" t="s">
        <v>107653</v>
      </c>
      <c r="J8316" t="s">
        <v>107652</v>
      </c>
      <c r="K8316" t="s">
        <v>208</v>
      </c>
      <c r="L8316" t="s">
        <v>107651</v>
      </c>
      <c r="N8316" t="s">
        <v>208</v>
      </c>
      <c r="O8316" t="s">
        <v>476</v>
      </c>
      <c r="P8316" t="s">
        <v>476</v>
      </c>
    </row>
    <row r="8317" spans="1:16">
      <c r="A8317" s="484" t="s">
        <v>41834</v>
      </c>
      <c r="B8317" s="485" t="s">
        <v>41833</v>
      </c>
      <c r="C8317" t="s">
        <v>41832</v>
      </c>
      <c r="D8317" t="s">
        <v>41832</v>
      </c>
      <c r="E8317" t="str">
        <f t="shared" si="129"/>
        <v>661247 - LORADDICT</v>
      </c>
      <c r="F8317" t="s">
        <v>41182</v>
      </c>
      <c r="G8317" t="s">
        <v>41831</v>
      </c>
      <c r="I8317" t="s">
        <v>41830</v>
      </c>
      <c r="J8317" t="s">
        <v>41829</v>
      </c>
      <c r="K8317" t="s">
        <v>208</v>
      </c>
      <c r="L8317" t="s">
        <v>41828</v>
      </c>
      <c r="N8317" t="s">
        <v>208</v>
      </c>
      <c r="O8317" t="s">
        <v>476</v>
      </c>
      <c r="P8317" t="s">
        <v>476</v>
      </c>
    </row>
    <row r="8318" spans="1:16">
      <c r="A8318" s="484" t="s">
        <v>48337</v>
      </c>
      <c r="B8318" s="485" t="s">
        <v>48336</v>
      </c>
      <c r="C8318" t="s">
        <v>48335</v>
      </c>
      <c r="D8318" t="s">
        <v>48335</v>
      </c>
      <c r="E8318" t="str">
        <f t="shared" si="129"/>
        <v>611232 - KEIJZER IENKE - INSTITUT CESAR LANGUES</v>
      </c>
      <c r="F8318" t="s">
        <v>48334</v>
      </c>
      <c r="G8318" t="s">
        <v>48333</v>
      </c>
      <c r="I8318" t="s">
        <v>1542</v>
      </c>
      <c r="J8318" t="s">
        <v>48332</v>
      </c>
      <c r="K8318" t="s">
        <v>208</v>
      </c>
      <c r="L8318" t="s">
        <v>48331</v>
      </c>
      <c r="N8318" t="s">
        <v>208</v>
      </c>
      <c r="O8318" t="s">
        <v>476</v>
      </c>
      <c r="P8318" t="s">
        <v>476</v>
      </c>
    </row>
    <row r="8319" spans="1:16">
      <c r="A8319" s="484" t="s">
        <v>27203</v>
      </c>
      <c r="B8319" s="485" t="s">
        <v>27202</v>
      </c>
      <c r="C8319" t="s">
        <v>27201</v>
      </c>
      <c r="D8319" t="s">
        <v>27200</v>
      </c>
      <c r="E8319" t="str">
        <f t="shared" si="129"/>
        <v>432817 - PERF 91</v>
      </c>
      <c r="F8319" t="s">
        <v>21730</v>
      </c>
      <c r="G8319" t="s">
        <v>27199</v>
      </c>
      <c r="I8319" t="s">
        <v>928</v>
      </c>
      <c r="J8319" t="s">
        <v>27198</v>
      </c>
      <c r="K8319" t="s">
        <v>208</v>
      </c>
      <c r="L8319" t="s">
        <v>27197</v>
      </c>
      <c r="N8319" t="s">
        <v>207</v>
      </c>
      <c r="O8319" t="s">
        <v>476</v>
      </c>
      <c r="P8319" t="s">
        <v>476</v>
      </c>
    </row>
    <row r="8320" spans="1:16">
      <c r="A8320" s="484" t="s">
        <v>22900</v>
      </c>
      <c r="B8320" s="485" t="s">
        <v>22899</v>
      </c>
      <c r="C8320" t="s">
        <v>22898</v>
      </c>
      <c r="D8320" t="s">
        <v>22897</v>
      </c>
      <c r="E8320" t="str">
        <f t="shared" si="129"/>
        <v>448448 - REVHO</v>
      </c>
      <c r="F8320" t="s">
        <v>15198</v>
      </c>
      <c r="G8320" t="s">
        <v>22896</v>
      </c>
      <c r="H8320" t="s">
        <v>22895</v>
      </c>
      <c r="I8320" t="s">
        <v>626</v>
      </c>
      <c r="J8320" t="s">
        <v>22894</v>
      </c>
      <c r="K8320" t="s">
        <v>22893</v>
      </c>
      <c r="L8320" t="s">
        <v>22892</v>
      </c>
      <c r="N8320" t="s">
        <v>208</v>
      </c>
      <c r="O8320" t="s">
        <v>476</v>
      </c>
      <c r="P8320" t="s">
        <v>476</v>
      </c>
    </row>
    <row r="8321" spans="1:16">
      <c r="A8321" s="484" t="s">
        <v>87472</v>
      </c>
      <c r="B8321" s="485" t="s">
        <v>87471</v>
      </c>
      <c r="C8321" t="s">
        <v>87470</v>
      </c>
      <c r="D8321" t="s">
        <v>87470</v>
      </c>
      <c r="E8321" t="str">
        <f t="shared" si="129"/>
        <v>486220 - DEVENIRS</v>
      </c>
      <c r="F8321" t="s">
        <v>36486</v>
      </c>
      <c r="G8321" t="s">
        <v>87469</v>
      </c>
      <c r="I8321" t="s">
        <v>1647</v>
      </c>
      <c r="J8321" t="s">
        <v>87468</v>
      </c>
      <c r="K8321" t="s">
        <v>208</v>
      </c>
      <c r="L8321" t="s">
        <v>87467</v>
      </c>
      <c r="N8321" t="s">
        <v>208</v>
      </c>
      <c r="O8321" t="s">
        <v>476</v>
      </c>
      <c r="P8321" t="s">
        <v>476</v>
      </c>
    </row>
    <row r="8322" spans="1:16">
      <c r="A8322" s="484" t="s">
        <v>53413</v>
      </c>
      <c r="B8322" s="485" t="s">
        <v>53412</v>
      </c>
      <c r="C8322" t="s">
        <v>53411</v>
      </c>
      <c r="D8322" t="s">
        <v>53410</v>
      </c>
      <c r="E8322" t="str">
        <f t="shared" ref="E8322:E8385" si="130">_xlfn.CONCAT(L8322," - ",D8322)</f>
        <v>494902 - INP FORMATIONS</v>
      </c>
      <c r="F8322" t="s">
        <v>1808</v>
      </c>
      <c r="G8322" t="s">
        <v>53409</v>
      </c>
      <c r="H8322" t="s">
        <v>53408</v>
      </c>
      <c r="I8322" t="s">
        <v>13262</v>
      </c>
      <c r="J8322" t="s">
        <v>53407</v>
      </c>
      <c r="K8322" t="s">
        <v>53406</v>
      </c>
      <c r="L8322" t="s">
        <v>53405</v>
      </c>
      <c r="N8322" t="s">
        <v>208</v>
      </c>
      <c r="O8322" t="s">
        <v>476</v>
      </c>
      <c r="P8322" t="s">
        <v>476</v>
      </c>
    </row>
    <row r="8323" spans="1:16">
      <c r="A8323" s="484" t="s">
        <v>129935</v>
      </c>
      <c r="B8323" s="485" t="s">
        <v>129934</v>
      </c>
      <c r="C8323" t="s">
        <v>129933</v>
      </c>
      <c r="D8323" t="s">
        <v>129932</v>
      </c>
      <c r="E8323" t="str">
        <f t="shared" si="130"/>
        <v>451848 - ALPINE RAINBOW SEVRIER</v>
      </c>
      <c r="F8323" t="s">
        <v>46279</v>
      </c>
      <c r="G8323" t="s">
        <v>129931</v>
      </c>
      <c r="I8323" t="s">
        <v>2799</v>
      </c>
      <c r="J8323" t="s">
        <v>129930</v>
      </c>
      <c r="K8323" t="s">
        <v>208</v>
      </c>
      <c r="L8323" t="s">
        <v>129929</v>
      </c>
      <c r="N8323" t="s">
        <v>208</v>
      </c>
      <c r="O8323" t="s">
        <v>476</v>
      </c>
      <c r="P8323" t="s">
        <v>476</v>
      </c>
    </row>
    <row r="8324" spans="1:16">
      <c r="A8324" s="484" t="s">
        <v>1741</v>
      </c>
      <c r="B8324" s="485" t="s">
        <v>1740</v>
      </c>
      <c r="C8324" t="s">
        <v>1739</v>
      </c>
      <c r="D8324" t="s">
        <v>1739</v>
      </c>
      <c r="E8324" t="str">
        <f t="shared" si="130"/>
        <v>577560 - XELYA</v>
      </c>
      <c r="F8324" t="s">
        <v>1738</v>
      </c>
      <c r="G8324" t="s">
        <v>1737</v>
      </c>
      <c r="H8324" t="s">
        <v>1736</v>
      </c>
      <c r="I8324" t="s">
        <v>1735</v>
      </c>
      <c r="J8324" t="s">
        <v>1734</v>
      </c>
      <c r="K8324" t="s">
        <v>208</v>
      </c>
      <c r="L8324" t="s">
        <v>1733</v>
      </c>
      <c r="N8324" t="s">
        <v>208</v>
      </c>
      <c r="O8324" t="s">
        <v>476</v>
      </c>
      <c r="P8324" t="s">
        <v>476</v>
      </c>
    </row>
    <row r="8325" spans="1:16">
      <c r="A8325" s="484" t="s">
        <v>15313</v>
      </c>
      <c r="B8325" s="485" t="s">
        <v>15312</v>
      </c>
      <c r="C8325" t="s">
        <v>15311</v>
      </c>
      <c r="D8325" t="s">
        <v>15310</v>
      </c>
      <c r="E8325" t="str">
        <f t="shared" si="130"/>
        <v>524580 - SFRO</v>
      </c>
      <c r="F8325" t="s">
        <v>10767</v>
      </c>
      <c r="G8325" t="s">
        <v>15309</v>
      </c>
      <c r="I8325" t="s">
        <v>626</v>
      </c>
      <c r="J8325" t="s">
        <v>15308</v>
      </c>
      <c r="K8325" t="s">
        <v>208</v>
      </c>
      <c r="L8325" t="s">
        <v>15307</v>
      </c>
      <c r="N8325" t="s">
        <v>208</v>
      </c>
      <c r="O8325" t="s">
        <v>476</v>
      </c>
      <c r="P8325" t="s">
        <v>11543</v>
      </c>
    </row>
    <row r="8326" spans="1:16">
      <c r="A8326" s="484" t="s">
        <v>100152</v>
      </c>
      <c r="B8326" s="485" t="s">
        <v>100151</v>
      </c>
      <c r="C8326" t="s">
        <v>100150</v>
      </c>
      <c r="D8326" t="s">
        <v>100149</v>
      </c>
      <c r="E8326" t="str">
        <f t="shared" si="130"/>
        <v>358990 - CNFCE</v>
      </c>
      <c r="F8326" t="s">
        <v>4363</v>
      </c>
      <c r="G8326" t="s">
        <v>32237</v>
      </c>
      <c r="I8326" t="s">
        <v>626</v>
      </c>
      <c r="J8326" t="s">
        <v>100148</v>
      </c>
      <c r="K8326" t="s">
        <v>208</v>
      </c>
      <c r="L8326" t="s">
        <v>100147</v>
      </c>
      <c r="N8326" t="s">
        <v>208</v>
      </c>
      <c r="O8326" t="s">
        <v>476</v>
      </c>
      <c r="P8326" t="s">
        <v>476</v>
      </c>
    </row>
    <row r="8327" spans="1:16">
      <c r="A8327" s="484" t="s">
        <v>126493</v>
      </c>
      <c r="B8327" s="485" t="s">
        <v>126492</v>
      </c>
      <c r="C8327" t="s">
        <v>126491</v>
      </c>
      <c r="D8327" t="s">
        <v>126490</v>
      </c>
      <c r="E8327" t="str">
        <f t="shared" si="130"/>
        <v>365348 - ASCND</v>
      </c>
      <c r="F8327" t="s">
        <v>3009</v>
      </c>
      <c r="G8327" t="s">
        <v>126489</v>
      </c>
      <c r="I8327" t="s">
        <v>705</v>
      </c>
      <c r="J8327" t="s">
        <v>126488</v>
      </c>
      <c r="K8327" t="s">
        <v>126487</v>
      </c>
      <c r="L8327" t="s">
        <v>126486</v>
      </c>
      <c r="N8327" t="s">
        <v>208</v>
      </c>
      <c r="O8327" t="s">
        <v>476</v>
      </c>
      <c r="P8327" t="s">
        <v>476</v>
      </c>
    </row>
    <row r="8328" spans="1:16">
      <c r="A8328" s="484" t="s">
        <v>47885</v>
      </c>
      <c r="B8328" s="485" t="s">
        <v>47884</v>
      </c>
      <c r="C8328" t="s">
        <v>47883</v>
      </c>
      <c r="D8328" t="s">
        <v>47883</v>
      </c>
      <c r="E8328" t="str">
        <f t="shared" si="130"/>
        <v>580284 - KNODERER FREDERIC MANUEL ROBERT - DOLPHI FORMATION</v>
      </c>
      <c r="F8328" t="s">
        <v>2919</v>
      </c>
      <c r="G8328" t="s">
        <v>47882</v>
      </c>
      <c r="I8328" t="s">
        <v>47881</v>
      </c>
      <c r="J8328" t="s">
        <v>47880</v>
      </c>
      <c r="K8328" t="s">
        <v>208</v>
      </c>
      <c r="L8328" t="s">
        <v>47879</v>
      </c>
      <c r="N8328" t="s">
        <v>208</v>
      </c>
      <c r="O8328" t="s">
        <v>476</v>
      </c>
      <c r="P8328" t="s">
        <v>476</v>
      </c>
    </row>
    <row r="8329" spans="1:16">
      <c r="A8329" s="484" t="s">
        <v>66807</v>
      </c>
      <c r="B8329" s="485" t="s">
        <v>66806</v>
      </c>
      <c r="C8329" t="s">
        <v>66805</v>
      </c>
      <c r="D8329" t="s">
        <v>66805</v>
      </c>
      <c r="E8329" t="str">
        <f t="shared" si="130"/>
        <v>605190 - GILLARDIN GUILLOT MURIEL - BAHIA DERM</v>
      </c>
      <c r="F8329" t="s">
        <v>1077</v>
      </c>
      <c r="G8329" t="s">
        <v>66804</v>
      </c>
      <c r="H8329" t="s">
        <v>66803</v>
      </c>
      <c r="I8329" t="s">
        <v>14260</v>
      </c>
      <c r="J8329" t="s">
        <v>66802</v>
      </c>
      <c r="K8329" t="s">
        <v>208</v>
      </c>
      <c r="L8329" t="s">
        <v>66801</v>
      </c>
      <c r="N8329" t="s">
        <v>208</v>
      </c>
      <c r="O8329" t="s">
        <v>476</v>
      </c>
      <c r="P8329" t="s">
        <v>476</v>
      </c>
    </row>
    <row r="8330" spans="1:16">
      <c r="A8330" s="484" t="s">
        <v>129570</v>
      </c>
      <c r="B8330" s="485" t="s">
        <v>129569</v>
      </c>
      <c r="C8330" t="s">
        <v>129568</v>
      </c>
      <c r="D8330" t="s">
        <v>129567</v>
      </c>
      <c r="E8330" t="str">
        <f t="shared" si="130"/>
        <v>644936 - ALTERNANCE RHONE ALPES VILLEURBANNE</v>
      </c>
      <c r="F8330" t="s">
        <v>42284</v>
      </c>
      <c r="G8330" t="s">
        <v>129566</v>
      </c>
      <c r="I8330" t="s">
        <v>3733</v>
      </c>
      <c r="J8330" t="s">
        <v>129565</v>
      </c>
      <c r="K8330" t="s">
        <v>208</v>
      </c>
      <c r="L8330" t="s">
        <v>129564</v>
      </c>
      <c r="N8330" t="s">
        <v>207</v>
      </c>
      <c r="O8330" t="s">
        <v>476</v>
      </c>
      <c r="P8330" t="s">
        <v>476</v>
      </c>
    </row>
    <row r="8331" spans="1:16">
      <c r="A8331" s="484" t="s">
        <v>130575</v>
      </c>
      <c r="B8331" s="485" t="s">
        <v>130574</v>
      </c>
      <c r="C8331" t="s">
        <v>130573</v>
      </c>
      <c r="D8331" t="s">
        <v>130573</v>
      </c>
      <c r="E8331" t="str">
        <f t="shared" si="130"/>
        <v>367709 - ALFORDIF</v>
      </c>
      <c r="F8331" t="s">
        <v>1817</v>
      </c>
      <c r="G8331" t="s">
        <v>130572</v>
      </c>
      <c r="H8331" t="s">
        <v>130571</v>
      </c>
      <c r="I8331" t="s">
        <v>101871</v>
      </c>
      <c r="J8331" t="s">
        <v>130570</v>
      </c>
      <c r="K8331" t="s">
        <v>208</v>
      </c>
      <c r="L8331" t="s">
        <v>130569</v>
      </c>
      <c r="N8331" t="s">
        <v>208</v>
      </c>
      <c r="O8331" t="s">
        <v>476</v>
      </c>
      <c r="P8331" t="s">
        <v>476</v>
      </c>
    </row>
    <row r="8332" spans="1:16">
      <c r="A8332" s="484" t="s">
        <v>24797</v>
      </c>
      <c r="B8332" s="485" t="s">
        <v>24796</v>
      </c>
      <c r="C8332" t="s">
        <v>24795</v>
      </c>
      <c r="D8332" t="s">
        <v>24795</v>
      </c>
      <c r="E8332" t="str">
        <f t="shared" si="130"/>
        <v>479585 - PUISSANT LAURENCE L CONSULTING</v>
      </c>
      <c r="F8332" t="s">
        <v>2534</v>
      </c>
      <c r="G8332" t="s">
        <v>24794</v>
      </c>
      <c r="I8332" t="s">
        <v>24793</v>
      </c>
      <c r="J8332" t="s">
        <v>24792</v>
      </c>
      <c r="K8332" t="s">
        <v>208</v>
      </c>
      <c r="L8332" t="s">
        <v>24791</v>
      </c>
      <c r="N8332" t="s">
        <v>208</v>
      </c>
      <c r="O8332" t="s">
        <v>476</v>
      </c>
      <c r="P8332" t="s">
        <v>476</v>
      </c>
    </row>
    <row r="8333" spans="1:16">
      <c r="A8333" s="484" t="s">
        <v>32844</v>
      </c>
      <c r="B8333" s="485" t="s">
        <v>32843</v>
      </c>
      <c r="C8333" t="s">
        <v>32842</v>
      </c>
      <c r="D8333" t="s">
        <v>32842</v>
      </c>
      <c r="E8333" t="str">
        <f t="shared" si="130"/>
        <v>668631 - NOVERGO</v>
      </c>
      <c r="F8333" t="s">
        <v>4181</v>
      </c>
      <c r="G8333" t="s">
        <v>32841</v>
      </c>
      <c r="I8333" t="s">
        <v>3776</v>
      </c>
      <c r="J8333" t="s">
        <v>32840</v>
      </c>
      <c r="K8333" t="s">
        <v>208</v>
      </c>
      <c r="L8333" t="s">
        <v>32839</v>
      </c>
      <c r="N8333" t="s">
        <v>208</v>
      </c>
      <c r="O8333" t="s">
        <v>476</v>
      </c>
      <c r="P8333" t="s">
        <v>476</v>
      </c>
    </row>
    <row r="8334" spans="1:16">
      <c r="A8334" s="484" t="s">
        <v>38013</v>
      </c>
      <c r="B8334" s="485" t="s">
        <v>38012</v>
      </c>
      <c r="C8334" t="s">
        <v>38011</v>
      </c>
      <c r="D8334" t="s">
        <v>38010</v>
      </c>
      <c r="E8334" t="str">
        <f t="shared" si="130"/>
        <v>583133 - MARZOUK NAIMA AMIENS</v>
      </c>
      <c r="F8334" t="s">
        <v>9728</v>
      </c>
      <c r="G8334" t="s">
        <v>38009</v>
      </c>
      <c r="H8334" t="s">
        <v>38008</v>
      </c>
      <c r="I8334" t="s">
        <v>1806</v>
      </c>
      <c r="J8334" t="s">
        <v>38007</v>
      </c>
      <c r="K8334" t="s">
        <v>38006</v>
      </c>
      <c r="L8334" t="s">
        <v>38005</v>
      </c>
      <c r="N8334" t="s">
        <v>208</v>
      </c>
      <c r="O8334" t="s">
        <v>476</v>
      </c>
      <c r="P8334" t="s">
        <v>476</v>
      </c>
    </row>
    <row r="8335" spans="1:16">
      <c r="A8335" s="484" t="s">
        <v>124062</v>
      </c>
      <c r="B8335" s="485" t="s">
        <v>124061</v>
      </c>
      <c r="C8335" t="s">
        <v>124060</v>
      </c>
      <c r="D8335" t="s">
        <v>124060</v>
      </c>
      <c r="E8335" t="str">
        <f t="shared" si="130"/>
        <v>499821 - ASSOCIATION AQUALOVE SAUVETAGE</v>
      </c>
      <c r="F8335" t="s">
        <v>3131</v>
      </c>
      <c r="G8335" t="s">
        <v>124059</v>
      </c>
      <c r="H8335" t="s">
        <v>124058</v>
      </c>
      <c r="I8335" t="s">
        <v>1542</v>
      </c>
      <c r="J8335" t="s">
        <v>124057</v>
      </c>
      <c r="K8335" t="s">
        <v>208</v>
      </c>
      <c r="L8335" t="s">
        <v>124056</v>
      </c>
      <c r="N8335" t="s">
        <v>208</v>
      </c>
      <c r="O8335" t="s">
        <v>476</v>
      </c>
      <c r="P8335" t="s">
        <v>476</v>
      </c>
    </row>
    <row r="8336" spans="1:16">
      <c r="A8336" s="484" t="s">
        <v>38272</v>
      </c>
      <c r="B8336" s="485" t="s">
        <v>38271</v>
      </c>
      <c r="C8336" t="s">
        <v>38270</v>
      </c>
      <c r="D8336" t="s">
        <v>38270</v>
      </c>
      <c r="E8336" t="str">
        <f t="shared" si="130"/>
        <v>473303 - MARIE MAQUAIRE</v>
      </c>
      <c r="F8336" t="s">
        <v>11966</v>
      </c>
      <c r="G8336" t="s">
        <v>38269</v>
      </c>
      <c r="I8336" t="s">
        <v>31341</v>
      </c>
      <c r="J8336" t="s">
        <v>38268</v>
      </c>
      <c r="K8336" t="s">
        <v>208</v>
      </c>
      <c r="L8336" t="s">
        <v>38267</v>
      </c>
      <c r="N8336" t="s">
        <v>208</v>
      </c>
      <c r="O8336" t="s">
        <v>476</v>
      </c>
      <c r="P8336" t="s">
        <v>476</v>
      </c>
    </row>
    <row r="8337" spans="1:16">
      <c r="A8337" s="484" t="s">
        <v>70017</v>
      </c>
      <c r="B8337" s="485" t="s">
        <v>70016</v>
      </c>
      <c r="C8337" t="s">
        <v>70015</v>
      </c>
      <c r="D8337" t="s">
        <v>70014</v>
      </c>
      <c r="E8337" t="str">
        <f t="shared" si="130"/>
        <v>383399 - FITE</v>
      </c>
      <c r="F8337" t="s">
        <v>8771</v>
      </c>
      <c r="G8337" t="s">
        <v>70013</v>
      </c>
      <c r="H8337" t="s">
        <v>70012</v>
      </c>
      <c r="I8337" t="s">
        <v>65719</v>
      </c>
      <c r="J8337" t="s">
        <v>70011</v>
      </c>
      <c r="K8337" t="s">
        <v>208</v>
      </c>
      <c r="L8337" t="s">
        <v>70010</v>
      </c>
      <c r="N8337" t="s">
        <v>208</v>
      </c>
      <c r="O8337" t="s">
        <v>476</v>
      </c>
      <c r="P8337" t="s">
        <v>476</v>
      </c>
    </row>
    <row r="8338" spans="1:16">
      <c r="A8338" s="484" t="s">
        <v>136081</v>
      </c>
      <c r="B8338" s="485" t="s">
        <v>136080</v>
      </c>
      <c r="C8338" t="s">
        <v>136079</v>
      </c>
      <c r="D8338" t="s">
        <v>136079</v>
      </c>
      <c r="E8338" t="str">
        <f t="shared" si="130"/>
        <v>663438 - ACCESSIT</v>
      </c>
      <c r="F8338" t="s">
        <v>4152</v>
      </c>
      <c r="G8338" t="s">
        <v>136078</v>
      </c>
      <c r="H8338" t="s">
        <v>136077</v>
      </c>
      <c r="I8338" t="s">
        <v>1035</v>
      </c>
      <c r="J8338" t="s">
        <v>136076</v>
      </c>
      <c r="K8338" t="s">
        <v>208</v>
      </c>
      <c r="L8338" t="s">
        <v>136075</v>
      </c>
      <c r="N8338" t="s">
        <v>208</v>
      </c>
      <c r="O8338" t="s">
        <v>476</v>
      </c>
      <c r="P8338" t="s">
        <v>476</v>
      </c>
    </row>
    <row r="8339" spans="1:16">
      <c r="A8339" s="484" t="s">
        <v>124021</v>
      </c>
      <c r="B8339" s="485" t="s">
        <v>124020</v>
      </c>
      <c r="C8339" t="s">
        <v>124019</v>
      </c>
      <c r="D8339" t="s">
        <v>124018</v>
      </c>
      <c r="E8339" t="str">
        <f t="shared" si="130"/>
        <v>638201 - ASSO AVENIR DE LA PHYTOTERAPIE</v>
      </c>
      <c r="F8339" t="s">
        <v>21022</v>
      </c>
      <c r="G8339" t="s">
        <v>124017</v>
      </c>
      <c r="I8339" t="s">
        <v>626</v>
      </c>
      <c r="K8339" t="s">
        <v>208</v>
      </c>
      <c r="L8339" t="s">
        <v>124016</v>
      </c>
      <c r="N8339" t="s">
        <v>208</v>
      </c>
      <c r="O8339" t="s">
        <v>476</v>
      </c>
      <c r="P8339" t="s">
        <v>476</v>
      </c>
    </row>
    <row r="8340" spans="1:16">
      <c r="A8340" s="484" t="s">
        <v>14248</v>
      </c>
      <c r="B8340" s="485" t="s">
        <v>14247</v>
      </c>
      <c r="C8340" t="s">
        <v>14246</v>
      </c>
      <c r="D8340" t="s">
        <v>14245</v>
      </c>
      <c r="E8340" t="str">
        <f t="shared" si="130"/>
        <v>667559 - SOHYER ANNE</v>
      </c>
      <c r="F8340" t="s">
        <v>14244</v>
      </c>
      <c r="G8340" t="s">
        <v>14243</v>
      </c>
      <c r="I8340" t="s">
        <v>14242</v>
      </c>
      <c r="J8340" t="s">
        <v>14241</v>
      </c>
      <c r="K8340" t="s">
        <v>208</v>
      </c>
      <c r="L8340" t="s">
        <v>14240</v>
      </c>
      <c r="N8340" t="s">
        <v>208</v>
      </c>
      <c r="O8340" t="s">
        <v>476</v>
      </c>
      <c r="P8340" t="s">
        <v>476</v>
      </c>
    </row>
    <row r="8341" spans="1:16">
      <c r="A8341" s="484" t="s">
        <v>37945</v>
      </c>
      <c r="B8341" s="485" t="s">
        <v>37944</v>
      </c>
      <c r="C8341" t="s">
        <v>37943</v>
      </c>
      <c r="D8341" t="s">
        <v>37942</v>
      </c>
      <c r="E8341" t="str">
        <f t="shared" si="130"/>
        <v>652520 - MASSON CORALIE</v>
      </c>
      <c r="F8341" t="s">
        <v>904</v>
      </c>
      <c r="G8341" t="s">
        <v>37941</v>
      </c>
      <c r="I8341" t="s">
        <v>37940</v>
      </c>
      <c r="J8341" t="s">
        <v>37939</v>
      </c>
      <c r="K8341" t="s">
        <v>208</v>
      </c>
      <c r="L8341" t="s">
        <v>37938</v>
      </c>
      <c r="N8341" t="s">
        <v>208</v>
      </c>
      <c r="O8341" t="s">
        <v>476</v>
      </c>
      <c r="P8341" t="s">
        <v>476</v>
      </c>
    </row>
    <row r="8342" spans="1:16">
      <c r="A8342" s="484" t="s">
        <v>109110</v>
      </c>
      <c r="B8342" s="485" t="s">
        <v>109109</v>
      </c>
      <c r="C8342" t="s">
        <v>109108</v>
      </c>
      <c r="D8342" t="s">
        <v>109108</v>
      </c>
      <c r="E8342" t="str">
        <f t="shared" si="130"/>
        <v>530748 - CDL ARL ET JEE CONSULTING</v>
      </c>
      <c r="F8342" t="s">
        <v>53880</v>
      </c>
      <c r="G8342" t="s">
        <v>109107</v>
      </c>
      <c r="I8342" t="s">
        <v>31066</v>
      </c>
      <c r="J8342" t="s">
        <v>109106</v>
      </c>
      <c r="K8342" t="s">
        <v>208</v>
      </c>
      <c r="L8342" t="s">
        <v>109105</v>
      </c>
      <c r="N8342" t="s">
        <v>208</v>
      </c>
      <c r="O8342" t="s">
        <v>476</v>
      </c>
      <c r="P8342" t="s">
        <v>476</v>
      </c>
    </row>
    <row r="8343" spans="1:16">
      <c r="A8343" s="484" t="s">
        <v>14172</v>
      </c>
      <c r="B8343" s="485" t="s">
        <v>14171</v>
      </c>
      <c r="C8343" t="s">
        <v>14170</v>
      </c>
      <c r="D8343" t="s">
        <v>14170</v>
      </c>
      <c r="E8343" t="str">
        <f t="shared" si="130"/>
        <v>339258 - SOLARIS DEVELOPPEMENT</v>
      </c>
      <c r="F8343" t="s">
        <v>2416</v>
      </c>
      <c r="G8343" t="s">
        <v>14169</v>
      </c>
      <c r="I8343" t="s">
        <v>966</v>
      </c>
      <c r="J8343" t="s">
        <v>14168</v>
      </c>
      <c r="K8343" t="s">
        <v>208</v>
      </c>
      <c r="L8343" t="s">
        <v>14167</v>
      </c>
      <c r="N8343" t="s">
        <v>208</v>
      </c>
      <c r="O8343" t="s">
        <v>476</v>
      </c>
      <c r="P8343" t="s">
        <v>476</v>
      </c>
    </row>
    <row r="8344" spans="1:16">
      <c r="A8344" s="484" t="s">
        <v>57908</v>
      </c>
      <c r="B8344" s="485" t="s">
        <v>57907</v>
      </c>
      <c r="C8344" t="s">
        <v>57906</v>
      </c>
      <c r="D8344" t="s">
        <v>57906</v>
      </c>
      <c r="E8344" t="str">
        <f t="shared" si="130"/>
        <v>409066 - INITIATIVE ET FORMATION PROVENCE</v>
      </c>
      <c r="F8344" t="s">
        <v>14206</v>
      </c>
      <c r="G8344" t="s">
        <v>57905</v>
      </c>
      <c r="H8344" t="s">
        <v>57904</v>
      </c>
      <c r="I8344" t="s">
        <v>57903</v>
      </c>
      <c r="J8344" t="s">
        <v>57902</v>
      </c>
      <c r="K8344" t="s">
        <v>208</v>
      </c>
      <c r="L8344" t="s">
        <v>57901</v>
      </c>
      <c r="N8344" t="s">
        <v>208</v>
      </c>
      <c r="O8344" t="s">
        <v>476</v>
      </c>
      <c r="P8344" t="s">
        <v>476</v>
      </c>
    </row>
    <row r="8345" spans="1:16">
      <c r="A8345" s="484" t="s">
        <v>45275</v>
      </c>
      <c r="B8345" s="485" t="s">
        <v>45274</v>
      </c>
      <c r="C8345" t="s">
        <v>45273</v>
      </c>
      <c r="D8345" t="s">
        <v>45273</v>
      </c>
      <c r="E8345" t="str">
        <f t="shared" si="130"/>
        <v>484088 - LC COACH</v>
      </c>
      <c r="F8345" t="s">
        <v>4705</v>
      </c>
      <c r="G8345" t="s">
        <v>45272</v>
      </c>
      <c r="H8345" t="s">
        <v>45271</v>
      </c>
      <c r="I8345" t="s">
        <v>4911</v>
      </c>
      <c r="J8345" t="s">
        <v>45270</v>
      </c>
      <c r="K8345" t="s">
        <v>208</v>
      </c>
      <c r="L8345" t="s">
        <v>45269</v>
      </c>
      <c r="N8345" t="s">
        <v>208</v>
      </c>
      <c r="O8345" t="s">
        <v>476</v>
      </c>
      <c r="P8345" t="s">
        <v>476</v>
      </c>
    </row>
    <row r="8346" spans="1:16">
      <c r="A8346" s="484" t="s">
        <v>116504</v>
      </c>
      <c r="B8346" s="485" t="s">
        <v>116503</v>
      </c>
      <c r="C8346" t="s">
        <v>116497</v>
      </c>
      <c r="D8346" t="s">
        <v>116502</v>
      </c>
      <c r="E8346" t="str">
        <f t="shared" si="130"/>
        <v>514007 - AUTO ECOLE DU CHATEAU CHAMBERY</v>
      </c>
      <c r="F8346" t="s">
        <v>831</v>
      </c>
      <c r="G8346" t="s">
        <v>38081</v>
      </c>
      <c r="I8346" t="s">
        <v>5210</v>
      </c>
      <c r="J8346" t="s">
        <v>116501</v>
      </c>
      <c r="K8346" t="s">
        <v>208</v>
      </c>
      <c r="L8346" t="s">
        <v>116500</v>
      </c>
      <c r="N8346" t="s">
        <v>208</v>
      </c>
      <c r="O8346" t="s">
        <v>476</v>
      </c>
      <c r="P8346" t="s">
        <v>476</v>
      </c>
    </row>
    <row r="8347" spans="1:16">
      <c r="A8347" s="484" t="s">
        <v>46814</v>
      </c>
      <c r="B8347" s="485" t="s">
        <v>46813</v>
      </c>
      <c r="C8347" t="s">
        <v>46812</v>
      </c>
      <c r="D8347" t="s">
        <v>46812</v>
      </c>
      <c r="E8347" t="str">
        <f t="shared" si="130"/>
        <v>443530 - LA PREVENTION MEDICALE</v>
      </c>
      <c r="F8347" t="s">
        <v>23609</v>
      </c>
      <c r="G8347" t="s">
        <v>46811</v>
      </c>
      <c r="I8347" t="s">
        <v>820</v>
      </c>
      <c r="J8347" t="s">
        <v>46810</v>
      </c>
      <c r="K8347" t="s">
        <v>46809</v>
      </c>
      <c r="L8347" t="s">
        <v>46808</v>
      </c>
      <c r="N8347" t="s">
        <v>208</v>
      </c>
      <c r="O8347" t="s">
        <v>476</v>
      </c>
      <c r="P8347" t="s">
        <v>476</v>
      </c>
    </row>
    <row r="8348" spans="1:16">
      <c r="A8348" s="484" t="s">
        <v>12302</v>
      </c>
      <c r="B8348" s="485" t="s">
        <v>12301</v>
      </c>
      <c r="C8348" t="s">
        <v>12300</v>
      </c>
      <c r="D8348" t="s">
        <v>12300</v>
      </c>
      <c r="E8348" t="str">
        <f t="shared" si="130"/>
        <v>634190 - SUP DE PUB SARL</v>
      </c>
      <c r="F8348" t="s">
        <v>4718</v>
      </c>
      <c r="G8348" t="s">
        <v>12299</v>
      </c>
      <c r="I8348" t="s">
        <v>626</v>
      </c>
      <c r="K8348" t="s">
        <v>208</v>
      </c>
      <c r="L8348" t="s">
        <v>12298</v>
      </c>
      <c r="N8348" t="s">
        <v>207</v>
      </c>
      <c r="O8348" t="s">
        <v>476</v>
      </c>
      <c r="P8348" t="s">
        <v>476</v>
      </c>
    </row>
    <row r="8349" spans="1:16">
      <c r="A8349" s="484" t="s">
        <v>128546</v>
      </c>
      <c r="B8349" s="485" t="s">
        <v>128545</v>
      </c>
      <c r="C8349" t="s">
        <v>128544</v>
      </c>
      <c r="D8349" t="s">
        <v>128544</v>
      </c>
      <c r="E8349" t="str">
        <f t="shared" si="130"/>
        <v>174129 - ANAXIS SANTE</v>
      </c>
      <c r="F8349" t="s">
        <v>7292</v>
      </c>
      <c r="G8349" t="s">
        <v>128543</v>
      </c>
      <c r="I8349" t="s">
        <v>25816</v>
      </c>
      <c r="J8349" t="s">
        <v>128542</v>
      </c>
      <c r="K8349" t="s">
        <v>128541</v>
      </c>
      <c r="L8349" t="s">
        <v>128540</v>
      </c>
      <c r="N8349" t="s">
        <v>208</v>
      </c>
      <c r="O8349" t="s">
        <v>476</v>
      </c>
      <c r="P8349" t="s">
        <v>476</v>
      </c>
    </row>
    <row r="8350" spans="1:16">
      <c r="A8350" s="484" t="s">
        <v>79743</v>
      </c>
      <c r="B8350" s="485" t="s">
        <v>79742</v>
      </c>
      <c r="C8350" t="s">
        <v>79741</v>
      </c>
      <c r="D8350" t="s">
        <v>79741</v>
      </c>
      <c r="E8350" t="str">
        <f t="shared" si="130"/>
        <v>678685 - ENNEA9</v>
      </c>
      <c r="F8350" t="s">
        <v>11275</v>
      </c>
      <c r="G8350" t="s">
        <v>79740</v>
      </c>
      <c r="I8350" t="s">
        <v>11957</v>
      </c>
      <c r="J8350" t="s">
        <v>79739</v>
      </c>
      <c r="K8350" t="s">
        <v>208</v>
      </c>
      <c r="L8350" t="s">
        <v>79738</v>
      </c>
      <c r="N8350" t="s">
        <v>208</v>
      </c>
      <c r="O8350" t="s">
        <v>476</v>
      </c>
      <c r="P8350" t="s">
        <v>476</v>
      </c>
    </row>
    <row r="8351" spans="1:16">
      <c r="A8351" s="484" t="s">
        <v>130667</v>
      </c>
      <c r="B8351" s="485" t="s">
        <v>130666</v>
      </c>
      <c r="C8351" t="s">
        <v>130665</v>
      </c>
      <c r="D8351" t="s">
        <v>130665</v>
      </c>
      <c r="E8351" t="str">
        <f t="shared" si="130"/>
        <v>521693 - ALEXANDRE JOEL APROCONSEIL FORMATION VAE</v>
      </c>
      <c r="F8351" t="s">
        <v>19292</v>
      </c>
      <c r="G8351" t="s">
        <v>130664</v>
      </c>
      <c r="H8351" t="s">
        <v>130663</v>
      </c>
      <c r="I8351" t="s">
        <v>92356</v>
      </c>
      <c r="K8351" t="s">
        <v>208</v>
      </c>
      <c r="L8351" t="s">
        <v>130662</v>
      </c>
      <c r="N8351" t="s">
        <v>208</v>
      </c>
      <c r="O8351" t="s">
        <v>476</v>
      </c>
      <c r="P8351" t="s">
        <v>476</v>
      </c>
    </row>
    <row r="8352" spans="1:16">
      <c r="A8352" s="484" t="s">
        <v>88133</v>
      </c>
      <c r="B8352" s="485" t="s">
        <v>88132</v>
      </c>
      <c r="C8352" t="s">
        <v>88131</v>
      </c>
      <c r="D8352" t="s">
        <v>88130</v>
      </c>
      <c r="E8352" t="str">
        <f t="shared" si="130"/>
        <v>669830 - DELON ARNAUD</v>
      </c>
      <c r="F8352" t="s">
        <v>2227</v>
      </c>
      <c r="G8352" t="s">
        <v>38637</v>
      </c>
      <c r="I8352" t="s">
        <v>626</v>
      </c>
      <c r="J8352" t="s">
        <v>88129</v>
      </c>
      <c r="K8352" t="s">
        <v>208</v>
      </c>
      <c r="L8352" t="s">
        <v>88128</v>
      </c>
      <c r="N8352" t="s">
        <v>208</v>
      </c>
      <c r="O8352" t="s">
        <v>476</v>
      </c>
      <c r="P8352" t="s">
        <v>476</v>
      </c>
    </row>
    <row r="8353" spans="1:16">
      <c r="A8353" s="484" t="s">
        <v>35010</v>
      </c>
      <c r="B8353" s="485" t="s">
        <v>35009</v>
      </c>
      <c r="C8353" t="s">
        <v>35008</v>
      </c>
      <c r="D8353" t="s">
        <v>35007</v>
      </c>
      <c r="E8353" t="str">
        <f t="shared" si="130"/>
        <v>473601 - MOUSSEAUX FRANK</v>
      </c>
      <c r="F8353" t="s">
        <v>9720</v>
      </c>
      <c r="G8353" t="s">
        <v>35006</v>
      </c>
      <c r="I8353" t="s">
        <v>1542</v>
      </c>
      <c r="J8353" t="s">
        <v>35005</v>
      </c>
      <c r="K8353" t="s">
        <v>208</v>
      </c>
      <c r="L8353" t="s">
        <v>35004</v>
      </c>
      <c r="N8353" t="s">
        <v>208</v>
      </c>
      <c r="O8353" t="s">
        <v>476</v>
      </c>
      <c r="P8353" t="s">
        <v>476</v>
      </c>
    </row>
    <row r="8354" spans="1:16">
      <c r="A8354" s="484" t="s">
        <v>26631</v>
      </c>
      <c r="B8354" s="485" t="s">
        <v>26630</v>
      </c>
      <c r="C8354" t="s">
        <v>26629</v>
      </c>
      <c r="D8354" t="s">
        <v>26629</v>
      </c>
      <c r="E8354" t="str">
        <f t="shared" si="130"/>
        <v>547013 - PRECAUTION</v>
      </c>
      <c r="F8354" t="s">
        <v>26628</v>
      </c>
      <c r="G8354" t="s">
        <v>26627</v>
      </c>
      <c r="I8354" t="s">
        <v>2398</v>
      </c>
      <c r="J8354" t="s">
        <v>26626</v>
      </c>
      <c r="K8354" t="s">
        <v>26625</v>
      </c>
      <c r="L8354" t="s">
        <v>26624</v>
      </c>
      <c r="N8354" t="s">
        <v>208</v>
      </c>
      <c r="O8354" t="s">
        <v>476</v>
      </c>
      <c r="P8354" t="s">
        <v>476</v>
      </c>
    </row>
    <row r="8355" spans="1:16">
      <c r="A8355" s="484" t="s">
        <v>70239</v>
      </c>
      <c r="B8355" s="485" t="s">
        <v>70238</v>
      </c>
      <c r="C8355" t="s">
        <v>70237</v>
      </c>
      <c r="D8355" t="s">
        <v>70236</v>
      </c>
      <c r="E8355" t="str">
        <f t="shared" si="130"/>
        <v>500951 - FC COMPETENCES</v>
      </c>
      <c r="F8355" t="s">
        <v>2994</v>
      </c>
      <c r="G8355" t="s">
        <v>70235</v>
      </c>
      <c r="H8355" t="s">
        <v>70234</v>
      </c>
      <c r="I8355" t="s">
        <v>18310</v>
      </c>
      <c r="J8355" t="s">
        <v>70233</v>
      </c>
      <c r="K8355" t="s">
        <v>70232</v>
      </c>
      <c r="L8355" t="s">
        <v>70231</v>
      </c>
      <c r="N8355" t="s">
        <v>208</v>
      </c>
      <c r="O8355" t="s">
        <v>476</v>
      </c>
      <c r="P8355" t="s">
        <v>476</v>
      </c>
    </row>
    <row r="8356" spans="1:16">
      <c r="A8356" s="484" t="s">
        <v>74795</v>
      </c>
      <c r="B8356" s="485" t="s">
        <v>74794</v>
      </c>
      <c r="C8356" t="s">
        <v>74793</v>
      </c>
      <c r="D8356" t="s">
        <v>74793</v>
      </c>
      <c r="E8356" t="str">
        <f t="shared" si="130"/>
        <v>664686 - EXACTETUDES</v>
      </c>
      <c r="F8356" t="s">
        <v>12645</v>
      </c>
      <c r="G8356" t="s">
        <v>74792</v>
      </c>
      <c r="I8356" t="s">
        <v>579</v>
      </c>
      <c r="J8356" t="s">
        <v>74791</v>
      </c>
      <c r="K8356" t="s">
        <v>208</v>
      </c>
      <c r="L8356" t="s">
        <v>74790</v>
      </c>
      <c r="N8356" t="s">
        <v>207</v>
      </c>
      <c r="O8356" t="s">
        <v>476</v>
      </c>
      <c r="P8356" t="s">
        <v>476</v>
      </c>
    </row>
    <row r="8357" spans="1:16">
      <c r="A8357" s="484" t="s">
        <v>35257</v>
      </c>
      <c r="B8357" s="485" t="s">
        <v>35256</v>
      </c>
      <c r="C8357" t="s">
        <v>35255</v>
      </c>
      <c r="D8357" t="s">
        <v>35254</v>
      </c>
      <c r="E8357" t="str">
        <f t="shared" si="130"/>
        <v>439204 - MORARD ERIC CPFA</v>
      </c>
      <c r="F8357" t="s">
        <v>6341</v>
      </c>
      <c r="G8357" t="s">
        <v>35253</v>
      </c>
      <c r="I8357" t="s">
        <v>35252</v>
      </c>
      <c r="J8357" t="s">
        <v>35251</v>
      </c>
      <c r="K8357" t="s">
        <v>208</v>
      </c>
      <c r="L8357" t="s">
        <v>35250</v>
      </c>
      <c r="N8357" t="s">
        <v>208</v>
      </c>
      <c r="O8357" t="s">
        <v>476</v>
      </c>
      <c r="P8357" t="s">
        <v>476</v>
      </c>
    </row>
    <row r="8358" spans="1:16">
      <c r="A8358" s="484" t="s">
        <v>113355</v>
      </c>
      <c r="B8358" s="485" t="s">
        <v>113354</v>
      </c>
      <c r="C8358" t="s">
        <v>113353</v>
      </c>
      <c r="D8358" t="s">
        <v>113352</v>
      </c>
      <c r="E8358" t="str">
        <f t="shared" si="130"/>
        <v>602590 - BIOSYNEX ILLKIRCH GRAFFENSTADEN</v>
      </c>
      <c r="F8358" t="s">
        <v>1857</v>
      </c>
      <c r="G8358" t="s">
        <v>113351</v>
      </c>
      <c r="I8358" t="s">
        <v>15276</v>
      </c>
      <c r="J8358" t="s">
        <v>113350</v>
      </c>
      <c r="K8358" t="s">
        <v>208</v>
      </c>
      <c r="L8358" t="s">
        <v>113349</v>
      </c>
      <c r="N8358" t="s">
        <v>208</v>
      </c>
      <c r="O8358" t="s">
        <v>476</v>
      </c>
      <c r="P8358" t="s">
        <v>476</v>
      </c>
    </row>
    <row r="8359" spans="1:16">
      <c r="A8359" s="484" t="s">
        <v>76451</v>
      </c>
      <c r="B8359" s="485" t="s">
        <v>3166</v>
      </c>
      <c r="C8359" t="s">
        <v>76450</v>
      </c>
      <c r="D8359" t="s">
        <v>3164</v>
      </c>
      <c r="E8359" t="str">
        <f t="shared" si="130"/>
        <v>549319 - EMS</v>
      </c>
      <c r="F8359" t="s">
        <v>3569</v>
      </c>
      <c r="G8359" t="s">
        <v>76449</v>
      </c>
      <c r="I8359" t="s">
        <v>12766</v>
      </c>
      <c r="J8359" t="s">
        <v>3161</v>
      </c>
      <c r="K8359" t="s">
        <v>76448</v>
      </c>
      <c r="L8359" t="s">
        <v>76447</v>
      </c>
      <c r="N8359" t="s">
        <v>208</v>
      </c>
      <c r="O8359" t="s">
        <v>476</v>
      </c>
      <c r="P8359" t="s">
        <v>476</v>
      </c>
    </row>
    <row r="8360" spans="1:16">
      <c r="A8360" s="484" t="s">
        <v>4105</v>
      </c>
      <c r="B8360" s="485" t="s">
        <v>4104</v>
      </c>
      <c r="C8360" t="s">
        <v>4103</v>
      </c>
      <c r="D8360" t="s">
        <v>4103</v>
      </c>
      <c r="E8360" t="str">
        <f t="shared" si="130"/>
        <v>611086 - VERLAGUET CHRISTOPHE</v>
      </c>
      <c r="F8360" t="s">
        <v>3834</v>
      </c>
      <c r="G8360" t="s">
        <v>4102</v>
      </c>
      <c r="I8360" t="s">
        <v>4101</v>
      </c>
      <c r="J8360" t="s">
        <v>4100</v>
      </c>
      <c r="K8360" t="s">
        <v>208</v>
      </c>
      <c r="L8360" t="s">
        <v>4099</v>
      </c>
      <c r="N8360" t="s">
        <v>208</v>
      </c>
      <c r="O8360" t="s">
        <v>476</v>
      </c>
      <c r="P8360" t="s">
        <v>476</v>
      </c>
    </row>
    <row r="8361" spans="1:16">
      <c r="A8361" s="484" t="s">
        <v>86782</v>
      </c>
      <c r="B8361" s="485" t="s">
        <v>86781</v>
      </c>
      <c r="C8361" t="s">
        <v>86780</v>
      </c>
      <c r="D8361" t="s">
        <v>86780</v>
      </c>
      <c r="E8361" t="str">
        <f t="shared" si="130"/>
        <v>341940 - DLM DEVELOPPEMENT</v>
      </c>
      <c r="F8361" t="s">
        <v>12618</v>
      </c>
      <c r="G8361" t="s">
        <v>86779</v>
      </c>
      <c r="H8361" t="s">
        <v>86778</v>
      </c>
      <c r="I8361" t="s">
        <v>1542</v>
      </c>
      <c r="J8361" t="s">
        <v>86777</v>
      </c>
      <c r="K8361" t="s">
        <v>86776</v>
      </c>
      <c r="L8361" t="s">
        <v>86775</v>
      </c>
      <c r="N8361" t="s">
        <v>208</v>
      </c>
      <c r="O8361" t="s">
        <v>476</v>
      </c>
      <c r="P8361" t="s">
        <v>476</v>
      </c>
    </row>
    <row r="8362" spans="1:16">
      <c r="A8362" s="484" t="s">
        <v>43629</v>
      </c>
      <c r="B8362" s="485" t="s">
        <v>43628</v>
      </c>
      <c r="C8362" t="s">
        <v>43627</v>
      </c>
      <c r="D8362" t="s">
        <v>43627</v>
      </c>
      <c r="E8362" t="str">
        <f t="shared" si="130"/>
        <v>532356 - LES CONFERENCES DE L'UJCD</v>
      </c>
      <c r="F8362" t="s">
        <v>2408</v>
      </c>
      <c r="G8362" t="s">
        <v>43626</v>
      </c>
      <c r="I8362" t="s">
        <v>7236</v>
      </c>
      <c r="J8362" t="s">
        <v>43625</v>
      </c>
      <c r="K8362" t="s">
        <v>208</v>
      </c>
      <c r="L8362" t="s">
        <v>43624</v>
      </c>
      <c r="N8362" t="s">
        <v>208</v>
      </c>
      <c r="O8362" t="s">
        <v>476</v>
      </c>
      <c r="P8362" t="s">
        <v>476</v>
      </c>
    </row>
    <row r="8363" spans="1:16">
      <c r="A8363" s="484" t="s">
        <v>49240</v>
      </c>
      <c r="B8363" s="485" t="s">
        <v>49239</v>
      </c>
      <c r="C8363" t="s">
        <v>49238</v>
      </c>
      <c r="D8363" t="s">
        <v>49238</v>
      </c>
      <c r="E8363" t="str">
        <f t="shared" si="130"/>
        <v>534298 - JMG FORMATION</v>
      </c>
      <c r="F8363" t="s">
        <v>1086</v>
      </c>
      <c r="G8363" t="s">
        <v>49237</v>
      </c>
      <c r="I8363" t="s">
        <v>34573</v>
      </c>
      <c r="J8363" t="s">
        <v>49236</v>
      </c>
      <c r="K8363" t="s">
        <v>208</v>
      </c>
      <c r="L8363" t="s">
        <v>49235</v>
      </c>
      <c r="N8363" t="s">
        <v>208</v>
      </c>
      <c r="O8363" t="s">
        <v>476</v>
      </c>
      <c r="P8363" t="s">
        <v>476</v>
      </c>
    </row>
    <row r="8364" spans="1:16">
      <c r="A8364" s="484" t="s">
        <v>108889</v>
      </c>
      <c r="B8364" s="485" t="s">
        <v>108888</v>
      </c>
      <c r="C8364" t="s">
        <v>108887</v>
      </c>
      <c r="D8364" t="s">
        <v>108887</v>
      </c>
      <c r="E8364" t="str">
        <f t="shared" si="130"/>
        <v>412910 - CEFORIS</v>
      </c>
      <c r="F8364" t="s">
        <v>22356</v>
      </c>
      <c r="G8364" t="s">
        <v>108886</v>
      </c>
      <c r="I8364" t="s">
        <v>802</v>
      </c>
      <c r="J8364" t="s">
        <v>108885</v>
      </c>
      <c r="K8364" t="s">
        <v>208</v>
      </c>
      <c r="L8364" t="s">
        <v>108884</v>
      </c>
      <c r="N8364" t="s">
        <v>208</v>
      </c>
      <c r="O8364" t="s">
        <v>476</v>
      </c>
      <c r="P8364" t="s">
        <v>476</v>
      </c>
    </row>
    <row r="8365" spans="1:16">
      <c r="A8365" s="484" t="s">
        <v>111915</v>
      </c>
      <c r="B8365" s="485" t="s">
        <v>111914</v>
      </c>
      <c r="C8365" t="s">
        <v>111913</v>
      </c>
      <c r="D8365" t="s">
        <v>111913</v>
      </c>
      <c r="E8365" t="str">
        <f t="shared" si="130"/>
        <v>481956 - BT INFO</v>
      </c>
      <c r="F8365" t="s">
        <v>111912</v>
      </c>
      <c r="G8365" t="s">
        <v>111911</v>
      </c>
      <c r="I8365" t="s">
        <v>59135</v>
      </c>
      <c r="J8365" t="s">
        <v>111910</v>
      </c>
      <c r="K8365" t="s">
        <v>208</v>
      </c>
      <c r="L8365" t="s">
        <v>111909</v>
      </c>
      <c r="N8365" t="s">
        <v>208</v>
      </c>
      <c r="O8365" t="s">
        <v>476</v>
      </c>
      <c r="P8365" t="s">
        <v>476</v>
      </c>
    </row>
    <row r="8366" spans="1:16">
      <c r="A8366" s="484" t="s">
        <v>124616</v>
      </c>
      <c r="B8366" s="485" t="s">
        <v>124615</v>
      </c>
      <c r="C8366" t="s">
        <v>124614</v>
      </c>
      <c r="D8366" t="s">
        <v>124613</v>
      </c>
      <c r="E8366" t="str">
        <f t="shared" si="130"/>
        <v>32906 - ARFRIPS</v>
      </c>
      <c r="F8366" t="s">
        <v>28983</v>
      </c>
      <c r="G8366" t="s">
        <v>124612</v>
      </c>
      <c r="H8366" t="s">
        <v>124611</v>
      </c>
      <c r="I8366" t="s">
        <v>2176</v>
      </c>
      <c r="J8366" t="s">
        <v>124610</v>
      </c>
      <c r="K8366" t="s">
        <v>208</v>
      </c>
      <c r="L8366" t="s">
        <v>124609</v>
      </c>
      <c r="N8366" t="s">
        <v>208</v>
      </c>
      <c r="O8366" t="s">
        <v>476</v>
      </c>
      <c r="P8366" t="s">
        <v>476</v>
      </c>
    </row>
    <row r="8367" spans="1:16">
      <c r="A8367" s="484" t="s">
        <v>94301</v>
      </c>
      <c r="B8367" s="485" t="s">
        <v>94300</v>
      </c>
      <c r="C8367" t="s">
        <v>94299</v>
      </c>
      <c r="D8367" t="s">
        <v>94298</v>
      </c>
      <c r="E8367" t="str">
        <f t="shared" si="130"/>
        <v>518293 - CNY</v>
      </c>
      <c r="F8367" t="s">
        <v>55465</v>
      </c>
      <c r="G8367" t="s">
        <v>94297</v>
      </c>
      <c r="I8367" t="s">
        <v>71301</v>
      </c>
      <c r="J8367" t="s">
        <v>94296</v>
      </c>
      <c r="K8367" t="s">
        <v>208</v>
      </c>
      <c r="L8367" t="s">
        <v>94295</v>
      </c>
      <c r="N8367" t="s">
        <v>208</v>
      </c>
      <c r="O8367" t="s">
        <v>476</v>
      </c>
      <c r="P8367" t="s">
        <v>476</v>
      </c>
    </row>
    <row r="8368" spans="1:16">
      <c r="A8368" s="484" t="s">
        <v>97951</v>
      </c>
      <c r="B8368" s="485" t="s">
        <v>97950</v>
      </c>
      <c r="C8368" t="s">
        <v>97949</v>
      </c>
      <c r="D8368" t="s">
        <v>97949</v>
      </c>
      <c r="E8368" t="str">
        <f t="shared" si="130"/>
        <v>537809 - CHAMARD MARIE DOMINIQUE</v>
      </c>
      <c r="F8368" t="s">
        <v>1554</v>
      </c>
      <c r="G8368" t="s">
        <v>97948</v>
      </c>
      <c r="H8368" t="s">
        <v>97947</v>
      </c>
      <c r="I8368" t="s">
        <v>97946</v>
      </c>
      <c r="J8368" t="s">
        <v>97945</v>
      </c>
      <c r="K8368" t="s">
        <v>208</v>
      </c>
      <c r="L8368" t="s">
        <v>97944</v>
      </c>
      <c r="N8368" t="s">
        <v>208</v>
      </c>
      <c r="O8368" t="s">
        <v>476</v>
      </c>
      <c r="P8368" t="s">
        <v>476</v>
      </c>
    </row>
    <row r="8369" spans="1:16">
      <c r="A8369" s="484" t="s">
        <v>90880</v>
      </c>
      <c r="B8369" s="485" t="s">
        <v>90879</v>
      </c>
      <c r="C8369" t="s">
        <v>90878</v>
      </c>
      <c r="D8369" t="s">
        <v>90878</v>
      </c>
      <c r="E8369" t="str">
        <f t="shared" si="130"/>
        <v>604082 - CROISSANCE</v>
      </c>
      <c r="F8369" t="s">
        <v>831</v>
      </c>
      <c r="G8369" t="s">
        <v>90877</v>
      </c>
      <c r="I8369" t="s">
        <v>8097</v>
      </c>
      <c r="J8369" t="s">
        <v>90876</v>
      </c>
      <c r="K8369" t="s">
        <v>208</v>
      </c>
      <c r="L8369" t="s">
        <v>90875</v>
      </c>
      <c r="N8369" t="s">
        <v>208</v>
      </c>
      <c r="O8369" t="s">
        <v>476</v>
      </c>
      <c r="P8369" t="s">
        <v>476</v>
      </c>
    </row>
    <row r="8370" spans="1:16">
      <c r="A8370" s="484" t="s">
        <v>78920</v>
      </c>
      <c r="B8370" s="485" t="s">
        <v>78919</v>
      </c>
      <c r="C8370" t="s">
        <v>78918</v>
      </c>
      <c r="D8370" t="s">
        <v>78918</v>
      </c>
      <c r="E8370" t="str">
        <f t="shared" si="130"/>
        <v>542416 - EQUILIBRES</v>
      </c>
      <c r="F8370" t="s">
        <v>2651</v>
      </c>
      <c r="G8370" t="s">
        <v>78917</v>
      </c>
      <c r="I8370" t="s">
        <v>1334</v>
      </c>
      <c r="K8370" t="s">
        <v>208</v>
      </c>
      <c r="L8370" t="s">
        <v>78916</v>
      </c>
      <c r="N8370" t="s">
        <v>208</v>
      </c>
      <c r="O8370" t="s">
        <v>476</v>
      </c>
      <c r="P8370" t="s">
        <v>476</v>
      </c>
    </row>
    <row r="8371" spans="1:16">
      <c r="A8371" s="484" t="s">
        <v>12102</v>
      </c>
      <c r="B8371" s="485" t="s">
        <v>12101</v>
      </c>
      <c r="C8371" t="s">
        <v>12100</v>
      </c>
      <c r="D8371" t="s">
        <v>12100</v>
      </c>
      <c r="E8371" t="str">
        <f t="shared" si="130"/>
        <v>542428 - SY CONSULTANT</v>
      </c>
      <c r="F8371" t="s">
        <v>12099</v>
      </c>
      <c r="G8371" t="s">
        <v>12098</v>
      </c>
      <c r="I8371" t="s">
        <v>1494</v>
      </c>
      <c r="J8371" t="s">
        <v>12097</v>
      </c>
      <c r="K8371" t="s">
        <v>208</v>
      </c>
      <c r="L8371" t="s">
        <v>12096</v>
      </c>
      <c r="N8371" t="s">
        <v>208</v>
      </c>
      <c r="O8371" t="s">
        <v>476</v>
      </c>
      <c r="P8371" t="s">
        <v>476</v>
      </c>
    </row>
    <row r="8372" spans="1:16">
      <c r="A8372" s="484" t="s">
        <v>7258</v>
      </c>
      <c r="B8372" s="485" t="s">
        <v>7257</v>
      </c>
      <c r="C8372" t="s">
        <v>7256</v>
      </c>
      <c r="D8372" t="s">
        <v>7255</v>
      </c>
      <c r="E8372" t="str">
        <f t="shared" si="130"/>
        <v>514986 - UNAASS</v>
      </c>
      <c r="F8372" t="s">
        <v>7254</v>
      </c>
      <c r="G8372" t="s">
        <v>7253</v>
      </c>
      <c r="I8372" t="s">
        <v>7252</v>
      </c>
      <c r="J8372" t="s">
        <v>7251</v>
      </c>
      <c r="K8372" t="s">
        <v>208</v>
      </c>
      <c r="L8372" t="s">
        <v>7250</v>
      </c>
      <c r="N8372" t="s">
        <v>208</v>
      </c>
      <c r="O8372" t="s">
        <v>476</v>
      </c>
      <c r="P8372" t="s">
        <v>476</v>
      </c>
    </row>
    <row r="8373" spans="1:16">
      <c r="A8373" s="484" t="s">
        <v>134934</v>
      </c>
      <c r="B8373" s="485" t="s">
        <v>134933</v>
      </c>
      <c r="C8373" t="s">
        <v>134932</v>
      </c>
      <c r="D8373" t="s">
        <v>134932</v>
      </c>
      <c r="E8373" t="str">
        <f t="shared" si="130"/>
        <v>384343 - ACT'RMC</v>
      </c>
      <c r="F8373" t="s">
        <v>7292</v>
      </c>
      <c r="G8373" t="s">
        <v>134931</v>
      </c>
      <c r="I8373" t="s">
        <v>7644</v>
      </c>
      <c r="J8373" t="s">
        <v>134930</v>
      </c>
      <c r="K8373" t="s">
        <v>208</v>
      </c>
      <c r="L8373" t="s">
        <v>134929</v>
      </c>
      <c r="N8373" t="s">
        <v>208</v>
      </c>
      <c r="O8373" t="s">
        <v>476</v>
      </c>
      <c r="P8373" t="s">
        <v>476</v>
      </c>
    </row>
    <row r="8374" spans="1:16">
      <c r="A8374" s="484" t="s">
        <v>28417</v>
      </c>
      <c r="B8374" s="485" t="s">
        <v>28416</v>
      </c>
      <c r="C8374" t="s">
        <v>28415</v>
      </c>
      <c r="D8374" t="s">
        <v>28415</v>
      </c>
      <c r="E8374" t="str">
        <f t="shared" si="130"/>
        <v>520366 - PETIT THOMAS</v>
      </c>
      <c r="F8374" t="s">
        <v>8706</v>
      </c>
      <c r="G8374" t="s">
        <v>28414</v>
      </c>
      <c r="I8374" t="s">
        <v>4564</v>
      </c>
      <c r="J8374" t="s">
        <v>28413</v>
      </c>
      <c r="K8374" t="s">
        <v>208</v>
      </c>
      <c r="L8374" t="s">
        <v>28412</v>
      </c>
      <c r="N8374" t="s">
        <v>208</v>
      </c>
      <c r="O8374" t="s">
        <v>476</v>
      </c>
      <c r="P8374" t="s">
        <v>476</v>
      </c>
    </row>
    <row r="8375" spans="1:16">
      <c r="A8375" s="484" t="s">
        <v>136107</v>
      </c>
      <c r="B8375" s="485" t="s">
        <v>136106</v>
      </c>
      <c r="C8375" t="s">
        <v>136105</v>
      </c>
      <c r="D8375" t="s">
        <v>136105</v>
      </c>
      <c r="E8375" t="str">
        <f t="shared" si="130"/>
        <v>422460 - ACCESSAVOIR</v>
      </c>
      <c r="F8375" t="s">
        <v>1817</v>
      </c>
      <c r="G8375" t="s">
        <v>136104</v>
      </c>
      <c r="I8375" t="s">
        <v>18747</v>
      </c>
      <c r="J8375" t="s">
        <v>136103</v>
      </c>
      <c r="K8375" t="s">
        <v>208</v>
      </c>
      <c r="L8375" t="s">
        <v>136102</v>
      </c>
      <c r="N8375" t="s">
        <v>208</v>
      </c>
      <c r="O8375" t="s">
        <v>476</v>
      </c>
      <c r="P8375" t="s">
        <v>476</v>
      </c>
    </row>
    <row r="8376" spans="1:16">
      <c r="A8376" s="484" t="s">
        <v>128262</v>
      </c>
      <c r="B8376" s="485" t="s">
        <v>128261</v>
      </c>
      <c r="C8376" t="s">
        <v>128260</v>
      </c>
      <c r="D8376" t="s">
        <v>128260</v>
      </c>
      <c r="E8376" t="str">
        <f t="shared" si="130"/>
        <v>459707 - ANIMALIN</v>
      </c>
      <c r="F8376" t="s">
        <v>2994</v>
      </c>
      <c r="G8376" t="s">
        <v>128259</v>
      </c>
      <c r="I8376" t="s">
        <v>128258</v>
      </c>
      <c r="J8376" t="s">
        <v>128257</v>
      </c>
      <c r="K8376" t="s">
        <v>208</v>
      </c>
      <c r="L8376" t="s">
        <v>128256</v>
      </c>
      <c r="N8376" t="s">
        <v>208</v>
      </c>
      <c r="O8376" t="s">
        <v>476</v>
      </c>
      <c r="P8376" t="s">
        <v>476</v>
      </c>
    </row>
    <row r="8377" spans="1:16">
      <c r="A8377" s="484" t="s">
        <v>134536</v>
      </c>
      <c r="B8377" s="485" t="s">
        <v>134535</v>
      </c>
      <c r="C8377" t="s">
        <v>134534</v>
      </c>
      <c r="D8377" t="s">
        <v>134533</v>
      </c>
      <c r="E8377" t="str">
        <f t="shared" si="130"/>
        <v>459033 - A2CF</v>
      </c>
      <c r="F8377" t="s">
        <v>1857</v>
      </c>
      <c r="G8377" t="s">
        <v>134532</v>
      </c>
      <c r="I8377" t="s">
        <v>44546</v>
      </c>
      <c r="J8377" t="s">
        <v>134531</v>
      </c>
      <c r="K8377" t="s">
        <v>208</v>
      </c>
      <c r="L8377" t="s">
        <v>134530</v>
      </c>
      <c r="N8377" t="s">
        <v>208</v>
      </c>
      <c r="O8377" t="s">
        <v>476</v>
      </c>
      <c r="P8377" t="s">
        <v>476</v>
      </c>
    </row>
    <row r="8378" spans="1:16">
      <c r="A8378" s="484" t="s">
        <v>87861</v>
      </c>
      <c r="B8378" s="485" t="s">
        <v>87854</v>
      </c>
      <c r="C8378" t="s">
        <v>87853</v>
      </c>
      <c r="D8378" t="s">
        <v>87860</v>
      </c>
      <c r="E8378" t="str">
        <f t="shared" si="130"/>
        <v>459343 - DEROUET FORMATION LYS HAUT LAYON</v>
      </c>
      <c r="F8378" t="s">
        <v>11410</v>
      </c>
      <c r="G8378" t="s">
        <v>87859</v>
      </c>
      <c r="I8378" t="s">
        <v>87858</v>
      </c>
      <c r="J8378" t="s">
        <v>87857</v>
      </c>
      <c r="K8378" t="s">
        <v>208</v>
      </c>
      <c r="L8378" t="s">
        <v>87856</v>
      </c>
      <c r="N8378" t="s">
        <v>208</v>
      </c>
      <c r="O8378" t="s">
        <v>476</v>
      </c>
      <c r="P8378" t="s">
        <v>476</v>
      </c>
    </row>
    <row r="8379" spans="1:16">
      <c r="A8379" s="484" t="s">
        <v>87855</v>
      </c>
      <c r="B8379" s="485" t="s">
        <v>87854</v>
      </c>
      <c r="C8379" t="s">
        <v>87853</v>
      </c>
      <c r="D8379" t="s">
        <v>87852</v>
      </c>
      <c r="E8379" t="str">
        <f t="shared" si="130"/>
        <v>666920 - DEROUET FORMATION SAUMUR</v>
      </c>
      <c r="F8379" t="s">
        <v>7688</v>
      </c>
      <c r="G8379" t="s">
        <v>87851</v>
      </c>
      <c r="I8379" t="s">
        <v>2209</v>
      </c>
      <c r="K8379" t="s">
        <v>208</v>
      </c>
      <c r="L8379" t="s">
        <v>87850</v>
      </c>
      <c r="N8379" t="s">
        <v>208</v>
      </c>
      <c r="O8379" t="s">
        <v>476</v>
      </c>
      <c r="P8379" t="s">
        <v>476</v>
      </c>
    </row>
    <row r="8380" spans="1:16">
      <c r="A8380" s="484" t="s">
        <v>66197</v>
      </c>
      <c r="B8380" s="485" t="s">
        <v>66196</v>
      </c>
      <c r="C8380" t="s">
        <v>66195</v>
      </c>
      <c r="D8380" t="s">
        <v>66195</v>
      </c>
      <c r="E8380" t="str">
        <f t="shared" si="130"/>
        <v>532680 - GNOSIA</v>
      </c>
      <c r="F8380" t="s">
        <v>2178</v>
      </c>
      <c r="G8380" t="s">
        <v>66194</v>
      </c>
      <c r="I8380" t="s">
        <v>66193</v>
      </c>
      <c r="J8380" t="s">
        <v>66192</v>
      </c>
      <c r="K8380" t="s">
        <v>208</v>
      </c>
      <c r="L8380" t="s">
        <v>66191</v>
      </c>
      <c r="N8380" t="s">
        <v>208</v>
      </c>
      <c r="O8380" t="s">
        <v>476</v>
      </c>
      <c r="P8380" t="s">
        <v>476</v>
      </c>
    </row>
    <row r="8381" spans="1:16">
      <c r="A8381" s="484" t="s">
        <v>60622</v>
      </c>
      <c r="B8381" s="485" t="s">
        <v>60621</v>
      </c>
      <c r="C8381" t="s">
        <v>60620</v>
      </c>
      <c r="D8381" t="s">
        <v>60620</v>
      </c>
      <c r="E8381" t="str">
        <f t="shared" si="130"/>
        <v>526071 - HORISIS CONSEIL</v>
      </c>
      <c r="F8381" t="s">
        <v>3834</v>
      </c>
      <c r="G8381" t="s">
        <v>60619</v>
      </c>
      <c r="I8381" t="s">
        <v>3346</v>
      </c>
      <c r="J8381" t="s">
        <v>60618</v>
      </c>
      <c r="K8381" t="s">
        <v>208</v>
      </c>
      <c r="L8381" t="s">
        <v>60617</v>
      </c>
      <c r="N8381" t="s">
        <v>208</v>
      </c>
      <c r="O8381" t="s">
        <v>476</v>
      </c>
      <c r="P8381" t="s">
        <v>476</v>
      </c>
    </row>
    <row r="8382" spans="1:16">
      <c r="A8382" s="484" t="s">
        <v>83717</v>
      </c>
      <c r="B8382" s="485" t="s">
        <v>83716</v>
      </c>
      <c r="C8382" t="s">
        <v>83715</v>
      </c>
      <c r="D8382" t="s">
        <v>75195</v>
      </c>
      <c r="E8382" t="str">
        <f t="shared" si="130"/>
        <v>431760 - ESI</v>
      </c>
      <c r="F8382" t="s">
        <v>707</v>
      </c>
      <c r="G8382" t="s">
        <v>83714</v>
      </c>
      <c r="I8382" t="s">
        <v>626</v>
      </c>
      <c r="J8382" t="s">
        <v>83713</v>
      </c>
      <c r="K8382" t="s">
        <v>208</v>
      </c>
      <c r="L8382" t="s">
        <v>83712</v>
      </c>
      <c r="N8382" t="s">
        <v>208</v>
      </c>
      <c r="O8382" t="s">
        <v>476</v>
      </c>
      <c r="P8382" t="s">
        <v>476</v>
      </c>
    </row>
    <row r="8383" spans="1:16">
      <c r="A8383" s="484" t="s">
        <v>134488</v>
      </c>
      <c r="B8383" s="485" t="s">
        <v>134487</v>
      </c>
      <c r="C8383" t="s">
        <v>122288</v>
      </c>
      <c r="D8383" t="s">
        <v>122288</v>
      </c>
      <c r="E8383" t="str">
        <f t="shared" si="130"/>
        <v>456913 - ADES</v>
      </c>
      <c r="F8383" t="s">
        <v>10767</v>
      </c>
      <c r="G8383" t="s">
        <v>134486</v>
      </c>
      <c r="I8383" t="s">
        <v>134485</v>
      </c>
      <c r="J8383" t="s">
        <v>134484</v>
      </c>
      <c r="K8383" t="s">
        <v>208</v>
      </c>
      <c r="L8383" t="s">
        <v>134483</v>
      </c>
      <c r="N8383" t="s">
        <v>208</v>
      </c>
      <c r="O8383" t="s">
        <v>476</v>
      </c>
      <c r="P8383" t="s">
        <v>476</v>
      </c>
    </row>
    <row r="8384" spans="1:16">
      <c r="A8384" s="484" t="s">
        <v>38120</v>
      </c>
      <c r="B8384" s="485" t="s">
        <v>38119</v>
      </c>
      <c r="C8384" t="s">
        <v>38118</v>
      </c>
      <c r="D8384" t="s">
        <v>38118</v>
      </c>
      <c r="E8384" t="str">
        <f t="shared" si="130"/>
        <v>385645 - MARTIN MAITE</v>
      </c>
      <c r="F8384" t="s">
        <v>4152</v>
      </c>
      <c r="G8384" t="s">
        <v>38117</v>
      </c>
      <c r="H8384" t="s">
        <v>38116</v>
      </c>
      <c r="I8384" t="s">
        <v>38115</v>
      </c>
      <c r="J8384" t="s">
        <v>38114</v>
      </c>
      <c r="K8384" t="s">
        <v>208</v>
      </c>
      <c r="L8384" t="s">
        <v>38113</v>
      </c>
      <c r="N8384" t="s">
        <v>208</v>
      </c>
      <c r="O8384" t="s">
        <v>476</v>
      </c>
      <c r="P8384" t="s">
        <v>476</v>
      </c>
    </row>
    <row r="8385" spans="1:16">
      <c r="A8385" s="484" t="s">
        <v>134254</v>
      </c>
      <c r="B8385" s="485" t="s">
        <v>134253</v>
      </c>
      <c r="C8385" t="s">
        <v>134252</v>
      </c>
      <c r="D8385" t="s">
        <v>134252</v>
      </c>
      <c r="E8385" t="str">
        <f t="shared" si="130"/>
        <v>402953 - ADOMLINGUA COMMUNICATION</v>
      </c>
      <c r="F8385" t="s">
        <v>12975</v>
      </c>
      <c r="G8385" t="s">
        <v>134251</v>
      </c>
      <c r="I8385" t="s">
        <v>3138</v>
      </c>
      <c r="J8385" t="s">
        <v>134250</v>
      </c>
      <c r="K8385" t="s">
        <v>208</v>
      </c>
      <c r="L8385" t="s">
        <v>134249</v>
      </c>
      <c r="N8385" t="s">
        <v>208</v>
      </c>
      <c r="O8385" t="s">
        <v>476</v>
      </c>
      <c r="P8385" t="s">
        <v>476</v>
      </c>
    </row>
    <row r="8386" spans="1:16">
      <c r="A8386" s="484" t="s">
        <v>92446</v>
      </c>
      <c r="B8386" s="485" t="s">
        <v>92445</v>
      </c>
      <c r="C8386" t="s">
        <v>92444</v>
      </c>
      <c r="D8386" t="s">
        <v>92444</v>
      </c>
      <c r="E8386" t="str">
        <f t="shared" ref="E8386:E8449" si="131">_xlfn.CONCAT(L8386," - ",D8386)</f>
        <v>453845 - CONSEIL EMPLOI DEVELOPPEMENT</v>
      </c>
      <c r="F8386" t="s">
        <v>707</v>
      </c>
      <c r="G8386" t="s">
        <v>92443</v>
      </c>
      <c r="I8386" t="s">
        <v>7052</v>
      </c>
      <c r="J8386" t="s">
        <v>92442</v>
      </c>
      <c r="K8386" t="s">
        <v>208</v>
      </c>
      <c r="L8386" t="s">
        <v>92441</v>
      </c>
      <c r="N8386" t="s">
        <v>208</v>
      </c>
      <c r="O8386" t="s">
        <v>476</v>
      </c>
      <c r="P8386" t="s">
        <v>476</v>
      </c>
    </row>
    <row r="8387" spans="1:16">
      <c r="A8387" s="484" t="s">
        <v>43425</v>
      </c>
      <c r="B8387" s="485" t="s">
        <v>43424</v>
      </c>
      <c r="C8387" t="s">
        <v>43423</v>
      </c>
      <c r="D8387" t="s">
        <v>43423</v>
      </c>
      <c r="E8387" t="str">
        <f t="shared" si="131"/>
        <v>567747 - LES PIEDS SUR SCENE</v>
      </c>
      <c r="F8387" t="s">
        <v>1077</v>
      </c>
      <c r="G8387" t="s">
        <v>43422</v>
      </c>
      <c r="I8387" t="s">
        <v>43421</v>
      </c>
      <c r="J8387" t="s">
        <v>43420</v>
      </c>
      <c r="K8387" t="s">
        <v>208</v>
      </c>
      <c r="L8387" t="s">
        <v>43419</v>
      </c>
      <c r="N8387" t="s">
        <v>208</v>
      </c>
      <c r="O8387" t="s">
        <v>476</v>
      </c>
      <c r="P8387" t="s">
        <v>476</v>
      </c>
    </row>
    <row r="8388" spans="1:16">
      <c r="A8388" s="484" t="s">
        <v>67143</v>
      </c>
      <c r="B8388" s="485" t="s">
        <v>67142</v>
      </c>
      <c r="C8388" t="s">
        <v>67141</v>
      </c>
      <c r="D8388" t="s">
        <v>67140</v>
      </c>
      <c r="E8388" t="str">
        <f t="shared" si="131"/>
        <v>424833 - GEORGES FORMATION LE SYNDICAT</v>
      </c>
      <c r="F8388" t="s">
        <v>1710</v>
      </c>
      <c r="G8388" t="s">
        <v>67139</v>
      </c>
      <c r="I8388" t="s">
        <v>67138</v>
      </c>
      <c r="J8388" t="s">
        <v>67137</v>
      </c>
      <c r="K8388" t="s">
        <v>208</v>
      </c>
      <c r="L8388" t="s">
        <v>67136</v>
      </c>
      <c r="N8388" t="s">
        <v>208</v>
      </c>
      <c r="O8388" t="s">
        <v>476</v>
      </c>
      <c r="P8388" t="s">
        <v>476</v>
      </c>
    </row>
    <row r="8389" spans="1:16">
      <c r="A8389" s="484" t="s">
        <v>43391</v>
      </c>
      <c r="B8389" s="485" t="s">
        <v>43390</v>
      </c>
      <c r="C8389" t="s">
        <v>43389</v>
      </c>
      <c r="D8389" t="s">
        <v>43388</v>
      </c>
      <c r="E8389" t="str">
        <f t="shared" si="131"/>
        <v>593758 - SARL LES SCRIBES</v>
      </c>
      <c r="F8389" t="s">
        <v>2572</v>
      </c>
      <c r="G8389" t="s">
        <v>43387</v>
      </c>
      <c r="I8389" t="s">
        <v>7856</v>
      </c>
      <c r="J8389" t="s">
        <v>43386</v>
      </c>
      <c r="K8389" t="s">
        <v>208</v>
      </c>
      <c r="L8389" t="s">
        <v>43385</v>
      </c>
      <c r="N8389" t="s">
        <v>208</v>
      </c>
      <c r="O8389" t="s">
        <v>476</v>
      </c>
      <c r="P8389" t="s">
        <v>476</v>
      </c>
    </row>
    <row r="8390" spans="1:16">
      <c r="A8390" s="484" t="s">
        <v>41739</v>
      </c>
      <c r="B8390" s="485" t="s">
        <v>41738</v>
      </c>
      <c r="C8390" t="s">
        <v>41737</v>
      </c>
      <c r="D8390" t="s">
        <v>41736</v>
      </c>
      <c r="E8390" t="str">
        <f t="shared" si="131"/>
        <v>495876 - LOUTSKI CORINNE</v>
      </c>
      <c r="F8390" t="s">
        <v>1710</v>
      </c>
      <c r="G8390" t="s">
        <v>41735</v>
      </c>
      <c r="I8390" t="s">
        <v>596</v>
      </c>
      <c r="J8390" t="s">
        <v>41734</v>
      </c>
      <c r="K8390" t="s">
        <v>208</v>
      </c>
      <c r="L8390" t="s">
        <v>41733</v>
      </c>
      <c r="N8390" t="s">
        <v>208</v>
      </c>
      <c r="O8390" t="s">
        <v>476</v>
      </c>
      <c r="P8390" t="s">
        <v>476</v>
      </c>
    </row>
    <row r="8391" spans="1:16">
      <c r="A8391" s="484" t="s">
        <v>131368</v>
      </c>
      <c r="B8391" s="485" t="s">
        <v>131367</v>
      </c>
      <c r="C8391" t="s">
        <v>131366</v>
      </c>
      <c r="D8391" t="s">
        <v>131365</v>
      </c>
      <c r="E8391" t="str">
        <f t="shared" si="131"/>
        <v>576270 - AGUINI HAMID</v>
      </c>
      <c r="F8391" t="s">
        <v>62949</v>
      </c>
      <c r="G8391" t="s">
        <v>131364</v>
      </c>
      <c r="I8391" t="s">
        <v>1406</v>
      </c>
      <c r="J8391" t="s">
        <v>131363</v>
      </c>
      <c r="K8391" t="s">
        <v>208</v>
      </c>
      <c r="L8391" t="s">
        <v>131362</v>
      </c>
      <c r="N8391" t="s">
        <v>208</v>
      </c>
      <c r="O8391" t="s">
        <v>476</v>
      </c>
      <c r="P8391" t="s">
        <v>476</v>
      </c>
    </row>
    <row r="8392" spans="1:16">
      <c r="A8392" s="484" t="s">
        <v>8206</v>
      </c>
      <c r="B8392" s="485" t="s">
        <v>8205</v>
      </c>
      <c r="C8392" t="s">
        <v>8204</v>
      </c>
      <c r="D8392" t="s">
        <v>8203</v>
      </c>
      <c r="E8392" t="str">
        <f t="shared" si="131"/>
        <v>504300 - UCRM</v>
      </c>
      <c r="F8392" t="s">
        <v>8202</v>
      </c>
      <c r="G8392" t="s">
        <v>8201</v>
      </c>
      <c r="I8392" t="s">
        <v>603</v>
      </c>
      <c r="J8392" t="s">
        <v>8200</v>
      </c>
      <c r="K8392" t="s">
        <v>208</v>
      </c>
      <c r="L8392" t="s">
        <v>8199</v>
      </c>
      <c r="N8392" t="s">
        <v>208</v>
      </c>
      <c r="O8392" t="s">
        <v>476</v>
      </c>
      <c r="P8392" t="s">
        <v>476</v>
      </c>
    </row>
    <row r="8393" spans="1:16">
      <c r="A8393" s="484" t="s">
        <v>134726</v>
      </c>
      <c r="B8393" s="485" t="s">
        <v>134725</v>
      </c>
      <c r="C8393" t="s">
        <v>134724</v>
      </c>
      <c r="D8393" t="s">
        <v>134724</v>
      </c>
      <c r="E8393" t="str">
        <f t="shared" si="131"/>
        <v>565428 - ADATEX</v>
      </c>
      <c r="F8393" t="s">
        <v>19195</v>
      </c>
      <c r="G8393" t="s">
        <v>134723</v>
      </c>
      <c r="I8393" t="s">
        <v>22370</v>
      </c>
      <c r="J8393" t="s">
        <v>134722</v>
      </c>
      <c r="K8393" t="s">
        <v>208</v>
      </c>
      <c r="L8393" t="s">
        <v>134721</v>
      </c>
      <c r="N8393" t="s">
        <v>208</v>
      </c>
      <c r="O8393" t="s">
        <v>476</v>
      </c>
      <c r="P8393" t="s">
        <v>476</v>
      </c>
    </row>
    <row r="8394" spans="1:16">
      <c r="A8394" s="484" t="s">
        <v>23158</v>
      </c>
      <c r="B8394" s="485" t="s">
        <v>23157</v>
      </c>
      <c r="C8394" t="s">
        <v>23156</v>
      </c>
      <c r="D8394" t="s">
        <v>23156</v>
      </c>
      <c r="E8394" t="str">
        <f t="shared" si="131"/>
        <v>521917 - REPPOP FC</v>
      </c>
      <c r="F8394" t="s">
        <v>3131</v>
      </c>
      <c r="G8394" t="s">
        <v>23155</v>
      </c>
      <c r="H8394" t="s">
        <v>23154</v>
      </c>
      <c r="I8394" t="s">
        <v>2666</v>
      </c>
      <c r="J8394" t="s">
        <v>23153</v>
      </c>
      <c r="K8394" t="s">
        <v>208</v>
      </c>
      <c r="L8394" t="s">
        <v>23152</v>
      </c>
      <c r="N8394" t="s">
        <v>208</v>
      </c>
      <c r="O8394" t="s">
        <v>476</v>
      </c>
      <c r="P8394" t="s">
        <v>476</v>
      </c>
    </row>
    <row r="8395" spans="1:16">
      <c r="A8395" s="484" t="s">
        <v>53061</v>
      </c>
      <c r="B8395" s="485" t="s">
        <v>53060</v>
      </c>
      <c r="C8395" t="s">
        <v>53059</v>
      </c>
      <c r="D8395" t="s">
        <v>53058</v>
      </c>
      <c r="E8395" t="str">
        <f t="shared" si="131"/>
        <v>473900 - IDEAR</v>
      </c>
      <c r="F8395" t="s">
        <v>831</v>
      </c>
      <c r="G8395" t="s">
        <v>53057</v>
      </c>
      <c r="I8395" t="s">
        <v>53056</v>
      </c>
      <c r="J8395" t="s">
        <v>53055</v>
      </c>
      <c r="K8395" t="s">
        <v>208</v>
      </c>
      <c r="L8395" t="s">
        <v>53054</v>
      </c>
      <c r="N8395" t="s">
        <v>208</v>
      </c>
      <c r="O8395" t="s">
        <v>476</v>
      </c>
      <c r="P8395" t="s">
        <v>476</v>
      </c>
    </row>
    <row r="8396" spans="1:16">
      <c r="A8396" s="484" t="s">
        <v>78172</v>
      </c>
      <c r="B8396" s="485" t="s">
        <v>78171</v>
      </c>
      <c r="C8396" t="s">
        <v>78170</v>
      </c>
      <c r="D8396" t="s">
        <v>78169</v>
      </c>
      <c r="E8396" t="str">
        <f t="shared" si="131"/>
        <v>566172 - ESPACE PSYCHANALYTIQUE ORIENT CONSULT - L'EPOC</v>
      </c>
      <c r="F8396" t="s">
        <v>7254</v>
      </c>
      <c r="G8396" t="s">
        <v>78168</v>
      </c>
      <c r="I8396" t="s">
        <v>7052</v>
      </c>
      <c r="J8396" t="s">
        <v>78167</v>
      </c>
      <c r="K8396" t="s">
        <v>208</v>
      </c>
      <c r="L8396" t="s">
        <v>78166</v>
      </c>
      <c r="N8396" t="s">
        <v>208</v>
      </c>
      <c r="O8396" t="s">
        <v>476</v>
      </c>
      <c r="P8396" t="s">
        <v>476</v>
      </c>
    </row>
    <row r="8397" spans="1:16">
      <c r="A8397" s="484" t="s">
        <v>22560</v>
      </c>
      <c r="C8397" t="s">
        <v>22559</v>
      </c>
      <c r="D8397" t="s">
        <v>22558</v>
      </c>
      <c r="E8397" t="str">
        <f t="shared" si="131"/>
        <v>442446 - RVHAT 35</v>
      </c>
      <c r="F8397" t="s">
        <v>20422</v>
      </c>
      <c r="G8397" t="s">
        <v>22557</v>
      </c>
      <c r="I8397" t="s">
        <v>3364</v>
      </c>
      <c r="J8397" t="s">
        <v>22556</v>
      </c>
      <c r="K8397" t="s">
        <v>22555</v>
      </c>
      <c r="L8397" t="s">
        <v>22554</v>
      </c>
      <c r="N8397" t="s">
        <v>208</v>
      </c>
      <c r="O8397" t="s">
        <v>476</v>
      </c>
      <c r="P8397" t="s">
        <v>476</v>
      </c>
    </row>
    <row r="8398" spans="1:16">
      <c r="A8398" s="484" t="s">
        <v>8520</v>
      </c>
      <c r="B8398" s="485" t="s">
        <v>8519</v>
      </c>
      <c r="C8398" t="s">
        <v>8518</v>
      </c>
      <c r="D8398" t="s">
        <v>8517</v>
      </c>
      <c r="E8398" t="str">
        <f t="shared" si="131"/>
        <v>677425 - UCO LA REUNION</v>
      </c>
      <c r="F8398" t="s">
        <v>8516</v>
      </c>
      <c r="G8398" t="s">
        <v>8515</v>
      </c>
      <c r="I8398" t="s">
        <v>1359</v>
      </c>
      <c r="J8398" t="s">
        <v>8514</v>
      </c>
      <c r="K8398" t="s">
        <v>208</v>
      </c>
      <c r="L8398" t="s">
        <v>8513</v>
      </c>
      <c r="N8398" t="s">
        <v>208</v>
      </c>
      <c r="O8398" t="s">
        <v>476</v>
      </c>
      <c r="P8398" t="s">
        <v>476</v>
      </c>
    </row>
    <row r="8399" spans="1:16">
      <c r="A8399" s="484" t="s">
        <v>121646</v>
      </c>
      <c r="B8399" s="485" t="s">
        <v>121645</v>
      </c>
      <c r="C8399" t="s">
        <v>121644</v>
      </c>
      <c r="D8399" t="s">
        <v>121644</v>
      </c>
      <c r="E8399" t="str">
        <f t="shared" si="131"/>
        <v>505705 - ASSOCIATION FRANCAISE CHANT PRENATAL</v>
      </c>
      <c r="F8399" t="s">
        <v>121643</v>
      </c>
      <c r="G8399" t="s">
        <v>121642</v>
      </c>
      <c r="H8399" t="s">
        <v>121641</v>
      </c>
      <c r="I8399" t="s">
        <v>4298</v>
      </c>
      <c r="J8399" t="s">
        <v>121640</v>
      </c>
      <c r="K8399" t="s">
        <v>208</v>
      </c>
      <c r="L8399" t="s">
        <v>121639</v>
      </c>
      <c r="N8399" t="s">
        <v>208</v>
      </c>
      <c r="O8399" t="s">
        <v>476</v>
      </c>
      <c r="P8399" t="s">
        <v>476</v>
      </c>
    </row>
    <row r="8400" spans="1:16">
      <c r="A8400" s="484" t="s">
        <v>43227</v>
      </c>
      <c r="B8400" s="485" t="s">
        <v>43226</v>
      </c>
      <c r="C8400" t="s">
        <v>43225</v>
      </c>
      <c r="D8400" t="s">
        <v>43224</v>
      </c>
      <c r="E8400" t="str">
        <f t="shared" si="131"/>
        <v>682214 - L'ESPACE LANGUES &amp; COACHING</v>
      </c>
      <c r="F8400" t="s">
        <v>3468</v>
      </c>
      <c r="G8400" t="s">
        <v>43223</v>
      </c>
      <c r="I8400" t="s">
        <v>1035</v>
      </c>
      <c r="J8400" t="s">
        <v>43222</v>
      </c>
      <c r="K8400" t="s">
        <v>208</v>
      </c>
      <c r="L8400" t="s">
        <v>43221</v>
      </c>
      <c r="N8400" t="s">
        <v>208</v>
      </c>
      <c r="O8400" t="s">
        <v>476</v>
      </c>
      <c r="P8400" t="s">
        <v>476</v>
      </c>
    </row>
    <row r="8401" spans="1:16">
      <c r="A8401" s="484" t="s">
        <v>73265</v>
      </c>
      <c r="B8401" s="485" t="s">
        <v>73264</v>
      </c>
      <c r="C8401" t="s">
        <v>73263</v>
      </c>
      <c r="D8401" t="s">
        <v>73262</v>
      </c>
      <c r="E8401" t="str">
        <f t="shared" si="131"/>
        <v>508792 - FFGH</v>
      </c>
      <c r="F8401" t="s">
        <v>2476</v>
      </c>
      <c r="G8401" t="s">
        <v>22864</v>
      </c>
      <c r="H8401" t="s">
        <v>73261</v>
      </c>
      <c r="I8401" t="s">
        <v>626</v>
      </c>
      <c r="J8401" t="s">
        <v>73260</v>
      </c>
      <c r="K8401" t="s">
        <v>73259</v>
      </c>
      <c r="L8401" t="s">
        <v>73258</v>
      </c>
      <c r="N8401" t="s">
        <v>208</v>
      </c>
      <c r="O8401" t="s">
        <v>476</v>
      </c>
      <c r="P8401" t="s">
        <v>476</v>
      </c>
    </row>
    <row r="8402" spans="1:16">
      <c r="A8402" s="484" t="s">
        <v>107805</v>
      </c>
      <c r="B8402" s="485" t="s">
        <v>107801</v>
      </c>
      <c r="C8402" t="s">
        <v>107800</v>
      </c>
      <c r="D8402" t="s">
        <v>107799</v>
      </c>
      <c r="E8402" t="str">
        <f t="shared" si="131"/>
        <v>515243 - CFPA</v>
      </c>
      <c r="F8402" t="s">
        <v>2196</v>
      </c>
      <c r="G8402" t="s">
        <v>107804</v>
      </c>
      <c r="I8402" t="s">
        <v>626</v>
      </c>
      <c r="J8402" t="s">
        <v>107797</v>
      </c>
      <c r="K8402" t="s">
        <v>208</v>
      </c>
      <c r="L8402" t="s">
        <v>107803</v>
      </c>
      <c r="N8402" t="s">
        <v>208</v>
      </c>
      <c r="O8402" t="s">
        <v>476</v>
      </c>
      <c r="P8402" t="s">
        <v>476</v>
      </c>
    </row>
    <row r="8403" spans="1:16">
      <c r="A8403" s="484" t="s">
        <v>107802</v>
      </c>
      <c r="B8403" s="485" t="s">
        <v>107801</v>
      </c>
      <c r="C8403" t="s">
        <v>107800</v>
      </c>
      <c r="D8403" t="s">
        <v>107799</v>
      </c>
      <c r="E8403" t="str">
        <f t="shared" si="131"/>
        <v>628920 - CFPA</v>
      </c>
      <c r="F8403" t="s">
        <v>2242</v>
      </c>
      <c r="G8403" t="s">
        <v>107798</v>
      </c>
      <c r="I8403" t="s">
        <v>626</v>
      </c>
      <c r="J8403" t="s">
        <v>107797</v>
      </c>
      <c r="K8403" t="s">
        <v>208</v>
      </c>
      <c r="L8403" t="s">
        <v>107796</v>
      </c>
      <c r="N8403" t="s">
        <v>208</v>
      </c>
      <c r="O8403" t="s">
        <v>476</v>
      </c>
      <c r="P8403" t="s">
        <v>476</v>
      </c>
    </row>
    <row r="8404" spans="1:16">
      <c r="A8404" s="484" t="s">
        <v>115311</v>
      </c>
      <c r="B8404" s="485" t="s">
        <v>115310</v>
      </c>
      <c r="C8404" t="s">
        <v>115309</v>
      </c>
      <c r="D8404" t="s">
        <v>115308</v>
      </c>
      <c r="E8404" t="str">
        <f t="shared" si="131"/>
        <v>407938 - A3D ST BRIEUC</v>
      </c>
      <c r="F8404" t="s">
        <v>16262</v>
      </c>
      <c r="G8404" t="s">
        <v>115307</v>
      </c>
      <c r="I8404" t="s">
        <v>8002</v>
      </c>
      <c r="J8404" t="s">
        <v>115306</v>
      </c>
      <c r="K8404" t="s">
        <v>208</v>
      </c>
      <c r="L8404" t="s">
        <v>115305</v>
      </c>
      <c r="N8404" t="s">
        <v>207</v>
      </c>
      <c r="O8404" t="s">
        <v>476</v>
      </c>
      <c r="P8404" t="s">
        <v>476</v>
      </c>
    </row>
    <row r="8405" spans="1:16">
      <c r="A8405" s="484" t="s">
        <v>117227</v>
      </c>
      <c r="B8405" s="485" t="s">
        <v>117226</v>
      </c>
      <c r="C8405" t="s">
        <v>117225</v>
      </c>
      <c r="D8405" t="s">
        <v>117224</v>
      </c>
      <c r="E8405" t="str">
        <f t="shared" si="131"/>
        <v>574727 - ATSI RHONE ALPES ST QUENTIN FALLAVIER</v>
      </c>
      <c r="F8405" t="s">
        <v>2524</v>
      </c>
      <c r="G8405" t="s">
        <v>117223</v>
      </c>
      <c r="H8405" t="s">
        <v>117222</v>
      </c>
      <c r="I8405" t="s">
        <v>27001</v>
      </c>
      <c r="J8405" t="s">
        <v>117221</v>
      </c>
      <c r="K8405" t="s">
        <v>208</v>
      </c>
      <c r="L8405" t="s">
        <v>117220</v>
      </c>
      <c r="N8405" t="s">
        <v>208</v>
      </c>
      <c r="O8405" t="s">
        <v>476</v>
      </c>
      <c r="P8405" t="s">
        <v>476</v>
      </c>
    </row>
    <row r="8406" spans="1:16">
      <c r="A8406" s="484" t="s">
        <v>74778</v>
      </c>
      <c r="B8406" s="485" t="s">
        <v>74777</v>
      </c>
      <c r="C8406" t="s">
        <v>74776</v>
      </c>
      <c r="D8406" t="s">
        <v>74776</v>
      </c>
      <c r="E8406" t="str">
        <f t="shared" si="131"/>
        <v>417087 - EXARIS</v>
      </c>
      <c r="F8406" t="s">
        <v>36112</v>
      </c>
      <c r="G8406" t="s">
        <v>74775</v>
      </c>
      <c r="I8406" t="s">
        <v>66103</v>
      </c>
      <c r="J8406" t="s">
        <v>74774</v>
      </c>
      <c r="K8406" t="s">
        <v>208</v>
      </c>
      <c r="L8406" t="s">
        <v>74773</v>
      </c>
      <c r="N8406" t="s">
        <v>208</v>
      </c>
      <c r="O8406" t="s">
        <v>476</v>
      </c>
      <c r="P8406" t="s">
        <v>476</v>
      </c>
    </row>
    <row r="8407" spans="1:16">
      <c r="A8407" s="484" t="s">
        <v>133834</v>
      </c>
      <c r="B8407" s="485" t="s">
        <v>133833</v>
      </c>
      <c r="C8407" t="s">
        <v>133832</v>
      </c>
      <c r="D8407" t="s">
        <v>133832</v>
      </c>
      <c r="E8407" t="str">
        <f t="shared" si="131"/>
        <v>419485 - AFCOS CONSULTANTS</v>
      </c>
      <c r="F8407" t="s">
        <v>2572</v>
      </c>
      <c r="G8407" t="s">
        <v>133831</v>
      </c>
      <c r="I8407" t="s">
        <v>4824</v>
      </c>
      <c r="J8407" t="s">
        <v>133830</v>
      </c>
      <c r="K8407" t="s">
        <v>208</v>
      </c>
      <c r="L8407" t="s">
        <v>133829</v>
      </c>
      <c r="N8407" t="s">
        <v>208</v>
      </c>
      <c r="O8407" t="s">
        <v>476</v>
      </c>
      <c r="P8407" t="s">
        <v>476</v>
      </c>
    </row>
    <row r="8408" spans="1:16">
      <c r="A8408" s="484" t="s">
        <v>78784</v>
      </c>
      <c r="B8408" s="485" t="s">
        <v>78783</v>
      </c>
      <c r="C8408" t="s">
        <v>78782</v>
      </c>
      <c r="D8408" t="s">
        <v>78781</v>
      </c>
      <c r="E8408" t="str">
        <f t="shared" si="131"/>
        <v>612248 - ERGONOMIE ET DESIGN</v>
      </c>
      <c r="F8408" t="s">
        <v>3384</v>
      </c>
      <c r="G8408" t="s">
        <v>78780</v>
      </c>
      <c r="I8408" t="s">
        <v>78779</v>
      </c>
      <c r="J8408" t="s">
        <v>78778</v>
      </c>
      <c r="K8408" t="s">
        <v>208</v>
      </c>
      <c r="L8408" t="s">
        <v>78777</v>
      </c>
      <c r="N8408" t="s">
        <v>208</v>
      </c>
      <c r="O8408" t="s">
        <v>476</v>
      </c>
      <c r="P8408" t="s">
        <v>476</v>
      </c>
    </row>
    <row r="8409" spans="1:16">
      <c r="A8409" s="484" t="s">
        <v>112361</v>
      </c>
      <c r="B8409" s="485" t="s">
        <v>112360</v>
      </c>
      <c r="C8409" t="s">
        <v>112359</v>
      </c>
      <c r="D8409" t="s">
        <v>112359</v>
      </c>
      <c r="E8409" t="str">
        <f t="shared" si="131"/>
        <v>593928 - BOYAVAL LAURENCE - ABBL CONSEIL</v>
      </c>
      <c r="F8409" t="s">
        <v>4174</v>
      </c>
      <c r="G8409" t="s">
        <v>112358</v>
      </c>
      <c r="I8409" t="s">
        <v>8759</v>
      </c>
      <c r="J8409" t="s">
        <v>112357</v>
      </c>
      <c r="K8409" t="s">
        <v>208</v>
      </c>
      <c r="L8409" t="s">
        <v>112356</v>
      </c>
      <c r="N8409" t="s">
        <v>208</v>
      </c>
      <c r="O8409" t="s">
        <v>476</v>
      </c>
      <c r="P8409" t="s">
        <v>476</v>
      </c>
    </row>
    <row r="8410" spans="1:16">
      <c r="A8410" s="484" t="s">
        <v>29179</v>
      </c>
      <c r="B8410" s="485" t="s">
        <v>29178</v>
      </c>
      <c r="C8410" t="s">
        <v>29177</v>
      </c>
      <c r="D8410" t="s">
        <v>29176</v>
      </c>
      <c r="E8410" t="str">
        <f t="shared" si="131"/>
        <v>634116 - PAVARD CARINE</v>
      </c>
      <c r="F8410" t="s">
        <v>6728</v>
      </c>
      <c r="G8410" t="s">
        <v>29175</v>
      </c>
      <c r="I8410" t="s">
        <v>20640</v>
      </c>
      <c r="J8410" t="s">
        <v>29174</v>
      </c>
      <c r="K8410" t="s">
        <v>208</v>
      </c>
      <c r="L8410" t="s">
        <v>29173</v>
      </c>
      <c r="N8410" t="s">
        <v>208</v>
      </c>
      <c r="O8410" t="s">
        <v>476</v>
      </c>
      <c r="P8410" t="s">
        <v>476</v>
      </c>
    </row>
    <row r="8411" spans="1:16">
      <c r="A8411" s="484" t="s">
        <v>11046</v>
      </c>
      <c r="B8411" s="485" t="s">
        <v>11045</v>
      </c>
      <c r="C8411" t="s">
        <v>11044</v>
      </c>
      <c r="D8411" t="s">
        <v>11043</v>
      </c>
      <c r="E8411" t="str">
        <f t="shared" si="131"/>
        <v>637907 - TB CONSULTANTS BORDEAUX</v>
      </c>
      <c r="F8411" t="s">
        <v>8990</v>
      </c>
      <c r="G8411" t="s">
        <v>11042</v>
      </c>
      <c r="H8411" t="s">
        <v>11041</v>
      </c>
      <c r="I8411" t="s">
        <v>749</v>
      </c>
      <c r="J8411" t="s">
        <v>11040</v>
      </c>
      <c r="K8411" t="s">
        <v>208</v>
      </c>
      <c r="L8411" t="s">
        <v>11039</v>
      </c>
      <c r="N8411" t="s">
        <v>208</v>
      </c>
      <c r="O8411" t="s">
        <v>476</v>
      </c>
      <c r="P8411" t="s">
        <v>476</v>
      </c>
    </row>
    <row r="8412" spans="1:16">
      <c r="A8412" s="484" t="s">
        <v>62819</v>
      </c>
      <c r="B8412" s="485" t="s">
        <v>62818</v>
      </c>
      <c r="C8412" t="s">
        <v>62817</v>
      </c>
      <c r="D8412" t="s">
        <v>62817</v>
      </c>
      <c r="E8412" t="str">
        <f t="shared" si="131"/>
        <v>571866 - GUMERY HAYS MARIE AIMEE</v>
      </c>
      <c r="F8412" t="s">
        <v>2524</v>
      </c>
      <c r="G8412" t="s">
        <v>62816</v>
      </c>
      <c r="I8412" t="s">
        <v>7644</v>
      </c>
      <c r="J8412" t="s">
        <v>62815</v>
      </c>
      <c r="K8412" t="s">
        <v>208</v>
      </c>
      <c r="L8412" t="s">
        <v>62814</v>
      </c>
      <c r="N8412" t="s">
        <v>208</v>
      </c>
      <c r="O8412" t="s">
        <v>476</v>
      </c>
      <c r="P8412" t="s">
        <v>476</v>
      </c>
    </row>
    <row r="8413" spans="1:16">
      <c r="A8413" s="484" t="s">
        <v>88910</v>
      </c>
      <c r="B8413" s="485" t="s">
        <v>88909</v>
      </c>
      <c r="C8413" t="s">
        <v>88908</v>
      </c>
      <c r="D8413" t="s">
        <v>88908</v>
      </c>
      <c r="E8413" t="str">
        <f t="shared" si="131"/>
        <v>415819 - DCF FORMATION</v>
      </c>
      <c r="F8413" t="s">
        <v>3834</v>
      </c>
      <c r="G8413" t="s">
        <v>88907</v>
      </c>
      <c r="I8413" t="s">
        <v>88906</v>
      </c>
      <c r="J8413" t="s">
        <v>88905</v>
      </c>
      <c r="K8413" t="s">
        <v>208</v>
      </c>
      <c r="L8413" t="s">
        <v>88904</v>
      </c>
      <c r="N8413" t="s">
        <v>208</v>
      </c>
      <c r="O8413" t="s">
        <v>476</v>
      </c>
      <c r="P8413" t="s">
        <v>476</v>
      </c>
    </row>
    <row r="8414" spans="1:16">
      <c r="A8414" s="484" t="s">
        <v>29311</v>
      </c>
      <c r="B8414" s="485" t="s">
        <v>29305</v>
      </c>
      <c r="C8414" t="s">
        <v>29304</v>
      </c>
      <c r="D8414" t="s">
        <v>29310</v>
      </c>
      <c r="E8414" t="str">
        <f t="shared" si="131"/>
        <v>371567 - PASSEPORT PREVENTION NANCY</v>
      </c>
      <c r="F8414" t="s">
        <v>13656</v>
      </c>
      <c r="G8414" t="s">
        <v>29309</v>
      </c>
      <c r="I8414" t="s">
        <v>2900</v>
      </c>
      <c r="J8414" t="s">
        <v>29308</v>
      </c>
      <c r="K8414" t="s">
        <v>208</v>
      </c>
      <c r="L8414" t="s">
        <v>29307</v>
      </c>
      <c r="N8414" t="s">
        <v>208</v>
      </c>
      <c r="O8414" t="s">
        <v>476</v>
      </c>
      <c r="P8414" t="s">
        <v>476</v>
      </c>
    </row>
    <row r="8415" spans="1:16">
      <c r="A8415" s="484" t="s">
        <v>29306</v>
      </c>
      <c r="B8415" s="485" t="s">
        <v>29305</v>
      </c>
      <c r="C8415" t="s">
        <v>29304</v>
      </c>
      <c r="D8415" t="s">
        <v>29303</v>
      </c>
      <c r="E8415" t="str">
        <f t="shared" si="131"/>
        <v>680357 - PASSEPORT PREVENTION TINQUEUX</v>
      </c>
      <c r="F8415" t="s">
        <v>6072</v>
      </c>
      <c r="G8415" t="s">
        <v>29302</v>
      </c>
      <c r="I8415" t="s">
        <v>18656</v>
      </c>
      <c r="J8415" t="s">
        <v>29301</v>
      </c>
      <c r="K8415" t="s">
        <v>208</v>
      </c>
      <c r="L8415" t="s">
        <v>29300</v>
      </c>
      <c r="N8415" t="s">
        <v>208</v>
      </c>
      <c r="O8415" t="s">
        <v>476</v>
      </c>
      <c r="P8415" t="s">
        <v>476</v>
      </c>
    </row>
    <row r="8416" spans="1:16">
      <c r="A8416" s="484" t="s">
        <v>84036</v>
      </c>
      <c r="B8416" s="485" t="s">
        <v>84035</v>
      </c>
      <c r="C8416" t="s">
        <v>84034</v>
      </c>
      <c r="D8416" t="s">
        <v>84033</v>
      </c>
      <c r="E8416" t="str">
        <f t="shared" si="131"/>
        <v>530815 - ECOA</v>
      </c>
      <c r="F8416" t="s">
        <v>84032</v>
      </c>
      <c r="G8416" t="s">
        <v>84031</v>
      </c>
      <c r="I8416" t="s">
        <v>5810</v>
      </c>
      <c r="J8416" t="s">
        <v>84030</v>
      </c>
      <c r="K8416" t="s">
        <v>208</v>
      </c>
      <c r="L8416" t="s">
        <v>84029</v>
      </c>
      <c r="N8416" t="s">
        <v>208</v>
      </c>
      <c r="O8416" t="s">
        <v>476</v>
      </c>
      <c r="P8416" t="s">
        <v>476</v>
      </c>
    </row>
    <row r="8417" spans="1:16">
      <c r="A8417" s="484" t="s">
        <v>80595</v>
      </c>
      <c r="B8417" s="485" t="s">
        <v>80594</v>
      </c>
      <c r="C8417" t="s">
        <v>80593</v>
      </c>
      <c r="D8417" t="s">
        <v>80593</v>
      </c>
      <c r="E8417" t="str">
        <f t="shared" si="131"/>
        <v>622280 - ELECTRONIK</v>
      </c>
      <c r="F8417" t="s">
        <v>21076</v>
      </c>
      <c r="G8417" t="s">
        <v>80592</v>
      </c>
      <c r="I8417" t="s">
        <v>14409</v>
      </c>
      <c r="J8417" t="s">
        <v>80591</v>
      </c>
      <c r="K8417" t="s">
        <v>208</v>
      </c>
      <c r="L8417" t="s">
        <v>80590</v>
      </c>
      <c r="N8417" t="s">
        <v>208</v>
      </c>
      <c r="O8417" t="s">
        <v>476</v>
      </c>
      <c r="P8417" t="s">
        <v>476</v>
      </c>
    </row>
    <row r="8418" spans="1:16">
      <c r="A8418" s="484" t="s">
        <v>119301</v>
      </c>
      <c r="B8418" s="485" t="s">
        <v>119300</v>
      </c>
      <c r="C8418" t="s">
        <v>119299</v>
      </c>
      <c r="D8418" t="s">
        <v>119298</v>
      </c>
      <c r="E8418" t="str">
        <f t="shared" si="131"/>
        <v>344606 - ADTFA</v>
      </c>
      <c r="F8418" t="s">
        <v>10883</v>
      </c>
      <c r="G8418" t="s">
        <v>119297</v>
      </c>
      <c r="I8418" t="s">
        <v>12161</v>
      </c>
      <c r="J8418" t="s">
        <v>119296</v>
      </c>
      <c r="K8418" t="s">
        <v>208</v>
      </c>
      <c r="L8418" t="s">
        <v>119295</v>
      </c>
      <c r="N8418" t="s">
        <v>208</v>
      </c>
      <c r="O8418" t="s">
        <v>476</v>
      </c>
      <c r="P8418" t="s">
        <v>476</v>
      </c>
    </row>
    <row r="8419" spans="1:16">
      <c r="A8419" s="484" t="s">
        <v>118013</v>
      </c>
      <c r="B8419" s="485" t="s">
        <v>118012</v>
      </c>
      <c r="C8419" t="s">
        <v>118011</v>
      </c>
      <c r="D8419" t="s">
        <v>118011</v>
      </c>
      <c r="E8419" t="str">
        <f t="shared" si="131"/>
        <v>512382 - AST FORMATION</v>
      </c>
      <c r="F8419" t="s">
        <v>5173</v>
      </c>
      <c r="G8419" t="s">
        <v>118010</v>
      </c>
      <c r="H8419" t="s">
        <v>118009</v>
      </c>
      <c r="I8419" t="s">
        <v>596</v>
      </c>
      <c r="J8419" t="s">
        <v>118008</v>
      </c>
      <c r="K8419" t="s">
        <v>208</v>
      </c>
      <c r="L8419" t="s">
        <v>118007</v>
      </c>
      <c r="N8419" t="s">
        <v>208</v>
      </c>
      <c r="O8419" t="s">
        <v>476</v>
      </c>
      <c r="P8419" t="s">
        <v>476</v>
      </c>
    </row>
    <row r="8420" spans="1:16">
      <c r="A8420" s="484" t="s">
        <v>117351</v>
      </c>
      <c r="B8420" s="485" t="s">
        <v>117350</v>
      </c>
      <c r="C8420" t="s">
        <v>117349</v>
      </c>
      <c r="D8420" t="s">
        <v>117349</v>
      </c>
      <c r="E8420" t="str">
        <f t="shared" si="131"/>
        <v>367308 - ATOUT MAJEUR CONCEPT</v>
      </c>
      <c r="F8420" t="s">
        <v>2468</v>
      </c>
      <c r="G8420" t="s">
        <v>117348</v>
      </c>
      <c r="H8420" t="s">
        <v>117347</v>
      </c>
      <c r="I8420" t="s">
        <v>16720</v>
      </c>
      <c r="K8420" t="s">
        <v>208</v>
      </c>
      <c r="L8420" t="s">
        <v>117346</v>
      </c>
      <c r="N8420" t="s">
        <v>208</v>
      </c>
      <c r="O8420" t="s">
        <v>476</v>
      </c>
      <c r="P8420" t="s">
        <v>476</v>
      </c>
    </row>
    <row r="8421" spans="1:16">
      <c r="A8421" s="484" t="s">
        <v>120409</v>
      </c>
      <c r="B8421" s="485" t="s">
        <v>120408</v>
      </c>
      <c r="C8421" t="s">
        <v>120407</v>
      </c>
      <c r="D8421" t="s">
        <v>120406</v>
      </c>
      <c r="E8421" t="str">
        <f t="shared" si="131"/>
        <v>302120 - ANFG</v>
      </c>
      <c r="F8421" t="s">
        <v>11484</v>
      </c>
      <c r="G8421" t="s">
        <v>120405</v>
      </c>
      <c r="I8421" t="s">
        <v>966</v>
      </c>
      <c r="J8421" t="s">
        <v>120404</v>
      </c>
      <c r="K8421" t="s">
        <v>208</v>
      </c>
      <c r="L8421" t="s">
        <v>120403</v>
      </c>
      <c r="N8421" t="s">
        <v>208</v>
      </c>
      <c r="O8421" t="s">
        <v>476</v>
      </c>
      <c r="P8421" t="s">
        <v>476</v>
      </c>
    </row>
    <row r="8422" spans="1:16">
      <c r="A8422" s="484" t="s">
        <v>74288</v>
      </c>
      <c r="B8422" s="485" t="s">
        <v>74287</v>
      </c>
      <c r="C8422" t="s">
        <v>74286</v>
      </c>
      <c r="D8422" t="s">
        <v>74286</v>
      </c>
      <c r="E8422" t="str">
        <f t="shared" si="131"/>
        <v>444704 - FAINE</v>
      </c>
      <c r="G8422" t="s">
        <v>74285</v>
      </c>
      <c r="I8422" t="s">
        <v>12601</v>
      </c>
      <c r="J8422" t="s">
        <v>74284</v>
      </c>
      <c r="K8422" t="s">
        <v>208</v>
      </c>
      <c r="L8422" t="s">
        <v>74283</v>
      </c>
      <c r="N8422" t="s">
        <v>208</v>
      </c>
      <c r="O8422" t="s">
        <v>476</v>
      </c>
      <c r="P8422" t="s">
        <v>476</v>
      </c>
    </row>
    <row r="8423" spans="1:16">
      <c r="A8423" s="484" t="s">
        <v>64605</v>
      </c>
      <c r="B8423" s="485" t="s">
        <v>64604</v>
      </c>
      <c r="C8423" t="s">
        <v>64603</v>
      </c>
      <c r="D8423" t="s">
        <v>64603</v>
      </c>
      <c r="E8423" t="str">
        <f t="shared" si="131"/>
        <v>633495 - GROSJEAN SOULE AURELIE</v>
      </c>
      <c r="F8423" t="s">
        <v>4787</v>
      </c>
      <c r="G8423" t="s">
        <v>64602</v>
      </c>
      <c r="I8423" t="s">
        <v>64601</v>
      </c>
      <c r="K8423" t="s">
        <v>208</v>
      </c>
      <c r="L8423" t="s">
        <v>64600</v>
      </c>
      <c r="N8423" t="s">
        <v>208</v>
      </c>
      <c r="O8423" t="s">
        <v>476</v>
      </c>
      <c r="P8423" t="s">
        <v>476</v>
      </c>
    </row>
    <row r="8424" spans="1:16">
      <c r="A8424" s="484" t="s">
        <v>78725</v>
      </c>
      <c r="B8424" s="485" t="s">
        <v>78724</v>
      </c>
      <c r="C8424" t="s">
        <v>78723</v>
      </c>
      <c r="D8424" t="s">
        <v>78722</v>
      </c>
      <c r="E8424" t="str">
        <f t="shared" si="131"/>
        <v>69103 - INSTITUT D'ETUDES DE LA FAMILLE</v>
      </c>
      <c r="F8424" t="s">
        <v>5705</v>
      </c>
      <c r="G8424" t="s">
        <v>78721</v>
      </c>
      <c r="I8424" t="s">
        <v>603</v>
      </c>
      <c r="J8424" t="s">
        <v>78720</v>
      </c>
      <c r="K8424" t="s">
        <v>78719</v>
      </c>
      <c r="L8424" t="s">
        <v>78718</v>
      </c>
      <c r="N8424" t="s">
        <v>208</v>
      </c>
      <c r="O8424" t="s">
        <v>476</v>
      </c>
      <c r="P8424" t="s">
        <v>476</v>
      </c>
    </row>
    <row r="8425" spans="1:16">
      <c r="A8425" s="484" t="s">
        <v>89174</v>
      </c>
      <c r="B8425" s="485" t="s">
        <v>89173</v>
      </c>
      <c r="C8425" t="s">
        <v>89172</v>
      </c>
      <c r="D8425" t="s">
        <v>89172</v>
      </c>
      <c r="E8425" t="str">
        <f t="shared" si="131"/>
        <v>616679 - DAMALIS</v>
      </c>
      <c r="F8425" t="s">
        <v>3453</v>
      </c>
      <c r="G8425" t="s">
        <v>89171</v>
      </c>
      <c r="I8425" t="s">
        <v>4033</v>
      </c>
      <c r="J8425" t="s">
        <v>89170</v>
      </c>
      <c r="K8425" t="s">
        <v>208</v>
      </c>
      <c r="L8425" t="s">
        <v>89169</v>
      </c>
      <c r="N8425" t="s">
        <v>208</v>
      </c>
      <c r="O8425" t="s">
        <v>476</v>
      </c>
      <c r="P8425" t="s">
        <v>476</v>
      </c>
    </row>
    <row r="8426" spans="1:16">
      <c r="A8426" s="484" t="s">
        <v>47558</v>
      </c>
      <c r="B8426" s="485" t="s">
        <v>47557</v>
      </c>
      <c r="C8426" t="s">
        <v>47556</v>
      </c>
      <c r="D8426" t="s">
        <v>47555</v>
      </c>
      <c r="E8426" t="str">
        <f t="shared" si="131"/>
        <v>495141 - L INSTITUT DES AMERIQUES CAYENNE</v>
      </c>
      <c r="F8426" t="s">
        <v>1328</v>
      </c>
      <c r="G8426" t="s">
        <v>47554</v>
      </c>
      <c r="H8426" t="s">
        <v>34962</v>
      </c>
      <c r="I8426" t="s">
        <v>6078</v>
      </c>
      <c r="J8426" t="s">
        <v>47553</v>
      </c>
      <c r="K8426" t="s">
        <v>208</v>
      </c>
      <c r="L8426" t="s">
        <v>47552</v>
      </c>
      <c r="N8426" t="s">
        <v>208</v>
      </c>
      <c r="O8426" t="s">
        <v>476</v>
      </c>
      <c r="P8426" t="s">
        <v>476</v>
      </c>
    </row>
    <row r="8427" spans="1:16">
      <c r="A8427" s="484" t="s">
        <v>37843</v>
      </c>
      <c r="B8427" s="485" t="s">
        <v>37842</v>
      </c>
      <c r="C8427" t="s">
        <v>37841</v>
      </c>
      <c r="D8427" t="s">
        <v>37841</v>
      </c>
      <c r="E8427" t="str">
        <f t="shared" si="131"/>
        <v>467303 - MATIERE ACTIVE</v>
      </c>
      <c r="F8427" t="s">
        <v>6920</v>
      </c>
      <c r="G8427" t="s">
        <v>37840</v>
      </c>
      <c r="I8427" t="s">
        <v>7236</v>
      </c>
      <c r="J8427" t="s">
        <v>37839</v>
      </c>
      <c r="K8427" t="s">
        <v>208</v>
      </c>
      <c r="L8427" t="s">
        <v>37838</v>
      </c>
      <c r="N8427" t="s">
        <v>208</v>
      </c>
      <c r="O8427" t="s">
        <v>476</v>
      </c>
      <c r="P8427" t="s">
        <v>476</v>
      </c>
    </row>
    <row r="8428" spans="1:16">
      <c r="A8428" s="484" t="s">
        <v>113900</v>
      </c>
      <c r="B8428" s="485" t="s">
        <v>113899</v>
      </c>
      <c r="C8428" t="s">
        <v>113898</v>
      </c>
      <c r="D8428" t="s">
        <v>113897</v>
      </c>
      <c r="E8428" t="str">
        <f t="shared" si="131"/>
        <v>501037 - MERLIN BERTRAND</v>
      </c>
      <c r="F8428" t="s">
        <v>1077</v>
      </c>
      <c r="G8428" t="s">
        <v>113896</v>
      </c>
      <c r="I8428" t="s">
        <v>9679</v>
      </c>
      <c r="J8428" t="s">
        <v>113895</v>
      </c>
      <c r="K8428" t="s">
        <v>208</v>
      </c>
      <c r="L8428" t="s">
        <v>113894</v>
      </c>
      <c r="N8428" t="s">
        <v>208</v>
      </c>
      <c r="O8428" t="s">
        <v>476</v>
      </c>
      <c r="P8428" t="s">
        <v>476</v>
      </c>
    </row>
    <row r="8429" spans="1:16">
      <c r="A8429" s="484" t="s">
        <v>108069</v>
      </c>
      <c r="B8429" s="485" t="s">
        <v>108068</v>
      </c>
      <c r="C8429" t="s">
        <v>108067</v>
      </c>
      <c r="D8429" t="s">
        <v>108066</v>
      </c>
      <c r="E8429" t="str">
        <f t="shared" si="131"/>
        <v>419084 - CFSVM</v>
      </c>
      <c r="F8429" t="s">
        <v>8706</v>
      </c>
      <c r="G8429" t="s">
        <v>108065</v>
      </c>
      <c r="I8429" t="s">
        <v>108064</v>
      </c>
      <c r="J8429" t="s">
        <v>108063</v>
      </c>
      <c r="K8429" t="s">
        <v>208</v>
      </c>
      <c r="L8429" t="s">
        <v>108062</v>
      </c>
      <c r="N8429" t="s">
        <v>208</v>
      </c>
      <c r="O8429" t="s">
        <v>476</v>
      </c>
      <c r="P8429" t="s">
        <v>476</v>
      </c>
    </row>
    <row r="8430" spans="1:16">
      <c r="A8430" s="484" t="s">
        <v>130594</v>
      </c>
      <c r="B8430" s="485" t="s">
        <v>130593</v>
      </c>
      <c r="C8430" t="s">
        <v>130592</v>
      </c>
      <c r="D8430" t="s">
        <v>130592</v>
      </c>
      <c r="E8430" t="str">
        <f t="shared" si="131"/>
        <v>626119 - ALFASEC FORMATION</v>
      </c>
      <c r="F8430" t="s">
        <v>8175</v>
      </c>
      <c r="G8430" t="s">
        <v>130591</v>
      </c>
      <c r="I8430" t="s">
        <v>130590</v>
      </c>
      <c r="J8430" t="s">
        <v>130589</v>
      </c>
      <c r="K8430" t="s">
        <v>208</v>
      </c>
      <c r="L8430" t="s">
        <v>130588</v>
      </c>
      <c r="N8430" t="s">
        <v>208</v>
      </c>
      <c r="O8430" t="s">
        <v>476</v>
      </c>
      <c r="P8430" t="s">
        <v>476</v>
      </c>
    </row>
    <row r="8431" spans="1:16">
      <c r="A8431" s="484" t="s">
        <v>26764</v>
      </c>
      <c r="B8431" s="485" t="s">
        <v>26763</v>
      </c>
      <c r="C8431" t="s">
        <v>26762</v>
      </c>
      <c r="D8431" t="s">
        <v>26762</v>
      </c>
      <c r="E8431" t="str">
        <f t="shared" si="131"/>
        <v>494410 - PRADER-WILLI FRANCE</v>
      </c>
      <c r="F8431" t="s">
        <v>7372</v>
      </c>
      <c r="G8431" t="s">
        <v>26761</v>
      </c>
      <c r="I8431" t="s">
        <v>5789</v>
      </c>
      <c r="K8431" t="s">
        <v>208</v>
      </c>
      <c r="L8431" t="s">
        <v>26760</v>
      </c>
      <c r="N8431" t="s">
        <v>208</v>
      </c>
      <c r="O8431" t="s">
        <v>476</v>
      </c>
      <c r="P8431" t="s">
        <v>476</v>
      </c>
    </row>
    <row r="8432" spans="1:16">
      <c r="A8432" s="484" t="s">
        <v>37831</v>
      </c>
      <c r="B8432" s="485" t="s">
        <v>37830</v>
      </c>
      <c r="C8432" t="s">
        <v>37829</v>
      </c>
      <c r="D8432" t="s">
        <v>37829</v>
      </c>
      <c r="E8432" t="str">
        <f t="shared" si="131"/>
        <v>497952 - MATIERES COLLECTIVITES</v>
      </c>
      <c r="F8432" t="s">
        <v>8706</v>
      </c>
      <c r="G8432" t="s">
        <v>37828</v>
      </c>
      <c r="I8432" t="s">
        <v>9948</v>
      </c>
      <c r="J8432" t="s">
        <v>37827</v>
      </c>
      <c r="K8432" t="s">
        <v>208</v>
      </c>
      <c r="L8432" t="s">
        <v>37826</v>
      </c>
      <c r="N8432" t="s">
        <v>208</v>
      </c>
      <c r="O8432" t="s">
        <v>476</v>
      </c>
      <c r="P8432" t="s">
        <v>476</v>
      </c>
    </row>
    <row r="8433" spans="1:16">
      <c r="A8433" s="484" t="s">
        <v>91977</v>
      </c>
      <c r="B8433" s="485" t="s">
        <v>91976</v>
      </c>
      <c r="C8433" t="s">
        <v>91975</v>
      </c>
      <c r="D8433" t="s">
        <v>91974</v>
      </c>
      <c r="E8433" t="str">
        <f t="shared" si="131"/>
        <v>472190 - COOP'ALPHA LORMONT</v>
      </c>
      <c r="F8433" t="s">
        <v>1077</v>
      </c>
      <c r="G8433" t="s">
        <v>91973</v>
      </c>
      <c r="I8433" t="s">
        <v>19785</v>
      </c>
      <c r="J8433" t="s">
        <v>91972</v>
      </c>
      <c r="K8433" t="s">
        <v>208</v>
      </c>
      <c r="L8433" t="s">
        <v>91971</v>
      </c>
      <c r="N8433" t="s">
        <v>208</v>
      </c>
      <c r="O8433" t="s">
        <v>476</v>
      </c>
      <c r="P8433" t="s">
        <v>476</v>
      </c>
    </row>
    <row r="8434" spans="1:16">
      <c r="A8434" s="484" t="s">
        <v>88281</v>
      </c>
      <c r="B8434" s="485" t="s">
        <v>88280</v>
      </c>
      <c r="C8434" t="s">
        <v>88279</v>
      </c>
      <c r="D8434" t="s">
        <v>88279</v>
      </c>
      <c r="E8434" t="str">
        <f t="shared" si="131"/>
        <v>658753 - DELALU DAVID</v>
      </c>
      <c r="F8434" t="s">
        <v>7663</v>
      </c>
      <c r="G8434" t="s">
        <v>88278</v>
      </c>
      <c r="I8434" t="s">
        <v>959</v>
      </c>
      <c r="J8434" t="s">
        <v>88277</v>
      </c>
      <c r="K8434" t="s">
        <v>208</v>
      </c>
      <c r="L8434" t="s">
        <v>88276</v>
      </c>
      <c r="N8434" t="s">
        <v>208</v>
      </c>
      <c r="O8434" t="s">
        <v>476</v>
      </c>
      <c r="P8434" t="s">
        <v>476</v>
      </c>
    </row>
    <row r="8435" spans="1:16">
      <c r="A8435" s="484" t="s">
        <v>100283</v>
      </c>
      <c r="B8435" s="485" t="s">
        <v>100282</v>
      </c>
      <c r="C8435" t="s">
        <v>100281</v>
      </c>
      <c r="D8435" t="s">
        <v>100280</v>
      </c>
      <c r="E8435" t="str">
        <f t="shared" si="131"/>
        <v>560546 - CNFSE</v>
      </c>
      <c r="F8435" t="s">
        <v>11275</v>
      </c>
      <c r="G8435" t="s">
        <v>100279</v>
      </c>
      <c r="I8435" t="s">
        <v>626</v>
      </c>
      <c r="J8435" t="s">
        <v>100278</v>
      </c>
      <c r="K8435" t="s">
        <v>208</v>
      </c>
      <c r="L8435" t="s">
        <v>100277</v>
      </c>
      <c r="N8435" t="s">
        <v>208</v>
      </c>
      <c r="O8435" t="s">
        <v>476</v>
      </c>
      <c r="P8435" t="s">
        <v>476</v>
      </c>
    </row>
    <row r="8436" spans="1:16">
      <c r="A8436" s="484" t="s">
        <v>18875</v>
      </c>
      <c r="B8436" s="485" t="s">
        <v>18874</v>
      </c>
      <c r="C8436" t="s">
        <v>18873</v>
      </c>
      <c r="D8436" t="s">
        <v>18873</v>
      </c>
      <c r="E8436" t="str">
        <f t="shared" si="131"/>
        <v>413150 - SCOP AVANT PREMIERES</v>
      </c>
      <c r="F8436" t="s">
        <v>2651</v>
      </c>
      <c r="G8436" t="s">
        <v>18872</v>
      </c>
      <c r="H8436" t="s">
        <v>18871</v>
      </c>
      <c r="I8436" t="s">
        <v>12846</v>
      </c>
      <c r="J8436" t="s">
        <v>18870</v>
      </c>
      <c r="K8436" t="s">
        <v>208</v>
      </c>
      <c r="L8436" t="s">
        <v>18869</v>
      </c>
      <c r="N8436" t="s">
        <v>208</v>
      </c>
      <c r="O8436" t="s">
        <v>476</v>
      </c>
      <c r="P8436" t="s">
        <v>476</v>
      </c>
    </row>
    <row r="8437" spans="1:16">
      <c r="A8437" s="484" t="s">
        <v>109728</v>
      </c>
      <c r="B8437" s="485" t="s">
        <v>109727</v>
      </c>
      <c r="C8437" t="s">
        <v>109726</v>
      </c>
      <c r="D8437" t="s">
        <v>109726</v>
      </c>
      <c r="E8437" t="str">
        <f t="shared" si="131"/>
        <v>575902 - CARRIERES INSERTION</v>
      </c>
      <c r="F8437" t="s">
        <v>2524</v>
      </c>
      <c r="G8437" t="s">
        <v>109725</v>
      </c>
      <c r="I8437" t="s">
        <v>2285</v>
      </c>
      <c r="J8437" t="s">
        <v>109724</v>
      </c>
      <c r="K8437" t="s">
        <v>208</v>
      </c>
      <c r="L8437" t="s">
        <v>109723</v>
      </c>
      <c r="N8437" t="s">
        <v>208</v>
      </c>
      <c r="O8437" t="s">
        <v>476</v>
      </c>
      <c r="P8437" t="s">
        <v>476</v>
      </c>
    </row>
    <row r="8438" spans="1:16">
      <c r="A8438" s="484" t="s">
        <v>33695</v>
      </c>
      <c r="B8438" s="485" t="s">
        <v>33694</v>
      </c>
      <c r="C8438" t="s">
        <v>33693</v>
      </c>
      <c r="D8438" t="s">
        <v>33693</v>
      </c>
      <c r="E8438" t="str">
        <f t="shared" si="131"/>
        <v>607289 - NETPRESTATION</v>
      </c>
      <c r="F8438" t="s">
        <v>10095</v>
      </c>
      <c r="G8438" t="s">
        <v>33692</v>
      </c>
      <c r="I8438" t="s">
        <v>7830</v>
      </c>
      <c r="K8438" t="s">
        <v>208</v>
      </c>
      <c r="L8438" t="s">
        <v>33691</v>
      </c>
      <c r="N8438" t="s">
        <v>208</v>
      </c>
      <c r="O8438" t="s">
        <v>476</v>
      </c>
      <c r="P8438" t="s">
        <v>476</v>
      </c>
    </row>
    <row r="8439" spans="1:16">
      <c r="A8439" s="484" t="s">
        <v>59707</v>
      </c>
      <c r="B8439" s="485" t="s">
        <v>59706</v>
      </c>
      <c r="C8439" t="s">
        <v>59705</v>
      </c>
      <c r="D8439" t="s">
        <v>59704</v>
      </c>
      <c r="E8439" t="str">
        <f t="shared" si="131"/>
        <v>621109 - ICI STAGES SARL ROUFFACH</v>
      </c>
      <c r="F8439" t="s">
        <v>36906</v>
      </c>
      <c r="G8439" t="s">
        <v>59703</v>
      </c>
      <c r="H8439" t="s">
        <v>59702</v>
      </c>
      <c r="I8439" t="s">
        <v>18084</v>
      </c>
      <c r="K8439" t="s">
        <v>208</v>
      </c>
      <c r="L8439" t="s">
        <v>59701</v>
      </c>
      <c r="N8439" t="s">
        <v>208</v>
      </c>
      <c r="O8439" t="s">
        <v>476</v>
      </c>
      <c r="P8439" t="s">
        <v>476</v>
      </c>
    </row>
    <row r="8440" spans="1:16">
      <c r="A8440" s="484" t="s">
        <v>108339</v>
      </c>
      <c r="B8440" s="485" t="s">
        <v>108338</v>
      </c>
      <c r="C8440" t="s">
        <v>108337</v>
      </c>
      <c r="D8440" t="s">
        <v>108336</v>
      </c>
      <c r="E8440" t="str">
        <f t="shared" si="131"/>
        <v>478660 - CBI</v>
      </c>
      <c r="F8440" t="s">
        <v>6951</v>
      </c>
      <c r="G8440" t="s">
        <v>108335</v>
      </c>
      <c r="I8440" t="s">
        <v>108334</v>
      </c>
      <c r="J8440" t="s">
        <v>108333</v>
      </c>
      <c r="K8440" t="s">
        <v>208</v>
      </c>
      <c r="L8440" t="s">
        <v>108332</v>
      </c>
      <c r="N8440" t="s">
        <v>208</v>
      </c>
      <c r="O8440" t="s">
        <v>476</v>
      </c>
      <c r="P8440" t="s">
        <v>476</v>
      </c>
    </row>
    <row r="8441" spans="1:16">
      <c r="A8441" s="484" t="s">
        <v>134879</v>
      </c>
      <c r="B8441" s="485" t="s">
        <v>134878</v>
      </c>
      <c r="C8441" t="s">
        <v>134877</v>
      </c>
      <c r="D8441" t="s">
        <v>134877</v>
      </c>
      <c r="E8441" t="str">
        <f t="shared" si="131"/>
        <v>620415 - AC2R INFORMATIQUE</v>
      </c>
      <c r="F8441" t="s">
        <v>715</v>
      </c>
      <c r="G8441" t="s">
        <v>134876</v>
      </c>
      <c r="I8441" t="s">
        <v>134875</v>
      </c>
      <c r="J8441" t="s">
        <v>134874</v>
      </c>
      <c r="K8441" t="s">
        <v>208</v>
      </c>
      <c r="L8441" t="s">
        <v>134873</v>
      </c>
      <c r="N8441" t="s">
        <v>208</v>
      </c>
      <c r="O8441" t="s">
        <v>476</v>
      </c>
      <c r="P8441" t="s">
        <v>476</v>
      </c>
    </row>
    <row r="8442" spans="1:16">
      <c r="A8442" s="484" t="s">
        <v>24810</v>
      </c>
      <c r="B8442" s="485" t="s">
        <v>24809</v>
      </c>
      <c r="C8442" t="s">
        <v>24808</v>
      </c>
      <c r="D8442" t="s">
        <v>24808</v>
      </c>
      <c r="E8442" t="str">
        <f t="shared" si="131"/>
        <v>657578 - PUBLIKA</v>
      </c>
      <c r="F8442" t="s">
        <v>3951</v>
      </c>
      <c r="G8442" t="s">
        <v>24807</v>
      </c>
      <c r="I8442" t="s">
        <v>24806</v>
      </c>
      <c r="J8442" t="s">
        <v>24805</v>
      </c>
      <c r="K8442" t="s">
        <v>208</v>
      </c>
      <c r="L8442" t="s">
        <v>24804</v>
      </c>
      <c r="N8442" t="s">
        <v>208</v>
      </c>
      <c r="O8442" t="s">
        <v>476</v>
      </c>
      <c r="P8442" t="s">
        <v>476</v>
      </c>
    </row>
    <row r="8443" spans="1:16">
      <c r="A8443" s="484" t="s">
        <v>33848</v>
      </c>
      <c r="B8443" s="485" t="s">
        <v>33847</v>
      </c>
      <c r="C8443" t="s">
        <v>33846</v>
      </c>
      <c r="D8443" t="s">
        <v>33845</v>
      </c>
      <c r="E8443" t="str">
        <f t="shared" si="131"/>
        <v>343109 - NENY GUYONNET CORINNE</v>
      </c>
      <c r="F8443" t="s">
        <v>1618</v>
      </c>
      <c r="G8443" t="s">
        <v>33844</v>
      </c>
      <c r="H8443" t="s">
        <v>33843</v>
      </c>
      <c r="I8443" t="s">
        <v>33842</v>
      </c>
      <c r="K8443" t="s">
        <v>208</v>
      </c>
      <c r="L8443" t="s">
        <v>33841</v>
      </c>
      <c r="N8443" t="s">
        <v>208</v>
      </c>
      <c r="O8443" t="s">
        <v>476</v>
      </c>
      <c r="P8443" t="s">
        <v>476</v>
      </c>
    </row>
    <row r="8444" spans="1:16">
      <c r="A8444" s="484" t="s">
        <v>8052</v>
      </c>
      <c r="B8444" s="485" t="s">
        <v>8051</v>
      </c>
      <c r="C8444" t="s">
        <v>8050</v>
      </c>
      <c r="D8444" t="s">
        <v>8049</v>
      </c>
      <c r="E8444" t="str">
        <f t="shared" si="131"/>
        <v>483242 - UDPS 79</v>
      </c>
      <c r="F8444" t="s">
        <v>2337</v>
      </c>
      <c r="G8444" t="s">
        <v>8048</v>
      </c>
      <c r="I8444" t="s">
        <v>8047</v>
      </c>
      <c r="J8444" t="s">
        <v>8046</v>
      </c>
      <c r="K8444" t="s">
        <v>208</v>
      </c>
      <c r="L8444" t="s">
        <v>8045</v>
      </c>
      <c r="N8444" t="s">
        <v>208</v>
      </c>
      <c r="O8444" t="s">
        <v>476</v>
      </c>
      <c r="P8444" t="s">
        <v>476</v>
      </c>
    </row>
    <row r="8445" spans="1:16">
      <c r="A8445" s="484" t="s">
        <v>9257</v>
      </c>
      <c r="B8445" s="485" t="s">
        <v>9256</v>
      </c>
      <c r="C8445" t="s">
        <v>9255</v>
      </c>
      <c r="D8445" t="s">
        <v>9254</v>
      </c>
      <c r="E8445" t="str">
        <f t="shared" si="131"/>
        <v>656460 - TLF</v>
      </c>
      <c r="F8445" t="s">
        <v>2851</v>
      </c>
      <c r="G8445" t="s">
        <v>9253</v>
      </c>
      <c r="H8445" t="s">
        <v>9252</v>
      </c>
      <c r="I8445" t="s">
        <v>9251</v>
      </c>
      <c r="J8445" t="s">
        <v>9250</v>
      </c>
      <c r="K8445" t="s">
        <v>208</v>
      </c>
      <c r="L8445" t="s">
        <v>9249</v>
      </c>
      <c r="N8445" t="s">
        <v>208</v>
      </c>
      <c r="O8445" t="s">
        <v>476</v>
      </c>
      <c r="P8445" t="s">
        <v>476</v>
      </c>
    </row>
    <row r="8446" spans="1:16">
      <c r="A8446" s="484" t="s">
        <v>25680</v>
      </c>
      <c r="B8446" s="485" t="s">
        <v>25679</v>
      </c>
      <c r="C8446" t="s">
        <v>25678</v>
      </c>
      <c r="D8446" t="s">
        <v>25677</v>
      </c>
      <c r="E8446" t="str">
        <f t="shared" si="131"/>
        <v>684922 - PROGRESS SUP NICE</v>
      </c>
      <c r="F8446" t="s">
        <v>2041</v>
      </c>
      <c r="G8446" t="s">
        <v>25676</v>
      </c>
      <c r="I8446" t="s">
        <v>618</v>
      </c>
      <c r="J8446" t="s">
        <v>25675</v>
      </c>
      <c r="K8446" t="s">
        <v>208</v>
      </c>
      <c r="L8446" t="s">
        <v>25674</v>
      </c>
      <c r="N8446" t="s">
        <v>207</v>
      </c>
      <c r="O8446" t="s">
        <v>476</v>
      </c>
      <c r="P8446" t="s">
        <v>476</v>
      </c>
    </row>
    <row r="8447" spans="1:16">
      <c r="A8447" s="484" t="s">
        <v>82143</v>
      </c>
      <c r="B8447" s="485" t="s">
        <v>82142</v>
      </c>
      <c r="C8447" t="s">
        <v>82141</v>
      </c>
      <c r="D8447" t="s">
        <v>82141</v>
      </c>
      <c r="E8447" t="str">
        <f t="shared" si="131"/>
        <v>449581 - EFFORMIP</v>
      </c>
      <c r="F8447" t="s">
        <v>742</v>
      </c>
      <c r="G8447" t="s">
        <v>82140</v>
      </c>
      <c r="H8447" t="s">
        <v>25435</v>
      </c>
      <c r="I8447" t="s">
        <v>603</v>
      </c>
      <c r="J8447" t="s">
        <v>82139</v>
      </c>
      <c r="K8447" t="s">
        <v>208</v>
      </c>
      <c r="L8447" t="s">
        <v>82138</v>
      </c>
      <c r="N8447" t="s">
        <v>208</v>
      </c>
      <c r="O8447" t="s">
        <v>476</v>
      </c>
      <c r="P8447" t="s">
        <v>476</v>
      </c>
    </row>
    <row r="8448" spans="1:16">
      <c r="A8448" s="484" t="s">
        <v>30538</v>
      </c>
      <c r="B8448" s="485" t="s">
        <v>30537</v>
      </c>
      <c r="C8448" t="s">
        <v>30536</v>
      </c>
      <c r="D8448" t="s">
        <v>30536</v>
      </c>
      <c r="E8448" t="str">
        <f t="shared" si="131"/>
        <v>352792 - ORSYS</v>
      </c>
      <c r="F8448" t="s">
        <v>637</v>
      </c>
      <c r="G8448" t="s">
        <v>30535</v>
      </c>
      <c r="H8448" t="s">
        <v>30534</v>
      </c>
      <c r="I8448" t="s">
        <v>1042</v>
      </c>
      <c r="J8448" t="s">
        <v>30527</v>
      </c>
      <c r="K8448" t="s">
        <v>208</v>
      </c>
      <c r="L8448" t="s">
        <v>30533</v>
      </c>
      <c r="N8448" t="s">
        <v>208</v>
      </c>
      <c r="O8448" t="s">
        <v>476</v>
      </c>
      <c r="P8448" t="s">
        <v>476</v>
      </c>
    </row>
    <row r="8449" spans="1:16">
      <c r="A8449" s="484" t="s">
        <v>63089</v>
      </c>
      <c r="B8449" s="485" t="s">
        <v>63088</v>
      </c>
      <c r="C8449" t="s">
        <v>63087</v>
      </c>
      <c r="D8449" t="s">
        <v>63087</v>
      </c>
      <c r="E8449" t="str">
        <f t="shared" si="131"/>
        <v>505286 - GUADINFORM</v>
      </c>
      <c r="F8449" t="s">
        <v>2651</v>
      </c>
      <c r="G8449" t="s">
        <v>63086</v>
      </c>
      <c r="H8449" t="s">
        <v>63085</v>
      </c>
      <c r="I8449" t="s">
        <v>31626</v>
      </c>
      <c r="J8449" t="s">
        <v>63084</v>
      </c>
      <c r="K8449" t="s">
        <v>208</v>
      </c>
      <c r="L8449" t="s">
        <v>63083</v>
      </c>
      <c r="N8449" t="s">
        <v>208</v>
      </c>
      <c r="O8449" t="s">
        <v>476</v>
      </c>
      <c r="P8449" t="s">
        <v>476</v>
      </c>
    </row>
    <row r="8450" spans="1:16">
      <c r="A8450" s="484" t="s">
        <v>93259</v>
      </c>
      <c r="B8450" s="485" t="s">
        <v>93258</v>
      </c>
      <c r="C8450" t="s">
        <v>93257</v>
      </c>
      <c r="D8450" t="s">
        <v>93257</v>
      </c>
      <c r="E8450" t="str">
        <f t="shared" ref="E8450:E8513" si="132">_xlfn.CONCAT(L8450," - ",D8450)</f>
        <v>580491 - COMITE REGIONAL UFOLEP FLANDRES ARTOIS PICARDIE</v>
      </c>
      <c r="F8450" t="s">
        <v>8706</v>
      </c>
      <c r="G8450" t="s">
        <v>93256</v>
      </c>
      <c r="I8450" t="s">
        <v>1806</v>
      </c>
      <c r="J8450" t="s">
        <v>93255</v>
      </c>
      <c r="K8450" t="s">
        <v>208</v>
      </c>
      <c r="L8450" t="s">
        <v>93254</v>
      </c>
      <c r="N8450" t="s">
        <v>208</v>
      </c>
      <c r="O8450" t="s">
        <v>476</v>
      </c>
      <c r="P8450" t="s">
        <v>476</v>
      </c>
    </row>
    <row r="8451" spans="1:16">
      <c r="A8451" s="484" t="s">
        <v>92559</v>
      </c>
      <c r="B8451" s="485" t="s">
        <v>92558</v>
      </c>
      <c r="C8451" t="s">
        <v>92557</v>
      </c>
      <c r="D8451" t="s">
        <v>92556</v>
      </c>
      <c r="E8451" t="str">
        <f t="shared" si="132"/>
        <v>643816 - CONIEL ANNE</v>
      </c>
      <c r="F8451" t="s">
        <v>5561</v>
      </c>
      <c r="G8451" t="s">
        <v>92555</v>
      </c>
      <c r="I8451" t="s">
        <v>92554</v>
      </c>
      <c r="J8451" t="s">
        <v>92553</v>
      </c>
      <c r="K8451" t="s">
        <v>208</v>
      </c>
      <c r="L8451" t="s">
        <v>92552</v>
      </c>
      <c r="N8451" t="s">
        <v>208</v>
      </c>
      <c r="O8451" t="s">
        <v>476</v>
      </c>
      <c r="P8451" t="s">
        <v>476</v>
      </c>
    </row>
    <row r="8452" spans="1:16">
      <c r="A8452" s="484" t="s">
        <v>117543</v>
      </c>
      <c r="B8452" s="485" t="s">
        <v>117542</v>
      </c>
      <c r="C8452" t="s">
        <v>117535</v>
      </c>
      <c r="D8452" t="s">
        <v>117535</v>
      </c>
      <c r="E8452" t="str">
        <f t="shared" si="132"/>
        <v>643129 - ATIS</v>
      </c>
      <c r="F8452" t="s">
        <v>1159</v>
      </c>
      <c r="G8452" t="s">
        <v>117541</v>
      </c>
      <c r="H8452" t="s">
        <v>117540</v>
      </c>
      <c r="I8452" t="s">
        <v>6135</v>
      </c>
      <c r="K8452" t="s">
        <v>208</v>
      </c>
      <c r="L8452" t="s">
        <v>117539</v>
      </c>
      <c r="N8452" t="s">
        <v>208</v>
      </c>
      <c r="O8452" t="s">
        <v>476</v>
      </c>
      <c r="P8452" t="s">
        <v>476</v>
      </c>
    </row>
    <row r="8453" spans="1:16">
      <c r="A8453" s="484" t="s">
        <v>113932</v>
      </c>
      <c r="B8453" s="485" t="s">
        <v>113931</v>
      </c>
      <c r="C8453" t="s">
        <v>113930</v>
      </c>
      <c r="D8453" t="s">
        <v>113929</v>
      </c>
      <c r="E8453" t="str">
        <f t="shared" si="132"/>
        <v>606832 - FAUQUET LAURENCE</v>
      </c>
      <c r="F8453" t="s">
        <v>1568</v>
      </c>
      <c r="G8453" t="s">
        <v>113928</v>
      </c>
      <c r="I8453" t="s">
        <v>618</v>
      </c>
      <c r="J8453" t="s">
        <v>113927</v>
      </c>
      <c r="K8453" t="s">
        <v>208</v>
      </c>
      <c r="L8453" t="s">
        <v>113926</v>
      </c>
      <c r="N8453" t="s">
        <v>208</v>
      </c>
      <c r="O8453" t="s">
        <v>476</v>
      </c>
      <c r="P8453" t="s">
        <v>476</v>
      </c>
    </row>
    <row r="8454" spans="1:16">
      <c r="A8454" s="484" t="s">
        <v>31240</v>
      </c>
      <c r="B8454" s="485" t="s">
        <v>31239</v>
      </c>
      <c r="C8454" t="s">
        <v>31238</v>
      </c>
      <c r="D8454" t="s">
        <v>31237</v>
      </c>
      <c r="E8454" t="str">
        <f t="shared" si="132"/>
        <v>341022 - OPTA 'S</v>
      </c>
      <c r="F8454" t="s">
        <v>1086</v>
      </c>
      <c r="G8454" t="s">
        <v>31236</v>
      </c>
      <c r="H8454" t="s">
        <v>31235</v>
      </c>
      <c r="I8454" t="s">
        <v>2666</v>
      </c>
      <c r="J8454" t="s">
        <v>31234</v>
      </c>
      <c r="K8454" t="s">
        <v>208</v>
      </c>
      <c r="L8454" t="s">
        <v>31233</v>
      </c>
      <c r="N8454" t="s">
        <v>208</v>
      </c>
      <c r="O8454" t="s">
        <v>476</v>
      </c>
      <c r="P8454" t="s">
        <v>476</v>
      </c>
    </row>
    <row r="8455" spans="1:16">
      <c r="A8455" s="484" t="s">
        <v>114249</v>
      </c>
      <c r="B8455" s="485" t="s">
        <v>114248</v>
      </c>
      <c r="C8455" t="s">
        <v>114247</v>
      </c>
      <c r="D8455" t="s">
        <v>114246</v>
      </c>
      <c r="E8455" t="str">
        <f t="shared" si="132"/>
        <v>654024 - BEN SALAH ANIS</v>
      </c>
      <c r="F8455" t="s">
        <v>65856</v>
      </c>
      <c r="G8455" t="s">
        <v>114245</v>
      </c>
      <c r="I8455" t="s">
        <v>57256</v>
      </c>
      <c r="J8455" t="s">
        <v>114244</v>
      </c>
      <c r="K8455" t="s">
        <v>208</v>
      </c>
      <c r="L8455" t="s">
        <v>114243</v>
      </c>
      <c r="N8455" t="s">
        <v>208</v>
      </c>
      <c r="O8455" t="s">
        <v>476</v>
      </c>
      <c r="P8455" t="s">
        <v>476</v>
      </c>
    </row>
    <row r="8456" spans="1:16">
      <c r="A8456" s="484" t="s">
        <v>43052</v>
      </c>
      <c r="B8456" s="485" t="s">
        <v>43051</v>
      </c>
      <c r="C8456" t="s">
        <v>43050</v>
      </c>
      <c r="D8456" t="s">
        <v>43049</v>
      </c>
      <c r="E8456" t="str">
        <f t="shared" si="132"/>
        <v>607496 - LECS</v>
      </c>
      <c r="F8456" t="s">
        <v>1513</v>
      </c>
      <c r="G8456" t="s">
        <v>43048</v>
      </c>
      <c r="I8456" t="s">
        <v>43047</v>
      </c>
      <c r="J8456" t="s">
        <v>43046</v>
      </c>
      <c r="K8456" t="s">
        <v>208</v>
      </c>
      <c r="L8456" t="s">
        <v>43045</v>
      </c>
      <c r="N8456" t="s">
        <v>208</v>
      </c>
      <c r="O8456" t="s">
        <v>476</v>
      </c>
      <c r="P8456" t="s">
        <v>476</v>
      </c>
    </row>
    <row r="8457" spans="1:16">
      <c r="A8457" s="484" t="s">
        <v>71712</v>
      </c>
      <c r="B8457" s="485" t="s">
        <v>71711</v>
      </c>
      <c r="C8457" t="s">
        <v>71710</v>
      </c>
      <c r="D8457" t="s">
        <v>71710</v>
      </c>
      <c r="E8457" t="str">
        <f t="shared" si="132"/>
        <v>498324 - FONDATION GARCHES</v>
      </c>
      <c r="F8457" t="s">
        <v>11966</v>
      </c>
      <c r="G8457" t="s">
        <v>3171</v>
      </c>
      <c r="H8457" t="s">
        <v>71709</v>
      </c>
      <c r="I8457" t="s">
        <v>2601</v>
      </c>
      <c r="J8457" t="s">
        <v>71708</v>
      </c>
      <c r="K8457" t="s">
        <v>208</v>
      </c>
      <c r="L8457" t="s">
        <v>71707</v>
      </c>
      <c r="N8457" t="s">
        <v>208</v>
      </c>
      <c r="O8457" t="s">
        <v>476</v>
      </c>
      <c r="P8457" t="s">
        <v>476</v>
      </c>
    </row>
    <row r="8458" spans="1:16">
      <c r="A8458" s="484" t="s">
        <v>108794</v>
      </c>
      <c r="B8458" s="485" t="s">
        <v>108793</v>
      </c>
      <c r="C8458" t="s">
        <v>108792</v>
      </c>
      <c r="D8458" t="s">
        <v>108792</v>
      </c>
      <c r="E8458" t="str">
        <f t="shared" si="132"/>
        <v>566500 - CELT</v>
      </c>
      <c r="F8458" t="s">
        <v>108791</v>
      </c>
      <c r="G8458" t="s">
        <v>108790</v>
      </c>
      <c r="I8458" t="s">
        <v>8097</v>
      </c>
      <c r="J8458" t="s">
        <v>108789</v>
      </c>
      <c r="K8458" t="s">
        <v>208</v>
      </c>
      <c r="L8458" t="s">
        <v>108788</v>
      </c>
      <c r="N8458" t="s">
        <v>208</v>
      </c>
      <c r="O8458" t="s">
        <v>476</v>
      </c>
      <c r="P8458" t="s">
        <v>476</v>
      </c>
    </row>
    <row r="8459" spans="1:16">
      <c r="A8459" s="484" t="s">
        <v>9302</v>
      </c>
      <c r="B8459" s="485" t="s">
        <v>9301</v>
      </c>
      <c r="C8459" t="s">
        <v>9300</v>
      </c>
      <c r="D8459" t="s">
        <v>9300</v>
      </c>
      <c r="E8459" t="str">
        <f t="shared" si="132"/>
        <v>602085 - TOURNEMIRE FRANCK - Q2S</v>
      </c>
      <c r="F8459" t="s">
        <v>6524</v>
      </c>
      <c r="G8459" t="s">
        <v>9299</v>
      </c>
      <c r="H8459" t="s">
        <v>9298</v>
      </c>
      <c r="I8459" t="s">
        <v>9297</v>
      </c>
      <c r="J8459" t="s">
        <v>9296</v>
      </c>
      <c r="K8459" t="s">
        <v>208</v>
      </c>
      <c r="L8459" t="s">
        <v>9295</v>
      </c>
      <c r="N8459" t="s">
        <v>208</v>
      </c>
      <c r="O8459" t="s">
        <v>476</v>
      </c>
      <c r="P8459" t="s">
        <v>476</v>
      </c>
    </row>
    <row r="8460" spans="1:16">
      <c r="A8460" s="484" t="s">
        <v>35112</v>
      </c>
      <c r="B8460" s="485" t="s">
        <v>35111</v>
      </c>
      <c r="C8460" t="s">
        <v>35110</v>
      </c>
      <c r="D8460" t="s">
        <v>35110</v>
      </c>
      <c r="E8460" t="str">
        <f t="shared" si="132"/>
        <v>485858 - MOTIVIA CONSULTANTS</v>
      </c>
      <c r="F8460" t="s">
        <v>1808</v>
      </c>
      <c r="G8460" t="s">
        <v>35109</v>
      </c>
      <c r="H8460" t="s">
        <v>35108</v>
      </c>
      <c r="I8460" t="s">
        <v>8273</v>
      </c>
      <c r="J8460" t="s">
        <v>35107</v>
      </c>
      <c r="K8460" t="s">
        <v>208</v>
      </c>
      <c r="L8460" t="s">
        <v>35106</v>
      </c>
      <c r="N8460" t="s">
        <v>208</v>
      </c>
      <c r="O8460" t="s">
        <v>476</v>
      </c>
      <c r="P8460" t="s">
        <v>476</v>
      </c>
    </row>
    <row r="8461" spans="1:16">
      <c r="A8461" s="484" t="s">
        <v>90874</v>
      </c>
      <c r="B8461" s="485" t="s">
        <v>90873</v>
      </c>
      <c r="C8461" t="s">
        <v>90872</v>
      </c>
      <c r="D8461" t="s">
        <v>90872</v>
      </c>
      <c r="E8461" t="str">
        <f t="shared" si="132"/>
        <v>438704 - CROIX BLANCHE DE L'ESSONNE</v>
      </c>
      <c r="F8461" t="s">
        <v>33648</v>
      </c>
      <c r="G8461" t="s">
        <v>90871</v>
      </c>
      <c r="I8461" t="s">
        <v>852</v>
      </c>
      <c r="J8461" t="s">
        <v>90870</v>
      </c>
      <c r="K8461" t="s">
        <v>208</v>
      </c>
      <c r="L8461" t="s">
        <v>90869</v>
      </c>
      <c r="N8461" t="s">
        <v>208</v>
      </c>
      <c r="O8461" t="s">
        <v>476</v>
      </c>
      <c r="P8461" t="s">
        <v>476</v>
      </c>
    </row>
    <row r="8462" spans="1:16">
      <c r="A8462" s="484" t="s">
        <v>110833</v>
      </c>
      <c r="B8462" s="485" t="s">
        <v>110832</v>
      </c>
      <c r="C8462" t="s">
        <v>110831</v>
      </c>
      <c r="D8462" t="s">
        <v>110831</v>
      </c>
      <c r="E8462" t="str">
        <f t="shared" si="132"/>
        <v>531765 - CAJET MARIE PAULE  - O LAVOIE</v>
      </c>
      <c r="F8462" t="s">
        <v>1857</v>
      </c>
      <c r="G8462" t="s">
        <v>110830</v>
      </c>
      <c r="H8462" t="s">
        <v>110829</v>
      </c>
      <c r="I8462" t="s">
        <v>110828</v>
      </c>
      <c r="J8462" t="s">
        <v>110827</v>
      </c>
      <c r="K8462" t="s">
        <v>208</v>
      </c>
      <c r="L8462" t="s">
        <v>110826</v>
      </c>
      <c r="N8462" t="s">
        <v>208</v>
      </c>
      <c r="O8462" t="s">
        <v>476</v>
      </c>
      <c r="P8462" t="s">
        <v>476</v>
      </c>
    </row>
    <row r="8463" spans="1:16">
      <c r="A8463" s="484" t="s">
        <v>20280</v>
      </c>
      <c r="C8463" t="s">
        <v>20279</v>
      </c>
      <c r="D8463" t="s">
        <v>20279</v>
      </c>
      <c r="E8463" t="str">
        <f t="shared" si="132"/>
        <v>499328 - SANTEGUIDEUR</v>
      </c>
      <c r="F8463" t="s">
        <v>1086</v>
      </c>
      <c r="G8463" t="s">
        <v>20278</v>
      </c>
      <c r="I8463" t="s">
        <v>16344</v>
      </c>
      <c r="J8463" t="s">
        <v>20277</v>
      </c>
      <c r="K8463" t="s">
        <v>20276</v>
      </c>
      <c r="L8463" t="s">
        <v>20275</v>
      </c>
      <c r="N8463" t="s">
        <v>208</v>
      </c>
      <c r="O8463" t="s">
        <v>476</v>
      </c>
      <c r="P8463" t="s">
        <v>476</v>
      </c>
    </row>
    <row r="8464" spans="1:16">
      <c r="A8464" s="484" t="s">
        <v>7560</v>
      </c>
      <c r="B8464" s="485" t="s">
        <v>7559</v>
      </c>
      <c r="C8464" t="s">
        <v>7558</v>
      </c>
      <c r="D8464" t="s">
        <v>7557</v>
      </c>
      <c r="E8464" t="str">
        <f t="shared" si="132"/>
        <v>383284 - UDSP 47</v>
      </c>
      <c r="F8464" t="s">
        <v>7556</v>
      </c>
      <c r="G8464" t="s">
        <v>7555</v>
      </c>
      <c r="I8464" t="s">
        <v>7554</v>
      </c>
      <c r="J8464" t="s">
        <v>7553</v>
      </c>
      <c r="K8464" t="s">
        <v>208</v>
      </c>
      <c r="L8464" t="s">
        <v>7552</v>
      </c>
      <c r="N8464" t="s">
        <v>208</v>
      </c>
      <c r="O8464" t="s">
        <v>476</v>
      </c>
      <c r="P8464" t="s">
        <v>476</v>
      </c>
    </row>
    <row r="8465" spans="1:16">
      <c r="A8465" s="484" t="s">
        <v>71338</v>
      </c>
      <c r="B8465" s="485" t="s">
        <v>71337</v>
      </c>
      <c r="C8465" t="s">
        <v>71336</v>
      </c>
      <c r="D8465" t="s">
        <v>71336</v>
      </c>
      <c r="E8465" t="str">
        <f t="shared" si="132"/>
        <v>480332 - FORISON GARSON MARIE CHRISTINE - COACHS ET ASSOCIES</v>
      </c>
      <c r="F8465" t="s">
        <v>7062</v>
      </c>
      <c r="G8465" t="s">
        <v>71335</v>
      </c>
      <c r="I8465" t="s">
        <v>25519</v>
      </c>
      <c r="J8465" t="s">
        <v>71334</v>
      </c>
      <c r="K8465" t="s">
        <v>208</v>
      </c>
      <c r="L8465" t="s">
        <v>71333</v>
      </c>
      <c r="N8465" t="s">
        <v>208</v>
      </c>
      <c r="O8465" t="s">
        <v>476</v>
      </c>
      <c r="P8465" t="s">
        <v>476</v>
      </c>
    </row>
    <row r="8466" spans="1:16">
      <c r="A8466" s="484" t="s">
        <v>54710</v>
      </c>
      <c r="B8466" s="485" t="s">
        <v>54709</v>
      </c>
      <c r="C8466" t="s">
        <v>54708</v>
      </c>
      <c r="D8466" t="s">
        <v>54707</v>
      </c>
      <c r="E8466" t="str">
        <f t="shared" si="132"/>
        <v>353279 - IEEPI</v>
      </c>
      <c r="F8466" t="s">
        <v>8706</v>
      </c>
      <c r="G8466" t="s">
        <v>54706</v>
      </c>
      <c r="H8466" t="s">
        <v>54705</v>
      </c>
      <c r="I8466" t="s">
        <v>15276</v>
      </c>
      <c r="J8466" t="s">
        <v>54704</v>
      </c>
      <c r="K8466" t="s">
        <v>208</v>
      </c>
      <c r="L8466" t="s">
        <v>54703</v>
      </c>
      <c r="N8466" t="s">
        <v>208</v>
      </c>
      <c r="O8466" t="s">
        <v>476</v>
      </c>
      <c r="P8466" t="s">
        <v>476</v>
      </c>
    </row>
    <row r="8467" spans="1:16">
      <c r="A8467" s="484" t="s">
        <v>22868</v>
      </c>
      <c r="B8467" s="485" t="s">
        <v>22867</v>
      </c>
      <c r="C8467" t="s">
        <v>22866</v>
      </c>
      <c r="D8467" t="s">
        <v>22865</v>
      </c>
      <c r="E8467" t="str">
        <f t="shared" si="132"/>
        <v>524748 - ROSFED</v>
      </c>
      <c r="F8467" t="s">
        <v>18681</v>
      </c>
      <c r="G8467" t="s">
        <v>22864</v>
      </c>
      <c r="H8467" t="s">
        <v>22863</v>
      </c>
      <c r="I8467" t="s">
        <v>1494</v>
      </c>
      <c r="J8467" t="s">
        <v>22862</v>
      </c>
      <c r="K8467" t="s">
        <v>208</v>
      </c>
      <c r="L8467" t="s">
        <v>22861</v>
      </c>
      <c r="N8467" t="s">
        <v>208</v>
      </c>
      <c r="O8467" t="s">
        <v>476</v>
      </c>
      <c r="P8467" t="s">
        <v>476</v>
      </c>
    </row>
    <row r="8468" spans="1:16">
      <c r="A8468" s="484" t="s">
        <v>74245</v>
      </c>
      <c r="B8468" s="485" t="s">
        <v>74244</v>
      </c>
      <c r="C8468" t="s">
        <v>74243</v>
      </c>
      <c r="D8468" t="s">
        <v>74242</v>
      </c>
      <c r="E8468" t="str">
        <f t="shared" si="132"/>
        <v>667687 - FAIVRE PASCALE</v>
      </c>
      <c r="F8468" t="s">
        <v>13148</v>
      </c>
      <c r="G8468" t="s">
        <v>74241</v>
      </c>
      <c r="I8468" t="s">
        <v>16252</v>
      </c>
      <c r="J8468" t="s">
        <v>74240</v>
      </c>
      <c r="K8468" t="s">
        <v>208</v>
      </c>
      <c r="L8468" t="s">
        <v>74239</v>
      </c>
      <c r="N8468" t="s">
        <v>208</v>
      </c>
      <c r="O8468" t="s">
        <v>476</v>
      </c>
      <c r="P8468" t="s">
        <v>476</v>
      </c>
    </row>
    <row r="8469" spans="1:16">
      <c r="A8469" s="484" t="s">
        <v>62406</v>
      </c>
      <c r="B8469" s="485" t="s">
        <v>62405</v>
      </c>
      <c r="C8469" t="s">
        <v>62404</v>
      </c>
      <c r="D8469" t="s">
        <v>62404</v>
      </c>
      <c r="E8469" t="str">
        <f t="shared" si="132"/>
        <v>428115 - HANDIDENT</v>
      </c>
      <c r="F8469" t="s">
        <v>491</v>
      </c>
      <c r="G8469" t="s">
        <v>62403</v>
      </c>
      <c r="H8469" t="s">
        <v>62402</v>
      </c>
      <c r="I8469" t="s">
        <v>3214</v>
      </c>
      <c r="J8469" t="s">
        <v>62401</v>
      </c>
      <c r="K8469" t="s">
        <v>62400</v>
      </c>
      <c r="L8469" t="s">
        <v>62399</v>
      </c>
      <c r="N8469" t="s">
        <v>208</v>
      </c>
      <c r="O8469" t="s">
        <v>476</v>
      </c>
      <c r="P8469" t="s">
        <v>476</v>
      </c>
    </row>
    <row r="8470" spans="1:16">
      <c r="A8470" s="484" t="s">
        <v>129313</v>
      </c>
      <c r="B8470" s="485" t="s">
        <v>129312</v>
      </c>
      <c r="C8470" t="s">
        <v>129311</v>
      </c>
      <c r="D8470" t="s">
        <v>129311</v>
      </c>
      <c r="E8470" t="str">
        <f t="shared" si="132"/>
        <v>489797 - AMAE CONSEIL</v>
      </c>
      <c r="F8470" t="s">
        <v>87977</v>
      </c>
      <c r="G8470" t="s">
        <v>129310</v>
      </c>
      <c r="I8470" t="s">
        <v>12601</v>
      </c>
      <c r="J8470" t="s">
        <v>129309</v>
      </c>
      <c r="K8470" t="s">
        <v>208</v>
      </c>
      <c r="L8470" t="s">
        <v>129308</v>
      </c>
      <c r="N8470" t="s">
        <v>208</v>
      </c>
      <c r="O8470" t="s">
        <v>476</v>
      </c>
      <c r="P8470" t="s">
        <v>476</v>
      </c>
    </row>
    <row r="8471" spans="1:16">
      <c r="A8471" s="484" t="s">
        <v>93949</v>
      </c>
      <c r="B8471" s="485" t="s">
        <v>93945</v>
      </c>
      <c r="C8471" t="s">
        <v>93944</v>
      </c>
      <c r="D8471" t="s">
        <v>93943</v>
      </c>
      <c r="E8471" t="str">
        <f t="shared" si="132"/>
        <v>561265 - CAFMET ANGERS</v>
      </c>
      <c r="F8471" t="s">
        <v>82218</v>
      </c>
      <c r="G8471" t="s">
        <v>93948</v>
      </c>
      <c r="I8471" t="s">
        <v>1647</v>
      </c>
      <c r="J8471" t="s">
        <v>93941</v>
      </c>
      <c r="K8471" t="s">
        <v>208</v>
      </c>
      <c r="L8471" t="s">
        <v>93947</v>
      </c>
      <c r="N8471" t="s">
        <v>208</v>
      </c>
      <c r="O8471" t="s">
        <v>476</v>
      </c>
      <c r="P8471" t="s">
        <v>476</v>
      </c>
    </row>
    <row r="8472" spans="1:16">
      <c r="A8472" s="484" t="s">
        <v>93946</v>
      </c>
      <c r="B8472" s="485" t="s">
        <v>93945</v>
      </c>
      <c r="C8472" t="s">
        <v>93944</v>
      </c>
      <c r="D8472" t="s">
        <v>93943</v>
      </c>
      <c r="E8472" t="str">
        <f t="shared" si="132"/>
        <v>559271 - CAFMET ANGERS</v>
      </c>
      <c r="F8472" t="s">
        <v>72786</v>
      </c>
      <c r="G8472" t="s">
        <v>93942</v>
      </c>
      <c r="I8472" t="s">
        <v>1647</v>
      </c>
      <c r="J8472" t="s">
        <v>93941</v>
      </c>
      <c r="K8472" t="s">
        <v>208</v>
      </c>
      <c r="L8472" t="s">
        <v>93940</v>
      </c>
      <c r="N8472" t="s">
        <v>208</v>
      </c>
      <c r="O8472" t="s">
        <v>476</v>
      </c>
      <c r="P8472" t="s">
        <v>476</v>
      </c>
    </row>
    <row r="8473" spans="1:16">
      <c r="A8473" s="484" t="s">
        <v>80526</v>
      </c>
      <c r="B8473" s="485" t="s">
        <v>80525</v>
      </c>
      <c r="C8473" t="s">
        <v>80524</v>
      </c>
      <c r="D8473" t="s">
        <v>80524</v>
      </c>
      <c r="E8473" t="str">
        <f t="shared" si="132"/>
        <v>556488 - ELIS CONSEIL</v>
      </c>
      <c r="F8473" t="s">
        <v>1895</v>
      </c>
      <c r="G8473" t="s">
        <v>80523</v>
      </c>
      <c r="I8473" t="s">
        <v>11554</v>
      </c>
      <c r="J8473" t="s">
        <v>80522</v>
      </c>
      <c r="K8473" t="s">
        <v>208</v>
      </c>
      <c r="L8473" t="s">
        <v>80521</v>
      </c>
      <c r="N8473" t="s">
        <v>208</v>
      </c>
      <c r="O8473" t="s">
        <v>476</v>
      </c>
      <c r="P8473" t="s">
        <v>476</v>
      </c>
    </row>
    <row r="8474" spans="1:16">
      <c r="A8474" s="484" t="s">
        <v>35536</v>
      </c>
      <c r="B8474" s="485" t="s">
        <v>35535</v>
      </c>
      <c r="C8474" t="s">
        <v>35534</v>
      </c>
      <c r="D8474" t="s">
        <v>35533</v>
      </c>
      <c r="E8474" t="str">
        <f t="shared" si="132"/>
        <v>619887 - MSM</v>
      </c>
      <c r="F8474" t="s">
        <v>17173</v>
      </c>
      <c r="G8474" t="s">
        <v>35532</v>
      </c>
      <c r="I8474" t="s">
        <v>626</v>
      </c>
      <c r="J8474" t="s">
        <v>35531</v>
      </c>
      <c r="K8474" t="s">
        <v>208</v>
      </c>
      <c r="L8474" t="s">
        <v>35530</v>
      </c>
      <c r="N8474" t="s">
        <v>208</v>
      </c>
      <c r="O8474" t="s">
        <v>476</v>
      </c>
      <c r="P8474" t="s">
        <v>476</v>
      </c>
    </row>
    <row r="8475" spans="1:16">
      <c r="A8475" s="484" t="s">
        <v>117706</v>
      </c>
      <c r="B8475" s="485" t="s">
        <v>117705</v>
      </c>
      <c r="C8475" t="s">
        <v>117704</v>
      </c>
      <c r="D8475" t="s">
        <v>117704</v>
      </c>
      <c r="E8475" t="str">
        <f t="shared" si="132"/>
        <v>509528 - ATELIERS D'ARCACHON</v>
      </c>
      <c r="F8475" t="s">
        <v>6072</v>
      </c>
      <c r="G8475" t="s">
        <v>117703</v>
      </c>
      <c r="H8475" t="s">
        <v>117702</v>
      </c>
      <c r="I8475" t="s">
        <v>40768</v>
      </c>
      <c r="J8475" t="s">
        <v>117701</v>
      </c>
      <c r="K8475" t="s">
        <v>117700</v>
      </c>
      <c r="L8475" t="s">
        <v>117699</v>
      </c>
      <c r="N8475" t="s">
        <v>208</v>
      </c>
      <c r="O8475" t="s">
        <v>476</v>
      </c>
      <c r="P8475" t="s">
        <v>476</v>
      </c>
    </row>
    <row r="8476" spans="1:16">
      <c r="A8476" s="484" t="s">
        <v>59332</v>
      </c>
      <c r="B8476" s="485" t="s">
        <v>59331</v>
      </c>
      <c r="C8476" t="s">
        <v>59330</v>
      </c>
      <c r="D8476" t="s">
        <v>59329</v>
      </c>
      <c r="E8476" t="str">
        <f t="shared" si="132"/>
        <v>425758 - IFAR</v>
      </c>
      <c r="F8476" t="s">
        <v>2572</v>
      </c>
      <c r="G8476" t="s">
        <v>59328</v>
      </c>
      <c r="I8476" t="s">
        <v>1148</v>
      </c>
      <c r="J8476" t="s">
        <v>59327</v>
      </c>
      <c r="K8476" t="s">
        <v>208</v>
      </c>
      <c r="L8476" t="s">
        <v>59326</v>
      </c>
      <c r="N8476" t="s">
        <v>208</v>
      </c>
      <c r="O8476" t="s">
        <v>476</v>
      </c>
      <c r="P8476" t="s">
        <v>476</v>
      </c>
    </row>
    <row r="8477" spans="1:16">
      <c r="A8477" s="484" t="s">
        <v>63859</v>
      </c>
      <c r="B8477" s="485" t="s">
        <v>63858</v>
      </c>
      <c r="C8477" t="s">
        <v>63857</v>
      </c>
      <c r="D8477" t="s">
        <v>63857</v>
      </c>
      <c r="E8477" t="str">
        <f t="shared" si="132"/>
        <v>417737 - GROUPE JLO</v>
      </c>
      <c r="F8477" t="s">
        <v>2486</v>
      </c>
      <c r="G8477" t="s">
        <v>63856</v>
      </c>
      <c r="I8477" t="s">
        <v>6782</v>
      </c>
      <c r="J8477" t="s">
        <v>63855</v>
      </c>
      <c r="K8477" t="s">
        <v>208</v>
      </c>
      <c r="L8477" t="s">
        <v>63854</v>
      </c>
      <c r="N8477" t="s">
        <v>208</v>
      </c>
      <c r="O8477" t="s">
        <v>476</v>
      </c>
      <c r="P8477" t="s">
        <v>476</v>
      </c>
    </row>
    <row r="8478" spans="1:16">
      <c r="A8478" s="484" t="s">
        <v>36776</v>
      </c>
      <c r="B8478" s="485" t="s">
        <v>36775</v>
      </c>
      <c r="C8478" t="s">
        <v>36774</v>
      </c>
      <c r="D8478" t="s">
        <v>36773</v>
      </c>
      <c r="E8478" t="str">
        <f t="shared" si="132"/>
        <v>663920 - MERCURINI VALERIE</v>
      </c>
      <c r="F8478" t="s">
        <v>19104</v>
      </c>
      <c r="G8478" t="s">
        <v>36772</v>
      </c>
      <c r="I8478" t="s">
        <v>1035</v>
      </c>
      <c r="J8478" t="s">
        <v>36771</v>
      </c>
      <c r="K8478" t="s">
        <v>208</v>
      </c>
      <c r="L8478" t="s">
        <v>36770</v>
      </c>
      <c r="N8478" t="s">
        <v>208</v>
      </c>
      <c r="O8478" t="s">
        <v>476</v>
      </c>
      <c r="P8478" t="s">
        <v>476</v>
      </c>
    </row>
    <row r="8479" spans="1:16">
      <c r="A8479" s="484" t="s">
        <v>46274</v>
      </c>
      <c r="B8479" s="485" t="s">
        <v>46273</v>
      </c>
      <c r="C8479" t="s">
        <v>46272</v>
      </c>
      <c r="D8479" t="s">
        <v>46271</v>
      </c>
      <c r="E8479" t="str">
        <f t="shared" si="132"/>
        <v>556701 - LACHAUSSEE ISABELLE</v>
      </c>
      <c r="F8479" t="s">
        <v>1077</v>
      </c>
      <c r="G8479" t="s">
        <v>46270</v>
      </c>
      <c r="I8479" t="s">
        <v>3431</v>
      </c>
      <c r="J8479" t="s">
        <v>46269</v>
      </c>
      <c r="K8479" t="s">
        <v>208</v>
      </c>
      <c r="L8479" t="s">
        <v>46268</v>
      </c>
      <c r="N8479" t="s">
        <v>208</v>
      </c>
      <c r="O8479" t="s">
        <v>476</v>
      </c>
      <c r="P8479" t="s">
        <v>476</v>
      </c>
    </row>
    <row r="8480" spans="1:16">
      <c r="A8480" s="484" t="s">
        <v>89206</v>
      </c>
      <c r="B8480" s="485" t="s">
        <v>89205</v>
      </c>
      <c r="C8480" t="s">
        <v>89204</v>
      </c>
      <c r="D8480" t="s">
        <v>89204</v>
      </c>
      <c r="E8480" t="str">
        <f t="shared" si="132"/>
        <v>661867 - DALIBO</v>
      </c>
      <c r="F8480" t="s">
        <v>33156</v>
      </c>
      <c r="G8480" t="s">
        <v>89203</v>
      </c>
      <c r="I8480" t="s">
        <v>626</v>
      </c>
      <c r="J8480" t="s">
        <v>89202</v>
      </c>
      <c r="K8480" t="s">
        <v>208</v>
      </c>
      <c r="L8480" t="s">
        <v>89201</v>
      </c>
      <c r="N8480" t="s">
        <v>208</v>
      </c>
      <c r="O8480" t="s">
        <v>476</v>
      </c>
      <c r="P8480" t="s">
        <v>476</v>
      </c>
    </row>
    <row r="8481" spans="1:16">
      <c r="A8481" s="484" t="s">
        <v>42404</v>
      </c>
      <c r="B8481" s="485" t="s">
        <v>42403</v>
      </c>
      <c r="C8481" t="s">
        <v>42402</v>
      </c>
      <c r="D8481" t="s">
        <v>42401</v>
      </c>
      <c r="E8481" t="str">
        <f t="shared" si="132"/>
        <v>489736 - LINEANE</v>
      </c>
      <c r="F8481" t="s">
        <v>4705</v>
      </c>
      <c r="G8481" t="s">
        <v>42400</v>
      </c>
      <c r="I8481" t="s">
        <v>42399</v>
      </c>
      <c r="J8481" t="s">
        <v>42398</v>
      </c>
      <c r="K8481" t="s">
        <v>208</v>
      </c>
      <c r="L8481" t="s">
        <v>42397</v>
      </c>
      <c r="N8481" t="s">
        <v>208</v>
      </c>
      <c r="O8481" t="s">
        <v>476</v>
      </c>
      <c r="P8481" t="s">
        <v>476</v>
      </c>
    </row>
    <row r="8482" spans="1:16">
      <c r="A8482" s="484" t="s">
        <v>47258</v>
      </c>
      <c r="B8482" s="485" t="s">
        <v>47257</v>
      </c>
      <c r="C8482" t="s">
        <v>47256</v>
      </c>
      <c r="D8482" t="s">
        <v>47256</v>
      </c>
      <c r="E8482" t="str">
        <f t="shared" si="132"/>
        <v>657700 - LA COMPAGNIE D'UN INSTANT A L'AUTRE</v>
      </c>
      <c r="F8482" t="s">
        <v>11295</v>
      </c>
      <c r="G8482" t="s">
        <v>47255</v>
      </c>
      <c r="I8482" t="s">
        <v>47254</v>
      </c>
      <c r="K8482" t="s">
        <v>208</v>
      </c>
      <c r="L8482" t="s">
        <v>47253</v>
      </c>
      <c r="N8482" t="s">
        <v>208</v>
      </c>
      <c r="O8482" t="s">
        <v>476</v>
      </c>
      <c r="P8482" t="s">
        <v>476</v>
      </c>
    </row>
    <row r="8483" spans="1:16">
      <c r="A8483" s="484" t="s">
        <v>118424</v>
      </c>
      <c r="B8483" s="485" t="s">
        <v>118423</v>
      </c>
      <c r="C8483" t="s">
        <v>118422</v>
      </c>
      <c r="D8483" t="s">
        <v>118421</v>
      </c>
      <c r="E8483" t="str">
        <f t="shared" si="132"/>
        <v>415285 - OPALE</v>
      </c>
      <c r="F8483" t="s">
        <v>10929</v>
      </c>
      <c r="G8483" t="s">
        <v>118420</v>
      </c>
      <c r="I8483" t="s">
        <v>17495</v>
      </c>
      <c r="J8483" t="s">
        <v>118419</v>
      </c>
      <c r="K8483" t="s">
        <v>118418</v>
      </c>
      <c r="L8483" t="s">
        <v>118417</v>
      </c>
      <c r="N8483" t="s">
        <v>208</v>
      </c>
      <c r="O8483" t="s">
        <v>476</v>
      </c>
      <c r="P8483" t="s">
        <v>476</v>
      </c>
    </row>
    <row r="8484" spans="1:16">
      <c r="A8484" s="484" t="s">
        <v>116400</v>
      </c>
      <c r="B8484" s="485" t="s">
        <v>116399</v>
      </c>
      <c r="C8484" t="s">
        <v>116398</v>
      </c>
      <c r="D8484" t="s">
        <v>116397</v>
      </c>
      <c r="E8484" t="str">
        <f t="shared" si="132"/>
        <v>460163 - AUTO ECOLE GAILLARD ROMANS</v>
      </c>
      <c r="F8484" t="s">
        <v>1857</v>
      </c>
      <c r="G8484" t="s">
        <v>116396</v>
      </c>
      <c r="I8484" t="s">
        <v>21215</v>
      </c>
      <c r="J8484" t="s">
        <v>116395</v>
      </c>
      <c r="K8484" t="s">
        <v>208</v>
      </c>
      <c r="L8484" t="s">
        <v>116394</v>
      </c>
      <c r="N8484" t="s">
        <v>208</v>
      </c>
      <c r="O8484" t="s">
        <v>476</v>
      </c>
      <c r="P8484" t="s">
        <v>476</v>
      </c>
    </row>
    <row r="8485" spans="1:16">
      <c r="A8485" s="484" t="s">
        <v>126738</v>
      </c>
      <c r="B8485" s="485" t="s">
        <v>126737</v>
      </c>
      <c r="C8485" t="s">
        <v>126736</v>
      </c>
      <c r="D8485" t="s">
        <v>126736</v>
      </c>
      <c r="E8485" t="str">
        <f t="shared" si="132"/>
        <v>408803 - ARTES</v>
      </c>
      <c r="F8485" t="s">
        <v>68714</v>
      </c>
      <c r="G8485" t="s">
        <v>126735</v>
      </c>
      <c r="I8485" t="s">
        <v>1837</v>
      </c>
      <c r="J8485" t="s">
        <v>126734</v>
      </c>
      <c r="K8485" t="s">
        <v>208</v>
      </c>
      <c r="L8485" t="s">
        <v>126733</v>
      </c>
      <c r="N8485" t="s">
        <v>208</v>
      </c>
      <c r="O8485" t="s">
        <v>476</v>
      </c>
      <c r="P8485" t="s">
        <v>476</v>
      </c>
    </row>
    <row r="8486" spans="1:16">
      <c r="A8486" s="484" t="s">
        <v>77994</v>
      </c>
      <c r="B8486" s="485" t="s">
        <v>77993</v>
      </c>
      <c r="C8486" t="s">
        <v>77992</v>
      </c>
      <c r="D8486" t="s">
        <v>77992</v>
      </c>
      <c r="E8486" t="str">
        <f t="shared" si="132"/>
        <v>684594 - ESSENTIEL DEVELOPPEMENT ET ASSOCIES</v>
      </c>
      <c r="F8486" t="s">
        <v>19530</v>
      </c>
      <c r="G8486" t="s">
        <v>77991</v>
      </c>
      <c r="I8486" t="s">
        <v>77990</v>
      </c>
      <c r="J8486" t="s">
        <v>77989</v>
      </c>
      <c r="K8486" t="s">
        <v>208</v>
      </c>
      <c r="L8486" t="s">
        <v>77988</v>
      </c>
      <c r="N8486" t="s">
        <v>208</v>
      </c>
      <c r="O8486" t="s">
        <v>476</v>
      </c>
      <c r="P8486" t="s">
        <v>476</v>
      </c>
    </row>
    <row r="8487" spans="1:16">
      <c r="A8487" s="484" t="s">
        <v>98382</v>
      </c>
      <c r="B8487" s="485" t="s">
        <v>98381</v>
      </c>
      <c r="C8487" t="s">
        <v>98380</v>
      </c>
      <c r="D8487" t="s">
        <v>98380</v>
      </c>
      <c r="E8487" t="str">
        <f t="shared" si="132"/>
        <v>627045 - CFC DOULLENS</v>
      </c>
      <c r="F8487" t="s">
        <v>28968</v>
      </c>
      <c r="G8487" t="s">
        <v>98379</v>
      </c>
      <c r="I8487" t="s">
        <v>43276</v>
      </c>
      <c r="K8487" t="s">
        <v>208</v>
      </c>
      <c r="L8487" t="s">
        <v>98378</v>
      </c>
      <c r="N8487" t="s">
        <v>208</v>
      </c>
      <c r="O8487" t="s">
        <v>476</v>
      </c>
      <c r="P8487" t="s">
        <v>476</v>
      </c>
    </row>
    <row r="8488" spans="1:16">
      <c r="A8488" s="484" t="s">
        <v>83835</v>
      </c>
      <c r="B8488" s="485" t="s">
        <v>83834</v>
      </c>
      <c r="C8488" t="s">
        <v>83833</v>
      </c>
      <c r="D8488" t="s">
        <v>83832</v>
      </c>
      <c r="E8488" t="str">
        <f t="shared" si="132"/>
        <v>521929 - EFHT</v>
      </c>
      <c r="F8488" t="s">
        <v>707</v>
      </c>
      <c r="G8488" t="s">
        <v>83831</v>
      </c>
      <c r="I8488" t="s">
        <v>626</v>
      </c>
      <c r="J8488" t="s">
        <v>82362</v>
      </c>
      <c r="K8488" t="s">
        <v>208</v>
      </c>
      <c r="L8488" t="s">
        <v>83830</v>
      </c>
      <c r="N8488" t="s">
        <v>208</v>
      </c>
      <c r="O8488" t="s">
        <v>476</v>
      </c>
      <c r="P8488" t="s">
        <v>476</v>
      </c>
    </row>
    <row r="8489" spans="1:16">
      <c r="A8489" s="484" t="s">
        <v>118452</v>
      </c>
      <c r="B8489" s="485" t="s">
        <v>118451</v>
      </c>
      <c r="C8489" t="s">
        <v>118450</v>
      </c>
      <c r="D8489" t="s">
        <v>118449</v>
      </c>
      <c r="E8489" t="str">
        <f t="shared" si="132"/>
        <v>447535 - SERA</v>
      </c>
      <c r="F8489" t="s">
        <v>1191</v>
      </c>
      <c r="G8489" t="s">
        <v>118448</v>
      </c>
      <c r="I8489" t="s">
        <v>7585</v>
      </c>
      <c r="K8489" t="s">
        <v>208</v>
      </c>
      <c r="L8489" t="s">
        <v>118447</v>
      </c>
      <c r="N8489" t="s">
        <v>208</v>
      </c>
      <c r="O8489" t="s">
        <v>476</v>
      </c>
      <c r="P8489" t="s">
        <v>476</v>
      </c>
    </row>
    <row r="8490" spans="1:16">
      <c r="A8490" s="484" t="s">
        <v>128055</v>
      </c>
      <c r="B8490" s="485" t="s">
        <v>128054</v>
      </c>
      <c r="C8490" t="s">
        <v>128053</v>
      </c>
      <c r="D8490" t="s">
        <v>128052</v>
      </c>
      <c r="E8490" t="str">
        <f t="shared" si="132"/>
        <v>590344 - ARIV  ST DENIS</v>
      </c>
      <c r="F8490" t="s">
        <v>1848</v>
      </c>
      <c r="G8490" t="s">
        <v>128051</v>
      </c>
      <c r="H8490" t="s">
        <v>128050</v>
      </c>
      <c r="I8490" t="s">
        <v>1359</v>
      </c>
      <c r="K8490" t="s">
        <v>208</v>
      </c>
      <c r="L8490" t="s">
        <v>128049</v>
      </c>
      <c r="N8490" t="s">
        <v>208</v>
      </c>
      <c r="O8490" t="s">
        <v>476</v>
      </c>
      <c r="P8490" t="s">
        <v>476</v>
      </c>
    </row>
    <row r="8491" spans="1:16">
      <c r="A8491" s="484" t="s">
        <v>85567</v>
      </c>
      <c r="B8491" s="485" t="s">
        <v>85566</v>
      </c>
      <c r="C8491" t="s">
        <v>85565</v>
      </c>
      <c r="D8491" t="s">
        <v>85565</v>
      </c>
      <c r="E8491" t="str">
        <f t="shared" si="132"/>
        <v>545077 - D2L INFORMATIQUE</v>
      </c>
      <c r="F8491" t="s">
        <v>2651</v>
      </c>
      <c r="G8491" t="s">
        <v>85564</v>
      </c>
      <c r="I8491" t="s">
        <v>85563</v>
      </c>
      <c r="J8491" t="s">
        <v>85562</v>
      </c>
      <c r="K8491" t="s">
        <v>208</v>
      </c>
      <c r="L8491" t="s">
        <v>85561</v>
      </c>
      <c r="N8491" t="s">
        <v>208</v>
      </c>
      <c r="O8491" t="s">
        <v>476</v>
      </c>
      <c r="P8491" t="s">
        <v>476</v>
      </c>
    </row>
    <row r="8492" spans="1:16">
      <c r="A8492" s="484" t="s">
        <v>67587</v>
      </c>
      <c r="B8492" s="485" t="s">
        <v>67586</v>
      </c>
      <c r="C8492" t="s">
        <v>67585</v>
      </c>
      <c r="D8492" t="s">
        <v>67584</v>
      </c>
      <c r="E8492" t="str">
        <f t="shared" si="132"/>
        <v>357649 - GAUDINAT MARIE HELENE</v>
      </c>
      <c r="F8492" t="s">
        <v>67583</v>
      </c>
      <c r="G8492" t="s">
        <v>67582</v>
      </c>
      <c r="I8492" t="s">
        <v>4220</v>
      </c>
      <c r="J8492" t="s">
        <v>67581</v>
      </c>
      <c r="K8492" t="s">
        <v>208</v>
      </c>
      <c r="L8492" t="s">
        <v>67580</v>
      </c>
      <c r="N8492" t="s">
        <v>208</v>
      </c>
      <c r="O8492" t="s">
        <v>476</v>
      </c>
      <c r="P8492" t="s">
        <v>476</v>
      </c>
    </row>
    <row r="8493" spans="1:16">
      <c r="A8493" s="484" t="s">
        <v>55355</v>
      </c>
      <c r="B8493" s="485" t="s">
        <v>55354</v>
      </c>
      <c r="C8493" t="s">
        <v>55353</v>
      </c>
      <c r="D8493" t="s">
        <v>55352</v>
      </c>
      <c r="E8493" t="str">
        <f t="shared" si="132"/>
        <v>617544 - IREPS</v>
      </c>
      <c r="F8493" t="s">
        <v>7365</v>
      </c>
      <c r="G8493" t="s">
        <v>55351</v>
      </c>
      <c r="I8493" t="s">
        <v>1542</v>
      </c>
      <c r="J8493" t="s">
        <v>55350</v>
      </c>
      <c r="K8493" t="s">
        <v>55349</v>
      </c>
      <c r="L8493" t="s">
        <v>55348</v>
      </c>
      <c r="N8493" t="s">
        <v>208</v>
      </c>
      <c r="O8493" t="s">
        <v>476</v>
      </c>
      <c r="P8493" t="s">
        <v>476</v>
      </c>
    </row>
    <row r="8494" spans="1:16">
      <c r="A8494" s="484" t="s">
        <v>12582</v>
      </c>
      <c r="B8494" s="485" t="s">
        <v>12581</v>
      </c>
      <c r="C8494" t="s">
        <v>12580</v>
      </c>
      <c r="D8494" t="s">
        <v>12580</v>
      </c>
      <c r="E8494" t="str">
        <f t="shared" si="132"/>
        <v>545417 - STUDIO PILATES D'AIX EN PROVENCE</v>
      </c>
      <c r="F8494" t="s">
        <v>2524</v>
      </c>
      <c r="G8494" t="s">
        <v>12579</v>
      </c>
      <c r="I8494" t="s">
        <v>596</v>
      </c>
      <c r="J8494" t="s">
        <v>12578</v>
      </c>
      <c r="K8494" t="s">
        <v>208</v>
      </c>
      <c r="L8494" t="s">
        <v>12577</v>
      </c>
      <c r="N8494" t="s">
        <v>208</v>
      </c>
      <c r="O8494" t="s">
        <v>476</v>
      </c>
      <c r="P8494" t="s">
        <v>476</v>
      </c>
    </row>
    <row r="8495" spans="1:16">
      <c r="A8495" s="484" t="s">
        <v>89492</v>
      </c>
      <c r="B8495" s="485" t="s">
        <v>89491</v>
      </c>
      <c r="C8495" t="s">
        <v>89490</v>
      </c>
      <c r="D8495" t="s">
        <v>89489</v>
      </c>
      <c r="E8495" t="str">
        <f t="shared" si="132"/>
        <v>493879 - CVH MONTPELLIER</v>
      </c>
      <c r="F8495" t="s">
        <v>7254</v>
      </c>
      <c r="G8495" t="s">
        <v>89488</v>
      </c>
      <c r="I8495" t="s">
        <v>1542</v>
      </c>
      <c r="J8495" t="s">
        <v>89487</v>
      </c>
      <c r="K8495" t="s">
        <v>208</v>
      </c>
      <c r="L8495" t="s">
        <v>89486</v>
      </c>
      <c r="N8495" t="s">
        <v>208</v>
      </c>
      <c r="O8495" t="s">
        <v>476</v>
      </c>
      <c r="P8495" t="s">
        <v>476</v>
      </c>
    </row>
    <row r="8496" spans="1:16">
      <c r="A8496" s="484" t="s">
        <v>87388</v>
      </c>
      <c r="B8496" s="485" t="s">
        <v>87387</v>
      </c>
      <c r="C8496" t="s">
        <v>87386</v>
      </c>
      <c r="D8496" t="s">
        <v>87386</v>
      </c>
      <c r="E8496" t="str">
        <f t="shared" si="132"/>
        <v>655790 - DFP FORMATIONS</v>
      </c>
      <c r="F8496" t="s">
        <v>22573</v>
      </c>
      <c r="G8496" t="s">
        <v>87385</v>
      </c>
      <c r="I8496" t="s">
        <v>6023</v>
      </c>
      <c r="J8496" t="s">
        <v>87384</v>
      </c>
      <c r="K8496" t="s">
        <v>208</v>
      </c>
      <c r="L8496" t="s">
        <v>87383</v>
      </c>
      <c r="N8496" t="s">
        <v>208</v>
      </c>
      <c r="O8496" t="s">
        <v>476</v>
      </c>
      <c r="P8496" t="s">
        <v>476</v>
      </c>
    </row>
    <row r="8497" spans="1:16">
      <c r="A8497" s="484" t="s">
        <v>62665</v>
      </c>
      <c r="B8497" s="485" t="s">
        <v>62664</v>
      </c>
      <c r="C8497" t="s">
        <v>62663</v>
      </c>
      <c r="D8497" t="s">
        <v>62663</v>
      </c>
      <c r="E8497" t="str">
        <f t="shared" si="132"/>
        <v>339684 - GYNAZUR</v>
      </c>
      <c r="F8497" t="s">
        <v>6315</v>
      </c>
      <c r="G8497" t="s">
        <v>62662</v>
      </c>
      <c r="H8497" t="s">
        <v>62661</v>
      </c>
      <c r="I8497" t="s">
        <v>618</v>
      </c>
      <c r="J8497" t="s">
        <v>62660</v>
      </c>
      <c r="K8497" t="s">
        <v>208</v>
      </c>
      <c r="L8497" t="s">
        <v>62659</v>
      </c>
      <c r="N8497" t="s">
        <v>208</v>
      </c>
      <c r="O8497" t="s">
        <v>476</v>
      </c>
      <c r="P8497" t="s">
        <v>476</v>
      </c>
    </row>
    <row r="8498" spans="1:16">
      <c r="A8498" s="484" t="s">
        <v>8891</v>
      </c>
      <c r="B8498" s="485" t="s">
        <v>8890</v>
      </c>
      <c r="C8498" t="s">
        <v>8889</v>
      </c>
      <c r="D8498" t="s">
        <v>8888</v>
      </c>
      <c r="E8498" t="str">
        <f t="shared" si="132"/>
        <v>616941 - TREVES ORGANISATION QUIMPER</v>
      </c>
      <c r="F8498" t="s">
        <v>4598</v>
      </c>
      <c r="G8498" t="s">
        <v>8887</v>
      </c>
      <c r="I8498" t="s">
        <v>7695</v>
      </c>
      <c r="K8498" t="s">
        <v>208</v>
      </c>
      <c r="L8498" t="s">
        <v>8886</v>
      </c>
      <c r="N8498" t="s">
        <v>208</v>
      </c>
      <c r="O8498" t="s">
        <v>476</v>
      </c>
      <c r="P8498" t="s">
        <v>476</v>
      </c>
    </row>
    <row r="8499" spans="1:16">
      <c r="A8499" s="484" t="s">
        <v>115065</v>
      </c>
      <c r="B8499" s="485" t="s">
        <v>115064</v>
      </c>
      <c r="C8499" t="s">
        <v>115063</v>
      </c>
      <c r="D8499" t="s">
        <v>115063</v>
      </c>
      <c r="E8499" t="str">
        <f t="shared" si="132"/>
        <v>529321 - BAO FORMATION</v>
      </c>
      <c r="F8499" t="s">
        <v>1528</v>
      </c>
      <c r="G8499" t="s">
        <v>115062</v>
      </c>
      <c r="H8499" t="s">
        <v>115061</v>
      </c>
      <c r="I8499" t="s">
        <v>19521</v>
      </c>
      <c r="J8499" t="s">
        <v>115060</v>
      </c>
      <c r="K8499" t="s">
        <v>208</v>
      </c>
      <c r="L8499" t="s">
        <v>115059</v>
      </c>
      <c r="N8499" t="s">
        <v>208</v>
      </c>
      <c r="O8499" t="s">
        <v>476</v>
      </c>
      <c r="P8499" t="s">
        <v>476</v>
      </c>
    </row>
    <row r="8500" spans="1:16">
      <c r="A8500" s="484" t="s">
        <v>12763</v>
      </c>
      <c r="B8500" s="485" t="s">
        <v>12762</v>
      </c>
      <c r="C8500" t="s">
        <v>12761</v>
      </c>
      <c r="D8500" t="s">
        <v>12761</v>
      </c>
      <c r="E8500" t="str">
        <f t="shared" si="132"/>
        <v>608130 - STRATEGIDE SARL</v>
      </c>
      <c r="F8500" t="s">
        <v>12760</v>
      </c>
      <c r="G8500" t="s">
        <v>12759</v>
      </c>
      <c r="H8500" t="s">
        <v>12758</v>
      </c>
      <c r="I8500" t="s">
        <v>12757</v>
      </c>
      <c r="J8500" t="s">
        <v>12756</v>
      </c>
      <c r="K8500" t="s">
        <v>208</v>
      </c>
      <c r="L8500" t="s">
        <v>12755</v>
      </c>
      <c r="N8500" t="s">
        <v>208</v>
      </c>
      <c r="O8500" t="s">
        <v>476</v>
      </c>
      <c r="P8500" t="s">
        <v>476</v>
      </c>
    </row>
    <row r="8501" spans="1:16">
      <c r="A8501" s="484" t="s">
        <v>122278</v>
      </c>
      <c r="B8501" s="485" t="s">
        <v>122277</v>
      </c>
      <c r="C8501" t="s">
        <v>122276</v>
      </c>
      <c r="D8501" t="s">
        <v>122275</v>
      </c>
      <c r="E8501" t="str">
        <f t="shared" si="132"/>
        <v>564199 - ADESA</v>
      </c>
      <c r="F8501" t="s">
        <v>40411</v>
      </c>
      <c r="G8501" t="s">
        <v>36275</v>
      </c>
      <c r="H8501" t="s">
        <v>122274</v>
      </c>
      <c r="I8501" t="s">
        <v>626</v>
      </c>
      <c r="J8501" t="s">
        <v>122273</v>
      </c>
      <c r="K8501" t="s">
        <v>122272</v>
      </c>
      <c r="L8501" t="s">
        <v>122271</v>
      </c>
      <c r="N8501" t="s">
        <v>208</v>
      </c>
      <c r="O8501" t="s">
        <v>476</v>
      </c>
      <c r="P8501" t="s">
        <v>476</v>
      </c>
    </row>
    <row r="8502" spans="1:16">
      <c r="A8502" s="484" t="s">
        <v>52667</v>
      </c>
      <c r="B8502" s="485" t="s">
        <v>52666</v>
      </c>
      <c r="C8502" t="s">
        <v>52665</v>
      </c>
      <c r="D8502" t="s">
        <v>52664</v>
      </c>
      <c r="E8502" t="str">
        <f t="shared" si="132"/>
        <v>430377 - ISAP PARIS</v>
      </c>
      <c r="F8502" t="s">
        <v>1528</v>
      </c>
      <c r="G8502" t="s">
        <v>52663</v>
      </c>
      <c r="I8502" t="s">
        <v>3346</v>
      </c>
      <c r="J8502" t="s">
        <v>52662</v>
      </c>
      <c r="K8502" t="s">
        <v>208</v>
      </c>
      <c r="L8502" t="s">
        <v>52661</v>
      </c>
      <c r="N8502" t="s">
        <v>208</v>
      </c>
      <c r="O8502" t="s">
        <v>476</v>
      </c>
      <c r="P8502" t="s">
        <v>476</v>
      </c>
    </row>
    <row r="8503" spans="1:16">
      <c r="A8503" s="484" t="s">
        <v>10403</v>
      </c>
      <c r="B8503" s="485" t="s">
        <v>10402</v>
      </c>
      <c r="C8503" t="s">
        <v>10401</v>
      </c>
      <c r="D8503" t="s">
        <v>10400</v>
      </c>
      <c r="E8503" t="str">
        <f t="shared" si="132"/>
        <v>455350 - CAMBRIDGE CENTRE</v>
      </c>
      <c r="F8503" t="s">
        <v>1554</v>
      </c>
      <c r="G8503" t="s">
        <v>10399</v>
      </c>
      <c r="I8503" t="s">
        <v>4604</v>
      </c>
      <c r="J8503" t="s">
        <v>10398</v>
      </c>
      <c r="K8503" t="s">
        <v>208</v>
      </c>
      <c r="L8503" t="s">
        <v>10397</v>
      </c>
      <c r="N8503" t="s">
        <v>208</v>
      </c>
      <c r="O8503" t="s">
        <v>476</v>
      </c>
      <c r="P8503" t="s">
        <v>476</v>
      </c>
    </row>
    <row r="8504" spans="1:16">
      <c r="A8504" s="484" t="s">
        <v>28235</v>
      </c>
      <c r="B8504" s="485" t="s">
        <v>28234</v>
      </c>
      <c r="C8504" t="s">
        <v>28233</v>
      </c>
      <c r="D8504" t="s">
        <v>28233</v>
      </c>
      <c r="E8504" t="str">
        <f t="shared" si="132"/>
        <v>660917 - PHENOMENEX SAS</v>
      </c>
      <c r="F8504" t="s">
        <v>28232</v>
      </c>
      <c r="G8504" t="s">
        <v>28231</v>
      </c>
      <c r="H8504" t="s">
        <v>28230</v>
      </c>
      <c r="I8504" t="s">
        <v>650</v>
      </c>
      <c r="K8504" t="s">
        <v>208</v>
      </c>
      <c r="L8504" t="s">
        <v>28229</v>
      </c>
      <c r="N8504" t="s">
        <v>208</v>
      </c>
      <c r="O8504" t="s">
        <v>476</v>
      </c>
      <c r="P8504" t="s">
        <v>476</v>
      </c>
    </row>
    <row r="8505" spans="1:16">
      <c r="A8505" s="484" t="s">
        <v>89613</v>
      </c>
      <c r="B8505" s="485" t="s">
        <v>89612</v>
      </c>
      <c r="C8505" t="s">
        <v>89611</v>
      </c>
      <c r="D8505" t="s">
        <v>89611</v>
      </c>
      <c r="E8505" t="str">
        <f t="shared" si="132"/>
        <v>636332 - CULLEN LANGUAGE SERVICES</v>
      </c>
      <c r="F8505" t="s">
        <v>16324</v>
      </c>
      <c r="G8505" t="s">
        <v>89610</v>
      </c>
      <c r="I8505" t="s">
        <v>802</v>
      </c>
      <c r="J8505" t="s">
        <v>89609</v>
      </c>
      <c r="K8505" t="s">
        <v>208</v>
      </c>
      <c r="L8505" t="s">
        <v>89608</v>
      </c>
      <c r="N8505" t="s">
        <v>208</v>
      </c>
      <c r="O8505" t="s">
        <v>476</v>
      </c>
      <c r="P8505" t="s">
        <v>476</v>
      </c>
    </row>
    <row r="8506" spans="1:16">
      <c r="A8506" s="484" t="s">
        <v>84209</v>
      </c>
      <c r="B8506" s="485" t="s">
        <v>84208</v>
      </c>
      <c r="C8506" t="s">
        <v>84207</v>
      </c>
      <c r="D8506" t="s">
        <v>84207</v>
      </c>
      <c r="E8506" t="str">
        <f t="shared" si="132"/>
        <v>526095 - ECOLE DES METIERS DU VELO</v>
      </c>
      <c r="F8506" t="s">
        <v>9112</v>
      </c>
      <c r="G8506" t="s">
        <v>84206</v>
      </c>
      <c r="I8506" t="s">
        <v>49584</v>
      </c>
      <c r="J8506" t="s">
        <v>84205</v>
      </c>
      <c r="K8506" t="s">
        <v>208</v>
      </c>
      <c r="L8506" t="s">
        <v>84204</v>
      </c>
      <c r="N8506" t="s">
        <v>208</v>
      </c>
      <c r="O8506" t="s">
        <v>476</v>
      </c>
      <c r="P8506" t="s">
        <v>476</v>
      </c>
    </row>
    <row r="8507" spans="1:16">
      <c r="A8507" s="484" t="s">
        <v>44911</v>
      </c>
      <c r="B8507" s="485" t="s">
        <v>44910</v>
      </c>
      <c r="C8507" t="s">
        <v>44909</v>
      </c>
      <c r="D8507" t="s">
        <v>44908</v>
      </c>
      <c r="E8507" t="str">
        <f t="shared" si="132"/>
        <v>616072 - LE JOLI MOIS L'ARBRE DE MAI</v>
      </c>
      <c r="F8507" t="s">
        <v>31532</v>
      </c>
      <c r="G8507" t="s">
        <v>44907</v>
      </c>
      <c r="I8507" t="s">
        <v>802</v>
      </c>
      <c r="J8507" t="s">
        <v>44906</v>
      </c>
      <c r="K8507" t="s">
        <v>208</v>
      </c>
      <c r="L8507" t="s">
        <v>44905</v>
      </c>
      <c r="N8507" t="s">
        <v>208</v>
      </c>
      <c r="O8507" t="s">
        <v>476</v>
      </c>
      <c r="P8507" t="s">
        <v>476</v>
      </c>
    </row>
    <row r="8508" spans="1:16">
      <c r="A8508" s="484" t="s">
        <v>134039</v>
      </c>
      <c r="B8508" s="485" t="s">
        <v>134038</v>
      </c>
      <c r="C8508" t="s">
        <v>134037</v>
      </c>
      <c r="D8508" t="s">
        <v>134037</v>
      </c>
      <c r="E8508" t="str">
        <f t="shared" si="132"/>
        <v>556040 - AE LEFEBVRE FORMATION</v>
      </c>
      <c r="F8508" t="s">
        <v>2572</v>
      </c>
      <c r="G8508" t="s">
        <v>134036</v>
      </c>
      <c r="I8508" t="s">
        <v>134035</v>
      </c>
      <c r="K8508" t="s">
        <v>208</v>
      </c>
      <c r="L8508" t="s">
        <v>134034</v>
      </c>
      <c r="N8508" t="s">
        <v>208</v>
      </c>
      <c r="O8508" t="s">
        <v>476</v>
      </c>
      <c r="P8508" t="s">
        <v>476</v>
      </c>
    </row>
    <row r="8509" spans="1:16">
      <c r="A8509" s="484" t="s">
        <v>45523</v>
      </c>
      <c r="B8509" s="485" t="s">
        <v>45522</v>
      </c>
      <c r="C8509" t="s">
        <v>45521</v>
      </c>
      <c r="D8509" t="s">
        <v>45521</v>
      </c>
      <c r="E8509" t="str">
        <f t="shared" si="132"/>
        <v>578400 - L'ATELIER DU CHAT QUI VEILLE</v>
      </c>
      <c r="F8509" t="s">
        <v>13894</v>
      </c>
      <c r="G8509" t="s">
        <v>45520</v>
      </c>
      <c r="I8509" t="s">
        <v>45519</v>
      </c>
      <c r="J8509" t="s">
        <v>45518</v>
      </c>
      <c r="K8509" t="s">
        <v>208</v>
      </c>
      <c r="L8509" t="s">
        <v>45517</v>
      </c>
      <c r="N8509" t="s">
        <v>208</v>
      </c>
      <c r="O8509" t="s">
        <v>476</v>
      </c>
      <c r="P8509" t="s">
        <v>476</v>
      </c>
    </row>
    <row r="8510" spans="1:16">
      <c r="A8510" s="484" t="s">
        <v>40930</v>
      </c>
      <c r="B8510" s="485" t="s">
        <v>40929</v>
      </c>
      <c r="C8510" t="s">
        <v>40928</v>
      </c>
      <c r="D8510" t="s">
        <v>40928</v>
      </c>
      <c r="E8510" t="str">
        <f t="shared" si="132"/>
        <v>678545 - LYSIS CONSEIL</v>
      </c>
      <c r="F8510" t="s">
        <v>28917</v>
      </c>
      <c r="G8510" t="s">
        <v>40927</v>
      </c>
      <c r="I8510" t="s">
        <v>2225</v>
      </c>
      <c r="J8510" t="s">
        <v>30222</v>
      </c>
      <c r="K8510" t="s">
        <v>208</v>
      </c>
      <c r="L8510" t="s">
        <v>40926</v>
      </c>
      <c r="N8510" t="s">
        <v>208</v>
      </c>
      <c r="O8510" t="s">
        <v>476</v>
      </c>
      <c r="P8510" t="s">
        <v>476</v>
      </c>
    </row>
    <row r="8511" spans="1:16">
      <c r="A8511" s="484" t="s">
        <v>30366</v>
      </c>
      <c r="B8511" s="485" t="s">
        <v>30365</v>
      </c>
      <c r="C8511" t="s">
        <v>30364</v>
      </c>
      <c r="D8511" t="s">
        <v>30363</v>
      </c>
      <c r="E8511" t="str">
        <f t="shared" si="132"/>
        <v>565210 - OSMOSE LE PLESSIS ROBINSON</v>
      </c>
      <c r="F8511" t="s">
        <v>13372</v>
      </c>
      <c r="G8511" t="s">
        <v>30362</v>
      </c>
      <c r="I8511" t="s">
        <v>26829</v>
      </c>
      <c r="J8511" t="s">
        <v>30361</v>
      </c>
      <c r="K8511" t="s">
        <v>208</v>
      </c>
      <c r="L8511" t="s">
        <v>30360</v>
      </c>
      <c r="N8511" t="s">
        <v>208</v>
      </c>
      <c r="O8511" t="s">
        <v>476</v>
      </c>
      <c r="P8511" t="s">
        <v>476</v>
      </c>
    </row>
    <row r="8512" spans="1:16">
      <c r="A8512" s="484" t="s">
        <v>65750</v>
      </c>
      <c r="B8512" s="485" t="s">
        <v>65749</v>
      </c>
      <c r="C8512" t="s">
        <v>65748</v>
      </c>
      <c r="D8512" t="s">
        <v>65748</v>
      </c>
      <c r="E8512" t="str">
        <f t="shared" si="132"/>
        <v>347784 - GPS PREVENTION</v>
      </c>
      <c r="F8512" t="s">
        <v>5487</v>
      </c>
      <c r="G8512" t="s">
        <v>65747</v>
      </c>
      <c r="I8512" t="s">
        <v>16252</v>
      </c>
      <c r="J8512" t="s">
        <v>65746</v>
      </c>
      <c r="K8512" t="s">
        <v>208</v>
      </c>
      <c r="L8512" t="s">
        <v>65745</v>
      </c>
      <c r="N8512" t="s">
        <v>208</v>
      </c>
      <c r="O8512" t="s">
        <v>476</v>
      </c>
      <c r="P8512" t="s">
        <v>476</v>
      </c>
    </row>
    <row r="8513" spans="1:16">
      <c r="A8513" s="484" t="s">
        <v>1762</v>
      </c>
      <c r="B8513" s="485" t="s">
        <v>1761</v>
      </c>
      <c r="C8513" t="s">
        <v>1760</v>
      </c>
      <c r="D8513" t="s">
        <v>1760</v>
      </c>
      <c r="E8513" t="str">
        <f t="shared" si="132"/>
        <v>595019 - XANEX</v>
      </c>
      <c r="F8513" t="s">
        <v>1759</v>
      </c>
      <c r="G8513" t="s">
        <v>1758</v>
      </c>
      <c r="I8513" t="s">
        <v>1757</v>
      </c>
      <c r="J8513" t="s">
        <v>1756</v>
      </c>
      <c r="K8513" t="s">
        <v>208</v>
      </c>
      <c r="L8513" t="s">
        <v>1755</v>
      </c>
      <c r="N8513" t="s">
        <v>208</v>
      </c>
      <c r="O8513" t="s">
        <v>476</v>
      </c>
      <c r="P8513" t="s">
        <v>476</v>
      </c>
    </row>
    <row r="8514" spans="1:16">
      <c r="A8514" s="484" t="s">
        <v>23837</v>
      </c>
      <c r="B8514" s="485" t="s">
        <v>23836</v>
      </c>
      <c r="C8514" t="s">
        <v>23835</v>
      </c>
      <c r="D8514" t="s">
        <v>23835</v>
      </c>
      <c r="E8514" t="str">
        <f t="shared" ref="E8514:E8577" si="133">_xlfn.CONCAT(L8514," - ",D8514)</f>
        <v>546434 - RATIONAL FRANCE SAS</v>
      </c>
      <c r="F8514" t="s">
        <v>2534</v>
      </c>
      <c r="G8514" t="s">
        <v>23834</v>
      </c>
      <c r="I8514" t="s">
        <v>23833</v>
      </c>
      <c r="J8514" t="s">
        <v>23832</v>
      </c>
      <c r="K8514" t="s">
        <v>208</v>
      </c>
      <c r="L8514" t="s">
        <v>23831</v>
      </c>
      <c r="N8514" t="s">
        <v>208</v>
      </c>
      <c r="O8514" t="s">
        <v>476</v>
      </c>
      <c r="P8514" t="s">
        <v>476</v>
      </c>
    </row>
    <row r="8515" spans="1:16">
      <c r="A8515" s="484" t="s">
        <v>87179</v>
      </c>
      <c r="B8515" s="485" t="s">
        <v>87178</v>
      </c>
      <c r="C8515" t="s">
        <v>87177</v>
      </c>
      <c r="D8515" t="s">
        <v>87176</v>
      </c>
      <c r="E8515" t="str">
        <f t="shared" si="133"/>
        <v>487922 - DID SECURITE</v>
      </c>
      <c r="F8515" t="s">
        <v>1352</v>
      </c>
      <c r="G8515" t="s">
        <v>87175</v>
      </c>
      <c r="I8515" t="s">
        <v>60982</v>
      </c>
      <c r="K8515" t="s">
        <v>208</v>
      </c>
      <c r="L8515" t="s">
        <v>87174</v>
      </c>
      <c r="N8515" t="s">
        <v>208</v>
      </c>
      <c r="O8515" t="s">
        <v>476</v>
      </c>
      <c r="P8515" t="s">
        <v>476</v>
      </c>
    </row>
    <row r="8516" spans="1:16">
      <c r="A8516" s="484" t="s">
        <v>4805</v>
      </c>
      <c r="B8516" s="485" t="s">
        <v>4804</v>
      </c>
      <c r="C8516" t="s">
        <v>4803</v>
      </c>
      <c r="D8516" t="s">
        <v>4803</v>
      </c>
      <c r="E8516" t="str">
        <f t="shared" si="133"/>
        <v>372559 - URGENTIS</v>
      </c>
      <c r="F8516" t="s">
        <v>1328</v>
      </c>
      <c r="G8516" t="s">
        <v>4802</v>
      </c>
      <c r="I8516" t="s">
        <v>4801</v>
      </c>
      <c r="J8516" t="s">
        <v>4800</v>
      </c>
      <c r="K8516" t="s">
        <v>208</v>
      </c>
      <c r="L8516" t="s">
        <v>4799</v>
      </c>
      <c r="N8516" t="s">
        <v>208</v>
      </c>
      <c r="O8516" t="s">
        <v>476</v>
      </c>
      <c r="P8516" t="s">
        <v>476</v>
      </c>
    </row>
    <row r="8517" spans="1:16">
      <c r="A8517" s="484" t="s">
        <v>30551</v>
      </c>
      <c r="B8517" s="485" t="s">
        <v>30550</v>
      </c>
      <c r="C8517" t="s">
        <v>30549</v>
      </c>
      <c r="D8517" t="s">
        <v>30548</v>
      </c>
      <c r="E8517" t="str">
        <f t="shared" si="133"/>
        <v>680515 - ORSETTI GENEVIEVE</v>
      </c>
      <c r="F8517" t="s">
        <v>3619</v>
      </c>
      <c r="G8517" t="s">
        <v>30547</v>
      </c>
      <c r="H8517" t="s">
        <v>30546</v>
      </c>
      <c r="I8517" t="s">
        <v>30545</v>
      </c>
      <c r="K8517" t="s">
        <v>208</v>
      </c>
      <c r="L8517" t="s">
        <v>30544</v>
      </c>
      <c r="N8517" t="s">
        <v>208</v>
      </c>
      <c r="O8517" t="s">
        <v>476</v>
      </c>
      <c r="P8517" t="s">
        <v>476</v>
      </c>
    </row>
    <row r="8518" spans="1:16">
      <c r="A8518" s="484" t="s">
        <v>86218</v>
      </c>
      <c r="B8518" s="485" t="s">
        <v>86217</v>
      </c>
      <c r="C8518" t="s">
        <v>86216</v>
      </c>
      <c r="D8518" t="s">
        <v>86216</v>
      </c>
      <c r="E8518" t="str">
        <f t="shared" si="133"/>
        <v>581847 - DRIVING FORMATION</v>
      </c>
      <c r="F8518" t="s">
        <v>13519</v>
      </c>
      <c r="G8518" t="s">
        <v>86215</v>
      </c>
      <c r="I8518" t="s">
        <v>10614</v>
      </c>
      <c r="J8518" t="s">
        <v>86214</v>
      </c>
      <c r="K8518" t="s">
        <v>208</v>
      </c>
      <c r="L8518" t="s">
        <v>86213</v>
      </c>
      <c r="N8518" t="s">
        <v>208</v>
      </c>
      <c r="O8518" t="s">
        <v>476</v>
      </c>
      <c r="P8518" t="s">
        <v>476</v>
      </c>
    </row>
    <row r="8519" spans="1:16">
      <c r="A8519" s="484" t="s">
        <v>78739</v>
      </c>
      <c r="B8519" s="485" t="s">
        <v>78738</v>
      </c>
      <c r="C8519" t="s">
        <v>78737</v>
      </c>
      <c r="D8519" t="s">
        <v>78737</v>
      </c>
      <c r="E8519" t="str">
        <f t="shared" si="133"/>
        <v>341629 - ERGOTEAM FRANCE</v>
      </c>
      <c r="F8519" t="s">
        <v>10883</v>
      </c>
      <c r="G8519" t="s">
        <v>78736</v>
      </c>
      <c r="I8519" t="s">
        <v>78735</v>
      </c>
      <c r="J8519" t="s">
        <v>78734</v>
      </c>
      <c r="K8519" t="s">
        <v>78733</v>
      </c>
      <c r="L8519" t="s">
        <v>78732</v>
      </c>
      <c r="N8519" t="s">
        <v>208</v>
      </c>
      <c r="O8519" t="s">
        <v>476</v>
      </c>
      <c r="P8519" t="s">
        <v>476</v>
      </c>
    </row>
    <row r="8520" spans="1:16">
      <c r="A8520" s="484" t="s">
        <v>127525</v>
      </c>
      <c r="B8520" s="485" t="s">
        <v>127524</v>
      </c>
      <c r="C8520" t="s">
        <v>127523</v>
      </c>
      <c r="D8520" t="s">
        <v>127522</v>
      </c>
      <c r="E8520" t="str">
        <f t="shared" si="133"/>
        <v>431497 - APTITUDE ET RESSOURCE</v>
      </c>
      <c r="G8520" t="s">
        <v>127521</v>
      </c>
      <c r="I8520" t="s">
        <v>41992</v>
      </c>
      <c r="J8520" t="s">
        <v>127520</v>
      </c>
      <c r="K8520" t="s">
        <v>208</v>
      </c>
      <c r="L8520" t="s">
        <v>127519</v>
      </c>
      <c r="N8520" t="s">
        <v>208</v>
      </c>
      <c r="O8520" t="s">
        <v>476</v>
      </c>
      <c r="P8520" t="s">
        <v>476</v>
      </c>
    </row>
    <row r="8521" spans="1:16">
      <c r="A8521" s="484" t="s">
        <v>80269</v>
      </c>
      <c r="B8521" s="485" t="s">
        <v>80268</v>
      </c>
      <c r="C8521" t="s">
        <v>80267</v>
      </c>
      <c r="D8521" t="s">
        <v>80267</v>
      </c>
      <c r="E8521" t="str">
        <f t="shared" si="133"/>
        <v>340406 - EMERGENCE FORMATION</v>
      </c>
      <c r="F8521" t="s">
        <v>6524</v>
      </c>
      <c r="G8521" t="s">
        <v>80266</v>
      </c>
      <c r="I8521" t="s">
        <v>626</v>
      </c>
      <c r="J8521" t="s">
        <v>80265</v>
      </c>
      <c r="K8521" t="s">
        <v>208</v>
      </c>
      <c r="L8521" t="s">
        <v>80264</v>
      </c>
      <c r="N8521" t="s">
        <v>208</v>
      </c>
      <c r="O8521" t="s">
        <v>476</v>
      </c>
      <c r="P8521" t="s">
        <v>476</v>
      </c>
    </row>
    <row r="8522" spans="1:16">
      <c r="A8522" s="484" t="s">
        <v>63781</v>
      </c>
      <c r="B8522" s="485" t="s">
        <v>63780</v>
      </c>
      <c r="C8522" t="s">
        <v>63779</v>
      </c>
      <c r="D8522" t="s">
        <v>63778</v>
      </c>
      <c r="E8522" t="str">
        <f t="shared" si="133"/>
        <v>508810 - GROUPE ORSEU LILLE</v>
      </c>
      <c r="F8522" t="s">
        <v>7547</v>
      </c>
      <c r="G8522" t="s">
        <v>63777</v>
      </c>
      <c r="I8522" t="s">
        <v>1814</v>
      </c>
      <c r="J8522" t="s">
        <v>63776</v>
      </c>
      <c r="K8522" t="s">
        <v>208</v>
      </c>
      <c r="L8522" t="s">
        <v>63775</v>
      </c>
      <c r="N8522" t="s">
        <v>208</v>
      </c>
      <c r="O8522" t="s">
        <v>476</v>
      </c>
      <c r="P8522" t="s">
        <v>476</v>
      </c>
    </row>
    <row r="8523" spans="1:16">
      <c r="A8523" s="484" t="s">
        <v>57023</v>
      </c>
      <c r="B8523" s="485" t="s">
        <v>57022</v>
      </c>
      <c r="C8523" t="s">
        <v>57021</v>
      </c>
      <c r="D8523" t="s">
        <v>57020</v>
      </c>
      <c r="E8523" t="str">
        <f t="shared" si="133"/>
        <v>591452 - IFCER</v>
      </c>
      <c r="F8523" t="s">
        <v>1528</v>
      </c>
      <c r="G8523" t="s">
        <v>57019</v>
      </c>
      <c r="I8523" t="s">
        <v>25853</v>
      </c>
      <c r="J8523" t="s">
        <v>57018</v>
      </c>
      <c r="K8523" t="s">
        <v>208</v>
      </c>
      <c r="L8523" t="s">
        <v>57017</v>
      </c>
      <c r="N8523" t="s">
        <v>208</v>
      </c>
      <c r="O8523" t="s">
        <v>476</v>
      </c>
      <c r="P8523" t="s">
        <v>476</v>
      </c>
    </row>
    <row r="8524" spans="1:16">
      <c r="A8524" s="484" t="s">
        <v>128118</v>
      </c>
      <c r="B8524" s="485" t="s">
        <v>128117</v>
      </c>
      <c r="C8524" t="s">
        <v>128116</v>
      </c>
      <c r="D8524" t="s">
        <v>128115</v>
      </c>
      <c r="E8524" t="str">
        <f t="shared" si="133"/>
        <v>483850 - REPER ACF</v>
      </c>
      <c r="F8524" t="s">
        <v>114114</v>
      </c>
      <c r="G8524" t="s">
        <v>128114</v>
      </c>
      <c r="I8524" t="s">
        <v>5789</v>
      </c>
      <c r="J8524" t="s">
        <v>128113</v>
      </c>
      <c r="K8524" t="s">
        <v>208</v>
      </c>
      <c r="L8524" t="s">
        <v>128112</v>
      </c>
      <c r="N8524" t="s">
        <v>208</v>
      </c>
      <c r="O8524" t="s">
        <v>476</v>
      </c>
      <c r="P8524" t="s">
        <v>476</v>
      </c>
    </row>
    <row r="8525" spans="1:16">
      <c r="A8525" s="484" t="s">
        <v>66009</v>
      </c>
      <c r="B8525" s="485" t="s">
        <v>66008</v>
      </c>
      <c r="C8525" t="s">
        <v>66007</v>
      </c>
      <c r="D8525" t="s">
        <v>66006</v>
      </c>
      <c r="E8525" t="str">
        <f t="shared" si="133"/>
        <v>574405 - GOLDSTEIN SALZARD ET ASSOCIES</v>
      </c>
      <c r="F8525" t="s">
        <v>7254</v>
      </c>
      <c r="G8525" t="s">
        <v>66005</v>
      </c>
      <c r="I8525" t="s">
        <v>2900</v>
      </c>
      <c r="J8525" t="s">
        <v>66004</v>
      </c>
      <c r="K8525" t="s">
        <v>208</v>
      </c>
      <c r="L8525" t="s">
        <v>66003</v>
      </c>
      <c r="N8525" t="s">
        <v>208</v>
      </c>
      <c r="O8525" t="s">
        <v>476</v>
      </c>
      <c r="P8525" t="s">
        <v>476</v>
      </c>
    </row>
    <row r="8526" spans="1:16">
      <c r="A8526" s="484" t="s">
        <v>22246</v>
      </c>
      <c r="B8526" s="485" t="s">
        <v>22245</v>
      </c>
      <c r="C8526" t="s">
        <v>22244</v>
      </c>
      <c r="D8526" t="s">
        <v>22244</v>
      </c>
      <c r="E8526" t="str">
        <f t="shared" si="133"/>
        <v>501694 - RESURGENCE</v>
      </c>
      <c r="F8526" t="s">
        <v>6896</v>
      </c>
      <c r="G8526" t="s">
        <v>22243</v>
      </c>
      <c r="I8526" t="s">
        <v>1501</v>
      </c>
      <c r="J8526" t="s">
        <v>22242</v>
      </c>
      <c r="K8526" t="s">
        <v>208</v>
      </c>
      <c r="L8526" t="s">
        <v>22241</v>
      </c>
      <c r="N8526" t="s">
        <v>208</v>
      </c>
      <c r="O8526" t="s">
        <v>476</v>
      </c>
      <c r="P8526" t="s">
        <v>476</v>
      </c>
    </row>
    <row r="8527" spans="1:16">
      <c r="A8527" s="484" t="s">
        <v>49951</v>
      </c>
      <c r="B8527" s="485" t="s">
        <v>49950</v>
      </c>
      <c r="C8527" t="s">
        <v>49949</v>
      </c>
      <c r="D8527" t="s">
        <v>49949</v>
      </c>
      <c r="E8527" t="str">
        <f t="shared" si="133"/>
        <v>435375 - ISTRATECH</v>
      </c>
      <c r="F8527" t="s">
        <v>49948</v>
      </c>
      <c r="G8527" t="s">
        <v>49947</v>
      </c>
      <c r="I8527" t="s">
        <v>1501</v>
      </c>
      <c r="J8527" t="s">
        <v>49946</v>
      </c>
      <c r="K8527" t="s">
        <v>208</v>
      </c>
      <c r="L8527" t="s">
        <v>49945</v>
      </c>
      <c r="N8527" t="s">
        <v>208</v>
      </c>
      <c r="O8527" t="s">
        <v>476</v>
      </c>
      <c r="P8527" t="s">
        <v>476</v>
      </c>
    </row>
    <row r="8528" spans="1:16">
      <c r="A8528" s="484" t="s">
        <v>82602</v>
      </c>
      <c r="B8528" s="485" t="s">
        <v>82601</v>
      </c>
      <c r="C8528" t="s">
        <v>82600</v>
      </c>
      <c r="D8528" t="s">
        <v>82599</v>
      </c>
      <c r="E8528" t="str">
        <f t="shared" si="133"/>
        <v>406788 - EDEN ESTELLE</v>
      </c>
      <c r="F8528" t="s">
        <v>6408</v>
      </c>
      <c r="G8528" t="s">
        <v>82598</v>
      </c>
      <c r="I8528" t="s">
        <v>82597</v>
      </c>
      <c r="J8528" t="s">
        <v>82596</v>
      </c>
      <c r="K8528" t="s">
        <v>208</v>
      </c>
      <c r="L8528" t="s">
        <v>82595</v>
      </c>
      <c r="N8528" t="s">
        <v>208</v>
      </c>
      <c r="O8528" t="s">
        <v>476</v>
      </c>
      <c r="P8528" t="s">
        <v>476</v>
      </c>
    </row>
    <row r="8529" spans="1:16">
      <c r="A8529" s="484" t="s">
        <v>115370</v>
      </c>
      <c r="B8529" s="485" t="s">
        <v>115369</v>
      </c>
      <c r="C8529" t="s">
        <v>115368</v>
      </c>
      <c r="D8529" t="s">
        <v>115367</v>
      </c>
      <c r="E8529" t="str">
        <f t="shared" si="133"/>
        <v>457449 - A2IM ICF MILLET</v>
      </c>
      <c r="F8529" t="s">
        <v>16262</v>
      </c>
      <c r="G8529" t="s">
        <v>115366</v>
      </c>
      <c r="I8529" t="s">
        <v>31998</v>
      </c>
      <c r="J8529" t="s">
        <v>115365</v>
      </c>
      <c r="K8529" t="s">
        <v>208</v>
      </c>
      <c r="L8529" t="s">
        <v>115364</v>
      </c>
      <c r="N8529" t="s">
        <v>208</v>
      </c>
      <c r="O8529" t="s">
        <v>476</v>
      </c>
      <c r="P8529" t="s">
        <v>476</v>
      </c>
    </row>
    <row r="8530" spans="1:16">
      <c r="A8530" s="484" t="s">
        <v>13730</v>
      </c>
      <c r="B8530" s="485" t="s">
        <v>13729</v>
      </c>
      <c r="C8530" t="s">
        <v>13728</v>
      </c>
      <c r="D8530" t="s">
        <v>13728</v>
      </c>
      <c r="E8530" t="str">
        <f t="shared" si="133"/>
        <v>559738 - SOTEL FORMATION</v>
      </c>
      <c r="F8530" t="s">
        <v>13727</v>
      </c>
      <c r="G8530" t="s">
        <v>13726</v>
      </c>
      <c r="I8530" t="s">
        <v>3682</v>
      </c>
      <c r="J8530" t="s">
        <v>13725</v>
      </c>
      <c r="K8530" t="s">
        <v>208</v>
      </c>
      <c r="L8530" t="s">
        <v>13724</v>
      </c>
      <c r="N8530" t="s">
        <v>208</v>
      </c>
      <c r="O8530" t="s">
        <v>476</v>
      </c>
      <c r="P8530" t="s">
        <v>476</v>
      </c>
    </row>
    <row r="8531" spans="1:16">
      <c r="A8531" s="484" t="s">
        <v>10055</v>
      </c>
      <c r="B8531" s="485" t="s">
        <v>10054</v>
      </c>
      <c r="C8531" t="s">
        <v>10053</v>
      </c>
      <c r="D8531" t="s">
        <v>10053</v>
      </c>
      <c r="E8531" t="str">
        <f t="shared" si="133"/>
        <v>492565 - THEATRE INSTANT PRESENT</v>
      </c>
      <c r="F8531" t="s">
        <v>10052</v>
      </c>
      <c r="G8531" t="s">
        <v>10051</v>
      </c>
      <c r="H8531" t="s">
        <v>10050</v>
      </c>
      <c r="I8531" t="s">
        <v>10049</v>
      </c>
      <c r="J8531" t="s">
        <v>10048</v>
      </c>
      <c r="K8531" t="s">
        <v>208</v>
      </c>
      <c r="L8531" t="s">
        <v>10047</v>
      </c>
      <c r="N8531" t="s">
        <v>208</v>
      </c>
      <c r="O8531" t="s">
        <v>476</v>
      </c>
      <c r="P8531" t="s">
        <v>476</v>
      </c>
    </row>
    <row r="8532" spans="1:16">
      <c r="A8532" s="484" t="s">
        <v>39080</v>
      </c>
      <c r="B8532" s="485" t="s">
        <v>39079</v>
      </c>
      <c r="C8532" t="s">
        <v>39078</v>
      </c>
      <c r="D8532" t="s">
        <v>39077</v>
      </c>
      <c r="E8532" t="str">
        <f t="shared" si="133"/>
        <v>324840 - MFR LA SAILLERIE</v>
      </c>
      <c r="F8532" t="s">
        <v>29328</v>
      </c>
      <c r="G8532" t="s">
        <v>39076</v>
      </c>
      <c r="I8532" t="s">
        <v>1647</v>
      </c>
      <c r="J8532" t="s">
        <v>39075</v>
      </c>
      <c r="K8532" t="s">
        <v>208</v>
      </c>
      <c r="L8532" t="s">
        <v>39074</v>
      </c>
      <c r="N8532" t="s">
        <v>208</v>
      </c>
      <c r="O8532" t="s">
        <v>476</v>
      </c>
      <c r="P8532" t="s">
        <v>476</v>
      </c>
    </row>
    <row r="8533" spans="1:16">
      <c r="A8533" s="484" t="s">
        <v>22798</v>
      </c>
      <c r="B8533" s="485" t="s">
        <v>22797</v>
      </c>
      <c r="C8533" t="s">
        <v>22796</v>
      </c>
      <c r="D8533" t="s">
        <v>22796</v>
      </c>
      <c r="E8533" t="str">
        <f t="shared" si="133"/>
        <v>613794 - RESEAU MEMOIRE ALOIS</v>
      </c>
      <c r="F8533" t="s">
        <v>7556</v>
      </c>
      <c r="H8533" t="s">
        <v>22795</v>
      </c>
      <c r="I8533" t="s">
        <v>626</v>
      </c>
      <c r="K8533" t="s">
        <v>208</v>
      </c>
      <c r="L8533" t="s">
        <v>22794</v>
      </c>
      <c r="N8533" t="s">
        <v>208</v>
      </c>
      <c r="O8533" t="s">
        <v>476</v>
      </c>
      <c r="P8533" t="s">
        <v>476</v>
      </c>
    </row>
    <row r="8534" spans="1:16">
      <c r="A8534" s="484" t="s">
        <v>133744</v>
      </c>
      <c r="B8534" s="485" t="s">
        <v>133743</v>
      </c>
      <c r="C8534" t="s">
        <v>133742</v>
      </c>
      <c r="D8534" t="s">
        <v>133741</v>
      </c>
      <c r="E8534" t="str">
        <f t="shared" si="133"/>
        <v>509863 - AFG</v>
      </c>
      <c r="F8534" t="s">
        <v>14468</v>
      </c>
      <c r="G8534" t="s">
        <v>133740</v>
      </c>
      <c r="I8534" t="s">
        <v>626</v>
      </c>
      <c r="J8534" t="s">
        <v>133739</v>
      </c>
      <c r="K8534" t="s">
        <v>208</v>
      </c>
      <c r="L8534" t="s">
        <v>133738</v>
      </c>
      <c r="N8534" t="s">
        <v>208</v>
      </c>
      <c r="O8534" t="s">
        <v>476</v>
      </c>
      <c r="P8534" t="s">
        <v>476</v>
      </c>
    </row>
    <row r="8535" spans="1:16">
      <c r="A8535" s="484" t="s">
        <v>40443</v>
      </c>
      <c r="B8535" s="485" t="s">
        <v>40442</v>
      </c>
      <c r="C8535" t="s">
        <v>40441</v>
      </c>
      <c r="D8535" t="s">
        <v>40440</v>
      </c>
      <c r="E8535" t="str">
        <f t="shared" si="133"/>
        <v>545673 - MIFE DE SAVOIE GUIDANCE 73</v>
      </c>
      <c r="F8535" t="s">
        <v>8706</v>
      </c>
      <c r="G8535" t="s">
        <v>40439</v>
      </c>
      <c r="I8535" t="s">
        <v>5210</v>
      </c>
      <c r="J8535" t="s">
        <v>40438</v>
      </c>
      <c r="K8535" t="s">
        <v>208</v>
      </c>
      <c r="L8535" t="s">
        <v>40437</v>
      </c>
      <c r="N8535" t="s">
        <v>208</v>
      </c>
      <c r="O8535" t="s">
        <v>476</v>
      </c>
      <c r="P8535" t="s">
        <v>476</v>
      </c>
    </row>
    <row r="8536" spans="1:16">
      <c r="A8536" s="484" t="s">
        <v>60308</v>
      </c>
      <c r="B8536" s="485" t="s">
        <v>60307</v>
      </c>
      <c r="C8536" t="s">
        <v>60306</v>
      </c>
      <c r="D8536" t="s">
        <v>60305</v>
      </c>
      <c r="E8536" t="str">
        <f t="shared" si="133"/>
        <v>341423 - HUGONNET FELLI CATHERINE COLLONGES AU MONT D OR</v>
      </c>
      <c r="F8536" t="s">
        <v>1037</v>
      </c>
      <c r="G8536" t="s">
        <v>60304</v>
      </c>
      <c r="I8536" t="s">
        <v>60303</v>
      </c>
      <c r="J8536" t="s">
        <v>60302</v>
      </c>
      <c r="K8536" t="s">
        <v>60301</v>
      </c>
      <c r="L8536" t="s">
        <v>60300</v>
      </c>
      <c r="N8536" t="s">
        <v>208</v>
      </c>
      <c r="O8536" t="s">
        <v>476</v>
      </c>
      <c r="P8536" t="s">
        <v>476</v>
      </c>
    </row>
    <row r="8537" spans="1:16">
      <c r="A8537" s="484" t="s">
        <v>40743</v>
      </c>
      <c r="B8537" s="485" t="s">
        <v>40742</v>
      </c>
      <c r="C8537" t="s">
        <v>40741</v>
      </c>
      <c r="D8537" t="s">
        <v>40741</v>
      </c>
      <c r="E8537" t="str">
        <f t="shared" si="133"/>
        <v>540500 - MADEA</v>
      </c>
      <c r="F8537" t="s">
        <v>13656</v>
      </c>
      <c r="G8537" t="s">
        <v>40740</v>
      </c>
      <c r="H8537" t="s">
        <v>40739</v>
      </c>
      <c r="I8537" t="s">
        <v>9512</v>
      </c>
      <c r="J8537" t="s">
        <v>40738</v>
      </c>
      <c r="K8537" t="s">
        <v>40737</v>
      </c>
      <c r="L8537" t="s">
        <v>40736</v>
      </c>
      <c r="N8537" t="s">
        <v>208</v>
      </c>
      <c r="O8537" t="s">
        <v>476</v>
      </c>
      <c r="P8537" t="s">
        <v>476</v>
      </c>
    </row>
    <row r="8538" spans="1:16">
      <c r="A8538" s="484" t="s">
        <v>74835</v>
      </c>
      <c r="B8538" s="485" t="s">
        <v>74834</v>
      </c>
      <c r="C8538" t="s">
        <v>74833</v>
      </c>
      <c r="D8538" t="s">
        <v>74832</v>
      </c>
      <c r="E8538" t="str">
        <f t="shared" si="133"/>
        <v>651205 - EVOLUTIS PLOUER SUR RANCE</v>
      </c>
      <c r="F8538" t="s">
        <v>24052</v>
      </c>
      <c r="G8538" t="s">
        <v>74831</v>
      </c>
      <c r="I8538" t="s">
        <v>74830</v>
      </c>
      <c r="J8538" t="s">
        <v>74829</v>
      </c>
      <c r="K8538" t="s">
        <v>208</v>
      </c>
      <c r="L8538" t="s">
        <v>74828</v>
      </c>
      <c r="N8538" t="s">
        <v>208</v>
      </c>
      <c r="O8538" t="s">
        <v>476</v>
      </c>
      <c r="P8538" t="s">
        <v>476</v>
      </c>
    </row>
    <row r="8539" spans="1:16">
      <c r="A8539" s="484" t="s">
        <v>9407</v>
      </c>
      <c r="B8539" s="485" t="s">
        <v>9406</v>
      </c>
      <c r="C8539" t="s">
        <v>9405</v>
      </c>
      <c r="D8539" t="s">
        <v>9405</v>
      </c>
      <c r="E8539" t="str">
        <f t="shared" si="133"/>
        <v>546458 - TORTES SAINT JAMMES JULIANE</v>
      </c>
      <c r="F8539" t="s">
        <v>9404</v>
      </c>
      <c r="G8539" t="s">
        <v>9403</v>
      </c>
      <c r="I8539" t="s">
        <v>9402</v>
      </c>
      <c r="J8539" t="s">
        <v>9401</v>
      </c>
      <c r="K8539" t="s">
        <v>208</v>
      </c>
      <c r="L8539" t="s">
        <v>9400</v>
      </c>
      <c r="N8539" t="s">
        <v>208</v>
      </c>
      <c r="O8539" t="s">
        <v>476</v>
      </c>
      <c r="P8539" t="s">
        <v>476</v>
      </c>
    </row>
    <row r="8540" spans="1:16">
      <c r="A8540" s="484" t="s">
        <v>26893</v>
      </c>
      <c r="B8540" s="485" t="s">
        <v>26892</v>
      </c>
      <c r="C8540" t="s">
        <v>26891</v>
      </c>
      <c r="D8540" t="s">
        <v>26891</v>
      </c>
      <c r="E8540" t="str">
        <f t="shared" si="133"/>
        <v>559131 - POTTIER LISE - AZM FORMATION</v>
      </c>
      <c r="F8540" t="s">
        <v>13656</v>
      </c>
      <c r="G8540" t="s">
        <v>26890</v>
      </c>
      <c r="I8540" t="s">
        <v>4250</v>
      </c>
      <c r="J8540" t="s">
        <v>26889</v>
      </c>
      <c r="K8540" t="s">
        <v>208</v>
      </c>
      <c r="L8540" t="s">
        <v>26888</v>
      </c>
      <c r="N8540" t="s">
        <v>208</v>
      </c>
      <c r="O8540" t="s">
        <v>476</v>
      </c>
      <c r="P8540" t="s">
        <v>476</v>
      </c>
    </row>
    <row r="8541" spans="1:16">
      <c r="A8541" s="484" t="s">
        <v>112187</v>
      </c>
      <c r="B8541" s="485" t="s">
        <v>112186</v>
      </c>
      <c r="C8541" t="s">
        <v>112185</v>
      </c>
      <c r="D8541" t="s">
        <v>112184</v>
      </c>
      <c r="E8541" t="str">
        <f t="shared" si="133"/>
        <v>409388 - LA BRISE</v>
      </c>
      <c r="F8541" t="s">
        <v>15198</v>
      </c>
      <c r="G8541" t="s">
        <v>112183</v>
      </c>
      <c r="H8541" t="s">
        <v>112182</v>
      </c>
      <c r="I8541" t="s">
        <v>3364</v>
      </c>
      <c r="J8541" t="s">
        <v>112181</v>
      </c>
      <c r="K8541" t="s">
        <v>208</v>
      </c>
      <c r="L8541" t="s">
        <v>112180</v>
      </c>
      <c r="N8541" t="s">
        <v>208</v>
      </c>
      <c r="O8541" t="s">
        <v>476</v>
      </c>
      <c r="P8541" t="s">
        <v>476</v>
      </c>
    </row>
    <row r="8542" spans="1:16">
      <c r="A8542" s="484" t="s">
        <v>128586</v>
      </c>
      <c r="B8542" s="485" t="s">
        <v>128585</v>
      </c>
      <c r="C8542" t="s">
        <v>128584</v>
      </c>
      <c r="D8542" t="s">
        <v>128584</v>
      </c>
      <c r="E8542" t="str">
        <f t="shared" si="133"/>
        <v>342774 - ANAPHORES</v>
      </c>
      <c r="F8542" t="s">
        <v>2242</v>
      </c>
      <c r="G8542" t="s">
        <v>117325</v>
      </c>
      <c r="H8542" t="s">
        <v>117324</v>
      </c>
      <c r="I8542" t="s">
        <v>596</v>
      </c>
      <c r="J8542" t="s">
        <v>128583</v>
      </c>
      <c r="K8542" t="s">
        <v>128582</v>
      </c>
      <c r="L8542" t="s">
        <v>128581</v>
      </c>
      <c r="N8542" t="s">
        <v>208</v>
      </c>
      <c r="O8542" t="s">
        <v>476</v>
      </c>
      <c r="P8542" t="s">
        <v>476</v>
      </c>
    </row>
    <row r="8543" spans="1:16">
      <c r="A8543" s="484" t="s">
        <v>132590</v>
      </c>
      <c r="B8543" s="485" t="s">
        <v>132589</v>
      </c>
      <c r="C8543" t="s">
        <v>132588</v>
      </c>
      <c r="D8543" t="s">
        <v>121574</v>
      </c>
      <c r="E8543" t="str">
        <f t="shared" si="133"/>
        <v>640165 - AFP</v>
      </c>
      <c r="F8543" t="s">
        <v>32819</v>
      </c>
      <c r="G8543" t="s">
        <v>132587</v>
      </c>
      <c r="I8543" t="s">
        <v>1035</v>
      </c>
      <c r="J8543" t="s">
        <v>132586</v>
      </c>
      <c r="K8543" t="s">
        <v>132585</v>
      </c>
      <c r="L8543" t="s">
        <v>132584</v>
      </c>
      <c r="N8543" t="s">
        <v>208</v>
      </c>
      <c r="O8543" t="s">
        <v>476</v>
      </c>
      <c r="P8543" t="s">
        <v>476</v>
      </c>
    </row>
    <row r="8544" spans="1:16">
      <c r="A8544" s="484" t="s">
        <v>89129</v>
      </c>
      <c r="B8544" s="485" t="s">
        <v>89128</v>
      </c>
      <c r="C8544" t="s">
        <v>89127</v>
      </c>
      <c r="D8544" t="s">
        <v>89127</v>
      </c>
      <c r="E8544" t="str">
        <f t="shared" si="133"/>
        <v>632326 - DANIEL NADINE</v>
      </c>
      <c r="F8544" t="s">
        <v>1520</v>
      </c>
      <c r="G8544" t="s">
        <v>89126</v>
      </c>
      <c r="I8544" t="s">
        <v>4549</v>
      </c>
      <c r="J8544" t="s">
        <v>89125</v>
      </c>
      <c r="K8544" t="s">
        <v>208</v>
      </c>
      <c r="L8544" t="s">
        <v>89124</v>
      </c>
      <c r="N8544" t="s">
        <v>208</v>
      </c>
      <c r="O8544" t="s">
        <v>476</v>
      </c>
      <c r="P8544" t="s">
        <v>476</v>
      </c>
    </row>
    <row r="8545" spans="1:16">
      <c r="A8545" s="484" t="s">
        <v>126278</v>
      </c>
      <c r="B8545" s="485" t="s">
        <v>126277</v>
      </c>
      <c r="C8545" t="s">
        <v>126276</v>
      </c>
      <c r="D8545" t="s">
        <v>126276</v>
      </c>
      <c r="E8545" t="str">
        <f t="shared" si="133"/>
        <v>654530 - ASP FORMATION</v>
      </c>
      <c r="F8545" t="s">
        <v>22880</v>
      </c>
      <c r="G8545" t="s">
        <v>126275</v>
      </c>
      <c r="I8545" t="s">
        <v>626</v>
      </c>
      <c r="J8545" t="s">
        <v>126274</v>
      </c>
      <c r="K8545" t="s">
        <v>208</v>
      </c>
      <c r="L8545" t="s">
        <v>126273</v>
      </c>
      <c r="N8545" t="s">
        <v>208</v>
      </c>
      <c r="O8545" t="s">
        <v>476</v>
      </c>
      <c r="P8545" t="s">
        <v>476</v>
      </c>
    </row>
    <row r="8546" spans="1:16">
      <c r="A8546" s="484" t="s">
        <v>19055</v>
      </c>
      <c r="B8546" s="485" t="s">
        <v>19054</v>
      </c>
      <c r="C8546" t="s">
        <v>19053</v>
      </c>
      <c r="D8546" t="s">
        <v>19053</v>
      </c>
      <c r="E8546" t="str">
        <f t="shared" si="133"/>
        <v>526332 - SCHWARZ NATHALIE</v>
      </c>
      <c r="F8546" t="s">
        <v>19052</v>
      </c>
      <c r="G8546" t="s">
        <v>19051</v>
      </c>
      <c r="I8546" t="s">
        <v>16755</v>
      </c>
      <c r="J8546" t="s">
        <v>19050</v>
      </c>
      <c r="K8546" t="s">
        <v>208</v>
      </c>
      <c r="L8546" t="s">
        <v>19049</v>
      </c>
      <c r="N8546" t="s">
        <v>208</v>
      </c>
      <c r="O8546" t="s">
        <v>476</v>
      </c>
      <c r="P8546" t="s">
        <v>476</v>
      </c>
    </row>
    <row r="8547" spans="1:16">
      <c r="A8547" s="484" t="s">
        <v>124852</v>
      </c>
      <c r="B8547" s="485" t="s">
        <v>124851</v>
      </c>
      <c r="C8547" t="s">
        <v>124850</v>
      </c>
      <c r="D8547" t="s">
        <v>124849</v>
      </c>
      <c r="E8547" t="str">
        <f t="shared" si="133"/>
        <v>631437 - CFA ASPECT OCCITANIE TOULOUSE</v>
      </c>
      <c r="F8547" t="s">
        <v>5627</v>
      </c>
      <c r="G8547" t="s">
        <v>124848</v>
      </c>
      <c r="H8547" t="s">
        <v>124847</v>
      </c>
      <c r="I8547" t="s">
        <v>603</v>
      </c>
      <c r="J8547" t="s">
        <v>124846</v>
      </c>
      <c r="K8547" t="s">
        <v>208</v>
      </c>
      <c r="L8547" t="s">
        <v>124845</v>
      </c>
      <c r="N8547" t="s">
        <v>207</v>
      </c>
      <c r="O8547" t="s">
        <v>476</v>
      </c>
      <c r="P8547" t="s">
        <v>476</v>
      </c>
    </row>
    <row r="8548" spans="1:16">
      <c r="A8548" s="484" t="s">
        <v>95429</v>
      </c>
      <c r="B8548" s="485" t="s">
        <v>95428</v>
      </c>
      <c r="C8548" t="s">
        <v>95427</v>
      </c>
      <c r="D8548" t="s">
        <v>95426</v>
      </c>
      <c r="E8548" t="str">
        <f t="shared" si="133"/>
        <v>543962 - CPC NORMANDIE</v>
      </c>
      <c r="F8548" t="s">
        <v>1077</v>
      </c>
      <c r="G8548" t="s">
        <v>95425</v>
      </c>
      <c r="I8548" t="s">
        <v>4645</v>
      </c>
      <c r="K8548" t="s">
        <v>208</v>
      </c>
      <c r="L8548" t="s">
        <v>95424</v>
      </c>
      <c r="N8548" t="s">
        <v>208</v>
      </c>
      <c r="O8548" t="s">
        <v>476</v>
      </c>
      <c r="P8548" t="s">
        <v>476</v>
      </c>
    </row>
    <row r="8549" spans="1:16">
      <c r="A8549" s="484" t="s">
        <v>17486</v>
      </c>
      <c r="B8549" s="485" t="s">
        <v>17485</v>
      </c>
      <c r="C8549" t="s">
        <v>17484</v>
      </c>
      <c r="D8549" t="s">
        <v>17484</v>
      </c>
      <c r="E8549" t="str">
        <f t="shared" si="133"/>
        <v>486735 - SGCA CONTACT</v>
      </c>
      <c r="F8549" t="s">
        <v>8706</v>
      </c>
      <c r="G8549" t="s">
        <v>17483</v>
      </c>
      <c r="H8549" t="s">
        <v>17482</v>
      </c>
      <c r="I8549" t="s">
        <v>9297</v>
      </c>
      <c r="J8549" t="s">
        <v>17481</v>
      </c>
      <c r="K8549" t="s">
        <v>208</v>
      </c>
      <c r="L8549" t="s">
        <v>17480</v>
      </c>
      <c r="N8549" t="s">
        <v>208</v>
      </c>
      <c r="O8549" t="s">
        <v>476</v>
      </c>
      <c r="P8549" t="s">
        <v>476</v>
      </c>
    </row>
    <row r="8550" spans="1:16">
      <c r="A8550" s="484" t="s">
        <v>72524</v>
      </c>
      <c r="B8550" s="485" t="s">
        <v>72523</v>
      </c>
      <c r="C8550" t="s">
        <v>72522</v>
      </c>
      <c r="D8550" t="s">
        <v>72521</v>
      </c>
      <c r="E8550" t="str">
        <f t="shared" si="133"/>
        <v>528638 - FENIX CONSULTING ST PIERRE</v>
      </c>
      <c r="F8550" t="s">
        <v>2524</v>
      </c>
      <c r="G8550" t="s">
        <v>72520</v>
      </c>
      <c r="H8550" t="s">
        <v>72519</v>
      </c>
      <c r="I8550" t="s">
        <v>2739</v>
      </c>
      <c r="J8550" t="s">
        <v>72518</v>
      </c>
      <c r="K8550" t="s">
        <v>208</v>
      </c>
      <c r="L8550" t="s">
        <v>72517</v>
      </c>
      <c r="N8550" t="s">
        <v>208</v>
      </c>
      <c r="O8550" t="s">
        <v>476</v>
      </c>
      <c r="P8550" t="s">
        <v>476</v>
      </c>
    </row>
    <row r="8551" spans="1:16">
      <c r="A8551" s="484" t="s">
        <v>128520</v>
      </c>
      <c r="B8551" s="485" t="s">
        <v>128519</v>
      </c>
      <c r="C8551" t="s">
        <v>128518</v>
      </c>
      <c r="D8551" t="s">
        <v>128517</v>
      </c>
      <c r="E8551" t="str">
        <f t="shared" si="133"/>
        <v>686797 - ANDING FREDERIQUE</v>
      </c>
      <c r="F8551" t="s">
        <v>3072</v>
      </c>
      <c r="G8551" t="s">
        <v>128516</v>
      </c>
      <c r="I8551" t="s">
        <v>128515</v>
      </c>
      <c r="J8551" t="s">
        <v>128514</v>
      </c>
      <c r="K8551" t="s">
        <v>208</v>
      </c>
      <c r="L8551" t="s">
        <v>128513</v>
      </c>
      <c r="N8551" t="s">
        <v>208</v>
      </c>
      <c r="O8551" t="s">
        <v>476</v>
      </c>
      <c r="P8551" t="s">
        <v>476</v>
      </c>
    </row>
    <row r="8552" spans="1:16">
      <c r="A8552" s="484" t="s">
        <v>136960</v>
      </c>
      <c r="B8552" s="485" t="s">
        <v>136959</v>
      </c>
      <c r="C8552" t="s">
        <v>136958</v>
      </c>
      <c r="D8552" t="s">
        <v>136958</v>
      </c>
      <c r="E8552" t="str">
        <f t="shared" si="133"/>
        <v>427822 - ABA APPRENDRE AUTREMENT</v>
      </c>
      <c r="F8552" t="s">
        <v>11447</v>
      </c>
      <c r="G8552" t="s">
        <v>136957</v>
      </c>
      <c r="I8552" t="s">
        <v>36492</v>
      </c>
      <c r="J8552" t="s">
        <v>136956</v>
      </c>
      <c r="K8552" t="s">
        <v>208</v>
      </c>
      <c r="L8552" t="s">
        <v>136955</v>
      </c>
      <c r="N8552" t="s">
        <v>208</v>
      </c>
      <c r="O8552" t="s">
        <v>476</v>
      </c>
      <c r="P8552" t="s">
        <v>476</v>
      </c>
    </row>
    <row r="8553" spans="1:16">
      <c r="A8553" s="484" t="s">
        <v>96530</v>
      </c>
      <c r="B8553" s="485" t="s">
        <v>96529</v>
      </c>
      <c r="C8553" t="s">
        <v>96528</v>
      </c>
      <c r="D8553" t="s">
        <v>96528</v>
      </c>
      <c r="E8553" t="str">
        <f t="shared" si="133"/>
        <v>490040 - CHATENAY CELINE - PRONAILS</v>
      </c>
      <c r="F8553" t="s">
        <v>3834</v>
      </c>
      <c r="G8553" t="s">
        <v>96527</v>
      </c>
      <c r="I8553" t="s">
        <v>6872</v>
      </c>
      <c r="J8553" t="s">
        <v>96526</v>
      </c>
      <c r="K8553" t="s">
        <v>208</v>
      </c>
      <c r="L8553" t="s">
        <v>96525</v>
      </c>
      <c r="N8553" t="s">
        <v>208</v>
      </c>
      <c r="O8553" t="s">
        <v>476</v>
      </c>
      <c r="P8553" t="s">
        <v>476</v>
      </c>
    </row>
    <row r="8554" spans="1:16">
      <c r="A8554" s="484" t="s">
        <v>126597</v>
      </c>
      <c r="B8554" s="485" t="s">
        <v>126596</v>
      </c>
      <c r="C8554" t="s">
        <v>126595</v>
      </c>
      <c r="D8554" t="s">
        <v>126594</v>
      </c>
      <c r="E8554" t="str">
        <f t="shared" si="133"/>
        <v>520135 - ARCC</v>
      </c>
      <c r="F8554" t="s">
        <v>3453</v>
      </c>
      <c r="G8554" t="s">
        <v>126593</v>
      </c>
      <c r="I8554" t="s">
        <v>21215</v>
      </c>
      <c r="J8554" t="s">
        <v>126592</v>
      </c>
      <c r="K8554" t="s">
        <v>208</v>
      </c>
      <c r="L8554" t="s">
        <v>126591</v>
      </c>
      <c r="N8554" t="s">
        <v>208</v>
      </c>
      <c r="O8554" t="s">
        <v>476</v>
      </c>
      <c r="P8554" t="s">
        <v>476</v>
      </c>
    </row>
    <row r="8555" spans="1:16">
      <c r="A8555" s="484" t="s">
        <v>45921</v>
      </c>
      <c r="B8555" s="485" t="s">
        <v>45920</v>
      </c>
      <c r="C8555" t="s">
        <v>45919</v>
      </c>
      <c r="D8555" t="s">
        <v>45918</v>
      </c>
      <c r="E8555" t="str">
        <f t="shared" si="133"/>
        <v>424638 - ABC HYGIENE BUCCO-DENTAIRE</v>
      </c>
      <c r="F8555" t="s">
        <v>45917</v>
      </c>
      <c r="G8555" t="s">
        <v>45916</v>
      </c>
      <c r="I8555" t="s">
        <v>45915</v>
      </c>
      <c r="J8555" t="s">
        <v>45914</v>
      </c>
      <c r="K8555" t="s">
        <v>208</v>
      </c>
      <c r="L8555" t="s">
        <v>45913</v>
      </c>
      <c r="N8555" t="s">
        <v>208</v>
      </c>
      <c r="O8555" t="s">
        <v>476</v>
      </c>
      <c r="P8555" t="s">
        <v>476</v>
      </c>
    </row>
    <row r="8556" spans="1:16">
      <c r="A8556" s="484" t="s">
        <v>123548</v>
      </c>
      <c r="B8556" s="485" t="s">
        <v>123547</v>
      </c>
      <c r="C8556" t="s">
        <v>123546</v>
      </c>
      <c r="D8556" t="s">
        <v>123545</v>
      </c>
      <c r="E8556" t="str">
        <f t="shared" si="133"/>
        <v>512114 - AFPI ISERE MOIRANS</v>
      </c>
      <c r="F8556" t="s">
        <v>2524</v>
      </c>
      <c r="G8556" t="s">
        <v>123544</v>
      </c>
      <c r="H8556" t="s">
        <v>123543</v>
      </c>
      <c r="I8556" t="s">
        <v>3591</v>
      </c>
      <c r="J8556" t="s">
        <v>123542</v>
      </c>
      <c r="K8556" t="s">
        <v>208</v>
      </c>
      <c r="L8556" t="s">
        <v>123541</v>
      </c>
      <c r="N8556" t="s">
        <v>208</v>
      </c>
      <c r="O8556" t="s">
        <v>476</v>
      </c>
      <c r="P8556" t="s">
        <v>476</v>
      </c>
    </row>
    <row r="8557" spans="1:16">
      <c r="A8557" s="484" t="s">
        <v>122054</v>
      </c>
      <c r="B8557" s="485" t="s">
        <v>122053</v>
      </c>
      <c r="C8557" t="s">
        <v>122052</v>
      </c>
      <c r="D8557" t="s">
        <v>122051</v>
      </c>
      <c r="E8557" t="str">
        <f t="shared" si="133"/>
        <v>614099 - EUROFORMATION SUD</v>
      </c>
      <c r="F8557" t="s">
        <v>1487</v>
      </c>
      <c r="G8557" t="s">
        <v>75114</v>
      </c>
      <c r="H8557" t="s">
        <v>16798</v>
      </c>
      <c r="I8557" t="s">
        <v>603</v>
      </c>
      <c r="J8557" t="s">
        <v>122050</v>
      </c>
      <c r="K8557" t="s">
        <v>208</v>
      </c>
      <c r="L8557" t="s">
        <v>122049</v>
      </c>
      <c r="N8557" t="s">
        <v>208</v>
      </c>
      <c r="O8557" t="s">
        <v>476</v>
      </c>
      <c r="P8557" t="s">
        <v>476</v>
      </c>
    </row>
    <row r="8558" spans="1:16">
      <c r="A8558" s="484" t="s">
        <v>135243</v>
      </c>
      <c r="B8558" s="485" t="s">
        <v>135242</v>
      </c>
      <c r="C8558" t="s">
        <v>135241</v>
      </c>
      <c r="D8558" t="s">
        <v>135240</v>
      </c>
      <c r="E8558" t="str">
        <f t="shared" si="133"/>
        <v>658777 - AFOREV PARIS</v>
      </c>
      <c r="F8558" t="s">
        <v>51619</v>
      </c>
      <c r="G8558" t="s">
        <v>135239</v>
      </c>
      <c r="I8558" t="s">
        <v>626</v>
      </c>
      <c r="J8558" t="s">
        <v>135238</v>
      </c>
      <c r="K8558" t="s">
        <v>208</v>
      </c>
      <c r="L8558" t="s">
        <v>135237</v>
      </c>
      <c r="N8558" t="s">
        <v>208</v>
      </c>
      <c r="O8558" t="s">
        <v>476</v>
      </c>
      <c r="P8558" t="s">
        <v>476</v>
      </c>
    </row>
    <row r="8559" spans="1:16">
      <c r="A8559" s="484" t="s">
        <v>50067</v>
      </c>
      <c r="B8559" s="485" t="s">
        <v>50066</v>
      </c>
      <c r="C8559" t="s">
        <v>50065</v>
      </c>
      <c r="D8559" t="s">
        <v>50065</v>
      </c>
      <c r="E8559" t="str">
        <f t="shared" si="133"/>
        <v>412727 - ISODOM ST CLOTILDE OCEAN INDIEN</v>
      </c>
      <c r="F8559" t="s">
        <v>1328</v>
      </c>
      <c r="G8559" t="s">
        <v>50064</v>
      </c>
      <c r="H8559" t="s">
        <v>50063</v>
      </c>
      <c r="I8559" t="s">
        <v>12832</v>
      </c>
      <c r="J8559" t="s">
        <v>50062</v>
      </c>
      <c r="K8559" t="s">
        <v>208</v>
      </c>
      <c r="L8559" t="s">
        <v>50061</v>
      </c>
      <c r="N8559" t="s">
        <v>208</v>
      </c>
      <c r="O8559" t="s">
        <v>476</v>
      </c>
      <c r="P8559" t="s">
        <v>476</v>
      </c>
    </row>
    <row r="8560" spans="1:16">
      <c r="A8560" s="484" t="s">
        <v>127458</v>
      </c>
      <c r="B8560" s="485" t="s">
        <v>127457</v>
      </c>
      <c r="C8560" t="s">
        <v>127456</v>
      </c>
      <c r="D8560" t="s">
        <v>127456</v>
      </c>
      <c r="E8560" t="str">
        <f t="shared" si="133"/>
        <v>566202 - AQUAFLUENCE</v>
      </c>
      <c r="F8560" t="s">
        <v>1759</v>
      </c>
      <c r="G8560" t="s">
        <v>127455</v>
      </c>
      <c r="I8560" t="s">
        <v>8555</v>
      </c>
      <c r="J8560" t="s">
        <v>127454</v>
      </c>
      <c r="K8560" t="s">
        <v>208</v>
      </c>
      <c r="L8560" t="s">
        <v>127453</v>
      </c>
      <c r="N8560" t="s">
        <v>208</v>
      </c>
      <c r="O8560" t="s">
        <v>476</v>
      </c>
      <c r="P8560" t="s">
        <v>476</v>
      </c>
    </row>
    <row r="8561" spans="1:16">
      <c r="A8561" s="484" t="s">
        <v>82077</v>
      </c>
      <c r="B8561" s="485" t="s">
        <v>82076</v>
      </c>
      <c r="C8561" t="s">
        <v>82075</v>
      </c>
      <c r="D8561" t="s">
        <v>82074</v>
      </c>
      <c r="E8561" t="str">
        <f t="shared" si="133"/>
        <v>536003 - EGIDE</v>
      </c>
      <c r="F8561" t="s">
        <v>2524</v>
      </c>
      <c r="G8561" t="s">
        <v>82073</v>
      </c>
      <c r="I8561" t="s">
        <v>3214</v>
      </c>
      <c r="J8561" t="s">
        <v>82072</v>
      </c>
      <c r="K8561" t="s">
        <v>208</v>
      </c>
      <c r="L8561" t="s">
        <v>82071</v>
      </c>
      <c r="N8561" t="s">
        <v>208</v>
      </c>
      <c r="O8561" t="s">
        <v>476</v>
      </c>
      <c r="P8561" t="s">
        <v>476</v>
      </c>
    </row>
    <row r="8562" spans="1:16">
      <c r="A8562" s="484" t="s">
        <v>88998</v>
      </c>
      <c r="B8562" s="485" t="s">
        <v>88997</v>
      </c>
      <c r="C8562" t="s">
        <v>88996</v>
      </c>
      <c r="D8562" t="s">
        <v>88995</v>
      </c>
      <c r="E8562" t="str">
        <f t="shared" si="133"/>
        <v>357066 - DAVID FORMATION</v>
      </c>
      <c r="F8562" t="s">
        <v>24420</v>
      </c>
      <c r="G8562" t="s">
        <v>88994</v>
      </c>
      <c r="I8562" t="s">
        <v>88993</v>
      </c>
      <c r="J8562" t="s">
        <v>88992</v>
      </c>
      <c r="K8562" t="s">
        <v>88991</v>
      </c>
      <c r="L8562" t="s">
        <v>88990</v>
      </c>
      <c r="N8562" t="s">
        <v>208</v>
      </c>
      <c r="O8562" t="s">
        <v>476</v>
      </c>
      <c r="P8562" t="s">
        <v>476</v>
      </c>
    </row>
    <row r="8563" spans="1:16">
      <c r="A8563" s="484" t="s">
        <v>1690</v>
      </c>
      <c r="B8563" s="485" t="s">
        <v>1689</v>
      </c>
      <c r="C8563" t="s">
        <v>1688</v>
      </c>
      <c r="D8563" t="s">
        <v>1688</v>
      </c>
      <c r="E8563" t="str">
        <f t="shared" si="133"/>
        <v>349033 - XPERIS</v>
      </c>
      <c r="F8563" t="s">
        <v>1687</v>
      </c>
      <c r="G8563" t="s">
        <v>1686</v>
      </c>
      <c r="I8563" t="s">
        <v>749</v>
      </c>
      <c r="J8563" t="s">
        <v>1685</v>
      </c>
      <c r="K8563" t="s">
        <v>208</v>
      </c>
      <c r="L8563" t="s">
        <v>1684</v>
      </c>
      <c r="N8563" t="s">
        <v>208</v>
      </c>
      <c r="O8563" t="s">
        <v>476</v>
      </c>
      <c r="P8563" t="s">
        <v>476</v>
      </c>
    </row>
    <row r="8564" spans="1:16">
      <c r="A8564" s="484" t="s">
        <v>118649</v>
      </c>
      <c r="B8564" s="485" t="s">
        <v>118648</v>
      </c>
      <c r="C8564" t="s">
        <v>118647</v>
      </c>
      <c r="D8564" t="s">
        <v>118646</v>
      </c>
      <c r="E8564" t="str">
        <f t="shared" si="133"/>
        <v>357900 - RP2S</v>
      </c>
      <c r="F8564" t="s">
        <v>46682</v>
      </c>
      <c r="G8564" t="s">
        <v>118645</v>
      </c>
      <c r="H8564" t="s">
        <v>118644</v>
      </c>
      <c r="I8564" t="s">
        <v>5210</v>
      </c>
      <c r="J8564" t="s">
        <v>118643</v>
      </c>
      <c r="K8564" t="s">
        <v>118642</v>
      </c>
      <c r="L8564" t="s">
        <v>118641</v>
      </c>
      <c r="N8564" t="s">
        <v>208</v>
      </c>
      <c r="O8564" t="s">
        <v>476</v>
      </c>
      <c r="P8564" t="s">
        <v>476</v>
      </c>
    </row>
    <row r="8565" spans="1:16">
      <c r="A8565" s="484" t="s">
        <v>105675</v>
      </c>
      <c r="B8565" s="485" t="s">
        <v>105674</v>
      </c>
      <c r="C8565" t="s">
        <v>105673</v>
      </c>
      <c r="D8565" t="s">
        <v>105672</v>
      </c>
      <c r="E8565" t="str">
        <f t="shared" si="133"/>
        <v>398603 - CIRDD ALSACE</v>
      </c>
      <c r="F8565" t="s">
        <v>1857</v>
      </c>
      <c r="G8565" t="s">
        <v>105671</v>
      </c>
      <c r="I8565" t="s">
        <v>579</v>
      </c>
      <c r="K8565" t="s">
        <v>208</v>
      </c>
      <c r="L8565" t="s">
        <v>105670</v>
      </c>
      <c r="N8565" t="s">
        <v>208</v>
      </c>
      <c r="O8565" t="s">
        <v>476</v>
      </c>
      <c r="P8565" t="s">
        <v>476</v>
      </c>
    </row>
    <row r="8566" spans="1:16">
      <c r="A8566" s="484" t="s">
        <v>131753</v>
      </c>
      <c r="B8566" s="485" t="s">
        <v>131752</v>
      </c>
      <c r="C8566" t="s">
        <v>131751</v>
      </c>
      <c r="D8566" t="s">
        <v>131751</v>
      </c>
      <c r="E8566" t="str">
        <f t="shared" si="133"/>
        <v>459150 - AGENCE REUSSIR</v>
      </c>
      <c r="F8566" t="s">
        <v>2257</v>
      </c>
      <c r="G8566" t="s">
        <v>131750</v>
      </c>
      <c r="I8566" t="s">
        <v>108716</v>
      </c>
      <c r="J8566" t="s">
        <v>131749</v>
      </c>
      <c r="K8566" t="s">
        <v>208</v>
      </c>
      <c r="L8566" t="s">
        <v>131748</v>
      </c>
      <c r="N8566" t="s">
        <v>208</v>
      </c>
      <c r="O8566" t="s">
        <v>476</v>
      </c>
      <c r="P8566" t="s">
        <v>476</v>
      </c>
    </row>
    <row r="8567" spans="1:16">
      <c r="A8567" s="484" t="s">
        <v>87447</v>
      </c>
      <c r="B8567" s="485" t="s">
        <v>87446</v>
      </c>
      <c r="C8567" t="s">
        <v>87445</v>
      </c>
      <c r="D8567" t="s">
        <v>87445</v>
      </c>
      <c r="E8567" t="str">
        <f t="shared" si="133"/>
        <v>465161 - DEVOP</v>
      </c>
      <c r="F8567" t="s">
        <v>17252</v>
      </c>
      <c r="G8567" t="s">
        <v>87444</v>
      </c>
      <c r="I8567" t="s">
        <v>3138</v>
      </c>
      <c r="J8567" t="s">
        <v>87443</v>
      </c>
      <c r="K8567" t="s">
        <v>208</v>
      </c>
      <c r="L8567" t="s">
        <v>87442</v>
      </c>
      <c r="N8567" t="s">
        <v>208</v>
      </c>
      <c r="O8567" t="s">
        <v>476</v>
      </c>
      <c r="P8567" t="s">
        <v>476</v>
      </c>
    </row>
    <row r="8568" spans="1:16">
      <c r="A8568" s="484" t="s">
        <v>125784</v>
      </c>
      <c r="B8568" s="485" t="s">
        <v>125783</v>
      </c>
      <c r="C8568" t="s">
        <v>125782</v>
      </c>
      <c r="D8568" t="s">
        <v>125781</v>
      </c>
      <c r="E8568" t="str">
        <f t="shared" si="133"/>
        <v>395043 - AESP</v>
      </c>
      <c r="F8568" t="s">
        <v>25488</v>
      </c>
      <c r="G8568" t="s">
        <v>79034</v>
      </c>
      <c r="I8568" t="s">
        <v>28746</v>
      </c>
      <c r="J8568" t="s">
        <v>125780</v>
      </c>
      <c r="K8568" t="s">
        <v>208</v>
      </c>
      <c r="L8568" t="s">
        <v>125779</v>
      </c>
      <c r="N8568" t="s">
        <v>208</v>
      </c>
      <c r="O8568" t="s">
        <v>476</v>
      </c>
      <c r="P8568" t="s">
        <v>476</v>
      </c>
    </row>
    <row r="8569" spans="1:16">
      <c r="A8569" s="484" t="s">
        <v>131300</v>
      </c>
      <c r="B8569" s="485" t="s">
        <v>131299</v>
      </c>
      <c r="C8569" t="s">
        <v>131298</v>
      </c>
      <c r="D8569" t="s">
        <v>121379</v>
      </c>
      <c r="E8569" t="str">
        <f t="shared" si="133"/>
        <v>383326 - AFEHM</v>
      </c>
      <c r="F8569" t="s">
        <v>487</v>
      </c>
      <c r="G8569" t="s">
        <v>131297</v>
      </c>
      <c r="I8569" t="s">
        <v>802</v>
      </c>
      <c r="K8569" t="s">
        <v>208</v>
      </c>
      <c r="L8569" t="s">
        <v>131296</v>
      </c>
      <c r="N8569" t="s">
        <v>208</v>
      </c>
      <c r="O8569" t="s">
        <v>476</v>
      </c>
      <c r="P8569" t="s">
        <v>476</v>
      </c>
    </row>
    <row r="8570" spans="1:16">
      <c r="A8570" s="484" t="s">
        <v>55371</v>
      </c>
      <c r="B8570" s="485" t="s">
        <v>55370</v>
      </c>
      <c r="C8570" t="s">
        <v>55369</v>
      </c>
      <c r="D8570" t="s">
        <v>55368</v>
      </c>
      <c r="E8570" t="str">
        <f t="shared" si="133"/>
        <v>459940 - IDRI</v>
      </c>
      <c r="F8570" t="s">
        <v>2893</v>
      </c>
      <c r="G8570" t="s">
        <v>55367</v>
      </c>
      <c r="I8570" t="s">
        <v>626</v>
      </c>
      <c r="J8570" t="s">
        <v>55366</v>
      </c>
      <c r="K8570" t="s">
        <v>208</v>
      </c>
      <c r="L8570" t="s">
        <v>55365</v>
      </c>
      <c r="N8570" t="s">
        <v>208</v>
      </c>
      <c r="O8570" t="s">
        <v>476</v>
      </c>
      <c r="P8570" t="s">
        <v>476</v>
      </c>
    </row>
    <row r="8571" spans="1:16">
      <c r="A8571" s="484" t="s">
        <v>118292</v>
      </c>
      <c r="B8571" s="485" t="s">
        <v>118291</v>
      </c>
      <c r="C8571" t="s">
        <v>118290</v>
      </c>
      <c r="D8571" t="s">
        <v>118289</v>
      </c>
      <c r="E8571" t="str">
        <f t="shared" si="133"/>
        <v>348879 - THEMETIS</v>
      </c>
      <c r="F8571" t="s">
        <v>56274</v>
      </c>
      <c r="G8571" t="s">
        <v>118288</v>
      </c>
      <c r="I8571" t="s">
        <v>1406</v>
      </c>
      <c r="K8571" t="s">
        <v>208</v>
      </c>
      <c r="L8571" t="s">
        <v>118287</v>
      </c>
      <c r="N8571" t="s">
        <v>208</v>
      </c>
      <c r="O8571" t="s">
        <v>476</v>
      </c>
      <c r="P8571" t="s">
        <v>476</v>
      </c>
    </row>
    <row r="8572" spans="1:16">
      <c r="A8572" s="484" t="s">
        <v>37869</v>
      </c>
      <c r="B8572" s="485" t="s">
        <v>37868</v>
      </c>
      <c r="C8572" t="s">
        <v>37867</v>
      </c>
      <c r="D8572" t="s">
        <v>37867</v>
      </c>
      <c r="E8572" t="str">
        <f t="shared" si="133"/>
        <v>568715 - MATHIASIN ERIC FABIEN - CERF CONSULTANT</v>
      </c>
      <c r="F8572" t="s">
        <v>13656</v>
      </c>
      <c r="G8572" t="s">
        <v>37866</v>
      </c>
      <c r="H8572" t="s">
        <v>37865</v>
      </c>
      <c r="I8572" t="s">
        <v>37864</v>
      </c>
      <c r="J8572" t="s">
        <v>37863</v>
      </c>
      <c r="K8572" t="s">
        <v>208</v>
      </c>
      <c r="L8572" t="s">
        <v>37862</v>
      </c>
      <c r="N8572" t="s">
        <v>208</v>
      </c>
      <c r="O8572" t="s">
        <v>476</v>
      </c>
      <c r="P8572" t="s">
        <v>476</v>
      </c>
    </row>
    <row r="8573" spans="1:16">
      <c r="A8573" s="484" t="s">
        <v>47843</v>
      </c>
      <c r="B8573" s="485" t="s">
        <v>47842</v>
      </c>
      <c r="C8573" t="s">
        <v>47841</v>
      </c>
      <c r="D8573" t="s">
        <v>47841</v>
      </c>
      <c r="E8573" t="str">
        <f t="shared" si="133"/>
        <v>580132 - KODSI MAIO ROLANDE - RKM FORMATION COACHING</v>
      </c>
      <c r="F8573" t="s">
        <v>3656</v>
      </c>
      <c r="G8573" t="s">
        <v>47840</v>
      </c>
      <c r="I8573" t="s">
        <v>47839</v>
      </c>
      <c r="J8573" t="s">
        <v>47838</v>
      </c>
      <c r="K8573" t="s">
        <v>208</v>
      </c>
      <c r="L8573" t="s">
        <v>47837</v>
      </c>
      <c r="N8573" t="s">
        <v>208</v>
      </c>
      <c r="O8573" t="s">
        <v>476</v>
      </c>
      <c r="P8573" t="s">
        <v>476</v>
      </c>
    </row>
    <row r="8574" spans="1:16">
      <c r="A8574" s="484" t="s">
        <v>90894</v>
      </c>
      <c r="B8574" s="485" t="s">
        <v>90893</v>
      </c>
      <c r="C8574" t="s">
        <v>90892</v>
      </c>
      <c r="D8574" t="s">
        <v>90892</v>
      </c>
      <c r="E8574" t="str">
        <f t="shared" si="133"/>
        <v>656793 - CROC'MUSIC</v>
      </c>
      <c r="F8574" t="s">
        <v>3923</v>
      </c>
      <c r="G8574" t="s">
        <v>90891</v>
      </c>
      <c r="I8574" t="s">
        <v>23249</v>
      </c>
      <c r="J8574" t="s">
        <v>90890</v>
      </c>
      <c r="K8574" t="s">
        <v>208</v>
      </c>
      <c r="L8574" t="s">
        <v>90889</v>
      </c>
      <c r="N8574" t="s">
        <v>208</v>
      </c>
      <c r="O8574" t="s">
        <v>476</v>
      </c>
      <c r="P8574" t="s">
        <v>476</v>
      </c>
    </row>
    <row r="8575" spans="1:16">
      <c r="A8575" s="484" t="s">
        <v>116299</v>
      </c>
      <c r="B8575" s="485" t="s">
        <v>116298</v>
      </c>
      <c r="C8575" t="s">
        <v>116297</v>
      </c>
      <c r="D8575" t="s">
        <v>116296</v>
      </c>
      <c r="E8575" t="str">
        <f t="shared" si="133"/>
        <v>572718 - AUTO ECOLE OSR</v>
      </c>
      <c r="F8575" t="s">
        <v>7254</v>
      </c>
      <c r="G8575" t="s">
        <v>116295</v>
      </c>
      <c r="I8575" t="s">
        <v>25321</v>
      </c>
      <c r="J8575" t="s">
        <v>116294</v>
      </c>
      <c r="K8575" t="s">
        <v>208</v>
      </c>
      <c r="L8575" t="s">
        <v>116293</v>
      </c>
      <c r="N8575" t="s">
        <v>208</v>
      </c>
      <c r="O8575" t="s">
        <v>476</v>
      </c>
      <c r="P8575" t="s">
        <v>476</v>
      </c>
    </row>
    <row r="8576" spans="1:16">
      <c r="A8576" s="484" t="s">
        <v>27825</v>
      </c>
      <c r="B8576" s="485" t="s">
        <v>27824</v>
      </c>
      <c r="C8576" t="s">
        <v>27823</v>
      </c>
      <c r="D8576" t="s">
        <v>27822</v>
      </c>
      <c r="E8576" t="str">
        <f t="shared" si="133"/>
        <v>617477 - PIOLA CASELLI VALERIE</v>
      </c>
      <c r="F8576" t="s">
        <v>8218</v>
      </c>
      <c r="G8576" t="s">
        <v>27821</v>
      </c>
      <c r="I8576" t="s">
        <v>3688</v>
      </c>
      <c r="J8576" t="s">
        <v>27820</v>
      </c>
      <c r="K8576" t="s">
        <v>208</v>
      </c>
      <c r="L8576" t="s">
        <v>27819</v>
      </c>
      <c r="N8576" t="s">
        <v>208</v>
      </c>
      <c r="O8576" t="s">
        <v>476</v>
      </c>
      <c r="P8576" t="s">
        <v>476</v>
      </c>
    </row>
    <row r="8577" spans="1:16">
      <c r="A8577" s="484" t="s">
        <v>16667</v>
      </c>
      <c r="B8577" s="485" t="s">
        <v>16666</v>
      </c>
      <c r="C8577" t="s">
        <v>16665</v>
      </c>
      <c r="D8577" t="s">
        <v>16665</v>
      </c>
      <c r="E8577" t="str">
        <f t="shared" si="133"/>
        <v>452373 - SI2P SE</v>
      </c>
      <c r="F8577" t="s">
        <v>7794</v>
      </c>
      <c r="G8577" t="s">
        <v>16664</v>
      </c>
      <c r="H8577" t="s">
        <v>16663</v>
      </c>
      <c r="I8577" t="s">
        <v>16662</v>
      </c>
      <c r="J8577" t="s">
        <v>16661</v>
      </c>
      <c r="K8577" t="s">
        <v>208</v>
      </c>
      <c r="L8577" t="s">
        <v>16660</v>
      </c>
      <c r="N8577" t="s">
        <v>208</v>
      </c>
      <c r="O8577" t="s">
        <v>476</v>
      </c>
      <c r="P8577" t="s">
        <v>476</v>
      </c>
    </row>
    <row r="8578" spans="1:16">
      <c r="A8578" s="484" t="s">
        <v>112942</v>
      </c>
      <c r="B8578" s="485" t="s">
        <v>112941</v>
      </c>
      <c r="C8578" t="s">
        <v>112940</v>
      </c>
      <c r="D8578" t="s">
        <v>112940</v>
      </c>
      <c r="E8578" t="str">
        <f t="shared" ref="E8578:E8641" si="134">_xlfn.CONCAT(L8578," - ",D8578)</f>
        <v>548984 - BOHER CATHERINE HELENE</v>
      </c>
      <c r="F8578" t="s">
        <v>540</v>
      </c>
      <c r="G8578" t="s">
        <v>112939</v>
      </c>
      <c r="I8578" t="s">
        <v>31445</v>
      </c>
      <c r="J8578" t="s">
        <v>112938</v>
      </c>
      <c r="K8578" t="s">
        <v>208</v>
      </c>
      <c r="L8578" t="s">
        <v>112937</v>
      </c>
      <c r="N8578" t="s">
        <v>208</v>
      </c>
      <c r="O8578" t="s">
        <v>476</v>
      </c>
      <c r="P8578" t="s">
        <v>476</v>
      </c>
    </row>
    <row r="8579" spans="1:16">
      <c r="A8579" s="484" t="s">
        <v>74212</v>
      </c>
      <c r="B8579" s="485" t="s">
        <v>74211</v>
      </c>
      <c r="C8579" t="s">
        <v>74210</v>
      </c>
      <c r="D8579" t="s">
        <v>74209</v>
      </c>
      <c r="E8579" t="str">
        <f t="shared" si="134"/>
        <v>454370 - FALLA WILLY</v>
      </c>
      <c r="F8579" t="s">
        <v>2651</v>
      </c>
      <c r="G8579" t="s">
        <v>74208</v>
      </c>
      <c r="I8579" t="s">
        <v>7236</v>
      </c>
      <c r="J8579" t="s">
        <v>74207</v>
      </c>
      <c r="K8579" t="s">
        <v>208</v>
      </c>
      <c r="L8579" t="s">
        <v>74206</v>
      </c>
      <c r="N8579" t="s">
        <v>208</v>
      </c>
      <c r="O8579" t="s">
        <v>476</v>
      </c>
      <c r="P8579" t="s">
        <v>476</v>
      </c>
    </row>
    <row r="8580" spans="1:16">
      <c r="A8580" s="484" t="s">
        <v>20057</v>
      </c>
      <c r="B8580" s="485" t="s">
        <v>20056</v>
      </c>
      <c r="C8580" t="s">
        <v>20055</v>
      </c>
      <c r="D8580" t="s">
        <v>20054</v>
      </c>
      <c r="E8580" t="str">
        <f t="shared" si="134"/>
        <v>487375 - SARL FLM</v>
      </c>
      <c r="F8580" t="s">
        <v>6143</v>
      </c>
      <c r="G8580" t="s">
        <v>20053</v>
      </c>
      <c r="I8580" t="s">
        <v>3364</v>
      </c>
      <c r="J8580" t="s">
        <v>20052</v>
      </c>
      <c r="K8580" t="s">
        <v>208</v>
      </c>
      <c r="L8580" t="s">
        <v>20051</v>
      </c>
      <c r="N8580" t="s">
        <v>208</v>
      </c>
      <c r="O8580" t="s">
        <v>476</v>
      </c>
      <c r="P8580" t="s">
        <v>476</v>
      </c>
    </row>
    <row r="8581" spans="1:16">
      <c r="A8581" s="484" t="s">
        <v>42233</v>
      </c>
      <c r="B8581" s="485" t="s">
        <v>42232</v>
      </c>
      <c r="C8581" t="s">
        <v>42231</v>
      </c>
      <c r="D8581" t="s">
        <v>42230</v>
      </c>
      <c r="E8581" t="str">
        <f t="shared" si="134"/>
        <v>581100 - LSI FORMATION</v>
      </c>
      <c r="F8581" t="s">
        <v>1077</v>
      </c>
      <c r="G8581" t="s">
        <v>42229</v>
      </c>
      <c r="I8581" t="s">
        <v>42228</v>
      </c>
      <c r="J8581" t="s">
        <v>42227</v>
      </c>
      <c r="K8581" t="s">
        <v>208</v>
      </c>
      <c r="L8581" t="s">
        <v>42226</v>
      </c>
      <c r="N8581" t="s">
        <v>208</v>
      </c>
      <c r="O8581" t="s">
        <v>476</v>
      </c>
      <c r="P8581" t="s">
        <v>476</v>
      </c>
    </row>
    <row r="8582" spans="1:16">
      <c r="A8582" s="484" t="s">
        <v>122317</v>
      </c>
      <c r="B8582" s="485" t="s">
        <v>122316</v>
      </c>
      <c r="C8582" t="s">
        <v>122315</v>
      </c>
      <c r="D8582" t="s">
        <v>122314</v>
      </c>
      <c r="E8582" t="str">
        <f t="shared" si="134"/>
        <v>289450 - ADEPH</v>
      </c>
      <c r="F8582" t="s">
        <v>1250</v>
      </c>
      <c r="G8582" t="s">
        <v>122313</v>
      </c>
      <c r="I8582" t="s">
        <v>626</v>
      </c>
      <c r="K8582" t="s">
        <v>208</v>
      </c>
      <c r="L8582" t="s">
        <v>122312</v>
      </c>
      <c r="N8582" t="s">
        <v>208</v>
      </c>
      <c r="O8582" t="s">
        <v>476</v>
      </c>
      <c r="P8582" t="s">
        <v>476</v>
      </c>
    </row>
    <row r="8583" spans="1:16">
      <c r="A8583" s="484" t="s">
        <v>78458</v>
      </c>
      <c r="B8583" s="485" t="s">
        <v>78457</v>
      </c>
      <c r="C8583" t="s">
        <v>78456</v>
      </c>
      <c r="D8583" t="s">
        <v>78456</v>
      </c>
      <c r="E8583" t="str">
        <f t="shared" si="134"/>
        <v>636599 - ESI BUSINESS EXECUTIVE</v>
      </c>
      <c r="F8583" t="s">
        <v>4049</v>
      </c>
      <c r="G8583" t="s">
        <v>78455</v>
      </c>
      <c r="I8583" t="s">
        <v>569</v>
      </c>
      <c r="J8583" t="s">
        <v>78454</v>
      </c>
      <c r="K8583" t="s">
        <v>208</v>
      </c>
      <c r="L8583" t="s">
        <v>78453</v>
      </c>
      <c r="N8583" t="s">
        <v>208</v>
      </c>
      <c r="O8583" t="s">
        <v>476</v>
      </c>
      <c r="P8583" t="s">
        <v>476</v>
      </c>
    </row>
    <row r="8584" spans="1:16">
      <c r="A8584" s="484" t="s">
        <v>4339</v>
      </c>
      <c r="B8584" s="485" t="s">
        <v>4338</v>
      </c>
      <c r="C8584" t="s">
        <v>4337</v>
      </c>
      <c r="D8584" t="s">
        <v>4337</v>
      </c>
      <c r="E8584" t="str">
        <f t="shared" si="134"/>
        <v>585701 - VARASSE DELIGNIERE SOPHIE - CABINET SOPHIE DEL VAL</v>
      </c>
      <c r="F8584" t="s">
        <v>1710</v>
      </c>
      <c r="G8584" t="s">
        <v>4336</v>
      </c>
      <c r="I8584" t="s">
        <v>4335</v>
      </c>
      <c r="J8584" t="s">
        <v>4334</v>
      </c>
      <c r="K8584" t="s">
        <v>208</v>
      </c>
      <c r="L8584" t="s">
        <v>4333</v>
      </c>
      <c r="N8584" t="s">
        <v>208</v>
      </c>
      <c r="O8584" t="s">
        <v>476</v>
      </c>
      <c r="P8584" t="s">
        <v>476</v>
      </c>
    </row>
    <row r="8585" spans="1:16">
      <c r="A8585" s="484" t="s">
        <v>3651</v>
      </c>
      <c r="B8585" s="485" t="s">
        <v>3650</v>
      </c>
      <c r="C8585" t="s">
        <v>3649</v>
      </c>
      <c r="D8585" t="s">
        <v>3649</v>
      </c>
      <c r="E8585" t="str">
        <f t="shared" si="134"/>
        <v>420803 - VILLETTE STEPHANE VE STUDIO</v>
      </c>
      <c r="F8585" t="s">
        <v>1817</v>
      </c>
      <c r="G8585" t="s">
        <v>3648</v>
      </c>
      <c r="I8585" t="s">
        <v>1814</v>
      </c>
      <c r="J8585" t="s">
        <v>3647</v>
      </c>
      <c r="K8585" t="s">
        <v>208</v>
      </c>
      <c r="L8585" t="s">
        <v>3646</v>
      </c>
      <c r="N8585" t="s">
        <v>208</v>
      </c>
      <c r="O8585" t="s">
        <v>476</v>
      </c>
      <c r="P8585" t="s">
        <v>476</v>
      </c>
    </row>
    <row r="8586" spans="1:16">
      <c r="A8586" s="484" t="s">
        <v>2182</v>
      </c>
      <c r="B8586" s="485" t="s">
        <v>2181</v>
      </c>
      <c r="C8586" t="s">
        <v>2180</v>
      </c>
      <c r="D8586" t="s">
        <v>2179</v>
      </c>
      <c r="E8586" t="str">
        <f t="shared" si="134"/>
        <v>440255 - WOONOZ LYON</v>
      </c>
      <c r="F8586" t="s">
        <v>2178</v>
      </c>
      <c r="G8586" t="s">
        <v>2177</v>
      </c>
      <c r="I8586" t="s">
        <v>2176</v>
      </c>
      <c r="J8586" t="s">
        <v>2175</v>
      </c>
      <c r="K8586" t="s">
        <v>208</v>
      </c>
      <c r="L8586" t="s">
        <v>2174</v>
      </c>
      <c r="N8586" t="s">
        <v>208</v>
      </c>
      <c r="O8586" t="s">
        <v>476</v>
      </c>
      <c r="P8586" t="s">
        <v>476</v>
      </c>
    </row>
    <row r="8587" spans="1:16">
      <c r="A8587" s="484" t="s">
        <v>99710</v>
      </c>
      <c r="B8587" s="485" t="s">
        <v>99709</v>
      </c>
      <c r="C8587" t="s">
        <v>99708</v>
      </c>
      <c r="D8587" t="s">
        <v>99707</v>
      </c>
      <c r="E8587" t="str">
        <f t="shared" si="134"/>
        <v>396084 - CERESA TOULOUSE</v>
      </c>
      <c r="F8587" t="s">
        <v>17962</v>
      </c>
      <c r="G8587" t="s">
        <v>99706</v>
      </c>
      <c r="I8587" t="s">
        <v>603</v>
      </c>
      <c r="J8587" t="s">
        <v>99705</v>
      </c>
      <c r="K8587" t="s">
        <v>99704</v>
      </c>
      <c r="L8587" t="s">
        <v>99703</v>
      </c>
      <c r="N8587" t="s">
        <v>208</v>
      </c>
      <c r="O8587" t="s">
        <v>476</v>
      </c>
      <c r="P8587" t="s">
        <v>476</v>
      </c>
    </row>
    <row r="8588" spans="1:16">
      <c r="A8588" s="484" t="s">
        <v>40510</v>
      </c>
      <c r="B8588" s="485" t="s">
        <v>40509</v>
      </c>
      <c r="C8588" t="s">
        <v>40508</v>
      </c>
      <c r="D8588" t="s">
        <v>40508</v>
      </c>
      <c r="E8588" t="str">
        <f t="shared" si="134"/>
        <v>548133 - MAISON DE LA COMMUNICATION</v>
      </c>
      <c r="G8588" t="s">
        <v>40507</v>
      </c>
      <c r="I8588" t="s">
        <v>6023</v>
      </c>
      <c r="J8588" t="s">
        <v>40506</v>
      </c>
      <c r="K8588" t="s">
        <v>208</v>
      </c>
      <c r="L8588" t="s">
        <v>40505</v>
      </c>
      <c r="N8588" t="s">
        <v>208</v>
      </c>
      <c r="O8588" t="s">
        <v>476</v>
      </c>
      <c r="P8588" t="s">
        <v>476</v>
      </c>
    </row>
    <row r="8589" spans="1:16">
      <c r="A8589" s="484" t="s">
        <v>31667</v>
      </c>
      <c r="B8589" s="485" t="s">
        <v>31666</v>
      </c>
      <c r="C8589" t="s">
        <v>31665</v>
      </c>
      <c r="D8589" t="s">
        <v>31664</v>
      </c>
      <c r="E8589" t="str">
        <f t="shared" si="134"/>
        <v>363893 - OGER TONY</v>
      </c>
      <c r="F8589" t="s">
        <v>7547</v>
      </c>
      <c r="G8589" t="s">
        <v>31663</v>
      </c>
      <c r="I8589" t="s">
        <v>31662</v>
      </c>
      <c r="J8589" t="s">
        <v>31661</v>
      </c>
      <c r="K8589" t="s">
        <v>208</v>
      </c>
      <c r="L8589" t="s">
        <v>31660</v>
      </c>
      <c r="N8589" t="s">
        <v>208</v>
      </c>
      <c r="O8589" t="s">
        <v>476</v>
      </c>
      <c r="P8589" t="s">
        <v>476</v>
      </c>
    </row>
    <row r="8590" spans="1:16">
      <c r="A8590" s="484" t="s">
        <v>34791</v>
      </c>
      <c r="B8590" s="485" t="s">
        <v>34790</v>
      </c>
      <c r="C8590" t="s">
        <v>34789</v>
      </c>
      <c r="D8590" t="s">
        <v>34789</v>
      </c>
      <c r="E8590" t="str">
        <f t="shared" si="134"/>
        <v>423828 - MSE FORMATIONS</v>
      </c>
      <c r="F8590" t="s">
        <v>6896</v>
      </c>
      <c r="G8590" t="s">
        <v>34788</v>
      </c>
      <c r="I8590" t="s">
        <v>1501</v>
      </c>
      <c r="K8590" t="s">
        <v>208</v>
      </c>
      <c r="L8590" t="s">
        <v>34787</v>
      </c>
      <c r="N8590" t="s">
        <v>208</v>
      </c>
      <c r="O8590" t="s">
        <v>476</v>
      </c>
      <c r="P8590" t="s">
        <v>476</v>
      </c>
    </row>
    <row r="8591" spans="1:16">
      <c r="A8591" s="484" t="s">
        <v>40218</v>
      </c>
      <c r="B8591" s="485" t="s">
        <v>40217</v>
      </c>
      <c r="C8591" t="s">
        <v>40216</v>
      </c>
      <c r="D8591" t="s">
        <v>40215</v>
      </c>
      <c r="E8591" t="str">
        <f t="shared" si="134"/>
        <v>415315 - MRSS</v>
      </c>
      <c r="F8591" t="s">
        <v>8706</v>
      </c>
      <c r="G8591" t="s">
        <v>40214</v>
      </c>
      <c r="I8591" t="s">
        <v>5210</v>
      </c>
      <c r="J8591" t="s">
        <v>40213</v>
      </c>
      <c r="K8591" t="s">
        <v>208</v>
      </c>
      <c r="L8591" t="s">
        <v>40212</v>
      </c>
      <c r="N8591" t="s">
        <v>208</v>
      </c>
      <c r="O8591" t="s">
        <v>476</v>
      </c>
      <c r="P8591" t="s">
        <v>476</v>
      </c>
    </row>
    <row r="8592" spans="1:16">
      <c r="A8592" s="484" t="s">
        <v>44679</v>
      </c>
      <c r="B8592" s="485" t="s">
        <v>44678</v>
      </c>
      <c r="C8592" t="s">
        <v>44677</v>
      </c>
      <c r="D8592" t="s">
        <v>44677</v>
      </c>
      <c r="E8592" t="str">
        <f t="shared" si="134"/>
        <v>594325 - LE SON DES CHOSES</v>
      </c>
      <c r="F8592" t="s">
        <v>22442</v>
      </c>
      <c r="G8592" t="s">
        <v>44676</v>
      </c>
      <c r="I8592" t="s">
        <v>1312</v>
      </c>
      <c r="J8592" t="s">
        <v>44675</v>
      </c>
      <c r="K8592" t="s">
        <v>208</v>
      </c>
      <c r="L8592" t="s">
        <v>44674</v>
      </c>
      <c r="N8592" t="s">
        <v>208</v>
      </c>
      <c r="O8592" t="s">
        <v>476</v>
      </c>
      <c r="P8592" t="s">
        <v>476</v>
      </c>
    </row>
    <row r="8593" spans="1:16">
      <c r="A8593" s="484" t="s">
        <v>21008</v>
      </c>
      <c r="B8593" s="485" t="s">
        <v>21007</v>
      </c>
      <c r="C8593" t="s">
        <v>21006</v>
      </c>
      <c r="D8593" t="s">
        <v>21005</v>
      </c>
      <c r="E8593" t="str">
        <f t="shared" si="134"/>
        <v>614907 - ROZE CHRISTINE</v>
      </c>
      <c r="F8593" t="s">
        <v>3026</v>
      </c>
      <c r="G8593" t="s">
        <v>21004</v>
      </c>
      <c r="I8593" t="s">
        <v>21003</v>
      </c>
      <c r="J8593" t="s">
        <v>21002</v>
      </c>
      <c r="K8593" t="s">
        <v>208</v>
      </c>
      <c r="L8593" t="s">
        <v>21001</v>
      </c>
      <c r="N8593" t="s">
        <v>208</v>
      </c>
      <c r="O8593" t="s">
        <v>476</v>
      </c>
      <c r="P8593" t="s">
        <v>476</v>
      </c>
    </row>
    <row r="8594" spans="1:16">
      <c r="A8594" s="484" t="s">
        <v>12315</v>
      </c>
      <c r="B8594" s="485" t="s">
        <v>12314</v>
      </c>
      <c r="C8594" t="s">
        <v>12313</v>
      </c>
      <c r="D8594" t="s">
        <v>12313</v>
      </c>
      <c r="E8594" t="str">
        <f t="shared" si="134"/>
        <v>517550 - SUNTAYA SARL</v>
      </c>
      <c r="F8594" t="s">
        <v>2651</v>
      </c>
      <c r="G8594" t="s">
        <v>12312</v>
      </c>
      <c r="I8594" t="s">
        <v>8002</v>
      </c>
      <c r="J8594" t="s">
        <v>12311</v>
      </c>
      <c r="K8594" t="s">
        <v>208</v>
      </c>
      <c r="L8594" t="s">
        <v>12310</v>
      </c>
      <c r="N8594" t="s">
        <v>208</v>
      </c>
      <c r="O8594" t="s">
        <v>476</v>
      </c>
      <c r="P8594" t="s">
        <v>476</v>
      </c>
    </row>
    <row r="8595" spans="1:16">
      <c r="A8595" s="484" t="s">
        <v>40900</v>
      </c>
      <c r="B8595" s="485" t="s">
        <v>40899</v>
      </c>
      <c r="C8595" t="s">
        <v>40898</v>
      </c>
      <c r="D8595" t="s">
        <v>40898</v>
      </c>
      <c r="E8595" t="str">
        <f t="shared" si="134"/>
        <v>675222 - M EVOLUTION</v>
      </c>
      <c r="F8595" t="s">
        <v>19284</v>
      </c>
      <c r="G8595" t="s">
        <v>40897</v>
      </c>
      <c r="I8595" t="s">
        <v>24817</v>
      </c>
      <c r="K8595" t="s">
        <v>208</v>
      </c>
      <c r="L8595" t="s">
        <v>40896</v>
      </c>
      <c r="N8595" t="s">
        <v>208</v>
      </c>
      <c r="O8595" t="s">
        <v>476</v>
      </c>
      <c r="P8595" t="s">
        <v>476</v>
      </c>
    </row>
    <row r="8596" spans="1:16">
      <c r="A8596" s="484" t="s">
        <v>106644</v>
      </c>
      <c r="B8596" s="485" t="s">
        <v>106643</v>
      </c>
      <c r="C8596" t="s">
        <v>106642</v>
      </c>
      <c r="D8596" t="s">
        <v>106641</v>
      </c>
      <c r="E8596" t="str">
        <f t="shared" si="134"/>
        <v>444145 - CQPS</v>
      </c>
      <c r="F8596" t="s">
        <v>11928</v>
      </c>
      <c r="G8596" t="s">
        <v>106640</v>
      </c>
      <c r="H8596" t="s">
        <v>106639</v>
      </c>
      <c r="I8596" t="s">
        <v>603</v>
      </c>
      <c r="J8596" t="s">
        <v>106638</v>
      </c>
      <c r="K8596" t="s">
        <v>208</v>
      </c>
      <c r="L8596" t="s">
        <v>106637</v>
      </c>
      <c r="N8596" t="s">
        <v>208</v>
      </c>
      <c r="O8596" t="s">
        <v>476</v>
      </c>
      <c r="P8596" t="s">
        <v>476</v>
      </c>
    </row>
    <row r="8597" spans="1:16">
      <c r="A8597" s="484" t="s">
        <v>107045</v>
      </c>
      <c r="B8597" s="485" t="s">
        <v>107044</v>
      </c>
      <c r="C8597" t="s">
        <v>107043</v>
      </c>
      <c r="D8597" t="s">
        <v>107042</v>
      </c>
      <c r="E8597" t="str">
        <f t="shared" si="134"/>
        <v>217359 - O G E C IN CA F</v>
      </c>
      <c r="F8597" t="s">
        <v>15949</v>
      </c>
      <c r="G8597" t="s">
        <v>107041</v>
      </c>
      <c r="H8597" t="s">
        <v>107040</v>
      </c>
      <c r="I8597" t="s">
        <v>35434</v>
      </c>
      <c r="J8597" t="s">
        <v>107039</v>
      </c>
      <c r="K8597" t="s">
        <v>208</v>
      </c>
      <c r="L8597" t="s">
        <v>107038</v>
      </c>
      <c r="N8597" t="s">
        <v>208</v>
      </c>
      <c r="O8597" t="s">
        <v>476</v>
      </c>
      <c r="P8597" t="s">
        <v>476</v>
      </c>
    </row>
    <row r="8598" spans="1:16">
      <c r="A8598" s="484" t="s">
        <v>62458</v>
      </c>
      <c r="B8598" s="485" t="s">
        <v>62457</v>
      </c>
      <c r="C8598" t="s">
        <v>62456</v>
      </c>
      <c r="D8598" t="s">
        <v>62455</v>
      </c>
      <c r="E8598" t="str">
        <f t="shared" si="134"/>
        <v>414580 - HAMM PASCAL CHRISTIAN</v>
      </c>
      <c r="F8598" t="s">
        <v>7547</v>
      </c>
      <c r="G8598" t="s">
        <v>62454</v>
      </c>
      <c r="I8598" t="s">
        <v>579</v>
      </c>
      <c r="J8598" t="s">
        <v>62453</v>
      </c>
      <c r="K8598" t="s">
        <v>208</v>
      </c>
      <c r="L8598" t="s">
        <v>62452</v>
      </c>
      <c r="N8598" t="s">
        <v>208</v>
      </c>
      <c r="O8598" t="s">
        <v>476</v>
      </c>
      <c r="P8598" t="s">
        <v>476</v>
      </c>
    </row>
    <row r="8599" spans="1:16">
      <c r="A8599" s="484" t="s">
        <v>122060</v>
      </c>
      <c r="B8599" s="485" t="s">
        <v>122059</v>
      </c>
      <c r="C8599" t="s">
        <v>122058</v>
      </c>
      <c r="D8599" t="s">
        <v>122058</v>
      </c>
      <c r="E8599" t="str">
        <f t="shared" si="134"/>
        <v>546744 - ASSOCIATION ETRE ET NAITRE</v>
      </c>
      <c r="F8599" t="s">
        <v>1513</v>
      </c>
      <c r="G8599" t="s">
        <v>122057</v>
      </c>
      <c r="I8599" t="s">
        <v>86615</v>
      </c>
      <c r="J8599" t="s">
        <v>122056</v>
      </c>
      <c r="K8599" t="s">
        <v>208</v>
      </c>
      <c r="L8599" t="s">
        <v>122055</v>
      </c>
      <c r="N8599" t="s">
        <v>208</v>
      </c>
      <c r="O8599" t="s">
        <v>476</v>
      </c>
      <c r="P8599" t="s">
        <v>476</v>
      </c>
    </row>
    <row r="8600" spans="1:16">
      <c r="A8600" s="484" t="s">
        <v>49732</v>
      </c>
      <c r="B8600" s="485" t="s">
        <v>49731</v>
      </c>
      <c r="C8600" t="s">
        <v>49730</v>
      </c>
      <c r="D8600" t="s">
        <v>49730</v>
      </c>
      <c r="E8600" t="str">
        <f t="shared" si="134"/>
        <v>516569 - IZORA</v>
      </c>
      <c r="F8600" t="s">
        <v>1568</v>
      </c>
      <c r="G8600" t="s">
        <v>49729</v>
      </c>
      <c r="I8600" t="s">
        <v>31567</v>
      </c>
      <c r="J8600" t="s">
        <v>49728</v>
      </c>
      <c r="K8600" t="s">
        <v>208</v>
      </c>
      <c r="L8600" t="s">
        <v>49727</v>
      </c>
      <c r="N8600" t="s">
        <v>208</v>
      </c>
      <c r="O8600" t="s">
        <v>476</v>
      </c>
      <c r="P8600" t="s">
        <v>476</v>
      </c>
    </row>
    <row r="8601" spans="1:16">
      <c r="A8601" s="484" t="s">
        <v>124243</v>
      </c>
      <c r="B8601" s="485" t="s">
        <v>124242</v>
      </c>
      <c r="C8601" t="s">
        <v>124241</v>
      </c>
      <c r="D8601" t="s">
        <v>124241</v>
      </c>
      <c r="E8601" t="str">
        <f t="shared" si="134"/>
        <v>562830 - ASSOCIATION  RECIF</v>
      </c>
      <c r="F8601" t="s">
        <v>2345</v>
      </c>
      <c r="G8601" t="s">
        <v>46728</v>
      </c>
      <c r="H8601" t="s">
        <v>124240</v>
      </c>
      <c r="I8601" t="s">
        <v>802</v>
      </c>
      <c r="J8601" t="s">
        <v>124239</v>
      </c>
      <c r="K8601" t="s">
        <v>208</v>
      </c>
      <c r="L8601" t="s">
        <v>124238</v>
      </c>
      <c r="N8601" t="s">
        <v>208</v>
      </c>
      <c r="O8601" t="s">
        <v>476</v>
      </c>
      <c r="P8601" t="s">
        <v>476</v>
      </c>
    </row>
    <row r="8602" spans="1:16">
      <c r="A8602" s="484" t="s">
        <v>50207</v>
      </c>
      <c r="B8602" s="485" t="s">
        <v>50206</v>
      </c>
      <c r="C8602" t="s">
        <v>50205</v>
      </c>
      <c r="D8602" t="s">
        <v>50205</v>
      </c>
      <c r="E8602" t="str">
        <f t="shared" si="134"/>
        <v>164306 - ISCG ENTREPRISE</v>
      </c>
      <c r="F8602" t="s">
        <v>8463</v>
      </c>
      <c r="G8602" t="s">
        <v>50204</v>
      </c>
      <c r="I8602" t="s">
        <v>3162</v>
      </c>
      <c r="J8602" t="s">
        <v>50203</v>
      </c>
      <c r="K8602" t="s">
        <v>208</v>
      </c>
      <c r="L8602" t="s">
        <v>50202</v>
      </c>
      <c r="N8602" t="s">
        <v>208</v>
      </c>
      <c r="O8602" t="s">
        <v>476</v>
      </c>
      <c r="P8602" t="s">
        <v>476</v>
      </c>
    </row>
    <row r="8603" spans="1:16">
      <c r="A8603" s="484" t="s">
        <v>87297</v>
      </c>
      <c r="B8603" s="485" t="s">
        <v>87296</v>
      </c>
      <c r="C8603" t="s">
        <v>87295</v>
      </c>
      <c r="D8603" t="s">
        <v>87294</v>
      </c>
      <c r="E8603" t="str">
        <f t="shared" si="134"/>
        <v>459320 - 3C-R</v>
      </c>
      <c r="F8603" t="s">
        <v>1729</v>
      </c>
      <c r="G8603" t="s">
        <v>87293</v>
      </c>
      <c r="I8603" t="s">
        <v>87292</v>
      </c>
      <c r="J8603" t="s">
        <v>87291</v>
      </c>
      <c r="K8603" t="s">
        <v>87290</v>
      </c>
      <c r="L8603" t="s">
        <v>87289</v>
      </c>
      <c r="N8603" t="s">
        <v>208</v>
      </c>
      <c r="O8603" t="s">
        <v>476</v>
      </c>
      <c r="P8603" t="s">
        <v>476</v>
      </c>
    </row>
    <row r="8604" spans="1:16">
      <c r="A8604" s="484" t="s">
        <v>23106</v>
      </c>
      <c r="B8604" s="485" t="s">
        <v>23105</v>
      </c>
      <c r="C8604" t="s">
        <v>23104</v>
      </c>
      <c r="D8604" t="s">
        <v>23104</v>
      </c>
      <c r="E8604" t="str">
        <f t="shared" si="134"/>
        <v>474290 - RESEAU C &amp; S MONTUSSAN</v>
      </c>
      <c r="F8604" t="s">
        <v>23103</v>
      </c>
      <c r="G8604" t="s">
        <v>23102</v>
      </c>
      <c r="I8604" t="s">
        <v>23101</v>
      </c>
      <c r="J8604" t="s">
        <v>23100</v>
      </c>
      <c r="K8604" t="s">
        <v>208</v>
      </c>
      <c r="L8604" t="s">
        <v>23099</v>
      </c>
      <c r="N8604" t="s">
        <v>208</v>
      </c>
      <c r="O8604" t="s">
        <v>476</v>
      </c>
      <c r="P8604" t="s">
        <v>476</v>
      </c>
    </row>
    <row r="8605" spans="1:16">
      <c r="A8605" s="484" t="s">
        <v>47465</v>
      </c>
      <c r="B8605" s="485" t="s">
        <v>47464</v>
      </c>
      <c r="C8605" t="s">
        <v>47463</v>
      </c>
      <c r="D8605" t="s">
        <v>47463</v>
      </c>
      <c r="E8605" t="str">
        <f t="shared" si="134"/>
        <v>530293 - LA CARAIBEENNE DE FORMATION</v>
      </c>
      <c r="F8605" t="s">
        <v>47462</v>
      </c>
      <c r="G8605" t="s">
        <v>47461</v>
      </c>
      <c r="H8605" t="s">
        <v>47460</v>
      </c>
      <c r="I8605" t="s">
        <v>10787</v>
      </c>
      <c r="J8605" t="s">
        <v>47459</v>
      </c>
      <c r="K8605" t="s">
        <v>208</v>
      </c>
      <c r="L8605" t="s">
        <v>47458</v>
      </c>
      <c r="N8605" t="s">
        <v>208</v>
      </c>
      <c r="O8605" t="s">
        <v>476</v>
      </c>
      <c r="P8605" t="s">
        <v>476</v>
      </c>
    </row>
    <row r="8606" spans="1:16">
      <c r="A8606" s="484" t="s">
        <v>25516</v>
      </c>
      <c r="B8606" s="485" t="s">
        <v>25515</v>
      </c>
      <c r="C8606" t="s">
        <v>25514</v>
      </c>
      <c r="D8606" t="s">
        <v>25514</v>
      </c>
      <c r="E8606" t="str">
        <f t="shared" si="134"/>
        <v>398070 - PROMETHEE FORMATION</v>
      </c>
      <c r="F8606" t="s">
        <v>1077</v>
      </c>
      <c r="G8606" t="s">
        <v>25513</v>
      </c>
      <c r="I8606" t="s">
        <v>25512</v>
      </c>
      <c r="J8606" t="s">
        <v>25511</v>
      </c>
      <c r="K8606" t="s">
        <v>208</v>
      </c>
      <c r="L8606" t="s">
        <v>25510</v>
      </c>
      <c r="N8606" t="s">
        <v>208</v>
      </c>
      <c r="O8606" t="s">
        <v>476</v>
      </c>
      <c r="P8606" t="s">
        <v>476</v>
      </c>
    </row>
    <row r="8607" spans="1:16">
      <c r="A8607" s="484" t="s">
        <v>34212</v>
      </c>
      <c r="B8607" s="485" t="s">
        <v>34211</v>
      </c>
      <c r="C8607" t="s">
        <v>34210</v>
      </c>
      <c r="D8607" t="s">
        <v>34209</v>
      </c>
      <c r="E8607" t="str">
        <f t="shared" si="134"/>
        <v>415911 - NACARAT TOULOUSE</v>
      </c>
      <c r="F8607" t="s">
        <v>1554</v>
      </c>
      <c r="G8607" t="s">
        <v>34208</v>
      </c>
      <c r="I8607" t="s">
        <v>603</v>
      </c>
      <c r="J8607" t="s">
        <v>34207</v>
      </c>
      <c r="K8607" t="s">
        <v>208</v>
      </c>
      <c r="L8607" t="s">
        <v>34206</v>
      </c>
      <c r="N8607" t="s">
        <v>208</v>
      </c>
      <c r="O8607" t="s">
        <v>476</v>
      </c>
      <c r="P8607" t="s">
        <v>476</v>
      </c>
    </row>
    <row r="8608" spans="1:16">
      <c r="A8608" s="484" t="s">
        <v>34738</v>
      </c>
      <c r="B8608" s="485" t="s">
        <v>34737</v>
      </c>
      <c r="C8608" t="s">
        <v>34736</v>
      </c>
      <c r="D8608" t="s">
        <v>34736</v>
      </c>
      <c r="E8608" t="str">
        <f t="shared" si="134"/>
        <v>359257 - MULLER FRANCOISE</v>
      </c>
      <c r="F8608" t="s">
        <v>14435</v>
      </c>
      <c r="G8608" t="s">
        <v>34735</v>
      </c>
      <c r="I8608" t="s">
        <v>802</v>
      </c>
      <c r="J8608" t="s">
        <v>34734</v>
      </c>
      <c r="K8608" t="s">
        <v>208</v>
      </c>
      <c r="L8608" t="s">
        <v>34733</v>
      </c>
      <c r="N8608" t="s">
        <v>208</v>
      </c>
      <c r="O8608" t="s">
        <v>476</v>
      </c>
      <c r="P8608" t="s">
        <v>476</v>
      </c>
    </row>
    <row r="8609" spans="1:16">
      <c r="A8609" s="484" t="s">
        <v>93666</v>
      </c>
      <c r="B8609" s="485" t="s">
        <v>93665</v>
      </c>
      <c r="C8609" t="s">
        <v>93664</v>
      </c>
      <c r="D8609" t="s">
        <v>93663</v>
      </c>
      <c r="E8609" t="str">
        <f t="shared" si="134"/>
        <v>372328 - CFS 88</v>
      </c>
      <c r="F8609" t="s">
        <v>1568</v>
      </c>
      <c r="G8609" t="s">
        <v>93662</v>
      </c>
      <c r="I8609" t="s">
        <v>7767</v>
      </c>
      <c r="J8609" t="s">
        <v>93661</v>
      </c>
      <c r="K8609" t="s">
        <v>208</v>
      </c>
      <c r="L8609" t="s">
        <v>93660</v>
      </c>
      <c r="N8609" t="s">
        <v>208</v>
      </c>
      <c r="O8609" t="s">
        <v>476</v>
      </c>
      <c r="P8609" t="s">
        <v>476</v>
      </c>
    </row>
    <row r="8610" spans="1:16">
      <c r="A8610" s="484" t="s">
        <v>85723</v>
      </c>
      <c r="B8610" s="485" t="s">
        <v>85722</v>
      </c>
      <c r="C8610" t="s">
        <v>85721</v>
      </c>
      <c r="D8610" t="s">
        <v>85720</v>
      </c>
      <c r="E8610" t="str">
        <f t="shared" si="134"/>
        <v>382346 - DUPUIS PHILIPPE</v>
      </c>
      <c r="F8610" t="s">
        <v>8706</v>
      </c>
      <c r="G8610" t="s">
        <v>85719</v>
      </c>
      <c r="I8610" t="s">
        <v>9025</v>
      </c>
      <c r="J8610" t="s">
        <v>85718</v>
      </c>
      <c r="K8610" t="s">
        <v>208</v>
      </c>
      <c r="L8610" t="s">
        <v>85717</v>
      </c>
      <c r="N8610" t="s">
        <v>208</v>
      </c>
      <c r="O8610" t="s">
        <v>476</v>
      </c>
      <c r="P8610" t="s">
        <v>476</v>
      </c>
    </row>
    <row r="8611" spans="1:16">
      <c r="A8611" s="484" t="s">
        <v>113819</v>
      </c>
      <c r="B8611" s="485" t="s">
        <v>113818</v>
      </c>
      <c r="C8611" t="s">
        <v>113817</v>
      </c>
      <c r="D8611" t="s">
        <v>113817</v>
      </c>
      <c r="E8611" t="str">
        <f t="shared" si="134"/>
        <v>605300 - BFL CONSEIL</v>
      </c>
      <c r="F8611" t="s">
        <v>14801</v>
      </c>
      <c r="G8611" t="s">
        <v>113816</v>
      </c>
      <c r="I8611" t="s">
        <v>802</v>
      </c>
      <c r="J8611" t="s">
        <v>113815</v>
      </c>
      <c r="K8611" t="s">
        <v>208</v>
      </c>
      <c r="L8611" t="s">
        <v>113814</v>
      </c>
      <c r="N8611" t="s">
        <v>208</v>
      </c>
      <c r="O8611" t="s">
        <v>476</v>
      </c>
      <c r="P8611" t="s">
        <v>476</v>
      </c>
    </row>
    <row r="8612" spans="1:16">
      <c r="A8612" s="484" t="s">
        <v>61537</v>
      </c>
      <c r="B8612" s="485" t="s">
        <v>61536</v>
      </c>
      <c r="C8612" t="s">
        <v>61535</v>
      </c>
      <c r="D8612" t="s">
        <v>61535</v>
      </c>
      <c r="E8612" t="str">
        <f t="shared" si="134"/>
        <v>420610 - HILLEREAU FRANCOISE</v>
      </c>
      <c r="F8612" t="s">
        <v>1710</v>
      </c>
      <c r="G8612" t="s">
        <v>61534</v>
      </c>
      <c r="I8612" t="s">
        <v>61533</v>
      </c>
      <c r="J8612" t="s">
        <v>61532</v>
      </c>
      <c r="K8612" t="s">
        <v>208</v>
      </c>
      <c r="L8612" t="s">
        <v>61531</v>
      </c>
      <c r="N8612" t="s">
        <v>208</v>
      </c>
      <c r="O8612" t="s">
        <v>476</v>
      </c>
      <c r="P8612" t="s">
        <v>476</v>
      </c>
    </row>
    <row r="8613" spans="1:16">
      <c r="A8613" s="484" t="s">
        <v>35579</v>
      </c>
      <c r="B8613" s="485" t="s">
        <v>35578</v>
      </c>
      <c r="C8613" t="s">
        <v>35577</v>
      </c>
      <c r="D8613" t="s">
        <v>35576</v>
      </c>
      <c r="E8613" t="str">
        <f t="shared" si="134"/>
        <v>628827 - MOIZARD CONSEIL</v>
      </c>
      <c r="F8613" t="s">
        <v>7817</v>
      </c>
      <c r="G8613" t="s">
        <v>35575</v>
      </c>
      <c r="I8613" t="s">
        <v>991</v>
      </c>
      <c r="J8613" t="s">
        <v>35574</v>
      </c>
      <c r="K8613" t="s">
        <v>208</v>
      </c>
      <c r="L8613" t="s">
        <v>35573</v>
      </c>
      <c r="N8613" t="s">
        <v>208</v>
      </c>
      <c r="O8613" t="s">
        <v>476</v>
      </c>
      <c r="P8613" t="s">
        <v>476</v>
      </c>
    </row>
    <row r="8614" spans="1:16">
      <c r="A8614" s="484" t="s">
        <v>69637</v>
      </c>
      <c r="B8614" s="485" t="s">
        <v>69636</v>
      </c>
      <c r="C8614" t="s">
        <v>69635</v>
      </c>
      <c r="D8614" t="s">
        <v>69635</v>
      </c>
      <c r="E8614" t="str">
        <f t="shared" si="134"/>
        <v>410822 - FORMATION STRATEGIQUE</v>
      </c>
      <c r="F8614" t="s">
        <v>525</v>
      </c>
      <c r="G8614" t="s">
        <v>69634</v>
      </c>
      <c r="I8614" t="s">
        <v>69633</v>
      </c>
      <c r="J8614" t="s">
        <v>69632</v>
      </c>
      <c r="K8614" t="s">
        <v>208</v>
      </c>
      <c r="L8614" t="s">
        <v>69631</v>
      </c>
      <c r="N8614" t="s">
        <v>208</v>
      </c>
      <c r="O8614" t="s">
        <v>476</v>
      </c>
      <c r="P8614" t="s">
        <v>476</v>
      </c>
    </row>
    <row r="8615" spans="1:16">
      <c r="A8615" s="484" t="s">
        <v>100579</v>
      </c>
      <c r="B8615" s="485" t="s">
        <v>100578</v>
      </c>
      <c r="C8615" t="s">
        <v>100577</v>
      </c>
      <c r="D8615" t="s">
        <v>100576</v>
      </c>
      <c r="E8615" t="str">
        <f t="shared" si="134"/>
        <v>394002 - CIEN</v>
      </c>
      <c r="F8615" t="s">
        <v>1513</v>
      </c>
      <c r="G8615" t="s">
        <v>100575</v>
      </c>
      <c r="I8615" t="s">
        <v>7252</v>
      </c>
      <c r="K8615" t="s">
        <v>208</v>
      </c>
      <c r="L8615" t="s">
        <v>100574</v>
      </c>
      <c r="N8615" t="s">
        <v>208</v>
      </c>
      <c r="O8615" t="s">
        <v>476</v>
      </c>
      <c r="P8615" t="s">
        <v>476</v>
      </c>
    </row>
    <row r="8616" spans="1:16">
      <c r="A8616" s="484" t="s">
        <v>15850</v>
      </c>
      <c r="B8616" s="485" t="s">
        <v>15849</v>
      </c>
      <c r="C8616" t="s">
        <v>15848</v>
      </c>
      <c r="D8616" t="s">
        <v>15847</v>
      </c>
      <c r="E8616" t="str">
        <f t="shared" si="134"/>
        <v>365609 - PROGRAY</v>
      </c>
      <c r="F8616" t="s">
        <v>7547</v>
      </c>
      <c r="G8616" t="s">
        <v>15846</v>
      </c>
      <c r="I8616" t="s">
        <v>15845</v>
      </c>
      <c r="J8616" t="s">
        <v>15844</v>
      </c>
      <c r="K8616" t="s">
        <v>208</v>
      </c>
      <c r="L8616" t="s">
        <v>15843</v>
      </c>
      <c r="N8616" t="s">
        <v>208</v>
      </c>
      <c r="O8616" t="s">
        <v>476</v>
      </c>
      <c r="P8616" t="s">
        <v>476</v>
      </c>
    </row>
    <row r="8617" spans="1:16">
      <c r="A8617" s="484" t="s">
        <v>50219</v>
      </c>
      <c r="B8617" s="485" t="s">
        <v>50218</v>
      </c>
      <c r="C8617" t="s">
        <v>50217</v>
      </c>
      <c r="D8617" t="s">
        <v>50216</v>
      </c>
      <c r="E8617" t="str">
        <f t="shared" si="134"/>
        <v>666245 - ISC PARIS</v>
      </c>
      <c r="F8617" t="s">
        <v>26430</v>
      </c>
      <c r="G8617" t="s">
        <v>50215</v>
      </c>
      <c r="I8617" t="s">
        <v>626</v>
      </c>
      <c r="K8617" t="s">
        <v>208</v>
      </c>
      <c r="L8617" t="s">
        <v>50214</v>
      </c>
      <c r="N8617" t="s">
        <v>207</v>
      </c>
      <c r="O8617" t="s">
        <v>476</v>
      </c>
      <c r="P8617" t="s">
        <v>476</v>
      </c>
    </row>
    <row r="8618" spans="1:16">
      <c r="A8618" s="484" t="s">
        <v>66974</v>
      </c>
      <c r="B8618" s="485" t="s">
        <v>66973</v>
      </c>
      <c r="C8618" t="s">
        <v>66972</v>
      </c>
      <c r="D8618" t="s">
        <v>66971</v>
      </c>
      <c r="E8618" t="str">
        <f t="shared" si="134"/>
        <v>332800 - G'S</v>
      </c>
      <c r="F8618" t="s">
        <v>3778</v>
      </c>
      <c r="G8618" t="s">
        <v>66970</v>
      </c>
      <c r="I8618" t="s">
        <v>15701</v>
      </c>
      <c r="J8618" t="s">
        <v>66969</v>
      </c>
      <c r="K8618" t="s">
        <v>66968</v>
      </c>
      <c r="L8618" t="s">
        <v>66967</v>
      </c>
      <c r="N8618" t="s">
        <v>208</v>
      </c>
      <c r="O8618" t="s">
        <v>476</v>
      </c>
      <c r="P8618" t="s">
        <v>476</v>
      </c>
    </row>
    <row r="8619" spans="1:16">
      <c r="A8619" s="484" t="s">
        <v>108969</v>
      </c>
      <c r="B8619" s="485" t="s">
        <v>108968</v>
      </c>
      <c r="C8619" t="s">
        <v>108967</v>
      </c>
      <c r="D8619" t="s">
        <v>108967</v>
      </c>
      <c r="E8619" t="str">
        <f t="shared" si="134"/>
        <v>522715 - CEDRE</v>
      </c>
      <c r="F8619" t="s">
        <v>12260</v>
      </c>
      <c r="G8619" t="s">
        <v>108966</v>
      </c>
      <c r="I8619" t="s">
        <v>108965</v>
      </c>
      <c r="J8619" t="s">
        <v>108964</v>
      </c>
      <c r="K8619" t="s">
        <v>208</v>
      </c>
      <c r="L8619" t="s">
        <v>108963</v>
      </c>
      <c r="N8619" t="s">
        <v>208</v>
      </c>
      <c r="O8619" t="s">
        <v>476</v>
      </c>
      <c r="P8619" t="s">
        <v>476</v>
      </c>
    </row>
    <row r="8620" spans="1:16">
      <c r="A8620" s="484" t="s">
        <v>125714</v>
      </c>
      <c r="C8620" t="s">
        <v>125713</v>
      </c>
      <c r="D8620" t="s">
        <v>125712</v>
      </c>
      <c r="E8620" t="str">
        <f t="shared" si="134"/>
        <v>467510 - FORM A2 I</v>
      </c>
      <c r="F8620" t="s">
        <v>2771</v>
      </c>
      <c r="G8620" t="s">
        <v>125711</v>
      </c>
      <c r="H8620" t="s">
        <v>125710</v>
      </c>
      <c r="I8620" t="s">
        <v>618</v>
      </c>
      <c r="J8620" t="s">
        <v>125709</v>
      </c>
      <c r="K8620" t="s">
        <v>125708</v>
      </c>
      <c r="L8620" t="s">
        <v>125707</v>
      </c>
      <c r="N8620" t="s">
        <v>208</v>
      </c>
      <c r="O8620" t="s">
        <v>476</v>
      </c>
      <c r="P8620" t="s">
        <v>476</v>
      </c>
    </row>
    <row r="8621" spans="1:16">
      <c r="A8621" s="484" t="s">
        <v>1661</v>
      </c>
      <c r="B8621" s="485" t="s">
        <v>1660</v>
      </c>
      <c r="C8621" t="s">
        <v>1659</v>
      </c>
      <c r="D8621" t="s">
        <v>1659</v>
      </c>
      <c r="E8621" t="str">
        <f t="shared" si="134"/>
        <v>344175 - XXL FORMATION</v>
      </c>
      <c r="F8621" t="s">
        <v>1469</v>
      </c>
      <c r="G8621" t="s">
        <v>1658</v>
      </c>
      <c r="H8621" t="s">
        <v>1657</v>
      </c>
      <c r="I8621" t="s">
        <v>1656</v>
      </c>
      <c r="J8621" t="s">
        <v>1655</v>
      </c>
      <c r="K8621" t="s">
        <v>208</v>
      </c>
      <c r="L8621" t="s">
        <v>1654</v>
      </c>
      <c r="N8621" t="s">
        <v>208</v>
      </c>
      <c r="O8621" t="s">
        <v>476</v>
      </c>
      <c r="P8621" t="s">
        <v>476</v>
      </c>
    </row>
    <row r="8622" spans="1:16">
      <c r="A8622" s="484" t="s">
        <v>33273</v>
      </c>
      <c r="B8622" s="485" t="s">
        <v>33272</v>
      </c>
      <c r="C8622" t="s">
        <v>33271</v>
      </c>
      <c r="D8622" t="s">
        <v>33270</v>
      </c>
      <c r="E8622" t="str">
        <f t="shared" si="134"/>
        <v>564746 - NITTACHOWA</v>
      </c>
      <c r="F8622" t="s">
        <v>1513</v>
      </c>
      <c r="G8622" t="s">
        <v>33269</v>
      </c>
      <c r="I8622" t="s">
        <v>33268</v>
      </c>
      <c r="K8622" t="s">
        <v>208</v>
      </c>
      <c r="L8622" t="s">
        <v>33267</v>
      </c>
      <c r="N8622" t="s">
        <v>208</v>
      </c>
      <c r="O8622" t="s">
        <v>476</v>
      </c>
      <c r="P8622" t="s">
        <v>476</v>
      </c>
    </row>
    <row r="8623" spans="1:16">
      <c r="A8623" s="484" t="s">
        <v>25739</v>
      </c>
      <c r="B8623" s="485" t="s">
        <v>25738</v>
      </c>
      <c r="C8623" t="s">
        <v>25737</v>
      </c>
      <c r="D8623" t="s">
        <v>25736</v>
      </c>
      <c r="E8623" t="str">
        <f t="shared" si="134"/>
        <v>347826 - PROFORMASEC LA SEGUINIERE</v>
      </c>
      <c r="F8623" t="s">
        <v>11165</v>
      </c>
      <c r="G8623" t="s">
        <v>25735</v>
      </c>
      <c r="I8623" t="s">
        <v>25734</v>
      </c>
      <c r="J8623" t="s">
        <v>25733</v>
      </c>
      <c r="K8623" t="s">
        <v>208</v>
      </c>
      <c r="L8623" t="s">
        <v>25732</v>
      </c>
      <c r="N8623" t="s">
        <v>208</v>
      </c>
      <c r="O8623" t="s">
        <v>476</v>
      </c>
      <c r="P8623" t="s">
        <v>476</v>
      </c>
    </row>
    <row r="8624" spans="1:16">
      <c r="A8624" s="484" t="s">
        <v>20723</v>
      </c>
      <c r="B8624" s="485" t="s">
        <v>20722</v>
      </c>
      <c r="C8624" t="s">
        <v>20721</v>
      </c>
      <c r="D8624" t="s">
        <v>20721</v>
      </c>
      <c r="E8624" t="str">
        <f t="shared" si="134"/>
        <v>477801 - SAFFER FLORIAN</v>
      </c>
      <c r="F8624" t="s">
        <v>1070</v>
      </c>
      <c r="G8624" t="s">
        <v>20720</v>
      </c>
      <c r="I8624" t="s">
        <v>12032</v>
      </c>
      <c r="J8624" t="s">
        <v>20719</v>
      </c>
      <c r="K8624" t="s">
        <v>208</v>
      </c>
      <c r="L8624" t="s">
        <v>20718</v>
      </c>
      <c r="N8624" t="s">
        <v>208</v>
      </c>
      <c r="O8624" t="s">
        <v>476</v>
      </c>
      <c r="P8624" t="s">
        <v>476</v>
      </c>
    </row>
    <row r="8625" spans="1:16">
      <c r="A8625" s="484" t="s">
        <v>23950</v>
      </c>
      <c r="B8625" s="485" t="s">
        <v>23949</v>
      </c>
      <c r="C8625" t="s">
        <v>23948</v>
      </c>
      <c r="D8625" t="s">
        <v>23948</v>
      </c>
      <c r="E8625" t="str">
        <f t="shared" si="134"/>
        <v>346937 - RAIMBAULT STEPHANE TOUT AU LONG DE LA VIE</v>
      </c>
      <c r="F8625" t="s">
        <v>6613</v>
      </c>
      <c r="G8625" t="s">
        <v>23947</v>
      </c>
      <c r="I8625" t="s">
        <v>1647</v>
      </c>
      <c r="J8625" t="s">
        <v>23946</v>
      </c>
      <c r="K8625" t="s">
        <v>208</v>
      </c>
      <c r="L8625" t="s">
        <v>23945</v>
      </c>
      <c r="N8625" t="s">
        <v>208</v>
      </c>
      <c r="O8625" t="s">
        <v>476</v>
      </c>
      <c r="P8625" t="s">
        <v>476</v>
      </c>
    </row>
    <row r="8626" spans="1:16">
      <c r="A8626" s="484" t="s">
        <v>125089</v>
      </c>
      <c r="B8626" s="485" t="s">
        <v>125088</v>
      </c>
      <c r="C8626" t="s">
        <v>125087</v>
      </c>
      <c r="D8626" t="s">
        <v>125086</v>
      </c>
      <c r="E8626" t="str">
        <f t="shared" si="134"/>
        <v>631966 - ADAMSSE CFA PAYS DE LA LOIRE</v>
      </c>
      <c r="F8626" t="s">
        <v>715</v>
      </c>
      <c r="G8626" t="s">
        <v>125085</v>
      </c>
      <c r="I8626" t="s">
        <v>1837</v>
      </c>
      <c r="J8626" t="s">
        <v>125084</v>
      </c>
      <c r="K8626" t="s">
        <v>208</v>
      </c>
      <c r="L8626" t="s">
        <v>125083</v>
      </c>
      <c r="N8626" t="s">
        <v>207</v>
      </c>
      <c r="O8626" t="s">
        <v>476</v>
      </c>
      <c r="P8626" t="s">
        <v>476</v>
      </c>
    </row>
    <row r="8627" spans="1:16">
      <c r="A8627" s="484" t="s">
        <v>58014</v>
      </c>
      <c r="B8627" s="485" t="s">
        <v>58013</v>
      </c>
      <c r="C8627" t="s">
        <v>58012</v>
      </c>
      <c r="D8627" t="s">
        <v>58011</v>
      </c>
      <c r="E8627" t="str">
        <f t="shared" si="134"/>
        <v>489074 - ISFAM</v>
      </c>
      <c r="F8627" t="s">
        <v>29980</v>
      </c>
      <c r="G8627" t="s">
        <v>58010</v>
      </c>
      <c r="I8627" t="s">
        <v>1542</v>
      </c>
      <c r="J8627" t="s">
        <v>58009</v>
      </c>
      <c r="K8627" t="s">
        <v>208</v>
      </c>
      <c r="L8627" t="s">
        <v>58008</v>
      </c>
      <c r="N8627" t="s">
        <v>208</v>
      </c>
      <c r="O8627" t="s">
        <v>476</v>
      </c>
      <c r="P8627" t="s">
        <v>476</v>
      </c>
    </row>
    <row r="8628" spans="1:16">
      <c r="A8628" s="484" t="s">
        <v>108235</v>
      </c>
      <c r="B8628" s="485" t="s">
        <v>108234</v>
      </c>
      <c r="C8628" t="s">
        <v>108233</v>
      </c>
      <c r="D8628" t="s">
        <v>108232</v>
      </c>
      <c r="E8628" t="str">
        <f t="shared" si="134"/>
        <v>362712 - CENTRE DE FORMATION BLANCHARD DREUX</v>
      </c>
      <c r="F8628" t="s">
        <v>1808</v>
      </c>
      <c r="G8628" t="s">
        <v>108231</v>
      </c>
      <c r="H8628" t="s">
        <v>108230</v>
      </c>
      <c r="I8628" t="s">
        <v>25127</v>
      </c>
      <c r="J8628" t="s">
        <v>108229</v>
      </c>
      <c r="K8628" t="s">
        <v>208</v>
      </c>
      <c r="L8628" t="s">
        <v>108228</v>
      </c>
      <c r="N8628" t="s">
        <v>208</v>
      </c>
      <c r="O8628" t="s">
        <v>476</v>
      </c>
      <c r="P8628" t="s">
        <v>476</v>
      </c>
    </row>
    <row r="8629" spans="1:16">
      <c r="A8629" s="484" t="s">
        <v>83878</v>
      </c>
      <c r="B8629" s="485" t="s">
        <v>83877</v>
      </c>
      <c r="C8629" t="s">
        <v>83876</v>
      </c>
      <c r="D8629" t="s">
        <v>83875</v>
      </c>
      <c r="E8629" t="str">
        <f t="shared" si="134"/>
        <v>613502 - EFY LILLE</v>
      </c>
      <c r="F8629" t="s">
        <v>2534</v>
      </c>
      <c r="G8629" t="s">
        <v>83874</v>
      </c>
      <c r="I8629" t="s">
        <v>2635</v>
      </c>
      <c r="J8629" t="s">
        <v>83873</v>
      </c>
      <c r="K8629" t="s">
        <v>208</v>
      </c>
      <c r="L8629" t="s">
        <v>83872</v>
      </c>
      <c r="N8629" t="s">
        <v>208</v>
      </c>
      <c r="O8629" t="s">
        <v>476</v>
      </c>
      <c r="P8629" t="s">
        <v>476</v>
      </c>
    </row>
    <row r="8630" spans="1:16">
      <c r="A8630" s="484" t="s">
        <v>127726</v>
      </c>
      <c r="B8630" s="485" t="s">
        <v>127725</v>
      </c>
      <c r="C8630" t="s">
        <v>127724</v>
      </c>
      <c r="D8630" t="s">
        <v>127724</v>
      </c>
      <c r="E8630" t="str">
        <f t="shared" si="134"/>
        <v>391050 - APOLLO SPARKS</v>
      </c>
      <c r="F8630" t="s">
        <v>1053</v>
      </c>
      <c r="G8630" t="s">
        <v>127723</v>
      </c>
      <c r="H8630" t="s">
        <v>127722</v>
      </c>
      <c r="I8630" t="s">
        <v>802</v>
      </c>
      <c r="J8630" t="s">
        <v>127721</v>
      </c>
      <c r="K8630" t="s">
        <v>208</v>
      </c>
      <c r="L8630" t="s">
        <v>127720</v>
      </c>
      <c r="N8630" t="s">
        <v>208</v>
      </c>
      <c r="O8630" t="s">
        <v>476</v>
      </c>
      <c r="P8630" t="s">
        <v>476</v>
      </c>
    </row>
    <row r="8631" spans="1:16">
      <c r="A8631" s="484" t="s">
        <v>71396</v>
      </c>
      <c r="B8631" s="485" t="s">
        <v>71395</v>
      </c>
      <c r="C8631" t="s">
        <v>502</v>
      </c>
      <c r="D8631" t="s">
        <v>502</v>
      </c>
      <c r="E8631" t="str">
        <f t="shared" si="134"/>
        <v>398743 - FORENTEM</v>
      </c>
      <c r="F8631" t="s">
        <v>71394</v>
      </c>
      <c r="G8631" t="s">
        <v>48824</v>
      </c>
      <c r="I8631" t="s">
        <v>1198</v>
      </c>
      <c r="J8631" t="s">
        <v>71393</v>
      </c>
      <c r="K8631" t="s">
        <v>208</v>
      </c>
      <c r="L8631" t="s">
        <v>71392</v>
      </c>
      <c r="N8631" t="s">
        <v>208</v>
      </c>
      <c r="O8631" t="s">
        <v>476</v>
      </c>
      <c r="P8631" t="s">
        <v>476</v>
      </c>
    </row>
    <row r="8632" spans="1:16">
      <c r="A8632" s="484" t="s">
        <v>72320</v>
      </c>
      <c r="B8632" s="485" t="s">
        <v>72319</v>
      </c>
      <c r="C8632" t="s">
        <v>72318</v>
      </c>
      <c r="D8632" t="s">
        <v>72318</v>
      </c>
      <c r="E8632" t="str">
        <f t="shared" si="134"/>
        <v>426910 - FILEO CONSEIL</v>
      </c>
      <c r="F8632" t="s">
        <v>18971</v>
      </c>
      <c r="G8632" t="s">
        <v>72317</v>
      </c>
      <c r="I8632" t="s">
        <v>72316</v>
      </c>
      <c r="J8632" t="s">
        <v>72315</v>
      </c>
      <c r="K8632" t="s">
        <v>208</v>
      </c>
      <c r="L8632" t="s">
        <v>72314</v>
      </c>
      <c r="N8632" t="s">
        <v>208</v>
      </c>
      <c r="O8632" t="s">
        <v>476</v>
      </c>
      <c r="P8632" t="s">
        <v>72313</v>
      </c>
    </row>
    <row r="8633" spans="1:16">
      <c r="A8633" s="484" t="s">
        <v>3814</v>
      </c>
      <c r="B8633" s="485" t="s">
        <v>3813</v>
      </c>
      <c r="C8633" t="s">
        <v>3812</v>
      </c>
      <c r="D8633" t="s">
        <v>3812</v>
      </c>
      <c r="E8633" t="str">
        <f t="shared" si="134"/>
        <v>371180 - VIDEO DESIGN FORMATION</v>
      </c>
      <c r="F8633" t="s">
        <v>3811</v>
      </c>
      <c r="G8633" t="s">
        <v>3810</v>
      </c>
      <c r="I8633" t="s">
        <v>626</v>
      </c>
      <c r="J8633" t="s">
        <v>3809</v>
      </c>
      <c r="K8633" t="s">
        <v>208</v>
      </c>
      <c r="L8633" t="s">
        <v>3808</v>
      </c>
      <c r="N8633" t="s">
        <v>208</v>
      </c>
      <c r="O8633" t="s">
        <v>476</v>
      </c>
      <c r="P8633" t="s">
        <v>476</v>
      </c>
    </row>
    <row r="8634" spans="1:16">
      <c r="A8634" s="484" t="s">
        <v>110089</v>
      </c>
      <c r="B8634" s="485" t="s">
        <v>110088</v>
      </c>
      <c r="C8634" t="s">
        <v>110087</v>
      </c>
      <c r="D8634" t="s">
        <v>110086</v>
      </c>
      <c r="E8634" t="str">
        <f t="shared" si="134"/>
        <v>428700 - CARACOF</v>
      </c>
      <c r="F8634" t="s">
        <v>1710</v>
      </c>
      <c r="G8634" t="s">
        <v>110085</v>
      </c>
      <c r="H8634" t="s">
        <v>110084</v>
      </c>
      <c r="I8634" t="s">
        <v>110083</v>
      </c>
      <c r="J8634" t="s">
        <v>110082</v>
      </c>
      <c r="K8634" t="s">
        <v>208</v>
      </c>
      <c r="L8634" t="s">
        <v>110081</v>
      </c>
      <c r="N8634" t="s">
        <v>208</v>
      </c>
      <c r="O8634" t="s">
        <v>476</v>
      </c>
      <c r="P8634" t="s">
        <v>476</v>
      </c>
    </row>
    <row r="8635" spans="1:16">
      <c r="A8635" s="484" t="s">
        <v>73721</v>
      </c>
      <c r="B8635" s="485" t="s">
        <v>73720</v>
      </c>
      <c r="C8635" t="s">
        <v>73719</v>
      </c>
      <c r="D8635" t="s">
        <v>73718</v>
      </c>
      <c r="E8635" t="str">
        <f t="shared" si="134"/>
        <v>604045 - FFDYS</v>
      </c>
      <c r="F8635" t="s">
        <v>3843</v>
      </c>
      <c r="G8635" t="s">
        <v>73717</v>
      </c>
      <c r="I8635" t="s">
        <v>626</v>
      </c>
      <c r="J8635" t="s">
        <v>73716</v>
      </c>
      <c r="K8635" t="s">
        <v>208</v>
      </c>
      <c r="L8635" t="s">
        <v>73715</v>
      </c>
      <c r="N8635" t="s">
        <v>208</v>
      </c>
      <c r="O8635" t="s">
        <v>476</v>
      </c>
      <c r="P8635" t="s">
        <v>476</v>
      </c>
    </row>
    <row r="8636" spans="1:16">
      <c r="A8636" s="484" t="s">
        <v>126793</v>
      </c>
      <c r="B8636" s="485" t="s">
        <v>126792</v>
      </c>
      <c r="C8636" t="s">
        <v>126791</v>
      </c>
      <c r="D8636" t="s">
        <v>116535</v>
      </c>
      <c r="E8636" t="str">
        <f t="shared" si="134"/>
        <v>481890 - ADC</v>
      </c>
      <c r="F8636" t="s">
        <v>1808</v>
      </c>
      <c r="G8636" t="s">
        <v>126790</v>
      </c>
      <c r="I8636" t="s">
        <v>126789</v>
      </c>
      <c r="J8636" t="s">
        <v>126788</v>
      </c>
      <c r="K8636" t="s">
        <v>208</v>
      </c>
      <c r="L8636" t="s">
        <v>126787</v>
      </c>
      <c r="N8636" t="s">
        <v>208</v>
      </c>
      <c r="O8636" t="s">
        <v>476</v>
      </c>
      <c r="P8636" t="s">
        <v>476</v>
      </c>
    </row>
    <row r="8637" spans="1:16">
      <c r="A8637" s="484" t="s">
        <v>86030</v>
      </c>
      <c r="B8637" s="485" t="s">
        <v>86029</v>
      </c>
      <c r="C8637" t="s">
        <v>86028</v>
      </c>
      <c r="D8637" t="s">
        <v>86028</v>
      </c>
      <c r="E8637" t="str">
        <f t="shared" si="134"/>
        <v>400579 - DUBART CHRISTINE</v>
      </c>
      <c r="F8637" t="s">
        <v>1710</v>
      </c>
      <c r="G8637" t="s">
        <v>86027</v>
      </c>
      <c r="I8637" t="s">
        <v>1814</v>
      </c>
      <c r="J8637" t="s">
        <v>86026</v>
      </c>
      <c r="K8637" t="s">
        <v>208</v>
      </c>
      <c r="L8637" t="s">
        <v>86025</v>
      </c>
      <c r="N8637" t="s">
        <v>208</v>
      </c>
      <c r="O8637" t="s">
        <v>476</v>
      </c>
      <c r="P8637" t="s">
        <v>476</v>
      </c>
    </row>
    <row r="8638" spans="1:16">
      <c r="A8638" s="484" t="s">
        <v>26644</v>
      </c>
      <c r="B8638" s="485" t="s">
        <v>26643</v>
      </c>
      <c r="C8638" t="s">
        <v>26642</v>
      </c>
      <c r="D8638" t="s">
        <v>26642</v>
      </c>
      <c r="E8638" t="str">
        <f t="shared" si="134"/>
        <v>460928 - PREAUT PREVENTION AUTISME</v>
      </c>
      <c r="F8638" t="s">
        <v>26641</v>
      </c>
      <c r="G8638" t="s">
        <v>26640</v>
      </c>
      <c r="I8638" t="s">
        <v>626</v>
      </c>
      <c r="J8638" t="s">
        <v>26639</v>
      </c>
      <c r="K8638" t="s">
        <v>26638</v>
      </c>
      <c r="L8638" t="s">
        <v>26637</v>
      </c>
      <c r="N8638" t="s">
        <v>208</v>
      </c>
      <c r="O8638" t="s">
        <v>476</v>
      </c>
      <c r="P8638" t="s">
        <v>476</v>
      </c>
    </row>
    <row r="8639" spans="1:16">
      <c r="A8639" s="484" t="s">
        <v>124815</v>
      </c>
      <c r="B8639" s="485" t="s">
        <v>124814</v>
      </c>
      <c r="C8639" t="s">
        <v>124813</v>
      </c>
      <c r="D8639" t="s">
        <v>124812</v>
      </c>
      <c r="E8639" t="str">
        <f t="shared" si="134"/>
        <v>623374 - ASPECT BRETAGNE</v>
      </c>
      <c r="F8639" t="s">
        <v>6481</v>
      </c>
      <c r="G8639" t="s">
        <v>124811</v>
      </c>
      <c r="H8639" t="s">
        <v>124810</v>
      </c>
      <c r="I8639" t="s">
        <v>3364</v>
      </c>
      <c r="J8639" t="s">
        <v>124809</v>
      </c>
      <c r="K8639" t="s">
        <v>208</v>
      </c>
      <c r="L8639" t="s">
        <v>124808</v>
      </c>
      <c r="N8639" t="s">
        <v>207</v>
      </c>
      <c r="O8639" t="s">
        <v>476</v>
      </c>
      <c r="P8639" t="s">
        <v>476</v>
      </c>
    </row>
    <row r="8640" spans="1:16">
      <c r="A8640" s="484" t="s">
        <v>6755</v>
      </c>
      <c r="B8640" s="485" t="s">
        <v>6754</v>
      </c>
      <c r="C8640" t="s">
        <v>6753</v>
      </c>
      <c r="D8640" t="s">
        <v>6752</v>
      </c>
      <c r="E8640" t="str">
        <f t="shared" si="134"/>
        <v>641510 - UDPS 69</v>
      </c>
      <c r="F8640" t="s">
        <v>6644</v>
      </c>
      <c r="G8640" t="s">
        <v>6751</v>
      </c>
      <c r="I8640" t="s">
        <v>802</v>
      </c>
      <c r="J8640" t="s">
        <v>6750</v>
      </c>
      <c r="K8640" t="s">
        <v>208</v>
      </c>
      <c r="L8640" t="s">
        <v>6749</v>
      </c>
      <c r="N8640" t="s">
        <v>208</v>
      </c>
      <c r="O8640" t="s">
        <v>476</v>
      </c>
      <c r="P8640" t="s">
        <v>476</v>
      </c>
    </row>
    <row r="8641" spans="1:16">
      <c r="A8641" s="484" t="s">
        <v>46912</v>
      </c>
      <c r="B8641" s="485" t="s">
        <v>46911</v>
      </c>
      <c r="C8641" t="s">
        <v>46910</v>
      </c>
      <c r="D8641" t="s">
        <v>46910</v>
      </c>
      <c r="E8641" t="str">
        <f t="shared" si="134"/>
        <v>671290 - LA MAISON DU VELO</v>
      </c>
      <c r="F8641" t="s">
        <v>27213</v>
      </c>
      <c r="G8641" t="s">
        <v>46909</v>
      </c>
      <c r="I8641" t="s">
        <v>603</v>
      </c>
      <c r="J8641" t="s">
        <v>46908</v>
      </c>
      <c r="K8641" t="s">
        <v>208</v>
      </c>
      <c r="L8641" t="s">
        <v>46907</v>
      </c>
      <c r="N8641" t="s">
        <v>208</v>
      </c>
      <c r="O8641" t="s">
        <v>476</v>
      </c>
      <c r="P8641" t="s">
        <v>476</v>
      </c>
    </row>
    <row r="8642" spans="1:16">
      <c r="A8642" s="484" t="s">
        <v>59680</v>
      </c>
      <c r="B8642" s="485" t="s">
        <v>59679</v>
      </c>
      <c r="C8642" t="s">
        <v>59678</v>
      </c>
      <c r="D8642" t="s">
        <v>59678</v>
      </c>
      <c r="E8642" t="str">
        <f t="shared" ref="E8642:E8705" si="135">_xlfn.CONCAT(L8642," - ",D8642)</f>
        <v>553130 - ICOM INSER</v>
      </c>
      <c r="F8642" t="s">
        <v>3384</v>
      </c>
      <c r="G8642" t="s">
        <v>59677</v>
      </c>
      <c r="H8642" t="s">
        <v>59676</v>
      </c>
      <c r="I8642" t="s">
        <v>6917</v>
      </c>
      <c r="J8642" t="s">
        <v>59675</v>
      </c>
      <c r="K8642" t="s">
        <v>208</v>
      </c>
      <c r="L8642" t="s">
        <v>59674</v>
      </c>
      <c r="N8642" t="s">
        <v>208</v>
      </c>
      <c r="O8642" t="s">
        <v>476</v>
      </c>
      <c r="P8642" t="s">
        <v>476</v>
      </c>
    </row>
    <row r="8643" spans="1:16">
      <c r="A8643" s="484" t="s">
        <v>59072</v>
      </c>
      <c r="B8643" s="485" t="s">
        <v>59071</v>
      </c>
      <c r="C8643" t="s">
        <v>59070</v>
      </c>
      <c r="D8643" t="s">
        <v>59070</v>
      </c>
      <c r="E8643" t="str">
        <f t="shared" si="135"/>
        <v>658418 - IFREMMONT</v>
      </c>
      <c r="F8643" t="s">
        <v>1702</v>
      </c>
      <c r="G8643" t="s">
        <v>59069</v>
      </c>
      <c r="H8643" t="s">
        <v>59068</v>
      </c>
      <c r="I8643" t="s">
        <v>59067</v>
      </c>
      <c r="J8643" t="s">
        <v>59066</v>
      </c>
      <c r="K8643" t="s">
        <v>208</v>
      </c>
      <c r="L8643" t="s">
        <v>59065</v>
      </c>
      <c r="N8643" t="s">
        <v>208</v>
      </c>
      <c r="O8643" t="s">
        <v>476</v>
      </c>
      <c r="P8643" t="s">
        <v>476</v>
      </c>
    </row>
    <row r="8644" spans="1:16">
      <c r="A8644" s="484" t="s">
        <v>115821</v>
      </c>
      <c r="B8644" s="485" t="s">
        <v>115820</v>
      </c>
      <c r="C8644" t="s">
        <v>115819</v>
      </c>
      <c r="D8644" t="s">
        <v>115819</v>
      </c>
      <c r="E8644" t="str">
        <f t="shared" si="135"/>
        <v>628517 - AVEYRON LABO</v>
      </c>
      <c r="F8644" t="s">
        <v>28917</v>
      </c>
      <c r="G8644" t="s">
        <v>115818</v>
      </c>
      <c r="H8644" t="s">
        <v>115817</v>
      </c>
      <c r="I8644" t="s">
        <v>7864</v>
      </c>
      <c r="J8644" t="s">
        <v>115816</v>
      </c>
      <c r="K8644" t="s">
        <v>208</v>
      </c>
      <c r="L8644" t="s">
        <v>115815</v>
      </c>
      <c r="N8644" t="s">
        <v>208</v>
      </c>
      <c r="O8644" t="s">
        <v>476</v>
      </c>
      <c r="P8644" t="s">
        <v>476</v>
      </c>
    </row>
    <row r="8645" spans="1:16">
      <c r="A8645" s="484" t="s">
        <v>66380</v>
      </c>
      <c r="B8645" s="485" t="s">
        <v>66379</v>
      </c>
      <c r="C8645" t="s">
        <v>66378</v>
      </c>
      <c r="D8645" t="s">
        <v>66378</v>
      </c>
      <c r="E8645" t="str">
        <f t="shared" si="135"/>
        <v>548649 - GLACIER FORMATION ET CONSEIL</v>
      </c>
      <c r="F8645" t="s">
        <v>66377</v>
      </c>
      <c r="G8645" t="s">
        <v>66376</v>
      </c>
      <c r="I8645" t="s">
        <v>16755</v>
      </c>
      <c r="J8645" t="s">
        <v>66375</v>
      </c>
      <c r="K8645" t="s">
        <v>208</v>
      </c>
      <c r="L8645" t="s">
        <v>66374</v>
      </c>
      <c r="N8645" t="s">
        <v>208</v>
      </c>
      <c r="O8645" t="s">
        <v>476</v>
      </c>
      <c r="P8645" t="s">
        <v>476</v>
      </c>
    </row>
    <row r="8646" spans="1:16">
      <c r="A8646" s="484" t="s">
        <v>106847</v>
      </c>
      <c r="B8646" s="485" t="s">
        <v>106846</v>
      </c>
      <c r="C8646" t="s">
        <v>106845</v>
      </c>
      <c r="D8646" t="s">
        <v>106845</v>
      </c>
      <c r="E8646" t="str">
        <f t="shared" si="135"/>
        <v>658078 - CENTRE DE FORMATION WALLISER</v>
      </c>
      <c r="F8646" t="s">
        <v>8564</v>
      </c>
      <c r="G8646" t="s">
        <v>106844</v>
      </c>
      <c r="I8646" t="s">
        <v>67011</v>
      </c>
      <c r="J8646" t="s">
        <v>106843</v>
      </c>
      <c r="K8646" t="s">
        <v>208</v>
      </c>
      <c r="L8646" t="s">
        <v>106842</v>
      </c>
      <c r="N8646" t="s">
        <v>208</v>
      </c>
      <c r="O8646" t="s">
        <v>476</v>
      </c>
      <c r="P8646" t="s">
        <v>476</v>
      </c>
    </row>
    <row r="8647" spans="1:16">
      <c r="A8647" s="484" t="s">
        <v>38588</v>
      </c>
      <c r="B8647" s="485" t="s">
        <v>38587</v>
      </c>
      <c r="C8647" t="s">
        <v>38586</v>
      </c>
      <c r="D8647" t="s">
        <v>38586</v>
      </c>
      <c r="E8647" t="str">
        <f t="shared" si="135"/>
        <v>621717 - MANAGING STRASBOURG</v>
      </c>
      <c r="G8647" t="s">
        <v>38585</v>
      </c>
      <c r="I8647" t="s">
        <v>579</v>
      </c>
      <c r="J8647" t="s">
        <v>38584</v>
      </c>
      <c r="K8647" t="s">
        <v>208</v>
      </c>
      <c r="L8647" t="s">
        <v>38583</v>
      </c>
      <c r="N8647" t="s">
        <v>208</v>
      </c>
      <c r="O8647" t="s">
        <v>476</v>
      </c>
      <c r="P8647" t="s">
        <v>476</v>
      </c>
    </row>
    <row r="8648" spans="1:16">
      <c r="A8648" s="484" t="s">
        <v>22941</v>
      </c>
      <c r="B8648" s="485" t="s">
        <v>22940</v>
      </c>
      <c r="C8648" t="s">
        <v>22939</v>
      </c>
      <c r="D8648" t="s">
        <v>22938</v>
      </c>
      <c r="E8648" t="str">
        <f t="shared" si="135"/>
        <v>421741 - SCE DR RACCAH</v>
      </c>
      <c r="F8648" t="s">
        <v>1513</v>
      </c>
      <c r="G8648" t="s">
        <v>22819</v>
      </c>
      <c r="H8648" t="s">
        <v>22937</v>
      </c>
      <c r="I8648" t="s">
        <v>12182</v>
      </c>
      <c r="J8648" t="s">
        <v>22936</v>
      </c>
      <c r="K8648" t="s">
        <v>208</v>
      </c>
      <c r="L8648" t="s">
        <v>22935</v>
      </c>
      <c r="N8648" t="s">
        <v>208</v>
      </c>
      <c r="O8648" t="s">
        <v>476</v>
      </c>
      <c r="P8648" t="s">
        <v>476</v>
      </c>
    </row>
    <row r="8649" spans="1:16">
      <c r="A8649" s="484" t="s">
        <v>27855</v>
      </c>
      <c r="B8649" s="485" t="s">
        <v>27854</v>
      </c>
      <c r="C8649" t="s">
        <v>27853</v>
      </c>
      <c r="D8649" t="s">
        <v>27853</v>
      </c>
      <c r="E8649" t="str">
        <f t="shared" si="135"/>
        <v>430444 - PINARD DARMANGEAT VERONIQUE</v>
      </c>
      <c r="F8649" t="s">
        <v>27852</v>
      </c>
      <c r="G8649" t="s">
        <v>27851</v>
      </c>
      <c r="I8649" t="s">
        <v>8273</v>
      </c>
      <c r="J8649" t="s">
        <v>27850</v>
      </c>
      <c r="K8649" t="s">
        <v>27849</v>
      </c>
      <c r="L8649" t="s">
        <v>27848</v>
      </c>
      <c r="N8649" t="s">
        <v>208</v>
      </c>
      <c r="O8649" t="s">
        <v>476</v>
      </c>
      <c r="P8649" t="s">
        <v>476</v>
      </c>
    </row>
    <row r="8650" spans="1:16">
      <c r="A8650" s="484" t="s">
        <v>23862</v>
      </c>
      <c r="B8650" s="485" t="s">
        <v>23861</v>
      </c>
      <c r="C8650" t="s">
        <v>23860</v>
      </c>
      <c r="D8650" t="s">
        <v>23860</v>
      </c>
      <c r="E8650" t="str">
        <f t="shared" si="135"/>
        <v>645679 - RANGER CONSULTANTS</v>
      </c>
      <c r="F8650" t="s">
        <v>22835</v>
      </c>
      <c r="G8650" t="s">
        <v>23859</v>
      </c>
      <c r="I8650" t="s">
        <v>9779</v>
      </c>
      <c r="J8650" t="s">
        <v>23858</v>
      </c>
      <c r="K8650" t="s">
        <v>208</v>
      </c>
      <c r="L8650" t="s">
        <v>23857</v>
      </c>
      <c r="N8650" t="s">
        <v>208</v>
      </c>
      <c r="O8650" t="s">
        <v>476</v>
      </c>
      <c r="P8650" t="s">
        <v>476</v>
      </c>
    </row>
    <row r="8651" spans="1:16">
      <c r="A8651" s="484" t="s">
        <v>62041</v>
      </c>
      <c r="B8651" s="485" t="s">
        <v>62040</v>
      </c>
      <c r="C8651" t="s">
        <v>62039</v>
      </c>
      <c r="D8651" t="s">
        <v>62039</v>
      </c>
      <c r="E8651" t="str">
        <f t="shared" si="135"/>
        <v>327670 - H-CARE DEVELOPPEMENT</v>
      </c>
      <c r="F8651" t="s">
        <v>7721</v>
      </c>
      <c r="H8651" t="s">
        <v>62038</v>
      </c>
      <c r="I8651" t="s">
        <v>62037</v>
      </c>
      <c r="J8651" t="s">
        <v>62036</v>
      </c>
      <c r="K8651" t="s">
        <v>62035</v>
      </c>
      <c r="L8651" t="s">
        <v>62034</v>
      </c>
      <c r="N8651" t="s">
        <v>208</v>
      </c>
      <c r="O8651" t="s">
        <v>476</v>
      </c>
      <c r="P8651" t="s">
        <v>476</v>
      </c>
    </row>
    <row r="8652" spans="1:16">
      <c r="A8652" s="484" t="s">
        <v>95575</v>
      </c>
      <c r="B8652" s="485" t="s">
        <v>95574</v>
      </c>
      <c r="C8652" t="s">
        <v>95573</v>
      </c>
      <c r="D8652" t="s">
        <v>95573</v>
      </c>
      <c r="E8652" t="str">
        <f t="shared" si="135"/>
        <v>643208 - CLF - CENTRE DE LANGUE FRANCAISE - MME CECCOTTO CHRISTEL</v>
      </c>
      <c r="F8652" t="s">
        <v>5898</v>
      </c>
      <c r="G8652" t="s">
        <v>95572</v>
      </c>
      <c r="I8652" t="s">
        <v>95571</v>
      </c>
      <c r="K8652" t="s">
        <v>208</v>
      </c>
      <c r="L8652" t="s">
        <v>95570</v>
      </c>
      <c r="N8652" t="s">
        <v>208</v>
      </c>
      <c r="O8652" t="s">
        <v>476</v>
      </c>
      <c r="P8652" t="s">
        <v>476</v>
      </c>
    </row>
    <row r="8653" spans="1:16">
      <c r="A8653" s="484" t="s">
        <v>115495</v>
      </c>
      <c r="B8653" s="485" t="s">
        <v>115494</v>
      </c>
      <c r="C8653" t="s">
        <v>115493</v>
      </c>
      <c r="D8653" t="s">
        <v>115493</v>
      </c>
      <c r="E8653" t="str">
        <f t="shared" si="135"/>
        <v>350369 - AZENDAY</v>
      </c>
      <c r="F8653" t="s">
        <v>10883</v>
      </c>
      <c r="G8653" t="s">
        <v>115492</v>
      </c>
      <c r="I8653" t="s">
        <v>10087</v>
      </c>
      <c r="J8653" t="s">
        <v>115491</v>
      </c>
      <c r="K8653" t="s">
        <v>208</v>
      </c>
      <c r="L8653" t="s">
        <v>115490</v>
      </c>
      <c r="N8653" t="s">
        <v>208</v>
      </c>
      <c r="O8653" t="s">
        <v>476</v>
      </c>
      <c r="P8653" t="s">
        <v>476</v>
      </c>
    </row>
    <row r="8654" spans="1:16">
      <c r="A8654" s="484" t="s">
        <v>1057</v>
      </c>
      <c r="B8654" s="485" t="s">
        <v>1056</v>
      </c>
      <c r="C8654" t="s">
        <v>1055</v>
      </c>
      <c r="D8654" t="s">
        <v>1054</v>
      </c>
      <c r="E8654" t="str">
        <f t="shared" si="135"/>
        <v>428360 - 1HEALTHFORMATION - SAUV'GARD MAISONS ALFORT</v>
      </c>
      <c r="F8654" t="s">
        <v>1053</v>
      </c>
      <c r="G8654" t="s">
        <v>1052</v>
      </c>
      <c r="I8654" t="s">
        <v>1051</v>
      </c>
      <c r="J8654" t="s">
        <v>1050</v>
      </c>
      <c r="K8654" t="s">
        <v>1049</v>
      </c>
      <c r="L8654" t="s">
        <v>1048</v>
      </c>
      <c r="N8654" t="s">
        <v>208</v>
      </c>
      <c r="O8654" t="s">
        <v>476</v>
      </c>
      <c r="P8654" t="s">
        <v>476</v>
      </c>
    </row>
    <row r="8655" spans="1:16">
      <c r="A8655" s="484" t="s">
        <v>122757</v>
      </c>
      <c r="B8655" s="485" t="s">
        <v>122756</v>
      </c>
      <c r="C8655" t="s">
        <v>122755</v>
      </c>
      <c r="D8655" t="s">
        <v>122754</v>
      </c>
      <c r="E8655" t="str">
        <f t="shared" si="135"/>
        <v>517185 - ACEPP AUVERGNE</v>
      </c>
      <c r="F8655" t="s">
        <v>540</v>
      </c>
      <c r="G8655" t="s">
        <v>122753</v>
      </c>
      <c r="I8655" t="s">
        <v>1678</v>
      </c>
      <c r="J8655" t="s">
        <v>122752</v>
      </c>
      <c r="K8655" t="s">
        <v>208</v>
      </c>
      <c r="L8655" t="s">
        <v>122751</v>
      </c>
      <c r="N8655" t="s">
        <v>208</v>
      </c>
      <c r="O8655" t="s">
        <v>476</v>
      </c>
      <c r="P8655" t="s">
        <v>476</v>
      </c>
    </row>
    <row r="8656" spans="1:16">
      <c r="A8656" s="484" t="s">
        <v>13982</v>
      </c>
      <c r="B8656" s="485" t="s">
        <v>13981</v>
      </c>
      <c r="C8656" t="s">
        <v>13980</v>
      </c>
      <c r="D8656" t="s">
        <v>13980</v>
      </c>
      <c r="E8656" t="str">
        <f t="shared" si="135"/>
        <v>522340 - SOLUTYS - BOSS FORMATION</v>
      </c>
      <c r="F8656" t="s">
        <v>8706</v>
      </c>
      <c r="G8656" t="s">
        <v>13979</v>
      </c>
      <c r="H8656" t="s">
        <v>13978</v>
      </c>
      <c r="I8656" t="s">
        <v>4549</v>
      </c>
      <c r="J8656" t="s">
        <v>13977</v>
      </c>
      <c r="K8656" t="s">
        <v>208</v>
      </c>
      <c r="L8656" t="s">
        <v>13976</v>
      </c>
      <c r="N8656" t="s">
        <v>208</v>
      </c>
      <c r="O8656" t="s">
        <v>476</v>
      </c>
      <c r="P8656" t="s">
        <v>476</v>
      </c>
    </row>
    <row r="8657" spans="1:16">
      <c r="A8657" s="484" t="s">
        <v>58230</v>
      </c>
      <c r="B8657" s="485" t="s">
        <v>58229</v>
      </c>
      <c r="C8657" t="s">
        <v>58228</v>
      </c>
      <c r="D8657" t="s">
        <v>58228</v>
      </c>
      <c r="E8657" t="str">
        <f t="shared" si="135"/>
        <v>437621 - INERIS FORMATION</v>
      </c>
      <c r="F8657" t="s">
        <v>34420</v>
      </c>
      <c r="H8657" t="s">
        <v>58227</v>
      </c>
      <c r="I8657" t="s">
        <v>58226</v>
      </c>
      <c r="J8657" t="s">
        <v>58225</v>
      </c>
      <c r="K8657" t="s">
        <v>208</v>
      </c>
      <c r="L8657" t="s">
        <v>58224</v>
      </c>
      <c r="N8657" t="s">
        <v>208</v>
      </c>
      <c r="O8657" t="s">
        <v>476</v>
      </c>
      <c r="P8657" t="s">
        <v>476</v>
      </c>
    </row>
    <row r="8658" spans="1:16">
      <c r="A8658" s="484" t="s">
        <v>91843</v>
      </c>
      <c r="B8658" s="485" t="s">
        <v>91842</v>
      </c>
      <c r="C8658" t="s">
        <v>91841</v>
      </c>
      <c r="D8658" t="s">
        <v>91840</v>
      </c>
      <c r="E8658" t="str">
        <f t="shared" si="135"/>
        <v>350801 - CEPPRAAL</v>
      </c>
      <c r="F8658" t="s">
        <v>804</v>
      </c>
      <c r="G8658" t="s">
        <v>91839</v>
      </c>
      <c r="H8658" t="s">
        <v>91838</v>
      </c>
      <c r="I8658" t="s">
        <v>3431</v>
      </c>
      <c r="J8658" t="s">
        <v>91837</v>
      </c>
      <c r="K8658" t="s">
        <v>91836</v>
      </c>
      <c r="L8658" t="s">
        <v>91835</v>
      </c>
      <c r="N8658" t="s">
        <v>208</v>
      </c>
      <c r="O8658" t="s">
        <v>476</v>
      </c>
      <c r="P8658" t="s">
        <v>476</v>
      </c>
    </row>
    <row r="8659" spans="1:16">
      <c r="A8659" s="484" t="s">
        <v>44654</v>
      </c>
      <c r="B8659" s="485" t="s">
        <v>44653</v>
      </c>
      <c r="C8659" t="s">
        <v>44652</v>
      </c>
      <c r="D8659" t="s">
        <v>44652</v>
      </c>
      <c r="E8659" t="str">
        <f t="shared" si="135"/>
        <v>564102 - LE TEMPS D'AGIR</v>
      </c>
      <c r="F8659" t="s">
        <v>19592</v>
      </c>
      <c r="G8659" t="s">
        <v>44651</v>
      </c>
      <c r="I8659" t="s">
        <v>44650</v>
      </c>
      <c r="J8659" t="s">
        <v>44649</v>
      </c>
      <c r="K8659" t="s">
        <v>208</v>
      </c>
      <c r="L8659" t="s">
        <v>44648</v>
      </c>
      <c r="N8659" t="s">
        <v>208</v>
      </c>
      <c r="O8659" t="s">
        <v>476</v>
      </c>
      <c r="P8659" t="s">
        <v>476</v>
      </c>
    </row>
    <row r="8660" spans="1:16">
      <c r="A8660" s="484" t="s">
        <v>62599</v>
      </c>
      <c r="B8660" s="485" t="s">
        <v>62598</v>
      </c>
      <c r="C8660" t="s">
        <v>62597</v>
      </c>
      <c r="D8660" t="s">
        <v>62597</v>
      </c>
      <c r="E8660" t="str">
        <f t="shared" si="135"/>
        <v>548947 - HABELEC</v>
      </c>
      <c r="F8660" t="s">
        <v>2370</v>
      </c>
      <c r="G8660" t="s">
        <v>62596</v>
      </c>
      <c r="I8660" t="s">
        <v>1616</v>
      </c>
      <c r="J8660" t="s">
        <v>62595</v>
      </c>
      <c r="K8660" t="s">
        <v>208</v>
      </c>
      <c r="L8660" t="s">
        <v>62594</v>
      </c>
      <c r="N8660" t="s">
        <v>208</v>
      </c>
      <c r="O8660" t="s">
        <v>476</v>
      </c>
      <c r="P8660" t="s">
        <v>476</v>
      </c>
    </row>
    <row r="8661" spans="1:16">
      <c r="A8661" s="484" t="s">
        <v>8877</v>
      </c>
      <c r="B8661" s="485" t="s">
        <v>8876</v>
      </c>
      <c r="C8661" t="s">
        <v>8875</v>
      </c>
      <c r="D8661" t="s">
        <v>8875</v>
      </c>
      <c r="E8661" t="str">
        <f t="shared" si="135"/>
        <v>547001 - TRIANGLE INCENDIE</v>
      </c>
      <c r="F8661" t="s">
        <v>7380</v>
      </c>
      <c r="G8661" t="s">
        <v>8874</v>
      </c>
      <c r="I8661" t="s">
        <v>8873</v>
      </c>
      <c r="J8661" t="s">
        <v>8872</v>
      </c>
      <c r="K8661" t="s">
        <v>208</v>
      </c>
      <c r="L8661" t="s">
        <v>8871</v>
      </c>
      <c r="N8661" t="s">
        <v>208</v>
      </c>
      <c r="O8661" t="s">
        <v>476</v>
      </c>
      <c r="P8661" t="s">
        <v>476</v>
      </c>
    </row>
    <row r="8662" spans="1:16">
      <c r="A8662" s="484" t="s">
        <v>35855</v>
      </c>
      <c r="B8662" s="485" t="s">
        <v>35854</v>
      </c>
      <c r="C8662" t="s">
        <v>35853</v>
      </c>
      <c r="D8662" t="s">
        <v>35852</v>
      </c>
      <c r="E8662" t="str">
        <f t="shared" si="135"/>
        <v>648759 - MINOZZO VERONIQUE</v>
      </c>
      <c r="F8662" t="s">
        <v>6063</v>
      </c>
      <c r="G8662" t="s">
        <v>35851</v>
      </c>
      <c r="I8662" t="s">
        <v>35850</v>
      </c>
      <c r="J8662" t="s">
        <v>35849</v>
      </c>
      <c r="K8662" t="s">
        <v>208</v>
      </c>
      <c r="L8662" t="s">
        <v>35848</v>
      </c>
      <c r="N8662" t="s">
        <v>208</v>
      </c>
      <c r="O8662" t="s">
        <v>476</v>
      </c>
      <c r="P8662" t="s">
        <v>476</v>
      </c>
    </row>
    <row r="8663" spans="1:16">
      <c r="A8663" s="484" t="s">
        <v>38742</v>
      </c>
      <c r="B8663" s="485" t="s">
        <v>38741</v>
      </c>
      <c r="C8663" t="s">
        <v>38740</v>
      </c>
      <c r="D8663" t="s">
        <v>38740</v>
      </c>
      <c r="E8663" t="str">
        <f t="shared" si="135"/>
        <v>488630 - MALEVA SANTE</v>
      </c>
      <c r="F8663" t="s">
        <v>5874</v>
      </c>
      <c r="G8663" t="s">
        <v>38739</v>
      </c>
      <c r="I8663" t="s">
        <v>802</v>
      </c>
      <c r="K8663" t="s">
        <v>208</v>
      </c>
      <c r="L8663" t="s">
        <v>38738</v>
      </c>
      <c r="N8663" t="s">
        <v>208</v>
      </c>
      <c r="O8663" t="s">
        <v>476</v>
      </c>
      <c r="P8663" t="s">
        <v>476</v>
      </c>
    </row>
    <row r="8664" spans="1:16">
      <c r="A8664" s="484" t="s">
        <v>28895</v>
      </c>
      <c r="B8664" s="485" t="s">
        <v>28894</v>
      </c>
      <c r="C8664" t="s">
        <v>28893</v>
      </c>
      <c r="D8664" t="s">
        <v>28893</v>
      </c>
      <c r="E8664" t="str">
        <f t="shared" si="135"/>
        <v>600428 - PENKHOSS YAELLE- EQUILIBRE PILATES</v>
      </c>
      <c r="F8664" t="s">
        <v>10642</v>
      </c>
      <c r="G8664" t="s">
        <v>28892</v>
      </c>
      <c r="I8664" t="s">
        <v>626</v>
      </c>
      <c r="J8664" t="s">
        <v>28891</v>
      </c>
      <c r="K8664" t="s">
        <v>208</v>
      </c>
      <c r="L8664" t="s">
        <v>28890</v>
      </c>
      <c r="N8664" t="s">
        <v>208</v>
      </c>
      <c r="O8664" t="s">
        <v>476</v>
      </c>
      <c r="P8664" t="s">
        <v>476</v>
      </c>
    </row>
    <row r="8665" spans="1:16">
      <c r="A8665" s="484" t="s">
        <v>74300</v>
      </c>
      <c r="B8665" s="485" t="s">
        <v>74299</v>
      </c>
      <c r="C8665" t="s">
        <v>74298</v>
      </c>
      <c r="D8665" t="s">
        <v>74298</v>
      </c>
      <c r="E8665" t="str">
        <f t="shared" si="135"/>
        <v>423063 - FADY CORINNE</v>
      </c>
      <c r="F8665" t="s">
        <v>19736</v>
      </c>
      <c r="G8665" t="s">
        <v>74297</v>
      </c>
      <c r="I8665" t="s">
        <v>74296</v>
      </c>
      <c r="K8665" t="s">
        <v>208</v>
      </c>
      <c r="L8665" t="s">
        <v>74295</v>
      </c>
      <c r="N8665" t="s">
        <v>208</v>
      </c>
      <c r="O8665" t="s">
        <v>476</v>
      </c>
      <c r="P8665" t="s">
        <v>476</v>
      </c>
    </row>
    <row r="8666" spans="1:16">
      <c r="A8666" s="484" t="s">
        <v>112936</v>
      </c>
      <c r="B8666" s="485" t="s">
        <v>112935</v>
      </c>
      <c r="C8666" t="s">
        <v>112934</v>
      </c>
      <c r="D8666" t="s">
        <v>112934</v>
      </c>
      <c r="E8666" t="str">
        <f t="shared" si="135"/>
        <v>512217 - BOILLOT ELISA</v>
      </c>
      <c r="F8666" t="s">
        <v>1077</v>
      </c>
      <c r="G8666" t="s">
        <v>112933</v>
      </c>
      <c r="I8666" t="s">
        <v>25816</v>
      </c>
      <c r="J8666" t="s">
        <v>112932</v>
      </c>
      <c r="K8666" t="s">
        <v>208</v>
      </c>
      <c r="L8666" t="s">
        <v>112931</v>
      </c>
      <c r="N8666" t="s">
        <v>208</v>
      </c>
      <c r="O8666" t="s">
        <v>476</v>
      </c>
      <c r="P8666" t="s">
        <v>476</v>
      </c>
    </row>
    <row r="8667" spans="1:16">
      <c r="A8667" s="484" t="s">
        <v>96385</v>
      </c>
      <c r="B8667" s="485" t="s">
        <v>96384</v>
      </c>
      <c r="C8667" t="s">
        <v>96383</v>
      </c>
      <c r="D8667" t="s">
        <v>96382</v>
      </c>
      <c r="E8667" t="str">
        <f t="shared" si="135"/>
        <v>637695 - CHESSA JOSIANE</v>
      </c>
      <c r="F8667" t="s">
        <v>1832</v>
      </c>
      <c r="G8667" t="s">
        <v>96381</v>
      </c>
      <c r="I8667" t="s">
        <v>4451</v>
      </c>
      <c r="J8667" t="s">
        <v>96380</v>
      </c>
      <c r="K8667" t="s">
        <v>208</v>
      </c>
      <c r="L8667" t="s">
        <v>96379</v>
      </c>
      <c r="N8667" t="s">
        <v>208</v>
      </c>
      <c r="O8667" t="s">
        <v>476</v>
      </c>
      <c r="P8667" t="s">
        <v>476</v>
      </c>
    </row>
    <row r="8668" spans="1:16">
      <c r="A8668" s="484" t="s">
        <v>135694</v>
      </c>
      <c r="B8668" s="485" t="s">
        <v>135693</v>
      </c>
      <c r="C8668" t="s">
        <v>135692</v>
      </c>
      <c r="D8668" t="s">
        <v>135692</v>
      </c>
      <c r="E8668" t="str">
        <f t="shared" si="135"/>
        <v>443128 - ACOSET</v>
      </c>
      <c r="F8668" t="s">
        <v>2572</v>
      </c>
      <c r="G8668" t="s">
        <v>135691</v>
      </c>
      <c r="H8668" t="s">
        <v>135690</v>
      </c>
      <c r="I8668" t="s">
        <v>32525</v>
      </c>
      <c r="J8668" t="s">
        <v>135689</v>
      </c>
      <c r="K8668" t="s">
        <v>208</v>
      </c>
      <c r="L8668" t="s">
        <v>135688</v>
      </c>
      <c r="N8668" t="s">
        <v>208</v>
      </c>
      <c r="O8668" t="s">
        <v>476</v>
      </c>
      <c r="P8668" t="s">
        <v>476</v>
      </c>
    </row>
    <row r="8669" spans="1:16">
      <c r="A8669" s="484" t="s">
        <v>99808</v>
      </c>
      <c r="B8669" s="485" t="s">
        <v>99807</v>
      </c>
      <c r="C8669" t="s">
        <v>99806</v>
      </c>
      <c r="D8669" t="s">
        <v>99805</v>
      </c>
      <c r="E8669" t="str">
        <f t="shared" si="135"/>
        <v>363510 - CRAFS</v>
      </c>
      <c r="F8669" t="s">
        <v>22356</v>
      </c>
      <c r="G8669" t="s">
        <v>99804</v>
      </c>
      <c r="I8669" t="s">
        <v>10848</v>
      </c>
      <c r="J8669" t="s">
        <v>99803</v>
      </c>
      <c r="K8669" t="s">
        <v>208</v>
      </c>
      <c r="L8669" t="s">
        <v>99802</v>
      </c>
      <c r="N8669" t="s">
        <v>208</v>
      </c>
      <c r="O8669" t="s">
        <v>476</v>
      </c>
      <c r="P8669" t="s">
        <v>476</v>
      </c>
    </row>
    <row r="8670" spans="1:16">
      <c r="A8670" s="484" t="s">
        <v>50530</v>
      </c>
      <c r="B8670" s="485" t="s">
        <v>50529</v>
      </c>
      <c r="C8670" t="s">
        <v>50528</v>
      </c>
      <c r="D8670" t="s">
        <v>50528</v>
      </c>
      <c r="E8670" t="str">
        <f t="shared" si="135"/>
        <v>663232 - IPEDIS</v>
      </c>
      <c r="F8670" t="s">
        <v>13021</v>
      </c>
      <c r="G8670" t="s">
        <v>50527</v>
      </c>
      <c r="I8670" t="s">
        <v>626</v>
      </c>
      <c r="J8670" t="s">
        <v>50526</v>
      </c>
      <c r="K8670" t="s">
        <v>208</v>
      </c>
      <c r="L8670" t="s">
        <v>50525</v>
      </c>
      <c r="N8670" t="s">
        <v>208</v>
      </c>
      <c r="O8670" t="s">
        <v>476</v>
      </c>
      <c r="P8670" t="s">
        <v>476</v>
      </c>
    </row>
    <row r="8671" spans="1:16">
      <c r="A8671" s="484" t="s">
        <v>84593</v>
      </c>
      <c r="B8671" s="485" t="s">
        <v>84592</v>
      </c>
      <c r="C8671" t="s">
        <v>84591</v>
      </c>
      <c r="D8671" t="s">
        <v>84590</v>
      </c>
      <c r="E8671" t="str">
        <f t="shared" si="135"/>
        <v>371488 - EFITEC</v>
      </c>
      <c r="F8671" t="s">
        <v>9019</v>
      </c>
      <c r="G8671" t="s">
        <v>84589</v>
      </c>
      <c r="H8671" t="s">
        <v>84588</v>
      </c>
      <c r="I8671" t="s">
        <v>2959</v>
      </c>
      <c r="J8671" t="s">
        <v>84587</v>
      </c>
      <c r="K8671" t="s">
        <v>208</v>
      </c>
      <c r="L8671" t="s">
        <v>84586</v>
      </c>
      <c r="N8671" t="s">
        <v>208</v>
      </c>
      <c r="O8671" t="s">
        <v>476</v>
      </c>
      <c r="P8671" t="s">
        <v>476</v>
      </c>
    </row>
    <row r="8672" spans="1:16">
      <c r="A8672" s="484" t="s">
        <v>121360</v>
      </c>
      <c r="B8672" s="485" t="s">
        <v>121359</v>
      </c>
      <c r="C8672" t="s">
        <v>121358</v>
      </c>
      <c r="D8672" t="s">
        <v>121357</v>
      </c>
      <c r="E8672" t="str">
        <f t="shared" si="135"/>
        <v>474691 - AIDANTS</v>
      </c>
      <c r="F8672" t="s">
        <v>5709</v>
      </c>
      <c r="G8672" t="s">
        <v>121356</v>
      </c>
      <c r="I8672" t="s">
        <v>626</v>
      </c>
      <c r="J8672" t="s">
        <v>121355</v>
      </c>
      <c r="K8672" t="s">
        <v>208</v>
      </c>
      <c r="L8672" t="s">
        <v>121354</v>
      </c>
      <c r="N8672" t="s">
        <v>208</v>
      </c>
      <c r="O8672" t="s">
        <v>476</v>
      </c>
      <c r="P8672" t="s">
        <v>476</v>
      </c>
    </row>
    <row r="8673" spans="1:16">
      <c r="A8673" s="484" t="s">
        <v>36769</v>
      </c>
      <c r="B8673" s="485" t="s">
        <v>36768</v>
      </c>
      <c r="C8673" t="s">
        <v>36767</v>
      </c>
      <c r="D8673" t="s">
        <v>36766</v>
      </c>
      <c r="E8673" t="str">
        <f t="shared" si="135"/>
        <v>547712 - MERIAU GASPARD VERONIQUE VERSAILLES</v>
      </c>
      <c r="F8673" t="s">
        <v>3656</v>
      </c>
      <c r="G8673" t="s">
        <v>36765</v>
      </c>
      <c r="I8673" t="s">
        <v>1743</v>
      </c>
      <c r="J8673" t="s">
        <v>36764</v>
      </c>
      <c r="K8673" t="s">
        <v>208</v>
      </c>
      <c r="L8673" t="s">
        <v>36763</v>
      </c>
      <c r="N8673" t="s">
        <v>208</v>
      </c>
      <c r="O8673" t="s">
        <v>476</v>
      </c>
      <c r="P8673" t="s">
        <v>476</v>
      </c>
    </row>
    <row r="8674" spans="1:16">
      <c r="A8674" s="484" t="s">
        <v>117371</v>
      </c>
      <c r="B8674" s="485" t="s">
        <v>117370</v>
      </c>
      <c r="C8674" t="s">
        <v>117369</v>
      </c>
      <c r="D8674" t="s">
        <v>117369</v>
      </c>
      <c r="E8674" t="str">
        <f t="shared" si="135"/>
        <v>523471 - ATOUT FORMATION</v>
      </c>
      <c r="F8674" t="s">
        <v>1021</v>
      </c>
      <c r="G8674" t="s">
        <v>117368</v>
      </c>
      <c r="H8674" t="s">
        <v>117367</v>
      </c>
      <c r="I8674" t="s">
        <v>681</v>
      </c>
      <c r="J8674" t="s">
        <v>117366</v>
      </c>
      <c r="K8674" t="s">
        <v>208</v>
      </c>
      <c r="L8674" t="s">
        <v>117365</v>
      </c>
      <c r="N8674" t="s">
        <v>208</v>
      </c>
      <c r="O8674" t="s">
        <v>476</v>
      </c>
      <c r="P8674" t="s">
        <v>476</v>
      </c>
    </row>
    <row r="8675" spans="1:16">
      <c r="A8675" s="484" t="s">
        <v>98054</v>
      </c>
      <c r="B8675" s="485" t="s">
        <v>98053</v>
      </c>
      <c r="C8675" t="s">
        <v>98052</v>
      </c>
      <c r="D8675" t="s">
        <v>98052</v>
      </c>
      <c r="E8675" t="str">
        <f t="shared" si="135"/>
        <v>463905 - CF2ID</v>
      </c>
      <c r="F8675" t="s">
        <v>60745</v>
      </c>
      <c r="G8675" t="s">
        <v>98051</v>
      </c>
      <c r="I8675" t="s">
        <v>77746</v>
      </c>
      <c r="J8675" t="s">
        <v>98050</v>
      </c>
      <c r="K8675" t="s">
        <v>208</v>
      </c>
      <c r="L8675" t="s">
        <v>98049</v>
      </c>
      <c r="N8675" t="s">
        <v>208</v>
      </c>
      <c r="O8675" t="s">
        <v>476</v>
      </c>
      <c r="P8675" t="s">
        <v>476</v>
      </c>
    </row>
    <row r="8676" spans="1:16">
      <c r="A8676" s="484" t="s">
        <v>73916</v>
      </c>
      <c r="B8676" s="485" t="s">
        <v>73915</v>
      </c>
      <c r="C8676" t="s">
        <v>73914</v>
      </c>
      <c r="D8676" t="s">
        <v>73914</v>
      </c>
      <c r="E8676" t="str">
        <f t="shared" si="135"/>
        <v>393782 - FA7CONCEPT</v>
      </c>
      <c r="F8676" t="s">
        <v>8493</v>
      </c>
      <c r="G8676" t="s">
        <v>73913</v>
      </c>
      <c r="I8676" t="s">
        <v>73912</v>
      </c>
      <c r="J8676" t="s">
        <v>73911</v>
      </c>
      <c r="K8676" t="s">
        <v>208</v>
      </c>
      <c r="L8676" t="s">
        <v>73910</v>
      </c>
      <c r="N8676" t="s">
        <v>208</v>
      </c>
      <c r="O8676" t="s">
        <v>476</v>
      </c>
      <c r="P8676" t="s">
        <v>476</v>
      </c>
    </row>
    <row r="8677" spans="1:16">
      <c r="A8677" s="484" t="s">
        <v>79579</v>
      </c>
      <c r="B8677" s="485" t="s">
        <v>79578</v>
      </c>
      <c r="C8677" t="s">
        <v>79577</v>
      </c>
      <c r="D8677" t="s">
        <v>79577</v>
      </c>
      <c r="E8677" t="str">
        <f t="shared" si="135"/>
        <v>347942 - ENSEMBLE FORMATION ET CONSEIL</v>
      </c>
      <c r="F8677" t="s">
        <v>10883</v>
      </c>
      <c r="G8677" t="s">
        <v>79576</v>
      </c>
      <c r="I8677" t="s">
        <v>13985</v>
      </c>
      <c r="J8677" t="s">
        <v>79575</v>
      </c>
      <c r="K8677" t="s">
        <v>79574</v>
      </c>
      <c r="L8677" t="s">
        <v>79573</v>
      </c>
      <c r="N8677" t="s">
        <v>208</v>
      </c>
      <c r="O8677" t="s">
        <v>476</v>
      </c>
      <c r="P8677" t="s">
        <v>476</v>
      </c>
    </row>
    <row r="8678" spans="1:16">
      <c r="A8678" s="484" t="s">
        <v>129889</v>
      </c>
      <c r="B8678" s="485" t="s">
        <v>129888</v>
      </c>
      <c r="C8678" t="s">
        <v>129887</v>
      </c>
      <c r="D8678" t="s">
        <v>129887</v>
      </c>
      <c r="E8678" t="str">
        <f t="shared" si="135"/>
        <v>525248 - ALSACREATIONS</v>
      </c>
      <c r="F8678" t="s">
        <v>1857</v>
      </c>
      <c r="G8678" t="s">
        <v>129886</v>
      </c>
      <c r="I8678" t="s">
        <v>579</v>
      </c>
      <c r="K8678" t="s">
        <v>208</v>
      </c>
      <c r="L8678" t="s">
        <v>129885</v>
      </c>
      <c r="N8678" t="s">
        <v>208</v>
      </c>
      <c r="O8678" t="s">
        <v>476</v>
      </c>
      <c r="P8678" t="s">
        <v>476</v>
      </c>
    </row>
    <row r="8679" spans="1:16">
      <c r="A8679" s="484" t="s">
        <v>115390</v>
      </c>
      <c r="B8679" s="485" t="s">
        <v>115389</v>
      </c>
      <c r="C8679" t="s">
        <v>115388</v>
      </c>
      <c r="D8679" t="s">
        <v>115388</v>
      </c>
      <c r="E8679" t="str">
        <f t="shared" si="135"/>
        <v>399360 - A2CI PREVENTION INCENDIE</v>
      </c>
      <c r="F8679" t="s">
        <v>7556</v>
      </c>
      <c r="G8679" t="s">
        <v>115387</v>
      </c>
      <c r="H8679" t="s">
        <v>115386</v>
      </c>
      <c r="I8679" t="s">
        <v>115385</v>
      </c>
      <c r="J8679" t="s">
        <v>115384</v>
      </c>
      <c r="K8679" t="s">
        <v>208</v>
      </c>
      <c r="L8679" t="s">
        <v>115383</v>
      </c>
      <c r="N8679" t="s">
        <v>208</v>
      </c>
      <c r="O8679" t="s">
        <v>476</v>
      </c>
      <c r="P8679" t="s">
        <v>476</v>
      </c>
    </row>
    <row r="8680" spans="1:16">
      <c r="A8680" s="484" t="s">
        <v>45699</v>
      </c>
      <c r="B8680" s="485" t="s">
        <v>45698</v>
      </c>
      <c r="C8680" t="s">
        <v>45697</v>
      </c>
      <c r="D8680" t="s">
        <v>45697</v>
      </c>
      <c r="E8680" t="str">
        <f t="shared" si="135"/>
        <v>424201 - LARET ERIC</v>
      </c>
      <c r="F8680" t="s">
        <v>8706</v>
      </c>
      <c r="G8680" t="s">
        <v>45696</v>
      </c>
      <c r="I8680" t="s">
        <v>5210</v>
      </c>
      <c r="J8680" t="s">
        <v>45695</v>
      </c>
      <c r="K8680" t="s">
        <v>208</v>
      </c>
      <c r="L8680" t="s">
        <v>45694</v>
      </c>
      <c r="N8680" t="s">
        <v>208</v>
      </c>
      <c r="O8680" t="s">
        <v>476</v>
      </c>
      <c r="P8680" t="s">
        <v>476</v>
      </c>
    </row>
    <row r="8681" spans="1:16">
      <c r="A8681" s="484" t="s">
        <v>97988</v>
      </c>
      <c r="B8681" s="485" t="s">
        <v>97987</v>
      </c>
      <c r="C8681" t="s">
        <v>97986</v>
      </c>
      <c r="D8681" t="s">
        <v>97985</v>
      </c>
      <c r="E8681" t="str">
        <f t="shared" si="135"/>
        <v>430195 - CHABOUT ALAIN</v>
      </c>
      <c r="F8681" t="s">
        <v>516</v>
      </c>
      <c r="G8681" t="s">
        <v>97984</v>
      </c>
      <c r="I8681" t="s">
        <v>38459</v>
      </c>
      <c r="J8681" t="s">
        <v>97983</v>
      </c>
      <c r="K8681" t="s">
        <v>208</v>
      </c>
      <c r="L8681" t="s">
        <v>97982</v>
      </c>
      <c r="N8681" t="s">
        <v>208</v>
      </c>
      <c r="O8681" t="s">
        <v>476</v>
      </c>
      <c r="P8681" t="s">
        <v>476</v>
      </c>
    </row>
    <row r="8682" spans="1:16">
      <c r="A8682" s="484" t="s">
        <v>113083</v>
      </c>
      <c r="B8682" s="485" t="s">
        <v>113082</v>
      </c>
      <c r="C8682" t="s">
        <v>113081</v>
      </c>
      <c r="D8682" t="s">
        <v>113081</v>
      </c>
      <c r="E8682" t="str">
        <f t="shared" si="135"/>
        <v>568193 - BLUELINEA</v>
      </c>
      <c r="F8682" t="s">
        <v>7254</v>
      </c>
      <c r="G8682" t="s">
        <v>113080</v>
      </c>
      <c r="I8682" t="s">
        <v>1743</v>
      </c>
      <c r="J8682" t="s">
        <v>113079</v>
      </c>
      <c r="K8682" t="s">
        <v>208</v>
      </c>
      <c r="L8682" t="s">
        <v>113078</v>
      </c>
      <c r="N8682" t="s">
        <v>208</v>
      </c>
      <c r="O8682" t="s">
        <v>476</v>
      </c>
      <c r="P8682" t="s">
        <v>476</v>
      </c>
    </row>
    <row r="8683" spans="1:16">
      <c r="A8683" s="484" t="s">
        <v>118764</v>
      </c>
      <c r="B8683" s="485" t="s">
        <v>118763</v>
      </c>
      <c r="C8683" t="s">
        <v>118762</v>
      </c>
      <c r="D8683" t="s">
        <v>118761</v>
      </c>
      <c r="E8683" t="str">
        <f t="shared" si="135"/>
        <v>484714 - AR NORMANDYS</v>
      </c>
      <c r="F8683" t="s">
        <v>7721</v>
      </c>
      <c r="G8683" t="s">
        <v>118760</v>
      </c>
      <c r="I8683" t="s">
        <v>6974</v>
      </c>
      <c r="J8683" t="s">
        <v>118759</v>
      </c>
      <c r="K8683" t="s">
        <v>208</v>
      </c>
      <c r="L8683" t="s">
        <v>118758</v>
      </c>
      <c r="N8683" t="s">
        <v>208</v>
      </c>
      <c r="O8683" t="s">
        <v>476</v>
      </c>
      <c r="P8683" t="s">
        <v>476</v>
      </c>
    </row>
    <row r="8684" spans="1:16">
      <c r="A8684" s="484" t="s">
        <v>90384</v>
      </c>
      <c r="B8684" s="485" t="s">
        <v>90383</v>
      </c>
      <c r="C8684" t="s">
        <v>90382</v>
      </c>
      <c r="D8684" t="s">
        <v>90381</v>
      </c>
      <c r="E8684" t="str">
        <f t="shared" si="135"/>
        <v>614830 - CSD &amp; ASSOCIES CENON</v>
      </c>
      <c r="F8684" t="s">
        <v>78567</v>
      </c>
      <c r="G8684" t="s">
        <v>90380</v>
      </c>
      <c r="I8684" t="s">
        <v>9902</v>
      </c>
      <c r="J8684" t="s">
        <v>90379</v>
      </c>
      <c r="K8684" t="s">
        <v>208</v>
      </c>
      <c r="L8684" t="s">
        <v>90378</v>
      </c>
      <c r="N8684" t="s">
        <v>208</v>
      </c>
      <c r="O8684" t="s">
        <v>476</v>
      </c>
      <c r="P8684" t="s">
        <v>476</v>
      </c>
    </row>
    <row r="8685" spans="1:16">
      <c r="A8685" s="484" t="s">
        <v>9107</v>
      </c>
      <c r="B8685" s="485" t="s">
        <v>9106</v>
      </c>
      <c r="C8685" t="s">
        <v>9105</v>
      </c>
      <c r="D8685" t="s">
        <v>9105</v>
      </c>
      <c r="E8685" t="str">
        <f t="shared" si="135"/>
        <v>509516 - TRAJETS DOM</v>
      </c>
      <c r="F8685" t="s">
        <v>6920</v>
      </c>
      <c r="G8685" t="s">
        <v>9104</v>
      </c>
      <c r="H8685" t="s">
        <v>9103</v>
      </c>
      <c r="I8685" t="s">
        <v>9102</v>
      </c>
      <c r="J8685" t="s">
        <v>9101</v>
      </c>
      <c r="K8685" t="s">
        <v>208</v>
      </c>
      <c r="L8685" t="s">
        <v>9100</v>
      </c>
      <c r="N8685" t="s">
        <v>208</v>
      </c>
      <c r="O8685" t="s">
        <v>476</v>
      </c>
      <c r="P8685" t="s">
        <v>476</v>
      </c>
    </row>
    <row r="8686" spans="1:16">
      <c r="A8686" s="484" t="s">
        <v>94469</v>
      </c>
      <c r="B8686" s="485" t="s">
        <v>94468</v>
      </c>
      <c r="C8686" t="s">
        <v>94467</v>
      </c>
      <c r="D8686" t="s">
        <v>94466</v>
      </c>
      <c r="E8686" t="str">
        <f t="shared" si="135"/>
        <v>481993 - CGOA</v>
      </c>
      <c r="F8686" t="s">
        <v>1857</v>
      </c>
      <c r="G8686" t="s">
        <v>94465</v>
      </c>
      <c r="H8686" t="s">
        <v>94464</v>
      </c>
      <c r="I8686" t="s">
        <v>579</v>
      </c>
      <c r="K8686" t="s">
        <v>208</v>
      </c>
      <c r="L8686" t="s">
        <v>94463</v>
      </c>
      <c r="N8686" t="s">
        <v>208</v>
      </c>
      <c r="O8686" t="s">
        <v>476</v>
      </c>
      <c r="P8686" t="s">
        <v>476</v>
      </c>
    </row>
    <row r="8687" spans="1:16">
      <c r="A8687" s="484" t="s">
        <v>10784</v>
      </c>
      <c r="B8687" s="485" t="s">
        <v>10783</v>
      </c>
      <c r="C8687" t="s">
        <v>10782</v>
      </c>
      <c r="D8687" t="s">
        <v>10782</v>
      </c>
      <c r="E8687" t="str">
        <f t="shared" si="135"/>
        <v>530001 - TELOS CONSULTANT</v>
      </c>
      <c r="F8687" t="s">
        <v>9712</v>
      </c>
      <c r="G8687" t="s">
        <v>10781</v>
      </c>
      <c r="I8687" t="s">
        <v>10780</v>
      </c>
      <c r="J8687" t="s">
        <v>10779</v>
      </c>
      <c r="K8687" t="s">
        <v>208</v>
      </c>
      <c r="L8687" t="s">
        <v>10778</v>
      </c>
      <c r="N8687" t="s">
        <v>208</v>
      </c>
      <c r="O8687" t="s">
        <v>476</v>
      </c>
      <c r="P8687" t="s">
        <v>476</v>
      </c>
    </row>
    <row r="8688" spans="1:16">
      <c r="A8688" s="484" t="s">
        <v>14264</v>
      </c>
      <c r="B8688" s="485" t="s">
        <v>14263</v>
      </c>
      <c r="C8688" t="s">
        <v>14262</v>
      </c>
      <c r="D8688" t="s">
        <v>14262</v>
      </c>
      <c r="E8688" t="str">
        <f t="shared" si="135"/>
        <v>533324 - SOGNO ISABELLE ISL AROMATHERAPIE</v>
      </c>
      <c r="F8688" t="s">
        <v>11737</v>
      </c>
      <c r="G8688" t="s">
        <v>14261</v>
      </c>
      <c r="I8688" t="s">
        <v>14260</v>
      </c>
      <c r="J8688" t="s">
        <v>14259</v>
      </c>
      <c r="K8688" t="s">
        <v>208</v>
      </c>
      <c r="L8688" t="s">
        <v>14258</v>
      </c>
      <c r="N8688" t="s">
        <v>208</v>
      </c>
      <c r="O8688" t="s">
        <v>476</v>
      </c>
      <c r="P8688" t="s">
        <v>476</v>
      </c>
    </row>
    <row r="8689" spans="1:16">
      <c r="A8689" s="484" t="s">
        <v>34680</v>
      </c>
      <c r="B8689" s="485" t="s">
        <v>34679</v>
      </c>
      <c r="C8689" t="s">
        <v>34678</v>
      </c>
      <c r="D8689" t="s">
        <v>34678</v>
      </c>
      <c r="E8689" t="str">
        <f t="shared" si="135"/>
        <v>617647 - MUNOZ GAETAN</v>
      </c>
      <c r="F8689" t="s">
        <v>20937</v>
      </c>
      <c r="G8689" t="s">
        <v>34677</v>
      </c>
      <c r="I8689" t="s">
        <v>802</v>
      </c>
      <c r="K8689" t="s">
        <v>208</v>
      </c>
      <c r="L8689" t="s">
        <v>34676</v>
      </c>
      <c r="N8689" t="s">
        <v>208</v>
      </c>
      <c r="O8689" t="s">
        <v>476</v>
      </c>
      <c r="P8689" t="s">
        <v>476</v>
      </c>
    </row>
    <row r="8690" spans="1:16">
      <c r="A8690" s="484" t="s">
        <v>19982</v>
      </c>
      <c r="B8690" s="485" t="s">
        <v>19981</v>
      </c>
      <c r="C8690" t="s">
        <v>19980</v>
      </c>
      <c r="D8690" t="s">
        <v>19980</v>
      </c>
      <c r="E8690" t="str">
        <f t="shared" si="135"/>
        <v>479202 - SARL INSTITUT CREAD</v>
      </c>
      <c r="F8690" t="s">
        <v>2572</v>
      </c>
      <c r="G8690" t="s">
        <v>19979</v>
      </c>
      <c r="I8690" t="s">
        <v>3431</v>
      </c>
      <c r="J8690" t="s">
        <v>19978</v>
      </c>
      <c r="K8690" t="s">
        <v>208</v>
      </c>
      <c r="L8690" t="s">
        <v>19977</v>
      </c>
      <c r="N8690" t="s">
        <v>208</v>
      </c>
      <c r="O8690" t="s">
        <v>476</v>
      </c>
      <c r="P8690" t="s">
        <v>476</v>
      </c>
    </row>
    <row r="8691" spans="1:16">
      <c r="A8691" s="484" t="s">
        <v>46044</v>
      </c>
      <c r="B8691" s="485" t="s">
        <v>46043</v>
      </c>
      <c r="C8691" t="s">
        <v>46042</v>
      </c>
      <c r="D8691" t="s">
        <v>46042</v>
      </c>
      <c r="E8691" t="str">
        <f t="shared" si="135"/>
        <v>622590 - LAGUNTZA - NEPSEN</v>
      </c>
      <c r="F8691" t="s">
        <v>12003</v>
      </c>
      <c r="G8691" t="s">
        <v>46041</v>
      </c>
      <c r="I8691" t="s">
        <v>10049</v>
      </c>
      <c r="J8691" t="s">
        <v>46040</v>
      </c>
      <c r="K8691" t="s">
        <v>208</v>
      </c>
      <c r="L8691" t="s">
        <v>46039</v>
      </c>
      <c r="N8691" t="s">
        <v>208</v>
      </c>
      <c r="O8691" t="s">
        <v>476</v>
      </c>
      <c r="P8691" t="s">
        <v>476</v>
      </c>
    </row>
    <row r="8692" spans="1:16">
      <c r="A8692" s="484" t="s">
        <v>45035</v>
      </c>
      <c r="B8692" s="485" t="s">
        <v>45034</v>
      </c>
      <c r="C8692" t="s">
        <v>45033</v>
      </c>
      <c r="D8692" t="s">
        <v>45032</v>
      </c>
      <c r="E8692" t="str">
        <f t="shared" si="135"/>
        <v>537457 - LCDM PARIS</v>
      </c>
      <c r="F8692" t="s">
        <v>22356</v>
      </c>
      <c r="G8692" t="s">
        <v>45031</v>
      </c>
      <c r="I8692" t="s">
        <v>626</v>
      </c>
      <c r="J8692" t="s">
        <v>45030</v>
      </c>
      <c r="K8692" t="s">
        <v>208</v>
      </c>
      <c r="L8692" t="s">
        <v>45029</v>
      </c>
      <c r="N8692" t="s">
        <v>208</v>
      </c>
      <c r="O8692" t="s">
        <v>476</v>
      </c>
      <c r="P8692" t="s">
        <v>476</v>
      </c>
    </row>
    <row r="8693" spans="1:16">
      <c r="A8693" s="484" t="s">
        <v>1621</v>
      </c>
      <c r="B8693" s="485" t="s">
        <v>1620</v>
      </c>
      <c r="C8693" t="s">
        <v>1619</v>
      </c>
      <c r="D8693" t="s">
        <v>1619</v>
      </c>
      <c r="E8693" t="str">
        <f t="shared" si="135"/>
        <v>528997 - YANSIS MEDICAL</v>
      </c>
      <c r="F8693" t="s">
        <v>1618</v>
      </c>
      <c r="G8693" t="s">
        <v>1617</v>
      </c>
      <c r="I8693" t="s">
        <v>1616</v>
      </c>
      <c r="J8693" t="s">
        <v>1615</v>
      </c>
      <c r="K8693" t="s">
        <v>208</v>
      </c>
      <c r="L8693" t="s">
        <v>1614</v>
      </c>
      <c r="N8693" t="s">
        <v>208</v>
      </c>
      <c r="O8693" t="s">
        <v>476</v>
      </c>
      <c r="P8693" t="s">
        <v>476</v>
      </c>
    </row>
    <row r="8694" spans="1:16">
      <c r="A8694" s="484" t="s">
        <v>62765</v>
      </c>
      <c r="B8694" s="485" t="s">
        <v>62764</v>
      </c>
      <c r="C8694" t="s">
        <v>62763</v>
      </c>
      <c r="D8694" t="s">
        <v>62763</v>
      </c>
      <c r="E8694" t="str">
        <f t="shared" si="135"/>
        <v>535590 - GUY BOUHANICHE CABINET NEW DEALS</v>
      </c>
      <c r="F8694" t="s">
        <v>1513</v>
      </c>
      <c r="G8694" t="s">
        <v>62762</v>
      </c>
      <c r="I8694" t="s">
        <v>16712</v>
      </c>
      <c r="J8694" t="s">
        <v>62761</v>
      </c>
      <c r="K8694" t="s">
        <v>208</v>
      </c>
      <c r="L8694" t="s">
        <v>62760</v>
      </c>
      <c r="N8694" t="s">
        <v>208</v>
      </c>
      <c r="O8694" t="s">
        <v>476</v>
      </c>
      <c r="P8694" t="s">
        <v>476</v>
      </c>
    </row>
    <row r="8695" spans="1:16">
      <c r="A8695" s="484" t="s">
        <v>49167</v>
      </c>
      <c r="B8695" s="485" t="s">
        <v>49166</v>
      </c>
      <c r="C8695" t="s">
        <v>49165</v>
      </c>
      <c r="D8695" t="s">
        <v>49165</v>
      </c>
      <c r="E8695" t="str">
        <f t="shared" si="135"/>
        <v>538826 - JOBZ</v>
      </c>
      <c r="F8695" t="s">
        <v>3986</v>
      </c>
      <c r="G8695" t="s">
        <v>49164</v>
      </c>
      <c r="I8695" t="s">
        <v>4017</v>
      </c>
      <c r="J8695" t="s">
        <v>49163</v>
      </c>
      <c r="K8695" t="s">
        <v>208</v>
      </c>
      <c r="L8695" t="s">
        <v>49162</v>
      </c>
      <c r="N8695" t="s">
        <v>208</v>
      </c>
      <c r="O8695" t="s">
        <v>476</v>
      </c>
      <c r="P8695" t="s">
        <v>476</v>
      </c>
    </row>
    <row r="8696" spans="1:16">
      <c r="A8696" s="484" t="s">
        <v>136244</v>
      </c>
      <c r="B8696" s="485" t="s">
        <v>136243</v>
      </c>
      <c r="C8696" t="s">
        <v>43795</v>
      </c>
      <c r="D8696" t="s">
        <v>43795</v>
      </c>
      <c r="E8696" t="str">
        <f t="shared" si="135"/>
        <v>621110 - ACB</v>
      </c>
      <c r="F8696" t="s">
        <v>24184</v>
      </c>
      <c r="G8696" t="s">
        <v>136242</v>
      </c>
      <c r="I8696" t="s">
        <v>4853</v>
      </c>
      <c r="J8696" t="s">
        <v>136241</v>
      </c>
      <c r="K8696" t="s">
        <v>208</v>
      </c>
      <c r="L8696" t="s">
        <v>136240</v>
      </c>
      <c r="N8696" t="s">
        <v>208</v>
      </c>
      <c r="O8696" t="s">
        <v>476</v>
      </c>
      <c r="P8696" t="s">
        <v>476</v>
      </c>
    </row>
    <row r="8697" spans="1:16">
      <c r="A8697" s="484" t="s">
        <v>77243</v>
      </c>
      <c r="B8697" s="485" t="s">
        <v>77242</v>
      </c>
      <c r="C8697" t="s">
        <v>77241</v>
      </c>
      <c r="D8697" t="s">
        <v>77240</v>
      </c>
      <c r="E8697" t="str">
        <f t="shared" si="135"/>
        <v>678053 - ETHIKONSULTING BOULOGNE BILLANCOURT</v>
      </c>
      <c r="F8697" t="s">
        <v>1015</v>
      </c>
      <c r="G8697" t="s">
        <v>77239</v>
      </c>
      <c r="I8697" t="s">
        <v>1406</v>
      </c>
      <c r="J8697" t="s">
        <v>77238</v>
      </c>
      <c r="K8697" t="s">
        <v>208</v>
      </c>
      <c r="L8697" t="s">
        <v>77237</v>
      </c>
      <c r="N8697" t="s">
        <v>208</v>
      </c>
      <c r="O8697" t="s">
        <v>476</v>
      </c>
      <c r="P8697" t="s">
        <v>476</v>
      </c>
    </row>
    <row r="8698" spans="1:16">
      <c r="A8698" s="484" t="s">
        <v>91567</v>
      </c>
      <c r="B8698" s="485" t="s">
        <v>91566</v>
      </c>
      <c r="C8698" t="s">
        <v>91565</v>
      </c>
      <c r="D8698" t="s">
        <v>91565</v>
      </c>
      <c r="E8698" t="str">
        <f t="shared" si="135"/>
        <v>410603 - COTARD ENTREPRISES</v>
      </c>
      <c r="F8698" t="s">
        <v>1077</v>
      </c>
      <c r="G8698" t="s">
        <v>91564</v>
      </c>
      <c r="I8698" t="s">
        <v>23743</v>
      </c>
      <c r="J8698" t="s">
        <v>91558</v>
      </c>
      <c r="K8698" t="s">
        <v>208</v>
      </c>
      <c r="L8698" t="s">
        <v>91563</v>
      </c>
      <c r="N8698" t="s">
        <v>208</v>
      </c>
      <c r="O8698" t="s">
        <v>476</v>
      </c>
      <c r="P8698" t="s">
        <v>476</v>
      </c>
    </row>
    <row r="8699" spans="1:16">
      <c r="A8699" s="484" t="s">
        <v>31137</v>
      </c>
      <c r="B8699" s="485" t="s">
        <v>31136</v>
      </c>
      <c r="C8699" t="s">
        <v>31135</v>
      </c>
      <c r="D8699" t="s">
        <v>31135</v>
      </c>
      <c r="E8699" t="str">
        <f t="shared" si="135"/>
        <v>432600 - OR EQUIP</v>
      </c>
      <c r="F8699" t="s">
        <v>31134</v>
      </c>
      <c r="G8699" t="s">
        <v>31133</v>
      </c>
      <c r="I8699" t="s">
        <v>31132</v>
      </c>
      <c r="J8699" t="s">
        <v>31131</v>
      </c>
      <c r="K8699" t="s">
        <v>208</v>
      </c>
      <c r="L8699" t="s">
        <v>31130</v>
      </c>
      <c r="N8699" t="s">
        <v>208</v>
      </c>
      <c r="O8699" t="s">
        <v>476</v>
      </c>
      <c r="P8699" t="s">
        <v>476</v>
      </c>
    </row>
    <row r="8700" spans="1:16">
      <c r="A8700" s="484" t="s">
        <v>9806</v>
      </c>
      <c r="B8700" s="485" t="s">
        <v>9805</v>
      </c>
      <c r="C8700" t="s">
        <v>9804</v>
      </c>
      <c r="D8700" t="s">
        <v>9804</v>
      </c>
      <c r="E8700" t="str">
        <f t="shared" si="135"/>
        <v>354065 - THOMAS MARC</v>
      </c>
      <c r="F8700" t="s">
        <v>8706</v>
      </c>
      <c r="G8700" t="s">
        <v>9803</v>
      </c>
      <c r="I8700" t="s">
        <v>3313</v>
      </c>
      <c r="J8700" t="s">
        <v>9802</v>
      </c>
      <c r="K8700" t="s">
        <v>208</v>
      </c>
      <c r="L8700" t="s">
        <v>9801</v>
      </c>
      <c r="N8700" t="s">
        <v>208</v>
      </c>
      <c r="O8700" t="s">
        <v>476</v>
      </c>
      <c r="P8700" t="s">
        <v>476</v>
      </c>
    </row>
    <row r="8701" spans="1:16">
      <c r="A8701" s="484" t="s">
        <v>92235</v>
      </c>
      <c r="B8701" s="485" t="s">
        <v>92234</v>
      </c>
      <c r="C8701" t="s">
        <v>92233</v>
      </c>
      <c r="D8701" t="s">
        <v>91205</v>
      </c>
      <c r="E8701" t="str">
        <f t="shared" si="135"/>
        <v>382231 - CQFD</v>
      </c>
      <c r="F8701" t="s">
        <v>3909</v>
      </c>
      <c r="G8701" t="s">
        <v>92232</v>
      </c>
      <c r="I8701" t="s">
        <v>92231</v>
      </c>
      <c r="J8701" t="s">
        <v>92230</v>
      </c>
      <c r="K8701" t="s">
        <v>208</v>
      </c>
      <c r="L8701" t="s">
        <v>92229</v>
      </c>
      <c r="N8701" t="s">
        <v>208</v>
      </c>
      <c r="O8701" t="s">
        <v>476</v>
      </c>
      <c r="P8701" t="s">
        <v>476</v>
      </c>
    </row>
    <row r="8702" spans="1:16">
      <c r="A8702" s="484" t="s">
        <v>106230</v>
      </c>
      <c r="B8702" s="485" t="s">
        <v>106229</v>
      </c>
      <c r="C8702" t="s">
        <v>106228</v>
      </c>
      <c r="D8702" t="s">
        <v>106227</v>
      </c>
      <c r="E8702" t="str">
        <f t="shared" si="135"/>
        <v>539399 - CESR 20 BIGUGLIA</v>
      </c>
      <c r="F8702" t="s">
        <v>2524</v>
      </c>
      <c r="G8702" t="s">
        <v>106226</v>
      </c>
      <c r="I8702" t="s">
        <v>106225</v>
      </c>
      <c r="J8702" t="s">
        <v>106224</v>
      </c>
      <c r="K8702" t="s">
        <v>208</v>
      </c>
      <c r="L8702" t="s">
        <v>106223</v>
      </c>
      <c r="N8702" t="s">
        <v>208</v>
      </c>
      <c r="O8702" t="s">
        <v>476</v>
      </c>
      <c r="P8702" t="s">
        <v>476</v>
      </c>
    </row>
    <row r="8703" spans="1:16">
      <c r="A8703" s="484" t="s">
        <v>106235</v>
      </c>
      <c r="B8703" s="485" t="s">
        <v>106229</v>
      </c>
      <c r="C8703" t="s">
        <v>106228</v>
      </c>
      <c r="D8703" t="s">
        <v>106234</v>
      </c>
      <c r="E8703" t="str">
        <f t="shared" si="135"/>
        <v>509279 - CESR 20 BASTIA</v>
      </c>
      <c r="F8703" t="s">
        <v>2524</v>
      </c>
      <c r="H8703" t="s">
        <v>106233</v>
      </c>
      <c r="I8703" t="s">
        <v>2642</v>
      </c>
      <c r="J8703" t="s">
        <v>106232</v>
      </c>
      <c r="K8703" t="s">
        <v>208</v>
      </c>
      <c r="L8703" t="s">
        <v>106231</v>
      </c>
      <c r="N8703" t="s">
        <v>208</v>
      </c>
      <c r="O8703" t="s">
        <v>476</v>
      </c>
      <c r="P8703" t="s">
        <v>476</v>
      </c>
    </row>
    <row r="8704" spans="1:16">
      <c r="A8704" s="484" t="s">
        <v>44138</v>
      </c>
      <c r="B8704" s="485" t="s">
        <v>44137</v>
      </c>
      <c r="C8704" t="s">
        <v>44136</v>
      </c>
      <c r="D8704" t="s">
        <v>44135</v>
      </c>
      <c r="E8704" t="str">
        <f t="shared" si="135"/>
        <v>413586 - LCF</v>
      </c>
      <c r="F8704" t="s">
        <v>7024</v>
      </c>
      <c r="G8704" t="s">
        <v>44134</v>
      </c>
      <c r="I8704" t="s">
        <v>21378</v>
      </c>
      <c r="J8704" t="s">
        <v>44133</v>
      </c>
      <c r="K8704" t="s">
        <v>208</v>
      </c>
      <c r="L8704" t="s">
        <v>44132</v>
      </c>
      <c r="N8704" t="s">
        <v>208</v>
      </c>
      <c r="O8704" t="s">
        <v>476</v>
      </c>
      <c r="P8704" t="s">
        <v>476</v>
      </c>
    </row>
    <row r="8705" spans="1:16">
      <c r="A8705" s="484" t="s">
        <v>70736</v>
      </c>
      <c r="B8705" s="485" t="s">
        <v>70735</v>
      </c>
      <c r="C8705" t="s">
        <v>70734</v>
      </c>
      <c r="D8705" t="s">
        <v>70733</v>
      </c>
      <c r="E8705" t="str">
        <f t="shared" si="135"/>
        <v>352202 - FORMAOUEST VANNES</v>
      </c>
      <c r="F8705" t="s">
        <v>8736</v>
      </c>
      <c r="G8705" t="s">
        <v>70732</v>
      </c>
      <c r="I8705" t="s">
        <v>681</v>
      </c>
      <c r="J8705" t="s">
        <v>70731</v>
      </c>
      <c r="K8705" t="s">
        <v>208</v>
      </c>
      <c r="L8705" t="s">
        <v>70730</v>
      </c>
      <c r="N8705" t="s">
        <v>208</v>
      </c>
      <c r="O8705" t="s">
        <v>476</v>
      </c>
      <c r="P8705" t="s">
        <v>476</v>
      </c>
    </row>
    <row r="8706" spans="1:16">
      <c r="A8706" s="484" t="s">
        <v>20795</v>
      </c>
      <c r="B8706" s="485" t="s">
        <v>20794</v>
      </c>
      <c r="C8706" t="s">
        <v>20793</v>
      </c>
      <c r="D8706" t="s">
        <v>20793</v>
      </c>
      <c r="E8706" t="str">
        <f t="shared" ref="E8706:E8769" si="136">_xlfn.CONCAT(L8706," - ",D8706)</f>
        <v>348739 - SABINE ACCO FORMATION</v>
      </c>
      <c r="F8706" t="s">
        <v>11972</v>
      </c>
      <c r="G8706" t="s">
        <v>20792</v>
      </c>
      <c r="H8706" t="s">
        <v>20791</v>
      </c>
      <c r="I8706" t="s">
        <v>7874</v>
      </c>
      <c r="J8706" t="s">
        <v>20790</v>
      </c>
      <c r="K8706" t="s">
        <v>20789</v>
      </c>
      <c r="L8706" t="s">
        <v>20788</v>
      </c>
      <c r="N8706" t="s">
        <v>208</v>
      </c>
      <c r="O8706" t="s">
        <v>476</v>
      </c>
      <c r="P8706" t="s">
        <v>476</v>
      </c>
    </row>
    <row r="8707" spans="1:16">
      <c r="A8707" s="484" t="s">
        <v>85986</v>
      </c>
      <c r="B8707" s="485" t="s">
        <v>85985</v>
      </c>
      <c r="C8707" t="s">
        <v>85984</v>
      </c>
      <c r="D8707" t="s">
        <v>85984</v>
      </c>
      <c r="E8707" t="str">
        <f t="shared" si="136"/>
        <v>586316 - DUBOIS OURDOUILLIE VERONIQUE - ACF PERFORMA</v>
      </c>
      <c r="F8707" t="s">
        <v>831</v>
      </c>
      <c r="G8707" t="s">
        <v>85983</v>
      </c>
      <c r="H8707" t="s">
        <v>85982</v>
      </c>
      <c r="I8707" t="s">
        <v>9512</v>
      </c>
      <c r="J8707" t="s">
        <v>85981</v>
      </c>
      <c r="K8707" t="s">
        <v>208</v>
      </c>
      <c r="L8707" t="s">
        <v>85980</v>
      </c>
      <c r="N8707" t="s">
        <v>208</v>
      </c>
      <c r="O8707" t="s">
        <v>476</v>
      </c>
      <c r="P8707" t="s">
        <v>476</v>
      </c>
    </row>
    <row r="8708" spans="1:16">
      <c r="A8708" s="484" t="s">
        <v>33474</v>
      </c>
      <c r="B8708" s="485" t="s">
        <v>33473</v>
      </c>
      <c r="C8708" t="s">
        <v>33472</v>
      </c>
      <c r="D8708" t="s">
        <v>33472</v>
      </c>
      <c r="E8708" t="str">
        <f t="shared" si="136"/>
        <v>395948 - NG FORMATIONS</v>
      </c>
      <c r="F8708" t="s">
        <v>7794</v>
      </c>
      <c r="G8708" t="s">
        <v>33471</v>
      </c>
      <c r="I8708" t="s">
        <v>1279</v>
      </c>
      <c r="J8708" t="s">
        <v>33470</v>
      </c>
      <c r="K8708" t="s">
        <v>208</v>
      </c>
      <c r="L8708" t="s">
        <v>33469</v>
      </c>
      <c r="N8708" t="s">
        <v>208</v>
      </c>
      <c r="O8708" t="s">
        <v>476</v>
      </c>
      <c r="P8708" t="s">
        <v>476</v>
      </c>
    </row>
    <row r="8709" spans="1:16">
      <c r="A8709" s="484" t="s">
        <v>26931</v>
      </c>
      <c r="B8709" s="485" t="s">
        <v>26930</v>
      </c>
      <c r="C8709" t="s">
        <v>26929</v>
      </c>
      <c r="D8709" t="s">
        <v>26928</v>
      </c>
      <c r="E8709" t="str">
        <f t="shared" si="136"/>
        <v>607460 - POSITIV FORMATION</v>
      </c>
      <c r="F8709" t="s">
        <v>20422</v>
      </c>
      <c r="G8709" t="s">
        <v>26927</v>
      </c>
      <c r="H8709" t="s">
        <v>26926</v>
      </c>
      <c r="I8709" t="s">
        <v>26925</v>
      </c>
      <c r="J8709" t="s">
        <v>26924</v>
      </c>
      <c r="K8709" t="s">
        <v>208</v>
      </c>
      <c r="L8709" t="s">
        <v>26923</v>
      </c>
      <c r="N8709" t="s">
        <v>208</v>
      </c>
      <c r="O8709" t="s">
        <v>476</v>
      </c>
      <c r="P8709" t="s">
        <v>476</v>
      </c>
    </row>
    <row r="8710" spans="1:16">
      <c r="A8710" s="484" t="s">
        <v>31730</v>
      </c>
      <c r="B8710" s="485" t="s">
        <v>31729</v>
      </c>
      <c r="C8710" t="s">
        <v>31728</v>
      </c>
      <c r="D8710" t="s">
        <v>31727</v>
      </c>
      <c r="E8710" t="str">
        <f t="shared" si="136"/>
        <v>563420 - OGEC ST GABRIEL DE MICHEL ST LAURENT SUR SEVRE</v>
      </c>
      <c r="F8710" t="s">
        <v>31726</v>
      </c>
      <c r="G8710" t="s">
        <v>31725</v>
      </c>
      <c r="I8710" t="s">
        <v>4621</v>
      </c>
      <c r="J8710" t="s">
        <v>31724</v>
      </c>
      <c r="K8710" t="s">
        <v>208</v>
      </c>
      <c r="L8710" t="s">
        <v>31723</v>
      </c>
      <c r="N8710" t="s">
        <v>208</v>
      </c>
      <c r="O8710" t="s">
        <v>476</v>
      </c>
      <c r="P8710" t="s">
        <v>476</v>
      </c>
    </row>
    <row r="8711" spans="1:16">
      <c r="A8711" s="484" t="s">
        <v>94224</v>
      </c>
      <c r="B8711" s="485" t="s">
        <v>94223</v>
      </c>
      <c r="C8711" t="s">
        <v>94222</v>
      </c>
      <c r="D8711" t="s">
        <v>94221</v>
      </c>
      <c r="E8711" t="str">
        <f t="shared" si="136"/>
        <v>556063 - CNG</v>
      </c>
      <c r="F8711" t="s">
        <v>2011</v>
      </c>
      <c r="G8711" t="s">
        <v>94220</v>
      </c>
      <c r="I8711" t="s">
        <v>80279</v>
      </c>
      <c r="K8711" t="s">
        <v>208</v>
      </c>
      <c r="L8711" t="s">
        <v>94219</v>
      </c>
      <c r="N8711" t="s">
        <v>208</v>
      </c>
      <c r="O8711" t="s">
        <v>476</v>
      </c>
      <c r="P8711" t="s">
        <v>476</v>
      </c>
    </row>
    <row r="8712" spans="1:16">
      <c r="A8712" s="484" t="s">
        <v>94228</v>
      </c>
      <c r="B8712" s="485" t="s">
        <v>94223</v>
      </c>
      <c r="C8712" t="s">
        <v>94227</v>
      </c>
      <c r="D8712" t="s">
        <v>94221</v>
      </c>
      <c r="E8712" t="str">
        <f t="shared" si="136"/>
        <v>132895 - CNG</v>
      </c>
      <c r="F8712" t="s">
        <v>2011</v>
      </c>
      <c r="G8712" t="s">
        <v>94226</v>
      </c>
      <c r="H8712" t="s">
        <v>56170</v>
      </c>
      <c r="I8712" t="s">
        <v>80279</v>
      </c>
      <c r="K8712" t="s">
        <v>208</v>
      </c>
      <c r="L8712" t="s">
        <v>94225</v>
      </c>
      <c r="N8712" t="s">
        <v>208</v>
      </c>
      <c r="O8712" t="s">
        <v>476</v>
      </c>
      <c r="P8712" t="s">
        <v>476</v>
      </c>
    </row>
    <row r="8713" spans="1:16">
      <c r="A8713" s="484" t="s">
        <v>45430</v>
      </c>
      <c r="B8713" s="485" t="s">
        <v>45429</v>
      </c>
      <c r="C8713" t="s">
        <v>45428</v>
      </c>
      <c r="D8713" t="s">
        <v>45428</v>
      </c>
      <c r="E8713" t="str">
        <f t="shared" si="136"/>
        <v>515395 - LAUDERBACH SANDRINE ANGLAIS PRO</v>
      </c>
      <c r="F8713" t="s">
        <v>13656</v>
      </c>
      <c r="G8713" t="s">
        <v>45427</v>
      </c>
      <c r="I8713" t="s">
        <v>2900</v>
      </c>
      <c r="K8713" t="s">
        <v>208</v>
      </c>
      <c r="L8713" t="s">
        <v>45426</v>
      </c>
      <c r="N8713" t="s">
        <v>208</v>
      </c>
      <c r="O8713" t="s">
        <v>476</v>
      </c>
      <c r="P8713" t="s">
        <v>476</v>
      </c>
    </row>
    <row r="8714" spans="1:16">
      <c r="A8714" s="484" t="s">
        <v>127952</v>
      </c>
      <c r="B8714" s="485" t="s">
        <v>127951</v>
      </c>
      <c r="C8714" t="s">
        <v>127950</v>
      </c>
      <c r="D8714" t="s">
        <v>127949</v>
      </c>
      <c r="E8714" t="str">
        <f t="shared" si="136"/>
        <v>679057 - ANTOK CLARA MAURICETTE</v>
      </c>
      <c r="F8714" t="s">
        <v>18259</v>
      </c>
      <c r="G8714" t="s">
        <v>127948</v>
      </c>
      <c r="H8714" t="s">
        <v>127947</v>
      </c>
      <c r="I8714" t="s">
        <v>618</v>
      </c>
      <c r="J8714" t="s">
        <v>127946</v>
      </c>
      <c r="K8714" t="s">
        <v>208</v>
      </c>
      <c r="L8714" t="s">
        <v>127945</v>
      </c>
      <c r="N8714" t="s">
        <v>208</v>
      </c>
      <c r="O8714" t="s">
        <v>476</v>
      </c>
      <c r="P8714" t="s">
        <v>476</v>
      </c>
    </row>
    <row r="8715" spans="1:16">
      <c r="A8715" s="484" t="s">
        <v>48578</v>
      </c>
      <c r="B8715" s="485" t="s">
        <v>48577</v>
      </c>
      <c r="C8715" t="s">
        <v>48576</v>
      </c>
      <c r="D8715" t="s">
        <v>48575</v>
      </c>
      <c r="E8715" t="str">
        <f t="shared" si="136"/>
        <v>463966 - KALEIDO SPORT</v>
      </c>
      <c r="F8715" t="s">
        <v>1817</v>
      </c>
      <c r="G8715" t="s">
        <v>48574</v>
      </c>
      <c r="H8715" t="s">
        <v>48573</v>
      </c>
      <c r="I8715" t="s">
        <v>10794</v>
      </c>
      <c r="J8715" t="s">
        <v>48572</v>
      </c>
      <c r="K8715" t="s">
        <v>208</v>
      </c>
      <c r="L8715" t="s">
        <v>48571</v>
      </c>
      <c r="N8715" t="s">
        <v>208</v>
      </c>
      <c r="O8715" t="s">
        <v>476</v>
      </c>
      <c r="P8715" t="s">
        <v>476</v>
      </c>
    </row>
    <row r="8716" spans="1:16">
      <c r="A8716" s="484" t="s">
        <v>128840</v>
      </c>
      <c r="B8716" s="485" t="s">
        <v>128839</v>
      </c>
      <c r="C8716" t="s">
        <v>128838</v>
      </c>
      <c r="D8716" t="s">
        <v>128838</v>
      </c>
      <c r="E8716" t="str">
        <f t="shared" si="136"/>
        <v>637725 - AMERIS FORMATION</v>
      </c>
      <c r="F8716" t="s">
        <v>17270</v>
      </c>
      <c r="G8716" t="s">
        <v>128837</v>
      </c>
      <c r="I8716" t="s">
        <v>1148</v>
      </c>
      <c r="J8716" t="s">
        <v>128836</v>
      </c>
      <c r="K8716" t="s">
        <v>208</v>
      </c>
      <c r="L8716" t="s">
        <v>128835</v>
      </c>
      <c r="N8716" t="s">
        <v>208</v>
      </c>
      <c r="O8716" t="s">
        <v>476</v>
      </c>
      <c r="P8716" t="s">
        <v>476</v>
      </c>
    </row>
    <row r="8717" spans="1:16">
      <c r="A8717" s="484" t="s">
        <v>28913</v>
      </c>
      <c r="C8717" t="s">
        <v>28912</v>
      </c>
      <c r="D8717" t="s">
        <v>28911</v>
      </c>
      <c r="E8717" t="str">
        <f t="shared" si="136"/>
        <v>352639 - SIFUD PP</v>
      </c>
      <c r="F8717" t="s">
        <v>7009</v>
      </c>
      <c r="G8717" t="s">
        <v>14078</v>
      </c>
      <c r="I8717" t="s">
        <v>1906</v>
      </c>
      <c r="J8717" t="s">
        <v>28910</v>
      </c>
      <c r="K8717" t="s">
        <v>28909</v>
      </c>
      <c r="L8717" t="s">
        <v>28908</v>
      </c>
      <c r="N8717" t="s">
        <v>208</v>
      </c>
      <c r="O8717" t="s">
        <v>476</v>
      </c>
      <c r="P8717" t="s">
        <v>476</v>
      </c>
    </row>
    <row r="8718" spans="1:16">
      <c r="A8718" s="484" t="s">
        <v>48864</v>
      </c>
      <c r="B8718" s="485" t="s">
        <v>48863</v>
      </c>
      <c r="C8718" t="s">
        <v>48862</v>
      </c>
      <c r="D8718" t="s">
        <v>48861</v>
      </c>
      <c r="E8718" t="str">
        <f t="shared" si="136"/>
        <v>559880 - JSG DEVELOPPEMENT STAGE UP ORLEANS</v>
      </c>
      <c r="F8718" t="s">
        <v>16324</v>
      </c>
      <c r="G8718" t="s">
        <v>23087</v>
      </c>
      <c r="I8718" t="s">
        <v>3355</v>
      </c>
      <c r="K8718" t="s">
        <v>208</v>
      </c>
      <c r="L8718" t="s">
        <v>48860</v>
      </c>
      <c r="N8718" t="s">
        <v>208</v>
      </c>
      <c r="O8718" t="s">
        <v>476</v>
      </c>
      <c r="P8718" t="s">
        <v>476</v>
      </c>
    </row>
    <row r="8719" spans="1:16">
      <c r="A8719" s="484" t="s">
        <v>86981</v>
      </c>
      <c r="B8719" s="485" t="s">
        <v>86980</v>
      </c>
      <c r="C8719" t="s">
        <v>86979</v>
      </c>
      <c r="D8719" t="s">
        <v>86979</v>
      </c>
      <c r="E8719" t="str">
        <f t="shared" si="136"/>
        <v>671903 - DIGIVODA</v>
      </c>
      <c r="F8719" t="s">
        <v>5588</v>
      </c>
      <c r="G8719" t="s">
        <v>86978</v>
      </c>
      <c r="I8719" t="s">
        <v>15007</v>
      </c>
      <c r="K8719" t="s">
        <v>208</v>
      </c>
      <c r="L8719" t="s">
        <v>86977</v>
      </c>
      <c r="N8719" t="s">
        <v>208</v>
      </c>
      <c r="O8719" t="s">
        <v>476</v>
      </c>
      <c r="P8719" t="s">
        <v>476</v>
      </c>
    </row>
    <row r="8720" spans="1:16">
      <c r="A8720" s="484" t="s">
        <v>124494</v>
      </c>
      <c r="B8720" s="485" t="s">
        <v>124493</v>
      </c>
      <c r="C8720" t="s">
        <v>124492</v>
      </c>
      <c r="D8720" t="s">
        <v>124492</v>
      </c>
      <c r="E8720" t="str">
        <f t="shared" si="136"/>
        <v>576335 - ASSIMILIS PIXEL FORMATION</v>
      </c>
      <c r="F8720" t="s">
        <v>124491</v>
      </c>
      <c r="G8720" t="s">
        <v>124490</v>
      </c>
      <c r="H8720" t="s">
        <v>124489</v>
      </c>
      <c r="I8720" t="s">
        <v>105077</v>
      </c>
      <c r="J8720" t="s">
        <v>124488</v>
      </c>
      <c r="K8720" t="s">
        <v>208</v>
      </c>
      <c r="L8720" t="s">
        <v>124487</v>
      </c>
      <c r="N8720" t="s">
        <v>208</v>
      </c>
      <c r="O8720" t="s">
        <v>476</v>
      </c>
      <c r="P8720" t="s">
        <v>476</v>
      </c>
    </row>
    <row r="8721" spans="1:16">
      <c r="A8721" s="484" t="s">
        <v>65568</v>
      </c>
      <c r="B8721" s="485" t="s">
        <v>65567</v>
      </c>
      <c r="C8721" t="s">
        <v>65566</v>
      </c>
      <c r="D8721" t="s">
        <v>65565</v>
      </c>
      <c r="E8721" t="str">
        <f t="shared" si="136"/>
        <v>516661 - GRANDS ENSEMBLE LILLE</v>
      </c>
      <c r="F8721" t="s">
        <v>16581</v>
      </c>
      <c r="G8721" t="s">
        <v>65564</v>
      </c>
      <c r="I8721" t="s">
        <v>1814</v>
      </c>
      <c r="J8721" t="s">
        <v>65563</v>
      </c>
      <c r="K8721" t="s">
        <v>208</v>
      </c>
      <c r="L8721" t="s">
        <v>65562</v>
      </c>
      <c r="N8721" t="s">
        <v>208</v>
      </c>
      <c r="O8721" t="s">
        <v>476</v>
      </c>
      <c r="P8721" t="s">
        <v>476</v>
      </c>
    </row>
    <row r="8722" spans="1:16">
      <c r="A8722" s="484" t="s">
        <v>80468</v>
      </c>
      <c r="B8722" s="485" t="s">
        <v>80467</v>
      </c>
      <c r="C8722" t="s">
        <v>80466</v>
      </c>
      <c r="D8722" t="s">
        <v>80465</v>
      </c>
      <c r="E8722" t="str">
        <f t="shared" si="136"/>
        <v>501499 - ELLIPSE PARIS 11EME</v>
      </c>
      <c r="F8722" t="s">
        <v>5705</v>
      </c>
      <c r="G8722" t="s">
        <v>80464</v>
      </c>
      <c r="I8722" t="s">
        <v>7159</v>
      </c>
      <c r="J8722" t="s">
        <v>80463</v>
      </c>
      <c r="K8722" t="s">
        <v>208</v>
      </c>
      <c r="L8722" t="s">
        <v>80462</v>
      </c>
      <c r="N8722" t="s">
        <v>208</v>
      </c>
      <c r="O8722" t="s">
        <v>476</v>
      </c>
      <c r="P8722" t="s">
        <v>476</v>
      </c>
    </row>
    <row r="8723" spans="1:16">
      <c r="A8723" s="484" t="s">
        <v>88324</v>
      </c>
      <c r="B8723" s="485" t="s">
        <v>88323</v>
      </c>
      <c r="C8723" t="s">
        <v>88322</v>
      </c>
      <c r="D8723" t="s">
        <v>88321</v>
      </c>
      <c r="E8723" t="str">
        <f t="shared" si="136"/>
        <v>487405 - DEL VALLE ACEDO SANTIAGO</v>
      </c>
      <c r="F8723" t="s">
        <v>48426</v>
      </c>
      <c r="G8723" t="s">
        <v>88320</v>
      </c>
      <c r="H8723" t="s">
        <v>33629</v>
      </c>
      <c r="I8723" t="s">
        <v>626</v>
      </c>
      <c r="J8723" t="s">
        <v>88319</v>
      </c>
      <c r="K8723" t="s">
        <v>208</v>
      </c>
      <c r="L8723" t="s">
        <v>88318</v>
      </c>
      <c r="N8723" t="s">
        <v>208</v>
      </c>
      <c r="O8723" t="s">
        <v>476</v>
      </c>
      <c r="P8723" t="s">
        <v>476</v>
      </c>
    </row>
    <row r="8724" spans="1:16">
      <c r="A8724" s="484" t="s">
        <v>15669</v>
      </c>
      <c r="B8724" s="485" t="s">
        <v>15668</v>
      </c>
      <c r="C8724" t="s">
        <v>15667</v>
      </c>
      <c r="D8724" t="s">
        <v>15666</v>
      </c>
      <c r="E8724" t="str">
        <f t="shared" si="136"/>
        <v>366432 - STE DU RORSCHACH</v>
      </c>
      <c r="G8724" t="s">
        <v>15665</v>
      </c>
      <c r="H8724" t="s">
        <v>15664</v>
      </c>
      <c r="I8724" t="s">
        <v>1406</v>
      </c>
      <c r="K8724" t="s">
        <v>208</v>
      </c>
      <c r="L8724" t="s">
        <v>15663</v>
      </c>
      <c r="N8724" t="s">
        <v>208</v>
      </c>
      <c r="O8724" t="s">
        <v>476</v>
      </c>
      <c r="P8724" t="s">
        <v>476</v>
      </c>
    </row>
    <row r="8725" spans="1:16">
      <c r="A8725" s="484" t="s">
        <v>87673</v>
      </c>
      <c r="B8725" s="485" t="s">
        <v>87672</v>
      </c>
      <c r="C8725" t="s">
        <v>87671</v>
      </c>
      <c r="D8725" t="s">
        <v>87671</v>
      </c>
      <c r="E8725" t="str">
        <f t="shared" si="136"/>
        <v>453869 - DETENTE ET BIEN ETRE</v>
      </c>
      <c r="F8725" t="s">
        <v>1077</v>
      </c>
      <c r="G8725" t="s">
        <v>87670</v>
      </c>
      <c r="I8725" t="s">
        <v>65057</v>
      </c>
      <c r="J8725" t="s">
        <v>87669</v>
      </c>
      <c r="K8725" t="s">
        <v>87668</v>
      </c>
      <c r="L8725" t="s">
        <v>87667</v>
      </c>
      <c r="N8725" t="s">
        <v>208</v>
      </c>
      <c r="O8725" t="s">
        <v>476</v>
      </c>
      <c r="P8725" t="s">
        <v>476</v>
      </c>
    </row>
    <row r="8726" spans="1:16">
      <c r="A8726" s="484" t="s">
        <v>108043</v>
      </c>
      <c r="B8726" s="485" t="s">
        <v>108042</v>
      </c>
      <c r="C8726" t="s">
        <v>108041</v>
      </c>
      <c r="D8726" t="s">
        <v>108040</v>
      </c>
      <c r="E8726" t="str">
        <f t="shared" si="136"/>
        <v>328923 - CFAM</v>
      </c>
      <c r="F8726" t="s">
        <v>1817</v>
      </c>
      <c r="G8726" t="s">
        <v>108039</v>
      </c>
      <c r="H8726" t="s">
        <v>108038</v>
      </c>
      <c r="I8726" t="s">
        <v>5210</v>
      </c>
      <c r="J8726" t="s">
        <v>108037</v>
      </c>
      <c r="K8726" t="s">
        <v>208</v>
      </c>
      <c r="L8726" t="s">
        <v>108036</v>
      </c>
      <c r="N8726" t="s">
        <v>208</v>
      </c>
      <c r="O8726" t="s">
        <v>476</v>
      </c>
      <c r="P8726" t="s">
        <v>476</v>
      </c>
    </row>
    <row r="8727" spans="1:16">
      <c r="A8727" s="484" t="s">
        <v>62033</v>
      </c>
      <c r="B8727" s="485" t="s">
        <v>62032</v>
      </c>
      <c r="C8727" t="s">
        <v>62031</v>
      </c>
      <c r="D8727" t="s">
        <v>62030</v>
      </c>
      <c r="E8727" t="str">
        <f t="shared" si="136"/>
        <v>534948 - HD FORMATION LE HAVRE</v>
      </c>
      <c r="F8727" t="s">
        <v>1528</v>
      </c>
      <c r="G8727" t="s">
        <v>62029</v>
      </c>
      <c r="I8727" t="s">
        <v>3229</v>
      </c>
      <c r="J8727" t="s">
        <v>62028</v>
      </c>
      <c r="K8727" t="s">
        <v>208</v>
      </c>
      <c r="L8727" t="s">
        <v>62027</v>
      </c>
      <c r="N8727" t="s">
        <v>208</v>
      </c>
      <c r="O8727" t="s">
        <v>476</v>
      </c>
      <c r="P8727" t="s">
        <v>476</v>
      </c>
    </row>
    <row r="8728" spans="1:16">
      <c r="A8728" s="484" t="s">
        <v>43192</v>
      </c>
      <c r="B8728" s="485" t="s">
        <v>43191</v>
      </c>
      <c r="C8728" t="s">
        <v>43190</v>
      </c>
      <c r="D8728" t="s">
        <v>43189</v>
      </c>
      <c r="E8728" t="str">
        <f t="shared" si="136"/>
        <v>580685 - LESURE HOFFNER ANNE</v>
      </c>
      <c r="F8728" t="s">
        <v>2408</v>
      </c>
      <c r="G8728" t="s">
        <v>43188</v>
      </c>
      <c r="H8728" t="s">
        <v>43187</v>
      </c>
      <c r="I8728" t="s">
        <v>820</v>
      </c>
      <c r="J8728" t="s">
        <v>43186</v>
      </c>
      <c r="K8728" t="s">
        <v>208</v>
      </c>
      <c r="L8728" t="s">
        <v>43185</v>
      </c>
      <c r="N8728" t="s">
        <v>208</v>
      </c>
      <c r="O8728" t="s">
        <v>476</v>
      </c>
      <c r="P8728" t="s">
        <v>476</v>
      </c>
    </row>
    <row r="8729" spans="1:16">
      <c r="A8729" s="484" t="s">
        <v>136551</v>
      </c>
      <c r="B8729" s="485" t="s">
        <v>136544</v>
      </c>
      <c r="C8729" t="s">
        <v>136543</v>
      </c>
      <c r="D8729" t="s">
        <v>136550</v>
      </c>
      <c r="E8729" t="str">
        <f t="shared" si="136"/>
        <v>490799 - ACACIA - ABAKA CONSEIL CARQUEFOU</v>
      </c>
      <c r="F8729" t="s">
        <v>1487</v>
      </c>
      <c r="G8729" t="s">
        <v>136549</v>
      </c>
      <c r="H8729" t="s">
        <v>136548</v>
      </c>
      <c r="I8729" t="s">
        <v>11163</v>
      </c>
      <c r="J8729" t="s">
        <v>136547</v>
      </c>
      <c r="K8729" t="s">
        <v>208</v>
      </c>
      <c r="L8729" t="s">
        <v>136546</v>
      </c>
      <c r="N8729" t="s">
        <v>208</v>
      </c>
      <c r="O8729" t="s">
        <v>476</v>
      </c>
      <c r="P8729" t="s">
        <v>476</v>
      </c>
    </row>
    <row r="8730" spans="1:16">
      <c r="A8730" s="484" t="s">
        <v>136545</v>
      </c>
      <c r="B8730" s="485" t="s">
        <v>136544</v>
      </c>
      <c r="C8730" t="s">
        <v>136543</v>
      </c>
      <c r="D8730" t="s">
        <v>136542</v>
      </c>
      <c r="E8730" t="str">
        <f t="shared" si="136"/>
        <v>509541 - ACACIA - ABAKA CONSEIL ST JACQUES DE LA LANDE</v>
      </c>
      <c r="F8730" t="s">
        <v>49948</v>
      </c>
      <c r="G8730" t="s">
        <v>136541</v>
      </c>
      <c r="I8730" t="s">
        <v>3364</v>
      </c>
      <c r="J8730" t="s">
        <v>136540</v>
      </c>
      <c r="K8730" t="s">
        <v>208</v>
      </c>
      <c r="L8730" t="s">
        <v>136539</v>
      </c>
      <c r="N8730" t="s">
        <v>208</v>
      </c>
      <c r="O8730" t="s">
        <v>476</v>
      </c>
      <c r="P8730" t="s">
        <v>476</v>
      </c>
    </row>
    <row r="8731" spans="1:16">
      <c r="A8731" s="484" t="s">
        <v>40948</v>
      </c>
      <c r="B8731" s="485" t="s">
        <v>40947</v>
      </c>
      <c r="C8731" t="s">
        <v>40946</v>
      </c>
      <c r="D8731" t="s">
        <v>40945</v>
      </c>
      <c r="E8731" t="str">
        <f t="shared" si="136"/>
        <v>632909 - LYON LANGUES</v>
      </c>
      <c r="F8731" t="s">
        <v>15332</v>
      </c>
      <c r="G8731" t="s">
        <v>40944</v>
      </c>
      <c r="I8731" t="s">
        <v>802</v>
      </c>
      <c r="J8731" t="s">
        <v>40943</v>
      </c>
      <c r="K8731" t="s">
        <v>208</v>
      </c>
      <c r="L8731" t="s">
        <v>40942</v>
      </c>
      <c r="N8731" t="s">
        <v>208</v>
      </c>
      <c r="O8731" t="s">
        <v>476</v>
      </c>
      <c r="P8731" t="s">
        <v>476</v>
      </c>
    </row>
    <row r="8732" spans="1:16">
      <c r="A8732" s="484" t="s">
        <v>50310</v>
      </c>
      <c r="B8732" s="485" t="s">
        <v>50309</v>
      </c>
      <c r="C8732" t="s">
        <v>50308</v>
      </c>
      <c r="D8732" t="s">
        <v>50307</v>
      </c>
      <c r="E8732" t="str">
        <f t="shared" si="136"/>
        <v>630366 - IRIS MESSIDOR BOBIGNY</v>
      </c>
      <c r="F8732" t="s">
        <v>9781</v>
      </c>
      <c r="G8732" t="s">
        <v>50306</v>
      </c>
      <c r="H8732" t="s">
        <v>50305</v>
      </c>
      <c r="I8732" t="s">
        <v>46895</v>
      </c>
      <c r="J8732" t="s">
        <v>50304</v>
      </c>
      <c r="K8732" t="s">
        <v>208</v>
      </c>
      <c r="L8732" t="s">
        <v>50303</v>
      </c>
      <c r="N8732" t="s">
        <v>208</v>
      </c>
      <c r="O8732" t="s">
        <v>476</v>
      </c>
      <c r="P8732" t="s">
        <v>476</v>
      </c>
    </row>
    <row r="8733" spans="1:16">
      <c r="A8733" s="484" t="s">
        <v>88619</v>
      </c>
      <c r="B8733" s="485" t="s">
        <v>88618</v>
      </c>
      <c r="C8733" t="s">
        <v>88617</v>
      </c>
      <c r="D8733" t="s">
        <v>88617</v>
      </c>
      <c r="E8733" t="str">
        <f t="shared" si="136"/>
        <v>455581 - DECIMA FORMATION</v>
      </c>
      <c r="F8733" t="s">
        <v>19901</v>
      </c>
      <c r="G8733" t="s">
        <v>88616</v>
      </c>
      <c r="I8733" t="s">
        <v>6909</v>
      </c>
      <c r="J8733" t="s">
        <v>88615</v>
      </c>
      <c r="K8733" t="s">
        <v>88614</v>
      </c>
      <c r="L8733" t="s">
        <v>88613</v>
      </c>
      <c r="N8733" t="s">
        <v>208</v>
      </c>
      <c r="O8733" t="s">
        <v>476</v>
      </c>
      <c r="P8733" t="s">
        <v>476</v>
      </c>
    </row>
    <row r="8734" spans="1:16">
      <c r="A8734" s="484" t="s">
        <v>50122</v>
      </c>
      <c r="B8734" s="485" t="s">
        <v>50121</v>
      </c>
      <c r="C8734" t="s">
        <v>50120</v>
      </c>
      <c r="D8734" t="s">
        <v>50120</v>
      </c>
      <c r="E8734" t="str">
        <f t="shared" si="136"/>
        <v>406077 - ISIWARE</v>
      </c>
      <c r="F8734" t="s">
        <v>5599</v>
      </c>
      <c r="G8734" t="s">
        <v>50119</v>
      </c>
      <c r="I8734" t="s">
        <v>2507</v>
      </c>
      <c r="J8734" t="s">
        <v>50118</v>
      </c>
      <c r="K8734" t="s">
        <v>208</v>
      </c>
      <c r="L8734" t="s">
        <v>50117</v>
      </c>
      <c r="N8734" t="s">
        <v>208</v>
      </c>
      <c r="O8734" t="s">
        <v>476</v>
      </c>
      <c r="P8734" t="s">
        <v>476</v>
      </c>
    </row>
    <row r="8735" spans="1:16">
      <c r="A8735" s="484" t="s">
        <v>108787</v>
      </c>
      <c r="B8735" s="485" t="s">
        <v>108786</v>
      </c>
      <c r="C8735" t="s">
        <v>108785</v>
      </c>
      <c r="D8735" t="s">
        <v>108784</v>
      </c>
      <c r="E8735" t="str">
        <f t="shared" si="136"/>
        <v>401432 - CEMAFOR</v>
      </c>
      <c r="F8735" t="s">
        <v>11295</v>
      </c>
      <c r="G8735" t="s">
        <v>108783</v>
      </c>
      <c r="I8735" t="s">
        <v>4056</v>
      </c>
      <c r="J8735" t="s">
        <v>108782</v>
      </c>
      <c r="K8735" t="s">
        <v>208</v>
      </c>
      <c r="L8735" t="s">
        <v>108781</v>
      </c>
      <c r="N8735" t="s">
        <v>208</v>
      </c>
      <c r="O8735" t="s">
        <v>476</v>
      </c>
      <c r="P8735" t="s">
        <v>476</v>
      </c>
    </row>
    <row r="8736" spans="1:16">
      <c r="A8736" s="484" t="s">
        <v>128402</v>
      </c>
      <c r="B8736" s="485" t="s">
        <v>128401</v>
      </c>
      <c r="C8736" t="s">
        <v>128400</v>
      </c>
      <c r="D8736" t="s">
        <v>128400</v>
      </c>
      <c r="E8736" t="str">
        <f t="shared" si="136"/>
        <v>574480 - ANGEL CONSULTING</v>
      </c>
      <c r="F8736" t="s">
        <v>1848</v>
      </c>
      <c r="G8736" t="s">
        <v>128399</v>
      </c>
      <c r="I8736" t="s">
        <v>3733</v>
      </c>
      <c r="K8736" t="s">
        <v>208</v>
      </c>
      <c r="L8736" t="s">
        <v>128398</v>
      </c>
      <c r="N8736" t="s">
        <v>208</v>
      </c>
      <c r="O8736" t="s">
        <v>476</v>
      </c>
      <c r="P8736" t="s">
        <v>476</v>
      </c>
    </row>
    <row r="8737" spans="1:16">
      <c r="A8737" s="484" t="s">
        <v>127349</v>
      </c>
      <c r="B8737" s="485" t="s">
        <v>127348</v>
      </c>
      <c r="C8737" t="s">
        <v>127347</v>
      </c>
      <c r="D8737" t="s">
        <v>127347</v>
      </c>
      <c r="E8737" t="str">
        <f t="shared" si="136"/>
        <v>394117 - ARC EN CIEL DETENTE</v>
      </c>
      <c r="F8737" t="s">
        <v>2572</v>
      </c>
      <c r="G8737" t="s">
        <v>127346</v>
      </c>
      <c r="I8737" t="s">
        <v>127345</v>
      </c>
      <c r="J8737" t="s">
        <v>127344</v>
      </c>
      <c r="K8737" t="s">
        <v>208</v>
      </c>
      <c r="L8737" t="s">
        <v>127343</v>
      </c>
      <c r="N8737" t="s">
        <v>208</v>
      </c>
      <c r="O8737" t="s">
        <v>476</v>
      </c>
      <c r="P8737" t="s">
        <v>476</v>
      </c>
    </row>
    <row r="8738" spans="1:16">
      <c r="A8738" s="484" t="s">
        <v>129907</v>
      </c>
      <c r="B8738" s="485" t="s">
        <v>129906</v>
      </c>
      <c r="C8738" t="s">
        <v>129905</v>
      </c>
      <c r="D8738" t="s">
        <v>129905</v>
      </c>
      <c r="E8738" t="str">
        <f t="shared" si="136"/>
        <v>600374 - ALSACE CONSEILS</v>
      </c>
      <c r="F8738" t="s">
        <v>1857</v>
      </c>
      <c r="G8738" t="s">
        <v>129904</v>
      </c>
      <c r="I8738" t="s">
        <v>14505</v>
      </c>
      <c r="J8738" t="s">
        <v>129903</v>
      </c>
      <c r="K8738" t="s">
        <v>208</v>
      </c>
      <c r="L8738" t="s">
        <v>129902</v>
      </c>
      <c r="N8738" t="s">
        <v>208</v>
      </c>
      <c r="O8738" t="s">
        <v>476</v>
      </c>
      <c r="P8738" t="s">
        <v>476</v>
      </c>
    </row>
    <row r="8739" spans="1:16">
      <c r="A8739" s="484" t="s">
        <v>53508</v>
      </c>
      <c r="B8739" s="485" t="s">
        <v>53507</v>
      </c>
      <c r="C8739" t="s">
        <v>53506</v>
      </c>
      <c r="D8739" t="s">
        <v>53505</v>
      </c>
      <c r="E8739" t="str">
        <f t="shared" si="136"/>
        <v>408049 - INEAD AIX EN PROVENCE</v>
      </c>
      <c r="F8739" t="s">
        <v>5717</v>
      </c>
      <c r="G8739" t="s">
        <v>53504</v>
      </c>
      <c r="I8739" t="s">
        <v>596</v>
      </c>
      <c r="J8739" t="s">
        <v>53503</v>
      </c>
      <c r="K8739" t="s">
        <v>208</v>
      </c>
      <c r="L8739" t="s">
        <v>53502</v>
      </c>
      <c r="N8739" t="s">
        <v>208</v>
      </c>
      <c r="O8739" t="s">
        <v>476</v>
      </c>
      <c r="P8739" t="s">
        <v>476</v>
      </c>
    </row>
    <row r="8740" spans="1:16">
      <c r="A8740" s="484" t="s">
        <v>88612</v>
      </c>
      <c r="B8740" s="485" t="s">
        <v>88611</v>
      </c>
      <c r="C8740" t="s">
        <v>88610</v>
      </c>
      <c r="D8740" t="s">
        <v>88610</v>
      </c>
      <c r="E8740" t="str">
        <f t="shared" si="136"/>
        <v>351817 - DECIVISION</v>
      </c>
      <c r="F8740" t="s">
        <v>3803</v>
      </c>
      <c r="G8740" t="s">
        <v>88609</v>
      </c>
      <c r="H8740" t="s">
        <v>88608</v>
      </c>
      <c r="I8740" t="s">
        <v>603</v>
      </c>
      <c r="J8740" t="s">
        <v>88607</v>
      </c>
      <c r="K8740" t="s">
        <v>208</v>
      </c>
      <c r="L8740" t="s">
        <v>88606</v>
      </c>
      <c r="N8740" t="s">
        <v>208</v>
      </c>
      <c r="O8740" t="s">
        <v>476</v>
      </c>
      <c r="P8740" t="s">
        <v>476</v>
      </c>
    </row>
    <row r="8741" spans="1:16">
      <c r="A8741" s="484" t="s">
        <v>118632</v>
      </c>
      <c r="B8741" s="485" t="s">
        <v>118631</v>
      </c>
      <c r="C8741" t="s">
        <v>118630</v>
      </c>
      <c r="D8741" t="s">
        <v>118629</v>
      </c>
      <c r="E8741" t="str">
        <f t="shared" si="136"/>
        <v>442410 - ASSOCIATION RESEAU PIC</v>
      </c>
      <c r="F8741" t="s">
        <v>25301</v>
      </c>
      <c r="G8741" t="s">
        <v>118628</v>
      </c>
      <c r="H8741" t="s">
        <v>118627</v>
      </c>
      <c r="I8741" t="s">
        <v>22605</v>
      </c>
      <c r="J8741" t="s">
        <v>118626</v>
      </c>
      <c r="K8741" t="s">
        <v>118625</v>
      </c>
      <c r="L8741" t="s">
        <v>118624</v>
      </c>
      <c r="N8741" t="s">
        <v>208</v>
      </c>
      <c r="O8741" t="s">
        <v>476</v>
      </c>
      <c r="P8741" t="s">
        <v>476</v>
      </c>
    </row>
    <row r="8742" spans="1:16">
      <c r="A8742" s="484" t="s">
        <v>126744</v>
      </c>
      <c r="B8742" s="485" t="s">
        <v>126743</v>
      </c>
      <c r="C8742" t="s">
        <v>126742</v>
      </c>
      <c r="D8742" t="s">
        <v>126741</v>
      </c>
      <c r="E8742" t="str">
        <f t="shared" si="136"/>
        <v>579490 - ARTEMYS</v>
      </c>
      <c r="F8742" t="s">
        <v>4787</v>
      </c>
      <c r="G8742" t="s">
        <v>126740</v>
      </c>
      <c r="I8742" t="s">
        <v>108631</v>
      </c>
      <c r="J8742" t="s">
        <v>90076</v>
      </c>
      <c r="K8742" t="s">
        <v>208</v>
      </c>
      <c r="L8742" t="s">
        <v>126739</v>
      </c>
      <c r="N8742" t="s">
        <v>207</v>
      </c>
      <c r="O8742" t="s">
        <v>476</v>
      </c>
      <c r="P8742" t="s">
        <v>476</v>
      </c>
    </row>
    <row r="8743" spans="1:16">
      <c r="A8743" s="484" t="s">
        <v>51875</v>
      </c>
      <c r="B8743" s="485" t="s">
        <v>51874</v>
      </c>
      <c r="C8743" t="s">
        <v>51873</v>
      </c>
      <c r="D8743" t="s">
        <v>51872</v>
      </c>
      <c r="E8743" t="str">
        <f t="shared" si="136"/>
        <v>504026 - INTERCOUNTRY ACADEMY</v>
      </c>
      <c r="F8743" t="s">
        <v>7475</v>
      </c>
      <c r="G8743" t="s">
        <v>51871</v>
      </c>
      <c r="I8743" t="s">
        <v>626</v>
      </c>
      <c r="J8743" t="s">
        <v>51870</v>
      </c>
      <c r="K8743" t="s">
        <v>208</v>
      </c>
      <c r="L8743" t="s">
        <v>51869</v>
      </c>
      <c r="N8743" t="s">
        <v>208</v>
      </c>
      <c r="O8743" t="s">
        <v>476</v>
      </c>
      <c r="P8743" t="s">
        <v>476</v>
      </c>
    </row>
    <row r="8744" spans="1:16">
      <c r="A8744" s="484" t="s">
        <v>128650</v>
      </c>
      <c r="B8744" s="485" t="s">
        <v>128649</v>
      </c>
      <c r="C8744" t="s">
        <v>128648</v>
      </c>
      <c r="D8744" t="s">
        <v>128648</v>
      </c>
      <c r="E8744" t="str">
        <f t="shared" si="136"/>
        <v>658637 - AMT FORMATIONS</v>
      </c>
      <c r="F8744" t="s">
        <v>9404</v>
      </c>
      <c r="G8744" t="s">
        <v>128647</v>
      </c>
      <c r="I8744" t="s">
        <v>21003</v>
      </c>
      <c r="J8744" t="s">
        <v>128646</v>
      </c>
      <c r="K8744" t="s">
        <v>208</v>
      </c>
      <c r="L8744" t="s">
        <v>128645</v>
      </c>
      <c r="N8744" t="s">
        <v>208</v>
      </c>
      <c r="O8744" t="s">
        <v>476</v>
      </c>
      <c r="P8744" t="s">
        <v>476</v>
      </c>
    </row>
    <row r="8745" spans="1:16">
      <c r="A8745" s="484" t="s">
        <v>45065</v>
      </c>
      <c r="B8745" s="485" t="s">
        <v>45064</v>
      </c>
      <c r="C8745" t="s">
        <v>45063</v>
      </c>
      <c r="D8745" t="s">
        <v>45063</v>
      </c>
      <c r="E8745" t="str">
        <f t="shared" si="136"/>
        <v>602152 - LE COMPTOIR BEAUTE</v>
      </c>
      <c r="F8745" t="s">
        <v>45062</v>
      </c>
      <c r="G8745" t="s">
        <v>45061</v>
      </c>
      <c r="I8745" t="s">
        <v>11197</v>
      </c>
      <c r="J8745" t="s">
        <v>45060</v>
      </c>
      <c r="K8745" t="s">
        <v>208</v>
      </c>
      <c r="L8745" t="s">
        <v>45059</v>
      </c>
      <c r="N8745" t="s">
        <v>208</v>
      </c>
      <c r="O8745" t="s">
        <v>476</v>
      </c>
      <c r="P8745" t="s">
        <v>476</v>
      </c>
    </row>
    <row r="8746" spans="1:16">
      <c r="A8746" s="484" t="s">
        <v>129211</v>
      </c>
      <c r="B8746" s="485" t="s">
        <v>129210</v>
      </c>
      <c r="C8746" t="s">
        <v>129209</v>
      </c>
      <c r="D8746" t="s">
        <v>129209</v>
      </c>
      <c r="E8746" t="str">
        <f t="shared" si="136"/>
        <v>528183 - AMC FORMATION</v>
      </c>
      <c r="F8746" t="s">
        <v>27437</v>
      </c>
      <c r="G8746" t="s">
        <v>129208</v>
      </c>
      <c r="I8746" t="s">
        <v>2301</v>
      </c>
      <c r="J8746" t="s">
        <v>129207</v>
      </c>
      <c r="K8746" t="s">
        <v>208</v>
      </c>
      <c r="L8746" t="s">
        <v>129206</v>
      </c>
      <c r="N8746" t="s">
        <v>208</v>
      </c>
      <c r="O8746" t="s">
        <v>476</v>
      </c>
      <c r="P8746" t="s">
        <v>476</v>
      </c>
    </row>
    <row r="8747" spans="1:16">
      <c r="A8747" s="484" t="s">
        <v>110620</v>
      </c>
      <c r="B8747" s="485" t="s">
        <v>110619</v>
      </c>
      <c r="C8747" t="s">
        <v>110618</v>
      </c>
      <c r="D8747" t="s">
        <v>110618</v>
      </c>
      <c r="E8747" t="str">
        <f t="shared" si="136"/>
        <v>540754 - CAMPUS DALKIA NORD EUROPE</v>
      </c>
      <c r="F8747" t="s">
        <v>1710</v>
      </c>
      <c r="G8747" t="s">
        <v>110617</v>
      </c>
      <c r="H8747" t="s">
        <v>110616</v>
      </c>
      <c r="I8747" t="s">
        <v>55018</v>
      </c>
      <c r="J8747" t="s">
        <v>55017</v>
      </c>
      <c r="K8747" t="s">
        <v>208</v>
      </c>
      <c r="L8747" t="s">
        <v>110615</v>
      </c>
      <c r="N8747" t="s">
        <v>208</v>
      </c>
      <c r="O8747" t="s">
        <v>476</v>
      </c>
      <c r="P8747" t="s">
        <v>476</v>
      </c>
    </row>
    <row r="8748" spans="1:16">
      <c r="A8748" s="484" t="s">
        <v>88028</v>
      </c>
      <c r="B8748" s="485" t="s">
        <v>88027</v>
      </c>
      <c r="C8748" t="s">
        <v>88026</v>
      </c>
      <c r="D8748" t="s">
        <v>88026</v>
      </c>
      <c r="E8748" t="str">
        <f t="shared" si="136"/>
        <v>216835 - DEMETER SANTE</v>
      </c>
      <c r="F8748" t="s">
        <v>2242</v>
      </c>
      <c r="G8748" t="s">
        <v>88025</v>
      </c>
      <c r="H8748" t="s">
        <v>88024</v>
      </c>
      <c r="I8748" t="s">
        <v>88023</v>
      </c>
      <c r="J8748" t="s">
        <v>88022</v>
      </c>
      <c r="K8748" t="s">
        <v>88021</v>
      </c>
      <c r="L8748" t="s">
        <v>88020</v>
      </c>
      <c r="N8748" t="s">
        <v>208</v>
      </c>
      <c r="O8748" t="s">
        <v>476</v>
      </c>
      <c r="P8748" t="s">
        <v>476</v>
      </c>
    </row>
    <row r="8749" spans="1:16">
      <c r="A8749" s="484" t="s">
        <v>69820</v>
      </c>
      <c r="B8749" s="485" t="s">
        <v>69819</v>
      </c>
      <c r="C8749" t="s">
        <v>69818</v>
      </c>
      <c r="D8749" t="s">
        <v>69817</v>
      </c>
      <c r="E8749" t="str">
        <f t="shared" si="136"/>
        <v>503344 - FPSI</v>
      </c>
      <c r="F8749" t="s">
        <v>1808</v>
      </c>
      <c r="G8749" t="s">
        <v>69816</v>
      </c>
      <c r="I8749" t="s">
        <v>69815</v>
      </c>
      <c r="J8749" t="s">
        <v>69814</v>
      </c>
      <c r="K8749" t="s">
        <v>208</v>
      </c>
      <c r="L8749" t="s">
        <v>69813</v>
      </c>
      <c r="N8749" t="s">
        <v>208</v>
      </c>
      <c r="O8749" t="s">
        <v>476</v>
      </c>
      <c r="P8749" t="s">
        <v>476</v>
      </c>
    </row>
    <row r="8750" spans="1:16">
      <c r="A8750" s="484" t="s">
        <v>98549</v>
      </c>
      <c r="B8750" s="485" t="s">
        <v>98548</v>
      </c>
      <c r="C8750" t="s">
        <v>98547</v>
      </c>
      <c r="D8750" t="s">
        <v>98547</v>
      </c>
      <c r="E8750" t="str">
        <f t="shared" si="136"/>
        <v>631863 - CFA GROUPE PARIS ECOLE DE MANAGEMENT - ENSMI</v>
      </c>
      <c r="F8750" t="s">
        <v>1610</v>
      </c>
      <c r="G8750" t="s">
        <v>98546</v>
      </c>
      <c r="H8750" t="s">
        <v>98545</v>
      </c>
      <c r="I8750" t="s">
        <v>1042</v>
      </c>
      <c r="J8750" t="s">
        <v>98544</v>
      </c>
      <c r="K8750" t="s">
        <v>208</v>
      </c>
      <c r="L8750" t="s">
        <v>98543</v>
      </c>
      <c r="N8750" t="s">
        <v>207</v>
      </c>
      <c r="O8750" t="s">
        <v>476</v>
      </c>
      <c r="P8750" t="s">
        <v>476</v>
      </c>
    </row>
    <row r="8751" spans="1:16">
      <c r="A8751" s="484" t="s">
        <v>36795</v>
      </c>
      <c r="B8751" s="485" t="s">
        <v>36794</v>
      </c>
      <c r="C8751" t="s">
        <v>36793</v>
      </c>
      <c r="D8751" t="s">
        <v>36793</v>
      </c>
      <c r="E8751" t="str">
        <f t="shared" si="136"/>
        <v>511304 - MERCIER MARTINE</v>
      </c>
      <c r="F8751" t="s">
        <v>6920</v>
      </c>
      <c r="G8751" t="s">
        <v>36792</v>
      </c>
      <c r="I8751" t="s">
        <v>2627</v>
      </c>
      <c r="K8751" t="s">
        <v>208</v>
      </c>
      <c r="L8751" t="s">
        <v>36791</v>
      </c>
      <c r="N8751" t="s">
        <v>208</v>
      </c>
      <c r="O8751" t="s">
        <v>476</v>
      </c>
      <c r="P8751" t="s">
        <v>476</v>
      </c>
    </row>
    <row r="8752" spans="1:16">
      <c r="A8752" s="484" t="s">
        <v>34424</v>
      </c>
      <c r="B8752" s="485" t="s">
        <v>34423</v>
      </c>
      <c r="C8752" t="s">
        <v>34422</v>
      </c>
      <c r="D8752" t="s">
        <v>34421</v>
      </c>
      <c r="E8752" t="str">
        <f t="shared" si="136"/>
        <v>573917 - MYCONNECTING</v>
      </c>
      <c r="F8752" t="s">
        <v>34420</v>
      </c>
      <c r="G8752" t="s">
        <v>34419</v>
      </c>
      <c r="I8752" t="s">
        <v>1406</v>
      </c>
      <c r="J8752" t="s">
        <v>34418</v>
      </c>
      <c r="K8752" t="s">
        <v>208</v>
      </c>
      <c r="L8752" t="s">
        <v>34417</v>
      </c>
      <c r="N8752" t="s">
        <v>208</v>
      </c>
      <c r="O8752" t="s">
        <v>476</v>
      </c>
      <c r="P8752" t="s">
        <v>476</v>
      </c>
    </row>
    <row r="8753" spans="1:16">
      <c r="A8753" s="484" t="s">
        <v>85834</v>
      </c>
      <c r="B8753" s="485" t="s">
        <v>85833</v>
      </c>
      <c r="C8753" t="s">
        <v>85832</v>
      </c>
      <c r="D8753" t="s">
        <v>85832</v>
      </c>
      <c r="E8753" t="str">
        <f t="shared" si="136"/>
        <v>362335 - DUMONT DOMINIQUE</v>
      </c>
      <c r="F8753" t="s">
        <v>7753</v>
      </c>
      <c r="G8753" t="s">
        <v>85831</v>
      </c>
      <c r="I8753" t="s">
        <v>85830</v>
      </c>
      <c r="J8753" t="s">
        <v>85829</v>
      </c>
      <c r="K8753" t="s">
        <v>208</v>
      </c>
      <c r="L8753" t="s">
        <v>85828</v>
      </c>
      <c r="N8753" t="s">
        <v>208</v>
      </c>
      <c r="O8753" t="s">
        <v>476</v>
      </c>
      <c r="P8753" t="s">
        <v>476</v>
      </c>
    </row>
    <row r="8754" spans="1:16">
      <c r="A8754" s="484" t="s">
        <v>128003</v>
      </c>
      <c r="B8754" s="485" t="s">
        <v>128002</v>
      </c>
      <c r="C8754" t="s">
        <v>128001</v>
      </c>
      <c r="D8754" t="s">
        <v>128000</v>
      </c>
      <c r="E8754" t="str">
        <f t="shared" si="136"/>
        <v>502807 - ANTIDOTE ORGANISATION</v>
      </c>
      <c r="F8754" t="s">
        <v>6592</v>
      </c>
      <c r="G8754" t="s">
        <v>127999</v>
      </c>
      <c r="I8754" t="s">
        <v>603</v>
      </c>
      <c r="J8754" t="s">
        <v>127998</v>
      </c>
      <c r="K8754" t="s">
        <v>127997</v>
      </c>
      <c r="L8754" t="s">
        <v>127996</v>
      </c>
      <c r="N8754" t="s">
        <v>208</v>
      </c>
      <c r="O8754" t="s">
        <v>476</v>
      </c>
      <c r="P8754" t="s">
        <v>476</v>
      </c>
    </row>
    <row r="8755" spans="1:16">
      <c r="A8755" s="484" t="s">
        <v>19319</v>
      </c>
      <c r="B8755" s="485" t="s">
        <v>19318</v>
      </c>
      <c r="C8755" t="s">
        <v>19317</v>
      </c>
      <c r="D8755" t="s">
        <v>19316</v>
      </c>
      <c r="E8755" t="str">
        <f t="shared" si="136"/>
        <v>565568 - SAVOVA NICOLETTA</v>
      </c>
      <c r="F8755" t="s">
        <v>707</v>
      </c>
      <c r="G8755" t="s">
        <v>19315</v>
      </c>
      <c r="H8755" t="s">
        <v>19314</v>
      </c>
      <c r="I8755" t="s">
        <v>19313</v>
      </c>
      <c r="J8755" t="s">
        <v>19312</v>
      </c>
      <c r="K8755" t="s">
        <v>208</v>
      </c>
      <c r="L8755" t="s">
        <v>19311</v>
      </c>
      <c r="N8755" t="s">
        <v>208</v>
      </c>
      <c r="O8755" t="s">
        <v>476</v>
      </c>
      <c r="P8755" t="s">
        <v>476</v>
      </c>
    </row>
    <row r="8756" spans="1:16">
      <c r="A8756" s="484" t="s">
        <v>27793</v>
      </c>
      <c r="B8756" s="485" t="s">
        <v>27792</v>
      </c>
      <c r="C8756" t="s">
        <v>27791</v>
      </c>
      <c r="D8756" t="s">
        <v>27791</v>
      </c>
      <c r="E8756" t="str">
        <f t="shared" si="136"/>
        <v>630720 - PIVOINE</v>
      </c>
      <c r="F8756" t="s">
        <v>6481</v>
      </c>
      <c r="G8756" t="s">
        <v>27790</v>
      </c>
      <c r="I8756" t="s">
        <v>27789</v>
      </c>
      <c r="J8756" t="s">
        <v>27788</v>
      </c>
      <c r="K8756" t="s">
        <v>208</v>
      </c>
      <c r="L8756" t="s">
        <v>27787</v>
      </c>
      <c r="N8756" t="s">
        <v>208</v>
      </c>
      <c r="O8756" t="s">
        <v>476</v>
      </c>
      <c r="P8756" t="s">
        <v>476</v>
      </c>
    </row>
    <row r="8757" spans="1:16">
      <c r="A8757" s="484" t="s">
        <v>112782</v>
      </c>
      <c r="B8757" s="485" t="s">
        <v>112781</v>
      </c>
      <c r="C8757" t="s">
        <v>112780</v>
      </c>
      <c r="D8757" t="s">
        <v>112779</v>
      </c>
      <c r="E8757" t="str">
        <f t="shared" si="136"/>
        <v>380817 - BONNET MICHEL - CIAG</v>
      </c>
      <c r="F8757" t="s">
        <v>1618</v>
      </c>
      <c r="G8757" t="s">
        <v>112778</v>
      </c>
      <c r="I8757" t="s">
        <v>7712</v>
      </c>
      <c r="J8757" t="s">
        <v>112777</v>
      </c>
      <c r="K8757" t="s">
        <v>208</v>
      </c>
      <c r="L8757" t="s">
        <v>112776</v>
      </c>
      <c r="N8757" t="s">
        <v>208</v>
      </c>
      <c r="O8757" t="s">
        <v>476</v>
      </c>
      <c r="P8757" t="s">
        <v>476</v>
      </c>
    </row>
    <row r="8758" spans="1:16">
      <c r="A8758" s="484" t="s">
        <v>17363</v>
      </c>
      <c r="B8758" s="485" t="s">
        <v>17362</v>
      </c>
      <c r="C8758" t="s">
        <v>17361</v>
      </c>
      <c r="D8758" t="s">
        <v>17361</v>
      </c>
      <c r="E8758" t="str">
        <f t="shared" si="136"/>
        <v>600283 - SHIATSU WELLBEING</v>
      </c>
      <c r="F8758" t="s">
        <v>6620</v>
      </c>
      <c r="G8758" t="s">
        <v>17360</v>
      </c>
      <c r="I8758" t="s">
        <v>17359</v>
      </c>
      <c r="J8758" t="s">
        <v>17358</v>
      </c>
      <c r="K8758" t="s">
        <v>208</v>
      </c>
      <c r="L8758" t="s">
        <v>17357</v>
      </c>
      <c r="N8758" t="s">
        <v>208</v>
      </c>
      <c r="O8758" t="s">
        <v>476</v>
      </c>
      <c r="P8758" t="s">
        <v>476</v>
      </c>
    </row>
    <row r="8759" spans="1:16">
      <c r="A8759" s="484" t="s">
        <v>129410</v>
      </c>
      <c r="B8759" s="485" t="s">
        <v>129409</v>
      </c>
      <c r="C8759" t="s">
        <v>129408</v>
      </c>
      <c r="D8759" t="s">
        <v>129408</v>
      </c>
      <c r="E8759" t="str">
        <f t="shared" si="136"/>
        <v>606455 - ALVEA FORMATION</v>
      </c>
      <c r="F8759" t="s">
        <v>4484</v>
      </c>
      <c r="G8759" t="s">
        <v>129407</v>
      </c>
      <c r="I8759" t="s">
        <v>1542</v>
      </c>
      <c r="J8759" t="s">
        <v>129406</v>
      </c>
      <c r="K8759" t="s">
        <v>208</v>
      </c>
      <c r="L8759" t="s">
        <v>129405</v>
      </c>
      <c r="N8759" t="s">
        <v>208</v>
      </c>
      <c r="O8759" t="s">
        <v>476</v>
      </c>
      <c r="P8759" t="s">
        <v>476</v>
      </c>
    </row>
    <row r="8760" spans="1:16">
      <c r="A8760" s="484" t="s">
        <v>95035</v>
      </c>
      <c r="B8760" s="485" t="s">
        <v>95034</v>
      </c>
      <c r="C8760" t="s">
        <v>95033</v>
      </c>
      <c r="D8760" t="s">
        <v>95033</v>
      </c>
      <c r="E8760" t="str">
        <f t="shared" si="136"/>
        <v>586638 - COATCH CENTER - SAEVA FORMATION</v>
      </c>
      <c r="F8760" t="s">
        <v>2572</v>
      </c>
      <c r="G8760" t="s">
        <v>95032</v>
      </c>
      <c r="I8760" t="s">
        <v>618</v>
      </c>
      <c r="J8760" t="s">
        <v>95031</v>
      </c>
      <c r="K8760" t="s">
        <v>208</v>
      </c>
      <c r="L8760" t="s">
        <v>95030</v>
      </c>
      <c r="N8760" t="s">
        <v>208</v>
      </c>
      <c r="O8760" t="s">
        <v>476</v>
      </c>
      <c r="P8760" t="s">
        <v>476</v>
      </c>
    </row>
    <row r="8761" spans="1:16">
      <c r="A8761" s="484" t="s">
        <v>1842</v>
      </c>
      <c r="B8761" s="485" t="s">
        <v>1841</v>
      </c>
      <c r="C8761" t="s">
        <v>1840</v>
      </c>
      <c r="D8761" t="s">
        <v>1840</v>
      </c>
      <c r="E8761" t="str">
        <f t="shared" si="136"/>
        <v>559581 - WRIGHT ALLAN JASON</v>
      </c>
      <c r="F8761" t="s">
        <v>1839</v>
      </c>
      <c r="G8761" t="s">
        <v>1838</v>
      </c>
      <c r="I8761" t="s">
        <v>1837</v>
      </c>
      <c r="K8761" t="s">
        <v>208</v>
      </c>
      <c r="L8761" t="s">
        <v>1836</v>
      </c>
      <c r="N8761" t="s">
        <v>208</v>
      </c>
      <c r="O8761" t="s">
        <v>476</v>
      </c>
      <c r="P8761" t="s">
        <v>476</v>
      </c>
    </row>
    <row r="8762" spans="1:16">
      <c r="A8762" s="484" t="s">
        <v>45206</v>
      </c>
      <c r="B8762" s="485" t="s">
        <v>45205</v>
      </c>
      <c r="C8762" t="s">
        <v>45204</v>
      </c>
      <c r="D8762" t="s">
        <v>45203</v>
      </c>
      <c r="E8762" t="str">
        <f t="shared" si="136"/>
        <v>602772 - LE BERRE VONNIK</v>
      </c>
      <c r="F8762" t="s">
        <v>7380</v>
      </c>
      <c r="G8762" t="s">
        <v>45202</v>
      </c>
      <c r="H8762" t="s">
        <v>45201</v>
      </c>
      <c r="I8762" t="s">
        <v>880</v>
      </c>
      <c r="J8762" t="s">
        <v>45200</v>
      </c>
      <c r="K8762" t="s">
        <v>208</v>
      </c>
      <c r="L8762" t="s">
        <v>45199</v>
      </c>
      <c r="N8762" t="s">
        <v>208</v>
      </c>
      <c r="O8762" t="s">
        <v>476</v>
      </c>
      <c r="P8762" t="s">
        <v>476</v>
      </c>
    </row>
    <row r="8763" spans="1:16">
      <c r="A8763" s="484" t="s">
        <v>13538</v>
      </c>
      <c r="B8763" s="485" t="s">
        <v>13537</v>
      </c>
      <c r="C8763" t="s">
        <v>13536</v>
      </c>
      <c r="D8763" t="s">
        <v>13536</v>
      </c>
      <c r="E8763" t="str">
        <f t="shared" si="136"/>
        <v>353413 - SPECIFIC DEVELOPPEMENT</v>
      </c>
      <c r="F8763" t="s">
        <v>13535</v>
      </c>
      <c r="G8763" t="s">
        <v>13534</v>
      </c>
      <c r="I8763" t="s">
        <v>2271</v>
      </c>
      <c r="J8763" t="s">
        <v>13533</v>
      </c>
      <c r="K8763" t="s">
        <v>13532</v>
      </c>
      <c r="L8763" t="s">
        <v>13531</v>
      </c>
      <c r="N8763" t="s">
        <v>208</v>
      </c>
      <c r="O8763" t="s">
        <v>476</v>
      </c>
      <c r="P8763" t="s">
        <v>476</v>
      </c>
    </row>
    <row r="8764" spans="1:16">
      <c r="A8764" s="484" t="s">
        <v>27607</v>
      </c>
      <c r="B8764" s="485" t="s">
        <v>27606</v>
      </c>
      <c r="C8764" t="s">
        <v>27605</v>
      </c>
      <c r="D8764" t="s">
        <v>27605</v>
      </c>
      <c r="E8764" t="str">
        <f t="shared" si="136"/>
        <v>495475 - PLATINIUM CQFT</v>
      </c>
      <c r="F8764" t="s">
        <v>1848</v>
      </c>
      <c r="G8764" t="s">
        <v>27604</v>
      </c>
      <c r="I8764" t="s">
        <v>836</v>
      </c>
      <c r="J8764" t="s">
        <v>27603</v>
      </c>
      <c r="K8764" t="s">
        <v>208</v>
      </c>
      <c r="L8764" t="s">
        <v>27602</v>
      </c>
      <c r="N8764" t="s">
        <v>208</v>
      </c>
      <c r="O8764" t="s">
        <v>476</v>
      </c>
      <c r="P8764" t="s">
        <v>476</v>
      </c>
    </row>
    <row r="8765" spans="1:16">
      <c r="A8765" s="484" t="s">
        <v>59779</v>
      </c>
      <c r="B8765" s="485" t="s">
        <v>59778</v>
      </c>
      <c r="C8765" t="s">
        <v>59777</v>
      </c>
      <c r="D8765" t="s">
        <v>59776</v>
      </c>
      <c r="E8765" t="str">
        <f t="shared" si="136"/>
        <v>488355 - ICADEMIE TOULON</v>
      </c>
      <c r="F8765" t="s">
        <v>14885</v>
      </c>
      <c r="G8765" t="s">
        <v>59775</v>
      </c>
      <c r="I8765" t="s">
        <v>1122</v>
      </c>
      <c r="J8765" t="s">
        <v>59774</v>
      </c>
      <c r="K8765" t="s">
        <v>208</v>
      </c>
      <c r="L8765" t="s">
        <v>59773</v>
      </c>
      <c r="N8765" t="s">
        <v>207</v>
      </c>
      <c r="O8765" t="s">
        <v>476</v>
      </c>
      <c r="P8765" t="s">
        <v>476</v>
      </c>
    </row>
    <row r="8766" spans="1:16">
      <c r="A8766" s="484" t="s">
        <v>26522</v>
      </c>
      <c r="B8766" s="485" t="s">
        <v>26521</v>
      </c>
      <c r="C8766" t="s">
        <v>26520</v>
      </c>
      <c r="D8766" t="s">
        <v>26520</v>
      </c>
      <c r="E8766" t="str">
        <f t="shared" si="136"/>
        <v>552811 - PREPAVENIR FORMATION</v>
      </c>
      <c r="F8766" t="s">
        <v>3619</v>
      </c>
      <c r="G8766" t="s">
        <v>26519</v>
      </c>
      <c r="I8766" t="s">
        <v>12956</v>
      </c>
      <c r="J8766" t="s">
        <v>26518</v>
      </c>
      <c r="K8766" t="s">
        <v>208</v>
      </c>
      <c r="L8766" t="s">
        <v>26517</v>
      </c>
      <c r="N8766" t="s">
        <v>207</v>
      </c>
      <c r="O8766" t="s">
        <v>476</v>
      </c>
      <c r="P8766" t="s">
        <v>476</v>
      </c>
    </row>
    <row r="8767" spans="1:16">
      <c r="A8767" s="484" t="s">
        <v>21828</v>
      </c>
      <c r="B8767" s="485" t="s">
        <v>21827</v>
      </c>
      <c r="C8767" t="s">
        <v>21826</v>
      </c>
      <c r="D8767" t="s">
        <v>21825</v>
      </c>
      <c r="E8767" t="str">
        <f t="shared" si="136"/>
        <v>506412 - R2I</v>
      </c>
      <c r="F8767" t="s">
        <v>1710</v>
      </c>
      <c r="G8767" t="s">
        <v>21824</v>
      </c>
      <c r="I8767" t="s">
        <v>9679</v>
      </c>
      <c r="J8767" t="s">
        <v>21823</v>
      </c>
      <c r="K8767" t="s">
        <v>208</v>
      </c>
      <c r="L8767" t="s">
        <v>21822</v>
      </c>
      <c r="N8767" t="s">
        <v>208</v>
      </c>
      <c r="O8767" t="s">
        <v>476</v>
      </c>
      <c r="P8767" t="s">
        <v>476</v>
      </c>
    </row>
    <row r="8768" spans="1:16">
      <c r="A8768" s="484" t="s">
        <v>25040</v>
      </c>
      <c r="B8768" s="485" t="s">
        <v>25039</v>
      </c>
      <c r="C8768" t="s">
        <v>25038</v>
      </c>
      <c r="D8768" t="s">
        <v>25037</v>
      </c>
      <c r="E8768" t="str">
        <f t="shared" si="136"/>
        <v>411486 - PROTCC</v>
      </c>
      <c r="F8768" t="s">
        <v>13802</v>
      </c>
      <c r="G8768" t="s">
        <v>25036</v>
      </c>
      <c r="H8768" t="s">
        <v>25035</v>
      </c>
      <c r="I8768" t="s">
        <v>4549</v>
      </c>
      <c r="J8768" t="s">
        <v>25034</v>
      </c>
      <c r="K8768" t="s">
        <v>208</v>
      </c>
      <c r="L8768" t="s">
        <v>25033</v>
      </c>
      <c r="N8768" t="s">
        <v>208</v>
      </c>
      <c r="O8768" t="s">
        <v>476</v>
      </c>
      <c r="P8768" t="s">
        <v>476</v>
      </c>
    </row>
    <row r="8769" spans="1:16">
      <c r="A8769" s="484" t="s">
        <v>57691</v>
      </c>
      <c r="B8769" s="485" t="s">
        <v>57690</v>
      </c>
      <c r="C8769" t="s">
        <v>57689</v>
      </c>
      <c r="D8769" t="s">
        <v>57688</v>
      </c>
      <c r="E8769" t="str">
        <f t="shared" si="136"/>
        <v>677280 - INSECC PARIS</v>
      </c>
      <c r="F8769" t="s">
        <v>26051</v>
      </c>
      <c r="G8769" t="s">
        <v>57687</v>
      </c>
      <c r="I8769" t="s">
        <v>626</v>
      </c>
      <c r="J8769" t="s">
        <v>57686</v>
      </c>
      <c r="K8769" t="s">
        <v>208</v>
      </c>
      <c r="L8769" t="s">
        <v>57685</v>
      </c>
      <c r="N8769" t="s">
        <v>207</v>
      </c>
      <c r="O8769" t="s">
        <v>476</v>
      </c>
      <c r="P8769" t="s">
        <v>476</v>
      </c>
    </row>
    <row r="8770" spans="1:16">
      <c r="A8770" s="484" t="s">
        <v>83185</v>
      </c>
      <c r="B8770" s="485" t="s">
        <v>83184</v>
      </c>
      <c r="C8770" t="s">
        <v>83183</v>
      </c>
      <c r="D8770" t="s">
        <v>83182</v>
      </c>
      <c r="E8770" t="str">
        <f t="shared" ref="E8770:E8833" si="137">_xlfn.CONCAT(L8770," - ",D8770)</f>
        <v>350229 - ARDEQAF ERTS</v>
      </c>
      <c r="F8770" t="s">
        <v>4696</v>
      </c>
      <c r="G8770" t="s">
        <v>83181</v>
      </c>
      <c r="H8770" t="s">
        <v>83180</v>
      </c>
      <c r="I8770" t="s">
        <v>13782</v>
      </c>
      <c r="J8770" t="s">
        <v>83179</v>
      </c>
      <c r="K8770" t="s">
        <v>208</v>
      </c>
      <c r="L8770" t="s">
        <v>83178</v>
      </c>
      <c r="N8770" t="s">
        <v>207</v>
      </c>
      <c r="O8770" t="s">
        <v>476</v>
      </c>
      <c r="P8770" t="s">
        <v>83177</v>
      </c>
    </row>
    <row r="8771" spans="1:16">
      <c r="A8771" s="484" t="s">
        <v>82507</v>
      </c>
      <c r="B8771" s="485" t="s">
        <v>82506</v>
      </c>
      <c r="C8771" t="s">
        <v>82505</v>
      </c>
      <c r="D8771" t="s">
        <v>82505</v>
      </c>
      <c r="E8771" t="str">
        <f t="shared" si="137"/>
        <v>487442 - EDITIONS HOGREFE FRANCE</v>
      </c>
      <c r="F8771" t="s">
        <v>14493</v>
      </c>
      <c r="G8771" t="s">
        <v>82504</v>
      </c>
      <c r="I8771" t="s">
        <v>3346</v>
      </c>
      <c r="J8771" t="s">
        <v>82503</v>
      </c>
      <c r="K8771" t="s">
        <v>208</v>
      </c>
      <c r="L8771" t="s">
        <v>82502</v>
      </c>
      <c r="N8771" t="s">
        <v>208</v>
      </c>
      <c r="O8771" t="s">
        <v>476</v>
      </c>
      <c r="P8771" t="s">
        <v>476</v>
      </c>
    </row>
    <row r="8772" spans="1:16">
      <c r="A8772" s="484" t="s">
        <v>60039</v>
      </c>
      <c r="B8772" s="485" t="s">
        <v>60038</v>
      </c>
      <c r="C8772" t="s">
        <v>60037</v>
      </c>
      <c r="D8772" t="s">
        <v>60037</v>
      </c>
      <c r="E8772" t="str">
        <f t="shared" si="137"/>
        <v>570953 - HYGIA FORMATION</v>
      </c>
      <c r="F8772" t="s">
        <v>1568</v>
      </c>
      <c r="G8772" t="s">
        <v>60036</v>
      </c>
      <c r="H8772" t="s">
        <v>60035</v>
      </c>
      <c r="I8772" t="s">
        <v>9871</v>
      </c>
      <c r="J8772" t="s">
        <v>60034</v>
      </c>
      <c r="K8772" t="s">
        <v>208</v>
      </c>
      <c r="L8772" t="s">
        <v>60033</v>
      </c>
      <c r="N8772" t="s">
        <v>208</v>
      </c>
      <c r="O8772" t="s">
        <v>476</v>
      </c>
      <c r="P8772" t="s">
        <v>476</v>
      </c>
    </row>
    <row r="8773" spans="1:16">
      <c r="A8773" s="484" t="s">
        <v>63047</v>
      </c>
      <c r="B8773" s="485" t="s">
        <v>63046</v>
      </c>
      <c r="C8773" t="s">
        <v>63045</v>
      </c>
      <c r="D8773" t="s">
        <v>63044</v>
      </c>
      <c r="E8773" t="str">
        <f t="shared" si="137"/>
        <v>665228 - GUEILHERS LAURE</v>
      </c>
      <c r="F8773" t="s">
        <v>10843</v>
      </c>
      <c r="G8773" t="s">
        <v>63043</v>
      </c>
      <c r="H8773" t="s">
        <v>63042</v>
      </c>
      <c r="I8773" t="s">
        <v>6711</v>
      </c>
      <c r="J8773" t="s">
        <v>63041</v>
      </c>
      <c r="K8773" t="s">
        <v>208</v>
      </c>
      <c r="L8773" t="s">
        <v>63040</v>
      </c>
      <c r="N8773" t="s">
        <v>208</v>
      </c>
      <c r="O8773" t="s">
        <v>476</v>
      </c>
      <c r="P8773" t="s">
        <v>476</v>
      </c>
    </row>
    <row r="8774" spans="1:16">
      <c r="A8774" s="484" t="s">
        <v>40295</v>
      </c>
      <c r="B8774" s="485" t="s">
        <v>40294</v>
      </c>
      <c r="C8774" t="s">
        <v>40293</v>
      </c>
      <c r="D8774" t="s">
        <v>40292</v>
      </c>
      <c r="E8774" t="str">
        <f t="shared" si="137"/>
        <v>486310 - ASSORAMA MDAV</v>
      </c>
      <c r="F8774" t="s">
        <v>37125</v>
      </c>
      <c r="G8774" t="s">
        <v>40291</v>
      </c>
      <c r="I8774" t="s">
        <v>8105</v>
      </c>
      <c r="J8774" t="s">
        <v>40290</v>
      </c>
      <c r="K8774" t="s">
        <v>208</v>
      </c>
      <c r="L8774" t="s">
        <v>40289</v>
      </c>
      <c r="N8774" t="s">
        <v>208</v>
      </c>
      <c r="O8774" t="s">
        <v>476</v>
      </c>
      <c r="P8774" t="s">
        <v>476</v>
      </c>
    </row>
    <row r="8775" spans="1:16">
      <c r="A8775" s="484" t="s">
        <v>26406</v>
      </c>
      <c r="B8775" s="485" t="s">
        <v>26405</v>
      </c>
      <c r="C8775" t="s">
        <v>26404</v>
      </c>
      <c r="D8775" t="s">
        <v>26403</v>
      </c>
      <c r="E8775" t="str">
        <f t="shared" si="137"/>
        <v>361185 - PRETI CLEZIO GWENAELE</v>
      </c>
      <c r="F8775" t="s">
        <v>1021</v>
      </c>
      <c r="G8775" t="s">
        <v>18422</v>
      </c>
      <c r="H8775" t="s">
        <v>26402</v>
      </c>
      <c r="I8775" t="s">
        <v>8577</v>
      </c>
      <c r="J8775" t="s">
        <v>26401</v>
      </c>
      <c r="K8775" t="s">
        <v>26400</v>
      </c>
      <c r="L8775" t="s">
        <v>26399</v>
      </c>
      <c r="N8775" t="s">
        <v>208</v>
      </c>
      <c r="O8775" t="s">
        <v>476</v>
      </c>
      <c r="P8775" t="s">
        <v>476</v>
      </c>
    </row>
    <row r="8776" spans="1:16">
      <c r="A8776" s="484" t="s">
        <v>88783</v>
      </c>
      <c r="B8776" s="485" t="s">
        <v>88782</v>
      </c>
      <c r="C8776" t="s">
        <v>88781</v>
      </c>
      <c r="D8776" t="s">
        <v>88781</v>
      </c>
      <c r="E8776" t="str">
        <f t="shared" si="137"/>
        <v>658133 - DE LA CONCEPTION LAURENT</v>
      </c>
      <c r="F8776" t="s">
        <v>18756</v>
      </c>
      <c r="G8776" t="s">
        <v>88780</v>
      </c>
      <c r="I8776" t="s">
        <v>88779</v>
      </c>
      <c r="J8776" t="s">
        <v>88778</v>
      </c>
      <c r="K8776" t="s">
        <v>208</v>
      </c>
      <c r="L8776" t="s">
        <v>88777</v>
      </c>
      <c r="N8776" t="s">
        <v>208</v>
      </c>
      <c r="O8776" t="s">
        <v>476</v>
      </c>
      <c r="P8776" t="s">
        <v>476</v>
      </c>
    </row>
    <row r="8777" spans="1:16">
      <c r="A8777" s="484" t="s">
        <v>27360</v>
      </c>
      <c r="B8777" s="485" t="s">
        <v>27359</v>
      </c>
      <c r="C8777" t="s">
        <v>27358</v>
      </c>
      <c r="D8777" t="s">
        <v>27358</v>
      </c>
      <c r="E8777" t="str">
        <f t="shared" si="137"/>
        <v>551703 - POINT JAUNE</v>
      </c>
      <c r="F8777" t="s">
        <v>6951</v>
      </c>
      <c r="G8777" t="s">
        <v>27357</v>
      </c>
      <c r="H8777" t="s">
        <v>27356</v>
      </c>
      <c r="I8777" t="s">
        <v>1781</v>
      </c>
      <c r="J8777" t="s">
        <v>27355</v>
      </c>
      <c r="K8777" t="s">
        <v>208</v>
      </c>
      <c r="L8777" t="s">
        <v>27354</v>
      </c>
      <c r="N8777" t="s">
        <v>208</v>
      </c>
      <c r="O8777" t="s">
        <v>476</v>
      </c>
      <c r="P8777" t="s">
        <v>476</v>
      </c>
    </row>
    <row r="8778" spans="1:16">
      <c r="A8778" s="484" t="s">
        <v>31296</v>
      </c>
      <c r="B8778" s="485" t="s">
        <v>31295</v>
      </c>
      <c r="C8778" t="s">
        <v>31294</v>
      </c>
      <c r="D8778" t="s">
        <v>31294</v>
      </c>
      <c r="E8778" t="str">
        <f t="shared" si="137"/>
        <v>673638 - OPENGO</v>
      </c>
      <c r="F8778" t="s">
        <v>1720</v>
      </c>
      <c r="G8778" t="s">
        <v>31293</v>
      </c>
      <c r="I8778" t="s">
        <v>31292</v>
      </c>
      <c r="J8778" t="s">
        <v>31291</v>
      </c>
      <c r="K8778" t="s">
        <v>208</v>
      </c>
      <c r="L8778" t="s">
        <v>31290</v>
      </c>
      <c r="N8778" t="s">
        <v>208</v>
      </c>
      <c r="O8778" t="s">
        <v>476</v>
      </c>
      <c r="P8778" t="s">
        <v>476</v>
      </c>
    </row>
    <row r="8779" spans="1:16">
      <c r="A8779" s="484" t="s">
        <v>36625</v>
      </c>
      <c r="B8779" s="485" t="s">
        <v>36624</v>
      </c>
      <c r="C8779" t="s">
        <v>36623</v>
      </c>
      <c r="D8779" t="s">
        <v>36623</v>
      </c>
      <c r="E8779" t="str">
        <f t="shared" si="137"/>
        <v>449350 - METALFORM</v>
      </c>
      <c r="F8779" t="s">
        <v>36622</v>
      </c>
      <c r="G8779" t="s">
        <v>18319</v>
      </c>
      <c r="I8779" t="s">
        <v>36621</v>
      </c>
      <c r="J8779" t="s">
        <v>36620</v>
      </c>
      <c r="K8779" t="s">
        <v>208</v>
      </c>
      <c r="L8779" t="s">
        <v>36619</v>
      </c>
      <c r="N8779" t="s">
        <v>208</v>
      </c>
      <c r="O8779" t="s">
        <v>476</v>
      </c>
      <c r="P8779" t="s">
        <v>476</v>
      </c>
    </row>
    <row r="8780" spans="1:16">
      <c r="A8780" s="484" t="s">
        <v>96671</v>
      </c>
      <c r="B8780" s="485" t="s">
        <v>96670</v>
      </c>
      <c r="C8780" t="s">
        <v>96669</v>
      </c>
      <c r="D8780" t="s">
        <v>96668</v>
      </c>
      <c r="E8780" t="str">
        <f t="shared" si="137"/>
        <v>604021 - CHAPIRON MEYER ISABELLE</v>
      </c>
      <c r="F8780" t="s">
        <v>1568</v>
      </c>
      <c r="G8780" t="s">
        <v>96667</v>
      </c>
      <c r="I8780" t="s">
        <v>96666</v>
      </c>
      <c r="J8780" t="s">
        <v>96665</v>
      </c>
      <c r="K8780" t="s">
        <v>208</v>
      </c>
      <c r="L8780" t="s">
        <v>96664</v>
      </c>
      <c r="N8780" t="s">
        <v>208</v>
      </c>
      <c r="O8780" t="s">
        <v>476</v>
      </c>
      <c r="P8780" t="s">
        <v>476</v>
      </c>
    </row>
    <row r="8781" spans="1:16">
      <c r="A8781" s="484" t="s">
        <v>42845</v>
      </c>
      <c r="B8781" s="485" t="s">
        <v>42844</v>
      </c>
      <c r="C8781" t="s">
        <v>42843</v>
      </c>
      <c r="D8781" t="s">
        <v>42843</v>
      </c>
      <c r="E8781" t="str">
        <f t="shared" si="137"/>
        <v>591610 - LIC FORMATION</v>
      </c>
      <c r="F8781" t="s">
        <v>2572</v>
      </c>
      <c r="G8781" t="s">
        <v>42842</v>
      </c>
      <c r="I8781" t="s">
        <v>42841</v>
      </c>
      <c r="J8781" t="s">
        <v>42840</v>
      </c>
      <c r="K8781" t="s">
        <v>208</v>
      </c>
      <c r="L8781" t="s">
        <v>42839</v>
      </c>
      <c r="N8781" t="s">
        <v>208</v>
      </c>
      <c r="O8781" t="s">
        <v>476</v>
      </c>
      <c r="P8781" t="s">
        <v>476</v>
      </c>
    </row>
    <row r="8782" spans="1:16">
      <c r="A8782" s="484" t="s">
        <v>16673</v>
      </c>
      <c r="B8782" s="485" t="s">
        <v>16672</v>
      </c>
      <c r="C8782" t="s">
        <v>16671</v>
      </c>
      <c r="D8782" t="s">
        <v>16671</v>
      </c>
      <c r="E8782" t="str">
        <f t="shared" si="137"/>
        <v>413756 - SI2P IDF</v>
      </c>
      <c r="G8782" t="s">
        <v>16670</v>
      </c>
      <c r="I8782" t="s">
        <v>1633</v>
      </c>
      <c r="J8782" t="s">
        <v>16669</v>
      </c>
      <c r="K8782" t="s">
        <v>208</v>
      </c>
      <c r="L8782" t="s">
        <v>16668</v>
      </c>
      <c r="N8782" t="s">
        <v>208</v>
      </c>
      <c r="O8782" t="s">
        <v>476</v>
      </c>
      <c r="P8782" t="s">
        <v>476</v>
      </c>
    </row>
    <row r="8783" spans="1:16">
      <c r="A8783" s="484" t="s">
        <v>72228</v>
      </c>
      <c r="B8783" s="485" t="s">
        <v>72227</v>
      </c>
      <c r="C8783" t="s">
        <v>72222</v>
      </c>
      <c r="D8783" t="s">
        <v>72222</v>
      </c>
      <c r="E8783" t="str">
        <f t="shared" si="137"/>
        <v>527907 - FIRST FINANCE</v>
      </c>
      <c r="F8783" t="s">
        <v>3811</v>
      </c>
      <c r="G8783" t="s">
        <v>72226</v>
      </c>
      <c r="I8783" t="s">
        <v>626</v>
      </c>
      <c r="J8783" t="s">
        <v>72225</v>
      </c>
      <c r="K8783" t="s">
        <v>208</v>
      </c>
      <c r="L8783" t="s">
        <v>72224</v>
      </c>
      <c r="N8783" t="s">
        <v>208</v>
      </c>
      <c r="O8783" t="s">
        <v>476</v>
      </c>
      <c r="P8783" t="s">
        <v>476</v>
      </c>
    </row>
    <row r="8784" spans="1:16">
      <c r="A8784" s="484" t="s">
        <v>74659</v>
      </c>
      <c r="B8784" s="485" t="s">
        <v>74658</v>
      </c>
      <c r="C8784" t="s">
        <v>74657</v>
      </c>
      <c r="D8784" t="s">
        <v>74657</v>
      </c>
      <c r="E8784" t="str">
        <f t="shared" si="137"/>
        <v>567267 - EXIT CONSEIL</v>
      </c>
      <c r="F8784" t="s">
        <v>1808</v>
      </c>
      <c r="G8784" t="s">
        <v>74656</v>
      </c>
      <c r="I8784" t="s">
        <v>21378</v>
      </c>
      <c r="J8784" t="s">
        <v>74655</v>
      </c>
      <c r="K8784" t="s">
        <v>208</v>
      </c>
      <c r="L8784" t="s">
        <v>74654</v>
      </c>
      <c r="N8784" t="s">
        <v>208</v>
      </c>
      <c r="O8784" t="s">
        <v>476</v>
      </c>
      <c r="P8784" t="s">
        <v>476</v>
      </c>
    </row>
    <row r="8785" spans="1:16">
      <c r="A8785" s="484" t="s">
        <v>128124</v>
      </c>
      <c r="B8785" s="485" t="s">
        <v>128123</v>
      </c>
      <c r="C8785" t="s">
        <v>128122</v>
      </c>
      <c r="D8785" t="s">
        <v>128122</v>
      </c>
      <c r="E8785" t="str">
        <f t="shared" si="137"/>
        <v>385682 - ANODIA</v>
      </c>
      <c r="G8785" t="s">
        <v>128121</v>
      </c>
      <c r="I8785" t="s">
        <v>12182</v>
      </c>
      <c r="J8785" t="s">
        <v>128120</v>
      </c>
      <c r="K8785" t="s">
        <v>208</v>
      </c>
      <c r="L8785" t="s">
        <v>128119</v>
      </c>
      <c r="N8785" t="s">
        <v>208</v>
      </c>
      <c r="O8785" t="s">
        <v>476</v>
      </c>
      <c r="P8785" t="s">
        <v>476</v>
      </c>
    </row>
    <row r="8786" spans="1:16">
      <c r="A8786" s="484" t="s">
        <v>35784</v>
      </c>
      <c r="B8786" s="485" t="s">
        <v>35783</v>
      </c>
      <c r="C8786" t="s">
        <v>35782</v>
      </c>
      <c r="D8786" t="s">
        <v>35782</v>
      </c>
      <c r="E8786" t="str">
        <f t="shared" si="137"/>
        <v>669570 - MISSIONEO</v>
      </c>
      <c r="F8786" t="s">
        <v>8251</v>
      </c>
      <c r="G8786" t="s">
        <v>35781</v>
      </c>
      <c r="I8786" t="s">
        <v>626</v>
      </c>
      <c r="J8786" t="s">
        <v>35780</v>
      </c>
      <c r="K8786" t="s">
        <v>208</v>
      </c>
      <c r="L8786" t="s">
        <v>35779</v>
      </c>
      <c r="N8786" t="s">
        <v>208</v>
      </c>
      <c r="O8786" t="s">
        <v>476</v>
      </c>
      <c r="P8786" t="s">
        <v>476</v>
      </c>
    </row>
    <row r="8787" spans="1:16">
      <c r="A8787" s="484" t="s">
        <v>12879</v>
      </c>
      <c r="B8787" s="485" t="s">
        <v>12878</v>
      </c>
      <c r="C8787" t="s">
        <v>12877</v>
      </c>
      <c r="D8787" t="s">
        <v>12876</v>
      </c>
      <c r="E8787" t="str">
        <f t="shared" si="137"/>
        <v>681660 - STK WITTELSHEIM</v>
      </c>
      <c r="F8787" t="s">
        <v>3238</v>
      </c>
      <c r="G8787" t="s">
        <v>12875</v>
      </c>
      <c r="I8787" t="s">
        <v>12874</v>
      </c>
      <c r="J8787" t="s">
        <v>12873</v>
      </c>
      <c r="K8787" t="s">
        <v>208</v>
      </c>
      <c r="L8787" t="s">
        <v>12872</v>
      </c>
      <c r="N8787" t="s">
        <v>208</v>
      </c>
      <c r="O8787" t="s">
        <v>476</v>
      </c>
      <c r="P8787" t="s">
        <v>476</v>
      </c>
    </row>
    <row r="8788" spans="1:16">
      <c r="A8788" s="484" t="s">
        <v>12885</v>
      </c>
      <c r="B8788" s="485" t="s">
        <v>12878</v>
      </c>
      <c r="C8788" t="s">
        <v>12884</v>
      </c>
      <c r="D8788" t="s">
        <v>12883</v>
      </c>
      <c r="E8788" t="str">
        <f t="shared" si="137"/>
        <v>567929 - STK MULHOUSE</v>
      </c>
      <c r="F8788" t="s">
        <v>1007</v>
      </c>
      <c r="G8788" t="s">
        <v>12882</v>
      </c>
      <c r="I8788" t="s">
        <v>4853</v>
      </c>
      <c r="J8788" t="s">
        <v>12881</v>
      </c>
      <c r="K8788" t="s">
        <v>208</v>
      </c>
      <c r="L8788" t="s">
        <v>12880</v>
      </c>
      <c r="N8788" t="s">
        <v>207</v>
      </c>
      <c r="O8788" t="s">
        <v>476</v>
      </c>
      <c r="P8788" t="s">
        <v>476</v>
      </c>
    </row>
    <row r="8789" spans="1:16">
      <c r="A8789" s="484" t="s">
        <v>49904</v>
      </c>
      <c r="B8789" s="485" t="s">
        <v>49903</v>
      </c>
      <c r="C8789" t="s">
        <v>49902</v>
      </c>
      <c r="D8789" t="s">
        <v>49901</v>
      </c>
      <c r="E8789" t="str">
        <f t="shared" si="137"/>
        <v>480897 - ITCC AIX LES BAINS</v>
      </c>
      <c r="F8789" t="s">
        <v>8706</v>
      </c>
      <c r="G8789" t="s">
        <v>49900</v>
      </c>
      <c r="H8789" t="s">
        <v>49899</v>
      </c>
      <c r="I8789" t="s">
        <v>23459</v>
      </c>
      <c r="J8789" t="s">
        <v>49898</v>
      </c>
      <c r="K8789" t="s">
        <v>208</v>
      </c>
      <c r="L8789" t="s">
        <v>49897</v>
      </c>
      <c r="N8789" t="s">
        <v>208</v>
      </c>
      <c r="O8789" t="s">
        <v>476</v>
      </c>
      <c r="P8789" t="s">
        <v>476</v>
      </c>
    </row>
    <row r="8790" spans="1:16">
      <c r="A8790" s="484" t="s">
        <v>55002</v>
      </c>
      <c r="B8790" s="485" t="s">
        <v>55001</v>
      </c>
      <c r="C8790" t="s">
        <v>55000</v>
      </c>
      <c r="D8790" t="s">
        <v>54999</v>
      </c>
      <c r="E8790" t="str">
        <f t="shared" si="137"/>
        <v>558163 - ITIS</v>
      </c>
      <c r="F8790" t="s">
        <v>993</v>
      </c>
      <c r="G8790" t="s">
        <v>54998</v>
      </c>
      <c r="H8790" t="s">
        <v>54997</v>
      </c>
      <c r="I8790" t="s">
        <v>5651</v>
      </c>
      <c r="J8790" t="s">
        <v>54996</v>
      </c>
      <c r="K8790" t="s">
        <v>208</v>
      </c>
      <c r="L8790" t="s">
        <v>54995</v>
      </c>
      <c r="N8790" t="s">
        <v>207</v>
      </c>
      <c r="O8790" t="s">
        <v>476</v>
      </c>
      <c r="P8790" t="s">
        <v>476</v>
      </c>
    </row>
    <row r="8791" spans="1:16">
      <c r="A8791" s="484" t="s">
        <v>82974</v>
      </c>
      <c r="B8791" s="485" t="s">
        <v>82973</v>
      </c>
      <c r="C8791" t="s">
        <v>82972</v>
      </c>
      <c r="D8791" t="s">
        <v>82971</v>
      </c>
      <c r="E8791" t="str">
        <f t="shared" si="137"/>
        <v>559490 - ECOLE SUPERIEURE DE CONDUITE DE TRAVAUX VINCENNES</v>
      </c>
      <c r="F8791" t="s">
        <v>3951</v>
      </c>
      <c r="G8791" t="s">
        <v>82970</v>
      </c>
      <c r="I8791" t="s">
        <v>10049</v>
      </c>
      <c r="J8791" t="s">
        <v>82969</v>
      </c>
      <c r="K8791" t="s">
        <v>208</v>
      </c>
      <c r="L8791" t="s">
        <v>82968</v>
      </c>
      <c r="N8791" t="s">
        <v>207</v>
      </c>
      <c r="O8791" t="s">
        <v>476</v>
      </c>
      <c r="P8791" t="s">
        <v>476</v>
      </c>
    </row>
    <row r="8792" spans="1:16">
      <c r="A8792" s="484" t="s">
        <v>72065</v>
      </c>
      <c r="B8792" s="485" t="s">
        <v>72064</v>
      </c>
      <c r="C8792" t="s">
        <v>72063</v>
      </c>
      <c r="D8792" t="s">
        <v>72063</v>
      </c>
      <c r="E8792" t="str">
        <f t="shared" si="137"/>
        <v>602796 - FLOBEL</v>
      </c>
      <c r="F8792" t="s">
        <v>36112</v>
      </c>
      <c r="G8792" t="s">
        <v>72062</v>
      </c>
      <c r="H8792" t="s">
        <v>72061</v>
      </c>
      <c r="I8792" t="s">
        <v>1166</v>
      </c>
      <c r="J8792" t="s">
        <v>72060</v>
      </c>
      <c r="K8792" t="s">
        <v>208</v>
      </c>
      <c r="L8792" t="s">
        <v>72059</v>
      </c>
      <c r="N8792" t="s">
        <v>208</v>
      </c>
      <c r="O8792" t="s">
        <v>476</v>
      </c>
      <c r="P8792" t="s">
        <v>476</v>
      </c>
    </row>
    <row r="8793" spans="1:16">
      <c r="A8793" s="484" t="s">
        <v>111994</v>
      </c>
      <c r="B8793" s="485" t="s">
        <v>111993</v>
      </c>
      <c r="C8793" t="s">
        <v>111992</v>
      </c>
      <c r="D8793" t="s">
        <v>111992</v>
      </c>
      <c r="E8793" t="str">
        <f t="shared" si="137"/>
        <v>601032 - BROSSARD JEAN PIERRE - JEAN PIERRE BROSSARD CONSULTANT</v>
      </c>
      <c r="F8793" t="s">
        <v>7556</v>
      </c>
      <c r="G8793" t="s">
        <v>111991</v>
      </c>
      <c r="I8793" t="s">
        <v>749</v>
      </c>
      <c r="K8793" t="s">
        <v>208</v>
      </c>
      <c r="L8793" t="s">
        <v>111990</v>
      </c>
      <c r="N8793" t="s">
        <v>208</v>
      </c>
      <c r="O8793" t="s">
        <v>476</v>
      </c>
      <c r="P8793" t="s">
        <v>476</v>
      </c>
    </row>
    <row r="8794" spans="1:16">
      <c r="A8794" s="484" t="s">
        <v>107947</v>
      </c>
      <c r="B8794" s="485" t="s">
        <v>107946</v>
      </c>
      <c r="C8794" t="s">
        <v>107945</v>
      </c>
      <c r="D8794" t="s">
        <v>107944</v>
      </c>
      <c r="E8794" t="str">
        <f t="shared" si="137"/>
        <v>401146 - CENTRE DE FORMATION UCECAAP</v>
      </c>
      <c r="F8794" t="s">
        <v>22006</v>
      </c>
      <c r="G8794" t="s">
        <v>107943</v>
      </c>
      <c r="I8794" t="s">
        <v>12161</v>
      </c>
      <c r="K8794" t="s">
        <v>208</v>
      </c>
      <c r="L8794" t="s">
        <v>107942</v>
      </c>
      <c r="N8794" t="s">
        <v>208</v>
      </c>
      <c r="O8794" t="s">
        <v>476</v>
      </c>
      <c r="P8794" t="s">
        <v>476</v>
      </c>
    </row>
    <row r="8795" spans="1:16">
      <c r="A8795" s="484" t="s">
        <v>87953</v>
      </c>
      <c r="B8795" s="485" t="s">
        <v>87952</v>
      </c>
      <c r="C8795" t="s">
        <v>87951</v>
      </c>
      <c r="D8795" t="s">
        <v>87951</v>
      </c>
      <c r="E8795" t="str">
        <f t="shared" si="137"/>
        <v>625772 - DENVOL</v>
      </c>
      <c r="F8795" t="s">
        <v>32819</v>
      </c>
      <c r="G8795" t="s">
        <v>87950</v>
      </c>
      <c r="I8795" t="s">
        <v>87949</v>
      </c>
      <c r="J8795" t="s">
        <v>87948</v>
      </c>
      <c r="K8795" t="s">
        <v>208</v>
      </c>
      <c r="L8795" t="s">
        <v>87947</v>
      </c>
      <c r="N8795" t="s">
        <v>208</v>
      </c>
      <c r="O8795" t="s">
        <v>476</v>
      </c>
      <c r="P8795" t="s">
        <v>476</v>
      </c>
    </row>
    <row r="8796" spans="1:16">
      <c r="A8796" s="484" t="s">
        <v>13573</v>
      </c>
      <c r="B8796" s="485" t="s">
        <v>13572</v>
      </c>
      <c r="C8796" t="s">
        <v>13571</v>
      </c>
      <c r="D8796" t="s">
        <v>13570</v>
      </c>
      <c r="E8796" t="str">
        <f t="shared" si="137"/>
        <v>543809 - SPE CONSEIL FORMATION  RODEZ</v>
      </c>
      <c r="F8796" t="s">
        <v>5473</v>
      </c>
      <c r="G8796" t="s">
        <v>13569</v>
      </c>
      <c r="I8796" t="s">
        <v>7864</v>
      </c>
      <c r="J8796" t="s">
        <v>13568</v>
      </c>
      <c r="K8796" t="s">
        <v>208</v>
      </c>
      <c r="L8796" t="s">
        <v>13567</v>
      </c>
      <c r="N8796" t="s">
        <v>208</v>
      </c>
      <c r="O8796" t="s">
        <v>476</v>
      </c>
      <c r="P8796" t="s">
        <v>476</v>
      </c>
    </row>
    <row r="8797" spans="1:16">
      <c r="A8797" s="484" t="s">
        <v>117988</v>
      </c>
      <c r="B8797" s="485" t="s">
        <v>117987</v>
      </c>
      <c r="C8797" t="s">
        <v>117986</v>
      </c>
      <c r="D8797" t="s">
        <v>117985</v>
      </c>
      <c r="E8797" t="str">
        <f t="shared" si="137"/>
        <v>403076 - IDCC</v>
      </c>
      <c r="F8797" t="s">
        <v>16283</v>
      </c>
      <c r="G8797" t="s">
        <v>117984</v>
      </c>
      <c r="I8797" t="s">
        <v>603</v>
      </c>
      <c r="J8797" t="s">
        <v>117983</v>
      </c>
      <c r="K8797" t="s">
        <v>208</v>
      </c>
      <c r="L8797" t="s">
        <v>117982</v>
      </c>
      <c r="N8797" t="s">
        <v>208</v>
      </c>
      <c r="O8797" t="s">
        <v>476</v>
      </c>
      <c r="P8797" t="s">
        <v>476</v>
      </c>
    </row>
    <row r="8798" spans="1:16">
      <c r="A8798" s="484" t="s">
        <v>36151</v>
      </c>
      <c r="B8798" s="485" t="s">
        <v>36150</v>
      </c>
      <c r="C8798" t="s">
        <v>36149</v>
      </c>
      <c r="D8798" t="s">
        <v>36149</v>
      </c>
      <c r="E8798" t="str">
        <f t="shared" si="137"/>
        <v>507854 - MICHAEL BALANDIER FORMATION AUDIT CONSEIL</v>
      </c>
      <c r="F8798" t="s">
        <v>1086</v>
      </c>
      <c r="G8798" t="s">
        <v>36148</v>
      </c>
      <c r="I8798" t="s">
        <v>2666</v>
      </c>
      <c r="J8798" t="s">
        <v>36147</v>
      </c>
      <c r="K8798" t="s">
        <v>208</v>
      </c>
      <c r="L8798" t="s">
        <v>36146</v>
      </c>
      <c r="N8798" t="s">
        <v>208</v>
      </c>
      <c r="O8798" t="s">
        <v>476</v>
      </c>
      <c r="P8798" t="s">
        <v>476</v>
      </c>
    </row>
    <row r="8799" spans="1:16">
      <c r="A8799" s="484" t="s">
        <v>124251</v>
      </c>
      <c r="B8799" s="485" t="s">
        <v>124250</v>
      </c>
      <c r="C8799" t="s">
        <v>124249</v>
      </c>
      <c r="D8799" t="s">
        <v>124248</v>
      </c>
      <c r="E8799" t="str">
        <f t="shared" si="137"/>
        <v>500604 - A.O.V.A</v>
      </c>
      <c r="F8799" t="s">
        <v>1848</v>
      </c>
      <c r="G8799" t="s">
        <v>124247</v>
      </c>
      <c r="I8799" t="s">
        <v>124246</v>
      </c>
      <c r="J8799" t="s">
        <v>124245</v>
      </c>
      <c r="K8799" t="s">
        <v>208</v>
      </c>
      <c r="L8799" t="s">
        <v>124244</v>
      </c>
      <c r="N8799" t="s">
        <v>208</v>
      </c>
      <c r="O8799" t="s">
        <v>476</v>
      </c>
      <c r="P8799" t="s">
        <v>476</v>
      </c>
    </row>
    <row r="8800" spans="1:16">
      <c r="A8800" s="484" t="s">
        <v>1211</v>
      </c>
      <c r="B8800" s="485" t="s">
        <v>1210</v>
      </c>
      <c r="C8800" t="s">
        <v>1209</v>
      </c>
      <c r="D8800" t="s">
        <v>1209</v>
      </c>
      <c r="E8800" t="str">
        <f t="shared" si="137"/>
        <v>459422 - ZENIKA</v>
      </c>
      <c r="F8800" t="s">
        <v>628</v>
      </c>
      <c r="G8800" t="s">
        <v>1208</v>
      </c>
      <c r="I8800" t="s">
        <v>1207</v>
      </c>
      <c r="J8800" t="s">
        <v>1206</v>
      </c>
      <c r="K8800" t="s">
        <v>208</v>
      </c>
      <c r="L8800" t="s">
        <v>1205</v>
      </c>
      <c r="N8800" t="s">
        <v>208</v>
      </c>
      <c r="O8800" t="s">
        <v>476</v>
      </c>
      <c r="P8800" t="s">
        <v>476</v>
      </c>
    </row>
    <row r="8801" spans="1:16">
      <c r="A8801" s="484" t="s">
        <v>128155</v>
      </c>
      <c r="B8801" s="485" t="s">
        <v>128154</v>
      </c>
      <c r="C8801" t="s">
        <v>128153</v>
      </c>
      <c r="D8801" t="s">
        <v>128153</v>
      </c>
      <c r="E8801" t="str">
        <f t="shared" si="137"/>
        <v>654097 - ANNE CAROLINE FEIST - CONSULTING</v>
      </c>
      <c r="F8801" t="s">
        <v>2816</v>
      </c>
      <c r="G8801" t="s">
        <v>128152</v>
      </c>
      <c r="I8801" t="s">
        <v>579</v>
      </c>
      <c r="J8801" t="s">
        <v>128151</v>
      </c>
      <c r="K8801" t="s">
        <v>208</v>
      </c>
      <c r="L8801" t="s">
        <v>128150</v>
      </c>
      <c r="N8801" t="s">
        <v>208</v>
      </c>
      <c r="O8801" t="s">
        <v>476</v>
      </c>
      <c r="P8801" t="s">
        <v>476</v>
      </c>
    </row>
    <row r="8802" spans="1:16">
      <c r="A8802" s="484" t="s">
        <v>29454</v>
      </c>
      <c r="B8802" s="485" t="s">
        <v>29453</v>
      </c>
      <c r="C8802" t="s">
        <v>29452</v>
      </c>
      <c r="D8802" t="s">
        <v>29452</v>
      </c>
      <c r="E8802" t="str">
        <f t="shared" si="137"/>
        <v>633999 - PARTNER CONSULTING</v>
      </c>
      <c r="F8802" t="s">
        <v>5005</v>
      </c>
      <c r="G8802" t="s">
        <v>29451</v>
      </c>
      <c r="I8802" t="s">
        <v>626</v>
      </c>
      <c r="J8802" t="s">
        <v>29450</v>
      </c>
      <c r="K8802" t="s">
        <v>208</v>
      </c>
      <c r="L8802" t="s">
        <v>29449</v>
      </c>
      <c r="N8802" t="s">
        <v>208</v>
      </c>
      <c r="O8802" t="s">
        <v>476</v>
      </c>
      <c r="P8802" t="s">
        <v>476</v>
      </c>
    </row>
    <row r="8803" spans="1:16">
      <c r="A8803" s="484" t="s">
        <v>134248</v>
      </c>
      <c r="B8803" s="485" t="s">
        <v>134247</v>
      </c>
      <c r="C8803" t="s">
        <v>134246</v>
      </c>
      <c r="D8803" t="s">
        <v>134246</v>
      </c>
      <c r="E8803" t="str">
        <f t="shared" si="137"/>
        <v>349320 - ADOMUS</v>
      </c>
      <c r="F8803" t="s">
        <v>2572</v>
      </c>
      <c r="G8803" t="s">
        <v>134245</v>
      </c>
      <c r="I8803" t="s">
        <v>3229</v>
      </c>
      <c r="K8803" t="s">
        <v>208</v>
      </c>
      <c r="L8803" t="s">
        <v>134244</v>
      </c>
      <c r="N8803" t="s">
        <v>208</v>
      </c>
      <c r="O8803" t="s">
        <v>476</v>
      </c>
      <c r="P8803" t="s">
        <v>476</v>
      </c>
    </row>
    <row r="8804" spans="1:16">
      <c r="A8804" s="484" t="s">
        <v>71068</v>
      </c>
      <c r="B8804" s="485" t="s">
        <v>71067</v>
      </c>
      <c r="C8804" t="s">
        <v>71066</v>
      </c>
      <c r="D8804" t="s">
        <v>71065</v>
      </c>
      <c r="E8804" t="str">
        <f t="shared" si="137"/>
        <v>655260 - FORMACAN MIRMANDE</v>
      </c>
      <c r="F8804" t="s">
        <v>44893</v>
      </c>
      <c r="G8804" t="s">
        <v>71064</v>
      </c>
      <c r="I8804" t="s">
        <v>2343</v>
      </c>
      <c r="J8804" t="s">
        <v>71063</v>
      </c>
      <c r="K8804" t="s">
        <v>208</v>
      </c>
      <c r="L8804" t="s">
        <v>71062</v>
      </c>
      <c r="N8804" t="s">
        <v>208</v>
      </c>
      <c r="O8804" t="s">
        <v>476</v>
      </c>
      <c r="P8804" t="s">
        <v>476</v>
      </c>
    </row>
    <row r="8805" spans="1:16">
      <c r="A8805" s="484" t="s">
        <v>22593</v>
      </c>
      <c r="B8805" s="485" t="s">
        <v>22592</v>
      </c>
      <c r="C8805" t="s">
        <v>22591</v>
      </c>
      <c r="D8805" t="s">
        <v>22590</v>
      </c>
      <c r="E8805" t="str">
        <f t="shared" si="137"/>
        <v>511043 - RESOPALID 81</v>
      </c>
      <c r="F8805" t="s">
        <v>22589</v>
      </c>
      <c r="G8805" t="s">
        <v>22588</v>
      </c>
      <c r="I8805" t="s">
        <v>22587</v>
      </c>
      <c r="J8805" t="s">
        <v>22586</v>
      </c>
      <c r="K8805" t="s">
        <v>208</v>
      </c>
      <c r="L8805" t="s">
        <v>22585</v>
      </c>
      <c r="N8805" t="s">
        <v>208</v>
      </c>
      <c r="O8805" t="s">
        <v>476</v>
      </c>
      <c r="P8805" t="s">
        <v>476</v>
      </c>
    </row>
    <row r="8806" spans="1:16">
      <c r="A8806" s="484" t="s">
        <v>114321</v>
      </c>
      <c r="B8806" s="485" t="s">
        <v>114320</v>
      </c>
      <c r="C8806" t="s">
        <v>114319</v>
      </c>
      <c r="D8806" t="s">
        <v>114318</v>
      </c>
      <c r="E8806" t="str">
        <f t="shared" si="137"/>
        <v>479019 - BELLEVAL MARIE-ANNE LES ATELIERS DU MOULIN</v>
      </c>
      <c r="F8806" t="s">
        <v>1848</v>
      </c>
      <c r="G8806" t="s">
        <v>114317</v>
      </c>
      <c r="I8806" t="s">
        <v>114316</v>
      </c>
      <c r="K8806" t="s">
        <v>208</v>
      </c>
      <c r="L8806" t="s">
        <v>114315</v>
      </c>
      <c r="N8806" t="s">
        <v>208</v>
      </c>
      <c r="O8806" t="s">
        <v>476</v>
      </c>
      <c r="P8806" t="s">
        <v>476</v>
      </c>
    </row>
    <row r="8807" spans="1:16">
      <c r="A8807" s="484" t="s">
        <v>32591</v>
      </c>
      <c r="B8807" s="485" t="s">
        <v>32590</v>
      </c>
      <c r="C8807" t="s">
        <v>32589</v>
      </c>
      <c r="D8807" t="s">
        <v>32589</v>
      </c>
      <c r="E8807" t="str">
        <f t="shared" si="137"/>
        <v>593187 - OASYS PARIS</v>
      </c>
      <c r="F8807" t="s">
        <v>3384</v>
      </c>
      <c r="G8807" t="s">
        <v>32588</v>
      </c>
      <c r="I8807" t="s">
        <v>626</v>
      </c>
      <c r="J8807" t="s">
        <v>32587</v>
      </c>
      <c r="K8807" t="s">
        <v>208</v>
      </c>
      <c r="L8807" t="s">
        <v>32586</v>
      </c>
      <c r="N8807" t="s">
        <v>208</v>
      </c>
      <c r="O8807" t="s">
        <v>476</v>
      </c>
      <c r="P8807" t="s">
        <v>476</v>
      </c>
    </row>
    <row r="8808" spans="1:16">
      <c r="A8808" s="484" t="s">
        <v>59266</v>
      </c>
      <c r="B8808" s="485" t="s">
        <v>59265</v>
      </c>
      <c r="C8808" t="s">
        <v>59264</v>
      </c>
      <c r="D8808" t="s">
        <v>59263</v>
      </c>
      <c r="E8808" t="str">
        <f t="shared" si="137"/>
        <v>621481 - IFASAD</v>
      </c>
      <c r="F8808" t="s">
        <v>527</v>
      </c>
      <c r="G8808" t="s">
        <v>59262</v>
      </c>
      <c r="H8808" t="s">
        <v>59261</v>
      </c>
      <c r="I8808" t="s">
        <v>1122</v>
      </c>
      <c r="J8808" t="s">
        <v>59260</v>
      </c>
      <c r="K8808" t="s">
        <v>208</v>
      </c>
      <c r="L8808" t="s">
        <v>59259</v>
      </c>
      <c r="N8808" t="s">
        <v>208</v>
      </c>
      <c r="O8808" t="s">
        <v>476</v>
      </c>
      <c r="P8808" t="s">
        <v>476</v>
      </c>
    </row>
    <row r="8809" spans="1:16">
      <c r="A8809" s="484" t="s">
        <v>69585</v>
      </c>
      <c r="B8809" s="485" t="s">
        <v>69584</v>
      </c>
      <c r="C8809" t="s">
        <v>69583</v>
      </c>
      <c r="D8809" t="s">
        <v>69582</v>
      </c>
      <c r="E8809" t="str">
        <f t="shared" si="137"/>
        <v>400282 - FTGR 46</v>
      </c>
      <c r="F8809" t="s">
        <v>11464</v>
      </c>
      <c r="H8809" t="s">
        <v>69581</v>
      </c>
      <c r="I8809" t="s">
        <v>35196</v>
      </c>
      <c r="J8809" t="s">
        <v>69580</v>
      </c>
      <c r="K8809" t="s">
        <v>208</v>
      </c>
      <c r="L8809" t="s">
        <v>69579</v>
      </c>
      <c r="N8809" t="s">
        <v>208</v>
      </c>
      <c r="O8809" t="s">
        <v>476</v>
      </c>
      <c r="P8809" t="s">
        <v>476</v>
      </c>
    </row>
    <row r="8810" spans="1:16">
      <c r="A8810" s="484" t="s">
        <v>130687</v>
      </c>
      <c r="B8810" s="485" t="s">
        <v>130686</v>
      </c>
      <c r="C8810" t="s">
        <v>130685</v>
      </c>
      <c r="D8810" t="s">
        <v>130684</v>
      </c>
      <c r="E8810" t="str">
        <f t="shared" si="137"/>
        <v>618275 - ALESSIA RH NANTES</v>
      </c>
      <c r="F8810" t="s">
        <v>26866</v>
      </c>
      <c r="G8810" t="s">
        <v>130683</v>
      </c>
      <c r="I8810" t="s">
        <v>1837</v>
      </c>
      <c r="J8810" t="s">
        <v>130682</v>
      </c>
      <c r="K8810" t="s">
        <v>208</v>
      </c>
      <c r="L8810" t="s">
        <v>130681</v>
      </c>
      <c r="N8810" t="s">
        <v>208</v>
      </c>
      <c r="O8810" t="s">
        <v>476</v>
      </c>
      <c r="P8810" t="s">
        <v>476</v>
      </c>
    </row>
    <row r="8811" spans="1:16">
      <c r="A8811" s="484" t="s">
        <v>4525</v>
      </c>
      <c r="B8811" s="485" t="s">
        <v>4524</v>
      </c>
      <c r="C8811" t="s">
        <v>4523</v>
      </c>
      <c r="D8811" t="s">
        <v>4523</v>
      </c>
      <c r="E8811" t="str">
        <f t="shared" si="137"/>
        <v>491974 - VALIANTYS</v>
      </c>
      <c r="F8811" t="s">
        <v>4522</v>
      </c>
      <c r="G8811" t="s">
        <v>4521</v>
      </c>
      <c r="H8811" t="s">
        <v>4520</v>
      </c>
      <c r="I8811" t="s">
        <v>603</v>
      </c>
      <c r="J8811" t="s">
        <v>4519</v>
      </c>
      <c r="K8811" t="s">
        <v>208</v>
      </c>
      <c r="L8811" t="s">
        <v>4518</v>
      </c>
      <c r="N8811" t="s">
        <v>208</v>
      </c>
      <c r="O8811" t="s">
        <v>476</v>
      </c>
      <c r="P8811" t="s">
        <v>476</v>
      </c>
    </row>
    <row r="8812" spans="1:16">
      <c r="A8812" s="484" t="s">
        <v>87099</v>
      </c>
      <c r="B8812" s="485" t="s">
        <v>87098</v>
      </c>
      <c r="C8812" t="s">
        <v>87097</v>
      </c>
      <c r="D8812" t="s">
        <v>87097</v>
      </c>
      <c r="E8812" t="str">
        <f t="shared" si="137"/>
        <v>370046 - DIFFERENCES ET CHANGEMENTS</v>
      </c>
      <c r="F8812" t="s">
        <v>1580</v>
      </c>
      <c r="G8812" t="s">
        <v>87096</v>
      </c>
      <c r="I8812" t="s">
        <v>959</v>
      </c>
      <c r="K8812" t="s">
        <v>208</v>
      </c>
      <c r="L8812" t="s">
        <v>87095</v>
      </c>
      <c r="N8812" t="s">
        <v>208</v>
      </c>
      <c r="O8812" t="s">
        <v>476</v>
      </c>
      <c r="P8812" t="s">
        <v>476</v>
      </c>
    </row>
    <row r="8813" spans="1:16">
      <c r="A8813" s="484" t="s">
        <v>43570</v>
      </c>
      <c r="B8813" s="485" t="s">
        <v>43569</v>
      </c>
      <c r="C8813" t="s">
        <v>43568</v>
      </c>
      <c r="D8813" t="s">
        <v>43568</v>
      </c>
      <c r="E8813" t="str">
        <f t="shared" si="137"/>
        <v>595421 - LES FERMES DE FLORENCE SARL - MAMAISONS DHOTES.COM</v>
      </c>
      <c r="F8813" t="s">
        <v>7596</v>
      </c>
      <c r="H8813" t="s">
        <v>43567</v>
      </c>
      <c r="I8813" t="s">
        <v>43566</v>
      </c>
      <c r="J8813" t="s">
        <v>43565</v>
      </c>
      <c r="K8813" t="s">
        <v>208</v>
      </c>
      <c r="L8813" t="s">
        <v>43564</v>
      </c>
      <c r="N8813" t="s">
        <v>208</v>
      </c>
      <c r="O8813" t="s">
        <v>476</v>
      </c>
      <c r="P8813" t="s">
        <v>476</v>
      </c>
    </row>
    <row r="8814" spans="1:16">
      <c r="A8814" s="484" t="s">
        <v>68487</v>
      </c>
      <c r="B8814" s="485" t="s">
        <v>68486</v>
      </c>
      <c r="C8814" t="s">
        <v>68485</v>
      </c>
      <c r="D8814" t="s">
        <v>68485</v>
      </c>
      <c r="E8814" t="str">
        <f t="shared" si="137"/>
        <v>684673 - FRANCE TRAINING</v>
      </c>
      <c r="F8814" t="s">
        <v>1037</v>
      </c>
      <c r="G8814" t="s">
        <v>68484</v>
      </c>
      <c r="I8814" t="s">
        <v>1406</v>
      </c>
      <c r="J8814" t="s">
        <v>68483</v>
      </c>
      <c r="K8814" t="s">
        <v>208</v>
      </c>
      <c r="L8814" t="s">
        <v>68482</v>
      </c>
      <c r="N8814" t="s">
        <v>208</v>
      </c>
      <c r="O8814" t="s">
        <v>476</v>
      </c>
      <c r="P8814" t="s">
        <v>476</v>
      </c>
    </row>
    <row r="8815" spans="1:16">
      <c r="A8815" s="484" t="s">
        <v>114300</v>
      </c>
      <c r="B8815" s="485" t="s">
        <v>114299</v>
      </c>
      <c r="C8815" t="s">
        <v>114298</v>
      </c>
      <c r="D8815" t="s">
        <v>114297</v>
      </c>
      <c r="E8815" t="str">
        <f t="shared" si="137"/>
        <v>452956 - BELLOSO LEGAGNEUX AMAYA BERTHA MONICA</v>
      </c>
      <c r="F8815" t="s">
        <v>1710</v>
      </c>
      <c r="G8815" t="s">
        <v>114296</v>
      </c>
      <c r="I8815" t="s">
        <v>60006</v>
      </c>
      <c r="J8815" t="s">
        <v>114295</v>
      </c>
      <c r="K8815" t="s">
        <v>208</v>
      </c>
      <c r="L8815" t="s">
        <v>114294</v>
      </c>
      <c r="N8815" t="s">
        <v>208</v>
      </c>
      <c r="O8815" t="s">
        <v>476</v>
      </c>
      <c r="P8815" t="s">
        <v>476</v>
      </c>
    </row>
    <row r="8816" spans="1:16">
      <c r="A8816" s="484" t="s">
        <v>123710</v>
      </c>
      <c r="B8816" s="485" t="s">
        <v>123709</v>
      </c>
      <c r="C8816" t="s">
        <v>123708</v>
      </c>
      <c r="D8816" t="s">
        <v>123707</v>
      </c>
      <c r="E8816" t="str">
        <f t="shared" si="137"/>
        <v>669891 - ACM2S</v>
      </c>
      <c r="F8816" t="s">
        <v>10701</v>
      </c>
      <c r="G8816" t="s">
        <v>123706</v>
      </c>
      <c r="I8816" t="s">
        <v>6917</v>
      </c>
      <c r="J8816" t="s">
        <v>123705</v>
      </c>
      <c r="K8816" t="s">
        <v>208</v>
      </c>
      <c r="L8816" t="s">
        <v>123704</v>
      </c>
      <c r="N8816" t="s">
        <v>208</v>
      </c>
      <c r="O8816" t="s">
        <v>476</v>
      </c>
      <c r="P8816" t="s">
        <v>476</v>
      </c>
    </row>
    <row r="8817" spans="1:16">
      <c r="A8817" s="484" t="s">
        <v>127753</v>
      </c>
      <c r="B8817" s="485" t="s">
        <v>127752</v>
      </c>
      <c r="C8817" t="s">
        <v>127751</v>
      </c>
      <c r="D8817" t="s">
        <v>127750</v>
      </c>
      <c r="E8817" t="str">
        <f t="shared" si="137"/>
        <v>467388 - APLICIT LYON</v>
      </c>
      <c r="F8817" t="s">
        <v>1848</v>
      </c>
      <c r="G8817" t="s">
        <v>127749</v>
      </c>
      <c r="I8817" t="s">
        <v>2176</v>
      </c>
      <c r="J8817" t="s">
        <v>127748</v>
      </c>
      <c r="K8817" t="s">
        <v>208</v>
      </c>
      <c r="L8817" t="s">
        <v>127747</v>
      </c>
      <c r="N8817" t="s">
        <v>208</v>
      </c>
      <c r="O8817" t="s">
        <v>476</v>
      </c>
      <c r="P8817" t="s">
        <v>476</v>
      </c>
    </row>
    <row r="8818" spans="1:16">
      <c r="A8818" s="484" t="s">
        <v>15219</v>
      </c>
      <c r="B8818" s="485" t="s">
        <v>15218</v>
      </c>
      <c r="C8818" t="s">
        <v>15217</v>
      </c>
      <c r="D8818" t="s">
        <v>15216</v>
      </c>
      <c r="E8818" t="str">
        <f t="shared" si="137"/>
        <v>362141 - SFE</v>
      </c>
      <c r="F8818" t="s">
        <v>15215</v>
      </c>
      <c r="H8818" t="s">
        <v>15214</v>
      </c>
      <c r="I8818" t="s">
        <v>15213</v>
      </c>
      <c r="J8818" t="s">
        <v>15212</v>
      </c>
      <c r="K8818" t="s">
        <v>208</v>
      </c>
      <c r="L8818" t="s">
        <v>15211</v>
      </c>
      <c r="N8818" t="s">
        <v>208</v>
      </c>
      <c r="O8818" t="s">
        <v>476</v>
      </c>
      <c r="P8818" t="s">
        <v>476</v>
      </c>
    </row>
    <row r="8819" spans="1:16">
      <c r="A8819" s="484" t="s">
        <v>92643</v>
      </c>
      <c r="B8819" s="485" t="s">
        <v>92642</v>
      </c>
      <c r="C8819" t="s">
        <v>92641</v>
      </c>
      <c r="D8819" t="s">
        <v>92641</v>
      </c>
      <c r="E8819" t="str">
        <f t="shared" si="137"/>
        <v>482912 - CONDUITE 3D</v>
      </c>
      <c r="F8819" t="s">
        <v>48837</v>
      </c>
      <c r="G8819" t="s">
        <v>92640</v>
      </c>
      <c r="I8819" t="s">
        <v>65057</v>
      </c>
      <c r="J8819" t="s">
        <v>92639</v>
      </c>
      <c r="K8819" t="s">
        <v>208</v>
      </c>
      <c r="L8819" t="s">
        <v>92638</v>
      </c>
      <c r="N8819" t="s">
        <v>208</v>
      </c>
      <c r="O8819" t="s">
        <v>476</v>
      </c>
      <c r="P8819" t="s">
        <v>476</v>
      </c>
    </row>
    <row r="8820" spans="1:16">
      <c r="A8820" s="484" t="s">
        <v>26230</v>
      </c>
      <c r="B8820" s="485" t="s">
        <v>26229</v>
      </c>
      <c r="C8820" t="s">
        <v>26228</v>
      </c>
      <c r="D8820" t="s">
        <v>26227</v>
      </c>
      <c r="E8820" t="str">
        <f t="shared" si="137"/>
        <v>367278 - PREVIS ROMAGNAT</v>
      </c>
      <c r="F8820" t="s">
        <v>637</v>
      </c>
      <c r="G8820" t="s">
        <v>26226</v>
      </c>
      <c r="I8820" t="s">
        <v>1678</v>
      </c>
      <c r="J8820" t="s">
        <v>26225</v>
      </c>
      <c r="K8820" t="s">
        <v>208</v>
      </c>
      <c r="L8820" t="s">
        <v>26224</v>
      </c>
      <c r="N8820" t="s">
        <v>208</v>
      </c>
      <c r="O8820" t="s">
        <v>476</v>
      </c>
      <c r="P8820" t="s">
        <v>476</v>
      </c>
    </row>
    <row r="8821" spans="1:16">
      <c r="A8821" s="484" t="s">
        <v>29741</v>
      </c>
      <c r="B8821" s="485" t="s">
        <v>29740</v>
      </c>
      <c r="C8821" t="s">
        <v>29739</v>
      </c>
      <c r="D8821" t="s">
        <v>29738</v>
      </c>
      <c r="E8821" t="str">
        <f t="shared" si="137"/>
        <v>625164 - PARADOXES PUTEAUX</v>
      </c>
      <c r="F8821" t="s">
        <v>29737</v>
      </c>
      <c r="G8821" t="s">
        <v>29736</v>
      </c>
      <c r="I8821" t="s">
        <v>1042</v>
      </c>
      <c r="J8821" t="s">
        <v>29735</v>
      </c>
      <c r="K8821" t="s">
        <v>208</v>
      </c>
      <c r="L8821" t="s">
        <v>29734</v>
      </c>
      <c r="N8821" t="s">
        <v>208</v>
      </c>
      <c r="O8821" t="s">
        <v>476</v>
      </c>
      <c r="P8821" t="s">
        <v>476</v>
      </c>
    </row>
    <row r="8822" spans="1:16">
      <c r="A8822" s="484" t="s">
        <v>46989</v>
      </c>
      <c r="B8822" s="485" t="s">
        <v>46988</v>
      </c>
      <c r="C8822" t="s">
        <v>46987</v>
      </c>
      <c r="D8822" t="s">
        <v>46987</v>
      </c>
      <c r="E8822" t="str">
        <f t="shared" si="137"/>
        <v>573085 - LA LISEUSE</v>
      </c>
      <c r="F8822" t="s">
        <v>7380</v>
      </c>
      <c r="G8822" t="s">
        <v>46986</v>
      </c>
      <c r="I8822" t="s">
        <v>7236</v>
      </c>
      <c r="J8822" t="s">
        <v>46985</v>
      </c>
      <c r="K8822" t="s">
        <v>208</v>
      </c>
      <c r="L8822" t="s">
        <v>46984</v>
      </c>
      <c r="N8822" t="s">
        <v>208</v>
      </c>
      <c r="O8822" t="s">
        <v>476</v>
      </c>
      <c r="P8822" t="s">
        <v>476</v>
      </c>
    </row>
    <row r="8823" spans="1:16">
      <c r="A8823" s="484" t="s">
        <v>35924</v>
      </c>
      <c r="B8823" s="485" t="s">
        <v>35923</v>
      </c>
      <c r="C8823" t="s">
        <v>35922</v>
      </c>
      <c r="D8823" t="s">
        <v>35922</v>
      </c>
      <c r="E8823" t="str">
        <f t="shared" si="137"/>
        <v>607241 - MINATCHY JEAN FREDERIC</v>
      </c>
      <c r="F8823" t="s">
        <v>831</v>
      </c>
      <c r="G8823" t="s">
        <v>35921</v>
      </c>
      <c r="I8823" t="s">
        <v>4390</v>
      </c>
      <c r="J8823" t="s">
        <v>35920</v>
      </c>
      <c r="K8823" t="s">
        <v>208</v>
      </c>
      <c r="L8823" t="s">
        <v>35919</v>
      </c>
      <c r="N8823" t="s">
        <v>208</v>
      </c>
      <c r="O8823" t="s">
        <v>476</v>
      </c>
      <c r="P8823" t="s">
        <v>476</v>
      </c>
    </row>
    <row r="8824" spans="1:16">
      <c r="A8824" s="484" t="s">
        <v>109792</v>
      </c>
      <c r="B8824" s="485" t="s">
        <v>109791</v>
      </c>
      <c r="C8824" t="s">
        <v>109790</v>
      </c>
      <c r="D8824" t="s">
        <v>109789</v>
      </c>
      <c r="E8824" t="str">
        <f t="shared" si="137"/>
        <v>639096 - C2</v>
      </c>
      <c r="F8824" t="s">
        <v>11959</v>
      </c>
      <c r="G8824" t="s">
        <v>109788</v>
      </c>
      <c r="I8824" t="s">
        <v>836</v>
      </c>
      <c r="K8824" t="s">
        <v>208</v>
      </c>
      <c r="L8824" t="s">
        <v>109787</v>
      </c>
      <c r="N8824" t="s">
        <v>208</v>
      </c>
      <c r="O8824" t="s">
        <v>476</v>
      </c>
      <c r="P8824" t="s">
        <v>476</v>
      </c>
    </row>
    <row r="8825" spans="1:16">
      <c r="A8825" s="484" t="s">
        <v>25241</v>
      </c>
      <c r="B8825" s="485" t="s">
        <v>25240</v>
      </c>
      <c r="C8825" t="s">
        <v>25239</v>
      </c>
      <c r="D8825" t="s">
        <v>25239</v>
      </c>
      <c r="E8825" t="str">
        <f t="shared" si="137"/>
        <v>351120 - PROPHILEA</v>
      </c>
      <c r="F8825" t="s">
        <v>5005</v>
      </c>
      <c r="G8825" t="s">
        <v>25238</v>
      </c>
      <c r="I8825" t="s">
        <v>3733</v>
      </c>
      <c r="J8825" t="s">
        <v>25237</v>
      </c>
      <c r="K8825" t="s">
        <v>208</v>
      </c>
      <c r="L8825" t="s">
        <v>25236</v>
      </c>
      <c r="N8825" t="s">
        <v>208</v>
      </c>
      <c r="O8825" t="s">
        <v>476</v>
      </c>
      <c r="P8825" t="s">
        <v>476</v>
      </c>
    </row>
    <row r="8826" spans="1:16">
      <c r="A8826" s="484" t="s">
        <v>29235</v>
      </c>
      <c r="B8826" s="485" t="s">
        <v>29234</v>
      </c>
      <c r="C8826" t="s">
        <v>29233</v>
      </c>
      <c r="D8826" t="s">
        <v>29232</v>
      </c>
      <c r="E8826" t="str">
        <f t="shared" si="137"/>
        <v>622606 - PATOUILLAT ROGER</v>
      </c>
      <c r="F8826" t="s">
        <v>18145</v>
      </c>
      <c r="G8826" t="s">
        <v>29231</v>
      </c>
      <c r="I8826" t="s">
        <v>749</v>
      </c>
      <c r="J8826" t="s">
        <v>29230</v>
      </c>
      <c r="K8826" t="s">
        <v>208</v>
      </c>
      <c r="L8826" t="s">
        <v>29229</v>
      </c>
      <c r="N8826" t="s">
        <v>208</v>
      </c>
      <c r="O8826" t="s">
        <v>476</v>
      </c>
      <c r="P8826" t="s">
        <v>476</v>
      </c>
    </row>
    <row r="8827" spans="1:16">
      <c r="A8827" s="484" t="s">
        <v>127855</v>
      </c>
      <c r="B8827" s="485" t="s">
        <v>127854</v>
      </c>
      <c r="C8827" t="s">
        <v>127853</v>
      </c>
      <c r="D8827" t="s">
        <v>127852</v>
      </c>
      <c r="E8827" t="str">
        <f t="shared" si="137"/>
        <v>636174 - APAJH 86 MIGNE AUXANCES</v>
      </c>
      <c r="F8827" t="s">
        <v>509</v>
      </c>
      <c r="G8827" t="s">
        <v>127851</v>
      </c>
      <c r="I8827" t="s">
        <v>25231</v>
      </c>
      <c r="J8827" t="s">
        <v>127850</v>
      </c>
      <c r="K8827" t="s">
        <v>208</v>
      </c>
      <c r="L8827" t="s">
        <v>127849</v>
      </c>
      <c r="N8827" t="s">
        <v>208</v>
      </c>
      <c r="O8827" t="s">
        <v>476</v>
      </c>
      <c r="P8827" t="s">
        <v>476</v>
      </c>
    </row>
    <row r="8828" spans="1:16">
      <c r="A8828" s="484" t="s">
        <v>111240</v>
      </c>
      <c r="B8828" s="485" t="s">
        <v>111239</v>
      </c>
      <c r="C8828" t="s">
        <v>111238</v>
      </c>
      <c r="D8828" t="s">
        <v>111237</v>
      </c>
      <c r="E8828" t="str">
        <f t="shared" si="137"/>
        <v>392819 - CAP TFA</v>
      </c>
      <c r="G8828" t="s">
        <v>111236</v>
      </c>
      <c r="I8828" t="s">
        <v>111235</v>
      </c>
      <c r="J8828" t="s">
        <v>111234</v>
      </c>
      <c r="K8828" t="s">
        <v>208</v>
      </c>
      <c r="L8828" t="s">
        <v>111233</v>
      </c>
      <c r="N8828" t="s">
        <v>208</v>
      </c>
      <c r="O8828" t="s">
        <v>476</v>
      </c>
      <c r="P8828" t="s">
        <v>476</v>
      </c>
    </row>
    <row r="8829" spans="1:16">
      <c r="A8829" s="484" t="s">
        <v>134033</v>
      </c>
      <c r="B8829" s="485" t="s">
        <v>134032</v>
      </c>
      <c r="C8829" t="s">
        <v>134031</v>
      </c>
      <c r="D8829" t="s">
        <v>134031</v>
      </c>
      <c r="E8829" t="str">
        <f t="shared" si="137"/>
        <v>617039 - AEA SOLUTIONS</v>
      </c>
      <c r="F8829" t="s">
        <v>46103</v>
      </c>
      <c r="G8829" t="s">
        <v>134030</v>
      </c>
      <c r="I8829" t="s">
        <v>92103</v>
      </c>
      <c r="J8829" t="s">
        <v>134029</v>
      </c>
      <c r="K8829" t="s">
        <v>208</v>
      </c>
      <c r="L8829" t="s">
        <v>134028</v>
      </c>
      <c r="N8829" t="s">
        <v>208</v>
      </c>
      <c r="O8829" t="s">
        <v>476</v>
      </c>
      <c r="P8829" t="s">
        <v>476</v>
      </c>
    </row>
    <row r="8830" spans="1:16">
      <c r="A8830" s="484" t="s">
        <v>125467</v>
      </c>
      <c r="B8830" s="485" t="s">
        <v>125466</v>
      </c>
      <c r="C8830" t="s">
        <v>125465</v>
      </c>
      <c r="D8830" t="s">
        <v>125464</v>
      </c>
      <c r="E8830" t="str">
        <f t="shared" si="137"/>
        <v>597200 - AGECIC FORMATION</v>
      </c>
      <c r="F8830" t="s">
        <v>3853</v>
      </c>
      <c r="G8830" t="s">
        <v>125463</v>
      </c>
      <c r="H8830" t="s">
        <v>125462</v>
      </c>
      <c r="I8830" t="s">
        <v>125461</v>
      </c>
      <c r="J8830" t="s">
        <v>125460</v>
      </c>
      <c r="K8830" t="s">
        <v>208</v>
      </c>
      <c r="L8830" t="s">
        <v>125459</v>
      </c>
      <c r="N8830" t="s">
        <v>208</v>
      </c>
      <c r="O8830" t="s">
        <v>476</v>
      </c>
      <c r="P8830" t="s">
        <v>476</v>
      </c>
    </row>
    <row r="8831" spans="1:16">
      <c r="A8831" s="484" t="s">
        <v>13401</v>
      </c>
      <c r="B8831" s="485" t="s">
        <v>13400</v>
      </c>
      <c r="C8831" t="s">
        <v>13399</v>
      </c>
      <c r="D8831" t="s">
        <v>13399</v>
      </c>
      <c r="E8831" t="str">
        <f t="shared" si="137"/>
        <v>494367 - SPORT PERFORMANCE SANTE</v>
      </c>
      <c r="F8831" t="s">
        <v>3834</v>
      </c>
      <c r="G8831" t="s">
        <v>13398</v>
      </c>
      <c r="I8831" t="s">
        <v>13397</v>
      </c>
      <c r="J8831" t="s">
        <v>13396</v>
      </c>
      <c r="K8831" t="s">
        <v>208</v>
      </c>
      <c r="L8831" t="s">
        <v>13395</v>
      </c>
      <c r="N8831" t="s">
        <v>208</v>
      </c>
      <c r="O8831" t="s">
        <v>476</v>
      </c>
      <c r="P8831" t="s">
        <v>476</v>
      </c>
    </row>
    <row r="8832" spans="1:16">
      <c r="A8832" s="484" t="s">
        <v>117419</v>
      </c>
      <c r="B8832" s="485" t="s">
        <v>117418</v>
      </c>
      <c r="C8832" t="s">
        <v>117417</v>
      </c>
      <c r="D8832" t="s">
        <v>117417</v>
      </c>
      <c r="E8832" t="str">
        <f t="shared" si="137"/>
        <v>569847 - ATON FORMATION</v>
      </c>
      <c r="F8832" t="s">
        <v>76286</v>
      </c>
      <c r="G8832" t="s">
        <v>117416</v>
      </c>
      <c r="I8832" t="s">
        <v>66289</v>
      </c>
      <c r="K8832" t="s">
        <v>208</v>
      </c>
      <c r="L8832" t="s">
        <v>117415</v>
      </c>
      <c r="N8832" t="s">
        <v>208</v>
      </c>
      <c r="O8832" t="s">
        <v>476</v>
      </c>
      <c r="P8832" t="s">
        <v>476</v>
      </c>
    </row>
    <row r="8833" spans="1:16">
      <c r="A8833" s="484" t="s">
        <v>88776</v>
      </c>
      <c r="B8833" s="485" t="s">
        <v>88775</v>
      </c>
      <c r="C8833" t="s">
        <v>88774</v>
      </c>
      <c r="D8833" t="s">
        <v>88773</v>
      </c>
      <c r="E8833" t="str">
        <f t="shared" si="137"/>
        <v>619000 - DE LA PURIFICATION EMMANUELLE</v>
      </c>
      <c r="F8833" t="s">
        <v>7167</v>
      </c>
      <c r="G8833" t="s">
        <v>88772</v>
      </c>
      <c r="I8833" t="s">
        <v>88771</v>
      </c>
      <c r="J8833" t="s">
        <v>88770</v>
      </c>
      <c r="K8833" t="s">
        <v>208</v>
      </c>
      <c r="L8833" t="s">
        <v>88769</v>
      </c>
      <c r="N8833" t="s">
        <v>208</v>
      </c>
      <c r="O8833" t="s">
        <v>476</v>
      </c>
      <c r="P8833" t="s">
        <v>476</v>
      </c>
    </row>
    <row r="8834" spans="1:16">
      <c r="A8834" s="484" t="s">
        <v>46731</v>
      </c>
      <c r="B8834" s="485" t="s">
        <v>46730</v>
      </c>
      <c r="C8834" t="s">
        <v>46729</v>
      </c>
      <c r="D8834" t="s">
        <v>46729</v>
      </c>
      <c r="E8834" t="str">
        <f t="shared" ref="E8834:E8897" si="138">_xlfn.CONCAT(L8834," - ",D8834)</f>
        <v>464922 - LA SIP</v>
      </c>
      <c r="F8834" t="s">
        <v>1978</v>
      </c>
      <c r="G8834" t="s">
        <v>46728</v>
      </c>
      <c r="I8834" t="s">
        <v>10840</v>
      </c>
      <c r="J8834" t="s">
        <v>46727</v>
      </c>
      <c r="K8834" t="s">
        <v>208</v>
      </c>
      <c r="L8834" t="s">
        <v>46726</v>
      </c>
      <c r="N8834" t="s">
        <v>208</v>
      </c>
      <c r="O8834" t="s">
        <v>476</v>
      </c>
      <c r="P8834" t="s">
        <v>476</v>
      </c>
    </row>
    <row r="8835" spans="1:16">
      <c r="A8835" s="484" t="s">
        <v>88425</v>
      </c>
      <c r="B8835" s="485" t="s">
        <v>88424</v>
      </c>
      <c r="C8835" t="s">
        <v>88423</v>
      </c>
      <c r="D8835" t="s">
        <v>88423</v>
      </c>
      <c r="E8835" t="str">
        <f t="shared" si="138"/>
        <v>407902 - DEJEAN DELPHINE - LE LIVRE DANS LA PEAU</v>
      </c>
      <c r="F8835" t="s">
        <v>43522</v>
      </c>
      <c r="G8835" t="s">
        <v>88422</v>
      </c>
      <c r="I8835" t="s">
        <v>88421</v>
      </c>
      <c r="J8835" t="s">
        <v>88420</v>
      </c>
      <c r="K8835" t="s">
        <v>208</v>
      </c>
      <c r="L8835" t="s">
        <v>88419</v>
      </c>
      <c r="N8835" t="s">
        <v>208</v>
      </c>
      <c r="O8835" t="s">
        <v>476</v>
      </c>
      <c r="P8835" t="s">
        <v>476</v>
      </c>
    </row>
    <row r="8836" spans="1:16">
      <c r="A8836" s="484" t="s">
        <v>109346</v>
      </c>
      <c r="B8836" s="485" t="s">
        <v>109345</v>
      </c>
      <c r="C8836" t="s">
        <v>109344</v>
      </c>
      <c r="D8836" t="s">
        <v>109344</v>
      </c>
      <c r="E8836" t="str">
        <f t="shared" si="138"/>
        <v>593692 - CAZAUVIEILH CHRISTOPHE - IRPPSY</v>
      </c>
      <c r="F8836" t="s">
        <v>1710</v>
      </c>
      <c r="G8836" t="s">
        <v>109343</v>
      </c>
      <c r="I8836" t="s">
        <v>749</v>
      </c>
      <c r="J8836" t="s">
        <v>109342</v>
      </c>
      <c r="K8836" t="s">
        <v>208</v>
      </c>
      <c r="L8836" t="s">
        <v>109341</v>
      </c>
      <c r="N8836" t="s">
        <v>208</v>
      </c>
      <c r="O8836" t="s">
        <v>476</v>
      </c>
      <c r="P8836" t="s">
        <v>476</v>
      </c>
    </row>
    <row r="8837" spans="1:16">
      <c r="A8837" s="484" t="s">
        <v>91436</v>
      </c>
      <c r="B8837" s="485" t="s">
        <v>91435</v>
      </c>
      <c r="C8837" t="s">
        <v>91434</v>
      </c>
      <c r="D8837" t="s">
        <v>91434</v>
      </c>
      <c r="E8837" t="str">
        <f t="shared" si="138"/>
        <v>485470 - COUP DE POUCE 49</v>
      </c>
      <c r="F8837" t="s">
        <v>725</v>
      </c>
      <c r="G8837" t="s">
        <v>91433</v>
      </c>
      <c r="I8837" t="s">
        <v>1647</v>
      </c>
      <c r="J8837" t="s">
        <v>91432</v>
      </c>
      <c r="K8837" t="s">
        <v>208</v>
      </c>
      <c r="L8837" t="s">
        <v>91431</v>
      </c>
      <c r="N8837" t="s">
        <v>208</v>
      </c>
      <c r="O8837" t="s">
        <v>476</v>
      </c>
      <c r="P8837" t="s">
        <v>476</v>
      </c>
    </row>
    <row r="8838" spans="1:16">
      <c r="A8838" s="484" t="s">
        <v>37348</v>
      </c>
      <c r="B8838" s="485" t="s">
        <v>37347</v>
      </c>
      <c r="C8838" t="s">
        <v>37346</v>
      </c>
      <c r="D8838" t="s">
        <v>37345</v>
      </c>
      <c r="E8838" t="str">
        <f t="shared" si="138"/>
        <v>650950 - MEDIASCHOOL PARIS</v>
      </c>
      <c r="F8838" t="s">
        <v>1917</v>
      </c>
      <c r="G8838" t="s">
        <v>29603</v>
      </c>
      <c r="I8838" t="s">
        <v>626</v>
      </c>
      <c r="J8838" t="s">
        <v>37339</v>
      </c>
      <c r="K8838" t="s">
        <v>208</v>
      </c>
      <c r="L8838" t="s">
        <v>37344</v>
      </c>
      <c r="N8838" t="s">
        <v>207</v>
      </c>
      <c r="O8838" t="s">
        <v>476</v>
      </c>
      <c r="P8838" t="s">
        <v>476</v>
      </c>
    </row>
    <row r="8839" spans="1:16">
      <c r="A8839" s="484" t="s">
        <v>85498</v>
      </c>
      <c r="B8839" s="485" t="s">
        <v>85497</v>
      </c>
      <c r="C8839" t="s">
        <v>85496</v>
      </c>
      <c r="D8839" t="s">
        <v>85496</v>
      </c>
      <c r="E8839" t="str">
        <f t="shared" si="138"/>
        <v>601871 - EB CONSEIL ET FORMATION</v>
      </c>
      <c r="F8839" t="s">
        <v>85495</v>
      </c>
      <c r="G8839" t="s">
        <v>85494</v>
      </c>
      <c r="I8839" t="s">
        <v>85493</v>
      </c>
      <c r="K8839" t="s">
        <v>208</v>
      </c>
      <c r="L8839" t="s">
        <v>85492</v>
      </c>
      <c r="N8839" t="s">
        <v>208</v>
      </c>
      <c r="O8839" t="s">
        <v>476</v>
      </c>
      <c r="P8839" t="s">
        <v>476</v>
      </c>
    </row>
    <row r="8840" spans="1:16">
      <c r="A8840" s="484" t="s">
        <v>58535</v>
      </c>
      <c r="B8840" s="485" t="s">
        <v>58534</v>
      </c>
      <c r="C8840" t="s">
        <v>58533</v>
      </c>
      <c r="D8840" t="s">
        <v>58532</v>
      </c>
      <c r="E8840" t="str">
        <f t="shared" si="138"/>
        <v>368090 - IG FORMATION</v>
      </c>
      <c r="F8840" t="s">
        <v>5956</v>
      </c>
      <c r="H8840" t="s">
        <v>58531</v>
      </c>
      <c r="I8840" t="s">
        <v>58530</v>
      </c>
      <c r="J8840" t="s">
        <v>58529</v>
      </c>
      <c r="K8840" t="s">
        <v>58528</v>
      </c>
      <c r="L8840" t="s">
        <v>58527</v>
      </c>
      <c r="N8840" t="s">
        <v>208</v>
      </c>
      <c r="O8840" t="s">
        <v>476</v>
      </c>
      <c r="P8840" t="s">
        <v>476</v>
      </c>
    </row>
    <row r="8841" spans="1:16">
      <c r="A8841" s="484" t="s">
        <v>91457</v>
      </c>
      <c r="B8841" s="485" t="s">
        <v>91456</v>
      </c>
      <c r="C8841" t="s">
        <v>91455</v>
      </c>
      <c r="D8841" t="s">
        <v>91455</v>
      </c>
      <c r="E8841" t="str">
        <f t="shared" si="138"/>
        <v>404070 - COULEUR D'ENFANTS</v>
      </c>
      <c r="F8841" t="s">
        <v>26430</v>
      </c>
      <c r="G8841" t="s">
        <v>91454</v>
      </c>
      <c r="I8841" t="s">
        <v>20143</v>
      </c>
      <c r="J8841" t="s">
        <v>91453</v>
      </c>
      <c r="K8841" t="s">
        <v>208</v>
      </c>
      <c r="L8841" t="s">
        <v>91452</v>
      </c>
      <c r="N8841" t="s">
        <v>208</v>
      </c>
      <c r="O8841" t="s">
        <v>476</v>
      </c>
      <c r="P8841" t="s">
        <v>476</v>
      </c>
    </row>
    <row r="8842" spans="1:16">
      <c r="A8842" s="484" t="s">
        <v>34967</v>
      </c>
      <c r="B8842" s="485" t="s">
        <v>34966</v>
      </c>
      <c r="C8842" t="s">
        <v>34965</v>
      </c>
      <c r="D8842" t="s">
        <v>34964</v>
      </c>
      <c r="E8842" t="str">
        <f t="shared" si="138"/>
        <v>571090 - MFPF 31 HAUTE GARONNE  TOULOUSE</v>
      </c>
      <c r="F8842" t="s">
        <v>29737</v>
      </c>
      <c r="G8842" t="s">
        <v>34963</v>
      </c>
      <c r="H8842" t="s">
        <v>34962</v>
      </c>
      <c r="I8842" t="s">
        <v>603</v>
      </c>
      <c r="J8842" t="s">
        <v>34961</v>
      </c>
      <c r="K8842" t="s">
        <v>208</v>
      </c>
      <c r="L8842" t="s">
        <v>34960</v>
      </c>
      <c r="N8842" t="s">
        <v>208</v>
      </c>
      <c r="O8842" t="s">
        <v>476</v>
      </c>
      <c r="P8842" t="s">
        <v>476</v>
      </c>
    </row>
    <row r="8843" spans="1:16">
      <c r="A8843" s="484" t="s">
        <v>109481</v>
      </c>
      <c r="B8843" s="485" t="s">
        <v>109480</v>
      </c>
      <c r="C8843" t="s">
        <v>109479</v>
      </c>
      <c r="D8843" t="s">
        <v>109478</v>
      </c>
      <c r="E8843" t="str">
        <f t="shared" si="138"/>
        <v>635893 - CSDC DEVELOPPEMENT ET COMPETENCES</v>
      </c>
      <c r="F8843" t="s">
        <v>3853</v>
      </c>
      <c r="G8843" t="s">
        <v>109477</v>
      </c>
      <c r="I8843" t="s">
        <v>1051</v>
      </c>
      <c r="K8843" t="s">
        <v>208</v>
      </c>
      <c r="L8843" t="s">
        <v>109476</v>
      </c>
      <c r="N8843" t="s">
        <v>208</v>
      </c>
      <c r="O8843" t="s">
        <v>476</v>
      </c>
      <c r="P8843" t="s">
        <v>476</v>
      </c>
    </row>
    <row r="8844" spans="1:16">
      <c r="A8844" s="484" t="s">
        <v>125750</v>
      </c>
      <c r="B8844" s="485" t="s">
        <v>125749</v>
      </c>
      <c r="C8844" t="s">
        <v>125748</v>
      </c>
      <c r="D8844" t="s">
        <v>125747</v>
      </c>
      <c r="E8844" t="str">
        <f t="shared" si="138"/>
        <v>669945 - FEE 64</v>
      </c>
      <c r="F8844" t="s">
        <v>9789</v>
      </c>
      <c r="G8844" t="s">
        <v>125746</v>
      </c>
      <c r="H8844" t="s">
        <v>125745</v>
      </c>
      <c r="I8844" t="s">
        <v>4033</v>
      </c>
      <c r="K8844" t="s">
        <v>208</v>
      </c>
      <c r="L8844" t="s">
        <v>125744</v>
      </c>
      <c r="N8844" t="s">
        <v>208</v>
      </c>
      <c r="O8844" t="s">
        <v>476</v>
      </c>
      <c r="P8844" t="s">
        <v>476</v>
      </c>
    </row>
    <row r="8845" spans="1:16">
      <c r="A8845" s="484" t="s">
        <v>13975</v>
      </c>
      <c r="B8845" s="485" t="s">
        <v>13974</v>
      </c>
      <c r="C8845" t="s">
        <v>13973</v>
      </c>
      <c r="D8845" t="s">
        <v>13972</v>
      </c>
      <c r="E8845" t="str">
        <f t="shared" si="138"/>
        <v>421753 - SOMA</v>
      </c>
      <c r="F8845" t="s">
        <v>12260</v>
      </c>
      <c r="G8845" t="s">
        <v>13971</v>
      </c>
      <c r="I8845" t="s">
        <v>3346</v>
      </c>
      <c r="J8845" t="s">
        <v>13970</v>
      </c>
      <c r="K8845" t="s">
        <v>208</v>
      </c>
      <c r="L8845" t="s">
        <v>13969</v>
      </c>
      <c r="N8845" t="s">
        <v>208</v>
      </c>
      <c r="O8845" t="s">
        <v>476</v>
      </c>
      <c r="P8845" t="s">
        <v>476</v>
      </c>
    </row>
    <row r="8846" spans="1:16">
      <c r="A8846" s="484" t="s">
        <v>50686</v>
      </c>
      <c r="B8846" s="485" t="s">
        <v>50685</v>
      </c>
      <c r="C8846" t="s">
        <v>50684</v>
      </c>
      <c r="D8846" t="s">
        <v>50684</v>
      </c>
      <c r="E8846" t="str">
        <f t="shared" si="138"/>
        <v>637075 - INTERSTICES</v>
      </c>
      <c r="F8846" t="s">
        <v>6239</v>
      </c>
      <c r="G8846" t="s">
        <v>50683</v>
      </c>
      <c r="I8846" t="s">
        <v>626</v>
      </c>
      <c r="J8846" t="s">
        <v>50682</v>
      </c>
      <c r="K8846" t="s">
        <v>208</v>
      </c>
      <c r="L8846" t="s">
        <v>50681</v>
      </c>
      <c r="N8846" t="s">
        <v>208</v>
      </c>
      <c r="O8846" t="s">
        <v>476</v>
      </c>
      <c r="P8846" t="s">
        <v>476</v>
      </c>
    </row>
    <row r="8847" spans="1:16">
      <c r="A8847" s="484" t="s">
        <v>23091</v>
      </c>
      <c r="B8847" s="485" t="s">
        <v>23090</v>
      </c>
      <c r="C8847" t="s">
        <v>23089</v>
      </c>
      <c r="D8847" t="s">
        <v>23088</v>
      </c>
      <c r="E8847" t="str">
        <f t="shared" si="138"/>
        <v>354879 - RESEAU CEDRE SANTE</v>
      </c>
      <c r="F8847" t="s">
        <v>3238</v>
      </c>
      <c r="G8847" t="s">
        <v>23087</v>
      </c>
      <c r="H8847" t="s">
        <v>23086</v>
      </c>
      <c r="I8847" t="s">
        <v>3355</v>
      </c>
      <c r="J8847" t="s">
        <v>23085</v>
      </c>
      <c r="K8847" t="s">
        <v>23084</v>
      </c>
      <c r="L8847" t="s">
        <v>23083</v>
      </c>
      <c r="N8847" t="s">
        <v>208</v>
      </c>
      <c r="O8847" t="s">
        <v>476</v>
      </c>
      <c r="P8847" t="s">
        <v>476</v>
      </c>
    </row>
    <row r="8848" spans="1:16">
      <c r="A8848" s="484" t="s">
        <v>115909</v>
      </c>
      <c r="B8848" s="485" t="s">
        <v>115908</v>
      </c>
      <c r="C8848" t="s">
        <v>115907</v>
      </c>
      <c r="D8848" t="s">
        <v>115906</v>
      </c>
      <c r="E8848" t="str">
        <f t="shared" si="138"/>
        <v>366730 - AVENIR ET GERONTOLOGIE IGM CENTRE EST</v>
      </c>
      <c r="F8848" t="s">
        <v>6072</v>
      </c>
      <c r="G8848" t="s">
        <v>115905</v>
      </c>
      <c r="H8848" t="s">
        <v>115904</v>
      </c>
      <c r="I8848" t="s">
        <v>2917</v>
      </c>
      <c r="J8848" t="s">
        <v>115903</v>
      </c>
      <c r="K8848" t="s">
        <v>115902</v>
      </c>
      <c r="L8848" t="s">
        <v>115901</v>
      </c>
      <c r="N8848" t="s">
        <v>208</v>
      </c>
      <c r="O8848" t="s">
        <v>476</v>
      </c>
      <c r="P8848" t="s">
        <v>476</v>
      </c>
    </row>
    <row r="8849" spans="1:16">
      <c r="A8849" s="484" t="s">
        <v>3954</v>
      </c>
      <c r="B8849" s="485" t="s">
        <v>3953</v>
      </c>
      <c r="C8849" t="s">
        <v>3952</v>
      </c>
      <c r="D8849" t="s">
        <v>3952</v>
      </c>
      <c r="E8849" t="str">
        <f t="shared" si="138"/>
        <v>658182 - VH FORMATIONS VALERIE HAIZE</v>
      </c>
      <c r="F8849" t="s">
        <v>3951</v>
      </c>
      <c r="G8849" t="s">
        <v>3950</v>
      </c>
      <c r="I8849" t="s">
        <v>1656</v>
      </c>
      <c r="J8849" t="s">
        <v>3949</v>
      </c>
      <c r="K8849" t="s">
        <v>208</v>
      </c>
      <c r="L8849" t="s">
        <v>3948</v>
      </c>
      <c r="N8849" t="s">
        <v>208</v>
      </c>
      <c r="O8849" t="s">
        <v>476</v>
      </c>
      <c r="P8849" t="s">
        <v>476</v>
      </c>
    </row>
    <row r="8850" spans="1:16">
      <c r="A8850" s="484" t="s">
        <v>73251</v>
      </c>
      <c r="B8850" s="485" t="s">
        <v>73250</v>
      </c>
      <c r="C8850" t="s">
        <v>73249</v>
      </c>
      <c r="D8850" t="s">
        <v>73248</v>
      </c>
      <c r="E8850" t="str">
        <f t="shared" si="138"/>
        <v>590769 - FFHG CERGY</v>
      </c>
      <c r="F8850" t="s">
        <v>47954</v>
      </c>
      <c r="G8850" t="s">
        <v>73247</v>
      </c>
      <c r="I8850" t="s">
        <v>16304</v>
      </c>
      <c r="J8850" t="s">
        <v>73246</v>
      </c>
      <c r="K8850" t="s">
        <v>208</v>
      </c>
      <c r="L8850" t="s">
        <v>73245</v>
      </c>
      <c r="N8850" t="s">
        <v>208</v>
      </c>
      <c r="O8850" t="s">
        <v>476</v>
      </c>
      <c r="P8850" t="s">
        <v>476</v>
      </c>
    </row>
    <row r="8851" spans="1:16">
      <c r="A8851" s="484" t="s">
        <v>45124</v>
      </c>
      <c r="B8851" s="485" t="s">
        <v>45123</v>
      </c>
      <c r="C8851" t="s">
        <v>45122</v>
      </c>
      <c r="D8851" t="s">
        <v>45121</v>
      </c>
      <c r="E8851" t="str">
        <f t="shared" si="138"/>
        <v>350874 - LE CLEF</v>
      </c>
      <c r="F8851" t="s">
        <v>7167</v>
      </c>
      <c r="G8851" t="s">
        <v>45120</v>
      </c>
      <c r="H8851" t="s">
        <v>45119</v>
      </c>
      <c r="I8851" t="s">
        <v>618</v>
      </c>
      <c r="J8851" t="s">
        <v>45118</v>
      </c>
      <c r="K8851" t="s">
        <v>45117</v>
      </c>
      <c r="L8851" t="s">
        <v>45116</v>
      </c>
      <c r="N8851" t="s">
        <v>208</v>
      </c>
      <c r="O8851" t="s">
        <v>476</v>
      </c>
      <c r="P8851" t="s">
        <v>476</v>
      </c>
    </row>
    <row r="8852" spans="1:16">
      <c r="A8852" s="484" t="s">
        <v>11494</v>
      </c>
      <c r="B8852" s="485" t="s">
        <v>11493</v>
      </c>
      <c r="C8852" t="s">
        <v>11492</v>
      </c>
      <c r="D8852" t="s">
        <v>11492</v>
      </c>
      <c r="E8852" t="str">
        <f t="shared" si="138"/>
        <v>654450 - SYSTEMIC CONSEIL</v>
      </c>
      <c r="F8852" t="s">
        <v>11491</v>
      </c>
      <c r="G8852" t="s">
        <v>11490</v>
      </c>
      <c r="I8852" t="s">
        <v>626</v>
      </c>
      <c r="J8852" t="s">
        <v>11489</v>
      </c>
      <c r="K8852" t="s">
        <v>208</v>
      </c>
      <c r="L8852" t="s">
        <v>11488</v>
      </c>
      <c r="N8852" t="s">
        <v>208</v>
      </c>
      <c r="O8852" t="s">
        <v>476</v>
      </c>
      <c r="P8852" t="s">
        <v>476</v>
      </c>
    </row>
    <row r="8853" spans="1:16">
      <c r="A8853" s="484" t="s">
        <v>9876</v>
      </c>
      <c r="B8853" s="485" t="s">
        <v>9875</v>
      </c>
      <c r="C8853" t="s">
        <v>9874</v>
      </c>
      <c r="D8853" t="s">
        <v>9873</v>
      </c>
      <c r="E8853" t="str">
        <f t="shared" si="138"/>
        <v>593576 - THIOLLIER POUSSET CLAIRE - OSE&amp;AGIS</v>
      </c>
      <c r="F8853" t="s">
        <v>1710</v>
      </c>
      <c r="G8853" t="s">
        <v>9872</v>
      </c>
      <c r="I8853" t="s">
        <v>9871</v>
      </c>
      <c r="J8853" t="s">
        <v>9870</v>
      </c>
      <c r="K8853" t="s">
        <v>208</v>
      </c>
      <c r="L8853" t="s">
        <v>9869</v>
      </c>
      <c r="N8853" t="s">
        <v>208</v>
      </c>
      <c r="O8853" t="s">
        <v>476</v>
      </c>
      <c r="P8853" t="s">
        <v>476</v>
      </c>
    </row>
    <row r="8854" spans="1:16">
      <c r="A8854" s="484" t="s">
        <v>67023</v>
      </c>
      <c r="B8854" s="485" t="s">
        <v>67022</v>
      </c>
      <c r="C8854" t="s">
        <v>67021</v>
      </c>
      <c r="D8854" t="s">
        <v>67020</v>
      </c>
      <c r="E8854" t="str">
        <f t="shared" si="138"/>
        <v>422307 - GEPI</v>
      </c>
      <c r="F8854" t="s">
        <v>15895</v>
      </c>
      <c r="G8854" t="s">
        <v>67019</v>
      </c>
      <c r="I8854" t="s">
        <v>1647</v>
      </c>
      <c r="J8854" t="s">
        <v>67018</v>
      </c>
      <c r="K8854" t="s">
        <v>208</v>
      </c>
      <c r="L8854" t="s">
        <v>67017</v>
      </c>
      <c r="N8854" t="s">
        <v>208</v>
      </c>
      <c r="O8854" t="s">
        <v>476</v>
      </c>
      <c r="P8854" t="s">
        <v>476</v>
      </c>
    </row>
    <row r="8855" spans="1:16">
      <c r="A8855" s="484" t="s">
        <v>68403</v>
      </c>
      <c r="B8855" s="485" t="s">
        <v>68402</v>
      </c>
      <c r="C8855" t="s">
        <v>68401</v>
      </c>
      <c r="D8855" t="s">
        <v>68401</v>
      </c>
      <c r="E8855" t="str">
        <f t="shared" si="138"/>
        <v>625875 - FRANCOIS NICOLAS</v>
      </c>
      <c r="F8855" t="s">
        <v>523</v>
      </c>
      <c r="G8855" t="s">
        <v>68400</v>
      </c>
      <c r="I8855" t="s">
        <v>4760</v>
      </c>
      <c r="J8855" t="s">
        <v>68399</v>
      </c>
      <c r="K8855" t="s">
        <v>208</v>
      </c>
      <c r="L8855" t="s">
        <v>68398</v>
      </c>
      <c r="N8855" t="s">
        <v>208</v>
      </c>
      <c r="O8855" t="s">
        <v>476</v>
      </c>
      <c r="P8855" t="s">
        <v>476</v>
      </c>
    </row>
    <row r="8856" spans="1:16">
      <c r="A8856" s="484" t="s">
        <v>95423</v>
      </c>
      <c r="B8856" s="485" t="s">
        <v>95422</v>
      </c>
      <c r="C8856" t="s">
        <v>95421</v>
      </c>
      <c r="D8856" t="s">
        <v>95421</v>
      </c>
      <c r="E8856" t="str">
        <f t="shared" si="138"/>
        <v>516077 - CLUB DE SAUVETAGE ET SECOURISME CARCASSONNAIS</v>
      </c>
      <c r="F8856" t="s">
        <v>10929</v>
      </c>
      <c r="G8856" t="s">
        <v>95420</v>
      </c>
      <c r="H8856" t="s">
        <v>95419</v>
      </c>
      <c r="I8856" t="s">
        <v>7874</v>
      </c>
      <c r="J8856" t="s">
        <v>95418</v>
      </c>
      <c r="K8856" t="s">
        <v>208</v>
      </c>
      <c r="L8856" t="s">
        <v>95417</v>
      </c>
      <c r="N8856" t="s">
        <v>208</v>
      </c>
      <c r="O8856" t="s">
        <v>476</v>
      </c>
      <c r="P8856" t="s">
        <v>476</v>
      </c>
    </row>
    <row r="8857" spans="1:16">
      <c r="A8857" s="484" t="s">
        <v>69013</v>
      </c>
      <c r="B8857" s="485" t="s">
        <v>69012</v>
      </c>
      <c r="C8857" t="s">
        <v>69011</v>
      </c>
      <c r="D8857" t="s">
        <v>69011</v>
      </c>
      <c r="E8857" t="str">
        <f t="shared" si="138"/>
        <v>359129 - FORSANTAL</v>
      </c>
      <c r="F8857" t="s">
        <v>2524</v>
      </c>
      <c r="G8857" t="s">
        <v>69010</v>
      </c>
      <c r="I8857" t="s">
        <v>29728</v>
      </c>
      <c r="K8857" t="s">
        <v>69009</v>
      </c>
      <c r="L8857" t="s">
        <v>69008</v>
      </c>
      <c r="N8857" t="s">
        <v>208</v>
      </c>
      <c r="O8857" t="s">
        <v>476</v>
      </c>
      <c r="P8857" t="s">
        <v>476</v>
      </c>
    </row>
    <row r="8858" spans="1:16">
      <c r="A8858" s="484" t="s">
        <v>89260</v>
      </c>
      <c r="B8858" s="485" t="s">
        <v>89259</v>
      </c>
      <c r="C8858" t="s">
        <v>89258</v>
      </c>
      <c r="D8858" t="s">
        <v>89258</v>
      </c>
      <c r="E8858" t="str">
        <f t="shared" si="138"/>
        <v>572524 - DACEO CONSEILS</v>
      </c>
      <c r="F8858" t="s">
        <v>1487</v>
      </c>
      <c r="G8858" t="s">
        <v>89257</v>
      </c>
      <c r="I8858" t="s">
        <v>2153</v>
      </c>
      <c r="K8858" t="s">
        <v>208</v>
      </c>
      <c r="L8858" t="s">
        <v>89256</v>
      </c>
      <c r="N8858" t="s">
        <v>208</v>
      </c>
      <c r="O8858" t="s">
        <v>476</v>
      </c>
      <c r="P8858" t="s">
        <v>476</v>
      </c>
    </row>
    <row r="8859" spans="1:16">
      <c r="A8859" s="484" t="s">
        <v>31544</v>
      </c>
      <c r="B8859" s="485" t="s">
        <v>31543</v>
      </c>
      <c r="C8859" t="s">
        <v>31542</v>
      </c>
      <c r="D8859" t="s">
        <v>31541</v>
      </c>
      <c r="E8859" t="str">
        <f t="shared" si="138"/>
        <v>512760 - OLIVIER PASCAL - PSYFORMATION</v>
      </c>
      <c r="F8859" t="s">
        <v>31540</v>
      </c>
      <c r="G8859" t="s">
        <v>31539</v>
      </c>
      <c r="I8859" t="s">
        <v>1678</v>
      </c>
      <c r="J8859" t="s">
        <v>31538</v>
      </c>
      <c r="K8859" t="s">
        <v>208</v>
      </c>
      <c r="L8859" t="s">
        <v>31537</v>
      </c>
      <c r="N8859" t="s">
        <v>208</v>
      </c>
      <c r="O8859" t="s">
        <v>476</v>
      </c>
      <c r="P8859" t="s">
        <v>476</v>
      </c>
    </row>
    <row r="8860" spans="1:16">
      <c r="A8860" s="484" t="s">
        <v>63684</v>
      </c>
      <c r="B8860" s="485" t="s">
        <v>63683</v>
      </c>
      <c r="C8860" t="s">
        <v>63682</v>
      </c>
      <c r="D8860" t="s">
        <v>63681</v>
      </c>
      <c r="E8860" t="str">
        <f t="shared" si="138"/>
        <v>597235 - GRF</v>
      </c>
      <c r="F8860" t="s">
        <v>63680</v>
      </c>
      <c r="G8860" t="s">
        <v>63679</v>
      </c>
      <c r="I8860" t="s">
        <v>4760</v>
      </c>
      <c r="J8860" t="s">
        <v>63678</v>
      </c>
      <c r="K8860" t="s">
        <v>63677</v>
      </c>
      <c r="L8860" t="s">
        <v>63676</v>
      </c>
      <c r="N8860" t="s">
        <v>208</v>
      </c>
      <c r="O8860" t="s">
        <v>476</v>
      </c>
      <c r="P8860" t="s">
        <v>476</v>
      </c>
    </row>
    <row r="8861" spans="1:16">
      <c r="A8861" s="484" t="s">
        <v>117809</v>
      </c>
      <c r="B8861" s="485" t="s">
        <v>117808</v>
      </c>
      <c r="C8861" t="s">
        <v>117807</v>
      </c>
      <c r="D8861" t="s">
        <v>117806</v>
      </c>
      <c r="E8861" t="str">
        <f t="shared" si="138"/>
        <v>356669 - AMB</v>
      </c>
      <c r="F8861" t="s">
        <v>12456</v>
      </c>
      <c r="G8861" t="s">
        <v>117805</v>
      </c>
      <c r="I8861" t="s">
        <v>52843</v>
      </c>
      <c r="J8861" t="s">
        <v>117804</v>
      </c>
      <c r="K8861" t="s">
        <v>208</v>
      </c>
      <c r="L8861" t="s">
        <v>117803</v>
      </c>
      <c r="N8861" t="s">
        <v>208</v>
      </c>
      <c r="O8861" t="s">
        <v>476</v>
      </c>
      <c r="P8861" t="s">
        <v>476</v>
      </c>
    </row>
    <row r="8862" spans="1:16">
      <c r="A8862" s="484" t="s">
        <v>3892</v>
      </c>
      <c r="B8862" s="485" t="s">
        <v>3891</v>
      </c>
      <c r="C8862" t="s">
        <v>3890</v>
      </c>
      <c r="D8862" t="s">
        <v>3890</v>
      </c>
      <c r="E8862" t="str">
        <f t="shared" si="138"/>
        <v>588167 - VIAS</v>
      </c>
      <c r="F8862" t="s">
        <v>3889</v>
      </c>
      <c r="G8862" t="s">
        <v>3888</v>
      </c>
      <c r="I8862" t="s">
        <v>626</v>
      </c>
      <c r="J8862" t="s">
        <v>3887</v>
      </c>
      <c r="K8862" t="s">
        <v>208</v>
      </c>
      <c r="L8862" t="s">
        <v>3886</v>
      </c>
      <c r="N8862" t="s">
        <v>208</v>
      </c>
      <c r="O8862" t="s">
        <v>476</v>
      </c>
      <c r="P8862" t="s">
        <v>476</v>
      </c>
    </row>
    <row r="8863" spans="1:16">
      <c r="A8863" s="484" t="s">
        <v>30266</v>
      </c>
      <c r="B8863" s="485" t="s">
        <v>30265</v>
      </c>
      <c r="C8863" t="s">
        <v>30264</v>
      </c>
      <c r="D8863" t="s">
        <v>30264</v>
      </c>
      <c r="E8863" t="str">
        <f t="shared" si="138"/>
        <v>546951 - OT FORMATIONS</v>
      </c>
      <c r="F8863" t="s">
        <v>30263</v>
      </c>
      <c r="G8863" t="s">
        <v>30262</v>
      </c>
      <c r="I8863" t="s">
        <v>30261</v>
      </c>
      <c r="K8863" t="s">
        <v>208</v>
      </c>
      <c r="L8863" t="s">
        <v>30260</v>
      </c>
      <c r="N8863" t="s">
        <v>208</v>
      </c>
      <c r="O8863" t="s">
        <v>476</v>
      </c>
      <c r="P8863" t="s">
        <v>476</v>
      </c>
    </row>
    <row r="8864" spans="1:16">
      <c r="A8864" s="484" t="s">
        <v>20027</v>
      </c>
      <c r="B8864" s="485" t="s">
        <v>20026</v>
      </c>
      <c r="C8864" t="s">
        <v>20025</v>
      </c>
      <c r="D8864" t="s">
        <v>20025</v>
      </c>
      <c r="E8864" t="str">
        <f t="shared" si="138"/>
        <v>612765 - SARL GOULAY</v>
      </c>
      <c r="F8864" t="s">
        <v>8866</v>
      </c>
      <c r="G8864" t="s">
        <v>20024</v>
      </c>
      <c r="I8864" t="s">
        <v>7704</v>
      </c>
      <c r="J8864" t="s">
        <v>20023</v>
      </c>
      <c r="K8864" t="s">
        <v>208</v>
      </c>
      <c r="L8864" t="s">
        <v>20022</v>
      </c>
      <c r="N8864" t="s">
        <v>208</v>
      </c>
      <c r="O8864" t="s">
        <v>476</v>
      </c>
      <c r="P8864" t="s">
        <v>476</v>
      </c>
    </row>
    <row r="8865" spans="1:16">
      <c r="A8865" s="484" t="s">
        <v>86889</v>
      </c>
      <c r="B8865" s="485" t="s">
        <v>86888</v>
      </c>
      <c r="C8865" t="s">
        <v>86887</v>
      </c>
      <c r="D8865" t="s">
        <v>86886</v>
      </c>
      <c r="E8865" t="str">
        <f t="shared" si="138"/>
        <v>581550 - DISEUR BORDA CAROLLE</v>
      </c>
      <c r="F8865" t="s">
        <v>683</v>
      </c>
      <c r="G8865" t="s">
        <v>86885</v>
      </c>
      <c r="I8865" t="s">
        <v>7839</v>
      </c>
      <c r="J8865" t="s">
        <v>86884</v>
      </c>
      <c r="K8865" t="s">
        <v>208</v>
      </c>
      <c r="L8865" t="s">
        <v>86883</v>
      </c>
      <c r="N8865" t="s">
        <v>208</v>
      </c>
      <c r="O8865" t="s">
        <v>476</v>
      </c>
      <c r="P8865" t="s">
        <v>476</v>
      </c>
    </row>
    <row r="8866" spans="1:16">
      <c r="A8866" s="484" t="s">
        <v>22736</v>
      </c>
      <c r="B8866" s="485" t="s">
        <v>22735</v>
      </c>
      <c r="C8866" t="s">
        <v>22734</v>
      </c>
      <c r="D8866" t="s">
        <v>22734</v>
      </c>
      <c r="E8866" t="str">
        <f t="shared" si="138"/>
        <v>388210 - RESEAU PERINATAL AURORE</v>
      </c>
      <c r="F8866" t="s">
        <v>7093</v>
      </c>
      <c r="G8866" t="s">
        <v>22733</v>
      </c>
      <c r="H8866" t="s">
        <v>22732</v>
      </c>
      <c r="I8866" t="s">
        <v>802</v>
      </c>
      <c r="J8866" t="s">
        <v>22731</v>
      </c>
      <c r="K8866" t="s">
        <v>22730</v>
      </c>
      <c r="L8866" t="s">
        <v>22729</v>
      </c>
      <c r="N8866" t="s">
        <v>208</v>
      </c>
      <c r="O8866" t="s">
        <v>476</v>
      </c>
      <c r="P8866" t="s">
        <v>476</v>
      </c>
    </row>
    <row r="8867" spans="1:16">
      <c r="A8867" s="484" t="s">
        <v>47857</v>
      </c>
      <c r="B8867" s="485" t="s">
        <v>47856</v>
      </c>
      <c r="C8867" t="s">
        <v>47855</v>
      </c>
      <c r="D8867" t="s">
        <v>47855</v>
      </c>
      <c r="E8867" t="str">
        <f t="shared" si="138"/>
        <v>569768 - KOCEA EDUCALIS</v>
      </c>
      <c r="F8867" t="s">
        <v>8706</v>
      </c>
      <c r="G8867" t="s">
        <v>47854</v>
      </c>
      <c r="H8867" t="s">
        <v>47853</v>
      </c>
      <c r="I8867" t="s">
        <v>5210</v>
      </c>
      <c r="J8867" t="s">
        <v>47852</v>
      </c>
      <c r="K8867" t="s">
        <v>208</v>
      </c>
      <c r="L8867" t="s">
        <v>47851</v>
      </c>
      <c r="N8867" t="s">
        <v>208</v>
      </c>
      <c r="O8867" t="s">
        <v>476</v>
      </c>
      <c r="P8867" t="s">
        <v>476</v>
      </c>
    </row>
    <row r="8868" spans="1:16">
      <c r="A8868" s="484" t="s">
        <v>13422</v>
      </c>
      <c r="B8868" s="485" t="s">
        <v>13421</v>
      </c>
      <c r="C8868" t="s">
        <v>13420</v>
      </c>
      <c r="D8868" t="s">
        <v>13419</v>
      </c>
      <c r="E8868" t="str">
        <f t="shared" si="138"/>
        <v>499900 - SEF</v>
      </c>
      <c r="F8868" t="s">
        <v>1528</v>
      </c>
      <c r="G8868" t="s">
        <v>13418</v>
      </c>
      <c r="I8868" t="s">
        <v>3355</v>
      </c>
      <c r="J8868" t="s">
        <v>13417</v>
      </c>
      <c r="K8868" t="s">
        <v>208</v>
      </c>
      <c r="L8868" t="s">
        <v>13416</v>
      </c>
      <c r="N8868" t="s">
        <v>208</v>
      </c>
      <c r="O8868" t="s">
        <v>476</v>
      </c>
      <c r="P8868" t="s">
        <v>476</v>
      </c>
    </row>
    <row r="8869" spans="1:16">
      <c r="A8869" s="484" t="s">
        <v>120225</v>
      </c>
      <c r="B8869" s="485" t="s">
        <v>120224</v>
      </c>
      <c r="C8869" t="s">
        <v>120223</v>
      </c>
      <c r="D8869" t="s">
        <v>120222</v>
      </c>
      <c r="E8869" t="str">
        <f t="shared" si="138"/>
        <v>598380 - ANCO</v>
      </c>
      <c r="F8869" t="s">
        <v>2328</v>
      </c>
      <c r="G8869" t="s">
        <v>120221</v>
      </c>
      <c r="I8869" t="s">
        <v>626</v>
      </c>
      <c r="J8869" t="s">
        <v>120220</v>
      </c>
      <c r="K8869" t="s">
        <v>208</v>
      </c>
      <c r="L8869" t="s">
        <v>120219</v>
      </c>
      <c r="N8869" t="s">
        <v>208</v>
      </c>
      <c r="O8869" t="s">
        <v>476</v>
      </c>
      <c r="P8869" t="s">
        <v>476</v>
      </c>
    </row>
    <row r="8870" spans="1:16">
      <c r="A8870" s="484" t="s">
        <v>50255</v>
      </c>
      <c r="B8870" s="485" t="s">
        <v>50254</v>
      </c>
      <c r="C8870" t="s">
        <v>50253</v>
      </c>
      <c r="D8870" t="s">
        <v>50253</v>
      </c>
      <c r="E8870" t="str">
        <f t="shared" si="138"/>
        <v>518888 - ISAAC DE L'ETOILE OGEC POITIERS NORD</v>
      </c>
      <c r="F8870" t="s">
        <v>2580</v>
      </c>
      <c r="G8870" t="s">
        <v>50252</v>
      </c>
      <c r="H8870" t="s">
        <v>50251</v>
      </c>
      <c r="I8870" t="s">
        <v>5810</v>
      </c>
      <c r="J8870" t="s">
        <v>50250</v>
      </c>
      <c r="K8870" t="s">
        <v>208</v>
      </c>
      <c r="L8870" t="s">
        <v>50249</v>
      </c>
      <c r="N8870" t="s">
        <v>207</v>
      </c>
      <c r="O8870" t="s">
        <v>476</v>
      </c>
      <c r="P8870" t="s">
        <v>476</v>
      </c>
    </row>
    <row r="8871" spans="1:16">
      <c r="A8871" s="484" t="s">
        <v>80839</v>
      </c>
      <c r="B8871" s="485" t="s">
        <v>80838</v>
      </c>
      <c r="C8871" t="s">
        <v>80837</v>
      </c>
      <c r="D8871" t="s">
        <v>80836</v>
      </c>
      <c r="E8871" t="str">
        <f t="shared" si="138"/>
        <v>436227 - EI GROUPE MONTPELLIER</v>
      </c>
      <c r="F8871" t="s">
        <v>6524</v>
      </c>
      <c r="G8871" t="s">
        <v>80835</v>
      </c>
      <c r="I8871" t="s">
        <v>1542</v>
      </c>
      <c r="J8871" t="s">
        <v>80834</v>
      </c>
      <c r="K8871" t="s">
        <v>208</v>
      </c>
      <c r="L8871" t="s">
        <v>80833</v>
      </c>
      <c r="N8871" t="s">
        <v>208</v>
      </c>
      <c r="O8871" t="s">
        <v>476</v>
      </c>
      <c r="P8871" t="s">
        <v>476</v>
      </c>
    </row>
    <row r="8872" spans="1:16">
      <c r="A8872" s="484" t="s">
        <v>54311</v>
      </c>
      <c r="B8872" s="485" t="s">
        <v>54310</v>
      </c>
      <c r="C8872" t="s">
        <v>54309</v>
      </c>
      <c r="D8872" t="s">
        <v>54308</v>
      </c>
      <c r="E8872" t="str">
        <f t="shared" si="138"/>
        <v>367242 - IFZ</v>
      </c>
      <c r="F8872" t="s">
        <v>30453</v>
      </c>
      <c r="G8872" t="s">
        <v>54307</v>
      </c>
      <c r="H8872" t="s">
        <v>50600</v>
      </c>
      <c r="I8872" t="s">
        <v>50599</v>
      </c>
      <c r="J8872" t="s">
        <v>54306</v>
      </c>
      <c r="K8872" t="s">
        <v>54305</v>
      </c>
      <c r="L8872" t="s">
        <v>54304</v>
      </c>
      <c r="N8872" t="s">
        <v>208</v>
      </c>
      <c r="O8872" t="s">
        <v>476</v>
      </c>
      <c r="P8872" t="s">
        <v>476</v>
      </c>
    </row>
    <row r="8873" spans="1:16">
      <c r="A8873" s="484" t="s">
        <v>114168</v>
      </c>
      <c r="B8873" s="485" t="s">
        <v>114167</v>
      </c>
      <c r="C8873" t="s">
        <v>114166</v>
      </c>
      <c r="D8873" t="s">
        <v>114166</v>
      </c>
      <c r="E8873" t="str">
        <f t="shared" si="138"/>
        <v>672660 - BENOIT PATRICIA</v>
      </c>
      <c r="F8873" t="s">
        <v>21286</v>
      </c>
      <c r="G8873" t="s">
        <v>114165</v>
      </c>
      <c r="I8873" t="s">
        <v>618</v>
      </c>
      <c r="J8873" t="s">
        <v>114164</v>
      </c>
      <c r="K8873" t="s">
        <v>208</v>
      </c>
      <c r="L8873" t="s">
        <v>114163</v>
      </c>
      <c r="N8873" t="s">
        <v>208</v>
      </c>
      <c r="O8873" t="s">
        <v>476</v>
      </c>
      <c r="P8873" t="s">
        <v>476</v>
      </c>
    </row>
    <row r="8874" spans="1:16">
      <c r="A8874" s="484" t="s">
        <v>21664</v>
      </c>
      <c r="B8874" s="485" t="s">
        <v>21656</v>
      </c>
      <c r="C8874" t="s">
        <v>21655</v>
      </c>
      <c r="D8874" t="s">
        <v>21663</v>
      </c>
      <c r="E8874" t="str">
        <f t="shared" si="138"/>
        <v>517124 - RISESMART FRANCE LYON 8</v>
      </c>
      <c r="F8874" t="s">
        <v>21662</v>
      </c>
      <c r="G8874" t="s">
        <v>21661</v>
      </c>
      <c r="I8874" t="s">
        <v>21660</v>
      </c>
      <c r="J8874" t="s">
        <v>21659</v>
      </c>
      <c r="K8874" t="s">
        <v>208</v>
      </c>
      <c r="L8874" t="s">
        <v>21658</v>
      </c>
      <c r="N8874" t="s">
        <v>208</v>
      </c>
      <c r="O8874" t="s">
        <v>476</v>
      </c>
      <c r="P8874" t="s">
        <v>476</v>
      </c>
    </row>
    <row r="8875" spans="1:16">
      <c r="A8875" s="484" t="s">
        <v>21657</v>
      </c>
      <c r="B8875" s="485" t="s">
        <v>21656</v>
      </c>
      <c r="C8875" t="s">
        <v>21655</v>
      </c>
      <c r="D8875" t="s">
        <v>21654</v>
      </c>
      <c r="E8875" t="str">
        <f t="shared" si="138"/>
        <v>480344 - RISESMART FRANCE PARIS</v>
      </c>
      <c r="F8875" t="s">
        <v>21653</v>
      </c>
      <c r="G8875" t="s">
        <v>21652</v>
      </c>
      <c r="I8875" t="s">
        <v>626</v>
      </c>
      <c r="J8875" t="s">
        <v>21651</v>
      </c>
      <c r="K8875" t="s">
        <v>208</v>
      </c>
      <c r="L8875" t="s">
        <v>21650</v>
      </c>
      <c r="N8875" t="s">
        <v>208</v>
      </c>
      <c r="O8875" t="s">
        <v>476</v>
      </c>
      <c r="P8875" t="s">
        <v>476</v>
      </c>
    </row>
    <row r="8876" spans="1:16">
      <c r="A8876" s="484" t="s">
        <v>37780</v>
      </c>
      <c r="B8876" s="485" t="s">
        <v>37779</v>
      </c>
      <c r="C8876" t="s">
        <v>37778</v>
      </c>
      <c r="D8876" t="s">
        <v>37777</v>
      </c>
      <c r="E8876" t="str">
        <f t="shared" si="138"/>
        <v>537445 - MAVINGA LAKE LUKAU</v>
      </c>
      <c r="F8876" t="s">
        <v>18026</v>
      </c>
      <c r="G8876" t="s">
        <v>37776</v>
      </c>
      <c r="I8876" t="s">
        <v>6948</v>
      </c>
      <c r="J8876" t="s">
        <v>37775</v>
      </c>
      <c r="K8876" t="s">
        <v>208</v>
      </c>
      <c r="L8876" t="s">
        <v>37774</v>
      </c>
      <c r="N8876" t="s">
        <v>208</v>
      </c>
      <c r="O8876" t="s">
        <v>476</v>
      </c>
      <c r="P8876" t="s">
        <v>476</v>
      </c>
    </row>
    <row r="8877" spans="1:16">
      <c r="A8877" s="484" t="s">
        <v>37135</v>
      </c>
      <c r="B8877" s="485" t="s">
        <v>37134</v>
      </c>
      <c r="C8877" t="s">
        <v>37133</v>
      </c>
      <c r="D8877" t="s">
        <v>37132</v>
      </c>
      <c r="E8877" t="str">
        <f t="shared" si="138"/>
        <v>390367 - MEDINETIC LEARNING PARIS</v>
      </c>
      <c r="G8877" t="s">
        <v>37131</v>
      </c>
      <c r="I8877" t="s">
        <v>626</v>
      </c>
      <c r="J8877" t="s">
        <v>37130</v>
      </c>
      <c r="K8877" t="s">
        <v>208</v>
      </c>
      <c r="L8877" t="s">
        <v>37129</v>
      </c>
      <c r="N8877" t="s">
        <v>208</v>
      </c>
      <c r="O8877" t="s">
        <v>476</v>
      </c>
      <c r="P8877" t="s">
        <v>476</v>
      </c>
    </row>
    <row r="8878" spans="1:16">
      <c r="A8878" s="484" t="s">
        <v>87747</v>
      </c>
      <c r="B8878" s="485" t="s">
        <v>87746</v>
      </c>
      <c r="C8878" t="s">
        <v>87745</v>
      </c>
      <c r="D8878" t="s">
        <v>87745</v>
      </c>
      <c r="E8878" t="str">
        <f t="shared" si="138"/>
        <v>596073 - DESJEUX ALEXIS - DESJEUX CREATIONS</v>
      </c>
      <c r="F8878" t="s">
        <v>42129</v>
      </c>
      <c r="G8878" t="s">
        <v>87744</v>
      </c>
      <c r="I8878" t="s">
        <v>39083</v>
      </c>
      <c r="J8878" t="s">
        <v>87743</v>
      </c>
      <c r="K8878" t="s">
        <v>208</v>
      </c>
      <c r="L8878" t="s">
        <v>87742</v>
      </c>
      <c r="N8878" t="s">
        <v>208</v>
      </c>
      <c r="O8878" t="s">
        <v>476</v>
      </c>
      <c r="P8878" t="s">
        <v>476</v>
      </c>
    </row>
    <row r="8879" spans="1:16">
      <c r="A8879" s="484" t="s">
        <v>43887</v>
      </c>
      <c r="B8879" s="485" t="s">
        <v>43886</v>
      </c>
      <c r="C8879" t="s">
        <v>43885</v>
      </c>
      <c r="D8879" t="s">
        <v>43885</v>
      </c>
      <c r="E8879" t="str">
        <f t="shared" si="138"/>
        <v>531390 - LEPENDRY GENEVIEVE - EXPRESSION CONSULTING</v>
      </c>
      <c r="F8879" t="s">
        <v>1077</v>
      </c>
      <c r="G8879" t="s">
        <v>43884</v>
      </c>
      <c r="I8879" t="s">
        <v>802</v>
      </c>
      <c r="J8879" t="s">
        <v>43883</v>
      </c>
      <c r="K8879" t="s">
        <v>208</v>
      </c>
      <c r="L8879" t="s">
        <v>43882</v>
      </c>
      <c r="N8879" t="s">
        <v>208</v>
      </c>
      <c r="O8879" t="s">
        <v>476</v>
      </c>
      <c r="P8879" t="s">
        <v>476</v>
      </c>
    </row>
    <row r="8880" spans="1:16">
      <c r="A8880" s="484" t="s">
        <v>87725</v>
      </c>
      <c r="B8880" s="485" t="s">
        <v>87724</v>
      </c>
      <c r="C8880" t="s">
        <v>87723</v>
      </c>
      <c r="D8880" t="s">
        <v>87722</v>
      </c>
      <c r="E8880" t="str">
        <f t="shared" si="138"/>
        <v>588143 - DESROCHES ISABELLE MARCELLE JEANNE</v>
      </c>
      <c r="F8880" t="s">
        <v>1513</v>
      </c>
      <c r="G8880" t="s">
        <v>87721</v>
      </c>
      <c r="I8880" t="s">
        <v>87720</v>
      </c>
      <c r="J8880" t="s">
        <v>87719</v>
      </c>
      <c r="K8880" t="s">
        <v>208</v>
      </c>
      <c r="L8880" t="s">
        <v>87718</v>
      </c>
      <c r="N8880" t="s">
        <v>208</v>
      </c>
      <c r="O8880" t="s">
        <v>476</v>
      </c>
      <c r="P8880" t="s">
        <v>476</v>
      </c>
    </row>
    <row r="8881" spans="1:16">
      <c r="A8881" s="484" t="s">
        <v>136054</v>
      </c>
      <c r="B8881" s="485" t="s">
        <v>136053</v>
      </c>
      <c r="C8881" t="s">
        <v>136052</v>
      </c>
      <c r="D8881" t="s">
        <v>136051</v>
      </c>
      <c r="E8881" t="str">
        <f t="shared" si="138"/>
        <v>454746 - ACCES'TUDES</v>
      </c>
      <c r="F8881" t="s">
        <v>1487</v>
      </c>
      <c r="G8881" t="s">
        <v>136050</v>
      </c>
      <c r="I8881" t="s">
        <v>136049</v>
      </c>
      <c r="J8881" t="s">
        <v>136048</v>
      </c>
      <c r="K8881" t="s">
        <v>208</v>
      </c>
      <c r="L8881" t="s">
        <v>136047</v>
      </c>
      <c r="N8881" t="s">
        <v>208</v>
      </c>
      <c r="O8881" t="s">
        <v>476</v>
      </c>
      <c r="P8881" t="s">
        <v>476</v>
      </c>
    </row>
    <row r="8882" spans="1:16">
      <c r="A8882" s="484" t="s">
        <v>93266</v>
      </c>
      <c r="B8882" s="485" t="s">
        <v>93265</v>
      </c>
      <c r="C8882" t="s">
        <v>93264</v>
      </c>
      <c r="D8882" t="s">
        <v>93264</v>
      </c>
      <c r="E8882" t="str">
        <f t="shared" si="138"/>
        <v>607009 - COMITE REGIONAL UFOLEP CORSE</v>
      </c>
      <c r="F8882" t="s">
        <v>2524</v>
      </c>
      <c r="G8882" t="s">
        <v>93263</v>
      </c>
      <c r="I8882" t="s">
        <v>93262</v>
      </c>
      <c r="J8882" t="s">
        <v>93261</v>
      </c>
      <c r="K8882" t="s">
        <v>208</v>
      </c>
      <c r="L8882" t="s">
        <v>93260</v>
      </c>
      <c r="N8882" t="s">
        <v>208</v>
      </c>
      <c r="O8882" t="s">
        <v>476</v>
      </c>
      <c r="P8882" t="s">
        <v>476</v>
      </c>
    </row>
    <row r="8883" spans="1:16">
      <c r="A8883" s="484" t="s">
        <v>91660</v>
      </c>
      <c r="B8883" s="485" t="s">
        <v>91659</v>
      </c>
      <c r="C8883" t="s">
        <v>91658</v>
      </c>
      <c r="D8883" t="s">
        <v>91658</v>
      </c>
      <c r="E8883" t="str">
        <f t="shared" si="138"/>
        <v>569150 - CORRELATION</v>
      </c>
      <c r="F8883" t="s">
        <v>75787</v>
      </c>
      <c r="G8883" t="s">
        <v>91657</v>
      </c>
      <c r="I8883" t="s">
        <v>91656</v>
      </c>
      <c r="J8883" t="s">
        <v>91655</v>
      </c>
      <c r="K8883" t="s">
        <v>208</v>
      </c>
      <c r="L8883" t="s">
        <v>91654</v>
      </c>
      <c r="N8883" t="s">
        <v>208</v>
      </c>
      <c r="O8883" t="s">
        <v>476</v>
      </c>
      <c r="P8883" t="s">
        <v>476</v>
      </c>
    </row>
    <row r="8884" spans="1:16">
      <c r="A8884" s="484" t="s">
        <v>31536</v>
      </c>
      <c r="B8884" s="485" t="s">
        <v>31535</v>
      </c>
      <c r="C8884" t="s">
        <v>31534</v>
      </c>
      <c r="D8884" t="s">
        <v>31533</v>
      </c>
      <c r="E8884" t="str">
        <f t="shared" si="138"/>
        <v>616047 - OLIVIER PAULINE LE PERREUX SUR MARNE</v>
      </c>
      <c r="F8884" t="s">
        <v>31532</v>
      </c>
      <c r="G8884" t="s">
        <v>31531</v>
      </c>
      <c r="I8884" t="s">
        <v>1005</v>
      </c>
      <c r="J8884" t="s">
        <v>31530</v>
      </c>
      <c r="K8884" t="s">
        <v>208</v>
      </c>
      <c r="L8884" t="s">
        <v>31529</v>
      </c>
      <c r="N8884" t="s">
        <v>208</v>
      </c>
      <c r="O8884" t="s">
        <v>476</v>
      </c>
      <c r="P8884" t="s">
        <v>476</v>
      </c>
    </row>
    <row r="8885" spans="1:16">
      <c r="A8885" s="484" t="s">
        <v>30665</v>
      </c>
      <c r="B8885" s="485" t="s">
        <v>30664</v>
      </c>
      <c r="C8885" t="s">
        <v>30658</v>
      </c>
      <c r="D8885" t="s">
        <v>30658</v>
      </c>
      <c r="E8885" t="str">
        <f t="shared" si="138"/>
        <v>370034 - ORION</v>
      </c>
      <c r="F8885" t="s">
        <v>6401</v>
      </c>
      <c r="G8885" t="s">
        <v>30663</v>
      </c>
      <c r="I8885" t="s">
        <v>2317</v>
      </c>
      <c r="J8885" t="s">
        <v>30662</v>
      </c>
      <c r="K8885" t="s">
        <v>208</v>
      </c>
      <c r="L8885" t="s">
        <v>30661</v>
      </c>
      <c r="N8885" t="s">
        <v>208</v>
      </c>
      <c r="O8885" t="s">
        <v>476</v>
      </c>
      <c r="P8885" t="s">
        <v>476</v>
      </c>
    </row>
    <row r="8886" spans="1:16">
      <c r="A8886" s="484" t="s">
        <v>122464</v>
      </c>
      <c r="B8886" s="485" t="s">
        <v>122463</v>
      </c>
      <c r="C8886" t="s">
        <v>122462</v>
      </c>
      <c r="D8886" t="s">
        <v>122461</v>
      </c>
      <c r="E8886" t="str">
        <f t="shared" si="138"/>
        <v>361446 - ABSM</v>
      </c>
      <c r="F8886" t="s">
        <v>5949</v>
      </c>
      <c r="G8886" t="s">
        <v>122460</v>
      </c>
      <c r="H8886" t="s">
        <v>122459</v>
      </c>
      <c r="I8886" t="s">
        <v>1494</v>
      </c>
      <c r="K8886" t="s">
        <v>122458</v>
      </c>
      <c r="L8886" t="s">
        <v>122457</v>
      </c>
      <c r="N8886" t="s">
        <v>208</v>
      </c>
      <c r="O8886" t="s">
        <v>476</v>
      </c>
      <c r="P8886" t="s">
        <v>476</v>
      </c>
    </row>
    <row r="8887" spans="1:16">
      <c r="A8887" s="484" t="s">
        <v>80054</v>
      </c>
      <c r="B8887" s="485" t="s">
        <v>80053</v>
      </c>
      <c r="C8887" t="s">
        <v>80052</v>
      </c>
      <c r="D8887" t="s">
        <v>80051</v>
      </c>
      <c r="E8887" t="str">
        <f t="shared" si="138"/>
        <v>674473 - EMV2</v>
      </c>
      <c r="F8887" t="s">
        <v>2294</v>
      </c>
      <c r="G8887" t="s">
        <v>80050</v>
      </c>
      <c r="I8887" t="s">
        <v>80049</v>
      </c>
      <c r="J8887" t="s">
        <v>80048</v>
      </c>
      <c r="K8887" t="s">
        <v>208</v>
      </c>
      <c r="L8887" t="s">
        <v>80047</v>
      </c>
      <c r="N8887" t="s">
        <v>208</v>
      </c>
      <c r="O8887" t="s">
        <v>476</v>
      </c>
      <c r="P8887" t="s">
        <v>476</v>
      </c>
    </row>
    <row r="8888" spans="1:16">
      <c r="A8888" s="484" t="s">
        <v>48119</v>
      </c>
      <c r="B8888" s="485" t="s">
        <v>48118</v>
      </c>
      <c r="C8888" t="s">
        <v>48117</v>
      </c>
      <c r="D8888" t="s">
        <v>48117</v>
      </c>
      <c r="E8888" t="str">
        <f t="shared" si="138"/>
        <v>357820 - KINE FORMATIONS</v>
      </c>
      <c r="F8888" t="s">
        <v>7400</v>
      </c>
      <c r="G8888" t="s">
        <v>48116</v>
      </c>
      <c r="I8888" t="s">
        <v>28746</v>
      </c>
      <c r="J8888" t="s">
        <v>48115</v>
      </c>
      <c r="K8888" t="s">
        <v>48114</v>
      </c>
      <c r="L8888" t="s">
        <v>48113</v>
      </c>
      <c r="N8888" t="s">
        <v>208</v>
      </c>
      <c r="O8888" t="s">
        <v>476</v>
      </c>
      <c r="P8888" t="s">
        <v>476</v>
      </c>
    </row>
    <row r="8889" spans="1:16">
      <c r="A8889" s="484" t="s">
        <v>47665</v>
      </c>
      <c r="B8889" s="485" t="s">
        <v>47664</v>
      </c>
      <c r="C8889" t="s">
        <v>47663</v>
      </c>
      <c r="D8889" t="s">
        <v>47663</v>
      </c>
      <c r="E8889" t="str">
        <f t="shared" si="138"/>
        <v>621821 - KRUGER KATIA</v>
      </c>
      <c r="F8889" t="s">
        <v>47662</v>
      </c>
      <c r="G8889" t="s">
        <v>47661</v>
      </c>
      <c r="I8889" t="s">
        <v>47660</v>
      </c>
      <c r="J8889" t="s">
        <v>47659</v>
      </c>
      <c r="K8889" t="s">
        <v>208</v>
      </c>
      <c r="L8889" t="s">
        <v>47658</v>
      </c>
      <c r="N8889" t="s">
        <v>208</v>
      </c>
      <c r="O8889" t="s">
        <v>476</v>
      </c>
      <c r="P8889" t="s">
        <v>476</v>
      </c>
    </row>
    <row r="8890" spans="1:16">
      <c r="A8890" s="484" t="s">
        <v>50518</v>
      </c>
      <c r="B8890" s="485" t="s">
        <v>50517</v>
      </c>
      <c r="C8890" t="s">
        <v>50516</v>
      </c>
      <c r="D8890" t="s">
        <v>50516</v>
      </c>
      <c r="E8890" t="str">
        <f t="shared" si="138"/>
        <v>603922 - IPESS</v>
      </c>
      <c r="F8890" t="s">
        <v>1077</v>
      </c>
      <c r="G8890" t="s">
        <v>50515</v>
      </c>
      <c r="I8890" t="s">
        <v>802</v>
      </c>
      <c r="J8890" t="s">
        <v>50514</v>
      </c>
      <c r="K8890" t="s">
        <v>208</v>
      </c>
      <c r="L8890" t="s">
        <v>50513</v>
      </c>
      <c r="N8890" t="s">
        <v>207</v>
      </c>
      <c r="O8890" t="s">
        <v>476</v>
      </c>
      <c r="P8890" t="s">
        <v>476</v>
      </c>
    </row>
    <row r="8891" spans="1:16">
      <c r="A8891" s="484" t="s">
        <v>93095</v>
      </c>
      <c r="B8891" s="485" t="s">
        <v>93094</v>
      </c>
      <c r="C8891" t="s">
        <v>93093</v>
      </c>
      <c r="D8891" t="s">
        <v>93093</v>
      </c>
      <c r="E8891" t="str">
        <f t="shared" si="138"/>
        <v>442112 - COMPAGNIE ARAMIS</v>
      </c>
      <c r="F8891" t="s">
        <v>93092</v>
      </c>
      <c r="G8891" t="s">
        <v>93091</v>
      </c>
      <c r="I8891" t="s">
        <v>1837</v>
      </c>
      <c r="J8891" t="s">
        <v>93090</v>
      </c>
      <c r="K8891" t="s">
        <v>208</v>
      </c>
      <c r="L8891" t="s">
        <v>93089</v>
      </c>
      <c r="N8891" t="s">
        <v>208</v>
      </c>
      <c r="O8891" t="s">
        <v>476</v>
      </c>
      <c r="P8891" t="s">
        <v>476</v>
      </c>
    </row>
    <row r="8892" spans="1:16">
      <c r="A8892" s="484" t="s">
        <v>130398</v>
      </c>
      <c r="B8892" s="485" t="s">
        <v>130397</v>
      </c>
      <c r="C8892" t="s">
        <v>130396</v>
      </c>
      <c r="D8892" t="s">
        <v>130396</v>
      </c>
      <c r="E8892" t="str">
        <f t="shared" si="138"/>
        <v>495750 - ALLCARE INNOVATIONS</v>
      </c>
      <c r="F8892" t="s">
        <v>1857</v>
      </c>
      <c r="H8892" t="s">
        <v>130395</v>
      </c>
      <c r="I8892" t="s">
        <v>112541</v>
      </c>
      <c r="J8892" t="s">
        <v>130394</v>
      </c>
      <c r="K8892" t="s">
        <v>208</v>
      </c>
      <c r="L8892" t="s">
        <v>130393</v>
      </c>
      <c r="N8892" t="s">
        <v>208</v>
      </c>
      <c r="O8892" t="s">
        <v>476</v>
      </c>
      <c r="P8892" t="s">
        <v>476</v>
      </c>
    </row>
    <row r="8893" spans="1:16">
      <c r="A8893" s="484" t="s">
        <v>52324</v>
      </c>
      <c r="B8893" s="485" t="s">
        <v>50167</v>
      </c>
      <c r="C8893" t="s">
        <v>52323</v>
      </c>
      <c r="D8893" t="s">
        <v>50165</v>
      </c>
      <c r="E8893" t="str">
        <f t="shared" si="138"/>
        <v>540470 - ISFAC POITIERS</v>
      </c>
      <c r="F8893" t="s">
        <v>52322</v>
      </c>
      <c r="G8893" t="s">
        <v>50164</v>
      </c>
      <c r="I8893" t="s">
        <v>5810</v>
      </c>
      <c r="J8893" t="s">
        <v>52321</v>
      </c>
      <c r="K8893" t="s">
        <v>208</v>
      </c>
      <c r="L8893" t="s">
        <v>52320</v>
      </c>
      <c r="N8893" t="s">
        <v>208</v>
      </c>
      <c r="O8893" t="s">
        <v>476</v>
      </c>
      <c r="P8893" t="s">
        <v>476</v>
      </c>
    </row>
    <row r="8894" spans="1:16">
      <c r="A8894" s="484" t="s">
        <v>52331</v>
      </c>
      <c r="B8894" s="485" t="s">
        <v>50167</v>
      </c>
      <c r="C8894" t="s">
        <v>52330</v>
      </c>
      <c r="D8894" t="s">
        <v>52329</v>
      </c>
      <c r="E8894" t="str">
        <f t="shared" si="138"/>
        <v>518918 - ISFAC LA ROCHELLE</v>
      </c>
      <c r="F8894" t="s">
        <v>6481</v>
      </c>
      <c r="G8894" t="s">
        <v>52328</v>
      </c>
      <c r="H8894" t="s">
        <v>52327</v>
      </c>
      <c r="I8894" t="s">
        <v>6023</v>
      </c>
      <c r="J8894" t="s">
        <v>52326</v>
      </c>
      <c r="K8894" t="s">
        <v>208</v>
      </c>
      <c r="L8894" t="s">
        <v>52325</v>
      </c>
      <c r="N8894" t="s">
        <v>207</v>
      </c>
      <c r="O8894" t="s">
        <v>476</v>
      </c>
      <c r="P8894" t="s">
        <v>476</v>
      </c>
    </row>
    <row r="8895" spans="1:16">
      <c r="A8895" s="484" t="s">
        <v>52521</v>
      </c>
      <c r="B8895" s="485" t="s">
        <v>50167</v>
      </c>
      <c r="C8895" t="s">
        <v>52520</v>
      </c>
      <c r="D8895" t="s">
        <v>52519</v>
      </c>
      <c r="E8895" t="str">
        <f t="shared" si="138"/>
        <v>567930 - ISFAC NIORT</v>
      </c>
      <c r="F8895" t="s">
        <v>52518</v>
      </c>
      <c r="G8895" t="s">
        <v>52517</v>
      </c>
      <c r="I8895" t="s">
        <v>8130</v>
      </c>
      <c r="J8895" t="s">
        <v>52516</v>
      </c>
      <c r="K8895" t="s">
        <v>208</v>
      </c>
      <c r="L8895" t="s">
        <v>52515</v>
      </c>
      <c r="N8895" t="s">
        <v>208</v>
      </c>
      <c r="O8895" t="s">
        <v>476</v>
      </c>
      <c r="P8895" t="s">
        <v>476</v>
      </c>
    </row>
    <row r="8896" spans="1:16">
      <c r="A8896" s="484" t="s">
        <v>50168</v>
      </c>
      <c r="B8896" s="485" t="s">
        <v>50167</v>
      </c>
      <c r="C8896" t="s">
        <v>50166</v>
      </c>
      <c r="D8896" t="s">
        <v>50165</v>
      </c>
      <c r="E8896" t="str">
        <f t="shared" si="138"/>
        <v>672105 - ISFAC POITIERS</v>
      </c>
      <c r="F8896" t="s">
        <v>3601</v>
      </c>
      <c r="G8896" t="s">
        <v>50164</v>
      </c>
      <c r="I8896" t="s">
        <v>5810</v>
      </c>
      <c r="J8896" t="s">
        <v>50163</v>
      </c>
      <c r="K8896" t="s">
        <v>208</v>
      </c>
      <c r="L8896" t="s">
        <v>50162</v>
      </c>
      <c r="N8896" t="s">
        <v>208</v>
      </c>
      <c r="O8896" t="s">
        <v>476</v>
      </c>
      <c r="P8896" t="s">
        <v>476</v>
      </c>
    </row>
    <row r="8897" spans="1:16">
      <c r="A8897" s="484" t="s">
        <v>105592</v>
      </c>
      <c r="B8897" s="485" t="s">
        <v>105591</v>
      </c>
      <c r="C8897" t="s">
        <v>105590</v>
      </c>
      <c r="D8897" t="s">
        <v>105589</v>
      </c>
      <c r="E8897" t="str">
        <f t="shared" si="138"/>
        <v>570898 - CIDF 58 DE LA NIEVRE NEVERS</v>
      </c>
      <c r="F8897" t="s">
        <v>2011</v>
      </c>
      <c r="G8897" t="s">
        <v>105588</v>
      </c>
      <c r="H8897" t="s">
        <v>105587</v>
      </c>
      <c r="I8897" t="s">
        <v>29744</v>
      </c>
      <c r="J8897" t="s">
        <v>105586</v>
      </c>
      <c r="K8897" t="s">
        <v>208</v>
      </c>
      <c r="L8897" t="s">
        <v>105585</v>
      </c>
      <c r="N8897" t="s">
        <v>208</v>
      </c>
      <c r="O8897" t="s">
        <v>476</v>
      </c>
      <c r="P8897" t="s">
        <v>476</v>
      </c>
    </row>
    <row r="8898" spans="1:16">
      <c r="A8898" s="484" t="s">
        <v>45827</v>
      </c>
      <c r="B8898" s="485" t="s">
        <v>45826</v>
      </c>
      <c r="C8898" t="s">
        <v>45825</v>
      </c>
      <c r="D8898" t="s">
        <v>45825</v>
      </c>
      <c r="E8898" t="str">
        <f t="shared" ref="E8898:E8961" si="139">_xlfn.CONCAT(L8898," - ",D8898)</f>
        <v>548522 - LANGUERAND EMERIC</v>
      </c>
      <c r="F8898" t="s">
        <v>7380</v>
      </c>
      <c r="G8898" t="s">
        <v>45824</v>
      </c>
      <c r="I8898" t="s">
        <v>1494</v>
      </c>
      <c r="J8898" t="s">
        <v>45823</v>
      </c>
      <c r="K8898" t="s">
        <v>208</v>
      </c>
      <c r="L8898" t="s">
        <v>45822</v>
      </c>
      <c r="N8898" t="s">
        <v>208</v>
      </c>
      <c r="O8898" t="s">
        <v>476</v>
      </c>
      <c r="P8898" t="s">
        <v>476</v>
      </c>
    </row>
    <row r="8899" spans="1:16">
      <c r="A8899" s="484" t="s">
        <v>118163</v>
      </c>
      <c r="B8899" s="485" t="s">
        <v>118162</v>
      </c>
      <c r="C8899" t="s">
        <v>118161</v>
      </c>
      <c r="D8899" t="s">
        <v>118160</v>
      </c>
      <c r="E8899" t="str">
        <f t="shared" si="139"/>
        <v>360405 - ASS VIVALTO SANTE FORMATION RECHERCHE ST GREGOIRE</v>
      </c>
      <c r="F8899" t="s">
        <v>2724</v>
      </c>
      <c r="G8899" t="s">
        <v>118159</v>
      </c>
      <c r="H8899" t="s">
        <v>118158</v>
      </c>
      <c r="I8899" t="s">
        <v>2301</v>
      </c>
      <c r="J8899" t="s">
        <v>118157</v>
      </c>
      <c r="K8899" t="s">
        <v>118156</v>
      </c>
      <c r="L8899" t="s">
        <v>118155</v>
      </c>
      <c r="N8899" t="s">
        <v>208</v>
      </c>
      <c r="O8899" t="s">
        <v>476</v>
      </c>
      <c r="P8899" t="s">
        <v>476</v>
      </c>
    </row>
    <row r="8900" spans="1:16">
      <c r="A8900" s="484" t="s">
        <v>134476</v>
      </c>
      <c r="B8900" s="485" t="s">
        <v>134475</v>
      </c>
      <c r="C8900" t="s">
        <v>134474</v>
      </c>
      <c r="D8900" t="s">
        <v>134474</v>
      </c>
      <c r="E8900" t="str">
        <f t="shared" si="139"/>
        <v>397374 - ADESIDEES</v>
      </c>
      <c r="F8900" t="s">
        <v>2572</v>
      </c>
      <c r="G8900" t="s">
        <v>134473</v>
      </c>
      <c r="I8900" t="s">
        <v>3120</v>
      </c>
      <c r="J8900" t="s">
        <v>134472</v>
      </c>
      <c r="K8900" t="s">
        <v>208</v>
      </c>
      <c r="L8900" t="s">
        <v>134471</v>
      </c>
      <c r="N8900" t="s">
        <v>208</v>
      </c>
      <c r="O8900" t="s">
        <v>476</v>
      </c>
      <c r="P8900" t="s">
        <v>476</v>
      </c>
    </row>
    <row r="8901" spans="1:16">
      <c r="A8901" s="484" t="s">
        <v>65388</v>
      </c>
      <c r="B8901" s="485" t="s">
        <v>65387</v>
      </c>
      <c r="C8901" t="s">
        <v>65386</v>
      </c>
      <c r="D8901" t="s">
        <v>65386</v>
      </c>
      <c r="E8901" t="str">
        <f t="shared" si="139"/>
        <v>551030 - GRESMO</v>
      </c>
      <c r="F8901" t="s">
        <v>7262</v>
      </c>
      <c r="G8901" t="s">
        <v>65385</v>
      </c>
      <c r="I8901" t="s">
        <v>65384</v>
      </c>
      <c r="J8901" t="s">
        <v>65383</v>
      </c>
      <c r="K8901" t="s">
        <v>208</v>
      </c>
      <c r="L8901" t="s">
        <v>65382</v>
      </c>
      <c r="N8901" t="s">
        <v>208</v>
      </c>
      <c r="O8901" t="s">
        <v>476</v>
      </c>
      <c r="P8901" t="s">
        <v>65381</v>
      </c>
    </row>
    <row r="8902" spans="1:16">
      <c r="A8902" s="484" t="s">
        <v>85609</v>
      </c>
      <c r="B8902" s="485" t="s">
        <v>85608</v>
      </c>
      <c r="C8902" t="s">
        <v>85607</v>
      </c>
      <c r="D8902" t="s">
        <v>85607</v>
      </c>
      <c r="E8902" t="str">
        <f t="shared" si="139"/>
        <v>596371 - DYNAMIE</v>
      </c>
      <c r="F8902" t="s">
        <v>8302</v>
      </c>
      <c r="G8902" t="s">
        <v>85606</v>
      </c>
      <c r="I8902" t="s">
        <v>85605</v>
      </c>
      <c r="K8902" t="s">
        <v>208</v>
      </c>
      <c r="L8902" t="s">
        <v>85604</v>
      </c>
      <c r="N8902" t="s">
        <v>208</v>
      </c>
      <c r="O8902" t="s">
        <v>476</v>
      </c>
      <c r="P8902" t="s">
        <v>476</v>
      </c>
    </row>
    <row r="8903" spans="1:16">
      <c r="A8903" s="484" t="s">
        <v>74703</v>
      </c>
      <c r="B8903" s="485" t="s">
        <v>74702</v>
      </c>
      <c r="C8903" t="s">
        <v>74701</v>
      </c>
      <c r="D8903" t="s">
        <v>74701</v>
      </c>
      <c r="E8903" t="str">
        <f t="shared" si="139"/>
        <v>512278 - EXCLUSIVE CONSULTANT</v>
      </c>
      <c r="F8903" t="s">
        <v>17270</v>
      </c>
      <c r="G8903" t="s">
        <v>74700</v>
      </c>
      <c r="I8903" t="s">
        <v>74699</v>
      </c>
      <c r="J8903" t="s">
        <v>74698</v>
      </c>
      <c r="K8903" t="s">
        <v>208</v>
      </c>
      <c r="L8903" t="s">
        <v>74697</v>
      </c>
      <c r="N8903" t="s">
        <v>208</v>
      </c>
      <c r="O8903" t="s">
        <v>476</v>
      </c>
      <c r="P8903" t="s">
        <v>476</v>
      </c>
    </row>
    <row r="8904" spans="1:16">
      <c r="A8904" s="484" t="s">
        <v>23333</v>
      </c>
      <c r="B8904" s="485" t="s">
        <v>23332</v>
      </c>
      <c r="C8904" t="s">
        <v>23331</v>
      </c>
      <c r="D8904" t="s">
        <v>23331</v>
      </c>
      <c r="E8904" t="str">
        <f t="shared" si="139"/>
        <v>680000 - RELIENCES</v>
      </c>
      <c r="F8904" t="s">
        <v>21052</v>
      </c>
      <c r="G8904" t="s">
        <v>23330</v>
      </c>
      <c r="I8904" t="s">
        <v>1799</v>
      </c>
      <c r="J8904" t="s">
        <v>23329</v>
      </c>
      <c r="K8904" t="s">
        <v>208</v>
      </c>
      <c r="L8904" t="s">
        <v>23328</v>
      </c>
      <c r="N8904" t="s">
        <v>208</v>
      </c>
      <c r="O8904" t="s">
        <v>476</v>
      </c>
      <c r="P8904" t="s">
        <v>476</v>
      </c>
    </row>
    <row r="8905" spans="1:16">
      <c r="A8905" s="484" t="s">
        <v>135886</v>
      </c>
      <c r="B8905" s="485" t="s">
        <v>135885</v>
      </c>
      <c r="C8905" t="s">
        <v>135884</v>
      </c>
      <c r="D8905" t="s">
        <v>135884</v>
      </c>
      <c r="E8905" t="str">
        <f t="shared" si="139"/>
        <v>553414 - ACE TRAINING</v>
      </c>
      <c r="F8905" t="s">
        <v>13656</v>
      </c>
      <c r="G8905" t="s">
        <v>135883</v>
      </c>
      <c r="H8905" t="s">
        <v>93242</v>
      </c>
      <c r="I8905" t="s">
        <v>20661</v>
      </c>
      <c r="J8905" t="s">
        <v>135882</v>
      </c>
      <c r="K8905" t="s">
        <v>208</v>
      </c>
      <c r="L8905" t="s">
        <v>135881</v>
      </c>
      <c r="N8905" t="s">
        <v>208</v>
      </c>
      <c r="O8905" t="s">
        <v>476</v>
      </c>
      <c r="P8905" t="s">
        <v>476</v>
      </c>
    </row>
    <row r="8906" spans="1:16">
      <c r="A8906" s="484" t="s">
        <v>3961</v>
      </c>
      <c r="B8906" s="485" t="s">
        <v>3960</v>
      </c>
      <c r="C8906" t="s">
        <v>3959</v>
      </c>
      <c r="D8906" t="s">
        <v>3959</v>
      </c>
      <c r="E8906" t="str">
        <f t="shared" si="139"/>
        <v>558072 - VGP FORMATIONS</v>
      </c>
      <c r="F8906" t="s">
        <v>3491</v>
      </c>
      <c r="G8906" t="s">
        <v>3958</v>
      </c>
      <c r="I8906" t="s">
        <v>3957</v>
      </c>
      <c r="J8906" t="s">
        <v>3956</v>
      </c>
      <c r="K8906" t="s">
        <v>208</v>
      </c>
      <c r="L8906" t="s">
        <v>3955</v>
      </c>
      <c r="N8906" t="s">
        <v>208</v>
      </c>
      <c r="O8906" t="s">
        <v>476</v>
      </c>
      <c r="P8906" t="s">
        <v>476</v>
      </c>
    </row>
    <row r="8907" spans="1:16">
      <c r="A8907" s="484" t="s">
        <v>95748</v>
      </c>
      <c r="B8907" s="485" t="s">
        <v>95747</v>
      </c>
      <c r="C8907" t="s">
        <v>95746</v>
      </c>
      <c r="D8907" t="s">
        <v>95746</v>
      </c>
      <c r="E8907" t="str">
        <f t="shared" si="139"/>
        <v>643075 - CL TRAINING FORMATION CONSEIL</v>
      </c>
      <c r="F8907" t="s">
        <v>49008</v>
      </c>
      <c r="G8907" t="s">
        <v>95745</v>
      </c>
      <c r="I8907" t="s">
        <v>1359</v>
      </c>
      <c r="J8907" t="s">
        <v>95744</v>
      </c>
      <c r="K8907" t="s">
        <v>208</v>
      </c>
      <c r="L8907" t="s">
        <v>95743</v>
      </c>
      <c r="N8907" t="s">
        <v>208</v>
      </c>
      <c r="O8907" t="s">
        <v>476</v>
      </c>
      <c r="P8907" t="s">
        <v>476</v>
      </c>
    </row>
    <row r="8908" spans="1:16">
      <c r="A8908" s="484" t="s">
        <v>2173</v>
      </c>
      <c r="B8908" s="485" t="s">
        <v>2172</v>
      </c>
      <c r="C8908" t="s">
        <v>2171</v>
      </c>
      <c r="D8908" t="s">
        <v>2171</v>
      </c>
      <c r="E8908" t="str">
        <f t="shared" si="139"/>
        <v>671964 - WOOSPEAK</v>
      </c>
      <c r="F8908" t="s">
        <v>2170</v>
      </c>
      <c r="G8908" t="s">
        <v>2169</v>
      </c>
      <c r="I8908" t="s">
        <v>2161</v>
      </c>
      <c r="J8908" t="s">
        <v>2160</v>
      </c>
      <c r="K8908" t="s">
        <v>208</v>
      </c>
      <c r="L8908" t="s">
        <v>2168</v>
      </c>
      <c r="N8908" t="s">
        <v>208</v>
      </c>
      <c r="O8908" t="s">
        <v>476</v>
      </c>
      <c r="P8908" t="s">
        <v>476</v>
      </c>
    </row>
    <row r="8909" spans="1:16">
      <c r="A8909" s="484" t="s">
        <v>89405</v>
      </c>
      <c r="B8909" s="485" t="s">
        <v>89404</v>
      </c>
      <c r="C8909" t="s">
        <v>89403</v>
      </c>
      <c r="D8909" t="s">
        <v>89403</v>
      </c>
      <c r="E8909" t="str">
        <f t="shared" si="139"/>
        <v>392418 - CYRIL DECHEGNE CONSULTING</v>
      </c>
      <c r="F8909" t="s">
        <v>1554</v>
      </c>
      <c r="G8909" t="s">
        <v>89402</v>
      </c>
      <c r="H8909" t="s">
        <v>89401</v>
      </c>
      <c r="I8909" t="s">
        <v>603</v>
      </c>
      <c r="J8909" t="s">
        <v>89400</v>
      </c>
      <c r="K8909" t="s">
        <v>208</v>
      </c>
      <c r="L8909" t="s">
        <v>89399</v>
      </c>
      <c r="N8909" t="s">
        <v>208</v>
      </c>
      <c r="O8909" t="s">
        <v>476</v>
      </c>
      <c r="P8909" t="s">
        <v>476</v>
      </c>
    </row>
    <row r="8910" spans="1:16">
      <c r="A8910" s="484" t="s">
        <v>69528</v>
      </c>
      <c r="B8910" s="485" t="s">
        <v>69527</v>
      </c>
      <c r="C8910" t="s">
        <v>69526</v>
      </c>
      <c r="D8910" t="s">
        <v>69525</v>
      </c>
      <c r="E8910" t="str">
        <f t="shared" si="139"/>
        <v>541333 - FMA</v>
      </c>
      <c r="F8910" t="s">
        <v>11491</v>
      </c>
      <c r="G8910" t="s">
        <v>69524</v>
      </c>
      <c r="H8910" t="s">
        <v>69523</v>
      </c>
      <c r="I8910" t="s">
        <v>7695</v>
      </c>
      <c r="J8910" t="s">
        <v>69522</v>
      </c>
      <c r="K8910" t="s">
        <v>208</v>
      </c>
      <c r="L8910" t="s">
        <v>69521</v>
      </c>
      <c r="N8910" t="s">
        <v>208</v>
      </c>
      <c r="O8910" t="s">
        <v>476</v>
      </c>
      <c r="P8910" t="s">
        <v>476</v>
      </c>
    </row>
    <row r="8911" spans="1:16">
      <c r="A8911" s="484" t="s">
        <v>74781</v>
      </c>
      <c r="B8911" s="485" t="s">
        <v>69527</v>
      </c>
      <c r="C8911" t="s">
        <v>74780</v>
      </c>
      <c r="D8911" t="s">
        <v>74780</v>
      </c>
      <c r="E8911" t="str">
        <f t="shared" si="139"/>
        <v>657256 - EXAOUEST</v>
      </c>
      <c r="F8911" t="s">
        <v>12028</v>
      </c>
      <c r="G8911" t="s">
        <v>69524</v>
      </c>
      <c r="H8911" t="s">
        <v>69523</v>
      </c>
      <c r="I8911" t="s">
        <v>7695</v>
      </c>
      <c r="J8911" t="s">
        <v>69522</v>
      </c>
      <c r="K8911" t="s">
        <v>208</v>
      </c>
      <c r="L8911" t="s">
        <v>74779</v>
      </c>
      <c r="N8911" t="s">
        <v>208</v>
      </c>
      <c r="O8911" t="s">
        <v>476</v>
      </c>
      <c r="P8911" t="s">
        <v>476</v>
      </c>
    </row>
    <row r="8912" spans="1:16">
      <c r="A8912" s="484" t="s">
        <v>73673</v>
      </c>
      <c r="B8912" s="485" t="s">
        <v>73672</v>
      </c>
      <c r="C8912" t="s">
        <v>73671</v>
      </c>
      <c r="D8912" t="s">
        <v>73670</v>
      </c>
      <c r="E8912" t="str">
        <f t="shared" si="139"/>
        <v>686440 - FACS IDF</v>
      </c>
      <c r="F8912" t="s">
        <v>4111</v>
      </c>
      <c r="G8912" t="s">
        <v>73669</v>
      </c>
      <c r="I8912" t="s">
        <v>626</v>
      </c>
      <c r="K8912" t="s">
        <v>208</v>
      </c>
      <c r="L8912" t="s">
        <v>73668</v>
      </c>
      <c r="N8912" t="s">
        <v>208</v>
      </c>
      <c r="O8912" t="s">
        <v>476</v>
      </c>
      <c r="P8912" t="s">
        <v>476</v>
      </c>
    </row>
    <row r="8913" spans="1:16">
      <c r="A8913" s="484" t="s">
        <v>134259</v>
      </c>
      <c r="B8913" s="485" t="s">
        <v>134258</v>
      </c>
      <c r="C8913" t="s">
        <v>134257</v>
      </c>
      <c r="D8913" t="s">
        <v>134257</v>
      </c>
      <c r="E8913" t="str">
        <f t="shared" si="139"/>
        <v>360168 - ADOG</v>
      </c>
      <c r="F8913" t="s">
        <v>9164</v>
      </c>
      <c r="G8913" t="s">
        <v>109532</v>
      </c>
      <c r="I8913" t="s">
        <v>20451</v>
      </c>
      <c r="J8913" t="s">
        <v>134256</v>
      </c>
      <c r="K8913" t="s">
        <v>208</v>
      </c>
      <c r="L8913" t="s">
        <v>134255</v>
      </c>
      <c r="N8913" t="s">
        <v>208</v>
      </c>
      <c r="O8913" t="s">
        <v>476</v>
      </c>
      <c r="P8913" t="s">
        <v>476</v>
      </c>
    </row>
    <row r="8914" spans="1:16">
      <c r="A8914" s="484" t="s">
        <v>23558</v>
      </c>
      <c r="B8914" s="485" t="s">
        <v>23557</v>
      </c>
      <c r="C8914" t="s">
        <v>23556</v>
      </c>
      <c r="D8914" t="s">
        <v>23556</v>
      </c>
      <c r="E8914" t="str">
        <f t="shared" si="139"/>
        <v>322337 - REF'LAIT</v>
      </c>
      <c r="F8914" t="s">
        <v>2572</v>
      </c>
      <c r="G8914" t="s">
        <v>23555</v>
      </c>
      <c r="H8914" t="s">
        <v>23554</v>
      </c>
      <c r="I8914" t="s">
        <v>23553</v>
      </c>
      <c r="K8914" t="s">
        <v>208</v>
      </c>
      <c r="L8914" t="s">
        <v>23552</v>
      </c>
      <c r="N8914" t="s">
        <v>208</v>
      </c>
      <c r="O8914" t="s">
        <v>476</v>
      </c>
      <c r="P8914" t="s">
        <v>476</v>
      </c>
    </row>
    <row r="8915" spans="1:16">
      <c r="A8915" s="484" t="s">
        <v>100318</v>
      </c>
      <c r="B8915" s="485" t="s">
        <v>100317</v>
      </c>
      <c r="C8915" t="s">
        <v>100316</v>
      </c>
      <c r="D8915" t="s">
        <v>100315</v>
      </c>
      <c r="E8915" t="str">
        <f t="shared" si="139"/>
        <v>186612 - FM2J</v>
      </c>
      <c r="F8915" t="s">
        <v>12809</v>
      </c>
      <c r="G8915" t="s">
        <v>100314</v>
      </c>
      <c r="I8915" t="s">
        <v>6909</v>
      </c>
      <c r="J8915" t="s">
        <v>100313</v>
      </c>
      <c r="K8915" t="s">
        <v>208</v>
      </c>
      <c r="L8915" t="s">
        <v>100312</v>
      </c>
      <c r="N8915" t="s">
        <v>208</v>
      </c>
      <c r="O8915" t="s">
        <v>476</v>
      </c>
      <c r="P8915" t="s">
        <v>476</v>
      </c>
    </row>
    <row r="8916" spans="1:16">
      <c r="A8916" s="484" t="s">
        <v>126932</v>
      </c>
      <c r="B8916" s="485" t="s">
        <v>126931</v>
      </c>
      <c r="C8916" t="s">
        <v>126930</v>
      </c>
      <c r="D8916" t="s">
        <v>126930</v>
      </c>
      <c r="E8916" t="str">
        <f t="shared" si="139"/>
        <v>501049 - ARMONIS</v>
      </c>
      <c r="F8916" t="s">
        <v>5709</v>
      </c>
      <c r="G8916" t="s">
        <v>126929</v>
      </c>
      <c r="I8916" t="s">
        <v>2515</v>
      </c>
      <c r="J8916" t="s">
        <v>126928</v>
      </c>
      <c r="K8916" t="s">
        <v>208</v>
      </c>
      <c r="L8916" t="s">
        <v>126927</v>
      </c>
      <c r="N8916" t="s">
        <v>208</v>
      </c>
      <c r="O8916" t="s">
        <v>476</v>
      </c>
      <c r="P8916" t="s">
        <v>476</v>
      </c>
    </row>
    <row r="8917" spans="1:16">
      <c r="A8917" s="484" t="s">
        <v>18164</v>
      </c>
      <c r="B8917" s="485" t="s">
        <v>18163</v>
      </c>
      <c r="C8917" t="s">
        <v>18162</v>
      </c>
      <c r="D8917" t="s">
        <v>18162</v>
      </c>
      <c r="E8917" t="str">
        <f t="shared" si="139"/>
        <v>562622 - SEMILLON MARIE FRANCE - PRESTIGE SERVICES</v>
      </c>
      <c r="F8917" t="s">
        <v>1352</v>
      </c>
      <c r="G8917" t="s">
        <v>18161</v>
      </c>
      <c r="H8917" t="s">
        <v>18160</v>
      </c>
      <c r="I8917" t="s">
        <v>18159</v>
      </c>
      <c r="J8917" t="s">
        <v>18158</v>
      </c>
      <c r="K8917" t="s">
        <v>208</v>
      </c>
      <c r="L8917" t="s">
        <v>18157</v>
      </c>
      <c r="N8917" t="s">
        <v>208</v>
      </c>
      <c r="O8917" t="s">
        <v>476</v>
      </c>
      <c r="P8917" t="s">
        <v>476</v>
      </c>
    </row>
    <row r="8918" spans="1:16">
      <c r="A8918" s="484" t="s">
        <v>89793</v>
      </c>
      <c r="B8918" s="485" t="s">
        <v>89792</v>
      </c>
      <c r="C8918" t="s">
        <v>89791</v>
      </c>
      <c r="D8918" t="s">
        <v>89790</v>
      </c>
      <c r="E8918" t="str">
        <f t="shared" si="139"/>
        <v>489748 - CIECE</v>
      </c>
      <c r="F8918" t="s">
        <v>3131</v>
      </c>
      <c r="G8918" t="s">
        <v>89789</v>
      </c>
      <c r="I8918" t="s">
        <v>1494</v>
      </c>
      <c r="J8918" t="s">
        <v>89788</v>
      </c>
      <c r="K8918" t="s">
        <v>208</v>
      </c>
      <c r="L8918" t="s">
        <v>89787</v>
      </c>
      <c r="N8918" t="s">
        <v>208</v>
      </c>
      <c r="O8918" t="s">
        <v>476</v>
      </c>
      <c r="P8918" t="s">
        <v>476</v>
      </c>
    </row>
    <row r="8919" spans="1:16">
      <c r="A8919" s="484" t="s">
        <v>4765</v>
      </c>
      <c r="B8919" s="485" t="s">
        <v>4764</v>
      </c>
      <c r="C8919" t="s">
        <v>4763</v>
      </c>
      <c r="D8919" t="s">
        <v>4763</v>
      </c>
      <c r="E8919" t="str">
        <f t="shared" si="139"/>
        <v>452257 - USABILIS</v>
      </c>
      <c r="F8919" t="s">
        <v>4762</v>
      </c>
      <c r="G8919" t="s">
        <v>4761</v>
      </c>
      <c r="I8919" t="s">
        <v>4760</v>
      </c>
      <c r="J8919" t="s">
        <v>4759</v>
      </c>
      <c r="K8919" t="s">
        <v>208</v>
      </c>
      <c r="L8919" t="s">
        <v>4758</v>
      </c>
      <c r="N8919" t="s">
        <v>208</v>
      </c>
      <c r="O8919" t="s">
        <v>476</v>
      </c>
      <c r="P8919" t="s">
        <v>476</v>
      </c>
    </row>
    <row r="8920" spans="1:16">
      <c r="A8920" s="484" t="s">
        <v>36379</v>
      </c>
      <c r="B8920" s="485" t="s">
        <v>36378</v>
      </c>
      <c r="C8920" t="s">
        <v>36377</v>
      </c>
      <c r="D8920" t="s">
        <v>36377</v>
      </c>
      <c r="E8920" t="str">
        <f t="shared" si="139"/>
        <v>413033 - MFR CONSULTING</v>
      </c>
      <c r="F8920" t="s">
        <v>14885</v>
      </c>
      <c r="G8920" t="s">
        <v>36376</v>
      </c>
      <c r="I8920" t="s">
        <v>626</v>
      </c>
      <c r="J8920" t="s">
        <v>36375</v>
      </c>
      <c r="K8920" t="s">
        <v>208</v>
      </c>
      <c r="L8920" t="s">
        <v>36374</v>
      </c>
      <c r="N8920" t="s">
        <v>208</v>
      </c>
      <c r="O8920" t="s">
        <v>476</v>
      </c>
      <c r="P8920" t="s">
        <v>476</v>
      </c>
    </row>
    <row r="8921" spans="1:16">
      <c r="A8921" s="484" t="s">
        <v>110189</v>
      </c>
      <c r="B8921" s="485" t="s">
        <v>110188</v>
      </c>
      <c r="C8921" t="s">
        <v>110187</v>
      </c>
      <c r="D8921" t="s">
        <v>110187</v>
      </c>
      <c r="E8921" t="str">
        <f t="shared" si="139"/>
        <v>386170 - CAPITAL FORMATIONS</v>
      </c>
      <c r="F8921" t="s">
        <v>5969</v>
      </c>
      <c r="G8921" t="s">
        <v>110186</v>
      </c>
      <c r="I8921" t="s">
        <v>1207</v>
      </c>
      <c r="J8921" t="s">
        <v>110185</v>
      </c>
      <c r="K8921" t="s">
        <v>208</v>
      </c>
      <c r="L8921" t="s">
        <v>110184</v>
      </c>
      <c r="N8921" t="s">
        <v>208</v>
      </c>
      <c r="O8921" t="s">
        <v>476</v>
      </c>
      <c r="P8921" t="s">
        <v>476</v>
      </c>
    </row>
    <row r="8922" spans="1:16">
      <c r="A8922" s="484" t="s">
        <v>38505</v>
      </c>
      <c r="B8922" s="485" t="s">
        <v>38504</v>
      </c>
      <c r="C8922" t="s">
        <v>529</v>
      </c>
      <c r="D8922" t="s">
        <v>529</v>
      </c>
      <c r="E8922" t="str">
        <f t="shared" si="139"/>
        <v>614798 - MANITUDE</v>
      </c>
      <c r="F8922" t="s">
        <v>38503</v>
      </c>
      <c r="G8922" t="s">
        <v>38502</v>
      </c>
      <c r="I8922" t="s">
        <v>38501</v>
      </c>
      <c r="J8922" t="s">
        <v>38500</v>
      </c>
      <c r="K8922" t="s">
        <v>208</v>
      </c>
      <c r="L8922" t="s">
        <v>38499</v>
      </c>
      <c r="N8922" t="s">
        <v>208</v>
      </c>
      <c r="O8922" t="s">
        <v>476</v>
      </c>
      <c r="P8922" t="s">
        <v>476</v>
      </c>
    </row>
    <row r="8923" spans="1:16">
      <c r="A8923" s="484" t="s">
        <v>63571</v>
      </c>
      <c r="B8923" s="485" t="s">
        <v>63570</v>
      </c>
      <c r="C8923" t="s">
        <v>63569</v>
      </c>
      <c r="D8923" t="s">
        <v>63568</v>
      </c>
      <c r="E8923" t="str">
        <f t="shared" si="139"/>
        <v>371737 - G 9 ACADEMY</v>
      </c>
      <c r="F8923" t="s">
        <v>2378</v>
      </c>
      <c r="G8923" t="s">
        <v>63567</v>
      </c>
      <c r="I8923" t="s">
        <v>3322</v>
      </c>
      <c r="J8923" t="s">
        <v>63566</v>
      </c>
      <c r="K8923" t="s">
        <v>208</v>
      </c>
      <c r="L8923" t="s">
        <v>63565</v>
      </c>
      <c r="N8923" t="s">
        <v>208</v>
      </c>
      <c r="O8923" t="s">
        <v>476</v>
      </c>
      <c r="P8923" t="s">
        <v>476</v>
      </c>
    </row>
    <row r="8924" spans="1:16">
      <c r="A8924" s="484" t="s">
        <v>122850</v>
      </c>
      <c r="B8924" s="485" t="s">
        <v>122849</v>
      </c>
      <c r="C8924" t="s">
        <v>122848</v>
      </c>
      <c r="D8924" t="s">
        <v>122847</v>
      </c>
      <c r="E8924" t="str">
        <f t="shared" si="139"/>
        <v>612698 - ADPC 90</v>
      </c>
      <c r="F8924" t="s">
        <v>36161</v>
      </c>
      <c r="G8924" t="s">
        <v>122846</v>
      </c>
      <c r="H8924" t="s">
        <v>122845</v>
      </c>
      <c r="I8924" t="s">
        <v>3271</v>
      </c>
      <c r="J8924" t="s">
        <v>122844</v>
      </c>
      <c r="K8924" t="s">
        <v>208</v>
      </c>
      <c r="L8924" t="s">
        <v>122843</v>
      </c>
      <c r="N8924" t="s">
        <v>208</v>
      </c>
      <c r="O8924" t="s">
        <v>476</v>
      </c>
      <c r="P8924" t="s">
        <v>476</v>
      </c>
    </row>
    <row r="8925" spans="1:16">
      <c r="A8925" s="484" t="s">
        <v>56025</v>
      </c>
      <c r="B8925" s="485" t="s">
        <v>56024</v>
      </c>
      <c r="C8925" t="s">
        <v>56023</v>
      </c>
      <c r="D8925" t="s">
        <v>56022</v>
      </c>
      <c r="E8925" t="str">
        <f t="shared" si="139"/>
        <v>128855 - IFJS</v>
      </c>
      <c r="F8925" t="s">
        <v>18106</v>
      </c>
      <c r="G8925" t="s">
        <v>56021</v>
      </c>
      <c r="I8925" t="s">
        <v>6894</v>
      </c>
      <c r="J8925" t="s">
        <v>56020</v>
      </c>
      <c r="K8925" t="s">
        <v>56019</v>
      </c>
      <c r="L8925" t="s">
        <v>56018</v>
      </c>
      <c r="N8925" t="s">
        <v>208</v>
      </c>
      <c r="O8925" t="s">
        <v>476</v>
      </c>
      <c r="P8925" t="s">
        <v>476</v>
      </c>
    </row>
    <row r="8926" spans="1:16">
      <c r="A8926" s="484" t="s">
        <v>122645</v>
      </c>
      <c r="B8926" s="485" t="s">
        <v>122644</v>
      </c>
      <c r="C8926" t="s">
        <v>122643</v>
      </c>
      <c r="D8926" t="s">
        <v>122642</v>
      </c>
      <c r="E8926" t="str">
        <f t="shared" si="139"/>
        <v>684119 - AIRR</v>
      </c>
      <c r="F8926" t="s">
        <v>10428</v>
      </c>
      <c r="G8926" t="s">
        <v>122641</v>
      </c>
      <c r="I8926" t="s">
        <v>122640</v>
      </c>
      <c r="J8926" t="s">
        <v>122639</v>
      </c>
      <c r="K8926" t="s">
        <v>208</v>
      </c>
      <c r="L8926" t="s">
        <v>122638</v>
      </c>
      <c r="N8926" t="s">
        <v>208</v>
      </c>
      <c r="O8926" t="s">
        <v>476</v>
      </c>
      <c r="P8926" t="s">
        <v>476</v>
      </c>
    </row>
    <row r="8927" spans="1:16">
      <c r="A8927" s="484" t="s">
        <v>92281</v>
      </c>
      <c r="B8927" s="485" t="s">
        <v>92280</v>
      </c>
      <c r="C8927" t="s">
        <v>92279</v>
      </c>
      <c r="D8927" t="s">
        <v>92278</v>
      </c>
      <c r="E8927" t="str">
        <f t="shared" si="139"/>
        <v>408554 - CQS</v>
      </c>
      <c r="F8927" t="s">
        <v>512</v>
      </c>
      <c r="G8927" t="s">
        <v>92277</v>
      </c>
      <c r="H8927" t="s">
        <v>92276</v>
      </c>
      <c r="I8927" t="s">
        <v>618</v>
      </c>
      <c r="J8927" t="s">
        <v>92275</v>
      </c>
      <c r="K8927" t="s">
        <v>92274</v>
      </c>
      <c r="L8927" t="s">
        <v>92273</v>
      </c>
      <c r="N8927" t="s">
        <v>208</v>
      </c>
      <c r="O8927" t="s">
        <v>476</v>
      </c>
      <c r="P8927" t="s">
        <v>476</v>
      </c>
    </row>
    <row r="8928" spans="1:16">
      <c r="A8928" s="484" t="s">
        <v>23669</v>
      </c>
      <c r="B8928" s="485" t="s">
        <v>23668</v>
      </c>
      <c r="C8928" t="s">
        <v>23667</v>
      </c>
      <c r="D8928" t="s">
        <v>23667</v>
      </c>
      <c r="E8928" t="str">
        <f t="shared" si="139"/>
        <v>358812 - REAY SCHOOL OF ENGLISH</v>
      </c>
      <c r="F8928" t="s">
        <v>9520</v>
      </c>
      <c r="G8928" t="s">
        <v>23666</v>
      </c>
      <c r="I8928" t="s">
        <v>23665</v>
      </c>
      <c r="J8928" t="s">
        <v>23664</v>
      </c>
      <c r="K8928" t="s">
        <v>208</v>
      </c>
      <c r="L8928" t="s">
        <v>23663</v>
      </c>
      <c r="N8928" t="s">
        <v>208</v>
      </c>
      <c r="O8928" t="s">
        <v>476</v>
      </c>
      <c r="P8928" t="s">
        <v>23662</v>
      </c>
    </row>
    <row r="8929" spans="1:16">
      <c r="A8929" s="484" t="s">
        <v>14363</v>
      </c>
      <c r="B8929" s="485" t="s">
        <v>14362</v>
      </c>
      <c r="C8929" t="s">
        <v>14361</v>
      </c>
      <c r="D8929" t="s">
        <v>14361</v>
      </c>
      <c r="E8929" t="str">
        <f t="shared" si="139"/>
        <v>471781 - SOFOE SANTE SOCIAL</v>
      </c>
      <c r="F8929" t="s">
        <v>14360</v>
      </c>
      <c r="G8929" t="s">
        <v>14359</v>
      </c>
      <c r="I8929" t="s">
        <v>14358</v>
      </c>
      <c r="J8929" t="s">
        <v>14357</v>
      </c>
      <c r="K8929" t="s">
        <v>208</v>
      </c>
      <c r="L8929" t="s">
        <v>14356</v>
      </c>
      <c r="N8929" t="s">
        <v>208</v>
      </c>
      <c r="O8929" t="s">
        <v>476</v>
      </c>
      <c r="P8929" t="s">
        <v>476</v>
      </c>
    </row>
    <row r="8930" spans="1:16">
      <c r="A8930" s="484" t="s">
        <v>65624</v>
      </c>
      <c r="B8930" s="485" t="s">
        <v>65623</v>
      </c>
      <c r="C8930" t="s">
        <v>65622</v>
      </c>
      <c r="D8930" t="s">
        <v>65622</v>
      </c>
      <c r="E8930" t="str">
        <f t="shared" si="139"/>
        <v>362979 - GRAND ANGLE AUDIT CONSEIL FORMATIONS</v>
      </c>
      <c r="F8930" t="s">
        <v>53380</v>
      </c>
      <c r="G8930" t="s">
        <v>65621</v>
      </c>
      <c r="H8930" t="s">
        <v>65620</v>
      </c>
      <c r="I8930" t="s">
        <v>65619</v>
      </c>
      <c r="J8930" t="s">
        <v>65618</v>
      </c>
      <c r="K8930" t="s">
        <v>208</v>
      </c>
      <c r="L8930" t="s">
        <v>65617</v>
      </c>
      <c r="N8930" t="s">
        <v>208</v>
      </c>
      <c r="O8930" t="s">
        <v>476</v>
      </c>
      <c r="P8930" t="s">
        <v>476</v>
      </c>
    </row>
    <row r="8931" spans="1:16">
      <c r="A8931" s="484" t="s">
        <v>88161</v>
      </c>
      <c r="B8931" s="485" t="s">
        <v>88160</v>
      </c>
      <c r="C8931" t="s">
        <v>88159</v>
      </c>
      <c r="D8931" t="s">
        <v>88158</v>
      </c>
      <c r="E8931" t="str">
        <f t="shared" si="139"/>
        <v>656100 - DELICES</v>
      </c>
      <c r="F8931" t="s">
        <v>7245</v>
      </c>
      <c r="G8931" t="s">
        <v>88157</v>
      </c>
      <c r="I8931" t="s">
        <v>596</v>
      </c>
      <c r="J8931" t="s">
        <v>88156</v>
      </c>
      <c r="K8931" t="s">
        <v>208</v>
      </c>
      <c r="L8931" t="s">
        <v>88155</v>
      </c>
      <c r="N8931" t="s">
        <v>208</v>
      </c>
      <c r="O8931" t="s">
        <v>476</v>
      </c>
      <c r="P8931" t="s">
        <v>476</v>
      </c>
    </row>
    <row r="8932" spans="1:16">
      <c r="A8932" s="484" t="s">
        <v>129375</v>
      </c>
      <c r="B8932" s="485" t="s">
        <v>129374</v>
      </c>
      <c r="C8932" t="s">
        <v>129373</v>
      </c>
      <c r="D8932" t="s">
        <v>129372</v>
      </c>
      <c r="E8932" t="str">
        <f t="shared" si="139"/>
        <v>598677 - A LYNE</v>
      </c>
      <c r="F8932" t="s">
        <v>1077</v>
      </c>
      <c r="G8932" t="s">
        <v>129371</v>
      </c>
      <c r="I8932" t="s">
        <v>626</v>
      </c>
      <c r="J8932" t="s">
        <v>129370</v>
      </c>
      <c r="K8932" t="s">
        <v>208</v>
      </c>
      <c r="L8932" t="s">
        <v>129369</v>
      </c>
      <c r="N8932" t="s">
        <v>208</v>
      </c>
      <c r="O8932" t="s">
        <v>476</v>
      </c>
      <c r="P8932" t="s">
        <v>476</v>
      </c>
    </row>
    <row r="8933" spans="1:16">
      <c r="A8933" s="484" t="s">
        <v>113038</v>
      </c>
      <c r="B8933" s="485" t="s">
        <v>113032</v>
      </c>
      <c r="C8933" t="s">
        <v>113031</v>
      </c>
      <c r="D8933" t="s">
        <v>113037</v>
      </c>
      <c r="E8933" t="str">
        <f t="shared" si="139"/>
        <v>497629 - BMDC FORT DE FRANCE</v>
      </c>
      <c r="F8933" t="s">
        <v>1710</v>
      </c>
      <c r="G8933" t="s">
        <v>113036</v>
      </c>
      <c r="I8933" t="s">
        <v>6917</v>
      </c>
      <c r="J8933" t="s">
        <v>113035</v>
      </c>
      <c r="K8933" t="s">
        <v>208</v>
      </c>
      <c r="L8933" t="s">
        <v>113034</v>
      </c>
      <c r="N8933" t="s">
        <v>208</v>
      </c>
      <c r="O8933" t="s">
        <v>476</v>
      </c>
      <c r="P8933" t="s">
        <v>476</v>
      </c>
    </row>
    <row r="8934" spans="1:16">
      <c r="A8934" s="484" t="s">
        <v>113033</v>
      </c>
      <c r="B8934" s="485" t="s">
        <v>113032</v>
      </c>
      <c r="C8934" t="s">
        <v>113031</v>
      </c>
      <c r="D8934" t="s">
        <v>113030</v>
      </c>
      <c r="E8934" t="str">
        <f t="shared" si="139"/>
        <v>548923 - BMDC PETIT BOURG</v>
      </c>
      <c r="F8934" t="s">
        <v>15261</v>
      </c>
      <c r="G8934" t="s">
        <v>113029</v>
      </c>
      <c r="I8934" t="s">
        <v>31626</v>
      </c>
      <c r="J8934" t="s">
        <v>113028</v>
      </c>
      <c r="K8934" t="s">
        <v>208</v>
      </c>
      <c r="L8934" t="s">
        <v>113027</v>
      </c>
      <c r="N8934" t="s">
        <v>208</v>
      </c>
      <c r="O8934" t="s">
        <v>476</v>
      </c>
      <c r="P8934" t="s">
        <v>476</v>
      </c>
    </row>
    <row r="8935" spans="1:16">
      <c r="A8935" s="484" t="s">
        <v>56365</v>
      </c>
      <c r="B8935" s="485" t="s">
        <v>56364</v>
      </c>
      <c r="C8935" t="s">
        <v>56363</v>
      </c>
      <c r="D8935" t="s">
        <v>56362</v>
      </c>
      <c r="E8935" t="str">
        <f t="shared" si="139"/>
        <v>611669 - IFCO</v>
      </c>
      <c r="F8935" t="s">
        <v>1513</v>
      </c>
      <c r="G8935" t="s">
        <v>56361</v>
      </c>
      <c r="I8935" t="s">
        <v>1035</v>
      </c>
      <c r="J8935" t="s">
        <v>56360</v>
      </c>
      <c r="K8935" t="s">
        <v>208</v>
      </c>
      <c r="L8935" t="s">
        <v>56359</v>
      </c>
      <c r="N8935" t="s">
        <v>208</v>
      </c>
      <c r="O8935" t="s">
        <v>476</v>
      </c>
      <c r="P8935" t="s">
        <v>476</v>
      </c>
    </row>
    <row r="8936" spans="1:16">
      <c r="A8936" s="484" t="s">
        <v>127712</v>
      </c>
      <c r="B8936" s="485" t="s">
        <v>127711</v>
      </c>
      <c r="C8936" t="s">
        <v>127710</v>
      </c>
      <c r="D8936" t="s">
        <v>127710</v>
      </c>
      <c r="E8936" t="str">
        <f t="shared" si="139"/>
        <v>559544 - APOTICARIUS</v>
      </c>
      <c r="F8936" t="s">
        <v>7936</v>
      </c>
      <c r="G8936" t="s">
        <v>127709</v>
      </c>
      <c r="I8936" t="s">
        <v>14260</v>
      </c>
      <c r="J8936" t="s">
        <v>127708</v>
      </c>
      <c r="K8936" t="s">
        <v>208</v>
      </c>
      <c r="L8936" t="s">
        <v>127707</v>
      </c>
      <c r="N8936" t="s">
        <v>208</v>
      </c>
      <c r="O8936" t="s">
        <v>476</v>
      </c>
      <c r="P8936" t="s">
        <v>476</v>
      </c>
    </row>
    <row r="8937" spans="1:16">
      <c r="A8937" s="484" t="s">
        <v>18499</v>
      </c>
      <c r="B8937" s="485" t="s">
        <v>18498</v>
      </c>
      <c r="C8937" t="s">
        <v>18497</v>
      </c>
      <c r="D8937" t="s">
        <v>18496</v>
      </c>
      <c r="E8937" t="str">
        <f t="shared" si="139"/>
        <v>462548 - SECURI+</v>
      </c>
      <c r="F8937" t="s">
        <v>6143</v>
      </c>
      <c r="G8937" t="s">
        <v>18495</v>
      </c>
      <c r="I8937" t="s">
        <v>14014</v>
      </c>
      <c r="J8937" t="s">
        <v>18494</v>
      </c>
      <c r="K8937" t="s">
        <v>208</v>
      </c>
      <c r="L8937" t="s">
        <v>18493</v>
      </c>
      <c r="N8937" t="s">
        <v>208</v>
      </c>
      <c r="O8937" t="s">
        <v>476</v>
      </c>
      <c r="P8937" t="s">
        <v>476</v>
      </c>
    </row>
    <row r="8938" spans="1:16">
      <c r="A8938" s="484" t="s">
        <v>95291</v>
      </c>
      <c r="B8938" s="485" t="s">
        <v>95290</v>
      </c>
      <c r="C8938" t="s">
        <v>95289</v>
      </c>
      <c r="D8938" t="s">
        <v>95289</v>
      </c>
      <c r="E8938" t="str">
        <f t="shared" si="139"/>
        <v>405279 - CMP</v>
      </c>
      <c r="F8938" t="s">
        <v>1513</v>
      </c>
      <c r="G8938" t="s">
        <v>95288</v>
      </c>
      <c r="I8938" t="s">
        <v>626</v>
      </c>
      <c r="J8938" t="s">
        <v>95287</v>
      </c>
      <c r="K8938" t="s">
        <v>208</v>
      </c>
      <c r="L8938" t="s">
        <v>95286</v>
      </c>
      <c r="N8938" t="s">
        <v>208</v>
      </c>
      <c r="O8938" t="s">
        <v>476</v>
      </c>
      <c r="P8938" t="s">
        <v>476</v>
      </c>
    </row>
    <row r="8939" spans="1:16">
      <c r="A8939" s="484" t="s">
        <v>82436</v>
      </c>
      <c r="B8939" s="485" t="s">
        <v>82435</v>
      </c>
      <c r="C8939" t="s">
        <v>82434</v>
      </c>
      <c r="D8939" t="s">
        <v>82434</v>
      </c>
      <c r="E8939" t="str">
        <f t="shared" si="139"/>
        <v>436940 - EDUCASTREAM</v>
      </c>
      <c r="F8939" t="s">
        <v>707</v>
      </c>
      <c r="G8939" t="s">
        <v>82433</v>
      </c>
      <c r="I8939" t="s">
        <v>1494</v>
      </c>
      <c r="J8939" t="s">
        <v>82432</v>
      </c>
      <c r="K8939" t="s">
        <v>208</v>
      </c>
      <c r="L8939" t="s">
        <v>82431</v>
      </c>
      <c r="N8939" t="s">
        <v>208</v>
      </c>
      <c r="O8939" t="s">
        <v>476</v>
      </c>
      <c r="P8939" t="s">
        <v>476</v>
      </c>
    </row>
    <row r="8940" spans="1:16">
      <c r="A8940" s="484" t="s">
        <v>23985</v>
      </c>
      <c r="B8940" s="485" t="s">
        <v>23984</v>
      </c>
      <c r="C8940" t="s">
        <v>23983</v>
      </c>
      <c r="D8940" t="s">
        <v>23983</v>
      </c>
      <c r="E8940" t="str">
        <f t="shared" si="139"/>
        <v>388415 - RADIOPROTECTION COMPETENCE &amp; SERVICES</v>
      </c>
      <c r="F8940" t="s">
        <v>5213</v>
      </c>
      <c r="G8940" t="s">
        <v>23982</v>
      </c>
      <c r="I8940" t="s">
        <v>23981</v>
      </c>
      <c r="K8940" t="s">
        <v>208</v>
      </c>
      <c r="L8940" t="s">
        <v>23980</v>
      </c>
      <c r="N8940" t="s">
        <v>208</v>
      </c>
      <c r="O8940" t="s">
        <v>476</v>
      </c>
      <c r="P8940" t="s">
        <v>476</v>
      </c>
    </row>
    <row r="8941" spans="1:16">
      <c r="A8941" s="484" t="s">
        <v>70294</v>
      </c>
      <c r="B8941" s="485" t="s">
        <v>70293</v>
      </c>
      <c r="C8941" t="s">
        <v>70292</v>
      </c>
      <c r="D8941" t="s">
        <v>70291</v>
      </c>
      <c r="E8941" t="str">
        <f t="shared" si="139"/>
        <v>384331 - FACS</v>
      </c>
      <c r="F8941" t="s">
        <v>1352</v>
      </c>
      <c r="G8941" t="s">
        <v>70290</v>
      </c>
      <c r="I8941" t="s">
        <v>4853</v>
      </c>
      <c r="J8941" t="s">
        <v>70289</v>
      </c>
      <c r="K8941" t="s">
        <v>208</v>
      </c>
      <c r="L8941" t="s">
        <v>70288</v>
      </c>
      <c r="N8941" t="s">
        <v>208</v>
      </c>
      <c r="O8941" t="s">
        <v>476</v>
      </c>
      <c r="P8941" t="s">
        <v>476</v>
      </c>
    </row>
    <row r="8942" spans="1:16">
      <c r="A8942" s="484" t="s">
        <v>59648</v>
      </c>
      <c r="B8942" s="485" t="s">
        <v>59647</v>
      </c>
      <c r="C8942" t="s">
        <v>59646</v>
      </c>
      <c r="D8942" t="s">
        <v>59646</v>
      </c>
      <c r="E8942" t="str">
        <f t="shared" si="139"/>
        <v>387149 - ICUAL BRETAGNE</v>
      </c>
      <c r="F8942" t="s">
        <v>15002</v>
      </c>
      <c r="G8942" t="s">
        <v>59645</v>
      </c>
      <c r="H8942" t="s">
        <v>59644</v>
      </c>
      <c r="I8942" t="s">
        <v>23709</v>
      </c>
      <c r="J8942" t="s">
        <v>59643</v>
      </c>
      <c r="K8942" t="s">
        <v>208</v>
      </c>
      <c r="L8942" t="s">
        <v>59642</v>
      </c>
      <c r="N8942" t="s">
        <v>208</v>
      </c>
      <c r="O8942" t="s">
        <v>476</v>
      </c>
      <c r="P8942" t="s">
        <v>476</v>
      </c>
    </row>
    <row r="8943" spans="1:16">
      <c r="A8943" s="484" t="s">
        <v>70753</v>
      </c>
      <c r="B8943" s="485" t="s">
        <v>70752</v>
      </c>
      <c r="C8943" t="s">
        <v>70751</v>
      </c>
      <c r="D8943" t="s">
        <v>70751</v>
      </c>
      <c r="E8943" t="str">
        <f t="shared" si="139"/>
        <v>414256 - FORMANEO</v>
      </c>
      <c r="F8943" t="s">
        <v>24135</v>
      </c>
      <c r="G8943" t="s">
        <v>70750</v>
      </c>
      <c r="I8943" t="s">
        <v>836</v>
      </c>
      <c r="J8943" t="s">
        <v>70749</v>
      </c>
      <c r="K8943" t="s">
        <v>208</v>
      </c>
      <c r="L8943" t="s">
        <v>70748</v>
      </c>
      <c r="N8943" t="s">
        <v>208</v>
      </c>
      <c r="O8943" t="s">
        <v>476</v>
      </c>
      <c r="P8943" t="s">
        <v>476</v>
      </c>
    </row>
    <row r="8944" spans="1:16">
      <c r="A8944" s="484" t="s">
        <v>25937</v>
      </c>
      <c r="B8944" s="485" t="s">
        <v>25936</v>
      </c>
      <c r="C8944" t="s">
        <v>25935</v>
      </c>
      <c r="D8944" t="s">
        <v>25935</v>
      </c>
      <c r="E8944" t="str">
        <f t="shared" si="139"/>
        <v>353978 - PROCONSEC</v>
      </c>
      <c r="F8944" t="s">
        <v>12793</v>
      </c>
      <c r="H8944" t="s">
        <v>25934</v>
      </c>
      <c r="I8944" t="s">
        <v>25933</v>
      </c>
      <c r="J8944" t="s">
        <v>25932</v>
      </c>
      <c r="K8944" t="s">
        <v>208</v>
      </c>
      <c r="L8944" t="s">
        <v>25931</v>
      </c>
      <c r="N8944" t="s">
        <v>208</v>
      </c>
      <c r="O8944" t="s">
        <v>476</v>
      </c>
      <c r="P8944" t="s">
        <v>476</v>
      </c>
    </row>
    <row r="8945" spans="1:16">
      <c r="A8945" s="484" t="s">
        <v>87250</v>
      </c>
      <c r="B8945" s="485" t="s">
        <v>87249</v>
      </c>
      <c r="C8945" t="s">
        <v>87248</v>
      </c>
      <c r="D8945" t="s">
        <v>87247</v>
      </c>
      <c r="E8945" t="str">
        <f t="shared" si="139"/>
        <v>403659 - DAF CONSEIL</v>
      </c>
      <c r="F8945" t="s">
        <v>33648</v>
      </c>
      <c r="G8945" t="s">
        <v>87246</v>
      </c>
      <c r="I8945" t="s">
        <v>3262</v>
      </c>
      <c r="K8945" t="s">
        <v>208</v>
      </c>
      <c r="L8945" t="s">
        <v>87245</v>
      </c>
      <c r="N8945" t="s">
        <v>208</v>
      </c>
      <c r="O8945" t="s">
        <v>476</v>
      </c>
      <c r="P8945" t="s">
        <v>476</v>
      </c>
    </row>
    <row r="8946" spans="1:16">
      <c r="A8946" s="484" t="s">
        <v>28256</v>
      </c>
      <c r="B8946" s="485" t="s">
        <v>28255</v>
      </c>
      <c r="C8946" t="s">
        <v>28254</v>
      </c>
      <c r="D8946" t="s">
        <v>28254</v>
      </c>
      <c r="E8946" t="str">
        <f t="shared" si="139"/>
        <v>644687 - PHENIX COACHING</v>
      </c>
      <c r="F8946" t="s">
        <v>16502</v>
      </c>
      <c r="G8946" t="s">
        <v>28253</v>
      </c>
      <c r="I8946" t="s">
        <v>749</v>
      </c>
      <c r="K8946" t="s">
        <v>208</v>
      </c>
      <c r="L8946" t="s">
        <v>28252</v>
      </c>
      <c r="N8946" t="s">
        <v>208</v>
      </c>
      <c r="O8946" t="s">
        <v>476</v>
      </c>
      <c r="P8946" t="s">
        <v>476</v>
      </c>
    </row>
    <row r="8947" spans="1:16">
      <c r="A8947" s="484" t="s">
        <v>70542</v>
      </c>
      <c r="B8947" s="485" t="s">
        <v>70541</v>
      </c>
      <c r="C8947" t="s">
        <v>70540</v>
      </c>
      <c r="D8947" t="s">
        <v>70540</v>
      </c>
      <c r="E8947" t="str">
        <f t="shared" si="139"/>
        <v>631747 - FORMASUP AUVERGNE - ARPAESA</v>
      </c>
      <c r="F8947" t="s">
        <v>13098</v>
      </c>
      <c r="G8947" t="s">
        <v>70539</v>
      </c>
      <c r="I8947" t="s">
        <v>6256</v>
      </c>
      <c r="J8947" t="s">
        <v>70538</v>
      </c>
      <c r="K8947" t="s">
        <v>208</v>
      </c>
      <c r="L8947" t="s">
        <v>70537</v>
      </c>
      <c r="N8947" t="s">
        <v>207</v>
      </c>
      <c r="O8947" t="s">
        <v>476</v>
      </c>
      <c r="P8947" t="s">
        <v>476</v>
      </c>
    </row>
    <row r="8948" spans="1:16">
      <c r="A8948" s="484" t="s">
        <v>91630</v>
      </c>
      <c r="B8948" s="485" t="s">
        <v>91629</v>
      </c>
      <c r="C8948" t="s">
        <v>91628</v>
      </c>
      <c r="D8948" t="s">
        <v>91628</v>
      </c>
      <c r="E8948" t="str">
        <f t="shared" si="139"/>
        <v>480289 - CORTO CONCEPT</v>
      </c>
      <c r="F8948" t="s">
        <v>2524</v>
      </c>
      <c r="G8948" t="s">
        <v>91627</v>
      </c>
      <c r="H8948" t="s">
        <v>91626</v>
      </c>
      <c r="I8948" t="s">
        <v>4257</v>
      </c>
      <c r="J8948" t="s">
        <v>91625</v>
      </c>
      <c r="K8948" t="s">
        <v>208</v>
      </c>
      <c r="L8948" t="s">
        <v>91624</v>
      </c>
      <c r="N8948" t="s">
        <v>208</v>
      </c>
      <c r="O8948" t="s">
        <v>476</v>
      </c>
      <c r="P8948" t="s">
        <v>476</v>
      </c>
    </row>
    <row r="8949" spans="1:16">
      <c r="A8949" s="484" t="s">
        <v>63114</v>
      </c>
      <c r="B8949" s="485" t="s">
        <v>63113</v>
      </c>
      <c r="C8949" t="s">
        <v>63112</v>
      </c>
      <c r="D8949" t="s">
        <v>63111</v>
      </c>
      <c r="E8949" t="str">
        <f t="shared" si="139"/>
        <v>681910 - GSE DEVELOPPEMENT TOULOUSE</v>
      </c>
      <c r="F8949" t="s">
        <v>2112</v>
      </c>
      <c r="G8949" t="s">
        <v>63110</v>
      </c>
      <c r="I8949" t="s">
        <v>603</v>
      </c>
      <c r="K8949" t="s">
        <v>208</v>
      </c>
      <c r="L8949" t="s">
        <v>63109</v>
      </c>
      <c r="N8949" t="s">
        <v>208</v>
      </c>
      <c r="O8949" t="s">
        <v>476</v>
      </c>
      <c r="P8949" t="s">
        <v>476</v>
      </c>
    </row>
    <row r="8950" spans="1:16">
      <c r="A8950" s="484" t="s">
        <v>26967</v>
      </c>
      <c r="B8950" s="485" t="s">
        <v>26966</v>
      </c>
      <c r="C8950" t="s">
        <v>26965</v>
      </c>
      <c r="D8950" t="s">
        <v>26964</v>
      </c>
      <c r="E8950" t="str">
        <f t="shared" si="139"/>
        <v>619279 - POP LES SORINIERES</v>
      </c>
      <c r="F8950" t="s">
        <v>26963</v>
      </c>
      <c r="G8950" t="s">
        <v>26962</v>
      </c>
      <c r="I8950" t="s">
        <v>26961</v>
      </c>
      <c r="J8950" t="s">
        <v>26960</v>
      </c>
      <c r="K8950" t="s">
        <v>208</v>
      </c>
      <c r="L8950" t="s">
        <v>26959</v>
      </c>
      <c r="N8950" t="s">
        <v>208</v>
      </c>
      <c r="O8950" t="s">
        <v>476</v>
      </c>
      <c r="P8950" t="s">
        <v>476</v>
      </c>
    </row>
    <row r="8951" spans="1:16">
      <c r="A8951" s="484" t="s">
        <v>34953</v>
      </c>
      <c r="B8951" s="485" t="s">
        <v>34952</v>
      </c>
      <c r="C8951" t="s">
        <v>34951</v>
      </c>
      <c r="D8951" t="s">
        <v>34950</v>
      </c>
      <c r="E8951" t="str">
        <f t="shared" si="139"/>
        <v>526307 - MFPF ST LOUIS</v>
      </c>
      <c r="F8951" t="s">
        <v>4207</v>
      </c>
      <c r="G8951" t="s">
        <v>34949</v>
      </c>
      <c r="I8951" t="s">
        <v>29111</v>
      </c>
      <c r="J8951" t="s">
        <v>34948</v>
      </c>
      <c r="K8951" t="s">
        <v>208</v>
      </c>
      <c r="L8951" t="s">
        <v>34947</v>
      </c>
      <c r="N8951" t="s">
        <v>208</v>
      </c>
      <c r="O8951" t="s">
        <v>476</v>
      </c>
      <c r="P8951" t="s">
        <v>476</v>
      </c>
    </row>
    <row r="8952" spans="1:16">
      <c r="A8952" s="484" t="s">
        <v>20555</v>
      </c>
      <c r="B8952" s="485" t="s">
        <v>20554</v>
      </c>
      <c r="C8952" t="s">
        <v>20553</v>
      </c>
      <c r="D8952" t="s">
        <v>20553</v>
      </c>
      <c r="E8952" t="str">
        <f t="shared" si="139"/>
        <v>600763 - SALOMON NADEGE- MINEASENS</v>
      </c>
      <c r="F8952" t="s">
        <v>1352</v>
      </c>
      <c r="G8952" t="s">
        <v>20552</v>
      </c>
      <c r="I8952" t="s">
        <v>3641</v>
      </c>
      <c r="J8952" t="s">
        <v>20551</v>
      </c>
      <c r="K8952" t="s">
        <v>208</v>
      </c>
      <c r="L8952" t="s">
        <v>20550</v>
      </c>
      <c r="N8952" t="s">
        <v>208</v>
      </c>
      <c r="O8952" t="s">
        <v>476</v>
      </c>
      <c r="P8952" t="s">
        <v>476</v>
      </c>
    </row>
    <row r="8953" spans="1:16">
      <c r="A8953" s="484" t="s">
        <v>116662</v>
      </c>
      <c r="B8953" s="485" t="s">
        <v>116661</v>
      </c>
      <c r="C8953" t="s">
        <v>116660</v>
      </c>
      <c r="D8953" t="s">
        <v>116660</v>
      </c>
      <c r="E8953" t="str">
        <f t="shared" si="139"/>
        <v>355124 - AUTO ECOLE CENTRALE</v>
      </c>
      <c r="G8953" t="s">
        <v>116659</v>
      </c>
      <c r="I8953" t="s">
        <v>16354</v>
      </c>
      <c r="J8953" t="s">
        <v>116658</v>
      </c>
      <c r="K8953" t="s">
        <v>208</v>
      </c>
      <c r="L8953" t="s">
        <v>116657</v>
      </c>
      <c r="N8953" t="s">
        <v>208</v>
      </c>
      <c r="O8953" t="s">
        <v>476</v>
      </c>
      <c r="P8953" t="s">
        <v>476</v>
      </c>
    </row>
    <row r="8954" spans="1:16">
      <c r="A8954" s="484" t="s">
        <v>80520</v>
      </c>
      <c r="B8954" s="485" t="s">
        <v>80519</v>
      </c>
      <c r="C8954" t="s">
        <v>80518</v>
      </c>
      <c r="D8954" t="s">
        <v>80518</v>
      </c>
      <c r="E8954" t="str">
        <f t="shared" si="139"/>
        <v>359970 - ELISABETH KUBLER ROSS FRANCE</v>
      </c>
      <c r="F8954" t="s">
        <v>37918</v>
      </c>
      <c r="G8954" t="s">
        <v>80517</v>
      </c>
      <c r="I8954" t="s">
        <v>31998</v>
      </c>
      <c r="J8954" t="s">
        <v>80516</v>
      </c>
      <c r="K8954" t="s">
        <v>208</v>
      </c>
      <c r="L8954" t="s">
        <v>80515</v>
      </c>
      <c r="N8954" t="s">
        <v>208</v>
      </c>
      <c r="O8954" t="s">
        <v>476</v>
      </c>
      <c r="P8954" t="s">
        <v>80514</v>
      </c>
    </row>
    <row r="8955" spans="1:16">
      <c r="A8955" s="484" t="s">
        <v>38543</v>
      </c>
      <c r="B8955" s="485" t="s">
        <v>38542</v>
      </c>
      <c r="C8955" t="s">
        <v>38541</v>
      </c>
      <c r="D8955" t="s">
        <v>38541</v>
      </c>
      <c r="E8955" t="str">
        <f t="shared" si="139"/>
        <v>436264 - MANDYBEN</v>
      </c>
      <c r="F8955" t="s">
        <v>6168</v>
      </c>
      <c r="G8955" t="s">
        <v>38540</v>
      </c>
      <c r="I8955" t="s">
        <v>1035</v>
      </c>
      <c r="J8955" t="s">
        <v>38539</v>
      </c>
      <c r="K8955" t="s">
        <v>208</v>
      </c>
      <c r="L8955" t="s">
        <v>38538</v>
      </c>
      <c r="N8955" t="s">
        <v>208</v>
      </c>
      <c r="O8955" t="s">
        <v>476</v>
      </c>
      <c r="P8955" t="s">
        <v>476</v>
      </c>
    </row>
    <row r="8956" spans="1:16">
      <c r="A8956" s="484" t="s">
        <v>54856</v>
      </c>
      <c r="B8956" s="485" t="s">
        <v>54855</v>
      </c>
      <c r="C8956" t="s">
        <v>54854</v>
      </c>
      <c r="D8956" t="s">
        <v>54853</v>
      </c>
      <c r="E8956" t="str">
        <f t="shared" si="139"/>
        <v>26300 - ITSRA</v>
      </c>
      <c r="F8956" t="s">
        <v>22519</v>
      </c>
      <c r="G8956" t="s">
        <v>54852</v>
      </c>
      <c r="I8956" t="s">
        <v>1678</v>
      </c>
      <c r="J8956" t="s">
        <v>54851</v>
      </c>
      <c r="K8956" t="s">
        <v>54850</v>
      </c>
      <c r="L8956" t="s">
        <v>54849</v>
      </c>
      <c r="N8956" t="s">
        <v>207</v>
      </c>
      <c r="O8956" t="s">
        <v>476</v>
      </c>
      <c r="P8956" t="s">
        <v>476</v>
      </c>
    </row>
    <row r="8957" spans="1:16">
      <c r="A8957" s="484" t="s">
        <v>42492</v>
      </c>
      <c r="B8957" s="485" t="s">
        <v>42491</v>
      </c>
      <c r="C8957" t="s">
        <v>42490</v>
      </c>
      <c r="D8957" t="s">
        <v>42489</v>
      </c>
      <c r="E8957" t="str">
        <f t="shared" si="139"/>
        <v>671721 - LSACVL</v>
      </c>
      <c r="F8957" t="s">
        <v>2969</v>
      </c>
      <c r="G8957" t="s">
        <v>42488</v>
      </c>
      <c r="H8957" t="s">
        <v>42487</v>
      </c>
      <c r="I8957" t="s">
        <v>13782</v>
      </c>
      <c r="J8957" t="s">
        <v>42486</v>
      </c>
      <c r="K8957" t="s">
        <v>208</v>
      </c>
      <c r="L8957" t="s">
        <v>42485</v>
      </c>
      <c r="N8957" t="s">
        <v>208</v>
      </c>
      <c r="O8957" t="s">
        <v>476</v>
      </c>
      <c r="P8957" t="s">
        <v>476</v>
      </c>
    </row>
    <row r="8958" spans="1:16">
      <c r="A8958" s="484" t="s">
        <v>10539</v>
      </c>
      <c r="B8958" s="485" t="s">
        <v>10538</v>
      </c>
      <c r="C8958" t="s">
        <v>10537</v>
      </c>
      <c r="D8958" t="s">
        <v>10537</v>
      </c>
      <c r="E8958" t="str">
        <f t="shared" si="139"/>
        <v>647445 - TESTOON</v>
      </c>
      <c r="F8958" t="s">
        <v>10536</v>
      </c>
      <c r="G8958" t="s">
        <v>10535</v>
      </c>
      <c r="I8958" t="s">
        <v>10534</v>
      </c>
      <c r="J8958" t="s">
        <v>10533</v>
      </c>
      <c r="K8958" t="s">
        <v>208</v>
      </c>
      <c r="L8958" t="s">
        <v>10532</v>
      </c>
      <c r="N8958" t="s">
        <v>208</v>
      </c>
      <c r="O8958" t="s">
        <v>476</v>
      </c>
      <c r="P8958" t="s">
        <v>476</v>
      </c>
    </row>
    <row r="8959" spans="1:16">
      <c r="A8959" s="484" t="s">
        <v>49004</v>
      </c>
      <c r="B8959" s="485" t="s">
        <v>49003</v>
      </c>
      <c r="C8959" t="s">
        <v>49002</v>
      </c>
      <c r="D8959" t="s">
        <v>49002</v>
      </c>
      <c r="E8959" t="str">
        <f t="shared" si="139"/>
        <v>419825 - JOUBERT CHRISTIANE</v>
      </c>
      <c r="F8959" t="s">
        <v>1077</v>
      </c>
      <c r="G8959" t="s">
        <v>49001</v>
      </c>
      <c r="I8959" t="s">
        <v>12075</v>
      </c>
      <c r="J8959" t="s">
        <v>49000</v>
      </c>
      <c r="K8959" t="s">
        <v>208</v>
      </c>
      <c r="L8959" t="s">
        <v>48999</v>
      </c>
      <c r="N8959" t="s">
        <v>208</v>
      </c>
      <c r="O8959" t="s">
        <v>476</v>
      </c>
      <c r="P8959" t="s">
        <v>476</v>
      </c>
    </row>
    <row r="8960" spans="1:16">
      <c r="A8960" s="484" t="s">
        <v>30581</v>
      </c>
      <c r="B8960" s="485" t="s">
        <v>30580</v>
      </c>
      <c r="C8960" t="s">
        <v>30579</v>
      </c>
      <c r="D8960" t="s">
        <v>30578</v>
      </c>
      <c r="E8960" t="str">
        <f t="shared" si="139"/>
        <v>683188 - ORREA PONT AUDEMER</v>
      </c>
      <c r="F8960" t="s">
        <v>4363</v>
      </c>
      <c r="G8960" t="s">
        <v>30577</v>
      </c>
      <c r="I8960" t="s">
        <v>30576</v>
      </c>
      <c r="J8960" t="s">
        <v>30575</v>
      </c>
      <c r="K8960" t="s">
        <v>208</v>
      </c>
      <c r="L8960" t="s">
        <v>30574</v>
      </c>
      <c r="N8960" t="s">
        <v>208</v>
      </c>
      <c r="O8960" t="s">
        <v>476</v>
      </c>
      <c r="P8960" t="s">
        <v>476</v>
      </c>
    </row>
    <row r="8961" spans="1:16">
      <c r="A8961" s="484" t="s">
        <v>127113</v>
      </c>
      <c r="B8961" s="485" t="s">
        <v>127112</v>
      </c>
      <c r="C8961" t="s">
        <v>127111</v>
      </c>
      <c r="D8961" t="s">
        <v>127110</v>
      </c>
      <c r="E8961" t="str">
        <f t="shared" si="139"/>
        <v>480915 - ARFASS BRETAGNE</v>
      </c>
      <c r="F8961" t="s">
        <v>1610</v>
      </c>
      <c r="G8961" t="s">
        <v>127109</v>
      </c>
      <c r="I8961" t="s">
        <v>12846</v>
      </c>
      <c r="J8961" t="s">
        <v>127108</v>
      </c>
      <c r="K8961" t="s">
        <v>208</v>
      </c>
      <c r="L8961" t="s">
        <v>127107</v>
      </c>
      <c r="N8961" t="s">
        <v>207</v>
      </c>
      <c r="O8961" t="s">
        <v>476</v>
      </c>
      <c r="P8961" t="s">
        <v>476</v>
      </c>
    </row>
    <row r="8962" spans="1:16">
      <c r="A8962" s="484" t="s">
        <v>123457</v>
      </c>
      <c r="B8962" s="485" t="s">
        <v>123456</v>
      </c>
      <c r="C8962" t="s">
        <v>123455</v>
      </c>
      <c r="D8962" t="s">
        <v>123454</v>
      </c>
      <c r="E8962" t="str">
        <f t="shared" ref="E8962:E9025" si="140">_xlfn.CONCAT(L8962," - ",D8962)</f>
        <v>203610 - AGCNAM OCCITANIE</v>
      </c>
      <c r="F8962" t="s">
        <v>21774</v>
      </c>
      <c r="G8962" t="s">
        <v>123453</v>
      </c>
      <c r="H8962" t="s">
        <v>52836</v>
      </c>
      <c r="I8962" t="s">
        <v>1542</v>
      </c>
      <c r="J8962" t="s">
        <v>123452</v>
      </c>
      <c r="K8962" t="s">
        <v>208</v>
      </c>
      <c r="L8962" t="s">
        <v>123451</v>
      </c>
      <c r="N8962" t="s">
        <v>207</v>
      </c>
      <c r="O8962" t="s">
        <v>476</v>
      </c>
      <c r="P8962" t="s">
        <v>476</v>
      </c>
    </row>
    <row r="8963" spans="1:16">
      <c r="A8963" s="484" t="s">
        <v>109048</v>
      </c>
      <c r="B8963" s="485" t="s">
        <v>109047</v>
      </c>
      <c r="C8963" t="s">
        <v>109046</v>
      </c>
      <c r="D8963" t="s">
        <v>109046</v>
      </c>
      <c r="E8963" t="str">
        <f t="shared" si="140"/>
        <v>367539 - CEBIOS</v>
      </c>
      <c r="F8963" t="s">
        <v>2361</v>
      </c>
      <c r="G8963" t="s">
        <v>109045</v>
      </c>
      <c r="H8963" t="s">
        <v>109044</v>
      </c>
      <c r="I8963" t="s">
        <v>21597</v>
      </c>
      <c r="J8963" t="s">
        <v>109043</v>
      </c>
      <c r="K8963" t="s">
        <v>208</v>
      </c>
      <c r="L8963" t="s">
        <v>109042</v>
      </c>
      <c r="N8963" t="s">
        <v>208</v>
      </c>
      <c r="O8963" t="s">
        <v>476</v>
      </c>
      <c r="P8963" t="s">
        <v>476</v>
      </c>
    </row>
    <row r="8964" spans="1:16">
      <c r="A8964" s="484" t="s">
        <v>33806</v>
      </c>
      <c r="B8964" s="485" t="s">
        <v>33805</v>
      </c>
      <c r="C8964" t="s">
        <v>33804</v>
      </c>
      <c r="D8964" t="s">
        <v>33803</v>
      </c>
      <c r="E8964" t="str">
        <f t="shared" si="140"/>
        <v>607940 - NEOMIS CONSEIL &amp; FORMATION</v>
      </c>
      <c r="F8964" t="s">
        <v>5963</v>
      </c>
      <c r="G8964" t="s">
        <v>33802</v>
      </c>
      <c r="I8964" t="s">
        <v>3733</v>
      </c>
      <c r="J8964" t="s">
        <v>33801</v>
      </c>
      <c r="K8964" t="s">
        <v>208</v>
      </c>
      <c r="L8964" t="s">
        <v>33800</v>
      </c>
      <c r="N8964" t="s">
        <v>208</v>
      </c>
      <c r="O8964" t="s">
        <v>476</v>
      </c>
      <c r="P8964" t="s">
        <v>476</v>
      </c>
    </row>
    <row r="8965" spans="1:16">
      <c r="A8965" s="484" t="s">
        <v>61423</v>
      </c>
      <c r="B8965" s="485" t="s">
        <v>61422</v>
      </c>
      <c r="C8965" t="s">
        <v>61421</v>
      </c>
      <c r="D8965" t="s">
        <v>61421</v>
      </c>
      <c r="E8965" t="str">
        <f t="shared" si="140"/>
        <v>576840 - HOBE JEAN LUC RH</v>
      </c>
      <c r="F8965" t="s">
        <v>14974</v>
      </c>
      <c r="G8965" t="s">
        <v>61420</v>
      </c>
      <c r="I8965" t="s">
        <v>4242</v>
      </c>
      <c r="K8965" t="s">
        <v>208</v>
      </c>
      <c r="L8965" t="s">
        <v>61419</v>
      </c>
      <c r="N8965" t="s">
        <v>208</v>
      </c>
      <c r="O8965" t="s">
        <v>476</v>
      </c>
      <c r="P8965" t="s">
        <v>476</v>
      </c>
    </row>
    <row r="8966" spans="1:16">
      <c r="A8966" s="484" t="s">
        <v>69415</v>
      </c>
      <c r="B8966" s="485" t="s">
        <v>69414</v>
      </c>
      <c r="C8966" t="s">
        <v>69413</v>
      </c>
      <c r="D8966" t="s">
        <v>69413</v>
      </c>
      <c r="E8966" t="str">
        <f t="shared" si="140"/>
        <v>379992 - FORMAT'KINE - O R R E K</v>
      </c>
      <c r="F8966" t="s">
        <v>7254</v>
      </c>
      <c r="G8966" t="s">
        <v>69412</v>
      </c>
      <c r="H8966" t="s">
        <v>69411</v>
      </c>
      <c r="I8966" t="s">
        <v>7052</v>
      </c>
      <c r="J8966" t="s">
        <v>69410</v>
      </c>
      <c r="K8966" t="s">
        <v>69409</v>
      </c>
      <c r="L8966" t="s">
        <v>69408</v>
      </c>
      <c r="N8966" t="s">
        <v>208</v>
      </c>
      <c r="O8966" t="s">
        <v>476</v>
      </c>
      <c r="P8966" t="s">
        <v>476</v>
      </c>
    </row>
    <row r="8967" spans="1:16">
      <c r="A8967" s="484" t="s">
        <v>8710</v>
      </c>
      <c r="B8967" s="485" t="s">
        <v>8709</v>
      </c>
      <c r="C8967" t="s">
        <v>8708</v>
      </c>
      <c r="D8967" t="s">
        <v>8707</v>
      </c>
      <c r="E8967" t="str">
        <f t="shared" si="140"/>
        <v>574016 - TRUCCHI LODENS LAURENCE</v>
      </c>
      <c r="F8967" t="s">
        <v>8706</v>
      </c>
      <c r="G8967" t="s">
        <v>8705</v>
      </c>
      <c r="H8967" t="s">
        <v>8704</v>
      </c>
      <c r="I8967" t="s">
        <v>4257</v>
      </c>
      <c r="K8967" t="s">
        <v>208</v>
      </c>
      <c r="L8967" t="s">
        <v>8703</v>
      </c>
      <c r="N8967" t="s">
        <v>208</v>
      </c>
      <c r="O8967" t="s">
        <v>476</v>
      </c>
      <c r="P8967" t="s">
        <v>476</v>
      </c>
    </row>
    <row r="8968" spans="1:16">
      <c r="A8968" s="484" t="s">
        <v>115591</v>
      </c>
      <c r="B8968" s="485" t="s">
        <v>115590</v>
      </c>
      <c r="C8968" t="s">
        <v>115589</v>
      </c>
      <c r="D8968" t="s">
        <v>115589</v>
      </c>
      <c r="E8968" t="str">
        <f t="shared" si="140"/>
        <v>560108 - AXIUM PERFORMANCE</v>
      </c>
      <c r="F8968" t="s">
        <v>1857</v>
      </c>
      <c r="G8968" t="s">
        <v>115588</v>
      </c>
      <c r="I8968" t="s">
        <v>579</v>
      </c>
      <c r="J8968" t="s">
        <v>115587</v>
      </c>
      <c r="K8968" t="s">
        <v>208</v>
      </c>
      <c r="L8968" t="s">
        <v>115586</v>
      </c>
      <c r="N8968" t="s">
        <v>208</v>
      </c>
      <c r="O8968" t="s">
        <v>476</v>
      </c>
      <c r="P8968" t="s">
        <v>476</v>
      </c>
    </row>
    <row r="8969" spans="1:16">
      <c r="A8969" s="484" t="s">
        <v>99896</v>
      </c>
      <c r="B8969" s="485" t="s">
        <v>99895</v>
      </c>
      <c r="C8969" t="s">
        <v>99894</v>
      </c>
      <c r="D8969" t="s">
        <v>99893</v>
      </c>
      <c r="E8969" t="str">
        <f t="shared" si="140"/>
        <v>545028 - CPCT - COTE D'AZUR</v>
      </c>
      <c r="F8969" t="s">
        <v>12003</v>
      </c>
      <c r="G8969" t="s">
        <v>99892</v>
      </c>
      <c r="I8969" t="s">
        <v>9704</v>
      </c>
      <c r="J8969" t="s">
        <v>99891</v>
      </c>
      <c r="K8969" t="s">
        <v>208</v>
      </c>
      <c r="L8969" t="s">
        <v>99890</v>
      </c>
      <c r="N8969" t="s">
        <v>208</v>
      </c>
      <c r="O8969" t="s">
        <v>476</v>
      </c>
      <c r="P8969" t="s">
        <v>476</v>
      </c>
    </row>
    <row r="8970" spans="1:16">
      <c r="A8970" s="484" t="s">
        <v>136365</v>
      </c>
      <c r="B8970" s="485" t="s">
        <v>136364</v>
      </c>
      <c r="C8970" t="s">
        <v>136363</v>
      </c>
      <c r="D8970" t="s">
        <v>136363</v>
      </c>
      <c r="E8970" t="str">
        <f t="shared" si="140"/>
        <v>550887 - ACADEMIE DU SOURIRE</v>
      </c>
      <c r="F8970" t="s">
        <v>4688</v>
      </c>
      <c r="G8970" t="s">
        <v>136362</v>
      </c>
      <c r="I8970" t="s">
        <v>596</v>
      </c>
      <c r="J8970" t="s">
        <v>136361</v>
      </c>
      <c r="K8970" t="s">
        <v>208</v>
      </c>
      <c r="L8970" t="s">
        <v>136360</v>
      </c>
      <c r="N8970" t="s">
        <v>208</v>
      </c>
      <c r="O8970" t="s">
        <v>476</v>
      </c>
      <c r="P8970" t="s">
        <v>476</v>
      </c>
    </row>
    <row r="8971" spans="1:16">
      <c r="A8971" s="484" t="s">
        <v>63636</v>
      </c>
      <c r="B8971" s="485" t="s">
        <v>63635</v>
      </c>
      <c r="C8971" t="s">
        <v>63634</v>
      </c>
      <c r="D8971" t="s">
        <v>63634</v>
      </c>
      <c r="E8971" t="str">
        <f t="shared" si="140"/>
        <v>461313 - GROUPE SCOLAIRE STE FAMILLE STE URSULE</v>
      </c>
      <c r="F8971" t="s">
        <v>7547</v>
      </c>
      <c r="G8971" t="s">
        <v>63633</v>
      </c>
      <c r="I8971" t="s">
        <v>2666</v>
      </c>
      <c r="J8971" t="s">
        <v>63632</v>
      </c>
      <c r="K8971" t="s">
        <v>208</v>
      </c>
      <c r="L8971" t="s">
        <v>63631</v>
      </c>
      <c r="N8971" t="s">
        <v>208</v>
      </c>
      <c r="O8971" t="s">
        <v>476</v>
      </c>
      <c r="P8971" t="s">
        <v>476</v>
      </c>
    </row>
    <row r="8972" spans="1:16">
      <c r="A8972" s="484" t="s">
        <v>131713</v>
      </c>
      <c r="B8972" s="485" t="s">
        <v>131712</v>
      </c>
      <c r="C8972" t="s">
        <v>131711</v>
      </c>
      <c r="D8972" t="s">
        <v>131711</v>
      </c>
      <c r="E8972" t="str">
        <f t="shared" si="140"/>
        <v>497186 - AGEPAC FORMATION</v>
      </c>
      <c r="F8972" t="s">
        <v>2524</v>
      </c>
      <c r="G8972" t="s">
        <v>131710</v>
      </c>
      <c r="I8972" t="s">
        <v>12832</v>
      </c>
      <c r="J8972" t="s">
        <v>131709</v>
      </c>
      <c r="K8972" t="s">
        <v>208</v>
      </c>
      <c r="L8972" t="s">
        <v>131708</v>
      </c>
      <c r="N8972" t="s">
        <v>208</v>
      </c>
      <c r="O8972" t="s">
        <v>476</v>
      </c>
      <c r="P8972" t="s">
        <v>476</v>
      </c>
    </row>
    <row r="8973" spans="1:16">
      <c r="A8973" s="484" t="s">
        <v>13229</v>
      </c>
      <c r="B8973" s="485" t="s">
        <v>13228</v>
      </c>
      <c r="C8973" t="s">
        <v>13227</v>
      </c>
      <c r="D8973" t="s">
        <v>13227</v>
      </c>
      <c r="E8973" t="str">
        <f t="shared" si="140"/>
        <v>546185 - STAJ RHONE ALPES</v>
      </c>
      <c r="F8973" t="s">
        <v>8706</v>
      </c>
      <c r="G8973" t="s">
        <v>13226</v>
      </c>
      <c r="I8973" t="s">
        <v>13225</v>
      </c>
      <c r="J8973" t="s">
        <v>13224</v>
      </c>
      <c r="K8973" t="s">
        <v>208</v>
      </c>
      <c r="L8973" t="s">
        <v>13223</v>
      </c>
      <c r="N8973" t="s">
        <v>208</v>
      </c>
      <c r="O8973" t="s">
        <v>476</v>
      </c>
      <c r="P8973" t="s">
        <v>476</v>
      </c>
    </row>
    <row r="8974" spans="1:16">
      <c r="A8974" s="484" t="s">
        <v>10645</v>
      </c>
      <c r="B8974" s="485" t="s">
        <v>10644</v>
      </c>
      <c r="C8974" t="s">
        <v>10643</v>
      </c>
      <c r="D8974" t="s">
        <v>10643</v>
      </c>
      <c r="E8974" t="str">
        <f t="shared" si="140"/>
        <v>366857 - TERRE DES ARTS</v>
      </c>
      <c r="F8974" t="s">
        <v>10642</v>
      </c>
      <c r="G8974" t="s">
        <v>10641</v>
      </c>
      <c r="I8974" t="s">
        <v>3364</v>
      </c>
      <c r="J8974" t="s">
        <v>10640</v>
      </c>
      <c r="K8974" t="s">
        <v>208</v>
      </c>
      <c r="L8974" t="s">
        <v>10639</v>
      </c>
      <c r="N8974" t="s">
        <v>208</v>
      </c>
      <c r="O8974" t="s">
        <v>476</v>
      </c>
      <c r="P8974" t="s">
        <v>476</v>
      </c>
    </row>
    <row r="8975" spans="1:16">
      <c r="A8975" s="484" t="s">
        <v>87987</v>
      </c>
      <c r="B8975" s="485" t="s">
        <v>87986</v>
      </c>
      <c r="C8975" t="s">
        <v>87985</v>
      </c>
      <c r="D8975" t="s">
        <v>87984</v>
      </c>
      <c r="E8975" t="str">
        <f t="shared" si="140"/>
        <v>664145 - DENDURA NATHALIE</v>
      </c>
      <c r="F8975" t="s">
        <v>8350</v>
      </c>
      <c r="G8975" t="s">
        <v>87983</v>
      </c>
      <c r="H8975" t="s">
        <v>87982</v>
      </c>
      <c r="I8975" t="s">
        <v>14260</v>
      </c>
      <c r="K8975" t="s">
        <v>208</v>
      </c>
      <c r="L8975" t="s">
        <v>87981</v>
      </c>
      <c r="N8975" t="s">
        <v>208</v>
      </c>
      <c r="O8975" t="s">
        <v>476</v>
      </c>
      <c r="P8975" t="s">
        <v>476</v>
      </c>
    </row>
    <row r="8976" spans="1:16">
      <c r="A8976" s="484" t="s">
        <v>108869</v>
      </c>
      <c r="B8976" s="485" t="s">
        <v>108868</v>
      </c>
      <c r="C8976" t="s">
        <v>108867</v>
      </c>
      <c r="D8976" t="s">
        <v>108867</v>
      </c>
      <c r="E8976" t="str">
        <f t="shared" si="140"/>
        <v>534857 - CEFPR BILLET FRANCK</v>
      </c>
      <c r="F8976" t="s">
        <v>540</v>
      </c>
      <c r="G8976" t="s">
        <v>108866</v>
      </c>
      <c r="I8976" t="s">
        <v>27290</v>
      </c>
      <c r="J8976" t="s">
        <v>108865</v>
      </c>
      <c r="K8976" t="s">
        <v>208</v>
      </c>
      <c r="L8976" t="s">
        <v>108864</v>
      </c>
      <c r="N8976" t="s">
        <v>208</v>
      </c>
      <c r="O8976" t="s">
        <v>476</v>
      </c>
      <c r="P8976" t="s">
        <v>476</v>
      </c>
    </row>
    <row r="8977" spans="1:16">
      <c r="A8977" s="484" t="s">
        <v>108035</v>
      </c>
      <c r="B8977" s="485" t="s">
        <v>108034</v>
      </c>
      <c r="C8977" t="s">
        <v>108033</v>
      </c>
      <c r="D8977" t="s">
        <v>108032</v>
      </c>
      <c r="E8977" t="str">
        <f t="shared" si="140"/>
        <v>632776 - CFA DE L'EDUCATION POPULAIRE PARIS</v>
      </c>
      <c r="F8977" t="s">
        <v>92931</v>
      </c>
      <c r="G8977" t="s">
        <v>108031</v>
      </c>
      <c r="I8977" t="s">
        <v>626</v>
      </c>
      <c r="J8977" t="s">
        <v>53553</v>
      </c>
      <c r="K8977" t="s">
        <v>208</v>
      </c>
      <c r="L8977" t="s">
        <v>108030</v>
      </c>
      <c r="N8977" t="s">
        <v>207</v>
      </c>
      <c r="O8977" t="s">
        <v>476</v>
      </c>
      <c r="P8977" t="s">
        <v>476</v>
      </c>
    </row>
    <row r="8978" spans="1:16">
      <c r="A8978" s="484" t="s">
        <v>106820</v>
      </c>
      <c r="B8978" s="485" t="s">
        <v>106819</v>
      </c>
      <c r="C8978" t="s">
        <v>106818</v>
      </c>
      <c r="D8978" t="s">
        <v>106817</v>
      </c>
      <c r="E8978" t="str">
        <f t="shared" si="140"/>
        <v>673316 - CEGERESS</v>
      </c>
      <c r="F8978" t="s">
        <v>15395</v>
      </c>
      <c r="G8978" t="s">
        <v>106816</v>
      </c>
      <c r="I8978" t="s">
        <v>24826</v>
      </c>
      <c r="J8978" t="s">
        <v>106815</v>
      </c>
      <c r="K8978" t="s">
        <v>208</v>
      </c>
      <c r="L8978" t="s">
        <v>106814</v>
      </c>
      <c r="N8978" t="s">
        <v>208</v>
      </c>
      <c r="O8978" t="s">
        <v>476</v>
      </c>
      <c r="P8978" t="s">
        <v>476</v>
      </c>
    </row>
    <row r="8979" spans="1:16">
      <c r="A8979" s="484" t="s">
        <v>94792</v>
      </c>
      <c r="B8979" s="485" t="s">
        <v>94791</v>
      </c>
      <c r="C8979" t="s">
        <v>94790</v>
      </c>
      <c r="D8979" t="s">
        <v>94789</v>
      </c>
      <c r="E8979" t="str">
        <f t="shared" si="140"/>
        <v>430481 - COHERENCE RESEAU POUR L'EMPLOI ET LA VIE SOCIALE PERPIGNAN</v>
      </c>
      <c r="F8979" t="s">
        <v>19323</v>
      </c>
      <c r="G8979" t="s">
        <v>94788</v>
      </c>
      <c r="I8979" t="s">
        <v>1906</v>
      </c>
      <c r="J8979" t="s">
        <v>94787</v>
      </c>
      <c r="K8979" t="s">
        <v>208</v>
      </c>
      <c r="L8979" t="s">
        <v>94786</v>
      </c>
      <c r="N8979" t="s">
        <v>208</v>
      </c>
      <c r="O8979" t="s">
        <v>476</v>
      </c>
      <c r="P8979" t="s">
        <v>476</v>
      </c>
    </row>
    <row r="8980" spans="1:16">
      <c r="A8980" s="484" t="s">
        <v>37159</v>
      </c>
      <c r="B8980" s="485" t="s">
        <v>37158</v>
      </c>
      <c r="C8980" t="s">
        <v>37157</v>
      </c>
      <c r="D8980" t="s">
        <v>37157</v>
      </c>
      <c r="E8980" t="str">
        <f t="shared" si="140"/>
        <v>613411 - MEDICONTROLE</v>
      </c>
      <c r="F8980" t="s">
        <v>6577</v>
      </c>
      <c r="G8980" t="s">
        <v>37156</v>
      </c>
      <c r="I8980" t="s">
        <v>16712</v>
      </c>
      <c r="K8980" t="s">
        <v>208</v>
      </c>
      <c r="L8980" t="s">
        <v>37155</v>
      </c>
      <c r="N8980" t="s">
        <v>208</v>
      </c>
      <c r="O8980" t="s">
        <v>476</v>
      </c>
      <c r="P8980" t="s">
        <v>476</v>
      </c>
    </row>
    <row r="8981" spans="1:16">
      <c r="A8981" s="484" t="s">
        <v>92683</v>
      </c>
      <c r="B8981" s="485" t="s">
        <v>92682</v>
      </c>
      <c r="C8981" t="s">
        <v>92681</v>
      </c>
      <c r="D8981" t="s">
        <v>92681</v>
      </c>
      <c r="E8981" t="str">
        <f t="shared" si="140"/>
        <v>414153 - CONCERTIENCE</v>
      </c>
      <c r="F8981" t="s">
        <v>21569</v>
      </c>
      <c r="G8981" t="s">
        <v>92680</v>
      </c>
      <c r="H8981" t="s">
        <v>92679</v>
      </c>
      <c r="I8981" t="s">
        <v>643</v>
      </c>
      <c r="J8981" t="s">
        <v>92678</v>
      </c>
      <c r="K8981" t="s">
        <v>208</v>
      </c>
      <c r="L8981" t="s">
        <v>92677</v>
      </c>
      <c r="N8981" t="s">
        <v>208</v>
      </c>
      <c r="O8981" t="s">
        <v>476</v>
      </c>
      <c r="P8981" t="s">
        <v>476</v>
      </c>
    </row>
    <row r="8982" spans="1:16">
      <c r="A8982" s="484" t="s">
        <v>70659</v>
      </c>
      <c r="B8982" s="485" t="s">
        <v>70658</v>
      </c>
      <c r="C8982" t="s">
        <v>70657</v>
      </c>
      <c r="D8982" t="s">
        <v>70657</v>
      </c>
      <c r="E8982" t="str">
        <f t="shared" si="140"/>
        <v>367503 - FORMAPRO 66</v>
      </c>
      <c r="F8982" t="s">
        <v>2408</v>
      </c>
      <c r="G8982" t="s">
        <v>70656</v>
      </c>
      <c r="H8982" t="s">
        <v>70655</v>
      </c>
      <c r="I8982" t="s">
        <v>1906</v>
      </c>
      <c r="J8982" t="s">
        <v>70654</v>
      </c>
      <c r="K8982" t="s">
        <v>208</v>
      </c>
      <c r="L8982" t="s">
        <v>70653</v>
      </c>
      <c r="N8982" t="s">
        <v>208</v>
      </c>
      <c r="O8982" t="s">
        <v>476</v>
      </c>
      <c r="P8982" t="s">
        <v>476</v>
      </c>
    </row>
    <row r="8983" spans="1:16">
      <c r="A8983" s="484" t="s">
        <v>123781</v>
      </c>
      <c r="B8983" s="485" t="s">
        <v>123780</v>
      </c>
      <c r="C8983" t="s">
        <v>123779</v>
      </c>
      <c r="D8983" t="s">
        <v>123779</v>
      </c>
      <c r="E8983" t="str">
        <f t="shared" si="140"/>
        <v>369380 - ASSOCIATION CORPOREALIS</v>
      </c>
      <c r="F8983" t="s">
        <v>2524</v>
      </c>
      <c r="G8983" t="s">
        <v>123778</v>
      </c>
      <c r="I8983" t="s">
        <v>836</v>
      </c>
      <c r="K8983" t="s">
        <v>208</v>
      </c>
      <c r="L8983" t="s">
        <v>123777</v>
      </c>
      <c r="N8983" t="s">
        <v>208</v>
      </c>
      <c r="O8983" t="s">
        <v>476</v>
      </c>
      <c r="P8983" t="s">
        <v>476</v>
      </c>
    </row>
    <row r="8984" spans="1:16">
      <c r="A8984" s="484" t="s">
        <v>48991</v>
      </c>
      <c r="B8984" s="485" t="s">
        <v>48990</v>
      </c>
      <c r="C8984" t="s">
        <v>48989</v>
      </c>
      <c r="D8984" t="s">
        <v>48988</v>
      </c>
      <c r="E8984" t="str">
        <f t="shared" si="140"/>
        <v>616825 - JOUET CHLOE</v>
      </c>
      <c r="F8984" t="s">
        <v>12545</v>
      </c>
      <c r="G8984" t="s">
        <v>48987</v>
      </c>
      <c r="I8984" t="s">
        <v>626</v>
      </c>
      <c r="K8984" t="s">
        <v>208</v>
      </c>
      <c r="L8984" t="s">
        <v>48986</v>
      </c>
      <c r="N8984" t="s">
        <v>208</v>
      </c>
      <c r="O8984" t="s">
        <v>476</v>
      </c>
      <c r="P8984" t="s">
        <v>476</v>
      </c>
    </row>
    <row r="8985" spans="1:16">
      <c r="A8985" s="484" t="s">
        <v>114016</v>
      </c>
      <c r="B8985" s="485" t="s">
        <v>114015</v>
      </c>
      <c r="C8985" t="s">
        <v>114014</v>
      </c>
      <c r="D8985" t="s">
        <v>114014</v>
      </c>
      <c r="E8985" t="str">
        <f t="shared" si="140"/>
        <v>514366 - BERNARD VERONIQUE</v>
      </c>
      <c r="F8985" t="s">
        <v>75435</v>
      </c>
      <c r="G8985" t="s">
        <v>114013</v>
      </c>
      <c r="I8985" t="s">
        <v>114012</v>
      </c>
      <c r="J8985" t="s">
        <v>114011</v>
      </c>
      <c r="K8985" t="s">
        <v>208</v>
      </c>
      <c r="L8985" t="s">
        <v>114010</v>
      </c>
      <c r="N8985" t="s">
        <v>208</v>
      </c>
      <c r="O8985" t="s">
        <v>476</v>
      </c>
      <c r="P8985" t="s">
        <v>476</v>
      </c>
    </row>
    <row r="8986" spans="1:16">
      <c r="A8986" s="484" t="s">
        <v>18392</v>
      </c>
      <c r="B8986" s="485" t="s">
        <v>18391</v>
      </c>
      <c r="C8986" t="s">
        <v>18390</v>
      </c>
      <c r="D8986" t="s">
        <v>18389</v>
      </c>
      <c r="E8986" t="str">
        <f t="shared" si="140"/>
        <v>382061 - SECURITEAM OPTIONS FORMATION LORIENT</v>
      </c>
      <c r="F8986" t="s">
        <v>6341</v>
      </c>
      <c r="G8986" t="s">
        <v>18388</v>
      </c>
      <c r="I8986" t="s">
        <v>6106</v>
      </c>
      <c r="J8986" t="s">
        <v>18387</v>
      </c>
      <c r="K8986" t="s">
        <v>208</v>
      </c>
      <c r="L8986" t="s">
        <v>18386</v>
      </c>
      <c r="N8986" t="s">
        <v>208</v>
      </c>
      <c r="O8986" t="s">
        <v>476</v>
      </c>
      <c r="P8986" t="s">
        <v>476</v>
      </c>
    </row>
    <row r="8987" spans="1:16">
      <c r="A8987" s="484" t="s">
        <v>127818</v>
      </c>
      <c r="B8987" s="485" t="s">
        <v>127817</v>
      </c>
      <c r="C8987" t="s">
        <v>127816</v>
      </c>
      <c r="D8987" t="s">
        <v>127816</v>
      </c>
      <c r="E8987" t="str">
        <f t="shared" si="140"/>
        <v>578526 - APC MANGEMENT</v>
      </c>
      <c r="F8987" t="s">
        <v>28851</v>
      </c>
      <c r="G8987" t="s">
        <v>127815</v>
      </c>
      <c r="I8987" t="s">
        <v>1837</v>
      </c>
      <c r="J8987" t="s">
        <v>127814</v>
      </c>
      <c r="K8987" t="s">
        <v>208</v>
      </c>
      <c r="L8987" t="s">
        <v>127813</v>
      </c>
      <c r="N8987" t="s">
        <v>208</v>
      </c>
      <c r="O8987" t="s">
        <v>476</v>
      </c>
      <c r="P8987" t="s">
        <v>476</v>
      </c>
    </row>
    <row r="8988" spans="1:16">
      <c r="A8988" s="484" t="s">
        <v>136498</v>
      </c>
      <c r="B8988" s="485" t="s">
        <v>136497</v>
      </c>
      <c r="C8988" t="s">
        <v>136496</v>
      </c>
      <c r="D8988" t="s">
        <v>136496</v>
      </c>
      <c r="E8988" t="str">
        <f t="shared" si="140"/>
        <v>566020 - ACADEMIE BASQUE DU SPORT</v>
      </c>
      <c r="F8988" t="s">
        <v>498</v>
      </c>
      <c r="G8988" t="s">
        <v>136495</v>
      </c>
      <c r="H8988" t="s">
        <v>136494</v>
      </c>
      <c r="I8988" t="s">
        <v>10073</v>
      </c>
      <c r="J8988" t="s">
        <v>136493</v>
      </c>
      <c r="K8988" t="s">
        <v>208</v>
      </c>
      <c r="L8988" t="s">
        <v>136492</v>
      </c>
      <c r="N8988" t="s">
        <v>208</v>
      </c>
      <c r="O8988" t="s">
        <v>476</v>
      </c>
      <c r="P8988" t="s">
        <v>476</v>
      </c>
    </row>
    <row r="8989" spans="1:16">
      <c r="A8989" s="484" t="s">
        <v>31488</v>
      </c>
      <c r="B8989" s="485" t="s">
        <v>31487</v>
      </c>
      <c r="C8989" t="s">
        <v>31486</v>
      </c>
      <c r="D8989" t="s">
        <v>31486</v>
      </c>
      <c r="E8989" t="str">
        <f t="shared" si="140"/>
        <v>620350 - OMNICITE</v>
      </c>
      <c r="F8989" t="s">
        <v>11295</v>
      </c>
      <c r="G8989" t="s">
        <v>31485</v>
      </c>
      <c r="I8989" t="s">
        <v>626</v>
      </c>
      <c r="J8989" t="s">
        <v>31484</v>
      </c>
      <c r="K8989" t="s">
        <v>208</v>
      </c>
      <c r="L8989" t="s">
        <v>31483</v>
      </c>
      <c r="N8989" t="s">
        <v>208</v>
      </c>
      <c r="O8989" t="s">
        <v>476</v>
      </c>
      <c r="P8989" t="s">
        <v>476</v>
      </c>
    </row>
    <row r="8990" spans="1:16">
      <c r="A8990" s="484" t="s">
        <v>56623</v>
      </c>
      <c r="B8990" s="485" t="s">
        <v>56622</v>
      </c>
      <c r="C8990" t="s">
        <v>56621</v>
      </c>
      <c r="D8990" t="s">
        <v>56620</v>
      </c>
      <c r="E8990" t="str">
        <f t="shared" si="140"/>
        <v>512710 - IFCB</v>
      </c>
      <c r="F8990" t="s">
        <v>19402</v>
      </c>
      <c r="G8990" t="s">
        <v>56619</v>
      </c>
      <c r="I8990" t="s">
        <v>15946</v>
      </c>
      <c r="J8990" t="s">
        <v>56618</v>
      </c>
      <c r="K8990" t="s">
        <v>208</v>
      </c>
      <c r="L8990" t="s">
        <v>56617</v>
      </c>
      <c r="N8990" t="s">
        <v>208</v>
      </c>
      <c r="O8990" t="s">
        <v>476</v>
      </c>
      <c r="P8990" t="s">
        <v>476</v>
      </c>
    </row>
    <row r="8991" spans="1:16">
      <c r="A8991" s="484" t="s">
        <v>29883</v>
      </c>
      <c r="B8991" s="485" t="s">
        <v>29882</v>
      </c>
      <c r="C8991" t="s">
        <v>29881</v>
      </c>
      <c r="D8991" t="s">
        <v>29881</v>
      </c>
      <c r="E8991" t="str">
        <f t="shared" si="140"/>
        <v>685458 - PALIERS</v>
      </c>
      <c r="F8991" t="s">
        <v>8040</v>
      </c>
      <c r="G8991" t="s">
        <v>29880</v>
      </c>
      <c r="I8991" t="s">
        <v>29879</v>
      </c>
      <c r="K8991" t="s">
        <v>208</v>
      </c>
      <c r="L8991" t="s">
        <v>29878</v>
      </c>
      <c r="N8991" t="s">
        <v>208</v>
      </c>
      <c r="O8991" t="s">
        <v>476</v>
      </c>
      <c r="P8991" t="s">
        <v>476</v>
      </c>
    </row>
    <row r="8992" spans="1:16">
      <c r="A8992" s="484" t="s">
        <v>17181</v>
      </c>
      <c r="B8992" s="485" t="s">
        <v>17180</v>
      </c>
      <c r="C8992" t="s">
        <v>17179</v>
      </c>
      <c r="D8992" t="s">
        <v>17179</v>
      </c>
      <c r="E8992" t="str">
        <f t="shared" si="140"/>
        <v>563134 - SIGNE AVEC MOI</v>
      </c>
      <c r="F8992" t="s">
        <v>6592</v>
      </c>
      <c r="G8992" t="s">
        <v>17178</v>
      </c>
      <c r="I8992" t="s">
        <v>15775</v>
      </c>
      <c r="K8992" t="s">
        <v>208</v>
      </c>
      <c r="L8992" t="s">
        <v>17177</v>
      </c>
      <c r="N8992" t="s">
        <v>208</v>
      </c>
      <c r="O8992" t="s">
        <v>476</v>
      </c>
      <c r="P8992" t="s">
        <v>476</v>
      </c>
    </row>
    <row r="8993" spans="1:16">
      <c r="A8993" s="484" t="s">
        <v>89232</v>
      </c>
      <c r="B8993" s="485" t="s">
        <v>89231</v>
      </c>
      <c r="C8993" t="s">
        <v>89230</v>
      </c>
      <c r="D8993" t="s">
        <v>89230</v>
      </c>
      <c r="E8993" t="str">
        <f t="shared" si="140"/>
        <v>624251 - DAHU TEMERAIRE INITIATIVES CULTURELLES</v>
      </c>
      <c r="F8993" t="s">
        <v>11289</v>
      </c>
      <c r="G8993" t="s">
        <v>89229</v>
      </c>
      <c r="I8993" t="s">
        <v>89228</v>
      </c>
      <c r="J8993" t="s">
        <v>89227</v>
      </c>
      <c r="K8993" t="s">
        <v>208</v>
      </c>
      <c r="L8993" t="s">
        <v>89226</v>
      </c>
      <c r="N8993" t="s">
        <v>208</v>
      </c>
      <c r="O8993" t="s">
        <v>476</v>
      </c>
      <c r="P8993" t="s">
        <v>476</v>
      </c>
    </row>
    <row r="8994" spans="1:16">
      <c r="A8994" s="484" t="s">
        <v>111421</v>
      </c>
      <c r="B8994" s="485" t="s">
        <v>111420</v>
      </c>
      <c r="C8994" t="s">
        <v>111419</v>
      </c>
      <c r="D8994" t="s">
        <v>111419</v>
      </c>
      <c r="E8994" t="str">
        <f t="shared" si="140"/>
        <v>462068 - B5 PRODUCTIONS</v>
      </c>
      <c r="F8994" t="s">
        <v>8302</v>
      </c>
      <c r="G8994" t="s">
        <v>111418</v>
      </c>
      <c r="H8994" t="s">
        <v>111417</v>
      </c>
      <c r="I8994" t="s">
        <v>802</v>
      </c>
      <c r="J8994" t="s">
        <v>111416</v>
      </c>
      <c r="K8994" t="s">
        <v>208</v>
      </c>
      <c r="L8994" t="s">
        <v>111415</v>
      </c>
      <c r="N8994" t="s">
        <v>208</v>
      </c>
      <c r="O8994" t="s">
        <v>476</v>
      </c>
      <c r="P8994" t="s">
        <v>476</v>
      </c>
    </row>
    <row r="8995" spans="1:16">
      <c r="A8995" s="484" t="s">
        <v>33739</v>
      </c>
      <c r="B8995" s="485" t="s">
        <v>33738</v>
      </c>
      <c r="C8995" t="s">
        <v>33737</v>
      </c>
      <c r="D8995" t="s">
        <v>33736</v>
      </c>
      <c r="E8995" t="str">
        <f t="shared" si="140"/>
        <v>494598 - NRH APT</v>
      </c>
      <c r="F8995" t="s">
        <v>10428</v>
      </c>
      <c r="G8995" t="s">
        <v>33735</v>
      </c>
      <c r="I8995" t="s">
        <v>33734</v>
      </c>
      <c r="J8995" t="s">
        <v>33733</v>
      </c>
      <c r="K8995" t="s">
        <v>208</v>
      </c>
      <c r="L8995" t="s">
        <v>33732</v>
      </c>
      <c r="N8995" t="s">
        <v>208</v>
      </c>
      <c r="O8995" t="s">
        <v>476</v>
      </c>
      <c r="P8995" t="s">
        <v>476</v>
      </c>
    </row>
    <row r="8996" spans="1:16">
      <c r="A8996" s="484" t="s">
        <v>91777</v>
      </c>
      <c r="B8996" s="485" t="s">
        <v>91776</v>
      </c>
      <c r="C8996" t="s">
        <v>91775</v>
      </c>
      <c r="D8996" t="s">
        <v>91775</v>
      </c>
      <c r="E8996" t="str">
        <f t="shared" si="140"/>
        <v>571982 - COREAGA CONSEIL</v>
      </c>
      <c r="F8996" t="s">
        <v>1513</v>
      </c>
      <c r="G8996" t="s">
        <v>91774</v>
      </c>
      <c r="I8996" t="s">
        <v>626</v>
      </c>
      <c r="K8996" t="s">
        <v>208</v>
      </c>
      <c r="L8996" t="s">
        <v>91773</v>
      </c>
      <c r="N8996" t="s">
        <v>208</v>
      </c>
      <c r="O8996" t="s">
        <v>476</v>
      </c>
      <c r="P8996" t="s">
        <v>476</v>
      </c>
    </row>
    <row r="8997" spans="1:16">
      <c r="A8997" s="484" t="s">
        <v>127220</v>
      </c>
      <c r="B8997" s="485" t="s">
        <v>127219</v>
      </c>
      <c r="C8997" t="s">
        <v>127218</v>
      </c>
      <c r="D8997" t="s">
        <v>127218</v>
      </c>
      <c r="E8997" t="str">
        <f t="shared" si="140"/>
        <v>540675 - ARCOLAN</v>
      </c>
      <c r="F8997" t="s">
        <v>2994</v>
      </c>
      <c r="G8997" t="s">
        <v>127217</v>
      </c>
      <c r="H8997" t="s">
        <v>127216</v>
      </c>
      <c r="I8997" t="s">
        <v>21925</v>
      </c>
      <c r="J8997" t="s">
        <v>127215</v>
      </c>
      <c r="K8997" t="s">
        <v>208</v>
      </c>
      <c r="L8997" t="s">
        <v>127214</v>
      </c>
      <c r="N8997" t="s">
        <v>208</v>
      </c>
      <c r="O8997" t="s">
        <v>476</v>
      </c>
      <c r="P8997" t="s">
        <v>476</v>
      </c>
    </row>
    <row r="8998" spans="1:16">
      <c r="A8998" s="484" t="s">
        <v>121554</v>
      </c>
      <c r="B8998" s="485" t="s">
        <v>121553</v>
      </c>
      <c r="C8998" t="s">
        <v>121552</v>
      </c>
      <c r="D8998" t="s">
        <v>121551</v>
      </c>
      <c r="E8998" t="str">
        <f t="shared" si="140"/>
        <v>442252 - AFASH</v>
      </c>
      <c r="F8998" t="s">
        <v>6584</v>
      </c>
      <c r="G8998" t="s">
        <v>121550</v>
      </c>
      <c r="I8998" t="s">
        <v>121549</v>
      </c>
      <c r="J8998" t="s">
        <v>121548</v>
      </c>
      <c r="K8998" t="s">
        <v>208</v>
      </c>
      <c r="L8998" t="s">
        <v>121547</v>
      </c>
      <c r="N8998" t="s">
        <v>208</v>
      </c>
      <c r="O8998" t="s">
        <v>476</v>
      </c>
      <c r="P8998" t="s">
        <v>476</v>
      </c>
    </row>
    <row r="8999" spans="1:16">
      <c r="A8999" s="484" t="s">
        <v>86712</v>
      </c>
      <c r="B8999" s="485" t="s">
        <v>86711</v>
      </c>
      <c r="C8999" t="s">
        <v>86710</v>
      </c>
      <c r="D8999" t="s">
        <v>86710</v>
      </c>
      <c r="E8999" t="str">
        <f t="shared" si="140"/>
        <v>600120 - DOCDOKU</v>
      </c>
      <c r="F8999" t="s">
        <v>1487</v>
      </c>
      <c r="G8999" t="s">
        <v>65592</v>
      </c>
      <c r="H8999" t="s">
        <v>86709</v>
      </c>
      <c r="I8999" t="s">
        <v>603</v>
      </c>
      <c r="J8999" t="s">
        <v>86708</v>
      </c>
      <c r="K8999" t="s">
        <v>208</v>
      </c>
      <c r="L8999" t="s">
        <v>86707</v>
      </c>
      <c r="N8999" t="s">
        <v>208</v>
      </c>
      <c r="O8999" t="s">
        <v>476</v>
      </c>
      <c r="P8999" t="s">
        <v>476</v>
      </c>
    </row>
    <row r="9000" spans="1:16">
      <c r="A9000" s="484" t="s">
        <v>124703</v>
      </c>
      <c r="B9000" s="485" t="s">
        <v>124702</v>
      </c>
      <c r="C9000" t="s">
        <v>124701</v>
      </c>
      <c r="D9000" t="s">
        <v>124700</v>
      </c>
      <c r="E9000" t="str">
        <f t="shared" si="140"/>
        <v>513647 - ARP POITOU CHARENTES</v>
      </c>
      <c r="F9000" t="s">
        <v>124699</v>
      </c>
      <c r="G9000" t="s">
        <v>124698</v>
      </c>
      <c r="I9000" t="s">
        <v>20187</v>
      </c>
      <c r="J9000" t="s">
        <v>124697</v>
      </c>
      <c r="K9000" t="s">
        <v>208</v>
      </c>
      <c r="L9000" t="s">
        <v>124696</v>
      </c>
      <c r="N9000" t="s">
        <v>208</v>
      </c>
      <c r="O9000" t="s">
        <v>476</v>
      </c>
      <c r="P9000" t="s">
        <v>476</v>
      </c>
    </row>
    <row r="9001" spans="1:16">
      <c r="A9001" s="484" t="s">
        <v>37071</v>
      </c>
      <c r="B9001" s="485" t="s">
        <v>37070</v>
      </c>
      <c r="C9001" t="s">
        <v>37069</v>
      </c>
      <c r="D9001" t="s">
        <v>37069</v>
      </c>
      <c r="E9001" t="str">
        <f t="shared" si="140"/>
        <v>558357 - MEDNE ZARDO ADRIANA - EXPRESS ENGLISH</v>
      </c>
      <c r="F9001" t="s">
        <v>7547</v>
      </c>
      <c r="G9001" t="s">
        <v>37068</v>
      </c>
      <c r="I9001" t="s">
        <v>37067</v>
      </c>
      <c r="K9001" t="s">
        <v>208</v>
      </c>
      <c r="L9001" t="s">
        <v>37066</v>
      </c>
      <c r="N9001" t="s">
        <v>208</v>
      </c>
      <c r="O9001" t="s">
        <v>476</v>
      </c>
      <c r="P9001" t="s">
        <v>476</v>
      </c>
    </row>
    <row r="9002" spans="1:16">
      <c r="A9002" s="484" t="s">
        <v>130529</v>
      </c>
      <c r="B9002" s="485" t="s">
        <v>130528</v>
      </c>
      <c r="C9002" t="s">
        <v>130527</v>
      </c>
      <c r="D9002" t="s">
        <v>130527</v>
      </c>
      <c r="E9002" t="str">
        <f t="shared" si="140"/>
        <v>679641 - ALIAS BUSINESS COACHS</v>
      </c>
      <c r="F9002" t="s">
        <v>1588</v>
      </c>
      <c r="G9002" t="s">
        <v>130526</v>
      </c>
      <c r="H9002" t="s">
        <v>130525</v>
      </c>
      <c r="I9002" t="s">
        <v>4853</v>
      </c>
      <c r="K9002" t="s">
        <v>208</v>
      </c>
      <c r="L9002" t="s">
        <v>130524</v>
      </c>
      <c r="N9002" t="s">
        <v>208</v>
      </c>
      <c r="O9002" t="s">
        <v>476</v>
      </c>
      <c r="P9002" t="s">
        <v>476</v>
      </c>
    </row>
    <row r="9003" spans="1:16">
      <c r="A9003" s="484" t="s">
        <v>129481</v>
      </c>
      <c r="B9003" s="485" t="s">
        <v>129480</v>
      </c>
      <c r="C9003" t="s">
        <v>129479</v>
      </c>
      <c r="D9003" t="s">
        <v>129479</v>
      </c>
      <c r="E9003" t="str">
        <f t="shared" si="140"/>
        <v>612066 - ALTIDEM</v>
      </c>
      <c r="G9003" t="s">
        <v>129478</v>
      </c>
      <c r="I9003" t="s">
        <v>626</v>
      </c>
      <c r="J9003" t="s">
        <v>129477</v>
      </c>
      <c r="K9003" t="s">
        <v>208</v>
      </c>
      <c r="L9003" t="s">
        <v>129476</v>
      </c>
      <c r="N9003" t="s">
        <v>208</v>
      </c>
      <c r="O9003" t="s">
        <v>476</v>
      </c>
      <c r="P9003" t="s">
        <v>476</v>
      </c>
    </row>
    <row r="9004" spans="1:16">
      <c r="A9004" s="484" t="s">
        <v>126763</v>
      </c>
      <c r="B9004" s="485" t="s">
        <v>126762</v>
      </c>
      <c r="C9004" t="s">
        <v>126761</v>
      </c>
      <c r="D9004" t="s">
        <v>126761</v>
      </c>
      <c r="E9004" t="str">
        <f t="shared" si="140"/>
        <v>453950 - ARTEFAQS</v>
      </c>
      <c r="F9004" t="s">
        <v>1352</v>
      </c>
      <c r="G9004" t="s">
        <v>126760</v>
      </c>
      <c r="H9004" t="s">
        <v>126759</v>
      </c>
      <c r="I9004" t="s">
        <v>596</v>
      </c>
      <c r="J9004" t="s">
        <v>126758</v>
      </c>
      <c r="K9004" t="s">
        <v>208</v>
      </c>
      <c r="L9004" t="s">
        <v>126757</v>
      </c>
      <c r="N9004" t="s">
        <v>208</v>
      </c>
      <c r="O9004" t="s">
        <v>476</v>
      </c>
      <c r="P9004" t="s">
        <v>476</v>
      </c>
    </row>
    <row r="9005" spans="1:16">
      <c r="A9005" s="484" t="s">
        <v>135851</v>
      </c>
      <c r="B9005" s="485" t="s">
        <v>135850</v>
      </c>
      <c r="C9005" t="s">
        <v>135849</v>
      </c>
      <c r="D9005" t="s">
        <v>135849</v>
      </c>
      <c r="E9005" t="str">
        <f t="shared" si="140"/>
        <v>430389 - ACF SYSTEM</v>
      </c>
      <c r="F9005" t="s">
        <v>4207</v>
      </c>
      <c r="G9005" t="s">
        <v>135848</v>
      </c>
      <c r="H9005" t="s">
        <v>135847</v>
      </c>
      <c r="I9005" t="s">
        <v>127024</v>
      </c>
      <c r="J9005" t="s">
        <v>135846</v>
      </c>
      <c r="K9005" t="s">
        <v>208</v>
      </c>
      <c r="L9005" t="s">
        <v>135845</v>
      </c>
      <c r="N9005" t="s">
        <v>208</v>
      </c>
      <c r="O9005" t="s">
        <v>476</v>
      </c>
      <c r="P9005" t="s">
        <v>476</v>
      </c>
    </row>
    <row r="9006" spans="1:16">
      <c r="A9006" s="484" t="s">
        <v>135557</v>
      </c>
      <c r="B9006" s="485" t="s">
        <v>135556</v>
      </c>
      <c r="C9006" t="s">
        <v>135555</v>
      </c>
      <c r="D9006" t="s">
        <v>135555</v>
      </c>
      <c r="E9006" t="str">
        <f t="shared" si="140"/>
        <v>481919 - ACTAO CONSEIL</v>
      </c>
      <c r="F9006" t="s">
        <v>1352</v>
      </c>
      <c r="G9006" t="s">
        <v>135554</v>
      </c>
      <c r="I9006" t="s">
        <v>836</v>
      </c>
      <c r="J9006" t="s">
        <v>135553</v>
      </c>
      <c r="K9006" t="s">
        <v>208</v>
      </c>
      <c r="L9006" t="s">
        <v>135552</v>
      </c>
      <c r="N9006" t="s">
        <v>208</v>
      </c>
      <c r="O9006" t="s">
        <v>476</v>
      </c>
      <c r="P9006" t="s">
        <v>476</v>
      </c>
    </row>
    <row r="9007" spans="1:16">
      <c r="A9007" s="484" t="s">
        <v>57716</v>
      </c>
      <c r="B9007" s="485" t="s">
        <v>57715</v>
      </c>
      <c r="C9007" t="s">
        <v>57714</v>
      </c>
      <c r="D9007" t="s">
        <v>57714</v>
      </c>
      <c r="E9007" t="str">
        <f t="shared" si="140"/>
        <v>598616 - INOW</v>
      </c>
      <c r="F9007" t="s">
        <v>34420</v>
      </c>
      <c r="G9007" t="s">
        <v>57713</v>
      </c>
      <c r="I9007" t="s">
        <v>57712</v>
      </c>
      <c r="J9007" t="s">
        <v>57711</v>
      </c>
      <c r="K9007" t="s">
        <v>208</v>
      </c>
      <c r="L9007" t="s">
        <v>57710</v>
      </c>
      <c r="N9007" t="s">
        <v>208</v>
      </c>
      <c r="O9007" t="s">
        <v>476</v>
      </c>
      <c r="P9007" t="s">
        <v>476</v>
      </c>
    </row>
    <row r="9008" spans="1:16">
      <c r="A9008" s="484" t="s">
        <v>131132</v>
      </c>
      <c r="B9008" s="485" t="s">
        <v>131131</v>
      </c>
      <c r="C9008" t="s">
        <v>131130</v>
      </c>
      <c r="D9008" t="s">
        <v>131129</v>
      </c>
      <c r="E9008" t="str">
        <f t="shared" si="140"/>
        <v>594982 - PL CONSULTING</v>
      </c>
      <c r="F9008" t="s">
        <v>11920</v>
      </c>
      <c r="G9008" t="s">
        <v>131128</v>
      </c>
      <c r="I9008" t="s">
        <v>626</v>
      </c>
      <c r="J9008" t="s">
        <v>131127</v>
      </c>
      <c r="K9008" t="s">
        <v>208</v>
      </c>
      <c r="L9008" t="s">
        <v>131126</v>
      </c>
      <c r="N9008" t="s">
        <v>208</v>
      </c>
      <c r="O9008" t="s">
        <v>476</v>
      </c>
      <c r="P9008" t="s">
        <v>476</v>
      </c>
    </row>
    <row r="9009" spans="1:16">
      <c r="A9009" s="484" t="s">
        <v>87795</v>
      </c>
      <c r="B9009" s="485" t="s">
        <v>87794</v>
      </c>
      <c r="C9009" t="s">
        <v>87793</v>
      </c>
      <c r="D9009" t="s">
        <v>87793</v>
      </c>
      <c r="E9009" t="str">
        <f t="shared" si="140"/>
        <v>574636 - DESCAVES STEPHANE</v>
      </c>
      <c r="F9009" t="s">
        <v>16451</v>
      </c>
      <c r="G9009" t="s">
        <v>87792</v>
      </c>
      <c r="I9009" t="s">
        <v>1042</v>
      </c>
      <c r="J9009" t="s">
        <v>87791</v>
      </c>
      <c r="K9009" t="s">
        <v>208</v>
      </c>
      <c r="L9009" t="s">
        <v>87790</v>
      </c>
      <c r="N9009" t="s">
        <v>208</v>
      </c>
      <c r="O9009" t="s">
        <v>476</v>
      </c>
      <c r="P9009" t="s">
        <v>476</v>
      </c>
    </row>
    <row r="9010" spans="1:16">
      <c r="A9010" s="484" t="s">
        <v>117538</v>
      </c>
      <c r="B9010" s="485" t="s">
        <v>117537</v>
      </c>
      <c r="C9010" t="s">
        <v>117536</v>
      </c>
      <c r="D9010" t="s">
        <v>117535</v>
      </c>
      <c r="E9010" t="str">
        <f t="shared" si="140"/>
        <v>507994 - ATIS</v>
      </c>
      <c r="F9010" t="s">
        <v>13656</v>
      </c>
      <c r="G9010" t="s">
        <v>117534</v>
      </c>
      <c r="H9010" t="s">
        <v>117533</v>
      </c>
      <c r="I9010" t="s">
        <v>4282</v>
      </c>
      <c r="J9010" t="s">
        <v>117532</v>
      </c>
      <c r="K9010" t="s">
        <v>208</v>
      </c>
      <c r="L9010" t="s">
        <v>117531</v>
      </c>
      <c r="N9010" t="s">
        <v>208</v>
      </c>
      <c r="O9010" t="s">
        <v>476</v>
      </c>
      <c r="P9010" t="s">
        <v>476</v>
      </c>
    </row>
    <row r="9011" spans="1:16">
      <c r="A9011" s="484" t="s">
        <v>118657</v>
      </c>
      <c r="B9011" s="485" t="s">
        <v>118656</v>
      </c>
      <c r="C9011" t="s">
        <v>118655</v>
      </c>
      <c r="D9011" t="s">
        <v>118654</v>
      </c>
      <c r="E9011" t="str">
        <f t="shared" si="140"/>
        <v>456950 - RAPCA</v>
      </c>
      <c r="F9011" t="s">
        <v>70390</v>
      </c>
      <c r="G9011" t="s">
        <v>118653</v>
      </c>
      <c r="I9011" t="s">
        <v>5789</v>
      </c>
      <c r="J9011" t="s">
        <v>118652</v>
      </c>
      <c r="K9011" t="s">
        <v>118651</v>
      </c>
      <c r="L9011" t="s">
        <v>118650</v>
      </c>
      <c r="N9011" t="s">
        <v>208</v>
      </c>
      <c r="O9011" t="s">
        <v>476</v>
      </c>
      <c r="P9011" t="s">
        <v>476</v>
      </c>
    </row>
    <row r="9012" spans="1:16">
      <c r="A9012" s="484" t="s">
        <v>65499</v>
      </c>
      <c r="B9012" s="485" t="s">
        <v>65498</v>
      </c>
      <c r="C9012" t="s">
        <v>65497</v>
      </c>
      <c r="D9012" t="s">
        <v>65497</v>
      </c>
      <c r="E9012" t="str">
        <f t="shared" si="140"/>
        <v>606121 - GRAPHIK CHANNEL</v>
      </c>
      <c r="F9012" t="s">
        <v>7254</v>
      </c>
      <c r="G9012" t="s">
        <v>65496</v>
      </c>
      <c r="I9012" t="s">
        <v>626</v>
      </c>
      <c r="J9012" t="s">
        <v>65495</v>
      </c>
      <c r="K9012" t="s">
        <v>208</v>
      </c>
      <c r="L9012" t="s">
        <v>65494</v>
      </c>
      <c r="N9012" t="s">
        <v>208</v>
      </c>
      <c r="O9012" t="s">
        <v>476</v>
      </c>
      <c r="P9012" t="s">
        <v>476</v>
      </c>
    </row>
    <row r="9013" spans="1:16">
      <c r="A9013" s="484" t="s">
        <v>27912</v>
      </c>
      <c r="B9013" s="485" t="s">
        <v>27911</v>
      </c>
      <c r="C9013" t="s">
        <v>27910</v>
      </c>
      <c r="D9013" t="s">
        <v>27910</v>
      </c>
      <c r="E9013" t="str">
        <f t="shared" si="140"/>
        <v>500860 - PILOCAP AQUITAINE</v>
      </c>
      <c r="F9013" t="s">
        <v>13281</v>
      </c>
      <c r="G9013" t="s">
        <v>27909</v>
      </c>
      <c r="H9013" t="s">
        <v>27908</v>
      </c>
      <c r="I9013" t="s">
        <v>27907</v>
      </c>
      <c r="J9013" t="s">
        <v>27906</v>
      </c>
      <c r="K9013" t="s">
        <v>208</v>
      </c>
      <c r="L9013" t="s">
        <v>27905</v>
      </c>
      <c r="N9013" t="s">
        <v>208</v>
      </c>
      <c r="O9013" t="s">
        <v>476</v>
      </c>
      <c r="P9013" t="s">
        <v>476</v>
      </c>
    </row>
    <row r="9014" spans="1:16">
      <c r="A9014" s="484" t="s">
        <v>60157</v>
      </c>
      <c r="B9014" s="485" t="s">
        <v>60156</v>
      </c>
      <c r="C9014" t="s">
        <v>60155</v>
      </c>
      <c r="D9014" t="s">
        <v>60154</v>
      </c>
      <c r="E9014" t="str">
        <f t="shared" si="140"/>
        <v>656653 - HUMETZ RENAUD LABENNE</v>
      </c>
      <c r="F9014" t="s">
        <v>14309</v>
      </c>
      <c r="G9014" t="s">
        <v>60153</v>
      </c>
      <c r="I9014" t="s">
        <v>21254</v>
      </c>
      <c r="J9014" t="s">
        <v>60152</v>
      </c>
      <c r="K9014" t="s">
        <v>208</v>
      </c>
      <c r="L9014" t="s">
        <v>60151</v>
      </c>
      <c r="N9014" t="s">
        <v>208</v>
      </c>
      <c r="O9014" t="s">
        <v>476</v>
      </c>
      <c r="P9014" t="s">
        <v>476</v>
      </c>
    </row>
    <row r="9015" spans="1:16">
      <c r="A9015" s="484" t="s">
        <v>15522</v>
      </c>
      <c r="B9015" s="485" t="s">
        <v>15521</v>
      </c>
      <c r="C9015" t="s">
        <v>15520</v>
      </c>
      <c r="D9015" t="s">
        <v>15519</v>
      </c>
      <c r="E9015" t="str">
        <f t="shared" si="140"/>
        <v>528912 - SFCU</v>
      </c>
      <c r="F9015" t="s">
        <v>15518</v>
      </c>
      <c r="G9015" t="s">
        <v>15517</v>
      </c>
      <c r="H9015" t="s">
        <v>15516</v>
      </c>
      <c r="I9015" t="s">
        <v>15436</v>
      </c>
      <c r="J9015" t="s">
        <v>15515</v>
      </c>
      <c r="K9015" t="s">
        <v>15514</v>
      </c>
      <c r="L9015" t="s">
        <v>15513</v>
      </c>
      <c r="N9015" t="s">
        <v>208</v>
      </c>
      <c r="O9015" t="s">
        <v>476</v>
      </c>
      <c r="P9015" t="s">
        <v>476</v>
      </c>
    </row>
    <row r="9016" spans="1:16">
      <c r="A9016" s="484" t="s">
        <v>28468</v>
      </c>
      <c r="B9016" s="485" t="s">
        <v>28467</v>
      </c>
      <c r="C9016" t="s">
        <v>28466</v>
      </c>
      <c r="D9016" t="s">
        <v>28465</v>
      </c>
      <c r="E9016" t="str">
        <f t="shared" si="140"/>
        <v>499298 - PETIT CAROLE</v>
      </c>
      <c r="F9016" t="s">
        <v>1568</v>
      </c>
      <c r="G9016" t="s">
        <v>28464</v>
      </c>
      <c r="H9016" t="s">
        <v>28463</v>
      </c>
      <c r="I9016" t="s">
        <v>28462</v>
      </c>
      <c r="J9016" t="s">
        <v>28461</v>
      </c>
      <c r="K9016" t="s">
        <v>208</v>
      </c>
      <c r="L9016" t="s">
        <v>28460</v>
      </c>
      <c r="N9016" t="s">
        <v>208</v>
      </c>
      <c r="O9016" t="s">
        <v>476</v>
      </c>
      <c r="P9016" t="s">
        <v>476</v>
      </c>
    </row>
    <row r="9017" spans="1:16">
      <c r="A9017" s="484" t="s">
        <v>69506</v>
      </c>
      <c r="B9017" s="485" t="s">
        <v>69505</v>
      </c>
      <c r="C9017" t="s">
        <v>69504</v>
      </c>
      <c r="D9017" t="s">
        <v>69503</v>
      </c>
      <c r="E9017" t="str">
        <f t="shared" si="140"/>
        <v>410160 - FCI BOISSY ST LEGER</v>
      </c>
      <c r="F9017" t="s">
        <v>36112</v>
      </c>
      <c r="G9017" t="s">
        <v>69502</v>
      </c>
      <c r="I9017" t="s">
        <v>17620</v>
      </c>
      <c r="J9017" t="s">
        <v>69501</v>
      </c>
      <c r="K9017" t="s">
        <v>208</v>
      </c>
      <c r="L9017" t="s">
        <v>69500</v>
      </c>
      <c r="N9017" t="s">
        <v>208</v>
      </c>
      <c r="O9017" t="s">
        <v>476</v>
      </c>
      <c r="P9017" t="s">
        <v>476</v>
      </c>
    </row>
    <row r="9018" spans="1:16">
      <c r="A9018" s="484" t="s">
        <v>113077</v>
      </c>
      <c r="B9018" s="485" t="s">
        <v>113076</v>
      </c>
      <c r="C9018" t="s">
        <v>113075</v>
      </c>
      <c r="D9018" t="s">
        <v>113075</v>
      </c>
      <c r="E9018" t="str">
        <f t="shared" si="140"/>
        <v>372584 - BLUES BLANCHES</v>
      </c>
      <c r="F9018" t="s">
        <v>10059</v>
      </c>
      <c r="G9018" t="s">
        <v>113074</v>
      </c>
      <c r="I9018" t="s">
        <v>8273</v>
      </c>
      <c r="J9018" t="s">
        <v>113073</v>
      </c>
      <c r="K9018" t="s">
        <v>113072</v>
      </c>
      <c r="L9018" t="s">
        <v>113071</v>
      </c>
      <c r="N9018" t="s">
        <v>208</v>
      </c>
      <c r="O9018" t="s">
        <v>476</v>
      </c>
      <c r="P9018" t="s">
        <v>476</v>
      </c>
    </row>
    <row r="9019" spans="1:16">
      <c r="A9019" s="484" t="s">
        <v>9318</v>
      </c>
      <c r="B9019" s="485" t="s">
        <v>9317</v>
      </c>
      <c r="C9019" t="s">
        <v>9316</v>
      </c>
      <c r="D9019" t="s">
        <v>9316</v>
      </c>
      <c r="E9019" t="str">
        <f t="shared" si="140"/>
        <v>625590 - TOUPIE MAKEUP</v>
      </c>
      <c r="F9019" t="s">
        <v>9315</v>
      </c>
      <c r="G9019" t="s">
        <v>9314</v>
      </c>
      <c r="I9019" t="s">
        <v>626</v>
      </c>
      <c r="J9019" t="s">
        <v>9313</v>
      </c>
      <c r="K9019" t="s">
        <v>208</v>
      </c>
      <c r="L9019" t="s">
        <v>9312</v>
      </c>
      <c r="N9019" t="s">
        <v>208</v>
      </c>
      <c r="O9019" t="s">
        <v>476</v>
      </c>
      <c r="P9019" t="s">
        <v>476</v>
      </c>
    </row>
    <row r="9020" spans="1:16">
      <c r="A9020" s="484" t="s">
        <v>69442</v>
      </c>
      <c r="B9020" s="485" t="s">
        <v>69441</v>
      </c>
      <c r="C9020" t="s">
        <v>69440</v>
      </c>
      <c r="D9020" t="s">
        <v>69439</v>
      </c>
      <c r="E9020" t="str">
        <f t="shared" si="140"/>
        <v>528006 - FTL</v>
      </c>
      <c r="F9020" t="s">
        <v>69438</v>
      </c>
      <c r="G9020" t="s">
        <v>69437</v>
      </c>
      <c r="I9020" t="s">
        <v>69436</v>
      </c>
      <c r="J9020" t="s">
        <v>69435</v>
      </c>
      <c r="K9020" t="s">
        <v>208</v>
      </c>
      <c r="L9020" t="s">
        <v>69434</v>
      </c>
      <c r="N9020" t="s">
        <v>208</v>
      </c>
      <c r="O9020" t="s">
        <v>476</v>
      </c>
      <c r="P9020" t="s">
        <v>476</v>
      </c>
    </row>
    <row r="9021" spans="1:16">
      <c r="A9021" s="484" t="s">
        <v>43710</v>
      </c>
      <c r="B9021" s="485" t="s">
        <v>43709</v>
      </c>
      <c r="C9021" t="s">
        <v>43708</v>
      </c>
      <c r="D9021" t="s">
        <v>43708</v>
      </c>
      <c r="E9021" t="str">
        <f t="shared" si="140"/>
        <v>404081 - LES ATELIERS PEDAGOGIQUES</v>
      </c>
      <c r="F9021" t="s">
        <v>571</v>
      </c>
      <c r="G9021" t="s">
        <v>43707</v>
      </c>
      <c r="I9021" t="s">
        <v>1647</v>
      </c>
      <c r="J9021" t="s">
        <v>43706</v>
      </c>
      <c r="K9021" t="s">
        <v>208</v>
      </c>
      <c r="L9021" t="s">
        <v>43705</v>
      </c>
      <c r="N9021" t="s">
        <v>208</v>
      </c>
      <c r="O9021" t="s">
        <v>476</v>
      </c>
      <c r="P9021" t="s">
        <v>476</v>
      </c>
    </row>
    <row r="9022" spans="1:16">
      <c r="A9022" s="484" t="s">
        <v>47507</v>
      </c>
      <c r="B9022" s="485" t="s">
        <v>47506</v>
      </c>
      <c r="C9022" t="s">
        <v>47505</v>
      </c>
      <c r="D9022" t="s">
        <v>47504</v>
      </c>
      <c r="E9022" t="str">
        <f t="shared" si="140"/>
        <v>387708 - LBDA</v>
      </c>
      <c r="F9022" t="s">
        <v>3980</v>
      </c>
      <c r="G9022" t="s">
        <v>47503</v>
      </c>
      <c r="I9022" t="s">
        <v>5443</v>
      </c>
      <c r="J9022" t="s">
        <v>47502</v>
      </c>
      <c r="K9022" t="s">
        <v>47501</v>
      </c>
      <c r="L9022" t="s">
        <v>47500</v>
      </c>
      <c r="N9022" t="s">
        <v>208</v>
      </c>
      <c r="O9022" t="s">
        <v>476</v>
      </c>
      <c r="P9022" t="s">
        <v>476</v>
      </c>
    </row>
    <row r="9023" spans="1:16">
      <c r="A9023" s="484" t="s">
        <v>67706</v>
      </c>
      <c r="B9023" s="485" t="s">
        <v>67705</v>
      </c>
      <c r="C9023" t="s">
        <v>67704</v>
      </c>
      <c r="D9023" t="s">
        <v>67704</v>
      </c>
      <c r="E9023" t="str">
        <f t="shared" si="140"/>
        <v>457528 - GARCIA LAURENT</v>
      </c>
      <c r="F9023" t="s">
        <v>6359</v>
      </c>
      <c r="G9023" t="s">
        <v>67703</v>
      </c>
      <c r="I9023" t="s">
        <v>7934</v>
      </c>
      <c r="J9023" t="s">
        <v>67702</v>
      </c>
      <c r="K9023" t="s">
        <v>208</v>
      </c>
      <c r="L9023" t="s">
        <v>67701</v>
      </c>
      <c r="N9023" t="s">
        <v>208</v>
      </c>
      <c r="O9023" t="s">
        <v>476</v>
      </c>
      <c r="P9023" t="s">
        <v>476</v>
      </c>
    </row>
    <row r="9024" spans="1:16">
      <c r="A9024" s="484" t="s">
        <v>35042</v>
      </c>
      <c r="B9024" s="485" t="s">
        <v>35041</v>
      </c>
      <c r="C9024" t="s">
        <v>35040</v>
      </c>
      <c r="D9024" t="s">
        <v>35039</v>
      </c>
      <c r="E9024" t="str">
        <f t="shared" si="140"/>
        <v>530098 - MOUMEN PIASCO FAIZA</v>
      </c>
      <c r="F9024" t="s">
        <v>1077</v>
      </c>
      <c r="G9024" t="s">
        <v>35038</v>
      </c>
      <c r="I9024" t="s">
        <v>14260</v>
      </c>
      <c r="J9024" t="s">
        <v>35037</v>
      </c>
      <c r="K9024" t="s">
        <v>208</v>
      </c>
      <c r="L9024" t="s">
        <v>35036</v>
      </c>
      <c r="N9024" t="s">
        <v>208</v>
      </c>
      <c r="O9024" t="s">
        <v>476</v>
      </c>
      <c r="P9024" t="s">
        <v>476</v>
      </c>
    </row>
    <row r="9025" spans="1:16">
      <c r="A9025" s="484" t="s">
        <v>28135</v>
      </c>
      <c r="B9025" s="485" t="s">
        <v>28134</v>
      </c>
      <c r="C9025" t="s">
        <v>28133</v>
      </c>
      <c r="D9025" t="s">
        <v>28132</v>
      </c>
      <c r="E9025" t="str">
        <f t="shared" si="140"/>
        <v>539296 - PHOTO UP</v>
      </c>
      <c r="F9025" t="s">
        <v>28131</v>
      </c>
      <c r="G9025" t="s">
        <v>28130</v>
      </c>
      <c r="I9025" t="s">
        <v>1271</v>
      </c>
      <c r="K9025" t="s">
        <v>208</v>
      </c>
      <c r="L9025" t="s">
        <v>28129</v>
      </c>
      <c r="N9025" t="s">
        <v>208</v>
      </c>
      <c r="O9025" t="s">
        <v>476</v>
      </c>
      <c r="P9025" t="s">
        <v>476</v>
      </c>
    </row>
    <row r="9026" spans="1:16">
      <c r="A9026" s="484" t="s">
        <v>23397</v>
      </c>
      <c r="B9026" s="485" t="s">
        <v>23396</v>
      </c>
      <c r="C9026" t="s">
        <v>23395</v>
      </c>
      <c r="D9026" t="s">
        <v>23394</v>
      </c>
      <c r="E9026" t="str">
        <f t="shared" ref="E9026:E9089" si="141">_xlfn.CONCAT(L9026," - ",D9026)</f>
        <v>467492 - RTSA</v>
      </c>
      <c r="F9026" t="s">
        <v>831</v>
      </c>
      <c r="G9026" t="s">
        <v>23393</v>
      </c>
      <c r="I9026" t="s">
        <v>4549</v>
      </c>
      <c r="J9026" t="s">
        <v>23392</v>
      </c>
      <c r="K9026" t="s">
        <v>208</v>
      </c>
      <c r="L9026" t="s">
        <v>23391</v>
      </c>
      <c r="N9026" t="s">
        <v>208</v>
      </c>
      <c r="O9026" t="s">
        <v>476</v>
      </c>
      <c r="P9026" t="s">
        <v>476</v>
      </c>
    </row>
    <row r="9027" spans="1:16">
      <c r="A9027" s="484" t="s">
        <v>105697</v>
      </c>
      <c r="B9027" s="485" t="s">
        <v>105696</v>
      </c>
      <c r="C9027" t="s">
        <v>105695</v>
      </c>
      <c r="D9027" t="s">
        <v>105694</v>
      </c>
      <c r="E9027" t="str">
        <f t="shared" si="141"/>
        <v>605839 - CIF SP POITIERS</v>
      </c>
      <c r="F9027" t="s">
        <v>50280</v>
      </c>
      <c r="G9027" t="s">
        <v>105693</v>
      </c>
      <c r="I9027" t="s">
        <v>5810</v>
      </c>
      <c r="J9027" t="s">
        <v>105692</v>
      </c>
      <c r="K9027" t="s">
        <v>208</v>
      </c>
      <c r="L9027" t="s">
        <v>105691</v>
      </c>
      <c r="N9027" t="s">
        <v>208</v>
      </c>
      <c r="O9027" t="s">
        <v>476</v>
      </c>
      <c r="P9027" t="s">
        <v>476</v>
      </c>
    </row>
    <row r="9028" spans="1:16">
      <c r="A9028" s="484" t="s">
        <v>33130</v>
      </c>
      <c r="B9028" s="485" t="s">
        <v>33129</v>
      </c>
      <c r="C9028" t="s">
        <v>33128</v>
      </c>
      <c r="D9028" t="s">
        <v>33128</v>
      </c>
      <c r="E9028" t="str">
        <f t="shared" si="141"/>
        <v>391270 - NORM EST PRESSION</v>
      </c>
      <c r="F9028" t="s">
        <v>1710</v>
      </c>
      <c r="G9028" t="s">
        <v>33127</v>
      </c>
      <c r="I9028" t="s">
        <v>33126</v>
      </c>
      <c r="J9028" t="s">
        <v>33125</v>
      </c>
      <c r="K9028" t="s">
        <v>208</v>
      </c>
      <c r="L9028" t="s">
        <v>33124</v>
      </c>
      <c r="N9028" t="s">
        <v>208</v>
      </c>
      <c r="O9028" t="s">
        <v>476</v>
      </c>
      <c r="P9028" t="s">
        <v>476</v>
      </c>
    </row>
    <row r="9029" spans="1:16">
      <c r="A9029" s="484" t="s">
        <v>3645</v>
      </c>
      <c r="B9029" s="485" t="s">
        <v>3644</v>
      </c>
      <c r="C9029" t="s">
        <v>3643</v>
      </c>
      <c r="D9029" t="s">
        <v>3643</v>
      </c>
      <c r="E9029" t="str">
        <f t="shared" si="141"/>
        <v>571430 - VILPERT SEGOLENE</v>
      </c>
      <c r="F9029" t="s">
        <v>1352</v>
      </c>
      <c r="G9029" t="s">
        <v>3642</v>
      </c>
      <c r="I9029" t="s">
        <v>3641</v>
      </c>
      <c r="J9029" t="s">
        <v>3640</v>
      </c>
      <c r="K9029" t="s">
        <v>208</v>
      </c>
      <c r="L9029" t="s">
        <v>3639</v>
      </c>
      <c r="N9029" t="s">
        <v>208</v>
      </c>
      <c r="O9029" t="s">
        <v>476</v>
      </c>
      <c r="P9029" t="s">
        <v>476</v>
      </c>
    </row>
    <row r="9030" spans="1:16">
      <c r="A9030" s="484" t="s">
        <v>45965</v>
      </c>
      <c r="B9030" s="485" t="s">
        <v>45964</v>
      </c>
      <c r="C9030" t="s">
        <v>45963</v>
      </c>
      <c r="D9030" t="s">
        <v>45962</v>
      </c>
      <c r="E9030" t="str">
        <f t="shared" si="141"/>
        <v>674096 - LALY LE GRAND QUEVILLY</v>
      </c>
      <c r="F9030" t="s">
        <v>5983</v>
      </c>
      <c r="G9030" t="s">
        <v>45961</v>
      </c>
      <c r="I9030" t="s">
        <v>23743</v>
      </c>
      <c r="J9030" t="s">
        <v>45960</v>
      </c>
      <c r="K9030" t="s">
        <v>208</v>
      </c>
      <c r="L9030" t="s">
        <v>45959</v>
      </c>
      <c r="N9030" t="s">
        <v>208</v>
      </c>
      <c r="O9030" t="s">
        <v>476</v>
      </c>
      <c r="P9030" t="s">
        <v>476</v>
      </c>
    </row>
    <row r="9031" spans="1:16">
      <c r="A9031" s="484" t="s">
        <v>122750</v>
      </c>
      <c r="B9031" s="485" t="s">
        <v>122749</v>
      </c>
      <c r="C9031" t="s">
        <v>122748</v>
      </c>
      <c r="D9031" t="s">
        <v>122747</v>
      </c>
      <c r="E9031" t="str">
        <f t="shared" si="141"/>
        <v>640815 - ACEPP 83</v>
      </c>
      <c r="F9031" t="s">
        <v>15294</v>
      </c>
      <c r="G9031" t="s">
        <v>122746</v>
      </c>
      <c r="I9031" t="s">
        <v>1298</v>
      </c>
      <c r="J9031" t="s">
        <v>122745</v>
      </c>
      <c r="K9031" t="s">
        <v>208</v>
      </c>
      <c r="L9031" t="s">
        <v>122744</v>
      </c>
      <c r="N9031" t="s">
        <v>208</v>
      </c>
      <c r="O9031" t="s">
        <v>476</v>
      </c>
      <c r="P9031" t="s">
        <v>476</v>
      </c>
    </row>
    <row r="9032" spans="1:16">
      <c r="A9032" s="484" t="s">
        <v>130795</v>
      </c>
      <c r="B9032" s="485" t="s">
        <v>130794</v>
      </c>
      <c r="C9032" t="s">
        <v>130793</v>
      </c>
      <c r="D9032" t="s">
        <v>130793</v>
      </c>
      <c r="E9032" t="str">
        <f t="shared" si="141"/>
        <v>615158 - ALCHIMIES SARL</v>
      </c>
      <c r="F9032" t="s">
        <v>34420</v>
      </c>
      <c r="G9032" t="s">
        <v>130792</v>
      </c>
      <c r="I9032" t="s">
        <v>130791</v>
      </c>
      <c r="J9032" t="s">
        <v>130790</v>
      </c>
      <c r="K9032" t="s">
        <v>208</v>
      </c>
      <c r="L9032" t="s">
        <v>130789</v>
      </c>
      <c r="N9032" t="s">
        <v>208</v>
      </c>
      <c r="O9032" t="s">
        <v>476</v>
      </c>
      <c r="P9032" t="s">
        <v>476</v>
      </c>
    </row>
    <row r="9033" spans="1:16">
      <c r="A9033" s="484" t="s">
        <v>41615</v>
      </c>
      <c r="B9033" s="485" t="s">
        <v>41614</v>
      </c>
      <c r="C9033" t="s">
        <v>41613</v>
      </c>
      <c r="D9033" t="s">
        <v>41613</v>
      </c>
      <c r="E9033" t="str">
        <f t="shared" si="141"/>
        <v>609237 - LT FORMATION</v>
      </c>
      <c r="F9033" t="s">
        <v>1710</v>
      </c>
      <c r="G9033" t="s">
        <v>41612</v>
      </c>
      <c r="H9033" t="s">
        <v>41611</v>
      </c>
      <c r="I9033" t="s">
        <v>1035</v>
      </c>
      <c r="J9033" t="s">
        <v>41610</v>
      </c>
      <c r="K9033" t="s">
        <v>208</v>
      </c>
      <c r="L9033" t="s">
        <v>41609</v>
      </c>
      <c r="N9033" t="s">
        <v>208</v>
      </c>
      <c r="O9033" t="s">
        <v>476</v>
      </c>
      <c r="P9033" t="s">
        <v>476</v>
      </c>
    </row>
    <row r="9034" spans="1:16">
      <c r="A9034" s="484" t="s">
        <v>49544</v>
      </c>
      <c r="B9034" s="485" t="s">
        <v>49543</v>
      </c>
      <c r="C9034" t="s">
        <v>49542</v>
      </c>
      <c r="D9034" t="s">
        <v>49542</v>
      </c>
      <c r="E9034" t="str">
        <f t="shared" si="141"/>
        <v>394970 - JB FORMATION</v>
      </c>
      <c r="F9034" t="s">
        <v>16306</v>
      </c>
      <c r="G9034" t="s">
        <v>49541</v>
      </c>
      <c r="H9034" t="s">
        <v>49540</v>
      </c>
      <c r="I9034" t="s">
        <v>49539</v>
      </c>
      <c r="J9034" t="s">
        <v>49538</v>
      </c>
      <c r="K9034" t="s">
        <v>208</v>
      </c>
      <c r="L9034" t="s">
        <v>49537</v>
      </c>
      <c r="N9034" t="s">
        <v>208</v>
      </c>
      <c r="O9034" t="s">
        <v>476</v>
      </c>
      <c r="P9034" t="s">
        <v>476</v>
      </c>
    </row>
    <row r="9035" spans="1:16">
      <c r="A9035" s="484" t="s">
        <v>72735</v>
      </c>
      <c r="B9035" s="485" t="s">
        <v>72734</v>
      </c>
      <c r="C9035" t="s">
        <v>72733</v>
      </c>
      <c r="D9035" t="s">
        <v>72732</v>
      </c>
      <c r="E9035" t="str">
        <f t="shared" si="141"/>
        <v>485457 - FRAPS CENTRE</v>
      </c>
      <c r="F9035" t="s">
        <v>23623</v>
      </c>
      <c r="G9035" t="s">
        <v>72731</v>
      </c>
      <c r="I9035" t="s">
        <v>1799</v>
      </c>
      <c r="J9035" t="s">
        <v>72730</v>
      </c>
      <c r="K9035" t="s">
        <v>208</v>
      </c>
      <c r="L9035" t="s">
        <v>72729</v>
      </c>
      <c r="N9035" t="s">
        <v>208</v>
      </c>
      <c r="O9035" t="s">
        <v>476</v>
      </c>
      <c r="P9035" t="s">
        <v>476</v>
      </c>
    </row>
    <row r="9036" spans="1:16">
      <c r="A9036" s="484" t="s">
        <v>64563</v>
      </c>
      <c r="B9036" s="485" t="s">
        <v>64562</v>
      </c>
      <c r="C9036" t="s">
        <v>64561</v>
      </c>
      <c r="D9036" t="s">
        <v>64560</v>
      </c>
      <c r="E9036" t="str">
        <f t="shared" si="141"/>
        <v>398950 - GAC</v>
      </c>
      <c r="F9036" t="s">
        <v>1568</v>
      </c>
      <c r="G9036" t="s">
        <v>64559</v>
      </c>
      <c r="I9036" t="s">
        <v>64558</v>
      </c>
      <c r="J9036" t="s">
        <v>64557</v>
      </c>
      <c r="K9036" t="s">
        <v>208</v>
      </c>
      <c r="L9036" t="s">
        <v>64556</v>
      </c>
      <c r="N9036" t="s">
        <v>208</v>
      </c>
      <c r="O9036" t="s">
        <v>476</v>
      </c>
      <c r="P9036" t="s">
        <v>476</v>
      </c>
    </row>
    <row r="9037" spans="1:16">
      <c r="A9037" s="484" t="s">
        <v>107443</v>
      </c>
      <c r="B9037" s="485" t="s">
        <v>107442</v>
      </c>
      <c r="C9037" t="s">
        <v>107441</v>
      </c>
      <c r="D9037" t="s">
        <v>107440</v>
      </c>
      <c r="E9037" t="str">
        <f t="shared" si="141"/>
        <v>432805 - CFPCO</v>
      </c>
      <c r="F9037" t="s">
        <v>7547</v>
      </c>
      <c r="G9037" t="s">
        <v>107439</v>
      </c>
      <c r="I9037" t="s">
        <v>4824</v>
      </c>
      <c r="K9037" t="s">
        <v>208</v>
      </c>
      <c r="L9037" t="s">
        <v>107438</v>
      </c>
      <c r="N9037" t="s">
        <v>208</v>
      </c>
      <c r="O9037" t="s">
        <v>476</v>
      </c>
      <c r="P9037" t="s">
        <v>476</v>
      </c>
    </row>
    <row r="9038" spans="1:16">
      <c r="A9038" s="484" t="s">
        <v>98348</v>
      </c>
      <c r="B9038" s="485" t="s">
        <v>98347</v>
      </c>
      <c r="C9038" t="s">
        <v>98346</v>
      </c>
      <c r="D9038" t="s">
        <v>98346</v>
      </c>
      <c r="E9038" t="str">
        <f t="shared" si="141"/>
        <v>647329 - CFEA</v>
      </c>
      <c r="F9038" t="s">
        <v>12462</v>
      </c>
      <c r="G9038" t="s">
        <v>98345</v>
      </c>
      <c r="I9038" t="s">
        <v>16000</v>
      </c>
      <c r="J9038" t="s">
        <v>98344</v>
      </c>
      <c r="K9038" t="s">
        <v>208</v>
      </c>
      <c r="L9038" t="s">
        <v>98343</v>
      </c>
      <c r="N9038" t="s">
        <v>208</v>
      </c>
      <c r="O9038" t="s">
        <v>476</v>
      </c>
      <c r="P9038" t="s">
        <v>476</v>
      </c>
    </row>
    <row r="9039" spans="1:16">
      <c r="A9039" s="484" t="s">
        <v>11992</v>
      </c>
      <c r="B9039" s="485" t="s">
        <v>11991</v>
      </c>
      <c r="C9039" t="s">
        <v>11990</v>
      </c>
      <c r="D9039" t="s">
        <v>11989</v>
      </c>
      <c r="E9039" t="str">
        <f t="shared" si="141"/>
        <v>409078 - SYMBIOFI</v>
      </c>
      <c r="F9039" t="s">
        <v>11988</v>
      </c>
      <c r="G9039" t="s">
        <v>11987</v>
      </c>
      <c r="H9039" t="s">
        <v>11986</v>
      </c>
      <c r="I9039" t="s">
        <v>3214</v>
      </c>
      <c r="J9039" t="s">
        <v>11985</v>
      </c>
      <c r="K9039" t="s">
        <v>11984</v>
      </c>
      <c r="L9039" t="s">
        <v>11983</v>
      </c>
      <c r="N9039" t="s">
        <v>208</v>
      </c>
      <c r="O9039" t="s">
        <v>476</v>
      </c>
      <c r="P9039" t="s">
        <v>476</v>
      </c>
    </row>
    <row r="9040" spans="1:16">
      <c r="A9040" s="484" t="s">
        <v>123755</v>
      </c>
      <c r="B9040" s="485" t="s">
        <v>123754</v>
      </c>
      <c r="C9040" t="s">
        <v>123753</v>
      </c>
      <c r="D9040" t="s">
        <v>123752</v>
      </c>
      <c r="E9040" t="str">
        <f t="shared" si="141"/>
        <v>603594 - COUVEUSE 06</v>
      </c>
      <c r="F9040" t="s">
        <v>831</v>
      </c>
      <c r="G9040" t="s">
        <v>123751</v>
      </c>
      <c r="H9040" t="s">
        <v>123750</v>
      </c>
      <c r="I9040" t="s">
        <v>618</v>
      </c>
      <c r="J9040" t="s">
        <v>123749</v>
      </c>
      <c r="K9040" t="s">
        <v>208</v>
      </c>
      <c r="L9040" t="s">
        <v>123748</v>
      </c>
      <c r="N9040" t="s">
        <v>208</v>
      </c>
      <c r="O9040" t="s">
        <v>476</v>
      </c>
      <c r="P9040" t="s">
        <v>476</v>
      </c>
    </row>
    <row r="9041" spans="1:16">
      <c r="A9041" s="484" t="s">
        <v>20119</v>
      </c>
      <c r="B9041" s="485" t="s">
        <v>20118</v>
      </c>
      <c r="C9041" t="s">
        <v>20117</v>
      </c>
      <c r="D9041" t="s">
        <v>20116</v>
      </c>
      <c r="E9041" t="str">
        <f t="shared" si="141"/>
        <v>672002 - SARL BRIGITTE COURPIERE CHAVAROUX</v>
      </c>
      <c r="F9041" t="s">
        <v>2170</v>
      </c>
      <c r="G9041" t="s">
        <v>20115</v>
      </c>
      <c r="I9041" t="s">
        <v>20114</v>
      </c>
      <c r="J9041" t="s">
        <v>20113</v>
      </c>
      <c r="K9041" t="s">
        <v>208</v>
      </c>
      <c r="L9041" t="s">
        <v>20112</v>
      </c>
      <c r="N9041" t="s">
        <v>208</v>
      </c>
      <c r="O9041" t="s">
        <v>476</v>
      </c>
      <c r="P9041" t="s">
        <v>476</v>
      </c>
    </row>
    <row r="9042" spans="1:16">
      <c r="A9042" s="484" t="s">
        <v>109373</v>
      </c>
      <c r="B9042" s="485" t="s">
        <v>109372</v>
      </c>
      <c r="C9042" t="s">
        <v>109371</v>
      </c>
      <c r="D9042" t="s">
        <v>109370</v>
      </c>
      <c r="E9042" t="str">
        <f t="shared" si="141"/>
        <v>679380 - CAVALLI EUVRARD GLORI</v>
      </c>
      <c r="F9042" t="s">
        <v>60745</v>
      </c>
      <c r="G9042" t="s">
        <v>109369</v>
      </c>
      <c r="I9042" t="s">
        <v>109368</v>
      </c>
      <c r="K9042" t="s">
        <v>208</v>
      </c>
      <c r="L9042" t="s">
        <v>109367</v>
      </c>
      <c r="N9042" t="s">
        <v>208</v>
      </c>
      <c r="O9042" t="s">
        <v>476</v>
      </c>
      <c r="P9042" t="s">
        <v>476</v>
      </c>
    </row>
    <row r="9043" spans="1:16">
      <c r="A9043" s="484" t="s">
        <v>2448</v>
      </c>
      <c r="B9043" s="485" t="s">
        <v>2447</v>
      </c>
      <c r="C9043" t="s">
        <v>2446</v>
      </c>
      <c r="D9043" t="s">
        <v>2445</v>
      </c>
      <c r="E9043" t="str">
        <f t="shared" si="141"/>
        <v>423233 - WESTCON GROUP EUROPEAN OPERATIONS LIMITED ASNIERES SUR SEINE</v>
      </c>
      <c r="G9043" t="s">
        <v>2444</v>
      </c>
      <c r="I9043" t="s">
        <v>2443</v>
      </c>
      <c r="J9043" t="s">
        <v>2442</v>
      </c>
      <c r="K9043" t="s">
        <v>208</v>
      </c>
      <c r="L9043" t="s">
        <v>2441</v>
      </c>
      <c r="N9043" t="s">
        <v>208</v>
      </c>
      <c r="O9043" t="s">
        <v>476</v>
      </c>
      <c r="P9043" t="s">
        <v>476</v>
      </c>
    </row>
    <row r="9044" spans="1:16">
      <c r="A9044" s="484" t="s">
        <v>122556</v>
      </c>
      <c r="B9044" s="485" t="s">
        <v>122555</v>
      </c>
      <c r="C9044" t="s">
        <v>122554</v>
      </c>
      <c r="D9044" t="s">
        <v>122553</v>
      </c>
      <c r="E9044" t="str">
        <f t="shared" si="141"/>
        <v>469956 - ANOCEF PARIS</v>
      </c>
      <c r="F9044" t="s">
        <v>13133</v>
      </c>
      <c r="G9044" t="s">
        <v>122552</v>
      </c>
      <c r="I9044" t="s">
        <v>626</v>
      </c>
      <c r="K9044" t="s">
        <v>208</v>
      </c>
      <c r="L9044" t="s">
        <v>122551</v>
      </c>
      <c r="N9044" t="s">
        <v>208</v>
      </c>
      <c r="O9044" t="s">
        <v>476</v>
      </c>
      <c r="P9044" t="s">
        <v>476</v>
      </c>
    </row>
    <row r="9045" spans="1:16">
      <c r="A9045" s="484" t="s">
        <v>62377</v>
      </c>
      <c r="B9045" s="485" t="s">
        <v>62376</v>
      </c>
      <c r="C9045" t="s">
        <v>62375</v>
      </c>
      <c r="D9045" t="s">
        <v>62374</v>
      </c>
      <c r="E9045" t="str">
        <f t="shared" si="141"/>
        <v>665654 - HANDYNAMIC SECLIN</v>
      </c>
      <c r="F9045" t="s">
        <v>613</v>
      </c>
      <c r="G9045" t="s">
        <v>62373</v>
      </c>
      <c r="H9045" t="s">
        <v>62372</v>
      </c>
      <c r="I9045" t="s">
        <v>26857</v>
      </c>
      <c r="J9045" t="s">
        <v>62371</v>
      </c>
      <c r="K9045" t="s">
        <v>208</v>
      </c>
      <c r="L9045" t="s">
        <v>62370</v>
      </c>
      <c r="N9045" t="s">
        <v>208</v>
      </c>
      <c r="O9045" t="s">
        <v>476</v>
      </c>
      <c r="P9045" t="s">
        <v>476</v>
      </c>
    </row>
    <row r="9046" spans="1:16">
      <c r="A9046" s="484" t="s">
        <v>66178</v>
      </c>
      <c r="B9046" s="485" t="s">
        <v>66177</v>
      </c>
      <c r="C9046" t="s">
        <v>66176</v>
      </c>
      <c r="D9046" t="s">
        <v>66176</v>
      </c>
      <c r="E9046" t="str">
        <f t="shared" si="141"/>
        <v>440747 - GO FORM'ACTION</v>
      </c>
      <c r="F9046" t="s">
        <v>7254</v>
      </c>
      <c r="G9046" t="s">
        <v>66163</v>
      </c>
      <c r="H9046" t="s">
        <v>66175</v>
      </c>
      <c r="I9046" t="s">
        <v>66161</v>
      </c>
      <c r="J9046" t="s">
        <v>66160</v>
      </c>
      <c r="K9046" t="s">
        <v>208</v>
      </c>
      <c r="L9046" t="s">
        <v>66174</v>
      </c>
      <c r="N9046" t="s">
        <v>208</v>
      </c>
      <c r="O9046" t="s">
        <v>476</v>
      </c>
      <c r="P9046" t="s">
        <v>476</v>
      </c>
    </row>
    <row r="9047" spans="1:16">
      <c r="A9047" s="484" t="s">
        <v>44360</v>
      </c>
      <c r="B9047" s="485" t="s">
        <v>44359</v>
      </c>
      <c r="C9047" t="s">
        <v>44358</v>
      </c>
      <c r="D9047" t="s">
        <v>44358</v>
      </c>
      <c r="E9047" t="str">
        <f t="shared" si="141"/>
        <v>546100 - L'ECLOSOIR</v>
      </c>
      <c r="F9047" t="s">
        <v>27751</v>
      </c>
      <c r="G9047" t="s">
        <v>44357</v>
      </c>
      <c r="H9047" t="s">
        <v>44356</v>
      </c>
      <c r="I9047" t="s">
        <v>771</v>
      </c>
      <c r="J9047" t="s">
        <v>44355</v>
      </c>
      <c r="K9047" t="s">
        <v>208</v>
      </c>
      <c r="L9047" t="s">
        <v>44354</v>
      </c>
      <c r="N9047" t="s">
        <v>208</v>
      </c>
      <c r="O9047" t="s">
        <v>476</v>
      </c>
      <c r="P9047" t="s">
        <v>476</v>
      </c>
    </row>
    <row r="9048" spans="1:16">
      <c r="A9048" s="484" t="s">
        <v>82559</v>
      </c>
      <c r="B9048" s="485" t="s">
        <v>82558</v>
      </c>
      <c r="C9048" t="s">
        <v>82557</v>
      </c>
      <c r="D9048" t="s">
        <v>82557</v>
      </c>
      <c r="E9048" t="str">
        <f t="shared" si="141"/>
        <v>641765 - EDIMARK</v>
      </c>
      <c r="F9048" t="s">
        <v>16851</v>
      </c>
      <c r="G9048" t="s">
        <v>43573</v>
      </c>
      <c r="I9048" t="s">
        <v>626</v>
      </c>
      <c r="J9048" t="s">
        <v>82556</v>
      </c>
      <c r="K9048" t="s">
        <v>82555</v>
      </c>
      <c r="L9048" t="s">
        <v>82554</v>
      </c>
      <c r="N9048" t="s">
        <v>208</v>
      </c>
      <c r="O9048" t="s">
        <v>476</v>
      </c>
      <c r="P9048" t="s">
        <v>476</v>
      </c>
    </row>
    <row r="9049" spans="1:16">
      <c r="A9049" s="484" t="s">
        <v>135527</v>
      </c>
      <c r="B9049" s="485" t="s">
        <v>135526</v>
      </c>
      <c r="C9049" t="s">
        <v>135525</v>
      </c>
      <c r="D9049" t="s">
        <v>135524</v>
      </c>
      <c r="E9049" t="str">
        <f t="shared" si="141"/>
        <v>456627 - ACTEAM</v>
      </c>
      <c r="F9049" t="s">
        <v>1328</v>
      </c>
      <c r="G9049" t="s">
        <v>135523</v>
      </c>
      <c r="I9049" t="s">
        <v>5210</v>
      </c>
      <c r="J9049" t="s">
        <v>135522</v>
      </c>
      <c r="K9049" t="s">
        <v>208</v>
      </c>
      <c r="L9049" t="s">
        <v>135521</v>
      </c>
      <c r="N9049" t="s">
        <v>208</v>
      </c>
      <c r="O9049" t="s">
        <v>476</v>
      </c>
      <c r="P9049" t="s">
        <v>476</v>
      </c>
    </row>
    <row r="9050" spans="1:16">
      <c r="A9050" s="484" t="s">
        <v>129604</v>
      </c>
      <c r="B9050" s="485" t="s">
        <v>129603</v>
      </c>
      <c r="C9050" t="s">
        <v>129602</v>
      </c>
      <c r="D9050" t="s">
        <v>129601</v>
      </c>
      <c r="E9050" t="str">
        <f t="shared" si="141"/>
        <v>644870 - ALTERNANCE AZUR AIX EN PROVENCE</v>
      </c>
      <c r="F9050" t="s">
        <v>12307</v>
      </c>
      <c r="G9050" t="s">
        <v>129600</v>
      </c>
      <c r="I9050" t="s">
        <v>596</v>
      </c>
      <c r="J9050" t="s">
        <v>129599</v>
      </c>
      <c r="K9050" t="s">
        <v>208</v>
      </c>
      <c r="L9050" t="s">
        <v>129598</v>
      </c>
      <c r="N9050" t="s">
        <v>207</v>
      </c>
      <c r="O9050" t="s">
        <v>476</v>
      </c>
      <c r="P9050" t="s">
        <v>476</v>
      </c>
    </row>
    <row r="9051" spans="1:16">
      <c r="A9051" s="484" t="s">
        <v>63853</v>
      </c>
      <c r="B9051" s="485" t="s">
        <v>63852</v>
      </c>
      <c r="C9051" t="s">
        <v>63851</v>
      </c>
      <c r="D9051" t="s">
        <v>63851</v>
      </c>
      <c r="E9051" t="str">
        <f t="shared" si="141"/>
        <v>429843 - GROUPE JMC ECOLE</v>
      </c>
      <c r="F9051" t="s">
        <v>1568</v>
      </c>
      <c r="G9051" t="s">
        <v>63850</v>
      </c>
      <c r="I9051" t="s">
        <v>1466</v>
      </c>
      <c r="K9051" t="s">
        <v>208</v>
      </c>
      <c r="L9051" t="s">
        <v>63849</v>
      </c>
      <c r="N9051" t="s">
        <v>208</v>
      </c>
      <c r="O9051" t="s">
        <v>476</v>
      </c>
      <c r="P9051" t="s">
        <v>476</v>
      </c>
    </row>
    <row r="9052" spans="1:16">
      <c r="A9052" s="484" t="s">
        <v>80660</v>
      </c>
      <c r="B9052" s="485" t="s">
        <v>80659</v>
      </c>
      <c r="C9052" t="s">
        <v>80658</v>
      </c>
      <c r="D9052" t="s">
        <v>80658</v>
      </c>
      <c r="E9052" t="str">
        <f t="shared" si="141"/>
        <v>386935 - ELANTIEL</v>
      </c>
      <c r="F9052" t="s">
        <v>4946</v>
      </c>
      <c r="G9052" t="s">
        <v>80657</v>
      </c>
      <c r="I9052" t="s">
        <v>26013</v>
      </c>
      <c r="J9052" t="s">
        <v>80656</v>
      </c>
      <c r="K9052" t="s">
        <v>208</v>
      </c>
      <c r="L9052" t="s">
        <v>80655</v>
      </c>
      <c r="N9052" t="s">
        <v>208</v>
      </c>
      <c r="O9052" t="s">
        <v>476</v>
      </c>
      <c r="P9052" t="s">
        <v>476</v>
      </c>
    </row>
    <row r="9053" spans="1:16">
      <c r="A9053" s="484" t="s">
        <v>43557</v>
      </c>
      <c r="B9053" s="485" t="s">
        <v>43556</v>
      </c>
      <c r="C9053" t="s">
        <v>43555</v>
      </c>
      <c r="D9053" t="s">
        <v>43555</v>
      </c>
      <c r="E9053" t="str">
        <f t="shared" si="141"/>
        <v>465707 - LES FORMATIONS D'ISSOUDUN</v>
      </c>
      <c r="F9053" t="s">
        <v>1352</v>
      </c>
      <c r="G9053" t="s">
        <v>43554</v>
      </c>
      <c r="H9053" t="s">
        <v>43553</v>
      </c>
      <c r="I9053" t="s">
        <v>1241</v>
      </c>
      <c r="J9053" t="s">
        <v>43552</v>
      </c>
      <c r="K9053" t="s">
        <v>208</v>
      </c>
      <c r="L9053" t="s">
        <v>43551</v>
      </c>
      <c r="N9053" t="s">
        <v>208</v>
      </c>
      <c r="O9053" t="s">
        <v>476</v>
      </c>
      <c r="P9053" t="s">
        <v>476</v>
      </c>
    </row>
    <row r="9054" spans="1:16">
      <c r="A9054" s="484" t="s">
        <v>111181</v>
      </c>
      <c r="B9054" s="485" t="s">
        <v>111180</v>
      </c>
      <c r="C9054" t="s">
        <v>111179</v>
      </c>
      <c r="D9054" t="s">
        <v>111178</v>
      </c>
      <c r="E9054" t="str">
        <f t="shared" si="141"/>
        <v>486826 - FP CONSULTANTS</v>
      </c>
      <c r="F9054" t="s">
        <v>2572</v>
      </c>
      <c r="G9054" t="s">
        <v>111177</v>
      </c>
      <c r="I9054" t="s">
        <v>111176</v>
      </c>
      <c r="J9054" t="s">
        <v>111175</v>
      </c>
      <c r="K9054" t="s">
        <v>208</v>
      </c>
      <c r="L9054" t="s">
        <v>111174</v>
      </c>
      <c r="N9054" t="s">
        <v>208</v>
      </c>
      <c r="O9054" t="s">
        <v>476</v>
      </c>
      <c r="P9054" t="s">
        <v>476</v>
      </c>
    </row>
    <row r="9055" spans="1:16">
      <c r="A9055" s="484" t="s">
        <v>129362</v>
      </c>
      <c r="B9055" s="485" t="s">
        <v>129361</v>
      </c>
      <c r="C9055" t="s">
        <v>129360</v>
      </c>
      <c r="D9055" t="s">
        <v>129360</v>
      </c>
      <c r="E9055" t="str">
        <f t="shared" si="141"/>
        <v>631152 - ALYZO</v>
      </c>
      <c r="F9055" t="s">
        <v>2580</v>
      </c>
      <c r="G9055" t="s">
        <v>129359</v>
      </c>
      <c r="I9055" t="s">
        <v>626</v>
      </c>
      <c r="J9055" t="s">
        <v>129358</v>
      </c>
      <c r="K9055" t="s">
        <v>208</v>
      </c>
      <c r="L9055" t="s">
        <v>129357</v>
      </c>
      <c r="N9055" t="s">
        <v>208</v>
      </c>
      <c r="O9055" t="s">
        <v>476</v>
      </c>
      <c r="P9055" t="s">
        <v>476</v>
      </c>
    </row>
    <row r="9056" spans="1:16">
      <c r="A9056" s="484" t="s">
        <v>21260</v>
      </c>
      <c r="B9056" s="485" t="s">
        <v>21259</v>
      </c>
      <c r="C9056" t="s">
        <v>21258</v>
      </c>
      <c r="D9056" t="s">
        <v>21257</v>
      </c>
      <c r="E9056" t="str">
        <f t="shared" si="141"/>
        <v>645138 - SOEC</v>
      </c>
      <c r="F9056" t="s">
        <v>21256</v>
      </c>
      <c r="G9056" t="s">
        <v>21255</v>
      </c>
      <c r="I9056" t="s">
        <v>21254</v>
      </c>
      <c r="J9056" t="s">
        <v>21253</v>
      </c>
      <c r="K9056" t="s">
        <v>208</v>
      </c>
      <c r="L9056" t="s">
        <v>21252</v>
      </c>
      <c r="N9056" t="s">
        <v>208</v>
      </c>
      <c r="O9056" t="s">
        <v>476</v>
      </c>
      <c r="P9056" t="s">
        <v>476</v>
      </c>
    </row>
    <row r="9057" spans="1:16">
      <c r="A9057" s="484" t="s">
        <v>25687</v>
      </c>
      <c r="B9057" s="485" t="s">
        <v>25686</v>
      </c>
      <c r="C9057" t="s">
        <v>25685</v>
      </c>
      <c r="D9057" t="s">
        <v>25684</v>
      </c>
      <c r="E9057" t="str">
        <f t="shared" si="141"/>
        <v>569586 - P2</v>
      </c>
      <c r="F9057" t="s">
        <v>11920</v>
      </c>
      <c r="G9057" t="s">
        <v>25683</v>
      </c>
      <c r="I9057" t="s">
        <v>1334</v>
      </c>
      <c r="J9057" t="s">
        <v>25682</v>
      </c>
      <c r="K9057" t="s">
        <v>208</v>
      </c>
      <c r="L9057" t="s">
        <v>25681</v>
      </c>
      <c r="N9057" t="s">
        <v>208</v>
      </c>
      <c r="O9057" t="s">
        <v>476</v>
      </c>
      <c r="P9057" t="s">
        <v>476</v>
      </c>
    </row>
    <row r="9058" spans="1:16">
      <c r="A9058" s="484" t="s">
        <v>98421</v>
      </c>
      <c r="B9058" s="485" t="s">
        <v>98420</v>
      </c>
      <c r="C9058" t="s">
        <v>98419</v>
      </c>
      <c r="D9058" t="s">
        <v>98418</v>
      </c>
      <c r="E9058" t="str">
        <f t="shared" si="141"/>
        <v>647378 - CFAI FORMAVENIR THYEZ</v>
      </c>
      <c r="F9058" t="s">
        <v>3184</v>
      </c>
      <c r="G9058" t="s">
        <v>98417</v>
      </c>
      <c r="I9058" t="s">
        <v>11475</v>
      </c>
      <c r="J9058" t="s">
        <v>98416</v>
      </c>
      <c r="K9058" t="s">
        <v>208</v>
      </c>
      <c r="L9058" t="s">
        <v>98415</v>
      </c>
      <c r="N9058" t="s">
        <v>207</v>
      </c>
      <c r="O9058" t="s">
        <v>476</v>
      </c>
      <c r="P9058" t="s">
        <v>476</v>
      </c>
    </row>
    <row r="9059" spans="1:16">
      <c r="A9059" s="484" t="s">
        <v>8261</v>
      </c>
      <c r="B9059" s="485" t="s">
        <v>8260</v>
      </c>
      <c r="C9059" t="s">
        <v>8259</v>
      </c>
      <c r="D9059" t="s">
        <v>8259</v>
      </c>
      <c r="E9059" t="str">
        <f t="shared" si="141"/>
        <v>597168 - UNDICI</v>
      </c>
      <c r="F9059" t="s">
        <v>4979</v>
      </c>
      <c r="G9059" t="s">
        <v>8258</v>
      </c>
      <c r="I9059" t="s">
        <v>626</v>
      </c>
      <c r="J9059" t="s">
        <v>8257</v>
      </c>
      <c r="K9059" t="s">
        <v>208</v>
      </c>
      <c r="L9059" t="s">
        <v>8256</v>
      </c>
      <c r="N9059" t="s">
        <v>208</v>
      </c>
      <c r="O9059" t="s">
        <v>476</v>
      </c>
      <c r="P9059" t="s">
        <v>476</v>
      </c>
    </row>
    <row r="9060" spans="1:16">
      <c r="A9060" s="484" t="s">
        <v>135375</v>
      </c>
      <c r="B9060" s="485" t="s">
        <v>135374</v>
      </c>
      <c r="C9060" t="s">
        <v>135373</v>
      </c>
      <c r="D9060" t="s">
        <v>135372</v>
      </c>
      <c r="E9060" t="str">
        <f t="shared" si="141"/>
        <v>585154 - ACTIFORMA</v>
      </c>
      <c r="F9060" t="s">
        <v>11669</v>
      </c>
      <c r="G9060" t="s">
        <v>135371</v>
      </c>
      <c r="I9060" t="s">
        <v>3459</v>
      </c>
      <c r="J9060" t="s">
        <v>135370</v>
      </c>
      <c r="K9060" t="s">
        <v>135369</v>
      </c>
      <c r="L9060" t="s">
        <v>135368</v>
      </c>
      <c r="N9060" t="s">
        <v>208</v>
      </c>
      <c r="O9060" t="s">
        <v>476</v>
      </c>
      <c r="P9060" t="s">
        <v>476</v>
      </c>
    </row>
    <row r="9061" spans="1:16">
      <c r="A9061" s="484" t="s">
        <v>117321</v>
      </c>
      <c r="B9061" s="485" t="s">
        <v>117320</v>
      </c>
      <c r="C9061" t="s">
        <v>117319</v>
      </c>
      <c r="D9061" t="s">
        <v>117318</v>
      </c>
      <c r="E9061" t="str">
        <f t="shared" si="141"/>
        <v>479743 - ATCF</v>
      </c>
      <c r="F9061" t="s">
        <v>2524</v>
      </c>
      <c r="G9061" t="s">
        <v>117317</v>
      </c>
      <c r="H9061" t="s">
        <v>117316</v>
      </c>
      <c r="I9061" t="s">
        <v>117315</v>
      </c>
      <c r="J9061" t="s">
        <v>117314</v>
      </c>
      <c r="K9061" t="s">
        <v>208</v>
      </c>
      <c r="L9061" t="s">
        <v>117313</v>
      </c>
      <c r="N9061" t="s">
        <v>208</v>
      </c>
      <c r="O9061" t="s">
        <v>476</v>
      </c>
      <c r="P9061" t="s">
        <v>476</v>
      </c>
    </row>
    <row r="9062" spans="1:16">
      <c r="A9062" s="484" t="s">
        <v>111959</v>
      </c>
      <c r="B9062" s="485" t="s">
        <v>111958</v>
      </c>
      <c r="C9062" t="s">
        <v>111957</v>
      </c>
      <c r="D9062" t="s">
        <v>111957</v>
      </c>
      <c r="E9062" t="str">
        <f t="shared" si="141"/>
        <v>419916 - BRUNET SAMUEL PRECONFOR</v>
      </c>
      <c r="F9062" t="s">
        <v>15895</v>
      </c>
      <c r="G9062" t="s">
        <v>111956</v>
      </c>
      <c r="I9062" t="s">
        <v>39530</v>
      </c>
      <c r="J9062" t="s">
        <v>111955</v>
      </c>
      <c r="K9062" t="s">
        <v>208</v>
      </c>
      <c r="L9062" t="s">
        <v>111954</v>
      </c>
      <c r="N9062" t="s">
        <v>208</v>
      </c>
      <c r="O9062" t="s">
        <v>476</v>
      </c>
      <c r="P9062" t="s">
        <v>476</v>
      </c>
    </row>
    <row r="9063" spans="1:16">
      <c r="A9063" s="484" t="s">
        <v>50042</v>
      </c>
      <c r="B9063" s="485" t="s">
        <v>50041</v>
      </c>
      <c r="C9063" t="s">
        <v>50040</v>
      </c>
      <c r="D9063" t="s">
        <v>50039</v>
      </c>
      <c r="E9063" t="str">
        <f t="shared" si="141"/>
        <v>395730 - ISPS FP - ASSAS FORMATION CONTINUE</v>
      </c>
      <c r="F9063" t="s">
        <v>3247</v>
      </c>
      <c r="G9063" t="s">
        <v>50038</v>
      </c>
      <c r="I9063" t="s">
        <v>626</v>
      </c>
      <c r="J9063" t="s">
        <v>50037</v>
      </c>
      <c r="K9063" t="s">
        <v>50036</v>
      </c>
      <c r="L9063" t="s">
        <v>50035</v>
      </c>
      <c r="N9063" t="s">
        <v>208</v>
      </c>
      <c r="O9063" t="s">
        <v>476</v>
      </c>
      <c r="P9063" t="s">
        <v>476</v>
      </c>
    </row>
    <row r="9064" spans="1:16">
      <c r="A9064" s="484" t="s">
        <v>2246</v>
      </c>
      <c r="B9064" s="485" t="s">
        <v>2245</v>
      </c>
      <c r="C9064" t="s">
        <v>2244</v>
      </c>
      <c r="D9064" t="s">
        <v>2243</v>
      </c>
      <c r="E9064" t="str">
        <f t="shared" si="141"/>
        <v>680369 - WISSEN SARAN</v>
      </c>
      <c r="F9064" t="s">
        <v>2242</v>
      </c>
      <c r="G9064" t="s">
        <v>2241</v>
      </c>
      <c r="I9064" t="s">
        <v>2240</v>
      </c>
      <c r="J9064" t="s">
        <v>2239</v>
      </c>
      <c r="K9064" t="s">
        <v>208</v>
      </c>
      <c r="L9064" t="s">
        <v>2238</v>
      </c>
      <c r="N9064" t="s">
        <v>208</v>
      </c>
      <c r="O9064" t="s">
        <v>476</v>
      </c>
      <c r="P9064" t="s">
        <v>476</v>
      </c>
    </row>
    <row r="9065" spans="1:16">
      <c r="A9065" s="484" t="s">
        <v>122176</v>
      </c>
      <c r="B9065" s="485" t="s">
        <v>122175</v>
      </c>
      <c r="C9065" t="s">
        <v>122174</v>
      </c>
      <c r="D9065" t="s">
        <v>122174</v>
      </c>
      <c r="E9065" t="str">
        <f t="shared" si="141"/>
        <v>642241 - ASSOCIATION ECOLE DE LA LAINE</v>
      </c>
      <c r="F9065" t="s">
        <v>23589</v>
      </c>
      <c r="G9065" t="s">
        <v>122173</v>
      </c>
      <c r="I9065" t="s">
        <v>48383</v>
      </c>
      <c r="J9065" t="s">
        <v>122172</v>
      </c>
      <c r="K9065" t="s">
        <v>208</v>
      </c>
      <c r="L9065" t="s">
        <v>122171</v>
      </c>
      <c r="N9065" t="s">
        <v>208</v>
      </c>
      <c r="O9065" t="s">
        <v>476</v>
      </c>
      <c r="P9065" t="s">
        <v>476</v>
      </c>
    </row>
    <row r="9066" spans="1:16">
      <c r="A9066" s="484" t="s">
        <v>23002</v>
      </c>
      <c r="B9066" s="485" t="s">
        <v>23001</v>
      </c>
      <c r="C9066" t="s">
        <v>23000</v>
      </c>
      <c r="D9066" t="s">
        <v>22999</v>
      </c>
      <c r="E9066" t="str">
        <f t="shared" si="141"/>
        <v>397684 - RSVA</v>
      </c>
      <c r="F9066" t="s">
        <v>7461</v>
      </c>
      <c r="G9066" t="s">
        <v>22998</v>
      </c>
      <c r="I9066" t="s">
        <v>1781</v>
      </c>
      <c r="J9066" t="s">
        <v>22997</v>
      </c>
      <c r="K9066" t="s">
        <v>22996</v>
      </c>
      <c r="L9066" t="s">
        <v>22995</v>
      </c>
      <c r="N9066" t="s">
        <v>208</v>
      </c>
      <c r="O9066" t="s">
        <v>476</v>
      </c>
      <c r="P9066" t="s">
        <v>476</v>
      </c>
    </row>
    <row r="9067" spans="1:16">
      <c r="A9067" s="484" t="s">
        <v>55426</v>
      </c>
      <c r="B9067" s="485" t="s">
        <v>55425</v>
      </c>
      <c r="C9067" t="s">
        <v>55424</v>
      </c>
      <c r="D9067" t="s">
        <v>55423</v>
      </c>
      <c r="E9067" t="str">
        <f t="shared" si="141"/>
        <v>188402 - IRP</v>
      </c>
      <c r="F9067" t="s">
        <v>5833</v>
      </c>
      <c r="G9067" t="s">
        <v>55422</v>
      </c>
      <c r="I9067" t="s">
        <v>26873</v>
      </c>
      <c r="K9067" t="s">
        <v>208</v>
      </c>
      <c r="L9067" t="s">
        <v>55421</v>
      </c>
      <c r="N9067" t="s">
        <v>208</v>
      </c>
      <c r="O9067" t="s">
        <v>476</v>
      </c>
      <c r="P9067" t="s">
        <v>476</v>
      </c>
    </row>
    <row r="9068" spans="1:16">
      <c r="A9068" s="484" t="s">
        <v>93034</v>
      </c>
      <c r="B9068" s="485" t="s">
        <v>93033</v>
      </c>
      <c r="C9068" t="s">
        <v>93032</v>
      </c>
      <c r="D9068" t="s">
        <v>93031</v>
      </c>
      <c r="E9068" t="str">
        <f t="shared" si="141"/>
        <v>516855 - CERP ROUEN</v>
      </c>
      <c r="F9068" t="s">
        <v>37004</v>
      </c>
      <c r="G9068" t="s">
        <v>93030</v>
      </c>
      <c r="I9068" t="s">
        <v>4645</v>
      </c>
      <c r="J9068" t="s">
        <v>93029</v>
      </c>
      <c r="K9068" t="s">
        <v>93028</v>
      </c>
      <c r="L9068" t="s">
        <v>93027</v>
      </c>
      <c r="N9068" t="s">
        <v>208</v>
      </c>
      <c r="O9068" t="s">
        <v>476</v>
      </c>
      <c r="P9068" t="s">
        <v>476</v>
      </c>
    </row>
    <row r="9069" spans="1:16">
      <c r="A9069" s="484" t="s">
        <v>125082</v>
      </c>
      <c r="B9069" s="485" t="s">
        <v>125081</v>
      </c>
      <c r="C9069" t="s">
        <v>125080</v>
      </c>
      <c r="D9069" t="s">
        <v>125079</v>
      </c>
      <c r="E9069" t="str">
        <f t="shared" si="141"/>
        <v>684284 - NOVEA</v>
      </c>
      <c r="F9069" t="s">
        <v>3569</v>
      </c>
      <c r="G9069" t="s">
        <v>125078</v>
      </c>
      <c r="H9069" t="s">
        <v>125077</v>
      </c>
      <c r="I9069" t="s">
        <v>125076</v>
      </c>
      <c r="J9069" t="s">
        <v>125075</v>
      </c>
      <c r="K9069" t="s">
        <v>208</v>
      </c>
      <c r="L9069" t="s">
        <v>125074</v>
      </c>
      <c r="N9069" t="s">
        <v>208</v>
      </c>
      <c r="O9069" t="s">
        <v>476</v>
      </c>
      <c r="P9069" t="s">
        <v>476</v>
      </c>
    </row>
    <row r="9070" spans="1:16">
      <c r="A9070" s="484" t="s">
        <v>117466</v>
      </c>
      <c r="B9070" s="485" t="s">
        <v>117465</v>
      </c>
      <c r="C9070" t="s">
        <v>117464</v>
      </c>
      <c r="D9070" t="s">
        <v>117463</v>
      </c>
      <c r="E9070" t="str">
        <f t="shared" si="141"/>
        <v>517331 - AFC</v>
      </c>
      <c r="F9070" t="s">
        <v>3505</v>
      </c>
      <c r="G9070" t="s">
        <v>117462</v>
      </c>
      <c r="I9070" t="s">
        <v>1837</v>
      </c>
      <c r="J9070" t="s">
        <v>117461</v>
      </c>
      <c r="K9070" t="s">
        <v>208</v>
      </c>
      <c r="L9070" t="s">
        <v>117460</v>
      </c>
      <c r="N9070" t="s">
        <v>208</v>
      </c>
      <c r="O9070" t="s">
        <v>476</v>
      </c>
      <c r="P9070" t="s">
        <v>476</v>
      </c>
    </row>
    <row r="9071" spans="1:16">
      <c r="A9071" s="484" t="s">
        <v>86243</v>
      </c>
      <c r="B9071" s="485" t="s">
        <v>86242</v>
      </c>
      <c r="C9071" t="s">
        <v>86241</v>
      </c>
      <c r="D9071" t="s">
        <v>86240</v>
      </c>
      <c r="E9071" t="str">
        <f t="shared" si="141"/>
        <v>617581 - DRH &amp; ASSOCIES</v>
      </c>
      <c r="F9071" t="s">
        <v>22955</v>
      </c>
      <c r="G9071" t="s">
        <v>86239</v>
      </c>
      <c r="I9071" t="s">
        <v>1501</v>
      </c>
      <c r="J9071" t="s">
        <v>86238</v>
      </c>
      <c r="K9071" t="s">
        <v>208</v>
      </c>
      <c r="L9071" t="s">
        <v>86237</v>
      </c>
      <c r="N9071" t="s">
        <v>208</v>
      </c>
      <c r="O9071" t="s">
        <v>476</v>
      </c>
      <c r="P9071" t="s">
        <v>476</v>
      </c>
    </row>
    <row r="9072" spans="1:16">
      <c r="A9072" s="484" t="s">
        <v>124822</v>
      </c>
      <c r="B9072" s="485" t="s">
        <v>124821</v>
      </c>
      <c r="C9072" t="s">
        <v>124820</v>
      </c>
      <c r="D9072" t="s">
        <v>124819</v>
      </c>
      <c r="E9072" t="str">
        <f t="shared" si="141"/>
        <v>630792 - ASPECT AQUITAINE</v>
      </c>
      <c r="F9072" t="s">
        <v>3392</v>
      </c>
      <c r="G9072" t="s">
        <v>124818</v>
      </c>
      <c r="I9072" t="s">
        <v>749</v>
      </c>
      <c r="J9072" t="s">
        <v>124817</v>
      </c>
      <c r="K9072" t="s">
        <v>208</v>
      </c>
      <c r="L9072" t="s">
        <v>124816</v>
      </c>
      <c r="N9072" t="s">
        <v>207</v>
      </c>
      <c r="O9072" t="s">
        <v>476</v>
      </c>
      <c r="P9072" t="s">
        <v>476</v>
      </c>
    </row>
    <row r="9073" spans="1:16">
      <c r="A9073" s="484" t="s">
        <v>18134</v>
      </c>
      <c r="B9073" s="485" t="s">
        <v>18133</v>
      </c>
      <c r="C9073" t="s">
        <v>18132</v>
      </c>
      <c r="D9073" t="s">
        <v>18132</v>
      </c>
      <c r="E9073" t="str">
        <f t="shared" si="141"/>
        <v>387496 - SENIOR DENTAL CONFORT</v>
      </c>
      <c r="F9073" t="s">
        <v>18131</v>
      </c>
      <c r="G9073" t="s">
        <v>18130</v>
      </c>
      <c r="I9073" t="s">
        <v>18129</v>
      </c>
      <c r="J9073" t="s">
        <v>18128</v>
      </c>
      <c r="K9073" t="s">
        <v>18127</v>
      </c>
      <c r="L9073" t="s">
        <v>18126</v>
      </c>
      <c r="N9073" t="s">
        <v>208</v>
      </c>
      <c r="O9073" t="s">
        <v>476</v>
      </c>
      <c r="P9073" t="s">
        <v>476</v>
      </c>
    </row>
    <row r="9074" spans="1:16">
      <c r="A9074" s="484" t="s">
        <v>7982</v>
      </c>
      <c r="B9074" s="485" t="s">
        <v>7981</v>
      </c>
      <c r="C9074" t="s">
        <v>7980</v>
      </c>
      <c r="D9074" t="s">
        <v>7979</v>
      </c>
      <c r="E9074" t="str">
        <f t="shared" si="141"/>
        <v>472724 - UDPS 17</v>
      </c>
      <c r="F9074" t="s">
        <v>7978</v>
      </c>
      <c r="G9074" t="s">
        <v>7977</v>
      </c>
      <c r="H9074" t="s">
        <v>7976</v>
      </c>
      <c r="I9074" t="s">
        <v>7975</v>
      </c>
      <c r="K9074" t="s">
        <v>208</v>
      </c>
      <c r="L9074" t="s">
        <v>7974</v>
      </c>
      <c r="N9074" t="s">
        <v>208</v>
      </c>
      <c r="O9074" t="s">
        <v>476</v>
      </c>
      <c r="P9074" t="s">
        <v>476</v>
      </c>
    </row>
    <row r="9075" spans="1:16">
      <c r="A9075" s="484" t="s">
        <v>23822</v>
      </c>
      <c r="B9075" s="485" t="s">
        <v>23821</v>
      </c>
      <c r="C9075" t="s">
        <v>23820</v>
      </c>
      <c r="D9075" t="s">
        <v>23820</v>
      </c>
      <c r="E9075" t="str">
        <f t="shared" si="141"/>
        <v>477655 - RAULT CECILE</v>
      </c>
      <c r="F9075" t="s">
        <v>23819</v>
      </c>
      <c r="G9075" t="s">
        <v>23818</v>
      </c>
      <c r="H9075" t="s">
        <v>23817</v>
      </c>
      <c r="I9075" t="s">
        <v>23816</v>
      </c>
      <c r="K9075" t="s">
        <v>208</v>
      </c>
      <c r="L9075" t="s">
        <v>23815</v>
      </c>
      <c r="N9075" t="s">
        <v>208</v>
      </c>
      <c r="O9075" t="s">
        <v>476</v>
      </c>
      <c r="P9075" t="s">
        <v>476</v>
      </c>
    </row>
    <row r="9076" spans="1:16">
      <c r="A9076" s="484" t="s">
        <v>25491</v>
      </c>
      <c r="B9076" s="485" t="s">
        <v>25490</v>
      </c>
      <c r="C9076" t="s">
        <v>25489</v>
      </c>
      <c r="D9076" t="s">
        <v>25489</v>
      </c>
      <c r="E9076" t="str">
        <f t="shared" si="141"/>
        <v>356633 - PROMOROUTE FORMATION</v>
      </c>
      <c r="F9076" t="s">
        <v>25488</v>
      </c>
      <c r="G9076" t="s">
        <v>25487</v>
      </c>
      <c r="H9076" t="s">
        <v>25486</v>
      </c>
      <c r="I9076" t="s">
        <v>16354</v>
      </c>
      <c r="J9076" t="s">
        <v>25485</v>
      </c>
      <c r="K9076" t="s">
        <v>208</v>
      </c>
      <c r="L9076" t="s">
        <v>25484</v>
      </c>
      <c r="N9076" t="s">
        <v>208</v>
      </c>
      <c r="O9076" t="s">
        <v>476</v>
      </c>
      <c r="P9076" t="s">
        <v>476</v>
      </c>
    </row>
    <row r="9077" spans="1:16">
      <c r="A9077" s="484" t="s">
        <v>136190</v>
      </c>
      <c r="B9077" s="485" t="s">
        <v>136189</v>
      </c>
      <c r="C9077" t="s">
        <v>136188</v>
      </c>
      <c r="D9077" t="s">
        <v>136188</v>
      </c>
      <c r="E9077" t="str">
        <f t="shared" si="141"/>
        <v>587801 - ACCEFE</v>
      </c>
      <c r="F9077" t="s">
        <v>2453</v>
      </c>
      <c r="G9077" t="s">
        <v>136187</v>
      </c>
      <c r="I9077" t="s">
        <v>7545</v>
      </c>
      <c r="J9077" t="s">
        <v>136186</v>
      </c>
      <c r="K9077" t="s">
        <v>208</v>
      </c>
      <c r="L9077" t="s">
        <v>136185</v>
      </c>
      <c r="N9077" t="s">
        <v>208</v>
      </c>
      <c r="O9077" t="s">
        <v>476</v>
      </c>
      <c r="P9077" t="s">
        <v>476</v>
      </c>
    </row>
    <row r="9078" spans="1:16">
      <c r="A9078" s="484" t="s">
        <v>69719</v>
      </c>
      <c r="B9078" s="485" t="s">
        <v>69718</v>
      </c>
      <c r="C9078" t="s">
        <v>69717</v>
      </c>
      <c r="D9078" t="s">
        <v>69716</v>
      </c>
      <c r="E9078" t="str">
        <f t="shared" si="141"/>
        <v>611633 - FSI LORRAINE</v>
      </c>
      <c r="F9078" t="s">
        <v>1077</v>
      </c>
      <c r="H9078" t="s">
        <v>69715</v>
      </c>
      <c r="I9078" t="s">
        <v>61650</v>
      </c>
      <c r="J9078" t="s">
        <v>69714</v>
      </c>
      <c r="K9078" t="s">
        <v>208</v>
      </c>
      <c r="L9078" t="s">
        <v>69713</v>
      </c>
      <c r="N9078" t="s">
        <v>208</v>
      </c>
      <c r="O9078" t="s">
        <v>476</v>
      </c>
      <c r="P9078" t="s">
        <v>476</v>
      </c>
    </row>
    <row r="9079" spans="1:16">
      <c r="A9079" s="484" t="s">
        <v>47878</v>
      </c>
      <c r="B9079" s="485" t="s">
        <v>47877</v>
      </c>
      <c r="C9079" t="s">
        <v>47876</v>
      </c>
      <c r="D9079" t="s">
        <v>47876</v>
      </c>
      <c r="E9079" t="str">
        <f t="shared" si="141"/>
        <v>602498 - KNOWLLENCE</v>
      </c>
      <c r="F9079" t="s">
        <v>2765</v>
      </c>
      <c r="G9079" t="s">
        <v>47875</v>
      </c>
      <c r="I9079" t="s">
        <v>47874</v>
      </c>
      <c r="J9079" t="s">
        <v>47873</v>
      </c>
      <c r="K9079" t="s">
        <v>208</v>
      </c>
      <c r="L9079" t="s">
        <v>47872</v>
      </c>
      <c r="N9079" t="s">
        <v>208</v>
      </c>
      <c r="O9079" t="s">
        <v>476</v>
      </c>
      <c r="P9079" t="s">
        <v>476</v>
      </c>
    </row>
    <row r="9080" spans="1:16">
      <c r="A9080" s="484" t="s">
        <v>61615</v>
      </c>
      <c r="B9080" s="485" t="s">
        <v>61614</v>
      </c>
      <c r="C9080" t="s">
        <v>61613</v>
      </c>
      <c r="D9080" t="s">
        <v>61613</v>
      </c>
      <c r="E9080" t="str">
        <f t="shared" si="141"/>
        <v>632399 - HETIC</v>
      </c>
      <c r="F9080" t="s">
        <v>4236</v>
      </c>
      <c r="G9080" t="s">
        <v>61612</v>
      </c>
      <c r="I9080" t="s">
        <v>4951</v>
      </c>
      <c r="K9080" t="s">
        <v>208</v>
      </c>
      <c r="L9080" t="s">
        <v>61611</v>
      </c>
      <c r="N9080" t="s">
        <v>207</v>
      </c>
      <c r="O9080" t="s">
        <v>476</v>
      </c>
      <c r="P9080" t="s">
        <v>476</v>
      </c>
    </row>
    <row r="9081" spans="1:16">
      <c r="A9081" s="484" t="s">
        <v>21175</v>
      </c>
      <c r="B9081" s="485" t="s">
        <v>21174</v>
      </c>
      <c r="C9081" t="s">
        <v>21173</v>
      </c>
      <c r="D9081" t="s">
        <v>21172</v>
      </c>
      <c r="E9081" t="str">
        <f t="shared" si="141"/>
        <v>654437 - ROUSSEAU FORMATION</v>
      </c>
      <c r="F9081" t="s">
        <v>510</v>
      </c>
      <c r="G9081" t="s">
        <v>21171</v>
      </c>
      <c r="I9081" t="s">
        <v>21170</v>
      </c>
      <c r="J9081" t="s">
        <v>21169</v>
      </c>
      <c r="K9081" t="s">
        <v>208</v>
      </c>
      <c r="L9081" t="s">
        <v>21168</v>
      </c>
      <c r="N9081" t="s">
        <v>208</v>
      </c>
      <c r="O9081" t="s">
        <v>476</v>
      </c>
      <c r="P9081" t="s">
        <v>476</v>
      </c>
    </row>
    <row r="9082" spans="1:16">
      <c r="A9082" s="484" t="s">
        <v>73359</v>
      </c>
      <c r="B9082" s="485" t="s">
        <v>73358</v>
      </c>
      <c r="C9082" t="s">
        <v>73357</v>
      </c>
      <c r="D9082" t="s">
        <v>73356</v>
      </c>
      <c r="E9082" t="str">
        <f t="shared" si="141"/>
        <v>371257 - FOF PAYS DE LA LOIRE</v>
      </c>
      <c r="F9082" t="s">
        <v>5884</v>
      </c>
      <c r="G9082" t="s">
        <v>73355</v>
      </c>
      <c r="I9082" t="s">
        <v>73354</v>
      </c>
      <c r="J9082" t="s">
        <v>73353</v>
      </c>
      <c r="K9082" t="s">
        <v>208</v>
      </c>
      <c r="L9082" t="s">
        <v>73352</v>
      </c>
      <c r="N9082" t="s">
        <v>208</v>
      </c>
      <c r="O9082" t="s">
        <v>476</v>
      </c>
      <c r="P9082" t="s">
        <v>476</v>
      </c>
    </row>
    <row r="9083" spans="1:16">
      <c r="A9083" s="484" t="s">
        <v>37041</v>
      </c>
      <c r="B9083" s="485" t="s">
        <v>37040</v>
      </c>
      <c r="C9083" t="s">
        <v>37039</v>
      </c>
      <c r="D9083" t="s">
        <v>37039</v>
      </c>
      <c r="E9083" t="str">
        <f t="shared" si="141"/>
        <v>599475 - MEHEUT ANAIS</v>
      </c>
      <c r="F9083" t="s">
        <v>20422</v>
      </c>
      <c r="G9083" t="s">
        <v>37038</v>
      </c>
      <c r="I9083" t="s">
        <v>3364</v>
      </c>
      <c r="J9083" t="s">
        <v>37037</v>
      </c>
      <c r="K9083" t="s">
        <v>208</v>
      </c>
      <c r="L9083" t="s">
        <v>37036</v>
      </c>
      <c r="N9083" t="s">
        <v>208</v>
      </c>
      <c r="O9083" t="s">
        <v>476</v>
      </c>
      <c r="P9083" t="s">
        <v>476</v>
      </c>
    </row>
    <row r="9084" spans="1:16">
      <c r="A9084" s="484" t="s">
        <v>114939</v>
      </c>
      <c r="B9084" s="485" t="s">
        <v>114938</v>
      </c>
      <c r="C9084" t="s">
        <v>114937</v>
      </c>
      <c r="D9084" t="s">
        <v>114936</v>
      </c>
      <c r="E9084" t="str">
        <f t="shared" si="141"/>
        <v>628049 - BARTHELEMY AVOCATS CLERMONT FERRAND</v>
      </c>
      <c r="F9084" t="s">
        <v>540</v>
      </c>
      <c r="G9084" t="s">
        <v>114935</v>
      </c>
      <c r="I9084" t="s">
        <v>1678</v>
      </c>
      <c r="J9084" t="s">
        <v>114934</v>
      </c>
      <c r="K9084" t="s">
        <v>208</v>
      </c>
      <c r="L9084" t="s">
        <v>114933</v>
      </c>
      <c r="N9084" t="s">
        <v>208</v>
      </c>
      <c r="O9084" t="s">
        <v>476</v>
      </c>
      <c r="P9084" t="s">
        <v>476</v>
      </c>
    </row>
    <row r="9085" spans="1:16">
      <c r="A9085" s="484" t="s">
        <v>3759</v>
      </c>
      <c r="B9085" s="485" t="s">
        <v>3758</v>
      </c>
      <c r="C9085" t="s">
        <v>3757</v>
      </c>
      <c r="D9085" t="s">
        <v>3757</v>
      </c>
      <c r="E9085" t="str">
        <f t="shared" si="141"/>
        <v>487260 - VIESSMANN FRANCE FAULQUEMONT</v>
      </c>
      <c r="F9085" t="s">
        <v>1352</v>
      </c>
      <c r="G9085" t="s">
        <v>3756</v>
      </c>
      <c r="I9085" t="s">
        <v>3755</v>
      </c>
      <c r="J9085" t="s">
        <v>3754</v>
      </c>
      <c r="K9085" t="s">
        <v>208</v>
      </c>
      <c r="L9085" t="s">
        <v>3753</v>
      </c>
      <c r="N9085" t="s">
        <v>208</v>
      </c>
      <c r="O9085" t="s">
        <v>476</v>
      </c>
      <c r="P9085" t="s">
        <v>476</v>
      </c>
    </row>
    <row r="9086" spans="1:16">
      <c r="A9086" s="484" t="s">
        <v>126074</v>
      </c>
      <c r="B9086" s="485" t="s">
        <v>126073</v>
      </c>
      <c r="C9086" t="s">
        <v>126072</v>
      </c>
      <c r="D9086" t="s">
        <v>126071</v>
      </c>
      <c r="E9086" t="str">
        <f t="shared" si="141"/>
        <v>136530 - AGEC JBLT FOUGERES</v>
      </c>
      <c r="F9086" t="s">
        <v>33070</v>
      </c>
      <c r="G9086" t="s">
        <v>126070</v>
      </c>
      <c r="I9086" t="s">
        <v>8236</v>
      </c>
      <c r="J9086" t="s">
        <v>126069</v>
      </c>
      <c r="K9086" t="s">
        <v>208</v>
      </c>
      <c r="L9086" t="s">
        <v>126068</v>
      </c>
      <c r="N9086" t="s">
        <v>207</v>
      </c>
      <c r="O9086" t="s">
        <v>476</v>
      </c>
      <c r="P9086" t="s">
        <v>476</v>
      </c>
    </row>
    <row r="9087" spans="1:16">
      <c r="A9087" s="484" t="s">
        <v>121000</v>
      </c>
      <c r="B9087" s="485" t="s">
        <v>120999</v>
      </c>
      <c r="C9087" t="s">
        <v>120998</v>
      </c>
      <c r="D9087" t="s">
        <v>120997</v>
      </c>
      <c r="E9087" t="str">
        <f t="shared" si="141"/>
        <v>59043 - IFMK NICOIS</v>
      </c>
      <c r="F9087" t="s">
        <v>6636</v>
      </c>
      <c r="G9087" t="s">
        <v>120996</v>
      </c>
      <c r="H9087" t="s">
        <v>120995</v>
      </c>
      <c r="I9087" t="s">
        <v>618</v>
      </c>
      <c r="J9087" t="s">
        <v>120994</v>
      </c>
      <c r="K9087" t="s">
        <v>208</v>
      </c>
      <c r="L9087" t="s">
        <v>120993</v>
      </c>
      <c r="N9087" t="s">
        <v>208</v>
      </c>
      <c r="O9087" t="s">
        <v>476</v>
      </c>
      <c r="P9087" t="s">
        <v>476</v>
      </c>
    </row>
    <row r="9088" spans="1:16">
      <c r="A9088" s="484" t="s">
        <v>13943</v>
      </c>
      <c r="B9088" s="485" t="s">
        <v>13942</v>
      </c>
      <c r="C9088" t="s">
        <v>13941</v>
      </c>
      <c r="D9088" t="s">
        <v>13941</v>
      </c>
      <c r="E9088" t="str">
        <f t="shared" si="141"/>
        <v>407343 - SONELO</v>
      </c>
      <c r="F9088" t="s">
        <v>12566</v>
      </c>
      <c r="G9088" t="s">
        <v>13940</v>
      </c>
      <c r="H9088" t="s">
        <v>13939</v>
      </c>
      <c r="I9088" t="s">
        <v>13938</v>
      </c>
      <c r="J9088" t="s">
        <v>13937</v>
      </c>
      <c r="K9088" t="s">
        <v>208</v>
      </c>
      <c r="L9088" t="s">
        <v>13936</v>
      </c>
      <c r="N9088" t="s">
        <v>208</v>
      </c>
      <c r="O9088" t="s">
        <v>476</v>
      </c>
      <c r="P9088" t="s">
        <v>476</v>
      </c>
    </row>
    <row r="9089" spans="1:16">
      <c r="A9089" s="484" t="s">
        <v>106068</v>
      </c>
      <c r="B9089" s="485" t="s">
        <v>106067</v>
      </c>
      <c r="C9089" t="s">
        <v>106066</v>
      </c>
      <c r="D9089" t="s">
        <v>106065</v>
      </c>
      <c r="E9089" t="str">
        <f t="shared" si="141"/>
        <v>577042 - CDFT</v>
      </c>
      <c r="F9089" t="s">
        <v>2524</v>
      </c>
      <c r="G9089" t="s">
        <v>106064</v>
      </c>
      <c r="H9089" t="s">
        <v>106063</v>
      </c>
      <c r="I9089" t="s">
        <v>106062</v>
      </c>
      <c r="J9089" t="s">
        <v>106061</v>
      </c>
      <c r="K9089" t="s">
        <v>208</v>
      </c>
      <c r="L9089" t="s">
        <v>106060</v>
      </c>
      <c r="N9089" t="s">
        <v>208</v>
      </c>
      <c r="O9089" t="s">
        <v>476</v>
      </c>
      <c r="P9089" t="s">
        <v>476</v>
      </c>
    </row>
    <row r="9090" spans="1:16">
      <c r="A9090" s="484" t="s">
        <v>27534</v>
      </c>
      <c r="B9090" s="485" t="s">
        <v>27533</v>
      </c>
      <c r="C9090" t="s">
        <v>27532</v>
      </c>
      <c r="D9090" t="s">
        <v>27532</v>
      </c>
      <c r="E9090" t="str">
        <f t="shared" ref="E9090:E9153" si="142">_xlfn.CONCAT(L9090," - ",D9090)</f>
        <v>403428 - PLP FORMATION</v>
      </c>
      <c r="F9090" t="s">
        <v>27531</v>
      </c>
      <c r="G9090" t="s">
        <v>27530</v>
      </c>
      <c r="H9090" t="s">
        <v>27529</v>
      </c>
      <c r="I9090" t="s">
        <v>16936</v>
      </c>
      <c r="J9090" t="s">
        <v>27016</v>
      </c>
      <c r="K9090" t="s">
        <v>27528</v>
      </c>
      <c r="L9090" t="s">
        <v>27527</v>
      </c>
      <c r="N9090" t="s">
        <v>208</v>
      </c>
      <c r="O9090" t="s">
        <v>476</v>
      </c>
      <c r="P9090" t="s">
        <v>476</v>
      </c>
    </row>
    <row r="9091" spans="1:16">
      <c r="A9091" s="484" t="s">
        <v>31469</v>
      </c>
      <c r="B9091" s="485" t="s">
        <v>31468</v>
      </c>
      <c r="C9091" t="s">
        <v>31467</v>
      </c>
      <c r="D9091" t="s">
        <v>31467</v>
      </c>
      <c r="E9091" t="str">
        <f t="shared" si="142"/>
        <v>656951 - ONCOPACA</v>
      </c>
      <c r="F9091" t="s">
        <v>4190</v>
      </c>
      <c r="G9091" t="s">
        <v>22819</v>
      </c>
      <c r="H9091" t="s">
        <v>31466</v>
      </c>
      <c r="I9091" t="s">
        <v>1035</v>
      </c>
      <c r="J9091" t="s">
        <v>31465</v>
      </c>
      <c r="K9091" t="s">
        <v>208</v>
      </c>
      <c r="L9091" t="s">
        <v>31464</v>
      </c>
      <c r="N9091" t="s">
        <v>208</v>
      </c>
      <c r="O9091" t="s">
        <v>476</v>
      </c>
      <c r="P9091" t="s">
        <v>476</v>
      </c>
    </row>
    <row r="9092" spans="1:16">
      <c r="A9092" s="484" t="s">
        <v>70876</v>
      </c>
      <c r="B9092" s="485" t="s">
        <v>70875</v>
      </c>
      <c r="C9092" t="s">
        <v>70874</v>
      </c>
      <c r="D9092" t="s">
        <v>70873</v>
      </c>
      <c r="E9092" t="str">
        <f t="shared" si="142"/>
        <v>477230 - FORMAFLOM - ISEIC</v>
      </c>
      <c r="F9092" t="s">
        <v>2524</v>
      </c>
      <c r="G9092" t="s">
        <v>70872</v>
      </c>
      <c r="H9092" t="s">
        <v>70871</v>
      </c>
      <c r="I9092" t="s">
        <v>25127</v>
      </c>
      <c r="J9092" t="s">
        <v>70870</v>
      </c>
      <c r="K9092" t="s">
        <v>208</v>
      </c>
      <c r="L9092" t="s">
        <v>70869</v>
      </c>
      <c r="N9092" t="s">
        <v>208</v>
      </c>
      <c r="O9092" t="s">
        <v>476</v>
      </c>
      <c r="P9092" t="s">
        <v>70868</v>
      </c>
    </row>
    <row r="9093" spans="1:16">
      <c r="A9093" s="484" t="s">
        <v>70881</v>
      </c>
      <c r="B9093" s="485" t="s">
        <v>70875</v>
      </c>
      <c r="C9093" t="s">
        <v>70880</v>
      </c>
      <c r="D9093" t="s">
        <v>70880</v>
      </c>
      <c r="E9093" t="str">
        <f t="shared" si="142"/>
        <v>661790 - FORMAFLOW</v>
      </c>
      <c r="F9093" t="s">
        <v>28224</v>
      </c>
      <c r="G9093" t="s">
        <v>30854</v>
      </c>
      <c r="H9093" t="s">
        <v>70879</v>
      </c>
      <c r="I9093" t="s">
        <v>25127</v>
      </c>
      <c r="J9093" t="s">
        <v>70878</v>
      </c>
      <c r="K9093" t="s">
        <v>208</v>
      </c>
      <c r="L9093" t="s">
        <v>70877</v>
      </c>
      <c r="N9093" t="s">
        <v>208</v>
      </c>
      <c r="O9093" t="s">
        <v>476</v>
      </c>
      <c r="P9093" t="s">
        <v>476</v>
      </c>
    </row>
    <row r="9094" spans="1:16">
      <c r="A9094" s="484" t="s">
        <v>100633</v>
      </c>
      <c r="B9094" s="485" t="s">
        <v>100632</v>
      </c>
      <c r="C9094" t="s">
        <v>100631</v>
      </c>
      <c r="D9094" t="s">
        <v>100630</v>
      </c>
      <c r="E9094" t="str">
        <f t="shared" si="142"/>
        <v>390320 - CIBC PICARDIE AMIENS</v>
      </c>
      <c r="F9094" t="s">
        <v>8706</v>
      </c>
      <c r="G9094" t="s">
        <v>100629</v>
      </c>
      <c r="H9094" t="s">
        <v>60408</v>
      </c>
      <c r="I9094" t="s">
        <v>1806</v>
      </c>
      <c r="J9094" t="s">
        <v>100628</v>
      </c>
      <c r="K9094" t="s">
        <v>208</v>
      </c>
      <c r="L9094" t="s">
        <v>100627</v>
      </c>
      <c r="N9094" t="s">
        <v>208</v>
      </c>
      <c r="O9094" t="s">
        <v>476</v>
      </c>
      <c r="P9094" t="s">
        <v>476</v>
      </c>
    </row>
    <row r="9095" spans="1:16">
      <c r="A9095" s="484" t="s">
        <v>11031</v>
      </c>
      <c r="B9095" s="485" t="s">
        <v>11030</v>
      </c>
      <c r="C9095" t="s">
        <v>11029</v>
      </c>
      <c r="D9095" t="s">
        <v>11029</v>
      </c>
      <c r="E9095" t="str">
        <f t="shared" si="142"/>
        <v>544449 - TB VALEURS</v>
      </c>
      <c r="F9095" t="s">
        <v>1680</v>
      </c>
      <c r="G9095" t="s">
        <v>11028</v>
      </c>
      <c r="I9095" t="s">
        <v>11027</v>
      </c>
      <c r="J9095" t="s">
        <v>11026</v>
      </c>
      <c r="K9095" t="s">
        <v>11025</v>
      </c>
      <c r="L9095" t="s">
        <v>11024</v>
      </c>
      <c r="N9095" t="s">
        <v>208</v>
      </c>
      <c r="O9095" t="s">
        <v>476</v>
      </c>
      <c r="P9095" t="s">
        <v>476</v>
      </c>
    </row>
    <row r="9096" spans="1:16">
      <c r="A9096" s="484" t="s">
        <v>33990</v>
      </c>
      <c r="B9096" s="485" t="s">
        <v>33989</v>
      </c>
      <c r="C9096" t="s">
        <v>33988</v>
      </c>
      <c r="D9096" t="s">
        <v>33988</v>
      </c>
      <c r="E9096" t="str">
        <f t="shared" si="142"/>
        <v>434220 - NATIVO</v>
      </c>
      <c r="F9096" t="s">
        <v>6920</v>
      </c>
      <c r="G9096" t="s">
        <v>33987</v>
      </c>
      <c r="I9096" t="s">
        <v>626</v>
      </c>
      <c r="J9096" t="s">
        <v>33986</v>
      </c>
      <c r="K9096" t="s">
        <v>208</v>
      </c>
      <c r="L9096" t="s">
        <v>33985</v>
      </c>
      <c r="N9096" t="s">
        <v>208</v>
      </c>
      <c r="O9096" t="s">
        <v>476</v>
      </c>
      <c r="P9096" t="s">
        <v>476</v>
      </c>
    </row>
    <row r="9097" spans="1:16">
      <c r="A9097" s="484" t="s">
        <v>113382</v>
      </c>
      <c r="B9097" s="485" t="s">
        <v>113381</v>
      </c>
      <c r="C9097" t="s">
        <v>113380</v>
      </c>
      <c r="D9097" t="s">
        <v>113380</v>
      </c>
      <c r="E9097" t="str">
        <f t="shared" si="142"/>
        <v>458910 - BIOMNIS</v>
      </c>
      <c r="F9097" t="s">
        <v>10495</v>
      </c>
      <c r="G9097" t="s">
        <v>113379</v>
      </c>
      <c r="H9097" t="s">
        <v>113378</v>
      </c>
      <c r="I9097" t="s">
        <v>3329</v>
      </c>
      <c r="J9097" t="s">
        <v>113377</v>
      </c>
      <c r="K9097" t="s">
        <v>113376</v>
      </c>
      <c r="L9097" t="s">
        <v>113375</v>
      </c>
      <c r="N9097" t="s">
        <v>208</v>
      </c>
      <c r="O9097" t="s">
        <v>476</v>
      </c>
      <c r="P9097" t="s">
        <v>476</v>
      </c>
    </row>
    <row r="9098" spans="1:16">
      <c r="A9098" s="484" t="s">
        <v>87694</v>
      </c>
      <c r="B9098" s="485" t="s">
        <v>87693</v>
      </c>
      <c r="C9098" t="s">
        <v>87692</v>
      </c>
      <c r="D9098" t="s">
        <v>87692</v>
      </c>
      <c r="E9098" t="str">
        <f t="shared" si="142"/>
        <v>573711 - DESTINATION FORMATION</v>
      </c>
      <c r="F9098" t="s">
        <v>1328</v>
      </c>
      <c r="G9098" t="s">
        <v>87691</v>
      </c>
      <c r="I9098" t="s">
        <v>87690</v>
      </c>
      <c r="J9098" t="s">
        <v>87689</v>
      </c>
      <c r="K9098" t="s">
        <v>208</v>
      </c>
      <c r="L9098" t="s">
        <v>87688</v>
      </c>
      <c r="N9098" t="s">
        <v>208</v>
      </c>
      <c r="O9098" t="s">
        <v>476</v>
      </c>
      <c r="P9098" t="s">
        <v>476</v>
      </c>
    </row>
    <row r="9099" spans="1:16">
      <c r="A9099" s="484" t="s">
        <v>36586</v>
      </c>
      <c r="B9099" s="485" t="s">
        <v>36585</v>
      </c>
      <c r="C9099" t="s">
        <v>36584</v>
      </c>
      <c r="D9099" t="s">
        <v>36583</v>
      </c>
      <c r="E9099" t="str">
        <f t="shared" si="142"/>
        <v>417040 - METAREFLEXOLOGIE</v>
      </c>
      <c r="F9099" t="s">
        <v>36582</v>
      </c>
      <c r="G9099" t="s">
        <v>36581</v>
      </c>
      <c r="I9099" t="s">
        <v>1814</v>
      </c>
      <c r="J9099" t="s">
        <v>36580</v>
      </c>
      <c r="K9099" t="s">
        <v>208</v>
      </c>
      <c r="L9099" t="s">
        <v>36579</v>
      </c>
      <c r="N9099" t="s">
        <v>208</v>
      </c>
      <c r="O9099" t="s">
        <v>476</v>
      </c>
      <c r="P9099" t="s">
        <v>476</v>
      </c>
    </row>
    <row r="9100" spans="1:16">
      <c r="A9100" s="484" t="s">
        <v>79216</v>
      </c>
      <c r="B9100" s="485" t="s">
        <v>79215</v>
      </c>
      <c r="C9100" t="s">
        <v>79214</v>
      </c>
      <c r="D9100" t="s">
        <v>79214</v>
      </c>
      <c r="E9100" t="str">
        <f t="shared" si="142"/>
        <v>456780 - EPITOME CONSEIL</v>
      </c>
      <c r="F9100" t="s">
        <v>5026</v>
      </c>
      <c r="G9100" t="s">
        <v>79213</v>
      </c>
      <c r="I9100" t="s">
        <v>13800</v>
      </c>
      <c r="J9100" t="s">
        <v>79212</v>
      </c>
      <c r="K9100" t="s">
        <v>208</v>
      </c>
      <c r="L9100" t="s">
        <v>79211</v>
      </c>
      <c r="N9100" t="s">
        <v>208</v>
      </c>
      <c r="O9100" t="s">
        <v>476</v>
      </c>
      <c r="P9100" t="s">
        <v>476</v>
      </c>
    </row>
    <row r="9101" spans="1:16">
      <c r="A9101" s="484" t="s">
        <v>129666</v>
      </c>
      <c r="B9101" s="485" t="s">
        <v>129665</v>
      </c>
      <c r="C9101" t="s">
        <v>129664</v>
      </c>
      <c r="D9101" t="s">
        <v>129664</v>
      </c>
      <c r="E9101" t="str">
        <f t="shared" si="142"/>
        <v>549046 - ALTER EVOLUTION</v>
      </c>
      <c r="F9101" t="s">
        <v>628</v>
      </c>
      <c r="G9101" t="s">
        <v>129663</v>
      </c>
      <c r="I9101" t="s">
        <v>12332</v>
      </c>
      <c r="J9101" t="s">
        <v>129662</v>
      </c>
      <c r="K9101" t="s">
        <v>208</v>
      </c>
      <c r="L9101" t="s">
        <v>129661</v>
      </c>
      <c r="N9101" t="s">
        <v>208</v>
      </c>
      <c r="O9101" t="s">
        <v>476</v>
      </c>
      <c r="P9101" t="s">
        <v>476</v>
      </c>
    </row>
    <row r="9102" spans="1:16">
      <c r="A9102" s="484" t="s">
        <v>114023</v>
      </c>
      <c r="B9102" s="485" t="s">
        <v>114022</v>
      </c>
      <c r="C9102" t="s">
        <v>114021</v>
      </c>
      <c r="D9102" t="s">
        <v>114020</v>
      </c>
      <c r="E9102" t="str">
        <f t="shared" si="142"/>
        <v>465410 - BERNARD NATHALIE</v>
      </c>
      <c r="F9102" t="s">
        <v>1258</v>
      </c>
      <c r="G9102" t="s">
        <v>114019</v>
      </c>
      <c r="I9102" t="s">
        <v>50052</v>
      </c>
      <c r="J9102" t="s">
        <v>114018</v>
      </c>
      <c r="K9102" t="s">
        <v>208</v>
      </c>
      <c r="L9102" t="s">
        <v>114017</v>
      </c>
      <c r="N9102" t="s">
        <v>208</v>
      </c>
      <c r="O9102" t="s">
        <v>476</v>
      </c>
      <c r="P9102" t="s">
        <v>476</v>
      </c>
    </row>
    <row r="9103" spans="1:16">
      <c r="A9103" s="484" t="s">
        <v>110360</v>
      </c>
      <c r="B9103" s="485" t="s">
        <v>110359</v>
      </c>
      <c r="C9103" t="s">
        <v>110341</v>
      </c>
      <c r="D9103" t="s">
        <v>110341</v>
      </c>
      <c r="E9103" t="str">
        <f t="shared" si="142"/>
        <v>367515 - CAP FORMATION</v>
      </c>
      <c r="F9103" t="s">
        <v>110358</v>
      </c>
      <c r="G9103" t="s">
        <v>110357</v>
      </c>
      <c r="I9103" t="s">
        <v>2507</v>
      </c>
      <c r="J9103" t="s">
        <v>110356</v>
      </c>
      <c r="K9103" t="s">
        <v>208</v>
      </c>
      <c r="L9103" t="s">
        <v>110355</v>
      </c>
      <c r="N9103" t="s">
        <v>208</v>
      </c>
      <c r="O9103" t="s">
        <v>476</v>
      </c>
      <c r="P9103" t="s">
        <v>476</v>
      </c>
    </row>
    <row r="9104" spans="1:16">
      <c r="A9104" s="484" t="s">
        <v>62731</v>
      </c>
      <c r="B9104" s="485" t="s">
        <v>62730</v>
      </c>
      <c r="C9104" t="s">
        <v>62729</v>
      </c>
      <c r="D9104" t="s">
        <v>62728</v>
      </c>
      <c r="E9104" t="str">
        <f t="shared" si="142"/>
        <v>641807 - GUYON PAULINE</v>
      </c>
      <c r="F9104" t="s">
        <v>22031</v>
      </c>
      <c r="G9104" t="s">
        <v>62727</v>
      </c>
      <c r="I9104" t="s">
        <v>1035</v>
      </c>
      <c r="J9104" t="s">
        <v>62726</v>
      </c>
      <c r="K9104" t="s">
        <v>208</v>
      </c>
      <c r="L9104" t="s">
        <v>62725</v>
      </c>
      <c r="N9104" t="s">
        <v>208</v>
      </c>
      <c r="O9104" t="s">
        <v>476</v>
      </c>
      <c r="P9104" t="s">
        <v>476</v>
      </c>
    </row>
    <row r="9105" spans="1:16">
      <c r="A9105" s="484" t="s">
        <v>24333</v>
      </c>
      <c r="B9105" s="485" t="s">
        <v>24332</v>
      </c>
      <c r="C9105" t="s">
        <v>24331</v>
      </c>
      <c r="D9105" t="s">
        <v>24330</v>
      </c>
      <c r="E9105" t="str">
        <f t="shared" si="142"/>
        <v>420440 - QUALIT E PATHOLOGIE</v>
      </c>
      <c r="F9105" t="s">
        <v>24212</v>
      </c>
      <c r="G9105" t="s">
        <v>24329</v>
      </c>
      <c r="H9105" t="s">
        <v>24328</v>
      </c>
      <c r="I9105" t="s">
        <v>6023</v>
      </c>
      <c r="J9105" t="s">
        <v>24327</v>
      </c>
      <c r="K9105" t="s">
        <v>24326</v>
      </c>
      <c r="L9105" t="s">
        <v>24325</v>
      </c>
      <c r="N9105" t="s">
        <v>208</v>
      </c>
      <c r="O9105" t="s">
        <v>476</v>
      </c>
      <c r="P9105" t="s">
        <v>476</v>
      </c>
    </row>
    <row r="9106" spans="1:16">
      <c r="A9106" s="484" t="s">
        <v>46867</v>
      </c>
      <c r="B9106" s="485" t="s">
        <v>46866</v>
      </c>
      <c r="C9106" t="s">
        <v>46865</v>
      </c>
      <c r="D9106" t="s">
        <v>46865</v>
      </c>
      <c r="E9106" t="str">
        <f t="shared" si="142"/>
        <v>601275 - LA NEF</v>
      </c>
      <c r="F9106" t="s">
        <v>46864</v>
      </c>
      <c r="G9106" t="s">
        <v>46863</v>
      </c>
      <c r="I9106" t="s">
        <v>6948</v>
      </c>
      <c r="J9106" t="s">
        <v>46862</v>
      </c>
      <c r="K9106" t="s">
        <v>208</v>
      </c>
      <c r="L9106" t="s">
        <v>46861</v>
      </c>
      <c r="N9106" t="s">
        <v>208</v>
      </c>
      <c r="O9106" t="s">
        <v>476</v>
      </c>
      <c r="P9106" t="s">
        <v>476</v>
      </c>
    </row>
    <row r="9107" spans="1:16">
      <c r="A9107" s="484" t="s">
        <v>117824</v>
      </c>
      <c r="B9107" s="485" t="s">
        <v>117823</v>
      </c>
      <c r="C9107" t="s">
        <v>117822</v>
      </c>
      <c r="D9107" t="s">
        <v>117822</v>
      </c>
      <c r="E9107" t="str">
        <f t="shared" si="142"/>
        <v>300160 - ATELIER DE L'ARBRE</v>
      </c>
      <c r="F9107" t="s">
        <v>18280</v>
      </c>
      <c r="G9107" t="s">
        <v>117821</v>
      </c>
      <c r="I9107" t="s">
        <v>117820</v>
      </c>
      <c r="K9107" t="s">
        <v>208</v>
      </c>
      <c r="L9107" t="s">
        <v>117819</v>
      </c>
      <c r="N9107" t="s">
        <v>208</v>
      </c>
      <c r="O9107" t="s">
        <v>476</v>
      </c>
      <c r="P9107" t="s">
        <v>117818</v>
      </c>
    </row>
    <row r="9108" spans="1:16">
      <c r="A9108" s="484" t="s">
        <v>80718</v>
      </c>
      <c r="B9108" s="485" t="s">
        <v>80717</v>
      </c>
      <c r="C9108" t="s">
        <v>80716</v>
      </c>
      <c r="D9108" t="s">
        <v>80715</v>
      </c>
      <c r="E9108" t="str">
        <f t="shared" si="142"/>
        <v>627094 - ELALOUF CATHERINE</v>
      </c>
      <c r="F9108" t="s">
        <v>21240</v>
      </c>
      <c r="G9108" t="s">
        <v>80714</v>
      </c>
      <c r="I9108" t="s">
        <v>569</v>
      </c>
      <c r="J9108" t="s">
        <v>80713</v>
      </c>
      <c r="K9108" t="s">
        <v>208</v>
      </c>
      <c r="L9108" t="s">
        <v>80712</v>
      </c>
      <c r="N9108" t="s">
        <v>208</v>
      </c>
      <c r="O9108" t="s">
        <v>476</v>
      </c>
      <c r="P9108" t="s">
        <v>476</v>
      </c>
    </row>
    <row r="9109" spans="1:16">
      <c r="A9109" s="484" t="s">
        <v>29207</v>
      </c>
      <c r="B9109" s="485" t="s">
        <v>29206</v>
      </c>
      <c r="C9109" t="s">
        <v>29205</v>
      </c>
      <c r="D9109" t="s">
        <v>29205</v>
      </c>
      <c r="E9109" t="str">
        <f t="shared" si="142"/>
        <v>186983 - PATRICK FOUCHIER RESC</v>
      </c>
      <c r="F9109" t="s">
        <v>27150</v>
      </c>
      <c r="G9109" t="s">
        <v>29204</v>
      </c>
      <c r="H9109" t="s">
        <v>29203</v>
      </c>
      <c r="I9109" t="s">
        <v>29202</v>
      </c>
      <c r="J9109" t="s">
        <v>29201</v>
      </c>
      <c r="K9109" t="s">
        <v>29200</v>
      </c>
      <c r="L9109" t="s">
        <v>29199</v>
      </c>
      <c r="N9109" t="s">
        <v>208</v>
      </c>
      <c r="O9109" t="s">
        <v>476</v>
      </c>
      <c r="P9109" t="s">
        <v>476</v>
      </c>
    </row>
    <row r="9110" spans="1:16">
      <c r="A9110" s="484" t="s">
        <v>99473</v>
      </c>
      <c r="B9110" s="485" t="s">
        <v>99472</v>
      </c>
      <c r="C9110" t="s">
        <v>99471</v>
      </c>
      <c r="D9110" t="s">
        <v>99470</v>
      </c>
      <c r="E9110" t="str">
        <f t="shared" si="142"/>
        <v>637889 - ALPHANOV</v>
      </c>
      <c r="F9110" t="s">
        <v>4696</v>
      </c>
      <c r="G9110" t="s">
        <v>99469</v>
      </c>
      <c r="H9110" t="s">
        <v>99468</v>
      </c>
      <c r="I9110" t="s">
        <v>3032</v>
      </c>
      <c r="J9110" t="s">
        <v>99467</v>
      </c>
      <c r="K9110" t="s">
        <v>208</v>
      </c>
      <c r="L9110" t="s">
        <v>99466</v>
      </c>
      <c r="N9110" t="s">
        <v>208</v>
      </c>
      <c r="O9110" t="s">
        <v>476</v>
      </c>
      <c r="P9110" t="s">
        <v>476</v>
      </c>
    </row>
    <row r="9111" spans="1:16">
      <c r="A9111" s="484" t="s">
        <v>136866</v>
      </c>
      <c r="B9111" s="485" t="s">
        <v>136865</v>
      </c>
      <c r="C9111" t="s">
        <v>136864</v>
      </c>
      <c r="D9111" t="s">
        <v>136864</v>
      </c>
      <c r="E9111" t="str">
        <f t="shared" si="142"/>
        <v>653421 - ABC FOR VALUE</v>
      </c>
      <c r="F9111" t="s">
        <v>40411</v>
      </c>
      <c r="G9111" t="s">
        <v>136863</v>
      </c>
      <c r="I9111" t="s">
        <v>1406</v>
      </c>
      <c r="J9111" t="s">
        <v>136862</v>
      </c>
      <c r="K9111" t="s">
        <v>208</v>
      </c>
      <c r="L9111" t="s">
        <v>136861</v>
      </c>
      <c r="N9111" t="s">
        <v>208</v>
      </c>
      <c r="O9111" t="s">
        <v>476</v>
      </c>
      <c r="P9111" t="s">
        <v>476</v>
      </c>
    </row>
    <row r="9112" spans="1:16">
      <c r="A9112" s="484" t="s">
        <v>126501</v>
      </c>
      <c r="B9112" s="485" t="s">
        <v>126500</v>
      </c>
      <c r="C9112" t="s">
        <v>126499</v>
      </c>
      <c r="D9112" t="s">
        <v>126499</v>
      </c>
      <c r="E9112" t="str">
        <f t="shared" si="142"/>
        <v>443098 - ASCENTIEL</v>
      </c>
      <c r="F9112" t="s">
        <v>1848</v>
      </c>
      <c r="G9112" t="s">
        <v>126498</v>
      </c>
      <c r="H9112" t="s">
        <v>126497</v>
      </c>
      <c r="I9112" t="s">
        <v>126496</v>
      </c>
      <c r="J9112" t="s">
        <v>126495</v>
      </c>
      <c r="K9112" t="s">
        <v>208</v>
      </c>
      <c r="L9112" t="s">
        <v>126494</v>
      </c>
      <c r="N9112" t="s">
        <v>208</v>
      </c>
      <c r="O9112" t="s">
        <v>476</v>
      </c>
      <c r="P9112" t="s">
        <v>476</v>
      </c>
    </row>
    <row r="9113" spans="1:16">
      <c r="A9113" s="484" t="s">
        <v>118744</v>
      </c>
      <c r="B9113" s="485" t="s">
        <v>118743</v>
      </c>
      <c r="C9113" t="s">
        <v>118742</v>
      </c>
      <c r="D9113" t="s">
        <v>118741</v>
      </c>
      <c r="E9113" t="str">
        <f t="shared" si="142"/>
        <v>571428 - ARACT BRETAGNE RENNES</v>
      </c>
      <c r="F9113" t="s">
        <v>15198</v>
      </c>
      <c r="G9113" t="s">
        <v>118740</v>
      </c>
      <c r="I9113" t="s">
        <v>3364</v>
      </c>
      <c r="J9113" t="s">
        <v>118739</v>
      </c>
      <c r="K9113" t="s">
        <v>208</v>
      </c>
      <c r="L9113" t="s">
        <v>118738</v>
      </c>
      <c r="N9113" t="s">
        <v>208</v>
      </c>
      <c r="O9113" t="s">
        <v>476</v>
      </c>
      <c r="P9113" t="s">
        <v>476</v>
      </c>
    </row>
    <row r="9114" spans="1:16">
      <c r="A9114" s="484" t="s">
        <v>117391</v>
      </c>
      <c r="B9114" s="485" t="s">
        <v>117390</v>
      </c>
      <c r="C9114" t="s">
        <v>117389</v>
      </c>
      <c r="D9114" t="s">
        <v>117389</v>
      </c>
      <c r="E9114" t="str">
        <f t="shared" si="142"/>
        <v>402370 - ATOUSOINS</v>
      </c>
      <c r="F9114" t="s">
        <v>30224</v>
      </c>
      <c r="G9114" t="s">
        <v>117388</v>
      </c>
      <c r="I9114" t="s">
        <v>7926</v>
      </c>
      <c r="J9114" t="s">
        <v>117387</v>
      </c>
      <c r="K9114" t="s">
        <v>117386</v>
      </c>
      <c r="L9114" t="s">
        <v>117385</v>
      </c>
      <c r="N9114" t="s">
        <v>208</v>
      </c>
      <c r="O9114" t="s">
        <v>476</v>
      </c>
      <c r="P9114" t="s">
        <v>476</v>
      </c>
    </row>
    <row r="9115" spans="1:16">
      <c r="A9115" s="484" t="s">
        <v>67935</v>
      </c>
      <c r="B9115" s="485" t="s">
        <v>67934</v>
      </c>
      <c r="C9115" t="s">
        <v>67933</v>
      </c>
      <c r="D9115" t="s">
        <v>67932</v>
      </c>
      <c r="E9115" t="str">
        <f t="shared" si="142"/>
        <v>290180 - GAIA PARIS</v>
      </c>
      <c r="G9115" t="s">
        <v>67931</v>
      </c>
      <c r="I9115" t="s">
        <v>626</v>
      </c>
      <c r="J9115" t="s">
        <v>67930</v>
      </c>
      <c r="K9115" t="s">
        <v>208</v>
      </c>
      <c r="L9115" t="s">
        <v>67929</v>
      </c>
      <c r="N9115" t="s">
        <v>208</v>
      </c>
      <c r="O9115" t="s">
        <v>476</v>
      </c>
      <c r="P9115" t="s">
        <v>476</v>
      </c>
    </row>
    <row r="9116" spans="1:16">
      <c r="A9116" s="484" t="s">
        <v>134502</v>
      </c>
      <c r="B9116" s="485" t="s">
        <v>134501</v>
      </c>
      <c r="C9116" t="s">
        <v>134500</v>
      </c>
      <c r="D9116" t="s">
        <v>134500</v>
      </c>
      <c r="E9116" t="str">
        <f t="shared" si="142"/>
        <v>413021 - ADEQUATION SECURITE</v>
      </c>
      <c r="F9116" t="s">
        <v>2572</v>
      </c>
      <c r="G9116" t="s">
        <v>134499</v>
      </c>
      <c r="I9116" t="s">
        <v>25853</v>
      </c>
      <c r="J9116" t="s">
        <v>134498</v>
      </c>
      <c r="K9116" t="s">
        <v>208</v>
      </c>
      <c r="L9116" t="s">
        <v>134497</v>
      </c>
      <c r="N9116" t="s">
        <v>208</v>
      </c>
      <c r="O9116" t="s">
        <v>476</v>
      </c>
      <c r="P9116" t="s">
        <v>476</v>
      </c>
    </row>
    <row r="9117" spans="1:16">
      <c r="A9117" s="484" t="s">
        <v>35819</v>
      </c>
      <c r="B9117" s="485" t="s">
        <v>35818</v>
      </c>
      <c r="C9117" t="s">
        <v>35817</v>
      </c>
      <c r="D9117" t="s">
        <v>35817</v>
      </c>
      <c r="E9117" t="str">
        <f t="shared" si="142"/>
        <v>562129 - MIRABILIS</v>
      </c>
      <c r="F9117" t="s">
        <v>2572</v>
      </c>
      <c r="G9117" t="s">
        <v>35816</v>
      </c>
      <c r="I9117" t="s">
        <v>1148</v>
      </c>
      <c r="J9117" t="s">
        <v>35815</v>
      </c>
      <c r="K9117" t="s">
        <v>208</v>
      </c>
      <c r="L9117" t="s">
        <v>35814</v>
      </c>
      <c r="N9117" t="s">
        <v>208</v>
      </c>
      <c r="O9117" t="s">
        <v>476</v>
      </c>
      <c r="P9117" t="s">
        <v>476</v>
      </c>
    </row>
    <row r="9118" spans="1:16">
      <c r="A9118" s="484" t="s">
        <v>84288</v>
      </c>
      <c r="B9118" s="485" t="s">
        <v>84287</v>
      </c>
      <c r="C9118" t="s">
        <v>84286</v>
      </c>
      <c r="D9118" t="s">
        <v>84286</v>
      </c>
      <c r="E9118" t="str">
        <f t="shared" si="142"/>
        <v>530657 - ECOLE DES ARTS ET TECHNIQUES</v>
      </c>
      <c r="F9118" t="s">
        <v>7547</v>
      </c>
      <c r="G9118" t="s">
        <v>84285</v>
      </c>
      <c r="I9118" t="s">
        <v>2666</v>
      </c>
      <c r="J9118" t="s">
        <v>84284</v>
      </c>
      <c r="K9118" t="s">
        <v>208</v>
      </c>
      <c r="L9118" t="s">
        <v>84283</v>
      </c>
      <c r="N9118" t="s">
        <v>208</v>
      </c>
      <c r="O9118" t="s">
        <v>476</v>
      </c>
      <c r="P9118" t="s">
        <v>476</v>
      </c>
    </row>
    <row r="9119" spans="1:16">
      <c r="A9119" s="484" t="s">
        <v>30014</v>
      </c>
      <c r="B9119" s="485" t="s">
        <v>30013</v>
      </c>
      <c r="C9119" t="s">
        <v>30012</v>
      </c>
      <c r="D9119" t="s">
        <v>30011</v>
      </c>
      <c r="E9119" t="str">
        <f t="shared" si="142"/>
        <v>680837 - PAC SECURITE ASSAT</v>
      </c>
      <c r="F9119" t="s">
        <v>7167</v>
      </c>
      <c r="G9119" t="s">
        <v>30010</v>
      </c>
      <c r="I9119" t="s">
        <v>30009</v>
      </c>
      <c r="J9119" t="s">
        <v>30008</v>
      </c>
      <c r="K9119" t="s">
        <v>208</v>
      </c>
      <c r="L9119" t="s">
        <v>30007</v>
      </c>
      <c r="N9119" t="s">
        <v>208</v>
      </c>
      <c r="O9119" t="s">
        <v>476</v>
      </c>
      <c r="P9119" t="s">
        <v>476</v>
      </c>
    </row>
    <row r="9120" spans="1:16">
      <c r="A9120" s="484" t="s">
        <v>115035</v>
      </c>
      <c r="B9120" s="485" t="s">
        <v>115034</v>
      </c>
      <c r="C9120" t="s">
        <v>115033</v>
      </c>
      <c r="D9120" t="s">
        <v>115032</v>
      </c>
      <c r="E9120" t="str">
        <f t="shared" si="142"/>
        <v>558849 - BARAS KATY</v>
      </c>
      <c r="F9120" t="s">
        <v>1352</v>
      </c>
      <c r="G9120" t="s">
        <v>115031</v>
      </c>
      <c r="I9120" t="s">
        <v>69871</v>
      </c>
      <c r="J9120" t="s">
        <v>115030</v>
      </c>
      <c r="K9120" t="s">
        <v>208</v>
      </c>
      <c r="L9120" t="s">
        <v>115029</v>
      </c>
      <c r="N9120" t="s">
        <v>208</v>
      </c>
      <c r="O9120" t="s">
        <v>476</v>
      </c>
      <c r="P9120" t="s">
        <v>476</v>
      </c>
    </row>
    <row r="9121" spans="1:16">
      <c r="A9121" s="484" t="s">
        <v>61815</v>
      </c>
      <c r="B9121" s="485" t="s">
        <v>61814</v>
      </c>
      <c r="C9121" t="s">
        <v>61813</v>
      </c>
      <c r="D9121" t="s">
        <v>61812</v>
      </c>
      <c r="E9121" t="str">
        <f t="shared" si="142"/>
        <v>424249 - HELIA PORTAGE</v>
      </c>
      <c r="F9121" t="s">
        <v>1568</v>
      </c>
      <c r="G9121" t="s">
        <v>61811</v>
      </c>
      <c r="I9121" t="s">
        <v>9871</v>
      </c>
      <c r="J9121" t="s">
        <v>61810</v>
      </c>
      <c r="K9121" t="s">
        <v>208</v>
      </c>
      <c r="L9121" t="s">
        <v>61809</v>
      </c>
      <c r="N9121" t="s">
        <v>208</v>
      </c>
      <c r="O9121" t="s">
        <v>476</v>
      </c>
      <c r="P9121" t="s">
        <v>476</v>
      </c>
    </row>
    <row r="9122" spans="1:16">
      <c r="A9122" s="484" t="s">
        <v>13645</v>
      </c>
      <c r="B9122" s="485" t="s">
        <v>13644</v>
      </c>
      <c r="C9122" t="s">
        <v>13643</v>
      </c>
      <c r="D9122" t="s">
        <v>13642</v>
      </c>
      <c r="E9122" t="str">
        <f t="shared" si="142"/>
        <v>529990 - SMFP</v>
      </c>
      <c r="F9122" t="s">
        <v>1710</v>
      </c>
      <c r="G9122" t="s">
        <v>13641</v>
      </c>
      <c r="I9122" t="s">
        <v>6909</v>
      </c>
      <c r="K9122" t="s">
        <v>208</v>
      </c>
      <c r="L9122" t="s">
        <v>13640</v>
      </c>
      <c r="N9122" t="s">
        <v>208</v>
      </c>
      <c r="O9122" t="s">
        <v>476</v>
      </c>
      <c r="P9122" t="s">
        <v>476</v>
      </c>
    </row>
    <row r="9123" spans="1:16">
      <c r="A9123" s="484" t="s">
        <v>21267</v>
      </c>
      <c r="B9123" s="485" t="s">
        <v>21266</v>
      </c>
      <c r="C9123" t="s">
        <v>21265</v>
      </c>
      <c r="D9123" t="s">
        <v>21265</v>
      </c>
      <c r="E9123" t="str">
        <f t="shared" si="142"/>
        <v>398305 - ROUCOULES ALAIN</v>
      </c>
      <c r="F9123" t="s">
        <v>11686</v>
      </c>
      <c r="G9123" t="s">
        <v>21264</v>
      </c>
      <c r="I9123" t="s">
        <v>21263</v>
      </c>
      <c r="J9123" t="s">
        <v>21262</v>
      </c>
      <c r="K9123" t="s">
        <v>208</v>
      </c>
      <c r="L9123" t="s">
        <v>21261</v>
      </c>
      <c r="N9123" t="s">
        <v>208</v>
      </c>
      <c r="O9123" t="s">
        <v>476</v>
      </c>
      <c r="P9123" t="s">
        <v>476</v>
      </c>
    </row>
    <row r="9124" spans="1:16">
      <c r="A9124" s="484" t="s">
        <v>122030</v>
      </c>
      <c r="B9124" s="485" t="s">
        <v>122029</v>
      </c>
      <c r="C9124" t="s">
        <v>122028</v>
      </c>
      <c r="D9124" t="s">
        <v>122027</v>
      </c>
      <c r="E9124" t="str">
        <f t="shared" si="142"/>
        <v>475816 - AEPSP</v>
      </c>
      <c r="F9124" t="s">
        <v>7254</v>
      </c>
      <c r="G9124" t="s">
        <v>72884</v>
      </c>
      <c r="I9124" t="s">
        <v>7159</v>
      </c>
      <c r="J9124" t="s">
        <v>122026</v>
      </c>
      <c r="K9124" t="s">
        <v>208</v>
      </c>
      <c r="L9124" t="s">
        <v>122025</v>
      </c>
      <c r="N9124" t="s">
        <v>208</v>
      </c>
      <c r="O9124" t="s">
        <v>476</v>
      </c>
      <c r="P9124" t="s">
        <v>476</v>
      </c>
    </row>
    <row r="9125" spans="1:16">
      <c r="A9125" s="484" t="s">
        <v>73067</v>
      </c>
      <c r="B9125" s="485" t="s">
        <v>73066</v>
      </c>
      <c r="C9125" t="s">
        <v>73065</v>
      </c>
      <c r="D9125" t="s">
        <v>73064</v>
      </c>
      <c r="E9125" t="str">
        <f t="shared" si="142"/>
        <v>587114 - FHF BRETAGNE</v>
      </c>
      <c r="F9125" t="s">
        <v>2771</v>
      </c>
      <c r="G9125" t="s">
        <v>73063</v>
      </c>
      <c r="H9125" t="s">
        <v>73062</v>
      </c>
      <c r="I9125" t="s">
        <v>3364</v>
      </c>
      <c r="J9125" t="s">
        <v>73061</v>
      </c>
      <c r="K9125" t="s">
        <v>208</v>
      </c>
      <c r="L9125" t="s">
        <v>73060</v>
      </c>
      <c r="N9125" t="s">
        <v>208</v>
      </c>
      <c r="O9125" t="s">
        <v>476</v>
      </c>
      <c r="P9125" t="s">
        <v>476</v>
      </c>
    </row>
    <row r="9126" spans="1:16">
      <c r="A9126" s="484" t="s">
        <v>79936</v>
      </c>
      <c r="B9126" s="485" t="s">
        <v>79935</v>
      </c>
      <c r="C9126" t="s">
        <v>79934</v>
      </c>
      <c r="D9126" t="s">
        <v>79933</v>
      </c>
      <c r="E9126" t="str">
        <f t="shared" si="142"/>
        <v>425886 - EADMP</v>
      </c>
      <c r="F9126" t="s">
        <v>1983</v>
      </c>
      <c r="G9126" t="s">
        <v>22826</v>
      </c>
      <c r="H9126" t="s">
        <v>79932</v>
      </c>
      <c r="I9126" t="s">
        <v>603</v>
      </c>
      <c r="J9126" t="s">
        <v>79931</v>
      </c>
      <c r="K9126" t="s">
        <v>79930</v>
      </c>
      <c r="L9126" t="s">
        <v>79929</v>
      </c>
      <c r="N9126" t="s">
        <v>208</v>
      </c>
      <c r="O9126" t="s">
        <v>476</v>
      </c>
      <c r="P9126" t="s">
        <v>476</v>
      </c>
    </row>
    <row r="9127" spans="1:16">
      <c r="A9127" s="484" t="s">
        <v>88120</v>
      </c>
      <c r="B9127" s="485" t="s">
        <v>88119</v>
      </c>
      <c r="C9127" t="s">
        <v>88118</v>
      </c>
      <c r="D9127" t="s">
        <v>88117</v>
      </c>
      <c r="E9127" t="str">
        <f t="shared" si="142"/>
        <v>670066 - DELPORTE  YASMINA</v>
      </c>
      <c r="F9127" t="s">
        <v>2961</v>
      </c>
      <c r="G9127" t="s">
        <v>88116</v>
      </c>
      <c r="I9127" t="s">
        <v>65619</v>
      </c>
      <c r="J9127" t="s">
        <v>88115</v>
      </c>
      <c r="K9127" t="s">
        <v>208</v>
      </c>
      <c r="L9127" t="s">
        <v>88114</v>
      </c>
      <c r="N9127" t="s">
        <v>208</v>
      </c>
      <c r="O9127" t="s">
        <v>476</v>
      </c>
      <c r="P9127" t="s">
        <v>476</v>
      </c>
    </row>
    <row r="9128" spans="1:16">
      <c r="A9128" s="484" t="s">
        <v>86569</v>
      </c>
      <c r="B9128" s="485" t="s">
        <v>86568</v>
      </c>
      <c r="C9128" t="s">
        <v>86567</v>
      </c>
      <c r="D9128" t="s">
        <v>86566</v>
      </c>
      <c r="E9128" t="str">
        <f t="shared" si="142"/>
        <v>384434 - DM FORMATION CONSULTANT</v>
      </c>
      <c r="F9128" t="s">
        <v>1077</v>
      </c>
      <c r="G9128" t="s">
        <v>86565</v>
      </c>
      <c r="I9128" t="s">
        <v>43421</v>
      </c>
      <c r="J9128" t="s">
        <v>86564</v>
      </c>
      <c r="K9128" t="s">
        <v>86563</v>
      </c>
      <c r="L9128" t="s">
        <v>86562</v>
      </c>
      <c r="N9128" t="s">
        <v>208</v>
      </c>
      <c r="O9128" t="s">
        <v>476</v>
      </c>
      <c r="P9128" t="s">
        <v>476</v>
      </c>
    </row>
    <row r="9129" spans="1:16">
      <c r="A9129" s="484" t="s">
        <v>129383</v>
      </c>
      <c r="B9129" s="485" t="s">
        <v>129382</v>
      </c>
      <c r="C9129" t="s">
        <v>129381</v>
      </c>
      <c r="D9129" t="s">
        <v>129380</v>
      </c>
      <c r="E9129" t="str">
        <f t="shared" si="142"/>
        <v>601925 - ALYENCE</v>
      </c>
      <c r="F9129" t="s">
        <v>1848</v>
      </c>
      <c r="G9129" t="s">
        <v>29302</v>
      </c>
      <c r="H9129" t="s">
        <v>129379</v>
      </c>
      <c r="I9129" t="s">
        <v>129378</v>
      </c>
      <c r="J9129" t="s">
        <v>129377</v>
      </c>
      <c r="K9129" t="s">
        <v>208</v>
      </c>
      <c r="L9129" t="s">
        <v>129376</v>
      </c>
      <c r="N9129" t="s">
        <v>208</v>
      </c>
      <c r="O9129" t="s">
        <v>476</v>
      </c>
      <c r="P9129" t="s">
        <v>476</v>
      </c>
    </row>
    <row r="9130" spans="1:16">
      <c r="A9130" s="484" t="s">
        <v>22261</v>
      </c>
      <c r="B9130" s="485" t="s">
        <v>22260</v>
      </c>
      <c r="C9130" t="s">
        <v>22259</v>
      </c>
      <c r="D9130" t="s">
        <v>22259</v>
      </c>
      <c r="E9130" t="str">
        <f t="shared" si="142"/>
        <v>485639 - RESTAU'CO</v>
      </c>
      <c r="F9130" t="s">
        <v>4870</v>
      </c>
      <c r="G9130" t="s">
        <v>22258</v>
      </c>
      <c r="H9130" t="s">
        <v>22257</v>
      </c>
      <c r="I9130" t="s">
        <v>1501</v>
      </c>
      <c r="J9130" t="s">
        <v>22256</v>
      </c>
      <c r="K9130" t="s">
        <v>208</v>
      </c>
      <c r="L9130" t="s">
        <v>22255</v>
      </c>
      <c r="N9130" t="s">
        <v>208</v>
      </c>
      <c r="O9130" t="s">
        <v>476</v>
      </c>
      <c r="P9130" t="s">
        <v>476</v>
      </c>
    </row>
    <row r="9131" spans="1:16">
      <c r="A9131" s="484" t="s">
        <v>64575</v>
      </c>
      <c r="B9131" s="485" t="s">
        <v>64574</v>
      </c>
      <c r="C9131" t="s">
        <v>64573</v>
      </c>
      <c r="D9131" t="s">
        <v>64573</v>
      </c>
      <c r="E9131" t="str">
        <f t="shared" si="142"/>
        <v>682342 - GROUPE AE - ALTER EGAUX</v>
      </c>
      <c r="F9131" t="s">
        <v>17346</v>
      </c>
      <c r="G9131" t="s">
        <v>64572</v>
      </c>
      <c r="I9131" t="s">
        <v>40138</v>
      </c>
      <c r="J9131" t="s">
        <v>64571</v>
      </c>
      <c r="K9131" t="s">
        <v>208</v>
      </c>
      <c r="L9131" t="s">
        <v>64570</v>
      </c>
      <c r="N9131" t="s">
        <v>208</v>
      </c>
      <c r="O9131" t="s">
        <v>476</v>
      </c>
      <c r="P9131" t="s">
        <v>476</v>
      </c>
    </row>
    <row r="9132" spans="1:16">
      <c r="A9132" s="484" t="s">
        <v>27589</v>
      </c>
      <c r="B9132" s="485" t="s">
        <v>27588</v>
      </c>
      <c r="C9132" t="s">
        <v>27587</v>
      </c>
      <c r="D9132" t="s">
        <v>27587</v>
      </c>
      <c r="E9132" t="str">
        <f t="shared" si="142"/>
        <v>483394 - PLC AQUITAINE</v>
      </c>
      <c r="F9132" t="s">
        <v>17270</v>
      </c>
      <c r="G9132" t="s">
        <v>27586</v>
      </c>
      <c r="I9132" t="s">
        <v>1369</v>
      </c>
      <c r="J9132" t="s">
        <v>27585</v>
      </c>
      <c r="K9132" t="s">
        <v>208</v>
      </c>
      <c r="L9132" t="s">
        <v>27584</v>
      </c>
      <c r="N9132" t="s">
        <v>208</v>
      </c>
      <c r="O9132" t="s">
        <v>476</v>
      </c>
      <c r="P9132" t="s">
        <v>476</v>
      </c>
    </row>
    <row r="9133" spans="1:16">
      <c r="A9133" s="484" t="s">
        <v>74007</v>
      </c>
      <c r="B9133" s="485" t="s">
        <v>74006</v>
      </c>
      <c r="C9133" t="s">
        <v>74005</v>
      </c>
      <c r="D9133" t="s">
        <v>74005</v>
      </c>
      <c r="E9133" t="str">
        <f t="shared" si="142"/>
        <v>536362 - FAUCHER ROZYCKI SOLANGE</v>
      </c>
      <c r="F9133" t="s">
        <v>6419</v>
      </c>
      <c r="G9133" t="s">
        <v>74004</v>
      </c>
      <c r="I9133" t="s">
        <v>24826</v>
      </c>
      <c r="J9133" t="s">
        <v>74003</v>
      </c>
      <c r="K9133" t="s">
        <v>208</v>
      </c>
      <c r="L9133" t="s">
        <v>74002</v>
      </c>
      <c r="N9133" t="s">
        <v>208</v>
      </c>
      <c r="O9133" t="s">
        <v>476</v>
      </c>
      <c r="P9133" t="s">
        <v>476</v>
      </c>
    </row>
    <row r="9134" spans="1:16">
      <c r="A9134" s="484" t="s">
        <v>32632</v>
      </c>
      <c r="B9134" s="485" t="s">
        <v>32631</v>
      </c>
      <c r="C9134" t="s">
        <v>32630</v>
      </c>
      <c r="D9134" t="s">
        <v>32629</v>
      </c>
      <c r="E9134" t="str">
        <f t="shared" si="142"/>
        <v>670418 - O+ CONSULTING</v>
      </c>
      <c r="F9134" t="s">
        <v>29520</v>
      </c>
      <c r="G9134" t="s">
        <v>32628</v>
      </c>
      <c r="I9134" t="s">
        <v>626</v>
      </c>
      <c r="J9134" t="s">
        <v>32627</v>
      </c>
      <c r="K9134" t="s">
        <v>208</v>
      </c>
      <c r="L9134" t="s">
        <v>32626</v>
      </c>
      <c r="N9134" t="s">
        <v>208</v>
      </c>
      <c r="O9134" t="s">
        <v>476</v>
      </c>
      <c r="P9134" t="s">
        <v>476</v>
      </c>
    </row>
    <row r="9135" spans="1:16">
      <c r="A9135" s="484" t="s">
        <v>98356</v>
      </c>
      <c r="B9135" s="485" t="s">
        <v>98355</v>
      </c>
      <c r="C9135" t="s">
        <v>98354</v>
      </c>
      <c r="D9135" t="s">
        <v>98354</v>
      </c>
      <c r="E9135" t="str">
        <f t="shared" si="142"/>
        <v>363911 - CFD FORMATION</v>
      </c>
      <c r="F9135" t="s">
        <v>13170</v>
      </c>
      <c r="G9135" t="s">
        <v>98353</v>
      </c>
      <c r="H9135" t="s">
        <v>98352</v>
      </c>
      <c r="I9135" t="s">
        <v>22587</v>
      </c>
      <c r="J9135" t="s">
        <v>98351</v>
      </c>
      <c r="K9135" t="s">
        <v>98350</v>
      </c>
      <c r="L9135" t="s">
        <v>98349</v>
      </c>
      <c r="N9135" t="s">
        <v>208</v>
      </c>
      <c r="O9135" t="s">
        <v>476</v>
      </c>
      <c r="P9135" t="s">
        <v>476</v>
      </c>
    </row>
    <row r="9136" spans="1:16">
      <c r="A9136" s="484" t="s">
        <v>29398</v>
      </c>
      <c r="B9136" s="485" t="s">
        <v>29397</v>
      </c>
      <c r="C9136" t="s">
        <v>29396</v>
      </c>
      <c r="D9136" t="s">
        <v>29395</v>
      </c>
      <c r="E9136" t="str">
        <f t="shared" si="142"/>
        <v>407422 - PASADENA CONSULTING - IFM</v>
      </c>
      <c r="F9136" t="s">
        <v>1235</v>
      </c>
      <c r="G9136" t="s">
        <v>29394</v>
      </c>
      <c r="I9136" t="s">
        <v>626</v>
      </c>
      <c r="J9136" t="s">
        <v>29393</v>
      </c>
      <c r="K9136" t="s">
        <v>208</v>
      </c>
      <c r="L9136" t="s">
        <v>29392</v>
      </c>
      <c r="N9136" t="s">
        <v>208</v>
      </c>
      <c r="O9136" t="s">
        <v>476</v>
      </c>
      <c r="P9136" t="s">
        <v>476</v>
      </c>
    </row>
    <row r="9137" spans="1:16">
      <c r="A9137" s="484" t="s">
        <v>70426</v>
      </c>
      <c r="B9137" s="485" t="s">
        <v>70425</v>
      </c>
      <c r="C9137" t="s">
        <v>70424</v>
      </c>
      <c r="D9137" t="s">
        <v>70424</v>
      </c>
      <c r="E9137" t="str">
        <f t="shared" si="142"/>
        <v>679008 - FORMATEST</v>
      </c>
      <c r="F9137" t="s">
        <v>49631</v>
      </c>
      <c r="G9137" t="s">
        <v>70423</v>
      </c>
      <c r="I9137" t="s">
        <v>70422</v>
      </c>
      <c r="J9137" t="s">
        <v>70421</v>
      </c>
      <c r="K9137" t="s">
        <v>208</v>
      </c>
      <c r="L9137" t="s">
        <v>70420</v>
      </c>
      <c r="N9137" t="s">
        <v>208</v>
      </c>
      <c r="O9137" t="s">
        <v>476</v>
      </c>
      <c r="P9137" t="s">
        <v>476</v>
      </c>
    </row>
    <row r="9138" spans="1:16">
      <c r="A9138" s="484" t="s">
        <v>31307</v>
      </c>
      <c r="B9138" s="485" t="s">
        <v>31306</v>
      </c>
      <c r="C9138" t="s">
        <v>31305</v>
      </c>
      <c r="D9138" t="s">
        <v>31305</v>
      </c>
      <c r="E9138" t="str">
        <f t="shared" si="142"/>
        <v>536088 - OPENCLASSROOMS</v>
      </c>
      <c r="F9138" t="s">
        <v>4491</v>
      </c>
      <c r="G9138" t="s">
        <v>31304</v>
      </c>
      <c r="I9138" t="s">
        <v>626</v>
      </c>
      <c r="J9138" t="s">
        <v>31303</v>
      </c>
      <c r="K9138" t="s">
        <v>208</v>
      </c>
      <c r="L9138" t="s">
        <v>31302</v>
      </c>
      <c r="N9138" t="s">
        <v>207</v>
      </c>
      <c r="O9138" t="s">
        <v>476</v>
      </c>
      <c r="P9138" t="s">
        <v>476</v>
      </c>
    </row>
    <row r="9139" spans="1:16">
      <c r="A9139" s="484" t="s">
        <v>42327</v>
      </c>
      <c r="B9139" s="485" t="s">
        <v>42326</v>
      </c>
      <c r="C9139" t="s">
        <v>42325</v>
      </c>
      <c r="D9139" t="s">
        <v>42324</v>
      </c>
      <c r="E9139" t="str">
        <f t="shared" si="142"/>
        <v>499511 - LINKUP COACHING COURBEVOIE</v>
      </c>
      <c r="F9139" t="s">
        <v>5983</v>
      </c>
      <c r="G9139" t="s">
        <v>42323</v>
      </c>
      <c r="I9139" t="s">
        <v>569</v>
      </c>
      <c r="J9139" t="s">
        <v>42322</v>
      </c>
      <c r="K9139" t="s">
        <v>208</v>
      </c>
      <c r="L9139" t="s">
        <v>42321</v>
      </c>
      <c r="N9139" t="s">
        <v>208</v>
      </c>
      <c r="O9139" t="s">
        <v>476</v>
      </c>
      <c r="P9139" t="s">
        <v>476</v>
      </c>
    </row>
    <row r="9140" spans="1:16">
      <c r="A9140" s="484" t="s">
        <v>83753</v>
      </c>
      <c r="B9140" s="485" t="s">
        <v>83752</v>
      </c>
      <c r="C9140" t="s">
        <v>83751</v>
      </c>
      <c r="D9140" t="s">
        <v>83750</v>
      </c>
      <c r="E9140" t="str">
        <f t="shared" si="142"/>
        <v>666269 - EIMP VINCENNES</v>
      </c>
      <c r="F9140" t="s">
        <v>33070</v>
      </c>
      <c r="G9140" t="s">
        <v>83749</v>
      </c>
      <c r="I9140" t="s">
        <v>10049</v>
      </c>
      <c r="J9140" t="s">
        <v>33542</v>
      </c>
      <c r="K9140" t="s">
        <v>208</v>
      </c>
      <c r="L9140" t="s">
        <v>83748</v>
      </c>
      <c r="N9140" t="s">
        <v>207</v>
      </c>
      <c r="O9140" t="s">
        <v>476</v>
      </c>
      <c r="P9140" t="s">
        <v>476</v>
      </c>
    </row>
    <row r="9141" spans="1:16">
      <c r="A9141" s="484" t="s">
        <v>7915</v>
      </c>
      <c r="B9141" s="485" t="s">
        <v>7914</v>
      </c>
      <c r="C9141" t="s">
        <v>7913</v>
      </c>
      <c r="D9141" t="s">
        <v>7912</v>
      </c>
      <c r="E9141" t="str">
        <f t="shared" si="142"/>
        <v>370617 - UDSP 58 CRUX LA VILLE</v>
      </c>
      <c r="F9141" t="s">
        <v>7911</v>
      </c>
      <c r="G9141" t="s">
        <v>7910</v>
      </c>
      <c r="I9141" t="s">
        <v>7909</v>
      </c>
      <c r="J9141" t="s">
        <v>7908</v>
      </c>
      <c r="K9141" t="s">
        <v>208</v>
      </c>
      <c r="L9141" t="s">
        <v>7907</v>
      </c>
      <c r="N9141" t="s">
        <v>208</v>
      </c>
      <c r="O9141" t="s">
        <v>476</v>
      </c>
      <c r="P9141" t="s">
        <v>7906</v>
      </c>
    </row>
    <row r="9142" spans="1:16">
      <c r="A9142" s="484" t="s">
        <v>88631</v>
      </c>
      <c r="B9142" s="485" t="s">
        <v>88630</v>
      </c>
      <c r="C9142" t="s">
        <v>88629</v>
      </c>
      <c r="D9142" t="s">
        <v>88629</v>
      </c>
      <c r="E9142" t="str">
        <f t="shared" si="142"/>
        <v>585385 - DECHARRAUD ANNIE - AD FORMATION</v>
      </c>
      <c r="F9142" t="s">
        <v>34003</v>
      </c>
      <c r="G9142" t="s">
        <v>88628</v>
      </c>
      <c r="I9142" t="s">
        <v>15701</v>
      </c>
      <c r="J9142" t="s">
        <v>88627</v>
      </c>
      <c r="K9142" t="s">
        <v>208</v>
      </c>
      <c r="L9142" t="s">
        <v>88626</v>
      </c>
      <c r="N9142" t="s">
        <v>208</v>
      </c>
      <c r="O9142" t="s">
        <v>476</v>
      </c>
      <c r="P9142" t="s">
        <v>476</v>
      </c>
    </row>
    <row r="9143" spans="1:16">
      <c r="A9143" s="484" t="s">
        <v>86795</v>
      </c>
      <c r="B9143" s="485" t="s">
        <v>86794</v>
      </c>
      <c r="C9143" t="s">
        <v>86793</v>
      </c>
      <c r="D9143" t="s">
        <v>86793</v>
      </c>
      <c r="E9143" t="str">
        <f t="shared" si="142"/>
        <v>591476 - DJEM</v>
      </c>
      <c r="F9143" t="s">
        <v>72794</v>
      </c>
      <c r="G9143" t="s">
        <v>86792</v>
      </c>
      <c r="I9143" t="s">
        <v>60842</v>
      </c>
      <c r="J9143" t="s">
        <v>86791</v>
      </c>
      <c r="K9143" t="s">
        <v>208</v>
      </c>
      <c r="L9143" t="s">
        <v>86790</v>
      </c>
      <c r="N9143" t="s">
        <v>208</v>
      </c>
      <c r="O9143" t="s">
        <v>476</v>
      </c>
      <c r="P9143" t="s">
        <v>476</v>
      </c>
    </row>
    <row r="9144" spans="1:16">
      <c r="A9144" s="484" t="s">
        <v>114138</v>
      </c>
      <c r="B9144" s="485" t="s">
        <v>114137</v>
      </c>
      <c r="C9144" t="s">
        <v>114136</v>
      </c>
      <c r="D9144" t="s">
        <v>114136</v>
      </c>
      <c r="E9144" t="str">
        <f t="shared" si="142"/>
        <v>673705 - BENZANO MARIANO</v>
      </c>
      <c r="F9144" t="s">
        <v>11880</v>
      </c>
      <c r="G9144" t="s">
        <v>114135</v>
      </c>
      <c r="I9144" t="s">
        <v>15724</v>
      </c>
      <c r="K9144" t="s">
        <v>208</v>
      </c>
      <c r="L9144" t="s">
        <v>114134</v>
      </c>
      <c r="N9144" t="s">
        <v>208</v>
      </c>
      <c r="O9144" t="s">
        <v>476</v>
      </c>
      <c r="P9144" t="s">
        <v>476</v>
      </c>
    </row>
    <row r="9145" spans="1:16">
      <c r="A9145" s="484" t="s">
        <v>90185</v>
      </c>
      <c r="B9145" s="485" t="s">
        <v>90184</v>
      </c>
      <c r="C9145" t="s">
        <v>90183</v>
      </c>
      <c r="D9145" t="s">
        <v>90182</v>
      </c>
      <c r="E9145" t="str">
        <f t="shared" si="142"/>
        <v>666944 - CREPSS FORT DE FRANCE</v>
      </c>
      <c r="F9145" t="s">
        <v>11972</v>
      </c>
      <c r="G9145" t="s">
        <v>90181</v>
      </c>
      <c r="I9145" t="s">
        <v>6917</v>
      </c>
      <c r="J9145" t="s">
        <v>90180</v>
      </c>
      <c r="K9145" t="s">
        <v>208</v>
      </c>
      <c r="L9145" t="s">
        <v>90179</v>
      </c>
      <c r="N9145" t="s">
        <v>208</v>
      </c>
      <c r="O9145" t="s">
        <v>476</v>
      </c>
      <c r="P9145" t="s">
        <v>476</v>
      </c>
    </row>
    <row r="9146" spans="1:16">
      <c r="A9146" s="484" t="s">
        <v>89393</v>
      </c>
      <c r="B9146" s="485" t="s">
        <v>89392</v>
      </c>
      <c r="C9146" t="s">
        <v>89391</v>
      </c>
      <c r="D9146" t="s">
        <v>89391</v>
      </c>
      <c r="E9146" t="str">
        <f t="shared" si="142"/>
        <v>496145 - C2F FORMATION</v>
      </c>
      <c r="F9146" t="s">
        <v>61202</v>
      </c>
      <c r="G9146" t="s">
        <v>89390</v>
      </c>
      <c r="I9146" t="s">
        <v>1321</v>
      </c>
      <c r="J9146" t="s">
        <v>89389</v>
      </c>
      <c r="K9146" t="s">
        <v>208</v>
      </c>
      <c r="L9146" t="s">
        <v>89388</v>
      </c>
      <c r="N9146" t="s">
        <v>208</v>
      </c>
      <c r="O9146" t="s">
        <v>476</v>
      </c>
      <c r="P9146" t="s">
        <v>476</v>
      </c>
    </row>
    <row r="9147" spans="1:16">
      <c r="A9147" s="484" t="s">
        <v>65602</v>
      </c>
      <c r="B9147" s="485" t="s">
        <v>65601</v>
      </c>
      <c r="C9147" t="s">
        <v>65600</v>
      </c>
      <c r="D9147" t="s">
        <v>65599</v>
      </c>
      <c r="E9147" t="str">
        <f t="shared" si="142"/>
        <v>428784 - GRAND JANA</v>
      </c>
      <c r="F9147" t="s">
        <v>9164</v>
      </c>
      <c r="G9147" t="s">
        <v>65598</v>
      </c>
      <c r="I9147" t="s">
        <v>802</v>
      </c>
      <c r="J9147" t="s">
        <v>65597</v>
      </c>
      <c r="K9147" t="s">
        <v>208</v>
      </c>
      <c r="L9147" t="s">
        <v>65596</v>
      </c>
      <c r="N9147" t="s">
        <v>208</v>
      </c>
      <c r="O9147" t="s">
        <v>476</v>
      </c>
      <c r="P9147" t="s">
        <v>476</v>
      </c>
    </row>
    <row r="9148" spans="1:16">
      <c r="A9148" s="484" t="s">
        <v>117163</v>
      </c>
      <c r="B9148" s="485" t="s">
        <v>117162</v>
      </c>
      <c r="C9148" t="s">
        <v>117161</v>
      </c>
      <c r="D9148" t="s">
        <v>117161</v>
      </c>
      <c r="E9148" t="str">
        <f t="shared" si="142"/>
        <v>600465 - AU BON P'TIT GASTRONOME - ABPG FORMATIONS</v>
      </c>
      <c r="F9148" t="s">
        <v>6951</v>
      </c>
      <c r="G9148" t="s">
        <v>117160</v>
      </c>
      <c r="I9148" t="s">
        <v>43237</v>
      </c>
      <c r="J9148" t="s">
        <v>117159</v>
      </c>
      <c r="K9148" t="s">
        <v>208</v>
      </c>
      <c r="L9148" t="s">
        <v>117158</v>
      </c>
      <c r="N9148" t="s">
        <v>208</v>
      </c>
      <c r="O9148" t="s">
        <v>476</v>
      </c>
      <c r="P9148" t="s">
        <v>476</v>
      </c>
    </row>
    <row r="9149" spans="1:16">
      <c r="A9149" s="484" t="s">
        <v>35744</v>
      </c>
      <c r="B9149" s="485" t="s">
        <v>35743</v>
      </c>
      <c r="C9149" t="s">
        <v>35742</v>
      </c>
      <c r="D9149" t="s">
        <v>35742</v>
      </c>
      <c r="E9149" t="str">
        <f t="shared" si="142"/>
        <v>616837 - MJ CONSEIL EN RH</v>
      </c>
      <c r="F9149" t="s">
        <v>22811</v>
      </c>
      <c r="G9149" t="s">
        <v>35741</v>
      </c>
      <c r="I9149" t="s">
        <v>35740</v>
      </c>
      <c r="J9149" t="s">
        <v>35739</v>
      </c>
      <c r="K9149" t="s">
        <v>208</v>
      </c>
      <c r="L9149" t="s">
        <v>35738</v>
      </c>
      <c r="N9149" t="s">
        <v>208</v>
      </c>
      <c r="O9149" t="s">
        <v>476</v>
      </c>
      <c r="P9149" t="s">
        <v>476</v>
      </c>
    </row>
    <row r="9150" spans="1:16">
      <c r="A9150" s="484" t="s">
        <v>16861</v>
      </c>
      <c r="B9150" s="485" t="s">
        <v>16860</v>
      </c>
      <c r="C9150" t="s">
        <v>16859</v>
      </c>
      <c r="D9150" t="s">
        <v>16859</v>
      </c>
      <c r="E9150" t="str">
        <f t="shared" si="142"/>
        <v>612935 - SIMONOT FRANCOIS LOUIS</v>
      </c>
      <c r="F9150" t="s">
        <v>3367</v>
      </c>
      <c r="G9150" t="s">
        <v>16858</v>
      </c>
      <c r="I9150" t="s">
        <v>16857</v>
      </c>
      <c r="J9150" t="s">
        <v>16856</v>
      </c>
      <c r="K9150" t="s">
        <v>208</v>
      </c>
      <c r="L9150" t="s">
        <v>16855</v>
      </c>
      <c r="N9150" t="s">
        <v>208</v>
      </c>
      <c r="O9150" t="s">
        <v>476</v>
      </c>
      <c r="P9150" t="s">
        <v>476</v>
      </c>
    </row>
    <row r="9151" spans="1:16">
      <c r="A9151" s="484" t="s">
        <v>120195</v>
      </c>
      <c r="B9151" s="485" t="s">
        <v>120194</v>
      </c>
      <c r="C9151" t="s">
        <v>120193</v>
      </c>
      <c r="D9151" t="s">
        <v>120192</v>
      </c>
      <c r="E9151" t="str">
        <f t="shared" si="142"/>
        <v>469026 - GYNERISQ</v>
      </c>
      <c r="F9151" t="s">
        <v>40411</v>
      </c>
      <c r="G9151" t="s">
        <v>71038</v>
      </c>
      <c r="I9151" t="s">
        <v>603</v>
      </c>
      <c r="J9151" t="s">
        <v>71037</v>
      </c>
      <c r="K9151" t="s">
        <v>120191</v>
      </c>
      <c r="L9151" t="s">
        <v>120190</v>
      </c>
      <c r="N9151" t="s">
        <v>208</v>
      </c>
      <c r="O9151" t="s">
        <v>476</v>
      </c>
      <c r="P9151" t="s">
        <v>476</v>
      </c>
    </row>
    <row r="9152" spans="1:16">
      <c r="A9152" s="484" t="s">
        <v>89064</v>
      </c>
      <c r="B9152" s="485" t="s">
        <v>89063</v>
      </c>
      <c r="C9152" t="s">
        <v>89062</v>
      </c>
      <c r="D9152" t="s">
        <v>89062</v>
      </c>
      <c r="E9152" t="str">
        <f t="shared" si="142"/>
        <v>405360 - DASC FORMATIONS</v>
      </c>
      <c r="G9152" t="s">
        <v>89061</v>
      </c>
      <c r="I9152" t="s">
        <v>10614</v>
      </c>
      <c r="J9152" t="s">
        <v>89060</v>
      </c>
      <c r="K9152" t="s">
        <v>208</v>
      </c>
      <c r="L9152" t="s">
        <v>89059</v>
      </c>
      <c r="N9152" t="s">
        <v>208</v>
      </c>
      <c r="O9152" t="s">
        <v>476</v>
      </c>
      <c r="P9152" t="s">
        <v>476</v>
      </c>
    </row>
    <row r="9153" spans="1:16">
      <c r="A9153" s="484" t="s">
        <v>23024</v>
      </c>
      <c r="C9153" t="s">
        <v>23023</v>
      </c>
      <c r="D9153" t="s">
        <v>23022</v>
      </c>
      <c r="E9153" t="str">
        <f t="shared" si="142"/>
        <v>474400 - RSMY</v>
      </c>
      <c r="F9153" t="s">
        <v>3297</v>
      </c>
      <c r="G9153" t="s">
        <v>23021</v>
      </c>
      <c r="I9153" t="s">
        <v>7839</v>
      </c>
      <c r="J9153" t="s">
        <v>23020</v>
      </c>
      <c r="K9153" t="s">
        <v>23019</v>
      </c>
      <c r="L9153" t="s">
        <v>23018</v>
      </c>
      <c r="N9153" t="s">
        <v>208</v>
      </c>
      <c r="O9153" t="s">
        <v>476</v>
      </c>
      <c r="P9153" t="s">
        <v>476</v>
      </c>
    </row>
    <row r="9154" spans="1:16">
      <c r="A9154" s="484" t="s">
        <v>91143</v>
      </c>
      <c r="B9154" s="485" t="s">
        <v>91142</v>
      </c>
      <c r="C9154" t="s">
        <v>91141</v>
      </c>
      <c r="D9154" t="s">
        <v>91141</v>
      </c>
      <c r="E9154" t="str">
        <f t="shared" ref="E9154:E9217" si="143">_xlfn.CONCAT(L9154," - ",D9154)</f>
        <v>412983 - CREAFI</v>
      </c>
      <c r="F9154" t="s">
        <v>1710</v>
      </c>
      <c r="G9154" t="s">
        <v>91140</v>
      </c>
      <c r="I9154" t="s">
        <v>1814</v>
      </c>
      <c r="J9154" t="s">
        <v>91139</v>
      </c>
      <c r="K9154" t="s">
        <v>208</v>
      </c>
      <c r="L9154" t="s">
        <v>91138</v>
      </c>
      <c r="N9154" t="s">
        <v>208</v>
      </c>
      <c r="O9154" t="s">
        <v>476</v>
      </c>
      <c r="P9154" t="s">
        <v>476</v>
      </c>
    </row>
    <row r="9155" spans="1:16">
      <c r="A9155" s="484" t="s">
        <v>43730</v>
      </c>
      <c r="B9155" s="485" t="s">
        <v>43729</v>
      </c>
      <c r="C9155" t="s">
        <v>43728</v>
      </c>
      <c r="D9155" t="s">
        <v>43727</v>
      </c>
      <c r="E9155" t="str">
        <f t="shared" si="143"/>
        <v>641212 - AIS</v>
      </c>
      <c r="F9155" t="s">
        <v>1641</v>
      </c>
      <c r="G9155" t="s">
        <v>43726</v>
      </c>
      <c r="I9155" t="s">
        <v>1035</v>
      </c>
      <c r="J9155" t="s">
        <v>43725</v>
      </c>
      <c r="K9155" t="s">
        <v>208</v>
      </c>
      <c r="L9155" t="s">
        <v>43724</v>
      </c>
      <c r="N9155" t="s">
        <v>208</v>
      </c>
      <c r="O9155" t="s">
        <v>476</v>
      </c>
      <c r="P9155" t="s">
        <v>476</v>
      </c>
    </row>
    <row r="9156" spans="1:16">
      <c r="A9156" s="484" t="s">
        <v>55318</v>
      </c>
      <c r="B9156" s="485" t="s">
        <v>55317</v>
      </c>
      <c r="C9156" t="s">
        <v>55316</v>
      </c>
      <c r="D9156" t="s">
        <v>55315</v>
      </c>
      <c r="E9156" t="str">
        <f t="shared" si="143"/>
        <v>404240 - IDS</v>
      </c>
      <c r="F9156" t="s">
        <v>1848</v>
      </c>
      <c r="G9156" t="s">
        <v>55314</v>
      </c>
      <c r="I9156" t="s">
        <v>55313</v>
      </c>
      <c r="J9156" t="s">
        <v>55312</v>
      </c>
      <c r="K9156" t="s">
        <v>208</v>
      </c>
      <c r="L9156" t="s">
        <v>55311</v>
      </c>
      <c r="N9156" t="s">
        <v>208</v>
      </c>
      <c r="O9156" t="s">
        <v>476</v>
      </c>
      <c r="P9156" t="s">
        <v>476</v>
      </c>
    </row>
    <row r="9157" spans="1:16">
      <c r="A9157" s="484" t="s">
        <v>77948</v>
      </c>
      <c r="B9157" s="485" t="s">
        <v>77947</v>
      </c>
      <c r="C9157" t="s">
        <v>77946</v>
      </c>
      <c r="D9157" t="s">
        <v>77946</v>
      </c>
      <c r="E9157" t="str">
        <f t="shared" si="143"/>
        <v>586810 - ESTEL</v>
      </c>
      <c r="F9157" t="s">
        <v>2651</v>
      </c>
      <c r="G9157" t="s">
        <v>77945</v>
      </c>
      <c r="H9157" t="s">
        <v>77944</v>
      </c>
      <c r="I9157" t="s">
        <v>46367</v>
      </c>
      <c r="J9157" t="s">
        <v>77943</v>
      </c>
      <c r="K9157" t="s">
        <v>208</v>
      </c>
      <c r="L9157" t="s">
        <v>77942</v>
      </c>
      <c r="N9157" t="s">
        <v>208</v>
      </c>
      <c r="O9157" t="s">
        <v>476</v>
      </c>
      <c r="P9157" t="s">
        <v>476</v>
      </c>
    </row>
    <row r="9158" spans="1:16">
      <c r="A9158" s="484" t="s">
        <v>126272</v>
      </c>
      <c r="B9158" s="485" t="s">
        <v>126271</v>
      </c>
      <c r="C9158" t="s">
        <v>126270</v>
      </c>
      <c r="D9158" t="s">
        <v>126269</v>
      </c>
      <c r="E9158" t="str">
        <f t="shared" si="143"/>
        <v>431035 - RESEAU ASPAN</v>
      </c>
      <c r="F9158" t="s">
        <v>21218</v>
      </c>
      <c r="G9158" t="s">
        <v>126268</v>
      </c>
      <c r="I9158" t="s">
        <v>579</v>
      </c>
      <c r="J9158" t="s">
        <v>126267</v>
      </c>
      <c r="K9158" t="s">
        <v>208</v>
      </c>
      <c r="L9158" t="s">
        <v>126266</v>
      </c>
      <c r="N9158" t="s">
        <v>208</v>
      </c>
      <c r="O9158" t="s">
        <v>476</v>
      </c>
      <c r="P9158" t="s">
        <v>476</v>
      </c>
    </row>
    <row r="9159" spans="1:16">
      <c r="A9159" s="484" t="s">
        <v>73814</v>
      </c>
      <c r="B9159" s="485" t="s">
        <v>73813</v>
      </c>
      <c r="C9159" t="s">
        <v>73812</v>
      </c>
      <c r="D9159" t="s">
        <v>73812</v>
      </c>
      <c r="E9159" t="str">
        <f t="shared" si="143"/>
        <v>485846 - FDCS CONSEIL SARTROUVILLE</v>
      </c>
      <c r="F9159" t="s">
        <v>56266</v>
      </c>
      <c r="G9159" t="s">
        <v>73811</v>
      </c>
      <c r="I9159" t="s">
        <v>18722</v>
      </c>
      <c r="J9159" t="s">
        <v>73810</v>
      </c>
      <c r="K9159" t="s">
        <v>208</v>
      </c>
      <c r="L9159" t="s">
        <v>73809</v>
      </c>
      <c r="N9159" t="s">
        <v>208</v>
      </c>
      <c r="O9159" t="s">
        <v>476</v>
      </c>
      <c r="P9159" t="s">
        <v>476</v>
      </c>
    </row>
    <row r="9160" spans="1:16">
      <c r="A9160" s="484" t="s">
        <v>126457</v>
      </c>
      <c r="B9160" s="485" t="s">
        <v>126456</v>
      </c>
      <c r="C9160" t="s">
        <v>126455</v>
      </c>
      <c r="D9160" t="s">
        <v>126455</v>
      </c>
      <c r="E9160" t="str">
        <f t="shared" si="143"/>
        <v>383855 - ASCOR COMMUNICATION</v>
      </c>
      <c r="F9160" t="s">
        <v>4446</v>
      </c>
      <c r="G9160" t="s">
        <v>126454</v>
      </c>
      <c r="I9160" t="s">
        <v>3364</v>
      </c>
      <c r="J9160" t="s">
        <v>126453</v>
      </c>
      <c r="K9160" t="s">
        <v>208</v>
      </c>
      <c r="L9160" t="s">
        <v>126452</v>
      </c>
      <c r="N9160" t="s">
        <v>207</v>
      </c>
      <c r="O9160" t="s">
        <v>476</v>
      </c>
      <c r="P9160" t="s">
        <v>476</v>
      </c>
    </row>
    <row r="9161" spans="1:16">
      <c r="A9161" s="484" t="s">
        <v>91507</v>
      </c>
      <c r="B9161" s="485" t="s">
        <v>91506</v>
      </c>
      <c r="C9161" t="s">
        <v>91505</v>
      </c>
      <c r="D9161" t="s">
        <v>91505</v>
      </c>
      <c r="E9161" t="str">
        <f t="shared" si="143"/>
        <v>523290 - COUDERC CLARA ATELIER TRACE LIBRE</v>
      </c>
      <c r="F9161" t="s">
        <v>6951</v>
      </c>
      <c r="G9161" t="s">
        <v>91504</v>
      </c>
      <c r="H9161" t="s">
        <v>91503</v>
      </c>
      <c r="I9161" t="s">
        <v>3364</v>
      </c>
      <c r="J9161" t="s">
        <v>91502</v>
      </c>
      <c r="K9161" t="s">
        <v>208</v>
      </c>
      <c r="L9161" t="s">
        <v>91501</v>
      </c>
      <c r="N9161" t="s">
        <v>208</v>
      </c>
      <c r="O9161" t="s">
        <v>476</v>
      </c>
      <c r="P9161" t="s">
        <v>476</v>
      </c>
    </row>
    <row r="9162" spans="1:16">
      <c r="A9162" s="484" t="s">
        <v>3343</v>
      </c>
      <c r="B9162" s="485" t="s">
        <v>3342</v>
      </c>
      <c r="C9162" t="s">
        <v>3341</v>
      </c>
      <c r="D9162" t="s">
        <v>3340</v>
      </c>
      <c r="E9162" t="str">
        <f t="shared" si="143"/>
        <v>379876 - VISUEL LSF LR</v>
      </c>
      <c r="F9162" t="s">
        <v>3339</v>
      </c>
      <c r="G9162" t="s">
        <v>3338</v>
      </c>
      <c r="I9162" t="s">
        <v>1542</v>
      </c>
      <c r="J9162" t="s">
        <v>3337</v>
      </c>
      <c r="K9162" t="s">
        <v>208</v>
      </c>
      <c r="L9162" t="s">
        <v>3336</v>
      </c>
      <c r="N9162" t="s">
        <v>208</v>
      </c>
      <c r="O9162" t="s">
        <v>476</v>
      </c>
      <c r="P9162" t="s">
        <v>476</v>
      </c>
    </row>
    <row r="9163" spans="1:16">
      <c r="A9163" s="484" t="s">
        <v>123659</v>
      </c>
      <c r="B9163" s="485" t="s">
        <v>123658</v>
      </c>
      <c r="C9163" t="s">
        <v>123657</v>
      </c>
      <c r="D9163" t="s">
        <v>123656</v>
      </c>
      <c r="E9163" t="str">
        <f t="shared" si="143"/>
        <v>418845 - AFCOR</v>
      </c>
      <c r="F9163" t="s">
        <v>507</v>
      </c>
      <c r="G9163" t="s">
        <v>16276</v>
      </c>
      <c r="I9163" t="s">
        <v>626</v>
      </c>
      <c r="J9163" t="s">
        <v>123655</v>
      </c>
      <c r="K9163" t="s">
        <v>123654</v>
      </c>
      <c r="L9163" t="s">
        <v>123653</v>
      </c>
      <c r="N9163" t="s">
        <v>208</v>
      </c>
      <c r="O9163" t="s">
        <v>476</v>
      </c>
      <c r="P9163" t="s">
        <v>476</v>
      </c>
    </row>
    <row r="9164" spans="1:16">
      <c r="A9164" s="484" t="s">
        <v>90313</v>
      </c>
      <c r="B9164" s="485" t="s">
        <v>90312</v>
      </c>
      <c r="C9164" t="s">
        <v>90311</v>
      </c>
      <c r="D9164" t="s">
        <v>90310</v>
      </c>
      <c r="E9164" t="str">
        <f t="shared" si="143"/>
        <v>381780 - CT FORMATION REZE</v>
      </c>
      <c r="F9164" t="s">
        <v>5884</v>
      </c>
      <c r="G9164" t="s">
        <v>90309</v>
      </c>
      <c r="I9164" t="s">
        <v>1114</v>
      </c>
      <c r="J9164" t="s">
        <v>90308</v>
      </c>
      <c r="K9164" t="s">
        <v>208</v>
      </c>
      <c r="L9164" t="s">
        <v>90307</v>
      </c>
      <c r="N9164" t="s">
        <v>208</v>
      </c>
      <c r="O9164" t="s">
        <v>476</v>
      </c>
      <c r="P9164" t="s">
        <v>476</v>
      </c>
    </row>
    <row r="9165" spans="1:16">
      <c r="A9165" s="484" t="s">
        <v>86561</v>
      </c>
      <c r="B9165" s="485" t="s">
        <v>86560</v>
      </c>
      <c r="C9165" t="s">
        <v>86559</v>
      </c>
      <c r="D9165" t="s">
        <v>86559</v>
      </c>
      <c r="E9165" t="str">
        <f t="shared" si="143"/>
        <v>475385 - DOMINIQUE SENS PSYCHOLOGUE CLINICIEN</v>
      </c>
      <c r="F9165" t="s">
        <v>3026</v>
      </c>
      <c r="G9165" t="s">
        <v>86558</v>
      </c>
      <c r="I9165" t="s">
        <v>626</v>
      </c>
      <c r="J9165" t="s">
        <v>86557</v>
      </c>
      <c r="K9165" t="s">
        <v>208</v>
      </c>
      <c r="L9165" t="s">
        <v>86556</v>
      </c>
      <c r="N9165" t="s">
        <v>208</v>
      </c>
      <c r="O9165" t="s">
        <v>476</v>
      </c>
      <c r="P9165" t="s">
        <v>476</v>
      </c>
    </row>
    <row r="9166" spans="1:16">
      <c r="A9166" s="484" t="s">
        <v>136210</v>
      </c>
      <c r="B9166" s="485" t="s">
        <v>136209</v>
      </c>
      <c r="C9166" t="s">
        <v>136208</v>
      </c>
      <c r="D9166" t="s">
        <v>136208</v>
      </c>
      <c r="E9166" t="str">
        <f t="shared" si="143"/>
        <v>657530 - ACCED PERFORMANCES</v>
      </c>
      <c r="F9166" t="s">
        <v>13802</v>
      </c>
      <c r="G9166" t="s">
        <v>136207</v>
      </c>
      <c r="H9166" t="s">
        <v>136206</v>
      </c>
      <c r="I9166" t="s">
        <v>16304</v>
      </c>
      <c r="J9166" t="s">
        <v>136205</v>
      </c>
      <c r="K9166" t="s">
        <v>208</v>
      </c>
      <c r="L9166" t="s">
        <v>136204</v>
      </c>
      <c r="N9166" t="s">
        <v>208</v>
      </c>
      <c r="O9166" t="s">
        <v>476</v>
      </c>
      <c r="P9166" t="s">
        <v>476</v>
      </c>
    </row>
    <row r="9167" spans="1:16">
      <c r="A9167" s="484" t="s">
        <v>22973</v>
      </c>
      <c r="B9167" s="485" t="s">
        <v>22972</v>
      </c>
      <c r="C9167" t="s">
        <v>22971</v>
      </c>
      <c r="D9167" t="s">
        <v>22971</v>
      </c>
      <c r="E9167" t="str">
        <f t="shared" si="143"/>
        <v>370563 - RESEAU DES CLANS CHAMPAGNE ARDENNE - RESCLAN</v>
      </c>
      <c r="F9167" t="s">
        <v>22970</v>
      </c>
      <c r="G9167" t="s">
        <v>22969</v>
      </c>
      <c r="I9167" t="s">
        <v>5789</v>
      </c>
      <c r="J9167" t="s">
        <v>22968</v>
      </c>
      <c r="K9167" t="s">
        <v>208</v>
      </c>
      <c r="L9167" t="s">
        <v>22967</v>
      </c>
      <c r="N9167" t="s">
        <v>208</v>
      </c>
      <c r="O9167" t="s">
        <v>476</v>
      </c>
      <c r="P9167" t="s">
        <v>476</v>
      </c>
    </row>
    <row r="9168" spans="1:16">
      <c r="A9168" s="484" t="s">
        <v>124374</v>
      </c>
      <c r="B9168" s="485" t="s">
        <v>124373</v>
      </c>
      <c r="C9168" t="s">
        <v>124372</v>
      </c>
      <c r="D9168" t="s">
        <v>124066</v>
      </c>
      <c r="E9168" t="str">
        <f t="shared" si="143"/>
        <v>681740 - APTE</v>
      </c>
      <c r="G9168" t="s">
        <v>124371</v>
      </c>
      <c r="I9168" t="s">
        <v>626</v>
      </c>
      <c r="J9168" t="s">
        <v>124370</v>
      </c>
      <c r="K9168" t="s">
        <v>208</v>
      </c>
      <c r="L9168" t="s">
        <v>124369</v>
      </c>
      <c r="N9168" t="s">
        <v>208</v>
      </c>
      <c r="O9168" t="s">
        <v>476</v>
      </c>
      <c r="P9168" t="s">
        <v>476</v>
      </c>
    </row>
    <row r="9169" spans="1:16">
      <c r="A9169" s="484" t="s">
        <v>8086</v>
      </c>
      <c r="B9169" s="485" t="s">
        <v>8085</v>
      </c>
      <c r="C9169" t="s">
        <v>8084</v>
      </c>
      <c r="D9169" t="s">
        <v>8083</v>
      </c>
      <c r="E9169" t="str">
        <f t="shared" si="143"/>
        <v>361379 - UDPS 58</v>
      </c>
      <c r="F9169" t="s">
        <v>2011</v>
      </c>
      <c r="G9169" t="s">
        <v>8082</v>
      </c>
      <c r="H9169" t="s">
        <v>8081</v>
      </c>
      <c r="I9169" t="s">
        <v>8080</v>
      </c>
      <c r="J9169" t="s">
        <v>8079</v>
      </c>
      <c r="K9169" t="s">
        <v>208</v>
      </c>
      <c r="L9169" t="s">
        <v>8078</v>
      </c>
      <c r="N9169" t="s">
        <v>208</v>
      </c>
      <c r="O9169" t="s">
        <v>476</v>
      </c>
      <c r="P9169" t="s">
        <v>476</v>
      </c>
    </row>
    <row r="9170" spans="1:16">
      <c r="A9170" s="484" t="s">
        <v>133942</v>
      </c>
      <c r="B9170" s="485" t="s">
        <v>133941</v>
      </c>
      <c r="C9170" t="s">
        <v>133940</v>
      </c>
      <c r="D9170" t="s">
        <v>133940</v>
      </c>
      <c r="E9170" t="str">
        <f t="shared" si="143"/>
        <v>578228 - AEROFORM INTERNATIONAL</v>
      </c>
      <c r="F9170" t="s">
        <v>6463</v>
      </c>
      <c r="G9170" t="s">
        <v>133939</v>
      </c>
      <c r="I9170" t="s">
        <v>23006</v>
      </c>
      <c r="J9170" t="s">
        <v>133938</v>
      </c>
      <c r="K9170" t="s">
        <v>208</v>
      </c>
      <c r="L9170" t="s">
        <v>133937</v>
      </c>
      <c r="N9170" t="s">
        <v>208</v>
      </c>
      <c r="O9170" t="s">
        <v>476</v>
      </c>
      <c r="P9170" t="s">
        <v>476</v>
      </c>
    </row>
    <row r="9171" spans="1:16">
      <c r="A9171" s="484" t="s">
        <v>118408</v>
      </c>
      <c r="B9171" s="485" t="s">
        <v>118407</v>
      </c>
      <c r="C9171" t="s">
        <v>118406</v>
      </c>
      <c r="D9171" t="s">
        <v>118405</v>
      </c>
      <c r="E9171" t="str">
        <f t="shared" si="143"/>
        <v>466682 - SOLIDARITE REHABILITATION</v>
      </c>
      <c r="F9171" t="s">
        <v>17346</v>
      </c>
      <c r="G9171" t="s">
        <v>52459</v>
      </c>
      <c r="I9171" t="s">
        <v>12182</v>
      </c>
      <c r="J9171" t="s">
        <v>118404</v>
      </c>
      <c r="K9171" t="s">
        <v>208</v>
      </c>
      <c r="L9171" t="s">
        <v>118403</v>
      </c>
      <c r="N9171" t="s">
        <v>208</v>
      </c>
      <c r="O9171" t="s">
        <v>476</v>
      </c>
      <c r="P9171" t="s">
        <v>476</v>
      </c>
    </row>
    <row r="9172" spans="1:16">
      <c r="A9172" s="484" t="s">
        <v>71344</v>
      </c>
      <c r="B9172" s="485" t="s">
        <v>71343</v>
      </c>
      <c r="C9172" t="s">
        <v>71342</v>
      </c>
      <c r="D9172" t="s">
        <v>71342</v>
      </c>
      <c r="E9172" t="str">
        <f t="shared" si="143"/>
        <v>517586 - FORICHER JEAN-MARC</v>
      </c>
      <c r="F9172" t="s">
        <v>9019</v>
      </c>
      <c r="G9172" t="s">
        <v>71341</v>
      </c>
      <c r="I9172" t="s">
        <v>3364</v>
      </c>
      <c r="J9172" t="s">
        <v>71340</v>
      </c>
      <c r="K9172" t="s">
        <v>208</v>
      </c>
      <c r="L9172" t="s">
        <v>71339</v>
      </c>
      <c r="N9172" t="s">
        <v>208</v>
      </c>
      <c r="O9172" t="s">
        <v>476</v>
      </c>
      <c r="P9172" t="s">
        <v>476</v>
      </c>
    </row>
    <row r="9173" spans="1:16">
      <c r="A9173" s="484" t="s">
        <v>136196</v>
      </c>
      <c r="B9173" s="485" t="s">
        <v>136195</v>
      </c>
      <c r="C9173" t="s">
        <v>136194</v>
      </c>
      <c r="D9173" t="s">
        <v>136194</v>
      </c>
      <c r="E9173" t="str">
        <f t="shared" si="143"/>
        <v>466384 - ACCEDIA</v>
      </c>
      <c r="F9173" t="s">
        <v>1487</v>
      </c>
      <c r="G9173" t="s">
        <v>136193</v>
      </c>
      <c r="I9173" t="s">
        <v>11554</v>
      </c>
      <c r="J9173" t="s">
        <v>136192</v>
      </c>
      <c r="K9173" t="s">
        <v>208</v>
      </c>
      <c r="L9173" t="s">
        <v>136191</v>
      </c>
      <c r="N9173" t="s">
        <v>208</v>
      </c>
      <c r="O9173" t="s">
        <v>476</v>
      </c>
      <c r="P9173" t="s">
        <v>476</v>
      </c>
    </row>
    <row r="9174" spans="1:16">
      <c r="A9174" s="484" t="s">
        <v>86940</v>
      </c>
      <c r="B9174" s="485" t="s">
        <v>86939</v>
      </c>
      <c r="C9174" t="s">
        <v>86938</v>
      </c>
      <c r="D9174" t="s">
        <v>86938</v>
      </c>
      <c r="E9174" t="str">
        <f t="shared" si="143"/>
        <v>541254 - DINDART GENEVIEVE LES ATELIERS GARANCE</v>
      </c>
      <c r="F9174" t="s">
        <v>12618</v>
      </c>
      <c r="G9174" t="s">
        <v>86937</v>
      </c>
      <c r="I9174" t="s">
        <v>86936</v>
      </c>
      <c r="J9174" t="s">
        <v>86935</v>
      </c>
      <c r="K9174" t="s">
        <v>208</v>
      </c>
      <c r="L9174" t="s">
        <v>86934</v>
      </c>
      <c r="N9174" t="s">
        <v>208</v>
      </c>
      <c r="O9174" t="s">
        <v>476</v>
      </c>
      <c r="P9174" t="s">
        <v>86933</v>
      </c>
    </row>
    <row r="9175" spans="1:16">
      <c r="A9175" s="484" t="s">
        <v>114647</v>
      </c>
      <c r="B9175" s="485" t="s">
        <v>114646</v>
      </c>
      <c r="C9175" t="s">
        <v>114645</v>
      </c>
      <c r="D9175" t="s">
        <v>114645</v>
      </c>
      <c r="E9175" t="str">
        <f t="shared" si="143"/>
        <v>544814 - BCFTP</v>
      </c>
      <c r="F9175" t="s">
        <v>3834</v>
      </c>
      <c r="G9175" t="s">
        <v>114644</v>
      </c>
      <c r="H9175" t="s">
        <v>114643</v>
      </c>
      <c r="I9175" t="s">
        <v>1845</v>
      </c>
      <c r="J9175" t="s">
        <v>114642</v>
      </c>
      <c r="K9175" t="s">
        <v>208</v>
      </c>
      <c r="L9175" t="s">
        <v>114641</v>
      </c>
      <c r="N9175" t="s">
        <v>208</v>
      </c>
      <c r="O9175" t="s">
        <v>476</v>
      </c>
      <c r="P9175" t="s">
        <v>476</v>
      </c>
    </row>
    <row r="9176" spans="1:16">
      <c r="A9176" s="484" t="s">
        <v>92697</v>
      </c>
      <c r="B9176" s="485" t="s">
        <v>92696</v>
      </c>
      <c r="C9176" t="s">
        <v>92695</v>
      </c>
      <c r="D9176" t="s">
        <v>92695</v>
      </c>
      <c r="E9176" t="str">
        <f t="shared" si="143"/>
        <v>622552 - CONCEPT SECURITE FORMATION</v>
      </c>
      <c r="F9176" t="s">
        <v>15613</v>
      </c>
      <c r="G9176" t="s">
        <v>92694</v>
      </c>
      <c r="H9176" t="s">
        <v>92693</v>
      </c>
      <c r="I9176" t="s">
        <v>14479</v>
      </c>
      <c r="J9176" t="s">
        <v>92692</v>
      </c>
      <c r="K9176" t="s">
        <v>208</v>
      </c>
      <c r="L9176" t="s">
        <v>92691</v>
      </c>
      <c r="N9176" t="s">
        <v>208</v>
      </c>
      <c r="O9176" t="s">
        <v>476</v>
      </c>
      <c r="P9176" t="s">
        <v>476</v>
      </c>
    </row>
    <row r="9177" spans="1:16">
      <c r="A9177" s="484" t="s">
        <v>45368</v>
      </c>
      <c r="B9177" s="485" t="s">
        <v>45367</v>
      </c>
      <c r="C9177" t="s">
        <v>45366</v>
      </c>
      <c r="D9177" t="s">
        <v>45365</v>
      </c>
      <c r="E9177" t="str">
        <f t="shared" si="143"/>
        <v>416526 - LAURENT VIALE</v>
      </c>
      <c r="F9177" t="s">
        <v>5740</v>
      </c>
      <c r="G9177" t="s">
        <v>45364</v>
      </c>
      <c r="I9177" t="s">
        <v>45363</v>
      </c>
      <c r="J9177" t="s">
        <v>45362</v>
      </c>
      <c r="K9177" t="s">
        <v>208</v>
      </c>
      <c r="L9177" t="s">
        <v>45361</v>
      </c>
      <c r="N9177" t="s">
        <v>208</v>
      </c>
      <c r="O9177" t="s">
        <v>476</v>
      </c>
      <c r="P9177" t="s">
        <v>476</v>
      </c>
    </row>
    <row r="9178" spans="1:16">
      <c r="A9178" s="484" t="s">
        <v>131576</v>
      </c>
      <c r="B9178" s="485" t="s">
        <v>131575</v>
      </c>
      <c r="C9178" t="s">
        <v>131574</v>
      </c>
      <c r="D9178" t="s">
        <v>131573</v>
      </c>
      <c r="E9178" t="str">
        <f t="shared" si="143"/>
        <v>587266 - ADPF</v>
      </c>
      <c r="F9178" t="s">
        <v>1848</v>
      </c>
      <c r="G9178" t="s">
        <v>131572</v>
      </c>
      <c r="I9178" t="s">
        <v>3776</v>
      </c>
      <c r="J9178" t="s">
        <v>131571</v>
      </c>
      <c r="K9178" t="s">
        <v>208</v>
      </c>
      <c r="L9178" t="s">
        <v>131570</v>
      </c>
      <c r="N9178" t="s">
        <v>208</v>
      </c>
      <c r="O9178" t="s">
        <v>476</v>
      </c>
      <c r="P9178" t="s">
        <v>476</v>
      </c>
    </row>
    <row r="9179" spans="1:16">
      <c r="A9179" s="484" t="s">
        <v>122184</v>
      </c>
      <c r="B9179" s="485" t="s">
        <v>122183</v>
      </c>
      <c r="C9179" t="s">
        <v>122182</v>
      </c>
      <c r="D9179" t="s">
        <v>122181</v>
      </c>
      <c r="E9179" t="str">
        <f t="shared" si="143"/>
        <v>342129 - ASS - RPAI</v>
      </c>
      <c r="F9179" t="s">
        <v>40411</v>
      </c>
      <c r="G9179" t="s">
        <v>22628</v>
      </c>
      <c r="H9179" t="s">
        <v>122180</v>
      </c>
      <c r="I9179" t="s">
        <v>16000</v>
      </c>
      <c r="J9179" t="s">
        <v>122179</v>
      </c>
      <c r="K9179" t="s">
        <v>122178</v>
      </c>
      <c r="L9179" t="s">
        <v>122177</v>
      </c>
      <c r="N9179" t="s">
        <v>208</v>
      </c>
      <c r="O9179" t="s">
        <v>476</v>
      </c>
      <c r="P9179" t="s">
        <v>476</v>
      </c>
    </row>
    <row r="9180" spans="1:16">
      <c r="A9180" s="484" t="s">
        <v>94831</v>
      </c>
      <c r="B9180" s="485" t="s">
        <v>94830</v>
      </c>
      <c r="C9180" t="s">
        <v>94829</v>
      </c>
      <c r="D9180" t="s">
        <v>94828</v>
      </c>
      <c r="E9180" t="str">
        <f t="shared" si="143"/>
        <v>414785 - COGITO'Z MARSEILLE</v>
      </c>
      <c r="F9180" t="s">
        <v>11857</v>
      </c>
      <c r="G9180" t="s">
        <v>94827</v>
      </c>
      <c r="I9180" t="s">
        <v>1035</v>
      </c>
      <c r="J9180" t="s">
        <v>94826</v>
      </c>
      <c r="K9180" t="s">
        <v>208</v>
      </c>
      <c r="L9180" t="s">
        <v>94825</v>
      </c>
      <c r="N9180" t="s">
        <v>208</v>
      </c>
      <c r="O9180" t="s">
        <v>476</v>
      </c>
      <c r="P9180" t="s">
        <v>476</v>
      </c>
    </row>
    <row r="9181" spans="1:16">
      <c r="A9181" s="484" t="s">
        <v>79297</v>
      </c>
      <c r="B9181" s="485" t="s">
        <v>79296</v>
      </c>
      <c r="C9181" t="s">
        <v>79295</v>
      </c>
      <c r="D9181" t="s">
        <v>79295</v>
      </c>
      <c r="E9181" t="str">
        <f t="shared" si="143"/>
        <v>391529 - E-PAIRS</v>
      </c>
      <c r="F9181" t="s">
        <v>2651</v>
      </c>
      <c r="G9181" t="s">
        <v>79294</v>
      </c>
      <c r="H9181" t="s">
        <v>79293</v>
      </c>
      <c r="I9181" t="s">
        <v>1799</v>
      </c>
      <c r="K9181" t="s">
        <v>79292</v>
      </c>
      <c r="L9181" t="s">
        <v>79291</v>
      </c>
      <c r="N9181" t="s">
        <v>208</v>
      </c>
      <c r="O9181" t="s">
        <v>476</v>
      </c>
      <c r="P9181" t="s">
        <v>476</v>
      </c>
    </row>
    <row r="9182" spans="1:16">
      <c r="A9182" s="484" t="s">
        <v>10696</v>
      </c>
      <c r="B9182" s="485" t="s">
        <v>10695</v>
      </c>
      <c r="C9182" t="s">
        <v>10694</v>
      </c>
      <c r="D9182" t="s">
        <v>10693</v>
      </c>
      <c r="E9182" t="str">
        <f t="shared" si="143"/>
        <v>369317 - TERANGA</v>
      </c>
      <c r="F9182" t="s">
        <v>4152</v>
      </c>
      <c r="G9182" t="s">
        <v>10692</v>
      </c>
      <c r="I9182" t="s">
        <v>626</v>
      </c>
      <c r="J9182" t="s">
        <v>10691</v>
      </c>
      <c r="K9182" t="s">
        <v>208</v>
      </c>
      <c r="L9182" t="s">
        <v>10690</v>
      </c>
      <c r="N9182" t="s">
        <v>208</v>
      </c>
      <c r="O9182" t="s">
        <v>476</v>
      </c>
      <c r="P9182" t="s">
        <v>476</v>
      </c>
    </row>
    <row r="9183" spans="1:16">
      <c r="A9183" s="484" t="s">
        <v>24622</v>
      </c>
      <c r="B9183" s="485" t="s">
        <v>24621</v>
      </c>
      <c r="C9183" t="s">
        <v>24620</v>
      </c>
      <c r="D9183" t="s">
        <v>24620</v>
      </c>
      <c r="E9183" t="str">
        <f t="shared" si="143"/>
        <v>648190 - QALIAL</v>
      </c>
      <c r="F9183" t="s">
        <v>24619</v>
      </c>
      <c r="G9183" t="s">
        <v>24618</v>
      </c>
      <c r="I9183" t="s">
        <v>5210</v>
      </c>
      <c r="K9183" t="s">
        <v>208</v>
      </c>
      <c r="L9183" t="s">
        <v>24617</v>
      </c>
      <c r="N9183" t="s">
        <v>208</v>
      </c>
      <c r="O9183" t="s">
        <v>476</v>
      </c>
      <c r="P9183" t="s">
        <v>476</v>
      </c>
    </row>
    <row r="9184" spans="1:16">
      <c r="A9184" s="484" t="s">
        <v>31187</v>
      </c>
      <c r="B9184" s="485" t="s">
        <v>31186</v>
      </c>
      <c r="C9184" t="s">
        <v>31185</v>
      </c>
      <c r="D9184" t="s">
        <v>31185</v>
      </c>
      <c r="E9184" t="str">
        <f t="shared" si="143"/>
        <v>441107 - OPTIMUMS</v>
      </c>
      <c r="F9184" t="s">
        <v>1424</v>
      </c>
      <c r="G9184" t="s">
        <v>31184</v>
      </c>
      <c r="I9184" t="s">
        <v>31183</v>
      </c>
      <c r="J9184" t="s">
        <v>31182</v>
      </c>
      <c r="K9184" t="s">
        <v>208</v>
      </c>
      <c r="L9184" t="s">
        <v>31181</v>
      </c>
      <c r="N9184" t="s">
        <v>208</v>
      </c>
      <c r="O9184" t="s">
        <v>476</v>
      </c>
      <c r="P9184" t="s">
        <v>476</v>
      </c>
    </row>
    <row r="9185" spans="1:16">
      <c r="A9185" s="484" t="s">
        <v>121368</v>
      </c>
      <c r="B9185" s="485" t="s">
        <v>121367</v>
      </c>
      <c r="C9185" t="s">
        <v>121366</v>
      </c>
      <c r="D9185" t="s">
        <v>121365</v>
      </c>
      <c r="E9185" t="str">
        <f t="shared" si="143"/>
        <v>476535 - AFERA</v>
      </c>
      <c r="F9185" t="s">
        <v>725</v>
      </c>
      <c r="G9185" t="s">
        <v>121364</v>
      </c>
      <c r="I9185" t="s">
        <v>1321</v>
      </c>
      <c r="J9185" t="s">
        <v>121363</v>
      </c>
      <c r="K9185" t="s">
        <v>121362</v>
      </c>
      <c r="L9185" t="s">
        <v>121361</v>
      </c>
      <c r="N9185" t="s">
        <v>208</v>
      </c>
      <c r="O9185" t="s">
        <v>476</v>
      </c>
      <c r="P9185" t="s">
        <v>476</v>
      </c>
    </row>
    <row r="9186" spans="1:16">
      <c r="A9186" s="484" t="s">
        <v>15079</v>
      </c>
      <c r="B9186" s="485" t="s">
        <v>15078</v>
      </c>
      <c r="C9186" t="s">
        <v>15077</v>
      </c>
      <c r="D9186" t="s">
        <v>15076</v>
      </c>
      <c r="E9186" t="str">
        <f t="shared" si="143"/>
        <v>500835 - SFERHE</v>
      </c>
      <c r="F9186" t="s">
        <v>10883</v>
      </c>
      <c r="G9186" t="s">
        <v>15075</v>
      </c>
      <c r="H9186" t="s">
        <v>15074</v>
      </c>
      <c r="I9186" t="s">
        <v>12266</v>
      </c>
      <c r="K9186" t="s">
        <v>208</v>
      </c>
      <c r="L9186" t="s">
        <v>15073</v>
      </c>
      <c r="N9186" t="s">
        <v>208</v>
      </c>
      <c r="O9186" t="s">
        <v>476</v>
      </c>
      <c r="P9186" t="s">
        <v>476</v>
      </c>
    </row>
    <row r="9187" spans="1:16">
      <c r="A9187" s="484" t="s">
        <v>74250</v>
      </c>
      <c r="B9187" s="485" t="s">
        <v>74249</v>
      </c>
      <c r="C9187" t="s">
        <v>74242</v>
      </c>
      <c r="D9187" t="s">
        <v>74242</v>
      </c>
      <c r="E9187" t="str">
        <f t="shared" si="143"/>
        <v>572573 - FAIVRE PASCALE</v>
      </c>
      <c r="F9187" t="s">
        <v>1817</v>
      </c>
      <c r="G9187" t="s">
        <v>74248</v>
      </c>
      <c r="I9187" t="s">
        <v>21320</v>
      </c>
      <c r="J9187" t="s">
        <v>74247</v>
      </c>
      <c r="K9187" t="s">
        <v>208</v>
      </c>
      <c r="L9187" t="s">
        <v>74246</v>
      </c>
      <c r="N9187" t="s">
        <v>208</v>
      </c>
      <c r="O9187" t="s">
        <v>476</v>
      </c>
      <c r="P9187" t="s">
        <v>476</v>
      </c>
    </row>
    <row r="9188" spans="1:16">
      <c r="A9188" s="484" t="s">
        <v>29461</v>
      </c>
      <c r="B9188" s="485" t="s">
        <v>29460</v>
      </c>
      <c r="C9188" t="s">
        <v>29459</v>
      </c>
      <c r="D9188" t="s">
        <v>29459</v>
      </c>
      <c r="E9188" t="str">
        <f t="shared" si="143"/>
        <v>435193 - PARTI PRIS</v>
      </c>
      <c r="F9188" t="s">
        <v>9164</v>
      </c>
      <c r="G9188" t="s">
        <v>29458</v>
      </c>
      <c r="H9188" t="s">
        <v>29457</v>
      </c>
      <c r="I9188" t="s">
        <v>3793</v>
      </c>
      <c r="J9188" t="s">
        <v>29456</v>
      </c>
      <c r="K9188" t="s">
        <v>208</v>
      </c>
      <c r="L9188" t="s">
        <v>29455</v>
      </c>
      <c r="N9188" t="s">
        <v>208</v>
      </c>
      <c r="O9188" t="s">
        <v>476</v>
      </c>
      <c r="P9188" t="s">
        <v>476</v>
      </c>
    </row>
    <row r="9189" spans="1:16">
      <c r="A9189" s="484" t="s">
        <v>62476</v>
      </c>
      <c r="B9189" s="485" t="s">
        <v>62475</v>
      </c>
      <c r="C9189" t="s">
        <v>62474</v>
      </c>
      <c r="D9189" t="s">
        <v>62474</v>
      </c>
      <c r="E9189" t="str">
        <f t="shared" si="143"/>
        <v>541643 - HAMAMA NOUREDDINE</v>
      </c>
      <c r="F9189" t="s">
        <v>24052</v>
      </c>
      <c r="G9189" t="s">
        <v>62473</v>
      </c>
      <c r="I9189" t="s">
        <v>836</v>
      </c>
      <c r="J9189" t="s">
        <v>62472</v>
      </c>
      <c r="K9189" t="s">
        <v>208</v>
      </c>
      <c r="L9189" t="s">
        <v>62471</v>
      </c>
      <c r="N9189" t="s">
        <v>208</v>
      </c>
      <c r="O9189" t="s">
        <v>476</v>
      </c>
      <c r="P9189" t="s">
        <v>476</v>
      </c>
    </row>
    <row r="9190" spans="1:16">
      <c r="A9190" s="484" t="s">
        <v>2167</v>
      </c>
      <c r="B9190" s="485" t="s">
        <v>2166</v>
      </c>
      <c r="C9190" t="s">
        <v>2165</v>
      </c>
      <c r="D9190" t="s">
        <v>2164</v>
      </c>
      <c r="E9190" t="str">
        <f t="shared" si="143"/>
        <v>684510 - WOOSPEAK FRANCE COMPIEGNE</v>
      </c>
      <c r="F9190" t="s">
        <v>2163</v>
      </c>
      <c r="G9190" t="s">
        <v>2162</v>
      </c>
      <c r="I9190" t="s">
        <v>2161</v>
      </c>
      <c r="J9190" t="s">
        <v>2160</v>
      </c>
      <c r="K9190" t="s">
        <v>208</v>
      </c>
      <c r="L9190" t="s">
        <v>2159</v>
      </c>
      <c r="N9190" t="s">
        <v>208</v>
      </c>
      <c r="O9190" t="s">
        <v>476</v>
      </c>
      <c r="P9190" t="s">
        <v>476</v>
      </c>
    </row>
    <row r="9191" spans="1:16">
      <c r="A9191" s="484" t="s">
        <v>116950</v>
      </c>
      <c r="B9191" s="485" t="s">
        <v>116944</v>
      </c>
      <c r="C9191" t="s">
        <v>116943</v>
      </c>
      <c r="D9191" t="s">
        <v>116949</v>
      </c>
      <c r="E9191" t="str">
        <f t="shared" si="143"/>
        <v>636009 - ACPR PREVENTION LEOGNAN</v>
      </c>
      <c r="F9191" t="s">
        <v>7427</v>
      </c>
      <c r="G9191" t="s">
        <v>116948</v>
      </c>
      <c r="I9191" t="s">
        <v>9402</v>
      </c>
      <c r="J9191" t="s">
        <v>116947</v>
      </c>
      <c r="K9191" t="s">
        <v>208</v>
      </c>
      <c r="L9191" t="s">
        <v>116946</v>
      </c>
      <c r="N9191" t="s">
        <v>208</v>
      </c>
      <c r="O9191" t="s">
        <v>476</v>
      </c>
      <c r="P9191" t="s">
        <v>476</v>
      </c>
    </row>
    <row r="9192" spans="1:16">
      <c r="A9192" s="484" t="s">
        <v>116945</v>
      </c>
      <c r="B9192" s="485" t="s">
        <v>116944</v>
      </c>
      <c r="C9192" t="s">
        <v>116943</v>
      </c>
      <c r="D9192" t="s">
        <v>116942</v>
      </c>
      <c r="E9192" t="str">
        <f t="shared" si="143"/>
        <v>683103 - ACPR PREVENTION MERIGNAC</v>
      </c>
      <c r="G9192" t="s">
        <v>116941</v>
      </c>
      <c r="I9192" t="s">
        <v>1466</v>
      </c>
      <c r="J9192" t="s">
        <v>116940</v>
      </c>
      <c r="K9192" t="s">
        <v>208</v>
      </c>
      <c r="L9192" t="s">
        <v>116939</v>
      </c>
      <c r="N9192" t="s">
        <v>208</v>
      </c>
      <c r="O9192" t="s">
        <v>476</v>
      </c>
      <c r="P9192" t="s">
        <v>476</v>
      </c>
    </row>
    <row r="9193" spans="1:16">
      <c r="A9193" s="484" t="s">
        <v>95159</v>
      </c>
      <c r="B9193" s="485" t="s">
        <v>95158</v>
      </c>
      <c r="C9193" t="s">
        <v>95157</v>
      </c>
      <c r="D9193" t="s">
        <v>95156</v>
      </c>
      <c r="E9193" t="str">
        <f t="shared" si="143"/>
        <v>669714 - CAP</v>
      </c>
      <c r="F9193" t="s">
        <v>10701</v>
      </c>
      <c r="G9193" t="s">
        <v>95155</v>
      </c>
      <c r="I9193" t="s">
        <v>626</v>
      </c>
      <c r="J9193" t="s">
        <v>95154</v>
      </c>
      <c r="K9193" t="s">
        <v>208</v>
      </c>
      <c r="L9193" t="s">
        <v>95153</v>
      </c>
      <c r="N9193" t="s">
        <v>208</v>
      </c>
      <c r="O9193" t="s">
        <v>476</v>
      </c>
      <c r="P9193" t="s">
        <v>476</v>
      </c>
    </row>
    <row r="9194" spans="1:16">
      <c r="A9194" s="484" t="s">
        <v>68391</v>
      </c>
      <c r="B9194" s="485" t="s">
        <v>68390</v>
      </c>
      <c r="C9194" t="s">
        <v>68389</v>
      </c>
      <c r="D9194" t="s">
        <v>68388</v>
      </c>
      <c r="E9194" t="str">
        <f t="shared" si="143"/>
        <v>550188 - FT CONSEIL</v>
      </c>
      <c r="F9194" t="s">
        <v>7254</v>
      </c>
      <c r="G9194" t="s">
        <v>68387</v>
      </c>
      <c r="I9194" t="s">
        <v>3346</v>
      </c>
      <c r="J9194" t="s">
        <v>68386</v>
      </c>
      <c r="K9194" t="s">
        <v>208</v>
      </c>
      <c r="L9194" t="s">
        <v>68385</v>
      </c>
      <c r="N9194" t="s">
        <v>208</v>
      </c>
      <c r="O9194" t="s">
        <v>476</v>
      </c>
      <c r="P9194" t="s">
        <v>476</v>
      </c>
    </row>
    <row r="9195" spans="1:16">
      <c r="A9195" s="484" t="s">
        <v>44095</v>
      </c>
      <c r="B9195" s="485" t="s">
        <v>44094</v>
      </c>
      <c r="C9195" t="s">
        <v>44093</v>
      </c>
      <c r="D9195" t="s">
        <v>44093</v>
      </c>
      <c r="E9195" t="str">
        <f t="shared" si="143"/>
        <v>547116 - LEGUEURLIER ISABELLE - CAP RESILIENCE</v>
      </c>
      <c r="F9195" t="s">
        <v>17920</v>
      </c>
      <c r="G9195" t="s">
        <v>44092</v>
      </c>
      <c r="I9195" t="s">
        <v>44091</v>
      </c>
      <c r="J9195" t="s">
        <v>44090</v>
      </c>
      <c r="K9195" t="s">
        <v>208</v>
      </c>
      <c r="L9195" t="s">
        <v>44089</v>
      </c>
      <c r="N9195" t="s">
        <v>208</v>
      </c>
      <c r="O9195" t="s">
        <v>476</v>
      </c>
      <c r="P9195" t="s">
        <v>476</v>
      </c>
    </row>
    <row r="9196" spans="1:16">
      <c r="A9196" s="484" t="s">
        <v>132549</v>
      </c>
      <c r="B9196" s="485" t="s">
        <v>132548</v>
      </c>
      <c r="C9196" t="s">
        <v>132547</v>
      </c>
      <c r="D9196" t="s">
        <v>132546</v>
      </c>
      <c r="E9196" t="str">
        <f t="shared" si="143"/>
        <v>636101 - ADIL YVELINES VERSAILLES</v>
      </c>
      <c r="F9196" t="s">
        <v>13170</v>
      </c>
      <c r="G9196" t="s">
        <v>132545</v>
      </c>
      <c r="I9196" t="s">
        <v>1743</v>
      </c>
      <c r="J9196" t="s">
        <v>132544</v>
      </c>
      <c r="K9196" t="s">
        <v>208</v>
      </c>
      <c r="L9196" t="s">
        <v>132543</v>
      </c>
      <c r="N9196" t="s">
        <v>208</v>
      </c>
      <c r="O9196" t="s">
        <v>476</v>
      </c>
      <c r="P9196" t="s">
        <v>476</v>
      </c>
    </row>
    <row r="9197" spans="1:16">
      <c r="A9197" s="484" t="s">
        <v>89019</v>
      </c>
      <c r="B9197" s="485" t="s">
        <v>89018</v>
      </c>
      <c r="C9197" t="s">
        <v>89017</v>
      </c>
      <c r="D9197" t="s">
        <v>89016</v>
      </c>
      <c r="E9197" t="str">
        <f t="shared" si="143"/>
        <v>407835 - DSR ST HILAIRE DE BRETHMAS</v>
      </c>
      <c r="F9197" t="s">
        <v>4207</v>
      </c>
      <c r="G9197" t="s">
        <v>89015</v>
      </c>
      <c r="I9197" t="s">
        <v>76589</v>
      </c>
      <c r="J9197" t="s">
        <v>89014</v>
      </c>
      <c r="K9197" t="s">
        <v>208</v>
      </c>
      <c r="L9197" t="s">
        <v>89013</v>
      </c>
      <c r="N9197" t="s">
        <v>208</v>
      </c>
      <c r="O9197" t="s">
        <v>476</v>
      </c>
      <c r="P9197" t="s">
        <v>476</v>
      </c>
    </row>
    <row r="9198" spans="1:16">
      <c r="A9198" s="484" t="s">
        <v>29983</v>
      </c>
      <c r="B9198" s="485" t="s">
        <v>29982</v>
      </c>
      <c r="C9198" t="s">
        <v>29981</v>
      </c>
      <c r="D9198" t="s">
        <v>29981</v>
      </c>
      <c r="E9198" t="str">
        <f t="shared" si="143"/>
        <v>580302 - PAG FORMATION</v>
      </c>
      <c r="F9198" t="s">
        <v>29980</v>
      </c>
      <c r="G9198" t="s">
        <v>29979</v>
      </c>
      <c r="I9198" t="s">
        <v>1678</v>
      </c>
      <c r="J9198" t="s">
        <v>29978</v>
      </c>
      <c r="K9198" t="s">
        <v>208</v>
      </c>
      <c r="L9198" t="s">
        <v>29977</v>
      </c>
      <c r="N9198" t="s">
        <v>208</v>
      </c>
      <c r="O9198" t="s">
        <v>476</v>
      </c>
      <c r="P9198" t="s">
        <v>476</v>
      </c>
    </row>
    <row r="9199" spans="1:16">
      <c r="A9199" s="484" t="s">
        <v>120848</v>
      </c>
      <c r="B9199" s="485" t="s">
        <v>120847</v>
      </c>
      <c r="C9199" t="s">
        <v>120846</v>
      </c>
      <c r="D9199" t="s">
        <v>120845</v>
      </c>
      <c r="E9199" t="str">
        <f t="shared" si="143"/>
        <v>552380 - JMJB</v>
      </c>
      <c r="F9199" t="s">
        <v>8475</v>
      </c>
      <c r="G9199" t="s">
        <v>120844</v>
      </c>
      <c r="H9199" t="s">
        <v>120843</v>
      </c>
      <c r="I9199" t="s">
        <v>40472</v>
      </c>
      <c r="K9199" t="s">
        <v>208</v>
      </c>
      <c r="L9199" t="s">
        <v>120842</v>
      </c>
      <c r="N9199" t="s">
        <v>208</v>
      </c>
      <c r="O9199" t="s">
        <v>476</v>
      </c>
      <c r="P9199" t="s">
        <v>476</v>
      </c>
    </row>
    <row r="9200" spans="1:16">
      <c r="A9200" s="484" t="s">
        <v>65942</v>
      </c>
      <c r="B9200" s="485" t="s">
        <v>65941</v>
      </c>
      <c r="C9200" t="s">
        <v>65940</v>
      </c>
      <c r="D9200" t="s">
        <v>65939</v>
      </c>
      <c r="E9200" t="str">
        <f t="shared" si="143"/>
        <v>575355 - GOODSIR</v>
      </c>
      <c r="F9200" t="s">
        <v>26641</v>
      </c>
      <c r="G9200" t="s">
        <v>65938</v>
      </c>
      <c r="I9200" t="s">
        <v>959</v>
      </c>
      <c r="J9200" t="s">
        <v>65937</v>
      </c>
      <c r="K9200" t="s">
        <v>208</v>
      </c>
      <c r="L9200" t="s">
        <v>65936</v>
      </c>
      <c r="N9200" t="s">
        <v>208</v>
      </c>
      <c r="O9200" t="s">
        <v>476</v>
      </c>
      <c r="P9200" t="s">
        <v>476</v>
      </c>
    </row>
    <row r="9201" spans="1:16">
      <c r="A9201" s="484" t="s">
        <v>126059</v>
      </c>
      <c r="B9201" s="485" t="s">
        <v>126058</v>
      </c>
      <c r="C9201" t="s">
        <v>126057</v>
      </c>
      <c r="D9201" t="s">
        <v>126056</v>
      </c>
      <c r="E9201" t="str">
        <f t="shared" si="143"/>
        <v>388970 - ALFEST</v>
      </c>
      <c r="F9201" t="s">
        <v>35987</v>
      </c>
      <c r="G9201" t="s">
        <v>126055</v>
      </c>
      <c r="H9201" t="s">
        <v>126054</v>
      </c>
      <c r="I9201" t="s">
        <v>626</v>
      </c>
      <c r="K9201" t="s">
        <v>208</v>
      </c>
      <c r="L9201" t="s">
        <v>126053</v>
      </c>
      <c r="N9201" t="s">
        <v>208</v>
      </c>
      <c r="O9201" t="s">
        <v>476</v>
      </c>
      <c r="P9201" t="s">
        <v>476</v>
      </c>
    </row>
    <row r="9202" spans="1:16">
      <c r="A9202" s="484" t="s">
        <v>48699</v>
      </c>
      <c r="B9202" s="485" t="s">
        <v>48698</v>
      </c>
      <c r="C9202" t="s">
        <v>48697</v>
      </c>
      <c r="D9202" t="s">
        <v>48697</v>
      </c>
      <c r="E9202" t="str">
        <f t="shared" si="143"/>
        <v>664042 - J2C CONSULTING</v>
      </c>
      <c r="F9202" t="s">
        <v>16626</v>
      </c>
      <c r="G9202" t="s">
        <v>48696</v>
      </c>
      <c r="I9202" t="s">
        <v>8115</v>
      </c>
      <c r="J9202" t="s">
        <v>48695</v>
      </c>
      <c r="K9202" t="s">
        <v>208</v>
      </c>
      <c r="L9202" t="s">
        <v>48694</v>
      </c>
      <c r="N9202" t="s">
        <v>208</v>
      </c>
      <c r="O9202" t="s">
        <v>476</v>
      </c>
      <c r="P9202" t="s">
        <v>476</v>
      </c>
    </row>
    <row r="9203" spans="1:16">
      <c r="A9203" s="484" t="s">
        <v>122612</v>
      </c>
      <c r="B9203" s="485" t="s">
        <v>122611</v>
      </c>
      <c r="C9203" t="s">
        <v>122610</v>
      </c>
      <c r="D9203" t="s">
        <v>122609</v>
      </c>
      <c r="E9203" t="str">
        <f t="shared" si="143"/>
        <v>639679 - AIPCY</v>
      </c>
      <c r="F9203" t="s">
        <v>2196</v>
      </c>
      <c r="G9203" t="s">
        <v>23021</v>
      </c>
      <c r="H9203" t="s">
        <v>122608</v>
      </c>
      <c r="I9203" t="s">
        <v>7839</v>
      </c>
      <c r="K9203" t="s">
        <v>208</v>
      </c>
      <c r="L9203" t="s">
        <v>122607</v>
      </c>
      <c r="N9203" t="s">
        <v>208</v>
      </c>
      <c r="O9203" t="s">
        <v>476</v>
      </c>
      <c r="P9203" t="s">
        <v>476</v>
      </c>
    </row>
    <row r="9204" spans="1:16">
      <c r="A9204" s="484" t="s">
        <v>127213</v>
      </c>
      <c r="B9204" s="485" t="s">
        <v>127212</v>
      </c>
      <c r="C9204" t="s">
        <v>127211</v>
      </c>
      <c r="D9204" t="s">
        <v>127210</v>
      </c>
      <c r="E9204" t="str">
        <f t="shared" si="143"/>
        <v>621444 - AARCOOP ROMANS SUR ISERE</v>
      </c>
      <c r="F9204" t="s">
        <v>40860</v>
      </c>
      <c r="G9204" t="s">
        <v>127209</v>
      </c>
      <c r="H9204" t="s">
        <v>127208</v>
      </c>
      <c r="I9204" t="s">
        <v>21215</v>
      </c>
      <c r="J9204" t="s">
        <v>127207</v>
      </c>
      <c r="K9204" t="s">
        <v>208</v>
      </c>
      <c r="L9204" t="s">
        <v>127206</v>
      </c>
      <c r="N9204" t="s">
        <v>208</v>
      </c>
      <c r="O9204" t="s">
        <v>476</v>
      </c>
      <c r="P9204" t="s">
        <v>476</v>
      </c>
    </row>
    <row r="9205" spans="1:16">
      <c r="A9205" s="484" t="s">
        <v>17618</v>
      </c>
      <c r="B9205" s="485" t="s">
        <v>17617</v>
      </c>
      <c r="C9205" t="s">
        <v>17616</v>
      </c>
      <c r="D9205" t="s">
        <v>17616</v>
      </c>
      <c r="E9205" t="str">
        <f t="shared" si="143"/>
        <v>622783 - SET STUDIO</v>
      </c>
      <c r="F9205" t="s">
        <v>17615</v>
      </c>
      <c r="G9205" t="s">
        <v>17614</v>
      </c>
      <c r="I9205" t="s">
        <v>10534</v>
      </c>
      <c r="J9205" t="s">
        <v>17613</v>
      </c>
      <c r="K9205" t="s">
        <v>208</v>
      </c>
      <c r="L9205" t="s">
        <v>17612</v>
      </c>
      <c r="N9205" t="s">
        <v>208</v>
      </c>
      <c r="O9205" t="s">
        <v>476</v>
      </c>
      <c r="P9205" t="s">
        <v>476</v>
      </c>
    </row>
    <row r="9206" spans="1:16">
      <c r="A9206" s="484" t="s">
        <v>110264</v>
      </c>
      <c r="B9206" s="485" t="s">
        <v>110263</v>
      </c>
      <c r="C9206" t="s">
        <v>110262</v>
      </c>
      <c r="D9206" t="s">
        <v>110261</v>
      </c>
      <c r="E9206" t="str">
        <f t="shared" si="143"/>
        <v>397015 - CAP 21</v>
      </c>
      <c r="F9206" t="s">
        <v>57273</v>
      </c>
      <c r="G9206" t="s">
        <v>110260</v>
      </c>
      <c r="I9206" t="s">
        <v>860</v>
      </c>
      <c r="J9206" t="s">
        <v>110259</v>
      </c>
      <c r="K9206" t="s">
        <v>208</v>
      </c>
      <c r="L9206" t="s">
        <v>110258</v>
      </c>
      <c r="N9206" t="s">
        <v>208</v>
      </c>
      <c r="O9206" t="s">
        <v>476</v>
      </c>
      <c r="P9206" t="s">
        <v>476</v>
      </c>
    </row>
    <row r="9207" spans="1:16">
      <c r="A9207" s="484" t="s">
        <v>117042</v>
      </c>
      <c r="B9207" s="485" t="s">
        <v>117041</v>
      </c>
      <c r="C9207" t="s">
        <v>117040</v>
      </c>
      <c r="D9207" t="s">
        <v>117040</v>
      </c>
      <c r="E9207" t="str">
        <f t="shared" si="143"/>
        <v>645060 - AUDIO FORMATIONS</v>
      </c>
      <c r="F9207" t="s">
        <v>3400</v>
      </c>
      <c r="G9207" t="s">
        <v>117039</v>
      </c>
      <c r="H9207" t="s">
        <v>117038</v>
      </c>
      <c r="I9207" t="s">
        <v>579</v>
      </c>
      <c r="J9207" t="s">
        <v>117037</v>
      </c>
      <c r="K9207" t="s">
        <v>208</v>
      </c>
      <c r="L9207" t="s">
        <v>117036</v>
      </c>
      <c r="N9207" t="s">
        <v>208</v>
      </c>
      <c r="O9207" t="s">
        <v>476</v>
      </c>
      <c r="P9207" t="s">
        <v>476</v>
      </c>
    </row>
    <row r="9208" spans="1:16">
      <c r="A9208" s="484" t="s">
        <v>3388</v>
      </c>
      <c r="B9208" s="485" t="s">
        <v>3387</v>
      </c>
      <c r="C9208" t="s">
        <v>3386</v>
      </c>
      <c r="D9208" t="s">
        <v>3385</v>
      </c>
      <c r="E9208" t="str">
        <f t="shared" si="143"/>
        <v>391797 - VISUEL LSF AQUITAINE GRADIGNAN</v>
      </c>
      <c r="F9208" t="s">
        <v>3384</v>
      </c>
      <c r="G9208" t="s">
        <v>3383</v>
      </c>
      <c r="H9208" t="s">
        <v>3382</v>
      </c>
      <c r="I9208" t="s">
        <v>3381</v>
      </c>
      <c r="J9208" t="s">
        <v>3380</v>
      </c>
      <c r="K9208" t="s">
        <v>208</v>
      </c>
      <c r="L9208" t="s">
        <v>3379</v>
      </c>
      <c r="N9208" t="s">
        <v>208</v>
      </c>
      <c r="O9208" t="s">
        <v>476</v>
      </c>
      <c r="P9208" t="s">
        <v>476</v>
      </c>
    </row>
    <row r="9209" spans="1:16">
      <c r="A9209" s="484" t="s">
        <v>82360</v>
      </c>
      <c r="B9209" s="485" t="s">
        <v>82359</v>
      </c>
      <c r="C9209" t="s">
        <v>82358</v>
      </c>
      <c r="D9209" t="s">
        <v>82358</v>
      </c>
      <c r="E9209" t="str">
        <f t="shared" si="143"/>
        <v>417786 - EDUGROUP MP</v>
      </c>
      <c r="F9209" t="s">
        <v>68120</v>
      </c>
      <c r="G9209" t="s">
        <v>82357</v>
      </c>
      <c r="H9209" t="s">
        <v>82356</v>
      </c>
      <c r="I9209" t="s">
        <v>3921</v>
      </c>
      <c r="J9209" t="s">
        <v>82349</v>
      </c>
      <c r="K9209" t="s">
        <v>208</v>
      </c>
      <c r="L9209" t="s">
        <v>82355</v>
      </c>
      <c r="N9209" t="s">
        <v>208</v>
      </c>
      <c r="O9209" t="s">
        <v>476</v>
      </c>
      <c r="P9209" t="s">
        <v>476</v>
      </c>
    </row>
    <row r="9210" spans="1:16">
      <c r="A9210" s="484" t="s">
        <v>82045</v>
      </c>
      <c r="B9210" s="485" t="s">
        <v>82044</v>
      </c>
      <c r="C9210" t="s">
        <v>82043</v>
      </c>
      <c r="D9210" t="s">
        <v>82042</v>
      </c>
      <c r="E9210" t="str">
        <f t="shared" si="143"/>
        <v>605712 - EGREFEUILLE CAROLE ARCHITECTURE</v>
      </c>
      <c r="F9210" t="s">
        <v>3026</v>
      </c>
      <c r="G9210" t="s">
        <v>82041</v>
      </c>
      <c r="I9210" t="s">
        <v>23871</v>
      </c>
      <c r="J9210" t="s">
        <v>82040</v>
      </c>
      <c r="K9210" t="s">
        <v>208</v>
      </c>
      <c r="L9210" t="s">
        <v>82039</v>
      </c>
      <c r="N9210" t="s">
        <v>208</v>
      </c>
      <c r="O9210" t="s">
        <v>476</v>
      </c>
      <c r="P9210" t="s">
        <v>476</v>
      </c>
    </row>
    <row r="9211" spans="1:16">
      <c r="A9211" s="484" t="s">
        <v>119425</v>
      </c>
      <c r="B9211" s="485" t="s">
        <v>119424</v>
      </c>
      <c r="C9211" t="s">
        <v>119423</v>
      </c>
      <c r="D9211" t="s">
        <v>119422</v>
      </c>
      <c r="E9211" t="str">
        <f t="shared" si="143"/>
        <v>489517 - ARPAE</v>
      </c>
      <c r="F9211" t="s">
        <v>23719</v>
      </c>
      <c r="G9211" t="s">
        <v>119421</v>
      </c>
      <c r="I9211" t="s">
        <v>119420</v>
      </c>
      <c r="J9211" t="s">
        <v>119419</v>
      </c>
      <c r="K9211" t="s">
        <v>208</v>
      </c>
      <c r="L9211" t="s">
        <v>119418</v>
      </c>
      <c r="N9211" t="s">
        <v>208</v>
      </c>
      <c r="O9211" t="s">
        <v>476</v>
      </c>
      <c r="P9211" t="s">
        <v>476</v>
      </c>
    </row>
    <row r="9212" spans="1:16">
      <c r="A9212" s="484" t="s">
        <v>66468</v>
      </c>
      <c r="B9212" s="485" t="s">
        <v>66467</v>
      </c>
      <c r="C9212" t="s">
        <v>66466</v>
      </c>
      <c r="D9212" t="s">
        <v>66465</v>
      </c>
      <c r="E9212" t="str">
        <f t="shared" si="143"/>
        <v>620233 - GIRARDET JULIE</v>
      </c>
      <c r="F9212" t="s">
        <v>14206</v>
      </c>
      <c r="G9212" t="s">
        <v>66464</v>
      </c>
      <c r="I9212" t="s">
        <v>66463</v>
      </c>
      <c r="J9212" t="s">
        <v>66462</v>
      </c>
      <c r="K9212" t="s">
        <v>208</v>
      </c>
      <c r="L9212" t="s">
        <v>66461</v>
      </c>
      <c r="N9212" t="s">
        <v>208</v>
      </c>
      <c r="O9212" t="s">
        <v>476</v>
      </c>
      <c r="P9212" t="s">
        <v>476</v>
      </c>
    </row>
    <row r="9213" spans="1:16">
      <c r="A9213" s="484" t="s">
        <v>98967</v>
      </c>
      <c r="B9213" s="485" t="s">
        <v>98966</v>
      </c>
      <c r="C9213" t="s">
        <v>98965</v>
      </c>
      <c r="D9213" t="s">
        <v>98964</v>
      </c>
      <c r="E9213" t="str">
        <f t="shared" si="143"/>
        <v>529898 - CESAM FORMATION AMBARES ET LAGRAVE</v>
      </c>
      <c r="F9213" t="s">
        <v>37792</v>
      </c>
      <c r="G9213" t="s">
        <v>98963</v>
      </c>
      <c r="I9213" t="s">
        <v>52110</v>
      </c>
      <c r="J9213" t="s">
        <v>98962</v>
      </c>
      <c r="K9213" t="s">
        <v>208</v>
      </c>
      <c r="L9213" t="s">
        <v>98961</v>
      </c>
      <c r="N9213" t="s">
        <v>208</v>
      </c>
      <c r="O9213" t="s">
        <v>476</v>
      </c>
      <c r="P9213" t="s">
        <v>476</v>
      </c>
    </row>
    <row r="9214" spans="1:16">
      <c r="A9214" s="484" t="s">
        <v>136263</v>
      </c>
      <c r="B9214" s="485" t="s">
        <v>136262</v>
      </c>
      <c r="C9214" t="s">
        <v>136261</v>
      </c>
      <c r="D9214" t="s">
        <v>136260</v>
      </c>
      <c r="E9214" t="str">
        <f t="shared" si="143"/>
        <v>366250 - ACADOMIA PRO PARIS</v>
      </c>
      <c r="F9214" t="s">
        <v>2257</v>
      </c>
      <c r="G9214" t="s">
        <v>136259</v>
      </c>
      <c r="I9214" t="s">
        <v>3138</v>
      </c>
      <c r="J9214" t="s">
        <v>136258</v>
      </c>
      <c r="K9214" t="s">
        <v>208</v>
      </c>
      <c r="L9214" t="s">
        <v>136257</v>
      </c>
      <c r="N9214" t="s">
        <v>208</v>
      </c>
      <c r="O9214" t="s">
        <v>476</v>
      </c>
      <c r="P9214" t="s">
        <v>476</v>
      </c>
    </row>
    <row r="9215" spans="1:16">
      <c r="A9215" s="484" t="s">
        <v>88048</v>
      </c>
      <c r="B9215" s="485" t="s">
        <v>88047</v>
      </c>
      <c r="C9215" t="s">
        <v>88046</v>
      </c>
      <c r="D9215" t="s">
        <v>88046</v>
      </c>
      <c r="E9215" t="str">
        <f t="shared" si="143"/>
        <v>640256 - DEMAS BENEDICTE</v>
      </c>
      <c r="F9215" t="s">
        <v>26445</v>
      </c>
      <c r="G9215" t="s">
        <v>88045</v>
      </c>
      <c r="I9215" t="s">
        <v>802</v>
      </c>
      <c r="J9215" t="s">
        <v>88044</v>
      </c>
      <c r="K9215" t="s">
        <v>208</v>
      </c>
      <c r="L9215" t="s">
        <v>88043</v>
      </c>
      <c r="N9215" t="s">
        <v>208</v>
      </c>
      <c r="O9215" t="s">
        <v>476</v>
      </c>
      <c r="P9215" t="s">
        <v>476</v>
      </c>
    </row>
    <row r="9216" spans="1:16">
      <c r="A9216" s="484" t="s">
        <v>33137</v>
      </c>
      <c r="B9216" s="485" t="s">
        <v>33136</v>
      </c>
      <c r="C9216" t="s">
        <v>33135</v>
      </c>
      <c r="D9216" t="s">
        <v>33135</v>
      </c>
      <c r="E9216" t="str">
        <f t="shared" si="143"/>
        <v>614622 - NORIA ET COMPAGNIE</v>
      </c>
      <c r="F9216" t="s">
        <v>3811</v>
      </c>
      <c r="G9216" t="s">
        <v>33134</v>
      </c>
      <c r="I9216" t="s">
        <v>33133</v>
      </c>
      <c r="J9216" t="s">
        <v>33132</v>
      </c>
      <c r="K9216" t="s">
        <v>208</v>
      </c>
      <c r="L9216" t="s">
        <v>33131</v>
      </c>
      <c r="N9216" t="s">
        <v>208</v>
      </c>
      <c r="O9216" t="s">
        <v>476</v>
      </c>
      <c r="P9216" t="s">
        <v>476</v>
      </c>
    </row>
    <row r="9217" spans="1:16">
      <c r="A9217" s="484" t="s">
        <v>127769</v>
      </c>
      <c r="B9217" s="485" t="s">
        <v>127768</v>
      </c>
      <c r="C9217" t="s">
        <v>127767</v>
      </c>
      <c r="D9217" t="s">
        <v>127766</v>
      </c>
      <c r="E9217" t="str">
        <f t="shared" si="143"/>
        <v>668722 - APINOV</v>
      </c>
      <c r="F9217" t="s">
        <v>3690</v>
      </c>
      <c r="G9217" t="s">
        <v>127765</v>
      </c>
      <c r="H9217" t="s">
        <v>127764</v>
      </c>
      <c r="I9217" t="s">
        <v>9672</v>
      </c>
      <c r="J9217" t="s">
        <v>127763</v>
      </c>
      <c r="K9217" t="s">
        <v>208</v>
      </c>
      <c r="L9217" t="s">
        <v>127762</v>
      </c>
      <c r="N9217" t="s">
        <v>208</v>
      </c>
      <c r="O9217" t="s">
        <v>476</v>
      </c>
      <c r="P9217" t="s">
        <v>476</v>
      </c>
    </row>
    <row r="9218" spans="1:16">
      <c r="A9218" s="484" t="s">
        <v>87361</v>
      </c>
      <c r="B9218" s="485" t="s">
        <v>87360</v>
      </c>
      <c r="C9218" t="s">
        <v>87359</v>
      </c>
      <c r="D9218" t="s">
        <v>87358</v>
      </c>
      <c r="E9218" t="str">
        <f t="shared" ref="E9218:E9281" si="144">_xlfn.CONCAT(L9218," - ",D9218)</f>
        <v>593291 - DGB ENGLISH TEAM TWO BESANCON</v>
      </c>
      <c r="F9218" t="s">
        <v>1077</v>
      </c>
      <c r="G9218" t="s">
        <v>87357</v>
      </c>
      <c r="H9218" t="s">
        <v>87356</v>
      </c>
      <c r="I9218" t="s">
        <v>2666</v>
      </c>
      <c r="J9218" t="s">
        <v>87355</v>
      </c>
      <c r="K9218" t="s">
        <v>208</v>
      </c>
      <c r="L9218" t="s">
        <v>87354</v>
      </c>
      <c r="N9218" t="s">
        <v>208</v>
      </c>
      <c r="O9218" t="s">
        <v>476</v>
      </c>
      <c r="P9218" t="s">
        <v>476</v>
      </c>
    </row>
    <row r="9219" spans="1:16">
      <c r="A9219" s="484" t="s">
        <v>87367</v>
      </c>
      <c r="B9219" s="485" t="s">
        <v>87360</v>
      </c>
      <c r="C9219" t="s">
        <v>87366</v>
      </c>
      <c r="D9219" t="s">
        <v>87365</v>
      </c>
      <c r="E9219" t="str">
        <f t="shared" si="144"/>
        <v>327189 - DGB ENGLISH TEAM DIJON</v>
      </c>
      <c r="F9219" t="s">
        <v>7387</v>
      </c>
      <c r="G9219" t="s">
        <v>87364</v>
      </c>
      <c r="I9219" t="s">
        <v>1501</v>
      </c>
      <c r="J9219" t="s">
        <v>87363</v>
      </c>
      <c r="K9219" t="s">
        <v>208</v>
      </c>
      <c r="L9219" t="s">
        <v>87362</v>
      </c>
      <c r="N9219" t="s">
        <v>208</v>
      </c>
      <c r="O9219" t="s">
        <v>476</v>
      </c>
      <c r="P9219" t="s">
        <v>476</v>
      </c>
    </row>
    <row r="9220" spans="1:16">
      <c r="A9220" s="484" t="s">
        <v>127062</v>
      </c>
      <c r="B9220" s="485" t="s">
        <v>127061</v>
      </c>
      <c r="C9220" t="s">
        <v>127060</v>
      </c>
      <c r="D9220" t="s">
        <v>127059</v>
      </c>
      <c r="E9220" t="str">
        <f t="shared" si="144"/>
        <v>457759 - ARIANE SUD</v>
      </c>
      <c r="F9220" t="s">
        <v>1352</v>
      </c>
      <c r="G9220" t="s">
        <v>127058</v>
      </c>
      <c r="I9220" t="s">
        <v>35654</v>
      </c>
      <c r="K9220" t="s">
        <v>208</v>
      </c>
      <c r="L9220" t="s">
        <v>127057</v>
      </c>
      <c r="N9220" t="s">
        <v>208</v>
      </c>
      <c r="O9220" t="s">
        <v>476</v>
      </c>
      <c r="P9220" t="s">
        <v>476</v>
      </c>
    </row>
    <row r="9221" spans="1:16">
      <c r="A9221" s="484" t="s">
        <v>112627</v>
      </c>
      <c r="B9221" s="485" t="s">
        <v>112626</v>
      </c>
      <c r="C9221" t="s">
        <v>112625</v>
      </c>
      <c r="D9221" t="s">
        <v>112624</v>
      </c>
      <c r="E9221" t="str">
        <f t="shared" si="144"/>
        <v>427500 - BOUCHER PREYNAT PASCALE</v>
      </c>
      <c r="F9221" t="s">
        <v>13486</v>
      </c>
      <c r="G9221" t="s">
        <v>112623</v>
      </c>
      <c r="I9221" t="s">
        <v>29141</v>
      </c>
      <c r="J9221" t="s">
        <v>112622</v>
      </c>
      <c r="K9221" t="s">
        <v>208</v>
      </c>
      <c r="L9221" t="s">
        <v>112621</v>
      </c>
      <c r="N9221" t="s">
        <v>208</v>
      </c>
      <c r="O9221" t="s">
        <v>476</v>
      </c>
      <c r="P9221" t="s">
        <v>476</v>
      </c>
    </row>
    <row r="9222" spans="1:16">
      <c r="A9222" s="484" t="s">
        <v>35997</v>
      </c>
      <c r="B9222" s="485" t="s">
        <v>35996</v>
      </c>
      <c r="C9222" t="s">
        <v>35995</v>
      </c>
      <c r="D9222" t="s">
        <v>35994</v>
      </c>
      <c r="E9222" t="str">
        <f t="shared" si="144"/>
        <v>573322 - MILAKA ELKARTEA ASSOCIATION OSTABAT ASME</v>
      </c>
      <c r="F9222" t="s">
        <v>13656</v>
      </c>
      <c r="G9222" t="s">
        <v>35993</v>
      </c>
      <c r="H9222" t="s">
        <v>27790</v>
      </c>
      <c r="I9222" t="s">
        <v>35992</v>
      </c>
      <c r="K9222" t="s">
        <v>208</v>
      </c>
      <c r="L9222" t="s">
        <v>35991</v>
      </c>
      <c r="N9222" t="s">
        <v>208</v>
      </c>
      <c r="O9222" t="s">
        <v>476</v>
      </c>
      <c r="P9222" t="s">
        <v>476</v>
      </c>
    </row>
    <row r="9223" spans="1:16">
      <c r="A9223" s="484" t="s">
        <v>42225</v>
      </c>
      <c r="B9223" s="485" t="s">
        <v>42224</v>
      </c>
      <c r="C9223" t="s">
        <v>42223</v>
      </c>
      <c r="D9223" t="s">
        <v>42223</v>
      </c>
      <c r="E9223" t="str">
        <f t="shared" si="144"/>
        <v>608336 - LIVE SESSION</v>
      </c>
      <c r="F9223" t="s">
        <v>35987</v>
      </c>
      <c r="G9223" t="s">
        <v>42222</v>
      </c>
      <c r="H9223" t="s">
        <v>42221</v>
      </c>
      <c r="I9223" t="s">
        <v>28390</v>
      </c>
      <c r="J9223" t="s">
        <v>42220</v>
      </c>
      <c r="K9223" t="s">
        <v>208</v>
      </c>
      <c r="L9223" t="s">
        <v>42219</v>
      </c>
      <c r="N9223" t="s">
        <v>208</v>
      </c>
      <c r="O9223" t="s">
        <v>476</v>
      </c>
      <c r="P9223" t="s">
        <v>476</v>
      </c>
    </row>
    <row r="9224" spans="1:16">
      <c r="A9224" s="484" t="s">
        <v>26156</v>
      </c>
      <c r="B9224" s="485" t="s">
        <v>26155</v>
      </c>
      <c r="C9224" t="s">
        <v>26154</v>
      </c>
      <c r="D9224" t="s">
        <v>26153</v>
      </c>
      <c r="E9224" t="str">
        <f t="shared" si="144"/>
        <v>574910 - PRINCIPE ACTIF FORMATION ROQUEFORT LA BEDOULE</v>
      </c>
      <c r="F9224" t="s">
        <v>3735</v>
      </c>
      <c r="G9224" t="s">
        <v>26152</v>
      </c>
      <c r="I9224" t="s">
        <v>8597</v>
      </c>
      <c r="J9224" t="s">
        <v>26151</v>
      </c>
      <c r="K9224" t="s">
        <v>26150</v>
      </c>
      <c r="L9224" t="s">
        <v>26149</v>
      </c>
      <c r="N9224" t="s">
        <v>208</v>
      </c>
      <c r="O9224" t="s">
        <v>476</v>
      </c>
      <c r="P9224" t="s">
        <v>476</v>
      </c>
    </row>
    <row r="9225" spans="1:16">
      <c r="A9225" s="484" t="s">
        <v>17161</v>
      </c>
      <c r="B9225" s="485" t="s">
        <v>17160</v>
      </c>
      <c r="C9225" t="s">
        <v>17159</v>
      </c>
      <c r="D9225" t="s">
        <v>17158</v>
      </c>
      <c r="E9225" t="str">
        <f t="shared" si="144"/>
        <v>591520 - SIGNOS NOISY LE GRAND</v>
      </c>
      <c r="F9225" t="s">
        <v>17157</v>
      </c>
      <c r="G9225" t="s">
        <v>17156</v>
      </c>
      <c r="I9225" t="s">
        <v>9554</v>
      </c>
      <c r="J9225" t="s">
        <v>17155</v>
      </c>
      <c r="K9225" t="s">
        <v>208</v>
      </c>
      <c r="L9225" t="s">
        <v>17154</v>
      </c>
      <c r="N9225" t="s">
        <v>208</v>
      </c>
      <c r="O9225" t="s">
        <v>476</v>
      </c>
      <c r="P9225" t="s">
        <v>476</v>
      </c>
    </row>
    <row r="9226" spans="1:16">
      <c r="A9226" s="484" t="s">
        <v>55710</v>
      </c>
      <c r="B9226" s="485" t="s">
        <v>55709</v>
      </c>
      <c r="C9226" t="s">
        <v>55708</v>
      </c>
      <c r="D9226" t="s">
        <v>55707</v>
      </c>
      <c r="E9226" t="str">
        <f t="shared" si="144"/>
        <v>501256 - INSTITUT DE LA CUISINE ITALIENNE PIZZAIOLO CAP D AIL</v>
      </c>
      <c r="F9226" t="s">
        <v>1077</v>
      </c>
      <c r="G9226" t="s">
        <v>55706</v>
      </c>
      <c r="I9226" t="s">
        <v>55705</v>
      </c>
      <c r="J9226" t="s">
        <v>55704</v>
      </c>
      <c r="K9226" t="s">
        <v>208</v>
      </c>
      <c r="L9226" t="s">
        <v>55703</v>
      </c>
      <c r="N9226" t="s">
        <v>208</v>
      </c>
      <c r="O9226" t="s">
        <v>476</v>
      </c>
      <c r="P9226" t="s">
        <v>476</v>
      </c>
    </row>
    <row r="9227" spans="1:16">
      <c r="A9227" s="484" t="s">
        <v>118774</v>
      </c>
      <c r="B9227" s="485" t="s">
        <v>118773</v>
      </c>
      <c r="C9227" t="s">
        <v>118772</v>
      </c>
      <c r="D9227" t="s">
        <v>118771</v>
      </c>
      <c r="E9227" t="str">
        <f t="shared" si="144"/>
        <v>586018 - FMC ACTION RHONE ALPES</v>
      </c>
      <c r="F9227" t="s">
        <v>4314</v>
      </c>
      <c r="G9227" t="s">
        <v>118770</v>
      </c>
      <c r="I9227" t="s">
        <v>1708</v>
      </c>
      <c r="K9227" t="s">
        <v>208</v>
      </c>
      <c r="L9227" t="s">
        <v>118769</v>
      </c>
      <c r="N9227" t="s">
        <v>208</v>
      </c>
      <c r="O9227" t="s">
        <v>476</v>
      </c>
      <c r="P9227" t="s">
        <v>476</v>
      </c>
    </row>
    <row r="9228" spans="1:16">
      <c r="A9228" s="484" t="s">
        <v>56074</v>
      </c>
      <c r="B9228" s="485" t="s">
        <v>56073</v>
      </c>
      <c r="C9228" t="s">
        <v>56072</v>
      </c>
      <c r="D9228" t="s">
        <v>56071</v>
      </c>
      <c r="E9228" t="str">
        <f t="shared" si="144"/>
        <v>484362 - IFELD</v>
      </c>
      <c r="F9228" t="s">
        <v>2572</v>
      </c>
      <c r="G9228" t="s">
        <v>56070</v>
      </c>
      <c r="I9228" t="s">
        <v>31599</v>
      </c>
      <c r="J9228" t="s">
        <v>56069</v>
      </c>
      <c r="K9228" t="s">
        <v>208</v>
      </c>
      <c r="L9228" t="s">
        <v>56068</v>
      </c>
      <c r="N9228" t="s">
        <v>208</v>
      </c>
      <c r="O9228" t="s">
        <v>476</v>
      </c>
      <c r="P9228" t="s">
        <v>476</v>
      </c>
    </row>
    <row r="9229" spans="1:16">
      <c r="A9229" s="484" t="s">
        <v>116858</v>
      </c>
      <c r="B9229" s="485" t="s">
        <v>116857</v>
      </c>
      <c r="C9229" t="s">
        <v>116856</v>
      </c>
      <c r="D9229" t="s">
        <v>116855</v>
      </c>
      <c r="E9229" t="str">
        <f t="shared" si="144"/>
        <v>342920 - ETRE EN CORPS FORMATION</v>
      </c>
      <c r="F9229" t="s">
        <v>13133</v>
      </c>
      <c r="G9229" t="s">
        <v>116854</v>
      </c>
      <c r="I9229" t="s">
        <v>836</v>
      </c>
      <c r="J9229" t="s">
        <v>116853</v>
      </c>
      <c r="K9229" t="s">
        <v>116852</v>
      </c>
      <c r="L9229" t="s">
        <v>116851</v>
      </c>
      <c r="N9229" t="s">
        <v>208</v>
      </c>
      <c r="O9229" t="s">
        <v>476</v>
      </c>
      <c r="P9229" t="s">
        <v>476</v>
      </c>
    </row>
    <row r="9230" spans="1:16">
      <c r="A9230" s="484" t="s">
        <v>16341</v>
      </c>
      <c r="B9230" s="485" t="s">
        <v>16340</v>
      </c>
      <c r="C9230" t="s">
        <v>16339</v>
      </c>
      <c r="D9230" t="s">
        <v>16339</v>
      </c>
      <c r="E9230" t="str">
        <f t="shared" si="144"/>
        <v>621961 - SNT2</v>
      </c>
      <c r="F9230" t="s">
        <v>11091</v>
      </c>
      <c r="G9230" t="s">
        <v>16338</v>
      </c>
      <c r="H9230" t="s">
        <v>16337</v>
      </c>
      <c r="I9230" t="s">
        <v>4645</v>
      </c>
      <c r="J9230" t="s">
        <v>16336</v>
      </c>
      <c r="K9230" t="s">
        <v>208</v>
      </c>
      <c r="L9230" t="s">
        <v>16335</v>
      </c>
      <c r="N9230" t="s">
        <v>208</v>
      </c>
      <c r="O9230" t="s">
        <v>476</v>
      </c>
      <c r="P9230" t="s">
        <v>476</v>
      </c>
    </row>
    <row r="9231" spans="1:16">
      <c r="A9231" s="484" t="s">
        <v>72110</v>
      </c>
      <c r="B9231" s="485" t="s">
        <v>72109</v>
      </c>
      <c r="C9231" t="s">
        <v>72108</v>
      </c>
      <c r="D9231" t="s">
        <v>72107</v>
      </c>
      <c r="E9231" t="str">
        <f t="shared" si="144"/>
        <v>651321 - FLASH BEAUTE ROUEN</v>
      </c>
      <c r="F9231" t="s">
        <v>13845</v>
      </c>
      <c r="G9231" t="s">
        <v>72106</v>
      </c>
      <c r="I9231" t="s">
        <v>4645</v>
      </c>
      <c r="J9231" t="s">
        <v>72105</v>
      </c>
      <c r="K9231" t="s">
        <v>208</v>
      </c>
      <c r="L9231" t="s">
        <v>72104</v>
      </c>
      <c r="N9231" t="s">
        <v>208</v>
      </c>
      <c r="O9231" t="s">
        <v>476</v>
      </c>
      <c r="P9231" t="s">
        <v>476</v>
      </c>
    </row>
    <row r="9232" spans="1:16">
      <c r="A9232" s="484" t="s">
        <v>117733</v>
      </c>
      <c r="B9232" s="485" t="s">
        <v>117732</v>
      </c>
      <c r="C9232" t="s">
        <v>117731</v>
      </c>
      <c r="D9232" t="s">
        <v>117731</v>
      </c>
      <c r="E9232" t="str">
        <f t="shared" si="144"/>
        <v>583420 - ATELIER NADAI</v>
      </c>
      <c r="F9232" t="s">
        <v>10822</v>
      </c>
      <c r="G9232" t="s">
        <v>117730</v>
      </c>
      <c r="I9232" t="s">
        <v>12454</v>
      </c>
      <c r="J9232" t="s">
        <v>117729</v>
      </c>
      <c r="K9232" t="s">
        <v>208</v>
      </c>
      <c r="L9232" t="s">
        <v>117728</v>
      </c>
      <c r="N9232" t="s">
        <v>208</v>
      </c>
      <c r="O9232" t="s">
        <v>476</v>
      </c>
      <c r="P9232" t="s">
        <v>476</v>
      </c>
    </row>
    <row r="9233" spans="1:16">
      <c r="A9233" s="484" t="s">
        <v>72596</v>
      </c>
      <c r="B9233" s="485" t="s">
        <v>72595</v>
      </c>
      <c r="C9233" t="s">
        <v>72594</v>
      </c>
      <c r="D9233" t="s">
        <v>72594</v>
      </c>
      <c r="E9233" t="str">
        <f t="shared" si="144"/>
        <v>424535 - FEEL EUROPE FORMATION - FER</v>
      </c>
      <c r="F9233" t="s">
        <v>36112</v>
      </c>
      <c r="G9233" t="s">
        <v>72593</v>
      </c>
      <c r="I9233" t="s">
        <v>2515</v>
      </c>
      <c r="J9233" t="s">
        <v>72592</v>
      </c>
      <c r="K9233" t="s">
        <v>208</v>
      </c>
      <c r="L9233" t="s">
        <v>72591</v>
      </c>
      <c r="N9233" t="s">
        <v>208</v>
      </c>
      <c r="O9233" t="s">
        <v>476</v>
      </c>
      <c r="P9233" t="s">
        <v>476</v>
      </c>
    </row>
    <row r="9234" spans="1:16">
      <c r="A9234" s="484" t="s">
        <v>82293</v>
      </c>
      <c r="B9234" s="485" t="s">
        <v>82292</v>
      </c>
      <c r="C9234" t="s">
        <v>82291</v>
      </c>
      <c r="D9234" t="s">
        <v>82290</v>
      </c>
      <c r="E9234" t="str">
        <f t="shared" si="144"/>
        <v>467546 - EF INTERNATIONAL</v>
      </c>
      <c r="F9234" t="s">
        <v>21187</v>
      </c>
      <c r="G9234" t="s">
        <v>82289</v>
      </c>
      <c r="I9234" t="s">
        <v>1207</v>
      </c>
      <c r="J9234" t="s">
        <v>82288</v>
      </c>
      <c r="K9234" t="s">
        <v>208</v>
      </c>
      <c r="L9234" t="s">
        <v>82287</v>
      </c>
      <c r="N9234" t="s">
        <v>208</v>
      </c>
      <c r="O9234" t="s">
        <v>476</v>
      </c>
      <c r="P9234" t="s">
        <v>476</v>
      </c>
    </row>
    <row r="9235" spans="1:16">
      <c r="A9235" s="484" t="s">
        <v>110128</v>
      </c>
      <c r="B9235" s="485" t="s">
        <v>110127</v>
      </c>
      <c r="C9235" t="s">
        <v>110126</v>
      </c>
      <c r="D9235" t="s">
        <v>110126</v>
      </c>
      <c r="E9235" t="str">
        <f t="shared" si="144"/>
        <v>433433 - CAPSTAN LMS</v>
      </c>
      <c r="F9235" t="s">
        <v>39171</v>
      </c>
      <c r="G9235" t="s">
        <v>110125</v>
      </c>
      <c r="I9235" t="s">
        <v>626</v>
      </c>
      <c r="J9235" t="s">
        <v>110124</v>
      </c>
      <c r="K9235" t="s">
        <v>208</v>
      </c>
      <c r="L9235" t="s">
        <v>110123</v>
      </c>
      <c r="N9235" t="s">
        <v>208</v>
      </c>
      <c r="O9235" t="s">
        <v>476</v>
      </c>
      <c r="P9235" t="s">
        <v>476</v>
      </c>
    </row>
    <row r="9236" spans="1:16">
      <c r="A9236" s="484" t="s">
        <v>29523</v>
      </c>
      <c r="B9236" s="485" t="s">
        <v>29522</v>
      </c>
      <c r="C9236" t="s">
        <v>29521</v>
      </c>
      <c r="D9236" t="s">
        <v>29521</v>
      </c>
      <c r="E9236" t="str">
        <f t="shared" si="144"/>
        <v>670479 - PAROLES VOYAGEUSES</v>
      </c>
      <c r="F9236" t="s">
        <v>29520</v>
      </c>
      <c r="G9236" t="s">
        <v>29519</v>
      </c>
      <c r="I9236" t="s">
        <v>626</v>
      </c>
      <c r="J9236" t="s">
        <v>29518</v>
      </c>
      <c r="K9236" t="s">
        <v>208</v>
      </c>
      <c r="L9236" t="s">
        <v>29517</v>
      </c>
      <c r="N9236" t="s">
        <v>208</v>
      </c>
      <c r="O9236" t="s">
        <v>476</v>
      </c>
      <c r="P9236" t="s">
        <v>476</v>
      </c>
    </row>
    <row r="9237" spans="1:16">
      <c r="A9237" s="484" t="s">
        <v>110122</v>
      </c>
      <c r="B9237" s="485" t="s">
        <v>110121</v>
      </c>
      <c r="C9237" t="s">
        <v>110120</v>
      </c>
      <c r="D9237" t="s">
        <v>110120</v>
      </c>
      <c r="E9237" t="str">
        <f t="shared" si="144"/>
        <v>609122 - CAPSTAN PHYTEAS</v>
      </c>
      <c r="F9237" t="s">
        <v>110119</v>
      </c>
      <c r="G9237" t="s">
        <v>110118</v>
      </c>
      <c r="H9237" t="s">
        <v>110117</v>
      </c>
      <c r="I9237" t="s">
        <v>1542</v>
      </c>
      <c r="J9237" t="s">
        <v>110116</v>
      </c>
      <c r="K9237" t="s">
        <v>208</v>
      </c>
      <c r="L9237" t="s">
        <v>110115</v>
      </c>
      <c r="N9237" t="s">
        <v>208</v>
      </c>
      <c r="O9237" t="s">
        <v>476</v>
      </c>
      <c r="P9237" t="s">
        <v>476</v>
      </c>
    </row>
    <row r="9238" spans="1:16">
      <c r="A9238" s="484" t="s">
        <v>4915</v>
      </c>
      <c r="B9238" s="485" t="s">
        <v>4914</v>
      </c>
      <c r="C9238" t="s">
        <v>4913</v>
      </c>
      <c r="D9238" t="s">
        <v>4913</v>
      </c>
      <c r="E9238" t="str">
        <f t="shared" si="144"/>
        <v>640270 - UPPER LINK</v>
      </c>
      <c r="F9238" t="s">
        <v>581</v>
      </c>
      <c r="G9238" t="s">
        <v>4912</v>
      </c>
      <c r="I9238" t="s">
        <v>4911</v>
      </c>
      <c r="J9238" t="s">
        <v>4910</v>
      </c>
      <c r="K9238" t="s">
        <v>208</v>
      </c>
      <c r="L9238" t="s">
        <v>4909</v>
      </c>
      <c r="N9238" t="s">
        <v>208</v>
      </c>
      <c r="O9238" t="s">
        <v>476</v>
      </c>
      <c r="P9238" t="s">
        <v>476</v>
      </c>
    </row>
    <row r="9239" spans="1:16">
      <c r="A9239" s="484" t="s">
        <v>671</v>
      </c>
      <c r="B9239" s="485" t="s">
        <v>670</v>
      </c>
      <c r="C9239" t="s">
        <v>669</v>
      </c>
      <c r="D9239" t="s">
        <v>669</v>
      </c>
      <c r="E9239" t="str">
        <f t="shared" si="144"/>
        <v>551168 - 4 PATTES TENDRESSE</v>
      </c>
      <c r="F9239" t="s">
        <v>668</v>
      </c>
      <c r="G9239" t="s">
        <v>667</v>
      </c>
      <c r="I9239" t="s">
        <v>666</v>
      </c>
      <c r="J9239" t="s">
        <v>665</v>
      </c>
      <c r="K9239" t="s">
        <v>208</v>
      </c>
      <c r="L9239" t="s">
        <v>664</v>
      </c>
      <c r="N9239" t="s">
        <v>208</v>
      </c>
      <c r="O9239" t="s">
        <v>476</v>
      </c>
      <c r="P9239" t="s">
        <v>476</v>
      </c>
    </row>
    <row r="9240" spans="1:16">
      <c r="A9240" s="484" t="s">
        <v>13767</v>
      </c>
      <c r="B9240" s="485" t="s">
        <v>13766</v>
      </c>
      <c r="C9240" t="s">
        <v>13765</v>
      </c>
      <c r="D9240" t="s">
        <v>13765</v>
      </c>
      <c r="E9240" t="str">
        <f t="shared" si="144"/>
        <v>621936 - SOS HEPATITES ALSACE LORRAINE</v>
      </c>
      <c r="F9240" t="s">
        <v>11509</v>
      </c>
      <c r="G9240" t="s">
        <v>13764</v>
      </c>
      <c r="I9240" t="s">
        <v>579</v>
      </c>
      <c r="J9240" t="s">
        <v>13763</v>
      </c>
      <c r="K9240" t="s">
        <v>208</v>
      </c>
      <c r="L9240" t="s">
        <v>13762</v>
      </c>
      <c r="N9240" t="s">
        <v>208</v>
      </c>
      <c r="O9240" t="s">
        <v>476</v>
      </c>
      <c r="P9240" t="s">
        <v>476</v>
      </c>
    </row>
    <row r="9241" spans="1:16">
      <c r="A9241" s="484" t="s">
        <v>134958</v>
      </c>
      <c r="B9241" s="485" t="s">
        <v>134957</v>
      </c>
      <c r="C9241" t="s">
        <v>134956</v>
      </c>
      <c r="D9241" t="s">
        <v>134955</v>
      </c>
      <c r="E9241" t="str">
        <f t="shared" si="144"/>
        <v>466669 - ACTIVMEDIA</v>
      </c>
      <c r="F9241" t="s">
        <v>2524</v>
      </c>
      <c r="G9241" t="s">
        <v>134954</v>
      </c>
      <c r="I9241" t="s">
        <v>618</v>
      </c>
      <c r="J9241" t="s">
        <v>134953</v>
      </c>
      <c r="K9241" t="s">
        <v>208</v>
      </c>
      <c r="L9241" t="s">
        <v>134952</v>
      </c>
      <c r="N9241" t="s">
        <v>208</v>
      </c>
      <c r="O9241" t="s">
        <v>476</v>
      </c>
      <c r="P9241" t="s">
        <v>476</v>
      </c>
    </row>
    <row r="9242" spans="1:16">
      <c r="A9242" s="484" t="s">
        <v>119726</v>
      </c>
      <c r="B9242" s="485" t="s">
        <v>119725</v>
      </c>
      <c r="C9242" t="s">
        <v>119724</v>
      </c>
      <c r="D9242" t="s">
        <v>119723</v>
      </c>
      <c r="E9242" t="str">
        <f t="shared" si="144"/>
        <v>633501 - APIMA</v>
      </c>
      <c r="F9242" t="s">
        <v>581</v>
      </c>
      <c r="G9242" t="s">
        <v>119722</v>
      </c>
      <c r="I9242" t="s">
        <v>579</v>
      </c>
      <c r="J9242" t="s">
        <v>119721</v>
      </c>
      <c r="K9242" t="s">
        <v>119720</v>
      </c>
      <c r="L9242" t="s">
        <v>119719</v>
      </c>
      <c r="N9242" t="s">
        <v>208</v>
      </c>
      <c r="O9242" t="s">
        <v>476</v>
      </c>
      <c r="P9242" t="s">
        <v>476</v>
      </c>
    </row>
    <row r="9243" spans="1:16">
      <c r="A9243" s="484" t="s">
        <v>125804</v>
      </c>
      <c r="B9243" s="485" t="s">
        <v>125803</v>
      </c>
      <c r="C9243" t="s">
        <v>125802</v>
      </c>
      <c r="D9243" t="s">
        <v>125801</v>
      </c>
      <c r="E9243" t="str">
        <f t="shared" si="144"/>
        <v>430766 - EPSILON MELIA</v>
      </c>
      <c r="F9243" t="s">
        <v>1070</v>
      </c>
      <c r="G9243" t="s">
        <v>125800</v>
      </c>
      <c r="I9243" t="s">
        <v>7236</v>
      </c>
      <c r="J9243" t="s">
        <v>125799</v>
      </c>
      <c r="K9243" t="s">
        <v>208</v>
      </c>
      <c r="L9243" t="s">
        <v>125798</v>
      </c>
      <c r="N9243" t="s">
        <v>208</v>
      </c>
      <c r="O9243" t="s">
        <v>476</v>
      </c>
      <c r="P9243" t="s">
        <v>476</v>
      </c>
    </row>
    <row r="9244" spans="1:16">
      <c r="A9244" s="484" t="s">
        <v>133919</v>
      </c>
      <c r="B9244" s="485" t="s">
        <v>133918</v>
      </c>
      <c r="C9244" t="s">
        <v>133917</v>
      </c>
      <c r="D9244" t="s">
        <v>133917</v>
      </c>
      <c r="E9244" t="str">
        <f t="shared" si="144"/>
        <v>429910 - AESCULAPE</v>
      </c>
      <c r="F9244" t="s">
        <v>33030</v>
      </c>
      <c r="G9244" t="s">
        <v>133916</v>
      </c>
      <c r="H9244" t="s">
        <v>133915</v>
      </c>
      <c r="I9244" t="s">
        <v>14306</v>
      </c>
      <c r="J9244" t="s">
        <v>133914</v>
      </c>
      <c r="K9244" t="s">
        <v>208</v>
      </c>
      <c r="L9244" t="s">
        <v>133913</v>
      </c>
      <c r="N9244" t="s">
        <v>208</v>
      </c>
      <c r="O9244" t="s">
        <v>476</v>
      </c>
      <c r="P9244" t="s">
        <v>476</v>
      </c>
    </row>
    <row r="9245" spans="1:16">
      <c r="A9245" s="484" t="s">
        <v>85956</v>
      </c>
      <c r="B9245" s="485" t="s">
        <v>85955</v>
      </c>
      <c r="C9245" t="s">
        <v>85954</v>
      </c>
      <c r="D9245" t="s">
        <v>85954</v>
      </c>
      <c r="E9245" t="str">
        <f t="shared" si="144"/>
        <v>545211 - DUBOUIS TONDEUX NATHALIE VARIANTE</v>
      </c>
      <c r="F9245" t="s">
        <v>1568</v>
      </c>
      <c r="G9245" t="s">
        <v>85953</v>
      </c>
      <c r="I9245" t="s">
        <v>85952</v>
      </c>
      <c r="J9245" t="s">
        <v>85951</v>
      </c>
      <c r="K9245" t="s">
        <v>208</v>
      </c>
      <c r="L9245" t="s">
        <v>85950</v>
      </c>
      <c r="N9245" t="s">
        <v>208</v>
      </c>
      <c r="O9245" t="s">
        <v>476</v>
      </c>
      <c r="P9245" t="s">
        <v>476</v>
      </c>
    </row>
    <row r="9246" spans="1:16">
      <c r="A9246" s="484" t="s">
        <v>106524</v>
      </c>
      <c r="B9246" s="485" t="s">
        <v>106523</v>
      </c>
      <c r="C9246" t="s">
        <v>106522</v>
      </c>
      <c r="D9246" t="s">
        <v>106521</v>
      </c>
      <c r="E9246" t="str">
        <f t="shared" si="144"/>
        <v>398688 - CDRE</v>
      </c>
      <c r="F9246" t="s">
        <v>1710</v>
      </c>
      <c r="G9246" t="s">
        <v>106520</v>
      </c>
      <c r="H9246" t="s">
        <v>106519</v>
      </c>
      <c r="I9246" t="s">
        <v>4451</v>
      </c>
      <c r="J9246" t="s">
        <v>106518</v>
      </c>
      <c r="K9246" t="s">
        <v>208</v>
      </c>
      <c r="L9246" t="s">
        <v>106517</v>
      </c>
      <c r="N9246" t="s">
        <v>208</v>
      </c>
      <c r="O9246" t="s">
        <v>476</v>
      </c>
      <c r="P9246" t="s">
        <v>476</v>
      </c>
    </row>
    <row r="9247" spans="1:16">
      <c r="A9247" s="484" t="s">
        <v>26770</v>
      </c>
      <c r="B9247" s="485" t="s">
        <v>26769</v>
      </c>
      <c r="C9247" t="s">
        <v>26768</v>
      </c>
      <c r="D9247" t="s">
        <v>26768</v>
      </c>
      <c r="E9247" t="str">
        <f t="shared" si="144"/>
        <v>380416 - PRACTIS FORMATION</v>
      </c>
      <c r="F9247" t="s">
        <v>3699</v>
      </c>
      <c r="G9247" t="s">
        <v>26767</v>
      </c>
      <c r="I9247" t="s">
        <v>13907</v>
      </c>
      <c r="J9247" t="s">
        <v>26766</v>
      </c>
      <c r="K9247" t="s">
        <v>208</v>
      </c>
      <c r="L9247" t="s">
        <v>26765</v>
      </c>
      <c r="N9247" t="s">
        <v>208</v>
      </c>
      <c r="O9247" t="s">
        <v>476</v>
      </c>
      <c r="P9247" t="s">
        <v>476</v>
      </c>
    </row>
    <row r="9248" spans="1:16">
      <c r="A9248" s="484" t="s">
        <v>43816</v>
      </c>
      <c r="B9248" s="485" t="s">
        <v>43815</v>
      </c>
      <c r="C9248" t="s">
        <v>43814</v>
      </c>
      <c r="D9248" t="s">
        <v>43813</v>
      </c>
      <c r="E9248" t="str">
        <f t="shared" si="144"/>
        <v>443750 - LEROY DONATIEN</v>
      </c>
      <c r="F9248" t="s">
        <v>1328</v>
      </c>
      <c r="G9248" t="s">
        <v>43812</v>
      </c>
      <c r="I9248" t="s">
        <v>43811</v>
      </c>
      <c r="J9248" t="s">
        <v>43810</v>
      </c>
      <c r="K9248" t="s">
        <v>208</v>
      </c>
      <c r="L9248" t="s">
        <v>43809</v>
      </c>
      <c r="N9248" t="s">
        <v>208</v>
      </c>
      <c r="O9248" t="s">
        <v>476</v>
      </c>
      <c r="P9248" t="s">
        <v>476</v>
      </c>
    </row>
    <row r="9249" spans="1:16">
      <c r="A9249" s="484" t="s">
        <v>27115</v>
      </c>
      <c r="B9249" s="485" t="s">
        <v>27114</v>
      </c>
      <c r="C9249" t="s">
        <v>27113</v>
      </c>
      <c r="D9249" t="s">
        <v>27112</v>
      </c>
      <c r="E9249" t="str">
        <f t="shared" si="144"/>
        <v>608040 - PSP PACA</v>
      </c>
      <c r="F9249" t="s">
        <v>1086</v>
      </c>
      <c r="G9249" t="s">
        <v>27111</v>
      </c>
      <c r="I9249" t="s">
        <v>1035</v>
      </c>
      <c r="J9249" t="s">
        <v>27110</v>
      </c>
      <c r="K9249" t="s">
        <v>208</v>
      </c>
      <c r="L9249" t="s">
        <v>27109</v>
      </c>
      <c r="N9249" t="s">
        <v>208</v>
      </c>
      <c r="O9249" t="s">
        <v>476</v>
      </c>
      <c r="P9249" t="s">
        <v>476</v>
      </c>
    </row>
    <row r="9250" spans="1:16">
      <c r="A9250" s="484" t="s">
        <v>71955</v>
      </c>
      <c r="B9250" s="485" t="s">
        <v>71954</v>
      </c>
      <c r="C9250" t="s">
        <v>71953</v>
      </c>
      <c r="D9250" t="s">
        <v>71953</v>
      </c>
      <c r="E9250" t="str">
        <f t="shared" si="144"/>
        <v>631899 - FNACAV</v>
      </c>
      <c r="F9250" t="s">
        <v>1610</v>
      </c>
      <c r="G9250" t="s">
        <v>71952</v>
      </c>
      <c r="I9250" t="s">
        <v>626</v>
      </c>
      <c r="K9250" t="s">
        <v>208</v>
      </c>
      <c r="L9250" t="s">
        <v>71951</v>
      </c>
      <c r="N9250" t="s">
        <v>208</v>
      </c>
      <c r="O9250" t="s">
        <v>476</v>
      </c>
      <c r="P9250" t="s">
        <v>476</v>
      </c>
    </row>
    <row r="9251" spans="1:16">
      <c r="A9251" s="484" t="s">
        <v>36593</v>
      </c>
      <c r="B9251" s="485" t="s">
        <v>36592</v>
      </c>
      <c r="C9251" t="s">
        <v>36591</v>
      </c>
      <c r="D9251" t="s">
        <v>36591</v>
      </c>
      <c r="E9251" t="str">
        <f t="shared" si="144"/>
        <v>516983 - METAPHORM</v>
      </c>
      <c r="F9251" t="s">
        <v>22107</v>
      </c>
      <c r="G9251" t="s">
        <v>36590</v>
      </c>
      <c r="H9251" t="s">
        <v>36589</v>
      </c>
      <c r="I9251" t="s">
        <v>1542</v>
      </c>
      <c r="J9251" t="s">
        <v>36588</v>
      </c>
      <c r="K9251" t="s">
        <v>208</v>
      </c>
      <c r="L9251" t="s">
        <v>36587</v>
      </c>
      <c r="N9251" t="s">
        <v>208</v>
      </c>
      <c r="O9251" t="s">
        <v>476</v>
      </c>
      <c r="P9251" t="s">
        <v>476</v>
      </c>
    </row>
    <row r="9252" spans="1:16">
      <c r="A9252" s="484" t="s">
        <v>8186</v>
      </c>
      <c r="B9252" s="485" t="s">
        <v>8185</v>
      </c>
      <c r="C9252" t="s">
        <v>8184</v>
      </c>
      <c r="D9252" t="s">
        <v>8183</v>
      </c>
      <c r="E9252" t="str">
        <f t="shared" si="144"/>
        <v>441272 - UDSP DU CHER</v>
      </c>
      <c r="F9252" t="s">
        <v>1528</v>
      </c>
      <c r="G9252" t="s">
        <v>8182</v>
      </c>
      <c r="I9252" t="s">
        <v>4220</v>
      </c>
      <c r="J9252" t="s">
        <v>8181</v>
      </c>
      <c r="K9252" t="s">
        <v>208</v>
      </c>
      <c r="L9252" t="s">
        <v>8180</v>
      </c>
      <c r="N9252" t="s">
        <v>208</v>
      </c>
      <c r="O9252" t="s">
        <v>476</v>
      </c>
      <c r="P9252" t="s">
        <v>476</v>
      </c>
    </row>
    <row r="9253" spans="1:16">
      <c r="A9253" s="484" t="s">
        <v>114726</v>
      </c>
      <c r="B9253" s="485" t="s">
        <v>114725</v>
      </c>
      <c r="C9253" t="s">
        <v>114724</v>
      </c>
      <c r="D9253" t="s">
        <v>114724</v>
      </c>
      <c r="E9253" t="str">
        <f t="shared" si="144"/>
        <v>623866 - BAUDU MARION</v>
      </c>
      <c r="F9253" t="s">
        <v>16791</v>
      </c>
      <c r="G9253" t="s">
        <v>114723</v>
      </c>
      <c r="I9253" t="s">
        <v>99103</v>
      </c>
      <c r="K9253" t="s">
        <v>208</v>
      </c>
      <c r="L9253" t="s">
        <v>114722</v>
      </c>
      <c r="N9253" t="s">
        <v>208</v>
      </c>
      <c r="O9253" t="s">
        <v>476</v>
      </c>
      <c r="P9253" t="s">
        <v>476</v>
      </c>
    </row>
    <row r="9254" spans="1:16">
      <c r="A9254" s="484" t="s">
        <v>57637</v>
      </c>
      <c r="B9254" s="485" t="s">
        <v>57636</v>
      </c>
      <c r="C9254" t="s">
        <v>57635</v>
      </c>
      <c r="D9254" t="s">
        <v>57634</v>
      </c>
      <c r="E9254" t="str">
        <f t="shared" si="144"/>
        <v>576750 - IFE-BAT BOBIGNY</v>
      </c>
      <c r="F9254" t="s">
        <v>35229</v>
      </c>
      <c r="G9254" t="s">
        <v>57633</v>
      </c>
      <c r="I9254" t="s">
        <v>46895</v>
      </c>
      <c r="K9254" t="s">
        <v>208</v>
      </c>
      <c r="L9254" t="s">
        <v>57632</v>
      </c>
      <c r="N9254" t="s">
        <v>208</v>
      </c>
      <c r="O9254" t="s">
        <v>476</v>
      </c>
      <c r="P9254" t="s">
        <v>476</v>
      </c>
    </row>
    <row r="9255" spans="1:16">
      <c r="A9255" s="484" t="s">
        <v>57643</v>
      </c>
      <c r="B9255" s="485" t="s">
        <v>57636</v>
      </c>
      <c r="C9255" t="s">
        <v>57642</v>
      </c>
      <c r="D9255" t="s">
        <v>57641</v>
      </c>
      <c r="E9255" t="str">
        <f t="shared" si="144"/>
        <v>573607 - IFE - BAT PARIS 18EME</v>
      </c>
      <c r="F9255" t="s">
        <v>13656</v>
      </c>
      <c r="G9255" t="s">
        <v>57640</v>
      </c>
      <c r="I9255" t="s">
        <v>7236</v>
      </c>
      <c r="J9255" t="s">
        <v>57639</v>
      </c>
      <c r="K9255" t="s">
        <v>208</v>
      </c>
      <c r="L9255" t="s">
        <v>57638</v>
      </c>
      <c r="N9255" t="s">
        <v>208</v>
      </c>
      <c r="O9255" t="s">
        <v>476</v>
      </c>
      <c r="P9255" t="s">
        <v>476</v>
      </c>
    </row>
    <row r="9256" spans="1:16">
      <c r="A9256" s="484" t="s">
        <v>43748</v>
      </c>
      <c r="B9256" s="485" t="s">
        <v>43747</v>
      </c>
      <c r="C9256" t="s">
        <v>43746</v>
      </c>
      <c r="D9256" t="s">
        <v>43746</v>
      </c>
      <c r="E9256" t="str">
        <f t="shared" si="144"/>
        <v>524372 - LES ATELIERS D'ARGENTEUIL</v>
      </c>
      <c r="F9256" t="s">
        <v>43745</v>
      </c>
      <c r="G9256" t="s">
        <v>43744</v>
      </c>
      <c r="I9256" t="s">
        <v>4196</v>
      </c>
      <c r="J9256" t="s">
        <v>43743</v>
      </c>
      <c r="K9256" t="s">
        <v>208</v>
      </c>
      <c r="L9256" t="s">
        <v>43742</v>
      </c>
      <c r="N9256" t="s">
        <v>208</v>
      </c>
      <c r="O9256" t="s">
        <v>476</v>
      </c>
      <c r="P9256" t="s">
        <v>476</v>
      </c>
    </row>
    <row r="9257" spans="1:16">
      <c r="A9257" s="484" t="s">
        <v>3419</v>
      </c>
      <c r="B9257" s="485" t="s">
        <v>3418</v>
      </c>
      <c r="C9257" t="s">
        <v>3417</v>
      </c>
      <c r="D9257" t="s">
        <v>3417</v>
      </c>
      <c r="E9257" t="str">
        <f t="shared" si="144"/>
        <v>491718 - VISTA PARTNER'S</v>
      </c>
      <c r="F9257" t="s">
        <v>2524</v>
      </c>
      <c r="G9257" t="s">
        <v>3416</v>
      </c>
      <c r="I9257" t="s">
        <v>3415</v>
      </c>
      <c r="J9257" t="s">
        <v>3414</v>
      </c>
      <c r="K9257" t="s">
        <v>208</v>
      </c>
      <c r="L9257" t="s">
        <v>3413</v>
      </c>
      <c r="N9257" t="s">
        <v>208</v>
      </c>
      <c r="O9257" t="s">
        <v>476</v>
      </c>
      <c r="P9257" t="s">
        <v>476</v>
      </c>
    </row>
    <row r="9258" spans="1:16">
      <c r="A9258" s="484" t="s">
        <v>21808</v>
      </c>
      <c r="B9258" s="485" t="s">
        <v>21807</v>
      </c>
      <c r="C9258" t="s">
        <v>21806</v>
      </c>
      <c r="D9258" t="s">
        <v>21806</v>
      </c>
      <c r="E9258" t="str">
        <f t="shared" si="144"/>
        <v>636095 - RH7 CONSEIL</v>
      </c>
      <c r="F9258" t="s">
        <v>13170</v>
      </c>
      <c r="G9258" t="s">
        <v>21805</v>
      </c>
      <c r="I9258" t="s">
        <v>21804</v>
      </c>
      <c r="J9258" t="s">
        <v>21803</v>
      </c>
      <c r="K9258" t="s">
        <v>208</v>
      </c>
      <c r="L9258" t="s">
        <v>21802</v>
      </c>
      <c r="N9258" t="s">
        <v>208</v>
      </c>
      <c r="O9258" t="s">
        <v>476</v>
      </c>
      <c r="P9258" t="s">
        <v>476</v>
      </c>
    </row>
    <row r="9259" spans="1:16">
      <c r="A9259" s="484" t="s">
        <v>129993</v>
      </c>
      <c r="B9259" s="485" t="s">
        <v>129992</v>
      </c>
      <c r="C9259" t="s">
        <v>129991</v>
      </c>
      <c r="D9259" t="s">
        <v>129990</v>
      </c>
      <c r="E9259" t="str">
        <f t="shared" si="144"/>
        <v>575677 - ALPHA FORMATION ST GALMIER</v>
      </c>
      <c r="F9259" t="s">
        <v>1328</v>
      </c>
      <c r="G9259" t="s">
        <v>129989</v>
      </c>
      <c r="I9259" t="s">
        <v>60871</v>
      </c>
      <c r="J9259" t="s">
        <v>129988</v>
      </c>
      <c r="K9259" t="s">
        <v>208</v>
      </c>
      <c r="L9259" t="s">
        <v>129987</v>
      </c>
      <c r="N9259" t="s">
        <v>208</v>
      </c>
      <c r="O9259" t="s">
        <v>476</v>
      </c>
      <c r="P9259" t="s">
        <v>476</v>
      </c>
    </row>
    <row r="9260" spans="1:16">
      <c r="A9260" s="484" t="s">
        <v>93571</v>
      </c>
      <c r="B9260" s="485" t="s">
        <v>93570</v>
      </c>
      <c r="C9260" t="s">
        <v>93569</v>
      </c>
      <c r="D9260" t="s">
        <v>93568</v>
      </c>
      <c r="E9260" t="str">
        <f t="shared" si="144"/>
        <v>543676 - CRFCK PACA L ARGENTIERE LA BESSEE</v>
      </c>
      <c r="F9260" t="s">
        <v>1857</v>
      </c>
      <c r="G9260" t="s">
        <v>93567</v>
      </c>
      <c r="I9260" t="s">
        <v>93566</v>
      </c>
      <c r="J9260" t="s">
        <v>93565</v>
      </c>
      <c r="K9260" t="s">
        <v>208</v>
      </c>
      <c r="L9260" t="s">
        <v>93564</v>
      </c>
      <c r="N9260" t="s">
        <v>208</v>
      </c>
      <c r="O9260" t="s">
        <v>476</v>
      </c>
      <c r="P9260" t="s">
        <v>476</v>
      </c>
    </row>
    <row r="9261" spans="1:16">
      <c r="A9261" s="484" t="s">
        <v>45756</v>
      </c>
      <c r="B9261" s="485" t="s">
        <v>45755</v>
      </c>
      <c r="C9261" t="s">
        <v>45754</v>
      </c>
      <c r="D9261" t="s">
        <v>45753</v>
      </c>
      <c r="E9261" t="str">
        <f t="shared" si="144"/>
        <v>612650 - LAOURDE PHILIPPE</v>
      </c>
      <c r="F9261" t="s">
        <v>12260</v>
      </c>
      <c r="G9261" t="s">
        <v>45752</v>
      </c>
      <c r="I9261" t="s">
        <v>45751</v>
      </c>
      <c r="J9261" t="s">
        <v>45750</v>
      </c>
      <c r="K9261" t="s">
        <v>208</v>
      </c>
      <c r="L9261" t="s">
        <v>45749</v>
      </c>
      <c r="N9261" t="s">
        <v>208</v>
      </c>
      <c r="O9261" t="s">
        <v>476</v>
      </c>
      <c r="P9261" t="s">
        <v>476</v>
      </c>
    </row>
    <row r="9262" spans="1:16">
      <c r="A9262" s="484" t="s">
        <v>110324</v>
      </c>
      <c r="B9262" s="485" t="s">
        <v>110323</v>
      </c>
      <c r="C9262" t="s">
        <v>110315</v>
      </c>
      <c r="D9262" t="s">
        <v>110315</v>
      </c>
      <c r="E9262" t="str">
        <f t="shared" si="144"/>
        <v>363959 - CAP HORIZON</v>
      </c>
      <c r="F9262" t="s">
        <v>2361</v>
      </c>
      <c r="G9262" t="s">
        <v>110322</v>
      </c>
      <c r="I9262" t="s">
        <v>110321</v>
      </c>
      <c r="J9262" t="s">
        <v>110320</v>
      </c>
      <c r="K9262" t="s">
        <v>110319</v>
      </c>
      <c r="L9262" t="s">
        <v>110318</v>
      </c>
      <c r="N9262" t="s">
        <v>208</v>
      </c>
      <c r="O9262" t="s">
        <v>476</v>
      </c>
      <c r="P9262" t="s">
        <v>476</v>
      </c>
    </row>
    <row r="9263" spans="1:16">
      <c r="A9263" s="484" t="s">
        <v>126021</v>
      </c>
      <c r="B9263" s="485" t="s">
        <v>126020</v>
      </c>
      <c r="C9263" t="s">
        <v>126019</v>
      </c>
      <c r="D9263" t="s">
        <v>126018</v>
      </c>
      <c r="E9263" t="str">
        <f t="shared" si="144"/>
        <v>568065 - ASS DEPARTEMENTALE DES MJC DE LA LOIRE</v>
      </c>
      <c r="F9263" t="s">
        <v>4244</v>
      </c>
      <c r="G9263" t="s">
        <v>126017</v>
      </c>
      <c r="I9263" t="s">
        <v>3532</v>
      </c>
      <c r="J9263" t="s">
        <v>126016</v>
      </c>
      <c r="K9263" t="s">
        <v>208</v>
      </c>
      <c r="L9263" t="s">
        <v>126015</v>
      </c>
      <c r="N9263" t="s">
        <v>207</v>
      </c>
      <c r="O9263" t="s">
        <v>476</v>
      </c>
      <c r="P9263" t="s">
        <v>476</v>
      </c>
    </row>
    <row r="9264" spans="1:16">
      <c r="A9264" s="484" t="s">
        <v>41827</v>
      </c>
      <c r="B9264" s="485" t="s">
        <v>41826</v>
      </c>
      <c r="C9264" t="s">
        <v>41825</v>
      </c>
      <c r="D9264" t="s">
        <v>41825</v>
      </c>
      <c r="E9264" t="str">
        <f t="shared" si="144"/>
        <v>590812 - LORATO EVELYNE</v>
      </c>
      <c r="F9264" t="s">
        <v>1077</v>
      </c>
      <c r="G9264" t="s">
        <v>41824</v>
      </c>
      <c r="I9264" t="s">
        <v>6909</v>
      </c>
      <c r="J9264" t="s">
        <v>41823</v>
      </c>
      <c r="K9264" t="s">
        <v>208</v>
      </c>
      <c r="L9264" t="s">
        <v>41822</v>
      </c>
      <c r="N9264" t="s">
        <v>208</v>
      </c>
      <c r="O9264" t="s">
        <v>476</v>
      </c>
      <c r="P9264" t="s">
        <v>476</v>
      </c>
    </row>
    <row r="9265" spans="1:16">
      <c r="A9265" s="484" t="s">
        <v>41645</v>
      </c>
      <c r="B9265" s="485" t="s">
        <v>41644</v>
      </c>
      <c r="C9265" t="s">
        <v>41643</v>
      </c>
      <c r="D9265" t="s">
        <v>41643</v>
      </c>
      <c r="E9265" t="str">
        <f t="shared" si="144"/>
        <v>656227 - LSC FORMATION</v>
      </c>
      <c r="F9265" t="s">
        <v>4377</v>
      </c>
      <c r="G9265" t="s">
        <v>41642</v>
      </c>
      <c r="H9265" t="s">
        <v>41641</v>
      </c>
      <c r="I9265" t="s">
        <v>41640</v>
      </c>
      <c r="J9265" t="s">
        <v>41639</v>
      </c>
      <c r="K9265" t="s">
        <v>208</v>
      </c>
      <c r="L9265" t="s">
        <v>41638</v>
      </c>
      <c r="N9265" t="s">
        <v>208</v>
      </c>
      <c r="O9265" t="s">
        <v>476</v>
      </c>
      <c r="P9265" t="s">
        <v>476</v>
      </c>
    </row>
    <row r="9266" spans="1:16">
      <c r="A9266" s="484" t="s">
        <v>26879</v>
      </c>
      <c r="B9266" s="485" t="s">
        <v>26878</v>
      </c>
      <c r="C9266" t="s">
        <v>26877</v>
      </c>
      <c r="D9266" t="s">
        <v>26876</v>
      </c>
      <c r="E9266" t="str">
        <f t="shared" si="144"/>
        <v>625760 - POULET RENAULT JENNIFER</v>
      </c>
      <c r="F9266" t="s">
        <v>22749</v>
      </c>
      <c r="G9266" t="s">
        <v>26875</v>
      </c>
      <c r="H9266" t="s">
        <v>26874</v>
      </c>
      <c r="I9266" t="s">
        <v>26873</v>
      </c>
      <c r="J9266" t="s">
        <v>26872</v>
      </c>
      <c r="K9266" t="s">
        <v>208</v>
      </c>
      <c r="L9266" t="s">
        <v>26871</v>
      </c>
      <c r="N9266" t="s">
        <v>208</v>
      </c>
      <c r="O9266" t="s">
        <v>476</v>
      </c>
      <c r="P9266" t="s">
        <v>476</v>
      </c>
    </row>
    <row r="9267" spans="1:16">
      <c r="A9267" s="484" t="s">
        <v>95134</v>
      </c>
      <c r="B9267" s="485" t="s">
        <v>95133</v>
      </c>
      <c r="C9267" t="s">
        <v>95132</v>
      </c>
      <c r="D9267" t="s">
        <v>95132</v>
      </c>
      <c r="E9267" t="str">
        <f t="shared" si="144"/>
        <v>493922 - COACH N LOOK</v>
      </c>
      <c r="F9267" t="s">
        <v>1513</v>
      </c>
      <c r="G9267" t="s">
        <v>95131</v>
      </c>
      <c r="I9267" t="s">
        <v>2627</v>
      </c>
      <c r="J9267" t="s">
        <v>95130</v>
      </c>
      <c r="K9267" t="s">
        <v>208</v>
      </c>
      <c r="L9267" t="s">
        <v>95129</v>
      </c>
      <c r="N9267" t="s">
        <v>208</v>
      </c>
      <c r="O9267" t="s">
        <v>476</v>
      </c>
      <c r="P9267" t="s">
        <v>476</v>
      </c>
    </row>
    <row r="9268" spans="1:16">
      <c r="A9268" s="484" t="s">
        <v>47085</v>
      </c>
      <c r="B9268" s="485" t="s">
        <v>47084</v>
      </c>
      <c r="C9268" t="s">
        <v>47083</v>
      </c>
      <c r="D9268" t="s">
        <v>47082</v>
      </c>
      <c r="E9268" t="str">
        <f t="shared" si="144"/>
        <v>630329 - LA FERME SOUCHINET VERNEUIL SOUS COUCY</v>
      </c>
      <c r="F9268" t="s">
        <v>9781</v>
      </c>
      <c r="G9268" t="s">
        <v>47081</v>
      </c>
      <c r="I9268" t="s">
        <v>47080</v>
      </c>
      <c r="K9268" t="s">
        <v>208</v>
      </c>
      <c r="L9268" t="s">
        <v>47079</v>
      </c>
      <c r="N9268" t="s">
        <v>208</v>
      </c>
      <c r="O9268" t="s">
        <v>476</v>
      </c>
      <c r="P9268" t="s">
        <v>476</v>
      </c>
    </row>
    <row r="9269" spans="1:16">
      <c r="A9269" s="484" t="s">
        <v>134587</v>
      </c>
      <c r="B9269" s="485" t="s">
        <v>134586</v>
      </c>
      <c r="C9269" t="s">
        <v>134585</v>
      </c>
      <c r="D9269" t="s">
        <v>134585</v>
      </c>
      <c r="E9269" t="str">
        <f t="shared" si="144"/>
        <v>533981 - ADENTIA</v>
      </c>
      <c r="F9269" t="s">
        <v>2572</v>
      </c>
      <c r="G9269" t="s">
        <v>125017</v>
      </c>
      <c r="I9269" t="s">
        <v>3346</v>
      </c>
      <c r="J9269" t="s">
        <v>125016</v>
      </c>
      <c r="K9269" t="s">
        <v>208</v>
      </c>
      <c r="L9269" t="s">
        <v>134584</v>
      </c>
      <c r="N9269" t="s">
        <v>208</v>
      </c>
      <c r="O9269" t="s">
        <v>476</v>
      </c>
      <c r="P9269" t="s">
        <v>476</v>
      </c>
    </row>
    <row r="9270" spans="1:16">
      <c r="A9270" s="484" t="s">
        <v>54926</v>
      </c>
      <c r="B9270" s="485" t="s">
        <v>54925</v>
      </c>
      <c r="C9270" t="s">
        <v>54924</v>
      </c>
      <c r="D9270" t="s">
        <v>54923</v>
      </c>
      <c r="E9270" t="str">
        <f t="shared" si="144"/>
        <v>367436 - IDECCC</v>
      </c>
      <c r="F9270" t="s">
        <v>1618</v>
      </c>
      <c r="G9270" t="s">
        <v>54922</v>
      </c>
      <c r="I9270" t="s">
        <v>6282</v>
      </c>
      <c r="J9270" t="s">
        <v>54921</v>
      </c>
      <c r="K9270" t="s">
        <v>208</v>
      </c>
      <c r="L9270" t="s">
        <v>54920</v>
      </c>
      <c r="N9270" t="s">
        <v>208</v>
      </c>
      <c r="O9270" t="s">
        <v>476</v>
      </c>
      <c r="P9270" t="s">
        <v>476</v>
      </c>
    </row>
    <row r="9271" spans="1:16">
      <c r="A9271" s="484" t="s">
        <v>62435</v>
      </c>
      <c r="B9271" s="485" t="s">
        <v>62434</v>
      </c>
      <c r="C9271" t="s">
        <v>62433</v>
      </c>
      <c r="D9271" t="s">
        <v>62433</v>
      </c>
      <c r="E9271" t="str">
        <f t="shared" si="144"/>
        <v>426799 - HANDI LYON RHONE</v>
      </c>
      <c r="F9271" t="s">
        <v>1568</v>
      </c>
      <c r="G9271" t="s">
        <v>62432</v>
      </c>
      <c r="I9271" t="s">
        <v>21660</v>
      </c>
      <c r="J9271" t="s">
        <v>62431</v>
      </c>
      <c r="K9271" t="s">
        <v>208</v>
      </c>
      <c r="L9271" t="s">
        <v>62430</v>
      </c>
      <c r="N9271" t="s">
        <v>208</v>
      </c>
      <c r="O9271" t="s">
        <v>476</v>
      </c>
      <c r="P9271" t="s">
        <v>476</v>
      </c>
    </row>
    <row r="9272" spans="1:16">
      <c r="A9272" s="484" t="s">
        <v>50296</v>
      </c>
      <c r="B9272" s="485" t="s">
        <v>50295</v>
      </c>
      <c r="C9272" t="s">
        <v>50288</v>
      </c>
      <c r="D9272" t="s">
        <v>50294</v>
      </c>
      <c r="E9272" t="str">
        <f t="shared" si="144"/>
        <v>517434 - IAF</v>
      </c>
      <c r="F9272" t="s">
        <v>13720</v>
      </c>
      <c r="G9272" t="s">
        <v>50293</v>
      </c>
      <c r="I9272" t="s">
        <v>18762</v>
      </c>
      <c r="J9272" t="s">
        <v>50292</v>
      </c>
      <c r="K9272" t="s">
        <v>208</v>
      </c>
      <c r="L9272" t="s">
        <v>50291</v>
      </c>
      <c r="N9272" t="s">
        <v>208</v>
      </c>
      <c r="O9272" t="s">
        <v>476</v>
      </c>
      <c r="P9272" t="s">
        <v>476</v>
      </c>
    </row>
    <row r="9273" spans="1:16">
      <c r="A9273" s="484" t="s">
        <v>25174</v>
      </c>
      <c r="B9273" s="485" t="s">
        <v>25173</v>
      </c>
      <c r="C9273" t="s">
        <v>25172</v>
      </c>
      <c r="D9273" t="s">
        <v>25171</v>
      </c>
      <c r="E9273" t="str">
        <f t="shared" si="144"/>
        <v>435326 - PROSODIA GENNEVILLIERS</v>
      </c>
      <c r="F9273" t="s">
        <v>25170</v>
      </c>
      <c r="G9273" t="s">
        <v>25169</v>
      </c>
      <c r="H9273" t="s">
        <v>25168</v>
      </c>
      <c r="I9273" t="s">
        <v>731</v>
      </c>
      <c r="J9273" t="s">
        <v>25167</v>
      </c>
      <c r="K9273" t="s">
        <v>208</v>
      </c>
      <c r="L9273" t="s">
        <v>25166</v>
      </c>
      <c r="N9273" t="s">
        <v>208</v>
      </c>
      <c r="O9273" t="s">
        <v>476</v>
      </c>
      <c r="P9273" t="s">
        <v>476</v>
      </c>
    </row>
    <row r="9274" spans="1:16">
      <c r="A9274" s="484" t="s">
        <v>56762</v>
      </c>
      <c r="B9274" s="485" t="s">
        <v>56761</v>
      </c>
      <c r="C9274" t="s">
        <v>56760</v>
      </c>
      <c r="D9274" t="s">
        <v>56370</v>
      </c>
      <c r="E9274" t="str">
        <f t="shared" si="144"/>
        <v>360764 - IFAB</v>
      </c>
      <c r="F9274" t="s">
        <v>10116</v>
      </c>
      <c r="G9274" t="s">
        <v>56759</v>
      </c>
      <c r="I9274" t="s">
        <v>1359</v>
      </c>
      <c r="J9274" t="s">
        <v>56758</v>
      </c>
      <c r="K9274" t="s">
        <v>56757</v>
      </c>
      <c r="L9274" t="s">
        <v>56756</v>
      </c>
      <c r="N9274" t="s">
        <v>208</v>
      </c>
      <c r="O9274" t="s">
        <v>476</v>
      </c>
      <c r="P9274" t="s">
        <v>476</v>
      </c>
    </row>
    <row r="9275" spans="1:16">
      <c r="A9275" s="484" t="s">
        <v>82621</v>
      </c>
      <c r="B9275" s="485" t="s">
        <v>82620</v>
      </c>
      <c r="C9275" t="s">
        <v>82619</v>
      </c>
      <c r="D9275" t="s">
        <v>82619</v>
      </c>
      <c r="E9275" t="str">
        <f t="shared" si="144"/>
        <v>659587 - EDATER</v>
      </c>
      <c r="F9275" t="s">
        <v>3505</v>
      </c>
      <c r="G9275" t="s">
        <v>82618</v>
      </c>
      <c r="H9275" t="s">
        <v>82617</v>
      </c>
      <c r="I9275" t="s">
        <v>1542</v>
      </c>
      <c r="J9275" t="s">
        <v>82616</v>
      </c>
      <c r="K9275" t="s">
        <v>208</v>
      </c>
      <c r="L9275" t="s">
        <v>82615</v>
      </c>
      <c r="N9275" t="s">
        <v>208</v>
      </c>
      <c r="O9275" t="s">
        <v>476</v>
      </c>
      <c r="P9275" t="s">
        <v>476</v>
      </c>
    </row>
    <row r="9276" spans="1:16">
      <c r="A9276" s="484" t="s">
        <v>99959</v>
      </c>
      <c r="B9276" s="485" t="s">
        <v>99958</v>
      </c>
      <c r="C9276" t="s">
        <v>99957</v>
      </c>
      <c r="D9276" t="s">
        <v>99956</v>
      </c>
      <c r="E9276" t="str">
        <f t="shared" si="144"/>
        <v>368337 - CPEA</v>
      </c>
      <c r="F9276" t="s">
        <v>22356</v>
      </c>
      <c r="G9276" t="s">
        <v>99955</v>
      </c>
      <c r="I9276" t="s">
        <v>24760</v>
      </c>
      <c r="J9276" t="s">
        <v>99954</v>
      </c>
      <c r="K9276" t="s">
        <v>208</v>
      </c>
      <c r="L9276" t="s">
        <v>99953</v>
      </c>
      <c r="N9276" t="s">
        <v>208</v>
      </c>
      <c r="O9276" t="s">
        <v>476</v>
      </c>
      <c r="P9276" t="s">
        <v>476</v>
      </c>
    </row>
    <row r="9277" spans="1:16">
      <c r="A9277" s="484" t="s">
        <v>25228</v>
      </c>
      <c r="B9277" s="485" t="s">
        <v>25227</v>
      </c>
      <c r="C9277" t="s">
        <v>25226</v>
      </c>
      <c r="D9277" t="s">
        <v>25226</v>
      </c>
      <c r="E9277" t="str">
        <f t="shared" si="144"/>
        <v>557523 - PROPTHEINE</v>
      </c>
      <c r="F9277" t="s">
        <v>2408</v>
      </c>
      <c r="G9277" t="s">
        <v>25225</v>
      </c>
      <c r="I9277" t="s">
        <v>25224</v>
      </c>
      <c r="J9277" t="s">
        <v>25223</v>
      </c>
      <c r="K9277" t="s">
        <v>208</v>
      </c>
      <c r="L9277" t="s">
        <v>25222</v>
      </c>
      <c r="N9277" t="s">
        <v>208</v>
      </c>
      <c r="O9277" t="s">
        <v>476</v>
      </c>
      <c r="P9277" t="s">
        <v>476</v>
      </c>
    </row>
    <row r="9278" spans="1:16">
      <c r="A9278" s="484" t="s">
        <v>32417</v>
      </c>
      <c r="B9278" s="485" t="s">
        <v>32416</v>
      </c>
      <c r="C9278" t="s">
        <v>32415</v>
      </c>
      <c r="D9278" t="s">
        <v>32415</v>
      </c>
      <c r="E9278" t="str">
        <f t="shared" si="144"/>
        <v>643646 - OCEO DEVELOPPEMENT</v>
      </c>
      <c r="F9278" t="s">
        <v>613</v>
      </c>
      <c r="G9278" t="s">
        <v>32414</v>
      </c>
      <c r="I9278" t="s">
        <v>32413</v>
      </c>
      <c r="J9278" t="s">
        <v>32412</v>
      </c>
      <c r="K9278" t="s">
        <v>208</v>
      </c>
      <c r="L9278" t="s">
        <v>32411</v>
      </c>
      <c r="N9278" t="s">
        <v>208</v>
      </c>
      <c r="O9278" t="s">
        <v>476</v>
      </c>
      <c r="P9278" t="s">
        <v>476</v>
      </c>
    </row>
    <row r="9279" spans="1:16">
      <c r="A9279" s="484" t="s">
        <v>118623</v>
      </c>
      <c r="B9279" s="485" t="s">
        <v>118622</v>
      </c>
      <c r="C9279" t="s">
        <v>118621</v>
      </c>
      <c r="D9279" t="s">
        <v>118620</v>
      </c>
      <c r="E9279" t="str">
        <f t="shared" si="144"/>
        <v>425631 - RESEAU PREVIOS</v>
      </c>
      <c r="F9279" t="s">
        <v>3552</v>
      </c>
      <c r="G9279" t="s">
        <v>71038</v>
      </c>
      <c r="H9279" t="s">
        <v>118619</v>
      </c>
      <c r="I9279" t="s">
        <v>603</v>
      </c>
      <c r="J9279" t="s">
        <v>118618</v>
      </c>
      <c r="K9279" t="s">
        <v>118617</v>
      </c>
      <c r="L9279" t="s">
        <v>118616</v>
      </c>
      <c r="N9279" t="s">
        <v>208</v>
      </c>
      <c r="O9279" t="s">
        <v>476</v>
      </c>
      <c r="P9279" t="s">
        <v>476</v>
      </c>
    </row>
    <row r="9280" spans="1:16">
      <c r="A9280" s="484" t="s">
        <v>115609</v>
      </c>
      <c r="B9280" s="485" t="s">
        <v>115608</v>
      </c>
      <c r="C9280" t="s">
        <v>115607</v>
      </c>
      <c r="D9280" t="s">
        <v>115607</v>
      </c>
      <c r="E9280" t="str">
        <f t="shared" si="144"/>
        <v>498063 - AXICON FRANCE</v>
      </c>
      <c r="F9280" t="s">
        <v>1077</v>
      </c>
      <c r="G9280" t="s">
        <v>115606</v>
      </c>
      <c r="I9280" t="s">
        <v>3346</v>
      </c>
      <c r="J9280" t="s">
        <v>115605</v>
      </c>
      <c r="K9280" t="s">
        <v>208</v>
      </c>
      <c r="L9280" t="s">
        <v>115604</v>
      </c>
      <c r="N9280" t="s">
        <v>208</v>
      </c>
      <c r="O9280" t="s">
        <v>476</v>
      </c>
      <c r="P9280" t="s">
        <v>476</v>
      </c>
    </row>
    <row r="9281" spans="1:16">
      <c r="A9281" s="484" t="s">
        <v>29815</v>
      </c>
      <c r="B9281" s="485" t="s">
        <v>29814</v>
      </c>
      <c r="C9281" t="s">
        <v>29813</v>
      </c>
      <c r="D9281" t="s">
        <v>29812</v>
      </c>
      <c r="E9281" t="str">
        <f t="shared" si="144"/>
        <v>380362 - PANACEA</v>
      </c>
      <c r="F9281" t="s">
        <v>804</v>
      </c>
      <c r="G9281" t="s">
        <v>29811</v>
      </c>
      <c r="I9281" t="s">
        <v>626</v>
      </c>
      <c r="J9281" t="s">
        <v>29810</v>
      </c>
      <c r="K9281" t="s">
        <v>29809</v>
      </c>
      <c r="L9281" t="s">
        <v>29808</v>
      </c>
      <c r="N9281" t="s">
        <v>208</v>
      </c>
      <c r="O9281" t="s">
        <v>476</v>
      </c>
      <c r="P9281" t="s">
        <v>476</v>
      </c>
    </row>
    <row r="9282" spans="1:16">
      <c r="A9282" s="484" t="s">
        <v>111132</v>
      </c>
      <c r="B9282" s="485" t="s">
        <v>111131</v>
      </c>
      <c r="C9282" t="s">
        <v>111130</v>
      </c>
      <c r="D9282" t="s">
        <v>111130</v>
      </c>
      <c r="E9282" t="str">
        <f t="shared" ref="E9282:E9345" si="145">_xlfn.CONCAT(L9282," - ",D9282)</f>
        <v>462410 - CABINET PREVENTION INCENDIE IDF NORD</v>
      </c>
      <c r="G9282" t="s">
        <v>111129</v>
      </c>
      <c r="I9282" t="s">
        <v>111128</v>
      </c>
      <c r="K9282" t="s">
        <v>208</v>
      </c>
      <c r="L9282" t="s">
        <v>111127</v>
      </c>
      <c r="N9282" t="s">
        <v>208</v>
      </c>
      <c r="O9282" t="s">
        <v>476</v>
      </c>
      <c r="P9282" t="s">
        <v>476</v>
      </c>
    </row>
    <row r="9283" spans="1:16">
      <c r="A9283" s="484" t="s">
        <v>15356</v>
      </c>
      <c r="C9283" t="s">
        <v>15355</v>
      </c>
      <c r="D9283" t="s">
        <v>15144</v>
      </c>
      <c r="E9283" t="str">
        <f t="shared" si="145"/>
        <v>533245 - SFPO</v>
      </c>
      <c r="F9283" t="s">
        <v>3042</v>
      </c>
      <c r="G9283" t="s">
        <v>15354</v>
      </c>
      <c r="H9283" t="s">
        <v>15353</v>
      </c>
      <c r="I9283" t="s">
        <v>626</v>
      </c>
      <c r="J9283" t="s">
        <v>15352</v>
      </c>
      <c r="K9283" t="s">
        <v>15351</v>
      </c>
      <c r="L9283" t="s">
        <v>15350</v>
      </c>
      <c r="N9283" t="s">
        <v>208</v>
      </c>
      <c r="O9283" t="s">
        <v>476</v>
      </c>
      <c r="P9283" t="s">
        <v>476</v>
      </c>
    </row>
    <row r="9284" spans="1:16">
      <c r="A9284" s="484" t="s">
        <v>45321</v>
      </c>
      <c r="B9284" s="485" t="s">
        <v>45320</v>
      </c>
      <c r="C9284" t="s">
        <v>45319</v>
      </c>
      <c r="D9284" t="s">
        <v>45319</v>
      </c>
      <c r="E9284" t="str">
        <f t="shared" si="145"/>
        <v>547270 - LAWNICZAK CHRISTINE - SENSATIONAIL</v>
      </c>
      <c r="F9284" t="s">
        <v>1077</v>
      </c>
      <c r="G9284" t="s">
        <v>45318</v>
      </c>
      <c r="I9284" t="s">
        <v>6215</v>
      </c>
      <c r="J9284" t="s">
        <v>45317</v>
      </c>
      <c r="K9284" t="s">
        <v>208</v>
      </c>
      <c r="L9284" t="s">
        <v>45316</v>
      </c>
      <c r="N9284" t="s">
        <v>208</v>
      </c>
      <c r="O9284" t="s">
        <v>476</v>
      </c>
      <c r="P9284" t="s">
        <v>476</v>
      </c>
    </row>
    <row r="9285" spans="1:16">
      <c r="A9285" s="484" t="s">
        <v>95016</v>
      </c>
      <c r="B9285" s="485" t="s">
        <v>95015</v>
      </c>
      <c r="C9285" t="s">
        <v>95014</v>
      </c>
      <c r="D9285" t="s">
        <v>95014</v>
      </c>
      <c r="E9285" t="str">
        <f t="shared" si="145"/>
        <v>683930 - COCAGNE ACEPP 31</v>
      </c>
      <c r="F9285" t="s">
        <v>12975</v>
      </c>
      <c r="G9285" t="s">
        <v>95013</v>
      </c>
      <c r="I9285" t="s">
        <v>603</v>
      </c>
      <c r="J9285" t="s">
        <v>95012</v>
      </c>
      <c r="K9285" t="s">
        <v>208</v>
      </c>
      <c r="L9285" t="s">
        <v>95011</v>
      </c>
      <c r="N9285" t="s">
        <v>208</v>
      </c>
      <c r="O9285" t="s">
        <v>476</v>
      </c>
      <c r="P9285" t="s">
        <v>476</v>
      </c>
    </row>
    <row r="9286" spans="1:16">
      <c r="A9286" s="484" t="s">
        <v>12911</v>
      </c>
      <c r="B9286" s="485" t="s">
        <v>12910</v>
      </c>
      <c r="C9286" t="s">
        <v>12909</v>
      </c>
      <c r="D9286" t="s">
        <v>12909</v>
      </c>
      <c r="E9286" t="str">
        <f t="shared" si="145"/>
        <v>614105 - STILLEMANS LEVEQUE AUDREY MONIQUE</v>
      </c>
      <c r="F9286" t="s">
        <v>4647</v>
      </c>
      <c r="G9286" t="s">
        <v>12908</v>
      </c>
      <c r="I9286" t="s">
        <v>1148</v>
      </c>
      <c r="K9286" t="s">
        <v>208</v>
      </c>
      <c r="L9286" t="s">
        <v>12907</v>
      </c>
      <c r="N9286" t="s">
        <v>208</v>
      </c>
      <c r="O9286" t="s">
        <v>476</v>
      </c>
      <c r="P9286" t="s">
        <v>476</v>
      </c>
    </row>
    <row r="9287" spans="1:16">
      <c r="A9287" s="484" t="s">
        <v>124929</v>
      </c>
      <c r="B9287" s="485" t="s">
        <v>124928</v>
      </c>
      <c r="C9287" t="s">
        <v>124927</v>
      </c>
      <c r="D9287" t="s">
        <v>124926</v>
      </c>
      <c r="E9287" t="str">
        <f t="shared" si="145"/>
        <v>465951 - QUARES</v>
      </c>
      <c r="F9287" t="s">
        <v>20454</v>
      </c>
      <c r="G9287" t="s">
        <v>124925</v>
      </c>
      <c r="I9287" t="s">
        <v>1542</v>
      </c>
      <c r="K9287" t="s">
        <v>208</v>
      </c>
      <c r="L9287" t="s">
        <v>124924</v>
      </c>
      <c r="N9287" t="s">
        <v>208</v>
      </c>
      <c r="O9287" t="s">
        <v>476</v>
      </c>
      <c r="P9287" t="s">
        <v>476</v>
      </c>
    </row>
    <row r="9288" spans="1:16">
      <c r="A9288" s="484" t="s">
        <v>105010</v>
      </c>
      <c r="B9288" s="485" t="s">
        <v>105009</v>
      </c>
      <c r="C9288" t="s">
        <v>105008</v>
      </c>
      <c r="D9288" t="s">
        <v>98071</v>
      </c>
      <c r="E9288" t="str">
        <f t="shared" si="145"/>
        <v>388282 - CFS</v>
      </c>
      <c r="G9288" t="s">
        <v>105007</v>
      </c>
      <c r="I9288" t="s">
        <v>4703</v>
      </c>
      <c r="J9288" t="s">
        <v>105006</v>
      </c>
      <c r="K9288" t="s">
        <v>208</v>
      </c>
      <c r="L9288" t="s">
        <v>105005</v>
      </c>
      <c r="N9288" t="s">
        <v>208</v>
      </c>
      <c r="O9288" t="s">
        <v>476</v>
      </c>
      <c r="P9288" t="s">
        <v>476</v>
      </c>
    </row>
    <row r="9289" spans="1:16">
      <c r="A9289" s="484" t="s">
        <v>26354</v>
      </c>
      <c r="B9289" s="485" t="s">
        <v>26353</v>
      </c>
      <c r="C9289" t="s">
        <v>26352</v>
      </c>
      <c r="D9289" t="s">
        <v>26352</v>
      </c>
      <c r="E9289" t="str">
        <f t="shared" si="145"/>
        <v>511614 - PREVENTEAM</v>
      </c>
      <c r="F9289" t="s">
        <v>26351</v>
      </c>
      <c r="G9289" t="s">
        <v>26350</v>
      </c>
      <c r="I9289" t="s">
        <v>26349</v>
      </c>
      <c r="J9289" t="s">
        <v>26348</v>
      </c>
      <c r="K9289" t="s">
        <v>208</v>
      </c>
      <c r="L9289" t="s">
        <v>26347</v>
      </c>
      <c r="N9289" t="s">
        <v>208</v>
      </c>
      <c r="O9289" t="s">
        <v>476</v>
      </c>
      <c r="P9289" t="s">
        <v>476</v>
      </c>
    </row>
    <row r="9290" spans="1:16">
      <c r="A9290" s="484" t="s">
        <v>18149</v>
      </c>
      <c r="B9290" s="485" t="s">
        <v>18148</v>
      </c>
      <c r="C9290" t="s">
        <v>18147</v>
      </c>
      <c r="D9290" t="s">
        <v>18146</v>
      </c>
      <c r="E9290" t="str">
        <f t="shared" si="145"/>
        <v>622655 - SENDRA FREDERIC</v>
      </c>
      <c r="F9290" t="s">
        <v>18145</v>
      </c>
      <c r="G9290" t="s">
        <v>18144</v>
      </c>
      <c r="I9290" t="s">
        <v>14162</v>
      </c>
      <c r="J9290" t="s">
        <v>18143</v>
      </c>
      <c r="K9290" t="s">
        <v>208</v>
      </c>
      <c r="L9290" t="s">
        <v>18142</v>
      </c>
      <c r="N9290" t="s">
        <v>208</v>
      </c>
      <c r="O9290" t="s">
        <v>476</v>
      </c>
      <c r="P9290" t="s">
        <v>476</v>
      </c>
    </row>
    <row r="9291" spans="1:16">
      <c r="A9291" s="484" t="s">
        <v>116681</v>
      </c>
      <c r="B9291" s="485" t="s">
        <v>116680</v>
      </c>
      <c r="C9291" t="s">
        <v>116679</v>
      </c>
      <c r="D9291" t="s">
        <v>116678</v>
      </c>
      <c r="E9291" t="str">
        <f t="shared" si="145"/>
        <v>543354 - AUTO ECOLE BRESSE BEAUJOLAIS THOISSEY</v>
      </c>
      <c r="F9291" t="s">
        <v>1077</v>
      </c>
      <c r="G9291" t="s">
        <v>116677</v>
      </c>
      <c r="I9291" t="s">
        <v>116676</v>
      </c>
      <c r="J9291" t="s">
        <v>116675</v>
      </c>
      <c r="K9291" t="s">
        <v>208</v>
      </c>
      <c r="L9291" t="s">
        <v>116674</v>
      </c>
      <c r="N9291" t="s">
        <v>208</v>
      </c>
      <c r="O9291" t="s">
        <v>476</v>
      </c>
      <c r="P9291" t="s">
        <v>476</v>
      </c>
    </row>
    <row r="9292" spans="1:16">
      <c r="A9292" s="484" t="s">
        <v>122686</v>
      </c>
      <c r="B9292" s="485" t="s">
        <v>122685</v>
      </c>
      <c r="C9292" t="s">
        <v>122684</v>
      </c>
      <c r="D9292" t="s">
        <v>122683</v>
      </c>
      <c r="E9292" t="str">
        <f t="shared" si="145"/>
        <v>583390 - ASS DES ETABLISSEMENTS SCOLAIRES  JEANNE DELANOUE</v>
      </c>
      <c r="F9292" t="s">
        <v>34303</v>
      </c>
      <c r="G9292" t="s">
        <v>122682</v>
      </c>
      <c r="H9292" t="s">
        <v>122681</v>
      </c>
      <c r="I9292" t="s">
        <v>2209</v>
      </c>
      <c r="J9292" t="s">
        <v>122680</v>
      </c>
      <c r="K9292" t="s">
        <v>208</v>
      </c>
      <c r="L9292" t="s">
        <v>122679</v>
      </c>
      <c r="N9292" t="s">
        <v>208</v>
      </c>
      <c r="O9292" t="s">
        <v>476</v>
      </c>
      <c r="P9292" t="s">
        <v>476</v>
      </c>
    </row>
    <row r="9293" spans="1:16">
      <c r="A9293" s="484" t="s">
        <v>86398</v>
      </c>
      <c r="B9293" s="485" t="s">
        <v>86397</v>
      </c>
      <c r="C9293" t="s">
        <v>86396</v>
      </c>
      <c r="D9293" t="s">
        <v>86396</v>
      </c>
      <c r="E9293" t="str">
        <f t="shared" si="145"/>
        <v>494938 - DOUBLE BOUCLE ATELIER</v>
      </c>
      <c r="F9293" t="s">
        <v>3803</v>
      </c>
      <c r="G9293" t="s">
        <v>86395</v>
      </c>
      <c r="I9293" t="s">
        <v>603</v>
      </c>
      <c r="J9293" t="s">
        <v>86394</v>
      </c>
      <c r="K9293" t="s">
        <v>208</v>
      </c>
      <c r="L9293" t="s">
        <v>86393</v>
      </c>
      <c r="N9293" t="s">
        <v>208</v>
      </c>
      <c r="O9293" t="s">
        <v>476</v>
      </c>
      <c r="P9293" t="s">
        <v>476</v>
      </c>
    </row>
    <row r="9294" spans="1:16">
      <c r="A9294" s="484" t="s">
        <v>112341</v>
      </c>
      <c r="B9294" s="485" t="s">
        <v>112340</v>
      </c>
      <c r="C9294" t="s">
        <v>112339</v>
      </c>
      <c r="D9294" t="s">
        <v>112339</v>
      </c>
      <c r="E9294" t="str">
        <f t="shared" si="145"/>
        <v>581460 - BOZZA ALAIN</v>
      </c>
      <c r="F9294" t="s">
        <v>3026</v>
      </c>
      <c r="G9294" t="s">
        <v>112338</v>
      </c>
      <c r="I9294" t="s">
        <v>1542</v>
      </c>
      <c r="J9294" t="s">
        <v>112337</v>
      </c>
      <c r="K9294" t="s">
        <v>208</v>
      </c>
      <c r="L9294" t="s">
        <v>112336</v>
      </c>
      <c r="N9294" t="s">
        <v>208</v>
      </c>
      <c r="O9294" t="s">
        <v>476</v>
      </c>
      <c r="P9294" t="s">
        <v>476</v>
      </c>
    </row>
    <row r="9295" spans="1:16">
      <c r="A9295" s="484" t="s">
        <v>66840</v>
      </c>
      <c r="B9295" s="485" t="s">
        <v>66839</v>
      </c>
      <c r="C9295" t="s">
        <v>66838</v>
      </c>
      <c r="D9295" t="s">
        <v>66838</v>
      </c>
      <c r="E9295" t="str">
        <f t="shared" si="145"/>
        <v>486528 - GIL ECOUTE</v>
      </c>
      <c r="F9295" t="s">
        <v>1513</v>
      </c>
      <c r="G9295" t="s">
        <v>66837</v>
      </c>
      <c r="I9295" t="s">
        <v>10840</v>
      </c>
      <c r="J9295" t="s">
        <v>66836</v>
      </c>
      <c r="K9295" t="s">
        <v>208</v>
      </c>
      <c r="L9295" t="s">
        <v>66835</v>
      </c>
      <c r="N9295" t="s">
        <v>208</v>
      </c>
      <c r="O9295" t="s">
        <v>476</v>
      </c>
      <c r="P9295" t="s">
        <v>476</v>
      </c>
    </row>
    <row r="9296" spans="1:16">
      <c r="A9296" s="484" t="s">
        <v>99722</v>
      </c>
      <c r="B9296" s="485" t="s">
        <v>99721</v>
      </c>
      <c r="C9296" t="s">
        <v>99720</v>
      </c>
      <c r="D9296" t="s">
        <v>99719</v>
      </c>
      <c r="E9296" t="str">
        <f t="shared" si="145"/>
        <v>659903 - C2RT</v>
      </c>
      <c r="F9296" t="s">
        <v>18131</v>
      </c>
      <c r="G9296" t="s">
        <v>99718</v>
      </c>
      <c r="H9296" t="s">
        <v>99717</v>
      </c>
      <c r="I9296" t="s">
        <v>89349</v>
      </c>
      <c r="J9296" t="s">
        <v>89348</v>
      </c>
      <c r="K9296" t="s">
        <v>208</v>
      </c>
      <c r="L9296" t="s">
        <v>99716</v>
      </c>
      <c r="N9296" t="s">
        <v>208</v>
      </c>
      <c r="O9296" t="s">
        <v>476</v>
      </c>
      <c r="P9296" t="s">
        <v>476</v>
      </c>
    </row>
    <row r="9297" spans="1:16">
      <c r="A9297" s="484" t="s">
        <v>45814</v>
      </c>
      <c r="B9297" s="485" t="s">
        <v>45813</v>
      </c>
      <c r="C9297" t="s">
        <v>45812</v>
      </c>
      <c r="D9297" t="s">
        <v>45812</v>
      </c>
      <c r="E9297" t="str">
        <f t="shared" si="145"/>
        <v>610689 - LANGUES COMMUNICATION INTERACTIVE</v>
      </c>
      <c r="F9297" t="s">
        <v>26866</v>
      </c>
      <c r="G9297" t="s">
        <v>45811</v>
      </c>
      <c r="I9297" t="s">
        <v>1678</v>
      </c>
      <c r="J9297" t="s">
        <v>45810</v>
      </c>
      <c r="K9297" t="s">
        <v>208</v>
      </c>
      <c r="L9297" t="s">
        <v>45809</v>
      </c>
      <c r="N9297" t="s">
        <v>208</v>
      </c>
      <c r="O9297" t="s">
        <v>476</v>
      </c>
      <c r="P9297" t="s">
        <v>476</v>
      </c>
    </row>
    <row r="9298" spans="1:16">
      <c r="A9298" s="484" t="s">
        <v>49601</v>
      </c>
      <c r="B9298" s="485" t="s">
        <v>49600</v>
      </c>
      <c r="C9298" t="s">
        <v>49599</v>
      </c>
      <c r="D9298" t="s">
        <v>49599</v>
      </c>
      <c r="E9298" t="str">
        <f t="shared" si="145"/>
        <v>501335 - JAM RH</v>
      </c>
      <c r="G9298" t="s">
        <v>49598</v>
      </c>
      <c r="I9298" t="s">
        <v>860</v>
      </c>
      <c r="K9298" t="s">
        <v>208</v>
      </c>
      <c r="L9298" t="s">
        <v>49597</v>
      </c>
      <c r="N9298" t="s">
        <v>208</v>
      </c>
      <c r="O9298" t="s">
        <v>476</v>
      </c>
      <c r="P9298" t="s">
        <v>476</v>
      </c>
    </row>
    <row r="9299" spans="1:16">
      <c r="A9299" s="484" t="s">
        <v>130465</v>
      </c>
      <c r="B9299" s="485" t="s">
        <v>130464</v>
      </c>
      <c r="C9299" t="s">
        <v>130463</v>
      </c>
      <c r="D9299" t="s">
        <v>130462</v>
      </c>
      <c r="E9299" t="str">
        <f t="shared" si="145"/>
        <v>641820 - ALIP</v>
      </c>
      <c r="F9299" t="s">
        <v>28361</v>
      </c>
      <c r="G9299" t="s">
        <v>130461</v>
      </c>
      <c r="I9299" t="s">
        <v>11706</v>
      </c>
      <c r="J9299" t="s">
        <v>130460</v>
      </c>
      <c r="K9299" t="s">
        <v>208</v>
      </c>
      <c r="L9299" t="s">
        <v>130459</v>
      </c>
      <c r="N9299" t="s">
        <v>208</v>
      </c>
      <c r="O9299" t="s">
        <v>476</v>
      </c>
      <c r="P9299" t="s">
        <v>476</v>
      </c>
    </row>
    <row r="9300" spans="1:16">
      <c r="A9300" s="484" t="s">
        <v>20006</v>
      </c>
      <c r="B9300" s="485" t="s">
        <v>20005</v>
      </c>
      <c r="C9300" t="s">
        <v>20004</v>
      </c>
      <c r="D9300" t="s">
        <v>20003</v>
      </c>
      <c r="E9300" t="str">
        <f t="shared" si="145"/>
        <v>413320 - HUMAN BOOSTER</v>
      </c>
      <c r="F9300" t="s">
        <v>540</v>
      </c>
      <c r="G9300" t="s">
        <v>20002</v>
      </c>
      <c r="H9300" t="s">
        <v>20001</v>
      </c>
      <c r="I9300" t="s">
        <v>6256</v>
      </c>
      <c r="J9300" t="s">
        <v>20000</v>
      </c>
      <c r="K9300" t="s">
        <v>208</v>
      </c>
      <c r="L9300" t="s">
        <v>19999</v>
      </c>
      <c r="N9300" t="s">
        <v>208</v>
      </c>
      <c r="O9300" t="s">
        <v>476</v>
      </c>
      <c r="P9300" t="s">
        <v>476</v>
      </c>
    </row>
    <row r="9301" spans="1:16">
      <c r="A9301" s="484" t="s">
        <v>87460</v>
      </c>
      <c r="B9301" s="485" t="s">
        <v>87459</v>
      </c>
      <c r="C9301" t="s">
        <v>87458</v>
      </c>
      <c r="D9301" t="s">
        <v>87458</v>
      </c>
      <c r="E9301" t="str">
        <f t="shared" si="145"/>
        <v>404500 - DEVICTIO</v>
      </c>
      <c r="F9301" t="s">
        <v>17463</v>
      </c>
      <c r="G9301" t="s">
        <v>87457</v>
      </c>
      <c r="I9301" t="s">
        <v>3431</v>
      </c>
      <c r="K9301" t="s">
        <v>208</v>
      </c>
      <c r="L9301" t="s">
        <v>87456</v>
      </c>
      <c r="N9301" t="s">
        <v>208</v>
      </c>
      <c r="O9301" t="s">
        <v>476</v>
      </c>
      <c r="P9301" t="s">
        <v>476</v>
      </c>
    </row>
    <row r="9302" spans="1:16">
      <c r="A9302" s="484" t="s">
        <v>28622</v>
      </c>
      <c r="B9302" s="485" t="s">
        <v>28621</v>
      </c>
      <c r="C9302" t="s">
        <v>28620</v>
      </c>
      <c r="D9302" t="s">
        <v>28619</v>
      </c>
      <c r="E9302" t="str">
        <f t="shared" si="145"/>
        <v>463085 - PERRETTE MARIANNE</v>
      </c>
      <c r="F9302" t="s">
        <v>21395</v>
      </c>
      <c r="G9302" t="s">
        <v>28618</v>
      </c>
      <c r="I9302" t="s">
        <v>12601</v>
      </c>
      <c r="J9302" t="s">
        <v>28617</v>
      </c>
      <c r="K9302" t="s">
        <v>208</v>
      </c>
      <c r="L9302" t="s">
        <v>28616</v>
      </c>
      <c r="N9302" t="s">
        <v>208</v>
      </c>
      <c r="O9302" t="s">
        <v>476</v>
      </c>
      <c r="P9302" t="s">
        <v>476</v>
      </c>
    </row>
    <row r="9303" spans="1:16">
      <c r="A9303" s="484" t="s">
        <v>130904</v>
      </c>
      <c r="B9303" s="485" t="s">
        <v>130903</v>
      </c>
      <c r="C9303" t="s">
        <v>130902</v>
      </c>
      <c r="D9303" t="s">
        <v>130902</v>
      </c>
      <c r="E9303" t="str">
        <f t="shared" si="145"/>
        <v>526447 - AL FORMATION</v>
      </c>
      <c r="F9303" t="s">
        <v>831</v>
      </c>
      <c r="G9303" t="s">
        <v>130901</v>
      </c>
      <c r="I9303" t="s">
        <v>5210</v>
      </c>
      <c r="J9303" t="s">
        <v>130900</v>
      </c>
      <c r="K9303" t="s">
        <v>208</v>
      </c>
      <c r="L9303" t="s">
        <v>130899</v>
      </c>
      <c r="N9303" t="s">
        <v>208</v>
      </c>
      <c r="O9303" t="s">
        <v>476</v>
      </c>
      <c r="P9303" t="s">
        <v>476</v>
      </c>
    </row>
    <row r="9304" spans="1:16">
      <c r="A9304" s="484" t="s">
        <v>78790</v>
      </c>
      <c r="B9304" s="485" t="s">
        <v>78789</v>
      </c>
      <c r="C9304" t="s">
        <v>78788</v>
      </c>
      <c r="D9304" t="s">
        <v>78788</v>
      </c>
      <c r="E9304" t="str">
        <f t="shared" si="145"/>
        <v>490544 - ERGONE BILAN</v>
      </c>
      <c r="F9304" t="s">
        <v>11063</v>
      </c>
      <c r="G9304" t="s">
        <v>78787</v>
      </c>
      <c r="I9304" t="s">
        <v>8105</v>
      </c>
      <c r="J9304" t="s">
        <v>78786</v>
      </c>
      <c r="K9304" t="s">
        <v>208</v>
      </c>
      <c r="L9304" t="s">
        <v>78785</v>
      </c>
      <c r="N9304" t="s">
        <v>208</v>
      </c>
      <c r="O9304" t="s">
        <v>476</v>
      </c>
      <c r="P9304" t="s">
        <v>476</v>
      </c>
    </row>
    <row r="9305" spans="1:16">
      <c r="A9305" s="484" t="s">
        <v>134456</v>
      </c>
      <c r="B9305" s="485" t="s">
        <v>134455</v>
      </c>
      <c r="C9305" t="s">
        <v>134454</v>
      </c>
      <c r="D9305" t="s">
        <v>134454</v>
      </c>
      <c r="E9305" t="str">
        <f t="shared" si="145"/>
        <v>485524 - ADF ENTREPRISES</v>
      </c>
      <c r="F9305" t="s">
        <v>2902</v>
      </c>
      <c r="G9305" t="s">
        <v>134453</v>
      </c>
      <c r="I9305" t="s">
        <v>10087</v>
      </c>
      <c r="J9305" t="s">
        <v>134452</v>
      </c>
      <c r="K9305" t="s">
        <v>208</v>
      </c>
      <c r="L9305" t="s">
        <v>134451</v>
      </c>
      <c r="N9305" t="s">
        <v>208</v>
      </c>
      <c r="O9305" t="s">
        <v>476</v>
      </c>
      <c r="P9305" t="s">
        <v>476</v>
      </c>
    </row>
    <row r="9306" spans="1:16">
      <c r="A9306" s="484" t="s">
        <v>116499</v>
      </c>
      <c r="B9306" s="485" t="s">
        <v>116498</v>
      </c>
      <c r="C9306" t="s">
        <v>116497</v>
      </c>
      <c r="D9306" t="s">
        <v>116496</v>
      </c>
      <c r="E9306" t="str">
        <f t="shared" si="145"/>
        <v>659666 - AUTO ECOLE DU CHATEAU LUISANT</v>
      </c>
      <c r="F9306" t="s">
        <v>1200</v>
      </c>
      <c r="G9306" t="s">
        <v>116495</v>
      </c>
      <c r="H9306" t="s">
        <v>116494</v>
      </c>
      <c r="I9306" t="s">
        <v>85844</v>
      </c>
      <c r="J9306" t="s">
        <v>116493</v>
      </c>
      <c r="K9306" t="s">
        <v>208</v>
      </c>
      <c r="L9306" t="s">
        <v>116492</v>
      </c>
      <c r="N9306" t="s">
        <v>208</v>
      </c>
      <c r="O9306" t="s">
        <v>476</v>
      </c>
      <c r="P9306" t="s">
        <v>476</v>
      </c>
    </row>
    <row r="9307" spans="1:16">
      <c r="A9307" s="484" t="s">
        <v>117504</v>
      </c>
      <c r="B9307" s="485" t="s">
        <v>117503</v>
      </c>
      <c r="C9307" t="s">
        <v>117502</v>
      </c>
      <c r="D9307" t="s">
        <v>117501</v>
      </c>
      <c r="E9307" t="str">
        <f t="shared" si="145"/>
        <v>502777 - ATLANS ANGLET</v>
      </c>
      <c r="F9307" t="s">
        <v>498</v>
      </c>
      <c r="G9307" t="s">
        <v>117500</v>
      </c>
      <c r="H9307" t="s">
        <v>117499</v>
      </c>
      <c r="I9307" t="s">
        <v>2285</v>
      </c>
      <c r="J9307" t="s">
        <v>117498</v>
      </c>
      <c r="K9307" t="s">
        <v>208</v>
      </c>
      <c r="L9307" t="s">
        <v>117497</v>
      </c>
      <c r="N9307" t="s">
        <v>208</v>
      </c>
      <c r="O9307" t="s">
        <v>476</v>
      </c>
      <c r="P9307" t="s">
        <v>476</v>
      </c>
    </row>
    <row r="9308" spans="1:16">
      <c r="A9308" s="484" t="s">
        <v>16679</v>
      </c>
      <c r="B9308" s="485" t="s">
        <v>16678</v>
      </c>
      <c r="C9308" t="s">
        <v>16677</v>
      </c>
      <c r="D9308" t="s">
        <v>16677</v>
      </c>
      <c r="E9308" t="str">
        <f t="shared" si="145"/>
        <v>453330 - SI2P GN</v>
      </c>
      <c r="F9308" t="s">
        <v>8706</v>
      </c>
      <c r="G9308" t="s">
        <v>16676</v>
      </c>
      <c r="I9308" t="s">
        <v>2389</v>
      </c>
      <c r="J9308" t="s">
        <v>16675</v>
      </c>
      <c r="K9308" t="s">
        <v>208</v>
      </c>
      <c r="L9308" t="s">
        <v>16674</v>
      </c>
      <c r="N9308" t="s">
        <v>208</v>
      </c>
      <c r="O9308" t="s">
        <v>476</v>
      </c>
      <c r="P9308" t="s">
        <v>476</v>
      </c>
    </row>
    <row r="9309" spans="1:16">
      <c r="A9309" s="484" t="s">
        <v>116603</v>
      </c>
      <c r="B9309" s="485" t="s">
        <v>116602</v>
      </c>
      <c r="C9309" t="s">
        <v>116601</v>
      </c>
      <c r="D9309" t="s">
        <v>116601</v>
      </c>
      <c r="E9309" t="str">
        <f t="shared" si="145"/>
        <v>524920 - AUTO ECOLE DE LA COMEDIE</v>
      </c>
      <c r="F9309" t="s">
        <v>22970</v>
      </c>
      <c r="G9309" t="s">
        <v>116600</v>
      </c>
      <c r="I9309" t="s">
        <v>1542</v>
      </c>
      <c r="J9309" t="s">
        <v>116599</v>
      </c>
      <c r="K9309" t="s">
        <v>208</v>
      </c>
      <c r="L9309" t="s">
        <v>116598</v>
      </c>
      <c r="N9309" t="s">
        <v>208</v>
      </c>
      <c r="O9309" t="s">
        <v>476</v>
      </c>
      <c r="P9309" t="s">
        <v>476</v>
      </c>
    </row>
    <row r="9310" spans="1:16">
      <c r="A9310" s="484" t="s">
        <v>120918</v>
      </c>
      <c r="B9310" s="485" t="s">
        <v>120917</v>
      </c>
      <c r="C9310" t="s">
        <v>120916</v>
      </c>
      <c r="D9310" t="s">
        <v>120915</v>
      </c>
      <c r="E9310" t="str">
        <f t="shared" si="145"/>
        <v>558254 - INTERFORM</v>
      </c>
      <c r="F9310" t="s">
        <v>40411</v>
      </c>
      <c r="G9310" t="s">
        <v>120914</v>
      </c>
      <c r="I9310" t="s">
        <v>2642</v>
      </c>
      <c r="J9310" t="s">
        <v>120913</v>
      </c>
      <c r="K9310" t="s">
        <v>120912</v>
      </c>
      <c r="L9310" t="s">
        <v>120911</v>
      </c>
      <c r="N9310" t="s">
        <v>208</v>
      </c>
      <c r="O9310" t="s">
        <v>476</v>
      </c>
      <c r="P9310" t="s">
        <v>476</v>
      </c>
    </row>
    <row r="9311" spans="1:16">
      <c r="A9311" s="484" t="s">
        <v>18806</v>
      </c>
      <c r="B9311" s="485" t="s">
        <v>18805</v>
      </c>
      <c r="C9311" t="s">
        <v>18804</v>
      </c>
      <c r="D9311" t="s">
        <v>18804</v>
      </c>
      <c r="E9311" t="str">
        <f t="shared" si="145"/>
        <v>525832 - SD SERVICE SARL</v>
      </c>
      <c r="F9311" t="s">
        <v>15613</v>
      </c>
      <c r="G9311" t="s">
        <v>18803</v>
      </c>
      <c r="I9311" t="s">
        <v>18802</v>
      </c>
      <c r="J9311" t="s">
        <v>18801</v>
      </c>
      <c r="K9311" t="s">
        <v>208</v>
      </c>
      <c r="L9311" t="s">
        <v>18800</v>
      </c>
      <c r="N9311" t="s">
        <v>208</v>
      </c>
      <c r="O9311" t="s">
        <v>476</v>
      </c>
      <c r="P9311" t="s">
        <v>476</v>
      </c>
    </row>
    <row r="9312" spans="1:16">
      <c r="A9312" s="484" t="s">
        <v>12079</v>
      </c>
      <c r="B9312" s="485" t="s">
        <v>12078</v>
      </c>
      <c r="C9312" t="s">
        <v>12077</v>
      </c>
      <c r="D9312" t="s">
        <v>12077</v>
      </c>
      <c r="E9312" t="str">
        <f t="shared" si="145"/>
        <v>520032 - SYDO</v>
      </c>
      <c r="F9312" t="s">
        <v>11721</v>
      </c>
      <c r="G9312" t="s">
        <v>12076</v>
      </c>
      <c r="I9312" t="s">
        <v>12075</v>
      </c>
      <c r="J9312" t="s">
        <v>12074</v>
      </c>
      <c r="K9312" t="s">
        <v>208</v>
      </c>
      <c r="L9312" t="s">
        <v>12073</v>
      </c>
      <c r="N9312" t="s">
        <v>207</v>
      </c>
      <c r="O9312" t="s">
        <v>476</v>
      </c>
      <c r="P9312" t="s">
        <v>476</v>
      </c>
    </row>
    <row r="9313" spans="1:16">
      <c r="A9313" s="484" t="s">
        <v>130378</v>
      </c>
      <c r="B9313" s="485" t="s">
        <v>130377</v>
      </c>
      <c r="C9313" t="s">
        <v>130376</v>
      </c>
      <c r="D9313" t="s">
        <v>130375</v>
      </c>
      <c r="E9313" t="str">
        <f t="shared" si="145"/>
        <v>652593 - ALLEMANG EMILIE</v>
      </c>
      <c r="F9313" t="s">
        <v>2460</v>
      </c>
      <c r="G9313" t="s">
        <v>130374</v>
      </c>
      <c r="I9313" t="s">
        <v>19345</v>
      </c>
      <c r="J9313" t="s">
        <v>130373</v>
      </c>
      <c r="K9313" t="s">
        <v>208</v>
      </c>
      <c r="L9313" t="s">
        <v>130372</v>
      </c>
      <c r="N9313" t="s">
        <v>208</v>
      </c>
      <c r="O9313" t="s">
        <v>476</v>
      </c>
      <c r="P9313" t="s">
        <v>476</v>
      </c>
    </row>
    <row r="9314" spans="1:16">
      <c r="A9314" s="484" t="s">
        <v>74276</v>
      </c>
      <c r="B9314" s="485" t="s">
        <v>74275</v>
      </c>
      <c r="C9314" t="s">
        <v>74274</v>
      </c>
      <c r="D9314" t="s">
        <v>74274</v>
      </c>
      <c r="E9314" t="str">
        <f t="shared" si="145"/>
        <v>490404 - FAIRE FACE</v>
      </c>
      <c r="F9314" t="s">
        <v>1554</v>
      </c>
      <c r="G9314" t="s">
        <v>74273</v>
      </c>
      <c r="I9314" t="s">
        <v>603</v>
      </c>
      <c r="J9314" t="s">
        <v>74272</v>
      </c>
      <c r="K9314" t="s">
        <v>208</v>
      </c>
      <c r="L9314" t="s">
        <v>74271</v>
      </c>
      <c r="N9314" t="s">
        <v>208</v>
      </c>
      <c r="O9314" t="s">
        <v>476</v>
      </c>
      <c r="P9314" t="s">
        <v>476</v>
      </c>
    </row>
    <row r="9315" spans="1:16">
      <c r="A9315" s="484" t="s">
        <v>60405</v>
      </c>
      <c r="B9315" s="485" t="s">
        <v>60404</v>
      </c>
      <c r="C9315" t="s">
        <v>60403</v>
      </c>
      <c r="D9315" t="s">
        <v>60403</v>
      </c>
      <c r="E9315" t="str">
        <f t="shared" si="145"/>
        <v>539960 - HOURBETTE DANIELE FAC 07</v>
      </c>
      <c r="F9315" t="s">
        <v>3834</v>
      </c>
      <c r="G9315" t="s">
        <v>60402</v>
      </c>
      <c r="I9315" t="s">
        <v>5289</v>
      </c>
      <c r="J9315" t="s">
        <v>60401</v>
      </c>
      <c r="K9315" t="s">
        <v>208</v>
      </c>
      <c r="L9315" t="s">
        <v>60400</v>
      </c>
      <c r="N9315" t="s">
        <v>208</v>
      </c>
      <c r="O9315" t="s">
        <v>476</v>
      </c>
      <c r="P9315" t="s">
        <v>476</v>
      </c>
    </row>
    <row r="9316" spans="1:16">
      <c r="A9316" s="484" t="s">
        <v>99889</v>
      </c>
      <c r="B9316" s="485" t="s">
        <v>99888</v>
      </c>
      <c r="C9316" t="s">
        <v>99887</v>
      </c>
      <c r="D9316" t="s">
        <v>99886</v>
      </c>
      <c r="E9316" t="str">
        <f t="shared" si="145"/>
        <v>381214 - CPCT CENON</v>
      </c>
      <c r="F9316" t="s">
        <v>42921</v>
      </c>
      <c r="G9316" t="s">
        <v>99885</v>
      </c>
      <c r="I9316" t="s">
        <v>9902</v>
      </c>
      <c r="J9316" t="s">
        <v>99884</v>
      </c>
      <c r="K9316" t="s">
        <v>208</v>
      </c>
      <c r="L9316" t="s">
        <v>99883</v>
      </c>
      <c r="N9316" t="s">
        <v>208</v>
      </c>
      <c r="O9316" t="s">
        <v>476</v>
      </c>
      <c r="P9316" t="s">
        <v>476</v>
      </c>
    </row>
    <row r="9317" spans="1:16">
      <c r="A9317" s="484" t="s">
        <v>41521</v>
      </c>
      <c r="B9317" s="485" t="s">
        <v>41520</v>
      </c>
      <c r="C9317" t="s">
        <v>41519</v>
      </c>
      <c r="D9317" t="s">
        <v>41519</v>
      </c>
      <c r="E9317" t="str">
        <f t="shared" si="145"/>
        <v>506187 - LUGO GAPP MARC</v>
      </c>
      <c r="F9317" t="s">
        <v>1513</v>
      </c>
      <c r="G9317" t="s">
        <v>41518</v>
      </c>
      <c r="I9317" t="s">
        <v>41517</v>
      </c>
      <c r="J9317" t="s">
        <v>41516</v>
      </c>
      <c r="K9317" t="s">
        <v>208</v>
      </c>
      <c r="L9317" t="s">
        <v>41515</v>
      </c>
      <c r="N9317" t="s">
        <v>208</v>
      </c>
      <c r="O9317" t="s">
        <v>476</v>
      </c>
      <c r="P9317" t="s">
        <v>476</v>
      </c>
    </row>
    <row r="9318" spans="1:16">
      <c r="A9318" s="484" t="s">
        <v>124148</v>
      </c>
      <c r="B9318" s="485" t="s">
        <v>124147</v>
      </c>
      <c r="C9318" t="s">
        <v>124146</v>
      </c>
      <c r="D9318" t="s">
        <v>124145</v>
      </c>
      <c r="E9318" t="str">
        <f t="shared" si="145"/>
        <v>602656 - ALINEA</v>
      </c>
      <c r="F9318" t="s">
        <v>6951</v>
      </c>
      <c r="G9318" t="s">
        <v>124144</v>
      </c>
      <c r="I9318" t="s">
        <v>1781</v>
      </c>
      <c r="J9318" t="s">
        <v>124143</v>
      </c>
      <c r="K9318" t="s">
        <v>208</v>
      </c>
      <c r="L9318" t="s">
        <v>124142</v>
      </c>
      <c r="N9318" t="s">
        <v>208</v>
      </c>
      <c r="O9318" t="s">
        <v>476</v>
      </c>
      <c r="P9318" t="s">
        <v>476</v>
      </c>
    </row>
    <row r="9319" spans="1:16">
      <c r="A9319" s="484" t="s">
        <v>68573</v>
      </c>
      <c r="B9319" s="485" t="s">
        <v>68572</v>
      </c>
      <c r="C9319" t="s">
        <v>68571</v>
      </c>
      <c r="D9319" t="s">
        <v>68571</v>
      </c>
      <c r="E9319" t="str">
        <f t="shared" si="145"/>
        <v>676512 - FRANCE MEDECINE ESTHETIQUE</v>
      </c>
      <c r="F9319" t="s">
        <v>22763</v>
      </c>
      <c r="G9319" t="s">
        <v>68570</v>
      </c>
      <c r="I9319" t="s">
        <v>68569</v>
      </c>
      <c r="J9319" t="s">
        <v>68568</v>
      </c>
      <c r="K9319" t="s">
        <v>208</v>
      </c>
      <c r="L9319" t="s">
        <v>68567</v>
      </c>
      <c r="N9319" t="s">
        <v>208</v>
      </c>
      <c r="O9319" t="s">
        <v>476</v>
      </c>
      <c r="P9319" t="s">
        <v>476</v>
      </c>
    </row>
    <row r="9320" spans="1:16">
      <c r="A9320" s="484" t="s">
        <v>80107</v>
      </c>
      <c r="B9320" s="485" t="s">
        <v>80106</v>
      </c>
      <c r="C9320" t="s">
        <v>80105</v>
      </c>
      <c r="D9320" t="s">
        <v>80104</v>
      </c>
      <c r="E9320" t="str">
        <f t="shared" si="145"/>
        <v>645527 - EMPEREUR ELODIE</v>
      </c>
      <c r="F9320" t="s">
        <v>1300</v>
      </c>
      <c r="G9320" t="s">
        <v>80103</v>
      </c>
      <c r="I9320" t="s">
        <v>39498</v>
      </c>
      <c r="J9320" t="s">
        <v>80102</v>
      </c>
      <c r="K9320" t="s">
        <v>208</v>
      </c>
      <c r="L9320" t="s">
        <v>80101</v>
      </c>
      <c r="N9320" t="s">
        <v>208</v>
      </c>
      <c r="O9320" t="s">
        <v>476</v>
      </c>
      <c r="P9320" t="s">
        <v>476</v>
      </c>
    </row>
    <row r="9321" spans="1:16">
      <c r="A9321" s="484" t="s">
        <v>48369</v>
      </c>
      <c r="B9321" s="485" t="s">
        <v>48368</v>
      </c>
      <c r="C9321" t="s">
        <v>48367</v>
      </c>
      <c r="D9321" t="s">
        <v>48366</v>
      </c>
      <c r="E9321" t="str">
        <f t="shared" si="145"/>
        <v>655673 - KDFP TILH</v>
      </c>
      <c r="F9321" t="s">
        <v>48365</v>
      </c>
      <c r="G9321" t="s">
        <v>48364</v>
      </c>
      <c r="I9321" t="s">
        <v>48363</v>
      </c>
      <c r="J9321" t="s">
        <v>48362</v>
      </c>
      <c r="K9321" t="s">
        <v>208</v>
      </c>
      <c r="L9321" t="s">
        <v>48361</v>
      </c>
      <c r="N9321" t="s">
        <v>208</v>
      </c>
      <c r="O9321" t="s">
        <v>476</v>
      </c>
      <c r="P9321" t="s">
        <v>476</v>
      </c>
    </row>
    <row r="9322" spans="1:16">
      <c r="A9322" s="484" t="s">
        <v>114451</v>
      </c>
      <c r="B9322" s="485" t="s">
        <v>114450</v>
      </c>
      <c r="C9322" t="s">
        <v>114449</v>
      </c>
      <c r="D9322" t="s">
        <v>114449</v>
      </c>
      <c r="E9322" t="str">
        <f t="shared" si="145"/>
        <v>592870 - BEETWEEN</v>
      </c>
      <c r="F9322" t="s">
        <v>1983</v>
      </c>
      <c r="G9322" t="s">
        <v>114448</v>
      </c>
      <c r="I9322" t="s">
        <v>626</v>
      </c>
      <c r="K9322" t="s">
        <v>208</v>
      </c>
      <c r="L9322" t="s">
        <v>114447</v>
      </c>
      <c r="N9322" t="s">
        <v>208</v>
      </c>
      <c r="O9322" t="s">
        <v>476</v>
      </c>
      <c r="P9322" t="s">
        <v>476</v>
      </c>
    </row>
    <row r="9323" spans="1:16">
      <c r="A9323" s="484" t="s">
        <v>131316</v>
      </c>
      <c r="B9323" s="485" t="s">
        <v>131315</v>
      </c>
      <c r="C9323" t="s">
        <v>131314</v>
      </c>
      <c r="D9323" t="s">
        <v>131314</v>
      </c>
      <c r="E9323" t="str">
        <f t="shared" si="145"/>
        <v>367485 - AID O SECOURS</v>
      </c>
      <c r="F9323" t="s">
        <v>1857</v>
      </c>
      <c r="G9323" t="s">
        <v>131313</v>
      </c>
      <c r="I9323" t="s">
        <v>131312</v>
      </c>
      <c r="J9323" t="s">
        <v>131311</v>
      </c>
      <c r="K9323" t="s">
        <v>208</v>
      </c>
      <c r="L9323" t="s">
        <v>131310</v>
      </c>
      <c r="N9323" t="s">
        <v>208</v>
      </c>
      <c r="O9323" t="s">
        <v>476</v>
      </c>
      <c r="P9323" t="s">
        <v>476</v>
      </c>
    </row>
    <row r="9324" spans="1:16">
      <c r="A9324" s="484" t="s">
        <v>55022</v>
      </c>
      <c r="B9324" s="485" t="s">
        <v>55021</v>
      </c>
      <c r="C9324" t="s">
        <v>55020</v>
      </c>
      <c r="D9324" t="s">
        <v>50193</v>
      </c>
      <c r="E9324" t="str">
        <f t="shared" si="145"/>
        <v>647380 - ISE</v>
      </c>
      <c r="G9324" t="s">
        <v>55019</v>
      </c>
      <c r="I9324" t="s">
        <v>55018</v>
      </c>
      <c r="J9324" t="s">
        <v>55017</v>
      </c>
      <c r="K9324" t="s">
        <v>208</v>
      </c>
      <c r="L9324" t="s">
        <v>55016</v>
      </c>
      <c r="N9324" t="s">
        <v>208</v>
      </c>
      <c r="O9324" t="s">
        <v>476</v>
      </c>
      <c r="P9324" t="s">
        <v>476</v>
      </c>
    </row>
    <row r="9325" spans="1:16">
      <c r="A9325" s="484" t="s">
        <v>128415</v>
      </c>
      <c r="B9325" s="485" t="s">
        <v>128414</v>
      </c>
      <c r="C9325" t="s">
        <v>128413</v>
      </c>
      <c r="D9325" t="s">
        <v>128412</v>
      </c>
      <c r="E9325" t="str">
        <f t="shared" si="145"/>
        <v>627689 - ARCOTHOVA</v>
      </c>
      <c r="F9325" t="s">
        <v>22970</v>
      </c>
      <c r="G9325" t="s">
        <v>128411</v>
      </c>
      <c r="I9325" t="s">
        <v>763</v>
      </c>
      <c r="J9325" t="s">
        <v>128410</v>
      </c>
      <c r="K9325" t="s">
        <v>208</v>
      </c>
      <c r="L9325" t="s">
        <v>128409</v>
      </c>
      <c r="N9325" t="s">
        <v>208</v>
      </c>
      <c r="O9325" t="s">
        <v>476</v>
      </c>
      <c r="P9325" t="s">
        <v>476</v>
      </c>
    </row>
    <row r="9326" spans="1:16">
      <c r="A9326" s="484" t="s">
        <v>1366</v>
      </c>
      <c r="B9326" s="485" t="s">
        <v>1365</v>
      </c>
      <c r="C9326" t="s">
        <v>1364</v>
      </c>
      <c r="D9326" t="s">
        <v>1363</v>
      </c>
      <c r="E9326" t="str">
        <f t="shared" si="145"/>
        <v>624056 - YES ST DENIS</v>
      </c>
      <c r="F9326" t="s">
        <v>1362</v>
      </c>
      <c r="G9326" t="s">
        <v>1361</v>
      </c>
      <c r="H9326" t="s">
        <v>1360</v>
      </c>
      <c r="I9326" t="s">
        <v>1359</v>
      </c>
      <c r="J9326" t="s">
        <v>1358</v>
      </c>
      <c r="K9326" t="s">
        <v>208</v>
      </c>
      <c r="L9326" t="s">
        <v>1357</v>
      </c>
      <c r="N9326" t="s">
        <v>208</v>
      </c>
      <c r="O9326" t="s">
        <v>476</v>
      </c>
      <c r="P9326" t="s">
        <v>476</v>
      </c>
    </row>
    <row r="9327" spans="1:16">
      <c r="A9327" s="484" t="s">
        <v>117981</v>
      </c>
      <c r="B9327" s="485" t="s">
        <v>117980</v>
      </c>
      <c r="C9327" t="s">
        <v>117979</v>
      </c>
      <c r="D9327" t="s">
        <v>117978</v>
      </c>
      <c r="E9327" t="str">
        <f t="shared" si="145"/>
        <v>444030 - ASTON INSTITUT LEVALLOIS PERRET</v>
      </c>
      <c r="F9327" t="s">
        <v>2437</v>
      </c>
      <c r="G9327" t="s">
        <v>117977</v>
      </c>
      <c r="I9327" t="s">
        <v>11554</v>
      </c>
      <c r="J9327" t="s">
        <v>117976</v>
      </c>
      <c r="K9327" t="s">
        <v>208</v>
      </c>
      <c r="L9327" t="s">
        <v>117975</v>
      </c>
      <c r="N9327" t="s">
        <v>207</v>
      </c>
      <c r="O9327" t="s">
        <v>476</v>
      </c>
      <c r="P9327" t="s">
        <v>476</v>
      </c>
    </row>
    <row r="9328" spans="1:16">
      <c r="A9328" s="484" t="s">
        <v>43266</v>
      </c>
      <c r="B9328" s="485" t="s">
        <v>43265</v>
      </c>
      <c r="C9328" t="s">
        <v>43264</v>
      </c>
      <c r="D9328" t="s">
        <v>43264</v>
      </c>
      <c r="E9328" t="str">
        <f t="shared" si="145"/>
        <v>664777 - LESCORNEZ VALERIE</v>
      </c>
      <c r="F9328" t="s">
        <v>10146</v>
      </c>
      <c r="G9328" t="s">
        <v>43263</v>
      </c>
      <c r="I9328" t="s">
        <v>19345</v>
      </c>
      <c r="J9328" t="s">
        <v>43262</v>
      </c>
      <c r="K9328" t="s">
        <v>208</v>
      </c>
      <c r="L9328" t="s">
        <v>43261</v>
      </c>
      <c r="N9328" t="s">
        <v>208</v>
      </c>
      <c r="O9328" t="s">
        <v>476</v>
      </c>
      <c r="P9328" t="s">
        <v>476</v>
      </c>
    </row>
    <row r="9329" spans="1:16">
      <c r="A9329" s="484" t="s">
        <v>117904</v>
      </c>
      <c r="B9329" s="485" t="s">
        <v>117903</v>
      </c>
      <c r="C9329" t="s">
        <v>117902</v>
      </c>
      <c r="D9329" t="s">
        <v>117901</v>
      </c>
      <c r="E9329" t="str">
        <f t="shared" si="145"/>
        <v>659952 - ATEK CONSEIL ESLETTES</v>
      </c>
      <c r="F9329" t="s">
        <v>36629</v>
      </c>
      <c r="H9329" t="s">
        <v>117900</v>
      </c>
      <c r="I9329" t="s">
        <v>88299</v>
      </c>
      <c r="J9329" t="s">
        <v>117899</v>
      </c>
      <c r="K9329" t="s">
        <v>208</v>
      </c>
      <c r="L9329" t="s">
        <v>117898</v>
      </c>
      <c r="N9329" t="s">
        <v>208</v>
      </c>
      <c r="O9329" t="s">
        <v>476</v>
      </c>
      <c r="P9329" t="s">
        <v>476</v>
      </c>
    </row>
    <row r="9330" spans="1:16">
      <c r="A9330" s="484" t="s">
        <v>136832</v>
      </c>
      <c r="B9330" s="485" t="s">
        <v>136831</v>
      </c>
      <c r="C9330" t="s">
        <v>136830</v>
      </c>
      <c r="D9330" t="s">
        <v>136830</v>
      </c>
      <c r="E9330" t="str">
        <f t="shared" si="145"/>
        <v>470673 - ABCP COMPETENCES</v>
      </c>
      <c r="F9330" t="s">
        <v>21256</v>
      </c>
      <c r="G9330" t="s">
        <v>136829</v>
      </c>
      <c r="I9330" t="s">
        <v>113615</v>
      </c>
      <c r="J9330" t="s">
        <v>136828</v>
      </c>
      <c r="K9330" t="s">
        <v>208</v>
      </c>
      <c r="L9330" t="s">
        <v>136827</v>
      </c>
      <c r="N9330" t="s">
        <v>208</v>
      </c>
      <c r="O9330" t="s">
        <v>476</v>
      </c>
      <c r="P9330" t="s">
        <v>476</v>
      </c>
    </row>
    <row r="9331" spans="1:16">
      <c r="A9331" s="484" t="s">
        <v>20287</v>
      </c>
      <c r="B9331" s="485" t="s">
        <v>20286</v>
      </c>
      <c r="C9331" t="s">
        <v>20285</v>
      </c>
      <c r="D9331" t="s">
        <v>20284</v>
      </c>
      <c r="E9331" t="str">
        <f t="shared" si="145"/>
        <v>395158 - SANTE TRAVAIL SERVICE - GEFERS</v>
      </c>
      <c r="F9331" t="s">
        <v>5346</v>
      </c>
      <c r="G9331" t="s">
        <v>20283</v>
      </c>
      <c r="I9331" t="s">
        <v>626</v>
      </c>
      <c r="J9331" t="s">
        <v>20282</v>
      </c>
      <c r="K9331" t="s">
        <v>208</v>
      </c>
      <c r="L9331" t="s">
        <v>20281</v>
      </c>
      <c r="N9331" t="s">
        <v>208</v>
      </c>
      <c r="O9331" t="s">
        <v>476</v>
      </c>
      <c r="P9331" t="s">
        <v>476</v>
      </c>
    </row>
    <row r="9332" spans="1:16">
      <c r="A9332" s="484" t="s">
        <v>27094</v>
      </c>
      <c r="B9332" s="485" t="s">
        <v>27093</v>
      </c>
      <c r="C9332" t="s">
        <v>27092</v>
      </c>
      <c r="D9332" t="s">
        <v>27092</v>
      </c>
      <c r="E9332" t="str">
        <f t="shared" si="145"/>
        <v>465008 - POLE TAUROENTUM</v>
      </c>
      <c r="F9332" t="s">
        <v>1513</v>
      </c>
      <c r="G9332" t="s">
        <v>27091</v>
      </c>
      <c r="H9332" t="s">
        <v>27090</v>
      </c>
      <c r="I9332" t="s">
        <v>8055</v>
      </c>
      <c r="J9332" t="s">
        <v>27089</v>
      </c>
      <c r="K9332" t="s">
        <v>208</v>
      </c>
      <c r="L9332" t="s">
        <v>27088</v>
      </c>
      <c r="N9332" t="s">
        <v>208</v>
      </c>
      <c r="O9332" t="s">
        <v>476</v>
      </c>
      <c r="P9332" t="s">
        <v>476</v>
      </c>
    </row>
    <row r="9333" spans="1:16">
      <c r="A9333" s="484" t="s">
        <v>111090</v>
      </c>
      <c r="B9333" s="485" t="s">
        <v>111089</v>
      </c>
      <c r="C9333" t="s">
        <v>111088</v>
      </c>
      <c r="D9333" t="s">
        <v>111088</v>
      </c>
      <c r="E9333" t="str">
        <f t="shared" si="145"/>
        <v>685136 - CAB'QUAL</v>
      </c>
      <c r="F9333" t="s">
        <v>8902</v>
      </c>
      <c r="G9333" t="s">
        <v>82719</v>
      </c>
      <c r="I9333" t="s">
        <v>626</v>
      </c>
      <c r="J9333" t="s">
        <v>111087</v>
      </c>
      <c r="K9333" t="s">
        <v>208</v>
      </c>
      <c r="L9333" t="s">
        <v>111086</v>
      </c>
      <c r="N9333" t="s">
        <v>208</v>
      </c>
      <c r="O9333" t="s">
        <v>476</v>
      </c>
      <c r="P9333" t="s">
        <v>476</v>
      </c>
    </row>
    <row r="9334" spans="1:16">
      <c r="A9334" s="484" t="s">
        <v>86895</v>
      </c>
      <c r="B9334" s="485" t="s">
        <v>86894</v>
      </c>
      <c r="C9334" t="s">
        <v>86893</v>
      </c>
      <c r="D9334" t="s">
        <v>86893</v>
      </c>
      <c r="E9334" t="str">
        <f t="shared" si="145"/>
        <v>613447 - DIS DEVELOPPEMENT</v>
      </c>
      <c r="F9334" t="s">
        <v>2534</v>
      </c>
      <c r="G9334" t="s">
        <v>86892</v>
      </c>
      <c r="I9334" t="s">
        <v>53998</v>
      </c>
      <c r="J9334" t="s">
        <v>86891</v>
      </c>
      <c r="K9334" t="s">
        <v>208</v>
      </c>
      <c r="L9334" t="s">
        <v>86890</v>
      </c>
      <c r="N9334" t="s">
        <v>208</v>
      </c>
      <c r="O9334" t="s">
        <v>476</v>
      </c>
      <c r="P9334" t="s">
        <v>476</v>
      </c>
    </row>
    <row r="9335" spans="1:16">
      <c r="A9335" s="484" t="s">
        <v>7897</v>
      </c>
      <c r="B9335" s="485" t="s">
        <v>7896</v>
      </c>
      <c r="C9335" t="s">
        <v>7895</v>
      </c>
      <c r="D9335" t="s">
        <v>7894</v>
      </c>
      <c r="E9335" t="str">
        <f t="shared" si="145"/>
        <v>352196 - UDSP 03 YZEURE</v>
      </c>
      <c r="F9335" t="s">
        <v>3433</v>
      </c>
      <c r="G9335" t="s">
        <v>7893</v>
      </c>
      <c r="H9335" t="s">
        <v>7892</v>
      </c>
      <c r="I9335" t="s">
        <v>7891</v>
      </c>
      <c r="J9335" t="s">
        <v>7890</v>
      </c>
      <c r="K9335" t="s">
        <v>208</v>
      </c>
      <c r="L9335" t="s">
        <v>7889</v>
      </c>
      <c r="N9335" t="s">
        <v>208</v>
      </c>
      <c r="O9335" t="s">
        <v>476</v>
      </c>
      <c r="P9335" t="s">
        <v>476</v>
      </c>
    </row>
    <row r="9336" spans="1:16">
      <c r="A9336" s="484" t="s">
        <v>133661</v>
      </c>
      <c r="B9336" s="485" t="s">
        <v>133660</v>
      </c>
      <c r="C9336" t="s">
        <v>133659</v>
      </c>
      <c r="D9336" t="s">
        <v>133659</v>
      </c>
      <c r="E9336" t="str">
        <f t="shared" si="145"/>
        <v>371671 - AFM 42</v>
      </c>
      <c r="F9336" t="s">
        <v>12456</v>
      </c>
      <c r="G9336" t="s">
        <v>133658</v>
      </c>
      <c r="I9336" t="s">
        <v>3162</v>
      </c>
      <c r="J9336" t="s">
        <v>133657</v>
      </c>
      <c r="K9336" t="s">
        <v>133656</v>
      </c>
      <c r="L9336" t="s">
        <v>133655</v>
      </c>
      <c r="N9336" t="s">
        <v>208</v>
      </c>
      <c r="O9336" t="s">
        <v>476</v>
      </c>
      <c r="P9336" t="s">
        <v>476</v>
      </c>
    </row>
    <row r="9337" spans="1:16">
      <c r="A9337" s="484" t="s">
        <v>126579</v>
      </c>
      <c r="B9337" s="485" t="s">
        <v>126578</v>
      </c>
      <c r="C9337" t="s">
        <v>126577</v>
      </c>
      <c r="D9337" t="s">
        <v>126576</v>
      </c>
      <c r="E9337" t="str">
        <f t="shared" si="145"/>
        <v>568387 - AS FORMATION PARIS 11EME</v>
      </c>
      <c r="F9337" t="s">
        <v>1077</v>
      </c>
      <c r="G9337" t="s">
        <v>126575</v>
      </c>
      <c r="I9337" t="s">
        <v>7159</v>
      </c>
      <c r="J9337" t="s">
        <v>126574</v>
      </c>
      <c r="K9337" t="s">
        <v>208</v>
      </c>
      <c r="L9337" t="s">
        <v>126573</v>
      </c>
      <c r="N9337" t="s">
        <v>208</v>
      </c>
      <c r="O9337" t="s">
        <v>476</v>
      </c>
      <c r="P9337" t="s">
        <v>476</v>
      </c>
    </row>
    <row r="9338" spans="1:16">
      <c r="A9338" s="484" t="s">
        <v>84147</v>
      </c>
      <c r="B9338" s="485" t="s">
        <v>84146</v>
      </c>
      <c r="C9338" t="s">
        <v>84145</v>
      </c>
      <c r="D9338" t="s">
        <v>84144</v>
      </c>
      <c r="E9338" t="str">
        <f t="shared" si="145"/>
        <v>590976 - EPE 45 - EPEO</v>
      </c>
      <c r="F9338" t="s">
        <v>13720</v>
      </c>
      <c r="G9338" t="s">
        <v>84143</v>
      </c>
      <c r="I9338" t="s">
        <v>13782</v>
      </c>
      <c r="J9338" t="s">
        <v>84142</v>
      </c>
      <c r="K9338" t="s">
        <v>208</v>
      </c>
      <c r="L9338" t="s">
        <v>84141</v>
      </c>
      <c r="N9338" t="s">
        <v>208</v>
      </c>
      <c r="O9338" t="s">
        <v>476</v>
      </c>
      <c r="P9338" t="s">
        <v>476</v>
      </c>
    </row>
    <row r="9339" spans="1:16">
      <c r="A9339" s="484" t="s">
        <v>61510</v>
      </c>
      <c r="B9339" s="485" t="s">
        <v>61509</v>
      </c>
      <c r="C9339" t="s">
        <v>61508</v>
      </c>
      <c r="D9339" t="s">
        <v>61508</v>
      </c>
      <c r="E9339" t="str">
        <f t="shared" si="145"/>
        <v>518669 - HIPPOCAMPE</v>
      </c>
      <c r="F9339" t="s">
        <v>6896</v>
      </c>
      <c r="G9339" t="s">
        <v>61507</v>
      </c>
      <c r="H9339" t="s">
        <v>61506</v>
      </c>
      <c r="I9339" t="s">
        <v>1501</v>
      </c>
      <c r="K9339" t="s">
        <v>208</v>
      </c>
      <c r="L9339" t="s">
        <v>61505</v>
      </c>
      <c r="N9339" t="s">
        <v>208</v>
      </c>
      <c r="O9339" t="s">
        <v>476</v>
      </c>
      <c r="P9339" t="s">
        <v>476</v>
      </c>
    </row>
    <row r="9340" spans="1:16">
      <c r="A9340" s="484" t="s">
        <v>63108</v>
      </c>
      <c r="B9340" s="485" t="s">
        <v>63107</v>
      </c>
      <c r="C9340" t="s">
        <v>63106</v>
      </c>
      <c r="D9340" t="s">
        <v>63106</v>
      </c>
      <c r="E9340" t="str">
        <f t="shared" si="145"/>
        <v>473431 - GSIF</v>
      </c>
      <c r="F9340" t="s">
        <v>831</v>
      </c>
      <c r="G9340" t="s">
        <v>63105</v>
      </c>
      <c r="I9340" t="s">
        <v>42228</v>
      </c>
      <c r="J9340" t="s">
        <v>63104</v>
      </c>
      <c r="K9340" t="s">
        <v>208</v>
      </c>
      <c r="L9340" t="s">
        <v>63103</v>
      </c>
      <c r="N9340" t="s">
        <v>208</v>
      </c>
      <c r="O9340" t="s">
        <v>476</v>
      </c>
      <c r="P9340" t="s">
        <v>476</v>
      </c>
    </row>
    <row r="9341" spans="1:16">
      <c r="A9341" s="484" t="s">
        <v>91893</v>
      </c>
      <c r="B9341" s="485" t="s">
        <v>91892</v>
      </c>
      <c r="C9341" t="s">
        <v>91891</v>
      </c>
      <c r="D9341" t="s">
        <v>91890</v>
      </c>
      <c r="E9341" t="str">
        <f t="shared" si="145"/>
        <v>425643 - CGPM</v>
      </c>
      <c r="F9341" t="s">
        <v>1077</v>
      </c>
      <c r="G9341" t="s">
        <v>91889</v>
      </c>
      <c r="H9341" t="s">
        <v>91888</v>
      </c>
      <c r="I9341" t="s">
        <v>2757</v>
      </c>
      <c r="J9341" t="s">
        <v>91887</v>
      </c>
      <c r="K9341" t="s">
        <v>208</v>
      </c>
      <c r="L9341" t="s">
        <v>91886</v>
      </c>
      <c r="N9341" t="s">
        <v>208</v>
      </c>
      <c r="O9341" t="s">
        <v>476</v>
      </c>
      <c r="P9341" t="s">
        <v>476</v>
      </c>
    </row>
    <row r="9342" spans="1:16">
      <c r="A9342" s="484" t="s">
        <v>11310</v>
      </c>
      <c r="B9342" s="485" t="s">
        <v>11309</v>
      </c>
      <c r="C9342" t="s">
        <v>11308</v>
      </c>
      <c r="D9342" t="s">
        <v>11308</v>
      </c>
      <c r="E9342" t="str">
        <f t="shared" si="145"/>
        <v>413604 - TALHENCY RH</v>
      </c>
      <c r="G9342" t="s">
        <v>11307</v>
      </c>
      <c r="I9342" t="s">
        <v>3098</v>
      </c>
      <c r="J9342" t="s">
        <v>11306</v>
      </c>
      <c r="K9342" t="s">
        <v>208</v>
      </c>
      <c r="L9342" t="s">
        <v>11305</v>
      </c>
      <c r="N9342" t="s">
        <v>208</v>
      </c>
      <c r="O9342" t="s">
        <v>476</v>
      </c>
      <c r="P9342" t="s">
        <v>476</v>
      </c>
    </row>
    <row r="9343" spans="1:16">
      <c r="A9343" s="484" t="s">
        <v>132708</v>
      </c>
      <c r="B9343" s="485" t="s">
        <v>132707</v>
      </c>
      <c r="C9343" t="s">
        <v>132706</v>
      </c>
      <c r="D9343" t="s">
        <v>132706</v>
      </c>
      <c r="E9343" t="str">
        <f t="shared" si="145"/>
        <v>525005 - AGAPI</v>
      </c>
      <c r="F9343" t="s">
        <v>17684</v>
      </c>
      <c r="G9343" t="s">
        <v>132705</v>
      </c>
      <c r="I9343" t="s">
        <v>1271</v>
      </c>
      <c r="J9343" t="s">
        <v>132704</v>
      </c>
      <c r="K9343" t="s">
        <v>208</v>
      </c>
      <c r="L9343" t="s">
        <v>132703</v>
      </c>
      <c r="N9343" t="s">
        <v>208</v>
      </c>
      <c r="O9343" t="s">
        <v>476</v>
      </c>
      <c r="P9343" t="s">
        <v>476</v>
      </c>
    </row>
    <row r="9344" spans="1:16">
      <c r="A9344" s="484" t="s">
        <v>49653</v>
      </c>
      <c r="B9344" s="485" t="s">
        <v>49652</v>
      </c>
      <c r="C9344" t="s">
        <v>49651</v>
      </c>
      <c r="D9344" t="s">
        <v>49651</v>
      </c>
      <c r="E9344" t="str">
        <f t="shared" si="145"/>
        <v>617490 - J'AIME LA NATURE</v>
      </c>
      <c r="F9344" t="s">
        <v>715</v>
      </c>
      <c r="G9344" t="s">
        <v>49650</v>
      </c>
      <c r="H9344" t="s">
        <v>49649</v>
      </c>
      <c r="I9344" t="s">
        <v>40974</v>
      </c>
      <c r="J9344" t="s">
        <v>49648</v>
      </c>
      <c r="K9344" t="s">
        <v>208</v>
      </c>
      <c r="L9344" t="s">
        <v>49647</v>
      </c>
      <c r="N9344" t="s">
        <v>208</v>
      </c>
      <c r="O9344" t="s">
        <v>476</v>
      </c>
      <c r="P9344" t="s">
        <v>476</v>
      </c>
    </row>
    <row r="9345" spans="1:16">
      <c r="A9345" s="484" t="s">
        <v>70272</v>
      </c>
      <c r="B9345" s="485" t="s">
        <v>70271</v>
      </c>
      <c r="C9345" t="s">
        <v>70270</v>
      </c>
      <c r="D9345" t="s">
        <v>70269</v>
      </c>
      <c r="E9345" t="str">
        <f t="shared" si="145"/>
        <v>387435 - FAC SANTE</v>
      </c>
      <c r="F9345" t="s">
        <v>36112</v>
      </c>
      <c r="G9345" t="s">
        <v>70268</v>
      </c>
      <c r="I9345" t="s">
        <v>1005</v>
      </c>
      <c r="J9345" t="s">
        <v>70267</v>
      </c>
      <c r="K9345" t="s">
        <v>208</v>
      </c>
      <c r="L9345" t="s">
        <v>70266</v>
      </c>
      <c r="N9345" t="s">
        <v>208</v>
      </c>
      <c r="O9345" t="s">
        <v>476</v>
      </c>
      <c r="P9345" t="s">
        <v>476</v>
      </c>
    </row>
    <row r="9346" spans="1:16">
      <c r="A9346" s="484" t="s">
        <v>94213</v>
      </c>
      <c r="B9346" s="485" t="s">
        <v>94212</v>
      </c>
      <c r="C9346" t="s">
        <v>94211</v>
      </c>
      <c r="D9346" t="s">
        <v>94210</v>
      </c>
      <c r="E9346" t="str">
        <f t="shared" ref="E9346:E9409" si="146">_xlfn.CONCAT(L9346," - ",D9346)</f>
        <v>463978 - COPB</v>
      </c>
      <c r="F9346" t="s">
        <v>1328</v>
      </c>
      <c r="G9346" t="s">
        <v>43639</v>
      </c>
      <c r="H9346" t="s">
        <v>94209</v>
      </c>
      <c r="I9346" t="s">
        <v>10073</v>
      </c>
      <c r="J9346" t="s">
        <v>94208</v>
      </c>
      <c r="K9346" t="s">
        <v>208</v>
      </c>
      <c r="L9346" t="s">
        <v>94207</v>
      </c>
      <c r="N9346" t="s">
        <v>208</v>
      </c>
      <c r="O9346" t="s">
        <v>476</v>
      </c>
      <c r="P9346" t="s">
        <v>476</v>
      </c>
    </row>
    <row r="9347" spans="1:16">
      <c r="A9347" s="484" t="s">
        <v>120441</v>
      </c>
      <c r="B9347" s="485" t="s">
        <v>120440</v>
      </c>
      <c r="C9347" t="s">
        <v>120439</v>
      </c>
      <c r="D9347" t="s">
        <v>120438</v>
      </c>
      <c r="E9347" t="str">
        <f t="shared" si="146"/>
        <v>451691 - AMK</v>
      </c>
      <c r="F9347" t="s">
        <v>11920</v>
      </c>
      <c r="G9347" t="s">
        <v>120437</v>
      </c>
      <c r="I9347" t="s">
        <v>4824</v>
      </c>
      <c r="J9347" t="s">
        <v>120436</v>
      </c>
      <c r="K9347" t="s">
        <v>208</v>
      </c>
      <c r="L9347" t="s">
        <v>120435</v>
      </c>
      <c r="N9347" t="s">
        <v>208</v>
      </c>
      <c r="O9347" t="s">
        <v>476</v>
      </c>
      <c r="P9347" t="s">
        <v>476</v>
      </c>
    </row>
    <row r="9348" spans="1:16">
      <c r="A9348" s="484" t="s">
        <v>92171</v>
      </c>
      <c r="B9348" s="485" t="s">
        <v>92170</v>
      </c>
      <c r="C9348" t="s">
        <v>92169</v>
      </c>
      <c r="D9348" t="s">
        <v>92168</v>
      </c>
      <c r="E9348" t="str">
        <f t="shared" si="146"/>
        <v>680746 - CONSTANS BENEDICTE</v>
      </c>
      <c r="F9348" t="s">
        <v>5874</v>
      </c>
      <c r="G9348" t="s">
        <v>92167</v>
      </c>
      <c r="I9348" t="s">
        <v>1542</v>
      </c>
      <c r="J9348" t="s">
        <v>92166</v>
      </c>
      <c r="K9348" t="s">
        <v>208</v>
      </c>
      <c r="L9348" t="s">
        <v>92165</v>
      </c>
      <c r="N9348" t="s">
        <v>208</v>
      </c>
      <c r="O9348" t="s">
        <v>476</v>
      </c>
      <c r="P9348" t="s">
        <v>476</v>
      </c>
    </row>
    <row r="9349" spans="1:16">
      <c r="A9349" s="484" t="s">
        <v>115417</v>
      </c>
      <c r="B9349" s="485" t="s">
        <v>115416</v>
      </c>
      <c r="C9349" t="s">
        <v>115415</v>
      </c>
      <c r="D9349" t="s">
        <v>115415</v>
      </c>
      <c r="E9349" t="str">
        <f t="shared" si="146"/>
        <v>680412 - A2 PREVENTION</v>
      </c>
      <c r="F9349" t="s">
        <v>6072</v>
      </c>
      <c r="G9349" t="s">
        <v>115414</v>
      </c>
      <c r="I9349" t="s">
        <v>9518</v>
      </c>
      <c r="J9349" t="s">
        <v>115413</v>
      </c>
      <c r="K9349" t="s">
        <v>208</v>
      </c>
      <c r="L9349" t="s">
        <v>115412</v>
      </c>
      <c r="N9349" t="s">
        <v>208</v>
      </c>
      <c r="O9349" t="s">
        <v>476</v>
      </c>
      <c r="P9349" t="s">
        <v>476</v>
      </c>
    </row>
    <row r="9350" spans="1:16">
      <c r="A9350" s="484" t="s">
        <v>29138</v>
      </c>
      <c r="B9350" s="485" t="s">
        <v>29137</v>
      </c>
      <c r="C9350" t="s">
        <v>29136</v>
      </c>
      <c r="D9350" t="s">
        <v>29135</v>
      </c>
      <c r="E9350" t="str">
        <f t="shared" si="146"/>
        <v>666257 - PAYAN VIRGINIE MARSEILLE</v>
      </c>
      <c r="F9350" t="s">
        <v>26430</v>
      </c>
      <c r="G9350" t="s">
        <v>29134</v>
      </c>
      <c r="I9350" t="s">
        <v>1035</v>
      </c>
      <c r="J9350" t="s">
        <v>29133</v>
      </c>
      <c r="K9350" t="s">
        <v>208</v>
      </c>
      <c r="L9350" t="s">
        <v>29132</v>
      </c>
      <c r="N9350" t="s">
        <v>208</v>
      </c>
      <c r="O9350" t="s">
        <v>476</v>
      </c>
      <c r="P9350" t="s">
        <v>476</v>
      </c>
    </row>
    <row r="9351" spans="1:16">
      <c r="A9351" s="484" t="s">
        <v>9627</v>
      </c>
      <c r="B9351" s="485" t="s">
        <v>9626</v>
      </c>
      <c r="C9351" t="s">
        <v>9625</v>
      </c>
      <c r="D9351" t="s">
        <v>9625</v>
      </c>
      <c r="E9351" t="str">
        <f t="shared" si="146"/>
        <v>387344 - TLC</v>
      </c>
      <c r="F9351" t="s">
        <v>9624</v>
      </c>
      <c r="G9351" t="s">
        <v>9623</v>
      </c>
      <c r="I9351" t="s">
        <v>1806</v>
      </c>
      <c r="J9351" t="s">
        <v>9622</v>
      </c>
      <c r="K9351" t="s">
        <v>208</v>
      </c>
      <c r="L9351" t="s">
        <v>9621</v>
      </c>
      <c r="N9351" t="s">
        <v>208</v>
      </c>
      <c r="O9351" t="s">
        <v>476</v>
      </c>
      <c r="P9351" t="s">
        <v>476</v>
      </c>
    </row>
    <row r="9352" spans="1:16">
      <c r="A9352" s="484" t="s">
        <v>85703</v>
      </c>
      <c r="B9352" s="485" t="s">
        <v>85702</v>
      </c>
      <c r="C9352" t="s">
        <v>85701</v>
      </c>
      <c r="D9352" t="s">
        <v>85701</v>
      </c>
      <c r="E9352" t="str">
        <f t="shared" si="146"/>
        <v>365440 - DUPUY OLIVIER</v>
      </c>
      <c r="F9352" t="s">
        <v>30816</v>
      </c>
      <c r="G9352" t="s">
        <v>85700</v>
      </c>
      <c r="I9352" t="s">
        <v>749</v>
      </c>
      <c r="J9352" t="s">
        <v>85699</v>
      </c>
      <c r="K9352" t="s">
        <v>85698</v>
      </c>
      <c r="L9352" t="s">
        <v>85697</v>
      </c>
      <c r="N9352" t="s">
        <v>208</v>
      </c>
      <c r="O9352" t="s">
        <v>476</v>
      </c>
      <c r="P9352" t="s">
        <v>476</v>
      </c>
    </row>
    <row r="9353" spans="1:16">
      <c r="A9353" s="484" t="s">
        <v>116246</v>
      </c>
      <c r="B9353" s="485" t="s">
        <v>116245</v>
      </c>
      <c r="C9353" t="s">
        <v>116244</v>
      </c>
      <c r="D9353" t="s">
        <v>116244</v>
      </c>
      <c r="E9353" t="str">
        <f t="shared" si="146"/>
        <v>401894 - AUTO ECOLE VA LA</v>
      </c>
      <c r="F9353" t="s">
        <v>2651</v>
      </c>
      <c r="G9353" t="s">
        <v>116243</v>
      </c>
      <c r="I9353" t="s">
        <v>7934</v>
      </c>
      <c r="J9353" t="s">
        <v>116242</v>
      </c>
      <c r="K9353" t="s">
        <v>208</v>
      </c>
      <c r="L9353" t="s">
        <v>116241</v>
      </c>
      <c r="N9353" t="s">
        <v>208</v>
      </c>
      <c r="O9353" t="s">
        <v>476</v>
      </c>
      <c r="P9353" t="s">
        <v>476</v>
      </c>
    </row>
    <row r="9354" spans="1:16">
      <c r="A9354" s="484" t="s">
        <v>43102</v>
      </c>
      <c r="B9354" s="485" t="s">
        <v>43101</v>
      </c>
      <c r="C9354" t="s">
        <v>43100</v>
      </c>
      <c r="D9354" t="s">
        <v>43099</v>
      </c>
      <c r="E9354" t="str">
        <f t="shared" si="146"/>
        <v>464120 - LEVRON CLAUDE</v>
      </c>
      <c r="F9354" t="s">
        <v>831</v>
      </c>
      <c r="G9354" t="s">
        <v>43098</v>
      </c>
      <c r="I9354" t="s">
        <v>43097</v>
      </c>
      <c r="J9354" t="s">
        <v>43096</v>
      </c>
      <c r="K9354" t="s">
        <v>208</v>
      </c>
      <c r="L9354" t="s">
        <v>43095</v>
      </c>
      <c r="N9354" t="s">
        <v>208</v>
      </c>
      <c r="O9354" t="s">
        <v>476</v>
      </c>
      <c r="P9354" t="s">
        <v>476</v>
      </c>
    </row>
    <row r="9355" spans="1:16">
      <c r="A9355" s="484" t="s">
        <v>36042</v>
      </c>
      <c r="B9355" s="485" t="s">
        <v>36041</v>
      </c>
      <c r="C9355" t="s">
        <v>36040</v>
      </c>
      <c r="D9355" t="s">
        <v>36040</v>
      </c>
      <c r="E9355" t="str">
        <f t="shared" si="146"/>
        <v>630871 - MIDISUP</v>
      </c>
      <c r="F9355" t="s">
        <v>9322</v>
      </c>
      <c r="G9355" t="s">
        <v>36039</v>
      </c>
      <c r="H9355" t="s">
        <v>36038</v>
      </c>
      <c r="I9355" t="s">
        <v>603</v>
      </c>
      <c r="J9355" t="s">
        <v>36037</v>
      </c>
      <c r="K9355" t="s">
        <v>208</v>
      </c>
      <c r="L9355" t="s">
        <v>36036</v>
      </c>
      <c r="N9355" t="s">
        <v>207</v>
      </c>
      <c r="O9355" t="s">
        <v>476</v>
      </c>
      <c r="P9355" t="s">
        <v>476</v>
      </c>
    </row>
    <row r="9356" spans="1:16">
      <c r="A9356" s="484" t="s">
        <v>15877</v>
      </c>
      <c r="B9356" s="485" t="s">
        <v>15876</v>
      </c>
      <c r="C9356" t="s">
        <v>15875</v>
      </c>
      <c r="D9356" t="s">
        <v>15875</v>
      </c>
      <c r="E9356" t="str">
        <f t="shared" si="146"/>
        <v>497540 - SOCIETE DE PHYSIOLOGIE</v>
      </c>
      <c r="F9356" t="s">
        <v>7024</v>
      </c>
      <c r="G9356" t="s">
        <v>15874</v>
      </c>
      <c r="H9356" t="s">
        <v>15873</v>
      </c>
      <c r="I9356" t="s">
        <v>4824</v>
      </c>
      <c r="J9356" t="s">
        <v>15872</v>
      </c>
      <c r="K9356" t="s">
        <v>15871</v>
      </c>
      <c r="L9356" t="s">
        <v>15870</v>
      </c>
      <c r="N9356" t="s">
        <v>208</v>
      </c>
      <c r="O9356" t="s">
        <v>476</v>
      </c>
      <c r="P9356" t="s">
        <v>476</v>
      </c>
    </row>
    <row r="9357" spans="1:16">
      <c r="A9357" s="484" t="s">
        <v>106912</v>
      </c>
      <c r="B9357" s="485" t="s">
        <v>106911</v>
      </c>
      <c r="C9357" t="s">
        <v>106910</v>
      </c>
      <c r="D9357" t="s">
        <v>105264</v>
      </c>
      <c r="E9357" t="str">
        <f t="shared" si="146"/>
        <v>542283 - CEFAP</v>
      </c>
      <c r="F9357" t="s">
        <v>26128</v>
      </c>
      <c r="G9357" t="s">
        <v>106909</v>
      </c>
      <c r="I9357" t="s">
        <v>2255</v>
      </c>
      <c r="J9357" t="s">
        <v>106908</v>
      </c>
      <c r="K9357" t="s">
        <v>208</v>
      </c>
      <c r="L9357" t="s">
        <v>106907</v>
      </c>
      <c r="N9357" t="s">
        <v>208</v>
      </c>
      <c r="O9357" t="s">
        <v>476</v>
      </c>
      <c r="P9357" t="s">
        <v>83615</v>
      </c>
    </row>
    <row r="9358" spans="1:16">
      <c r="A9358" s="484" t="s">
        <v>115702</v>
      </c>
      <c r="B9358" s="485" t="s">
        <v>115701</v>
      </c>
      <c r="C9358" t="s">
        <v>115700</v>
      </c>
      <c r="D9358" t="s">
        <v>115699</v>
      </c>
      <c r="E9358" t="str">
        <f t="shared" si="146"/>
        <v>458247 - AXANTE</v>
      </c>
      <c r="F9358" t="s">
        <v>1021</v>
      </c>
      <c r="G9358" t="s">
        <v>115698</v>
      </c>
      <c r="I9358" t="s">
        <v>24832</v>
      </c>
      <c r="J9358" t="s">
        <v>115697</v>
      </c>
      <c r="K9358" t="s">
        <v>208</v>
      </c>
      <c r="L9358" t="s">
        <v>115696</v>
      </c>
      <c r="N9358" t="s">
        <v>208</v>
      </c>
      <c r="O9358" t="s">
        <v>476</v>
      </c>
      <c r="P9358" t="s">
        <v>476</v>
      </c>
    </row>
    <row r="9359" spans="1:16">
      <c r="A9359" s="484" t="s">
        <v>106333</v>
      </c>
      <c r="B9359" s="485" t="s">
        <v>106332</v>
      </c>
      <c r="C9359" t="s">
        <v>106331</v>
      </c>
      <c r="D9359" t="s">
        <v>106330</v>
      </c>
      <c r="E9359" t="str">
        <f t="shared" si="146"/>
        <v>592511 - MANOLAYA</v>
      </c>
      <c r="F9359" t="s">
        <v>8706</v>
      </c>
      <c r="G9359" t="s">
        <v>106329</v>
      </c>
      <c r="I9359" t="s">
        <v>4549</v>
      </c>
      <c r="J9359" t="s">
        <v>106328</v>
      </c>
      <c r="K9359" t="s">
        <v>208</v>
      </c>
      <c r="L9359" t="s">
        <v>106327</v>
      </c>
      <c r="N9359" t="s">
        <v>208</v>
      </c>
      <c r="O9359" t="s">
        <v>476</v>
      </c>
      <c r="P9359" t="s">
        <v>476</v>
      </c>
    </row>
    <row r="9360" spans="1:16">
      <c r="A9360" s="484" t="s">
        <v>54066</v>
      </c>
      <c r="B9360" s="485" t="s">
        <v>54065</v>
      </c>
      <c r="C9360" t="s">
        <v>54064</v>
      </c>
      <c r="D9360" t="s">
        <v>54064</v>
      </c>
      <c r="E9360" t="str">
        <f t="shared" si="146"/>
        <v>537408 - INSTITUT LEAN FRANCE</v>
      </c>
      <c r="F9360" t="s">
        <v>9586</v>
      </c>
      <c r="G9360" t="s">
        <v>23408</v>
      </c>
      <c r="I9360" t="s">
        <v>23407</v>
      </c>
      <c r="J9360" t="s">
        <v>23406</v>
      </c>
      <c r="K9360" t="s">
        <v>208</v>
      </c>
      <c r="L9360" t="s">
        <v>54063</v>
      </c>
      <c r="N9360" t="s">
        <v>208</v>
      </c>
      <c r="O9360" t="s">
        <v>476</v>
      </c>
      <c r="P9360" t="s">
        <v>476</v>
      </c>
    </row>
    <row r="9361" spans="1:16">
      <c r="A9361" s="484" t="s">
        <v>34067</v>
      </c>
      <c r="B9361" s="485" t="s">
        <v>34066</v>
      </c>
      <c r="C9361" t="s">
        <v>34065</v>
      </c>
      <c r="D9361" t="s">
        <v>34065</v>
      </c>
      <c r="E9361" t="str">
        <f t="shared" si="146"/>
        <v>610367 - NATAF OTSMANE SANDRINE - CHIEN CHAT MODE D'EMPLOI</v>
      </c>
      <c r="F9361" t="s">
        <v>3656</v>
      </c>
      <c r="G9361" t="s">
        <v>34064</v>
      </c>
      <c r="H9361" t="s">
        <v>34063</v>
      </c>
      <c r="I9361" t="s">
        <v>34062</v>
      </c>
      <c r="J9361" t="s">
        <v>34061</v>
      </c>
      <c r="K9361" t="s">
        <v>208</v>
      </c>
      <c r="L9361" t="s">
        <v>34060</v>
      </c>
      <c r="N9361" t="s">
        <v>208</v>
      </c>
      <c r="O9361" t="s">
        <v>476</v>
      </c>
      <c r="P9361" t="s">
        <v>476</v>
      </c>
    </row>
    <row r="9362" spans="1:16">
      <c r="A9362" s="484" t="s">
        <v>91360</v>
      </c>
      <c r="B9362" s="485" t="s">
        <v>91359</v>
      </c>
      <c r="C9362" t="s">
        <v>91358</v>
      </c>
      <c r="D9362" t="s">
        <v>91358</v>
      </c>
      <c r="E9362" t="str">
        <f t="shared" si="146"/>
        <v>627124 - COURS ET FORMATIONS EST REUNION</v>
      </c>
      <c r="F9362" t="s">
        <v>17622</v>
      </c>
      <c r="G9362" t="s">
        <v>91357</v>
      </c>
      <c r="I9362" t="s">
        <v>4390</v>
      </c>
      <c r="J9362" t="s">
        <v>91356</v>
      </c>
      <c r="K9362" t="s">
        <v>208</v>
      </c>
      <c r="L9362" t="s">
        <v>91355</v>
      </c>
      <c r="N9362" t="s">
        <v>208</v>
      </c>
      <c r="O9362" t="s">
        <v>476</v>
      </c>
      <c r="P9362" t="s">
        <v>476</v>
      </c>
    </row>
    <row r="9363" spans="1:16">
      <c r="A9363" s="484" t="s">
        <v>52372</v>
      </c>
      <c r="B9363" s="485" t="s">
        <v>52371</v>
      </c>
      <c r="C9363" t="s">
        <v>52370</v>
      </c>
      <c r="D9363" t="s">
        <v>52369</v>
      </c>
      <c r="E9363" t="str">
        <f t="shared" si="146"/>
        <v>670777 - ISO NANCY</v>
      </c>
      <c r="F9363" t="s">
        <v>4614</v>
      </c>
      <c r="G9363" t="s">
        <v>52368</v>
      </c>
      <c r="I9363" t="s">
        <v>2900</v>
      </c>
      <c r="J9363" t="s">
        <v>52367</v>
      </c>
      <c r="K9363" t="s">
        <v>208</v>
      </c>
      <c r="L9363" t="s">
        <v>52366</v>
      </c>
      <c r="N9363" t="s">
        <v>208</v>
      </c>
      <c r="O9363" t="s">
        <v>476</v>
      </c>
      <c r="P9363" t="s">
        <v>476</v>
      </c>
    </row>
    <row r="9364" spans="1:16">
      <c r="A9364" s="484" t="s">
        <v>111342</v>
      </c>
      <c r="B9364" s="485" t="s">
        <v>111341</v>
      </c>
      <c r="C9364" t="s">
        <v>111340</v>
      </c>
      <c r="D9364" t="s">
        <v>111340</v>
      </c>
      <c r="E9364" t="str">
        <f t="shared" si="146"/>
        <v>453304 - CABESTAN</v>
      </c>
      <c r="F9364" t="s">
        <v>2074</v>
      </c>
      <c r="G9364" t="s">
        <v>111339</v>
      </c>
      <c r="I9364" t="s">
        <v>3271</v>
      </c>
      <c r="J9364" t="s">
        <v>111338</v>
      </c>
      <c r="K9364" t="s">
        <v>208</v>
      </c>
      <c r="L9364" t="s">
        <v>111337</v>
      </c>
      <c r="N9364" t="s">
        <v>208</v>
      </c>
      <c r="O9364" t="s">
        <v>476</v>
      </c>
      <c r="P9364" t="s">
        <v>476</v>
      </c>
    </row>
    <row r="9365" spans="1:16">
      <c r="A9365" s="484" t="s">
        <v>44179</v>
      </c>
      <c r="B9365" s="485" t="s">
        <v>44178</v>
      </c>
      <c r="C9365" t="s">
        <v>44177</v>
      </c>
      <c r="D9365" t="s">
        <v>44176</v>
      </c>
      <c r="E9365" t="str">
        <f t="shared" si="146"/>
        <v>629170 - LEFEVRE EMMANUELLE</v>
      </c>
      <c r="F9365" t="s">
        <v>6636</v>
      </c>
      <c r="G9365" t="s">
        <v>44175</v>
      </c>
      <c r="I9365" t="s">
        <v>626</v>
      </c>
      <c r="J9365" t="s">
        <v>44174</v>
      </c>
      <c r="K9365" t="s">
        <v>208</v>
      </c>
      <c r="L9365" t="s">
        <v>44173</v>
      </c>
      <c r="N9365" t="s">
        <v>208</v>
      </c>
      <c r="O9365" t="s">
        <v>476</v>
      </c>
      <c r="P9365" t="s">
        <v>476</v>
      </c>
    </row>
    <row r="9366" spans="1:16">
      <c r="A9366" s="484" t="s">
        <v>4586</v>
      </c>
      <c r="B9366" s="485" t="s">
        <v>4585</v>
      </c>
      <c r="C9366" t="s">
        <v>4584</v>
      </c>
      <c r="D9366" t="s">
        <v>4584</v>
      </c>
      <c r="E9366" t="str">
        <f t="shared" si="146"/>
        <v>435673 - VALEA</v>
      </c>
      <c r="F9366" t="s">
        <v>4583</v>
      </c>
      <c r="G9366" t="s">
        <v>4582</v>
      </c>
      <c r="I9366" t="s">
        <v>4581</v>
      </c>
      <c r="J9366" t="s">
        <v>4580</v>
      </c>
      <c r="K9366" t="s">
        <v>4579</v>
      </c>
      <c r="L9366" t="s">
        <v>4578</v>
      </c>
      <c r="N9366" t="s">
        <v>208</v>
      </c>
      <c r="O9366" t="s">
        <v>476</v>
      </c>
      <c r="P9366" t="s">
        <v>476</v>
      </c>
    </row>
    <row r="9367" spans="1:16">
      <c r="A9367" s="484" t="s">
        <v>69989</v>
      </c>
      <c r="B9367" s="485" t="s">
        <v>69988</v>
      </c>
      <c r="C9367" t="s">
        <v>69987</v>
      </c>
      <c r="D9367" t="s">
        <v>69986</v>
      </c>
      <c r="E9367" t="str">
        <f t="shared" si="146"/>
        <v>560868 - FED-R</v>
      </c>
      <c r="F9367" t="s">
        <v>1459</v>
      </c>
      <c r="G9367" t="s">
        <v>69985</v>
      </c>
      <c r="H9367" t="s">
        <v>69984</v>
      </c>
      <c r="I9367" t="s">
        <v>52531</v>
      </c>
      <c r="J9367" t="s">
        <v>69983</v>
      </c>
      <c r="K9367" t="s">
        <v>208</v>
      </c>
      <c r="L9367" t="s">
        <v>69982</v>
      </c>
      <c r="N9367" t="s">
        <v>208</v>
      </c>
      <c r="O9367" t="s">
        <v>476</v>
      </c>
      <c r="P9367" t="s">
        <v>476</v>
      </c>
    </row>
    <row r="9368" spans="1:16">
      <c r="A9368" s="484" t="s">
        <v>893</v>
      </c>
      <c r="B9368" s="485" t="s">
        <v>892</v>
      </c>
      <c r="C9368" t="s">
        <v>891</v>
      </c>
      <c r="D9368" t="s">
        <v>891</v>
      </c>
      <c r="E9368" t="str">
        <f t="shared" si="146"/>
        <v>616436 - 2I2L</v>
      </c>
      <c r="F9368" t="s">
        <v>683</v>
      </c>
      <c r="G9368" t="s">
        <v>890</v>
      </c>
      <c r="H9368" t="s">
        <v>889</v>
      </c>
      <c r="I9368" t="s">
        <v>888</v>
      </c>
      <c r="J9368" t="s">
        <v>887</v>
      </c>
      <c r="K9368" t="s">
        <v>208</v>
      </c>
      <c r="L9368" t="s">
        <v>886</v>
      </c>
      <c r="N9368" t="s">
        <v>208</v>
      </c>
      <c r="O9368" t="s">
        <v>476</v>
      </c>
      <c r="P9368" t="s">
        <v>476</v>
      </c>
    </row>
    <row r="9369" spans="1:16">
      <c r="A9369" s="484" t="s">
        <v>40600</v>
      </c>
      <c r="B9369" s="485" t="s">
        <v>40599</v>
      </c>
      <c r="C9369" t="s">
        <v>40598</v>
      </c>
      <c r="D9369" t="s">
        <v>40598</v>
      </c>
      <c r="E9369" t="str">
        <f t="shared" si="146"/>
        <v>493910 - MAIA AUTISME</v>
      </c>
      <c r="F9369" t="s">
        <v>2408</v>
      </c>
      <c r="G9369" t="s">
        <v>40597</v>
      </c>
      <c r="I9369" t="s">
        <v>8273</v>
      </c>
      <c r="J9369" t="s">
        <v>40596</v>
      </c>
      <c r="K9369" t="s">
        <v>208</v>
      </c>
      <c r="L9369" t="s">
        <v>40595</v>
      </c>
      <c r="N9369" t="s">
        <v>208</v>
      </c>
      <c r="O9369" t="s">
        <v>476</v>
      </c>
      <c r="P9369" t="s">
        <v>476</v>
      </c>
    </row>
    <row r="9370" spans="1:16">
      <c r="A9370" s="484" t="s">
        <v>49149</v>
      </c>
      <c r="B9370" s="485" t="s">
        <v>49148</v>
      </c>
      <c r="C9370" t="s">
        <v>49147</v>
      </c>
      <c r="D9370" t="s">
        <v>49147</v>
      </c>
      <c r="E9370" t="str">
        <f t="shared" si="146"/>
        <v>577900 - JOEL LICCIARDI FORMATION</v>
      </c>
      <c r="F9370" t="s">
        <v>5898</v>
      </c>
      <c r="G9370" t="s">
        <v>49146</v>
      </c>
      <c r="I9370" t="s">
        <v>4528</v>
      </c>
      <c r="J9370" t="s">
        <v>49145</v>
      </c>
      <c r="K9370" t="s">
        <v>208</v>
      </c>
      <c r="L9370" t="s">
        <v>49144</v>
      </c>
      <c r="N9370" t="s">
        <v>208</v>
      </c>
      <c r="O9370" t="s">
        <v>476</v>
      </c>
      <c r="P9370" t="s">
        <v>476</v>
      </c>
    </row>
    <row r="9371" spans="1:16">
      <c r="A9371" s="484" t="s">
        <v>67607</v>
      </c>
      <c r="B9371" s="485" t="s">
        <v>67606</v>
      </c>
      <c r="C9371" t="s">
        <v>67605</v>
      </c>
      <c r="D9371" t="s">
        <v>67604</v>
      </c>
      <c r="E9371" t="str">
        <f t="shared" si="146"/>
        <v>470582 - GASTIGAR MARIE HELENE - YOGA ET SANTE</v>
      </c>
      <c r="F9371" t="s">
        <v>1568</v>
      </c>
      <c r="G9371" t="s">
        <v>67603</v>
      </c>
      <c r="I9371" t="s">
        <v>2285</v>
      </c>
      <c r="J9371" t="s">
        <v>67602</v>
      </c>
      <c r="K9371" t="s">
        <v>208</v>
      </c>
      <c r="L9371" t="s">
        <v>67601</v>
      </c>
      <c r="N9371" t="s">
        <v>208</v>
      </c>
      <c r="O9371" t="s">
        <v>476</v>
      </c>
      <c r="P9371" t="s">
        <v>67600</v>
      </c>
    </row>
    <row r="9372" spans="1:16">
      <c r="A9372" s="484" t="s">
        <v>26575</v>
      </c>
      <c r="B9372" s="485" t="s">
        <v>26574</v>
      </c>
      <c r="C9372" t="s">
        <v>26573</v>
      </c>
      <c r="D9372" t="s">
        <v>26573</v>
      </c>
      <c r="E9372" t="str">
        <f t="shared" si="146"/>
        <v>497411 - PREMANYS</v>
      </c>
      <c r="F9372" t="s">
        <v>1513</v>
      </c>
      <c r="G9372" t="s">
        <v>26572</v>
      </c>
      <c r="I9372" t="s">
        <v>26571</v>
      </c>
      <c r="J9372" t="s">
        <v>26570</v>
      </c>
      <c r="K9372" t="s">
        <v>208</v>
      </c>
      <c r="L9372" t="s">
        <v>26569</v>
      </c>
      <c r="N9372" t="s">
        <v>208</v>
      </c>
      <c r="O9372" t="s">
        <v>476</v>
      </c>
      <c r="P9372" t="s">
        <v>476</v>
      </c>
    </row>
    <row r="9373" spans="1:16">
      <c r="A9373" s="484" t="s">
        <v>87230</v>
      </c>
      <c r="B9373" s="485" t="s">
        <v>87229</v>
      </c>
      <c r="C9373" t="s">
        <v>87228</v>
      </c>
      <c r="D9373" t="s">
        <v>87228</v>
      </c>
      <c r="E9373" t="str">
        <f t="shared" si="146"/>
        <v>372020 - DIALOGORIS FORMATION</v>
      </c>
      <c r="F9373" t="s">
        <v>3786</v>
      </c>
      <c r="G9373" t="s">
        <v>87227</v>
      </c>
      <c r="I9373" t="s">
        <v>2900</v>
      </c>
      <c r="J9373" t="s">
        <v>87226</v>
      </c>
      <c r="K9373" t="s">
        <v>87225</v>
      </c>
      <c r="L9373" t="s">
        <v>87224</v>
      </c>
      <c r="N9373" t="s">
        <v>208</v>
      </c>
      <c r="O9373" t="s">
        <v>476</v>
      </c>
      <c r="P9373" t="s">
        <v>476</v>
      </c>
    </row>
    <row r="9374" spans="1:16">
      <c r="A9374" s="484" t="s">
        <v>1523</v>
      </c>
      <c r="B9374" s="485" t="s">
        <v>1522</v>
      </c>
      <c r="C9374" t="s">
        <v>1521</v>
      </c>
      <c r="D9374" t="s">
        <v>1521</v>
      </c>
      <c r="E9374" t="str">
        <f t="shared" si="146"/>
        <v>631905 - YGGVAL</v>
      </c>
      <c r="F9374" t="s">
        <v>1520</v>
      </c>
      <c r="G9374" t="s">
        <v>1519</v>
      </c>
      <c r="I9374" t="s">
        <v>1518</v>
      </c>
      <c r="K9374" t="s">
        <v>208</v>
      </c>
      <c r="L9374" t="s">
        <v>1517</v>
      </c>
      <c r="N9374" t="s">
        <v>208</v>
      </c>
      <c r="O9374" t="s">
        <v>476</v>
      </c>
      <c r="P9374" t="s">
        <v>476</v>
      </c>
    </row>
    <row r="9375" spans="1:16">
      <c r="A9375" s="484" t="s">
        <v>28118</v>
      </c>
      <c r="B9375" s="485" t="s">
        <v>28117</v>
      </c>
      <c r="C9375" t="s">
        <v>28116</v>
      </c>
      <c r="D9375" t="s">
        <v>28116</v>
      </c>
      <c r="E9375" t="str">
        <f t="shared" si="146"/>
        <v>649648 - PHYSICARE</v>
      </c>
      <c r="F9375" t="s">
        <v>28115</v>
      </c>
      <c r="G9375" t="s">
        <v>28114</v>
      </c>
      <c r="I9375" t="s">
        <v>626</v>
      </c>
      <c r="J9375" t="s">
        <v>28113</v>
      </c>
      <c r="K9375" t="s">
        <v>208</v>
      </c>
      <c r="L9375" t="s">
        <v>28112</v>
      </c>
      <c r="N9375" t="s">
        <v>208</v>
      </c>
      <c r="O9375" t="s">
        <v>476</v>
      </c>
      <c r="P9375" t="s">
        <v>476</v>
      </c>
    </row>
    <row r="9376" spans="1:16">
      <c r="A9376" s="484" t="s">
        <v>117181</v>
      </c>
      <c r="B9376" s="485" t="s">
        <v>117180</v>
      </c>
      <c r="C9376" t="s">
        <v>117179</v>
      </c>
      <c r="D9376" t="s">
        <v>117179</v>
      </c>
      <c r="E9376" t="str">
        <f t="shared" si="146"/>
        <v>478994 - ATTRIBUT CONSEILS</v>
      </c>
      <c r="F9376" t="s">
        <v>44456</v>
      </c>
      <c r="G9376" t="s">
        <v>117178</v>
      </c>
      <c r="I9376" t="s">
        <v>21194</v>
      </c>
      <c r="J9376" t="s">
        <v>117177</v>
      </c>
      <c r="K9376" t="s">
        <v>208</v>
      </c>
      <c r="L9376" t="s">
        <v>117176</v>
      </c>
      <c r="N9376" t="s">
        <v>208</v>
      </c>
      <c r="O9376" t="s">
        <v>476</v>
      </c>
      <c r="P9376" t="s">
        <v>476</v>
      </c>
    </row>
    <row r="9377" spans="1:16">
      <c r="A9377" s="484" t="s">
        <v>118256</v>
      </c>
      <c r="B9377" s="485" t="s">
        <v>118255</v>
      </c>
      <c r="C9377" t="s">
        <v>118254</v>
      </c>
      <c r="D9377" t="s">
        <v>118254</v>
      </c>
      <c r="E9377" t="str">
        <f t="shared" si="146"/>
        <v>476705 - ASSOCIATION TRANS MER</v>
      </c>
      <c r="F9377" t="s">
        <v>2524</v>
      </c>
      <c r="G9377" t="s">
        <v>118253</v>
      </c>
      <c r="I9377" t="s">
        <v>3229</v>
      </c>
      <c r="J9377" t="s">
        <v>118252</v>
      </c>
      <c r="K9377" t="s">
        <v>208</v>
      </c>
      <c r="L9377" t="s">
        <v>118251</v>
      </c>
      <c r="N9377" t="s">
        <v>208</v>
      </c>
      <c r="O9377" t="s">
        <v>476</v>
      </c>
      <c r="P9377" t="s">
        <v>476</v>
      </c>
    </row>
    <row r="9378" spans="1:16">
      <c r="A9378" s="484" t="s">
        <v>27786</v>
      </c>
      <c r="B9378" s="485" t="s">
        <v>27785</v>
      </c>
      <c r="C9378" t="s">
        <v>27784</v>
      </c>
      <c r="D9378" t="s">
        <v>27784</v>
      </c>
      <c r="E9378" t="str">
        <f t="shared" si="146"/>
        <v>396503 - PIXEM INSTITUT</v>
      </c>
      <c r="F9378" t="s">
        <v>27783</v>
      </c>
      <c r="G9378" t="s">
        <v>27782</v>
      </c>
      <c r="I9378" t="s">
        <v>5789</v>
      </c>
      <c r="J9378" t="s">
        <v>27781</v>
      </c>
      <c r="K9378" t="s">
        <v>208</v>
      </c>
      <c r="L9378" t="s">
        <v>27780</v>
      </c>
      <c r="N9378" t="s">
        <v>208</v>
      </c>
      <c r="O9378" t="s">
        <v>476</v>
      </c>
      <c r="P9378" t="s">
        <v>476</v>
      </c>
    </row>
    <row r="9379" spans="1:16">
      <c r="A9379" s="484" t="s">
        <v>79464</v>
      </c>
      <c r="B9379" s="485" t="s">
        <v>79463</v>
      </c>
      <c r="C9379" t="s">
        <v>79462</v>
      </c>
      <c r="D9379" t="s">
        <v>79462</v>
      </c>
      <c r="E9379" t="str">
        <f t="shared" si="146"/>
        <v>661880 - ENTREPRISES EN MOUVEMENT</v>
      </c>
      <c r="F9379" t="s">
        <v>45876</v>
      </c>
      <c r="G9379" t="s">
        <v>79461</v>
      </c>
      <c r="I9379" t="s">
        <v>16755</v>
      </c>
      <c r="K9379" t="s">
        <v>208</v>
      </c>
      <c r="L9379" t="s">
        <v>79460</v>
      </c>
      <c r="N9379" t="s">
        <v>208</v>
      </c>
      <c r="O9379" t="s">
        <v>476</v>
      </c>
      <c r="P9379" t="s">
        <v>476</v>
      </c>
    </row>
    <row r="9380" spans="1:16">
      <c r="A9380" s="484" t="s">
        <v>14865</v>
      </c>
      <c r="B9380" s="485" t="s">
        <v>14864</v>
      </c>
      <c r="C9380" t="s">
        <v>14863</v>
      </c>
      <c r="D9380" t="s">
        <v>14862</v>
      </c>
      <c r="E9380" t="str">
        <f t="shared" si="146"/>
        <v>652611 - SOSBN</v>
      </c>
      <c r="F9380" t="s">
        <v>11199</v>
      </c>
      <c r="G9380" t="s">
        <v>14861</v>
      </c>
      <c r="I9380" t="s">
        <v>14860</v>
      </c>
      <c r="J9380" t="s">
        <v>14859</v>
      </c>
      <c r="K9380" t="s">
        <v>208</v>
      </c>
      <c r="L9380" t="s">
        <v>14858</v>
      </c>
      <c r="N9380" t="s">
        <v>208</v>
      </c>
      <c r="O9380" t="s">
        <v>476</v>
      </c>
      <c r="P9380" t="s">
        <v>476</v>
      </c>
    </row>
    <row r="9381" spans="1:16">
      <c r="A9381" s="484" t="s">
        <v>118154</v>
      </c>
      <c r="B9381" s="485" t="s">
        <v>118153</v>
      </c>
      <c r="C9381" t="s">
        <v>118152</v>
      </c>
      <c r="D9381" t="s">
        <v>118151</v>
      </c>
      <c r="E9381" t="str">
        <f t="shared" si="146"/>
        <v>393472 - VSDRA</v>
      </c>
      <c r="F9381" t="s">
        <v>1487</v>
      </c>
      <c r="G9381" t="s">
        <v>118150</v>
      </c>
      <c r="I9381" t="s">
        <v>802</v>
      </c>
      <c r="J9381" t="s">
        <v>73317</v>
      </c>
      <c r="K9381" t="s">
        <v>208</v>
      </c>
      <c r="L9381" t="s">
        <v>118149</v>
      </c>
      <c r="N9381" t="s">
        <v>208</v>
      </c>
      <c r="O9381" t="s">
        <v>476</v>
      </c>
      <c r="P9381" t="s">
        <v>476</v>
      </c>
    </row>
    <row r="9382" spans="1:16">
      <c r="A9382" s="484" t="s">
        <v>8531</v>
      </c>
      <c r="B9382" s="485" t="s">
        <v>8530</v>
      </c>
      <c r="C9382" t="s">
        <v>8529</v>
      </c>
      <c r="D9382" t="s">
        <v>8529</v>
      </c>
      <c r="E9382" t="str">
        <f t="shared" si="146"/>
        <v>538656 - UCERT</v>
      </c>
      <c r="F9382" t="s">
        <v>1250</v>
      </c>
      <c r="G9382" t="s">
        <v>8528</v>
      </c>
      <c r="I9382" t="s">
        <v>603</v>
      </c>
      <c r="J9382" t="s">
        <v>8527</v>
      </c>
      <c r="K9382" t="s">
        <v>208</v>
      </c>
      <c r="L9382" t="s">
        <v>8526</v>
      </c>
      <c r="N9382" t="s">
        <v>208</v>
      </c>
      <c r="O9382" t="s">
        <v>476</v>
      </c>
      <c r="P9382" t="s">
        <v>476</v>
      </c>
    </row>
    <row r="9383" spans="1:16">
      <c r="A9383" s="484" t="s">
        <v>71061</v>
      </c>
      <c r="B9383" s="485" t="s">
        <v>71060</v>
      </c>
      <c r="C9383" t="s">
        <v>71059</v>
      </c>
      <c r="D9383" t="s">
        <v>71059</v>
      </c>
      <c r="E9383" t="str">
        <f t="shared" si="146"/>
        <v>393540 - FORMACAT</v>
      </c>
      <c r="F9383" t="s">
        <v>6200</v>
      </c>
      <c r="G9383" t="s">
        <v>71058</v>
      </c>
      <c r="I9383" t="s">
        <v>579</v>
      </c>
      <c r="J9383" t="s">
        <v>71057</v>
      </c>
      <c r="K9383" t="s">
        <v>71056</v>
      </c>
      <c r="L9383" t="s">
        <v>71055</v>
      </c>
      <c r="N9383" t="s">
        <v>208</v>
      </c>
      <c r="O9383" t="s">
        <v>476</v>
      </c>
      <c r="P9383" t="s">
        <v>476</v>
      </c>
    </row>
    <row r="9384" spans="1:16">
      <c r="A9384" s="484" t="s">
        <v>99582</v>
      </c>
      <c r="B9384" s="485" t="s">
        <v>99581</v>
      </c>
      <c r="C9384" t="s">
        <v>99580</v>
      </c>
      <c r="D9384" t="s">
        <v>99579</v>
      </c>
      <c r="E9384" t="str">
        <f t="shared" si="146"/>
        <v>406363 - CRIA 28</v>
      </c>
      <c r="F9384" t="s">
        <v>2524</v>
      </c>
      <c r="G9384" t="s">
        <v>99578</v>
      </c>
      <c r="I9384" t="s">
        <v>99577</v>
      </c>
      <c r="J9384" t="s">
        <v>99576</v>
      </c>
      <c r="K9384" t="s">
        <v>208</v>
      </c>
      <c r="L9384" t="s">
        <v>99575</v>
      </c>
      <c r="N9384" t="s">
        <v>208</v>
      </c>
      <c r="O9384" t="s">
        <v>476</v>
      </c>
      <c r="P9384" t="s">
        <v>476</v>
      </c>
    </row>
    <row r="9385" spans="1:16">
      <c r="A9385" s="484" t="s">
        <v>130880</v>
      </c>
      <c r="B9385" s="485" t="s">
        <v>130879</v>
      </c>
      <c r="C9385" t="s">
        <v>130878</v>
      </c>
      <c r="D9385" t="s">
        <v>130878</v>
      </c>
      <c r="E9385" t="str">
        <f t="shared" si="146"/>
        <v>471264 - ALAIN BEAUR CONSULTANTS</v>
      </c>
      <c r="F9385" t="s">
        <v>3446</v>
      </c>
      <c r="G9385" t="s">
        <v>130877</v>
      </c>
      <c r="I9385" t="s">
        <v>130876</v>
      </c>
      <c r="J9385" t="s">
        <v>130875</v>
      </c>
      <c r="K9385" t="s">
        <v>208</v>
      </c>
      <c r="L9385" t="s">
        <v>130874</v>
      </c>
      <c r="N9385" t="s">
        <v>208</v>
      </c>
      <c r="O9385" t="s">
        <v>476</v>
      </c>
      <c r="P9385" t="s">
        <v>476</v>
      </c>
    </row>
    <row r="9386" spans="1:16">
      <c r="A9386" s="484" t="s">
        <v>24638</v>
      </c>
      <c r="B9386" s="485" t="s">
        <v>24637</v>
      </c>
      <c r="C9386" t="s">
        <v>24636</v>
      </c>
      <c r="D9386" t="s">
        <v>24636</v>
      </c>
      <c r="E9386" t="str">
        <f t="shared" si="146"/>
        <v>614889 - P2M CONSULTING</v>
      </c>
      <c r="F9386" t="s">
        <v>24635</v>
      </c>
      <c r="G9386" t="s">
        <v>24634</v>
      </c>
      <c r="I9386" t="s">
        <v>24633</v>
      </c>
      <c r="K9386" t="s">
        <v>208</v>
      </c>
      <c r="L9386" t="s">
        <v>24632</v>
      </c>
      <c r="N9386" t="s">
        <v>208</v>
      </c>
      <c r="O9386" t="s">
        <v>476</v>
      </c>
      <c r="P9386" t="s">
        <v>476</v>
      </c>
    </row>
    <row r="9387" spans="1:16">
      <c r="A9387" s="484" t="s">
        <v>66732</v>
      </c>
      <c r="B9387" s="485" t="s">
        <v>66731</v>
      </c>
      <c r="C9387" t="s">
        <v>66730</v>
      </c>
      <c r="D9387" t="s">
        <v>66730</v>
      </c>
      <c r="E9387" t="str">
        <f t="shared" si="146"/>
        <v>628840 - GINZBURG RUTH</v>
      </c>
      <c r="F9387" t="s">
        <v>7817</v>
      </c>
      <c r="G9387" t="s">
        <v>66729</v>
      </c>
      <c r="I9387" t="s">
        <v>626</v>
      </c>
      <c r="K9387" t="s">
        <v>208</v>
      </c>
      <c r="L9387" t="s">
        <v>66728</v>
      </c>
      <c r="N9387" t="s">
        <v>208</v>
      </c>
      <c r="O9387" t="s">
        <v>476</v>
      </c>
      <c r="P9387" t="s">
        <v>476</v>
      </c>
    </row>
    <row r="9388" spans="1:16">
      <c r="A9388" s="484" t="s">
        <v>10497</v>
      </c>
      <c r="B9388" s="485" t="s">
        <v>10484</v>
      </c>
      <c r="C9388" t="s">
        <v>10483</v>
      </c>
      <c r="D9388" t="s">
        <v>10496</v>
      </c>
      <c r="E9388" t="str">
        <f t="shared" si="146"/>
        <v>545739 - THALASS'SUN FORMATION ALBI</v>
      </c>
      <c r="F9388" t="s">
        <v>10495</v>
      </c>
      <c r="G9388" t="s">
        <v>10494</v>
      </c>
      <c r="I9388" t="s">
        <v>5244</v>
      </c>
      <c r="J9388" t="s">
        <v>10493</v>
      </c>
      <c r="K9388" t="s">
        <v>208</v>
      </c>
      <c r="L9388" t="s">
        <v>10492</v>
      </c>
      <c r="N9388" t="s">
        <v>208</v>
      </c>
      <c r="O9388" t="s">
        <v>476</v>
      </c>
      <c r="P9388" t="s">
        <v>476</v>
      </c>
    </row>
    <row r="9389" spans="1:16">
      <c r="A9389" s="484" t="s">
        <v>10485</v>
      </c>
      <c r="B9389" s="485" t="s">
        <v>10484</v>
      </c>
      <c r="C9389" t="s">
        <v>10483</v>
      </c>
      <c r="D9389" t="s">
        <v>10482</v>
      </c>
      <c r="E9389" t="str">
        <f t="shared" si="146"/>
        <v>584680 - THALASS'SUN FORMATION DUNKERQUE</v>
      </c>
      <c r="F9389" t="s">
        <v>1352</v>
      </c>
      <c r="G9389" t="s">
        <v>10481</v>
      </c>
      <c r="I9389" t="s">
        <v>4228</v>
      </c>
      <c r="J9389" t="s">
        <v>10480</v>
      </c>
      <c r="K9389" t="s">
        <v>208</v>
      </c>
      <c r="L9389" t="s">
        <v>10479</v>
      </c>
      <c r="N9389" t="s">
        <v>208</v>
      </c>
      <c r="O9389" t="s">
        <v>476</v>
      </c>
      <c r="P9389" t="s">
        <v>476</v>
      </c>
    </row>
    <row r="9390" spans="1:16">
      <c r="A9390" s="484" t="s">
        <v>10491</v>
      </c>
      <c r="B9390" s="485" t="s">
        <v>10484</v>
      </c>
      <c r="C9390" t="s">
        <v>10483</v>
      </c>
      <c r="D9390" t="s">
        <v>10490</v>
      </c>
      <c r="E9390" t="str">
        <f t="shared" si="146"/>
        <v>527749 - THALASS'SUN FORMATION AUREILHAN</v>
      </c>
      <c r="F9390" t="s">
        <v>7721</v>
      </c>
      <c r="G9390" t="s">
        <v>10489</v>
      </c>
      <c r="I9390" t="s">
        <v>10488</v>
      </c>
      <c r="J9390" t="s">
        <v>10487</v>
      </c>
      <c r="K9390" t="s">
        <v>208</v>
      </c>
      <c r="L9390" t="s">
        <v>10486</v>
      </c>
      <c r="N9390" t="s">
        <v>208</v>
      </c>
      <c r="O9390" t="s">
        <v>476</v>
      </c>
      <c r="P9390" t="s">
        <v>476</v>
      </c>
    </row>
    <row r="9391" spans="1:16">
      <c r="A9391" s="484" t="s">
        <v>49992</v>
      </c>
      <c r="B9391" s="485" t="s">
        <v>49991</v>
      </c>
      <c r="C9391" t="s">
        <v>49990</v>
      </c>
      <c r="D9391" t="s">
        <v>49990</v>
      </c>
      <c r="E9391" t="str">
        <f t="shared" si="146"/>
        <v>483217 - ISTAV</v>
      </c>
      <c r="F9391" t="s">
        <v>33777</v>
      </c>
      <c r="G9391" t="s">
        <v>49989</v>
      </c>
      <c r="I9391" t="s">
        <v>44091</v>
      </c>
      <c r="J9391" t="s">
        <v>49988</v>
      </c>
      <c r="K9391" t="s">
        <v>208</v>
      </c>
      <c r="L9391" t="s">
        <v>49987</v>
      </c>
      <c r="N9391" t="s">
        <v>208</v>
      </c>
      <c r="O9391" t="s">
        <v>476</v>
      </c>
      <c r="P9391" t="s">
        <v>476</v>
      </c>
    </row>
    <row r="9392" spans="1:16">
      <c r="A9392" s="484" t="s">
        <v>40517</v>
      </c>
      <c r="B9392" s="485" t="s">
        <v>40516</v>
      </c>
      <c r="C9392" t="s">
        <v>40515</v>
      </c>
      <c r="D9392" t="s">
        <v>40515</v>
      </c>
      <c r="E9392" t="str">
        <f t="shared" si="146"/>
        <v>563705 - MAISON DE LA CERAMIQUE DU PAYS DE DIEULEFIT</v>
      </c>
      <c r="F9392" t="s">
        <v>1817</v>
      </c>
      <c r="G9392" t="s">
        <v>40514</v>
      </c>
      <c r="H9392" t="s">
        <v>40513</v>
      </c>
      <c r="I9392" t="s">
        <v>7967</v>
      </c>
      <c r="J9392" t="s">
        <v>40512</v>
      </c>
      <c r="K9392" t="s">
        <v>208</v>
      </c>
      <c r="L9392" t="s">
        <v>40511</v>
      </c>
      <c r="N9392" t="s">
        <v>208</v>
      </c>
      <c r="O9392" t="s">
        <v>476</v>
      </c>
      <c r="P9392" t="s">
        <v>476</v>
      </c>
    </row>
    <row r="9393" spans="1:16">
      <c r="A9393" s="484" t="s">
        <v>3335</v>
      </c>
      <c r="B9393" s="485" t="s">
        <v>3334</v>
      </c>
      <c r="C9393" t="s">
        <v>3333</v>
      </c>
      <c r="D9393" t="s">
        <v>3333</v>
      </c>
      <c r="E9393" t="str">
        <f t="shared" si="146"/>
        <v>372286 - VISUEL LSF 69</v>
      </c>
      <c r="F9393" t="s">
        <v>3332</v>
      </c>
      <c r="G9393" t="s">
        <v>3331</v>
      </c>
      <c r="H9393" t="s">
        <v>3330</v>
      </c>
      <c r="I9393" t="s">
        <v>3329</v>
      </c>
      <c r="J9393" t="s">
        <v>3328</v>
      </c>
      <c r="K9393" t="s">
        <v>208</v>
      </c>
      <c r="L9393" t="s">
        <v>3327</v>
      </c>
      <c r="N9393" t="s">
        <v>208</v>
      </c>
      <c r="O9393" t="s">
        <v>476</v>
      </c>
      <c r="P9393" t="s">
        <v>476</v>
      </c>
    </row>
    <row r="9394" spans="1:16">
      <c r="A9394" s="484" t="s">
        <v>10846</v>
      </c>
      <c r="B9394" s="485" t="s">
        <v>10845</v>
      </c>
      <c r="C9394" t="s">
        <v>10844</v>
      </c>
      <c r="D9394" t="s">
        <v>10844</v>
      </c>
      <c r="E9394" t="str">
        <f t="shared" si="146"/>
        <v>85 - TECNOREST</v>
      </c>
      <c r="F9394" t="s">
        <v>10843</v>
      </c>
      <c r="G9394" t="s">
        <v>10842</v>
      </c>
      <c r="H9394" t="s">
        <v>10841</v>
      </c>
      <c r="I9394" t="s">
        <v>10840</v>
      </c>
      <c r="J9394" t="s">
        <v>10839</v>
      </c>
      <c r="K9394" t="s">
        <v>208</v>
      </c>
      <c r="L9394" t="s">
        <v>10838</v>
      </c>
      <c r="N9394" t="s">
        <v>208</v>
      </c>
      <c r="O9394" t="s">
        <v>476</v>
      </c>
      <c r="P9394" t="s">
        <v>476</v>
      </c>
    </row>
    <row r="9395" spans="1:16">
      <c r="A9395" s="484" t="s">
        <v>74911</v>
      </c>
      <c r="B9395" s="485" t="s">
        <v>74910</v>
      </c>
      <c r="C9395" t="s">
        <v>74909</v>
      </c>
      <c r="D9395" t="s">
        <v>74908</v>
      </c>
      <c r="E9395" t="str">
        <f t="shared" si="146"/>
        <v>413598 - EVOLEO</v>
      </c>
      <c r="F9395" t="s">
        <v>11199</v>
      </c>
      <c r="G9395" t="s">
        <v>74907</v>
      </c>
      <c r="I9395" t="s">
        <v>1207</v>
      </c>
      <c r="J9395" t="s">
        <v>74906</v>
      </c>
      <c r="K9395" t="s">
        <v>208</v>
      </c>
      <c r="L9395" t="s">
        <v>74905</v>
      </c>
      <c r="N9395" t="s">
        <v>208</v>
      </c>
      <c r="O9395" t="s">
        <v>476</v>
      </c>
      <c r="P9395" t="s">
        <v>476</v>
      </c>
    </row>
    <row r="9396" spans="1:16">
      <c r="A9396" s="484" t="s">
        <v>105398</v>
      </c>
      <c r="B9396" s="485" t="s">
        <v>105397</v>
      </c>
      <c r="C9396" t="s">
        <v>105396</v>
      </c>
      <c r="D9396" t="s">
        <v>105395</v>
      </c>
      <c r="E9396" t="str">
        <f t="shared" si="146"/>
        <v>481191 - CEFAMA</v>
      </c>
      <c r="F9396" t="s">
        <v>28232</v>
      </c>
      <c r="G9396" t="s">
        <v>105394</v>
      </c>
      <c r="H9396" t="s">
        <v>105393</v>
      </c>
      <c r="I9396" t="s">
        <v>5369</v>
      </c>
      <c r="J9396" t="s">
        <v>105392</v>
      </c>
      <c r="K9396" t="s">
        <v>208</v>
      </c>
      <c r="L9396" t="s">
        <v>105391</v>
      </c>
      <c r="N9396" t="s">
        <v>208</v>
      </c>
      <c r="O9396" t="s">
        <v>476</v>
      </c>
      <c r="P9396" t="s">
        <v>476</v>
      </c>
    </row>
    <row r="9397" spans="1:16">
      <c r="A9397" s="484" t="s">
        <v>59195</v>
      </c>
      <c r="B9397" s="485" t="s">
        <v>59194</v>
      </c>
      <c r="C9397" t="s">
        <v>59193</v>
      </c>
      <c r="D9397" t="s">
        <v>59193</v>
      </c>
      <c r="E9397" t="str">
        <f t="shared" si="146"/>
        <v>380090 - IFFORTHECC</v>
      </c>
      <c r="F9397" t="s">
        <v>8350</v>
      </c>
      <c r="G9397" t="s">
        <v>59192</v>
      </c>
      <c r="I9397" t="s">
        <v>596</v>
      </c>
      <c r="J9397" t="s">
        <v>59191</v>
      </c>
      <c r="K9397" t="s">
        <v>59190</v>
      </c>
      <c r="L9397" t="s">
        <v>59189</v>
      </c>
      <c r="N9397" t="s">
        <v>208</v>
      </c>
      <c r="O9397" t="s">
        <v>476</v>
      </c>
      <c r="P9397" t="s">
        <v>476</v>
      </c>
    </row>
    <row r="9398" spans="1:16">
      <c r="A9398" s="484" t="s">
        <v>44005</v>
      </c>
      <c r="B9398" s="485" t="s">
        <v>44004</v>
      </c>
      <c r="C9398" t="s">
        <v>44003</v>
      </c>
      <c r="D9398" t="s">
        <v>44003</v>
      </c>
      <c r="E9398" t="str">
        <f t="shared" si="146"/>
        <v>576724 - LENANCKER CHRISTELLE - ONGLIDEAL</v>
      </c>
      <c r="F9398" t="s">
        <v>7547</v>
      </c>
      <c r="G9398" t="s">
        <v>44002</v>
      </c>
      <c r="I9398" t="s">
        <v>4228</v>
      </c>
      <c r="J9398" t="s">
        <v>44001</v>
      </c>
      <c r="K9398" t="s">
        <v>208</v>
      </c>
      <c r="L9398" t="s">
        <v>44000</v>
      </c>
      <c r="N9398" t="s">
        <v>208</v>
      </c>
      <c r="O9398" t="s">
        <v>476</v>
      </c>
      <c r="P9398" t="s">
        <v>476</v>
      </c>
    </row>
    <row r="9399" spans="1:16">
      <c r="A9399" s="484" t="s">
        <v>78092</v>
      </c>
      <c r="B9399" s="485" t="s">
        <v>78091</v>
      </c>
      <c r="C9399" t="s">
        <v>78090</v>
      </c>
      <c r="D9399" t="s">
        <v>78089</v>
      </c>
      <c r="E9399" t="str">
        <f t="shared" si="146"/>
        <v>652180 - ESPEISSE VERONIQUE</v>
      </c>
      <c r="F9399" t="s">
        <v>18724</v>
      </c>
      <c r="G9399" t="s">
        <v>78088</v>
      </c>
      <c r="I9399" t="s">
        <v>30630</v>
      </c>
      <c r="J9399" t="s">
        <v>78087</v>
      </c>
      <c r="K9399" t="s">
        <v>208</v>
      </c>
      <c r="L9399" t="s">
        <v>78086</v>
      </c>
      <c r="N9399" t="s">
        <v>208</v>
      </c>
      <c r="O9399" t="s">
        <v>476</v>
      </c>
      <c r="P9399" t="s">
        <v>476</v>
      </c>
    </row>
    <row r="9400" spans="1:16">
      <c r="A9400" s="484" t="s">
        <v>20498</v>
      </c>
      <c r="B9400" s="485" t="s">
        <v>20497</v>
      </c>
      <c r="C9400" t="s">
        <v>20496</v>
      </c>
      <c r="D9400" t="s">
        <v>20496</v>
      </c>
      <c r="E9400" t="str">
        <f t="shared" si="146"/>
        <v>568053 - SANDRINE DOYEN JULIEN</v>
      </c>
      <c r="F9400" t="s">
        <v>3656</v>
      </c>
      <c r="G9400" t="s">
        <v>20495</v>
      </c>
      <c r="I9400" t="s">
        <v>20494</v>
      </c>
      <c r="J9400" t="s">
        <v>20493</v>
      </c>
      <c r="K9400" t="s">
        <v>208</v>
      </c>
      <c r="L9400" t="s">
        <v>20492</v>
      </c>
      <c r="N9400" t="s">
        <v>208</v>
      </c>
      <c r="O9400" t="s">
        <v>476</v>
      </c>
      <c r="P9400" t="s">
        <v>476</v>
      </c>
    </row>
    <row r="9401" spans="1:16">
      <c r="A9401" s="484" t="s">
        <v>87849</v>
      </c>
      <c r="B9401" s="485" t="s">
        <v>87848</v>
      </c>
      <c r="C9401" t="s">
        <v>87847</v>
      </c>
      <c r="D9401" t="s">
        <v>87847</v>
      </c>
      <c r="E9401" t="str">
        <f t="shared" si="146"/>
        <v>598100 - DERULLE GUILLAUME</v>
      </c>
      <c r="F9401" t="s">
        <v>1710</v>
      </c>
      <c r="G9401" t="s">
        <v>87846</v>
      </c>
      <c r="H9401" t="s">
        <v>87845</v>
      </c>
      <c r="I9401" t="s">
        <v>22671</v>
      </c>
      <c r="J9401" t="s">
        <v>87844</v>
      </c>
      <c r="K9401" t="s">
        <v>208</v>
      </c>
      <c r="L9401" t="s">
        <v>87843</v>
      </c>
      <c r="N9401" t="s">
        <v>208</v>
      </c>
      <c r="O9401" t="s">
        <v>476</v>
      </c>
      <c r="P9401" t="s">
        <v>476</v>
      </c>
    </row>
    <row r="9402" spans="1:16">
      <c r="A9402" s="484" t="s">
        <v>11398</v>
      </c>
      <c r="B9402" s="485" t="s">
        <v>11397</v>
      </c>
      <c r="C9402" t="s">
        <v>11396</v>
      </c>
      <c r="D9402" t="s">
        <v>11396</v>
      </c>
      <c r="E9402" t="str">
        <f t="shared" si="146"/>
        <v>574132 - TAFFIN PASCAL OVNI STUDIO - NORDIGITAL</v>
      </c>
      <c r="F9402" t="s">
        <v>1817</v>
      </c>
      <c r="G9402" t="s">
        <v>11395</v>
      </c>
      <c r="I9402" t="s">
        <v>1814</v>
      </c>
      <c r="J9402" t="s">
        <v>11394</v>
      </c>
      <c r="K9402" t="s">
        <v>208</v>
      </c>
      <c r="L9402" t="s">
        <v>11393</v>
      </c>
      <c r="N9402" t="s">
        <v>208</v>
      </c>
      <c r="O9402" t="s">
        <v>476</v>
      </c>
      <c r="P9402" t="s">
        <v>476</v>
      </c>
    </row>
    <row r="9403" spans="1:16">
      <c r="A9403" s="484" t="s">
        <v>9633</v>
      </c>
      <c r="B9403" s="485" t="s">
        <v>9632</v>
      </c>
      <c r="C9403" t="s">
        <v>9631</v>
      </c>
      <c r="D9403" t="s">
        <v>9631</v>
      </c>
      <c r="E9403" t="str">
        <f t="shared" si="146"/>
        <v>593138 - TL FORMATIONS</v>
      </c>
      <c r="F9403" t="s">
        <v>5013</v>
      </c>
      <c r="G9403" t="s">
        <v>9630</v>
      </c>
      <c r="I9403" t="s">
        <v>959</v>
      </c>
      <c r="J9403" t="s">
        <v>9629</v>
      </c>
      <c r="K9403" t="s">
        <v>208</v>
      </c>
      <c r="L9403" t="s">
        <v>9628</v>
      </c>
      <c r="N9403" t="s">
        <v>208</v>
      </c>
      <c r="O9403" t="s">
        <v>476</v>
      </c>
      <c r="P9403" t="s">
        <v>476</v>
      </c>
    </row>
    <row r="9404" spans="1:16">
      <c r="A9404" s="484" t="s">
        <v>16027</v>
      </c>
      <c r="B9404" s="485" t="s">
        <v>16026</v>
      </c>
      <c r="C9404" t="s">
        <v>16025</v>
      </c>
      <c r="D9404" t="s">
        <v>16024</v>
      </c>
      <c r="E9404" t="str">
        <f t="shared" si="146"/>
        <v>311698 - SAHN</v>
      </c>
      <c r="G9404" t="s">
        <v>16023</v>
      </c>
      <c r="I9404" t="s">
        <v>4645</v>
      </c>
      <c r="K9404" t="s">
        <v>208</v>
      </c>
      <c r="L9404" t="s">
        <v>16022</v>
      </c>
      <c r="N9404" t="s">
        <v>208</v>
      </c>
      <c r="O9404" t="s">
        <v>476</v>
      </c>
      <c r="P9404" t="s">
        <v>476</v>
      </c>
    </row>
    <row r="9405" spans="1:16">
      <c r="A9405" s="484" t="s">
        <v>43858</v>
      </c>
      <c r="B9405" s="485" t="s">
        <v>43857</v>
      </c>
      <c r="C9405" t="s">
        <v>43856</v>
      </c>
      <c r="D9405" t="s">
        <v>43856</v>
      </c>
      <c r="E9405" t="str">
        <f t="shared" si="146"/>
        <v>458387 - LEPOINT ERIC FORMATION</v>
      </c>
      <c r="F9405" t="s">
        <v>1077</v>
      </c>
      <c r="G9405" t="s">
        <v>43855</v>
      </c>
      <c r="I9405" t="s">
        <v>6782</v>
      </c>
      <c r="K9405" t="s">
        <v>208</v>
      </c>
      <c r="L9405" t="s">
        <v>43854</v>
      </c>
      <c r="N9405" t="s">
        <v>208</v>
      </c>
      <c r="O9405" t="s">
        <v>476</v>
      </c>
      <c r="P9405" t="s">
        <v>476</v>
      </c>
    </row>
    <row r="9406" spans="1:16">
      <c r="A9406" s="484" t="s">
        <v>136006</v>
      </c>
      <c r="B9406" s="485" t="s">
        <v>136005</v>
      </c>
      <c r="C9406" t="s">
        <v>136004</v>
      </c>
      <c r="D9406" t="s">
        <v>136003</v>
      </c>
      <c r="E9406" t="str">
        <f t="shared" si="146"/>
        <v>464855 - AD CONSEIL</v>
      </c>
      <c r="F9406" t="s">
        <v>16714</v>
      </c>
      <c r="G9406" t="s">
        <v>136002</v>
      </c>
      <c r="H9406" t="s">
        <v>7900</v>
      </c>
      <c r="I9406" t="s">
        <v>4298</v>
      </c>
      <c r="J9406" t="s">
        <v>136001</v>
      </c>
      <c r="K9406" t="s">
        <v>136000</v>
      </c>
      <c r="L9406" t="s">
        <v>135999</v>
      </c>
      <c r="N9406" t="s">
        <v>208</v>
      </c>
      <c r="O9406" t="s">
        <v>476</v>
      </c>
      <c r="P9406" t="s">
        <v>476</v>
      </c>
    </row>
    <row r="9407" spans="1:16">
      <c r="A9407" s="484" t="s">
        <v>51149</v>
      </c>
      <c r="B9407" s="485" t="s">
        <v>51148</v>
      </c>
      <c r="C9407" t="s">
        <v>51147</v>
      </c>
      <c r="D9407" t="s">
        <v>51146</v>
      </c>
      <c r="E9407" t="str">
        <f t="shared" si="146"/>
        <v>485123 - ISB FORMATION</v>
      </c>
      <c r="G9407" t="s">
        <v>51145</v>
      </c>
      <c r="I9407" t="s">
        <v>51144</v>
      </c>
      <c r="J9407" t="s">
        <v>51143</v>
      </c>
      <c r="K9407" t="s">
        <v>208</v>
      </c>
      <c r="L9407" t="s">
        <v>51142</v>
      </c>
      <c r="N9407" t="s">
        <v>208</v>
      </c>
      <c r="O9407" t="s">
        <v>476</v>
      </c>
      <c r="P9407" t="s">
        <v>476</v>
      </c>
    </row>
    <row r="9408" spans="1:16">
      <c r="A9408" s="484" t="s">
        <v>35249</v>
      </c>
      <c r="B9408" s="485" t="s">
        <v>35248</v>
      </c>
      <c r="C9408" t="s">
        <v>35247</v>
      </c>
      <c r="D9408" t="s">
        <v>35247</v>
      </c>
      <c r="E9408" t="str">
        <f t="shared" si="146"/>
        <v>549370 - MOREAU CHRISTINE</v>
      </c>
      <c r="F9408" t="s">
        <v>18681</v>
      </c>
      <c r="G9408" t="s">
        <v>35246</v>
      </c>
      <c r="H9408" t="s">
        <v>35245</v>
      </c>
      <c r="I9408" t="s">
        <v>35244</v>
      </c>
      <c r="J9408" t="s">
        <v>35243</v>
      </c>
      <c r="K9408" t="s">
        <v>208</v>
      </c>
      <c r="L9408" t="s">
        <v>35242</v>
      </c>
      <c r="N9408" t="s">
        <v>208</v>
      </c>
      <c r="O9408" t="s">
        <v>476</v>
      </c>
      <c r="P9408" t="s">
        <v>476</v>
      </c>
    </row>
    <row r="9409" spans="1:16">
      <c r="A9409" s="484" t="s">
        <v>123856</v>
      </c>
      <c r="B9409" s="485" t="s">
        <v>123855</v>
      </c>
      <c r="C9409" t="s">
        <v>123854</v>
      </c>
      <c r="D9409" t="s">
        <v>123854</v>
      </c>
      <c r="E9409" t="str">
        <f t="shared" si="146"/>
        <v>504130 - ASSOCIATION C'EST POSSIBLE AUTREMENT</v>
      </c>
      <c r="F9409" t="s">
        <v>2524</v>
      </c>
      <c r="G9409" t="s">
        <v>123853</v>
      </c>
      <c r="I9409" t="s">
        <v>4220</v>
      </c>
      <c r="J9409" t="s">
        <v>123852</v>
      </c>
      <c r="K9409" t="s">
        <v>208</v>
      </c>
      <c r="L9409" t="s">
        <v>123851</v>
      </c>
      <c r="N9409" t="s">
        <v>208</v>
      </c>
      <c r="O9409" t="s">
        <v>476</v>
      </c>
      <c r="P9409" t="s">
        <v>476</v>
      </c>
    </row>
    <row r="9410" spans="1:16">
      <c r="A9410" s="484" t="s">
        <v>126088</v>
      </c>
      <c r="B9410" s="485" t="s">
        <v>126087</v>
      </c>
      <c r="C9410" t="s">
        <v>126086</v>
      </c>
      <c r="D9410" t="s">
        <v>126085</v>
      </c>
      <c r="E9410" t="str">
        <f t="shared" ref="E9410:E9473" si="147">_xlfn.CONCAT(L9410," - ",D9410)</f>
        <v>632764 - CFA REGIONAL JEAN BOSCO VILLENEUVE D ASCQ</v>
      </c>
      <c r="F9410" t="s">
        <v>5819</v>
      </c>
      <c r="G9410" t="s">
        <v>126084</v>
      </c>
      <c r="I9410" t="s">
        <v>118847</v>
      </c>
      <c r="J9410" t="s">
        <v>126083</v>
      </c>
      <c r="K9410" t="s">
        <v>208</v>
      </c>
      <c r="L9410" t="s">
        <v>126082</v>
      </c>
      <c r="N9410" t="s">
        <v>207</v>
      </c>
      <c r="O9410" t="s">
        <v>476</v>
      </c>
      <c r="P9410" t="s">
        <v>476</v>
      </c>
    </row>
    <row r="9411" spans="1:16">
      <c r="A9411" s="484" t="s">
        <v>122192</v>
      </c>
      <c r="B9411" s="485" t="s">
        <v>122191</v>
      </c>
      <c r="C9411" t="s">
        <v>122190</v>
      </c>
      <c r="D9411" t="s">
        <v>122189</v>
      </c>
      <c r="E9411" t="str">
        <f t="shared" si="147"/>
        <v>551892 - APSSP19 TULLE</v>
      </c>
      <c r="F9411" t="s">
        <v>2771</v>
      </c>
      <c r="G9411" t="s">
        <v>122188</v>
      </c>
      <c r="I9411" t="s">
        <v>7636</v>
      </c>
      <c r="J9411" t="s">
        <v>122187</v>
      </c>
      <c r="K9411" t="s">
        <v>122186</v>
      </c>
      <c r="L9411" t="s">
        <v>122185</v>
      </c>
      <c r="N9411" t="s">
        <v>208</v>
      </c>
      <c r="O9411" t="s">
        <v>476</v>
      </c>
      <c r="P9411" t="s">
        <v>476</v>
      </c>
    </row>
    <row r="9412" spans="1:16">
      <c r="A9412" s="484" t="s">
        <v>13210</v>
      </c>
      <c r="B9412" s="485" t="s">
        <v>13209</v>
      </c>
      <c r="C9412" t="s">
        <v>13208</v>
      </c>
      <c r="D9412" t="s">
        <v>13207</v>
      </c>
      <c r="E9412" t="str">
        <f t="shared" si="147"/>
        <v>686712 - STAR GROUP</v>
      </c>
      <c r="F9412" t="s">
        <v>524</v>
      </c>
      <c r="G9412" t="s">
        <v>13206</v>
      </c>
      <c r="I9412" t="s">
        <v>1359</v>
      </c>
      <c r="J9412" t="s">
        <v>13205</v>
      </c>
      <c r="K9412" t="s">
        <v>208</v>
      </c>
      <c r="L9412" t="s">
        <v>13204</v>
      </c>
      <c r="N9412" t="s">
        <v>208</v>
      </c>
      <c r="O9412" t="s">
        <v>476</v>
      </c>
      <c r="P9412" t="s">
        <v>476</v>
      </c>
    </row>
    <row r="9413" spans="1:16">
      <c r="A9413" s="484" t="s">
        <v>67983</v>
      </c>
      <c r="B9413" s="485" t="s">
        <v>67982</v>
      </c>
      <c r="C9413" t="s">
        <v>67981</v>
      </c>
      <c r="D9413" t="s">
        <v>67981</v>
      </c>
      <c r="E9413" t="str">
        <f t="shared" si="147"/>
        <v>669295 - GAC TECHNOLOGY</v>
      </c>
      <c r="F9413" t="s">
        <v>3552</v>
      </c>
      <c r="G9413" t="s">
        <v>67980</v>
      </c>
      <c r="I9413" t="s">
        <v>802</v>
      </c>
      <c r="J9413" t="s">
        <v>67979</v>
      </c>
      <c r="K9413" t="s">
        <v>208</v>
      </c>
      <c r="L9413" t="s">
        <v>67978</v>
      </c>
      <c r="N9413" t="s">
        <v>208</v>
      </c>
      <c r="O9413" t="s">
        <v>476</v>
      </c>
      <c r="P9413" t="s">
        <v>476</v>
      </c>
    </row>
    <row r="9414" spans="1:16">
      <c r="A9414" s="484" t="s">
        <v>67522</v>
      </c>
      <c r="B9414" s="485" t="s">
        <v>67521</v>
      </c>
      <c r="C9414" t="s">
        <v>67520</v>
      </c>
      <c r="D9414" t="s">
        <v>67520</v>
      </c>
      <c r="E9414" t="str">
        <f t="shared" si="147"/>
        <v>679215 - GAYET METOIS FORMATION CONSEIL</v>
      </c>
      <c r="F9414" t="s">
        <v>21730</v>
      </c>
      <c r="G9414" t="s">
        <v>67519</v>
      </c>
      <c r="I9414" t="s">
        <v>67518</v>
      </c>
      <c r="J9414" t="s">
        <v>67517</v>
      </c>
      <c r="K9414" t="s">
        <v>208</v>
      </c>
      <c r="L9414" t="s">
        <v>67516</v>
      </c>
      <c r="N9414" t="s">
        <v>208</v>
      </c>
      <c r="O9414" t="s">
        <v>476</v>
      </c>
      <c r="P9414" t="s">
        <v>476</v>
      </c>
    </row>
    <row r="9415" spans="1:16">
      <c r="A9415" s="484" t="s">
        <v>47597</v>
      </c>
      <c r="B9415" s="485" t="s">
        <v>47596</v>
      </c>
      <c r="C9415" t="s">
        <v>47595</v>
      </c>
      <c r="D9415" t="s">
        <v>47595</v>
      </c>
      <c r="E9415" t="str">
        <f t="shared" si="147"/>
        <v>455799 - K2 DEVELOPPEMENT</v>
      </c>
      <c r="F9415" t="s">
        <v>7380</v>
      </c>
      <c r="G9415" t="s">
        <v>47594</v>
      </c>
      <c r="I9415" t="s">
        <v>3138</v>
      </c>
      <c r="J9415" t="s">
        <v>47593</v>
      </c>
      <c r="K9415" t="s">
        <v>208</v>
      </c>
      <c r="L9415" t="s">
        <v>47592</v>
      </c>
      <c r="N9415" t="s">
        <v>208</v>
      </c>
      <c r="O9415" t="s">
        <v>476</v>
      </c>
      <c r="P9415" t="s">
        <v>476</v>
      </c>
    </row>
    <row r="9416" spans="1:16">
      <c r="A9416" s="484" t="s">
        <v>114779</v>
      </c>
      <c r="B9416" s="485" t="s">
        <v>114778</v>
      </c>
      <c r="C9416" t="s">
        <v>114777</v>
      </c>
      <c r="D9416" t="s">
        <v>114777</v>
      </c>
      <c r="E9416" t="str">
        <f t="shared" si="147"/>
        <v>577790 - BATT HEITZ VALERIE MARIE - CABINET VH CONSEIL</v>
      </c>
      <c r="F9416" t="s">
        <v>1857</v>
      </c>
      <c r="G9416" t="s">
        <v>114776</v>
      </c>
      <c r="H9416" t="s">
        <v>114775</v>
      </c>
      <c r="I9416" t="s">
        <v>579</v>
      </c>
      <c r="J9416" t="s">
        <v>114774</v>
      </c>
      <c r="K9416" t="s">
        <v>208</v>
      </c>
      <c r="L9416" t="s">
        <v>114773</v>
      </c>
      <c r="N9416" t="s">
        <v>208</v>
      </c>
      <c r="O9416" t="s">
        <v>476</v>
      </c>
      <c r="P9416" t="s">
        <v>476</v>
      </c>
    </row>
    <row r="9417" spans="1:16">
      <c r="A9417" s="484" t="s">
        <v>100621</v>
      </c>
      <c r="B9417" s="485" t="s">
        <v>100620</v>
      </c>
      <c r="C9417" t="s">
        <v>100619</v>
      </c>
      <c r="D9417" t="s">
        <v>100618</v>
      </c>
      <c r="E9417" t="str">
        <f t="shared" si="147"/>
        <v>553890 - CIAMS</v>
      </c>
      <c r="F9417" t="s">
        <v>1513</v>
      </c>
      <c r="G9417" t="s">
        <v>100617</v>
      </c>
      <c r="I9417" t="s">
        <v>3138</v>
      </c>
      <c r="J9417" t="s">
        <v>100616</v>
      </c>
      <c r="K9417" t="s">
        <v>208</v>
      </c>
      <c r="L9417" t="s">
        <v>100615</v>
      </c>
      <c r="N9417" t="s">
        <v>208</v>
      </c>
      <c r="O9417" t="s">
        <v>476</v>
      </c>
      <c r="P9417" t="s">
        <v>476</v>
      </c>
    </row>
    <row r="9418" spans="1:16">
      <c r="A9418" s="484" t="s">
        <v>35529</v>
      </c>
      <c r="B9418" s="485" t="s">
        <v>35528</v>
      </c>
      <c r="C9418" t="s">
        <v>35527</v>
      </c>
      <c r="D9418" t="s">
        <v>35527</v>
      </c>
      <c r="E9418" t="str">
        <f t="shared" si="147"/>
        <v>518256 - MOMENTOM</v>
      </c>
      <c r="F9418" t="s">
        <v>1086</v>
      </c>
      <c r="G9418" t="s">
        <v>35526</v>
      </c>
      <c r="I9418" t="s">
        <v>1814</v>
      </c>
      <c r="J9418" t="s">
        <v>35525</v>
      </c>
      <c r="K9418" t="s">
        <v>208</v>
      </c>
      <c r="L9418" t="s">
        <v>35524</v>
      </c>
      <c r="N9418" t="s">
        <v>208</v>
      </c>
      <c r="O9418" t="s">
        <v>476</v>
      </c>
      <c r="P9418" t="s">
        <v>476</v>
      </c>
    </row>
    <row r="9419" spans="1:16">
      <c r="A9419" s="484" t="s">
        <v>78661</v>
      </c>
      <c r="B9419" s="485" t="s">
        <v>78660</v>
      </c>
      <c r="C9419" t="s">
        <v>78659</v>
      </c>
      <c r="D9419" t="s">
        <v>78658</v>
      </c>
      <c r="E9419" t="str">
        <f t="shared" si="147"/>
        <v>191437 - ERVE PHILIPPE IGS FORMATION</v>
      </c>
      <c r="F9419" t="s">
        <v>78657</v>
      </c>
      <c r="G9419" t="s">
        <v>78656</v>
      </c>
      <c r="H9419" t="s">
        <v>36343</v>
      </c>
      <c r="I9419" t="s">
        <v>78655</v>
      </c>
      <c r="J9419" t="s">
        <v>78654</v>
      </c>
      <c r="K9419" t="s">
        <v>208</v>
      </c>
      <c r="L9419" t="s">
        <v>78653</v>
      </c>
      <c r="N9419" t="s">
        <v>208</v>
      </c>
      <c r="O9419" t="s">
        <v>476</v>
      </c>
      <c r="P9419" t="s">
        <v>476</v>
      </c>
    </row>
    <row r="9420" spans="1:16">
      <c r="A9420" s="484" t="s">
        <v>28769</v>
      </c>
      <c r="B9420" s="485" t="s">
        <v>28768</v>
      </c>
      <c r="C9420" t="s">
        <v>28767</v>
      </c>
      <c r="D9420" t="s">
        <v>28766</v>
      </c>
      <c r="E9420" t="str">
        <f t="shared" si="147"/>
        <v>625188 - PERFORMA ROQUEBRUNE SUR ARGENS</v>
      </c>
      <c r="F9420" t="s">
        <v>21256</v>
      </c>
      <c r="G9420" t="s">
        <v>28765</v>
      </c>
      <c r="I9420" t="s">
        <v>28764</v>
      </c>
      <c r="K9420" t="s">
        <v>208</v>
      </c>
      <c r="L9420" t="s">
        <v>28763</v>
      </c>
      <c r="N9420" t="s">
        <v>207</v>
      </c>
      <c r="O9420" t="s">
        <v>476</v>
      </c>
      <c r="P9420" t="s">
        <v>476</v>
      </c>
    </row>
    <row r="9421" spans="1:16">
      <c r="A9421" s="484" t="s">
        <v>31426</v>
      </c>
      <c r="B9421" s="485" t="s">
        <v>31425</v>
      </c>
      <c r="C9421" t="s">
        <v>31424</v>
      </c>
      <c r="D9421" t="s">
        <v>31424</v>
      </c>
      <c r="E9421" t="str">
        <f t="shared" si="147"/>
        <v>672397 - ONE TECH</v>
      </c>
      <c r="F9421" t="s">
        <v>31423</v>
      </c>
      <c r="G9421" t="s">
        <v>31422</v>
      </c>
      <c r="H9421" t="s">
        <v>31421</v>
      </c>
      <c r="I9421" t="s">
        <v>31420</v>
      </c>
      <c r="J9421" t="s">
        <v>31419</v>
      </c>
      <c r="K9421" t="s">
        <v>208</v>
      </c>
      <c r="L9421" t="s">
        <v>31418</v>
      </c>
      <c r="N9421" t="s">
        <v>208</v>
      </c>
      <c r="O9421" t="s">
        <v>476</v>
      </c>
      <c r="P9421" t="s">
        <v>476</v>
      </c>
    </row>
    <row r="9422" spans="1:16">
      <c r="A9422" s="484" t="s">
        <v>91812</v>
      </c>
      <c r="B9422" s="485" t="s">
        <v>91811</v>
      </c>
      <c r="C9422" t="s">
        <v>91810</v>
      </c>
      <c r="D9422" t="s">
        <v>91810</v>
      </c>
      <c r="E9422" t="str">
        <f t="shared" si="147"/>
        <v>589743 - COPPIN BERTRAND</v>
      </c>
      <c r="F9422" t="s">
        <v>1710</v>
      </c>
      <c r="G9422" t="s">
        <v>91809</v>
      </c>
      <c r="H9422" t="s">
        <v>91808</v>
      </c>
      <c r="I9422" t="s">
        <v>1814</v>
      </c>
      <c r="K9422" t="s">
        <v>208</v>
      </c>
      <c r="L9422" t="s">
        <v>91807</v>
      </c>
      <c r="N9422" t="s">
        <v>208</v>
      </c>
      <c r="O9422" t="s">
        <v>476</v>
      </c>
      <c r="P9422" t="s">
        <v>476</v>
      </c>
    </row>
    <row r="9423" spans="1:16">
      <c r="A9423" s="484" t="s">
        <v>118575</v>
      </c>
      <c r="B9423" s="485" t="s">
        <v>118574</v>
      </c>
      <c r="C9423" t="s">
        <v>118573</v>
      </c>
      <c r="D9423" t="s">
        <v>118572</v>
      </c>
      <c r="E9423" t="str">
        <f t="shared" si="147"/>
        <v>408013 - RHESO</v>
      </c>
      <c r="F9423" t="s">
        <v>5915</v>
      </c>
      <c r="G9423" t="s">
        <v>118571</v>
      </c>
      <c r="I9423" t="s">
        <v>36543</v>
      </c>
      <c r="J9423" t="s">
        <v>118570</v>
      </c>
      <c r="K9423" t="s">
        <v>118569</v>
      </c>
      <c r="L9423" t="s">
        <v>118568</v>
      </c>
      <c r="N9423" t="s">
        <v>208</v>
      </c>
      <c r="O9423" t="s">
        <v>476</v>
      </c>
      <c r="P9423" t="s">
        <v>476</v>
      </c>
    </row>
    <row r="9424" spans="1:16">
      <c r="A9424" s="484" t="s">
        <v>112612</v>
      </c>
      <c r="B9424" s="485" t="s">
        <v>112611</v>
      </c>
      <c r="C9424" t="s">
        <v>112610</v>
      </c>
      <c r="D9424" t="s">
        <v>112609</v>
      </c>
      <c r="E9424" t="str">
        <f t="shared" si="147"/>
        <v>658704 - BOUCHONNEAU SEBASTIEN</v>
      </c>
      <c r="F9424" t="s">
        <v>4591</v>
      </c>
      <c r="G9424" t="s">
        <v>112608</v>
      </c>
      <c r="I9424" t="s">
        <v>8055</v>
      </c>
      <c r="J9424" t="s">
        <v>112607</v>
      </c>
      <c r="K9424" t="s">
        <v>208</v>
      </c>
      <c r="L9424" t="s">
        <v>112606</v>
      </c>
      <c r="N9424" t="s">
        <v>208</v>
      </c>
      <c r="O9424" t="s">
        <v>476</v>
      </c>
      <c r="P9424" t="s">
        <v>476</v>
      </c>
    </row>
    <row r="9425" spans="1:16">
      <c r="A9425" s="484" t="s">
        <v>67920</v>
      </c>
      <c r="B9425" s="485" t="s">
        <v>67919</v>
      </c>
      <c r="C9425" t="s">
        <v>67918</v>
      </c>
      <c r="D9425" t="s">
        <v>67917</v>
      </c>
      <c r="E9425" t="str">
        <f t="shared" si="147"/>
        <v>619668 - GAIGNARD LAURENT</v>
      </c>
      <c r="F9425" t="s">
        <v>7125</v>
      </c>
      <c r="G9425" t="s">
        <v>67916</v>
      </c>
      <c r="I9425" t="s">
        <v>67915</v>
      </c>
      <c r="J9425" t="s">
        <v>67914</v>
      </c>
      <c r="K9425" t="s">
        <v>208</v>
      </c>
      <c r="L9425" t="s">
        <v>67913</v>
      </c>
      <c r="N9425" t="s">
        <v>208</v>
      </c>
      <c r="O9425" t="s">
        <v>476</v>
      </c>
      <c r="P9425" t="s">
        <v>476</v>
      </c>
    </row>
    <row r="9426" spans="1:16">
      <c r="A9426" s="484" t="s">
        <v>2922</v>
      </c>
      <c r="B9426" s="485" t="s">
        <v>2921</v>
      </c>
      <c r="C9426" t="s">
        <v>2920</v>
      </c>
      <c r="D9426" t="s">
        <v>2920</v>
      </c>
      <c r="E9426" t="str">
        <f t="shared" si="147"/>
        <v>383247 - VUILLOD DOMINIQUE</v>
      </c>
      <c r="F9426" t="s">
        <v>2919</v>
      </c>
      <c r="G9426" t="s">
        <v>2918</v>
      </c>
      <c r="I9426" t="s">
        <v>2917</v>
      </c>
      <c r="J9426" t="s">
        <v>2916</v>
      </c>
      <c r="K9426" t="s">
        <v>208</v>
      </c>
      <c r="L9426" t="s">
        <v>2915</v>
      </c>
      <c r="N9426" t="s">
        <v>208</v>
      </c>
      <c r="O9426" t="s">
        <v>476</v>
      </c>
      <c r="P9426" t="s">
        <v>476</v>
      </c>
    </row>
    <row r="9427" spans="1:16">
      <c r="A9427" s="484" t="s">
        <v>120724</v>
      </c>
      <c r="B9427" s="485" t="s">
        <v>120723</v>
      </c>
      <c r="C9427" t="s">
        <v>120722</v>
      </c>
      <c r="D9427" t="s">
        <v>120722</v>
      </c>
      <c r="E9427" t="str">
        <f t="shared" si="147"/>
        <v>445290 - ASSOCIATION LES CHIENS D'EVEIL D'ANJOU</v>
      </c>
      <c r="F9427" t="s">
        <v>53774</v>
      </c>
      <c r="G9427" t="s">
        <v>120721</v>
      </c>
      <c r="I9427" t="s">
        <v>1647</v>
      </c>
      <c r="J9427" t="s">
        <v>120720</v>
      </c>
      <c r="K9427" t="s">
        <v>208</v>
      </c>
      <c r="L9427" t="s">
        <v>120719</v>
      </c>
      <c r="N9427" t="s">
        <v>208</v>
      </c>
      <c r="O9427" t="s">
        <v>476</v>
      </c>
      <c r="P9427" t="s">
        <v>476</v>
      </c>
    </row>
    <row r="9428" spans="1:16">
      <c r="A9428" s="484" t="s">
        <v>116414</v>
      </c>
      <c r="B9428" s="485" t="s">
        <v>116413</v>
      </c>
      <c r="C9428" t="s">
        <v>116412</v>
      </c>
      <c r="D9428" t="s">
        <v>116412</v>
      </c>
      <c r="E9428" t="str">
        <f t="shared" si="147"/>
        <v>532903 - AUTO ECOLE FMTL LA BELLIFONTAINE</v>
      </c>
      <c r="F9428" t="s">
        <v>4705</v>
      </c>
      <c r="G9428" t="s">
        <v>116411</v>
      </c>
      <c r="I9428" t="s">
        <v>77669</v>
      </c>
      <c r="J9428" t="s">
        <v>77668</v>
      </c>
      <c r="K9428" t="s">
        <v>208</v>
      </c>
      <c r="L9428" t="s">
        <v>116410</v>
      </c>
      <c r="N9428" t="s">
        <v>208</v>
      </c>
      <c r="O9428" t="s">
        <v>476</v>
      </c>
      <c r="P9428" t="s">
        <v>476</v>
      </c>
    </row>
    <row r="9429" spans="1:16">
      <c r="A9429" s="484" t="s">
        <v>25673</v>
      </c>
      <c r="B9429" s="485" t="s">
        <v>25672</v>
      </c>
      <c r="C9429" t="s">
        <v>25671</v>
      </c>
      <c r="D9429" t="s">
        <v>25671</v>
      </c>
      <c r="E9429" t="str">
        <f t="shared" si="147"/>
        <v>418961 - PROHITEC</v>
      </c>
      <c r="F9429" t="s">
        <v>8706</v>
      </c>
      <c r="G9429" t="s">
        <v>25670</v>
      </c>
      <c r="I9429" t="s">
        <v>1350</v>
      </c>
      <c r="J9429" t="s">
        <v>25669</v>
      </c>
      <c r="K9429" t="s">
        <v>208</v>
      </c>
      <c r="L9429" t="s">
        <v>25668</v>
      </c>
      <c r="N9429" t="s">
        <v>208</v>
      </c>
      <c r="O9429" t="s">
        <v>476</v>
      </c>
      <c r="P9429" t="s">
        <v>476</v>
      </c>
    </row>
    <row r="9430" spans="1:16">
      <c r="A9430" s="484" t="s">
        <v>22235</v>
      </c>
      <c r="B9430" s="485" t="s">
        <v>22234</v>
      </c>
      <c r="C9430" t="s">
        <v>22233</v>
      </c>
      <c r="D9430" t="s">
        <v>22233</v>
      </c>
      <c r="E9430" t="str">
        <f t="shared" si="147"/>
        <v>623957 - RETAILLAUD VALERIE</v>
      </c>
      <c r="F9430" t="s">
        <v>2304</v>
      </c>
      <c r="G9430" t="s">
        <v>22232</v>
      </c>
      <c r="I9430" t="s">
        <v>1781</v>
      </c>
      <c r="J9430" t="s">
        <v>22231</v>
      </c>
      <c r="K9430" t="s">
        <v>208</v>
      </c>
      <c r="L9430" t="s">
        <v>22230</v>
      </c>
      <c r="N9430" t="s">
        <v>208</v>
      </c>
      <c r="O9430" t="s">
        <v>476</v>
      </c>
      <c r="P9430" t="s">
        <v>476</v>
      </c>
    </row>
    <row r="9431" spans="1:16">
      <c r="A9431" s="484" t="s">
        <v>43450</v>
      </c>
      <c r="B9431" s="485" t="s">
        <v>43449</v>
      </c>
      <c r="C9431" t="s">
        <v>43448</v>
      </c>
      <c r="D9431" t="s">
        <v>43448</v>
      </c>
      <c r="E9431" t="str">
        <f t="shared" si="147"/>
        <v>586389 - LES OUVRIERS DE JOIE</v>
      </c>
      <c r="F9431" t="s">
        <v>39732</v>
      </c>
      <c r="G9431" t="s">
        <v>43447</v>
      </c>
      <c r="I9431" t="s">
        <v>4951</v>
      </c>
      <c r="J9431" t="s">
        <v>43446</v>
      </c>
      <c r="K9431" t="s">
        <v>208</v>
      </c>
      <c r="L9431" t="s">
        <v>43445</v>
      </c>
      <c r="N9431" t="s">
        <v>208</v>
      </c>
      <c r="O9431" t="s">
        <v>476</v>
      </c>
      <c r="P9431" t="s">
        <v>476</v>
      </c>
    </row>
    <row r="9432" spans="1:16">
      <c r="A9432" s="484" t="s">
        <v>96717</v>
      </c>
      <c r="B9432" s="485" t="s">
        <v>96716</v>
      </c>
      <c r="C9432" t="s">
        <v>96715</v>
      </c>
      <c r="D9432" t="s">
        <v>96715</v>
      </c>
      <c r="E9432" t="str">
        <f t="shared" si="147"/>
        <v>593813 - CHANGEO CONSEIL - BGRIMPERELLE</v>
      </c>
      <c r="F9432" t="s">
        <v>2219</v>
      </c>
      <c r="G9432" t="s">
        <v>96714</v>
      </c>
      <c r="I9432" t="s">
        <v>1542</v>
      </c>
      <c r="J9432" t="s">
        <v>96713</v>
      </c>
      <c r="K9432" t="s">
        <v>208</v>
      </c>
      <c r="L9432" t="s">
        <v>96712</v>
      </c>
      <c r="N9432" t="s">
        <v>208</v>
      </c>
      <c r="O9432" t="s">
        <v>476</v>
      </c>
      <c r="P9432" t="s">
        <v>476</v>
      </c>
    </row>
    <row r="9433" spans="1:16">
      <c r="A9433" s="484" t="s">
        <v>1563</v>
      </c>
      <c r="B9433" s="485" t="s">
        <v>1562</v>
      </c>
      <c r="C9433" t="s">
        <v>1555</v>
      </c>
      <c r="D9433" t="s">
        <v>1555</v>
      </c>
      <c r="E9433" t="str">
        <f t="shared" si="147"/>
        <v>567097 - YES</v>
      </c>
      <c r="F9433" t="s">
        <v>628</v>
      </c>
      <c r="G9433" t="s">
        <v>1561</v>
      </c>
      <c r="I9433" t="s">
        <v>1494</v>
      </c>
      <c r="J9433" t="s">
        <v>1560</v>
      </c>
      <c r="K9433" t="s">
        <v>208</v>
      </c>
      <c r="L9433" t="s">
        <v>1559</v>
      </c>
      <c r="N9433" t="s">
        <v>208</v>
      </c>
      <c r="O9433" t="s">
        <v>476</v>
      </c>
      <c r="P9433" t="s">
        <v>476</v>
      </c>
    </row>
    <row r="9434" spans="1:16">
      <c r="A9434" s="484" t="s">
        <v>86316</v>
      </c>
      <c r="B9434" s="485" t="s">
        <v>86315</v>
      </c>
      <c r="C9434" t="s">
        <v>86314</v>
      </c>
      <c r="D9434" t="s">
        <v>86314</v>
      </c>
      <c r="E9434" t="str">
        <f t="shared" si="147"/>
        <v>395225 - DP GESTION ET SERVICES</v>
      </c>
      <c r="F9434" t="s">
        <v>2170</v>
      </c>
      <c r="G9434" t="s">
        <v>86313</v>
      </c>
      <c r="I9434" t="s">
        <v>34857</v>
      </c>
      <c r="J9434" t="s">
        <v>86312</v>
      </c>
      <c r="K9434" t="s">
        <v>86311</v>
      </c>
      <c r="L9434" t="s">
        <v>86310</v>
      </c>
      <c r="N9434" t="s">
        <v>208</v>
      </c>
      <c r="O9434" t="s">
        <v>476</v>
      </c>
      <c r="P9434" t="s">
        <v>476</v>
      </c>
    </row>
    <row r="9435" spans="1:16">
      <c r="A9435" s="484" t="s">
        <v>135514</v>
      </c>
      <c r="B9435" s="485" t="s">
        <v>135513</v>
      </c>
      <c r="C9435" t="s">
        <v>135512</v>
      </c>
      <c r="D9435" t="s">
        <v>135511</v>
      </c>
      <c r="E9435" t="str">
        <f t="shared" si="147"/>
        <v>411693 - ACTECIL STRASBOURG</v>
      </c>
      <c r="F9435" t="s">
        <v>1857</v>
      </c>
      <c r="G9435" t="s">
        <v>135510</v>
      </c>
      <c r="I9435" t="s">
        <v>579</v>
      </c>
      <c r="J9435" t="s">
        <v>135509</v>
      </c>
      <c r="K9435" t="s">
        <v>208</v>
      </c>
      <c r="L9435" t="s">
        <v>135508</v>
      </c>
      <c r="N9435" t="s">
        <v>208</v>
      </c>
      <c r="O9435" t="s">
        <v>476</v>
      </c>
      <c r="P9435" t="s">
        <v>476</v>
      </c>
    </row>
    <row r="9436" spans="1:16">
      <c r="A9436" s="484" t="s">
        <v>15512</v>
      </c>
      <c r="C9436" t="s">
        <v>15511</v>
      </c>
      <c r="D9436" t="s">
        <v>15510</v>
      </c>
      <c r="E9436" t="str">
        <f t="shared" si="147"/>
        <v>467595 - SFCO</v>
      </c>
      <c r="F9436" t="s">
        <v>2385</v>
      </c>
      <c r="G9436" t="s">
        <v>15509</v>
      </c>
      <c r="I9436" t="s">
        <v>626</v>
      </c>
      <c r="J9436" t="s">
        <v>15508</v>
      </c>
      <c r="K9436" t="s">
        <v>15507</v>
      </c>
      <c r="L9436" t="s">
        <v>15506</v>
      </c>
      <c r="N9436" t="s">
        <v>208</v>
      </c>
      <c r="O9436" t="s">
        <v>476</v>
      </c>
      <c r="P9436" t="s">
        <v>476</v>
      </c>
    </row>
    <row r="9437" spans="1:16">
      <c r="A9437" s="484" t="s">
        <v>126615</v>
      </c>
      <c r="B9437" s="485" t="s">
        <v>126614</v>
      </c>
      <c r="C9437" t="s">
        <v>126613</v>
      </c>
      <c r="D9437" t="s">
        <v>126613</v>
      </c>
      <c r="E9437" t="str">
        <f t="shared" si="147"/>
        <v>391920 - ARTS ET TECHNIQUES DE LA CERAMIQUE</v>
      </c>
      <c r="F9437" t="s">
        <v>1077</v>
      </c>
      <c r="G9437" t="s">
        <v>126612</v>
      </c>
      <c r="I9437" t="s">
        <v>8273</v>
      </c>
      <c r="J9437" t="s">
        <v>126611</v>
      </c>
      <c r="K9437" t="s">
        <v>208</v>
      </c>
      <c r="L9437" t="s">
        <v>126610</v>
      </c>
      <c r="N9437" t="s">
        <v>208</v>
      </c>
      <c r="O9437" t="s">
        <v>476</v>
      </c>
      <c r="P9437" t="s">
        <v>476</v>
      </c>
    </row>
    <row r="9438" spans="1:16">
      <c r="A9438" s="484" t="s">
        <v>66293</v>
      </c>
      <c r="B9438" s="485" t="s">
        <v>66292</v>
      </c>
      <c r="C9438" t="s">
        <v>66291</v>
      </c>
      <c r="D9438" t="s">
        <v>66291</v>
      </c>
      <c r="E9438" t="str">
        <f t="shared" si="147"/>
        <v>467339 - GLOBAL TRAINING FORMATION</v>
      </c>
      <c r="F9438" t="s">
        <v>65068</v>
      </c>
      <c r="G9438" t="s">
        <v>66290</v>
      </c>
      <c r="I9438" t="s">
        <v>66289</v>
      </c>
      <c r="J9438" t="s">
        <v>66288</v>
      </c>
      <c r="K9438" t="s">
        <v>208</v>
      </c>
      <c r="L9438" t="s">
        <v>66287</v>
      </c>
      <c r="N9438" t="s">
        <v>208</v>
      </c>
      <c r="O9438" t="s">
        <v>476</v>
      </c>
      <c r="P9438" t="s">
        <v>476</v>
      </c>
    </row>
    <row r="9439" spans="1:16">
      <c r="A9439" s="484" t="s">
        <v>20241</v>
      </c>
      <c r="B9439" s="485" t="s">
        <v>20240</v>
      </c>
      <c r="C9439" t="s">
        <v>20239</v>
      </c>
      <c r="D9439" t="s">
        <v>20238</v>
      </c>
      <c r="E9439" t="str">
        <f t="shared" si="147"/>
        <v>503903 - BAUDUIN CAROLINE</v>
      </c>
      <c r="F9439" t="s">
        <v>2651</v>
      </c>
      <c r="G9439" t="s">
        <v>20237</v>
      </c>
      <c r="I9439" t="s">
        <v>20236</v>
      </c>
      <c r="J9439" t="s">
        <v>20235</v>
      </c>
      <c r="K9439" t="s">
        <v>208</v>
      </c>
      <c r="L9439" t="s">
        <v>20234</v>
      </c>
      <c r="N9439" t="s">
        <v>208</v>
      </c>
      <c r="O9439" t="s">
        <v>476</v>
      </c>
      <c r="P9439" t="s">
        <v>20233</v>
      </c>
    </row>
    <row r="9440" spans="1:16">
      <c r="A9440" s="484" t="s">
        <v>19326</v>
      </c>
      <c r="B9440" s="485" t="s">
        <v>19325</v>
      </c>
      <c r="C9440" t="s">
        <v>19324</v>
      </c>
      <c r="D9440" t="s">
        <v>19324</v>
      </c>
      <c r="E9440" t="str">
        <f t="shared" si="147"/>
        <v>449246 - SAVOIRS PUBLICS</v>
      </c>
      <c r="F9440" t="s">
        <v>19323</v>
      </c>
      <c r="G9440" t="s">
        <v>19322</v>
      </c>
      <c r="I9440" t="s">
        <v>1837</v>
      </c>
      <c r="J9440" t="s">
        <v>19321</v>
      </c>
      <c r="K9440" t="s">
        <v>208</v>
      </c>
      <c r="L9440" t="s">
        <v>19320</v>
      </c>
      <c r="N9440" t="s">
        <v>208</v>
      </c>
      <c r="O9440" t="s">
        <v>476</v>
      </c>
      <c r="P9440" t="s">
        <v>476</v>
      </c>
    </row>
    <row r="9441" spans="1:16">
      <c r="A9441" s="484" t="s">
        <v>54217</v>
      </c>
      <c r="B9441" s="485" t="s">
        <v>54216</v>
      </c>
      <c r="C9441" t="s">
        <v>54215</v>
      </c>
      <c r="D9441" t="s">
        <v>54214</v>
      </c>
      <c r="E9441" t="str">
        <f t="shared" si="147"/>
        <v>349343 - INSTITUT GREFOR</v>
      </c>
      <c r="F9441" t="s">
        <v>1328</v>
      </c>
      <c r="G9441" t="s">
        <v>54213</v>
      </c>
      <c r="I9441" t="s">
        <v>836</v>
      </c>
      <c r="J9441" t="s">
        <v>54212</v>
      </c>
      <c r="K9441" t="s">
        <v>208</v>
      </c>
      <c r="L9441" t="s">
        <v>54211</v>
      </c>
      <c r="N9441" t="s">
        <v>208</v>
      </c>
      <c r="O9441" t="s">
        <v>476</v>
      </c>
      <c r="P9441" t="s">
        <v>476</v>
      </c>
    </row>
    <row r="9442" spans="1:16">
      <c r="A9442" s="484" t="s">
        <v>99751</v>
      </c>
      <c r="B9442" s="485" t="s">
        <v>99750</v>
      </c>
      <c r="C9442" t="s">
        <v>99749</v>
      </c>
      <c r="D9442" t="s">
        <v>99748</v>
      </c>
      <c r="E9442" t="str">
        <f t="shared" si="147"/>
        <v>629200 - CRFP NIMES</v>
      </c>
      <c r="F9442" t="s">
        <v>9965</v>
      </c>
      <c r="G9442" t="s">
        <v>99747</v>
      </c>
      <c r="I9442" t="s">
        <v>1321</v>
      </c>
      <c r="J9442" t="s">
        <v>99746</v>
      </c>
      <c r="K9442" t="s">
        <v>208</v>
      </c>
      <c r="L9442" t="s">
        <v>99745</v>
      </c>
      <c r="N9442" t="s">
        <v>208</v>
      </c>
      <c r="O9442" t="s">
        <v>476</v>
      </c>
      <c r="P9442" t="s">
        <v>476</v>
      </c>
    </row>
    <row r="9443" spans="1:16">
      <c r="A9443" s="484" t="s">
        <v>54403</v>
      </c>
      <c r="B9443" s="485" t="s">
        <v>54402</v>
      </c>
      <c r="C9443" t="s">
        <v>54401</v>
      </c>
      <c r="D9443" t="s">
        <v>54401</v>
      </c>
      <c r="E9443" t="str">
        <f t="shared" si="147"/>
        <v>414815 - INSTITUT FRANCAIS DE FORMATION EN PATISSERIE</v>
      </c>
      <c r="F9443" t="s">
        <v>540</v>
      </c>
      <c r="G9443" t="s">
        <v>54400</v>
      </c>
      <c r="I9443" t="s">
        <v>40974</v>
      </c>
      <c r="J9443" t="s">
        <v>54399</v>
      </c>
      <c r="K9443" t="s">
        <v>208</v>
      </c>
      <c r="L9443" t="s">
        <v>54398</v>
      </c>
      <c r="N9443" t="s">
        <v>208</v>
      </c>
      <c r="O9443" t="s">
        <v>476</v>
      </c>
      <c r="P9443" t="s">
        <v>476</v>
      </c>
    </row>
    <row r="9444" spans="1:16">
      <c r="A9444" s="484" t="s">
        <v>124887</v>
      </c>
      <c r="B9444" s="485" t="s">
        <v>124886</v>
      </c>
      <c r="C9444" t="s">
        <v>124885</v>
      </c>
      <c r="D9444" t="s">
        <v>124884</v>
      </c>
      <c r="E9444" t="str">
        <f t="shared" si="147"/>
        <v>519297 - ADAPSS MONTPELLIER</v>
      </c>
      <c r="F9444" t="s">
        <v>41525</v>
      </c>
      <c r="G9444" t="s">
        <v>124883</v>
      </c>
      <c r="I9444" t="s">
        <v>1542</v>
      </c>
      <c r="J9444" t="s">
        <v>124882</v>
      </c>
      <c r="K9444" t="s">
        <v>208</v>
      </c>
      <c r="L9444" t="s">
        <v>124881</v>
      </c>
      <c r="N9444" t="s">
        <v>207</v>
      </c>
      <c r="O9444" t="s">
        <v>476</v>
      </c>
      <c r="P9444" t="s">
        <v>476</v>
      </c>
    </row>
    <row r="9445" spans="1:16">
      <c r="A9445" s="484" t="s">
        <v>109672</v>
      </c>
      <c r="B9445" s="485" t="s">
        <v>109671</v>
      </c>
      <c r="C9445" t="s">
        <v>109670</v>
      </c>
      <c r="D9445" t="s">
        <v>109670</v>
      </c>
      <c r="E9445" t="str">
        <f t="shared" si="147"/>
        <v>420281 - CASALEGNO ANNE-MARIE</v>
      </c>
      <c r="F9445" t="s">
        <v>17346</v>
      </c>
      <c r="G9445" t="s">
        <v>109669</v>
      </c>
      <c r="H9445" t="s">
        <v>109668</v>
      </c>
      <c r="I9445" t="s">
        <v>16912</v>
      </c>
      <c r="J9445" t="s">
        <v>109667</v>
      </c>
      <c r="K9445" t="s">
        <v>208</v>
      </c>
      <c r="L9445" t="s">
        <v>109666</v>
      </c>
      <c r="N9445" t="s">
        <v>208</v>
      </c>
      <c r="O9445" t="s">
        <v>476</v>
      </c>
      <c r="P9445" t="s">
        <v>476</v>
      </c>
    </row>
    <row r="9446" spans="1:16">
      <c r="A9446" s="484" t="s">
        <v>50498</v>
      </c>
      <c r="B9446" s="485" t="s">
        <v>50497</v>
      </c>
      <c r="C9446" t="s">
        <v>50496</v>
      </c>
      <c r="D9446" t="s">
        <v>50496</v>
      </c>
      <c r="E9446" t="str">
        <f t="shared" si="147"/>
        <v>516016 - IPKEROS</v>
      </c>
      <c r="F9446" t="s">
        <v>2524</v>
      </c>
      <c r="G9446" t="s">
        <v>50495</v>
      </c>
      <c r="H9446" t="s">
        <v>50494</v>
      </c>
      <c r="I9446" t="s">
        <v>16550</v>
      </c>
      <c r="K9446" t="s">
        <v>208</v>
      </c>
      <c r="L9446" t="s">
        <v>50493</v>
      </c>
      <c r="N9446" t="s">
        <v>208</v>
      </c>
      <c r="O9446" t="s">
        <v>476</v>
      </c>
      <c r="P9446" t="s">
        <v>476</v>
      </c>
    </row>
    <row r="9447" spans="1:16">
      <c r="A9447" s="484" t="s">
        <v>30573</v>
      </c>
      <c r="B9447" s="485" t="s">
        <v>30572</v>
      </c>
      <c r="C9447" t="s">
        <v>30571</v>
      </c>
      <c r="D9447" t="s">
        <v>30571</v>
      </c>
      <c r="E9447" t="str">
        <f t="shared" si="147"/>
        <v>594507 - ORRIER ELISE</v>
      </c>
      <c r="F9447" t="s">
        <v>831</v>
      </c>
      <c r="G9447" t="s">
        <v>30570</v>
      </c>
      <c r="I9447" t="s">
        <v>4549</v>
      </c>
      <c r="J9447" t="s">
        <v>30569</v>
      </c>
      <c r="K9447" t="s">
        <v>208</v>
      </c>
      <c r="L9447" t="s">
        <v>30568</v>
      </c>
      <c r="N9447" t="s">
        <v>208</v>
      </c>
      <c r="O9447" t="s">
        <v>476</v>
      </c>
      <c r="P9447" t="s">
        <v>476</v>
      </c>
    </row>
    <row r="9448" spans="1:16">
      <c r="A9448" s="484" t="s">
        <v>47571</v>
      </c>
      <c r="B9448" s="485" t="s">
        <v>47570</v>
      </c>
      <c r="C9448" t="s">
        <v>47569</v>
      </c>
      <c r="D9448" t="s">
        <v>47569</v>
      </c>
      <c r="E9448" t="str">
        <f t="shared" si="147"/>
        <v>620245 - L ENFANFARE</v>
      </c>
      <c r="F9448" t="s">
        <v>25781</v>
      </c>
      <c r="G9448" t="s">
        <v>47568</v>
      </c>
      <c r="I9448" t="s">
        <v>603</v>
      </c>
      <c r="J9448" t="s">
        <v>47567</v>
      </c>
      <c r="K9448" t="s">
        <v>208</v>
      </c>
      <c r="L9448" t="s">
        <v>47566</v>
      </c>
      <c r="N9448" t="s">
        <v>208</v>
      </c>
      <c r="O9448" t="s">
        <v>476</v>
      </c>
      <c r="P9448" t="s">
        <v>476</v>
      </c>
    </row>
    <row r="9449" spans="1:16">
      <c r="A9449" s="484" t="s">
        <v>71998</v>
      </c>
      <c r="B9449" s="485" t="s">
        <v>71997</v>
      </c>
      <c r="C9449" t="s">
        <v>71996</v>
      </c>
      <c r="D9449" t="s">
        <v>71996</v>
      </c>
      <c r="E9449" t="str">
        <f t="shared" si="147"/>
        <v>305029 - FMC EPP 68</v>
      </c>
      <c r="F9449" t="s">
        <v>1352</v>
      </c>
      <c r="G9449" t="s">
        <v>71995</v>
      </c>
      <c r="I9449" t="s">
        <v>4853</v>
      </c>
      <c r="J9449" t="s">
        <v>71994</v>
      </c>
      <c r="K9449" t="s">
        <v>71993</v>
      </c>
      <c r="L9449" t="s">
        <v>71992</v>
      </c>
      <c r="N9449" t="s">
        <v>208</v>
      </c>
      <c r="O9449" t="s">
        <v>476</v>
      </c>
      <c r="P9449" t="s">
        <v>476</v>
      </c>
    </row>
    <row r="9450" spans="1:16">
      <c r="A9450" s="484" t="s">
        <v>28572</v>
      </c>
      <c r="B9450" s="485" t="s">
        <v>28571</v>
      </c>
      <c r="C9450" t="s">
        <v>28570</v>
      </c>
      <c r="D9450" t="s">
        <v>28569</v>
      </c>
      <c r="E9450" t="str">
        <f t="shared" si="147"/>
        <v>537962 - PERSONNALITE</v>
      </c>
      <c r="G9450" t="s">
        <v>28568</v>
      </c>
      <c r="I9450" t="s">
        <v>1406</v>
      </c>
      <c r="J9450" t="s">
        <v>28567</v>
      </c>
      <c r="K9450" t="s">
        <v>208</v>
      </c>
      <c r="L9450" t="s">
        <v>28566</v>
      </c>
      <c r="N9450" t="s">
        <v>208</v>
      </c>
      <c r="O9450" t="s">
        <v>476</v>
      </c>
      <c r="P9450" t="s">
        <v>476</v>
      </c>
    </row>
    <row r="9451" spans="1:16">
      <c r="A9451" s="484" t="s">
        <v>1403</v>
      </c>
      <c r="B9451" s="485" t="s">
        <v>1402</v>
      </c>
      <c r="C9451" t="s">
        <v>1401</v>
      </c>
      <c r="D9451" t="s">
        <v>1401</v>
      </c>
      <c r="E9451" t="str">
        <f t="shared" si="147"/>
        <v>641200 - YOGSANSARA</v>
      </c>
      <c r="F9451" t="s">
        <v>1400</v>
      </c>
      <c r="G9451" t="s">
        <v>1399</v>
      </c>
      <c r="I9451" t="s">
        <v>626</v>
      </c>
      <c r="J9451" t="s">
        <v>1398</v>
      </c>
      <c r="K9451" t="s">
        <v>208</v>
      </c>
      <c r="L9451" t="s">
        <v>1397</v>
      </c>
      <c r="N9451" t="s">
        <v>208</v>
      </c>
      <c r="O9451" t="s">
        <v>476</v>
      </c>
      <c r="P9451" t="s">
        <v>476</v>
      </c>
    </row>
    <row r="9452" spans="1:16">
      <c r="A9452" s="484" t="s">
        <v>112763</v>
      </c>
      <c r="B9452" s="485" t="s">
        <v>112762</v>
      </c>
      <c r="C9452" t="s">
        <v>112761</v>
      </c>
      <c r="D9452" t="s">
        <v>112761</v>
      </c>
      <c r="E9452" t="str">
        <f t="shared" si="147"/>
        <v>590460 - BONVOISIN VALERIE</v>
      </c>
      <c r="F9452" t="s">
        <v>3026</v>
      </c>
      <c r="G9452" t="s">
        <v>112760</v>
      </c>
      <c r="H9452" t="s">
        <v>112759</v>
      </c>
      <c r="I9452" t="s">
        <v>69652</v>
      </c>
      <c r="J9452" t="s">
        <v>112758</v>
      </c>
      <c r="K9452" t="s">
        <v>208</v>
      </c>
      <c r="L9452" t="s">
        <v>112757</v>
      </c>
      <c r="N9452" t="s">
        <v>208</v>
      </c>
      <c r="O9452" t="s">
        <v>476</v>
      </c>
      <c r="P9452" t="s">
        <v>476</v>
      </c>
    </row>
    <row r="9453" spans="1:16">
      <c r="A9453" s="484" t="s">
        <v>78810</v>
      </c>
      <c r="B9453" s="485" t="s">
        <v>78809</v>
      </c>
      <c r="C9453" t="s">
        <v>78808</v>
      </c>
      <c r="D9453" t="s">
        <v>78808</v>
      </c>
      <c r="E9453" t="str">
        <f t="shared" si="147"/>
        <v>370850 - ERGO FORM</v>
      </c>
      <c r="F9453" t="s">
        <v>28056</v>
      </c>
      <c r="G9453" t="s">
        <v>78807</v>
      </c>
      <c r="I9453" t="s">
        <v>78806</v>
      </c>
      <c r="J9453" t="s">
        <v>78805</v>
      </c>
      <c r="K9453" t="s">
        <v>78804</v>
      </c>
      <c r="L9453" t="s">
        <v>78803</v>
      </c>
      <c r="N9453" t="s">
        <v>208</v>
      </c>
      <c r="O9453" t="s">
        <v>476</v>
      </c>
      <c r="P9453" t="s">
        <v>476</v>
      </c>
    </row>
    <row r="9454" spans="1:16">
      <c r="A9454" s="484" t="s">
        <v>17226</v>
      </c>
      <c r="B9454" s="485" t="s">
        <v>17225</v>
      </c>
      <c r="C9454" t="s">
        <v>17224</v>
      </c>
      <c r="D9454" t="s">
        <v>17223</v>
      </c>
      <c r="E9454" t="str">
        <f t="shared" si="147"/>
        <v>409807 - PHS - PROVENCE HYGIENE SERVICE</v>
      </c>
      <c r="F9454" t="s">
        <v>1848</v>
      </c>
      <c r="G9454" t="s">
        <v>17222</v>
      </c>
      <c r="H9454" t="s">
        <v>17221</v>
      </c>
      <c r="I9454" t="s">
        <v>17220</v>
      </c>
      <c r="J9454" t="s">
        <v>17219</v>
      </c>
      <c r="K9454" t="s">
        <v>208</v>
      </c>
      <c r="L9454" t="s">
        <v>17218</v>
      </c>
      <c r="N9454" t="s">
        <v>208</v>
      </c>
      <c r="O9454" t="s">
        <v>476</v>
      </c>
      <c r="P9454" t="s">
        <v>476</v>
      </c>
    </row>
    <row r="9455" spans="1:16">
      <c r="A9455" s="484" t="s">
        <v>36901</v>
      </c>
      <c r="B9455" s="485" t="s">
        <v>36900</v>
      </c>
      <c r="C9455" t="s">
        <v>36899</v>
      </c>
      <c r="D9455" t="s">
        <v>36898</v>
      </c>
      <c r="E9455" t="str">
        <f t="shared" si="147"/>
        <v>656999 - MENNAI NESKA</v>
      </c>
      <c r="F9455" t="s">
        <v>16581</v>
      </c>
      <c r="G9455" t="s">
        <v>36897</v>
      </c>
      <c r="I9455" t="s">
        <v>36896</v>
      </c>
      <c r="K9455" t="s">
        <v>208</v>
      </c>
      <c r="L9455" t="s">
        <v>36895</v>
      </c>
      <c r="N9455" t="s">
        <v>208</v>
      </c>
      <c r="O9455" t="s">
        <v>476</v>
      </c>
      <c r="P9455" t="s">
        <v>476</v>
      </c>
    </row>
    <row r="9456" spans="1:16">
      <c r="A9456" s="484" t="s">
        <v>120141</v>
      </c>
      <c r="B9456" s="485" t="s">
        <v>120140</v>
      </c>
      <c r="C9456" t="s">
        <v>120139</v>
      </c>
      <c r="D9456" t="s">
        <v>120138</v>
      </c>
      <c r="E9456" t="str">
        <f t="shared" si="147"/>
        <v>436276 - ANSFL</v>
      </c>
      <c r="F9456" t="s">
        <v>40411</v>
      </c>
      <c r="G9456" t="s">
        <v>120137</v>
      </c>
      <c r="I9456" t="s">
        <v>93566</v>
      </c>
      <c r="J9456" t="s">
        <v>120136</v>
      </c>
      <c r="K9456" t="s">
        <v>120135</v>
      </c>
      <c r="L9456" t="s">
        <v>120134</v>
      </c>
      <c r="N9456" t="s">
        <v>208</v>
      </c>
      <c r="O9456" t="s">
        <v>476</v>
      </c>
      <c r="P9456" t="s">
        <v>476</v>
      </c>
    </row>
    <row r="9457" spans="1:16">
      <c r="A9457" s="484" t="s">
        <v>113873</v>
      </c>
      <c r="B9457" s="485" t="s">
        <v>113872</v>
      </c>
      <c r="C9457" t="s">
        <v>113871</v>
      </c>
      <c r="D9457" t="s">
        <v>113871</v>
      </c>
      <c r="E9457" t="str">
        <f t="shared" si="147"/>
        <v>619220 - BETTER HUMAN CIE</v>
      </c>
      <c r="F9457" t="s">
        <v>3743</v>
      </c>
      <c r="G9457" t="s">
        <v>113870</v>
      </c>
      <c r="I9457" t="s">
        <v>603</v>
      </c>
      <c r="J9457" t="s">
        <v>113869</v>
      </c>
      <c r="K9457" t="s">
        <v>208</v>
      </c>
      <c r="L9457" t="s">
        <v>113868</v>
      </c>
      <c r="N9457" t="s">
        <v>208</v>
      </c>
      <c r="O9457" t="s">
        <v>476</v>
      </c>
      <c r="P9457" t="s">
        <v>476</v>
      </c>
    </row>
    <row r="9458" spans="1:16">
      <c r="A9458" s="484" t="s">
        <v>79381</v>
      </c>
      <c r="B9458" s="485" t="s">
        <v>79380</v>
      </c>
      <c r="C9458" t="s">
        <v>79379</v>
      </c>
      <c r="D9458" t="s">
        <v>79379</v>
      </c>
      <c r="E9458" t="str">
        <f t="shared" si="147"/>
        <v>543688 - ENVOLUTION</v>
      </c>
      <c r="F9458" t="s">
        <v>707</v>
      </c>
      <c r="G9458" t="s">
        <v>79378</v>
      </c>
      <c r="I9458" t="s">
        <v>48642</v>
      </c>
      <c r="K9458" t="s">
        <v>208</v>
      </c>
      <c r="L9458" t="s">
        <v>79377</v>
      </c>
      <c r="N9458" t="s">
        <v>208</v>
      </c>
      <c r="O9458" t="s">
        <v>476</v>
      </c>
      <c r="P9458" t="s">
        <v>476</v>
      </c>
    </row>
    <row r="9459" spans="1:16">
      <c r="A9459" s="484" t="s">
        <v>110825</v>
      </c>
      <c r="B9459" s="485" t="s">
        <v>110824</v>
      </c>
      <c r="C9459" t="s">
        <v>110823</v>
      </c>
      <c r="D9459" t="s">
        <v>110822</v>
      </c>
      <c r="E9459" t="str">
        <f t="shared" si="147"/>
        <v>679768 - CALAIS EDITH</v>
      </c>
      <c r="F9459" t="s">
        <v>14901</v>
      </c>
      <c r="G9459" t="s">
        <v>110821</v>
      </c>
      <c r="I9459" t="s">
        <v>3113</v>
      </c>
      <c r="J9459" t="s">
        <v>110820</v>
      </c>
      <c r="K9459" t="s">
        <v>208</v>
      </c>
      <c r="L9459" t="s">
        <v>110819</v>
      </c>
      <c r="N9459" t="s">
        <v>208</v>
      </c>
      <c r="O9459" t="s">
        <v>476</v>
      </c>
      <c r="P9459" t="s">
        <v>476</v>
      </c>
    </row>
    <row r="9460" spans="1:16">
      <c r="A9460" s="484" t="s">
        <v>43163</v>
      </c>
      <c r="B9460" s="485" t="s">
        <v>43162</v>
      </c>
      <c r="C9460" t="s">
        <v>43161</v>
      </c>
      <c r="D9460" t="s">
        <v>43160</v>
      </c>
      <c r="E9460" t="str">
        <f t="shared" si="147"/>
        <v>663670 - LETEVE NICOLAS</v>
      </c>
      <c r="F9460" t="s">
        <v>4531</v>
      </c>
      <c r="G9460" t="s">
        <v>43159</v>
      </c>
      <c r="I9460" t="s">
        <v>6282</v>
      </c>
      <c r="J9460" t="s">
        <v>43158</v>
      </c>
      <c r="K9460" t="s">
        <v>208</v>
      </c>
      <c r="L9460" t="s">
        <v>43157</v>
      </c>
      <c r="N9460" t="s">
        <v>208</v>
      </c>
      <c r="O9460" t="s">
        <v>476</v>
      </c>
      <c r="P9460" t="s">
        <v>476</v>
      </c>
    </row>
    <row r="9461" spans="1:16">
      <c r="A9461" s="484" t="s">
        <v>109278</v>
      </c>
      <c r="B9461" s="485" t="s">
        <v>109277</v>
      </c>
      <c r="C9461" t="s">
        <v>109276</v>
      </c>
      <c r="D9461" t="s">
        <v>109276</v>
      </c>
      <c r="E9461" t="str">
        <f t="shared" si="147"/>
        <v>645953 - C-CAMPUS</v>
      </c>
      <c r="F9461" t="s">
        <v>3986</v>
      </c>
      <c r="G9461" t="s">
        <v>109275</v>
      </c>
      <c r="I9461" t="s">
        <v>17448</v>
      </c>
      <c r="J9461" t="s">
        <v>109274</v>
      </c>
      <c r="K9461" t="s">
        <v>208</v>
      </c>
      <c r="L9461" t="s">
        <v>109273</v>
      </c>
      <c r="N9461" t="s">
        <v>208</v>
      </c>
      <c r="O9461" t="s">
        <v>476</v>
      </c>
      <c r="P9461" t="s">
        <v>476</v>
      </c>
    </row>
    <row r="9462" spans="1:16">
      <c r="A9462" s="484" t="s">
        <v>84432</v>
      </c>
      <c r="B9462" s="485" t="s">
        <v>84431</v>
      </c>
      <c r="C9462" t="s">
        <v>84430</v>
      </c>
      <c r="D9462" t="s">
        <v>75258</v>
      </c>
      <c r="E9462" t="str">
        <f t="shared" si="147"/>
        <v>480502 - ESSO</v>
      </c>
      <c r="F9462" t="s">
        <v>45210</v>
      </c>
      <c r="G9462" t="s">
        <v>84429</v>
      </c>
      <c r="I9462" t="s">
        <v>11943</v>
      </c>
      <c r="J9462" t="s">
        <v>84428</v>
      </c>
      <c r="K9462" t="s">
        <v>208</v>
      </c>
      <c r="L9462" t="s">
        <v>84427</v>
      </c>
      <c r="N9462" t="s">
        <v>208</v>
      </c>
      <c r="O9462" t="s">
        <v>476</v>
      </c>
      <c r="P9462" t="s">
        <v>476</v>
      </c>
    </row>
    <row r="9463" spans="1:16">
      <c r="A9463" s="484" t="s">
        <v>4618</v>
      </c>
      <c r="B9463" s="485" t="s">
        <v>4617</v>
      </c>
      <c r="C9463" t="s">
        <v>4616</v>
      </c>
      <c r="D9463" t="s">
        <v>4615</v>
      </c>
      <c r="E9463" t="str">
        <f t="shared" si="147"/>
        <v>670728 - VAL GARE VALENCIENNES</v>
      </c>
      <c r="F9463" t="s">
        <v>4614</v>
      </c>
      <c r="G9463" t="s">
        <v>4613</v>
      </c>
      <c r="I9463" t="s">
        <v>991</v>
      </c>
      <c r="J9463" t="s">
        <v>4612</v>
      </c>
      <c r="K9463" t="s">
        <v>208</v>
      </c>
      <c r="L9463" t="s">
        <v>4611</v>
      </c>
      <c r="N9463" t="s">
        <v>208</v>
      </c>
      <c r="O9463" t="s">
        <v>476</v>
      </c>
      <c r="P9463" t="s">
        <v>476</v>
      </c>
    </row>
    <row r="9464" spans="1:16">
      <c r="A9464" s="484" t="s">
        <v>19264</v>
      </c>
      <c r="B9464" s="485" t="s">
        <v>19263</v>
      </c>
      <c r="C9464" t="s">
        <v>19262</v>
      </c>
      <c r="D9464" t="s">
        <v>19261</v>
      </c>
      <c r="E9464" t="str">
        <f t="shared" si="147"/>
        <v>223608 - DEVE</v>
      </c>
      <c r="F9464" t="s">
        <v>3026</v>
      </c>
      <c r="G9464" t="s">
        <v>19260</v>
      </c>
      <c r="I9464" t="s">
        <v>19259</v>
      </c>
      <c r="J9464" t="s">
        <v>19258</v>
      </c>
      <c r="K9464" t="s">
        <v>19257</v>
      </c>
      <c r="L9464" t="s">
        <v>19256</v>
      </c>
      <c r="N9464" t="s">
        <v>208</v>
      </c>
      <c r="O9464" t="s">
        <v>476</v>
      </c>
      <c r="P9464" t="s">
        <v>476</v>
      </c>
    </row>
    <row r="9465" spans="1:16">
      <c r="A9465" s="484" t="s">
        <v>110114</v>
      </c>
      <c r="B9465" s="485" t="s">
        <v>110113</v>
      </c>
      <c r="C9465" t="s">
        <v>110112</v>
      </c>
      <c r="D9465" t="s">
        <v>110112</v>
      </c>
      <c r="E9465" t="str">
        <f t="shared" si="147"/>
        <v>640517 - CAPTPME</v>
      </c>
      <c r="F9465" t="s">
        <v>1536</v>
      </c>
      <c r="G9465" t="s">
        <v>110111</v>
      </c>
      <c r="I9465" t="s">
        <v>110110</v>
      </c>
      <c r="J9465" t="s">
        <v>110109</v>
      </c>
      <c r="K9465" t="s">
        <v>208</v>
      </c>
      <c r="L9465" t="s">
        <v>110108</v>
      </c>
      <c r="N9465" t="s">
        <v>208</v>
      </c>
      <c r="O9465" t="s">
        <v>476</v>
      </c>
      <c r="P9465" t="s">
        <v>476</v>
      </c>
    </row>
    <row r="9466" spans="1:16">
      <c r="A9466" s="484" t="s">
        <v>131085</v>
      </c>
      <c r="B9466" s="485" t="s">
        <v>131084</v>
      </c>
      <c r="C9466" t="s">
        <v>131083</v>
      </c>
      <c r="D9466" t="s">
        <v>131083</v>
      </c>
      <c r="E9466" t="str">
        <f t="shared" si="147"/>
        <v>414360 - AJC FORMATION</v>
      </c>
      <c r="F9466" t="s">
        <v>1077</v>
      </c>
      <c r="G9466" t="s">
        <v>131082</v>
      </c>
      <c r="I9466" t="s">
        <v>1207</v>
      </c>
      <c r="J9466" t="s">
        <v>131081</v>
      </c>
      <c r="K9466" t="s">
        <v>208</v>
      </c>
      <c r="L9466" t="s">
        <v>131080</v>
      </c>
      <c r="N9466" t="s">
        <v>208</v>
      </c>
      <c r="O9466" t="s">
        <v>476</v>
      </c>
      <c r="P9466" t="s">
        <v>476</v>
      </c>
    </row>
    <row r="9467" spans="1:16">
      <c r="A9467" s="484" t="s">
        <v>32555</v>
      </c>
      <c r="B9467" s="485" t="s">
        <v>32554</v>
      </c>
      <c r="C9467" t="s">
        <v>32549</v>
      </c>
      <c r="D9467" t="s">
        <v>32549</v>
      </c>
      <c r="E9467" t="str">
        <f t="shared" si="147"/>
        <v>391116 - OBJECTIF FORMATIONS</v>
      </c>
      <c r="F9467" t="s">
        <v>3690</v>
      </c>
      <c r="G9467" t="s">
        <v>32553</v>
      </c>
      <c r="I9467" t="s">
        <v>2531</v>
      </c>
      <c r="K9467" t="s">
        <v>208</v>
      </c>
      <c r="L9467" t="s">
        <v>32552</v>
      </c>
      <c r="N9467" t="s">
        <v>208</v>
      </c>
      <c r="O9467" t="s">
        <v>476</v>
      </c>
      <c r="P9467" t="s">
        <v>476</v>
      </c>
    </row>
    <row r="9468" spans="1:16">
      <c r="A9468" s="484" t="s">
        <v>84829</v>
      </c>
      <c r="B9468" s="485" t="s">
        <v>84828</v>
      </c>
      <c r="C9468" t="s">
        <v>84827</v>
      </c>
      <c r="D9468" t="s">
        <v>84826</v>
      </c>
      <c r="E9468" t="str">
        <f t="shared" si="147"/>
        <v>581355 - ECOLE DE CONDUITE ROUTIERE SAINT-LOISE</v>
      </c>
      <c r="F9468" t="s">
        <v>1258</v>
      </c>
      <c r="G9468" t="s">
        <v>84825</v>
      </c>
      <c r="I9468" t="s">
        <v>7926</v>
      </c>
      <c r="J9468" t="s">
        <v>84824</v>
      </c>
      <c r="K9468" t="s">
        <v>208</v>
      </c>
      <c r="L9468" t="s">
        <v>84823</v>
      </c>
      <c r="N9468" t="s">
        <v>208</v>
      </c>
      <c r="O9468" t="s">
        <v>476</v>
      </c>
      <c r="P9468" t="s">
        <v>476</v>
      </c>
    </row>
    <row r="9469" spans="1:16">
      <c r="A9469" s="484" t="s">
        <v>34662</v>
      </c>
      <c r="B9469" s="485" t="s">
        <v>34661</v>
      </c>
      <c r="C9469" t="s">
        <v>34660</v>
      </c>
      <c r="D9469" t="s">
        <v>34660</v>
      </c>
      <c r="E9469" t="str">
        <f t="shared" si="147"/>
        <v>514305 - MURZEAU GERMAINE ELANVIE</v>
      </c>
      <c r="F9469" t="s">
        <v>20422</v>
      </c>
      <c r="G9469" t="s">
        <v>34659</v>
      </c>
      <c r="I9469" t="s">
        <v>3364</v>
      </c>
      <c r="K9469" t="s">
        <v>208</v>
      </c>
      <c r="L9469" t="s">
        <v>34658</v>
      </c>
      <c r="N9469" t="s">
        <v>208</v>
      </c>
      <c r="O9469" t="s">
        <v>476</v>
      </c>
      <c r="P9469" t="s">
        <v>476</v>
      </c>
    </row>
    <row r="9470" spans="1:16">
      <c r="A9470" s="484" t="s">
        <v>27275</v>
      </c>
      <c r="B9470" s="485" t="s">
        <v>27274</v>
      </c>
      <c r="C9470" t="s">
        <v>27273</v>
      </c>
      <c r="D9470" t="s">
        <v>27272</v>
      </c>
      <c r="E9470" t="str">
        <f t="shared" si="147"/>
        <v>487545 - TTNCFC</v>
      </c>
      <c r="F9470" t="s">
        <v>1528</v>
      </c>
      <c r="G9470" t="s">
        <v>27271</v>
      </c>
      <c r="H9470" t="s">
        <v>27270</v>
      </c>
      <c r="I9470" t="s">
        <v>27269</v>
      </c>
      <c r="J9470" t="s">
        <v>27268</v>
      </c>
      <c r="K9470" t="s">
        <v>208</v>
      </c>
      <c r="L9470" t="s">
        <v>27267</v>
      </c>
      <c r="N9470" t="s">
        <v>208</v>
      </c>
      <c r="O9470" t="s">
        <v>476</v>
      </c>
      <c r="P9470" t="s">
        <v>476</v>
      </c>
    </row>
    <row r="9471" spans="1:16">
      <c r="A9471" s="484" t="s">
        <v>126990</v>
      </c>
      <c r="B9471" s="485" t="s">
        <v>126989</v>
      </c>
      <c r="C9471" t="s">
        <v>126988</v>
      </c>
      <c r="D9471" t="s">
        <v>126987</v>
      </c>
      <c r="E9471" t="str">
        <f t="shared" si="147"/>
        <v>341990 - ARKESYS</v>
      </c>
      <c r="F9471" t="s">
        <v>19284</v>
      </c>
      <c r="G9471" t="s">
        <v>126986</v>
      </c>
      <c r="I9471" t="s">
        <v>3329</v>
      </c>
      <c r="J9471" t="s">
        <v>126985</v>
      </c>
      <c r="K9471" t="s">
        <v>208</v>
      </c>
      <c r="L9471" t="s">
        <v>126984</v>
      </c>
      <c r="N9471" t="s">
        <v>208</v>
      </c>
      <c r="O9471" t="s">
        <v>476</v>
      </c>
      <c r="P9471" t="s">
        <v>476</v>
      </c>
    </row>
    <row r="9472" spans="1:16">
      <c r="A9472" s="484" t="s">
        <v>42899</v>
      </c>
      <c r="B9472" s="485" t="s">
        <v>42898</v>
      </c>
      <c r="C9472" t="s">
        <v>42897</v>
      </c>
      <c r="D9472" t="s">
        <v>42896</v>
      </c>
      <c r="E9472" t="str">
        <f t="shared" si="147"/>
        <v>419242 - L'HOSTIS SABINE</v>
      </c>
      <c r="F9472" t="s">
        <v>8736</v>
      </c>
      <c r="G9472" t="s">
        <v>42895</v>
      </c>
      <c r="I9472" t="s">
        <v>42894</v>
      </c>
      <c r="J9472" t="s">
        <v>42893</v>
      </c>
      <c r="K9472" t="s">
        <v>208</v>
      </c>
      <c r="L9472" t="s">
        <v>42892</v>
      </c>
      <c r="N9472" t="s">
        <v>208</v>
      </c>
      <c r="O9472" t="s">
        <v>476</v>
      </c>
      <c r="P9472" t="s">
        <v>476</v>
      </c>
    </row>
    <row r="9473" spans="1:16">
      <c r="A9473" s="484" t="s">
        <v>124961</v>
      </c>
      <c r="B9473" s="485" t="s">
        <v>124960</v>
      </c>
      <c r="C9473" t="s">
        <v>124959</v>
      </c>
      <c r="D9473" t="s">
        <v>124958</v>
      </c>
      <c r="E9473" t="str">
        <f t="shared" si="147"/>
        <v>534365 - APMSAA GRAND EST</v>
      </c>
      <c r="F9473" t="s">
        <v>65283</v>
      </c>
      <c r="G9473" t="s">
        <v>124957</v>
      </c>
      <c r="I9473" t="s">
        <v>579</v>
      </c>
      <c r="J9473" t="s">
        <v>124956</v>
      </c>
      <c r="K9473" t="s">
        <v>208</v>
      </c>
      <c r="L9473" t="s">
        <v>124955</v>
      </c>
      <c r="N9473" t="s">
        <v>207</v>
      </c>
      <c r="O9473" t="s">
        <v>476</v>
      </c>
      <c r="P9473" t="s">
        <v>476</v>
      </c>
    </row>
    <row r="9474" spans="1:16">
      <c r="A9474" s="484" t="s">
        <v>48639</v>
      </c>
      <c r="B9474" s="485" t="s">
        <v>48638</v>
      </c>
      <c r="C9474" t="s">
        <v>48637</v>
      </c>
      <c r="D9474" t="s">
        <v>48636</v>
      </c>
      <c r="E9474" t="str">
        <f t="shared" ref="E9474:E9537" si="148">_xlfn.CONCAT(L9474," - ",D9474)</f>
        <v>673020 - KAHLAOUI NABIL</v>
      </c>
      <c r="F9474" t="s">
        <v>10028</v>
      </c>
      <c r="G9474" t="s">
        <v>48635</v>
      </c>
      <c r="H9474" t="s">
        <v>48634</v>
      </c>
      <c r="I9474" t="s">
        <v>5810</v>
      </c>
      <c r="J9474" t="s">
        <v>48633</v>
      </c>
      <c r="K9474" t="s">
        <v>208</v>
      </c>
      <c r="L9474" t="s">
        <v>48632</v>
      </c>
      <c r="N9474" t="s">
        <v>208</v>
      </c>
      <c r="O9474" t="s">
        <v>476</v>
      </c>
      <c r="P9474" t="s">
        <v>476</v>
      </c>
    </row>
    <row r="9475" spans="1:16">
      <c r="A9475" s="484" t="s">
        <v>71950</v>
      </c>
      <c r="B9475" s="485" t="s">
        <v>71949</v>
      </c>
      <c r="C9475" t="s">
        <v>71948</v>
      </c>
      <c r="D9475" t="s">
        <v>71948</v>
      </c>
      <c r="E9475" t="str">
        <f t="shared" si="148"/>
        <v>595445 - FNFCEPPCS</v>
      </c>
      <c r="F9475" t="s">
        <v>5073</v>
      </c>
      <c r="G9475" t="s">
        <v>71947</v>
      </c>
      <c r="I9475" t="s">
        <v>4298</v>
      </c>
      <c r="J9475" t="s">
        <v>71946</v>
      </c>
      <c r="K9475" t="s">
        <v>208</v>
      </c>
      <c r="L9475" t="s">
        <v>71945</v>
      </c>
      <c r="N9475" t="s">
        <v>208</v>
      </c>
      <c r="O9475" t="s">
        <v>476</v>
      </c>
      <c r="P9475" t="s">
        <v>476</v>
      </c>
    </row>
    <row r="9476" spans="1:16">
      <c r="A9476" s="484" t="s">
        <v>118710</v>
      </c>
      <c r="B9476" s="485" t="s">
        <v>118709</v>
      </c>
      <c r="C9476" t="s">
        <v>118708</v>
      </c>
      <c r="D9476" t="s">
        <v>118708</v>
      </c>
      <c r="E9476" t="str">
        <f t="shared" si="148"/>
        <v>533774 - ASSOCIATION RESADOM</v>
      </c>
      <c r="F9476" t="s">
        <v>3131</v>
      </c>
      <c r="G9476" t="s">
        <v>118707</v>
      </c>
      <c r="I9476" t="s">
        <v>18541</v>
      </c>
      <c r="J9476" t="s">
        <v>118706</v>
      </c>
      <c r="K9476" t="s">
        <v>208</v>
      </c>
      <c r="L9476" t="s">
        <v>118705</v>
      </c>
      <c r="N9476" t="s">
        <v>208</v>
      </c>
      <c r="O9476" t="s">
        <v>476</v>
      </c>
      <c r="P9476" t="s">
        <v>476</v>
      </c>
    </row>
    <row r="9477" spans="1:16">
      <c r="A9477" s="484" t="s">
        <v>121424</v>
      </c>
      <c r="B9477" s="485" t="s">
        <v>121423</v>
      </c>
      <c r="C9477" t="s">
        <v>121422</v>
      </c>
      <c r="D9477" t="s">
        <v>121421</v>
      </c>
      <c r="E9477" t="str">
        <f t="shared" si="148"/>
        <v>544000 - AFFORPAH</v>
      </c>
      <c r="F9477" t="s">
        <v>3834</v>
      </c>
      <c r="G9477" t="s">
        <v>80663</v>
      </c>
      <c r="I9477" t="s">
        <v>5289</v>
      </c>
      <c r="J9477" t="s">
        <v>121420</v>
      </c>
      <c r="K9477" t="s">
        <v>208</v>
      </c>
      <c r="L9477" t="s">
        <v>121419</v>
      </c>
      <c r="N9477" t="s">
        <v>208</v>
      </c>
      <c r="O9477" t="s">
        <v>476</v>
      </c>
      <c r="P9477" t="s">
        <v>476</v>
      </c>
    </row>
    <row r="9478" spans="1:16">
      <c r="A9478" s="484" t="s">
        <v>132738</v>
      </c>
      <c r="B9478" s="485" t="s">
        <v>132737</v>
      </c>
      <c r="C9478" t="s">
        <v>132736</v>
      </c>
      <c r="D9478" t="s">
        <v>132736</v>
      </c>
      <c r="E9478" t="str">
        <f t="shared" si="148"/>
        <v>522132 - AGALMA CONSEIL</v>
      </c>
      <c r="F9478" t="s">
        <v>4591</v>
      </c>
      <c r="G9478" t="s">
        <v>132735</v>
      </c>
      <c r="I9478" t="s">
        <v>4549</v>
      </c>
      <c r="J9478" t="s">
        <v>132734</v>
      </c>
      <c r="K9478" t="s">
        <v>208</v>
      </c>
      <c r="L9478" t="s">
        <v>132733</v>
      </c>
      <c r="N9478" t="s">
        <v>208</v>
      </c>
      <c r="O9478" t="s">
        <v>476</v>
      </c>
      <c r="P9478" t="s">
        <v>476</v>
      </c>
    </row>
    <row r="9479" spans="1:16">
      <c r="A9479" s="484" t="s">
        <v>127640</v>
      </c>
      <c r="B9479" s="485" t="s">
        <v>127639</v>
      </c>
      <c r="C9479" t="s">
        <v>127638</v>
      </c>
      <c r="D9479" t="s">
        <v>127637</v>
      </c>
      <c r="E9479" t="str">
        <f t="shared" si="148"/>
        <v>403829 - AFSIS BORGO</v>
      </c>
      <c r="F9479" t="s">
        <v>2524</v>
      </c>
      <c r="H9479" t="s">
        <v>127636</v>
      </c>
      <c r="I9479" t="s">
        <v>3007</v>
      </c>
      <c r="J9479" t="s">
        <v>127635</v>
      </c>
      <c r="K9479" t="s">
        <v>208</v>
      </c>
      <c r="L9479" t="s">
        <v>127634</v>
      </c>
      <c r="N9479" t="s">
        <v>208</v>
      </c>
      <c r="O9479" t="s">
        <v>476</v>
      </c>
      <c r="P9479" t="s">
        <v>476</v>
      </c>
    </row>
    <row r="9480" spans="1:16">
      <c r="A9480" s="484" t="s">
        <v>69973</v>
      </c>
      <c r="B9480" s="485" t="s">
        <v>69972</v>
      </c>
      <c r="C9480" t="s">
        <v>69971</v>
      </c>
      <c r="D9480" t="s">
        <v>69970</v>
      </c>
      <c r="E9480" t="str">
        <f t="shared" si="148"/>
        <v>529874 - FFCD</v>
      </c>
      <c r="F9480" t="s">
        <v>10929</v>
      </c>
      <c r="G9480" t="s">
        <v>69969</v>
      </c>
      <c r="I9480" t="s">
        <v>43665</v>
      </c>
      <c r="J9480" t="s">
        <v>69968</v>
      </c>
      <c r="K9480" t="s">
        <v>208</v>
      </c>
      <c r="L9480" t="s">
        <v>69967</v>
      </c>
      <c r="N9480" t="s">
        <v>208</v>
      </c>
      <c r="O9480" t="s">
        <v>476</v>
      </c>
      <c r="P9480" t="s">
        <v>476</v>
      </c>
    </row>
    <row r="9481" spans="1:16">
      <c r="A9481" s="484" t="s">
        <v>119718</v>
      </c>
      <c r="B9481" s="485" t="s">
        <v>119717</v>
      </c>
      <c r="C9481" t="s">
        <v>119716</v>
      </c>
      <c r="D9481" t="s">
        <v>119715</v>
      </c>
      <c r="E9481" t="str">
        <f t="shared" si="148"/>
        <v>396011 - AEFCP ODPCPSY</v>
      </c>
      <c r="F9481" t="s">
        <v>6200</v>
      </c>
      <c r="G9481" t="s">
        <v>20319</v>
      </c>
      <c r="H9481" t="s">
        <v>63538</v>
      </c>
      <c r="I9481" t="s">
        <v>10840</v>
      </c>
      <c r="J9481" t="s">
        <v>46727</v>
      </c>
      <c r="K9481" t="s">
        <v>119714</v>
      </c>
      <c r="L9481" t="s">
        <v>119713</v>
      </c>
      <c r="N9481" t="s">
        <v>208</v>
      </c>
      <c r="O9481" t="s">
        <v>476</v>
      </c>
      <c r="P9481" t="s">
        <v>476</v>
      </c>
    </row>
    <row r="9482" spans="1:16">
      <c r="A9482" s="484" t="s">
        <v>57723</v>
      </c>
      <c r="B9482" s="485" t="s">
        <v>57722</v>
      </c>
      <c r="C9482" t="s">
        <v>57721</v>
      </c>
      <c r="D9482" t="s">
        <v>57720</v>
      </c>
      <c r="E9482" t="str">
        <f t="shared" si="148"/>
        <v>567899 - INOVEOZ FORMATION A1C</v>
      </c>
      <c r="F9482" t="s">
        <v>5530</v>
      </c>
      <c r="G9482" t="s">
        <v>57719</v>
      </c>
      <c r="I9482" t="s">
        <v>626</v>
      </c>
      <c r="J9482" t="s">
        <v>57718</v>
      </c>
      <c r="K9482" t="s">
        <v>208</v>
      </c>
      <c r="L9482" t="s">
        <v>57717</v>
      </c>
      <c r="N9482" t="s">
        <v>208</v>
      </c>
      <c r="O9482" t="s">
        <v>476</v>
      </c>
      <c r="P9482" t="s">
        <v>476</v>
      </c>
    </row>
    <row r="9483" spans="1:16">
      <c r="A9483" s="484" t="s">
        <v>35132</v>
      </c>
      <c r="B9483" s="485" t="s">
        <v>35131</v>
      </c>
      <c r="C9483" t="s">
        <v>35130</v>
      </c>
      <c r="D9483" t="s">
        <v>35130</v>
      </c>
      <c r="E9483" t="str">
        <f t="shared" si="148"/>
        <v>596942 - MOSAIQUE</v>
      </c>
      <c r="F9483" t="s">
        <v>7517</v>
      </c>
      <c r="G9483" t="s">
        <v>35129</v>
      </c>
      <c r="H9483" t="s">
        <v>35128</v>
      </c>
      <c r="I9483" t="s">
        <v>35127</v>
      </c>
      <c r="K9483" t="s">
        <v>208</v>
      </c>
      <c r="L9483" t="s">
        <v>35126</v>
      </c>
      <c r="N9483" t="s">
        <v>208</v>
      </c>
      <c r="O9483" t="s">
        <v>476</v>
      </c>
      <c r="P9483" t="s">
        <v>476</v>
      </c>
    </row>
    <row r="9484" spans="1:16">
      <c r="A9484" s="484" t="s">
        <v>57246</v>
      </c>
      <c r="B9484" s="485" t="s">
        <v>57245</v>
      </c>
      <c r="C9484" t="s">
        <v>57244</v>
      </c>
      <c r="D9484" t="s">
        <v>57244</v>
      </c>
      <c r="E9484" t="str">
        <f t="shared" si="148"/>
        <v>469312 - INSTITUT  DE ZOOTHERAPIE INTERNATIONAL</v>
      </c>
      <c r="F9484" t="s">
        <v>2572</v>
      </c>
      <c r="G9484" t="s">
        <v>57243</v>
      </c>
      <c r="I9484" t="s">
        <v>802</v>
      </c>
      <c r="J9484" t="s">
        <v>57242</v>
      </c>
      <c r="K9484" t="s">
        <v>208</v>
      </c>
      <c r="L9484" t="s">
        <v>57241</v>
      </c>
      <c r="N9484" t="s">
        <v>208</v>
      </c>
      <c r="O9484" t="s">
        <v>476</v>
      </c>
      <c r="P9484" t="s">
        <v>476</v>
      </c>
    </row>
    <row r="9485" spans="1:16">
      <c r="A9485" s="484" t="s">
        <v>91471</v>
      </c>
      <c r="B9485" s="485" t="s">
        <v>91470</v>
      </c>
      <c r="C9485" t="s">
        <v>91469</v>
      </c>
      <c r="D9485" t="s">
        <v>91468</v>
      </c>
      <c r="E9485" t="str">
        <f t="shared" si="148"/>
        <v>380519 - COUGOULIC PIERRE</v>
      </c>
      <c r="F9485" t="s">
        <v>3072</v>
      </c>
      <c r="G9485" t="s">
        <v>91467</v>
      </c>
      <c r="I9485" t="s">
        <v>25869</v>
      </c>
      <c r="J9485" t="s">
        <v>91466</v>
      </c>
      <c r="K9485" t="s">
        <v>91465</v>
      </c>
      <c r="L9485" t="s">
        <v>91464</v>
      </c>
      <c r="N9485" t="s">
        <v>208</v>
      </c>
      <c r="O9485" t="s">
        <v>476</v>
      </c>
      <c r="P9485" t="s">
        <v>476</v>
      </c>
    </row>
    <row r="9486" spans="1:16">
      <c r="A9486" s="484" t="s">
        <v>62746</v>
      </c>
      <c r="B9486" s="485" t="s">
        <v>62745</v>
      </c>
      <c r="C9486" t="s">
        <v>62744</v>
      </c>
      <c r="D9486" t="s">
        <v>62743</v>
      </c>
      <c r="E9486" t="str">
        <f t="shared" si="148"/>
        <v>565519 - GPS</v>
      </c>
      <c r="F9486" t="s">
        <v>1817</v>
      </c>
      <c r="G9486" t="s">
        <v>62742</v>
      </c>
      <c r="I9486" t="s">
        <v>6078</v>
      </c>
      <c r="J9486" t="s">
        <v>62741</v>
      </c>
      <c r="K9486" t="s">
        <v>208</v>
      </c>
      <c r="L9486" t="s">
        <v>62740</v>
      </c>
      <c r="N9486" t="s">
        <v>208</v>
      </c>
      <c r="O9486" t="s">
        <v>476</v>
      </c>
      <c r="P9486" t="s">
        <v>476</v>
      </c>
    </row>
    <row r="9487" spans="1:16">
      <c r="A9487" s="484" t="s">
        <v>126521</v>
      </c>
      <c r="B9487" s="485" t="s">
        <v>126520</v>
      </c>
      <c r="C9487" t="s">
        <v>126519</v>
      </c>
      <c r="D9487" t="s">
        <v>126518</v>
      </c>
      <c r="E9487" t="str">
        <f t="shared" si="148"/>
        <v>664339 - ASCENCIA BUSINESS SCHOOL PUTEAUX</v>
      </c>
      <c r="F9487" t="s">
        <v>6491</v>
      </c>
      <c r="G9487" t="s">
        <v>126517</v>
      </c>
      <c r="I9487" t="s">
        <v>1042</v>
      </c>
      <c r="J9487" t="s">
        <v>126516</v>
      </c>
      <c r="K9487" t="s">
        <v>208</v>
      </c>
      <c r="L9487" t="s">
        <v>126515</v>
      </c>
      <c r="N9487" t="s">
        <v>207</v>
      </c>
      <c r="O9487" t="s">
        <v>476</v>
      </c>
      <c r="P9487" t="s">
        <v>476</v>
      </c>
    </row>
    <row r="9488" spans="1:16">
      <c r="A9488" s="484" t="s">
        <v>134600</v>
      </c>
      <c r="B9488" s="485" t="s">
        <v>134599</v>
      </c>
      <c r="C9488" t="s">
        <v>134598</v>
      </c>
      <c r="D9488" t="s">
        <v>134598</v>
      </c>
      <c r="E9488" t="str">
        <f t="shared" si="148"/>
        <v>667638 - ADELYCE</v>
      </c>
      <c r="F9488" t="s">
        <v>9728</v>
      </c>
      <c r="G9488" t="s">
        <v>134597</v>
      </c>
      <c r="I9488" t="s">
        <v>4726</v>
      </c>
      <c r="J9488" t="s">
        <v>134596</v>
      </c>
      <c r="K9488" t="s">
        <v>208</v>
      </c>
      <c r="L9488" t="s">
        <v>134595</v>
      </c>
      <c r="N9488" t="s">
        <v>208</v>
      </c>
      <c r="O9488" t="s">
        <v>476</v>
      </c>
      <c r="P9488" t="s">
        <v>476</v>
      </c>
    </row>
    <row r="9489" spans="1:16">
      <c r="A9489" s="484" t="s">
        <v>60333</v>
      </c>
      <c r="B9489" s="485" t="s">
        <v>60332</v>
      </c>
      <c r="C9489" t="s">
        <v>60331</v>
      </c>
      <c r="D9489" t="s">
        <v>60331</v>
      </c>
      <c r="E9489" t="str">
        <f t="shared" si="148"/>
        <v>561551 - HUDNALL JAY WILLIAM - TI EOLE ENERGIES EOLIENNES</v>
      </c>
      <c r="F9489" t="s">
        <v>831</v>
      </c>
      <c r="G9489" t="s">
        <v>60330</v>
      </c>
      <c r="I9489" t="s">
        <v>966</v>
      </c>
      <c r="J9489" t="s">
        <v>60329</v>
      </c>
      <c r="K9489" t="s">
        <v>208</v>
      </c>
      <c r="L9489" t="s">
        <v>60328</v>
      </c>
      <c r="N9489" t="s">
        <v>208</v>
      </c>
      <c r="O9489" t="s">
        <v>476</v>
      </c>
      <c r="P9489" t="s">
        <v>476</v>
      </c>
    </row>
    <row r="9490" spans="1:16">
      <c r="A9490" s="484" t="s">
        <v>17287</v>
      </c>
      <c r="B9490" s="485" t="s">
        <v>17286</v>
      </c>
      <c r="C9490" t="s">
        <v>17285</v>
      </c>
      <c r="D9490" t="s">
        <v>17285</v>
      </c>
      <c r="E9490" t="str">
        <f t="shared" si="148"/>
        <v>488562 - SIA 12 INFORMATIQUE</v>
      </c>
      <c r="F9490" t="s">
        <v>9112</v>
      </c>
      <c r="G9490" t="s">
        <v>17284</v>
      </c>
      <c r="H9490" t="s">
        <v>17283</v>
      </c>
      <c r="I9490" t="s">
        <v>4070</v>
      </c>
      <c r="J9490" t="s">
        <v>17282</v>
      </c>
      <c r="K9490" t="s">
        <v>208</v>
      </c>
      <c r="L9490" t="s">
        <v>17281</v>
      </c>
      <c r="N9490" t="s">
        <v>208</v>
      </c>
      <c r="O9490" t="s">
        <v>476</v>
      </c>
      <c r="P9490" t="s">
        <v>476</v>
      </c>
    </row>
    <row r="9491" spans="1:16">
      <c r="A9491" s="484" t="s">
        <v>56139</v>
      </c>
      <c r="B9491" s="485" t="s">
        <v>56138</v>
      </c>
      <c r="C9491" t="s">
        <v>56137</v>
      </c>
      <c r="D9491" t="s">
        <v>56136</v>
      </c>
      <c r="E9491" t="str">
        <f t="shared" si="148"/>
        <v>480435 - IFPS FORMATION</v>
      </c>
      <c r="F9491" t="s">
        <v>2651</v>
      </c>
      <c r="G9491" t="s">
        <v>56135</v>
      </c>
      <c r="H9491" t="s">
        <v>56134</v>
      </c>
      <c r="I9491" t="s">
        <v>56133</v>
      </c>
      <c r="J9491" t="s">
        <v>56132</v>
      </c>
      <c r="K9491" t="s">
        <v>208</v>
      </c>
      <c r="L9491" t="s">
        <v>56131</v>
      </c>
      <c r="N9491" t="s">
        <v>208</v>
      </c>
      <c r="O9491" t="s">
        <v>476</v>
      </c>
      <c r="P9491" t="s">
        <v>476</v>
      </c>
    </row>
    <row r="9492" spans="1:16">
      <c r="A9492" s="484" t="s">
        <v>80474</v>
      </c>
      <c r="B9492" s="485" t="s">
        <v>80473</v>
      </c>
      <c r="C9492" t="s">
        <v>80472</v>
      </c>
      <c r="D9492" t="s">
        <v>80472</v>
      </c>
      <c r="E9492" t="str">
        <f t="shared" si="148"/>
        <v>470375 - ELLETRIO - PIGMENTSE</v>
      </c>
      <c r="F9492" t="s">
        <v>1710</v>
      </c>
      <c r="G9492" t="s">
        <v>80471</v>
      </c>
      <c r="I9492" t="s">
        <v>38390</v>
      </c>
      <c r="J9492" t="s">
        <v>80470</v>
      </c>
      <c r="K9492" t="s">
        <v>208</v>
      </c>
      <c r="L9492" t="s">
        <v>80469</v>
      </c>
      <c r="N9492" t="s">
        <v>208</v>
      </c>
      <c r="O9492" t="s">
        <v>476</v>
      </c>
      <c r="P9492" t="s">
        <v>476</v>
      </c>
    </row>
    <row r="9493" spans="1:16">
      <c r="A9493" s="484" t="s">
        <v>135221</v>
      </c>
      <c r="B9493" s="485" t="s">
        <v>135220</v>
      </c>
      <c r="C9493" t="s">
        <v>135219</v>
      </c>
      <c r="D9493" t="s">
        <v>135218</v>
      </c>
      <c r="E9493" t="str">
        <f t="shared" si="148"/>
        <v>609833 - AFSIS NANS LES PINS</v>
      </c>
      <c r="F9493" t="s">
        <v>11721</v>
      </c>
      <c r="G9493" t="s">
        <v>135217</v>
      </c>
      <c r="I9493" t="s">
        <v>135216</v>
      </c>
      <c r="J9493" t="s">
        <v>135215</v>
      </c>
      <c r="K9493" t="s">
        <v>208</v>
      </c>
      <c r="L9493" t="s">
        <v>135214</v>
      </c>
      <c r="N9493" t="s">
        <v>208</v>
      </c>
      <c r="O9493" t="s">
        <v>476</v>
      </c>
      <c r="P9493" t="s">
        <v>476</v>
      </c>
    </row>
    <row r="9494" spans="1:16">
      <c r="A9494" s="484" t="s">
        <v>31200</v>
      </c>
      <c r="B9494" s="485" t="s">
        <v>31199</v>
      </c>
      <c r="C9494" t="s">
        <v>31198</v>
      </c>
      <c r="D9494" t="s">
        <v>31198</v>
      </c>
      <c r="E9494" t="str">
        <f t="shared" si="148"/>
        <v>624330 - OPTIM'HUM</v>
      </c>
      <c r="F9494" t="s">
        <v>2517</v>
      </c>
      <c r="G9494" t="s">
        <v>31197</v>
      </c>
      <c r="I9494" t="s">
        <v>4549</v>
      </c>
      <c r="J9494" t="s">
        <v>31196</v>
      </c>
      <c r="K9494" t="s">
        <v>208</v>
      </c>
      <c r="L9494" t="s">
        <v>31195</v>
      </c>
      <c r="N9494" t="s">
        <v>208</v>
      </c>
      <c r="O9494" t="s">
        <v>476</v>
      </c>
      <c r="P9494" t="s">
        <v>476</v>
      </c>
    </row>
    <row r="9495" spans="1:16">
      <c r="A9495" s="484" t="s">
        <v>127518</v>
      </c>
      <c r="B9495" s="485" t="s">
        <v>127517</v>
      </c>
      <c r="C9495" t="s">
        <v>127516</v>
      </c>
      <c r="D9495" t="s">
        <v>115845</v>
      </c>
      <c r="E9495" t="str">
        <f t="shared" si="148"/>
        <v>538619 - ASF</v>
      </c>
      <c r="F9495" t="s">
        <v>9789</v>
      </c>
      <c r="G9495" t="s">
        <v>37435</v>
      </c>
      <c r="H9495" t="s">
        <v>127515</v>
      </c>
      <c r="I9495" t="s">
        <v>618</v>
      </c>
      <c r="J9495" t="s">
        <v>127514</v>
      </c>
      <c r="K9495" t="s">
        <v>208</v>
      </c>
      <c r="L9495" t="s">
        <v>127513</v>
      </c>
      <c r="N9495" t="s">
        <v>208</v>
      </c>
      <c r="O9495" t="s">
        <v>476</v>
      </c>
      <c r="P9495" t="s">
        <v>476</v>
      </c>
    </row>
    <row r="9496" spans="1:16">
      <c r="A9496" s="484" t="s">
        <v>663</v>
      </c>
      <c r="B9496" s="485" t="s">
        <v>662</v>
      </c>
      <c r="C9496" t="s">
        <v>661</v>
      </c>
      <c r="D9496" t="s">
        <v>661</v>
      </c>
      <c r="E9496" t="str">
        <f t="shared" si="148"/>
        <v>515085 - 4AS</v>
      </c>
      <c r="F9496" t="s">
        <v>660</v>
      </c>
      <c r="G9496" t="s">
        <v>659</v>
      </c>
      <c r="I9496" t="s">
        <v>658</v>
      </c>
      <c r="J9496" t="s">
        <v>657</v>
      </c>
      <c r="K9496" t="s">
        <v>208</v>
      </c>
      <c r="L9496" t="s">
        <v>656</v>
      </c>
      <c r="N9496" t="s">
        <v>208</v>
      </c>
      <c r="O9496" t="s">
        <v>476</v>
      </c>
      <c r="P9496" t="s">
        <v>476</v>
      </c>
    </row>
    <row r="9497" spans="1:16">
      <c r="A9497" s="484" t="s">
        <v>131661</v>
      </c>
      <c r="B9497" s="485" t="s">
        <v>131660</v>
      </c>
      <c r="C9497" t="s">
        <v>131659</v>
      </c>
      <c r="D9497" t="s">
        <v>131659</v>
      </c>
      <c r="E9497" t="str">
        <f t="shared" si="148"/>
        <v>580375 - AGILBEE</v>
      </c>
      <c r="F9497" t="s">
        <v>2257</v>
      </c>
      <c r="G9497" t="s">
        <v>30939</v>
      </c>
      <c r="I9497" t="s">
        <v>626</v>
      </c>
      <c r="J9497" t="s">
        <v>131658</v>
      </c>
      <c r="K9497" t="s">
        <v>208</v>
      </c>
      <c r="L9497" t="s">
        <v>131657</v>
      </c>
      <c r="N9497" t="s">
        <v>208</v>
      </c>
      <c r="O9497" t="s">
        <v>476</v>
      </c>
      <c r="P9497" t="s">
        <v>476</v>
      </c>
    </row>
    <row r="9498" spans="1:16">
      <c r="A9498" s="484" t="s">
        <v>84556</v>
      </c>
      <c r="B9498" s="485" t="s">
        <v>84555</v>
      </c>
      <c r="C9498" t="s">
        <v>84554</v>
      </c>
      <c r="D9498" t="s">
        <v>84554</v>
      </c>
      <c r="E9498" t="str">
        <f t="shared" si="148"/>
        <v>610240 - ECOLE DE LA PERFORMANCE</v>
      </c>
      <c r="F9498" t="s">
        <v>9563</v>
      </c>
      <c r="G9498" t="s">
        <v>84553</v>
      </c>
      <c r="I9498" t="s">
        <v>84552</v>
      </c>
      <c r="J9498" t="s">
        <v>84551</v>
      </c>
      <c r="K9498" t="s">
        <v>208</v>
      </c>
      <c r="L9498" t="s">
        <v>84550</v>
      </c>
      <c r="N9498" t="s">
        <v>208</v>
      </c>
      <c r="O9498" t="s">
        <v>476</v>
      </c>
      <c r="P9498" t="s">
        <v>476</v>
      </c>
    </row>
    <row r="9499" spans="1:16">
      <c r="A9499" s="484" t="s">
        <v>60610</v>
      </c>
      <c r="B9499" s="485" t="s">
        <v>60609</v>
      </c>
      <c r="C9499" t="s">
        <v>60608</v>
      </c>
      <c r="D9499" t="s">
        <v>60608</v>
      </c>
      <c r="E9499" t="str">
        <f t="shared" si="148"/>
        <v>476614 - HORIZON CRECHE</v>
      </c>
      <c r="F9499" t="s">
        <v>4244</v>
      </c>
      <c r="G9499" t="s">
        <v>60607</v>
      </c>
      <c r="I9499" t="s">
        <v>603</v>
      </c>
      <c r="J9499" t="s">
        <v>60606</v>
      </c>
      <c r="K9499" t="s">
        <v>208</v>
      </c>
      <c r="L9499" t="s">
        <v>60605</v>
      </c>
      <c r="N9499" t="s">
        <v>208</v>
      </c>
      <c r="O9499" t="s">
        <v>476</v>
      </c>
      <c r="P9499" t="s">
        <v>476</v>
      </c>
    </row>
    <row r="9500" spans="1:16">
      <c r="A9500" s="484" t="s">
        <v>59085</v>
      </c>
      <c r="B9500" s="485" t="s">
        <v>59084</v>
      </c>
      <c r="C9500" t="s">
        <v>59083</v>
      </c>
      <c r="D9500" t="s">
        <v>59083</v>
      </c>
      <c r="E9500" t="str">
        <f t="shared" si="148"/>
        <v>558734 - IFRAD</v>
      </c>
      <c r="F9500" t="s">
        <v>1077</v>
      </c>
      <c r="G9500" t="s">
        <v>59082</v>
      </c>
      <c r="H9500" t="s">
        <v>59081</v>
      </c>
      <c r="I9500" t="s">
        <v>4109</v>
      </c>
      <c r="K9500" t="s">
        <v>208</v>
      </c>
      <c r="L9500" t="s">
        <v>59080</v>
      </c>
      <c r="N9500" t="s">
        <v>208</v>
      </c>
      <c r="O9500" t="s">
        <v>476</v>
      </c>
      <c r="P9500" t="s">
        <v>476</v>
      </c>
    </row>
    <row r="9501" spans="1:16">
      <c r="A9501" s="484" t="s">
        <v>21447</v>
      </c>
      <c r="B9501" s="485" t="s">
        <v>21446</v>
      </c>
      <c r="C9501" t="s">
        <v>21445</v>
      </c>
      <c r="D9501" t="s">
        <v>21444</v>
      </c>
      <c r="E9501" t="str">
        <f t="shared" si="148"/>
        <v>345088 - ROCHER CHABANOLLE MADELEINE</v>
      </c>
      <c r="F9501" t="s">
        <v>3072</v>
      </c>
      <c r="H9501" t="s">
        <v>21443</v>
      </c>
      <c r="I9501" t="s">
        <v>21442</v>
      </c>
      <c r="J9501" t="s">
        <v>21441</v>
      </c>
      <c r="K9501" t="s">
        <v>21440</v>
      </c>
      <c r="L9501" t="s">
        <v>21439</v>
      </c>
      <c r="N9501" t="s">
        <v>208</v>
      </c>
      <c r="O9501" t="s">
        <v>476</v>
      </c>
      <c r="P9501" t="s">
        <v>476</v>
      </c>
    </row>
    <row r="9502" spans="1:16">
      <c r="A9502" s="484" t="s">
        <v>130731</v>
      </c>
      <c r="B9502" s="485" t="s">
        <v>130730</v>
      </c>
      <c r="C9502" t="s">
        <v>130729</v>
      </c>
      <c r="D9502" t="s">
        <v>130729</v>
      </c>
      <c r="E9502" t="str">
        <f t="shared" si="148"/>
        <v>554315 - ALEO</v>
      </c>
      <c r="F9502" t="s">
        <v>45848</v>
      </c>
      <c r="G9502" t="s">
        <v>130728</v>
      </c>
      <c r="I9502" t="s">
        <v>31066</v>
      </c>
      <c r="J9502" t="s">
        <v>130727</v>
      </c>
      <c r="K9502" t="s">
        <v>208</v>
      </c>
      <c r="L9502" t="s">
        <v>130726</v>
      </c>
      <c r="N9502" t="s">
        <v>208</v>
      </c>
      <c r="O9502" t="s">
        <v>476</v>
      </c>
      <c r="P9502" t="s">
        <v>476</v>
      </c>
    </row>
    <row r="9503" spans="1:16">
      <c r="A9503" s="484" t="s">
        <v>8740</v>
      </c>
      <c r="B9503" s="485" t="s">
        <v>8739</v>
      </c>
      <c r="C9503" t="s">
        <v>8738</v>
      </c>
      <c r="D9503" t="s">
        <v>8737</v>
      </c>
      <c r="E9503" t="str">
        <f t="shared" si="148"/>
        <v>640062 - TROIS DEUX UN 4 X 4</v>
      </c>
      <c r="F9503" t="s">
        <v>8736</v>
      </c>
      <c r="G9503" t="s">
        <v>8735</v>
      </c>
      <c r="I9503" t="s">
        <v>8734</v>
      </c>
      <c r="J9503" t="s">
        <v>8733</v>
      </c>
      <c r="K9503" t="s">
        <v>208</v>
      </c>
      <c r="L9503" t="s">
        <v>8732</v>
      </c>
      <c r="N9503" t="s">
        <v>208</v>
      </c>
      <c r="O9503" t="s">
        <v>476</v>
      </c>
      <c r="P9503" t="s">
        <v>476</v>
      </c>
    </row>
    <row r="9504" spans="1:16">
      <c r="A9504" s="484" t="s">
        <v>127226</v>
      </c>
      <c r="B9504" s="485" t="s">
        <v>127225</v>
      </c>
      <c r="C9504" t="s">
        <v>127224</v>
      </c>
      <c r="D9504" t="s">
        <v>127224</v>
      </c>
      <c r="E9504" t="str">
        <f t="shared" si="148"/>
        <v>135215 - ARCHIVISTES FRANCAIS FORMATION</v>
      </c>
      <c r="F9504" t="s">
        <v>2928</v>
      </c>
      <c r="G9504" t="s">
        <v>127223</v>
      </c>
      <c r="I9504" t="s">
        <v>4824</v>
      </c>
      <c r="J9504" t="s">
        <v>127222</v>
      </c>
      <c r="K9504" t="s">
        <v>208</v>
      </c>
      <c r="L9504" t="s">
        <v>127221</v>
      </c>
      <c r="N9504" t="s">
        <v>208</v>
      </c>
      <c r="O9504" t="s">
        <v>476</v>
      </c>
      <c r="P9504" t="s">
        <v>476</v>
      </c>
    </row>
    <row r="9505" spans="1:16">
      <c r="A9505" s="484" t="s">
        <v>129272</v>
      </c>
      <c r="B9505" s="485" t="s">
        <v>129271</v>
      </c>
      <c r="C9505" t="s">
        <v>129270</v>
      </c>
      <c r="D9505" t="s">
        <v>129269</v>
      </c>
      <c r="E9505" t="str">
        <f t="shared" si="148"/>
        <v>514342 - AMAXTEO BREST</v>
      </c>
      <c r="F9505" t="s">
        <v>3834</v>
      </c>
      <c r="G9505" t="s">
        <v>129268</v>
      </c>
      <c r="H9505" t="s">
        <v>129267</v>
      </c>
      <c r="I9505" t="s">
        <v>1228</v>
      </c>
      <c r="J9505" t="s">
        <v>129266</v>
      </c>
      <c r="K9505" t="s">
        <v>208</v>
      </c>
      <c r="L9505" t="s">
        <v>129265</v>
      </c>
      <c r="N9505" t="s">
        <v>208</v>
      </c>
      <c r="O9505" t="s">
        <v>476</v>
      </c>
      <c r="P9505" t="s">
        <v>476</v>
      </c>
    </row>
    <row r="9506" spans="1:16">
      <c r="A9506" s="484" t="s">
        <v>129276</v>
      </c>
      <c r="B9506" s="485" t="s">
        <v>129271</v>
      </c>
      <c r="C9506" t="s">
        <v>129275</v>
      </c>
      <c r="D9506" t="s">
        <v>129274</v>
      </c>
      <c r="E9506" t="str">
        <f t="shared" si="148"/>
        <v>665034 - AMAXTEO CHATEAUNEUF LES MARTIGUES</v>
      </c>
      <c r="F9506" t="s">
        <v>2697</v>
      </c>
      <c r="G9506" t="s">
        <v>117230</v>
      </c>
      <c r="I9506" t="s">
        <v>66889</v>
      </c>
      <c r="J9506" t="s">
        <v>117229</v>
      </c>
      <c r="K9506" t="s">
        <v>208</v>
      </c>
      <c r="L9506" t="s">
        <v>129273</v>
      </c>
      <c r="N9506" t="s">
        <v>208</v>
      </c>
      <c r="O9506" t="s">
        <v>476</v>
      </c>
      <c r="P9506" t="s">
        <v>476</v>
      </c>
    </row>
    <row r="9507" spans="1:16">
      <c r="A9507" s="484" t="s">
        <v>38097</v>
      </c>
      <c r="B9507" s="485" t="s">
        <v>38096</v>
      </c>
      <c r="C9507" t="s">
        <v>38095</v>
      </c>
      <c r="D9507" t="s">
        <v>38095</v>
      </c>
      <c r="E9507" t="str">
        <f t="shared" si="148"/>
        <v>403672 - MARTIN PASCAL</v>
      </c>
      <c r="F9507" t="s">
        <v>5599</v>
      </c>
      <c r="G9507" t="s">
        <v>38094</v>
      </c>
      <c r="I9507" t="s">
        <v>22447</v>
      </c>
      <c r="J9507" t="s">
        <v>38093</v>
      </c>
      <c r="K9507" t="s">
        <v>208</v>
      </c>
      <c r="L9507" t="s">
        <v>38092</v>
      </c>
      <c r="N9507" t="s">
        <v>208</v>
      </c>
      <c r="O9507" t="s">
        <v>476</v>
      </c>
      <c r="P9507" t="s">
        <v>476</v>
      </c>
    </row>
    <row r="9508" spans="1:16">
      <c r="A9508" s="484" t="s">
        <v>126892</v>
      </c>
      <c r="B9508" s="485" t="s">
        <v>126891</v>
      </c>
      <c r="C9508" t="s">
        <v>126890</v>
      </c>
      <c r="D9508" t="s">
        <v>126889</v>
      </c>
      <c r="E9508" t="str">
        <f t="shared" si="148"/>
        <v>617465 - ARNOUX EMMANUELLE -  ADAF</v>
      </c>
      <c r="F9508" t="s">
        <v>2178</v>
      </c>
      <c r="G9508" t="s">
        <v>126888</v>
      </c>
      <c r="I9508" t="s">
        <v>25051</v>
      </c>
      <c r="J9508" t="s">
        <v>126887</v>
      </c>
      <c r="K9508" t="s">
        <v>208</v>
      </c>
      <c r="L9508" t="s">
        <v>126886</v>
      </c>
      <c r="N9508" t="s">
        <v>208</v>
      </c>
      <c r="O9508" t="s">
        <v>476</v>
      </c>
      <c r="P9508" t="s">
        <v>476</v>
      </c>
    </row>
    <row r="9509" spans="1:16">
      <c r="A9509" s="484" t="s">
        <v>74083</v>
      </c>
      <c r="B9509" s="485" t="s">
        <v>74082</v>
      </c>
      <c r="C9509" t="s">
        <v>74081</v>
      </c>
      <c r="D9509" t="s">
        <v>74080</v>
      </c>
      <c r="E9509" t="str">
        <f t="shared" si="148"/>
        <v>386583 - FARGIER DAMIEN</v>
      </c>
      <c r="F9509" t="s">
        <v>3238</v>
      </c>
      <c r="G9509" t="s">
        <v>74079</v>
      </c>
      <c r="I9509" t="s">
        <v>74078</v>
      </c>
      <c r="J9509" t="s">
        <v>74077</v>
      </c>
      <c r="K9509" t="s">
        <v>208</v>
      </c>
      <c r="L9509" t="s">
        <v>74076</v>
      </c>
      <c r="N9509" t="s">
        <v>208</v>
      </c>
      <c r="O9509" t="s">
        <v>476</v>
      </c>
      <c r="P9509" t="s">
        <v>476</v>
      </c>
    </row>
    <row r="9510" spans="1:16">
      <c r="A9510" s="484" t="s">
        <v>68427</v>
      </c>
      <c r="B9510" s="485" t="s">
        <v>68426</v>
      </c>
      <c r="C9510" t="s">
        <v>68425</v>
      </c>
      <c r="D9510" t="s">
        <v>68425</v>
      </c>
      <c r="E9510" t="str">
        <f t="shared" si="148"/>
        <v>629984 - FRANCO PIER PAOLO</v>
      </c>
      <c r="F9510" t="s">
        <v>40271</v>
      </c>
      <c r="G9510" t="s">
        <v>68424</v>
      </c>
      <c r="I9510" t="s">
        <v>10167</v>
      </c>
      <c r="J9510" t="s">
        <v>68423</v>
      </c>
      <c r="K9510" t="s">
        <v>208</v>
      </c>
      <c r="L9510" t="s">
        <v>68422</v>
      </c>
      <c r="N9510" t="s">
        <v>208</v>
      </c>
      <c r="O9510" t="s">
        <v>476</v>
      </c>
      <c r="P9510" t="s">
        <v>476</v>
      </c>
    </row>
    <row r="9511" spans="1:16">
      <c r="A9511" s="484" t="s">
        <v>94448</v>
      </c>
      <c r="B9511" s="485" t="s">
        <v>94447</v>
      </c>
      <c r="C9511" t="s">
        <v>94446</v>
      </c>
      <c r="D9511" t="s">
        <v>94446</v>
      </c>
      <c r="E9511" t="str">
        <f t="shared" si="148"/>
        <v>453274 - COLLEGE DES PRATICIENS DE RECONSTRUCTION POSTURALE</v>
      </c>
      <c r="F9511" t="s">
        <v>1857</v>
      </c>
      <c r="G9511" t="s">
        <v>94445</v>
      </c>
      <c r="I9511" t="s">
        <v>579</v>
      </c>
      <c r="J9511" t="s">
        <v>94444</v>
      </c>
      <c r="K9511" t="s">
        <v>94443</v>
      </c>
      <c r="L9511" t="s">
        <v>94442</v>
      </c>
      <c r="N9511" t="s">
        <v>208</v>
      </c>
      <c r="O9511" t="s">
        <v>476</v>
      </c>
      <c r="P9511" t="s">
        <v>476</v>
      </c>
    </row>
    <row r="9512" spans="1:16">
      <c r="A9512" s="484" t="s">
        <v>133357</v>
      </c>
      <c r="B9512" s="485" t="s">
        <v>133356</v>
      </c>
      <c r="C9512" t="s">
        <v>133355</v>
      </c>
      <c r="D9512" t="s">
        <v>121579</v>
      </c>
      <c r="E9512" t="str">
        <f t="shared" si="148"/>
        <v>173137 - AFPP</v>
      </c>
      <c r="F9512" t="s">
        <v>524</v>
      </c>
      <c r="G9512" t="s">
        <v>133354</v>
      </c>
      <c r="H9512" t="s">
        <v>133353</v>
      </c>
      <c r="I9512" t="s">
        <v>9297</v>
      </c>
      <c r="J9512" t="s">
        <v>133352</v>
      </c>
      <c r="K9512" t="s">
        <v>133351</v>
      </c>
      <c r="L9512" t="s">
        <v>133350</v>
      </c>
      <c r="N9512" t="s">
        <v>208</v>
      </c>
      <c r="O9512" t="s">
        <v>476</v>
      </c>
      <c r="P9512" t="s">
        <v>476</v>
      </c>
    </row>
    <row r="9513" spans="1:16">
      <c r="A9513" s="484" t="s">
        <v>42341</v>
      </c>
      <c r="B9513" s="485" t="s">
        <v>42340</v>
      </c>
      <c r="C9513" t="s">
        <v>42339</v>
      </c>
      <c r="D9513" t="s">
        <v>42339</v>
      </c>
      <c r="E9513" t="str">
        <f t="shared" si="148"/>
        <v>444443 - LINGUEO</v>
      </c>
      <c r="F9513" t="s">
        <v>2242</v>
      </c>
      <c r="G9513" t="s">
        <v>42338</v>
      </c>
      <c r="I9513" t="s">
        <v>626</v>
      </c>
      <c r="J9513" t="s">
        <v>42337</v>
      </c>
      <c r="K9513" t="s">
        <v>208</v>
      </c>
      <c r="L9513" t="s">
        <v>42336</v>
      </c>
      <c r="N9513" t="s">
        <v>208</v>
      </c>
      <c r="O9513" t="s">
        <v>476</v>
      </c>
      <c r="P9513" t="s">
        <v>476</v>
      </c>
    </row>
    <row r="9514" spans="1:16">
      <c r="A9514" s="484" t="s">
        <v>87075</v>
      </c>
      <c r="B9514" s="485" t="s">
        <v>87074</v>
      </c>
      <c r="C9514" t="s">
        <v>87073</v>
      </c>
      <c r="D9514" t="s">
        <v>87073</v>
      </c>
      <c r="E9514" t="str">
        <f t="shared" si="148"/>
        <v>640300 - DIGARD SCARLETT</v>
      </c>
      <c r="F9514" t="s">
        <v>6663</v>
      </c>
      <c r="G9514" t="s">
        <v>87072</v>
      </c>
      <c r="I9514" t="s">
        <v>87071</v>
      </c>
      <c r="J9514" t="s">
        <v>87070</v>
      </c>
      <c r="K9514" t="s">
        <v>208</v>
      </c>
      <c r="L9514" t="s">
        <v>87069</v>
      </c>
      <c r="N9514" t="s">
        <v>208</v>
      </c>
      <c r="O9514" t="s">
        <v>476</v>
      </c>
      <c r="P9514" t="s">
        <v>476</v>
      </c>
    </row>
    <row r="9515" spans="1:16">
      <c r="A9515" s="484" t="s">
        <v>38430</v>
      </c>
      <c r="B9515" s="485" t="s">
        <v>38429</v>
      </c>
      <c r="C9515" t="s">
        <v>38428</v>
      </c>
      <c r="D9515" t="s">
        <v>38427</v>
      </c>
      <c r="E9515" t="str">
        <f t="shared" si="148"/>
        <v>557146 - MARCETTEAU DOROTHEE</v>
      </c>
      <c r="F9515" t="s">
        <v>831</v>
      </c>
      <c r="G9515" t="s">
        <v>38426</v>
      </c>
      <c r="I9515" t="s">
        <v>38425</v>
      </c>
      <c r="J9515" t="s">
        <v>38424</v>
      </c>
      <c r="K9515" t="s">
        <v>208</v>
      </c>
      <c r="L9515" t="s">
        <v>38423</v>
      </c>
      <c r="N9515" t="s">
        <v>208</v>
      </c>
      <c r="O9515" t="s">
        <v>476</v>
      </c>
      <c r="P9515" t="s">
        <v>476</v>
      </c>
    </row>
    <row r="9516" spans="1:16">
      <c r="A9516" s="484" t="s">
        <v>54879</v>
      </c>
      <c r="B9516" s="485" t="s">
        <v>54878</v>
      </c>
      <c r="C9516" t="s">
        <v>54877</v>
      </c>
      <c r="D9516" t="s">
        <v>54876</v>
      </c>
      <c r="E9516" t="str">
        <f t="shared" si="148"/>
        <v>664315 - INSTITUT CERVEAU ET MOELLE EPINIERE</v>
      </c>
      <c r="F9516" t="s">
        <v>6491</v>
      </c>
      <c r="G9516" t="s">
        <v>54875</v>
      </c>
      <c r="I9516" t="s">
        <v>626</v>
      </c>
      <c r="K9516" t="s">
        <v>208</v>
      </c>
      <c r="L9516" t="s">
        <v>54874</v>
      </c>
      <c r="N9516" t="s">
        <v>208</v>
      </c>
      <c r="O9516" t="s">
        <v>476</v>
      </c>
      <c r="P9516" t="s">
        <v>476</v>
      </c>
    </row>
    <row r="9517" spans="1:16">
      <c r="A9517" s="484" t="s">
        <v>29344</v>
      </c>
      <c r="B9517" s="485" t="s">
        <v>29343</v>
      </c>
      <c r="C9517" t="s">
        <v>29342</v>
      </c>
      <c r="D9517" t="s">
        <v>29341</v>
      </c>
      <c r="E9517" t="str">
        <f t="shared" si="148"/>
        <v>504816 - PASQUIER GENEVIEVE MARIE HELENE ECP</v>
      </c>
      <c r="F9517" t="s">
        <v>10642</v>
      </c>
      <c r="G9517" t="s">
        <v>29340</v>
      </c>
      <c r="I9517" t="s">
        <v>3120</v>
      </c>
      <c r="J9517" t="s">
        <v>29339</v>
      </c>
      <c r="K9517" t="s">
        <v>208</v>
      </c>
      <c r="L9517" t="s">
        <v>29338</v>
      </c>
      <c r="N9517" t="s">
        <v>208</v>
      </c>
      <c r="O9517" t="s">
        <v>476</v>
      </c>
      <c r="P9517" t="s">
        <v>476</v>
      </c>
    </row>
    <row r="9518" spans="1:16">
      <c r="A9518" s="484" t="s">
        <v>45973</v>
      </c>
      <c r="B9518" s="485" t="s">
        <v>45972</v>
      </c>
      <c r="C9518" t="s">
        <v>45971</v>
      </c>
      <c r="D9518" t="s">
        <v>45970</v>
      </c>
      <c r="E9518" t="str">
        <f t="shared" si="148"/>
        <v>649934 - LALOYAUX CLAIRE LILLE</v>
      </c>
      <c r="F9518" t="s">
        <v>525</v>
      </c>
      <c r="G9518" t="s">
        <v>45969</v>
      </c>
      <c r="H9518" t="s">
        <v>45968</v>
      </c>
      <c r="I9518" t="s">
        <v>1814</v>
      </c>
      <c r="J9518" t="s">
        <v>45967</v>
      </c>
      <c r="K9518" t="s">
        <v>208</v>
      </c>
      <c r="L9518" t="s">
        <v>45966</v>
      </c>
      <c r="N9518" t="s">
        <v>208</v>
      </c>
      <c r="O9518" t="s">
        <v>476</v>
      </c>
      <c r="P9518" t="s">
        <v>476</v>
      </c>
    </row>
    <row r="9519" spans="1:16">
      <c r="A9519" s="484" t="s">
        <v>23017</v>
      </c>
      <c r="B9519" s="485" t="s">
        <v>23016</v>
      </c>
      <c r="C9519" t="s">
        <v>23015</v>
      </c>
      <c r="D9519" t="s">
        <v>23015</v>
      </c>
      <c r="E9519" t="str">
        <f t="shared" si="148"/>
        <v>418675 - RESEAU DE SANTE NEURODEV</v>
      </c>
      <c r="F9519" t="s">
        <v>1513</v>
      </c>
      <c r="G9519" t="s">
        <v>23014</v>
      </c>
      <c r="I9519" t="s">
        <v>1814</v>
      </c>
      <c r="J9519" t="s">
        <v>23013</v>
      </c>
      <c r="K9519" t="s">
        <v>23012</v>
      </c>
      <c r="L9519" t="s">
        <v>23011</v>
      </c>
      <c r="N9519" t="s">
        <v>208</v>
      </c>
      <c r="O9519" t="s">
        <v>476</v>
      </c>
      <c r="P9519" t="s">
        <v>476</v>
      </c>
    </row>
    <row r="9520" spans="1:16">
      <c r="A9520" s="484" t="s">
        <v>5562</v>
      </c>
      <c r="B9520" s="485" t="s">
        <v>3143</v>
      </c>
      <c r="C9520" t="s">
        <v>3141</v>
      </c>
      <c r="D9520" t="s">
        <v>3141</v>
      </c>
      <c r="E9520" t="str">
        <f t="shared" si="148"/>
        <v>605610 - UNIVERSITE ELSAN</v>
      </c>
      <c r="F9520" t="s">
        <v>5561</v>
      </c>
      <c r="G9520" t="s">
        <v>5560</v>
      </c>
      <c r="I9520" t="s">
        <v>626</v>
      </c>
      <c r="J9520" t="s">
        <v>5559</v>
      </c>
      <c r="K9520" t="s">
        <v>5558</v>
      </c>
      <c r="L9520" t="s">
        <v>5557</v>
      </c>
      <c r="N9520" t="s">
        <v>208</v>
      </c>
      <c r="O9520" t="s">
        <v>476</v>
      </c>
      <c r="P9520" t="s">
        <v>476</v>
      </c>
    </row>
    <row r="9521" spans="1:16">
      <c r="A9521" s="484" t="s">
        <v>43260</v>
      </c>
      <c r="B9521" s="485" t="s">
        <v>43259</v>
      </c>
      <c r="C9521" t="s">
        <v>43258</v>
      </c>
      <c r="D9521" t="s">
        <v>43258</v>
      </c>
      <c r="E9521" t="str">
        <f t="shared" si="148"/>
        <v>652167 - LESECQ MARIELLE</v>
      </c>
      <c r="F9521" t="s">
        <v>18724</v>
      </c>
      <c r="G9521" t="s">
        <v>43257</v>
      </c>
      <c r="I9521" t="s">
        <v>9025</v>
      </c>
      <c r="J9521" t="s">
        <v>43256</v>
      </c>
      <c r="K9521" t="s">
        <v>208</v>
      </c>
      <c r="L9521" t="s">
        <v>43255</v>
      </c>
      <c r="N9521" t="s">
        <v>208</v>
      </c>
      <c r="O9521" t="s">
        <v>476</v>
      </c>
      <c r="P9521" t="s">
        <v>476</v>
      </c>
    </row>
    <row r="9522" spans="1:16">
      <c r="A9522" s="484" t="s">
        <v>32816</v>
      </c>
      <c r="B9522" s="485" t="s">
        <v>32815</v>
      </c>
      <c r="C9522" t="s">
        <v>32814</v>
      </c>
      <c r="D9522" t="s">
        <v>32813</v>
      </c>
      <c r="E9522" t="str">
        <f t="shared" si="148"/>
        <v>629285 - NOVOFORM AMIENS</v>
      </c>
      <c r="F9522" t="s">
        <v>32812</v>
      </c>
      <c r="G9522" t="s">
        <v>32811</v>
      </c>
      <c r="I9522" t="s">
        <v>1806</v>
      </c>
      <c r="J9522" t="s">
        <v>32810</v>
      </c>
      <c r="K9522" t="s">
        <v>208</v>
      </c>
      <c r="L9522" t="s">
        <v>32809</v>
      </c>
      <c r="N9522" t="s">
        <v>208</v>
      </c>
      <c r="O9522" t="s">
        <v>476</v>
      </c>
      <c r="P9522" t="s">
        <v>476</v>
      </c>
    </row>
    <row r="9523" spans="1:16">
      <c r="A9523" s="484" t="s">
        <v>7955</v>
      </c>
      <c r="B9523" s="485" t="s">
        <v>7954</v>
      </c>
      <c r="C9523" t="s">
        <v>7953</v>
      </c>
      <c r="D9523" t="s">
        <v>7952</v>
      </c>
      <c r="E9523" t="str">
        <f t="shared" si="148"/>
        <v>370599 - UDSP 42</v>
      </c>
      <c r="F9523" t="s">
        <v>2572</v>
      </c>
      <c r="G9523" t="s">
        <v>7951</v>
      </c>
      <c r="I9523" t="s">
        <v>959</v>
      </c>
      <c r="J9523" t="s">
        <v>7950</v>
      </c>
      <c r="K9523" t="s">
        <v>208</v>
      </c>
      <c r="L9523" t="s">
        <v>7949</v>
      </c>
      <c r="N9523" t="s">
        <v>208</v>
      </c>
      <c r="O9523" t="s">
        <v>476</v>
      </c>
      <c r="P9523" t="s">
        <v>476</v>
      </c>
    </row>
    <row r="9524" spans="1:16">
      <c r="A9524" s="484" t="s">
        <v>70941</v>
      </c>
      <c r="B9524" s="485" t="s">
        <v>70940</v>
      </c>
      <c r="C9524" t="s">
        <v>70939</v>
      </c>
      <c r="D9524" t="s">
        <v>70939</v>
      </c>
      <c r="E9524" t="str">
        <f t="shared" si="148"/>
        <v>399280 - FORM'ACTIONS CONSULTING</v>
      </c>
      <c r="F9524" t="s">
        <v>37918</v>
      </c>
      <c r="G9524" t="s">
        <v>70938</v>
      </c>
      <c r="H9524" t="s">
        <v>70937</v>
      </c>
      <c r="I9524" t="s">
        <v>35654</v>
      </c>
      <c r="J9524" t="s">
        <v>70936</v>
      </c>
      <c r="K9524" t="s">
        <v>208</v>
      </c>
      <c r="L9524" t="s">
        <v>70935</v>
      </c>
      <c r="N9524" t="s">
        <v>208</v>
      </c>
      <c r="O9524" t="s">
        <v>476</v>
      </c>
      <c r="P9524" t="s">
        <v>476</v>
      </c>
    </row>
    <row r="9525" spans="1:16">
      <c r="A9525" s="484" t="s">
        <v>68604</v>
      </c>
      <c r="B9525" s="485" t="s">
        <v>68603</v>
      </c>
      <c r="C9525" t="s">
        <v>68602</v>
      </c>
      <c r="D9525" t="s">
        <v>68602</v>
      </c>
      <c r="E9525" t="str">
        <f t="shared" si="148"/>
        <v>440530 - FRANCE FORMATIONS</v>
      </c>
      <c r="F9525" t="s">
        <v>831</v>
      </c>
      <c r="G9525" t="s">
        <v>68601</v>
      </c>
      <c r="H9525" t="s">
        <v>68600</v>
      </c>
      <c r="I9525" t="s">
        <v>68599</v>
      </c>
      <c r="J9525" t="s">
        <v>68598</v>
      </c>
      <c r="K9525" t="s">
        <v>208</v>
      </c>
      <c r="L9525" t="s">
        <v>68597</v>
      </c>
      <c r="N9525" t="s">
        <v>208</v>
      </c>
      <c r="O9525" t="s">
        <v>476</v>
      </c>
      <c r="P9525" t="s">
        <v>476</v>
      </c>
    </row>
    <row r="9526" spans="1:16">
      <c r="A9526" s="484" t="s">
        <v>8625</v>
      </c>
      <c r="B9526" s="485" t="s">
        <v>8624</v>
      </c>
      <c r="C9526" t="s">
        <v>8623</v>
      </c>
      <c r="D9526" t="s">
        <v>8623</v>
      </c>
      <c r="E9526" t="str">
        <f t="shared" si="148"/>
        <v>580429 - TURNINGPOINT SAS</v>
      </c>
      <c r="F9526" t="s">
        <v>3367</v>
      </c>
      <c r="G9526" t="s">
        <v>8622</v>
      </c>
      <c r="I9526" t="s">
        <v>3138</v>
      </c>
      <c r="J9526" t="s">
        <v>8621</v>
      </c>
      <c r="K9526" t="s">
        <v>208</v>
      </c>
      <c r="L9526" t="s">
        <v>8620</v>
      </c>
      <c r="N9526" t="s">
        <v>208</v>
      </c>
      <c r="O9526" t="s">
        <v>476</v>
      </c>
      <c r="P9526" t="s">
        <v>476</v>
      </c>
    </row>
    <row r="9527" spans="1:16">
      <c r="A9527" s="484" t="s">
        <v>94913</v>
      </c>
      <c r="B9527" s="485" t="s">
        <v>94912</v>
      </c>
      <c r="C9527" t="s">
        <v>94911</v>
      </c>
      <c r="D9527" t="s">
        <v>94911</v>
      </c>
      <c r="E9527" t="str">
        <f t="shared" si="148"/>
        <v>491299 - COEUR DE TALENTS</v>
      </c>
      <c r="F9527" t="s">
        <v>3834</v>
      </c>
      <c r="G9527" t="s">
        <v>94910</v>
      </c>
      <c r="I9527" t="s">
        <v>79672</v>
      </c>
      <c r="J9527" t="s">
        <v>94909</v>
      </c>
      <c r="K9527" t="s">
        <v>208</v>
      </c>
      <c r="L9527" t="s">
        <v>94908</v>
      </c>
      <c r="N9527" t="s">
        <v>208</v>
      </c>
      <c r="O9527" t="s">
        <v>476</v>
      </c>
      <c r="P9527" t="s">
        <v>476</v>
      </c>
    </row>
    <row r="9528" spans="1:16">
      <c r="A9528" s="484" t="s">
        <v>27947</v>
      </c>
      <c r="B9528" s="485" t="s">
        <v>27946</v>
      </c>
      <c r="C9528" t="s">
        <v>27945</v>
      </c>
      <c r="D9528" t="s">
        <v>27945</v>
      </c>
      <c r="E9528" t="str">
        <f t="shared" si="148"/>
        <v>414499 - PIFFARD ISABELLE</v>
      </c>
      <c r="F9528" t="s">
        <v>707</v>
      </c>
      <c r="G9528" t="s">
        <v>27944</v>
      </c>
      <c r="H9528" t="s">
        <v>27943</v>
      </c>
      <c r="I9528" t="s">
        <v>27942</v>
      </c>
      <c r="J9528" t="s">
        <v>27941</v>
      </c>
      <c r="K9528" t="s">
        <v>208</v>
      </c>
      <c r="L9528" t="s">
        <v>27940</v>
      </c>
      <c r="N9528" t="s">
        <v>208</v>
      </c>
      <c r="O9528" t="s">
        <v>476</v>
      </c>
      <c r="P9528" t="s">
        <v>476</v>
      </c>
    </row>
    <row r="9529" spans="1:16">
      <c r="A9529" s="484" t="s">
        <v>23551</v>
      </c>
      <c r="B9529" s="485" t="s">
        <v>23550</v>
      </c>
      <c r="C9529" t="s">
        <v>23549</v>
      </c>
      <c r="D9529" t="s">
        <v>23548</v>
      </c>
      <c r="E9529" t="str">
        <f t="shared" si="148"/>
        <v>571891 - REFLECT LYON 1ER</v>
      </c>
      <c r="F9529" t="s">
        <v>1710</v>
      </c>
      <c r="G9529" t="s">
        <v>23547</v>
      </c>
      <c r="I9529" t="s">
        <v>12075</v>
      </c>
      <c r="J9529" t="s">
        <v>23546</v>
      </c>
      <c r="K9529" t="s">
        <v>208</v>
      </c>
      <c r="L9529" t="s">
        <v>23545</v>
      </c>
      <c r="N9529" t="s">
        <v>208</v>
      </c>
      <c r="O9529" t="s">
        <v>476</v>
      </c>
      <c r="P9529" t="s">
        <v>476</v>
      </c>
    </row>
    <row r="9530" spans="1:16">
      <c r="A9530" s="484" t="s">
        <v>110607</v>
      </c>
      <c r="B9530" s="485" t="s">
        <v>110606</v>
      </c>
      <c r="C9530" t="s">
        <v>110605</v>
      </c>
      <c r="D9530" t="s">
        <v>110604</v>
      </c>
      <c r="E9530" t="str">
        <f t="shared" si="148"/>
        <v>388180 - PFSL</v>
      </c>
      <c r="F9530" t="s">
        <v>2041</v>
      </c>
      <c r="G9530" t="s">
        <v>110603</v>
      </c>
      <c r="I9530" t="s">
        <v>110602</v>
      </c>
      <c r="J9530" t="s">
        <v>110601</v>
      </c>
      <c r="K9530" t="s">
        <v>110600</v>
      </c>
      <c r="L9530" t="s">
        <v>110599</v>
      </c>
      <c r="N9530" t="s">
        <v>208</v>
      </c>
      <c r="O9530" t="s">
        <v>476</v>
      </c>
      <c r="P9530" t="s">
        <v>476</v>
      </c>
    </row>
    <row r="9531" spans="1:16">
      <c r="A9531" s="484" t="s">
        <v>57916</v>
      </c>
      <c r="B9531" s="485" t="s">
        <v>57915</v>
      </c>
      <c r="C9531" t="s">
        <v>57914</v>
      </c>
      <c r="D9531" t="s">
        <v>57913</v>
      </c>
      <c r="E9531" t="str">
        <f t="shared" si="148"/>
        <v>587138 - IF PAYS BASQUE</v>
      </c>
      <c r="F9531" t="s">
        <v>1568</v>
      </c>
      <c r="G9531" t="s">
        <v>57912</v>
      </c>
      <c r="H9531" t="s">
        <v>57911</v>
      </c>
      <c r="I9531" t="s">
        <v>35828</v>
      </c>
      <c r="J9531" t="s">
        <v>57910</v>
      </c>
      <c r="K9531" t="s">
        <v>208</v>
      </c>
      <c r="L9531" t="s">
        <v>57909</v>
      </c>
      <c r="N9531" t="s">
        <v>208</v>
      </c>
      <c r="O9531" t="s">
        <v>476</v>
      </c>
      <c r="P9531" t="s">
        <v>476</v>
      </c>
    </row>
    <row r="9532" spans="1:16">
      <c r="A9532" s="484" t="s">
        <v>124266</v>
      </c>
      <c r="B9532" s="485" t="s">
        <v>124265</v>
      </c>
      <c r="C9532" t="s">
        <v>124264</v>
      </c>
      <c r="D9532" t="s">
        <v>124263</v>
      </c>
      <c r="E9532" t="str">
        <f t="shared" si="148"/>
        <v>537135 - APEDYS ISERE</v>
      </c>
      <c r="F9532" t="s">
        <v>2524</v>
      </c>
      <c r="G9532" t="s">
        <v>124262</v>
      </c>
      <c r="I9532" t="s">
        <v>124261</v>
      </c>
      <c r="J9532" t="s">
        <v>124260</v>
      </c>
      <c r="K9532" t="s">
        <v>208</v>
      </c>
      <c r="L9532" t="s">
        <v>124259</v>
      </c>
      <c r="N9532" t="s">
        <v>208</v>
      </c>
      <c r="O9532" t="s">
        <v>476</v>
      </c>
      <c r="P9532" t="s">
        <v>476</v>
      </c>
    </row>
    <row r="9533" spans="1:16">
      <c r="A9533" s="484" t="s">
        <v>44773</v>
      </c>
      <c r="B9533" s="485" t="s">
        <v>44772</v>
      </c>
      <c r="C9533" t="s">
        <v>44771</v>
      </c>
      <c r="D9533" t="s">
        <v>44770</v>
      </c>
      <c r="E9533" t="str">
        <f t="shared" si="148"/>
        <v>623490 - LE PEUTREC REDON GWENDOLINE</v>
      </c>
      <c r="F9533" t="s">
        <v>2793</v>
      </c>
      <c r="G9533" t="s">
        <v>44769</v>
      </c>
      <c r="I9533" t="s">
        <v>44768</v>
      </c>
      <c r="J9533" t="s">
        <v>44767</v>
      </c>
      <c r="K9533" t="s">
        <v>208</v>
      </c>
      <c r="L9533" t="s">
        <v>44766</v>
      </c>
      <c r="N9533" t="s">
        <v>208</v>
      </c>
      <c r="O9533" t="s">
        <v>476</v>
      </c>
      <c r="P9533" t="s">
        <v>476</v>
      </c>
    </row>
    <row r="9534" spans="1:16">
      <c r="A9534" s="484" t="s">
        <v>83330</v>
      </c>
      <c r="B9534" s="485" t="s">
        <v>83329</v>
      </c>
      <c r="C9534" t="s">
        <v>83328</v>
      </c>
      <c r="D9534" t="s">
        <v>83328</v>
      </c>
      <c r="E9534" t="str">
        <f t="shared" si="148"/>
        <v>448588 - ECOLE PLENITUDE</v>
      </c>
      <c r="F9534" t="s">
        <v>7547</v>
      </c>
      <c r="G9534" t="s">
        <v>83327</v>
      </c>
      <c r="I9534" t="s">
        <v>68569</v>
      </c>
      <c r="J9534" t="s">
        <v>83326</v>
      </c>
      <c r="K9534" t="s">
        <v>208</v>
      </c>
      <c r="L9534" t="s">
        <v>83325</v>
      </c>
      <c r="N9534" t="s">
        <v>208</v>
      </c>
      <c r="O9534" t="s">
        <v>476</v>
      </c>
      <c r="P9534" t="s">
        <v>476</v>
      </c>
    </row>
    <row r="9535" spans="1:16">
      <c r="A9535" s="484" t="s">
        <v>136250</v>
      </c>
      <c r="B9535" s="485" t="s">
        <v>136249</v>
      </c>
      <c r="C9535" t="s">
        <v>136248</v>
      </c>
      <c r="D9535" t="s">
        <v>136248</v>
      </c>
      <c r="E9535" t="str">
        <f t="shared" si="148"/>
        <v>590241 - ACANTHE</v>
      </c>
      <c r="F9535" t="s">
        <v>1077</v>
      </c>
      <c r="G9535" t="s">
        <v>136247</v>
      </c>
      <c r="I9535" t="s">
        <v>9816</v>
      </c>
      <c r="J9535" t="s">
        <v>136246</v>
      </c>
      <c r="K9535" t="s">
        <v>208</v>
      </c>
      <c r="L9535" t="s">
        <v>136245</v>
      </c>
      <c r="N9535" t="s">
        <v>208</v>
      </c>
      <c r="O9535" t="s">
        <v>476</v>
      </c>
      <c r="P9535" t="s">
        <v>476</v>
      </c>
    </row>
    <row r="9536" spans="1:16">
      <c r="A9536" s="484" t="s">
        <v>22632</v>
      </c>
      <c r="C9536" t="s">
        <v>22631</v>
      </c>
      <c r="D9536" t="s">
        <v>22630</v>
      </c>
      <c r="E9536" t="str">
        <f t="shared" si="148"/>
        <v>404718 - ONCOPIC</v>
      </c>
      <c r="F9536" t="s">
        <v>668</v>
      </c>
      <c r="G9536" t="s">
        <v>22629</v>
      </c>
      <c r="H9536" t="s">
        <v>22628</v>
      </c>
      <c r="I9536" t="s">
        <v>1806</v>
      </c>
      <c r="J9536" t="s">
        <v>22627</v>
      </c>
      <c r="K9536" t="s">
        <v>22626</v>
      </c>
      <c r="L9536" t="s">
        <v>22625</v>
      </c>
      <c r="N9536" t="s">
        <v>208</v>
      </c>
      <c r="O9536" t="s">
        <v>476</v>
      </c>
      <c r="P9536" t="s">
        <v>476</v>
      </c>
    </row>
    <row r="9537" spans="1:16">
      <c r="A9537" s="484" t="s">
        <v>24592</v>
      </c>
      <c r="B9537" s="485" t="s">
        <v>24591</v>
      </c>
      <c r="C9537" t="s">
        <v>24590</v>
      </c>
      <c r="D9537" t="s">
        <v>24590</v>
      </c>
      <c r="E9537" t="str">
        <f t="shared" si="148"/>
        <v>601615 - QHSE CONCEPT</v>
      </c>
      <c r="F9537" t="s">
        <v>1618</v>
      </c>
      <c r="G9537" t="s">
        <v>24589</v>
      </c>
      <c r="H9537" t="s">
        <v>24588</v>
      </c>
      <c r="I9537" t="s">
        <v>20095</v>
      </c>
      <c r="J9537" t="s">
        <v>24587</v>
      </c>
      <c r="K9537" t="s">
        <v>208</v>
      </c>
      <c r="L9537" t="s">
        <v>24586</v>
      </c>
      <c r="N9537" t="s">
        <v>208</v>
      </c>
      <c r="O9537" t="s">
        <v>476</v>
      </c>
      <c r="P9537" t="s">
        <v>476</v>
      </c>
    </row>
    <row r="9538" spans="1:16">
      <c r="A9538" s="484" t="s">
        <v>91647</v>
      </c>
      <c r="B9538" s="485" t="s">
        <v>91646</v>
      </c>
      <c r="C9538" t="s">
        <v>91645</v>
      </c>
      <c r="D9538" t="s">
        <v>91645</v>
      </c>
      <c r="E9538" t="str">
        <f t="shared" ref="E9538:E9601" si="149">_xlfn.CONCAT(L9538," - ",D9538)</f>
        <v>390094 - CORREZE FORMATION</v>
      </c>
      <c r="F9538" t="s">
        <v>29625</v>
      </c>
      <c r="G9538" t="s">
        <v>91644</v>
      </c>
      <c r="I9538" t="s">
        <v>7636</v>
      </c>
      <c r="J9538" t="s">
        <v>91643</v>
      </c>
      <c r="K9538" t="s">
        <v>208</v>
      </c>
      <c r="L9538" t="s">
        <v>91642</v>
      </c>
      <c r="N9538" t="s">
        <v>208</v>
      </c>
      <c r="O9538" t="s">
        <v>476</v>
      </c>
      <c r="P9538" t="s">
        <v>476</v>
      </c>
    </row>
    <row r="9539" spans="1:16">
      <c r="A9539" s="484" t="s">
        <v>88485</v>
      </c>
      <c r="B9539" s="485" t="s">
        <v>88484</v>
      </c>
      <c r="C9539" t="s">
        <v>88483</v>
      </c>
      <c r="D9539" t="s">
        <v>88483</v>
      </c>
      <c r="E9539" t="str">
        <f t="shared" si="149"/>
        <v>621833 - DEFIS</v>
      </c>
      <c r="F9539" t="s">
        <v>47662</v>
      </c>
      <c r="G9539" t="s">
        <v>88482</v>
      </c>
      <c r="I9539" t="s">
        <v>72316</v>
      </c>
      <c r="J9539" t="s">
        <v>88481</v>
      </c>
      <c r="K9539" t="s">
        <v>208</v>
      </c>
      <c r="L9539" t="s">
        <v>88480</v>
      </c>
      <c r="N9539" t="s">
        <v>208</v>
      </c>
      <c r="O9539" t="s">
        <v>476</v>
      </c>
      <c r="P9539" t="s">
        <v>476</v>
      </c>
    </row>
    <row r="9540" spans="1:16">
      <c r="A9540" s="484" t="s">
        <v>129548</v>
      </c>
      <c r="B9540" s="485" t="s">
        <v>129547</v>
      </c>
      <c r="C9540" t="s">
        <v>129546</v>
      </c>
      <c r="D9540" t="s">
        <v>115928</v>
      </c>
      <c r="E9540" t="str">
        <f t="shared" si="149"/>
        <v>380611 - ACF</v>
      </c>
      <c r="F9540" t="s">
        <v>715</v>
      </c>
      <c r="G9540" t="s">
        <v>129545</v>
      </c>
      <c r="I9540" t="s">
        <v>28746</v>
      </c>
      <c r="J9540" t="s">
        <v>129544</v>
      </c>
      <c r="K9540" t="s">
        <v>129543</v>
      </c>
      <c r="L9540" t="s">
        <v>129542</v>
      </c>
      <c r="N9540" t="s">
        <v>208</v>
      </c>
      <c r="O9540" t="s">
        <v>476</v>
      </c>
      <c r="P9540" t="s">
        <v>476</v>
      </c>
    </row>
    <row r="9541" spans="1:16">
      <c r="A9541" s="484" t="s">
        <v>128634</v>
      </c>
      <c r="B9541" s="485" t="s">
        <v>128633</v>
      </c>
      <c r="C9541" t="s">
        <v>128632</v>
      </c>
      <c r="D9541" t="s">
        <v>128632</v>
      </c>
      <c r="E9541" t="str">
        <f t="shared" si="149"/>
        <v>370976 - ANAIS FORMATION</v>
      </c>
      <c r="F9541" t="s">
        <v>37918</v>
      </c>
      <c r="G9541" t="s">
        <v>128631</v>
      </c>
      <c r="H9541" t="s">
        <v>128630</v>
      </c>
      <c r="I9541" t="s">
        <v>4604</v>
      </c>
      <c r="J9541" t="s">
        <v>128629</v>
      </c>
      <c r="K9541" t="s">
        <v>128628</v>
      </c>
      <c r="L9541" t="s">
        <v>128627</v>
      </c>
      <c r="N9541" t="s">
        <v>208</v>
      </c>
      <c r="O9541" t="s">
        <v>476</v>
      </c>
      <c r="P9541" t="s">
        <v>476</v>
      </c>
    </row>
    <row r="9542" spans="1:16">
      <c r="A9542" s="484" t="s">
        <v>59714</v>
      </c>
      <c r="B9542" s="485" t="s">
        <v>59713</v>
      </c>
      <c r="C9542" t="s">
        <v>59712</v>
      </c>
      <c r="D9542" t="s">
        <v>59711</v>
      </c>
      <c r="E9542" t="str">
        <f t="shared" si="149"/>
        <v>682081 - IM CQFD</v>
      </c>
      <c r="F9542" t="s">
        <v>1385</v>
      </c>
      <c r="G9542" t="s">
        <v>59710</v>
      </c>
      <c r="I9542" t="s">
        <v>58260</v>
      </c>
      <c r="J9542" t="s">
        <v>59709</v>
      </c>
      <c r="K9542" t="s">
        <v>208</v>
      </c>
      <c r="L9542" t="s">
        <v>59708</v>
      </c>
      <c r="N9542" t="s">
        <v>208</v>
      </c>
      <c r="O9542" t="s">
        <v>476</v>
      </c>
      <c r="P9542" t="s">
        <v>476</v>
      </c>
    </row>
    <row r="9543" spans="1:16">
      <c r="A9543" s="484" t="s">
        <v>79877</v>
      </c>
      <c r="B9543" s="485" t="s">
        <v>79876</v>
      </c>
      <c r="C9543" t="s">
        <v>79875</v>
      </c>
      <c r="D9543" t="s">
        <v>79874</v>
      </c>
      <c r="E9543" t="str">
        <f t="shared" si="149"/>
        <v>615183 - ENGINEERING CONCEPT FORMATION</v>
      </c>
      <c r="F9543" t="s">
        <v>34420</v>
      </c>
      <c r="G9543" t="s">
        <v>79873</v>
      </c>
      <c r="I9543" t="s">
        <v>1799</v>
      </c>
      <c r="J9543" t="s">
        <v>79872</v>
      </c>
      <c r="K9543" t="s">
        <v>208</v>
      </c>
      <c r="L9543" t="s">
        <v>79871</v>
      </c>
      <c r="N9543" t="s">
        <v>208</v>
      </c>
      <c r="O9543" t="s">
        <v>476</v>
      </c>
      <c r="P9543" t="s">
        <v>476</v>
      </c>
    </row>
    <row r="9544" spans="1:16">
      <c r="A9544" s="484" t="s">
        <v>129825</v>
      </c>
      <c r="B9544" s="485" t="s">
        <v>129824</v>
      </c>
      <c r="C9544" t="s">
        <v>129823</v>
      </c>
      <c r="D9544" t="s">
        <v>129823</v>
      </c>
      <c r="E9544" t="str">
        <f t="shared" si="149"/>
        <v>382565 - ALTAY FORMATION</v>
      </c>
      <c r="F9544" t="s">
        <v>11669</v>
      </c>
      <c r="G9544" t="s">
        <v>129822</v>
      </c>
      <c r="H9544" t="s">
        <v>129821</v>
      </c>
      <c r="I9544" t="s">
        <v>9102</v>
      </c>
      <c r="J9544" t="s">
        <v>129820</v>
      </c>
      <c r="K9544" t="s">
        <v>129819</v>
      </c>
      <c r="L9544" t="s">
        <v>129818</v>
      </c>
      <c r="N9544" t="s">
        <v>208</v>
      </c>
      <c r="O9544" t="s">
        <v>476</v>
      </c>
      <c r="P9544" t="s">
        <v>476</v>
      </c>
    </row>
    <row r="9545" spans="1:16">
      <c r="A9545" s="484" t="s">
        <v>91056</v>
      </c>
      <c r="B9545" s="485" t="s">
        <v>91055</v>
      </c>
      <c r="C9545" t="s">
        <v>91054</v>
      </c>
      <c r="D9545" t="s">
        <v>91053</v>
      </c>
      <c r="E9545" t="str">
        <f t="shared" si="149"/>
        <v>586080 - CREFAB EURE</v>
      </c>
      <c r="F9545" t="s">
        <v>8706</v>
      </c>
      <c r="G9545" t="s">
        <v>91052</v>
      </c>
      <c r="I9545" t="s">
        <v>7856</v>
      </c>
      <c r="J9545" t="s">
        <v>91051</v>
      </c>
      <c r="K9545" t="s">
        <v>208</v>
      </c>
      <c r="L9545" t="s">
        <v>91050</v>
      </c>
      <c r="N9545" t="s">
        <v>208</v>
      </c>
      <c r="O9545" t="s">
        <v>476</v>
      </c>
      <c r="P9545" t="s">
        <v>476</v>
      </c>
    </row>
    <row r="9546" spans="1:16">
      <c r="A9546" s="484" t="s">
        <v>18512</v>
      </c>
      <c r="B9546" s="485" t="s">
        <v>18511</v>
      </c>
      <c r="C9546" t="s">
        <v>18510</v>
      </c>
      <c r="D9546" t="s">
        <v>18510</v>
      </c>
      <c r="E9546" t="str">
        <f t="shared" si="149"/>
        <v>444923 - SECURIFORM</v>
      </c>
      <c r="F9546" t="s">
        <v>1857</v>
      </c>
      <c r="G9546" t="s">
        <v>18509</v>
      </c>
      <c r="I9546" t="s">
        <v>1148</v>
      </c>
      <c r="J9546" t="s">
        <v>18508</v>
      </c>
      <c r="K9546" t="s">
        <v>208</v>
      </c>
      <c r="L9546" t="s">
        <v>18507</v>
      </c>
      <c r="N9546" t="s">
        <v>208</v>
      </c>
      <c r="O9546" t="s">
        <v>476</v>
      </c>
      <c r="P9546" t="s">
        <v>476</v>
      </c>
    </row>
    <row r="9547" spans="1:16">
      <c r="A9547" s="484" t="s">
        <v>109840</v>
      </c>
      <c r="B9547" s="485" t="s">
        <v>109839</v>
      </c>
      <c r="C9547" t="s">
        <v>109838</v>
      </c>
      <c r="D9547" t="s">
        <v>109838</v>
      </c>
      <c r="E9547" t="str">
        <f t="shared" si="149"/>
        <v>561496 - CARPENTIER WINCKEL MURIEL - IRISIS COMPETENCES</v>
      </c>
      <c r="F9547" t="s">
        <v>1568</v>
      </c>
      <c r="G9547" t="s">
        <v>109837</v>
      </c>
      <c r="H9547" t="s">
        <v>109836</v>
      </c>
      <c r="I9547" t="s">
        <v>1148</v>
      </c>
      <c r="J9547" t="s">
        <v>109835</v>
      </c>
      <c r="K9547" t="s">
        <v>208</v>
      </c>
      <c r="L9547" t="s">
        <v>109834</v>
      </c>
      <c r="N9547" t="s">
        <v>208</v>
      </c>
      <c r="O9547" t="s">
        <v>476</v>
      </c>
      <c r="P9547" t="s">
        <v>476</v>
      </c>
    </row>
    <row r="9548" spans="1:16">
      <c r="A9548" s="484" t="s">
        <v>32881</v>
      </c>
      <c r="B9548" s="485" t="s">
        <v>32880</v>
      </c>
      <c r="C9548" t="s">
        <v>32879</v>
      </c>
      <c r="D9548" t="s">
        <v>32879</v>
      </c>
      <c r="E9548" t="str">
        <f t="shared" si="149"/>
        <v>678429 - NOVARC ACADEMY</v>
      </c>
      <c r="F9548" t="s">
        <v>7453</v>
      </c>
      <c r="G9548" t="s">
        <v>32878</v>
      </c>
      <c r="H9548" t="s">
        <v>32877</v>
      </c>
      <c r="I9548" t="s">
        <v>32876</v>
      </c>
      <c r="J9548" t="s">
        <v>32875</v>
      </c>
      <c r="K9548" t="s">
        <v>208</v>
      </c>
      <c r="L9548" t="s">
        <v>32874</v>
      </c>
      <c r="N9548" t="s">
        <v>208</v>
      </c>
      <c r="O9548" t="s">
        <v>476</v>
      </c>
      <c r="P9548" t="s">
        <v>476</v>
      </c>
    </row>
    <row r="9549" spans="1:16">
      <c r="A9549" s="484" t="s">
        <v>35862</v>
      </c>
      <c r="B9549" s="485" t="s">
        <v>35861</v>
      </c>
      <c r="C9549" t="s">
        <v>35860</v>
      </c>
      <c r="D9549" t="s">
        <v>35860</v>
      </c>
      <c r="E9549" t="str">
        <f t="shared" si="149"/>
        <v>504415 - MINIMAL BETON</v>
      </c>
      <c r="F9549" t="s">
        <v>1848</v>
      </c>
      <c r="G9549" t="s">
        <v>35859</v>
      </c>
      <c r="I9549" t="s">
        <v>35858</v>
      </c>
      <c r="J9549" t="s">
        <v>35857</v>
      </c>
      <c r="K9549" t="s">
        <v>208</v>
      </c>
      <c r="L9549" t="s">
        <v>35856</v>
      </c>
      <c r="N9549" t="s">
        <v>208</v>
      </c>
      <c r="O9549" t="s">
        <v>476</v>
      </c>
      <c r="P9549" t="s">
        <v>476</v>
      </c>
    </row>
    <row r="9550" spans="1:16">
      <c r="A9550" s="484" t="s">
        <v>137078</v>
      </c>
      <c r="B9550" s="485" t="s">
        <v>137077</v>
      </c>
      <c r="C9550" t="s">
        <v>137076</v>
      </c>
      <c r="D9550" t="s">
        <v>137075</v>
      </c>
      <c r="E9550" t="str">
        <f t="shared" si="149"/>
        <v>553773 - AZOT FORMATION</v>
      </c>
      <c r="F9550" t="s">
        <v>9059</v>
      </c>
      <c r="G9550" t="s">
        <v>137074</v>
      </c>
      <c r="I9550" t="s">
        <v>4257</v>
      </c>
      <c r="J9550" t="s">
        <v>137073</v>
      </c>
      <c r="K9550" t="s">
        <v>208</v>
      </c>
      <c r="L9550" t="s">
        <v>137072</v>
      </c>
      <c r="N9550" t="s">
        <v>207</v>
      </c>
      <c r="O9550" t="s">
        <v>476</v>
      </c>
      <c r="P9550" t="s">
        <v>476</v>
      </c>
    </row>
    <row r="9551" spans="1:16">
      <c r="A9551" s="484" t="s">
        <v>31160</v>
      </c>
      <c r="B9551" s="485" t="s">
        <v>31159</v>
      </c>
      <c r="C9551" t="s">
        <v>31158</v>
      </c>
      <c r="D9551" t="s">
        <v>31158</v>
      </c>
      <c r="E9551" t="str">
        <f t="shared" si="149"/>
        <v>597223 - OPTINERGIE</v>
      </c>
      <c r="F9551" t="s">
        <v>13656</v>
      </c>
      <c r="G9551" t="s">
        <v>31157</v>
      </c>
      <c r="I9551" t="s">
        <v>4033</v>
      </c>
      <c r="J9551" t="s">
        <v>31156</v>
      </c>
      <c r="K9551" t="s">
        <v>208</v>
      </c>
      <c r="L9551" t="s">
        <v>31155</v>
      </c>
      <c r="N9551" t="s">
        <v>208</v>
      </c>
      <c r="O9551" t="s">
        <v>476</v>
      </c>
      <c r="P9551" t="s">
        <v>476</v>
      </c>
    </row>
    <row r="9552" spans="1:16">
      <c r="A9552" s="484" t="s">
        <v>113779</v>
      </c>
      <c r="B9552" s="485" t="s">
        <v>113778</v>
      </c>
      <c r="C9552" t="s">
        <v>113777</v>
      </c>
      <c r="D9552" t="s">
        <v>113777</v>
      </c>
      <c r="E9552" t="str">
        <f t="shared" si="149"/>
        <v>638699 - BGE INDRE</v>
      </c>
      <c r="F9552" t="s">
        <v>2877</v>
      </c>
      <c r="G9552" t="s">
        <v>113776</v>
      </c>
      <c r="I9552" t="s">
        <v>31998</v>
      </c>
      <c r="J9552" t="s">
        <v>113775</v>
      </c>
      <c r="K9552" t="s">
        <v>208</v>
      </c>
      <c r="L9552" t="s">
        <v>113774</v>
      </c>
      <c r="N9552" t="s">
        <v>208</v>
      </c>
      <c r="O9552" t="s">
        <v>476</v>
      </c>
      <c r="P9552" t="s">
        <v>476</v>
      </c>
    </row>
    <row r="9553" spans="1:16">
      <c r="A9553" s="484" t="s">
        <v>64569</v>
      </c>
      <c r="B9553" s="485" t="s">
        <v>64568</v>
      </c>
      <c r="C9553" t="s">
        <v>64567</v>
      </c>
      <c r="D9553" t="s">
        <v>64567</v>
      </c>
      <c r="E9553" t="str">
        <f t="shared" si="149"/>
        <v>555873 - GROUPE AERO SCHOOL</v>
      </c>
      <c r="F9553" t="s">
        <v>1444</v>
      </c>
      <c r="G9553" t="s">
        <v>64566</v>
      </c>
      <c r="I9553" t="s">
        <v>3921</v>
      </c>
      <c r="J9553" t="s">
        <v>64565</v>
      </c>
      <c r="K9553" t="s">
        <v>208</v>
      </c>
      <c r="L9553" t="s">
        <v>64564</v>
      </c>
      <c r="N9553" t="s">
        <v>208</v>
      </c>
      <c r="O9553" t="s">
        <v>476</v>
      </c>
      <c r="P9553" t="s">
        <v>476</v>
      </c>
    </row>
    <row r="9554" spans="1:16">
      <c r="A9554" s="484" t="s">
        <v>129590</v>
      </c>
      <c r="B9554" s="485" t="s">
        <v>129589</v>
      </c>
      <c r="C9554" t="s">
        <v>129588</v>
      </c>
      <c r="D9554" t="s">
        <v>129588</v>
      </c>
      <c r="E9554" t="str">
        <f t="shared" si="149"/>
        <v>665125 - ALTERNANCE EXXECC</v>
      </c>
      <c r="F9554" t="s">
        <v>11988</v>
      </c>
      <c r="G9554" t="s">
        <v>129587</v>
      </c>
      <c r="I9554" t="s">
        <v>1035</v>
      </c>
      <c r="J9554" t="s">
        <v>129586</v>
      </c>
      <c r="K9554" t="s">
        <v>208</v>
      </c>
      <c r="L9554" t="s">
        <v>129585</v>
      </c>
      <c r="N9554" t="s">
        <v>207</v>
      </c>
      <c r="O9554" t="s">
        <v>476</v>
      </c>
      <c r="P9554" t="s">
        <v>476</v>
      </c>
    </row>
    <row r="9555" spans="1:16">
      <c r="A9555" s="484" t="s">
        <v>119335</v>
      </c>
      <c r="B9555" s="485" t="s">
        <v>119334</v>
      </c>
      <c r="C9555" t="s">
        <v>119333</v>
      </c>
      <c r="D9555" t="s">
        <v>119332</v>
      </c>
      <c r="E9555" t="str">
        <f t="shared" si="149"/>
        <v>597740 - APBT</v>
      </c>
      <c r="F9555" t="s">
        <v>21492</v>
      </c>
      <c r="G9555" t="s">
        <v>119331</v>
      </c>
      <c r="H9555" t="s">
        <v>92679</v>
      </c>
      <c r="I9555" t="s">
        <v>110472</v>
      </c>
      <c r="J9555" t="s">
        <v>119330</v>
      </c>
      <c r="K9555" t="s">
        <v>208</v>
      </c>
      <c r="L9555" t="s">
        <v>119329</v>
      </c>
      <c r="N9555" t="s">
        <v>208</v>
      </c>
      <c r="O9555" t="s">
        <v>476</v>
      </c>
      <c r="P9555" t="s">
        <v>476</v>
      </c>
    </row>
    <row r="9556" spans="1:16">
      <c r="A9556" s="484" t="s">
        <v>129301</v>
      </c>
      <c r="B9556" s="485" t="s">
        <v>129300</v>
      </c>
      <c r="C9556" t="s">
        <v>129299</v>
      </c>
      <c r="D9556" t="s">
        <v>129299</v>
      </c>
      <c r="E9556" t="str">
        <f t="shared" si="149"/>
        <v>466797 - AMALA PARIS</v>
      </c>
      <c r="F9556" t="s">
        <v>16791</v>
      </c>
      <c r="G9556" t="s">
        <v>129298</v>
      </c>
      <c r="I9556" t="s">
        <v>1207</v>
      </c>
      <c r="J9556" t="s">
        <v>129297</v>
      </c>
      <c r="K9556" t="s">
        <v>208</v>
      </c>
      <c r="L9556" t="s">
        <v>129296</v>
      </c>
      <c r="N9556" t="s">
        <v>208</v>
      </c>
      <c r="O9556" t="s">
        <v>476</v>
      </c>
      <c r="P9556" t="s">
        <v>476</v>
      </c>
    </row>
    <row r="9557" spans="1:16">
      <c r="A9557" s="484" t="s">
        <v>21503</v>
      </c>
      <c r="B9557" s="485" t="s">
        <v>21502</v>
      </c>
      <c r="C9557" t="s">
        <v>21501</v>
      </c>
      <c r="D9557" t="s">
        <v>21500</v>
      </c>
      <c r="E9557" t="str">
        <f t="shared" si="149"/>
        <v>553300 - ROBION CHERON MARTINE</v>
      </c>
      <c r="F9557" t="s">
        <v>1513</v>
      </c>
      <c r="G9557" t="s">
        <v>21499</v>
      </c>
      <c r="H9557" t="s">
        <v>21498</v>
      </c>
      <c r="I9557" t="s">
        <v>4282</v>
      </c>
      <c r="J9557" t="s">
        <v>21497</v>
      </c>
      <c r="K9557" t="s">
        <v>208</v>
      </c>
      <c r="L9557" t="s">
        <v>21496</v>
      </c>
      <c r="N9557" t="s">
        <v>208</v>
      </c>
      <c r="O9557" t="s">
        <v>476</v>
      </c>
      <c r="P9557" t="s">
        <v>476</v>
      </c>
    </row>
    <row r="9558" spans="1:16">
      <c r="A9558" s="484" t="s">
        <v>136417</v>
      </c>
      <c r="B9558" s="485" t="s">
        <v>136416</v>
      </c>
      <c r="C9558" t="s">
        <v>136415</v>
      </c>
      <c r="D9558" t="s">
        <v>136415</v>
      </c>
      <c r="E9558" t="str">
        <f t="shared" si="149"/>
        <v>484416 - ACADEMIE DES ARTS D'AVIGNON</v>
      </c>
      <c r="F9558" t="s">
        <v>1817</v>
      </c>
      <c r="G9558" t="s">
        <v>136414</v>
      </c>
      <c r="H9558" t="s">
        <v>136413</v>
      </c>
      <c r="I9558" t="s">
        <v>4549</v>
      </c>
      <c r="J9558" t="s">
        <v>136412</v>
      </c>
      <c r="K9558" t="s">
        <v>208</v>
      </c>
      <c r="L9558" t="s">
        <v>136411</v>
      </c>
      <c r="N9558" t="s">
        <v>208</v>
      </c>
      <c r="O9558" t="s">
        <v>476</v>
      </c>
      <c r="P9558" t="s">
        <v>476</v>
      </c>
    </row>
    <row r="9559" spans="1:16">
      <c r="A9559" s="484" t="s">
        <v>91534</v>
      </c>
      <c r="B9559" s="485" t="s">
        <v>91533</v>
      </c>
      <c r="C9559" t="s">
        <v>91532</v>
      </c>
      <c r="D9559" t="s">
        <v>91532</v>
      </c>
      <c r="E9559" t="str">
        <f t="shared" si="149"/>
        <v>682615 - COTE SOINS FORMATIONS MIDI PYRENEES OCCITANIE</v>
      </c>
      <c r="F9559" t="s">
        <v>3034</v>
      </c>
      <c r="G9559" t="s">
        <v>91531</v>
      </c>
      <c r="I9559" t="s">
        <v>91530</v>
      </c>
      <c r="J9559" t="s">
        <v>91529</v>
      </c>
      <c r="K9559" t="s">
        <v>91528</v>
      </c>
      <c r="L9559" t="s">
        <v>91527</v>
      </c>
      <c r="N9559" t="s">
        <v>208</v>
      </c>
      <c r="O9559" t="s">
        <v>476</v>
      </c>
      <c r="P9559" t="s">
        <v>476</v>
      </c>
    </row>
    <row r="9560" spans="1:16">
      <c r="A9560" s="484" t="s">
        <v>132745</v>
      </c>
      <c r="B9560" s="485" t="s">
        <v>132744</v>
      </c>
      <c r="C9560" t="s">
        <v>132743</v>
      </c>
      <c r="D9560" t="s">
        <v>132742</v>
      </c>
      <c r="E9560" t="str">
        <f t="shared" si="149"/>
        <v>641170 - AGALIS TOULON</v>
      </c>
      <c r="F9560" t="s">
        <v>55208</v>
      </c>
      <c r="G9560" t="s">
        <v>132741</v>
      </c>
      <c r="I9560" t="s">
        <v>1122</v>
      </c>
      <c r="J9560" t="s">
        <v>132740</v>
      </c>
      <c r="K9560" t="s">
        <v>208</v>
      </c>
      <c r="L9560" t="s">
        <v>132739</v>
      </c>
      <c r="N9560" t="s">
        <v>208</v>
      </c>
      <c r="O9560" t="s">
        <v>476</v>
      </c>
      <c r="P9560" t="s">
        <v>476</v>
      </c>
    </row>
    <row r="9561" spans="1:16">
      <c r="A9561" s="484" t="s">
        <v>136127</v>
      </c>
      <c r="B9561" s="485" t="s">
        <v>136126</v>
      </c>
      <c r="C9561" t="s">
        <v>136125</v>
      </c>
      <c r="D9561" t="s">
        <v>136125</v>
      </c>
      <c r="E9561" t="str">
        <f t="shared" si="149"/>
        <v>387642 - ACCESS FORMATION SARL</v>
      </c>
      <c r="F9561" t="s">
        <v>1817</v>
      </c>
      <c r="G9561" t="s">
        <v>136124</v>
      </c>
      <c r="H9561" t="s">
        <v>136123</v>
      </c>
      <c r="I9561" t="s">
        <v>12412</v>
      </c>
      <c r="K9561" t="s">
        <v>208</v>
      </c>
      <c r="L9561" t="s">
        <v>136122</v>
      </c>
      <c r="N9561" t="s">
        <v>208</v>
      </c>
      <c r="O9561" t="s">
        <v>476</v>
      </c>
      <c r="P9561" t="s">
        <v>476</v>
      </c>
    </row>
    <row r="9562" spans="1:16">
      <c r="A9562" s="484" t="s">
        <v>14046</v>
      </c>
      <c r="B9562" s="485" t="s">
        <v>14045</v>
      </c>
      <c r="C9562" t="s">
        <v>14044</v>
      </c>
      <c r="D9562" t="s">
        <v>14044</v>
      </c>
      <c r="E9562" t="str">
        <f t="shared" si="149"/>
        <v>624263 - SOLTI</v>
      </c>
      <c r="F9562" t="s">
        <v>14043</v>
      </c>
      <c r="G9562" t="s">
        <v>14042</v>
      </c>
      <c r="I9562" t="s">
        <v>14041</v>
      </c>
      <c r="J9562" t="s">
        <v>14040</v>
      </c>
      <c r="K9562" t="s">
        <v>208</v>
      </c>
      <c r="L9562" t="s">
        <v>14039</v>
      </c>
      <c r="N9562" t="s">
        <v>208</v>
      </c>
      <c r="O9562" t="s">
        <v>476</v>
      </c>
      <c r="P9562" t="s">
        <v>476</v>
      </c>
    </row>
    <row r="9563" spans="1:16">
      <c r="A9563" s="484" t="s">
        <v>89570</v>
      </c>
      <c r="B9563" s="485" t="s">
        <v>89569</v>
      </c>
      <c r="C9563" t="s">
        <v>89568</v>
      </c>
      <c r="D9563" t="s">
        <v>89567</v>
      </c>
      <c r="E9563" t="str">
        <f t="shared" si="149"/>
        <v>535576 - CSS 34</v>
      </c>
      <c r="F9563" t="s">
        <v>30224</v>
      </c>
      <c r="G9563" t="s">
        <v>89566</v>
      </c>
      <c r="I9563" t="s">
        <v>1542</v>
      </c>
      <c r="J9563" t="s">
        <v>89565</v>
      </c>
      <c r="K9563" t="s">
        <v>208</v>
      </c>
      <c r="L9563" t="s">
        <v>89564</v>
      </c>
      <c r="N9563" t="s">
        <v>208</v>
      </c>
      <c r="O9563" t="s">
        <v>476</v>
      </c>
      <c r="P9563" t="s">
        <v>89563</v>
      </c>
    </row>
    <row r="9564" spans="1:16">
      <c r="A9564" s="484" t="s">
        <v>22019</v>
      </c>
      <c r="B9564" s="485" t="s">
        <v>22018</v>
      </c>
      <c r="C9564" t="s">
        <v>22017</v>
      </c>
      <c r="D9564" t="s">
        <v>22016</v>
      </c>
      <c r="E9564" t="str">
        <f t="shared" si="149"/>
        <v>460424 - REVILLER BRUNO</v>
      </c>
      <c r="F9564" t="s">
        <v>1618</v>
      </c>
      <c r="G9564" t="s">
        <v>22015</v>
      </c>
      <c r="I9564" t="s">
        <v>22014</v>
      </c>
      <c r="J9564" t="s">
        <v>22013</v>
      </c>
      <c r="K9564" t="s">
        <v>22012</v>
      </c>
      <c r="L9564" t="s">
        <v>22011</v>
      </c>
      <c r="N9564" t="s">
        <v>208</v>
      </c>
      <c r="O9564" t="s">
        <v>476</v>
      </c>
      <c r="P9564" t="s">
        <v>476</v>
      </c>
    </row>
    <row r="9565" spans="1:16">
      <c r="A9565" s="484" t="s">
        <v>93997</v>
      </c>
      <c r="B9565" s="485" t="s">
        <v>93996</v>
      </c>
      <c r="C9565" t="s">
        <v>93995</v>
      </c>
      <c r="D9565" t="s">
        <v>93995</v>
      </c>
      <c r="E9565" t="str">
        <f t="shared" si="149"/>
        <v>636113 - COME TOGETHER</v>
      </c>
      <c r="F9565" t="s">
        <v>33030</v>
      </c>
      <c r="G9565" t="s">
        <v>93994</v>
      </c>
      <c r="H9565" t="s">
        <v>93993</v>
      </c>
      <c r="I9565" t="s">
        <v>19763</v>
      </c>
      <c r="J9565" t="s">
        <v>93992</v>
      </c>
      <c r="K9565" t="s">
        <v>208</v>
      </c>
      <c r="L9565" t="s">
        <v>93991</v>
      </c>
      <c r="N9565" t="s">
        <v>208</v>
      </c>
      <c r="O9565" t="s">
        <v>476</v>
      </c>
      <c r="P9565" t="s">
        <v>476</v>
      </c>
    </row>
    <row r="9566" spans="1:16">
      <c r="A9566" s="484" t="s">
        <v>114959</v>
      </c>
      <c r="B9566" s="485" t="s">
        <v>114958</v>
      </c>
      <c r="C9566" t="s">
        <v>114957</v>
      </c>
      <c r="D9566" t="s">
        <v>114956</v>
      </c>
      <c r="E9566" t="str">
        <f t="shared" si="149"/>
        <v>625139 - BARREIRO ANNE MARIE</v>
      </c>
      <c r="F9566" t="s">
        <v>31872</v>
      </c>
      <c r="G9566" t="s">
        <v>114955</v>
      </c>
      <c r="I9566" t="s">
        <v>1321</v>
      </c>
      <c r="J9566" t="s">
        <v>114954</v>
      </c>
      <c r="K9566" t="s">
        <v>208</v>
      </c>
      <c r="L9566" t="s">
        <v>114953</v>
      </c>
      <c r="N9566" t="s">
        <v>208</v>
      </c>
      <c r="O9566" t="s">
        <v>476</v>
      </c>
      <c r="P9566" t="s">
        <v>476</v>
      </c>
    </row>
    <row r="9567" spans="1:16">
      <c r="A9567" s="484" t="s">
        <v>44059</v>
      </c>
      <c r="B9567" s="485" t="s">
        <v>44058</v>
      </c>
      <c r="C9567" t="s">
        <v>44057</v>
      </c>
      <c r="D9567" t="s">
        <v>44057</v>
      </c>
      <c r="E9567" t="str">
        <f t="shared" si="149"/>
        <v>452970 - LELARGE ELISE</v>
      </c>
      <c r="F9567" t="s">
        <v>5884</v>
      </c>
      <c r="G9567" t="s">
        <v>9896</v>
      </c>
      <c r="I9567" t="s">
        <v>1114</v>
      </c>
      <c r="J9567" t="s">
        <v>44056</v>
      </c>
      <c r="K9567" t="s">
        <v>208</v>
      </c>
      <c r="L9567" t="s">
        <v>44055</v>
      </c>
      <c r="N9567" t="s">
        <v>208</v>
      </c>
      <c r="O9567" t="s">
        <v>476</v>
      </c>
      <c r="P9567" t="s">
        <v>476</v>
      </c>
    </row>
    <row r="9568" spans="1:16">
      <c r="A9568" s="484" t="s">
        <v>136371</v>
      </c>
      <c r="B9568" s="485" t="s">
        <v>136370</v>
      </c>
      <c r="C9568" t="s">
        <v>136369</v>
      </c>
      <c r="D9568" t="s">
        <v>136369</v>
      </c>
      <c r="E9568" t="str">
        <f t="shared" si="149"/>
        <v>515176 - ACADEMIE DU SERVICE</v>
      </c>
      <c r="F9568" t="s">
        <v>8866</v>
      </c>
      <c r="G9568" t="s">
        <v>136368</v>
      </c>
      <c r="I9568" t="s">
        <v>3138</v>
      </c>
      <c r="J9568" t="s">
        <v>136367</v>
      </c>
      <c r="K9568" t="s">
        <v>208</v>
      </c>
      <c r="L9568" t="s">
        <v>136366</v>
      </c>
      <c r="N9568" t="s">
        <v>208</v>
      </c>
      <c r="O9568" t="s">
        <v>476</v>
      </c>
      <c r="P9568" t="s">
        <v>476</v>
      </c>
    </row>
    <row r="9569" spans="1:16">
      <c r="A9569" s="484" t="s">
        <v>72482</v>
      </c>
      <c r="B9569" s="485" t="s">
        <v>72481</v>
      </c>
      <c r="C9569" t="s">
        <v>72480</v>
      </c>
      <c r="D9569" t="s">
        <v>72479</v>
      </c>
      <c r="E9569" t="str">
        <f t="shared" si="149"/>
        <v>455842 - FERMON FREDERIC</v>
      </c>
      <c r="F9569" t="s">
        <v>12801</v>
      </c>
      <c r="G9569" t="s">
        <v>72478</v>
      </c>
      <c r="I9569" t="s">
        <v>38247</v>
      </c>
      <c r="J9569" t="s">
        <v>72477</v>
      </c>
      <c r="K9569" t="s">
        <v>208</v>
      </c>
      <c r="L9569" t="s">
        <v>72476</v>
      </c>
      <c r="N9569" t="s">
        <v>208</v>
      </c>
      <c r="O9569" t="s">
        <v>476</v>
      </c>
      <c r="P9569" t="s">
        <v>476</v>
      </c>
    </row>
    <row r="9570" spans="1:16">
      <c r="A9570" s="484" t="s">
        <v>108448</v>
      </c>
      <c r="B9570" s="485" t="s">
        <v>108447</v>
      </c>
      <c r="C9570" t="s">
        <v>108446</v>
      </c>
      <c r="D9570" t="s">
        <v>108445</v>
      </c>
      <c r="E9570" t="str">
        <f t="shared" si="149"/>
        <v>673845 - CENTRE D EDUCATION ROUTIERE GENICART</v>
      </c>
      <c r="F9570" t="s">
        <v>9913</v>
      </c>
      <c r="G9570" t="s">
        <v>108444</v>
      </c>
      <c r="I9570" t="s">
        <v>19785</v>
      </c>
      <c r="J9570" t="s">
        <v>108443</v>
      </c>
      <c r="K9570" t="s">
        <v>208</v>
      </c>
      <c r="L9570" t="s">
        <v>108442</v>
      </c>
      <c r="N9570" t="s">
        <v>208</v>
      </c>
      <c r="O9570" t="s">
        <v>476</v>
      </c>
      <c r="P9570" t="s">
        <v>476</v>
      </c>
    </row>
    <row r="9571" spans="1:16">
      <c r="A9571" s="484" t="s">
        <v>78144</v>
      </c>
      <c r="B9571" s="485" t="s">
        <v>78143</v>
      </c>
      <c r="C9571" t="s">
        <v>78142</v>
      </c>
      <c r="D9571" t="s">
        <v>78142</v>
      </c>
      <c r="E9571" t="str">
        <f t="shared" si="149"/>
        <v>407707 - ESPACE SANTE DOLE NORD JURA</v>
      </c>
      <c r="F9571" t="s">
        <v>1528</v>
      </c>
      <c r="G9571" t="s">
        <v>78141</v>
      </c>
      <c r="I9571" t="s">
        <v>16252</v>
      </c>
      <c r="J9571" t="s">
        <v>78140</v>
      </c>
      <c r="K9571" t="s">
        <v>208</v>
      </c>
      <c r="L9571" t="s">
        <v>78139</v>
      </c>
      <c r="N9571" t="s">
        <v>208</v>
      </c>
      <c r="O9571" t="s">
        <v>476</v>
      </c>
      <c r="P9571" t="s">
        <v>476</v>
      </c>
    </row>
    <row r="9572" spans="1:16">
      <c r="A9572" s="484" t="s">
        <v>98281</v>
      </c>
      <c r="B9572" s="485" t="s">
        <v>98280</v>
      </c>
      <c r="C9572" t="s">
        <v>98279</v>
      </c>
      <c r="D9572" t="s">
        <v>98278</v>
      </c>
      <c r="E9572" t="str">
        <f t="shared" si="149"/>
        <v>395493 - CFORPRO</v>
      </c>
      <c r="F9572" t="s">
        <v>28361</v>
      </c>
      <c r="G9572" t="s">
        <v>35109</v>
      </c>
      <c r="H9572" t="s">
        <v>35108</v>
      </c>
      <c r="I9572" t="s">
        <v>8273</v>
      </c>
      <c r="J9572" t="s">
        <v>98277</v>
      </c>
      <c r="K9572" t="s">
        <v>208</v>
      </c>
      <c r="L9572" t="s">
        <v>98276</v>
      </c>
      <c r="N9572" t="s">
        <v>208</v>
      </c>
      <c r="O9572" t="s">
        <v>476</v>
      </c>
      <c r="P9572" t="s">
        <v>476</v>
      </c>
    </row>
    <row r="9573" spans="1:16">
      <c r="A9573" s="484" t="s">
        <v>52365</v>
      </c>
      <c r="B9573" s="485" t="s">
        <v>52364</v>
      </c>
      <c r="C9573" t="s">
        <v>52363</v>
      </c>
      <c r="D9573" t="s">
        <v>52362</v>
      </c>
      <c r="E9573" t="str">
        <f t="shared" si="149"/>
        <v>561885 - ISO RENNES</v>
      </c>
      <c r="F9573" t="s">
        <v>1243</v>
      </c>
      <c r="G9573" t="s">
        <v>52361</v>
      </c>
      <c r="I9573" t="s">
        <v>3364</v>
      </c>
      <c r="J9573" t="s">
        <v>52360</v>
      </c>
      <c r="K9573" t="s">
        <v>208</v>
      </c>
      <c r="L9573" t="s">
        <v>52359</v>
      </c>
      <c r="N9573" t="s">
        <v>208</v>
      </c>
      <c r="O9573" t="s">
        <v>476</v>
      </c>
      <c r="P9573" t="s">
        <v>476</v>
      </c>
    </row>
    <row r="9574" spans="1:16">
      <c r="A9574" s="484" t="s">
        <v>96069</v>
      </c>
      <c r="B9574" s="485" t="s">
        <v>96068</v>
      </c>
      <c r="C9574" t="s">
        <v>96067</v>
      </c>
      <c r="D9574" t="s">
        <v>96067</v>
      </c>
      <c r="E9574" t="str">
        <f t="shared" si="149"/>
        <v>614932 - CHWATACZ SIEGEL MARJORIE BLUETTE</v>
      </c>
      <c r="F9574" t="s">
        <v>32912</v>
      </c>
      <c r="G9574" t="s">
        <v>86943</v>
      </c>
      <c r="I9574" t="s">
        <v>1501</v>
      </c>
      <c r="J9574" t="s">
        <v>86942</v>
      </c>
      <c r="K9574" t="s">
        <v>208</v>
      </c>
      <c r="L9574" t="s">
        <v>96066</v>
      </c>
      <c r="N9574" t="s">
        <v>208</v>
      </c>
      <c r="O9574" t="s">
        <v>476</v>
      </c>
      <c r="P9574" t="s">
        <v>476</v>
      </c>
    </row>
    <row r="9575" spans="1:16">
      <c r="A9575" s="484" t="s">
        <v>74733</v>
      </c>
      <c r="B9575" s="485" t="s">
        <v>74732</v>
      </c>
      <c r="C9575" t="s">
        <v>504</v>
      </c>
      <c r="D9575" t="s">
        <v>504</v>
      </c>
      <c r="E9575" t="str">
        <f t="shared" si="149"/>
        <v>394075 - EXCELLENS FORMATION</v>
      </c>
      <c r="F9575" t="s">
        <v>1265</v>
      </c>
      <c r="G9575" t="s">
        <v>74731</v>
      </c>
      <c r="I9575" t="s">
        <v>11237</v>
      </c>
      <c r="J9575" t="s">
        <v>74730</v>
      </c>
      <c r="K9575" t="s">
        <v>74729</v>
      </c>
      <c r="L9575" t="s">
        <v>74728</v>
      </c>
      <c r="N9575" t="s">
        <v>208</v>
      </c>
      <c r="O9575" t="s">
        <v>476</v>
      </c>
      <c r="P9575" t="s">
        <v>476</v>
      </c>
    </row>
    <row r="9576" spans="1:16">
      <c r="A9576" s="484" t="s">
        <v>55716</v>
      </c>
      <c r="B9576" s="485" t="s">
        <v>55715</v>
      </c>
      <c r="C9576" t="s">
        <v>55714</v>
      </c>
      <c r="D9576" t="s">
        <v>55714</v>
      </c>
      <c r="E9576" t="str">
        <f t="shared" si="149"/>
        <v>422230 - INSTITUT DE L EVENEMENT</v>
      </c>
      <c r="F9576" t="s">
        <v>4300</v>
      </c>
      <c r="G9576" t="s">
        <v>55713</v>
      </c>
      <c r="I9576" t="s">
        <v>3138</v>
      </c>
      <c r="J9576" t="s">
        <v>55712</v>
      </c>
      <c r="K9576" t="s">
        <v>208</v>
      </c>
      <c r="L9576" t="s">
        <v>55711</v>
      </c>
      <c r="N9576" t="s">
        <v>208</v>
      </c>
      <c r="O9576" t="s">
        <v>476</v>
      </c>
      <c r="P9576" t="s">
        <v>476</v>
      </c>
    </row>
    <row r="9577" spans="1:16">
      <c r="A9577" s="484" t="s">
        <v>67666</v>
      </c>
      <c r="B9577" s="485" t="s">
        <v>67665</v>
      </c>
      <c r="C9577" t="s">
        <v>67664</v>
      </c>
      <c r="D9577" t="s">
        <v>67664</v>
      </c>
      <c r="E9577" t="str">
        <f t="shared" si="149"/>
        <v>513830 - GARIC PASCAL</v>
      </c>
      <c r="F9577" t="s">
        <v>7753</v>
      </c>
      <c r="G9577" t="s">
        <v>67663</v>
      </c>
      <c r="H9577" t="s">
        <v>67662</v>
      </c>
      <c r="I9577" t="s">
        <v>67661</v>
      </c>
      <c r="K9577" t="s">
        <v>208</v>
      </c>
      <c r="L9577" t="s">
        <v>67660</v>
      </c>
      <c r="N9577" t="s">
        <v>208</v>
      </c>
      <c r="O9577" t="s">
        <v>476</v>
      </c>
      <c r="P9577" t="s">
        <v>476</v>
      </c>
    </row>
    <row r="9578" spans="1:16">
      <c r="A9578" s="484" t="s">
        <v>86738</v>
      </c>
      <c r="B9578" s="485" t="s">
        <v>86737</v>
      </c>
      <c r="C9578" t="s">
        <v>86736</v>
      </c>
      <c r="D9578" t="s">
        <v>86735</v>
      </c>
      <c r="E9578" t="str">
        <f t="shared" si="149"/>
        <v>525376 - DMVP FORMATION</v>
      </c>
      <c r="F9578" t="s">
        <v>1938</v>
      </c>
      <c r="G9578" t="s">
        <v>86734</v>
      </c>
      <c r="I9578" t="s">
        <v>1647</v>
      </c>
      <c r="J9578" t="s">
        <v>86733</v>
      </c>
      <c r="K9578" t="s">
        <v>208</v>
      </c>
      <c r="L9578" t="s">
        <v>86732</v>
      </c>
      <c r="N9578" t="s">
        <v>208</v>
      </c>
      <c r="O9578" t="s">
        <v>476</v>
      </c>
      <c r="P9578" t="s">
        <v>476</v>
      </c>
    </row>
    <row r="9579" spans="1:16">
      <c r="A9579" s="484" t="s">
        <v>122932</v>
      </c>
      <c r="B9579" s="485" t="s">
        <v>122931</v>
      </c>
      <c r="C9579" t="s">
        <v>122930</v>
      </c>
      <c r="D9579" t="s">
        <v>122929</v>
      </c>
      <c r="E9579" t="str">
        <f t="shared" si="149"/>
        <v>469117 - ADPC 65</v>
      </c>
      <c r="F9579" t="s">
        <v>22589</v>
      </c>
      <c r="G9579" t="s">
        <v>122928</v>
      </c>
      <c r="H9579" t="s">
        <v>122927</v>
      </c>
      <c r="I9579" t="s">
        <v>1369</v>
      </c>
      <c r="J9579" t="s">
        <v>122926</v>
      </c>
      <c r="K9579" t="s">
        <v>208</v>
      </c>
      <c r="L9579" t="s">
        <v>122925</v>
      </c>
      <c r="N9579" t="s">
        <v>208</v>
      </c>
      <c r="O9579" t="s">
        <v>476</v>
      </c>
      <c r="P9579" t="s">
        <v>476</v>
      </c>
    </row>
    <row r="9580" spans="1:16">
      <c r="A9580" s="484" t="s">
        <v>22367</v>
      </c>
      <c r="B9580" s="485" t="s">
        <v>22366</v>
      </c>
      <c r="C9580" t="s">
        <v>22365</v>
      </c>
      <c r="D9580" t="s">
        <v>22364</v>
      </c>
      <c r="E9580" t="str">
        <f t="shared" si="149"/>
        <v>556713 - RESPIRE</v>
      </c>
      <c r="F9580" t="s">
        <v>2851</v>
      </c>
      <c r="G9580" t="s">
        <v>22363</v>
      </c>
      <c r="I9580" t="s">
        <v>8097</v>
      </c>
      <c r="J9580" t="s">
        <v>22362</v>
      </c>
      <c r="K9580" t="s">
        <v>208</v>
      </c>
      <c r="L9580" t="s">
        <v>22361</v>
      </c>
      <c r="N9580" t="s">
        <v>208</v>
      </c>
      <c r="O9580" t="s">
        <v>476</v>
      </c>
      <c r="P9580" t="s">
        <v>476</v>
      </c>
    </row>
    <row r="9581" spans="1:16">
      <c r="A9581" s="484" t="s">
        <v>121836</v>
      </c>
      <c r="B9581" s="485" t="s">
        <v>121835</v>
      </c>
      <c r="C9581" t="s">
        <v>121834</v>
      </c>
      <c r="D9581" t="s">
        <v>121833</v>
      </c>
      <c r="E9581" t="str">
        <f t="shared" si="149"/>
        <v>486589 - FARH</v>
      </c>
      <c r="F9581" t="s">
        <v>3297</v>
      </c>
      <c r="G9581" t="s">
        <v>121832</v>
      </c>
      <c r="I9581" t="s">
        <v>121831</v>
      </c>
      <c r="J9581" t="s">
        <v>121830</v>
      </c>
      <c r="K9581" t="s">
        <v>208</v>
      </c>
      <c r="L9581" t="s">
        <v>121829</v>
      </c>
      <c r="N9581" t="s">
        <v>208</v>
      </c>
      <c r="O9581" t="s">
        <v>476</v>
      </c>
      <c r="P9581" t="s">
        <v>476</v>
      </c>
    </row>
    <row r="9582" spans="1:16">
      <c r="A9582" s="484" t="s">
        <v>109849</v>
      </c>
      <c r="B9582" s="485" t="s">
        <v>109845</v>
      </c>
      <c r="C9582" t="s">
        <v>109844</v>
      </c>
      <c r="D9582" t="s">
        <v>109844</v>
      </c>
      <c r="E9582" t="str">
        <f t="shared" si="149"/>
        <v>518311 - CARPE MEDIA</v>
      </c>
      <c r="F9582" t="s">
        <v>1568</v>
      </c>
      <c r="G9582" t="s">
        <v>109848</v>
      </c>
      <c r="I9582" t="s">
        <v>1814</v>
      </c>
      <c r="J9582" t="s">
        <v>109842</v>
      </c>
      <c r="K9582" t="s">
        <v>208</v>
      </c>
      <c r="L9582" t="s">
        <v>109847</v>
      </c>
      <c r="N9582" t="s">
        <v>208</v>
      </c>
      <c r="O9582" t="s">
        <v>476</v>
      </c>
      <c r="P9582" t="s">
        <v>476</v>
      </c>
    </row>
    <row r="9583" spans="1:16">
      <c r="A9583" s="484" t="s">
        <v>109846</v>
      </c>
      <c r="B9583" s="485" t="s">
        <v>109845</v>
      </c>
      <c r="C9583" t="s">
        <v>109844</v>
      </c>
      <c r="D9583" t="s">
        <v>109844</v>
      </c>
      <c r="E9583" t="str">
        <f t="shared" si="149"/>
        <v>620014 - CARPE MEDIA</v>
      </c>
      <c r="F9583" t="s">
        <v>11339</v>
      </c>
      <c r="G9583" t="s">
        <v>109843</v>
      </c>
      <c r="I9583" t="s">
        <v>1814</v>
      </c>
      <c r="J9583" t="s">
        <v>109842</v>
      </c>
      <c r="K9583" t="s">
        <v>208</v>
      </c>
      <c r="L9583" t="s">
        <v>109841</v>
      </c>
      <c r="N9583" t="s">
        <v>208</v>
      </c>
      <c r="O9583" t="s">
        <v>476</v>
      </c>
      <c r="P9583" t="s">
        <v>476</v>
      </c>
    </row>
    <row r="9584" spans="1:16">
      <c r="A9584" s="484" t="s">
        <v>116577</v>
      </c>
      <c r="B9584" s="485" t="s">
        <v>116576</v>
      </c>
      <c r="C9584" t="s">
        <v>116575</v>
      </c>
      <c r="D9584" t="s">
        <v>116575</v>
      </c>
      <c r="E9584" t="str">
        <f t="shared" si="149"/>
        <v>642125 - AUTO ECOLE DES LANDES</v>
      </c>
      <c r="F9584" t="s">
        <v>17962</v>
      </c>
      <c r="G9584" t="s">
        <v>116574</v>
      </c>
      <c r="I9584" t="s">
        <v>7585</v>
      </c>
      <c r="J9584" t="s">
        <v>116573</v>
      </c>
      <c r="K9584" t="s">
        <v>208</v>
      </c>
      <c r="L9584" t="s">
        <v>116572</v>
      </c>
      <c r="N9584" t="s">
        <v>208</v>
      </c>
      <c r="O9584" t="s">
        <v>476</v>
      </c>
      <c r="P9584" t="s">
        <v>476</v>
      </c>
    </row>
    <row r="9585" spans="1:16">
      <c r="A9585" s="484" t="s">
        <v>109806</v>
      </c>
      <c r="B9585" s="485" t="s">
        <v>109805</v>
      </c>
      <c r="C9585" t="s">
        <v>109804</v>
      </c>
      <c r="D9585" t="s">
        <v>109803</v>
      </c>
      <c r="E9585" t="str">
        <f t="shared" si="149"/>
        <v>684715 - CARREAU MARJORIE</v>
      </c>
      <c r="F9585" t="s">
        <v>10945</v>
      </c>
      <c r="G9585" t="s">
        <v>109802</v>
      </c>
      <c r="I9585" t="s">
        <v>24283</v>
      </c>
      <c r="J9585" t="s">
        <v>109801</v>
      </c>
      <c r="K9585" t="s">
        <v>208</v>
      </c>
      <c r="L9585" t="s">
        <v>109800</v>
      </c>
      <c r="N9585" t="s">
        <v>208</v>
      </c>
      <c r="O9585" t="s">
        <v>476</v>
      </c>
      <c r="P9585" t="s">
        <v>476</v>
      </c>
    </row>
    <row r="9586" spans="1:16">
      <c r="A9586" s="484" t="s">
        <v>28901</v>
      </c>
      <c r="B9586" s="485" t="s">
        <v>28900</v>
      </c>
      <c r="C9586" t="s">
        <v>28899</v>
      </c>
      <c r="D9586" t="s">
        <v>28898</v>
      </c>
      <c r="E9586" t="str">
        <f t="shared" si="149"/>
        <v>549824 - PENCALET PHILIPPE</v>
      </c>
      <c r="F9586" t="s">
        <v>10642</v>
      </c>
      <c r="G9586" t="s">
        <v>28897</v>
      </c>
      <c r="I9586" t="s">
        <v>820</v>
      </c>
      <c r="K9586" t="s">
        <v>208</v>
      </c>
      <c r="L9586" t="s">
        <v>28896</v>
      </c>
      <c r="N9586" t="s">
        <v>208</v>
      </c>
      <c r="O9586" t="s">
        <v>476</v>
      </c>
      <c r="P9586" t="s">
        <v>476</v>
      </c>
    </row>
    <row r="9587" spans="1:16">
      <c r="A9587" s="484" t="s">
        <v>16422</v>
      </c>
      <c r="B9587" s="485" t="s">
        <v>16421</v>
      </c>
      <c r="C9587" t="s">
        <v>16420</v>
      </c>
      <c r="D9587" t="s">
        <v>16419</v>
      </c>
      <c r="E9587" t="str">
        <f t="shared" si="149"/>
        <v>386870 - SMARTLOG DIALOGIS PHYSICAL LAVAL</v>
      </c>
      <c r="F9587" t="s">
        <v>1116</v>
      </c>
      <c r="G9587" t="s">
        <v>16418</v>
      </c>
      <c r="I9587" t="s">
        <v>4017</v>
      </c>
      <c r="J9587" t="s">
        <v>16417</v>
      </c>
      <c r="K9587" t="s">
        <v>208</v>
      </c>
      <c r="L9587" t="s">
        <v>16416</v>
      </c>
      <c r="N9587" t="s">
        <v>208</v>
      </c>
      <c r="O9587" t="s">
        <v>476</v>
      </c>
      <c r="P9587" t="s">
        <v>476</v>
      </c>
    </row>
    <row r="9588" spans="1:16">
      <c r="A9588" s="484" t="s">
        <v>46106</v>
      </c>
      <c r="B9588" s="485" t="s">
        <v>46105</v>
      </c>
      <c r="C9588" t="s">
        <v>46104</v>
      </c>
      <c r="D9588" t="s">
        <v>46104</v>
      </c>
      <c r="E9588" t="str">
        <f t="shared" si="149"/>
        <v>617027 - LAFAYETTE ASSOCIES</v>
      </c>
      <c r="F9588" t="s">
        <v>46103</v>
      </c>
      <c r="G9588" t="s">
        <v>46102</v>
      </c>
      <c r="I9588" t="s">
        <v>626</v>
      </c>
      <c r="J9588" t="s">
        <v>46101</v>
      </c>
      <c r="K9588" t="s">
        <v>208</v>
      </c>
      <c r="L9588" t="s">
        <v>46100</v>
      </c>
      <c r="N9588" t="s">
        <v>208</v>
      </c>
      <c r="O9588" t="s">
        <v>476</v>
      </c>
      <c r="P9588" t="s">
        <v>476</v>
      </c>
    </row>
    <row r="9589" spans="1:16">
      <c r="A9589" s="484" t="s">
        <v>136799</v>
      </c>
      <c r="B9589" s="485" t="s">
        <v>136798</v>
      </c>
      <c r="C9589" t="s">
        <v>136797</v>
      </c>
      <c r="D9589" t="s">
        <v>136797</v>
      </c>
      <c r="E9589" t="str">
        <f t="shared" si="149"/>
        <v>645175 - ABEL EDUCATION SYSTEM</v>
      </c>
      <c r="F9589" t="s">
        <v>29895</v>
      </c>
      <c r="G9589" t="s">
        <v>136796</v>
      </c>
      <c r="I9589" t="s">
        <v>626</v>
      </c>
      <c r="J9589" t="s">
        <v>136795</v>
      </c>
      <c r="K9589" t="s">
        <v>208</v>
      </c>
      <c r="L9589" t="s">
        <v>136794</v>
      </c>
      <c r="N9589" t="s">
        <v>208</v>
      </c>
      <c r="O9589" t="s">
        <v>476</v>
      </c>
      <c r="P9589" t="s">
        <v>476</v>
      </c>
    </row>
    <row r="9590" spans="1:16">
      <c r="A9590" s="484" t="s">
        <v>58369</v>
      </c>
      <c r="B9590" s="485" t="s">
        <v>58368</v>
      </c>
      <c r="C9590" t="s">
        <v>58367</v>
      </c>
      <c r="D9590" t="s">
        <v>58366</v>
      </c>
      <c r="E9590" t="str">
        <f t="shared" si="149"/>
        <v>505973 - IN TEAM TOULOUSE</v>
      </c>
      <c r="F9590" t="s">
        <v>12064</v>
      </c>
      <c r="G9590" t="s">
        <v>58365</v>
      </c>
      <c r="I9590" t="s">
        <v>603</v>
      </c>
      <c r="J9590" t="s">
        <v>58364</v>
      </c>
      <c r="K9590" t="s">
        <v>208</v>
      </c>
      <c r="L9590" t="s">
        <v>58363</v>
      </c>
      <c r="N9590" t="s">
        <v>208</v>
      </c>
      <c r="O9590" t="s">
        <v>476</v>
      </c>
      <c r="P9590" t="s">
        <v>476</v>
      </c>
    </row>
    <row r="9591" spans="1:16">
      <c r="A9591" s="484" t="s">
        <v>118006</v>
      </c>
      <c r="B9591" s="485" t="s">
        <v>118005</v>
      </c>
      <c r="C9591" t="s">
        <v>118004</v>
      </c>
      <c r="D9591" t="s">
        <v>118003</v>
      </c>
      <c r="E9591" t="str">
        <f t="shared" si="149"/>
        <v>639758 - ASTER - ICF CHOISY LE ROI</v>
      </c>
      <c r="F9591" t="s">
        <v>48108</v>
      </c>
      <c r="G9591" t="s">
        <v>118002</v>
      </c>
      <c r="I9591" t="s">
        <v>12332</v>
      </c>
      <c r="K9591" t="s">
        <v>208</v>
      </c>
      <c r="L9591" t="s">
        <v>118001</v>
      </c>
      <c r="N9591" t="s">
        <v>208</v>
      </c>
      <c r="O9591" t="s">
        <v>476</v>
      </c>
      <c r="P9591" t="s">
        <v>476</v>
      </c>
    </row>
    <row r="9592" spans="1:16">
      <c r="A9592" s="484" t="s">
        <v>26033</v>
      </c>
      <c r="B9592" s="485" t="s">
        <v>26032</v>
      </c>
      <c r="C9592" t="s">
        <v>26031</v>
      </c>
      <c r="D9592" t="s">
        <v>26030</v>
      </c>
      <c r="E9592" t="str">
        <f t="shared" si="149"/>
        <v>441028 - PRO COM PLOUMAGOAR</v>
      </c>
      <c r="F9592" t="s">
        <v>3986</v>
      </c>
      <c r="G9592" t="s">
        <v>26029</v>
      </c>
      <c r="H9592" t="s">
        <v>26028</v>
      </c>
      <c r="I9592" t="s">
        <v>26027</v>
      </c>
      <c r="J9592" t="s">
        <v>26026</v>
      </c>
      <c r="K9592" t="s">
        <v>208</v>
      </c>
      <c r="L9592" t="s">
        <v>26025</v>
      </c>
      <c r="N9592" t="s">
        <v>208</v>
      </c>
      <c r="O9592" t="s">
        <v>476</v>
      </c>
      <c r="P9592" t="s">
        <v>476</v>
      </c>
    </row>
    <row r="9593" spans="1:16">
      <c r="A9593" s="484" t="s">
        <v>76757</v>
      </c>
      <c r="B9593" s="485" t="s">
        <v>76756</v>
      </c>
      <c r="C9593" t="s">
        <v>76755</v>
      </c>
      <c r="D9593" t="s">
        <v>76755</v>
      </c>
      <c r="E9593" t="str">
        <f t="shared" si="149"/>
        <v>516582 - EURHEA CONSEIL</v>
      </c>
      <c r="F9593" t="s">
        <v>10239</v>
      </c>
      <c r="G9593" t="s">
        <v>76754</v>
      </c>
      <c r="I9593" t="s">
        <v>603</v>
      </c>
      <c r="J9593" t="s">
        <v>76753</v>
      </c>
      <c r="K9593" t="s">
        <v>208</v>
      </c>
      <c r="L9593" t="s">
        <v>76752</v>
      </c>
      <c r="N9593" t="s">
        <v>208</v>
      </c>
      <c r="O9593" t="s">
        <v>476</v>
      </c>
      <c r="P9593" t="s">
        <v>476</v>
      </c>
    </row>
    <row r="9594" spans="1:16">
      <c r="A9594" s="484" t="s">
        <v>25246</v>
      </c>
      <c r="B9594" s="485" t="s">
        <v>25245</v>
      </c>
      <c r="C9594" t="s">
        <v>25244</v>
      </c>
      <c r="D9594" t="s">
        <v>25244</v>
      </c>
      <c r="E9594" t="str">
        <f t="shared" si="149"/>
        <v>519601 - PRONIEWSKI ALEXIS CORENTIN</v>
      </c>
      <c r="F9594" t="s">
        <v>1513</v>
      </c>
      <c r="G9594" t="s">
        <v>25243</v>
      </c>
      <c r="I9594" t="s">
        <v>1814</v>
      </c>
      <c r="K9594" t="s">
        <v>208</v>
      </c>
      <c r="L9594" t="s">
        <v>25242</v>
      </c>
      <c r="N9594" t="s">
        <v>208</v>
      </c>
      <c r="O9594" t="s">
        <v>476</v>
      </c>
      <c r="P9594" t="s">
        <v>476</v>
      </c>
    </row>
    <row r="9595" spans="1:16">
      <c r="A9595" s="484" t="s">
        <v>124503</v>
      </c>
      <c r="B9595" s="485" t="s">
        <v>124502</v>
      </c>
      <c r="C9595" t="s">
        <v>124501</v>
      </c>
      <c r="D9595" t="s">
        <v>124500</v>
      </c>
      <c r="E9595" t="str">
        <f t="shared" si="149"/>
        <v>540079 - ASSIFEP OUEST  - CITY'PRO PLABENNEC</v>
      </c>
      <c r="F9595" t="s">
        <v>6920</v>
      </c>
      <c r="G9595" t="s">
        <v>124499</v>
      </c>
      <c r="H9595" t="s">
        <v>124498</v>
      </c>
      <c r="I9595" t="s">
        <v>124497</v>
      </c>
      <c r="J9595" t="s">
        <v>124496</v>
      </c>
      <c r="K9595" t="s">
        <v>208</v>
      </c>
      <c r="L9595" t="s">
        <v>124495</v>
      </c>
      <c r="N9595" t="s">
        <v>208</v>
      </c>
      <c r="O9595" t="s">
        <v>476</v>
      </c>
      <c r="P9595" t="s">
        <v>476</v>
      </c>
    </row>
    <row r="9596" spans="1:16">
      <c r="A9596" s="484" t="s">
        <v>132610</v>
      </c>
      <c r="B9596" s="485" t="s">
        <v>132609</v>
      </c>
      <c r="C9596" t="s">
        <v>132608</v>
      </c>
      <c r="D9596" t="s">
        <v>132608</v>
      </c>
      <c r="E9596" t="str">
        <f t="shared" si="149"/>
        <v>603302 - AGENCE DE DEVELOPPEMENT DES EMPLOIS DE PROXIMITE</v>
      </c>
      <c r="F9596" t="s">
        <v>2572</v>
      </c>
      <c r="G9596" t="s">
        <v>132607</v>
      </c>
      <c r="I9596" t="s">
        <v>4645</v>
      </c>
      <c r="J9596" t="s">
        <v>132606</v>
      </c>
      <c r="K9596" t="s">
        <v>208</v>
      </c>
      <c r="L9596" t="s">
        <v>132605</v>
      </c>
      <c r="N9596" t="s">
        <v>208</v>
      </c>
      <c r="O9596" t="s">
        <v>476</v>
      </c>
      <c r="P9596" t="s">
        <v>476</v>
      </c>
    </row>
    <row r="9597" spans="1:16">
      <c r="A9597" s="484" t="s">
        <v>73965</v>
      </c>
      <c r="B9597" s="485" t="s">
        <v>73964</v>
      </c>
      <c r="C9597" t="s">
        <v>73963</v>
      </c>
      <c r="D9597" t="s">
        <v>73963</v>
      </c>
      <c r="E9597" t="str">
        <f t="shared" si="149"/>
        <v>518268 - FAURE PATRAS CHRISTINE</v>
      </c>
      <c r="F9597" t="s">
        <v>1710</v>
      </c>
      <c r="G9597" t="s">
        <v>73962</v>
      </c>
      <c r="I9597" t="s">
        <v>73961</v>
      </c>
      <c r="K9597" t="s">
        <v>208</v>
      </c>
      <c r="L9597" t="s">
        <v>73960</v>
      </c>
      <c r="N9597" t="s">
        <v>208</v>
      </c>
      <c r="O9597" t="s">
        <v>476</v>
      </c>
      <c r="P9597" t="s">
        <v>476</v>
      </c>
    </row>
    <row r="9598" spans="1:16">
      <c r="A9598" s="484" t="s">
        <v>80217</v>
      </c>
      <c r="B9598" s="485" t="s">
        <v>80216</v>
      </c>
      <c r="C9598" t="s">
        <v>80215</v>
      </c>
      <c r="D9598" t="s">
        <v>80215</v>
      </c>
      <c r="E9598" t="str">
        <f t="shared" si="149"/>
        <v>618445 - EMERGIS</v>
      </c>
      <c r="F9598" t="s">
        <v>2724</v>
      </c>
      <c r="G9598" t="s">
        <v>80214</v>
      </c>
      <c r="I9598" t="s">
        <v>16912</v>
      </c>
      <c r="J9598" t="s">
        <v>80213</v>
      </c>
      <c r="K9598" t="s">
        <v>208</v>
      </c>
      <c r="L9598" t="s">
        <v>80212</v>
      </c>
      <c r="N9598" t="s">
        <v>208</v>
      </c>
      <c r="O9598" t="s">
        <v>476</v>
      </c>
      <c r="P9598" t="s">
        <v>476</v>
      </c>
    </row>
    <row r="9599" spans="1:16">
      <c r="A9599" s="484" t="s">
        <v>49380</v>
      </c>
      <c r="B9599" s="485" t="s">
        <v>49379</v>
      </c>
      <c r="C9599" t="s">
        <v>49378</v>
      </c>
      <c r="D9599" t="s">
        <v>49378</v>
      </c>
      <c r="E9599" t="str">
        <f t="shared" si="149"/>
        <v>592470 - JEGOU MURIELLE</v>
      </c>
      <c r="F9599" t="s">
        <v>1243</v>
      </c>
      <c r="G9599" t="s">
        <v>49377</v>
      </c>
      <c r="I9599" t="s">
        <v>3364</v>
      </c>
      <c r="J9599" t="s">
        <v>49376</v>
      </c>
      <c r="K9599" t="s">
        <v>208</v>
      </c>
      <c r="L9599" t="s">
        <v>49375</v>
      </c>
      <c r="N9599" t="s">
        <v>208</v>
      </c>
      <c r="O9599" t="s">
        <v>476</v>
      </c>
      <c r="P9599" t="s">
        <v>476</v>
      </c>
    </row>
    <row r="9600" spans="1:16">
      <c r="A9600" s="484" t="s">
        <v>95198</v>
      </c>
      <c r="B9600" s="485" t="s">
        <v>95197</v>
      </c>
      <c r="C9600" t="s">
        <v>95196</v>
      </c>
      <c r="D9600" t="s">
        <v>95195</v>
      </c>
      <c r="E9600" t="str">
        <f t="shared" si="149"/>
        <v>551454 - CO APTE GROUPE SANTE</v>
      </c>
      <c r="F9600" t="s">
        <v>3786</v>
      </c>
      <c r="G9600" t="s">
        <v>95194</v>
      </c>
      <c r="I9600" t="s">
        <v>1035</v>
      </c>
      <c r="J9600" t="s">
        <v>95193</v>
      </c>
      <c r="K9600" t="s">
        <v>95192</v>
      </c>
      <c r="L9600" t="s">
        <v>95191</v>
      </c>
      <c r="N9600" t="s">
        <v>208</v>
      </c>
      <c r="O9600" t="s">
        <v>476</v>
      </c>
      <c r="P9600" t="s">
        <v>476</v>
      </c>
    </row>
    <row r="9601" spans="1:16">
      <c r="A9601" s="484" t="s">
        <v>113638</v>
      </c>
      <c r="B9601" s="485" t="s">
        <v>113637</v>
      </c>
      <c r="C9601" t="s">
        <v>113636</v>
      </c>
      <c r="D9601" t="s">
        <v>113636</v>
      </c>
      <c r="E9601" t="str">
        <f t="shared" si="149"/>
        <v>587205 - BIBAS LAURENCE</v>
      </c>
      <c r="F9601" t="s">
        <v>113635</v>
      </c>
      <c r="G9601" t="s">
        <v>113634</v>
      </c>
      <c r="I9601" t="s">
        <v>626</v>
      </c>
      <c r="K9601" t="s">
        <v>208</v>
      </c>
      <c r="L9601" t="s">
        <v>113633</v>
      </c>
      <c r="N9601" t="s">
        <v>208</v>
      </c>
      <c r="O9601" t="s">
        <v>476</v>
      </c>
      <c r="P9601" t="s">
        <v>476</v>
      </c>
    </row>
    <row r="9602" spans="1:16">
      <c r="A9602" s="484" t="s">
        <v>3856</v>
      </c>
      <c r="B9602" s="485" t="s">
        <v>3855</v>
      </c>
      <c r="C9602" t="s">
        <v>3854</v>
      </c>
      <c r="D9602" t="s">
        <v>3854</v>
      </c>
      <c r="E9602" t="str">
        <f t="shared" ref="E9602:E9665" si="150">_xlfn.CONCAT(L9602," - ",D9602)</f>
        <v>612510 - VICENTA FORMATION</v>
      </c>
      <c r="F9602" t="s">
        <v>3853</v>
      </c>
      <c r="G9602" t="s">
        <v>3852</v>
      </c>
      <c r="H9602" t="s">
        <v>3851</v>
      </c>
      <c r="I9602" t="s">
        <v>3850</v>
      </c>
      <c r="J9602" t="s">
        <v>3849</v>
      </c>
      <c r="K9602" t="s">
        <v>208</v>
      </c>
      <c r="L9602" t="s">
        <v>3848</v>
      </c>
      <c r="N9602" t="s">
        <v>208</v>
      </c>
      <c r="O9602" t="s">
        <v>476</v>
      </c>
      <c r="P9602" t="s">
        <v>476</v>
      </c>
    </row>
    <row r="9603" spans="1:16">
      <c r="A9603" s="484" t="s">
        <v>63319</v>
      </c>
      <c r="B9603" s="485" t="s">
        <v>63318</v>
      </c>
      <c r="C9603" t="s">
        <v>63317</v>
      </c>
      <c r="D9603" t="s">
        <v>63316</v>
      </c>
      <c r="E9603" t="str">
        <f t="shared" si="150"/>
        <v>499377 - GGRE</v>
      </c>
      <c r="F9603" t="s">
        <v>13656</v>
      </c>
      <c r="G9603" t="s">
        <v>63315</v>
      </c>
      <c r="I9603" t="s">
        <v>5369</v>
      </c>
      <c r="J9603" t="s">
        <v>63314</v>
      </c>
      <c r="K9603" t="s">
        <v>208</v>
      </c>
      <c r="L9603" t="s">
        <v>63313</v>
      </c>
      <c r="N9603" t="s">
        <v>208</v>
      </c>
      <c r="O9603" t="s">
        <v>476</v>
      </c>
      <c r="P9603" t="s">
        <v>476</v>
      </c>
    </row>
    <row r="9604" spans="1:16">
      <c r="A9604" s="484" t="s">
        <v>135167</v>
      </c>
      <c r="B9604" s="485" t="s">
        <v>135166</v>
      </c>
      <c r="C9604" t="s">
        <v>135165</v>
      </c>
      <c r="D9604" t="s">
        <v>135165</v>
      </c>
      <c r="E9604" t="str">
        <f t="shared" si="150"/>
        <v>390616 - ACTION REFLEXO FORMATION</v>
      </c>
      <c r="F9604" t="s">
        <v>3699</v>
      </c>
      <c r="G9604" t="s">
        <v>135164</v>
      </c>
      <c r="I9604" t="s">
        <v>135163</v>
      </c>
      <c r="J9604" t="s">
        <v>135162</v>
      </c>
      <c r="K9604" t="s">
        <v>208</v>
      </c>
      <c r="L9604" t="s">
        <v>135161</v>
      </c>
      <c r="N9604" t="s">
        <v>208</v>
      </c>
      <c r="O9604" t="s">
        <v>476</v>
      </c>
      <c r="P9604" t="s">
        <v>476</v>
      </c>
    </row>
    <row r="9605" spans="1:16">
      <c r="A9605" s="484" t="s">
        <v>50049</v>
      </c>
      <c r="B9605" s="485" t="s">
        <v>50048</v>
      </c>
      <c r="C9605" t="s">
        <v>50047</v>
      </c>
      <c r="D9605" t="s">
        <v>50047</v>
      </c>
      <c r="E9605" t="str">
        <f t="shared" si="150"/>
        <v>512655 - ISPO FRANCE</v>
      </c>
      <c r="F9605" t="s">
        <v>33777</v>
      </c>
      <c r="G9605" t="s">
        <v>50046</v>
      </c>
      <c r="I9605" t="s">
        <v>2176</v>
      </c>
      <c r="J9605" t="s">
        <v>50045</v>
      </c>
      <c r="K9605" t="s">
        <v>50044</v>
      </c>
      <c r="L9605" t="s">
        <v>50043</v>
      </c>
      <c r="N9605" t="s">
        <v>208</v>
      </c>
      <c r="O9605" t="s">
        <v>476</v>
      </c>
      <c r="P9605" t="s">
        <v>476</v>
      </c>
    </row>
    <row r="9606" spans="1:16">
      <c r="A9606" s="484" t="s">
        <v>43853</v>
      </c>
      <c r="B9606" s="485" t="s">
        <v>43852</v>
      </c>
      <c r="C9606" t="s">
        <v>43851</v>
      </c>
      <c r="D9606" t="s">
        <v>43850</v>
      </c>
      <c r="E9606" t="str">
        <f t="shared" si="150"/>
        <v>621900 - LEPOUTRE NICOLE</v>
      </c>
      <c r="F9606" t="s">
        <v>8244</v>
      </c>
      <c r="G9606" t="s">
        <v>43849</v>
      </c>
      <c r="I9606" t="s">
        <v>43848</v>
      </c>
      <c r="J9606" t="s">
        <v>43847</v>
      </c>
      <c r="K9606" t="s">
        <v>208</v>
      </c>
      <c r="L9606" t="s">
        <v>43846</v>
      </c>
      <c r="N9606" t="s">
        <v>208</v>
      </c>
      <c r="O9606" t="s">
        <v>476</v>
      </c>
      <c r="P9606" t="s">
        <v>476</v>
      </c>
    </row>
    <row r="9607" spans="1:16">
      <c r="A9607" s="484" t="s">
        <v>33813</v>
      </c>
      <c r="B9607" s="485" t="s">
        <v>33812</v>
      </c>
      <c r="C9607" t="s">
        <v>33811</v>
      </c>
      <c r="D9607" t="s">
        <v>33811</v>
      </c>
      <c r="E9607" t="str">
        <f t="shared" si="150"/>
        <v>588969 - NEOFIS</v>
      </c>
      <c r="F9607" t="s">
        <v>33810</v>
      </c>
      <c r="G9607" t="s">
        <v>33809</v>
      </c>
      <c r="I9607" t="s">
        <v>1743</v>
      </c>
      <c r="J9607" t="s">
        <v>33808</v>
      </c>
      <c r="K9607" t="s">
        <v>208</v>
      </c>
      <c r="L9607" t="s">
        <v>33807</v>
      </c>
      <c r="N9607" t="s">
        <v>208</v>
      </c>
      <c r="O9607" t="s">
        <v>476</v>
      </c>
      <c r="P9607" t="s">
        <v>476</v>
      </c>
    </row>
    <row r="9608" spans="1:16">
      <c r="A9608" s="484" t="s">
        <v>49118</v>
      </c>
      <c r="B9608" s="485" t="s">
        <v>49117</v>
      </c>
      <c r="C9608" t="s">
        <v>49116</v>
      </c>
      <c r="D9608" t="s">
        <v>49116</v>
      </c>
      <c r="E9608" t="str">
        <f t="shared" si="150"/>
        <v>622930 - JOKAT PANDORA</v>
      </c>
      <c r="F9608" t="s">
        <v>47543</v>
      </c>
      <c r="G9608" t="s">
        <v>49115</v>
      </c>
      <c r="I9608" t="s">
        <v>1542</v>
      </c>
      <c r="J9608" t="s">
        <v>49114</v>
      </c>
      <c r="K9608" t="s">
        <v>208</v>
      </c>
      <c r="L9608" t="s">
        <v>49113</v>
      </c>
      <c r="N9608" t="s">
        <v>208</v>
      </c>
      <c r="O9608" t="s">
        <v>476</v>
      </c>
      <c r="P9608" t="s">
        <v>476</v>
      </c>
    </row>
    <row r="9609" spans="1:16">
      <c r="A9609" s="484" t="s">
        <v>42390</v>
      </c>
      <c r="B9609" s="485" t="s">
        <v>42389</v>
      </c>
      <c r="C9609" t="s">
        <v>42388</v>
      </c>
      <c r="D9609" t="s">
        <v>42387</v>
      </c>
      <c r="E9609" t="str">
        <f t="shared" si="150"/>
        <v>633124 - L'INFORMATION DENTAIRE</v>
      </c>
      <c r="F9609" t="s">
        <v>11988</v>
      </c>
      <c r="G9609" t="s">
        <v>42386</v>
      </c>
      <c r="I9609" t="s">
        <v>626</v>
      </c>
      <c r="J9609" t="s">
        <v>42385</v>
      </c>
      <c r="K9609" t="s">
        <v>42384</v>
      </c>
      <c r="L9609" t="s">
        <v>42383</v>
      </c>
      <c r="N9609" t="s">
        <v>208</v>
      </c>
      <c r="O9609" t="s">
        <v>476</v>
      </c>
      <c r="P9609" t="s">
        <v>476</v>
      </c>
    </row>
    <row r="9610" spans="1:16">
      <c r="A9610" s="484" t="s">
        <v>65981</v>
      </c>
      <c r="B9610" s="485" t="s">
        <v>65980</v>
      </c>
      <c r="C9610" t="s">
        <v>65979</v>
      </c>
      <c r="D9610" t="s">
        <v>65979</v>
      </c>
      <c r="E9610" t="str">
        <f t="shared" si="150"/>
        <v>686104 - GONNARD ANDRE</v>
      </c>
      <c r="F9610" t="s">
        <v>5806</v>
      </c>
      <c r="G9610" t="s">
        <v>65978</v>
      </c>
      <c r="I9610" t="s">
        <v>3776</v>
      </c>
      <c r="J9610" t="s">
        <v>65977</v>
      </c>
      <c r="K9610" t="s">
        <v>208</v>
      </c>
      <c r="L9610" t="s">
        <v>65976</v>
      </c>
      <c r="N9610" t="s">
        <v>208</v>
      </c>
      <c r="O9610" t="s">
        <v>476</v>
      </c>
      <c r="P9610" t="s">
        <v>476</v>
      </c>
    </row>
    <row r="9611" spans="1:16">
      <c r="A9611" s="484" t="s">
        <v>127302</v>
      </c>
      <c r="B9611" s="485" t="s">
        <v>127301</v>
      </c>
      <c r="C9611" t="s">
        <v>127300</v>
      </c>
      <c r="D9611" t="s">
        <v>127299</v>
      </c>
      <c r="E9611" t="str">
        <f t="shared" si="150"/>
        <v>542295 - ARCCANCIA</v>
      </c>
      <c r="F9611" t="s">
        <v>127298</v>
      </c>
      <c r="G9611" t="s">
        <v>127297</v>
      </c>
      <c r="I9611" t="s">
        <v>3138</v>
      </c>
      <c r="J9611" t="s">
        <v>127296</v>
      </c>
      <c r="K9611" t="s">
        <v>208</v>
      </c>
      <c r="L9611" t="s">
        <v>127295</v>
      </c>
      <c r="N9611" t="s">
        <v>208</v>
      </c>
      <c r="O9611" t="s">
        <v>476</v>
      </c>
      <c r="P9611" t="s">
        <v>476</v>
      </c>
    </row>
    <row r="9612" spans="1:16">
      <c r="A9612" s="484" t="s">
        <v>118897</v>
      </c>
      <c r="B9612" s="485" t="s">
        <v>118896</v>
      </c>
      <c r="C9612" t="s">
        <v>118895</v>
      </c>
      <c r="D9612" t="s">
        <v>118894</v>
      </c>
      <c r="E9612" t="str">
        <f t="shared" si="150"/>
        <v>383030 - ASS REGIONALE BREIZH PC HANDICAP</v>
      </c>
      <c r="F9612" t="s">
        <v>15198</v>
      </c>
      <c r="G9612" t="s">
        <v>118893</v>
      </c>
      <c r="H9612" t="s">
        <v>118892</v>
      </c>
      <c r="I9612" t="s">
        <v>3364</v>
      </c>
      <c r="J9612" t="s">
        <v>118891</v>
      </c>
      <c r="K9612" t="s">
        <v>118890</v>
      </c>
      <c r="L9612" t="s">
        <v>118889</v>
      </c>
      <c r="N9612" t="s">
        <v>208</v>
      </c>
      <c r="O9612" t="s">
        <v>476</v>
      </c>
      <c r="P9612" t="s">
        <v>476</v>
      </c>
    </row>
    <row r="9613" spans="1:16">
      <c r="A9613" s="484" t="s">
        <v>14857</v>
      </c>
      <c r="B9613" s="485" t="s">
        <v>14856</v>
      </c>
      <c r="C9613" t="s">
        <v>14855</v>
      </c>
      <c r="D9613" t="s">
        <v>14854</v>
      </c>
      <c r="E9613" t="str">
        <f t="shared" si="150"/>
        <v>553967 - SOB</v>
      </c>
      <c r="F9613" t="s">
        <v>11267</v>
      </c>
      <c r="G9613" t="s">
        <v>14853</v>
      </c>
      <c r="H9613" t="s">
        <v>14852</v>
      </c>
      <c r="I9613" t="s">
        <v>1228</v>
      </c>
      <c r="J9613" t="s">
        <v>14851</v>
      </c>
      <c r="K9613" t="s">
        <v>208</v>
      </c>
      <c r="L9613" t="s">
        <v>14850</v>
      </c>
      <c r="N9613" t="s">
        <v>208</v>
      </c>
      <c r="O9613" t="s">
        <v>476</v>
      </c>
      <c r="P9613" t="s">
        <v>476</v>
      </c>
    </row>
    <row r="9614" spans="1:16">
      <c r="A9614" s="484" t="s">
        <v>87980</v>
      </c>
      <c r="B9614" s="485" t="s">
        <v>87979</v>
      </c>
      <c r="C9614" t="s">
        <v>87978</v>
      </c>
      <c r="D9614" t="s">
        <v>87978</v>
      </c>
      <c r="E9614" t="str">
        <f t="shared" si="150"/>
        <v>489785 - DENEKEN ERIC MICHEL - EDEN ESPRIT CUIR</v>
      </c>
      <c r="F9614" t="s">
        <v>87977</v>
      </c>
      <c r="G9614" t="s">
        <v>87976</v>
      </c>
      <c r="I9614" t="s">
        <v>61179</v>
      </c>
      <c r="J9614" t="s">
        <v>87975</v>
      </c>
      <c r="K9614" t="s">
        <v>208</v>
      </c>
      <c r="L9614" t="s">
        <v>87974</v>
      </c>
      <c r="N9614" t="s">
        <v>208</v>
      </c>
      <c r="O9614" t="s">
        <v>476</v>
      </c>
      <c r="P9614" t="s">
        <v>476</v>
      </c>
    </row>
    <row r="9615" spans="1:16">
      <c r="A9615" s="484" t="s">
        <v>62813</v>
      </c>
      <c r="B9615" s="485" t="s">
        <v>62812</v>
      </c>
      <c r="C9615" t="s">
        <v>62811</v>
      </c>
      <c r="D9615" t="s">
        <v>62811</v>
      </c>
      <c r="E9615" t="str">
        <f t="shared" si="150"/>
        <v>577133 - GUNST TANDETNIK ANNE MARIE</v>
      </c>
      <c r="F9615" t="s">
        <v>3656</v>
      </c>
      <c r="G9615" t="s">
        <v>62810</v>
      </c>
      <c r="I9615" t="s">
        <v>62809</v>
      </c>
      <c r="J9615" t="s">
        <v>62808</v>
      </c>
      <c r="K9615" t="s">
        <v>208</v>
      </c>
      <c r="L9615" t="s">
        <v>62807</v>
      </c>
      <c r="N9615" t="s">
        <v>208</v>
      </c>
      <c r="O9615" t="s">
        <v>476</v>
      </c>
      <c r="P9615" t="s">
        <v>476</v>
      </c>
    </row>
    <row r="9616" spans="1:16">
      <c r="A9616" s="484" t="s">
        <v>111398</v>
      </c>
      <c r="B9616" s="485" t="s">
        <v>111397</v>
      </c>
      <c r="C9616" t="s">
        <v>111396</v>
      </c>
      <c r="D9616" t="s">
        <v>111395</v>
      </c>
      <c r="E9616" t="str">
        <f t="shared" si="150"/>
        <v>500173 - CFP CONSEIL</v>
      </c>
      <c r="F9616" t="s">
        <v>70363</v>
      </c>
      <c r="G9616" t="s">
        <v>111394</v>
      </c>
      <c r="I9616" t="s">
        <v>29326</v>
      </c>
      <c r="J9616" t="s">
        <v>111393</v>
      </c>
      <c r="K9616" t="s">
        <v>208</v>
      </c>
      <c r="L9616" t="s">
        <v>111392</v>
      </c>
      <c r="N9616" t="s">
        <v>208</v>
      </c>
      <c r="O9616" t="s">
        <v>476</v>
      </c>
      <c r="P9616" t="s">
        <v>476</v>
      </c>
    </row>
    <row r="9617" spans="1:16">
      <c r="A9617" s="484" t="s">
        <v>64599</v>
      </c>
      <c r="B9617" s="485" t="s">
        <v>64598</v>
      </c>
      <c r="C9617" t="s">
        <v>64597</v>
      </c>
      <c r="D9617" t="s">
        <v>64597</v>
      </c>
      <c r="E9617" t="str">
        <f t="shared" si="150"/>
        <v>455090 - GROSOS REGINE</v>
      </c>
      <c r="F9617" t="s">
        <v>13656</v>
      </c>
      <c r="G9617" t="s">
        <v>64596</v>
      </c>
      <c r="I9617" t="s">
        <v>4824</v>
      </c>
      <c r="K9617" t="s">
        <v>208</v>
      </c>
      <c r="L9617" t="s">
        <v>64595</v>
      </c>
      <c r="N9617" t="s">
        <v>208</v>
      </c>
      <c r="O9617" t="s">
        <v>476</v>
      </c>
      <c r="P9617" t="s">
        <v>476</v>
      </c>
    </row>
    <row r="9618" spans="1:16">
      <c r="A9618" s="484" t="s">
        <v>111809</v>
      </c>
      <c r="B9618" s="485" t="s">
        <v>111808</v>
      </c>
      <c r="C9618" t="s">
        <v>111807</v>
      </c>
      <c r="D9618" t="s">
        <v>111806</v>
      </c>
      <c r="E9618" t="str">
        <f t="shared" si="150"/>
        <v>489943 - BTP CFA PICARDIE AMIENS</v>
      </c>
      <c r="F9618" t="s">
        <v>1504</v>
      </c>
      <c r="G9618" t="s">
        <v>111805</v>
      </c>
      <c r="I9618" t="s">
        <v>1806</v>
      </c>
      <c r="J9618" t="s">
        <v>111804</v>
      </c>
      <c r="K9618" t="s">
        <v>208</v>
      </c>
      <c r="L9618" t="s">
        <v>111803</v>
      </c>
      <c r="N9618" t="s">
        <v>207</v>
      </c>
      <c r="O9618" t="s">
        <v>476</v>
      </c>
      <c r="P9618" t="s">
        <v>476</v>
      </c>
    </row>
    <row r="9619" spans="1:16">
      <c r="A9619" s="484" t="s">
        <v>28971</v>
      </c>
      <c r="B9619" s="485" t="s">
        <v>28970</v>
      </c>
      <c r="C9619" t="s">
        <v>28969</v>
      </c>
      <c r="D9619" t="s">
        <v>28969</v>
      </c>
      <c r="E9619" t="str">
        <f t="shared" si="150"/>
        <v>626958 - PEIX LAVALLEE CONSEILS</v>
      </c>
      <c r="F9619" t="s">
        <v>28968</v>
      </c>
      <c r="G9619" t="s">
        <v>28967</v>
      </c>
      <c r="I9619" t="s">
        <v>860</v>
      </c>
      <c r="K9619" t="s">
        <v>208</v>
      </c>
      <c r="L9619" t="s">
        <v>28966</v>
      </c>
      <c r="N9619" t="s">
        <v>208</v>
      </c>
      <c r="O9619" t="s">
        <v>476</v>
      </c>
      <c r="P9619" t="s">
        <v>476</v>
      </c>
    </row>
    <row r="9620" spans="1:16">
      <c r="A9620" s="484" t="s">
        <v>20483</v>
      </c>
      <c r="B9620" s="485" t="s">
        <v>20482</v>
      </c>
      <c r="C9620" t="s">
        <v>20481</v>
      </c>
      <c r="D9620" t="s">
        <v>20481</v>
      </c>
      <c r="E9620" t="str">
        <f t="shared" si="150"/>
        <v>501372 - SANDYTECH</v>
      </c>
      <c r="F9620" t="s">
        <v>7832</v>
      </c>
      <c r="G9620" t="s">
        <v>20480</v>
      </c>
      <c r="I9620" t="s">
        <v>10614</v>
      </c>
      <c r="J9620" t="s">
        <v>20479</v>
      </c>
      <c r="K9620" t="s">
        <v>208</v>
      </c>
      <c r="L9620" t="s">
        <v>20478</v>
      </c>
      <c r="N9620" t="s">
        <v>208</v>
      </c>
      <c r="O9620" t="s">
        <v>476</v>
      </c>
      <c r="P9620" t="s">
        <v>476</v>
      </c>
    </row>
    <row r="9621" spans="1:16">
      <c r="A9621" s="484" t="s">
        <v>73552</v>
      </c>
      <c r="B9621" s="485" t="s">
        <v>73551</v>
      </c>
      <c r="C9621" t="s">
        <v>73550</v>
      </c>
      <c r="D9621" t="s">
        <v>73549</v>
      </c>
      <c r="E9621" t="str">
        <f t="shared" si="150"/>
        <v>461507 - FCVD</v>
      </c>
      <c r="F9621" t="s">
        <v>1037</v>
      </c>
      <c r="G9621" t="s">
        <v>73548</v>
      </c>
      <c r="I9621" t="s">
        <v>603</v>
      </c>
      <c r="J9621" t="s">
        <v>73547</v>
      </c>
      <c r="K9621" t="s">
        <v>73546</v>
      </c>
      <c r="L9621" t="s">
        <v>73545</v>
      </c>
      <c r="N9621" t="s">
        <v>208</v>
      </c>
      <c r="O9621" t="s">
        <v>476</v>
      </c>
      <c r="P9621" t="s">
        <v>476</v>
      </c>
    </row>
    <row r="9622" spans="1:16">
      <c r="A9622" s="484" t="s">
        <v>34506</v>
      </c>
      <c r="B9622" s="485" t="s">
        <v>34505</v>
      </c>
      <c r="C9622" t="s">
        <v>34504</v>
      </c>
      <c r="D9622" t="s">
        <v>34503</v>
      </c>
      <c r="E9622" t="str">
        <f t="shared" si="150"/>
        <v>598483 - MVO LE MANS</v>
      </c>
      <c r="F9622" t="s">
        <v>34502</v>
      </c>
      <c r="G9622" t="s">
        <v>34501</v>
      </c>
      <c r="I9622" t="s">
        <v>3929</v>
      </c>
      <c r="J9622" t="s">
        <v>34500</v>
      </c>
      <c r="K9622" t="s">
        <v>208</v>
      </c>
      <c r="L9622" t="s">
        <v>34499</v>
      </c>
      <c r="N9622" t="s">
        <v>208</v>
      </c>
      <c r="O9622" t="s">
        <v>476</v>
      </c>
      <c r="P9622" t="s">
        <v>476</v>
      </c>
    </row>
    <row r="9623" spans="1:16">
      <c r="A9623" s="484" t="s">
        <v>39823</v>
      </c>
      <c r="B9623" s="485" t="s">
        <v>39822</v>
      </c>
      <c r="C9623" t="s">
        <v>39821</v>
      </c>
      <c r="D9623" t="s">
        <v>39820</v>
      </c>
      <c r="E9623" t="str">
        <f t="shared" si="150"/>
        <v>464144 - MFR ANNECY LE VIEUX</v>
      </c>
      <c r="F9623" t="s">
        <v>8302</v>
      </c>
      <c r="G9623" t="s">
        <v>39819</v>
      </c>
      <c r="I9623" t="s">
        <v>13808</v>
      </c>
      <c r="J9623" t="s">
        <v>39818</v>
      </c>
      <c r="K9623" t="s">
        <v>208</v>
      </c>
      <c r="L9623" t="s">
        <v>39817</v>
      </c>
      <c r="N9623" t="s">
        <v>207</v>
      </c>
      <c r="O9623" t="s">
        <v>476</v>
      </c>
      <c r="P9623" t="s">
        <v>476</v>
      </c>
    </row>
    <row r="9624" spans="1:16">
      <c r="A9624" s="484" t="s">
        <v>25001</v>
      </c>
      <c r="C9624" t="s">
        <v>25000</v>
      </c>
      <c r="D9624" t="s">
        <v>25000</v>
      </c>
      <c r="E9624" t="str">
        <f t="shared" si="150"/>
        <v>442940 - PROXISANTE</v>
      </c>
      <c r="F9624" t="s">
        <v>1352</v>
      </c>
      <c r="G9624" t="s">
        <v>24999</v>
      </c>
      <c r="I9624" t="s">
        <v>24998</v>
      </c>
      <c r="J9624" t="s">
        <v>24997</v>
      </c>
      <c r="K9624" t="s">
        <v>24996</v>
      </c>
      <c r="L9624" t="s">
        <v>24995</v>
      </c>
      <c r="N9624" t="s">
        <v>208</v>
      </c>
      <c r="O9624" t="s">
        <v>476</v>
      </c>
      <c r="P9624" t="s">
        <v>476</v>
      </c>
    </row>
    <row r="9625" spans="1:16">
      <c r="A9625" s="484" t="s">
        <v>22845</v>
      </c>
      <c r="B9625" s="485" t="s">
        <v>22844</v>
      </c>
      <c r="C9625" t="s">
        <v>22843</v>
      </c>
      <c r="D9625" t="s">
        <v>22842</v>
      </c>
      <c r="E9625" t="str">
        <f t="shared" si="150"/>
        <v>424523 - RIFHOP</v>
      </c>
      <c r="F9625" t="s">
        <v>22841</v>
      </c>
      <c r="G9625" t="s">
        <v>22840</v>
      </c>
      <c r="I9625" t="s">
        <v>3346</v>
      </c>
      <c r="J9625" t="s">
        <v>22839</v>
      </c>
      <c r="K9625" t="s">
        <v>208</v>
      </c>
      <c r="L9625" t="s">
        <v>22838</v>
      </c>
      <c r="N9625" t="s">
        <v>208</v>
      </c>
      <c r="O9625" t="s">
        <v>476</v>
      </c>
      <c r="P9625" t="s">
        <v>476</v>
      </c>
    </row>
    <row r="9626" spans="1:16">
      <c r="A9626" s="484" t="s">
        <v>123043</v>
      </c>
      <c r="B9626" s="485" t="s">
        <v>123042</v>
      </c>
      <c r="C9626" t="s">
        <v>123041</v>
      </c>
      <c r="D9626" t="s">
        <v>123040</v>
      </c>
      <c r="E9626" t="str">
        <f t="shared" si="150"/>
        <v>484787 - ADER</v>
      </c>
      <c r="F9626" t="s">
        <v>57273</v>
      </c>
      <c r="G9626" t="s">
        <v>123039</v>
      </c>
      <c r="I9626" t="s">
        <v>32179</v>
      </c>
      <c r="J9626" t="s">
        <v>123038</v>
      </c>
      <c r="K9626" t="s">
        <v>208</v>
      </c>
      <c r="L9626" t="s">
        <v>123037</v>
      </c>
      <c r="N9626" t="s">
        <v>208</v>
      </c>
      <c r="O9626" t="s">
        <v>476</v>
      </c>
      <c r="P9626" t="s">
        <v>476</v>
      </c>
    </row>
    <row r="9627" spans="1:16">
      <c r="A9627" s="484" t="s">
        <v>131719</v>
      </c>
      <c r="B9627" s="485" t="s">
        <v>131718</v>
      </c>
      <c r="C9627" t="s">
        <v>131717</v>
      </c>
      <c r="D9627" t="s">
        <v>131717</v>
      </c>
      <c r="E9627" t="str">
        <f t="shared" si="150"/>
        <v>613435 - AGENT MAJEUR</v>
      </c>
      <c r="F9627" t="s">
        <v>4919</v>
      </c>
      <c r="G9627" t="s">
        <v>131716</v>
      </c>
      <c r="I9627" t="s">
        <v>626</v>
      </c>
      <c r="J9627" t="s">
        <v>131715</v>
      </c>
      <c r="K9627" t="s">
        <v>208</v>
      </c>
      <c r="L9627" t="s">
        <v>131714</v>
      </c>
      <c r="N9627" t="s">
        <v>208</v>
      </c>
      <c r="O9627" t="s">
        <v>476</v>
      </c>
      <c r="P9627" t="s">
        <v>476</v>
      </c>
    </row>
    <row r="9628" spans="1:16">
      <c r="A9628" s="484" t="s">
        <v>67359</v>
      </c>
      <c r="B9628" s="485" t="s">
        <v>67358</v>
      </c>
      <c r="C9628" t="s">
        <v>67357</v>
      </c>
      <c r="D9628" t="s">
        <v>67357</v>
      </c>
      <c r="E9628" t="str">
        <f t="shared" si="150"/>
        <v>597650 - GEL ART DIFFUSION</v>
      </c>
      <c r="F9628" t="s">
        <v>1848</v>
      </c>
      <c r="G9628" t="s">
        <v>67356</v>
      </c>
      <c r="I9628" t="s">
        <v>67355</v>
      </c>
      <c r="J9628" t="s">
        <v>67354</v>
      </c>
      <c r="K9628" t="s">
        <v>208</v>
      </c>
      <c r="L9628" t="s">
        <v>67353</v>
      </c>
      <c r="N9628" t="s">
        <v>208</v>
      </c>
      <c r="O9628" t="s">
        <v>476</v>
      </c>
      <c r="P9628" t="s">
        <v>476</v>
      </c>
    </row>
    <row r="9629" spans="1:16">
      <c r="A9629" s="484" t="s">
        <v>79477</v>
      </c>
      <c r="B9629" s="485" t="s">
        <v>79476</v>
      </c>
      <c r="C9629" t="s">
        <v>79475</v>
      </c>
      <c r="D9629" t="s">
        <v>79474</v>
      </c>
      <c r="E9629" t="str">
        <f t="shared" si="150"/>
        <v>539867 - ESF  ISSY LES MOULINEAUX</v>
      </c>
      <c r="F9629" t="s">
        <v>66032</v>
      </c>
      <c r="G9629" t="s">
        <v>79473</v>
      </c>
      <c r="I9629" t="s">
        <v>12601</v>
      </c>
      <c r="K9629" t="s">
        <v>208</v>
      </c>
      <c r="L9629" t="s">
        <v>79472</v>
      </c>
      <c r="N9629" t="s">
        <v>208</v>
      </c>
      <c r="O9629" t="s">
        <v>476</v>
      </c>
      <c r="P9629" t="s">
        <v>476</v>
      </c>
    </row>
    <row r="9630" spans="1:16">
      <c r="A9630" s="484" t="s">
        <v>114752</v>
      </c>
      <c r="B9630" s="485" t="s">
        <v>114751</v>
      </c>
      <c r="C9630" t="s">
        <v>114750</v>
      </c>
      <c r="D9630" t="s">
        <v>114749</v>
      </c>
      <c r="E9630" t="str">
        <f t="shared" si="150"/>
        <v>662471 - BAUDIN MARIE</v>
      </c>
      <c r="F9630" t="s">
        <v>5676</v>
      </c>
      <c r="G9630" t="s">
        <v>114748</v>
      </c>
      <c r="I9630" t="s">
        <v>749</v>
      </c>
      <c r="J9630" t="s">
        <v>114747</v>
      </c>
      <c r="K9630" t="s">
        <v>208</v>
      </c>
      <c r="L9630" t="s">
        <v>114746</v>
      </c>
      <c r="N9630" t="s">
        <v>208</v>
      </c>
      <c r="O9630" t="s">
        <v>476</v>
      </c>
      <c r="P9630" t="s">
        <v>476</v>
      </c>
    </row>
    <row r="9631" spans="1:16">
      <c r="A9631" s="484" t="s">
        <v>43845</v>
      </c>
      <c r="B9631" s="485" t="s">
        <v>43844</v>
      </c>
      <c r="C9631" t="s">
        <v>43843</v>
      </c>
      <c r="D9631" t="s">
        <v>43843</v>
      </c>
      <c r="E9631" t="str">
        <f t="shared" si="150"/>
        <v>422125 - L'EQUIPAGE SALARIAL</v>
      </c>
      <c r="F9631" t="s">
        <v>16347</v>
      </c>
      <c r="G9631" t="s">
        <v>43842</v>
      </c>
      <c r="I9631" t="s">
        <v>43841</v>
      </c>
      <c r="J9631" t="s">
        <v>43840</v>
      </c>
      <c r="K9631" t="s">
        <v>208</v>
      </c>
      <c r="L9631" t="s">
        <v>43839</v>
      </c>
      <c r="N9631" t="s">
        <v>208</v>
      </c>
      <c r="O9631" t="s">
        <v>476</v>
      </c>
      <c r="P9631" t="s">
        <v>476</v>
      </c>
    </row>
    <row r="9632" spans="1:16">
      <c r="A9632" s="484" t="s">
        <v>59930</v>
      </c>
      <c r="B9632" s="485" t="s">
        <v>59929</v>
      </c>
      <c r="C9632" t="s">
        <v>59928</v>
      </c>
      <c r="D9632" t="s">
        <v>59928</v>
      </c>
      <c r="E9632" t="str">
        <f t="shared" si="150"/>
        <v>390884 - HYSEQUA</v>
      </c>
      <c r="F9632" t="s">
        <v>14493</v>
      </c>
      <c r="G9632" t="s">
        <v>59927</v>
      </c>
      <c r="I9632" t="s">
        <v>7495</v>
      </c>
      <c r="J9632" t="s">
        <v>59926</v>
      </c>
      <c r="K9632" t="s">
        <v>208</v>
      </c>
      <c r="L9632" t="s">
        <v>59925</v>
      </c>
      <c r="N9632" t="s">
        <v>208</v>
      </c>
      <c r="O9632" t="s">
        <v>476</v>
      </c>
      <c r="P9632" t="s">
        <v>476</v>
      </c>
    </row>
    <row r="9633" spans="1:16">
      <c r="A9633" s="484" t="s">
        <v>65913</v>
      </c>
      <c r="B9633" s="485" t="s">
        <v>65912</v>
      </c>
      <c r="C9633" t="s">
        <v>65911</v>
      </c>
      <c r="D9633" t="s">
        <v>65911</v>
      </c>
      <c r="E9633" t="str">
        <f t="shared" si="150"/>
        <v>593710 - GOTTI THIERRY- TREVISE FORMATION</v>
      </c>
      <c r="F9633" t="s">
        <v>1513</v>
      </c>
      <c r="G9633" t="s">
        <v>65910</v>
      </c>
      <c r="I9633" t="s">
        <v>65909</v>
      </c>
      <c r="J9633" t="s">
        <v>65908</v>
      </c>
      <c r="K9633" t="s">
        <v>208</v>
      </c>
      <c r="L9633" t="s">
        <v>65907</v>
      </c>
      <c r="N9633" t="s">
        <v>208</v>
      </c>
      <c r="O9633" t="s">
        <v>476</v>
      </c>
      <c r="P9633" t="s">
        <v>476</v>
      </c>
    </row>
    <row r="9634" spans="1:16">
      <c r="A9634" s="484" t="s">
        <v>29574</v>
      </c>
      <c r="B9634" s="485" t="s">
        <v>29573</v>
      </c>
      <c r="C9634" t="s">
        <v>29572</v>
      </c>
      <c r="D9634" t="s">
        <v>29572</v>
      </c>
      <c r="E9634" t="str">
        <f t="shared" si="150"/>
        <v>463577 - PARLEZ VOUS FRANCAIS</v>
      </c>
      <c r="F9634" t="s">
        <v>29571</v>
      </c>
      <c r="G9634" t="s">
        <v>29570</v>
      </c>
      <c r="I9634" t="s">
        <v>29569</v>
      </c>
      <c r="J9634" t="s">
        <v>29568</v>
      </c>
      <c r="K9634" t="s">
        <v>208</v>
      </c>
      <c r="L9634" t="s">
        <v>29567</v>
      </c>
      <c r="N9634" t="s">
        <v>208</v>
      </c>
      <c r="O9634" t="s">
        <v>476</v>
      </c>
      <c r="P9634" t="s">
        <v>476</v>
      </c>
    </row>
    <row r="9635" spans="1:16">
      <c r="A9635" s="484" t="s">
        <v>115695</v>
      </c>
      <c r="B9635" s="485" t="s">
        <v>115694</v>
      </c>
      <c r="C9635" t="s">
        <v>115693</v>
      </c>
      <c r="D9635" t="s">
        <v>115693</v>
      </c>
      <c r="E9635" t="str">
        <f t="shared" si="150"/>
        <v>626296 - AXAUNE FIDELITY</v>
      </c>
      <c r="F9635" t="s">
        <v>13519</v>
      </c>
      <c r="G9635" t="s">
        <v>115692</v>
      </c>
      <c r="I9635" t="s">
        <v>41803</v>
      </c>
      <c r="J9635" t="s">
        <v>115691</v>
      </c>
      <c r="K9635" t="s">
        <v>208</v>
      </c>
      <c r="L9635" t="s">
        <v>115690</v>
      </c>
      <c r="N9635" t="s">
        <v>208</v>
      </c>
      <c r="O9635" t="s">
        <v>476</v>
      </c>
      <c r="P9635" t="s">
        <v>476</v>
      </c>
    </row>
    <row r="9636" spans="1:16">
      <c r="A9636" s="484" t="s">
        <v>95943</v>
      </c>
      <c r="B9636" s="485" t="s">
        <v>95942</v>
      </c>
      <c r="C9636" t="s">
        <v>95941</v>
      </c>
      <c r="D9636" t="s">
        <v>95941</v>
      </c>
      <c r="E9636" t="str">
        <f t="shared" si="150"/>
        <v>590137 - CIL - ACCES METIERS</v>
      </c>
      <c r="F9636" t="s">
        <v>39663</v>
      </c>
      <c r="G9636" t="s">
        <v>95940</v>
      </c>
      <c r="H9636" t="s">
        <v>95939</v>
      </c>
      <c r="I9636" t="s">
        <v>22605</v>
      </c>
      <c r="J9636" t="s">
        <v>95938</v>
      </c>
      <c r="K9636" t="s">
        <v>208</v>
      </c>
      <c r="L9636" t="s">
        <v>95937</v>
      </c>
      <c r="N9636" t="s">
        <v>208</v>
      </c>
      <c r="O9636" t="s">
        <v>476</v>
      </c>
      <c r="P9636" t="s">
        <v>476</v>
      </c>
    </row>
    <row r="9637" spans="1:16">
      <c r="A9637" s="484" t="s">
        <v>58258</v>
      </c>
      <c r="B9637" s="485" t="s">
        <v>58257</v>
      </c>
      <c r="C9637" t="s">
        <v>58256</v>
      </c>
      <c r="D9637" t="s">
        <v>58256</v>
      </c>
      <c r="E9637" t="str">
        <f t="shared" si="150"/>
        <v>622151 - INEA CONSEIL</v>
      </c>
      <c r="F9637" t="s">
        <v>512</v>
      </c>
      <c r="G9637" t="s">
        <v>58255</v>
      </c>
      <c r="I9637" t="s">
        <v>626</v>
      </c>
      <c r="J9637" t="s">
        <v>58254</v>
      </c>
      <c r="K9637" t="s">
        <v>208</v>
      </c>
      <c r="L9637" t="s">
        <v>58253</v>
      </c>
      <c r="N9637" t="s">
        <v>208</v>
      </c>
      <c r="O9637" t="s">
        <v>476</v>
      </c>
      <c r="P9637" t="s">
        <v>476</v>
      </c>
    </row>
    <row r="9638" spans="1:16">
      <c r="A9638" s="484" t="s">
        <v>32543</v>
      </c>
      <c r="B9638" s="485" t="s">
        <v>32542</v>
      </c>
      <c r="C9638" t="s">
        <v>32541</v>
      </c>
      <c r="D9638" t="s">
        <v>32541</v>
      </c>
      <c r="E9638" t="str">
        <f t="shared" si="150"/>
        <v>409510 - OBJECTIF PARTENAIRES</v>
      </c>
      <c r="F9638" t="s">
        <v>7387</v>
      </c>
      <c r="G9638" t="s">
        <v>32540</v>
      </c>
      <c r="H9638" t="s">
        <v>32539</v>
      </c>
      <c r="I9638" t="s">
        <v>749</v>
      </c>
      <c r="J9638" t="s">
        <v>32538</v>
      </c>
      <c r="K9638" t="s">
        <v>208</v>
      </c>
      <c r="L9638" t="s">
        <v>32537</v>
      </c>
      <c r="N9638" t="s">
        <v>208</v>
      </c>
      <c r="O9638" t="s">
        <v>476</v>
      </c>
      <c r="P9638" t="s">
        <v>476</v>
      </c>
    </row>
    <row r="9639" spans="1:16">
      <c r="A9639" s="484" t="s">
        <v>63024</v>
      </c>
      <c r="B9639" s="485" t="s">
        <v>63023</v>
      </c>
      <c r="C9639" t="s">
        <v>63022</v>
      </c>
      <c r="D9639" t="s">
        <v>63021</v>
      </c>
      <c r="E9639" t="str">
        <f t="shared" si="150"/>
        <v>536659 - GUERIN VALERIE EVFS</v>
      </c>
      <c r="F9639" t="s">
        <v>12516</v>
      </c>
      <c r="G9639" t="s">
        <v>63020</v>
      </c>
      <c r="I9639" t="s">
        <v>18466</v>
      </c>
      <c r="J9639" t="s">
        <v>63019</v>
      </c>
      <c r="K9639" t="s">
        <v>208</v>
      </c>
      <c r="L9639" t="s">
        <v>63018</v>
      </c>
      <c r="N9639" t="s">
        <v>208</v>
      </c>
      <c r="O9639" t="s">
        <v>476</v>
      </c>
      <c r="P9639" t="s">
        <v>476</v>
      </c>
    </row>
    <row r="9640" spans="1:16">
      <c r="A9640" s="484" t="s">
        <v>11228</v>
      </c>
      <c r="B9640" s="485" t="s">
        <v>11227</v>
      </c>
      <c r="C9640" t="s">
        <v>11226</v>
      </c>
      <c r="D9640" t="s">
        <v>11226</v>
      </c>
      <c r="E9640" t="str">
        <f t="shared" si="150"/>
        <v>525522 - TAMENTO</v>
      </c>
      <c r="F9640" t="s">
        <v>1710</v>
      </c>
      <c r="G9640" t="s">
        <v>11225</v>
      </c>
      <c r="I9640" t="s">
        <v>1131</v>
      </c>
      <c r="J9640" t="s">
        <v>11224</v>
      </c>
      <c r="K9640" t="s">
        <v>208</v>
      </c>
      <c r="L9640" t="s">
        <v>11223</v>
      </c>
      <c r="N9640" t="s">
        <v>208</v>
      </c>
      <c r="O9640" t="s">
        <v>476</v>
      </c>
      <c r="P9640" t="s">
        <v>476</v>
      </c>
    </row>
    <row r="9641" spans="1:16">
      <c r="A9641" s="484" t="s">
        <v>87263</v>
      </c>
      <c r="B9641" s="485" t="s">
        <v>87262</v>
      </c>
      <c r="C9641" t="s">
        <v>87261</v>
      </c>
      <c r="D9641" t="s">
        <v>87261</v>
      </c>
      <c r="E9641" t="str">
        <f t="shared" si="150"/>
        <v>501566 - DIADEMIA</v>
      </c>
      <c r="F9641" t="s">
        <v>489</v>
      </c>
      <c r="G9641" t="s">
        <v>87260</v>
      </c>
      <c r="I9641" t="s">
        <v>19345</v>
      </c>
      <c r="J9641" t="s">
        <v>87259</v>
      </c>
      <c r="K9641" t="s">
        <v>208</v>
      </c>
      <c r="L9641" t="s">
        <v>87258</v>
      </c>
      <c r="N9641" t="s">
        <v>208</v>
      </c>
      <c r="O9641" t="s">
        <v>476</v>
      </c>
      <c r="P9641" t="s">
        <v>476</v>
      </c>
    </row>
    <row r="9642" spans="1:16">
      <c r="A9642" s="484" t="s">
        <v>116055</v>
      </c>
      <c r="B9642" s="485" t="s">
        <v>116054</v>
      </c>
      <c r="C9642" t="s">
        <v>116053</v>
      </c>
      <c r="D9642" t="s">
        <v>116053</v>
      </c>
      <c r="E9642" t="str">
        <f t="shared" si="150"/>
        <v>380854 - AUX TESSELLES APPRIVOISEES</v>
      </c>
      <c r="F9642" t="s">
        <v>707</v>
      </c>
      <c r="G9642" t="s">
        <v>116052</v>
      </c>
      <c r="I9642" t="s">
        <v>8273</v>
      </c>
      <c r="J9642" t="s">
        <v>116051</v>
      </c>
      <c r="K9642" t="s">
        <v>208</v>
      </c>
      <c r="L9642" t="s">
        <v>116050</v>
      </c>
      <c r="N9642" t="s">
        <v>208</v>
      </c>
      <c r="O9642" t="s">
        <v>476</v>
      </c>
      <c r="P9642" t="s">
        <v>476</v>
      </c>
    </row>
    <row r="9643" spans="1:16">
      <c r="A9643" s="484" t="s">
        <v>74765</v>
      </c>
      <c r="B9643" s="485" t="s">
        <v>74764</v>
      </c>
      <c r="C9643" t="s">
        <v>74763</v>
      </c>
      <c r="D9643" t="s">
        <v>74763</v>
      </c>
      <c r="E9643" t="str">
        <f t="shared" si="150"/>
        <v>484210 - EXCELCIO RENNES</v>
      </c>
      <c r="F9643" t="s">
        <v>9019</v>
      </c>
      <c r="G9643" t="s">
        <v>74762</v>
      </c>
      <c r="I9643" t="s">
        <v>3364</v>
      </c>
      <c r="J9643" t="s">
        <v>74761</v>
      </c>
      <c r="K9643" t="s">
        <v>208</v>
      </c>
      <c r="L9643" t="s">
        <v>74760</v>
      </c>
      <c r="N9643" t="s">
        <v>208</v>
      </c>
      <c r="O9643" t="s">
        <v>476</v>
      </c>
      <c r="P9643" t="s">
        <v>476</v>
      </c>
    </row>
    <row r="9644" spans="1:16">
      <c r="A9644" s="484" t="s">
        <v>38050</v>
      </c>
      <c r="B9644" s="485" t="s">
        <v>38049</v>
      </c>
      <c r="C9644" t="s">
        <v>38048</v>
      </c>
      <c r="D9644" t="s">
        <v>38048</v>
      </c>
      <c r="E9644" t="str">
        <f t="shared" si="150"/>
        <v>681301 - MARTINIQUE FORMATION HOLDING</v>
      </c>
      <c r="F9644" t="s">
        <v>8251</v>
      </c>
      <c r="G9644" t="s">
        <v>38047</v>
      </c>
      <c r="H9644" t="s">
        <v>38046</v>
      </c>
      <c r="I9644" t="s">
        <v>38045</v>
      </c>
      <c r="J9644" t="s">
        <v>38044</v>
      </c>
      <c r="K9644" t="s">
        <v>208</v>
      </c>
      <c r="L9644" t="s">
        <v>38043</v>
      </c>
      <c r="N9644" t="s">
        <v>208</v>
      </c>
      <c r="O9644" t="s">
        <v>476</v>
      </c>
      <c r="P9644" t="s">
        <v>476</v>
      </c>
    </row>
    <row r="9645" spans="1:16">
      <c r="A9645" s="484" t="s">
        <v>30448</v>
      </c>
      <c r="B9645" s="485" t="s">
        <v>30447</v>
      </c>
      <c r="C9645" t="s">
        <v>30446</v>
      </c>
      <c r="D9645" t="s">
        <v>30445</v>
      </c>
      <c r="E9645" t="str">
        <f t="shared" si="150"/>
        <v>495803 - OSELITE</v>
      </c>
      <c r="F9645" t="s">
        <v>30444</v>
      </c>
      <c r="G9645" t="s">
        <v>30443</v>
      </c>
      <c r="I9645" t="s">
        <v>30442</v>
      </c>
      <c r="J9645" t="s">
        <v>30441</v>
      </c>
      <c r="K9645" t="s">
        <v>208</v>
      </c>
      <c r="L9645" t="s">
        <v>30440</v>
      </c>
      <c r="N9645" t="s">
        <v>208</v>
      </c>
      <c r="O9645" t="s">
        <v>476</v>
      </c>
      <c r="P9645" t="s">
        <v>476</v>
      </c>
    </row>
    <row r="9646" spans="1:16">
      <c r="A9646" s="484" t="s">
        <v>46165</v>
      </c>
      <c r="B9646" s="485" t="s">
        <v>46164</v>
      </c>
      <c r="C9646" t="s">
        <v>46163</v>
      </c>
      <c r="D9646" t="s">
        <v>46163</v>
      </c>
      <c r="E9646" t="str">
        <f t="shared" si="150"/>
        <v>403702 - L'ADRESSE FORMATION</v>
      </c>
      <c r="F9646" t="s">
        <v>1554</v>
      </c>
      <c r="G9646" t="s">
        <v>6888</v>
      </c>
      <c r="H9646" t="s">
        <v>46162</v>
      </c>
      <c r="I9646" t="s">
        <v>603</v>
      </c>
      <c r="J9646" t="s">
        <v>46161</v>
      </c>
      <c r="K9646" t="s">
        <v>208</v>
      </c>
      <c r="L9646" t="s">
        <v>46160</v>
      </c>
      <c r="N9646" t="s">
        <v>208</v>
      </c>
      <c r="O9646" t="s">
        <v>476</v>
      </c>
      <c r="P9646" t="s">
        <v>476</v>
      </c>
    </row>
    <row r="9647" spans="1:16">
      <c r="A9647" s="484" t="s">
        <v>124479</v>
      </c>
      <c r="B9647" s="485" t="s">
        <v>124478</v>
      </c>
      <c r="C9647" t="s">
        <v>124477</v>
      </c>
      <c r="D9647" t="s">
        <v>115928</v>
      </c>
      <c r="E9647" t="str">
        <f t="shared" si="150"/>
        <v>506679 - ACF</v>
      </c>
      <c r="F9647" t="s">
        <v>6896</v>
      </c>
      <c r="G9647" t="s">
        <v>124476</v>
      </c>
      <c r="H9647" t="s">
        <v>124475</v>
      </c>
      <c r="I9647" t="s">
        <v>44223</v>
      </c>
      <c r="J9647" t="s">
        <v>124474</v>
      </c>
      <c r="K9647" t="s">
        <v>208</v>
      </c>
      <c r="L9647" t="s">
        <v>124473</v>
      </c>
      <c r="N9647" t="s">
        <v>208</v>
      </c>
      <c r="O9647" t="s">
        <v>476</v>
      </c>
      <c r="P9647" t="s">
        <v>476</v>
      </c>
    </row>
    <row r="9648" spans="1:16">
      <c r="A9648" s="484" t="s">
        <v>37818</v>
      </c>
      <c r="B9648" s="485" t="s">
        <v>37817</v>
      </c>
      <c r="C9648" t="s">
        <v>37816</v>
      </c>
      <c r="D9648" t="s">
        <v>37816</v>
      </c>
      <c r="E9648" t="str">
        <f t="shared" si="150"/>
        <v>535620 - MATZEN ALEXANDRE</v>
      </c>
      <c r="F9648" t="s">
        <v>8706</v>
      </c>
      <c r="G9648" t="s">
        <v>37815</v>
      </c>
      <c r="I9648" t="s">
        <v>37814</v>
      </c>
      <c r="J9648" t="s">
        <v>37813</v>
      </c>
      <c r="K9648" t="s">
        <v>208</v>
      </c>
      <c r="L9648" t="s">
        <v>37812</v>
      </c>
      <c r="N9648" t="s">
        <v>208</v>
      </c>
      <c r="O9648" t="s">
        <v>476</v>
      </c>
      <c r="P9648" t="s">
        <v>476</v>
      </c>
    </row>
    <row r="9649" spans="1:16">
      <c r="A9649" s="484" t="s">
        <v>122348</v>
      </c>
      <c r="B9649" s="485" t="s">
        <v>122347</v>
      </c>
      <c r="C9649" t="s">
        <v>122346</v>
      </c>
      <c r="D9649" t="s">
        <v>122346</v>
      </c>
      <c r="E9649" t="str">
        <f t="shared" si="150"/>
        <v>592341 - ASSOCIATION DES SECOURISTES MARTINIQUAIS</v>
      </c>
      <c r="F9649" t="s">
        <v>1848</v>
      </c>
      <c r="G9649" t="s">
        <v>122345</v>
      </c>
      <c r="I9649" t="s">
        <v>61016</v>
      </c>
      <c r="J9649" t="s">
        <v>122344</v>
      </c>
      <c r="K9649" t="s">
        <v>208</v>
      </c>
      <c r="L9649" t="s">
        <v>122343</v>
      </c>
      <c r="N9649" t="s">
        <v>208</v>
      </c>
      <c r="O9649" t="s">
        <v>476</v>
      </c>
      <c r="P9649" t="s">
        <v>476</v>
      </c>
    </row>
    <row r="9650" spans="1:16">
      <c r="A9650" s="484" t="s">
        <v>12158</v>
      </c>
      <c r="B9650" s="485" t="s">
        <v>12157</v>
      </c>
      <c r="C9650" t="s">
        <v>12156</v>
      </c>
      <c r="D9650" t="s">
        <v>12156</v>
      </c>
      <c r="E9650" t="str">
        <f t="shared" si="150"/>
        <v>639060 - SVIR CONSULTING</v>
      </c>
      <c r="F9650" t="s">
        <v>11959</v>
      </c>
      <c r="G9650" t="s">
        <v>12155</v>
      </c>
      <c r="I9650" t="s">
        <v>991</v>
      </c>
      <c r="J9650" t="s">
        <v>12154</v>
      </c>
      <c r="K9650" t="s">
        <v>208</v>
      </c>
      <c r="L9650" t="s">
        <v>12153</v>
      </c>
      <c r="N9650" t="s">
        <v>208</v>
      </c>
      <c r="O9650" t="s">
        <v>476</v>
      </c>
      <c r="P9650" t="s">
        <v>476</v>
      </c>
    </row>
    <row r="9651" spans="1:16">
      <c r="A9651" s="484" t="s">
        <v>136145</v>
      </c>
      <c r="B9651" s="485" t="s">
        <v>136144</v>
      </c>
      <c r="C9651" t="s">
        <v>136143</v>
      </c>
      <c r="D9651" t="s">
        <v>136143</v>
      </c>
      <c r="E9651" t="str">
        <f t="shared" si="150"/>
        <v>523677 - ACCES TALENTS</v>
      </c>
      <c r="F9651" t="s">
        <v>3803</v>
      </c>
      <c r="G9651" t="s">
        <v>136142</v>
      </c>
      <c r="H9651" t="s">
        <v>34962</v>
      </c>
      <c r="I9651" t="s">
        <v>9725</v>
      </c>
      <c r="J9651" t="s">
        <v>136141</v>
      </c>
      <c r="K9651" t="s">
        <v>208</v>
      </c>
      <c r="L9651" t="s">
        <v>136140</v>
      </c>
      <c r="N9651" t="s">
        <v>208</v>
      </c>
      <c r="O9651" t="s">
        <v>476</v>
      </c>
      <c r="P9651" t="s">
        <v>476</v>
      </c>
    </row>
    <row r="9652" spans="1:16">
      <c r="A9652" s="484" t="s">
        <v>52488</v>
      </c>
      <c r="B9652" s="485" t="s">
        <v>52487</v>
      </c>
      <c r="C9652" t="s">
        <v>52486</v>
      </c>
      <c r="D9652" t="s">
        <v>52485</v>
      </c>
      <c r="E9652" t="str">
        <f t="shared" si="150"/>
        <v>396680 - ISUPNAT</v>
      </c>
      <c r="F9652" t="s">
        <v>1528</v>
      </c>
      <c r="G9652" t="s">
        <v>52484</v>
      </c>
      <c r="I9652" t="s">
        <v>5289</v>
      </c>
      <c r="J9652" t="s">
        <v>52483</v>
      </c>
      <c r="K9652" t="s">
        <v>208</v>
      </c>
      <c r="L9652" t="s">
        <v>52482</v>
      </c>
      <c r="N9652" t="s">
        <v>208</v>
      </c>
      <c r="O9652" t="s">
        <v>476</v>
      </c>
      <c r="P9652" t="s">
        <v>476</v>
      </c>
    </row>
    <row r="9653" spans="1:16">
      <c r="A9653" s="484" t="s">
        <v>53806</v>
      </c>
      <c r="B9653" s="485" t="s">
        <v>53805</v>
      </c>
      <c r="C9653" t="s">
        <v>53804</v>
      </c>
      <c r="D9653" t="s">
        <v>53803</v>
      </c>
      <c r="E9653" t="str">
        <f t="shared" si="150"/>
        <v>555939 - IMHEM</v>
      </c>
      <c r="F9653" t="s">
        <v>8493</v>
      </c>
      <c r="G9653" t="s">
        <v>53802</v>
      </c>
      <c r="H9653" t="s">
        <v>53801</v>
      </c>
      <c r="I9653" t="s">
        <v>1542</v>
      </c>
      <c r="K9653" t="s">
        <v>208</v>
      </c>
      <c r="L9653" t="s">
        <v>53800</v>
      </c>
      <c r="N9653" t="s">
        <v>208</v>
      </c>
      <c r="O9653" t="s">
        <v>476</v>
      </c>
      <c r="P9653" t="s">
        <v>476</v>
      </c>
    </row>
    <row r="9654" spans="1:16">
      <c r="A9654" s="484" t="s">
        <v>119397</v>
      </c>
      <c r="B9654" s="485" t="s">
        <v>119396</v>
      </c>
      <c r="C9654" t="s">
        <v>119395</v>
      </c>
      <c r="D9654" t="s">
        <v>119394</v>
      </c>
      <c r="E9654" t="str">
        <f t="shared" si="150"/>
        <v>390057 - AREFAC</v>
      </c>
      <c r="F9654" t="s">
        <v>1784</v>
      </c>
      <c r="G9654" t="s">
        <v>119393</v>
      </c>
      <c r="H9654" t="s">
        <v>119392</v>
      </c>
      <c r="I9654" t="s">
        <v>1837</v>
      </c>
      <c r="J9654" t="s">
        <v>119391</v>
      </c>
      <c r="K9654" t="s">
        <v>119390</v>
      </c>
      <c r="L9654" t="s">
        <v>119389</v>
      </c>
      <c r="N9654" t="s">
        <v>208</v>
      </c>
      <c r="O9654" t="s">
        <v>476</v>
      </c>
      <c r="P9654" t="s">
        <v>119388</v>
      </c>
    </row>
    <row r="9655" spans="1:16">
      <c r="A9655" s="484" t="s">
        <v>130940</v>
      </c>
      <c r="B9655" s="485" t="s">
        <v>130939</v>
      </c>
      <c r="C9655" t="s">
        <v>130938</v>
      </c>
      <c r="D9655" t="s">
        <v>130938</v>
      </c>
      <c r="E9655" t="str">
        <f t="shared" si="150"/>
        <v>624391 - AKTEAP</v>
      </c>
      <c r="F9655" t="s">
        <v>67885</v>
      </c>
      <c r="G9655" t="s">
        <v>130937</v>
      </c>
      <c r="I9655" t="s">
        <v>6909</v>
      </c>
      <c r="K9655" t="s">
        <v>208</v>
      </c>
      <c r="L9655" t="s">
        <v>130936</v>
      </c>
      <c r="N9655" t="s">
        <v>207</v>
      </c>
      <c r="O9655" t="s">
        <v>476</v>
      </c>
      <c r="P9655" t="s">
        <v>476</v>
      </c>
    </row>
    <row r="9656" spans="1:16">
      <c r="A9656" s="484" t="s">
        <v>86946</v>
      </c>
      <c r="B9656" s="485" t="s">
        <v>86945</v>
      </c>
      <c r="C9656" t="s">
        <v>86944</v>
      </c>
      <c r="D9656" t="s">
        <v>86944</v>
      </c>
      <c r="E9656" t="str">
        <f t="shared" si="150"/>
        <v>614920 - DIMECH COUBARD BEATRICE ANNE</v>
      </c>
      <c r="F9656" t="s">
        <v>32912</v>
      </c>
      <c r="G9656" t="s">
        <v>86943</v>
      </c>
      <c r="I9656" t="s">
        <v>1501</v>
      </c>
      <c r="J9656" t="s">
        <v>86942</v>
      </c>
      <c r="K9656" t="s">
        <v>208</v>
      </c>
      <c r="L9656" t="s">
        <v>86941</v>
      </c>
      <c r="N9656" t="s">
        <v>208</v>
      </c>
      <c r="O9656" t="s">
        <v>476</v>
      </c>
      <c r="P9656" t="s">
        <v>476</v>
      </c>
    </row>
    <row r="9657" spans="1:16">
      <c r="A9657" s="484" t="s">
        <v>124830</v>
      </c>
      <c r="B9657" s="485" t="s">
        <v>124829</v>
      </c>
      <c r="C9657" t="s">
        <v>124828</v>
      </c>
      <c r="D9657" t="s">
        <v>124827</v>
      </c>
      <c r="E9657" t="str">
        <f t="shared" si="150"/>
        <v>631115 - CFA PSS NORMANDIE ST CONTEST</v>
      </c>
      <c r="F9657" t="s">
        <v>42284</v>
      </c>
      <c r="G9657" t="s">
        <v>124826</v>
      </c>
      <c r="H9657" t="s">
        <v>124825</v>
      </c>
      <c r="I9657" t="s">
        <v>12368</v>
      </c>
      <c r="J9657" t="s">
        <v>124824</v>
      </c>
      <c r="K9657" t="s">
        <v>208</v>
      </c>
      <c r="L9657" t="s">
        <v>124823</v>
      </c>
      <c r="N9657" t="s">
        <v>207</v>
      </c>
      <c r="O9657" t="s">
        <v>476</v>
      </c>
      <c r="P9657" t="s">
        <v>476</v>
      </c>
    </row>
    <row r="9658" spans="1:16">
      <c r="A9658" s="484" t="s">
        <v>130193</v>
      </c>
      <c r="B9658" s="485" t="s">
        <v>130192</v>
      </c>
      <c r="C9658" t="s">
        <v>130191</v>
      </c>
      <c r="D9658" t="s">
        <v>130191</v>
      </c>
      <c r="E9658" t="str">
        <f t="shared" si="150"/>
        <v>559829 - ALLIANCE-DIAG - CHRYSOTILE FORMATION</v>
      </c>
      <c r="G9658" t="s">
        <v>130190</v>
      </c>
      <c r="I9658" t="s">
        <v>130189</v>
      </c>
      <c r="J9658" t="s">
        <v>130188</v>
      </c>
      <c r="K9658" t="s">
        <v>208</v>
      </c>
      <c r="L9658" t="s">
        <v>130187</v>
      </c>
      <c r="N9658" t="s">
        <v>208</v>
      </c>
      <c r="O9658" t="s">
        <v>476</v>
      </c>
      <c r="P9658" t="s">
        <v>476</v>
      </c>
    </row>
    <row r="9659" spans="1:16">
      <c r="A9659" s="484" t="s">
        <v>136060</v>
      </c>
      <c r="B9659" s="485" t="s">
        <v>136059</v>
      </c>
      <c r="C9659" t="s">
        <v>136058</v>
      </c>
      <c r="D9659" t="s">
        <v>136057</v>
      </c>
      <c r="E9659" t="str">
        <f t="shared" si="150"/>
        <v>656290 - ACCESS42</v>
      </c>
      <c r="F9659" t="s">
        <v>14222</v>
      </c>
      <c r="G9659" t="s">
        <v>136056</v>
      </c>
      <c r="I9659" t="s">
        <v>626</v>
      </c>
      <c r="K9659" t="s">
        <v>208</v>
      </c>
      <c r="L9659" t="s">
        <v>136055</v>
      </c>
      <c r="N9659" t="s">
        <v>208</v>
      </c>
      <c r="O9659" t="s">
        <v>476</v>
      </c>
      <c r="P9659" t="s">
        <v>476</v>
      </c>
    </row>
    <row r="9660" spans="1:16">
      <c r="A9660" s="484" t="s">
        <v>65777</v>
      </c>
      <c r="B9660" s="485" t="s">
        <v>65776</v>
      </c>
      <c r="C9660" t="s">
        <v>65775</v>
      </c>
      <c r="D9660" t="s">
        <v>65774</v>
      </c>
      <c r="E9660" t="str">
        <f t="shared" si="150"/>
        <v>589901 - GPL EXPERT</v>
      </c>
      <c r="F9660" t="s">
        <v>65068</v>
      </c>
      <c r="G9660" t="s">
        <v>65773</v>
      </c>
      <c r="I9660" t="s">
        <v>32131</v>
      </c>
      <c r="J9660" t="s">
        <v>65772</v>
      </c>
      <c r="K9660" t="s">
        <v>208</v>
      </c>
      <c r="L9660" t="s">
        <v>65771</v>
      </c>
      <c r="N9660" t="s">
        <v>208</v>
      </c>
      <c r="O9660" t="s">
        <v>476</v>
      </c>
      <c r="P9660" t="s">
        <v>476</v>
      </c>
    </row>
    <row r="9661" spans="1:16">
      <c r="A9661" s="484" t="s">
        <v>48288</v>
      </c>
      <c r="B9661" s="485" t="s">
        <v>48287</v>
      </c>
      <c r="C9661" t="s">
        <v>48286</v>
      </c>
      <c r="D9661" t="s">
        <v>48286</v>
      </c>
      <c r="E9661" t="str">
        <f t="shared" si="150"/>
        <v>408633 - KENTIKA</v>
      </c>
      <c r="F9661" t="s">
        <v>1077</v>
      </c>
      <c r="G9661" t="s">
        <v>48285</v>
      </c>
      <c r="I9661" t="s">
        <v>25816</v>
      </c>
      <c r="J9661" t="s">
        <v>48284</v>
      </c>
      <c r="K9661" t="s">
        <v>208</v>
      </c>
      <c r="L9661" t="s">
        <v>48283</v>
      </c>
      <c r="N9661" t="s">
        <v>208</v>
      </c>
      <c r="O9661" t="s">
        <v>476</v>
      </c>
      <c r="P9661" t="s">
        <v>476</v>
      </c>
    </row>
    <row r="9662" spans="1:16">
      <c r="A9662" s="484" t="s">
        <v>128348</v>
      </c>
      <c r="B9662" s="485" t="s">
        <v>128347</v>
      </c>
      <c r="C9662" t="s">
        <v>128346</v>
      </c>
      <c r="D9662" t="s">
        <v>128346</v>
      </c>
      <c r="E9662" t="str">
        <f t="shared" si="150"/>
        <v>672191 - ANGLAIS IN FRANCE</v>
      </c>
      <c r="F9662" t="s">
        <v>23841</v>
      </c>
      <c r="G9662" t="s">
        <v>128345</v>
      </c>
      <c r="I9662" t="s">
        <v>128344</v>
      </c>
      <c r="J9662" t="s">
        <v>128343</v>
      </c>
      <c r="K9662" t="s">
        <v>208</v>
      </c>
      <c r="L9662" t="s">
        <v>128342</v>
      </c>
      <c r="N9662" t="s">
        <v>208</v>
      </c>
      <c r="O9662" t="s">
        <v>476</v>
      </c>
      <c r="P9662" t="s">
        <v>476</v>
      </c>
    </row>
    <row r="9663" spans="1:16">
      <c r="A9663" s="484" t="s">
        <v>7633</v>
      </c>
      <c r="B9663" s="485" t="s">
        <v>7632</v>
      </c>
      <c r="C9663" t="s">
        <v>7631</v>
      </c>
      <c r="D9663" t="s">
        <v>7630</v>
      </c>
      <c r="E9663" t="str">
        <f t="shared" si="150"/>
        <v>648309 - UDPS 64</v>
      </c>
      <c r="F9663" t="s">
        <v>7629</v>
      </c>
      <c r="G9663" t="s">
        <v>7628</v>
      </c>
      <c r="I9663" t="s">
        <v>7627</v>
      </c>
      <c r="J9663" t="s">
        <v>7626</v>
      </c>
      <c r="K9663" t="s">
        <v>208</v>
      </c>
      <c r="L9663" t="s">
        <v>7625</v>
      </c>
      <c r="N9663" t="s">
        <v>208</v>
      </c>
      <c r="O9663" t="s">
        <v>476</v>
      </c>
      <c r="P9663" t="s">
        <v>476</v>
      </c>
    </row>
    <row r="9664" spans="1:16">
      <c r="A9664" s="484" t="s">
        <v>71450</v>
      </c>
      <c r="B9664" s="485" t="s">
        <v>71449</v>
      </c>
      <c r="C9664" t="s">
        <v>71448</v>
      </c>
      <c r="D9664" t="s">
        <v>71448</v>
      </c>
      <c r="E9664" t="str">
        <f t="shared" si="150"/>
        <v>554960 - FORCE LANGUES INTERNATIONAL</v>
      </c>
      <c r="F9664" t="s">
        <v>1848</v>
      </c>
      <c r="G9664" t="s">
        <v>71447</v>
      </c>
      <c r="I9664" t="s">
        <v>71112</v>
      </c>
      <c r="J9664" t="s">
        <v>71446</v>
      </c>
      <c r="K9664" t="s">
        <v>208</v>
      </c>
      <c r="L9664" t="s">
        <v>71445</v>
      </c>
      <c r="N9664" t="s">
        <v>208</v>
      </c>
      <c r="O9664" t="s">
        <v>476</v>
      </c>
      <c r="P9664" t="s">
        <v>476</v>
      </c>
    </row>
    <row r="9665" spans="1:16">
      <c r="A9665" s="484" t="s">
        <v>44193</v>
      </c>
      <c r="B9665" s="485" t="s">
        <v>44192</v>
      </c>
      <c r="C9665" t="s">
        <v>44191</v>
      </c>
      <c r="D9665" t="s">
        <v>44191</v>
      </c>
      <c r="E9665" t="str">
        <f t="shared" si="150"/>
        <v>598872 - LEFEUVRE FORMATIONS HSCT</v>
      </c>
      <c r="F9665" t="s">
        <v>1817</v>
      </c>
      <c r="G9665" t="s">
        <v>44190</v>
      </c>
      <c r="I9665" t="s">
        <v>2635</v>
      </c>
      <c r="J9665" t="s">
        <v>44189</v>
      </c>
      <c r="K9665" t="s">
        <v>208</v>
      </c>
      <c r="L9665" t="s">
        <v>44188</v>
      </c>
      <c r="N9665" t="s">
        <v>208</v>
      </c>
      <c r="O9665" t="s">
        <v>476</v>
      </c>
      <c r="P9665" t="s">
        <v>476</v>
      </c>
    </row>
    <row r="9666" spans="1:16">
      <c r="A9666" s="484" t="s">
        <v>21793</v>
      </c>
      <c r="B9666" s="485" t="s">
        <v>21792</v>
      </c>
      <c r="C9666" t="s">
        <v>21791</v>
      </c>
      <c r="D9666" t="s">
        <v>21791</v>
      </c>
      <c r="E9666" t="str">
        <f t="shared" ref="E9666:E9729" si="151">_xlfn.CONCAT(L9666," - ",D9666)</f>
        <v>381172 - RIAFET</v>
      </c>
      <c r="F9666" t="s">
        <v>21790</v>
      </c>
      <c r="G9666" t="s">
        <v>21789</v>
      </c>
      <c r="I9666" t="s">
        <v>11273</v>
      </c>
      <c r="J9666" t="s">
        <v>21788</v>
      </c>
      <c r="K9666" t="s">
        <v>208</v>
      </c>
      <c r="L9666" t="s">
        <v>21787</v>
      </c>
      <c r="N9666" t="s">
        <v>208</v>
      </c>
      <c r="O9666" t="s">
        <v>476</v>
      </c>
      <c r="P9666" t="s">
        <v>476</v>
      </c>
    </row>
    <row r="9667" spans="1:16">
      <c r="A9667" s="484" t="s">
        <v>127812</v>
      </c>
      <c r="B9667" s="485" t="s">
        <v>127811</v>
      </c>
      <c r="C9667" t="s">
        <v>127810</v>
      </c>
      <c r="D9667" t="s">
        <v>127810</v>
      </c>
      <c r="E9667" t="str">
        <f t="shared" si="151"/>
        <v>421601 - APERCORA</v>
      </c>
      <c r="F9667" t="s">
        <v>47662</v>
      </c>
      <c r="G9667" t="s">
        <v>127809</v>
      </c>
      <c r="I9667" t="s">
        <v>127808</v>
      </c>
      <c r="J9667" t="s">
        <v>127807</v>
      </c>
      <c r="K9667" t="s">
        <v>208</v>
      </c>
      <c r="L9667" t="s">
        <v>127806</v>
      </c>
      <c r="N9667" t="s">
        <v>208</v>
      </c>
      <c r="O9667" t="s">
        <v>476</v>
      </c>
      <c r="P9667" t="s">
        <v>476</v>
      </c>
    </row>
    <row r="9668" spans="1:16">
      <c r="A9668" s="484" t="s">
        <v>72602</v>
      </c>
      <c r="B9668" s="485" t="s">
        <v>72601</v>
      </c>
      <c r="C9668" t="s">
        <v>72600</v>
      </c>
      <c r="D9668" t="s">
        <v>72600</v>
      </c>
      <c r="E9668" t="str">
        <f t="shared" si="151"/>
        <v>598367 - FEECS</v>
      </c>
      <c r="F9668" t="s">
        <v>14729</v>
      </c>
      <c r="G9668" t="s">
        <v>72599</v>
      </c>
      <c r="I9668" t="s">
        <v>3929</v>
      </c>
      <c r="J9668" t="s">
        <v>72598</v>
      </c>
      <c r="K9668" t="s">
        <v>208</v>
      </c>
      <c r="L9668" t="s">
        <v>72597</v>
      </c>
      <c r="N9668" t="s">
        <v>208</v>
      </c>
      <c r="O9668" t="s">
        <v>476</v>
      </c>
      <c r="P9668" t="s">
        <v>476</v>
      </c>
    </row>
    <row r="9669" spans="1:16">
      <c r="A9669" s="484" t="s">
        <v>128695</v>
      </c>
      <c r="B9669" s="485" t="s">
        <v>128694</v>
      </c>
      <c r="C9669" t="s">
        <v>128693</v>
      </c>
      <c r="D9669" t="s">
        <v>128692</v>
      </c>
      <c r="E9669" t="str">
        <f t="shared" si="151"/>
        <v>578460 - AMS AIX EN PROVENCE</v>
      </c>
      <c r="F9669" t="s">
        <v>1817</v>
      </c>
      <c r="G9669" t="s">
        <v>128691</v>
      </c>
      <c r="I9669" t="s">
        <v>596</v>
      </c>
      <c r="J9669" t="s">
        <v>128690</v>
      </c>
      <c r="K9669" t="s">
        <v>208</v>
      </c>
      <c r="L9669" t="s">
        <v>128689</v>
      </c>
      <c r="N9669" t="s">
        <v>208</v>
      </c>
      <c r="O9669" t="s">
        <v>476</v>
      </c>
      <c r="P9669" t="s">
        <v>476</v>
      </c>
    </row>
    <row r="9670" spans="1:16">
      <c r="A9670" s="484" t="s">
        <v>12172</v>
      </c>
      <c r="B9670" s="485" t="s">
        <v>12171</v>
      </c>
      <c r="C9670" t="s">
        <v>12170</v>
      </c>
      <c r="D9670" t="s">
        <v>12169</v>
      </c>
      <c r="E9670" t="str">
        <f t="shared" si="151"/>
        <v>534500 - SUTY MARTINE</v>
      </c>
      <c r="F9670" t="s">
        <v>7547</v>
      </c>
      <c r="G9670" t="s">
        <v>12168</v>
      </c>
      <c r="I9670" t="s">
        <v>2549</v>
      </c>
      <c r="J9670" t="s">
        <v>12167</v>
      </c>
      <c r="K9670" t="s">
        <v>208</v>
      </c>
      <c r="L9670" t="s">
        <v>12166</v>
      </c>
      <c r="N9670" t="s">
        <v>208</v>
      </c>
      <c r="O9670" t="s">
        <v>476</v>
      </c>
      <c r="P9670" t="s">
        <v>476</v>
      </c>
    </row>
    <row r="9671" spans="1:16">
      <c r="A9671" s="484" t="s">
        <v>18233</v>
      </c>
      <c r="B9671" s="485" t="s">
        <v>18232</v>
      </c>
      <c r="C9671" t="s">
        <v>18231</v>
      </c>
      <c r="D9671" t="s">
        <v>18231</v>
      </c>
      <c r="E9671" t="str">
        <f t="shared" si="151"/>
        <v>602504 - SEM NUMERICA</v>
      </c>
      <c r="F9671" t="s">
        <v>2651</v>
      </c>
      <c r="G9671" t="s">
        <v>18230</v>
      </c>
      <c r="H9671" t="s">
        <v>18229</v>
      </c>
      <c r="I9671" t="s">
        <v>2757</v>
      </c>
      <c r="J9671" t="s">
        <v>18228</v>
      </c>
      <c r="K9671" t="s">
        <v>208</v>
      </c>
      <c r="L9671" t="s">
        <v>18227</v>
      </c>
      <c r="N9671" t="s">
        <v>208</v>
      </c>
      <c r="O9671" t="s">
        <v>476</v>
      </c>
      <c r="P9671" t="s">
        <v>476</v>
      </c>
    </row>
    <row r="9672" spans="1:16">
      <c r="A9672" s="484" t="s">
        <v>94857</v>
      </c>
      <c r="B9672" s="485" t="s">
        <v>94856</v>
      </c>
      <c r="C9672" t="s">
        <v>94855</v>
      </c>
      <c r="D9672" t="s">
        <v>94855</v>
      </c>
      <c r="E9672" t="str">
        <f t="shared" si="151"/>
        <v>458764 - COGAN CONSULTING</v>
      </c>
      <c r="F9672" t="s">
        <v>1077</v>
      </c>
      <c r="G9672" t="s">
        <v>94854</v>
      </c>
      <c r="H9672" t="s">
        <v>94853</v>
      </c>
      <c r="I9672" t="s">
        <v>94852</v>
      </c>
      <c r="J9672" t="s">
        <v>94851</v>
      </c>
      <c r="K9672" t="s">
        <v>208</v>
      </c>
      <c r="L9672" t="s">
        <v>94850</v>
      </c>
      <c r="N9672" t="s">
        <v>208</v>
      </c>
      <c r="O9672" t="s">
        <v>476</v>
      </c>
      <c r="P9672" t="s">
        <v>476</v>
      </c>
    </row>
    <row r="9673" spans="1:16">
      <c r="A9673" s="484" t="s">
        <v>122666</v>
      </c>
      <c r="B9673" s="485" t="s">
        <v>122665</v>
      </c>
      <c r="C9673" t="s">
        <v>122664</v>
      </c>
      <c r="D9673" t="s">
        <v>122663</v>
      </c>
      <c r="E9673" t="str">
        <f t="shared" si="151"/>
        <v>319582 - ASS DES HYGIENISTES DE PICARDIE</v>
      </c>
      <c r="F9673" t="s">
        <v>2572</v>
      </c>
      <c r="G9673" t="s">
        <v>122662</v>
      </c>
      <c r="H9673" t="s">
        <v>122661</v>
      </c>
      <c r="I9673" t="s">
        <v>2161</v>
      </c>
      <c r="K9673" t="s">
        <v>208</v>
      </c>
      <c r="L9673" t="s">
        <v>122660</v>
      </c>
      <c r="N9673" t="s">
        <v>208</v>
      </c>
      <c r="O9673" t="s">
        <v>476</v>
      </c>
      <c r="P9673" t="s">
        <v>476</v>
      </c>
    </row>
    <row r="9674" spans="1:16">
      <c r="A9674" s="484" t="s">
        <v>32501</v>
      </c>
      <c r="B9674" s="485" t="s">
        <v>32500</v>
      </c>
      <c r="C9674" t="s">
        <v>32499</v>
      </c>
      <c r="D9674" t="s">
        <v>32498</v>
      </c>
      <c r="E9674" t="str">
        <f t="shared" si="151"/>
        <v>438285 - ONC DEVELOPPEMENT</v>
      </c>
      <c r="F9674" t="s">
        <v>32497</v>
      </c>
      <c r="G9674" t="s">
        <v>32496</v>
      </c>
      <c r="I9674" t="s">
        <v>749</v>
      </c>
      <c r="J9674" t="s">
        <v>32495</v>
      </c>
      <c r="K9674" t="s">
        <v>208</v>
      </c>
      <c r="L9674" t="s">
        <v>32494</v>
      </c>
      <c r="N9674" t="s">
        <v>208</v>
      </c>
      <c r="O9674" t="s">
        <v>476</v>
      </c>
      <c r="P9674" t="s">
        <v>476</v>
      </c>
    </row>
    <row r="9675" spans="1:16">
      <c r="A9675" s="484" t="s">
        <v>21085</v>
      </c>
      <c r="B9675" s="485" t="s">
        <v>21084</v>
      </c>
      <c r="C9675" t="s">
        <v>21083</v>
      </c>
      <c r="D9675" t="s">
        <v>21083</v>
      </c>
      <c r="E9675" t="str">
        <f t="shared" si="151"/>
        <v>609900 - ROY OLIVIA</v>
      </c>
      <c r="F9675" t="s">
        <v>18681</v>
      </c>
      <c r="G9675" t="s">
        <v>21082</v>
      </c>
      <c r="I9675" t="s">
        <v>626</v>
      </c>
      <c r="J9675" t="s">
        <v>21081</v>
      </c>
      <c r="K9675" t="s">
        <v>208</v>
      </c>
      <c r="L9675" t="s">
        <v>21080</v>
      </c>
      <c r="N9675" t="s">
        <v>208</v>
      </c>
      <c r="O9675" t="s">
        <v>476</v>
      </c>
      <c r="P9675" t="s">
        <v>476</v>
      </c>
    </row>
    <row r="9676" spans="1:16">
      <c r="A9676" s="484" t="s">
        <v>89456</v>
      </c>
      <c r="B9676" s="485" t="s">
        <v>89455</v>
      </c>
      <c r="C9676" t="s">
        <v>89454</v>
      </c>
      <c r="D9676" t="s">
        <v>89454</v>
      </c>
      <c r="E9676" t="str">
        <f t="shared" si="151"/>
        <v>671319 - CYBER PLACE</v>
      </c>
      <c r="F9676" t="s">
        <v>27213</v>
      </c>
      <c r="G9676" t="s">
        <v>89453</v>
      </c>
      <c r="I9676" t="s">
        <v>39722</v>
      </c>
      <c r="J9676" t="s">
        <v>89452</v>
      </c>
      <c r="K9676" t="s">
        <v>208</v>
      </c>
      <c r="L9676" t="s">
        <v>89451</v>
      </c>
      <c r="N9676" t="s">
        <v>208</v>
      </c>
      <c r="O9676" t="s">
        <v>476</v>
      </c>
      <c r="P9676" t="s">
        <v>476</v>
      </c>
    </row>
    <row r="9677" spans="1:16">
      <c r="A9677" s="484" t="s">
        <v>112538</v>
      </c>
      <c r="B9677" s="485" t="s">
        <v>112537</v>
      </c>
      <c r="C9677" t="s">
        <v>112536</v>
      </c>
      <c r="D9677" t="s">
        <v>112535</v>
      </c>
      <c r="E9677" t="str">
        <f t="shared" si="151"/>
        <v>125891 - EC CONDUITE BOULAY</v>
      </c>
      <c r="F9677" t="s">
        <v>1258</v>
      </c>
      <c r="H9677" t="s">
        <v>112534</v>
      </c>
      <c r="I9677" t="s">
        <v>112533</v>
      </c>
      <c r="J9677" t="s">
        <v>112532</v>
      </c>
      <c r="K9677" t="s">
        <v>208</v>
      </c>
      <c r="L9677" t="s">
        <v>112531</v>
      </c>
      <c r="N9677" t="s">
        <v>208</v>
      </c>
      <c r="O9677" t="s">
        <v>476</v>
      </c>
      <c r="P9677" t="s">
        <v>476</v>
      </c>
    </row>
    <row r="9678" spans="1:16">
      <c r="A9678" s="484" t="s">
        <v>136793</v>
      </c>
      <c r="B9678" s="485" t="s">
        <v>136792</v>
      </c>
      <c r="C9678" t="s">
        <v>136791</v>
      </c>
      <c r="D9678" t="s">
        <v>136791</v>
      </c>
      <c r="E9678" t="str">
        <f t="shared" si="151"/>
        <v>640906 - ABELART PRODUCTIONS</v>
      </c>
      <c r="F9678" t="s">
        <v>29895</v>
      </c>
      <c r="G9678" t="s">
        <v>136790</v>
      </c>
      <c r="I9678" t="s">
        <v>626</v>
      </c>
      <c r="J9678" t="s">
        <v>136789</v>
      </c>
      <c r="K9678" t="s">
        <v>208</v>
      </c>
      <c r="L9678" t="s">
        <v>136788</v>
      </c>
      <c r="N9678" t="s">
        <v>208</v>
      </c>
      <c r="O9678" t="s">
        <v>476</v>
      </c>
      <c r="P9678" t="s">
        <v>476</v>
      </c>
    </row>
    <row r="9679" spans="1:16">
      <c r="A9679" s="484" t="s">
        <v>46957</v>
      </c>
      <c r="B9679" s="485" t="s">
        <v>46956</v>
      </c>
      <c r="C9679" t="s">
        <v>46955</v>
      </c>
      <c r="D9679" t="s">
        <v>46954</v>
      </c>
      <c r="E9679" t="str">
        <f t="shared" si="151"/>
        <v>419497 - LA MAISON DE L'ANGLAIS</v>
      </c>
      <c r="F9679" t="s">
        <v>21790</v>
      </c>
      <c r="G9679" t="s">
        <v>46953</v>
      </c>
      <c r="I9679" t="s">
        <v>5810</v>
      </c>
      <c r="J9679" t="s">
        <v>46952</v>
      </c>
      <c r="K9679" t="s">
        <v>208</v>
      </c>
      <c r="L9679" t="s">
        <v>46951</v>
      </c>
      <c r="N9679" t="s">
        <v>208</v>
      </c>
      <c r="O9679" t="s">
        <v>476</v>
      </c>
      <c r="P9679" t="s">
        <v>476</v>
      </c>
    </row>
    <row r="9680" spans="1:16">
      <c r="A9680" s="484" t="s">
        <v>91451</v>
      </c>
      <c r="B9680" s="485" t="s">
        <v>91450</v>
      </c>
      <c r="C9680" t="s">
        <v>91449</v>
      </c>
      <c r="D9680" t="s">
        <v>91449</v>
      </c>
      <c r="E9680" t="str">
        <f t="shared" si="151"/>
        <v>425588 - COULEURS DE FORGE</v>
      </c>
      <c r="F9680" t="s">
        <v>20266</v>
      </c>
      <c r="G9680" t="s">
        <v>91448</v>
      </c>
      <c r="I9680" t="s">
        <v>24493</v>
      </c>
      <c r="J9680" t="s">
        <v>91447</v>
      </c>
      <c r="K9680" t="s">
        <v>208</v>
      </c>
      <c r="L9680" t="s">
        <v>91446</v>
      </c>
      <c r="N9680" t="s">
        <v>208</v>
      </c>
      <c r="O9680" t="s">
        <v>476</v>
      </c>
      <c r="P9680" t="s">
        <v>476</v>
      </c>
    </row>
    <row r="9681" spans="1:16">
      <c r="A9681" s="484" t="s">
        <v>94838</v>
      </c>
      <c r="B9681" s="485" t="s">
        <v>94837</v>
      </c>
      <c r="C9681" t="s">
        <v>94836</v>
      </c>
      <c r="D9681" t="s">
        <v>94835</v>
      </c>
      <c r="E9681" t="str">
        <f t="shared" si="151"/>
        <v>621602 - COGITO CEYRESTE</v>
      </c>
      <c r="F9681" t="s">
        <v>35066</v>
      </c>
      <c r="G9681" t="s">
        <v>94834</v>
      </c>
      <c r="I9681" t="s">
        <v>33711</v>
      </c>
      <c r="J9681" t="s">
        <v>94833</v>
      </c>
      <c r="K9681" t="s">
        <v>208</v>
      </c>
      <c r="L9681" t="s">
        <v>94832</v>
      </c>
      <c r="N9681" t="s">
        <v>208</v>
      </c>
      <c r="O9681" t="s">
        <v>476</v>
      </c>
      <c r="P9681" t="s">
        <v>476</v>
      </c>
    </row>
    <row r="9682" spans="1:16">
      <c r="A9682" s="484" t="s">
        <v>121021</v>
      </c>
      <c r="B9682" s="485" t="s">
        <v>121020</v>
      </c>
      <c r="C9682" t="s">
        <v>121019</v>
      </c>
      <c r="D9682" t="s">
        <v>121018</v>
      </c>
      <c r="E9682" t="str">
        <f t="shared" si="151"/>
        <v>566585 - AIRH</v>
      </c>
      <c r="F9682" t="s">
        <v>5380</v>
      </c>
      <c r="G9682" t="s">
        <v>121017</v>
      </c>
      <c r="H9682" t="s">
        <v>34977</v>
      </c>
      <c r="I9682" t="s">
        <v>7934</v>
      </c>
      <c r="J9682" t="s">
        <v>121016</v>
      </c>
      <c r="K9682" t="s">
        <v>208</v>
      </c>
      <c r="L9682" t="s">
        <v>121015</v>
      </c>
      <c r="N9682" t="s">
        <v>208</v>
      </c>
      <c r="O9682" t="s">
        <v>476</v>
      </c>
      <c r="P9682" t="s">
        <v>476</v>
      </c>
    </row>
    <row r="9683" spans="1:16">
      <c r="A9683" s="484" t="s">
        <v>42160</v>
      </c>
      <c r="B9683" s="485" t="s">
        <v>42159</v>
      </c>
      <c r="C9683" t="s">
        <v>42158</v>
      </c>
      <c r="D9683" t="s">
        <v>42158</v>
      </c>
      <c r="E9683" t="str">
        <f t="shared" si="151"/>
        <v>408177 - LLERENA BOURGOGNE FRANCHE COMTE</v>
      </c>
      <c r="F9683" t="s">
        <v>1077</v>
      </c>
      <c r="G9683" t="s">
        <v>42157</v>
      </c>
      <c r="I9683" t="s">
        <v>2649</v>
      </c>
      <c r="J9683" t="s">
        <v>42156</v>
      </c>
      <c r="K9683" t="s">
        <v>208</v>
      </c>
      <c r="L9683" t="s">
        <v>42155</v>
      </c>
      <c r="N9683" t="s">
        <v>208</v>
      </c>
      <c r="O9683" t="s">
        <v>476</v>
      </c>
      <c r="P9683" t="s">
        <v>476</v>
      </c>
    </row>
    <row r="9684" spans="1:16">
      <c r="A9684" s="484" t="s">
        <v>117802</v>
      </c>
      <c r="B9684" s="485" t="s">
        <v>117801</v>
      </c>
      <c r="C9684" t="s">
        <v>117800</v>
      </c>
      <c r="D9684" t="s">
        <v>117799</v>
      </c>
      <c r="E9684" t="str">
        <f t="shared" si="151"/>
        <v>609973 - ACRAS</v>
      </c>
      <c r="F9684" t="s">
        <v>95115</v>
      </c>
      <c r="G9684" t="s">
        <v>117798</v>
      </c>
      <c r="I9684" t="s">
        <v>626</v>
      </c>
      <c r="K9684" t="s">
        <v>208</v>
      </c>
      <c r="L9684" t="s">
        <v>117797</v>
      </c>
      <c r="N9684" t="s">
        <v>208</v>
      </c>
      <c r="O9684" t="s">
        <v>476</v>
      </c>
      <c r="P9684" t="s">
        <v>476</v>
      </c>
    </row>
    <row r="9685" spans="1:16">
      <c r="A9685" s="484" t="s">
        <v>71488</v>
      </c>
      <c r="B9685" s="485" t="s">
        <v>71487</v>
      </c>
      <c r="C9685" t="s">
        <v>71486</v>
      </c>
      <c r="D9685" t="s">
        <v>71486</v>
      </c>
      <c r="E9685" t="str">
        <f t="shared" si="151"/>
        <v>506229 - FONTAINE VIVE ROUX LUC LF CONSULTANT</v>
      </c>
      <c r="F9685" t="s">
        <v>1352</v>
      </c>
      <c r="G9685" t="s">
        <v>71485</v>
      </c>
      <c r="I9685" t="s">
        <v>71484</v>
      </c>
      <c r="K9685" t="s">
        <v>208</v>
      </c>
      <c r="L9685" t="s">
        <v>71483</v>
      </c>
      <c r="N9685" t="s">
        <v>208</v>
      </c>
      <c r="O9685" t="s">
        <v>476</v>
      </c>
      <c r="P9685" t="s">
        <v>476</v>
      </c>
    </row>
    <row r="9686" spans="1:16">
      <c r="A9686" s="484" t="s">
        <v>53980</v>
      </c>
      <c r="B9686" s="485" t="s">
        <v>53979</v>
      </c>
      <c r="C9686" t="s">
        <v>53978</v>
      </c>
      <c r="D9686" t="s">
        <v>53977</v>
      </c>
      <c r="E9686" t="str">
        <f t="shared" si="151"/>
        <v>495888 - SN IMFS</v>
      </c>
      <c r="F9686" t="s">
        <v>16870</v>
      </c>
      <c r="G9686" t="s">
        <v>53976</v>
      </c>
      <c r="H9686" t="s">
        <v>53975</v>
      </c>
      <c r="I9686" t="s">
        <v>6917</v>
      </c>
      <c r="J9686" t="s">
        <v>53974</v>
      </c>
      <c r="K9686" t="s">
        <v>208</v>
      </c>
      <c r="L9686" t="s">
        <v>53973</v>
      </c>
      <c r="N9686" t="s">
        <v>208</v>
      </c>
      <c r="O9686" t="s">
        <v>476</v>
      </c>
      <c r="P9686" t="s">
        <v>476</v>
      </c>
    </row>
    <row r="9687" spans="1:16">
      <c r="A9687" s="484" t="s">
        <v>54125</v>
      </c>
      <c r="B9687" s="485" t="s">
        <v>54124</v>
      </c>
      <c r="C9687" t="s">
        <v>54123</v>
      </c>
      <c r="D9687" t="s">
        <v>54123</v>
      </c>
      <c r="E9687" t="str">
        <f t="shared" si="151"/>
        <v>460734 - INSTITUT INTERNATIONAL DE REFLEXOLOGIE FRANCE NORD</v>
      </c>
      <c r="F9687" t="s">
        <v>13720</v>
      </c>
      <c r="G9687" t="s">
        <v>54122</v>
      </c>
      <c r="I9687" t="s">
        <v>41773</v>
      </c>
      <c r="J9687" t="s">
        <v>54121</v>
      </c>
      <c r="K9687" t="s">
        <v>208</v>
      </c>
      <c r="L9687" t="s">
        <v>54120</v>
      </c>
      <c r="N9687" t="s">
        <v>208</v>
      </c>
      <c r="O9687" t="s">
        <v>476</v>
      </c>
      <c r="P9687" t="s">
        <v>476</v>
      </c>
    </row>
    <row r="9688" spans="1:16">
      <c r="A9688" s="484" t="s">
        <v>117107</v>
      </c>
      <c r="B9688" s="485" t="s">
        <v>117106</v>
      </c>
      <c r="C9688" t="s">
        <v>117105</v>
      </c>
      <c r="D9688" t="s">
        <v>117104</v>
      </c>
      <c r="E9688" t="str">
        <f t="shared" si="151"/>
        <v>636666 - AUBRY CELINE</v>
      </c>
      <c r="F9688" t="s">
        <v>2558</v>
      </c>
      <c r="G9688" t="s">
        <v>117103</v>
      </c>
      <c r="I9688" t="s">
        <v>117102</v>
      </c>
      <c r="J9688" t="s">
        <v>117101</v>
      </c>
      <c r="K9688" t="s">
        <v>208</v>
      </c>
      <c r="L9688" t="s">
        <v>117100</v>
      </c>
      <c r="N9688" t="s">
        <v>208</v>
      </c>
      <c r="O9688" t="s">
        <v>476</v>
      </c>
      <c r="P9688" t="s">
        <v>476</v>
      </c>
    </row>
    <row r="9689" spans="1:16">
      <c r="A9689" s="484" t="s">
        <v>91900</v>
      </c>
      <c r="B9689" s="485" t="s">
        <v>91899</v>
      </c>
      <c r="C9689" t="s">
        <v>91898</v>
      </c>
      <c r="D9689" t="s">
        <v>91897</v>
      </c>
      <c r="E9689" t="str">
        <f t="shared" si="151"/>
        <v>399073 - CBSP</v>
      </c>
      <c r="F9689" t="s">
        <v>4598</v>
      </c>
      <c r="G9689" t="s">
        <v>91896</v>
      </c>
      <c r="I9689" t="s">
        <v>3364</v>
      </c>
      <c r="J9689" t="s">
        <v>91895</v>
      </c>
      <c r="K9689" t="s">
        <v>208</v>
      </c>
      <c r="L9689" t="s">
        <v>91894</v>
      </c>
      <c r="N9689" t="s">
        <v>208</v>
      </c>
      <c r="O9689" t="s">
        <v>476</v>
      </c>
      <c r="P9689" t="s">
        <v>476</v>
      </c>
    </row>
    <row r="9690" spans="1:16">
      <c r="A9690" s="484" t="s">
        <v>1232</v>
      </c>
      <c r="B9690" s="485" t="s">
        <v>1231</v>
      </c>
      <c r="C9690" t="s">
        <v>1230</v>
      </c>
      <c r="D9690" t="s">
        <v>1230</v>
      </c>
      <c r="E9690" t="str">
        <f t="shared" si="151"/>
        <v>497721 - ZEITLER ANDRE</v>
      </c>
      <c r="F9690" t="s">
        <v>1021</v>
      </c>
      <c r="G9690" t="s">
        <v>1229</v>
      </c>
      <c r="I9690" t="s">
        <v>1228</v>
      </c>
      <c r="J9690" t="s">
        <v>1227</v>
      </c>
      <c r="K9690" t="s">
        <v>208</v>
      </c>
      <c r="L9690" t="s">
        <v>1226</v>
      </c>
      <c r="N9690" t="s">
        <v>208</v>
      </c>
      <c r="O9690" t="s">
        <v>476</v>
      </c>
      <c r="P9690" t="s">
        <v>476</v>
      </c>
    </row>
    <row r="9691" spans="1:16">
      <c r="A9691" s="484" t="s">
        <v>1331</v>
      </c>
      <c r="B9691" s="485" t="s">
        <v>1330</v>
      </c>
      <c r="C9691" t="s">
        <v>1329</v>
      </c>
      <c r="D9691" t="s">
        <v>1329</v>
      </c>
      <c r="E9691" t="str">
        <f t="shared" si="151"/>
        <v>604550 - YOUSTUDIO</v>
      </c>
      <c r="F9691" t="s">
        <v>1328</v>
      </c>
      <c r="G9691" t="s">
        <v>1327</v>
      </c>
      <c r="I9691" t="s">
        <v>836</v>
      </c>
      <c r="K9691" t="s">
        <v>208</v>
      </c>
      <c r="L9691" t="s">
        <v>1326</v>
      </c>
      <c r="N9691" t="s">
        <v>208</v>
      </c>
      <c r="O9691" t="s">
        <v>476</v>
      </c>
      <c r="P9691" t="s">
        <v>476</v>
      </c>
    </row>
    <row r="9692" spans="1:16">
      <c r="A9692" s="484" t="s">
        <v>16962</v>
      </c>
      <c r="B9692" s="485" t="s">
        <v>12016</v>
      </c>
      <c r="C9692" t="s">
        <v>16961</v>
      </c>
      <c r="D9692" t="s">
        <v>16960</v>
      </c>
      <c r="E9692" t="str">
        <f t="shared" si="151"/>
        <v>490441 - SILVYA TERRADE GRAND OUEST NANTES</v>
      </c>
      <c r="F9692" t="s">
        <v>1575</v>
      </c>
      <c r="G9692" t="s">
        <v>16959</v>
      </c>
      <c r="I9692" t="s">
        <v>1837</v>
      </c>
      <c r="J9692" t="s">
        <v>16958</v>
      </c>
      <c r="K9692" t="s">
        <v>208</v>
      </c>
      <c r="L9692" t="s">
        <v>16957</v>
      </c>
      <c r="N9692" t="s">
        <v>207</v>
      </c>
      <c r="O9692" t="s">
        <v>476</v>
      </c>
      <c r="P9692" t="s">
        <v>476</v>
      </c>
    </row>
    <row r="9693" spans="1:16">
      <c r="A9693" s="484" t="s">
        <v>16991</v>
      </c>
      <c r="B9693" s="485" t="s">
        <v>12016</v>
      </c>
      <c r="C9693" t="s">
        <v>16967</v>
      </c>
      <c r="D9693" t="s">
        <v>16990</v>
      </c>
      <c r="E9693" t="str">
        <f t="shared" si="151"/>
        <v>602012 - SILVYA TERRADE GRAND OUEST LAVAL</v>
      </c>
      <c r="F9693" t="s">
        <v>16989</v>
      </c>
      <c r="G9693" t="s">
        <v>16988</v>
      </c>
      <c r="I9693" t="s">
        <v>4017</v>
      </c>
      <c r="J9693" t="s">
        <v>16987</v>
      </c>
      <c r="K9693" t="s">
        <v>208</v>
      </c>
      <c r="L9693" t="s">
        <v>16986</v>
      </c>
      <c r="N9693" t="s">
        <v>208</v>
      </c>
      <c r="O9693" t="s">
        <v>476</v>
      </c>
      <c r="P9693" t="s">
        <v>476</v>
      </c>
    </row>
    <row r="9694" spans="1:16">
      <c r="A9694" s="484" t="s">
        <v>12017</v>
      </c>
      <c r="B9694" s="485" t="s">
        <v>12016</v>
      </c>
      <c r="C9694" t="s">
        <v>12015</v>
      </c>
      <c r="D9694" t="s">
        <v>12014</v>
      </c>
      <c r="E9694" t="str">
        <f t="shared" si="151"/>
        <v>669854 - SYLVIA TERRADE GRAND OUEST CHARTRES</v>
      </c>
      <c r="F9694" t="s">
        <v>2227</v>
      </c>
      <c r="G9694" t="s">
        <v>12013</v>
      </c>
      <c r="I9694" t="s">
        <v>7704</v>
      </c>
      <c r="J9694" t="s">
        <v>12012</v>
      </c>
      <c r="K9694" t="s">
        <v>208</v>
      </c>
      <c r="L9694" t="s">
        <v>12011</v>
      </c>
      <c r="N9694" t="s">
        <v>208</v>
      </c>
      <c r="O9694" t="s">
        <v>476</v>
      </c>
      <c r="P9694" t="s">
        <v>476</v>
      </c>
    </row>
    <row r="9695" spans="1:16">
      <c r="A9695" s="484" t="s">
        <v>17001</v>
      </c>
      <c r="B9695" s="485" t="s">
        <v>12016</v>
      </c>
      <c r="C9695" t="s">
        <v>16967</v>
      </c>
      <c r="D9695" t="s">
        <v>17000</v>
      </c>
      <c r="E9695" t="str">
        <f t="shared" si="151"/>
        <v>639862 - SILVYA TERRADE GRAND OUEST FOUGERES</v>
      </c>
      <c r="F9695" t="s">
        <v>2257</v>
      </c>
      <c r="G9695" t="s">
        <v>16999</v>
      </c>
      <c r="I9695" t="s">
        <v>8236</v>
      </c>
      <c r="J9695" t="s">
        <v>16970</v>
      </c>
      <c r="K9695" t="s">
        <v>208</v>
      </c>
      <c r="L9695" t="s">
        <v>16998</v>
      </c>
      <c r="N9695" t="s">
        <v>208</v>
      </c>
      <c r="O9695" t="s">
        <v>476</v>
      </c>
      <c r="P9695" t="s">
        <v>476</v>
      </c>
    </row>
    <row r="9696" spans="1:16">
      <c r="A9696" s="484" t="s">
        <v>16985</v>
      </c>
      <c r="B9696" s="485" t="s">
        <v>12016</v>
      </c>
      <c r="C9696" t="s">
        <v>16967</v>
      </c>
      <c r="D9696" t="s">
        <v>16984</v>
      </c>
      <c r="E9696" t="str">
        <f t="shared" si="151"/>
        <v>682329 - SILVYA TERRADE GRAND OUEST LE MANS</v>
      </c>
      <c r="F9696" t="s">
        <v>2801</v>
      </c>
      <c r="G9696" t="s">
        <v>16983</v>
      </c>
      <c r="I9696" t="s">
        <v>3929</v>
      </c>
      <c r="J9696" t="s">
        <v>16982</v>
      </c>
      <c r="K9696" t="s">
        <v>208</v>
      </c>
      <c r="L9696" t="s">
        <v>16981</v>
      </c>
      <c r="N9696" t="s">
        <v>208</v>
      </c>
      <c r="O9696" t="s">
        <v>476</v>
      </c>
      <c r="P9696" t="s">
        <v>476</v>
      </c>
    </row>
    <row r="9697" spans="1:16">
      <c r="A9697" s="484" t="s">
        <v>17019</v>
      </c>
      <c r="B9697" s="485" t="s">
        <v>12016</v>
      </c>
      <c r="C9697" t="s">
        <v>16967</v>
      </c>
      <c r="D9697" t="s">
        <v>17018</v>
      </c>
      <c r="E9697" t="str">
        <f t="shared" si="151"/>
        <v>640116 - SILVYA TERRADE GRAND OUEST ALENCON</v>
      </c>
      <c r="F9697" t="s">
        <v>17017</v>
      </c>
      <c r="G9697" t="s">
        <v>17016</v>
      </c>
      <c r="I9697" t="s">
        <v>7594</v>
      </c>
      <c r="J9697" t="s">
        <v>17015</v>
      </c>
      <c r="K9697" t="s">
        <v>208</v>
      </c>
      <c r="L9697" t="s">
        <v>17014</v>
      </c>
      <c r="N9697" t="s">
        <v>208</v>
      </c>
      <c r="O9697" t="s">
        <v>476</v>
      </c>
      <c r="P9697" t="s">
        <v>476</v>
      </c>
    </row>
    <row r="9698" spans="1:16">
      <c r="A9698" s="484" t="s">
        <v>16997</v>
      </c>
      <c r="B9698" s="485" t="s">
        <v>12016</v>
      </c>
      <c r="C9698" t="s">
        <v>16967</v>
      </c>
      <c r="D9698" t="s">
        <v>16996</v>
      </c>
      <c r="E9698" t="str">
        <f t="shared" si="151"/>
        <v>497551 - SILVYA TERRADE GRAND OUEST LA ROCHELLE</v>
      </c>
      <c r="F9698" t="s">
        <v>16995</v>
      </c>
      <c r="G9698" t="s">
        <v>16994</v>
      </c>
      <c r="I9698" t="s">
        <v>6023</v>
      </c>
      <c r="J9698" t="s">
        <v>16993</v>
      </c>
      <c r="K9698" t="s">
        <v>208</v>
      </c>
      <c r="L9698" t="s">
        <v>16992</v>
      </c>
      <c r="N9698" t="s">
        <v>208</v>
      </c>
      <c r="O9698" t="s">
        <v>476</v>
      </c>
      <c r="P9698" t="s">
        <v>476</v>
      </c>
    </row>
    <row r="9699" spans="1:16">
      <c r="A9699" s="484" t="s">
        <v>16980</v>
      </c>
      <c r="B9699" s="485" t="s">
        <v>12016</v>
      </c>
      <c r="C9699" t="s">
        <v>16967</v>
      </c>
      <c r="D9699" t="s">
        <v>16979</v>
      </c>
      <c r="E9699" t="str">
        <f t="shared" si="151"/>
        <v>543214 - SILVYA TERRADE GRAND OUEST NIORT</v>
      </c>
      <c r="F9699" t="s">
        <v>16978</v>
      </c>
      <c r="G9699" t="s">
        <v>16977</v>
      </c>
      <c r="I9699" t="s">
        <v>8130</v>
      </c>
      <c r="J9699" t="s">
        <v>16976</v>
      </c>
      <c r="K9699" t="s">
        <v>208</v>
      </c>
      <c r="L9699" t="s">
        <v>16975</v>
      </c>
      <c r="N9699" t="s">
        <v>208</v>
      </c>
      <c r="O9699" t="s">
        <v>476</v>
      </c>
      <c r="P9699" t="s">
        <v>476</v>
      </c>
    </row>
    <row r="9700" spans="1:16">
      <c r="A9700" s="484" t="s">
        <v>17013</v>
      </c>
      <c r="B9700" s="485" t="s">
        <v>12016</v>
      </c>
      <c r="C9700" t="s">
        <v>16967</v>
      </c>
      <c r="D9700" t="s">
        <v>17012</v>
      </c>
      <c r="E9700" t="str">
        <f t="shared" si="151"/>
        <v>294615 - SILVYA TERRADE GRAND OUEST ANGERS</v>
      </c>
      <c r="F9700" t="s">
        <v>17011</v>
      </c>
      <c r="G9700" t="s">
        <v>17010</v>
      </c>
      <c r="I9700" t="s">
        <v>1647</v>
      </c>
      <c r="J9700" t="s">
        <v>17009</v>
      </c>
      <c r="K9700" t="s">
        <v>208</v>
      </c>
      <c r="L9700" t="s">
        <v>17008</v>
      </c>
      <c r="N9700" t="s">
        <v>208</v>
      </c>
      <c r="O9700" t="s">
        <v>476</v>
      </c>
      <c r="P9700" t="s">
        <v>476</v>
      </c>
    </row>
    <row r="9701" spans="1:16">
      <c r="A9701" s="484" t="s">
        <v>17007</v>
      </c>
      <c r="B9701" s="485" t="s">
        <v>12016</v>
      </c>
      <c r="C9701" t="s">
        <v>16967</v>
      </c>
      <c r="D9701" t="s">
        <v>17006</v>
      </c>
      <c r="E9701" t="str">
        <f t="shared" si="151"/>
        <v>611153 - SILVYA TERRADE GRAND OUEST CHOLET</v>
      </c>
      <c r="F9701" t="s">
        <v>17005</v>
      </c>
      <c r="G9701" t="s">
        <v>17004</v>
      </c>
      <c r="I9701" t="s">
        <v>12757</v>
      </c>
      <c r="J9701" t="s">
        <v>17003</v>
      </c>
      <c r="K9701" t="s">
        <v>208</v>
      </c>
      <c r="L9701" t="s">
        <v>17002</v>
      </c>
      <c r="N9701" t="s">
        <v>208</v>
      </c>
      <c r="O9701" t="s">
        <v>476</v>
      </c>
      <c r="P9701" t="s">
        <v>476</v>
      </c>
    </row>
    <row r="9702" spans="1:16">
      <c r="A9702" s="484" t="s">
        <v>16974</v>
      </c>
      <c r="B9702" s="485" t="s">
        <v>12016</v>
      </c>
      <c r="C9702" t="s">
        <v>16967</v>
      </c>
      <c r="D9702" t="s">
        <v>16973</v>
      </c>
      <c r="E9702" t="str">
        <f t="shared" si="151"/>
        <v>617726 - SILVYA TERRADE GRAND OUEST RENNES</v>
      </c>
      <c r="F9702" t="s">
        <v>16972</v>
      </c>
      <c r="G9702" t="s">
        <v>16971</v>
      </c>
      <c r="I9702" t="s">
        <v>3364</v>
      </c>
      <c r="J9702" t="s">
        <v>16970</v>
      </c>
      <c r="K9702" t="s">
        <v>208</v>
      </c>
      <c r="L9702" t="s">
        <v>16969</v>
      </c>
      <c r="N9702" t="s">
        <v>208</v>
      </c>
      <c r="O9702" t="s">
        <v>476</v>
      </c>
      <c r="P9702" t="s">
        <v>476</v>
      </c>
    </row>
    <row r="9703" spans="1:16">
      <c r="A9703" s="484" t="s">
        <v>17025</v>
      </c>
      <c r="B9703" s="485" t="s">
        <v>12016</v>
      </c>
      <c r="C9703" t="s">
        <v>16967</v>
      </c>
      <c r="D9703" t="s">
        <v>17024</v>
      </c>
      <c r="E9703" t="str">
        <f t="shared" si="151"/>
        <v>632107 - SILVYA TERRADE BREST</v>
      </c>
      <c r="F9703" t="s">
        <v>17023</v>
      </c>
      <c r="G9703" t="s">
        <v>17022</v>
      </c>
      <c r="I9703" t="s">
        <v>1228</v>
      </c>
      <c r="J9703" t="s">
        <v>17021</v>
      </c>
      <c r="K9703" t="s">
        <v>208</v>
      </c>
      <c r="L9703" t="s">
        <v>17020</v>
      </c>
      <c r="N9703" t="s">
        <v>208</v>
      </c>
      <c r="O9703" t="s">
        <v>476</v>
      </c>
      <c r="P9703" t="s">
        <v>476</v>
      </c>
    </row>
    <row r="9704" spans="1:16">
      <c r="A9704" s="484" t="s">
        <v>16968</v>
      </c>
      <c r="B9704" s="485" t="s">
        <v>12016</v>
      </c>
      <c r="C9704" t="s">
        <v>16967</v>
      </c>
      <c r="D9704" t="s">
        <v>16966</v>
      </c>
      <c r="E9704" t="str">
        <f t="shared" si="151"/>
        <v>673663 - SILVYA TERRADE GRAND OUEST ROUEN</v>
      </c>
      <c r="F9704" t="s">
        <v>11880</v>
      </c>
      <c r="G9704" t="s">
        <v>16965</v>
      </c>
      <c r="I9704" t="s">
        <v>4645</v>
      </c>
      <c r="J9704" t="s">
        <v>16964</v>
      </c>
      <c r="K9704" t="s">
        <v>208</v>
      </c>
      <c r="L9704" t="s">
        <v>16963</v>
      </c>
      <c r="N9704" t="s">
        <v>208</v>
      </c>
      <c r="O9704" t="s">
        <v>476</v>
      </c>
      <c r="P9704" t="s">
        <v>476</v>
      </c>
    </row>
    <row r="9705" spans="1:16">
      <c r="A9705" s="484" t="s">
        <v>121142</v>
      </c>
      <c r="B9705" s="485" t="s">
        <v>121141</v>
      </c>
      <c r="C9705" t="s">
        <v>121140</v>
      </c>
      <c r="D9705" t="s">
        <v>121139</v>
      </c>
      <c r="E9705" t="str">
        <f t="shared" si="151"/>
        <v>642423 - HEKA</v>
      </c>
      <c r="F9705" t="s">
        <v>50567</v>
      </c>
      <c r="G9705" t="s">
        <v>121138</v>
      </c>
      <c r="I9705" t="s">
        <v>71528</v>
      </c>
      <c r="J9705" t="s">
        <v>121137</v>
      </c>
      <c r="K9705" t="s">
        <v>208</v>
      </c>
      <c r="L9705" t="s">
        <v>121136</v>
      </c>
      <c r="N9705" t="s">
        <v>208</v>
      </c>
      <c r="O9705" t="s">
        <v>476</v>
      </c>
      <c r="P9705" t="s">
        <v>476</v>
      </c>
    </row>
    <row r="9706" spans="1:16">
      <c r="A9706" s="484" t="s">
        <v>60629</v>
      </c>
      <c r="B9706" s="485" t="s">
        <v>60628</v>
      </c>
      <c r="C9706" t="s">
        <v>60627</v>
      </c>
      <c r="D9706" t="s">
        <v>60626</v>
      </c>
      <c r="E9706" t="str">
        <f t="shared" si="151"/>
        <v>392686 - HOREA COMPETENCES &amp; FORMATIONS</v>
      </c>
      <c r="F9706" t="s">
        <v>1235</v>
      </c>
      <c r="G9706" t="s">
        <v>60625</v>
      </c>
      <c r="I9706" t="s">
        <v>5810</v>
      </c>
      <c r="J9706" t="s">
        <v>60624</v>
      </c>
      <c r="K9706" t="s">
        <v>208</v>
      </c>
      <c r="L9706" t="s">
        <v>60623</v>
      </c>
      <c r="N9706" t="s">
        <v>208</v>
      </c>
      <c r="O9706" t="s">
        <v>476</v>
      </c>
      <c r="P9706" t="s">
        <v>476</v>
      </c>
    </row>
    <row r="9707" spans="1:16">
      <c r="A9707" s="484" t="s">
        <v>106430</v>
      </c>
      <c r="B9707" s="485" t="s">
        <v>106429</v>
      </c>
      <c r="C9707" t="s">
        <v>106428</v>
      </c>
      <c r="D9707" t="s">
        <v>106427</v>
      </c>
      <c r="E9707" t="str">
        <f t="shared" si="151"/>
        <v>381184 - CEREMH</v>
      </c>
      <c r="F9707" t="s">
        <v>10059</v>
      </c>
      <c r="G9707" t="s">
        <v>106426</v>
      </c>
      <c r="I9707" t="s">
        <v>13907</v>
      </c>
      <c r="J9707" t="s">
        <v>106425</v>
      </c>
      <c r="K9707" t="s">
        <v>208</v>
      </c>
      <c r="L9707" t="s">
        <v>106424</v>
      </c>
      <c r="N9707" t="s">
        <v>208</v>
      </c>
      <c r="O9707" t="s">
        <v>476</v>
      </c>
      <c r="P9707" t="s">
        <v>476</v>
      </c>
    </row>
    <row r="9708" spans="1:16">
      <c r="A9708" s="484" t="s">
        <v>42871</v>
      </c>
      <c r="B9708" s="485" t="s">
        <v>42870</v>
      </c>
      <c r="C9708" t="s">
        <v>42869</v>
      </c>
      <c r="D9708" t="s">
        <v>42869</v>
      </c>
      <c r="E9708" t="str">
        <f t="shared" si="151"/>
        <v>401006 - LIANCE COMMUNICATION</v>
      </c>
      <c r="F9708" t="s">
        <v>31577</v>
      </c>
      <c r="G9708" t="s">
        <v>42868</v>
      </c>
      <c r="H9708" t="s">
        <v>42867</v>
      </c>
      <c r="I9708" t="s">
        <v>1035</v>
      </c>
      <c r="K9708" t="s">
        <v>42866</v>
      </c>
      <c r="L9708" t="s">
        <v>42865</v>
      </c>
      <c r="N9708" t="s">
        <v>208</v>
      </c>
      <c r="O9708" t="s">
        <v>476</v>
      </c>
      <c r="P9708" t="s">
        <v>476</v>
      </c>
    </row>
    <row r="9709" spans="1:16">
      <c r="A9709" s="484" t="s">
        <v>9613</v>
      </c>
      <c r="B9709" s="485" t="s">
        <v>9612</v>
      </c>
      <c r="C9709" t="s">
        <v>9611</v>
      </c>
      <c r="D9709" t="s">
        <v>9611</v>
      </c>
      <c r="E9709" t="str">
        <f t="shared" si="151"/>
        <v>671551 - TMD CONSEIL</v>
      </c>
      <c r="F9709" t="s">
        <v>9610</v>
      </c>
      <c r="G9709" t="s">
        <v>9609</v>
      </c>
      <c r="I9709" t="s">
        <v>9608</v>
      </c>
      <c r="J9709" t="s">
        <v>9607</v>
      </c>
      <c r="K9709" t="s">
        <v>208</v>
      </c>
      <c r="L9709" t="s">
        <v>9606</v>
      </c>
      <c r="N9709" t="s">
        <v>208</v>
      </c>
      <c r="O9709" t="s">
        <v>476</v>
      </c>
      <c r="P9709" t="s">
        <v>476</v>
      </c>
    </row>
    <row r="9710" spans="1:16">
      <c r="A9710" s="484" t="s">
        <v>106363</v>
      </c>
      <c r="B9710" s="485" t="s">
        <v>106362</v>
      </c>
      <c r="C9710" t="s">
        <v>106361</v>
      </c>
      <c r="D9710" t="s">
        <v>106360</v>
      </c>
      <c r="E9710" t="str">
        <f t="shared" si="151"/>
        <v>395869 - CRA NORD PAS DE CALAIS</v>
      </c>
      <c r="F9710" t="s">
        <v>18858</v>
      </c>
      <c r="G9710" t="s">
        <v>106359</v>
      </c>
      <c r="I9710" t="s">
        <v>1814</v>
      </c>
      <c r="J9710" t="s">
        <v>106358</v>
      </c>
      <c r="K9710" t="s">
        <v>208</v>
      </c>
      <c r="L9710" t="s">
        <v>106357</v>
      </c>
      <c r="N9710" t="s">
        <v>208</v>
      </c>
      <c r="O9710" t="s">
        <v>476</v>
      </c>
      <c r="P9710" t="s">
        <v>476</v>
      </c>
    </row>
    <row r="9711" spans="1:16">
      <c r="A9711" s="484" t="s">
        <v>32522</v>
      </c>
      <c r="B9711" s="485" t="s">
        <v>32521</v>
      </c>
      <c r="C9711" t="s">
        <v>32520</v>
      </c>
      <c r="D9711" t="s">
        <v>32520</v>
      </c>
      <c r="E9711" t="str">
        <f t="shared" si="151"/>
        <v>592602 - OBJECTIF REUSSIR</v>
      </c>
      <c r="F9711" t="s">
        <v>2572</v>
      </c>
      <c r="G9711" t="s">
        <v>32519</v>
      </c>
      <c r="H9711" t="s">
        <v>32518</v>
      </c>
      <c r="I9711" t="s">
        <v>32517</v>
      </c>
      <c r="J9711" t="s">
        <v>32516</v>
      </c>
      <c r="K9711" t="s">
        <v>208</v>
      </c>
      <c r="L9711" t="s">
        <v>32515</v>
      </c>
      <c r="N9711" t="s">
        <v>208</v>
      </c>
      <c r="O9711" t="s">
        <v>476</v>
      </c>
      <c r="P9711" t="s">
        <v>476</v>
      </c>
    </row>
    <row r="9712" spans="1:16">
      <c r="A9712" s="484" t="s">
        <v>85596</v>
      </c>
      <c r="B9712" s="485" t="s">
        <v>85595</v>
      </c>
      <c r="C9712" t="s">
        <v>85594</v>
      </c>
      <c r="D9712" t="s">
        <v>85593</v>
      </c>
      <c r="E9712" t="str">
        <f t="shared" si="151"/>
        <v>637208 - DFI</v>
      </c>
      <c r="F9712" t="s">
        <v>8667</v>
      </c>
      <c r="G9712" t="s">
        <v>85592</v>
      </c>
      <c r="I9712" t="s">
        <v>4033</v>
      </c>
      <c r="J9712" t="s">
        <v>85591</v>
      </c>
      <c r="K9712" t="s">
        <v>208</v>
      </c>
      <c r="L9712" t="s">
        <v>85590</v>
      </c>
      <c r="N9712" t="s">
        <v>208</v>
      </c>
      <c r="O9712" t="s">
        <v>476</v>
      </c>
      <c r="P9712" t="s">
        <v>476</v>
      </c>
    </row>
    <row r="9713" spans="1:16">
      <c r="A9713" s="484" t="s">
        <v>135367</v>
      </c>
      <c r="B9713" s="485" t="s">
        <v>135366</v>
      </c>
      <c r="C9713" t="s">
        <v>135365</v>
      </c>
      <c r="D9713" t="s">
        <v>135365</v>
      </c>
      <c r="E9713" t="str">
        <f t="shared" si="151"/>
        <v>438121 - ACTIFORMATION PREVENTION</v>
      </c>
      <c r="F9713" t="s">
        <v>6524</v>
      </c>
      <c r="G9713" t="s">
        <v>135364</v>
      </c>
      <c r="I9713" t="s">
        <v>135363</v>
      </c>
      <c r="J9713" t="s">
        <v>135362</v>
      </c>
      <c r="K9713" t="s">
        <v>208</v>
      </c>
      <c r="L9713" t="s">
        <v>135361</v>
      </c>
      <c r="N9713" t="s">
        <v>208</v>
      </c>
      <c r="O9713" t="s">
        <v>476</v>
      </c>
      <c r="P9713" t="s">
        <v>476</v>
      </c>
    </row>
    <row r="9714" spans="1:16">
      <c r="A9714" s="484" t="s">
        <v>135144</v>
      </c>
      <c r="B9714" s="485" t="s">
        <v>135143</v>
      </c>
      <c r="C9714" t="s">
        <v>135142</v>
      </c>
      <c r="D9714" t="s">
        <v>135141</v>
      </c>
      <c r="E9714" t="str">
        <f t="shared" si="151"/>
        <v>611300 - ASR</v>
      </c>
      <c r="F9714" t="s">
        <v>46216</v>
      </c>
      <c r="G9714" t="s">
        <v>135140</v>
      </c>
      <c r="I9714" t="s">
        <v>1837</v>
      </c>
      <c r="J9714" t="s">
        <v>135139</v>
      </c>
      <c r="K9714" t="s">
        <v>208</v>
      </c>
      <c r="L9714" t="s">
        <v>135138</v>
      </c>
      <c r="N9714" t="s">
        <v>208</v>
      </c>
      <c r="O9714" t="s">
        <v>476</v>
      </c>
      <c r="P9714" t="s">
        <v>476</v>
      </c>
    </row>
    <row r="9715" spans="1:16">
      <c r="A9715" s="484" t="s">
        <v>48055</v>
      </c>
      <c r="B9715" s="485" t="s">
        <v>48054</v>
      </c>
      <c r="C9715" t="s">
        <v>48053</v>
      </c>
      <c r="D9715" t="s">
        <v>48053</v>
      </c>
      <c r="E9715" t="str">
        <f t="shared" si="151"/>
        <v>384367 - KINESIO FRANCE ASSOCIATION</v>
      </c>
      <c r="F9715" t="s">
        <v>8706</v>
      </c>
      <c r="G9715" t="s">
        <v>48052</v>
      </c>
      <c r="I9715" t="s">
        <v>48051</v>
      </c>
      <c r="J9715" t="s">
        <v>48050</v>
      </c>
      <c r="K9715" t="s">
        <v>48049</v>
      </c>
      <c r="L9715" t="s">
        <v>48048</v>
      </c>
      <c r="N9715" t="s">
        <v>208</v>
      </c>
      <c r="O9715" t="s">
        <v>476</v>
      </c>
      <c r="P9715" t="s">
        <v>476</v>
      </c>
    </row>
    <row r="9716" spans="1:16">
      <c r="A9716" s="484" t="s">
        <v>129456</v>
      </c>
      <c r="B9716" s="485" t="s">
        <v>129455</v>
      </c>
      <c r="C9716" t="s">
        <v>129454</v>
      </c>
      <c r="D9716" t="s">
        <v>129454</v>
      </c>
      <c r="E9716" t="str">
        <f t="shared" si="151"/>
        <v>633306 - ALTITUDE CONSULTING</v>
      </c>
      <c r="F9716" t="s">
        <v>8266</v>
      </c>
      <c r="G9716" t="s">
        <v>109837</v>
      </c>
      <c r="I9716" t="s">
        <v>1148</v>
      </c>
      <c r="J9716" t="s">
        <v>129453</v>
      </c>
      <c r="K9716" t="s">
        <v>208</v>
      </c>
      <c r="L9716" t="s">
        <v>129452</v>
      </c>
      <c r="N9716" t="s">
        <v>208</v>
      </c>
      <c r="O9716" t="s">
        <v>476</v>
      </c>
      <c r="P9716" t="s">
        <v>476</v>
      </c>
    </row>
    <row r="9717" spans="1:16">
      <c r="A9717" s="484" t="s">
        <v>817</v>
      </c>
      <c r="B9717" s="485" t="s">
        <v>816</v>
      </c>
      <c r="C9717" t="s">
        <v>815</v>
      </c>
      <c r="D9717" t="s">
        <v>814</v>
      </c>
      <c r="E9717" t="str">
        <f t="shared" si="151"/>
        <v>234813 - 3A FORMATION 3A COMPETITION</v>
      </c>
      <c r="F9717" t="s">
        <v>813</v>
      </c>
      <c r="G9717" t="s">
        <v>812</v>
      </c>
      <c r="I9717" t="s">
        <v>811</v>
      </c>
      <c r="J9717" t="s">
        <v>810</v>
      </c>
      <c r="K9717" t="s">
        <v>208</v>
      </c>
      <c r="L9717" t="s">
        <v>809</v>
      </c>
      <c r="N9717" t="s">
        <v>208</v>
      </c>
      <c r="O9717" t="s">
        <v>476</v>
      </c>
      <c r="P9717" t="s">
        <v>808</v>
      </c>
    </row>
    <row r="9718" spans="1:16">
      <c r="A9718" s="484" t="s">
        <v>16659</v>
      </c>
      <c r="B9718" s="485" t="s">
        <v>16658</v>
      </c>
      <c r="C9718" t="s">
        <v>16657</v>
      </c>
      <c r="D9718" t="s">
        <v>16657</v>
      </c>
      <c r="E9718" t="str">
        <f t="shared" si="151"/>
        <v>555976 - SI2P SO</v>
      </c>
      <c r="F9718" t="s">
        <v>2945</v>
      </c>
      <c r="G9718" t="s">
        <v>16656</v>
      </c>
      <c r="H9718" t="s">
        <v>16655</v>
      </c>
      <c r="I9718" t="s">
        <v>4726</v>
      </c>
      <c r="J9718" t="s">
        <v>16654</v>
      </c>
      <c r="K9718" t="s">
        <v>208</v>
      </c>
      <c r="L9718" t="s">
        <v>16653</v>
      </c>
      <c r="N9718" t="s">
        <v>208</v>
      </c>
      <c r="O9718" t="s">
        <v>476</v>
      </c>
      <c r="P9718" t="s">
        <v>476</v>
      </c>
    </row>
    <row r="9719" spans="1:16">
      <c r="A9719" s="484" t="s">
        <v>111038</v>
      </c>
      <c r="B9719" s="485" t="s">
        <v>111037</v>
      </c>
      <c r="C9719" t="s">
        <v>111036</v>
      </c>
      <c r="D9719" t="s">
        <v>111036</v>
      </c>
      <c r="E9719" t="str">
        <f t="shared" si="151"/>
        <v>540900 - CADRES EN MISSION BRETAGNE</v>
      </c>
      <c r="F9719" t="s">
        <v>15198</v>
      </c>
      <c r="G9719" t="s">
        <v>111035</v>
      </c>
      <c r="H9719" t="s">
        <v>111034</v>
      </c>
      <c r="I9719" t="s">
        <v>3364</v>
      </c>
      <c r="J9719" t="s">
        <v>111033</v>
      </c>
      <c r="K9719" t="s">
        <v>208</v>
      </c>
      <c r="L9719" t="s">
        <v>111032</v>
      </c>
      <c r="N9719" t="s">
        <v>208</v>
      </c>
      <c r="O9719" t="s">
        <v>476</v>
      </c>
      <c r="P9719" t="s">
        <v>476</v>
      </c>
    </row>
    <row r="9720" spans="1:16">
      <c r="A9720" s="484" t="s">
        <v>78902</v>
      </c>
      <c r="B9720" s="485" t="s">
        <v>78901</v>
      </c>
      <c r="C9720" t="s">
        <v>78900</v>
      </c>
      <c r="D9720" t="s">
        <v>78900</v>
      </c>
      <c r="E9720" t="str">
        <f t="shared" si="151"/>
        <v>482020 - EQUIPE ET DEVELOPPEMENT EST WINTZENHEIM</v>
      </c>
      <c r="F9720" t="s">
        <v>1352</v>
      </c>
      <c r="G9720" t="s">
        <v>78899</v>
      </c>
      <c r="I9720" t="s">
        <v>36426</v>
      </c>
      <c r="J9720" t="s">
        <v>78898</v>
      </c>
      <c r="K9720" t="s">
        <v>208</v>
      </c>
      <c r="L9720" t="s">
        <v>78897</v>
      </c>
      <c r="N9720" t="s">
        <v>208</v>
      </c>
      <c r="O9720" t="s">
        <v>476</v>
      </c>
      <c r="P9720" t="s">
        <v>476</v>
      </c>
    </row>
    <row r="9721" spans="1:16">
      <c r="A9721" s="484" t="s">
        <v>37690</v>
      </c>
      <c r="B9721" s="485" t="s">
        <v>37689</v>
      </c>
      <c r="C9721" t="s">
        <v>37688</v>
      </c>
      <c r="D9721" t="s">
        <v>37687</v>
      </c>
      <c r="E9721" t="str">
        <f t="shared" si="151"/>
        <v>603466 - MBA INSTITUTE</v>
      </c>
      <c r="F9721" t="s">
        <v>3770</v>
      </c>
      <c r="G9721" t="s">
        <v>15178</v>
      </c>
      <c r="I9721" t="s">
        <v>626</v>
      </c>
      <c r="J9721" t="s">
        <v>37686</v>
      </c>
      <c r="K9721" t="s">
        <v>208</v>
      </c>
      <c r="L9721" t="s">
        <v>37685</v>
      </c>
      <c r="N9721" t="s">
        <v>207</v>
      </c>
      <c r="O9721" t="s">
        <v>476</v>
      </c>
      <c r="P9721" t="s">
        <v>476</v>
      </c>
    </row>
    <row r="9722" spans="1:16">
      <c r="A9722" s="484" t="s">
        <v>134549</v>
      </c>
      <c r="B9722" s="485" t="s">
        <v>134548</v>
      </c>
      <c r="C9722" t="s">
        <v>134547</v>
      </c>
      <c r="D9722" t="s">
        <v>134547</v>
      </c>
      <c r="E9722" t="str">
        <f t="shared" si="151"/>
        <v>645606 - ADEQUA</v>
      </c>
      <c r="F9722" t="s">
        <v>21585</v>
      </c>
      <c r="G9722" t="s">
        <v>134546</v>
      </c>
      <c r="I9722" t="s">
        <v>134545</v>
      </c>
      <c r="J9722" t="s">
        <v>134544</v>
      </c>
      <c r="K9722" t="s">
        <v>208</v>
      </c>
      <c r="L9722" t="s">
        <v>134543</v>
      </c>
      <c r="N9722" t="s">
        <v>208</v>
      </c>
      <c r="O9722" t="s">
        <v>476</v>
      </c>
      <c r="P9722" t="s">
        <v>476</v>
      </c>
    </row>
    <row r="9723" spans="1:16">
      <c r="A9723" s="484" t="s">
        <v>22377</v>
      </c>
      <c r="B9723" s="485" t="s">
        <v>22376</v>
      </c>
      <c r="C9723" t="s">
        <v>22375</v>
      </c>
      <c r="D9723" t="s">
        <v>22374</v>
      </c>
      <c r="E9723" t="str">
        <f t="shared" si="151"/>
        <v>675763 - RESOURCES AND DEVELOPMENT</v>
      </c>
      <c r="F9723" t="s">
        <v>22373</v>
      </c>
      <c r="G9723" t="s">
        <v>22372</v>
      </c>
      <c r="H9723" t="s">
        <v>22371</v>
      </c>
      <c r="I9723" t="s">
        <v>22370</v>
      </c>
      <c r="J9723" t="s">
        <v>22369</v>
      </c>
      <c r="K9723" t="s">
        <v>208</v>
      </c>
      <c r="L9723" t="s">
        <v>22368</v>
      </c>
      <c r="N9723" t="s">
        <v>208</v>
      </c>
      <c r="O9723" t="s">
        <v>476</v>
      </c>
      <c r="P9723" t="s">
        <v>476</v>
      </c>
    </row>
    <row r="9724" spans="1:16">
      <c r="A9724" s="484" t="s">
        <v>24251</v>
      </c>
      <c r="B9724" s="485" t="s">
        <v>24250</v>
      </c>
      <c r="C9724" t="s">
        <v>24249</v>
      </c>
      <c r="D9724" t="s">
        <v>24249</v>
      </c>
      <c r="E9724" t="str">
        <f t="shared" si="151"/>
        <v>588611 - QUANTIN BERTRAND</v>
      </c>
      <c r="F9724" t="s">
        <v>5874</v>
      </c>
      <c r="G9724" t="s">
        <v>24248</v>
      </c>
      <c r="I9724" t="s">
        <v>1035</v>
      </c>
      <c r="J9724" t="s">
        <v>24247</v>
      </c>
      <c r="K9724" t="s">
        <v>208</v>
      </c>
      <c r="L9724" t="s">
        <v>24246</v>
      </c>
      <c r="N9724" t="s">
        <v>208</v>
      </c>
      <c r="O9724" t="s">
        <v>476</v>
      </c>
      <c r="P9724" t="s">
        <v>476</v>
      </c>
    </row>
    <row r="9725" spans="1:16">
      <c r="A9725" s="484" t="s">
        <v>92656</v>
      </c>
      <c r="B9725" s="485" t="s">
        <v>92655</v>
      </c>
      <c r="C9725" t="s">
        <v>92654</v>
      </c>
      <c r="D9725" t="s">
        <v>92653</v>
      </c>
      <c r="E9725" t="str">
        <f t="shared" si="151"/>
        <v>552033 - CONDUITE SECURITE +</v>
      </c>
      <c r="F9725" t="s">
        <v>15386</v>
      </c>
      <c r="G9725" t="s">
        <v>92652</v>
      </c>
      <c r="I9725" t="s">
        <v>20592</v>
      </c>
      <c r="J9725" t="s">
        <v>92651</v>
      </c>
      <c r="K9725" t="s">
        <v>208</v>
      </c>
      <c r="L9725" t="s">
        <v>92650</v>
      </c>
      <c r="N9725" t="s">
        <v>208</v>
      </c>
      <c r="O9725" t="s">
        <v>476</v>
      </c>
      <c r="P9725" t="s">
        <v>476</v>
      </c>
    </row>
    <row r="9726" spans="1:16">
      <c r="A9726" s="484" t="s">
        <v>82628</v>
      </c>
      <c r="B9726" s="485" t="s">
        <v>82627</v>
      </c>
      <c r="C9726" t="s">
        <v>82626</v>
      </c>
      <c r="D9726" t="s">
        <v>82625</v>
      </c>
      <c r="E9726" t="str">
        <f t="shared" si="151"/>
        <v>457000 - EDAIC</v>
      </c>
      <c r="F9726" t="s">
        <v>1077</v>
      </c>
      <c r="G9726" t="s">
        <v>82624</v>
      </c>
      <c r="I9726" t="s">
        <v>3733</v>
      </c>
      <c r="J9726" t="s">
        <v>82623</v>
      </c>
      <c r="K9726" t="s">
        <v>208</v>
      </c>
      <c r="L9726" t="s">
        <v>82622</v>
      </c>
      <c r="N9726" t="s">
        <v>208</v>
      </c>
      <c r="O9726" t="s">
        <v>476</v>
      </c>
      <c r="P9726" t="s">
        <v>476</v>
      </c>
    </row>
    <row r="9727" spans="1:16">
      <c r="A9727" s="484" t="s">
        <v>109008</v>
      </c>
      <c r="B9727" s="485" t="s">
        <v>109007</v>
      </c>
      <c r="C9727" t="s">
        <v>109006</v>
      </c>
      <c r="D9727" t="s">
        <v>109005</v>
      </c>
      <c r="E9727" t="str">
        <f t="shared" si="151"/>
        <v>459112 - CECILE POIRIER QUINOT</v>
      </c>
      <c r="F9727" t="s">
        <v>10822</v>
      </c>
      <c r="G9727" t="s">
        <v>109004</v>
      </c>
      <c r="I9727" t="s">
        <v>41570</v>
      </c>
      <c r="J9727" t="s">
        <v>109003</v>
      </c>
      <c r="K9727" t="s">
        <v>208</v>
      </c>
      <c r="L9727" t="s">
        <v>109002</v>
      </c>
      <c r="N9727" t="s">
        <v>208</v>
      </c>
      <c r="O9727" t="s">
        <v>476</v>
      </c>
      <c r="P9727" t="s">
        <v>476</v>
      </c>
    </row>
    <row r="9728" spans="1:16">
      <c r="A9728" s="484" t="s">
        <v>18518</v>
      </c>
      <c r="B9728" s="485" t="s">
        <v>18517</v>
      </c>
      <c r="C9728" t="s">
        <v>18516</v>
      </c>
      <c r="D9728" t="s">
        <v>18516</v>
      </c>
      <c r="E9728" t="str">
        <f t="shared" si="151"/>
        <v>404550 - SECURIFOR</v>
      </c>
      <c r="G9728" t="s">
        <v>18515</v>
      </c>
      <c r="I9728" t="s">
        <v>1647</v>
      </c>
      <c r="J9728" t="s">
        <v>18514</v>
      </c>
      <c r="K9728" t="s">
        <v>208</v>
      </c>
      <c r="L9728" t="s">
        <v>18513</v>
      </c>
      <c r="N9728" t="s">
        <v>208</v>
      </c>
      <c r="O9728" t="s">
        <v>476</v>
      </c>
      <c r="P9728" t="s">
        <v>476</v>
      </c>
    </row>
    <row r="9729" spans="1:16">
      <c r="A9729" s="484" t="s">
        <v>47435</v>
      </c>
      <c r="B9729" s="485" t="s">
        <v>47434</v>
      </c>
      <c r="C9729" t="s">
        <v>47433</v>
      </c>
      <c r="D9729" t="s">
        <v>47433</v>
      </c>
      <c r="E9729" t="str">
        <f t="shared" si="151"/>
        <v>682044 - LA CHARTREUSE DE NEUVILLE</v>
      </c>
      <c r="F9729" t="s">
        <v>1385</v>
      </c>
      <c r="G9729" t="s">
        <v>47432</v>
      </c>
      <c r="I9729" t="s">
        <v>47431</v>
      </c>
      <c r="J9729" t="s">
        <v>47430</v>
      </c>
      <c r="K9729" t="s">
        <v>208</v>
      </c>
      <c r="L9729" t="s">
        <v>47429</v>
      </c>
      <c r="N9729" t="s">
        <v>208</v>
      </c>
      <c r="O9729" t="s">
        <v>476</v>
      </c>
      <c r="P9729" t="s">
        <v>476</v>
      </c>
    </row>
    <row r="9730" spans="1:16">
      <c r="A9730" s="484" t="s">
        <v>61761</v>
      </c>
      <c r="B9730" s="485" t="s">
        <v>61760</v>
      </c>
      <c r="C9730" t="s">
        <v>61759</v>
      </c>
      <c r="D9730" t="s">
        <v>61758</v>
      </c>
      <c r="E9730" t="str">
        <f t="shared" ref="E9730:E9793" si="152">_xlfn.CONCAT(L9730," - ",D9730)</f>
        <v>674230 - HEMISSI TOUZALINE ASMA</v>
      </c>
      <c r="F9730" t="s">
        <v>9491</v>
      </c>
      <c r="G9730" t="s">
        <v>61757</v>
      </c>
      <c r="I9730" t="s">
        <v>8115</v>
      </c>
      <c r="J9730" t="s">
        <v>61756</v>
      </c>
      <c r="K9730" t="s">
        <v>208</v>
      </c>
      <c r="L9730" t="s">
        <v>61755</v>
      </c>
      <c r="N9730" t="s">
        <v>208</v>
      </c>
      <c r="O9730" t="s">
        <v>476</v>
      </c>
      <c r="P9730" t="s">
        <v>476</v>
      </c>
    </row>
    <row r="9731" spans="1:16">
      <c r="A9731" s="484" t="s">
        <v>74599</v>
      </c>
      <c r="B9731" s="485" t="s">
        <v>74598</v>
      </c>
      <c r="C9731" t="s">
        <v>74597</v>
      </c>
      <c r="D9731" t="s">
        <v>74597</v>
      </c>
      <c r="E9731" t="str">
        <f t="shared" si="152"/>
        <v>634128 - EXPERT FORMATION</v>
      </c>
      <c r="F9731" t="s">
        <v>6728</v>
      </c>
      <c r="G9731" t="s">
        <v>74596</v>
      </c>
      <c r="I9731" t="s">
        <v>5789</v>
      </c>
      <c r="J9731" t="s">
        <v>74595</v>
      </c>
      <c r="K9731" t="s">
        <v>208</v>
      </c>
      <c r="L9731" t="s">
        <v>74594</v>
      </c>
      <c r="N9731" t="s">
        <v>208</v>
      </c>
      <c r="O9731" t="s">
        <v>476</v>
      </c>
      <c r="P9731" t="s">
        <v>476</v>
      </c>
    </row>
    <row r="9732" spans="1:16">
      <c r="A9732" s="484" t="s">
        <v>32192</v>
      </c>
      <c r="B9732" s="485" t="s">
        <v>32191</v>
      </c>
      <c r="C9732" t="s">
        <v>32190</v>
      </c>
      <c r="D9732" t="s">
        <v>32189</v>
      </c>
      <c r="E9732" t="str">
        <f t="shared" si="152"/>
        <v>440085 - ODYSSEE CREATION ROMORANTIN LANTHENAY</v>
      </c>
      <c r="F9732" t="s">
        <v>838</v>
      </c>
      <c r="G9732" t="s">
        <v>32188</v>
      </c>
      <c r="H9732" t="s">
        <v>32187</v>
      </c>
      <c r="I9732" t="s">
        <v>19131</v>
      </c>
      <c r="J9732" t="s">
        <v>32186</v>
      </c>
      <c r="K9732" t="s">
        <v>208</v>
      </c>
      <c r="L9732" t="s">
        <v>32185</v>
      </c>
      <c r="N9732" t="s">
        <v>208</v>
      </c>
      <c r="O9732" t="s">
        <v>476</v>
      </c>
      <c r="P9732" t="s">
        <v>476</v>
      </c>
    </row>
    <row r="9733" spans="1:16">
      <c r="A9733" s="484" t="s">
        <v>48344</v>
      </c>
      <c r="B9733" s="485" t="s">
        <v>48343</v>
      </c>
      <c r="C9733" t="s">
        <v>48342</v>
      </c>
      <c r="D9733" t="s">
        <v>48342</v>
      </c>
      <c r="E9733" t="str">
        <f t="shared" si="152"/>
        <v>655624 - KEEPSCHOOL FORMATION PROFESSIONNELLE</v>
      </c>
      <c r="F9733" t="s">
        <v>1393</v>
      </c>
      <c r="G9733" t="s">
        <v>48341</v>
      </c>
      <c r="H9733" t="s">
        <v>48340</v>
      </c>
      <c r="I9733" t="s">
        <v>626</v>
      </c>
      <c r="J9733" t="s">
        <v>48339</v>
      </c>
      <c r="K9733" t="s">
        <v>208</v>
      </c>
      <c r="L9733" t="s">
        <v>48338</v>
      </c>
      <c r="N9733" t="s">
        <v>208</v>
      </c>
      <c r="O9733" t="s">
        <v>476</v>
      </c>
      <c r="P9733" t="s">
        <v>476</v>
      </c>
    </row>
    <row r="9734" spans="1:16">
      <c r="A9734" s="484" t="s">
        <v>49019</v>
      </c>
      <c r="B9734" s="485" t="s">
        <v>49018</v>
      </c>
      <c r="C9734" t="s">
        <v>49017</v>
      </c>
      <c r="D9734" t="s">
        <v>49016</v>
      </c>
      <c r="E9734" t="str">
        <f t="shared" si="152"/>
        <v>662343 - JOSSELIN MAIORGA</v>
      </c>
      <c r="F9734" t="s">
        <v>4566</v>
      </c>
      <c r="G9734" t="s">
        <v>49015</v>
      </c>
      <c r="H9734" t="s">
        <v>49014</v>
      </c>
      <c r="I9734" t="s">
        <v>30837</v>
      </c>
      <c r="J9734" t="s">
        <v>49013</v>
      </c>
      <c r="K9734" t="s">
        <v>208</v>
      </c>
      <c r="L9734" t="s">
        <v>49012</v>
      </c>
      <c r="N9734" t="s">
        <v>208</v>
      </c>
      <c r="O9734" t="s">
        <v>476</v>
      </c>
      <c r="P9734" t="s">
        <v>476</v>
      </c>
    </row>
    <row r="9735" spans="1:16">
      <c r="A9735" s="484" t="s">
        <v>116805</v>
      </c>
      <c r="B9735" s="485" t="s">
        <v>116804</v>
      </c>
      <c r="C9735" t="s">
        <v>116803</v>
      </c>
      <c r="D9735" t="s">
        <v>116803</v>
      </c>
      <c r="E9735" t="str">
        <f t="shared" si="152"/>
        <v>649200 - AURILLAC FORMATION COM</v>
      </c>
      <c r="F9735" t="s">
        <v>1618</v>
      </c>
      <c r="G9735" t="s">
        <v>116802</v>
      </c>
      <c r="I9735" t="s">
        <v>7712</v>
      </c>
      <c r="J9735" t="s">
        <v>116801</v>
      </c>
      <c r="K9735" t="s">
        <v>208</v>
      </c>
      <c r="L9735" t="s">
        <v>116800</v>
      </c>
      <c r="N9735" t="s">
        <v>207</v>
      </c>
      <c r="O9735" t="s">
        <v>476</v>
      </c>
      <c r="P9735" t="s">
        <v>476</v>
      </c>
    </row>
    <row r="9736" spans="1:16">
      <c r="A9736" s="484" t="s">
        <v>9062</v>
      </c>
      <c r="B9736" s="485" t="s">
        <v>9061</v>
      </c>
      <c r="C9736" t="s">
        <v>9060</v>
      </c>
      <c r="D9736" t="s">
        <v>9060</v>
      </c>
      <c r="E9736" t="str">
        <f t="shared" si="152"/>
        <v>683267 - TRANSFAIRH RESSOURCES HUMAINES</v>
      </c>
      <c r="F9736" t="s">
        <v>9059</v>
      </c>
      <c r="G9736" t="s">
        <v>9058</v>
      </c>
      <c r="I9736" t="s">
        <v>626</v>
      </c>
      <c r="J9736" t="s">
        <v>9057</v>
      </c>
      <c r="K9736" t="s">
        <v>208</v>
      </c>
      <c r="L9736" t="s">
        <v>9056</v>
      </c>
      <c r="N9736" t="s">
        <v>208</v>
      </c>
      <c r="O9736" t="s">
        <v>476</v>
      </c>
      <c r="P9736" t="s">
        <v>476</v>
      </c>
    </row>
    <row r="9737" spans="1:16">
      <c r="A9737" s="484" t="s">
        <v>112587</v>
      </c>
      <c r="B9737" s="485" t="s">
        <v>112586</v>
      </c>
      <c r="C9737" t="s">
        <v>112585</v>
      </c>
      <c r="D9737" t="s">
        <v>112584</v>
      </c>
      <c r="E9737" t="str">
        <f t="shared" si="152"/>
        <v>636472 - BOUDOT ODILE</v>
      </c>
      <c r="F9737" t="s">
        <v>13486</v>
      </c>
      <c r="G9737" t="s">
        <v>112583</v>
      </c>
      <c r="I9737" t="s">
        <v>112582</v>
      </c>
      <c r="J9737" t="s">
        <v>112581</v>
      </c>
      <c r="K9737" t="s">
        <v>208</v>
      </c>
      <c r="L9737" t="s">
        <v>112580</v>
      </c>
      <c r="N9737" t="s">
        <v>208</v>
      </c>
      <c r="O9737" t="s">
        <v>476</v>
      </c>
      <c r="P9737" t="s">
        <v>476</v>
      </c>
    </row>
    <row r="9738" spans="1:16">
      <c r="A9738" s="484" t="s">
        <v>87803</v>
      </c>
      <c r="B9738" s="485" t="s">
        <v>87802</v>
      </c>
      <c r="C9738" t="s">
        <v>87801</v>
      </c>
      <c r="D9738" t="s">
        <v>87800</v>
      </c>
      <c r="E9738" t="str">
        <f t="shared" si="152"/>
        <v>644237 - DESCAMPS LAURA</v>
      </c>
      <c r="F9738" t="s">
        <v>21577</v>
      </c>
      <c r="G9738" t="s">
        <v>87799</v>
      </c>
      <c r="I9738" t="s">
        <v>87798</v>
      </c>
      <c r="J9738" t="s">
        <v>87797</v>
      </c>
      <c r="K9738" t="s">
        <v>208</v>
      </c>
      <c r="L9738" t="s">
        <v>87796</v>
      </c>
      <c r="N9738" t="s">
        <v>208</v>
      </c>
      <c r="O9738" t="s">
        <v>476</v>
      </c>
      <c r="P9738" t="s">
        <v>476</v>
      </c>
    </row>
    <row r="9739" spans="1:16">
      <c r="A9739" s="484" t="s">
        <v>108441</v>
      </c>
      <c r="B9739" s="485" t="s">
        <v>108440</v>
      </c>
      <c r="C9739" t="s">
        <v>108439</v>
      </c>
      <c r="D9739" t="s">
        <v>108438</v>
      </c>
      <c r="E9739" t="str">
        <f t="shared" si="152"/>
        <v>536453 - CEFI SOLIDAIRES PARIS 10</v>
      </c>
      <c r="F9739" t="s">
        <v>7547</v>
      </c>
      <c r="G9739" t="s">
        <v>108437</v>
      </c>
      <c r="I9739" t="s">
        <v>626</v>
      </c>
      <c r="J9739" t="s">
        <v>108436</v>
      </c>
      <c r="K9739" t="s">
        <v>208</v>
      </c>
      <c r="L9739" t="s">
        <v>108435</v>
      </c>
      <c r="N9739" t="s">
        <v>208</v>
      </c>
      <c r="O9739" t="s">
        <v>476</v>
      </c>
      <c r="P9739" t="s">
        <v>476</v>
      </c>
    </row>
    <row r="9740" spans="1:16">
      <c r="A9740" s="484" t="s">
        <v>54565</v>
      </c>
      <c r="B9740" s="485" t="s">
        <v>54564</v>
      </c>
      <c r="C9740" t="s">
        <v>54563</v>
      </c>
      <c r="D9740" t="s">
        <v>54562</v>
      </c>
      <c r="E9740" t="str">
        <f t="shared" si="152"/>
        <v>600672 - IFC VALENCE</v>
      </c>
      <c r="F9740" t="s">
        <v>3332</v>
      </c>
      <c r="G9740" t="s">
        <v>54561</v>
      </c>
      <c r="I9740" t="s">
        <v>966</v>
      </c>
      <c r="J9740" t="s">
        <v>54560</v>
      </c>
      <c r="K9740" t="s">
        <v>208</v>
      </c>
      <c r="L9740" t="s">
        <v>54559</v>
      </c>
      <c r="N9740" t="s">
        <v>207</v>
      </c>
      <c r="O9740" t="s">
        <v>476</v>
      </c>
      <c r="P9740" t="s">
        <v>476</v>
      </c>
    </row>
    <row r="9741" spans="1:16">
      <c r="A9741" s="484" t="s">
        <v>58579</v>
      </c>
      <c r="B9741" s="485" t="s">
        <v>58578</v>
      </c>
      <c r="C9741" t="s">
        <v>58577</v>
      </c>
      <c r="D9741" t="s">
        <v>58576</v>
      </c>
      <c r="E9741" t="str">
        <f t="shared" si="152"/>
        <v>454850 - IDM</v>
      </c>
      <c r="F9741" t="s">
        <v>58575</v>
      </c>
      <c r="G9741" t="s">
        <v>58574</v>
      </c>
      <c r="I9741" t="s">
        <v>24998</v>
      </c>
      <c r="J9741" t="s">
        <v>58573</v>
      </c>
      <c r="K9741" t="s">
        <v>208</v>
      </c>
      <c r="L9741" t="s">
        <v>58572</v>
      </c>
      <c r="N9741" t="s">
        <v>208</v>
      </c>
      <c r="O9741" t="s">
        <v>476</v>
      </c>
      <c r="P9741" t="s">
        <v>476</v>
      </c>
    </row>
    <row r="9742" spans="1:16">
      <c r="A9742" s="484" t="s">
        <v>100304</v>
      </c>
      <c r="B9742" s="485" t="s">
        <v>100303</v>
      </c>
      <c r="C9742" t="s">
        <v>100302</v>
      </c>
      <c r="D9742" t="s">
        <v>100301</v>
      </c>
      <c r="E9742" t="str">
        <f t="shared" si="152"/>
        <v>410846 - FNMNS</v>
      </c>
      <c r="F9742" t="s">
        <v>1086</v>
      </c>
      <c r="G9742" t="s">
        <v>93524</v>
      </c>
      <c r="H9742" t="s">
        <v>100300</v>
      </c>
      <c r="I9742" t="s">
        <v>26194</v>
      </c>
      <c r="J9742" t="s">
        <v>100299</v>
      </c>
      <c r="K9742" t="s">
        <v>208</v>
      </c>
      <c r="L9742" t="s">
        <v>100298</v>
      </c>
      <c r="N9742" t="s">
        <v>208</v>
      </c>
      <c r="O9742" t="s">
        <v>476</v>
      </c>
      <c r="P9742" t="s">
        <v>476</v>
      </c>
    </row>
    <row r="9743" spans="1:16">
      <c r="A9743" s="484" t="s">
        <v>94901</v>
      </c>
      <c r="B9743" s="485" t="s">
        <v>94900</v>
      </c>
      <c r="C9743" t="s">
        <v>94899</v>
      </c>
      <c r="D9743" t="s">
        <v>94899</v>
      </c>
      <c r="E9743" t="str">
        <f t="shared" si="152"/>
        <v>594726 - COEVOLUTION</v>
      </c>
      <c r="F9743" t="s">
        <v>28248</v>
      </c>
      <c r="G9743" t="s">
        <v>94898</v>
      </c>
      <c r="I9743" t="s">
        <v>3921</v>
      </c>
      <c r="J9743" t="s">
        <v>94897</v>
      </c>
      <c r="K9743" t="s">
        <v>208</v>
      </c>
      <c r="L9743" t="s">
        <v>94896</v>
      </c>
      <c r="N9743" t="s">
        <v>208</v>
      </c>
      <c r="O9743" t="s">
        <v>476</v>
      </c>
      <c r="P9743" t="s">
        <v>476</v>
      </c>
    </row>
    <row r="9744" spans="1:16">
      <c r="A9744" s="484" t="s">
        <v>129509</v>
      </c>
      <c r="B9744" s="485" t="s">
        <v>129508</v>
      </c>
      <c r="C9744" t="s">
        <v>129507</v>
      </c>
      <c r="D9744" t="s">
        <v>129506</v>
      </c>
      <c r="E9744" t="str">
        <f t="shared" si="152"/>
        <v>400427 - AGORE</v>
      </c>
      <c r="F9744" t="s">
        <v>5709</v>
      </c>
      <c r="G9744" t="s">
        <v>129505</v>
      </c>
      <c r="H9744" t="s">
        <v>129504</v>
      </c>
      <c r="I9744" t="s">
        <v>50696</v>
      </c>
      <c r="K9744" t="s">
        <v>208</v>
      </c>
      <c r="L9744" t="s">
        <v>129503</v>
      </c>
      <c r="N9744" t="s">
        <v>208</v>
      </c>
      <c r="O9744" t="s">
        <v>476</v>
      </c>
      <c r="P9744" t="s">
        <v>476</v>
      </c>
    </row>
    <row r="9745" spans="1:16">
      <c r="A9745" s="484" t="s">
        <v>68961</v>
      </c>
      <c r="B9745" s="485" t="s">
        <v>68960</v>
      </c>
      <c r="C9745" t="s">
        <v>68959</v>
      </c>
      <c r="D9745" t="s">
        <v>68959</v>
      </c>
      <c r="E9745" t="str">
        <f t="shared" si="152"/>
        <v>459409 - FORTIMELP</v>
      </c>
      <c r="F9745" t="s">
        <v>1191</v>
      </c>
      <c r="G9745" t="s">
        <v>68958</v>
      </c>
      <c r="I9745" t="s">
        <v>1542</v>
      </c>
      <c r="J9745" t="s">
        <v>68957</v>
      </c>
      <c r="K9745" t="s">
        <v>208</v>
      </c>
      <c r="L9745" t="s">
        <v>68956</v>
      </c>
      <c r="N9745" t="s">
        <v>208</v>
      </c>
      <c r="O9745" t="s">
        <v>476</v>
      </c>
      <c r="P9745" t="s">
        <v>476</v>
      </c>
    </row>
    <row r="9746" spans="1:16">
      <c r="A9746" s="484" t="s">
        <v>18699</v>
      </c>
      <c r="B9746" s="485" t="s">
        <v>18698</v>
      </c>
      <c r="C9746" t="s">
        <v>18697</v>
      </c>
      <c r="D9746" t="s">
        <v>18696</v>
      </c>
      <c r="E9746" t="str">
        <f t="shared" si="152"/>
        <v>643520 - SEBBAN ALEXANDRA</v>
      </c>
      <c r="F9746" t="s">
        <v>969</v>
      </c>
      <c r="G9746" t="s">
        <v>18695</v>
      </c>
      <c r="I9746" t="s">
        <v>1735</v>
      </c>
      <c r="J9746" t="s">
        <v>18694</v>
      </c>
      <c r="K9746" t="s">
        <v>208</v>
      </c>
      <c r="L9746" t="s">
        <v>18693</v>
      </c>
      <c r="N9746" t="s">
        <v>208</v>
      </c>
      <c r="O9746" t="s">
        <v>476</v>
      </c>
      <c r="P9746" t="s">
        <v>476</v>
      </c>
    </row>
    <row r="9747" spans="1:16">
      <c r="A9747" s="484" t="s">
        <v>50107</v>
      </c>
      <c r="B9747" s="485" t="s">
        <v>50106</v>
      </c>
      <c r="C9747" t="s">
        <v>50105</v>
      </c>
      <c r="D9747" t="s">
        <v>50105</v>
      </c>
      <c r="E9747" t="str">
        <f t="shared" si="152"/>
        <v>410378 - ISMA FORMATION</v>
      </c>
      <c r="F9747" t="s">
        <v>50104</v>
      </c>
      <c r="G9747" t="s">
        <v>50103</v>
      </c>
      <c r="I9747" t="s">
        <v>10820</v>
      </c>
      <c r="J9747" t="s">
        <v>50102</v>
      </c>
      <c r="K9747" t="s">
        <v>208</v>
      </c>
      <c r="L9747" t="s">
        <v>50101</v>
      </c>
      <c r="N9747" t="s">
        <v>208</v>
      </c>
      <c r="O9747" t="s">
        <v>476</v>
      </c>
      <c r="P9747" t="s">
        <v>476</v>
      </c>
    </row>
    <row r="9748" spans="1:16">
      <c r="A9748" s="484" t="s">
        <v>112194</v>
      </c>
      <c r="B9748" s="485" t="s">
        <v>112193</v>
      </c>
      <c r="C9748" t="s">
        <v>112192</v>
      </c>
      <c r="D9748" t="s">
        <v>112192</v>
      </c>
      <c r="E9748" t="str">
        <f t="shared" si="152"/>
        <v>413010 - BRETAGNE OSTEOPATHIE</v>
      </c>
      <c r="F9748" t="s">
        <v>15198</v>
      </c>
      <c r="G9748" t="s">
        <v>112191</v>
      </c>
      <c r="H9748" t="s">
        <v>112190</v>
      </c>
      <c r="I9748" t="s">
        <v>3364</v>
      </c>
      <c r="J9748" t="s">
        <v>112189</v>
      </c>
      <c r="K9748" t="s">
        <v>208</v>
      </c>
      <c r="L9748" t="s">
        <v>112188</v>
      </c>
      <c r="N9748" t="s">
        <v>208</v>
      </c>
      <c r="O9748" t="s">
        <v>476</v>
      </c>
      <c r="P9748" t="s">
        <v>476</v>
      </c>
    </row>
    <row r="9749" spans="1:16">
      <c r="A9749" s="484" t="s">
        <v>135941</v>
      </c>
      <c r="B9749" s="485" t="s">
        <v>135940</v>
      </c>
      <c r="C9749" t="s">
        <v>135939</v>
      </c>
      <c r="D9749" t="s">
        <v>135939</v>
      </c>
      <c r="E9749" t="str">
        <f t="shared" si="152"/>
        <v>622345 - ACCORDIA</v>
      </c>
      <c r="F9749" t="s">
        <v>48305</v>
      </c>
      <c r="G9749" t="s">
        <v>135938</v>
      </c>
      <c r="I9749" t="s">
        <v>626</v>
      </c>
      <c r="J9749" t="s">
        <v>135937</v>
      </c>
      <c r="K9749" t="s">
        <v>208</v>
      </c>
      <c r="L9749" t="s">
        <v>135936</v>
      </c>
      <c r="N9749" t="s">
        <v>208</v>
      </c>
      <c r="O9749" t="s">
        <v>476</v>
      </c>
      <c r="P9749" t="s">
        <v>476</v>
      </c>
    </row>
    <row r="9750" spans="1:16">
      <c r="A9750" s="484" t="s">
        <v>52463</v>
      </c>
      <c r="B9750" s="485" t="s">
        <v>52462</v>
      </c>
      <c r="C9750" t="s">
        <v>52461</v>
      </c>
      <c r="D9750" t="s">
        <v>52460</v>
      </c>
      <c r="E9750" t="str">
        <f t="shared" si="152"/>
        <v>641194 - ISRP - REGION MARSEILLE</v>
      </c>
      <c r="F9750" t="s">
        <v>5969</v>
      </c>
      <c r="G9750" t="s">
        <v>52459</v>
      </c>
      <c r="H9750" t="s">
        <v>52458</v>
      </c>
      <c r="I9750" t="s">
        <v>1035</v>
      </c>
      <c r="J9750" t="s">
        <v>52457</v>
      </c>
      <c r="K9750" t="s">
        <v>208</v>
      </c>
      <c r="L9750" t="s">
        <v>52456</v>
      </c>
      <c r="N9750" t="s">
        <v>208</v>
      </c>
      <c r="O9750" t="s">
        <v>476</v>
      </c>
      <c r="P9750" t="s">
        <v>476</v>
      </c>
    </row>
    <row r="9751" spans="1:16">
      <c r="A9751" s="484" t="s">
        <v>49457</v>
      </c>
      <c r="B9751" s="485" t="s">
        <v>49456</v>
      </c>
      <c r="C9751" t="s">
        <v>49455</v>
      </c>
      <c r="D9751" t="s">
        <v>49455</v>
      </c>
      <c r="E9751" t="str">
        <f t="shared" si="152"/>
        <v>427070 - JE PORTE MON BEBE</v>
      </c>
      <c r="F9751" t="s">
        <v>5874</v>
      </c>
      <c r="G9751" t="s">
        <v>49454</v>
      </c>
      <c r="H9751" t="s">
        <v>49453</v>
      </c>
      <c r="I9751" t="s">
        <v>3510</v>
      </c>
      <c r="J9751" t="s">
        <v>49452</v>
      </c>
      <c r="K9751" t="s">
        <v>208</v>
      </c>
      <c r="L9751" t="s">
        <v>49451</v>
      </c>
      <c r="N9751" t="s">
        <v>208</v>
      </c>
      <c r="O9751" t="s">
        <v>476</v>
      </c>
      <c r="P9751" t="s">
        <v>476</v>
      </c>
    </row>
    <row r="9752" spans="1:16">
      <c r="A9752" s="484" t="s">
        <v>10611</v>
      </c>
      <c r="B9752" s="485" t="s">
        <v>10610</v>
      </c>
      <c r="C9752" t="s">
        <v>10609</v>
      </c>
      <c r="D9752" t="s">
        <v>10609</v>
      </c>
      <c r="E9752" t="str">
        <f t="shared" si="152"/>
        <v>528535 - TERRES INCONNUES</v>
      </c>
      <c r="F9752" t="s">
        <v>10608</v>
      </c>
      <c r="G9752" t="s">
        <v>10607</v>
      </c>
      <c r="I9752" t="s">
        <v>1207</v>
      </c>
      <c r="J9752" t="s">
        <v>10606</v>
      </c>
      <c r="K9752" t="s">
        <v>208</v>
      </c>
      <c r="L9752" t="s">
        <v>10605</v>
      </c>
      <c r="N9752" t="s">
        <v>208</v>
      </c>
      <c r="O9752" t="s">
        <v>476</v>
      </c>
      <c r="P9752" t="s">
        <v>476</v>
      </c>
    </row>
    <row r="9753" spans="1:16">
      <c r="A9753" s="484" t="s">
        <v>36164</v>
      </c>
      <c r="B9753" s="485" t="s">
        <v>36163</v>
      </c>
      <c r="C9753" t="s">
        <v>36162</v>
      </c>
      <c r="D9753" t="s">
        <v>36162</v>
      </c>
      <c r="E9753" t="str">
        <f t="shared" si="152"/>
        <v>430055 - MHD FORMATION - EFC</v>
      </c>
      <c r="F9753" t="s">
        <v>36161</v>
      </c>
      <c r="G9753" t="s">
        <v>36160</v>
      </c>
      <c r="I9753" t="s">
        <v>626</v>
      </c>
      <c r="J9753" t="s">
        <v>36159</v>
      </c>
      <c r="K9753" t="s">
        <v>208</v>
      </c>
      <c r="L9753" t="s">
        <v>36158</v>
      </c>
      <c r="N9753" t="s">
        <v>208</v>
      </c>
      <c r="O9753" t="s">
        <v>476</v>
      </c>
      <c r="P9753" t="s">
        <v>476</v>
      </c>
    </row>
    <row r="9754" spans="1:16">
      <c r="A9754" s="484" t="s">
        <v>17535</v>
      </c>
      <c r="B9754" s="485" t="s">
        <v>17534</v>
      </c>
      <c r="C9754" t="s">
        <v>17533</v>
      </c>
      <c r="D9754" t="s">
        <v>17533</v>
      </c>
      <c r="E9754" t="str">
        <f t="shared" si="152"/>
        <v>673870 - SFEMO</v>
      </c>
      <c r="F9754" t="s">
        <v>17532</v>
      </c>
      <c r="G9754" t="s">
        <v>17531</v>
      </c>
      <c r="H9754" t="s">
        <v>17530</v>
      </c>
      <c r="I9754" t="s">
        <v>1542</v>
      </c>
      <c r="K9754" t="s">
        <v>208</v>
      </c>
      <c r="L9754" t="s">
        <v>17529</v>
      </c>
      <c r="N9754" t="s">
        <v>208</v>
      </c>
      <c r="O9754" t="s">
        <v>476</v>
      </c>
      <c r="P9754" t="s">
        <v>476</v>
      </c>
    </row>
    <row r="9755" spans="1:16">
      <c r="A9755" s="484" t="s">
        <v>92847</v>
      </c>
      <c r="B9755" s="485" t="s">
        <v>92846</v>
      </c>
      <c r="C9755" t="s">
        <v>92845</v>
      </c>
      <c r="D9755" t="s">
        <v>92844</v>
      </c>
      <c r="E9755" t="str">
        <f t="shared" si="152"/>
        <v>658479 - COMPETENCES &amp; VOUS</v>
      </c>
      <c r="F9755" t="s">
        <v>526</v>
      </c>
      <c r="G9755" t="s">
        <v>92843</v>
      </c>
      <c r="I9755" t="s">
        <v>12476</v>
      </c>
      <c r="J9755" t="s">
        <v>92842</v>
      </c>
      <c r="K9755" t="s">
        <v>208</v>
      </c>
      <c r="L9755" t="s">
        <v>92841</v>
      </c>
      <c r="N9755" t="s">
        <v>208</v>
      </c>
      <c r="O9755" t="s">
        <v>476</v>
      </c>
      <c r="P9755" t="s">
        <v>476</v>
      </c>
    </row>
    <row r="9756" spans="1:16">
      <c r="A9756" s="484" t="s">
        <v>58473</v>
      </c>
      <c r="B9756" s="485" t="s">
        <v>58472</v>
      </c>
      <c r="C9756" t="s">
        <v>58471</v>
      </c>
      <c r="D9756" t="s">
        <v>58470</v>
      </c>
      <c r="E9756" t="str">
        <f t="shared" si="152"/>
        <v>518750 - IMMEDIATION</v>
      </c>
      <c r="F9756" t="s">
        <v>13085</v>
      </c>
      <c r="G9756" t="s">
        <v>58469</v>
      </c>
      <c r="I9756" t="s">
        <v>1042</v>
      </c>
      <c r="J9756" t="s">
        <v>58468</v>
      </c>
      <c r="K9756" t="s">
        <v>208</v>
      </c>
      <c r="L9756" t="s">
        <v>58467</v>
      </c>
      <c r="N9756" t="s">
        <v>208</v>
      </c>
      <c r="O9756" t="s">
        <v>476</v>
      </c>
      <c r="P9756" t="s">
        <v>476</v>
      </c>
    </row>
    <row r="9757" spans="1:16">
      <c r="A9757" s="484" t="s">
        <v>15818</v>
      </c>
      <c r="C9757" t="s">
        <v>15817</v>
      </c>
      <c r="D9757" t="s">
        <v>15817</v>
      </c>
      <c r="E9757" t="str">
        <f t="shared" si="152"/>
        <v>580910 - SOCIETE DE TOXICOLOGIE CLINIQUE</v>
      </c>
      <c r="F9757" t="s">
        <v>15816</v>
      </c>
      <c r="G9757" t="s">
        <v>15815</v>
      </c>
      <c r="H9757" t="s">
        <v>15814</v>
      </c>
      <c r="I9757" t="s">
        <v>626</v>
      </c>
      <c r="J9757" t="s">
        <v>15813</v>
      </c>
      <c r="K9757" t="s">
        <v>15812</v>
      </c>
      <c r="L9757" t="s">
        <v>15811</v>
      </c>
      <c r="N9757" t="s">
        <v>208</v>
      </c>
      <c r="O9757" t="s">
        <v>476</v>
      </c>
      <c r="P9757" t="s">
        <v>476</v>
      </c>
    </row>
    <row r="9758" spans="1:16">
      <c r="A9758" s="484" t="s">
        <v>121088</v>
      </c>
      <c r="B9758" s="485" t="s">
        <v>121087</v>
      </c>
      <c r="C9758" t="s">
        <v>121086</v>
      </c>
      <c r="D9758" t="s">
        <v>121086</v>
      </c>
      <c r="E9758" t="str">
        <f t="shared" si="152"/>
        <v>479214 - ASSOCIATION HOSPITALIERE SAINT HELIER</v>
      </c>
      <c r="F9758" t="s">
        <v>725</v>
      </c>
      <c r="G9758" t="s">
        <v>121085</v>
      </c>
      <c r="H9758" t="s">
        <v>121084</v>
      </c>
      <c r="I9758" t="s">
        <v>3364</v>
      </c>
      <c r="J9758" t="s">
        <v>121083</v>
      </c>
      <c r="K9758" t="s">
        <v>121082</v>
      </c>
      <c r="L9758" t="s">
        <v>121081</v>
      </c>
      <c r="N9758" t="s">
        <v>208</v>
      </c>
      <c r="O9758" t="s">
        <v>476</v>
      </c>
      <c r="P9758" t="s">
        <v>476</v>
      </c>
    </row>
    <row r="9759" spans="1:16">
      <c r="A9759" s="484" t="s">
        <v>51557</v>
      </c>
      <c r="B9759" s="485" t="s">
        <v>51556</v>
      </c>
      <c r="C9759" t="s">
        <v>51555</v>
      </c>
      <c r="D9759" t="s">
        <v>51554</v>
      </c>
      <c r="E9759" t="str">
        <f t="shared" si="152"/>
        <v>380428 - DIFFERENCIA</v>
      </c>
      <c r="F9759" t="s">
        <v>1077</v>
      </c>
      <c r="G9759" t="s">
        <v>51553</v>
      </c>
      <c r="I9759" t="s">
        <v>10848</v>
      </c>
      <c r="J9759" t="s">
        <v>51552</v>
      </c>
      <c r="K9759" t="s">
        <v>208</v>
      </c>
      <c r="L9759" t="s">
        <v>51551</v>
      </c>
      <c r="N9759" t="s">
        <v>208</v>
      </c>
      <c r="O9759" t="s">
        <v>476</v>
      </c>
      <c r="P9759" t="s">
        <v>476</v>
      </c>
    </row>
    <row r="9760" spans="1:16">
      <c r="A9760" s="484" t="s">
        <v>48624</v>
      </c>
      <c r="B9760" s="485" t="s">
        <v>48623</v>
      </c>
      <c r="C9760" t="s">
        <v>48622</v>
      </c>
      <c r="D9760" t="s">
        <v>48621</v>
      </c>
      <c r="E9760" t="str">
        <f t="shared" si="152"/>
        <v>402928 - KAHN PHILIPPE</v>
      </c>
      <c r="F9760" t="s">
        <v>15198</v>
      </c>
      <c r="G9760" t="s">
        <v>48620</v>
      </c>
      <c r="I9760" t="s">
        <v>626</v>
      </c>
      <c r="J9760" t="s">
        <v>48619</v>
      </c>
      <c r="K9760" t="s">
        <v>208</v>
      </c>
      <c r="L9760" t="s">
        <v>48618</v>
      </c>
      <c r="N9760" t="s">
        <v>208</v>
      </c>
      <c r="O9760" t="s">
        <v>476</v>
      </c>
      <c r="P9760" t="s">
        <v>476</v>
      </c>
    </row>
    <row r="9761" spans="1:16">
      <c r="A9761" s="484" t="s">
        <v>9702</v>
      </c>
      <c r="B9761" s="485" t="s">
        <v>9701</v>
      </c>
      <c r="C9761" t="s">
        <v>9700</v>
      </c>
      <c r="D9761" t="s">
        <v>9699</v>
      </c>
      <c r="E9761" t="str">
        <f t="shared" si="152"/>
        <v>674618 - TINE PATERNO MILKA</v>
      </c>
      <c r="F9761" t="s">
        <v>9698</v>
      </c>
      <c r="G9761" t="s">
        <v>9697</v>
      </c>
      <c r="I9761" t="s">
        <v>9696</v>
      </c>
      <c r="K9761" t="s">
        <v>208</v>
      </c>
      <c r="L9761" t="s">
        <v>9695</v>
      </c>
      <c r="N9761" t="s">
        <v>208</v>
      </c>
      <c r="O9761" t="s">
        <v>476</v>
      </c>
      <c r="P9761" t="s">
        <v>476</v>
      </c>
    </row>
    <row r="9762" spans="1:16">
      <c r="A9762" s="484" t="s">
        <v>21281</v>
      </c>
      <c r="B9762" s="485" t="s">
        <v>21280</v>
      </c>
      <c r="C9762" t="s">
        <v>21279</v>
      </c>
      <c r="D9762" t="s">
        <v>21279</v>
      </c>
      <c r="E9762" t="str">
        <f t="shared" si="152"/>
        <v>623593 - ROUAULT CATHERINE</v>
      </c>
      <c r="F9762" t="s">
        <v>8350</v>
      </c>
      <c r="G9762" t="s">
        <v>21278</v>
      </c>
      <c r="I9762" t="s">
        <v>21277</v>
      </c>
      <c r="J9762" t="s">
        <v>21276</v>
      </c>
      <c r="K9762" t="s">
        <v>208</v>
      </c>
      <c r="L9762" t="s">
        <v>21275</v>
      </c>
      <c r="N9762" t="s">
        <v>208</v>
      </c>
      <c r="O9762" t="s">
        <v>476</v>
      </c>
      <c r="P9762" t="s">
        <v>476</v>
      </c>
    </row>
    <row r="9763" spans="1:16">
      <c r="A9763" s="484" t="s">
        <v>27448</v>
      </c>
      <c r="B9763" s="485" t="s">
        <v>27447</v>
      </c>
      <c r="C9763" t="s">
        <v>27446</v>
      </c>
      <c r="D9763" t="s">
        <v>27446</v>
      </c>
      <c r="E9763" t="str">
        <f t="shared" si="152"/>
        <v>533348 - POCHOL STEPHANE</v>
      </c>
      <c r="F9763" t="s">
        <v>1528</v>
      </c>
      <c r="G9763" t="s">
        <v>27445</v>
      </c>
      <c r="I9763" t="s">
        <v>27444</v>
      </c>
      <c r="J9763" t="s">
        <v>27443</v>
      </c>
      <c r="K9763" t="s">
        <v>208</v>
      </c>
      <c r="L9763" t="s">
        <v>27442</v>
      </c>
      <c r="N9763" t="s">
        <v>208</v>
      </c>
      <c r="O9763" t="s">
        <v>476</v>
      </c>
      <c r="P9763" t="s">
        <v>476</v>
      </c>
    </row>
    <row r="9764" spans="1:16">
      <c r="A9764" s="484" t="s">
        <v>76724</v>
      </c>
      <c r="B9764" s="485" t="s">
        <v>76723</v>
      </c>
      <c r="C9764" t="s">
        <v>76722</v>
      </c>
      <c r="D9764" t="s">
        <v>76722</v>
      </c>
      <c r="E9764" t="str">
        <f t="shared" si="152"/>
        <v>592109 - EURL DIXIE</v>
      </c>
      <c r="F9764" t="s">
        <v>1077</v>
      </c>
      <c r="G9764" t="s">
        <v>76721</v>
      </c>
      <c r="I9764" t="s">
        <v>1806</v>
      </c>
      <c r="J9764" t="s">
        <v>76720</v>
      </c>
      <c r="K9764" t="s">
        <v>208</v>
      </c>
      <c r="L9764" t="s">
        <v>76719</v>
      </c>
      <c r="N9764" t="s">
        <v>208</v>
      </c>
      <c r="O9764" t="s">
        <v>476</v>
      </c>
      <c r="P9764" t="s">
        <v>476</v>
      </c>
    </row>
    <row r="9765" spans="1:16">
      <c r="A9765" s="484" t="s">
        <v>2191</v>
      </c>
      <c r="B9765" s="485" t="s">
        <v>2190</v>
      </c>
      <c r="C9765" t="s">
        <v>2189</v>
      </c>
      <c r="D9765" t="s">
        <v>2188</v>
      </c>
      <c r="E9765" t="str">
        <f t="shared" si="152"/>
        <v>510658 - WECF FRANCE</v>
      </c>
      <c r="F9765" t="s">
        <v>2187</v>
      </c>
      <c r="G9765" t="s">
        <v>2186</v>
      </c>
      <c r="H9765" t="s">
        <v>2185</v>
      </c>
      <c r="I9765" t="s">
        <v>2184</v>
      </c>
      <c r="K9765" t="s">
        <v>208</v>
      </c>
      <c r="L9765" t="s">
        <v>2183</v>
      </c>
      <c r="N9765" t="s">
        <v>208</v>
      </c>
      <c r="O9765" t="s">
        <v>476</v>
      </c>
      <c r="P9765" t="s">
        <v>476</v>
      </c>
    </row>
    <row r="9766" spans="1:16">
      <c r="A9766" s="484" t="s">
        <v>9516</v>
      </c>
      <c r="B9766" s="485" t="s">
        <v>9515</v>
      </c>
      <c r="C9766" t="s">
        <v>9514</v>
      </c>
      <c r="D9766" t="s">
        <v>9514</v>
      </c>
      <c r="E9766" t="str">
        <f t="shared" si="152"/>
        <v>547864 - TONNERRE 511 DELTA</v>
      </c>
      <c r="F9766" t="s">
        <v>3834</v>
      </c>
      <c r="G9766" t="s">
        <v>9513</v>
      </c>
      <c r="I9766" t="s">
        <v>9512</v>
      </c>
      <c r="J9766" t="s">
        <v>9511</v>
      </c>
      <c r="K9766" t="s">
        <v>208</v>
      </c>
      <c r="L9766" t="s">
        <v>9510</v>
      </c>
      <c r="N9766" t="s">
        <v>208</v>
      </c>
      <c r="O9766" t="s">
        <v>476</v>
      </c>
      <c r="P9766" t="s">
        <v>476</v>
      </c>
    </row>
    <row r="9767" spans="1:16">
      <c r="A9767" s="484" t="s">
        <v>9523</v>
      </c>
      <c r="B9767" s="485" t="s">
        <v>9515</v>
      </c>
      <c r="C9767" t="s">
        <v>9522</v>
      </c>
      <c r="D9767" t="s">
        <v>9521</v>
      </c>
      <c r="E9767" t="str">
        <f t="shared" si="152"/>
        <v>657440 - TONNERRE FORMATION</v>
      </c>
      <c r="F9767" t="s">
        <v>9520</v>
      </c>
      <c r="G9767" t="s">
        <v>9519</v>
      </c>
      <c r="I9767" t="s">
        <v>9518</v>
      </c>
      <c r="K9767" t="s">
        <v>208</v>
      </c>
      <c r="L9767" t="s">
        <v>9517</v>
      </c>
      <c r="N9767" t="s">
        <v>208</v>
      </c>
      <c r="O9767" t="s">
        <v>476</v>
      </c>
      <c r="P9767" t="s">
        <v>476</v>
      </c>
    </row>
    <row r="9768" spans="1:16">
      <c r="A9768" s="484" t="s">
        <v>85949</v>
      </c>
      <c r="B9768" s="485" t="s">
        <v>85948</v>
      </c>
      <c r="C9768" t="s">
        <v>85947</v>
      </c>
      <c r="D9768" t="s">
        <v>85946</v>
      </c>
      <c r="E9768" t="str">
        <f t="shared" si="152"/>
        <v>456998 - DUBUS FRANCK</v>
      </c>
      <c r="F9768" t="s">
        <v>1328</v>
      </c>
      <c r="G9768" t="s">
        <v>85945</v>
      </c>
      <c r="I9768" t="s">
        <v>85944</v>
      </c>
      <c r="J9768" t="s">
        <v>85943</v>
      </c>
      <c r="K9768" t="s">
        <v>208</v>
      </c>
      <c r="L9768" t="s">
        <v>85942</v>
      </c>
      <c r="N9768" t="s">
        <v>208</v>
      </c>
      <c r="O9768" t="s">
        <v>476</v>
      </c>
      <c r="P9768" t="s">
        <v>476</v>
      </c>
    </row>
    <row r="9769" spans="1:16">
      <c r="A9769" s="484" t="s">
        <v>67645</v>
      </c>
      <c r="B9769" s="485" t="s">
        <v>67644</v>
      </c>
      <c r="C9769" t="s">
        <v>67643</v>
      </c>
      <c r="D9769" t="s">
        <v>67643</v>
      </c>
      <c r="E9769" t="str">
        <f t="shared" si="152"/>
        <v>399553 - GARRIC BOUVILLE</v>
      </c>
      <c r="F9769" t="s">
        <v>1554</v>
      </c>
      <c r="G9769" t="s">
        <v>67642</v>
      </c>
      <c r="I9769" t="s">
        <v>603</v>
      </c>
      <c r="J9769" t="s">
        <v>67641</v>
      </c>
      <c r="K9769" t="s">
        <v>208</v>
      </c>
      <c r="L9769" t="s">
        <v>67640</v>
      </c>
      <c r="N9769" t="s">
        <v>208</v>
      </c>
      <c r="O9769" t="s">
        <v>476</v>
      </c>
      <c r="P9769" t="s">
        <v>476</v>
      </c>
    </row>
    <row r="9770" spans="1:16">
      <c r="A9770" s="484" t="s">
        <v>12789</v>
      </c>
      <c r="B9770" s="485" t="s">
        <v>12788</v>
      </c>
      <c r="C9770" t="s">
        <v>12787</v>
      </c>
      <c r="D9770" t="s">
        <v>12787</v>
      </c>
      <c r="E9770" t="str">
        <f t="shared" si="152"/>
        <v>550061 - STRAS COURS</v>
      </c>
      <c r="F9770" t="s">
        <v>7547</v>
      </c>
      <c r="G9770" t="s">
        <v>12786</v>
      </c>
      <c r="I9770" t="s">
        <v>579</v>
      </c>
      <c r="J9770" t="s">
        <v>12785</v>
      </c>
      <c r="K9770" t="s">
        <v>208</v>
      </c>
      <c r="L9770" t="s">
        <v>12784</v>
      </c>
      <c r="N9770" t="s">
        <v>208</v>
      </c>
      <c r="O9770" t="s">
        <v>476</v>
      </c>
      <c r="P9770" t="s">
        <v>476</v>
      </c>
    </row>
    <row r="9771" spans="1:16">
      <c r="A9771" s="484" t="s">
        <v>28085</v>
      </c>
      <c r="B9771" s="485" t="s">
        <v>28084</v>
      </c>
      <c r="C9771" t="s">
        <v>28083</v>
      </c>
      <c r="D9771" t="s">
        <v>28083</v>
      </c>
      <c r="E9771" t="str">
        <f t="shared" si="152"/>
        <v>609067 - PHYSIOFIRM</v>
      </c>
      <c r="F9771" t="s">
        <v>831</v>
      </c>
      <c r="G9771" t="s">
        <v>28082</v>
      </c>
      <c r="I9771" t="s">
        <v>8915</v>
      </c>
      <c r="J9771" t="s">
        <v>28081</v>
      </c>
      <c r="K9771" t="s">
        <v>208</v>
      </c>
      <c r="L9771" t="s">
        <v>28080</v>
      </c>
      <c r="N9771" t="s">
        <v>208</v>
      </c>
      <c r="O9771" t="s">
        <v>476</v>
      </c>
      <c r="P9771" t="s">
        <v>476</v>
      </c>
    </row>
    <row r="9772" spans="1:16">
      <c r="A9772" s="484" t="s">
        <v>89655</v>
      </c>
      <c r="B9772" s="485" t="s">
        <v>89654</v>
      </c>
      <c r="C9772" t="s">
        <v>89653</v>
      </c>
      <c r="D9772" t="s">
        <v>89653</v>
      </c>
      <c r="E9772" t="str">
        <f t="shared" si="152"/>
        <v>675131 - CUARTERO BOCQUET ISABELLE</v>
      </c>
      <c r="F9772" t="s">
        <v>34250</v>
      </c>
      <c r="G9772" t="s">
        <v>89652</v>
      </c>
      <c r="H9772" t="s">
        <v>89651</v>
      </c>
      <c r="I9772" t="s">
        <v>89650</v>
      </c>
      <c r="J9772" t="s">
        <v>89649</v>
      </c>
      <c r="K9772" t="s">
        <v>208</v>
      </c>
      <c r="L9772" t="s">
        <v>89648</v>
      </c>
      <c r="N9772" t="s">
        <v>208</v>
      </c>
      <c r="O9772" t="s">
        <v>476</v>
      </c>
      <c r="P9772" t="s">
        <v>476</v>
      </c>
    </row>
    <row r="9773" spans="1:16">
      <c r="A9773" s="484" t="s">
        <v>33096</v>
      </c>
      <c r="B9773" s="485" t="s">
        <v>33095</v>
      </c>
      <c r="C9773" t="s">
        <v>33094</v>
      </c>
      <c r="D9773" t="s">
        <v>33094</v>
      </c>
      <c r="E9773" t="str">
        <f t="shared" si="152"/>
        <v>424237 - NORMANDIE FORMATION</v>
      </c>
      <c r="F9773" t="s">
        <v>2572</v>
      </c>
      <c r="G9773" t="s">
        <v>33093</v>
      </c>
      <c r="I9773" t="s">
        <v>7856</v>
      </c>
      <c r="J9773" t="s">
        <v>33092</v>
      </c>
      <c r="K9773" t="s">
        <v>208</v>
      </c>
      <c r="L9773" t="s">
        <v>33091</v>
      </c>
      <c r="N9773" t="s">
        <v>208</v>
      </c>
      <c r="O9773" t="s">
        <v>476</v>
      </c>
      <c r="P9773" t="s">
        <v>476</v>
      </c>
    </row>
    <row r="9774" spans="1:16">
      <c r="A9774" s="484" t="s">
        <v>52441</v>
      </c>
      <c r="B9774" s="485" t="s">
        <v>52440</v>
      </c>
      <c r="C9774" t="s">
        <v>52439</v>
      </c>
      <c r="D9774" t="s">
        <v>52438</v>
      </c>
      <c r="E9774" t="str">
        <f t="shared" si="152"/>
        <v>398901 - ISTM - IFSO LYON</v>
      </c>
      <c r="F9774" t="s">
        <v>1077</v>
      </c>
      <c r="G9774" t="s">
        <v>52437</v>
      </c>
      <c r="H9774" t="s">
        <v>52436</v>
      </c>
      <c r="I9774" t="s">
        <v>17755</v>
      </c>
      <c r="J9774" t="s">
        <v>52435</v>
      </c>
      <c r="K9774" t="s">
        <v>208</v>
      </c>
      <c r="L9774" t="s">
        <v>52434</v>
      </c>
      <c r="N9774" t="s">
        <v>208</v>
      </c>
      <c r="O9774" t="s">
        <v>476</v>
      </c>
      <c r="P9774" t="s">
        <v>476</v>
      </c>
    </row>
    <row r="9775" spans="1:16">
      <c r="A9775" s="484" t="s">
        <v>78367</v>
      </c>
      <c r="B9775" s="485" t="s">
        <v>78366</v>
      </c>
      <c r="C9775" t="s">
        <v>78365</v>
      </c>
      <c r="D9775" t="s">
        <v>78364</v>
      </c>
      <c r="E9775" t="str">
        <f t="shared" si="152"/>
        <v>448850 - CLIC 6</v>
      </c>
      <c r="F9775" t="s">
        <v>17920</v>
      </c>
      <c r="G9775" t="s">
        <v>78363</v>
      </c>
      <c r="I9775" t="s">
        <v>28272</v>
      </c>
      <c r="J9775" t="s">
        <v>78362</v>
      </c>
      <c r="K9775" t="s">
        <v>208</v>
      </c>
      <c r="L9775" t="s">
        <v>78361</v>
      </c>
      <c r="N9775" t="s">
        <v>208</v>
      </c>
      <c r="O9775" t="s">
        <v>476</v>
      </c>
      <c r="P9775" t="s">
        <v>476</v>
      </c>
    </row>
    <row r="9776" spans="1:16">
      <c r="A9776" s="484" t="s">
        <v>94354</v>
      </c>
      <c r="B9776" s="485" t="s">
        <v>94353</v>
      </c>
      <c r="C9776" t="s">
        <v>94352</v>
      </c>
      <c r="D9776" t="s">
        <v>94351</v>
      </c>
      <c r="E9776" t="str">
        <f t="shared" si="152"/>
        <v>501773 - C I P A</v>
      </c>
      <c r="F9776" t="s">
        <v>1513</v>
      </c>
      <c r="G9776" t="s">
        <v>94350</v>
      </c>
      <c r="H9776" t="s">
        <v>94349</v>
      </c>
      <c r="I9776" t="s">
        <v>1494</v>
      </c>
      <c r="J9776" t="s">
        <v>94348</v>
      </c>
      <c r="K9776" t="s">
        <v>208</v>
      </c>
      <c r="L9776" t="s">
        <v>94347</v>
      </c>
      <c r="N9776" t="s">
        <v>208</v>
      </c>
      <c r="O9776" t="s">
        <v>476</v>
      </c>
      <c r="P9776" t="s">
        <v>476</v>
      </c>
    </row>
    <row r="9777" spans="1:16">
      <c r="A9777" s="484" t="s">
        <v>115501</v>
      </c>
      <c r="B9777" s="485" t="s">
        <v>115500</v>
      </c>
      <c r="C9777" t="s">
        <v>115499</v>
      </c>
      <c r="D9777" t="s">
        <v>115499</v>
      </c>
      <c r="E9777" t="str">
        <f t="shared" si="152"/>
        <v>584642 - AZC PREVENTION</v>
      </c>
      <c r="F9777" t="s">
        <v>86721</v>
      </c>
      <c r="G9777" t="s">
        <v>115498</v>
      </c>
      <c r="I9777" t="s">
        <v>8333</v>
      </c>
      <c r="J9777" t="s">
        <v>115497</v>
      </c>
      <c r="K9777" t="s">
        <v>208</v>
      </c>
      <c r="L9777" t="s">
        <v>115496</v>
      </c>
      <c r="N9777" t="s">
        <v>208</v>
      </c>
      <c r="O9777" t="s">
        <v>476</v>
      </c>
      <c r="P9777" t="s">
        <v>476</v>
      </c>
    </row>
    <row r="9778" spans="1:16">
      <c r="A9778" s="484" t="s">
        <v>55310</v>
      </c>
      <c r="B9778" s="485" t="s">
        <v>55309</v>
      </c>
      <c r="C9778" t="s">
        <v>55308</v>
      </c>
      <c r="D9778" t="s">
        <v>55307</v>
      </c>
      <c r="E9778" t="str">
        <f t="shared" si="152"/>
        <v>454576 - ISSO</v>
      </c>
      <c r="F9778" t="s">
        <v>2877</v>
      </c>
      <c r="G9778" t="s">
        <v>55306</v>
      </c>
      <c r="I9778" t="s">
        <v>603</v>
      </c>
      <c r="J9778" t="s">
        <v>55305</v>
      </c>
      <c r="K9778" t="s">
        <v>208</v>
      </c>
      <c r="L9778" t="s">
        <v>55304</v>
      </c>
      <c r="N9778" t="s">
        <v>208</v>
      </c>
      <c r="O9778" t="s">
        <v>476</v>
      </c>
      <c r="P9778" t="s">
        <v>476</v>
      </c>
    </row>
    <row r="9779" spans="1:16">
      <c r="A9779" s="484" t="s">
        <v>110742</v>
      </c>
      <c r="B9779" s="485" t="s">
        <v>110741</v>
      </c>
      <c r="C9779" t="s">
        <v>110740</v>
      </c>
      <c r="D9779" t="s">
        <v>110739</v>
      </c>
      <c r="E9779" t="str">
        <f t="shared" si="152"/>
        <v>608830 - CALUEN - LES PETITS BILINGUES GRENOBLE</v>
      </c>
      <c r="F9779" t="s">
        <v>1328</v>
      </c>
      <c r="G9779" t="s">
        <v>110738</v>
      </c>
      <c r="I9779" t="s">
        <v>836</v>
      </c>
      <c r="J9779" t="s">
        <v>110737</v>
      </c>
      <c r="K9779" t="s">
        <v>208</v>
      </c>
      <c r="L9779" t="s">
        <v>110736</v>
      </c>
      <c r="N9779" t="s">
        <v>208</v>
      </c>
      <c r="O9779" t="s">
        <v>476</v>
      </c>
      <c r="P9779" t="s">
        <v>476</v>
      </c>
    </row>
    <row r="9780" spans="1:16">
      <c r="A9780" s="484" t="s">
        <v>94586</v>
      </c>
      <c r="B9780" s="485" t="s">
        <v>94585</v>
      </c>
      <c r="C9780" t="s">
        <v>94584</v>
      </c>
      <c r="D9780" t="s">
        <v>94583</v>
      </c>
      <c r="E9780" t="str">
        <f t="shared" si="152"/>
        <v>558679 - COLLEGE DE GYNECOLOGIE MEDICAL DU SUD EST CAGNES SUR MER</v>
      </c>
      <c r="F9780" t="s">
        <v>2572</v>
      </c>
      <c r="G9780" t="s">
        <v>94582</v>
      </c>
      <c r="I9780" t="s">
        <v>10167</v>
      </c>
      <c r="J9780" t="s">
        <v>94581</v>
      </c>
      <c r="K9780" t="s">
        <v>208</v>
      </c>
      <c r="L9780" t="s">
        <v>94580</v>
      </c>
      <c r="N9780" t="s">
        <v>208</v>
      </c>
      <c r="O9780" t="s">
        <v>476</v>
      </c>
      <c r="P9780" t="s">
        <v>476</v>
      </c>
    </row>
    <row r="9781" spans="1:16">
      <c r="A9781" s="484" t="s">
        <v>128043</v>
      </c>
      <c r="B9781" s="485" t="s">
        <v>128042</v>
      </c>
      <c r="C9781" t="s">
        <v>128041</v>
      </c>
      <c r="D9781" t="s">
        <v>128041</v>
      </c>
      <c r="E9781" t="str">
        <f t="shared" si="152"/>
        <v>541692 - ANTERES FORMATION CONSEIL</v>
      </c>
      <c r="F9781" t="s">
        <v>1817</v>
      </c>
      <c r="G9781" t="s">
        <v>128040</v>
      </c>
      <c r="H9781" t="s">
        <v>128039</v>
      </c>
      <c r="I9781" t="s">
        <v>8055</v>
      </c>
      <c r="J9781" t="s">
        <v>128038</v>
      </c>
      <c r="K9781" t="s">
        <v>208</v>
      </c>
      <c r="L9781" t="s">
        <v>128037</v>
      </c>
      <c r="N9781" t="s">
        <v>208</v>
      </c>
      <c r="O9781" t="s">
        <v>476</v>
      </c>
      <c r="P9781" t="s">
        <v>476</v>
      </c>
    </row>
    <row r="9782" spans="1:16">
      <c r="A9782" s="484" t="s">
        <v>121447</v>
      </c>
      <c r="B9782" s="485" t="s">
        <v>121446</v>
      </c>
      <c r="C9782" t="s">
        <v>121445</v>
      </c>
      <c r="D9782" t="s">
        <v>121444</v>
      </c>
      <c r="E9782" t="str">
        <f t="shared" si="152"/>
        <v>609870 - AFERO ASSOCIATION</v>
      </c>
      <c r="F9782" t="s">
        <v>613</v>
      </c>
      <c r="G9782" t="s">
        <v>121443</v>
      </c>
      <c r="H9782" t="s">
        <v>121442</v>
      </c>
      <c r="I9782" t="s">
        <v>603</v>
      </c>
      <c r="K9782" t="s">
        <v>208</v>
      </c>
      <c r="L9782" t="s">
        <v>121441</v>
      </c>
      <c r="N9782" t="s">
        <v>208</v>
      </c>
      <c r="O9782" t="s">
        <v>476</v>
      </c>
      <c r="P9782" t="s">
        <v>476</v>
      </c>
    </row>
    <row r="9783" spans="1:16">
      <c r="A9783" s="484" t="s">
        <v>75042</v>
      </c>
      <c r="B9783" s="485" t="s">
        <v>75041</v>
      </c>
      <c r="C9783" t="s">
        <v>75040</v>
      </c>
      <c r="D9783" t="s">
        <v>75040</v>
      </c>
      <c r="E9783" t="str">
        <f t="shared" si="152"/>
        <v>426210 - EVALUANCE HYGIENE</v>
      </c>
      <c r="F9783" t="s">
        <v>4705</v>
      </c>
      <c r="G9783" t="s">
        <v>75039</v>
      </c>
      <c r="I9783" t="s">
        <v>75038</v>
      </c>
      <c r="J9783" t="s">
        <v>75037</v>
      </c>
      <c r="K9783" t="s">
        <v>208</v>
      </c>
      <c r="L9783" t="s">
        <v>75036</v>
      </c>
      <c r="N9783" t="s">
        <v>208</v>
      </c>
      <c r="O9783" t="s">
        <v>476</v>
      </c>
      <c r="P9783" t="s">
        <v>476</v>
      </c>
    </row>
    <row r="9784" spans="1:16">
      <c r="A9784" s="484" t="s">
        <v>99133</v>
      </c>
      <c r="B9784" s="485" t="s">
        <v>99132</v>
      </c>
      <c r="C9784" t="s">
        <v>99131</v>
      </c>
      <c r="D9784" t="s">
        <v>99130</v>
      </c>
      <c r="E9784" t="str">
        <f t="shared" si="152"/>
        <v>678028 - CERDIF ANTILLES GUYANE FORT DE FRANCE</v>
      </c>
      <c r="F9784" t="s">
        <v>23609</v>
      </c>
      <c r="G9784" t="s">
        <v>99129</v>
      </c>
      <c r="I9784" t="s">
        <v>6917</v>
      </c>
      <c r="J9784" t="s">
        <v>99128</v>
      </c>
      <c r="K9784" t="s">
        <v>208</v>
      </c>
      <c r="L9784" t="s">
        <v>99127</v>
      </c>
      <c r="N9784" t="s">
        <v>207</v>
      </c>
      <c r="O9784" t="s">
        <v>476</v>
      </c>
      <c r="P9784" t="s">
        <v>476</v>
      </c>
    </row>
    <row r="9785" spans="1:16">
      <c r="A9785" s="484" t="s">
        <v>3361</v>
      </c>
      <c r="B9785" s="485" t="s">
        <v>3360</v>
      </c>
      <c r="C9785" t="s">
        <v>3359</v>
      </c>
      <c r="D9785" t="s">
        <v>3358</v>
      </c>
      <c r="E9785" t="str">
        <f t="shared" si="152"/>
        <v>499330 - VISUEL LSF CENTRE ORLEANS</v>
      </c>
      <c r="F9785" t="s">
        <v>3357</v>
      </c>
      <c r="G9785" t="s">
        <v>3356</v>
      </c>
      <c r="I9785" t="s">
        <v>3355</v>
      </c>
      <c r="J9785" t="s">
        <v>3354</v>
      </c>
      <c r="K9785" t="s">
        <v>208</v>
      </c>
      <c r="L9785" t="s">
        <v>3353</v>
      </c>
      <c r="N9785" t="s">
        <v>208</v>
      </c>
      <c r="O9785" t="s">
        <v>476</v>
      </c>
      <c r="P9785" t="s">
        <v>476</v>
      </c>
    </row>
    <row r="9786" spans="1:16">
      <c r="A9786" s="484" t="s">
        <v>117490</v>
      </c>
      <c r="B9786" s="485" t="s">
        <v>117489</v>
      </c>
      <c r="C9786" t="s">
        <v>117488</v>
      </c>
      <c r="D9786" t="s">
        <v>117488</v>
      </c>
      <c r="E9786" t="str">
        <f t="shared" si="152"/>
        <v>630172 - ATLANTE FORMATION</v>
      </c>
      <c r="F9786" t="s">
        <v>38161</v>
      </c>
      <c r="G9786" t="s">
        <v>117487</v>
      </c>
      <c r="I9786" t="s">
        <v>58198</v>
      </c>
      <c r="K9786" t="s">
        <v>208</v>
      </c>
      <c r="L9786" t="s">
        <v>117486</v>
      </c>
      <c r="N9786" t="s">
        <v>208</v>
      </c>
      <c r="O9786" t="s">
        <v>476</v>
      </c>
      <c r="P9786" t="s">
        <v>476</v>
      </c>
    </row>
    <row r="9787" spans="1:16">
      <c r="A9787" s="484" t="s">
        <v>30184</v>
      </c>
      <c r="B9787" s="485" t="s">
        <v>30183</v>
      </c>
      <c r="C9787" t="s">
        <v>30182</v>
      </c>
      <c r="D9787" t="s">
        <v>30181</v>
      </c>
      <c r="E9787" t="str">
        <f t="shared" si="152"/>
        <v>683528 - OURY VERONIQUE</v>
      </c>
      <c r="F9787" t="s">
        <v>7117</v>
      </c>
      <c r="G9787" t="s">
        <v>30180</v>
      </c>
      <c r="I9787" t="s">
        <v>30179</v>
      </c>
      <c r="J9787" t="s">
        <v>30178</v>
      </c>
      <c r="K9787" t="s">
        <v>208</v>
      </c>
      <c r="L9787" t="s">
        <v>30177</v>
      </c>
      <c r="N9787" t="s">
        <v>208</v>
      </c>
      <c r="O9787" t="s">
        <v>476</v>
      </c>
      <c r="P9787" t="s">
        <v>476</v>
      </c>
    </row>
    <row r="9788" spans="1:16">
      <c r="A9788" s="484" t="s">
        <v>33324</v>
      </c>
      <c r="B9788" s="485" t="s">
        <v>33323</v>
      </c>
      <c r="C9788" t="s">
        <v>33322</v>
      </c>
      <c r="D9788" t="s">
        <v>33321</v>
      </c>
      <c r="E9788" t="str">
        <f t="shared" si="152"/>
        <v>637464 - NIGUZA</v>
      </c>
      <c r="F9788" t="s">
        <v>33320</v>
      </c>
      <c r="G9788" t="s">
        <v>33319</v>
      </c>
      <c r="I9788" t="s">
        <v>2609</v>
      </c>
      <c r="J9788" t="s">
        <v>33318</v>
      </c>
      <c r="K9788" t="s">
        <v>208</v>
      </c>
      <c r="L9788" t="s">
        <v>33317</v>
      </c>
      <c r="N9788" t="s">
        <v>208</v>
      </c>
      <c r="O9788" t="s">
        <v>476</v>
      </c>
      <c r="P9788" t="s">
        <v>476</v>
      </c>
    </row>
    <row r="9789" spans="1:16">
      <c r="A9789" s="484" t="s">
        <v>33760</v>
      </c>
      <c r="B9789" s="485" t="s">
        <v>33759</v>
      </c>
      <c r="C9789" t="s">
        <v>33758</v>
      </c>
      <c r="D9789" t="s">
        <v>33758</v>
      </c>
      <c r="E9789" t="str">
        <f t="shared" si="152"/>
        <v>477242 - NEOVIA</v>
      </c>
      <c r="F9789" t="s">
        <v>23819</v>
      </c>
      <c r="G9789" t="s">
        <v>33757</v>
      </c>
      <c r="I9789" t="s">
        <v>24998</v>
      </c>
      <c r="J9789" t="s">
        <v>33756</v>
      </c>
      <c r="K9789" t="s">
        <v>208</v>
      </c>
      <c r="L9789" t="s">
        <v>33755</v>
      </c>
      <c r="N9789" t="s">
        <v>208</v>
      </c>
      <c r="O9789" t="s">
        <v>476</v>
      </c>
      <c r="P9789" t="s">
        <v>476</v>
      </c>
    </row>
    <row r="9790" spans="1:16">
      <c r="A9790" s="484" t="s">
        <v>69007</v>
      </c>
      <c r="B9790" s="485" t="s">
        <v>69006</v>
      </c>
      <c r="C9790" t="s">
        <v>69005</v>
      </c>
      <c r="D9790" t="s">
        <v>69005</v>
      </c>
      <c r="E9790" t="str">
        <f t="shared" si="152"/>
        <v>418729 - FORSEC</v>
      </c>
      <c r="F9790" t="s">
        <v>27829</v>
      </c>
      <c r="G9790" t="s">
        <v>69004</v>
      </c>
      <c r="H9790" t="s">
        <v>69003</v>
      </c>
      <c r="I9790" t="s">
        <v>966</v>
      </c>
      <c r="J9790" t="s">
        <v>69002</v>
      </c>
      <c r="K9790" t="s">
        <v>208</v>
      </c>
      <c r="L9790" t="s">
        <v>69001</v>
      </c>
      <c r="N9790" t="s">
        <v>208</v>
      </c>
      <c r="O9790" t="s">
        <v>476</v>
      </c>
      <c r="P9790" t="s">
        <v>476</v>
      </c>
    </row>
    <row r="9791" spans="1:16">
      <c r="A9791" s="484" t="s">
        <v>78228</v>
      </c>
      <c r="B9791" s="485" t="s">
        <v>78227</v>
      </c>
      <c r="C9791" t="s">
        <v>78226</v>
      </c>
      <c r="D9791" t="s">
        <v>78225</v>
      </c>
      <c r="E9791" t="str">
        <f t="shared" si="152"/>
        <v>427913 - EIPAS</v>
      </c>
      <c r="F9791" t="s">
        <v>17346</v>
      </c>
      <c r="G9791" t="s">
        <v>78224</v>
      </c>
      <c r="I9791" t="s">
        <v>78223</v>
      </c>
      <c r="J9791" t="s">
        <v>78222</v>
      </c>
      <c r="K9791" t="s">
        <v>78221</v>
      </c>
      <c r="L9791" t="s">
        <v>78220</v>
      </c>
      <c r="N9791" t="s">
        <v>208</v>
      </c>
      <c r="O9791" t="s">
        <v>476</v>
      </c>
      <c r="P9791" t="s">
        <v>476</v>
      </c>
    </row>
    <row r="9792" spans="1:16">
      <c r="A9792" s="484" t="s">
        <v>115201</v>
      </c>
      <c r="B9792" s="485" t="s">
        <v>115200</v>
      </c>
      <c r="C9792" t="s">
        <v>115199</v>
      </c>
      <c r="D9792" t="s">
        <v>115198</v>
      </c>
      <c r="E9792" t="str">
        <f t="shared" si="152"/>
        <v>566445 - BACELON MARIE</v>
      </c>
      <c r="F9792" t="s">
        <v>21045</v>
      </c>
      <c r="G9792" t="s">
        <v>115197</v>
      </c>
      <c r="H9792" t="s">
        <v>115196</v>
      </c>
      <c r="I9792" t="s">
        <v>4033</v>
      </c>
      <c r="J9792" t="s">
        <v>115195</v>
      </c>
      <c r="K9792" t="s">
        <v>115194</v>
      </c>
      <c r="L9792" t="s">
        <v>115193</v>
      </c>
      <c r="N9792" t="s">
        <v>208</v>
      </c>
      <c r="O9792" t="s">
        <v>476</v>
      </c>
      <c r="P9792" t="s">
        <v>476</v>
      </c>
    </row>
    <row r="9793" spans="1:16">
      <c r="A9793" s="484" t="s">
        <v>72333</v>
      </c>
      <c r="B9793" s="485" t="s">
        <v>72332</v>
      </c>
      <c r="C9793" t="s">
        <v>72331</v>
      </c>
      <c r="D9793" t="s">
        <v>72331</v>
      </c>
      <c r="E9793" t="str">
        <f t="shared" si="152"/>
        <v>603119 - FIH 88 FORMATION</v>
      </c>
      <c r="F9793" t="s">
        <v>1710</v>
      </c>
      <c r="G9793" t="s">
        <v>72330</v>
      </c>
      <c r="I9793" t="s">
        <v>33126</v>
      </c>
      <c r="J9793" t="s">
        <v>72329</v>
      </c>
      <c r="K9793" t="s">
        <v>208</v>
      </c>
      <c r="L9793" t="s">
        <v>72328</v>
      </c>
      <c r="N9793" t="s">
        <v>208</v>
      </c>
      <c r="O9793" t="s">
        <v>476</v>
      </c>
      <c r="P9793" t="s">
        <v>476</v>
      </c>
    </row>
    <row r="9794" spans="1:16">
      <c r="A9794" s="484" t="s">
        <v>96511</v>
      </c>
      <c r="B9794" s="485" t="s">
        <v>96510</v>
      </c>
      <c r="C9794" t="s">
        <v>96509</v>
      </c>
      <c r="D9794" t="s">
        <v>96508</v>
      </c>
      <c r="E9794" t="str">
        <f t="shared" ref="E9794:E9857" si="153">_xlfn.CONCAT(L9794," - ",D9794)</f>
        <v>670224 - CHAUVET FLORENCE</v>
      </c>
      <c r="F9794" t="s">
        <v>5717</v>
      </c>
      <c r="G9794" t="s">
        <v>96507</v>
      </c>
      <c r="I9794" t="s">
        <v>15014</v>
      </c>
      <c r="J9794" t="s">
        <v>96506</v>
      </c>
      <c r="K9794" t="s">
        <v>208</v>
      </c>
      <c r="L9794" t="s">
        <v>96505</v>
      </c>
      <c r="N9794" t="s">
        <v>208</v>
      </c>
      <c r="O9794" t="s">
        <v>476</v>
      </c>
      <c r="P9794" t="s">
        <v>476</v>
      </c>
    </row>
    <row r="9795" spans="1:16">
      <c r="A9795" s="484" t="s">
        <v>4263</v>
      </c>
      <c r="B9795" s="485" t="s">
        <v>4262</v>
      </c>
      <c r="C9795" t="s">
        <v>4261</v>
      </c>
      <c r="D9795" t="s">
        <v>4260</v>
      </c>
      <c r="E9795" t="str">
        <f t="shared" si="153"/>
        <v>649053 - VAUTEY STEPHANIE</v>
      </c>
      <c r="F9795" t="s">
        <v>2453</v>
      </c>
      <c r="G9795" t="s">
        <v>4259</v>
      </c>
      <c r="H9795" t="s">
        <v>4258</v>
      </c>
      <c r="I9795" t="s">
        <v>4257</v>
      </c>
      <c r="J9795" t="s">
        <v>4256</v>
      </c>
      <c r="K9795" t="s">
        <v>208</v>
      </c>
      <c r="L9795" t="s">
        <v>4255</v>
      </c>
      <c r="N9795" t="s">
        <v>208</v>
      </c>
      <c r="O9795" t="s">
        <v>476</v>
      </c>
      <c r="P9795" t="s">
        <v>476</v>
      </c>
    </row>
    <row r="9796" spans="1:16">
      <c r="A9796" s="484" t="s">
        <v>66879</v>
      </c>
      <c r="B9796" s="485" t="s">
        <v>66878</v>
      </c>
      <c r="C9796" t="s">
        <v>66877</v>
      </c>
      <c r="D9796" t="s">
        <v>66877</v>
      </c>
      <c r="E9796" t="str">
        <f t="shared" si="153"/>
        <v>613204 - GIB WEB WEBDENTAL FORMATION</v>
      </c>
      <c r="F9796" t="s">
        <v>6080</v>
      </c>
      <c r="G9796" t="s">
        <v>66876</v>
      </c>
      <c r="I9796" t="s">
        <v>11554</v>
      </c>
      <c r="J9796" t="s">
        <v>66875</v>
      </c>
      <c r="K9796" t="s">
        <v>66874</v>
      </c>
      <c r="L9796" t="s">
        <v>66873</v>
      </c>
      <c r="N9796" t="s">
        <v>208</v>
      </c>
      <c r="O9796" t="s">
        <v>476</v>
      </c>
      <c r="P9796" t="s">
        <v>476</v>
      </c>
    </row>
    <row r="9797" spans="1:16">
      <c r="A9797" s="484" t="s">
        <v>133861</v>
      </c>
      <c r="B9797" s="485" t="s">
        <v>133860</v>
      </c>
      <c r="C9797" t="s">
        <v>133859</v>
      </c>
      <c r="D9797" t="s">
        <v>133859</v>
      </c>
      <c r="E9797" t="str">
        <f t="shared" si="153"/>
        <v>546975 - AFC IDF</v>
      </c>
      <c r="F9797" t="s">
        <v>628</v>
      </c>
      <c r="G9797" t="s">
        <v>133858</v>
      </c>
      <c r="I9797" t="s">
        <v>2515</v>
      </c>
      <c r="J9797" t="s">
        <v>133857</v>
      </c>
      <c r="K9797" t="s">
        <v>208</v>
      </c>
      <c r="L9797" t="s">
        <v>133856</v>
      </c>
      <c r="N9797" t="s">
        <v>208</v>
      </c>
      <c r="O9797" t="s">
        <v>476</v>
      </c>
      <c r="P9797" t="s">
        <v>476</v>
      </c>
    </row>
    <row r="9798" spans="1:16">
      <c r="A9798" s="484" t="s">
        <v>12165</v>
      </c>
      <c r="B9798" s="485" t="s">
        <v>12164</v>
      </c>
      <c r="C9798" t="s">
        <v>12163</v>
      </c>
      <c r="D9798" t="s">
        <v>12163</v>
      </c>
      <c r="E9798" t="str">
        <f t="shared" si="153"/>
        <v>581884 - SV FORMATIONS</v>
      </c>
      <c r="F9798" t="s">
        <v>2801</v>
      </c>
      <c r="G9798" t="s">
        <v>12162</v>
      </c>
      <c r="I9798" t="s">
        <v>12161</v>
      </c>
      <c r="J9798" t="s">
        <v>12160</v>
      </c>
      <c r="K9798" t="s">
        <v>208</v>
      </c>
      <c r="L9798" t="s">
        <v>12159</v>
      </c>
      <c r="N9798" t="s">
        <v>208</v>
      </c>
      <c r="O9798" t="s">
        <v>476</v>
      </c>
      <c r="P9798" t="s">
        <v>476</v>
      </c>
    </row>
    <row r="9799" spans="1:16">
      <c r="A9799" s="484" t="s">
        <v>7266</v>
      </c>
      <c r="B9799" s="485" t="s">
        <v>7265</v>
      </c>
      <c r="C9799" t="s">
        <v>7264</v>
      </c>
      <c r="D9799" t="s">
        <v>7263</v>
      </c>
      <c r="E9799" t="str">
        <f t="shared" si="153"/>
        <v>470739 - UNAFOS SERVICES</v>
      </c>
      <c r="F9799" t="s">
        <v>7262</v>
      </c>
      <c r="G9799" t="s">
        <v>7261</v>
      </c>
      <c r="I9799" t="s">
        <v>7260</v>
      </c>
      <c r="K9799" t="s">
        <v>208</v>
      </c>
      <c r="L9799" t="s">
        <v>7259</v>
      </c>
      <c r="N9799" t="s">
        <v>208</v>
      </c>
      <c r="O9799" t="s">
        <v>476</v>
      </c>
      <c r="P9799" t="s">
        <v>476</v>
      </c>
    </row>
    <row r="9800" spans="1:16">
      <c r="A9800" s="484" t="s">
        <v>116292</v>
      </c>
      <c r="B9800" s="485" t="s">
        <v>116291</v>
      </c>
      <c r="C9800" t="s">
        <v>116290</v>
      </c>
      <c r="D9800" t="s">
        <v>116289</v>
      </c>
      <c r="E9800" t="str">
        <f t="shared" si="153"/>
        <v>650055 - AUTO ECOLE PAPILLON PLAN DE CUQUES</v>
      </c>
      <c r="F9800" t="s">
        <v>4207</v>
      </c>
      <c r="G9800" t="s">
        <v>102309</v>
      </c>
      <c r="H9800" t="s">
        <v>116288</v>
      </c>
      <c r="I9800" t="s">
        <v>116287</v>
      </c>
      <c r="J9800" t="s">
        <v>116286</v>
      </c>
      <c r="K9800" t="s">
        <v>208</v>
      </c>
      <c r="L9800" t="s">
        <v>116285</v>
      </c>
      <c r="N9800" t="s">
        <v>208</v>
      </c>
      <c r="O9800" t="s">
        <v>476</v>
      </c>
      <c r="P9800" t="s">
        <v>476</v>
      </c>
    </row>
    <row r="9801" spans="1:16">
      <c r="A9801" s="484" t="s">
        <v>135751</v>
      </c>
      <c r="B9801" s="485" t="s">
        <v>135750</v>
      </c>
      <c r="C9801" t="s">
        <v>135749</v>
      </c>
      <c r="D9801" t="s">
        <v>135748</v>
      </c>
      <c r="E9801" t="str">
        <f t="shared" si="153"/>
        <v>603946 - AC ET O</v>
      </c>
      <c r="F9801" t="s">
        <v>1328</v>
      </c>
      <c r="G9801" t="s">
        <v>135747</v>
      </c>
      <c r="I9801" t="s">
        <v>626</v>
      </c>
      <c r="J9801" t="s">
        <v>135746</v>
      </c>
      <c r="K9801" t="s">
        <v>208</v>
      </c>
      <c r="L9801" t="s">
        <v>135745</v>
      </c>
      <c r="N9801" t="s">
        <v>208</v>
      </c>
      <c r="O9801" t="s">
        <v>476</v>
      </c>
      <c r="P9801" t="s">
        <v>476</v>
      </c>
    </row>
    <row r="9802" spans="1:16">
      <c r="A9802" s="484" t="s">
        <v>61780</v>
      </c>
      <c r="B9802" s="485" t="s">
        <v>61779</v>
      </c>
      <c r="C9802" t="s">
        <v>61778</v>
      </c>
      <c r="D9802" t="s">
        <v>61778</v>
      </c>
      <c r="E9802" t="str">
        <f t="shared" si="153"/>
        <v>546628 - HELLOT DUBOS SYLVIE ANDREE JEANINE</v>
      </c>
      <c r="F9802" t="s">
        <v>1848</v>
      </c>
      <c r="G9802" t="s">
        <v>61777</v>
      </c>
      <c r="I9802" t="s">
        <v>61776</v>
      </c>
      <c r="J9802" t="s">
        <v>61775</v>
      </c>
      <c r="K9802" t="s">
        <v>208</v>
      </c>
      <c r="L9802" t="s">
        <v>61774</v>
      </c>
      <c r="N9802" t="s">
        <v>208</v>
      </c>
      <c r="O9802" t="s">
        <v>476</v>
      </c>
      <c r="P9802" t="s">
        <v>476</v>
      </c>
    </row>
    <row r="9803" spans="1:16">
      <c r="A9803" s="484" t="s">
        <v>49558</v>
      </c>
      <c r="B9803" s="485" t="s">
        <v>49557</v>
      </c>
      <c r="C9803" t="s">
        <v>49556</v>
      </c>
      <c r="D9803" t="s">
        <v>49556</v>
      </c>
      <c r="E9803" t="str">
        <f t="shared" si="153"/>
        <v>591701 - JAUBERT STEPHANIE - SMJ FORMATION</v>
      </c>
      <c r="F9803" t="s">
        <v>2572</v>
      </c>
      <c r="G9803" t="s">
        <v>49555</v>
      </c>
      <c r="I9803" t="s">
        <v>39722</v>
      </c>
      <c r="J9803" t="s">
        <v>49554</v>
      </c>
      <c r="K9803" t="s">
        <v>208</v>
      </c>
      <c r="L9803" t="s">
        <v>49553</v>
      </c>
      <c r="N9803" t="s">
        <v>208</v>
      </c>
      <c r="O9803" t="s">
        <v>476</v>
      </c>
      <c r="P9803" t="s">
        <v>476</v>
      </c>
    </row>
    <row r="9804" spans="1:16">
      <c r="A9804" s="484" t="s">
        <v>115376</v>
      </c>
      <c r="B9804" s="485" t="s">
        <v>115375</v>
      </c>
      <c r="C9804" t="s">
        <v>115374</v>
      </c>
      <c r="D9804" t="s">
        <v>115374</v>
      </c>
      <c r="E9804" t="str">
        <f t="shared" si="153"/>
        <v>431266 - A2E FORMATION</v>
      </c>
      <c r="F9804" t="s">
        <v>115373</v>
      </c>
      <c r="G9804" t="s">
        <v>115372</v>
      </c>
      <c r="I9804" t="s">
        <v>17050</v>
      </c>
      <c r="K9804" t="s">
        <v>208</v>
      </c>
      <c r="L9804" t="s">
        <v>115371</v>
      </c>
      <c r="N9804" t="s">
        <v>208</v>
      </c>
      <c r="O9804" t="s">
        <v>476</v>
      </c>
      <c r="P9804" t="s">
        <v>476</v>
      </c>
    </row>
    <row r="9805" spans="1:16">
      <c r="A9805" s="484" t="s">
        <v>134577</v>
      </c>
      <c r="B9805" s="485" t="s">
        <v>134576</v>
      </c>
      <c r="C9805" t="s">
        <v>134575</v>
      </c>
      <c r="D9805" t="s">
        <v>134575</v>
      </c>
      <c r="E9805" t="str">
        <f t="shared" si="153"/>
        <v>545752 - ADEO FORMATION</v>
      </c>
      <c r="F9805" t="s">
        <v>3939</v>
      </c>
      <c r="G9805" t="s">
        <v>134574</v>
      </c>
      <c r="I9805" t="s">
        <v>59683</v>
      </c>
      <c r="J9805" t="s">
        <v>134573</v>
      </c>
      <c r="K9805" t="s">
        <v>208</v>
      </c>
      <c r="L9805" t="s">
        <v>134572</v>
      </c>
      <c r="N9805" t="s">
        <v>208</v>
      </c>
      <c r="O9805" t="s">
        <v>476</v>
      </c>
      <c r="P9805" t="s">
        <v>476</v>
      </c>
    </row>
    <row r="9806" spans="1:16">
      <c r="A9806" s="484" t="s">
        <v>58554</v>
      </c>
      <c r="B9806" s="485" t="s">
        <v>58553</v>
      </c>
      <c r="C9806" t="s">
        <v>58552</v>
      </c>
      <c r="D9806" t="s">
        <v>58552</v>
      </c>
      <c r="E9806" t="str">
        <f t="shared" si="153"/>
        <v>525029 - IMAIOS</v>
      </c>
      <c r="F9806" t="s">
        <v>5423</v>
      </c>
      <c r="G9806" t="s">
        <v>58551</v>
      </c>
      <c r="I9806" t="s">
        <v>7300</v>
      </c>
      <c r="J9806" t="s">
        <v>48554</v>
      </c>
      <c r="K9806" t="s">
        <v>58550</v>
      </c>
      <c r="L9806" t="s">
        <v>58549</v>
      </c>
      <c r="N9806" t="s">
        <v>208</v>
      </c>
      <c r="O9806" t="s">
        <v>476</v>
      </c>
      <c r="P9806" t="s">
        <v>476</v>
      </c>
    </row>
    <row r="9807" spans="1:16">
      <c r="A9807" s="484" t="s">
        <v>21348</v>
      </c>
      <c r="B9807" s="485" t="s">
        <v>21347</v>
      </c>
      <c r="C9807" t="s">
        <v>21346</v>
      </c>
      <c r="D9807" t="s">
        <v>21346</v>
      </c>
      <c r="E9807" t="str">
        <f t="shared" si="153"/>
        <v>552975 - ROSA FLEURY LE VESCO</v>
      </c>
      <c r="F9807" t="s">
        <v>1817</v>
      </c>
      <c r="G9807" t="s">
        <v>21345</v>
      </c>
      <c r="I9807" t="s">
        <v>1814</v>
      </c>
      <c r="J9807" t="s">
        <v>21344</v>
      </c>
      <c r="K9807" t="s">
        <v>208</v>
      </c>
      <c r="L9807" t="s">
        <v>21343</v>
      </c>
      <c r="N9807" t="s">
        <v>208</v>
      </c>
      <c r="O9807" t="s">
        <v>476</v>
      </c>
      <c r="P9807" t="s">
        <v>476</v>
      </c>
    </row>
    <row r="9808" spans="1:16">
      <c r="A9808" s="484" t="s">
        <v>113925</v>
      </c>
      <c r="B9808" s="485" t="s">
        <v>113924</v>
      </c>
      <c r="C9808" t="s">
        <v>113923</v>
      </c>
      <c r="D9808" t="s">
        <v>113923</v>
      </c>
      <c r="E9808" t="str">
        <f t="shared" si="153"/>
        <v>388014 - BERTIN CLAIRE - ENTRE SENS FORMATION</v>
      </c>
      <c r="F9808" t="s">
        <v>3009</v>
      </c>
      <c r="G9808" t="s">
        <v>113922</v>
      </c>
      <c r="I9808" t="s">
        <v>836</v>
      </c>
      <c r="J9808" t="s">
        <v>113921</v>
      </c>
      <c r="K9808" t="s">
        <v>113920</v>
      </c>
      <c r="L9808" t="s">
        <v>113919</v>
      </c>
      <c r="N9808" t="s">
        <v>208</v>
      </c>
      <c r="O9808" t="s">
        <v>476</v>
      </c>
      <c r="P9808" t="s">
        <v>476</v>
      </c>
    </row>
    <row r="9809" spans="1:16">
      <c r="A9809" s="484" t="s">
        <v>79388</v>
      </c>
      <c r="B9809" s="485" t="s">
        <v>79387</v>
      </c>
      <c r="C9809" t="s">
        <v>79386</v>
      </c>
      <c r="D9809" t="s">
        <v>79386</v>
      </c>
      <c r="E9809" t="str">
        <f t="shared" si="153"/>
        <v>658959 - ENVOLL CONSEIL ET FORMATION</v>
      </c>
      <c r="F9809" t="s">
        <v>773</v>
      </c>
      <c r="G9809" t="s">
        <v>79385</v>
      </c>
      <c r="H9809" t="s">
        <v>79384</v>
      </c>
      <c r="I9809" t="s">
        <v>596</v>
      </c>
      <c r="J9809" t="s">
        <v>79383</v>
      </c>
      <c r="K9809" t="s">
        <v>208</v>
      </c>
      <c r="L9809" t="s">
        <v>79382</v>
      </c>
      <c r="N9809" t="s">
        <v>208</v>
      </c>
      <c r="O9809" t="s">
        <v>476</v>
      </c>
      <c r="P9809" t="s">
        <v>476</v>
      </c>
    </row>
    <row r="9810" spans="1:16">
      <c r="A9810" s="484" t="s">
        <v>30620</v>
      </c>
      <c r="B9810" s="485" t="s">
        <v>30619</v>
      </c>
      <c r="C9810" t="s">
        <v>30618</v>
      </c>
      <c r="D9810" t="s">
        <v>30617</v>
      </c>
      <c r="E9810" t="str">
        <f t="shared" si="153"/>
        <v>570278 - OROPEX CONSEIL TOULON</v>
      </c>
      <c r="F9810" t="s">
        <v>1352</v>
      </c>
      <c r="G9810" t="s">
        <v>30616</v>
      </c>
      <c r="I9810" t="s">
        <v>1122</v>
      </c>
      <c r="J9810" t="s">
        <v>30615</v>
      </c>
      <c r="K9810" t="s">
        <v>208</v>
      </c>
      <c r="L9810" t="s">
        <v>30614</v>
      </c>
      <c r="N9810" t="s">
        <v>208</v>
      </c>
      <c r="O9810" t="s">
        <v>476</v>
      </c>
      <c r="P9810" t="s">
        <v>476</v>
      </c>
    </row>
    <row r="9811" spans="1:16">
      <c r="A9811" s="484" t="s">
        <v>74562</v>
      </c>
      <c r="B9811" s="485" t="s">
        <v>74561</v>
      </c>
      <c r="C9811" t="s">
        <v>74560</v>
      </c>
      <c r="D9811" t="s">
        <v>74559</v>
      </c>
      <c r="E9811" t="str">
        <f t="shared" si="153"/>
        <v>515486 - EMAS</v>
      </c>
      <c r="F9811" t="s">
        <v>1710</v>
      </c>
      <c r="G9811" t="s">
        <v>74558</v>
      </c>
      <c r="I9811" t="s">
        <v>74557</v>
      </c>
      <c r="J9811" t="s">
        <v>74556</v>
      </c>
      <c r="K9811" t="s">
        <v>208</v>
      </c>
      <c r="L9811" t="s">
        <v>74555</v>
      </c>
      <c r="N9811" t="s">
        <v>208</v>
      </c>
      <c r="O9811" t="s">
        <v>476</v>
      </c>
      <c r="P9811" t="s">
        <v>476</v>
      </c>
    </row>
    <row r="9812" spans="1:16">
      <c r="A9812" s="484" t="s">
        <v>87889</v>
      </c>
      <c r="B9812" s="485" t="s">
        <v>87888</v>
      </c>
      <c r="C9812" t="s">
        <v>87887</v>
      </c>
      <c r="D9812" t="s">
        <v>87886</v>
      </c>
      <c r="E9812" t="str">
        <f t="shared" si="153"/>
        <v>536337 - DERICHEBOURG EVOLUTION FORMATION TOULOUSE</v>
      </c>
      <c r="F9812" t="s">
        <v>4522</v>
      </c>
      <c r="G9812" t="s">
        <v>87885</v>
      </c>
      <c r="H9812" t="s">
        <v>87884</v>
      </c>
      <c r="I9812" t="s">
        <v>603</v>
      </c>
      <c r="J9812" t="s">
        <v>87883</v>
      </c>
      <c r="K9812" t="s">
        <v>208</v>
      </c>
      <c r="L9812" t="s">
        <v>87882</v>
      </c>
      <c r="N9812" t="s">
        <v>208</v>
      </c>
      <c r="O9812" t="s">
        <v>476</v>
      </c>
      <c r="P9812" t="s">
        <v>476</v>
      </c>
    </row>
    <row r="9813" spans="1:16">
      <c r="A9813" s="484" t="s">
        <v>123263</v>
      </c>
      <c r="B9813" s="485" t="s">
        <v>123262</v>
      </c>
      <c r="C9813" t="s">
        <v>123261</v>
      </c>
      <c r="D9813" t="s">
        <v>123260</v>
      </c>
      <c r="E9813" t="str">
        <f t="shared" si="153"/>
        <v>510014 - AMPRA</v>
      </c>
      <c r="F9813" t="s">
        <v>7556</v>
      </c>
      <c r="G9813" t="s">
        <v>123259</v>
      </c>
      <c r="H9813" t="s">
        <v>123258</v>
      </c>
      <c r="I9813" t="s">
        <v>749</v>
      </c>
      <c r="K9813" t="s">
        <v>208</v>
      </c>
      <c r="L9813" t="s">
        <v>123257</v>
      </c>
      <c r="N9813" t="s">
        <v>208</v>
      </c>
      <c r="O9813" t="s">
        <v>476</v>
      </c>
      <c r="P9813" t="s">
        <v>476</v>
      </c>
    </row>
    <row r="9814" spans="1:16">
      <c r="A9814" s="484" t="s">
        <v>14383</v>
      </c>
      <c r="B9814" s="485" t="s">
        <v>14382</v>
      </c>
      <c r="C9814" t="s">
        <v>14381</v>
      </c>
      <c r="D9814" t="s">
        <v>14381</v>
      </c>
      <c r="E9814" t="str">
        <f t="shared" si="153"/>
        <v>535898 - SOCSA AGROALIMENTAIRE</v>
      </c>
      <c r="F9814" t="s">
        <v>2945</v>
      </c>
      <c r="G9814" t="s">
        <v>14380</v>
      </c>
      <c r="I9814" t="s">
        <v>3682</v>
      </c>
      <c r="J9814" t="s">
        <v>14379</v>
      </c>
      <c r="K9814" t="s">
        <v>208</v>
      </c>
      <c r="L9814" t="s">
        <v>14378</v>
      </c>
      <c r="N9814" t="s">
        <v>208</v>
      </c>
      <c r="O9814" t="s">
        <v>476</v>
      </c>
      <c r="P9814" t="s">
        <v>476</v>
      </c>
    </row>
    <row r="9815" spans="1:16">
      <c r="A9815" s="484" t="s">
        <v>117137</v>
      </c>
      <c r="B9815" s="485" t="s">
        <v>117136</v>
      </c>
      <c r="C9815" t="s">
        <v>117135</v>
      </c>
      <c r="D9815" t="s">
        <v>117135</v>
      </c>
      <c r="E9815" t="str">
        <f t="shared" si="153"/>
        <v>545594 - AU RAS DU SOL</v>
      </c>
      <c r="F9815" t="s">
        <v>18783</v>
      </c>
      <c r="G9815" t="s">
        <v>117134</v>
      </c>
      <c r="H9815" t="s">
        <v>117133</v>
      </c>
      <c r="I9815" t="s">
        <v>3106</v>
      </c>
      <c r="J9815" t="s">
        <v>117132</v>
      </c>
      <c r="K9815" t="s">
        <v>208</v>
      </c>
      <c r="L9815" t="s">
        <v>117131</v>
      </c>
      <c r="N9815" t="s">
        <v>208</v>
      </c>
      <c r="O9815" t="s">
        <v>476</v>
      </c>
      <c r="P9815" t="s">
        <v>476</v>
      </c>
    </row>
    <row r="9816" spans="1:16">
      <c r="A9816" s="484" t="s">
        <v>124394</v>
      </c>
      <c r="B9816" s="485" t="s">
        <v>124393</v>
      </c>
      <c r="C9816" t="s">
        <v>124392</v>
      </c>
      <c r="D9816" t="s">
        <v>124392</v>
      </c>
      <c r="E9816" t="str">
        <f t="shared" si="153"/>
        <v>406600 - ASSISTEAL FORMATION</v>
      </c>
      <c r="F9816" t="s">
        <v>18756</v>
      </c>
      <c r="G9816" t="s">
        <v>124391</v>
      </c>
      <c r="I9816" t="s">
        <v>10087</v>
      </c>
      <c r="J9816" t="s">
        <v>124390</v>
      </c>
      <c r="K9816" t="s">
        <v>124389</v>
      </c>
      <c r="L9816" t="s">
        <v>124388</v>
      </c>
      <c r="N9816" t="s">
        <v>207</v>
      </c>
      <c r="O9816" t="s">
        <v>476</v>
      </c>
      <c r="P9816" t="s">
        <v>476</v>
      </c>
    </row>
    <row r="9817" spans="1:16">
      <c r="A9817" s="484" t="s">
        <v>131328</v>
      </c>
      <c r="B9817" s="485" t="s">
        <v>131327</v>
      </c>
      <c r="C9817" t="s">
        <v>131326</v>
      </c>
      <c r="D9817" t="s">
        <v>131325</v>
      </c>
      <c r="E9817" t="str">
        <f t="shared" si="153"/>
        <v>652880 - AIE</v>
      </c>
      <c r="F9817" t="s">
        <v>58138</v>
      </c>
      <c r="G9817" t="s">
        <v>131324</v>
      </c>
      <c r="I9817" t="s">
        <v>9554</v>
      </c>
      <c r="J9817" t="s">
        <v>131323</v>
      </c>
      <c r="K9817" t="s">
        <v>208</v>
      </c>
      <c r="L9817" t="s">
        <v>131322</v>
      </c>
      <c r="N9817" t="s">
        <v>208</v>
      </c>
      <c r="O9817" t="s">
        <v>476</v>
      </c>
      <c r="P9817" t="s">
        <v>476</v>
      </c>
    </row>
    <row r="9818" spans="1:16">
      <c r="A9818" s="484" t="s">
        <v>61681</v>
      </c>
      <c r="B9818" s="485" t="s">
        <v>61680</v>
      </c>
      <c r="C9818" t="s">
        <v>61679</v>
      </c>
      <c r="D9818" t="s">
        <v>61678</v>
      </c>
      <c r="E9818" t="str">
        <f t="shared" si="153"/>
        <v>386042 - IFSU</v>
      </c>
      <c r="F9818" t="s">
        <v>26394</v>
      </c>
      <c r="G9818" t="s">
        <v>61677</v>
      </c>
      <c r="I9818" t="s">
        <v>61676</v>
      </c>
      <c r="J9818" t="s">
        <v>61675</v>
      </c>
      <c r="K9818" t="s">
        <v>208</v>
      </c>
      <c r="L9818" t="s">
        <v>61674</v>
      </c>
      <c r="N9818" t="s">
        <v>208</v>
      </c>
      <c r="O9818" t="s">
        <v>476</v>
      </c>
      <c r="P9818" t="s">
        <v>476</v>
      </c>
    </row>
    <row r="9819" spans="1:16">
      <c r="A9819" s="484" t="s">
        <v>66388</v>
      </c>
      <c r="B9819" s="485" t="s">
        <v>66387</v>
      </c>
      <c r="C9819" t="s">
        <v>66386</v>
      </c>
      <c r="D9819" t="s">
        <v>66385</v>
      </c>
      <c r="E9819" t="str">
        <f t="shared" si="153"/>
        <v>605827 - GL-BIOCONTROL</v>
      </c>
      <c r="F9819" t="s">
        <v>1513</v>
      </c>
      <c r="G9819" t="s">
        <v>66384</v>
      </c>
      <c r="H9819" t="s">
        <v>66383</v>
      </c>
      <c r="I9819" t="s">
        <v>31452</v>
      </c>
      <c r="J9819" t="s">
        <v>66382</v>
      </c>
      <c r="K9819" t="s">
        <v>208</v>
      </c>
      <c r="L9819" t="s">
        <v>66381</v>
      </c>
      <c r="N9819" t="s">
        <v>208</v>
      </c>
      <c r="O9819" t="s">
        <v>476</v>
      </c>
      <c r="P9819" t="s">
        <v>476</v>
      </c>
    </row>
    <row r="9820" spans="1:16">
      <c r="A9820" s="484" t="s">
        <v>80726</v>
      </c>
      <c r="B9820" s="485" t="s">
        <v>80725</v>
      </c>
      <c r="C9820" t="s">
        <v>80724</v>
      </c>
      <c r="D9820" t="s">
        <v>80723</v>
      </c>
      <c r="E9820" t="str">
        <f t="shared" si="153"/>
        <v>425503 - EL MIMOUNI MOHAMED - SIS FORMATION</v>
      </c>
      <c r="F9820" t="s">
        <v>7596</v>
      </c>
      <c r="G9820" t="s">
        <v>80722</v>
      </c>
      <c r="I9820" t="s">
        <v>80721</v>
      </c>
      <c r="J9820" t="s">
        <v>80720</v>
      </c>
      <c r="K9820" t="s">
        <v>208</v>
      </c>
      <c r="L9820" t="s">
        <v>80719</v>
      </c>
      <c r="N9820" t="s">
        <v>208</v>
      </c>
      <c r="O9820" t="s">
        <v>476</v>
      </c>
      <c r="P9820" t="s">
        <v>476</v>
      </c>
    </row>
    <row r="9821" spans="1:16">
      <c r="A9821" s="484" t="s">
        <v>124171</v>
      </c>
      <c r="B9821" s="485" t="s">
        <v>124170</v>
      </c>
      <c r="C9821" t="s">
        <v>124169</v>
      </c>
      <c r="D9821" t="s">
        <v>124168</v>
      </c>
      <c r="E9821" t="str">
        <f t="shared" si="153"/>
        <v>603132 - AEC FORMATION</v>
      </c>
      <c r="F9821" t="s">
        <v>1857</v>
      </c>
      <c r="G9821" t="s">
        <v>124167</v>
      </c>
      <c r="H9821" t="s">
        <v>12652</v>
      </c>
      <c r="I9821" t="s">
        <v>124166</v>
      </c>
      <c r="J9821" t="s">
        <v>124165</v>
      </c>
      <c r="K9821" t="s">
        <v>208</v>
      </c>
      <c r="L9821" t="s">
        <v>124164</v>
      </c>
      <c r="N9821" t="s">
        <v>208</v>
      </c>
      <c r="O9821" t="s">
        <v>476</v>
      </c>
      <c r="P9821" t="s">
        <v>476</v>
      </c>
    </row>
    <row r="9822" spans="1:16">
      <c r="A9822" s="484" t="s">
        <v>80179</v>
      </c>
      <c r="B9822" s="485" t="s">
        <v>80178</v>
      </c>
      <c r="C9822" t="s">
        <v>80177</v>
      </c>
      <c r="D9822" t="s">
        <v>80176</v>
      </c>
      <c r="E9822" t="str">
        <f t="shared" si="153"/>
        <v>452245 - EMLYON EXECUTIVE EDUCATION ECULLY</v>
      </c>
      <c r="F9822" t="s">
        <v>6063</v>
      </c>
      <c r="G9822" t="s">
        <v>80175</v>
      </c>
      <c r="I9822" t="s">
        <v>24817</v>
      </c>
      <c r="J9822" t="s">
        <v>80174</v>
      </c>
      <c r="K9822" t="s">
        <v>208</v>
      </c>
      <c r="L9822" t="s">
        <v>80173</v>
      </c>
      <c r="N9822" t="s">
        <v>207</v>
      </c>
      <c r="O9822" t="s">
        <v>476</v>
      </c>
      <c r="P9822" t="s">
        <v>476</v>
      </c>
    </row>
    <row r="9823" spans="1:16">
      <c r="A9823" s="484" t="s">
        <v>2426</v>
      </c>
      <c r="B9823" s="485" t="s">
        <v>2425</v>
      </c>
      <c r="C9823" t="s">
        <v>2424</v>
      </c>
      <c r="D9823" t="s">
        <v>2423</v>
      </c>
      <c r="E9823" t="str">
        <f t="shared" si="153"/>
        <v>574442 - WEYLAND KARINE</v>
      </c>
      <c r="F9823" t="s">
        <v>1469</v>
      </c>
      <c r="G9823" t="s">
        <v>2422</v>
      </c>
      <c r="I9823" t="s">
        <v>1837</v>
      </c>
      <c r="J9823" t="s">
        <v>2421</v>
      </c>
      <c r="K9823" t="s">
        <v>208</v>
      </c>
      <c r="L9823" t="s">
        <v>2420</v>
      </c>
      <c r="N9823" t="s">
        <v>208</v>
      </c>
      <c r="O9823" t="s">
        <v>476</v>
      </c>
      <c r="P9823" t="s">
        <v>476</v>
      </c>
    </row>
    <row r="9824" spans="1:16">
      <c r="A9824" s="484" t="s">
        <v>109352</v>
      </c>
      <c r="B9824" s="485" t="s">
        <v>109351</v>
      </c>
      <c r="C9824" t="s">
        <v>109350</v>
      </c>
      <c r="D9824" t="s">
        <v>109350</v>
      </c>
      <c r="E9824" t="str">
        <f t="shared" si="153"/>
        <v>615894 - CAZALS BENEDICTE</v>
      </c>
      <c r="F9824" t="s">
        <v>3778</v>
      </c>
      <c r="G9824" t="s">
        <v>109349</v>
      </c>
      <c r="I9824" t="s">
        <v>41992</v>
      </c>
      <c r="J9824" t="s">
        <v>109348</v>
      </c>
      <c r="K9824" t="s">
        <v>208</v>
      </c>
      <c r="L9824" t="s">
        <v>109347</v>
      </c>
      <c r="N9824" t="s">
        <v>208</v>
      </c>
      <c r="O9824" t="s">
        <v>476</v>
      </c>
      <c r="P9824" t="s">
        <v>476</v>
      </c>
    </row>
    <row r="9825" spans="1:16">
      <c r="A9825" s="484" t="s">
        <v>80654</v>
      </c>
      <c r="B9825" s="485" t="s">
        <v>80653</v>
      </c>
      <c r="C9825" t="s">
        <v>80652</v>
      </c>
      <c r="D9825" t="s">
        <v>80652</v>
      </c>
      <c r="E9825" t="str">
        <f t="shared" si="153"/>
        <v>365646 - ELAP</v>
      </c>
      <c r="F9825" t="s">
        <v>12625</v>
      </c>
      <c r="G9825" t="s">
        <v>80651</v>
      </c>
      <c r="H9825" t="s">
        <v>80650</v>
      </c>
      <c r="I9825" t="s">
        <v>21750</v>
      </c>
      <c r="J9825" t="s">
        <v>80649</v>
      </c>
      <c r="K9825" t="s">
        <v>208</v>
      </c>
      <c r="L9825" t="s">
        <v>80648</v>
      </c>
      <c r="N9825" t="s">
        <v>208</v>
      </c>
      <c r="O9825" t="s">
        <v>476</v>
      </c>
      <c r="P9825" t="s">
        <v>476</v>
      </c>
    </row>
    <row r="9826" spans="1:16">
      <c r="A9826" s="484" t="s">
        <v>79525</v>
      </c>
      <c r="B9826" s="485" t="s">
        <v>79524</v>
      </c>
      <c r="C9826" t="s">
        <v>79523</v>
      </c>
      <c r="D9826" t="s">
        <v>79523</v>
      </c>
      <c r="E9826" t="str">
        <f t="shared" si="153"/>
        <v>475841 - ENTR'AUTRES</v>
      </c>
      <c r="F9826" t="s">
        <v>2572</v>
      </c>
      <c r="G9826" t="s">
        <v>79522</v>
      </c>
      <c r="I9826" t="s">
        <v>618</v>
      </c>
      <c r="J9826" t="s">
        <v>79521</v>
      </c>
      <c r="K9826" t="s">
        <v>208</v>
      </c>
      <c r="L9826" t="s">
        <v>79520</v>
      </c>
      <c r="N9826" t="s">
        <v>208</v>
      </c>
      <c r="O9826" t="s">
        <v>476</v>
      </c>
      <c r="P9826" t="s">
        <v>476</v>
      </c>
    </row>
    <row r="9827" spans="1:16">
      <c r="A9827" s="484" t="s">
        <v>93589</v>
      </c>
      <c r="B9827" s="485" t="s">
        <v>93588</v>
      </c>
      <c r="C9827" t="s">
        <v>93587</v>
      </c>
      <c r="D9827" t="s">
        <v>93586</v>
      </c>
      <c r="E9827" t="str">
        <f t="shared" si="153"/>
        <v>391967 - C2DS</v>
      </c>
      <c r="F9827" t="s">
        <v>8653</v>
      </c>
      <c r="G9827" t="s">
        <v>93585</v>
      </c>
      <c r="I9827" t="s">
        <v>59320</v>
      </c>
      <c r="J9827" t="s">
        <v>93584</v>
      </c>
      <c r="K9827" t="s">
        <v>208</v>
      </c>
      <c r="L9827" t="s">
        <v>93583</v>
      </c>
      <c r="N9827" t="s">
        <v>208</v>
      </c>
      <c r="O9827" t="s">
        <v>476</v>
      </c>
      <c r="P9827" t="s">
        <v>476</v>
      </c>
    </row>
    <row r="9828" spans="1:16">
      <c r="A9828" s="484" t="s">
        <v>73244</v>
      </c>
      <c r="B9828" s="485" t="s">
        <v>73243</v>
      </c>
      <c r="C9828" t="s">
        <v>73242</v>
      </c>
      <c r="D9828" t="s">
        <v>73241</v>
      </c>
      <c r="E9828" t="str">
        <f t="shared" si="153"/>
        <v>426313 - FFKMDA</v>
      </c>
      <c r="F9828" t="s">
        <v>73240</v>
      </c>
      <c r="G9828" t="s">
        <v>73239</v>
      </c>
      <c r="I9828" t="s">
        <v>44050</v>
      </c>
      <c r="J9828" t="s">
        <v>73238</v>
      </c>
      <c r="K9828" t="s">
        <v>208</v>
      </c>
      <c r="L9828" t="s">
        <v>73237</v>
      </c>
      <c r="N9828" t="s">
        <v>208</v>
      </c>
      <c r="O9828" t="s">
        <v>476</v>
      </c>
      <c r="P9828" t="s">
        <v>476</v>
      </c>
    </row>
    <row r="9829" spans="1:16">
      <c r="A9829" s="484" t="s">
        <v>26368</v>
      </c>
      <c r="B9829" s="485" t="s">
        <v>26367</v>
      </c>
      <c r="C9829" t="s">
        <v>26366</v>
      </c>
      <c r="D9829" t="s">
        <v>26366</v>
      </c>
      <c r="E9829" t="str">
        <f t="shared" si="153"/>
        <v>471082 - PREVENT ACT FORMATION</v>
      </c>
      <c r="F9829" t="s">
        <v>1077</v>
      </c>
      <c r="G9829" t="s">
        <v>26365</v>
      </c>
      <c r="I9829" t="s">
        <v>26364</v>
      </c>
      <c r="J9829" t="s">
        <v>26363</v>
      </c>
      <c r="K9829" t="s">
        <v>208</v>
      </c>
      <c r="L9829" t="s">
        <v>26362</v>
      </c>
      <c r="N9829" t="s">
        <v>208</v>
      </c>
      <c r="O9829" t="s">
        <v>476</v>
      </c>
      <c r="P9829" t="s">
        <v>476</v>
      </c>
    </row>
    <row r="9830" spans="1:16">
      <c r="A9830" s="484" t="s">
        <v>52592</v>
      </c>
      <c r="B9830" s="485" t="s">
        <v>52591</v>
      </c>
      <c r="C9830" t="s">
        <v>52590</v>
      </c>
      <c r="D9830" t="s">
        <v>52589</v>
      </c>
      <c r="E9830" t="str">
        <f t="shared" si="153"/>
        <v>579944 - ISOGM BEZIERS</v>
      </c>
      <c r="F9830" t="s">
        <v>707</v>
      </c>
      <c r="G9830" t="s">
        <v>52588</v>
      </c>
      <c r="H9830" t="s">
        <v>52587</v>
      </c>
      <c r="I9830" t="s">
        <v>6726</v>
      </c>
      <c r="J9830" t="s">
        <v>52586</v>
      </c>
      <c r="K9830" t="s">
        <v>208</v>
      </c>
      <c r="L9830" t="s">
        <v>52585</v>
      </c>
      <c r="N9830" t="s">
        <v>208</v>
      </c>
      <c r="O9830" t="s">
        <v>476</v>
      </c>
      <c r="P9830" t="s">
        <v>476</v>
      </c>
    </row>
    <row r="9831" spans="1:16">
      <c r="A9831" s="484" t="s">
        <v>84870</v>
      </c>
      <c r="B9831" s="485" t="s">
        <v>84869</v>
      </c>
      <c r="C9831" t="s">
        <v>84868</v>
      </c>
      <c r="D9831" t="s">
        <v>84867</v>
      </c>
      <c r="E9831" t="str">
        <f t="shared" si="153"/>
        <v>582270 - SARL DU BOCAGE</v>
      </c>
      <c r="F9831" t="s">
        <v>25301</v>
      </c>
      <c r="G9831" t="s">
        <v>84866</v>
      </c>
      <c r="I9831" t="s">
        <v>84865</v>
      </c>
      <c r="J9831" t="s">
        <v>84864</v>
      </c>
      <c r="K9831" t="s">
        <v>208</v>
      </c>
      <c r="L9831" t="s">
        <v>84863</v>
      </c>
      <c r="N9831" t="s">
        <v>208</v>
      </c>
      <c r="O9831" t="s">
        <v>476</v>
      </c>
      <c r="P9831" t="s">
        <v>476</v>
      </c>
    </row>
    <row r="9832" spans="1:16">
      <c r="A9832" s="484" t="s">
        <v>115842</v>
      </c>
      <c r="B9832" s="485" t="s">
        <v>115841</v>
      </c>
      <c r="C9832" t="s">
        <v>115840</v>
      </c>
      <c r="D9832" t="s">
        <v>115840</v>
      </c>
      <c r="E9832" t="str">
        <f t="shared" si="153"/>
        <v>513921 - AVENIR TRAJECTOIRE</v>
      </c>
      <c r="F9832" t="s">
        <v>1352</v>
      </c>
      <c r="G9832" t="s">
        <v>115839</v>
      </c>
      <c r="H9832" t="s">
        <v>115838</v>
      </c>
      <c r="I9832" t="s">
        <v>845</v>
      </c>
      <c r="J9832" t="s">
        <v>115837</v>
      </c>
      <c r="K9832" t="s">
        <v>208</v>
      </c>
      <c r="L9832" t="s">
        <v>115836</v>
      </c>
      <c r="N9832" t="s">
        <v>208</v>
      </c>
      <c r="O9832" t="s">
        <v>476</v>
      </c>
      <c r="P9832" t="s">
        <v>476</v>
      </c>
    </row>
    <row r="9833" spans="1:16">
      <c r="A9833" s="484" t="s">
        <v>27507</v>
      </c>
      <c r="B9833" s="485" t="s">
        <v>27506</v>
      </c>
      <c r="C9833" t="s">
        <v>27505</v>
      </c>
      <c r="D9833" t="s">
        <v>27505</v>
      </c>
      <c r="E9833" t="str">
        <f t="shared" si="153"/>
        <v>427287 - PLURADYS</v>
      </c>
      <c r="F9833" t="s">
        <v>12922</v>
      </c>
      <c r="G9833" t="s">
        <v>27504</v>
      </c>
      <c r="I9833" t="s">
        <v>1501</v>
      </c>
      <c r="J9833" t="s">
        <v>27503</v>
      </c>
      <c r="K9833" t="s">
        <v>208</v>
      </c>
      <c r="L9833" t="s">
        <v>27502</v>
      </c>
      <c r="N9833" t="s">
        <v>208</v>
      </c>
      <c r="O9833" t="s">
        <v>476</v>
      </c>
      <c r="P9833" t="s">
        <v>476</v>
      </c>
    </row>
    <row r="9834" spans="1:16">
      <c r="A9834" s="484" t="s">
        <v>8595</v>
      </c>
      <c r="B9834" s="485" t="s">
        <v>8594</v>
      </c>
      <c r="C9834" t="s">
        <v>8593</v>
      </c>
      <c r="D9834" t="s">
        <v>8593</v>
      </c>
      <c r="E9834" t="str">
        <f t="shared" si="153"/>
        <v>533737 - TUTELLE AU QUOTIDIEN</v>
      </c>
      <c r="F9834" t="s">
        <v>8592</v>
      </c>
      <c r="G9834" t="s">
        <v>8591</v>
      </c>
      <c r="H9834" t="s">
        <v>8590</v>
      </c>
      <c r="I9834" t="s">
        <v>569</v>
      </c>
      <c r="J9834" t="s">
        <v>8589</v>
      </c>
      <c r="K9834" t="s">
        <v>208</v>
      </c>
      <c r="L9834" t="s">
        <v>8588</v>
      </c>
      <c r="N9834" t="s">
        <v>208</v>
      </c>
      <c r="O9834" t="s">
        <v>476</v>
      </c>
      <c r="P9834" t="s">
        <v>476</v>
      </c>
    </row>
    <row r="9835" spans="1:16">
      <c r="A9835" s="484" t="s">
        <v>108863</v>
      </c>
      <c r="B9835" s="485" t="s">
        <v>108862</v>
      </c>
      <c r="C9835" t="s">
        <v>108861</v>
      </c>
      <c r="D9835" t="s">
        <v>108861</v>
      </c>
      <c r="E9835" t="str">
        <f t="shared" si="153"/>
        <v>439990 - CEGEFOS</v>
      </c>
      <c r="F9835" t="s">
        <v>7556</v>
      </c>
      <c r="G9835" t="s">
        <v>108860</v>
      </c>
      <c r="I9835" t="s">
        <v>3929</v>
      </c>
      <c r="J9835" t="s">
        <v>108859</v>
      </c>
      <c r="K9835" t="s">
        <v>208</v>
      </c>
      <c r="L9835" t="s">
        <v>108858</v>
      </c>
      <c r="N9835" t="s">
        <v>208</v>
      </c>
      <c r="O9835" t="s">
        <v>476</v>
      </c>
      <c r="P9835" t="s">
        <v>476</v>
      </c>
    </row>
    <row r="9836" spans="1:16">
      <c r="A9836" s="484" t="s">
        <v>9821</v>
      </c>
      <c r="B9836" s="485" t="s">
        <v>9820</v>
      </c>
      <c r="C9836" t="s">
        <v>9819</v>
      </c>
      <c r="D9836" t="s">
        <v>9819</v>
      </c>
      <c r="E9836" t="str">
        <f t="shared" si="153"/>
        <v>588866 - THOMAS LEGRAND CONSULTANTS</v>
      </c>
      <c r="F9836" t="s">
        <v>707</v>
      </c>
      <c r="G9836" t="s">
        <v>9818</v>
      </c>
      <c r="H9836" t="s">
        <v>9817</v>
      </c>
      <c r="I9836" t="s">
        <v>9816</v>
      </c>
      <c r="J9836" t="s">
        <v>9815</v>
      </c>
      <c r="K9836" t="s">
        <v>208</v>
      </c>
      <c r="L9836" t="s">
        <v>9814</v>
      </c>
      <c r="N9836" t="s">
        <v>208</v>
      </c>
      <c r="O9836" t="s">
        <v>476</v>
      </c>
      <c r="P9836" t="s">
        <v>476</v>
      </c>
    </row>
    <row r="9837" spans="1:16">
      <c r="A9837" s="484" t="s">
        <v>130364</v>
      </c>
      <c r="B9837" s="485" t="s">
        <v>130363</v>
      </c>
      <c r="C9837" t="s">
        <v>130362</v>
      </c>
      <c r="D9837" t="s">
        <v>130362</v>
      </c>
      <c r="E9837" t="str">
        <f t="shared" si="153"/>
        <v>652672 - ALLIAGE FORMATION ORIENTATION CONSEIL</v>
      </c>
      <c r="F9837" t="s">
        <v>11199</v>
      </c>
      <c r="G9837" t="s">
        <v>130361</v>
      </c>
      <c r="H9837" t="s">
        <v>130360</v>
      </c>
      <c r="I9837" t="s">
        <v>6872</v>
      </c>
      <c r="J9837" t="s">
        <v>130359</v>
      </c>
      <c r="K9837" t="s">
        <v>208</v>
      </c>
      <c r="L9837" t="s">
        <v>130358</v>
      </c>
      <c r="N9837" t="s">
        <v>208</v>
      </c>
      <c r="O9837" t="s">
        <v>476</v>
      </c>
      <c r="P9837" t="s">
        <v>476</v>
      </c>
    </row>
    <row r="9838" spans="1:16">
      <c r="A9838" s="484" t="s">
        <v>44436</v>
      </c>
      <c r="B9838" s="485" t="s">
        <v>44435</v>
      </c>
      <c r="C9838" t="s">
        <v>44434</v>
      </c>
      <c r="D9838" t="s">
        <v>44434</v>
      </c>
      <c r="E9838" t="str">
        <f t="shared" si="153"/>
        <v>591488 - LEBEAU JESTIN AUDREY</v>
      </c>
      <c r="F9838" t="s">
        <v>5185</v>
      </c>
      <c r="G9838" t="s">
        <v>44433</v>
      </c>
      <c r="I9838" t="s">
        <v>44432</v>
      </c>
      <c r="J9838" t="s">
        <v>44431</v>
      </c>
      <c r="K9838" t="s">
        <v>208</v>
      </c>
      <c r="L9838" t="s">
        <v>44430</v>
      </c>
      <c r="N9838" t="s">
        <v>208</v>
      </c>
      <c r="O9838" t="s">
        <v>476</v>
      </c>
      <c r="P9838" t="s">
        <v>476</v>
      </c>
    </row>
    <row r="9839" spans="1:16">
      <c r="A9839" s="484" t="s">
        <v>95543</v>
      </c>
      <c r="B9839" s="485" t="s">
        <v>95542</v>
      </c>
      <c r="C9839" t="s">
        <v>95541</v>
      </c>
      <c r="D9839" t="s">
        <v>95541</v>
      </c>
      <c r="E9839" t="str">
        <f t="shared" si="153"/>
        <v>531157 - CLINIC ALL</v>
      </c>
      <c r="F9839" t="s">
        <v>1848</v>
      </c>
      <c r="G9839" t="s">
        <v>95540</v>
      </c>
      <c r="H9839" t="s">
        <v>95539</v>
      </c>
      <c r="I9839" t="s">
        <v>16936</v>
      </c>
      <c r="J9839" t="s">
        <v>95538</v>
      </c>
      <c r="K9839" t="s">
        <v>208</v>
      </c>
      <c r="L9839" t="s">
        <v>95537</v>
      </c>
      <c r="N9839" t="s">
        <v>208</v>
      </c>
      <c r="O9839" t="s">
        <v>476</v>
      </c>
      <c r="P9839" t="s">
        <v>476</v>
      </c>
    </row>
    <row r="9840" spans="1:16">
      <c r="A9840" s="484" t="s">
        <v>112375</v>
      </c>
      <c r="B9840" s="485" t="s">
        <v>112374</v>
      </c>
      <c r="C9840" t="s">
        <v>112373</v>
      </c>
      <c r="D9840" t="s">
        <v>112372</v>
      </c>
      <c r="E9840" t="str">
        <f t="shared" si="153"/>
        <v>404974 - OB FORMATION</v>
      </c>
      <c r="F9840" t="s">
        <v>21790</v>
      </c>
      <c r="G9840" t="s">
        <v>112371</v>
      </c>
      <c r="I9840" t="s">
        <v>112370</v>
      </c>
      <c r="J9840" t="s">
        <v>112369</v>
      </c>
      <c r="K9840" t="s">
        <v>208</v>
      </c>
      <c r="L9840" t="s">
        <v>112368</v>
      </c>
      <c r="N9840" t="s">
        <v>208</v>
      </c>
      <c r="O9840" t="s">
        <v>476</v>
      </c>
      <c r="P9840" t="s">
        <v>476</v>
      </c>
    </row>
    <row r="9841" spans="1:16">
      <c r="A9841" s="484" t="s">
        <v>80159</v>
      </c>
      <c r="B9841" s="485" t="s">
        <v>80158</v>
      </c>
      <c r="C9841" t="s">
        <v>80157</v>
      </c>
      <c r="D9841" t="s">
        <v>80156</v>
      </c>
      <c r="E9841" t="str">
        <f t="shared" si="153"/>
        <v>596048 - EMMANUELLE PIQUET CONSEIL</v>
      </c>
      <c r="F9841" t="s">
        <v>22031</v>
      </c>
      <c r="G9841" t="s">
        <v>80155</v>
      </c>
      <c r="I9841" t="s">
        <v>2917</v>
      </c>
      <c r="J9841" t="s">
        <v>80154</v>
      </c>
      <c r="K9841" t="s">
        <v>208</v>
      </c>
      <c r="L9841" t="s">
        <v>80153</v>
      </c>
      <c r="N9841" t="s">
        <v>208</v>
      </c>
      <c r="O9841" t="s">
        <v>476</v>
      </c>
      <c r="P9841" t="s">
        <v>476</v>
      </c>
    </row>
    <row r="9842" spans="1:16">
      <c r="A9842" s="484" t="s">
        <v>3301</v>
      </c>
      <c r="B9842" s="485" t="s">
        <v>3300</v>
      </c>
      <c r="C9842" t="s">
        <v>3299</v>
      </c>
      <c r="D9842" t="s">
        <v>3298</v>
      </c>
      <c r="E9842" t="str">
        <f t="shared" si="153"/>
        <v>514652 - VITIS VINI TERRA TONNERRE</v>
      </c>
      <c r="F9842" t="s">
        <v>3297</v>
      </c>
      <c r="G9842" t="s">
        <v>3296</v>
      </c>
      <c r="H9842" t="s">
        <v>3295</v>
      </c>
      <c r="I9842" t="s">
        <v>3294</v>
      </c>
      <c r="J9842" t="s">
        <v>3293</v>
      </c>
      <c r="K9842" t="s">
        <v>208</v>
      </c>
      <c r="L9842" t="s">
        <v>3292</v>
      </c>
      <c r="N9842" t="s">
        <v>208</v>
      </c>
      <c r="O9842" t="s">
        <v>476</v>
      </c>
      <c r="P9842" t="s">
        <v>476</v>
      </c>
    </row>
    <row r="9843" spans="1:16">
      <c r="A9843" s="484" t="s">
        <v>107632</v>
      </c>
      <c r="B9843" s="485" t="s">
        <v>107631</v>
      </c>
      <c r="C9843" t="s">
        <v>107630</v>
      </c>
      <c r="D9843" t="s">
        <v>107629</v>
      </c>
      <c r="E9843" t="str">
        <f t="shared" si="153"/>
        <v>390264 - CFMT</v>
      </c>
      <c r="F9843" t="s">
        <v>12087</v>
      </c>
      <c r="G9843" t="s">
        <v>107628</v>
      </c>
      <c r="I9843" t="s">
        <v>4235</v>
      </c>
      <c r="J9843" t="s">
        <v>107627</v>
      </c>
      <c r="K9843" t="s">
        <v>208</v>
      </c>
      <c r="L9843" t="s">
        <v>107626</v>
      </c>
      <c r="N9843" t="s">
        <v>208</v>
      </c>
      <c r="O9843" t="s">
        <v>476</v>
      </c>
      <c r="P9843" t="s">
        <v>476</v>
      </c>
    </row>
    <row r="9844" spans="1:16">
      <c r="A9844" s="484" t="s">
        <v>98068</v>
      </c>
      <c r="B9844" s="485" t="s">
        <v>98067</v>
      </c>
      <c r="C9844" t="s">
        <v>98066</v>
      </c>
      <c r="D9844" t="s">
        <v>98065</v>
      </c>
      <c r="E9844" t="str">
        <f t="shared" si="153"/>
        <v>388609 - CFV</v>
      </c>
      <c r="F9844" t="s">
        <v>540</v>
      </c>
      <c r="G9844" t="s">
        <v>98064</v>
      </c>
      <c r="I9844" t="s">
        <v>98063</v>
      </c>
      <c r="J9844" t="s">
        <v>98062</v>
      </c>
      <c r="K9844" t="s">
        <v>208</v>
      </c>
      <c r="L9844" t="s">
        <v>98061</v>
      </c>
      <c r="N9844" t="s">
        <v>208</v>
      </c>
      <c r="O9844" t="s">
        <v>476</v>
      </c>
      <c r="P9844" t="s">
        <v>476</v>
      </c>
    </row>
    <row r="9845" spans="1:16">
      <c r="A9845" s="484" t="s">
        <v>50116</v>
      </c>
      <c r="B9845" s="485" t="s">
        <v>50115</v>
      </c>
      <c r="C9845" t="s">
        <v>50114</v>
      </c>
      <c r="D9845" t="s">
        <v>50114</v>
      </c>
      <c r="E9845" t="str">
        <f t="shared" si="153"/>
        <v>644511 - ISM DEVELOPPEMENT</v>
      </c>
      <c r="F9845" t="s">
        <v>50113</v>
      </c>
      <c r="G9845" t="s">
        <v>50112</v>
      </c>
      <c r="H9845" t="s">
        <v>50111</v>
      </c>
      <c r="I9845" t="s">
        <v>50110</v>
      </c>
      <c r="J9845" t="s">
        <v>50109</v>
      </c>
      <c r="K9845" t="s">
        <v>208</v>
      </c>
      <c r="L9845" t="s">
        <v>50108</v>
      </c>
      <c r="N9845" t="s">
        <v>208</v>
      </c>
      <c r="O9845" t="s">
        <v>476</v>
      </c>
      <c r="P9845" t="s">
        <v>476</v>
      </c>
    </row>
    <row r="9846" spans="1:16">
      <c r="A9846" s="484" t="s">
        <v>9211</v>
      </c>
      <c r="B9846" s="485" t="s">
        <v>9210</v>
      </c>
      <c r="C9846" t="s">
        <v>9209</v>
      </c>
      <c r="D9846" t="s">
        <v>9209</v>
      </c>
      <c r="E9846" t="str">
        <f t="shared" si="153"/>
        <v>372006 - TRACE SOFTWARE INTERNATIONAL</v>
      </c>
      <c r="G9846" t="s">
        <v>9208</v>
      </c>
      <c r="I9846" t="s">
        <v>9207</v>
      </c>
      <c r="J9846" t="s">
        <v>9206</v>
      </c>
      <c r="K9846" t="s">
        <v>208</v>
      </c>
      <c r="L9846" t="s">
        <v>9205</v>
      </c>
      <c r="N9846" t="s">
        <v>208</v>
      </c>
      <c r="O9846" t="s">
        <v>476</v>
      </c>
      <c r="P9846" t="s">
        <v>476</v>
      </c>
    </row>
    <row r="9847" spans="1:16">
      <c r="A9847" s="484" t="s">
        <v>74416</v>
      </c>
      <c r="B9847" s="485" t="s">
        <v>74415</v>
      </c>
      <c r="C9847" t="s">
        <v>74414</v>
      </c>
      <c r="D9847" t="s">
        <v>74413</v>
      </c>
      <c r="E9847" t="str">
        <f t="shared" si="153"/>
        <v>414281 - FABRE FLORENCE</v>
      </c>
      <c r="F9847" t="s">
        <v>19323</v>
      </c>
      <c r="G9847" t="s">
        <v>30839</v>
      </c>
      <c r="H9847" t="s">
        <v>74412</v>
      </c>
      <c r="I9847" t="s">
        <v>30837</v>
      </c>
      <c r="J9847" t="s">
        <v>74411</v>
      </c>
      <c r="K9847" t="s">
        <v>208</v>
      </c>
      <c r="L9847" t="s">
        <v>74410</v>
      </c>
      <c r="N9847" t="s">
        <v>208</v>
      </c>
      <c r="O9847" t="s">
        <v>476</v>
      </c>
      <c r="P9847" t="s">
        <v>476</v>
      </c>
    </row>
    <row r="9848" spans="1:16">
      <c r="A9848" s="484" t="s">
        <v>34451</v>
      </c>
      <c r="B9848" s="485" t="s">
        <v>34450</v>
      </c>
      <c r="C9848" t="s">
        <v>34449</v>
      </c>
      <c r="D9848" t="s">
        <v>34449</v>
      </c>
      <c r="E9848" t="str">
        <f t="shared" si="153"/>
        <v>475774 - MY RH CONSEIL</v>
      </c>
      <c r="F9848" t="s">
        <v>1817</v>
      </c>
      <c r="G9848" t="s">
        <v>34448</v>
      </c>
      <c r="I9848" t="s">
        <v>17191</v>
      </c>
      <c r="J9848" t="s">
        <v>34447</v>
      </c>
      <c r="K9848" t="s">
        <v>208</v>
      </c>
      <c r="L9848" t="s">
        <v>34446</v>
      </c>
      <c r="N9848" t="s">
        <v>208</v>
      </c>
      <c r="O9848" t="s">
        <v>476</v>
      </c>
      <c r="P9848" t="s">
        <v>476</v>
      </c>
    </row>
    <row r="9849" spans="1:16">
      <c r="A9849" s="484" t="s">
        <v>48675</v>
      </c>
      <c r="B9849" s="485" t="s">
        <v>48674</v>
      </c>
      <c r="C9849" t="s">
        <v>48673</v>
      </c>
      <c r="D9849" t="s">
        <v>48672</v>
      </c>
      <c r="E9849" t="str">
        <f t="shared" si="153"/>
        <v>477862 - K TAPING ACADEMIE - KTA</v>
      </c>
      <c r="F9849" t="s">
        <v>6776</v>
      </c>
      <c r="G9849" t="s">
        <v>48671</v>
      </c>
      <c r="I9849" t="s">
        <v>48670</v>
      </c>
      <c r="J9849" t="s">
        <v>48669</v>
      </c>
      <c r="K9849" t="s">
        <v>48668</v>
      </c>
      <c r="L9849" t="s">
        <v>48667</v>
      </c>
      <c r="N9849" t="s">
        <v>208</v>
      </c>
      <c r="O9849" t="s">
        <v>476</v>
      </c>
      <c r="P9849" t="s">
        <v>476</v>
      </c>
    </row>
    <row r="9850" spans="1:16">
      <c r="A9850" s="484" t="s">
        <v>58183</v>
      </c>
      <c r="B9850" s="485" t="s">
        <v>58182</v>
      </c>
      <c r="C9850" t="s">
        <v>58181</v>
      </c>
      <c r="D9850" t="s">
        <v>58181</v>
      </c>
      <c r="E9850" t="str">
        <f t="shared" si="153"/>
        <v>636447 - INFINI BEAUTE</v>
      </c>
      <c r="F9850" t="s">
        <v>11979</v>
      </c>
      <c r="G9850" t="s">
        <v>58180</v>
      </c>
      <c r="I9850" t="s">
        <v>58179</v>
      </c>
      <c r="J9850" t="s">
        <v>58178</v>
      </c>
      <c r="K9850" t="s">
        <v>208</v>
      </c>
      <c r="L9850" t="s">
        <v>58177</v>
      </c>
      <c r="N9850" t="s">
        <v>208</v>
      </c>
      <c r="O9850" t="s">
        <v>476</v>
      </c>
      <c r="P9850" t="s">
        <v>476</v>
      </c>
    </row>
    <row r="9851" spans="1:16">
      <c r="A9851" s="484" t="s">
        <v>65539</v>
      </c>
      <c r="B9851" s="485" t="s">
        <v>65538</v>
      </c>
      <c r="C9851" t="s">
        <v>65537</v>
      </c>
      <c r="D9851" t="s">
        <v>65536</v>
      </c>
      <c r="E9851" t="str">
        <f t="shared" si="153"/>
        <v>656276 - GRANGER ALAIN</v>
      </c>
      <c r="F9851" t="s">
        <v>6245</v>
      </c>
      <c r="G9851" t="s">
        <v>65535</v>
      </c>
      <c r="I9851" t="s">
        <v>4549</v>
      </c>
      <c r="J9851" t="s">
        <v>65534</v>
      </c>
      <c r="K9851" t="s">
        <v>208</v>
      </c>
      <c r="L9851" t="s">
        <v>65533</v>
      </c>
      <c r="N9851" t="s">
        <v>208</v>
      </c>
      <c r="O9851" t="s">
        <v>476</v>
      </c>
      <c r="P9851" t="s">
        <v>476</v>
      </c>
    </row>
    <row r="9852" spans="1:16">
      <c r="A9852" s="484" t="s">
        <v>17145</v>
      </c>
      <c r="B9852" s="485" t="s">
        <v>17144</v>
      </c>
      <c r="C9852" t="s">
        <v>17143</v>
      </c>
      <c r="D9852" t="s">
        <v>17143</v>
      </c>
      <c r="E9852" t="str">
        <f t="shared" si="153"/>
        <v>622813 - SIGOTM</v>
      </c>
      <c r="F9852" t="s">
        <v>17142</v>
      </c>
      <c r="G9852" t="s">
        <v>17141</v>
      </c>
      <c r="I9852" t="s">
        <v>2959</v>
      </c>
      <c r="J9852" t="s">
        <v>17140</v>
      </c>
      <c r="K9852" t="s">
        <v>208</v>
      </c>
      <c r="L9852" t="s">
        <v>17139</v>
      </c>
      <c r="N9852" t="s">
        <v>208</v>
      </c>
      <c r="O9852" t="s">
        <v>476</v>
      </c>
      <c r="P9852" t="s">
        <v>476</v>
      </c>
    </row>
    <row r="9853" spans="1:16">
      <c r="A9853" s="484" t="s">
        <v>134940</v>
      </c>
      <c r="B9853" s="485" t="s">
        <v>134939</v>
      </c>
      <c r="C9853" t="s">
        <v>134938</v>
      </c>
      <c r="D9853" t="s">
        <v>134938</v>
      </c>
      <c r="E9853" t="str">
        <f t="shared" si="153"/>
        <v>629625 - ACTOVIA</v>
      </c>
      <c r="F9853" t="s">
        <v>1415</v>
      </c>
      <c r="G9853" t="s">
        <v>39466</v>
      </c>
      <c r="I9853" t="s">
        <v>134937</v>
      </c>
      <c r="J9853" t="s">
        <v>134936</v>
      </c>
      <c r="K9853" t="s">
        <v>208</v>
      </c>
      <c r="L9853" t="s">
        <v>134935</v>
      </c>
      <c r="N9853" t="s">
        <v>208</v>
      </c>
      <c r="O9853" t="s">
        <v>476</v>
      </c>
      <c r="P9853" t="s">
        <v>476</v>
      </c>
    </row>
    <row r="9854" spans="1:16">
      <c r="A9854" s="484" t="s">
        <v>71495</v>
      </c>
      <c r="B9854" s="485" t="s">
        <v>71494</v>
      </c>
      <c r="C9854" t="s">
        <v>71493</v>
      </c>
      <c r="D9854" t="s">
        <v>71492</v>
      </c>
      <c r="E9854" t="str">
        <f t="shared" si="153"/>
        <v>418249 - FONTAINE SOPHIE</v>
      </c>
      <c r="G9854" t="s">
        <v>71491</v>
      </c>
      <c r="I9854" t="s">
        <v>681</v>
      </c>
      <c r="J9854" t="s">
        <v>71490</v>
      </c>
      <c r="K9854" t="s">
        <v>208</v>
      </c>
      <c r="L9854" t="s">
        <v>71489</v>
      </c>
      <c r="N9854" t="s">
        <v>208</v>
      </c>
      <c r="O9854" t="s">
        <v>476</v>
      </c>
      <c r="P9854" t="s">
        <v>476</v>
      </c>
    </row>
    <row r="9855" spans="1:16">
      <c r="A9855" s="484" t="s">
        <v>112593</v>
      </c>
      <c r="B9855" s="485" t="s">
        <v>112592</v>
      </c>
      <c r="C9855" t="s">
        <v>112591</v>
      </c>
      <c r="D9855" t="s">
        <v>112590</v>
      </c>
      <c r="E9855" t="str">
        <f t="shared" si="153"/>
        <v>662598 - BOUDIN LAURENCE</v>
      </c>
      <c r="F9855" t="s">
        <v>4135</v>
      </c>
      <c r="G9855" t="s">
        <v>112589</v>
      </c>
      <c r="I9855" t="s">
        <v>3229</v>
      </c>
      <c r="K9855" t="s">
        <v>208</v>
      </c>
      <c r="L9855" t="s">
        <v>112588</v>
      </c>
      <c r="N9855" t="s">
        <v>208</v>
      </c>
      <c r="O9855" t="s">
        <v>476</v>
      </c>
      <c r="P9855" t="s">
        <v>476</v>
      </c>
    </row>
    <row r="9856" spans="1:16">
      <c r="A9856" s="484" t="s">
        <v>26244</v>
      </c>
      <c r="B9856" s="485" t="s">
        <v>26243</v>
      </c>
      <c r="C9856" t="s">
        <v>26242</v>
      </c>
      <c r="D9856" t="s">
        <v>26242</v>
      </c>
      <c r="E9856" t="str">
        <f t="shared" si="153"/>
        <v>410123 - PREVICONSEIL</v>
      </c>
      <c r="F9856" t="s">
        <v>1352</v>
      </c>
      <c r="G9856" t="s">
        <v>26241</v>
      </c>
      <c r="I9856" t="s">
        <v>1122</v>
      </c>
      <c r="J9856" t="s">
        <v>26240</v>
      </c>
      <c r="K9856" t="s">
        <v>208</v>
      </c>
      <c r="L9856" t="s">
        <v>26239</v>
      </c>
      <c r="N9856" t="s">
        <v>208</v>
      </c>
      <c r="O9856" t="s">
        <v>476</v>
      </c>
      <c r="P9856" t="s">
        <v>476</v>
      </c>
    </row>
    <row r="9857" spans="1:16">
      <c r="A9857" s="484" t="s">
        <v>88865</v>
      </c>
      <c r="B9857" s="485" t="s">
        <v>88864</v>
      </c>
      <c r="C9857" t="s">
        <v>88863</v>
      </c>
      <c r="D9857" t="s">
        <v>88863</v>
      </c>
      <c r="E9857" t="str">
        <f t="shared" si="153"/>
        <v>443487 - DE BRITO MARQUES GINA</v>
      </c>
      <c r="F9857" t="s">
        <v>541</v>
      </c>
      <c r="G9857" t="s">
        <v>88862</v>
      </c>
      <c r="I9857" t="s">
        <v>626</v>
      </c>
      <c r="J9857" t="s">
        <v>88861</v>
      </c>
      <c r="K9857" t="s">
        <v>208</v>
      </c>
      <c r="L9857" t="s">
        <v>88860</v>
      </c>
      <c r="N9857" t="s">
        <v>208</v>
      </c>
      <c r="O9857" t="s">
        <v>476</v>
      </c>
      <c r="P9857" t="s">
        <v>476</v>
      </c>
    </row>
    <row r="9858" spans="1:16">
      <c r="A9858" s="484" t="s">
        <v>63169</v>
      </c>
      <c r="B9858" s="485" t="s">
        <v>63168</v>
      </c>
      <c r="C9858" t="s">
        <v>63167</v>
      </c>
      <c r="D9858" t="s">
        <v>63166</v>
      </c>
      <c r="E9858" t="str">
        <f t="shared" ref="E9858:E9921" si="154">_xlfn.CONCAT(L9858," - ",D9858)</f>
        <v>630883 - CFA GP FHP NA</v>
      </c>
      <c r="F9858" t="s">
        <v>3795</v>
      </c>
      <c r="G9858" t="s">
        <v>63165</v>
      </c>
      <c r="I9858" t="s">
        <v>31383</v>
      </c>
      <c r="J9858" t="s">
        <v>63164</v>
      </c>
      <c r="K9858" t="s">
        <v>208</v>
      </c>
      <c r="L9858" t="s">
        <v>63163</v>
      </c>
      <c r="N9858" t="s">
        <v>207</v>
      </c>
      <c r="O9858" t="s">
        <v>476</v>
      </c>
      <c r="P9858" t="s">
        <v>476</v>
      </c>
    </row>
    <row r="9859" spans="1:16">
      <c r="A9859" s="484" t="s">
        <v>73653</v>
      </c>
      <c r="B9859" s="485" t="s">
        <v>73652</v>
      </c>
      <c r="C9859" t="s">
        <v>73651</v>
      </c>
      <c r="D9859" t="s">
        <v>73650</v>
      </c>
      <c r="E9859" t="str">
        <f t="shared" si="154"/>
        <v>642447 - FR DES CIDFF REG CENTRE VAL DE LOIRE ORLEANS</v>
      </c>
      <c r="F9859" t="s">
        <v>2178</v>
      </c>
      <c r="G9859" t="s">
        <v>73649</v>
      </c>
      <c r="I9859" t="s">
        <v>16849</v>
      </c>
      <c r="J9859" t="s">
        <v>73648</v>
      </c>
      <c r="K9859" t="s">
        <v>208</v>
      </c>
      <c r="L9859" t="s">
        <v>73647</v>
      </c>
      <c r="N9859" t="s">
        <v>208</v>
      </c>
      <c r="O9859" t="s">
        <v>476</v>
      </c>
      <c r="P9859" t="s">
        <v>476</v>
      </c>
    </row>
    <row r="9860" spans="1:16">
      <c r="A9860" s="484" t="s">
        <v>67881</v>
      </c>
      <c r="B9860" s="485" t="s">
        <v>67880</v>
      </c>
      <c r="C9860" t="s">
        <v>67879</v>
      </c>
      <c r="D9860" t="s">
        <v>67878</v>
      </c>
      <c r="E9860" t="str">
        <f t="shared" si="154"/>
        <v>535977 - GAILLARD MURIEL CLAUDINE</v>
      </c>
      <c r="F9860" t="s">
        <v>23409</v>
      </c>
      <c r="G9860" t="s">
        <v>67877</v>
      </c>
      <c r="I9860" t="s">
        <v>10073</v>
      </c>
      <c r="J9860" t="s">
        <v>67876</v>
      </c>
      <c r="K9860" t="s">
        <v>208</v>
      </c>
      <c r="L9860" t="s">
        <v>67875</v>
      </c>
      <c r="N9860" t="s">
        <v>208</v>
      </c>
      <c r="O9860" t="s">
        <v>476</v>
      </c>
      <c r="P9860" t="s">
        <v>476</v>
      </c>
    </row>
    <row r="9861" spans="1:16">
      <c r="A9861" s="484" t="s">
        <v>24518</v>
      </c>
      <c r="B9861" s="485" t="s">
        <v>24517</v>
      </c>
      <c r="C9861" t="s">
        <v>24516</v>
      </c>
      <c r="D9861" t="s">
        <v>24516</v>
      </c>
      <c r="E9861" t="str">
        <f t="shared" si="154"/>
        <v>476810 - QSM FORMACTION QSMFRANCETION</v>
      </c>
      <c r="F9861" t="s">
        <v>20422</v>
      </c>
      <c r="G9861" t="s">
        <v>24515</v>
      </c>
      <c r="I9861" t="s">
        <v>24514</v>
      </c>
      <c r="J9861" t="s">
        <v>24513</v>
      </c>
      <c r="K9861" t="s">
        <v>208</v>
      </c>
      <c r="L9861" t="s">
        <v>24512</v>
      </c>
      <c r="N9861" t="s">
        <v>208</v>
      </c>
      <c r="O9861" t="s">
        <v>476</v>
      </c>
      <c r="P9861" t="s">
        <v>476</v>
      </c>
    </row>
    <row r="9862" spans="1:16">
      <c r="A9862" s="484" t="s">
        <v>64261</v>
      </c>
      <c r="B9862" s="485" t="s">
        <v>64260</v>
      </c>
      <c r="C9862" t="s">
        <v>64259</v>
      </c>
      <c r="D9862" t="s">
        <v>64259</v>
      </c>
      <c r="E9862" t="str">
        <f t="shared" si="154"/>
        <v>438984 - GROUPE EDS</v>
      </c>
      <c r="F9862" t="s">
        <v>13656</v>
      </c>
      <c r="G9862" t="s">
        <v>64258</v>
      </c>
      <c r="I9862" t="s">
        <v>626</v>
      </c>
      <c r="J9862" t="s">
        <v>64257</v>
      </c>
      <c r="K9862" t="s">
        <v>208</v>
      </c>
      <c r="L9862" t="s">
        <v>64256</v>
      </c>
      <c r="N9862" t="s">
        <v>208</v>
      </c>
      <c r="O9862" t="s">
        <v>476</v>
      </c>
      <c r="P9862" t="s">
        <v>476</v>
      </c>
    </row>
    <row r="9863" spans="1:16">
      <c r="A9863" s="484" t="s">
        <v>135313</v>
      </c>
      <c r="B9863" s="485" t="s">
        <v>135312</v>
      </c>
      <c r="C9863" t="s">
        <v>135311</v>
      </c>
      <c r="D9863" t="s">
        <v>115928</v>
      </c>
      <c r="E9863" t="str">
        <f t="shared" si="154"/>
        <v>652234 - ACF</v>
      </c>
      <c r="F9863" t="s">
        <v>14016</v>
      </c>
      <c r="G9863" t="s">
        <v>135310</v>
      </c>
      <c r="I9863" t="s">
        <v>836</v>
      </c>
      <c r="J9863" t="s">
        <v>135309</v>
      </c>
      <c r="K9863" t="s">
        <v>208</v>
      </c>
      <c r="L9863" t="s">
        <v>135308</v>
      </c>
      <c r="N9863" t="s">
        <v>208</v>
      </c>
      <c r="O9863" t="s">
        <v>476</v>
      </c>
      <c r="P9863" t="s">
        <v>476</v>
      </c>
    </row>
    <row r="9864" spans="1:16">
      <c r="A9864" s="484" t="s">
        <v>86626</v>
      </c>
      <c r="B9864" s="485" t="s">
        <v>86625</v>
      </c>
      <c r="C9864" t="s">
        <v>86624</v>
      </c>
      <c r="D9864" t="s">
        <v>86624</v>
      </c>
      <c r="E9864" t="str">
        <f t="shared" si="154"/>
        <v>385074 - DOMAINE REGIONAL DE CHAUMONT SUR LOIRE</v>
      </c>
      <c r="F9864" t="s">
        <v>15002</v>
      </c>
      <c r="G9864" t="s">
        <v>86623</v>
      </c>
      <c r="I9864" t="s">
        <v>86622</v>
      </c>
      <c r="J9864" t="s">
        <v>86621</v>
      </c>
      <c r="K9864" t="s">
        <v>208</v>
      </c>
      <c r="L9864" t="s">
        <v>86620</v>
      </c>
      <c r="N9864" t="s">
        <v>208</v>
      </c>
      <c r="O9864" t="s">
        <v>476</v>
      </c>
      <c r="P9864" t="s">
        <v>476</v>
      </c>
    </row>
    <row r="9865" spans="1:16">
      <c r="A9865" s="484" t="s">
        <v>10515</v>
      </c>
      <c r="B9865" s="485" t="s">
        <v>10514</v>
      </c>
      <c r="C9865" t="s">
        <v>10513</v>
      </c>
      <c r="D9865" t="s">
        <v>10513</v>
      </c>
      <c r="E9865" t="str">
        <f t="shared" si="154"/>
        <v>471069 - TEXTILE NOMADE</v>
      </c>
      <c r="F9865" t="s">
        <v>2994</v>
      </c>
      <c r="G9865" t="s">
        <v>10512</v>
      </c>
      <c r="I9865" t="s">
        <v>10511</v>
      </c>
      <c r="J9865" t="s">
        <v>10510</v>
      </c>
      <c r="K9865" t="s">
        <v>208</v>
      </c>
      <c r="L9865" t="s">
        <v>10509</v>
      </c>
      <c r="N9865" t="s">
        <v>208</v>
      </c>
      <c r="O9865" t="s">
        <v>476</v>
      </c>
      <c r="P9865" t="s">
        <v>476</v>
      </c>
    </row>
    <row r="9866" spans="1:16">
      <c r="A9866" s="484" t="s">
        <v>85150</v>
      </c>
      <c r="B9866" s="485" t="s">
        <v>85149</v>
      </c>
      <c r="C9866" t="s">
        <v>85148</v>
      </c>
      <c r="D9866" t="s">
        <v>85148</v>
      </c>
      <c r="E9866" t="str">
        <f t="shared" si="154"/>
        <v>416241 - ECOCIVICOM</v>
      </c>
      <c r="F9866" t="s">
        <v>4705</v>
      </c>
      <c r="G9866" t="s">
        <v>85147</v>
      </c>
      <c r="I9866" t="s">
        <v>85146</v>
      </c>
      <c r="J9866" t="s">
        <v>85145</v>
      </c>
      <c r="K9866" t="s">
        <v>208</v>
      </c>
      <c r="L9866" t="s">
        <v>85144</v>
      </c>
      <c r="N9866" t="s">
        <v>208</v>
      </c>
      <c r="O9866" t="s">
        <v>476</v>
      </c>
      <c r="P9866" t="s">
        <v>476</v>
      </c>
    </row>
    <row r="9867" spans="1:16">
      <c r="A9867" s="484" t="s">
        <v>85731</v>
      </c>
      <c r="B9867" s="485" t="s">
        <v>85730</v>
      </c>
      <c r="C9867" t="s">
        <v>85729</v>
      </c>
      <c r="D9867" t="s">
        <v>85728</v>
      </c>
      <c r="E9867" t="str">
        <f t="shared" si="154"/>
        <v>625991 - DUPUIS PATRICE</v>
      </c>
      <c r="F9867" t="s">
        <v>14008</v>
      </c>
      <c r="G9867" t="s">
        <v>85727</v>
      </c>
      <c r="I9867" t="s">
        <v>85726</v>
      </c>
      <c r="J9867" t="s">
        <v>85725</v>
      </c>
      <c r="K9867" t="s">
        <v>208</v>
      </c>
      <c r="L9867" t="s">
        <v>85724</v>
      </c>
      <c r="N9867" t="s">
        <v>208</v>
      </c>
      <c r="O9867" t="s">
        <v>476</v>
      </c>
      <c r="P9867" t="s">
        <v>476</v>
      </c>
    </row>
    <row r="9868" spans="1:16">
      <c r="A9868" s="484" t="s">
        <v>83675</v>
      </c>
      <c r="B9868" s="485" t="s">
        <v>83674</v>
      </c>
      <c r="C9868" t="s">
        <v>83673</v>
      </c>
      <c r="D9868" t="s">
        <v>83672</v>
      </c>
      <c r="E9868" t="str">
        <f t="shared" si="154"/>
        <v>464533 - ELPM</v>
      </c>
      <c r="F9868" t="s">
        <v>5371</v>
      </c>
      <c r="G9868" t="s">
        <v>83671</v>
      </c>
      <c r="I9868" t="s">
        <v>12075</v>
      </c>
      <c r="J9868" t="s">
        <v>83670</v>
      </c>
      <c r="K9868" t="s">
        <v>208</v>
      </c>
      <c r="L9868" t="s">
        <v>83669</v>
      </c>
      <c r="N9868" t="s">
        <v>208</v>
      </c>
      <c r="O9868" t="s">
        <v>476</v>
      </c>
      <c r="P9868" t="s">
        <v>476</v>
      </c>
    </row>
    <row r="9869" spans="1:16">
      <c r="A9869" s="484" t="s">
        <v>79905</v>
      </c>
      <c r="B9869" s="485" t="s">
        <v>79904</v>
      </c>
      <c r="C9869" t="s">
        <v>79903</v>
      </c>
      <c r="D9869" t="s">
        <v>79902</v>
      </c>
      <c r="E9869" t="str">
        <f t="shared" si="154"/>
        <v>607034 - ENFANCE POUR TOUS PARIS</v>
      </c>
      <c r="F9869" t="s">
        <v>2651</v>
      </c>
      <c r="G9869" t="s">
        <v>79901</v>
      </c>
      <c r="I9869" t="s">
        <v>626</v>
      </c>
      <c r="J9869" t="s">
        <v>79900</v>
      </c>
      <c r="K9869" t="s">
        <v>208</v>
      </c>
      <c r="L9869" t="s">
        <v>79899</v>
      </c>
      <c r="N9869" t="s">
        <v>208</v>
      </c>
      <c r="O9869" t="s">
        <v>476</v>
      </c>
      <c r="P9869" t="s">
        <v>476</v>
      </c>
    </row>
    <row r="9870" spans="1:16">
      <c r="A9870" s="484" t="s">
        <v>128441</v>
      </c>
      <c r="B9870" s="485" t="s">
        <v>128440</v>
      </c>
      <c r="C9870" t="s">
        <v>128439</v>
      </c>
      <c r="D9870" t="s">
        <v>128439</v>
      </c>
      <c r="E9870" t="str">
        <f t="shared" si="154"/>
        <v>588350 - ANEOL</v>
      </c>
      <c r="F9870" t="s">
        <v>831</v>
      </c>
      <c r="G9870" t="s">
        <v>128438</v>
      </c>
      <c r="I9870" t="s">
        <v>959</v>
      </c>
      <c r="J9870" t="s">
        <v>128437</v>
      </c>
      <c r="K9870" t="s">
        <v>208</v>
      </c>
      <c r="L9870" t="s">
        <v>128436</v>
      </c>
      <c r="N9870" t="s">
        <v>208</v>
      </c>
      <c r="O9870" t="s">
        <v>476</v>
      </c>
      <c r="P9870" t="s">
        <v>476</v>
      </c>
    </row>
    <row r="9871" spans="1:16">
      <c r="A9871" s="484" t="s">
        <v>123681</v>
      </c>
      <c r="B9871" s="485" t="s">
        <v>123680</v>
      </c>
      <c r="C9871" t="s">
        <v>123679</v>
      </c>
      <c r="D9871" t="s">
        <v>123678</v>
      </c>
      <c r="E9871" t="str">
        <f t="shared" si="154"/>
        <v>537846 - AFSA 84 SORGUES</v>
      </c>
      <c r="F9871" t="s">
        <v>27213</v>
      </c>
      <c r="G9871" t="s">
        <v>123677</v>
      </c>
      <c r="I9871" t="s">
        <v>18579</v>
      </c>
      <c r="J9871" t="s">
        <v>123676</v>
      </c>
      <c r="K9871" t="s">
        <v>208</v>
      </c>
      <c r="L9871" t="s">
        <v>123675</v>
      </c>
      <c r="N9871" t="s">
        <v>208</v>
      </c>
      <c r="O9871" t="s">
        <v>476</v>
      </c>
      <c r="P9871" t="s">
        <v>476</v>
      </c>
    </row>
    <row r="9872" spans="1:16">
      <c r="A9872" s="484" t="s">
        <v>21509</v>
      </c>
      <c r="B9872" s="485" t="s">
        <v>21508</v>
      </c>
      <c r="C9872" t="s">
        <v>21507</v>
      </c>
      <c r="D9872" t="s">
        <v>21507</v>
      </c>
      <c r="E9872" t="str">
        <f t="shared" si="154"/>
        <v>539818 - ROBIDEZ BERTRAND - PSYCHOLOGUE</v>
      </c>
      <c r="F9872" t="s">
        <v>1817</v>
      </c>
      <c r="G9872" t="s">
        <v>21506</v>
      </c>
      <c r="I9872" t="s">
        <v>1814</v>
      </c>
      <c r="J9872" t="s">
        <v>21505</v>
      </c>
      <c r="K9872" t="s">
        <v>208</v>
      </c>
      <c r="L9872" t="s">
        <v>21504</v>
      </c>
      <c r="N9872" t="s">
        <v>208</v>
      </c>
      <c r="O9872" t="s">
        <v>476</v>
      </c>
      <c r="P9872" t="s">
        <v>476</v>
      </c>
    </row>
    <row r="9873" spans="1:16">
      <c r="A9873" s="484" t="s">
        <v>70174</v>
      </c>
      <c r="B9873" s="485" t="s">
        <v>70173</v>
      </c>
      <c r="C9873" t="s">
        <v>70165</v>
      </c>
      <c r="D9873" t="s">
        <v>70172</v>
      </c>
      <c r="E9873" t="str">
        <f t="shared" si="154"/>
        <v>398470 - FC SANTE</v>
      </c>
      <c r="F9873" t="s">
        <v>2884</v>
      </c>
      <c r="G9873" t="s">
        <v>70171</v>
      </c>
      <c r="I9873" t="s">
        <v>749</v>
      </c>
      <c r="J9873" t="s">
        <v>70170</v>
      </c>
      <c r="K9873" t="s">
        <v>70169</v>
      </c>
      <c r="L9873" t="s">
        <v>70168</v>
      </c>
      <c r="N9873" t="s">
        <v>208</v>
      </c>
      <c r="O9873" t="s">
        <v>476</v>
      </c>
      <c r="P9873" t="s">
        <v>476</v>
      </c>
    </row>
    <row r="9874" spans="1:16">
      <c r="A9874" s="484" t="s">
        <v>74581</v>
      </c>
      <c r="B9874" s="485" t="s">
        <v>74580</v>
      </c>
      <c r="C9874" t="s">
        <v>74579</v>
      </c>
      <c r="D9874" t="s">
        <v>74579</v>
      </c>
      <c r="E9874" t="str">
        <f t="shared" si="154"/>
        <v>450900 - EXPERTISE FORMATION BBM</v>
      </c>
      <c r="F9874" t="s">
        <v>3400</v>
      </c>
      <c r="G9874" t="s">
        <v>74578</v>
      </c>
      <c r="I9874" t="s">
        <v>43012</v>
      </c>
      <c r="J9874" t="s">
        <v>74577</v>
      </c>
      <c r="K9874" t="s">
        <v>208</v>
      </c>
      <c r="L9874" t="s">
        <v>74576</v>
      </c>
      <c r="N9874" t="s">
        <v>208</v>
      </c>
      <c r="O9874" t="s">
        <v>476</v>
      </c>
      <c r="P9874" t="s">
        <v>476</v>
      </c>
    </row>
    <row r="9875" spans="1:16">
      <c r="A9875" s="484" t="s">
        <v>120177</v>
      </c>
      <c r="B9875" s="485" t="s">
        <v>120176</v>
      </c>
      <c r="C9875" t="s">
        <v>120175</v>
      </c>
      <c r="D9875" t="s">
        <v>120174</v>
      </c>
      <c r="E9875" t="str">
        <f t="shared" si="154"/>
        <v>503149 - ANM</v>
      </c>
      <c r="F9875" t="s">
        <v>3498</v>
      </c>
      <c r="G9875" t="s">
        <v>3497</v>
      </c>
      <c r="I9875" t="s">
        <v>626</v>
      </c>
      <c r="J9875" t="s">
        <v>120173</v>
      </c>
      <c r="K9875" t="s">
        <v>208</v>
      </c>
      <c r="L9875" t="s">
        <v>120172</v>
      </c>
      <c r="N9875" t="s">
        <v>208</v>
      </c>
      <c r="O9875" t="s">
        <v>476</v>
      </c>
      <c r="P9875" t="s">
        <v>476</v>
      </c>
    </row>
    <row r="9876" spans="1:16">
      <c r="A9876" s="484" t="s">
        <v>136353</v>
      </c>
      <c r="B9876" s="485" t="s">
        <v>136352</v>
      </c>
      <c r="C9876" t="s">
        <v>136351</v>
      </c>
      <c r="D9876" t="s">
        <v>136350</v>
      </c>
      <c r="E9876" t="str">
        <f t="shared" si="154"/>
        <v>497435 - AEMN</v>
      </c>
      <c r="F9876" t="s">
        <v>37785</v>
      </c>
      <c r="G9876" t="s">
        <v>136349</v>
      </c>
      <c r="I9876" t="s">
        <v>959</v>
      </c>
      <c r="J9876" t="s">
        <v>136348</v>
      </c>
      <c r="K9876" t="s">
        <v>208</v>
      </c>
      <c r="L9876" t="s">
        <v>136347</v>
      </c>
      <c r="N9876" t="s">
        <v>208</v>
      </c>
      <c r="O9876" t="s">
        <v>476</v>
      </c>
      <c r="P9876" t="s">
        <v>476</v>
      </c>
    </row>
    <row r="9877" spans="1:16">
      <c r="A9877" s="484" t="s">
        <v>126394</v>
      </c>
      <c r="B9877" s="485" t="s">
        <v>126393</v>
      </c>
      <c r="C9877" t="s">
        <v>126392</v>
      </c>
      <c r="D9877" t="s">
        <v>126391</v>
      </c>
      <c r="E9877" t="str">
        <f t="shared" si="154"/>
        <v>560650 - ASFO GRAND SUD GP ALBI</v>
      </c>
      <c r="F9877" t="s">
        <v>8549</v>
      </c>
      <c r="G9877" t="s">
        <v>126390</v>
      </c>
      <c r="I9877" t="s">
        <v>5244</v>
      </c>
      <c r="J9877" t="s">
        <v>126389</v>
      </c>
      <c r="K9877" t="s">
        <v>208</v>
      </c>
      <c r="L9877" t="s">
        <v>126388</v>
      </c>
      <c r="N9877" t="s">
        <v>207</v>
      </c>
      <c r="O9877" t="s">
        <v>476</v>
      </c>
      <c r="P9877" t="s">
        <v>476</v>
      </c>
    </row>
    <row r="9878" spans="1:16">
      <c r="A9878" s="484" t="s">
        <v>58519</v>
      </c>
      <c r="B9878" s="485" t="s">
        <v>58518</v>
      </c>
      <c r="C9878" t="s">
        <v>58517</v>
      </c>
      <c r="D9878" t="s">
        <v>58516</v>
      </c>
      <c r="E9878" t="str">
        <f t="shared" si="154"/>
        <v>445770 - IME OUEST ANGERS</v>
      </c>
      <c r="F9878" t="s">
        <v>58515</v>
      </c>
      <c r="G9878" t="s">
        <v>58514</v>
      </c>
      <c r="I9878" t="s">
        <v>1647</v>
      </c>
      <c r="J9878" t="s">
        <v>58513</v>
      </c>
      <c r="K9878" t="s">
        <v>58512</v>
      </c>
      <c r="L9878" t="s">
        <v>58511</v>
      </c>
      <c r="N9878" t="s">
        <v>208</v>
      </c>
      <c r="O9878" t="s">
        <v>476</v>
      </c>
      <c r="P9878" t="s">
        <v>476</v>
      </c>
    </row>
    <row r="9879" spans="1:16">
      <c r="A9879" s="484" t="s">
        <v>83732</v>
      </c>
      <c r="B9879" s="485" t="s">
        <v>83731</v>
      </c>
      <c r="C9879" t="s">
        <v>83730</v>
      </c>
      <c r="D9879" t="s">
        <v>83729</v>
      </c>
      <c r="E9879" t="str">
        <f t="shared" si="154"/>
        <v>394993 - EIBE</v>
      </c>
      <c r="F9879" t="s">
        <v>23609</v>
      </c>
      <c r="G9879" t="s">
        <v>83728</v>
      </c>
      <c r="I9879" t="s">
        <v>83727</v>
      </c>
      <c r="J9879" t="s">
        <v>83726</v>
      </c>
      <c r="K9879" t="s">
        <v>83725</v>
      </c>
      <c r="L9879" t="s">
        <v>83724</v>
      </c>
      <c r="N9879" t="s">
        <v>208</v>
      </c>
      <c r="O9879" t="s">
        <v>476</v>
      </c>
      <c r="P9879" t="s">
        <v>476</v>
      </c>
    </row>
    <row r="9880" spans="1:16">
      <c r="A9880" s="484" t="s">
        <v>109054</v>
      </c>
      <c r="B9880" s="485" t="s">
        <v>109053</v>
      </c>
      <c r="C9880" t="s">
        <v>109052</v>
      </c>
      <c r="D9880" t="s">
        <v>109052</v>
      </c>
      <c r="E9880" t="str">
        <f t="shared" si="154"/>
        <v>520056 - CEAS PARIS</v>
      </c>
      <c r="F9880" t="s">
        <v>1983</v>
      </c>
      <c r="G9880" t="s">
        <v>109051</v>
      </c>
      <c r="I9880" t="s">
        <v>626</v>
      </c>
      <c r="J9880" t="s">
        <v>109050</v>
      </c>
      <c r="K9880" t="s">
        <v>208</v>
      </c>
      <c r="L9880" t="s">
        <v>109049</v>
      </c>
      <c r="N9880" t="s">
        <v>208</v>
      </c>
      <c r="O9880" t="s">
        <v>476</v>
      </c>
      <c r="P9880" t="s">
        <v>476</v>
      </c>
    </row>
    <row r="9881" spans="1:16">
      <c r="A9881" s="484" t="s">
        <v>121779</v>
      </c>
      <c r="B9881" s="485" t="s">
        <v>121778</v>
      </c>
      <c r="C9881" t="s">
        <v>121777</v>
      </c>
      <c r="D9881" t="s">
        <v>121776</v>
      </c>
      <c r="E9881" t="str">
        <f t="shared" si="154"/>
        <v>535667 - AFGSU 45</v>
      </c>
      <c r="F9881" t="s">
        <v>8706</v>
      </c>
      <c r="G9881" t="s">
        <v>121775</v>
      </c>
      <c r="I9881" t="s">
        <v>103784</v>
      </c>
      <c r="K9881" t="s">
        <v>208</v>
      </c>
      <c r="L9881" t="s">
        <v>121774</v>
      </c>
      <c r="N9881" t="s">
        <v>208</v>
      </c>
      <c r="O9881" t="s">
        <v>476</v>
      </c>
      <c r="P9881" t="s">
        <v>476</v>
      </c>
    </row>
    <row r="9882" spans="1:16">
      <c r="A9882" s="484" t="s">
        <v>11519</v>
      </c>
      <c r="B9882" s="485" t="s">
        <v>11518</v>
      </c>
      <c r="C9882" t="s">
        <v>11517</v>
      </c>
      <c r="D9882" t="s">
        <v>11517</v>
      </c>
      <c r="E9882" t="str">
        <f t="shared" si="154"/>
        <v>649995 - SYSTEME B</v>
      </c>
      <c r="F9882" t="s">
        <v>4207</v>
      </c>
      <c r="G9882" t="s">
        <v>11516</v>
      </c>
      <c r="I9882" t="s">
        <v>7874</v>
      </c>
      <c r="J9882" t="s">
        <v>11515</v>
      </c>
      <c r="K9882" t="s">
        <v>208</v>
      </c>
      <c r="L9882" t="s">
        <v>11514</v>
      </c>
      <c r="N9882" t="s">
        <v>208</v>
      </c>
      <c r="O9882" t="s">
        <v>476</v>
      </c>
      <c r="P9882" t="s">
        <v>476</v>
      </c>
    </row>
    <row r="9883" spans="1:16">
      <c r="A9883" s="484" t="s">
        <v>56081</v>
      </c>
      <c r="B9883" s="485" t="s">
        <v>56080</v>
      </c>
      <c r="C9883" t="s">
        <v>56079</v>
      </c>
      <c r="D9883" t="s">
        <v>56078</v>
      </c>
      <c r="E9883" t="str">
        <f t="shared" si="154"/>
        <v>502080 - IFREP MLA</v>
      </c>
      <c r="F9883" t="s">
        <v>4522</v>
      </c>
      <c r="G9883" t="s">
        <v>56077</v>
      </c>
      <c r="I9883" t="s">
        <v>2943</v>
      </c>
      <c r="J9883" t="s">
        <v>56076</v>
      </c>
      <c r="K9883" t="s">
        <v>208</v>
      </c>
      <c r="L9883" t="s">
        <v>56075</v>
      </c>
      <c r="N9883" t="s">
        <v>208</v>
      </c>
      <c r="O9883" t="s">
        <v>476</v>
      </c>
      <c r="P9883" t="s">
        <v>476</v>
      </c>
    </row>
    <row r="9884" spans="1:16">
      <c r="A9884" s="484" t="s">
        <v>88083</v>
      </c>
      <c r="B9884" s="485" t="s">
        <v>88082</v>
      </c>
      <c r="C9884" t="s">
        <v>88081</v>
      </c>
      <c r="D9884" t="s">
        <v>88081</v>
      </c>
      <c r="E9884" t="str">
        <f t="shared" si="154"/>
        <v>387095 - DELTA FORMACENTRE</v>
      </c>
      <c r="F9884" t="s">
        <v>1258</v>
      </c>
      <c r="H9884" t="s">
        <v>88080</v>
      </c>
      <c r="I9884" t="s">
        <v>88079</v>
      </c>
      <c r="J9884" t="s">
        <v>88078</v>
      </c>
      <c r="K9884" t="s">
        <v>208</v>
      </c>
      <c r="L9884" t="s">
        <v>88077</v>
      </c>
      <c r="N9884" t="s">
        <v>208</v>
      </c>
      <c r="O9884" t="s">
        <v>476</v>
      </c>
      <c r="P9884" t="s">
        <v>476</v>
      </c>
    </row>
    <row r="9885" spans="1:16">
      <c r="A9885" s="484" t="s">
        <v>585</v>
      </c>
      <c r="B9885" s="485" t="s">
        <v>584</v>
      </c>
      <c r="C9885" t="s">
        <v>583</v>
      </c>
      <c r="D9885" t="s">
        <v>582</v>
      </c>
      <c r="E9885" t="str">
        <f t="shared" si="154"/>
        <v>138289 - 67 STREET - WALL STREET STRASBOURG</v>
      </c>
      <c r="F9885" t="s">
        <v>581</v>
      </c>
      <c r="G9885" t="s">
        <v>580</v>
      </c>
      <c r="I9885" t="s">
        <v>579</v>
      </c>
      <c r="J9885" t="s">
        <v>578</v>
      </c>
      <c r="K9885" t="s">
        <v>208</v>
      </c>
      <c r="L9885" t="s">
        <v>577</v>
      </c>
      <c r="N9885" t="s">
        <v>208</v>
      </c>
      <c r="O9885" t="s">
        <v>476</v>
      </c>
      <c r="P9885" t="s">
        <v>576</v>
      </c>
    </row>
    <row r="9886" spans="1:16">
      <c r="A9886" s="484" t="s">
        <v>107594</v>
      </c>
      <c r="B9886" s="485" t="s">
        <v>107593</v>
      </c>
      <c r="C9886" t="s">
        <v>107592</v>
      </c>
      <c r="D9886" t="s">
        <v>107591</v>
      </c>
      <c r="E9886" t="str">
        <f t="shared" si="154"/>
        <v>601858 - CFO TRANSPORT REMIRE MONTJOLY</v>
      </c>
      <c r="F9886" t="s">
        <v>1817</v>
      </c>
      <c r="G9886" t="s">
        <v>107590</v>
      </c>
      <c r="H9886" t="s">
        <v>107589</v>
      </c>
      <c r="I9886" t="s">
        <v>4665</v>
      </c>
      <c r="J9886" t="s">
        <v>107588</v>
      </c>
      <c r="K9886" t="s">
        <v>208</v>
      </c>
      <c r="L9886" t="s">
        <v>107587</v>
      </c>
      <c r="N9886" t="s">
        <v>208</v>
      </c>
      <c r="O9886" t="s">
        <v>476</v>
      </c>
      <c r="P9886" t="s">
        <v>476</v>
      </c>
    </row>
    <row r="9887" spans="1:16">
      <c r="A9887" s="484" t="s">
        <v>88839</v>
      </c>
      <c r="B9887" s="485" t="s">
        <v>88838</v>
      </c>
      <c r="C9887" t="s">
        <v>88837</v>
      </c>
      <c r="D9887" t="s">
        <v>88836</v>
      </c>
      <c r="E9887" t="str">
        <f t="shared" si="154"/>
        <v>645291 - DE CHRISTEN ENGUERRAND</v>
      </c>
      <c r="F9887" t="s">
        <v>16502</v>
      </c>
      <c r="G9887" t="s">
        <v>88835</v>
      </c>
      <c r="I9887" t="s">
        <v>34608</v>
      </c>
      <c r="J9887" t="s">
        <v>88834</v>
      </c>
      <c r="K9887" t="s">
        <v>208</v>
      </c>
      <c r="L9887" t="s">
        <v>88833</v>
      </c>
      <c r="N9887" t="s">
        <v>208</v>
      </c>
      <c r="O9887" t="s">
        <v>476</v>
      </c>
      <c r="P9887" t="s">
        <v>476</v>
      </c>
    </row>
    <row r="9888" spans="1:16">
      <c r="A9888" s="484" t="s">
        <v>27932</v>
      </c>
      <c r="B9888" s="485" t="s">
        <v>27931</v>
      </c>
      <c r="C9888" t="s">
        <v>27930</v>
      </c>
      <c r="D9888" t="s">
        <v>27930</v>
      </c>
      <c r="E9888" t="str">
        <f t="shared" si="154"/>
        <v>423397 - PILAR</v>
      </c>
      <c r="F9888" t="s">
        <v>22031</v>
      </c>
      <c r="G9888" t="s">
        <v>27929</v>
      </c>
      <c r="I9888" t="s">
        <v>27928</v>
      </c>
      <c r="K9888" t="s">
        <v>208</v>
      </c>
      <c r="L9888" t="s">
        <v>27927</v>
      </c>
      <c r="N9888" t="s">
        <v>208</v>
      </c>
      <c r="O9888" t="s">
        <v>476</v>
      </c>
      <c r="P9888" t="s">
        <v>476</v>
      </c>
    </row>
    <row r="9889" spans="1:16">
      <c r="A9889" s="484" t="s">
        <v>30043</v>
      </c>
      <c r="B9889" s="485" t="s">
        <v>30042</v>
      </c>
      <c r="C9889" t="s">
        <v>30041</v>
      </c>
      <c r="D9889" t="s">
        <v>30040</v>
      </c>
      <c r="E9889" t="str">
        <f t="shared" si="154"/>
        <v>318644 - OZONE PLUS MANONCOURT EN VERMOIS</v>
      </c>
      <c r="F9889" t="s">
        <v>13656</v>
      </c>
      <c r="G9889" t="s">
        <v>30039</v>
      </c>
      <c r="H9889" t="s">
        <v>30038</v>
      </c>
      <c r="I9889" t="s">
        <v>30037</v>
      </c>
      <c r="J9889" t="s">
        <v>30036</v>
      </c>
      <c r="K9889" t="s">
        <v>208</v>
      </c>
      <c r="L9889" t="s">
        <v>30035</v>
      </c>
      <c r="N9889" t="s">
        <v>208</v>
      </c>
      <c r="O9889" t="s">
        <v>476</v>
      </c>
      <c r="P9889" t="s">
        <v>476</v>
      </c>
    </row>
    <row r="9890" spans="1:16">
      <c r="A9890" s="484" t="s">
        <v>4975</v>
      </c>
      <c r="B9890" s="485" t="s">
        <v>4974</v>
      </c>
      <c r="C9890" t="s">
        <v>4973</v>
      </c>
      <c r="D9890" t="s">
        <v>4973</v>
      </c>
      <c r="E9890" t="str">
        <f t="shared" si="154"/>
        <v>608063 - UNSALDI CORDIER INCI</v>
      </c>
      <c r="F9890" t="s">
        <v>1070</v>
      </c>
      <c r="G9890" t="s">
        <v>4972</v>
      </c>
      <c r="I9890" t="s">
        <v>4971</v>
      </c>
      <c r="K9890" t="s">
        <v>208</v>
      </c>
      <c r="L9890" t="s">
        <v>4970</v>
      </c>
      <c r="N9890" t="s">
        <v>208</v>
      </c>
      <c r="O9890" t="s">
        <v>476</v>
      </c>
      <c r="P9890" t="s">
        <v>476</v>
      </c>
    </row>
    <row r="9891" spans="1:16">
      <c r="A9891" s="484" t="s">
        <v>119977</v>
      </c>
      <c r="B9891" s="485" t="s">
        <v>119976</v>
      </c>
      <c r="C9891" t="s">
        <v>119975</v>
      </c>
      <c r="D9891" t="s">
        <v>119975</v>
      </c>
      <c r="E9891" t="str">
        <f t="shared" si="154"/>
        <v>658042 - ASSOCIATION OUTILS-RESEAUX</v>
      </c>
      <c r="F9891" t="s">
        <v>31872</v>
      </c>
      <c r="G9891" t="s">
        <v>119974</v>
      </c>
      <c r="I9891" t="s">
        <v>119973</v>
      </c>
      <c r="J9891" t="s">
        <v>119972</v>
      </c>
      <c r="K9891" t="s">
        <v>208</v>
      </c>
      <c r="L9891" t="s">
        <v>119971</v>
      </c>
      <c r="N9891" t="s">
        <v>208</v>
      </c>
      <c r="O9891" t="s">
        <v>476</v>
      </c>
      <c r="P9891" t="s">
        <v>476</v>
      </c>
    </row>
    <row r="9892" spans="1:16">
      <c r="A9892" s="484" t="s">
        <v>27340</v>
      </c>
      <c r="B9892" s="485" t="s">
        <v>27339</v>
      </c>
      <c r="C9892" t="s">
        <v>27338</v>
      </c>
      <c r="D9892" t="s">
        <v>27338</v>
      </c>
      <c r="E9892" t="str">
        <f t="shared" si="154"/>
        <v>302910 - POINTCOM FORMATION</v>
      </c>
      <c r="F9892" t="s">
        <v>831</v>
      </c>
      <c r="G9892" t="s">
        <v>27337</v>
      </c>
      <c r="H9892" t="s">
        <v>27336</v>
      </c>
      <c r="I9892" t="s">
        <v>10525</v>
      </c>
      <c r="J9892" t="s">
        <v>27335</v>
      </c>
      <c r="K9892" t="s">
        <v>208</v>
      </c>
      <c r="L9892" t="s">
        <v>27334</v>
      </c>
      <c r="N9892" t="s">
        <v>208</v>
      </c>
      <c r="O9892" t="s">
        <v>476</v>
      </c>
      <c r="P9892" t="s">
        <v>476</v>
      </c>
    </row>
    <row r="9893" spans="1:16">
      <c r="A9893" s="484" t="s">
        <v>135664</v>
      </c>
      <c r="B9893" s="485" t="s">
        <v>135663</v>
      </c>
      <c r="C9893" t="s">
        <v>135662</v>
      </c>
      <c r="D9893" t="s">
        <v>135662</v>
      </c>
      <c r="E9893" t="str">
        <f t="shared" si="154"/>
        <v>671368 - ACROSYS</v>
      </c>
      <c r="F9893" t="s">
        <v>9007</v>
      </c>
      <c r="G9893" t="s">
        <v>135661</v>
      </c>
      <c r="I9893" t="s">
        <v>135660</v>
      </c>
      <c r="J9893" t="s">
        <v>135659</v>
      </c>
      <c r="K9893" t="s">
        <v>208</v>
      </c>
      <c r="L9893" t="s">
        <v>135658</v>
      </c>
      <c r="N9893" t="s">
        <v>208</v>
      </c>
      <c r="O9893" t="s">
        <v>476</v>
      </c>
      <c r="P9893" t="s">
        <v>476</v>
      </c>
    </row>
    <row r="9894" spans="1:16">
      <c r="A9894" s="484" t="s">
        <v>21881</v>
      </c>
      <c r="B9894" s="485" t="s">
        <v>21880</v>
      </c>
      <c r="C9894" t="s">
        <v>21879</v>
      </c>
      <c r="D9894" t="s">
        <v>21878</v>
      </c>
      <c r="E9894" t="str">
        <f t="shared" si="154"/>
        <v>621067 - RHAPSOD'IF PARIS</v>
      </c>
      <c r="F9894" t="s">
        <v>4574</v>
      </c>
      <c r="G9894" t="s">
        <v>21877</v>
      </c>
      <c r="I9894" t="s">
        <v>626</v>
      </c>
      <c r="J9894" t="s">
        <v>21876</v>
      </c>
      <c r="K9894" t="s">
        <v>208</v>
      </c>
      <c r="L9894" t="s">
        <v>21875</v>
      </c>
      <c r="N9894" t="s">
        <v>208</v>
      </c>
      <c r="O9894" t="s">
        <v>476</v>
      </c>
      <c r="P9894" t="s">
        <v>476</v>
      </c>
    </row>
    <row r="9895" spans="1:16">
      <c r="A9895" s="484" t="s">
        <v>55812</v>
      </c>
      <c r="B9895" s="485" t="s">
        <v>55811</v>
      </c>
      <c r="C9895" t="s">
        <v>55810</v>
      </c>
      <c r="D9895" t="s">
        <v>55809</v>
      </c>
      <c r="E9895" t="str">
        <f t="shared" si="154"/>
        <v>513064 - IFSO VICHY</v>
      </c>
      <c r="F9895" t="s">
        <v>9638</v>
      </c>
      <c r="G9895" t="s">
        <v>55808</v>
      </c>
      <c r="H9895" t="s">
        <v>55807</v>
      </c>
      <c r="I9895" t="s">
        <v>1616</v>
      </c>
      <c r="J9895" t="s">
        <v>55806</v>
      </c>
      <c r="K9895" t="s">
        <v>208</v>
      </c>
      <c r="L9895" t="s">
        <v>55805</v>
      </c>
      <c r="N9895" t="s">
        <v>208</v>
      </c>
      <c r="O9895" t="s">
        <v>476</v>
      </c>
      <c r="P9895" t="s">
        <v>476</v>
      </c>
    </row>
    <row r="9896" spans="1:16">
      <c r="A9896" s="484" t="s">
        <v>89106</v>
      </c>
      <c r="B9896" s="485" t="s">
        <v>89105</v>
      </c>
      <c r="C9896" t="s">
        <v>89104</v>
      </c>
      <c r="D9896" t="s">
        <v>89104</v>
      </c>
      <c r="E9896" t="str">
        <f t="shared" si="154"/>
        <v>586092 - DANTE ALIGHIERI</v>
      </c>
      <c r="F9896" t="s">
        <v>21900</v>
      </c>
      <c r="G9896" t="s">
        <v>89103</v>
      </c>
      <c r="H9896" t="s">
        <v>89102</v>
      </c>
      <c r="I9896" t="s">
        <v>618</v>
      </c>
      <c r="J9896" t="s">
        <v>89101</v>
      </c>
      <c r="K9896" t="s">
        <v>208</v>
      </c>
      <c r="L9896" t="s">
        <v>89100</v>
      </c>
      <c r="N9896" t="s">
        <v>208</v>
      </c>
      <c r="O9896" t="s">
        <v>476</v>
      </c>
      <c r="P9896" t="s">
        <v>476</v>
      </c>
    </row>
    <row r="9897" spans="1:16">
      <c r="A9897" s="484" t="s">
        <v>88625</v>
      </c>
      <c r="B9897" s="485" t="s">
        <v>88624</v>
      </c>
      <c r="C9897" t="s">
        <v>88623</v>
      </c>
      <c r="D9897" t="s">
        <v>88623</v>
      </c>
      <c r="E9897" t="str">
        <f t="shared" si="154"/>
        <v>628578 - DECIDEOM</v>
      </c>
      <c r="F9897" t="s">
        <v>30066</v>
      </c>
      <c r="G9897" t="s">
        <v>88622</v>
      </c>
      <c r="I9897" t="s">
        <v>4451</v>
      </c>
      <c r="J9897" t="s">
        <v>88621</v>
      </c>
      <c r="K9897" t="s">
        <v>208</v>
      </c>
      <c r="L9897" t="s">
        <v>88620</v>
      </c>
      <c r="N9897" t="s">
        <v>208</v>
      </c>
      <c r="O9897" t="s">
        <v>476</v>
      </c>
      <c r="P9897" t="s">
        <v>476</v>
      </c>
    </row>
    <row r="9898" spans="1:16">
      <c r="A9898" s="484" t="s">
        <v>69705</v>
      </c>
      <c r="B9898" s="485" t="s">
        <v>69704</v>
      </c>
      <c r="C9898" t="s">
        <v>69703</v>
      </c>
      <c r="D9898" t="s">
        <v>69702</v>
      </c>
      <c r="E9898" t="str">
        <f t="shared" si="154"/>
        <v>517707 - FSP10 PARIS 10</v>
      </c>
      <c r="F9898" t="s">
        <v>7254</v>
      </c>
      <c r="G9898" t="s">
        <v>69701</v>
      </c>
      <c r="I9898" t="s">
        <v>3346</v>
      </c>
      <c r="J9898" t="s">
        <v>69700</v>
      </c>
      <c r="K9898" t="s">
        <v>208</v>
      </c>
      <c r="L9898" t="s">
        <v>69699</v>
      </c>
      <c r="N9898" t="s">
        <v>208</v>
      </c>
      <c r="O9898" t="s">
        <v>476</v>
      </c>
      <c r="P9898" t="s">
        <v>476</v>
      </c>
    </row>
    <row r="9899" spans="1:16">
      <c r="A9899" s="484" t="s">
        <v>92892</v>
      </c>
      <c r="B9899" s="485" t="s">
        <v>92891</v>
      </c>
      <c r="C9899" t="s">
        <v>92890</v>
      </c>
      <c r="D9899" t="s">
        <v>92890</v>
      </c>
      <c r="E9899" t="str">
        <f t="shared" si="154"/>
        <v>395407 - COMPETENCES PI</v>
      </c>
      <c r="F9899" t="s">
        <v>2524</v>
      </c>
      <c r="G9899" t="s">
        <v>92889</v>
      </c>
      <c r="H9899" t="s">
        <v>92888</v>
      </c>
      <c r="I9899" t="s">
        <v>12832</v>
      </c>
      <c r="J9899" t="s">
        <v>92887</v>
      </c>
      <c r="K9899" t="s">
        <v>208</v>
      </c>
      <c r="L9899" t="s">
        <v>92886</v>
      </c>
      <c r="N9899" t="s">
        <v>208</v>
      </c>
      <c r="O9899" t="s">
        <v>476</v>
      </c>
      <c r="P9899" t="s">
        <v>476</v>
      </c>
    </row>
    <row r="9900" spans="1:16">
      <c r="A9900" s="484" t="s">
        <v>18418</v>
      </c>
      <c r="B9900" s="485" t="s">
        <v>18417</v>
      </c>
      <c r="C9900" t="s">
        <v>18416</v>
      </c>
      <c r="D9900" t="s">
        <v>18415</v>
      </c>
      <c r="E9900" t="str">
        <f t="shared" si="154"/>
        <v>478192 - SECURITE PREMIUM FORMATION CTRE OUEST</v>
      </c>
      <c r="F9900" t="s">
        <v>18414</v>
      </c>
      <c r="G9900" t="s">
        <v>18413</v>
      </c>
      <c r="I9900" t="s">
        <v>18412</v>
      </c>
      <c r="J9900" t="s">
        <v>18411</v>
      </c>
      <c r="K9900" t="s">
        <v>208</v>
      </c>
      <c r="L9900" t="s">
        <v>18410</v>
      </c>
      <c r="N9900" t="s">
        <v>208</v>
      </c>
      <c r="O9900" t="s">
        <v>476</v>
      </c>
      <c r="P9900" t="s">
        <v>476</v>
      </c>
    </row>
    <row r="9901" spans="1:16">
      <c r="A9901" s="484" t="s">
        <v>11414</v>
      </c>
      <c r="B9901" s="485" t="s">
        <v>11413</v>
      </c>
      <c r="C9901" t="s">
        <v>11412</v>
      </c>
      <c r="D9901" t="s">
        <v>11411</v>
      </c>
      <c r="E9901" t="str">
        <f t="shared" si="154"/>
        <v>461039 - TABURET VERONIQUE</v>
      </c>
      <c r="F9901" t="s">
        <v>11410</v>
      </c>
      <c r="H9901" t="s">
        <v>11409</v>
      </c>
      <c r="I9901" t="s">
        <v>11408</v>
      </c>
      <c r="J9901" t="s">
        <v>11407</v>
      </c>
      <c r="K9901" t="s">
        <v>208</v>
      </c>
      <c r="L9901" t="s">
        <v>11406</v>
      </c>
      <c r="N9901" t="s">
        <v>208</v>
      </c>
      <c r="O9901" t="s">
        <v>476</v>
      </c>
      <c r="P9901" t="s">
        <v>476</v>
      </c>
    </row>
    <row r="9902" spans="1:16">
      <c r="A9902" s="484" t="s">
        <v>60011</v>
      </c>
      <c r="B9902" s="485" t="s">
        <v>60010</v>
      </c>
      <c r="C9902" t="s">
        <v>60009</v>
      </c>
      <c r="D9902" t="s">
        <v>60009</v>
      </c>
      <c r="E9902" t="str">
        <f t="shared" si="154"/>
        <v>392285 - HYGIFORM</v>
      </c>
      <c r="F9902" t="s">
        <v>3384</v>
      </c>
      <c r="G9902" t="s">
        <v>60008</v>
      </c>
      <c r="H9902" t="s">
        <v>60007</v>
      </c>
      <c r="I9902" t="s">
        <v>60006</v>
      </c>
      <c r="K9902" t="s">
        <v>208</v>
      </c>
      <c r="L9902" t="s">
        <v>60005</v>
      </c>
      <c r="N9902" t="s">
        <v>208</v>
      </c>
      <c r="O9902" t="s">
        <v>476</v>
      </c>
      <c r="P9902" t="s">
        <v>476</v>
      </c>
    </row>
    <row r="9903" spans="1:16">
      <c r="A9903" s="484" t="s">
        <v>87244</v>
      </c>
      <c r="B9903" s="485" t="s">
        <v>87243</v>
      </c>
      <c r="C9903" t="s">
        <v>87242</v>
      </c>
      <c r="D9903" t="s">
        <v>87241</v>
      </c>
      <c r="E9903" t="str">
        <f t="shared" si="154"/>
        <v>624901 - DPE</v>
      </c>
      <c r="F9903" t="s">
        <v>9082</v>
      </c>
      <c r="G9903" t="s">
        <v>87240</v>
      </c>
      <c r="I9903" t="s">
        <v>87239</v>
      </c>
      <c r="J9903" t="s">
        <v>87238</v>
      </c>
      <c r="K9903" t="s">
        <v>208</v>
      </c>
      <c r="L9903" t="s">
        <v>87237</v>
      </c>
      <c r="N9903" t="s">
        <v>208</v>
      </c>
      <c r="O9903" t="s">
        <v>476</v>
      </c>
      <c r="P9903" t="s">
        <v>476</v>
      </c>
    </row>
    <row r="9904" spans="1:16">
      <c r="A9904" s="484" t="s">
        <v>109041</v>
      </c>
      <c r="B9904" s="485" t="s">
        <v>109040</v>
      </c>
      <c r="C9904" t="s">
        <v>109039</v>
      </c>
      <c r="D9904" t="s">
        <v>109039</v>
      </c>
      <c r="E9904" t="str">
        <f t="shared" si="154"/>
        <v>472670 - CEC CONSEIL</v>
      </c>
      <c r="F9904" t="s">
        <v>109038</v>
      </c>
      <c r="G9904" t="s">
        <v>109037</v>
      </c>
      <c r="I9904" t="s">
        <v>109036</v>
      </c>
      <c r="J9904" t="s">
        <v>109035</v>
      </c>
      <c r="K9904" t="s">
        <v>208</v>
      </c>
      <c r="L9904" t="s">
        <v>109034</v>
      </c>
      <c r="N9904" t="s">
        <v>208</v>
      </c>
      <c r="O9904" t="s">
        <v>476</v>
      </c>
      <c r="P9904" t="s">
        <v>476</v>
      </c>
    </row>
    <row r="9905" spans="1:16">
      <c r="A9905" s="484" t="s">
        <v>45453</v>
      </c>
      <c r="B9905" s="485" t="s">
        <v>45452</v>
      </c>
      <c r="C9905" t="s">
        <v>45451</v>
      </c>
      <c r="D9905" t="s">
        <v>45450</v>
      </c>
      <c r="E9905" t="str">
        <f t="shared" si="154"/>
        <v>452312 - LATOURNERIE AURELIA</v>
      </c>
      <c r="F9905" t="s">
        <v>6896</v>
      </c>
      <c r="G9905" t="s">
        <v>45449</v>
      </c>
      <c r="H9905" t="s">
        <v>45448</v>
      </c>
      <c r="I9905" t="s">
        <v>45447</v>
      </c>
      <c r="J9905" t="s">
        <v>45446</v>
      </c>
      <c r="K9905" t="s">
        <v>208</v>
      </c>
      <c r="L9905" t="s">
        <v>45445</v>
      </c>
      <c r="N9905" t="s">
        <v>208</v>
      </c>
      <c r="O9905" t="s">
        <v>476</v>
      </c>
      <c r="P9905" t="s">
        <v>476</v>
      </c>
    </row>
    <row r="9906" spans="1:16">
      <c r="A9906" s="484" t="s">
        <v>86830</v>
      </c>
      <c r="B9906" s="485" t="s">
        <v>86829</v>
      </c>
      <c r="C9906" t="s">
        <v>86828</v>
      </c>
      <c r="D9906" t="s">
        <v>86828</v>
      </c>
      <c r="E9906" t="str">
        <f t="shared" si="154"/>
        <v>676470 - DIVALI</v>
      </c>
      <c r="F9906" t="s">
        <v>6791</v>
      </c>
      <c r="G9906" t="s">
        <v>86827</v>
      </c>
      <c r="I9906" t="s">
        <v>626</v>
      </c>
      <c r="J9906" t="s">
        <v>86826</v>
      </c>
      <c r="K9906" t="s">
        <v>208</v>
      </c>
      <c r="L9906" t="s">
        <v>86825</v>
      </c>
      <c r="N9906" t="s">
        <v>208</v>
      </c>
      <c r="O9906" t="s">
        <v>476</v>
      </c>
      <c r="P9906" t="s">
        <v>476</v>
      </c>
    </row>
    <row r="9907" spans="1:16">
      <c r="A9907" s="484" t="s">
        <v>42915</v>
      </c>
      <c r="B9907" s="485" t="s">
        <v>42914</v>
      </c>
      <c r="C9907" t="s">
        <v>42913</v>
      </c>
      <c r="D9907" t="s">
        <v>42912</v>
      </c>
      <c r="E9907" t="str">
        <f t="shared" si="154"/>
        <v>506310 - LHORET JEAN FRANCOIS</v>
      </c>
      <c r="F9907" t="s">
        <v>2361</v>
      </c>
      <c r="G9907" t="s">
        <v>42911</v>
      </c>
      <c r="H9907" t="s">
        <v>42910</v>
      </c>
      <c r="I9907" t="s">
        <v>42909</v>
      </c>
      <c r="J9907" t="s">
        <v>42908</v>
      </c>
      <c r="K9907" t="s">
        <v>208</v>
      </c>
      <c r="L9907" t="s">
        <v>42907</v>
      </c>
      <c r="N9907" t="s">
        <v>208</v>
      </c>
      <c r="O9907" t="s">
        <v>476</v>
      </c>
      <c r="P9907" t="s">
        <v>476</v>
      </c>
    </row>
    <row r="9908" spans="1:16">
      <c r="A9908" s="484" t="s">
        <v>48071</v>
      </c>
      <c r="B9908" s="485" t="s">
        <v>48070</v>
      </c>
      <c r="C9908" t="s">
        <v>48069</v>
      </c>
      <c r="D9908" t="s">
        <v>48069</v>
      </c>
      <c r="E9908" t="str">
        <f t="shared" si="154"/>
        <v>680801 - KINELOIRE</v>
      </c>
      <c r="F9908" t="s">
        <v>7167</v>
      </c>
      <c r="G9908" t="s">
        <v>48068</v>
      </c>
      <c r="I9908" t="s">
        <v>1837</v>
      </c>
      <c r="J9908" t="s">
        <v>48067</v>
      </c>
      <c r="K9908" t="s">
        <v>208</v>
      </c>
      <c r="L9908" t="s">
        <v>48066</v>
      </c>
      <c r="N9908" t="s">
        <v>208</v>
      </c>
      <c r="O9908" t="s">
        <v>476</v>
      </c>
      <c r="P9908" t="s">
        <v>476</v>
      </c>
    </row>
    <row r="9909" spans="1:16">
      <c r="A9909" s="484" t="s">
        <v>62939</v>
      </c>
      <c r="B9909" s="485" t="s">
        <v>62938</v>
      </c>
      <c r="C9909" t="s">
        <v>62937</v>
      </c>
      <c r="D9909" t="s">
        <v>62936</v>
      </c>
      <c r="E9909" t="str">
        <f t="shared" si="154"/>
        <v>617740 - GUILLAUMIN PASCALE</v>
      </c>
      <c r="F9909" t="s">
        <v>44074</v>
      </c>
      <c r="G9909" t="s">
        <v>62935</v>
      </c>
      <c r="I9909" t="s">
        <v>1837</v>
      </c>
      <c r="J9909" t="s">
        <v>3321</v>
      </c>
      <c r="K9909" t="s">
        <v>208</v>
      </c>
      <c r="L9909" t="s">
        <v>62934</v>
      </c>
      <c r="N9909" t="s">
        <v>208</v>
      </c>
      <c r="O9909" t="s">
        <v>476</v>
      </c>
      <c r="P9909" t="s">
        <v>476</v>
      </c>
    </row>
    <row r="9910" spans="1:16">
      <c r="A9910" s="484" t="s">
        <v>80776</v>
      </c>
      <c r="B9910" s="485" t="s">
        <v>80775</v>
      </c>
      <c r="C9910" t="s">
        <v>80774</v>
      </c>
      <c r="D9910" t="s">
        <v>80774</v>
      </c>
      <c r="E9910" t="str">
        <f t="shared" si="154"/>
        <v>582074 - EISENIA</v>
      </c>
      <c r="F9910" t="s">
        <v>9019</v>
      </c>
      <c r="G9910" t="s">
        <v>80773</v>
      </c>
      <c r="I9910" t="s">
        <v>3364</v>
      </c>
      <c r="J9910" t="s">
        <v>80772</v>
      </c>
      <c r="K9910" t="s">
        <v>208</v>
      </c>
      <c r="L9910" t="s">
        <v>80771</v>
      </c>
      <c r="N9910" t="s">
        <v>208</v>
      </c>
      <c r="O9910" t="s">
        <v>476</v>
      </c>
      <c r="P9910" t="s">
        <v>476</v>
      </c>
    </row>
    <row r="9911" spans="1:16">
      <c r="A9911" s="484" t="s">
        <v>75056</v>
      </c>
      <c r="B9911" s="485" t="s">
        <v>75055</v>
      </c>
      <c r="C9911" t="s">
        <v>75054</v>
      </c>
      <c r="D9911" t="s">
        <v>75054</v>
      </c>
      <c r="E9911" t="str">
        <f t="shared" si="154"/>
        <v>637350 - EVA SOLUTIONS</v>
      </c>
      <c r="F9911" t="s">
        <v>22180</v>
      </c>
      <c r="G9911" t="s">
        <v>75053</v>
      </c>
      <c r="I9911" t="s">
        <v>802</v>
      </c>
      <c r="J9911" t="s">
        <v>75052</v>
      </c>
      <c r="K9911" t="s">
        <v>208</v>
      </c>
      <c r="L9911" t="s">
        <v>75051</v>
      </c>
      <c r="N9911" t="s">
        <v>208</v>
      </c>
      <c r="O9911" t="s">
        <v>476</v>
      </c>
      <c r="P9911" t="s">
        <v>476</v>
      </c>
    </row>
    <row r="9912" spans="1:16">
      <c r="A9912" s="484" t="s">
        <v>40777</v>
      </c>
      <c r="B9912" s="485" t="s">
        <v>40776</v>
      </c>
      <c r="C9912" t="s">
        <v>40775</v>
      </c>
      <c r="D9912" t="s">
        <v>40775</v>
      </c>
      <c r="E9912" t="str">
        <f t="shared" si="154"/>
        <v>530207 - MACROSCOP ANTIPODES INGENIERIE</v>
      </c>
      <c r="F9912" t="s">
        <v>1817</v>
      </c>
      <c r="G9912" t="s">
        <v>40774</v>
      </c>
      <c r="I9912" t="s">
        <v>40773</v>
      </c>
      <c r="K9912" t="s">
        <v>208</v>
      </c>
      <c r="L9912" t="s">
        <v>40772</v>
      </c>
      <c r="N9912" t="s">
        <v>208</v>
      </c>
      <c r="O9912" t="s">
        <v>476</v>
      </c>
      <c r="P9912" t="s">
        <v>476</v>
      </c>
    </row>
    <row r="9913" spans="1:16">
      <c r="A9913" s="484" t="s">
        <v>63032</v>
      </c>
      <c r="B9913" s="485" t="s">
        <v>63031</v>
      </c>
      <c r="C9913" t="s">
        <v>63030</v>
      </c>
      <c r="D9913" t="s">
        <v>63030</v>
      </c>
      <c r="E9913" t="str">
        <f t="shared" si="154"/>
        <v>548066 - GUERIN SARAH ECOLE DE YOGA TRADITIONNEL YOGA 64</v>
      </c>
      <c r="F9913" t="s">
        <v>1710</v>
      </c>
      <c r="G9913" t="s">
        <v>63029</v>
      </c>
      <c r="H9913" t="s">
        <v>63028</v>
      </c>
      <c r="I9913" t="s">
        <v>63027</v>
      </c>
      <c r="J9913" t="s">
        <v>63026</v>
      </c>
      <c r="K9913" t="s">
        <v>208</v>
      </c>
      <c r="L9913" t="s">
        <v>63025</v>
      </c>
      <c r="N9913" t="s">
        <v>208</v>
      </c>
      <c r="O9913" t="s">
        <v>476</v>
      </c>
      <c r="P9913" t="s">
        <v>476</v>
      </c>
    </row>
    <row r="9914" spans="1:16">
      <c r="A9914" s="484" t="s">
        <v>78421</v>
      </c>
      <c r="B9914" s="485" t="s">
        <v>78420</v>
      </c>
      <c r="C9914" t="s">
        <v>78419</v>
      </c>
      <c r="D9914" t="s">
        <v>78418</v>
      </c>
      <c r="E9914" t="str">
        <f t="shared" si="154"/>
        <v>405851 - ESL EDUCATION SAS FRANCE LYON</v>
      </c>
      <c r="F9914" t="s">
        <v>2453</v>
      </c>
      <c r="G9914" t="s">
        <v>78417</v>
      </c>
      <c r="I9914" t="s">
        <v>25816</v>
      </c>
      <c r="J9914" t="s">
        <v>78416</v>
      </c>
      <c r="K9914" t="s">
        <v>208</v>
      </c>
      <c r="L9914" t="s">
        <v>78415</v>
      </c>
      <c r="N9914" t="s">
        <v>208</v>
      </c>
      <c r="O9914" t="s">
        <v>476</v>
      </c>
      <c r="P9914" t="s">
        <v>476</v>
      </c>
    </row>
    <row r="9915" spans="1:16">
      <c r="A9915" s="484" t="s">
        <v>78426</v>
      </c>
      <c r="B9915" s="485" t="s">
        <v>78420</v>
      </c>
      <c r="C9915" t="s">
        <v>78419</v>
      </c>
      <c r="D9915" t="s">
        <v>78425</v>
      </c>
      <c r="E9915" t="str">
        <f t="shared" si="154"/>
        <v>671393 - ESL EDUCATION SAS FRANCE BORDEAUX</v>
      </c>
      <c r="G9915" t="s">
        <v>78424</v>
      </c>
      <c r="I9915" t="s">
        <v>749</v>
      </c>
      <c r="J9915" t="s">
        <v>78423</v>
      </c>
      <c r="K9915" t="s">
        <v>208</v>
      </c>
      <c r="L9915" t="s">
        <v>78422</v>
      </c>
      <c r="N9915" t="s">
        <v>208</v>
      </c>
      <c r="O9915" t="s">
        <v>476</v>
      </c>
      <c r="P9915" t="s">
        <v>476</v>
      </c>
    </row>
    <row r="9916" spans="1:16">
      <c r="A9916" s="484" t="s">
        <v>69996</v>
      </c>
      <c r="B9916" s="485" t="s">
        <v>69995</v>
      </c>
      <c r="C9916" t="s">
        <v>69994</v>
      </c>
      <c r="D9916" t="s">
        <v>69993</v>
      </c>
      <c r="E9916" t="str">
        <f t="shared" si="154"/>
        <v>396631 - FORSIM</v>
      </c>
      <c r="F9916" t="s">
        <v>28361</v>
      </c>
      <c r="G9916" t="s">
        <v>69992</v>
      </c>
      <c r="I9916" t="s">
        <v>11797</v>
      </c>
      <c r="J9916" t="s">
        <v>69991</v>
      </c>
      <c r="K9916" t="s">
        <v>208</v>
      </c>
      <c r="L9916" t="s">
        <v>69990</v>
      </c>
      <c r="N9916" t="s">
        <v>208</v>
      </c>
      <c r="O9916" t="s">
        <v>476</v>
      </c>
      <c r="P9916" t="s">
        <v>476</v>
      </c>
    </row>
    <row r="9917" spans="1:16">
      <c r="A9917" s="484" t="s">
        <v>1516</v>
      </c>
      <c r="B9917" s="485" t="s">
        <v>1515</v>
      </c>
      <c r="C9917" t="s">
        <v>1514</v>
      </c>
      <c r="D9917" t="s">
        <v>1514</v>
      </c>
      <c r="E9917" t="str">
        <f t="shared" si="154"/>
        <v>604914 - YLOS7</v>
      </c>
      <c r="F9917" t="s">
        <v>1513</v>
      </c>
      <c r="G9917" t="s">
        <v>1512</v>
      </c>
      <c r="I9917" t="s">
        <v>1511</v>
      </c>
      <c r="J9917" t="s">
        <v>1510</v>
      </c>
      <c r="K9917" t="s">
        <v>208</v>
      </c>
      <c r="L9917" t="s">
        <v>1509</v>
      </c>
      <c r="N9917" t="s">
        <v>208</v>
      </c>
      <c r="O9917" t="s">
        <v>476</v>
      </c>
      <c r="P9917" t="s">
        <v>476</v>
      </c>
    </row>
    <row r="9918" spans="1:16">
      <c r="A9918" s="484" t="s">
        <v>87173</v>
      </c>
      <c r="B9918" s="485" t="s">
        <v>87172</v>
      </c>
      <c r="C9918" t="s">
        <v>87171</v>
      </c>
      <c r="D9918" t="s">
        <v>87171</v>
      </c>
      <c r="E9918" t="str">
        <f t="shared" si="154"/>
        <v>662800 - DIDACTICOS</v>
      </c>
      <c r="F9918" t="s">
        <v>14086</v>
      </c>
      <c r="G9918" t="s">
        <v>37540</v>
      </c>
      <c r="I9918" t="s">
        <v>13225</v>
      </c>
      <c r="K9918" t="s">
        <v>208</v>
      </c>
      <c r="L9918" t="s">
        <v>87170</v>
      </c>
      <c r="N9918" t="s">
        <v>208</v>
      </c>
      <c r="O9918" t="s">
        <v>476</v>
      </c>
      <c r="P9918" t="s">
        <v>476</v>
      </c>
    </row>
    <row r="9919" spans="1:16">
      <c r="A9919" s="484" t="s">
        <v>45491</v>
      </c>
      <c r="B9919" s="485" t="s">
        <v>45490</v>
      </c>
      <c r="C9919" t="s">
        <v>45489</v>
      </c>
      <c r="D9919" t="s">
        <v>45489</v>
      </c>
      <c r="E9919" t="str">
        <f t="shared" si="154"/>
        <v>607551 - L'ATELIER TERRA</v>
      </c>
      <c r="F9919" t="s">
        <v>45488</v>
      </c>
      <c r="G9919" t="s">
        <v>45487</v>
      </c>
      <c r="I9919" t="s">
        <v>12766</v>
      </c>
      <c r="K9919" t="s">
        <v>208</v>
      </c>
      <c r="L9919" t="s">
        <v>45486</v>
      </c>
      <c r="N9919" t="s">
        <v>208</v>
      </c>
      <c r="O9919" t="s">
        <v>476</v>
      </c>
      <c r="P9919" t="s">
        <v>476</v>
      </c>
    </row>
    <row r="9920" spans="1:16">
      <c r="A9920" s="484" t="s">
        <v>11208</v>
      </c>
      <c r="B9920" s="485" t="s">
        <v>11207</v>
      </c>
      <c r="C9920" t="s">
        <v>11206</v>
      </c>
      <c r="D9920" t="s">
        <v>11205</v>
      </c>
      <c r="E9920" t="str">
        <f t="shared" si="154"/>
        <v>627707 - TANDEM MONTAUBAN</v>
      </c>
      <c r="F9920" t="s">
        <v>1487</v>
      </c>
      <c r="G9920" t="s">
        <v>11204</v>
      </c>
      <c r="I9920" t="s">
        <v>1285</v>
      </c>
      <c r="K9920" t="s">
        <v>208</v>
      </c>
      <c r="L9920" t="s">
        <v>11203</v>
      </c>
      <c r="N9920" t="s">
        <v>208</v>
      </c>
      <c r="O9920" t="s">
        <v>476</v>
      </c>
      <c r="P9920" t="s">
        <v>476</v>
      </c>
    </row>
    <row r="9921" spans="1:16">
      <c r="A9921" s="484" t="s">
        <v>27746</v>
      </c>
      <c r="B9921" s="485" t="s">
        <v>27745</v>
      </c>
      <c r="C9921" t="s">
        <v>27744</v>
      </c>
      <c r="D9921" t="s">
        <v>27743</v>
      </c>
      <c r="E9921" t="str">
        <f t="shared" si="154"/>
        <v>524475 - PLAISANCE JEAN BAPTISTE</v>
      </c>
      <c r="F9921" t="s">
        <v>1273</v>
      </c>
      <c r="G9921" t="s">
        <v>27742</v>
      </c>
      <c r="H9921" t="s">
        <v>27741</v>
      </c>
      <c r="I9921" t="s">
        <v>618</v>
      </c>
      <c r="J9921" t="s">
        <v>27740</v>
      </c>
      <c r="K9921" t="s">
        <v>208</v>
      </c>
      <c r="L9921" t="s">
        <v>27739</v>
      </c>
      <c r="N9921" t="s">
        <v>208</v>
      </c>
      <c r="O9921" t="s">
        <v>476</v>
      </c>
      <c r="P9921" t="s">
        <v>476</v>
      </c>
    </row>
    <row r="9922" spans="1:16">
      <c r="A9922" s="484" t="s">
        <v>50700</v>
      </c>
      <c r="B9922" s="485" t="s">
        <v>50699</v>
      </c>
      <c r="C9922" t="s">
        <v>50698</v>
      </c>
      <c r="D9922" t="s">
        <v>50698</v>
      </c>
      <c r="E9922" t="str">
        <f t="shared" ref="E9922:E9985" si="155">_xlfn.CONCAT(L9922," - ",D9922)</f>
        <v>465756 - INTERPRO CONSULTANTS</v>
      </c>
      <c r="F9922" t="s">
        <v>1077</v>
      </c>
      <c r="G9922" t="s">
        <v>50697</v>
      </c>
      <c r="I9922" t="s">
        <v>50696</v>
      </c>
      <c r="J9922" t="s">
        <v>50695</v>
      </c>
      <c r="K9922" t="s">
        <v>208</v>
      </c>
      <c r="L9922" t="s">
        <v>50694</v>
      </c>
      <c r="N9922" t="s">
        <v>208</v>
      </c>
      <c r="O9922" t="s">
        <v>476</v>
      </c>
      <c r="P9922" t="s">
        <v>476</v>
      </c>
    </row>
    <row r="9923" spans="1:16">
      <c r="A9923" s="484" t="s">
        <v>106532</v>
      </c>
      <c r="B9923" s="485" t="s">
        <v>106531</v>
      </c>
      <c r="C9923" t="s">
        <v>106530</v>
      </c>
      <c r="D9923" t="s">
        <v>106529</v>
      </c>
      <c r="E9923" t="str">
        <f t="shared" si="155"/>
        <v>636046 - CRMP</v>
      </c>
      <c r="F9923" t="s">
        <v>9046</v>
      </c>
      <c r="G9923" t="s">
        <v>106528</v>
      </c>
      <c r="I9923" t="s">
        <v>106527</v>
      </c>
      <c r="J9923" t="s">
        <v>106526</v>
      </c>
      <c r="K9923" t="s">
        <v>208</v>
      </c>
      <c r="L9923" t="s">
        <v>106525</v>
      </c>
      <c r="N9923" t="s">
        <v>208</v>
      </c>
      <c r="O9923" t="s">
        <v>476</v>
      </c>
      <c r="P9923" t="s">
        <v>476</v>
      </c>
    </row>
    <row r="9924" spans="1:16">
      <c r="A9924" s="484" t="s">
        <v>49934</v>
      </c>
      <c r="B9924" s="485" t="s">
        <v>49933</v>
      </c>
      <c r="C9924" t="s">
        <v>49932</v>
      </c>
      <c r="D9924" t="s">
        <v>49932</v>
      </c>
      <c r="E9924" t="str">
        <f t="shared" si="155"/>
        <v>652740 - ITACA CONSULTANTS</v>
      </c>
      <c r="F9924" t="s">
        <v>4574</v>
      </c>
      <c r="G9924" t="s">
        <v>49931</v>
      </c>
      <c r="I9924" t="s">
        <v>42978</v>
      </c>
      <c r="K9924" t="s">
        <v>208</v>
      </c>
      <c r="L9924" t="s">
        <v>49930</v>
      </c>
      <c r="N9924" t="s">
        <v>208</v>
      </c>
      <c r="O9924" t="s">
        <v>476</v>
      </c>
      <c r="P9924" t="s">
        <v>476</v>
      </c>
    </row>
    <row r="9925" spans="1:16">
      <c r="A9925" s="484" t="s">
        <v>93902</v>
      </c>
      <c r="B9925" s="485" t="s">
        <v>93901</v>
      </c>
      <c r="C9925" t="s">
        <v>93900</v>
      </c>
      <c r="D9925" t="s">
        <v>93899</v>
      </c>
      <c r="E9925" t="str">
        <f t="shared" si="155"/>
        <v>397957 - FFSS 73 CHAMBERY</v>
      </c>
      <c r="G9925" t="s">
        <v>93898</v>
      </c>
      <c r="I9925" t="s">
        <v>5210</v>
      </c>
      <c r="K9925" t="s">
        <v>208</v>
      </c>
      <c r="L9925" t="s">
        <v>93897</v>
      </c>
      <c r="N9925" t="s">
        <v>208</v>
      </c>
      <c r="O9925" t="s">
        <v>476</v>
      </c>
      <c r="P9925" t="s">
        <v>476</v>
      </c>
    </row>
    <row r="9926" spans="1:16">
      <c r="A9926" s="484" t="s">
        <v>136826</v>
      </c>
      <c r="B9926" s="485" t="s">
        <v>136825</v>
      </c>
      <c r="C9926" t="s">
        <v>136824</v>
      </c>
      <c r="D9926" t="s">
        <v>136824</v>
      </c>
      <c r="E9926" t="str">
        <f t="shared" si="155"/>
        <v>552240 - ABD FORMATIONS - CAP COURS</v>
      </c>
      <c r="F9926" t="s">
        <v>29895</v>
      </c>
      <c r="G9926" t="s">
        <v>136823</v>
      </c>
      <c r="I9926" t="s">
        <v>16705</v>
      </c>
      <c r="J9926" t="s">
        <v>136822</v>
      </c>
      <c r="K9926" t="s">
        <v>208</v>
      </c>
      <c r="L9926" t="s">
        <v>136821</v>
      </c>
      <c r="N9926" t="s">
        <v>208</v>
      </c>
      <c r="O9926" t="s">
        <v>476</v>
      </c>
      <c r="P9926" t="s">
        <v>476</v>
      </c>
    </row>
    <row r="9927" spans="1:16">
      <c r="A9927" s="484" t="s">
        <v>2662</v>
      </c>
      <c r="B9927" s="485" t="s">
        <v>2661</v>
      </c>
      <c r="C9927" t="s">
        <v>2660</v>
      </c>
      <c r="D9927" t="s">
        <v>2660</v>
      </c>
      <c r="E9927" t="str">
        <f t="shared" si="155"/>
        <v>628207 - WEBER NADINE</v>
      </c>
      <c r="F9927" t="s">
        <v>2659</v>
      </c>
      <c r="G9927" t="s">
        <v>2658</v>
      </c>
      <c r="I9927" t="s">
        <v>2657</v>
      </c>
      <c r="J9927" t="s">
        <v>2656</v>
      </c>
      <c r="K9927" t="s">
        <v>208</v>
      </c>
      <c r="L9927" t="s">
        <v>2655</v>
      </c>
      <c r="N9927" t="s">
        <v>208</v>
      </c>
      <c r="O9927" t="s">
        <v>476</v>
      </c>
      <c r="P9927" t="s">
        <v>476</v>
      </c>
    </row>
    <row r="9928" spans="1:16">
      <c r="A9928" s="484" t="s">
        <v>43341</v>
      </c>
      <c r="B9928" s="485" t="s">
        <v>43340</v>
      </c>
      <c r="C9928" t="s">
        <v>43339</v>
      </c>
      <c r="D9928" t="s">
        <v>43339</v>
      </c>
      <c r="E9928" t="str">
        <f t="shared" si="155"/>
        <v>526186 - LES TEMPS D'ART</v>
      </c>
      <c r="F9928" t="s">
        <v>7024</v>
      </c>
      <c r="G9928" t="s">
        <v>43338</v>
      </c>
      <c r="H9928" t="s">
        <v>43337</v>
      </c>
      <c r="I9928" t="s">
        <v>788</v>
      </c>
      <c r="J9928" t="s">
        <v>43336</v>
      </c>
      <c r="K9928" t="s">
        <v>208</v>
      </c>
      <c r="L9928" t="s">
        <v>43335</v>
      </c>
      <c r="N9928" t="s">
        <v>208</v>
      </c>
      <c r="O9928" t="s">
        <v>476</v>
      </c>
      <c r="P9928" t="s">
        <v>476</v>
      </c>
    </row>
    <row r="9929" spans="1:16">
      <c r="A9929" s="484" t="s">
        <v>24962</v>
      </c>
      <c r="B9929" s="485" t="s">
        <v>24961</v>
      </c>
      <c r="C9929" t="s">
        <v>24960</v>
      </c>
      <c r="D9929" t="s">
        <v>24960</v>
      </c>
      <c r="E9929" t="str">
        <f t="shared" si="155"/>
        <v>562531 - PSD</v>
      </c>
      <c r="F9929" t="s">
        <v>11920</v>
      </c>
      <c r="G9929" t="s">
        <v>24959</v>
      </c>
      <c r="I9929" t="s">
        <v>626</v>
      </c>
      <c r="K9929" t="s">
        <v>208</v>
      </c>
      <c r="L9929" t="s">
        <v>24958</v>
      </c>
      <c r="N9929" t="s">
        <v>208</v>
      </c>
      <c r="O9929" t="s">
        <v>476</v>
      </c>
      <c r="P9929" t="s">
        <v>476</v>
      </c>
    </row>
    <row r="9930" spans="1:16">
      <c r="A9930" s="484" t="s">
        <v>82955</v>
      </c>
      <c r="B9930" s="485" t="s">
        <v>82954</v>
      </c>
      <c r="C9930" t="s">
        <v>82953</v>
      </c>
      <c r="D9930" t="s">
        <v>82952</v>
      </c>
      <c r="E9930" t="str">
        <f t="shared" si="155"/>
        <v>577753 - ESJDI</v>
      </c>
      <c r="F9930" t="s">
        <v>707</v>
      </c>
      <c r="G9930" t="s">
        <v>82951</v>
      </c>
      <c r="I9930" t="s">
        <v>4824</v>
      </c>
      <c r="J9930" t="s">
        <v>82950</v>
      </c>
      <c r="K9930" t="s">
        <v>208</v>
      </c>
      <c r="L9930" t="s">
        <v>82949</v>
      </c>
      <c r="N9930" t="s">
        <v>208</v>
      </c>
      <c r="O9930" t="s">
        <v>476</v>
      </c>
      <c r="P9930" t="s">
        <v>476</v>
      </c>
    </row>
    <row r="9931" spans="1:16">
      <c r="A9931" s="484" t="s">
        <v>85531</v>
      </c>
      <c r="B9931" s="485" t="s">
        <v>85530</v>
      </c>
      <c r="C9931" t="s">
        <v>85529</v>
      </c>
      <c r="D9931" t="s">
        <v>85528</v>
      </c>
      <c r="E9931" t="str">
        <f t="shared" si="155"/>
        <v>685288 - EASIWARE PARIS</v>
      </c>
      <c r="F9931" t="s">
        <v>2718</v>
      </c>
      <c r="G9931" t="s">
        <v>85527</v>
      </c>
      <c r="I9931" t="s">
        <v>626</v>
      </c>
      <c r="K9931" t="s">
        <v>208</v>
      </c>
      <c r="L9931" t="s">
        <v>85526</v>
      </c>
      <c r="N9931" t="s">
        <v>208</v>
      </c>
      <c r="O9931" t="s">
        <v>476</v>
      </c>
      <c r="P9931" t="s">
        <v>476</v>
      </c>
    </row>
    <row r="9932" spans="1:16">
      <c r="A9932" s="484" t="s">
        <v>49313</v>
      </c>
      <c r="B9932" s="485" t="s">
        <v>49312</v>
      </c>
      <c r="C9932" t="s">
        <v>49311</v>
      </c>
      <c r="D9932" t="s">
        <v>49311</v>
      </c>
      <c r="E9932" t="str">
        <f t="shared" si="155"/>
        <v>288652 - JFC FORMATION</v>
      </c>
      <c r="F9932" t="s">
        <v>4207</v>
      </c>
      <c r="G9932" t="s">
        <v>49310</v>
      </c>
      <c r="I9932" t="s">
        <v>49309</v>
      </c>
      <c r="J9932" t="s">
        <v>49308</v>
      </c>
      <c r="K9932" t="s">
        <v>208</v>
      </c>
      <c r="L9932" t="s">
        <v>49307</v>
      </c>
      <c r="N9932" t="s">
        <v>208</v>
      </c>
      <c r="O9932" t="s">
        <v>476</v>
      </c>
      <c r="P9932" t="s">
        <v>476</v>
      </c>
    </row>
    <row r="9933" spans="1:16">
      <c r="A9933" s="484" t="s">
        <v>67201</v>
      </c>
      <c r="B9933" s="485" t="s">
        <v>67200</v>
      </c>
      <c r="C9933" t="s">
        <v>67199</v>
      </c>
      <c r="D9933" t="s">
        <v>67199</v>
      </c>
      <c r="E9933" t="str">
        <f t="shared" si="155"/>
        <v>678880 - GENKI CONSULTING</v>
      </c>
      <c r="F9933" t="s">
        <v>3446</v>
      </c>
      <c r="G9933" t="s">
        <v>67198</v>
      </c>
      <c r="I9933" t="s">
        <v>11839</v>
      </c>
      <c r="J9933" t="s">
        <v>67197</v>
      </c>
      <c r="K9933" t="s">
        <v>208</v>
      </c>
      <c r="L9933" t="s">
        <v>67196</v>
      </c>
      <c r="N9933" t="s">
        <v>208</v>
      </c>
      <c r="O9933" t="s">
        <v>476</v>
      </c>
      <c r="P9933" t="s">
        <v>476</v>
      </c>
    </row>
    <row r="9934" spans="1:16">
      <c r="A9934" s="484" t="s">
        <v>26091</v>
      </c>
      <c r="B9934" s="485" t="s">
        <v>26090</v>
      </c>
      <c r="C9934" t="s">
        <v>26089</v>
      </c>
      <c r="D9934" t="s">
        <v>26089</v>
      </c>
      <c r="E9934" t="str">
        <f t="shared" si="155"/>
        <v>441302 - PRO ALP'FORMATION</v>
      </c>
      <c r="F9934" t="s">
        <v>1848</v>
      </c>
      <c r="G9934" t="s">
        <v>26088</v>
      </c>
      <c r="I9934" t="s">
        <v>836</v>
      </c>
      <c r="J9934" t="s">
        <v>26087</v>
      </c>
      <c r="K9934" t="s">
        <v>208</v>
      </c>
      <c r="L9934" t="s">
        <v>26086</v>
      </c>
      <c r="N9934" t="s">
        <v>208</v>
      </c>
      <c r="O9934" t="s">
        <v>476</v>
      </c>
      <c r="P9934" t="s">
        <v>476</v>
      </c>
    </row>
    <row r="9935" spans="1:16">
      <c r="A9935" s="484" t="s">
        <v>8024</v>
      </c>
      <c r="B9935" s="485" t="s">
        <v>8023</v>
      </c>
      <c r="C9935" t="s">
        <v>8022</v>
      </c>
      <c r="D9935" t="s">
        <v>8021</v>
      </c>
      <c r="E9935" t="str">
        <f t="shared" si="155"/>
        <v>539193 - UDPS 44 49 85</v>
      </c>
      <c r="F9935" t="s">
        <v>8020</v>
      </c>
      <c r="G9935" t="s">
        <v>8019</v>
      </c>
      <c r="I9935" t="s">
        <v>8018</v>
      </c>
      <c r="J9935" t="s">
        <v>8017</v>
      </c>
      <c r="K9935" t="s">
        <v>208</v>
      </c>
      <c r="L9935" t="s">
        <v>8016</v>
      </c>
      <c r="N9935" t="s">
        <v>208</v>
      </c>
      <c r="O9935" t="s">
        <v>476</v>
      </c>
      <c r="P9935" t="s">
        <v>476</v>
      </c>
    </row>
    <row r="9936" spans="1:16">
      <c r="A9936" s="484" t="s">
        <v>58134</v>
      </c>
      <c r="B9936" s="485" t="s">
        <v>58133</v>
      </c>
      <c r="C9936" t="s">
        <v>58132</v>
      </c>
      <c r="D9936" t="s">
        <v>58131</v>
      </c>
      <c r="E9936" t="str">
        <f t="shared" si="155"/>
        <v>518244 - IESI</v>
      </c>
      <c r="F9936" t="s">
        <v>1086</v>
      </c>
      <c r="G9936" t="s">
        <v>58130</v>
      </c>
      <c r="I9936" t="s">
        <v>29470</v>
      </c>
      <c r="J9936" t="s">
        <v>58129</v>
      </c>
      <c r="K9936" t="s">
        <v>208</v>
      </c>
      <c r="L9936" t="s">
        <v>58128</v>
      </c>
      <c r="N9936" t="s">
        <v>208</v>
      </c>
      <c r="O9936" t="s">
        <v>476</v>
      </c>
      <c r="P9936" t="s">
        <v>476</v>
      </c>
    </row>
    <row r="9937" spans="1:16">
      <c r="A9937" s="484" t="s">
        <v>47745</v>
      </c>
      <c r="B9937" s="485" t="s">
        <v>47744</v>
      </c>
      <c r="C9937" t="s">
        <v>47743</v>
      </c>
      <c r="D9937" t="s">
        <v>47743</v>
      </c>
      <c r="E9937" t="str">
        <f t="shared" si="155"/>
        <v>641571 - KOWANDI DE LA ROCHEFORDIERE ISABELLE</v>
      </c>
      <c r="F9937" t="s">
        <v>26897</v>
      </c>
      <c r="G9937" t="s">
        <v>47742</v>
      </c>
      <c r="I9937" t="s">
        <v>5210</v>
      </c>
      <c r="J9937" t="s">
        <v>47741</v>
      </c>
      <c r="K9937" t="s">
        <v>208</v>
      </c>
      <c r="L9937" t="s">
        <v>47740</v>
      </c>
      <c r="N9937" t="s">
        <v>208</v>
      </c>
      <c r="O9937" t="s">
        <v>476</v>
      </c>
      <c r="P9937" t="s">
        <v>476</v>
      </c>
    </row>
    <row r="9938" spans="1:16">
      <c r="A9938" s="484" t="s">
        <v>9960</v>
      </c>
      <c r="B9938" s="485" t="s">
        <v>9959</v>
      </c>
      <c r="C9938" t="s">
        <v>9958</v>
      </c>
      <c r="D9938" t="s">
        <v>9957</v>
      </c>
      <c r="E9938" t="str">
        <f t="shared" si="155"/>
        <v>683190 - THEROULDE MORET CORINNE</v>
      </c>
      <c r="F9938" t="s">
        <v>4363</v>
      </c>
      <c r="G9938" t="s">
        <v>9956</v>
      </c>
      <c r="I9938" t="s">
        <v>2271</v>
      </c>
      <c r="J9938" t="s">
        <v>9955</v>
      </c>
      <c r="K9938" t="s">
        <v>208</v>
      </c>
      <c r="L9938" t="s">
        <v>9954</v>
      </c>
      <c r="N9938" t="s">
        <v>208</v>
      </c>
      <c r="O9938" t="s">
        <v>476</v>
      </c>
      <c r="P9938" t="s">
        <v>476</v>
      </c>
    </row>
    <row r="9939" spans="1:16">
      <c r="A9939" s="484" t="s">
        <v>35018</v>
      </c>
      <c r="B9939" s="485" t="s">
        <v>35017</v>
      </c>
      <c r="C9939" t="s">
        <v>35016</v>
      </c>
      <c r="D9939" t="s">
        <v>35015</v>
      </c>
      <c r="E9939" t="str">
        <f t="shared" si="155"/>
        <v>671629 - MOURGUE HELENE</v>
      </c>
      <c r="F9939" t="s">
        <v>8720</v>
      </c>
      <c r="G9939" t="s">
        <v>35014</v>
      </c>
      <c r="I9939" t="s">
        <v>35013</v>
      </c>
      <c r="J9939" t="s">
        <v>35012</v>
      </c>
      <c r="K9939" t="s">
        <v>208</v>
      </c>
      <c r="L9939" t="s">
        <v>35011</v>
      </c>
      <c r="N9939" t="s">
        <v>208</v>
      </c>
      <c r="O9939" t="s">
        <v>476</v>
      </c>
      <c r="P9939" t="s">
        <v>476</v>
      </c>
    </row>
    <row r="9940" spans="1:16">
      <c r="A9940" s="484" t="s">
        <v>77303</v>
      </c>
      <c r="B9940" s="485" t="s">
        <v>77296</v>
      </c>
      <c r="C9940" t="s">
        <v>77302</v>
      </c>
      <c r="D9940" t="s">
        <v>77301</v>
      </c>
      <c r="E9940" t="str">
        <f t="shared" si="155"/>
        <v>501347 - ETERNIS FORMATION LEOGEATS</v>
      </c>
      <c r="F9940" t="s">
        <v>637</v>
      </c>
      <c r="G9940" t="s">
        <v>77300</v>
      </c>
      <c r="I9940" t="s">
        <v>77299</v>
      </c>
      <c r="K9940" t="s">
        <v>208</v>
      </c>
      <c r="L9940" t="s">
        <v>77298</v>
      </c>
      <c r="N9940" t="s">
        <v>208</v>
      </c>
      <c r="O9940" t="s">
        <v>476</v>
      </c>
      <c r="P9940" t="s">
        <v>476</v>
      </c>
    </row>
    <row r="9941" spans="1:16">
      <c r="A9941" s="484" t="s">
        <v>77297</v>
      </c>
      <c r="B9941" s="485" t="s">
        <v>77296</v>
      </c>
      <c r="C9941" t="s">
        <v>77295</v>
      </c>
      <c r="D9941" t="s">
        <v>77294</v>
      </c>
      <c r="E9941" t="str">
        <f t="shared" si="155"/>
        <v>281268 - ETERNIS FORMATION PARIS SIEGE</v>
      </c>
      <c r="F9941" t="s">
        <v>9638</v>
      </c>
      <c r="G9941" t="s">
        <v>77293</v>
      </c>
      <c r="I9941" t="s">
        <v>626</v>
      </c>
      <c r="J9941" t="s">
        <v>77292</v>
      </c>
      <c r="K9941" t="s">
        <v>77291</v>
      </c>
      <c r="L9941" t="s">
        <v>77290</v>
      </c>
      <c r="N9941" t="s">
        <v>208</v>
      </c>
      <c r="O9941" t="s">
        <v>476</v>
      </c>
      <c r="P9941" t="s">
        <v>476</v>
      </c>
    </row>
    <row r="9942" spans="1:16">
      <c r="A9942" s="484" t="s">
        <v>122102</v>
      </c>
      <c r="B9942" s="485" t="s">
        <v>122101</v>
      </c>
      <c r="C9942" t="s">
        <v>122100</v>
      </c>
      <c r="D9942" t="s">
        <v>122099</v>
      </c>
      <c r="E9942" t="str">
        <f t="shared" si="155"/>
        <v>608142 - ENDAT</v>
      </c>
      <c r="F9942" t="s">
        <v>8493</v>
      </c>
      <c r="G9942" t="s">
        <v>122098</v>
      </c>
      <c r="I9942" t="s">
        <v>626</v>
      </c>
      <c r="J9942" t="s">
        <v>122097</v>
      </c>
      <c r="K9942" t="s">
        <v>208</v>
      </c>
      <c r="L9942" t="s">
        <v>122096</v>
      </c>
      <c r="N9942" t="s">
        <v>208</v>
      </c>
      <c r="O9942" t="s">
        <v>476</v>
      </c>
      <c r="P9942" t="s">
        <v>476</v>
      </c>
    </row>
    <row r="9943" spans="1:16">
      <c r="A9943" s="484" t="s">
        <v>130179</v>
      </c>
      <c r="B9943" s="485" t="s">
        <v>130178</v>
      </c>
      <c r="C9943" t="s">
        <v>130177</v>
      </c>
      <c r="D9943" t="s">
        <v>130177</v>
      </c>
      <c r="E9943" t="str">
        <f t="shared" si="155"/>
        <v>390641 - ALLIENCE</v>
      </c>
      <c r="F9943" t="s">
        <v>1077</v>
      </c>
      <c r="G9943" t="s">
        <v>58506</v>
      </c>
      <c r="I9943" t="s">
        <v>5289</v>
      </c>
      <c r="J9943" t="s">
        <v>130169</v>
      </c>
      <c r="K9943" t="s">
        <v>208</v>
      </c>
      <c r="L9943" t="s">
        <v>130176</v>
      </c>
      <c r="N9943" t="s">
        <v>208</v>
      </c>
      <c r="O9943" t="s">
        <v>476</v>
      </c>
      <c r="P9943" t="s">
        <v>476</v>
      </c>
    </row>
    <row r="9944" spans="1:16">
      <c r="A9944" s="484" t="s">
        <v>126096</v>
      </c>
      <c r="B9944" s="485" t="s">
        <v>126095</v>
      </c>
      <c r="C9944" t="s">
        <v>126094</v>
      </c>
      <c r="D9944" t="s">
        <v>126093</v>
      </c>
      <c r="E9944" t="str">
        <f t="shared" si="155"/>
        <v>631462 - ASS DE GESTION DU CFA SUP BOURGOGNE</v>
      </c>
      <c r="F9944" t="s">
        <v>37737</v>
      </c>
      <c r="G9944" t="s">
        <v>126092</v>
      </c>
      <c r="H9944" t="s">
        <v>126091</v>
      </c>
      <c r="I9944" t="s">
        <v>1501</v>
      </c>
      <c r="J9944" t="s">
        <v>126090</v>
      </c>
      <c r="K9944" t="s">
        <v>208</v>
      </c>
      <c r="L9944" t="s">
        <v>126089</v>
      </c>
      <c r="N9944" t="s">
        <v>207</v>
      </c>
      <c r="O9944" t="s">
        <v>476</v>
      </c>
      <c r="P9944" t="s">
        <v>476</v>
      </c>
    </row>
    <row r="9945" spans="1:16">
      <c r="A9945" s="484" t="s">
        <v>123189</v>
      </c>
      <c r="B9945" s="485" t="s">
        <v>123188</v>
      </c>
      <c r="C9945" t="s">
        <v>123187</v>
      </c>
      <c r="D9945" t="s">
        <v>123186</v>
      </c>
      <c r="E9945" t="str">
        <f t="shared" si="155"/>
        <v>546290 - ARCA</v>
      </c>
      <c r="F9945" t="s">
        <v>1077</v>
      </c>
      <c r="G9945" t="s">
        <v>123185</v>
      </c>
      <c r="I9945" t="s">
        <v>1799</v>
      </c>
      <c r="J9945" t="s">
        <v>123184</v>
      </c>
      <c r="K9945" t="s">
        <v>208</v>
      </c>
      <c r="L9945" t="s">
        <v>123183</v>
      </c>
      <c r="N9945" t="s">
        <v>208</v>
      </c>
      <c r="O9945" t="s">
        <v>476</v>
      </c>
      <c r="P9945" t="s">
        <v>476</v>
      </c>
    </row>
    <row r="9946" spans="1:16">
      <c r="A9946" s="484" t="s">
        <v>131694</v>
      </c>
      <c r="B9946" s="485" t="s">
        <v>131693</v>
      </c>
      <c r="C9946" t="s">
        <v>131692</v>
      </c>
      <c r="D9946" t="s">
        <v>131692</v>
      </c>
      <c r="E9946" t="str">
        <f t="shared" si="155"/>
        <v>463425 - AGES - SOFTAGES</v>
      </c>
      <c r="F9946" t="s">
        <v>15253</v>
      </c>
      <c r="G9946" t="s">
        <v>129695</v>
      </c>
      <c r="I9946" t="s">
        <v>43665</v>
      </c>
      <c r="J9946" t="s">
        <v>131691</v>
      </c>
      <c r="K9946" t="s">
        <v>131690</v>
      </c>
      <c r="L9946" t="s">
        <v>131689</v>
      </c>
      <c r="N9946" t="s">
        <v>208</v>
      </c>
      <c r="O9946" t="s">
        <v>476</v>
      </c>
      <c r="P9946" t="s">
        <v>476</v>
      </c>
    </row>
    <row r="9947" spans="1:16">
      <c r="A9947" s="484" t="s">
        <v>14012</v>
      </c>
      <c r="B9947" s="485" t="s">
        <v>14011</v>
      </c>
      <c r="C9947" t="s">
        <v>14010</v>
      </c>
      <c r="D9947" t="s">
        <v>14009</v>
      </c>
      <c r="E9947" t="str">
        <f t="shared" si="155"/>
        <v>626053 - SD</v>
      </c>
      <c r="F9947" t="s">
        <v>14008</v>
      </c>
      <c r="G9947" t="s">
        <v>14007</v>
      </c>
      <c r="I9947" t="s">
        <v>626</v>
      </c>
      <c r="J9947" t="s">
        <v>14006</v>
      </c>
      <c r="K9947" t="s">
        <v>208</v>
      </c>
      <c r="L9947" t="s">
        <v>14005</v>
      </c>
      <c r="N9947" t="s">
        <v>208</v>
      </c>
      <c r="O9947" t="s">
        <v>476</v>
      </c>
      <c r="P9947" t="s">
        <v>476</v>
      </c>
    </row>
    <row r="9948" spans="1:16">
      <c r="A9948" s="484" t="s">
        <v>34598</v>
      </c>
      <c r="B9948" s="485" t="s">
        <v>34597</v>
      </c>
      <c r="C9948" t="s">
        <v>34596</v>
      </c>
      <c r="D9948" t="s">
        <v>34596</v>
      </c>
      <c r="E9948" t="str">
        <f t="shared" si="155"/>
        <v>535552 - MUSIQUES ET LANGAGES</v>
      </c>
      <c r="F9948" t="s">
        <v>6920</v>
      </c>
      <c r="G9948" t="s">
        <v>34595</v>
      </c>
      <c r="I9948" t="s">
        <v>626</v>
      </c>
      <c r="J9948" t="s">
        <v>34594</v>
      </c>
      <c r="K9948" t="s">
        <v>208</v>
      </c>
      <c r="L9948" t="s">
        <v>34593</v>
      </c>
      <c r="N9948" t="s">
        <v>208</v>
      </c>
      <c r="O9948" t="s">
        <v>476</v>
      </c>
      <c r="P9948" t="s">
        <v>476</v>
      </c>
    </row>
    <row r="9949" spans="1:16">
      <c r="A9949" s="484" t="s">
        <v>20086</v>
      </c>
      <c r="B9949" s="485" t="s">
        <v>20085</v>
      </c>
      <c r="C9949" t="s">
        <v>20084</v>
      </c>
      <c r="D9949" t="s">
        <v>20084</v>
      </c>
      <c r="E9949" t="str">
        <f t="shared" si="155"/>
        <v>643221 - SARL DISCERNYS</v>
      </c>
      <c r="F9949" t="s">
        <v>16492</v>
      </c>
      <c r="G9949" t="s">
        <v>20083</v>
      </c>
      <c r="I9949" t="s">
        <v>20082</v>
      </c>
      <c r="K9949" t="s">
        <v>208</v>
      </c>
      <c r="L9949" t="s">
        <v>20081</v>
      </c>
      <c r="N9949" t="s">
        <v>208</v>
      </c>
      <c r="O9949" t="s">
        <v>476</v>
      </c>
      <c r="P9949" t="s">
        <v>476</v>
      </c>
    </row>
    <row r="9950" spans="1:16">
      <c r="A9950" s="484" t="s">
        <v>4691</v>
      </c>
      <c r="B9950" s="485" t="s">
        <v>4690</v>
      </c>
      <c r="C9950" t="s">
        <v>4689</v>
      </c>
      <c r="D9950" t="s">
        <v>4689</v>
      </c>
      <c r="E9950" t="str">
        <f t="shared" si="155"/>
        <v>652787 - VAFORM</v>
      </c>
      <c r="F9950" t="s">
        <v>4688</v>
      </c>
      <c r="G9950" t="s">
        <v>4687</v>
      </c>
      <c r="I9950" t="s">
        <v>4686</v>
      </c>
      <c r="J9950" t="s">
        <v>4685</v>
      </c>
      <c r="K9950" t="s">
        <v>208</v>
      </c>
      <c r="L9950" t="s">
        <v>4684</v>
      </c>
      <c r="N9950" t="s">
        <v>208</v>
      </c>
      <c r="O9950" t="s">
        <v>476</v>
      </c>
      <c r="P9950" t="s">
        <v>476</v>
      </c>
    </row>
    <row r="9951" spans="1:16">
      <c r="A9951" s="484" t="s">
        <v>135998</v>
      </c>
      <c r="B9951" s="485" t="s">
        <v>135997</v>
      </c>
      <c r="C9951" t="s">
        <v>135996</v>
      </c>
      <c r="D9951" t="s">
        <v>135995</v>
      </c>
      <c r="E9951" t="str">
        <f t="shared" si="155"/>
        <v>391177 - AG&amp;D</v>
      </c>
      <c r="F9951" t="s">
        <v>32442</v>
      </c>
      <c r="G9951" t="s">
        <v>135994</v>
      </c>
      <c r="I9951" t="s">
        <v>626</v>
      </c>
      <c r="J9951" t="s">
        <v>135993</v>
      </c>
      <c r="K9951" t="s">
        <v>135992</v>
      </c>
      <c r="L9951" t="s">
        <v>135991</v>
      </c>
      <c r="N9951" t="s">
        <v>208</v>
      </c>
      <c r="O9951" t="s">
        <v>476</v>
      </c>
      <c r="P9951" t="s">
        <v>476</v>
      </c>
    </row>
    <row r="9952" spans="1:16">
      <c r="A9952" s="484" t="s">
        <v>22438</v>
      </c>
      <c r="B9952" s="485" t="s">
        <v>22437</v>
      </c>
      <c r="C9952" t="s">
        <v>22436</v>
      </c>
      <c r="D9952" t="s">
        <v>22435</v>
      </c>
      <c r="E9952" t="str">
        <f t="shared" si="155"/>
        <v>542817 - RESILIENCE COLMAR</v>
      </c>
      <c r="F9952" t="s">
        <v>2534</v>
      </c>
      <c r="G9952" t="s">
        <v>22434</v>
      </c>
      <c r="I9952" t="s">
        <v>2531</v>
      </c>
      <c r="J9952" t="s">
        <v>22433</v>
      </c>
      <c r="K9952" t="s">
        <v>208</v>
      </c>
      <c r="L9952" t="s">
        <v>22432</v>
      </c>
      <c r="N9952" t="s">
        <v>208</v>
      </c>
      <c r="O9952" t="s">
        <v>476</v>
      </c>
      <c r="P9952" t="s">
        <v>476</v>
      </c>
    </row>
    <row r="9953" spans="1:16">
      <c r="A9953" s="484" t="s">
        <v>41764</v>
      </c>
      <c r="B9953" s="485" t="s">
        <v>41763</v>
      </c>
      <c r="C9953" t="s">
        <v>41762</v>
      </c>
      <c r="D9953" t="s">
        <v>41762</v>
      </c>
      <c r="E9953" t="str">
        <f t="shared" si="155"/>
        <v>554637 - LOUCHEUR JULIE</v>
      </c>
      <c r="F9953" t="s">
        <v>1710</v>
      </c>
      <c r="G9953" t="s">
        <v>41761</v>
      </c>
      <c r="I9953" t="s">
        <v>32050</v>
      </c>
      <c r="J9953" t="s">
        <v>41760</v>
      </c>
      <c r="K9953" t="s">
        <v>208</v>
      </c>
      <c r="L9953" t="s">
        <v>41759</v>
      </c>
      <c r="N9953" t="s">
        <v>208</v>
      </c>
      <c r="O9953" t="s">
        <v>476</v>
      </c>
      <c r="P9953" t="s">
        <v>476</v>
      </c>
    </row>
    <row r="9954" spans="1:16">
      <c r="A9954" s="484" t="s">
        <v>86480</v>
      </c>
      <c r="B9954" s="485" t="s">
        <v>86479</v>
      </c>
      <c r="C9954" t="s">
        <v>86478</v>
      </c>
      <c r="D9954" t="s">
        <v>86477</v>
      </c>
      <c r="E9954" t="str">
        <f t="shared" si="155"/>
        <v>682494 - DORET BERTRAND</v>
      </c>
      <c r="F9954" t="s">
        <v>5346</v>
      </c>
      <c r="G9954" t="s">
        <v>86476</v>
      </c>
      <c r="I9954" t="s">
        <v>11522</v>
      </c>
      <c r="J9954" t="s">
        <v>86475</v>
      </c>
      <c r="K9954" t="s">
        <v>208</v>
      </c>
      <c r="L9954" t="s">
        <v>86474</v>
      </c>
      <c r="N9954" t="s">
        <v>208</v>
      </c>
      <c r="O9954" t="s">
        <v>476</v>
      </c>
      <c r="P9954" t="s">
        <v>476</v>
      </c>
    </row>
    <row r="9955" spans="1:16">
      <c r="A9955" s="484" t="s">
        <v>70823</v>
      </c>
      <c r="B9955" s="485" t="s">
        <v>70822</v>
      </c>
      <c r="C9955" t="s">
        <v>70821</v>
      </c>
      <c r="D9955" t="s">
        <v>70821</v>
      </c>
      <c r="E9955" t="str">
        <f t="shared" si="155"/>
        <v>622497 - FORM'ALACARTE</v>
      </c>
      <c r="F9955" t="s">
        <v>63063</v>
      </c>
      <c r="G9955" t="s">
        <v>70820</v>
      </c>
      <c r="I9955" t="s">
        <v>21378</v>
      </c>
      <c r="J9955" t="s">
        <v>70819</v>
      </c>
      <c r="K9955" t="s">
        <v>208</v>
      </c>
      <c r="L9955" t="s">
        <v>70818</v>
      </c>
      <c r="N9955" t="s">
        <v>208</v>
      </c>
      <c r="O9955" t="s">
        <v>476</v>
      </c>
      <c r="P9955" t="s">
        <v>476</v>
      </c>
    </row>
    <row r="9956" spans="1:16">
      <c r="A9956" s="484" t="s">
        <v>136775</v>
      </c>
      <c r="B9956" s="485" t="s">
        <v>136774</v>
      </c>
      <c r="C9956" t="s">
        <v>136773</v>
      </c>
      <c r="D9956" t="s">
        <v>136773</v>
      </c>
      <c r="E9956" t="str">
        <f t="shared" si="155"/>
        <v>400968 - ABENA CONSEIL</v>
      </c>
      <c r="F9956" t="s">
        <v>1710</v>
      </c>
      <c r="G9956" t="s">
        <v>76602</v>
      </c>
      <c r="H9956" t="s">
        <v>136772</v>
      </c>
      <c r="I9956" t="s">
        <v>64818</v>
      </c>
      <c r="J9956" t="s">
        <v>136771</v>
      </c>
      <c r="K9956" t="s">
        <v>208</v>
      </c>
      <c r="L9956" t="s">
        <v>136770</v>
      </c>
      <c r="N9956" t="s">
        <v>208</v>
      </c>
      <c r="O9956" t="s">
        <v>476</v>
      </c>
      <c r="P9956" t="s">
        <v>476</v>
      </c>
    </row>
    <row r="9957" spans="1:16">
      <c r="A9957" s="484" t="s">
        <v>121469</v>
      </c>
      <c r="B9957" s="485" t="s">
        <v>121468</v>
      </c>
      <c r="C9957" t="s">
        <v>121467</v>
      </c>
      <c r="D9957" t="s">
        <v>121466</v>
      </c>
      <c r="E9957" t="str">
        <f t="shared" si="155"/>
        <v>449040 - AFSFA</v>
      </c>
      <c r="F9957" t="s">
        <v>24420</v>
      </c>
      <c r="G9957" t="s">
        <v>121465</v>
      </c>
      <c r="I9957" t="s">
        <v>42721</v>
      </c>
      <c r="K9957" t="s">
        <v>208</v>
      </c>
      <c r="L9957" t="s">
        <v>121464</v>
      </c>
      <c r="N9957" t="s">
        <v>208</v>
      </c>
      <c r="O9957" t="s">
        <v>476</v>
      </c>
      <c r="P9957" t="s">
        <v>476</v>
      </c>
    </row>
    <row r="9958" spans="1:16">
      <c r="A9958" s="484" t="s">
        <v>120910</v>
      </c>
      <c r="B9958" s="485" t="s">
        <v>120909</v>
      </c>
      <c r="C9958" t="s">
        <v>120908</v>
      </c>
      <c r="D9958" t="s">
        <v>120907</v>
      </c>
      <c r="E9958" t="str">
        <f t="shared" si="155"/>
        <v>473832 - APBN CAEN</v>
      </c>
      <c r="F9958" t="s">
        <v>41461</v>
      </c>
      <c r="G9958" t="s">
        <v>23122</v>
      </c>
      <c r="H9958" t="s">
        <v>120906</v>
      </c>
      <c r="I9958" t="s">
        <v>1781</v>
      </c>
      <c r="J9958" t="s">
        <v>120905</v>
      </c>
      <c r="K9958" t="s">
        <v>120904</v>
      </c>
      <c r="L9958" t="s">
        <v>120903</v>
      </c>
      <c r="N9958" t="s">
        <v>208</v>
      </c>
      <c r="O9958" t="s">
        <v>476</v>
      </c>
      <c r="P9958" t="s">
        <v>476</v>
      </c>
    </row>
    <row r="9959" spans="1:16">
      <c r="A9959" s="484" t="s">
        <v>30698</v>
      </c>
      <c r="B9959" s="485" t="s">
        <v>30697</v>
      </c>
      <c r="C9959" t="s">
        <v>30696</v>
      </c>
      <c r="D9959" t="s">
        <v>30696</v>
      </c>
      <c r="E9959" t="str">
        <f t="shared" si="155"/>
        <v>490696 - ORIENT'ACTION LE MANS</v>
      </c>
      <c r="F9959" t="s">
        <v>1720</v>
      </c>
      <c r="G9959" t="s">
        <v>30695</v>
      </c>
      <c r="I9959" t="s">
        <v>3929</v>
      </c>
      <c r="J9959" t="s">
        <v>30694</v>
      </c>
      <c r="K9959" t="s">
        <v>208</v>
      </c>
      <c r="L9959" t="s">
        <v>30693</v>
      </c>
      <c r="N9959" t="s">
        <v>208</v>
      </c>
      <c r="O9959" t="s">
        <v>476</v>
      </c>
      <c r="P9959" t="s">
        <v>476</v>
      </c>
    </row>
    <row r="9960" spans="1:16">
      <c r="A9960" s="484" t="s">
        <v>92420</v>
      </c>
      <c r="B9960" s="485" t="s">
        <v>92419</v>
      </c>
      <c r="C9960" t="s">
        <v>92418</v>
      </c>
      <c r="D9960" t="s">
        <v>92418</v>
      </c>
      <c r="E9960" t="str">
        <f t="shared" si="155"/>
        <v>621470 - CONSEIL ET DEVELOPPEMENT</v>
      </c>
      <c r="F9960" t="s">
        <v>8371</v>
      </c>
      <c r="G9960" t="s">
        <v>92417</v>
      </c>
      <c r="I9960" t="s">
        <v>92416</v>
      </c>
      <c r="K9960" t="s">
        <v>208</v>
      </c>
      <c r="L9960" t="s">
        <v>92415</v>
      </c>
      <c r="N9960" t="s">
        <v>208</v>
      </c>
      <c r="O9960" t="s">
        <v>476</v>
      </c>
      <c r="P9960" t="s">
        <v>476</v>
      </c>
    </row>
    <row r="9961" spans="1:16">
      <c r="A9961" s="484" t="s">
        <v>99259</v>
      </c>
      <c r="B9961" s="485" t="s">
        <v>99258</v>
      </c>
      <c r="C9961" t="s">
        <v>99257</v>
      </c>
      <c r="D9961" t="s">
        <v>99256</v>
      </c>
      <c r="E9961" t="str">
        <f t="shared" si="155"/>
        <v>413379 - MEALET FORMATION</v>
      </c>
      <c r="F9961" t="s">
        <v>1618</v>
      </c>
      <c r="G9961" t="s">
        <v>99255</v>
      </c>
      <c r="H9961" t="s">
        <v>56192</v>
      </c>
      <c r="I9961" t="s">
        <v>20095</v>
      </c>
      <c r="J9961" t="s">
        <v>99254</v>
      </c>
      <c r="K9961" t="s">
        <v>208</v>
      </c>
      <c r="L9961" t="s">
        <v>99253</v>
      </c>
      <c r="N9961" t="s">
        <v>208</v>
      </c>
      <c r="O9961" t="s">
        <v>476</v>
      </c>
      <c r="P9961" t="s">
        <v>476</v>
      </c>
    </row>
    <row r="9962" spans="1:16">
      <c r="A9962" s="484" t="s">
        <v>24436</v>
      </c>
      <c r="B9962" s="485" t="s">
        <v>24435</v>
      </c>
      <c r="C9962" t="s">
        <v>24434</v>
      </c>
      <c r="D9962" t="s">
        <v>24434</v>
      </c>
      <c r="E9962" t="str">
        <f t="shared" si="155"/>
        <v>407112 - QUALI FORME</v>
      </c>
      <c r="G9962" t="s">
        <v>24433</v>
      </c>
      <c r="I9962" t="s">
        <v>17147</v>
      </c>
      <c r="J9962" t="s">
        <v>24432</v>
      </c>
      <c r="K9962" t="s">
        <v>208</v>
      </c>
      <c r="L9962" t="s">
        <v>24431</v>
      </c>
      <c r="N9962" t="s">
        <v>208</v>
      </c>
      <c r="O9962" t="s">
        <v>476</v>
      </c>
      <c r="P9962" t="s">
        <v>476</v>
      </c>
    </row>
    <row r="9963" spans="1:16">
      <c r="A9963" s="484" t="s">
        <v>63630</v>
      </c>
      <c r="B9963" s="485" t="s">
        <v>63629</v>
      </c>
      <c r="C9963" t="s">
        <v>63628</v>
      </c>
      <c r="D9963" t="s">
        <v>63628</v>
      </c>
      <c r="E9963" t="str">
        <f t="shared" si="155"/>
        <v>629704 - GROUPE SELECT</v>
      </c>
      <c r="F9963" t="s">
        <v>10709</v>
      </c>
      <c r="G9963" t="s">
        <v>63627</v>
      </c>
      <c r="H9963" t="s">
        <v>63626</v>
      </c>
      <c r="I9963" t="s">
        <v>626</v>
      </c>
      <c r="J9963" t="s">
        <v>63625</v>
      </c>
      <c r="K9963" t="s">
        <v>208</v>
      </c>
      <c r="L9963" t="s">
        <v>63624</v>
      </c>
      <c r="N9963" t="s">
        <v>208</v>
      </c>
      <c r="O9963" t="s">
        <v>476</v>
      </c>
      <c r="P9963" t="s">
        <v>476</v>
      </c>
    </row>
    <row r="9964" spans="1:16">
      <c r="A9964" s="484" t="s">
        <v>106990</v>
      </c>
      <c r="B9964" s="485" t="s">
        <v>106989</v>
      </c>
      <c r="C9964" t="s">
        <v>106988</v>
      </c>
      <c r="D9964" t="s">
        <v>106987</v>
      </c>
      <c r="E9964" t="str">
        <f t="shared" si="155"/>
        <v>468629 - CFRL</v>
      </c>
      <c r="F9964" t="s">
        <v>13493</v>
      </c>
      <c r="G9964" t="s">
        <v>106986</v>
      </c>
      <c r="I9964" t="s">
        <v>7934</v>
      </c>
      <c r="J9964" t="s">
        <v>106985</v>
      </c>
      <c r="K9964" t="s">
        <v>208</v>
      </c>
      <c r="L9964" t="s">
        <v>106984</v>
      </c>
      <c r="N9964" t="s">
        <v>208</v>
      </c>
      <c r="O9964" t="s">
        <v>476</v>
      </c>
      <c r="P9964" t="s">
        <v>476</v>
      </c>
    </row>
    <row r="9965" spans="1:16">
      <c r="A9965" s="484" t="s">
        <v>130523</v>
      </c>
      <c r="B9965" s="485" t="s">
        <v>130522</v>
      </c>
      <c r="C9965" t="s">
        <v>130521</v>
      </c>
      <c r="D9965" t="s">
        <v>130521</v>
      </c>
      <c r="E9965" t="str">
        <f t="shared" si="155"/>
        <v>647275 - ALIGNANCE</v>
      </c>
      <c r="F9965" t="s">
        <v>15604</v>
      </c>
      <c r="G9965" t="s">
        <v>130520</v>
      </c>
      <c r="I9965" t="s">
        <v>130519</v>
      </c>
      <c r="J9965" t="s">
        <v>130518</v>
      </c>
      <c r="K9965" t="s">
        <v>208</v>
      </c>
      <c r="L9965" t="s">
        <v>130517</v>
      </c>
      <c r="N9965" t="s">
        <v>208</v>
      </c>
      <c r="O9965" t="s">
        <v>476</v>
      </c>
      <c r="P9965" t="s">
        <v>476</v>
      </c>
    </row>
    <row r="9966" spans="1:16">
      <c r="A9966" s="484" t="s">
        <v>18433</v>
      </c>
      <c r="B9966" s="485" t="s">
        <v>18432</v>
      </c>
      <c r="C9966" t="s">
        <v>18431</v>
      </c>
      <c r="D9966" t="s">
        <v>18430</v>
      </c>
      <c r="E9966" t="str">
        <f t="shared" si="155"/>
        <v>445125 - SI IDF</v>
      </c>
      <c r="F9966" t="s">
        <v>7556</v>
      </c>
      <c r="G9966" t="s">
        <v>18429</v>
      </c>
      <c r="I9966" t="s">
        <v>5651</v>
      </c>
      <c r="J9966" t="s">
        <v>18428</v>
      </c>
      <c r="K9966" t="s">
        <v>208</v>
      </c>
      <c r="L9966" t="s">
        <v>18427</v>
      </c>
      <c r="N9966" t="s">
        <v>208</v>
      </c>
      <c r="O9966" t="s">
        <v>476</v>
      </c>
      <c r="P9966" t="s">
        <v>476</v>
      </c>
    </row>
    <row r="9967" spans="1:16">
      <c r="A9967" s="484" t="s">
        <v>86576</v>
      </c>
      <c r="B9967" s="485" t="s">
        <v>86575</v>
      </c>
      <c r="C9967" t="s">
        <v>86574</v>
      </c>
      <c r="D9967" t="s">
        <v>86573</v>
      </c>
      <c r="E9967" t="str">
        <f t="shared" si="155"/>
        <v>552276 - DOMINENCE</v>
      </c>
      <c r="F9967" t="s">
        <v>8392</v>
      </c>
      <c r="G9967" t="s">
        <v>86572</v>
      </c>
      <c r="I9967" t="s">
        <v>1321</v>
      </c>
      <c r="J9967" t="s">
        <v>86571</v>
      </c>
      <c r="K9967" t="s">
        <v>208</v>
      </c>
      <c r="L9967" t="s">
        <v>86570</v>
      </c>
      <c r="N9967" t="s">
        <v>208</v>
      </c>
      <c r="O9967" t="s">
        <v>476</v>
      </c>
      <c r="P9967" t="s">
        <v>476</v>
      </c>
    </row>
    <row r="9968" spans="1:16">
      <c r="A9968" s="484" t="s">
        <v>31995</v>
      </c>
      <c r="B9968" s="485" t="s">
        <v>31994</v>
      </c>
      <c r="C9968" t="s">
        <v>31993</v>
      </c>
      <c r="D9968" t="s">
        <v>31992</v>
      </c>
      <c r="E9968" t="str">
        <f t="shared" si="155"/>
        <v>544218 - OFIS AINCOURT</v>
      </c>
      <c r="G9968" t="s">
        <v>31991</v>
      </c>
      <c r="I9968" t="s">
        <v>31990</v>
      </c>
      <c r="K9968" t="s">
        <v>208</v>
      </c>
      <c r="L9968" t="s">
        <v>31989</v>
      </c>
      <c r="N9968" t="s">
        <v>208</v>
      </c>
      <c r="O9968" t="s">
        <v>476</v>
      </c>
      <c r="P9968" t="s">
        <v>476</v>
      </c>
    </row>
    <row r="9969" spans="1:16">
      <c r="A9969" s="484" t="s">
        <v>9599</v>
      </c>
      <c r="B9969" s="485" t="s">
        <v>9598</v>
      </c>
      <c r="C9969" t="s">
        <v>9597</v>
      </c>
      <c r="D9969" t="s">
        <v>9596</v>
      </c>
      <c r="E9969" t="str">
        <f t="shared" si="155"/>
        <v>353826 - TMJ FORMATIONS IGM CENTRE OUEST LAGORD</v>
      </c>
      <c r="F9969" t="s">
        <v>9595</v>
      </c>
      <c r="G9969" t="s">
        <v>9594</v>
      </c>
      <c r="I9969" t="s">
        <v>9593</v>
      </c>
      <c r="J9969" t="s">
        <v>9592</v>
      </c>
      <c r="K9969" t="s">
        <v>9591</v>
      </c>
      <c r="L9969" t="s">
        <v>9590</v>
      </c>
      <c r="N9969" t="s">
        <v>208</v>
      </c>
      <c r="O9969" t="s">
        <v>476</v>
      </c>
      <c r="P9969" t="s">
        <v>476</v>
      </c>
    </row>
    <row r="9970" spans="1:16">
      <c r="A9970" s="484" t="s">
        <v>12970</v>
      </c>
      <c r="B9970" s="485" t="s">
        <v>12969</v>
      </c>
      <c r="C9970" t="s">
        <v>12968</v>
      </c>
      <c r="D9970" t="s">
        <v>12968</v>
      </c>
      <c r="E9970" t="str">
        <f t="shared" si="155"/>
        <v>619425 - STEPHANIE ROUSSET</v>
      </c>
      <c r="F9970" t="s">
        <v>12967</v>
      </c>
      <c r="G9970" t="s">
        <v>12966</v>
      </c>
      <c r="I9970" t="s">
        <v>12956</v>
      </c>
      <c r="J9970" t="s">
        <v>12965</v>
      </c>
      <c r="K9970" t="s">
        <v>208</v>
      </c>
      <c r="L9970" t="s">
        <v>12964</v>
      </c>
      <c r="N9970" t="s">
        <v>208</v>
      </c>
      <c r="O9970" t="s">
        <v>476</v>
      </c>
      <c r="P9970" t="s">
        <v>476</v>
      </c>
    </row>
    <row r="9971" spans="1:16">
      <c r="A9971" s="484" t="s">
        <v>59908</v>
      </c>
      <c r="B9971" s="485" t="s">
        <v>59907</v>
      </c>
      <c r="C9971" t="s">
        <v>59906</v>
      </c>
      <c r="D9971" t="s">
        <v>59906</v>
      </c>
      <c r="E9971" t="str">
        <f t="shared" si="155"/>
        <v>391130 - H2S FORMATION</v>
      </c>
      <c r="F9971" t="s">
        <v>18131</v>
      </c>
      <c r="G9971" t="s">
        <v>59905</v>
      </c>
      <c r="I9971" t="s">
        <v>59904</v>
      </c>
      <c r="J9971" t="s">
        <v>59903</v>
      </c>
      <c r="K9971" t="s">
        <v>208</v>
      </c>
      <c r="L9971" t="s">
        <v>59902</v>
      </c>
      <c r="N9971" t="s">
        <v>208</v>
      </c>
      <c r="O9971" t="s">
        <v>476</v>
      </c>
      <c r="P9971" t="s">
        <v>476</v>
      </c>
    </row>
    <row r="9972" spans="1:16">
      <c r="A9972" s="484" t="s">
        <v>130568</v>
      </c>
      <c r="B9972" s="485" t="s">
        <v>130567</v>
      </c>
      <c r="C9972" t="s">
        <v>130566</v>
      </c>
      <c r="D9972" t="s">
        <v>130565</v>
      </c>
      <c r="E9972" t="str">
        <f t="shared" si="155"/>
        <v>454679 - BIGEARGEAL - ALFRED PP</v>
      </c>
      <c r="F9972" t="s">
        <v>1077</v>
      </c>
      <c r="G9972" t="s">
        <v>130564</v>
      </c>
      <c r="I9972" t="s">
        <v>626</v>
      </c>
      <c r="J9972" t="s">
        <v>130563</v>
      </c>
      <c r="K9972" t="s">
        <v>208</v>
      </c>
      <c r="L9972" t="s">
        <v>130562</v>
      </c>
      <c r="N9972" t="s">
        <v>208</v>
      </c>
      <c r="O9972" t="s">
        <v>476</v>
      </c>
      <c r="P9972" t="s">
        <v>476</v>
      </c>
    </row>
    <row r="9973" spans="1:16">
      <c r="A9973" s="484" t="s">
        <v>93065</v>
      </c>
      <c r="B9973" s="485" t="s">
        <v>93064</v>
      </c>
      <c r="C9973" t="s">
        <v>93063</v>
      </c>
      <c r="D9973" t="s">
        <v>93062</v>
      </c>
      <c r="E9973" t="str">
        <f t="shared" si="155"/>
        <v>543330 - CIE EXPERTS JUSTICE PRES LA COURS D'APPEL DE NIMES</v>
      </c>
      <c r="F9973" t="s">
        <v>93061</v>
      </c>
      <c r="G9973" t="s">
        <v>93060</v>
      </c>
      <c r="H9973" t="s">
        <v>93059</v>
      </c>
      <c r="I9973" t="s">
        <v>1321</v>
      </c>
      <c r="J9973" t="s">
        <v>93058</v>
      </c>
      <c r="K9973" t="s">
        <v>208</v>
      </c>
      <c r="L9973" t="s">
        <v>93057</v>
      </c>
      <c r="N9973" t="s">
        <v>208</v>
      </c>
      <c r="O9973" t="s">
        <v>476</v>
      </c>
      <c r="P9973" t="s">
        <v>93056</v>
      </c>
    </row>
    <row r="9974" spans="1:16">
      <c r="A9974" s="484" t="s">
        <v>35398</v>
      </c>
      <c r="B9974" s="485" t="s">
        <v>35397</v>
      </c>
      <c r="C9974" t="s">
        <v>35396</v>
      </c>
      <c r="D9974" t="s">
        <v>35396</v>
      </c>
      <c r="E9974" t="str">
        <f t="shared" si="155"/>
        <v>594659 - MONNET ODILE</v>
      </c>
      <c r="F9974" t="s">
        <v>6341</v>
      </c>
      <c r="G9974" t="s">
        <v>35395</v>
      </c>
      <c r="I9974" t="s">
        <v>681</v>
      </c>
      <c r="J9974" t="s">
        <v>35394</v>
      </c>
      <c r="K9974" t="s">
        <v>208</v>
      </c>
      <c r="L9974" t="s">
        <v>35393</v>
      </c>
      <c r="N9974" t="s">
        <v>208</v>
      </c>
      <c r="O9974" t="s">
        <v>476</v>
      </c>
      <c r="P9974" t="s">
        <v>476</v>
      </c>
    </row>
    <row r="9975" spans="1:16">
      <c r="A9975" s="484" t="s">
        <v>12072</v>
      </c>
      <c r="B9975" s="485" t="s">
        <v>12071</v>
      </c>
      <c r="C9975" t="s">
        <v>12070</v>
      </c>
      <c r="D9975" t="s">
        <v>12070</v>
      </c>
      <c r="E9975" t="str">
        <f t="shared" si="155"/>
        <v>549680 - SYFAGROUP</v>
      </c>
      <c r="F9975" t="s">
        <v>12069</v>
      </c>
      <c r="G9975" t="s">
        <v>12068</v>
      </c>
      <c r="I9975" t="s">
        <v>1406</v>
      </c>
      <c r="J9975" t="s">
        <v>12067</v>
      </c>
      <c r="K9975" t="s">
        <v>208</v>
      </c>
      <c r="L9975" t="s">
        <v>12066</v>
      </c>
      <c r="N9975" t="s">
        <v>208</v>
      </c>
      <c r="O9975" t="s">
        <v>476</v>
      </c>
      <c r="P9975" t="s">
        <v>476</v>
      </c>
    </row>
    <row r="9976" spans="1:16">
      <c r="A9976" s="484" t="s">
        <v>128149</v>
      </c>
      <c r="B9976" s="485" t="s">
        <v>128148</v>
      </c>
      <c r="C9976" t="s">
        <v>128147</v>
      </c>
      <c r="D9976" t="s">
        <v>128147</v>
      </c>
      <c r="E9976" t="str">
        <f t="shared" si="155"/>
        <v>538681 - ANNERY ELISABETH - AHQSE INNOVATION ET INGENIERIE</v>
      </c>
      <c r="F9976" t="s">
        <v>128146</v>
      </c>
      <c r="G9976" t="s">
        <v>128145</v>
      </c>
      <c r="H9976" t="s">
        <v>128144</v>
      </c>
      <c r="I9976" t="s">
        <v>9102</v>
      </c>
      <c r="K9976" t="s">
        <v>208</v>
      </c>
      <c r="L9976" t="s">
        <v>128143</v>
      </c>
      <c r="N9976" t="s">
        <v>208</v>
      </c>
      <c r="O9976" t="s">
        <v>476</v>
      </c>
      <c r="P9976" t="s">
        <v>476</v>
      </c>
    </row>
    <row r="9977" spans="1:16">
      <c r="A9977" s="484" t="s">
        <v>79242</v>
      </c>
      <c r="B9977" s="485" t="s">
        <v>79241</v>
      </c>
      <c r="C9977" t="s">
        <v>79240</v>
      </c>
      <c r="D9977" t="s">
        <v>79240</v>
      </c>
      <c r="E9977" t="str">
        <f t="shared" si="155"/>
        <v>535783 - EPICURE - COPEPPI</v>
      </c>
      <c r="F9977" t="s">
        <v>2572</v>
      </c>
      <c r="G9977" t="s">
        <v>79239</v>
      </c>
      <c r="H9977" t="s">
        <v>79238</v>
      </c>
      <c r="I9977" t="s">
        <v>1806</v>
      </c>
      <c r="J9977" t="s">
        <v>79237</v>
      </c>
      <c r="K9977" t="s">
        <v>208</v>
      </c>
      <c r="L9977" t="s">
        <v>79236</v>
      </c>
      <c r="N9977" t="s">
        <v>208</v>
      </c>
      <c r="O9977" t="s">
        <v>476</v>
      </c>
      <c r="P9977" t="s">
        <v>476</v>
      </c>
    </row>
    <row r="9978" spans="1:16">
      <c r="A9978" s="484" t="s">
        <v>11681</v>
      </c>
      <c r="B9978" s="485" t="s">
        <v>11680</v>
      </c>
      <c r="C9978" t="s">
        <v>11679</v>
      </c>
      <c r="D9978" t="s">
        <v>11678</v>
      </c>
      <c r="E9978" t="str">
        <f t="shared" si="155"/>
        <v>560236 - CESSA SYNERGIE - SYN'OI BRAS PANON</v>
      </c>
      <c r="F9978" t="s">
        <v>8706</v>
      </c>
      <c r="G9978" t="s">
        <v>11677</v>
      </c>
      <c r="H9978" t="s">
        <v>11676</v>
      </c>
      <c r="I9978" t="s">
        <v>11675</v>
      </c>
      <c r="J9978" t="s">
        <v>11674</v>
      </c>
      <c r="K9978" t="s">
        <v>208</v>
      </c>
      <c r="L9978" t="s">
        <v>11673</v>
      </c>
      <c r="N9978" t="s">
        <v>208</v>
      </c>
      <c r="O9978" t="s">
        <v>476</v>
      </c>
      <c r="P9978" t="s">
        <v>476</v>
      </c>
    </row>
    <row r="9979" spans="1:16">
      <c r="A9979" s="484" t="s">
        <v>110292</v>
      </c>
      <c r="B9979" s="485" t="s">
        <v>110291</v>
      </c>
      <c r="C9979" t="s">
        <v>110290</v>
      </c>
      <c r="D9979" t="s">
        <v>110289</v>
      </c>
      <c r="E9979" t="str">
        <f t="shared" si="155"/>
        <v>397192 - CAP SECUR BERGERAC</v>
      </c>
      <c r="F9979" t="s">
        <v>38689</v>
      </c>
      <c r="G9979" t="s">
        <v>110288</v>
      </c>
      <c r="I9979" t="s">
        <v>829</v>
      </c>
      <c r="J9979" t="s">
        <v>110287</v>
      </c>
      <c r="K9979" t="s">
        <v>208</v>
      </c>
      <c r="L9979" t="s">
        <v>110286</v>
      </c>
      <c r="N9979" t="s">
        <v>208</v>
      </c>
      <c r="O9979" t="s">
        <v>476</v>
      </c>
      <c r="P9979" t="s">
        <v>476</v>
      </c>
    </row>
    <row r="9980" spans="1:16">
      <c r="A9980" s="484" t="s">
        <v>59345</v>
      </c>
      <c r="B9980" s="485" t="s">
        <v>59344</v>
      </c>
      <c r="C9980" t="s">
        <v>59343</v>
      </c>
      <c r="D9980" t="s">
        <v>59342</v>
      </c>
      <c r="E9980" t="str">
        <f t="shared" si="155"/>
        <v>538103 - IFAP COULOMMIERS</v>
      </c>
      <c r="F9980" t="s">
        <v>4705</v>
      </c>
      <c r="G9980" t="s">
        <v>59341</v>
      </c>
      <c r="I9980" t="s">
        <v>1105</v>
      </c>
      <c r="J9980" t="s">
        <v>59340</v>
      </c>
      <c r="K9980" t="s">
        <v>208</v>
      </c>
      <c r="L9980" t="s">
        <v>59339</v>
      </c>
      <c r="N9980" t="s">
        <v>208</v>
      </c>
      <c r="O9980" t="s">
        <v>476</v>
      </c>
      <c r="P9980" t="s">
        <v>476</v>
      </c>
    </row>
    <row r="9981" spans="1:16">
      <c r="A9981" s="484" t="s">
        <v>43273</v>
      </c>
      <c r="B9981" s="485" t="s">
        <v>43272</v>
      </c>
      <c r="C9981" t="s">
        <v>43271</v>
      </c>
      <c r="D9981" t="s">
        <v>43271</v>
      </c>
      <c r="E9981" t="str">
        <f t="shared" si="155"/>
        <v>622278 - L'ESCARGOT MIGRATEUR</v>
      </c>
      <c r="F9981" t="s">
        <v>21076</v>
      </c>
      <c r="G9981" t="s">
        <v>43270</v>
      </c>
      <c r="I9981" t="s">
        <v>43269</v>
      </c>
      <c r="J9981" t="s">
        <v>43268</v>
      </c>
      <c r="K9981" t="s">
        <v>208</v>
      </c>
      <c r="L9981" t="s">
        <v>43267</v>
      </c>
      <c r="N9981" t="s">
        <v>208</v>
      </c>
      <c r="O9981" t="s">
        <v>476</v>
      </c>
      <c r="P9981" t="s">
        <v>476</v>
      </c>
    </row>
    <row r="9982" spans="1:16">
      <c r="A9982" s="484" t="s">
        <v>33840</v>
      </c>
      <c r="B9982" s="485" t="s">
        <v>33839</v>
      </c>
      <c r="C9982" t="s">
        <v>33838</v>
      </c>
      <c r="D9982" t="s">
        <v>33838</v>
      </c>
      <c r="E9982" t="str">
        <f t="shared" si="155"/>
        <v>532630 - NEO FACTO</v>
      </c>
      <c r="F9982" t="s">
        <v>4522</v>
      </c>
      <c r="G9982" t="s">
        <v>33837</v>
      </c>
      <c r="I9982" t="s">
        <v>603</v>
      </c>
      <c r="J9982" t="s">
        <v>33836</v>
      </c>
      <c r="K9982" t="s">
        <v>208</v>
      </c>
      <c r="L9982" t="s">
        <v>33835</v>
      </c>
      <c r="N9982" t="s">
        <v>208</v>
      </c>
      <c r="O9982" t="s">
        <v>476</v>
      </c>
      <c r="P9982" t="s">
        <v>476</v>
      </c>
    </row>
    <row r="9983" spans="1:16">
      <c r="A9983" s="484" t="s">
        <v>130101</v>
      </c>
      <c r="B9983" s="485" t="s">
        <v>130089</v>
      </c>
      <c r="C9983" t="s">
        <v>130088</v>
      </c>
      <c r="D9983" t="s">
        <v>130100</v>
      </c>
      <c r="E9983" t="str">
        <f t="shared" si="155"/>
        <v>564370 - ALMEA CHALONS EN CHAMPAGNE</v>
      </c>
      <c r="F9983" t="s">
        <v>34413</v>
      </c>
      <c r="G9983" t="s">
        <v>130099</v>
      </c>
      <c r="H9983" t="s">
        <v>130098</v>
      </c>
      <c r="I9983" t="s">
        <v>17147</v>
      </c>
      <c r="J9983" t="s">
        <v>130097</v>
      </c>
      <c r="K9983" t="s">
        <v>208</v>
      </c>
      <c r="L9983" t="s">
        <v>130096</v>
      </c>
      <c r="N9983" t="s">
        <v>207</v>
      </c>
      <c r="O9983" t="s">
        <v>476</v>
      </c>
      <c r="P9983" t="s">
        <v>476</v>
      </c>
    </row>
    <row r="9984" spans="1:16">
      <c r="A9984" s="484" t="s">
        <v>130090</v>
      </c>
      <c r="B9984" s="485" t="s">
        <v>130089</v>
      </c>
      <c r="C9984" t="s">
        <v>130088</v>
      </c>
      <c r="D9984" t="s">
        <v>130087</v>
      </c>
      <c r="E9984" t="str">
        <f t="shared" si="155"/>
        <v>663694 - ALMEA PONT STE MARIE</v>
      </c>
      <c r="F9984" t="s">
        <v>838</v>
      </c>
      <c r="G9984" t="s">
        <v>130086</v>
      </c>
      <c r="I9984" t="s">
        <v>130085</v>
      </c>
      <c r="J9984" t="s">
        <v>130084</v>
      </c>
      <c r="K9984" t="s">
        <v>208</v>
      </c>
      <c r="L9984" t="s">
        <v>130083</v>
      </c>
      <c r="N9984" t="s">
        <v>207</v>
      </c>
      <c r="O9984" t="s">
        <v>476</v>
      </c>
      <c r="P9984" t="s">
        <v>476</v>
      </c>
    </row>
    <row r="9985" spans="1:16">
      <c r="A9985" s="484" t="s">
        <v>130095</v>
      </c>
      <c r="B9985" s="485" t="s">
        <v>130089</v>
      </c>
      <c r="C9985" t="s">
        <v>130088</v>
      </c>
      <c r="D9985" t="s">
        <v>130094</v>
      </c>
      <c r="E9985" t="str">
        <f t="shared" si="155"/>
        <v>624342 - ALMEA CHARLEVILLE MEZIERES</v>
      </c>
      <c r="F9985" t="s">
        <v>35237</v>
      </c>
      <c r="G9985" t="s">
        <v>130093</v>
      </c>
      <c r="I9985" t="s">
        <v>28746</v>
      </c>
      <c r="J9985" t="s">
        <v>130092</v>
      </c>
      <c r="K9985" t="s">
        <v>208</v>
      </c>
      <c r="L9985" t="s">
        <v>130091</v>
      </c>
      <c r="N9985" t="s">
        <v>207</v>
      </c>
      <c r="O9985" t="s">
        <v>476</v>
      </c>
      <c r="P9985" t="s">
        <v>476</v>
      </c>
    </row>
    <row r="9986" spans="1:16">
      <c r="A9986" s="484" t="s">
        <v>63740</v>
      </c>
      <c r="B9986" s="485" t="s">
        <v>63739</v>
      </c>
      <c r="C9986" t="s">
        <v>63738</v>
      </c>
      <c r="D9986" t="s">
        <v>63737</v>
      </c>
      <c r="E9986" t="str">
        <f t="shared" ref="E9986:E10049" si="156">_xlfn.CONCAT(L9986," - ",D9986)</f>
        <v>464739 - GROUPE PROACTIV TOURS</v>
      </c>
      <c r="F9986" t="s">
        <v>1528</v>
      </c>
      <c r="G9986" t="s">
        <v>63736</v>
      </c>
      <c r="I9986" t="s">
        <v>1799</v>
      </c>
      <c r="J9986" t="s">
        <v>13914</v>
      </c>
      <c r="K9986" t="s">
        <v>208</v>
      </c>
      <c r="L9986" t="s">
        <v>63735</v>
      </c>
      <c r="N9986" t="s">
        <v>208</v>
      </c>
      <c r="O9986" t="s">
        <v>476</v>
      </c>
      <c r="P9986" t="s">
        <v>476</v>
      </c>
    </row>
    <row r="9987" spans="1:16">
      <c r="A9987" s="484" t="s">
        <v>65702</v>
      </c>
      <c r="B9987" s="485" t="s">
        <v>65701</v>
      </c>
      <c r="C9987" t="s">
        <v>65700</v>
      </c>
      <c r="D9987" t="s">
        <v>65700</v>
      </c>
      <c r="E9987" t="str">
        <f t="shared" si="156"/>
        <v>607824 - GRAINE DE SOL</v>
      </c>
      <c r="F9987" t="s">
        <v>8736</v>
      </c>
      <c r="G9987" t="s">
        <v>65699</v>
      </c>
      <c r="I9987" t="s">
        <v>15436</v>
      </c>
      <c r="J9987" t="s">
        <v>65698</v>
      </c>
      <c r="K9987" t="s">
        <v>208</v>
      </c>
      <c r="L9987" t="s">
        <v>65697</v>
      </c>
      <c r="N9987" t="s">
        <v>208</v>
      </c>
      <c r="O9987" t="s">
        <v>476</v>
      </c>
      <c r="P9987" t="s">
        <v>476</v>
      </c>
    </row>
    <row r="9988" spans="1:16">
      <c r="A9988" s="484" t="s">
        <v>38197</v>
      </c>
      <c r="B9988" s="485" t="s">
        <v>38196</v>
      </c>
      <c r="C9988" t="s">
        <v>38195</v>
      </c>
      <c r="D9988" t="s">
        <v>38195</v>
      </c>
      <c r="E9988" t="str">
        <f t="shared" si="156"/>
        <v>556476 - MARKETIES</v>
      </c>
      <c r="F9988" t="s">
        <v>2408</v>
      </c>
      <c r="G9988" t="s">
        <v>38194</v>
      </c>
      <c r="I9988" t="s">
        <v>10087</v>
      </c>
      <c r="J9988" t="s">
        <v>38193</v>
      </c>
      <c r="K9988" t="s">
        <v>208</v>
      </c>
      <c r="L9988" t="s">
        <v>38192</v>
      </c>
      <c r="N9988" t="s">
        <v>208</v>
      </c>
      <c r="O9988" t="s">
        <v>476</v>
      </c>
      <c r="P9988" t="s">
        <v>476</v>
      </c>
    </row>
    <row r="9989" spans="1:16">
      <c r="A9989" s="484" t="s">
        <v>3436</v>
      </c>
      <c r="B9989" s="485" t="s">
        <v>3435</v>
      </c>
      <c r="C9989" t="s">
        <v>3434</v>
      </c>
      <c r="D9989" t="s">
        <v>3434</v>
      </c>
      <c r="E9989" t="str">
        <f t="shared" si="156"/>
        <v>450923 - VISKALI ACC</v>
      </c>
      <c r="F9989" t="s">
        <v>3433</v>
      </c>
      <c r="G9989" t="s">
        <v>3432</v>
      </c>
      <c r="I9989" t="s">
        <v>3431</v>
      </c>
      <c r="J9989" t="s">
        <v>3430</v>
      </c>
      <c r="K9989" t="s">
        <v>208</v>
      </c>
      <c r="L9989" t="s">
        <v>3429</v>
      </c>
      <c r="N9989" t="s">
        <v>208</v>
      </c>
      <c r="O9989" t="s">
        <v>476</v>
      </c>
      <c r="P9989" t="s">
        <v>3428</v>
      </c>
    </row>
    <row r="9990" spans="1:16">
      <c r="A9990" s="484" t="s">
        <v>54210</v>
      </c>
      <c r="B9990" s="485" t="s">
        <v>54209</v>
      </c>
      <c r="C9990" t="s">
        <v>54208</v>
      </c>
      <c r="D9990" t="s">
        <v>54207</v>
      </c>
      <c r="E9990" t="str">
        <f t="shared" si="156"/>
        <v>417350 - IGM OUTRE MER FORMADY  L ETANG SALE</v>
      </c>
      <c r="F9990" t="s">
        <v>21790</v>
      </c>
      <c r="G9990" t="s">
        <v>54206</v>
      </c>
      <c r="H9990" t="s">
        <v>54205</v>
      </c>
      <c r="I9990" t="s">
        <v>40557</v>
      </c>
      <c r="J9990" t="s">
        <v>54204</v>
      </c>
      <c r="K9990" t="s">
        <v>54203</v>
      </c>
      <c r="L9990" t="s">
        <v>54202</v>
      </c>
      <c r="N9990" t="s">
        <v>208</v>
      </c>
      <c r="O9990" t="s">
        <v>476</v>
      </c>
      <c r="P9990" t="s">
        <v>476</v>
      </c>
    </row>
    <row r="9991" spans="1:16">
      <c r="A9991" s="484" t="s">
        <v>88663</v>
      </c>
      <c r="B9991" s="485" t="s">
        <v>88662</v>
      </c>
      <c r="C9991" t="s">
        <v>88661</v>
      </c>
      <c r="D9991" t="s">
        <v>88661</v>
      </c>
      <c r="E9991" t="str">
        <f t="shared" si="156"/>
        <v>553750 - DECALEOU</v>
      </c>
      <c r="F9991" t="s">
        <v>581</v>
      </c>
      <c r="G9991" t="s">
        <v>44755</v>
      </c>
      <c r="H9991" t="s">
        <v>88660</v>
      </c>
      <c r="I9991" t="s">
        <v>12161</v>
      </c>
      <c r="J9991" t="s">
        <v>88659</v>
      </c>
      <c r="K9991" t="s">
        <v>208</v>
      </c>
      <c r="L9991" t="s">
        <v>88658</v>
      </c>
      <c r="N9991" t="s">
        <v>208</v>
      </c>
      <c r="O9991" t="s">
        <v>476</v>
      </c>
      <c r="P9991" t="s">
        <v>476</v>
      </c>
    </row>
    <row r="9992" spans="1:16">
      <c r="A9992" s="484" t="s">
        <v>105350</v>
      </c>
      <c r="B9992" s="485" t="s">
        <v>105349</v>
      </c>
      <c r="C9992" t="s">
        <v>105348</v>
      </c>
      <c r="D9992" t="s">
        <v>105347</v>
      </c>
      <c r="E9992" t="str">
        <f t="shared" si="156"/>
        <v>125489 - CEFIPS</v>
      </c>
      <c r="F9992" t="s">
        <v>2211</v>
      </c>
      <c r="G9992" t="s">
        <v>105346</v>
      </c>
      <c r="I9992" t="s">
        <v>603</v>
      </c>
      <c r="J9992" t="s">
        <v>105345</v>
      </c>
      <c r="K9992" t="s">
        <v>105344</v>
      </c>
      <c r="L9992" t="s">
        <v>105343</v>
      </c>
      <c r="N9992" t="s">
        <v>208</v>
      </c>
      <c r="O9992" t="s">
        <v>476</v>
      </c>
      <c r="P9992" t="s">
        <v>476</v>
      </c>
    </row>
    <row r="9993" spans="1:16">
      <c r="A9993" s="484" t="s">
        <v>74683</v>
      </c>
      <c r="B9993" s="485" t="s">
        <v>74678</v>
      </c>
      <c r="C9993" t="s">
        <v>74682</v>
      </c>
      <c r="D9993" t="s">
        <v>74682</v>
      </c>
      <c r="E9993" t="str">
        <f t="shared" si="156"/>
        <v>451885 - EXECO  OUEST</v>
      </c>
      <c r="F9993" t="s">
        <v>8302</v>
      </c>
      <c r="G9993" t="s">
        <v>74681</v>
      </c>
      <c r="I9993" t="s">
        <v>1228</v>
      </c>
      <c r="J9993" t="s">
        <v>74674</v>
      </c>
      <c r="K9993" t="s">
        <v>208</v>
      </c>
      <c r="L9993" t="s">
        <v>74680</v>
      </c>
      <c r="N9993" t="s">
        <v>208</v>
      </c>
      <c r="O9993" t="s">
        <v>476</v>
      </c>
      <c r="P9993" t="s">
        <v>476</v>
      </c>
    </row>
    <row r="9994" spans="1:16">
      <c r="A9994" s="484" t="s">
        <v>74679</v>
      </c>
      <c r="B9994" s="485" t="s">
        <v>74678</v>
      </c>
      <c r="C9994" t="s">
        <v>74677</v>
      </c>
      <c r="D9994" t="s">
        <v>74677</v>
      </c>
      <c r="E9994" t="str">
        <f t="shared" si="156"/>
        <v>570138 - EXECO OUEST</v>
      </c>
      <c r="F9994" t="s">
        <v>1459</v>
      </c>
      <c r="G9994" t="s">
        <v>74676</v>
      </c>
      <c r="H9994" t="s">
        <v>74675</v>
      </c>
      <c r="I9994" t="s">
        <v>1228</v>
      </c>
      <c r="J9994" t="s">
        <v>74674</v>
      </c>
      <c r="K9994" t="s">
        <v>208</v>
      </c>
      <c r="L9994" t="s">
        <v>74673</v>
      </c>
      <c r="N9994" t="s">
        <v>208</v>
      </c>
      <c r="O9994" t="s">
        <v>476</v>
      </c>
      <c r="P9994" t="s">
        <v>476</v>
      </c>
    </row>
    <row r="9995" spans="1:16">
      <c r="A9995" s="484" t="s">
        <v>28775</v>
      </c>
      <c r="B9995" s="485" t="s">
        <v>28774</v>
      </c>
      <c r="C9995" t="s">
        <v>28773</v>
      </c>
      <c r="D9995" t="s">
        <v>28773</v>
      </c>
      <c r="E9995" t="str">
        <f t="shared" si="156"/>
        <v>644286 - PERFORM 34</v>
      </c>
      <c r="F9995" t="s">
        <v>21577</v>
      </c>
      <c r="G9995" t="s">
        <v>28772</v>
      </c>
      <c r="I9995" t="s">
        <v>24729</v>
      </c>
      <c r="J9995" t="s">
        <v>28771</v>
      </c>
      <c r="K9995" t="s">
        <v>208</v>
      </c>
      <c r="L9995" t="s">
        <v>28770</v>
      </c>
      <c r="N9995" t="s">
        <v>208</v>
      </c>
      <c r="O9995" t="s">
        <v>476</v>
      </c>
      <c r="P9995" t="s">
        <v>476</v>
      </c>
    </row>
    <row r="9996" spans="1:16">
      <c r="A9996" s="484" t="s">
        <v>94552</v>
      </c>
      <c r="B9996" s="485" t="s">
        <v>94551</v>
      </c>
      <c r="C9996" t="s">
        <v>94550</v>
      </c>
      <c r="D9996" t="s">
        <v>94549</v>
      </c>
      <c r="E9996" t="str">
        <f t="shared" si="156"/>
        <v>161299 - CMUB</v>
      </c>
      <c r="F9996" t="s">
        <v>71280</v>
      </c>
      <c r="G9996" t="s">
        <v>94548</v>
      </c>
      <c r="H9996" t="s">
        <v>94547</v>
      </c>
      <c r="I9996" t="s">
        <v>1501</v>
      </c>
      <c r="K9996" t="s">
        <v>208</v>
      </c>
      <c r="L9996" t="s">
        <v>94546</v>
      </c>
      <c r="N9996" t="s">
        <v>208</v>
      </c>
      <c r="O9996" t="s">
        <v>476</v>
      </c>
      <c r="P9996" t="s">
        <v>94545</v>
      </c>
    </row>
    <row r="9997" spans="1:16">
      <c r="A9997" s="484" t="s">
        <v>126444</v>
      </c>
      <c r="B9997" s="485" t="s">
        <v>126443</v>
      </c>
      <c r="C9997" t="s">
        <v>126442</v>
      </c>
      <c r="D9997" t="s">
        <v>126442</v>
      </c>
      <c r="E9997" t="str">
        <f t="shared" si="156"/>
        <v>517719 - ASCOVAE</v>
      </c>
      <c r="F9997" t="s">
        <v>1086</v>
      </c>
      <c r="G9997" t="s">
        <v>126441</v>
      </c>
      <c r="I9997" t="s">
        <v>16705</v>
      </c>
      <c r="J9997" t="s">
        <v>126440</v>
      </c>
      <c r="K9997" t="s">
        <v>208</v>
      </c>
      <c r="L9997" t="s">
        <v>126439</v>
      </c>
      <c r="N9997" t="s">
        <v>208</v>
      </c>
      <c r="O9997" t="s">
        <v>476</v>
      </c>
      <c r="P9997" t="s">
        <v>476</v>
      </c>
    </row>
    <row r="9998" spans="1:16">
      <c r="A9998" s="484" t="s">
        <v>68243</v>
      </c>
      <c r="B9998" s="485" t="s">
        <v>68242</v>
      </c>
      <c r="C9998" t="s">
        <v>68241</v>
      </c>
      <c r="D9998" t="s">
        <v>68241</v>
      </c>
      <c r="E9998" t="str">
        <f t="shared" si="156"/>
        <v>541151 - FRENCH FACTORY BORDEAUX</v>
      </c>
      <c r="F9998" t="s">
        <v>34705</v>
      </c>
      <c r="G9998" t="s">
        <v>68240</v>
      </c>
      <c r="I9998" t="s">
        <v>749</v>
      </c>
      <c r="J9998" t="s">
        <v>68239</v>
      </c>
      <c r="K9998" t="s">
        <v>208</v>
      </c>
      <c r="L9998" t="s">
        <v>68238</v>
      </c>
      <c r="N9998" t="s">
        <v>208</v>
      </c>
      <c r="O9998" t="s">
        <v>476</v>
      </c>
      <c r="P9998" t="s">
        <v>476</v>
      </c>
    </row>
    <row r="9999" spans="1:16">
      <c r="A9999" s="484" t="s">
        <v>40584</v>
      </c>
      <c r="B9999" s="485" t="s">
        <v>40583</v>
      </c>
      <c r="C9999" t="s">
        <v>40582</v>
      </c>
      <c r="D9999" t="s">
        <v>40581</v>
      </c>
      <c r="E9999" t="str">
        <f t="shared" si="156"/>
        <v>496194 - MAIGNAN CATHERINE</v>
      </c>
      <c r="F9999" t="s">
        <v>37004</v>
      </c>
      <c r="G9999" t="s">
        <v>40580</v>
      </c>
      <c r="I9999" t="s">
        <v>25294</v>
      </c>
      <c r="J9999" t="s">
        <v>40579</v>
      </c>
      <c r="K9999" t="s">
        <v>208</v>
      </c>
      <c r="L9999" t="s">
        <v>40578</v>
      </c>
      <c r="N9999" t="s">
        <v>208</v>
      </c>
      <c r="O9999" t="s">
        <v>476</v>
      </c>
      <c r="P9999" t="s">
        <v>476</v>
      </c>
    </row>
    <row r="10000" spans="1:16">
      <c r="A10000" s="484" t="s">
        <v>18611</v>
      </c>
      <c r="B10000" s="485" t="s">
        <v>18610</v>
      </c>
      <c r="C10000" t="s">
        <v>18609</v>
      </c>
      <c r="D10000" t="s">
        <v>18609</v>
      </c>
      <c r="E10000" t="str">
        <f t="shared" si="156"/>
        <v>612534 - SECOURISME POUR TOUS</v>
      </c>
      <c r="F10000" t="s">
        <v>3367</v>
      </c>
      <c r="G10000" t="s">
        <v>18608</v>
      </c>
      <c r="I10000" t="s">
        <v>618</v>
      </c>
      <c r="K10000" t="s">
        <v>208</v>
      </c>
      <c r="L10000" t="s">
        <v>18607</v>
      </c>
      <c r="N10000" t="s">
        <v>208</v>
      </c>
      <c r="O10000" t="s">
        <v>476</v>
      </c>
      <c r="P10000" t="s">
        <v>476</v>
      </c>
    </row>
    <row r="10001" spans="1:16">
      <c r="A10001" s="484" t="s">
        <v>17729</v>
      </c>
      <c r="C10001" t="s">
        <v>17728</v>
      </c>
      <c r="D10001" t="s">
        <v>17727</v>
      </c>
      <c r="E10001" t="str">
        <f t="shared" si="156"/>
        <v>618317 - SPH CONSEIL</v>
      </c>
      <c r="F10001" t="s">
        <v>17726</v>
      </c>
      <c r="G10001" t="s">
        <v>17725</v>
      </c>
      <c r="I10001" t="s">
        <v>626</v>
      </c>
      <c r="J10001" t="s">
        <v>17724</v>
      </c>
      <c r="K10001" t="s">
        <v>17723</v>
      </c>
      <c r="L10001" t="s">
        <v>17722</v>
      </c>
      <c r="N10001" t="s">
        <v>208</v>
      </c>
      <c r="O10001" t="s">
        <v>476</v>
      </c>
      <c r="P10001" t="s">
        <v>476</v>
      </c>
    </row>
    <row r="10002" spans="1:16">
      <c r="A10002" s="484" t="s">
        <v>8338</v>
      </c>
      <c r="B10002" s="485" t="s">
        <v>8337</v>
      </c>
      <c r="C10002" t="s">
        <v>8336</v>
      </c>
      <c r="D10002" t="s">
        <v>8335</v>
      </c>
      <c r="E10002" t="str">
        <f t="shared" si="156"/>
        <v>527592 - UMICORE  BRAY ET LU</v>
      </c>
      <c r="F10002" t="s">
        <v>3172</v>
      </c>
      <c r="G10002" t="s">
        <v>8334</v>
      </c>
      <c r="I10002" t="s">
        <v>8333</v>
      </c>
      <c r="J10002" t="s">
        <v>8332</v>
      </c>
      <c r="K10002" t="s">
        <v>208</v>
      </c>
      <c r="L10002" t="s">
        <v>8331</v>
      </c>
      <c r="N10002" t="s">
        <v>208</v>
      </c>
      <c r="O10002" t="s">
        <v>476</v>
      </c>
      <c r="P10002" t="s">
        <v>476</v>
      </c>
    </row>
    <row r="10003" spans="1:16">
      <c r="A10003" s="484" t="s">
        <v>131079</v>
      </c>
      <c r="B10003" s="485" t="s">
        <v>131078</v>
      </c>
      <c r="C10003" t="s">
        <v>131077</v>
      </c>
      <c r="D10003" t="s">
        <v>131077</v>
      </c>
      <c r="E10003" t="str">
        <f t="shared" si="156"/>
        <v>395109 - AJF FORMATION</v>
      </c>
      <c r="F10003" t="s">
        <v>1352</v>
      </c>
      <c r="G10003" t="s">
        <v>26365</v>
      </c>
      <c r="I10003" t="s">
        <v>26364</v>
      </c>
      <c r="J10003" t="s">
        <v>131076</v>
      </c>
      <c r="K10003" t="s">
        <v>208</v>
      </c>
      <c r="L10003" t="s">
        <v>131075</v>
      </c>
      <c r="N10003" t="s">
        <v>208</v>
      </c>
      <c r="O10003" t="s">
        <v>476</v>
      </c>
      <c r="P10003" t="s">
        <v>476</v>
      </c>
    </row>
    <row r="10004" spans="1:16">
      <c r="A10004" s="484" t="s">
        <v>136648</v>
      </c>
      <c r="B10004" s="485" t="s">
        <v>136609</v>
      </c>
      <c r="C10004" t="s">
        <v>136608</v>
      </c>
      <c r="D10004" t="s">
        <v>136647</v>
      </c>
      <c r="E10004" t="str">
        <f t="shared" si="156"/>
        <v>217554 - ABSKILL I MAYENNE</v>
      </c>
      <c r="F10004" t="s">
        <v>15949</v>
      </c>
      <c r="G10004" t="s">
        <v>136646</v>
      </c>
      <c r="H10004" t="s">
        <v>136645</v>
      </c>
      <c r="I10004" t="s">
        <v>20640</v>
      </c>
      <c r="J10004" t="s">
        <v>136644</v>
      </c>
      <c r="K10004" t="s">
        <v>208</v>
      </c>
      <c r="L10004" t="s">
        <v>136643</v>
      </c>
      <c r="N10004" t="s">
        <v>208</v>
      </c>
      <c r="O10004" t="s">
        <v>476</v>
      </c>
      <c r="P10004" t="s">
        <v>476</v>
      </c>
    </row>
    <row r="10005" spans="1:16">
      <c r="A10005" s="484" t="s">
        <v>136700</v>
      </c>
      <c r="B10005" s="485" t="s">
        <v>136609</v>
      </c>
      <c r="C10005" t="s">
        <v>136608</v>
      </c>
      <c r="D10005" t="s">
        <v>136699</v>
      </c>
      <c r="E10005" t="str">
        <f t="shared" si="156"/>
        <v>563341 - ABSKILL I ARNAGE</v>
      </c>
      <c r="F10005" t="s">
        <v>31726</v>
      </c>
      <c r="G10005" t="s">
        <v>136698</v>
      </c>
      <c r="H10005" t="s">
        <v>136697</v>
      </c>
      <c r="I10005" t="s">
        <v>19468</v>
      </c>
      <c r="J10005" t="s">
        <v>136696</v>
      </c>
      <c r="K10005" t="s">
        <v>208</v>
      </c>
      <c r="L10005" t="s">
        <v>136695</v>
      </c>
      <c r="N10005" t="s">
        <v>208</v>
      </c>
      <c r="O10005" t="s">
        <v>476</v>
      </c>
      <c r="P10005" t="s">
        <v>476</v>
      </c>
    </row>
    <row r="10006" spans="1:16">
      <c r="A10006" s="484" t="s">
        <v>136667</v>
      </c>
      <c r="B10006" s="485" t="s">
        <v>136609</v>
      </c>
      <c r="C10006" t="s">
        <v>136608</v>
      </c>
      <c r="D10006" t="s">
        <v>136666</v>
      </c>
      <c r="E10006" t="str">
        <f t="shared" si="156"/>
        <v>235520 - ABSKILL I CHALON SUR SAONE</v>
      </c>
      <c r="F10006" t="s">
        <v>124699</v>
      </c>
      <c r="G10006" t="s">
        <v>136665</v>
      </c>
      <c r="I10006" t="s">
        <v>7815</v>
      </c>
      <c r="J10006" t="s">
        <v>136664</v>
      </c>
      <c r="K10006" t="s">
        <v>208</v>
      </c>
      <c r="L10006" t="s">
        <v>136663</v>
      </c>
      <c r="N10006" t="s">
        <v>208</v>
      </c>
      <c r="O10006" t="s">
        <v>476</v>
      </c>
      <c r="P10006" t="s">
        <v>7108</v>
      </c>
    </row>
    <row r="10007" spans="1:16">
      <c r="A10007" s="484" t="s">
        <v>136688</v>
      </c>
      <c r="B10007" s="485" t="s">
        <v>136609</v>
      </c>
      <c r="C10007" t="s">
        <v>136608</v>
      </c>
      <c r="D10007" t="s">
        <v>136687</v>
      </c>
      <c r="E10007" t="str">
        <f t="shared" si="156"/>
        <v>488677 - ABSKILL I AUXERRE MONETEAU</v>
      </c>
      <c r="F10007" t="s">
        <v>23819</v>
      </c>
      <c r="G10007" t="s">
        <v>85407</v>
      </c>
      <c r="H10007" t="s">
        <v>136686</v>
      </c>
      <c r="I10007" t="s">
        <v>13958</v>
      </c>
      <c r="J10007" t="s">
        <v>136685</v>
      </c>
      <c r="K10007" t="s">
        <v>208</v>
      </c>
      <c r="L10007" t="s">
        <v>136684</v>
      </c>
      <c r="N10007" t="s">
        <v>208</v>
      </c>
      <c r="O10007" t="s">
        <v>476</v>
      </c>
      <c r="P10007" t="s">
        <v>476</v>
      </c>
    </row>
    <row r="10008" spans="1:16">
      <c r="A10008" s="484" t="s">
        <v>136694</v>
      </c>
      <c r="B10008" s="485" t="s">
        <v>136609</v>
      </c>
      <c r="C10008" t="s">
        <v>136608</v>
      </c>
      <c r="D10008" t="s">
        <v>136693</v>
      </c>
      <c r="E10008" t="str">
        <f t="shared" si="156"/>
        <v>590836 - ABSKILL I AURAY</v>
      </c>
      <c r="F10008" t="s">
        <v>1086</v>
      </c>
      <c r="G10008" t="s">
        <v>136692</v>
      </c>
      <c r="H10008" t="s">
        <v>136691</v>
      </c>
      <c r="I10008" t="s">
        <v>24044</v>
      </c>
      <c r="J10008" t="s">
        <v>136690</v>
      </c>
      <c r="K10008" t="s">
        <v>208</v>
      </c>
      <c r="L10008" t="s">
        <v>136689</v>
      </c>
      <c r="N10008" t="s">
        <v>208</v>
      </c>
      <c r="O10008" t="s">
        <v>476</v>
      </c>
      <c r="P10008" t="s">
        <v>476</v>
      </c>
    </row>
    <row r="10009" spans="1:16">
      <c r="A10009" s="484" t="s">
        <v>136642</v>
      </c>
      <c r="B10009" s="485" t="s">
        <v>136609</v>
      </c>
      <c r="C10009" t="s">
        <v>136608</v>
      </c>
      <c r="D10009" t="s">
        <v>136641</v>
      </c>
      <c r="E10009" t="str">
        <f t="shared" si="156"/>
        <v>347905 - ABSKILL I MONDEVILLE</v>
      </c>
      <c r="F10009" t="s">
        <v>34627</v>
      </c>
      <c r="G10009" t="s">
        <v>136640</v>
      </c>
      <c r="I10009" t="s">
        <v>59810</v>
      </c>
      <c r="J10009" t="s">
        <v>136639</v>
      </c>
      <c r="K10009" t="s">
        <v>208</v>
      </c>
      <c r="L10009" t="s">
        <v>136638</v>
      </c>
      <c r="N10009" t="s">
        <v>208</v>
      </c>
      <c r="O10009" t="s">
        <v>476</v>
      </c>
      <c r="P10009" t="s">
        <v>476</v>
      </c>
    </row>
    <row r="10010" spans="1:16">
      <c r="A10010" s="484" t="s">
        <v>136653</v>
      </c>
      <c r="B10010" s="485" t="s">
        <v>136609</v>
      </c>
      <c r="C10010" t="s">
        <v>136608</v>
      </c>
      <c r="D10010" t="s">
        <v>136652</v>
      </c>
      <c r="E10010" t="str">
        <f t="shared" si="156"/>
        <v>616606 - ABSKILL I LA CHAPELLE ST LUC</v>
      </c>
      <c r="F10010" t="s">
        <v>23141</v>
      </c>
      <c r="G10010" t="s">
        <v>136651</v>
      </c>
      <c r="I10010" t="s">
        <v>27406</v>
      </c>
      <c r="J10010" t="s">
        <v>136650</v>
      </c>
      <c r="K10010" t="s">
        <v>208</v>
      </c>
      <c r="L10010" t="s">
        <v>136649</v>
      </c>
      <c r="N10010" t="s">
        <v>208</v>
      </c>
      <c r="O10010" t="s">
        <v>476</v>
      </c>
      <c r="P10010" t="s">
        <v>476</v>
      </c>
    </row>
    <row r="10011" spans="1:16">
      <c r="A10011" s="484" t="s">
        <v>136616</v>
      </c>
      <c r="B10011" s="485" t="s">
        <v>136609</v>
      </c>
      <c r="C10011" t="s">
        <v>136608</v>
      </c>
      <c r="D10011" t="s">
        <v>136615</v>
      </c>
      <c r="E10011" t="str">
        <f t="shared" si="156"/>
        <v>515449 - ABSKILL I ST JACQUES DE LA LANDE</v>
      </c>
      <c r="F10011" t="s">
        <v>9019</v>
      </c>
      <c r="G10011" t="s">
        <v>136614</v>
      </c>
      <c r="H10011" t="s">
        <v>136613</v>
      </c>
      <c r="I10011" t="s">
        <v>14409</v>
      </c>
      <c r="J10011" t="s">
        <v>136612</v>
      </c>
      <c r="K10011" t="s">
        <v>208</v>
      </c>
      <c r="L10011" t="s">
        <v>136611</v>
      </c>
      <c r="N10011" t="s">
        <v>208</v>
      </c>
      <c r="O10011" t="s">
        <v>476</v>
      </c>
      <c r="P10011" t="s">
        <v>476</v>
      </c>
    </row>
    <row r="10012" spans="1:16">
      <c r="A10012" s="484" t="s">
        <v>136673</v>
      </c>
      <c r="B10012" s="485" t="s">
        <v>136609</v>
      </c>
      <c r="C10012" t="s">
        <v>136608</v>
      </c>
      <c r="D10012" t="s">
        <v>136672</v>
      </c>
      <c r="E10012" t="str">
        <f t="shared" si="156"/>
        <v>507817 - ABSKILL I CHALEZEULE</v>
      </c>
      <c r="F10012" t="s">
        <v>10843</v>
      </c>
      <c r="G10012" t="s">
        <v>136671</v>
      </c>
      <c r="I10012" t="s">
        <v>136670</v>
      </c>
      <c r="J10012" t="s">
        <v>136669</v>
      </c>
      <c r="K10012" t="s">
        <v>208</v>
      </c>
      <c r="L10012" t="s">
        <v>136668</v>
      </c>
      <c r="N10012" t="s">
        <v>208</v>
      </c>
      <c r="O10012" t="s">
        <v>476</v>
      </c>
      <c r="P10012" t="s">
        <v>476</v>
      </c>
    </row>
    <row r="10013" spans="1:16">
      <c r="A10013" s="484" t="s">
        <v>136662</v>
      </c>
      <c r="B10013" s="485" t="s">
        <v>136609</v>
      </c>
      <c r="C10013" t="s">
        <v>136608</v>
      </c>
      <c r="D10013" t="s">
        <v>136661</v>
      </c>
      <c r="E10013" t="str">
        <f t="shared" si="156"/>
        <v>412260 - ABSKILL I CHOLET</v>
      </c>
      <c r="F10013" t="s">
        <v>5599</v>
      </c>
      <c r="G10013" t="s">
        <v>136660</v>
      </c>
      <c r="I10013" t="s">
        <v>12757</v>
      </c>
      <c r="J10013" t="s">
        <v>136659</v>
      </c>
      <c r="K10013" t="s">
        <v>208</v>
      </c>
      <c r="L10013" t="s">
        <v>136658</v>
      </c>
      <c r="N10013" t="s">
        <v>208</v>
      </c>
      <c r="O10013" t="s">
        <v>476</v>
      </c>
      <c r="P10013" t="s">
        <v>476</v>
      </c>
    </row>
    <row r="10014" spans="1:16">
      <c r="A10014" s="484" t="s">
        <v>136678</v>
      </c>
      <c r="B10014" s="485" t="s">
        <v>136609</v>
      </c>
      <c r="C10014" t="s">
        <v>136608</v>
      </c>
      <c r="D10014" t="s">
        <v>136677</v>
      </c>
      <c r="E10014" t="str">
        <f t="shared" si="156"/>
        <v>370071 - ABSKILL I CESSON</v>
      </c>
      <c r="F10014" t="s">
        <v>1978</v>
      </c>
      <c r="G10014" t="s">
        <v>136676</v>
      </c>
      <c r="I10014" t="s">
        <v>2959</v>
      </c>
      <c r="J10014" t="s">
        <v>136675</v>
      </c>
      <c r="K10014" t="s">
        <v>208</v>
      </c>
      <c r="L10014" t="s">
        <v>136674</v>
      </c>
      <c r="N10014" t="s">
        <v>208</v>
      </c>
      <c r="O10014" t="s">
        <v>476</v>
      </c>
      <c r="P10014" t="s">
        <v>476</v>
      </c>
    </row>
    <row r="10015" spans="1:16">
      <c r="A10015" s="484" t="s">
        <v>136683</v>
      </c>
      <c r="B10015" s="485" t="s">
        <v>136609</v>
      </c>
      <c r="C10015" t="s">
        <v>136608</v>
      </c>
      <c r="D10015" t="s">
        <v>136682</v>
      </c>
      <c r="E10015" t="str">
        <f t="shared" si="156"/>
        <v>597375 - ABSKILL I BEAUCOUZE</v>
      </c>
      <c r="F10015" t="s">
        <v>3609</v>
      </c>
      <c r="G10015" t="s">
        <v>136681</v>
      </c>
      <c r="I10015" t="s">
        <v>7830</v>
      </c>
      <c r="J10015" t="s">
        <v>136680</v>
      </c>
      <c r="K10015" t="s">
        <v>208</v>
      </c>
      <c r="L10015" t="s">
        <v>136679</v>
      </c>
      <c r="N10015" t="s">
        <v>208</v>
      </c>
      <c r="O10015" t="s">
        <v>476</v>
      </c>
      <c r="P10015" t="s">
        <v>476</v>
      </c>
    </row>
    <row r="10016" spans="1:16">
      <c r="A10016" s="484" t="s">
        <v>136657</v>
      </c>
      <c r="B10016" s="485" t="s">
        <v>136609</v>
      </c>
      <c r="C10016" t="s">
        <v>136608</v>
      </c>
      <c r="D10016" t="s">
        <v>136656</v>
      </c>
      <c r="E10016" t="str">
        <f t="shared" si="156"/>
        <v>518633 - ABSKILL I CONDE SUR SARTHE</v>
      </c>
      <c r="F10016" t="s">
        <v>60780</v>
      </c>
      <c r="G10016" t="s">
        <v>136655</v>
      </c>
      <c r="I10016" t="s">
        <v>122980</v>
      </c>
      <c r="K10016" t="s">
        <v>208</v>
      </c>
      <c r="L10016" t="s">
        <v>136654</v>
      </c>
      <c r="N10016" t="s">
        <v>208</v>
      </c>
      <c r="O10016" t="s">
        <v>476</v>
      </c>
      <c r="P10016" t="s">
        <v>476</v>
      </c>
    </row>
    <row r="10017" spans="1:16">
      <c r="A10017" s="484" t="s">
        <v>136637</v>
      </c>
      <c r="B10017" s="485" t="s">
        <v>136609</v>
      </c>
      <c r="C10017" t="s">
        <v>136608</v>
      </c>
      <c r="D10017" t="s">
        <v>136636</v>
      </c>
      <c r="E10017" t="str">
        <f t="shared" si="156"/>
        <v>539120 - ABSKILL I MONTLUCON</v>
      </c>
      <c r="F10017" t="s">
        <v>1183</v>
      </c>
      <c r="G10017" t="s">
        <v>136635</v>
      </c>
      <c r="I10017" t="s">
        <v>6282</v>
      </c>
      <c r="J10017" t="s">
        <v>136634</v>
      </c>
      <c r="K10017" t="s">
        <v>208</v>
      </c>
      <c r="L10017" t="s">
        <v>136633</v>
      </c>
      <c r="N10017" t="s">
        <v>208</v>
      </c>
      <c r="O10017" t="s">
        <v>476</v>
      </c>
      <c r="P10017" t="s">
        <v>476</v>
      </c>
    </row>
    <row r="10018" spans="1:16">
      <c r="A10018" s="484" t="s">
        <v>136622</v>
      </c>
      <c r="B10018" s="485" t="s">
        <v>136609</v>
      </c>
      <c r="C10018" t="s">
        <v>136608</v>
      </c>
      <c r="D10018" t="s">
        <v>136621</v>
      </c>
      <c r="E10018" t="str">
        <f t="shared" si="156"/>
        <v>610537 - ABSKILL I SECLIN</v>
      </c>
      <c r="F10018" t="s">
        <v>1817</v>
      </c>
      <c r="G10018" t="s">
        <v>136620</v>
      </c>
      <c r="H10018" t="s">
        <v>136619</v>
      </c>
      <c r="I10018" t="s">
        <v>26857</v>
      </c>
      <c r="J10018" t="s">
        <v>136618</v>
      </c>
      <c r="K10018" t="s">
        <v>208</v>
      </c>
      <c r="L10018" t="s">
        <v>136617</v>
      </c>
      <c r="N10018" t="s">
        <v>208</v>
      </c>
      <c r="O10018" t="s">
        <v>476</v>
      </c>
      <c r="P10018" t="s">
        <v>476</v>
      </c>
    </row>
    <row r="10019" spans="1:16">
      <c r="A10019" s="484" t="s">
        <v>136632</v>
      </c>
      <c r="B10019" s="485" t="s">
        <v>136609</v>
      </c>
      <c r="C10019" t="s">
        <v>136608</v>
      </c>
      <c r="D10019" t="s">
        <v>136631</v>
      </c>
      <c r="E10019" t="str">
        <f t="shared" si="156"/>
        <v>621626 - ABSKILL I QUETIGNY</v>
      </c>
      <c r="F10019" t="s">
        <v>24212</v>
      </c>
      <c r="G10019" t="s">
        <v>136630</v>
      </c>
      <c r="I10019" t="s">
        <v>6894</v>
      </c>
      <c r="J10019" t="s">
        <v>136629</v>
      </c>
      <c r="K10019" t="s">
        <v>208</v>
      </c>
      <c r="L10019" t="s">
        <v>136628</v>
      </c>
      <c r="N10019" t="s">
        <v>208</v>
      </c>
      <c r="O10019" t="s">
        <v>476</v>
      </c>
      <c r="P10019" t="s">
        <v>476</v>
      </c>
    </row>
    <row r="10020" spans="1:16">
      <c r="A10020" s="484" t="s">
        <v>136610</v>
      </c>
      <c r="B10020" s="485" t="s">
        <v>136609</v>
      </c>
      <c r="C10020" t="s">
        <v>136608</v>
      </c>
      <c r="D10020" t="s">
        <v>136607</v>
      </c>
      <c r="E10020" t="str">
        <f t="shared" si="156"/>
        <v>578605 - ABSKILL I VILLENEUVE LE ROI</v>
      </c>
      <c r="F10020" t="s">
        <v>36112</v>
      </c>
      <c r="G10020" t="s">
        <v>136606</v>
      </c>
      <c r="I10020" t="s">
        <v>136605</v>
      </c>
      <c r="J10020" t="s">
        <v>136604</v>
      </c>
      <c r="K10020" t="s">
        <v>208</v>
      </c>
      <c r="L10020" t="s">
        <v>136603</v>
      </c>
      <c r="N10020" t="s">
        <v>208</v>
      </c>
      <c r="O10020" t="s">
        <v>476</v>
      </c>
      <c r="P10020" t="s">
        <v>476</v>
      </c>
    </row>
    <row r="10021" spans="1:16">
      <c r="A10021" s="484" t="s">
        <v>136627</v>
      </c>
      <c r="B10021" s="485" t="s">
        <v>136609</v>
      </c>
      <c r="C10021" t="s">
        <v>136608</v>
      </c>
      <c r="D10021" t="s">
        <v>136626</v>
      </c>
      <c r="E10021" t="str">
        <f t="shared" si="156"/>
        <v>668692 - ABSKILL I SAUVAGNON</v>
      </c>
      <c r="F10021" t="s">
        <v>3690</v>
      </c>
      <c r="G10021" t="s">
        <v>136625</v>
      </c>
      <c r="I10021" t="s">
        <v>110759</v>
      </c>
      <c r="J10021" t="s">
        <v>136624</v>
      </c>
      <c r="K10021" t="s">
        <v>208</v>
      </c>
      <c r="L10021" t="s">
        <v>136623</v>
      </c>
      <c r="N10021" t="s">
        <v>208</v>
      </c>
      <c r="O10021" t="s">
        <v>476</v>
      </c>
      <c r="P10021" t="s">
        <v>476</v>
      </c>
    </row>
    <row r="10022" spans="1:16">
      <c r="A10022" s="484" t="s">
        <v>113418</v>
      </c>
      <c r="B10022" s="485" t="s">
        <v>113417</v>
      </c>
      <c r="C10022" t="s">
        <v>113416</v>
      </c>
      <c r="D10022" t="s">
        <v>113415</v>
      </c>
      <c r="E10022" t="str">
        <f t="shared" si="156"/>
        <v>333244 - BLEFCO</v>
      </c>
      <c r="F10022" t="s">
        <v>10428</v>
      </c>
      <c r="G10022" t="s">
        <v>113414</v>
      </c>
      <c r="H10022" t="s">
        <v>73161</v>
      </c>
      <c r="I10022" t="s">
        <v>4726</v>
      </c>
      <c r="K10022" t="s">
        <v>208</v>
      </c>
      <c r="L10022" t="s">
        <v>113413</v>
      </c>
      <c r="N10022" t="s">
        <v>208</v>
      </c>
      <c r="O10022" t="s">
        <v>476</v>
      </c>
      <c r="P10022" t="s">
        <v>476</v>
      </c>
    </row>
    <row r="10023" spans="1:16">
      <c r="A10023" s="484" t="s">
        <v>123842</v>
      </c>
      <c r="B10023" s="485" t="s">
        <v>123841</v>
      </c>
      <c r="C10023" t="s">
        <v>123840</v>
      </c>
      <c r="D10023" t="s">
        <v>123839</v>
      </c>
      <c r="E10023" t="str">
        <f t="shared" si="156"/>
        <v>463139 - CFA INSTA</v>
      </c>
      <c r="F10023" t="s">
        <v>20817</v>
      </c>
      <c r="G10023" t="s">
        <v>123838</v>
      </c>
      <c r="I10023" t="s">
        <v>626</v>
      </c>
      <c r="J10023" t="s">
        <v>123837</v>
      </c>
      <c r="K10023" t="s">
        <v>208</v>
      </c>
      <c r="L10023" t="s">
        <v>123836</v>
      </c>
      <c r="N10023" t="s">
        <v>207</v>
      </c>
      <c r="O10023" t="s">
        <v>476</v>
      </c>
      <c r="P10023" t="s">
        <v>476</v>
      </c>
    </row>
    <row r="10024" spans="1:16">
      <c r="A10024" s="484" t="s">
        <v>43247</v>
      </c>
      <c r="B10024" s="485" t="s">
        <v>43246</v>
      </c>
      <c r="C10024" t="s">
        <v>43245</v>
      </c>
      <c r="D10024" t="s">
        <v>43244</v>
      </c>
      <c r="E10024" t="str">
        <f t="shared" si="156"/>
        <v>662252 - L'ESPACE CONDUITE EV</v>
      </c>
      <c r="F10024" t="s">
        <v>17407</v>
      </c>
      <c r="G10024" t="s">
        <v>43243</v>
      </c>
      <c r="I10024" t="s">
        <v>7728</v>
      </c>
      <c r="J10024" t="s">
        <v>43242</v>
      </c>
      <c r="K10024" t="s">
        <v>208</v>
      </c>
      <c r="L10024" t="s">
        <v>43241</v>
      </c>
      <c r="N10024" t="s">
        <v>208</v>
      </c>
      <c r="O10024" t="s">
        <v>476</v>
      </c>
      <c r="P10024" t="s">
        <v>476</v>
      </c>
    </row>
    <row r="10025" spans="1:16">
      <c r="A10025" s="484" t="s">
        <v>82258</v>
      </c>
      <c r="B10025" s="485" t="s">
        <v>82257</v>
      </c>
      <c r="C10025" t="s">
        <v>82256</v>
      </c>
      <c r="D10025" t="s">
        <v>82255</v>
      </c>
      <c r="E10025" t="str">
        <f t="shared" si="156"/>
        <v>664984 - EFAP ICART AQUITAINE BORDEAUX</v>
      </c>
      <c r="F10025" t="s">
        <v>5402</v>
      </c>
      <c r="G10025" t="s">
        <v>82254</v>
      </c>
      <c r="I10025" t="s">
        <v>749</v>
      </c>
      <c r="J10025" t="s">
        <v>82253</v>
      </c>
      <c r="K10025" t="s">
        <v>208</v>
      </c>
      <c r="L10025" t="s">
        <v>82252</v>
      </c>
      <c r="N10025" t="s">
        <v>207</v>
      </c>
      <c r="O10025" t="s">
        <v>476</v>
      </c>
      <c r="P10025" t="s">
        <v>476</v>
      </c>
    </row>
    <row r="10026" spans="1:16">
      <c r="A10026" s="484" t="s">
        <v>30759</v>
      </c>
      <c r="B10026" s="485" t="s">
        <v>30758</v>
      </c>
      <c r="C10026" t="s">
        <v>30757</v>
      </c>
      <c r="D10026" t="s">
        <v>30756</v>
      </c>
      <c r="E10026" t="str">
        <f t="shared" si="156"/>
        <v>508895 - ODIL</v>
      </c>
      <c r="F10026" t="s">
        <v>2572</v>
      </c>
      <c r="G10026" t="s">
        <v>30755</v>
      </c>
      <c r="H10026" t="s">
        <v>30754</v>
      </c>
      <c r="I10026" t="s">
        <v>959</v>
      </c>
      <c r="K10026" t="s">
        <v>208</v>
      </c>
      <c r="L10026" t="s">
        <v>30753</v>
      </c>
      <c r="N10026" t="s">
        <v>208</v>
      </c>
      <c r="O10026" t="s">
        <v>476</v>
      </c>
      <c r="P10026" t="s">
        <v>476</v>
      </c>
    </row>
    <row r="10027" spans="1:16">
      <c r="A10027" s="484" t="s">
        <v>78249</v>
      </c>
      <c r="B10027" s="485" t="s">
        <v>78248</v>
      </c>
      <c r="C10027" t="s">
        <v>78247</v>
      </c>
      <c r="D10027" t="s">
        <v>78247</v>
      </c>
      <c r="E10027" t="str">
        <f t="shared" si="156"/>
        <v>400270 - ESPACE FORMATION CONSULTING</v>
      </c>
      <c r="F10027" t="s">
        <v>2572</v>
      </c>
      <c r="G10027" t="s">
        <v>78246</v>
      </c>
      <c r="I10027" t="s">
        <v>1806</v>
      </c>
      <c r="J10027" t="s">
        <v>78245</v>
      </c>
      <c r="K10027" t="s">
        <v>78244</v>
      </c>
      <c r="L10027" t="s">
        <v>78243</v>
      </c>
      <c r="N10027" t="s">
        <v>208</v>
      </c>
      <c r="O10027" t="s">
        <v>476</v>
      </c>
      <c r="P10027" t="s">
        <v>476</v>
      </c>
    </row>
    <row r="10028" spans="1:16">
      <c r="A10028" s="484" t="s">
        <v>59762</v>
      </c>
      <c r="B10028" s="485" t="s">
        <v>59761</v>
      </c>
      <c r="C10028" t="s">
        <v>59760</v>
      </c>
      <c r="D10028" t="s">
        <v>59759</v>
      </c>
      <c r="E10028" t="str">
        <f t="shared" si="156"/>
        <v>685963 - ICART</v>
      </c>
      <c r="F10028" t="s">
        <v>47480</v>
      </c>
      <c r="G10028" t="s">
        <v>59758</v>
      </c>
      <c r="I10028" t="s">
        <v>626</v>
      </c>
      <c r="J10028" t="s">
        <v>59757</v>
      </c>
      <c r="K10028" t="s">
        <v>208</v>
      </c>
      <c r="L10028" t="s">
        <v>59756</v>
      </c>
      <c r="N10028" t="s">
        <v>208</v>
      </c>
      <c r="O10028" t="s">
        <v>476</v>
      </c>
      <c r="P10028" t="s">
        <v>476</v>
      </c>
    </row>
    <row r="10029" spans="1:16">
      <c r="A10029" s="484" t="s">
        <v>109069</v>
      </c>
      <c r="B10029" s="485" t="s">
        <v>109068</v>
      </c>
      <c r="C10029" t="s">
        <v>109067</v>
      </c>
      <c r="D10029" t="s">
        <v>109067</v>
      </c>
      <c r="E10029" t="str">
        <f t="shared" si="156"/>
        <v>557109 - CD2 CONSEIL</v>
      </c>
      <c r="F10029" t="s">
        <v>1077</v>
      </c>
      <c r="G10029" t="s">
        <v>109066</v>
      </c>
      <c r="I10029" t="s">
        <v>109065</v>
      </c>
      <c r="J10029" t="s">
        <v>109064</v>
      </c>
      <c r="K10029" t="s">
        <v>208</v>
      </c>
      <c r="L10029" t="s">
        <v>109063</v>
      </c>
      <c r="N10029" t="s">
        <v>208</v>
      </c>
      <c r="O10029" t="s">
        <v>476</v>
      </c>
      <c r="P10029" t="s">
        <v>476</v>
      </c>
    </row>
    <row r="10030" spans="1:16">
      <c r="A10030" s="484" t="s">
        <v>26375</v>
      </c>
      <c r="B10030" s="485" t="s">
        <v>26374</v>
      </c>
      <c r="C10030" t="s">
        <v>26373</v>
      </c>
      <c r="D10030" t="s">
        <v>26373</v>
      </c>
      <c r="E10030" t="str">
        <f t="shared" si="156"/>
        <v>643415 - PREVENSCOP CONSEIL</v>
      </c>
      <c r="F10030" t="s">
        <v>26372</v>
      </c>
      <c r="G10030" t="s">
        <v>26371</v>
      </c>
      <c r="I10030" t="s">
        <v>603</v>
      </c>
      <c r="J10030" t="s">
        <v>26370</v>
      </c>
      <c r="K10030" t="s">
        <v>208</v>
      </c>
      <c r="L10030" t="s">
        <v>26369</v>
      </c>
      <c r="N10030" t="s">
        <v>208</v>
      </c>
      <c r="O10030" t="s">
        <v>476</v>
      </c>
      <c r="P10030" t="s">
        <v>476</v>
      </c>
    </row>
    <row r="10031" spans="1:16">
      <c r="A10031" s="484" t="s">
        <v>8077</v>
      </c>
      <c r="B10031" s="485" t="s">
        <v>8076</v>
      </c>
      <c r="C10031" t="s">
        <v>8075</v>
      </c>
      <c r="D10031" t="s">
        <v>8074</v>
      </c>
      <c r="E10031" t="str">
        <f t="shared" si="156"/>
        <v>422885 - UDPS 02</v>
      </c>
      <c r="F10031" t="s">
        <v>1710</v>
      </c>
      <c r="G10031" t="s">
        <v>8073</v>
      </c>
      <c r="I10031" t="s">
        <v>8072</v>
      </c>
      <c r="J10031" t="s">
        <v>8071</v>
      </c>
      <c r="K10031" t="s">
        <v>208</v>
      </c>
      <c r="L10031" t="s">
        <v>8070</v>
      </c>
      <c r="N10031" t="s">
        <v>208</v>
      </c>
      <c r="O10031" t="s">
        <v>476</v>
      </c>
      <c r="P10031" t="s">
        <v>476</v>
      </c>
    </row>
    <row r="10032" spans="1:16">
      <c r="A10032" s="484" t="s">
        <v>24221</v>
      </c>
      <c r="B10032" s="485" t="s">
        <v>24220</v>
      </c>
      <c r="C10032" t="s">
        <v>24219</v>
      </c>
      <c r="D10032" t="s">
        <v>24218</v>
      </c>
      <c r="E10032" t="str">
        <f t="shared" si="156"/>
        <v>625978 - QUATRYS CASTRES</v>
      </c>
      <c r="F10032" t="s">
        <v>781</v>
      </c>
      <c r="G10032" t="s">
        <v>24217</v>
      </c>
      <c r="I10032" t="s">
        <v>9243</v>
      </c>
      <c r="J10032" t="s">
        <v>24216</v>
      </c>
      <c r="K10032" t="s">
        <v>208</v>
      </c>
      <c r="L10032" t="s">
        <v>24215</v>
      </c>
      <c r="N10032" t="s">
        <v>208</v>
      </c>
      <c r="O10032" t="s">
        <v>476</v>
      </c>
      <c r="P10032" t="s">
        <v>476</v>
      </c>
    </row>
    <row r="10033" spans="1:16">
      <c r="A10033" s="484" t="s">
        <v>124686</v>
      </c>
      <c r="B10033" s="485" t="s">
        <v>124680</v>
      </c>
      <c r="C10033" t="s">
        <v>124679</v>
      </c>
      <c r="D10033" t="s">
        <v>124685</v>
      </c>
      <c r="E10033" t="str">
        <f t="shared" si="156"/>
        <v>490787 - ARIFTS PAYS DE LA LOIRE ANGERS</v>
      </c>
      <c r="F10033" t="s">
        <v>9736</v>
      </c>
      <c r="G10033" t="s">
        <v>124684</v>
      </c>
      <c r="I10033" t="s">
        <v>1647</v>
      </c>
      <c r="J10033" t="s">
        <v>124683</v>
      </c>
      <c r="K10033" t="s">
        <v>208</v>
      </c>
      <c r="L10033" t="s">
        <v>124682</v>
      </c>
      <c r="N10033" t="s">
        <v>207</v>
      </c>
      <c r="O10033" t="s">
        <v>476</v>
      </c>
      <c r="P10033" t="s">
        <v>476</v>
      </c>
    </row>
    <row r="10034" spans="1:16">
      <c r="A10034" s="484" t="s">
        <v>124681</v>
      </c>
      <c r="B10034" s="485" t="s">
        <v>124680</v>
      </c>
      <c r="C10034" t="s">
        <v>124679</v>
      </c>
      <c r="D10034" t="s">
        <v>124678</v>
      </c>
      <c r="E10034" t="str">
        <f t="shared" si="156"/>
        <v>409984 - ARIFTS PAYS DE LA LOIRE REZE</v>
      </c>
      <c r="F10034" t="s">
        <v>2771</v>
      </c>
      <c r="G10034" t="s">
        <v>106702</v>
      </c>
      <c r="I10034" t="s">
        <v>1114</v>
      </c>
      <c r="J10034" t="s">
        <v>124677</v>
      </c>
      <c r="K10034" t="s">
        <v>124676</v>
      </c>
      <c r="L10034" t="s">
        <v>124675</v>
      </c>
      <c r="N10034" t="s">
        <v>208</v>
      </c>
      <c r="O10034" t="s">
        <v>476</v>
      </c>
      <c r="P10034" t="s">
        <v>476</v>
      </c>
    </row>
    <row r="10035" spans="1:16">
      <c r="A10035" s="484" t="s">
        <v>110777</v>
      </c>
      <c r="B10035" s="485" t="s">
        <v>110776</v>
      </c>
      <c r="C10035" t="s">
        <v>110775</v>
      </c>
      <c r="D10035" t="s">
        <v>110775</v>
      </c>
      <c r="E10035" t="str">
        <f t="shared" si="156"/>
        <v>627458 - CALLIMEDIA</v>
      </c>
      <c r="F10035" t="s">
        <v>10929</v>
      </c>
      <c r="G10035" t="s">
        <v>110774</v>
      </c>
      <c r="H10035" t="s">
        <v>110773</v>
      </c>
      <c r="I10035" t="s">
        <v>7300</v>
      </c>
      <c r="J10035" t="s">
        <v>110772</v>
      </c>
      <c r="K10035" t="s">
        <v>208</v>
      </c>
      <c r="L10035" t="s">
        <v>110771</v>
      </c>
      <c r="N10035" t="s">
        <v>208</v>
      </c>
      <c r="O10035" t="s">
        <v>476</v>
      </c>
      <c r="P10035" t="s">
        <v>476</v>
      </c>
    </row>
    <row r="10036" spans="1:16">
      <c r="A10036" s="484" t="s">
        <v>84883</v>
      </c>
      <c r="B10036" s="485" t="s">
        <v>84882</v>
      </c>
      <c r="C10036" t="s">
        <v>84881</v>
      </c>
      <c r="D10036" t="s">
        <v>84881</v>
      </c>
      <c r="E10036" t="str">
        <f t="shared" si="156"/>
        <v>637210 - ECOLE DE CONDUITE DE LA PREFECTURE</v>
      </c>
      <c r="F10036" t="s">
        <v>8667</v>
      </c>
      <c r="G10036" t="s">
        <v>84880</v>
      </c>
      <c r="I10036" t="s">
        <v>959</v>
      </c>
      <c r="J10036" t="s">
        <v>84879</v>
      </c>
      <c r="K10036" t="s">
        <v>208</v>
      </c>
      <c r="L10036" t="s">
        <v>84878</v>
      </c>
      <c r="N10036" t="s">
        <v>208</v>
      </c>
      <c r="O10036" t="s">
        <v>476</v>
      </c>
      <c r="P10036" t="s">
        <v>476</v>
      </c>
    </row>
    <row r="10037" spans="1:16">
      <c r="A10037" s="484" t="s">
        <v>85386</v>
      </c>
      <c r="B10037" s="485" t="s">
        <v>85385</v>
      </c>
      <c r="C10037" t="s">
        <v>85384</v>
      </c>
      <c r="D10037" t="s">
        <v>85383</v>
      </c>
      <c r="E10037" t="str">
        <f t="shared" si="156"/>
        <v>437359 - ECF VIGIER GERZAT</v>
      </c>
      <c r="F10037" t="s">
        <v>41678</v>
      </c>
      <c r="G10037" t="s">
        <v>85382</v>
      </c>
      <c r="I10037" t="s">
        <v>85381</v>
      </c>
      <c r="J10037" t="s">
        <v>85380</v>
      </c>
      <c r="K10037" t="s">
        <v>208</v>
      </c>
      <c r="L10037" t="s">
        <v>85379</v>
      </c>
      <c r="N10037" t="s">
        <v>208</v>
      </c>
      <c r="O10037" t="s">
        <v>476</v>
      </c>
      <c r="P10037" t="s">
        <v>476</v>
      </c>
    </row>
    <row r="10038" spans="1:16">
      <c r="A10038" s="484" t="s">
        <v>69100</v>
      </c>
      <c r="B10038" s="485" t="s">
        <v>69099</v>
      </c>
      <c r="C10038" t="s">
        <v>69098</v>
      </c>
      <c r="D10038" t="s">
        <v>69097</v>
      </c>
      <c r="E10038" t="str">
        <f t="shared" si="156"/>
        <v>441650 - FORMUL'A</v>
      </c>
      <c r="F10038" t="s">
        <v>1328</v>
      </c>
      <c r="G10038" t="s">
        <v>69096</v>
      </c>
      <c r="I10038" t="s">
        <v>58045</v>
      </c>
      <c r="J10038" t="s">
        <v>69095</v>
      </c>
      <c r="K10038" t="s">
        <v>208</v>
      </c>
      <c r="L10038" t="s">
        <v>69094</v>
      </c>
      <c r="N10038" t="s">
        <v>208</v>
      </c>
      <c r="O10038" t="s">
        <v>476</v>
      </c>
      <c r="P10038" t="s">
        <v>476</v>
      </c>
    </row>
    <row r="10039" spans="1:16">
      <c r="A10039" s="484" t="s">
        <v>48484</v>
      </c>
      <c r="B10039" s="485" t="s">
        <v>48483</v>
      </c>
      <c r="C10039" t="s">
        <v>48482</v>
      </c>
      <c r="D10039" t="s">
        <v>48482</v>
      </c>
      <c r="E10039" t="str">
        <f t="shared" si="156"/>
        <v>425333 - KAPTITUDE</v>
      </c>
      <c r="F10039" t="s">
        <v>3826</v>
      </c>
      <c r="G10039" t="s">
        <v>48481</v>
      </c>
      <c r="I10039" t="s">
        <v>15790</v>
      </c>
      <c r="J10039" t="s">
        <v>48480</v>
      </c>
      <c r="K10039" t="s">
        <v>48479</v>
      </c>
      <c r="L10039" t="s">
        <v>48478</v>
      </c>
      <c r="N10039" t="s">
        <v>208</v>
      </c>
      <c r="O10039" t="s">
        <v>476</v>
      </c>
      <c r="P10039" t="s">
        <v>476</v>
      </c>
    </row>
    <row r="10040" spans="1:16">
      <c r="A10040" s="484" t="s">
        <v>4310</v>
      </c>
      <c r="B10040" s="485" t="s">
        <v>4309</v>
      </c>
      <c r="C10040" t="s">
        <v>4308</v>
      </c>
      <c r="D10040" t="s">
        <v>4308</v>
      </c>
      <c r="E10040" t="str">
        <f t="shared" si="156"/>
        <v>613540 - VARIATIONS INTERNATIONAL</v>
      </c>
      <c r="F10040" t="s">
        <v>4307</v>
      </c>
      <c r="G10040" t="s">
        <v>4306</v>
      </c>
      <c r="I10040" t="s">
        <v>626</v>
      </c>
      <c r="K10040" t="s">
        <v>208</v>
      </c>
      <c r="L10040" t="s">
        <v>4305</v>
      </c>
      <c r="N10040" t="s">
        <v>208</v>
      </c>
      <c r="O10040" t="s">
        <v>476</v>
      </c>
      <c r="P10040" t="s">
        <v>476</v>
      </c>
    </row>
    <row r="10041" spans="1:16">
      <c r="A10041" s="484" t="s">
        <v>25206</v>
      </c>
      <c r="B10041" s="485" t="s">
        <v>25205</v>
      </c>
      <c r="C10041" t="s">
        <v>25204</v>
      </c>
      <c r="D10041" t="s">
        <v>25204</v>
      </c>
      <c r="E10041" t="str">
        <f t="shared" si="156"/>
        <v>458582 - PROPULSE</v>
      </c>
      <c r="F10041" t="s">
        <v>1513</v>
      </c>
      <c r="G10041" t="s">
        <v>25203</v>
      </c>
      <c r="I10041" t="s">
        <v>1799</v>
      </c>
      <c r="J10041" t="s">
        <v>25202</v>
      </c>
      <c r="K10041" t="s">
        <v>208</v>
      </c>
      <c r="L10041" t="s">
        <v>25201</v>
      </c>
      <c r="N10041" t="s">
        <v>208</v>
      </c>
      <c r="O10041" t="s">
        <v>476</v>
      </c>
      <c r="P10041" t="s">
        <v>476</v>
      </c>
    </row>
    <row r="10042" spans="1:16">
      <c r="A10042" s="484" t="s">
        <v>85436</v>
      </c>
      <c r="B10042" s="485" t="s">
        <v>85435</v>
      </c>
      <c r="C10042" t="s">
        <v>85434</v>
      </c>
      <c r="D10042" t="s">
        <v>85433</v>
      </c>
      <c r="E10042" t="str">
        <f t="shared" si="156"/>
        <v>674151 - EC+S</v>
      </c>
      <c r="F10042" t="s">
        <v>2486</v>
      </c>
      <c r="G10042" t="s">
        <v>85432</v>
      </c>
      <c r="I10042" t="s">
        <v>24817</v>
      </c>
      <c r="J10042" t="s">
        <v>85431</v>
      </c>
      <c r="K10042" t="s">
        <v>208</v>
      </c>
      <c r="L10042" t="s">
        <v>85430</v>
      </c>
      <c r="N10042" t="s">
        <v>208</v>
      </c>
      <c r="O10042" t="s">
        <v>476</v>
      </c>
      <c r="P10042" t="s">
        <v>476</v>
      </c>
    </row>
    <row r="10043" spans="1:16">
      <c r="A10043" s="484" t="s">
        <v>22280</v>
      </c>
      <c r="B10043" s="485" t="s">
        <v>22279</v>
      </c>
      <c r="C10043" t="s">
        <v>22278</v>
      </c>
      <c r="D10043" t="s">
        <v>22277</v>
      </c>
      <c r="E10043" t="str">
        <f t="shared" si="156"/>
        <v>511006 - RESSOURCES 2 BESANCON</v>
      </c>
      <c r="F10043" t="s">
        <v>3131</v>
      </c>
      <c r="G10043" t="s">
        <v>22276</v>
      </c>
      <c r="I10043" t="s">
        <v>2666</v>
      </c>
      <c r="J10043" t="s">
        <v>22275</v>
      </c>
      <c r="K10043" t="s">
        <v>208</v>
      </c>
      <c r="L10043" t="s">
        <v>22274</v>
      </c>
      <c r="N10043" t="s">
        <v>208</v>
      </c>
      <c r="O10043" t="s">
        <v>476</v>
      </c>
      <c r="P10043" t="s">
        <v>476</v>
      </c>
    </row>
    <row r="10044" spans="1:16">
      <c r="A10044" s="484" t="s">
        <v>114793</v>
      </c>
      <c r="B10044" s="485" t="s">
        <v>114792</v>
      </c>
      <c r="C10044" t="s">
        <v>114791</v>
      </c>
      <c r="D10044" t="s">
        <v>114791</v>
      </c>
      <c r="E10044" t="str">
        <f t="shared" si="156"/>
        <v>579932 - BATISAFE CAP ERP</v>
      </c>
      <c r="F10044" t="s">
        <v>12793</v>
      </c>
      <c r="G10044" t="s">
        <v>114790</v>
      </c>
      <c r="H10044" t="s">
        <v>114789</v>
      </c>
      <c r="I10044" t="s">
        <v>110977</v>
      </c>
      <c r="J10044" t="s">
        <v>114788</v>
      </c>
      <c r="K10044" t="s">
        <v>208</v>
      </c>
      <c r="L10044" t="s">
        <v>114787</v>
      </c>
      <c r="N10044" t="s">
        <v>208</v>
      </c>
      <c r="O10044" t="s">
        <v>476</v>
      </c>
      <c r="P10044" t="s">
        <v>476</v>
      </c>
    </row>
    <row r="10045" spans="1:16">
      <c r="A10045" s="484" t="s">
        <v>1145</v>
      </c>
      <c r="B10045" s="485" t="s">
        <v>1144</v>
      </c>
      <c r="C10045" t="s">
        <v>1143</v>
      </c>
      <c r="D10045" t="s">
        <v>1143</v>
      </c>
      <c r="E10045" t="str">
        <f t="shared" si="156"/>
        <v>664534 - ZOCCOLA VALERIE</v>
      </c>
      <c r="F10045" t="s">
        <v>1142</v>
      </c>
      <c r="G10045" t="s">
        <v>1141</v>
      </c>
      <c r="H10045" t="s">
        <v>1140</v>
      </c>
      <c r="I10045" t="s">
        <v>1139</v>
      </c>
      <c r="J10045" t="s">
        <v>1138</v>
      </c>
      <c r="K10045" t="s">
        <v>208</v>
      </c>
      <c r="L10045" t="s">
        <v>1137</v>
      </c>
      <c r="N10045" t="s">
        <v>208</v>
      </c>
      <c r="O10045" t="s">
        <v>476</v>
      </c>
      <c r="P10045" t="s">
        <v>476</v>
      </c>
    </row>
    <row r="10046" spans="1:16">
      <c r="A10046" s="484" t="s">
        <v>27480</v>
      </c>
      <c r="B10046" s="485" t="s">
        <v>27479</v>
      </c>
      <c r="C10046" t="s">
        <v>27478</v>
      </c>
      <c r="D10046" t="s">
        <v>27478</v>
      </c>
      <c r="E10046" t="str">
        <f t="shared" si="156"/>
        <v>482092 - PLUVALENCE</v>
      </c>
      <c r="F10046" t="s">
        <v>11920</v>
      </c>
      <c r="G10046" t="s">
        <v>27477</v>
      </c>
      <c r="I10046" t="s">
        <v>3346</v>
      </c>
      <c r="J10046" t="s">
        <v>27476</v>
      </c>
      <c r="K10046" t="s">
        <v>208</v>
      </c>
      <c r="L10046" t="s">
        <v>27475</v>
      </c>
      <c r="N10046" t="s">
        <v>208</v>
      </c>
      <c r="O10046" t="s">
        <v>476</v>
      </c>
      <c r="P10046" t="s">
        <v>476</v>
      </c>
    </row>
    <row r="10047" spans="1:16">
      <c r="A10047" s="484" t="s">
        <v>45586</v>
      </c>
      <c r="B10047" s="485" t="s">
        <v>45585</v>
      </c>
      <c r="C10047" t="s">
        <v>45584</v>
      </c>
      <c r="D10047" t="s">
        <v>45583</v>
      </c>
      <c r="E10047" t="str">
        <f t="shared" si="156"/>
        <v>617118 - L'ATELIER D'ANGLAIS LA ROCHELLE</v>
      </c>
      <c r="F10047" t="s">
        <v>40879</v>
      </c>
      <c r="G10047" t="s">
        <v>45582</v>
      </c>
      <c r="I10047" t="s">
        <v>6023</v>
      </c>
      <c r="J10047" t="s">
        <v>45581</v>
      </c>
      <c r="K10047" t="s">
        <v>208</v>
      </c>
      <c r="L10047" t="s">
        <v>45580</v>
      </c>
      <c r="N10047" t="s">
        <v>208</v>
      </c>
      <c r="O10047" t="s">
        <v>476</v>
      </c>
      <c r="P10047" t="s">
        <v>476</v>
      </c>
    </row>
    <row r="10048" spans="1:16">
      <c r="A10048" s="484" t="s">
        <v>4123</v>
      </c>
      <c r="B10048" s="485" t="s">
        <v>4122</v>
      </c>
      <c r="C10048" t="s">
        <v>4121</v>
      </c>
      <c r="D10048" t="s">
        <v>4121</v>
      </c>
      <c r="E10048" t="str">
        <f t="shared" si="156"/>
        <v>585464 - VERISAFE</v>
      </c>
      <c r="F10048" t="s">
        <v>4120</v>
      </c>
      <c r="G10048" t="s">
        <v>4119</v>
      </c>
      <c r="I10048" t="s">
        <v>4118</v>
      </c>
      <c r="J10048" t="s">
        <v>4117</v>
      </c>
      <c r="K10048" t="s">
        <v>208</v>
      </c>
      <c r="L10048" t="s">
        <v>4116</v>
      </c>
      <c r="N10048" t="s">
        <v>208</v>
      </c>
      <c r="O10048" t="s">
        <v>476</v>
      </c>
      <c r="P10048" t="s">
        <v>476</v>
      </c>
    </row>
    <row r="10049" spans="1:16">
      <c r="A10049" s="484" t="s">
        <v>116313</v>
      </c>
      <c r="B10049" s="485" t="s">
        <v>116312</v>
      </c>
      <c r="C10049" t="s">
        <v>116311</v>
      </c>
      <c r="D10049" t="s">
        <v>116310</v>
      </c>
      <c r="E10049" t="str">
        <f t="shared" si="156"/>
        <v>620026 - AUTO ECOLE NOTRE DAME II DIJON</v>
      </c>
      <c r="F10049" t="s">
        <v>10220</v>
      </c>
      <c r="G10049" t="s">
        <v>116309</v>
      </c>
      <c r="I10049" t="s">
        <v>1501</v>
      </c>
      <c r="J10049" t="s">
        <v>116308</v>
      </c>
      <c r="K10049" t="s">
        <v>208</v>
      </c>
      <c r="L10049" t="s">
        <v>116307</v>
      </c>
      <c r="N10049" t="s">
        <v>208</v>
      </c>
      <c r="O10049" t="s">
        <v>476</v>
      </c>
      <c r="P10049" t="s">
        <v>476</v>
      </c>
    </row>
    <row r="10050" spans="1:16">
      <c r="A10050" s="484" t="s">
        <v>122442</v>
      </c>
      <c r="B10050" s="485" t="s">
        <v>122441</v>
      </c>
      <c r="C10050" t="s">
        <v>122440</v>
      </c>
      <c r="D10050" t="s">
        <v>122439</v>
      </c>
      <c r="E10050" t="str">
        <f t="shared" ref="E10050:E10113" si="157">_xlfn.CONCAT(L10050," - ",D10050)</f>
        <v>405530 - APPB</v>
      </c>
      <c r="F10050" t="s">
        <v>7596</v>
      </c>
      <c r="G10050" t="s">
        <v>122438</v>
      </c>
      <c r="H10050" t="s">
        <v>122437</v>
      </c>
      <c r="I10050" t="s">
        <v>1501</v>
      </c>
      <c r="J10050" t="s">
        <v>122436</v>
      </c>
      <c r="K10050" t="s">
        <v>208</v>
      </c>
      <c r="L10050" t="s">
        <v>122435</v>
      </c>
      <c r="N10050" t="s">
        <v>208</v>
      </c>
      <c r="O10050" t="s">
        <v>476</v>
      </c>
      <c r="P10050" t="s">
        <v>476</v>
      </c>
    </row>
    <row r="10051" spans="1:16">
      <c r="A10051" s="484" t="s">
        <v>91492</v>
      </c>
      <c r="B10051" s="485" t="s">
        <v>91491</v>
      </c>
      <c r="C10051" t="s">
        <v>91490</v>
      </c>
      <c r="D10051" t="s">
        <v>91489</v>
      </c>
      <c r="E10051" t="str">
        <f t="shared" si="157"/>
        <v>619875 - COUDIERE HERVE GERARD JACQUES</v>
      </c>
      <c r="F10051" t="s">
        <v>17173</v>
      </c>
      <c r="G10051" t="s">
        <v>91488</v>
      </c>
      <c r="I10051" t="s">
        <v>626</v>
      </c>
      <c r="J10051" t="s">
        <v>91487</v>
      </c>
      <c r="K10051" t="s">
        <v>208</v>
      </c>
      <c r="L10051" t="s">
        <v>91486</v>
      </c>
      <c r="N10051" t="s">
        <v>208</v>
      </c>
      <c r="O10051" t="s">
        <v>476</v>
      </c>
      <c r="P10051" t="s">
        <v>476</v>
      </c>
    </row>
    <row r="10052" spans="1:16">
      <c r="A10052" s="484" t="s">
        <v>124785</v>
      </c>
      <c r="B10052" s="485" t="s">
        <v>124784</v>
      </c>
      <c r="C10052" t="s">
        <v>124783</v>
      </c>
      <c r="D10052" t="s">
        <v>124782</v>
      </c>
      <c r="E10052" t="str">
        <f t="shared" si="157"/>
        <v>413069 - E MCDYS</v>
      </c>
      <c r="F10052" t="s">
        <v>1848</v>
      </c>
      <c r="G10052" t="s">
        <v>124781</v>
      </c>
      <c r="I10052" t="s">
        <v>3431</v>
      </c>
      <c r="J10052" t="s">
        <v>124780</v>
      </c>
      <c r="K10052" t="s">
        <v>208</v>
      </c>
      <c r="L10052" t="s">
        <v>124779</v>
      </c>
      <c r="N10052" t="s">
        <v>208</v>
      </c>
      <c r="O10052" t="s">
        <v>476</v>
      </c>
      <c r="P10052" t="s">
        <v>476</v>
      </c>
    </row>
    <row r="10053" spans="1:16">
      <c r="A10053" s="484" t="s">
        <v>25469</v>
      </c>
      <c r="B10053" s="485" t="s">
        <v>25468</v>
      </c>
      <c r="C10053" t="s">
        <v>25467</v>
      </c>
      <c r="D10053" t="s">
        <v>25467</v>
      </c>
      <c r="E10053" t="str">
        <f t="shared" si="157"/>
        <v>414098 - PROMOTION SANTE GRAND EST</v>
      </c>
      <c r="F10053" t="s">
        <v>7254</v>
      </c>
      <c r="G10053" t="s">
        <v>15284</v>
      </c>
      <c r="I10053" t="s">
        <v>705</v>
      </c>
      <c r="J10053" t="s">
        <v>25466</v>
      </c>
      <c r="K10053" t="s">
        <v>208</v>
      </c>
      <c r="L10053" t="s">
        <v>25465</v>
      </c>
      <c r="N10053" t="s">
        <v>208</v>
      </c>
      <c r="O10053" t="s">
        <v>476</v>
      </c>
      <c r="P10053" t="s">
        <v>476</v>
      </c>
    </row>
    <row r="10054" spans="1:16">
      <c r="A10054" s="484" t="s">
        <v>1605</v>
      </c>
      <c r="B10054" s="485" t="s">
        <v>1604</v>
      </c>
      <c r="C10054" t="s">
        <v>1603</v>
      </c>
      <c r="D10054" t="s">
        <v>1602</v>
      </c>
      <c r="E10054" t="str">
        <f t="shared" si="157"/>
        <v>400312 - YBC FORMATION</v>
      </c>
      <c r="F10054" t="s">
        <v>1601</v>
      </c>
      <c r="G10054" t="s">
        <v>1600</v>
      </c>
      <c r="I10054" t="s">
        <v>845</v>
      </c>
      <c r="J10054" t="s">
        <v>1599</v>
      </c>
      <c r="K10054" t="s">
        <v>208</v>
      </c>
      <c r="L10054" t="s">
        <v>1598</v>
      </c>
      <c r="N10054" t="s">
        <v>208</v>
      </c>
      <c r="O10054" t="s">
        <v>476</v>
      </c>
      <c r="P10054" t="s">
        <v>476</v>
      </c>
    </row>
    <row r="10055" spans="1:16">
      <c r="A10055" s="484" t="s">
        <v>70970</v>
      </c>
      <c r="B10055" s="485" t="s">
        <v>70969</v>
      </c>
      <c r="C10055" t="s">
        <v>70968</v>
      </c>
      <c r="D10055" t="s">
        <v>70967</v>
      </c>
      <c r="E10055" t="str">
        <f t="shared" si="157"/>
        <v>345908 - FORM'ACTION</v>
      </c>
      <c r="F10055" t="s">
        <v>1352</v>
      </c>
      <c r="G10055" t="s">
        <v>70966</v>
      </c>
      <c r="I10055" t="s">
        <v>24793</v>
      </c>
      <c r="J10055" t="s">
        <v>70965</v>
      </c>
      <c r="K10055" t="s">
        <v>208</v>
      </c>
      <c r="L10055" t="s">
        <v>70964</v>
      </c>
      <c r="N10055" t="s">
        <v>208</v>
      </c>
      <c r="O10055" t="s">
        <v>476</v>
      </c>
      <c r="P10055" t="s">
        <v>476</v>
      </c>
    </row>
    <row r="10056" spans="1:16">
      <c r="A10056" s="484" t="s">
        <v>71032</v>
      </c>
      <c r="B10056" s="485" t="s">
        <v>71031</v>
      </c>
      <c r="C10056" t="s">
        <v>71024</v>
      </c>
      <c r="D10056" t="s">
        <v>71024</v>
      </c>
      <c r="E10056" t="str">
        <f t="shared" si="157"/>
        <v>631530 - FORMACOM</v>
      </c>
      <c r="F10056" t="s">
        <v>1983</v>
      </c>
      <c r="G10056" t="s">
        <v>71030</v>
      </c>
      <c r="I10056" t="s">
        <v>795</v>
      </c>
      <c r="J10056" t="s">
        <v>71029</v>
      </c>
      <c r="K10056" t="s">
        <v>71028</v>
      </c>
      <c r="L10056" t="s">
        <v>71027</v>
      </c>
      <c r="N10056" t="s">
        <v>208</v>
      </c>
      <c r="O10056" t="s">
        <v>476</v>
      </c>
      <c r="P10056" t="s">
        <v>476</v>
      </c>
    </row>
    <row r="10057" spans="1:16">
      <c r="A10057" s="484" t="s">
        <v>59690</v>
      </c>
      <c r="B10057" s="485" t="s">
        <v>59689</v>
      </c>
      <c r="C10057" t="s">
        <v>59688</v>
      </c>
      <c r="D10057" t="s">
        <v>59687</v>
      </c>
      <c r="E10057" t="str">
        <f t="shared" si="157"/>
        <v>553803 - ICOFOR LA FERTE BERNARD</v>
      </c>
      <c r="F10057" t="s">
        <v>59686</v>
      </c>
      <c r="G10057" t="s">
        <v>59685</v>
      </c>
      <c r="H10057" t="s">
        <v>59684</v>
      </c>
      <c r="I10057" t="s">
        <v>59683</v>
      </c>
      <c r="J10057" t="s">
        <v>59682</v>
      </c>
      <c r="K10057" t="s">
        <v>208</v>
      </c>
      <c r="L10057" t="s">
        <v>59681</v>
      </c>
      <c r="N10057" t="s">
        <v>208</v>
      </c>
      <c r="O10057" t="s">
        <v>476</v>
      </c>
      <c r="P10057" t="s">
        <v>476</v>
      </c>
    </row>
    <row r="10058" spans="1:16">
      <c r="A10058" s="484" t="s">
        <v>99291</v>
      </c>
      <c r="B10058" s="485" t="s">
        <v>99290</v>
      </c>
      <c r="C10058" t="s">
        <v>99289</v>
      </c>
      <c r="D10058" t="s">
        <v>99289</v>
      </c>
      <c r="E10058" t="str">
        <f t="shared" si="157"/>
        <v>562312 - CER DAUMET ALES</v>
      </c>
      <c r="F10058" t="s">
        <v>9881</v>
      </c>
      <c r="G10058" t="s">
        <v>99288</v>
      </c>
      <c r="I10058" t="s">
        <v>4056</v>
      </c>
      <c r="J10058" t="s">
        <v>99287</v>
      </c>
      <c r="K10058" t="s">
        <v>208</v>
      </c>
      <c r="L10058" t="s">
        <v>99286</v>
      </c>
      <c r="N10058" t="s">
        <v>208</v>
      </c>
      <c r="O10058" t="s">
        <v>476</v>
      </c>
      <c r="P10058" t="s">
        <v>476</v>
      </c>
    </row>
    <row r="10059" spans="1:16">
      <c r="A10059" s="484" t="s">
        <v>130706</v>
      </c>
      <c r="B10059" s="485" t="s">
        <v>130705</v>
      </c>
      <c r="C10059" t="s">
        <v>130704</v>
      </c>
      <c r="D10059" t="s">
        <v>130704</v>
      </c>
      <c r="E10059" t="str">
        <f t="shared" si="157"/>
        <v>568764 - ALERTIS</v>
      </c>
      <c r="F10059" t="s">
        <v>9528</v>
      </c>
      <c r="G10059" t="s">
        <v>130703</v>
      </c>
      <c r="I10059" t="s">
        <v>29595</v>
      </c>
      <c r="J10059" t="s">
        <v>130702</v>
      </c>
      <c r="K10059" t="s">
        <v>208</v>
      </c>
      <c r="L10059" t="s">
        <v>130701</v>
      </c>
      <c r="N10059" t="s">
        <v>208</v>
      </c>
      <c r="O10059" t="s">
        <v>476</v>
      </c>
      <c r="P10059" t="s">
        <v>476</v>
      </c>
    </row>
    <row r="10060" spans="1:16">
      <c r="A10060" s="484" t="s">
        <v>110029</v>
      </c>
      <c r="B10060" s="485" t="s">
        <v>110028</v>
      </c>
      <c r="C10060" t="s">
        <v>110027</v>
      </c>
      <c r="D10060" t="s">
        <v>110027</v>
      </c>
      <c r="E10060" t="str">
        <f t="shared" si="157"/>
        <v>453328 - CARDON EMMANUEL</v>
      </c>
      <c r="F10060" t="s">
        <v>1983</v>
      </c>
      <c r="G10060" t="s">
        <v>110026</v>
      </c>
      <c r="I10060" t="s">
        <v>110025</v>
      </c>
      <c r="J10060" t="s">
        <v>110024</v>
      </c>
      <c r="K10060" t="s">
        <v>208</v>
      </c>
      <c r="L10060" t="s">
        <v>110023</v>
      </c>
      <c r="N10060" t="s">
        <v>208</v>
      </c>
      <c r="O10060" t="s">
        <v>476</v>
      </c>
      <c r="P10060" t="s">
        <v>476</v>
      </c>
    </row>
    <row r="10061" spans="1:16">
      <c r="A10061" s="484" t="s">
        <v>2381</v>
      </c>
      <c r="B10061" s="485" t="s">
        <v>2380</v>
      </c>
      <c r="C10061" t="s">
        <v>2379</v>
      </c>
      <c r="D10061" t="s">
        <v>2379</v>
      </c>
      <c r="E10061" t="str">
        <f t="shared" si="157"/>
        <v>680989 - WIL AUTO ECOLE</v>
      </c>
      <c r="F10061" t="s">
        <v>2378</v>
      </c>
      <c r="G10061" t="s">
        <v>2377</v>
      </c>
      <c r="I10061" t="s">
        <v>2376</v>
      </c>
      <c r="J10061" t="s">
        <v>2375</v>
      </c>
      <c r="K10061" t="s">
        <v>208</v>
      </c>
      <c r="L10061" t="s">
        <v>2374</v>
      </c>
      <c r="N10061" t="s">
        <v>208</v>
      </c>
      <c r="O10061" t="s">
        <v>476</v>
      </c>
      <c r="P10061" t="s">
        <v>476</v>
      </c>
    </row>
    <row r="10062" spans="1:16">
      <c r="A10062" s="484" t="s">
        <v>135912</v>
      </c>
      <c r="B10062" s="485" t="s">
        <v>135911</v>
      </c>
      <c r="C10062" t="s">
        <v>135910</v>
      </c>
      <c r="D10062" t="s">
        <v>135910</v>
      </c>
      <c r="E10062" t="str">
        <f t="shared" si="157"/>
        <v>637373 - ACD CONSULTING</v>
      </c>
      <c r="F10062" t="s">
        <v>1792</v>
      </c>
      <c r="G10062" t="s">
        <v>135909</v>
      </c>
      <c r="I10062" t="s">
        <v>802</v>
      </c>
      <c r="J10062" t="s">
        <v>135908</v>
      </c>
      <c r="K10062" t="s">
        <v>208</v>
      </c>
      <c r="L10062" t="s">
        <v>135907</v>
      </c>
      <c r="N10062" t="s">
        <v>208</v>
      </c>
      <c r="O10062" t="s">
        <v>476</v>
      </c>
      <c r="P10062" t="s">
        <v>476</v>
      </c>
    </row>
    <row r="10063" spans="1:16">
      <c r="A10063" s="484" t="s">
        <v>22787</v>
      </c>
      <c r="B10063" s="485" t="s">
        <v>22786</v>
      </c>
      <c r="C10063" t="s">
        <v>22785</v>
      </c>
      <c r="D10063" t="s">
        <v>22785</v>
      </c>
      <c r="E10063" t="str">
        <f t="shared" si="157"/>
        <v>645308 - RESEAU MOM'ARTRE</v>
      </c>
      <c r="F10063" t="s">
        <v>3453</v>
      </c>
      <c r="G10063" t="s">
        <v>9058</v>
      </c>
      <c r="I10063" t="s">
        <v>626</v>
      </c>
      <c r="J10063" t="s">
        <v>22784</v>
      </c>
      <c r="K10063" t="s">
        <v>208</v>
      </c>
      <c r="L10063" t="s">
        <v>22783</v>
      </c>
      <c r="N10063" t="s">
        <v>208</v>
      </c>
      <c r="O10063" t="s">
        <v>476</v>
      </c>
      <c r="P10063" t="s">
        <v>476</v>
      </c>
    </row>
    <row r="10064" spans="1:16">
      <c r="A10064" s="484" t="s">
        <v>116904</v>
      </c>
      <c r="B10064" s="485" t="s">
        <v>116903</v>
      </c>
      <c r="C10064" t="s">
        <v>116902</v>
      </c>
      <c r="D10064" t="s">
        <v>116902</v>
      </c>
      <c r="E10064" t="str">
        <f t="shared" si="157"/>
        <v>394385 - AUDITEXTYL</v>
      </c>
      <c r="F10064" t="s">
        <v>37792</v>
      </c>
      <c r="G10064" t="s">
        <v>116901</v>
      </c>
      <c r="I10064" t="s">
        <v>1131</v>
      </c>
      <c r="J10064" t="s">
        <v>116900</v>
      </c>
      <c r="K10064" t="s">
        <v>208</v>
      </c>
      <c r="L10064" t="s">
        <v>116899</v>
      </c>
      <c r="N10064" t="s">
        <v>207</v>
      </c>
      <c r="O10064" t="s">
        <v>476</v>
      </c>
      <c r="P10064" t="s">
        <v>476</v>
      </c>
    </row>
    <row r="10065" spans="1:16">
      <c r="A10065" s="484" t="s">
        <v>4464</v>
      </c>
      <c r="B10065" s="485" t="s">
        <v>4463</v>
      </c>
      <c r="C10065" t="s">
        <v>4462</v>
      </c>
      <c r="D10065" t="s">
        <v>4461</v>
      </c>
      <c r="E10065" t="str">
        <f t="shared" si="157"/>
        <v>562762 - VALSON BERTHENET SYLVIE AUTO ECOLE  - ABS PRAUTHOY</v>
      </c>
      <c r="F10065" t="s">
        <v>4460</v>
      </c>
      <c r="G10065" t="s">
        <v>4459</v>
      </c>
      <c r="I10065" t="s">
        <v>4458</v>
      </c>
      <c r="J10065" t="s">
        <v>4457</v>
      </c>
      <c r="K10065" t="s">
        <v>208</v>
      </c>
      <c r="L10065" t="s">
        <v>4456</v>
      </c>
      <c r="N10065" t="s">
        <v>208</v>
      </c>
      <c r="O10065" t="s">
        <v>476</v>
      </c>
      <c r="P10065" t="s">
        <v>476</v>
      </c>
    </row>
    <row r="10066" spans="1:16">
      <c r="A10066" s="484" t="s">
        <v>26494</v>
      </c>
      <c r="B10066" s="485" t="s">
        <v>26493</v>
      </c>
      <c r="C10066" t="s">
        <v>26492</v>
      </c>
      <c r="D10066" t="s">
        <v>26492</v>
      </c>
      <c r="E10066" t="str">
        <f t="shared" si="157"/>
        <v>555678 - PRESTA RH</v>
      </c>
      <c r="F10066" t="s">
        <v>1618</v>
      </c>
      <c r="G10066" t="s">
        <v>26491</v>
      </c>
      <c r="I10066" t="s">
        <v>1616</v>
      </c>
      <c r="J10066" t="s">
        <v>26490</v>
      </c>
      <c r="K10066" t="s">
        <v>208</v>
      </c>
      <c r="L10066" t="s">
        <v>26489</v>
      </c>
      <c r="N10066" t="s">
        <v>208</v>
      </c>
      <c r="O10066" t="s">
        <v>476</v>
      </c>
      <c r="P10066" t="s">
        <v>476</v>
      </c>
    </row>
    <row r="10067" spans="1:16">
      <c r="A10067" s="484" t="s">
        <v>78057</v>
      </c>
      <c r="B10067" s="485" t="s">
        <v>78056</v>
      </c>
      <c r="C10067" t="s">
        <v>78055</v>
      </c>
      <c r="D10067" t="s">
        <v>78054</v>
      </c>
      <c r="E10067" t="str">
        <f t="shared" si="157"/>
        <v>445733 - ESPRIMED COURBEVOIE</v>
      </c>
      <c r="F10067" t="s">
        <v>6584</v>
      </c>
      <c r="G10067" t="s">
        <v>78053</v>
      </c>
      <c r="I10067" t="s">
        <v>569</v>
      </c>
      <c r="J10067" t="s">
        <v>78052</v>
      </c>
      <c r="K10067" t="s">
        <v>78051</v>
      </c>
      <c r="L10067" t="s">
        <v>78050</v>
      </c>
      <c r="N10067" t="s">
        <v>208</v>
      </c>
      <c r="O10067" t="s">
        <v>476</v>
      </c>
      <c r="P10067" t="s">
        <v>476</v>
      </c>
    </row>
    <row r="10068" spans="1:16">
      <c r="A10068" s="484" t="s">
        <v>25879</v>
      </c>
      <c r="B10068" s="485" t="s">
        <v>25878</v>
      </c>
      <c r="C10068" t="s">
        <v>25877</v>
      </c>
      <c r="D10068" t="s">
        <v>25877</v>
      </c>
      <c r="E10068" t="str">
        <f t="shared" si="157"/>
        <v>479366 - PROFASS FORMATION</v>
      </c>
      <c r="F10068" t="s">
        <v>7721</v>
      </c>
      <c r="G10068" t="s">
        <v>25876</v>
      </c>
      <c r="I10068" t="s">
        <v>1781</v>
      </c>
      <c r="J10068" t="s">
        <v>25875</v>
      </c>
      <c r="K10068" t="s">
        <v>208</v>
      </c>
      <c r="L10068" t="s">
        <v>25874</v>
      </c>
      <c r="N10068" t="s">
        <v>208</v>
      </c>
      <c r="O10068" t="s">
        <v>476</v>
      </c>
      <c r="P10068" t="s">
        <v>476</v>
      </c>
    </row>
    <row r="10069" spans="1:16">
      <c r="A10069" s="484" t="s">
        <v>86812</v>
      </c>
      <c r="B10069" s="485" t="s">
        <v>86811</v>
      </c>
      <c r="C10069" t="s">
        <v>86810</v>
      </c>
      <c r="D10069" t="s">
        <v>86810</v>
      </c>
      <c r="E10069" t="str">
        <f t="shared" si="157"/>
        <v>459926 - DJ EANOV SCHOOL</v>
      </c>
      <c r="I10069" t="s">
        <v>24924</v>
      </c>
      <c r="K10069" t="s">
        <v>208</v>
      </c>
      <c r="L10069" t="s">
        <v>86809</v>
      </c>
      <c r="N10069" t="s">
        <v>208</v>
      </c>
      <c r="O10069" t="s">
        <v>476</v>
      </c>
      <c r="P10069" t="s">
        <v>476</v>
      </c>
    </row>
    <row r="10070" spans="1:16">
      <c r="A10070" s="484" t="s">
        <v>19206</v>
      </c>
      <c r="B10070" s="485" t="s">
        <v>19205</v>
      </c>
      <c r="C10070" t="s">
        <v>19204</v>
      </c>
      <c r="D10070" t="s">
        <v>19203</v>
      </c>
      <c r="E10070" t="str">
        <f t="shared" si="157"/>
        <v>534572 - SCENERGIE</v>
      </c>
      <c r="F10070" t="s">
        <v>16757</v>
      </c>
      <c r="G10070" t="s">
        <v>19202</v>
      </c>
      <c r="I10070" t="s">
        <v>1647</v>
      </c>
      <c r="J10070" t="s">
        <v>19201</v>
      </c>
      <c r="K10070" t="s">
        <v>208</v>
      </c>
      <c r="L10070" t="s">
        <v>19200</v>
      </c>
      <c r="N10070" t="s">
        <v>208</v>
      </c>
      <c r="O10070" t="s">
        <v>476</v>
      </c>
      <c r="P10070" t="s">
        <v>476</v>
      </c>
    </row>
    <row r="10071" spans="1:16">
      <c r="A10071" s="484" t="s">
        <v>66940</v>
      </c>
      <c r="B10071" s="485" t="s">
        <v>66939</v>
      </c>
      <c r="C10071" t="s">
        <v>66938</v>
      </c>
      <c r="D10071" t="s">
        <v>66937</v>
      </c>
      <c r="E10071" t="str">
        <f t="shared" si="157"/>
        <v>598574 - GFC  FROENINGEN</v>
      </c>
      <c r="F10071" t="s">
        <v>1568</v>
      </c>
      <c r="G10071" t="s">
        <v>66936</v>
      </c>
      <c r="I10071" t="s">
        <v>66935</v>
      </c>
      <c r="J10071" t="s">
        <v>66934</v>
      </c>
      <c r="K10071" t="s">
        <v>208</v>
      </c>
      <c r="L10071" t="s">
        <v>66933</v>
      </c>
      <c r="N10071" t="s">
        <v>208</v>
      </c>
      <c r="O10071" t="s">
        <v>476</v>
      </c>
      <c r="P10071" t="s">
        <v>476</v>
      </c>
    </row>
    <row r="10072" spans="1:16">
      <c r="A10072" s="484" t="s">
        <v>14152</v>
      </c>
      <c r="B10072" s="485" t="s">
        <v>14151</v>
      </c>
      <c r="C10072" t="s">
        <v>14150</v>
      </c>
      <c r="D10072" t="s">
        <v>14150</v>
      </c>
      <c r="E10072" t="str">
        <f t="shared" si="157"/>
        <v>609341 - SOLERYS</v>
      </c>
      <c r="F10072" t="s">
        <v>14149</v>
      </c>
      <c r="G10072" t="s">
        <v>14148</v>
      </c>
      <c r="I10072" t="s">
        <v>802</v>
      </c>
      <c r="J10072" t="s">
        <v>14147</v>
      </c>
      <c r="K10072" t="s">
        <v>208</v>
      </c>
      <c r="L10072" t="s">
        <v>14146</v>
      </c>
      <c r="N10072" t="s">
        <v>208</v>
      </c>
      <c r="O10072" t="s">
        <v>476</v>
      </c>
      <c r="P10072" t="s">
        <v>476</v>
      </c>
    </row>
    <row r="10073" spans="1:16">
      <c r="A10073" s="484" t="s">
        <v>72128</v>
      </c>
      <c r="B10073" s="485" t="s">
        <v>72127</v>
      </c>
      <c r="C10073" t="s">
        <v>72121</v>
      </c>
      <c r="D10073" t="s">
        <v>72121</v>
      </c>
      <c r="E10073" t="str">
        <f t="shared" si="157"/>
        <v>513519 - FLAMION PIERRE</v>
      </c>
      <c r="F10073" t="s">
        <v>43433</v>
      </c>
      <c r="G10073" t="s">
        <v>72126</v>
      </c>
      <c r="I10073" t="s">
        <v>9650</v>
      </c>
      <c r="J10073" t="s">
        <v>72125</v>
      </c>
      <c r="K10073" t="s">
        <v>208</v>
      </c>
      <c r="L10073" t="s">
        <v>72124</v>
      </c>
      <c r="N10073" t="s">
        <v>208</v>
      </c>
      <c r="O10073" t="s">
        <v>476</v>
      </c>
      <c r="P10073" t="s">
        <v>476</v>
      </c>
    </row>
    <row r="10074" spans="1:16">
      <c r="A10074" s="484" t="s">
        <v>71444</v>
      </c>
      <c r="B10074" s="485" t="s">
        <v>71443</v>
      </c>
      <c r="C10074" t="s">
        <v>71442</v>
      </c>
      <c r="D10074" t="s">
        <v>71441</v>
      </c>
      <c r="E10074" t="str">
        <f t="shared" si="157"/>
        <v>505213 - FORCE 5 ANGERS</v>
      </c>
      <c r="F10074" t="s">
        <v>8961</v>
      </c>
      <c r="G10074" t="s">
        <v>71440</v>
      </c>
      <c r="I10074" t="s">
        <v>1647</v>
      </c>
      <c r="J10074" t="s">
        <v>71439</v>
      </c>
      <c r="K10074" t="s">
        <v>208</v>
      </c>
      <c r="L10074" t="s">
        <v>71438</v>
      </c>
      <c r="N10074" t="s">
        <v>208</v>
      </c>
      <c r="O10074" t="s">
        <v>476</v>
      </c>
      <c r="P10074" t="s">
        <v>476</v>
      </c>
    </row>
    <row r="10075" spans="1:16">
      <c r="A10075" s="484" t="s">
        <v>88432</v>
      </c>
      <c r="B10075" s="485" t="s">
        <v>88431</v>
      </c>
      <c r="C10075" t="s">
        <v>88430</v>
      </c>
      <c r="D10075" t="s">
        <v>88430</v>
      </c>
      <c r="E10075" t="str">
        <f t="shared" si="157"/>
        <v>587382 - DEIBER HELENE - PH'OCEANE</v>
      </c>
      <c r="F10075" t="s">
        <v>1857</v>
      </c>
      <c r="G10075" t="s">
        <v>88429</v>
      </c>
      <c r="H10075" t="s">
        <v>88428</v>
      </c>
      <c r="I10075" t="s">
        <v>1035</v>
      </c>
      <c r="J10075" t="s">
        <v>88427</v>
      </c>
      <c r="K10075" t="s">
        <v>208</v>
      </c>
      <c r="L10075" t="s">
        <v>88426</v>
      </c>
      <c r="N10075" t="s">
        <v>208</v>
      </c>
      <c r="O10075" t="s">
        <v>476</v>
      </c>
      <c r="P10075" t="s">
        <v>476</v>
      </c>
    </row>
    <row r="10076" spans="1:16">
      <c r="A10076" s="484" t="s">
        <v>34752</v>
      </c>
      <c r="B10076" s="485" t="s">
        <v>34751</v>
      </c>
      <c r="C10076" t="s">
        <v>34750</v>
      </c>
      <c r="D10076" t="s">
        <v>34750</v>
      </c>
      <c r="E10076" t="str">
        <f t="shared" si="157"/>
        <v>641418 - MUGEO AMIEZ AGNES</v>
      </c>
      <c r="F10076" t="s">
        <v>9610</v>
      </c>
      <c r="G10076" t="s">
        <v>34749</v>
      </c>
      <c r="I10076" t="s">
        <v>34748</v>
      </c>
      <c r="J10076" t="s">
        <v>34747</v>
      </c>
      <c r="K10076" t="s">
        <v>208</v>
      </c>
      <c r="L10076" t="s">
        <v>34746</v>
      </c>
      <c r="N10076" t="s">
        <v>208</v>
      </c>
      <c r="O10076" t="s">
        <v>476</v>
      </c>
      <c r="P10076" t="s">
        <v>476</v>
      </c>
    </row>
    <row r="10077" spans="1:16">
      <c r="A10077" s="484" t="s">
        <v>67614</v>
      </c>
      <c r="B10077" s="485" t="s">
        <v>67613</v>
      </c>
      <c r="C10077" t="s">
        <v>67612</v>
      </c>
      <c r="D10077" t="s">
        <v>67612</v>
      </c>
      <c r="E10077" t="str">
        <f t="shared" si="157"/>
        <v>526162 - GASTEBOIS AUDREY DES MOTS ET DES MAINS</v>
      </c>
      <c r="F10077" t="s">
        <v>498</v>
      </c>
      <c r="G10077" t="s">
        <v>67611</v>
      </c>
      <c r="I10077" t="s">
        <v>67610</v>
      </c>
      <c r="J10077" t="s">
        <v>67609</v>
      </c>
      <c r="K10077" t="s">
        <v>208</v>
      </c>
      <c r="L10077" t="s">
        <v>67608</v>
      </c>
      <c r="N10077" t="s">
        <v>208</v>
      </c>
      <c r="O10077" t="s">
        <v>476</v>
      </c>
      <c r="P10077" t="s">
        <v>476</v>
      </c>
    </row>
    <row r="10078" spans="1:16">
      <c r="A10078" s="484" t="s">
        <v>137098</v>
      </c>
      <c r="B10078" s="485" t="s">
        <v>137097</v>
      </c>
      <c r="C10078" t="s">
        <v>137096</v>
      </c>
      <c r="D10078" t="s">
        <v>137095</v>
      </c>
      <c r="E10078" t="str">
        <f t="shared" si="157"/>
        <v>646465 - ASO</v>
      </c>
      <c r="F10078" t="s">
        <v>38169</v>
      </c>
      <c r="G10078" t="s">
        <v>137094</v>
      </c>
      <c r="I10078" t="s">
        <v>802</v>
      </c>
      <c r="J10078" t="s">
        <v>137093</v>
      </c>
      <c r="K10078" t="s">
        <v>208</v>
      </c>
      <c r="L10078" t="s">
        <v>137092</v>
      </c>
      <c r="N10078" t="s">
        <v>208</v>
      </c>
      <c r="O10078" t="s">
        <v>476</v>
      </c>
      <c r="P10078" t="s">
        <v>476</v>
      </c>
    </row>
    <row r="10079" spans="1:16">
      <c r="A10079" s="484" t="s">
        <v>33393</v>
      </c>
      <c r="B10079" s="485" t="s">
        <v>33392</v>
      </c>
      <c r="C10079" t="s">
        <v>33391</v>
      </c>
      <c r="D10079" t="s">
        <v>33390</v>
      </c>
      <c r="E10079" t="str">
        <f t="shared" si="157"/>
        <v>644596 - NICOLAS FLORENCE</v>
      </c>
      <c r="F10079" t="s">
        <v>605</v>
      </c>
      <c r="G10079" t="s">
        <v>33389</v>
      </c>
      <c r="I10079" t="s">
        <v>33388</v>
      </c>
      <c r="J10079" t="s">
        <v>33387</v>
      </c>
      <c r="K10079" t="s">
        <v>208</v>
      </c>
      <c r="L10079" t="s">
        <v>33386</v>
      </c>
      <c r="N10079" t="s">
        <v>208</v>
      </c>
      <c r="O10079" t="s">
        <v>476</v>
      </c>
      <c r="P10079" t="s">
        <v>476</v>
      </c>
    </row>
    <row r="10080" spans="1:16">
      <c r="A10080" s="484" t="s">
        <v>16466</v>
      </c>
      <c r="B10080" s="485" t="s">
        <v>16465</v>
      </c>
      <c r="C10080" t="s">
        <v>16464</v>
      </c>
      <c r="D10080" t="s">
        <v>16463</v>
      </c>
      <c r="E10080" t="str">
        <f t="shared" si="157"/>
        <v>683700 - SMARA ANISSA</v>
      </c>
      <c r="F10080" t="s">
        <v>4190</v>
      </c>
      <c r="G10080" t="s">
        <v>16462</v>
      </c>
      <c r="I10080" t="s">
        <v>6909</v>
      </c>
      <c r="J10080" t="s">
        <v>16461</v>
      </c>
      <c r="K10080" t="s">
        <v>208</v>
      </c>
      <c r="L10080" t="s">
        <v>16460</v>
      </c>
      <c r="N10080" t="s">
        <v>208</v>
      </c>
      <c r="O10080" t="s">
        <v>476</v>
      </c>
      <c r="P10080" t="s">
        <v>476</v>
      </c>
    </row>
    <row r="10081" spans="1:16">
      <c r="A10081" s="484" t="s">
        <v>117954</v>
      </c>
      <c r="B10081" s="485" t="s">
        <v>117953</v>
      </c>
      <c r="C10081" t="s">
        <v>117952</v>
      </c>
      <c r="D10081" t="s">
        <v>117952</v>
      </c>
      <c r="E10081" t="str">
        <f t="shared" si="157"/>
        <v>594155 - ASTUCIA</v>
      </c>
      <c r="F10081" t="s">
        <v>39663</v>
      </c>
      <c r="G10081" t="s">
        <v>117951</v>
      </c>
      <c r="I10081" t="s">
        <v>117950</v>
      </c>
      <c r="J10081" t="s">
        <v>117949</v>
      </c>
      <c r="K10081" t="s">
        <v>208</v>
      </c>
      <c r="L10081" t="s">
        <v>117948</v>
      </c>
      <c r="N10081" t="s">
        <v>208</v>
      </c>
      <c r="O10081" t="s">
        <v>476</v>
      </c>
      <c r="P10081" t="s">
        <v>476</v>
      </c>
    </row>
    <row r="10082" spans="1:16">
      <c r="A10082" s="484" t="s">
        <v>82461</v>
      </c>
      <c r="B10082" s="485" t="s">
        <v>82460</v>
      </c>
      <c r="C10082" t="s">
        <v>82459</v>
      </c>
      <c r="D10082" t="s">
        <v>82458</v>
      </c>
      <c r="E10082" t="str">
        <f t="shared" si="157"/>
        <v>649030 - EDITOILE BORDEAUX</v>
      </c>
      <c r="F10082" t="s">
        <v>62380</v>
      </c>
      <c r="G10082" t="s">
        <v>82457</v>
      </c>
      <c r="I10082" t="s">
        <v>749</v>
      </c>
      <c r="J10082" t="s">
        <v>82456</v>
      </c>
      <c r="K10082" t="s">
        <v>208</v>
      </c>
      <c r="L10082" t="s">
        <v>82455</v>
      </c>
      <c r="N10082" t="s">
        <v>208</v>
      </c>
      <c r="O10082" t="s">
        <v>476</v>
      </c>
      <c r="P10082" t="s">
        <v>476</v>
      </c>
    </row>
    <row r="10083" spans="1:16">
      <c r="A10083" s="484" t="s">
        <v>38483</v>
      </c>
      <c r="B10083" s="485" t="s">
        <v>38482</v>
      </c>
      <c r="C10083" t="s">
        <v>38481</v>
      </c>
      <c r="D10083" t="s">
        <v>38480</v>
      </c>
      <c r="E10083" t="str">
        <f t="shared" si="157"/>
        <v>681271 - MANUFACTURE DE CASSAIGNE</v>
      </c>
      <c r="F10083" t="s">
        <v>8251</v>
      </c>
      <c r="G10083" t="s">
        <v>38479</v>
      </c>
      <c r="I10083" t="s">
        <v>38478</v>
      </c>
      <c r="J10083" t="s">
        <v>38477</v>
      </c>
      <c r="K10083" t="s">
        <v>208</v>
      </c>
      <c r="L10083" t="s">
        <v>38476</v>
      </c>
      <c r="N10083" t="s">
        <v>208</v>
      </c>
      <c r="O10083" t="s">
        <v>476</v>
      </c>
      <c r="P10083" t="s">
        <v>476</v>
      </c>
    </row>
    <row r="10084" spans="1:16">
      <c r="A10084" s="484" t="s">
        <v>34817</v>
      </c>
      <c r="B10084" s="485" t="s">
        <v>34816</v>
      </c>
      <c r="C10084" t="s">
        <v>34815</v>
      </c>
      <c r="D10084" t="s">
        <v>34815</v>
      </c>
      <c r="E10084" t="str">
        <f t="shared" si="157"/>
        <v>579129 - MSA SERVICES HAUTE NORMANDIE</v>
      </c>
      <c r="F10084" t="s">
        <v>2572</v>
      </c>
      <c r="G10084" t="s">
        <v>34814</v>
      </c>
      <c r="I10084" t="s">
        <v>7856</v>
      </c>
      <c r="J10084" t="s">
        <v>34813</v>
      </c>
      <c r="K10084" t="s">
        <v>208</v>
      </c>
      <c r="L10084" t="s">
        <v>34812</v>
      </c>
      <c r="N10084" t="s">
        <v>208</v>
      </c>
      <c r="O10084" t="s">
        <v>476</v>
      </c>
      <c r="P10084" t="s">
        <v>476</v>
      </c>
    </row>
    <row r="10085" spans="1:16">
      <c r="A10085" s="484" t="s">
        <v>92048</v>
      </c>
      <c r="B10085" s="485" t="s">
        <v>92047</v>
      </c>
      <c r="C10085" t="s">
        <v>92046</v>
      </c>
      <c r="D10085" t="s">
        <v>92045</v>
      </c>
      <c r="E10085" t="str">
        <f t="shared" si="157"/>
        <v>512930 - CTD</v>
      </c>
      <c r="F10085" t="s">
        <v>1848</v>
      </c>
      <c r="G10085" t="s">
        <v>92044</v>
      </c>
      <c r="H10085" t="s">
        <v>92043</v>
      </c>
      <c r="I10085" t="s">
        <v>92042</v>
      </c>
      <c r="J10085" t="s">
        <v>92041</v>
      </c>
      <c r="K10085" t="s">
        <v>208</v>
      </c>
      <c r="L10085" t="s">
        <v>92040</v>
      </c>
      <c r="N10085" t="s">
        <v>208</v>
      </c>
      <c r="O10085" t="s">
        <v>476</v>
      </c>
      <c r="P10085" t="s">
        <v>476</v>
      </c>
    </row>
    <row r="10086" spans="1:16">
      <c r="A10086" s="484" t="s">
        <v>131118</v>
      </c>
      <c r="B10086" s="485" t="s">
        <v>131117</v>
      </c>
      <c r="C10086" t="s">
        <v>131116</v>
      </c>
      <c r="D10086" t="s">
        <v>131116</v>
      </c>
      <c r="E10086" t="str">
        <f t="shared" si="157"/>
        <v>498713 - AISTHESIS FORMATION</v>
      </c>
      <c r="F10086" t="s">
        <v>40411</v>
      </c>
      <c r="G10086" t="s">
        <v>131115</v>
      </c>
      <c r="H10086" t="s">
        <v>33629</v>
      </c>
      <c r="I10086" t="s">
        <v>603</v>
      </c>
      <c r="J10086" t="s">
        <v>131114</v>
      </c>
      <c r="K10086" t="s">
        <v>131113</v>
      </c>
      <c r="L10086" t="s">
        <v>131112</v>
      </c>
      <c r="N10086" t="s">
        <v>208</v>
      </c>
      <c r="O10086" t="s">
        <v>476</v>
      </c>
      <c r="P10086" t="s">
        <v>476</v>
      </c>
    </row>
    <row r="10087" spans="1:16">
      <c r="A10087" s="484" t="s">
        <v>70497</v>
      </c>
      <c r="B10087" s="485" t="s">
        <v>70496</v>
      </c>
      <c r="C10087" t="s">
        <v>70495</v>
      </c>
      <c r="D10087" t="s">
        <v>70495</v>
      </c>
      <c r="E10087" t="str">
        <f t="shared" si="157"/>
        <v>405474 - FORMAT DIFFERENCE</v>
      </c>
      <c r="F10087" t="s">
        <v>10929</v>
      </c>
      <c r="G10087" t="s">
        <v>70494</v>
      </c>
      <c r="H10087" t="s">
        <v>70493</v>
      </c>
      <c r="I10087" t="s">
        <v>16797</v>
      </c>
      <c r="J10087" t="s">
        <v>70492</v>
      </c>
      <c r="K10087" t="s">
        <v>70491</v>
      </c>
      <c r="L10087" t="s">
        <v>70490</v>
      </c>
      <c r="N10087" t="s">
        <v>208</v>
      </c>
      <c r="O10087" t="s">
        <v>476</v>
      </c>
      <c r="P10087" t="s">
        <v>476</v>
      </c>
    </row>
    <row r="10088" spans="1:16">
      <c r="A10088" s="484" t="s">
        <v>116585</v>
      </c>
      <c r="B10088" s="485" t="s">
        <v>116584</v>
      </c>
      <c r="C10088" t="s">
        <v>116583</v>
      </c>
      <c r="D10088" t="s">
        <v>116582</v>
      </c>
      <c r="E10088" t="str">
        <f t="shared" si="157"/>
        <v>609766 - AUTO ECOLE DE SAINT ROM ST ROMAIN EN GAL</v>
      </c>
      <c r="F10088" t="s">
        <v>715</v>
      </c>
      <c r="G10088" t="s">
        <v>116581</v>
      </c>
      <c r="I10088" t="s">
        <v>116580</v>
      </c>
      <c r="J10088" t="s">
        <v>116579</v>
      </c>
      <c r="K10088" t="s">
        <v>208</v>
      </c>
      <c r="L10088" t="s">
        <v>116578</v>
      </c>
      <c r="N10088" t="s">
        <v>208</v>
      </c>
      <c r="O10088" t="s">
        <v>476</v>
      </c>
      <c r="P10088" t="s">
        <v>476</v>
      </c>
    </row>
    <row r="10089" spans="1:16">
      <c r="A10089" s="484" t="s">
        <v>122784</v>
      </c>
      <c r="C10089" t="s">
        <v>122783</v>
      </c>
      <c r="D10089" t="s">
        <v>122782</v>
      </c>
      <c r="E10089" t="str">
        <f t="shared" si="157"/>
        <v>415558 - ABAF</v>
      </c>
      <c r="F10089" t="s">
        <v>41461</v>
      </c>
      <c r="G10089" t="s">
        <v>122781</v>
      </c>
      <c r="I10089" t="s">
        <v>9902</v>
      </c>
      <c r="K10089" t="s">
        <v>122780</v>
      </c>
      <c r="L10089" t="s">
        <v>122779</v>
      </c>
      <c r="N10089" t="s">
        <v>208</v>
      </c>
      <c r="O10089" t="s">
        <v>476</v>
      </c>
      <c r="P10089" t="s">
        <v>476</v>
      </c>
    </row>
    <row r="10090" spans="1:16">
      <c r="A10090" s="484" t="s">
        <v>68921</v>
      </c>
      <c r="B10090" s="485" t="s">
        <v>68920</v>
      </c>
      <c r="C10090" t="s">
        <v>68919</v>
      </c>
      <c r="D10090" t="s">
        <v>68919</v>
      </c>
      <c r="E10090" t="str">
        <f t="shared" si="157"/>
        <v>497850 - FORVALYS</v>
      </c>
      <c r="F10090" t="s">
        <v>4522</v>
      </c>
      <c r="G10090" t="s">
        <v>68918</v>
      </c>
      <c r="I10090" t="s">
        <v>603</v>
      </c>
      <c r="J10090" t="s">
        <v>68917</v>
      </c>
      <c r="K10090" t="s">
        <v>208</v>
      </c>
      <c r="L10090" t="s">
        <v>68916</v>
      </c>
      <c r="N10090" t="s">
        <v>208</v>
      </c>
      <c r="O10090" t="s">
        <v>476</v>
      </c>
      <c r="P10090" t="s">
        <v>476</v>
      </c>
    </row>
    <row r="10091" spans="1:16">
      <c r="A10091" s="484" t="s">
        <v>113940</v>
      </c>
      <c r="B10091" s="485" t="s">
        <v>113939</v>
      </c>
      <c r="C10091" t="s">
        <v>113938</v>
      </c>
      <c r="D10091" t="s">
        <v>113937</v>
      </c>
      <c r="E10091" t="str">
        <f t="shared" si="157"/>
        <v>495852 - BERTHELIN ANNE</v>
      </c>
      <c r="F10091" t="s">
        <v>2919</v>
      </c>
      <c r="G10091" t="s">
        <v>113936</v>
      </c>
      <c r="I10091" t="s">
        <v>113935</v>
      </c>
      <c r="J10091" t="s">
        <v>113934</v>
      </c>
      <c r="K10091" t="s">
        <v>208</v>
      </c>
      <c r="L10091" t="s">
        <v>113933</v>
      </c>
      <c r="N10091" t="s">
        <v>208</v>
      </c>
      <c r="O10091" t="s">
        <v>476</v>
      </c>
      <c r="P10091" t="s">
        <v>476</v>
      </c>
    </row>
    <row r="10092" spans="1:16">
      <c r="A10092" s="484" t="s">
        <v>13875</v>
      </c>
      <c r="B10092" s="485" t="s">
        <v>13874</v>
      </c>
      <c r="C10092" t="s">
        <v>13873</v>
      </c>
      <c r="D10092" t="s">
        <v>13873</v>
      </c>
      <c r="E10092" t="str">
        <f t="shared" si="157"/>
        <v>513933 - SOPHIE HIERONIMUS</v>
      </c>
      <c r="F10092" t="s">
        <v>12260</v>
      </c>
      <c r="G10092" t="s">
        <v>13872</v>
      </c>
      <c r="I10092" t="s">
        <v>4703</v>
      </c>
      <c r="J10092" t="s">
        <v>13871</v>
      </c>
      <c r="K10092" t="s">
        <v>208</v>
      </c>
      <c r="L10092" t="s">
        <v>13870</v>
      </c>
      <c r="N10092" t="s">
        <v>208</v>
      </c>
      <c r="O10092" t="s">
        <v>476</v>
      </c>
      <c r="P10092" t="s">
        <v>476</v>
      </c>
    </row>
    <row r="10093" spans="1:16">
      <c r="A10093" s="484" t="s">
        <v>131641</v>
      </c>
      <c r="B10093" s="485" t="s">
        <v>131640</v>
      </c>
      <c r="C10093" t="s">
        <v>131639</v>
      </c>
      <c r="D10093" t="s">
        <v>131639</v>
      </c>
      <c r="E10093" t="str">
        <f t="shared" si="157"/>
        <v>612820 - AGILEA CONSEIL</v>
      </c>
      <c r="F10093" t="s">
        <v>4522</v>
      </c>
      <c r="G10093" t="s">
        <v>131638</v>
      </c>
      <c r="H10093" t="s">
        <v>131637</v>
      </c>
      <c r="I10093" t="s">
        <v>603</v>
      </c>
      <c r="J10093" t="s">
        <v>131636</v>
      </c>
      <c r="K10093" t="s">
        <v>208</v>
      </c>
      <c r="L10093" t="s">
        <v>131635</v>
      </c>
      <c r="N10093" t="s">
        <v>208</v>
      </c>
      <c r="O10093" t="s">
        <v>476</v>
      </c>
      <c r="P10093" t="s">
        <v>476</v>
      </c>
    </row>
    <row r="10094" spans="1:16">
      <c r="A10094" s="484" t="s">
        <v>23844</v>
      </c>
      <c r="B10094" s="485" t="s">
        <v>23843</v>
      </c>
      <c r="C10094" t="s">
        <v>23842</v>
      </c>
      <c r="D10094" t="s">
        <v>23842</v>
      </c>
      <c r="E10094" t="str">
        <f t="shared" si="157"/>
        <v>448114 - RAPHAEL CONSULTING</v>
      </c>
      <c r="F10094" t="s">
        <v>23841</v>
      </c>
      <c r="G10094" t="s">
        <v>23840</v>
      </c>
      <c r="I10094" t="s">
        <v>7159</v>
      </c>
      <c r="J10094" t="s">
        <v>23839</v>
      </c>
      <c r="K10094" t="s">
        <v>208</v>
      </c>
      <c r="L10094" t="s">
        <v>23838</v>
      </c>
      <c r="N10094" t="s">
        <v>208</v>
      </c>
      <c r="O10094" t="s">
        <v>476</v>
      </c>
      <c r="P10094" t="s">
        <v>476</v>
      </c>
    </row>
    <row r="10095" spans="1:16">
      <c r="A10095" s="484" t="s">
        <v>8311</v>
      </c>
      <c r="B10095" s="485" t="s">
        <v>8310</v>
      </c>
      <c r="C10095" t="s">
        <v>8309</v>
      </c>
      <c r="D10095" t="s">
        <v>8309</v>
      </c>
      <c r="E10095" t="str">
        <f t="shared" si="157"/>
        <v>403647 - UNA FORMATION</v>
      </c>
      <c r="F10095" t="s">
        <v>4979</v>
      </c>
      <c r="G10095" t="s">
        <v>8308</v>
      </c>
      <c r="I10095" t="s">
        <v>626</v>
      </c>
      <c r="J10095" t="s">
        <v>8307</v>
      </c>
      <c r="K10095" t="s">
        <v>208</v>
      </c>
      <c r="L10095" t="s">
        <v>8306</v>
      </c>
      <c r="N10095" t="s">
        <v>208</v>
      </c>
      <c r="O10095" t="s">
        <v>476</v>
      </c>
      <c r="P10095" t="s">
        <v>476</v>
      </c>
    </row>
    <row r="10096" spans="1:16">
      <c r="A10096" s="484" t="s">
        <v>69122</v>
      </c>
      <c r="B10096" s="485" t="s">
        <v>69121</v>
      </c>
      <c r="C10096" t="s">
        <v>69120</v>
      </c>
      <c r="D10096" t="s">
        <v>69120</v>
      </c>
      <c r="E10096" t="str">
        <f t="shared" si="157"/>
        <v>571570 - FORMOSECOURS</v>
      </c>
      <c r="F10096" t="s">
        <v>8706</v>
      </c>
      <c r="G10096" t="s">
        <v>69119</v>
      </c>
      <c r="I10096" t="s">
        <v>36543</v>
      </c>
      <c r="K10096" t="s">
        <v>208</v>
      </c>
      <c r="L10096" t="s">
        <v>69118</v>
      </c>
      <c r="N10096" t="s">
        <v>208</v>
      </c>
      <c r="O10096" t="s">
        <v>476</v>
      </c>
      <c r="P10096" t="s">
        <v>476</v>
      </c>
    </row>
    <row r="10097" spans="1:16">
      <c r="A10097" s="484" t="s">
        <v>53847</v>
      </c>
      <c r="B10097" s="485" t="s">
        <v>53846</v>
      </c>
      <c r="C10097" t="s">
        <v>53845</v>
      </c>
      <c r="D10097" t="s">
        <v>53845</v>
      </c>
      <c r="E10097" t="str">
        <f t="shared" si="157"/>
        <v>396564 - INSTITUT MIMETHYS</v>
      </c>
      <c r="F10097" t="s">
        <v>1784</v>
      </c>
      <c r="G10097" t="s">
        <v>53844</v>
      </c>
      <c r="I10097" t="s">
        <v>1837</v>
      </c>
      <c r="J10097" t="s">
        <v>53843</v>
      </c>
      <c r="K10097" t="s">
        <v>53842</v>
      </c>
      <c r="L10097" t="s">
        <v>53841</v>
      </c>
      <c r="N10097" t="s">
        <v>208</v>
      </c>
      <c r="O10097" t="s">
        <v>476</v>
      </c>
      <c r="P10097" t="s">
        <v>476</v>
      </c>
    </row>
    <row r="10098" spans="1:16">
      <c r="A10098" s="484" t="s">
        <v>27666</v>
      </c>
      <c r="B10098" s="485" t="s">
        <v>27665</v>
      </c>
      <c r="C10098" t="s">
        <v>27664</v>
      </c>
      <c r="D10098" t="s">
        <v>27663</v>
      </c>
      <c r="E10098" t="str">
        <f t="shared" si="157"/>
        <v>463693 - PLANON FRANCE NOISY LE GRAND</v>
      </c>
      <c r="F10098" t="s">
        <v>27662</v>
      </c>
      <c r="G10098" t="s">
        <v>27661</v>
      </c>
      <c r="H10098" t="s">
        <v>27660</v>
      </c>
      <c r="I10098" t="s">
        <v>9554</v>
      </c>
      <c r="J10098" t="s">
        <v>27659</v>
      </c>
      <c r="K10098" t="s">
        <v>208</v>
      </c>
      <c r="L10098" t="s">
        <v>27658</v>
      </c>
      <c r="N10098" t="s">
        <v>208</v>
      </c>
      <c r="O10098" t="s">
        <v>476</v>
      </c>
      <c r="P10098" t="s">
        <v>476</v>
      </c>
    </row>
    <row r="10099" spans="1:16">
      <c r="A10099" s="484" t="s">
        <v>36827</v>
      </c>
      <c r="B10099" s="485" t="s">
        <v>36826</v>
      </c>
      <c r="C10099" t="s">
        <v>36825</v>
      </c>
      <c r="D10099" t="s">
        <v>36825</v>
      </c>
      <c r="E10099" t="str">
        <f t="shared" si="157"/>
        <v>417014 - MERAS NETWORK</v>
      </c>
      <c r="F10099" t="s">
        <v>1808</v>
      </c>
      <c r="G10099" t="s">
        <v>36824</v>
      </c>
      <c r="I10099" t="s">
        <v>7159</v>
      </c>
      <c r="J10099" t="s">
        <v>36823</v>
      </c>
      <c r="K10099" t="s">
        <v>208</v>
      </c>
      <c r="L10099" t="s">
        <v>36822</v>
      </c>
      <c r="N10099" t="s">
        <v>208</v>
      </c>
      <c r="O10099" t="s">
        <v>476</v>
      </c>
      <c r="P10099" t="s">
        <v>476</v>
      </c>
    </row>
    <row r="10100" spans="1:16">
      <c r="A10100" s="484" t="s">
        <v>58640</v>
      </c>
      <c r="B10100" s="485" t="s">
        <v>58639</v>
      </c>
      <c r="C10100" t="s">
        <v>58638</v>
      </c>
      <c r="D10100" t="s">
        <v>58638</v>
      </c>
      <c r="E10100" t="str">
        <f t="shared" si="157"/>
        <v>687005 - ILLIADE FORMATION</v>
      </c>
      <c r="F10100" t="s">
        <v>9164</v>
      </c>
      <c r="G10100" t="s">
        <v>58637</v>
      </c>
      <c r="I10100" t="s">
        <v>959</v>
      </c>
      <c r="J10100" t="s">
        <v>58636</v>
      </c>
      <c r="K10100" t="s">
        <v>208</v>
      </c>
      <c r="L10100" t="s">
        <v>58635</v>
      </c>
      <c r="N10100" t="s">
        <v>208</v>
      </c>
      <c r="O10100" t="s">
        <v>476</v>
      </c>
      <c r="P10100" t="s">
        <v>476</v>
      </c>
    </row>
    <row r="10101" spans="1:16">
      <c r="A10101" s="484" t="s">
        <v>8507</v>
      </c>
      <c r="B10101" s="485" t="s">
        <v>8506</v>
      </c>
      <c r="C10101" t="s">
        <v>8505</v>
      </c>
      <c r="D10101" t="s">
        <v>8505</v>
      </c>
      <c r="E10101" t="str">
        <f t="shared" si="157"/>
        <v>473224 - UFCS FR FORMATION INSERTION</v>
      </c>
      <c r="F10101" t="s">
        <v>1133</v>
      </c>
      <c r="G10101" t="s">
        <v>8504</v>
      </c>
      <c r="I10101" t="s">
        <v>802</v>
      </c>
      <c r="J10101" t="s">
        <v>8503</v>
      </c>
      <c r="K10101" t="s">
        <v>208</v>
      </c>
      <c r="L10101" t="s">
        <v>8502</v>
      </c>
      <c r="N10101" t="s">
        <v>208</v>
      </c>
      <c r="O10101" t="s">
        <v>476</v>
      </c>
      <c r="P10101" t="s">
        <v>476</v>
      </c>
    </row>
    <row r="10102" spans="1:16">
      <c r="A10102" s="484" t="s">
        <v>67652</v>
      </c>
      <c r="B10102" s="485" t="s">
        <v>67651</v>
      </c>
      <c r="C10102" t="s">
        <v>67650</v>
      </c>
      <c r="D10102" t="s">
        <v>67650</v>
      </c>
      <c r="E10102" t="str">
        <f t="shared" si="157"/>
        <v>505780 - GARNIER CAROLINE LANGUAGE SERVICES</v>
      </c>
      <c r="F10102" t="s">
        <v>17868</v>
      </c>
      <c r="G10102" t="s">
        <v>67649</v>
      </c>
      <c r="I10102" t="s">
        <v>21232</v>
      </c>
      <c r="J10102" t="s">
        <v>67648</v>
      </c>
      <c r="K10102" t="s">
        <v>67647</v>
      </c>
      <c r="L10102" t="s">
        <v>67646</v>
      </c>
      <c r="N10102" t="s">
        <v>208</v>
      </c>
      <c r="O10102" t="s">
        <v>476</v>
      </c>
      <c r="P10102" t="s">
        <v>476</v>
      </c>
    </row>
    <row r="10103" spans="1:16">
      <c r="A10103" s="484" t="s">
        <v>35482</v>
      </c>
      <c r="B10103" s="485" t="s">
        <v>35481</v>
      </c>
      <c r="C10103" t="s">
        <v>35480</v>
      </c>
      <c r="D10103" t="s">
        <v>35480</v>
      </c>
      <c r="E10103" t="str">
        <f t="shared" si="157"/>
        <v>664856 - MON ENTREPRISE EST UNE SCENE</v>
      </c>
      <c r="F10103" t="s">
        <v>15938</v>
      </c>
      <c r="G10103" t="s">
        <v>35479</v>
      </c>
      <c r="I10103" t="s">
        <v>29486</v>
      </c>
      <c r="J10103" t="s">
        <v>35478</v>
      </c>
      <c r="K10103" t="s">
        <v>208</v>
      </c>
      <c r="L10103" t="s">
        <v>35477</v>
      </c>
      <c r="N10103" t="s">
        <v>208</v>
      </c>
      <c r="O10103" t="s">
        <v>476</v>
      </c>
      <c r="P10103" t="s">
        <v>476</v>
      </c>
    </row>
    <row r="10104" spans="1:16">
      <c r="A10104" s="484" t="s">
        <v>86349</v>
      </c>
      <c r="B10104" s="485" t="s">
        <v>86348</v>
      </c>
      <c r="C10104" t="s">
        <v>86347</v>
      </c>
      <c r="D10104" t="s">
        <v>86346</v>
      </c>
      <c r="E10104" t="str">
        <f t="shared" si="157"/>
        <v>679069 - DOUSSOT OLIVIER PAUL GEORGE</v>
      </c>
      <c r="F10104" t="s">
        <v>18259</v>
      </c>
      <c r="G10104" t="s">
        <v>86345</v>
      </c>
      <c r="H10104" t="s">
        <v>86344</v>
      </c>
      <c r="I10104" t="s">
        <v>1837</v>
      </c>
      <c r="K10104" t="s">
        <v>208</v>
      </c>
      <c r="L10104" t="s">
        <v>86343</v>
      </c>
      <c r="N10104" t="s">
        <v>208</v>
      </c>
      <c r="O10104" t="s">
        <v>476</v>
      </c>
      <c r="P10104" t="s">
        <v>476</v>
      </c>
    </row>
    <row r="10105" spans="1:16">
      <c r="A10105" s="484" t="s">
        <v>134896</v>
      </c>
      <c r="B10105" s="485" t="s">
        <v>134895</v>
      </c>
      <c r="C10105" t="s">
        <v>134894</v>
      </c>
      <c r="D10105" t="s">
        <v>134894</v>
      </c>
      <c r="E10105" t="str">
        <f t="shared" si="157"/>
        <v>657153 - ACUITE</v>
      </c>
      <c r="F10105" t="s">
        <v>25142</v>
      </c>
      <c r="G10105" t="s">
        <v>134893</v>
      </c>
      <c r="I10105" t="s">
        <v>1321</v>
      </c>
      <c r="J10105" t="s">
        <v>134892</v>
      </c>
      <c r="K10105" t="s">
        <v>208</v>
      </c>
      <c r="L10105" t="s">
        <v>134891</v>
      </c>
      <c r="N10105" t="s">
        <v>208</v>
      </c>
      <c r="O10105" t="s">
        <v>476</v>
      </c>
      <c r="P10105" t="s">
        <v>476</v>
      </c>
    </row>
    <row r="10106" spans="1:16">
      <c r="A10106" s="484" t="s">
        <v>137084</v>
      </c>
      <c r="B10106" s="485" t="s">
        <v>137083</v>
      </c>
      <c r="C10106" t="s">
        <v>137082</v>
      </c>
      <c r="D10106" t="s">
        <v>137081</v>
      </c>
      <c r="E10106" t="str">
        <f t="shared" si="157"/>
        <v>678661 - A WORLD FOR US PARIS</v>
      </c>
      <c r="F10106" t="s">
        <v>11275</v>
      </c>
      <c r="G10106" t="s">
        <v>137080</v>
      </c>
      <c r="I10106" t="s">
        <v>626</v>
      </c>
      <c r="K10106" t="s">
        <v>208</v>
      </c>
      <c r="L10106" t="s">
        <v>137079</v>
      </c>
      <c r="N10106" t="s">
        <v>208</v>
      </c>
      <c r="O10106" t="s">
        <v>476</v>
      </c>
      <c r="P10106" t="s">
        <v>476</v>
      </c>
    </row>
    <row r="10107" spans="1:16">
      <c r="A10107" s="484" t="s">
        <v>33041</v>
      </c>
      <c r="B10107" s="485" t="s">
        <v>33040</v>
      </c>
      <c r="C10107" t="s">
        <v>33039</v>
      </c>
      <c r="D10107" t="s">
        <v>33038</v>
      </c>
      <c r="E10107" t="str">
        <f t="shared" si="157"/>
        <v>402825 - NOS TOUT PETITS LILLE</v>
      </c>
      <c r="F10107" t="s">
        <v>1086</v>
      </c>
      <c r="G10107" t="s">
        <v>33037</v>
      </c>
      <c r="H10107" t="s">
        <v>33036</v>
      </c>
      <c r="I10107" t="s">
        <v>1814</v>
      </c>
      <c r="J10107" t="s">
        <v>33035</v>
      </c>
      <c r="K10107" t="s">
        <v>208</v>
      </c>
      <c r="L10107" t="s">
        <v>33034</v>
      </c>
      <c r="N10107" t="s">
        <v>208</v>
      </c>
      <c r="O10107" t="s">
        <v>476</v>
      </c>
      <c r="P10107" t="s">
        <v>476</v>
      </c>
    </row>
    <row r="10108" spans="1:16">
      <c r="A10108" s="484" t="s">
        <v>95657</v>
      </c>
      <c r="B10108" s="485" t="s">
        <v>95656</v>
      </c>
      <c r="C10108" t="s">
        <v>95655</v>
      </c>
      <c r="D10108" t="s">
        <v>95655</v>
      </c>
      <c r="E10108" t="str">
        <f t="shared" si="157"/>
        <v>608828 - CLAVEL BERNADETTE</v>
      </c>
      <c r="F10108" t="s">
        <v>10463</v>
      </c>
      <c r="G10108" t="s">
        <v>95654</v>
      </c>
      <c r="I10108" t="s">
        <v>6909</v>
      </c>
      <c r="J10108" t="s">
        <v>95653</v>
      </c>
      <c r="K10108" t="s">
        <v>208</v>
      </c>
      <c r="L10108" t="s">
        <v>95652</v>
      </c>
      <c r="N10108" t="s">
        <v>208</v>
      </c>
      <c r="O10108" t="s">
        <v>476</v>
      </c>
      <c r="P10108" t="s">
        <v>476</v>
      </c>
    </row>
    <row r="10109" spans="1:16">
      <c r="A10109" s="484" t="s">
        <v>30951</v>
      </c>
      <c r="B10109" s="485" t="s">
        <v>30950</v>
      </c>
      <c r="C10109" t="s">
        <v>30949</v>
      </c>
      <c r="D10109" t="s">
        <v>30948</v>
      </c>
      <c r="E10109" t="str">
        <f t="shared" si="157"/>
        <v>655491 - OREAS CONSEIL</v>
      </c>
      <c r="F10109" t="s">
        <v>1444</v>
      </c>
      <c r="G10109" t="s">
        <v>30947</v>
      </c>
      <c r="I10109" t="s">
        <v>30946</v>
      </c>
      <c r="J10109" t="s">
        <v>30945</v>
      </c>
      <c r="K10109" t="s">
        <v>208</v>
      </c>
      <c r="L10109" t="s">
        <v>30944</v>
      </c>
      <c r="N10109" t="s">
        <v>208</v>
      </c>
      <c r="O10109" t="s">
        <v>476</v>
      </c>
      <c r="P10109" t="s">
        <v>476</v>
      </c>
    </row>
    <row r="10110" spans="1:16">
      <c r="A10110" s="484" t="s">
        <v>27847</v>
      </c>
      <c r="B10110" s="485" t="s">
        <v>27846</v>
      </c>
      <c r="C10110" t="s">
        <v>27845</v>
      </c>
      <c r="D10110" t="s">
        <v>27844</v>
      </c>
      <c r="E10110" t="str">
        <f t="shared" si="157"/>
        <v>539624 - PINCEMIN CLAUDE OBJECTIF PERMIS.COM</v>
      </c>
      <c r="F10110" t="s">
        <v>8150</v>
      </c>
      <c r="G10110" t="s">
        <v>27843</v>
      </c>
      <c r="I10110" t="s">
        <v>22917</v>
      </c>
      <c r="J10110" t="s">
        <v>27842</v>
      </c>
      <c r="K10110" t="s">
        <v>208</v>
      </c>
      <c r="L10110" t="s">
        <v>27841</v>
      </c>
      <c r="N10110" t="s">
        <v>208</v>
      </c>
      <c r="O10110" t="s">
        <v>476</v>
      </c>
      <c r="P10110" t="s">
        <v>476</v>
      </c>
    </row>
    <row r="10111" spans="1:16">
      <c r="A10111" s="484" t="s">
        <v>92179</v>
      </c>
      <c r="B10111" s="485" t="s">
        <v>92178</v>
      </c>
      <c r="C10111" t="s">
        <v>92177</v>
      </c>
      <c r="D10111" t="s">
        <v>92176</v>
      </c>
      <c r="E10111" t="str">
        <f t="shared" si="157"/>
        <v>363698 - CSO TOULOUSE</v>
      </c>
      <c r="F10111" t="s">
        <v>10239</v>
      </c>
      <c r="G10111" t="s">
        <v>92175</v>
      </c>
      <c r="H10111" t="s">
        <v>92174</v>
      </c>
      <c r="I10111" t="s">
        <v>603</v>
      </c>
      <c r="J10111" t="s">
        <v>92173</v>
      </c>
      <c r="K10111" t="s">
        <v>208</v>
      </c>
      <c r="L10111" t="s">
        <v>92172</v>
      </c>
      <c r="N10111" t="s">
        <v>208</v>
      </c>
      <c r="O10111" t="s">
        <v>476</v>
      </c>
      <c r="P10111" t="s">
        <v>476</v>
      </c>
    </row>
    <row r="10112" spans="1:16">
      <c r="A10112" s="484" t="s">
        <v>111953</v>
      </c>
      <c r="B10112" s="485" t="s">
        <v>111952</v>
      </c>
      <c r="C10112" t="s">
        <v>111951</v>
      </c>
      <c r="D10112" t="s">
        <v>111951</v>
      </c>
      <c r="E10112" t="str">
        <f t="shared" si="157"/>
        <v>578721 - BRUYERE CAROLE</v>
      </c>
      <c r="F10112" t="s">
        <v>15198</v>
      </c>
      <c r="G10112" t="s">
        <v>111950</v>
      </c>
      <c r="I10112" t="s">
        <v>3364</v>
      </c>
      <c r="J10112" t="s">
        <v>111949</v>
      </c>
      <c r="K10112" t="s">
        <v>208</v>
      </c>
      <c r="L10112" t="s">
        <v>111948</v>
      </c>
      <c r="N10112" t="s">
        <v>208</v>
      </c>
      <c r="O10112" t="s">
        <v>476</v>
      </c>
      <c r="P10112" t="s">
        <v>476</v>
      </c>
    </row>
    <row r="10113" spans="1:16">
      <c r="A10113" s="484" t="s">
        <v>131561</v>
      </c>
      <c r="B10113" s="485" t="s">
        <v>131560</v>
      </c>
      <c r="C10113" t="s">
        <v>131559</v>
      </c>
      <c r="D10113" t="s">
        <v>131559</v>
      </c>
      <c r="E10113" t="str">
        <f t="shared" si="157"/>
        <v>411840 - AGIR EN SANTE</v>
      </c>
      <c r="F10113" t="s">
        <v>15920</v>
      </c>
      <c r="G10113" t="s">
        <v>131558</v>
      </c>
      <c r="I10113" t="s">
        <v>96360</v>
      </c>
      <c r="J10113" t="s">
        <v>131557</v>
      </c>
      <c r="K10113" t="s">
        <v>131556</v>
      </c>
      <c r="L10113" t="s">
        <v>131555</v>
      </c>
      <c r="N10113" t="s">
        <v>208</v>
      </c>
      <c r="O10113" t="s">
        <v>476</v>
      </c>
      <c r="P10113" t="s">
        <v>476</v>
      </c>
    </row>
    <row r="10114" spans="1:16">
      <c r="A10114" s="484" t="s">
        <v>38737</v>
      </c>
      <c r="B10114" s="485" t="s">
        <v>38736</v>
      </c>
      <c r="C10114" t="s">
        <v>38735</v>
      </c>
      <c r="D10114" t="s">
        <v>38735</v>
      </c>
      <c r="E10114" t="str">
        <f t="shared" ref="E10114:E10177" si="158">_xlfn.CONCAT(L10114," - ",D10114)</f>
        <v>398330 - MALHERBE &amp; CONSULTANT</v>
      </c>
      <c r="F10114" t="s">
        <v>8392</v>
      </c>
      <c r="G10114" t="s">
        <v>38734</v>
      </c>
      <c r="I10114" t="s">
        <v>860</v>
      </c>
      <c r="J10114" t="s">
        <v>38733</v>
      </c>
      <c r="K10114" t="s">
        <v>208</v>
      </c>
      <c r="L10114" t="s">
        <v>38732</v>
      </c>
      <c r="N10114" t="s">
        <v>208</v>
      </c>
      <c r="O10114" t="s">
        <v>476</v>
      </c>
      <c r="P10114" t="s">
        <v>476</v>
      </c>
    </row>
    <row r="10115" spans="1:16">
      <c r="A10115" s="484" t="s">
        <v>10763</v>
      </c>
      <c r="B10115" s="485" t="s">
        <v>10762</v>
      </c>
      <c r="C10115" t="s">
        <v>10761</v>
      </c>
      <c r="D10115" t="s">
        <v>10761</v>
      </c>
      <c r="E10115" t="str">
        <f t="shared" si="158"/>
        <v>450730 - TEMIS FORMATION</v>
      </c>
      <c r="F10115" t="s">
        <v>10333</v>
      </c>
      <c r="G10115" t="s">
        <v>10760</v>
      </c>
      <c r="I10115" t="s">
        <v>10759</v>
      </c>
      <c r="J10115" t="s">
        <v>10758</v>
      </c>
      <c r="K10115" t="s">
        <v>208</v>
      </c>
      <c r="L10115" t="s">
        <v>10757</v>
      </c>
      <c r="N10115" t="s">
        <v>208</v>
      </c>
      <c r="O10115" t="s">
        <v>476</v>
      </c>
      <c r="P10115" t="s">
        <v>476</v>
      </c>
    </row>
    <row r="10116" spans="1:16">
      <c r="A10116" s="484" t="s">
        <v>22536</v>
      </c>
      <c r="B10116" s="485" t="s">
        <v>22535</v>
      </c>
      <c r="C10116" t="s">
        <v>22534</v>
      </c>
      <c r="D10116" t="s">
        <v>22534</v>
      </c>
      <c r="E10116" t="str">
        <f t="shared" si="158"/>
        <v>583947 - RESECUM</v>
      </c>
      <c r="F10116" t="s">
        <v>14707</v>
      </c>
      <c r="G10116" t="s">
        <v>22533</v>
      </c>
      <c r="I10116" t="s">
        <v>1837</v>
      </c>
      <c r="J10116" t="s">
        <v>22532</v>
      </c>
      <c r="K10116" t="s">
        <v>208</v>
      </c>
      <c r="L10116" t="s">
        <v>22531</v>
      </c>
      <c r="N10116" t="s">
        <v>208</v>
      </c>
      <c r="O10116" t="s">
        <v>476</v>
      </c>
      <c r="P10116" t="s">
        <v>476</v>
      </c>
    </row>
    <row r="10117" spans="1:16">
      <c r="A10117" s="484" t="s">
        <v>16695</v>
      </c>
      <c r="B10117" s="485" t="s">
        <v>16694</v>
      </c>
      <c r="C10117" t="s">
        <v>16693</v>
      </c>
      <c r="D10117" t="s">
        <v>16693</v>
      </c>
      <c r="E10117" t="str">
        <f t="shared" si="158"/>
        <v>449854 - SI2P GE</v>
      </c>
      <c r="F10117" t="s">
        <v>16692</v>
      </c>
      <c r="G10117" t="s">
        <v>16691</v>
      </c>
      <c r="I10117" t="s">
        <v>16690</v>
      </c>
      <c r="J10117" t="s">
        <v>16689</v>
      </c>
      <c r="K10117" t="s">
        <v>208</v>
      </c>
      <c r="L10117" t="s">
        <v>16688</v>
      </c>
      <c r="N10117" t="s">
        <v>208</v>
      </c>
      <c r="O10117" t="s">
        <v>476</v>
      </c>
      <c r="P10117" t="s">
        <v>476</v>
      </c>
    </row>
    <row r="10118" spans="1:16">
      <c r="A10118" s="484" t="s">
        <v>3659</v>
      </c>
      <c r="B10118" s="485" t="s">
        <v>3658</v>
      </c>
      <c r="C10118" t="s">
        <v>3657</v>
      </c>
      <c r="D10118" t="s">
        <v>3657</v>
      </c>
      <c r="E10118" t="str">
        <f t="shared" si="158"/>
        <v>521670 - VILLERETTE MATTHIEU</v>
      </c>
      <c r="F10118" t="s">
        <v>3656</v>
      </c>
      <c r="G10118" t="s">
        <v>3655</v>
      </c>
      <c r="I10118" t="s">
        <v>3654</v>
      </c>
      <c r="J10118" t="s">
        <v>3653</v>
      </c>
      <c r="K10118" t="s">
        <v>208</v>
      </c>
      <c r="L10118" t="s">
        <v>3652</v>
      </c>
      <c r="N10118" t="s">
        <v>208</v>
      </c>
      <c r="O10118" t="s">
        <v>476</v>
      </c>
      <c r="P10118" t="s">
        <v>476</v>
      </c>
    </row>
    <row r="10119" spans="1:16">
      <c r="A10119" s="484" t="s">
        <v>74282</v>
      </c>
      <c r="B10119" s="485" t="s">
        <v>74281</v>
      </c>
      <c r="C10119" t="s">
        <v>74280</v>
      </c>
      <c r="D10119" t="s">
        <v>74279</v>
      </c>
      <c r="E10119" t="str">
        <f t="shared" si="158"/>
        <v>464259 - KAYE KELLEY</v>
      </c>
      <c r="F10119" t="s">
        <v>2651</v>
      </c>
      <c r="G10119" t="s">
        <v>74278</v>
      </c>
      <c r="I10119" t="s">
        <v>4703</v>
      </c>
      <c r="K10119" t="s">
        <v>208</v>
      </c>
      <c r="L10119" t="s">
        <v>74277</v>
      </c>
      <c r="N10119" t="s">
        <v>208</v>
      </c>
      <c r="O10119" t="s">
        <v>476</v>
      </c>
      <c r="P10119" t="s">
        <v>476</v>
      </c>
    </row>
    <row r="10120" spans="1:16">
      <c r="A10120" s="484" t="s">
        <v>17280</v>
      </c>
      <c r="B10120" s="485" t="s">
        <v>17279</v>
      </c>
      <c r="C10120" t="s">
        <v>17278</v>
      </c>
      <c r="D10120" t="s">
        <v>17278</v>
      </c>
      <c r="E10120" t="str">
        <f t="shared" si="158"/>
        <v>646404 - SIANO ALEXANDRA</v>
      </c>
      <c r="F10120" t="s">
        <v>17277</v>
      </c>
      <c r="G10120" t="s">
        <v>17276</v>
      </c>
      <c r="I10120" t="s">
        <v>17275</v>
      </c>
      <c r="K10120" t="s">
        <v>208</v>
      </c>
      <c r="L10120" t="s">
        <v>17274</v>
      </c>
      <c r="N10120" t="s">
        <v>208</v>
      </c>
      <c r="O10120" t="s">
        <v>476</v>
      </c>
      <c r="P10120" t="s">
        <v>476</v>
      </c>
    </row>
    <row r="10121" spans="1:16">
      <c r="A10121" s="484" t="s">
        <v>77151</v>
      </c>
      <c r="B10121" s="485" t="s">
        <v>77150</v>
      </c>
      <c r="C10121" t="s">
        <v>77149</v>
      </c>
      <c r="D10121" t="s">
        <v>77149</v>
      </c>
      <c r="E10121" t="str">
        <f t="shared" si="158"/>
        <v>481877 - E-TRIBART</v>
      </c>
      <c r="F10121" t="s">
        <v>7547</v>
      </c>
      <c r="G10121" t="s">
        <v>77148</v>
      </c>
      <c r="H10121" t="s">
        <v>77147</v>
      </c>
      <c r="I10121" t="s">
        <v>1542</v>
      </c>
      <c r="J10121" t="s">
        <v>77146</v>
      </c>
      <c r="K10121" t="s">
        <v>208</v>
      </c>
      <c r="L10121" t="s">
        <v>77145</v>
      </c>
      <c r="N10121" t="s">
        <v>208</v>
      </c>
      <c r="O10121" t="s">
        <v>476</v>
      </c>
      <c r="P10121" t="s">
        <v>476</v>
      </c>
    </row>
    <row r="10122" spans="1:16">
      <c r="A10122" s="484" t="s">
        <v>76683</v>
      </c>
      <c r="B10122" s="485" t="s">
        <v>76682</v>
      </c>
      <c r="C10122" t="s">
        <v>76681</v>
      </c>
      <c r="D10122" t="s">
        <v>76681</v>
      </c>
      <c r="E10122" t="str">
        <f t="shared" si="158"/>
        <v>523628 - EURL PROBE</v>
      </c>
      <c r="F10122" t="s">
        <v>76567</v>
      </c>
      <c r="G10122" t="s">
        <v>76680</v>
      </c>
      <c r="I10122" t="s">
        <v>7300</v>
      </c>
      <c r="K10122" t="s">
        <v>208</v>
      </c>
      <c r="L10122" t="s">
        <v>76679</v>
      </c>
      <c r="N10122" t="s">
        <v>208</v>
      </c>
      <c r="O10122" t="s">
        <v>476</v>
      </c>
      <c r="P10122" t="s">
        <v>476</v>
      </c>
    </row>
    <row r="10123" spans="1:16">
      <c r="A10123" s="484" t="s">
        <v>56988</v>
      </c>
      <c r="B10123" s="485" t="s">
        <v>56987</v>
      </c>
      <c r="C10123" t="s">
        <v>56986</v>
      </c>
      <c r="D10123" t="s">
        <v>56986</v>
      </c>
      <c r="E10123" t="str">
        <f t="shared" si="158"/>
        <v>678806 - INSTITUT CONCERTO</v>
      </c>
      <c r="F10123" t="s">
        <v>6592</v>
      </c>
      <c r="G10123" t="s">
        <v>56985</v>
      </c>
      <c r="I10123" t="s">
        <v>626</v>
      </c>
      <c r="J10123" t="s">
        <v>56984</v>
      </c>
      <c r="K10123" t="s">
        <v>208</v>
      </c>
      <c r="L10123" t="s">
        <v>56983</v>
      </c>
      <c r="N10123" t="s">
        <v>208</v>
      </c>
      <c r="O10123" t="s">
        <v>476</v>
      </c>
      <c r="P10123" t="s">
        <v>476</v>
      </c>
    </row>
    <row r="10124" spans="1:16">
      <c r="A10124" s="484" t="s">
        <v>2561</v>
      </c>
      <c r="B10124" s="485" t="s">
        <v>2560</v>
      </c>
      <c r="C10124" t="s">
        <v>2559</v>
      </c>
      <c r="D10124" t="s">
        <v>2559</v>
      </c>
      <c r="E10124" t="str">
        <f t="shared" si="158"/>
        <v>636733 - WEFIT GROUP</v>
      </c>
      <c r="F10124" t="s">
        <v>2558</v>
      </c>
      <c r="G10124" t="s">
        <v>2557</v>
      </c>
      <c r="I10124" t="s">
        <v>626</v>
      </c>
      <c r="J10124" t="s">
        <v>2556</v>
      </c>
      <c r="K10124" t="s">
        <v>208</v>
      </c>
      <c r="L10124" t="s">
        <v>2555</v>
      </c>
      <c r="N10124" t="s">
        <v>208</v>
      </c>
      <c r="O10124" t="s">
        <v>476</v>
      </c>
      <c r="P10124" t="s">
        <v>476</v>
      </c>
    </row>
    <row r="10125" spans="1:16">
      <c r="A10125" s="484" t="s">
        <v>19048</v>
      </c>
      <c r="B10125" s="485" t="s">
        <v>19047</v>
      </c>
      <c r="C10125" t="s">
        <v>19046</v>
      </c>
      <c r="D10125" t="s">
        <v>19046</v>
      </c>
      <c r="E10125" t="str">
        <f t="shared" si="158"/>
        <v>606844 - SCHWARZBARD FLORENCE - SIXIEME SENS</v>
      </c>
      <c r="F10125" t="s">
        <v>6143</v>
      </c>
      <c r="G10125" t="s">
        <v>19045</v>
      </c>
      <c r="I10125" t="s">
        <v>19044</v>
      </c>
      <c r="J10125" t="s">
        <v>19043</v>
      </c>
      <c r="K10125" t="s">
        <v>208</v>
      </c>
      <c r="L10125" t="s">
        <v>19042</v>
      </c>
      <c r="N10125" t="s">
        <v>208</v>
      </c>
      <c r="O10125" t="s">
        <v>476</v>
      </c>
      <c r="P10125" t="s">
        <v>476</v>
      </c>
    </row>
    <row r="10126" spans="1:16">
      <c r="A10126" s="484" t="s">
        <v>36894</v>
      </c>
      <c r="B10126" s="485" t="s">
        <v>36893</v>
      </c>
      <c r="C10126" t="s">
        <v>36892</v>
      </c>
      <c r="D10126" t="s">
        <v>36892</v>
      </c>
      <c r="E10126" t="str">
        <f t="shared" si="158"/>
        <v>658741 - MENOZZI MAUD</v>
      </c>
      <c r="F10126" t="s">
        <v>19455</v>
      </c>
      <c r="G10126" t="s">
        <v>36891</v>
      </c>
      <c r="I10126" t="s">
        <v>25637</v>
      </c>
      <c r="J10126" t="s">
        <v>36890</v>
      </c>
      <c r="K10126" t="s">
        <v>208</v>
      </c>
      <c r="L10126" t="s">
        <v>36889</v>
      </c>
      <c r="N10126" t="s">
        <v>208</v>
      </c>
      <c r="O10126" t="s">
        <v>476</v>
      </c>
      <c r="P10126" t="s">
        <v>476</v>
      </c>
    </row>
    <row r="10127" spans="1:16">
      <c r="A10127" s="484" t="s">
        <v>15608</v>
      </c>
      <c r="B10127" s="485" t="s">
        <v>15607</v>
      </c>
      <c r="C10127" t="s">
        <v>15606</v>
      </c>
      <c r="D10127" t="s">
        <v>15605</v>
      </c>
      <c r="E10127" t="str">
        <f t="shared" si="158"/>
        <v>403969 - SEO</v>
      </c>
      <c r="F10127" t="s">
        <v>15604</v>
      </c>
      <c r="G10127" t="s">
        <v>15603</v>
      </c>
      <c r="I10127" t="s">
        <v>15602</v>
      </c>
      <c r="J10127" t="s">
        <v>15601</v>
      </c>
      <c r="K10127" t="s">
        <v>15600</v>
      </c>
      <c r="L10127" t="s">
        <v>15599</v>
      </c>
      <c r="N10127" t="s">
        <v>208</v>
      </c>
      <c r="O10127" t="s">
        <v>476</v>
      </c>
      <c r="P10127" t="s">
        <v>476</v>
      </c>
    </row>
    <row r="10128" spans="1:16">
      <c r="A10128" s="484" t="s">
        <v>37714</v>
      </c>
      <c r="B10128" s="485" t="s">
        <v>37713</v>
      </c>
      <c r="C10128" t="s">
        <v>37712</v>
      </c>
      <c r="D10128" t="s">
        <v>37711</v>
      </c>
      <c r="E10128" t="str">
        <f t="shared" si="158"/>
        <v>528079 - MAZOYER PATRICK CPQS</v>
      </c>
      <c r="F10128" t="s">
        <v>3026</v>
      </c>
      <c r="G10128" t="s">
        <v>37710</v>
      </c>
      <c r="I10128" t="s">
        <v>37709</v>
      </c>
      <c r="K10128" t="s">
        <v>208</v>
      </c>
      <c r="L10128" t="s">
        <v>37708</v>
      </c>
      <c r="N10128" t="s">
        <v>208</v>
      </c>
      <c r="O10128" t="s">
        <v>476</v>
      </c>
      <c r="P10128" t="s">
        <v>476</v>
      </c>
    </row>
    <row r="10129" spans="1:16">
      <c r="A10129" s="484" t="s">
        <v>115799</v>
      </c>
      <c r="B10129" s="485" t="s">
        <v>115798</v>
      </c>
      <c r="C10129" t="s">
        <v>115797</v>
      </c>
      <c r="D10129" t="s">
        <v>115796</v>
      </c>
      <c r="E10129" t="str">
        <f t="shared" si="158"/>
        <v>617295 - AFCMS</v>
      </c>
      <c r="F10129" t="s">
        <v>22401</v>
      </c>
      <c r="G10129" t="s">
        <v>115795</v>
      </c>
      <c r="H10129" t="s">
        <v>115794</v>
      </c>
      <c r="I10129" t="s">
        <v>4549</v>
      </c>
      <c r="J10129" t="s">
        <v>115793</v>
      </c>
      <c r="K10129" t="s">
        <v>208</v>
      </c>
      <c r="L10129" t="s">
        <v>115792</v>
      </c>
      <c r="N10129" t="s">
        <v>208</v>
      </c>
      <c r="O10129" t="s">
        <v>476</v>
      </c>
      <c r="P10129" t="s">
        <v>476</v>
      </c>
    </row>
    <row r="10130" spans="1:16">
      <c r="A10130" s="484" t="s">
        <v>62324</v>
      </c>
      <c r="B10130" s="485" t="s">
        <v>62323</v>
      </c>
      <c r="C10130" t="s">
        <v>62322</v>
      </c>
      <c r="D10130" t="s">
        <v>62321</v>
      </c>
      <c r="E10130" t="str">
        <f t="shared" si="158"/>
        <v>583510 - HARIZI JAMILA</v>
      </c>
      <c r="F10130" t="s">
        <v>62320</v>
      </c>
      <c r="G10130" t="s">
        <v>62319</v>
      </c>
      <c r="I10130" t="s">
        <v>6023</v>
      </c>
      <c r="J10130" t="s">
        <v>62318</v>
      </c>
      <c r="K10130" t="s">
        <v>208</v>
      </c>
      <c r="L10130" t="s">
        <v>62317</v>
      </c>
      <c r="N10130" t="s">
        <v>208</v>
      </c>
      <c r="O10130" t="s">
        <v>476</v>
      </c>
      <c r="P10130" t="s">
        <v>476</v>
      </c>
    </row>
    <row r="10131" spans="1:16">
      <c r="A10131" s="484" t="s">
        <v>85215</v>
      </c>
      <c r="B10131" s="485" t="s">
        <v>85214</v>
      </c>
      <c r="C10131" t="s">
        <v>85213</v>
      </c>
      <c r="D10131" t="s">
        <v>85213</v>
      </c>
      <c r="E10131" t="str">
        <f t="shared" si="158"/>
        <v>582700 - ECLORE - LES ATELIERS DU SOI ASSOCIATION</v>
      </c>
      <c r="F10131" t="s">
        <v>8493</v>
      </c>
      <c r="G10131" t="s">
        <v>85212</v>
      </c>
      <c r="I10131" t="s">
        <v>85211</v>
      </c>
      <c r="J10131" t="s">
        <v>85210</v>
      </c>
      <c r="K10131" t="s">
        <v>208</v>
      </c>
      <c r="L10131" t="s">
        <v>85209</v>
      </c>
      <c r="N10131" t="s">
        <v>208</v>
      </c>
      <c r="O10131" t="s">
        <v>476</v>
      </c>
      <c r="P10131" t="s">
        <v>476</v>
      </c>
    </row>
    <row r="10132" spans="1:16">
      <c r="A10132" s="484" t="s">
        <v>51941</v>
      </c>
      <c r="B10132" s="485" t="s">
        <v>51940</v>
      </c>
      <c r="C10132" t="s">
        <v>51939</v>
      </c>
      <c r="D10132" t="s">
        <v>51939</v>
      </c>
      <c r="E10132" t="str">
        <f t="shared" si="158"/>
        <v>556245 - INTER LIGERE</v>
      </c>
      <c r="F10132" t="s">
        <v>8706</v>
      </c>
      <c r="G10132" t="s">
        <v>51938</v>
      </c>
      <c r="I10132" t="s">
        <v>51937</v>
      </c>
      <c r="J10132" t="s">
        <v>51936</v>
      </c>
      <c r="K10132" t="s">
        <v>208</v>
      </c>
      <c r="L10132" t="s">
        <v>51935</v>
      </c>
      <c r="N10132" t="s">
        <v>208</v>
      </c>
      <c r="O10132" t="s">
        <v>476</v>
      </c>
      <c r="P10132" t="s">
        <v>476</v>
      </c>
    </row>
    <row r="10133" spans="1:16">
      <c r="A10133" s="484" t="s">
        <v>12223</v>
      </c>
      <c r="B10133" s="485" t="s">
        <v>12222</v>
      </c>
      <c r="C10133" t="s">
        <v>12221</v>
      </c>
      <c r="D10133" t="s">
        <v>12221</v>
      </c>
      <c r="E10133" t="str">
        <f t="shared" si="158"/>
        <v>612868 - SUPIOT OLIVIER</v>
      </c>
      <c r="F10133" t="s">
        <v>1759</v>
      </c>
      <c r="G10133" t="s">
        <v>12220</v>
      </c>
      <c r="I10133" t="s">
        <v>12219</v>
      </c>
      <c r="J10133" t="s">
        <v>12218</v>
      </c>
      <c r="K10133" t="s">
        <v>208</v>
      </c>
      <c r="L10133" t="s">
        <v>12217</v>
      </c>
      <c r="N10133" t="s">
        <v>208</v>
      </c>
      <c r="O10133" t="s">
        <v>476</v>
      </c>
      <c r="P10133" t="s">
        <v>476</v>
      </c>
    </row>
    <row r="10134" spans="1:16">
      <c r="A10134" s="484" t="s">
        <v>70710</v>
      </c>
      <c r="B10134" s="485" t="s">
        <v>70709</v>
      </c>
      <c r="C10134" t="s">
        <v>70708</v>
      </c>
      <c r="D10134" t="s">
        <v>70707</v>
      </c>
      <c r="E10134" t="str">
        <f t="shared" si="158"/>
        <v>647883 - FORMAPART HONFLEUR</v>
      </c>
      <c r="F10134" t="s">
        <v>6080</v>
      </c>
      <c r="G10134" t="s">
        <v>70706</v>
      </c>
      <c r="I10134" t="s">
        <v>70705</v>
      </c>
      <c r="J10134" t="s">
        <v>70704</v>
      </c>
      <c r="K10134" t="s">
        <v>208</v>
      </c>
      <c r="L10134" t="s">
        <v>70703</v>
      </c>
      <c r="N10134" t="s">
        <v>208</v>
      </c>
      <c r="O10134" t="s">
        <v>476</v>
      </c>
      <c r="P10134" t="s">
        <v>476</v>
      </c>
    </row>
    <row r="10135" spans="1:16">
      <c r="A10135" s="484" t="s">
        <v>131627</v>
      </c>
      <c r="B10135" s="485" t="s">
        <v>131626</v>
      </c>
      <c r="C10135" t="s">
        <v>131625</v>
      </c>
      <c r="D10135" t="s">
        <v>131625</v>
      </c>
      <c r="E10135" t="str">
        <f t="shared" si="158"/>
        <v>433512 - AGILEOM</v>
      </c>
      <c r="F10135" t="s">
        <v>6896</v>
      </c>
      <c r="G10135" t="s">
        <v>131624</v>
      </c>
      <c r="I10135" t="s">
        <v>1501</v>
      </c>
      <c r="J10135" t="s">
        <v>131623</v>
      </c>
      <c r="K10135" t="s">
        <v>208</v>
      </c>
      <c r="L10135" t="s">
        <v>131622</v>
      </c>
      <c r="N10135" t="s">
        <v>208</v>
      </c>
      <c r="O10135" t="s">
        <v>476</v>
      </c>
      <c r="P10135" t="s">
        <v>476</v>
      </c>
    </row>
    <row r="10136" spans="1:16">
      <c r="A10136" s="484" t="s">
        <v>86009</v>
      </c>
      <c r="B10136" s="485" t="s">
        <v>86008</v>
      </c>
      <c r="C10136" t="s">
        <v>86007</v>
      </c>
      <c r="D10136" t="s">
        <v>86007</v>
      </c>
      <c r="E10136" t="str">
        <f t="shared" si="158"/>
        <v>558576 - DUBOC GUILLAUME - DEBOSSELAGE EXPERT</v>
      </c>
      <c r="F10136" t="s">
        <v>707</v>
      </c>
      <c r="G10136" t="s">
        <v>86006</v>
      </c>
      <c r="H10136" t="s">
        <v>86005</v>
      </c>
      <c r="I10136" t="s">
        <v>86004</v>
      </c>
      <c r="J10136" t="s">
        <v>86003</v>
      </c>
      <c r="K10136" t="s">
        <v>208</v>
      </c>
      <c r="L10136" t="s">
        <v>86002</v>
      </c>
      <c r="N10136" t="s">
        <v>208</v>
      </c>
      <c r="O10136" t="s">
        <v>476</v>
      </c>
      <c r="P10136" t="s">
        <v>476</v>
      </c>
    </row>
    <row r="10137" spans="1:16">
      <c r="A10137" s="484" t="s">
        <v>43067</v>
      </c>
      <c r="B10137" s="485" t="s">
        <v>43066</v>
      </c>
      <c r="C10137" t="s">
        <v>43065</v>
      </c>
      <c r="D10137" t="s">
        <v>43064</v>
      </c>
      <c r="E10137" t="str">
        <f t="shared" si="158"/>
        <v>453225 - LEXOM PRIVAS</v>
      </c>
      <c r="F10137" t="s">
        <v>6072</v>
      </c>
      <c r="G10137" t="s">
        <v>43063</v>
      </c>
      <c r="I10137" t="s">
        <v>43062</v>
      </c>
      <c r="J10137" t="s">
        <v>43061</v>
      </c>
      <c r="K10137" t="s">
        <v>208</v>
      </c>
      <c r="L10137" t="s">
        <v>43060</v>
      </c>
      <c r="N10137" t="s">
        <v>208</v>
      </c>
      <c r="O10137" t="s">
        <v>476</v>
      </c>
      <c r="P10137" t="s">
        <v>476</v>
      </c>
    </row>
    <row r="10138" spans="1:16">
      <c r="A10138" s="484" t="s">
        <v>84673</v>
      </c>
      <c r="B10138" s="485" t="s">
        <v>84672</v>
      </c>
      <c r="C10138" t="s">
        <v>84671</v>
      </c>
      <c r="D10138" t="s">
        <v>84671</v>
      </c>
      <c r="E10138" t="str">
        <f t="shared" si="158"/>
        <v>499729 - ECOLE DE CONDUITE PATRICK</v>
      </c>
      <c r="F10138" t="s">
        <v>7817</v>
      </c>
      <c r="G10138" t="s">
        <v>84670</v>
      </c>
      <c r="I10138" t="s">
        <v>84669</v>
      </c>
      <c r="J10138" t="s">
        <v>84668</v>
      </c>
      <c r="K10138" t="s">
        <v>208</v>
      </c>
      <c r="L10138" t="s">
        <v>84667</v>
      </c>
      <c r="N10138" t="s">
        <v>208</v>
      </c>
      <c r="O10138" t="s">
        <v>476</v>
      </c>
      <c r="P10138" t="s">
        <v>476</v>
      </c>
    </row>
    <row r="10139" spans="1:16">
      <c r="A10139" s="484" t="s">
        <v>111745</v>
      </c>
      <c r="B10139" s="485" t="s">
        <v>111744</v>
      </c>
      <c r="C10139" t="s">
        <v>111743</v>
      </c>
      <c r="D10139" t="s">
        <v>111743</v>
      </c>
      <c r="E10139" t="str">
        <f t="shared" si="158"/>
        <v>398536 - BUIL AUDE</v>
      </c>
      <c r="G10139" t="s">
        <v>111742</v>
      </c>
      <c r="H10139" t="s">
        <v>54268</v>
      </c>
      <c r="I10139" t="s">
        <v>4760</v>
      </c>
      <c r="K10139" t="s">
        <v>208</v>
      </c>
      <c r="L10139" t="s">
        <v>111741</v>
      </c>
      <c r="N10139" t="s">
        <v>208</v>
      </c>
      <c r="O10139" t="s">
        <v>476</v>
      </c>
      <c r="P10139" t="s">
        <v>476</v>
      </c>
    </row>
    <row r="10140" spans="1:16">
      <c r="A10140" s="484" t="s">
        <v>49432</v>
      </c>
      <c r="B10140" s="485" t="s">
        <v>49431</v>
      </c>
      <c r="C10140" t="s">
        <v>49430</v>
      </c>
      <c r="D10140" t="s">
        <v>49430</v>
      </c>
      <c r="E10140" t="str">
        <f t="shared" si="158"/>
        <v>626466 - JEAN-MARC VARIN</v>
      </c>
      <c r="F10140" t="s">
        <v>28477</v>
      </c>
      <c r="G10140" t="s">
        <v>49429</v>
      </c>
      <c r="I10140" t="s">
        <v>7815</v>
      </c>
      <c r="J10140" t="s">
        <v>49428</v>
      </c>
      <c r="K10140" t="s">
        <v>208</v>
      </c>
      <c r="L10140" t="s">
        <v>49427</v>
      </c>
      <c r="N10140" t="s">
        <v>208</v>
      </c>
      <c r="O10140" t="s">
        <v>476</v>
      </c>
      <c r="P10140" t="s">
        <v>476</v>
      </c>
    </row>
    <row r="10141" spans="1:16">
      <c r="A10141" s="484" t="s">
        <v>89141</v>
      </c>
      <c r="B10141" s="485" t="s">
        <v>89140</v>
      </c>
      <c r="C10141" t="s">
        <v>89139</v>
      </c>
      <c r="D10141" t="s">
        <v>89139</v>
      </c>
      <c r="E10141" t="str">
        <f t="shared" si="158"/>
        <v>571180 - DANGLA CHRISTELLE</v>
      </c>
      <c r="F10141" t="s">
        <v>1077</v>
      </c>
      <c r="G10141" t="s">
        <v>89138</v>
      </c>
      <c r="I10141" t="s">
        <v>89137</v>
      </c>
      <c r="J10141" t="s">
        <v>89136</v>
      </c>
      <c r="K10141" t="s">
        <v>208</v>
      </c>
      <c r="L10141" t="s">
        <v>89135</v>
      </c>
      <c r="N10141" t="s">
        <v>208</v>
      </c>
      <c r="O10141" t="s">
        <v>476</v>
      </c>
      <c r="P10141" t="s">
        <v>476</v>
      </c>
    </row>
    <row r="10142" spans="1:16">
      <c r="A10142" s="484" t="s">
        <v>20532</v>
      </c>
      <c r="B10142" s="485" t="s">
        <v>20531</v>
      </c>
      <c r="C10142" t="s">
        <v>20530</v>
      </c>
      <c r="D10142" t="s">
        <v>20530</v>
      </c>
      <c r="E10142" t="str">
        <f t="shared" si="158"/>
        <v>435960 - SAMSON LAURENT</v>
      </c>
      <c r="F10142" t="s">
        <v>20529</v>
      </c>
      <c r="G10142" t="s">
        <v>20528</v>
      </c>
      <c r="I10142" t="s">
        <v>20187</v>
      </c>
      <c r="J10142" t="s">
        <v>20527</v>
      </c>
      <c r="K10142" t="s">
        <v>208</v>
      </c>
      <c r="L10142" t="s">
        <v>20526</v>
      </c>
      <c r="N10142" t="s">
        <v>208</v>
      </c>
      <c r="O10142" t="s">
        <v>476</v>
      </c>
      <c r="P10142" t="s">
        <v>476</v>
      </c>
    </row>
    <row r="10143" spans="1:16">
      <c r="A10143" s="484" t="s">
        <v>29944</v>
      </c>
      <c r="B10143" s="485" t="s">
        <v>29943</v>
      </c>
      <c r="C10143" t="s">
        <v>29942</v>
      </c>
      <c r="D10143" t="s">
        <v>29942</v>
      </c>
      <c r="E10143" t="str">
        <f t="shared" si="158"/>
        <v>646428 - PAIDIA</v>
      </c>
      <c r="F10143" t="s">
        <v>13987</v>
      </c>
      <c r="G10143" t="s">
        <v>29941</v>
      </c>
      <c r="H10143" t="s">
        <v>29940</v>
      </c>
      <c r="I10143" t="s">
        <v>626</v>
      </c>
      <c r="K10143" t="s">
        <v>208</v>
      </c>
      <c r="L10143" t="s">
        <v>29939</v>
      </c>
      <c r="N10143" t="s">
        <v>208</v>
      </c>
      <c r="O10143" t="s">
        <v>476</v>
      </c>
      <c r="P10143" t="s">
        <v>476</v>
      </c>
    </row>
    <row r="10144" spans="1:16">
      <c r="A10144" s="484" t="s">
        <v>96767</v>
      </c>
      <c r="B10144" s="485" t="s">
        <v>96766</v>
      </c>
      <c r="C10144" t="s">
        <v>96765</v>
      </c>
      <c r="D10144" t="s">
        <v>96765</v>
      </c>
      <c r="E10144" t="str">
        <f t="shared" si="158"/>
        <v>626909 - CHAMPAGNEUR MARTIN</v>
      </c>
      <c r="F10144" t="s">
        <v>15285</v>
      </c>
      <c r="G10144" t="s">
        <v>96764</v>
      </c>
      <c r="I10144" t="s">
        <v>96763</v>
      </c>
      <c r="K10144" t="s">
        <v>208</v>
      </c>
      <c r="L10144" t="s">
        <v>96762</v>
      </c>
      <c r="N10144" t="s">
        <v>208</v>
      </c>
      <c r="O10144" t="s">
        <v>476</v>
      </c>
      <c r="P10144" t="s">
        <v>476</v>
      </c>
    </row>
    <row r="10145" spans="1:16">
      <c r="A10145" s="484" t="s">
        <v>1296</v>
      </c>
      <c r="B10145" s="485" t="s">
        <v>1295</v>
      </c>
      <c r="C10145" t="s">
        <v>1294</v>
      </c>
      <c r="D10145" t="s">
        <v>1294</v>
      </c>
      <c r="E10145" t="str">
        <f t="shared" si="158"/>
        <v>608660 - ZAHORSKI ALISON ANNE</v>
      </c>
      <c r="F10145" t="s">
        <v>1077</v>
      </c>
      <c r="G10145" t="s">
        <v>1293</v>
      </c>
      <c r="I10145" t="s">
        <v>802</v>
      </c>
      <c r="J10145" t="s">
        <v>1292</v>
      </c>
      <c r="K10145" t="s">
        <v>208</v>
      </c>
      <c r="L10145" t="s">
        <v>1291</v>
      </c>
      <c r="N10145" t="s">
        <v>208</v>
      </c>
      <c r="O10145" t="s">
        <v>476</v>
      </c>
      <c r="P10145" t="s">
        <v>476</v>
      </c>
    </row>
    <row r="10146" spans="1:16">
      <c r="A10146" s="484" t="s">
        <v>20504</v>
      </c>
      <c r="B10146" s="485" t="s">
        <v>20503</v>
      </c>
      <c r="C10146" t="s">
        <v>20502</v>
      </c>
      <c r="D10146" t="s">
        <v>20502</v>
      </c>
      <c r="E10146" t="str">
        <f t="shared" si="158"/>
        <v>587199 - SANCHEZ FABIEN JEAN PIERRE - TRANSVERSALITES</v>
      </c>
      <c r="F10146" t="s">
        <v>2651</v>
      </c>
      <c r="G10146" t="s">
        <v>20501</v>
      </c>
      <c r="I10146" t="s">
        <v>2666</v>
      </c>
      <c r="J10146" t="s">
        <v>20500</v>
      </c>
      <c r="K10146" t="s">
        <v>208</v>
      </c>
      <c r="L10146" t="s">
        <v>20499</v>
      </c>
      <c r="N10146" t="s">
        <v>208</v>
      </c>
      <c r="O10146" t="s">
        <v>476</v>
      </c>
      <c r="P10146" t="s">
        <v>476</v>
      </c>
    </row>
    <row r="10147" spans="1:16">
      <c r="A10147" s="484" t="s">
        <v>72077</v>
      </c>
      <c r="B10147" s="485" t="s">
        <v>72076</v>
      </c>
      <c r="C10147" t="s">
        <v>72075</v>
      </c>
      <c r="D10147" t="s">
        <v>72075</v>
      </c>
      <c r="E10147" t="str">
        <f t="shared" si="158"/>
        <v>573589 - FLK CREATION</v>
      </c>
      <c r="F10147" t="s">
        <v>8706</v>
      </c>
      <c r="G10147" t="s">
        <v>72074</v>
      </c>
      <c r="I10147" t="s">
        <v>3641</v>
      </c>
      <c r="K10147" t="s">
        <v>208</v>
      </c>
      <c r="L10147" t="s">
        <v>72073</v>
      </c>
      <c r="N10147" t="s">
        <v>208</v>
      </c>
      <c r="O10147" t="s">
        <v>476</v>
      </c>
      <c r="P10147" t="s">
        <v>476</v>
      </c>
    </row>
    <row r="10148" spans="1:16">
      <c r="A10148" s="484" t="s">
        <v>20457</v>
      </c>
      <c r="B10148" s="485" t="s">
        <v>20456</v>
      </c>
      <c r="C10148" t="s">
        <v>20455</v>
      </c>
      <c r="D10148" t="s">
        <v>20455</v>
      </c>
      <c r="E10148" t="str">
        <f t="shared" si="158"/>
        <v>467273 - SANKALI</v>
      </c>
      <c r="F10148" t="s">
        <v>20454</v>
      </c>
      <c r="G10148" t="s">
        <v>20453</v>
      </c>
      <c r="H10148" t="s">
        <v>20452</v>
      </c>
      <c r="I10148" t="s">
        <v>20451</v>
      </c>
      <c r="J10148" t="s">
        <v>20450</v>
      </c>
      <c r="K10148" t="s">
        <v>208</v>
      </c>
      <c r="L10148" t="s">
        <v>20449</v>
      </c>
      <c r="N10148" t="s">
        <v>208</v>
      </c>
      <c r="O10148" t="s">
        <v>476</v>
      </c>
      <c r="P10148" t="s">
        <v>476</v>
      </c>
    </row>
    <row r="10149" spans="1:16">
      <c r="A10149" s="484" t="s">
        <v>49834</v>
      </c>
      <c r="B10149" s="485" t="s">
        <v>49833</v>
      </c>
      <c r="C10149" t="s">
        <v>49832</v>
      </c>
      <c r="D10149" t="s">
        <v>49831</v>
      </c>
      <c r="E10149" t="str">
        <f t="shared" si="158"/>
        <v>655843 - ITLAW</v>
      </c>
      <c r="F10149" t="s">
        <v>6367</v>
      </c>
      <c r="G10149" t="s">
        <v>49830</v>
      </c>
      <c r="I10149" t="s">
        <v>626</v>
      </c>
      <c r="J10149" t="s">
        <v>49829</v>
      </c>
      <c r="K10149" t="s">
        <v>208</v>
      </c>
      <c r="L10149" t="s">
        <v>49828</v>
      </c>
      <c r="N10149" t="s">
        <v>208</v>
      </c>
      <c r="O10149" t="s">
        <v>476</v>
      </c>
      <c r="P10149" t="s">
        <v>476</v>
      </c>
    </row>
    <row r="10150" spans="1:16">
      <c r="A10150" s="484" t="s">
        <v>115009</v>
      </c>
      <c r="B10150" s="485" t="s">
        <v>115008</v>
      </c>
      <c r="C10150" t="s">
        <v>115007</v>
      </c>
      <c r="D10150" t="s">
        <v>115007</v>
      </c>
      <c r="E10150" t="str">
        <f t="shared" si="158"/>
        <v>475798 - BARD PIERRE OLIVIER SANTINEL CONSEIL</v>
      </c>
      <c r="F10150" t="s">
        <v>1808</v>
      </c>
      <c r="G10150" t="s">
        <v>115006</v>
      </c>
      <c r="I10150" t="s">
        <v>115005</v>
      </c>
      <c r="J10150" t="s">
        <v>115004</v>
      </c>
      <c r="K10150" t="s">
        <v>208</v>
      </c>
      <c r="L10150" t="s">
        <v>115003</v>
      </c>
      <c r="N10150" t="s">
        <v>208</v>
      </c>
      <c r="O10150" t="s">
        <v>476</v>
      </c>
      <c r="P10150" t="s">
        <v>476</v>
      </c>
    </row>
    <row r="10151" spans="1:16">
      <c r="A10151" s="484" t="s">
        <v>42107</v>
      </c>
      <c r="B10151" s="485" t="s">
        <v>42106</v>
      </c>
      <c r="C10151" t="s">
        <v>42105</v>
      </c>
      <c r="D10151" t="s">
        <v>42105</v>
      </c>
      <c r="E10151" t="str">
        <f t="shared" si="158"/>
        <v>632843 - LOCHE DANIEL</v>
      </c>
      <c r="F10151" t="s">
        <v>15332</v>
      </c>
      <c r="G10151" t="s">
        <v>42104</v>
      </c>
      <c r="I10151" t="s">
        <v>42103</v>
      </c>
      <c r="J10151" t="s">
        <v>42102</v>
      </c>
      <c r="K10151" t="s">
        <v>208</v>
      </c>
      <c r="L10151" t="s">
        <v>42101</v>
      </c>
      <c r="N10151" t="s">
        <v>208</v>
      </c>
      <c r="O10151" t="s">
        <v>476</v>
      </c>
      <c r="P10151" t="s">
        <v>476</v>
      </c>
    </row>
    <row r="10152" spans="1:16">
      <c r="A10152" s="484" t="s">
        <v>91686</v>
      </c>
      <c r="B10152" s="485" t="s">
        <v>91685</v>
      </c>
      <c r="C10152" t="s">
        <v>91684</v>
      </c>
      <c r="D10152" t="s">
        <v>91684</v>
      </c>
      <c r="E10152" t="str">
        <f t="shared" si="158"/>
        <v>401092 - CORPS ET PSYCHE</v>
      </c>
      <c r="F10152" t="s">
        <v>10495</v>
      </c>
      <c r="G10152" t="s">
        <v>91683</v>
      </c>
      <c r="I10152" t="s">
        <v>802</v>
      </c>
      <c r="J10152" t="s">
        <v>91682</v>
      </c>
      <c r="K10152" t="s">
        <v>91681</v>
      </c>
      <c r="L10152" t="s">
        <v>91680</v>
      </c>
      <c r="N10152" t="s">
        <v>208</v>
      </c>
      <c r="O10152" t="s">
        <v>476</v>
      </c>
      <c r="P10152" t="s">
        <v>476</v>
      </c>
    </row>
    <row r="10153" spans="1:16">
      <c r="A10153" s="484" t="s">
        <v>54420</v>
      </c>
      <c r="B10153" s="485" t="s">
        <v>54419</v>
      </c>
      <c r="C10153" t="s">
        <v>54418</v>
      </c>
      <c r="D10153" t="s">
        <v>54417</v>
      </c>
      <c r="E10153" t="str">
        <f t="shared" si="158"/>
        <v>523148 - IFAI</v>
      </c>
      <c r="F10153" t="s">
        <v>2257</v>
      </c>
      <c r="G10153" t="s">
        <v>54416</v>
      </c>
      <c r="H10153" t="s">
        <v>54415</v>
      </c>
      <c r="I10153" t="s">
        <v>626</v>
      </c>
      <c r="J10153" t="s">
        <v>54414</v>
      </c>
      <c r="K10153" t="s">
        <v>208</v>
      </c>
      <c r="L10153" t="s">
        <v>54413</v>
      </c>
      <c r="N10153" t="s">
        <v>208</v>
      </c>
      <c r="O10153" t="s">
        <v>476</v>
      </c>
      <c r="P10153" t="s">
        <v>476</v>
      </c>
    </row>
    <row r="10154" spans="1:16">
      <c r="A10154" s="484" t="s">
        <v>27897</v>
      </c>
      <c r="B10154" s="485" t="s">
        <v>27896</v>
      </c>
      <c r="C10154" t="s">
        <v>27895</v>
      </c>
      <c r="D10154" t="s">
        <v>27894</v>
      </c>
      <c r="E10154" t="str">
        <f t="shared" si="158"/>
        <v>678314 - PILON JEAN MARC</v>
      </c>
      <c r="F10154" t="s">
        <v>3699</v>
      </c>
      <c r="G10154" t="s">
        <v>27893</v>
      </c>
      <c r="H10154" t="s">
        <v>27892</v>
      </c>
      <c r="I10154" t="s">
        <v>27891</v>
      </c>
      <c r="J10154" t="s">
        <v>27890</v>
      </c>
      <c r="K10154" t="s">
        <v>208</v>
      </c>
      <c r="L10154" t="s">
        <v>27889</v>
      </c>
      <c r="N10154" t="s">
        <v>208</v>
      </c>
      <c r="O10154" t="s">
        <v>476</v>
      </c>
      <c r="P10154" t="s">
        <v>476</v>
      </c>
    </row>
    <row r="10155" spans="1:16">
      <c r="A10155" s="484" t="s">
        <v>96565</v>
      </c>
      <c r="B10155" s="485" t="s">
        <v>96564</v>
      </c>
      <c r="C10155" t="s">
        <v>96563</v>
      </c>
      <c r="D10155" t="s">
        <v>96562</v>
      </c>
      <c r="E10155" t="str">
        <f t="shared" si="158"/>
        <v>654607 - CHARTRAIN OLIVIER</v>
      </c>
      <c r="F10155" t="s">
        <v>22880</v>
      </c>
      <c r="G10155" t="s">
        <v>96561</v>
      </c>
      <c r="I10155" t="s">
        <v>1837</v>
      </c>
      <c r="J10155" t="s">
        <v>96560</v>
      </c>
      <c r="K10155" t="s">
        <v>208</v>
      </c>
      <c r="L10155" t="s">
        <v>96559</v>
      </c>
      <c r="N10155" t="s">
        <v>208</v>
      </c>
      <c r="O10155" t="s">
        <v>476</v>
      </c>
      <c r="P10155" t="s">
        <v>476</v>
      </c>
    </row>
    <row r="10156" spans="1:16">
      <c r="A10156" s="484" t="s">
        <v>63011</v>
      </c>
      <c r="B10156" s="485" t="s">
        <v>63010</v>
      </c>
      <c r="C10156" t="s">
        <v>63009</v>
      </c>
      <c r="D10156" t="s">
        <v>63009</v>
      </c>
      <c r="E10156" t="str">
        <f t="shared" si="158"/>
        <v>534092 - GUERRAND FRENAIS CELINE</v>
      </c>
      <c r="F10156" t="s">
        <v>1536</v>
      </c>
      <c r="G10156" t="s">
        <v>63008</v>
      </c>
      <c r="I10156" t="s">
        <v>63007</v>
      </c>
      <c r="J10156" t="s">
        <v>63006</v>
      </c>
      <c r="K10156" t="s">
        <v>208</v>
      </c>
      <c r="L10156" t="s">
        <v>63005</v>
      </c>
      <c r="N10156" t="s">
        <v>208</v>
      </c>
      <c r="O10156" t="s">
        <v>476</v>
      </c>
      <c r="P10156" t="s">
        <v>476</v>
      </c>
    </row>
    <row r="10157" spans="1:16">
      <c r="A10157" s="484" t="s">
        <v>109129</v>
      </c>
      <c r="B10157" s="485" t="s">
        <v>109128</v>
      </c>
      <c r="C10157" t="s">
        <v>109127</v>
      </c>
      <c r="D10157" t="s">
        <v>109127</v>
      </c>
      <c r="E10157" t="str">
        <f t="shared" si="158"/>
        <v>588222 - CDF FORMATIONS</v>
      </c>
      <c r="F10157" t="s">
        <v>12793</v>
      </c>
      <c r="G10157" t="s">
        <v>109126</v>
      </c>
      <c r="I10157" t="s">
        <v>4636</v>
      </c>
      <c r="J10157" t="s">
        <v>109125</v>
      </c>
      <c r="K10157" t="s">
        <v>208</v>
      </c>
      <c r="L10157" t="s">
        <v>109124</v>
      </c>
      <c r="N10157" t="s">
        <v>208</v>
      </c>
      <c r="O10157" t="s">
        <v>476</v>
      </c>
      <c r="P10157" t="s">
        <v>476</v>
      </c>
    </row>
    <row r="10158" spans="1:16">
      <c r="A10158" s="484" t="s">
        <v>116771</v>
      </c>
      <c r="B10158" s="485" t="s">
        <v>116770</v>
      </c>
      <c r="C10158" t="s">
        <v>116769</v>
      </c>
      <c r="D10158" t="s">
        <v>116769</v>
      </c>
      <c r="E10158" t="str">
        <f t="shared" si="158"/>
        <v>466189 - AUTHOUART FREDERIC CRISALIS</v>
      </c>
      <c r="F10158" t="s">
        <v>2524</v>
      </c>
      <c r="G10158" t="s">
        <v>116768</v>
      </c>
      <c r="I10158" t="s">
        <v>3229</v>
      </c>
      <c r="J10158" t="s">
        <v>116767</v>
      </c>
      <c r="K10158" t="s">
        <v>208</v>
      </c>
      <c r="L10158" t="s">
        <v>116766</v>
      </c>
      <c r="N10158" t="s">
        <v>208</v>
      </c>
      <c r="O10158" t="s">
        <v>476</v>
      </c>
      <c r="P10158" t="s">
        <v>476</v>
      </c>
    </row>
    <row r="10159" spans="1:16">
      <c r="A10159" s="484" t="s">
        <v>45788</v>
      </c>
      <c r="B10159" s="485" t="s">
        <v>45787</v>
      </c>
      <c r="C10159" t="s">
        <v>45786</v>
      </c>
      <c r="D10159" t="s">
        <v>45786</v>
      </c>
      <c r="E10159" t="str">
        <f t="shared" si="158"/>
        <v>486061 - L'ANNEXE RH</v>
      </c>
      <c r="F10159" t="s">
        <v>1710</v>
      </c>
      <c r="G10159" t="s">
        <v>45785</v>
      </c>
      <c r="H10159" t="s">
        <v>45784</v>
      </c>
      <c r="I10159" t="s">
        <v>2285</v>
      </c>
      <c r="J10159" t="s">
        <v>45783</v>
      </c>
      <c r="K10159" t="s">
        <v>208</v>
      </c>
      <c r="L10159" t="s">
        <v>45782</v>
      </c>
      <c r="N10159" t="s">
        <v>208</v>
      </c>
      <c r="O10159" t="s">
        <v>476</v>
      </c>
      <c r="P10159" t="s">
        <v>476</v>
      </c>
    </row>
    <row r="10160" spans="1:16">
      <c r="A10160" s="484" t="s">
        <v>42469</v>
      </c>
      <c r="B10160" s="485" t="s">
        <v>42468</v>
      </c>
      <c r="C10160" t="s">
        <v>42467</v>
      </c>
      <c r="D10160" t="s">
        <v>42466</v>
      </c>
      <c r="E10160" t="str">
        <f t="shared" si="158"/>
        <v>547232 - EMHA</v>
      </c>
      <c r="F10160" t="s">
        <v>1808</v>
      </c>
      <c r="G10160" t="s">
        <v>42465</v>
      </c>
      <c r="I10160" t="s">
        <v>7159</v>
      </c>
      <c r="J10160" t="s">
        <v>42464</v>
      </c>
      <c r="K10160" t="s">
        <v>208</v>
      </c>
      <c r="L10160" t="s">
        <v>42463</v>
      </c>
      <c r="N10160" t="s">
        <v>208</v>
      </c>
      <c r="O10160" t="s">
        <v>476</v>
      </c>
      <c r="P10160" t="s">
        <v>476</v>
      </c>
    </row>
    <row r="10161" spans="1:16">
      <c r="A10161" s="484" t="s">
        <v>115356</v>
      </c>
      <c r="B10161" s="485" t="s">
        <v>115355</v>
      </c>
      <c r="C10161" t="s">
        <v>115354</v>
      </c>
      <c r="D10161" t="s">
        <v>115354</v>
      </c>
      <c r="E10161" t="str">
        <f t="shared" si="158"/>
        <v>448412 - A2S CONSEIL</v>
      </c>
      <c r="F10161" t="s">
        <v>16262</v>
      </c>
      <c r="G10161" t="s">
        <v>115353</v>
      </c>
      <c r="I10161" t="s">
        <v>10570</v>
      </c>
      <c r="J10161" t="s">
        <v>115352</v>
      </c>
      <c r="K10161" t="s">
        <v>208</v>
      </c>
      <c r="L10161" t="s">
        <v>115351</v>
      </c>
      <c r="N10161" t="s">
        <v>208</v>
      </c>
      <c r="O10161" t="s">
        <v>476</v>
      </c>
      <c r="P10161" t="s">
        <v>476</v>
      </c>
    </row>
    <row r="10162" spans="1:16">
      <c r="A10162" s="484" t="s">
        <v>67544</v>
      </c>
      <c r="B10162" s="485" t="s">
        <v>67543</v>
      </c>
      <c r="C10162" t="s">
        <v>67542</v>
      </c>
      <c r="D10162" t="s">
        <v>67542</v>
      </c>
      <c r="E10162" t="str">
        <f t="shared" si="158"/>
        <v>415467 - GAUTIER XAVIER - XG FORMATION</v>
      </c>
      <c r="G10162" t="s">
        <v>67541</v>
      </c>
      <c r="I10162" t="s">
        <v>31066</v>
      </c>
      <c r="J10162" t="s">
        <v>67540</v>
      </c>
      <c r="K10162" t="s">
        <v>208</v>
      </c>
      <c r="L10162" t="s">
        <v>67539</v>
      </c>
      <c r="N10162" t="s">
        <v>208</v>
      </c>
      <c r="O10162" t="s">
        <v>476</v>
      </c>
      <c r="P10162" t="s">
        <v>476</v>
      </c>
    </row>
    <row r="10163" spans="1:16">
      <c r="A10163" s="484" t="s">
        <v>21115</v>
      </c>
      <c r="B10163" s="485" t="s">
        <v>21114</v>
      </c>
      <c r="C10163" t="s">
        <v>21113</v>
      </c>
      <c r="D10163" t="s">
        <v>21112</v>
      </c>
      <c r="E10163" t="str">
        <f t="shared" si="158"/>
        <v>527774 - R2B</v>
      </c>
      <c r="F10163" t="s">
        <v>2718</v>
      </c>
      <c r="G10163" t="s">
        <v>21111</v>
      </c>
      <c r="I10163" t="s">
        <v>6909</v>
      </c>
      <c r="J10163" t="s">
        <v>21110</v>
      </c>
      <c r="K10163" t="s">
        <v>208</v>
      </c>
      <c r="L10163" t="s">
        <v>21109</v>
      </c>
      <c r="N10163" t="s">
        <v>208</v>
      </c>
      <c r="O10163" t="s">
        <v>476</v>
      </c>
      <c r="P10163" t="s">
        <v>476</v>
      </c>
    </row>
    <row r="10164" spans="1:16">
      <c r="A10164" s="484" t="s">
        <v>130432</v>
      </c>
      <c r="B10164" s="485" t="s">
        <v>130431</v>
      </c>
      <c r="C10164" t="s">
        <v>130430</v>
      </c>
      <c r="D10164" t="s">
        <v>130430</v>
      </c>
      <c r="E10164" t="str">
        <f t="shared" si="158"/>
        <v>405450 - ALIZES FORMATION</v>
      </c>
      <c r="F10164" t="s">
        <v>5833</v>
      </c>
      <c r="G10164" t="s">
        <v>130429</v>
      </c>
      <c r="I10164" t="s">
        <v>1799</v>
      </c>
      <c r="J10164" t="s">
        <v>130428</v>
      </c>
      <c r="K10164" t="s">
        <v>130427</v>
      </c>
      <c r="L10164" t="s">
        <v>130426</v>
      </c>
      <c r="N10164" t="s">
        <v>208</v>
      </c>
      <c r="O10164" t="s">
        <v>476</v>
      </c>
      <c r="P10164" t="s">
        <v>476</v>
      </c>
    </row>
    <row r="10165" spans="1:16">
      <c r="A10165" s="484" t="s">
        <v>40554</v>
      </c>
      <c r="B10165" s="485" t="s">
        <v>40553</v>
      </c>
      <c r="C10165" t="s">
        <v>40552</v>
      </c>
      <c r="D10165" t="s">
        <v>40551</v>
      </c>
      <c r="E10165" t="str">
        <f t="shared" si="158"/>
        <v>632855 - MAIL14 FORMATION NANTES</v>
      </c>
      <c r="F10165" t="s">
        <v>32819</v>
      </c>
      <c r="G10165" t="s">
        <v>40550</v>
      </c>
      <c r="I10165" t="s">
        <v>1837</v>
      </c>
      <c r="J10165" t="s">
        <v>40549</v>
      </c>
      <c r="K10165" t="s">
        <v>208</v>
      </c>
      <c r="L10165" t="s">
        <v>40548</v>
      </c>
      <c r="N10165" t="s">
        <v>208</v>
      </c>
      <c r="O10165" t="s">
        <v>476</v>
      </c>
      <c r="P10165" t="s">
        <v>476</v>
      </c>
    </row>
    <row r="10166" spans="1:16">
      <c r="A10166" s="484" t="s">
        <v>19450</v>
      </c>
      <c r="B10166" s="485" t="s">
        <v>19449</v>
      </c>
      <c r="C10166" t="s">
        <v>19448</v>
      </c>
      <c r="D10166" t="s">
        <v>19447</v>
      </c>
      <c r="E10166" t="str">
        <f t="shared" si="158"/>
        <v>476470 - WALL STREET INSTITUTE</v>
      </c>
      <c r="F10166" t="s">
        <v>1352</v>
      </c>
      <c r="G10166" t="s">
        <v>19446</v>
      </c>
      <c r="H10166" t="s">
        <v>19445</v>
      </c>
      <c r="I10166" t="s">
        <v>5210</v>
      </c>
      <c r="J10166" t="s">
        <v>19444</v>
      </c>
      <c r="K10166" t="s">
        <v>208</v>
      </c>
      <c r="L10166" t="s">
        <v>19443</v>
      </c>
      <c r="N10166" t="s">
        <v>208</v>
      </c>
      <c r="O10166" t="s">
        <v>476</v>
      </c>
      <c r="P10166" t="s">
        <v>476</v>
      </c>
    </row>
    <row r="10167" spans="1:16">
      <c r="A10167" s="484" t="s">
        <v>111414</v>
      </c>
      <c r="B10167" s="485" t="s">
        <v>111413</v>
      </c>
      <c r="C10167" t="s">
        <v>111412</v>
      </c>
      <c r="D10167" t="s">
        <v>111411</v>
      </c>
      <c r="E10167" t="str">
        <f t="shared" si="158"/>
        <v>532599 - CJF</v>
      </c>
      <c r="F10167" t="s">
        <v>2524</v>
      </c>
      <c r="G10167" t="s">
        <v>111410</v>
      </c>
      <c r="I10167" t="s">
        <v>7644</v>
      </c>
      <c r="J10167" t="s">
        <v>111409</v>
      </c>
      <c r="K10167" t="s">
        <v>111408</v>
      </c>
      <c r="L10167" t="s">
        <v>111407</v>
      </c>
      <c r="N10167" t="s">
        <v>208</v>
      </c>
      <c r="O10167" t="s">
        <v>476</v>
      </c>
      <c r="P10167" t="s">
        <v>476</v>
      </c>
    </row>
    <row r="10168" spans="1:16">
      <c r="A10168" s="484" t="s">
        <v>83337</v>
      </c>
      <c r="B10168" s="485" t="s">
        <v>83336</v>
      </c>
      <c r="C10168" t="s">
        <v>83335</v>
      </c>
      <c r="D10168" t="s">
        <v>83334</v>
      </c>
      <c r="E10168" t="str">
        <f t="shared" si="158"/>
        <v>415017 - ECOLE PLANTASANTE OBERNAI</v>
      </c>
      <c r="F10168" t="s">
        <v>1857</v>
      </c>
      <c r="G10168" t="s">
        <v>83333</v>
      </c>
      <c r="I10168" t="s">
        <v>2549</v>
      </c>
      <c r="J10168" t="s">
        <v>83332</v>
      </c>
      <c r="K10168" t="s">
        <v>208</v>
      </c>
      <c r="L10168" t="s">
        <v>83331</v>
      </c>
      <c r="N10168" t="s">
        <v>208</v>
      </c>
      <c r="O10168" t="s">
        <v>476</v>
      </c>
      <c r="P10168" t="s">
        <v>476</v>
      </c>
    </row>
    <row r="10169" spans="1:16">
      <c r="A10169" s="484" t="s">
        <v>29331</v>
      </c>
      <c r="B10169" s="485" t="s">
        <v>29330</v>
      </c>
      <c r="C10169" t="s">
        <v>29329</v>
      </c>
      <c r="D10169" t="s">
        <v>29329</v>
      </c>
      <c r="E10169" t="str">
        <f t="shared" si="158"/>
        <v>580740 - PASSAGES PROFESSIONNELS</v>
      </c>
      <c r="F10169" t="s">
        <v>29328</v>
      </c>
      <c r="G10169" t="s">
        <v>29327</v>
      </c>
      <c r="I10169" t="s">
        <v>29326</v>
      </c>
      <c r="J10169" t="s">
        <v>29325</v>
      </c>
      <c r="K10169" t="s">
        <v>208</v>
      </c>
      <c r="L10169" t="s">
        <v>29324</v>
      </c>
      <c r="N10169" t="s">
        <v>208</v>
      </c>
      <c r="O10169" t="s">
        <v>476</v>
      </c>
      <c r="P10169" t="s">
        <v>476</v>
      </c>
    </row>
    <row r="10170" spans="1:16">
      <c r="A10170" s="484" t="s">
        <v>119712</v>
      </c>
      <c r="B10170" s="485" t="s">
        <v>119711</v>
      </c>
      <c r="C10170" t="s">
        <v>119710</v>
      </c>
      <c r="D10170" t="s">
        <v>119709</v>
      </c>
      <c r="E10170" t="str">
        <f t="shared" si="158"/>
        <v>569720 - ASSOCIATION POUR LA FONDATION CRESUS D'INITIATIVE ECONOMIQUE</v>
      </c>
      <c r="F10170" t="s">
        <v>1857</v>
      </c>
      <c r="G10170" t="s">
        <v>119708</v>
      </c>
      <c r="I10170" t="s">
        <v>579</v>
      </c>
      <c r="K10170" t="s">
        <v>208</v>
      </c>
      <c r="L10170" t="s">
        <v>119707</v>
      </c>
      <c r="N10170" t="s">
        <v>208</v>
      </c>
      <c r="O10170" t="s">
        <v>476</v>
      </c>
      <c r="P10170" t="s">
        <v>476</v>
      </c>
    </row>
    <row r="10171" spans="1:16">
      <c r="A10171" s="484" t="s">
        <v>131401</v>
      </c>
      <c r="B10171" s="485" t="s">
        <v>131400</v>
      </c>
      <c r="C10171" t="s">
        <v>131399</v>
      </c>
      <c r="D10171" t="s">
        <v>131399</v>
      </c>
      <c r="E10171" t="str">
        <f t="shared" si="158"/>
        <v>409911 - AGRO CONSULT</v>
      </c>
      <c r="F10171" t="s">
        <v>25743</v>
      </c>
      <c r="G10171" t="s">
        <v>131398</v>
      </c>
      <c r="I10171" t="s">
        <v>3255</v>
      </c>
      <c r="J10171" t="s">
        <v>131397</v>
      </c>
      <c r="K10171" t="s">
        <v>208</v>
      </c>
      <c r="L10171" t="s">
        <v>131396</v>
      </c>
      <c r="N10171" t="s">
        <v>208</v>
      </c>
      <c r="O10171" t="s">
        <v>476</v>
      </c>
      <c r="P10171" t="s">
        <v>476</v>
      </c>
    </row>
    <row r="10172" spans="1:16">
      <c r="A10172" s="484" t="s">
        <v>135677</v>
      </c>
      <c r="B10172" s="485" t="s">
        <v>135676</v>
      </c>
      <c r="C10172" t="s">
        <v>135675</v>
      </c>
      <c r="D10172" t="s">
        <v>135674</v>
      </c>
      <c r="E10172" t="str">
        <f t="shared" si="158"/>
        <v>503265 - ACP SPP</v>
      </c>
      <c r="F10172" t="s">
        <v>23134</v>
      </c>
      <c r="G10172" t="s">
        <v>135673</v>
      </c>
      <c r="I10172" t="s">
        <v>626</v>
      </c>
      <c r="J10172" t="s">
        <v>135672</v>
      </c>
      <c r="K10172" t="s">
        <v>208</v>
      </c>
      <c r="L10172" t="s">
        <v>135671</v>
      </c>
      <c r="N10172" t="s">
        <v>208</v>
      </c>
      <c r="O10172" t="s">
        <v>476</v>
      </c>
      <c r="P10172" t="s">
        <v>476</v>
      </c>
    </row>
    <row r="10173" spans="1:16">
      <c r="A10173" s="484" t="s">
        <v>118692</v>
      </c>
      <c r="B10173" s="485" t="s">
        <v>118691</v>
      </c>
      <c r="C10173" t="s">
        <v>118690</v>
      </c>
      <c r="D10173" t="s">
        <v>118689</v>
      </c>
      <c r="E10173" t="str">
        <f t="shared" si="158"/>
        <v>469944 - ARESOMRAA</v>
      </c>
      <c r="F10173" t="s">
        <v>6232</v>
      </c>
      <c r="G10173" t="s">
        <v>118688</v>
      </c>
      <c r="I10173" t="s">
        <v>10840</v>
      </c>
      <c r="K10173" t="s">
        <v>118687</v>
      </c>
      <c r="L10173" t="s">
        <v>118686</v>
      </c>
      <c r="N10173" t="s">
        <v>208</v>
      </c>
      <c r="O10173" t="s">
        <v>476</v>
      </c>
      <c r="P10173" t="s">
        <v>476</v>
      </c>
    </row>
    <row r="10174" spans="1:16">
      <c r="A10174" s="484" t="s">
        <v>33609</v>
      </c>
      <c r="B10174" s="485" t="s">
        <v>33608</v>
      </c>
      <c r="C10174" t="s">
        <v>33607</v>
      </c>
      <c r="D10174" t="s">
        <v>33607</v>
      </c>
      <c r="E10174" t="str">
        <f t="shared" si="158"/>
        <v>562520 - NEWDEAL INSTITUT</v>
      </c>
      <c r="F10174" t="s">
        <v>33606</v>
      </c>
      <c r="G10174" t="s">
        <v>33605</v>
      </c>
      <c r="I10174" t="s">
        <v>749</v>
      </c>
      <c r="J10174" t="s">
        <v>33604</v>
      </c>
      <c r="K10174" t="s">
        <v>208</v>
      </c>
      <c r="L10174" t="s">
        <v>33603</v>
      </c>
      <c r="N10174" t="s">
        <v>208</v>
      </c>
      <c r="O10174" t="s">
        <v>476</v>
      </c>
      <c r="P10174" t="s">
        <v>476</v>
      </c>
    </row>
    <row r="10175" spans="1:16">
      <c r="A10175" s="484" t="s">
        <v>18492</v>
      </c>
      <c r="B10175" s="485" t="s">
        <v>18491</v>
      </c>
      <c r="C10175" t="s">
        <v>18490</v>
      </c>
      <c r="D10175" t="s">
        <v>18490</v>
      </c>
      <c r="E10175" t="str">
        <f t="shared" si="158"/>
        <v>544565 - SECURIPREV</v>
      </c>
      <c r="F10175" t="s">
        <v>1086</v>
      </c>
      <c r="G10175" t="s">
        <v>18489</v>
      </c>
      <c r="I10175" t="s">
        <v>4451</v>
      </c>
      <c r="J10175" t="s">
        <v>18488</v>
      </c>
      <c r="K10175" t="s">
        <v>208</v>
      </c>
      <c r="L10175" t="s">
        <v>18487</v>
      </c>
      <c r="N10175" t="s">
        <v>208</v>
      </c>
      <c r="O10175" t="s">
        <v>476</v>
      </c>
      <c r="P10175" t="s">
        <v>476</v>
      </c>
    </row>
    <row r="10176" spans="1:16">
      <c r="A10176" s="484" t="s">
        <v>24566</v>
      </c>
      <c r="B10176" s="485" t="s">
        <v>24565</v>
      </c>
      <c r="C10176" t="s">
        <v>24564</v>
      </c>
      <c r="D10176" t="s">
        <v>24564</v>
      </c>
      <c r="E10176" t="str">
        <f t="shared" si="158"/>
        <v>427846 - QRP FRANCE</v>
      </c>
      <c r="F10176" t="s">
        <v>24563</v>
      </c>
      <c r="G10176" t="s">
        <v>24562</v>
      </c>
      <c r="H10176" t="s">
        <v>24561</v>
      </c>
      <c r="I10176" t="s">
        <v>860</v>
      </c>
      <c r="J10176" t="s">
        <v>24560</v>
      </c>
      <c r="K10176" t="s">
        <v>208</v>
      </c>
      <c r="L10176" t="s">
        <v>24559</v>
      </c>
      <c r="N10176" t="s">
        <v>208</v>
      </c>
      <c r="O10176" t="s">
        <v>476</v>
      </c>
      <c r="P10176" t="s">
        <v>476</v>
      </c>
    </row>
    <row r="10177" spans="1:16">
      <c r="A10177" s="484" t="s">
        <v>113906</v>
      </c>
      <c r="B10177" s="485" t="s">
        <v>113905</v>
      </c>
      <c r="C10177" t="s">
        <v>113904</v>
      </c>
      <c r="D10177" t="s">
        <v>113904</v>
      </c>
      <c r="E10177" t="str">
        <f t="shared" si="158"/>
        <v>539466 - BERTRAND KARINE - COLLECTIF AIROSS</v>
      </c>
      <c r="F10177" t="s">
        <v>1568</v>
      </c>
      <c r="G10177" t="s">
        <v>113903</v>
      </c>
      <c r="I10177" t="s">
        <v>2666</v>
      </c>
      <c r="J10177" t="s">
        <v>113902</v>
      </c>
      <c r="K10177" t="s">
        <v>208</v>
      </c>
      <c r="L10177" t="s">
        <v>113901</v>
      </c>
      <c r="N10177" t="s">
        <v>208</v>
      </c>
      <c r="O10177" t="s">
        <v>476</v>
      </c>
      <c r="P10177" t="s">
        <v>476</v>
      </c>
    </row>
    <row r="10178" spans="1:16">
      <c r="A10178" s="484" t="s">
        <v>61418</v>
      </c>
      <c r="B10178" s="485" t="s">
        <v>61417</v>
      </c>
      <c r="C10178" t="s">
        <v>61416</v>
      </c>
      <c r="D10178" t="s">
        <v>61416</v>
      </c>
      <c r="E10178" t="str">
        <f t="shared" ref="E10178:E10241" si="159">_xlfn.CONCAT(L10178," - ",D10178)</f>
        <v>594763 - HOCHART MARIE ADELAIDE</v>
      </c>
      <c r="F10178" t="s">
        <v>9586</v>
      </c>
      <c r="G10178" t="s">
        <v>61415</v>
      </c>
      <c r="I10178" t="s">
        <v>1542</v>
      </c>
      <c r="K10178" t="s">
        <v>208</v>
      </c>
      <c r="L10178" t="s">
        <v>61414</v>
      </c>
      <c r="N10178" t="s">
        <v>208</v>
      </c>
      <c r="O10178" t="s">
        <v>476</v>
      </c>
      <c r="P10178" t="s">
        <v>476</v>
      </c>
    </row>
    <row r="10179" spans="1:16">
      <c r="A10179" s="484" t="s">
        <v>135866</v>
      </c>
      <c r="B10179" s="485" t="s">
        <v>135865</v>
      </c>
      <c r="C10179" t="s">
        <v>135864</v>
      </c>
      <c r="D10179" t="s">
        <v>135863</v>
      </c>
      <c r="E10179" t="str">
        <f t="shared" si="159"/>
        <v>531911 - ACERFS FORMATION AIGUES VIVES</v>
      </c>
      <c r="F10179" t="s">
        <v>2178</v>
      </c>
      <c r="G10179" t="s">
        <v>135862</v>
      </c>
      <c r="I10179" t="s">
        <v>23356</v>
      </c>
      <c r="J10179" t="s">
        <v>135861</v>
      </c>
      <c r="K10179" t="s">
        <v>208</v>
      </c>
      <c r="L10179" t="s">
        <v>135860</v>
      </c>
      <c r="N10179" t="s">
        <v>208</v>
      </c>
      <c r="O10179" t="s">
        <v>476</v>
      </c>
      <c r="P10179" t="s">
        <v>135859</v>
      </c>
    </row>
    <row r="10180" spans="1:16">
      <c r="A10180" s="484" t="s">
        <v>23612</v>
      </c>
      <c r="B10180" s="485" t="s">
        <v>23611</v>
      </c>
      <c r="C10180" t="s">
        <v>23610</v>
      </c>
      <c r="D10180" t="s">
        <v>23610</v>
      </c>
      <c r="E10180" t="str">
        <f t="shared" si="159"/>
        <v>678260 - RECONNECT</v>
      </c>
      <c r="F10180" t="s">
        <v>23609</v>
      </c>
      <c r="G10180" t="s">
        <v>23608</v>
      </c>
      <c r="I10180" t="s">
        <v>626</v>
      </c>
      <c r="J10180" t="s">
        <v>23607</v>
      </c>
      <c r="K10180" t="s">
        <v>208</v>
      </c>
      <c r="L10180" t="s">
        <v>23606</v>
      </c>
      <c r="N10180" t="s">
        <v>208</v>
      </c>
      <c r="O10180" t="s">
        <v>476</v>
      </c>
      <c r="P10180" t="s">
        <v>476</v>
      </c>
    </row>
    <row r="10181" spans="1:16">
      <c r="A10181" s="484" t="s">
        <v>27601</v>
      </c>
      <c r="B10181" s="485" t="s">
        <v>27600</v>
      </c>
      <c r="C10181" t="s">
        <v>27599</v>
      </c>
      <c r="D10181" t="s">
        <v>27599</v>
      </c>
      <c r="E10181" t="str">
        <f t="shared" si="159"/>
        <v>564230 - PLATINIUM FORMATION</v>
      </c>
      <c r="F10181" t="s">
        <v>1710</v>
      </c>
      <c r="G10181" t="s">
        <v>27598</v>
      </c>
      <c r="I10181" t="s">
        <v>3329</v>
      </c>
      <c r="J10181" t="s">
        <v>27597</v>
      </c>
      <c r="K10181" t="s">
        <v>208</v>
      </c>
      <c r="L10181" t="s">
        <v>27596</v>
      </c>
      <c r="N10181" t="s">
        <v>208</v>
      </c>
      <c r="O10181" t="s">
        <v>476</v>
      </c>
      <c r="P10181" t="s">
        <v>476</v>
      </c>
    </row>
    <row r="10182" spans="1:16">
      <c r="A10182" s="484" t="s">
        <v>77969</v>
      </c>
      <c r="B10182" s="485" t="s">
        <v>77968</v>
      </c>
      <c r="C10182" t="s">
        <v>77967</v>
      </c>
      <c r="D10182" t="s">
        <v>77967</v>
      </c>
      <c r="E10182" t="str">
        <f t="shared" si="159"/>
        <v>487715 - EST SECURITE FORMATIONS</v>
      </c>
      <c r="F10182" t="s">
        <v>7547</v>
      </c>
      <c r="G10182" t="s">
        <v>77966</v>
      </c>
      <c r="I10182" t="s">
        <v>2757</v>
      </c>
      <c r="J10182" t="s">
        <v>77965</v>
      </c>
      <c r="K10182" t="s">
        <v>208</v>
      </c>
      <c r="L10182" t="s">
        <v>77964</v>
      </c>
      <c r="N10182" t="s">
        <v>208</v>
      </c>
      <c r="O10182" t="s">
        <v>476</v>
      </c>
      <c r="P10182" t="s">
        <v>476</v>
      </c>
    </row>
    <row r="10183" spans="1:16">
      <c r="A10183" s="484" t="s">
        <v>9937</v>
      </c>
      <c r="B10183" s="485" t="s">
        <v>9936</v>
      </c>
      <c r="C10183" t="s">
        <v>9935</v>
      </c>
      <c r="D10183" t="s">
        <v>9935</v>
      </c>
      <c r="E10183" t="str">
        <f t="shared" si="159"/>
        <v>549460 - THEVENIN CHRISTINE</v>
      </c>
      <c r="F10183" t="s">
        <v>1817</v>
      </c>
      <c r="G10183" t="s">
        <v>9934</v>
      </c>
      <c r="I10183" t="s">
        <v>9933</v>
      </c>
      <c r="J10183" t="s">
        <v>9932</v>
      </c>
      <c r="K10183" t="s">
        <v>208</v>
      </c>
      <c r="L10183" t="s">
        <v>9931</v>
      </c>
      <c r="N10183" t="s">
        <v>208</v>
      </c>
      <c r="O10183" t="s">
        <v>476</v>
      </c>
      <c r="P10183" t="s">
        <v>476</v>
      </c>
    </row>
    <row r="10184" spans="1:16">
      <c r="A10184" s="484" t="s">
        <v>118264</v>
      </c>
      <c r="B10184" s="485" t="s">
        <v>118263</v>
      </c>
      <c r="C10184" t="s">
        <v>118262</v>
      </c>
      <c r="D10184" t="s">
        <v>118261</v>
      </c>
      <c r="E10184" t="str">
        <f t="shared" si="159"/>
        <v>581872 - TRACES DE PIERRE</v>
      </c>
      <c r="F10184" t="s">
        <v>540</v>
      </c>
      <c r="G10184" t="s">
        <v>118260</v>
      </c>
      <c r="I10184" t="s">
        <v>118259</v>
      </c>
      <c r="J10184" t="s">
        <v>118258</v>
      </c>
      <c r="K10184" t="s">
        <v>208</v>
      </c>
      <c r="L10184" t="s">
        <v>118257</v>
      </c>
      <c r="N10184" t="s">
        <v>208</v>
      </c>
      <c r="O10184" t="s">
        <v>476</v>
      </c>
      <c r="P10184" t="s">
        <v>476</v>
      </c>
    </row>
    <row r="10185" spans="1:16">
      <c r="A10185" s="484" t="s">
        <v>44464</v>
      </c>
      <c r="B10185" s="485" t="s">
        <v>44463</v>
      </c>
      <c r="C10185" t="s">
        <v>44462</v>
      </c>
      <c r="D10185" t="s">
        <v>44462</v>
      </c>
      <c r="E10185" t="str">
        <f t="shared" si="159"/>
        <v>641285 - LEBAILLIF RECOLIN SANDRA</v>
      </c>
      <c r="F10185" t="s">
        <v>1400</v>
      </c>
      <c r="G10185" t="s">
        <v>44461</v>
      </c>
      <c r="I10185" t="s">
        <v>44460</v>
      </c>
      <c r="K10185" t="s">
        <v>208</v>
      </c>
      <c r="L10185" t="s">
        <v>44459</v>
      </c>
      <c r="N10185" t="s">
        <v>208</v>
      </c>
      <c r="O10185" t="s">
        <v>476</v>
      </c>
      <c r="P10185" t="s">
        <v>476</v>
      </c>
    </row>
    <row r="10186" spans="1:16">
      <c r="A10186" s="484" t="s">
        <v>82163</v>
      </c>
      <c r="B10186" s="485" t="s">
        <v>82162</v>
      </c>
      <c r="C10186" t="s">
        <v>82161</v>
      </c>
      <c r="D10186" t="s">
        <v>82161</v>
      </c>
      <c r="E10186" t="str">
        <f t="shared" si="159"/>
        <v>406041 - EFFISKILL</v>
      </c>
      <c r="F10186" t="s">
        <v>9499</v>
      </c>
      <c r="G10186" t="s">
        <v>82160</v>
      </c>
      <c r="H10186" t="s">
        <v>82159</v>
      </c>
      <c r="I10186" t="s">
        <v>40858</v>
      </c>
      <c r="J10186" t="s">
        <v>82158</v>
      </c>
      <c r="K10186" t="s">
        <v>208</v>
      </c>
      <c r="L10186" t="s">
        <v>82157</v>
      </c>
      <c r="N10186" t="s">
        <v>208</v>
      </c>
      <c r="O10186" t="s">
        <v>476</v>
      </c>
      <c r="P10186" t="s">
        <v>476</v>
      </c>
    </row>
    <row r="10187" spans="1:16">
      <c r="A10187" s="484" t="s">
        <v>112348</v>
      </c>
      <c r="B10187" s="485" t="s">
        <v>112347</v>
      </c>
      <c r="C10187" t="s">
        <v>112346</v>
      </c>
      <c r="D10187" t="s">
        <v>112346</v>
      </c>
      <c r="E10187" t="str">
        <f t="shared" si="159"/>
        <v>671940 - BOYER MARIE ELIANE</v>
      </c>
      <c r="F10187" t="s">
        <v>2170</v>
      </c>
      <c r="G10187" t="s">
        <v>112345</v>
      </c>
      <c r="H10187" t="s">
        <v>112344</v>
      </c>
      <c r="I10187" t="s">
        <v>69125</v>
      </c>
      <c r="J10187" t="s">
        <v>112343</v>
      </c>
      <c r="K10187" t="s">
        <v>208</v>
      </c>
      <c r="L10187" t="s">
        <v>112342</v>
      </c>
      <c r="N10187" t="s">
        <v>208</v>
      </c>
      <c r="O10187" t="s">
        <v>476</v>
      </c>
      <c r="P10187" t="s">
        <v>476</v>
      </c>
    </row>
    <row r="10188" spans="1:16">
      <c r="A10188" s="484" t="s">
        <v>111159</v>
      </c>
      <c r="B10188" s="485" t="s">
        <v>111158</v>
      </c>
      <c r="C10188" t="s">
        <v>111157</v>
      </c>
      <c r="D10188" t="s">
        <v>111156</v>
      </c>
      <c r="E10188" t="str">
        <f t="shared" si="159"/>
        <v>402096 - CABINET MALLET BRUNO</v>
      </c>
      <c r="F10188" t="s">
        <v>39686</v>
      </c>
      <c r="G10188" t="s">
        <v>111155</v>
      </c>
      <c r="I10188" t="s">
        <v>111154</v>
      </c>
      <c r="J10188" t="s">
        <v>111153</v>
      </c>
      <c r="K10188" t="s">
        <v>208</v>
      </c>
      <c r="L10188" t="s">
        <v>111152</v>
      </c>
      <c r="N10188" t="s">
        <v>208</v>
      </c>
      <c r="O10188" t="s">
        <v>476</v>
      </c>
      <c r="P10188" t="s">
        <v>476</v>
      </c>
    </row>
    <row r="10189" spans="1:16">
      <c r="A10189" s="484" t="s">
        <v>40771</v>
      </c>
      <c r="C10189" t="s">
        <v>40770</v>
      </c>
      <c r="D10189" t="s">
        <v>40770</v>
      </c>
      <c r="E10189" t="str">
        <f t="shared" si="159"/>
        <v>422680 - MACS FORMATION</v>
      </c>
      <c r="F10189" t="s">
        <v>19052</v>
      </c>
      <c r="G10189" t="s">
        <v>40769</v>
      </c>
      <c r="I10189" t="s">
        <v>40768</v>
      </c>
      <c r="J10189" t="s">
        <v>40767</v>
      </c>
      <c r="K10189" t="s">
        <v>40766</v>
      </c>
      <c r="L10189" t="s">
        <v>40765</v>
      </c>
      <c r="N10189" t="s">
        <v>208</v>
      </c>
      <c r="O10189" t="s">
        <v>476</v>
      </c>
      <c r="P10189" t="s">
        <v>476</v>
      </c>
    </row>
    <row r="10190" spans="1:16">
      <c r="A10190" s="484" t="s">
        <v>33957</v>
      </c>
      <c r="B10190" s="485" t="s">
        <v>33956</v>
      </c>
      <c r="C10190" t="s">
        <v>33955</v>
      </c>
      <c r="D10190" t="s">
        <v>33955</v>
      </c>
      <c r="E10190" t="str">
        <f t="shared" si="159"/>
        <v>607265 - NAUDIN PINSON CAROLINE ELISABETH - ATOUTS RH</v>
      </c>
      <c r="F10190" t="s">
        <v>33954</v>
      </c>
      <c r="G10190" t="s">
        <v>33953</v>
      </c>
      <c r="I10190" t="s">
        <v>1647</v>
      </c>
      <c r="J10190" t="s">
        <v>33952</v>
      </c>
      <c r="K10190" t="s">
        <v>208</v>
      </c>
      <c r="L10190" t="s">
        <v>33951</v>
      </c>
      <c r="N10190" t="s">
        <v>208</v>
      </c>
      <c r="O10190" t="s">
        <v>476</v>
      </c>
      <c r="P10190" t="s">
        <v>476</v>
      </c>
    </row>
    <row r="10191" spans="1:16">
      <c r="A10191" s="484" t="s">
        <v>69683</v>
      </c>
      <c r="B10191" s="485" t="s">
        <v>69682</v>
      </c>
      <c r="C10191" t="s">
        <v>69681</v>
      </c>
      <c r="D10191" t="s">
        <v>69680</v>
      </c>
      <c r="E10191" t="str">
        <f t="shared" si="159"/>
        <v>619772 - FSP</v>
      </c>
      <c r="F10191" t="s">
        <v>8691</v>
      </c>
      <c r="G10191" t="s">
        <v>69679</v>
      </c>
      <c r="I10191" t="s">
        <v>31341</v>
      </c>
      <c r="J10191" t="s">
        <v>69678</v>
      </c>
      <c r="K10191" t="s">
        <v>208</v>
      </c>
      <c r="L10191" t="s">
        <v>69677</v>
      </c>
      <c r="N10191" t="s">
        <v>208</v>
      </c>
      <c r="O10191" t="s">
        <v>476</v>
      </c>
      <c r="P10191" t="s">
        <v>476</v>
      </c>
    </row>
    <row r="10192" spans="1:16">
      <c r="A10192" s="484" t="s">
        <v>28669</v>
      </c>
      <c r="B10192" s="485" t="s">
        <v>28668</v>
      </c>
      <c r="C10192" t="s">
        <v>28667</v>
      </c>
      <c r="D10192" t="s">
        <v>28667</v>
      </c>
      <c r="E10192" t="str">
        <f t="shared" si="159"/>
        <v>439599 - PERINOVE</v>
      </c>
      <c r="F10192" t="s">
        <v>20422</v>
      </c>
      <c r="G10192" t="s">
        <v>28666</v>
      </c>
      <c r="I10192" t="s">
        <v>25111</v>
      </c>
      <c r="J10192" t="s">
        <v>28665</v>
      </c>
      <c r="K10192" t="s">
        <v>208</v>
      </c>
      <c r="L10192" t="s">
        <v>28664</v>
      </c>
      <c r="N10192" t="s">
        <v>208</v>
      </c>
      <c r="O10192" t="s">
        <v>476</v>
      </c>
      <c r="P10192" t="s">
        <v>476</v>
      </c>
    </row>
    <row r="10193" spans="1:16">
      <c r="A10193" s="484" t="s">
        <v>112254</v>
      </c>
      <c r="B10193" s="485" t="s">
        <v>112253</v>
      </c>
      <c r="C10193" t="s">
        <v>112252</v>
      </c>
      <c r="D10193" t="s">
        <v>112251</v>
      </c>
      <c r="E10193" t="str">
        <f t="shared" si="159"/>
        <v>489700 - BRC FORMATION</v>
      </c>
      <c r="F10193" t="s">
        <v>7832</v>
      </c>
      <c r="G10193" t="s">
        <v>112250</v>
      </c>
      <c r="I10193" t="s">
        <v>3929</v>
      </c>
      <c r="J10193" t="s">
        <v>112249</v>
      </c>
      <c r="K10193" t="s">
        <v>208</v>
      </c>
      <c r="L10193" t="s">
        <v>112248</v>
      </c>
      <c r="N10193" t="s">
        <v>208</v>
      </c>
      <c r="O10193" t="s">
        <v>476</v>
      </c>
      <c r="P10193" t="s">
        <v>476</v>
      </c>
    </row>
    <row r="10194" spans="1:16">
      <c r="A10194" s="484" t="s">
        <v>9365</v>
      </c>
      <c r="B10194" s="485" t="s">
        <v>9364</v>
      </c>
      <c r="C10194" t="s">
        <v>9363</v>
      </c>
      <c r="D10194" t="s">
        <v>9363</v>
      </c>
      <c r="E10194" t="str">
        <f t="shared" si="159"/>
        <v>596085 - TOUBERT CHRISTELLE</v>
      </c>
      <c r="F10194" t="s">
        <v>1909</v>
      </c>
      <c r="G10194" t="s">
        <v>9362</v>
      </c>
      <c r="I10194" t="s">
        <v>1321</v>
      </c>
      <c r="J10194" t="s">
        <v>9361</v>
      </c>
      <c r="K10194" t="s">
        <v>208</v>
      </c>
      <c r="L10194" t="s">
        <v>9360</v>
      </c>
      <c r="N10194" t="s">
        <v>208</v>
      </c>
      <c r="O10194" t="s">
        <v>476</v>
      </c>
      <c r="P10194" t="s">
        <v>476</v>
      </c>
    </row>
    <row r="10195" spans="1:16">
      <c r="A10195" s="484" t="s">
        <v>128559</v>
      </c>
      <c r="B10195" s="485" t="s">
        <v>128558</v>
      </c>
      <c r="C10195" t="s">
        <v>128557</v>
      </c>
      <c r="D10195" t="s">
        <v>128557</v>
      </c>
      <c r="E10195" t="str">
        <f t="shared" si="159"/>
        <v>600039 - ANAXIA CONSEIL</v>
      </c>
      <c r="F10195" t="s">
        <v>1328</v>
      </c>
      <c r="G10195" t="s">
        <v>128556</v>
      </c>
      <c r="H10195" t="s">
        <v>128555</v>
      </c>
      <c r="I10195" t="s">
        <v>16550</v>
      </c>
      <c r="J10195" t="s">
        <v>128554</v>
      </c>
      <c r="K10195" t="s">
        <v>208</v>
      </c>
      <c r="L10195" t="s">
        <v>128553</v>
      </c>
      <c r="N10195" t="s">
        <v>208</v>
      </c>
      <c r="O10195" t="s">
        <v>476</v>
      </c>
      <c r="P10195" t="s">
        <v>476</v>
      </c>
    </row>
    <row r="10196" spans="1:16">
      <c r="A10196" s="484" t="s">
        <v>93639</v>
      </c>
      <c r="B10196" s="485" t="s">
        <v>93638</v>
      </c>
      <c r="C10196" t="s">
        <v>93637</v>
      </c>
      <c r="D10196" t="s">
        <v>93636</v>
      </c>
      <c r="E10196" t="str">
        <f t="shared" si="159"/>
        <v>452968 - CIHLF</v>
      </c>
      <c r="F10196" t="s">
        <v>2651</v>
      </c>
      <c r="G10196" t="s">
        <v>93635</v>
      </c>
      <c r="I10196" t="s">
        <v>2240</v>
      </c>
      <c r="J10196" t="s">
        <v>93634</v>
      </c>
      <c r="K10196" t="s">
        <v>208</v>
      </c>
      <c r="L10196" t="s">
        <v>93633</v>
      </c>
      <c r="N10196" t="s">
        <v>208</v>
      </c>
      <c r="O10196" t="s">
        <v>476</v>
      </c>
      <c r="P10196" t="s">
        <v>476</v>
      </c>
    </row>
    <row r="10197" spans="1:16">
      <c r="A10197" s="484" t="s">
        <v>11335</v>
      </c>
      <c r="B10197" s="485" t="s">
        <v>11334</v>
      </c>
      <c r="C10197" t="s">
        <v>11333</v>
      </c>
      <c r="D10197" t="s">
        <v>11332</v>
      </c>
      <c r="E10197" t="str">
        <f t="shared" si="159"/>
        <v>673857 - TALEB COOPER LAURE</v>
      </c>
      <c r="F10197" t="s">
        <v>9913</v>
      </c>
      <c r="G10197" t="s">
        <v>11331</v>
      </c>
      <c r="I10197" t="s">
        <v>8115</v>
      </c>
      <c r="K10197" t="s">
        <v>208</v>
      </c>
      <c r="L10197" t="s">
        <v>11330</v>
      </c>
      <c r="N10197" t="s">
        <v>208</v>
      </c>
      <c r="O10197" t="s">
        <v>476</v>
      </c>
      <c r="P10197" t="s">
        <v>476</v>
      </c>
    </row>
    <row r="10198" spans="1:16">
      <c r="A10198" s="484" t="s">
        <v>64661</v>
      </c>
      <c r="B10198" s="485" t="s">
        <v>64660</v>
      </c>
      <c r="C10198" t="s">
        <v>64659</v>
      </c>
      <c r="D10198" t="s">
        <v>64659</v>
      </c>
      <c r="E10198" t="str">
        <f t="shared" si="159"/>
        <v>401560 - GRIMA MARIE ANNICK</v>
      </c>
      <c r="F10198" t="s">
        <v>1328</v>
      </c>
      <c r="G10198" t="s">
        <v>64658</v>
      </c>
      <c r="I10198" t="s">
        <v>10525</v>
      </c>
      <c r="K10198" t="s">
        <v>208</v>
      </c>
      <c r="L10198" t="s">
        <v>64657</v>
      </c>
      <c r="N10198" t="s">
        <v>208</v>
      </c>
      <c r="O10198" t="s">
        <v>476</v>
      </c>
      <c r="P10198" t="s">
        <v>476</v>
      </c>
    </row>
    <row r="10199" spans="1:16">
      <c r="A10199" s="484" t="s">
        <v>66727</v>
      </c>
      <c r="B10199" s="485" t="s">
        <v>66726</v>
      </c>
      <c r="C10199" t="s">
        <v>66725</v>
      </c>
      <c r="D10199" t="s">
        <v>66724</v>
      </c>
      <c r="E10199" t="str">
        <f t="shared" si="159"/>
        <v>652490 - GIORGI STEPHANIE</v>
      </c>
      <c r="F10199" t="s">
        <v>904</v>
      </c>
      <c r="G10199" t="s">
        <v>66723</v>
      </c>
      <c r="I10199" t="s">
        <v>66722</v>
      </c>
      <c r="J10199" t="s">
        <v>66721</v>
      </c>
      <c r="K10199" t="s">
        <v>208</v>
      </c>
      <c r="L10199" t="s">
        <v>66720</v>
      </c>
      <c r="N10199" t="s">
        <v>208</v>
      </c>
      <c r="O10199" t="s">
        <v>476</v>
      </c>
      <c r="P10199" t="s">
        <v>476</v>
      </c>
    </row>
    <row r="10200" spans="1:16">
      <c r="A10200" s="484" t="s">
        <v>24259</v>
      </c>
      <c r="B10200" s="485" t="s">
        <v>24258</v>
      </c>
      <c r="C10200" t="s">
        <v>24257</v>
      </c>
      <c r="D10200" t="s">
        <v>24256</v>
      </c>
      <c r="E10200" t="str">
        <f t="shared" si="159"/>
        <v>622904 - QUAL'VA</v>
      </c>
      <c r="F10200" t="s">
        <v>9396</v>
      </c>
      <c r="G10200" t="s">
        <v>24255</v>
      </c>
      <c r="I10200" t="s">
        <v>6974</v>
      </c>
      <c r="J10200" t="s">
        <v>24254</v>
      </c>
      <c r="K10200" t="s">
        <v>24253</v>
      </c>
      <c r="L10200" t="s">
        <v>24252</v>
      </c>
      <c r="N10200" t="s">
        <v>208</v>
      </c>
      <c r="O10200" t="s">
        <v>476</v>
      </c>
      <c r="P10200" t="s">
        <v>476</v>
      </c>
    </row>
    <row r="10201" spans="1:16">
      <c r="A10201" s="484" t="s">
        <v>136839</v>
      </c>
      <c r="B10201" s="485" t="s">
        <v>136838</v>
      </c>
      <c r="C10201" t="s">
        <v>136837</v>
      </c>
      <c r="D10201" t="s">
        <v>136837</v>
      </c>
      <c r="E10201" t="str">
        <f t="shared" si="159"/>
        <v>418389 - ABCIDIA FORMATION</v>
      </c>
      <c r="F10201" t="s">
        <v>4174</v>
      </c>
      <c r="G10201" t="s">
        <v>136836</v>
      </c>
      <c r="H10201" t="s">
        <v>136835</v>
      </c>
      <c r="I10201" t="s">
        <v>86615</v>
      </c>
      <c r="J10201" t="s">
        <v>136834</v>
      </c>
      <c r="K10201" t="s">
        <v>208</v>
      </c>
      <c r="L10201" t="s">
        <v>136833</v>
      </c>
      <c r="N10201" t="s">
        <v>208</v>
      </c>
      <c r="O10201" t="s">
        <v>476</v>
      </c>
      <c r="P10201" t="s">
        <v>476</v>
      </c>
    </row>
    <row r="10202" spans="1:16">
      <c r="A10202" s="484" t="s">
        <v>95879</v>
      </c>
      <c r="B10202" s="485" t="s">
        <v>95878</v>
      </c>
      <c r="C10202" t="s">
        <v>95877</v>
      </c>
      <c r="D10202" t="s">
        <v>95876</v>
      </c>
      <c r="E10202" t="str">
        <f t="shared" si="159"/>
        <v>12660 - CIPECMA</v>
      </c>
      <c r="F10202" t="s">
        <v>2337</v>
      </c>
      <c r="G10202" t="s">
        <v>95875</v>
      </c>
      <c r="I10202" t="s">
        <v>9779</v>
      </c>
      <c r="J10202" t="s">
        <v>95874</v>
      </c>
      <c r="K10202" t="s">
        <v>208</v>
      </c>
      <c r="L10202" t="s">
        <v>95873</v>
      </c>
      <c r="N10202" t="s">
        <v>208</v>
      </c>
      <c r="O10202" t="s">
        <v>476</v>
      </c>
      <c r="P10202" t="s">
        <v>476</v>
      </c>
    </row>
    <row r="10203" spans="1:16">
      <c r="A10203" s="484" t="s">
        <v>124184</v>
      </c>
      <c r="B10203" s="485" t="s">
        <v>124183</v>
      </c>
      <c r="C10203" t="s">
        <v>124182</v>
      </c>
      <c r="D10203" t="s">
        <v>124181</v>
      </c>
      <c r="E10203" t="str">
        <f t="shared" si="159"/>
        <v>457152 - ACAT</v>
      </c>
      <c r="F10203" t="s">
        <v>1784</v>
      </c>
      <c r="G10203" t="s">
        <v>124180</v>
      </c>
      <c r="I10203" t="s">
        <v>1542</v>
      </c>
      <c r="J10203" t="s">
        <v>124179</v>
      </c>
      <c r="K10203" t="s">
        <v>208</v>
      </c>
      <c r="L10203" t="s">
        <v>124178</v>
      </c>
      <c r="N10203" t="s">
        <v>208</v>
      </c>
      <c r="O10203" t="s">
        <v>476</v>
      </c>
      <c r="P10203" t="s">
        <v>476</v>
      </c>
    </row>
    <row r="10204" spans="1:16">
      <c r="A10204" s="484" t="s">
        <v>92095</v>
      </c>
      <c r="B10204" s="485" t="s">
        <v>92094</v>
      </c>
      <c r="C10204" t="s">
        <v>92093</v>
      </c>
      <c r="D10204" t="s">
        <v>92092</v>
      </c>
      <c r="E10204" t="str">
        <f t="shared" si="159"/>
        <v>681611 - CONTRERAS PERFECT FORMATION</v>
      </c>
      <c r="F10204" t="s">
        <v>5709</v>
      </c>
      <c r="G10204" t="s">
        <v>92091</v>
      </c>
      <c r="H10204" t="s">
        <v>92090</v>
      </c>
      <c r="I10204" t="s">
        <v>3894</v>
      </c>
      <c r="J10204" t="s">
        <v>92089</v>
      </c>
      <c r="K10204" t="s">
        <v>208</v>
      </c>
      <c r="L10204" t="s">
        <v>92088</v>
      </c>
      <c r="N10204" t="s">
        <v>208</v>
      </c>
      <c r="O10204" t="s">
        <v>476</v>
      </c>
      <c r="P10204" t="s">
        <v>476</v>
      </c>
    </row>
    <row r="10205" spans="1:16">
      <c r="A10205" s="484" t="s">
        <v>89294</v>
      </c>
      <c r="B10205" s="485" t="s">
        <v>89293</v>
      </c>
      <c r="C10205" t="s">
        <v>89292</v>
      </c>
      <c r="D10205" t="s">
        <v>89292</v>
      </c>
      <c r="E10205" t="str">
        <f t="shared" si="159"/>
        <v>457644 - D ET C CONSEILS</v>
      </c>
      <c r="F10205" t="s">
        <v>1710</v>
      </c>
      <c r="G10205" t="s">
        <v>89291</v>
      </c>
      <c r="I10205" t="s">
        <v>1814</v>
      </c>
      <c r="J10205" t="s">
        <v>89290</v>
      </c>
      <c r="K10205" t="s">
        <v>89289</v>
      </c>
      <c r="L10205" t="s">
        <v>89288</v>
      </c>
      <c r="N10205" t="s">
        <v>208</v>
      </c>
      <c r="O10205" t="s">
        <v>476</v>
      </c>
      <c r="P10205" t="s">
        <v>476</v>
      </c>
    </row>
    <row r="10206" spans="1:16">
      <c r="A10206" s="484" t="s">
        <v>96065</v>
      </c>
      <c r="B10206" s="485" t="s">
        <v>96064</v>
      </c>
      <c r="C10206" t="s">
        <v>96063</v>
      </c>
      <c r="D10206" t="s">
        <v>96063</v>
      </c>
      <c r="E10206" t="str">
        <f t="shared" si="159"/>
        <v>649247 - CIACCIA LETITHIA</v>
      </c>
      <c r="F10206" t="s">
        <v>24613</v>
      </c>
      <c r="G10206" t="s">
        <v>96062</v>
      </c>
      <c r="I10206" t="s">
        <v>7537</v>
      </c>
      <c r="J10206" t="s">
        <v>96061</v>
      </c>
      <c r="K10206" t="s">
        <v>208</v>
      </c>
      <c r="L10206" t="s">
        <v>96060</v>
      </c>
      <c r="N10206" t="s">
        <v>208</v>
      </c>
      <c r="O10206" t="s">
        <v>476</v>
      </c>
      <c r="P10206" t="s">
        <v>476</v>
      </c>
    </row>
    <row r="10207" spans="1:16">
      <c r="A10207" s="484" t="s">
        <v>109734</v>
      </c>
      <c r="B10207" s="485" t="s">
        <v>109733</v>
      </c>
      <c r="C10207" t="s">
        <v>109732</v>
      </c>
      <c r="D10207" t="s">
        <v>109732</v>
      </c>
      <c r="E10207" t="str">
        <f t="shared" si="159"/>
        <v>469427 - CARRIERES ET CONSEIL - ENACO</v>
      </c>
      <c r="F10207" t="s">
        <v>18362</v>
      </c>
      <c r="G10207" t="s">
        <v>109731</v>
      </c>
      <c r="I10207" t="s">
        <v>3098</v>
      </c>
      <c r="J10207" t="s">
        <v>109730</v>
      </c>
      <c r="K10207" t="s">
        <v>208</v>
      </c>
      <c r="L10207" t="s">
        <v>109729</v>
      </c>
      <c r="N10207" t="s">
        <v>207</v>
      </c>
      <c r="O10207" t="s">
        <v>476</v>
      </c>
      <c r="P10207" t="s">
        <v>476</v>
      </c>
    </row>
    <row r="10208" spans="1:16">
      <c r="A10208" s="484" t="s">
        <v>72099</v>
      </c>
      <c r="B10208" s="485" t="s">
        <v>72098</v>
      </c>
      <c r="C10208" t="s">
        <v>72097</v>
      </c>
      <c r="D10208" t="s">
        <v>72096</v>
      </c>
      <c r="E10208" t="str">
        <f t="shared" si="159"/>
        <v>676123 - FLEURY CECILE</v>
      </c>
      <c r="F10208" t="s">
        <v>31540</v>
      </c>
      <c r="G10208" t="s">
        <v>72095</v>
      </c>
      <c r="I10208" t="s">
        <v>72094</v>
      </c>
      <c r="J10208" t="s">
        <v>72093</v>
      </c>
      <c r="K10208" t="s">
        <v>208</v>
      </c>
      <c r="L10208" t="s">
        <v>72092</v>
      </c>
      <c r="N10208" t="s">
        <v>208</v>
      </c>
      <c r="O10208" t="s">
        <v>476</v>
      </c>
      <c r="P10208" t="s">
        <v>476</v>
      </c>
    </row>
    <row r="10209" spans="1:16">
      <c r="A10209" s="484" t="s">
        <v>45360</v>
      </c>
      <c r="B10209" s="485" t="s">
        <v>45359</v>
      </c>
      <c r="C10209" t="s">
        <v>45358</v>
      </c>
      <c r="D10209" t="s">
        <v>45358</v>
      </c>
      <c r="E10209" t="str">
        <f t="shared" si="159"/>
        <v>485469 - LAURIANE FORMATIONS</v>
      </c>
      <c r="F10209" t="s">
        <v>28947</v>
      </c>
      <c r="G10209" t="s">
        <v>45357</v>
      </c>
      <c r="I10209" t="s">
        <v>45356</v>
      </c>
      <c r="J10209" t="s">
        <v>45355</v>
      </c>
      <c r="K10209" t="s">
        <v>208</v>
      </c>
      <c r="L10209" t="s">
        <v>45354</v>
      </c>
      <c r="N10209" t="s">
        <v>208</v>
      </c>
      <c r="O10209" t="s">
        <v>476</v>
      </c>
      <c r="P10209" t="s">
        <v>476</v>
      </c>
    </row>
    <row r="10210" spans="1:16">
      <c r="A10210" s="484" t="s">
        <v>91799</v>
      </c>
      <c r="B10210" s="485" t="s">
        <v>91798</v>
      </c>
      <c r="C10210" t="s">
        <v>91797</v>
      </c>
      <c r="D10210" t="s">
        <v>91796</v>
      </c>
      <c r="E10210" t="str">
        <f t="shared" si="159"/>
        <v>685264 - CORDAN</v>
      </c>
      <c r="F10210" t="s">
        <v>2718</v>
      </c>
      <c r="G10210" t="s">
        <v>91795</v>
      </c>
      <c r="H10210" t="s">
        <v>91794</v>
      </c>
      <c r="I10210" t="s">
        <v>2317</v>
      </c>
      <c r="J10210" t="s">
        <v>91793</v>
      </c>
      <c r="K10210" t="s">
        <v>208</v>
      </c>
      <c r="L10210" t="s">
        <v>91792</v>
      </c>
      <c r="N10210" t="s">
        <v>208</v>
      </c>
      <c r="O10210" t="s">
        <v>476</v>
      </c>
      <c r="P10210" t="s">
        <v>476</v>
      </c>
    </row>
    <row r="10211" spans="1:16">
      <c r="A10211" s="484" t="s">
        <v>29930</v>
      </c>
      <c r="B10211" s="485" t="s">
        <v>29929</v>
      </c>
      <c r="C10211" t="s">
        <v>29928</v>
      </c>
      <c r="D10211" t="s">
        <v>29927</v>
      </c>
      <c r="E10211" t="str">
        <f t="shared" si="159"/>
        <v>478866 - PAILLOT CLERC SIM MARIE CHRISTINE</v>
      </c>
      <c r="F10211" t="s">
        <v>3026</v>
      </c>
      <c r="G10211" t="s">
        <v>29926</v>
      </c>
      <c r="I10211" t="s">
        <v>626</v>
      </c>
      <c r="J10211" t="s">
        <v>29925</v>
      </c>
      <c r="K10211" t="s">
        <v>208</v>
      </c>
      <c r="L10211" t="s">
        <v>29924</v>
      </c>
      <c r="N10211" t="s">
        <v>208</v>
      </c>
      <c r="O10211" t="s">
        <v>476</v>
      </c>
      <c r="P10211" t="s">
        <v>476</v>
      </c>
    </row>
    <row r="10212" spans="1:16">
      <c r="A10212" s="484" t="s">
        <v>35439</v>
      </c>
      <c r="B10212" s="485" t="s">
        <v>35438</v>
      </c>
      <c r="C10212" t="s">
        <v>35437</v>
      </c>
      <c r="D10212" t="s">
        <v>35436</v>
      </c>
      <c r="E10212" t="str">
        <f t="shared" si="159"/>
        <v>629728 - MONELLO HOUSSIN SILVANA</v>
      </c>
      <c r="F10212" t="s">
        <v>10709</v>
      </c>
      <c r="G10212" t="s">
        <v>35435</v>
      </c>
      <c r="I10212" t="s">
        <v>35434</v>
      </c>
      <c r="J10212" t="s">
        <v>35433</v>
      </c>
      <c r="K10212" t="s">
        <v>208</v>
      </c>
      <c r="L10212" t="s">
        <v>35432</v>
      </c>
      <c r="N10212" t="s">
        <v>208</v>
      </c>
      <c r="O10212" t="s">
        <v>476</v>
      </c>
      <c r="P10212" t="s">
        <v>476</v>
      </c>
    </row>
    <row r="10213" spans="1:16">
      <c r="A10213" s="484" t="s">
        <v>61352</v>
      </c>
      <c r="B10213" s="485" t="s">
        <v>61351</v>
      </c>
      <c r="C10213" t="s">
        <v>61350</v>
      </c>
      <c r="D10213" t="s">
        <v>61350</v>
      </c>
      <c r="E10213" t="str">
        <f t="shared" si="159"/>
        <v>496467 - HOMME EN DEVENIR</v>
      </c>
      <c r="F10213" t="s">
        <v>7254</v>
      </c>
      <c r="G10213" t="s">
        <v>61349</v>
      </c>
      <c r="I10213" t="s">
        <v>6880</v>
      </c>
      <c r="J10213" t="s">
        <v>61348</v>
      </c>
      <c r="K10213" t="s">
        <v>208</v>
      </c>
      <c r="L10213" t="s">
        <v>61347</v>
      </c>
      <c r="N10213" t="s">
        <v>208</v>
      </c>
      <c r="O10213" t="s">
        <v>476</v>
      </c>
      <c r="P10213" t="s">
        <v>476</v>
      </c>
    </row>
    <row r="10214" spans="1:16">
      <c r="A10214" s="484" t="s">
        <v>93113</v>
      </c>
      <c r="B10214" s="485" t="s">
        <v>93112</v>
      </c>
      <c r="C10214" t="s">
        <v>93111</v>
      </c>
      <c r="D10214" t="s">
        <v>93110</v>
      </c>
      <c r="E10214" t="str">
        <f t="shared" si="159"/>
        <v>532204 - CI3M</v>
      </c>
      <c r="F10214" t="s">
        <v>6951</v>
      </c>
      <c r="G10214" t="s">
        <v>93109</v>
      </c>
      <c r="I10214" t="s">
        <v>2959</v>
      </c>
      <c r="J10214" t="s">
        <v>93108</v>
      </c>
      <c r="K10214" t="s">
        <v>208</v>
      </c>
      <c r="L10214" t="s">
        <v>93107</v>
      </c>
      <c r="N10214" t="s">
        <v>208</v>
      </c>
      <c r="O10214" t="s">
        <v>476</v>
      </c>
      <c r="P10214" t="s">
        <v>476</v>
      </c>
    </row>
    <row r="10215" spans="1:16">
      <c r="A10215" s="484" t="s">
        <v>99932</v>
      </c>
      <c r="B10215" s="485" t="s">
        <v>99931</v>
      </c>
      <c r="C10215" t="s">
        <v>99930</v>
      </c>
      <c r="D10215" t="s">
        <v>99929</v>
      </c>
      <c r="E10215" t="str">
        <f t="shared" si="159"/>
        <v>411905 - CFIP FRANCE</v>
      </c>
      <c r="F10215" t="s">
        <v>1568</v>
      </c>
      <c r="G10215" t="s">
        <v>99928</v>
      </c>
      <c r="I10215" t="s">
        <v>1814</v>
      </c>
      <c r="J10215" t="s">
        <v>99927</v>
      </c>
      <c r="K10215" t="s">
        <v>208</v>
      </c>
      <c r="L10215" t="s">
        <v>99926</v>
      </c>
      <c r="N10215" t="s">
        <v>208</v>
      </c>
      <c r="O10215" t="s">
        <v>476</v>
      </c>
      <c r="P10215" t="s">
        <v>476</v>
      </c>
    </row>
    <row r="10216" spans="1:16">
      <c r="A10216" s="484" t="s">
        <v>133931</v>
      </c>
      <c r="B10216" s="485" t="s">
        <v>133930</v>
      </c>
      <c r="C10216" t="s">
        <v>133929</v>
      </c>
      <c r="D10216" t="s">
        <v>133928</v>
      </c>
      <c r="E10216" t="str">
        <f t="shared" si="159"/>
        <v>647860 - AEROSPEED</v>
      </c>
      <c r="F10216" t="s">
        <v>6080</v>
      </c>
      <c r="G10216" t="s">
        <v>133927</v>
      </c>
      <c r="I10216" t="s">
        <v>112541</v>
      </c>
      <c r="J10216" t="s">
        <v>133926</v>
      </c>
      <c r="K10216" t="s">
        <v>208</v>
      </c>
      <c r="L10216" t="s">
        <v>133925</v>
      </c>
      <c r="N10216" t="s">
        <v>208</v>
      </c>
      <c r="O10216" t="s">
        <v>476</v>
      </c>
      <c r="P10216" t="s">
        <v>476</v>
      </c>
    </row>
    <row r="10217" spans="1:16">
      <c r="A10217" s="484" t="s">
        <v>27253</v>
      </c>
      <c r="B10217" s="485" t="s">
        <v>27252</v>
      </c>
      <c r="C10217" t="s">
        <v>27251</v>
      </c>
      <c r="D10217" t="s">
        <v>27250</v>
      </c>
      <c r="E10217" t="str">
        <f t="shared" si="159"/>
        <v>475920 - POLE FORMATION ENVIRONNEMENT VILLE ARCHITECTURE IDF</v>
      </c>
      <c r="F10217" t="s">
        <v>11920</v>
      </c>
      <c r="G10217" t="s">
        <v>27249</v>
      </c>
      <c r="H10217" t="s">
        <v>27248</v>
      </c>
      <c r="I10217" t="s">
        <v>3346</v>
      </c>
      <c r="J10217" t="s">
        <v>27247</v>
      </c>
      <c r="K10217" t="s">
        <v>208</v>
      </c>
      <c r="L10217" t="s">
        <v>27246</v>
      </c>
      <c r="N10217" t="s">
        <v>208</v>
      </c>
      <c r="O10217" t="s">
        <v>476</v>
      </c>
      <c r="P10217" t="s">
        <v>476</v>
      </c>
    </row>
    <row r="10218" spans="1:16">
      <c r="A10218" s="484" t="s">
        <v>44962</v>
      </c>
      <c r="B10218" s="485" t="s">
        <v>44961</v>
      </c>
      <c r="C10218" t="s">
        <v>44960</v>
      </c>
      <c r="D10218" t="s">
        <v>44959</v>
      </c>
      <c r="E10218" t="str">
        <f t="shared" si="159"/>
        <v>620580 - LE FLOCHMOAN GEORGES CHRISTEL</v>
      </c>
      <c r="F10218" t="s">
        <v>33194</v>
      </c>
      <c r="G10218" t="s">
        <v>44958</v>
      </c>
      <c r="H10218" t="s">
        <v>44957</v>
      </c>
      <c r="I10218" t="s">
        <v>44956</v>
      </c>
      <c r="J10218" t="s">
        <v>44955</v>
      </c>
      <c r="K10218" t="s">
        <v>208</v>
      </c>
      <c r="L10218" t="s">
        <v>44954</v>
      </c>
      <c r="N10218" t="s">
        <v>208</v>
      </c>
      <c r="O10218" t="s">
        <v>476</v>
      </c>
      <c r="P10218" t="s">
        <v>476</v>
      </c>
    </row>
    <row r="10219" spans="1:16">
      <c r="A10219" s="484" t="s">
        <v>44660</v>
      </c>
      <c r="B10219" s="485" t="s">
        <v>44659</v>
      </c>
      <c r="C10219" t="s">
        <v>44658</v>
      </c>
      <c r="D10219" t="s">
        <v>44658</v>
      </c>
      <c r="E10219" t="str">
        <f t="shared" si="159"/>
        <v>651199 - LE TAN THANH LONG</v>
      </c>
      <c r="F10219" t="s">
        <v>24052</v>
      </c>
      <c r="G10219" t="s">
        <v>44657</v>
      </c>
      <c r="I10219" t="s">
        <v>44656</v>
      </c>
      <c r="K10219" t="s">
        <v>208</v>
      </c>
      <c r="L10219" t="s">
        <v>44655</v>
      </c>
      <c r="N10219" t="s">
        <v>208</v>
      </c>
      <c r="O10219" t="s">
        <v>476</v>
      </c>
      <c r="P10219" t="s">
        <v>476</v>
      </c>
    </row>
    <row r="10220" spans="1:16">
      <c r="A10220" s="484" t="s">
        <v>87441</v>
      </c>
      <c r="B10220" s="485" t="s">
        <v>87440</v>
      </c>
      <c r="C10220" t="s">
        <v>87439</v>
      </c>
      <c r="D10220" t="s">
        <v>87438</v>
      </c>
      <c r="E10220" t="str">
        <f t="shared" si="159"/>
        <v>620543 - DEVOTEAM G CLOUD LYON</v>
      </c>
      <c r="F10220" t="s">
        <v>16931</v>
      </c>
      <c r="G10220" t="s">
        <v>87437</v>
      </c>
      <c r="I10220" t="s">
        <v>802</v>
      </c>
      <c r="J10220" t="s">
        <v>87436</v>
      </c>
      <c r="K10220" t="s">
        <v>208</v>
      </c>
      <c r="L10220" t="s">
        <v>87435</v>
      </c>
      <c r="N10220" t="s">
        <v>208</v>
      </c>
      <c r="O10220" t="s">
        <v>476</v>
      </c>
      <c r="P10220" t="s">
        <v>476</v>
      </c>
    </row>
    <row r="10221" spans="1:16">
      <c r="A10221" s="484" t="s">
        <v>109182</v>
      </c>
      <c r="B10221" s="485" t="s">
        <v>109181</v>
      </c>
      <c r="C10221" t="s">
        <v>109180</v>
      </c>
      <c r="D10221" t="s">
        <v>109179</v>
      </c>
      <c r="E10221" t="str">
        <f t="shared" si="159"/>
        <v>302193 - CCM BENCHMARK GROUP PARIS</v>
      </c>
      <c r="F10221" t="s">
        <v>13332</v>
      </c>
      <c r="G10221" t="s">
        <v>109178</v>
      </c>
      <c r="I10221" t="s">
        <v>1207</v>
      </c>
      <c r="J10221" t="s">
        <v>109177</v>
      </c>
      <c r="K10221" t="s">
        <v>208</v>
      </c>
      <c r="L10221" t="s">
        <v>109176</v>
      </c>
      <c r="N10221" t="s">
        <v>208</v>
      </c>
      <c r="O10221" t="s">
        <v>476</v>
      </c>
      <c r="P10221" t="s">
        <v>476</v>
      </c>
    </row>
    <row r="10222" spans="1:16">
      <c r="A10222" s="484" t="s">
        <v>2206</v>
      </c>
      <c r="B10222" s="485" t="s">
        <v>2205</v>
      </c>
      <c r="C10222" t="s">
        <v>2204</v>
      </c>
      <c r="D10222" t="s">
        <v>2204</v>
      </c>
      <c r="E10222" t="str">
        <f t="shared" si="159"/>
        <v>624457 - WKT PHARMA</v>
      </c>
      <c r="F10222" t="s">
        <v>1687</v>
      </c>
      <c r="G10222" t="s">
        <v>2203</v>
      </c>
      <c r="I10222" t="s">
        <v>626</v>
      </c>
      <c r="J10222" t="s">
        <v>2202</v>
      </c>
      <c r="K10222" t="s">
        <v>208</v>
      </c>
      <c r="L10222" t="s">
        <v>2201</v>
      </c>
      <c r="N10222" t="s">
        <v>208</v>
      </c>
      <c r="O10222" t="s">
        <v>476</v>
      </c>
      <c r="P10222" t="s">
        <v>476</v>
      </c>
    </row>
    <row r="10223" spans="1:16">
      <c r="A10223" s="484" t="s">
        <v>96316</v>
      </c>
      <c r="B10223" s="485" t="s">
        <v>96315</v>
      </c>
      <c r="C10223" t="s">
        <v>96314</v>
      </c>
      <c r="D10223" t="s">
        <v>96314</v>
      </c>
      <c r="E10223" t="str">
        <f t="shared" si="159"/>
        <v>600829 - CHIESA STEPHANIE</v>
      </c>
      <c r="F10223" t="s">
        <v>3026</v>
      </c>
      <c r="G10223" t="s">
        <v>96313</v>
      </c>
      <c r="I10223" t="s">
        <v>7300</v>
      </c>
      <c r="K10223" t="s">
        <v>208</v>
      </c>
      <c r="L10223" t="s">
        <v>96312</v>
      </c>
      <c r="N10223" t="s">
        <v>208</v>
      </c>
      <c r="O10223" t="s">
        <v>476</v>
      </c>
      <c r="P10223" t="s">
        <v>476</v>
      </c>
    </row>
    <row r="10224" spans="1:16">
      <c r="A10224" s="484" t="s">
        <v>33001</v>
      </c>
      <c r="B10224" s="485" t="s">
        <v>33000</v>
      </c>
      <c r="C10224" t="s">
        <v>32999</v>
      </c>
      <c r="D10224" t="s">
        <v>32999</v>
      </c>
      <c r="E10224" t="str">
        <f t="shared" si="159"/>
        <v>510403 - NOURA FATIHA</v>
      </c>
      <c r="F10224" t="s">
        <v>540</v>
      </c>
      <c r="G10224" t="s">
        <v>32998</v>
      </c>
      <c r="I10224" t="s">
        <v>1678</v>
      </c>
      <c r="J10224" t="s">
        <v>32997</v>
      </c>
      <c r="K10224" t="s">
        <v>208</v>
      </c>
      <c r="L10224" t="s">
        <v>32996</v>
      </c>
      <c r="N10224" t="s">
        <v>208</v>
      </c>
      <c r="O10224" t="s">
        <v>476</v>
      </c>
      <c r="P10224" t="s">
        <v>32995</v>
      </c>
    </row>
    <row r="10225" spans="1:16">
      <c r="A10225" s="484" t="s">
        <v>96331</v>
      </c>
      <c r="B10225" s="485" t="s">
        <v>96330</v>
      </c>
      <c r="C10225" t="s">
        <v>96329</v>
      </c>
      <c r="D10225" t="s">
        <v>96328</v>
      </c>
      <c r="E10225" t="str">
        <f t="shared" si="159"/>
        <v>648073 - CHICHE SOPHIE</v>
      </c>
      <c r="F10225" t="s">
        <v>508</v>
      </c>
      <c r="G10225" t="s">
        <v>96327</v>
      </c>
      <c r="I10225" t="s">
        <v>19813</v>
      </c>
      <c r="J10225" t="s">
        <v>96326</v>
      </c>
      <c r="K10225" t="s">
        <v>208</v>
      </c>
      <c r="L10225" t="s">
        <v>96325</v>
      </c>
      <c r="N10225" t="s">
        <v>208</v>
      </c>
      <c r="O10225" t="s">
        <v>476</v>
      </c>
      <c r="P10225" t="s">
        <v>476</v>
      </c>
    </row>
    <row r="10226" spans="1:16">
      <c r="A10226" s="484" t="s">
        <v>52379</v>
      </c>
      <c r="B10226" s="485" t="s">
        <v>52378</v>
      </c>
      <c r="C10226" t="s">
        <v>52377</v>
      </c>
      <c r="D10226" t="s">
        <v>52376</v>
      </c>
      <c r="E10226" t="str">
        <f t="shared" si="159"/>
        <v>578496 - ISO - SUP'AUDIO BORDEAUX</v>
      </c>
      <c r="F10226" t="s">
        <v>28851</v>
      </c>
      <c r="G10226" t="s">
        <v>52375</v>
      </c>
      <c r="I10226" t="s">
        <v>749</v>
      </c>
      <c r="J10226" t="s">
        <v>52374</v>
      </c>
      <c r="K10226" t="s">
        <v>208</v>
      </c>
      <c r="L10226" t="s">
        <v>52373</v>
      </c>
      <c r="N10226" t="s">
        <v>208</v>
      </c>
      <c r="O10226" t="s">
        <v>476</v>
      </c>
      <c r="P10226" t="s">
        <v>476</v>
      </c>
    </row>
    <row r="10227" spans="1:16">
      <c r="A10227" s="484" t="s">
        <v>58673</v>
      </c>
      <c r="C10227" t="s">
        <v>58672</v>
      </c>
      <c r="D10227" t="s">
        <v>58672</v>
      </c>
      <c r="E10227" t="str">
        <f t="shared" si="159"/>
        <v>401730 - ILEA FORMATION</v>
      </c>
      <c r="F10227" t="s">
        <v>1328</v>
      </c>
      <c r="G10227" t="s">
        <v>58671</v>
      </c>
      <c r="H10227" t="s">
        <v>58670</v>
      </c>
      <c r="I10227" t="s">
        <v>14336</v>
      </c>
      <c r="J10227" t="s">
        <v>58669</v>
      </c>
      <c r="K10227" t="s">
        <v>58668</v>
      </c>
      <c r="L10227" t="s">
        <v>58667</v>
      </c>
      <c r="N10227" t="s">
        <v>208</v>
      </c>
      <c r="O10227" t="s">
        <v>476</v>
      </c>
      <c r="P10227" t="s">
        <v>476</v>
      </c>
    </row>
    <row r="10228" spans="1:16">
      <c r="A10228" s="484" t="s">
        <v>85803</v>
      </c>
      <c r="B10228" s="485" t="s">
        <v>85802</v>
      </c>
      <c r="C10228" t="s">
        <v>85801</v>
      </c>
      <c r="D10228" t="s">
        <v>85800</v>
      </c>
      <c r="E10228" t="str">
        <f t="shared" si="159"/>
        <v>621432 - DULALA MONTREUIL</v>
      </c>
      <c r="F10228" t="s">
        <v>40860</v>
      </c>
      <c r="G10228" t="s">
        <v>85799</v>
      </c>
      <c r="I10228" t="s">
        <v>4951</v>
      </c>
      <c r="J10228" t="s">
        <v>85798</v>
      </c>
      <c r="K10228" t="s">
        <v>208</v>
      </c>
      <c r="L10228" t="s">
        <v>85797</v>
      </c>
      <c r="N10228" t="s">
        <v>208</v>
      </c>
      <c r="O10228" t="s">
        <v>476</v>
      </c>
      <c r="P10228" t="s">
        <v>476</v>
      </c>
    </row>
    <row r="10229" spans="1:16">
      <c r="A10229" s="484" t="s">
        <v>29846</v>
      </c>
      <c r="B10229" s="485" t="s">
        <v>29845</v>
      </c>
      <c r="C10229" t="s">
        <v>29844</v>
      </c>
      <c r="D10229" t="s">
        <v>29843</v>
      </c>
      <c r="E10229" t="str">
        <f t="shared" si="159"/>
        <v>590265 - PALLU GIMENEZ ANGELIQUE THERESE</v>
      </c>
      <c r="F10229" t="s">
        <v>1352</v>
      </c>
      <c r="G10229" t="s">
        <v>29842</v>
      </c>
      <c r="I10229" t="s">
        <v>29841</v>
      </c>
      <c r="J10229" t="s">
        <v>29840</v>
      </c>
      <c r="K10229" t="s">
        <v>208</v>
      </c>
      <c r="L10229" t="s">
        <v>29839</v>
      </c>
      <c r="N10229" t="s">
        <v>208</v>
      </c>
      <c r="O10229" t="s">
        <v>476</v>
      </c>
      <c r="P10229" t="s">
        <v>476</v>
      </c>
    </row>
    <row r="10230" spans="1:16">
      <c r="A10230" s="484" t="s">
        <v>43656</v>
      </c>
      <c r="B10230" s="485" t="s">
        <v>43655</v>
      </c>
      <c r="C10230" t="s">
        <v>43654</v>
      </c>
      <c r="D10230" t="s">
        <v>43653</v>
      </c>
      <c r="E10230" t="str">
        <f t="shared" si="159"/>
        <v>605591 - LES CLES DE LA FORMATION LA CIOTAT</v>
      </c>
      <c r="F10230" t="s">
        <v>1710</v>
      </c>
      <c r="G10230" t="s">
        <v>43652</v>
      </c>
      <c r="I10230" t="s">
        <v>8055</v>
      </c>
      <c r="J10230" t="s">
        <v>43651</v>
      </c>
      <c r="K10230" t="s">
        <v>208</v>
      </c>
      <c r="L10230" t="s">
        <v>43650</v>
      </c>
      <c r="N10230" t="s">
        <v>208</v>
      </c>
      <c r="O10230" t="s">
        <v>476</v>
      </c>
      <c r="P10230" t="s">
        <v>476</v>
      </c>
    </row>
    <row r="10231" spans="1:16">
      <c r="A10231" s="484" t="s">
        <v>44621</v>
      </c>
      <c r="B10231" s="485" t="s">
        <v>44620</v>
      </c>
      <c r="C10231" t="s">
        <v>44619</v>
      </c>
      <c r="D10231" t="s">
        <v>44618</v>
      </c>
      <c r="E10231" t="str">
        <f t="shared" si="159"/>
        <v>569574 - LE TOUZE JEANIK - FORMATION ET ASSISTANCE</v>
      </c>
      <c r="F10231" t="s">
        <v>831</v>
      </c>
      <c r="G10231" t="s">
        <v>44617</v>
      </c>
      <c r="I10231" t="s">
        <v>44616</v>
      </c>
      <c r="J10231" t="s">
        <v>44615</v>
      </c>
      <c r="K10231" t="s">
        <v>208</v>
      </c>
      <c r="L10231" t="s">
        <v>44614</v>
      </c>
      <c r="N10231" t="s">
        <v>208</v>
      </c>
      <c r="O10231" t="s">
        <v>476</v>
      </c>
      <c r="P10231" t="s">
        <v>476</v>
      </c>
    </row>
    <row r="10232" spans="1:16">
      <c r="A10232" s="484" t="s">
        <v>55783</v>
      </c>
      <c r="B10232" s="485" t="s">
        <v>55782</v>
      </c>
      <c r="C10232" t="s">
        <v>55781</v>
      </c>
      <c r="D10232" t="s">
        <v>55780</v>
      </c>
      <c r="E10232" t="str">
        <f t="shared" si="159"/>
        <v>538346 - IFTR</v>
      </c>
      <c r="F10232" t="s">
        <v>55779</v>
      </c>
      <c r="G10232" t="s">
        <v>55778</v>
      </c>
      <c r="I10232" t="s">
        <v>40354</v>
      </c>
      <c r="J10232" t="s">
        <v>55777</v>
      </c>
      <c r="K10232" t="s">
        <v>208</v>
      </c>
      <c r="L10232" t="s">
        <v>55776</v>
      </c>
      <c r="N10232" t="s">
        <v>208</v>
      </c>
      <c r="O10232" t="s">
        <v>476</v>
      </c>
      <c r="P10232" t="s">
        <v>476</v>
      </c>
    </row>
    <row r="10233" spans="1:16">
      <c r="A10233" s="484" t="s">
        <v>94499</v>
      </c>
      <c r="B10233" s="485" t="s">
        <v>94498</v>
      </c>
      <c r="C10233" t="s">
        <v>94497</v>
      </c>
      <c r="D10233" t="s">
        <v>94496</v>
      </c>
      <c r="E10233" t="str">
        <f t="shared" si="159"/>
        <v>492243 - CATC</v>
      </c>
      <c r="F10233" t="s">
        <v>1328</v>
      </c>
      <c r="G10233" t="s">
        <v>94495</v>
      </c>
      <c r="I10233" t="s">
        <v>94494</v>
      </c>
      <c r="J10233" t="s">
        <v>94493</v>
      </c>
      <c r="K10233" t="s">
        <v>208</v>
      </c>
      <c r="L10233" t="s">
        <v>94492</v>
      </c>
      <c r="N10233" t="s">
        <v>208</v>
      </c>
      <c r="O10233" t="s">
        <v>476</v>
      </c>
      <c r="P10233" t="s">
        <v>476</v>
      </c>
    </row>
    <row r="10234" spans="1:16">
      <c r="A10234" s="484" t="s">
        <v>68129</v>
      </c>
      <c r="B10234" s="485" t="s">
        <v>68128</v>
      </c>
      <c r="C10234" t="s">
        <v>68127</v>
      </c>
      <c r="D10234" t="s">
        <v>68127</v>
      </c>
      <c r="E10234" t="str">
        <f t="shared" si="159"/>
        <v>560110 - FROMONT HELENE</v>
      </c>
      <c r="F10234" t="s">
        <v>7254</v>
      </c>
      <c r="G10234" t="s">
        <v>68126</v>
      </c>
      <c r="I10234" t="s">
        <v>7236</v>
      </c>
      <c r="J10234" t="s">
        <v>68125</v>
      </c>
      <c r="K10234" t="s">
        <v>208</v>
      </c>
      <c r="L10234" t="s">
        <v>68124</v>
      </c>
      <c r="N10234" t="s">
        <v>208</v>
      </c>
      <c r="O10234" t="s">
        <v>476</v>
      </c>
      <c r="P10234" t="s">
        <v>476</v>
      </c>
    </row>
    <row r="10235" spans="1:16">
      <c r="A10235" s="484" t="s">
        <v>4895</v>
      </c>
      <c r="B10235" s="485" t="s">
        <v>4894</v>
      </c>
      <c r="C10235" t="s">
        <v>4893</v>
      </c>
      <c r="D10235" t="s">
        <v>4893</v>
      </c>
      <c r="E10235" t="str">
        <f t="shared" si="159"/>
        <v>560431 - UPSYS FORMATION</v>
      </c>
      <c r="F10235" t="s">
        <v>581</v>
      </c>
      <c r="G10235" t="s">
        <v>4892</v>
      </c>
      <c r="H10235" t="s">
        <v>4891</v>
      </c>
      <c r="I10235" t="s">
        <v>4890</v>
      </c>
      <c r="J10235" t="s">
        <v>4889</v>
      </c>
      <c r="K10235" t="s">
        <v>208</v>
      </c>
      <c r="L10235" t="s">
        <v>4888</v>
      </c>
      <c r="N10235" t="s">
        <v>208</v>
      </c>
      <c r="O10235" t="s">
        <v>476</v>
      </c>
      <c r="P10235" t="s">
        <v>476</v>
      </c>
    </row>
    <row r="10236" spans="1:16">
      <c r="A10236" s="484" t="s">
        <v>47407</v>
      </c>
      <c r="B10236" s="485" t="s">
        <v>47406</v>
      </c>
      <c r="C10236" t="s">
        <v>47405</v>
      </c>
      <c r="D10236" t="s">
        <v>47404</v>
      </c>
      <c r="E10236" t="str">
        <f t="shared" si="159"/>
        <v>617234 - LCN</v>
      </c>
      <c r="F10236" t="s">
        <v>31349</v>
      </c>
      <c r="G10236" t="s">
        <v>47403</v>
      </c>
      <c r="I10236" t="s">
        <v>43459</v>
      </c>
      <c r="J10236" t="s">
        <v>47402</v>
      </c>
      <c r="K10236" t="s">
        <v>208</v>
      </c>
      <c r="L10236" t="s">
        <v>47401</v>
      </c>
      <c r="N10236" t="s">
        <v>208</v>
      </c>
      <c r="O10236" t="s">
        <v>476</v>
      </c>
      <c r="P10236" t="s">
        <v>476</v>
      </c>
    </row>
    <row r="10237" spans="1:16">
      <c r="A10237" s="484" t="s">
        <v>26332</v>
      </c>
      <c r="B10237" s="485" t="s">
        <v>26331</v>
      </c>
      <c r="C10237" t="s">
        <v>26330</v>
      </c>
      <c r="D10237" t="s">
        <v>26330</v>
      </c>
      <c r="E10237" t="str">
        <f t="shared" si="159"/>
        <v>427706 - PREVENTHYS</v>
      </c>
      <c r="F10237" t="s">
        <v>1077</v>
      </c>
      <c r="G10237" t="s">
        <v>26329</v>
      </c>
      <c r="H10237" t="s">
        <v>26328</v>
      </c>
      <c r="I10237" t="s">
        <v>26327</v>
      </c>
      <c r="J10237" t="s">
        <v>26326</v>
      </c>
      <c r="K10237" t="s">
        <v>208</v>
      </c>
      <c r="L10237" t="s">
        <v>26325</v>
      </c>
      <c r="N10237" t="s">
        <v>208</v>
      </c>
      <c r="O10237" t="s">
        <v>476</v>
      </c>
      <c r="P10237" t="s">
        <v>476</v>
      </c>
    </row>
    <row r="10238" spans="1:16">
      <c r="A10238" s="484" t="s">
        <v>116850</v>
      </c>
      <c r="B10238" s="485" t="s">
        <v>116849</v>
      </c>
      <c r="C10238" t="s">
        <v>116848</v>
      </c>
      <c r="D10238" t="s">
        <v>116847</v>
      </c>
      <c r="E10238" t="str">
        <f t="shared" si="159"/>
        <v>405358 - AUMONT BRUNO</v>
      </c>
      <c r="F10238" t="s">
        <v>12260</v>
      </c>
      <c r="G10238" t="s">
        <v>116846</v>
      </c>
      <c r="I10238" t="s">
        <v>13225</v>
      </c>
      <c r="J10238" t="s">
        <v>116845</v>
      </c>
      <c r="K10238" t="s">
        <v>116844</v>
      </c>
      <c r="L10238" t="s">
        <v>116843</v>
      </c>
      <c r="N10238" t="s">
        <v>208</v>
      </c>
      <c r="O10238" t="s">
        <v>476</v>
      </c>
      <c r="P10238" t="s">
        <v>476</v>
      </c>
    </row>
    <row r="10239" spans="1:16">
      <c r="A10239" s="484" t="s">
        <v>128675</v>
      </c>
      <c r="B10239" s="485" t="s">
        <v>128674</v>
      </c>
      <c r="C10239" t="s">
        <v>128673</v>
      </c>
      <c r="D10239" t="s">
        <v>128673</v>
      </c>
      <c r="E10239" t="str">
        <f t="shared" si="159"/>
        <v>144150 - AMS TRAINING</v>
      </c>
      <c r="F10239" t="s">
        <v>7978</v>
      </c>
      <c r="G10239" t="s">
        <v>128672</v>
      </c>
      <c r="I10239" t="s">
        <v>2900</v>
      </c>
      <c r="J10239" t="s">
        <v>128671</v>
      </c>
      <c r="K10239" t="s">
        <v>208</v>
      </c>
      <c r="L10239" t="s">
        <v>128670</v>
      </c>
      <c r="N10239" t="s">
        <v>208</v>
      </c>
      <c r="O10239" t="s">
        <v>476</v>
      </c>
      <c r="P10239" t="s">
        <v>128669</v>
      </c>
    </row>
    <row r="10240" spans="1:16">
      <c r="A10240" s="484" t="s">
        <v>20717</v>
      </c>
      <c r="B10240" s="485" t="s">
        <v>20716</v>
      </c>
      <c r="C10240" t="s">
        <v>20715</v>
      </c>
      <c r="D10240" t="s">
        <v>20715</v>
      </c>
      <c r="E10240" t="str">
        <f t="shared" si="159"/>
        <v>505134 - SAFFRAY NICOLAS</v>
      </c>
      <c r="F10240" t="s">
        <v>1710</v>
      </c>
      <c r="G10240" t="s">
        <v>20714</v>
      </c>
      <c r="I10240" t="s">
        <v>3431</v>
      </c>
      <c r="J10240" t="s">
        <v>20713</v>
      </c>
      <c r="K10240" t="s">
        <v>208</v>
      </c>
      <c r="L10240" t="s">
        <v>20712</v>
      </c>
      <c r="N10240" t="s">
        <v>208</v>
      </c>
      <c r="O10240" t="s">
        <v>476</v>
      </c>
      <c r="P10240" t="s">
        <v>476</v>
      </c>
    </row>
    <row r="10241" spans="1:16">
      <c r="A10241" s="484" t="s">
        <v>13222</v>
      </c>
      <c r="B10241" s="485" t="s">
        <v>13221</v>
      </c>
      <c r="C10241" t="s">
        <v>13220</v>
      </c>
      <c r="D10241" t="s">
        <v>13219</v>
      </c>
      <c r="E10241" t="str">
        <f t="shared" si="159"/>
        <v>560741 - STAND UP FOR YOUR DREAMS LEADERSHIP</v>
      </c>
      <c r="F10241" t="s">
        <v>1710</v>
      </c>
      <c r="G10241" t="s">
        <v>13218</v>
      </c>
      <c r="I10241" t="s">
        <v>9561</v>
      </c>
      <c r="K10241" t="s">
        <v>208</v>
      </c>
      <c r="L10241" t="s">
        <v>13217</v>
      </c>
      <c r="N10241" t="s">
        <v>208</v>
      </c>
      <c r="O10241" t="s">
        <v>476</v>
      </c>
      <c r="P10241" t="s">
        <v>476</v>
      </c>
    </row>
    <row r="10242" spans="1:16">
      <c r="A10242" s="484" t="s">
        <v>109715</v>
      </c>
      <c r="B10242" s="485" t="s">
        <v>109714</v>
      </c>
      <c r="C10242" t="s">
        <v>109713</v>
      </c>
      <c r="D10242" t="s">
        <v>109713</v>
      </c>
      <c r="E10242" t="str">
        <f t="shared" ref="E10242:E10305" si="160">_xlfn.CONCAT(L10242," - ",D10242)</f>
        <v>654917 - CARRION MARIA</v>
      </c>
      <c r="F10242" t="s">
        <v>16240</v>
      </c>
      <c r="G10242" t="s">
        <v>109712</v>
      </c>
      <c r="I10242" t="s">
        <v>795</v>
      </c>
      <c r="J10242" t="s">
        <v>109711</v>
      </c>
      <c r="K10242" t="s">
        <v>208</v>
      </c>
      <c r="L10242" t="s">
        <v>109710</v>
      </c>
      <c r="N10242" t="s">
        <v>208</v>
      </c>
      <c r="O10242" t="s">
        <v>476</v>
      </c>
      <c r="P10242" t="s">
        <v>476</v>
      </c>
    </row>
    <row r="10243" spans="1:16">
      <c r="A10243" s="484" t="s">
        <v>124844</v>
      </c>
      <c r="B10243" s="485" t="s">
        <v>124843</v>
      </c>
      <c r="C10243" t="s">
        <v>124842</v>
      </c>
      <c r="D10243" t="s">
        <v>124841</v>
      </c>
      <c r="E10243" t="str">
        <f t="shared" si="160"/>
        <v>586286 - APRJGM</v>
      </c>
      <c r="F10243" t="s">
        <v>9789</v>
      </c>
      <c r="G10243" t="s">
        <v>124840</v>
      </c>
      <c r="H10243" t="s">
        <v>124839</v>
      </c>
      <c r="I10243" t="s">
        <v>1035</v>
      </c>
      <c r="K10243" t="s">
        <v>208</v>
      </c>
      <c r="L10243" t="s">
        <v>124838</v>
      </c>
      <c r="N10243" t="s">
        <v>208</v>
      </c>
      <c r="O10243" t="s">
        <v>476</v>
      </c>
      <c r="P10243" t="s">
        <v>476</v>
      </c>
    </row>
    <row r="10244" spans="1:16">
      <c r="A10244" s="484" t="s">
        <v>70619</v>
      </c>
      <c r="B10244" s="485" t="s">
        <v>70618</v>
      </c>
      <c r="C10244" t="s">
        <v>70617</v>
      </c>
      <c r="D10244" t="s">
        <v>70617</v>
      </c>
      <c r="E10244" t="str">
        <f t="shared" si="160"/>
        <v>477254 - FORMASCOPE CONSEIL</v>
      </c>
      <c r="G10244" t="s">
        <v>70616</v>
      </c>
      <c r="I10244" t="s">
        <v>26253</v>
      </c>
      <c r="J10244" t="s">
        <v>70615</v>
      </c>
      <c r="K10244" t="s">
        <v>208</v>
      </c>
      <c r="L10244" t="s">
        <v>70614</v>
      </c>
      <c r="N10244" t="s">
        <v>208</v>
      </c>
      <c r="O10244" t="s">
        <v>476</v>
      </c>
      <c r="P10244" t="s">
        <v>476</v>
      </c>
    </row>
    <row r="10245" spans="1:16">
      <c r="A10245" s="484" t="s">
        <v>127938</v>
      </c>
      <c r="B10245" s="485" t="s">
        <v>127937</v>
      </c>
      <c r="C10245" t="s">
        <v>127936</v>
      </c>
      <c r="D10245" t="s">
        <v>127936</v>
      </c>
      <c r="E10245" t="str">
        <f t="shared" si="160"/>
        <v>561423 - ANTONI ERIC - Y VOIR AU COEUR DU TRAVAIL</v>
      </c>
      <c r="F10245" t="s">
        <v>1857</v>
      </c>
      <c r="G10245" t="s">
        <v>127935</v>
      </c>
      <c r="I10245" t="s">
        <v>127934</v>
      </c>
      <c r="J10245" t="s">
        <v>127933</v>
      </c>
      <c r="K10245" t="s">
        <v>208</v>
      </c>
      <c r="L10245" t="s">
        <v>127932</v>
      </c>
      <c r="N10245" t="s">
        <v>208</v>
      </c>
      <c r="O10245" t="s">
        <v>476</v>
      </c>
      <c r="P10245" t="s">
        <v>476</v>
      </c>
    </row>
    <row r="10246" spans="1:16">
      <c r="A10246" s="484" t="s">
        <v>40888</v>
      </c>
      <c r="B10246" s="485" t="s">
        <v>40887</v>
      </c>
      <c r="C10246" t="s">
        <v>40886</v>
      </c>
      <c r="D10246" t="s">
        <v>40886</v>
      </c>
      <c r="E10246" t="str">
        <f t="shared" si="160"/>
        <v>591750 - MA FAMILLE COMME UNIQUE</v>
      </c>
      <c r="F10246" t="s">
        <v>1710</v>
      </c>
      <c r="G10246" t="s">
        <v>40885</v>
      </c>
      <c r="I10246" t="s">
        <v>802</v>
      </c>
      <c r="J10246" t="s">
        <v>40884</v>
      </c>
      <c r="K10246" t="s">
        <v>208</v>
      </c>
      <c r="L10246" t="s">
        <v>40883</v>
      </c>
      <c r="N10246" t="s">
        <v>208</v>
      </c>
      <c r="O10246" t="s">
        <v>476</v>
      </c>
      <c r="P10246" t="s">
        <v>476</v>
      </c>
    </row>
    <row r="10247" spans="1:16">
      <c r="A10247" s="484" t="s">
        <v>72549</v>
      </c>
      <c r="B10247" s="485" t="s">
        <v>72548</v>
      </c>
      <c r="C10247" t="s">
        <v>72547</v>
      </c>
      <c r="D10247" t="s">
        <v>72546</v>
      </c>
      <c r="E10247" t="str">
        <f t="shared" si="160"/>
        <v>648280 - FAM</v>
      </c>
      <c r="F10247" t="s">
        <v>12003</v>
      </c>
      <c r="G10247" t="s">
        <v>18025</v>
      </c>
      <c r="I10247" t="s">
        <v>1542</v>
      </c>
      <c r="J10247" t="s">
        <v>72545</v>
      </c>
      <c r="K10247" t="s">
        <v>208</v>
      </c>
      <c r="L10247" t="s">
        <v>72544</v>
      </c>
      <c r="N10247" t="s">
        <v>208</v>
      </c>
      <c r="O10247" t="s">
        <v>476</v>
      </c>
      <c r="P10247" t="s">
        <v>476</v>
      </c>
    </row>
    <row r="10248" spans="1:16">
      <c r="A10248" s="484" t="s">
        <v>58595</v>
      </c>
      <c r="B10248" s="485" t="s">
        <v>58594</v>
      </c>
      <c r="C10248" t="s">
        <v>58593</v>
      </c>
      <c r="D10248" t="s">
        <v>58592</v>
      </c>
      <c r="E10248" t="str">
        <f t="shared" si="160"/>
        <v>681787 - IMACK SELENA</v>
      </c>
      <c r="F10248" t="s">
        <v>3909</v>
      </c>
      <c r="G10248" t="s">
        <v>58591</v>
      </c>
      <c r="H10248" t="s">
        <v>58590</v>
      </c>
      <c r="I10248" t="s">
        <v>13930</v>
      </c>
      <c r="J10248" t="s">
        <v>58589</v>
      </c>
      <c r="K10248" t="s">
        <v>208</v>
      </c>
      <c r="L10248" t="s">
        <v>58588</v>
      </c>
      <c r="N10248" t="s">
        <v>208</v>
      </c>
      <c r="O10248" t="s">
        <v>476</v>
      </c>
      <c r="P10248" t="s">
        <v>476</v>
      </c>
    </row>
    <row r="10249" spans="1:16">
      <c r="A10249" s="484" t="s">
        <v>31952</v>
      </c>
      <c r="B10249" s="485" t="s">
        <v>31951</v>
      </c>
      <c r="C10249" t="s">
        <v>31950</v>
      </c>
      <c r="D10249" t="s">
        <v>31950</v>
      </c>
      <c r="E10249" t="str">
        <f t="shared" si="160"/>
        <v>661545 - OGEC AUVERGNE JEAN BAPTISTE DE LA SALLE</v>
      </c>
      <c r="F10249" t="s">
        <v>7461</v>
      </c>
      <c r="G10249" t="s">
        <v>31949</v>
      </c>
      <c r="I10249" t="s">
        <v>1678</v>
      </c>
      <c r="J10249" t="s">
        <v>31948</v>
      </c>
      <c r="K10249" t="s">
        <v>208</v>
      </c>
      <c r="L10249" t="s">
        <v>31947</v>
      </c>
      <c r="N10249" t="s">
        <v>208</v>
      </c>
      <c r="O10249" t="s">
        <v>476</v>
      </c>
      <c r="P10249" t="s">
        <v>476</v>
      </c>
    </row>
    <row r="10250" spans="1:16">
      <c r="A10250" s="484" t="s">
        <v>33352</v>
      </c>
      <c r="B10250" s="485" t="s">
        <v>33351</v>
      </c>
      <c r="C10250" t="s">
        <v>33350</v>
      </c>
      <c r="D10250" t="s">
        <v>33350</v>
      </c>
      <c r="E10250" t="str">
        <f t="shared" si="160"/>
        <v>487776 - NICOMAK</v>
      </c>
      <c r="F10250" t="s">
        <v>2476</v>
      </c>
      <c r="G10250" t="s">
        <v>33349</v>
      </c>
      <c r="I10250" t="s">
        <v>33348</v>
      </c>
      <c r="J10250" t="s">
        <v>33347</v>
      </c>
      <c r="K10250" t="s">
        <v>208</v>
      </c>
      <c r="L10250" t="s">
        <v>33346</v>
      </c>
      <c r="N10250" t="s">
        <v>208</v>
      </c>
      <c r="O10250" t="s">
        <v>476</v>
      </c>
      <c r="P10250" t="s">
        <v>476</v>
      </c>
    </row>
    <row r="10251" spans="1:16">
      <c r="A10251" s="484" t="s">
        <v>27217</v>
      </c>
      <c r="B10251" s="485" t="s">
        <v>27216</v>
      </c>
      <c r="C10251" t="s">
        <v>27215</v>
      </c>
      <c r="D10251" t="s">
        <v>27214</v>
      </c>
      <c r="E10251" t="str">
        <f t="shared" si="160"/>
        <v>671332 - POLE ECO-CONCEPTION ET MANAGEMENT</v>
      </c>
      <c r="F10251" t="s">
        <v>27213</v>
      </c>
      <c r="G10251" t="s">
        <v>27212</v>
      </c>
      <c r="I10251" t="s">
        <v>959</v>
      </c>
      <c r="K10251" t="s">
        <v>208</v>
      </c>
      <c r="L10251" t="s">
        <v>27211</v>
      </c>
      <c r="N10251" t="s">
        <v>208</v>
      </c>
      <c r="O10251" t="s">
        <v>476</v>
      </c>
      <c r="P10251" t="s">
        <v>476</v>
      </c>
    </row>
    <row r="10252" spans="1:16">
      <c r="A10252" s="484" t="s">
        <v>110673</v>
      </c>
      <c r="B10252" s="485" t="s">
        <v>110672</v>
      </c>
      <c r="C10252" t="s">
        <v>110671</v>
      </c>
      <c r="D10252" t="s">
        <v>110671</v>
      </c>
      <c r="E10252" t="str">
        <f t="shared" si="160"/>
        <v>643180 - CAMILLE GENISSEL / LA ROQUE BAIGNARD</v>
      </c>
      <c r="F10252" t="s">
        <v>33063</v>
      </c>
      <c r="G10252" t="s">
        <v>110670</v>
      </c>
      <c r="I10252" t="s">
        <v>110669</v>
      </c>
      <c r="K10252" t="s">
        <v>208</v>
      </c>
      <c r="L10252" t="s">
        <v>110668</v>
      </c>
      <c r="N10252" t="s">
        <v>208</v>
      </c>
      <c r="O10252" t="s">
        <v>476</v>
      </c>
      <c r="P10252" t="s">
        <v>476</v>
      </c>
    </row>
    <row r="10253" spans="1:16">
      <c r="A10253" s="484" t="s">
        <v>21100</v>
      </c>
      <c r="B10253" s="485" t="s">
        <v>21099</v>
      </c>
      <c r="C10253" t="s">
        <v>21098</v>
      </c>
      <c r="D10253" t="s">
        <v>21097</v>
      </c>
      <c r="E10253" t="str">
        <f t="shared" si="160"/>
        <v>453640 - ROUX VIGOT CHANTAL</v>
      </c>
      <c r="F10253" t="s">
        <v>540</v>
      </c>
      <c r="G10253" t="s">
        <v>21096</v>
      </c>
      <c r="I10253" t="s">
        <v>21095</v>
      </c>
      <c r="K10253" t="s">
        <v>21094</v>
      </c>
      <c r="L10253" t="s">
        <v>21093</v>
      </c>
      <c r="N10253" t="s">
        <v>208</v>
      </c>
      <c r="O10253" t="s">
        <v>476</v>
      </c>
      <c r="P10253" t="s">
        <v>476</v>
      </c>
    </row>
    <row r="10254" spans="1:16">
      <c r="A10254" s="484" t="s">
        <v>36705</v>
      </c>
      <c r="B10254" s="485" t="s">
        <v>36704</v>
      </c>
      <c r="C10254" t="s">
        <v>36703</v>
      </c>
      <c r="D10254" t="s">
        <v>36702</v>
      </c>
      <c r="E10254" t="str">
        <f t="shared" si="160"/>
        <v>682391 - MERY DELPHINE</v>
      </c>
      <c r="F10254" t="s">
        <v>5346</v>
      </c>
      <c r="G10254" t="s">
        <v>36701</v>
      </c>
      <c r="I10254" t="s">
        <v>36700</v>
      </c>
      <c r="J10254" t="s">
        <v>36699</v>
      </c>
      <c r="K10254" t="s">
        <v>208</v>
      </c>
      <c r="L10254" t="s">
        <v>36698</v>
      </c>
      <c r="N10254" t="s">
        <v>208</v>
      </c>
      <c r="O10254" t="s">
        <v>476</v>
      </c>
      <c r="P10254" t="s">
        <v>476</v>
      </c>
    </row>
    <row r="10255" spans="1:16">
      <c r="A10255" s="484" t="s">
        <v>124027</v>
      </c>
      <c r="B10255" s="485" t="s">
        <v>124026</v>
      </c>
      <c r="C10255" t="s">
        <v>124025</v>
      </c>
      <c r="D10255" t="s">
        <v>124025</v>
      </c>
      <c r="E10255" t="str">
        <f t="shared" si="160"/>
        <v>625334 - ASSOCIATION ATOUT CLOWNS</v>
      </c>
      <c r="F10255" t="s">
        <v>5594</v>
      </c>
      <c r="G10255" t="s">
        <v>124024</v>
      </c>
      <c r="I10255" t="s">
        <v>1542</v>
      </c>
      <c r="J10255" t="s">
        <v>124023</v>
      </c>
      <c r="K10255" t="s">
        <v>208</v>
      </c>
      <c r="L10255" t="s">
        <v>124022</v>
      </c>
      <c r="N10255" t="s">
        <v>208</v>
      </c>
      <c r="O10255" t="s">
        <v>476</v>
      </c>
      <c r="P10255" t="s">
        <v>476</v>
      </c>
    </row>
    <row r="10256" spans="1:16">
      <c r="A10256" s="484" t="s">
        <v>86524</v>
      </c>
      <c r="B10256" s="485" t="s">
        <v>86523</v>
      </c>
      <c r="C10256" t="s">
        <v>86522</v>
      </c>
      <c r="D10256" t="s">
        <v>86522</v>
      </c>
      <c r="E10256" t="str">
        <f t="shared" si="160"/>
        <v>597077 - DONATI MYRIAM</v>
      </c>
      <c r="F10256" t="s">
        <v>1817</v>
      </c>
      <c r="G10256" t="s">
        <v>86521</v>
      </c>
      <c r="I10256" t="s">
        <v>5210</v>
      </c>
      <c r="J10256" t="s">
        <v>86520</v>
      </c>
      <c r="K10256" t="s">
        <v>208</v>
      </c>
      <c r="L10256" t="s">
        <v>86519</v>
      </c>
      <c r="N10256" t="s">
        <v>208</v>
      </c>
      <c r="O10256" t="s">
        <v>476</v>
      </c>
      <c r="P10256" t="s">
        <v>476</v>
      </c>
    </row>
    <row r="10257" spans="1:16">
      <c r="A10257" s="484" t="s">
        <v>88262</v>
      </c>
      <c r="B10257" s="485" t="s">
        <v>88261</v>
      </c>
      <c r="C10257" t="s">
        <v>88260</v>
      </c>
      <c r="D10257" t="s">
        <v>88259</v>
      </c>
      <c r="E10257" t="str">
        <f t="shared" si="160"/>
        <v>438315 - DELANNES STEPHANE</v>
      </c>
      <c r="F10257" t="s">
        <v>3656</v>
      </c>
      <c r="G10257" t="s">
        <v>88258</v>
      </c>
      <c r="H10257" t="s">
        <v>88257</v>
      </c>
      <c r="I10257" t="s">
        <v>1743</v>
      </c>
      <c r="J10257" t="s">
        <v>88256</v>
      </c>
      <c r="K10257" t="s">
        <v>208</v>
      </c>
      <c r="L10257" t="s">
        <v>88255</v>
      </c>
      <c r="N10257" t="s">
        <v>208</v>
      </c>
      <c r="O10257" t="s">
        <v>476</v>
      </c>
      <c r="P10257" t="s">
        <v>476</v>
      </c>
    </row>
    <row r="10258" spans="1:16">
      <c r="A10258" s="484" t="s">
        <v>86335</v>
      </c>
      <c r="B10258" s="485" t="s">
        <v>86334</v>
      </c>
      <c r="C10258" t="s">
        <v>86333</v>
      </c>
      <c r="D10258" t="s">
        <v>86333</v>
      </c>
      <c r="E10258" t="str">
        <f t="shared" si="160"/>
        <v>525212 - DOXA MANDEL SARL</v>
      </c>
      <c r="F10258" t="s">
        <v>707</v>
      </c>
      <c r="G10258" t="s">
        <v>86332</v>
      </c>
      <c r="I10258" t="s">
        <v>626</v>
      </c>
      <c r="J10258" t="s">
        <v>86331</v>
      </c>
      <c r="K10258" t="s">
        <v>208</v>
      </c>
      <c r="L10258" t="s">
        <v>86330</v>
      </c>
      <c r="N10258" t="s">
        <v>208</v>
      </c>
      <c r="O10258" t="s">
        <v>476</v>
      </c>
      <c r="P10258" t="s">
        <v>476</v>
      </c>
    </row>
    <row r="10259" spans="1:16">
      <c r="A10259" s="484" t="s">
        <v>27028</v>
      </c>
      <c r="B10259" s="485" t="s">
        <v>27027</v>
      </c>
      <c r="C10259" t="s">
        <v>27026</v>
      </c>
      <c r="D10259" t="s">
        <v>27025</v>
      </c>
      <c r="E10259" t="str">
        <f t="shared" si="160"/>
        <v>547566 - POMA NATHALIE</v>
      </c>
      <c r="F10259" t="s">
        <v>1415</v>
      </c>
      <c r="G10259" t="s">
        <v>27024</v>
      </c>
      <c r="I10259" t="s">
        <v>1035</v>
      </c>
      <c r="J10259" t="s">
        <v>27023</v>
      </c>
      <c r="K10259" t="s">
        <v>208</v>
      </c>
      <c r="L10259" t="s">
        <v>27022</v>
      </c>
      <c r="N10259" t="s">
        <v>208</v>
      </c>
      <c r="O10259" t="s">
        <v>476</v>
      </c>
      <c r="P10259" t="s">
        <v>476</v>
      </c>
    </row>
    <row r="10260" spans="1:16">
      <c r="A10260" s="484" t="s">
        <v>66123</v>
      </c>
      <c r="B10260" s="485" t="s">
        <v>66122</v>
      </c>
      <c r="C10260" t="s">
        <v>66121</v>
      </c>
      <c r="D10260" t="s">
        <v>66120</v>
      </c>
      <c r="E10260" t="str">
        <f t="shared" si="160"/>
        <v>508068 - GOBIN ETIENNE</v>
      </c>
      <c r="F10260" t="s">
        <v>487</v>
      </c>
      <c r="G10260" t="s">
        <v>66119</v>
      </c>
      <c r="H10260" t="s">
        <v>66118</v>
      </c>
      <c r="I10260" t="s">
        <v>66117</v>
      </c>
      <c r="J10260" t="s">
        <v>66116</v>
      </c>
      <c r="K10260" t="s">
        <v>208</v>
      </c>
      <c r="L10260" t="s">
        <v>66115</v>
      </c>
      <c r="N10260" t="s">
        <v>208</v>
      </c>
      <c r="O10260" t="s">
        <v>476</v>
      </c>
      <c r="P10260" t="s">
        <v>476</v>
      </c>
    </row>
    <row r="10261" spans="1:16">
      <c r="A10261" s="484" t="s">
        <v>73351</v>
      </c>
      <c r="B10261" s="485" t="s">
        <v>73350</v>
      </c>
      <c r="C10261" t="s">
        <v>73349</v>
      </c>
      <c r="D10261" t="s">
        <v>73348</v>
      </c>
      <c r="E10261" t="str">
        <f t="shared" si="160"/>
        <v>528572 - CROIX BLANCHE REUNION 974 ST PAUL</v>
      </c>
      <c r="F10261" t="s">
        <v>26445</v>
      </c>
      <c r="G10261" t="s">
        <v>73347</v>
      </c>
      <c r="I10261" t="s">
        <v>4257</v>
      </c>
      <c r="J10261" t="s">
        <v>73346</v>
      </c>
      <c r="K10261" t="s">
        <v>208</v>
      </c>
      <c r="L10261" t="s">
        <v>73345</v>
      </c>
      <c r="N10261" t="s">
        <v>208</v>
      </c>
      <c r="O10261" t="s">
        <v>476</v>
      </c>
      <c r="P10261" t="s">
        <v>476</v>
      </c>
    </row>
    <row r="10262" spans="1:16">
      <c r="A10262" s="484" t="s">
        <v>80114</v>
      </c>
      <c r="B10262" s="485" t="s">
        <v>80113</v>
      </c>
      <c r="C10262" t="s">
        <v>80112</v>
      </c>
      <c r="D10262" t="s">
        <v>80112</v>
      </c>
      <c r="E10262" t="str">
        <f t="shared" si="160"/>
        <v>416411 - EMPATIENT</v>
      </c>
      <c r="F10262" t="s">
        <v>7671</v>
      </c>
      <c r="G10262" t="s">
        <v>80111</v>
      </c>
      <c r="I10262" t="s">
        <v>1271</v>
      </c>
      <c r="J10262" t="s">
        <v>80110</v>
      </c>
      <c r="K10262" t="s">
        <v>80109</v>
      </c>
      <c r="L10262" t="s">
        <v>80108</v>
      </c>
      <c r="N10262" t="s">
        <v>208</v>
      </c>
      <c r="O10262" t="s">
        <v>476</v>
      </c>
      <c r="P10262" t="s">
        <v>476</v>
      </c>
    </row>
    <row r="10263" spans="1:16">
      <c r="A10263" s="484" t="s">
        <v>123801</v>
      </c>
      <c r="B10263" s="485" t="s">
        <v>123800</v>
      </c>
      <c r="C10263" t="s">
        <v>123799</v>
      </c>
      <c r="D10263" t="s">
        <v>123798</v>
      </c>
      <c r="E10263" t="str">
        <f t="shared" si="160"/>
        <v>212910 - ACEPP 74 VILLAZ</v>
      </c>
      <c r="F10263" t="s">
        <v>1848</v>
      </c>
      <c r="G10263" t="s">
        <v>123797</v>
      </c>
      <c r="I10263" t="s">
        <v>19437</v>
      </c>
      <c r="J10263" t="s">
        <v>123796</v>
      </c>
      <c r="K10263" t="s">
        <v>208</v>
      </c>
      <c r="L10263" t="s">
        <v>123795</v>
      </c>
      <c r="N10263" t="s">
        <v>208</v>
      </c>
      <c r="O10263" t="s">
        <v>476</v>
      </c>
      <c r="P10263" t="s">
        <v>476</v>
      </c>
    </row>
    <row r="10264" spans="1:16">
      <c r="A10264" s="484" t="s">
        <v>31098</v>
      </c>
      <c r="B10264" s="485" t="s">
        <v>31097</v>
      </c>
      <c r="C10264" t="s">
        <v>31096</v>
      </c>
      <c r="D10264" t="s">
        <v>31095</v>
      </c>
      <c r="E10264" t="str">
        <f t="shared" si="160"/>
        <v>568636 - ORANGE CYBERDEFENSE NANTERRE</v>
      </c>
      <c r="F10264" t="s">
        <v>22292</v>
      </c>
      <c r="G10264" t="s">
        <v>31094</v>
      </c>
      <c r="H10264" t="s">
        <v>31093</v>
      </c>
      <c r="I10264" t="s">
        <v>3921</v>
      </c>
      <c r="J10264" t="s">
        <v>31092</v>
      </c>
      <c r="K10264" t="s">
        <v>208</v>
      </c>
      <c r="L10264" t="s">
        <v>31091</v>
      </c>
      <c r="N10264" t="s">
        <v>208</v>
      </c>
      <c r="O10264" t="s">
        <v>476</v>
      </c>
      <c r="P10264" t="s">
        <v>476</v>
      </c>
    </row>
    <row r="10265" spans="1:16">
      <c r="A10265" s="484" t="s">
        <v>62398</v>
      </c>
      <c r="B10265" s="485" t="s">
        <v>62397</v>
      </c>
      <c r="C10265" t="s">
        <v>62396</v>
      </c>
      <c r="D10265" t="s">
        <v>62396</v>
      </c>
      <c r="E10265" t="str">
        <f t="shared" si="160"/>
        <v>508720 - HANDIEXPERH</v>
      </c>
      <c r="F10265" t="s">
        <v>1086</v>
      </c>
      <c r="G10265" t="s">
        <v>62395</v>
      </c>
      <c r="H10265" t="s">
        <v>62394</v>
      </c>
      <c r="I10265" t="s">
        <v>4451</v>
      </c>
      <c r="J10265" t="s">
        <v>62393</v>
      </c>
      <c r="K10265" t="s">
        <v>208</v>
      </c>
      <c r="L10265" t="s">
        <v>62392</v>
      </c>
      <c r="N10265" t="s">
        <v>208</v>
      </c>
      <c r="O10265" t="s">
        <v>476</v>
      </c>
      <c r="P10265" t="s">
        <v>476</v>
      </c>
    </row>
    <row r="10266" spans="1:16">
      <c r="A10266" s="484" t="s">
        <v>67693</v>
      </c>
      <c r="B10266" s="485" t="s">
        <v>67692</v>
      </c>
      <c r="C10266" t="s">
        <v>67691</v>
      </c>
      <c r="D10266" t="s">
        <v>67690</v>
      </c>
      <c r="E10266" t="str">
        <f t="shared" si="160"/>
        <v>402783 - GARCIA PASCAL</v>
      </c>
      <c r="F10266" t="s">
        <v>12566</v>
      </c>
      <c r="G10266" t="s">
        <v>67689</v>
      </c>
      <c r="I10266" t="s">
        <v>67688</v>
      </c>
      <c r="J10266" t="s">
        <v>67687</v>
      </c>
      <c r="K10266" t="s">
        <v>208</v>
      </c>
      <c r="L10266" t="s">
        <v>67686</v>
      </c>
      <c r="N10266" t="s">
        <v>208</v>
      </c>
      <c r="O10266" t="s">
        <v>476</v>
      </c>
      <c r="P10266" t="s">
        <v>476</v>
      </c>
    </row>
    <row r="10267" spans="1:16">
      <c r="A10267" s="484" t="s">
        <v>53205</v>
      </c>
      <c r="B10267" s="485" t="s">
        <v>53204</v>
      </c>
      <c r="C10267" t="s">
        <v>53203</v>
      </c>
      <c r="D10267" t="s">
        <v>53203</v>
      </c>
      <c r="E10267" t="str">
        <f t="shared" si="160"/>
        <v>413367 - INSTITUT NEGAWATT</v>
      </c>
      <c r="F10267" t="s">
        <v>831</v>
      </c>
      <c r="G10267" t="s">
        <v>53202</v>
      </c>
      <c r="H10267" t="s">
        <v>53201</v>
      </c>
      <c r="I10267" t="s">
        <v>40773</v>
      </c>
      <c r="J10267" t="s">
        <v>53200</v>
      </c>
      <c r="K10267" t="s">
        <v>208</v>
      </c>
      <c r="L10267" t="s">
        <v>53199</v>
      </c>
      <c r="N10267" t="s">
        <v>208</v>
      </c>
      <c r="O10267" t="s">
        <v>476</v>
      </c>
      <c r="P10267" t="s">
        <v>476</v>
      </c>
    </row>
    <row r="10268" spans="1:16">
      <c r="A10268" s="484" t="s">
        <v>15072</v>
      </c>
      <c r="B10268" s="485" t="s">
        <v>15071</v>
      </c>
      <c r="C10268" t="s">
        <v>15070</v>
      </c>
      <c r="D10268" t="s">
        <v>15069</v>
      </c>
      <c r="E10268" t="str">
        <f t="shared" si="160"/>
        <v>422060 - SFHI</v>
      </c>
      <c r="F10268" t="s">
        <v>6168</v>
      </c>
      <c r="G10268" t="s">
        <v>15068</v>
      </c>
      <c r="H10268" t="s">
        <v>15067</v>
      </c>
      <c r="I10268" t="s">
        <v>626</v>
      </c>
      <c r="K10268" t="s">
        <v>208</v>
      </c>
      <c r="L10268" t="s">
        <v>15066</v>
      </c>
      <c r="N10268" t="s">
        <v>208</v>
      </c>
      <c r="O10268" t="s">
        <v>476</v>
      </c>
      <c r="P10268" t="s">
        <v>3428</v>
      </c>
    </row>
    <row r="10269" spans="1:16">
      <c r="A10269" s="484" t="s">
        <v>96572</v>
      </c>
      <c r="B10269" s="485" t="s">
        <v>96571</v>
      </c>
      <c r="C10269" t="s">
        <v>96570</v>
      </c>
      <c r="D10269" t="s">
        <v>96570</v>
      </c>
      <c r="E10269" t="str">
        <f t="shared" si="160"/>
        <v>557584 - CHARTIER MATHIEU - INTERNET FORMATION</v>
      </c>
      <c r="F10269" t="s">
        <v>8392</v>
      </c>
      <c r="G10269" t="s">
        <v>96569</v>
      </c>
      <c r="I10269" t="s">
        <v>96568</v>
      </c>
      <c r="J10269" t="s">
        <v>96567</v>
      </c>
      <c r="K10269" t="s">
        <v>208</v>
      </c>
      <c r="L10269" t="s">
        <v>96566</v>
      </c>
      <c r="N10269" t="s">
        <v>208</v>
      </c>
      <c r="O10269" t="s">
        <v>476</v>
      </c>
      <c r="P10269" t="s">
        <v>476</v>
      </c>
    </row>
    <row r="10270" spans="1:16">
      <c r="A10270" s="484" t="s">
        <v>54894</v>
      </c>
      <c r="B10270" s="485" t="s">
        <v>54893</v>
      </c>
      <c r="C10270" t="s">
        <v>54892</v>
      </c>
      <c r="D10270" t="s">
        <v>54891</v>
      </c>
      <c r="E10270" t="str">
        <f t="shared" si="160"/>
        <v>526540 - IOR</v>
      </c>
      <c r="G10270" t="s">
        <v>54890</v>
      </c>
      <c r="I10270" t="s">
        <v>13993</v>
      </c>
      <c r="J10270" t="s">
        <v>54889</v>
      </c>
      <c r="K10270" t="s">
        <v>208</v>
      </c>
      <c r="L10270" t="s">
        <v>54888</v>
      </c>
      <c r="N10270" t="s">
        <v>208</v>
      </c>
      <c r="O10270" t="s">
        <v>476</v>
      </c>
      <c r="P10270" t="s">
        <v>476</v>
      </c>
    </row>
    <row r="10271" spans="1:16">
      <c r="A10271" s="484" t="s">
        <v>33715</v>
      </c>
      <c r="B10271" s="485" t="s">
        <v>33714</v>
      </c>
      <c r="C10271" t="s">
        <v>33713</v>
      </c>
      <c r="D10271" t="s">
        <v>33713</v>
      </c>
      <c r="E10271" t="str">
        <f t="shared" si="160"/>
        <v>628748 - NETFORM</v>
      </c>
      <c r="F10271" t="s">
        <v>1116</v>
      </c>
      <c r="G10271" t="s">
        <v>33712</v>
      </c>
      <c r="I10271" t="s">
        <v>33711</v>
      </c>
      <c r="J10271" t="s">
        <v>33710</v>
      </c>
      <c r="K10271" t="s">
        <v>208</v>
      </c>
      <c r="L10271" t="s">
        <v>33709</v>
      </c>
      <c r="N10271" t="s">
        <v>208</v>
      </c>
      <c r="O10271" t="s">
        <v>476</v>
      </c>
      <c r="P10271" t="s">
        <v>476</v>
      </c>
    </row>
    <row r="10272" spans="1:16">
      <c r="A10272" s="484" t="s">
        <v>44792</v>
      </c>
      <c r="B10272" s="485" t="s">
        <v>44791</v>
      </c>
      <c r="C10272" t="s">
        <v>44790</v>
      </c>
      <c r="D10272" t="s">
        <v>44790</v>
      </c>
      <c r="E10272" t="str">
        <f t="shared" si="160"/>
        <v>412960 - LE PATIO</v>
      </c>
      <c r="G10272" t="s">
        <v>44789</v>
      </c>
      <c r="I10272" t="s">
        <v>3921</v>
      </c>
      <c r="J10272" t="s">
        <v>44788</v>
      </c>
      <c r="K10272" t="s">
        <v>208</v>
      </c>
      <c r="L10272" t="s">
        <v>44787</v>
      </c>
      <c r="N10272" t="s">
        <v>208</v>
      </c>
      <c r="O10272" t="s">
        <v>476</v>
      </c>
      <c r="P10272" t="s">
        <v>476</v>
      </c>
    </row>
    <row r="10273" spans="1:16">
      <c r="A10273" s="484" t="s">
        <v>79248</v>
      </c>
      <c r="B10273" s="485" t="s">
        <v>79247</v>
      </c>
      <c r="C10273" t="s">
        <v>79246</v>
      </c>
      <c r="D10273" t="s">
        <v>79246</v>
      </c>
      <c r="E10273" t="str">
        <f t="shared" si="160"/>
        <v>551648 - EPICENTRE</v>
      </c>
      <c r="F10273" t="s">
        <v>2651</v>
      </c>
      <c r="G10273" t="s">
        <v>79245</v>
      </c>
      <c r="I10273" t="s">
        <v>1494</v>
      </c>
      <c r="J10273" t="s">
        <v>79244</v>
      </c>
      <c r="K10273" t="s">
        <v>208</v>
      </c>
      <c r="L10273" t="s">
        <v>79243</v>
      </c>
      <c r="N10273" t="s">
        <v>208</v>
      </c>
      <c r="O10273" t="s">
        <v>476</v>
      </c>
      <c r="P10273" t="s">
        <v>476</v>
      </c>
    </row>
    <row r="10274" spans="1:16">
      <c r="A10274" s="484" t="s">
        <v>136018</v>
      </c>
      <c r="B10274" s="485" t="s">
        <v>136017</v>
      </c>
      <c r="C10274" t="s">
        <v>136016</v>
      </c>
      <c r="D10274" t="s">
        <v>136016</v>
      </c>
      <c r="E10274" t="str">
        <f t="shared" si="160"/>
        <v>495037 - ACCOMPAGNEMENT CONSEIL ET STRATEGIE</v>
      </c>
      <c r="F10274" t="s">
        <v>1487</v>
      </c>
      <c r="G10274" t="s">
        <v>136015</v>
      </c>
      <c r="I10274" t="s">
        <v>1312</v>
      </c>
      <c r="J10274" t="s">
        <v>136014</v>
      </c>
      <c r="K10274" t="s">
        <v>208</v>
      </c>
      <c r="L10274" t="s">
        <v>136013</v>
      </c>
      <c r="N10274" t="s">
        <v>208</v>
      </c>
      <c r="O10274" t="s">
        <v>476</v>
      </c>
      <c r="P10274" t="s">
        <v>476</v>
      </c>
    </row>
    <row r="10275" spans="1:16">
      <c r="A10275" s="484" t="s">
        <v>110933</v>
      </c>
      <c r="B10275" s="485" t="s">
        <v>110932</v>
      </c>
      <c r="C10275" t="s">
        <v>110931</v>
      </c>
      <c r="D10275" t="s">
        <v>110931</v>
      </c>
      <c r="E10275" t="str">
        <f t="shared" si="160"/>
        <v>471562 - CAILLE CAROLE - AVOLL CREATION</v>
      </c>
      <c r="F10275" t="s">
        <v>110930</v>
      </c>
      <c r="G10275" t="s">
        <v>110929</v>
      </c>
      <c r="I10275" t="s">
        <v>8959</v>
      </c>
      <c r="J10275" t="s">
        <v>110928</v>
      </c>
      <c r="K10275" t="s">
        <v>208</v>
      </c>
      <c r="L10275" t="s">
        <v>110927</v>
      </c>
      <c r="N10275" t="s">
        <v>208</v>
      </c>
      <c r="O10275" t="s">
        <v>476</v>
      </c>
      <c r="P10275" t="s">
        <v>476</v>
      </c>
    </row>
    <row r="10276" spans="1:16">
      <c r="A10276" s="484" t="s">
        <v>30315</v>
      </c>
      <c r="B10276" s="485" t="s">
        <v>30307</v>
      </c>
      <c r="C10276" t="s">
        <v>30314</v>
      </c>
      <c r="D10276" t="s">
        <v>30313</v>
      </c>
      <c r="E10276" t="str">
        <f t="shared" si="160"/>
        <v>514160 - OSTEOPATHIE FI GENNEVILLIERS</v>
      </c>
      <c r="F10276" t="s">
        <v>30312</v>
      </c>
      <c r="G10276" t="s">
        <v>30311</v>
      </c>
      <c r="I10276" t="s">
        <v>731</v>
      </c>
      <c r="J10276" t="s">
        <v>30310</v>
      </c>
      <c r="K10276" t="s">
        <v>208</v>
      </c>
      <c r="L10276" t="s">
        <v>30309</v>
      </c>
      <c r="N10276" t="s">
        <v>208</v>
      </c>
      <c r="O10276" t="s">
        <v>476</v>
      </c>
      <c r="P10276" t="s">
        <v>476</v>
      </c>
    </row>
    <row r="10277" spans="1:16">
      <c r="A10277" s="484" t="s">
        <v>30308</v>
      </c>
      <c r="B10277" s="485" t="s">
        <v>30307</v>
      </c>
      <c r="C10277" t="s">
        <v>30306</v>
      </c>
      <c r="D10277" t="s">
        <v>30305</v>
      </c>
      <c r="E10277" t="str">
        <f t="shared" si="160"/>
        <v>500690 - COS STRASBOURG EUROPE</v>
      </c>
      <c r="F10277" t="s">
        <v>1857</v>
      </c>
      <c r="G10277" t="s">
        <v>30304</v>
      </c>
      <c r="I10277" t="s">
        <v>579</v>
      </c>
      <c r="J10277" t="s">
        <v>30303</v>
      </c>
      <c r="K10277" t="s">
        <v>208</v>
      </c>
      <c r="L10277" t="s">
        <v>30302</v>
      </c>
      <c r="N10277" t="s">
        <v>208</v>
      </c>
      <c r="O10277" t="s">
        <v>476</v>
      </c>
      <c r="P10277" t="s">
        <v>476</v>
      </c>
    </row>
    <row r="10278" spans="1:16">
      <c r="A10278" s="484" t="s">
        <v>30325</v>
      </c>
      <c r="B10278" s="485" t="s">
        <v>30307</v>
      </c>
      <c r="C10278" t="s">
        <v>30314</v>
      </c>
      <c r="D10278" t="s">
        <v>30324</v>
      </c>
      <c r="E10278" t="str">
        <f t="shared" si="160"/>
        <v>476833 - COB BORDEAUX</v>
      </c>
      <c r="F10278" t="s">
        <v>1077</v>
      </c>
      <c r="G10278" t="s">
        <v>30323</v>
      </c>
      <c r="I10278" t="s">
        <v>749</v>
      </c>
      <c r="J10278" t="s">
        <v>30322</v>
      </c>
      <c r="K10278" t="s">
        <v>208</v>
      </c>
      <c r="L10278" t="s">
        <v>30321</v>
      </c>
      <c r="N10278" t="s">
        <v>208</v>
      </c>
      <c r="O10278" t="s">
        <v>476</v>
      </c>
      <c r="P10278" t="s">
        <v>476</v>
      </c>
    </row>
    <row r="10279" spans="1:16">
      <c r="A10279" s="484" t="s">
        <v>30320</v>
      </c>
      <c r="B10279" s="485" t="s">
        <v>30307</v>
      </c>
      <c r="C10279" t="s">
        <v>30314</v>
      </c>
      <c r="D10279" t="s">
        <v>30319</v>
      </c>
      <c r="E10279" t="str">
        <f t="shared" si="160"/>
        <v>485883 - OSTEOPATHIE FI CLICHY</v>
      </c>
      <c r="F10279" t="s">
        <v>5026</v>
      </c>
      <c r="G10279" t="s">
        <v>30318</v>
      </c>
      <c r="I10279" t="s">
        <v>1391</v>
      </c>
      <c r="J10279" t="s">
        <v>30317</v>
      </c>
      <c r="K10279" t="s">
        <v>208</v>
      </c>
      <c r="L10279" t="s">
        <v>30316</v>
      </c>
      <c r="N10279" t="s">
        <v>208</v>
      </c>
      <c r="O10279" t="s">
        <v>476</v>
      </c>
      <c r="P10279" t="s">
        <v>476</v>
      </c>
    </row>
    <row r="10280" spans="1:16">
      <c r="A10280" s="484" t="s">
        <v>96371</v>
      </c>
      <c r="B10280" s="485" t="s">
        <v>96370</v>
      </c>
      <c r="C10280" t="s">
        <v>96369</v>
      </c>
      <c r="D10280" t="s">
        <v>96369</v>
      </c>
      <c r="E10280" t="str">
        <f t="shared" si="160"/>
        <v>571910 - CHEVALLIER ALAIN</v>
      </c>
      <c r="F10280" t="s">
        <v>9826</v>
      </c>
      <c r="G10280" t="s">
        <v>96368</v>
      </c>
      <c r="I10280" t="s">
        <v>96367</v>
      </c>
      <c r="K10280" t="s">
        <v>96366</v>
      </c>
      <c r="L10280" t="s">
        <v>96365</v>
      </c>
      <c r="N10280" t="s">
        <v>208</v>
      </c>
      <c r="O10280" t="s">
        <v>476</v>
      </c>
      <c r="P10280" t="s">
        <v>476</v>
      </c>
    </row>
    <row r="10281" spans="1:16">
      <c r="A10281" s="484" t="s">
        <v>12321</v>
      </c>
      <c r="B10281" s="485" t="s">
        <v>12320</v>
      </c>
      <c r="C10281" t="s">
        <v>12319</v>
      </c>
      <c r="D10281" t="s">
        <v>12319</v>
      </c>
      <c r="E10281" t="str">
        <f t="shared" si="160"/>
        <v>498051 - SUNNY SIDE SARL</v>
      </c>
      <c r="F10281" t="s">
        <v>12260</v>
      </c>
      <c r="G10281" t="s">
        <v>12318</v>
      </c>
      <c r="I10281" t="s">
        <v>7159</v>
      </c>
      <c r="J10281" t="s">
        <v>12317</v>
      </c>
      <c r="K10281" t="s">
        <v>208</v>
      </c>
      <c r="L10281" t="s">
        <v>12316</v>
      </c>
      <c r="N10281" t="s">
        <v>208</v>
      </c>
      <c r="O10281" t="s">
        <v>476</v>
      </c>
      <c r="P10281" t="s">
        <v>476</v>
      </c>
    </row>
    <row r="10282" spans="1:16">
      <c r="A10282" s="484" t="s">
        <v>116063</v>
      </c>
      <c r="B10282" s="485" t="s">
        <v>116062</v>
      </c>
      <c r="C10282" t="s">
        <v>116061</v>
      </c>
      <c r="D10282" t="s">
        <v>116060</v>
      </c>
      <c r="E10282" t="str">
        <f t="shared" si="160"/>
        <v>437293 - AFMA</v>
      </c>
      <c r="F10282" t="s">
        <v>540</v>
      </c>
      <c r="G10282" t="s">
        <v>116059</v>
      </c>
      <c r="H10282" t="s">
        <v>116058</v>
      </c>
      <c r="I10282" t="s">
        <v>1678</v>
      </c>
      <c r="J10282" t="s">
        <v>116057</v>
      </c>
      <c r="K10282" t="s">
        <v>208</v>
      </c>
      <c r="L10282" t="s">
        <v>116056</v>
      </c>
      <c r="N10282" t="s">
        <v>208</v>
      </c>
      <c r="O10282" t="s">
        <v>476</v>
      </c>
      <c r="P10282" t="s">
        <v>476</v>
      </c>
    </row>
    <row r="10283" spans="1:16">
      <c r="A10283" s="484" t="s">
        <v>46666</v>
      </c>
      <c r="B10283" s="485" t="s">
        <v>46665</v>
      </c>
      <c r="C10283" t="s">
        <v>46664</v>
      </c>
      <c r="D10283" t="s">
        <v>46664</v>
      </c>
      <c r="E10283" t="str">
        <f t="shared" si="160"/>
        <v>549411 - LA VOIX ET LE SOUFFLE</v>
      </c>
      <c r="F10283" t="s">
        <v>7380</v>
      </c>
      <c r="G10283" t="s">
        <v>46663</v>
      </c>
      <c r="I10283" t="s">
        <v>10087</v>
      </c>
      <c r="J10283" t="s">
        <v>46662</v>
      </c>
      <c r="K10283" t="s">
        <v>208</v>
      </c>
      <c r="L10283" t="s">
        <v>46661</v>
      </c>
      <c r="N10283" t="s">
        <v>208</v>
      </c>
      <c r="O10283" t="s">
        <v>476</v>
      </c>
      <c r="P10283" t="s">
        <v>476</v>
      </c>
    </row>
    <row r="10284" spans="1:16">
      <c r="A10284" s="484" t="s">
        <v>36071</v>
      </c>
      <c r="B10284" s="485" t="s">
        <v>36070</v>
      </c>
      <c r="C10284" t="s">
        <v>36069</v>
      </c>
      <c r="D10284" t="s">
        <v>36068</v>
      </c>
      <c r="E10284" t="str">
        <f t="shared" si="160"/>
        <v>547293 - MIDELET JULIA</v>
      </c>
      <c r="F10284" t="s">
        <v>2572</v>
      </c>
      <c r="G10284" t="s">
        <v>36067</v>
      </c>
      <c r="I10284" t="s">
        <v>36066</v>
      </c>
      <c r="K10284" t="s">
        <v>208</v>
      </c>
      <c r="L10284" t="s">
        <v>36065</v>
      </c>
      <c r="N10284" t="s">
        <v>208</v>
      </c>
      <c r="O10284" t="s">
        <v>476</v>
      </c>
      <c r="P10284" t="s">
        <v>476</v>
      </c>
    </row>
    <row r="10285" spans="1:16">
      <c r="A10285" s="484" t="s">
        <v>18907</v>
      </c>
      <c r="B10285" s="485" t="s">
        <v>18906</v>
      </c>
      <c r="C10285" t="s">
        <v>18905</v>
      </c>
      <c r="D10285" t="s">
        <v>18905</v>
      </c>
      <c r="E10285" t="str">
        <f t="shared" si="160"/>
        <v>410949 - SCIPION STEPHANE</v>
      </c>
      <c r="F10285" t="s">
        <v>7547</v>
      </c>
      <c r="G10285" t="s">
        <v>18904</v>
      </c>
      <c r="H10285" t="s">
        <v>18903</v>
      </c>
      <c r="I10285" t="s">
        <v>18902</v>
      </c>
      <c r="J10285" t="s">
        <v>18901</v>
      </c>
      <c r="K10285" t="s">
        <v>208</v>
      </c>
      <c r="L10285" t="s">
        <v>18900</v>
      </c>
      <c r="N10285" t="s">
        <v>208</v>
      </c>
      <c r="O10285" t="s">
        <v>476</v>
      </c>
      <c r="P10285" t="s">
        <v>476</v>
      </c>
    </row>
    <row r="10286" spans="1:16">
      <c r="A10286" s="484" t="s">
        <v>28027</v>
      </c>
      <c r="B10286" s="485" t="s">
        <v>28026</v>
      </c>
      <c r="C10286" t="s">
        <v>28025</v>
      </c>
      <c r="D10286" t="s">
        <v>28024</v>
      </c>
      <c r="E10286" t="str">
        <f t="shared" si="160"/>
        <v>624743 - PICARD ARNAUD JEAN-PHILIPPE</v>
      </c>
      <c r="F10286" t="s">
        <v>6737</v>
      </c>
      <c r="G10286" t="s">
        <v>28023</v>
      </c>
      <c r="I10286" t="s">
        <v>3229</v>
      </c>
      <c r="J10286" t="s">
        <v>28022</v>
      </c>
      <c r="K10286" t="s">
        <v>208</v>
      </c>
      <c r="L10286" t="s">
        <v>28021</v>
      </c>
      <c r="N10286" t="s">
        <v>208</v>
      </c>
      <c r="O10286" t="s">
        <v>476</v>
      </c>
      <c r="P10286" t="s">
        <v>476</v>
      </c>
    </row>
    <row r="10287" spans="1:16">
      <c r="A10287" s="484" t="s">
        <v>12431</v>
      </c>
      <c r="B10287" s="485" t="s">
        <v>12430</v>
      </c>
      <c r="C10287" t="s">
        <v>12429</v>
      </c>
      <c r="D10287" t="s">
        <v>12429</v>
      </c>
      <c r="E10287" t="str">
        <f t="shared" si="160"/>
        <v>578277 - SUD OUEST SECOURISME</v>
      </c>
      <c r="F10287" t="s">
        <v>1848</v>
      </c>
      <c r="G10287" t="s">
        <v>12428</v>
      </c>
      <c r="I10287" t="s">
        <v>12427</v>
      </c>
      <c r="J10287" t="s">
        <v>12426</v>
      </c>
      <c r="K10287" t="s">
        <v>208</v>
      </c>
      <c r="L10287" t="s">
        <v>12425</v>
      </c>
      <c r="N10287" t="s">
        <v>208</v>
      </c>
      <c r="O10287" t="s">
        <v>476</v>
      </c>
      <c r="P10287" t="s">
        <v>476</v>
      </c>
    </row>
    <row r="10288" spans="1:16">
      <c r="A10288" s="484" t="s">
        <v>80820</v>
      </c>
      <c r="B10288" s="485" t="s">
        <v>80819</v>
      </c>
      <c r="C10288" t="s">
        <v>80818</v>
      </c>
      <c r="D10288" t="s">
        <v>80817</v>
      </c>
      <c r="E10288" t="str">
        <f t="shared" si="160"/>
        <v>437803 - EIFL ST OUEN</v>
      </c>
      <c r="F10288" t="s">
        <v>831</v>
      </c>
      <c r="G10288" t="s">
        <v>80816</v>
      </c>
      <c r="I10288" t="s">
        <v>80815</v>
      </c>
      <c r="J10288" t="s">
        <v>80814</v>
      </c>
      <c r="K10288" t="s">
        <v>208</v>
      </c>
      <c r="L10288" t="s">
        <v>80813</v>
      </c>
      <c r="N10288" t="s">
        <v>208</v>
      </c>
      <c r="O10288" t="s">
        <v>476</v>
      </c>
      <c r="P10288" t="s">
        <v>476</v>
      </c>
    </row>
    <row r="10289" spans="1:16">
      <c r="A10289" s="484" t="s">
        <v>110419</v>
      </c>
      <c r="B10289" s="485" t="s">
        <v>110418</v>
      </c>
      <c r="C10289" t="s">
        <v>110417</v>
      </c>
      <c r="D10289" t="s">
        <v>110416</v>
      </c>
      <c r="E10289" t="str">
        <f t="shared" si="160"/>
        <v>633264 - CFAS AUVERGNE</v>
      </c>
      <c r="F10289" t="s">
        <v>9698</v>
      </c>
      <c r="G10289" t="s">
        <v>110415</v>
      </c>
      <c r="I10289" t="s">
        <v>1678</v>
      </c>
      <c r="J10289" t="s">
        <v>110414</v>
      </c>
      <c r="K10289" t="s">
        <v>208</v>
      </c>
      <c r="L10289" t="s">
        <v>110413</v>
      </c>
      <c r="N10289" t="s">
        <v>207</v>
      </c>
      <c r="O10289" t="s">
        <v>476</v>
      </c>
      <c r="P10289" t="s">
        <v>476</v>
      </c>
    </row>
    <row r="10290" spans="1:16">
      <c r="A10290" s="484" t="s">
        <v>73667</v>
      </c>
      <c r="B10290" s="485" t="s">
        <v>73666</v>
      </c>
      <c r="C10290" t="s">
        <v>73665</v>
      </c>
      <c r="D10290" t="s">
        <v>73664</v>
      </c>
      <c r="E10290" t="str">
        <f t="shared" si="160"/>
        <v>634335 - FR CIDFF PACA MARSEILLE</v>
      </c>
      <c r="F10290" t="s">
        <v>11454</v>
      </c>
      <c r="G10290" t="s">
        <v>73663</v>
      </c>
      <c r="I10290" t="s">
        <v>1035</v>
      </c>
      <c r="J10290" t="s">
        <v>73662</v>
      </c>
      <c r="K10290" t="s">
        <v>208</v>
      </c>
      <c r="L10290" t="s">
        <v>73661</v>
      </c>
      <c r="N10290" t="s">
        <v>208</v>
      </c>
      <c r="O10290" t="s">
        <v>476</v>
      </c>
      <c r="P10290" t="s">
        <v>476</v>
      </c>
    </row>
    <row r="10291" spans="1:16">
      <c r="A10291" s="484" t="s">
        <v>82137</v>
      </c>
      <c r="B10291" s="485" t="s">
        <v>82136</v>
      </c>
      <c r="C10291" t="s">
        <v>82135</v>
      </c>
      <c r="D10291" t="s">
        <v>82135</v>
      </c>
      <c r="E10291" t="str">
        <f t="shared" si="160"/>
        <v>627835 - EFIA</v>
      </c>
      <c r="F10291" t="s">
        <v>3026</v>
      </c>
      <c r="G10291" t="s">
        <v>82134</v>
      </c>
      <c r="I10291" t="s">
        <v>1035</v>
      </c>
      <c r="K10291" t="s">
        <v>208</v>
      </c>
      <c r="L10291" t="s">
        <v>82133</v>
      </c>
      <c r="N10291" t="s">
        <v>208</v>
      </c>
      <c r="O10291" t="s">
        <v>476</v>
      </c>
      <c r="P10291" t="s">
        <v>476</v>
      </c>
    </row>
    <row r="10292" spans="1:16">
      <c r="A10292" s="484" t="s">
        <v>30873</v>
      </c>
      <c r="B10292" s="485" t="s">
        <v>30872</v>
      </c>
      <c r="C10292" t="s">
        <v>30871</v>
      </c>
      <c r="D10292" t="s">
        <v>30870</v>
      </c>
      <c r="E10292" t="str">
        <f t="shared" si="160"/>
        <v>466657 - ODPCREIN</v>
      </c>
      <c r="F10292" t="s">
        <v>3384</v>
      </c>
      <c r="G10292" t="s">
        <v>22864</v>
      </c>
      <c r="H10292" t="s">
        <v>30869</v>
      </c>
      <c r="I10292" t="s">
        <v>1494</v>
      </c>
      <c r="J10292" t="s">
        <v>30868</v>
      </c>
      <c r="K10292" t="s">
        <v>30867</v>
      </c>
      <c r="L10292" t="s">
        <v>30866</v>
      </c>
      <c r="N10292" t="s">
        <v>208</v>
      </c>
      <c r="O10292" t="s">
        <v>476</v>
      </c>
      <c r="P10292" t="s">
        <v>476</v>
      </c>
    </row>
    <row r="10293" spans="1:16">
      <c r="A10293" s="484" t="s">
        <v>66407</v>
      </c>
      <c r="B10293" s="485" t="s">
        <v>66406</v>
      </c>
      <c r="C10293" t="s">
        <v>66405</v>
      </c>
      <c r="D10293" t="s">
        <v>66405</v>
      </c>
      <c r="E10293" t="str">
        <f t="shared" si="160"/>
        <v>463589 - GIROUD FRANCE - PASTEL RH</v>
      </c>
      <c r="F10293" t="s">
        <v>1328</v>
      </c>
      <c r="G10293" t="s">
        <v>66404</v>
      </c>
      <c r="I10293" t="s">
        <v>66403</v>
      </c>
      <c r="J10293" t="s">
        <v>66402</v>
      </c>
      <c r="K10293" t="s">
        <v>208</v>
      </c>
      <c r="L10293" t="s">
        <v>66401</v>
      </c>
      <c r="N10293" t="s">
        <v>208</v>
      </c>
      <c r="O10293" t="s">
        <v>476</v>
      </c>
      <c r="P10293" t="s">
        <v>476</v>
      </c>
    </row>
    <row r="10294" spans="1:16">
      <c r="A10294" s="484" t="s">
        <v>4115</v>
      </c>
      <c r="B10294" s="485" t="s">
        <v>4114</v>
      </c>
      <c r="C10294" t="s">
        <v>4113</v>
      </c>
      <c r="D10294" t="s">
        <v>4112</v>
      </c>
      <c r="E10294" t="str">
        <f t="shared" si="160"/>
        <v>540626 - VFL</v>
      </c>
      <c r="F10294" t="s">
        <v>4111</v>
      </c>
      <c r="G10294" t="s">
        <v>4110</v>
      </c>
      <c r="I10294" t="s">
        <v>4109</v>
      </c>
      <c r="J10294" t="s">
        <v>4108</v>
      </c>
      <c r="K10294" t="s">
        <v>4107</v>
      </c>
      <c r="L10294" t="s">
        <v>4106</v>
      </c>
      <c r="N10294" t="s">
        <v>208</v>
      </c>
      <c r="O10294" t="s">
        <v>476</v>
      </c>
      <c r="P10294" t="s">
        <v>476</v>
      </c>
    </row>
    <row r="10295" spans="1:16">
      <c r="A10295" s="484" t="s">
        <v>72684</v>
      </c>
      <c r="B10295" s="485" t="s">
        <v>72683</v>
      </c>
      <c r="C10295" t="s">
        <v>72682</v>
      </c>
      <c r="D10295" t="s">
        <v>72681</v>
      </c>
      <c r="E10295" t="str">
        <f t="shared" si="160"/>
        <v>586274 - FED REGIONALE SERVICES SANTE AU TRAVAIL PAYS DE LOIRE</v>
      </c>
      <c r="F10295" t="s">
        <v>23990</v>
      </c>
      <c r="G10295" t="s">
        <v>72680</v>
      </c>
      <c r="H10295" t="s">
        <v>72679</v>
      </c>
      <c r="I10295" t="s">
        <v>4017</v>
      </c>
      <c r="J10295" t="s">
        <v>72678</v>
      </c>
      <c r="K10295" t="s">
        <v>208</v>
      </c>
      <c r="L10295" t="s">
        <v>72677</v>
      </c>
      <c r="N10295" t="s">
        <v>208</v>
      </c>
      <c r="O10295" t="s">
        <v>476</v>
      </c>
      <c r="P10295" t="s">
        <v>476</v>
      </c>
    </row>
    <row r="10296" spans="1:16">
      <c r="A10296" s="484" t="s">
        <v>29369</v>
      </c>
      <c r="B10296" s="485" t="s">
        <v>29368</v>
      </c>
      <c r="C10296" t="s">
        <v>29367</v>
      </c>
      <c r="D10296" t="s">
        <v>29366</v>
      </c>
      <c r="E10296" t="str">
        <f t="shared" si="160"/>
        <v>420505 - PASCALE GRACIA</v>
      </c>
      <c r="F10296" t="s">
        <v>1759</v>
      </c>
      <c r="G10296" t="s">
        <v>29365</v>
      </c>
      <c r="I10296" t="s">
        <v>29364</v>
      </c>
      <c r="J10296" t="s">
        <v>29363</v>
      </c>
      <c r="K10296" t="s">
        <v>208</v>
      </c>
      <c r="L10296" t="s">
        <v>29362</v>
      </c>
      <c r="N10296" t="s">
        <v>208</v>
      </c>
      <c r="O10296" t="s">
        <v>476</v>
      </c>
      <c r="P10296" t="s">
        <v>476</v>
      </c>
    </row>
    <row r="10297" spans="1:16">
      <c r="A10297" s="484" t="s">
        <v>74848</v>
      </c>
      <c r="B10297" s="485" t="s">
        <v>74847</v>
      </c>
      <c r="C10297" t="s">
        <v>511</v>
      </c>
      <c r="D10297" t="s">
        <v>74846</v>
      </c>
      <c r="E10297" t="str">
        <f t="shared" si="160"/>
        <v>414372 - EVOLUTION ET PERSPECTIVES PARIS 5EME</v>
      </c>
      <c r="F10297" t="s">
        <v>7254</v>
      </c>
      <c r="G10297" t="s">
        <v>74845</v>
      </c>
      <c r="I10297" t="s">
        <v>626</v>
      </c>
      <c r="J10297" t="s">
        <v>74844</v>
      </c>
      <c r="K10297" t="s">
        <v>208</v>
      </c>
      <c r="L10297" t="s">
        <v>74843</v>
      </c>
      <c r="N10297" t="s">
        <v>208</v>
      </c>
      <c r="O10297" t="s">
        <v>476</v>
      </c>
      <c r="P10297" t="s">
        <v>476</v>
      </c>
    </row>
    <row r="10298" spans="1:16">
      <c r="A10298" s="484" t="s">
        <v>132488</v>
      </c>
      <c r="B10298" s="485" t="s">
        <v>132487</v>
      </c>
      <c r="C10298" t="s">
        <v>132486</v>
      </c>
      <c r="D10298" t="s">
        <v>132486</v>
      </c>
      <c r="E10298" t="str">
        <f t="shared" si="160"/>
        <v>569446 - AGENCE LUCIE</v>
      </c>
      <c r="F10298" t="s">
        <v>2572</v>
      </c>
      <c r="G10298" t="s">
        <v>132485</v>
      </c>
      <c r="I10298" t="s">
        <v>626</v>
      </c>
      <c r="J10298" t="s">
        <v>132484</v>
      </c>
      <c r="K10298" t="s">
        <v>208</v>
      </c>
      <c r="L10298" t="s">
        <v>132483</v>
      </c>
      <c r="N10298" t="s">
        <v>208</v>
      </c>
      <c r="O10298" t="s">
        <v>476</v>
      </c>
      <c r="P10298" t="s">
        <v>476</v>
      </c>
    </row>
    <row r="10299" spans="1:16">
      <c r="A10299" s="484" t="s">
        <v>41666</v>
      </c>
      <c r="B10299" s="485" t="s">
        <v>41665</v>
      </c>
      <c r="C10299" t="s">
        <v>41659</v>
      </c>
      <c r="D10299" t="s">
        <v>41664</v>
      </c>
      <c r="E10299" t="str">
        <f t="shared" si="160"/>
        <v>582748 - LS FORMATION DESERTINES</v>
      </c>
      <c r="F10299" t="s">
        <v>2378</v>
      </c>
      <c r="G10299" t="s">
        <v>41649</v>
      </c>
      <c r="H10299" t="s">
        <v>41648</v>
      </c>
      <c r="I10299" t="s">
        <v>41647</v>
      </c>
      <c r="J10299" t="s">
        <v>41663</v>
      </c>
      <c r="K10299" t="s">
        <v>208</v>
      </c>
      <c r="L10299" t="s">
        <v>41662</v>
      </c>
      <c r="N10299" t="s">
        <v>208</v>
      </c>
      <c r="O10299" t="s">
        <v>476</v>
      </c>
      <c r="P10299" t="s">
        <v>476</v>
      </c>
    </row>
    <row r="10300" spans="1:16">
      <c r="A10300" s="484" t="s">
        <v>28986</v>
      </c>
      <c r="B10300" s="485" t="s">
        <v>28985</v>
      </c>
      <c r="C10300" t="s">
        <v>28984</v>
      </c>
      <c r="D10300" t="s">
        <v>28984</v>
      </c>
      <c r="E10300" t="str">
        <f t="shared" si="160"/>
        <v>650985 - PEEXEO</v>
      </c>
      <c r="F10300" t="s">
        <v>28983</v>
      </c>
      <c r="G10300" t="s">
        <v>28982</v>
      </c>
      <c r="I10300" t="s">
        <v>802</v>
      </c>
      <c r="J10300" t="s">
        <v>28981</v>
      </c>
      <c r="K10300" t="s">
        <v>208</v>
      </c>
      <c r="L10300" t="s">
        <v>28980</v>
      </c>
      <c r="N10300" t="s">
        <v>208</v>
      </c>
      <c r="O10300" t="s">
        <v>476</v>
      </c>
      <c r="P10300" t="s">
        <v>476</v>
      </c>
    </row>
    <row r="10301" spans="1:16">
      <c r="A10301" s="484" t="s">
        <v>43669</v>
      </c>
      <c r="B10301" s="485" t="s">
        <v>43668</v>
      </c>
      <c r="C10301" t="s">
        <v>43667</v>
      </c>
      <c r="D10301" t="s">
        <v>43667</v>
      </c>
      <c r="E10301" t="str">
        <f t="shared" si="160"/>
        <v>396916 - LES CHEMINS DE LA RENCONTRE</v>
      </c>
      <c r="F10301" t="s">
        <v>10666</v>
      </c>
      <c r="G10301" t="s">
        <v>43666</v>
      </c>
      <c r="I10301" t="s">
        <v>43665</v>
      </c>
      <c r="J10301" t="s">
        <v>43664</v>
      </c>
      <c r="K10301" t="s">
        <v>208</v>
      </c>
      <c r="L10301" t="s">
        <v>43663</v>
      </c>
      <c r="N10301" t="s">
        <v>208</v>
      </c>
      <c r="O10301" t="s">
        <v>476</v>
      </c>
      <c r="P10301" t="s">
        <v>476</v>
      </c>
    </row>
    <row r="10302" spans="1:16">
      <c r="A10302" s="484" t="s">
        <v>62838</v>
      </c>
      <c r="B10302" s="485" t="s">
        <v>62837</v>
      </c>
      <c r="C10302" t="s">
        <v>62836</v>
      </c>
      <c r="D10302" t="s">
        <v>62836</v>
      </c>
      <c r="E10302" t="str">
        <f t="shared" si="160"/>
        <v>611621 - GUISNET SAUTREAU EMELINE</v>
      </c>
      <c r="F10302" t="s">
        <v>2524</v>
      </c>
      <c r="G10302" t="s">
        <v>62835</v>
      </c>
      <c r="I10302" t="s">
        <v>17050</v>
      </c>
      <c r="J10302" t="s">
        <v>62834</v>
      </c>
      <c r="K10302" t="s">
        <v>208</v>
      </c>
      <c r="L10302" t="s">
        <v>62833</v>
      </c>
      <c r="N10302" t="s">
        <v>208</v>
      </c>
      <c r="O10302" t="s">
        <v>476</v>
      </c>
      <c r="P10302" t="s">
        <v>476</v>
      </c>
    </row>
    <row r="10303" spans="1:16">
      <c r="A10303" s="484" t="s">
        <v>118354</v>
      </c>
      <c r="B10303" s="485" t="s">
        <v>118353</v>
      </c>
      <c r="C10303" t="s">
        <v>118352</v>
      </c>
      <c r="D10303" t="s">
        <v>118352</v>
      </c>
      <c r="E10303" t="str">
        <f t="shared" si="160"/>
        <v>401122 - ASSOCIATION SUD LOIRE ADDICTOLOGIE</v>
      </c>
      <c r="G10303" t="s">
        <v>118351</v>
      </c>
      <c r="H10303" t="s">
        <v>118350</v>
      </c>
      <c r="I10303" t="s">
        <v>69463</v>
      </c>
      <c r="K10303" t="s">
        <v>208</v>
      </c>
      <c r="L10303" t="s">
        <v>118349</v>
      </c>
      <c r="N10303" t="s">
        <v>208</v>
      </c>
      <c r="O10303" t="s">
        <v>476</v>
      </c>
      <c r="P10303" t="s">
        <v>476</v>
      </c>
    </row>
    <row r="10304" spans="1:16">
      <c r="A10304" s="484" t="s">
        <v>95612</v>
      </c>
      <c r="B10304" s="485" t="s">
        <v>95611</v>
      </c>
      <c r="C10304" t="s">
        <v>95610</v>
      </c>
      <c r="D10304" t="s">
        <v>95609</v>
      </c>
      <c r="E10304" t="str">
        <f t="shared" si="160"/>
        <v>427950 - CLEREMBAUX AURELIE</v>
      </c>
      <c r="F10304" t="s">
        <v>21256</v>
      </c>
      <c r="G10304" t="s">
        <v>95608</v>
      </c>
      <c r="H10304" t="s">
        <v>95607</v>
      </c>
      <c r="I10304" t="s">
        <v>38557</v>
      </c>
      <c r="J10304" t="s">
        <v>95606</v>
      </c>
      <c r="K10304" t="s">
        <v>208</v>
      </c>
      <c r="L10304" t="s">
        <v>95605</v>
      </c>
      <c r="N10304" t="s">
        <v>208</v>
      </c>
      <c r="O10304" t="s">
        <v>476</v>
      </c>
      <c r="P10304" t="s">
        <v>476</v>
      </c>
    </row>
    <row r="10305" spans="1:16">
      <c r="A10305" s="484" t="s">
        <v>116753</v>
      </c>
      <c r="B10305" s="485" t="s">
        <v>116752</v>
      </c>
      <c r="C10305" t="s">
        <v>116751</v>
      </c>
      <c r="D10305" t="s">
        <v>116751</v>
      </c>
      <c r="E10305" t="str">
        <f t="shared" si="160"/>
        <v>405759 - AUTISME ET APPRENTISSAGES</v>
      </c>
      <c r="F10305" t="s">
        <v>1258</v>
      </c>
      <c r="G10305" t="s">
        <v>116750</v>
      </c>
      <c r="I10305" t="s">
        <v>103776</v>
      </c>
      <c r="J10305" t="s">
        <v>116749</v>
      </c>
      <c r="K10305" t="s">
        <v>208</v>
      </c>
      <c r="L10305" t="s">
        <v>116748</v>
      </c>
      <c r="N10305" t="s">
        <v>208</v>
      </c>
      <c r="O10305" t="s">
        <v>476</v>
      </c>
      <c r="P10305" t="s">
        <v>476</v>
      </c>
    </row>
    <row r="10306" spans="1:16">
      <c r="A10306" s="484" t="s">
        <v>126644</v>
      </c>
      <c r="B10306" s="485" t="s">
        <v>126643</v>
      </c>
      <c r="C10306" t="s">
        <v>126642</v>
      </c>
      <c r="D10306" t="s">
        <v>126642</v>
      </c>
      <c r="E10306" t="str">
        <f t="shared" ref="E10306:E10369" si="161">_xlfn.CONCAT(L10306," - ",D10306)</f>
        <v>489980 - ARTOIS FORMATION</v>
      </c>
      <c r="F10306" t="s">
        <v>831</v>
      </c>
      <c r="G10306" t="s">
        <v>107235</v>
      </c>
      <c r="H10306" t="s">
        <v>126641</v>
      </c>
      <c r="I10306" t="s">
        <v>126640</v>
      </c>
      <c r="J10306" t="s">
        <v>126639</v>
      </c>
      <c r="K10306" t="s">
        <v>208</v>
      </c>
      <c r="L10306" t="s">
        <v>126638</v>
      </c>
      <c r="N10306" t="s">
        <v>208</v>
      </c>
      <c r="O10306" t="s">
        <v>476</v>
      </c>
      <c r="P10306" t="s">
        <v>476</v>
      </c>
    </row>
    <row r="10307" spans="1:16">
      <c r="A10307" s="484" t="s">
        <v>43576</v>
      </c>
      <c r="B10307" s="485" t="s">
        <v>43575</v>
      </c>
      <c r="C10307" t="s">
        <v>43574</v>
      </c>
      <c r="D10307" t="s">
        <v>43574</v>
      </c>
      <c r="E10307" t="str">
        <f t="shared" si="161"/>
        <v>399917 - LES ENTRETIENS PROFESSIONNELS FORMATION</v>
      </c>
      <c r="F10307" t="s">
        <v>1235</v>
      </c>
      <c r="G10307" t="s">
        <v>43573</v>
      </c>
      <c r="I10307" t="s">
        <v>626</v>
      </c>
      <c r="K10307" t="s">
        <v>208</v>
      </c>
      <c r="L10307" t="s">
        <v>43572</v>
      </c>
      <c r="N10307" t="s">
        <v>208</v>
      </c>
      <c r="O10307" t="s">
        <v>476</v>
      </c>
      <c r="P10307" t="s">
        <v>43571</v>
      </c>
    </row>
    <row r="10308" spans="1:16">
      <c r="A10308" s="484" t="s">
        <v>91653</v>
      </c>
      <c r="B10308" s="485" t="s">
        <v>91652</v>
      </c>
      <c r="C10308" t="s">
        <v>91651</v>
      </c>
      <c r="D10308" t="s">
        <v>91651</v>
      </c>
      <c r="E10308" t="str">
        <f t="shared" si="161"/>
        <v>625206 - CORRENTI EUGENIO</v>
      </c>
      <c r="F10308" t="s">
        <v>19425</v>
      </c>
      <c r="G10308" t="s">
        <v>91650</v>
      </c>
      <c r="I10308" t="s">
        <v>8830</v>
      </c>
      <c r="J10308" t="s">
        <v>91649</v>
      </c>
      <c r="K10308" t="s">
        <v>208</v>
      </c>
      <c r="L10308" t="s">
        <v>91648</v>
      </c>
      <c r="N10308" t="s">
        <v>208</v>
      </c>
      <c r="O10308" t="s">
        <v>476</v>
      </c>
      <c r="P10308" t="s">
        <v>476</v>
      </c>
    </row>
    <row r="10309" spans="1:16">
      <c r="A10309" s="484" t="s">
        <v>131811</v>
      </c>
      <c r="B10309" s="485" t="s">
        <v>131785</v>
      </c>
      <c r="C10309" t="s">
        <v>131810</v>
      </c>
      <c r="D10309" t="s">
        <v>131809</v>
      </c>
      <c r="E10309" t="str">
        <f t="shared" si="161"/>
        <v>620361 - ANF DARDILLY</v>
      </c>
      <c r="F10309" t="s">
        <v>44284</v>
      </c>
      <c r="G10309" t="s">
        <v>131808</v>
      </c>
      <c r="I10309" t="s">
        <v>26792</v>
      </c>
      <c r="J10309" t="s">
        <v>131802</v>
      </c>
      <c r="K10309" t="s">
        <v>208</v>
      </c>
      <c r="L10309" t="s">
        <v>131807</v>
      </c>
      <c r="N10309" t="s">
        <v>208</v>
      </c>
      <c r="O10309" t="s">
        <v>476</v>
      </c>
      <c r="P10309" t="s">
        <v>476</v>
      </c>
    </row>
    <row r="10310" spans="1:16">
      <c r="A10310" s="484" t="s">
        <v>131806</v>
      </c>
      <c r="B10310" s="485" t="s">
        <v>131785</v>
      </c>
      <c r="C10310" t="s">
        <v>131784</v>
      </c>
      <c r="D10310" t="s">
        <v>131805</v>
      </c>
      <c r="E10310" t="str">
        <f t="shared" si="161"/>
        <v>527336 - ANF  ISSOIRE</v>
      </c>
      <c r="F10310" t="s">
        <v>1857</v>
      </c>
      <c r="G10310" t="s">
        <v>131804</v>
      </c>
      <c r="H10310" t="s">
        <v>131803</v>
      </c>
      <c r="I10310" t="s">
        <v>27290</v>
      </c>
      <c r="J10310" t="s">
        <v>131802</v>
      </c>
      <c r="K10310" t="s">
        <v>208</v>
      </c>
      <c r="L10310" t="s">
        <v>131801</v>
      </c>
      <c r="N10310" t="s">
        <v>208</v>
      </c>
      <c r="O10310" t="s">
        <v>476</v>
      </c>
      <c r="P10310" t="s">
        <v>476</v>
      </c>
    </row>
    <row r="10311" spans="1:16">
      <c r="A10311" s="484" t="s">
        <v>131791</v>
      </c>
      <c r="B10311" s="485" t="s">
        <v>131785</v>
      </c>
      <c r="C10311" t="s">
        <v>131784</v>
      </c>
      <c r="D10311" t="s">
        <v>131790</v>
      </c>
      <c r="E10311" t="str">
        <f t="shared" si="161"/>
        <v>526873 - ANF MERIGNAC</v>
      </c>
      <c r="F10311" t="s">
        <v>1848</v>
      </c>
      <c r="G10311" t="s">
        <v>131789</v>
      </c>
      <c r="I10311" t="s">
        <v>1466</v>
      </c>
      <c r="J10311" t="s">
        <v>131788</v>
      </c>
      <c r="K10311" t="s">
        <v>208</v>
      </c>
      <c r="L10311" t="s">
        <v>131787</v>
      </c>
      <c r="N10311" t="s">
        <v>208</v>
      </c>
      <c r="O10311" t="s">
        <v>476</v>
      </c>
      <c r="P10311" t="s">
        <v>476</v>
      </c>
    </row>
    <row r="10312" spans="1:16">
      <c r="A10312" s="484" t="s">
        <v>131800</v>
      </c>
      <c r="B10312" s="485" t="s">
        <v>131785</v>
      </c>
      <c r="C10312" t="s">
        <v>131784</v>
      </c>
      <c r="D10312" t="s">
        <v>131799</v>
      </c>
      <c r="E10312" t="str">
        <f t="shared" si="161"/>
        <v>455891 - ANF BOVES</v>
      </c>
      <c r="F10312" t="s">
        <v>2408</v>
      </c>
      <c r="G10312" t="s">
        <v>131798</v>
      </c>
      <c r="H10312" t="s">
        <v>131797</v>
      </c>
      <c r="I10312" t="s">
        <v>14188</v>
      </c>
      <c r="J10312" t="s">
        <v>131780</v>
      </c>
      <c r="K10312" t="s">
        <v>208</v>
      </c>
      <c r="L10312" t="s">
        <v>131796</v>
      </c>
      <c r="N10312" t="s">
        <v>208</v>
      </c>
      <c r="O10312" t="s">
        <v>476</v>
      </c>
      <c r="P10312" t="s">
        <v>476</v>
      </c>
    </row>
    <row r="10313" spans="1:16">
      <c r="A10313" s="484" t="s">
        <v>131786</v>
      </c>
      <c r="B10313" s="485" t="s">
        <v>131785</v>
      </c>
      <c r="C10313" t="s">
        <v>131784</v>
      </c>
      <c r="D10313" t="s">
        <v>131783</v>
      </c>
      <c r="E10313" t="str">
        <f t="shared" si="161"/>
        <v>574247 - ANF PACE</v>
      </c>
      <c r="F10313" t="s">
        <v>29826</v>
      </c>
      <c r="G10313" t="s">
        <v>131782</v>
      </c>
      <c r="H10313" t="s">
        <v>131781</v>
      </c>
      <c r="I10313" t="s">
        <v>17960</v>
      </c>
      <c r="J10313" t="s">
        <v>131780</v>
      </c>
      <c r="K10313" t="s">
        <v>208</v>
      </c>
      <c r="L10313" t="s">
        <v>131779</v>
      </c>
      <c r="N10313" t="s">
        <v>208</v>
      </c>
      <c r="O10313" t="s">
        <v>476</v>
      </c>
      <c r="P10313" t="s">
        <v>476</v>
      </c>
    </row>
    <row r="10314" spans="1:16">
      <c r="A10314" s="484" t="s">
        <v>131795</v>
      </c>
      <c r="B10314" s="485" t="s">
        <v>131785</v>
      </c>
      <c r="C10314" t="s">
        <v>131784</v>
      </c>
      <c r="D10314" t="s">
        <v>131794</v>
      </c>
      <c r="E10314" t="str">
        <f t="shared" si="161"/>
        <v>480575 - ANF GALLARGUES LE MONTUEUX</v>
      </c>
      <c r="F10314" t="s">
        <v>27385</v>
      </c>
      <c r="G10314" t="s">
        <v>131793</v>
      </c>
      <c r="I10314" t="s">
        <v>13576</v>
      </c>
      <c r="J10314" t="s">
        <v>131780</v>
      </c>
      <c r="K10314" t="s">
        <v>208</v>
      </c>
      <c r="L10314" t="s">
        <v>131792</v>
      </c>
      <c r="N10314" t="s">
        <v>208</v>
      </c>
      <c r="O10314" t="s">
        <v>476</v>
      </c>
      <c r="P10314" t="s">
        <v>476</v>
      </c>
    </row>
    <row r="10315" spans="1:16">
      <c r="A10315" s="484" t="s">
        <v>7471</v>
      </c>
      <c r="C10315" t="s">
        <v>7470</v>
      </c>
      <c r="D10315" t="s">
        <v>7469</v>
      </c>
      <c r="E10315" t="str">
        <f t="shared" si="161"/>
        <v>523288 - UNION FMC</v>
      </c>
      <c r="F10315" t="s">
        <v>3498</v>
      </c>
      <c r="G10315" t="s">
        <v>7468</v>
      </c>
      <c r="I10315" t="s">
        <v>5789</v>
      </c>
      <c r="J10315" t="s">
        <v>7467</v>
      </c>
      <c r="K10315" t="s">
        <v>7466</v>
      </c>
      <c r="L10315" t="s">
        <v>7465</v>
      </c>
      <c r="N10315" t="s">
        <v>208</v>
      </c>
      <c r="O10315" t="s">
        <v>476</v>
      </c>
      <c r="P10315" t="s">
        <v>476</v>
      </c>
    </row>
    <row r="10316" spans="1:16">
      <c r="A10316" s="484" t="s">
        <v>38336</v>
      </c>
      <c r="B10316" s="485" t="s">
        <v>38335</v>
      </c>
      <c r="C10316" t="s">
        <v>38334</v>
      </c>
      <c r="D10316" t="s">
        <v>38334</v>
      </c>
      <c r="E10316" t="str">
        <f t="shared" si="161"/>
        <v>564801 - MAREXIAL SANTE</v>
      </c>
      <c r="F10316" t="s">
        <v>5956</v>
      </c>
      <c r="G10316" t="s">
        <v>38333</v>
      </c>
      <c r="H10316" t="s">
        <v>38332</v>
      </c>
      <c r="I10316" t="s">
        <v>1369</v>
      </c>
      <c r="J10316" t="s">
        <v>38331</v>
      </c>
      <c r="K10316" t="s">
        <v>38330</v>
      </c>
      <c r="L10316" t="s">
        <v>38329</v>
      </c>
      <c r="N10316" t="s">
        <v>208</v>
      </c>
      <c r="O10316" t="s">
        <v>476</v>
      </c>
      <c r="P10316" t="s">
        <v>476</v>
      </c>
    </row>
    <row r="10317" spans="1:16">
      <c r="A10317" s="484" t="s">
        <v>36407</v>
      </c>
      <c r="B10317" s="485" t="s">
        <v>36406</v>
      </c>
      <c r="C10317" t="s">
        <v>36405</v>
      </c>
      <c r="D10317" t="s">
        <v>36405</v>
      </c>
      <c r="E10317" t="str">
        <f t="shared" si="161"/>
        <v>502029 - MF COACH</v>
      </c>
      <c r="F10317" t="s">
        <v>4120</v>
      </c>
      <c r="G10317" t="s">
        <v>36404</v>
      </c>
      <c r="I10317" t="s">
        <v>8830</v>
      </c>
      <c r="J10317" t="s">
        <v>36403</v>
      </c>
      <c r="K10317" t="s">
        <v>208</v>
      </c>
      <c r="L10317" t="s">
        <v>36402</v>
      </c>
      <c r="N10317" t="s">
        <v>208</v>
      </c>
      <c r="O10317" t="s">
        <v>476</v>
      </c>
      <c r="P10317" t="s">
        <v>476</v>
      </c>
    </row>
    <row r="10318" spans="1:16">
      <c r="A10318" s="484" t="s">
        <v>25193</v>
      </c>
      <c r="B10318" s="485" t="s">
        <v>25192</v>
      </c>
      <c r="C10318" t="s">
        <v>25191</v>
      </c>
      <c r="D10318" t="s">
        <v>25191</v>
      </c>
      <c r="E10318" t="str">
        <f t="shared" si="161"/>
        <v>590113 - PROS CONSULTE</v>
      </c>
      <c r="F10318" t="s">
        <v>8350</v>
      </c>
      <c r="G10318" t="s">
        <v>25190</v>
      </c>
      <c r="I10318" t="s">
        <v>6106</v>
      </c>
      <c r="J10318" t="s">
        <v>25189</v>
      </c>
      <c r="K10318" t="s">
        <v>208</v>
      </c>
      <c r="L10318" t="s">
        <v>25188</v>
      </c>
      <c r="N10318" t="s">
        <v>208</v>
      </c>
      <c r="O10318" t="s">
        <v>476</v>
      </c>
      <c r="P10318" t="s">
        <v>476</v>
      </c>
    </row>
    <row r="10319" spans="1:16">
      <c r="A10319" s="484" t="s">
        <v>94022</v>
      </c>
      <c r="B10319" s="485" t="s">
        <v>94021</v>
      </c>
      <c r="C10319" t="s">
        <v>94020</v>
      </c>
      <c r="D10319" t="s">
        <v>94020</v>
      </c>
      <c r="E10319" t="str">
        <f t="shared" si="161"/>
        <v>521530 - COMBETTES CELINE PAPILLON FORMATION</v>
      </c>
      <c r="F10319" t="s">
        <v>53625</v>
      </c>
      <c r="G10319" t="s">
        <v>94019</v>
      </c>
      <c r="I10319" t="s">
        <v>2225</v>
      </c>
      <c r="J10319" t="s">
        <v>94018</v>
      </c>
      <c r="K10319" t="s">
        <v>208</v>
      </c>
      <c r="L10319" t="s">
        <v>94017</v>
      </c>
      <c r="N10319" t="s">
        <v>208</v>
      </c>
      <c r="O10319" t="s">
        <v>476</v>
      </c>
      <c r="P10319" t="s">
        <v>476</v>
      </c>
    </row>
    <row r="10320" spans="1:16">
      <c r="A10320" s="484" t="s">
        <v>48545</v>
      </c>
      <c r="B10320" s="485" t="s">
        <v>48544</v>
      </c>
      <c r="C10320" t="s">
        <v>48543</v>
      </c>
      <c r="D10320" t="s">
        <v>48542</v>
      </c>
      <c r="E10320" t="str">
        <f t="shared" si="161"/>
        <v>458600 - KALIGRAM</v>
      </c>
      <c r="F10320" t="s">
        <v>1086</v>
      </c>
      <c r="G10320" t="s">
        <v>48541</v>
      </c>
      <c r="I10320" t="s">
        <v>1814</v>
      </c>
      <c r="J10320" t="s">
        <v>48540</v>
      </c>
      <c r="K10320" t="s">
        <v>208</v>
      </c>
      <c r="L10320" t="s">
        <v>48539</v>
      </c>
      <c r="N10320" t="s">
        <v>208</v>
      </c>
      <c r="O10320" t="s">
        <v>476</v>
      </c>
      <c r="P10320" t="s">
        <v>476</v>
      </c>
    </row>
    <row r="10321" spans="1:16">
      <c r="A10321" s="484" t="s">
        <v>1303</v>
      </c>
      <c r="B10321" s="485" t="s">
        <v>1302</v>
      </c>
      <c r="C10321" t="s">
        <v>1301</v>
      </c>
      <c r="D10321" t="s">
        <v>1301</v>
      </c>
      <c r="E10321" t="str">
        <f t="shared" si="161"/>
        <v>643210 - ZAFOSNIK LAURENT/HYPNO-RELAX.COM - LES ATELIERS ZEN</v>
      </c>
      <c r="F10321" t="s">
        <v>1300</v>
      </c>
      <c r="G10321" t="s">
        <v>1299</v>
      </c>
      <c r="I10321" t="s">
        <v>1298</v>
      </c>
      <c r="K10321" t="s">
        <v>208</v>
      </c>
      <c r="L10321" t="s">
        <v>1297</v>
      </c>
      <c r="N10321" t="s">
        <v>208</v>
      </c>
      <c r="O10321" t="s">
        <v>476</v>
      </c>
      <c r="P10321" t="s">
        <v>476</v>
      </c>
    </row>
    <row r="10322" spans="1:16">
      <c r="A10322" s="484" t="s">
        <v>49047</v>
      </c>
      <c r="B10322" s="485" t="s">
        <v>49046</v>
      </c>
      <c r="C10322" t="s">
        <v>49045</v>
      </c>
      <c r="D10322" t="s">
        <v>49044</v>
      </c>
      <c r="E10322" t="str">
        <f t="shared" si="161"/>
        <v>605505 - JOSEPH DIT CHOISNARD THOMAS</v>
      </c>
      <c r="F10322" t="s">
        <v>2524</v>
      </c>
      <c r="G10322" t="s">
        <v>49043</v>
      </c>
      <c r="I10322" t="s">
        <v>49042</v>
      </c>
      <c r="J10322" t="s">
        <v>49041</v>
      </c>
      <c r="K10322" t="s">
        <v>208</v>
      </c>
      <c r="L10322" t="s">
        <v>49040</v>
      </c>
      <c r="N10322" t="s">
        <v>208</v>
      </c>
      <c r="O10322" t="s">
        <v>476</v>
      </c>
      <c r="P10322" t="s">
        <v>476</v>
      </c>
    </row>
    <row r="10323" spans="1:16">
      <c r="A10323" s="484" t="s">
        <v>59168</v>
      </c>
      <c r="B10323" s="485" t="s">
        <v>59167</v>
      </c>
      <c r="C10323" t="s">
        <v>59166</v>
      </c>
      <c r="D10323" t="s">
        <v>59166</v>
      </c>
      <c r="E10323" t="str">
        <f t="shared" si="161"/>
        <v>647044 - IFM FORMATION CONSEIL</v>
      </c>
      <c r="F10323" t="s">
        <v>3826</v>
      </c>
      <c r="G10323" t="s">
        <v>59165</v>
      </c>
      <c r="I10323" t="s">
        <v>11171</v>
      </c>
      <c r="J10323" t="s">
        <v>59164</v>
      </c>
      <c r="K10323" t="s">
        <v>208</v>
      </c>
      <c r="L10323" t="s">
        <v>59163</v>
      </c>
      <c r="N10323" t="s">
        <v>208</v>
      </c>
      <c r="O10323" t="s">
        <v>476</v>
      </c>
      <c r="P10323" t="s">
        <v>476</v>
      </c>
    </row>
    <row r="10324" spans="1:16">
      <c r="A10324" s="484" t="s">
        <v>67571</v>
      </c>
      <c r="B10324" s="485" t="s">
        <v>67570</v>
      </c>
      <c r="C10324" t="s">
        <v>67569</v>
      </c>
      <c r="D10324" t="s">
        <v>67568</v>
      </c>
      <c r="E10324" t="str">
        <f t="shared" si="161"/>
        <v>655211 - GAUNET THOMAS OLLAINVILLE</v>
      </c>
      <c r="F10324" t="s">
        <v>14801</v>
      </c>
      <c r="G10324" t="s">
        <v>67567</v>
      </c>
      <c r="I10324" t="s">
        <v>67566</v>
      </c>
      <c r="J10324" t="s">
        <v>67565</v>
      </c>
      <c r="K10324" t="s">
        <v>208</v>
      </c>
      <c r="L10324" t="s">
        <v>67564</v>
      </c>
      <c r="N10324" t="s">
        <v>208</v>
      </c>
      <c r="O10324" t="s">
        <v>476</v>
      </c>
      <c r="P10324" t="s">
        <v>476</v>
      </c>
    </row>
    <row r="10325" spans="1:16">
      <c r="A10325" s="484" t="s">
        <v>23869</v>
      </c>
      <c r="B10325" s="485" t="s">
        <v>23868</v>
      </c>
      <c r="C10325" t="s">
        <v>23867</v>
      </c>
      <c r="D10325" t="s">
        <v>23867</v>
      </c>
      <c r="E10325" t="str">
        <f t="shared" si="161"/>
        <v>489013 - RAMSEYER AMANDINE AR ETHO</v>
      </c>
      <c r="F10325" t="s">
        <v>2572</v>
      </c>
      <c r="G10325" t="s">
        <v>23866</v>
      </c>
      <c r="I10325" t="s">
        <v>23865</v>
      </c>
      <c r="J10325" t="s">
        <v>23864</v>
      </c>
      <c r="K10325" t="s">
        <v>208</v>
      </c>
      <c r="L10325" t="s">
        <v>23863</v>
      </c>
      <c r="N10325" t="s">
        <v>208</v>
      </c>
      <c r="O10325" t="s">
        <v>476</v>
      </c>
      <c r="P10325" t="s">
        <v>476</v>
      </c>
    </row>
    <row r="10326" spans="1:16">
      <c r="A10326" s="484" t="s">
        <v>71745</v>
      </c>
      <c r="B10326" s="485" t="s">
        <v>71744</v>
      </c>
      <c r="C10326" t="s">
        <v>71743</v>
      </c>
      <c r="D10326" t="s">
        <v>71743</v>
      </c>
      <c r="E10326" t="str">
        <f t="shared" si="161"/>
        <v>596255 - FONDATION DU CAMP DES MILLES MEMOIRE ET EDUCATION</v>
      </c>
      <c r="F10326" t="s">
        <v>71742</v>
      </c>
      <c r="G10326" t="s">
        <v>71741</v>
      </c>
      <c r="I10326" t="s">
        <v>596</v>
      </c>
      <c r="J10326" t="s">
        <v>71740</v>
      </c>
      <c r="K10326" t="s">
        <v>208</v>
      </c>
      <c r="L10326" t="s">
        <v>71739</v>
      </c>
      <c r="N10326" t="s">
        <v>208</v>
      </c>
      <c r="O10326" t="s">
        <v>476</v>
      </c>
      <c r="P10326" t="s">
        <v>476</v>
      </c>
    </row>
    <row r="10327" spans="1:16">
      <c r="A10327" s="484" t="s">
        <v>28731</v>
      </c>
      <c r="B10327" s="485" t="s">
        <v>28730</v>
      </c>
      <c r="C10327" t="s">
        <v>28729</v>
      </c>
      <c r="D10327" t="s">
        <v>28729</v>
      </c>
      <c r="E10327" t="str">
        <f t="shared" si="161"/>
        <v>646891 - PERFORMANCES LANGUES</v>
      </c>
      <c r="F10327" t="s">
        <v>3826</v>
      </c>
      <c r="G10327" t="s">
        <v>28728</v>
      </c>
      <c r="I10327" t="s">
        <v>24283</v>
      </c>
      <c r="K10327" t="s">
        <v>208</v>
      </c>
      <c r="L10327" t="s">
        <v>28727</v>
      </c>
      <c r="N10327" t="s">
        <v>208</v>
      </c>
      <c r="O10327" t="s">
        <v>476</v>
      </c>
      <c r="P10327" t="s">
        <v>476</v>
      </c>
    </row>
    <row r="10328" spans="1:16">
      <c r="A10328" s="484" t="s">
        <v>127287</v>
      </c>
      <c r="B10328" s="485" t="s">
        <v>127286</v>
      </c>
      <c r="C10328" t="s">
        <v>127285</v>
      </c>
      <c r="D10328" t="s">
        <v>127285</v>
      </c>
      <c r="E10328" t="str">
        <f t="shared" si="161"/>
        <v>414840 - ARCHE FORMATION</v>
      </c>
      <c r="F10328" t="s">
        <v>5724</v>
      </c>
      <c r="G10328" t="s">
        <v>127284</v>
      </c>
      <c r="I10328" t="s">
        <v>626</v>
      </c>
      <c r="J10328" t="s">
        <v>127283</v>
      </c>
      <c r="K10328" t="s">
        <v>127282</v>
      </c>
      <c r="L10328" t="s">
        <v>127281</v>
      </c>
      <c r="N10328" t="s">
        <v>208</v>
      </c>
      <c r="O10328" t="s">
        <v>476</v>
      </c>
      <c r="P10328" t="s">
        <v>476</v>
      </c>
    </row>
    <row r="10329" spans="1:16">
      <c r="A10329" s="484" t="s">
        <v>113284</v>
      </c>
      <c r="B10329" s="485" t="s">
        <v>113283</v>
      </c>
      <c r="C10329" t="s">
        <v>113282</v>
      </c>
      <c r="D10329" t="s">
        <v>113282</v>
      </c>
      <c r="E10329" t="str">
        <f t="shared" si="161"/>
        <v>597752 - BITTANE HANIN NELLY</v>
      </c>
      <c r="F10329" t="s">
        <v>75752</v>
      </c>
      <c r="G10329" t="s">
        <v>113281</v>
      </c>
      <c r="I10329" t="s">
        <v>1406</v>
      </c>
      <c r="J10329" t="s">
        <v>113280</v>
      </c>
      <c r="K10329" t="s">
        <v>208</v>
      </c>
      <c r="L10329" t="s">
        <v>113279</v>
      </c>
      <c r="N10329" t="s">
        <v>208</v>
      </c>
      <c r="O10329" t="s">
        <v>476</v>
      </c>
      <c r="P10329" t="s">
        <v>476</v>
      </c>
    </row>
    <row r="10330" spans="1:16">
      <c r="A10330" s="484" t="s">
        <v>115161</v>
      </c>
      <c r="B10330" s="485" t="s">
        <v>115160</v>
      </c>
      <c r="C10330" t="s">
        <v>115159</v>
      </c>
      <c r="D10330" t="s">
        <v>115159</v>
      </c>
      <c r="E10330" t="str">
        <f t="shared" si="161"/>
        <v>476997 - BAGLIN ISABELLE BERANGERE</v>
      </c>
      <c r="F10330" t="s">
        <v>15198</v>
      </c>
      <c r="G10330" t="s">
        <v>105353</v>
      </c>
      <c r="I10330" t="s">
        <v>115158</v>
      </c>
      <c r="J10330" t="s">
        <v>115157</v>
      </c>
      <c r="K10330" t="s">
        <v>208</v>
      </c>
      <c r="L10330" t="s">
        <v>115156</v>
      </c>
      <c r="N10330" t="s">
        <v>208</v>
      </c>
      <c r="O10330" t="s">
        <v>476</v>
      </c>
      <c r="P10330" t="s">
        <v>476</v>
      </c>
    </row>
    <row r="10331" spans="1:16">
      <c r="A10331" s="484" t="s">
        <v>135004</v>
      </c>
      <c r="B10331" s="485" t="s">
        <v>135003</v>
      </c>
      <c r="C10331" t="s">
        <v>135002</v>
      </c>
      <c r="D10331" t="s">
        <v>135002</v>
      </c>
      <c r="E10331" t="str">
        <f t="shared" si="161"/>
        <v>585877 - ACTIVA FORMATION</v>
      </c>
      <c r="F10331" t="s">
        <v>831</v>
      </c>
      <c r="G10331" t="s">
        <v>135001</v>
      </c>
      <c r="I10331" t="s">
        <v>17710</v>
      </c>
      <c r="J10331" t="s">
        <v>135000</v>
      </c>
      <c r="K10331" t="s">
        <v>208</v>
      </c>
      <c r="L10331" t="s">
        <v>134999</v>
      </c>
      <c r="N10331" t="s">
        <v>208</v>
      </c>
      <c r="O10331" t="s">
        <v>476</v>
      </c>
      <c r="P10331" t="s">
        <v>476</v>
      </c>
    </row>
    <row r="10332" spans="1:16">
      <c r="A10332" s="484" t="s">
        <v>41637</v>
      </c>
      <c r="B10332" s="485" t="s">
        <v>41636</v>
      </c>
      <c r="C10332" t="s">
        <v>41635</v>
      </c>
      <c r="D10332" t="s">
        <v>41635</v>
      </c>
      <c r="E10332" t="str">
        <f t="shared" si="161"/>
        <v>653512 - LSCO CONSULTING - ULYSCEO</v>
      </c>
      <c r="F10332" t="s">
        <v>17551</v>
      </c>
      <c r="G10332" t="s">
        <v>41634</v>
      </c>
      <c r="I10332" t="s">
        <v>41633</v>
      </c>
      <c r="K10332" t="s">
        <v>208</v>
      </c>
      <c r="L10332" t="s">
        <v>41632</v>
      </c>
      <c r="N10332" t="s">
        <v>208</v>
      </c>
      <c r="O10332" t="s">
        <v>476</v>
      </c>
      <c r="P10332" t="s">
        <v>476</v>
      </c>
    </row>
    <row r="10333" spans="1:16">
      <c r="A10333" s="484" t="s">
        <v>53031</v>
      </c>
      <c r="B10333" s="485" t="s">
        <v>53030</v>
      </c>
      <c r="C10333" t="s">
        <v>53029</v>
      </c>
      <c r="D10333" t="s">
        <v>53028</v>
      </c>
      <c r="E10333" t="str">
        <f t="shared" si="161"/>
        <v>544656 - IPAM</v>
      </c>
      <c r="F10333" t="s">
        <v>5037</v>
      </c>
      <c r="G10333" t="s">
        <v>53027</v>
      </c>
      <c r="I10333" t="s">
        <v>845</v>
      </c>
      <c r="J10333" t="s">
        <v>53026</v>
      </c>
      <c r="K10333" t="s">
        <v>208</v>
      </c>
      <c r="L10333" t="s">
        <v>53025</v>
      </c>
      <c r="N10333" t="s">
        <v>207</v>
      </c>
      <c r="O10333" t="s">
        <v>476</v>
      </c>
      <c r="P10333" t="s">
        <v>476</v>
      </c>
    </row>
    <row r="10334" spans="1:16">
      <c r="A10334" s="484" t="s">
        <v>114805</v>
      </c>
      <c r="B10334" s="485" t="s">
        <v>114804</v>
      </c>
      <c r="C10334" t="s">
        <v>114803</v>
      </c>
      <c r="D10334" t="s">
        <v>114803</v>
      </c>
      <c r="E10334" t="str">
        <f t="shared" si="161"/>
        <v>511870 - BATIPRO</v>
      </c>
      <c r="F10334" t="s">
        <v>7556</v>
      </c>
      <c r="G10334" t="s">
        <v>114802</v>
      </c>
      <c r="I10334" t="s">
        <v>114801</v>
      </c>
      <c r="J10334" t="s">
        <v>114800</v>
      </c>
      <c r="K10334" t="s">
        <v>208</v>
      </c>
      <c r="L10334" t="s">
        <v>114799</v>
      </c>
      <c r="N10334" t="s">
        <v>208</v>
      </c>
      <c r="O10334" t="s">
        <v>476</v>
      </c>
      <c r="P10334" t="s">
        <v>476</v>
      </c>
    </row>
    <row r="10335" spans="1:16">
      <c r="A10335" s="484" t="s">
        <v>69535</v>
      </c>
      <c r="B10335" s="485" t="s">
        <v>69534</v>
      </c>
      <c r="C10335" t="s">
        <v>69533</v>
      </c>
      <c r="D10335" t="s">
        <v>69532</v>
      </c>
      <c r="E10335" t="str">
        <f t="shared" si="161"/>
        <v>490167 - FAPS</v>
      </c>
      <c r="F10335" t="s">
        <v>64721</v>
      </c>
      <c r="G10335" t="s">
        <v>69531</v>
      </c>
      <c r="I10335" t="s">
        <v>62701</v>
      </c>
      <c r="J10335" t="s">
        <v>69530</v>
      </c>
      <c r="K10335" t="s">
        <v>208</v>
      </c>
      <c r="L10335" t="s">
        <v>69529</v>
      </c>
      <c r="N10335" t="s">
        <v>208</v>
      </c>
      <c r="O10335" t="s">
        <v>476</v>
      </c>
      <c r="P10335" t="s">
        <v>476</v>
      </c>
    </row>
    <row r="10336" spans="1:16">
      <c r="A10336" s="484" t="s">
        <v>64200</v>
      </c>
      <c r="B10336" s="485" t="s">
        <v>64199</v>
      </c>
      <c r="C10336" t="s">
        <v>64198</v>
      </c>
      <c r="D10336" t="s">
        <v>64198</v>
      </c>
      <c r="E10336" t="str">
        <f t="shared" si="161"/>
        <v>633793 - GROUPE ESP</v>
      </c>
      <c r="F10336" t="s">
        <v>20817</v>
      </c>
      <c r="I10336" t="s">
        <v>626</v>
      </c>
      <c r="K10336" t="s">
        <v>208</v>
      </c>
      <c r="L10336" t="s">
        <v>64197</v>
      </c>
      <c r="N10336" t="s">
        <v>207</v>
      </c>
      <c r="O10336" t="s">
        <v>476</v>
      </c>
      <c r="P10336" t="s">
        <v>476</v>
      </c>
    </row>
    <row r="10337" spans="1:16">
      <c r="A10337" s="484" t="s">
        <v>44917</v>
      </c>
      <c r="B10337" s="485" t="s">
        <v>44916</v>
      </c>
      <c r="C10337" t="s">
        <v>44915</v>
      </c>
      <c r="D10337" t="s">
        <v>44915</v>
      </c>
      <c r="E10337" t="str">
        <f t="shared" si="161"/>
        <v>651497 - LE JARDIN CANIN</v>
      </c>
      <c r="F10337" t="s">
        <v>5833</v>
      </c>
      <c r="G10337" t="s">
        <v>44914</v>
      </c>
      <c r="I10337" t="s">
        <v>9554</v>
      </c>
      <c r="J10337" t="s">
        <v>44913</v>
      </c>
      <c r="K10337" t="s">
        <v>208</v>
      </c>
      <c r="L10337" t="s">
        <v>44912</v>
      </c>
      <c r="N10337" t="s">
        <v>208</v>
      </c>
      <c r="O10337" t="s">
        <v>476</v>
      </c>
      <c r="P10337" t="s">
        <v>476</v>
      </c>
    </row>
    <row r="10338" spans="1:16">
      <c r="A10338" s="484" t="s">
        <v>20926</v>
      </c>
      <c r="B10338" s="485" t="s">
        <v>20925</v>
      </c>
      <c r="C10338" t="s">
        <v>20924</v>
      </c>
      <c r="D10338" t="s">
        <v>20924</v>
      </c>
      <c r="E10338" t="str">
        <f t="shared" si="161"/>
        <v>470429 - RUEDA NANCY M'EXPRESO</v>
      </c>
      <c r="F10338" t="s">
        <v>1710</v>
      </c>
      <c r="G10338" t="s">
        <v>20923</v>
      </c>
      <c r="H10338" t="s">
        <v>20922</v>
      </c>
      <c r="I10338" t="s">
        <v>6909</v>
      </c>
      <c r="K10338" t="s">
        <v>208</v>
      </c>
      <c r="L10338" t="s">
        <v>20921</v>
      </c>
      <c r="N10338" t="s">
        <v>208</v>
      </c>
      <c r="O10338" t="s">
        <v>476</v>
      </c>
      <c r="P10338" t="s">
        <v>476</v>
      </c>
    </row>
    <row r="10339" spans="1:16">
      <c r="A10339" s="484" t="s">
        <v>127596</v>
      </c>
      <c r="B10339" s="485" t="s">
        <v>127595</v>
      </c>
      <c r="C10339" t="s">
        <v>127594</v>
      </c>
      <c r="D10339" t="s">
        <v>127594</v>
      </c>
      <c r="E10339" t="str">
        <f t="shared" si="161"/>
        <v>650997 - APRICOM</v>
      </c>
      <c r="F10339" t="s">
        <v>5915</v>
      </c>
      <c r="G10339" t="s">
        <v>127593</v>
      </c>
      <c r="I10339" t="s">
        <v>626</v>
      </c>
      <c r="J10339" t="s">
        <v>127592</v>
      </c>
      <c r="K10339" t="s">
        <v>208</v>
      </c>
      <c r="L10339" t="s">
        <v>127591</v>
      </c>
      <c r="N10339" t="s">
        <v>208</v>
      </c>
      <c r="O10339" t="s">
        <v>476</v>
      </c>
      <c r="P10339" t="s">
        <v>476</v>
      </c>
    </row>
    <row r="10340" spans="1:16">
      <c r="A10340" s="484" t="s">
        <v>13883</v>
      </c>
      <c r="B10340" s="485" t="s">
        <v>13882</v>
      </c>
      <c r="C10340" t="s">
        <v>13881</v>
      </c>
      <c r="D10340" t="s">
        <v>13881</v>
      </c>
      <c r="E10340" t="str">
        <f t="shared" si="161"/>
        <v>607423 - SOPHIE CHANIE - FORMA'GUY</v>
      </c>
      <c r="F10340" t="s">
        <v>1352</v>
      </c>
      <c r="G10340" t="s">
        <v>13880</v>
      </c>
      <c r="H10340" t="s">
        <v>13879</v>
      </c>
      <c r="I10340" t="s">
        <v>13878</v>
      </c>
      <c r="J10340" t="s">
        <v>13877</v>
      </c>
      <c r="K10340" t="s">
        <v>208</v>
      </c>
      <c r="L10340" t="s">
        <v>13876</v>
      </c>
      <c r="N10340" t="s">
        <v>208</v>
      </c>
      <c r="O10340" t="s">
        <v>476</v>
      </c>
      <c r="P10340" t="s">
        <v>476</v>
      </c>
    </row>
    <row r="10341" spans="1:16">
      <c r="A10341" s="484" t="s">
        <v>48794</v>
      </c>
      <c r="B10341" s="485" t="s">
        <v>48793</v>
      </c>
      <c r="C10341" t="s">
        <v>48792</v>
      </c>
      <c r="D10341" t="s">
        <v>48792</v>
      </c>
      <c r="E10341" t="str">
        <f t="shared" si="161"/>
        <v>452993 - JULLIEN PHILIPPE PASCAL</v>
      </c>
      <c r="F10341" t="s">
        <v>1710</v>
      </c>
      <c r="G10341" t="s">
        <v>48791</v>
      </c>
      <c r="I10341" t="s">
        <v>48790</v>
      </c>
      <c r="J10341" t="s">
        <v>48789</v>
      </c>
      <c r="K10341" t="s">
        <v>208</v>
      </c>
      <c r="L10341" t="s">
        <v>48788</v>
      </c>
      <c r="N10341" t="s">
        <v>208</v>
      </c>
      <c r="O10341" t="s">
        <v>476</v>
      </c>
      <c r="P10341" t="s">
        <v>476</v>
      </c>
    </row>
    <row r="10342" spans="1:16">
      <c r="A10342" s="484" t="s">
        <v>26952</v>
      </c>
      <c r="B10342" s="485" t="s">
        <v>26951</v>
      </c>
      <c r="C10342" t="s">
        <v>26950</v>
      </c>
      <c r="D10342" t="s">
        <v>26950</v>
      </c>
      <c r="E10342" t="str">
        <f t="shared" si="161"/>
        <v>634244 - POREE VIANNEY</v>
      </c>
      <c r="F10342" t="s">
        <v>26949</v>
      </c>
      <c r="G10342" t="s">
        <v>26948</v>
      </c>
      <c r="I10342" t="s">
        <v>26947</v>
      </c>
      <c r="K10342" t="s">
        <v>208</v>
      </c>
      <c r="L10342" t="s">
        <v>26946</v>
      </c>
      <c r="N10342" t="s">
        <v>208</v>
      </c>
      <c r="O10342" t="s">
        <v>476</v>
      </c>
      <c r="P10342" t="s">
        <v>476</v>
      </c>
    </row>
    <row r="10343" spans="1:16">
      <c r="A10343" s="484" t="s">
        <v>31814</v>
      </c>
      <c r="B10343" s="485" t="s">
        <v>31813</v>
      </c>
      <c r="C10343" t="s">
        <v>31812</v>
      </c>
      <c r="D10343" t="s">
        <v>31811</v>
      </c>
      <c r="E10343" t="str">
        <f t="shared" si="161"/>
        <v>176837 - OGEC LYCEE POLY ST JACQ</v>
      </c>
      <c r="F10343" t="s">
        <v>540</v>
      </c>
      <c r="G10343" t="s">
        <v>31810</v>
      </c>
      <c r="I10343" t="s">
        <v>7958</v>
      </c>
      <c r="J10343" t="s">
        <v>31809</v>
      </c>
      <c r="K10343" t="s">
        <v>208</v>
      </c>
      <c r="L10343" t="s">
        <v>31808</v>
      </c>
      <c r="N10343" t="s">
        <v>208</v>
      </c>
      <c r="O10343" t="s">
        <v>476</v>
      </c>
      <c r="P10343" t="s">
        <v>476</v>
      </c>
    </row>
    <row r="10344" spans="1:16">
      <c r="A10344" s="484" t="s">
        <v>135635</v>
      </c>
      <c r="B10344" s="485" t="s">
        <v>135634</v>
      </c>
      <c r="C10344" t="s">
        <v>135633</v>
      </c>
      <c r="D10344" t="s">
        <v>135633</v>
      </c>
      <c r="E10344" t="str">
        <f t="shared" si="161"/>
        <v>479494 - ACSENS RH</v>
      </c>
      <c r="F10344" t="s">
        <v>24127</v>
      </c>
      <c r="G10344" t="s">
        <v>135632</v>
      </c>
      <c r="H10344" t="s">
        <v>135631</v>
      </c>
      <c r="I10344" t="s">
        <v>1647</v>
      </c>
      <c r="J10344" t="s">
        <v>135630</v>
      </c>
      <c r="K10344" t="s">
        <v>208</v>
      </c>
      <c r="L10344" t="s">
        <v>135629</v>
      </c>
      <c r="N10344" t="s">
        <v>208</v>
      </c>
      <c r="O10344" t="s">
        <v>476</v>
      </c>
      <c r="P10344" t="s">
        <v>476</v>
      </c>
    </row>
    <row r="10345" spans="1:16">
      <c r="A10345" s="484" t="s">
        <v>71944</v>
      </c>
      <c r="B10345" s="485" t="s">
        <v>71943</v>
      </c>
      <c r="C10345" t="s">
        <v>71942</v>
      </c>
      <c r="D10345" t="s">
        <v>71942</v>
      </c>
      <c r="E10345" t="str">
        <f t="shared" si="161"/>
        <v>441387 - FO SEC</v>
      </c>
      <c r="F10345" t="s">
        <v>15895</v>
      </c>
      <c r="G10345" t="s">
        <v>71941</v>
      </c>
      <c r="I10345" t="s">
        <v>71940</v>
      </c>
      <c r="J10345" t="s">
        <v>71939</v>
      </c>
      <c r="K10345" t="s">
        <v>208</v>
      </c>
      <c r="L10345" t="s">
        <v>71938</v>
      </c>
      <c r="N10345" t="s">
        <v>208</v>
      </c>
      <c r="O10345" t="s">
        <v>476</v>
      </c>
      <c r="P10345" t="s">
        <v>476</v>
      </c>
    </row>
    <row r="10346" spans="1:16">
      <c r="A10346" s="484" t="s">
        <v>121418</v>
      </c>
      <c r="B10346" s="485" t="s">
        <v>121417</v>
      </c>
      <c r="C10346" t="s">
        <v>121416</v>
      </c>
      <c r="D10346" t="s">
        <v>121415</v>
      </c>
      <c r="E10346" t="str">
        <f t="shared" si="161"/>
        <v>417373 - AFCC</v>
      </c>
      <c r="F10346" t="s">
        <v>4696</v>
      </c>
      <c r="G10346" t="s">
        <v>121414</v>
      </c>
      <c r="I10346" t="s">
        <v>4703</v>
      </c>
      <c r="J10346" t="s">
        <v>121413</v>
      </c>
      <c r="K10346" t="s">
        <v>208</v>
      </c>
      <c r="L10346" t="s">
        <v>121412</v>
      </c>
      <c r="N10346" t="s">
        <v>208</v>
      </c>
      <c r="O10346" t="s">
        <v>476</v>
      </c>
      <c r="P10346" t="s">
        <v>476</v>
      </c>
    </row>
    <row r="10347" spans="1:16">
      <c r="A10347" s="484" t="s">
        <v>70679</v>
      </c>
      <c r="B10347" s="485" t="s">
        <v>70678</v>
      </c>
      <c r="C10347" t="s">
        <v>70677</v>
      </c>
      <c r="D10347" t="s">
        <v>70676</v>
      </c>
      <c r="E10347" t="str">
        <f t="shared" si="161"/>
        <v>423907 - FORMAPLUS BEAUTE LA VALETTE DU VAR</v>
      </c>
      <c r="F10347" t="s">
        <v>13098</v>
      </c>
      <c r="G10347" t="s">
        <v>69348</v>
      </c>
      <c r="I10347" t="s">
        <v>3322</v>
      </c>
      <c r="J10347" t="s">
        <v>70675</v>
      </c>
      <c r="K10347" t="s">
        <v>208</v>
      </c>
      <c r="L10347" t="s">
        <v>70674</v>
      </c>
      <c r="N10347" t="s">
        <v>207</v>
      </c>
      <c r="O10347" t="s">
        <v>476</v>
      </c>
      <c r="P10347" t="s">
        <v>476</v>
      </c>
    </row>
    <row r="10348" spans="1:16">
      <c r="A10348" s="484" t="s">
        <v>63841</v>
      </c>
      <c r="B10348" s="485" t="s">
        <v>63835</v>
      </c>
      <c r="C10348" t="s">
        <v>63834</v>
      </c>
      <c r="D10348" t="s">
        <v>63840</v>
      </c>
      <c r="E10348" t="str">
        <f t="shared" si="161"/>
        <v>408153 - KEDGE BS MARSEILLE</v>
      </c>
      <c r="F10348" t="s">
        <v>5932</v>
      </c>
      <c r="H10348" t="s">
        <v>63839</v>
      </c>
      <c r="I10348" t="s">
        <v>12182</v>
      </c>
      <c r="J10348" t="s">
        <v>63838</v>
      </c>
      <c r="K10348" t="s">
        <v>208</v>
      </c>
      <c r="L10348" t="s">
        <v>63837</v>
      </c>
      <c r="N10348" t="s">
        <v>208</v>
      </c>
      <c r="O10348" t="s">
        <v>476</v>
      </c>
      <c r="P10348" t="s">
        <v>476</v>
      </c>
    </row>
    <row r="10349" spans="1:16">
      <c r="A10349" s="484" t="s">
        <v>63836</v>
      </c>
      <c r="B10349" s="485" t="s">
        <v>63835</v>
      </c>
      <c r="C10349" t="s">
        <v>63834</v>
      </c>
      <c r="D10349" t="s">
        <v>63833</v>
      </c>
      <c r="E10349" t="str">
        <f t="shared" si="161"/>
        <v>469350 - KEDGE BS TALENCE</v>
      </c>
      <c r="F10349" t="s">
        <v>8549</v>
      </c>
      <c r="G10349" t="s">
        <v>63832</v>
      </c>
      <c r="I10349" t="s">
        <v>3032</v>
      </c>
      <c r="J10349" t="s">
        <v>63831</v>
      </c>
      <c r="K10349" t="s">
        <v>208</v>
      </c>
      <c r="L10349" t="s">
        <v>63830</v>
      </c>
      <c r="N10349" t="s">
        <v>207</v>
      </c>
      <c r="O10349" t="s">
        <v>476</v>
      </c>
      <c r="P10349" t="s">
        <v>476</v>
      </c>
    </row>
    <row r="10350" spans="1:16">
      <c r="A10350" s="484" t="s">
        <v>74027</v>
      </c>
      <c r="B10350" s="485" t="s">
        <v>74026</v>
      </c>
      <c r="C10350" t="s">
        <v>74025</v>
      </c>
      <c r="D10350" t="s">
        <v>74024</v>
      </c>
      <c r="E10350" t="str">
        <f t="shared" si="161"/>
        <v>427020 - FAST LANE FRANCE</v>
      </c>
      <c r="F10350" t="s">
        <v>6636</v>
      </c>
      <c r="G10350" t="s">
        <v>74023</v>
      </c>
      <c r="I10350" t="s">
        <v>1406</v>
      </c>
      <c r="J10350" t="s">
        <v>74022</v>
      </c>
      <c r="K10350" t="s">
        <v>208</v>
      </c>
      <c r="L10350" t="s">
        <v>74021</v>
      </c>
      <c r="N10350" t="s">
        <v>208</v>
      </c>
      <c r="O10350" t="s">
        <v>476</v>
      </c>
      <c r="P10350" t="s">
        <v>476</v>
      </c>
    </row>
    <row r="10351" spans="1:16">
      <c r="A10351" s="484" t="s">
        <v>15691</v>
      </c>
      <c r="B10351" s="485" t="s">
        <v>15690</v>
      </c>
      <c r="C10351" t="s">
        <v>15689</v>
      </c>
      <c r="D10351" t="s">
        <v>15688</v>
      </c>
      <c r="E10351" t="str">
        <f t="shared" si="161"/>
        <v>403696 - SIFCO</v>
      </c>
      <c r="F10351" t="s">
        <v>2651</v>
      </c>
      <c r="G10351" t="s">
        <v>15687</v>
      </c>
      <c r="I10351" t="s">
        <v>2666</v>
      </c>
      <c r="J10351" t="s">
        <v>15686</v>
      </c>
      <c r="K10351" t="s">
        <v>15685</v>
      </c>
      <c r="L10351" t="s">
        <v>15684</v>
      </c>
      <c r="N10351" t="s">
        <v>208</v>
      </c>
      <c r="O10351" t="s">
        <v>476</v>
      </c>
      <c r="P10351" t="s">
        <v>476</v>
      </c>
    </row>
    <row r="10352" spans="1:16">
      <c r="A10352" s="484" t="s">
        <v>50596</v>
      </c>
      <c r="B10352" s="485" t="s">
        <v>50595</v>
      </c>
      <c r="C10352" t="s">
        <v>50594</v>
      </c>
      <c r="D10352" t="s">
        <v>50593</v>
      </c>
      <c r="E10352" t="str">
        <f t="shared" si="161"/>
        <v>599864 - IONIS - ISTM PARIS</v>
      </c>
      <c r="F10352" t="s">
        <v>4979</v>
      </c>
      <c r="G10352" t="s">
        <v>50592</v>
      </c>
      <c r="I10352" t="s">
        <v>2515</v>
      </c>
      <c r="J10352" t="s">
        <v>50591</v>
      </c>
      <c r="K10352" t="s">
        <v>208</v>
      </c>
      <c r="L10352" t="s">
        <v>50590</v>
      </c>
      <c r="N10352" t="s">
        <v>208</v>
      </c>
      <c r="O10352" t="s">
        <v>476</v>
      </c>
      <c r="P10352" t="s">
        <v>476</v>
      </c>
    </row>
    <row r="10353" spans="1:16">
      <c r="A10353" s="484" t="s">
        <v>125205</v>
      </c>
      <c r="B10353" s="485" t="s">
        <v>125204</v>
      </c>
      <c r="C10353" t="s">
        <v>125203</v>
      </c>
      <c r="D10353" t="s">
        <v>125202</v>
      </c>
      <c r="E10353" t="str">
        <f t="shared" si="161"/>
        <v>528493 - ANDA DPA</v>
      </c>
      <c r="F10353" t="s">
        <v>1444</v>
      </c>
      <c r="G10353" t="s">
        <v>125201</v>
      </c>
      <c r="I10353" t="s">
        <v>1542</v>
      </c>
      <c r="J10353" t="s">
        <v>125200</v>
      </c>
      <c r="K10353" t="s">
        <v>208</v>
      </c>
      <c r="L10353" t="s">
        <v>125199</v>
      </c>
      <c r="N10353" t="s">
        <v>208</v>
      </c>
      <c r="O10353" t="s">
        <v>476</v>
      </c>
      <c r="P10353" t="s">
        <v>476</v>
      </c>
    </row>
    <row r="10354" spans="1:16">
      <c r="A10354" s="484" t="s">
        <v>80552</v>
      </c>
      <c r="B10354" s="485" t="s">
        <v>80551</v>
      </c>
      <c r="C10354" t="s">
        <v>80550</v>
      </c>
      <c r="D10354" t="s">
        <v>80549</v>
      </c>
      <c r="E10354" t="str">
        <f t="shared" si="161"/>
        <v>686610 - ELEV'UP FORMATION BONDUES</v>
      </c>
      <c r="F10354" t="s">
        <v>7671</v>
      </c>
      <c r="G10354" t="s">
        <v>80548</v>
      </c>
      <c r="I10354" t="s">
        <v>50222</v>
      </c>
      <c r="J10354" t="s">
        <v>80547</v>
      </c>
      <c r="K10354" t="s">
        <v>208</v>
      </c>
      <c r="L10354" t="s">
        <v>80546</v>
      </c>
      <c r="N10354" t="s">
        <v>208</v>
      </c>
      <c r="O10354" t="s">
        <v>476</v>
      </c>
      <c r="P10354" t="s">
        <v>476</v>
      </c>
    </row>
    <row r="10355" spans="1:16">
      <c r="A10355" s="484" t="s">
        <v>46854</v>
      </c>
      <c r="B10355" s="485" t="s">
        <v>46853</v>
      </c>
      <c r="C10355" t="s">
        <v>46852</v>
      </c>
      <c r="D10355" t="s">
        <v>46852</v>
      </c>
      <c r="E10355" t="str">
        <f t="shared" si="161"/>
        <v>407800 - LA PASSERA</v>
      </c>
      <c r="F10355" t="s">
        <v>1070</v>
      </c>
      <c r="G10355" t="s">
        <v>46851</v>
      </c>
      <c r="I10355" t="s">
        <v>21277</v>
      </c>
      <c r="K10355" t="s">
        <v>208</v>
      </c>
      <c r="L10355" t="s">
        <v>46850</v>
      </c>
      <c r="N10355" t="s">
        <v>208</v>
      </c>
      <c r="O10355" t="s">
        <v>476</v>
      </c>
      <c r="P10355" t="s">
        <v>476</v>
      </c>
    </row>
    <row r="10356" spans="1:16">
      <c r="A10356" s="484" t="s">
        <v>4708</v>
      </c>
      <c r="B10356" s="485" t="s">
        <v>4707</v>
      </c>
      <c r="C10356" t="s">
        <v>4706</v>
      </c>
      <c r="D10356" t="s">
        <v>4706</v>
      </c>
      <c r="E10356" t="str">
        <f t="shared" si="161"/>
        <v>526113 - VAE CONSEIL VALORISONS L'AVENIR ENSEMBLE</v>
      </c>
      <c r="F10356" t="s">
        <v>4705</v>
      </c>
      <c r="G10356" t="s">
        <v>4704</v>
      </c>
      <c r="I10356" t="s">
        <v>4703</v>
      </c>
      <c r="J10356" t="s">
        <v>4702</v>
      </c>
      <c r="K10356" t="s">
        <v>208</v>
      </c>
      <c r="L10356" t="s">
        <v>4701</v>
      </c>
      <c r="N10356" t="s">
        <v>208</v>
      </c>
      <c r="O10356" t="s">
        <v>476</v>
      </c>
      <c r="P10356" t="s">
        <v>476</v>
      </c>
    </row>
    <row r="10357" spans="1:16">
      <c r="A10357" s="484" t="s">
        <v>9219</v>
      </c>
      <c r="B10357" s="485" t="s">
        <v>9218</v>
      </c>
      <c r="C10357" t="s">
        <v>9217</v>
      </c>
      <c r="D10357" t="s">
        <v>9216</v>
      </c>
      <c r="E10357" t="str">
        <f t="shared" si="161"/>
        <v>592365 - TRABAC MURIELLE</v>
      </c>
      <c r="F10357" t="s">
        <v>707</v>
      </c>
      <c r="G10357" t="s">
        <v>9215</v>
      </c>
      <c r="I10357" t="s">
        <v>9214</v>
      </c>
      <c r="J10357" t="s">
        <v>9213</v>
      </c>
      <c r="K10357" t="s">
        <v>208</v>
      </c>
      <c r="L10357" t="s">
        <v>9212</v>
      </c>
      <c r="N10357" t="s">
        <v>208</v>
      </c>
      <c r="O10357" t="s">
        <v>476</v>
      </c>
      <c r="P10357" t="s">
        <v>476</v>
      </c>
    </row>
    <row r="10358" spans="1:16">
      <c r="A10358" s="484" t="s">
        <v>88035</v>
      </c>
      <c r="B10358" s="485" t="s">
        <v>88034</v>
      </c>
      <c r="C10358" t="s">
        <v>88033</v>
      </c>
      <c r="D10358" t="s">
        <v>88033</v>
      </c>
      <c r="E10358" t="str">
        <f t="shared" si="161"/>
        <v>576979 - DEMEILLERS ANNE</v>
      </c>
      <c r="F10358" t="s">
        <v>22356</v>
      </c>
      <c r="G10358" t="s">
        <v>88032</v>
      </c>
      <c r="I10358" t="s">
        <v>88031</v>
      </c>
      <c r="J10358" t="s">
        <v>88030</v>
      </c>
      <c r="K10358" t="s">
        <v>208</v>
      </c>
      <c r="L10358" t="s">
        <v>88029</v>
      </c>
      <c r="N10358" t="s">
        <v>208</v>
      </c>
      <c r="O10358" t="s">
        <v>476</v>
      </c>
      <c r="P10358" t="s">
        <v>476</v>
      </c>
    </row>
    <row r="10359" spans="1:16">
      <c r="A10359" s="484" t="s">
        <v>77963</v>
      </c>
      <c r="B10359" s="485" t="s">
        <v>77962</v>
      </c>
      <c r="C10359" t="s">
        <v>77961</v>
      </c>
      <c r="D10359" t="s">
        <v>77961</v>
      </c>
      <c r="E10359" t="str">
        <f t="shared" si="161"/>
        <v>512795 - ESTAMPILLE FORMATION</v>
      </c>
      <c r="F10359" t="s">
        <v>1568</v>
      </c>
      <c r="G10359" t="s">
        <v>77960</v>
      </c>
      <c r="H10359" t="s">
        <v>77959</v>
      </c>
      <c r="I10359" t="s">
        <v>77958</v>
      </c>
      <c r="J10359" t="s">
        <v>77957</v>
      </c>
      <c r="K10359" t="s">
        <v>208</v>
      </c>
      <c r="L10359" t="s">
        <v>77956</v>
      </c>
      <c r="N10359" t="s">
        <v>208</v>
      </c>
      <c r="O10359" t="s">
        <v>476</v>
      </c>
      <c r="P10359" t="s">
        <v>476</v>
      </c>
    </row>
    <row r="10360" spans="1:16">
      <c r="A10360" s="484" t="s">
        <v>87288</v>
      </c>
      <c r="B10360" s="485" t="s">
        <v>87287</v>
      </c>
      <c r="C10360" t="s">
        <v>87286</v>
      </c>
      <c r="D10360" t="s">
        <v>87285</v>
      </c>
      <c r="E10360" t="str">
        <f t="shared" si="161"/>
        <v>510191 - DI NARDO LAURENT</v>
      </c>
      <c r="F10360" t="s">
        <v>18259</v>
      </c>
      <c r="G10360" t="s">
        <v>87284</v>
      </c>
      <c r="H10360" t="s">
        <v>87283</v>
      </c>
      <c r="I10360" t="s">
        <v>1845</v>
      </c>
      <c r="J10360" t="s">
        <v>87282</v>
      </c>
      <c r="K10360" t="s">
        <v>208</v>
      </c>
      <c r="L10360" t="s">
        <v>87281</v>
      </c>
      <c r="N10360" t="s">
        <v>208</v>
      </c>
      <c r="O10360" t="s">
        <v>476</v>
      </c>
      <c r="P10360" t="s">
        <v>476</v>
      </c>
    </row>
    <row r="10361" spans="1:16">
      <c r="A10361" s="484" t="s">
        <v>126150</v>
      </c>
      <c r="B10361" s="485" t="s">
        <v>126149</v>
      </c>
      <c r="C10361" t="s">
        <v>126148</v>
      </c>
      <c r="D10361" t="s">
        <v>126147</v>
      </c>
      <c r="E10361" t="str">
        <f t="shared" si="161"/>
        <v>677577 - INSERTEC FRANCE</v>
      </c>
      <c r="F10361" t="s">
        <v>4499</v>
      </c>
      <c r="G10361" t="s">
        <v>126146</v>
      </c>
      <c r="I10361" t="s">
        <v>9554</v>
      </c>
      <c r="J10361" t="s">
        <v>126145</v>
      </c>
      <c r="K10361" t="s">
        <v>208</v>
      </c>
      <c r="L10361" t="s">
        <v>126144</v>
      </c>
      <c r="N10361" t="s">
        <v>208</v>
      </c>
      <c r="O10361" t="s">
        <v>476</v>
      </c>
      <c r="P10361" t="s">
        <v>476</v>
      </c>
    </row>
    <row r="10362" spans="1:16">
      <c r="A10362" s="484" t="s">
        <v>117431</v>
      </c>
      <c r="B10362" s="485" t="s">
        <v>117430</v>
      </c>
      <c r="C10362" t="s">
        <v>117429</v>
      </c>
      <c r="D10362" t="s">
        <v>117429</v>
      </c>
      <c r="E10362" t="str">
        <f t="shared" si="161"/>
        <v>416782 - ATLINE FORMATIONS</v>
      </c>
      <c r="F10362" t="s">
        <v>1222</v>
      </c>
      <c r="G10362" t="s">
        <v>117428</v>
      </c>
      <c r="I10362" t="s">
        <v>626</v>
      </c>
      <c r="J10362" t="s">
        <v>117427</v>
      </c>
      <c r="K10362" t="s">
        <v>208</v>
      </c>
      <c r="L10362" t="s">
        <v>117426</v>
      </c>
      <c r="N10362" t="s">
        <v>208</v>
      </c>
      <c r="O10362" t="s">
        <v>476</v>
      </c>
      <c r="P10362" t="s">
        <v>476</v>
      </c>
    </row>
    <row r="10363" spans="1:16">
      <c r="A10363" s="484" t="s">
        <v>134413</v>
      </c>
      <c r="B10363" s="485" t="s">
        <v>134412</v>
      </c>
      <c r="C10363" t="s">
        <v>129348</v>
      </c>
      <c r="D10363" t="s">
        <v>134411</v>
      </c>
      <c r="E10363" t="str">
        <f t="shared" si="161"/>
        <v>578083 - ADI FORMATION RENNES</v>
      </c>
      <c r="F10363" t="s">
        <v>25895</v>
      </c>
      <c r="G10363" t="s">
        <v>134410</v>
      </c>
      <c r="I10363" t="s">
        <v>3364</v>
      </c>
      <c r="J10363" t="s">
        <v>134409</v>
      </c>
      <c r="K10363" t="s">
        <v>208</v>
      </c>
      <c r="L10363" t="s">
        <v>134408</v>
      </c>
      <c r="N10363" t="s">
        <v>208</v>
      </c>
      <c r="O10363" t="s">
        <v>476</v>
      </c>
      <c r="P10363" t="s">
        <v>476</v>
      </c>
    </row>
    <row r="10364" spans="1:16">
      <c r="A10364" s="484" t="s">
        <v>134418</v>
      </c>
      <c r="B10364" s="485" t="s">
        <v>134412</v>
      </c>
      <c r="C10364" t="s">
        <v>129348</v>
      </c>
      <c r="D10364" t="s">
        <v>134417</v>
      </c>
      <c r="E10364" t="str">
        <f t="shared" si="161"/>
        <v>572720 - ADI FORMATION PARIS 15EME</v>
      </c>
      <c r="F10364" t="s">
        <v>2572</v>
      </c>
      <c r="G10364" t="s">
        <v>134416</v>
      </c>
      <c r="I10364" t="s">
        <v>1494</v>
      </c>
      <c r="J10364" t="s">
        <v>134415</v>
      </c>
      <c r="K10364" t="s">
        <v>208</v>
      </c>
      <c r="L10364" t="s">
        <v>134414</v>
      </c>
      <c r="N10364" t="s">
        <v>208</v>
      </c>
      <c r="O10364" t="s">
        <v>476</v>
      </c>
      <c r="P10364" t="s">
        <v>476</v>
      </c>
    </row>
    <row r="10365" spans="1:16">
      <c r="A10365" s="484" t="s">
        <v>127978</v>
      </c>
      <c r="B10365" s="485" t="s">
        <v>127977</v>
      </c>
      <c r="C10365" t="s">
        <v>127976</v>
      </c>
      <c r="D10365" t="s">
        <v>117463</v>
      </c>
      <c r="E10365" t="str">
        <f t="shared" si="161"/>
        <v>413501 - AFC</v>
      </c>
      <c r="F10365" t="s">
        <v>1848</v>
      </c>
      <c r="G10365" t="s">
        <v>127975</v>
      </c>
      <c r="I10365" t="s">
        <v>4265</v>
      </c>
      <c r="J10365" t="s">
        <v>127974</v>
      </c>
      <c r="K10365" t="s">
        <v>208</v>
      </c>
      <c r="L10365" t="s">
        <v>127973</v>
      </c>
      <c r="N10365" t="s">
        <v>208</v>
      </c>
      <c r="O10365" t="s">
        <v>476</v>
      </c>
      <c r="P10365" t="s">
        <v>476</v>
      </c>
    </row>
    <row r="10366" spans="1:16">
      <c r="A10366" s="484" t="s">
        <v>98017</v>
      </c>
      <c r="B10366" s="485" t="s">
        <v>98016</v>
      </c>
      <c r="C10366" t="s">
        <v>98015</v>
      </c>
      <c r="D10366" t="s">
        <v>98014</v>
      </c>
      <c r="E10366" t="str">
        <f t="shared" si="161"/>
        <v>608210 - CHAYOLI</v>
      </c>
      <c r="F10366" t="s">
        <v>11369</v>
      </c>
      <c r="G10366" t="s">
        <v>98013</v>
      </c>
      <c r="I10366" t="s">
        <v>8105</v>
      </c>
      <c r="J10366" t="s">
        <v>98012</v>
      </c>
      <c r="K10366" t="s">
        <v>208</v>
      </c>
      <c r="L10366" t="s">
        <v>98011</v>
      </c>
      <c r="N10366" t="s">
        <v>208</v>
      </c>
      <c r="O10366" t="s">
        <v>476</v>
      </c>
      <c r="P10366" t="s">
        <v>476</v>
      </c>
    </row>
    <row r="10367" spans="1:16">
      <c r="A10367" s="484" t="s">
        <v>33159</v>
      </c>
      <c r="B10367" s="485" t="s">
        <v>33158</v>
      </c>
      <c r="C10367" t="s">
        <v>33157</v>
      </c>
      <c r="D10367" t="s">
        <v>33157</v>
      </c>
      <c r="E10367" t="str">
        <f t="shared" si="161"/>
        <v>662082 - NOPPINGER MURIEL</v>
      </c>
      <c r="F10367" t="s">
        <v>33156</v>
      </c>
      <c r="G10367" t="s">
        <v>33155</v>
      </c>
      <c r="I10367" t="s">
        <v>33154</v>
      </c>
      <c r="J10367" t="s">
        <v>33153</v>
      </c>
      <c r="K10367" t="s">
        <v>208</v>
      </c>
      <c r="L10367" t="s">
        <v>33152</v>
      </c>
      <c r="N10367" t="s">
        <v>208</v>
      </c>
      <c r="O10367" t="s">
        <v>476</v>
      </c>
      <c r="P10367" t="s">
        <v>476</v>
      </c>
    </row>
    <row r="10368" spans="1:16">
      <c r="A10368" s="484" t="s">
        <v>82614</v>
      </c>
      <c r="B10368" s="485" t="s">
        <v>82613</v>
      </c>
      <c r="C10368" t="s">
        <v>82612</v>
      </c>
      <c r="D10368" t="s">
        <v>82612</v>
      </c>
      <c r="E10368" t="str">
        <f t="shared" si="161"/>
        <v>432945 - E-DE</v>
      </c>
      <c r="F10368" t="s">
        <v>2242</v>
      </c>
      <c r="G10368" t="s">
        <v>82611</v>
      </c>
      <c r="I10368" t="s">
        <v>4528</v>
      </c>
      <c r="J10368" t="s">
        <v>82610</v>
      </c>
      <c r="K10368" t="s">
        <v>82609</v>
      </c>
      <c r="L10368" t="s">
        <v>82608</v>
      </c>
      <c r="N10368" t="s">
        <v>208</v>
      </c>
      <c r="O10368" t="s">
        <v>476</v>
      </c>
      <c r="P10368" t="s">
        <v>476</v>
      </c>
    </row>
    <row r="10369" spans="1:16">
      <c r="A10369" s="484" t="s">
        <v>110696</v>
      </c>
      <c r="B10369" s="485" t="s">
        <v>110695</v>
      </c>
      <c r="C10369" t="s">
        <v>110694</v>
      </c>
      <c r="D10369" t="s">
        <v>110694</v>
      </c>
      <c r="E10369" t="str">
        <f t="shared" si="161"/>
        <v>488410 - CAMELEON MANAGEMENT SUD</v>
      </c>
      <c r="F10369" t="s">
        <v>32683</v>
      </c>
      <c r="G10369" t="s">
        <v>110693</v>
      </c>
      <c r="I10369" t="s">
        <v>21277</v>
      </c>
      <c r="K10369" t="s">
        <v>208</v>
      </c>
      <c r="L10369" t="s">
        <v>110692</v>
      </c>
      <c r="N10369" t="s">
        <v>208</v>
      </c>
      <c r="O10369" t="s">
        <v>476</v>
      </c>
      <c r="P10369" t="s">
        <v>476</v>
      </c>
    </row>
    <row r="10370" spans="1:16">
      <c r="A10370" s="484" t="s">
        <v>26548</v>
      </c>
      <c r="B10370" s="485" t="s">
        <v>26547</v>
      </c>
      <c r="C10370" t="s">
        <v>26546</v>
      </c>
      <c r="D10370" t="s">
        <v>26545</v>
      </c>
      <c r="E10370" t="str">
        <f t="shared" ref="E10370:E10433" si="162">_xlfn.CONCAT(L10370," - ",D10370)</f>
        <v>479240 - PREMIUM FORMATION MAESTRIS</v>
      </c>
      <c r="F10370" t="s">
        <v>8706</v>
      </c>
      <c r="G10370" t="s">
        <v>26544</v>
      </c>
      <c r="H10370" t="s">
        <v>26543</v>
      </c>
      <c r="I10370" t="s">
        <v>966</v>
      </c>
      <c r="J10370" t="s">
        <v>26542</v>
      </c>
      <c r="K10370" t="s">
        <v>208</v>
      </c>
      <c r="L10370" t="s">
        <v>26541</v>
      </c>
      <c r="N10370" t="s">
        <v>208</v>
      </c>
      <c r="O10370" t="s">
        <v>476</v>
      </c>
      <c r="P10370" t="s">
        <v>476</v>
      </c>
    </row>
    <row r="10371" spans="1:16">
      <c r="A10371" s="484" t="s">
        <v>68730</v>
      </c>
      <c r="B10371" s="485" t="s">
        <v>68729</v>
      </c>
      <c r="C10371" t="s">
        <v>68728</v>
      </c>
      <c r="D10371" t="s">
        <v>68728</v>
      </c>
      <c r="E10371" t="str">
        <f t="shared" si="162"/>
        <v>680540 - FPCS DOUSSAINT PASCAL</v>
      </c>
      <c r="F10371" t="s">
        <v>4152</v>
      </c>
      <c r="G10371" t="s">
        <v>68727</v>
      </c>
      <c r="I10371" t="s">
        <v>68726</v>
      </c>
      <c r="J10371" t="s">
        <v>68725</v>
      </c>
      <c r="K10371" t="s">
        <v>208</v>
      </c>
      <c r="L10371" t="s">
        <v>68724</v>
      </c>
      <c r="N10371" t="s">
        <v>208</v>
      </c>
      <c r="O10371" t="s">
        <v>476</v>
      </c>
      <c r="P10371" t="s">
        <v>476</v>
      </c>
    </row>
    <row r="10372" spans="1:16">
      <c r="A10372" s="484" t="s">
        <v>25181</v>
      </c>
      <c r="B10372" s="485" t="s">
        <v>25180</v>
      </c>
      <c r="C10372" t="s">
        <v>25179</v>
      </c>
      <c r="D10372" t="s">
        <v>25179</v>
      </c>
      <c r="E10372" t="str">
        <f t="shared" si="162"/>
        <v>418640 - PROSKILLS RH - IGD</v>
      </c>
      <c r="G10372" t="s">
        <v>25178</v>
      </c>
      <c r="I10372" t="s">
        <v>25177</v>
      </c>
      <c r="J10372" t="s">
        <v>25176</v>
      </c>
      <c r="K10372" t="s">
        <v>208</v>
      </c>
      <c r="L10372" t="s">
        <v>25175</v>
      </c>
      <c r="N10372" t="s">
        <v>208</v>
      </c>
      <c r="O10372" t="s">
        <v>476</v>
      </c>
      <c r="P10372" t="s">
        <v>476</v>
      </c>
    </row>
    <row r="10373" spans="1:16">
      <c r="A10373" s="484" t="s">
        <v>23433</v>
      </c>
      <c r="B10373" s="485" t="s">
        <v>23432</v>
      </c>
      <c r="C10373" t="s">
        <v>23431</v>
      </c>
      <c r="D10373" t="s">
        <v>23431</v>
      </c>
      <c r="E10373" t="str">
        <f t="shared" si="162"/>
        <v>518130 - REIHOO</v>
      </c>
      <c r="F10373" t="s">
        <v>23430</v>
      </c>
      <c r="G10373" t="s">
        <v>23429</v>
      </c>
      <c r="I10373" t="s">
        <v>23428</v>
      </c>
      <c r="J10373" t="s">
        <v>23427</v>
      </c>
      <c r="K10373" t="s">
        <v>208</v>
      </c>
      <c r="L10373" t="s">
        <v>23426</v>
      </c>
      <c r="N10373" t="s">
        <v>208</v>
      </c>
      <c r="O10373" t="s">
        <v>476</v>
      </c>
      <c r="P10373" t="s">
        <v>476</v>
      </c>
    </row>
    <row r="10374" spans="1:16">
      <c r="A10374" s="484" t="s">
        <v>40562</v>
      </c>
      <c r="B10374" s="485" t="s">
        <v>40561</v>
      </c>
      <c r="C10374" t="s">
        <v>40560</v>
      </c>
      <c r="D10374" t="s">
        <v>40559</v>
      </c>
      <c r="E10374" t="str">
        <f t="shared" si="162"/>
        <v>669702 - MAILLY ROMAIN</v>
      </c>
      <c r="F10374" t="s">
        <v>2227</v>
      </c>
      <c r="G10374" t="s">
        <v>40558</v>
      </c>
      <c r="I10374" t="s">
        <v>40557</v>
      </c>
      <c r="J10374" t="s">
        <v>40556</v>
      </c>
      <c r="K10374" t="s">
        <v>208</v>
      </c>
      <c r="L10374" t="s">
        <v>40555</v>
      </c>
      <c r="N10374" t="s">
        <v>208</v>
      </c>
      <c r="O10374" t="s">
        <v>476</v>
      </c>
      <c r="P10374" t="s">
        <v>476</v>
      </c>
    </row>
    <row r="10375" spans="1:16">
      <c r="A10375" s="484" t="s">
        <v>79989</v>
      </c>
      <c r="B10375" s="485" t="s">
        <v>79988</v>
      </c>
      <c r="C10375" t="s">
        <v>79987</v>
      </c>
      <c r="D10375" t="s">
        <v>79986</v>
      </c>
      <c r="E10375" t="str">
        <f t="shared" si="162"/>
        <v>584745 - ENCP RENNES</v>
      </c>
      <c r="F10375" t="s">
        <v>9019</v>
      </c>
      <c r="G10375" t="s">
        <v>79985</v>
      </c>
      <c r="I10375" t="s">
        <v>3364</v>
      </c>
      <c r="J10375" t="s">
        <v>79984</v>
      </c>
      <c r="K10375" t="s">
        <v>208</v>
      </c>
      <c r="L10375" t="s">
        <v>79983</v>
      </c>
      <c r="N10375" t="s">
        <v>208</v>
      </c>
      <c r="O10375" t="s">
        <v>476</v>
      </c>
      <c r="P10375" t="s">
        <v>476</v>
      </c>
    </row>
    <row r="10376" spans="1:16">
      <c r="A10376" s="484" t="s">
        <v>79996</v>
      </c>
      <c r="B10376" s="485" t="s">
        <v>79988</v>
      </c>
      <c r="C10376" t="s">
        <v>79995</v>
      </c>
      <c r="D10376" t="s">
        <v>79994</v>
      </c>
      <c r="E10376" t="str">
        <f t="shared" si="162"/>
        <v>678958 - ENCP MARSEILLE</v>
      </c>
      <c r="F10376" t="s">
        <v>49631</v>
      </c>
      <c r="G10376" t="s">
        <v>79993</v>
      </c>
      <c r="H10376" t="s">
        <v>79992</v>
      </c>
      <c r="I10376" t="s">
        <v>1035</v>
      </c>
      <c r="J10376" t="s">
        <v>79991</v>
      </c>
      <c r="K10376" t="s">
        <v>208</v>
      </c>
      <c r="L10376" t="s">
        <v>79990</v>
      </c>
      <c r="N10376" t="s">
        <v>208</v>
      </c>
      <c r="O10376" t="s">
        <v>476</v>
      </c>
      <c r="P10376" t="s">
        <v>476</v>
      </c>
    </row>
    <row r="10377" spans="1:16">
      <c r="A10377" s="484" t="s">
        <v>24014</v>
      </c>
      <c r="B10377" s="485" t="s">
        <v>24013</v>
      </c>
      <c r="C10377" t="s">
        <v>24012</v>
      </c>
      <c r="D10377" t="s">
        <v>24012</v>
      </c>
      <c r="E10377" t="str">
        <f t="shared" si="162"/>
        <v>442161 - RADFORD MORGAN</v>
      </c>
      <c r="F10377" t="s">
        <v>1710</v>
      </c>
      <c r="G10377" t="s">
        <v>24011</v>
      </c>
      <c r="I10377" t="s">
        <v>8264</v>
      </c>
      <c r="J10377" t="s">
        <v>24010</v>
      </c>
      <c r="K10377" t="s">
        <v>208</v>
      </c>
      <c r="L10377" t="s">
        <v>24009</v>
      </c>
      <c r="N10377" t="s">
        <v>208</v>
      </c>
      <c r="O10377" t="s">
        <v>476</v>
      </c>
      <c r="P10377" t="s">
        <v>476</v>
      </c>
    </row>
    <row r="10378" spans="1:16">
      <c r="A10378" s="484" t="s">
        <v>46647</v>
      </c>
      <c r="B10378" s="485" t="s">
        <v>46646</v>
      </c>
      <c r="C10378" t="s">
        <v>46645</v>
      </c>
      <c r="D10378" t="s">
        <v>46645</v>
      </c>
      <c r="E10378" t="str">
        <f t="shared" si="162"/>
        <v>563780 - LABAT PESQUER FRANCOISE - ACCOMPAGNEMENT</v>
      </c>
      <c r="F10378" t="s">
        <v>1817</v>
      </c>
      <c r="G10378" t="s">
        <v>46644</v>
      </c>
      <c r="I10378" t="s">
        <v>16603</v>
      </c>
      <c r="J10378" t="s">
        <v>46643</v>
      </c>
      <c r="K10378" t="s">
        <v>208</v>
      </c>
      <c r="L10378" t="s">
        <v>46642</v>
      </c>
      <c r="N10378" t="s">
        <v>208</v>
      </c>
      <c r="O10378" t="s">
        <v>476</v>
      </c>
      <c r="P10378" t="s">
        <v>476</v>
      </c>
    </row>
    <row r="10379" spans="1:16">
      <c r="A10379" s="484" t="s">
        <v>19190</v>
      </c>
      <c r="B10379" s="485" t="s">
        <v>19189</v>
      </c>
      <c r="C10379" t="s">
        <v>19188</v>
      </c>
      <c r="D10379" t="s">
        <v>19188</v>
      </c>
      <c r="E10379" t="str">
        <f t="shared" si="162"/>
        <v>584370 - SCHERMANN AXELLE</v>
      </c>
      <c r="F10379" t="s">
        <v>6759</v>
      </c>
      <c r="G10379" t="s">
        <v>19187</v>
      </c>
      <c r="I10379" t="s">
        <v>19186</v>
      </c>
      <c r="J10379" t="s">
        <v>19185</v>
      </c>
      <c r="K10379" t="s">
        <v>208</v>
      </c>
      <c r="L10379" t="s">
        <v>19184</v>
      </c>
      <c r="N10379" t="s">
        <v>208</v>
      </c>
      <c r="O10379" t="s">
        <v>476</v>
      </c>
      <c r="P10379" t="s">
        <v>476</v>
      </c>
    </row>
    <row r="10380" spans="1:16">
      <c r="A10380" s="484" t="s">
        <v>111025</v>
      </c>
      <c r="B10380" s="485" t="s">
        <v>111024</v>
      </c>
      <c r="C10380" t="s">
        <v>111023</v>
      </c>
      <c r="D10380" t="s">
        <v>111023</v>
      </c>
      <c r="E10380" t="str">
        <f t="shared" si="162"/>
        <v>427949 - CADRIFORMAT</v>
      </c>
      <c r="G10380" t="s">
        <v>111022</v>
      </c>
      <c r="I10380" t="s">
        <v>4257</v>
      </c>
      <c r="J10380" t="s">
        <v>111021</v>
      </c>
      <c r="K10380" t="s">
        <v>208</v>
      </c>
      <c r="L10380" t="s">
        <v>111020</v>
      </c>
      <c r="N10380" t="s">
        <v>208</v>
      </c>
      <c r="O10380" t="s">
        <v>476</v>
      </c>
      <c r="P10380" t="s">
        <v>476</v>
      </c>
    </row>
    <row r="10381" spans="1:16">
      <c r="A10381" s="484" t="s">
        <v>11907</v>
      </c>
      <c r="B10381" s="485" t="s">
        <v>11906</v>
      </c>
      <c r="C10381" t="s">
        <v>11905</v>
      </c>
      <c r="D10381" t="s">
        <v>11905</v>
      </c>
      <c r="E10381" t="str">
        <f t="shared" si="162"/>
        <v>409200 - SYNDICAT ALIZE</v>
      </c>
      <c r="F10381" t="s">
        <v>11904</v>
      </c>
      <c r="G10381" t="s">
        <v>11903</v>
      </c>
      <c r="I10381" t="s">
        <v>4951</v>
      </c>
      <c r="J10381" t="s">
        <v>11902</v>
      </c>
      <c r="K10381" t="s">
        <v>11901</v>
      </c>
      <c r="L10381" t="s">
        <v>11900</v>
      </c>
      <c r="N10381" t="s">
        <v>208</v>
      </c>
      <c r="O10381" t="s">
        <v>476</v>
      </c>
      <c r="P10381" t="s">
        <v>476</v>
      </c>
    </row>
    <row r="10382" spans="1:16">
      <c r="A10382" s="484" t="s">
        <v>68222</v>
      </c>
      <c r="B10382" s="485" t="s">
        <v>68221</v>
      </c>
      <c r="C10382" t="s">
        <v>68220</v>
      </c>
      <c r="D10382" t="s">
        <v>68219</v>
      </c>
      <c r="E10382" t="str">
        <f t="shared" si="162"/>
        <v>589524 - FREROTTE GUY FORMATION</v>
      </c>
      <c r="F10382" t="s">
        <v>51645</v>
      </c>
      <c r="G10382" t="s">
        <v>68218</v>
      </c>
      <c r="I10382" t="s">
        <v>68217</v>
      </c>
      <c r="K10382" t="s">
        <v>208</v>
      </c>
      <c r="L10382" t="s">
        <v>68216</v>
      </c>
      <c r="N10382" t="s">
        <v>208</v>
      </c>
      <c r="O10382" t="s">
        <v>476</v>
      </c>
      <c r="P10382" t="s">
        <v>476</v>
      </c>
    </row>
    <row r="10383" spans="1:16">
      <c r="A10383" s="484" t="s">
        <v>21206</v>
      </c>
      <c r="B10383" s="485" t="s">
        <v>21205</v>
      </c>
      <c r="C10383" t="s">
        <v>21204</v>
      </c>
      <c r="D10383" t="s">
        <v>21203</v>
      </c>
      <c r="E10383" t="str">
        <f t="shared" si="162"/>
        <v>466608 - ROULLIN JEAN LUC</v>
      </c>
      <c r="F10383" t="s">
        <v>1352</v>
      </c>
      <c r="G10383" t="s">
        <v>21202</v>
      </c>
      <c r="H10383" t="s">
        <v>21201</v>
      </c>
      <c r="I10383" t="s">
        <v>2317</v>
      </c>
      <c r="K10383" t="s">
        <v>208</v>
      </c>
      <c r="L10383" t="s">
        <v>21200</v>
      </c>
      <c r="N10383" t="s">
        <v>208</v>
      </c>
      <c r="O10383" t="s">
        <v>476</v>
      </c>
      <c r="P10383" t="s">
        <v>476</v>
      </c>
    </row>
    <row r="10384" spans="1:16">
      <c r="A10384" s="484" t="s">
        <v>10756</v>
      </c>
      <c r="B10384" s="485" t="s">
        <v>10755</v>
      </c>
      <c r="C10384" t="s">
        <v>10754</v>
      </c>
      <c r="D10384" t="s">
        <v>10754</v>
      </c>
      <c r="E10384" t="str">
        <f t="shared" si="162"/>
        <v>580661 - TEMPODIEM</v>
      </c>
      <c r="F10384" t="s">
        <v>10753</v>
      </c>
      <c r="G10384" t="s">
        <v>10752</v>
      </c>
      <c r="I10384" t="s">
        <v>1131</v>
      </c>
      <c r="K10384" t="s">
        <v>208</v>
      </c>
      <c r="L10384" t="s">
        <v>10751</v>
      </c>
      <c r="N10384" t="s">
        <v>208</v>
      </c>
      <c r="O10384" t="s">
        <v>476</v>
      </c>
      <c r="P10384" t="s">
        <v>476</v>
      </c>
    </row>
    <row r="10385" spans="1:16">
      <c r="A10385" s="484" t="s">
        <v>55364</v>
      </c>
      <c r="B10385" s="485" t="s">
        <v>55363</v>
      </c>
      <c r="C10385" t="s">
        <v>55362</v>
      </c>
      <c r="D10385" t="s">
        <v>55361</v>
      </c>
      <c r="E10385" t="str">
        <f t="shared" si="162"/>
        <v>351374 - IRDF</v>
      </c>
      <c r="F10385" t="s">
        <v>35830</v>
      </c>
      <c r="G10385" t="s">
        <v>55360</v>
      </c>
      <c r="I10385" t="s">
        <v>55359</v>
      </c>
      <c r="J10385" t="s">
        <v>55358</v>
      </c>
      <c r="K10385" t="s">
        <v>55357</v>
      </c>
      <c r="L10385" t="s">
        <v>55356</v>
      </c>
      <c r="N10385" t="s">
        <v>208</v>
      </c>
      <c r="O10385" t="s">
        <v>476</v>
      </c>
      <c r="P10385" t="s">
        <v>476</v>
      </c>
    </row>
    <row r="10386" spans="1:16">
      <c r="A10386" s="484" t="s">
        <v>30606</v>
      </c>
      <c r="B10386" s="485" t="s">
        <v>30601</v>
      </c>
      <c r="C10386" t="s">
        <v>30600</v>
      </c>
      <c r="D10386" t="s">
        <v>30600</v>
      </c>
      <c r="E10386" t="str">
        <f t="shared" si="162"/>
        <v>408827 - ORPHEO</v>
      </c>
      <c r="F10386" t="s">
        <v>3939</v>
      </c>
      <c r="G10386" t="s">
        <v>30605</v>
      </c>
      <c r="I10386" t="s">
        <v>30597</v>
      </c>
      <c r="J10386" t="s">
        <v>8996</v>
      </c>
      <c r="K10386" t="s">
        <v>30604</v>
      </c>
      <c r="L10386" t="s">
        <v>30603</v>
      </c>
      <c r="N10386" t="s">
        <v>208</v>
      </c>
      <c r="O10386" t="s">
        <v>476</v>
      </c>
      <c r="P10386" t="s">
        <v>476</v>
      </c>
    </row>
    <row r="10387" spans="1:16">
      <c r="A10387" s="484" t="s">
        <v>30602</v>
      </c>
      <c r="B10387" s="485" t="s">
        <v>30601</v>
      </c>
      <c r="C10387" t="s">
        <v>30600</v>
      </c>
      <c r="D10387" t="s">
        <v>30600</v>
      </c>
      <c r="E10387" t="str">
        <f t="shared" si="162"/>
        <v>575410 - ORPHEO</v>
      </c>
      <c r="F10387" t="s">
        <v>2034</v>
      </c>
      <c r="G10387" t="s">
        <v>30599</v>
      </c>
      <c r="H10387" t="s">
        <v>30598</v>
      </c>
      <c r="I10387" t="s">
        <v>30597</v>
      </c>
      <c r="J10387" t="s">
        <v>30596</v>
      </c>
      <c r="K10387" t="s">
        <v>208</v>
      </c>
      <c r="L10387" t="s">
        <v>30595</v>
      </c>
      <c r="N10387" t="s">
        <v>208</v>
      </c>
      <c r="O10387" t="s">
        <v>476</v>
      </c>
      <c r="P10387" t="s">
        <v>30594</v>
      </c>
    </row>
    <row r="10388" spans="1:16">
      <c r="A10388" s="484" t="s">
        <v>10777</v>
      </c>
      <c r="B10388" s="485" t="s">
        <v>10776</v>
      </c>
      <c r="C10388" t="s">
        <v>10775</v>
      </c>
      <c r="D10388" t="s">
        <v>10775</v>
      </c>
      <c r="E10388" t="str">
        <f t="shared" si="162"/>
        <v>664133 - TELSI</v>
      </c>
      <c r="F10388" t="s">
        <v>10774</v>
      </c>
      <c r="G10388" t="s">
        <v>10773</v>
      </c>
      <c r="I10388" t="s">
        <v>3364</v>
      </c>
      <c r="J10388" t="s">
        <v>10772</v>
      </c>
      <c r="K10388" t="s">
        <v>208</v>
      </c>
      <c r="L10388" t="s">
        <v>10771</v>
      </c>
      <c r="N10388" t="s">
        <v>208</v>
      </c>
      <c r="O10388" t="s">
        <v>476</v>
      </c>
      <c r="P10388" t="s">
        <v>476</v>
      </c>
    </row>
    <row r="10389" spans="1:16">
      <c r="A10389" s="484" t="s">
        <v>48239</v>
      </c>
      <c r="B10389" s="485" t="s">
        <v>48238</v>
      </c>
      <c r="C10389" t="s">
        <v>48237</v>
      </c>
      <c r="D10389" t="s">
        <v>48237</v>
      </c>
      <c r="E10389" t="str">
        <f t="shared" si="162"/>
        <v>556968 - KESSAR ZAHIA</v>
      </c>
      <c r="F10389" t="s">
        <v>7380</v>
      </c>
      <c r="G10389" t="s">
        <v>48236</v>
      </c>
      <c r="H10389" t="s">
        <v>48235</v>
      </c>
      <c r="I10389" t="s">
        <v>7236</v>
      </c>
      <c r="J10389" t="s">
        <v>48234</v>
      </c>
      <c r="K10389" t="s">
        <v>208</v>
      </c>
      <c r="L10389" t="s">
        <v>48233</v>
      </c>
      <c r="N10389" t="s">
        <v>208</v>
      </c>
      <c r="O10389" t="s">
        <v>476</v>
      </c>
      <c r="P10389" t="s">
        <v>476</v>
      </c>
    </row>
    <row r="10390" spans="1:16">
      <c r="A10390" s="484" t="s">
        <v>32326</v>
      </c>
      <c r="B10390" s="485" t="s">
        <v>32325</v>
      </c>
      <c r="C10390" t="s">
        <v>32324</v>
      </c>
      <c r="D10390" t="s">
        <v>32324</v>
      </c>
      <c r="E10390" t="str">
        <f t="shared" si="162"/>
        <v>534353 - ODE FORMATION</v>
      </c>
      <c r="F10390" t="s">
        <v>9852</v>
      </c>
      <c r="G10390" t="s">
        <v>32323</v>
      </c>
      <c r="I10390" t="s">
        <v>4951</v>
      </c>
      <c r="J10390" t="s">
        <v>32322</v>
      </c>
      <c r="K10390" t="s">
        <v>208</v>
      </c>
      <c r="L10390" t="s">
        <v>32321</v>
      </c>
      <c r="N10390" t="s">
        <v>208</v>
      </c>
      <c r="O10390" t="s">
        <v>476</v>
      </c>
      <c r="P10390" t="s">
        <v>476</v>
      </c>
    </row>
    <row r="10391" spans="1:16">
      <c r="A10391" s="484" t="s">
        <v>45417</v>
      </c>
      <c r="B10391" s="485" t="s">
        <v>45416</v>
      </c>
      <c r="C10391" t="s">
        <v>45415</v>
      </c>
      <c r="D10391" t="s">
        <v>45415</v>
      </c>
      <c r="E10391" t="str">
        <f t="shared" si="162"/>
        <v>508354 - LAURE VIANT CONSULTANTS</v>
      </c>
      <c r="F10391" t="s">
        <v>18681</v>
      </c>
      <c r="G10391" t="s">
        <v>45414</v>
      </c>
      <c r="I10391" t="s">
        <v>41656</v>
      </c>
      <c r="J10391" t="s">
        <v>45413</v>
      </c>
      <c r="K10391" t="s">
        <v>208</v>
      </c>
      <c r="L10391" t="s">
        <v>45412</v>
      </c>
      <c r="N10391" t="s">
        <v>208</v>
      </c>
      <c r="O10391" t="s">
        <v>476</v>
      </c>
      <c r="P10391" t="s">
        <v>476</v>
      </c>
    </row>
    <row r="10392" spans="1:16">
      <c r="A10392" s="484" t="s">
        <v>112512</v>
      </c>
      <c r="B10392" s="485" t="s">
        <v>112511</v>
      </c>
      <c r="C10392" t="s">
        <v>112510</v>
      </c>
      <c r="D10392" t="s">
        <v>112510</v>
      </c>
      <c r="E10392" t="str">
        <f t="shared" si="162"/>
        <v>597909 - BOUR VERONIQUE - COMMUNICATION BIENVEILLANTE DORDOGNE</v>
      </c>
      <c r="F10392" t="s">
        <v>7556</v>
      </c>
      <c r="G10392" t="s">
        <v>112509</v>
      </c>
      <c r="I10392" t="s">
        <v>112508</v>
      </c>
      <c r="J10392" t="s">
        <v>112507</v>
      </c>
      <c r="K10392" t="s">
        <v>208</v>
      </c>
      <c r="L10392" t="s">
        <v>112506</v>
      </c>
      <c r="N10392" t="s">
        <v>208</v>
      </c>
      <c r="O10392" t="s">
        <v>476</v>
      </c>
      <c r="P10392" t="s">
        <v>476</v>
      </c>
    </row>
    <row r="10393" spans="1:16">
      <c r="A10393" s="484" t="s">
        <v>42240</v>
      </c>
      <c r="B10393" s="485" t="s">
        <v>42239</v>
      </c>
      <c r="C10393" t="s">
        <v>42238</v>
      </c>
      <c r="D10393" t="s">
        <v>42237</v>
      </c>
      <c r="E10393" t="str">
        <f t="shared" si="162"/>
        <v>649727 - LITTLE LUTINS ANNECY</v>
      </c>
      <c r="F10393" t="s">
        <v>37785</v>
      </c>
      <c r="G10393" t="s">
        <v>42236</v>
      </c>
      <c r="I10393" t="s">
        <v>8115</v>
      </c>
      <c r="J10393" t="s">
        <v>42235</v>
      </c>
      <c r="K10393" t="s">
        <v>208</v>
      </c>
      <c r="L10393" t="s">
        <v>42234</v>
      </c>
      <c r="N10393" t="s">
        <v>208</v>
      </c>
      <c r="O10393" t="s">
        <v>476</v>
      </c>
      <c r="P10393" t="s">
        <v>476</v>
      </c>
    </row>
    <row r="10394" spans="1:16">
      <c r="A10394" s="484" t="s">
        <v>14025</v>
      </c>
      <c r="B10394" s="485" t="s">
        <v>14024</v>
      </c>
      <c r="C10394" t="s">
        <v>14023</v>
      </c>
      <c r="D10394" t="s">
        <v>14023</v>
      </c>
      <c r="E10394" t="str">
        <f t="shared" si="162"/>
        <v>603480 - SOLUROUTE</v>
      </c>
      <c r="F10394" t="s">
        <v>2408</v>
      </c>
      <c r="G10394" t="s">
        <v>14022</v>
      </c>
      <c r="I10394" t="s">
        <v>6872</v>
      </c>
      <c r="J10394" t="s">
        <v>14021</v>
      </c>
      <c r="K10394" t="s">
        <v>208</v>
      </c>
      <c r="L10394" t="s">
        <v>14020</v>
      </c>
      <c r="N10394" t="s">
        <v>208</v>
      </c>
      <c r="O10394" t="s">
        <v>476</v>
      </c>
      <c r="P10394" t="s">
        <v>476</v>
      </c>
    </row>
    <row r="10395" spans="1:16">
      <c r="A10395" s="484" t="s">
        <v>67788</v>
      </c>
      <c r="B10395" s="485" t="s">
        <v>67787</v>
      </c>
      <c r="C10395" t="s">
        <v>67786</v>
      </c>
      <c r="D10395" t="s">
        <v>67785</v>
      </c>
      <c r="E10395" t="str">
        <f t="shared" si="162"/>
        <v>542301 - GALLIOT SANDRA ISABELLE</v>
      </c>
      <c r="F10395" t="s">
        <v>1808</v>
      </c>
      <c r="G10395" t="s">
        <v>67784</v>
      </c>
      <c r="I10395" t="s">
        <v>34390</v>
      </c>
      <c r="J10395" t="s">
        <v>67783</v>
      </c>
      <c r="K10395" t="s">
        <v>208</v>
      </c>
      <c r="L10395" t="s">
        <v>67782</v>
      </c>
      <c r="N10395" t="s">
        <v>208</v>
      </c>
      <c r="O10395" t="s">
        <v>476</v>
      </c>
      <c r="P10395" t="s">
        <v>476</v>
      </c>
    </row>
    <row r="10396" spans="1:16">
      <c r="A10396" s="484" t="s">
        <v>96761</v>
      </c>
      <c r="B10396" s="485" t="s">
        <v>96760</v>
      </c>
      <c r="C10396" t="s">
        <v>96759</v>
      </c>
      <c r="D10396" t="s">
        <v>96758</v>
      </c>
      <c r="E10396" t="str">
        <f t="shared" si="162"/>
        <v>628384 - CHAMPION ALEXIS</v>
      </c>
      <c r="F10396" t="s">
        <v>15981</v>
      </c>
      <c r="G10396" t="s">
        <v>96757</v>
      </c>
      <c r="I10396" t="s">
        <v>626</v>
      </c>
      <c r="K10396" t="s">
        <v>208</v>
      </c>
      <c r="L10396" t="s">
        <v>96756</v>
      </c>
      <c r="N10396" t="s">
        <v>208</v>
      </c>
      <c r="O10396" t="s">
        <v>476</v>
      </c>
      <c r="P10396" t="s">
        <v>476</v>
      </c>
    </row>
    <row r="10397" spans="1:16">
      <c r="A10397" s="484" t="s">
        <v>28603</v>
      </c>
      <c r="B10397" s="485" t="s">
        <v>28602</v>
      </c>
      <c r="C10397" t="s">
        <v>28601</v>
      </c>
      <c r="D10397" t="s">
        <v>28601</v>
      </c>
      <c r="E10397" t="str">
        <f t="shared" si="162"/>
        <v>456550 - PERRIN PHILIPPE</v>
      </c>
      <c r="F10397" t="s">
        <v>1086</v>
      </c>
      <c r="G10397" t="s">
        <v>28600</v>
      </c>
      <c r="I10397" t="s">
        <v>2666</v>
      </c>
      <c r="J10397" t="s">
        <v>28599</v>
      </c>
      <c r="K10397" t="s">
        <v>208</v>
      </c>
      <c r="L10397" t="s">
        <v>28598</v>
      </c>
      <c r="N10397" t="s">
        <v>208</v>
      </c>
      <c r="O10397" t="s">
        <v>476</v>
      </c>
      <c r="P10397" t="s">
        <v>476</v>
      </c>
    </row>
    <row r="10398" spans="1:16">
      <c r="A10398" s="484" t="s">
        <v>130898</v>
      </c>
      <c r="B10398" s="485" t="s">
        <v>130897</v>
      </c>
      <c r="C10398" t="s">
        <v>130896</v>
      </c>
      <c r="D10398" t="s">
        <v>130895</v>
      </c>
      <c r="E10398" t="str">
        <f t="shared" si="162"/>
        <v>531133 - ALABOUVETTE BARASSI ESTELLE CONSULTANTS GRANDFONTAINE</v>
      </c>
      <c r="F10398" t="s">
        <v>1568</v>
      </c>
      <c r="G10398" t="s">
        <v>130894</v>
      </c>
      <c r="I10398" t="s">
        <v>130888</v>
      </c>
      <c r="K10398" t="s">
        <v>208</v>
      </c>
      <c r="L10398" t="s">
        <v>130893</v>
      </c>
      <c r="N10398" t="s">
        <v>208</v>
      </c>
      <c r="O10398" t="s">
        <v>476</v>
      </c>
      <c r="P10398" t="s">
        <v>476</v>
      </c>
    </row>
    <row r="10399" spans="1:16">
      <c r="A10399" s="484" t="s">
        <v>56391</v>
      </c>
      <c r="B10399" s="485" t="s">
        <v>56390</v>
      </c>
      <c r="C10399" t="s">
        <v>56389</v>
      </c>
      <c r="D10399" t="s">
        <v>56388</v>
      </c>
      <c r="E10399" t="str">
        <f t="shared" si="162"/>
        <v>515978 - IFF</v>
      </c>
      <c r="F10399" t="s">
        <v>3889</v>
      </c>
      <c r="G10399" t="s">
        <v>56387</v>
      </c>
      <c r="I10399" t="s">
        <v>1494</v>
      </c>
      <c r="J10399" t="s">
        <v>56386</v>
      </c>
      <c r="K10399" t="s">
        <v>208</v>
      </c>
      <c r="L10399" t="s">
        <v>56385</v>
      </c>
      <c r="N10399" t="s">
        <v>208</v>
      </c>
      <c r="O10399" t="s">
        <v>476</v>
      </c>
      <c r="P10399" t="s">
        <v>476</v>
      </c>
    </row>
    <row r="10400" spans="1:16">
      <c r="A10400" s="484" t="s">
        <v>130331</v>
      </c>
      <c r="B10400" s="485" t="s">
        <v>130330</v>
      </c>
      <c r="C10400" t="s">
        <v>130329</v>
      </c>
      <c r="D10400" t="s">
        <v>130329</v>
      </c>
      <c r="E10400" t="str">
        <f t="shared" si="162"/>
        <v>493776 - ALLIANCE CONSEIL PLUS</v>
      </c>
      <c r="F10400" t="s">
        <v>13656</v>
      </c>
      <c r="G10400" t="s">
        <v>130328</v>
      </c>
      <c r="I10400" t="s">
        <v>31626</v>
      </c>
      <c r="J10400" t="s">
        <v>130327</v>
      </c>
      <c r="K10400" t="s">
        <v>208</v>
      </c>
      <c r="L10400" t="s">
        <v>130326</v>
      </c>
      <c r="N10400" t="s">
        <v>208</v>
      </c>
      <c r="O10400" t="s">
        <v>476</v>
      </c>
      <c r="P10400" t="s">
        <v>476</v>
      </c>
    </row>
    <row r="10401" spans="1:16">
      <c r="A10401" s="484" t="s">
        <v>2456</v>
      </c>
      <c r="B10401" s="485" t="s">
        <v>2455</v>
      </c>
      <c r="C10401" t="s">
        <v>2454</v>
      </c>
      <c r="D10401" t="s">
        <v>2454</v>
      </c>
      <c r="E10401" t="str">
        <f t="shared" si="162"/>
        <v>638328 - WEST CONSEIL</v>
      </c>
      <c r="F10401" t="s">
        <v>2453</v>
      </c>
      <c r="G10401" t="s">
        <v>2452</v>
      </c>
      <c r="I10401" t="s">
        <v>2451</v>
      </c>
      <c r="J10401" t="s">
        <v>2450</v>
      </c>
      <c r="K10401" t="s">
        <v>208</v>
      </c>
      <c r="L10401" t="s">
        <v>2449</v>
      </c>
      <c r="N10401" t="s">
        <v>208</v>
      </c>
      <c r="O10401" t="s">
        <v>476</v>
      </c>
      <c r="P10401" t="s">
        <v>476</v>
      </c>
    </row>
    <row r="10402" spans="1:16">
      <c r="A10402" s="484" t="s">
        <v>15855</v>
      </c>
      <c r="B10402" s="485" t="s">
        <v>15854</v>
      </c>
      <c r="C10402" t="s">
        <v>15853</v>
      </c>
      <c r="D10402" t="s">
        <v>15853</v>
      </c>
      <c r="E10402" t="str">
        <f t="shared" si="162"/>
        <v>554534 - SOCIETE DE PSYCHOSOMATIQUE INTEGRATIVE - SPI</v>
      </c>
      <c r="F10402" t="s">
        <v>7024</v>
      </c>
      <c r="G10402" t="s">
        <v>15852</v>
      </c>
      <c r="I10402" t="s">
        <v>1207</v>
      </c>
      <c r="K10402" t="s">
        <v>208</v>
      </c>
      <c r="L10402" t="s">
        <v>15851</v>
      </c>
      <c r="N10402" t="s">
        <v>208</v>
      </c>
      <c r="O10402" t="s">
        <v>476</v>
      </c>
      <c r="P10402" t="s">
        <v>476</v>
      </c>
    </row>
    <row r="10403" spans="1:16">
      <c r="A10403" s="484" t="s">
        <v>111828</v>
      </c>
      <c r="B10403" s="485" t="s">
        <v>111822</v>
      </c>
      <c r="C10403" t="s">
        <v>111821</v>
      </c>
      <c r="D10403" t="s">
        <v>111827</v>
      </c>
      <c r="E10403" t="str">
        <f t="shared" si="162"/>
        <v>646702 - BTP CFA OCCITANIE PERPIGNAN</v>
      </c>
      <c r="F10403" t="s">
        <v>6784</v>
      </c>
      <c r="G10403" t="s">
        <v>111826</v>
      </c>
      <c r="I10403" t="s">
        <v>1906</v>
      </c>
      <c r="J10403" t="s">
        <v>111825</v>
      </c>
      <c r="K10403" t="s">
        <v>208</v>
      </c>
      <c r="L10403" t="s">
        <v>111824</v>
      </c>
      <c r="N10403" t="s">
        <v>207</v>
      </c>
      <c r="O10403" t="s">
        <v>476</v>
      </c>
      <c r="P10403" t="s">
        <v>476</v>
      </c>
    </row>
    <row r="10404" spans="1:16">
      <c r="A10404" s="484" t="s">
        <v>111823</v>
      </c>
      <c r="B10404" s="485" t="s">
        <v>111822</v>
      </c>
      <c r="C10404" t="s">
        <v>111821</v>
      </c>
      <c r="D10404" t="s">
        <v>111820</v>
      </c>
      <c r="E10404" t="str">
        <f t="shared" si="162"/>
        <v>635777 - BTP CFA OCCITANIE TOULOUSE</v>
      </c>
      <c r="F10404" t="s">
        <v>6192</v>
      </c>
      <c r="G10404" t="s">
        <v>111819</v>
      </c>
      <c r="I10404" t="s">
        <v>603</v>
      </c>
      <c r="J10404" t="s">
        <v>111818</v>
      </c>
      <c r="K10404" t="s">
        <v>208</v>
      </c>
      <c r="L10404" t="s">
        <v>111817</v>
      </c>
      <c r="N10404" t="s">
        <v>207</v>
      </c>
      <c r="O10404" t="s">
        <v>476</v>
      </c>
      <c r="P10404" t="s">
        <v>476</v>
      </c>
    </row>
    <row r="10405" spans="1:16">
      <c r="A10405" s="484" t="s">
        <v>111833</v>
      </c>
      <c r="B10405" s="485" t="s">
        <v>111822</v>
      </c>
      <c r="C10405" t="s">
        <v>111821</v>
      </c>
      <c r="D10405" t="s">
        <v>111832</v>
      </c>
      <c r="E10405" t="str">
        <f t="shared" si="162"/>
        <v>546999 - BTP CFA OCCITANIE MONTPELLIER</v>
      </c>
      <c r="F10405" t="s">
        <v>6192</v>
      </c>
      <c r="G10405" t="s">
        <v>111831</v>
      </c>
      <c r="I10405" t="s">
        <v>1542</v>
      </c>
      <c r="J10405" t="s">
        <v>111830</v>
      </c>
      <c r="K10405" t="s">
        <v>208</v>
      </c>
      <c r="L10405" t="s">
        <v>111829</v>
      </c>
      <c r="N10405" t="s">
        <v>207</v>
      </c>
      <c r="O10405" t="s">
        <v>476</v>
      </c>
      <c r="P10405" t="s">
        <v>476</v>
      </c>
    </row>
    <row r="10406" spans="1:16">
      <c r="A10406" s="484" t="s">
        <v>62572</v>
      </c>
      <c r="B10406" s="485" t="s">
        <v>62571</v>
      </c>
      <c r="C10406" t="s">
        <v>62570</v>
      </c>
      <c r="D10406" t="s">
        <v>62570</v>
      </c>
      <c r="E10406" t="str">
        <f t="shared" si="162"/>
        <v>442318 - HAECKLER BRUYET BLANDINE</v>
      </c>
      <c r="F10406" t="s">
        <v>1424</v>
      </c>
      <c r="G10406" t="s">
        <v>62569</v>
      </c>
      <c r="I10406" t="s">
        <v>62568</v>
      </c>
      <c r="K10406" t="s">
        <v>208</v>
      </c>
      <c r="L10406" t="s">
        <v>62567</v>
      </c>
      <c r="N10406" t="s">
        <v>208</v>
      </c>
      <c r="O10406" t="s">
        <v>476</v>
      </c>
      <c r="P10406" t="s">
        <v>476</v>
      </c>
    </row>
    <row r="10407" spans="1:16">
      <c r="A10407" s="484" t="s">
        <v>98086</v>
      </c>
      <c r="B10407" s="485" t="s">
        <v>98085</v>
      </c>
      <c r="C10407" t="s">
        <v>98084</v>
      </c>
      <c r="D10407" t="s">
        <v>98083</v>
      </c>
      <c r="E10407" t="str">
        <f t="shared" si="162"/>
        <v>585210 - CFRPE</v>
      </c>
      <c r="F10407" t="s">
        <v>1528</v>
      </c>
      <c r="G10407" t="s">
        <v>98082</v>
      </c>
      <c r="I10407" t="s">
        <v>1799</v>
      </c>
      <c r="J10407" t="s">
        <v>98081</v>
      </c>
      <c r="K10407" t="s">
        <v>208</v>
      </c>
      <c r="L10407" t="s">
        <v>98080</v>
      </c>
      <c r="N10407" t="s">
        <v>208</v>
      </c>
      <c r="O10407" t="s">
        <v>476</v>
      </c>
      <c r="P10407" t="s">
        <v>476</v>
      </c>
    </row>
    <row r="10408" spans="1:16">
      <c r="A10408" s="484" t="s">
        <v>18486</v>
      </c>
      <c r="B10408" s="485" t="s">
        <v>18485</v>
      </c>
      <c r="C10408" t="s">
        <v>18484</v>
      </c>
      <c r="D10408" t="s">
        <v>18484</v>
      </c>
      <c r="E10408" t="str">
        <f t="shared" si="162"/>
        <v>685227 - SECURI'S</v>
      </c>
      <c r="F10408" t="s">
        <v>5473</v>
      </c>
      <c r="G10408" t="s">
        <v>18483</v>
      </c>
      <c r="I10408" t="s">
        <v>18482</v>
      </c>
      <c r="J10408" t="s">
        <v>18481</v>
      </c>
      <c r="K10408" t="s">
        <v>208</v>
      </c>
      <c r="L10408" t="s">
        <v>18480</v>
      </c>
      <c r="N10408" t="s">
        <v>208</v>
      </c>
      <c r="O10408" t="s">
        <v>476</v>
      </c>
      <c r="P10408" t="s">
        <v>476</v>
      </c>
    </row>
    <row r="10409" spans="1:16">
      <c r="A10409" s="484" t="s">
        <v>116264</v>
      </c>
      <c r="B10409" s="485" t="s">
        <v>116263</v>
      </c>
      <c r="C10409" t="s">
        <v>116262</v>
      </c>
      <c r="D10409" t="s">
        <v>116261</v>
      </c>
      <c r="E10409" t="str">
        <f t="shared" si="162"/>
        <v>646635 - AUTO ECOLE PILOTE MONTBELIARD</v>
      </c>
      <c r="F10409" t="s">
        <v>1250</v>
      </c>
      <c r="G10409" t="s">
        <v>116260</v>
      </c>
      <c r="I10409" t="s">
        <v>2757</v>
      </c>
      <c r="J10409" t="s">
        <v>116259</v>
      </c>
      <c r="K10409" t="s">
        <v>208</v>
      </c>
      <c r="L10409" t="s">
        <v>116258</v>
      </c>
      <c r="N10409" t="s">
        <v>208</v>
      </c>
      <c r="O10409" t="s">
        <v>476</v>
      </c>
      <c r="P10409" t="s">
        <v>476</v>
      </c>
    </row>
    <row r="10410" spans="1:16">
      <c r="A10410" s="484" t="s">
        <v>66400</v>
      </c>
      <c r="B10410" s="485" t="s">
        <v>66399</v>
      </c>
      <c r="C10410" t="s">
        <v>66398</v>
      </c>
      <c r="D10410" t="s">
        <v>66398</v>
      </c>
      <c r="E10410" t="str">
        <f t="shared" si="162"/>
        <v>664923 - GIROUD PIERRE</v>
      </c>
      <c r="F10410" t="s">
        <v>1336</v>
      </c>
      <c r="G10410" t="s">
        <v>66397</v>
      </c>
      <c r="I10410" t="s">
        <v>33742</v>
      </c>
      <c r="K10410" t="s">
        <v>208</v>
      </c>
      <c r="L10410" t="s">
        <v>66396</v>
      </c>
      <c r="N10410" t="s">
        <v>208</v>
      </c>
      <c r="O10410" t="s">
        <v>476</v>
      </c>
      <c r="P10410" t="s">
        <v>476</v>
      </c>
    </row>
    <row r="10411" spans="1:16">
      <c r="A10411" s="484" t="s">
        <v>33284</v>
      </c>
      <c r="B10411" s="485" t="s">
        <v>33283</v>
      </c>
      <c r="C10411" t="s">
        <v>33282</v>
      </c>
      <c r="D10411" t="s">
        <v>33282</v>
      </c>
      <c r="E10411" t="str">
        <f t="shared" si="162"/>
        <v>480149 - NISSORL</v>
      </c>
      <c r="F10411" t="s">
        <v>4174</v>
      </c>
      <c r="G10411" t="s">
        <v>33281</v>
      </c>
      <c r="I10411" t="s">
        <v>618</v>
      </c>
      <c r="J10411" t="s">
        <v>33280</v>
      </c>
      <c r="K10411" t="s">
        <v>208</v>
      </c>
      <c r="L10411" t="s">
        <v>33279</v>
      </c>
      <c r="N10411" t="s">
        <v>208</v>
      </c>
      <c r="O10411" t="s">
        <v>476</v>
      </c>
      <c r="P10411" t="s">
        <v>476</v>
      </c>
    </row>
    <row r="10412" spans="1:16">
      <c r="A10412" s="484" t="s">
        <v>106356</v>
      </c>
      <c r="B10412" s="485" t="s">
        <v>106355</v>
      </c>
      <c r="C10412" t="s">
        <v>106354</v>
      </c>
      <c r="D10412" t="s">
        <v>106353</v>
      </c>
      <c r="E10412" t="str">
        <f t="shared" si="162"/>
        <v>671575 - CRTI</v>
      </c>
      <c r="F10412" t="s">
        <v>1641</v>
      </c>
      <c r="G10412" t="s">
        <v>106352</v>
      </c>
      <c r="I10412" t="s">
        <v>3929</v>
      </c>
      <c r="J10412" t="s">
        <v>106351</v>
      </c>
      <c r="K10412" t="s">
        <v>208</v>
      </c>
      <c r="L10412" t="s">
        <v>106350</v>
      </c>
      <c r="N10412" t="s">
        <v>208</v>
      </c>
      <c r="O10412" t="s">
        <v>476</v>
      </c>
      <c r="P10412" t="s">
        <v>476</v>
      </c>
    </row>
    <row r="10413" spans="1:16">
      <c r="A10413" s="484" t="s">
        <v>136384</v>
      </c>
      <c r="B10413" s="485" t="s">
        <v>136383</v>
      </c>
      <c r="C10413" t="s">
        <v>136382</v>
      </c>
      <c r="D10413" t="s">
        <v>136381</v>
      </c>
      <c r="E10413" t="str">
        <f t="shared" si="162"/>
        <v>640244 - ATMA</v>
      </c>
      <c r="F10413" t="s">
        <v>26445</v>
      </c>
      <c r="G10413" t="s">
        <v>136380</v>
      </c>
      <c r="I10413" t="s">
        <v>1035</v>
      </c>
      <c r="J10413" t="s">
        <v>136379</v>
      </c>
      <c r="K10413" t="s">
        <v>208</v>
      </c>
      <c r="L10413" t="s">
        <v>136378</v>
      </c>
      <c r="N10413" t="s">
        <v>208</v>
      </c>
      <c r="O10413" t="s">
        <v>476</v>
      </c>
      <c r="P10413" t="s">
        <v>476</v>
      </c>
    </row>
    <row r="10414" spans="1:16">
      <c r="A10414" s="484" t="s">
        <v>92978</v>
      </c>
      <c r="B10414" s="485" t="s">
        <v>92977</v>
      </c>
      <c r="C10414" t="s">
        <v>92976</v>
      </c>
      <c r="D10414" t="s">
        <v>92976</v>
      </c>
      <c r="E10414" t="str">
        <f t="shared" si="162"/>
        <v>625553 - COMPAGNIE NUITS D'AUTEURS</v>
      </c>
      <c r="F10414" t="s">
        <v>50348</v>
      </c>
      <c r="G10414" t="s">
        <v>92975</v>
      </c>
      <c r="H10414" t="s">
        <v>92974</v>
      </c>
      <c r="I10414" t="s">
        <v>626</v>
      </c>
      <c r="J10414" t="s">
        <v>92973</v>
      </c>
      <c r="K10414" t="s">
        <v>208</v>
      </c>
      <c r="L10414" t="s">
        <v>92972</v>
      </c>
      <c r="N10414" t="s">
        <v>208</v>
      </c>
      <c r="O10414" t="s">
        <v>476</v>
      </c>
      <c r="P10414" t="s">
        <v>476</v>
      </c>
    </row>
    <row r="10415" spans="1:16">
      <c r="A10415" s="484" t="s">
        <v>79537</v>
      </c>
      <c r="B10415" s="485" t="s">
        <v>79536</v>
      </c>
      <c r="C10415" t="s">
        <v>79535</v>
      </c>
      <c r="D10415" t="s">
        <v>79535</v>
      </c>
      <c r="E10415" t="str">
        <f t="shared" si="162"/>
        <v>673614 - ENTERTAINMENT LEARNING</v>
      </c>
      <c r="F10415" t="s">
        <v>2468</v>
      </c>
      <c r="G10415" t="s">
        <v>79534</v>
      </c>
      <c r="I10415" t="s">
        <v>626</v>
      </c>
      <c r="J10415" t="s">
        <v>79533</v>
      </c>
      <c r="K10415" t="s">
        <v>208</v>
      </c>
      <c r="L10415" t="s">
        <v>79532</v>
      </c>
      <c r="N10415" t="s">
        <v>208</v>
      </c>
      <c r="O10415" t="s">
        <v>476</v>
      </c>
      <c r="P10415" t="s">
        <v>476</v>
      </c>
    </row>
    <row r="10416" spans="1:16">
      <c r="A10416" s="484" t="s">
        <v>38757</v>
      </c>
      <c r="B10416" s="485" t="s">
        <v>38756</v>
      </c>
      <c r="C10416" t="s">
        <v>38755</v>
      </c>
      <c r="D10416" t="s">
        <v>38754</v>
      </c>
      <c r="E10416" t="str">
        <f t="shared" si="162"/>
        <v>458510 - MGRSM</v>
      </c>
      <c r="F10416" t="s">
        <v>38753</v>
      </c>
      <c r="G10416" t="s">
        <v>34152</v>
      </c>
      <c r="H10416" t="s">
        <v>38752</v>
      </c>
      <c r="I10416" t="s">
        <v>1542</v>
      </c>
      <c r="J10416" t="s">
        <v>38751</v>
      </c>
      <c r="K10416" t="s">
        <v>208</v>
      </c>
      <c r="L10416" t="s">
        <v>38750</v>
      </c>
      <c r="N10416" t="s">
        <v>208</v>
      </c>
      <c r="O10416" t="s">
        <v>476</v>
      </c>
      <c r="P10416" t="s">
        <v>476</v>
      </c>
    </row>
    <row r="10417" spans="1:16">
      <c r="A10417" s="484" t="s">
        <v>89084</v>
      </c>
      <c r="B10417" s="485" t="s">
        <v>89083</v>
      </c>
      <c r="C10417" t="s">
        <v>89082</v>
      </c>
      <c r="D10417" t="s">
        <v>89082</v>
      </c>
      <c r="E10417" t="str">
        <f t="shared" si="162"/>
        <v>567218 - DAROLTI ATELIERS</v>
      </c>
      <c r="F10417" t="s">
        <v>8780</v>
      </c>
      <c r="G10417" t="s">
        <v>89081</v>
      </c>
      <c r="I10417" t="s">
        <v>11554</v>
      </c>
      <c r="J10417" t="s">
        <v>89080</v>
      </c>
      <c r="K10417" t="s">
        <v>208</v>
      </c>
      <c r="L10417" t="s">
        <v>89079</v>
      </c>
      <c r="N10417" t="s">
        <v>208</v>
      </c>
      <c r="O10417" t="s">
        <v>476</v>
      </c>
      <c r="P10417" t="s">
        <v>476</v>
      </c>
    </row>
    <row r="10418" spans="1:16">
      <c r="A10418" s="484" t="s">
        <v>10770</v>
      </c>
      <c r="B10418" s="485" t="s">
        <v>10769</v>
      </c>
      <c r="C10418" t="s">
        <v>10768</v>
      </c>
      <c r="D10418" t="s">
        <v>10768</v>
      </c>
      <c r="E10418" t="str">
        <f t="shared" si="162"/>
        <v>432349 - TEMANA</v>
      </c>
      <c r="F10418" t="s">
        <v>10767</v>
      </c>
      <c r="G10418" t="s">
        <v>10766</v>
      </c>
      <c r="I10418" t="s">
        <v>1485</v>
      </c>
      <c r="J10418" t="s">
        <v>10765</v>
      </c>
      <c r="K10418" t="s">
        <v>208</v>
      </c>
      <c r="L10418" t="s">
        <v>10764</v>
      </c>
      <c r="N10418" t="s">
        <v>208</v>
      </c>
      <c r="O10418" t="s">
        <v>476</v>
      </c>
      <c r="P10418" t="s">
        <v>476</v>
      </c>
    </row>
    <row r="10419" spans="1:16">
      <c r="A10419" s="484" t="s">
        <v>61917</v>
      </c>
      <c r="B10419" s="485" t="s">
        <v>61916</v>
      </c>
      <c r="C10419" t="s">
        <v>61915</v>
      </c>
      <c r="D10419" t="s">
        <v>61914</v>
      </c>
      <c r="E10419" t="str">
        <f t="shared" si="162"/>
        <v>418869 - HEBRARD SYLVIE</v>
      </c>
      <c r="F10419" t="s">
        <v>3281</v>
      </c>
      <c r="G10419" t="s">
        <v>61913</v>
      </c>
      <c r="H10419" t="s">
        <v>61912</v>
      </c>
      <c r="I10419" t="s">
        <v>61911</v>
      </c>
      <c r="J10419" t="s">
        <v>61910</v>
      </c>
      <c r="K10419" t="s">
        <v>208</v>
      </c>
      <c r="L10419" t="s">
        <v>61909</v>
      </c>
      <c r="N10419" t="s">
        <v>208</v>
      </c>
      <c r="O10419" t="s">
        <v>476</v>
      </c>
      <c r="P10419" t="s">
        <v>476</v>
      </c>
    </row>
    <row r="10420" spans="1:16">
      <c r="A10420" s="484" t="s">
        <v>133370</v>
      </c>
      <c r="B10420" s="485" t="s">
        <v>133369</v>
      </c>
      <c r="C10420" t="s">
        <v>133368</v>
      </c>
      <c r="D10420" t="s">
        <v>133368</v>
      </c>
      <c r="E10420" t="str">
        <f t="shared" si="162"/>
        <v>48719 - AFPMA FORMATION</v>
      </c>
      <c r="F10420" t="s">
        <v>27213</v>
      </c>
      <c r="G10420" t="s">
        <v>133367</v>
      </c>
      <c r="H10420" t="s">
        <v>133366</v>
      </c>
      <c r="I10420" t="s">
        <v>133365</v>
      </c>
      <c r="J10420" t="s">
        <v>133364</v>
      </c>
      <c r="K10420" t="s">
        <v>208</v>
      </c>
      <c r="L10420" t="s">
        <v>133363</v>
      </c>
      <c r="N10420" t="s">
        <v>207</v>
      </c>
      <c r="O10420" t="s">
        <v>476</v>
      </c>
      <c r="P10420" t="s">
        <v>476</v>
      </c>
    </row>
    <row r="10421" spans="1:16">
      <c r="A10421" s="484" t="s">
        <v>128657</v>
      </c>
      <c r="B10421" s="485" t="s">
        <v>128656</v>
      </c>
      <c r="C10421" t="s">
        <v>128655</v>
      </c>
      <c r="D10421" t="s">
        <v>128654</v>
      </c>
      <c r="E10421" t="str">
        <f t="shared" si="162"/>
        <v>491380 - AMSTRAMGRAPHE</v>
      </c>
      <c r="F10421" t="s">
        <v>54820</v>
      </c>
      <c r="G10421" t="s">
        <v>128653</v>
      </c>
      <c r="I10421" t="s">
        <v>626</v>
      </c>
      <c r="J10421" t="s">
        <v>128652</v>
      </c>
      <c r="K10421" t="s">
        <v>208</v>
      </c>
      <c r="L10421" t="s">
        <v>128651</v>
      </c>
      <c r="N10421" t="s">
        <v>208</v>
      </c>
      <c r="O10421" t="s">
        <v>476</v>
      </c>
      <c r="P10421" t="s">
        <v>476</v>
      </c>
    </row>
    <row r="10422" spans="1:16">
      <c r="A10422" s="484" t="s">
        <v>86688</v>
      </c>
      <c r="B10422" s="485" t="s">
        <v>86687</v>
      </c>
      <c r="C10422" t="s">
        <v>86686</v>
      </c>
      <c r="D10422" t="s">
        <v>86685</v>
      </c>
      <c r="E10422" t="str">
        <f t="shared" si="162"/>
        <v>458491 - DOCTRINAL THIERRY</v>
      </c>
      <c r="F10422" t="s">
        <v>5884</v>
      </c>
      <c r="G10422" t="s">
        <v>86684</v>
      </c>
      <c r="I10422" t="s">
        <v>1837</v>
      </c>
      <c r="J10422" t="s">
        <v>86683</v>
      </c>
      <c r="K10422" t="s">
        <v>208</v>
      </c>
      <c r="L10422" t="s">
        <v>86682</v>
      </c>
      <c r="N10422" t="s">
        <v>208</v>
      </c>
      <c r="O10422" t="s">
        <v>476</v>
      </c>
      <c r="P10422" t="s">
        <v>476</v>
      </c>
    </row>
    <row r="10423" spans="1:16">
      <c r="A10423" s="484" t="s">
        <v>69690</v>
      </c>
      <c r="B10423" s="485" t="s">
        <v>69689</v>
      </c>
      <c r="C10423" t="s">
        <v>69688</v>
      </c>
      <c r="D10423" t="s">
        <v>69687</v>
      </c>
      <c r="E10423" t="str">
        <f t="shared" si="162"/>
        <v>406790 - FORMATION SECURITE ONET LE CHATEAU</v>
      </c>
      <c r="F10423" t="s">
        <v>9112</v>
      </c>
      <c r="G10423" t="s">
        <v>69686</v>
      </c>
      <c r="I10423" t="s">
        <v>4070</v>
      </c>
      <c r="J10423" t="s">
        <v>69685</v>
      </c>
      <c r="K10423" t="s">
        <v>208</v>
      </c>
      <c r="L10423" t="s">
        <v>69684</v>
      </c>
      <c r="N10423" t="s">
        <v>208</v>
      </c>
      <c r="O10423" t="s">
        <v>476</v>
      </c>
      <c r="P10423" t="s">
        <v>476</v>
      </c>
    </row>
    <row r="10424" spans="1:16">
      <c r="A10424" s="484" t="s">
        <v>15714</v>
      </c>
      <c r="B10424" s="485" t="s">
        <v>15713</v>
      </c>
      <c r="C10424" t="s">
        <v>15712</v>
      </c>
      <c r="D10424" t="s">
        <v>15711</v>
      </c>
      <c r="E10424" t="str">
        <f t="shared" si="162"/>
        <v>457980 - SIMS</v>
      </c>
      <c r="F10424" t="s">
        <v>3619</v>
      </c>
      <c r="G10424" t="s">
        <v>15710</v>
      </c>
      <c r="I10424" t="s">
        <v>626</v>
      </c>
      <c r="J10424" t="s">
        <v>15709</v>
      </c>
      <c r="K10424" t="s">
        <v>208</v>
      </c>
      <c r="L10424" t="s">
        <v>15708</v>
      </c>
      <c r="N10424" t="s">
        <v>208</v>
      </c>
      <c r="O10424" t="s">
        <v>476</v>
      </c>
      <c r="P10424" t="s">
        <v>476</v>
      </c>
    </row>
    <row r="10425" spans="1:16">
      <c r="A10425" s="484" t="s">
        <v>107840</v>
      </c>
      <c r="B10425" s="485" t="s">
        <v>107839</v>
      </c>
      <c r="C10425" t="s">
        <v>107838</v>
      </c>
      <c r="D10425" t="s">
        <v>107837</v>
      </c>
      <c r="E10425" t="str">
        <f t="shared" si="162"/>
        <v>538772 - CFPS CHAMBERY</v>
      </c>
      <c r="F10425" t="s">
        <v>1817</v>
      </c>
      <c r="G10425" t="s">
        <v>107836</v>
      </c>
      <c r="I10425" t="s">
        <v>5210</v>
      </c>
      <c r="J10425" t="s">
        <v>107835</v>
      </c>
      <c r="K10425" t="s">
        <v>208</v>
      </c>
      <c r="L10425" t="s">
        <v>107834</v>
      </c>
      <c r="N10425" t="s">
        <v>208</v>
      </c>
      <c r="O10425" t="s">
        <v>476</v>
      </c>
      <c r="P10425" t="s">
        <v>476</v>
      </c>
    </row>
    <row r="10426" spans="1:16">
      <c r="A10426" s="484" t="s">
        <v>112316</v>
      </c>
      <c r="B10426" s="485" t="s">
        <v>112315</v>
      </c>
      <c r="C10426" t="s">
        <v>112314</v>
      </c>
      <c r="D10426" t="s">
        <v>112314</v>
      </c>
      <c r="E10426" t="str">
        <f t="shared" si="162"/>
        <v>609134 - BRAIN UP ASSOCIATION</v>
      </c>
      <c r="F10426" t="s">
        <v>110119</v>
      </c>
      <c r="G10426" t="s">
        <v>112313</v>
      </c>
      <c r="I10426" t="s">
        <v>626</v>
      </c>
      <c r="J10426" t="s">
        <v>112312</v>
      </c>
      <c r="K10426" t="s">
        <v>208</v>
      </c>
      <c r="L10426" t="s">
        <v>112311</v>
      </c>
      <c r="N10426" t="s">
        <v>208</v>
      </c>
      <c r="O10426" t="s">
        <v>476</v>
      </c>
      <c r="P10426" t="s">
        <v>476</v>
      </c>
    </row>
    <row r="10427" spans="1:16">
      <c r="A10427" s="484" t="s">
        <v>111752</v>
      </c>
      <c r="B10427" s="485" t="s">
        <v>111751</v>
      </c>
      <c r="C10427" t="s">
        <v>111750</v>
      </c>
      <c r="D10427" t="s">
        <v>111749</v>
      </c>
      <c r="E10427" t="str">
        <f t="shared" si="162"/>
        <v>681313 - BUEB OLIVIER</v>
      </c>
      <c r="F10427" t="s">
        <v>9476</v>
      </c>
      <c r="G10427" t="s">
        <v>111748</v>
      </c>
      <c r="I10427" t="s">
        <v>4056</v>
      </c>
      <c r="J10427" t="s">
        <v>111747</v>
      </c>
      <c r="K10427" t="s">
        <v>208</v>
      </c>
      <c r="L10427" t="s">
        <v>111746</v>
      </c>
      <c r="N10427" t="s">
        <v>208</v>
      </c>
      <c r="O10427" t="s">
        <v>476</v>
      </c>
      <c r="P10427" t="s">
        <v>476</v>
      </c>
    </row>
    <row r="10428" spans="1:16">
      <c r="A10428" s="484" t="s">
        <v>37922</v>
      </c>
      <c r="B10428" s="485" t="s">
        <v>37921</v>
      </c>
      <c r="C10428" t="s">
        <v>37920</v>
      </c>
      <c r="D10428" t="s">
        <v>37919</v>
      </c>
      <c r="E10428" t="str">
        <f t="shared" si="162"/>
        <v>538401 - MASSOT CEDRIC</v>
      </c>
      <c r="F10428" t="s">
        <v>37918</v>
      </c>
      <c r="G10428" t="s">
        <v>37917</v>
      </c>
      <c r="I10428" t="s">
        <v>7068</v>
      </c>
      <c r="K10428" t="s">
        <v>208</v>
      </c>
      <c r="L10428" t="s">
        <v>37916</v>
      </c>
      <c r="N10428" t="s">
        <v>208</v>
      </c>
      <c r="O10428" t="s">
        <v>476</v>
      </c>
      <c r="P10428" t="s">
        <v>476</v>
      </c>
    </row>
    <row r="10429" spans="1:16">
      <c r="A10429" s="484" t="s">
        <v>17396</v>
      </c>
      <c r="B10429" s="485" t="s">
        <v>17395</v>
      </c>
      <c r="C10429" t="s">
        <v>17394</v>
      </c>
      <c r="D10429" t="s">
        <v>17393</v>
      </c>
      <c r="E10429" t="str">
        <f t="shared" si="162"/>
        <v>530220 - SHARP WENDY</v>
      </c>
      <c r="F10429" t="s">
        <v>7817</v>
      </c>
      <c r="G10429" t="s">
        <v>17392</v>
      </c>
      <c r="I10429" t="s">
        <v>2999</v>
      </c>
      <c r="J10429" t="s">
        <v>17391</v>
      </c>
      <c r="K10429" t="s">
        <v>208</v>
      </c>
      <c r="L10429" t="s">
        <v>17390</v>
      </c>
      <c r="N10429" t="s">
        <v>208</v>
      </c>
      <c r="O10429" t="s">
        <v>476</v>
      </c>
      <c r="P10429" t="s">
        <v>476</v>
      </c>
    </row>
    <row r="10430" spans="1:16">
      <c r="A10430" s="484" t="s">
        <v>18736</v>
      </c>
      <c r="B10430" s="485" t="s">
        <v>18735</v>
      </c>
      <c r="C10430" t="s">
        <v>18734</v>
      </c>
      <c r="D10430" t="s">
        <v>18734</v>
      </c>
      <c r="E10430" t="str">
        <f t="shared" si="162"/>
        <v>415637 - SEA</v>
      </c>
      <c r="F10430" t="s">
        <v>2408</v>
      </c>
      <c r="G10430" t="s">
        <v>18733</v>
      </c>
      <c r="H10430" t="s">
        <v>18732</v>
      </c>
      <c r="I10430" t="s">
        <v>18731</v>
      </c>
      <c r="J10430" t="s">
        <v>18730</v>
      </c>
      <c r="K10430" t="s">
        <v>18729</v>
      </c>
      <c r="L10430" t="s">
        <v>18728</v>
      </c>
      <c r="N10430" t="s">
        <v>208</v>
      </c>
      <c r="O10430" t="s">
        <v>476</v>
      </c>
      <c r="P10430" t="s">
        <v>476</v>
      </c>
    </row>
    <row r="10431" spans="1:16">
      <c r="A10431" s="484" t="s">
        <v>19120</v>
      </c>
      <c r="B10431" s="485" t="s">
        <v>19119</v>
      </c>
      <c r="C10431" t="s">
        <v>19118</v>
      </c>
      <c r="D10431" t="s">
        <v>19118</v>
      </c>
      <c r="E10431" t="str">
        <f t="shared" si="162"/>
        <v>526915 - SCHNELL MARTINE</v>
      </c>
      <c r="F10431" t="s">
        <v>2534</v>
      </c>
      <c r="G10431" t="s">
        <v>19117</v>
      </c>
      <c r="I10431" t="s">
        <v>4853</v>
      </c>
      <c r="J10431" t="s">
        <v>19116</v>
      </c>
      <c r="K10431" t="s">
        <v>208</v>
      </c>
      <c r="L10431" t="s">
        <v>19115</v>
      </c>
      <c r="N10431" t="s">
        <v>208</v>
      </c>
      <c r="O10431" t="s">
        <v>476</v>
      </c>
      <c r="P10431" t="s">
        <v>476</v>
      </c>
    </row>
    <row r="10432" spans="1:16">
      <c r="A10432" s="484" t="s">
        <v>35418</v>
      </c>
      <c r="B10432" s="485" t="s">
        <v>35417</v>
      </c>
      <c r="C10432" t="s">
        <v>35416</v>
      </c>
      <c r="D10432" t="s">
        <v>35415</v>
      </c>
      <c r="E10432" t="str">
        <f t="shared" si="162"/>
        <v>674072 - MONIER BRUNO HARNOLD MANUEL</v>
      </c>
      <c r="F10432" t="s">
        <v>4080</v>
      </c>
      <c r="G10432" t="s">
        <v>35414</v>
      </c>
      <c r="I10432" t="s">
        <v>35413</v>
      </c>
      <c r="K10432" t="s">
        <v>208</v>
      </c>
      <c r="L10432" t="s">
        <v>35412</v>
      </c>
      <c r="N10432" t="s">
        <v>208</v>
      </c>
      <c r="O10432" t="s">
        <v>476</v>
      </c>
      <c r="P10432" t="s">
        <v>476</v>
      </c>
    </row>
    <row r="10433" spans="1:16">
      <c r="A10433" s="484" t="s">
        <v>48787</v>
      </c>
      <c r="B10433" s="485" t="s">
        <v>48786</v>
      </c>
      <c r="C10433" t="s">
        <v>48785</v>
      </c>
      <c r="D10433" t="s">
        <v>48785</v>
      </c>
      <c r="E10433" t="str">
        <f t="shared" si="162"/>
        <v>439642 - JUMEAU THIERRY</v>
      </c>
      <c r="F10433" t="s">
        <v>3026</v>
      </c>
      <c r="G10433" t="s">
        <v>48784</v>
      </c>
      <c r="I10433" t="s">
        <v>5443</v>
      </c>
      <c r="J10433" t="s">
        <v>48783</v>
      </c>
      <c r="K10433" t="s">
        <v>208</v>
      </c>
      <c r="L10433" t="s">
        <v>48782</v>
      </c>
      <c r="N10433" t="s">
        <v>208</v>
      </c>
      <c r="O10433" t="s">
        <v>476</v>
      </c>
      <c r="P10433" t="s">
        <v>476</v>
      </c>
    </row>
    <row r="10434" spans="1:16">
      <c r="A10434" s="484" t="s">
        <v>93710</v>
      </c>
      <c r="B10434" s="485" t="s">
        <v>93709</v>
      </c>
      <c r="C10434" t="s">
        <v>93708</v>
      </c>
      <c r="D10434" t="s">
        <v>93708</v>
      </c>
      <c r="E10434" t="str">
        <f t="shared" ref="E10434:E10497" si="163">_xlfn.CONCAT(L10434," - ",D10434)</f>
        <v>619383 - COMITE DEPARTEMENTAL UFCV MARTINIQUE</v>
      </c>
      <c r="F10434" t="s">
        <v>9308</v>
      </c>
      <c r="G10434" t="s">
        <v>93707</v>
      </c>
      <c r="H10434" t="s">
        <v>93706</v>
      </c>
      <c r="I10434" t="s">
        <v>6917</v>
      </c>
      <c r="J10434" t="s">
        <v>93705</v>
      </c>
      <c r="K10434" t="s">
        <v>208</v>
      </c>
      <c r="L10434" t="s">
        <v>93704</v>
      </c>
      <c r="N10434" t="s">
        <v>208</v>
      </c>
      <c r="O10434" t="s">
        <v>476</v>
      </c>
      <c r="P10434" t="s">
        <v>476</v>
      </c>
    </row>
    <row r="10435" spans="1:16">
      <c r="A10435" s="484" t="s">
        <v>95097</v>
      </c>
      <c r="B10435" s="485" t="s">
        <v>95096</v>
      </c>
      <c r="C10435" t="s">
        <v>95095</v>
      </c>
      <c r="D10435" t="s">
        <v>95095</v>
      </c>
      <c r="E10435" t="str">
        <f t="shared" si="163"/>
        <v>457218 - COACHING WAYS FRANCE</v>
      </c>
      <c r="F10435" t="s">
        <v>813</v>
      </c>
      <c r="G10435" t="s">
        <v>95090</v>
      </c>
      <c r="I10435" t="s">
        <v>1814</v>
      </c>
      <c r="J10435" t="s">
        <v>95089</v>
      </c>
      <c r="K10435" t="s">
        <v>208</v>
      </c>
      <c r="L10435" t="s">
        <v>95094</v>
      </c>
      <c r="N10435" t="s">
        <v>208</v>
      </c>
      <c r="O10435" t="s">
        <v>476</v>
      </c>
      <c r="P10435" t="s">
        <v>476</v>
      </c>
    </row>
    <row r="10436" spans="1:16">
      <c r="A10436" s="484" t="s">
        <v>20904</v>
      </c>
      <c r="B10436" s="485" t="s">
        <v>20903</v>
      </c>
      <c r="C10436" t="s">
        <v>20902</v>
      </c>
      <c r="D10436" t="s">
        <v>20902</v>
      </c>
      <c r="E10436" t="str">
        <f t="shared" si="163"/>
        <v>515553 - RUIZ OLIVIER</v>
      </c>
      <c r="F10436" t="s">
        <v>3131</v>
      </c>
      <c r="G10436" t="s">
        <v>20901</v>
      </c>
      <c r="I10436" t="s">
        <v>6726</v>
      </c>
      <c r="J10436" t="s">
        <v>20900</v>
      </c>
      <c r="K10436" t="s">
        <v>208</v>
      </c>
      <c r="L10436" t="s">
        <v>20899</v>
      </c>
      <c r="N10436" t="s">
        <v>208</v>
      </c>
      <c r="O10436" t="s">
        <v>476</v>
      </c>
      <c r="P10436" t="s">
        <v>476</v>
      </c>
    </row>
    <row r="10437" spans="1:16">
      <c r="A10437" s="484" t="s">
        <v>106539</v>
      </c>
      <c r="B10437" s="485" t="s">
        <v>106538</v>
      </c>
      <c r="C10437" t="s">
        <v>106537</v>
      </c>
      <c r="D10437" t="s">
        <v>106537</v>
      </c>
      <c r="E10437" t="str">
        <f t="shared" si="163"/>
        <v>553347 - CENTRE DE REFLEXOLOGIE DE TOURAINE</v>
      </c>
      <c r="F10437" t="s">
        <v>1077</v>
      </c>
      <c r="G10437" t="s">
        <v>106536</v>
      </c>
      <c r="I10437" t="s">
        <v>106535</v>
      </c>
      <c r="J10437" t="s">
        <v>106534</v>
      </c>
      <c r="K10437" t="s">
        <v>208</v>
      </c>
      <c r="L10437" t="s">
        <v>106533</v>
      </c>
      <c r="N10437" t="s">
        <v>208</v>
      </c>
      <c r="O10437" t="s">
        <v>476</v>
      </c>
      <c r="P10437" t="s">
        <v>476</v>
      </c>
    </row>
    <row r="10438" spans="1:16">
      <c r="A10438" s="484" t="s">
        <v>58653</v>
      </c>
      <c r="B10438" s="485" t="s">
        <v>58652</v>
      </c>
      <c r="C10438" t="s">
        <v>58651</v>
      </c>
      <c r="D10438" t="s">
        <v>58651</v>
      </c>
      <c r="E10438" t="str">
        <f t="shared" si="163"/>
        <v>683656 - ILHARRAMOUNHO CHLOE</v>
      </c>
      <c r="F10438" t="s">
        <v>12087</v>
      </c>
      <c r="G10438" t="s">
        <v>58650</v>
      </c>
      <c r="H10438" t="s">
        <v>58649</v>
      </c>
      <c r="I10438" t="s">
        <v>27928</v>
      </c>
      <c r="J10438" t="s">
        <v>58648</v>
      </c>
      <c r="K10438" t="s">
        <v>208</v>
      </c>
      <c r="L10438" t="s">
        <v>58647</v>
      </c>
      <c r="N10438" t="s">
        <v>208</v>
      </c>
      <c r="O10438" t="s">
        <v>476</v>
      </c>
      <c r="P10438" t="s">
        <v>476</v>
      </c>
    </row>
    <row r="10439" spans="1:16">
      <c r="A10439" s="484" t="s">
        <v>41848</v>
      </c>
      <c r="B10439" s="485" t="s">
        <v>41847</v>
      </c>
      <c r="C10439" t="s">
        <v>41846</v>
      </c>
      <c r="D10439" t="s">
        <v>41845</v>
      </c>
      <c r="E10439" t="str">
        <f t="shared" si="163"/>
        <v>433913 - LOQUIN ANNE CLAIRE</v>
      </c>
      <c r="F10439" t="s">
        <v>922</v>
      </c>
      <c r="G10439" t="s">
        <v>41844</v>
      </c>
      <c r="I10439" t="s">
        <v>41843</v>
      </c>
      <c r="J10439" t="s">
        <v>41842</v>
      </c>
      <c r="K10439" t="s">
        <v>208</v>
      </c>
      <c r="L10439" t="s">
        <v>41841</v>
      </c>
      <c r="N10439" t="s">
        <v>208</v>
      </c>
      <c r="O10439" t="s">
        <v>476</v>
      </c>
      <c r="P10439" t="s">
        <v>476</v>
      </c>
    </row>
    <row r="10440" spans="1:16">
      <c r="A10440" s="484" t="s">
        <v>52976</v>
      </c>
      <c r="B10440" s="485" t="s">
        <v>52975</v>
      </c>
      <c r="C10440" t="s">
        <v>52974</v>
      </c>
      <c r="D10440" t="s">
        <v>50326</v>
      </c>
      <c r="E10440" t="str">
        <f t="shared" si="163"/>
        <v>417490 - IRIS</v>
      </c>
      <c r="F10440" t="s">
        <v>1554</v>
      </c>
      <c r="G10440" t="s">
        <v>52973</v>
      </c>
      <c r="H10440" t="s">
        <v>52972</v>
      </c>
      <c r="I10440" t="s">
        <v>603</v>
      </c>
      <c r="J10440" t="s">
        <v>52971</v>
      </c>
      <c r="K10440" t="s">
        <v>208</v>
      </c>
      <c r="L10440" t="s">
        <v>52970</v>
      </c>
      <c r="N10440" t="s">
        <v>208</v>
      </c>
      <c r="O10440" t="s">
        <v>476</v>
      </c>
      <c r="P10440" t="s">
        <v>476</v>
      </c>
    </row>
    <row r="10441" spans="1:16">
      <c r="A10441" s="484" t="s">
        <v>82193</v>
      </c>
      <c r="B10441" s="485" t="s">
        <v>82192</v>
      </c>
      <c r="C10441" t="s">
        <v>82191</v>
      </c>
      <c r="D10441" t="s">
        <v>82191</v>
      </c>
      <c r="E10441" t="str">
        <f t="shared" si="163"/>
        <v>627100 - EFFICIENCE CONSULTING</v>
      </c>
      <c r="F10441" t="s">
        <v>42331</v>
      </c>
      <c r="G10441" t="s">
        <v>82190</v>
      </c>
      <c r="I10441" t="s">
        <v>626</v>
      </c>
      <c r="K10441" t="s">
        <v>208</v>
      </c>
      <c r="L10441" t="s">
        <v>82189</v>
      </c>
      <c r="N10441" t="s">
        <v>208</v>
      </c>
      <c r="O10441" t="s">
        <v>476</v>
      </c>
      <c r="P10441" t="s">
        <v>476</v>
      </c>
    </row>
    <row r="10442" spans="1:16">
      <c r="A10442" s="484" t="s">
        <v>130443</v>
      </c>
      <c r="B10442" s="485" t="s">
        <v>130442</v>
      </c>
      <c r="C10442" t="s">
        <v>130441</v>
      </c>
      <c r="D10442" t="s">
        <v>130441</v>
      </c>
      <c r="E10442" t="str">
        <f t="shared" si="163"/>
        <v>491160 - ALIZE</v>
      </c>
      <c r="F10442" t="s">
        <v>1077</v>
      </c>
      <c r="G10442" t="s">
        <v>130440</v>
      </c>
      <c r="I10442" t="s">
        <v>12454</v>
      </c>
      <c r="K10442" t="s">
        <v>208</v>
      </c>
      <c r="L10442" t="s">
        <v>130439</v>
      </c>
      <c r="N10442" t="s">
        <v>208</v>
      </c>
      <c r="O10442" t="s">
        <v>476</v>
      </c>
      <c r="P10442" t="s">
        <v>476</v>
      </c>
    </row>
    <row r="10443" spans="1:16">
      <c r="A10443" s="484" t="s">
        <v>132680</v>
      </c>
      <c r="B10443" s="485" t="s">
        <v>132679</v>
      </c>
      <c r="C10443" t="s">
        <v>132678</v>
      </c>
      <c r="D10443" t="s">
        <v>132678</v>
      </c>
      <c r="E10443" t="str">
        <f t="shared" si="163"/>
        <v>455623 - AGATHE PAVAGEAU CONSEIL</v>
      </c>
      <c r="F10443" t="s">
        <v>75787</v>
      </c>
      <c r="G10443" t="s">
        <v>132677</v>
      </c>
      <c r="I10443" t="s">
        <v>5789</v>
      </c>
      <c r="J10443" t="s">
        <v>132676</v>
      </c>
      <c r="K10443" t="s">
        <v>208</v>
      </c>
      <c r="L10443" t="s">
        <v>132675</v>
      </c>
      <c r="N10443" t="s">
        <v>208</v>
      </c>
      <c r="O10443" t="s">
        <v>476</v>
      </c>
      <c r="P10443" t="s">
        <v>476</v>
      </c>
    </row>
    <row r="10444" spans="1:16">
      <c r="A10444" s="484" t="s">
        <v>116084</v>
      </c>
      <c r="B10444" s="485" t="s">
        <v>116083</v>
      </c>
      <c r="C10444" t="s">
        <v>116082</v>
      </c>
      <c r="D10444" t="s">
        <v>116081</v>
      </c>
      <c r="E10444" t="str">
        <f t="shared" si="163"/>
        <v>677978 - AM DF</v>
      </c>
      <c r="F10444" t="s">
        <v>15439</v>
      </c>
      <c r="G10444" t="s">
        <v>116080</v>
      </c>
      <c r="H10444" t="s">
        <v>116079</v>
      </c>
      <c r="I10444" t="s">
        <v>34857</v>
      </c>
      <c r="K10444" t="s">
        <v>208</v>
      </c>
      <c r="L10444" t="s">
        <v>116078</v>
      </c>
      <c r="N10444" t="s">
        <v>208</v>
      </c>
      <c r="O10444" t="s">
        <v>476</v>
      </c>
      <c r="P10444" t="s">
        <v>476</v>
      </c>
    </row>
    <row r="10445" spans="1:16">
      <c r="A10445" s="484" t="s">
        <v>116124</v>
      </c>
      <c r="B10445" s="485" t="s">
        <v>116123</v>
      </c>
      <c r="C10445" t="s">
        <v>116122</v>
      </c>
      <c r="D10445" t="s">
        <v>116122</v>
      </c>
      <c r="E10445" t="str">
        <f t="shared" si="163"/>
        <v>458284 - AUTONOMIA</v>
      </c>
      <c r="F10445" t="s">
        <v>2801</v>
      </c>
      <c r="G10445" t="s">
        <v>116121</v>
      </c>
      <c r="I10445" t="s">
        <v>13864</v>
      </c>
      <c r="J10445" t="s">
        <v>116120</v>
      </c>
      <c r="K10445" t="s">
        <v>208</v>
      </c>
      <c r="L10445" t="s">
        <v>116119</v>
      </c>
      <c r="N10445" t="s">
        <v>208</v>
      </c>
      <c r="O10445" t="s">
        <v>476</v>
      </c>
      <c r="P10445" t="s">
        <v>476</v>
      </c>
    </row>
    <row r="10446" spans="1:16">
      <c r="A10446" s="484" t="s">
        <v>67957</v>
      </c>
      <c r="B10446" s="485" t="s">
        <v>67956</v>
      </c>
      <c r="C10446" t="s">
        <v>67955</v>
      </c>
      <c r="D10446" t="s">
        <v>67954</v>
      </c>
      <c r="E10446" t="str">
        <f t="shared" si="163"/>
        <v>680898 - GAGLEWSKI  SYLVIE</v>
      </c>
      <c r="F10446" t="s">
        <v>10883</v>
      </c>
      <c r="G10446" t="s">
        <v>67953</v>
      </c>
      <c r="I10446" t="s">
        <v>14260</v>
      </c>
      <c r="J10446" t="s">
        <v>67952</v>
      </c>
      <c r="K10446" t="s">
        <v>208</v>
      </c>
      <c r="L10446" t="s">
        <v>67951</v>
      </c>
      <c r="N10446" t="s">
        <v>208</v>
      </c>
      <c r="O10446" t="s">
        <v>476</v>
      </c>
      <c r="P10446" t="s">
        <v>476</v>
      </c>
    </row>
    <row r="10447" spans="1:16">
      <c r="A10447" s="484" t="s">
        <v>71373</v>
      </c>
      <c r="B10447" s="485" t="s">
        <v>71372</v>
      </c>
      <c r="C10447" t="s">
        <v>71371</v>
      </c>
      <c r="D10447" t="s">
        <v>71371</v>
      </c>
      <c r="E10447" t="str">
        <f t="shared" si="163"/>
        <v>462561 - FOR'EXPERT CONSEIL ET FORMATION</v>
      </c>
      <c r="F10447" t="s">
        <v>5299</v>
      </c>
      <c r="G10447" t="s">
        <v>20137</v>
      </c>
      <c r="I10447" t="s">
        <v>4549</v>
      </c>
      <c r="K10447" t="s">
        <v>208</v>
      </c>
      <c r="L10447" t="s">
        <v>71370</v>
      </c>
      <c r="N10447" t="s">
        <v>208</v>
      </c>
      <c r="O10447" t="s">
        <v>476</v>
      </c>
      <c r="P10447" t="s">
        <v>476</v>
      </c>
    </row>
    <row r="10448" spans="1:16">
      <c r="A10448" s="484" t="s">
        <v>964</v>
      </c>
      <c r="B10448" s="485" t="s">
        <v>963</v>
      </c>
      <c r="C10448" t="s">
        <v>962</v>
      </c>
      <c r="D10448" t="s">
        <v>961</v>
      </c>
      <c r="E10448" t="str">
        <f t="shared" si="163"/>
        <v>616266 - 2 EASY GROUP</v>
      </c>
      <c r="F10448" t="s">
        <v>683</v>
      </c>
      <c r="G10448" t="s">
        <v>960</v>
      </c>
      <c r="I10448" t="s">
        <v>959</v>
      </c>
      <c r="J10448" t="s">
        <v>958</v>
      </c>
      <c r="K10448" t="s">
        <v>208</v>
      </c>
      <c r="L10448" t="s">
        <v>957</v>
      </c>
      <c r="N10448" t="s">
        <v>208</v>
      </c>
      <c r="O10448" t="s">
        <v>476</v>
      </c>
      <c r="P10448" t="s">
        <v>476</v>
      </c>
    </row>
    <row r="10449" spans="1:16">
      <c r="A10449" s="484" t="s">
        <v>85979</v>
      </c>
      <c r="B10449" s="485" t="s">
        <v>85978</v>
      </c>
      <c r="C10449" t="s">
        <v>85977</v>
      </c>
      <c r="D10449" t="s">
        <v>85977</v>
      </c>
      <c r="E10449" t="str">
        <f t="shared" si="163"/>
        <v>593059 - DUBOIS POTREL FLORENCE JEANNINE</v>
      </c>
      <c r="F10449" t="s">
        <v>85976</v>
      </c>
      <c r="G10449" t="s">
        <v>85975</v>
      </c>
      <c r="I10449" t="s">
        <v>85974</v>
      </c>
      <c r="K10449" t="s">
        <v>208</v>
      </c>
      <c r="L10449" t="s">
        <v>85973</v>
      </c>
      <c r="N10449" t="s">
        <v>208</v>
      </c>
      <c r="O10449" t="s">
        <v>476</v>
      </c>
      <c r="P10449" t="s">
        <v>476</v>
      </c>
    </row>
    <row r="10450" spans="1:16">
      <c r="A10450" s="484" t="s">
        <v>86143</v>
      </c>
      <c r="B10450" s="485" t="s">
        <v>86142</v>
      </c>
      <c r="C10450" t="s">
        <v>86141</v>
      </c>
      <c r="D10450" t="s">
        <v>86140</v>
      </c>
      <c r="E10450" t="str">
        <f t="shared" si="163"/>
        <v>646430 - DROUET SEVERINE</v>
      </c>
      <c r="F10450" t="s">
        <v>13987</v>
      </c>
      <c r="G10450" t="s">
        <v>86139</v>
      </c>
      <c r="I10450" t="s">
        <v>86138</v>
      </c>
      <c r="J10450" t="s">
        <v>86137</v>
      </c>
      <c r="K10450" t="s">
        <v>208</v>
      </c>
      <c r="L10450" t="s">
        <v>86136</v>
      </c>
      <c r="N10450" t="s">
        <v>208</v>
      </c>
      <c r="O10450" t="s">
        <v>476</v>
      </c>
      <c r="P10450" t="s">
        <v>476</v>
      </c>
    </row>
    <row r="10451" spans="1:16">
      <c r="A10451" s="484" t="s">
        <v>6780</v>
      </c>
      <c r="B10451" s="485" t="s">
        <v>6779</v>
      </c>
      <c r="C10451" t="s">
        <v>6778</v>
      </c>
      <c r="D10451" t="s">
        <v>6777</v>
      </c>
      <c r="E10451" t="str">
        <f t="shared" si="163"/>
        <v>450133 - UDPS 23</v>
      </c>
      <c r="F10451" t="s">
        <v>6776</v>
      </c>
      <c r="G10451" t="s">
        <v>6775</v>
      </c>
      <c r="I10451" t="s">
        <v>6774</v>
      </c>
      <c r="J10451" t="s">
        <v>6773</v>
      </c>
      <c r="K10451" t="s">
        <v>208</v>
      </c>
      <c r="L10451" t="s">
        <v>6772</v>
      </c>
      <c r="N10451" t="s">
        <v>208</v>
      </c>
      <c r="O10451" t="s">
        <v>476</v>
      </c>
      <c r="P10451" t="s">
        <v>476</v>
      </c>
    </row>
    <row r="10452" spans="1:16">
      <c r="A10452" s="484" t="s">
        <v>48126</v>
      </c>
      <c r="B10452" s="485" t="s">
        <v>48125</v>
      </c>
      <c r="C10452" t="s">
        <v>48124</v>
      </c>
      <c r="D10452" t="s">
        <v>48123</v>
      </c>
      <c r="E10452" t="str">
        <f t="shared" si="163"/>
        <v>493740 - KINE FORMAE</v>
      </c>
      <c r="F10452" t="s">
        <v>2801</v>
      </c>
      <c r="G10452" t="s">
        <v>48122</v>
      </c>
      <c r="I10452" t="s">
        <v>705</v>
      </c>
      <c r="J10452" t="s">
        <v>48121</v>
      </c>
      <c r="K10452" t="s">
        <v>208</v>
      </c>
      <c r="L10452" t="s">
        <v>48120</v>
      </c>
      <c r="N10452" t="s">
        <v>208</v>
      </c>
      <c r="O10452" t="s">
        <v>476</v>
      </c>
      <c r="P10452" t="s">
        <v>476</v>
      </c>
    </row>
    <row r="10453" spans="1:16">
      <c r="A10453" s="484" t="s">
        <v>66367</v>
      </c>
      <c r="B10453" s="485" t="s">
        <v>66366</v>
      </c>
      <c r="C10453" t="s">
        <v>66365</v>
      </c>
      <c r="D10453" t="s">
        <v>66365</v>
      </c>
      <c r="E10453" t="str">
        <f t="shared" si="163"/>
        <v>571404 - GLOBAL ADVANCED DENTISTRY</v>
      </c>
      <c r="F10453" t="s">
        <v>51454</v>
      </c>
      <c r="G10453" t="s">
        <v>66364</v>
      </c>
      <c r="I10453" t="s">
        <v>749</v>
      </c>
      <c r="J10453" t="s">
        <v>66363</v>
      </c>
      <c r="K10453" t="s">
        <v>208</v>
      </c>
      <c r="L10453" t="s">
        <v>66362</v>
      </c>
      <c r="N10453" t="s">
        <v>208</v>
      </c>
      <c r="O10453" t="s">
        <v>476</v>
      </c>
      <c r="P10453" t="s">
        <v>476</v>
      </c>
    </row>
    <row r="10454" spans="1:16">
      <c r="A10454" s="484" t="s">
        <v>114421</v>
      </c>
      <c r="B10454" s="485" t="s">
        <v>114420</v>
      </c>
      <c r="C10454" t="s">
        <v>114419</v>
      </c>
      <c r="D10454" t="s">
        <v>114419</v>
      </c>
      <c r="E10454" t="str">
        <f t="shared" si="163"/>
        <v>661958 - BEGUIN SYLVIE</v>
      </c>
      <c r="F10454" t="s">
        <v>7517</v>
      </c>
      <c r="G10454" t="s">
        <v>114418</v>
      </c>
      <c r="I10454" t="s">
        <v>1271</v>
      </c>
      <c r="J10454" t="s">
        <v>114417</v>
      </c>
      <c r="K10454" t="s">
        <v>208</v>
      </c>
      <c r="L10454" t="s">
        <v>114416</v>
      </c>
      <c r="N10454" t="s">
        <v>208</v>
      </c>
      <c r="O10454" t="s">
        <v>476</v>
      </c>
      <c r="P10454" t="s">
        <v>476</v>
      </c>
    </row>
    <row r="10455" spans="1:16">
      <c r="A10455" s="484" t="s">
        <v>23979</v>
      </c>
      <c r="B10455" s="485" t="s">
        <v>23978</v>
      </c>
      <c r="C10455" t="s">
        <v>23977</v>
      </c>
      <c r="D10455" t="s">
        <v>23977</v>
      </c>
      <c r="E10455" t="str">
        <f t="shared" si="163"/>
        <v>551624 - RAHIB OLIVEREAU ASSIA</v>
      </c>
      <c r="F10455" t="s">
        <v>3656</v>
      </c>
      <c r="G10455" t="s">
        <v>23976</v>
      </c>
      <c r="I10455" t="s">
        <v>23975</v>
      </c>
      <c r="K10455" t="s">
        <v>208</v>
      </c>
      <c r="L10455" t="s">
        <v>23974</v>
      </c>
      <c r="N10455" t="s">
        <v>208</v>
      </c>
      <c r="O10455" t="s">
        <v>476</v>
      </c>
      <c r="P10455" t="s">
        <v>476</v>
      </c>
    </row>
    <row r="10456" spans="1:16">
      <c r="A10456" s="484" t="s">
        <v>38073</v>
      </c>
      <c r="B10456" s="485" t="s">
        <v>38072</v>
      </c>
      <c r="C10456" t="s">
        <v>38071</v>
      </c>
      <c r="D10456" t="s">
        <v>38070</v>
      </c>
      <c r="E10456" t="str">
        <f t="shared" si="163"/>
        <v>648784 - MARTINET FLORENCE</v>
      </c>
      <c r="F10456" t="s">
        <v>6063</v>
      </c>
      <c r="G10456" t="s">
        <v>38069</v>
      </c>
      <c r="I10456" t="s">
        <v>1837</v>
      </c>
      <c r="J10456" t="s">
        <v>38068</v>
      </c>
      <c r="K10456" t="s">
        <v>208</v>
      </c>
      <c r="L10456" t="s">
        <v>38067</v>
      </c>
      <c r="N10456" t="s">
        <v>208</v>
      </c>
      <c r="O10456" t="s">
        <v>476</v>
      </c>
      <c r="P10456" t="s">
        <v>476</v>
      </c>
    </row>
    <row r="10457" spans="1:16">
      <c r="A10457" s="484" t="s">
        <v>122962</v>
      </c>
      <c r="B10457" s="485" t="s">
        <v>122961</v>
      </c>
      <c r="C10457" t="s">
        <v>122960</v>
      </c>
      <c r="D10457" t="s">
        <v>122959</v>
      </c>
      <c r="E10457" t="str">
        <f t="shared" si="163"/>
        <v>435053 - ADPC 46</v>
      </c>
      <c r="F10457" t="s">
        <v>2994</v>
      </c>
      <c r="G10457" t="s">
        <v>122958</v>
      </c>
      <c r="H10457" t="s">
        <v>122957</v>
      </c>
      <c r="I10457" t="s">
        <v>19965</v>
      </c>
      <c r="J10457" t="s">
        <v>122956</v>
      </c>
      <c r="K10457" t="s">
        <v>208</v>
      </c>
      <c r="L10457" t="s">
        <v>122955</v>
      </c>
      <c r="N10457" t="s">
        <v>208</v>
      </c>
      <c r="O10457" t="s">
        <v>476</v>
      </c>
      <c r="P10457" t="s">
        <v>476</v>
      </c>
    </row>
    <row r="10458" spans="1:16">
      <c r="A10458" s="484" t="s">
        <v>42826</v>
      </c>
      <c r="B10458" s="485" t="s">
        <v>42825</v>
      </c>
      <c r="C10458" t="s">
        <v>42824</v>
      </c>
      <c r="D10458" t="s">
        <v>42823</v>
      </c>
      <c r="E10458" t="str">
        <f t="shared" si="163"/>
        <v>540330 - LISODIF</v>
      </c>
      <c r="F10458" t="s">
        <v>831</v>
      </c>
      <c r="G10458" t="s">
        <v>42822</v>
      </c>
      <c r="I10458" t="s">
        <v>6135</v>
      </c>
      <c r="J10458" t="s">
        <v>42821</v>
      </c>
      <c r="K10458" t="s">
        <v>208</v>
      </c>
      <c r="L10458" t="s">
        <v>42820</v>
      </c>
      <c r="N10458" t="s">
        <v>208</v>
      </c>
      <c r="O10458" t="s">
        <v>476</v>
      </c>
      <c r="P10458" t="s">
        <v>476</v>
      </c>
    </row>
    <row r="10459" spans="1:16">
      <c r="A10459" s="484" t="s">
        <v>61504</v>
      </c>
      <c r="B10459" s="485" t="s">
        <v>61503</v>
      </c>
      <c r="C10459" t="s">
        <v>61502</v>
      </c>
      <c r="D10459" t="s">
        <v>61501</v>
      </c>
      <c r="E10459" t="str">
        <f t="shared" si="163"/>
        <v>597958 - HIPPOCRATE PHI MONTPELLIER</v>
      </c>
      <c r="F10459" t="s">
        <v>1909</v>
      </c>
      <c r="G10459" t="s">
        <v>61500</v>
      </c>
      <c r="H10459" t="s">
        <v>61499</v>
      </c>
      <c r="I10459" t="s">
        <v>1542</v>
      </c>
      <c r="J10459" t="s">
        <v>61498</v>
      </c>
      <c r="K10459" t="s">
        <v>208</v>
      </c>
      <c r="L10459" t="s">
        <v>61497</v>
      </c>
      <c r="N10459" t="s">
        <v>208</v>
      </c>
      <c r="O10459" t="s">
        <v>476</v>
      </c>
      <c r="P10459" t="s">
        <v>476</v>
      </c>
    </row>
    <row r="10460" spans="1:16">
      <c r="A10460" s="484" t="s">
        <v>1002</v>
      </c>
      <c r="B10460" s="485" t="s">
        <v>1001</v>
      </c>
      <c r="C10460" t="s">
        <v>1000</v>
      </c>
      <c r="D10460" t="s">
        <v>1000</v>
      </c>
      <c r="E10460" t="str">
        <f t="shared" si="163"/>
        <v>530323 - 123 CONSEIL</v>
      </c>
      <c r="F10460" t="s">
        <v>683</v>
      </c>
      <c r="G10460" t="s">
        <v>999</v>
      </c>
      <c r="I10460" t="s">
        <v>959</v>
      </c>
      <c r="J10460" t="s">
        <v>998</v>
      </c>
      <c r="K10460" t="s">
        <v>208</v>
      </c>
      <c r="L10460" t="s">
        <v>997</v>
      </c>
      <c r="N10460" t="s">
        <v>208</v>
      </c>
      <c r="O10460" t="s">
        <v>476</v>
      </c>
      <c r="P10460" t="s">
        <v>476</v>
      </c>
    </row>
    <row r="10461" spans="1:16">
      <c r="A10461" s="484" t="s">
        <v>69487</v>
      </c>
      <c r="B10461" s="485" t="s">
        <v>69486</v>
      </c>
      <c r="C10461" t="s">
        <v>69485</v>
      </c>
      <c r="D10461" t="s">
        <v>69484</v>
      </c>
      <c r="E10461" t="str">
        <f t="shared" si="163"/>
        <v>421935 - FCTV</v>
      </c>
      <c r="F10461" t="s">
        <v>27213</v>
      </c>
      <c r="G10461" t="s">
        <v>69483</v>
      </c>
      <c r="H10461" t="s">
        <v>69482</v>
      </c>
      <c r="I10461" t="s">
        <v>69481</v>
      </c>
      <c r="J10461" t="s">
        <v>69480</v>
      </c>
      <c r="K10461" t="s">
        <v>208</v>
      </c>
      <c r="L10461" t="s">
        <v>69479</v>
      </c>
      <c r="N10461" t="s">
        <v>208</v>
      </c>
      <c r="O10461" t="s">
        <v>476</v>
      </c>
      <c r="P10461" t="s">
        <v>476</v>
      </c>
    </row>
    <row r="10462" spans="1:16">
      <c r="A10462" s="484" t="s">
        <v>78200</v>
      </c>
      <c r="B10462" s="485" t="s">
        <v>78199</v>
      </c>
      <c r="C10462" t="s">
        <v>78198</v>
      </c>
      <c r="D10462" t="s">
        <v>78197</v>
      </c>
      <c r="E10462" t="str">
        <f t="shared" si="163"/>
        <v>513143 - ELJ</v>
      </c>
      <c r="F10462" t="s">
        <v>1086</v>
      </c>
      <c r="G10462" t="s">
        <v>78196</v>
      </c>
      <c r="I10462" t="s">
        <v>16936</v>
      </c>
      <c r="J10462" t="s">
        <v>78195</v>
      </c>
      <c r="K10462" t="s">
        <v>208</v>
      </c>
      <c r="L10462" t="s">
        <v>78194</v>
      </c>
      <c r="N10462" t="s">
        <v>208</v>
      </c>
      <c r="O10462" t="s">
        <v>476</v>
      </c>
      <c r="P10462" t="s">
        <v>476</v>
      </c>
    </row>
    <row r="10463" spans="1:16">
      <c r="A10463" s="484" t="s">
        <v>94237</v>
      </c>
      <c r="B10463" s="485" t="s">
        <v>94236</v>
      </c>
      <c r="C10463" t="s">
        <v>94235</v>
      </c>
      <c r="D10463" t="s">
        <v>94234</v>
      </c>
      <c r="E10463" t="str">
        <f t="shared" si="163"/>
        <v>458818 - CNQSP</v>
      </c>
      <c r="F10463" t="s">
        <v>2242</v>
      </c>
      <c r="G10463" t="s">
        <v>94233</v>
      </c>
      <c r="H10463" t="s">
        <v>94232</v>
      </c>
      <c r="I10463" t="s">
        <v>3364</v>
      </c>
      <c r="J10463" t="s">
        <v>94231</v>
      </c>
      <c r="K10463" t="s">
        <v>94230</v>
      </c>
      <c r="L10463" t="s">
        <v>94229</v>
      </c>
      <c r="N10463" t="s">
        <v>208</v>
      </c>
      <c r="O10463" t="s">
        <v>476</v>
      </c>
      <c r="P10463" t="s">
        <v>476</v>
      </c>
    </row>
    <row r="10464" spans="1:16">
      <c r="A10464" s="484" t="s">
        <v>50008</v>
      </c>
      <c r="B10464" s="485" t="s">
        <v>50007</v>
      </c>
      <c r="C10464" t="s">
        <v>50006</v>
      </c>
      <c r="D10464" t="s">
        <v>50006</v>
      </c>
      <c r="E10464" t="str">
        <f t="shared" si="163"/>
        <v>604574 - ISSEO</v>
      </c>
      <c r="F10464" t="s">
        <v>50005</v>
      </c>
      <c r="G10464" t="s">
        <v>50004</v>
      </c>
      <c r="I10464" t="s">
        <v>626</v>
      </c>
      <c r="K10464" t="s">
        <v>208</v>
      </c>
      <c r="L10464" t="s">
        <v>50003</v>
      </c>
      <c r="N10464" t="s">
        <v>208</v>
      </c>
      <c r="O10464" t="s">
        <v>476</v>
      </c>
      <c r="P10464" t="s">
        <v>476</v>
      </c>
    </row>
    <row r="10465" spans="1:16">
      <c r="A10465" s="484" t="s">
        <v>2805</v>
      </c>
      <c r="B10465" s="485" t="s">
        <v>2804</v>
      </c>
      <c r="C10465" t="s">
        <v>2803</v>
      </c>
      <c r="D10465" t="s">
        <v>2802</v>
      </c>
      <c r="E10465" t="str">
        <f t="shared" si="163"/>
        <v>425424 - WAREMBOURG SHEILA</v>
      </c>
      <c r="F10465" t="s">
        <v>2801</v>
      </c>
      <c r="G10465" t="s">
        <v>2800</v>
      </c>
      <c r="I10465" t="s">
        <v>2799</v>
      </c>
      <c r="J10465" t="s">
        <v>2798</v>
      </c>
      <c r="K10465" t="s">
        <v>208</v>
      </c>
      <c r="L10465" t="s">
        <v>2797</v>
      </c>
      <c r="N10465" t="s">
        <v>208</v>
      </c>
      <c r="O10465" t="s">
        <v>476</v>
      </c>
      <c r="P10465" t="s">
        <v>476</v>
      </c>
    </row>
    <row r="10466" spans="1:16">
      <c r="A10466" s="484" t="s">
        <v>126185</v>
      </c>
      <c r="B10466" s="485" t="s">
        <v>126184</v>
      </c>
      <c r="C10466" t="s">
        <v>126183</v>
      </c>
      <c r="D10466" t="s">
        <v>126182</v>
      </c>
      <c r="E10466" t="str">
        <f t="shared" si="163"/>
        <v>662677 - ACRS</v>
      </c>
      <c r="F10466" t="s">
        <v>4135</v>
      </c>
      <c r="G10466" t="s">
        <v>126181</v>
      </c>
      <c r="I10466" t="s">
        <v>126180</v>
      </c>
      <c r="J10466" t="s">
        <v>126179</v>
      </c>
      <c r="K10466" t="s">
        <v>208</v>
      </c>
      <c r="L10466" t="s">
        <v>126178</v>
      </c>
      <c r="N10466" t="s">
        <v>208</v>
      </c>
      <c r="O10466" t="s">
        <v>476</v>
      </c>
      <c r="P10466" t="s">
        <v>476</v>
      </c>
    </row>
    <row r="10467" spans="1:16">
      <c r="A10467" s="484" t="s">
        <v>2576</v>
      </c>
      <c r="B10467" s="485" t="s">
        <v>2575</v>
      </c>
      <c r="C10467" t="s">
        <v>2574</v>
      </c>
      <c r="D10467" t="s">
        <v>2573</v>
      </c>
      <c r="E10467" t="str">
        <f t="shared" si="163"/>
        <v>578642 - WEECAST</v>
      </c>
      <c r="F10467" t="s">
        <v>2572</v>
      </c>
      <c r="G10467" t="s">
        <v>2571</v>
      </c>
      <c r="I10467" t="s">
        <v>1122</v>
      </c>
      <c r="J10467" t="s">
        <v>2570</v>
      </c>
      <c r="K10467" t="s">
        <v>208</v>
      </c>
      <c r="L10467" t="s">
        <v>2569</v>
      </c>
      <c r="N10467" t="s">
        <v>208</v>
      </c>
      <c r="O10467" t="s">
        <v>476</v>
      </c>
      <c r="P10467" t="s">
        <v>476</v>
      </c>
    </row>
    <row r="10468" spans="1:16">
      <c r="A10468" s="484" t="s">
        <v>53855</v>
      </c>
      <c r="B10468" s="485" t="s">
        <v>53854</v>
      </c>
      <c r="C10468" t="s">
        <v>53853</v>
      </c>
      <c r="D10468" t="s">
        <v>53852</v>
      </c>
      <c r="E10468" t="str">
        <f t="shared" si="163"/>
        <v>425229 - IMHETO</v>
      </c>
      <c r="F10468" t="s">
        <v>16581</v>
      </c>
      <c r="G10468" t="s">
        <v>53851</v>
      </c>
      <c r="I10468" t="s">
        <v>603</v>
      </c>
      <c r="J10468" t="s">
        <v>53850</v>
      </c>
      <c r="K10468" t="s">
        <v>53849</v>
      </c>
      <c r="L10468" t="s">
        <v>53848</v>
      </c>
      <c r="N10468" t="s">
        <v>208</v>
      </c>
      <c r="O10468" t="s">
        <v>476</v>
      </c>
      <c r="P10468" t="s">
        <v>476</v>
      </c>
    </row>
    <row r="10469" spans="1:16">
      <c r="A10469" s="484" t="s">
        <v>111246</v>
      </c>
      <c r="B10469" s="485" t="s">
        <v>111245</v>
      </c>
      <c r="C10469" t="s">
        <v>111244</v>
      </c>
      <c r="D10469" t="s">
        <v>111244</v>
      </c>
      <c r="E10469" t="str">
        <f t="shared" si="163"/>
        <v>532836 - CABINET DE CONSEILS ET SOINS EN AYURVEDA</v>
      </c>
      <c r="F10469" t="s">
        <v>48426</v>
      </c>
      <c r="G10469" t="s">
        <v>111243</v>
      </c>
      <c r="I10469" t="s">
        <v>626</v>
      </c>
      <c r="J10469" t="s">
        <v>111242</v>
      </c>
      <c r="K10469" t="s">
        <v>208</v>
      </c>
      <c r="L10469" t="s">
        <v>111241</v>
      </c>
      <c r="N10469" t="s">
        <v>208</v>
      </c>
      <c r="O10469" t="s">
        <v>476</v>
      </c>
      <c r="P10469" t="s">
        <v>476</v>
      </c>
    </row>
    <row r="10470" spans="1:16">
      <c r="A10470" s="484" t="s">
        <v>112421</v>
      </c>
      <c r="B10470" s="485" t="s">
        <v>112420</v>
      </c>
      <c r="C10470" t="s">
        <v>112419</v>
      </c>
      <c r="D10470" t="s">
        <v>112419</v>
      </c>
      <c r="E10470" t="str">
        <f t="shared" si="163"/>
        <v>535588 - BOURY SOPHIE SB FORMATIONS</v>
      </c>
      <c r="F10470" t="s">
        <v>1352</v>
      </c>
      <c r="G10470" t="s">
        <v>112418</v>
      </c>
      <c r="I10470" t="s">
        <v>4645</v>
      </c>
      <c r="J10470" t="s">
        <v>112417</v>
      </c>
      <c r="K10470" t="s">
        <v>208</v>
      </c>
      <c r="L10470" t="s">
        <v>112416</v>
      </c>
      <c r="N10470" t="s">
        <v>208</v>
      </c>
      <c r="O10470" t="s">
        <v>476</v>
      </c>
      <c r="P10470" t="s">
        <v>476</v>
      </c>
    </row>
    <row r="10471" spans="1:16">
      <c r="A10471" s="484" t="s">
        <v>87382</v>
      </c>
      <c r="B10471" s="485" t="s">
        <v>87381</v>
      </c>
      <c r="C10471" t="s">
        <v>87380</v>
      </c>
      <c r="D10471" t="s">
        <v>87380</v>
      </c>
      <c r="E10471" t="str">
        <f t="shared" si="163"/>
        <v>668102 - DG EXPERT</v>
      </c>
      <c r="F10471" t="s">
        <v>1469</v>
      </c>
      <c r="G10471" t="s">
        <v>87379</v>
      </c>
      <c r="I10471" t="s">
        <v>87378</v>
      </c>
      <c r="J10471" t="s">
        <v>87377</v>
      </c>
      <c r="K10471" t="s">
        <v>208</v>
      </c>
      <c r="L10471" t="s">
        <v>87376</v>
      </c>
      <c r="N10471" t="s">
        <v>208</v>
      </c>
      <c r="O10471" t="s">
        <v>476</v>
      </c>
      <c r="P10471" t="s">
        <v>476</v>
      </c>
    </row>
    <row r="10472" spans="1:16">
      <c r="A10472" s="484" t="s">
        <v>37048</v>
      </c>
      <c r="B10472" s="485" t="s">
        <v>37047</v>
      </c>
      <c r="C10472" t="s">
        <v>37046</v>
      </c>
      <c r="D10472" t="s">
        <v>37046</v>
      </c>
      <c r="E10472" t="str">
        <f t="shared" si="163"/>
        <v>554005 - MEGROT FABRICE</v>
      </c>
      <c r="F10472" t="s">
        <v>2408</v>
      </c>
      <c r="G10472" t="s">
        <v>37045</v>
      </c>
      <c r="H10472" t="s">
        <v>37044</v>
      </c>
      <c r="I10472" t="s">
        <v>37043</v>
      </c>
      <c r="K10472" t="s">
        <v>208</v>
      </c>
      <c r="L10472" t="s">
        <v>37042</v>
      </c>
      <c r="N10472" t="s">
        <v>208</v>
      </c>
      <c r="O10472" t="s">
        <v>476</v>
      </c>
      <c r="P10472" t="s">
        <v>476</v>
      </c>
    </row>
    <row r="10473" spans="1:16">
      <c r="A10473" s="484" t="s">
        <v>48749</v>
      </c>
      <c r="B10473" s="485" t="s">
        <v>48748</v>
      </c>
      <c r="C10473" t="s">
        <v>48747</v>
      </c>
      <c r="D10473" t="s">
        <v>48747</v>
      </c>
      <c r="E10473" t="str">
        <f t="shared" si="163"/>
        <v>557810 - JURISCAMPUS</v>
      </c>
      <c r="F10473" t="s">
        <v>1487</v>
      </c>
      <c r="G10473" t="s">
        <v>48746</v>
      </c>
      <c r="H10473" t="s">
        <v>48745</v>
      </c>
      <c r="I10473" t="s">
        <v>4726</v>
      </c>
      <c r="J10473" t="s">
        <v>48744</v>
      </c>
      <c r="K10473" t="s">
        <v>208</v>
      </c>
      <c r="L10473" t="s">
        <v>48743</v>
      </c>
      <c r="N10473" t="s">
        <v>208</v>
      </c>
      <c r="O10473" t="s">
        <v>476</v>
      </c>
      <c r="P10473" t="s">
        <v>476</v>
      </c>
    </row>
    <row r="10474" spans="1:16">
      <c r="A10474" s="484" t="s">
        <v>85410</v>
      </c>
      <c r="B10474" s="485" t="s">
        <v>85409</v>
      </c>
      <c r="C10474" t="s">
        <v>85408</v>
      </c>
      <c r="D10474" t="s">
        <v>85408</v>
      </c>
      <c r="E10474" t="str">
        <f t="shared" si="163"/>
        <v>582220 - ECAM STRASBOURG EUROPE</v>
      </c>
      <c r="F10474" t="s">
        <v>1857</v>
      </c>
      <c r="G10474" t="s">
        <v>85407</v>
      </c>
      <c r="I10474" t="s">
        <v>17538</v>
      </c>
      <c r="J10474" t="s">
        <v>85406</v>
      </c>
      <c r="K10474" t="s">
        <v>208</v>
      </c>
      <c r="L10474" t="s">
        <v>85405</v>
      </c>
      <c r="N10474" t="s">
        <v>208</v>
      </c>
      <c r="O10474" t="s">
        <v>476</v>
      </c>
      <c r="P10474" t="s">
        <v>476</v>
      </c>
    </row>
    <row r="10475" spans="1:16">
      <c r="A10475" s="484" t="s">
        <v>3005</v>
      </c>
      <c r="B10475" s="485" t="s">
        <v>3004</v>
      </c>
      <c r="C10475" t="s">
        <v>3003</v>
      </c>
      <c r="D10475" t="s">
        <v>3002</v>
      </c>
      <c r="E10475" t="str">
        <f t="shared" si="163"/>
        <v>560285 - VOUILLOUX CLEMENT</v>
      </c>
      <c r="F10475" t="s">
        <v>3001</v>
      </c>
      <c r="G10475" t="s">
        <v>3000</v>
      </c>
      <c r="I10475" t="s">
        <v>2999</v>
      </c>
      <c r="K10475" t="s">
        <v>208</v>
      </c>
      <c r="L10475" t="s">
        <v>2998</v>
      </c>
      <c r="N10475" t="s">
        <v>208</v>
      </c>
      <c r="O10475" t="s">
        <v>476</v>
      </c>
      <c r="P10475" t="s">
        <v>476</v>
      </c>
    </row>
    <row r="10476" spans="1:16">
      <c r="A10476" s="484" t="s">
        <v>113341</v>
      </c>
      <c r="B10476" s="485" t="s">
        <v>113340</v>
      </c>
      <c r="C10476" t="s">
        <v>113339</v>
      </c>
      <c r="D10476" t="s">
        <v>113339</v>
      </c>
      <c r="E10476" t="str">
        <f t="shared" si="163"/>
        <v>645357 - BIOTTEAU MARLENE</v>
      </c>
      <c r="F10476" t="s">
        <v>3453</v>
      </c>
      <c r="G10476" t="s">
        <v>113338</v>
      </c>
      <c r="I10476" t="s">
        <v>749</v>
      </c>
      <c r="J10476" t="s">
        <v>113337</v>
      </c>
      <c r="K10476" t="s">
        <v>208</v>
      </c>
      <c r="L10476" t="s">
        <v>113336</v>
      </c>
      <c r="N10476" t="s">
        <v>208</v>
      </c>
      <c r="O10476" t="s">
        <v>476</v>
      </c>
      <c r="P10476" t="s">
        <v>476</v>
      </c>
    </row>
    <row r="10477" spans="1:16">
      <c r="A10477" s="484" t="s">
        <v>46892</v>
      </c>
      <c r="B10477" s="485" t="s">
        <v>46891</v>
      </c>
      <c r="C10477" t="s">
        <v>46890</v>
      </c>
      <c r="D10477" t="s">
        <v>46889</v>
      </c>
      <c r="E10477" t="str">
        <f t="shared" si="163"/>
        <v>674059 - T1SCH</v>
      </c>
      <c r="F10477" t="s">
        <v>4080</v>
      </c>
      <c r="G10477" t="s">
        <v>46888</v>
      </c>
      <c r="I10477" t="s">
        <v>626</v>
      </c>
      <c r="K10477" t="s">
        <v>208</v>
      </c>
      <c r="L10477" t="s">
        <v>46887</v>
      </c>
      <c r="N10477" t="s">
        <v>208</v>
      </c>
      <c r="O10477" t="s">
        <v>476</v>
      </c>
      <c r="P10477" t="s">
        <v>476</v>
      </c>
    </row>
    <row r="10478" spans="1:16">
      <c r="A10478" s="484" t="s">
        <v>137104</v>
      </c>
      <c r="B10478" s="485" t="s">
        <v>137103</v>
      </c>
      <c r="C10478" t="s">
        <v>137102</v>
      </c>
      <c r="D10478" t="s">
        <v>137102</v>
      </c>
      <c r="E10478" t="str">
        <f t="shared" si="163"/>
        <v>570795 - A SAFETY BUS</v>
      </c>
      <c r="F10478" t="s">
        <v>1487</v>
      </c>
      <c r="G10478" t="s">
        <v>137101</v>
      </c>
      <c r="I10478" t="s">
        <v>4911</v>
      </c>
      <c r="J10478" t="s">
        <v>137100</v>
      </c>
      <c r="K10478" t="s">
        <v>208</v>
      </c>
      <c r="L10478" t="s">
        <v>137099</v>
      </c>
      <c r="N10478" t="s">
        <v>208</v>
      </c>
      <c r="O10478" t="s">
        <v>476</v>
      </c>
      <c r="P10478" t="s">
        <v>476</v>
      </c>
    </row>
    <row r="10479" spans="1:16">
      <c r="A10479" s="484" t="s">
        <v>37300</v>
      </c>
      <c r="B10479" s="485" t="s">
        <v>37299</v>
      </c>
      <c r="C10479" t="s">
        <v>37298</v>
      </c>
      <c r="D10479" t="s">
        <v>37298</v>
      </c>
      <c r="E10479" t="str">
        <f t="shared" si="163"/>
        <v>411322 - MEDIC FORMATION</v>
      </c>
      <c r="F10479" t="s">
        <v>3433</v>
      </c>
      <c r="G10479" t="s">
        <v>37297</v>
      </c>
      <c r="I10479" t="s">
        <v>1406</v>
      </c>
      <c r="J10479" t="s">
        <v>37296</v>
      </c>
      <c r="K10479" t="s">
        <v>37295</v>
      </c>
      <c r="L10479" t="s">
        <v>37294</v>
      </c>
      <c r="N10479" t="s">
        <v>208</v>
      </c>
      <c r="O10479" t="s">
        <v>476</v>
      </c>
      <c r="P10479" t="s">
        <v>476</v>
      </c>
    </row>
    <row r="10480" spans="1:16">
      <c r="A10480" s="484" t="s">
        <v>20315</v>
      </c>
      <c r="B10480" s="485" t="s">
        <v>20314</v>
      </c>
      <c r="C10480" t="s">
        <v>20313</v>
      </c>
      <c r="D10480" t="s">
        <v>20313</v>
      </c>
      <c r="E10480" t="str">
        <f t="shared" si="163"/>
        <v>450650 - SANTE PARTNERS</v>
      </c>
      <c r="F10480" t="s">
        <v>20312</v>
      </c>
      <c r="G10480" t="s">
        <v>20311</v>
      </c>
      <c r="I10480" t="s">
        <v>3459</v>
      </c>
      <c r="J10480" t="s">
        <v>20310</v>
      </c>
      <c r="K10480" t="s">
        <v>208</v>
      </c>
      <c r="L10480" t="s">
        <v>20309</v>
      </c>
      <c r="N10480" t="s">
        <v>208</v>
      </c>
      <c r="O10480" t="s">
        <v>476</v>
      </c>
      <c r="P10480" t="s">
        <v>476</v>
      </c>
    </row>
    <row r="10481" spans="1:16">
      <c r="A10481" s="484" t="s">
        <v>55251</v>
      </c>
      <c r="B10481" s="485" t="s">
        <v>55250</v>
      </c>
      <c r="C10481" t="s">
        <v>55249</v>
      </c>
      <c r="D10481" t="s">
        <v>55248</v>
      </c>
      <c r="E10481" t="str">
        <f t="shared" si="163"/>
        <v>430500 - ITMP</v>
      </c>
      <c r="F10481" t="s">
        <v>17652</v>
      </c>
      <c r="G10481" t="s">
        <v>55247</v>
      </c>
      <c r="I10481" t="s">
        <v>1263</v>
      </c>
      <c r="J10481" t="s">
        <v>55246</v>
      </c>
      <c r="K10481" t="s">
        <v>55245</v>
      </c>
      <c r="L10481" t="s">
        <v>55244</v>
      </c>
      <c r="N10481" t="s">
        <v>208</v>
      </c>
      <c r="O10481" t="s">
        <v>476</v>
      </c>
      <c r="P10481" t="s">
        <v>476</v>
      </c>
    </row>
    <row r="10482" spans="1:16">
      <c r="A10482" s="484" t="s">
        <v>41982</v>
      </c>
      <c r="B10482" s="485" t="s">
        <v>41981</v>
      </c>
      <c r="C10482" t="s">
        <v>41980</v>
      </c>
      <c r="D10482" t="s">
        <v>41979</v>
      </c>
      <c r="E10482" t="str">
        <f t="shared" si="163"/>
        <v>674692 - LOIRE ISABELLE</v>
      </c>
      <c r="F10482" t="s">
        <v>13061</v>
      </c>
      <c r="G10482" t="s">
        <v>41978</v>
      </c>
      <c r="I10482" t="s">
        <v>1035</v>
      </c>
      <c r="J10482" t="s">
        <v>41977</v>
      </c>
      <c r="K10482" t="s">
        <v>208</v>
      </c>
      <c r="L10482" t="s">
        <v>41976</v>
      </c>
      <c r="N10482" t="s">
        <v>208</v>
      </c>
      <c r="O10482" t="s">
        <v>476</v>
      </c>
      <c r="P10482" t="s">
        <v>476</v>
      </c>
    </row>
    <row r="10483" spans="1:16">
      <c r="A10483" s="484" t="s">
        <v>78193</v>
      </c>
      <c r="B10483" s="485" t="s">
        <v>78192</v>
      </c>
      <c r="C10483" t="s">
        <v>78191</v>
      </c>
      <c r="D10483" t="s">
        <v>78190</v>
      </c>
      <c r="E10483" t="str">
        <f t="shared" si="163"/>
        <v>466414 - ESPACE MILLOTET</v>
      </c>
      <c r="F10483" t="s">
        <v>13711</v>
      </c>
      <c r="G10483" t="s">
        <v>78189</v>
      </c>
      <c r="I10483" t="s">
        <v>53571</v>
      </c>
      <c r="K10483" t="s">
        <v>208</v>
      </c>
      <c r="L10483" t="s">
        <v>78188</v>
      </c>
      <c r="N10483" t="s">
        <v>208</v>
      </c>
      <c r="O10483" t="s">
        <v>476</v>
      </c>
      <c r="P10483" t="s">
        <v>476</v>
      </c>
    </row>
    <row r="10484" spans="1:16">
      <c r="A10484" s="484" t="s">
        <v>85170</v>
      </c>
      <c r="B10484" s="485" t="s">
        <v>85169</v>
      </c>
      <c r="C10484" t="s">
        <v>85168</v>
      </c>
      <c r="D10484" t="s">
        <v>85167</v>
      </c>
      <c r="E10484" t="str">
        <f t="shared" si="163"/>
        <v>612790 - ECLIS</v>
      </c>
      <c r="F10484" t="s">
        <v>8866</v>
      </c>
      <c r="G10484" t="s">
        <v>85166</v>
      </c>
      <c r="I10484" t="s">
        <v>85165</v>
      </c>
      <c r="J10484" t="s">
        <v>85164</v>
      </c>
      <c r="K10484" t="s">
        <v>208</v>
      </c>
      <c r="L10484" t="s">
        <v>85163</v>
      </c>
      <c r="N10484" t="s">
        <v>208</v>
      </c>
      <c r="O10484" t="s">
        <v>476</v>
      </c>
      <c r="P10484" t="s">
        <v>476</v>
      </c>
    </row>
    <row r="10485" spans="1:16">
      <c r="A10485" s="484" t="s">
        <v>115967</v>
      </c>
      <c r="B10485" s="485" t="s">
        <v>115966</v>
      </c>
      <c r="C10485" t="s">
        <v>115965</v>
      </c>
      <c r="D10485" t="s">
        <v>115965</v>
      </c>
      <c r="E10485" t="str">
        <f t="shared" si="163"/>
        <v>638687 - AVEC DES MOTS MEDIATION</v>
      </c>
      <c r="F10485" t="s">
        <v>10666</v>
      </c>
      <c r="G10485" t="s">
        <v>115964</v>
      </c>
      <c r="I10485" t="s">
        <v>19110</v>
      </c>
      <c r="J10485" t="s">
        <v>115963</v>
      </c>
      <c r="K10485" t="s">
        <v>208</v>
      </c>
      <c r="L10485" t="s">
        <v>115962</v>
      </c>
      <c r="N10485" t="s">
        <v>208</v>
      </c>
      <c r="O10485" t="s">
        <v>476</v>
      </c>
      <c r="P10485" t="s">
        <v>476</v>
      </c>
    </row>
    <row r="10486" spans="1:16">
      <c r="A10486" s="484" t="s">
        <v>90900</v>
      </c>
      <c r="B10486" s="485" t="s">
        <v>90899</v>
      </c>
      <c r="C10486" t="s">
        <v>90898</v>
      </c>
      <c r="D10486" t="s">
        <v>90898</v>
      </c>
      <c r="E10486" t="str">
        <f t="shared" si="163"/>
        <v>614324 - CROCHON FRANCOIS</v>
      </c>
      <c r="F10486" t="s">
        <v>25895</v>
      </c>
      <c r="G10486" t="s">
        <v>90897</v>
      </c>
      <c r="I10486" t="s">
        <v>802</v>
      </c>
      <c r="J10486" t="s">
        <v>90896</v>
      </c>
      <c r="K10486" t="s">
        <v>208</v>
      </c>
      <c r="L10486" t="s">
        <v>90895</v>
      </c>
      <c r="N10486" t="s">
        <v>208</v>
      </c>
      <c r="O10486" t="s">
        <v>476</v>
      </c>
      <c r="P10486" t="s">
        <v>476</v>
      </c>
    </row>
    <row r="10487" spans="1:16">
      <c r="A10487" s="484" t="s">
        <v>120660</v>
      </c>
      <c r="B10487" s="485" t="s">
        <v>120659</v>
      </c>
      <c r="C10487" t="s">
        <v>120658</v>
      </c>
      <c r="D10487" t="s">
        <v>120657</v>
      </c>
      <c r="E10487" t="str">
        <f t="shared" si="163"/>
        <v>414001 - ALIA</v>
      </c>
      <c r="F10487" t="s">
        <v>2771</v>
      </c>
      <c r="G10487" t="s">
        <v>120656</v>
      </c>
      <c r="I10487" t="s">
        <v>1647</v>
      </c>
      <c r="J10487" t="s">
        <v>120655</v>
      </c>
      <c r="K10487" t="s">
        <v>120654</v>
      </c>
      <c r="L10487" t="s">
        <v>120653</v>
      </c>
      <c r="N10487" t="s">
        <v>208</v>
      </c>
      <c r="O10487" t="s">
        <v>476</v>
      </c>
      <c r="P10487" t="s">
        <v>476</v>
      </c>
    </row>
    <row r="10488" spans="1:16">
      <c r="A10488" s="484" t="s">
        <v>21108</v>
      </c>
      <c r="B10488" s="485" t="s">
        <v>21107</v>
      </c>
      <c r="C10488" t="s">
        <v>21106</v>
      </c>
      <c r="D10488" t="s">
        <v>21106</v>
      </c>
      <c r="E10488" t="str">
        <f t="shared" si="163"/>
        <v>656471 - ROUX FLORENCE</v>
      </c>
      <c r="F10488" t="s">
        <v>21105</v>
      </c>
      <c r="G10488" t="s">
        <v>21104</v>
      </c>
      <c r="I10488" t="s">
        <v>21103</v>
      </c>
      <c r="J10488" t="s">
        <v>21102</v>
      </c>
      <c r="K10488" t="s">
        <v>208</v>
      </c>
      <c r="L10488" t="s">
        <v>21101</v>
      </c>
      <c r="N10488" t="s">
        <v>208</v>
      </c>
      <c r="O10488" t="s">
        <v>476</v>
      </c>
      <c r="P10488" t="s">
        <v>476</v>
      </c>
    </row>
    <row r="10489" spans="1:16">
      <c r="A10489" s="484" t="s">
        <v>27576</v>
      </c>
      <c r="B10489" s="485" t="s">
        <v>27575</v>
      </c>
      <c r="C10489" t="s">
        <v>27574</v>
      </c>
      <c r="D10489" t="s">
        <v>27574</v>
      </c>
      <c r="E10489" t="str">
        <f t="shared" si="163"/>
        <v>407525 - PLEINE VOIX</v>
      </c>
      <c r="F10489" t="s">
        <v>27573</v>
      </c>
      <c r="G10489" t="s">
        <v>27572</v>
      </c>
      <c r="I10489" t="s">
        <v>27571</v>
      </c>
      <c r="J10489" t="s">
        <v>27570</v>
      </c>
      <c r="K10489" t="s">
        <v>208</v>
      </c>
      <c r="L10489" t="s">
        <v>27569</v>
      </c>
      <c r="N10489" t="s">
        <v>208</v>
      </c>
      <c r="O10489" t="s">
        <v>476</v>
      </c>
      <c r="P10489" t="s">
        <v>476</v>
      </c>
    </row>
    <row r="10490" spans="1:16">
      <c r="A10490" s="484" t="s">
        <v>45283</v>
      </c>
      <c r="B10490" s="485" t="s">
        <v>45282</v>
      </c>
      <c r="C10490" t="s">
        <v>45281</v>
      </c>
      <c r="D10490" t="s">
        <v>45281</v>
      </c>
      <c r="E10490" t="str">
        <f t="shared" si="163"/>
        <v>409868 - LB2 FORMATION</v>
      </c>
      <c r="F10490" t="s">
        <v>9826</v>
      </c>
      <c r="G10490" t="s">
        <v>45280</v>
      </c>
      <c r="I10490" t="s">
        <v>45279</v>
      </c>
      <c r="J10490" t="s">
        <v>45278</v>
      </c>
      <c r="K10490" t="s">
        <v>45277</v>
      </c>
      <c r="L10490" t="s">
        <v>45276</v>
      </c>
      <c r="N10490" t="s">
        <v>208</v>
      </c>
      <c r="O10490" t="s">
        <v>476</v>
      </c>
      <c r="P10490" t="s">
        <v>476</v>
      </c>
    </row>
    <row r="10491" spans="1:16">
      <c r="A10491" s="484" t="s">
        <v>75138</v>
      </c>
      <c r="B10491" s="485" t="s">
        <v>75137</v>
      </c>
      <c r="C10491" t="s">
        <v>75136</v>
      </c>
      <c r="D10491" t="s">
        <v>75135</v>
      </c>
      <c r="E10491" t="str">
        <f t="shared" si="163"/>
        <v>602565 - ECS MEDIASCHOOL STRASBOURG</v>
      </c>
      <c r="F10491" t="s">
        <v>13535</v>
      </c>
      <c r="G10491" t="s">
        <v>75134</v>
      </c>
      <c r="I10491" t="s">
        <v>579</v>
      </c>
      <c r="J10491" t="s">
        <v>75133</v>
      </c>
      <c r="K10491" t="s">
        <v>208</v>
      </c>
      <c r="L10491" t="s">
        <v>75132</v>
      </c>
      <c r="N10491" t="s">
        <v>207</v>
      </c>
      <c r="O10491" t="s">
        <v>476</v>
      </c>
      <c r="P10491" t="s">
        <v>476</v>
      </c>
    </row>
    <row r="10492" spans="1:16">
      <c r="A10492" s="484" t="s">
        <v>9848</v>
      </c>
      <c r="B10492" s="485" t="s">
        <v>9847</v>
      </c>
      <c r="C10492" t="s">
        <v>9846</v>
      </c>
      <c r="D10492" t="s">
        <v>9845</v>
      </c>
      <c r="E10492" t="str">
        <f t="shared" si="163"/>
        <v>621316 - THOMAR GINA</v>
      </c>
      <c r="F10492" t="s">
        <v>9844</v>
      </c>
      <c r="G10492" t="s">
        <v>9843</v>
      </c>
      <c r="H10492" t="s">
        <v>9842</v>
      </c>
      <c r="I10492" t="s">
        <v>9841</v>
      </c>
      <c r="J10492" t="s">
        <v>9840</v>
      </c>
      <c r="K10492" t="s">
        <v>208</v>
      </c>
      <c r="L10492" t="s">
        <v>9839</v>
      </c>
      <c r="N10492" t="s">
        <v>208</v>
      </c>
      <c r="O10492" t="s">
        <v>476</v>
      </c>
      <c r="P10492" t="s">
        <v>476</v>
      </c>
    </row>
    <row r="10493" spans="1:16">
      <c r="A10493" s="484" t="s">
        <v>33204</v>
      </c>
      <c r="B10493" s="485" t="s">
        <v>33203</v>
      </c>
      <c r="C10493" t="s">
        <v>33202</v>
      </c>
      <c r="D10493" t="s">
        <v>33202</v>
      </c>
      <c r="E10493" t="str">
        <f t="shared" si="163"/>
        <v>619577 - NOEL JEAN LUC</v>
      </c>
      <c r="F10493" t="s">
        <v>33201</v>
      </c>
      <c r="G10493" t="s">
        <v>33200</v>
      </c>
      <c r="I10493" t="s">
        <v>626</v>
      </c>
      <c r="K10493" t="s">
        <v>208</v>
      </c>
      <c r="L10493" t="s">
        <v>33199</v>
      </c>
      <c r="N10493" t="s">
        <v>208</v>
      </c>
      <c r="O10493" t="s">
        <v>476</v>
      </c>
      <c r="P10493" t="s">
        <v>476</v>
      </c>
    </row>
    <row r="10494" spans="1:16">
      <c r="A10494" s="484" t="s">
        <v>119896</v>
      </c>
      <c r="B10494" s="485" t="s">
        <v>119895</v>
      </c>
      <c r="C10494" t="s">
        <v>119894</v>
      </c>
      <c r="D10494" t="s">
        <v>119894</v>
      </c>
      <c r="E10494" t="str">
        <f t="shared" si="163"/>
        <v>602838 - ASSOCIATION PARADOXES</v>
      </c>
      <c r="F10494" t="s">
        <v>36161</v>
      </c>
      <c r="G10494" t="s">
        <v>119893</v>
      </c>
      <c r="I10494" t="s">
        <v>626</v>
      </c>
      <c r="K10494" t="s">
        <v>208</v>
      </c>
      <c r="L10494" t="s">
        <v>119892</v>
      </c>
      <c r="N10494" t="s">
        <v>208</v>
      </c>
      <c r="O10494" t="s">
        <v>476</v>
      </c>
      <c r="P10494" t="s">
        <v>476</v>
      </c>
    </row>
    <row r="10495" spans="1:16">
      <c r="A10495" s="484" t="s">
        <v>119174</v>
      </c>
      <c r="B10495" s="485" t="s">
        <v>119173</v>
      </c>
      <c r="C10495" t="s">
        <v>119172</v>
      </c>
      <c r="D10495" t="s">
        <v>119171</v>
      </c>
      <c r="E10495" t="str">
        <f t="shared" si="163"/>
        <v>460138 - ETP ALSACE</v>
      </c>
      <c r="F10495" t="s">
        <v>1857</v>
      </c>
      <c r="G10495" t="s">
        <v>119170</v>
      </c>
      <c r="I10495" t="s">
        <v>579</v>
      </c>
      <c r="J10495" t="s">
        <v>119169</v>
      </c>
      <c r="K10495" t="s">
        <v>119168</v>
      </c>
      <c r="L10495" t="s">
        <v>119167</v>
      </c>
      <c r="N10495" t="s">
        <v>208</v>
      </c>
      <c r="O10495" t="s">
        <v>476</v>
      </c>
      <c r="P10495" t="s">
        <v>476</v>
      </c>
    </row>
    <row r="10496" spans="1:16">
      <c r="A10496" s="484" t="s">
        <v>105925</v>
      </c>
      <c r="B10496" s="485" t="s">
        <v>105924</v>
      </c>
      <c r="C10496" t="s">
        <v>105923</v>
      </c>
      <c r="D10496" t="s">
        <v>105922</v>
      </c>
      <c r="E10496" t="str">
        <f t="shared" si="163"/>
        <v>516557 - CEFIL</v>
      </c>
      <c r="F10496" t="s">
        <v>7547</v>
      </c>
      <c r="G10496" t="s">
        <v>4680</v>
      </c>
      <c r="I10496" t="s">
        <v>7236</v>
      </c>
      <c r="J10496" t="s">
        <v>105921</v>
      </c>
      <c r="K10496" t="s">
        <v>208</v>
      </c>
      <c r="L10496" t="s">
        <v>105920</v>
      </c>
      <c r="N10496" t="s">
        <v>208</v>
      </c>
      <c r="O10496" t="s">
        <v>476</v>
      </c>
      <c r="P10496" t="s">
        <v>476</v>
      </c>
    </row>
    <row r="10497" spans="1:16">
      <c r="A10497" s="484" t="s">
        <v>19280</v>
      </c>
      <c r="B10497" s="485" t="s">
        <v>19279</v>
      </c>
      <c r="C10497" t="s">
        <v>19278</v>
      </c>
      <c r="D10497" t="s">
        <v>19278</v>
      </c>
      <c r="E10497" t="str">
        <f t="shared" si="163"/>
        <v>477321 - SBFORM</v>
      </c>
      <c r="F10497" t="s">
        <v>1710</v>
      </c>
      <c r="G10497" t="s">
        <v>19277</v>
      </c>
      <c r="I10497" t="s">
        <v>19276</v>
      </c>
      <c r="J10497" t="s">
        <v>19275</v>
      </c>
      <c r="K10497" t="s">
        <v>19274</v>
      </c>
      <c r="L10497" t="s">
        <v>19273</v>
      </c>
      <c r="N10497" t="s">
        <v>208</v>
      </c>
      <c r="O10497" t="s">
        <v>476</v>
      </c>
      <c r="P10497" t="s">
        <v>476</v>
      </c>
    </row>
    <row r="10498" spans="1:16">
      <c r="A10498" s="484" t="s">
        <v>118045</v>
      </c>
      <c r="B10498" s="485" t="s">
        <v>118044</v>
      </c>
      <c r="C10498" t="s">
        <v>118043</v>
      </c>
      <c r="D10498" t="s">
        <v>118042</v>
      </c>
      <c r="E10498" t="str">
        <f t="shared" ref="E10498:E10561" si="164">_xlfn.CONCAT(L10498," - ",D10498)</f>
        <v>497472 - ASSOFAC NANTERE</v>
      </c>
      <c r="F10498" t="s">
        <v>51619</v>
      </c>
      <c r="G10498" t="s">
        <v>95275</v>
      </c>
      <c r="I10498" t="s">
        <v>3921</v>
      </c>
      <c r="J10498" t="s">
        <v>118041</v>
      </c>
      <c r="K10498" t="s">
        <v>208</v>
      </c>
      <c r="L10498" t="s">
        <v>118040</v>
      </c>
      <c r="N10498" t="s">
        <v>208</v>
      </c>
      <c r="O10498" t="s">
        <v>476</v>
      </c>
      <c r="P10498" t="s">
        <v>476</v>
      </c>
    </row>
    <row r="10499" spans="1:16">
      <c r="A10499" s="484" t="s">
        <v>78926</v>
      </c>
      <c r="B10499" s="485" t="s">
        <v>78925</v>
      </c>
      <c r="C10499" t="s">
        <v>78924</v>
      </c>
      <c r="D10499" t="s">
        <v>78924</v>
      </c>
      <c r="E10499" t="str">
        <f t="shared" si="164"/>
        <v>646090 - EQUILIBRE RH</v>
      </c>
      <c r="F10499" t="s">
        <v>28517</v>
      </c>
      <c r="G10499" t="s">
        <v>78923</v>
      </c>
      <c r="I10499" t="s">
        <v>21320</v>
      </c>
      <c r="J10499" t="s">
        <v>78922</v>
      </c>
      <c r="K10499" t="s">
        <v>208</v>
      </c>
      <c r="L10499" t="s">
        <v>78921</v>
      </c>
      <c r="N10499" t="s">
        <v>208</v>
      </c>
      <c r="O10499" t="s">
        <v>476</v>
      </c>
      <c r="P10499" t="s">
        <v>476</v>
      </c>
    </row>
    <row r="10500" spans="1:16">
      <c r="A10500" s="484" t="s">
        <v>87816</v>
      </c>
      <c r="B10500" s="485" t="s">
        <v>87815</v>
      </c>
      <c r="C10500" t="s">
        <v>87814</v>
      </c>
      <c r="D10500" t="s">
        <v>87814</v>
      </c>
      <c r="E10500" t="str">
        <f t="shared" si="164"/>
        <v>610665 - DESBIENDRAS NICOLAS</v>
      </c>
      <c r="F10500" t="s">
        <v>3050</v>
      </c>
      <c r="G10500" t="s">
        <v>87813</v>
      </c>
      <c r="H10500" t="s">
        <v>74370</v>
      </c>
      <c r="I10500" t="s">
        <v>603</v>
      </c>
      <c r="J10500" t="s">
        <v>87812</v>
      </c>
      <c r="K10500" t="s">
        <v>208</v>
      </c>
      <c r="L10500" t="s">
        <v>87811</v>
      </c>
      <c r="N10500" t="s">
        <v>208</v>
      </c>
      <c r="O10500" t="s">
        <v>476</v>
      </c>
      <c r="P10500" t="s">
        <v>476</v>
      </c>
    </row>
    <row r="10501" spans="1:16">
      <c r="A10501" s="484" t="s">
        <v>46788</v>
      </c>
      <c r="B10501" s="485" t="s">
        <v>46787</v>
      </c>
      <c r="C10501" t="s">
        <v>46786</v>
      </c>
      <c r="D10501" t="s">
        <v>46786</v>
      </c>
      <c r="E10501" t="str">
        <f t="shared" si="164"/>
        <v>110619 - LA PYRENEENNE AUTO-ECOLE LOURDES</v>
      </c>
      <c r="F10501" t="s">
        <v>22589</v>
      </c>
      <c r="G10501" t="s">
        <v>46785</v>
      </c>
      <c r="I10501" t="s">
        <v>23586</v>
      </c>
      <c r="J10501" t="s">
        <v>46784</v>
      </c>
      <c r="K10501" t="s">
        <v>208</v>
      </c>
      <c r="L10501" t="s">
        <v>46783</v>
      </c>
      <c r="N10501" t="s">
        <v>208</v>
      </c>
      <c r="O10501" t="s">
        <v>476</v>
      </c>
      <c r="P10501" t="s">
        <v>476</v>
      </c>
    </row>
    <row r="10502" spans="1:16">
      <c r="A10502" s="484" t="s">
        <v>9708</v>
      </c>
      <c r="B10502" s="485" t="s">
        <v>9707</v>
      </c>
      <c r="C10502" t="s">
        <v>9706</v>
      </c>
      <c r="D10502" t="s">
        <v>9706</v>
      </c>
      <c r="E10502" t="str">
        <f t="shared" si="164"/>
        <v>651916 - TIMETO</v>
      </c>
      <c r="F10502" t="s">
        <v>3332</v>
      </c>
      <c r="G10502" t="s">
        <v>9705</v>
      </c>
      <c r="I10502" t="s">
        <v>9704</v>
      </c>
      <c r="K10502" t="s">
        <v>208</v>
      </c>
      <c r="L10502" t="s">
        <v>9703</v>
      </c>
      <c r="N10502" t="s">
        <v>208</v>
      </c>
      <c r="O10502" t="s">
        <v>476</v>
      </c>
      <c r="P10502" t="s">
        <v>476</v>
      </c>
    </row>
    <row r="10503" spans="1:16">
      <c r="A10503" s="484" t="s">
        <v>35593</v>
      </c>
      <c r="B10503" s="485" t="s">
        <v>35592</v>
      </c>
      <c r="C10503" t="s">
        <v>35591</v>
      </c>
      <c r="D10503" t="s">
        <v>35591</v>
      </c>
      <c r="E10503" t="str">
        <f t="shared" si="164"/>
        <v>513295 - MOINE SEBASTIEN</v>
      </c>
      <c r="F10503" t="s">
        <v>9913</v>
      </c>
      <c r="G10503" t="s">
        <v>35590</v>
      </c>
      <c r="I10503" t="s">
        <v>1501</v>
      </c>
      <c r="J10503" t="s">
        <v>35589</v>
      </c>
      <c r="K10503" t="s">
        <v>208</v>
      </c>
      <c r="L10503" t="s">
        <v>35588</v>
      </c>
      <c r="N10503" t="s">
        <v>208</v>
      </c>
      <c r="O10503" t="s">
        <v>476</v>
      </c>
      <c r="P10503" t="s">
        <v>476</v>
      </c>
    </row>
    <row r="10504" spans="1:16">
      <c r="A10504" s="484" t="s">
        <v>18854</v>
      </c>
      <c r="B10504" s="485" t="s">
        <v>18853</v>
      </c>
      <c r="C10504" t="s">
        <v>18852</v>
      </c>
      <c r="D10504" t="s">
        <v>18851</v>
      </c>
      <c r="E10504" t="str">
        <f t="shared" si="164"/>
        <v>483473 - PERFORMANCE MEDITERRANEE</v>
      </c>
      <c r="F10504" t="s">
        <v>9340</v>
      </c>
      <c r="G10504" t="s">
        <v>18850</v>
      </c>
      <c r="I10504" t="s">
        <v>12161</v>
      </c>
      <c r="J10504" t="s">
        <v>18849</v>
      </c>
      <c r="K10504" t="s">
        <v>208</v>
      </c>
      <c r="L10504" t="s">
        <v>18848</v>
      </c>
      <c r="N10504" t="s">
        <v>208</v>
      </c>
      <c r="O10504" t="s">
        <v>476</v>
      </c>
      <c r="P10504" t="s">
        <v>476</v>
      </c>
    </row>
    <row r="10505" spans="1:16">
      <c r="A10505" s="484" t="s">
        <v>29116</v>
      </c>
      <c r="B10505" s="485" t="s">
        <v>29115</v>
      </c>
      <c r="C10505" t="s">
        <v>29114</v>
      </c>
      <c r="D10505" t="s">
        <v>29113</v>
      </c>
      <c r="E10505" t="str">
        <f t="shared" si="164"/>
        <v>539922 - PAYET MARIE ISABELLE BFA OI</v>
      </c>
      <c r="F10505" t="s">
        <v>13656</v>
      </c>
      <c r="G10505" t="s">
        <v>29112</v>
      </c>
      <c r="I10505" t="s">
        <v>29111</v>
      </c>
      <c r="J10505" t="s">
        <v>29110</v>
      </c>
      <c r="K10505" t="s">
        <v>208</v>
      </c>
      <c r="L10505" t="s">
        <v>29109</v>
      </c>
      <c r="N10505" t="s">
        <v>208</v>
      </c>
      <c r="O10505" t="s">
        <v>476</v>
      </c>
      <c r="P10505" t="s">
        <v>476</v>
      </c>
    </row>
    <row r="10506" spans="1:16">
      <c r="A10506" s="484" t="s">
        <v>33552</v>
      </c>
      <c r="B10506" s="485" t="s">
        <v>33551</v>
      </c>
      <c r="C10506" t="s">
        <v>33550</v>
      </c>
      <c r="D10506" t="s">
        <v>33549</v>
      </c>
      <c r="E10506" t="str">
        <f t="shared" si="164"/>
        <v>499286 - NEXT FORMA</v>
      </c>
      <c r="F10506" t="s">
        <v>6920</v>
      </c>
      <c r="G10506" t="s">
        <v>33548</v>
      </c>
      <c r="I10506" t="s">
        <v>626</v>
      </c>
      <c r="J10506" t="s">
        <v>33547</v>
      </c>
      <c r="K10506" t="s">
        <v>208</v>
      </c>
      <c r="L10506" t="s">
        <v>33546</v>
      </c>
      <c r="N10506" t="s">
        <v>208</v>
      </c>
      <c r="O10506" t="s">
        <v>476</v>
      </c>
      <c r="P10506" t="s">
        <v>476</v>
      </c>
    </row>
    <row r="10507" spans="1:16">
      <c r="A10507" s="484" t="s">
        <v>17999</v>
      </c>
      <c r="B10507" s="485" t="s">
        <v>17998</v>
      </c>
      <c r="C10507" t="s">
        <v>17997</v>
      </c>
      <c r="D10507" t="s">
        <v>17997</v>
      </c>
      <c r="E10507" t="str">
        <f t="shared" si="164"/>
        <v>386467 - SERENANCE</v>
      </c>
      <c r="F10507" t="s">
        <v>1086</v>
      </c>
      <c r="G10507" t="s">
        <v>17996</v>
      </c>
      <c r="I10507" t="s">
        <v>4451</v>
      </c>
      <c r="J10507" t="s">
        <v>17995</v>
      </c>
      <c r="K10507" t="s">
        <v>17994</v>
      </c>
      <c r="L10507" t="s">
        <v>17993</v>
      </c>
      <c r="N10507" t="s">
        <v>208</v>
      </c>
      <c r="O10507" t="s">
        <v>476</v>
      </c>
      <c r="P10507" t="s">
        <v>476</v>
      </c>
    </row>
    <row r="10508" spans="1:16">
      <c r="A10508" s="484" t="s">
        <v>98010</v>
      </c>
      <c r="B10508" s="485" t="s">
        <v>98009</v>
      </c>
      <c r="C10508" t="s">
        <v>98008</v>
      </c>
      <c r="D10508" t="s">
        <v>98007</v>
      </c>
      <c r="E10508" t="str">
        <f t="shared" si="164"/>
        <v>672816 - CHABANEL SOPHIE</v>
      </c>
      <c r="F10508" t="s">
        <v>24306</v>
      </c>
      <c r="G10508" t="s">
        <v>98006</v>
      </c>
      <c r="I10508" t="s">
        <v>802</v>
      </c>
      <c r="J10508" t="s">
        <v>98005</v>
      </c>
      <c r="K10508" t="s">
        <v>208</v>
      </c>
      <c r="L10508" t="s">
        <v>98004</v>
      </c>
      <c r="N10508" t="s">
        <v>208</v>
      </c>
      <c r="O10508" t="s">
        <v>476</v>
      </c>
      <c r="P10508" t="s">
        <v>476</v>
      </c>
    </row>
    <row r="10509" spans="1:16">
      <c r="A10509" s="484" t="s">
        <v>17083</v>
      </c>
      <c r="B10509" s="485" t="s">
        <v>17082</v>
      </c>
      <c r="C10509" t="s">
        <v>17081</v>
      </c>
      <c r="D10509" t="s">
        <v>17081</v>
      </c>
      <c r="E10509" t="str">
        <f t="shared" si="164"/>
        <v>520639 - SILVY LIONEL</v>
      </c>
      <c r="F10509" t="s">
        <v>2524</v>
      </c>
      <c r="G10509" t="s">
        <v>17080</v>
      </c>
      <c r="I10509" t="s">
        <v>17079</v>
      </c>
      <c r="J10509" t="s">
        <v>17078</v>
      </c>
      <c r="K10509" t="s">
        <v>208</v>
      </c>
      <c r="L10509" t="s">
        <v>17077</v>
      </c>
      <c r="N10509" t="s">
        <v>208</v>
      </c>
      <c r="O10509" t="s">
        <v>476</v>
      </c>
      <c r="P10509" t="s">
        <v>476</v>
      </c>
    </row>
    <row r="10510" spans="1:16">
      <c r="A10510" s="484" t="s">
        <v>80752</v>
      </c>
      <c r="B10510" s="485" t="s">
        <v>80751</v>
      </c>
      <c r="C10510" t="s">
        <v>80750</v>
      </c>
      <c r="D10510" t="s">
        <v>80750</v>
      </c>
      <c r="E10510" t="str">
        <f t="shared" si="164"/>
        <v>471239 - EKODEV PARIS</v>
      </c>
      <c r="F10510" t="s">
        <v>3131</v>
      </c>
      <c r="G10510" t="s">
        <v>80749</v>
      </c>
      <c r="I10510" t="s">
        <v>626</v>
      </c>
      <c r="J10510" t="s">
        <v>80748</v>
      </c>
      <c r="K10510" t="s">
        <v>208</v>
      </c>
      <c r="L10510" t="s">
        <v>80747</v>
      </c>
      <c r="N10510" t="s">
        <v>208</v>
      </c>
      <c r="O10510" t="s">
        <v>476</v>
      </c>
      <c r="P10510" t="s">
        <v>476</v>
      </c>
    </row>
    <row r="10511" spans="1:16">
      <c r="A10511" s="484" t="s">
        <v>28889</v>
      </c>
      <c r="B10511" s="485" t="s">
        <v>28888</v>
      </c>
      <c r="C10511" t="s">
        <v>28887</v>
      </c>
      <c r="D10511" t="s">
        <v>28886</v>
      </c>
      <c r="E10511" t="str">
        <f t="shared" si="164"/>
        <v>618901 - PENNACCHIO MARLENE</v>
      </c>
      <c r="F10511" t="s">
        <v>8728</v>
      </c>
      <c r="G10511" t="s">
        <v>28885</v>
      </c>
      <c r="H10511" t="s">
        <v>28884</v>
      </c>
      <c r="I10511" t="s">
        <v>1845</v>
      </c>
      <c r="J10511" t="s">
        <v>28883</v>
      </c>
      <c r="K10511" t="s">
        <v>208</v>
      </c>
      <c r="L10511" t="s">
        <v>28882</v>
      </c>
      <c r="N10511" t="s">
        <v>208</v>
      </c>
      <c r="O10511" t="s">
        <v>476</v>
      </c>
      <c r="P10511" t="s">
        <v>476</v>
      </c>
    </row>
    <row r="10512" spans="1:16">
      <c r="A10512" s="484" t="s">
        <v>2980</v>
      </c>
      <c r="B10512" s="485" t="s">
        <v>2979</v>
      </c>
      <c r="C10512" t="s">
        <v>2978</v>
      </c>
      <c r="D10512" t="s">
        <v>2978</v>
      </c>
      <c r="E10512" t="str">
        <f t="shared" si="164"/>
        <v>583169 - VOX POPULI - L'ECOLE DE LA VOIX</v>
      </c>
      <c r="F10512" t="s">
        <v>1077</v>
      </c>
      <c r="G10512" t="s">
        <v>2977</v>
      </c>
      <c r="I10512" t="s">
        <v>2976</v>
      </c>
      <c r="J10512" t="s">
        <v>2975</v>
      </c>
      <c r="K10512" t="s">
        <v>208</v>
      </c>
      <c r="L10512" t="s">
        <v>2974</v>
      </c>
      <c r="N10512" t="s">
        <v>208</v>
      </c>
      <c r="O10512" t="s">
        <v>476</v>
      </c>
      <c r="P10512" t="s">
        <v>476</v>
      </c>
    </row>
    <row r="10513" spans="1:16">
      <c r="A10513" s="484" t="s">
        <v>73524</v>
      </c>
      <c r="B10513" s="485" t="s">
        <v>73523</v>
      </c>
      <c r="C10513" t="s">
        <v>73522</v>
      </c>
      <c r="D10513" t="s">
        <v>73521</v>
      </c>
      <c r="E10513" t="str">
        <f t="shared" si="164"/>
        <v>491950 - FACS OCCITANIE</v>
      </c>
      <c r="F10513" t="s">
        <v>9404</v>
      </c>
      <c r="G10513" t="s">
        <v>34152</v>
      </c>
      <c r="H10513" t="s">
        <v>73520</v>
      </c>
      <c r="I10513" t="s">
        <v>1542</v>
      </c>
      <c r="J10513" t="s">
        <v>73519</v>
      </c>
      <c r="K10513" t="s">
        <v>73518</v>
      </c>
      <c r="L10513" t="s">
        <v>73517</v>
      </c>
      <c r="N10513" t="s">
        <v>208</v>
      </c>
      <c r="O10513" t="s">
        <v>476</v>
      </c>
      <c r="P10513" t="s">
        <v>476</v>
      </c>
    </row>
    <row r="10514" spans="1:16">
      <c r="A10514" s="484" t="s">
        <v>13625</v>
      </c>
      <c r="B10514" s="485" t="s">
        <v>13624</v>
      </c>
      <c r="C10514" t="s">
        <v>13623</v>
      </c>
      <c r="D10514" t="s">
        <v>13623</v>
      </c>
      <c r="E10514" t="str">
        <f t="shared" si="164"/>
        <v>422850 - SP ENSEIGNEMENT</v>
      </c>
      <c r="F10514" t="s">
        <v>13622</v>
      </c>
      <c r="G10514" t="s">
        <v>13621</v>
      </c>
      <c r="I10514" t="s">
        <v>569</v>
      </c>
      <c r="J10514" t="s">
        <v>13620</v>
      </c>
      <c r="K10514" t="s">
        <v>208</v>
      </c>
      <c r="L10514" t="s">
        <v>13619</v>
      </c>
      <c r="N10514" t="s">
        <v>208</v>
      </c>
      <c r="O10514" t="s">
        <v>476</v>
      </c>
      <c r="P10514" t="s">
        <v>476</v>
      </c>
    </row>
    <row r="10515" spans="1:16">
      <c r="A10515" s="484" t="s">
        <v>9785</v>
      </c>
      <c r="B10515" s="485" t="s">
        <v>9784</v>
      </c>
      <c r="C10515" t="s">
        <v>9783</v>
      </c>
      <c r="D10515" t="s">
        <v>9782</v>
      </c>
      <c r="E10515" t="str">
        <f t="shared" si="164"/>
        <v>630354 - THOMASSET SANDRINE</v>
      </c>
      <c r="F10515" t="s">
        <v>9781</v>
      </c>
      <c r="G10515" t="s">
        <v>9780</v>
      </c>
      <c r="I10515" t="s">
        <v>9779</v>
      </c>
      <c r="J10515" t="s">
        <v>9778</v>
      </c>
      <c r="K10515" t="s">
        <v>208</v>
      </c>
      <c r="L10515" t="s">
        <v>9777</v>
      </c>
      <c r="N10515" t="s">
        <v>208</v>
      </c>
      <c r="O10515" t="s">
        <v>476</v>
      </c>
      <c r="P10515" t="s">
        <v>476</v>
      </c>
    </row>
    <row r="10516" spans="1:16">
      <c r="A10516" s="484" t="s">
        <v>118685</v>
      </c>
      <c r="B10516" s="485" t="s">
        <v>118684</v>
      </c>
      <c r="C10516" t="s">
        <v>118683</v>
      </c>
      <c r="D10516" t="s">
        <v>118683</v>
      </c>
      <c r="E10516" t="str">
        <f t="shared" si="164"/>
        <v>544589 - ASSOCIATION RESEAU DES CREFAD</v>
      </c>
      <c r="F10516" t="s">
        <v>540</v>
      </c>
      <c r="G10516" t="s">
        <v>99849</v>
      </c>
      <c r="I10516" t="s">
        <v>1678</v>
      </c>
      <c r="J10516" t="s">
        <v>99848</v>
      </c>
      <c r="K10516" t="s">
        <v>208</v>
      </c>
      <c r="L10516" t="s">
        <v>118682</v>
      </c>
      <c r="N10516" t="s">
        <v>208</v>
      </c>
      <c r="O10516" t="s">
        <v>476</v>
      </c>
      <c r="P10516" t="s">
        <v>476</v>
      </c>
    </row>
    <row r="10517" spans="1:16">
      <c r="A10517" s="484" t="s">
        <v>25924</v>
      </c>
      <c r="B10517" s="485" t="s">
        <v>25923</v>
      </c>
      <c r="C10517" t="s">
        <v>25922</v>
      </c>
      <c r="D10517" t="s">
        <v>25922</v>
      </c>
      <c r="E10517" t="str">
        <f t="shared" si="164"/>
        <v>560674 - PRODILOG</v>
      </c>
      <c r="F10517" t="s">
        <v>1328</v>
      </c>
      <c r="G10517" t="s">
        <v>25921</v>
      </c>
      <c r="I10517" t="s">
        <v>25920</v>
      </c>
      <c r="J10517" t="s">
        <v>25919</v>
      </c>
      <c r="K10517" t="s">
        <v>208</v>
      </c>
      <c r="L10517" t="s">
        <v>25918</v>
      </c>
      <c r="N10517" t="s">
        <v>208</v>
      </c>
      <c r="O10517" t="s">
        <v>476</v>
      </c>
      <c r="P10517" t="s">
        <v>476</v>
      </c>
    </row>
    <row r="10518" spans="1:16">
      <c r="A10518" s="484" t="s">
        <v>64417</v>
      </c>
      <c r="B10518" s="485" t="s">
        <v>64416</v>
      </c>
      <c r="C10518" t="s">
        <v>64415</v>
      </c>
      <c r="D10518" t="s">
        <v>64414</v>
      </c>
      <c r="E10518" t="str">
        <f t="shared" si="164"/>
        <v>419102 - GRASC</v>
      </c>
      <c r="F10518" t="s">
        <v>5599</v>
      </c>
      <c r="G10518" t="s">
        <v>64413</v>
      </c>
      <c r="I10518" t="s">
        <v>14322</v>
      </c>
      <c r="K10518" t="s">
        <v>208</v>
      </c>
      <c r="L10518" t="s">
        <v>64412</v>
      </c>
      <c r="N10518" t="s">
        <v>208</v>
      </c>
      <c r="O10518" t="s">
        <v>476</v>
      </c>
      <c r="P10518" t="s">
        <v>476</v>
      </c>
    </row>
    <row r="10519" spans="1:16">
      <c r="A10519" s="484" t="s">
        <v>46899</v>
      </c>
      <c r="B10519" s="485" t="s">
        <v>46898</v>
      </c>
      <c r="C10519" t="s">
        <v>46897</v>
      </c>
      <c r="D10519" t="s">
        <v>46897</v>
      </c>
      <c r="E10519" t="str">
        <f t="shared" si="164"/>
        <v>476110 - LA MAISON PASSIVE SERVICE</v>
      </c>
      <c r="F10519" t="s">
        <v>7380</v>
      </c>
      <c r="G10519" t="s">
        <v>46896</v>
      </c>
      <c r="I10519" t="s">
        <v>46895</v>
      </c>
      <c r="J10519" t="s">
        <v>46894</v>
      </c>
      <c r="K10519" t="s">
        <v>208</v>
      </c>
      <c r="L10519" t="s">
        <v>46893</v>
      </c>
      <c r="N10519" t="s">
        <v>208</v>
      </c>
      <c r="O10519" t="s">
        <v>476</v>
      </c>
      <c r="P10519" t="s">
        <v>476</v>
      </c>
    </row>
    <row r="10520" spans="1:16">
      <c r="A10520" s="484" t="s">
        <v>135346</v>
      </c>
      <c r="B10520" s="485" t="s">
        <v>135345</v>
      </c>
      <c r="C10520" t="s">
        <v>135344</v>
      </c>
      <c r="D10520" t="s">
        <v>135343</v>
      </c>
      <c r="E10520" t="str">
        <f t="shared" si="164"/>
        <v>666762 - ACTINUUM ASNIERES SUR SEINE</v>
      </c>
      <c r="F10520" t="s">
        <v>17652</v>
      </c>
      <c r="G10520" t="s">
        <v>135342</v>
      </c>
      <c r="I10520" t="s">
        <v>2443</v>
      </c>
      <c r="J10520" t="s">
        <v>135341</v>
      </c>
      <c r="K10520" t="s">
        <v>208</v>
      </c>
      <c r="L10520" t="s">
        <v>135340</v>
      </c>
      <c r="N10520" t="s">
        <v>208</v>
      </c>
      <c r="O10520" t="s">
        <v>476</v>
      </c>
      <c r="P10520" t="s">
        <v>476</v>
      </c>
    </row>
    <row r="10521" spans="1:16">
      <c r="A10521" s="484" t="s">
        <v>63176</v>
      </c>
      <c r="B10521" s="485" t="s">
        <v>63175</v>
      </c>
      <c r="C10521" t="s">
        <v>63174</v>
      </c>
      <c r="D10521" t="s">
        <v>63173</v>
      </c>
      <c r="E10521" t="str">
        <f t="shared" si="164"/>
        <v>631036 - GIAPATS MARSEILLE</v>
      </c>
      <c r="F10521" t="s">
        <v>29084</v>
      </c>
      <c r="G10521" t="s">
        <v>63172</v>
      </c>
      <c r="I10521" t="s">
        <v>1035</v>
      </c>
      <c r="J10521" t="s">
        <v>63171</v>
      </c>
      <c r="K10521" t="s">
        <v>208</v>
      </c>
      <c r="L10521" t="s">
        <v>63170</v>
      </c>
      <c r="N10521" t="s">
        <v>207</v>
      </c>
      <c r="O10521" t="s">
        <v>476</v>
      </c>
      <c r="P10521" t="s">
        <v>476</v>
      </c>
    </row>
    <row r="10522" spans="1:16">
      <c r="A10522" s="484" t="s">
        <v>115382</v>
      </c>
      <c r="B10522" s="485" t="s">
        <v>115381</v>
      </c>
      <c r="C10522" t="s">
        <v>115380</v>
      </c>
      <c r="D10522" t="s">
        <v>115380</v>
      </c>
      <c r="E10522" t="str">
        <f t="shared" si="164"/>
        <v>582566 - A2COM FORMATION</v>
      </c>
      <c r="F10522" t="s">
        <v>16262</v>
      </c>
      <c r="G10522" t="s">
        <v>115379</v>
      </c>
      <c r="I10522" t="s">
        <v>17960</v>
      </c>
      <c r="J10522" t="s">
        <v>115378</v>
      </c>
      <c r="K10522" t="s">
        <v>208</v>
      </c>
      <c r="L10522" t="s">
        <v>115377</v>
      </c>
      <c r="N10522" t="s">
        <v>208</v>
      </c>
      <c r="O10522" t="s">
        <v>476</v>
      </c>
      <c r="P10522" t="s">
        <v>476</v>
      </c>
    </row>
    <row r="10523" spans="1:16">
      <c r="A10523" s="484" t="s">
        <v>20431</v>
      </c>
      <c r="B10523" s="485" t="s">
        <v>20430</v>
      </c>
      <c r="C10523" t="s">
        <v>20429</v>
      </c>
      <c r="D10523" t="s">
        <v>20429</v>
      </c>
      <c r="E10523" t="str">
        <f t="shared" si="164"/>
        <v>536635 - SANSANO MELAY SANDRINE SENSORIA</v>
      </c>
      <c r="F10523" t="s">
        <v>831</v>
      </c>
      <c r="G10523" t="s">
        <v>20428</v>
      </c>
      <c r="I10523" t="s">
        <v>8097</v>
      </c>
      <c r="J10523" t="s">
        <v>20427</v>
      </c>
      <c r="K10523" t="s">
        <v>208</v>
      </c>
      <c r="L10523" t="s">
        <v>20426</v>
      </c>
      <c r="N10523" t="s">
        <v>208</v>
      </c>
      <c r="O10523" t="s">
        <v>476</v>
      </c>
      <c r="P10523" t="s">
        <v>476</v>
      </c>
    </row>
    <row r="10524" spans="1:16">
      <c r="A10524" s="484" t="s">
        <v>70837</v>
      </c>
      <c r="B10524" s="485" t="s">
        <v>70836</v>
      </c>
      <c r="C10524" t="s">
        <v>70835</v>
      </c>
      <c r="D10524" t="s">
        <v>70835</v>
      </c>
      <c r="E10524" t="str">
        <f t="shared" si="164"/>
        <v>616473 - FORMAGREEN</v>
      </c>
      <c r="F10524" t="s">
        <v>22589</v>
      </c>
      <c r="G10524" t="s">
        <v>70834</v>
      </c>
      <c r="I10524" t="s">
        <v>70833</v>
      </c>
      <c r="J10524" t="s">
        <v>70832</v>
      </c>
      <c r="K10524" t="s">
        <v>208</v>
      </c>
      <c r="L10524" t="s">
        <v>70831</v>
      </c>
      <c r="N10524" t="s">
        <v>208</v>
      </c>
      <c r="O10524" t="s">
        <v>476</v>
      </c>
      <c r="P10524" t="s">
        <v>476</v>
      </c>
    </row>
    <row r="10525" spans="1:16">
      <c r="A10525" s="484" t="s">
        <v>105310</v>
      </c>
      <c r="B10525" s="485" t="s">
        <v>105309</v>
      </c>
      <c r="C10525" t="s">
        <v>105308</v>
      </c>
      <c r="D10525" t="s">
        <v>105307</v>
      </c>
      <c r="E10525" t="str">
        <f t="shared" si="164"/>
        <v>468642 - CEVEDOM</v>
      </c>
      <c r="F10525" t="s">
        <v>1817</v>
      </c>
      <c r="G10525" t="s">
        <v>105306</v>
      </c>
      <c r="I10525" t="s">
        <v>6078</v>
      </c>
      <c r="J10525" t="s">
        <v>105305</v>
      </c>
      <c r="K10525" t="s">
        <v>208</v>
      </c>
      <c r="L10525" t="s">
        <v>105304</v>
      </c>
      <c r="N10525" t="s">
        <v>208</v>
      </c>
      <c r="O10525" t="s">
        <v>476</v>
      </c>
      <c r="P10525" t="s">
        <v>476</v>
      </c>
    </row>
    <row r="10526" spans="1:16">
      <c r="A10526" s="484" t="s">
        <v>91090</v>
      </c>
      <c r="B10526" s="485" t="s">
        <v>91089</v>
      </c>
      <c r="C10526" t="s">
        <v>91088</v>
      </c>
      <c r="D10526" t="s">
        <v>91088</v>
      </c>
      <c r="E10526" t="str">
        <f t="shared" si="164"/>
        <v>653627 - CREATIVE CULTURE LEADING</v>
      </c>
      <c r="F10526" t="s">
        <v>1952</v>
      </c>
      <c r="G10526" t="s">
        <v>91087</v>
      </c>
      <c r="I10526" t="s">
        <v>18038</v>
      </c>
      <c r="J10526" t="s">
        <v>91086</v>
      </c>
      <c r="K10526" t="s">
        <v>208</v>
      </c>
      <c r="L10526" t="s">
        <v>91085</v>
      </c>
      <c r="N10526" t="s">
        <v>208</v>
      </c>
      <c r="O10526" t="s">
        <v>476</v>
      </c>
      <c r="P10526" t="s">
        <v>476</v>
      </c>
    </row>
    <row r="10527" spans="1:16">
      <c r="A10527" s="484" t="s">
        <v>131495</v>
      </c>
      <c r="B10527" s="485" t="s">
        <v>131494</v>
      </c>
      <c r="C10527" t="s">
        <v>131493</v>
      </c>
      <c r="D10527" t="s">
        <v>131493</v>
      </c>
      <c r="E10527" t="str">
        <f t="shared" si="164"/>
        <v>289899 - AGO INGENIERIE FORMATION</v>
      </c>
      <c r="F10527" t="s">
        <v>2704</v>
      </c>
      <c r="G10527" t="s">
        <v>131492</v>
      </c>
      <c r="I10527" t="s">
        <v>603</v>
      </c>
      <c r="J10527" t="s">
        <v>131491</v>
      </c>
      <c r="K10527" t="s">
        <v>131490</v>
      </c>
      <c r="L10527" t="s">
        <v>131489</v>
      </c>
      <c r="N10527" t="s">
        <v>208</v>
      </c>
      <c r="O10527" t="s">
        <v>476</v>
      </c>
      <c r="P10527" t="s">
        <v>476</v>
      </c>
    </row>
    <row r="10528" spans="1:16">
      <c r="A10528" s="484" t="s">
        <v>36959</v>
      </c>
      <c r="B10528" s="485" t="s">
        <v>36958</v>
      </c>
      <c r="C10528" t="s">
        <v>36957</v>
      </c>
      <c r="D10528" t="s">
        <v>36956</v>
      </c>
      <c r="E10528" t="str">
        <f t="shared" si="164"/>
        <v>435752 - MENARD JEROME</v>
      </c>
      <c r="G10528" t="s">
        <v>36955</v>
      </c>
      <c r="I10528" t="s">
        <v>36335</v>
      </c>
      <c r="J10528" t="s">
        <v>36954</v>
      </c>
      <c r="K10528" t="s">
        <v>208</v>
      </c>
      <c r="L10528" t="s">
        <v>36953</v>
      </c>
      <c r="N10528" t="s">
        <v>208</v>
      </c>
      <c r="O10528" t="s">
        <v>476</v>
      </c>
      <c r="P10528" t="s">
        <v>476</v>
      </c>
    </row>
    <row r="10529" spans="1:16">
      <c r="A10529" s="484" t="s">
        <v>85130</v>
      </c>
      <c r="B10529" s="485" t="s">
        <v>85129</v>
      </c>
      <c r="C10529" t="s">
        <v>85128</v>
      </c>
      <c r="D10529" t="s">
        <v>85127</v>
      </c>
      <c r="E10529" t="str">
        <f t="shared" si="164"/>
        <v>559283 - ECOFAC EVOLUTION LE MANS</v>
      </c>
      <c r="F10529" t="s">
        <v>11439</v>
      </c>
      <c r="G10529" t="s">
        <v>85126</v>
      </c>
      <c r="I10529" t="s">
        <v>3929</v>
      </c>
      <c r="J10529" t="s">
        <v>85125</v>
      </c>
      <c r="K10529" t="s">
        <v>208</v>
      </c>
      <c r="L10529" t="s">
        <v>85124</v>
      </c>
      <c r="N10529" t="s">
        <v>207</v>
      </c>
      <c r="O10529" t="s">
        <v>476</v>
      </c>
      <c r="P10529" t="s">
        <v>476</v>
      </c>
    </row>
    <row r="10530" spans="1:16">
      <c r="A10530" s="484" t="s">
        <v>85136</v>
      </c>
      <c r="B10530" s="485" t="s">
        <v>85129</v>
      </c>
      <c r="C10530" t="s">
        <v>85135</v>
      </c>
      <c r="D10530" t="s">
        <v>85134</v>
      </c>
      <c r="E10530" t="str">
        <f t="shared" si="164"/>
        <v>630913 - ECOFAC EVOLUTION BEAUCOUZE</v>
      </c>
      <c r="F10530" t="s">
        <v>3795</v>
      </c>
      <c r="G10530" t="s">
        <v>85133</v>
      </c>
      <c r="I10530" t="s">
        <v>7830</v>
      </c>
      <c r="J10530" t="s">
        <v>85132</v>
      </c>
      <c r="K10530" t="s">
        <v>208</v>
      </c>
      <c r="L10530" t="s">
        <v>85131</v>
      </c>
      <c r="N10530" t="s">
        <v>207</v>
      </c>
      <c r="O10530" t="s">
        <v>476</v>
      </c>
      <c r="P10530" t="s">
        <v>476</v>
      </c>
    </row>
    <row r="10531" spans="1:16">
      <c r="A10531" s="484" t="s">
        <v>9582</v>
      </c>
      <c r="B10531" s="485" t="s">
        <v>9581</v>
      </c>
      <c r="C10531" t="s">
        <v>9580</v>
      </c>
      <c r="D10531" t="s">
        <v>9579</v>
      </c>
      <c r="E10531" t="str">
        <f t="shared" si="164"/>
        <v>455180 - TBC</v>
      </c>
      <c r="F10531" t="s">
        <v>9578</v>
      </c>
      <c r="G10531" t="s">
        <v>9577</v>
      </c>
      <c r="I10531" t="s">
        <v>9576</v>
      </c>
      <c r="J10531" t="s">
        <v>9575</v>
      </c>
      <c r="K10531" t="s">
        <v>208</v>
      </c>
      <c r="L10531" t="s">
        <v>9574</v>
      </c>
      <c r="N10531" t="s">
        <v>208</v>
      </c>
      <c r="O10531" t="s">
        <v>476</v>
      </c>
      <c r="P10531" t="s">
        <v>476</v>
      </c>
    </row>
    <row r="10532" spans="1:16">
      <c r="A10532" s="484" t="s">
        <v>74112</v>
      </c>
      <c r="B10532" s="485" t="s">
        <v>74111</v>
      </c>
      <c r="C10532" t="s">
        <v>74110</v>
      </c>
      <c r="D10532" t="s">
        <v>74109</v>
      </c>
      <c r="E10532" t="str">
        <f t="shared" si="164"/>
        <v>615237 - FARACHE JAMET CHRISTINE</v>
      </c>
      <c r="F10532" t="s">
        <v>24150</v>
      </c>
      <c r="G10532" t="s">
        <v>74108</v>
      </c>
      <c r="H10532" t="s">
        <v>74107</v>
      </c>
      <c r="I10532" t="s">
        <v>3322</v>
      </c>
      <c r="J10532" t="s">
        <v>74106</v>
      </c>
      <c r="K10532" t="s">
        <v>208</v>
      </c>
      <c r="L10532" t="s">
        <v>74105</v>
      </c>
      <c r="N10532" t="s">
        <v>208</v>
      </c>
      <c r="O10532" t="s">
        <v>476</v>
      </c>
      <c r="P10532" t="s">
        <v>476</v>
      </c>
    </row>
    <row r="10533" spans="1:16">
      <c r="A10533" s="484" t="s">
        <v>57762</v>
      </c>
      <c r="B10533" s="485" t="s">
        <v>57761</v>
      </c>
      <c r="C10533" t="s">
        <v>57760</v>
      </c>
      <c r="D10533" t="s">
        <v>57760</v>
      </c>
      <c r="E10533" t="str">
        <f t="shared" si="164"/>
        <v>630100 - INNOVISTA</v>
      </c>
      <c r="F10533" t="s">
        <v>1315</v>
      </c>
      <c r="G10533" t="s">
        <v>57759</v>
      </c>
      <c r="H10533" t="s">
        <v>57758</v>
      </c>
      <c r="I10533" t="s">
        <v>603</v>
      </c>
      <c r="J10533" t="s">
        <v>57757</v>
      </c>
      <c r="K10533" t="s">
        <v>208</v>
      </c>
      <c r="L10533" t="s">
        <v>57756</v>
      </c>
      <c r="N10533" t="s">
        <v>208</v>
      </c>
      <c r="O10533" t="s">
        <v>476</v>
      </c>
      <c r="P10533" t="s">
        <v>476</v>
      </c>
    </row>
    <row r="10534" spans="1:16">
      <c r="A10534" s="484" t="s">
        <v>48219</v>
      </c>
      <c r="B10534" s="485" t="s">
        <v>48218</v>
      </c>
      <c r="C10534" t="s">
        <v>48217</v>
      </c>
      <c r="D10534" t="s">
        <v>48216</v>
      </c>
      <c r="E10534" t="str">
        <f t="shared" si="164"/>
        <v>568557 - KEYCE ACADEMY - COLLEGE DE PARIS PEROLS</v>
      </c>
      <c r="F10534" t="s">
        <v>6245</v>
      </c>
      <c r="G10534" t="s">
        <v>24730</v>
      </c>
      <c r="I10534" t="s">
        <v>24729</v>
      </c>
      <c r="J10534" t="s">
        <v>48215</v>
      </c>
      <c r="K10534" t="s">
        <v>208</v>
      </c>
      <c r="L10534" t="s">
        <v>48214</v>
      </c>
      <c r="N10534" t="s">
        <v>207</v>
      </c>
      <c r="O10534" t="s">
        <v>476</v>
      </c>
      <c r="P10534" t="s">
        <v>476</v>
      </c>
    </row>
    <row r="10535" spans="1:16">
      <c r="A10535" s="484" t="s">
        <v>112879</v>
      </c>
      <c r="B10535" s="485" t="s">
        <v>112878</v>
      </c>
      <c r="C10535" t="s">
        <v>112877</v>
      </c>
      <c r="D10535" t="s">
        <v>112876</v>
      </c>
      <c r="E10535" t="str">
        <f t="shared" si="164"/>
        <v>437840 - BOITE CATHERINE</v>
      </c>
      <c r="F10535" t="s">
        <v>3656</v>
      </c>
      <c r="G10535" t="s">
        <v>112875</v>
      </c>
      <c r="I10535" t="s">
        <v>53998</v>
      </c>
      <c r="J10535" t="s">
        <v>112874</v>
      </c>
      <c r="K10535" t="s">
        <v>112873</v>
      </c>
      <c r="L10535" t="s">
        <v>112872</v>
      </c>
      <c r="N10535" t="s">
        <v>208</v>
      </c>
      <c r="O10535" t="s">
        <v>476</v>
      </c>
      <c r="P10535" t="s">
        <v>476</v>
      </c>
    </row>
    <row r="10536" spans="1:16">
      <c r="A10536" s="484" t="s">
        <v>76731</v>
      </c>
      <c r="B10536" s="485" t="s">
        <v>76730</v>
      </c>
      <c r="C10536" t="s">
        <v>76729</v>
      </c>
      <c r="D10536" t="s">
        <v>76728</v>
      </c>
      <c r="E10536" t="str">
        <f t="shared" si="164"/>
        <v>430699 - CALLEGARI</v>
      </c>
      <c r="F10536" t="s">
        <v>2994</v>
      </c>
      <c r="G10536" t="s">
        <v>76727</v>
      </c>
      <c r="I10536" t="s">
        <v>2153</v>
      </c>
      <c r="J10536" t="s">
        <v>76726</v>
      </c>
      <c r="K10536" t="s">
        <v>208</v>
      </c>
      <c r="L10536" t="s">
        <v>76725</v>
      </c>
      <c r="N10536" t="s">
        <v>208</v>
      </c>
      <c r="O10536" t="s">
        <v>476</v>
      </c>
      <c r="P10536" t="s">
        <v>476</v>
      </c>
    </row>
    <row r="10537" spans="1:16">
      <c r="A10537" s="484" t="s">
        <v>34162</v>
      </c>
      <c r="B10537" s="485" t="s">
        <v>34161</v>
      </c>
      <c r="C10537" t="s">
        <v>34160</v>
      </c>
      <c r="D10537" t="s">
        <v>34159</v>
      </c>
      <c r="E10537" t="str">
        <f t="shared" si="164"/>
        <v>545478 - NEF</v>
      </c>
      <c r="F10537" t="s">
        <v>10350</v>
      </c>
      <c r="G10537" t="s">
        <v>34158</v>
      </c>
      <c r="I10537" t="s">
        <v>4951</v>
      </c>
      <c r="J10537" t="s">
        <v>34157</v>
      </c>
      <c r="K10537" t="s">
        <v>208</v>
      </c>
      <c r="L10537" t="s">
        <v>34156</v>
      </c>
      <c r="N10537" t="s">
        <v>208</v>
      </c>
      <c r="O10537" t="s">
        <v>476</v>
      </c>
      <c r="P10537" t="s">
        <v>476</v>
      </c>
    </row>
    <row r="10538" spans="1:16">
      <c r="A10538" s="484" t="s">
        <v>43690</v>
      </c>
      <c r="B10538" s="485" t="s">
        <v>43689</v>
      </c>
      <c r="C10538" t="s">
        <v>43688</v>
      </c>
      <c r="D10538" t="s">
        <v>43688</v>
      </c>
      <c r="E10538" t="str">
        <f t="shared" si="164"/>
        <v>527695 - LES BISTROTS GOURMANDS DU RHIN</v>
      </c>
      <c r="F10538" t="s">
        <v>8706</v>
      </c>
      <c r="G10538" t="s">
        <v>43687</v>
      </c>
      <c r="I10538" t="s">
        <v>43686</v>
      </c>
      <c r="J10538" t="s">
        <v>43685</v>
      </c>
      <c r="K10538" t="s">
        <v>208</v>
      </c>
      <c r="L10538" t="s">
        <v>43684</v>
      </c>
      <c r="N10538" t="s">
        <v>208</v>
      </c>
      <c r="O10538" t="s">
        <v>476</v>
      </c>
      <c r="P10538" t="s">
        <v>476</v>
      </c>
    </row>
    <row r="10539" spans="1:16">
      <c r="A10539" s="484" t="s">
        <v>113266</v>
      </c>
      <c r="B10539" s="485" t="s">
        <v>113265</v>
      </c>
      <c r="C10539" t="s">
        <v>113264</v>
      </c>
      <c r="D10539" t="s">
        <v>113264</v>
      </c>
      <c r="E10539" t="str">
        <f t="shared" si="164"/>
        <v>673262 - BIZNESS FORMATION</v>
      </c>
      <c r="F10539" t="s">
        <v>15395</v>
      </c>
      <c r="G10539" t="s">
        <v>113263</v>
      </c>
      <c r="I10539" t="s">
        <v>603</v>
      </c>
      <c r="J10539" t="s">
        <v>9095</v>
      </c>
      <c r="K10539" t="s">
        <v>208</v>
      </c>
      <c r="L10539" t="s">
        <v>113262</v>
      </c>
      <c r="N10539" t="s">
        <v>208</v>
      </c>
      <c r="O10539" t="s">
        <v>476</v>
      </c>
      <c r="P10539" t="s">
        <v>476</v>
      </c>
    </row>
    <row r="10540" spans="1:16">
      <c r="A10540" s="484" t="s">
        <v>95223</v>
      </c>
      <c r="B10540" s="485" t="s">
        <v>95222</v>
      </c>
      <c r="C10540" t="s">
        <v>95221</v>
      </c>
      <c r="D10540" t="s">
        <v>95220</v>
      </c>
      <c r="E10540" t="str">
        <f t="shared" si="164"/>
        <v>421080 - CNPG</v>
      </c>
      <c r="F10540" t="s">
        <v>6072</v>
      </c>
      <c r="G10540" t="s">
        <v>95219</v>
      </c>
      <c r="I10540" t="s">
        <v>1207</v>
      </c>
      <c r="J10540" t="s">
        <v>95218</v>
      </c>
      <c r="K10540" t="s">
        <v>208</v>
      </c>
      <c r="L10540" t="s">
        <v>95217</v>
      </c>
      <c r="N10540" t="s">
        <v>208</v>
      </c>
      <c r="O10540" t="s">
        <v>476</v>
      </c>
      <c r="P10540" t="s">
        <v>476</v>
      </c>
    </row>
    <row r="10541" spans="1:16">
      <c r="A10541" s="484" t="s">
        <v>18940</v>
      </c>
      <c r="B10541" s="485" t="s">
        <v>18939</v>
      </c>
      <c r="C10541" t="s">
        <v>18938</v>
      </c>
      <c r="D10541" t="s">
        <v>18937</v>
      </c>
      <c r="E10541" t="str">
        <f t="shared" si="164"/>
        <v>532320 - SIIN FRANCE SARL</v>
      </c>
      <c r="F10541" t="s">
        <v>3560</v>
      </c>
      <c r="G10541" t="s">
        <v>18936</v>
      </c>
      <c r="I10541" t="s">
        <v>5369</v>
      </c>
      <c r="K10541" t="s">
        <v>18935</v>
      </c>
      <c r="L10541" t="s">
        <v>18934</v>
      </c>
      <c r="N10541" t="s">
        <v>208</v>
      </c>
      <c r="O10541" t="s">
        <v>476</v>
      </c>
      <c r="P10541" t="s">
        <v>476</v>
      </c>
    </row>
    <row r="10542" spans="1:16">
      <c r="A10542" s="484" t="s">
        <v>67809</v>
      </c>
      <c r="B10542" s="485" t="s">
        <v>67808</v>
      </c>
      <c r="C10542" t="s">
        <v>67807</v>
      </c>
      <c r="D10542" t="s">
        <v>67806</v>
      </c>
      <c r="E10542" t="str">
        <f t="shared" si="164"/>
        <v>500987 - GALLEGO CHRISTIAN</v>
      </c>
      <c r="F10542" t="s">
        <v>9491</v>
      </c>
      <c r="G10542" t="s">
        <v>67805</v>
      </c>
      <c r="H10542" t="s">
        <v>67804</v>
      </c>
      <c r="I10542" t="s">
        <v>4282</v>
      </c>
      <c r="J10542" t="s">
        <v>67803</v>
      </c>
      <c r="K10542" t="s">
        <v>208</v>
      </c>
      <c r="L10542" t="s">
        <v>67802</v>
      </c>
      <c r="N10542" t="s">
        <v>208</v>
      </c>
      <c r="O10542" t="s">
        <v>476</v>
      </c>
      <c r="P10542" t="s">
        <v>476</v>
      </c>
    </row>
    <row r="10543" spans="1:16">
      <c r="A10543" s="484" t="s">
        <v>1861</v>
      </c>
      <c r="B10543" s="485" t="s">
        <v>1860</v>
      </c>
      <c r="C10543" t="s">
        <v>1859</v>
      </c>
      <c r="D10543" t="s">
        <v>1858</v>
      </c>
      <c r="E10543" t="str">
        <f t="shared" si="164"/>
        <v>494409 - WOTAN</v>
      </c>
      <c r="F10543" t="s">
        <v>1857</v>
      </c>
      <c r="G10543" t="s">
        <v>1856</v>
      </c>
      <c r="H10543" t="s">
        <v>1855</v>
      </c>
      <c r="I10543" t="s">
        <v>1854</v>
      </c>
      <c r="J10543" t="s">
        <v>1853</v>
      </c>
      <c r="K10543" t="s">
        <v>208</v>
      </c>
      <c r="L10543" t="s">
        <v>1852</v>
      </c>
      <c r="N10543" t="s">
        <v>208</v>
      </c>
      <c r="O10543" t="s">
        <v>476</v>
      </c>
      <c r="P10543" t="s">
        <v>476</v>
      </c>
    </row>
    <row r="10544" spans="1:16">
      <c r="A10544" s="484" t="s">
        <v>27133</v>
      </c>
      <c r="B10544" s="485" t="s">
        <v>27132</v>
      </c>
      <c r="C10544" t="s">
        <v>27131</v>
      </c>
      <c r="D10544" t="s">
        <v>27130</v>
      </c>
      <c r="E10544" t="str">
        <f t="shared" si="164"/>
        <v>640220 - PERF</v>
      </c>
      <c r="F10544" t="s">
        <v>26445</v>
      </c>
      <c r="G10544" t="s">
        <v>27129</v>
      </c>
      <c r="H10544" t="s">
        <v>27128</v>
      </c>
      <c r="I10544" t="s">
        <v>9518</v>
      </c>
      <c r="J10544" t="s">
        <v>27127</v>
      </c>
      <c r="K10544" t="s">
        <v>208</v>
      </c>
      <c r="L10544" t="s">
        <v>27126</v>
      </c>
      <c r="N10544" t="s">
        <v>208</v>
      </c>
      <c r="O10544" t="s">
        <v>476</v>
      </c>
      <c r="P10544" t="s">
        <v>476</v>
      </c>
    </row>
    <row r="10545" spans="1:16">
      <c r="A10545" s="484" t="s">
        <v>134388</v>
      </c>
      <c r="B10545" s="485" t="s">
        <v>134387</v>
      </c>
      <c r="C10545" t="s">
        <v>134386</v>
      </c>
      <c r="D10545" t="s">
        <v>134385</v>
      </c>
      <c r="E10545" t="str">
        <f t="shared" si="164"/>
        <v>680679 - ADIS SERVICES CLERMONT FERRAND</v>
      </c>
      <c r="F10545" t="s">
        <v>6584</v>
      </c>
      <c r="G10545" t="s">
        <v>134384</v>
      </c>
      <c r="H10545" t="s">
        <v>134383</v>
      </c>
      <c r="I10545" t="s">
        <v>1678</v>
      </c>
      <c r="J10545" t="s">
        <v>134382</v>
      </c>
      <c r="K10545" t="s">
        <v>208</v>
      </c>
      <c r="L10545" t="s">
        <v>134381</v>
      </c>
      <c r="N10545" t="s">
        <v>208</v>
      </c>
      <c r="O10545" t="s">
        <v>476</v>
      </c>
      <c r="P10545" t="s">
        <v>476</v>
      </c>
    </row>
    <row r="10546" spans="1:16">
      <c r="A10546" s="484" t="s">
        <v>64638</v>
      </c>
      <c r="B10546" s="485" t="s">
        <v>64637</v>
      </c>
      <c r="C10546" t="s">
        <v>64636</v>
      </c>
      <c r="D10546" t="s">
        <v>64636</v>
      </c>
      <c r="E10546" t="str">
        <f t="shared" si="164"/>
        <v>609638 - GRISONI MARIE</v>
      </c>
      <c r="F10546" t="s">
        <v>64635</v>
      </c>
      <c r="G10546" t="s">
        <v>64634</v>
      </c>
      <c r="H10546" t="s">
        <v>64633</v>
      </c>
      <c r="I10546" t="s">
        <v>1542</v>
      </c>
      <c r="K10546" t="s">
        <v>208</v>
      </c>
      <c r="L10546" t="s">
        <v>64632</v>
      </c>
      <c r="N10546" t="s">
        <v>208</v>
      </c>
      <c r="O10546" t="s">
        <v>476</v>
      </c>
      <c r="P10546" t="s">
        <v>476</v>
      </c>
    </row>
    <row r="10547" spans="1:16">
      <c r="A10547" s="484" t="s">
        <v>57540</v>
      </c>
      <c r="B10547" s="485" t="s">
        <v>57539</v>
      </c>
      <c r="C10547" t="s">
        <v>57538</v>
      </c>
      <c r="D10547" t="s">
        <v>57537</v>
      </c>
      <c r="E10547" t="str">
        <f t="shared" si="164"/>
        <v>684820 - IFPMS</v>
      </c>
      <c r="F10547" t="s">
        <v>22519</v>
      </c>
      <c r="G10547" t="s">
        <v>57536</v>
      </c>
      <c r="I10547" t="s">
        <v>626</v>
      </c>
      <c r="J10547" t="s">
        <v>57535</v>
      </c>
      <c r="K10547" t="s">
        <v>208</v>
      </c>
      <c r="L10547" t="s">
        <v>57534</v>
      </c>
      <c r="N10547" t="s">
        <v>208</v>
      </c>
      <c r="O10547" t="s">
        <v>476</v>
      </c>
      <c r="P10547" t="s">
        <v>476</v>
      </c>
    </row>
    <row r="10548" spans="1:16">
      <c r="A10548" s="484" t="s">
        <v>112229</v>
      </c>
      <c r="B10548" s="485" t="s">
        <v>112228</v>
      </c>
      <c r="C10548" t="s">
        <v>112227</v>
      </c>
      <c r="D10548" t="s">
        <v>112226</v>
      </c>
      <c r="E10548" t="str">
        <f t="shared" si="164"/>
        <v>676287 - BRENOT INGRID</v>
      </c>
      <c r="F10548" t="s">
        <v>33777</v>
      </c>
      <c r="G10548" t="s">
        <v>112225</v>
      </c>
      <c r="I10548" t="s">
        <v>45447</v>
      </c>
      <c r="K10548" t="s">
        <v>208</v>
      </c>
      <c r="L10548" t="s">
        <v>112224</v>
      </c>
      <c r="N10548" t="s">
        <v>208</v>
      </c>
      <c r="O10548" t="s">
        <v>476</v>
      </c>
      <c r="P10548" t="s">
        <v>476</v>
      </c>
    </row>
    <row r="10549" spans="1:16">
      <c r="A10549" s="484" t="s">
        <v>18328</v>
      </c>
      <c r="B10549" s="485" t="s">
        <v>18327</v>
      </c>
      <c r="C10549" t="s">
        <v>18326</v>
      </c>
      <c r="D10549" t="s">
        <v>18326</v>
      </c>
      <c r="E10549" t="str">
        <f t="shared" si="164"/>
        <v>556324 - SEGECO CONSULTING</v>
      </c>
      <c r="F10549" t="s">
        <v>1710</v>
      </c>
      <c r="G10549" t="s">
        <v>18325</v>
      </c>
      <c r="I10549" t="s">
        <v>802</v>
      </c>
      <c r="J10549" t="s">
        <v>18324</v>
      </c>
      <c r="K10549" t="s">
        <v>208</v>
      </c>
      <c r="L10549" t="s">
        <v>18323</v>
      </c>
      <c r="N10549" t="s">
        <v>208</v>
      </c>
      <c r="O10549" t="s">
        <v>476</v>
      </c>
      <c r="P10549" t="s">
        <v>476</v>
      </c>
    </row>
    <row r="10550" spans="1:16">
      <c r="A10550" s="484" t="s">
        <v>114654</v>
      </c>
      <c r="B10550" s="485" t="s">
        <v>114653</v>
      </c>
      <c r="C10550" t="s">
        <v>114652</v>
      </c>
      <c r="D10550" t="s">
        <v>114652</v>
      </c>
      <c r="E10550" t="str">
        <f t="shared" si="164"/>
        <v>619590 - BC INFORMATIQUE</v>
      </c>
      <c r="F10550" t="s">
        <v>540</v>
      </c>
      <c r="G10550" t="s">
        <v>114651</v>
      </c>
      <c r="H10550" t="s">
        <v>114650</v>
      </c>
      <c r="I10550" t="s">
        <v>21095</v>
      </c>
      <c r="J10550" t="s">
        <v>114649</v>
      </c>
      <c r="K10550" t="s">
        <v>208</v>
      </c>
      <c r="L10550" t="s">
        <v>114648</v>
      </c>
      <c r="N10550" t="s">
        <v>208</v>
      </c>
      <c r="O10550" t="s">
        <v>476</v>
      </c>
      <c r="P10550" t="s">
        <v>476</v>
      </c>
    </row>
    <row r="10551" spans="1:16">
      <c r="A10551" s="484" t="s">
        <v>74883</v>
      </c>
      <c r="B10551" s="485" t="s">
        <v>74879</v>
      </c>
      <c r="C10551" t="s">
        <v>74878</v>
      </c>
      <c r="D10551" t="s">
        <v>74878</v>
      </c>
      <c r="E10551" t="str">
        <f t="shared" si="164"/>
        <v>613642 - EVOLUCARE TECHNOLOGIES</v>
      </c>
      <c r="F10551" t="s">
        <v>4181</v>
      </c>
      <c r="I10551" t="s">
        <v>74882</v>
      </c>
      <c r="K10551" t="s">
        <v>208</v>
      </c>
      <c r="L10551" t="s">
        <v>74881</v>
      </c>
      <c r="N10551" t="s">
        <v>208</v>
      </c>
      <c r="O10551" t="s">
        <v>476</v>
      </c>
      <c r="P10551" t="s">
        <v>476</v>
      </c>
    </row>
    <row r="10552" spans="1:16">
      <c r="A10552" s="484" t="s">
        <v>74880</v>
      </c>
      <c r="B10552" s="485" t="s">
        <v>74879</v>
      </c>
      <c r="C10552" t="s">
        <v>74878</v>
      </c>
      <c r="D10552" t="s">
        <v>74877</v>
      </c>
      <c r="E10552" t="str">
        <f t="shared" si="164"/>
        <v>611128 - EVOLUCARE TECHNOLOGIES LE PECQ</v>
      </c>
      <c r="F10552" t="s">
        <v>20312</v>
      </c>
      <c r="G10552" t="s">
        <v>74876</v>
      </c>
      <c r="H10552" t="s">
        <v>74875</v>
      </c>
      <c r="I10552" t="s">
        <v>650</v>
      </c>
      <c r="J10552" t="s">
        <v>74874</v>
      </c>
      <c r="K10552" t="s">
        <v>208</v>
      </c>
      <c r="L10552" t="s">
        <v>74873</v>
      </c>
      <c r="N10552" t="s">
        <v>208</v>
      </c>
      <c r="O10552" t="s">
        <v>476</v>
      </c>
      <c r="P10552" t="s">
        <v>476</v>
      </c>
    </row>
    <row r="10553" spans="1:16">
      <c r="A10553" s="484" t="s">
        <v>85525</v>
      </c>
      <c r="B10553" s="485" t="s">
        <v>85524</v>
      </c>
      <c r="C10553" t="s">
        <v>85523</v>
      </c>
      <c r="D10553" t="s">
        <v>85523</v>
      </c>
      <c r="E10553" t="str">
        <f t="shared" si="164"/>
        <v>509437 - EASY ACCESS ENGLISH</v>
      </c>
      <c r="F10553" t="s">
        <v>40860</v>
      </c>
      <c r="G10553" t="s">
        <v>85522</v>
      </c>
      <c r="I10553" t="s">
        <v>1542</v>
      </c>
      <c r="J10553" t="s">
        <v>85521</v>
      </c>
      <c r="K10553" t="s">
        <v>208</v>
      </c>
      <c r="L10553" t="s">
        <v>85520</v>
      </c>
      <c r="N10553" t="s">
        <v>208</v>
      </c>
      <c r="O10553" t="s">
        <v>476</v>
      </c>
      <c r="P10553" t="s">
        <v>476</v>
      </c>
    </row>
    <row r="10554" spans="1:16">
      <c r="A10554" s="484" t="s">
        <v>111065</v>
      </c>
      <c r="B10554" s="485" t="s">
        <v>111064</v>
      </c>
      <c r="C10554" t="s">
        <v>111063</v>
      </c>
      <c r="D10554" t="s">
        <v>111063</v>
      </c>
      <c r="E10554" t="str">
        <f t="shared" si="164"/>
        <v>420037 - CADENCE</v>
      </c>
      <c r="F10554" t="s">
        <v>6759</v>
      </c>
      <c r="G10554" t="s">
        <v>111062</v>
      </c>
      <c r="I10554" t="s">
        <v>579</v>
      </c>
      <c r="J10554" t="s">
        <v>111061</v>
      </c>
      <c r="K10554" t="s">
        <v>208</v>
      </c>
      <c r="L10554" t="s">
        <v>111060</v>
      </c>
      <c r="N10554" t="s">
        <v>208</v>
      </c>
      <c r="O10554" t="s">
        <v>476</v>
      </c>
      <c r="P10554" t="s">
        <v>476</v>
      </c>
    </row>
    <row r="10555" spans="1:16">
      <c r="A10555" s="484" t="s">
        <v>9648</v>
      </c>
      <c r="B10555" s="485" t="s">
        <v>9647</v>
      </c>
      <c r="C10555" t="s">
        <v>9646</v>
      </c>
      <c r="D10555" t="s">
        <v>9646</v>
      </c>
      <c r="E10555" t="str">
        <f t="shared" si="164"/>
        <v>541710 - TJV TRAJECTIVES</v>
      </c>
      <c r="F10555" t="s">
        <v>3367</v>
      </c>
      <c r="G10555" t="s">
        <v>9645</v>
      </c>
      <c r="I10555" t="s">
        <v>3138</v>
      </c>
      <c r="J10555" t="s">
        <v>9644</v>
      </c>
      <c r="K10555" t="s">
        <v>208</v>
      </c>
      <c r="L10555" t="s">
        <v>9643</v>
      </c>
      <c r="N10555" t="s">
        <v>208</v>
      </c>
      <c r="O10555" t="s">
        <v>476</v>
      </c>
      <c r="P10555" t="s">
        <v>476</v>
      </c>
    </row>
    <row r="10556" spans="1:16">
      <c r="A10556" s="484" t="s">
        <v>35558</v>
      </c>
      <c r="B10556" s="485" t="s">
        <v>35557</v>
      </c>
      <c r="C10556" t="s">
        <v>35556</v>
      </c>
      <c r="D10556" t="s">
        <v>35556</v>
      </c>
      <c r="E10556" t="str">
        <f t="shared" si="164"/>
        <v>459185 - MOLINIER JULIEN - MOLINIER-INFORMATIQUE.FR</v>
      </c>
      <c r="F10556" t="s">
        <v>1191</v>
      </c>
      <c r="G10556" t="s">
        <v>35555</v>
      </c>
      <c r="H10556" t="s">
        <v>35554</v>
      </c>
      <c r="I10556" t="s">
        <v>35553</v>
      </c>
      <c r="J10556" t="s">
        <v>35552</v>
      </c>
      <c r="K10556" t="s">
        <v>208</v>
      </c>
      <c r="L10556" t="s">
        <v>35551</v>
      </c>
      <c r="N10556" t="s">
        <v>208</v>
      </c>
      <c r="O10556" t="s">
        <v>476</v>
      </c>
      <c r="P10556" t="s">
        <v>476</v>
      </c>
    </row>
    <row r="10557" spans="1:16">
      <c r="A10557" s="484" t="s">
        <v>21238</v>
      </c>
      <c r="B10557" s="485" t="s">
        <v>21237</v>
      </c>
      <c r="C10557" t="s">
        <v>21236</v>
      </c>
      <c r="D10557" t="s">
        <v>21235</v>
      </c>
      <c r="E10557" t="str">
        <f t="shared" si="164"/>
        <v>665447 - ROUET CHARDON EMMANUELLE</v>
      </c>
      <c r="F10557" t="s">
        <v>5949</v>
      </c>
      <c r="G10557" t="s">
        <v>21234</v>
      </c>
      <c r="H10557" t="s">
        <v>21233</v>
      </c>
      <c r="I10557" t="s">
        <v>21232</v>
      </c>
      <c r="J10557" t="s">
        <v>21231</v>
      </c>
      <c r="K10557" t="s">
        <v>208</v>
      </c>
      <c r="L10557" t="s">
        <v>21230</v>
      </c>
      <c r="N10557" t="s">
        <v>208</v>
      </c>
      <c r="O10557" t="s">
        <v>476</v>
      </c>
      <c r="P10557" t="s">
        <v>476</v>
      </c>
    </row>
    <row r="10558" spans="1:16">
      <c r="A10558" s="484" t="s">
        <v>35759</v>
      </c>
      <c r="B10558" s="485" t="s">
        <v>35758</v>
      </c>
      <c r="C10558" t="s">
        <v>35757</v>
      </c>
      <c r="D10558" t="s">
        <v>35756</v>
      </c>
      <c r="E10558" t="str">
        <f t="shared" si="164"/>
        <v>442010 - MISURA LUDOVIC</v>
      </c>
      <c r="F10558" t="s">
        <v>35755</v>
      </c>
      <c r="G10558" t="s">
        <v>35754</v>
      </c>
      <c r="I10558" t="s">
        <v>29525</v>
      </c>
      <c r="J10558" t="s">
        <v>35753</v>
      </c>
      <c r="K10558" t="s">
        <v>208</v>
      </c>
      <c r="L10558" t="s">
        <v>35752</v>
      </c>
      <c r="N10558" t="s">
        <v>208</v>
      </c>
      <c r="O10558" t="s">
        <v>476</v>
      </c>
      <c r="P10558" t="s">
        <v>476</v>
      </c>
    </row>
    <row r="10559" spans="1:16">
      <c r="A10559" s="484" t="s">
        <v>56616</v>
      </c>
      <c r="B10559" s="485" t="s">
        <v>56615</v>
      </c>
      <c r="C10559" t="s">
        <v>56614</v>
      </c>
      <c r="D10559" t="s">
        <v>56613</v>
      </c>
      <c r="E10559" t="str">
        <f t="shared" si="164"/>
        <v>456718 - IFAPE</v>
      </c>
      <c r="F10559" t="s">
        <v>1328</v>
      </c>
      <c r="G10559" t="s">
        <v>56612</v>
      </c>
      <c r="H10559" t="s">
        <v>56611</v>
      </c>
      <c r="I10559" t="s">
        <v>12251</v>
      </c>
      <c r="J10559" t="s">
        <v>56610</v>
      </c>
      <c r="K10559" t="s">
        <v>208</v>
      </c>
      <c r="L10559" t="s">
        <v>56609</v>
      </c>
      <c r="N10559" t="s">
        <v>208</v>
      </c>
      <c r="O10559" t="s">
        <v>476</v>
      </c>
      <c r="P10559" t="s">
        <v>476</v>
      </c>
    </row>
    <row r="10560" spans="1:16">
      <c r="A10560" s="484" t="s">
        <v>96414</v>
      </c>
      <c r="B10560" s="485" t="s">
        <v>96413</v>
      </c>
      <c r="C10560" t="s">
        <v>96412</v>
      </c>
      <c r="D10560" t="s">
        <v>96411</v>
      </c>
      <c r="E10560" t="str">
        <f t="shared" si="164"/>
        <v>585646 - CVC</v>
      </c>
      <c r="F10560" t="s">
        <v>15198</v>
      </c>
      <c r="G10560" t="s">
        <v>96410</v>
      </c>
      <c r="I10560" t="s">
        <v>3957</v>
      </c>
      <c r="J10560" t="s">
        <v>96409</v>
      </c>
      <c r="K10560" t="s">
        <v>208</v>
      </c>
      <c r="L10560" t="s">
        <v>96408</v>
      </c>
      <c r="N10560" t="s">
        <v>208</v>
      </c>
      <c r="O10560" t="s">
        <v>476</v>
      </c>
      <c r="P10560" t="s">
        <v>476</v>
      </c>
    </row>
    <row r="10561" spans="1:16">
      <c r="A10561" s="484" t="s">
        <v>18727</v>
      </c>
      <c r="B10561" s="485" t="s">
        <v>18726</v>
      </c>
      <c r="C10561" t="s">
        <v>18725</v>
      </c>
      <c r="D10561" t="s">
        <v>18725</v>
      </c>
      <c r="E10561" t="str">
        <f t="shared" si="164"/>
        <v>652143 - SEA TRAINING</v>
      </c>
      <c r="F10561" t="s">
        <v>18724</v>
      </c>
      <c r="G10561" t="s">
        <v>18723</v>
      </c>
      <c r="I10561" t="s">
        <v>18722</v>
      </c>
      <c r="J10561" t="s">
        <v>18721</v>
      </c>
      <c r="K10561" t="s">
        <v>208</v>
      </c>
      <c r="L10561" t="s">
        <v>18720</v>
      </c>
      <c r="N10561" t="s">
        <v>208</v>
      </c>
      <c r="O10561" t="s">
        <v>476</v>
      </c>
      <c r="P10561" t="s">
        <v>476</v>
      </c>
    </row>
    <row r="10562" spans="1:16">
      <c r="A10562" s="484" t="s">
        <v>14138</v>
      </c>
      <c r="B10562" s="485" t="s">
        <v>14137</v>
      </c>
      <c r="C10562" t="s">
        <v>14136</v>
      </c>
      <c r="D10562" t="s">
        <v>14135</v>
      </c>
      <c r="E10562" t="str">
        <f t="shared" ref="E10562:E10625" si="165">_xlfn.CONCAT(L10562," - ",D10562)</f>
        <v>408931 - SOLID'AGE</v>
      </c>
      <c r="F10562" t="s">
        <v>14134</v>
      </c>
      <c r="G10562" t="s">
        <v>14133</v>
      </c>
      <c r="I10562" t="s">
        <v>14132</v>
      </c>
      <c r="K10562" t="s">
        <v>14131</v>
      </c>
      <c r="L10562" t="s">
        <v>14130</v>
      </c>
      <c r="N10562" t="s">
        <v>208</v>
      </c>
      <c r="O10562" t="s">
        <v>476</v>
      </c>
      <c r="P10562" t="s">
        <v>476</v>
      </c>
    </row>
    <row r="10563" spans="1:16">
      <c r="A10563" s="484" t="s">
        <v>17585</v>
      </c>
      <c r="B10563" s="485" t="s">
        <v>17584</v>
      </c>
      <c r="C10563" t="s">
        <v>17583</v>
      </c>
      <c r="D10563" t="s">
        <v>17582</v>
      </c>
      <c r="E10563" t="str">
        <f t="shared" si="165"/>
        <v>668291 - SEYMOUR EVELYNE</v>
      </c>
      <c r="F10563" t="s">
        <v>15965</v>
      </c>
      <c r="G10563" t="s">
        <v>17581</v>
      </c>
      <c r="I10563" t="s">
        <v>17580</v>
      </c>
      <c r="J10563" t="s">
        <v>17579</v>
      </c>
      <c r="K10563" t="s">
        <v>208</v>
      </c>
      <c r="L10563" t="s">
        <v>17578</v>
      </c>
      <c r="N10563" t="s">
        <v>208</v>
      </c>
      <c r="O10563" t="s">
        <v>476</v>
      </c>
      <c r="P10563" t="s">
        <v>476</v>
      </c>
    </row>
    <row r="10564" spans="1:16">
      <c r="A10564" s="484" t="s">
        <v>90435</v>
      </c>
      <c r="B10564" s="485" t="s">
        <v>90434</v>
      </c>
      <c r="C10564" t="s">
        <v>90433</v>
      </c>
      <c r="D10564" t="s">
        <v>90433</v>
      </c>
      <c r="E10564" t="str">
        <f t="shared" si="165"/>
        <v>615950 - CROSSET PORTAL BRIGITTE</v>
      </c>
      <c r="F10564" t="s">
        <v>13680</v>
      </c>
      <c r="G10564" t="s">
        <v>90432</v>
      </c>
      <c r="I10564" t="s">
        <v>65542</v>
      </c>
      <c r="K10564" t="s">
        <v>208</v>
      </c>
      <c r="L10564" t="s">
        <v>90431</v>
      </c>
      <c r="N10564" t="s">
        <v>208</v>
      </c>
      <c r="O10564" t="s">
        <v>476</v>
      </c>
      <c r="P10564" t="s">
        <v>476</v>
      </c>
    </row>
    <row r="10565" spans="1:16">
      <c r="A10565" s="484" t="s">
        <v>32307</v>
      </c>
      <c r="B10565" s="485" t="s">
        <v>32306</v>
      </c>
      <c r="C10565" t="s">
        <v>32305</v>
      </c>
      <c r="D10565" t="s">
        <v>32305</v>
      </c>
      <c r="E10565" t="str">
        <f t="shared" si="165"/>
        <v>590605 - ODIALIS</v>
      </c>
      <c r="F10565" t="s">
        <v>1710</v>
      </c>
      <c r="G10565" t="s">
        <v>32304</v>
      </c>
      <c r="I10565" t="s">
        <v>802</v>
      </c>
      <c r="J10565" t="s">
        <v>32303</v>
      </c>
      <c r="K10565" t="s">
        <v>208</v>
      </c>
      <c r="L10565" t="s">
        <v>32302</v>
      </c>
      <c r="N10565" t="s">
        <v>208</v>
      </c>
      <c r="O10565" t="s">
        <v>476</v>
      </c>
      <c r="P10565" t="s">
        <v>476</v>
      </c>
    </row>
    <row r="10566" spans="1:16">
      <c r="A10566" s="484" t="s">
        <v>79459</v>
      </c>
      <c r="B10566" s="485" t="s">
        <v>79458</v>
      </c>
      <c r="C10566" t="s">
        <v>79457</v>
      </c>
      <c r="D10566" t="s">
        <v>79457</v>
      </c>
      <c r="E10566" t="str">
        <f t="shared" si="165"/>
        <v>603600 - ENTREPRISES ET TALENTS</v>
      </c>
      <c r="F10566" t="s">
        <v>79456</v>
      </c>
      <c r="G10566" t="s">
        <v>79455</v>
      </c>
      <c r="H10566" t="s">
        <v>79454</v>
      </c>
      <c r="I10566" t="s">
        <v>802</v>
      </c>
      <c r="J10566" t="s">
        <v>79453</v>
      </c>
      <c r="K10566" t="s">
        <v>208</v>
      </c>
      <c r="L10566" t="s">
        <v>79452</v>
      </c>
      <c r="N10566" t="s">
        <v>208</v>
      </c>
      <c r="O10566" t="s">
        <v>476</v>
      </c>
      <c r="P10566" t="s">
        <v>476</v>
      </c>
    </row>
    <row r="10567" spans="1:16">
      <c r="A10567" s="484" t="s">
        <v>46598</v>
      </c>
      <c r="B10567" s="485" t="s">
        <v>46597</v>
      </c>
      <c r="C10567" t="s">
        <v>46596</v>
      </c>
      <c r="D10567" t="s">
        <v>46595</v>
      </c>
      <c r="E10567" t="str">
        <f t="shared" si="165"/>
        <v>654188 - LABESSE  VICKY</v>
      </c>
      <c r="F10567" t="s">
        <v>44153</v>
      </c>
      <c r="G10567" t="s">
        <v>46594</v>
      </c>
      <c r="I10567" t="s">
        <v>31998</v>
      </c>
      <c r="J10567" t="s">
        <v>46593</v>
      </c>
      <c r="K10567" t="s">
        <v>208</v>
      </c>
      <c r="L10567" t="s">
        <v>46592</v>
      </c>
      <c r="N10567" t="s">
        <v>208</v>
      </c>
      <c r="O10567" t="s">
        <v>476</v>
      </c>
      <c r="P10567" t="s">
        <v>476</v>
      </c>
    </row>
    <row r="10568" spans="1:16">
      <c r="A10568" s="484" t="s">
        <v>88311</v>
      </c>
      <c r="B10568" s="485" t="s">
        <v>88310</v>
      </c>
      <c r="C10568" t="s">
        <v>88309</v>
      </c>
      <c r="D10568" t="s">
        <v>88308</v>
      </c>
      <c r="E10568" t="str">
        <f t="shared" si="165"/>
        <v>457395 - DELADOEUILLE FABRICE</v>
      </c>
      <c r="F10568" t="s">
        <v>61202</v>
      </c>
      <c r="G10568" t="s">
        <v>88307</v>
      </c>
      <c r="I10568" t="s">
        <v>88306</v>
      </c>
      <c r="K10568" t="s">
        <v>208</v>
      </c>
      <c r="L10568" t="s">
        <v>88305</v>
      </c>
      <c r="N10568" t="s">
        <v>208</v>
      </c>
      <c r="O10568" t="s">
        <v>476</v>
      </c>
      <c r="P10568" t="s">
        <v>476</v>
      </c>
    </row>
    <row r="10569" spans="1:16">
      <c r="A10569" s="484" t="s">
        <v>26940</v>
      </c>
      <c r="B10569" s="485" t="s">
        <v>26939</v>
      </c>
      <c r="C10569" t="s">
        <v>26938</v>
      </c>
      <c r="D10569" t="s">
        <v>26937</v>
      </c>
      <c r="E10569" t="str">
        <f t="shared" si="165"/>
        <v>617830 - AURORE GIRARD FORMATION</v>
      </c>
      <c r="F10569" t="s">
        <v>26936</v>
      </c>
      <c r="G10569" t="s">
        <v>26935</v>
      </c>
      <c r="I10569" t="s">
        <v>26934</v>
      </c>
      <c r="J10569" t="s">
        <v>26933</v>
      </c>
      <c r="K10569" t="s">
        <v>208</v>
      </c>
      <c r="L10569" t="s">
        <v>26932</v>
      </c>
      <c r="N10569" t="s">
        <v>208</v>
      </c>
      <c r="O10569" t="s">
        <v>476</v>
      </c>
      <c r="P10569" t="s">
        <v>476</v>
      </c>
    </row>
    <row r="10570" spans="1:16">
      <c r="A10570" s="484" t="s">
        <v>136025</v>
      </c>
      <c r="B10570" s="485" t="s">
        <v>136024</v>
      </c>
      <c r="C10570" t="s">
        <v>136023</v>
      </c>
      <c r="D10570" t="s">
        <v>136022</v>
      </c>
      <c r="E10570" t="str">
        <f t="shared" si="165"/>
        <v>596395 - ACCOFOR GUYANCOURT</v>
      </c>
      <c r="F10570" t="s">
        <v>1487</v>
      </c>
      <c r="G10570" t="s">
        <v>136021</v>
      </c>
      <c r="I10570" t="s">
        <v>2749</v>
      </c>
      <c r="J10570" t="s">
        <v>136020</v>
      </c>
      <c r="K10570" t="s">
        <v>208</v>
      </c>
      <c r="L10570" t="s">
        <v>136019</v>
      </c>
      <c r="N10570" t="s">
        <v>208</v>
      </c>
      <c r="O10570" t="s">
        <v>476</v>
      </c>
      <c r="P10570" t="s">
        <v>476</v>
      </c>
    </row>
    <row r="10571" spans="1:16">
      <c r="A10571" s="484" t="s">
        <v>111323</v>
      </c>
      <c r="B10571" s="485" t="s">
        <v>111322</v>
      </c>
      <c r="C10571" t="s">
        <v>111321</v>
      </c>
      <c r="D10571" t="s">
        <v>111320</v>
      </c>
      <c r="E10571" t="str">
        <f t="shared" si="165"/>
        <v>614464 - CABINET AMS</v>
      </c>
      <c r="F10571" t="s">
        <v>27437</v>
      </c>
      <c r="G10571" t="s">
        <v>111319</v>
      </c>
      <c r="I10571" t="s">
        <v>9072</v>
      </c>
      <c r="J10571" t="s">
        <v>111318</v>
      </c>
      <c r="K10571" t="s">
        <v>208</v>
      </c>
      <c r="L10571" t="s">
        <v>111317</v>
      </c>
      <c r="N10571" t="s">
        <v>208</v>
      </c>
      <c r="O10571" t="s">
        <v>476</v>
      </c>
      <c r="P10571" t="s">
        <v>476</v>
      </c>
    </row>
    <row r="10572" spans="1:16">
      <c r="A10572" s="484" t="s">
        <v>132726</v>
      </c>
      <c r="B10572" s="485" t="s">
        <v>132725</v>
      </c>
      <c r="C10572" t="s">
        <v>132724</v>
      </c>
      <c r="D10572" t="s">
        <v>132724</v>
      </c>
      <c r="E10572" t="str">
        <f t="shared" si="165"/>
        <v>419357 - AGAPE ET CO</v>
      </c>
      <c r="F10572" t="s">
        <v>3778</v>
      </c>
      <c r="G10572" t="s">
        <v>132723</v>
      </c>
      <c r="I10572" t="s">
        <v>132722</v>
      </c>
      <c r="J10572" t="s">
        <v>132721</v>
      </c>
      <c r="K10572" t="s">
        <v>208</v>
      </c>
      <c r="L10572" t="s">
        <v>132720</v>
      </c>
      <c r="N10572" t="s">
        <v>208</v>
      </c>
      <c r="O10572" t="s">
        <v>476</v>
      </c>
      <c r="P10572" t="s">
        <v>476</v>
      </c>
    </row>
    <row r="10573" spans="1:16">
      <c r="A10573" s="484" t="s">
        <v>13203</v>
      </c>
      <c r="B10573" s="485" t="s">
        <v>13202</v>
      </c>
      <c r="C10573" t="s">
        <v>13201</v>
      </c>
      <c r="D10573" t="s">
        <v>13200</v>
      </c>
      <c r="E10573" t="str">
        <f t="shared" si="165"/>
        <v>408670 - STARCK-MULLER STEPHANIE</v>
      </c>
      <c r="F10573" t="s">
        <v>1352</v>
      </c>
      <c r="G10573" t="s">
        <v>13199</v>
      </c>
      <c r="I10573" t="s">
        <v>8412</v>
      </c>
      <c r="J10573" t="s">
        <v>13198</v>
      </c>
      <c r="K10573" t="s">
        <v>208</v>
      </c>
      <c r="L10573" t="s">
        <v>13197</v>
      </c>
      <c r="N10573" t="s">
        <v>208</v>
      </c>
      <c r="O10573" t="s">
        <v>476</v>
      </c>
      <c r="P10573" t="s">
        <v>476</v>
      </c>
    </row>
    <row r="10574" spans="1:16">
      <c r="A10574" s="484" t="s">
        <v>2788</v>
      </c>
      <c r="B10574" s="485" t="s">
        <v>2787</v>
      </c>
      <c r="C10574" t="s">
        <v>2786</v>
      </c>
      <c r="D10574" t="s">
        <v>2786</v>
      </c>
      <c r="E10574" t="str">
        <f t="shared" si="165"/>
        <v>577236 - WAROQUY ANTOINETTE</v>
      </c>
      <c r="F10574" t="s">
        <v>1528</v>
      </c>
      <c r="G10574" t="s">
        <v>2785</v>
      </c>
      <c r="I10574" t="s">
        <v>2784</v>
      </c>
      <c r="J10574" t="s">
        <v>2783</v>
      </c>
      <c r="K10574" t="s">
        <v>208</v>
      </c>
      <c r="L10574" t="s">
        <v>2782</v>
      </c>
      <c r="N10574" t="s">
        <v>208</v>
      </c>
      <c r="O10574" t="s">
        <v>476</v>
      </c>
      <c r="P10574" t="s">
        <v>476</v>
      </c>
    </row>
    <row r="10575" spans="1:16">
      <c r="A10575" s="484" t="s">
        <v>72201</v>
      </c>
      <c r="B10575" s="485" t="s">
        <v>72200</v>
      </c>
      <c r="C10575" t="s">
        <v>72199</v>
      </c>
      <c r="D10575" t="s">
        <v>72199</v>
      </c>
      <c r="E10575" t="str">
        <f t="shared" si="165"/>
        <v>673330 - FISL</v>
      </c>
      <c r="F10575" t="s">
        <v>15395</v>
      </c>
      <c r="G10575" t="s">
        <v>72198</v>
      </c>
      <c r="I10575" t="s">
        <v>72197</v>
      </c>
      <c r="J10575" t="s">
        <v>72196</v>
      </c>
      <c r="K10575" t="s">
        <v>208</v>
      </c>
      <c r="L10575" t="s">
        <v>72195</v>
      </c>
      <c r="N10575" t="s">
        <v>208</v>
      </c>
      <c r="O10575" t="s">
        <v>476</v>
      </c>
      <c r="P10575" t="s">
        <v>476</v>
      </c>
    </row>
    <row r="10576" spans="1:16">
      <c r="A10576" s="484" t="s">
        <v>117277</v>
      </c>
      <c r="B10576" s="485" t="s">
        <v>117276</v>
      </c>
      <c r="C10576" t="s">
        <v>117275</v>
      </c>
      <c r="D10576" t="s">
        <v>117275</v>
      </c>
      <c r="E10576" t="str">
        <f t="shared" si="165"/>
        <v>601305 - ATRISC</v>
      </c>
      <c r="F10576" t="s">
        <v>8706</v>
      </c>
      <c r="G10576" t="s">
        <v>117274</v>
      </c>
      <c r="I10576" t="s">
        <v>36426</v>
      </c>
      <c r="J10576" t="s">
        <v>117273</v>
      </c>
      <c r="K10576" t="s">
        <v>208</v>
      </c>
      <c r="L10576" t="s">
        <v>117272</v>
      </c>
      <c r="N10576" t="s">
        <v>208</v>
      </c>
      <c r="O10576" t="s">
        <v>476</v>
      </c>
      <c r="P10576" t="s">
        <v>476</v>
      </c>
    </row>
    <row r="10577" spans="1:16">
      <c r="A10577" s="484" t="s">
        <v>31207</v>
      </c>
      <c r="B10577" s="485" t="s">
        <v>31206</v>
      </c>
      <c r="C10577" t="s">
        <v>31205</v>
      </c>
      <c r="D10577" t="s">
        <v>31205</v>
      </c>
      <c r="E10577" t="str">
        <f t="shared" si="165"/>
        <v>493405 - OPTIMEX DATA</v>
      </c>
      <c r="F10577" t="s">
        <v>1352</v>
      </c>
      <c r="G10577" t="s">
        <v>31204</v>
      </c>
      <c r="I10577" t="s">
        <v>31203</v>
      </c>
      <c r="J10577" t="s">
        <v>31202</v>
      </c>
      <c r="K10577" t="s">
        <v>208</v>
      </c>
      <c r="L10577" t="s">
        <v>31201</v>
      </c>
      <c r="N10577" t="s">
        <v>208</v>
      </c>
      <c r="O10577" t="s">
        <v>476</v>
      </c>
      <c r="P10577" t="s">
        <v>476</v>
      </c>
    </row>
    <row r="10578" spans="1:16">
      <c r="A10578" s="484" t="s">
        <v>135493</v>
      </c>
      <c r="B10578" s="485" t="s">
        <v>135492</v>
      </c>
      <c r="C10578" t="s">
        <v>135491</v>
      </c>
      <c r="D10578" t="s">
        <v>135491</v>
      </c>
      <c r="E10578" t="str">
        <f t="shared" si="165"/>
        <v>537068 - ACTEMOS</v>
      </c>
      <c r="F10578" t="s">
        <v>3843</v>
      </c>
      <c r="G10578" t="s">
        <v>135490</v>
      </c>
      <c r="I10578" t="s">
        <v>7016</v>
      </c>
      <c r="J10578" t="s">
        <v>135489</v>
      </c>
      <c r="K10578" t="s">
        <v>208</v>
      </c>
      <c r="L10578" t="s">
        <v>135488</v>
      </c>
      <c r="N10578" t="s">
        <v>208</v>
      </c>
      <c r="O10578" t="s">
        <v>476</v>
      </c>
      <c r="P10578" t="s">
        <v>476</v>
      </c>
    </row>
    <row r="10579" spans="1:16">
      <c r="A10579" s="484" t="s">
        <v>18357</v>
      </c>
      <c r="B10579" s="485" t="s">
        <v>18356</v>
      </c>
      <c r="C10579" t="s">
        <v>18355</v>
      </c>
      <c r="D10579" t="s">
        <v>18354</v>
      </c>
      <c r="E10579" t="str">
        <f t="shared" si="165"/>
        <v>618755 - SEENOVATE PARIS</v>
      </c>
      <c r="F10579" t="s">
        <v>18353</v>
      </c>
      <c r="G10579" t="s">
        <v>18352</v>
      </c>
      <c r="I10579" t="s">
        <v>626</v>
      </c>
      <c r="J10579" t="s">
        <v>18351</v>
      </c>
      <c r="K10579" t="s">
        <v>208</v>
      </c>
      <c r="L10579" t="s">
        <v>18350</v>
      </c>
      <c r="N10579" t="s">
        <v>208</v>
      </c>
      <c r="O10579" t="s">
        <v>476</v>
      </c>
      <c r="P10579" t="s">
        <v>476</v>
      </c>
    </row>
    <row r="10580" spans="1:16">
      <c r="A10580" s="484" t="s">
        <v>13819</v>
      </c>
      <c r="B10580" s="485" t="s">
        <v>13818</v>
      </c>
      <c r="C10580" t="s">
        <v>13817</v>
      </c>
      <c r="D10580" t="s">
        <v>13816</v>
      </c>
      <c r="E10580" t="str">
        <f t="shared" si="165"/>
        <v>485998 - SOPRA HR SOFTWARE ANNECY</v>
      </c>
      <c r="F10580" t="s">
        <v>2572</v>
      </c>
      <c r="G10580" t="s">
        <v>13810</v>
      </c>
      <c r="H10580" t="s">
        <v>13815</v>
      </c>
      <c r="I10580" t="s">
        <v>13808</v>
      </c>
      <c r="K10580" t="s">
        <v>208</v>
      </c>
      <c r="L10580" t="s">
        <v>13814</v>
      </c>
      <c r="N10580" t="s">
        <v>208</v>
      </c>
      <c r="O10580" t="s">
        <v>476</v>
      </c>
      <c r="P10580" t="s">
        <v>476</v>
      </c>
    </row>
    <row r="10581" spans="1:16">
      <c r="A10581" s="484" t="s">
        <v>34190</v>
      </c>
      <c r="B10581" s="485" t="s">
        <v>34189</v>
      </c>
      <c r="C10581" t="s">
        <v>34188</v>
      </c>
      <c r="D10581" t="s">
        <v>34188</v>
      </c>
      <c r="E10581" t="str">
        <f t="shared" si="165"/>
        <v>409844 - NAGELS MARC</v>
      </c>
      <c r="F10581" t="s">
        <v>34187</v>
      </c>
      <c r="G10581" t="s">
        <v>34186</v>
      </c>
      <c r="I10581" t="s">
        <v>34185</v>
      </c>
      <c r="K10581" t="s">
        <v>34184</v>
      </c>
      <c r="L10581" t="s">
        <v>34183</v>
      </c>
      <c r="N10581" t="s">
        <v>208</v>
      </c>
      <c r="O10581" t="s">
        <v>476</v>
      </c>
      <c r="P10581" t="s">
        <v>476</v>
      </c>
    </row>
    <row r="10582" spans="1:16">
      <c r="A10582" s="484" t="s">
        <v>45893</v>
      </c>
      <c r="B10582" s="485" t="s">
        <v>45892</v>
      </c>
      <c r="C10582" t="s">
        <v>45891</v>
      </c>
      <c r="D10582" t="s">
        <v>45890</v>
      </c>
      <c r="E10582" t="str">
        <f t="shared" si="165"/>
        <v>498932 - LANDY MARC</v>
      </c>
      <c r="F10582" t="s">
        <v>1710</v>
      </c>
      <c r="G10582" t="s">
        <v>45889</v>
      </c>
      <c r="H10582" t="s">
        <v>45888</v>
      </c>
      <c r="I10582" t="s">
        <v>2285</v>
      </c>
      <c r="J10582" t="s">
        <v>45887</v>
      </c>
      <c r="K10582" t="s">
        <v>208</v>
      </c>
      <c r="L10582" t="s">
        <v>45886</v>
      </c>
      <c r="N10582" t="s">
        <v>208</v>
      </c>
      <c r="O10582" t="s">
        <v>476</v>
      </c>
      <c r="P10582" t="s">
        <v>476</v>
      </c>
    </row>
    <row r="10583" spans="1:16">
      <c r="A10583" s="484" t="s">
        <v>68896</v>
      </c>
      <c r="B10583" s="485" t="s">
        <v>68895</v>
      </c>
      <c r="C10583" t="s">
        <v>68894</v>
      </c>
      <c r="D10583" t="s">
        <v>68893</v>
      </c>
      <c r="E10583" t="str">
        <f t="shared" si="165"/>
        <v>436732 - FOUR VIEAU FABIENNE</v>
      </c>
      <c r="F10583" t="s">
        <v>7629</v>
      </c>
      <c r="G10583" t="s">
        <v>68892</v>
      </c>
      <c r="I10583" t="s">
        <v>14014</v>
      </c>
      <c r="J10583" t="s">
        <v>68891</v>
      </c>
      <c r="K10583" t="s">
        <v>208</v>
      </c>
      <c r="L10583" t="s">
        <v>68890</v>
      </c>
      <c r="N10583" t="s">
        <v>208</v>
      </c>
      <c r="O10583" t="s">
        <v>476</v>
      </c>
      <c r="P10583" t="s">
        <v>476</v>
      </c>
    </row>
    <row r="10584" spans="1:16">
      <c r="A10584" s="484" t="s">
        <v>29838</v>
      </c>
      <c r="B10584" s="485" t="s">
        <v>29837</v>
      </c>
      <c r="C10584" t="s">
        <v>29836</v>
      </c>
      <c r="D10584" t="s">
        <v>29835</v>
      </c>
      <c r="E10584" t="str">
        <f t="shared" si="165"/>
        <v>519959 - PALMA SPEAK HOLDING PARIS 3EME</v>
      </c>
      <c r="F10584" t="s">
        <v>29834</v>
      </c>
      <c r="G10584" t="s">
        <v>29833</v>
      </c>
      <c r="I10584" t="s">
        <v>626</v>
      </c>
      <c r="J10584" t="s">
        <v>29832</v>
      </c>
      <c r="K10584" t="s">
        <v>208</v>
      </c>
      <c r="L10584" t="s">
        <v>29831</v>
      </c>
      <c r="N10584" t="s">
        <v>208</v>
      </c>
      <c r="O10584" t="s">
        <v>476</v>
      </c>
      <c r="P10584" t="s">
        <v>476</v>
      </c>
    </row>
    <row r="10585" spans="1:16">
      <c r="A10585" s="484" t="s">
        <v>40805</v>
      </c>
      <c r="B10585" s="485" t="s">
        <v>40804</v>
      </c>
      <c r="C10585" t="s">
        <v>40803</v>
      </c>
      <c r="D10585" t="s">
        <v>40802</v>
      </c>
      <c r="E10585" t="str">
        <f t="shared" si="165"/>
        <v>614609 - MACHADO</v>
      </c>
      <c r="F10585" t="s">
        <v>13133</v>
      </c>
      <c r="G10585" t="s">
        <v>40801</v>
      </c>
      <c r="H10585" t="s">
        <v>40800</v>
      </c>
      <c r="I10585" t="s">
        <v>7958</v>
      </c>
      <c r="J10585" t="s">
        <v>40799</v>
      </c>
      <c r="K10585" t="s">
        <v>208</v>
      </c>
      <c r="L10585" t="s">
        <v>40798</v>
      </c>
      <c r="N10585" t="s">
        <v>208</v>
      </c>
      <c r="O10585" t="s">
        <v>476</v>
      </c>
      <c r="P10585" t="s">
        <v>476</v>
      </c>
    </row>
    <row r="10586" spans="1:16">
      <c r="A10586" s="484" t="s">
        <v>82413</v>
      </c>
      <c r="B10586" s="485" t="s">
        <v>82412</v>
      </c>
      <c r="C10586" t="s">
        <v>82411</v>
      </c>
      <c r="D10586" t="s">
        <v>82411</v>
      </c>
      <c r="E10586" t="str">
        <f t="shared" si="165"/>
        <v>577005 - EDUCATION ET REEDUCATION CANINE</v>
      </c>
      <c r="F10586" t="s">
        <v>82410</v>
      </c>
      <c r="G10586" t="s">
        <v>82409</v>
      </c>
      <c r="I10586" t="s">
        <v>596</v>
      </c>
      <c r="J10586" t="s">
        <v>82408</v>
      </c>
      <c r="K10586" t="s">
        <v>208</v>
      </c>
      <c r="L10586" t="s">
        <v>82407</v>
      </c>
      <c r="N10586" t="s">
        <v>208</v>
      </c>
      <c r="O10586" t="s">
        <v>476</v>
      </c>
      <c r="P10586" t="s">
        <v>476</v>
      </c>
    </row>
    <row r="10587" spans="1:16">
      <c r="A10587" s="484" t="s">
        <v>8957</v>
      </c>
      <c r="B10587" s="485" t="s">
        <v>8956</v>
      </c>
      <c r="C10587" t="s">
        <v>8955</v>
      </c>
      <c r="D10587" t="s">
        <v>8954</v>
      </c>
      <c r="E10587" t="str">
        <f t="shared" si="165"/>
        <v>621092 - TREMINTIN MARION</v>
      </c>
      <c r="F10587" t="s">
        <v>8607</v>
      </c>
      <c r="G10587" t="s">
        <v>8953</v>
      </c>
      <c r="I10587" t="s">
        <v>8952</v>
      </c>
      <c r="K10587" t="s">
        <v>208</v>
      </c>
      <c r="L10587" t="s">
        <v>8951</v>
      </c>
      <c r="N10587" t="s">
        <v>208</v>
      </c>
      <c r="O10587" t="s">
        <v>476</v>
      </c>
      <c r="P10587" t="s">
        <v>476</v>
      </c>
    </row>
    <row r="10588" spans="1:16">
      <c r="A10588" s="484" t="s">
        <v>137049</v>
      </c>
      <c r="B10588" s="485" t="s">
        <v>137048</v>
      </c>
      <c r="C10588" t="s">
        <v>137047</v>
      </c>
      <c r="D10588" t="s">
        <v>137046</v>
      </c>
      <c r="E10588" t="str">
        <f t="shared" si="165"/>
        <v>606571 - AABC NS CONSEIL MERIGNAC</v>
      </c>
      <c r="F10588" t="s">
        <v>17062</v>
      </c>
      <c r="G10588" t="s">
        <v>137045</v>
      </c>
      <c r="H10588" t="s">
        <v>137044</v>
      </c>
      <c r="I10588" t="s">
        <v>1466</v>
      </c>
      <c r="J10588" t="s">
        <v>137043</v>
      </c>
      <c r="K10588" t="s">
        <v>208</v>
      </c>
      <c r="L10588" t="s">
        <v>137042</v>
      </c>
      <c r="N10588" t="s">
        <v>208</v>
      </c>
      <c r="O10588" t="s">
        <v>476</v>
      </c>
      <c r="P10588" t="s">
        <v>476</v>
      </c>
    </row>
    <row r="10589" spans="1:16">
      <c r="A10589" s="484" t="s">
        <v>137053</v>
      </c>
      <c r="B10589" s="485" t="s">
        <v>137048</v>
      </c>
      <c r="C10589" t="s">
        <v>137047</v>
      </c>
      <c r="D10589" t="s">
        <v>137052</v>
      </c>
      <c r="E10589" t="str">
        <f t="shared" si="165"/>
        <v>550383 - AABC NS CONSEIL LILLE</v>
      </c>
      <c r="F10589" t="s">
        <v>1817</v>
      </c>
      <c r="G10589" t="s">
        <v>111142</v>
      </c>
      <c r="I10589" t="s">
        <v>1814</v>
      </c>
      <c r="J10589" t="s">
        <v>137051</v>
      </c>
      <c r="K10589" t="s">
        <v>208</v>
      </c>
      <c r="L10589" t="s">
        <v>137050</v>
      </c>
      <c r="N10589" t="s">
        <v>208</v>
      </c>
      <c r="O10589" t="s">
        <v>476</v>
      </c>
      <c r="P10589" t="s">
        <v>476</v>
      </c>
    </row>
    <row r="10590" spans="1:16">
      <c r="A10590" s="484" t="s">
        <v>78583</v>
      </c>
      <c r="B10590" s="485" t="s">
        <v>78582</v>
      </c>
      <c r="C10590" t="s">
        <v>78581</v>
      </c>
      <c r="D10590" t="s">
        <v>78581</v>
      </c>
      <c r="E10590" t="str">
        <f t="shared" si="165"/>
        <v>632260 - ESCO WESFORD</v>
      </c>
      <c r="F10590" t="s">
        <v>540</v>
      </c>
      <c r="G10590" t="s">
        <v>78580</v>
      </c>
      <c r="H10590" t="s">
        <v>78579</v>
      </c>
      <c r="I10590" t="s">
        <v>1678</v>
      </c>
      <c r="K10590" t="s">
        <v>208</v>
      </c>
      <c r="L10590" t="s">
        <v>78578</v>
      </c>
      <c r="N10590" t="s">
        <v>207</v>
      </c>
      <c r="O10590" t="s">
        <v>476</v>
      </c>
      <c r="P10590" t="s">
        <v>476</v>
      </c>
    </row>
    <row r="10591" spans="1:16">
      <c r="A10591" s="484" t="s">
        <v>24199</v>
      </c>
      <c r="B10591" s="485" t="s">
        <v>24198</v>
      </c>
      <c r="C10591" t="s">
        <v>24197</v>
      </c>
      <c r="D10591" t="s">
        <v>24197</v>
      </c>
      <c r="E10591" t="str">
        <f t="shared" si="165"/>
        <v>462469 - QUEQUET ERIC</v>
      </c>
      <c r="F10591" t="s">
        <v>1848</v>
      </c>
      <c r="G10591" t="s">
        <v>24196</v>
      </c>
      <c r="I10591" t="s">
        <v>24195</v>
      </c>
      <c r="J10591" t="s">
        <v>24194</v>
      </c>
      <c r="K10591" t="s">
        <v>208</v>
      </c>
      <c r="L10591" t="s">
        <v>24193</v>
      </c>
      <c r="N10591" t="s">
        <v>208</v>
      </c>
      <c r="O10591" t="s">
        <v>476</v>
      </c>
      <c r="P10591" t="s">
        <v>476</v>
      </c>
    </row>
    <row r="10592" spans="1:16">
      <c r="A10592" s="484" t="s">
        <v>91573</v>
      </c>
      <c r="B10592" s="485" t="s">
        <v>91572</v>
      </c>
      <c r="C10592" t="s">
        <v>91571</v>
      </c>
      <c r="D10592" t="s">
        <v>91570</v>
      </c>
      <c r="E10592" t="str">
        <f t="shared" si="165"/>
        <v>623180 - COSTE SARAH</v>
      </c>
      <c r="F10592" t="s">
        <v>14435</v>
      </c>
      <c r="G10592" t="s">
        <v>91569</v>
      </c>
      <c r="I10592" t="s">
        <v>9297</v>
      </c>
      <c r="K10592" t="s">
        <v>208</v>
      </c>
      <c r="L10592" t="s">
        <v>91568</v>
      </c>
      <c r="N10592" t="s">
        <v>208</v>
      </c>
      <c r="O10592" t="s">
        <v>476</v>
      </c>
      <c r="P10592" t="s">
        <v>476</v>
      </c>
    </row>
    <row r="10593" spans="1:16">
      <c r="A10593" s="484" t="s">
        <v>23145</v>
      </c>
      <c r="B10593" s="485" t="s">
        <v>23144</v>
      </c>
      <c r="C10593" t="s">
        <v>23143</v>
      </c>
      <c r="D10593" t="s">
        <v>23142</v>
      </c>
      <c r="E10593" t="str">
        <f t="shared" si="165"/>
        <v>616590 - REQUENA CAROLE</v>
      </c>
      <c r="F10593" t="s">
        <v>23141</v>
      </c>
      <c r="G10593" t="s">
        <v>23140</v>
      </c>
      <c r="I10593" t="s">
        <v>795</v>
      </c>
      <c r="J10593" t="s">
        <v>23139</v>
      </c>
      <c r="K10593" t="s">
        <v>208</v>
      </c>
      <c r="L10593" t="s">
        <v>23138</v>
      </c>
      <c r="N10593" t="s">
        <v>208</v>
      </c>
      <c r="O10593" t="s">
        <v>476</v>
      </c>
      <c r="P10593" t="s">
        <v>476</v>
      </c>
    </row>
    <row r="10594" spans="1:16">
      <c r="A10594" s="484" t="s">
        <v>72147</v>
      </c>
      <c r="B10594" s="485" t="s">
        <v>72146</v>
      </c>
      <c r="C10594" t="s">
        <v>72145</v>
      </c>
      <c r="D10594" t="s">
        <v>72145</v>
      </c>
      <c r="E10594" t="str">
        <f t="shared" si="165"/>
        <v>490751 - FLAESCH BOUSAC SYLVIE AVENIR RESSOURCES HUMAINE OUEST</v>
      </c>
      <c r="F10594" t="s">
        <v>72144</v>
      </c>
      <c r="G10594" t="s">
        <v>72143</v>
      </c>
      <c r="I10594" t="s">
        <v>888</v>
      </c>
      <c r="K10594" t="s">
        <v>208</v>
      </c>
      <c r="L10594" t="s">
        <v>72142</v>
      </c>
      <c r="N10594" t="s">
        <v>208</v>
      </c>
      <c r="O10594" t="s">
        <v>476</v>
      </c>
      <c r="P10594" t="s">
        <v>476</v>
      </c>
    </row>
    <row r="10595" spans="1:16">
      <c r="A10595" s="484" t="s">
        <v>87326</v>
      </c>
      <c r="B10595" s="485" t="s">
        <v>87325</v>
      </c>
      <c r="C10595" t="s">
        <v>87324</v>
      </c>
      <c r="D10595" t="s">
        <v>87323</v>
      </c>
      <c r="E10595" t="str">
        <f t="shared" si="165"/>
        <v>440693 - DHERY FREDERIC</v>
      </c>
      <c r="F10595" t="s">
        <v>51454</v>
      </c>
      <c r="G10595" t="s">
        <v>87322</v>
      </c>
      <c r="I10595" t="s">
        <v>87321</v>
      </c>
      <c r="J10595" t="s">
        <v>87320</v>
      </c>
      <c r="K10595" t="s">
        <v>208</v>
      </c>
      <c r="L10595" t="s">
        <v>87319</v>
      </c>
      <c r="N10595" t="s">
        <v>208</v>
      </c>
      <c r="O10595" t="s">
        <v>476</v>
      </c>
      <c r="P10595" t="s">
        <v>476</v>
      </c>
    </row>
    <row r="10596" spans="1:16">
      <c r="A10596" s="484" t="s">
        <v>99329</v>
      </c>
      <c r="B10596" s="485" t="s">
        <v>99328</v>
      </c>
      <c r="C10596" t="s">
        <v>99327</v>
      </c>
      <c r="D10596" t="s">
        <v>99327</v>
      </c>
      <c r="E10596" t="str">
        <f t="shared" si="165"/>
        <v>643750 - CEPIA</v>
      </c>
      <c r="F10596" t="s">
        <v>49008</v>
      </c>
      <c r="G10596" t="s">
        <v>99326</v>
      </c>
      <c r="I10596" t="s">
        <v>22770</v>
      </c>
      <c r="J10596" t="s">
        <v>99325</v>
      </c>
      <c r="K10596" t="s">
        <v>208</v>
      </c>
      <c r="L10596" t="s">
        <v>99324</v>
      </c>
      <c r="N10596" t="s">
        <v>208</v>
      </c>
      <c r="O10596" t="s">
        <v>476</v>
      </c>
      <c r="P10596" t="s">
        <v>476</v>
      </c>
    </row>
    <row r="10597" spans="1:16">
      <c r="A10597" s="484" t="s">
        <v>62517</v>
      </c>
      <c r="B10597" s="485" t="s">
        <v>62516</v>
      </c>
      <c r="C10597" t="s">
        <v>62515</v>
      </c>
      <c r="D10597" t="s">
        <v>62515</v>
      </c>
      <c r="E10597" t="str">
        <f t="shared" si="165"/>
        <v>636976 - HALEY EMMA</v>
      </c>
      <c r="F10597" t="s">
        <v>15613</v>
      </c>
      <c r="G10597" t="s">
        <v>62514</v>
      </c>
      <c r="I10597" t="s">
        <v>62513</v>
      </c>
      <c r="K10597" t="s">
        <v>208</v>
      </c>
      <c r="L10597" t="s">
        <v>62512</v>
      </c>
      <c r="N10597" t="s">
        <v>208</v>
      </c>
      <c r="O10597" t="s">
        <v>476</v>
      </c>
      <c r="P10597" t="s">
        <v>476</v>
      </c>
    </row>
    <row r="10598" spans="1:16">
      <c r="A10598" s="484" t="s">
        <v>111015</v>
      </c>
      <c r="B10598" s="485" t="s">
        <v>111014</v>
      </c>
      <c r="C10598" t="s">
        <v>111013</v>
      </c>
      <c r="D10598" t="s">
        <v>111013</v>
      </c>
      <c r="E10598" t="str">
        <f t="shared" si="165"/>
        <v>420700 - CADUCEE FORMATION</v>
      </c>
      <c r="F10598" t="s">
        <v>9112</v>
      </c>
      <c r="G10598" t="s">
        <v>111012</v>
      </c>
      <c r="I10598" t="s">
        <v>111011</v>
      </c>
      <c r="J10598" t="s">
        <v>111010</v>
      </c>
      <c r="K10598" t="s">
        <v>111009</v>
      </c>
      <c r="L10598" t="s">
        <v>111008</v>
      </c>
      <c r="N10598" t="s">
        <v>208</v>
      </c>
      <c r="O10598" t="s">
        <v>476</v>
      </c>
      <c r="P10598" t="s">
        <v>476</v>
      </c>
    </row>
    <row r="10599" spans="1:16">
      <c r="A10599" s="484" t="s">
        <v>134522</v>
      </c>
      <c r="B10599" s="485" t="s">
        <v>134521</v>
      </c>
      <c r="C10599" t="s">
        <v>134520</v>
      </c>
      <c r="D10599" t="s">
        <v>134519</v>
      </c>
      <c r="E10599" t="str">
        <f t="shared" si="165"/>
        <v>669349 - ADHEES</v>
      </c>
      <c r="F10599" t="s">
        <v>590</v>
      </c>
      <c r="G10599" t="s">
        <v>134518</v>
      </c>
      <c r="I10599" t="s">
        <v>134517</v>
      </c>
      <c r="J10599" t="s">
        <v>134516</v>
      </c>
      <c r="K10599" t="s">
        <v>208</v>
      </c>
      <c r="L10599" t="s">
        <v>134515</v>
      </c>
      <c r="N10599" t="s">
        <v>208</v>
      </c>
      <c r="O10599" t="s">
        <v>476</v>
      </c>
      <c r="P10599" t="s">
        <v>476</v>
      </c>
    </row>
    <row r="10600" spans="1:16">
      <c r="A10600" s="484" t="s">
        <v>40895</v>
      </c>
      <c r="B10600" s="485" t="s">
        <v>40894</v>
      </c>
      <c r="C10600" t="s">
        <v>40893</v>
      </c>
      <c r="D10600" t="s">
        <v>40893</v>
      </c>
      <c r="E10600" t="str">
        <f t="shared" si="165"/>
        <v>444224 - M FORMATION</v>
      </c>
      <c r="F10600" t="s">
        <v>660</v>
      </c>
      <c r="G10600" t="s">
        <v>40892</v>
      </c>
      <c r="I10600" t="s">
        <v>36227</v>
      </c>
      <c r="J10600" t="s">
        <v>40891</v>
      </c>
      <c r="K10600" t="s">
        <v>40890</v>
      </c>
      <c r="L10600" t="s">
        <v>40889</v>
      </c>
      <c r="N10600" t="s">
        <v>208</v>
      </c>
      <c r="O10600" t="s">
        <v>476</v>
      </c>
      <c r="P10600" t="s">
        <v>476</v>
      </c>
    </row>
    <row r="10601" spans="1:16">
      <c r="A10601" s="484" t="s">
        <v>45654</v>
      </c>
      <c r="B10601" s="485" t="s">
        <v>45653</v>
      </c>
      <c r="C10601" t="s">
        <v>45652</v>
      </c>
      <c r="D10601" t="s">
        <v>45651</v>
      </c>
      <c r="E10601" t="str">
        <f t="shared" si="165"/>
        <v>541849 - CFIL</v>
      </c>
      <c r="F10601" t="s">
        <v>12625</v>
      </c>
      <c r="G10601" t="s">
        <v>45650</v>
      </c>
      <c r="I10601" t="s">
        <v>1678</v>
      </c>
      <c r="J10601" t="s">
        <v>45649</v>
      </c>
      <c r="K10601" t="s">
        <v>208</v>
      </c>
      <c r="L10601" t="s">
        <v>45648</v>
      </c>
      <c r="N10601" t="s">
        <v>208</v>
      </c>
      <c r="O10601" t="s">
        <v>476</v>
      </c>
      <c r="P10601" t="s">
        <v>476</v>
      </c>
    </row>
    <row r="10602" spans="1:16">
      <c r="A10602" s="484" t="s">
        <v>11458</v>
      </c>
      <c r="B10602" s="485" t="s">
        <v>11457</v>
      </c>
      <c r="C10602" t="s">
        <v>11456</v>
      </c>
      <c r="D10602" t="s">
        <v>11455</v>
      </c>
      <c r="E10602" t="str">
        <f t="shared" si="165"/>
        <v>437207 - S2B</v>
      </c>
      <c r="F10602" t="s">
        <v>11454</v>
      </c>
      <c r="G10602" t="s">
        <v>11453</v>
      </c>
      <c r="I10602" t="s">
        <v>4853</v>
      </c>
      <c r="J10602" t="s">
        <v>11452</v>
      </c>
      <c r="K10602" t="s">
        <v>208</v>
      </c>
      <c r="L10602" t="s">
        <v>11451</v>
      </c>
      <c r="N10602" t="s">
        <v>207</v>
      </c>
      <c r="O10602" t="s">
        <v>476</v>
      </c>
      <c r="P10602" t="s">
        <v>476</v>
      </c>
    </row>
    <row r="10603" spans="1:16">
      <c r="A10603" s="484" t="s">
        <v>34896</v>
      </c>
      <c r="B10603" s="485" t="s">
        <v>34895</v>
      </c>
      <c r="C10603" t="s">
        <v>34894</v>
      </c>
      <c r="D10603" t="s">
        <v>34893</v>
      </c>
      <c r="E10603" t="str">
        <f t="shared" si="165"/>
        <v>671095 - MOVEWORK MONTPELLIER</v>
      </c>
      <c r="F10603" t="s">
        <v>953</v>
      </c>
      <c r="G10603" t="s">
        <v>21845</v>
      </c>
      <c r="H10603" t="s">
        <v>34892</v>
      </c>
      <c r="I10603" t="s">
        <v>1542</v>
      </c>
      <c r="J10603" t="s">
        <v>34891</v>
      </c>
      <c r="K10603" t="s">
        <v>208</v>
      </c>
      <c r="L10603" t="s">
        <v>34890</v>
      </c>
      <c r="N10603" t="s">
        <v>208</v>
      </c>
      <c r="O10603" t="s">
        <v>476</v>
      </c>
      <c r="P10603" t="s">
        <v>476</v>
      </c>
    </row>
    <row r="10604" spans="1:16">
      <c r="A10604" s="484" t="s">
        <v>85696</v>
      </c>
      <c r="B10604" s="485" t="s">
        <v>85695</v>
      </c>
      <c r="C10604" t="s">
        <v>85694</v>
      </c>
      <c r="D10604" t="s">
        <v>85694</v>
      </c>
      <c r="E10604" t="str">
        <f t="shared" si="165"/>
        <v>558436 - DUQUESNE RICARDO CELINE BEATRICE</v>
      </c>
      <c r="F10604" t="s">
        <v>3834</v>
      </c>
      <c r="G10604" t="s">
        <v>85693</v>
      </c>
      <c r="I10604" t="s">
        <v>85692</v>
      </c>
      <c r="J10604" t="s">
        <v>85691</v>
      </c>
      <c r="K10604" t="s">
        <v>208</v>
      </c>
      <c r="L10604" t="s">
        <v>85690</v>
      </c>
      <c r="N10604" t="s">
        <v>208</v>
      </c>
      <c r="O10604" t="s">
        <v>476</v>
      </c>
      <c r="P10604" t="s">
        <v>476</v>
      </c>
    </row>
    <row r="10605" spans="1:16">
      <c r="A10605" s="484" t="s">
        <v>70912</v>
      </c>
      <c r="B10605" s="485" t="s">
        <v>70911</v>
      </c>
      <c r="C10605" t="s">
        <v>70910</v>
      </c>
      <c r="D10605" t="s">
        <v>70910</v>
      </c>
      <c r="E10605" t="str">
        <f t="shared" si="165"/>
        <v>677309 - FORMADIA</v>
      </c>
      <c r="F10605" t="s">
        <v>26051</v>
      </c>
      <c r="G10605" t="s">
        <v>70909</v>
      </c>
      <c r="I10605" t="s">
        <v>1485</v>
      </c>
      <c r="J10605" t="s">
        <v>70908</v>
      </c>
      <c r="K10605" t="s">
        <v>208</v>
      </c>
      <c r="L10605" t="s">
        <v>70907</v>
      </c>
      <c r="N10605" t="s">
        <v>208</v>
      </c>
      <c r="O10605" t="s">
        <v>476</v>
      </c>
      <c r="P10605" t="s">
        <v>476</v>
      </c>
    </row>
    <row r="10606" spans="1:16">
      <c r="A10606" s="484" t="s">
        <v>42036</v>
      </c>
      <c r="B10606" s="485" t="s">
        <v>42035</v>
      </c>
      <c r="C10606" t="s">
        <v>42034</v>
      </c>
      <c r="D10606" t="s">
        <v>42033</v>
      </c>
      <c r="E10606" t="str">
        <f t="shared" si="165"/>
        <v>426623 - LOGING SARAN</v>
      </c>
      <c r="F10606" t="s">
        <v>3569</v>
      </c>
      <c r="G10606" t="s">
        <v>42032</v>
      </c>
      <c r="H10606" t="s">
        <v>42031</v>
      </c>
      <c r="I10606" t="s">
        <v>2240</v>
      </c>
      <c r="J10606" t="s">
        <v>42030</v>
      </c>
      <c r="K10606" t="s">
        <v>208</v>
      </c>
      <c r="L10606" t="s">
        <v>42029</v>
      </c>
      <c r="N10606" t="s">
        <v>208</v>
      </c>
      <c r="O10606" t="s">
        <v>476</v>
      </c>
      <c r="P10606" t="s">
        <v>476</v>
      </c>
    </row>
    <row r="10607" spans="1:16">
      <c r="A10607" s="484" t="s">
        <v>28505</v>
      </c>
      <c r="B10607" s="485" t="s">
        <v>28504</v>
      </c>
      <c r="C10607" t="s">
        <v>28503</v>
      </c>
      <c r="D10607" t="s">
        <v>28503</v>
      </c>
      <c r="E10607" t="str">
        <f t="shared" si="165"/>
        <v>423634 - PERSPECTIVES INSTITUT</v>
      </c>
      <c r="F10607" t="s">
        <v>10642</v>
      </c>
      <c r="G10607" t="s">
        <v>28502</v>
      </c>
      <c r="I10607" t="s">
        <v>3138</v>
      </c>
      <c r="J10607" t="s">
        <v>28501</v>
      </c>
      <c r="K10607" t="s">
        <v>208</v>
      </c>
      <c r="L10607" t="s">
        <v>28500</v>
      </c>
      <c r="N10607" t="s">
        <v>208</v>
      </c>
      <c r="O10607" t="s">
        <v>476</v>
      </c>
      <c r="P10607" t="s">
        <v>476</v>
      </c>
    </row>
    <row r="10608" spans="1:16">
      <c r="A10608" s="484" t="s">
        <v>59597</v>
      </c>
      <c r="B10608" s="485" t="s">
        <v>59596</v>
      </c>
      <c r="C10608" t="s">
        <v>59595</v>
      </c>
      <c r="D10608" t="s">
        <v>59594</v>
      </c>
      <c r="E10608" t="str">
        <f t="shared" si="165"/>
        <v>481166 - IDC CONSEILS</v>
      </c>
      <c r="F10608" t="s">
        <v>1287</v>
      </c>
      <c r="G10608" t="s">
        <v>59593</v>
      </c>
      <c r="I10608" t="s">
        <v>6872</v>
      </c>
      <c r="J10608" t="s">
        <v>59592</v>
      </c>
      <c r="K10608" t="s">
        <v>208</v>
      </c>
      <c r="L10608" t="s">
        <v>59591</v>
      </c>
      <c r="N10608" t="s">
        <v>208</v>
      </c>
      <c r="O10608" t="s">
        <v>476</v>
      </c>
      <c r="P10608" t="s">
        <v>476</v>
      </c>
    </row>
    <row r="10609" spans="1:16">
      <c r="A10609" s="484" t="s">
        <v>45928</v>
      </c>
      <c r="B10609" s="485" t="s">
        <v>45927</v>
      </c>
      <c r="C10609" t="s">
        <v>45926</v>
      </c>
      <c r="D10609" t="s">
        <v>45926</v>
      </c>
      <c r="E10609" t="str">
        <f t="shared" si="165"/>
        <v>483588 - LAMONTELLERIE HELENE</v>
      </c>
      <c r="F10609" t="s">
        <v>22589</v>
      </c>
      <c r="G10609" t="s">
        <v>45925</v>
      </c>
      <c r="I10609" t="s">
        <v>45924</v>
      </c>
      <c r="J10609" t="s">
        <v>45923</v>
      </c>
      <c r="K10609" t="s">
        <v>208</v>
      </c>
      <c r="L10609" t="s">
        <v>45922</v>
      </c>
      <c r="N10609" t="s">
        <v>208</v>
      </c>
      <c r="O10609" t="s">
        <v>476</v>
      </c>
      <c r="P10609" t="s">
        <v>476</v>
      </c>
    </row>
    <row r="10610" spans="1:16">
      <c r="A10610" s="484" t="s">
        <v>21895</v>
      </c>
      <c r="B10610" s="485" t="s">
        <v>21894</v>
      </c>
      <c r="C10610" t="s">
        <v>21893</v>
      </c>
      <c r="D10610" t="s">
        <v>21893</v>
      </c>
      <c r="E10610" t="str">
        <f t="shared" si="165"/>
        <v>609699 - RH SOLUTIONS - STRATEGIE RH</v>
      </c>
      <c r="F10610" t="s">
        <v>1710</v>
      </c>
      <c r="G10610" t="s">
        <v>21892</v>
      </c>
      <c r="I10610" t="s">
        <v>21891</v>
      </c>
      <c r="J10610" t="s">
        <v>21890</v>
      </c>
      <c r="K10610" t="s">
        <v>208</v>
      </c>
      <c r="L10610" t="s">
        <v>21889</v>
      </c>
      <c r="N10610" t="s">
        <v>208</v>
      </c>
      <c r="O10610" t="s">
        <v>476</v>
      </c>
      <c r="P10610" t="s">
        <v>476</v>
      </c>
    </row>
    <row r="10611" spans="1:16">
      <c r="A10611" s="484" t="s">
        <v>126899</v>
      </c>
      <c r="B10611" s="485" t="s">
        <v>126898</v>
      </c>
      <c r="C10611" t="s">
        <v>126897</v>
      </c>
      <c r="D10611" t="s">
        <v>126897</v>
      </c>
      <c r="E10611" t="str">
        <f t="shared" si="165"/>
        <v>488719 - ARNIAUD CONSULT'EAM</v>
      </c>
      <c r="F10611" t="s">
        <v>637</v>
      </c>
      <c r="G10611" t="s">
        <v>126896</v>
      </c>
      <c r="H10611" t="s">
        <v>126895</v>
      </c>
      <c r="I10611" t="s">
        <v>16603</v>
      </c>
      <c r="J10611" t="s">
        <v>126894</v>
      </c>
      <c r="K10611" t="s">
        <v>208</v>
      </c>
      <c r="L10611" t="s">
        <v>126893</v>
      </c>
      <c r="N10611" t="s">
        <v>208</v>
      </c>
      <c r="O10611" t="s">
        <v>476</v>
      </c>
      <c r="P10611" t="s">
        <v>476</v>
      </c>
    </row>
    <row r="10612" spans="1:16">
      <c r="A10612" s="484" t="s">
        <v>7500</v>
      </c>
      <c r="B10612" s="485" t="s">
        <v>7499</v>
      </c>
      <c r="C10612" t="s">
        <v>7498</v>
      </c>
      <c r="D10612" t="s">
        <v>7497</v>
      </c>
      <c r="E10612" t="str">
        <f t="shared" si="165"/>
        <v>612923 - USGRD</v>
      </c>
      <c r="F10612" t="s">
        <v>3367</v>
      </c>
      <c r="G10612" t="s">
        <v>7496</v>
      </c>
      <c r="I10612" t="s">
        <v>7495</v>
      </c>
      <c r="J10612" t="s">
        <v>7494</v>
      </c>
      <c r="K10612" t="s">
        <v>208</v>
      </c>
      <c r="L10612" t="s">
        <v>7493</v>
      </c>
      <c r="N10612" t="s">
        <v>208</v>
      </c>
      <c r="O10612" t="s">
        <v>476</v>
      </c>
      <c r="P10612" t="s">
        <v>476</v>
      </c>
    </row>
    <row r="10613" spans="1:16">
      <c r="A10613" s="484" t="s">
        <v>130160</v>
      </c>
      <c r="B10613" s="485" t="s">
        <v>130159</v>
      </c>
      <c r="C10613" t="s">
        <v>130158</v>
      </c>
      <c r="D10613" t="s">
        <v>130157</v>
      </c>
      <c r="E10613" t="str">
        <f t="shared" si="165"/>
        <v>665587 - ALLIORH</v>
      </c>
      <c r="F10613" t="s">
        <v>5213</v>
      </c>
      <c r="G10613" t="s">
        <v>130156</v>
      </c>
      <c r="I10613" t="s">
        <v>130155</v>
      </c>
      <c r="J10613" t="s">
        <v>130154</v>
      </c>
      <c r="K10613" t="s">
        <v>208</v>
      </c>
      <c r="L10613" t="s">
        <v>130153</v>
      </c>
      <c r="N10613" t="s">
        <v>208</v>
      </c>
      <c r="O10613" t="s">
        <v>476</v>
      </c>
      <c r="P10613" t="s">
        <v>476</v>
      </c>
    </row>
    <row r="10614" spans="1:16">
      <c r="A10614" s="484" t="s">
        <v>94478</v>
      </c>
      <c r="B10614" s="485" t="s">
        <v>94477</v>
      </c>
      <c r="C10614" t="s">
        <v>94476</v>
      </c>
      <c r="D10614" t="s">
        <v>94475</v>
      </c>
      <c r="E10614" t="str">
        <f t="shared" si="165"/>
        <v>618925 - CGEOI</v>
      </c>
      <c r="G10614" t="s">
        <v>94474</v>
      </c>
      <c r="H10614" t="s">
        <v>94473</v>
      </c>
      <c r="I10614" t="s">
        <v>24541</v>
      </c>
      <c r="J10614" t="s">
        <v>94472</v>
      </c>
      <c r="K10614" t="s">
        <v>94471</v>
      </c>
      <c r="L10614" t="s">
        <v>94470</v>
      </c>
      <c r="N10614" t="s">
        <v>208</v>
      </c>
      <c r="O10614" t="s">
        <v>476</v>
      </c>
      <c r="P10614" t="s">
        <v>476</v>
      </c>
    </row>
    <row r="10615" spans="1:16">
      <c r="A10615" s="484" t="s">
        <v>45627</v>
      </c>
      <c r="B10615" s="485" t="s">
        <v>45626</v>
      </c>
      <c r="C10615" t="s">
        <v>45625</v>
      </c>
      <c r="D10615" t="s">
        <v>45624</v>
      </c>
      <c r="E10615" t="str">
        <f t="shared" si="165"/>
        <v>659060 - LASBOUYGUES SOPHIE</v>
      </c>
      <c r="F10615" t="s">
        <v>45623</v>
      </c>
      <c r="G10615" t="s">
        <v>45622</v>
      </c>
      <c r="I10615" t="s">
        <v>1466</v>
      </c>
      <c r="J10615" t="s">
        <v>45621</v>
      </c>
      <c r="K10615" t="s">
        <v>208</v>
      </c>
      <c r="L10615" t="s">
        <v>45620</v>
      </c>
      <c r="N10615" t="s">
        <v>208</v>
      </c>
      <c r="O10615" t="s">
        <v>476</v>
      </c>
      <c r="P10615" t="s">
        <v>476</v>
      </c>
    </row>
    <row r="10616" spans="1:16">
      <c r="A10616" s="484" t="s">
        <v>128700</v>
      </c>
      <c r="B10616" s="485" t="s">
        <v>128699</v>
      </c>
      <c r="C10616" t="s">
        <v>128698</v>
      </c>
      <c r="D10616" t="s">
        <v>128698</v>
      </c>
      <c r="E10616" t="str">
        <f t="shared" si="165"/>
        <v>682937 - AMROUNE NORA</v>
      </c>
      <c r="F10616" t="s">
        <v>16114</v>
      </c>
      <c r="G10616" t="s">
        <v>128697</v>
      </c>
      <c r="I10616" t="s">
        <v>37680</v>
      </c>
      <c r="K10616" t="s">
        <v>208</v>
      </c>
      <c r="L10616" t="s">
        <v>128696</v>
      </c>
      <c r="N10616" t="s">
        <v>208</v>
      </c>
      <c r="O10616" t="s">
        <v>476</v>
      </c>
      <c r="P10616" t="s">
        <v>476</v>
      </c>
    </row>
    <row r="10617" spans="1:16">
      <c r="A10617" s="484" t="s">
        <v>67352</v>
      </c>
      <c r="B10617" s="485" t="s">
        <v>67351</v>
      </c>
      <c r="C10617" t="s">
        <v>67350</v>
      </c>
      <c r="D10617" t="s">
        <v>67349</v>
      </c>
      <c r="E10617" t="str">
        <f t="shared" si="165"/>
        <v>426763 - B ORELLANA FORMATION</v>
      </c>
      <c r="F10617" t="s">
        <v>1265</v>
      </c>
      <c r="G10617" t="s">
        <v>67348</v>
      </c>
      <c r="H10617" t="s">
        <v>67347</v>
      </c>
      <c r="I10617" t="s">
        <v>15790</v>
      </c>
      <c r="J10617" t="s">
        <v>67346</v>
      </c>
      <c r="K10617" t="s">
        <v>67345</v>
      </c>
      <c r="L10617" t="s">
        <v>67344</v>
      </c>
      <c r="N10617" t="s">
        <v>208</v>
      </c>
      <c r="O10617" t="s">
        <v>476</v>
      </c>
      <c r="P10617" t="s">
        <v>476</v>
      </c>
    </row>
    <row r="10618" spans="1:16">
      <c r="A10618" s="484" t="s">
        <v>78595</v>
      </c>
      <c r="B10618" s="485" t="s">
        <v>78594</v>
      </c>
      <c r="C10618" t="s">
        <v>78593</v>
      </c>
      <c r="D10618" t="s">
        <v>78593</v>
      </c>
      <c r="E10618" t="str">
        <f t="shared" si="165"/>
        <v>430286 - ESCALE</v>
      </c>
      <c r="F10618" t="s">
        <v>7292</v>
      </c>
      <c r="G10618" t="s">
        <v>23608</v>
      </c>
      <c r="I10618" t="s">
        <v>7159</v>
      </c>
      <c r="J10618" t="s">
        <v>78592</v>
      </c>
      <c r="K10618" t="s">
        <v>78591</v>
      </c>
      <c r="L10618" t="s">
        <v>78590</v>
      </c>
      <c r="N10618" t="s">
        <v>207</v>
      </c>
      <c r="O10618" t="s">
        <v>476</v>
      </c>
      <c r="P10618" t="s">
        <v>476</v>
      </c>
    </row>
    <row r="10619" spans="1:16">
      <c r="A10619" s="484" t="s">
        <v>20680</v>
      </c>
      <c r="B10619" s="485" t="s">
        <v>20679</v>
      </c>
      <c r="C10619" t="s">
        <v>20678</v>
      </c>
      <c r="D10619" t="s">
        <v>20678</v>
      </c>
      <c r="E10619" t="str">
        <f t="shared" si="165"/>
        <v>629807 - SAIDANA VINCENT</v>
      </c>
      <c r="F10619" t="s">
        <v>20677</v>
      </c>
      <c r="G10619" t="s">
        <v>20676</v>
      </c>
      <c r="I10619" t="s">
        <v>20675</v>
      </c>
      <c r="J10619" t="s">
        <v>20674</v>
      </c>
      <c r="K10619" t="s">
        <v>208</v>
      </c>
      <c r="L10619" t="s">
        <v>20673</v>
      </c>
      <c r="N10619" t="s">
        <v>208</v>
      </c>
      <c r="O10619" t="s">
        <v>476</v>
      </c>
      <c r="P10619" t="s">
        <v>476</v>
      </c>
    </row>
    <row r="10620" spans="1:16">
      <c r="A10620" s="484" t="s">
        <v>69917</v>
      </c>
      <c r="B10620" s="485" t="s">
        <v>69916</v>
      </c>
      <c r="C10620" t="s">
        <v>69915</v>
      </c>
      <c r="D10620" t="s">
        <v>69915</v>
      </c>
      <c r="E10620" t="str">
        <f t="shared" si="165"/>
        <v>474307 - FORMATION INSERTION</v>
      </c>
      <c r="F10620" t="s">
        <v>69914</v>
      </c>
      <c r="G10620" t="s">
        <v>69913</v>
      </c>
      <c r="I10620" t="s">
        <v>6948</v>
      </c>
      <c r="J10620" t="s">
        <v>69912</v>
      </c>
      <c r="K10620" t="s">
        <v>208</v>
      </c>
      <c r="L10620" t="s">
        <v>69911</v>
      </c>
      <c r="N10620" t="s">
        <v>208</v>
      </c>
      <c r="O10620" t="s">
        <v>476</v>
      </c>
      <c r="P10620" t="s">
        <v>476</v>
      </c>
    </row>
    <row r="10621" spans="1:16">
      <c r="A10621" s="484" t="s">
        <v>37128</v>
      </c>
      <c r="B10621" s="485" t="s">
        <v>37127</v>
      </c>
      <c r="C10621" t="s">
        <v>37126</v>
      </c>
      <c r="D10621" t="s">
        <v>37126</v>
      </c>
      <c r="E10621" t="str">
        <f t="shared" si="165"/>
        <v>483643 - MEDIOS</v>
      </c>
      <c r="F10621" t="s">
        <v>37125</v>
      </c>
      <c r="G10621" t="s">
        <v>37124</v>
      </c>
      <c r="H10621" t="s">
        <v>37123</v>
      </c>
      <c r="I10621" t="s">
        <v>1837</v>
      </c>
      <c r="J10621" t="s">
        <v>37122</v>
      </c>
      <c r="K10621" t="s">
        <v>208</v>
      </c>
      <c r="L10621" t="s">
        <v>37121</v>
      </c>
      <c r="N10621" t="s">
        <v>208</v>
      </c>
      <c r="O10621" t="s">
        <v>476</v>
      </c>
      <c r="P10621" t="s">
        <v>476</v>
      </c>
    </row>
    <row r="10622" spans="1:16">
      <c r="A10622" s="484" t="s">
        <v>120804</v>
      </c>
      <c r="B10622" s="485" t="s">
        <v>120803</v>
      </c>
      <c r="C10622" t="s">
        <v>120802</v>
      </c>
      <c r="D10622" t="s">
        <v>120802</v>
      </c>
      <c r="E10622" t="str">
        <f t="shared" si="165"/>
        <v>409352 - ASSOCIATION LA PALABRE</v>
      </c>
      <c r="F10622" t="s">
        <v>18783</v>
      </c>
      <c r="G10622" t="s">
        <v>120801</v>
      </c>
      <c r="I10622" t="s">
        <v>120800</v>
      </c>
      <c r="J10622" t="s">
        <v>120799</v>
      </c>
      <c r="K10622" t="s">
        <v>208</v>
      </c>
      <c r="L10622" t="s">
        <v>120798</v>
      </c>
      <c r="N10622" t="s">
        <v>208</v>
      </c>
      <c r="O10622" t="s">
        <v>476</v>
      </c>
      <c r="P10622" t="s">
        <v>476</v>
      </c>
    </row>
    <row r="10623" spans="1:16">
      <c r="A10623" s="484" t="s">
        <v>114708</v>
      </c>
      <c r="B10623" s="485" t="s">
        <v>114707</v>
      </c>
      <c r="C10623" t="s">
        <v>114706</v>
      </c>
      <c r="D10623" t="s">
        <v>114706</v>
      </c>
      <c r="E10623" t="str">
        <f t="shared" si="165"/>
        <v>667808 - BAXA SAS</v>
      </c>
      <c r="F10623" t="s">
        <v>571</v>
      </c>
      <c r="G10623" t="s">
        <v>114705</v>
      </c>
      <c r="I10623" t="s">
        <v>71308</v>
      </c>
      <c r="J10623" t="s">
        <v>114704</v>
      </c>
      <c r="K10623" t="s">
        <v>208</v>
      </c>
      <c r="L10623" t="s">
        <v>114703</v>
      </c>
      <c r="N10623" t="s">
        <v>208</v>
      </c>
      <c r="O10623" t="s">
        <v>476</v>
      </c>
      <c r="P10623" t="s">
        <v>476</v>
      </c>
    </row>
    <row r="10624" spans="1:16">
      <c r="A10624" s="484" t="s">
        <v>27539</v>
      </c>
      <c r="B10624" s="485" t="s">
        <v>27538</v>
      </c>
      <c r="C10624" t="s">
        <v>27537</v>
      </c>
      <c r="D10624" t="s">
        <v>27537</v>
      </c>
      <c r="E10624" t="str">
        <f t="shared" si="165"/>
        <v>508846 - PLOUZENNEC ANNE COLOMBE</v>
      </c>
      <c r="F10624" t="s">
        <v>922</v>
      </c>
      <c r="G10624" t="s">
        <v>27536</v>
      </c>
      <c r="I10624" t="s">
        <v>4101</v>
      </c>
      <c r="K10624" t="s">
        <v>208</v>
      </c>
      <c r="L10624" t="s">
        <v>27535</v>
      </c>
      <c r="N10624" t="s">
        <v>208</v>
      </c>
      <c r="O10624" t="s">
        <v>476</v>
      </c>
      <c r="P10624" t="s">
        <v>476</v>
      </c>
    </row>
    <row r="10625" spans="1:16">
      <c r="A10625" s="484" t="s">
        <v>45842</v>
      </c>
      <c r="B10625" s="485" t="s">
        <v>45841</v>
      </c>
      <c r="C10625" t="s">
        <v>45840</v>
      </c>
      <c r="D10625" t="s">
        <v>45839</v>
      </c>
      <c r="E10625" t="str">
        <f t="shared" si="165"/>
        <v>444844 - LSF REUNION STE MARIE</v>
      </c>
      <c r="F10625" t="s">
        <v>45838</v>
      </c>
      <c r="G10625" t="s">
        <v>45837</v>
      </c>
      <c r="H10625" t="s">
        <v>45836</v>
      </c>
      <c r="I10625" t="s">
        <v>14402</v>
      </c>
      <c r="K10625" t="s">
        <v>208</v>
      </c>
      <c r="L10625" t="s">
        <v>45835</v>
      </c>
      <c r="N10625" t="s">
        <v>208</v>
      </c>
      <c r="O10625" t="s">
        <v>476</v>
      </c>
      <c r="P10625" t="s">
        <v>476</v>
      </c>
    </row>
    <row r="10626" spans="1:16">
      <c r="A10626" s="484" t="s">
        <v>96504</v>
      </c>
      <c r="B10626" s="485" t="s">
        <v>96503</v>
      </c>
      <c r="C10626" t="s">
        <v>96502</v>
      </c>
      <c r="D10626" t="s">
        <v>96501</v>
      </c>
      <c r="E10626" t="str">
        <f t="shared" ref="E10626:E10689" si="166">_xlfn.CONCAT(L10626," - ",D10626)</f>
        <v>654498 - CHAUVIDAN AUDE - CFMI</v>
      </c>
      <c r="F10626" t="s">
        <v>11491</v>
      </c>
      <c r="G10626" t="s">
        <v>96500</v>
      </c>
      <c r="I10626" t="s">
        <v>96499</v>
      </c>
      <c r="J10626" t="s">
        <v>96498</v>
      </c>
      <c r="K10626" t="s">
        <v>208</v>
      </c>
      <c r="L10626" t="s">
        <v>96497</v>
      </c>
      <c r="N10626" t="s">
        <v>208</v>
      </c>
      <c r="O10626" t="s">
        <v>476</v>
      </c>
      <c r="P10626" t="s">
        <v>476</v>
      </c>
    </row>
    <row r="10627" spans="1:16">
      <c r="A10627" s="484" t="s">
        <v>117940</v>
      </c>
      <c r="B10627" s="485" t="s">
        <v>117939</v>
      </c>
      <c r="C10627" t="s">
        <v>117938</v>
      </c>
      <c r="D10627" t="s">
        <v>117938</v>
      </c>
      <c r="E10627" t="str">
        <f t="shared" si="166"/>
        <v>522442 - AT PREVENTION</v>
      </c>
      <c r="F10627" t="s">
        <v>7254</v>
      </c>
      <c r="G10627" t="s">
        <v>117937</v>
      </c>
      <c r="I10627" t="s">
        <v>94574</v>
      </c>
      <c r="K10627" t="s">
        <v>208</v>
      </c>
      <c r="L10627" t="s">
        <v>117936</v>
      </c>
      <c r="N10627" t="s">
        <v>208</v>
      </c>
      <c r="O10627" t="s">
        <v>476</v>
      </c>
      <c r="P10627" t="s">
        <v>476</v>
      </c>
    </row>
    <row r="10628" spans="1:16">
      <c r="A10628" s="484" t="s">
        <v>95123</v>
      </c>
      <c r="B10628" s="485" t="s">
        <v>95117</v>
      </c>
      <c r="C10628" t="s">
        <v>95116</v>
      </c>
      <c r="D10628" t="s">
        <v>95116</v>
      </c>
      <c r="E10628" t="str">
        <f t="shared" si="166"/>
        <v>467996 - COACHING DURABLE</v>
      </c>
      <c r="F10628" t="s">
        <v>637</v>
      </c>
      <c r="G10628" t="s">
        <v>95122</v>
      </c>
      <c r="I10628" t="s">
        <v>95121</v>
      </c>
      <c r="J10628" t="s">
        <v>95120</v>
      </c>
      <c r="K10628" t="s">
        <v>208</v>
      </c>
      <c r="L10628" t="s">
        <v>95119</v>
      </c>
      <c r="N10628" t="s">
        <v>208</v>
      </c>
      <c r="O10628" t="s">
        <v>476</v>
      </c>
      <c r="P10628" t="s">
        <v>476</v>
      </c>
    </row>
    <row r="10629" spans="1:16">
      <c r="A10629" s="484" t="s">
        <v>95118</v>
      </c>
      <c r="B10629" s="485" t="s">
        <v>95117</v>
      </c>
      <c r="C10629" t="s">
        <v>95116</v>
      </c>
      <c r="D10629" t="s">
        <v>95116</v>
      </c>
      <c r="E10629" t="str">
        <f t="shared" si="166"/>
        <v>368647 - COACHING DURABLE</v>
      </c>
      <c r="F10629" t="s">
        <v>95115</v>
      </c>
      <c r="G10629" t="s">
        <v>95114</v>
      </c>
      <c r="I10629" t="s">
        <v>95113</v>
      </c>
      <c r="J10629" t="s">
        <v>95112</v>
      </c>
      <c r="K10629" t="s">
        <v>95111</v>
      </c>
      <c r="L10629" t="s">
        <v>95110</v>
      </c>
      <c r="N10629" t="s">
        <v>208</v>
      </c>
      <c r="O10629" t="s">
        <v>476</v>
      </c>
      <c r="P10629" t="s">
        <v>476</v>
      </c>
    </row>
    <row r="10630" spans="1:16">
      <c r="A10630" s="484" t="s">
        <v>72489</v>
      </c>
      <c r="B10630" s="485" t="s">
        <v>72488</v>
      </c>
      <c r="C10630" t="s">
        <v>72487</v>
      </c>
      <c r="D10630" t="s">
        <v>72486</v>
      </c>
      <c r="E10630" t="str">
        <f t="shared" si="166"/>
        <v>667511 - FERBLANTIER CINDY</v>
      </c>
      <c r="F10630" t="s">
        <v>7663</v>
      </c>
      <c r="G10630" t="s">
        <v>72485</v>
      </c>
      <c r="I10630" t="s">
        <v>4257</v>
      </c>
      <c r="J10630" t="s">
        <v>72484</v>
      </c>
      <c r="K10630" t="s">
        <v>208</v>
      </c>
      <c r="L10630" t="s">
        <v>72483</v>
      </c>
      <c r="N10630" t="s">
        <v>207</v>
      </c>
      <c r="O10630" t="s">
        <v>476</v>
      </c>
      <c r="P10630" t="s">
        <v>476</v>
      </c>
    </row>
    <row r="10631" spans="1:16">
      <c r="A10631" s="484" t="s">
        <v>4442</v>
      </c>
      <c r="B10631" s="485" t="s">
        <v>4441</v>
      </c>
      <c r="C10631" t="s">
        <v>4440</v>
      </c>
      <c r="D10631" t="s">
        <v>4439</v>
      </c>
      <c r="E10631" t="str">
        <f t="shared" si="166"/>
        <v>532666 - VAN CELST NATHALIE - AMN CONSEIL ET FORMATION ST GILLES</v>
      </c>
      <c r="F10631" t="s">
        <v>4438</v>
      </c>
      <c r="G10631" t="s">
        <v>4437</v>
      </c>
      <c r="I10631" t="s">
        <v>4436</v>
      </c>
      <c r="J10631" t="s">
        <v>4435</v>
      </c>
      <c r="K10631" t="s">
        <v>4434</v>
      </c>
      <c r="L10631" t="s">
        <v>4433</v>
      </c>
      <c r="N10631" t="s">
        <v>208</v>
      </c>
      <c r="O10631" t="s">
        <v>476</v>
      </c>
      <c r="P10631" t="s">
        <v>476</v>
      </c>
    </row>
    <row r="10632" spans="1:16">
      <c r="A10632" s="484" t="s">
        <v>4448</v>
      </c>
      <c r="B10632" s="485" t="s">
        <v>4441</v>
      </c>
      <c r="C10632" t="s">
        <v>4440</v>
      </c>
      <c r="D10632" t="s">
        <v>4447</v>
      </c>
      <c r="E10632" t="str">
        <f t="shared" si="166"/>
        <v>605293 - VAN CELST NATHALIE - AMN CONSEIL ET FORMATION ARLES</v>
      </c>
      <c r="F10632" t="s">
        <v>4446</v>
      </c>
      <c r="G10632" t="s">
        <v>4445</v>
      </c>
      <c r="I10632" t="s">
        <v>4444</v>
      </c>
      <c r="J10632" t="s">
        <v>4435</v>
      </c>
      <c r="K10632" t="s">
        <v>208</v>
      </c>
      <c r="L10632" t="s">
        <v>4443</v>
      </c>
      <c r="N10632" t="s">
        <v>208</v>
      </c>
      <c r="O10632" t="s">
        <v>476</v>
      </c>
      <c r="P10632" t="s">
        <v>476</v>
      </c>
    </row>
    <row r="10633" spans="1:16">
      <c r="A10633" s="484" t="s">
        <v>62296</v>
      </c>
      <c r="B10633" s="485" t="s">
        <v>62295</v>
      </c>
      <c r="C10633" t="s">
        <v>62294</v>
      </c>
      <c r="D10633" t="s">
        <v>62294</v>
      </c>
      <c r="E10633" t="str">
        <f t="shared" si="166"/>
        <v>546800 - HARRIS FABIENNE</v>
      </c>
      <c r="F10633" t="s">
        <v>3026</v>
      </c>
      <c r="G10633" t="s">
        <v>62293</v>
      </c>
      <c r="I10633" t="s">
        <v>23969</v>
      </c>
      <c r="K10633" t="s">
        <v>208</v>
      </c>
      <c r="L10633" t="s">
        <v>62292</v>
      </c>
      <c r="N10633" t="s">
        <v>208</v>
      </c>
      <c r="O10633" t="s">
        <v>476</v>
      </c>
      <c r="P10633" t="s">
        <v>476</v>
      </c>
    </row>
    <row r="10634" spans="1:16">
      <c r="A10634" s="484" t="s">
        <v>28299</v>
      </c>
      <c r="B10634" s="485" t="s">
        <v>28298</v>
      </c>
      <c r="C10634" t="s">
        <v>28297</v>
      </c>
      <c r="D10634" t="s">
        <v>28297</v>
      </c>
      <c r="E10634" t="str">
        <f t="shared" si="166"/>
        <v>639503 - PHANOS</v>
      </c>
      <c r="F10634" t="s">
        <v>28296</v>
      </c>
      <c r="G10634" t="s">
        <v>28295</v>
      </c>
      <c r="I10634" t="s">
        <v>802</v>
      </c>
      <c r="J10634" t="s">
        <v>28294</v>
      </c>
      <c r="K10634" t="s">
        <v>208</v>
      </c>
      <c r="L10634" t="s">
        <v>28293</v>
      </c>
      <c r="N10634" t="s">
        <v>208</v>
      </c>
      <c r="O10634" t="s">
        <v>476</v>
      </c>
      <c r="P10634" t="s">
        <v>476</v>
      </c>
    </row>
    <row r="10635" spans="1:16">
      <c r="A10635" s="484" t="s">
        <v>44274</v>
      </c>
      <c r="B10635" s="485" t="s">
        <v>44273</v>
      </c>
      <c r="C10635" t="s">
        <v>44272</v>
      </c>
      <c r="D10635" t="s">
        <v>44272</v>
      </c>
      <c r="E10635" t="str">
        <f t="shared" si="166"/>
        <v>647240 - L'ECOLE POUR L'EMPLOI</v>
      </c>
      <c r="F10635" t="s">
        <v>2588</v>
      </c>
      <c r="G10635" t="s">
        <v>44271</v>
      </c>
      <c r="I10635" t="s">
        <v>34624</v>
      </c>
      <c r="J10635" t="s">
        <v>44270</v>
      </c>
      <c r="K10635" t="s">
        <v>208</v>
      </c>
      <c r="L10635" t="s">
        <v>44269</v>
      </c>
      <c r="N10635" t="s">
        <v>208</v>
      </c>
      <c r="O10635" t="s">
        <v>476</v>
      </c>
      <c r="P10635" t="s">
        <v>476</v>
      </c>
    </row>
    <row r="10636" spans="1:16">
      <c r="A10636" s="484" t="s">
        <v>131469</v>
      </c>
      <c r="B10636" s="485" t="s">
        <v>131468</v>
      </c>
      <c r="C10636" t="s">
        <v>131467</v>
      </c>
      <c r="D10636" t="s">
        <v>131467</v>
      </c>
      <c r="E10636" t="str">
        <f t="shared" si="166"/>
        <v>432003 - AGORA PERFORMANCE</v>
      </c>
      <c r="F10636" t="s">
        <v>109417</v>
      </c>
      <c r="G10636" t="s">
        <v>131466</v>
      </c>
      <c r="I10636" t="s">
        <v>3776</v>
      </c>
      <c r="J10636" t="s">
        <v>131465</v>
      </c>
      <c r="K10636" t="s">
        <v>208</v>
      </c>
      <c r="L10636" t="s">
        <v>131464</v>
      </c>
      <c r="N10636" t="s">
        <v>208</v>
      </c>
      <c r="O10636" t="s">
        <v>476</v>
      </c>
      <c r="P10636" t="s">
        <v>476</v>
      </c>
    </row>
    <row r="10637" spans="1:16">
      <c r="A10637" s="484" t="s">
        <v>114280</v>
      </c>
      <c r="B10637" s="485" t="s">
        <v>114279</v>
      </c>
      <c r="C10637" t="s">
        <v>114278</v>
      </c>
      <c r="D10637" t="s">
        <v>114277</v>
      </c>
      <c r="E10637" t="str">
        <f t="shared" si="166"/>
        <v>553529 - BELTZUNG VINCENT - ATOUT FORM JUNGHOLTZ</v>
      </c>
      <c r="F10637" t="s">
        <v>31349</v>
      </c>
      <c r="G10637" t="s">
        <v>114276</v>
      </c>
      <c r="I10637" t="s">
        <v>114275</v>
      </c>
      <c r="J10637" t="s">
        <v>114274</v>
      </c>
      <c r="K10637" t="s">
        <v>208</v>
      </c>
      <c r="L10637" t="s">
        <v>114273</v>
      </c>
      <c r="N10637" t="s">
        <v>208</v>
      </c>
      <c r="O10637" t="s">
        <v>476</v>
      </c>
      <c r="P10637" t="s">
        <v>476</v>
      </c>
    </row>
    <row r="10638" spans="1:16">
      <c r="A10638" s="484" t="s">
        <v>74013</v>
      </c>
      <c r="B10638" s="485" t="s">
        <v>74012</v>
      </c>
      <c r="C10638" t="s">
        <v>74011</v>
      </c>
      <c r="D10638" t="s">
        <v>74011</v>
      </c>
      <c r="E10638" t="str">
        <f t="shared" si="166"/>
        <v>588726 - FATHALLAH FAICAL</v>
      </c>
      <c r="F10638" t="s">
        <v>2651</v>
      </c>
      <c r="G10638" t="s">
        <v>74010</v>
      </c>
      <c r="I10638" t="s">
        <v>626</v>
      </c>
      <c r="J10638" t="s">
        <v>74009</v>
      </c>
      <c r="K10638" t="s">
        <v>208</v>
      </c>
      <c r="L10638" t="s">
        <v>74008</v>
      </c>
      <c r="N10638" t="s">
        <v>208</v>
      </c>
      <c r="O10638" t="s">
        <v>476</v>
      </c>
      <c r="P10638" t="s">
        <v>476</v>
      </c>
    </row>
    <row r="10639" spans="1:16">
      <c r="A10639" s="484" t="s">
        <v>23966</v>
      </c>
      <c r="B10639" s="485" t="s">
        <v>23965</v>
      </c>
      <c r="C10639" t="s">
        <v>23964</v>
      </c>
      <c r="D10639" t="s">
        <v>23963</v>
      </c>
      <c r="E10639" t="str">
        <f t="shared" si="166"/>
        <v>448977 - RAIMBAULT DELPHINE</v>
      </c>
      <c r="F10639" t="s">
        <v>23962</v>
      </c>
      <c r="G10639" t="s">
        <v>23961</v>
      </c>
      <c r="I10639" t="s">
        <v>23960</v>
      </c>
      <c r="J10639" t="s">
        <v>23959</v>
      </c>
      <c r="K10639" t="s">
        <v>208</v>
      </c>
      <c r="L10639" t="s">
        <v>23958</v>
      </c>
      <c r="N10639" t="s">
        <v>208</v>
      </c>
      <c r="O10639" t="s">
        <v>476</v>
      </c>
      <c r="P10639" t="s">
        <v>476</v>
      </c>
    </row>
    <row r="10640" spans="1:16">
      <c r="A10640" s="484" t="s">
        <v>111105</v>
      </c>
      <c r="B10640" s="485" t="s">
        <v>111104</v>
      </c>
      <c r="C10640" t="s">
        <v>111103</v>
      </c>
      <c r="D10640" t="s">
        <v>111102</v>
      </c>
      <c r="E10640" t="str">
        <f t="shared" si="166"/>
        <v>528390 - CABINET YVES BLOHORN  MONTPELLIER</v>
      </c>
      <c r="F10640" t="s">
        <v>3131</v>
      </c>
      <c r="G10640" t="s">
        <v>86779</v>
      </c>
      <c r="H10640" t="s">
        <v>111101</v>
      </c>
      <c r="I10640" t="s">
        <v>1542</v>
      </c>
      <c r="J10640" t="s">
        <v>111100</v>
      </c>
      <c r="K10640" t="s">
        <v>208</v>
      </c>
      <c r="L10640" t="s">
        <v>111099</v>
      </c>
      <c r="N10640" t="s">
        <v>208</v>
      </c>
      <c r="O10640" t="s">
        <v>476</v>
      </c>
      <c r="P10640" t="s">
        <v>476</v>
      </c>
    </row>
    <row r="10641" spans="1:16">
      <c r="A10641" s="484" t="s">
        <v>61496</v>
      </c>
      <c r="B10641" s="485" t="s">
        <v>61495</v>
      </c>
      <c r="C10641" t="s">
        <v>61494</v>
      </c>
      <c r="D10641" t="s">
        <v>61494</v>
      </c>
      <c r="E10641" t="str">
        <f t="shared" si="166"/>
        <v>667225 - HIPPOCRATES</v>
      </c>
      <c r="F10641" t="s">
        <v>11314</v>
      </c>
      <c r="G10641" t="s">
        <v>61493</v>
      </c>
      <c r="I10641" t="s">
        <v>1542</v>
      </c>
      <c r="J10641" t="s">
        <v>61492</v>
      </c>
      <c r="K10641" t="s">
        <v>208</v>
      </c>
      <c r="L10641" t="s">
        <v>61491</v>
      </c>
      <c r="N10641" t="s">
        <v>208</v>
      </c>
      <c r="O10641" t="s">
        <v>476</v>
      </c>
      <c r="P10641" t="s">
        <v>476</v>
      </c>
    </row>
    <row r="10642" spans="1:16">
      <c r="A10642" s="484" t="s">
        <v>113690</v>
      </c>
      <c r="B10642" s="485" t="s">
        <v>113689</v>
      </c>
      <c r="C10642" t="s">
        <v>113688</v>
      </c>
      <c r="D10642" t="s">
        <v>113688</v>
      </c>
      <c r="E10642" t="str">
        <f t="shared" si="166"/>
        <v>608490 - BGP CONSEIL</v>
      </c>
      <c r="F10642" t="s">
        <v>3498</v>
      </c>
      <c r="G10642" t="s">
        <v>86409</v>
      </c>
      <c r="H10642" t="s">
        <v>113687</v>
      </c>
      <c r="I10642" t="s">
        <v>6106</v>
      </c>
      <c r="J10642" t="s">
        <v>113686</v>
      </c>
      <c r="K10642" t="s">
        <v>208</v>
      </c>
      <c r="L10642" t="s">
        <v>113685</v>
      </c>
      <c r="N10642" t="s">
        <v>208</v>
      </c>
      <c r="O10642" t="s">
        <v>476</v>
      </c>
      <c r="P10642" t="s">
        <v>476</v>
      </c>
    </row>
    <row r="10643" spans="1:16">
      <c r="A10643" s="484" t="s">
        <v>42267</v>
      </c>
      <c r="B10643" s="485" t="s">
        <v>42266</v>
      </c>
      <c r="C10643" t="s">
        <v>42265</v>
      </c>
      <c r="D10643" t="s">
        <v>42265</v>
      </c>
      <c r="E10643" t="str">
        <f t="shared" si="166"/>
        <v>596050 - LIRATNI MEHDI</v>
      </c>
      <c r="F10643" t="s">
        <v>36112</v>
      </c>
      <c r="G10643" t="s">
        <v>42264</v>
      </c>
      <c r="H10643" t="s">
        <v>42263</v>
      </c>
      <c r="I10643" t="s">
        <v>1542</v>
      </c>
      <c r="J10643" t="s">
        <v>42262</v>
      </c>
      <c r="K10643" t="s">
        <v>208</v>
      </c>
      <c r="L10643" t="s">
        <v>42261</v>
      </c>
      <c r="N10643" t="s">
        <v>208</v>
      </c>
      <c r="O10643" t="s">
        <v>476</v>
      </c>
      <c r="P10643" t="s">
        <v>476</v>
      </c>
    </row>
    <row r="10644" spans="1:16">
      <c r="A10644" s="484" t="s">
        <v>70441</v>
      </c>
      <c r="B10644" s="485" t="s">
        <v>70440</v>
      </c>
      <c r="C10644" t="s">
        <v>70439</v>
      </c>
      <c r="D10644" t="s">
        <v>70438</v>
      </c>
      <c r="E10644" t="str">
        <f t="shared" si="166"/>
        <v>636757 - FORMATEC ST GEORGES DE RENEINS</v>
      </c>
      <c r="F10644" t="s">
        <v>2558</v>
      </c>
      <c r="G10644" t="s">
        <v>70437</v>
      </c>
      <c r="I10644" t="s">
        <v>70436</v>
      </c>
      <c r="J10644" t="s">
        <v>70435</v>
      </c>
      <c r="K10644" t="s">
        <v>208</v>
      </c>
      <c r="L10644" t="s">
        <v>70434</v>
      </c>
      <c r="N10644" t="s">
        <v>208</v>
      </c>
      <c r="O10644" t="s">
        <v>476</v>
      </c>
      <c r="P10644" t="s">
        <v>476</v>
      </c>
    </row>
    <row r="10645" spans="1:16">
      <c r="A10645" s="484" t="s">
        <v>35651</v>
      </c>
      <c r="B10645" s="485" t="s">
        <v>35650</v>
      </c>
      <c r="C10645" t="s">
        <v>35649</v>
      </c>
      <c r="D10645" t="s">
        <v>35649</v>
      </c>
      <c r="E10645" t="str">
        <f t="shared" si="166"/>
        <v>613575 - MME GOUIN KARINE</v>
      </c>
      <c r="F10645" t="s">
        <v>4307</v>
      </c>
      <c r="G10645" t="s">
        <v>35648</v>
      </c>
      <c r="I10645" t="s">
        <v>1647</v>
      </c>
      <c r="J10645" t="s">
        <v>35647</v>
      </c>
      <c r="K10645" t="s">
        <v>208</v>
      </c>
      <c r="L10645" t="s">
        <v>35646</v>
      </c>
      <c r="N10645" t="s">
        <v>208</v>
      </c>
      <c r="O10645" t="s">
        <v>476</v>
      </c>
      <c r="P10645" t="s">
        <v>476</v>
      </c>
    </row>
    <row r="10646" spans="1:16">
      <c r="A10646" s="484" t="s">
        <v>33702</v>
      </c>
      <c r="B10646" s="485" t="s">
        <v>33701</v>
      </c>
      <c r="C10646" t="s">
        <v>33700</v>
      </c>
      <c r="D10646" t="s">
        <v>33700</v>
      </c>
      <c r="E10646" t="str">
        <f t="shared" si="166"/>
        <v>502420 - NETIONE</v>
      </c>
      <c r="F10646" t="s">
        <v>6759</v>
      </c>
      <c r="G10646" t="s">
        <v>33699</v>
      </c>
      <c r="I10646" t="s">
        <v>33698</v>
      </c>
      <c r="J10646" t="s">
        <v>33697</v>
      </c>
      <c r="K10646" t="s">
        <v>208</v>
      </c>
      <c r="L10646" t="s">
        <v>33696</v>
      </c>
      <c r="N10646" t="s">
        <v>208</v>
      </c>
      <c r="O10646" t="s">
        <v>476</v>
      </c>
      <c r="P10646" t="s">
        <v>476</v>
      </c>
    </row>
    <row r="10647" spans="1:16">
      <c r="A10647" s="484" t="s">
        <v>134660</v>
      </c>
      <c r="B10647" s="485" t="s">
        <v>134659</v>
      </c>
      <c r="C10647" t="s">
        <v>134658</v>
      </c>
      <c r="D10647" t="s">
        <v>134657</v>
      </c>
      <c r="E10647" t="str">
        <f t="shared" si="166"/>
        <v>609869 - ADEBEO LYON</v>
      </c>
      <c r="F10647" t="s">
        <v>6537</v>
      </c>
      <c r="G10647" t="s">
        <v>134656</v>
      </c>
      <c r="I10647" t="s">
        <v>802</v>
      </c>
      <c r="J10647" t="s">
        <v>134655</v>
      </c>
      <c r="K10647" t="s">
        <v>208</v>
      </c>
      <c r="L10647" t="s">
        <v>134654</v>
      </c>
      <c r="N10647" t="s">
        <v>208</v>
      </c>
      <c r="O10647" t="s">
        <v>476</v>
      </c>
      <c r="P10647" t="s">
        <v>476</v>
      </c>
    </row>
    <row r="10648" spans="1:16">
      <c r="A10648" s="484" t="s">
        <v>136397</v>
      </c>
      <c r="B10648" s="485" t="s">
        <v>136396</v>
      </c>
      <c r="C10648" t="s">
        <v>136395</v>
      </c>
      <c r="D10648" t="s">
        <v>136395</v>
      </c>
      <c r="E10648" t="str">
        <f t="shared" si="166"/>
        <v>599888 - ACADEMIE DES GOUVERNANTES</v>
      </c>
      <c r="F10648" t="s">
        <v>1328</v>
      </c>
      <c r="G10648" t="s">
        <v>136394</v>
      </c>
      <c r="I10648" t="s">
        <v>626</v>
      </c>
      <c r="J10648" t="s">
        <v>136393</v>
      </c>
      <c r="K10648" t="s">
        <v>208</v>
      </c>
      <c r="L10648" t="s">
        <v>136392</v>
      </c>
      <c r="N10648" t="s">
        <v>208</v>
      </c>
      <c r="O10648" t="s">
        <v>476</v>
      </c>
      <c r="P10648" t="s">
        <v>476</v>
      </c>
    </row>
    <row r="10649" spans="1:16">
      <c r="A10649" s="484" t="s">
        <v>10726</v>
      </c>
      <c r="B10649" s="485" t="s">
        <v>10725</v>
      </c>
      <c r="C10649" t="s">
        <v>10724</v>
      </c>
      <c r="D10649" t="s">
        <v>10723</v>
      </c>
      <c r="E10649" t="str">
        <f t="shared" si="166"/>
        <v>479597 - TEMPUS</v>
      </c>
      <c r="F10649" t="s">
        <v>7547</v>
      </c>
      <c r="G10649" t="s">
        <v>10722</v>
      </c>
      <c r="I10649" t="s">
        <v>579</v>
      </c>
      <c r="J10649" t="s">
        <v>10721</v>
      </c>
      <c r="K10649" t="s">
        <v>208</v>
      </c>
      <c r="L10649" t="s">
        <v>10720</v>
      </c>
      <c r="N10649" t="s">
        <v>208</v>
      </c>
      <c r="O10649" t="s">
        <v>476</v>
      </c>
      <c r="P10649" t="s">
        <v>476</v>
      </c>
    </row>
    <row r="10650" spans="1:16">
      <c r="A10650" s="484" t="s">
        <v>42456</v>
      </c>
      <c r="B10650" s="485" t="s">
        <v>42455</v>
      </c>
      <c r="C10650" t="s">
        <v>42454</v>
      </c>
      <c r="D10650" t="s">
        <v>42453</v>
      </c>
      <c r="E10650" t="str">
        <f t="shared" si="166"/>
        <v>503538 - LOPG</v>
      </c>
      <c r="F10650" t="s">
        <v>1077</v>
      </c>
      <c r="G10650" t="s">
        <v>42452</v>
      </c>
      <c r="H10650" t="s">
        <v>42451</v>
      </c>
      <c r="I10650" t="s">
        <v>42450</v>
      </c>
      <c r="J10650" t="s">
        <v>42449</v>
      </c>
      <c r="K10650" t="s">
        <v>208</v>
      </c>
      <c r="L10650" t="s">
        <v>42448</v>
      </c>
      <c r="N10650" t="s">
        <v>208</v>
      </c>
      <c r="O10650" t="s">
        <v>476</v>
      </c>
      <c r="P10650" t="s">
        <v>476</v>
      </c>
    </row>
    <row r="10651" spans="1:16">
      <c r="A10651" s="484" t="s">
        <v>121150</v>
      </c>
      <c r="B10651" s="485" t="s">
        <v>121149</v>
      </c>
      <c r="C10651" t="s">
        <v>121148</v>
      </c>
      <c r="D10651" t="s">
        <v>121147</v>
      </c>
      <c r="E10651" t="str">
        <f t="shared" si="166"/>
        <v>423944 - HEBE</v>
      </c>
      <c r="F10651" t="s">
        <v>1077</v>
      </c>
      <c r="G10651" t="s">
        <v>121146</v>
      </c>
      <c r="H10651" t="s">
        <v>121145</v>
      </c>
      <c r="I10651" t="s">
        <v>1799</v>
      </c>
      <c r="J10651" t="s">
        <v>121144</v>
      </c>
      <c r="K10651" t="s">
        <v>208</v>
      </c>
      <c r="L10651" t="s">
        <v>121143</v>
      </c>
      <c r="N10651" t="s">
        <v>208</v>
      </c>
      <c r="O10651" t="s">
        <v>476</v>
      </c>
      <c r="P10651" t="s">
        <v>476</v>
      </c>
    </row>
    <row r="10652" spans="1:16">
      <c r="A10652" s="484" t="s">
        <v>80185</v>
      </c>
      <c r="B10652" s="485" t="s">
        <v>80184</v>
      </c>
      <c r="C10652" t="s">
        <v>80183</v>
      </c>
      <c r="D10652" t="s">
        <v>80183</v>
      </c>
      <c r="E10652" t="str">
        <f t="shared" si="166"/>
        <v>670406 - EMKA</v>
      </c>
      <c r="F10652" t="s">
        <v>2928</v>
      </c>
      <c r="G10652" t="s">
        <v>80182</v>
      </c>
      <c r="I10652" t="s">
        <v>8216</v>
      </c>
      <c r="J10652" t="s">
        <v>80181</v>
      </c>
      <c r="K10652" t="s">
        <v>208</v>
      </c>
      <c r="L10652" t="s">
        <v>80180</v>
      </c>
      <c r="N10652" t="s">
        <v>208</v>
      </c>
      <c r="O10652" t="s">
        <v>476</v>
      </c>
      <c r="P10652" t="s">
        <v>476</v>
      </c>
    </row>
    <row r="10653" spans="1:16">
      <c r="A10653" s="484" t="s">
        <v>93975</v>
      </c>
      <c r="B10653" s="485" t="s">
        <v>93974</v>
      </c>
      <c r="C10653" t="s">
        <v>93973</v>
      </c>
      <c r="D10653" t="s">
        <v>93973</v>
      </c>
      <c r="E10653" t="str">
        <f t="shared" si="166"/>
        <v>504828 - COMETE FAIR</v>
      </c>
      <c r="F10653" t="s">
        <v>11583</v>
      </c>
      <c r="G10653" t="s">
        <v>53780</v>
      </c>
      <c r="H10653" t="s">
        <v>93972</v>
      </c>
      <c r="I10653" t="s">
        <v>6106</v>
      </c>
      <c r="J10653" t="s">
        <v>93971</v>
      </c>
      <c r="K10653" t="s">
        <v>208</v>
      </c>
      <c r="L10653" t="s">
        <v>93970</v>
      </c>
      <c r="N10653" t="s">
        <v>208</v>
      </c>
      <c r="O10653" t="s">
        <v>476</v>
      </c>
      <c r="P10653" t="s">
        <v>476</v>
      </c>
    </row>
    <row r="10654" spans="1:16">
      <c r="A10654" s="484" t="s">
        <v>41856</v>
      </c>
      <c r="B10654" s="485" t="s">
        <v>41855</v>
      </c>
      <c r="C10654" t="s">
        <v>41854</v>
      </c>
      <c r="D10654" t="s">
        <v>41853</v>
      </c>
      <c r="E10654" t="str">
        <f t="shared" si="166"/>
        <v>641443 - LOQUET DECKE MELISSA</v>
      </c>
      <c r="F10654" t="s">
        <v>15816</v>
      </c>
      <c r="G10654" t="s">
        <v>41852</v>
      </c>
      <c r="I10654" t="s">
        <v>41851</v>
      </c>
      <c r="J10654" t="s">
        <v>41850</v>
      </c>
      <c r="K10654" t="s">
        <v>208</v>
      </c>
      <c r="L10654" t="s">
        <v>41849</v>
      </c>
      <c r="N10654" t="s">
        <v>208</v>
      </c>
      <c r="O10654" t="s">
        <v>476</v>
      </c>
      <c r="P10654" t="s">
        <v>476</v>
      </c>
    </row>
    <row r="10655" spans="1:16">
      <c r="A10655" s="484" t="s">
        <v>110401</v>
      </c>
      <c r="B10655" s="485" t="s">
        <v>110400</v>
      </c>
      <c r="C10655" t="s">
        <v>110399</v>
      </c>
      <c r="D10655" t="s">
        <v>110399</v>
      </c>
      <c r="E10655" t="str">
        <f t="shared" si="166"/>
        <v>649740 - CAP COMPETENCES</v>
      </c>
      <c r="F10655" t="s">
        <v>57850</v>
      </c>
      <c r="G10655" t="s">
        <v>110398</v>
      </c>
      <c r="H10655" t="s">
        <v>110397</v>
      </c>
      <c r="I10655" t="s">
        <v>27119</v>
      </c>
      <c r="K10655" t="s">
        <v>208</v>
      </c>
      <c r="L10655" t="s">
        <v>110396</v>
      </c>
      <c r="N10655" t="s">
        <v>208</v>
      </c>
      <c r="O10655" t="s">
        <v>476</v>
      </c>
      <c r="P10655" t="s">
        <v>476</v>
      </c>
    </row>
    <row r="10656" spans="1:16">
      <c r="A10656" s="484" t="s">
        <v>63423</v>
      </c>
      <c r="B10656" s="485" t="s">
        <v>63422</v>
      </c>
      <c r="C10656" t="s">
        <v>63421</v>
      </c>
      <c r="D10656" t="s">
        <v>63420</v>
      </c>
      <c r="E10656" t="str">
        <f t="shared" si="166"/>
        <v>431576 - GIT</v>
      </c>
      <c r="F10656" t="s">
        <v>13656</v>
      </c>
      <c r="G10656" t="s">
        <v>63419</v>
      </c>
      <c r="H10656" t="s">
        <v>63418</v>
      </c>
      <c r="I10656" t="s">
        <v>626</v>
      </c>
      <c r="J10656" t="s">
        <v>63417</v>
      </c>
      <c r="K10656" t="s">
        <v>63416</v>
      </c>
      <c r="L10656" t="s">
        <v>63415</v>
      </c>
      <c r="N10656" t="s">
        <v>208</v>
      </c>
      <c r="O10656" t="s">
        <v>476</v>
      </c>
      <c r="P10656" t="s">
        <v>476</v>
      </c>
    </row>
    <row r="10657" spans="1:16">
      <c r="A10657" s="484" t="s">
        <v>79982</v>
      </c>
      <c r="B10657" s="485" t="s">
        <v>79981</v>
      </c>
      <c r="C10657" t="s">
        <v>79980</v>
      </c>
      <c r="D10657" t="s">
        <v>79980</v>
      </c>
      <c r="E10657" t="str">
        <f t="shared" si="166"/>
        <v>656835 - ENCRAJE</v>
      </c>
      <c r="F10657" t="s">
        <v>6544</v>
      </c>
      <c r="G10657" t="s">
        <v>79979</v>
      </c>
      <c r="H10657" t="s">
        <v>79978</v>
      </c>
      <c r="I10657" t="s">
        <v>79977</v>
      </c>
      <c r="J10657" t="s">
        <v>79976</v>
      </c>
      <c r="K10657" t="s">
        <v>208</v>
      </c>
      <c r="L10657" t="s">
        <v>79975</v>
      </c>
      <c r="N10657" t="s">
        <v>208</v>
      </c>
      <c r="O10657" t="s">
        <v>476</v>
      </c>
      <c r="P10657" t="s">
        <v>476</v>
      </c>
    </row>
    <row r="10658" spans="1:16">
      <c r="A10658" s="484" t="s">
        <v>21312</v>
      </c>
      <c r="B10658" s="485" t="s">
        <v>21311</v>
      </c>
      <c r="C10658" t="s">
        <v>21310</v>
      </c>
      <c r="D10658" t="s">
        <v>21310</v>
      </c>
      <c r="E10658" t="str">
        <f t="shared" si="166"/>
        <v>601238 - ROTH RENE</v>
      </c>
      <c r="F10658" t="s">
        <v>1568</v>
      </c>
      <c r="G10658" t="s">
        <v>21309</v>
      </c>
      <c r="I10658" t="s">
        <v>21308</v>
      </c>
      <c r="J10658" t="s">
        <v>21307</v>
      </c>
      <c r="K10658" t="s">
        <v>208</v>
      </c>
      <c r="L10658" t="s">
        <v>21306</v>
      </c>
      <c r="N10658" t="s">
        <v>208</v>
      </c>
      <c r="O10658" t="s">
        <v>476</v>
      </c>
      <c r="P10658" t="s">
        <v>476</v>
      </c>
    </row>
    <row r="10659" spans="1:16">
      <c r="A10659" s="484" t="s">
        <v>77158</v>
      </c>
      <c r="B10659" s="485" t="s">
        <v>77157</v>
      </c>
      <c r="C10659" t="s">
        <v>77156</v>
      </c>
      <c r="D10659" t="s">
        <v>77156</v>
      </c>
      <c r="E10659" t="str">
        <f t="shared" si="166"/>
        <v>172870 - ETREFORMATIONS</v>
      </c>
      <c r="F10659" t="s">
        <v>23773</v>
      </c>
      <c r="G10659" t="s">
        <v>77155</v>
      </c>
      <c r="I10659" t="s">
        <v>15014</v>
      </c>
      <c r="J10659" t="s">
        <v>77154</v>
      </c>
      <c r="K10659" t="s">
        <v>77153</v>
      </c>
      <c r="L10659" t="s">
        <v>77152</v>
      </c>
      <c r="N10659" t="s">
        <v>208</v>
      </c>
      <c r="O10659" t="s">
        <v>476</v>
      </c>
      <c r="P10659" t="s">
        <v>476</v>
      </c>
    </row>
    <row r="10660" spans="1:16">
      <c r="A10660" s="484" t="s">
        <v>112241</v>
      </c>
      <c r="B10660" s="485" t="s">
        <v>112240</v>
      </c>
      <c r="C10660" t="s">
        <v>112239</v>
      </c>
      <c r="D10660" t="s">
        <v>112239</v>
      </c>
      <c r="E10660" t="str">
        <f t="shared" si="166"/>
        <v>611281 - BREEDS CLAIRE</v>
      </c>
      <c r="F10660" t="s">
        <v>7579</v>
      </c>
      <c r="G10660" t="s">
        <v>112238</v>
      </c>
      <c r="I10660" t="s">
        <v>603</v>
      </c>
      <c r="J10660" t="s">
        <v>112237</v>
      </c>
      <c r="K10660" t="s">
        <v>208</v>
      </c>
      <c r="L10660" t="s">
        <v>112236</v>
      </c>
      <c r="N10660" t="s">
        <v>208</v>
      </c>
      <c r="O10660" t="s">
        <v>476</v>
      </c>
      <c r="P10660" t="s">
        <v>476</v>
      </c>
    </row>
    <row r="10661" spans="1:16">
      <c r="A10661" s="484" t="s">
        <v>3181</v>
      </c>
      <c r="B10661" s="485" t="s">
        <v>3180</v>
      </c>
      <c r="C10661" t="s">
        <v>3179</v>
      </c>
      <c r="D10661" t="s">
        <v>3179</v>
      </c>
      <c r="E10661" t="str">
        <f t="shared" si="166"/>
        <v>577881 - VOIGNIER  BRIDET CELINE - TIKOALA</v>
      </c>
      <c r="F10661" t="s">
        <v>707</v>
      </c>
      <c r="G10661" t="s">
        <v>3178</v>
      </c>
      <c r="I10661" t="s">
        <v>3177</v>
      </c>
      <c r="J10661" t="s">
        <v>3176</v>
      </c>
      <c r="K10661" t="s">
        <v>208</v>
      </c>
      <c r="L10661" t="s">
        <v>3175</v>
      </c>
      <c r="N10661" t="s">
        <v>208</v>
      </c>
      <c r="O10661" t="s">
        <v>476</v>
      </c>
      <c r="P10661" t="s">
        <v>476</v>
      </c>
    </row>
    <row r="10662" spans="1:16">
      <c r="A10662" s="484" t="s">
        <v>60563</v>
      </c>
      <c r="B10662" s="485" t="s">
        <v>60562</v>
      </c>
      <c r="C10662" t="s">
        <v>60561</v>
      </c>
      <c r="D10662" t="s">
        <v>60560</v>
      </c>
      <c r="E10662" t="str">
        <f t="shared" si="166"/>
        <v>606546 - HORIZONTAL SOFTWARE GIERES</v>
      </c>
      <c r="F10662" t="s">
        <v>4152</v>
      </c>
      <c r="G10662" t="s">
        <v>60559</v>
      </c>
      <c r="I10662" t="s">
        <v>26082</v>
      </c>
      <c r="J10662" t="s">
        <v>60558</v>
      </c>
      <c r="K10662" t="s">
        <v>208</v>
      </c>
      <c r="L10662" t="s">
        <v>60557</v>
      </c>
      <c r="N10662" t="s">
        <v>208</v>
      </c>
      <c r="O10662" t="s">
        <v>476</v>
      </c>
      <c r="P10662" t="s">
        <v>476</v>
      </c>
    </row>
    <row r="10663" spans="1:16">
      <c r="A10663" s="484" t="s">
        <v>41465</v>
      </c>
      <c r="B10663" s="485" t="s">
        <v>41464</v>
      </c>
      <c r="C10663" t="s">
        <v>41463</v>
      </c>
      <c r="D10663" t="s">
        <v>41462</v>
      </c>
      <c r="E10663" t="str">
        <f t="shared" si="166"/>
        <v>492360 - LUZCARE</v>
      </c>
      <c r="F10663" t="s">
        <v>41461</v>
      </c>
      <c r="G10663" t="s">
        <v>41460</v>
      </c>
      <c r="H10663" t="s">
        <v>41459</v>
      </c>
      <c r="I10663" t="s">
        <v>4007</v>
      </c>
      <c r="K10663" t="s">
        <v>41458</v>
      </c>
      <c r="L10663" t="s">
        <v>41457</v>
      </c>
      <c r="N10663" t="s">
        <v>208</v>
      </c>
      <c r="O10663" t="s">
        <v>476</v>
      </c>
      <c r="P10663" t="s">
        <v>476</v>
      </c>
    </row>
    <row r="10664" spans="1:16">
      <c r="A10664" s="484" t="s">
        <v>52386</v>
      </c>
      <c r="B10664" s="485" t="s">
        <v>52385</v>
      </c>
      <c r="C10664" t="s">
        <v>52384</v>
      </c>
      <c r="D10664" t="s">
        <v>52383</v>
      </c>
      <c r="E10664" t="str">
        <f t="shared" si="166"/>
        <v>540687 - ISO LILLE</v>
      </c>
      <c r="F10664" t="s">
        <v>1086</v>
      </c>
      <c r="G10664" t="s">
        <v>52382</v>
      </c>
      <c r="I10664" t="s">
        <v>1814</v>
      </c>
      <c r="J10664" t="s">
        <v>52381</v>
      </c>
      <c r="K10664" t="s">
        <v>208</v>
      </c>
      <c r="L10664" t="s">
        <v>52380</v>
      </c>
      <c r="N10664" t="s">
        <v>208</v>
      </c>
      <c r="O10664" t="s">
        <v>476</v>
      </c>
      <c r="P10664" t="s">
        <v>476</v>
      </c>
    </row>
    <row r="10665" spans="1:16">
      <c r="A10665" s="484" t="s">
        <v>99801</v>
      </c>
      <c r="B10665" s="485" t="s">
        <v>99800</v>
      </c>
      <c r="C10665" t="s">
        <v>99799</v>
      </c>
      <c r="D10665" t="s">
        <v>99798</v>
      </c>
      <c r="E10665" t="str">
        <f t="shared" si="166"/>
        <v>609213 - CRAF2S</v>
      </c>
      <c r="F10665" t="s">
        <v>6951</v>
      </c>
      <c r="G10665" t="s">
        <v>99797</v>
      </c>
      <c r="I10665" t="s">
        <v>55757</v>
      </c>
      <c r="J10665" t="s">
        <v>99796</v>
      </c>
      <c r="K10665" t="s">
        <v>208</v>
      </c>
      <c r="L10665" t="s">
        <v>99795</v>
      </c>
      <c r="N10665" t="s">
        <v>208</v>
      </c>
      <c r="O10665" t="s">
        <v>476</v>
      </c>
      <c r="P10665" t="s">
        <v>476</v>
      </c>
    </row>
    <row r="10666" spans="1:16">
      <c r="A10666" s="484" t="s">
        <v>90998</v>
      </c>
      <c r="B10666" s="485" t="s">
        <v>90997</v>
      </c>
      <c r="C10666" t="s">
        <v>90996</v>
      </c>
      <c r="D10666" t="s">
        <v>90995</v>
      </c>
      <c r="E10666" t="str">
        <f t="shared" si="166"/>
        <v>655156 - CRESP SYLVAIN</v>
      </c>
      <c r="F10666" t="s">
        <v>5963</v>
      </c>
      <c r="G10666" t="s">
        <v>90994</v>
      </c>
      <c r="I10666" t="s">
        <v>3322</v>
      </c>
      <c r="J10666" t="s">
        <v>90993</v>
      </c>
      <c r="K10666" t="s">
        <v>208</v>
      </c>
      <c r="L10666" t="s">
        <v>90992</v>
      </c>
      <c r="N10666" t="s">
        <v>208</v>
      </c>
      <c r="O10666" t="s">
        <v>476</v>
      </c>
      <c r="P10666" t="s">
        <v>476</v>
      </c>
    </row>
    <row r="10667" spans="1:16">
      <c r="A10667" s="484" t="s">
        <v>117300</v>
      </c>
      <c r="B10667" s="485" t="s">
        <v>117299</v>
      </c>
      <c r="C10667" t="s">
        <v>117298</v>
      </c>
      <c r="D10667" t="s">
        <v>117298</v>
      </c>
      <c r="E10667" t="str">
        <f t="shared" si="166"/>
        <v>448151 - ATOVA CONSEIL</v>
      </c>
      <c r="F10667" t="s">
        <v>1077</v>
      </c>
      <c r="G10667" t="s">
        <v>117297</v>
      </c>
      <c r="I10667" t="s">
        <v>3733</v>
      </c>
      <c r="J10667" t="s">
        <v>117296</v>
      </c>
      <c r="K10667" t="s">
        <v>208</v>
      </c>
      <c r="L10667" t="s">
        <v>117295</v>
      </c>
      <c r="N10667" t="s">
        <v>208</v>
      </c>
      <c r="O10667" t="s">
        <v>476</v>
      </c>
      <c r="P10667" t="s">
        <v>476</v>
      </c>
    </row>
    <row r="10668" spans="1:16">
      <c r="A10668" s="484" t="s">
        <v>68349</v>
      </c>
      <c r="B10668" s="485" t="s">
        <v>68348</v>
      </c>
      <c r="C10668" t="s">
        <v>68347</v>
      </c>
      <c r="D10668" t="s">
        <v>68347</v>
      </c>
      <c r="E10668" t="str">
        <f t="shared" si="166"/>
        <v>631589 - FRANQUART DOROTHEE</v>
      </c>
      <c r="F10668" t="s">
        <v>37737</v>
      </c>
      <c r="G10668" t="s">
        <v>68346</v>
      </c>
      <c r="I10668" t="s">
        <v>9772</v>
      </c>
      <c r="J10668" t="s">
        <v>68345</v>
      </c>
      <c r="K10668" t="s">
        <v>208</v>
      </c>
      <c r="L10668" t="s">
        <v>68344</v>
      </c>
      <c r="N10668" t="s">
        <v>208</v>
      </c>
      <c r="O10668" t="s">
        <v>476</v>
      </c>
      <c r="P10668" t="s">
        <v>476</v>
      </c>
    </row>
    <row r="10669" spans="1:16">
      <c r="A10669" s="484" t="s">
        <v>72180</v>
      </c>
      <c r="B10669" s="485" t="s">
        <v>72179</v>
      </c>
      <c r="C10669" t="s">
        <v>72178</v>
      </c>
      <c r="D10669" t="s">
        <v>72178</v>
      </c>
      <c r="E10669" t="str">
        <f t="shared" si="166"/>
        <v>573152 - FITE JOHN HUNTER</v>
      </c>
      <c r="F10669" t="s">
        <v>36083</v>
      </c>
      <c r="G10669" t="s">
        <v>72177</v>
      </c>
      <c r="I10669" t="s">
        <v>65719</v>
      </c>
      <c r="J10669" t="s">
        <v>72176</v>
      </c>
      <c r="K10669" t="s">
        <v>208</v>
      </c>
      <c r="L10669" t="s">
        <v>72175</v>
      </c>
      <c r="N10669" t="s">
        <v>208</v>
      </c>
      <c r="O10669" t="s">
        <v>476</v>
      </c>
      <c r="P10669" t="s">
        <v>476</v>
      </c>
    </row>
    <row r="10670" spans="1:16">
      <c r="A10670" s="484" t="s">
        <v>88645</v>
      </c>
      <c r="B10670" s="485" t="s">
        <v>88644</v>
      </c>
      <c r="C10670" t="s">
        <v>88643</v>
      </c>
      <c r="D10670" t="s">
        <v>88643</v>
      </c>
      <c r="E10670" t="str">
        <f t="shared" si="166"/>
        <v>539600 - DECATOIRE NATHALIE</v>
      </c>
      <c r="F10670" t="s">
        <v>14520</v>
      </c>
      <c r="G10670" t="s">
        <v>88642</v>
      </c>
      <c r="I10670" t="s">
        <v>2829</v>
      </c>
      <c r="J10670" t="s">
        <v>88641</v>
      </c>
      <c r="K10670" t="s">
        <v>208</v>
      </c>
      <c r="L10670" t="s">
        <v>88640</v>
      </c>
      <c r="N10670" t="s">
        <v>208</v>
      </c>
      <c r="O10670" t="s">
        <v>476</v>
      </c>
      <c r="P10670" t="s">
        <v>476</v>
      </c>
    </row>
    <row r="10671" spans="1:16">
      <c r="A10671" s="484" t="s">
        <v>133706</v>
      </c>
      <c r="B10671" s="485" t="s">
        <v>133705</v>
      </c>
      <c r="C10671" t="s">
        <v>133704</v>
      </c>
      <c r="D10671" t="s">
        <v>133704</v>
      </c>
      <c r="E10671" t="str">
        <f t="shared" si="166"/>
        <v>430249 - AFINDOULI NICOLAS</v>
      </c>
      <c r="F10671" t="s">
        <v>1077</v>
      </c>
      <c r="G10671" t="s">
        <v>133703</v>
      </c>
      <c r="I10671" t="s">
        <v>4421</v>
      </c>
      <c r="J10671" t="s">
        <v>133702</v>
      </c>
      <c r="K10671" t="s">
        <v>208</v>
      </c>
      <c r="L10671" t="s">
        <v>133701</v>
      </c>
      <c r="N10671" t="s">
        <v>208</v>
      </c>
      <c r="O10671" t="s">
        <v>476</v>
      </c>
      <c r="P10671" t="s">
        <v>476</v>
      </c>
    </row>
    <row r="10672" spans="1:16">
      <c r="A10672" s="484" t="s">
        <v>7102</v>
      </c>
      <c r="B10672" s="485" t="s">
        <v>7101</v>
      </c>
      <c r="C10672" t="s">
        <v>7087</v>
      </c>
      <c r="D10672" t="s">
        <v>7100</v>
      </c>
      <c r="E10672" t="str">
        <f t="shared" si="166"/>
        <v>198195 - UFORCA CLERMONT FORMATION</v>
      </c>
      <c r="F10672" t="s">
        <v>4574</v>
      </c>
      <c r="G10672" t="s">
        <v>7099</v>
      </c>
      <c r="I10672" t="s">
        <v>1678</v>
      </c>
      <c r="J10672" t="s">
        <v>7098</v>
      </c>
      <c r="K10672" t="s">
        <v>208</v>
      </c>
      <c r="L10672" t="s">
        <v>7097</v>
      </c>
      <c r="N10672" t="s">
        <v>208</v>
      </c>
      <c r="O10672" t="s">
        <v>476</v>
      </c>
      <c r="P10672" t="s">
        <v>476</v>
      </c>
    </row>
    <row r="10673" spans="1:16">
      <c r="A10673" s="484" t="s">
        <v>117581</v>
      </c>
      <c r="B10673" s="485" t="s">
        <v>117580</v>
      </c>
      <c r="C10673" t="s">
        <v>117579</v>
      </c>
      <c r="D10673" t="s">
        <v>117579</v>
      </c>
      <c r="E10673" t="str">
        <f t="shared" si="166"/>
        <v>643828 - ATHES</v>
      </c>
      <c r="F10673" t="s">
        <v>5561</v>
      </c>
      <c r="G10673" t="s">
        <v>117578</v>
      </c>
      <c r="I10673" t="s">
        <v>117577</v>
      </c>
      <c r="K10673" t="s">
        <v>208</v>
      </c>
      <c r="L10673" t="s">
        <v>117576</v>
      </c>
      <c r="N10673" t="s">
        <v>208</v>
      </c>
      <c r="O10673" t="s">
        <v>476</v>
      </c>
      <c r="P10673" t="s">
        <v>476</v>
      </c>
    </row>
    <row r="10674" spans="1:16">
      <c r="A10674" s="484" t="s">
        <v>96786</v>
      </c>
      <c r="B10674" s="485" t="s">
        <v>96785</v>
      </c>
      <c r="C10674" t="s">
        <v>96784</v>
      </c>
      <c r="D10674" t="s">
        <v>96783</v>
      </c>
      <c r="E10674" t="str">
        <f t="shared" si="166"/>
        <v>667481 - CHAMBRON LAURA</v>
      </c>
      <c r="F10674" t="s">
        <v>7663</v>
      </c>
      <c r="G10674" t="s">
        <v>96782</v>
      </c>
      <c r="I10674" t="s">
        <v>2285</v>
      </c>
      <c r="J10674" t="s">
        <v>96781</v>
      </c>
      <c r="K10674" t="s">
        <v>208</v>
      </c>
      <c r="L10674" t="s">
        <v>96780</v>
      </c>
      <c r="N10674" t="s">
        <v>208</v>
      </c>
      <c r="O10674" t="s">
        <v>476</v>
      </c>
      <c r="P10674" t="s">
        <v>476</v>
      </c>
    </row>
    <row r="10675" spans="1:16">
      <c r="A10675" s="484" t="s">
        <v>89099</v>
      </c>
      <c r="B10675" s="485" t="s">
        <v>89098</v>
      </c>
      <c r="C10675" t="s">
        <v>89097</v>
      </c>
      <c r="D10675" t="s">
        <v>89096</v>
      </c>
      <c r="E10675" t="str">
        <f t="shared" si="166"/>
        <v>546562 - DARCHIS BAYART ELISABETH - PSYCHOLOGIE FORMATION EN IDF</v>
      </c>
      <c r="F10675" t="s">
        <v>89095</v>
      </c>
      <c r="G10675" t="s">
        <v>89094</v>
      </c>
      <c r="I10675" t="s">
        <v>18129</v>
      </c>
      <c r="J10675" t="s">
        <v>89093</v>
      </c>
      <c r="K10675" t="s">
        <v>208</v>
      </c>
      <c r="L10675" t="s">
        <v>89092</v>
      </c>
      <c r="N10675" t="s">
        <v>208</v>
      </c>
      <c r="O10675" t="s">
        <v>476</v>
      </c>
      <c r="P10675" t="s">
        <v>476</v>
      </c>
    </row>
    <row r="10676" spans="1:16">
      <c r="A10676" s="484" t="s">
        <v>57285</v>
      </c>
      <c r="B10676" s="485" t="s">
        <v>57284</v>
      </c>
      <c r="C10676" t="s">
        <v>57283</v>
      </c>
      <c r="D10676" t="s">
        <v>57282</v>
      </c>
      <c r="E10676" t="str">
        <f t="shared" si="166"/>
        <v>654516 - IREPS CORSE</v>
      </c>
      <c r="F10676" t="s">
        <v>23409</v>
      </c>
      <c r="G10676" t="s">
        <v>57281</v>
      </c>
      <c r="H10676" t="s">
        <v>57280</v>
      </c>
      <c r="I10676" t="s">
        <v>12251</v>
      </c>
      <c r="J10676" t="s">
        <v>57279</v>
      </c>
      <c r="K10676" t="s">
        <v>208</v>
      </c>
      <c r="L10676" t="s">
        <v>57278</v>
      </c>
      <c r="N10676" t="s">
        <v>208</v>
      </c>
      <c r="O10676" t="s">
        <v>476</v>
      </c>
      <c r="P10676" t="s">
        <v>476</v>
      </c>
    </row>
    <row r="10677" spans="1:16">
      <c r="A10677" s="484" t="s">
        <v>111167</v>
      </c>
      <c r="B10677" s="485" t="s">
        <v>111166</v>
      </c>
      <c r="C10677" t="s">
        <v>111165</v>
      </c>
      <c r="D10677" t="s">
        <v>111165</v>
      </c>
      <c r="E10677" t="str">
        <f t="shared" si="166"/>
        <v>457772 - CABINET LATITUDE SANTE</v>
      </c>
      <c r="F10677" t="s">
        <v>2524</v>
      </c>
      <c r="G10677" t="s">
        <v>111164</v>
      </c>
      <c r="I10677" t="s">
        <v>111163</v>
      </c>
      <c r="J10677" t="s">
        <v>111162</v>
      </c>
      <c r="K10677" t="s">
        <v>111161</v>
      </c>
      <c r="L10677" t="s">
        <v>111160</v>
      </c>
      <c r="N10677" t="s">
        <v>208</v>
      </c>
      <c r="O10677" t="s">
        <v>476</v>
      </c>
      <c r="P10677" t="s">
        <v>476</v>
      </c>
    </row>
    <row r="10678" spans="1:16">
      <c r="A10678" s="484" t="s">
        <v>135028</v>
      </c>
      <c r="B10678" s="485" t="s">
        <v>135027</v>
      </c>
      <c r="C10678" t="s">
        <v>135026</v>
      </c>
      <c r="D10678" t="s">
        <v>135026</v>
      </c>
      <c r="E10678" t="str">
        <f t="shared" si="166"/>
        <v>464697 - ACTIV' HORIZON</v>
      </c>
      <c r="F10678" t="s">
        <v>4623</v>
      </c>
      <c r="G10678" t="s">
        <v>135025</v>
      </c>
      <c r="I10678" t="s">
        <v>5307</v>
      </c>
      <c r="J10678" t="s">
        <v>135024</v>
      </c>
      <c r="K10678" t="s">
        <v>208</v>
      </c>
      <c r="L10678" t="s">
        <v>135023</v>
      </c>
      <c r="N10678" t="s">
        <v>208</v>
      </c>
      <c r="O10678" t="s">
        <v>476</v>
      </c>
      <c r="P10678" t="s">
        <v>476</v>
      </c>
    </row>
    <row r="10679" spans="1:16">
      <c r="A10679" s="484" t="s">
        <v>129646</v>
      </c>
      <c r="B10679" s="485" t="s">
        <v>129645</v>
      </c>
      <c r="C10679" t="s">
        <v>129644</v>
      </c>
      <c r="D10679" t="s">
        <v>129644</v>
      </c>
      <c r="E10679" t="str">
        <f t="shared" si="166"/>
        <v>520445 - ALTER NEGO</v>
      </c>
      <c r="F10679" t="s">
        <v>1077</v>
      </c>
      <c r="G10679" t="s">
        <v>129643</v>
      </c>
      <c r="I10679" t="s">
        <v>3138</v>
      </c>
      <c r="J10679" t="s">
        <v>129642</v>
      </c>
      <c r="K10679" t="s">
        <v>208</v>
      </c>
      <c r="L10679" t="s">
        <v>129641</v>
      </c>
      <c r="N10679" t="s">
        <v>208</v>
      </c>
      <c r="O10679" t="s">
        <v>476</v>
      </c>
      <c r="P10679" t="s">
        <v>476</v>
      </c>
    </row>
    <row r="10680" spans="1:16">
      <c r="A10680" s="484" t="s">
        <v>26900</v>
      </c>
      <c r="B10680" s="485" t="s">
        <v>26899</v>
      </c>
      <c r="C10680" t="s">
        <v>26898</v>
      </c>
      <c r="D10680" t="s">
        <v>26898</v>
      </c>
      <c r="E10680" t="str">
        <f t="shared" si="166"/>
        <v>641625 - POTENTIEL ET TALENTS</v>
      </c>
      <c r="F10680" t="s">
        <v>26897</v>
      </c>
      <c r="G10680" t="s">
        <v>26896</v>
      </c>
      <c r="I10680" t="s">
        <v>626</v>
      </c>
      <c r="J10680" t="s">
        <v>26895</v>
      </c>
      <c r="K10680" t="s">
        <v>208</v>
      </c>
      <c r="L10680" t="s">
        <v>26894</v>
      </c>
      <c r="N10680" t="s">
        <v>208</v>
      </c>
      <c r="O10680" t="s">
        <v>476</v>
      </c>
      <c r="P10680" t="s">
        <v>476</v>
      </c>
    </row>
    <row r="10681" spans="1:16">
      <c r="A10681" s="484" t="s">
        <v>26324</v>
      </c>
      <c r="B10681" s="485" t="s">
        <v>26323</v>
      </c>
      <c r="C10681" t="s">
        <v>26322</v>
      </c>
      <c r="D10681" t="s">
        <v>26321</v>
      </c>
      <c r="E10681" t="str">
        <f t="shared" si="166"/>
        <v>494100 - PRP FORMATION MONTPELLIER</v>
      </c>
      <c r="F10681" t="s">
        <v>3834</v>
      </c>
      <c r="G10681" t="s">
        <v>26320</v>
      </c>
      <c r="H10681" t="s">
        <v>26319</v>
      </c>
      <c r="I10681" t="s">
        <v>1542</v>
      </c>
      <c r="J10681" t="s">
        <v>26318</v>
      </c>
      <c r="K10681" t="s">
        <v>208</v>
      </c>
      <c r="L10681" t="s">
        <v>26317</v>
      </c>
      <c r="N10681" t="s">
        <v>208</v>
      </c>
      <c r="O10681" t="s">
        <v>476</v>
      </c>
      <c r="P10681" t="s">
        <v>476</v>
      </c>
    </row>
    <row r="10682" spans="1:16">
      <c r="A10682" s="484" t="s">
        <v>127557</v>
      </c>
      <c r="B10682" s="485" t="s">
        <v>127556</v>
      </c>
      <c r="C10682" t="s">
        <v>127555</v>
      </c>
      <c r="D10682" t="s">
        <v>127555</v>
      </c>
      <c r="E10682" t="str">
        <f t="shared" si="166"/>
        <v>559052 - APSYTUDE</v>
      </c>
      <c r="F10682" t="s">
        <v>1848</v>
      </c>
      <c r="G10682" t="s">
        <v>127554</v>
      </c>
      <c r="I10682" t="s">
        <v>802</v>
      </c>
      <c r="J10682" t="s">
        <v>127553</v>
      </c>
      <c r="K10682" t="s">
        <v>208</v>
      </c>
      <c r="L10682" t="s">
        <v>127552</v>
      </c>
      <c r="N10682" t="s">
        <v>208</v>
      </c>
      <c r="O10682" t="s">
        <v>476</v>
      </c>
      <c r="P10682" t="s">
        <v>476</v>
      </c>
    </row>
    <row r="10683" spans="1:16">
      <c r="A10683" s="484" t="s">
        <v>32671</v>
      </c>
      <c r="B10683" s="485" t="s">
        <v>32670</v>
      </c>
      <c r="C10683" t="s">
        <v>32669</v>
      </c>
      <c r="D10683" t="s">
        <v>32669</v>
      </c>
      <c r="E10683" t="str">
        <f t="shared" si="166"/>
        <v>460898 - NUTRIFIZZ</v>
      </c>
      <c r="F10683" t="s">
        <v>540</v>
      </c>
      <c r="G10683" t="s">
        <v>32668</v>
      </c>
      <c r="I10683" t="s">
        <v>1678</v>
      </c>
      <c r="J10683" t="s">
        <v>32667</v>
      </c>
      <c r="K10683" t="s">
        <v>208</v>
      </c>
      <c r="L10683" t="s">
        <v>32666</v>
      </c>
      <c r="N10683" t="s">
        <v>208</v>
      </c>
      <c r="O10683" t="s">
        <v>476</v>
      </c>
      <c r="P10683" t="s">
        <v>476</v>
      </c>
    </row>
    <row r="10684" spans="1:16">
      <c r="A10684" s="484" t="s">
        <v>98974</v>
      </c>
      <c r="B10684" s="485" t="s">
        <v>98973</v>
      </c>
      <c r="C10684" t="s">
        <v>98972</v>
      </c>
      <c r="D10684" t="s">
        <v>98971</v>
      </c>
      <c r="E10684" t="str">
        <f t="shared" si="166"/>
        <v>597739 - CESAM NICE</v>
      </c>
      <c r="F10684" t="s">
        <v>7547</v>
      </c>
      <c r="G10684" t="s">
        <v>98970</v>
      </c>
      <c r="I10684" t="s">
        <v>618</v>
      </c>
      <c r="J10684" t="s">
        <v>98969</v>
      </c>
      <c r="K10684" t="s">
        <v>208</v>
      </c>
      <c r="L10684" t="s">
        <v>98968</v>
      </c>
      <c r="N10684" t="s">
        <v>208</v>
      </c>
      <c r="O10684" t="s">
        <v>476</v>
      </c>
      <c r="P10684" t="s">
        <v>476</v>
      </c>
    </row>
    <row r="10685" spans="1:16">
      <c r="A10685" s="484" t="s">
        <v>14355</v>
      </c>
      <c r="B10685" s="485" t="s">
        <v>14354</v>
      </c>
      <c r="C10685" t="s">
        <v>14353</v>
      </c>
      <c r="D10685" t="s">
        <v>14353</v>
      </c>
      <c r="E10685" t="str">
        <f t="shared" si="166"/>
        <v>665009 - SOFORIS</v>
      </c>
      <c r="F10685" t="s">
        <v>5402</v>
      </c>
      <c r="G10685" t="s">
        <v>14352</v>
      </c>
      <c r="I10685" t="s">
        <v>14351</v>
      </c>
      <c r="J10685" t="s">
        <v>14350</v>
      </c>
      <c r="K10685" t="s">
        <v>208</v>
      </c>
      <c r="L10685" t="s">
        <v>14349</v>
      </c>
      <c r="N10685" t="s">
        <v>208</v>
      </c>
      <c r="O10685" t="s">
        <v>476</v>
      </c>
      <c r="P10685" t="s">
        <v>476</v>
      </c>
    </row>
    <row r="10686" spans="1:16">
      <c r="A10686" s="484" t="s">
        <v>96524</v>
      </c>
      <c r="B10686" s="485" t="s">
        <v>96523</v>
      </c>
      <c r="C10686" t="s">
        <v>96522</v>
      </c>
      <c r="D10686" t="s">
        <v>96522</v>
      </c>
      <c r="E10686" t="str">
        <f t="shared" si="166"/>
        <v>508615 - CHAUSSON PHILIPPE CP FORMATION</v>
      </c>
      <c r="F10686" t="s">
        <v>1077</v>
      </c>
      <c r="G10686" t="s">
        <v>96521</v>
      </c>
      <c r="H10686" t="s">
        <v>96520</v>
      </c>
      <c r="I10686" t="s">
        <v>38060</v>
      </c>
      <c r="J10686" t="s">
        <v>96519</v>
      </c>
      <c r="K10686" t="s">
        <v>208</v>
      </c>
      <c r="L10686" t="s">
        <v>96518</v>
      </c>
      <c r="N10686" t="s">
        <v>208</v>
      </c>
      <c r="O10686" t="s">
        <v>476</v>
      </c>
      <c r="P10686" t="s">
        <v>476</v>
      </c>
    </row>
    <row r="10687" spans="1:16">
      <c r="A10687" s="484" t="s">
        <v>647</v>
      </c>
      <c r="B10687" s="485" t="s">
        <v>646</v>
      </c>
      <c r="C10687" t="s">
        <v>645</v>
      </c>
      <c r="D10687" t="s">
        <v>645</v>
      </c>
      <c r="E10687" t="str">
        <f t="shared" si="166"/>
        <v>583674 - 4F COM</v>
      </c>
      <c r="F10687" t="s">
        <v>605</v>
      </c>
      <c r="G10687" t="s">
        <v>644</v>
      </c>
      <c r="I10687" t="s">
        <v>643</v>
      </c>
      <c r="J10687" t="s">
        <v>642</v>
      </c>
      <c r="K10687" t="s">
        <v>208</v>
      </c>
      <c r="L10687" t="s">
        <v>641</v>
      </c>
      <c r="N10687" t="s">
        <v>208</v>
      </c>
      <c r="O10687" t="s">
        <v>476</v>
      </c>
      <c r="P10687" t="s">
        <v>476</v>
      </c>
    </row>
    <row r="10688" spans="1:16">
      <c r="A10688" s="484" t="s">
        <v>134265</v>
      </c>
      <c r="B10688" s="485" t="s">
        <v>134264</v>
      </c>
      <c r="C10688" t="s">
        <v>134263</v>
      </c>
      <c r="D10688" t="s">
        <v>134263</v>
      </c>
      <c r="E10688" t="str">
        <f t="shared" si="166"/>
        <v>447584 - ADOCA</v>
      </c>
      <c r="F10688" t="s">
        <v>21681</v>
      </c>
      <c r="G10688" t="s">
        <v>134262</v>
      </c>
      <c r="I10688" t="s">
        <v>5651</v>
      </c>
      <c r="J10688" t="s">
        <v>134261</v>
      </c>
      <c r="K10688" t="s">
        <v>208</v>
      </c>
      <c r="L10688" t="s">
        <v>134260</v>
      </c>
      <c r="N10688" t="s">
        <v>208</v>
      </c>
      <c r="O10688" t="s">
        <v>476</v>
      </c>
      <c r="P10688" t="s">
        <v>476</v>
      </c>
    </row>
    <row r="10689" spans="1:16">
      <c r="A10689" s="484" t="s">
        <v>109821</v>
      </c>
      <c r="B10689" s="485" t="s">
        <v>109820</v>
      </c>
      <c r="C10689" t="s">
        <v>109819</v>
      </c>
      <c r="D10689" t="s">
        <v>109819</v>
      </c>
      <c r="E10689" t="str">
        <f t="shared" si="166"/>
        <v>472840 - CARRE CATHERINE</v>
      </c>
      <c r="F10689" t="s">
        <v>34627</v>
      </c>
      <c r="G10689" t="s">
        <v>109818</v>
      </c>
      <c r="I10689" t="s">
        <v>109817</v>
      </c>
      <c r="J10689" t="s">
        <v>109816</v>
      </c>
      <c r="K10689" t="s">
        <v>208</v>
      </c>
      <c r="L10689" t="s">
        <v>109815</v>
      </c>
      <c r="N10689" t="s">
        <v>208</v>
      </c>
      <c r="O10689" t="s">
        <v>476</v>
      </c>
      <c r="P10689" t="s">
        <v>476</v>
      </c>
    </row>
    <row r="10690" spans="1:16">
      <c r="A10690" s="484" t="s">
        <v>116478</v>
      </c>
      <c r="B10690" s="485" t="s">
        <v>116477</v>
      </c>
      <c r="C10690" t="s">
        <v>116476</v>
      </c>
      <c r="D10690" t="s">
        <v>116476</v>
      </c>
      <c r="E10690" t="str">
        <f t="shared" ref="E10690:E10753" si="167">_xlfn.CONCAT(L10690," - ",D10690)</f>
        <v>618196 - AUTO ECOLE DU VAL DE L'EYRE</v>
      </c>
      <c r="F10690" t="s">
        <v>31977</v>
      </c>
      <c r="G10690" t="s">
        <v>116475</v>
      </c>
      <c r="I10690" t="s">
        <v>116474</v>
      </c>
      <c r="J10690" t="s">
        <v>116473</v>
      </c>
      <c r="K10690" t="s">
        <v>208</v>
      </c>
      <c r="L10690" t="s">
        <v>116472</v>
      </c>
      <c r="N10690" t="s">
        <v>208</v>
      </c>
      <c r="O10690" t="s">
        <v>476</v>
      </c>
      <c r="P10690" t="s">
        <v>476</v>
      </c>
    </row>
    <row r="10691" spans="1:16">
      <c r="A10691" s="484" t="s">
        <v>16813</v>
      </c>
      <c r="B10691" s="485" t="s">
        <v>16812</v>
      </c>
      <c r="C10691" t="s">
        <v>16811</v>
      </c>
      <c r="D10691" t="s">
        <v>16811</v>
      </c>
      <c r="E10691" t="str">
        <f t="shared" si="167"/>
        <v>595792 - SINANIAN ALEXANDRE</v>
      </c>
      <c r="F10691" t="s">
        <v>7024</v>
      </c>
      <c r="G10691" t="s">
        <v>16810</v>
      </c>
      <c r="I10691" t="s">
        <v>626</v>
      </c>
      <c r="J10691" t="s">
        <v>16809</v>
      </c>
      <c r="K10691" t="s">
        <v>208</v>
      </c>
      <c r="L10691" t="s">
        <v>16808</v>
      </c>
      <c r="N10691" t="s">
        <v>208</v>
      </c>
      <c r="O10691" t="s">
        <v>476</v>
      </c>
      <c r="P10691" t="s">
        <v>476</v>
      </c>
    </row>
    <row r="10692" spans="1:16">
      <c r="A10692" s="484" t="s">
        <v>49360</v>
      </c>
      <c r="B10692" s="485" t="s">
        <v>49359</v>
      </c>
      <c r="C10692" t="s">
        <v>49358</v>
      </c>
      <c r="D10692" t="s">
        <v>49357</v>
      </c>
      <c r="E10692" t="str">
        <f t="shared" si="167"/>
        <v>634920 - JDO</v>
      </c>
      <c r="F10692" t="s">
        <v>21089</v>
      </c>
      <c r="G10692" t="s">
        <v>49356</v>
      </c>
      <c r="I10692" t="s">
        <v>3355</v>
      </c>
      <c r="K10692" t="s">
        <v>208</v>
      </c>
      <c r="L10692" t="s">
        <v>49355</v>
      </c>
      <c r="N10692" t="s">
        <v>208</v>
      </c>
      <c r="O10692" t="s">
        <v>476</v>
      </c>
      <c r="P10692" t="s">
        <v>476</v>
      </c>
    </row>
    <row r="10693" spans="1:16">
      <c r="A10693" s="484" t="s">
        <v>6834</v>
      </c>
      <c r="B10693" s="485" t="s">
        <v>6833</v>
      </c>
      <c r="C10693" t="s">
        <v>6832</v>
      </c>
      <c r="D10693" t="s">
        <v>6831</v>
      </c>
      <c r="E10693" t="str">
        <f t="shared" si="167"/>
        <v>537159 - UNION REGIONALE SOLIDARITE FEMMES  ANGERS</v>
      </c>
      <c r="F10693" t="s">
        <v>2611</v>
      </c>
      <c r="G10693" t="s">
        <v>6830</v>
      </c>
      <c r="I10693" t="s">
        <v>1647</v>
      </c>
      <c r="J10693" t="s">
        <v>6829</v>
      </c>
      <c r="K10693" t="s">
        <v>208</v>
      </c>
      <c r="L10693" t="s">
        <v>6828</v>
      </c>
      <c r="N10693" t="s">
        <v>208</v>
      </c>
      <c r="O10693" t="s">
        <v>476</v>
      </c>
      <c r="P10693" t="s">
        <v>476</v>
      </c>
    </row>
    <row r="10694" spans="1:16">
      <c r="A10694" s="484" t="s">
        <v>2230</v>
      </c>
      <c r="B10694" s="485" t="s">
        <v>2229</v>
      </c>
      <c r="C10694" t="s">
        <v>2228</v>
      </c>
      <c r="D10694" t="s">
        <v>2228</v>
      </c>
      <c r="E10694" t="str">
        <f t="shared" si="167"/>
        <v>430730 - WITTMANN ANDRE</v>
      </c>
      <c r="F10694" t="s">
        <v>2227</v>
      </c>
      <c r="G10694" t="s">
        <v>2226</v>
      </c>
      <c r="I10694" t="s">
        <v>2225</v>
      </c>
      <c r="J10694" t="s">
        <v>2224</v>
      </c>
      <c r="K10694" t="s">
        <v>208</v>
      </c>
      <c r="L10694" t="s">
        <v>2223</v>
      </c>
      <c r="N10694" t="s">
        <v>208</v>
      </c>
      <c r="O10694" t="s">
        <v>476</v>
      </c>
      <c r="P10694" t="s">
        <v>476</v>
      </c>
    </row>
    <row r="10695" spans="1:16">
      <c r="A10695" s="484" t="s">
        <v>127957</v>
      </c>
      <c r="B10695" s="485" t="s">
        <v>127956</v>
      </c>
      <c r="C10695" t="s">
        <v>127955</v>
      </c>
      <c r="D10695" t="s">
        <v>127955</v>
      </c>
      <c r="E10695" t="str">
        <f t="shared" si="167"/>
        <v>619681 - ANTOINE SANDRINE</v>
      </c>
      <c r="F10695" t="s">
        <v>13248</v>
      </c>
      <c r="G10695" t="s">
        <v>127954</v>
      </c>
      <c r="I10695" t="s">
        <v>2285</v>
      </c>
      <c r="K10695" t="s">
        <v>208</v>
      </c>
      <c r="L10695" t="s">
        <v>127953</v>
      </c>
      <c r="N10695" t="s">
        <v>208</v>
      </c>
      <c r="O10695" t="s">
        <v>476</v>
      </c>
      <c r="P10695" t="s">
        <v>476</v>
      </c>
    </row>
    <row r="10696" spans="1:16">
      <c r="A10696" s="484" t="s">
        <v>60130</v>
      </c>
      <c r="B10696" s="485" t="s">
        <v>60129</v>
      </c>
      <c r="C10696" t="s">
        <v>60128</v>
      </c>
      <c r="D10696" t="s">
        <v>60127</v>
      </c>
      <c r="E10696" t="str">
        <f t="shared" si="167"/>
        <v>613101 - HUOT LOURADOUR MATHIEU RENE JOSEPH</v>
      </c>
      <c r="F10696" t="s">
        <v>35866</v>
      </c>
      <c r="G10696" t="s">
        <v>60126</v>
      </c>
      <c r="I10696" t="s">
        <v>53462</v>
      </c>
      <c r="K10696" t="s">
        <v>208</v>
      </c>
      <c r="L10696" t="s">
        <v>60125</v>
      </c>
      <c r="N10696" t="s">
        <v>208</v>
      </c>
      <c r="O10696" t="s">
        <v>476</v>
      </c>
      <c r="P10696" t="s">
        <v>476</v>
      </c>
    </row>
    <row r="10697" spans="1:16">
      <c r="A10697" s="484" t="s">
        <v>62523</v>
      </c>
      <c r="B10697" s="485" t="s">
        <v>62522</v>
      </c>
      <c r="C10697" t="s">
        <v>62521</v>
      </c>
      <c r="D10697" t="s">
        <v>62521</v>
      </c>
      <c r="E10697" t="str">
        <f t="shared" si="167"/>
        <v>567322 - HALEPIDIS HELENE</v>
      </c>
      <c r="F10697" t="s">
        <v>1848</v>
      </c>
      <c r="G10697" t="s">
        <v>62520</v>
      </c>
      <c r="I10697" t="s">
        <v>62519</v>
      </c>
      <c r="K10697" t="s">
        <v>208</v>
      </c>
      <c r="L10697" t="s">
        <v>62518</v>
      </c>
      <c r="N10697" t="s">
        <v>208</v>
      </c>
      <c r="O10697" t="s">
        <v>476</v>
      </c>
      <c r="P10697" t="s">
        <v>476</v>
      </c>
    </row>
    <row r="10698" spans="1:16">
      <c r="A10698" s="484" t="s">
        <v>99781</v>
      </c>
      <c r="B10698" s="485" t="s">
        <v>99780</v>
      </c>
      <c r="C10698" t="s">
        <v>99779</v>
      </c>
      <c r="D10698" t="s">
        <v>99778</v>
      </c>
      <c r="E10698" t="str">
        <f t="shared" si="167"/>
        <v>418780 - CFEJ RENNES</v>
      </c>
      <c r="F10698" t="s">
        <v>15198</v>
      </c>
      <c r="G10698" t="s">
        <v>99777</v>
      </c>
      <c r="H10698" t="s">
        <v>99776</v>
      </c>
      <c r="I10698" t="s">
        <v>3364</v>
      </c>
      <c r="K10698" t="s">
        <v>208</v>
      </c>
      <c r="L10698" t="s">
        <v>99775</v>
      </c>
      <c r="N10698" t="s">
        <v>208</v>
      </c>
      <c r="O10698" t="s">
        <v>476</v>
      </c>
      <c r="P10698" t="s">
        <v>476</v>
      </c>
    </row>
    <row r="10699" spans="1:16">
      <c r="A10699" s="484" t="s">
        <v>43254</v>
      </c>
      <c r="B10699" s="485" t="s">
        <v>43253</v>
      </c>
      <c r="C10699" t="s">
        <v>43252</v>
      </c>
      <c r="D10699" t="s">
        <v>43252</v>
      </c>
      <c r="E10699" t="str">
        <f t="shared" si="167"/>
        <v>611657 - LESGOURGUES MARIE-CLOTILDE - MOVEMENT</v>
      </c>
      <c r="F10699" t="s">
        <v>43251</v>
      </c>
      <c r="G10699" t="s">
        <v>43250</v>
      </c>
      <c r="I10699" t="s">
        <v>11197</v>
      </c>
      <c r="J10699" t="s">
        <v>43249</v>
      </c>
      <c r="K10699" t="s">
        <v>208</v>
      </c>
      <c r="L10699" t="s">
        <v>43248</v>
      </c>
      <c r="N10699" t="s">
        <v>208</v>
      </c>
      <c r="O10699" t="s">
        <v>476</v>
      </c>
      <c r="P10699" t="s">
        <v>476</v>
      </c>
    </row>
    <row r="10700" spans="1:16">
      <c r="A10700" s="484" t="s">
        <v>37746</v>
      </c>
      <c r="B10700" s="485" t="s">
        <v>37745</v>
      </c>
      <c r="C10700" t="s">
        <v>37744</v>
      </c>
      <c r="D10700" t="s">
        <v>36655</v>
      </c>
      <c r="E10700" t="str">
        <f t="shared" si="167"/>
        <v>650286 - MCF</v>
      </c>
      <c r="F10700" t="s">
        <v>14941</v>
      </c>
      <c r="G10700" t="s">
        <v>37743</v>
      </c>
      <c r="I10700" t="s">
        <v>22722</v>
      </c>
      <c r="J10700" t="s">
        <v>37742</v>
      </c>
      <c r="K10700" t="s">
        <v>208</v>
      </c>
      <c r="L10700" t="s">
        <v>37741</v>
      </c>
      <c r="N10700" t="s">
        <v>207</v>
      </c>
      <c r="O10700" t="s">
        <v>476</v>
      </c>
      <c r="P10700" t="s">
        <v>476</v>
      </c>
    </row>
    <row r="10701" spans="1:16">
      <c r="A10701" s="484" t="s">
        <v>13805</v>
      </c>
      <c r="B10701" s="485" t="s">
        <v>13804</v>
      </c>
      <c r="C10701" t="s">
        <v>13803</v>
      </c>
      <c r="D10701" t="s">
        <v>13803</v>
      </c>
      <c r="E10701" t="str">
        <f t="shared" si="167"/>
        <v>658157 - SOPREV'IN</v>
      </c>
      <c r="F10701" t="s">
        <v>13802</v>
      </c>
      <c r="G10701" t="s">
        <v>13801</v>
      </c>
      <c r="I10701" t="s">
        <v>13800</v>
      </c>
      <c r="K10701" t="s">
        <v>208</v>
      </c>
      <c r="L10701" t="s">
        <v>13799</v>
      </c>
      <c r="N10701" t="s">
        <v>208</v>
      </c>
      <c r="O10701" t="s">
        <v>476</v>
      </c>
      <c r="P10701" t="s">
        <v>476</v>
      </c>
    </row>
    <row r="10702" spans="1:16">
      <c r="A10702" s="484" t="s">
        <v>41745</v>
      </c>
      <c r="B10702" s="485" t="s">
        <v>41744</v>
      </c>
      <c r="C10702" t="s">
        <v>41743</v>
      </c>
      <c r="D10702" t="s">
        <v>41743</v>
      </c>
      <c r="E10702" t="str">
        <f t="shared" si="167"/>
        <v>683826 - LOURMIERE ANNE CAROLINE</v>
      </c>
      <c r="F10702" t="s">
        <v>15316</v>
      </c>
      <c r="G10702" t="s">
        <v>41742</v>
      </c>
      <c r="I10702" t="s">
        <v>41741</v>
      </c>
      <c r="K10702" t="s">
        <v>208</v>
      </c>
      <c r="L10702" t="s">
        <v>41740</v>
      </c>
      <c r="N10702" t="s">
        <v>208</v>
      </c>
      <c r="O10702" t="s">
        <v>476</v>
      </c>
      <c r="P10702" t="s">
        <v>476</v>
      </c>
    </row>
    <row r="10703" spans="1:16">
      <c r="A10703" s="484" t="s">
        <v>108807</v>
      </c>
      <c r="B10703" s="485" t="s">
        <v>108806</v>
      </c>
      <c r="C10703" t="s">
        <v>108805</v>
      </c>
      <c r="D10703" t="s">
        <v>108804</v>
      </c>
      <c r="E10703" t="str">
        <f t="shared" si="167"/>
        <v>473315 - CP CONSEIL FORMATION</v>
      </c>
      <c r="F10703" t="s">
        <v>7372</v>
      </c>
      <c r="G10703" t="s">
        <v>108803</v>
      </c>
      <c r="I10703" t="s">
        <v>18656</v>
      </c>
      <c r="K10703" t="s">
        <v>208</v>
      </c>
      <c r="L10703" t="s">
        <v>108802</v>
      </c>
      <c r="N10703" t="s">
        <v>208</v>
      </c>
      <c r="O10703" t="s">
        <v>476</v>
      </c>
      <c r="P10703" t="s">
        <v>476</v>
      </c>
    </row>
    <row r="10704" spans="1:16">
      <c r="A10704" s="484" t="s">
        <v>24130</v>
      </c>
      <c r="B10704" s="485" t="s">
        <v>24129</v>
      </c>
      <c r="C10704" t="s">
        <v>24128</v>
      </c>
      <c r="D10704" t="s">
        <v>24128</v>
      </c>
      <c r="E10704" t="str">
        <f t="shared" si="167"/>
        <v>476821 - QUILICHINI RENAUD CECILE HARMONIE BIEN ETRE</v>
      </c>
      <c r="F10704" t="s">
        <v>24127</v>
      </c>
      <c r="G10704" t="s">
        <v>24126</v>
      </c>
      <c r="H10704" t="s">
        <v>24125</v>
      </c>
      <c r="I10704" t="s">
        <v>24124</v>
      </c>
      <c r="J10704" t="s">
        <v>24123</v>
      </c>
      <c r="K10704" t="s">
        <v>208</v>
      </c>
      <c r="L10704" t="s">
        <v>24122</v>
      </c>
      <c r="N10704" t="s">
        <v>208</v>
      </c>
      <c r="O10704" t="s">
        <v>476</v>
      </c>
      <c r="P10704" t="s">
        <v>476</v>
      </c>
    </row>
    <row r="10705" spans="1:16">
      <c r="A10705" s="484" t="s">
        <v>24498</v>
      </c>
      <c r="B10705" s="485" t="s">
        <v>24497</v>
      </c>
      <c r="C10705" t="s">
        <v>24496</v>
      </c>
      <c r="D10705" t="s">
        <v>24496</v>
      </c>
      <c r="E10705" t="str">
        <f t="shared" si="167"/>
        <v>539119 - QUADRA CONSEIL</v>
      </c>
      <c r="F10705" t="s">
        <v>7936</v>
      </c>
      <c r="G10705" t="s">
        <v>24495</v>
      </c>
      <c r="H10705" t="s">
        <v>24494</v>
      </c>
      <c r="I10705" t="s">
        <v>24493</v>
      </c>
      <c r="J10705" t="s">
        <v>24492</v>
      </c>
      <c r="K10705" t="s">
        <v>208</v>
      </c>
      <c r="L10705" t="s">
        <v>24491</v>
      </c>
      <c r="N10705" t="s">
        <v>208</v>
      </c>
      <c r="O10705" t="s">
        <v>476</v>
      </c>
      <c r="P10705" t="s">
        <v>476</v>
      </c>
    </row>
    <row r="10706" spans="1:16">
      <c r="A10706" s="484" t="s">
        <v>92185</v>
      </c>
      <c r="B10706" s="485" t="s">
        <v>92184</v>
      </c>
      <c r="C10706" t="s">
        <v>92183</v>
      </c>
      <c r="D10706" t="s">
        <v>92182</v>
      </c>
      <c r="E10706" t="str">
        <f t="shared" si="167"/>
        <v>483370 - CSO PARIS</v>
      </c>
      <c r="F10706" t="s">
        <v>707</v>
      </c>
      <c r="G10706" t="s">
        <v>27459</v>
      </c>
      <c r="I10706" t="s">
        <v>3921</v>
      </c>
      <c r="J10706" t="s">
        <v>92181</v>
      </c>
      <c r="K10706" t="s">
        <v>208</v>
      </c>
      <c r="L10706" t="s">
        <v>92180</v>
      </c>
      <c r="N10706" t="s">
        <v>208</v>
      </c>
      <c r="O10706" t="s">
        <v>476</v>
      </c>
      <c r="P10706" t="s">
        <v>476</v>
      </c>
    </row>
    <row r="10707" spans="1:16">
      <c r="A10707" s="484" t="s">
        <v>8936</v>
      </c>
      <c r="B10707" s="485" t="s">
        <v>8935</v>
      </c>
      <c r="C10707" t="s">
        <v>8934</v>
      </c>
      <c r="D10707" t="s">
        <v>8933</v>
      </c>
      <c r="E10707" t="str">
        <f t="shared" si="167"/>
        <v>415248 - TSF</v>
      </c>
      <c r="F10707" t="s">
        <v>2524</v>
      </c>
      <c r="G10707" t="s">
        <v>8932</v>
      </c>
      <c r="H10707" t="s">
        <v>8931</v>
      </c>
      <c r="I10707" t="s">
        <v>8930</v>
      </c>
      <c r="J10707" t="s">
        <v>8929</v>
      </c>
      <c r="K10707" t="s">
        <v>208</v>
      </c>
      <c r="L10707" t="s">
        <v>8928</v>
      </c>
      <c r="N10707" t="s">
        <v>208</v>
      </c>
      <c r="O10707" t="s">
        <v>476</v>
      </c>
      <c r="P10707" t="s">
        <v>8927</v>
      </c>
    </row>
    <row r="10708" spans="1:16">
      <c r="A10708" s="484" t="s">
        <v>119129</v>
      </c>
      <c r="B10708" s="485" t="s">
        <v>119128</v>
      </c>
      <c r="C10708" t="s">
        <v>119127</v>
      </c>
      <c r="D10708" t="s">
        <v>119126</v>
      </c>
      <c r="E10708" t="str">
        <f t="shared" si="167"/>
        <v>498476 - ADSM</v>
      </c>
      <c r="F10708" t="s">
        <v>1848</v>
      </c>
      <c r="G10708" t="s">
        <v>119125</v>
      </c>
      <c r="H10708" t="s">
        <v>119124</v>
      </c>
      <c r="I10708" t="s">
        <v>22722</v>
      </c>
      <c r="J10708" t="s">
        <v>119123</v>
      </c>
      <c r="K10708" t="s">
        <v>208</v>
      </c>
      <c r="L10708" t="s">
        <v>119122</v>
      </c>
      <c r="N10708" t="s">
        <v>208</v>
      </c>
      <c r="O10708" t="s">
        <v>476</v>
      </c>
      <c r="P10708" t="s">
        <v>476</v>
      </c>
    </row>
    <row r="10709" spans="1:16">
      <c r="A10709" s="484" t="s">
        <v>67854</v>
      </c>
      <c r="B10709" s="485" t="s">
        <v>67853</v>
      </c>
      <c r="C10709" t="s">
        <v>67852</v>
      </c>
      <c r="D10709" t="s">
        <v>67851</v>
      </c>
      <c r="E10709" t="str">
        <f t="shared" si="167"/>
        <v>685975 - GALDEMAR BAPTISTE</v>
      </c>
      <c r="F10709" t="s">
        <v>47480</v>
      </c>
      <c r="G10709" t="s">
        <v>67850</v>
      </c>
      <c r="I10709" t="s">
        <v>1035</v>
      </c>
      <c r="J10709" t="s">
        <v>67849</v>
      </c>
      <c r="K10709" t="s">
        <v>208</v>
      </c>
      <c r="L10709" t="s">
        <v>67848</v>
      </c>
      <c r="N10709" t="s">
        <v>208</v>
      </c>
      <c r="O10709" t="s">
        <v>476</v>
      </c>
      <c r="P10709" t="s">
        <v>476</v>
      </c>
    </row>
    <row r="10710" spans="1:16">
      <c r="A10710" s="484" t="s">
        <v>33564</v>
      </c>
      <c r="B10710" s="485" t="s">
        <v>33563</v>
      </c>
      <c r="C10710" t="s">
        <v>33562</v>
      </c>
      <c r="D10710" t="s">
        <v>33562</v>
      </c>
      <c r="E10710" t="str">
        <f t="shared" si="167"/>
        <v>445319 - NEXT DECISION</v>
      </c>
      <c r="F10710" t="s">
        <v>5676</v>
      </c>
      <c r="G10710" t="s">
        <v>33561</v>
      </c>
      <c r="I10710" t="s">
        <v>1837</v>
      </c>
      <c r="J10710" t="s">
        <v>33560</v>
      </c>
      <c r="K10710" t="s">
        <v>208</v>
      </c>
      <c r="L10710" t="s">
        <v>33559</v>
      </c>
      <c r="N10710" t="s">
        <v>208</v>
      </c>
      <c r="O10710" t="s">
        <v>476</v>
      </c>
      <c r="P10710" t="s">
        <v>476</v>
      </c>
    </row>
    <row r="10711" spans="1:16">
      <c r="A10711" s="484" t="s">
        <v>134013</v>
      </c>
      <c r="B10711" s="485" t="s">
        <v>134012</v>
      </c>
      <c r="C10711" t="s">
        <v>134011</v>
      </c>
      <c r="D10711" t="s">
        <v>134011</v>
      </c>
      <c r="E10711" t="str">
        <f t="shared" si="167"/>
        <v>561990 - AEI FORMATION OUEST</v>
      </c>
      <c r="F10711" t="s">
        <v>25895</v>
      </c>
      <c r="G10711" t="s">
        <v>134010</v>
      </c>
      <c r="I10711" t="s">
        <v>2959</v>
      </c>
      <c r="J10711" t="s">
        <v>134009</v>
      </c>
      <c r="K10711" t="s">
        <v>208</v>
      </c>
      <c r="L10711" t="s">
        <v>134008</v>
      </c>
      <c r="N10711" t="s">
        <v>208</v>
      </c>
      <c r="O10711" t="s">
        <v>476</v>
      </c>
      <c r="P10711" t="s">
        <v>476</v>
      </c>
    </row>
    <row r="10712" spans="1:16">
      <c r="A10712" s="484" t="s">
        <v>24651</v>
      </c>
      <c r="B10712" s="485" t="s">
        <v>24650</v>
      </c>
      <c r="C10712" t="s">
        <v>24649</v>
      </c>
      <c r="D10712" t="s">
        <v>24649</v>
      </c>
      <c r="E10712" t="str">
        <f t="shared" si="167"/>
        <v>473716 - PYTHAGORE LOCAUX NHK FORMATION</v>
      </c>
      <c r="F10712" t="s">
        <v>831</v>
      </c>
      <c r="G10712" t="s">
        <v>24648</v>
      </c>
      <c r="I10712" t="s">
        <v>4549</v>
      </c>
      <c r="J10712" t="s">
        <v>24647</v>
      </c>
      <c r="K10712" t="s">
        <v>208</v>
      </c>
      <c r="L10712" t="s">
        <v>24646</v>
      </c>
      <c r="N10712" t="s">
        <v>208</v>
      </c>
      <c r="O10712" t="s">
        <v>476</v>
      </c>
      <c r="P10712" t="s">
        <v>476</v>
      </c>
    </row>
    <row r="10713" spans="1:16">
      <c r="A10713" s="484" t="s">
        <v>22027</v>
      </c>
      <c r="B10713" s="485" t="s">
        <v>22026</v>
      </c>
      <c r="C10713" t="s">
        <v>22025</v>
      </c>
      <c r="D10713" t="s">
        <v>22025</v>
      </c>
      <c r="E10713" t="str">
        <f t="shared" si="167"/>
        <v>412200 - REVIE FORMATIONS - IGM GS</v>
      </c>
      <c r="F10713" t="s">
        <v>2718</v>
      </c>
      <c r="G10713" t="s">
        <v>22024</v>
      </c>
      <c r="I10713" t="s">
        <v>22023</v>
      </c>
      <c r="J10713" t="s">
        <v>22022</v>
      </c>
      <c r="K10713" t="s">
        <v>22021</v>
      </c>
      <c r="L10713" t="s">
        <v>22020</v>
      </c>
      <c r="N10713" t="s">
        <v>208</v>
      </c>
      <c r="O10713" t="s">
        <v>476</v>
      </c>
      <c r="P10713" t="s">
        <v>476</v>
      </c>
    </row>
    <row r="10714" spans="1:16">
      <c r="A10714" s="484" t="s">
        <v>129872</v>
      </c>
      <c r="B10714" s="485" t="s">
        <v>129871</v>
      </c>
      <c r="C10714" t="s">
        <v>129870</v>
      </c>
      <c r="D10714" t="s">
        <v>129870</v>
      </c>
      <c r="E10714" t="str">
        <f t="shared" si="167"/>
        <v>558904 - ALTA PREVENTION</v>
      </c>
      <c r="F10714" t="s">
        <v>1352</v>
      </c>
      <c r="G10714" t="s">
        <v>129869</v>
      </c>
      <c r="I10714" t="s">
        <v>37806</v>
      </c>
      <c r="J10714" t="s">
        <v>129868</v>
      </c>
      <c r="K10714" t="s">
        <v>208</v>
      </c>
      <c r="L10714" t="s">
        <v>129867</v>
      </c>
      <c r="N10714" t="s">
        <v>208</v>
      </c>
      <c r="O10714" t="s">
        <v>476</v>
      </c>
      <c r="P10714" t="s">
        <v>476</v>
      </c>
    </row>
    <row r="10715" spans="1:16">
      <c r="A10715" s="484" t="s">
        <v>115873</v>
      </c>
      <c r="B10715" s="485" t="s">
        <v>115872</v>
      </c>
      <c r="C10715" t="s">
        <v>115871</v>
      </c>
      <c r="D10715" t="s">
        <v>115871</v>
      </c>
      <c r="E10715" t="str">
        <f t="shared" si="167"/>
        <v>480666 - AVENIR PRO FORMATIONS</v>
      </c>
      <c r="F10715" t="s">
        <v>10929</v>
      </c>
      <c r="G10715" t="s">
        <v>115870</v>
      </c>
      <c r="I10715" t="s">
        <v>2522</v>
      </c>
      <c r="J10715" t="s">
        <v>115863</v>
      </c>
      <c r="K10715" t="s">
        <v>208</v>
      </c>
      <c r="L10715" t="s">
        <v>115869</v>
      </c>
      <c r="N10715" t="s">
        <v>208</v>
      </c>
      <c r="O10715" t="s">
        <v>476</v>
      </c>
      <c r="P10715" t="s">
        <v>476</v>
      </c>
    </row>
    <row r="10716" spans="1:16">
      <c r="A10716" s="484" t="s">
        <v>60018</v>
      </c>
      <c r="B10716" s="485" t="s">
        <v>60017</v>
      </c>
      <c r="C10716" t="s">
        <v>60016</v>
      </c>
      <c r="D10716" t="s">
        <v>60015</v>
      </c>
      <c r="E10716" t="str">
        <f t="shared" si="167"/>
        <v>442239 - HSE</v>
      </c>
      <c r="F10716" t="s">
        <v>39197</v>
      </c>
      <c r="G10716" t="s">
        <v>60014</v>
      </c>
      <c r="I10716" t="s">
        <v>60013</v>
      </c>
      <c r="K10716" t="s">
        <v>208</v>
      </c>
      <c r="L10716" t="s">
        <v>60012</v>
      </c>
      <c r="N10716" t="s">
        <v>208</v>
      </c>
      <c r="O10716" t="s">
        <v>476</v>
      </c>
      <c r="P10716" t="s">
        <v>476</v>
      </c>
    </row>
    <row r="10717" spans="1:16">
      <c r="A10717" s="484" t="s">
        <v>112415</v>
      </c>
      <c r="B10717" s="485" t="s">
        <v>112414</v>
      </c>
      <c r="C10717" t="s">
        <v>112413</v>
      </c>
      <c r="D10717" t="s">
        <v>112412</v>
      </c>
      <c r="E10717" t="str">
        <f t="shared" si="167"/>
        <v>453973 - BOUSMAHA FARIDA</v>
      </c>
      <c r="F10717" t="s">
        <v>3656</v>
      </c>
      <c r="G10717" t="s">
        <v>112411</v>
      </c>
      <c r="I10717" t="s">
        <v>5864</v>
      </c>
      <c r="J10717" t="s">
        <v>112410</v>
      </c>
      <c r="K10717" t="s">
        <v>208</v>
      </c>
      <c r="L10717" t="s">
        <v>112409</v>
      </c>
      <c r="N10717" t="s">
        <v>208</v>
      </c>
      <c r="O10717" t="s">
        <v>476</v>
      </c>
      <c r="P10717" t="s">
        <v>476</v>
      </c>
    </row>
    <row r="10718" spans="1:16">
      <c r="A10718" s="484" t="s">
        <v>40764</v>
      </c>
      <c r="B10718" s="485" t="s">
        <v>40763</v>
      </c>
      <c r="C10718" t="s">
        <v>40762</v>
      </c>
      <c r="D10718" t="s">
        <v>40762</v>
      </c>
      <c r="E10718" t="str">
        <f t="shared" si="167"/>
        <v>587254 - MADDALENA FANNY</v>
      </c>
      <c r="F10718" t="s">
        <v>1710</v>
      </c>
      <c r="G10718" t="s">
        <v>40761</v>
      </c>
      <c r="I10718" t="s">
        <v>802</v>
      </c>
      <c r="J10718" t="s">
        <v>40760</v>
      </c>
      <c r="K10718" t="s">
        <v>208</v>
      </c>
      <c r="L10718" t="s">
        <v>40759</v>
      </c>
      <c r="N10718" t="s">
        <v>208</v>
      </c>
      <c r="O10718" t="s">
        <v>476</v>
      </c>
      <c r="P10718" t="s">
        <v>476</v>
      </c>
    </row>
    <row r="10719" spans="1:16">
      <c r="A10719" s="484" t="s">
        <v>8610</v>
      </c>
      <c r="B10719" s="485" t="s">
        <v>8609</v>
      </c>
      <c r="C10719" t="s">
        <v>8608</v>
      </c>
      <c r="D10719" t="s">
        <v>8608</v>
      </c>
      <c r="E10719" t="str">
        <f t="shared" si="167"/>
        <v>543240 - TURQUOISE CONSULT</v>
      </c>
      <c r="F10719" t="s">
        <v>8607</v>
      </c>
      <c r="G10719" t="s">
        <v>8606</v>
      </c>
      <c r="I10719" t="s">
        <v>1542</v>
      </c>
      <c r="J10719" t="s">
        <v>8605</v>
      </c>
      <c r="K10719" t="s">
        <v>208</v>
      </c>
      <c r="L10719" t="s">
        <v>8604</v>
      </c>
      <c r="N10719" t="s">
        <v>208</v>
      </c>
      <c r="O10719" t="s">
        <v>476</v>
      </c>
      <c r="P10719" t="s">
        <v>476</v>
      </c>
    </row>
    <row r="10720" spans="1:16">
      <c r="A10720" s="484" t="s">
        <v>35206</v>
      </c>
      <c r="B10720" s="485" t="s">
        <v>35205</v>
      </c>
      <c r="C10720" t="s">
        <v>35204</v>
      </c>
      <c r="D10720" t="s">
        <v>35204</v>
      </c>
      <c r="E10720" t="str">
        <f t="shared" si="167"/>
        <v>592754 - MORENO CONSULTING</v>
      </c>
      <c r="F10720" t="s">
        <v>16149</v>
      </c>
      <c r="G10720" t="s">
        <v>35203</v>
      </c>
      <c r="I10720" t="s">
        <v>5789</v>
      </c>
      <c r="J10720" t="s">
        <v>35202</v>
      </c>
      <c r="K10720" t="s">
        <v>208</v>
      </c>
      <c r="L10720" t="s">
        <v>35201</v>
      </c>
      <c r="N10720" t="s">
        <v>208</v>
      </c>
      <c r="O10720" t="s">
        <v>476</v>
      </c>
      <c r="P10720" t="s">
        <v>476</v>
      </c>
    </row>
    <row r="10721" spans="1:16">
      <c r="A10721" s="484" t="s">
        <v>29108</v>
      </c>
      <c r="B10721" s="485" t="s">
        <v>29107</v>
      </c>
      <c r="C10721" t="s">
        <v>29106</v>
      </c>
      <c r="D10721" t="s">
        <v>29105</v>
      </c>
      <c r="E10721" t="str">
        <f t="shared" si="167"/>
        <v>613952 - PAYET OLIVIER</v>
      </c>
      <c r="F10721" t="s">
        <v>7596</v>
      </c>
      <c r="G10721" t="s">
        <v>29104</v>
      </c>
      <c r="I10721" t="s">
        <v>4390</v>
      </c>
      <c r="J10721" t="s">
        <v>29103</v>
      </c>
      <c r="K10721" t="s">
        <v>208</v>
      </c>
      <c r="L10721" t="s">
        <v>29102</v>
      </c>
      <c r="N10721" t="s">
        <v>208</v>
      </c>
      <c r="O10721" t="s">
        <v>476</v>
      </c>
      <c r="P10721" t="s">
        <v>476</v>
      </c>
    </row>
    <row r="10722" spans="1:16">
      <c r="A10722" s="484" t="s">
        <v>71214</v>
      </c>
      <c r="B10722" s="485" t="s">
        <v>71213</v>
      </c>
      <c r="C10722" t="s">
        <v>71212</v>
      </c>
      <c r="D10722" t="s">
        <v>71212</v>
      </c>
      <c r="E10722" t="str">
        <f t="shared" si="167"/>
        <v>596917 - FORM'A FIT 33 ASSOCIATION</v>
      </c>
      <c r="F10722" t="s">
        <v>50656</v>
      </c>
      <c r="G10722" t="s">
        <v>71211</v>
      </c>
      <c r="I10722" t="s">
        <v>3032</v>
      </c>
      <c r="J10722" t="s">
        <v>71210</v>
      </c>
      <c r="K10722" t="s">
        <v>208</v>
      </c>
      <c r="L10722" t="s">
        <v>71209</v>
      </c>
      <c r="N10722" t="s">
        <v>208</v>
      </c>
      <c r="O10722" t="s">
        <v>476</v>
      </c>
      <c r="P10722" t="s">
        <v>476</v>
      </c>
    </row>
    <row r="10723" spans="1:16">
      <c r="A10723" s="484" t="s">
        <v>95910</v>
      </c>
      <c r="B10723" s="485" t="s">
        <v>95909</v>
      </c>
      <c r="C10723" t="s">
        <v>95908</v>
      </c>
      <c r="D10723" t="s">
        <v>95907</v>
      </c>
      <c r="E10723" t="str">
        <f t="shared" si="167"/>
        <v>562385 - CINEMAGIS BORDEAUX</v>
      </c>
      <c r="F10723" t="s">
        <v>1784</v>
      </c>
      <c r="G10723" t="s">
        <v>95906</v>
      </c>
      <c r="I10723" t="s">
        <v>749</v>
      </c>
      <c r="J10723" t="s">
        <v>95905</v>
      </c>
      <c r="K10723" t="s">
        <v>208</v>
      </c>
      <c r="L10723" t="s">
        <v>95904</v>
      </c>
      <c r="N10723" t="s">
        <v>208</v>
      </c>
      <c r="O10723" t="s">
        <v>476</v>
      </c>
      <c r="P10723" t="s">
        <v>476</v>
      </c>
    </row>
    <row r="10724" spans="1:16">
      <c r="A10724" s="484" t="s">
        <v>34481</v>
      </c>
      <c r="B10724" s="485" t="s">
        <v>34480</v>
      </c>
      <c r="C10724" t="s">
        <v>34479</v>
      </c>
      <c r="D10724" t="s">
        <v>34479</v>
      </c>
      <c r="E10724" t="str">
        <f t="shared" si="167"/>
        <v>669799 - MX GAYOT</v>
      </c>
      <c r="F10724" t="s">
        <v>2034</v>
      </c>
      <c r="G10724" t="s">
        <v>34478</v>
      </c>
      <c r="I10724" t="s">
        <v>1285</v>
      </c>
      <c r="J10724" t="s">
        <v>34477</v>
      </c>
      <c r="K10724" t="s">
        <v>208</v>
      </c>
      <c r="L10724" t="s">
        <v>34476</v>
      </c>
      <c r="N10724" t="s">
        <v>208</v>
      </c>
      <c r="O10724" t="s">
        <v>476</v>
      </c>
      <c r="P10724" t="s">
        <v>476</v>
      </c>
    </row>
    <row r="10725" spans="1:16">
      <c r="A10725" s="484" t="s">
        <v>65506</v>
      </c>
      <c r="B10725" s="485" t="s">
        <v>65505</v>
      </c>
      <c r="C10725" t="s">
        <v>65504</v>
      </c>
      <c r="D10725" t="s">
        <v>65503</v>
      </c>
      <c r="E10725" t="str">
        <f t="shared" si="167"/>
        <v>553700 - GRAPHIDYS</v>
      </c>
      <c r="F10725" t="s">
        <v>1513</v>
      </c>
      <c r="G10725" t="s">
        <v>65502</v>
      </c>
      <c r="I10725" t="s">
        <v>596</v>
      </c>
      <c r="J10725" t="s">
        <v>65501</v>
      </c>
      <c r="K10725" t="s">
        <v>208</v>
      </c>
      <c r="L10725" t="s">
        <v>65500</v>
      </c>
      <c r="N10725" t="s">
        <v>208</v>
      </c>
      <c r="O10725" t="s">
        <v>476</v>
      </c>
      <c r="P10725" t="s">
        <v>476</v>
      </c>
    </row>
    <row r="10726" spans="1:16">
      <c r="A10726" s="484" t="s">
        <v>94414</v>
      </c>
      <c r="B10726" s="485" t="s">
        <v>94413</v>
      </c>
      <c r="C10726" t="s">
        <v>94412</v>
      </c>
      <c r="D10726" t="s">
        <v>94411</v>
      </c>
      <c r="E10726" t="str">
        <f t="shared" si="167"/>
        <v>491184 - CFCMU</v>
      </c>
      <c r="F10726" t="s">
        <v>2572</v>
      </c>
      <c r="G10726" t="s">
        <v>94410</v>
      </c>
      <c r="I10726" t="s">
        <v>2666</v>
      </c>
      <c r="K10726" t="s">
        <v>208</v>
      </c>
      <c r="L10726" t="s">
        <v>94409</v>
      </c>
      <c r="N10726" t="s">
        <v>208</v>
      </c>
      <c r="O10726" t="s">
        <v>476</v>
      </c>
      <c r="P10726" t="s">
        <v>476</v>
      </c>
    </row>
    <row r="10727" spans="1:16">
      <c r="A10727" s="484" t="s">
        <v>38470</v>
      </c>
      <c r="B10727" s="485" t="s">
        <v>38469</v>
      </c>
      <c r="C10727" t="s">
        <v>38468</v>
      </c>
      <c r="D10727" t="s">
        <v>38468</v>
      </c>
      <c r="E10727" t="str">
        <f t="shared" si="167"/>
        <v>646878 - MANUTEST</v>
      </c>
      <c r="F10727" t="s">
        <v>3826</v>
      </c>
      <c r="G10727" t="s">
        <v>38467</v>
      </c>
      <c r="I10727" t="s">
        <v>38466</v>
      </c>
      <c r="J10727" t="s">
        <v>38465</v>
      </c>
      <c r="K10727" t="s">
        <v>208</v>
      </c>
      <c r="L10727" t="s">
        <v>38464</v>
      </c>
      <c r="N10727" t="s">
        <v>208</v>
      </c>
      <c r="O10727" t="s">
        <v>476</v>
      </c>
      <c r="P10727" t="s">
        <v>476</v>
      </c>
    </row>
    <row r="10728" spans="1:16">
      <c r="A10728" s="484" t="s">
        <v>69897</v>
      </c>
      <c r="B10728" s="485" t="s">
        <v>69896</v>
      </c>
      <c r="C10728" t="s">
        <v>69895</v>
      </c>
      <c r="D10728" t="s">
        <v>69895</v>
      </c>
      <c r="E10728" t="str">
        <f t="shared" si="167"/>
        <v>437992 - FORMATION LIBERCOM</v>
      </c>
      <c r="F10728" t="s">
        <v>1848</v>
      </c>
      <c r="G10728" t="s">
        <v>69894</v>
      </c>
      <c r="I10728" t="s">
        <v>31844</v>
      </c>
      <c r="J10728" t="s">
        <v>69893</v>
      </c>
      <c r="K10728" t="s">
        <v>208</v>
      </c>
      <c r="L10728" t="s">
        <v>69892</v>
      </c>
      <c r="N10728" t="s">
        <v>208</v>
      </c>
      <c r="O10728" t="s">
        <v>476</v>
      </c>
      <c r="P10728" t="s">
        <v>476</v>
      </c>
    </row>
    <row r="10729" spans="1:16">
      <c r="A10729" s="484" t="s">
        <v>59720</v>
      </c>
      <c r="B10729" s="485" t="s">
        <v>59719</v>
      </c>
      <c r="C10729" t="s">
        <v>59718</v>
      </c>
      <c r="D10729" t="s">
        <v>59717</v>
      </c>
      <c r="E10729" t="str">
        <f t="shared" si="167"/>
        <v>608610 - ICH</v>
      </c>
      <c r="F10729" t="s">
        <v>58494</v>
      </c>
      <c r="G10729" t="s">
        <v>59716</v>
      </c>
      <c r="I10729" t="s">
        <v>51144</v>
      </c>
      <c r="K10729" t="s">
        <v>208</v>
      </c>
      <c r="L10729" t="s">
        <v>59715</v>
      </c>
      <c r="N10729" t="s">
        <v>208</v>
      </c>
      <c r="O10729" t="s">
        <v>476</v>
      </c>
      <c r="P10729" t="s">
        <v>476</v>
      </c>
    </row>
    <row r="10730" spans="1:16">
      <c r="A10730" s="484" t="s">
        <v>105977</v>
      </c>
      <c r="B10730" s="485" t="s">
        <v>105976</v>
      </c>
      <c r="C10730" t="s">
        <v>105975</v>
      </c>
      <c r="D10730" t="s">
        <v>105974</v>
      </c>
      <c r="E10730" t="str">
        <f t="shared" si="167"/>
        <v>572196 - CE2</v>
      </c>
      <c r="F10730" t="s">
        <v>105973</v>
      </c>
      <c r="G10730" t="s">
        <v>105972</v>
      </c>
      <c r="I10730" t="s">
        <v>8959</v>
      </c>
      <c r="J10730" t="s">
        <v>105971</v>
      </c>
      <c r="K10730" t="s">
        <v>208</v>
      </c>
      <c r="L10730" t="s">
        <v>105970</v>
      </c>
      <c r="N10730" t="s">
        <v>208</v>
      </c>
      <c r="O10730" t="s">
        <v>476</v>
      </c>
      <c r="P10730" t="s">
        <v>476</v>
      </c>
    </row>
    <row r="10731" spans="1:16">
      <c r="A10731" s="484" t="s">
        <v>96075</v>
      </c>
      <c r="B10731" s="485" t="s">
        <v>96074</v>
      </c>
      <c r="C10731" t="s">
        <v>96073</v>
      </c>
      <c r="D10731" t="s">
        <v>96073</v>
      </c>
      <c r="E10731" t="str">
        <f t="shared" si="167"/>
        <v>572639 - CHUITCHEU METIVIER LILY DIANE</v>
      </c>
      <c r="F10731" t="s">
        <v>3751</v>
      </c>
      <c r="G10731" t="s">
        <v>96072</v>
      </c>
      <c r="I10731" t="s">
        <v>96071</v>
      </c>
      <c r="K10731" t="s">
        <v>208</v>
      </c>
      <c r="L10731" t="s">
        <v>96070</v>
      </c>
      <c r="N10731" t="s">
        <v>208</v>
      </c>
      <c r="O10731" t="s">
        <v>476</v>
      </c>
      <c r="P10731" t="s">
        <v>476</v>
      </c>
    </row>
    <row r="10732" spans="1:16">
      <c r="A10732" s="484" t="s">
        <v>28172</v>
      </c>
      <c r="B10732" s="485" t="s">
        <v>28171</v>
      </c>
      <c r="C10732" t="s">
        <v>28170</v>
      </c>
      <c r="D10732" t="s">
        <v>28169</v>
      </c>
      <c r="E10732" t="str">
        <f t="shared" si="167"/>
        <v>656483 - PHOENIX LE PONTET</v>
      </c>
      <c r="F10732" t="s">
        <v>21105</v>
      </c>
      <c r="G10732" t="s">
        <v>28168</v>
      </c>
      <c r="I10732" t="s">
        <v>8915</v>
      </c>
      <c r="J10732" t="s">
        <v>28167</v>
      </c>
      <c r="K10732" t="s">
        <v>208</v>
      </c>
      <c r="L10732" t="s">
        <v>28166</v>
      </c>
      <c r="N10732" t="s">
        <v>208</v>
      </c>
      <c r="O10732" t="s">
        <v>476</v>
      </c>
      <c r="P10732" t="s">
        <v>476</v>
      </c>
    </row>
    <row r="10733" spans="1:16">
      <c r="A10733" s="484" t="s">
        <v>112844</v>
      </c>
      <c r="B10733" s="485" t="s">
        <v>112843</v>
      </c>
      <c r="C10733" t="s">
        <v>112842</v>
      </c>
      <c r="D10733" t="s">
        <v>112841</v>
      </c>
      <c r="E10733" t="str">
        <f t="shared" si="167"/>
        <v>623283 - BONHOMME ALEXANDRA</v>
      </c>
      <c r="F10733" t="s">
        <v>11020</v>
      </c>
      <c r="G10733" t="s">
        <v>112840</v>
      </c>
      <c r="I10733" t="s">
        <v>3929</v>
      </c>
      <c r="J10733" t="s">
        <v>112839</v>
      </c>
      <c r="K10733" t="s">
        <v>208</v>
      </c>
      <c r="L10733" t="s">
        <v>112838</v>
      </c>
      <c r="N10733" t="s">
        <v>208</v>
      </c>
      <c r="O10733" t="s">
        <v>476</v>
      </c>
      <c r="P10733" t="s">
        <v>476</v>
      </c>
    </row>
    <row r="10734" spans="1:16">
      <c r="A10734" s="484" t="s">
        <v>71752</v>
      </c>
      <c r="B10734" s="485" t="s">
        <v>71751</v>
      </c>
      <c r="C10734" t="s">
        <v>71750</v>
      </c>
      <c r="D10734" t="s">
        <v>71749</v>
      </c>
      <c r="E10734" t="str">
        <f t="shared" si="167"/>
        <v>110437 - FONDATION DIACONESSES DE REUILLY PARIS</v>
      </c>
      <c r="F10734" t="s">
        <v>2651</v>
      </c>
      <c r="G10734" t="s">
        <v>71748</v>
      </c>
      <c r="I10734" t="s">
        <v>8273</v>
      </c>
      <c r="J10734" t="s">
        <v>71747</v>
      </c>
      <c r="K10734" t="s">
        <v>208</v>
      </c>
      <c r="L10734" t="s">
        <v>71746</v>
      </c>
      <c r="N10734" t="s">
        <v>208</v>
      </c>
      <c r="O10734" t="s">
        <v>476</v>
      </c>
      <c r="P10734" t="s">
        <v>476</v>
      </c>
    </row>
    <row r="10735" spans="1:16">
      <c r="A10735" s="484" t="s">
        <v>71759</v>
      </c>
      <c r="B10735" s="485" t="s">
        <v>71751</v>
      </c>
      <c r="C10735" t="s">
        <v>71758</v>
      </c>
      <c r="D10735" t="s">
        <v>71757</v>
      </c>
      <c r="E10735" t="str">
        <f t="shared" si="167"/>
        <v>491676 - FONDATION DIACONESSE REUILLY LOMME</v>
      </c>
      <c r="F10735" t="s">
        <v>831</v>
      </c>
      <c r="G10735" t="s">
        <v>71756</v>
      </c>
      <c r="H10735" t="s">
        <v>71755</v>
      </c>
      <c r="I10735" t="s">
        <v>55018</v>
      </c>
      <c r="J10735" t="s">
        <v>71754</v>
      </c>
      <c r="K10735" t="s">
        <v>208</v>
      </c>
      <c r="L10735" t="s">
        <v>71753</v>
      </c>
      <c r="N10735" t="s">
        <v>208</v>
      </c>
      <c r="O10735" t="s">
        <v>476</v>
      </c>
      <c r="P10735" t="s">
        <v>476</v>
      </c>
    </row>
    <row r="10736" spans="1:16">
      <c r="A10736" s="484" t="s">
        <v>73820</v>
      </c>
      <c r="B10736" s="485" t="s">
        <v>73819</v>
      </c>
      <c r="C10736" t="s">
        <v>73818</v>
      </c>
      <c r="D10736" t="s">
        <v>73818</v>
      </c>
      <c r="E10736" t="str">
        <f t="shared" si="167"/>
        <v>476020 - FDC FORMATION</v>
      </c>
      <c r="F10736" t="s">
        <v>7987</v>
      </c>
      <c r="G10736" t="s">
        <v>73817</v>
      </c>
      <c r="I10736" t="s">
        <v>4298</v>
      </c>
      <c r="J10736" t="s">
        <v>73816</v>
      </c>
      <c r="K10736" t="s">
        <v>208</v>
      </c>
      <c r="L10736" t="s">
        <v>73815</v>
      </c>
      <c r="N10736" t="s">
        <v>208</v>
      </c>
      <c r="O10736" t="s">
        <v>476</v>
      </c>
      <c r="P10736" t="s">
        <v>476</v>
      </c>
    </row>
    <row r="10737" spans="1:16">
      <c r="A10737" s="484" t="s">
        <v>57136</v>
      </c>
      <c r="B10737" s="485" t="s">
        <v>57135</v>
      </c>
      <c r="C10737" t="s">
        <v>57134</v>
      </c>
      <c r="D10737" t="s">
        <v>57133</v>
      </c>
      <c r="E10737" t="str">
        <f t="shared" si="167"/>
        <v>471586 - IBSPORT</v>
      </c>
      <c r="F10737" t="s">
        <v>8736</v>
      </c>
      <c r="G10737" t="s">
        <v>57132</v>
      </c>
      <c r="I10737" t="s">
        <v>57131</v>
      </c>
      <c r="J10737" t="s">
        <v>57130</v>
      </c>
      <c r="K10737" t="s">
        <v>208</v>
      </c>
      <c r="L10737" t="s">
        <v>57129</v>
      </c>
      <c r="N10737" t="s">
        <v>208</v>
      </c>
      <c r="O10737" t="s">
        <v>476</v>
      </c>
      <c r="P10737" t="s">
        <v>476</v>
      </c>
    </row>
    <row r="10738" spans="1:16">
      <c r="A10738" s="484" t="s">
        <v>79782</v>
      </c>
      <c r="B10738" s="485" t="s">
        <v>79781</v>
      </c>
      <c r="C10738" t="s">
        <v>79780</v>
      </c>
      <c r="D10738" t="s">
        <v>79780</v>
      </c>
      <c r="E10738" t="str">
        <f t="shared" si="167"/>
        <v>468939 - ENJALBERT AURELIE</v>
      </c>
      <c r="F10738" t="s">
        <v>14330</v>
      </c>
      <c r="G10738" t="s">
        <v>79779</v>
      </c>
      <c r="I10738" t="s">
        <v>79778</v>
      </c>
      <c r="J10738" t="s">
        <v>79777</v>
      </c>
      <c r="K10738" t="s">
        <v>79776</v>
      </c>
      <c r="L10738" t="s">
        <v>79775</v>
      </c>
      <c r="N10738" t="s">
        <v>208</v>
      </c>
      <c r="O10738" t="s">
        <v>476</v>
      </c>
      <c r="P10738" t="s">
        <v>476</v>
      </c>
    </row>
    <row r="10739" spans="1:16">
      <c r="A10739" s="484" t="s">
        <v>62717</v>
      </c>
      <c r="B10739" s="485" t="s">
        <v>62716</v>
      </c>
      <c r="C10739" t="s">
        <v>62715</v>
      </c>
      <c r="D10739" t="s">
        <v>62715</v>
      </c>
      <c r="E10739" t="str">
        <f t="shared" si="167"/>
        <v>613423 - GUZMAN DEREK WAYNE</v>
      </c>
      <c r="F10739" t="s">
        <v>1909</v>
      </c>
      <c r="G10739" t="s">
        <v>62714</v>
      </c>
      <c r="I10739" t="s">
        <v>626</v>
      </c>
      <c r="K10739" t="s">
        <v>208</v>
      </c>
      <c r="L10739" t="s">
        <v>62713</v>
      </c>
      <c r="N10739" t="s">
        <v>208</v>
      </c>
      <c r="O10739" t="s">
        <v>476</v>
      </c>
      <c r="P10739" t="s">
        <v>476</v>
      </c>
    </row>
    <row r="10740" spans="1:16">
      <c r="A10740" s="484" t="s">
        <v>38349</v>
      </c>
      <c r="B10740" s="485" t="s">
        <v>38348</v>
      </c>
      <c r="C10740" t="s">
        <v>38347</v>
      </c>
      <c r="D10740" t="s">
        <v>38347</v>
      </c>
      <c r="E10740" t="str">
        <f t="shared" si="167"/>
        <v>590599 - MAREEL NICOLAS ROBERT</v>
      </c>
      <c r="F10740" t="s">
        <v>1077</v>
      </c>
      <c r="G10740" t="s">
        <v>38346</v>
      </c>
      <c r="I10740" t="s">
        <v>38345</v>
      </c>
      <c r="K10740" t="s">
        <v>208</v>
      </c>
      <c r="L10740" t="s">
        <v>38344</v>
      </c>
      <c r="N10740" t="s">
        <v>208</v>
      </c>
      <c r="O10740" t="s">
        <v>476</v>
      </c>
      <c r="P10740" t="s">
        <v>476</v>
      </c>
    </row>
    <row r="10741" spans="1:16">
      <c r="A10741" s="484" t="s">
        <v>135353</v>
      </c>
      <c r="B10741" s="485" t="s">
        <v>135352</v>
      </c>
      <c r="C10741" t="s">
        <v>135351</v>
      </c>
      <c r="D10741" t="s">
        <v>135351</v>
      </c>
      <c r="E10741" t="str">
        <f t="shared" si="167"/>
        <v>678892 - ACTINUTRITION</v>
      </c>
      <c r="F10741" t="s">
        <v>4314</v>
      </c>
      <c r="G10741" t="s">
        <v>135350</v>
      </c>
      <c r="H10741" t="s">
        <v>135349</v>
      </c>
      <c r="I10741" t="s">
        <v>1542</v>
      </c>
      <c r="J10741" t="s">
        <v>135348</v>
      </c>
      <c r="K10741" t="s">
        <v>208</v>
      </c>
      <c r="L10741" t="s">
        <v>135347</v>
      </c>
      <c r="N10741" t="s">
        <v>208</v>
      </c>
      <c r="O10741" t="s">
        <v>476</v>
      </c>
      <c r="P10741" t="s">
        <v>476</v>
      </c>
    </row>
    <row r="10742" spans="1:16">
      <c r="A10742" s="484" t="s">
        <v>60340</v>
      </c>
      <c r="B10742" s="485" t="s">
        <v>60339</v>
      </c>
      <c r="C10742" t="s">
        <v>60338</v>
      </c>
      <c r="D10742" t="s">
        <v>60338</v>
      </c>
      <c r="E10742" t="str">
        <f t="shared" si="167"/>
        <v>542994 - HUCHETTE MARIE CHRISTINE</v>
      </c>
      <c r="F10742" t="s">
        <v>2572</v>
      </c>
      <c r="G10742" t="s">
        <v>60337</v>
      </c>
      <c r="H10742" t="s">
        <v>60336</v>
      </c>
      <c r="I10742" t="s">
        <v>8115</v>
      </c>
      <c r="J10742" t="s">
        <v>60335</v>
      </c>
      <c r="K10742" t="s">
        <v>208</v>
      </c>
      <c r="L10742" t="s">
        <v>60334</v>
      </c>
      <c r="N10742" t="s">
        <v>208</v>
      </c>
      <c r="O10742" t="s">
        <v>476</v>
      </c>
      <c r="P10742" t="s">
        <v>476</v>
      </c>
    </row>
    <row r="10743" spans="1:16">
      <c r="A10743" s="484" t="s">
        <v>12668</v>
      </c>
      <c r="B10743" s="485" t="s">
        <v>12667</v>
      </c>
      <c r="C10743" t="s">
        <v>12666</v>
      </c>
      <c r="D10743" t="s">
        <v>12665</v>
      </c>
      <c r="E10743" t="str">
        <f t="shared" si="167"/>
        <v>464958 - STRINGER TONNERRE EVELYNE</v>
      </c>
      <c r="F10743" t="s">
        <v>6341</v>
      </c>
      <c r="G10743" t="s">
        <v>12664</v>
      </c>
      <c r="I10743" t="s">
        <v>681</v>
      </c>
      <c r="J10743" t="s">
        <v>12663</v>
      </c>
      <c r="K10743" t="s">
        <v>208</v>
      </c>
      <c r="L10743" t="s">
        <v>12662</v>
      </c>
      <c r="N10743" t="s">
        <v>208</v>
      </c>
      <c r="O10743" t="s">
        <v>476</v>
      </c>
      <c r="P10743" t="s">
        <v>476</v>
      </c>
    </row>
    <row r="10744" spans="1:16">
      <c r="A10744" s="484" t="s">
        <v>35062</v>
      </c>
      <c r="B10744" s="485" t="s">
        <v>35061</v>
      </c>
      <c r="C10744" t="s">
        <v>35060</v>
      </c>
      <c r="D10744" t="s">
        <v>35060</v>
      </c>
      <c r="E10744" t="str">
        <f t="shared" si="167"/>
        <v>522491 - MOULAIRE MARC LAURENT</v>
      </c>
      <c r="F10744" t="s">
        <v>8706</v>
      </c>
      <c r="G10744" t="s">
        <v>35059</v>
      </c>
      <c r="I10744" t="s">
        <v>35058</v>
      </c>
      <c r="J10744" t="s">
        <v>35057</v>
      </c>
      <c r="K10744" t="s">
        <v>208</v>
      </c>
      <c r="L10744" t="s">
        <v>35056</v>
      </c>
      <c r="N10744" t="s">
        <v>208</v>
      </c>
      <c r="O10744" t="s">
        <v>476</v>
      </c>
      <c r="P10744" t="s">
        <v>476</v>
      </c>
    </row>
    <row r="10745" spans="1:16">
      <c r="A10745" s="484" t="s">
        <v>28041</v>
      </c>
      <c r="B10745" s="485" t="s">
        <v>28040</v>
      </c>
      <c r="C10745" t="s">
        <v>28039</v>
      </c>
      <c r="D10745" t="s">
        <v>28039</v>
      </c>
      <c r="E10745" t="str">
        <f t="shared" si="167"/>
        <v>537536 - PIC FORMATION</v>
      </c>
      <c r="F10745" t="s">
        <v>3939</v>
      </c>
      <c r="G10745" t="s">
        <v>28038</v>
      </c>
      <c r="I10745" t="s">
        <v>9679</v>
      </c>
      <c r="J10745" t="s">
        <v>28037</v>
      </c>
      <c r="K10745" t="s">
        <v>208</v>
      </c>
      <c r="L10745" t="s">
        <v>28036</v>
      </c>
      <c r="N10745" t="s">
        <v>208</v>
      </c>
      <c r="O10745" t="s">
        <v>476</v>
      </c>
      <c r="P10745" t="s">
        <v>476</v>
      </c>
    </row>
    <row r="10746" spans="1:16">
      <c r="A10746" s="484" t="s">
        <v>128452</v>
      </c>
      <c r="B10746" s="485" t="s">
        <v>128451</v>
      </c>
      <c r="C10746" t="s">
        <v>128450</v>
      </c>
      <c r="D10746" t="s">
        <v>128450</v>
      </c>
      <c r="E10746" t="str">
        <f t="shared" si="167"/>
        <v>553633 - ANDREWS BEN DANIEL</v>
      </c>
      <c r="F10746" t="s">
        <v>39663</v>
      </c>
      <c r="G10746" t="s">
        <v>128449</v>
      </c>
      <c r="I10746" t="s">
        <v>128448</v>
      </c>
      <c r="K10746" t="s">
        <v>208</v>
      </c>
      <c r="L10746" t="s">
        <v>128447</v>
      </c>
      <c r="N10746" t="s">
        <v>208</v>
      </c>
      <c r="O10746" t="s">
        <v>476</v>
      </c>
      <c r="P10746" t="s">
        <v>476</v>
      </c>
    </row>
    <row r="10747" spans="1:16">
      <c r="A10747" s="484" t="s">
        <v>29198</v>
      </c>
      <c r="B10747" s="485" t="s">
        <v>29197</v>
      </c>
      <c r="C10747" t="s">
        <v>29196</v>
      </c>
      <c r="D10747" t="s">
        <v>29196</v>
      </c>
      <c r="E10747" t="str">
        <f t="shared" si="167"/>
        <v>563614 - PAUL PYRONNET INSTITUT</v>
      </c>
      <c r="F10747" t="s">
        <v>4574</v>
      </c>
      <c r="G10747" t="s">
        <v>29195</v>
      </c>
      <c r="I10747" t="s">
        <v>16936</v>
      </c>
      <c r="J10747" t="s">
        <v>29194</v>
      </c>
      <c r="K10747" t="s">
        <v>208</v>
      </c>
      <c r="L10747" t="s">
        <v>29193</v>
      </c>
      <c r="N10747" t="s">
        <v>208</v>
      </c>
      <c r="O10747" t="s">
        <v>476</v>
      </c>
      <c r="P10747" t="s">
        <v>476</v>
      </c>
    </row>
    <row r="10748" spans="1:16">
      <c r="A10748" s="484" t="s">
        <v>34831</v>
      </c>
      <c r="B10748" s="485" t="s">
        <v>34830</v>
      </c>
      <c r="C10748" t="s">
        <v>34829</v>
      </c>
      <c r="D10748" t="s">
        <v>34828</v>
      </c>
      <c r="E10748" t="str">
        <f t="shared" si="167"/>
        <v>551790 - MSA LOIRE ATLANTIQUE VENDEE LA ROCHE SUR YON</v>
      </c>
      <c r="F10748" t="s">
        <v>34827</v>
      </c>
      <c r="G10748" t="s">
        <v>34826</v>
      </c>
      <c r="I10748" t="s">
        <v>8105</v>
      </c>
      <c r="K10748" t="s">
        <v>208</v>
      </c>
      <c r="L10748" t="s">
        <v>34825</v>
      </c>
      <c r="N10748" t="s">
        <v>208</v>
      </c>
      <c r="O10748" t="s">
        <v>476</v>
      </c>
      <c r="P10748" t="s">
        <v>476</v>
      </c>
    </row>
    <row r="10749" spans="1:16">
      <c r="A10749" s="484" t="s">
        <v>115170</v>
      </c>
      <c r="B10749" s="485" t="s">
        <v>115169</v>
      </c>
      <c r="C10749" t="s">
        <v>115168</v>
      </c>
      <c r="D10749" t="s">
        <v>115167</v>
      </c>
      <c r="E10749" t="str">
        <f t="shared" si="167"/>
        <v>494161 - BAGGIO FABIENNE ROSINE</v>
      </c>
      <c r="F10749" t="s">
        <v>2985</v>
      </c>
      <c r="G10749" t="s">
        <v>115166</v>
      </c>
      <c r="I10749" t="s">
        <v>115165</v>
      </c>
      <c r="J10749" t="s">
        <v>115164</v>
      </c>
      <c r="K10749" t="s">
        <v>208</v>
      </c>
      <c r="L10749" t="s">
        <v>115163</v>
      </c>
      <c r="N10749" t="s">
        <v>208</v>
      </c>
      <c r="O10749" t="s">
        <v>476</v>
      </c>
      <c r="P10749" t="s">
        <v>115162</v>
      </c>
    </row>
    <row r="10750" spans="1:16">
      <c r="A10750" s="484" t="s">
        <v>110756</v>
      </c>
      <c r="B10750" s="485" t="s">
        <v>110755</v>
      </c>
      <c r="C10750" t="s">
        <v>110754</v>
      </c>
      <c r="D10750" t="s">
        <v>110754</v>
      </c>
      <c r="E10750" t="str">
        <f t="shared" si="167"/>
        <v>507350 - CALPE FORM'ACTION</v>
      </c>
      <c r="F10750" t="s">
        <v>9112</v>
      </c>
      <c r="G10750" t="s">
        <v>110753</v>
      </c>
      <c r="H10750" t="s">
        <v>110752</v>
      </c>
      <c r="I10750" t="s">
        <v>7864</v>
      </c>
      <c r="J10750" t="s">
        <v>110751</v>
      </c>
      <c r="K10750" t="s">
        <v>208</v>
      </c>
      <c r="L10750" t="s">
        <v>110750</v>
      </c>
      <c r="N10750" t="s">
        <v>208</v>
      </c>
      <c r="O10750" t="s">
        <v>476</v>
      </c>
      <c r="P10750" t="s">
        <v>476</v>
      </c>
    </row>
    <row r="10751" spans="1:16">
      <c r="A10751" s="484" t="s">
        <v>114634</v>
      </c>
      <c r="B10751" s="485" t="s">
        <v>114633</v>
      </c>
      <c r="C10751" t="s">
        <v>114632</v>
      </c>
      <c r="D10751" t="s">
        <v>114631</v>
      </c>
      <c r="E10751" t="str">
        <f t="shared" si="167"/>
        <v>665502 - BCSM</v>
      </c>
      <c r="F10751" t="s">
        <v>2138</v>
      </c>
      <c r="G10751" t="s">
        <v>114630</v>
      </c>
      <c r="I10751" t="s">
        <v>64963</v>
      </c>
      <c r="J10751" t="s">
        <v>114629</v>
      </c>
      <c r="K10751" t="s">
        <v>208</v>
      </c>
      <c r="L10751" t="s">
        <v>114628</v>
      </c>
      <c r="N10751" t="s">
        <v>208</v>
      </c>
      <c r="O10751" t="s">
        <v>476</v>
      </c>
      <c r="P10751" t="s">
        <v>476</v>
      </c>
    </row>
    <row r="10752" spans="1:16">
      <c r="A10752" s="484" t="s">
        <v>70759</v>
      </c>
      <c r="B10752" s="485" t="s">
        <v>70758</v>
      </c>
      <c r="C10752" t="s">
        <v>70757</v>
      </c>
      <c r="D10752" t="s">
        <v>70757</v>
      </c>
      <c r="E10752" t="str">
        <f t="shared" si="167"/>
        <v>460886 - FORMANAILS</v>
      </c>
      <c r="F10752" t="s">
        <v>1328</v>
      </c>
      <c r="G10752" t="s">
        <v>70756</v>
      </c>
      <c r="I10752" t="s">
        <v>17981</v>
      </c>
      <c r="J10752" t="s">
        <v>70755</v>
      </c>
      <c r="K10752" t="s">
        <v>208</v>
      </c>
      <c r="L10752" t="s">
        <v>70754</v>
      </c>
      <c r="N10752" t="s">
        <v>208</v>
      </c>
      <c r="O10752" t="s">
        <v>476</v>
      </c>
      <c r="P10752" t="s">
        <v>476</v>
      </c>
    </row>
    <row r="10753" spans="1:16">
      <c r="A10753" s="484" t="s">
        <v>129861</v>
      </c>
      <c r="B10753" s="485" t="s">
        <v>129860</v>
      </c>
      <c r="C10753" t="s">
        <v>129859</v>
      </c>
      <c r="D10753" t="s">
        <v>129859</v>
      </c>
      <c r="E10753" t="str">
        <f t="shared" si="167"/>
        <v>411267 - ALTAFORMA</v>
      </c>
      <c r="F10753" t="s">
        <v>47480</v>
      </c>
      <c r="G10753" t="s">
        <v>129858</v>
      </c>
      <c r="H10753" t="s">
        <v>129857</v>
      </c>
      <c r="I10753" t="s">
        <v>795</v>
      </c>
      <c r="J10753" t="s">
        <v>129856</v>
      </c>
      <c r="K10753" t="s">
        <v>129855</v>
      </c>
      <c r="L10753" t="s">
        <v>129854</v>
      </c>
      <c r="N10753" t="s">
        <v>208</v>
      </c>
      <c r="O10753" t="s">
        <v>476</v>
      </c>
      <c r="P10753" t="s">
        <v>476</v>
      </c>
    </row>
    <row r="10754" spans="1:16">
      <c r="A10754" s="484" t="s">
        <v>94091</v>
      </c>
      <c r="B10754" s="485" t="s">
        <v>94090</v>
      </c>
      <c r="C10754" t="s">
        <v>94089</v>
      </c>
      <c r="D10754" t="s">
        <v>94089</v>
      </c>
      <c r="E10754" t="str">
        <f t="shared" ref="E10754:E10817" si="168">_xlfn.CONCAT(L10754," - ",D10754)</f>
        <v>489098 - COLOMBET RAPHAELLE CAREER CONSULTING</v>
      </c>
      <c r="F10754" t="s">
        <v>1086</v>
      </c>
      <c r="G10754" t="s">
        <v>94088</v>
      </c>
      <c r="I10754" t="s">
        <v>94087</v>
      </c>
      <c r="J10754" t="s">
        <v>94086</v>
      </c>
      <c r="K10754" t="s">
        <v>208</v>
      </c>
      <c r="L10754" t="s">
        <v>94085</v>
      </c>
      <c r="N10754" t="s">
        <v>208</v>
      </c>
      <c r="O10754" t="s">
        <v>476</v>
      </c>
      <c r="P10754" t="s">
        <v>476</v>
      </c>
    </row>
    <row r="10755" spans="1:16">
      <c r="A10755" s="484" t="s">
        <v>59338</v>
      </c>
      <c r="B10755" s="485" t="s">
        <v>59337</v>
      </c>
      <c r="C10755" t="s">
        <v>59336</v>
      </c>
      <c r="D10755" t="s">
        <v>59336</v>
      </c>
      <c r="E10755" t="str">
        <f t="shared" si="168"/>
        <v>414530 - IFAP'TITUDE</v>
      </c>
      <c r="F10755" t="s">
        <v>1568</v>
      </c>
      <c r="G10755" t="s">
        <v>59335</v>
      </c>
      <c r="I10755" t="s">
        <v>39363</v>
      </c>
      <c r="J10755" t="s">
        <v>59334</v>
      </c>
      <c r="K10755" t="s">
        <v>208</v>
      </c>
      <c r="L10755" t="s">
        <v>59333</v>
      </c>
      <c r="N10755" t="s">
        <v>208</v>
      </c>
      <c r="O10755" t="s">
        <v>476</v>
      </c>
      <c r="P10755" t="s">
        <v>476</v>
      </c>
    </row>
    <row r="10756" spans="1:16">
      <c r="A10756" s="484" t="s">
        <v>94178</v>
      </c>
      <c r="B10756" s="485" t="s">
        <v>94177</v>
      </c>
      <c r="C10756" t="s">
        <v>94176</v>
      </c>
      <c r="D10756" t="s">
        <v>94175</v>
      </c>
      <c r="E10756" t="str">
        <f t="shared" si="168"/>
        <v>454771 - CRMU</v>
      </c>
      <c r="F10756" t="s">
        <v>1710</v>
      </c>
      <c r="G10756" t="s">
        <v>94174</v>
      </c>
      <c r="I10756" t="s">
        <v>1814</v>
      </c>
      <c r="K10756" t="s">
        <v>208</v>
      </c>
      <c r="L10756" t="s">
        <v>94173</v>
      </c>
      <c r="N10756" t="s">
        <v>208</v>
      </c>
      <c r="O10756" t="s">
        <v>476</v>
      </c>
      <c r="P10756" t="s">
        <v>476</v>
      </c>
    </row>
    <row r="10757" spans="1:16">
      <c r="A10757" s="484" t="s">
        <v>90906</v>
      </c>
      <c r="B10757" s="485" t="s">
        <v>90905</v>
      </c>
      <c r="C10757" t="s">
        <v>90904</v>
      </c>
      <c r="D10757" t="s">
        <v>90904</v>
      </c>
      <c r="E10757" t="str">
        <f t="shared" si="168"/>
        <v>684983 - CRISOTECH</v>
      </c>
      <c r="F10757" t="s">
        <v>2041</v>
      </c>
      <c r="G10757" t="s">
        <v>90903</v>
      </c>
      <c r="I10757" t="s">
        <v>626</v>
      </c>
      <c r="J10757" t="s">
        <v>90902</v>
      </c>
      <c r="K10757" t="s">
        <v>208</v>
      </c>
      <c r="L10757" t="s">
        <v>90901</v>
      </c>
      <c r="N10757" t="s">
        <v>208</v>
      </c>
      <c r="O10757" t="s">
        <v>476</v>
      </c>
      <c r="P10757" t="s">
        <v>476</v>
      </c>
    </row>
    <row r="10758" spans="1:16">
      <c r="A10758" s="484" t="s">
        <v>2761</v>
      </c>
      <c r="B10758" s="485" t="s">
        <v>2760</v>
      </c>
      <c r="C10758" t="s">
        <v>2759</v>
      </c>
      <c r="D10758" t="s">
        <v>2759</v>
      </c>
      <c r="E10758" t="str">
        <f t="shared" si="168"/>
        <v>573279 - WATERFORM</v>
      </c>
      <c r="F10758" t="s">
        <v>2651</v>
      </c>
      <c r="G10758" t="s">
        <v>2758</v>
      </c>
      <c r="I10758" t="s">
        <v>2757</v>
      </c>
      <c r="J10758" t="s">
        <v>2756</v>
      </c>
      <c r="K10758" t="s">
        <v>208</v>
      </c>
      <c r="L10758" t="s">
        <v>2755</v>
      </c>
      <c r="N10758" t="s">
        <v>208</v>
      </c>
      <c r="O10758" t="s">
        <v>476</v>
      </c>
      <c r="P10758" t="s">
        <v>476</v>
      </c>
    </row>
    <row r="10759" spans="1:16">
      <c r="A10759" s="484" t="s">
        <v>32509</v>
      </c>
      <c r="C10759" t="s">
        <v>32508</v>
      </c>
      <c r="D10759" t="s">
        <v>32507</v>
      </c>
      <c r="E10759" t="str">
        <f t="shared" si="168"/>
        <v>549733 - OSAQUA</v>
      </c>
      <c r="F10759" t="s">
        <v>32506</v>
      </c>
      <c r="G10759" t="s">
        <v>32505</v>
      </c>
      <c r="I10759" t="s">
        <v>1406</v>
      </c>
      <c r="J10759" t="s">
        <v>32504</v>
      </c>
      <c r="K10759" t="s">
        <v>32503</v>
      </c>
      <c r="L10759" t="s">
        <v>32502</v>
      </c>
      <c r="N10759" t="s">
        <v>208</v>
      </c>
      <c r="O10759" t="s">
        <v>476</v>
      </c>
      <c r="P10759" t="s">
        <v>476</v>
      </c>
    </row>
    <row r="10760" spans="1:16">
      <c r="A10760" s="484" t="s">
        <v>62088</v>
      </c>
      <c r="B10760" s="485" t="s">
        <v>62087</v>
      </c>
      <c r="C10760" t="s">
        <v>62086</v>
      </c>
      <c r="D10760" t="s">
        <v>62086</v>
      </c>
      <c r="E10760" t="str">
        <f t="shared" si="168"/>
        <v>549381 - HAY SYLVIE - CONSULT'ENFANCE</v>
      </c>
      <c r="F10760" t="s">
        <v>62085</v>
      </c>
      <c r="G10760" t="s">
        <v>62084</v>
      </c>
      <c r="I10760" t="s">
        <v>1647</v>
      </c>
      <c r="K10760" t="s">
        <v>208</v>
      </c>
      <c r="L10760" t="s">
        <v>62083</v>
      </c>
      <c r="N10760" t="s">
        <v>208</v>
      </c>
      <c r="O10760" t="s">
        <v>476</v>
      </c>
      <c r="P10760" t="s">
        <v>476</v>
      </c>
    </row>
    <row r="10761" spans="1:16">
      <c r="A10761" s="484" t="s">
        <v>121278</v>
      </c>
      <c r="B10761" s="485" t="s">
        <v>121277</v>
      </c>
      <c r="C10761" t="s">
        <v>121276</v>
      </c>
      <c r="D10761" t="s">
        <v>121275</v>
      </c>
      <c r="E10761" t="str">
        <f t="shared" si="168"/>
        <v>463504 - GALAPSY</v>
      </c>
      <c r="F10761" t="s">
        <v>1710</v>
      </c>
      <c r="G10761" t="s">
        <v>121274</v>
      </c>
      <c r="I10761" t="s">
        <v>19521</v>
      </c>
      <c r="K10761" t="s">
        <v>208</v>
      </c>
      <c r="L10761" t="s">
        <v>121273</v>
      </c>
      <c r="N10761" t="s">
        <v>208</v>
      </c>
      <c r="O10761" t="s">
        <v>476</v>
      </c>
      <c r="P10761" t="s">
        <v>476</v>
      </c>
    </row>
    <row r="10762" spans="1:16">
      <c r="A10762" s="484" t="s">
        <v>89621</v>
      </c>
      <c r="B10762" s="485" t="s">
        <v>89620</v>
      </c>
      <c r="C10762" t="s">
        <v>89619</v>
      </c>
      <c r="D10762" t="s">
        <v>89618</v>
      </c>
      <c r="E10762" t="str">
        <f t="shared" si="168"/>
        <v>596115 - CUISSON PHILIPPE</v>
      </c>
      <c r="F10762" t="s">
        <v>8736</v>
      </c>
      <c r="G10762" t="s">
        <v>89617</v>
      </c>
      <c r="I10762" t="s">
        <v>89616</v>
      </c>
      <c r="J10762" t="s">
        <v>89615</v>
      </c>
      <c r="K10762" t="s">
        <v>208</v>
      </c>
      <c r="L10762" t="s">
        <v>89614</v>
      </c>
      <c r="N10762" t="s">
        <v>208</v>
      </c>
      <c r="O10762" t="s">
        <v>476</v>
      </c>
      <c r="P10762" t="s">
        <v>476</v>
      </c>
    </row>
    <row r="10763" spans="1:16">
      <c r="A10763" s="484" t="s">
        <v>128370</v>
      </c>
      <c r="B10763" s="485" t="s">
        <v>128369</v>
      </c>
      <c r="C10763" t="s">
        <v>128368</v>
      </c>
      <c r="D10763" t="s">
        <v>128367</v>
      </c>
      <c r="E10763" t="str">
        <f t="shared" si="168"/>
        <v>673377 - ANGLAIS @ LYON</v>
      </c>
      <c r="F10763" t="s">
        <v>41678</v>
      </c>
      <c r="G10763" t="s">
        <v>128366</v>
      </c>
      <c r="I10763" t="s">
        <v>802</v>
      </c>
      <c r="J10763" t="s">
        <v>128365</v>
      </c>
      <c r="K10763" t="s">
        <v>208</v>
      </c>
      <c r="L10763" t="s">
        <v>128364</v>
      </c>
      <c r="N10763" t="s">
        <v>208</v>
      </c>
      <c r="O10763" t="s">
        <v>476</v>
      </c>
      <c r="P10763" t="s">
        <v>476</v>
      </c>
    </row>
    <row r="10764" spans="1:16">
      <c r="A10764" s="484" t="s">
        <v>6771</v>
      </c>
      <c r="B10764" s="485" t="s">
        <v>6770</v>
      </c>
      <c r="C10764" t="s">
        <v>6769</v>
      </c>
      <c r="D10764" t="s">
        <v>6768</v>
      </c>
      <c r="E10764" t="str">
        <f t="shared" si="168"/>
        <v>434759 - UDPS 07 TOULAUD</v>
      </c>
      <c r="F10764" t="s">
        <v>1328</v>
      </c>
      <c r="G10764" t="s">
        <v>6767</v>
      </c>
      <c r="I10764" t="s">
        <v>6766</v>
      </c>
      <c r="J10764" t="s">
        <v>6765</v>
      </c>
      <c r="K10764" t="s">
        <v>208</v>
      </c>
      <c r="L10764" t="s">
        <v>6764</v>
      </c>
      <c r="N10764" t="s">
        <v>208</v>
      </c>
      <c r="O10764" t="s">
        <v>476</v>
      </c>
      <c r="P10764" t="s">
        <v>476</v>
      </c>
    </row>
    <row r="10765" spans="1:16">
      <c r="A10765" s="484" t="s">
        <v>49666</v>
      </c>
      <c r="B10765" s="485" t="s">
        <v>49665</v>
      </c>
      <c r="C10765" t="s">
        <v>49664</v>
      </c>
      <c r="D10765" t="s">
        <v>49664</v>
      </c>
      <c r="E10765" t="str">
        <f t="shared" si="168"/>
        <v>603211 - JAEGER MARCEL</v>
      </c>
      <c r="F10765" t="s">
        <v>49663</v>
      </c>
      <c r="G10765" t="s">
        <v>49662</v>
      </c>
      <c r="I10765" t="s">
        <v>49661</v>
      </c>
      <c r="K10765" t="s">
        <v>208</v>
      </c>
      <c r="L10765" t="s">
        <v>49660</v>
      </c>
      <c r="N10765" t="s">
        <v>208</v>
      </c>
      <c r="O10765" t="s">
        <v>476</v>
      </c>
      <c r="P10765" t="s">
        <v>476</v>
      </c>
    </row>
    <row r="10766" spans="1:16">
      <c r="A10766" s="484" t="s">
        <v>36647</v>
      </c>
      <c r="B10766" s="485" t="s">
        <v>36646</v>
      </c>
      <c r="C10766" t="s">
        <v>36645</v>
      </c>
      <c r="D10766" t="s">
        <v>36645</v>
      </c>
      <c r="E10766" t="str">
        <f t="shared" si="168"/>
        <v>427615 - METAFOR</v>
      </c>
      <c r="F10766" t="s">
        <v>36644</v>
      </c>
      <c r="G10766" t="s">
        <v>36643</v>
      </c>
      <c r="H10766" t="s">
        <v>36642</v>
      </c>
      <c r="I10766" t="s">
        <v>36641</v>
      </c>
      <c r="K10766" t="s">
        <v>208</v>
      </c>
      <c r="L10766" t="s">
        <v>36640</v>
      </c>
      <c r="N10766" t="s">
        <v>208</v>
      </c>
      <c r="O10766" t="s">
        <v>476</v>
      </c>
      <c r="P10766" t="s">
        <v>476</v>
      </c>
    </row>
    <row r="10767" spans="1:16">
      <c r="A10767" s="484" t="s">
        <v>8539</v>
      </c>
      <c r="B10767" s="485" t="s">
        <v>8538</v>
      </c>
      <c r="C10767" t="s">
        <v>8537</v>
      </c>
      <c r="D10767" t="s">
        <v>8537</v>
      </c>
      <c r="E10767" t="str">
        <f t="shared" si="168"/>
        <v>425059 - UC FORMATIONS</v>
      </c>
      <c r="F10767" t="s">
        <v>1817</v>
      </c>
      <c r="G10767" t="s">
        <v>8536</v>
      </c>
      <c r="I10767" t="s">
        <v>8535</v>
      </c>
      <c r="J10767" t="s">
        <v>8534</v>
      </c>
      <c r="K10767" t="s">
        <v>8533</v>
      </c>
      <c r="L10767" t="s">
        <v>8532</v>
      </c>
      <c r="N10767" t="s">
        <v>208</v>
      </c>
      <c r="O10767" t="s">
        <v>476</v>
      </c>
      <c r="P10767" t="s">
        <v>476</v>
      </c>
    </row>
    <row r="10768" spans="1:16">
      <c r="A10768" s="484" t="s">
        <v>113249</v>
      </c>
      <c r="B10768" s="485" t="s">
        <v>113248</v>
      </c>
      <c r="C10768" t="s">
        <v>113247</v>
      </c>
      <c r="D10768" t="s">
        <v>113247</v>
      </c>
      <c r="E10768" t="str">
        <f t="shared" si="168"/>
        <v>599311 - BLANC ALEXANDRE</v>
      </c>
      <c r="F10768" t="s">
        <v>3281</v>
      </c>
      <c r="G10768" t="s">
        <v>113246</v>
      </c>
      <c r="I10768" t="s">
        <v>5244</v>
      </c>
      <c r="J10768" t="s">
        <v>113245</v>
      </c>
      <c r="K10768" t="s">
        <v>208</v>
      </c>
      <c r="L10768" t="s">
        <v>113244</v>
      </c>
      <c r="N10768" t="s">
        <v>208</v>
      </c>
      <c r="O10768" t="s">
        <v>476</v>
      </c>
      <c r="P10768" t="s">
        <v>476</v>
      </c>
    </row>
    <row r="10769" spans="1:16">
      <c r="A10769" s="484" t="s">
        <v>110000</v>
      </c>
      <c r="B10769" s="485" t="s">
        <v>109999</v>
      </c>
      <c r="C10769" t="s">
        <v>109998</v>
      </c>
      <c r="D10769" t="s">
        <v>109998</v>
      </c>
      <c r="E10769" t="str">
        <f t="shared" si="168"/>
        <v>639618 - CARGORHCONSEIL</v>
      </c>
      <c r="F10769" t="s">
        <v>1265</v>
      </c>
      <c r="G10769" t="s">
        <v>109997</v>
      </c>
      <c r="I10769" t="s">
        <v>72813</v>
      </c>
      <c r="J10769" t="s">
        <v>109996</v>
      </c>
      <c r="K10769" t="s">
        <v>208</v>
      </c>
      <c r="L10769" t="s">
        <v>109995</v>
      </c>
      <c r="N10769" t="s">
        <v>208</v>
      </c>
      <c r="O10769" t="s">
        <v>476</v>
      </c>
      <c r="P10769" t="s">
        <v>476</v>
      </c>
    </row>
    <row r="10770" spans="1:16">
      <c r="A10770" s="484" t="s">
        <v>108677</v>
      </c>
      <c r="B10770" s="485" t="s">
        <v>108676</v>
      </c>
      <c r="C10770" t="s">
        <v>108675</v>
      </c>
      <c r="D10770" t="s">
        <v>108674</v>
      </c>
      <c r="E10770" t="str">
        <f t="shared" si="168"/>
        <v>529692 - CENTECH METZ</v>
      </c>
      <c r="F10770" t="s">
        <v>6544</v>
      </c>
      <c r="G10770" t="s">
        <v>108673</v>
      </c>
      <c r="I10770" t="s">
        <v>52127</v>
      </c>
      <c r="J10770" t="s">
        <v>108672</v>
      </c>
      <c r="K10770" t="s">
        <v>208</v>
      </c>
      <c r="L10770" t="s">
        <v>108671</v>
      </c>
      <c r="N10770" t="s">
        <v>208</v>
      </c>
      <c r="O10770" t="s">
        <v>476</v>
      </c>
      <c r="P10770" t="s">
        <v>476</v>
      </c>
    </row>
    <row r="10771" spans="1:16">
      <c r="A10771" s="484" t="s">
        <v>53876</v>
      </c>
      <c r="B10771" s="485" t="s">
        <v>53875</v>
      </c>
      <c r="C10771" t="s">
        <v>53874</v>
      </c>
      <c r="D10771" t="s">
        <v>53873</v>
      </c>
      <c r="E10771" t="str">
        <f t="shared" si="168"/>
        <v>390227 - IME LYON</v>
      </c>
      <c r="F10771" t="s">
        <v>11275</v>
      </c>
      <c r="G10771" t="s">
        <v>53872</v>
      </c>
      <c r="H10771" t="s">
        <v>53871</v>
      </c>
      <c r="I10771" t="s">
        <v>53870</v>
      </c>
      <c r="J10771" t="s">
        <v>53869</v>
      </c>
      <c r="K10771" t="s">
        <v>208</v>
      </c>
      <c r="L10771" t="s">
        <v>53868</v>
      </c>
      <c r="N10771" t="s">
        <v>208</v>
      </c>
      <c r="O10771" t="s">
        <v>476</v>
      </c>
      <c r="P10771" t="s">
        <v>476</v>
      </c>
    </row>
    <row r="10772" spans="1:16">
      <c r="A10772" s="484" t="s">
        <v>128539</v>
      </c>
      <c r="B10772" s="485" t="s">
        <v>128538</v>
      </c>
      <c r="C10772" t="s">
        <v>128537</v>
      </c>
      <c r="D10772" t="s">
        <v>128537</v>
      </c>
      <c r="E10772" t="str">
        <f t="shared" si="168"/>
        <v>471938 - AN@COMMUNICATION WEDDING  INSTITUTE</v>
      </c>
      <c r="F10772" t="s">
        <v>111041</v>
      </c>
      <c r="G10772" t="s">
        <v>128536</v>
      </c>
      <c r="I10772" t="s">
        <v>88051</v>
      </c>
      <c r="J10772" t="s">
        <v>128535</v>
      </c>
      <c r="K10772" t="s">
        <v>208</v>
      </c>
      <c r="L10772" t="s">
        <v>128534</v>
      </c>
      <c r="N10772" t="s">
        <v>208</v>
      </c>
      <c r="O10772" t="s">
        <v>476</v>
      </c>
      <c r="P10772" t="s">
        <v>476</v>
      </c>
    </row>
    <row r="10773" spans="1:16">
      <c r="A10773" s="484" t="s">
        <v>113893</v>
      </c>
      <c r="B10773" s="485" t="s">
        <v>113892</v>
      </c>
      <c r="C10773" t="s">
        <v>113891</v>
      </c>
      <c r="D10773" t="s">
        <v>113891</v>
      </c>
      <c r="E10773" t="str">
        <f t="shared" si="168"/>
        <v>430122 - BERTRAND STEPHANE</v>
      </c>
      <c r="F10773" t="s">
        <v>2011</v>
      </c>
      <c r="G10773" t="s">
        <v>113890</v>
      </c>
      <c r="H10773" t="s">
        <v>113889</v>
      </c>
      <c r="I10773" t="s">
        <v>113888</v>
      </c>
      <c r="J10773" t="s">
        <v>113887</v>
      </c>
      <c r="K10773" t="s">
        <v>208</v>
      </c>
      <c r="L10773" t="s">
        <v>113886</v>
      </c>
      <c r="N10773" t="s">
        <v>208</v>
      </c>
      <c r="O10773" t="s">
        <v>476</v>
      </c>
      <c r="P10773" t="s">
        <v>476</v>
      </c>
    </row>
    <row r="10774" spans="1:16">
      <c r="A10774" s="484" t="s">
        <v>119217</v>
      </c>
      <c r="B10774" s="485" t="s">
        <v>119216</v>
      </c>
      <c r="C10774" t="s">
        <v>119215</v>
      </c>
      <c r="D10774" t="s">
        <v>119214</v>
      </c>
      <c r="E10774" t="str">
        <f t="shared" si="168"/>
        <v>463619 - ADM</v>
      </c>
      <c r="F10774" t="s">
        <v>24276</v>
      </c>
      <c r="G10774" t="s">
        <v>119213</v>
      </c>
      <c r="H10774" t="s">
        <v>22004</v>
      </c>
      <c r="I10774" t="s">
        <v>626</v>
      </c>
      <c r="K10774" t="s">
        <v>208</v>
      </c>
      <c r="L10774" t="s">
        <v>119212</v>
      </c>
      <c r="N10774" t="s">
        <v>208</v>
      </c>
      <c r="O10774" t="s">
        <v>476</v>
      </c>
      <c r="P10774" t="s">
        <v>476</v>
      </c>
    </row>
    <row r="10775" spans="1:16">
      <c r="A10775" s="484" t="s">
        <v>88185</v>
      </c>
      <c r="B10775" s="485" t="s">
        <v>88184</v>
      </c>
      <c r="C10775" t="s">
        <v>88183</v>
      </c>
      <c r="D10775" t="s">
        <v>88183</v>
      </c>
      <c r="E10775" t="str">
        <f t="shared" si="168"/>
        <v>425151 - DELEPAU GUY</v>
      </c>
      <c r="F10775" t="s">
        <v>6896</v>
      </c>
      <c r="G10775" t="s">
        <v>88182</v>
      </c>
      <c r="I10775" t="s">
        <v>44223</v>
      </c>
      <c r="K10775" t="s">
        <v>208</v>
      </c>
      <c r="L10775" t="s">
        <v>88181</v>
      </c>
      <c r="N10775" t="s">
        <v>208</v>
      </c>
      <c r="O10775" t="s">
        <v>476</v>
      </c>
      <c r="P10775" t="s">
        <v>476</v>
      </c>
    </row>
    <row r="10776" spans="1:16">
      <c r="A10776" s="484" t="s">
        <v>136139</v>
      </c>
      <c r="B10776" s="485" t="s">
        <v>136138</v>
      </c>
      <c r="C10776" t="s">
        <v>136137</v>
      </c>
      <c r="D10776" t="s">
        <v>136137</v>
      </c>
      <c r="E10776" t="str">
        <f t="shared" si="168"/>
        <v>579040 - ACCESOURDS DU LITTORAL DUNKERQUOIS</v>
      </c>
      <c r="F10776" t="s">
        <v>1487</v>
      </c>
      <c r="G10776" t="s">
        <v>136136</v>
      </c>
      <c r="H10776" t="s">
        <v>136135</v>
      </c>
      <c r="I10776" t="s">
        <v>4228</v>
      </c>
      <c r="J10776" t="s">
        <v>136134</v>
      </c>
      <c r="K10776" t="s">
        <v>208</v>
      </c>
      <c r="L10776" t="s">
        <v>136133</v>
      </c>
      <c r="N10776" t="s">
        <v>208</v>
      </c>
      <c r="O10776" t="s">
        <v>476</v>
      </c>
      <c r="P10776" t="s">
        <v>476</v>
      </c>
    </row>
    <row r="10777" spans="1:16">
      <c r="A10777" s="484" t="s">
        <v>70323</v>
      </c>
      <c r="B10777" s="485" t="s">
        <v>70322</v>
      </c>
      <c r="C10777" t="s">
        <v>70321</v>
      </c>
      <c r="D10777" t="s">
        <v>70320</v>
      </c>
      <c r="E10777" t="str">
        <f t="shared" si="168"/>
        <v>659162 - FASE</v>
      </c>
      <c r="F10777" t="s">
        <v>4408</v>
      </c>
      <c r="G10777" t="s">
        <v>70319</v>
      </c>
      <c r="I10777" t="s">
        <v>45915</v>
      </c>
      <c r="J10777" t="s">
        <v>70318</v>
      </c>
      <c r="K10777" t="s">
        <v>208</v>
      </c>
      <c r="L10777" t="s">
        <v>70317</v>
      </c>
      <c r="N10777" t="s">
        <v>208</v>
      </c>
      <c r="O10777" t="s">
        <v>476</v>
      </c>
      <c r="P10777" t="s">
        <v>476</v>
      </c>
    </row>
    <row r="10778" spans="1:16">
      <c r="A10778" s="484" t="s">
        <v>122407</v>
      </c>
      <c r="B10778" s="485" t="s">
        <v>122406</v>
      </c>
      <c r="C10778" t="s">
        <v>122405</v>
      </c>
      <c r="D10778" t="s">
        <v>122404</v>
      </c>
      <c r="E10778" t="str">
        <f t="shared" si="168"/>
        <v>610938 - ASSA</v>
      </c>
      <c r="F10778" t="s">
        <v>42921</v>
      </c>
      <c r="G10778" t="s">
        <v>122403</v>
      </c>
      <c r="H10778" t="s">
        <v>122402</v>
      </c>
      <c r="I10778" t="s">
        <v>596</v>
      </c>
      <c r="K10778" t="s">
        <v>208</v>
      </c>
      <c r="L10778" t="s">
        <v>122401</v>
      </c>
      <c r="N10778" t="s">
        <v>208</v>
      </c>
      <c r="O10778" t="s">
        <v>476</v>
      </c>
      <c r="P10778" t="s">
        <v>476</v>
      </c>
    </row>
    <row r="10779" spans="1:16">
      <c r="A10779" s="484" t="s">
        <v>113645</v>
      </c>
      <c r="B10779" s="485" t="s">
        <v>113644</v>
      </c>
      <c r="C10779" t="s">
        <v>113643</v>
      </c>
      <c r="D10779" t="s">
        <v>113643</v>
      </c>
      <c r="E10779" t="str">
        <f t="shared" si="168"/>
        <v>578484 - BIATO BERTHELOT JOELLE ENTREPRISE</v>
      </c>
      <c r="F10779" t="s">
        <v>3656</v>
      </c>
      <c r="G10779" t="s">
        <v>113642</v>
      </c>
      <c r="I10779" t="s">
        <v>113641</v>
      </c>
      <c r="J10779" t="s">
        <v>113640</v>
      </c>
      <c r="K10779" t="s">
        <v>208</v>
      </c>
      <c r="L10779" t="s">
        <v>113639</v>
      </c>
      <c r="N10779" t="s">
        <v>208</v>
      </c>
      <c r="O10779" t="s">
        <v>476</v>
      </c>
      <c r="P10779" t="s">
        <v>476</v>
      </c>
    </row>
    <row r="10780" spans="1:16">
      <c r="A10780" s="484" t="s">
        <v>84923</v>
      </c>
      <c r="B10780" s="485" t="s">
        <v>84922</v>
      </c>
      <c r="C10780" t="s">
        <v>84921</v>
      </c>
      <c r="D10780" t="s">
        <v>84921</v>
      </c>
      <c r="E10780" t="str">
        <f t="shared" si="168"/>
        <v>654449 - ECOLE DE COACHING DE PARIS</v>
      </c>
      <c r="F10780" t="s">
        <v>11491</v>
      </c>
      <c r="G10780" t="s">
        <v>84920</v>
      </c>
      <c r="I10780" t="s">
        <v>17468</v>
      </c>
      <c r="J10780" t="s">
        <v>84919</v>
      </c>
      <c r="K10780" t="s">
        <v>208</v>
      </c>
      <c r="L10780" t="s">
        <v>84918</v>
      </c>
      <c r="N10780" t="s">
        <v>208</v>
      </c>
      <c r="O10780" t="s">
        <v>476</v>
      </c>
      <c r="P10780" t="s">
        <v>476</v>
      </c>
    </row>
    <row r="10781" spans="1:16">
      <c r="A10781" s="484" t="s">
        <v>61456</v>
      </c>
      <c r="B10781" s="485" t="s">
        <v>61455</v>
      </c>
      <c r="C10781" t="s">
        <v>61454</v>
      </c>
      <c r="D10781" t="s">
        <v>61454</v>
      </c>
      <c r="E10781" t="str">
        <f t="shared" si="168"/>
        <v>589688 - HIVET CHARLENE</v>
      </c>
      <c r="F10781" t="s">
        <v>34420</v>
      </c>
      <c r="G10781" t="s">
        <v>61453</v>
      </c>
      <c r="I10781" t="s">
        <v>61452</v>
      </c>
      <c r="J10781" t="s">
        <v>61451</v>
      </c>
      <c r="K10781" t="s">
        <v>208</v>
      </c>
      <c r="L10781" t="s">
        <v>61450</v>
      </c>
      <c r="N10781" t="s">
        <v>208</v>
      </c>
      <c r="O10781" t="s">
        <v>476</v>
      </c>
      <c r="P10781" t="s">
        <v>476</v>
      </c>
    </row>
    <row r="10782" spans="1:16">
      <c r="A10782" s="484" t="s">
        <v>6812</v>
      </c>
      <c r="B10782" s="485" t="s">
        <v>6811</v>
      </c>
      <c r="C10782" t="s">
        <v>6810</v>
      </c>
      <c r="D10782" t="s">
        <v>6810</v>
      </c>
      <c r="E10782" t="str">
        <f t="shared" si="168"/>
        <v>615444 - UNIQUE EN SERIE</v>
      </c>
      <c r="F10782" t="s">
        <v>2011</v>
      </c>
      <c r="G10782" t="s">
        <v>6809</v>
      </c>
      <c r="I10782" t="s">
        <v>802</v>
      </c>
      <c r="J10782" t="s">
        <v>6808</v>
      </c>
      <c r="K10782" t="s">
        <v>208</v>
      </c>
      <c r="L10782" t="s">
        <v>6807</v>
      </c>
      <c r="N10782" t="s">
        <v>208</v>
      </c>
      <c r="O10782" t="s">
        <v>476</v>
      </c>
      <c r="P10782" t="s">
        <v>476</v>
      </c>
    </row>
    <row r="10783" spans="1:16">
      <c r="A10783" s="484" t="s">
        <v>133670</v>
      </c>
      <c r="B10783" s="485" t="s">
        <v>133669</v>
      </c>
      <c r="C10783" t="s">
        <v>133668</v>
      </c>
      <c r="D10783" t="s">
        <v>133667</v>
      </c>
      <c r="E10783" t="str">
        <f t="shared" si="168"/>
        <v>424730 - AFLOKKAT SARROLA CARCOPINO</v>
      </c>
      <c r="F10783" t="s">
        <v>733</v>
      </c>
      <c r="G10783" t="s">
        <v>133666</v>
      </c>
      <c r="H10783" t="s">
        <v>133665</v>
      </c>
      <c r="I10783" t="s">
        <v>85555</v>
      </c>
      <c r="J10783" t="s">
        <v>133664</v>
      </c>
      <c r="K10783" t="s">
        <v>133663</v>
      </c>
      <c r="L10783" t="s">
        <v>133662</v>
      </c>
      <c r="N10783" t="s">
        <v>207</v>
      </c>
      <c r="O10783" t="s">
        <v>476</v>
      </c>
      <c r="P10783" t="s">
        <v>476</v>
      </c>
    </row>
    <row r="10784" spans="1:16">
      <c r="A10784" s="484" t="s">
        <v>130412</v>
      </c>
      <c r="B10784" s="485" t="s">
        <v>130411</v>
      </c>
      <c r="C10784" t="s">
        <v>130410</v>
      </c>
      <c r="D10784" t="s">
        <v>130410</v>
      </c>
      <c r="E10784" t="str">
        <f t="shared" si="168"/>
        <v>425138 - ALLAIN OLIVIER</v>
      </c>
      <c r="F10784" t="s">
        <v>1077</v>
      </c>
      <c r="G10784" t="s">
        <v>130409</v>
      </c>
      <c r="I10784" t="s">
        <v>43421</v>
      </c>
      <c r="J10784" t="s">
        <v>130408</v>
      </c>
      <c r="K10784" t="s">
        <v>208</v>
      </c>
      <c r="L10784" t="s">
        <v>130407</v>
      </c>
      <c r="N10784" t="s">
        <v>208</v>
      </c>
      <c r="O10784" t="s">
        <v>476</v>
      </c>
      <c r="P10784" t="s">
        <v>476</v>
      </c>
    </row>
    <row r="10785" spans="1:16">
      <c r="A10785" s="484" t="s">
        <v>18646</v>
      </c>
      <c r="B10785" s="485" t="s">
        <v>18645</v>
      </c>
      <c r="C10785" t="s">
        <v>18644</v>
      </c>
      <c r="D10785" t="s">
        <v>18643</v>
      </c>
      <c r="E10785" t="str">
        <f t="shared" si="168"/>
        <v>619073 - SECOFORM LEVES</v>
      </c>
      <c r="F10785" t="s">
        <v>18642</v>
      </c>
      <c r="G10785" t="s">
        <v>18641</v>
      </c>
      <c r="H10785" t="s">
        <v>18640</v>
      </c>
      <c r="I10785" t="s">
        <v>18639</v>
      </c>
      <c r="J10785" t="s">
        <v>18638</v>
      </c>
      <c r="K10785" t="s">
        <v>208</v>
      </c>
      <c r="L10785" t="s">
        <v>18637</v>
      </c>
      <c r="N10785" t="s">
        <v>208</v>
      </c>
      <c r="O10785" t="s">
        <v>476</v>
      </c>
      <c r="P10785" t="s">
        <v>476</v>
      </c>
    </row>
    <row r="10786" spans="1:16">
      <c r="A10786" s="484" t="s">
        <v>3404</v>
      </c>
      <c r="B10786" s="485" t="s">
        <v>3403</v>
      </c>
      <c r="C10786" t="s">
        <v>3402</v>
      </c>
      <c r="D10786" t="s">
        <v>3401</v>
      </c>
      <c r="E10786" t="str">
        <f t="shared" si="168"/>
        <v>445277 - VISUEL LSF MIDI PYRENEES</v>
      </c>
      <c r="F10786" t="s">
        <v>3400</v>
      </c>
      <c r="G10786" t="s">
        <v>3399</v>
      </c>
      <c r="I10786" t="s">
        <v>603</v>
      </c>
      <c r="J10786" t="s">
        <v>3398</v>
      </c>
      <c r="K10786" t="s">
        <v>208</v>
      </c>
      <c r="L10786" t="s">
        <v>3397</v>
      </c>
      <c r="N10786" t="s">
        <v>208</v>
      </c>
      <c r="O10786" t="s">
        <v>476</v>
      </c>
      <c r="P10786" t="s">
        <v>476</v>
      </c>
    </row>
    <row r="10787" spans="1:16">
      <c r="A10787" s="484" t="s">
        <v>23605</v>
      </c>
      <c r="B10787" s="485" t="s">
        <v>23604</v>
      </c>
      <c r="C10787" t="s">
        <v>23603</v>
      </c>
      <c r="D10787" t="s">
        <v>23603</v>
      </c>
      <c r="E10787" t="str">
        <f t="shared" si="168"/>
        <v>565120 - RECORDON GABORIAUD SEVERINE</v>
      </c>
      <c r="F10787" t="s">
        <v>22307</v>
      </c>
      <c r="G10787" t="s">
        <v>23602</v>
      </c>
      <c r="I10787" t="s">
        <v>23601</v>
      </c>
      <c r="J10787" t="s">
        <v>23600</v>
      </c>
      <c r="K10787" t="s">
        <v>208</v>
      </c>
      <c r="L10787" t="s">
        <v>23599</v>
      </c>
      <c r="N10787" t="s">
        <v>208</v>
      </c>
      <c r="O10787" t="s">
        <v>476</v>
      </c>
      <c r="P10787" t="s">
        <v>476</v>
      </c>
    </row>
    <row r="10788" spans="1:16">
      <c r="A10788" s="484" t="s">
        <v>61367</v>
      </c>
      <c r="B10788" s="485" t="s">
        <v>61366</v>
      </c>
      <c r="C10788" t="s">
        <v>61365</v>
      </c>
      <c r="D10788" t="s">
        <v>61365</v>
      </c>
      <c r="E10788" t="str">
        <f t="shared" si="168"/>
        <v>425345 - HOMEOFORMATION</v>
      </c>
      <c r="F10788" t="s">
        <v>8493</v>
      </c>
      <c r="G10788" t="s">
        <v>61364</v>
      </c>
      <c r="I10788" t="s">
        <v>61363</v>
      </c>
      <c r="J10788" t="s">
        <v>61362</v>
      </c>
      <c r="K10788" t="s">
        <v>61361</v>
      </c>
      <c r="L10788" t="s">
        <v>61360</v>
      </c>
      <c r="N10788" t="s">
        <v>208</v>
      </c>
      <c r="O10788" t="s">
        <v>476</v>
      </c>
      <c r="P10788" t="s">
        <v>476</v>
      </c>
    </row>
    <row r="10789" spans="1:16">
      <c r="A10789" s="484" t="s">
        <v>21495</v>
      </c>
      <c r="B10789" s="485" t="s">
        <v>21494</v>
      </c>
      <c r="C10789" t="s">
        <v>21493</v>
      </c>
      <c r="D10789" t="s">
        <v>21493</v>
      </c>
      <c r="E10789" t="str">
        <f t="shared" si="168"/>
        <v>432799 - ROBO MARTINEZ PATRICK</v>
      </c>
      <c r="F10789" t="s">
        <v>21492</v>
      </c>
      <c r="G10789" t="s">
        <v>21491</v>
      </c>
      <c r="I10789" t="s">
        <v>6726</v>
      </c>
      <c r="J10789" t="s">
        <v>21490</v>
      </c>
      <c r="K10789" t="s">
        <v>208</v>
      </c>
      <c r="L10789" t="s">
        <v>21489</v>
      </c>
      <c r="N10789" t="s">
        <v>208</v>
      </c>
      <c r="O10789" t="s">
        <v>476</v>
      </c>
      <c r="P10789" t="s">
        <v>476</v>
      </c>
    </row>
    <row r="10790" spans="1:16">
      <c r="A10790" s="484" t="s">
        <v>59173</v>
      </c>
      <c r="B10790" s="485" t="s">
        <v>59172</v>
      </c>
      <c r="C10790" t="s">
        <v>59171</v>
      </c>
      <c r="D10790" t="s">
        <v>59171</v>
      </c>
      <c r="E10790" t="str">
        <f t="shared" si="168"/>
        <v>562233 - IFIS  INTERACTIVE</v>
      </c>
      <c r="F10790" t="s">
        <v>6524</v>
      </c>
      <c r="G10790" t="s">
        <v>56474</v>
      </c>
      <c r="I10790" t="s">
        <v>1406</v>
      </c>
      <c r="J10790" t="s">
        <v>59170</v>
      </c>
      <c r="K10790" t="s">
        <v>208</v>
      </c>
      <c r="L10790" t="s">
        <v>59169</v>
      </c>
      <c r="N10790" t="s">
        <v>208</v>
      </c>
      <c r="O10790" t="s">
        <v>476</v>
      </c>
      <c r="P10790" t="s">
        <v>476</v>
      </c>
    </row>
    <row r="10791" spans="1:16">
      <c r="A10791" s="484" t="s">
        <v>4601</v>
      </c>
      <c r="B10791" s="485" t="s">
        <v>4600</v>
      </c>
      <c r="C10791" t="s">
        <v>4599</v>
      </c>
      <c r="D10791" t="s">
        <v>4599</v>
      </c>
      <c r="E10791" t="str">
        <f t="shared" si="168"/>
        <v>420104 - VAL SOLUTIONS</v>
      </c>
      <c r="F10791" t="s">
        <v>4598</v>
      </c>
      <c r="G10791" t="s">
        <v>4597</v>
      </c>
      <c r="I10791" t="s">
        <v>3329</v>
      </c>
      <c r="J10791" t="s">
        <v>4596</v>
      </c>
      <c r="K10791" t="s">
        <v>208</v>
      </c>
      <c r="L10791" t="s">
        <v>4595</v>
      </c>
      <c r="N10791" t="s">
        <v>208</v>
      </c>
      <c r="O10791" t="s">
        <v>476</v>
      </c>
      <c r="P10791" t="s">
        <v>476</v>
      </c>
    </row>
    <row r="10792" spans="1:16">
      <c r="A10792" s="484" t="s">
        <v>66800</v>
      </c>
      <c r="B10792" s="485" t="s">
        <v>66799</v>
      </c>
      <c r="C10792" t="s">
        <v>66798</v>
      </c>
      <c r="D10792" t="s">
        <v>66797</v>
      </c>
      <c r="E10792" t="str">
        <f t="shared" si="168"/>
        <v>679793 - GILLE ISABELLE</v>
      </c>
      <c r="F10792" t="s">
        <v>8881</v>
      </c>
      <c r="G10792" t="s">
        <v>66796</v>
      </c>
      <c r="I10792" t="s">
        <v>61038</v>
      </c>
      <c r="J10792" t="s">
        <v>66795</v>
      </c>
      <c r="K10792" t="s">
        <v>208</v>
      </c>
      <c r="L10792" t="s">
        <v>66794</v>
      </c>
      <c r="N10792" t="s">
        <v>208</v>
      </c>
      <c r="O10792" t="s">
        <v>476</v>
      </c>
      <c r="P10792" t="s">
        <v>476</v>
      </c>
    </row>
    <row r="10793" spans="1:16">
      <c r="A10793" s="484" t="s">
        <v>29647</v>
      </c>
      <c r="B10793" s="485" t="s">
        <v>29646</v>
      </c>
      <c r="C10793" t="s">
        <v>29645</v>
      </c>
      <c r="D10793" t="s">
        <v>29645</v>
      </c>
      <c r="E10793" t="str">
        <f t="shared" si="168"/>
        <v>598987 - PARFIL</v>
      </c>
      <c r="F10793" t="s">
        <v>7547</v>
      </c>
      <c r="G10793" t="s">
        <v>29644</v>
      </c>
      <c r="I10793" t="s">
        <v>29643</v>
      </c>
      <c r="J10793" t="s">
        <v>29642</v>
      </c>
      <c r="K10793" t="s">
        <v>208</v>
      </c>
      <c r="L10793" t="s">
        <v>29641</v>
      </c>
      <c r="N10793" t="s">
        <v>208</v>
      </c>
      <c r="O10793" t="s">
        <v>476</v>
      </c>
      <c r="P10793" t="s">
        <v>476</v>
      </c>
    </row>
    <row r="10794" spans="1:16">
      <c r="A10794" s="484" t="s">
        <v>113297</v>
      </c>
      <c r="B10794" s="485" t="s">
        <v>113296</v>
      </c>
      <c r="C10794" t="s">
        <v>113295</v>
      </c>
      <c r="D10794" t="s">
        <v>113295</v>
      </c>
      <c r="E10794" t="str">
        <f t="shared" si="168"/>
        <v>608713 - BISSON PLANA MICHELE</v>
      </c>
      <c r="F10794" t="s">
        <v>7579</v>
      </c>
      <c r="G10794" t="s">
        <v>113294</v>
      </c>
      <c r="I10794" t="s">
        <v>113293</v>
      </c>
      <c r="J10794" t="s">
        <v>113292</v>
      </c>
      <c r="K10794" t="s">
        <v>208</v>
      </c>
      <c r="L10794" t="s">
        <v>113291</v>
      </c>
      <c r="N10794" t="s">
        <v>208</v>
      </c>
      <c r="O10794" t="s">
        <v>476</v>
      </c>
      <c r="P10794" t="s">
        <v>476</v>
      </c>
    </row>
    <row r="10795" spans="1:16">
      <c r="A10795" s="484" t="s">
        <v>92361</v>
      </c>
      <c r="B10795" s="485" t="s">
        <v>92360</v>
      </c>
      <c r="C10795" t="s">
        <v>92359</v>
      </c>
      <c r="D10795" t="s">
        <v>92358</v>
      </c>
      <c r="E10795" t="str">
        <f t="shared" si="168"/>
        <v>668898 - CFER</v>
      </c>
      <c r="F10795" t="s">
        <v>1945</v>
      </c>
      <c r="G10795" t="s">
        <v>92357</v>
      </c>
      <c r="I10795" t="s">
        <v>92356</v>
      </c>
      <c r="K10795" t="s">
        <v>208</v>
      </c>
      <c r="L10795" t="s">
        <v>92355</v>
      </c>
      <c r="N10795" t="s">
        <v>208</v>
      </c>
      <c r="O10795" t="s">
        <v>476</v>
      </c>
      <c r="P10795" t="s">
        <v>476</v>
      </c>
    </row>
    <row r="10796" spans="1:16">
      <c r="A10796" s="484" t="s">
        <v>24538</v>
      </c>
      <c r="B10796" s="485" t="s">
        <v>24537</v>
      </c>
      <c r="C10796" t="s">
        <v>24536</v>
      </c>
      <c r="D10796" t="s">
        <v>24536</v>
      </c>
      <c r="E10796" t="str">
        <f t="shared" si="168"/>
        <v>556749 - QSE NORD</v>
      </c>
      <c r="F10796" t="s">
        <v>16047</v>
      </c>
      <c r="G10796" t="s">
        <v>24535</v>
      </c>
      <c r="I10796" t="s">
        <v>24534</v>
      </c>
      <c r="J10796" t="s">
        <v>24533</v>
      </c>
      <c r="K10796" t="s">
        <v>208</v>
      </c>
      <c r="L10796" t="s">
        <v>24532</v>
      </c>
      <c r="N10796" t="s">
        <v>208</v>
      </c>
      <c r="O10796" t="s">
        <v>476</v>
      </c>
      <c r="P10796" t="s">
        <v>476</v>
      </c>
    </row>
    <row r="10797" spans="1:16">
      <c r="A10797" s="484" t="s">
        <v>36482</v>
      </c>
      <c r="B10797" s="485" t="s">
        <v>36481</v>
      </c>
      <c r="C10797" t="s">
        <v>36480</v>
      </c>
      <c r="D10797" t="s">
        <v>36480</v>
      </c>
      <c r="E10797" t="str">
        <f t="shared" si="168"/>
        <v>420750 - METZGER GERARD - GM FORMATION</v>
      </c>
      <c r="F10797" t="s">
        <v>3131</v>
      </c>
      <c r="G10797" t="s">
        <v>36479</v>
      </c>
      <c r="I10797" t="s">
        <v>36478</v>
      </c>
      <c r="J10797" t="s">
        <v>36477</v>
      </c>
      <c r="K10797" t="s">
        <v>208</v>
      </c>
      <c r="L10797" t="s">
        <v>36476</v>
      </c>
      <c r="N10797" t="s">
        <v>208</v>
      </c>
      <c r="O10797" t="s">
        <v>476</v>
      </c>
      <c r="P10797" t="s">
        <v>476</v>
      </c>
    </row>
    <row r="10798" spans="1:16">
      <c r="A10798" s="484" t="s">
        <v>29707</v>
      </c>
      <c r="B10798" s="485" t="s">
        <v>29706</v>
      </c>
      <c r="C10798" t="s">
        <v>29705</v>
      </c>
      <c r="D10798" t="s">
        <v>29704</v>
      </c>
      <c r="E10798" t="str">
        <f t="shared" si="168"/>
        <v>505808 - PARCOURS COMPETENCES</v>
      </c>
      <c r="F10798" t="s">
        <v>3131</v>
      </c>
      <c r="G10798" t="s">
        <v>29703</v>
      </c>
      <c r="H10798" t="s">
        <v>29702</v>
      </c>
      <c r="I10798" t="s">
        <v>29701</v>
      </c>
      <c r="J10798" t="s">
        <v>29700</v>
      </c>
      <c r="K10798" t="s">
        <v>208</v>
      </c>
      <c r="L10798" t="s">
        <v>29699</v>
      </c>
      <c r="N10798" t="s">
        <v>208</v>
      </c>
      <c r="O10798" t="s">
        <v>476</v>
      </c>
      <c r="P10798" t="s">
        <v>476</v>
      </c>
    </row>
    <row r="10799" spans="1:16">
      <c r="A10799" s="484" t="s">
        <v>92814</v>
      </c>
      <c r="B10799" s="485" t="s">
        <v>92813</v>
      </c>
      <c r="C10799" t="s">
        <v>92812</v>
      </c>
      <c r="D10799" t="s">
        <v>92812</v>
      </c>
      <c r="E10799" t="str">
        <f t="shared" si="168"/>
        <v>678119 - COMPOST'AGE</v>
      </c>
      <c r="F10799" t="s">
        <v>11644</v>
      </c>
      <c r="G10799" t="s">
        <v>92811</v>
      </c>
      <c r="H10799" t="s">
        <v>92810</v>
      </c>
      <c r="I10799" t="s">
        <v>21357</v>
      </c>
      <c r="J10799" t="s">
        <v>92809</v>
      </c>
      <c r="K10799" t="s">
        <v>208</v>
      </c>
      <c r="L10799" t="s">
        <v>92808</v>
      </c>
      <c r="N10799" t="s">
        <v>208</v>
      </c>
      <c r="O10799" t="s">
        <v>476</v>
      </c>
      <c r="P10799" t="s">
        <v>476</v>
      </c>
    </row>
    <row r="10800" spans="1:16">
      <c r="A10800" s="484" t="s">
        <v>16956</v>
      </c>
      <c r="B10800" s="485" t="s">
        <v>16955</v>
      </c>
      <c r="C10800" t="s">
        <v>16954</v>
      </c>
      <c r="D10800" t="s">
        <v>16954</v>
      </c>
      <c r="E10800" t="str">
        <f t="shared" si="168"/>
        <v>177222 - SILVYA TERRADE PARIS CHAMPS ELYSEES</v>
      </c>
      <c r="F10800" t="s">
        <v>3635</v>
      </c>
      <c r="G10800" t="s">
        <v>16953</v>
      </c>
      <c r="H10800" t="s">
        <v>16952</v>
      </c>
      <c r="I10800" t="s">
        <v>626</v>
      </c>
      <c r="J10800" t="s">
        <v>16951</v>
      </c>
      <c r="K10800" t="s">
        <v>208</v>
      </c>
      <c r="L10800" t="s">
        <v>16950</v>
      </c>
      <c r="N10800" t="s">
        <v>208</v>
      </c>
      <c r="O10800" t="s">
        <v>476</v>
      </c>
      <c r="P10800" t="s">
        <v>476</v>
      </c>
    </row>
    <row r="10801" spans="1:16">
      <c r="A10801" s="484" t="s">
        <v>13855</v>
      </c>
      <c r="B10801" s="485" t="s">
        <v>13854</v>
      </c>
      <c r="C10801" t="s">
        <v>13853</v>
      </c>
      <c r="D10801" t="s">
        <v>13852</v>
      </c>
      <c r="E10801" t="str">
        <f t="shared" si="168"/>
        <v>480587 - SOPHROCAP</v>
      </c>
      <c r="F10801" t="s">
        <v>11500</v>
      </c>
      <c r="G10801" t="s">
        <v>13851</v>
      </c>
      <c r="I10801" t="s">
        <v>1678</v>
      </c>
      <c r="J10801" t="s">
        <v>13850</v>
      </c>
      <c r="K10801" t="s">
        <v>208</v>
      </c>
      <c r="L10801" t="s">
        <v>13849</v>
      </c>
      <c r="N10801" t="s">
        <v>208</v>
      </c>
      <c r="O10801" t="s">
        <v>476</v>
      </c>
      <c r="P10801" t="s">
        <v>476</v>
      </c>
    </row>
    <row r="10802" spans="1:16">
      <c r="A10802" s="484" t="s">
        <v>107833</v>
      </c>
      <c r="B10802" s="485" t="s">
        <v>107832</v>
      </c>
      <c r="C10802" t="s">
        <v>107831</v>
      </c>
      <c r="D10802" t="s">
        <v>107831</v>
      </c>
      <c r="E10802" t="str">
        <f t="shared" si="168"/>
        <v>423919 - CENTRE DE FORMATION EN SOPHROLOGIE DYNAMIQUE</v>
      </c>
      <c r="F10802" t="s">
        <v>3131</v>
      </c>
      <c r="G10802" t="s">
        <v>107830</v>
      </c>
      <c r="I10802" t="s">
        <v>749</v>
      </c>
      <c r="J10802" t="s">
        <v>107829</v>
      </c>
      <c r="K10802" t="s">
        <v>208</v>
      </c>
      <c r="L10802" t="s">
        <v>107828</v>
      </c>
      <c r="N10802" t="s">
        <v>208</v>
      </c>
      <c r="O10802" t="s">
        <v>476</v>
      </c>
      <c r="P10802" t="s">
        <v>83615</v>
      </c>
    </row>
    <row r="10803" spans="1:16">
      <c r="A10803" s="484" t="s">
        <v>33639</v>
      </c>
      <c r="B10803" s="485" t="s">
        <v>33638</v>
      </c>
      <c r="C10803" t="s">
        <v>33637</v>
      </c>
      <c r="D10803" t="s">
        <v>33637</v>
      </c>
      <c r="E10803" t="str">
        <f t="shared" si="168"/>
        <v>595494 - NEW 3D GENERAL EDUCATION</v>
      </c>
      <c r="F10803" t="s">
        <v>6920</v>
      </c>
      <c r="G10803" t="s">
        <v>33636</v>
      </c>
      <c r="I10803" t="s">
        <v>626</v>
      </c>
      <c r="J10803" t="s">
        <v>33635</v>
      </c>
      <c r="K10803" t="s">
        <v>208</v>
      </c>
      <c r="L10803" t="s">
        <v>33634</v>
      </c>
      <c r="N10803" t="s">
        <v>208</v>
      </c>
      <c r="O10803" t="s">
        <v>476</v>
      </c>
      <c r="P10803" t="s">
        <v>476</v>
      </c>
    </row>
    <row r="10804" spans="1:16">
      <c r="A10804" s="484" t="s">
        <v>27633</v>
      </c>
      <c r="B10804" s="485" t="s">
        <v>27632</v>
      </c>
      <c r="C10804" t="s">
        <v>27631</v>
      </c>
      <c r="D10804" t="s">
        <v>27630</v>
      </c>
      <c r="E10804" t="str">
        <f t="shared" si="168"/>
        <v>424055 - PERIMETRES</v>
      </c>
      <c r="F10804" t="s">
        <v>11972</v>
      </c>
      <c r="G10804" t="s">
        <v>27629</v>
      </c>
      <c r="H10804" t="s">
        <v>27628</v>
      </c>
      <c r="I10804" t="s">
        <v>23364</v>
      </c>
      <c r="J10804" t="s">
        <v>27627</v>
      </c>
      <c r="K10804" t="s">
        <v>27626</v>
      </c>
      <c r="L10804" t="s">
        <v>27625</v>
      </c>
      <c r="N10804" t="s">
        <v>208</v>
      </c>
      <c r="O10804" t="s">
        <v>476</v>
      </c>
      <c r="P10804" t="s">
        <v>476</v>
      </c>
    </row>
    <row r="10805" spans="1:16">
      <c r="A10805" s="484" t="s">
        <v>4380</v>
      </c>
      <c r="B10805" s="485" t="s">
        <v>4379</v>
      </c>
      <c r="C10805" t="s">
        <v>4378</v>
      </c>
      <c r="D10805" t="s">
        <v>4378</v>
      </c>
      <c r="E10805" t="str">
        <f t="shared" si="168"/>
        <v>656203 - VANHOORDE ALEXANDRE</v>
      </c>
      <c r="F10805" t="s">
        <v>4377</v>
      </c>
      <c r="G10805" t="s">
        <v>4376</v>
      </c>
      <c r="I10805" t="s">
        <v>802</v>
      </c>
      <c r="J10805" t="s">
        <v>4375</v>
      </c>
      <c r="K10805" t="s">
        <v>208</v>
      </c>
      <c r="L10805" t="s">
        <v>4374</v>
      </c>
      <c r="N10805" t="s">
        <v>208</v>
      </c>
      <c r="O10805" t="s">
        <v>476</v>
      </c>
      <c r="P10805" t="s">
        <v>476</v>
      </c>
    </row>
    <row r="10806" spans="1:16">
      <c r="A10806" s="484" t="s">
        <v>70997</v>
      </c>
      <c r="B10806" s="485" t="s">
        <v>70996</v>
      </c>
      <c r="C10806" t="s">
        <v>70995</v>
      </c>
      <c r="D10806" t="s">
        <v>70995</v>
      </c>
      <c r="E10806" t="str">
        <f t="shared" si="168"/>
        <v>683395 - FORMACONTACTS</v>
      </c>
      <c r="F10806" t="s">
        <v>9638</v>
      </c>
      <c r="G10806" t="s">
        <v>70994</v>
      </c>
      <c r="I10806" t="s">
        <v>7644</v>
      </c>
      <c r="J10806" t="s">
        <v>70993</v>
      </c>
      <c r="K10806" t="s">
        <v>208</v>
      </c>
      <c r="L10806" t="s">
        <v>70992</v>
      </c>
      <c r="N10806" t="s">
        <v>208</v>
      </c>
      <c r="O10806" t="s">
        <v>476</v>
      </c>
      <c r="P10806" t="s">
        <v>476</v>
      </c>
    </row>
    <row r="10807" spans="1:16">
      <c r="A10807" s="484" t="s">
        <v>88439</v>
      </c>
      <c r="B10807" s="485" t="s">
        <v>88438</v>
      </c>
      <c r="C10807" t="s">
        <v>88437</v>
      </c>
      <c r="D10807" t="s">
        <v>88436</v>
      </c>
      <c r="E10807" t="str">
        <f t="shared" si="168"/>
        <v>523392 - DEHAYES COUERY CELINE</v>
      </c>
      <c r="F10807" t="s">
        <v>831</v>
      </c>
      <c r="G10807" t="s">
        <v>88435</v>
      </c>
      <c r="I10807" t="s">
        <v>88434</v>
      </c>
      <c r="K10807" t="s">
        <v>208</v>
      </c>
      <c r="L10807" t="s">
        <v>88433</v>
      </c>
      <c r="N10807" t="s">
        <v>208</v>
      </c>
      <c r="O10807" t="s">
        <v>476</v>
      </c>
      <c r="P10807" t="s">
        <v>476</v>
      </c>
    </row>
    <row r="10808" spans="1:16">
      <c r="A10808" s="484" t="s">
        <v>34798</v>
      </c>
      <c r="B10808" s="485" t="s">
        <v>34797</v>
      </c>
      <c r="C10808" t="s">
        <v>34796</v>
      </c>
      <c r="D10808" t="s">
        <v>34795</v>
      </c>
      <c r="E10808" t="str">
        <f t="shared" si="168"/>
        <v>602000 - MSA SERVICES RHONE ALPES VALENCE</v>
      </c>
      <c r="F10808" t="s">
        <v>3795</v>
      </c>
      <c r="G10808" t="s">
        <v>34794</v>
      </c>
      <c r="I10808" t="s">
        <v>966</v>
      </c>
      <c r="J10808" t="s">
        <v>34793</v>
      </c>
      <c r="K10808" t="s">
        <v>208</v>
      </c>
      <c r="L10808" t="s">
        <v>34792</v>
      </c>
      <c r="N10808" t="s">
        <v>208</v>
      </c>
      <c r="O10808" t="s">
        <v>476</v>
      </c>
      <c r="P10808" t="s">
        <v>476</v>
      </c>
    </row>
    <row r="10809" spans="1:16">
      <c r="A10809" s="484" t="s">
        <v>65886</v>
      </c>
      <c r="B10809" s="485" t="s">
        <v>65885</v>
      </c>
      <c r="C10809" t="s">
        <v>65884</v>
      </c>
      <c r="D10809" t="s">
        <v>65884</v>
      </c>
      <c r="E10809" t="str">
        <f t="shared" si="168"/>
        <v>575720 - GOUPY PATRICK</v>
      </c>
      <c r="F10809" t="s">
        <v>733</v>
      </c>
      <c r="G10809" t="s">
        <v>65883</v>
      </c>
      <c r="I10809" t="s">
        <v>8097</v>
      </c>
      <c r="J10809" t="s">
        <v>65882</v>
      </c>
      <c r="K10809" t="s">
        <v>208</v>
      </c>
      <c r="L10809" t="s">
        <v>65881</v>
      </c>
      <c r="N10809" t="s">
        <v>208</v>
      </c>
      <c r="O10809" t="s">
        <v>476</v>
      </c>
      <c r="P10809" t="s">
        <v>476</v>
      </c>
    </row>
    <row r="10810" spans="1:16">
      <c r="A10810" s="484" t="s">
        <v>126560</v>
      </c>
      <c r="B10810" s="485" t="s">
        <v>126559</v>
      </c>
      <c r="C10810" t="s">
        <v>126558</v>
      </c>
      <c r="D10810" t="s">
        <v>126558</v>
      </c>
      <c r="E10810" t="str">
        <f t="shared" si="168"/>
        <v>643105 - ASA CONSEIL</v>
      </c>
      <c r="F10810" t="s">
        <v>15800</v>
      </c>
      <c r="G10810" t="s">
        <v>126557</v>
      </c>
      <c r="I10810" t="s">
        <v>126556</v>
      </c>
      <c r="K10810" t="s">
        <v>208</v>
      </c>
      <c r="L10810" t="s">
        <v>126555</v>
      </c>
      <c r="N10810" t="s">
        <v>208</v>
      </c>
      <c r="O10810" t="s">
        <v>476</v>
      </c>
      <c r="P10810" t="s">
        <v>476</v>
      </c>
    </row>
    <row r="10811" spans="1:16">
      <c r="A10811" s="484" t="s">
        <v>27738</v>
      </c>
      <c r="B10811" s="485" t="s">
        <v>27737</v>
      </c>
      <c r="C10811" t="s">
        <v>27736</v>
      </c>
      <c r="D10811" t="s">
        <v>27735</v>
      </c>
      <c r="E10811" t="str">
        <f t="shared" si="168"/>
        <v>643798 - PLANAIR FRANCE SAS VALDAHON</v>
      </c>
      <c r="F10811" t="s">
        <v>11464</v>
      </c>
      <c r="G10811" t="s">
        <v>27734</v>
      </c>
      <c r="I10811" t="s">
        <v>27733</v>
      </c>
      <c r="J10811" t="s">
        <v>27732</v>
      </c>
      <c r="K10811" t="s">
        <v>208</v>
      </c>
      <c r="L10811" t="s">
        <v>27731</v>
      </c>
      <c r="N10811" t="s">
        <v>208</v>
      </c>
      <c r="O10811" t="s">
        <v>476</v>
      </c>
      <c r="P10811" t="s">
        <v>476</v>
      </c>
    </row>
    <row r="10812" spans="1:16">
      <c r="A10812" s="484" t="s">
        <v>119786</v>
      </c>
      <c r="B10812" s="485" t="s">
        <v>119785</v>
      </c>
      <c r="C10812" t="s">
        <v>119784</v>
      </c>
      <c r="D10812" t="s">
        <v>119784</v>
      </c>
      <c r="E10812" t="str">
        <f t="shared" si="168"/>
        <v>602802 - ASSOCIATION PLANETE AUTISME</v>
      </c>
      <c r="F10812" t="s">
        <v>10822</v>
      </c>
      <c r="G10812" t="s">
        <v>119783</v>
      </c>
      <c r="I10812" t="s">
        <v>12454</v>
      </c>
      <c r="J10812" t="s">
        <v>119782</v>
      </c>
      <c r="K10812" t="s">
        <v>208</v>
      </c>
      <c r="L10812" t="s">
        <v>119781</v>
      </c>
      <c r="N10812" t="s">
        <v>208</v>
      </c>
      <c r="O10812" t="s">
        <v>476</v>
      </c>
      <c r="P10812" t="s">
        <v>476</v>
      </c>
    </row>
    <row r="10813" spans="1:16">
      <c r="A10813" s="484" t="s">
        <v>91375</v>
      </c>
      <c r="B10813" s="485" t="s">
        <v>91374</v>
      </c>
      <c r="C10813" t="s">
        <v>91373</v>
      </c>
      <c r="D10813" t="s">
        <v>91372</v>
      </c>
      <c r="E10813" t="str">
        <f t="shared" si="168"/>
        <v>516533 - CLS</v>
      </c>
      <c r="F10813" t="s">
        <v>1124</v>
      </c>
      <c r="G10813" t="s">
        <v>91371</v>
      </c>
      <c r="I10813" t="s">
        <v>7016</v>
      </c>
      <c r="J10813" t="s">
        <v>91370</v>
      </c>
      <c r="K10813" t="s">
        <v>208</v>
      </c>
      <c r="L10813" t="s">
        <v>91369</v>
      </c>
      <c r="N10813" t="s">
        <v>208</v>
      </c>
      <c r="O10813" t="s">
        <v>476</v>
      </c>
      <c r="P10813" t="s">
        <v>476</v>
      </c>
    </row>
    <row r="10814" spans="1:16">
      <c r="A10814" s="484" t="s">
        <v>124969</v>
      </c>
      <c r="B10814" s="485" t="s">
        <v>124968</v>
      </c>
      <c r="C10814" t="s">
        <v>124967</v>
      </c>
      <c r="D10814" t="s">
        <v>124966</v>
      </c>
      <c r="E10814" t="str">
        <f t="shared" si="168"/>
        <v>417816 - APFORIASE</v>
      </c>
      <c r="F10814" t="s">
        <v>1077</v>
      </c>
      <c r="G10814" t="s">
        <v>124965</v>
      </c>
      <c r="H10814" t="s">
        <v>124964</v>
      </c>
      <c r="I10814" t="s">
        <v>6880</v>
      </c>
      <c r="J10814" t="s">
        <v>124963</v>
      </c>
      <c r="K10814" t="s">
        <v>208</v>
      </c>
      <c r="L10814" t="s">
        <v>124962</v>
      </c>
      <c r="N10814" t="s">
        <v>208</v>
      </c>
      <c r="O10814" t="s">
        <v>476</v>
      </c>
      <c r="P10814" t="s">
        <v>476</v>
      </c>
    </row>
    <row r="10815" spans="1:16">
      <c r="A10815" s="484" t="s">
        <v>96164</v>
      </c>
      <c r="B10815" s="485" t="s">
        <v>96163</v>
      </c>
      <c r="C10815" t="s">
        <v>96162</v>
      </c>
      <c r="D10815" t="s">
        <v>96162</v>
      </c>
      <c r="E10815" t="str">
        <f t="shared" si="168"/>
        <v>602309 - CHRISTINA REBUFFET BROADUS</v>
      </c>
      <c r="F10815" t="s">
        <v>1328</v>
      </c>
      <c r="G10815" t="s">
        <v>96161</v>
      </c>
      <c r="I10815" t="s">
        <v>5512</v>
      </c>
      <c r="J10815" t="s">
        <v>96160</v>
      </c>
      <c r="K10815" t="s">
        <v>208</v>
      </c>
      <c r="L10815" t="s">
        <v>96159</v>
      </c>
      <c r="N10815" t="s">
        <v>208</v>
      </c>
      <c r="O10815" t="s">
        <v>476</v>
      </c>
      <c r="P10815" t="s">
        <v>476</v>
      </c>
    </row>
    <row r="10816" spans="1:16">
      <c r="A10816" s="484" t="s">
        <v>52402</v>
      </c>
      <c r="B10816" s="485" t="s">
        <v>52401</v>
      </c>
      <c r="C10816" t="s">
        <v>52400</v>
      </c>
      <c r="D10816" t="s">
        <v>52399</v>
      </c>
      <c r="E10816" t="str">
        <f t="shared" si="168"/>
        <v>528031 - ISTF</v>
      </c>
      <c r="F10816" t="s">
        <v>25142</v>
      </c>
      <c r="G10816" t="s">
        <v>52398</v>
      </c>
      <c r="H10816" t="s">
        <v>52397</v>
      </c>
      <c r="I10816" t="s">
        <v>7943</v>
      </c>
      <c r="J10816" t="s">
        <v>52396</v>
      </c>
      <c r="K10816" t="s">
        <v>208</v>
      </c>
      <c r="L10816" t="s">
        <v>52395</v>
      </c>
      <c r="N10816" t="s">
        <v>208</v>
      </c>
      <c r="O10816" t="s">
        <v>476</v>
      </c>
      <c r="P10816" t="s">
        <v>476</v>
      </c>
    </row>
    <row r="10817" spans="1:16">
      <c r="A10817" s="484" t="s">
        <v>126972</v>
      </c>
      <c r="B10817" s="485" t="s">
        <v>126971</v>
      </c>
      <c r="C10817" t="s">
        <v>126970</v>
      </c>
      <c r="D10817" t="s">
        <v>126970</v>
      </c>
      <c r="E10817" t="str">
        <f t="shared" si="168"/>
        <v>664066 - ARLES A LA CARTE</v>
      </c>
      <c r="F10817" t="s">
        <v>12253</v>
      </c>
      <c r="G10817" t="s">
        <v>126969</v>
      </c>
      <c r="I10817" t="s">
        <v>4444</v>
      </c>
      <c r="J10817" t="s">
        <v>126968</v>
      </c>
      <c r="K10817" t="s">
        <v>208</v>
      </c>
      <c r="L10817" t="s">
        <v>126967</v>
      </c>
      <c r="N10817" t="s">
        <v>208</v>
      </c>
      <c r="O10817" t="s">
        <v>476</v>
      </c>
      <c r="P10817" t="s">
        <v>476</v>
      </c>
    </row>
    <row r="10818" spans="1:16">
      <c r="A10818" s="484" t="s">
        <v>35639</v>
      </c>
      <c r="B10818" s="485" t="s">
        <v>35638</v>
      </c>
      <c r="C10818" t="s">
        <v>35637</v>
      </c>
      <c r="D10818" t="s">
        <v>35637</v>
      </c>
      <c r="E10818" t="str">
        <f t="shared" ref="E10818:E10881" si="169">_xlfn.CONCAT(L10818," - ",D10818)</f>
        <v>484659 - MMI CONSEIL</v>
      </c>
      <c r="F10818" t="s">
        <v>4429</v>
      </c>
      <c r="G10818" t="s">
        <v>35636</v>
      </c>
      <c r="H10818" t="s">
        <v>35635</v>
      </c>
      <c r="I10818" t="s">
        <v>626</v>
      </c>
      <c r="J10818" t="s">
        <v>35634</v>
      </c>
      <c r="K10818" t="s">
        <v>208</v>
      </c>
      <c r="L10818" t="s">
        <v>35633</v>
      </c>
      <c r="N10818" t="s">
        <v>208</v>
      </c>
      <c r="O10818" t="s">
        <v>476</v>
      </c>
      <c r="P10818" t="s">
        <v>476</v>
      </c>
    </row>
    <row r="10819" spans="1:16">
      <c r="A10819" s="484" t="s">
        <v>43649</v>
      </c>
      <c r="B10819" s="485" t="s">
        <v>43648</v>
      </c>
      <c r="C10819" t="s">
        <v>43647</v>
      </c>
      <c r="D10819" t="s">
        <v>43647</v>
      </c>
      <c r="E10819" t="str">
        <f t="shared" si="169"/>
        <v>599130 - LES CLES DE L'ATELIER</v>
      </c>
      <c r="F10819" t="s">
        <v>1077</v>
      </c>
      <c r="G10819" t="s">
        <v>43646</v>
      </c>
      <c r="I10819" t="s">
        <v>43645</v>
      </c>
      <c r="J10819" t="s">
        <v>43644</v>
      </c>
      <c r="K10819" t="s">
        <v>208</v>
      </c>
      <c r="L10819" t="s">
        <v>43643</v>
      </c>
      <c r="N10819" t="s">
        <v>208</v>
      </c>
      <c r="O10819" t="s">
        <v>476</v>
      </c>
      <c r="P10819" t="s">
        <v>476</v>
      </c>
    </row>
    <row r="10820" spans="1:16">
      <c r="A10820" s="484" t="s">
        <v>107010</v>
      </c>
      <c r="B10820" s="485" t="s">
        <v>107009</v>
      </c>
      <c r="C10820" t="s">
        <v>107008</v>
      </c>
      <c r="D10820" t="s">
        <v>107007</v>
      </c>
      <c r="E10820" t="str">
        <f t="shared" si="169"/>
        <v>668953 - BARABAN AUTO ECOLE ST PRIEST</v>
      </c>
      <c r="F10820" t="s">
        <v>29850</v>
      </c>
      <c r="G10820" t="s">
        <v>107006</v>
      </c>
      <c r="I10820" t="s">
        <v>643</v>
      </c>
      <c r="J10820" t="s">
        <v>107005</v>
      </c>
      <c r="K10820" t="s">
        <v>208</v>
      </c>
      <c r="L10820" t="s">
        <v>107004</v>
      </c>
      <c r="N10820" t="s">
        <v>208</v>
      </c>
      <c r="O10820" t="s">
        <v>476</v>
      </c>
      <c r="P10820" t="s">
        <v>476</v>
      </c>
    </row>
    <row r="10821" spans="1:16">
      <c r="A10821" s="484" t="s">
        <v>70181</v>
      </c>
      <c r="B10821" s="485" t="s">
        <v>70180</v>
      </c>
      <c r="C10821" t="s">
        <v>70179</v>
      </c>
      <c r="D10821" t="s">
        <v>70178</v>
      </c>
      <c r="E10821" t="str">
        <f t="shared" si="169"/>
        <v>479380 - FC JNLF</v>
      </c>
      <c r="F10821" t="s">
        <v>9059</v>
      </c>
      <c r="G10821" t="s">
        <v>70177</v>
      </c>
      <c r="I10821" t="s">
        <v>2531</v>
      </c>
      <c r="J10821" t="s">
        <v>70176</v>
      </c>
      <c r="K10821" t="s">
        <v>208</v>
      </c>
      <c r="L10821" t="s">
        <v>70175</v>
      </c>
      <c r="N10821" t="s">
        <v>208</v>
      </c>
      <c r="O10821" t="s">
        <v>476</v>
      </c>
      <c r="P10821" t="s">
        <v>476</v>
      </c>
    </row>
    <row r="10822" spans="1:16">
      <c r="A10822" s="484" t="s">
        <v>34637</v>
      </c>
      <c r="B10822" s="485" t="s">
        <v>34636</v>
      </c>
      <c r="C10822" t="s">
        <v>34635</v>
      </c>
      <c r="D10822" t="s">
        <v>34635</v>
      </c>
      <c r="E10822" t="str">
        <f t="shared" si="169"/>
        <v>536246 - MUSIQUE DU GESTE ET LIEN SOCIAL</v>
      </c>
      <c r="F10822" t="s">
        <v>14700</v>
      </c>
      <c r="G10822" t="s">
        <v>34634</v>
      </c>
      <c r="I10822" t="s">
        <v>34633</v>
      </c>
      <c r="J10822" t="s">
        <v>34632</v>
      </c>
      <c r="K10822" t="s">
        <v>208</v>
      </c>
      <c r="L10822" t="s">
        <v>34631</v>
      </c>
      <c r="N10822" t="s">
        <v>208</v>
      </c>
      <c r="O10822" t="s">
        <v>476</v>
      </c>
      <c r="P10822" t="s">
        <v>476</v>
      </c>
    </row>
    <row r="10823" spans="1:16">
      <c r="A10823" s="484" t="s">
        <v>2939</v>
      </c>
      <c r="B10823" s="485" t="s">
        <v>2938</v>
      </c>
      <c r="C10823" t="s">
        <v>2937</v>
      </c>
      <c r="D10823" t="s">
        <v>2937</v>
      </c>
      <c r="E10823" t="str">
        <f t="shared" si="169"/>
        <v>415777 - VUEXPLORER INSTITUTE</v>
      </c>
      <c r="F10823" t="s">
        <v>2936</v>
      </c>
      <c r="G10823" t="s">
        <v>2935</v>
      </c>
      <c r="I10823" t="s">
        <v>1271</v>
      </c>
      <c r="J10823" t="s">
        <v>2934</v>
      </c>
      <c r="K10823" t="s">
        <v>2933</v>
      </c>
      <c r="L10823" t="s">
        <v>2932</v>
      </c>
      <c r="N10823" t="s">
        <v>208</v>
      </c>
      <c r="O10823" t="s">
        <v>476</v>
      </c>
      <c r="P10823" t="s">
        <v>476</v>
      </c>
    </row>
    <row r="10824" spans="1:16">
      <c r="A10824" s="484" t="s">
        <v>96158</v>
      </c>
      <c r="B10824" s="485" t="s">
        <v>96157</v>
      </c>
      <c r="C10824" t="s">
        <v>96156</v>
      </c>
      <c r="D10824" t="s">
        <v>96156</v>
      </c>
      <c r="E10824" t="str">
        <f t="shared" si="169"/>
        <v>422216 - CHRISTOPHE CHABIN - NONAKA CONSEIL</v>
      </c>
      <c r="F10824" t="s">
        <v>11484</v>
      </c>
      <c r="G10824" t="s">
        <v>96155</v>
      </c>
      <c r="I10824" t="s">
        <v>7545</v>
      </c>
      <c r="J10824" t="s">
        <v>96154</v>
      </c>
      <c r="K10824" t="s">
        <v>96153</v>
      </c>
      <c r="L10824" t="s">
        <v>96152</v>
      </c>
      <c r="N10824" t="s">
        <v>208</v>
      </c>
      <c r="O10824" t="s">
        <v>476</v>
      </c>
      <c r="P10824" t="s">
        <v>476</v>
      </c>
    </row>
    <row r="10825" spans="1:16">
      <c r="A10825" s="484" t="s">
        <v>47143</v>
      </c>
      <c r="B10825" s="485" t="s">
        <v>47142</v>
      </c>
      <c r="C10825" t="s">
        <v>47141</v>
      </c>
      <c r="D10825" t="s">
        <v>47140</v>
      </c>
      <c r="E10825" t="str">
        <f t="shared" si="169"/>
        <v>439824 - LA FABRIQUE DES METIERS</v>
      </c>
      <c r="F10825" t="s">
        <v>47139</v>
      </c>
      <c r="G10825" t="s">
        <v>47138</v>
      </c>
      <c r="I10825" t="s">
        <v>22166</v>
      </c>
      <c r="J10825" t="s">
        <v>47137</v>
      </c>
      <c r="K10825" t="s">
        <v>208</v>
      </c>
      <c r="L10825" t="s">
        <v>47136</v>
      </c>
      <c r="N10825" t="s">
        <v>208</v>
      </c>
      <c r="O10825" t="s">
        <v>476</v>
      </c>
      <c r="P10825" t="s">
        <v>476</v>
      </c>
    </row>
    <row r="10826" spans="1:16">
      <c r="A10826" s="484" t="s">
        <v>137071</v>
      </c>
      <c r="B10826" s="485" t="s">
        <v>137070</v>
      </c>
      <c r="C10826" t="s">
        <v>137069</v>
      </c>
      <c r="D10826" t="s">
        <v>137068</v>
      </c>
      <c r="E10826" t="str">
        <f t="shared" si="169"/>
        <v>679951 - 4A</v>
      </c>
      <c r="F10826" t="s">
        <v>21052</v>
      </c>
      <c r="G10826" t="s">
        <v>137067</v>
      </c>
      <c r="I10826" t="s">
        <v>12601</v>
      </c>
      <c r="K10826" t="s">
        <v>208</v>
      </c>
      <c r="L10826" t="s">
        <v>137066</v>
      </c>
      <c r="N10826" t="s">
        <v>208</v>
      </c>
      <c r="O10826" t="s">
        <v>476</v>
      </c>
      <c r="P10826" t="s">
        <v>476</v>
      </c>
    </row>
    <row r="10827" spans="1:16">
      <c r="A10827" s="484" t="s">
        <v>17256</v>
      </c>
      <c r="B10827" s="485" t="s">
        <v>17255</v>
      </c>
      <c r="C10827" t="s">
        <v>17254</v>
      </c>
      <c r="D10827" t="s">
        <v>17253</v>
      </c>
      <c r="E10827" t="str">
        <f t="shared" si="169"/>
        <v>619796 - SICSIC BEATRICE</v>
      </c>
      <c r="F10827" t="s">
        <v>17252</v>
      </c>
      <c r="G10827" t="s">
        <v>17251</v>
      </c>
      <c r="H10827" t="s">
        <v>17250</v>
      </c>
      <c r="I10827" t="s">
        <v>17249</v>
      </c>
      <c r="J10827" t="s">
        <v>17248</v>
      </c>
      <c r="K10827" t="s">
        <v>208</v>
      </c>
      <c r="L10827" t="s">
        <v>17247</v>
      </c>
      <c r="N10827" t="s">
        <v>208</v>
      </c>
      <c r="O10827" t="s">
        <v>476</v>
      </c>
      <c r="P10827" t="s">
        <v>476</v>
      </c>
    </row>
    <row r="10828" spans="1:16">
      <c r="A10828" s="484" t="s">
        <v>18322</v>
      </c>
      <c r="B10828" s="485" t="s">
        <v>18321</v>
      </c>
      <c r="C10828" t="s">
        <v>18320</v>
      </c>
      <c r="D10828" t="s">
        <v>18320</v>
      </c>
      <c r="E10828" t="str">
        <f t="shared" si="169"/>
        <v>604975 - SEGONNES ESTELLE</v>
      </c>
      <c r="F10828" t="s">
        <v>1848</v>
      </c>
      <c r="G10828" t="s">
        <v>18319</v>
      </c>
      <c r="H10828" t="s">
        <v>18318</v>
      </c>
      <c r="I10828" t="s">
        <v>1035</v>
      </c>
      <c r="J10828" t="s">
        <v>18317</v>
      </c>
      <c r="K10828" t="s">
        <v>208</v>
      </c>
      <c r="L10828" t="s">
        <v>18316</v>
      </c>
      <c r="N10828" t="s">
        <v>208</v>
      </c>
      <c r="O10828" t="s">
        <v>476</v>
      </c>
      <c r="P10828" t="s">
        <v>476</v>
      </c>
    </row>
    <row r="10829" spans="1:16">
      <c r="A10829" s="484" t="s">
        <v>23425</v>
      </c>
      <c r="B10829" s="485" t="s">
        <v>23424</v>
      </c>
      <c r="C10829" t="s">
        <v>23423</v>
      </c>
      <c r="D10829" t="s">
        <v>23423</v>
      </c>
      <c r="E10829" t="str">
        <f t="shared" si="169"/>
        <v>580600 - RELACOM</v>
      </c>
      <c r="F10829" t="s">
        <v>3131</v>
      </c>
      <c r="G10829" t="s">
        <v>23422</v>
      </c>
      <c r="I10829" t="s">
        <v>2666</v>
      </c>
      <c r="J10829" t="s">
        <v>23421</v>
      </c>
      <c r="K10829" t="s">
        <v>208</v>
      </c>
      <c r="L10829" t="s">
        <v>23420</v>
      </c>
      <c r="N10829" t="s">
        <v>208</v>
      </c>
      <c r="O10829" t="s">
        <v>476</v>
      </c>
      <c r="P10829" t="s">
        <v>476</v>
      </c>
    </row>
    <row r="10830" spans="1:16">
      <c r="A10830" s="484" t="s">
        <v>20035</v>
      </c>
      <c r="B10830" s="485" t="s">
        <v>20034</v>
      </c>
      <c r="C10830" t="s">
        <v>20033</v>
      </c>
      <c r="D10830" t="s">
        <v>20032</v>
      </c>
      <c r="E10830" t="str">
        <f t="shared" si="169"/>
        <v>430900 - GOLOTVINE TERGNIER</v>
      </c>
      <c r="F10830" t="s">
        <v>2486</v>
      </c>
      <c r="G10830" t="s">
        <v>20031</v>
      </c>
      <c r="I10830" t="s">
        <v>20030</v>
      </c>
      <c r="J10830" t="s">
        <v>20029</v>
      </c>
      <c r="K10830" t="s">
        <v>208</v>
      </c>
      <c r="L10830" t="s">
        <v>20028</v>
      </c>
      <c r="N10830" t="s">
        <v>208</v>
      </c>
      <c r="O10830" t="s">
        <v>476</v>
      </c>
      <c r="P10830" t="s">
        <v>476</v>
      </c>
    </row>
    <row r="10831" spans="1:16">
      <c r="A10831" s="484" t="s">
        <v>20040</v>
      </c>
      <c r="B10831" s="485" t="s">
        <v>20034</v>
      </c>
      <c r="C10831" t="s">
        <v>20033</v>
      </c>
      <c r="D10831" t="s">
        <v>20039</v>
      </c>
      <c r="E10831" t="str">
        <f t="shared" si="169"/>
        <v>474356 - GOLOTVINE SOISSONS</v>
      </c>
      <c r="F10831" t="s">
        <v>1710</v>
      </c>
      <c r="G10831" t="s">
        <v>20038</v>
      </c>
      <c r="I10831" t="s">
        <v>8072</v>
      </c>
      <c r="J10831" t="s">
        <v>20037</v>
      </c>
      <c r="K10831" t="s">
        <v>208</v>
      </c>
      <c r="L10831" t="s">
        <v>20036</v>
      </c>
      <c r="N10831" t="s">
        <v>208</v>
      </c>
      <c r="O10831" t="s">
        <v>476</v>
      </c>
      <c r="P10831" t="s">
        <v>476</v>
      </c>
    </row>
    <row r="10832" spans="1:16">
      <c r="A10832" s="484" t="s">
        <v>126228</v>
      </c>
      <c r="B10832" s="485" t="s">
        <v>126227</v>
      </c>
      <c r="C10832" t="s">
        <v>126226</v>
      </c>
      <c r="D10832" t="s">
        <v>126226</v>
      </c>
      <c r="E10832" t="str">
        <f t="shared" si="169"/>
        <v>626995 - ASRH CONSEILS</v>
      </c>
      <c r="F10832" t="s">
        <v>21240</v>
      </c>
      <c r="G10832" t="s">
        <v>126225</v>
      </c>
      <c r="I10832" t="s">
        <v>626</v>
      </c>
      <c r="J10832" t="s">
        <v>126224</v>
      </c>
      <c r="K10832" t="s">
        <v>208</v>
      </c>
      <c r="L10832" t="s">
        <v>126223</v>
      </c>
      <c r="N10832" t="s">
        <v>208</v>
      </c>
      <c r="O10832" t="s">
        <v>476</v>
      </c>
      <c r="P10832" t="s">
        <v>476</v>
      </c>
    </row>
    <row r="10833" spans="1:16">
      <c r="A10833" s="484" t="s">
        <v>46099</v>
      </c>
      <c r="B10833" s="485" t="s">
        <v>46098</v>
      </c>
      <c r="C10833" t="s">
        <v>46097</v>
      </c>
      <c r="D10833" t="s">
        <v>46096</v>
      </c>
      <c r="E10833" t="str">
        <f t="shared" si="169"/>
        <v>656525 - LAFFORGUE GARESCHE NATHALIE</v>
      </c>
      <c r="F10833" t="s">
        <v>21105</v>
      </c>
      <c r="G10833" t="s">
        <v>46095</v>
      </c>
      <c r="I10833" t="s">
        <v>2285</v>
      </c>
      <c r="J10833" t="s">
        <v>46094</v>
      </c>
      <c r="K10833" t="s">
        <v>208</v>
      </c>
      <c r="L10833" t="s">
        <v>46093</v>
      </c>
      <c r="N10833" t="s">
        <v>208</v>
      </c>
      <c r="O10833" t="s">
        <v>476</v>
      </c>
      <c r="P10833" t="s">
        <v>476</v>
      </c>
    </row>
    <row r="10834" spans="1:16">
      <c r="A10834" s="484" t="s">
        <v>37684</v>
      </c>
      <c r="B10834" s="485" t="s">
        <v>37683</v>
      </c>
      <c r="C10834" t="s">
        <v>37682</v>
      </c>
      <c r="D10834" t="s">
        <v>37682</v>
      </c>
      <c r="E10834" t="str">
        <f t="shared" si="169"/>
        <v>607320 - M'BAYE DIAO MAIMOUNA</v>
      </c>
      <c r="F10834" t="s">
        <v>2408</v>
      </c>
      <c r="G10834" t="s">
        <v>37681</v>
      </c>
      <c r="I10834" t="s">
        <v>37680</v>
      </c>
      <c r="J10834" t="s">
        <v>37679</v>
      </c>
      <c r="K10834" t="s">
        <v>208</v>
      </c>
      <c r="L10834" t="s">
        <v>37678</v>
      </c>
      <c r="N10834" t="s">
        <v>208</v>
      </c>
      <c r="O10834" t="s">
        <v>476</v>
      </c>
      <c r="P10834" t="s">
        <v>476</v>
      </c>
    </row>
    <row r="10835" spans="1:16">
      <c r="A10835" s="484" t="s">
        <v>89212</v>
      </c>
      <c r="B10835" s="485" t="s">
        <v>89211</v>
      </c>
      <c r="C10835" t="s">
        <v>89210</v>
      </c>
      <c r="D10835" t="s">
        <v>89210</v>
      </c>
      <c r="E10835" t="str">
        <f t="shared" si="169"/>
        <v>576359 - DAIX EMMANUEL</v>
      </c>
      <c r="F10835" t="s">
        <v>1710</v>
      </c>
      <c r="G10835" t="s">
        <v>89209</v>
      </c>
      <c r="I10835" t="s">
        <v>1814</v>
      </c>
      <c r="J10835" t="s">
        <v>89208</v>
      </c>
      <c r="K10835" t="s">
        <v>208</v>
      </c>
      <c r="L10835" t="s">
        <v>89207</v>
      </c>
      <c r="N10835" t="s">
        <v>208</v>
      </c>
      <c r="O10835" t="s">
        <v>476</v>
      </c>
      <c r="P10835" t="s">
        <v>476</v>
      </c>
    </row>
    <row r="10836" spans="1:16">
      <c r="A10836" s="484" t="s">
        <v>71503</v>
      </c>
      <c r="B10836" s="485" t="s">
        <v>71502</v>
      </c>
      <c r="C10836" t="s">
        <v>71501</v>
      </c>
      <c r="D10836" t="s">
        <v>71500</v>
      </c>
      <c r="E10836" t="str">
        <f t="shared" si="169"/>
        <v>653275 - FONTAINE MAITE</v>
      </c>
      <c r="F10836" t="s">
        <v>2765</v>
      </c>
      <c r="G10836" t="s">
        <v>71499</v>
      </c>
      <c r="H10836" t="s">
        <v>71498</v>
      </c>
      <c r="I10836" t="s">
        <v>626</v>
      </c>
      <c r="J10836" t="s">
        <v>71497</v>
      </c>
      <c r="K10836" t="s">
        <v>208</v>
      </c>
      <c r="L10836" t="s">
        <v>71496</v>
      </c>
      <c r="N10836" t="s">
        <v>208</v>
      </c>
      <c r="O10836" t="s">
        <v>476</v>
      </c>
      <c r="P10836" t="s">
        <v>476</v>
      </c>
    </row>
    <row r="10837" spans="1:16">
      <c r="A10837" s="484" t="s">
        <v>135048</v>
      </c>
      <c r="B10837" s="485" t="s">
        <v>135047</v>
      </c>
      <c r="C10837" t="s">
        <v>135046</v>
      </c>
      <c r="D10837" t="s">
        <v>135046</v>
      </c>
      <c r="E10837" t="str">
        <f t="shared" si="169"/>
        <v>454217 - ACTIV COMPETENCES</v>
      </c>
      <c r="F10837" t="s">
        <v>4718</v>
      </c>
      <c r="G10837" t="s">
        <v>135045</v>
      </c>
      <c r="I10837" t="s">
        <v>596</v>
      </c>
      <c r="J10837" t="s">
        <v>135044</v>
      </c>
      <c r="K10837" t="s">
        <v>208</v>
      </c>
      <c r="L10837" t="s">
        <v>135043</v>
      </c>
      <c r="N10837" t="s">
        <v>208</v>
      </c>
      <c r="O10837" t="s">
        <v>476</v>
      </c>
      <c r="P10837" t="s">
        <v>476</v>
      </c>
    </row>
    <row r="10838" spans="1:16">
      <c r="A10838" s="484" t="s">
        <v>90336</v>
      </c>
      <c r="B10838" s="485" t="s">
        <v>90335</v>
      </c>
      <c r="C10838" t="s">
        <v>90334</v>
      </c>
      <c r="D10838" t="s">
        <v>90333</v>
      </c>
      <c r="E10838" t="str">
        <f t="shared" si="169"/>
        <v>666105 - CT COMPETENCES ET PROJETS TIERCE</v>
      </c>
      <c r="F10838" t="s">
        <v>733</v>
      </c>
      <c r="G10838" t="s">
        <v>90332</v>
      </c>
      <c r="H10838" t="s">
        <v>90331</v>
      </c>
      <c r="I10838" t="s">
        <v>90330</v>
      </c>
      <c r="J10838" t="s">
        <v>90329</v>
      </c>
      <c r="K10838" t="s">
        <v>208</v>
      </c>
      <c r="L10838" t="s">
        <v>90328</v>
      </c>
      <c r="N10838" t="s">
        <v>208</v>
      </c>
      <c r="O10838" t="s">
        <v>476</v>
      </c>
      <c r="P10838" t="s">
        <v>476</v>
      </c>
    </row>
    <row r="10839" spans="1:16">
      <c r="A10839" s="484" t="s">
        <v>114195</v>
      </c>
      <c r="B10839" s="485" t="s">
        <v>114194</v>
      </c>
      <c r="C10839" t="s">
        <v>114193</v>
      </c>
      <c r="D10839" t="s">
        <v>114192</v>
      </c>
      <c r="E10839" t="str">
        <f t="shared" si="169"/>
        <v>426933 - BENES MICHEL</v>
      </c>
      <c r="F10839" t="s">
        <v>1983</v>
      </c>
      <c r="G10839" t="s">
        <v>114191</v>
      </c>
      <c r="I10839" t="s">
        <v>114190</v>
      </c>
      <c r="J10839" t="s">
        <v>114189</v>
      </c>
      <c r="K10839" t="s">
        <v>208</v>
      </c>
      <c r="L10839" t="s">
        <v>114188</v>
      </c>
      <c r="N10839" t="s">
        <v>208</v>
      </c>
      <c r="O10839" t="s">
        <v>476</v>
      </c>
      <c r="P10839" t="s">
        <v>476</v>
      </c>
    </row>
    <row r="10840" spans="1:16">
      <c r="A10840" s="484" t="s">
        <v>67718</v>
      </c>
      <c r="B10840" s="485" t="s">
        <v>67717</v>
      </c>
      <c r="C10840" t="s">
        <v>67716</v>
      </c>
      <c r="D10840" t="s">
        <v>67716</v>
      </c>
      <c r="E10840" t="str">
        <f t="shared" si="169"/>
        <v>592481 - GANGI PIETRO -  EF2C</v>
      </c>
      <c r="F10840" t="s">
        <v>6951</v>
      </c>
      <c r="G10840" t="s">
        <v>67715</v>
      </c>
      <c r="I10840" t="s">
        <v>19860</v>
      </c>
      <c r="J10840" t="s">
        <v>67714</v>
      </c>
      <c r="K10840" t="s">
        <v>208</v>
      </c>
      <c r="L10840" t="s">
        <v>67713</v>
      </c>
      <c r="N10840" t="s">
        <v>208</v>
      </c>
      <c r="O10840" t="s">
        <v>476</v>
      </c>
      <c r="P10840" t="s">
        <v>476</v>
      </c>
    </row>
    <row r="10841" spans="1:16">
      <c r="A10841" s="484" t="s">
        <v>87537</v>
      </c>
      <c r="B10841" s="485" t="s">
        <v>87536</v>
      </c>
      <c r="C10841" t="s">
        <v>87535</v>
      </c>
      <c r="D10841" t="s">
        <v>87534</v>
      </c>
      <c r="E10841" t="str">
        <f t="shared" si="169"/>
        <v>452233 - DLC CONSEIL</v>
      </c>
      <c r="F10841" t="s">
        <v>1857</v>
      </c>
      <c r="G10841" t="s">
        <v>87533</v>
      </c>
      <c r="I10841" t="s">
        <v>579</v>
      </c>
      <c r="J10841" t="s">
        <v>87532</v>
      </c>
      <c r="K10841" t="s">
        <v>208</v>
      </c>
      <c r="L10841" t="s">
        <v>87531</v>
      </c>
      <c r="N10841" t="s">
        <v>208</v>
      </c>
      <c r="O10841" t="s">
        <v>476</v>
      </c>
      <c r="P10841" t="s">
        <v>476</v>
      </c>
    </row>
    <row r="10842" spans="1:16">
      <c r="A10842" s="484" t="s">
        <v>62245</v>
      </c>
      <c r="B10842" s="485" t="s">
        <v>62244</v>
      </c>
      <c r="C10842" t="s">
        <v>62243</v>
      </c>
      <c r="D10842" t="s">
        <v>62243</v>
      </c>
      <c r="E10842" t="str">
        <f t="shared" si="169"/>
        <v>467650 - HAUT DE FRANCE ADDICTIONS</v>
      </c>
      <c r="F10842" t="s">
        <v>1077</v>
      </c>
      <c r="G10842" t="s">
        <v>62242</v>
      </c>
      <c r="H10842" t="s">
        <v>62241</v>
      </c>
      <c r="I10842" t="s">
        <v>3214</v>
      </c>
      <c r="J10842" t="s">
        <v>62240</v>
      </c>
      <c r="K10842" t="s">
        <v>208</v>
      </c>
      <c r="L10842" t="s">
        <v>62239</v>
      </c>
      <c r="N10842" t="s">
        <v>208</v>
      </c>
      <c r="O10842" t="s">
        <v>476</v>
      </c>
      <c r="P10842" t="s">
        <v>476</v>
      </c>
    </row>
    <row r="10843" spans="1:16">
      <c r="A10843" s="484" t="s">
        <v>44040</v>
      </c>
      <c r="B10843" s="485" t="s">
        <v>44039</v>
      </c>
      <c r="C10843" t="s">
        <v>44038</v>
      </c>
      <c r="D10843" t="s">
        <v>44038</v>
      </c>
      <c r="E10843" t="str">
        <f t="shared" si="169"/>
        <v>416678 - LEMARCHANDEL FORMATION</v>
      </c>
      <c r="F10843" t="s">
        <v>8653</v>
      </c>
      <c r="G10843" t="s">
        <v>44037</v>
      </c>
      <c r="I10843" t="s">
        <v>17960</v>
      </c>
      <c r="J10843" t="s">
        <v>44036</v>
      </c>
      <c r="K10843" t="s">
        <v>44035</v>
      </c>
      <c r="L10843" t="s">
        <v>44034</v>
      </c>
      <c r="N10843" t="s">
        <v>208</v>
      </c>
      <c r="O10843" t="s">
        <v>476</v>
      </c>
      <c r="P10843" t="s">
        <v>476</v>
      </c>
    </row>
    <row r="10844" spans="1:16">
      <c r="A10844" s="484" t="s">
        <v>37915</v>
      </c>
      <c r="B10844" s="485" t="s">
        <v>37914</v>
      </c>
      <c r="C10844" t="s">
        <v>37913</v>
      </c>
      <c r="D10844" t="s">
        <v>37912</v>
      </c>
      <c r="E10844" t="str">
        <f t="shared" si="169"/>
        <v>640451 - MASSOUF TANIA</v>
      </c>
      <c r="F10844" t="s">
        <v>1536</v>
      </c>
      <c r="G10844" t="s">
        <v>37911</v>
      </c>
      <c r="I10844" t="s">
        <v>37910</v>
      </c>
      <c r="J10844" t="s">
        <v>37909</v>
      </c>
      <c r="K10844" t="s">
        <v>208</v>
      </c>
      <c r="L10844" t="s">
        <v>37908</v>
      </c>
      <c r="N10844" t="s">
        <v>208</v>
      </c>
      <c r="O10844" t="s">
        <v>476</v>
      </c>
      <c r="P10844" t="s">
        <v>476</v>
      </c>
    </row>
    <row r="10845" spans="1:16">
      <c r="A10845" s="484" t="s">
        <v>2290</v>
      </c>
      <c r="B10845" s="485" t="s">
        <v>2289</v>
      </c>
      <c r="C10845" t="s">
        <v>2288</v>
      </c>
      <c r="D10845" t="s">
        <v>2288</v>
      </c>
      <c r="E10845" t="str">
        <f t="shared" si="169"/>
        <v>619814 - WING CONSULTING</v>
      </c>
      <c r="F10845" t="s">
        <v>2287</v>
      </c>
      <c r="G10845" t="s">
        <v>2286</v>
      </c>
      <c r="I10845" t="s">
        <v>2285</v>
      </c>
      <c r="J10845" t="s">
        <v>2284</v>
      </c>
      <c r="K10845" t="s">
        <v>208</v>
      </c>
      <c r="L10845" t="s">
        <v>2283</v>
      </c>
      <c r="N10845" t="s">
        <v>208</v>
      </c>
      <c r="O10845" t="s">
        <v>476</v>
      </c>
      <c r="P10845" t="s">
        <v>476</v>
      </c>
    </row>
    <row r="10846" spans="1:16">
      <c r="A10846" s="484" t="s">
        <v>76522</v>
      </c>
      <c r="B10846" s="485" t="s">
        <v>76521</v>
      </c>
      <c r="C10846" t="s">
        <v>76520</v>
      </c>
      <c r="D10846" t="s">
        <v>76519</v>
      </c>
      <c r="E10846" t="str">
        <f t="shared" si="169"/>
        <v>505109 - EUROFINS CONSULTING AGROALIMENTAIRE SAS BOUC BEL AIR</v>
      </c>
      <c r="F10846" t="s">
        <v>7832</v>
      </c>
      <c r="G10846" t="s">
        <v>76518</v>
      </c>
      <c r="H10846" t="s">
        <v>76517</v>
      </c>
      <c r="I10846" t="s">
        <v>1837</v>
      </c>
      <c r="J10846" t="s">
        <v>76516</v>
      </c>
      <c r="K10846" t="s">
        <v>208</v>
      </c>
      <c r="L10846" t="s">
        <v>76515</v>
      </c>
      <c r="N10846" t="s">
        <v>208</v>
      </c>
      <c r="O10846" t="s">
        <v>476</v>
      </c>
      <c r="P10846" t="s">
        <v>476</v>
      </c>
    </row>
    <row r="10847" spans="1:16">
      <c r="A10847" s="484" t="s">
        <v>46549</v>
      </c>
      <c r="B10847" s="485" t="s">
        <v>46548</v>
      </c>
      <c r="C10847" t="s">
        <v>46547</v>
      </c>
      <c r="D10847" t="s">
        <v>46546</v>
      </c>
      <c r="E10847" t="str">
        <f t="shared" si="169"/>
        <v>573565 - LASSA</v>
      </c>
      <c r="F10847" t="s">
        <v>8706</v>
      </c>
      <c r="G10847" t="s">
        <v>46545</v>
      </c>
      <c r="I10847" t="s">
        <v>1035</v>
      </c>
      <c r="J10847" t="s">
        <v>46544</v>
      </c>
      <c r="K10847" t="s">
        <v>208</v>
      </c>
      <c r="L10847" t="s">
        <v>46543</v>
      </c>
      <c r="N10847" t="s">
        <v>208</v>
      </c>
      <c r="O10847" t="s">
        <v>476</v>
      </c>
      <c r="P10847" t="s">
        <v>476</v>
      </c>
    </row>
    <row r="10848" spans="1:16">
      <c r="A10848" s="484" t="s">
        <v>113007</v>
      </c>
      <c r="B10848" s="485" t="s">
        <v>113006</v>
      </c>
      <c r="C10848" t="s">
        <v>113005</v>
      </c>
      <c r="D10848" t="s">
        <v>113004</v>
      </c>
      <c r="E10848" t="str">
        <f t="shared" si="169"/>
        <v>641935 - B&amp; C</v>
      </c>
      <c r="F10848" t="s">
        <v>5081</v>
      </c>
      <c r="G10848" t="s">
        <v>113003</v>
      </c>
      <c r="I10848" t="s">
        <v>626</v>
      </c>
      <c r="J10848" t="s">
        <v>113002</v>
      </c>
      <c r="K10848" t="s">
        <v>208</v>
      </c>
      <c r="L10848" t="s">
        <v>113001</v>
      </c>
      <c r="N10848" t="s">
        <v>208</v>
      </c>
      <c r="O10848" t="s">
        <v>476</v>
      </c>
      <c r="P10848" t="s">
        <v>476</v>
      </c>
    </row>
    <row r="10849" spans="1:16">
      <c r="A10849" s="484" t="s">
        <v>32796</v>
      </c>
      <c r="B10849" s="485" t="s">
        <v>32795</v>
      </c>
      <c r="C10849" t="s">
        <v>32794</v>
      </c>
      <c r="D10849" t="s">
        <v>32794</v>
      </c>
      <c r="E10849" t="str">
        <f t="shared" si="169"/>
        <v>548297 - NOWIDO - L'ETABLISIENNE</v>
      </c>
      <c r="F10849" t="s">
        <v>3384</v>
      </c>
      <c r="G10849" t="s">
        <v>32793</v>
      </c>
      <c r="I10849" t="s">
        <v>8273</v>
      </c>
      <c r="J10849" t="s">
        <v>32792</v>
      </c>
      <c r="K10849" t="s">
        <v>208</v>
      </c>
      <c r="L10849" t="s">
        <v>32791</v>
      </c>
      <c r="N10849" t="s">
        <v>208</v>
      </c>
      <c r="O10849" t="s">
        <v>476</v>
      </c>
      <c r="P10849" t="s">
        <v>476</v>
      </c>
    </row>
    <row r="10850" spans="1:16">
      <c r="A10850" s="484" t="s">
        <v>133867</v>
      </c>
      <c r="B10850" s="485" t="s">
        <v>133866</v>
      </c>
      <c r="C10850" t="s">
        <v>133865</v>
      </c>
      <c r="D10850" t="s">
        <v>133865</v>
      </c>
      <c r="E10850" t="str">
        <f t="shared" si="169"/>
        <v>665563 - AFC GROUPE</v>
      </c>
      <c r="F10850" t="s">
        <v>5213</v>
      </c>
      <c r="G10850" t="s">
        <v>133864</v>
      </c>
      <c r="H10850" t="s">
        <v>133863</v>
      </c>
      <c r="I10850" t="s">
        <v>8597</v>
      </c>
      <c r="J10850" t="s">
        <v>29957</v>
      </c>
      <c r="K10850" t="s">
        <v>208</v>
      </c>
      <c r="L10850" t="s">
        <v>133862</v>
      </c>
      <c r="N10850" t="s">
        <v>208</v>
      </c>
      <c r="O10850" t="s">
        <v>476</v>
      </c>
      <c r="P10850" t="s">
        <v>476</v>
      </c>
    </row>
    <row r="10851" spans="1:16">
      <c r="A10851" s="484" t="s">
        <v>36841</v>
      </c>
      <c r="B10851" s="485" t="s">
        <v>36840</v>
      </c>
      <c r="C10851" t="s">
        <v>36839</v>
      </c>
      <c r="D10851" t="s">
        <v>36838</v>
      </c>
      <c r="E10851" t="str">
        <f t="shared" si="169"/>
        <v>492371 - MEDD CONSULTANTS</v>
      </c>
      <c r="F10851" t="s">
        <v>1710</v>
      </c>
      <c r="G10851" t="s">
        <v>36837</v>
      </c>
      <c r="I10851" t="s">
        <v>19521</v>
      </c>
      <c r="J10851" t="s">
        <v>36836</v>
      </c>
      <c r="K10851" t="s">
        <v>208</v>
      </c>
      <c r="L10851" t="s">
        <v>36835</v>
      </c>
      <c r="N10851" t="s">
        <v>208</v>
      </c>
      <c r="O10851" t="s">
        <v>476</v>
      </c>
      <c r="P10851" t="s">
        <v>476</v>
      </c>
    </row>
    <row r="10852" spans="1:16">
      <c r="A10852" s="484" t="s">
        <v>21951</v>
      </c>
      <c r="B10852" s="485" t="s">
        <v>21950</v>
      </c>
      <c r="C10852" t="s">
        <v>21949</v>
      </c>
      <c r="D10852" t="s">
        <v>21949</v>
      </c>
      <c r="E10852" t="str">
        <f t="shared" si="169"/>
        <v>629492 - RG CONSULTING FRANCE</v>
      </c>
      <c r="F10852" t="s">
        <v>20677</v>
      </c>
      <c r="G10852" t="s">
        <v>21948</v>
      </c>
      <c r="I10852" t="s">
        <v>21947</v>
      </c>
      <c r="J10852" t="s">
        <v>21946</v>
      </c>
      <c r="K10852" t="s">
        <v>208</v>
      </c>
      <c r="L10852" t="s">
        <v>21945</v>
      </c>
      <c r="N10852" t="s">
        <v>208</v>
      </c>
      <c r="O10852" t="s">
        <v>476</v>
      </c>
      <c r="P10852" t="s">
        <v>476</v>
      </c>
    </row>
    <row r="10853" spans="1:16">
      <c r="A10853" s="484" t="s">
        <v>37755</v>
      </c>
      <c r="B10853" s="485" t="s">
        <v>37754</v>
      </c>
      <c r="C10853" t="s">
        <v>37753</v>
      </c>
      <c r="D10853" t="s">
        <v>37753</v>
      </c>
      <c r="E10853" t="str">
        <f t="shared" si="169"/>
        <v>449064 - MAYOR FORMATION</v>
      </c>
      <c r="F10853" t="s">
        <v>37752</v>
      </c>
      <c r="G10853" t="s">
        <v>37751</v>
      </c>
      <c r="H10853" t="s">
        <v>37750</v>
      </c>
      <c r="I10853" t="s">
        <v>24729</v>
      </c>
      <c r="J10853" t="s">
        <v>37749</v>
      </c>
      <c r="K10853" t="s">
        <v>37748</v>
      </c>
      <c r="L10853" t="s">
        <v>37747</v>
      </c>
      <c r="N10853" t="s">
        <v>208</v>
      </c>
      <c r="O10853" t="s">
        <v>476</v>
      </c>
      <c r="P10853" t="s">
        <v>476</v>
      </c>
    </row>
    <row r="10854" spans="1:16">
      <c r="A10854" s="484" t="s">
        <v>40672</v>
      </c>
      <c r="B10854" s="485" t="s">
        <v>40671</v>
      </c>
      <c r="C10854" t="s">
        <v>40670</v>
      </c>
      <c r="D10854" t="s">
        <v>40670</v>
      </c>
      <c r="E10854" t="str">
        <f t="shared" si="169"/>
        <v>594234 - MAGIS</v>
      </c>
      <c r="F10854" t="s">
        <v>6143</v>
      </c>
      <c r="G10854" t="s">
        <v>40669</v>
      </c>
      <c r="I10854" t="s">
        <v>6917</v>
      </c>
      <c r="J10854" t="s">
        <v>40668</v>
      </c>
      <c r="K10854" t="s">
        <v>208</v>
      </c>
      <c r="L10854" t="s">
        <v>40667</v>
      </c>
      <c r="N10854" t="s">
        <v>208</v>
      </c>
      <c r="O10854" t="s">
        <v>476</v>
      </c>
      <c r="P10854" t="s">
        <v>476</v>
      </c>
    </row>
    <row r="10855" spans="1:16">
      <c r="A10855" s="484" t="s">
        <v>36423</v>
      </c>
      <c r="B10855" s="485" t="s">
        <v>36422</v>
      </c>
      <c r="C10855" t="s">
        <v>36421</v>
      </c>
      <c r="D10855" t="s">
        <v>36421</v>
      </c>
      <c r="E10855" t="str">
        <f t="shared" si="169"/>
        <v>576700 - MEYER GENEVIEVE</v>
      </c>
      <c r="F10855" t="s">
        <v>3026</v>
      </c>
      <c r="G10855" t="s">
        <v>36420</v>
      </c>
      <c r="I10855" t="s">
        <v>36419</v>
      </c>
      <c r="J10855" t="s">
        <v>36418</v>
      </c>
      <c r="K10855" t="s">
        <v>208</v>
      </c>
      <c r="L10855" t="s">
        <v>36417</v>
      </c>
      <c r="N10855" t="s">
        <v>208</v>
      </c>
      <c r="O10855" t="s">
        <v>476</v>
      </c>
      <c r="P10855" t="s">
        <v>476</v>
      </c>
    </row>
    <row r="10856" spans="1:16">
      <c r="A10856" s="484" t="s">
        <v>4773</v>
      </c>
      <c r="B10856" s="485" t="s">
        <v>4772</v>
      </c>
      <c r="C10856" t="s">
        <v>4771</v>
      </c>
      <c r="D10856" t="s">
        <v>4771</v>
      </c>
      <c r="E10856" t="str">
        <f t="shared" si="169"/>
        <v>200104 - URO DIFFUSION</v>
      </c>
      <c r="F10856" t="s">
        <v>2353</v>
      </c>
      <c r="G10856" t="s">
        <v>4770</v>
      </c>
      <c r="H10856" t="s">
        <v>4769</v>
      </c>
      <c r="I10856" t="s">
        <v>626</v>
      </c>
      <c r="J10856" t="s">
        <v>4768</v>
      </c>
      <c r="K10856" t="s">
        <v>4767</v>
      </c>
      <c r="L10856" t="s">
        <v>4766</v>
      </c>
      <c r="N10856" t="s">
        <v>208</v>
      </c>
      <c r="O10856" t="s">
        <v>476</v>
      </c>
      <c r="P10856" t="s">
        <v>476</v>
      </c>
    </row>
    <row r="10857" spans="1:16">
      <c r="A10857" s="484" t="s">
        <v>58736</v>
      </c>
      <c r="B10857" s="485" t="s">
        <v>58735</v>
      </c>
      <c r="C10857" t="s">
        <v>58734</v>
      </c>
      <c r="D10857" t="s">
        <v>58734</v>
      </c>
      <c r="E10857" t="str">
        <f t="shared" si="169"/>
        <v>668230 - IF2M</v>
      </c>
      <c r="F10857" t="s">
        <v>5874</v>
      </c>
      <c r="G10857" t="s">
        <v>58733</v>
      </c>
      <c r="I10857" t="s">
        <v>802</v>
      </c>
      <c r="J10857" t="s">
        <v>58732</v>
      </c>
      <c r="K10857" t="s">
        <v>208</v>
      </c>
      <c r="L10857" t="s">
        <v>58731</v>
      </c>
      <c r="N10857" t="s">
        <v>208</v>
      </c>
      <c r="O10857" t="s">
        <v>476</v>
      </c>
      <c r="P10857" t="s">
        <v>476</v>
      </c>
    </row>
    <row r="10858" spans="1:16">
      <c r="A10858" s="484" t="s">
        <v>26418</v>
      </c>
      <c r="B10858" s="485" t="s">
        <v>26417</v>
      </c>
      <c r="C10858" t="s">
        <v>26416</v>
      </c>
      <c r="D10858" t="s">
        <v>26415</v>
      </c>
      <c r="E10858" t="str">
        <f t="shared" si="169"/>
        <v>629613 - PRETERRE DESHAYES NATHALIE</v>
      </c>
      <c r="F10858" t="s">
        <v>1415</v>
      </c>
      <c r="G10858" t="s">
        <v>26414</v>
      </c>
      <c r="I10858" t="s">
        <v>4645</v>
      </c>
      <c r="J10858" t="s">
        <v>26413</v>
      </c>
      <c r="K10858" t="s">
        <v>208</v>
      </c>
      <c r="L10858" t="s">
        <v>26412</v>
      </c>
      <c r="N10858" t="s">
        <v>208</v>
      </c>
      <c r="O10858" t="s">
        <v>476</v>
      </c>
      <c r="P10858" t="s">
        <v>476</v>
      </c>
    </row>
    <row r="10859" spans="1:16">
      <c r="A10859" s="484" t="s">
        <v>21488</v>
      </c>
      <c r="B10859" s="485" t="s">
        <v>21487</v>
      </c>
      <c r="C10859" t="s">
        <v>21486</v>
      </c>
      <c r="D10859" t="s">
        <v>21485</v>
      </c>
      <c r="E10859" t="str">
        <f t="shared" si="169"/>
        <v>672518 - ROBRIQUET REBECCA</v>
      </c>
      <c r="F10859" t="s">
        <v>4484</v>
      </c>
      <c r="G10859" t="s">
        <v>21484</v>
      </c>
      <c r="I10859" t="s">
        <v>13958</v>
      </c>
      <c r="J10859" t="s">
        <v>21483</v>
      </c>
      <c r="K10859" t="s">
        <v>208</v>
      </c>
      <c r="L10859" t="s">
        <v>21482</v>
      </c>
      <c r="N10859" t="s">
        <v>208</v>
      </c>
      <c r="O10859" t="s">
        <v>476</v>
      </c>
      <c r="P10859" t="s">
        <v>476</v>
      </c>
    </row>
    <row r="10860" spans="1:16">
      <c r="A10860" s="484" t="s">
        <v>83299</v>
      </c>
      <c r="B10860" s="485" t="s">
        <v>83298</v>
      </c>
      <c r="C10860" t="s">
        <v>83297</v>
      </c>
      <c r="D10860" t="s">
        <v>83296</v>
      </c>
      <c r="E10860" t="str">
        <f t="shared" si="169"/>
        <v>428930 - EPHEP</v>
      </c>
      <c r="F10860" t="s">
        <v>707</v>
      </c>
      <c r="G10860" t="s">
        <v>83295</v>
      </c>
      <c r="I10860" t="s">
        <v>626</v>
      </c>
      <c r="J10860" t="s">
        <v>83294</v>
      </c>
      <c r="K10860" t="s">
        <v>208</v>
      </c>
      <c r="L10860" t="s">
        <v>83293</v>
      </c>
      <c r="N10860" t="s">
        <v>208</v>
      </c>
      <c r="O10860" t="s">
        <v>476</v>
      </c>
      <c r="P10860" t="s">
        <v>476</v>
      </c>
    </row>
    <row r="10861" spans="1:16">
      <c r="A10861" s="484" t="s">
        <v>12409</v>
      </c>
      <c r="B10861" s="485" t="s">
        <v>12408</v>
      </c>
      <c r="C10861" t="s">
        <v>12407</v>
      </c>
      <c r="D10861" t="s">
        <v>12406</v>
      </c>
      <c r="E10861" t="str">
        <f t="shared" si="169"/>
        <v>483515 - ECFSPS ENTEPRISES NICE</v>
      </c>
      <c r="F10861" t="s">
        <v>9789</v>
      </c>
      <c r="G10861" t="s">
        <v>12405</v>
      </c>
      <c r="H10861" t="s">
        <v>12404</v>
      </c>
      <c r="I10861" t="s">
        <v>4549</v>
      </c>
      <c r="J10861" t="s">
        <v>12403</v>
      </c>
      <c r="K10861" t="s">
        <v>208</v>
      </c>
      <c r="L10861" t="s">
        <v>12402</v>
      </c>
      <c r="N10861" t="s">
        <v>208</v>
      </c>
      <c r="O10861" t="s">
        <v>476</v>
      </c>
      <c r="P10861" t="s">
        <v>476</v>
      </c>
    </row>
    <row r="10862" spans="1:16">
      <c r="A10862" s="484" t="s">
        <v>22295</v>
      </c>
      <c r="B10862" s="485" t="s">
        <v>22294</v>
      </c>
      <c r="C10862" t="s">
        <v>22293</v>
      </c>
      <c r="D10862" t="s">
        <v>22293</v>
      </c>
      <c r="E10862" t="str">
        <f t="shared" si="169"/>
        <v>473730 - RESSOURCES IN SITU</v>
      </c>
      <c r="F10862" t="s">
        <v>22292</v>
      </c>
      <c r="G10862" t="s">
        <v>22291</v>
      </c>
      <c r="I10862" t="s">
        <v>2666</v>
      </c>
      <c r="J10862" t="s">
        <v>22290</v>
      </c>
      <c r="K10862" t="s">
        <v>22289</v>
      </c>
      <c r="L10862" t="s">
        <v>22288</v>
      </c>
      <c r="N10862" t="s">
        <v>208</v>
      </c>
      <c r="O10862" t="s">
        <v>476</v>
      </c>
      <c r="P10862" t="s">
        <v>476</v>
      </c>
    </row>
    <row r="10863" spans="1:16">
      <c r="A10863" s="484" t="s">
        <v>36917</v>
      </c>
      <c r="B10863" s="485" t="s">
        <v>36916</v>
      </c>
      <c r="C10863" t="s">
        <v>36915</v>
      </c>
      <c r="D10863" t="s">
        <v>36914</v>
      </c>
      <c r="E10863" t="str">
        <f t="shared" si="169"/>
        <v>426969 - MENGUS CHRISTINE</v>
      </c>
      <c r="F10863" t="s">
        <v>12003</v>
      </c>
      <c r="G10863" t="s">
        <v>36913</v>
      </c>
      <c r="I10863" t="s">
        <v>26310</v>
      </c>
      <c r="J10863" t="s">
        <v>36912</v>
      </c>
      <c r="K10863" t="s">
        <v>36911</v>
      </c>
      <c r="L10863" t="s">
        <v>36910</v>
      </c>
      <c r="N10863" t="s">
        <v>208</v>
      </c>
      <c r="O10863" t="s">
        <v>476</v>
      </c>
      <c r="P10863" t="s">
        <v>476</v>
      </c>
    </row>
    <row r="10864" spans="1:16">
      <c r="A10864" s="484" t="s">
        <v>24154</v>
      </c>
      <c r="B10864" s="485" t="s">
        <v>24153</v>
      </c>
      <c r="C10864" t="s">
        <v>24152</v>
      </c>
      <c r="D10864" t="s">
        <v>24151</v>
      </c>
      <c r="E10864" t="str">
        <f t="shared" si="169"/>
        <v>615250 - QUETE ET SENS</v>
      </c>
      <c r="F10864" t="s">
        <v>24150</v>
      </c>
      <c r="G10864" t="s">
        <v>24149</v>
      </c>
      <c r="I10864" t="s">
        <v>24148</v>
      </c>
      <c r="J10864" t="s">
        <v>24147</v>
      </c>
      <c r="K10864" t="s">
        <v>208</v>
      </c>
      <c r="L10864" t="s">
        <v>24146</v>
      </c>
      <c r="N10864" t="s">
        <v>208</v>
      </c>
      <c r="O10864" t="s">
        <v>476</v>
      </c>
      <c r="P10864" t="s">
        <v>476</v>
      </c>
    </row>
    <row r="10865" spans="1:16">
      <c r="A10865" s="484" t="s">
        <v>35341</v>
      </c>
      <c r="B10865" s="485" t="s">
        <v>35340</v>
      </c>
      <c r="C10865" t="s">
        <v>35339</v>
      </c>
      <c r="D10865" t="s">
        <v>35339</v>
      </c>
      <c r="E10865" t="str">
        <f t="shared" si="169"/>
        <v>584708 - MONTIGNY PATRICIA</v>
      </c>
      <c r="F10865" t="s">
        <v>1352</v>
      </c>
      <c r="G10865" t="s">
        <v>35338</v>
      </c>
      <c r="I10865" t="s">
        <v>836</v>
      </c>
      <c r="K10865" t="s">
        <v>208</v>
      </c>
      <c r="L10865" t="s">
        <v>35337</v>
      </c>
      <c r="N10865" t="s">
        <v>208</v>
      </c>
      <c r="O10865" t="s">
        <v>476</v>
      </c>
      <c r="P10865" t="s">
        <v>476</v>
      </c>
    </row>
    <row r="10866" spans="1:16">
      <c r="A10866" s="484" t="s">
        <v>44877</v>
      </c>
      <c r="B10866" s="485" t="s">
        <v>44876</v>
      </c>
      <c r="C10866" t="s">
        <v>44875</v>
      </c>
      <c r="D10866" t="s">
        <v>44874</v>
      </c>
      <c r="E10866" t="str">
        <f t="shared" si="169"/>
        <v>535254 - LE LEZ PATRICE</v>
      </c>
      <c r="F10866" t="s">
        <v>7380</v>
      </c>
      <c r="G10866" t="s">
        <v>44873</v>
      </c>
      <c r="I10866" t="s">
        <v>8209</v>
      </c>
      <c r="J10866" t="s">
        <v>44872</v>
      </c>
      <c r="K10866" t="s">
        <v>208</v>
      </c>
      <c r="L10866" t="s">
        <v>44871</v>
      </c>
      <c r="N10866" t="s">
        <v>208</v>
      </c>
      <c r="O10866" t="s">
        <v>476</v>
      </c>
      <c r="P10866" t="s">
        <v>476</v>
      </c>
    </row>
    <row r="10867" spans="1:16">
      <c r="A10867" s="484" t="s">
        <v>69271</v>
      </c>
      <c r="B10867" s="485" t="s">
        <v>69270</v>
      </c>
      <c r="C10867" t="s">
        <v>69269</v>
      </c>
      <c r="D10867" t="s">
        <v>69269</v>
      </c>
      <c r="E10867" t="str">
        <f t="shared" si="169"/>
        <v>419850 - FORMA2F</v>
      </c>
      <c r="F10867" t="s">
        <v>15285</v>
      </c>
      <c r="G10867" t="s">
        <v>69268</v>
      </c>
      <c r="I10867" t="s">
        <v>28507</v>
      </c>
      <c r="J10867" t="s">
        <v>69267</v>
      </c>
      <c r="K10867" t="s">
        <v>69266</v>
      </c>
      <c r="L10867" t="s">
        <v>69265</v>
      </c>
      <c r="N10867" t="s">
        <v>208</v>
      </c>
      <c r="O10867" t="s">
        <v>476</v>
      </c>
      <c r="P10867" t="s">
        <v>476</v>
      </c>
    </row>
    <row r="10868" spans="1:16">
      <c r="A10868" s="484" t="s">
        <v>130371</v>
      </c>
      <c r="B10868" s="485" t="s">
        <v>130370</v>
      </c>
      <c r="C10868" t="s">
        <v>130369</v>
      </c>
      <c r="D10868" t="s">
        <v>130369</v>
      </c>
      <c r="E10868" t="str">
        <f t="shared" si="169"/>
        <v>447900 - ALLERGY FREE</v>
      </c>
      <c r="F10868" t="s">
        <v>130368</v>
      </c>
      <c r="G10868" t="s">
        <v>130367</v>
      </c>
      <c r="I10868" t="s">
        <v>802</v>
      </c>
      <c r="J10868" t="s">
        <v>130366</v>
      </c>
      <c r="K10868" t="s">
        <v>208</v>
      </c>
      <c r="L10868" t="s">
        <v>130365</v>
      </c>
      <c r="N10868" t="s">
        <v>208</v>
      </c>
      <c r="O10868" t="s">
        <v>476</v>
      </c>
      <c r="P10868" t="s">
        <v>476</v>
      </c>
    </row>
    <row r="10869" spans="1:16">
      <c r="A10869" s="484" t="s">
        <v>24187</v>
      </c>
      <c r="B10869" s="485" t="s">
        <v>24186</v>
      </c>
      <c r="C10869" t="s">
        <v>24185</v>
      </c>
      <c r="D10869" t="s">
        <v>24185</v>
      </c>
      <c r="E10869" t="str">
        <f t="shared" si="169"/>
        <v>562075 - QUERCIOLI LAURENT PASCAL</v>
      </c>
      <c r="F10869" t="s">
        <v>24184</v>
      </c>
      <c r="G10869" t="s">
        <v>24183</v>
      </c>
      <c r="I10869" t="s">
        <v>7406</v>
      </c>
      <c r="K10869" t="s">
        <v>208</v>
      </c>
      <c r="L10869" t="s">
        <v>24182</v>
      </c>
      <c r="N10869" t="s">
        <v>208</v>
      </c>
      <c r="O10869" t="s">
        <v>476</v>
      </c>
      <c r="P10869" t="s">
        <v>476</v>
      </c>
    </row>
    <row r="10870" spans="1:16">
      <c r="A10870" s="484" t="s">
        <v>87490</v>
      </c>
      <c r="B10870" s="485" t="s">
        <v>87489</v>
      </c>
      <c r="C10870" t="s">
        <v>87488</v>
      </c>
      <c r="D10870" t="s">
        <v>87488</v>
      </c>
      <c r="E10870" t="str">
        <f t="shared" si="169"/>
        <v>625425 - DEVELOPPER LES TALENTS</v>
      </c>
      <c r="F10870" t="s">
        <v>5594</v>
      </c>
      <c r="G10870" t="s">
        <v>87487</v>
      </c>
      <c r="I10870" t="s">
        <v>658</v>
      </c>
      <c r="J10870" t="s">
        <v>87486</v>
      </c>
      <c r="K10870" t="s">
        <v>208</v>
      </c>
      <c r="L10870" t="s">
        <v>87485</v>
      </c>
      <c r="N10870" t="s">
        <v>208</v>
      </c>
      <c r="O10870" t="s">
        <v>476</v>
      </c>
      <c r="P10870" t="s">
        <v>476</v>
      </c>
    </row>
    <row r="10871" spans="1:16">
      <c r="A10871" s="484" t="s">
        <v>86368</v>
      </c>
      <c r="B10871" s="485" t="s">
        <v>86367</v>
      </c>
      <c r="C10871" t="s">
        <v>86366</v>
      </c>
      <c r="D10871" t="s">
        <v>86365</v>
      </c>
      <c r="E10871" t="str">
        <f t="shared" si="169"/>
        <v>596103 - DOUCET VIDAL ANNICK</v>
      </c>
      <c r="F10871" t="s">
        <v>1328</v>
      </c>
      <c r="G10871" t="s">
        <v>86364</v>
      </c>
      <c r="I10871" t="s">
        <v>966</v>
      </c>
      <c r="J10871" t="s">
        <v>86363</v>
      </c>
      <c r="K10871" t="s">
        <v>208</v>
      </c>
      <c r="L10871" t="s">
        <v>86362</v>
      </c>
      <c r="N10871" t="s">
        <v>208</v>
      </c>
      <c r="O10871" t="s">
        <v>476</v>
      </c>
      <c r="P10871" t="s">
        <v>476</v>
      </c>
    </row>
    <row r="10872" spans="1:16">
      <c r="A10872" s="484" t="s">
        <v>88760</v>
      </c>
      <c r="B10872" s="485" t="s">
        <v>88759</v>
      </c>
      <c r="C10872" t="s">
        <v>88758</v>
      </c>
      <c r="D10872" t="s">
        <v>88757</v>
      </c>
      <c r="E10872" t="str">
        <f t="shared" si="169"/>
        <v>519996 - DE LE HOYE BRASSEUR VALERIE DDC</v>
      </c>
      <c r="F10872" t="s">
        <v>6941</v>
      </c>
      <c r="G10872" t="s">
        <v>88756</v>
      </c>
      <c r="I10872" t="s">
        <v>88755</v>
      </c>
      <c r="J10872" t="s">
        <v>88754</v>
      </c>
      <c r="K10872" t="s">
        <v>88753</v>
      </c>
      <c r="L10872" t="s">
        <v>88752</v>
      </c>
      <c r="N10872" t="s">
        <v>208</v>
      </c>
      <c r="O10872" t="s">
        <v>476</v>
      </c>
      <c r="P10872" t="s">
        <v>476</v>
      </c>
    </row>
    <row r="10873" spans="1:16">
      <c r="A10873" s="484" t="s">
        <v>17542</v>
      </c>
      <c r="B10873" s="485" t="s">
        <v>17541</v>
      </c>
      <c r="C10873" t="s">
        <v>17540</v>
      </c>
      <c r="D10873" t="s">
        <v>17540</v>
      </c>
      <c r="E10873" t="str">
        <f t="shared" si="169"/>
        <v>508070 - SFEIR EST</v>
      </c>
      <c r="F10873" t="s">
        <v>1857</v>
      </c>
      <c r="G10873" t="s">
        <v>17539</v>
      </c>
      <c r="I10873" t="s">
        <v>17538</v>
      </c>
      <c r="J10873" t="s">
        <v>17537</v>
      </c>
      <c r="K10873" t="s">
        <v>208</v>
      </c>
      <c r="L10873" t="s">
        <v>17536</v>
      </c>
      <c r="N10873" t="s">
        <v>208</v>
      </c>
      <c r="O10873" t="s">
        <v>476</v>
      </c>
      <c r="P10873" t="s">
        <v>476</v>
      </c>
    </row>
    <row r="10874" spans="1:16">
      <c r="A10874" s="484" t="s">
        <v>3702</v>
      </c>
      <c r="B10874" s="485" t="s">
        <v>3701</v>
      </c>
      <c r="C10874" t="s">
        <v>3700</v>
      </c>
      <c r="D10874" t="s">
        <v>3700</v>
      </c>
      <c r="E10874" t="str">
        <f t="shared" si="169"/>
        <v>602670 - VIGIPHARM</v>
      </c>
      <c r="F10874" t="s">
        <v>3699</v>
      </c>
      <c r="G10874" t="s">
        <v>3698</v>
      </c>
      <c r="I10874" t="s">
        <v>1542</v>
      </c>
      <c r="J10874" t="s">
        <v>3697</v>
      </c>
      <c r="K10874" t="s">
        <v>3696</v>
      </c>
      <c r="L10874" t="s">
        <v>3695</v>
      </c>
      <c r="N10874" t="s">
        <v>208</v>
      </c>
      <c r="O10874" t="s">
        <v>476</v>
      </c>
      <c r="P10874" t="s">
        <v>476</v>
      </c>
    </row>
    <row r="10875" spans="1:16">
      <c r="A10875" s="484" t="s">
        <v>71129</v>
      </c>
      <c r="B10875" s="485" t="s">
        <v>71128</v>
      </c>
      <c r="C10875" t="s">
        <v>71127</v>
      </c>
      <c r="D10875" t="s">
        <v>71127</v>
      </c>
      <c r="E10875" t="str">
        <f t="shared" si="169"/>
        <v>518360 - FORMA SIS</v>
      </c>
      <c r="F10875" t="s">
        <v>2524</v>
      </c>
      <c r="G10875" t="s">
        <v>71126</v>
      </c>
      <c r="H10875" t="s">
        <v>71125</v>
      </c>
      <c r="I10875" t="s">
        <v>17050</v>
      </c>
      <c r="J10875" t="s">
        <v>71124</v>
      </c>
      <c r="K10875" t="s">
        <v>208</v>
      </c>
      <c r="L10875" t="s">
        <v>71123</v>
      </c>
      <c r="N10875" t="s">
        <v>208</v>
      </c>
      <c r="O10875" t="s">
        <v>476</v>
      </c>
      <c r="P10875" t="s">
        <v>476</v>
      </c>
    </row>
    <row r="10876" spans="1:16">
      <c r="A10876" s="484" t="s">
        <v>13990</v>
      </c>
      <c r="B10876" s="485" t="s">
        <v>13989</v>
      </c>
      <c r="C10876" t="s">
        <v>13988</v>
      </c>
      <c r="D10876" t="s">
        <v>13988</v>
      </c>
      <c r="E10876" t="str">
        <f t="shared" si="169"/>
        <v>646180 - SOLUT-IS</v>
      </c>
      <c r="F10876" t="s">
        <v>13987</v>
      </c>
      <c r="G10876" t="s">
        <v>13986</v>
      </c>
      <c r="I10876" t="s">
        <v>13985</v>
      </c>
      <c r="J10876" t="s">
        <v>13984</v>
      </c>
      <c r="K10876" t="s">
        <v>208</v>
      </c>
      <c r="L10876" t="s">
        <v>13983</v>
      </c>
      <c r="N10876" t="s">
        <v>208</v>
      </c>
      <c r="O10876" t="s">
        <v>476</v>
      </c>
      <c r="P10876" t="s">
        <v>476</v>
      </c>
    </row>
    <row r="10877" spans="1:16">
      <c r="A10877" s="484" t="s">
        <v>33905</v>
      </c>
      <c r="B10877" s="485" t="s">
        <v>33904</v>
      </c>
      <c r="C10877" t="s">
        <v>33903</v>
      </c>
      <c r="D10877" t="s">
        <v>33902</v>
      </c>
      <c r="E10877" t="str">
        <f t="shared" si="169"/>
        <v>494677 - NEGRATO JEAN LUC</v>
      </c>
      <c r="F10877" t="s">
        <v>22589</v>
      </c>
      <c r="G10877" t="s">
        <v>33901</v>
      </c>
      <c r="I10877" t="s">
        <v>33900</v>
      </c>
      <c r="J10877" t="s">
        <v>33899</v>
      </c>
      <c r="K10877" t="s">
        <v>208</v>
      </c>
      <c r="L10877" t="s">
        <v>33898</v>
      </c>
      <c r="N10877" t="s">
        <v>208</v>
      </c>
      <c r="O10877" t="s">
        <v>476</v>
      </c>
      <c r="P10877" t="s">
        <v>476</v>
      </c>
    </row>
    <row r="10878" spans="1:16">
      <c r="A10878" s="484" t="s">
        <v>131778</v>
      </c>
      <c r="B10878" s="485" t="s">
        <v>131777</v>
      </c>
      <c r="C10878" t="s">
        <v>131776</v>
      </c>
      <c r="D10878" t="s">
        <v>131775</v>
      </c>
      <c r="E10878" t="str">
        <f t="shared" si="169"/>
        <v>516053 - AFCOPIL</v>
      </c>
      <c r="F10878" t="s">
        <v>41461</v>
      </c>
      <c r="G10878" t="s">
        <v>131774</v>
      </c>
      <c r="I10878" t="s">
        <v>626</v>
      </c>
      <c r="J10878" t="s">
        <v>131773</v>
      </c>
      <c r="K10878" t="s">
        <v>131772</v>
      </c>
      <c r="L10878" t="s">
        <v>131771</v>
      </c>
      <c r="N10878" t="s">
        <v>208</v>
      </c>
      <c r="O10878" t="s">
        <v>476</v>
      </c>
      <c r="P10878" t="s">
        <v>476</v>
      </c>
    </row>
    <row r="10879" spans="1:16">
      <c r="A10879" s="484" t="s">
        <v>94925</v>
      </c>
      <c r="B10879" s="485" t="s">
        <v>94924</v>
      </c>
      <c r="C10879" t="s">
        <v>94923</v>
      </c>
      <c r="D10879" t="s">
        <v>94923</v>
      </c>
      <c r="E10879" t="str">
        <f t="shared" si="169"/>
        <v>446774 - COEF CONTINU</v>
      </c>
      <c r="F10879" t="s">
        <v>1513</v>
      </c>
      <c r="G10879" t="s">
        <v>94922</v>
      </c>
      <c r="I10879" t="s">
        <v>2900</v>
      </c>
      <c r="J10879" t="s">
        <v>94921</v>
      </c>
      <c r="K10879" t="s">
        <v>208</v>
      </c>
      <c r="L10879" t="s">
        <v>94920</v>
      </c>
      <c r="N10879" t="s">
        <v>208</v>
      </c>
      <c r="O10879" t="s">
        <v>476</v>
      </c>
      <c r="P10879" t="s">
        <v>476</v>
      </c>
    </row>
    <row r="10880" spans="1:16">
      <c r="A10880" s="484" t="s">
        <v>91806</v>
      </c>
      <c r="B10880" s="485" t="s">
        <v>91805</v>
      </c>
      <c r="C10880" t="s">
        <v>91804</v>
      </c>
      <c r="D10880" t="s">
        <v>91804</v>
      </c>
      <c r="E10880" t="str">
        <f t="shared" si="169"/>
        <v>436471 - COPROTEC</v>
      </c>
      <c r="F10880" t="s">
        <v>91803</v>
      </c>
      <c r="G10880" t="s">
        <v>91802</v>
      </c>
      <c r="I10880" t="s">
        <v>84733</v>
      </c>
      <c r="J10880" t="s">
        <v>91801</v>
      </c>
      <c r="K10880" t="s">
        <v>208</v>
      </c>
      <c r="L10880" t="s">
        <v>91800</v>
      </c>
      <c r="N10880" t="s">
        <v>208</v>
      </c>
      <c r="O10880" t="s">
        <v>476</v>
      </c>
      <c r="P10880" t="s">
        <v>476</v>
      </c>
    </row>
    <row r="10881" spans="1:16">
      <c r="A10881" s="484" t="s">
        <v>23685</v>
      </c>
      <c r="C10881" t="s">
        <v>23684</v>
      </c>
      <c r="D10881" t="s">
        <v>23684</v>
      </c>
      <c r="E10881" t="str">
        <f t="shared" si="169"/>
        <v>415571 - REALITES SANTE</v>
      </c>
      <c r="F10881" t="s">
        <v>23683</v>
      </c>
      <c r="G10881" t="s">
        <v>23682</v>
      </c>
      <c r="I10881" t="s">
        <v>836</v>
      </c>
      <c r="J10881" t="s">
        <v>23681</v>
      </c>
      <c r="K10881" t="s">
        <v>23680</v>
      </c>
      <c r="L10881" t="s">
        <v>23679</v>
      </c>
      <c r="N10881" t="s">
        <v>208</v>
      </c>
      <c r="O10881" t="s">
        <v>476</v>
      </c>
      <c r="P10881" t="s">
        <v>476</v>
      </c>
    </row>
    <row r="10882" spans="1:16">
      <c r="A10882" s="484" t="s">
        <v>46012</v>
      </c>
      <c r="B10882" s="485" t="s">
        <v>46011</v>
      </c>
      <c r="C10882" t="s">
        <v>46010</v>
      </c>
      <c r="D10882" t="s">
        <v>46009</v>
      </c>
      <c r="E10882" t="str">
        <f t="shared" ref="E10882:E10945" si="170">_xlfn.CONCAT(L10882," - ",D10882)</f>
        <v>532265 - LAINAMAC</v>
      </c>
      <c r="F10882" t="s">
        <v>32761</v>
      </c>
      <c r="G10882" t="s">
        <v>29650</v>
      </c>
      <c r="H10882" t="s">
        <v>19158</v>
      </c>
      <c r="I10882" t="s">
        <v>46008</v>
      </c>
      <c r="J10882" t="s">
        <v>46007</v>
      </c>
      <c r="K10882" t="s">
        <v>208</v>
      </c>
      <c r="L10882" t="s">
        <v>46006</v>
      </c>
      <c r="N10882" t="s">
        <v>208</v>
      </c>
      <c r="O10882" t="s">
        <v>476</v>
      </c>
      <c r="P10882" t="s">
        <v>476</v>
      </c>
    </row>
    <row r="10883" spans="1:16">
      <c r="A10883" s="484" t="s">
        <v>25625</v>
      </c>
      <c r="B10883" s="485" t="s">
        <v>25624</v>
      </c>
      <c r="C10883" t="s">
        <v>25623</v>
      </c>
      <c r="D10883" t="s">
        <v>25623</v>
      </c>
      <c r="E10883" t="str">
        <f t="shared" si="170"/>
        <v>615626 - PROJETIS FORMATION CONSEIL</v>
      </c>
      <c r="F10883" t="s">
        <v>16306</v>
      </c>
      <c r="G10883" t="s">
        <v>25622</v>
      </c>
      <c r="I10883" t="s">
        <v>25621</v>
      </c>
      <c r="J10883" t="s">
        <v>25620</v>
      </c>
      <c r="K10883" t="s">
        <v>208</v>
      </c>
      <c r="L10883" t="s">
        <v>25619</v>
      </c>
      <c r="N10883" t="s">
        <v>208</v>
      </c>
      <c r="O10883" t="s">
        <v>476</v>
      </c>
      <c r="P10883" t="s">
        <v>476</v>
      </c>
    </row>
    <row r="10884" spans="1:16">
      <c r="A10884" s="484" t="s">
        <v>68865</v>
      </c>
      <c r="B10884" s="485" t="s">
        <v>68864</v>
      </c>
      <c r="C10884" t="s">
        <v>68863</v>
      </c>
      <c r="D10884" t="s">
        <v>68862</v>
      </c>
      <c r="E10884" t="str">
        <f t="shared" si="170"/>
        <v>614233 - FOURNIER FREDERIC</v>
      </c>
      <c r="F10884" t="s">
        <v>21492</v>
      </c>
      <c r="G10884" t="s">
        <v>68861</v>
      </c>
      <c r="H10884" t="s">
        <v>68860</v>
      </c>
      <c r="I10884" t="s">
        <v>39994</v>
      </c>
      <c r="J10884" t="s">
        <v>68859</v>
      </c>
      <c r="K10884" t="s">
        <v>208</v>
      </c>
      <c r="L10884" t="s">
        <v>68858</v>
      </c>
      <c r="N10884" t="s">
        <v>208</v>
      </c>
      <c r="O10884" t="s">
        <v>476</v>
      </c>
      <c r="P10884" t="s">
        <v>476</v>
      </c>
    </row>
    <row r="10885" spans="1:16">
      <c r="A10885" s="484" t="s">
        <v>55079</v>
      </c>
      <c r="B10885" s="485" t="s">
        <v>55078</v>
      </c>
      <c r="C10885" t="s">
        <v>55077</v>
      </c>
      <c r="D10885" t="s">
        <v>55076</v>
      </c>
      <c r="E10885" t="str">
        <f t="shared" si="170"/>
        <v>454485 - IMDA</v>
      </c>
      <c r="G10885" t="s">
        <v>55075</v>
      </c>
      <c r="I10885" t="s">
        <v>1406</v>
      </c>
      <c r="J10885" t="s">
        <v>55074</v>
      </c>
      <c r="K10885" t="s">
        <v>208</v>
      </c>
      <c r="L10885" t="s">
        <v>55073</v>
      </c>
      <c r="N10885" t="s">
        <v>208</v>
      </c>
      <c r="O10885" t="s">
        <v>476</v>
      </c>
      <c r="P10885" t="s">
        <v>476</v>
      </c>
    </row>
    <row r="10886" spans="1:16">
      <c r="A10886" s="484" t="s">
        <v>88832</v>
      </c>
      <c r="B10886" s="485" t="s">
        <v>88831</v>
      </c>
      <c r="C10886" t="s">
        <v>88830</v>
      </c>
      <c r="D10886" t="s">
        <v>88830</v>
      </c>
      <c r="E10886" t="str">
        <f t="shared" si="170"/>
        <v>532149 - DE COINTET DE FILLAIN EMMANUEL</v>
      </c>
      <c r="F10886" t="s">
        <v>45331</v>
      </c>
      <c r="G10886" t="s">
        <v>88829</v>
      </c>
      <c r="I10886" t="s">
        <v>579</v>
      </c>
      <c r="K10886" t="s">
        <v>208</v>
      </c>
      <c r="L10886" t="s">
        <v>88828</v>
      </c>
      <c r="N10886" t="s">
        <v>208</v>
      </c>
      <c r="O10886" t="s">
        <v>476</v>
      </c>
      <c r="P10886" t="s">
        <v>476</v>
      </c>
    </row>
    <row r="10887" spans="1:16">
      <c r="A10887" s="484" t="s">
        <v>60327</v>
      </c>
      <c r="B10887" s="485" t="s">
        <v>60326</v>
      </c>
      <c r="C10887" t="s">
        <v>60325</v>
      </c>
      <c r="D10887" t="s">
        <v>60324</v>
      </c>
      <c r="E10887" t="str">
        <f t="shared" si="170"/>
        <v>437578 - HUET VALLET CAROLINE</v>
      </c>
      <c r="F10887" t="s">
        <v>11857</v>
      </c>
      <c r="G10887" t="s">
        <v>60323</v>
      </c>
      <c r="I10887" t="s">
        <v>626</v>
      </c>
      <c r="K10887" t="s">
        <v>208</v>
      </c>
      <c r="L10887" t="s">
        <v>60322</v>
      </c>
      <c r="N10887" t="s">
        <v>208</v>
      </c>
      <c r="O10887" t="s">
        <v>476</v>
      </c>
      <c r="P10887" t="s">
        <v>476</v>
      </c>
    </row>
    <row r="10888" spans="1:16">
      <c r="A10888" s="484" t="s">
        <v>121331</v>
      </c>
      <c r="B10888" s="485" t="s">
        <v>121330</v>
      </c>
      <c r="C10888" t="s">
        <v>121329</v>
      </c>
      <c r="D10888" t="s">
        <v>121328</v>
      </c>
      <c r="E10888" t="str">
        <f t="shared" si="170"/>
        <v>510051 - AFA API FORM</v>
      </c>
      <c r="F10888" t="s">
        <v>11529</v>
      </c>
      <c r="G10888" t="s">
        <v>54960</v>
      </c>
      <c r="H10888" t="s">
        <v>121327</v>
      </c>
      <c r="I10888" t="s">
        <v>802</v>
      </c>
      <c r="J10888" t="s">
        <v>121326</v>
      </c>
      <c r="K10888" t="s">
        <v>208</v>
      </c>
      <c r="L10888" t="s">
        <v>121325</v>
      </c>
      <c r="N10888" t="s">
        <v>208</v>
      </c>
      <c r="O10888" t="s">
        <v>476</v>
      </c>
      <c r="P10888" t="s">
        <v>476</v>
      </c>
    </row>
    <row r="10889" spans="1:16">
      <c r="A10889" s="484" t="s">
        <v>116932</v>
      </c>
      <c r="B10889" s="485" t="s">
        <v>116931</v>
      </c>
      <c r="C10889" t="s">
        <v>116930</v>
      </c>
      <c r="D10889" t="s">
        <v>116929</v>
      </c>
      <c r="E10889" t="str">
        <f t="shared" si="170"/>
        <v>426386 - AFCES</v>
      </c>
      <c r="F10889" t="s">
        <v>912</v>
      </c>
      <c r="G10889" t="s">
        <v>116928</v>
      </c>
      <c r="I10889" t="s">
        <v>116927</v>
      </c>
      <c r="K10889" t="s">
        <v>208</v>
      </c>
      <c r="L10889" t="s">
        <v>116926</v>
      </c>
      <c r="N10889" t="s">
        <v>208</v>
      </c>
      <c r="O10889" t="s">
        <v>476</v>
      </c>
      <c r="P10889" t="s">
        <v>476</v>
      </c>
    </row>
    <row r="10890" spans="1:16">
      <c r="A10890" s="484" t="s">
        <v>64452</v>
      </c>
      <c r="B10890" s="485" t="s">
        <v>64451</v>
      </c>
      <c r="C10890" t="s">
        <v>64450</v>
      </c>
      <c r="D10890" t="s">
        <v>64449</v>
      </c>
      <c r="E10890" t="str">
        <f t="shared" si="170"/>
        <v>440322 - GARDEFA</v>
      </c>
      <c r="F10890" t="s">
        <v>1053</v>
      </c>
      <c r="G10890" t="s">
        <v>64448</v>
      </c>
      <c r="H10890" t="s">
        <v>64447</v>
      </c>
      <c r="I10890" t="s">
        <v>16000</v>
      </c>
      <c r="K10890" t="s">
        <v>208</v>
      </c>
      <c r="L10890" t="s">
        <v>64446</v>
      </c>
      <c r="N10890" t="s">
        <v>208</v>
      </c>
      <c r="O10890" t="s">
        <v>476</v>
      </c>
      <c r="P10890" t="s">
        <v>476</v>
      </c>
    </row>
    <row r="10891" spans="1:16">
      <c r="A10891" s="484" t="s">
        <v>66221</v>
      </c>
      <c r="B10891" s="485" t="s">
        <v>66220</v>
      </c>
      <c r="C10891" t="s">
        <v>66219</v>
      </c>
      <c r="D10891" t="s">
        <v>66219</v>
      </c>
      <c r="E10891" t="str">
        <f t="shared" si="170"/>
        <v>662732 - GMTA VIATION FORMATION</v>
      </c>
      <c r="F10891" t="s">
        <v>8660</v>
      </c>
      <c r="G10891" t="s">
        <v>66218</v>
      </c>
      <c r="I10891" t="s">
        <v>66217</v>
      </c>
      <c r="J10891" t="s">
        <v>66216</v>
      </c>
      <c r="K10891" t="s">
        <v>208</v>
      </c>
      <c r="L10891" t="s">
        <v>66215</v>
      </c>
      <c r="N10891" t="s">
        <v>208</v>
      </c>
      <c r="O10891" t="s">
        <v>476</v>
      </c>
      <c r="P10891" t="s">
        <v>476</v>
      </c>
    </row>
    <row r="10892" spans="1:16">
      <c r="A10892" s="484" t="s">
        <v>16939</v>
      </c>
      <c r="B10892" s="485" t="s">
        <v>16916</v>
      </c>
      <c r="C10892" t="s">
        <v>16915</v>
      </c>
      <c r="D10892" t="s">
        <v>16938</v>
      </c>
      <c r="E10892" t="str">
        <f t="shared" si="170"/>
        <v>484386 - SILVYA TERRADE LYON</v>
      </c>
      <c r="F10892" t="s">
        <v>1710</v>
      </c>
      <c r="G10892" t="s">
        <v>16937</v>
      </c>
      <c r="I10892" t="s">
        <v>16936</v>
      </c>
      <c r="J10892" t="s">
        <v>16935</v>
      </c>
      <c r="K10892" t="s">
        <v>208</v>
      </c>
      <c r="L10892" t="s">
        <v>16934</v>
      </c>
      <c r="N10892" t="s">
        <v>208</v>
      </c>
      <c r="O10892" t="s">
        <v>476</v>
      </c>
      <c r="P10892" t="s">
        <v>476</v>
      </c>
    </row>
    <row r="10893" spans="1:16">
      <c r="A10893" s="484" t="s">
        <v>16944</v>
      </c>
      <c r="B10893" s="485" t="s">
        <v>16916</v>
      </c>
      <c r="C10893" t="s">
        <v>16915</v>
      </c>
      <c r="D10893" t="s">
        <v>16943</v>
      </c>
      <c r="E10893" t="str">
        <f t="shared" si="170"/>
        <v>492735 - SILVYA TERRADE CHALON SUR SOANE</v>
      </c>
      <c r="F10893" t="s">
        <v>16942</v>
      </c>
      <c r="G10893" t="s">
        <v>16941</v>
      </c>
      <c r="I10893" t="s">
        <v>7815</v>
      </c>
      <c r="J10893" t="s">
        <v>16929</v>
      </c>
      <c r="K10893" t="s">
        <v>208</v>
      </c>
      <c r="L10893" t="s">
        <v>16940</v>
      </c>
      <c r="N10893" t="s">
        <v>208</v>
      </c>
      <c r="O10893" t="s">
        <v>476</v>
      </c>
      <c r="P10893" t="s">
        <v>476</v>
      </c>
    </row>
    <row r="10894" spans="1:16">
      <c r="A10894" s="484" t="s">
        <v>16933</v>
      </c>
      <c r="B10894" s="485" t="s">
        <v>16916</v>
      </c>
      <c r="C10894" t="s">
        <v>16915</v>
      </c>
      <c r="D10894" t="s">
        <v>16932</v>
      </c>
      <c r="E10894" t="str">
        <f t="shared" si="170"/>
        <v>620592 - SILVYA TERRADE SUD EST BOURG EN BRESSE</v>
      </c>
      <c r="F10894" t="s">
        <v>16931</v>
      </c>
      <c r="G10894" t="s">
        <v>16930</v>
      </c>
      <c r="I10894" t="s">
        <v>3575</v>
      </c>
      <c r="J10894" t="s">
        <v>16929</v>
      </c>
      <c r="K10894" t="s">
        <v>208</v>
      </c>
      <c r="L10894" t="s">
        <v>16928</v>
      </c>
      <c r="N10894" t="s">
        <v>208</v>
      </c>
      <c r="O10894" t="s">
        <v>476</v>
      </c>
      <c r="P10894" t="s">
        <v>476</v>
      </c>
    </row>
    <row r="10895" spans="1:16">
      <c r="A10895" s="484" t="s">
        <v>16949</v>
      </c>
      <c r="B10895" s="485" t="s">
        <v>16916</v>
      </c>
      <c r="C10895" t="s">
        <v>16915</v>
      </c>
      <c r="D10895" t="s">
        <v>16948</v>
      </c>
      <c r="E10895" t="str">
        <f t="shared" si="170"/>
        <v>610768 - SILVYA TERRADE ANNEMASSE</v>
      </c>
      <c r="F10895" t="s">
        <v>2572</v>
      </c>
      <c r="G10895" t="s">
        <v>16947</v>
      </c>
      <c r="I10895" t="s">
        <v>2184</v>
      </c>
      <c r="J10895" t="s">
        <v>16946</v>
      </c>
      <c r="K10895" t="s">
        <v>208</v>
      </c>
      <c r="L10895" t="s">
        <v>16945</v>
      </c>
      <c r="N10895" t="s">
        <v>208</v>
      </c>
      <c r="O10895" t="s">
        <v>476</v>
      </c>
      <c r="P10895" t="s">
        <v>476</v>
      </c>
    </row>
    <row r="10896" spans="1:16">
      <c r="A10896" s="484" t="s">
        <v>16927</v>
      </c>
      <c r="B10896" s="485" t="s">
        <v>16916</v>
      </c>
      <c r="C10896" t="s">
        <v>16915</v>
      </c>
      <c r="D10896" t="s">
        <v>16926</v>
      </c>
      <c r="E10896" t="str">
        <f t="shared" si="170"/>
        <v>482419 - SILVYA TERRADE SUD EST GRENOBLE</v>
      </c>
      <c r="F10896" t="s">
        <v>2572</v>
      </c>
      <c r="G10896" t="s">
        <v>16925</v>
      </c>
      <c r="I10896" t="s">
        <v>836</v>
      </c>
      <c r="J10896" t="s">
        <v>16924</v>
      </c>
      <c r="K10896" t="s">
        <v>208</v>
      </c>
      <c r="L10896" t="s">
        <v>16923</v>
      </c>
      <c r="N10896" t="s">
        <v>208</v>
      </c>
      <c r="O10896" t="s">
        <v>476</v>
      </c>
      <c r="P10896" t="s">
        <v>476</v>
      </c>
    </row>
    <row r="10897" spans="1:16">
      <c r="A10897" s="484" t="s">
        <v>16917</v>
      </c>
      <c r="B10897" s="485" t="s">
        <v>16916</v>
      </c>
      <c r="C10897" t="s">
        <v>16915</v>
      </c>
      <c r="D10897" t="s">
        <v>16914</v>
      </c>
      <c r="E10897" t="str">
        <f t="shared" si="170"/>
        <v>641169 - SILVYA TERRADE SUD EST SALON DE PROVENCE</v>
      </c>
      <c r="F10897" t="s">
        <v>1400</v>
      </c>
      <c r="G10897" t="s">
        <v>16913</v>
      </c>
      <c r="I10897" t="s">
        <v>16912</v>
      </c>
      <c r="J10897" t="s">
        <v>16911</v>
      </c>
      <c r="K10897" t="s">
        <v>208</v>
      </c>
      <c r="L10897" t="s">
        <v>16910</v>
      </c>
      <c r="N10897" t="s">
        <v>208</v>
      </c>
      <c r="O10897" t="s">
        <v>476</v>
      </c>
      <c r="P10897" t="s">
        <v>476</v>
      </c>
    </row>
    <row r="10898" spans="1:16">
      <c r="A10898" s="484" t="s">
        <v>16922</v>
      </c>
      <c r="B10898" s="485" t="s">
        <v>16916</v>
      </c>
      <c r="C10898" t="s">
        <v>16915</v>
      </c>
      <c r="D10898" t="s">
        <v>16921</v>
      </c>
      <c r="E10898" t="str">
        <f t="shared" si="170"/>
        <v>639977 - SILVYA TERRADE SUD EST MARSEILLE</v>
      </c>
      <c r="F10898" t="s">
        <v>8736</v>
      </c>
      <c r="G10898" t="s">
        <v>16920</v>
      </c>
      <c r="I10898" t="s">
        <v>1035</v>
      </c>
      <c r="J10898" t="s">
        <v>16919</v>
      </c>
      <c r="K10898" t="s">
        <v>208</v>
      </c>
      <c r="L10898" t="s">
        <v>16918</v>
      </c>
      <c r="N10898" t="s">
        <v>208</v>
      </c>
      <c r="O10898" t="s">
        <v>476</v>
      </c>
      <c r="P10898" t="s">
        <v>476</v>
      </c>
    </row>
    <row r="10899" spans="1:16">
      <c r="A10899" s="484" t="s">
        <v>74866</v>
      </c>
      <c r="B10899" s="485" t="s">
        <v>74865</v>
      </c>
      <c r="C10899" t="s">
        <v>74864</v>
      </c>
      <c r="D10899" t="s">
        <v>74864</v>
      </c>
      <c r="E10899" t="str">
        <f t="shared" si="170"/>
        <v>487764 - EVOLUENCE CONSEIL</v>
      </c>
      <c r="F10899" t="s">
        <v>28947</v>
      </c>
      <c r="G10899" t="s">
        <v>74863</v>
      </c>
      <c r="H10899" t="s">
        <v>74862</v>
      </c>
      <c r="I10899" t="s">
        <v>1542</v>
      </c>
      <c r="J10899" t="s">
        <v>74861</v>
      </c>
      <c r="K10899" t="s">
        <v>208</v>
      </c>
      <c r="L10899" t="s">
        <v>74860</v>
      </c>
      <c r="N10899" t="s">
        <v>208</v>
      </c>
      <c r="O10899" t="s">
        <v>476</v>
      </c>
      <c r="P10899" t="s">
        <v>476</v>
      </c>
    </row>
    <row r="10900" spans="1:16">
      <c r="A10900" s="484" t="s">
        <v>135250</v>
      </c>
      <c r="B10900" s="485" t="s">
        <v>135249</v>
      </c>
      <c r="C10900" t="s">
        <v>135248</v>
      </c>
      <c r="D10900" t="s">
        <v>135247</v>
      </c>
      <c r="E10900" t="str">
        <f t="shared" si="170"/>
        <v>428607 - AFDA</v>
      </c>
      <c r="F10900" t="s">
        <v>8720</v>
      </c>
      <c r="G10900" t="s">
        <v>135246</v>
      </c>
      <c r="I10900" t="s">
        <v>1678</v>
      </c>
      <c r="J10900" t="s">
        <v>135245</v>
      </c>
      <c r="K10900" t="s">
        <v>208</v>
      </c>
      <c r="L10900" t="s">
        <v>135244</v>
      </c>
      <c r="N10900" t="s">
        <v>208</v>
      </c>
      <c r="O10900" t="s">
        <v>476</v>
      </c>
      <c r="P10900" t="s">
        <v>476</v>
      </c>
    </row>
    <row r="10901" spans="1:16">
      <c r="A10901" s="484" t="s">
        <v>40715</v>
      </c>
      <c r="B10901" s="485" t="s">
        <v>40714</v>
      </c>
      <c r="C10901" t="s">
        <v>40713</v>
      </c>
      <c r="D10901" t="s">
        <v>40713</v>
      </c>
      <c r="E10901" t="str">
        <f t="shared" si="170"/>
        <v>474101 - MAELIA CONSULTING</v>
      </c>
      <c r="F10901" t="s">
        <v>6143</v>
      </c>
      <c r="G10901" t="s">
        <v>40712</v>
      </c>
      <c r="H10901" t="s">
        <v>40711</v>
      </c>
      <c r="I10901" t="s">
        <v>6917</v>
      </c>
      <c r="J10901" t="s">
        <v>40710</v>
      </c>
      <c r="K10901" t="s">
        <v>208</v>
      </c>
      <c r="L10901" t="s">
        <v>40709</v>
      </c>
      <c r="N10901" t="s">
        <v>208</v>
      </c>
      <c r="O10901" t="s">
        <v>476</v>
      </c>
      <c r="P10901" t="s">
        <v>476</v>
      </c>
    </row>
    <row r="10902" spans="1:16">
      <c r="A10902" s="484" t="s">
        <v>31232</v>
      </c>
      <c r="B10902" s="485" t="s">
        <v>31231</v>
      </c>
      <c r="C10902" t="s">
        <v>31230</v>
      </c>
      <c r="D10902" t="s">
        <v>31230</v>
      </c>
      <c r="E10902" t="str">
        <f t="shared" si="170"/>
        <v>475488 - OPTEOS</v>
      </c>
      <c r="F10902" t="s">
        <v>1086</v>
      </c>
      <c r="G10902" t="s">
        <v>31229</v>
      </c>
      <c r="H10902" t="s">
        <v>31228</v>
      </c>
      <c r="I10902" t="s">
        <v>1814</v>
      </c>
      <c r="J10902" t="s">
        <v>31227</v>
      </c>
      <c r="K10902" t="s">
        <v>208</v>
      </c>
      <c r="L10902" t="s">
        <v>31226</v>
      </c>
      <c r="N10902" t="s">
        <v>208</v>
      </c>
      <c r="O10902" t="s">
        <v>476</v>
      </c>
      <c r="P10902" t="s">
        <v>476</v>
      </c>
    </row>
    <row r="10903" spans="1:16">
      <c r="A10903" s="484" t="s">
        <v>22042</v>
      </c>
      <c r="B10903" s="485" t="s">
        <v>22041</v>
      </c>
      <c r="C10903" t="s">
        <v>22040</v>
      </c>
      <c r="D10903" t="s">
        <v>22040</v>
      </c>
      <c r="E10903" t="str">
        <f t="shared" si="170"/>
        <v>659708 - REVERCIBLE</v>
      </c>
      <c r="F10903" t="s">
        <v>22039</v>
      </c>
      <c r="G10903" t="s">
        <v>22038</v>
      </c>
      <c r="I10903" t="s">
        <v>22037</v>
      </c>
      <c r="J10903" t="s">
        <v>22036</v>
      </c>
      <c r="K10903" t="s">
        <v>208</v>
      </c>
      <c r="L10903" t="s">
        <v>22035</v>
      </c>
      <c r="N10903" t="s">
        <v>208</v>
      </c>
      <c r="O10903" t="s">
        <v>476</v>
      </c>
      <c r="P10903" t="s">
        <v>476</v>
      </c>
    </row>
    <row r="10904" spans="1:16">
      <c r="A10904" s="484" t="s">
        <v>128202</v>
      </c>
      <c r="B10904" s="485" t="s">
        <v>128201</v>
      </c>
      <c r="C10904" t="s">
        <v>128200</v>
      </c>
      <c r="D10904" t="s">
        <v>128200</v>
      </c>
      <c r="E10904" t="str">
        <f t="shared" si="170"/>
        <v>442100 - ANI'NOMADE</v>
      </c>
      <c r="F10904" t="s">
        <v>912</v>
      </c>
      <c r="G10904" t="s">
        <v>128199</v>
      </c>
      <c r="I10904" t="s">
        <v>1501</v>
      </c>
      <c r="J10904" t="s">
        <v>128198</v>
      </c>
      <c r="K10904" t="s">
        <v>208</v>
      </c>
      <c r="L10904" t="s">
        <v>128197</v>
      </c>
      <c r="N10904" t="s">
        <v>208</v>
      </c>
      <c r="O10904" t="s">
        <v>476</v>
      </c>
      <c r="P10904" t="s">
        <v>476</v>
      </c>
    </row>
    <row r="10905" spans="1:16">
      <c r="A10905" s="484" t="s">
        <v>76738</v>
      </c>
      <c r="B10905" s="485" t="s">
        <v>76737</v>
      </c>
      <c r="C10905" t="s">
        <v>76736</v>
      </c>
      <c r="D10905" t="s">
        <v>76735</v>
      </c>
      <c r="E10905" t="str">
        <f t="shared" si="170"/>
        <v>683838 - AUTO ECOLE BENQUET DAX</v>
      </c>
      <c r="F10905" t="s">
        <v>3843</v>
      </c>
      <c r="G10905" t="s">
        <v>76734</v>
      </c>
      <c r="I10905" t="s">
        <v>27928</v>
      </c>
      <c r="J10905" t="s">
        <v>76733</v>
      </c>
      <c r="K10905" t="s">
        <v>208</v>
      </c>
      <c r="L10905" t="s">
        <v>76732</v>
      </c>
      <c r="N10905" t="s">
        <v>208</v>
      </c>
      <c r="O10905" t="s">
        <v>476</v>
      </c>
      <c r="P10905" t="s">
        <v>476</v>
      </c>
    </row>
    <row r="10906" spans="1:16">
      <c r="A10906" s="484" t="s">
        <v>33385</v>
      </c>
      <c r="B10906" s="485" t="s">
        <v>33384</v>
      </c>
      <c r="C10906" t="s">
        <v>33383</v>
      </c>
      <c r="D10906" t="s">
        <v>33383</v>
      </c>
      <c r="E10906" t="str">
        <f t="shared" si="170"/>
        <v>584149 - NICOLAS PIERRE ANDRE</v>
      </c>
      <c r="F10906" t="s">
        <v>3656</v>
      </c>
      <c r="G10906" t="s">
        <v>33382</v>
      </c>
      <c r="I10906" t="s">
        <v>33381</v>
      </c>
      <c r="K10906" t="s">
        <v>208</v>
      </c>
      <c r="L10906" t="s">
        <v>33380</v>
      </c>
      <c r="N10906" t="s">
        <v>208</v>
      </c>
      <c r="O10906" t="s">
        <v>476</v>
      </c>
      <c r="P10906" t="s">
        <v>476</v>
      </c>
    </row>
    <row r="10907" spans="1:16">
      <c r="A10907" s="484" t="s">
        <v>3898</v>
      </c>
      <c r="B10907" s="485" t="s">
        <v>3897</v>
      </c>
      <c r="C10907" t="s">
        <v>3896</v>
      </c>
      <c r="D10907" t="s">
        <v>3896</v>
      </c>
      <c r="E10907" t="str">
        <f t="shared" si="170"/>
        <v>418304 - VIART ISABELLE</v>
      </c>
      <c r="F10907" t="s">
        <v>2572</v>
      </c>
      <c r="G10907" t="s">
        <v>3895</v>
      </c>
      <c r="I10907" t="s">
        <v>3894</v>
      </c>
      <c r="K10907" t="s">
        <v>208</v>
      </c>
      <c r="L10907" t="s">
        <v>3893</v>
      </c>
      <c r="N10907" t="s">
        <v>208</v>
      </c>
      <c r="O10907" t="s">
        <v>476</v>
      </c>
      <c r="P10907" t="s">
        <v>476</v>
      </c>
    </row>
    <row r="10908" spans="1:16">
      <c r="A10908" s="484" t="s">
        <v>15195</v>
      </c>
      <c r="B10908" s="485" t="s">
        <v>15194</v>
      </c>
      <c r="C10908" t="s">
        <v>15193</v>
      </c>
      <c r="D10908" t="s">
        <v>15192</v>
      </c>
      <c r="E10908" t="str">
        <f t="shared" si="170"/>
        <v>563432 - SFP-APA</v>
      </c>
      <c r="F10908" t="s">
        <v>14043</v>
      </c>
      <c r="G10908" t="s">
        <v>15191</v>
      </c>
      <c r="I10908" t="s">
        <v>603</v>
      </c>
      <c r="J10908" t="s">
        <v>15190</v>
      </c>
      <c r="K10908" t="s">
        <v>208</v>
      </c>
      <c r="L10908" t="s">
        <v>15189</v>
      </c>
      <c r="N10908" t="s">
        <v>208</v>
      </c>
      <c r="O10908" t="s">
        <v>476</v>
      </c>
      <c r="P10908" t="s">
        <v>476</v>
      </c>
    </row>
    <row r="10909" spans="1:16">
      <c r="A10909" s="484" t="s">
        <v>92903</v>
      </c>
      <c r="B10909" s="485" t="s">
        <v>92902</v>
      </c>
      <c r="C10909" t="s">
        <v>92901</v>
      </c>
      <c r="D10909" t="s">
        <v>92900</v>
      </c>
      <c r="E10909" t="str">
        <f t="shared" si="170"/>
        <v>435545 - CFOI - CFORM</v>
      </c>
      <c r="F10909" t="s">
        <v>581</v>
      </c>
      <c r="G10909" t="s">
        <v>1519</v>
      </c>
      <c r="H10909" t="s">
        <v>92899</v>
      </c>
      <c r="I10909" t="s">
        <v>1359</v>
      </c>
      <c r="K10909" t="s">
        <v>208</v>
      </c>
      <c r="L10909" t="s">
        <v>92898</v>
      </c>
      <c r="N10909" t="s">
        <v>208</v>
      </c>
      <c r="O10909" t="s">
        <v>476</v>
      </c>
      <c r="P10909" t="s">
        <v>476</v>
      </c>
    </row>
    <row r="10910" spans="1:16">
      <c r="A10910" s="484" t="s">
        <v>72556</v>
      </c>
      <c r="B10910" s="485" t="s">
        <v>72555</v>
      </c>
      <c r="C10910" t="s">
        <v>72554</v>
      </c>
      <c r="D10910" t="s">
        <v>72554</v>
      </c>
      <c r="E10910" t="str">
        <f t="shared" si="170"/>
        <v>497459 - FELTZ PIERRE FORMATION CONSEIL</v>
      </c>
      <c r="F10910" t="s">
        <v>4574</v>
      </c>
      <c r="G10910" t="s">
        <v>72553</v>
      </c>
      <c r="I10910" t="s">
        <v>72552</v>
      </c>
      <c r="J10910" t="s">
        <v>72551</v>
      </c>
      <c r="K10910" t="s">
        <v>208</v>
      </c>
      <c r="L10910" t="s">
        <v>72550</v>
      </c>
      <c r="N10910" t="s">
        <v>208</v>
      </c>
      <c r="O10910" t="s">
        <v>476</v>
      </c>
      <c r="P10910" t="s">
        <v>476</v>
      </c>
    </row>
    <row r="10911" spans="1:16">
      <c r="A10911" s="484" t="s">
        <v>38370</v>
      </c>
      <c r="B10911" s="485" t="s">
        <v>38369</v>
      </c>
      <c r="C10911" t="s">
        <v>38368</v>
      </c>
      <c r="D10911" t="s">
        <v>38368</v>
      </c>
      <c r="E10911" t="str">
        <f t="shared" si="170"/>
        <v>417439 - MARECHAL ISABELLE</v>
      </c>
      <c r="F10911" t="s">
        <v>7596</v>
      </c>
      <c r="G10911" t="s">
        <v>38367</v>
      </c>
      <c r="I10911" t="s">
        <v>1501</v>
      </c>
      <c r="J10911" t="s">
        <v>38366</v>
      </c>
      <c r="K10911" t="s">
        <v>208</v>
      </c>
      <c r="L10911" t="s">
        <v>38365</v>
      </c>
      <c r="N10911" t="s">
        <v>208</v>
      </c>
      <c r="O10911" t="s">
        <v>476</v>
      </c>
      <c r="P10911" t="s">
        <v>476</v>
      </c>
    </row>
    <row r="10912" spans="1:16">
      <c r="A10912" s="484" t="s">
        <v>116070</v>
      </c>
      <c r="B10912" s="485" t="s">
        <v>116069</v>
      </c>
      <c r="C10912" t="s">
        <v>116068</v>
      </c>
      <c r="D10912" t="s">
        <v>116067</v>
      </c>
      <c r="E10912" t="str">
        <f t="shared" si="170"/>
        <v>423440 - AUVERGNE FORMATION</v>
      </c>
      <c r="F10912" t="s">
        <v>2416</v>
      </c>
      <c r="G10912" t="s">
        <v>116066</v>
      </c>
      <c r="I10912" t="s">
        <v>6256</v>
      </c>
      <c r="J10912" t="s">
        <v>116065</v>
      </c>
      <c r="K10912" t="s">
        <v>208</v>
      </c>
      <c r="L10912" t="s">
        <v>116064</v>
      </c>
      <c r="N10912" t="s">
        <v>207</v>
      </c>
      <c r="O10912" t="s">
        <v>476</v>
      </c>
      <c r="P10912" t="s">
        <v>476</v>
      </c>
    </row>
    <row r="10913" spans="1:16">
      <c r="A10913" s="484" t="s">
        <v>16378</v>
      </c>
      <c r="B10913" s="485" t="s">
        <v>16377</v>
      </c>
      <c r="C10913" t="s">
        <v>16376</v>
      </c>
      <c r="D10913" t="s">
        <v>16376</v>
      </c>
      <c r="E10913" t="str">
        <f t="shared" si="170"/>
        <v>422903 - SMV FORMATION</v>
      </c>
      <c r="F10913" t="s">
        <v>2416</v>
      </c>
      <c r="G10913" t="s">
        <v>16375</v>
      </c>
      <c r="H10913" t="s">
        <v>16374</v>
      </c>
      <c r="I10913" t="s">
        <v>7704</v>
      </c>
      <c r="J10913" t="s">
        <v>16373</v>
      </c>
      <c r="K10913" t="s">
        <v>208</v>
      </c>
      <c r="L10913" t="s">
        <v>16372</v>
      </c>
      <c r="N10913" t="s">
        <v>208</v>
      </c>
      <c r="O10913" t="s">
        <v>476</v>
      </c>
      <c r="P10913" t="s">
        <v>476</v>
      </c>
    </row>
    <row r="10914" spans="1:16">
      <c r="A10914" s="484" t="s">
        <v>45138</v>
      </c>
      <c r="B10914" s="485" t="s">
        <v>45137</v>
      </c>
      <c r="C10914" t="s">
        <v>45136</v>
      </c>
      <c r="D10914" t="s">
        <v>45135</v>
      </c>
      <c r="E10914" t="str">
        <f t="shared" si="170"/>
        <v>596693 - CDO 33</v>
      </c>
      <c r="F10914" t="s">
        <v>45134</v>
      </c>
      <c r="G10914" t="s">
        <v>45133</v>
      </c>
      <c r="I10914" t="s">
        <v>15602</v>
      </c>
      <c r="J10914" t="s">
        <v>45132</v>
      </c>
      <c r="K10914" t="s">
        <v>208</v>
      </c>
      <c r="L10914" t="s">
        <v>45131</v>
      </c>
      <c r="N10914" t="s">
        <v>208</v>
      </c>
      <c r="O10914" t="s">
        <v>476</v>
      </c>
      <c r="P10914" t="s">
        <v>476</v>
      </c>
    </row>
    <row r="10915" spans="1:16">
      <c r="A10915" s="484" t="s">
        <v>24109</v>
      </c>
      <c r="B10915" s="485" t="s">
        <v>24108</v>
      </c>
      <c r="C10915" t="s">
        <v>24107</v>
      </c>
      <c r="D10915" t="s">
        <v>24106</v>
      </c>
      <c r="E10915" t="str">
        <f t="shared" si="170"/>
        <v>648036 - QUINQUET PASTOR VERDUN</v>
      </c>
      <c r="F10915" t="s">
        <v>4508</v>
      </c>
      <c r="G10915" t="s">
        <v>24105</v>
      </c>
      <c r="I10915" t="s">
        <v>18541</v>
      </c>
      <c r="J10915" t="s">
        <v>24104</v>
      </c>
      <c r="K10915" t="s">
        <v>208</v>
      </c>
      <c r="L10915" t="s">
        <v>24103</v>
      </c>
      <c r="N10915" t="s">
        <v>208</v>
      </c>
      <c r="O10915" t="s">
        <v>476</v>
      </c>
      <c r="P10915" t="s">
        <v>476</v>
      </c>
    </row>
    <row r="10916" spans="1:16">
      <c r="A10916" s="484" t="s">
        <v>51934</v>
      </c>
      <c r="B10916" s="485" t="s">
        <v>51933</v>
      </c>
      <c r="C10916" t="s">
        <v>51932</v>
      </c>
      <c r="D10916" t="s">
        <v>51931</v>
      </c>
      <c r="E10916" t="str">
        <f t="shared" si="170"/>
        <v>607198 - IMLC</v>
      </c>
      <c r="F10916" t="s">
        <v>51930</v>
      </c>
      <c r="G10916" t="s">
        <v>51929</v>
      </c>
      <c r="I10916" t="s">
        <v>20824</v>
      </c>
      <c r="J10916" t="s">
        <v>51928</v>
      </c>
      <c r="K10916" t="s">
        <v>208</v>
      </c>
      <c r="L10916" t="s">
        <v>51927</v>
      </c>
      <c r="N10916" t="s">
        <v>208</v>
      </c>
      <c r="O10916" t="s">
        <v>476</v>
      </c>
      <c r="P10916" t="s">
        <v>476</v>
      </c>
    </row>
    <row r="10917" spans="1:16">
      <c r="A10917" s="484" t="s">
        <v>127776</v>
      </c>
      <c r="B10917" s="485" t="s">
        <v>127775</v>
      </c>
      <c r="C10917" t="s">
        <v>127774</v>
      </c>
      <c r="D10917" t="s">
        <v>127773</v>
      </c>
      <c r="E10917" t="str">
        <f t="shared" si="170"/>
        <v>639825 - APIFOP</v>
      </c>
      <c r="F10917" t="s">
        <v>2257</v>
      </c>
      <c r="G10917" t="s">
        <v>127772</v>
      </c>
      <c r="I10917" t="s">
        <v>28638</v>
      </c>
      <c r="J10917" t="s">
        <v>127771</v>
      </c>
      <c r="K10917" t="s">
        <v>208</v>
      </c>
      <c r="L10917" t="s">
        <v>127770</v>
      </c>
      <c r="N10917" t="s">
        <v>208</v>
      </c>
      <c r="O10917" t="s">
        <v>476</v>
      </c>
      <c r="P10917" t="s">
        <v>476</v>
      </c>
    </row>
    <row r="10918" spans="1:16">
      <c r="A10918" s="484" t="s">
        <v>37315</v>
      </c>
      <c r="B10918" s="485" t="s">
        <v>37314</v>
      </c>
      <c r="C10918" t="s">
        <v>37313</v>
      </c>
      <c r="D10918" t="s">
        <v>37313</v>
      </c>
      <c r="E10918" t="str">
        <f t="shared" si="170"/>
        <v>424778 - MEDIAXE FORMATION</v>
      </c>
      <c r="G10918" t="s">
        <v>37312</v>
      </c>
      <c r="I10918" t="s">
        <v>1633</v>
      </c>
      <c r="J10918" t="s">
        <v>37311</v>
      </c>
      <c r="K10918" t="s">
        <v>208</v>
      </c>
      <c r="L10918" t="s">
        <v>37310</v>
      </c>
      <c r="N10918" t="s">
        <v>208</v>
      </c>
      <c r="O10918" t="s">
        <v>476</v>
      </c>
      <c r="P10918" t="s">
        <v>476</v>
      </c>
    </row>
    <row r="10919" spans="1:16">
      <c r="A10919" s="484" t="s">
        <v>130919</v>
      </c>
      <c r="B10919" s="485" t="s">
        <v>130918</v>
      </c>
      <c r="C10919" t="s">
        <v>130917</v>
      </c>
      <c r="D10919" t="s">
        <v>130917</v>
      </c>
      <c r="E10919" t="str">
        <f t="shared" si="170"/>
        <v>566780 - AL' AMMA</v>
      </c>
      <c r="F10919" t="s">
        <v>6072</v>
      </c>
      <c r="G10919" t="s">
        <v>130916</v>
      </c>
      <c r="H10919" t="s">
        <v>130915</v>
      </c>
      <c r="I10919" t="s">
        <v>130914</v>
      </c>
      <c r="J10919" t="s">
        <v>130913</v>
      </c>
      <c r="K10919" t="s">
        <v>208</v>
      </c>
      <c r="L10919" t="s">
        <v>130912</v>
      </c>
      <c r="N10919" t="s">
        <v>208</v>
      </c>
      <c r="O10919" t="s">
        <v>476</v>
      </c>
      <c r="P10919" t="s">
        <v>476</v>
      </c>
    </row>
    <row r="10920" spans="1:16">
      <c r="A10920" s="484" t="s">
        <v>92820</v>
      </c>
      <c r="B10920" s="485" t="s">
        <v>92819</v>
      </c>
      <c r="C10920" t="s">
        <v>92818</v>
      </c>
      <c r="D10920" t="s">
        <v>92818</v>
      </c>
      <c r="E10920" t="str">
        <f t="shared" si="170"/>
        <v>621262 - COMPOST' ACTION</v>
      </c>
      <c r="F10920" t="s">
        <v>4292</v>
      </c>
      <c r="G10920" t="s">
        <v>92817</v>
      </c>
      <c r="I10920" t="s">
        <v>40520</v>
      </c>
      <c r="J10920" t="s">
        <v>92816</v>
      </c>
      <c r="K10920" t="s">
        <v>208</v>
      </c>
      <c r="L10920" t="s">
        <v>92815</v>
      </c>
      <c r="N10920" t="s">
        <v>208</v>
      </c>
      <c r="O10920" t="s">
        <v>476</v>
      </c>
      <c r="P10920" t="s">
        <v>476</v>
      </c>
    </row>
    <row r="10921" spans="1:16">
      <c r="A10921" s="484" t="s">
        <v>25595</v>
      </c>
      <c r="B10921" s="485" t="s">
        <v>25594</v>
      </c>
      <c r="C10921" t="s">
        <v>25593</v>
      </c>
      <c r="D10921" t="s">
        <v>25593</v>
      </c>
      <c r="E10921" t="str">
        <f t="shared" si="170"/>
        <v>459057 - PROLANGUE FORMATION</v>
      </c>
      <c r="F10921" t="s">
        <v>25592</v>
      </c>
      <c r="G10921" t="s">
        <v>25591</v>
      </c>
      <c r="I10921" t="s">
        <v>6023</v>
      </c>
      <c r="J10921" t="s">
        <v>25590</v>
      </c>
      <c r="K10921" t="s">
        <v>208</v>
      </c>
      <c r="L10921" t="s">
        <v>25589</v>
      </c>
      <c r="N10921" t="s">
        <v>208</v>
      </c>
      <c r="O10921" t="s">
        <v>476</v>
      </c>
      <c r="P10921" t="s">
        <v>476</v>
      </c>
    </row>
    <row r="10922" spans="1:16">
      <c r="A10922" s="484" t="s">
        <v>117247</v>
      </c>
      <c r="B10922" s="485" t="s">
        <v>117246</v>
      </c>
      <c r="C10922" t="s">
        <v>117245</v>
      </c>
      <c r="D10922" t="s">
        <v>117244</v>
      </c>
      <c r="E10922" t="str">
        <f t="shared" si="170"/>
        <v>652210 - ATSI VENDIN LE VIEIL</v>
      </c>
      <c r="F10922" t="s">
        <v>14016</v>
      </c>
      <c r="G10922" t="s">
        <v>117243</v>
      </c>
      <c r="I10922" t="s">
        <v>61513</v>
      </c>
      <c r="J10922" t="s">
        <v>117242</v>
      </c>
      <c r="K10922" t="s">
        <v>208</v>
      </c>
      <c r="L10922" t="s">
        <v>117241</v>
      </c>
      <c r="N10922" t="s">
        <v>208</v>
      </c>
      <c r="O10922" t="s">
        <v>476</v>
      </c>
      <c r="P10922" t="s">
        <v>476</v>
      </c>
    </row>
    <row r="10923" spans="1:16">
      <c r="A10923" s="484" t="s">
        <v>36050</v>
      </c>
      <c r="B10923" s="485" t="s">
        <v>36049</v>
      </c>
      <c r="C10923" t="s">
        <v>36048</v>
      </c>
      <c r="D10923" t="s">
        <v>36047</v>
      </c>
      <c r="E10923" t="str">
        <f t="shared" si="170"/>
        <v>427998 - MPSI SANTE SOCIAL</v>
      </c>
      <c r="F10923" t="s">
        <v>6006</v>
      </c>
      <c r="G10923" t="s">
        <v>36046</v>
      </c>
      <c r="H10923" t="s">
        <v>36045</v>
      </c>
      <c r="I10923" t="s">
        <v>28367</v>
      </c>
      <c r="J10923" t="s">
        <v>36044</v>
      </c>
      <c r="K10923" t="s">
        <v>208</v>
      </c>
      <c r="L10923" t="s">
        <v>36043</v>
      </c>
      <c r="N10923" t="s">
        <v>208</v>
      </c>
      <c r="O10923" t="s">
        <v>476</v>
      </c>
      <c r="P10923" t="s">
        <v>476</v>
      </c>
    </row>
    <row r="10924" spans="1:16">
      <c r="A10924" s="484" t="s">
        <v>90274</v>
      </c>
      <c r="B10924" s="485" t="s">
        <v>90273</v>
      </c>
      <c r="C10924" t="s">
        <v>90272</v>
      </c>
      <c r="D10924" t="s">
        <v>90271</v>
      </c>
      <c r="E10924" t="str">
        <f t="shared" si="170"/>
        <v>441193 - CENTRE BABEL</v>
      </c>
      <c r="F10924" t="s">
        <v>2851</v>
      </c>
      <c r="G10924" t="s">
        <v>90270</v>
      </c>
      <c r="H10924" t="s">
        <v>90269</v>
      </c>
      <c r="I10924" t="s">
        <v>4703</v>
      </c>
      <c r="J10924" t="s">
        <v>90268</v>
      </c>
      <c r="K10924" t="s">
        <v>208</v>
      </c>
      <c r="L10924" t="s">
        <v>90267</v>
      </c>
      <c r="N10924" t="s">
        <v>208</v>
      </c>
      <c r="O10924" t="s">
        <v>476</v>
      </c>
      <c r="P10924" t="s">
        <v>476</v>
      </c>
    </row>
    <row r="10925" spans="1:16">
      <c r="A10925" s="484" t="s">
        <v>95348</v>
      </c>
      <c r="B10925" s="485" t="s">
        <v>95347</v>
      </c>
      <c r="C10925" t="s">
        <v>95346</v>
      </c>
      <c r="D10925" t="s">
        <v>95346</v>
      </c>
      <c r="E10925" t="str">
        <f t="shared" si="170"/>
        <v>608579 - CLUBHOUSE FRANCE</v>
      </c>
      <c r="F10925" t="s">
        <v>1513</v>
      </c>
      <c r="G10925" t="s">
        <v>95345</v>
      </c>
      <c r="I10925" t="s">
        <v>626</v>
      </c>
      <c r="J10925" t="s">
        <v>95344</v>
      </c>
      <c r="K10925" t="s">
        <v>208</v>
      </c>
      <c r="L10925" t="s">
        <v>95343</v>
      </c>
      <c r="N10925" t="s">
        <v>208</v>
      </c>
      <c r="O10925" t="s">
        <v>476</v>
      </c>
      <c r="P10925" t="s">
        <v>476</v>
      </c>
    </row>
    <row r="10926" spans="1:16">
      <c r="A10926" s="484" t="s">
        <v>74434</v>
      </c>
      <c r="B10926" s="485" t="s">
        <v>74433</v>
      </c>
      <c r="C10926" t="s">
        <v>74432</v>
      </c>
      <c r="D10926" t="s">
        <v>74432</v>
      </c>
      <c r="E10926" t="str">
        <f t="shared" si="170"/>
        <v>585142 - FAAC</v>
      </c>
      <c r="F10926" t="s">
        <v>3131</v>
      </c>
      <c r="G10926" t="s">
        <v>74431</v>
      </c>
      <c r="I10926" t="s">
        <v>74430</v>
      </c>
      <c r="K10926" t="s">
        <v>208</v>
      </c>
      <c r="L10926" t="s">
        <v>74429</v>
      </c>
      <c r="N10926" t="s">
        <v>208</v>
      </c>
      <c r="O10926" t="s">
        <v>476</v>
      </c>
      <c r="P10926" t="s">
        <v>476</v>
      </c>
    </row>
    <row r="10927" spans="1:16">
      <c r="A10927" s="484" t="s">
        <v>67503</v>
      </c>
      <c r="B10927" s="485" t="s">
        <v>67502</v>
      </c>
      <c r="C10927" t="s">
        <v>67501</v>
      </c>
      <c r="D10927" t="s">
        <v>67500</v>
      </c>
      <c r="E10927" t="str">
        <f t="shared" si="170"/>
        <v>545340 - GBL INSTITUTE - WE WORLD EXPERIENCE POINTE A PITRE</v>
      </c>
      <c r="F10927" t="s">
        <v>2651</v>
      </c>
      <c r="G10927" t="s">
        <v>67499</v>
      </c>
      <c r="I10927" t="s">
        <v>5660</v>
      </c>
      <c r="J10927" t="s">
        <v>67498</v>
      </c>
      <c r="K10927" t="s">
        <v>208</v>
      </c>
      <c r="L10927" t="s">
        <v>67497</v>
      </c>
      <c r="N10927" t="s">
        <v>208</v>
      </c>
      <c r="O10927" t="s">
        <v>476</v>
      </c>
      <c r="P10927" t="s">
        <v>476</v>
      </c>
    </row>
    <row r="10928" spans="1:16">
      <c r="A10928" s="484" t="s">
        <v>96230</v>
      </c>
      <c r="B10928" s="485" t="s">
        <v>96229</v>
      </c>
      <c r="C10928" t="s">
        <v>96228</v>
      </c>
      <c r="D10928" t="s">
        <v>96228</v>
      </c>
      <c r="E10928" t="str">
        <f t="shared" si="170"/>
        <v>437074 - CHRETIEN CHRISTIANE</v>
      </c>
      <c r="F10928" t="s">
        <v>1710</v>
      </c>
      <c r="G10928" t="s">
        <v>96227</v>
      </c>
      <c r="I10928" t="s">
        <v>96226</v>
      </c>
      <c r="J10928" t="s">
        <v>96225</v>
      </c>
      <c r="K10928" t="s">
        <v>208</v>
      </c>
      <c r="L10928" t="s">
        <v>96224</v>
      </c>
      <c r="N10928" t="s">
        <v>208</v>
      </c>
      <c r="O10928" t="s">
        <v>476</v>
      </c>
      <c r="P10928" t="s">
        <v>476</v>
      </c>
    </row>
    <row r="10929" spans="1:16">
      <c r="A10929" s="484" t="s">
        <v>78433</v>
      </c>
      <c r="B10929" s="485" t="s">
        <v>78432</v>
      </c>
      <c r="C10929" t="s">
        <v>78431</v>
      </c>
      <c r="D10929" t="s">
        <v>78431</v>
      </c>
      <c r="E10929" t="str">
        <f t="shared" si="170"/>
        <v>586160 - ESKILLS.NET SARL</v>
      </c>
      <c r="F10929" t="s">
        <v>7254</v>
      </c>
      <c r="G10929" t="s">
        <v>78430</v>
      </c>
      <c r="H10929" t="s">
        <v>78429</v>
      </c>
      <c r="I10929" t="s">
        <v>626</v>
      </c>
      <c r="J10929" t="s">
        <v>78428</v>
      </c>
      <c r="K10929" t="s">
        <v>208</v>
      </c>
      <c r="L10929" t="s">
        <v>78427</v>
      </c>
      <c r="N10929" t="s">
        <v>208</v>
      </c>
      <c r="O10929" t="s">
        <v>476</v>
      </c>
      <c r="P10929" t="s">
        <v>476</v>
      </c>
    </row>
    <row r="10930" spans="1:16">
      <c r="A10930" s="484" t="s">
        <v>9620</v>
      </c>
      <c r="B10930" s="485" t="s">
        <v>9619</v>
      </c>
      <c r="C10930" t="s">
        <v>9618</v>
      </c>
      <c r="D10930" t="s">
        <v>9618</v>
      </c>
      <c r="E10930" t="str">
        <f t="shared" si="170"/>
        <v>416563 - TM INSTITUTE</v>
      </c>
      <c r="F10930" t="s">
        <v>2801</v>
      </c>
      <c r="G10930" t="s">
        <v>9617</v>
      </c>
      <c r="I10930" t="s">
        <v>1542</v>
      </c>
      <c r="J10930" t="s">
        <v>9616</v>
      </c>
      <c r="K10930" t="s">
        <v>9615</v>
      </c>
      <c r="L10930" t="s">
        <v>9614</v>
      </c>
      <c r="N10930" t="s">
        <v>208</v>
      </c>
      <c r="O10930" t="s">
        <v>476</v>
      </c>
      <c r="P10930" t="s">
        <v>476</v>
      </c>
    </row>
    <row r="10931" spans="1:16">
      <c r="A10931" s="484" t="s">
        <v>23902</v>
      </c>
      <c r="B10931" s="485" t="s">
        <v>23901</v>
      </c>
      <c r="C10931" t="s">
        <v>23900</v>
      </c>
      <c r="D10931" t="s">
        <v>23900</v>
      </c>
      <c r="E10931" t="str">
        <f t="shared" si="170"/>
        <v>549794 - RAMASSAMY FORMATION</v>
      </c>
      <c r="F10931" t="s">
        <v>6920</v>
      </c>
      <c r="G10931" t="s">
        <v>23899</v>
      </c>
      <c r="I10931" t="s">
        <v>6917</v>
      </c>
      <c r="J10931" t="s">
        <v>23898</v>
      </c>
      <c r="K10931" t="s">
        <v>208</v>
      </c>
      <c r="L10931" t="s">
        <v>23897</v>
      </c>
      <c r="N10931" t="s">
        <v>208</v>
      </c>
      <c r="O10931" t="s">
        <v>476</v>
      </c>
      <c r="P10931" t="s">
        <v>476</v>
      </c>
    </row>
    <row r="10932" spans="1:16">
      <c r="A10932" s="484" t="s">
        <v>44489</v>
      </c>
      <c r="B10932" s="485" t="s">
        <v>44488</v>
      </c>
      <c r="C10932" t="s">
        <v>44487</v>
      </c>
      <c r="D10932" t="s">
        <v>44487</v>
      </c>
      <c r="E10932" t="str">
        <f t="shared" si="170"/>
        <v>435612 - LEARNSHIP NETWORKS</v>
      </c>
      <c r="F10932" t="s">
        <v>22356</v>
      </c>
      <c r="G10932" t="s">
        <v>44486</v>
      </c>
      <c r="I10932" t="s">
        <v>1207</v>
      </c>
      <c r="J10932" t="s">
        <v>44485</v>
      </c>
      <c r="K10932" t="s">
        <v>208</v>
      </c>
      <c r="L10932" t="s">
        <v>44484</v>
      </c>
      <c r="N10932" t="s">
        <v>208</v>
      </c>
      <c r="O10932" t="s">
        <v>476</v>
      </c>
      <c r="P10932" t="s">
        <v>476</v>
      </c>
    </row>
    <row r="10933" spans="1:16">
      <c r="A10933" s="484" t="s">
        <v>65987</v>
      </c>
      <c r="B10933" s="485" t="s">
        <v>65986</v>
      </c>
      <c r="C10933" t="s">
        <v>65985</v>
      </c>
      <c r="D10933" t="s">
        <v>65984</v>
      </c>
      <c r="E10933" t="str">
        <f t="shared" si="170"/>
        <v>616450 - GONDRAS JEROME</v>
      </c>
      <c r="F10933" t="s">
        <v>7117</v>
      </c>
      <c r="G10933" t="s">
        <v>65983</v>
      </c>
      <c r="I10933" t="s">
        <v>16912</v>
      </c>
      <c r="K10933" t="s">
        <v>208</v>
      </c>
      <c r="L10933" t="s">
        <v>65982</v>
      </c>
      <c r="N10933" t="s">
        <v>208</v>
      </c>
      <c r="O10933" t="s">
        <v>476</v>
      </c>
      <c r="P10933" t="s">
        <v>476</v>
      </c>
    </row>
    <row r="10934" spans="1:16">
      <c r="A10934" s="484" t="s">
        <v>111644</v>
      </c>
      <c r="B10934" s="485" t="s">
        <v>111643</v>
      </c>
      <c r="C10934" t="s">
        <v>111642</v>
      </c>
      <c r="D10934" t="s">
        <v>111641</v>
      </c>
      <c r="E10934" t="str">
        <f t="shared" si="170"/>
        <v>581070 - BUREAU PREVENTICAS</v>
      </c>
      <c r="F10934" t="s">
        <v>6401</v>
      </c>
      <c r="G10934" t="s">
        <v>111640</v>
      </c>
      <c r="I10934" t="s">
        <v>46895</v>
      </c>
      <c r="J10934" t="s">
        <v>111639</v>
      </c>
      <c r="K10934" t="s">
        <v>208</v>
      </c>
      <c r="L10934" t="s">
        <v>111638</v>
      </c>
      <c r="N10934" t="s">
        <v>208</v>
      </c>
      <c r="O10934" t="s">
        <v>476</v>
      </c>
      <c r="P10934" t="s">
        <v>476</v>
      </c>
    </row>
    <row r="10935" spans="1:16">
      <c r="A10935" s="484" t="s">
        <v>113808</v>
      </c>
      <c r="B10935" s="485" t="s">
        <v>113807</v>
      </c>
      <c r="C10935" t="s">
        <v>113806</v>
      </c>
      <c r="D10935" t="s">
        <v>113805</v>
      </c>
      <c r="E10935" t="str">
        <f t="shared" si="170"/>
        <v>473327 - BG FC</v>
      </c>
      <c r="F10935" t="s">
        <v>4946</v>
      </c>
      <c r="G10935" t="s">
        <v>113804</v>
      </c>
      <c r="H10935" t="s">
        <v>113803</v>
      </c>
      <c r="I10935" t="s">
        <v>596</v>
      </c>
      <c r="K10935" t="s">
        <v>113802</v>
      </c>
      <c r="L10935" t="s">
        <v>113801</v>
      </c>
      <c r="N10935" t="s">
        <v>208</v>
      </c>
      <c r="O10935" t="s">
        <v>476</v>
      </c>
      <c r="P10935" t="s">
        <v>476</v>
      </c>
    </row>
    <row r="10936" spans="1:16">
      <c r="A10936" s="484" t="s">
        <v>20377</v>
      </c>
      <c r="B10936" s="485" t="s">
        <v>20376</v>
      </c>
      <c r="C10936" t="s">
        <v>20375</v>
      </c>
      <c r="D10936" t="s">
        <v>20375</v>
      </c>
      <c r="E10936" t="str">
        <f t="shared" si="170"/>
        <v>422472 - SANTE FORMAT SUD</v>
      </c>
      <c r="F10936" t="s">
        <v>6592</v>
      </c>
      <c r="G10936" t="s">
        <v>20374</v>
      </c>
      <c r="H10936" t="s">
        <v>20373</v>
      </c>
      <c r="I10936" t="s">
        <v>4726</v>
      </c>
      <c r="J10936" t="s">
        <v>20372</v>
      </c>
      <c r="K10936" t="s">
        <v>20371</v>
      </c>
      <c r="L10936" t="s">
        <v>20370</v>
      </c>
      <c r="N10936" t="s">
        <v>208</v>
      </c>
      <c r="O10936" t="s">
        <v>476</v>
      </c>
      <c r="P10936" t="s">
        <v>476</v>
      </c>
    </row>
    <row r="10937" spans="1:16">
      <c r="A10937" s="484" t="s">
        <v>87993</v>
      </c>
      <c r="B10937" s="485" t="s">
        <v>87992</v>
      </c>
      <c r="C10937" t="s">
        <v>87991</v>
      </c>
      <c r="D10937" t="s">
        <v>87991</v>
      </c>
      <c r="E10937" t="str">
        <f t="shared" si="170"/>
        <v>418894 - DENANCE CHRISTIAN CONSULTANT</v>
      </c>
      <c r="F10937" t="s">
        <v>4181</v>
      </c>
      <c r="G10937" t="s">
        <v>87990</v>
      </c>
      <c r="I10937" t="s">
        <v>87989</v>
      </c>
      <c r="K10937" t="s">
        <v>208</v>
      </c>
      <c r="L10937" t="s">
        <v>87988</v>
      </c>
      <c r="N10937" t="s">
        <v>208</v>
      </c>
      <c r="O10937" t="s">
        <v>476</v>
      </c>
      <c r="P10937" t="s">
        <v>476</v>
      </c>
    </row>
    <row r="10938" spans="1:16">
      <c r="A10938" s="484" t="s">
        <v>126825</v>
      </c>
      <c r="B10938" s="485" t="s">
        <v>126824</v>
      </c>
      <c r="C10938" t="s">
        <v>126823</v>
      </c>
      <c r="D10938" t="s">
        <v>126823</v>
      </c>
      <c r="E10938" t="str">
        <f t="shared" si="170"/>
        <v>681878 - ARRET SUR IMAGE</v>
      </c>
      <c r="F10938" t="s">
        <v>2112</v>
      </c>
      <c r="G10938" t="s">
        <v>126822</v>
      </c>
      <c r="I10938" t="s">
        <v>626</v>
      </c>
      <c r="J10938" t="s">
        <v>126821</v>
      </c>
      <c r="K10938" t="s">
        <v>208</v>
      </c>
      <c r="L10938" t="s">
        <v>126820</v>
      </c>
      <c r="N10938" t="s">
        <v>208</v>
      </c>
      <c r="O10938" t="s">
        <v>476</v>
      </c>
      <c r="P10938" t="s">
        <v>476</v>
      </c>
    </row>
    <row r="10939" spans="1:16">
      <c r="A10939" s="484" t="s">
        <v>15960</v>
      </c>
      <c r="B10939" s="485" t="s">
        <v>15959</v>
      </c>
      <c r="C10939" t="s">
        <v>15958</v>
      </c>
      <c r="D10939" t="s">
        <v>15957</v>
      </c>
      <c r="E10939" t="str">
        <f t="shared" si="170"/>
        <v>432568 - SFTL</v>
      </c>
      <c r="F10939" t="s">
        <v>2572</v>
      </c>
      <c r="G10939" t="s">
        <v>15956</v>
      </c>
      <c r="I10939" t="s">
        <v>7856</v>
      </c>
      <c r="J10939" t="s">
        <v>15955</v>
      </c>
      <c r="K10939" t="s">
        <v>208</v>
      </c>
      <c r="L10939" t="s">
        <v>15954</v>
      </c>
      <c r="N10939" t="s">
        <v>208</v>
      </c>
      <c r="O10939" t="s">
        <v>476</v>
      </c>
      <c r="P10939" t="s">
        <v>476</v>
      </c>
    </row>
    <row r="10940" spans="1:16">
      <c r="A10940" s="484" t="s">
        <v>44732</v>
      </c>
      <c r="B10940" s="485" t="s">
        <v>44731</v>
      </c>
      <c r="C10940" t="s">
        <v>44730</v>
      </c>
      <c r="D10940" t="s">
        <v>44730</v>
      </c>
      <c r="E10940" t="str">
        <f t="shared" si="170"/>
        <v>570394 - LE QG QUARTIER GOURMAND</v>
      </c>
      <c r="F10940" t="s">
        <v>44729</v>
      </c>
      <c r="G10940" t="s">
        <v>44728</v>
      </c>
      <c r="I10940" t="s">
        <v>44727</v>
      </c>
      <c r="K10940" t="s">
        <v>208</v>
      </c>
      <c r="L10940" t="s">
        <v>44726</v>
      </c>
      <c r="N10940" t="s">
        <v>208</v>
      </c>
      <c r="O10940" t="s">
        <v>476</v>
      </c>
      <c r="P10940" t="s">
        <v>476</v>
      </c>
    </row>
    <row r="10941" spans="1:16">
      <c r="A10941" s="484" t="s">
        <v>117851</v>
      </c>
      <c r="B10941" s="485" t="s">
        <v>117850</v>
      </c>
      <c r="C10941" t="s">
        <v>117849</v>
      </c>
      <c r="D10941" t="s">
        <v>117849</v>
      </c>
      <c r="E10941" t="str">
        <f t="shared" si="170"/>
        <v>667894 - ATELIER D'ARTISTES</v>
      </c>
      <c r="F10941" t="s">
        <v>14360</v>
      </c>
      <c r="G10941" t="s">
        <v>117848</v>
      </c>
      <c r="H10941" t="s">
        <v>117847</v>
      </c>
      <c r="I10941" t="s">
        <v>626</v>
      </c>
      <c r="J10941" t="s">
        <v>117846</v>
      </c>
      <c r="K10941" t="s">
        <v>208</v>
      </c>
      <c r="L10941" t="s">
        <v>117845</v>
      </c>
      <c r="N10941" t="s">
        <v>208</v>
      </c>
      <c r="O10941" t="s">
        <v>476</v>
      </c>
      <c r="P10941" t="s">
        <v>476</v>
      </c>
    </row>
    <row r="10942" spans="1:16">
      <c r="A10942" s="484" t="s">
        <v>34811</v>
      </c>
      <c r="B10942" s="485" t="s">
        <v>34810</v>
      </c>
      <c r="C10942" t="s">
        <v>34809</v>
      </c>
      <c r="D10942" t="s">
        <v>34809</v>
      </c>
      <c r="E10942" t="str">
        <f t="shared" si="170"/>
        <v>449878 - MSA SERVICES MIDI-PYRENEES SUD</v>
      </c>
      <c r="F10942" t="s">
        <v>15646</v>
      </c>
      <c r="G10942" t="s">
        <v>34808</v>
      </c>
      <c r="I10942" t="s">
        <v>2153</v>
      </c>
      <c r="J10942" t="s">
        <v>34807</v>
      </c>
      <c r="K10942" t="s">
        <v>34806</v>
      </c>
      <c r="L10942" t="s">
        <v>34805</v>
      </c>
      <c r="N10942" t="s">
        <v>208</v>
      </c>
      <c r="O10942" t="s">
        <v>476</v>
      </c>
      <c r="P10942" t="s">
        <v>476</v>
      </c>
    </row>
    <row r="10943" spans="1:16">
      <c r="A10943" s="484" t="s">
        <v>17938</v>
      </c>
      <c r="B10943" s="485" t="s">
        <v>17937</v>
      </c>
      <c r="C10943" t="s">
        <v>17936</v>
      </c>
      <c r="D10943" t="s">
        <v>17936</v>
      </c>
      <c r="E10943" t="str">
        <f t="shared" si="170"/>
        <v>674023 - SERPOLEN</v>
      </c>
      <c r="F10943" t="s">
        <v>5394</v>
      </c>
      <c r="G10943" t="s">
        <v>17935</v>
      </c>
      <c r="I10943" t="s">
        <v>17934</v>
      </c>
      <c r="J10943" t="s">
        <v>17933</v>
      </c>
      <c r="K10943" t="s">
        <v>208</v>
      </c>
      <c r="L10943" t="s">
        <v>17932</v>
      </c>
      <c r="N10943" t="s">
        <v>208</v>
      </c>
      <c r="O10943" t="s">
        <v>476</v>
      </c>
      <c r="P10943" t="s">
        <v>476</v>
      </c>
    </row>
    <row r="10944" spans="1:16">
      <c r="A10944" s="484" t="s">
        <v>100044</v>
      </c>
      <c r="B10944" s="485" t="s">
        <v>100043</v>
      </c>
      <c r="C10944" t="s">
        <v>100042</v>
      </c>
      <c r="D10944" t="s">
        <v>100041</v>
      </c>
      <c r="E10944" t="str">
        <f t="shared" si="170"/>
        <v>536234 - CNIMA JACQUES MORNET</v>
      </c>
      <c r="F10944" t="s">
        <v>540</v>
      </c>
      <c r="G10944" t="s">
        <v>100040</v>
      </c>
      <c r="I10944" t="s">
        <v>100039</v>
      </c>
      <c r="J10944" t="s">
        <v>100038</v>
      </c>
      <c r="K10944" t="s">
        <v>208</v>
      </c>
      <c r="L10944" t="s">
        <v>100037</v>
      </c>
      <c r="N10944" t="s">
        <v>208</v>
      </c>
      <c r="O10944" t="s">
        <v>476</v>
      </c>
      <c r="P10944" t="s">
        <v>476</v>
      </c>
    </row>
    <row r="10945" spans="1:16">
      <c r="A10945" s="484" t="s">
        <v>23647</v>
      </c>
      <c r="B10945" s="485" t="s">
        <v>23646</v>
      </c>
      <c r="C10945" t="s">
        <v>23645</v>
      </c>
      <c r="D10945" t="s">
        <v>23645</v>
      </c>
      <c r="E10945" t="str">
        <f t="shared" si="170"/>
        <v>618044 - RECCHIA LAURENT XAVIER</v>
      </c>
      <c r="F10945" t="s">
        <v>21045</v>
      </c>
      <c r="G10945" t="s">
        <v>23644</v>
      </c>
      <c r="I10945" t="s">
        <v>23553</v>
      </c>
      <c r="K10945" t="s">
        <v>208</v>
      </c>
      <c r="L10945" t="s">
        <v>23643</v>
      </c>
      <c r="N10945" t="s">
        <v>208</v>
      </c>
      <c r="O10945" t="s">
        <v>476</v>
      </c>
      <c r="P10945" t="s">
        <v>476</v>
      </c>
    </row>
    <row r="10946" spans="1:16">
      <c r="A10946" s="484" t="s">
        <v>3623</v>
      </c>
      <c r="B10946" s="485" t="s">
        <v>3622</v>
      </c>
      <c r="C10946" t="s">
        <v>3621</v>
      </c>
      <c r="D10946" t="s">
        <v>3620</v>
      </c>
      <c r="E10946" t="str">
        <f t="shared" ref="E10946:E11009" si="171">_xlfn.CONCAT(L10946," - ",D10946)</f>
        <v>681106 - VINATIER NATACHA</v>
      </c>
      <c r="F10946" t="s">
        <v>3619</v>
      </c>
      <c r="G10946" t="s">
        <v>3618</v>
      </c>
      <c r="H10946" t="s">
        <v>3617</v>
      </c>
      <c r="I10946" t="s">
        <v>3616</v>
      </c>
      <c r="J10946" t="s">
        <v>3615</v>
      </c>
      <c r="K10946" t="s">
        <v>208</v>
      </c>
      <c r="L10946" t="s">
        <v>3614</v>
      </c>
      <c r="N10946" t="s">
        <v>208</v>
      </c>
      <c r="O10946" t="s">
        <v>476</v>
      </c>
      <c r="P10946" t="s">
        <v>476</v>
      </c>
    </row>
    <row r="10947" spans="1:16">
      <c r="A10947" s="484" t="s">
        <v>14296</v>
      </c>
      <c r="B10947" s="485" t="s">
        <v>14295</v>
      </c>
      <c r="C10947" t="s">
        <v>14294</v>
      </c>
      <c r="D10947" t="s">
        <v>14293</v>
      </c>
      <c r="E10947" t="str">
        <f t="shared" si="171"/>
        <v>472578 - SOFYS MAGALI</v>
      </c>
      <c r="F10947" t="s">
        <v>14292</v>
      </c>
      <c r="G10947" t="s">
        <v>14291</v>
      </c>
      <c r="I10947" t="s">
        <v>14290</v>
      </c>
      <c r="J10947" t="s">
        <v>14289</v>
      </c>
      <c r="K10947" t="s">
        <v>208</v>
      </c>
      <c r="L10947" t="s">
        <v>14288</v>
      </c>
      <c r="N10947" t="s">
        <v>208</v>
      </c>
      <c r="O10947" t="s">
        <v>476</v>
      </c>
      <c r="P10947" t="s">
        <v>476</v>
      </c>
    </row>
    <row r="10948" spans="1:16">
      <c r="A10948" s="484" t="s">
        <v>26440</v>
      </c>
      <c r="B10948" s="485" t="s">
        <v>26439</v>
      </c>
      <c r="C10948" t="s">
        <v>26438</v>
      </c>
      <c r="D10948" t="s">
        <v>26438</v>
      </c>
      <c r="E10948" t="str">
        <f t="shared" si="171"/>
        <v>572974 - PRESTIGE INTERLANGUAGE</v>
      </c>
      <c r="F10948" t="s">
        <v>26437</v>
      </c>
      <c r="G10948" t="s">
        <v>26436</v>
      </c>
      <c r="I10948" t="s">
        <v>14453</v>
      </c>
      <c r="J10948" t="s">
        <v>26435</v>
      </c>
      <c r="K10948" t="s">
        <v>208</v>
      </c>
      <c r="L10948" t="s">
        <v>26434</v>
      </c>
      <c r="N10948" t="s">
        <v>208</v>
      </c>
      <c r="O10948" t="s">
        <v>476</v>
      </c>
      <c r="P10948" t="s">
        <v>476</v>
      </c>
    </row>
    <row r="10949" spans="1:16">
      <c r="A10949" s="484" t="s">
        <v>92483</v>
      </c>
      <c r="B10949" s="485" t="s">
        <v>92482</v>
      </c>
      <c r="C10949" t="s">
        <v>92481</v>
      </c>
      <c r="D10949" t="s">
        <v>92480</v>
      </c>
      <c r="E10949" t="str">
        <f t="shared" si="171"/>
        <v>575550 - CASIOPE</v>
      </c>
      <c r="F10949" t="s">
        <v>26208</v>
      </c>
      <c r="G10949" t="s">
        <v>92479</v>
      </c>
      <c r="I10949" t="s">
        <v>16912</v>
      </c>
      <c r="J10949" t="s">
        <v>92478</v>
      </c>
      <c r="K10949" t="s">
        <v>208</v>
      </c>
      <c r="L10949" t="s">
        <v>92477</v>
      </c>
      <c r="N10949" t="s">
        <v>208</v>
      </c>
      <c r="O10949" t="s">
        <v>476</v>
      </c>
      <c r="P10949" t="s">
        <v>476</v>
      </c>
    </row>
    <row r="10950" spans="1:16">
      <c r="A10950" s="484" t="s">
        <v>70613</v>
      </c>
      <c r="B10950" s="485" t="s">
        <v>70612</v>
      </c>
      <c r="C10950" t="s">
        <v>70611</v>
      </c>
      <c r="D10950" t="s">
        <v>70611</v>
      </c>
      <c r="E10950" t="str">
        <f t="shared" si="171"/>
        <v>452634 - FORMASECO</v>
      </c>
      <c r="F10950" t="s">
        <v>8302</v>
      </c>
      <c r="H10950" t="s">
        <v>70610</v>
      </c>
      <c r="I10950" t="s">
        <v>48263</v>
      </c>
      <c r="J10950" t="s">
        <v>70609</v>
      </c>
      <c r="K10950" t="s">
        <v>208</v>
      </c>
      <c r="L10950" t="s">
        <v>70608</v>
      </c>
      <c r="N10950" t="s">
        <v>208</v>
      </c>
      <c r="O10950" t="s">
        <v>476</v>
      </c>
      <c r="P10950" t="s">
        <v>476</v>
      </c>
    </row>
    <row r="10951" spans="1:16">
      <c r="A10951" s="484" t="s">
        <v>19998</v>
      </c>
      <c r="B10951" s="485" t="s">
        <v>19997</v>
      </c>
      <c r="C10951" t="s">
        <v>19996</v>
      </c>
      <c r="D10951" t="s">
        <v>19996</v>
      </c>
      <c r="E10951" t="str">
        <f t="shared" si="171"/>
        <v>528365 - SARL I 21</v>
      </c>
      <c r="F10951" t="s">
        <v>6143</v>
      </c>
      <c r="G10951" t="s">
        <v>19995</v>
      </c>
      <c r="H10951" t="s">
        <v>19994</v>
      </c>
      <c r="I10951" t="s">
        <v>18950</v>
      </c>
      <c r="J10951" t="s">
        <v>19993</v>
      </c>
      <c r="K10951" t="s">
        <v>208</v>
      </c>
      <c r="L10951" t="s">
        <v>19992</v>
      </c>
      <c r="N10951" t="s">
        <v>208</v>
      </c>
      <c r="O10951" t="s">
        <v>476</v>
      </c>
      <c r="P10951" t="s">
        <v>476</v>
      </c>
    </row>
    <row r="10952" spans="1:16">
      <c r="A10952" s="484" t="s">
        <v>99139</v>
      </c>
      <c r="B10952" s="485" t="s">
        <v>99138</v>
      </c>
      <c r="C10952" t="s">
        <v>99137</v>
      </c>
      <c r="D10952" t="s">
        <v>99137</v>
      </c>
      <c r="E10952" t="str">
        <f t="shared" si="171"/>
        <v>437890 - CERCLH</v>
      </c>
      <c r="F10952" t="s">
        <v>831</v>
      </c>
      <c r="G10952" t="s">
        <v>99136</v>
      </c>
      <c r="I10952" t="s">
        <v>13562</v>
      </c>
      <c r="J10952" t="s">
        <v>99135</v>
      </c>
      <c r="K10952" t="s">
        <v>208</v>
      </c>
      <c r="L10952" t="s">
        <v>99134</v>
      </c>
      <c r="N10952" t="s">
        <v>208</v>
      </c>
      <c r="O10952" t="s">
        <v>476</v>
      </c>
      <c r="P10952" t="s">
        <v>476</v>
      </c>
    </row>
    <row r="10953" spans="1:16">
      <c r="A10953" s="484" t="s">
        <v>112284</v>
      </c>
      <c r="B10953" s="485" t="s">
        <v>112283</v>
      </c>
      <c r="C10953" t="s">
        <v>112282</v>
      </c>
      <c r="D10953" t="s">
        <v>112282</v>
      </c>
      <c r="E10953" t="str">
        <f t="shared" si="171"/>
        <v>475361 - BRASSART ECOLES ARIES RHONE ALPES</v>
      </c>
      <c r="F10953" t="s">
        <v>1857</v>
      </c>
      <c r="G10953" t="s">
        <v>112281</v>
      </c>
      <c r="H10953" t="s">
        <v>112280</v>
      </c>
      <c r="I10953" t="s">
        <v>7644</v>
      </c>
      <c r="J10953" t="s">
        <v>112279</v>
      </c>
      <c r="K10953" t="s">
        <v>208</v>
      </c>
      <c r="L10953" t="s">
        <v>112278</v>
      </c>
      <c r="N10953" t="s">
        <v>208</v>
      </c>
      <c r="O10953" t="s">
        <v>476</v>
      </c>
      <c r="P10953" t="s">
        <v>476</v>
      </c>
    </row>
    <row r="10954" spans="1:16">
      <c r="A10954" s="484" t="s">
        <v>62984</v>
      </c>
      <c r="B10954" s="485" t="s">
        <v>62983</v>
      </c>
      <c r="C10954" t="s">
        <v>62982</v>
      </c>
      <c r="D10954" t="s">
        <v>62982</v>
      </c>
      <c r="E10954" t="str">
        <f t="shared" si="171"/>
        <v>192673 - GUIDA CORSA FORMATION</v>
      </c>
      <c r="F10954" t="s">
        <v>1328</v>
      </c>
      <c r="G10954" t="s">
        <v>62981</v>
      </c>
      <c r="I10954" t="s">
        <v>12251</v>
      </c>
      <c r="J10954" t="s">
        <v>62980</v>
      </c>
      <c r="K10954" t="s">
        <v>208</v>
      </c>
      <c r="L10954" t="s">
        <v>62979</v>
      </c>
      <c r="N10954" t="s">
        <v>208</v>
      </c>
      <c r="O10954" t="s">
        <v>476</v>
      </c>
      <c r="P10954" t="s">
        <v>476</v>
      </c>
    </row>
    <row r="10955" spans="1:16">
      <c r="A10955" s="484" t="s">
        <v>16398</v>
      </c>
      <c r="B10955" s="485" t="s">
        <v>16397</v>
      </c>
      <c r="C10955" t="s">
        <v>16396</v>
      </c>
      <c r="D10955" t="s">
        <v>16396</v>
      </c>
      <c r="E10955" t="str">
        <f t="shared" si="171"/>
        <v>577250 - SMITH VERONIQUE - ECOLE DE LANGUES DE MAZAMET</v>
      </c>
      <c r="F10955" t="s">
        <v>8493</v>
      </c>
      <c r="G10955" t="s">
        <v>16395</v>
      </c>
      <c r="I10955" t="s">
        <v>16394</v>
      </c>
      <c r="J10955" t="s">
        <v>16393</v>
      </c>
      <c r="K10955" t="s">
        <v>208</v>
      </c>
      <c r="L10955" t="s">
        <v>16392</v>
      </c>
      <c r="N10955" t="s">
        <v>208</v>
      </c>
      <c r="O10955" t="s">
        <v>476</v>
      </c>
      <c r="P10955" t="s">
        <v>476</v>
      </c>
    </row>
    <row r="10956" spans="1:16">
      <c r="A10956" s="484" t="s">
        <v>32729</v>
      </c>
      <c r="B10956" s="485" t="s">
        <v>32728</v>
      </c>
      <c r="C10956" t="s">
        <v>32727</v>
      </c>
      <c r="D10956" t="s">
        <v>32727</v>
      </c>
      <c r="E10956" t="str">
        <f t="shared" si="171"/>
        <v>677620 - NUANCE COMMUNICATION</v>
      </c>
      <c r="F10956" t="s">
        <v>4499</v>
      </c>
      <c r="G10956" t="s">
        <v>32726</v>
      </c>
      <c r="I10956" t="s">
        <v>3229</v>
      </c>
      <c r="J10956" t="s">
        <v>32725</v>
      </c>
      <c r="K10956" t="s">
        <v>208</v>
      </c>
      <c r="L10956" t="s">
        <v>32724</v>
      </c>
      <c r="N10956" t="s">
        <v>208</v>
      </c>
      <c r="O10956" t="s">
        <v>476</v>
      </c>
      <c r="P10956" t="s">
        <v>476</v>
      </c>
    </row>
    <row r="10957" spans="1:16">
      <c r="A10957" s="484" t="s">
        <v>69950</v>
      </c>
      <c r="B10957" s="485" t="s">
        <v>69949</v>
      </c>
      <c r="C10957" t="s">
        <v>69948</v>
      </c>
      <c r="D10957" t="s">
        <v>69947</v>
      </c>
      <c r="E10957" t="str">
        <f t="shared" si="171"/>
        <v>457358 - FIC CENTRE</v>
      </c>
      <c r="F10957" t="s">
        <v>69946</v>
      </c>
      <c r="G10957" t="s">
        <v>69945</v>
      </c>
      <c r="I10957" t="s">
        <v>69944</v>
      </c>
      <c r="J10957" t="s">
        <v>69943</v>
      </c>
      <c r="K10957" t="s">
        <v>208</v>
      </c>
      <c r="L10957" t="s">
        <v>69942</v>
      </c>
      <c r="N10957" t="s">
        <v>208</v>
      </c>
      <c r="O10957" t="s">
        <v>476</v>
      </c>
      <c r="P10957" t="s">
        <v>476</v>
      </c>
    </row>
    <row r="10958" spans="1:16">
      <c r="A10958" s="484" t="s">
        <v>60164</v>
      </c>
      <c r="B10958" s="485" t="s">
        <v>60163</v>
      </c>
      <c r="C10958" t="s">
        <v>60162</v>
      </c>
      <c r="D10958" t="s">
        <v>60161</v>
      </c>
      <c r="E10958" t="str">
        <f t="shared" si="171"/>
        <v>637786 - HUMBERT KARINE</v>
      </c>
      <c r="F10958" t="s">
        <v>12926</v>
      </c>
      <c r="G10958" t="s">
        <v>60160</v>
      </c>
      <c r="I10958" t="s">
        <v>1906</v>
      </c>
      <c r="J10958" t="s">
        <v>60159</v>
      </c>
      <c r="K10958" t="s">
        <v>208</v>
      </c>
      <c r="L10958" t="s">
        <v>60158</v>
      </c>
      <c r="N10958" t="s">
        <v>208</v>
      </c>
      <c r="O10958" t="s">
        <v>476</v>
      </c>
      <c r="P10958" t="s">
        <v>476</v>
      </c>
    </row>
    <row r="10959" spans="1:16">
      <c r="A10959" s="484" t="s">
        <v>92759</v>
      </c>
      <c r="B10959" s="485" t="s">
        <v>92758</v>
      </c>
      <c r="C10959" t="s">
        <v>92757</v>
      </c>
      <c r="D10959" t="s">
        <v>92757</v>
      </c>
      <c r="E10959" t="str">
        <f t="shared" si="171"/>
        <v>543317 - COM'SIGNES GRAND EST</v>
      </c>
      <c r="F10959" t="s">
        <v>10767</v>
      </c>
      <c r="G10959" t="s">
        <v>92756</v>
      </c>
      <c r="H10959" t="s">
        <v>92755</v>
      </c>
      <c r="I10959" t="s">
        <v>4853</v>
      </c>
      <c r="J10959" t="s">
        <v>92754</v>
      </c>
      <c r="K10959" t="s">
        <v>208</v>
      </c>
      <c r="L10959" t="s">
        <v>92753</v>
      </c>
      <c r="N10959" t="s">
        <v>208</v>
      </c>
      <c r="O10959" t="s">
        <v>476</v>
      </c>
      <c r="P10959" t="s">
        <v>476</v>
      </c>
    </row>
    <row r="10960" spans="1:16">
      <c r="A10960" s="484" t="s">
        <v>126957</v>
      </c>
      <c r="B10960" s="485" t="s">
        <v>126956</v>
      </c>
      <c r="C10960" t="s">
        <v>126955</v>
      </c>
      <c r="D10960" t="s">
        <v>126955</v>
      </c>
      <c r="E10960" t="str">
        <f t="shared" si="171"/>
        <v>446932 - ARM FORMATION</v>
      </c>
      <c r="F10960" t="s">
        <v>831</v>
      </c>
      <c r="G10960" t="s">
        <v>126954</v>
      </c>
      <c r="I10960" t="s">
        <v>126953</v>
      </c>
      <c r="J10960" t="s">
        <v>126952</v>
      </c>
      <c r="K10960" t="s">
        <v>208</v>
      </c>
      <c r="L10960" t="s">
        <v>126951</v>
      </c>
      <c r="N10960" t="s">
        <v>208</v>
      </c>
      <c r="O10960" t="s">
        <v>476</v>
      </c>
      <c r="P10960" t="s">
        <v>476</v>
      </c>
    </row>
    <row r="10961" spans="1:16">
      <c r="A10961" s="484" t="s">
        <v>10508</v>
      </c>
      <c r="B10961" s="485" t="s">
        <v>10507</v>
      </c>
      <c r="C10961" t="s">
        <v>10506</v>
      </c>
      <c r="D10961" t="s">
        <v>10506</v>
      </c>
      <c r="E10961" t="str">
        <f t="shared" si="171"/>
        <v>631802 - TF CAP CONSULTING</v>
      </c>
      <c r="F10961" t="s">
        <v>8302</v>
      </c>
      <c r="G10961" t="s">
        <v>10505</v>
      </c>
      <c r="I10961" t="s">
        <v>9725</v>
      </c>
      <c r="J10961" t="s">
        <v>10504</v>
      </c>
      <c r="K10961" t="s">
        <v>208</v>
      </c>
      <c r="L10961" t="s">
        <v>10503</v>
      </c>
      <c r="N10961" t="s">
        <v>208</v>
      </c>
      <c r="O10961" t="s">
        <v>476</v>
      </c>
      <c r="P10961" t="s">
        <v>476</v>
      </c>
    </row>
    <row r="10962" spans="1:16">
      <c r="A10962" s="484" t="s">
        <v>79768</v>
      </c>
      <c r="B10962" s="485" t="s">
        <v>79767</v>
      </c>
      <c r="C10962" t="s">
        <v>79766</v>
      </c>
      <c r="D10962" t="s">
        <v>79765</v>
      </c>
      <c r="E10962" t="str">
        <f t="shared" si="171"/>
        <v>619280 - ENJOY ENGLISH MONTPELLIER</v>
      </c>
      <c r="F10962" t="s">
        <v>26963</v>
      </c>
      <c r="G10962" t="s">
        <v>79764</v>
      </c>
      <c r="I10962" t="s">
        <v>1542</v>
      </c>
      <c r="J10962" t="s">
        <v>79763</v>
      </c>
      <c r="K10962" t="s">
        <v>208</v>
      </c>
      <c r="L10962" t="s">
        <v>79762</v>
      </c>
      <c r="N10962" t="s">
        <v>208</v>
      </c>
      <c r="O10962" t="s">
        <v>476</v>
      </c>
      <c r="P10962" t="s">
        <v>476</v>
      </c>
    </row>
    <row r="10963" spans="1:16">
      <c r="A10963" s="484" t="s">
        <v>29124</v>
      </c>
      <c r="B10963" s="485" t="s">
        <v>29123</v>
      </c>
      <c r="C10963" t="s">
        <v>29122</v>
      </c>
      <c r="D10963" t="s">
        <v>29122</v>
      </c>
      <c r="E10963" t="str">
        <f t="shared" si="171"/>
        <v>422083 - PAYEN SYLVIE</v>
      </c>
      <c r="F10963" t="s">
        <v>7547</v>
      </c>
      <c r="G10963" t="s">
        <v>29121</v>
      </c>
      <c r="H10963" t="s">
        <v>29120</v>
      </c>
      <c r="I10963" t="s">
        <v>29119</v>
      </c>
      <c r="J10963" t="s">
        <v>29118</v>
      </c>
      <c r="K10963" t="s">
        <v>208</v>
      </c>
      <c r="L10963" t="s">
        <v>29117</v>
      </c>
      <c r="N10963" t="s">
        <v>208</v>
      </c>
      <c r="O10963" t="s">
        <v>476</v>
      </c>
      <c r="P10963" t="s">
        <v>476</v>
      </c>
    </row>
    <row r="10964" spans="1:16">
      <c r="A10964" s="484" t="s">
        <v>42996</v>
      </c>
      <c r="B10964" s="485" t="s">
        <v>42995</v>
      </c>
      <c r="C10964" t="s">
        <v>42994</v>
      </c>
      <c r="D10964" t="s">
        <v>42994</v>
      </c>
      <c r="E10964" t="str">
        <f t="shared" si="171"/>
        <v>553980 - LFT FORMATION</v>
      </c>
      <c r="F10964" t="s">
        <v>36112</v>
      </c>
      <c r="G10964" t="s">
        <v>42993</v>
      </c>
      <c r="I10964" t="s">
        <v>42992</v>
      </c>
      <c r="J10964" t="s">
        <v>42991</v>
      </c>
      <c r="K10964" t="s">
        <v>208</v>
      </c>
      <c r="L10964" t="s">
        <v>42990</v>
      </c>
      <c r="N10964" t="s">
        <v>208</v>
      </c>
      <c r="O10964" t="s">
        <v>476</v>
      </c>
      <c r="P10964" t="s">
        <v>476</v>
      </c>
    </row>
    <row r="10965" spans="1:16">
      <c r="A10965" s="484" t="s">
        <v>20892</v>
      </c>
      <c r="B10965" s="485" t="s">
        <v>20891</v>
      </c>
      <c r="C10965" t="s">
        <v>20890</v>
      </c>
      <c r="D10965" t="s">
        <v>20890</v>
      </c>
      <c r="E10965" t="str">
        <f t="shared" si="171"/>
        <v>645424 - RUMEUR PUBLIQUE</v>
      </c>
      <c r="F10965" t="s">
        <v>3882</v>
      </c>
      <c r="G10965" t="s">
        <v>20889</v>
      </c>
      <c r="I10965" t="s">
        <v>5864</v>
      </c>
      <c r="J10965" t="s">
        <v>20888</v>
      </c>
      <c r="K10965" t="s">
        <v>208</v>
      </c>
      <c r="L10965" t="s">
        <v>20887</v>
      </c>
      <c r="N10965" t="s">
        <v>208</v>
      </c>
      <c r="O10965" t="s">
        <v>476</v>
      </c>
      <c r="P10965" t="s">
        <v>476</v>
      </c>
    </row>
    <row r="10966" spans="1:16">
      <c r="A10966" s="484" t="s">
        <v>129721</v>
      </c>
      <c r="B10966" s="485" t="s">
        <v>129720</v>
      </c>
      <c r="C10966" t="s">
        <v>129719</v>
      </c>
      <c r="D10966" t="s">
        <v>129719</v>
      </c>
      <c r="E10966" t="str">
        <f t="shared" si="171"/>
        <v>481683 - ALTELIS</v>
      </c>
      <c r="F10966" t="s">
        <v>34691</v>
      </c>
      <c r="G10966" t="s">
        <v>129718</v>
      </c>
      <c r="I10966" t="s">
        <v>79672</v>
      </c>
      <c r="J10966" t="s">
        <v>129717</v>
      </c>
      <c r="K10966" t="s">
        <v>208</v>
      </c>
      <c r="L10966" t="s">
        <v>129716</v>
      </c>
      <c r="N10966" t="s">
        <v>208</v>
      </c>
      <c r="O10966" t="s">
        <v>476</v>
      </c>
      <c r="P10966" t="s">
        <v>476</v>
      </c>
    </row>
    <row r="10967" spans="1:16">
      <c r="A10967" s="484" t="s">
        <v>42213</v>
      </c>
      <c r="B10967" s="485" t="s">
        <v>42212</v>
      </c>
      <c r="C10967" t="s">
        <v>42211</v>
      </c>
      <c r="D10967" t="s">
        <v>42211</v>
      </c>
      <c r="E10967" t="str">
        <f t="shared" si="171"/>
        <v>588714 - LIVERZAY GILLES - APPRENEZ AUTREMENT</v>
      </c>
      <c r="F10967" t="s">
        <v>1554</v>
      </c>
      <c r="G10967" t="s">
        <v>42210</v>
      </c>
      <c r="I10967" t="s">
        <v>42209</v>
      </c>
      <c r="J10967" t="s">
        <v>42208</v>
      </c>
      <c r="K10967" t="s">
        <v>208</v>
      </c>
      <c r="L10967" t="s">
        <v>42207</v>
      </c>
      <c r="N10967" t="s">
        <v>208</v>
      </c>
      <c r="O10967" t="s">
        <v>476</v>
      </c>
      <c r="P10967" t="s">
        <v>476</v>
      </c>
    </row>
    <row r="10968" spans="1:16">
      <c r="A10968" s="484" t="s">
        <v>112089</v>
      </c>
      <c r="B10968" s="485" t="s">
        <v>112088</v>
      </c>
      <c r="C10968" t="s">
        <v>112087</v>
      </c>
      <c r="D10968" t="s">
        <v>112087</v>
      </c>
      <c r="E10968" t="str">
        <f t="shared" si="171"/>
        <v>610082 - BRISSON LAUNEY CHRISTELLE - PREPLINE</v>
      </c>
      <c r="F10968" t="s">
        <v>3834</v>
      </c>
      <c r="G10968" t="s">
        <v>112086</v>
      </c>
      <c r="I10968" t="s">
        <v>19276</v>
      </c>
      <c r="J10968" t="s">
        <v>112085</v>
      </c>
      <c r="K10968" t="s">
        <v>208</v>
      </c>
      <c r="L10968" t="s">
        <v>112084</v>
      </c>
      <c r="N10968" t="s">
        <v>208</v>
      </c>
      <c r="O10968" t="s">
        <v>476</v>
      </c>
      <c r="P10968" t="s">
        <v>476</v>
      </c>
    </row>
    <row r="10969" spans="1:16">
      <c r="A10969" s="484" t="s">
        <v>58542</v>
      </c>
      <c r="B10969" s="485" t="s">
        <v>58541</v>
      </c>
      <c r="C10969" t="s">
        <v>58540</v>
      </c>
      <c r="D10969" t="s">
        <v>58540</v>
      </c>
      <c r="E10969" t="str">
        <f t="shared" si="171"/>
        <v>431485 - IMAQUET</v>
      </c>
      <c r="F10969" t="s">
        <v>1710</v>
      </c>
      <c r="G10969" t="s">
        <v>58539</v>
      </c>
      <c r="I10969" t="s">
        <v>58538</v>
      </c>
      <c r="J10969" t="s">
        <v>58537</v>
      </c>
      <c r="K10969" t="s">
        <v>208</v>
      </c>
      <c r="L10969" t="s">
        <v>58536</v>
      </c>
      <c r="N10969" t="s">
        <v>208</v>
      </c>
      <c r="O10969" t="s">
        <v>476</v>
      </c>
      <c r="P10969" t="s">
        <v>476</v>
      </c>
    </row>
    <row r="10970" spans="1:16">
      <c r="A10970" s="484" t="s">
        <v>56108</v>
      </c>
      <c r="B10970" s="485" t="s">
        <v>56107</v>
      </c>
      <c r="C10970" t="s">
        <v>56101</v>
      </c>
      <c r="D10970" t="s">
        <v>56106</v>
      </c>
      <c r="E10970" t="str">
        <f t="shared" si="171"/>
        <v>456895 - IFMAN LORRAINE NANCY</v>
      </c>
      <c r="F10970" t="s">
        <v>7254</v>
      </c>
      <c r="G10970" t="s">
        <v>56105</v>
      </c>
      <c r="I10970" t="s">
        <v>2900</v>
      </c>
      <c r="J10970" t="s">
        <v>20459</v>
      </c>
      <c r="K10970" t="s">
        <v>208</v>
      </c>
      <c r="L10970" t="s">
        <v>56104</v>
      </c>
      <c r="N10970" t="s">
        <v>208</v>
      </c>
      <c r="O10970" t="s">
        <v>476</v>
      </c>
      <c r="P10970" t="s">
        <v>476</v>
      </c>
    </row>
    <row r="10971" spans="1:16">
      <c r="A10971" s="484" t="s">
        <v>62056</v>
      </c>
      <c r="B10971" s="485" t="s">
        <v>62055</v>
      </c>
      <c r="C10971" t="s">
        <v>62054</v>
      </c>
      <c r="D10971" t="s">
        <v>62053</v>
      </c>
      <c r="E10971" t="str">
        <f t="shared" si="171"/>
        <v>418833 - HBMOTION  EDUTHERA</v>
      </c>
      <c r="F10971" t="s">
        <v>13656</v>
      </c>
      <c r="G10971" t="s">
        <v>62052</v>
      </c>
      <c r="I10971" t="s">
        <v>3138</v>
      </c>
      <c r="J10971" t="s">
        <v>62051</v>
      </c>
      <c r="K10971" t="s">
        <v>62050</v>
      </c>
      <c r="L10971" t="s">
        <v>62049</v>
      </c>
      <c r="N10971" t="s">
        <v>208</v>
      </c>
      <c r="O10971" t="s">
        <v>476</v>
      </c>
      <c r="P10971" t="s">
        <v>476</v>
      </c>
    </row>
    <row r="10972" spans="1:16">
      <c r="A10972" s="484" t="s">
        <v>115533</v>
      </c>
      <c r="B10972" s="485" t="s">
        <v>115532</v>
      </c>
      <c r="C10972" t="s">
        <v>115531</v>
      </c>
      <c r="D10972" t="s">
        <v>115530</v>
      </c>
      <c r="E10972" t="str">
        <f t="shared" si="171"/>
        <v>643713 - AYET NATHALIE</v>
      </c>
      <c r="F10972" t="s">
        <v>27573</v>
      </c>
      <c r="G10972" t="s">
        <v>115529</v>
      </c>
      <c r="I10972" t="s">
        <v>5210</v>
      </c>
      <c r="J10972" t="s">
        <v>115528</v>
      </c>
      <c r="K10972" t="s">
        <v>208</v>
      </c>
      <c r="L10972" t="s">
        <v>115527</v>
      </c>
      <c r="N10972" t="s">
        <v>208</v>
      </c>
      <c r="O10972" t="s">
        <v>476</v>
      </c>
      <c r="P10972" t="s">
        <v>476</v>
      </c>
    </row>
    <row r="10973" spans="1:16">
      <c r="A10973" s="484" t="s">
        <v>28379</v>
      </c>
      <c r="B10973" s="485" t="s">
        <v>28378</v>
      </c>
      <c r="C10973" t="s">
        <v>28377</v>
      </c>
      <c r="D10973" t="s">
        <v>28377</v>
      </c>
      <c r="E10973" t="str">
        <f t="shared" si="171"/>
        <v>536155 - PEUTAT JEAN CLAUDE</v>
      </c>
      <c r="F10973" t="s">
        <v>1784</v>
      </c>
      <c r="G10973" t="s">
        <v>28376</v>
      </c>
      <c r="I10973" t="s">
        <v>28375</v>
      </c>
      <c r="J10973" t="s">
        <v>28374</v>
      </c>
      <c r="K10973" t="s">
        <v>208</v>
      </c>
      <c r="L10973" t="s">
        <v>28373</v>
      </c>
      <c r="N10973" t="s">
        <v>208</v>
      </c>
      <c r="O10973" t="s">
        <v>476</v>
      </c>
      <c r="P10973" t="s">
        <v>476</v>
      </c>
    </row>
    <row r="10974" spans="1:16">
      <c r="A10974" s="484" t="s">
        <v>66329</v>
      </c>
      <c r="B10974" s="485" t="s">
        <v>66328</v>
      </c>
      <c r="C10974" t="s">
        <v>66327</v>
      </c>
      <c r="D10974" t="s">
        <v>66326</v>
      </c>
      <c r="E10974" t="str">
        <f t="shared" si="171"/>
        <v>604355 - GIST</v>
      </c>
      <c r="F10974" t="s">
        <v>66325</v>
      </c>
      <c r="G10974" t="s">
        <v>66324</v>
      </c>
      <c r="I10974" t="s">
        <v>24924</v>
      </c>
      <c r="J10974" t="s">
        <v>66323</v>
      </c>
      <c r="K10974" t="s">
        <v>208</v>
      </c>
      <c r="L10974" t="s">
        <v>66322</v>
      </c>
      <c r="N10974" t="s">
        <v>208</v>
      </c>
      <c r="O10974" t="s">
        <v>476</v>
      </c>
      <c r="P10974" t="s">
        <v>476</v>
      </c>
    </row>
    <row r="10975" spans="1:16">
      <c r="A10975" s="484" t="s">
        <v>125904</v>
      </c>
      <c r="B10975" s="485" t="s">
        <v>125903</v>
      </c>
      <c r="C10975" t="s">
        <v>125902</v>
      </c>
      <c r="D10975" t="s">
        <v>125901</v>
      </c>
      <c r="E10975" t="str">
        <f t="shared" si="171"/>
        <v>631450 - ADAPSSA</v>
      </c>
      <c r="F10975" t="s">
        <v>37737</v>
      </c>
      <c r="G10975" t="s">
        <v>125900</v>
      </c>
      <c r="H10975" t="s">
        <v>125899</v>
      </c>
      <c r="I10975" t="s">
        <v>829</v>
      </c>
      <c r="J10975" t="s">
        <v>125898</v>
      </c>
      <c r="K10975" t="s">
        <v>208</v>
      </c>
      <c r="L10975" t="s">
        <v>125897</v>
      </c>
      <c r="N10975" t="s">
        <v>207</v>
      </c>
      <c r="O10975" t="s">
        <v>476</v>
      </c>
      <c r="P10975" t="s">
        <v>476</v>
      </c>
    </row>
    <row r="10976" spans="1:16">
      <c r="A10976" s="484" t="s">
        <v>34578</v>
      </c>
      <c r="B10976" s="485" t="s">
        <v>34577</v>
      </c>
      <c r="C10976" t="s">
        <v>34576</v>
      </c>
      <c r="D10976" t="s">
        <v>34576</v>
      </c>
      <c r="E10976" t="str">
        <f t="shared" si="171"/>
        <v>599189 - MUST FORMATION</v>
      </c>
      <c r="F10976" t="s">
        <v>1513</v>
      </c>
      <c r="G10976" t="s">
        <v>34575</v>
      </c>
      <c r="H10976" t="s">
        <v>34574</v>
      </c>
      <c r="I10976" t="s">
        <v>34573</v>
      </c>
      <c r="J10976" t="s">
        <v>34572</v>
      </c>
      <c r="K10976" t="s">
        <v>208</v>
      </c>
      <c r="L10976" t="s">
        <v>34571</v>
      </c>
      <c r="N10976" t="s">
        <v>208</v>
      </c>
      <c r="O10976" t="s">
        <v>476</v>
      </c>
      <c r="P10976" t="s">
        <v>476</v>
      </c>
    </row>
    <row r="10977" spans="1:16">
      <c r="A10977" s="484" t="s">
        <v>74313</v>
      </c>
      <c r="B10977" s="485" t="s">
        <v>74312</v>
      </c>
      <c r="C10977" t="s">
        <v>74311</v>
      </c>
      <c r="D10977" t="s">
        <v>74311</v>
      </c>
      <c r="E10977" t="str">
        <f t="shared" si="171"/>
        <v>529801 - FACULTE LIBRE DE NATUROPATHIE - ACADEMIE DE VITALOPATHIE</v>
      </c>
      <c r="F10977" t="s">
        <v>9019</v>
      </c>
      <c r="G10977" t="s">
        <v>74310</v>
      </c>
      <c r="I10977" t="s">
        <v>74309</v>
      </c>
      <c r="J10977" t="s">
        <v>74308</v>
      </c>
      <c r="K10977" t="s">
        <v>208</v>
      </c>
      <c r="L10977" t="s">
        <v>74307</v>
      </c>
      <c r="N10977" t="s">
        <v>208</v>
      </c>
      <c r="O10977" t="s">
        <v>476</v>
      </c>
      <c r="P10977" t="s">
        <v>476</v>
      </c>
    </row>
    <row r="10978" spans="1:16">
      <c r="A10978" s="484" t="s">
        <v>67685</v>
      </c>
      <c r="B10978" s="485" t="s">
        <v>67684</v>
      </c>
      <c r="C10978" t="s">
        <v>67683</v>
      </c>
      <c r="D10978" t="s">
        <v>67683</v>
      </c>
      <c r="E10978" t="str">
        <f t="shared" si="171"/>
        <v>609675 - GARCIA SERGIO</v>
      </c>
      <c r="F10978" t="s">
        <v>3656</v>
      </c>
      <c r="G10978" t="s">
        <v>67682</v>
      </c>
      <c r="I10978" t="s">
        <v>8830</v>
      </c>
      <c r="J10978" t="s">
        <v>67681</v>
      </c>
      <c r="K10978" t="s">
        <v>208</v>
      </c>
      <c r="L10978" t="s">
        <v>67680</v>
      </c>
      <c r="N10978" t="s">
        <v>208</v>
      </c>
      <c r="O10978" t="s">
        <v>476</v>
      </c>
      <c r="P10978" t="s">
        <v>476</v>
      </c>
    </row>
    <row r="10979" spans="1:16">
      <c r="A10979" s="484" t="s">
        <v>88240</v>
      </c>
      <c r="B10979" s="485" t="s">
        <v>88239</v>
      </c>
      <c r="C10979" t="s">
        <v>88238</v>
      </c>
      <c r="D10979" t="s">
        <v>88237</v>
      </c>
      <c r="E10979" t="str">
        <f t="shared" si="171"/>
        <v>651278 - DELARUE ANNE</v>
      </c>
      <c r="F10979" t="s">
        <v>14411</v>
      </c>
      <c r="G10979" t="s">
        <v>88236</v>
      </c>
      <c r="I10979" t="s">
        <v>8959</v>
      </c>
      <c r="J10979" t="s">
        <v>88235</v>
      </c>
      <c r="K10979" t="s">
        <v>208</v>
      </c>
      <c r="L10979" t="s">
        <v>88234</v>
      </c>
      <c r="N10979" t="s">
        <v>208</v>
      </c>
      <c r="O10979" t="s">
        <v>476</v>
      </c>
      <c r="P10979" t="s">
        <v>476</v>
      </c>
    </row>
    <row r="10980" spans="1:16">
      <c r="A10980" s="484" t="s">
        <v>80970</v>
      </c>
      <c r="B10980" s="485" t="s">
        <v>80969</v>
      </c>
      <c r="C10980" t="s">
        <v>80968</v>
      </c>
      <c r="D10980" t="s">
        <v>80968</v>
      </c>
      <c r="E10980" t="str">
        <f t="shared" si="171"/>
        <v>506710 - EHPAD RESSOURCES</v>
      </c>
      <c r="F10980" t="s">
        <v>3131</v>
      </c>
      <c r="G10980" t="s">
        <v>80967</v>
      </c>
      <c r="I10980" t="s">
        <v>8273</v>
      </c>
      <c r="K10980" t="s">
        <v>208</v>
      </c>
      <c r="L10980" t="s">
        <v>80966</v>
      </c>
      <c r="N10980" t="s">
        <v>208</v>
      </c>
      <c r="O10980" t="s">
        <v>476</v>
      </c>
      <c r="P10980" t="s">
        <v>476</v>
      </c>
    </row>
    <row r="10981" spans="1:16">
      <c r="A10981" s="484" t="s">
        <v>58646</v>
      </c>
      <c r="B10981" s="485" t="s">
        <v>58645</v>
      </c>
      <c r="C10981" t="s">
        <v>58644</v>
      </c>
      <c r="D10981" t="s">
        <v>58644</v>
      </c>
      <c r="E10981" t="str">
        <f t="shared" si="171"/>
        <v>459800 - ILHEM FERRANI ELITE ESTHETIC</v>
      </c>
      <c r="F10981" t="s">
        <v>13656</v>
      </c>
      <c r="G10981" t="s">
        <v>58643</v>
      </c>
      <c r="I10981" t="s">
        <v>820</v>
      </c>
      <c r="J10981" t="s">
        <v>58642</v>
      </c>
      <c r="K10981" t="s">
        <v>208</v>
      </c>
      <c r="L10981" t="s">
        <v>58641</v>
      </c>
      <c r="N10981" t="s">
        <v>208</v>
      </c>
      <c r="O10981" t="s">
        <v>476</v>
      </c>
      <c r="P10981" t="s">
        <v>476</v>
      </c>
    </row>
    <row r="10982" spans="1:16">
      <c r="A10982" s="484" t="s">
        <v>13407</v>
      </c>
      <c r="B10982" s="485" t="s">
        <v>13406</v>
      </c>
      <c r="C10982" t="s">
        <v>13405</v>
      </c>
      <c r="D10982" t="s">
        <v>13405</v>
      </c>
      <c r="E10982" t="str">
        <f t="shared" si="171"/>
        <v>539429 - SPORT LEMAN</v>
      </c>
      <c r="F10982" t="s">
        <v>7547</v>
      </c>
      <c r="G10982" t="s">
        <v>13404</v>
      </c>
      <c r="I10982" t="s">
        <v>1566</v>
      </c>
      <c r="J10982" t="s">
        <v>13403</v>
      </c>
      <c r="K10982" t="s">
        <v>208</v>
      </c>
      <c r="L10982" t="s">
        <v>13402</v>
      </c>
      <c r="N10982" t="s">
        <v>208</v>
      </c>
      <c r="O10982" t="s">
        <v>476</v>
      </c>
      <c r="P10982" t="s">
        <v>476</v>
      </c>
    </row>
    <row r="10983" spans="1:16">
      <c r="A10983" s="484" t="s">
        <v>6795</v>
      </c>
      <c r="B10983" s="485" t="s">
        <v>6794</v>
      </c>
      <c r="C10983" t="s">
        <v>6793</v>
      </c>
      <c r="D10983" t="s">
        <v>6792</v>
      </c>
      <c r="E10983" t="str">
        <f t="shared" si="171"/>
        <v>470764 - UNI'SIGNES - VISUEL LSF NORMANDIE CAEN</v>
      </c>
      <c r="F10983" t="s">
        <v>6791</v>
      </c>
      <c r="G10983" t="s">
        <v>6790</v>
      </c>
      <c r="I10983" t="s">
        <v>1781</v>
      </c>
      <c r="J10983" t="s">
        <v>6789</v>
      </c>
      <c r="K10983" t="s">
        <v>208</v>
      </c>
      <c r="L10983" t="s">
        <v>6788</v>
      </c>
      <c r="N10983" t="s">
        <v>208</v>
      </c>
      <c r="O10983" t="s">
        <v>476</v>
      </c>
      <c r="P10983" t="s">
        <v>476</v>
      </c>
    </row>
    <row r="10984" spans="1:16">
      <c r="A10984" s="484" t="s">
        <v>17376</v>
      </c>
      <c r="B10984" s="485" t="s">
        <v>17375</v>
      </c>
      <c r="C10984" t="s">
        <v>17374</v>
      </c>
      <c r="D10984" t="s">
        <v>17374</v>
      </c>
      <c r="E10984" t="str">
        <f t="shared" si="171"/>
        <v>601652 - SHIATSU DO MURAT</v>
      </c>
      <c r="F10984" t="s">
        <v>715</v>
      </c>
      <c r="G10984" t="s">
        <v>17373</v>
      </c>
      <c r="I10984" t="s">
        <v>17372</v>
      </c>
      <c r="J10984" t="s">
        <v>17371</v>
      </c>
      <c r="K10984" t="s">
        <v>208</v>
      </c>
      <c r="L10984" t="s">
        <v>17370</v>
      </c>
      <c r="N10984" t="s">
        <v>208</v>
      </c>
      <c r="O10984" t="s">
        <v>476</v>
      </c>
      <c r="P10984" t="s">
        <v>476</v>
      </c>
    </row>
    <row r="10985" spans="1:16">
      <c r="A10985" s="484" t="s">
        <v>22728</v>
      </c>
      <c r="B10985" s="485" t="s">
        <v>22727</v>
      </c>
      <c r="C10985" t="s">
        <v>22726</v>
      </c>
      <c r="D10985" t="s">
        <v>22725</v>
      </c>
      <c r="E10985" t="str">
        <f t="shared" si="171"/>
        <v>451289 - REPEMA</v>
      </c>
      <c r="F10985" t="s">
        <v>1848</v>
      </c>
      <c r="G10985" t="s">
        <v>22724</v>
      </c>
      <c r="H10985" t="s">
        <v>22723</v>
      </c>
      <c r="I10985" t="s">
        <v>22722</v>
      </c>
      <c r="J10985" t="s">
        <v>22721</v>
      </c>
      <c r="K10985" t="s">
        <v>208</v>
      </c>
      <c r="L10985" t="s">
        <v>22720</v>
      </c>
      <c r="N10985" t="s">
        <v>208</v>
      </c>
      <c r="O10985" t="s">
        <v>476</v>
      </c>
      <c r="P10985" t="s">
        <v>476</v>
      </c>
    </row>
    <row r="10986" spans="1:16">
      <c r="A10986" s="484" t="s">
        <v>116359</v>
      </c>
      <c r="B10986" s="485" t="s">
        <v>116358</v>
      </c>
      <c r="C10986" t="s">
        <v>116357</v>
      </c>
      <c r="D10986" t="s">
        <v>116357</v>
      </c>
      <c r="E10986" t="str">
        <f t="shared" si="171"/>
        <v>680163 - AUTO ECOLE LIBERTE</v>
      </c>
      <c r="F10986" t="s">
        <v>1478</v>
      </c>
      <c r="G10986" t="s">
        <v>116356</v>
      </c>
      <c r="I10986" t="s">
        <v>44091</v>
      </c>
      <c r="J10986" t="s">
        <v>116355</v>
      </c>
      <c r="K10986" t="s">
        <v>208</v>
      </c>
      <c r="L10986" t="s">
        <v>116354</v>
      </c>
      <c r="N10986" t="s">
        <v>208</v>
      </c>
      <c r="O10986" t="s">
        <v>476</v>
      </c>
      <c r="P10986" t="s">
        <v>476</v>
      </c>
    </row>
    <row r="10987" spans="1:16">
      <c r="A10987" s="484" t="s">
        <v>21747</v>
      </c>
      <c r="B10987" s="485" t="s">
        <v>21746</v>
      </c>
      <c r="C10987" t="s">
        <v>21745</v>
      </c>
      <c r="D10987" t="s">
        <v>21744</v>
      </c>
      <c r="E10987" t="str">
        <f t="shared" si="171"/>
        <v>619115 - RICHARD MARGAILLAN LAURENCE</v>
      </c>
      <c r="F10987" t="s">
        <v>3026</v>
      </c>
      <c r="G10987" t="s">
        <v>21743</v>
      </c>
      <c r="I10987" t="s">
        <v>21742</v>
      </c>
      <c r="J10987" t="s">
        <v>21741</v>
      </c>
      <c r="K10987" t="s">
        <v>208</v>
      </c>
      <c r="L10987" t="s">
        <v>21740</v>
      </c>
      <c r="N10987" t="s">
        <v>208</v>
      </c>
      <c r="O10987" t="s">
        <v>476</v>
      </c>
      <c r="P10987" t="s">
        <v>476</v>
      </c>
    </row>
    <row r="10988" spans="1:16">
      <c r="A10988" s="484" t="s">
        <v>67418</v>
      </c>
      <c r="B10988" s="485" t="s">
        <v>67417</v>
      </c>
      <c r="C10988" t="s">
        <v>67416</v>
      </c>
      <c r="D10988" t="s">
        <v>67415</v>
      </c>
      <c r="E10988" t="str">
        <f t="shared" si="171"/>
        <v>644407 - GCSMS MDA 34</v>
      </c>
      <c r="F10988" t="s">
        <v>10036</v>
      </c>
      <c r="G10988" t="s">
        <v>67414</v>
      </c>
      <c r="I10988" t="s">
        <v>1542</v>
      </c>
      <c r="J10988" t="s">
        <v>67413</v>
      </c>
      <c r="K10988" t="s">
        <v>208</v>
      </c>
      <c r="L10988" t="s">
        <v>67412</v>
      </c>
      <c r="N10988" t="s">
        <v>208</v>
      </c>
      <c r="O10988" t="s">
        <v>476</v>
      </c>
      <c r="P10988" t="s">
        <v>476</v>
      </c>
    </row>
    <row r="10989" spans="1:16">
      <c r="A10989" s="484" t="s">
        <v>19505</v>
      </c>
      <c r="B10989" s="485" t="s">
        <v>19504</v>
      </c>
      <c r="C10989" t="s">
        <v>19503</v>
      </c>
      <c r="D10989" t="s">
        <v>19502</v>
      </c>
      <c r="E10989" t="str">
        <f t="shared" si="171"/>
        <v>442847 - SAUVE PERFORMANCE</v>
      </c>
      <c r="F10989" t="s">
        <v>19501</v>
      </c>
      <c r="G10989" t="s">
        <v>19500</v>
      </c>
      <c r="I10989" t="s">
        <v>19499</v>
      </c>
      <c r="J10989" t="s">
        <v>19498</v>
      </c>
      <c r="K10989" t="s">
        <v>19497</v>
      </c>
      <c r="L10989" t="s">
        <v>19496</v>
      </c>
      <c r="N10989" t="s">
        <v>208</v>
      </c>
      <c r="O10989" t="s">
        <v>476</v>
      </c>
      <c r="P10989" t="s">
        <v>476</v>
      </c>
    </row>
    <row r="10990" spans="1:16">
      <c r="A10990" s="484" t="s">
        <v>86078</v>
      </c>
      <c r="B10990" s="485" t="s">
        <v>86077</v>
      </c>
      <c r="C10990" t="s">
        <v>86076</v>
      </c>
      <c r="D10990" t="s">
        <v>86075</v>
      </c>
      <c r="E10990" t="str">
        <f t="shared" si="171"/>
        <v>464820 - DSIR FORMATION</v>
      </c>
      <c r="F10990" t="s">
        <v>86074</v>
      </c>
      <c r="G10990" t="s">
        <v>86073</v>
      </c>
      <c r="I10990" t="s">
        <v>41803</v>
      </c>
      <c r="J10990" t="s">
        <v>86072</v>
      </c>
      <c r="K10990" t="s">
        <v>86071</v>
      </c>
      <c r="L10990" t="s">
        <v>86070</v>
      </c>
      <c r="N10990" t="s">
        <v>208</v>
      </c>
      <c r="O10990" t="s">
        <v>476</v>
      </c>
      <c r="P10990" t="s">
        <v>476</v>
      </c>
    </row>
    <row r="10991" spans="1:16">
      <c r="A10991" s="484" t="s">
        <v>129541</v>
      </c>
      <c r="B10991" s="485" t="s">
        <v>129540</v>
      </c>
      <c r="C10991" t="s">
        <v>129539</v>
      </c>
      <c r="D10991" t="s">
        <v>129538</v>
      </c>
      <c r="E10991" t="str">
        <f t="shared" si="171"/>
        <v>592766 - AMI</v>
      </c>
      <c r="F10991" t="s">
        <v>1328</v>
      </c>
      <c r="G10991" t="s">
        <v>129537</v>
      </c>
      <c r="I10991" t="s">
        <v>618</v>
      </c>
      <c r="J10991" t="s">
        <v>129536</v>
      </c>
      <c r="K10991" t="s">
        <v>208</v>
      </c>
      <c r="L10991" t="s">
        <v>129535</v>
      </c>
      <c r="N10991" t="s">
        <v>208</v>
      </c>
      <c r="O10991" t="s">
        <v>476</v>
      </c>
      <c r="P10991" t="s">
        <v>476</v>
      </c>
    </row>
    <row r="10992" spans="1:16">
      <c r="A10992" s="484" t="s">
        <v>134206</v>
      </c>
      <c r="B10992" s="485" t="s">
        <v>134205</v>
      </c>
      <c r="C10992" t="s">
        <v>134204</v>
      </c>
      <c r="D10992" t="s">
        <v>134204</v>
      </c>
      <c r="E10992" t="str">
        <f t="shared" si="171"/>
        <v>592250 - ADOPT FORMATION</v>
      </c>
      <c r="F10992" t="s">
        <v>134203</v>
      </c>
      <c r="G10992" t="s">
        <v>134202</v>
      </c>
      <c r="H10992" t="s">
        <v>134201</v>
      </c>
      <c r="I10992" t="s">
        <v>1647</v>
      </c>
      <c r="J10992" t="s">
        <v>134200</v>
      </c>
      <c r="K10992" t="s">
        <v>208</v>
      </c>
      <c r="L10992" t="s">
        <v>134199</v>
      </c>
      <c r="N10992" t="s">
        <v>208</v>
      </c>
      <c r="O10992" t="s">
        <v>476</v>
      </c>
      <c r="P10992" t="s">
        <v>476</v>
      </c>
    </row>
    <row r="10993" spans="1:16">
      <c r="A10993" s="484" t="s">
        <v>111694</v>
      </c>
      <c r="B10993" s="485" t="s">
        <v>111693</v>
      </c>
      <c r="C10993" t="s">
        <v>111692</v>
      </c>
      <c r="D10993" t="s">
        <v>111691</v>
      </c>
      <c r="E10993" t="str">
        <f t="shared" si="171"/>
        <v>428760 - BCF</v>
      </c>
      <c r="F10993" t="s">
        <v>19323</v>
      </c>
      <c r="G10993" t="s">
        <v>111690</v>
      </c>
      <c r="I10993" t="s">
        <v>44022</v>
      </c>
      <c r="J10993" t="s">
        <v>111689</v>
      </c>
      <c r="K10993" t="s">
        <v>208</v>
      </c>
      <c r="L10993" t="s">
        <v>111688</v>
      </c>
      <c r="N10993" t="s">
        <v>208</v>
      </c>
      <c r="O10993" t="s">
        <v>476</v>
      </c>
      <c r="P10993" t="s">
        <v>476</v>
      </c>
    </row>
    <row r="10994" spans="1:16">
      <c r="A10994" s="484" t="s">
        <v>109366</v>
      </c>
      <c r="B10994" s="485" t="s">
        <v>109365</v>
      </c>
      <c r="C10994" t="s">
        <v>109364</v>
      </c>
      <c r="D10994" t="s">
        <v>109363</v>
      </c>
      <c r="E10994" t="str">
        <f t="shared" si="171"/>
        <v>500471 - PHELIPPON BEATRICE</v>
      </c>
      <c r="F10994" t="s">
        <v>1710</v>
      </c>
      <c r="G10994" t="s">
        <v>109362</v>
      </c>
      <c r="I10994" t="s">
        <v>27907</v>
      </c>
      <c r="J10994" t="s">
        <v>109361</v>
      </c>
      <c r="K10994" t="s">
        <v>208</v>
      </c>
      <c r="L10994" t="s">
        <v>109360</v>
      </c>
      <c r="N10994" t="s">
        <v>208</v>
      </c>
      <c r="O10994" t="s">
        <v>476</v>
      </c>
      <c r="P10994" t="s">
        <v>476</v>
      </c>
    </row>
    <row r="10995" spans="1:16">
      <c r="A10995" s="484" t="s">
        <v>41889</v>
      </c>
      <c r="B10995" s="485" t="s">
        <v>41888</v>
      </c>
      <c r="C10995" t="s">
        <v>41887</v>
      </c>
      <c r="D10995" t="s">
        <v>41887</v>
      </c>
      <c r="E10995" t="str">
        <f t="shared" si="171"/>
        <v>531704 - LONGARETTI EVELYNE</v>
      </c>
      <c r="F10995" t="s">
        <v>1086</v>
      </c>
      <c r="G10995" t="s">
        <v>41886</v>
      </c>
      <c r="I10995" t="s">
        <v>2666</v>
      </c>
      <c r="J10995" t="s">
        <v>41885</v>
      </c>
      <c r="K10995" t="s">
        <v>208</v>
      </c>
      <c r="L10995" t="s">
        <v>41884</v>
      </c>
      <c r="N10995" t="s">
        <v>208</v>
      </c>
      <c r="O10995" t="s">
        <v>476</v>
      </c>
      <c r="P10995" t="s">
        <v>476</v>
      </c>
    </row>
    <row r="10996" spans="1:16">
      <c r="A10996" s="484" t="s">
        <v>113303</v>
      </c>
      <c r="B10996" s="485" t="s">
        <v>113302</v>
      </c>
      <c r="C10996" t="s">
        <v>113301</v>
      </c>
      <c r="D10996" t="s">
        <v>113301</v>
      </c>
      <c r="E10996" t="str">
        <f t="shared" si="171"/>
        <v>562350 - BIRIER TEDDY RENE MAURICE</v>
      </c>
      <c r="F10996" t="s">
        <v>23674</v>
      </c>
      <c r="G10996" t="s">
        <v>113300</v>
      </c>
      <c r="I10996" t="s">
        <v>113299</v>
      </c>
      <c r="K10996" t="s">
        <v>208</v>
      </c>
      <c r="L10996" t="s">
        <v>113298</v>
      </c>
      <c r="N10996" t="s">
        <v>208</v>
      </c>
      <c r="O10996" t="s">
        <v>476</v>
      </c>
      <c r="P10996" t="s">
        <v>476</v>
      </c>
    </row>
    <row r="10997" spans="1:16">
      <c r="A10997" s="484" t="s">
        <v>117081</v>
      </c>
      <c r="B10997" s="485" t="s">
        <v>117080</v>
      </c>
      <c r="C10997" t="s">
        <v>117079</v>
      </c>
      <c r="D10997" t="s">
        <v>117079</v>
      </c>
      <c r="E10997" t="str">
        <f t="shared" si="171"/>
        <v>623131 - AUDE PERMIS.COM</v>
      </c>
      <c r="F10997" t="s">
        <v>13680</v>
      </c>
      <c r="G10997" t="s">
        <v>117078</v>
      </c>
      <c r="I10997" t="s">
        <v>9410</v>
      </c>
      <c r="J10997" t="s">
        <v>117077</v>
      </c>
      <c r="K10997" t="s">
        <v>208</v>
      </c>
      <c r="L10997" t="s">
        <v>117076</v>
      </c>
      <c r="N10997" t="s">
        <v>208</v>
      </c>
      <c r="O10997" t="s">
        <v>476</v>
      </c>
      <c r="P10997" t="s">
        <v>476</v>
      </c>
    </row>
    <row r="10998" spans="1:16">
      <c r="A10998" s="484" t="s">
        <v>60367</v>
      </c>
      <c r="B10998" s="485" t="s">
        <v>60366</v>
      </c>
      <c r="C10998" t="s">
        <v>60365</v>
      </c>
      <c r="D10998" t="s">
        <v>60364</v>
      </c>
      <c r="E10998" t="str">
        <f t="shared" si="171"/>
        <v>563742 - HUB FORMATION PUTEAUX</v>
      </c>
      <c r="F10998" t="s">
        <v>34566</v>
      </c>
      <c r="G10998" t="s">
        <v>30528</v>
      </c>
      <c r="I10998" t="s">
        <v>1042</v>
      </c>
      <c r="J10998" t="s">
        <v>60363</v>
      </c>
      <c r="K10998" t="s">
        <v>208</v>
      </c>
      <c r="L10998" t="s">
        <v>60362</v>
      </c>
      <c r="N10998" t="s">
        <v>208</v>
      </c>
      <c r="O10998" t="s">
        <v>476</v>
      </c>
      <c r="P10998" t="s">
        <v>476</v>
      </c>
    </row>
    <row r="10999" spans="1:16">
      <c r="A10999" s="484" t="s">
        <v>62798</v>
      </c>
      <c r="B10999" s="485" t="s">
        <v>62797</v>
      </c>
      <c r="C10999" t="s">
        <v>62796</v>
      </c>
      <c r="D10999" t="s">
        <v>62795</v>
      </c>
      <c r="E10999" t="str">
        <f t="shared" si="171"/>
        <v>459793 - GUST FRANCOISE</v>
      </c>
      <c r="F10999" t="s">
        <v>1077</v>
      </c>
      <c r="G10999" t="s">
        <v>62794</v>
      </c>
      <c r="H10999" t="s">
        <v>62793</v>
      </c>
      <c r="I10999" t="s">
        <v>62792</v>
      </c>
      <c r="K10999" t="s">
        <v>208</v>
      </c>
      <c r="L10999" t="s">
        <v>62791</v>
      </c>
      <c r="N10999" t="s">
        <v>208</v>
      </c>
      <c r="O10999" t="s">
        <v>476</v>
      </c>
      <c r="P10999" t="s">
        <v>476</v>
      </c>
    </row>
    <row r="11000" spans="1:16">
      <c r="A11000" s="484" t="s">
        <v>61340</v>
      </c>
      <c r="B11000" s="485" t="s">
        <v>61339</v>
      </c>
      <c r="C11000" t="s">
        <v>61338</v>
      </c>
      <c r="D11000" t="s">
        <v>61338</v>
      </c>
      <c r="E11000" t="str">
        <f t="shared" si="171"/>
        <v>585324 - HOMNIUM</v>
      </c>
      <c r="F11000" t="s">
        <v>29156</v>
      </c>
      <c r="G11000" t="s">
        <v>61337</v>
      </c>
      <c r="I11000" t="s">
        <v>5789</v>
      </c>
      <c r="J11000" t="s">
        <v>61336</v>
      </c>
      <c r="K11000" t="s">
        <v>208</v>
      </c>
      <c r="L11000" t="s">
        <v>61335</v>
      </c>
      <c r="N11000" t="s">
        <v>208</v>
      </c>
      <c r="O11000" t="s">
        <v>476</v>
      </c>
      <c r="P11000" t="s">
        <v>476</v>
      </c>
    </row>
    <row r="11001" spans="1:16">
      <c r="A11001" s="484" t="s">
        <v>12613</v>
      </c>
      <c r="B11001" s="485" t="s">
        <v>12612</v>
      </c>
      <c r="C11001" t="s">
        <v>12611</v>
      </c>
      <c r="D11001" t="s">
        <v>12611</v>
      </c>
      <c r="E11001" t="str">
        <f t="shared" si="171"/>
        <v>490143 - STUDIO DES ARTS DECO</v>
      </c>
      <c r="F11001" t="s">
        <v>5299</v>
      </c>
      <c r="G11001" t="s">
        <v>12610</v>
      </c>
      <c r="I11001" t="s">
        <v>820</v>
      </c>
      <c r="J11001" t="s">
        <v>12609</v>
      </c>
      <c r="K11001" t="s">
        <v>208</v>
      </c>
      <c r="L11001" t="s">
        <v>12608</v>
      </c>
      <c r="N11001" t="s">
        <v>208</v>
      </c>
      <c r="O11001" t="s">
        <v>476</v>
      </c>
      <c r="P11001" t="s">
        <v>476</v>
      </c>
    </row>
    <row r="11002" spans="1:16">
      <c r="A11002" s="484" t="s">
        <v>95997</v>
      </c>
      <c r="B11002" s="485" t="s">
        <v>95996</v>
      </c>
      <c r="C11002" t="s">
        <v>95995</v>
      </c>
      <c r="D11002" t="s">
        <v>89831</v>
      </c>
      <c r="E11002" t="str">
        <f t="shared" si="171"/>
        <v>561460 - CICLOP</v>
      </c>
      <c r="F11002" t="s">
        <v>1086</v>
      </c>
      <c r="G11002" t="s">
        <v>95994</v>
      </c>
      <c r="I11002" t="s">
        <v>1494</v>
      </c>
      <c r="K11002" t="s">
        <v>208</v>
      </c>
      <c r="L11002" t="s">
        <v>95993</v>
      </c>
      <c r="N11002" t="s">
        <v>208</v>
      </c>
      <c r="O11002" t="s">
        <v>476</v>
      </c>
      <c r="P11002" t="s">
        <v>476</v>
      </c>
    </row>
    <row r="11003" spans="1:16">
      <c r="A11003" s="484" t="s">
        <v>26980</v>
      </c>
      <c r="B11003" s="485" t="s">
        <v>26979</v>
      </c>
      <c r="C11003" t="s">
        <v>26978</v>
      </c>
      <c r="D11003" t="s">
        <v>26977</v>
      </c>
      <c r="E11003" t="str">
        <f t="shared" si="171"/>
        <v>488161 - PONTON ODILE</v>
      </c>
      <c r="F11003" t="s">
        <v>1315</v>
      </c>
      <c r="G11003" t="s">
        <v>26976</v>
      </c>
      <c r="I11003" t="s">
        <v>1312</v>
      </c>
      <c r="J11003" t="s">
        <v>26975</v>
      </c>
      <c r="K11003" t="s">
        <v>208</v>
      </c>
      <c r="L11003" t="s">
        <v>26974</v>
      </c>
      <c r="N11003" t="s">
        <v>208</v>
      </c>
      <c r="O11003" t="s">
        <v>476</v>
      </c>
      <c r="P11003" t="s">
        <v>476</v>
      </c>
    </row>
    <row r="11004" spans="1:16">
      <c r="A11004" s="484" t="s">
        <v>112277</v>
      </c>
      <c r="B11004" s="485" t="s">
        <v>112276</v>
      </c>
      <c r="C11004" t="s">
        <v>112275</v>
      </c>
      <c r="D11004" t="s">
        <v>112274</v>
      </c>
      <c r="E11004" t="str">
        <f t="shared" si="171"/>
        <v>565751 - BRASSART PACA</v>
      </c>
      <c r="F11004" t="s">
        <v>1352</v>
      </c>
      <c r="G11004" t="s">
        <v>112273</v>
      </c>
      <c r="H11004" t="s">
        <v>112272</v>
      </c>
      <c r="I11004" t="s">
        <v>596</v>
      </c>
      <c r="J11004" t="s">
        <v>112271</v>
      </c>
      <c r="K11004" t="s">
        <v>208</v>
      </c>
      <c r="L11004" t="s">
        <v>112270</v>
      </c>
      <c r="N11004" t="s">
        <v>208</v>
      </c>
      <c r="O11004" t="s">
        <v>476</v>
      </c>
      <c r="P11004" t="s">
        <v>476</v>
      </c>
    </row>
    <row r="11005" spans="1:16">
      <c r="A11005" s="484" t="s">
        <v>18156</v>
      </c>
      <c r="B11005" s="485" t="s">
        <v>18155</v>
      </c>
      <c r="C11005" t="s">
        <v>18154</v>
      </c>
      <c r="D11005" t="s">
        <v>18154</v>
      </c>
      <c r="E11005" t="str">
        <f t="shared" si="171"/>
        <v>506230 - SENDOA</v>
      </c>
      <c r="F11005" t="s">
        <v>15920</v>
      </c>
      <c r="G11005" t="s">
        <v>18153</v>
      </c>
      <c r="I11005" t="s">
        <v>18152</v>
      </c>
      <c r="J11005" t="s">
        <v>18151</v>
      </c>
      <c r="K11005" t="s">
        <v>208</v>
      </c>
      <c r="L11005" t="s">
        <v>18150</v>
      </c>
      <c r="N11005" t="s">
        <v>208</v>
      </c>
      <c r="O11005" t="s">
        <v>476</v>
      </c>
      <c r="P11005" t="s">
        <v>476</v>
      </c>
    </row>
    <row r="11006" spans="1:16">
      <c r="A11006" s="484" t="s">
        <v>119539</v>
      </c>
      <c r="B11006" s="485" t="s">
        <v>119538</v>
      </c>
      <c r="C11006" t="s">
        <v>119537</v>
      </c>
      <c r="D11006" t="s">
        <v>119536</v>
      </c>
      <c r="E11006" t="str">
        <f t="shared" si="171"/>
        <v>440450 - APPIAS</v>
      </c>
      <c r="F11006" t="s">
        <v>22388</v>
      </c>
      <c r="G11006" t="s">
        <v>60036</v>
      </c>
      <c r="H11006" t="s">
        <v>119535</v>
      </c>
      <c r="I11006" t="s">
        <v>9871</v>
      </c>
      <c r="J11006" t="s">
        <v>119534</v>
      </c>
      <c r="K11006" t="s">
        <v>119533</v>
      </c>
      <c r="L11006" t="s">
        <v>119532</v>
      </c>
      <c r="N11006" t="s">
        <v>208</v>
      </c>
      <c r="O11006" t="s">
        <v>476</v>
      </c>
      <c r="P11006" t="s">
        <v>476</v>
      </c>
    </row>
    <row r="11007" spans="1:16">
      <c r="A11007" s="484" t="s">
        <v>28796</v>
      </c>
      <c r="B11007" s="485" t="s">
        <v>28795</v>
      </c>
      <c r="C11007" t="s">
        <v>28794</v>
      </c>
      <c r="D11007" t="s">
        <v>28793</v>
      </c>
      <c r="E11007" t="str">
        <f t="shared" si="171"/>
        <v>648796 - PERF SANTE</v>
      </c>
      <c r="G11007" t="s">
        <v>28792</v>
      </c>
      <c r="I11007" t="s">
        <v>15436</v>
      </c>
      <c r="J11007" t="s">
        <v>28791</v>
      </c>
      <c r="K11007" t="s">
        <v>28790</v>
      </c>
      <c r="L11007" t="s">
        <v>28789</v>
      </c>
      <c r="N11007" t="s">
        <v>208</v>
      </c>
      <c r="O11007" t="s">
        <v>476</v>
      </c>
      <c r="P11007" t="s">
        <v>476</v>
      </c>
    </row>
    <row r="11008" spans="1:16">
      <c r="A11008" s="484" t="s">
        <v>96537</v>
      </c>
      <c r="B11008" s="485" t="s">
        <v>96536</v>
      </c>
      <c r="C11008" t="s">
        <v>96535</v>
      </c>
      <c r="D11008" t="s">
        <v>96534</v>
      </c>
      <c r="E11008" t="str">
        <f t="shared" si="171"/>
        <v>639497 - PMC GUITARES</v>
      </c>
      <c r="F11008" t="s">
        <v>11652</v>
      </c>
      <c r="G11008" t="s">
        <v>96533</v>
      </c>
      <c r="I11008" t="s">
        <v>70463</v>
      </c>
      <c r="J11008" t="s">
        <v>96532</v>
      </c>
      <c r="K11008" t="s">
        <v>208</v>
      </c>
      <c r="L11008" t="s">
        <v>96531</v>
      </c>
      <c r="N11008" t="s">
        <v>208</v>
      </c>
      <c r="O11008" t="s">
        <v>476</v>
      </c>
      <c r="P11008" t="s">
        <v>476</v>
      </c>
    </row>
    <row r="11009" spans="1:16">
      <c r="A11009" s="484" t="s">
        <v>1820</v>
      </c>
      <c r="B11009" s="485" t="s">
        <v>1819</v>
      </c>
      <c r="C11009" t="s">
        <v>1818</v>
      </c>
      <c r="D11009" t="s">
        <v>1818</v>
      </c>
      <c r="E11009" t="str">
        <f t="shared" si="171"/>
        <v>589457 - WSE - WALL STREET ENGLISH LILLE</v>
      </c>
      <c r="F11009" t="s">
        <v>1817</v>
      </c>
      <c r="G11009" t="s">
        <v>1816</v>
      </c>
      <c r="H11009" t="s">
        <v>1815</v>
      </c>
      <c r="I11009" t="s">
        <v>1814</v>
      </c>
      <c r="K11009" t="s">
        <v>208</v>
      </c>
      <c r="L11009" t="s">
        <v>1813</v>
      </c>
      <c r="N11009" t="s">
        <v>208</v>
      </c>
      <c r="O11009" t="s">
        <v>476</v>
      </c>
      <c r="P11009" t="s">
        <v>476</v>
      </c>
    </row>
    <row r="11010" spans="1:16">
      <c r="A11010" s="484" t="s">
        <v>36431</v>
      </c>
      <c r="B11010" s="485" t="s">
        <v>36430</v>
      </c>
      <c r="C11010" t="s">
        <v>36429</v>
      </c>
      <c r="D11010" t="s">
        <v>36428</v>
      </c>
      <c r="E11010" t="str">
        <f t="shared" ref="E11010:E11073" si="172">_xlfn.CONCAT(L11010," - ",D11010)</f>
        <v>473947 - MEYER CATHERINE</v>
      </c>
      <c r="F11010" t="s">
        <v>2534</v>
      </c>
      <c r="G11010" t="s">
        <v>36427</v>
      </c>
      <c r="I11010" t="s">
        <v>36426</v>
      </c>
      <c r="J11010" t="s">
        <v>36425</v>
      </c>
      <c r="K11010" t="s">
        <v>208</v>
      </c>
      <c r="L11010" t="s">
        <v>36424</v>
      </c>
      <c r="N11010" t="s">
        <v>208</v>
      </c>
      <c r="O11010" t="s">
        <v>476</v>
      </c>
      <c r="P11010" t="s">
        <v>476</v>
      </c>
    </row>
    <row r="11011" spans="1:16">
      <c r="A11011" s="484" t="s">
        <v>32678</v>
      </c>
      <c r="B11011" s="485" t="s">
        <v>32677</v>
      </c>
      <c r="C11011" t="s">
        <v>32676</v>
      </c>
      <c r="D11011" t="s">
        <v>32676</v>
      </c>
      <c r="E11011" t="str">
        <f t="shared" si="172"/>
        <v>467066 - NUTRI CULTURE</v>
      </c>
      <c r="F11011" t="s">
        <v>1513</v>
      </c>
      <c r="G11011" t="s">
        <v>32675</v>
      </c>
      <c r="I11011" t="s">
        <v>32674</v>
      </c>
      <c r="J11011" t="s">
        <v>32673</v>
      </c>
      <c r="K11011" t="s">
        <v>208</v>
      </c>
      <c r="L11011" t="s">
        <v>32672</v>
      </c>
      <c r="N11011" t="s">
        <v>208</v>
      </c>
      <c r="O11011" t="s">
        <v>476</v>
      </c>
      <c r="P11011" t="s">
        <v>476</v>
      </c>
    </row>
    <row r="11012" spans="1:16">
      <c r="A11012" s="484" t="s">
        <v>122270</v>
      </c>
      <c r="B11012" s="485" t="s">
        <v>122269</v>
      </c>
      <c r="C11012" t="s">
        <v>122268</v>
      </c>
      <c r="D11012" t="s">
        <v>122267</v>
      </c>
      <c r="E11012" t="str">
        <f t="shared" si="172"/>
        <v>456251 - ADPE SEVRES</v>
      </c>
      <c r="F11012" t="s">
        <v>5026</v>
      </c>
      <c r="G11012" t="s">
        <v>122266</v>
      </c>
      <c r="I11012" t="s">
        <v>12766</v>
      </c>
      <c r="J11012" t="s">
        <v>122265</v>
      </c>
      <c r="K11012" t="s">
        <v>208</v>
      </c>
      <c r="L11012" t="s">
        <v>122264</v>
      </c>
      <c r="N11012" t="s">
        <v>208</v>
      </c>
      <c r="O11012" t="s">
        <v>476</v>
      </c>
      <c r="P11012" t="s">
        <v>476</v>
      </c>
    </row>
    <row r="11013" spans="1:16">
      <c r="A11013" s="484" t="s">
        <v>123703</v>
      </c>
      <c r="B11013" s="485" t="s">
        <v>122269</v>
      </c>
      <c r="C11013" t="s">
        <v>123702</v>
      </c>
      <c r="D11013" t="s">
        <v>123701</v>
      </c>
      <c r="E11013" t="str">
        <f t="shared" si="172"/>
        <v>550449 - ADPE STAINS</v>
      </c>
      <c r="F11013" t="s">
        <v>36029</v>
      </c>
      <c r="G11013" t="s">
        <v>123700</v>
      </c>
      <c r="I11013" t="s">
        <v>123699</v>
      </c>
      <c r="J11013" t="s">
        <v>122265</v>
      </c>
      <c r="K11013" t="s">
        <v>208</v>
      </c>
      <c r="L11013" t="s">
        <v>123698</v>
      </c>
      <c r="N11013" t="s">
        <v>208</v>
      </c>
      <c r="O11013" t="s">
        <v>476</v>
      </c>
      <c r="P11013" t="s">
        <v>476</v>
      </c>
    </row>
    <row r="11014" spans="1:16">
      <c r="A11014" s="484" t="s">
        <v>86224</v>
      </c>
      <c r="B11014" s="485" t="s">
        <v>86223</v>
      </c>
      <c r="C11014" t="s">
        <v>86222</v>
      </c>
      <c r="D11014" t="s">
        <v>86221</v>
      </c>
      <c r="E11014" t="str">
        <f t="shared" si="172"/>
        <v>659022 - DRIVING EVENT CLERMONT FERRAND</v>
      </c>
      <c r="F11014" t="s">
        <v>30288</v>
      </c>
      <c r="G11014" t="s">
        <v>86220</v>
      </c>
      <c r="I11014" t="s">
        <v>1678</v>
      </c>
      <c r="K11014" t="s">
        <v>208</v>
      </c>
      <c r="L11014" t="s">
        <v>86219</v>
      </c>
      <c r="N11014" t="s">
        <v>208</v>
      </c>
      <c r="O11014" t="s">
        <v>476</v>
      </c>
      <c r="P11014" t="s">
        <v>476</v>
      </c>
    </row>
    <row r="11015" spans="1:16">
      <c r="A11015" s="484" t="s">
        <v>29146</v>
      </c>
      <c r="B11015" s="485" t="s">
        <v>29145</v>
      </c>
      <c r="C11015" t="s">
        <v>29144</v>
      </c>
      <c r="D11015" t="s">
        <v>29143</v>
      </c>
      <c r="E11015" t="str">
        <f t="shared" si="172"/>
        <v>649466 - PAYAN SYLVIE</v>
      </c>
      <c r="F11015" t="s">
        <v>13636</v>
      </c>
      <c r="G11015" t="s">
        <v>29142</v>
      </c>
      <c r="I11015" t="s">
        <v>29141</v>
      </c>
      <c r="J11015" t="s">
        <v>29140</v>
      </c>
      <c r="K11015" t="s">
        <v>208</v>
      </c>
      <c r="L11015" t="s">
        <v>29139</v>
      </c>
      <c r="N11015" t="s">
        <v>208</v>
      </c>
      <c r="O11015" t="s">
        <v>476</v>
      </c>
      <c r="P11015" t="s">
        <v>476</v>
      </c>
    </row>
    <row r="11016" spans="1:16">
      <c r="A11016" s="484" t="s">
        <v>38343</v>
      </c>
      <c r="B11016" s="485" t="s">
        <v>38342</v>
      </c>
      <c r="C11016" t="s">
        <v>38341</v>
      </c>
      <c r="D11016" t="s">
        <v>38340</v>
      </c>
      <c r="E11016" t="str">
        <f t="shared" si="172"/>
        <v>566068 - MAREMBERT HAMMOUCHE KATIA - STUDIO PILATES STRASBOURG</v>
      </c>
      <c r="F11016" t="s">
        <v>8706</v>
      </c>
      <c r="G11016" t="s">
        <v>38339</v>
      </c>
      <c r="I11016" t="s">
        <v>579</v>
      </c>
      <c r="J11016" t="s">
        <v>38338</v>
      </c>
      <c r="K11016" t="s">
        <v>208</v>
      </c>
      <c r="L11016" t="s">
        <v>38337</v>
      </c>
      <c r="N11016" t="s">
        <v>208</v>
      </c>
      <c r="O11016" t="s">
        <v>476</v>
      </c>
      <c r="P11016" t="s">
        <v>476</v>
      </c>
    </row>
    <row r="11017" spans="1:16">
      <c r="A11017" s="484" t="s">
        <v>124486</v>
      </c>
      <c r="B11017" s="485" t="s">
        <v>124485</v>
      </c>
      <c r="C11017" t="s">
        <v>124484</v>
      </c>
      <c r="D11017" t="s">
        <v>124483</v>
      </c>
      <c r="E11017" t="str">
        <f t="shared" si="172"/>
        <v>595937 - AFN</v>
      </c>
      <c r="F11017" t="s">
        <v>111041</v>
      </c>
      <c r="G11017" t="s">
        <v>124482</v>
      </c>
      <c r="I11017" t="s">
        <v>104155</v>
      </c>
      <c r="J11017" t="s">
        <v>124481</v>
      </c>
      <c r="K11017" t="s">
        <v>208</v>
      </c>
      <c r="L11017" t="s">
        <v>124480</v>
      </c>
      <c r="N11017" t="s">
        <v>208</v>
      </c>
      <c r="O11017" t="s">
        <v>476</v>
      </c>
      <c r="P11017" t="s">
        <v>476</v>
      </c>
    </row>
    <row r="11018" spans="1:16">
      <c r="A11018" s="484" t="s">
        <v>129597</v>
      </c>
      <c r="B11018" s="485" t="s">
        <v>129596</v>
      </c>
      <c r="C11018" t="s">
        <v>129595</v>
      </c>
      <c r="D11018" t="s">
        <v>129594</v>
      </c>
      <c r="E11018" t="str">
        <f t="shared" si="172"/>
        <v>641388 - ALTERNANCE BOURGOGNE MACON</v>
      </c>
      <c r="F11018" t="s">
        <v>19307</v>
      </c>
      <c r="G11018" t="s">
        <v>129593</v>
      </c>
      <c r="I11018" t="s">
        <v>2917</v>
      </c>
      <c r="J11018" t="s">
        <v>129592</v>
      </c>
      <c r="K11018" t="s">
        <v>208</v>
      </c>
      <c r="L11018" t="s">
        <v>129591</v>
      </c>
      <c r="N11018" t="s">
        <v>207</v>
      </c>
      <c r="O11018" t="s">
        <v>476</v>
      </c>
      <c r="P11018" t="s">
        <v>476</v>
      </c>
    </row>
    <row r="11019" spans="1:16">
      <c r="A11019" s="484" t="s">
        <v>126637</v>
      </c>
      <c r="B11019" s="485" t="s">
        <v>126636</v>
      </c>
      <c r="C11019" t="s">
        <v>126635</v>
      </c>
      <c r="D11019" t="s">
        <v>126634</v>
      </c>
      <c r="E11019" t="str">
        <f t="shared" si="172"/>
        <v>425126 - ARTOIS FORMATION PROFESSIONELLE</v>
      </c>
      <c r="F11019" t="s">
        <v>11895</v>
      </c>
      <c r="G11019" t="s">
        <v>126633</v>
      </c>
      <c r="H11019" t="s">
        <v>126632</v>
      </c>
      <c r="I11019" t="s">
        <v>126631</v>
      </c>
      <c r="J11019" t="s">
        <v>126630</v>
      </c>
      <c r="K11019" t="s">
        <v>208</v>
      </c>
      <c r="L11019" t="s">
        <v>126629</v>
      </c>
      <c r="N11019" t="s">
        <v>208</v>
      </c>
      <c r="O11019" t="s">
        <v>476</v>
      </c>
      <c r="P11019" t="s">
        <v>476</v>
      </c>
    </row>
    <row r="11020" spans="1:16">
      <c r="A11020" s="484" t="s">
        <v>38315</v>
      </c>
      <c r="B11020" s="485" t="s">
        <v>38314</v>
      </c>
      <c r="C11020" t="s">
        <v>38313</v>
      </c>
      <c r="D11020" t="s">
        <v>38312</v>
      </c>
      <c r="E11020" t="str">
        <f t="shared" si="172"/>
        <v>441820 - MARGUERITE JEAN LOUIS</v>
      </c>
      <c r="F11020" t="s">
        <v>38311</v>
      </c>
      <c r="G11020" t="s">
        <v>38310</v>
      </c>
      <c r="I11020" t="s">
        <v>38309</v>
      </c>
      <c r="K11020" t="s">
        <v>208</v>
      </c>
      <c r="L11020" t="s">
        <v>38308</v>
      </c>
      <c r="N11020" t="s">
        <v>208</v>
      </c>
      <c r="O11020" t="s">
        <v>476</v>
      </c>
      <c r="P11020" t="s">
        <v>476</v>
      </c>
    </row>
    <row r="11021" spans="1:16">
      <c r="A11021" s="484" t="s">
        <v>91404</v>
      </c>
      <c r="B11021" s="485" t="s">
        <v>91403</v>
      </c>
      <c r="C11021" t="s">
        <v>91402</v>
      </c>
      <c r="D11021" t="s">
        <v>91402</v>
      </c>
      <c r="E11021" t="str">
        <f t="shared" si="172"/>
        <v>470028 - COURS ANIMALIA</v>
      </c>
      <c r="F11021" t="s">
        <v>91401</v>
      </c>
      <c r="G11021" t="s">
        <v>91400</v>
      </c>
      <c r="I11021" t="s">
        <v>91399</v>
      </c>
      <c r="J11021" t="s">
        <v>91398</v>
      </c>
      <c r="K11021" t="s">
        <v>208</v>
      </c>
      <c r="L11021" t="s">
        <v>91397</v>
      </c>
      <c r="N11021" t="s">
        <v>208</v>
      </c>
      <c r="O11021" t="s">
        <v>476</v>
      </c>
      <c r="P11021" t="s">
        <v>476</v>
      </c>
    </row>
    <row r="11022" spans="1:16">
      <c r="A11022" s="484" t="s">
        <v>136920</v>
      </c>
      <c r="B11022" s="485" t="s">
        <v>136919</v>
      </c>
      <c r="C11022" t="s">
        <v>136918</v>
      </c>
      <c r="D11022" t="s">
        <v>136918</v>
      </c>
      <c r="E11022" t="str">
        <f t="shared" si="172"/>
        <v>609845 - ABBAL CINDY</v>
      </c>
      <c r="F11022" t="s">
        <v>1487</v>
      </c>
      <c r="G11022" t="s">
        <v>136917</v>
      </c>
      <c r="I11022" t="s">
        <v>6726</v>
      </c>
      <c r="J11022" t="s">
        <v>136916</v>
      </c>
      <c r="K11022" t="s">
        <v>208</v>
      </c>
      <c r="L11022" t="s">
        <v>136915</v>
      </c>
      <c r="N11022" t="s">
        <v>208</v>
      </c>
      <c r="O11022" t="s">
        <v>476</v>
      </c>
      <c r="P11022" t="s">
        <v>476</v>
      </c>
    </row>
    <row r="11023" spans="1:16">
      <c r="A11023" s="484" t="s">
        <v>115022</v>
      </c>
      <c r="B11023" s="485" t="s">
        <v>115021</v>
      </c>
      <c r="C11023" t="s">
        <v>115020</v>
      </c>
      <c r="D11023" t="s">
        <v>115020</v>
      </c>
      <c r="E11023" t="str">
        <f t="shared" si="172"/>
        <v>585312 - BARBRY AMANDA - AB FORMATION</v>
      </c>
      <c r="F11023" t="s">
        <v>29895</v>
      </c>
      <c r="G11023" t="s">
        <v>115019</v>
      </c>
      <c r="H11023" t="s">
        <v>42144</v>
      </c>
      <c r="I11023" t="s">
        <v>42142</v>
      </c>
      <c r="J11023" t="s">
        <v>115018</v>
      </c>
      <c r="K11023" t="s">
        <v>208</v>
      </c>
      <c r="L11023" t="s">
        <v>115017</v>
      </c>
      <c r="N11023" t="s">
        <v>208</v>
      </c>
      <c r="O11023" t="s">
        <v>476</v>
      </c>
      <c r="P11023" t="s">
        <v>476</v>
      </c>
    </row>
    <row r="11024" spans="1:16">
      <c r="A11024" s="484" t="s">
        <v>41580</v>
      </c>
      <c r="B11024" s="485" t="s">
        <v>41579</v>
      </c>
      <c r="C11024" t="s">
        <v>41578</v>
      </c>
      <c r="D11024" t="s">
        <v>41578</v>
      </c>
      <c r="E11024" t="str">
        <f t="shared" si="172"/>
        <v>624469 - LUCENACENSE</v>
      </c>
      <c r="F11024" t="s">
        <v>23134</v>
      </c>
      <c r="G11024" t="s">
        <v>41577</v>
      </c>
      <c r="H11024" t="s">
        <v>41576</v>
      </c>
      <c r="I11024" t="s">
        <v>1035</v>
      </c>
      <c r="K11024" t="s">
        <v>208</v>
      </c>
      <c r="L11024" t="s">
        <v>41575</v>
      </c>
      <c r="N11024" t="s">
        <v>208</v>
      </c>
      <c r="O11024" t="s">
        <v>476</v>
      </c>
      <c r="P11024" t="s">
        <v>476</v>
      </c>
    </row>
    <row r="11025" spans="1:16">
      <c r="A11025" s="484" t="s">
        <v>38415</v>
      </c>
      <c r="B11025" s="485" t="s">
        <v>38414</v>
      </c>
      <c r="C11025" t="s">
        <v>38413</v>
      </c>
      <c r="D11025" t="s">
        <v>38413</v>
      </c>
      <c r="E11025" t="str">
        <f t="shared" si="172"/>
        <v>424936 - MARCHAND CHRISTOPHE IFCCAC</v>
      </c>
      <c r="F11025" t="s">
        <v>1710</v>
      </c>
      <c r="G11025" t="s">
        <v>38412</v>
      </c>
      <c r="I11025" t="s">
        <v>1799</v>
      </c>
      <c r="J11025" t="s">
        <v>38411</v>
      </c>
      <c r="K11025" t="s">
        <v>208</v>
      </c>
      <c r="L11025" t="s">
        <v>38410</v>
      </c>
      <c r="N11025" t="s">
        <v>208</v>
      </c>
      <c r="O11025" t="s">
        <v>476</v>
      </c>
      <c r="P11025" t="s">
        <v>476</v>
      </c>
    </row>
    <row r="11026" spans="1:16">
      <c r="A11026" s="484" t="s">
        <v>79531</v>
      </c>
      <c r="B11026" s="485" t="s">
        <v>79530</v>
      </c>
      <c r="C11026" t="s">
        <v>79529</v>
      </c>
      <c r="D11026" t="s">
        <v>79529</v>
      </c>
      <c r="E11026" t="str">
        <f t="shared" si="172"/>
        <v>513088 - ENTHEOR</v>
      </c>
      <c r="F11026" t="s">
        <v>31423</v>
      </c>
      <c r="G11026" t="s">
        <v>79528</v>
      </c>
      <c r="I11026" t="s">
        <v>802</v>
      </c>
      <c r="J11026" t="s">
        <v>79527</v>
      </c>
      <c r="K11026" t="s">
        <v>208</v>
      </c>
      <c r="L11026" t="s">
        <v>79526</v>
      </c>
      <c r="N11026" t="s">
        <v>208</v>
      </c>
      <c r="O11026" t="s">
        <v>476</v>
      </c>
      <c r="P11026" t="s">
        <v>476</v>
      </c>
    </row>
    <row r="11027" spans="1:16">
      <c r="A11027" s="484" t="s">
        <v>133843</v>
      </c>
      <c r="B11027" s="485" t="s">
        <v>133842</v>
      </c>
      <c r="C11027" t="s">
        <v>133841</v>
      </c>
      <c r="D11027" t="s">
        <v>133840</v>
      </c>
      <c r="E11027" t="str">
        <f t="shared" si="172"/>
        <v>421157 - AFCESS IFCEES</v>
      </c>
      <c r="F11027" t="s">
        <v>1952</v>
      </c>
      <c r="G11027" t="s">
        <v>133839</v>
      </c>
      <c r="H11027" t="s">
        <v>133838</v>
      </c>
      <c r="I11027" t="s">
        <v>11482</v>
      </c>
      <c r="J11027" t="s">
        <v>133837</v>
      </c>
      <c r="K11027" t="s">
        <v>133836</v>
      </c>
      <c r="L11027" t="s">
        <v>133835</v>
      </c>
      <c r="N11027" t="s">
        <v>208</v>
      </c>
      <c r="O11027" t="s">
        <v>476</v>
      </c>
      <c r="P11027" t="s">
        <v>476</v>
      </c>
    </row>
    <row r="11028" spans="1:16">
      <c r="A11028" s="484" t="s">
        <v>47624</v>
      </c>
      <c r="B11028" s="485" t="s">
        <v>47623</v>
      </c>
      <c r="C11028" t="s">
        <v>47622</v>
      </c>
      <c r="D11028" t="s">
        <v>47621</v>
      </c>
      <c r="E11028" t="str">
        <f t="shared" si="172"/>
        <v>548005 - KURC EMMANUEL</v>
      </c>
      <c r="F11028" t="s">
        <v>3656</v>
      </c>
      <c r="G11028" t="s">
        <v>47620</v>
      </c>
      <c r="H11028" t="s">
        <v>47619</v>
      </c>
      <c r="I11028" t="s">
        <v>47618</v>
      </c>
      <c r="J11028" t="s">
        <v>47617</v>
      </c>
      <c r="K11028" t="s">
        <v>208</v>
      </c>
      <c r="L11028" t="s">
        <v>47616</v>
      </c>
      <c r="N11028" t="s">
        <v>208</v>
      </c>
      <c r="O11028" t="s">
        <v>476</v>
      </c>
      <c r="P11028" t="s">
        <v>476</v>
      </c>
    </row>
    <row r="11029" spans="1:16">
      <c r="A11029" s="484" t="s">
        <v>77916</v>
      </c>
      <c r="B11029" s="485" t="s">
        <v>77915</v>
      </c>
      <c r="C11029" t="s">
        <v>77914</v>
      </c>
      <c r="D11029" t="s">
        <v>77913</v>
      </c>
      <c r="E11029" t="str">
        <f t="shared" si="172"/>
        <v>491093 - ESTHETIC &amp; COMPANY</v>
      </c>
      <c r="F11029" t="s">
        <v>75203</v>
      </c>
      <c r="G11029" t="s">
        <v>77912</v>
      </c>
      <c r="I11029" t="s">
        <v>2739</v>
      </c>
      <c r="J11029" t="s">
        <v>77911</v>
      </c>
      <c r="K11029" t="s">
        <v>208</v>
      </c>
      <c r="L11029" t="s">
        <v>77910</v>
      </c>
      <c r="N11029" t="s">
        <v>208</v>
      </c>
      <c r="O11029" t="s">
        <v>476</v>
      </c>
      <c r="P11029" t="s">
        <v>476</v>
      </c>
    </row>
    <row r="11030" spans="1:16">
      <c r="A11030" s="484" t="s">
        <v>128189</v>
      </c>
      <c r="B11030" s="485" t="s">
        <v>128188</v>
      </c>
      <c r="C11030" t="s">
        <v>128187</v>
      </c>
      <c r="D11030" t="s">
        <v>128187</v>
      </c>
      <c r="E11030" t="str">
        <f t="shared" si="172"/>
        <v>577315 - ANJAYATI</v>
      </c>
      <c r="F11030" t="s">
        <v>71974</v>
      </c>
      <c r="G11030" t="s">
        <v>128186</v>
      </c>
      <c r="I11030" t="s">
        <v>895</v>
      </c>
      <c r="J11030" t="s">
        <v>128185</v>
      </c>
      <c r="K11030" t="s">
        <v>208</v>
      </c>
      <c r="L11030" t="s">
        <v>128184</v>
      </c>
      <c r="N11030" t="s">
        <v>208</v>
      </c>
      <c r="O11030" t="s">
        <v>476</v>
      </c>
      <c r="P11030" t="s">
        <v>476</v>
      </c>
    </row>
    <row r="11031" spans="1:16">
      <c r="A11031" s="484" t="s">
        <v>85769</v>
      </c>
      <c r="B11031" s="485" t="s">
        <v>85768</v>
      </c>
      <c r="C11031" t="s">
        <v>85767</v>
      </c>
      <c r="D11031" t="s">
        <v>85766</v>
      </c>
      <c r="E11031" t="str">
        <f t="shared" si="172"/>
        <v>641364 - DUPONT JEROME</v>
      </c>
      <c r="F11031" t="s">
        <v>19307</v>
      </c>
      <c r="G11031" t="s">
        <v>85765</v>
      </c>
      <c r="I11031" t="s">
        <v>39980</v>
      </c>
      <c r="J11031" t="s">
        <v>85764</v>
      </c>
      <c r="K11031" t="s">
        <v>208</v>
      </c>
      <c r="L11031" t="s">
        <v>85763</v>
      </c>
      <c r="N11031" t="s">
        <v>208</v>
      </c>
      <c r="O11031" t="s">
        <v>476</v>
      </c>
      <c r="P11031" t="s">
        <v>476</v>
      </c>
    </row>
    <row r="11032" spans="1:16">
      <c r="A11032" s="484" t="s">
        <v>59540</v>
      </c>
      <c r="B11032" s="485" t="s">
        <v>59539</v>
      </c>
      <c r="C11032" t="s">
        <v>59538</v>
      </c>
      <c r="D11032" t="s">
        <v>59538</v>
      </c>
      <c r="E11032" t="str">
        <f t="shared" si="172"/>
        <v>644808 - IDEALLIS</v>
      </c>
      <c r="F11032" t="s">
        <v>14932</v>
      </c>
      <c r="G11032" t="s">
        <v>59537</v>
      </c>
      <c r="H11032" t="s">
        <v>59536</v>
      </c>
      <c r="I11032" t="s">
        <v>966</v>
      </c>
      <c r="J11032" t="s">
        <v>59535</v>
      </c>
      <c r="K11032" t="s">
        <v>208</v>
      </c>
      <c r="L11032" t="s">
        <v>59534</v>
      </c>
      <c r="N11032" t="s">
        <v>208</v>
      </c>
      <c r="O11032" t="s">
        <v>476</v>
      </c>
      <c r="P11032" t="s">
        <v>476</v>
      </c>
    </row>
    <row r="11033" spans="1:16">
      <c r="A11033" s="484" t="s">
        <v>26819</v>
      </c>
      <c r="B11033" s="485" t="s">
        <v>26818</v>
      </c>
      <c r="C11033" t="s">
        <v>26817</v>
      </c>
      <c r="D11033" t="s">
        <v>26817</v>
      </c>
      <c r="E11033" t="str">
        <f t="shared" si="172"/>
        <v>573280 - POUSSARD PATRICK ANDRE LUCIEN - CF2P FORMATION</v>
      </c>
      <c r="F11033" t="s">
        <v>8150</v>
      </c>
      <c r="G11033" t="s">
        <v>26816</v>
      </c>
      <c r="H11033" t="s">
        <v>26815</v>
      </c>
      <c r="I11033" t="s">
        <v>26814</v>
      </c>
      <c r="J11033" t="s">
        <v>26813</v>
      </c>
      <c r="K11033" t="s">
        <v>208</v>
      </c>
      <c r="L11033" t="s">
        <v>26812</v>
      </c>
      <c r="N11033" t="s">
        <v>208</v>
      </c>
      <c r="O11033" t="s">
        <v>476</v>
      </c>
      <c r="P11033" t="s">
        <v>476</v>
      </c>
    </row>
    <row r="11034" spans="1:16">
      <c r="A11034" s="484" t="s">
        <v>117121</v>
      </c>
      <c r="B11034" s="485" t="s">
        <v>117120</v>
      </c>
      <c r="C11034" t="s">
        <v>117119</v>
      </c>
      <c r="D11034" t="s">
        <v>117119</v>
      </c>
      <c r="E11034" t="str">
        <f t="shared" si="172"/>
        <v>590319 - AUBERT MARIE ANGE</v>
      </c>
      <c r="F11034" t="s">
        <v>5530</v>
      </c>
      <c r="G11034" t="s">
        <v>117118</v>
      </c>
      <c r="H11034" t="s">
        <v>117117</v>
      </c>
      <c r="I11034" t="s">
        <v>3016</v>
      </c>
      <c r="J11034" t="s">
        <v>117116</v>
      </c>
      <c r="K11034" t="s">
        <v>208</v>
      </c>
      <c r="L11034" t="s">
        <v>117115</v>
      </c>
      <c r="N11034" t="s">
        <v>208</v>
      </c>
      <c r="O11034" t="s">
        <v>476</v>
      </c>
      <c r="P11034" t="s">
        <v>476</v>
      </c>
    </row>
    <row r="11035" spans="1:16">
      <c r="A11035" s="484" t="s">
        <v>54257</v>
      </c>
      <c r="B11035" s="485" t="s">
        <v>54256</v>
      </c>
      <c r="C11035" t="s">
        <v>54255</v>
      </c>
      <c r="D11035" t="s">
        <v>54254</v>
      </c>
      <c r="E11035" t="str">
        <f t="shared" si="172"/>
        <v>656586 - I2FT</v>
      </c>
      <c r="F11035" t="s">
        <v>15215</v>
      </c>
      <c r="G11035" t="s">
        <v>54253</v>
      </c>
      <c r="I11035" t="s">
        <v>626</v>
      </c>
      <c r="J11035" t="s">
        <v>54252</v>
      </c>
      <c r="K11035" t="s">
        <v>208</v>
      </c>
      <c r="L11035" t="s">
        <v>54251</v>
      </c>
      <c r="N11035" t="s">
        <v>208</v>
      </c>
      <c r="O11035" t="s">
        <v>476</v>
      </c>
      <c r="P11035" t="s">
        <v>476</v>
      </c>
    </row>
    <row r="11036" spans="1:16">
      <c r="A11036" s="484" t="s">
        <v>64674</v>
      </c>
      <c r="B11036" s="485" t="s">
        <v>64673</v>
      </c>
      <c r="C11036" t="s">
        <v>64672</v>
      </c>
      <c r="D11036" t="s">
        <v>64672</v>
      </c>
      <c r="E11036" t="str">
        <f t="shared" si="172"/>
        <v>617829 - GRIFFIT SYLVAIN</v>
      </c>
      <c r="F11036" t="s">
        <v>15463</v>
      </c>
      <c r="G11036" t="s">
        <v>64671</v>
      </c>
      <c r="H11036" t="s">
        <v>64670</v>
      </c>
      <c r="I11036" t="s">
        <v>4665</v>
      </c>
      <c r="J11036" t="s">
        <v>64669</v>
      </c>
      <c r="K11036" t="s">
        <v>208</v>
      </c>
      <c r="L11036" t="s">
        <v>64668</v>
      </c>
      <c r="N11036" t="s">
        <v>208</v>
      </c>
      <c r="O11036" t="s">
        <v>476</v>
      </c>
      <c r="P11036" t="s">
        <v>476</v>
      </c>
    </row>
    <row r="11037" spans="1:16">
      <c r="A11037" s="484" t="s">
        <v>78856</v>
      </c>
      <c r="B11037" s="485" t="s">
        <v>78855</v>
      </c>
      <c r="C11037" t="s">
        <v>78854</v>
      </c>
      <c r="D11037" t="s">
        <v>78853</v>
      </c>
      <c r="E11037" t="str">
        <f t="shared" si="172"/>
        <v>614749 - ER RAFIK GUYET KHATY</v>
      </c>
      <c r="F11037" t="s">
        <v>39171</v>
      </c>
      <c r="G11037" t="s">
        <v>78852</v>
      </c>
      <c r="I11037" t="s">
        <v>618</v>
      </c>
      <c r="K11037" t="s">
        <v>208</v>
      </c>
      <c r="L11037" t="s">
        <v>78851</v>
      </c>
      <c r="N11037" t="s">
        <v>208</v>
      </c>
      <c r="O11037" t="s">
        <v>476</v>
      </c>
      <c r="P11037" t="s">
        <v>476</v>
      </c>
    </row>
    <row r="11038" spans="1:16">
      <c r="A11038" s="484" t="s">
        <v>62978</v>
      </c>
      <c r="B11038" s="485" t="s">
        <v>62977</v>
      </c>
      <c r="C11038" t="s">
        <v>62976</v>
      </c>
      <c r="D11038" t="s">
        <v>62976</v>
      </c>
      <c r="E11038" t="str">
        <f t="shared" si="172"/>
        <v>436434 - GUIET LAMBERT SYLVIE - TREMAT FORMATION</v>
      </c>
      <c r="F11038" t="s">
        <v>24184</v>
      </c>
      <c r="G11038" t="s">
        <v>62975</v>
      </c>
      <c r="I11038" t="s">
        <v>14525</v>
      </c>
      <c r="J11038" t="s">
        <v>62974</v>
      </c>
      <c r="K11038" t="s">
        <v>208</v>
      </c>
      <c r="L11038" t="s">
        <v>62973</v>
      </c>
      <c r="N11038" t="s">
        <v>208</v>
      </c>
      <c r="O11038" t="s">
        <v>476</v>
      </c>
      <c r="P11038" t="s">
        <v>476</v>
      </c>
    </row>
    <row r="11039" spans="1:16">
      <c r="A11039" s="484" t="s">
        <v>114912</v>
      </c>
      <c r="B11039" s="485" t="s">
        <v>114911</v>
      </c>
      <c r="C11039" t="s">
        <v>114910</v>
      </c>
      <c r="D11039" t="s">
        <v>114910</v>
      </c>
      <c r="E11039" t="str">
        <f t="shared" si="172"/>
        <v>609705 - BASTIDEHUGO</v>
      </c>
      <c r="F11039" t="s">
        <v>1817</v>
      </c>
      <c r="G11039" t="s">
        <v>114909</v>
      </c>
      <c r="I11039" t="s">
        <v>44861</v>
      </c>
      <c r="J11039" t="s">
        <v>114908</v>
      </c>
      <c r="K11039" t="s">
        <v>208</v>
      </c>
      <c r="L11039" t="s">
        <v>114907</v>
      </c>
      <c r="N11039" t="s">
        <v>208</v>
      </c>
      <c r="O11039" t="s">
        <v>476</v>
      </c>
      <c r="P11039" t="s">
        <v>476</v>
      </c>
    </row>
    <row r="11040" spans="1:16">
      <c r="A11040" s="484" t="s">
        <v>130725</v>
      </c>
      <c r="B11040" s="485" t="s">
        <v>130724</v>
      </c>
      <c r="C11040" t="s">
        <v>130723</v>
      </c>
      <c r="D11040" t="s">
        <v>130723</v>
      </c>
      <c r="E11040" t="str">
        <f t="shared" si="172"/>
        <v>529679 - ALEOX</v>
      </c>
      <c r="F11040" t="s">
        <v>130722</v>
      </c>
      <c r="G11040" t="s">
        <v>130721</v>
      </c>
      <c r="I11040" t="s">
        <v>1406</v>
      </c>
      <c r="J11040" t="s">
        <v>130720</v>
      </c>
      <c r="K11040" t="s">
        <v>208</v>
      </c>
      <c r="L11040" t="s">
        <v>130719</v>
      </c>
      <c r="N11040" t="s">
        <v>208</v>
      </c>
      <c r="O11040" t="s">
        <v>476</v>
      </c>
      <c r="P11040" t="s">
        <v>476</v>
      </c>
    </row>
    <row r="11041" spans="1:16">
      <c r="A11041" s="484" t="s">
        <v>62899</v>
      </c>
      <c r="B11041" s="485" t="s">
        <v>62898</v>
      </c>
      <c r="C11041" t="s">
        <v>62897</v>
      </c>
      <c r="D11041" t="s">
        <v>62896</v>
      </c>
      <c r="E11041" t="str">
        <f t="shared" si="172"/>
        <v>496996 - ROBIN SYLVIE</v>
      </c>
      <c r="F11041" t="s">
        <v>46133</v>
      </c>
      <c r="G11041" t="s">
        <v>62895</v>
      </c>
      <c r="I11041" t="s">
        <v>8105</v>
      </c>
      <c r="K11041" t="s">
        <v>208</v>
      </c>
      <c r="L11041" t="s">
        <v>62894</v>
      </c>
      <c r="N11041" t="s">
        <v>208</v>
      </c>
      <c r="O11041" t="s">
        <v>476</v>
      </c>
      <c r="P11041" t="s">
        <v>476</v>
      </c>
    </row>
    <row r="11042" spans="1:16">
      <c r="A11042" s="484" t="s">
        <v>123948</v>
      </c>
      <c r="B11042" s="485" t="s">
        <v>123947</v>
      </c>
      <c r="C11042" t="s">
        <v>123946</v>
      </c>
      <c r="D11042" t="s">
        <v>123945</v>
      </c>
      <c r="E11042" t="str">
        <f t="shared" si="172"/>
        <v>610744 - ABFC</v>
      </c>
      <c r="F11042" t="s">
        <v>1857</v>
      </c>
      <c r="G11042" t="s">
        <v>123944</v>
      </c>
      <c r="I11042" t="s">
        <v>31341</v>
      </c>
      <c r="J11042" t="s">
        <v>123943</v>
      </c>
      <c r="K11042" t="s">
        <v>208</v>
      </c>
      <c r="L11042" t="s">
        <v>123942</v>
      </c>
      <c r="N11042" t="s">
        <v>208</v>
      </c>
      <c r="O11042" t="s">
        <v>476</v>
      </c>
      <c r="P11042" t="s">
        <v>476</v>
      </c>
    </row>
    <row r="11043" spans="1:16">
      <c r="A11043" s="484" t="s">
        <v>8898</v>
      </c>
      <c r="B11043" s="485" t="s">
        <v>8897</v>
      </c>
      <c r="C11043" t="s">
        <v>8896</v>
      </c>
      <c r="D11043" t="s">
        <v>8896</v>
      </c>
      <c r="E11043" t="str">
        <f t="shared" si="172"/>
        <v>562191 - TRETSCH DELPHINE</v>
      </c>
      <c r="F11043" t="s">
        <v>6474</v>
      </c>
      <c r="G11043" t="s">
        <v>8895</v>
      </c>
      <c r="I11043" t="s">
        <v>8894</v>
      </c>
      <c r="J11043" t="s">
        <v>8893</v>
      </c>
      <c r="K11043" t="s">
        <v>208</v>
      </c>
      <c r="L11043" t="s">
        <v>8892</v>
      </c>
      <c r="N11043" t="s">
        <v>208</v>
      </c>
      <c r="O11043" t="s">
        <v>476</v>
      </c>
      <c r="P11043" t="s">
        <v>476</v>
      </c>
    </row>
    <row r="11044" spans="1:16">
      <c r="A11044" s="484" t="s">
        <v>111981</v>
      </c>
      <c r="B11044" s="485" t="s">
        <v>111980</v>
      </c>
      <c r="C11044" t="s">
        <v>111979</v>
      </c>
      <c r="D11044" t="s">
        <v>111978</v>
      </c>
      <c r="E11044" t="str">
        <f t="shared" si="172"/>
        <v>509383 - BROUSSEAU MONJO SANDRINE</v>
      </c>
      <c r="F11044" t="s">
        <v>3297</v>
      </c>
      <c r="G11044" t="s">
        <v>111977</v>
      </c>
      <c r="I11044" t="s">
        <v>17495</v>
      </c>
      <c r="J11044" t="s">
        <v>111976</v>
      </c>
      <c r="K11044" t="s">
        <v>208</v>
      </c>
      <c r="L11044" t="s">
        <v>111975</v>
      </c>
      <c r="N11044" t="s">
        <v>208</v>
      </c>
      <c r="O11044" t="s">
        <v>476</v>
      </c>
      <c r="P11044" t="s">
        <v>476</v>
      </c>
    </row>
    <row r="11045" spans="1:16">
      <c r="A11045" s="484" t="s">
        <v>38156</v>
      </c>
      <c r="B11045" s="485" t="s">
        <v>38155</v>
      </c>
      <c r="C11045" t="s">
        <v>38154</v>
      </c>
      <c r="D11045" t="s">
        <v>38154</v>
      </c>
      <c r="E11045" t="str">
        <f t="shared" si="172"/>
        <v>595020 - MARMAGNE MARESCAUX ANNE</v>
      </c>
      <c r="F11045" t="s">
        <v>38153</v>
      </c>
      <c r="G11045" t="s">
        <v>38152</v>
      </c>
      <c r="H11045" t="s">
        <v>23510</v>
      </c>
      <c r="I11045" t="s">
        <v>9025</v>
      </c>
      <c r="J11045" t="s">
        <v>38151</v>
      </c>
      <c r="K11045" t="s">
        <v>208</v>
      </c>
      <c r="L11045" t="s">
        <v>38150</v>
      </c>
      <c r="N11045" t="s">
        <v>208</v>
      </c>
      <c r="O11045" t="s">
        <v>476</v>
      </c>
      <c r="P11045" t="s">
        <v>476</v>
      </c>
    </row>
    <row r="11046" spans="1:16">
      <c r="A11046" s="484" t="s">
        <v>74197</v>
      </c>
      <c r="B11046" s="485" t="s">
        <v>74196</v>
      </c>
      <c r="C11046" t="s">
        <v>74195</v>
      </c>
      <c r="D11046" t="s">
        <v>74194</v>
      </c>
      <c r="E11046" t="str">
        <f t="shared" si="172"/>
        <v>671757 - FAMCHON BOI CINDY</v>
      </c>
      <c r="F11046" t="s">
        <v>2969</v>
      </c>
      <c r="G11046" t="s">
        <v>74193</v>
      </c>
      <c r="I11046" t="s">
        <v>33396</v>
      </c>
      <c r="J11046" t="s">
        <v>74192</v>
      </c>
      <c r="K11046" t="s">
        <v>208</v>
      </c>
      <c r="L11046" t="s">
        <v>74191</v>
      </c>
      <c r="N11046" t="s">
        <v>208</v>
      </c>
      <c r="O11046" t="s">
        <v>476</v>
      </c>
      <c r="P11046" t="s">
        <v>476</v>
      </c>
    </row>
    <row r="11047" spans="1:16">
      <c r="A11047" s="484" t="s">
        <v>28424</v>
      </c>
      <c r="B11047" s="485" t="s">
        <v>28423</v>
      </c>
      <c r="C11047" t="s">
        <v>28422</v>
      </c>
      <c r="D11047" t="s">
        <v>28422</v>
      </c>
      <c r="E11047" t="str">
        <f t="shared" si="172"/>
        <v>644031 - PETIT REVERDY CECILE</v>
      </c>
      <c r="F11047" t="s">
        <v>28421</v>
      </c>
      <c r="G11047" t="s">
        <v>28420</v>
      </c>
      <c r="I11047" t="s">
        <v>13562</v>
      </c>
      <c r="J11047" t="s">
        <v>28419</v>
      </c>
      <c r="K11047" t="s">
        <v>208</v>
      </c>
      <c r="L11047" t="s">
        <v>28418</v>
      </c>
      <c r="N11047" t="s">
        <v>208</v>
      </c>
      <c r="O11047" t="s">
        <v>476</v>
      </c>
      <c r="P11047" t="s">
        <v>476</v>
      </c>
    </row>
    <row r="11048" spans="1:16">
      <c r="A11048" s="484" t="s">
        <v>1388</v>
      </c>
      <c r="B11048" s="485" t="s">
        <v>1387</v>
      </c>
      <c r="C11048" t="s">
        <v>1386</v>
      </c>
      <c r="D11048" t="s">
        <v>1386</v>
      </c>
      <c r="E11048" t="str">
        <f t="shared" si="172"/>
        <v>682070 - YONGE CHARLOTTE</v>
      </c>
      <c r="F11048" t="s">
        <v>1385</v>
      </c>
      <c r="G11048" t="s">
        <v>1384</v>
      </c>
      <c r="I11048" t="s">
        <v>626</v>
      </c>
      <c r="J11048" t="s">
        <v>1383</v>
      </c>
      <c r="K11048" t="s">
        <v>208</v>
      </c>
      <c r="L11048" t="s">
        <v>1382</v>
      </c>
      <c r="N11048" t="s">
        <v>208</v>
      </c>
      <c r="O11048" t="s">
        <v>476</v>
      </c>
      <c r="P11048" t="s">
        <v>476</v>
      </c>
    </row>
    <row r="11049" spans="1:16">
      <c r="A11049" s="484" t="s">
        <v>12724</v>
      </c>
      <c r="B11049" s="485" t="s">
        <v>12723</v>
      </c>
      <c r="C11049" t="s">
        <v>12722</v>
      </c>
      <c r="D11049" t="s">
        <v>12722</v>
      </c>
      <c r="E11049" t="str">
        <f t="shared" si="172"/>
        <v>663001 - STRATEGO</v>
      </c>
      <c r="F11049" t="s">
        <v>8159</v>
      </c>
      <c r="G11049" t="s">
        <v>12721</v>
      </c>
      <c r="I11049" t="s">
        <v>1148</v>
      </c>
      <c r="J11049" t="s">
        <v>12720</v>
      </c>
      <c r="K11049" t="s">
        <v>208</v>
      </c>
      <c r="L11049" t="s">
        <v>12719</v>
      </c>
      <c r="N11049" t="s">
        <v>208</v>
      </c>
      <c r="O11049" t="s">
        <v>476</v>
      </c>
      <c r="P11049" t="s">
        <v>476</v>
      </c>
    </row>
    <row r="11050" spans="1:16">
      <c r="A11050" s="484" t="s">
        <v>979</v>
      </c>
      <c r="B11050" s="485" t="s">
        <v>978</v>
      </c>
      <c r="C11050" t="s">
        <v>977</v>
      </c>
      <c r="D11050" t="s">
        <v>977</v>
      </c>
      <c r="E11050" t="str">
        <f t="shared" si="172"/>
        <v>564886 - 1762  CONSULTANTS</v>
      </c>
      <c r="F11050" t="s">
        <v>683</v>
      </c>
      <c r="G11050" t="s">
        <v>976</v>
      </c>
      <c r="I11050" t="s">
        <v>860</v>
      </c>
      <c r="J11050" t="s">
        <v>975</v>
      </c>
      <c r="K11050" t="s">
        <v>208</v>
      </c>
      <c r="L11050" t="s">
        <v>974</v>
      </c>
      <c r="N11050" t="s">
        <v>208</v>
      </c>
      <c r="O11050" t="s">
        <v>476</v>
      </c>
      <c r="P11050" t="s">
        <v>476</v>
      </c>
    </row>
    <row r="11051" spans="1:16">
      <c r="A11051" s="484" t="s">
        <v>112388</v>
      </c>
      <c r="B11051" s="485" t="s">
        <v>112387</v>
      </c>
      <c r="C11051" t="s">
        <v>112386</v>
      </c>
      <c r="D11051" t="s">
        <v>112385</v>
      </c>
      <c r="E11051" t="str">
        <f t="shared" si="172"/>
        <v>496170 - BOUTHEON AYMERIC</v>
      </c>
      <c r="F11051" t="s">
        <v>1021</v>
      </c>
      <c r="G11051" t="s">
        <v>112384</v>
      </c>
      <c r="I11051" t="s">
        <v>681</v>
      </c>
      <c r="J11051" t="s">
        <v>112383</v>
      </c>
      <c r="K11051" t="s">
        <v>208</v>
      </c>
      <c r="L11051" t="s">
        <v>112382</v>
      </c>
      <c r="N11051" t="s">
        <v>208</v>
      </c>
      <c r="O11051" t="s">
        <v>476</v>
      </c>
      <c r="P11051" t="s">
        <v>476</v>
      </c>
    </row>
    <row r="11052" spans="1:16">
      <c r="A11052" s="484" t="s">
        <v>128255</v>
      </c>
      <c r="B11052" s="485" t="s">
        <v>128254</v>
      </c>
      <c r="C11052" t="s">
        <v>128253</v>
      </c>
      <c r="D11052" t="s">
        <v>128253</v>
      </c>
      <c r="E11052" t="str">
        <f t="shared" si="172"/>
        <v>652763 - ANIMALSUP</v>
      </c>
      <c r="F11052" t="s">
        <v>4574</v>
      </c>
      <c r="G11052" t="s">
        <v>128252</v>
      </c>
      <c r="I11052" t="s">
        <v>128251</v>
      </c>
      <c r="J11052" t="s">
        <v>128250</v>
      </c>
      <c r="K11052" t="s">
        <v>208</v>
      </c>
      <c r="L11052" t="s">
        <v>128249</v>
      </c>
      <c r="N11052" t="s">
        <v>208</v>
      </c>
      <c r="O11052" t="s">
        <v>476</v>
      </c>
      <c r="P11052" t="s">
        <v>476</v>
      </c>
    </row>
    <row r="11053" spans="1:16">
      <c r="A11053" s="484" t="s">
        <v>49707</v>
      </c>
      <c r="B11053" s="485" t="s">
        <v>49706</v>
      </c>
      <c r="C11053" t="s">
        <v>49705</v>
      </c>
      <c r="D11053" t="s">
        <v>49705</v>
      </c>
      <c r="E11053" t="str">
        <f t="shared" si="172"/>
        <v>613113 - JACOB CAROLE - 1001 TAILLES</v>
      </c>
      <c r="F11053" t="s">
        <v>20422</v>
      </c>
      <c r="G11053" t="s">
        <v>49704</v>
      </c>
      <c r="I11053" t="s">
        <v>42163</v>
      </c>
      <c r="J11053" t="s">
        <v>49703</v>
      </c>
      <c r="K11053" t="s">
        <v>208</v>
      </c>
      <c r="L11053" t="s">
        <v>49702</v>
      </c>
      <c r="N11053" t="s">
        <v>208</v>
      </c>
      <c r="O11053" t="s">
        <v>476</v>
      </c>
      <c r="P11053" t="s">
        <v>476</v>
      </c>
    </row>
    <row r="11054" spans="1:16">
      <c r="A11054" s="484" t="s">
        <v>15942</v>
      </c>
      <c r="B11054" s="485" t="s">
        <v>15941</v>
      </c>
      <c r="C11054" t="s">
        <v>15940</v>
      </c>
      <c r="D11054" t="s">
        <v>15939</v>
      </c>
      <c r="E11054" t="str">
        <f t="shared" si="172"/>
        <v>664844 - SOGEFCO</v>
      </c>
      <c r="F11054" t="s">
        <v>15938</v>
      </c>
      <c r="G11054" t="s">
        <v>15937</v>
      </c>
      <c r="I11054" t="s">
        <v>15276</v>
      </c>
      <c r="J11054" t="s">
        <v>15936</v>
      </c>
      <c r="K11054" t="s">
        <v>208</v>
      </c>
      <c r="L11054" t="s">
        <v>15935</v>
      </c>
      <c r="N11054" t="s">
        <v>208</v>
      </c>
      <c r="O11054" t="s">
        <v>476</v>
      </c>
      <c r="P11054" t="s">
        <v>476</v>
      </c>
    </row>
    <row r="11055" spans="1:16">
      <c r="A11055" s="484" t="s">
        <v>21642</v>
      </c>
      <c r="B11055" s="485" t="s">
        <v>21641</v>
      </c>
      <c r="C11055" t="s">
        <v>21640</v>
      </c>
      <c r="D11055" t="s">
        <v>21640</v>
      </c>
      <c r="E11055" t="str">
        <f t="shared" si="172"/>
        <v>536878 - RISTORI DAVID 2A FORMATION</v>
      </c>
      <c r="F11055" t="s">
        <v>8230</v>
      </c>
      <c r="G11055" t="s">
        <v>21639</v>
      </c>
      <c r="H11055" t="s">
        <v>21638</v>
      </c>
      <c r="I11055" t="s">
        <v>12251</v>
      </c>
      <c r="K11055" t="s">
        <v>208</v>
      </c>
      <c r="L11055" t="s">
        <v>21637</v>
      </c>
      <c r="N11055" t="s">
        <v>208</v>
      </c>
      <c r="O11055" t="s">
        <v>476</v>
      </c>
      <c r="P11055" t="s">
        <v>476</v>
      </c>
    </row>
    <row r="11056" spans="1:16">
      <c r="A11056" s="484" t="s">
        <v>67874</v>
      </c>
      <c r="B11056" s="485" t="s">
        <v>67873</v>
      </c>
      <c r="C11056" t="s">
        <v>67872</v>
      </c>
      <c r="D11056" t="s">
        <v>67871</v>
      </c>
      <c r="E11056" t="str">
        <f t="shared" si="172"/>
        <v>601299 - SOPHIE GAILLARD FORMATION</v>
      </c>
      <c r="F11056" t="s">
        <v>3131</v>
      </c>
      <c r="G11056" t="s">
        <v>67870</v>
      </c>
      <c r="I11056" t="s">
        <v>795</v>
      </c>
      <c r="J11056" t="s">
        <v>67869</v>
      </c>
      <c r="K11056" t="s">
        <v>208</v>
      </c>
      <c r="L11056" t="s">
        <v>67868</v>
      </c>
      <c r="N11056" t="s">
        <v>208</v>
      </c>
      <c r="O11056" t="s">
        <v>476</v>
      </c>
      <c r="P11056" t="s">
        <v>476</v>
      </c>
    </row>
    <row r="11057" spans="1:16">
      <c r="A11057" s="484" t="s">
        <v>35200</v>
      </c>
      <c r="B11057" s="485" t="s">
        <v>35199</v>
      </c>
      <c r="C11057" t="s">
        <v>35198</v>
      </c>
      <c r="D11057" t="s">
        <v>35198</v>
      </c>
      <c r="E11057" t="str">
        <f t="shared" si="172"/>
        <v>645930 - MORETTI ISABELLE</v>
      </c>
      <c r="F11057" t="s">
        <v>3986</v>
      </c>
      <c r="G11057" t="s">
        <v>35197</v>
      </c>
      <c r="I11057" t="s">
        <v>35196</v>
      </c>
      <c r="J11057" t="s">
        <v>35195</v>
      </c>
      <c r="K11057" t="s">
        <v>208</v>
      </c>
      <c r="L11057" t="s">
        <v>35194</v>
      </c>
      <c r="N11057" t="s">
        <v>208</v>
      </c>
      <c r="O11057" t="s">
        <v>476</v>
      </c>
      <c r="P11057" t="s">
        <v>476</v>
      </c>
    </row>
    <row r="11058" spans="1:16">
      <c r="A11058" s="484" t="s">
        <v>71969</v>
      </c>
      <c r="B11058" s="485" t="s">
        <v>71968</v>
      </c>
      <c r="C11058" t="s">
        <v>71967</v>
      </c>
      <c r="D11058" t="s">
        <v>71966</v>
      </c>
      <c r="E11058" t="str">
        <f t="shared" si="172"/>
        <v>491469 - FMSD</v>
      </c>
      <c r="F11058" t="s">
        <v>36112</v>
      </c>
      <c r="G11058" t="s">
        <v>71965</v>
      </c>
      <c r="I11058" t="s">
        <v>4944</v>
      </c>
      <c r="J11058" t="s">
        <v>71964</v>
      </c>
      <c r="K11058" t="s">
        <v>208</v>
      </c>
      <c r="L11058" t="s">
        <v>71963</v>
      </c>
      <c r="N11058" t="s">
        <v>208</v>
      </c>
      <c r="O11058" t="s">
        <v>476</v>
      </c>
      <c r="P11058" t="s">
        <v>476</v>
      </c>
    </row>
    <row r="11059" spans="1:16">
      <c r="A11059" s="484" t="s">
        <v>85964</v>
      </c>
      <c r="B11059" s="485" t="s">
        <v>85963</v>
      </c>
      <c r="C11059" t="s">
        <v>85962</v>
      </c>
      <c r="D11059" t="s">
        <v>85961</v>
      </c>
      <c r="E11059" t="str">
        <f t="shared" si="172"/>
        <v>493119 - DUBOUCH XAVIER</v>
      </c>
      <c r="F11059" t="s">
        <v>1554</v>
      </c>
      <c r="G11059" t="s">
        <v>85960</v>
      </c>
      <c r="I11059" t="s">
        <v>85959</v>
      </c>
      <c r="J11059" t="s">
        <v>85958</v>
      </c>
      <c r="K11059" t="s">
        <v>208</v>
      </c>
      <c r="L11059" t="s">
        <v>85957</v>
      </c>
      <c r="N11059" t="s">
        <v>208</v>
      </c>
      <c r="O11059" t="s">
        <v>476</v>
      </c>
      <c r="P11059" t="s">
        <v>476</v>
      </c>
    </row>
    <row r="11060" spans="1:16">
      <c r="A11060" s="484" t="s">
        <v>44220</v>
      </c>
      <c r="B11060" s="485" t="s">
        <v>44219</v>
      </c>
      <c r="C11060" t="s">
        <v>44218</v>
      </c>
      <c r="D11060" t="s">
        <v>44217</v>
      </c>
      <c r="E11060" t="str">
        <f t="shared" si="172"/>
        <v>615365 - LEFEBVRE BERTIN NATHALIE</v>
      </c>
      <c r="F11060" t="s">
        <v>26628</v>
      </c>
      <c r="G11060" t="s">
        <v>44216</v>
      </c>
      <c r="I11060" t="s">
        <v>17960</v>
      </c>
      <c r="J11060" t="s">
        <v>44215</v>
      </c>
      <c r="K11060" t="s">
        <v>208</v>
      </c>
      <c r="L11060" t="s">
        <v>44214</v>
      </c>
      <c r="N11060" t="s">
        <v>208</v>
      </c>
      <c r="O11060" t="s">
        <v>476</v>
      </c>
      <c r="P11060" t="s">
        <v>476</v>
      </c>
    </row>
    <row r="11061" spans="1:16">
      <c r="A11061" s="484" t="s">
        <v>3694</v>
      </c>
      <c r="B11061" s="485" t="s">
        <v>3693</v>
      </c>
      <c r="C11061" t="s">
        <v>3692</v>
      </c>
      <c r="D11061" t="s">
        <v>3691</v>
      </c>
      <c r="E11061" t="str">
        <f t="shared" si="172"/>
        <v>628025 - VIGNAUX MARIE ROSE</v>
      </c>
      <c r="F11061" t="s">
        <v>3690</v>
      </c>
      <c r="G11061" t="s">
        <v>3689</v>
      </c>
      <c r="I11061" t="s">
        <v>3688</v>
      </c>
      <c r="K11061" t="s">
        <v>208</v>
      </c>
      <c r="L11061" t="s">
        <v>3687</v>
      </c>
      <c r="N11061" t="s">
        <v>208</v>
      </c>
      <c r="O11061" t="s">
        <v>476</v>
      </c>
      <c r="P11061" t="s">
        <v>476</v>
      </c>
    </row>
    <row r="11062" spans="1:16">
      <c r="A11062" s="484" t="s">
        <v>65435</v>
      </c>
      <c r="B11062" s="485" t="s">
        <v>65434</v>
      </c>
      <c r="C11062" t="s">
        <v>65433</v>
      </c>
      <c r="D11062" t="s">
        <v>65433</v>
      </c>
      <c r="E11062" t="str">
        <f t="shared" si="172"/>
        <v>612480 - GREENWORKING</v>
      </c>
      <c r="F11062" t="s">
        <v>4144</v>
      </c>
      <c r="G11062" t="s">
        <v>65432</v>
      </c>
      <c r="I11062" t="s">
        <v>626</v>
      </c>
      <c r="J11062" t="s">
        <v>65431</v>
      </c>
      <c r="K11062" t="s">
        <v>208</v>
      </c>
      <c r="L11062" t="s">
        <v>65430</v>
      </c>
      <c r="N11062" t="s">
        <v>208</v>
      </c>
      <c r="O11062" t="s">
        <v>476</v>
      </c>
      <c r="P11062" t="s">
        <v>476</v>
      </c>
    </row>
    <row r="11063" spans="1:16">
      <c r="A11063" s="484" t="s">
        <v>85709</v>
      </c>
      <c r="B11063" s="485" t="s">
        <v>85708</v>
      </c>
      <c r="C11063" t="s">
        <v>85707</v>
      </c>
      <c r="D11063" t="s">
        <v>85707</v>
      </c>
      <c r="E11063" t="str">
        <f t="shared" si="172"/>
        <v>676019 - DUPUY FLORENCE</v>
      </c>
      <c r="F11063" t="s">
        <v>4010</v>
      </c>
      <c r="G11063" t="s">
        <v>85706</v>
      </c>
      <c r="I11063" t="s">
        <v>59320</v>
      </c>
      <c r="J11063" t="s">
        <v>85705</v>
      </c>
      <c r="K11063" t="s">
        <v>208</v>
      </c>
      <c r="L11063" t="s">
        <v>85704</v>
      </c>
      <c r="N11063" t="s">
        <v>208</v>
      </c>
      <c r="O11063" t="s">
        <v>476</v>
      </c>
      <c r="P11063" t="s">
        <v>476</v>
      </c>
    </row>
    <row r="11064" spans="1:16">
      <c r="A11064" s="484" t="s">
        <v>119510</v>
      </c>
      <c r="B11064" s="485" t="s">
        <v>119509</v>
      </c>
      <c r="C11064" t="s">
        <v>119508</v>
      </c>
      <c r="D11064" t="s">
        <v>119507</v>
      </c>
      <c r="E11064" t="str">
        <f t="shared" si="172"/>
        <v>421911 - APSSIS</v>
      </c>
      <c r="F11064" t="s">
        <v>3009</v>
      </c>
      <c r="G11064" t="s">
        <v>119506</v>
      </c>
      <c r="I11064" t="s">
        <v>119505</v>
      </c>
      <c r="J11064" t="s">
        <v>119504</v>
      </c>
      <c r="K11064" t="s">
        <v>208</v>
      </c>
      <c r="L11064" t="s">
        <v>119503</v>
      </c>
      <c r="N11064" t="s">
        <v>208</v>
      </c>
      <c r="O11064" t="s">
        <v>476</v>
      </c>
      <c r="P11064" t="s">
        <v>476</v>
      </c>
    </row>
    <row r="11065" spans="1:16">
      <c r="A11065" s="484" t="s">
        <v>131104</v>
      </c>
      <c r="B11065" s="485" t="s">
        <v>131103</v>
      </c>
      <c r="C11065" t="s">
        <v>131102</v>
      </c>
      <c r="D11065" t="s">
        <v>131102</v>
      </c>
      <c r="E11065" t="str">
        <f t="shared" si="172"/>
        <v>626983 - AIX YNOV CAMPUS</v>
      </c>
      <c r="F11065" t="s">
        <v>930</v>
      </c>
      <c r="G11065" t="s">
        <v>131101</v>
      </c>
      <c r="I11065" t="s">
        <v>596</v>
      </c>
      <c r="J11065" t="s">
        <v>131100</v>
      </c>
      <c r="K11065" t="s">
        <v>208</v>
      </c>
      <c r="L11065" t="s">
        <v>131099</v>
      </c>
      <c r="N11065" t="s">
        <v>207</v>
      </c>
      <c r="O11065" t="s">
        <v>476</v>
      </c>
      <c r="P11065" t="s">
        <v>476</v>
      </c>
    </row>
    <row r="11066" spans="1:16">
      <c r="A11066" s="484" t="s">
        <v>91772</v>
      </c>
      <c r="B11066" s="485" t="s">
        <v>91771</v>
      </c>
      <c r="C11066" t="s">
        <v>91770</v>
      </c>
      <c r="D11066" t="s">
        <v>91769</v>
      </c>
      <c r="E11066" t="str">
        <f t="shared" si="172"/>
        <v>649685 - CO REBOND</v>
      </c>
      <c r="F11066" t="s">
        <v>37785</v>
      </c>
      <c r="G11066" t="s">
        <v>91768</v>
      </c>
      <c r="I11066" t="s">
        <v>3459</v>
      </c>
      <c r="J11066" t="s">
        <v>91767</v>
      </c>
      <c r="K11066" t="s">
        <v>208</v>
      </c>
      <c r="L11066" t="s">
        <v>91766</v>
      </c>
      <c r="N11066" t="s">
        <v>208</v>
      </c>
      <c r="O11066" t="s">
        <v>476</v>
      </c>
      <c r="P11066" t="s">
        <v>476</v>
      </c>
    </row>
    <row r="11067" spans="1:16">
      <c r="A11067" s="484" t="s">
        <v>26804</v>
      </c>
      <c r="B11067" s="485" t="s">
        <v>26803</v>
      </c>
      <c r="C11067" t="s">
        <v>26802</v>
      </c>
      <c r="D11067" t="s">
        <v>26802</v>
      </c>
      <c r="E11067" t="str">
        <f t="shared" si="172"/>
        <v>595469 - POUTIER DOMINIQUE MINA</v>
      </c>
      <c r="F11067" t="s">
        <v>1352</v>
      </c>
      <c r="G11067" t="s">
        <v>26801</v>
      </c>
      <c r="H11067" t="s">
        <v>26800</v>
      </c>
      <c r="I11067" t="s">
        <v>26799</v>
      </c>
      <c r="J11067" t="s">
        <v>26798</v>
      </c>
      <c r="K11067" t="s">
        <v>208</v>
      </c>
      <c r="L11067" t="s">
        <v>26797</v>
      </c>
      <c r="N11067" t="s">
        <v>208</v>
      </c>
      <c r="O11067" t="s">
        <v>476</v>
      </c>
      <c r="P11067" t="s">
        <v>476</v>
      </c>
    </row>
    <row r="11068" spans="1:16">
      <c r="A11068" s="484" t="s">
        <v>1128</v>
      </c>
      <c r="B11068" s="485" t="s">
        <v>1127</v>
      </c>
      <c r="C11068" t="s">
        <v>1126</v>
      </c>
      <c r="D11068" t="s">
        <v>1125</v>
      </c>
      <c r="E11068" t="str">
        <f t="shared" si="172"/>
        <v>611803 - ZOOPRO TOULON</v>
      </c>
      <c r="F11068" t="s">
        <v>1124</v>
      </c>
      <c r="G11068" t="s">
        <v>1123</v>
      </c>
      <c r="I11068" t="s">
        <v>1122</v>
      </c>
      <c r="J11068" t="s">
        <v>1121</v>
      </c>
      <c r="K11068" t="s">
        <v>208</v>
      </c>
      <c r="L11068" t="s">
        <v>1120</v>
      </c>
      <c r="N11068" t="s">
        <v>208</v>
      </c>
      <c r="O11068" t="s">
        <v>476</v>
      </c>
      <c r="P11068" t="s">
        <v>476</v>
      </c>
    </row>
    <row r="11069" spans="1:16">
      <c r="A11069" s="484" t="s">
        <v>22922</v>
      </c>
      <c r="B11069" s="485" t="s">
        <v>22921</v>
      </c>
      <c r="C11069" t="s">
        <v>22920</v>
      </c>
      <c r="D11069" t="s">
        <v>22919</v>
      </c>
      <c r="E11069" t="str">
        <f t="shared" si="172"/>
        <v>587011 - RESAM</v>
      </c>
      <c r="F11069" t="s">
        <v>3367</v>
      </c>
      <c r="G11069" t="s">
        <v>22918</v>
      </c>
      <c r="I11069" t="s">
        <v>22917</v>
      </c>
      <c r="J11069" t="s">
        <v>22916</v>
      </c>
      <c r="K11069" t="s">
        <v>208</v>
      </c>
      <c r="L11069" t="s">
        <v>22915</v>
      </c>
      <c r="N11069" t="s">
        <v>208</v>
      </c>
      <c r="O11069" t="s">
        <v>476</v>
      </c>
      <c r="P11069" t="s">
        <v>476</v>
      </c>
    </row>
    <row r="11070" spans="1:16">
      <c r="A11070" s="484" t="s">
        <v>32170</v>
      </c>
      <c r="B11070" s="485" t="s">
        <v>32169</v>
      </c>
      <c r="C11070" t="s">
        <v>32168</v>
      </c>
      <c r="D11070" t="s">
        <v>32168</v>
      </c>
      <c r="E11070" t="str">
        <f t="shared" si="172"/>
        <v>512310 - ODYSSEUS CONSULTING</v>
      </c>
      <c r="F11070" t="s">
        <v>10428</v>
      </c>
      <c r="G11070" t="s">
        <v>32167</v>
      </c>
      <c r="H11070" t="s">
        <v>32166</v>
      </c>
      <c r="I11070" t="s">
        <v>16344</v>
      </c>
      <c r="K11070" t="s">
        <v>208</v>
      </c>
      <c r="L11070" t="s">
        <v>32165</v>
      </c>
      <c r="N11070" t="s">
        <v>208</v>
      </c>
      <c r="O11070" t="s">
        <v>476</v>
      </c>
      <c r="P11070" t="s">
        <v>476</v>
      </c>
    </row>
    <row r="11071" spans="1:16">
      <c r="A11071" s="484" t="s">
        <v>45083</v>
      </c>
      <c r="B11071" s="485" t="s">
        <v>45082</v>
      </c>
      <c r="C11071" t="s">
        <v>45081</v>
      </c>
      <c r="D11071" t="s">
        <v>45081</v>
      </c>
      <c r="E11071" t="str">
        <f t="shared" si="172"/>
        <v>567012 - LE CLUB DES LANGUES</v>
      </c>
      <c r="F11071" t="s">
        <v>13656</v>
      </c>
      <c r="G11071" t="s">
        <v>45080</v>
      </c>
      <c r="I11071" t="s">
        <v>2285</v>
      </c>
      <c r="J11071" t="s">
        <v>45079</v>
      </c>
      <c r="K11071" t="s">
        <v>208</v>
      </c>
      <c r="L11071" t="s">
        <v>45078</v>
      </c>
      <c r="N11071" t="s">
        <v>208</v>
      </c>
      <c r="O11071" t="s">
        <v>476</v>
      </c>
      <c r="P11071" t="s">
        <v>476</v>
      </c>
    </row>
    <row r="11072" spans="1:16">
      <c r="A11072" s="484" t="s">
        <v>128668</v>
      </c>
      <c r="B11072" s="485" t="s">
        <v>128667</v>
      </c>
      <c r="C11072" t="s">
        <v>128666</v>
      </c>
      <c r="D11072" t="s">
        <v>128666</v>
      </c>
      <c r="E11072" t="str">
        <f t="shared" si="172"/>
        <v>433329 - AMSET MEDICAL</v>
      </c>
      <c r="F11072" t="s">
        <v>637</v>
      </c>
      <c r="G11072" t="s">
        <v>128665</v>
      </c>
      <c r="I11072" t="s">
        <v>658</v>
      </c>
      <c r="J11072" t="s">
        <v>128664</v>
      </c>
      <c r="K11072" t="s">
        <v>208</v>
      </c>
      <c r="L11072" t="s">
        <v>128663</v>
      </c>
      <c r="N11072" t="s">
        <v>208</v>
      </c>
      <c r="O11072" t="s">
        <v>476</v>
      </c>
      <c r="P11072" t="s">
        <v>476</v>
      </c>
    </row>
    <row r="11073" spans="1:16">
      <c r="A11073" s="484" t="s">
        <v>23254</v>
      </c>
      <c r="B11073" s="485" t="s">
        <v>23253</v>
      </c>
      <c r="C11073" t="s">
        <v>23252</v>
      </c>
      <c r="D11073" t="s">
        <v>23251</v>
      </c>
      <c r="E11073" t="str">
        <f t="shared" si="172"/>
        <v>531170 - RENARD MARC IFOO</v>
      </c>
      <c r="F11073" t="s">
        <v>1513</v>
      </c>
      <c r="G11073" t="s">
        <v>23250</v>
      </c>
      <c r="I11073" t="s">
        <v>23249</v>
      </c>
      <c r="K11073" t="s">
        <v>208</v>
      </c>
      <c r="L11073" t="s">
        <v>23248</v>
      </c>
      <c r="N11073" t="s">
        <v>208</v>
      </c>
      <c r="O11073" t="s">
        <v>476</v>
      </c>
      <c r="P11073" t="s">
        <v>476</v>
      </c>
    </row>
    <row r="11074" spans="1:16">
      <c r="A11074" s="484" t="s">
        <v>128310</v>
      </c>
      <c r="B11074" s="485" t="s">
        <v>128309</v>
      </c>
      <c r="C11074" t="s">
        <v>128308</v>
      </c>
      <c r="D11074" t="s">
        <v>128308</v>
      </c>
      <c r="E11074" t="str">
        <f t="shared" ref="E11074:E11137" si="173">_xlfn.CONCAT(L11074," - ",D11074)</f>
        <v>578940 - ANGLOFUN SCHOOL</v>
      </c>
      <c r="F11074" t="s">
        <v>628</v>
      </c>
      <c r="G11074" t="s">
        <v>128307</v>
      </c>
      <c r="I11074" t="s">
        <v>2609</v>
      </c>
      <c r="J11074" t="s">
        <v>128306</v>
      </c>
      <c r="K11074" t="s">
        <v>208</v>
      </c>
      <c r="L11074" t="s">
        <v>128305</v>
      </c>
      <c r="N11074" t="s">
        <v>208</v>
      </c>
      <c r="O11074" t="s">
        <v>476</v>
      </c>
      <c r="P11074" t="s">
        <v>476</v>
      </c>
    </row>
    <row r="11075" spans="1:16">
      <c r="A11075" s="484" t="s">
        <v>85870</v>
      </c>
      <c r="B11075" s="485" t="s">
        <v>85869</v>
      </c>
      <c r="C11075" t="s">
        <v>85868</v>
      </c>
      <c r="D11075" t="s">
        <v>85867</v>
      </c>
      <c r="E11075" t="str">
        <f t="shared" si="173"/>
        <v>651771 - DUFAU VALERIE</v>
      </c>
      <c r="F11075" t="s">
        <v>660</v>
      </c>
      <c r="G11075" t="s">
        <v>85866</v>
      </c>
      <c r="I11075" t="s">
        <v>5810</v>
      </c>
      <c r="J11075" t="s">
        <v>85865</v>
      </c>
      <c r="K11075" t="s">
        <v>208</v>
      </c>
      <c r="L11075" t="s">
        <v>85864</v>
      </c>
      <c r="N11075" t="s">
        <v>208</v>
      </c>
      <c r="O11075" t="s">
        <v>476</v>
      </c>
      <c r="P11075" t="s">
        <v>476</v>
      </c>
    </row>
    <row r="11076" spans="1:16">
      <c r="A11076" s="484" t="s">
        <v>34093</v>
      </c>
      <c r="B11076" s="485" t="s">
        <v>34092</v>
      </c>
      <c r="C11076" t="s">
        <v>34091</v>
      </c>
      <c r="D11076" t="s">
        <v>34090</v>
      </c>
      <c r="E11076" t="str">
        <f t="shared" si="173"/>
        <v>614350 - NASCITA ANGERS</v>
      </c>
      <c r="F11076" t="s">
        <v>26038</v>
      </c>
      <c r="G11076" t="s">
        <v>34089</v>
      </c>
      <c r="I11076" t="s">
        <v>1647</v>
      </c>
      <c r="J11076" t="s">
        <v>34088</v>
      </c>
      <c r="K11076" t="s">
        <v>208</v>
      </c>
      <c r="L11076" t="s">
        <v>34087</v>
      </c>
      <c r="N11076" t="s">
        <v>208</v>
      </c>
      <c r="O11076" t="s">
        <v>476</v>
      </c>
      <c r="P11076" t="s">
        <v>476</v>
      </c>
    </row>
    <row r="11077" spans="1:16">
      <c r="A11077" s="484" t="s">
        <v>48295</v>
      </c>
      <c r="B11077" s="485" t="s">
        <v>48294</v>
      </c>
      <c r="C11077" t="s">
        <v>48293</v>
      </c>
      <c r="D11077" t="s">
        <v>48292</v>
      </c>
      <c r="E11077" t="str">
        <f t="shared" si="173"/>
        <v>448620 - KENORA</v>
      </c>
      <c r="F11077" t="s">
        <v>8706</v>
      </c>
      <c r="G11077" t="s">
        <v>48291</v>
      </c>
      <c r="I11077" t="s">
        <v>579</v>
      </c>
      <c r="J11077" t="s">
        <v>48290</v>
      </c>
      <c r="K11077" t="s">
        <v>208</v>
      </c>
      <c r="L11077" t="s">
        <v>48289</v>
      </c>
      <c r="N11077" t="s">
        <v>208</v>
      </c>
      <c r="O11077" t="s">
        <v>476</v>
      </c>
      <c r="P11077" t="s">
        <v>476</v>
      </c>
    </row>
    <row r="11078" spans="1:16">
      <c r="A11078" s="484" t="s">
        <v>91879</v>
      </c>
      <c r="B11078" s="485" t="s">
        <v>91878</v>
      </c>
      <c r="C11078" t="s">
        <v>91877</v>
      </c>
      <c r="D11078" t="s">
        <v>91876</v>
      </c>
      <c r="E11078" t="str">
        <f t="shared" si="173"/>
        <v>570060 - CIPPA</v>
      </c>
      <c r="F11078" t="s">
        <v>12967</v>
      </c>
      <c r="G11078" t="s">
        <v>91875</v>
      </c>
      <c r="I11078" t="s">
        <v>1494</v>
      </c>
      <c r="J11078" t="s">
        <v>91874</v>
      </c>
      <c r="K11078" t="s">
        <v>91873</v>
      </c>
      <c r="L11078" t="s">
        <v>91872</v>
      </c>
      <c r="N11078" t="s">
        <v>208</v>
      </c>
      <c r="O11078" t="s">
        <v>476</v>
      </c>
      <c r="P11078" t="s">
        <v>476</v>
      </c>
    </row>
    <row r="11079" spans="1:16">
      <c r="A11079" s="484" t="s">
        <v>49227</v>
      </c>
      <c r="B11079" s="485" t="s">
        <v>49226</v>
      </c>
      <c r="C11079" t="s">
        <v>49225</v>
      </c>
      <c r="D11079" t="s">
        <v>49225</v>
      </c>
      <c r="E11079" t="str">
        <f t="shared" si="173"/>
        <v>591660 - JML JANE MCLUCAS</v>
      </c>
      <c r="F11079" t="s">
        <v>831</v>
      </c>
      <c r="G11079" t="s">
        <v>49224</v>
      </c>
      <c r="I11079" t="s">
        <v>49223</v>
      </c>
      <c r="J11079" t="s">
        <v>49222</v>
      </c>
      <c r="K11079" t="s">
        <v>208</v>
      </c>
      <c r="L11079" t="s">
        <v>49221</v>
      </c>
      <c r="N11079" t="s">
        <v>208</v>
      </c>
      <c r="O11079" t="s">
        <v>476</v>
      </c>
      <c r="P11079" t="s">
        <v>476</v>
      </c>
    </row>
    <row r="11080" spans="1:16">
      <c r="A11080" s="484" t="s">
        <v>2298</v>
      </c>
      <c r="B11080" s="485" t="s">
        <v>2297</v>
      </c>
      <c r="C11080" t="s">
        <v>2296</v>
      </c>
      <c r="D11080" t="s">
        <v>2295</v>
      </c>
      <c r="E11080" t="str">
        <f t="shared" si="173"/>
        <v>523549 - WWF</v>
      </c>
      <c r="F11080" t="s">
        <v>2294</v>
      </c>
      <c r="G11080" t="s">
        <v>2293</v>
      </c>
      <c r="H11080" t="s">
        <v>2292</v>
      </c>
      <c r="I11080" t="s">
        <v>1837</v>
      </c>
      <c r="K11080" t="s">
        <v>208</v>
      </c>
      <c r="L11080" t="s">
        <v>2291</v>
      </c>
      <c r="N11080" t="s">
        <v>208</v>
      </c>
      <c r="O11080" t="s">
        <v>476</v>
      </c>
      <c r="P11080" t="s">
        <v>476</v>
      </c>
    </row>
    <row r="11081" spans="1:16">
      <c r="A11081" s="484" t="s">
        <v>114071</v>
      </c>
      <c r="B11081" s="485" t="s">
        <v>114070</v>
      </c>
      <c r="C11081" t="s">
        <v>114069</v>
      </c>
      <c r="D11081" t="s">
        <v>114069</v>
      </c>
      <c r="E11081" t="str">
        <f t="shared" si="173"/>
        <v>600581 - BERGER CHRISTOPHE</v>
      </c>
      <c r="F11081" t="s">
        <v>2524</v>
      </c>
      <c r="G11081" t="s">
        <v>114068</v>
      </c>
      <c r="I11081" t="s">
        <v>114067</v>
      </c>
      <c r="K11081" t="s">
        <v>208</v>
      </c>
      <c r="L11081" t="s">
        <v>114066</v>
      </c>
      <c r="N11081" t="s">
        <v>208</v>
      </c>
      <c r="O11081" t="s">
        <v>476</v>
      </c>
      <c r="P11081" t="s">
        <v>476</v>
      </c>
    </row>
    <row r="11082" spans="1:16">
      <c r="A11082" s="484" t="s">
        <v>17459</v>
      </c>
      <c r="B11082" s="485" t="s">
        <v>17458</v>
      </c>
      <c r="C11082" t="s">
        <v>17457</v>
      </c>
      <c r="D11082" t="s">
        <v>17457</v>
      </c>
      <c r="E11082" t="str">
        <f t="shared" si="173"/>
        <v>557171 - SGS AUTOMOTIVE SERVICES</v>
      </c>
      <c r="F11082" t="s">
        <v>15895</v>
      </c>
      <c r="G11082" t="s">
        <v>17456</v>
      </c>
      <c r="I11082" t="s">
        <v>3929</v>
      </c>
      <c r="J11082" t="s">
        <v>17455</v>
      </c>
      <c r="K11082" t="s">
        <v>208</v>
      </c>
      <c r="L11082" t="s">
        <v>17454</v>
      </c>
      <c r="N11082" t="s">
        <v>208</v>
      </c>
      <c r="O11082" t="s">
        <v>476</v>
      </c>
      <c r="P11082" t="s">
        <v>476</v>
      </c>
    </row>
    <row r="11083" spans="1:16">
      <c r="A11083" s="484" t="s">
        <v>131590</v>
      </c>
      <c r="B11083" s="485" t="s">
        <v>131589</v>
      </c>
      <c r="C11083" t="s">
        <v>131588</v>
      </c>
      <c r="D11083" t="s">
        <v>131588</v>
      </c>
      <c r="E11083" t="str">
        <f t="shared" si="173"/>
        <v>468733 - AGIP CONSEIL EURL</v>
      </c>
      <c r="F11083" t="s">
        <v>1848</v>
      </c>
      <c r="G11083" t="s">
        <v>131587</v>
      </c>
      <c r="I11083" t="s">
        <v>131586</v>
      </c>
      <c r="J11083" t="s">
        <v>131585</v>
      </c>
      <c r="K11083" t="s">
        <v>208</v>
      </c>
      <c r="L11083" t="s">
        <v>131584</v>
      </c>
      <c r="N11083" t="s">
        <v>208</v>
      </c>
      <c r="O11083" t="s">
        <v>476</v>
      </c>
      <c r="P11083" t="s">
        <v>476</v>
      </c>
    </row>
    <row r="11084" spans="1:16">
      <c r="A11084" s="484" t="s">
        <v>87735</v>
      </c>
      <c r="B11084" s="485" t="s">
        <v>87734</v>
      </c>
      <c r="C11084" t="s">
        <v>87733</v>
      </c>
      <c r="D11084" t="s">
        <v>87733</v>
      </c>
      <c r="E11084" t="str">
        <f t="shared" si="173"/>
        <v>624676 - DESPLAS GENOVEVA - CHACON ESPINO</v>
      </c>
      <c r="F11084" t="s">
        <v>513</v>
      </c>
      <c r="G11084" t="s">
        <v>87732</v>
      </c>
      <c r="I11084" t="s">
        <v>4298</v>
      </c>
      <c r="K11084" t="s">
        <v>208</v>
      </c>
      <c r="L11084" t="s">
        <v>87731</v>
      </c>
      <c r="N11084" t="s">
        <v>208</v>
      </c>
      <c r="O11084" t="s">
        <v>476</v>
      </c>
      <c r="P11084" t="s">
        <v>476</v>
      </c>
    </row>
    <row r="11085" spans="1:16">
      <c r="A11085" s="484" t="s">
        <v>128728</v>
      </c>
      <c r="B11085" s="485" t="s">
        <v>128727</v>
      </c>
      <c r="C11085" t="s">
        <v>128726</v>
      </c>
      <c r="D11085" t="s">
        <v>128725</v>
      </c>
      <c r="E11085" t="str">
        <f t="shared" si="173"/>
        <v>664108 - AMPLEA</v>
      </c>
      <c r="F11085" t="s">
        <v>12253</v>
      </c>
      <c r="G11085" t="s">
        <v>128724</v>
      </c>
      <c r="I11085" t="s">
        <v>626</v>
      </c>
      <c r="J11085" t="s">
        <v>128723</v>
      </c>
      <c r="K11085" t="s">
        <v>208</v>
      </c>
      <c r="L11085" t="s">
        <v>128722</v>
      </c>
      <c r="N11085" t="s">
        <v>208</v>
      </c>
      <c r="O11085" t="s">
        <v>476</v>
      </c>
      <c r="P11085" t="s">
        <v>476</v>
      </c>
    </row>
    <row r="11086" spans="1:16">
      <c r="A11086" s="484" t="s">
        <v>109272</v>
      </c>
      <c r="B11086" s="485" t="s">
        <v>109271</v>
      </c>
      <c r="C11086" t="s">
        <v>109270</v>
      </c>
      <c r="D11086" t="s">
        <v>109270</v>
      </c>
      <c r="E11086" t="str">
        <f t="shared" si="173"/>
        <v>578502 - C-CAMPUS CAREER</v>
      </c>
      <c r="F11086" t="s">
        <v>7461</v>
      </c>
      <c r="G11086" t="s">
        <v>109269</v>
      </c>
      <c r="I11086" t="s">
        <v>1406</v>
      </c>
      <c r="J11086" t="s">
        <v>15177</v>
      </c>
      <c r="K11086" t="s">
        <v>208</v>
      </c>
      <c r="L11086" t="s">
        <v>109268</v>
      </c>
      <c r="N11086" t="s">
        <v>208</v>
      </c>
      <c r="O11086" t="s">
        <v>476</v>
      </c>
      <c r="P11086" t="s">
        <v>476</v>
      </c>
    </row>
    <row r="11087" spans="1:16">
      <c r="A11087" s="484" t="s">
        <v>134278</v>
      </c>
      <c r="B11087" s="485" t="s">
        <v>134277</v>
      </c>
      <c r="C11087" t="s">
        <v>134276</v>
      </c>
      <c r="D11087" t="s">
        <v>134275</v>
      </c>
      <c r="E11087" t="str">
        <f t="shared" si="173"/>
        <v>624068 - ADNR ST LAURENT DES ARBRES</v>
      </c>
      <c r="F11087" t="s">
        <v>47480</v>
      </c>
      <c r="G11087" t="s">
        <v>134274</v>
      </c>
      <c r="I11087" t="s">
        <v>112568</v>
      </c>
      <c r="J11087" t="s">
        <v>134273</v>
      </c>
      <c r="K11087" t="s">
        <v>208</v>
      </c>
      <c r="L11087" t="s">
        <v>134272</v>
      </c>
      <c r="N11087" t="s">
        <v>208</v>
      </c>
      <c r="O11087" t="s">
        <v>476</v>
      </c>
      <c r="P11087" t="s">
        <v>476</v>
      </c>
    </row>
    <row r="11088" spans="1:16">
      <c r="A11088" s="484" t="s">
        <v>55987</v>
      </c>
      <c r="B11088" s="485" t="s">
        <v>55986</v>
      </c>
      <c r="C11088" t="s">
        <v>55985</v>
      </c>
      <c r="D11088" t="s">
        <v>51439</v>
      </c>
      <c r="E11088" t="str">
        <f t="shared" si="173"/>
        <v>441521 - IFP</v>
      </c>
      <c r="F11088" t="s">
        <v>7254</v>
      </c>
      <c r="G11088" t="s">
        <v>55984</v>
      </c>
      <c r="I11088" t="s">
        <v>55983</v>
      </c>
      <c r="J11088" t="s">
        <v>55982</v>
      </c>
      <c r="K11088" t="s">
        <v>208</v>
      </c>
      <c r="L11088" t="s">
        <v>55981</v>
      </c>
      <c r="N11088" t="s">
        <v>208</v>
      </c>
      <c r="O11088" t="s">
        <v>476</v>
      </c>
      <c r="P11088" t="s">
        <v>476</v>
      </c>
    </row>
    <row r="11089" spans="1:16">
      <c r="A11089" s="484" t="s">
        <v>99309</v>
      </c>
      <c r="B11089" s="485" t="s">
        <v>99308</v>
      </c>
      <c r="C11089" t="s">
        <v>99307</v>
      </c>
      <c r="D11089" t="s">
        <v>99306</v>
      </c>
      <c r="E11089" t="str">
        <f t="shared" si="173"/>
        <v>497393 - CEPMG</v>
      </c>
      <c r="F11089" t="s">
        <v>7556</v>
      </c>
      <c r="G11089" t="s">
        <v>99305</v>
      </c>
      <c r="I11089" t="s">
        <v>99304</v>
      </c>
      <c r="J11089" t="s">
        <v>99303</v>
      </c>
      <c r="K11089" t="s">
        <v>208</v>
      </c>
      <c r="L11089" t="s">
        <v>99302</v>
      </c>
      <c r="N11089" t="s">
        <v>208</v>
      </c>
      <c r="O11089" t="s">
        <v>476</v>
      </c>
      <c r="P11089" t="s">
        <v>476</v>
      </c>
    </row>
    <row r="11090" spans="1:16">
      <c r="A11090" s="484" t="s">
        <v>33520</v>
      </c>
      <c r="B11090" s="485" t="s">
        <v>33519</v>
      </c>
      <c r="C11090" t="s">
        <v>33518</v>
      </c>
      <c r="D11090" t="s">
        <v>33517</v>
      </c>
      <c r="E11090" t="str">
        <f t="shared" si="173"/>
        <v>683413 - GROUPE NEXT U BORDEAUX</v>
      </c>
      <c r="F11090" t="s">
        <v>7117</v>
      </c>
      <c r="G11090" t="s">
        <v>33516</v>
      </c>
      <c r="I11090" t="s">
        <v>749</v>
      </c>
      <c r="J11090" t="s">
        <v>33515</v>
      </c>
      <c r="K11090" t="s">
        <v>208</v>
      </c>
      <c r="L11090" t="s">
        <v>33514</v>
      </c>
      <c r="N11090" t="s">
        <v>208</v>
      </c>
      <c r="O11090" t="s">
        <v>476</v>
      </c>
      <c r="P11090" t="s">
        <v>476</v>
      </c>
    </row>
    <row r="11091" spans="1:16">
      <c r="A11091" s="484" t="s">
        <v>25792</v>
      </c>
      <c r="B11091" s="485" t="s">
        <v>25791</v>
      </c>
      <c r="C11091" t="s">
        <v>25790</v>
      </c>
      <c r="D11091" t="s">
        <v>25789</v>
      </c>
      <c r="E11091" t="str">
        <f t="shared" si="173"/>
        <v>425771 - PROFIL'AGE</v>
      </c>
      <c r="F11091" t="s">
        <v>2138</v>
      </c>
      <c r="G11091" t="s">
        <v>25788</v>
      </c>
      <c r="I11091" t="s">
        <v>1717</v>
      </c>
      <c r="K11091" t="s">
        <v>25787</v>
      </c>
      <c r="L11091" t="s">
        <v>25786</v>
      </c>
      <c r="N11091" t="s">
        <v>208</v>
      </c>
      <c r="O11091" t="s">
        <v>476</v>
      </c>
      <c r="P11091" t="s">
        <v>476</v>
      </c>
    </row>
    <row r="11092" spans="1:16">
      <c r="A11092" s="484" t="s">
        <v>27995</v>
      </c>
      <c r="B11092" s="485" t="s">
        <v>27994</v>
      </c>
      <c r="C11092" t="s">
        <v>27993</v>
      </c>
      <c r="D11092" t="s">
        <v>27992</v>
      </c>
      <c r="E11092" t="str">
        <f t="shared" si="173"/>
        <v>677243 - PICQUART ANNE</v>
      </c>
      <c r="F11092" t="s">
        <v>11500</v>
      </c>
      <c r="G11092" t="s">
        <v>27991</v>
      </c>
      <c r="I11092" t="s">
        <v>27990</v>
      </c>
      <c r="J11092" t="s">
        <v>27989</v>
      </c>
      <c r="K11092" t="s">
        <v>208</v>
      </c>
      <c r="L11092" t="s">
        <v>27988</v>
      </c>
      <c r="N11092" t="s">
        <v>208</v>
      </c>
      <c r="O11092" t="s">
        <v>476</v>
      </c>
      <c r="P11092" t="s">
        <v>476</v>
      </c>
    </row>
    <row r="11093" spans="1:16">
      <c r="A11093" s="484" t="s">
        <v>88268</v>
      </c>
      <c r="B11093" s="485" t="s">
        <v>88267</v>
      </c>
      <c r="C11093" t="s">
        <v>88266</v>
      </c>
      <c r="D11093" t="s">
        <v>88266</v>
      </c>
      <c r="E11093" t="str">
        <f t="shared" si="173"/>
        <v>425540 - DELAMBRE VALERIE</v>
      </c>
      <c r="F11093" t="s">
        <v>1710</v>
      </c>
      <c r="G11093" t="s">
        <v>88265</v>
      </c>
      <c r="I11093" t="s">
        <v>3894</v>
      </c>
      <c r="J11093" t="s">
        <v>88264</v>
      </c>
      <c r="K11093" t="s">
        <v>208</v>
      </c>
      <c r="L11093" t="s">
        <v>88263</v>
      </c>
      <c r="N11093" t="s">
        <v>208</v>
      </c>
      <c r="O11093" t="s">
        <v>476</v>
      </c>
      <c r="P11093" t="s">
        <v>476</v>
      </c>
    </row>
    <row r="11094" spans="1:16">
      <c r="A11094" s="484" t="s">
        <v>128275</v>
      </c>
      <c r="B11094" s="485" t="s">
        <v>128274</v>
      </c>
      <c r="C11094" t="s">
        <v>128273</v>
      </c>
      <c r="D11094" t="s">
        <v>128272</v>
      </c>
      <c r="E11094" t="str">
        <f t="shared" si="173"/>
        <v>487508 - ANIMAL PRO FORMATION PARIS 11EME</v>
      </c>
      <c r="F11094" t="s">
        <v>35987</v>
      </c>
      <c r="G11094" t="s">
        <v>128271</v>
      </c>
      <c r="I11094" t="s">
        <v>626</v>
      </c>
      <c r="J11094" t="s">
        <v>128270</v>
      </c>
      <c r="K11094" t="s">
        <v>208</v>
      </c>
      <c r="L11094" t="s">
        <v>128269</v>
      </c>
      <c r="N11094" t="s">
        <v>208</v>
      </c>
      <c r="O11094" t="s">
        <v>476</v>
      </c>
      <c r="P11094" t="s">
        <v>476</v>
      </c>
    </row>
    <row r="11095" spans="1:16">
      <c r="A11095" s="484" t="s">
        <v>111947</v>
      </c>
      <c r="B11095" s="485" t="s">
        <v>111946</v>
      </c>
      <c r="C11095" t="s">
        <v>111945</v>
      </c>
      <c r="D11095" t="s">
        <v>111945</v>
      </c>
      <c r="E11095" t="str">
        <f t="shared" si="173"/>
        <v>553177 - BR2 CONSULTING</v>
      </c>
      <c r="F11095" t="s">
        <v>1817</v>
      </c>
      <c r="G11095" t="s">
        <v>111944</v>
      </c>
      <c r="H11095" t="s">
        <v>111943</v>
      </c>
      <c r="I11095" t="s">
        <v>6078</v>
      </c>
      <c r="J11095" t="s">
        <v>111942</v>
      </c>
      <c r="K11095" t="s">
        <v>208</v>
      </c>
      <c r="L11095" t="s">
        <v>111941</v>
      </c>
      <c r="N11095" t="s">
        <v>208</v>
      </c>
      <c r="O11095" t="s">
        <v>476</v>
      </c>
      <c r="P11095" t="s">
        <v>476</v>
      </c>
    </row>
    <row r="11096" spans="1:16">
      <c r="A11096" s="484" t="s">
        <v>113825</v>
      </c>
      <c r="B11096" s="485" t="s">
        <v>113824</v>
      </c>
      <c r="C11096" t="s">
        <v>113823</v>
      </c>
      <c r="D11096" t="s">
        <v>113823</v>
      </c>
      <c r="E11096" t="str">
        <f t="shared" si="173"/>
        <v>672609 - BFCI</v>
      </c>
      <c r="F11096" t="s">
        <v>2517</v>
      </c>
      <c r="G11096" t="s">
        <v>113822</v>
      </c>
      <c r="I11096" t="s">
        <v>98576</v>
      </c>
      <c r="J11096" t="s">
        <v>113821</v>
      </c>
      <c r="K11096" t="s">
        <v>208</v>
      </c>
      <c r="L11096" t="s">
        <v>113820</v>
      </c>
      <c r="N11096" t="s">
        <v>208</v>
      </c>
      <c r="O11096" t="s">
        <v>476</v>
      </c>
      <c r="P11096" t="s">
        <v>476</v>
      </c>
    </row>
    <row r="11097" spans="1:16">
      <c r="A11097" s="484" t="s">
        <v>78042</v>
      </c>
      <c r="B11097" s="485" t="s">
        <v>78041</v>
      </c>
      <c r="C11097" t="s">
        <v>78040</v>
      </c>
      <c r="D11097" t="s">
        <v>78040</v>
      </c>
      <c r="E11097" t="str">
        <f t="shared" si="173"/>
        <v>579853 - ESPRIT D'ALLIANCE</v>
      </c>
      <c r="F11097" t="s">
        <v>28748</v>
      </c>
      <c r="G11097" t="s">
        <v>78039</v>
      </c>
      <c r="I11097" t="s">
        <v>78038</v>
      </c>
      <c r="J11097" t="s">
        <v>78037</v>
      </c>
      <c r="K11097" t="s">
        <v>208</v>
      </c>
      <c r="L11097" t="s">
        <v>78036</v>
      </c>
      <c r="N11097" t="s">
        <v>208</v>
      </c>
      <c r="O11097" t="s">
        <v>476</v>
      </c>
      <c r="P11097" t="s">
        <v>476</v>
      </c>
    </row>
    <row r="11098" spans="1:16">
      <c r="A11098" s="484" t="s">
        <v>28615</v>
      </c>
      <c r="B11098" s="485" t="s">
        <v>28614</v>
      </c>
      <c r="C11098" t="s">
        <v>28613</v>
      </c>
      <c r="D11098" t="s">
        <v>28613</v>
      </c>
      <c r="E11098" t="str">
        <f t="shared" si="173"/>
        <v>454138 - PERRIER GENAS MONIQUE</v>
      </c>
      <c r="F11098" t="s">
        <v>21766</v>
      </c>
      <c r="G11098" t="s">
        <v>28612</v>
      </c>
      <c r="I11098" t="s">
        <v>10577</v>
      </c>
      <c r="K11098" t="s">
        <v>208</v>
      </c>
      <c r="L11098" t="s">
        <v>28611</v>
      </c>
      <c r="N11098" t="s">
        <v>208</v>
      </c>
      <c r="O11098" t="s">
        <v>476</v>
      </c>
      <c r="P11098" t="s">
        <v>476</v>
      </c>
    </row>
    <row r="11099" spans="1:16">
      <c r="A11099" s="484" t="s">
        <v>43205</v>
      </c>
      <c r="B11099" s="485" t="s">
        <v>43204</v>
      </c>
      <c r="C11099" t="s">
        <v>43203</v>
      </c>
      <c r="D11099" t="s">
        <v>43203</v>
      </c>
      <c r="E11099" t="str">
        <f t="shared" si="173"/>
        <v>435510 - L'ESSOR FORMATION</v>
      </c>
      <c r="F11099" t="s">
        <v>3875</v>
      </c>
      <c r="G11099" t="s">
        <v>43202</v>
      </c>
      <c r="I11099" t="s">
        <v>2153</v>
      </c>
      <c r="J11099" t="s">
        <v>43201</v>
      </c>
      <c r="K11099" t="s">
        <v>208</v>
      </c>
      <c r="L11099" t="s">
        <v>43200</v>
      </c>
      <c r="N11099" t="s">
        <v>207</v>
      </c>
      <c r="O11099" t="s">
        <v>476</v>
      </c>
      <c r="P11099" t="s">
        <v>476</v>
      </c>
    </row>
    <row r="11100" spans="1:16">
      <c r="A11100" s="484" t="s">
        <v>128010</v>
      </c>
      <c r="B11100" s="485" t="s">
        <v>128009</v>
      </c>
      <c r="C11100" t="s">
        <v>128008</v>
      </c>
      <c r="D11100" t="s">
        <v>128008</v>
      </c>
      <c r="E11100" t="str">
        <f t="shared" si="173"/>
        <v>435119 - ANTIDOTE EXPERTISE</v>
      </c>
      <c r="F11100" t="s">
        <v>3238</v>
      </c>
      <c r="G11100" t="s">
        <v>128007</v>
      </c>
      <c r="I11100" t="s">
        <v>626</v>
      </c>
      <c r="J11100" t="s">
        <v>128006</v>
      </c>
      <c r="K11100" t="s">
        <v>128005</v>
      </c>
      <c r="L11100" t="s">
        <v>128004</v>
      </c>
      <c r="N11100" t="s">
        <v>208</v>
      </c>
      <c r="O11100" t="s">
        <v>476</v>
      </c>
      <c r="P11100" t="s">
        <v>476</v>
      </c>
    </row>
    <row r="11101" spans="1:16">
      <c r="A11101" s="484" t="s">
        <v>71726</v>
      </c>
      <c r="B11101" s="485" t="s">
        <v>71725</v>
      </c>
      <c r="C11101" t="s">
        <v>71724</v>
      </c>
      <c r="D11101" t="s">
        <v>71723</v>
      </c>
      <c r="E11101" t="str">
        <f t="shared" si="173"/>
        <v>429582 - EFOM</v>
      </c>
      <c r="F11101" t="s">
        <v>13845</v>
      </c>
      <c r="G11101" t="s">
        <v>71722</v>
      </c>
      <c r="I11101" t="s">
        <v>626</v>
      </c>
      <c r="J11101" t="s">
        <v>71721</v>
      </c>
      <c r="K11101" t="s">
        <v>71720</v>
      </c>
      <c r="L11101" t="s">
        <v>71719</v>
      </c>
      <c r="N11101" t="s">
        <v>208</v>
      </c>
      <c r="O11101" t="s">
        <v>476</v>
      </c>
      <c r="P11101" t="s">
        <v>476</v>
      </c>
    </row>
    <row r="11102" spans="1:16">
      <c r="A11102" s="484" t="s">
        <v>11392</v>
      </c>
      <c r="B11102" s="485" t="s">
        <v>11391</v>
      </c>
      <c r="C11102" t="s">
        <v>11390</v>
      </c>
      <c r="D11102" t="s">
        <v>11390</v>
      </c>
      <c r="E11102" t="str">
        <f t="shared" si="173"/>
        <v>672610 - TAILLARD PATRICIA</v>
      </c>
      <c r="F11102" t="s">
        <v>8771</v>
      </c>
      <c r="G11102" t="s">
        <v>11389</v>
      </c>
      <c r="I11102" t="s">
        <v>11388</v>
      </c>
      <c r="J11102" t="s">
        <v>11387</v>
      </c>
      <c r="K11102" t="s">
        <v>208</v>
      </c>
      <c r="L11102" t="s">
        <v>11386</v>
      </c>
      <c r="N11102" t="s">
        <v>208</v>
      </c>
      <c r="O11102" t="s">
        <v>476</v>
      </c>
      <c r="P11102" t="s">
        <v>476</v>
      </c>
    </row>
    <row r="11103" spans="1:16">
      <c r="A11103" s="484" t="s">
        <v>92476</v>
      </c>
      <c r="B11103" s="485" t="s">
        <v>92475</v>
      </c>
      <c r="C11103" t="s">
        <v>92474</v>
      </c>
      <c r="D11103" t="s">
        <v>92473</v>
      </c>
      <c r="E11103" t="str">
        <f t="shared" si="173"/>
        <v>448278 - CAFEC</v>
      </c>
      <c r="F11103" t="s">
        <v>3619</v>
      </c>
      <c r="G11103" t="s">
        <v>92472</v>
      </c>
      <c r="H11103" t="s">
        <v>92471</v>
      </c>
      <c r="I11103" t="s">
        <v>92470</v>
      </c>
      <c r="J11103" t="s">
        <v>92469</v>
      </c>
      <c r="K11103" t="s">
        <v>208</v>
      </c>
      <c r="L11103" t="s">
        <v>92468</v>
      </c>
      <c r="N11103" t="s">
        <v>208</v>
      </c>
      <c r="O11103" t="s">
        <v>476</v>
      </c>
      <c r="P11103" t="s">
        <v>476</v>
      </c>
    </row>
    <row r="11104" spans="1:16">
      <c r="A11104" s="484" t="s">
        <v>54177</v>
      </c>
      <c r="C11104" t="s">
        <v>54176</v>
      </c>
      <c r="D11104" t="s">
        <v>54175</v>
      </c>
      <c r="E11104" t="str">
        <f t="shared" si="173"/>
        <v>427561 - IHB</v>
      </c>
      <c r="F11104" t="s">
        <v>1077</v>
      </c>
      <c r="G11104" t="s">
        <v>54174</v>
      </c>
      <c r="I11104" t="s">
        <v>54173</v>
      </c>
      <c r="J11104" t="s">
        <v>54172</v>
      </c>
      <c r="K11104" t="s">
        <v>54171</v>
      </c>
      <c r="L11104" t="s">
        <v>54170</v>
      </c>
      <c r="N11104" t="s">
        <v>208</v>
      </c>
      <c r="O11104" t="s">
        <v>476</v>
      </c>
      <c r="P11104" t="s">
        <v>476</v>
      </c>
    </row>
    <row r="11105" spans="1:16">
      <c r="A11105" s="484" t="s">
        <v>33077</v>
      </c>
      <c r="B11105" s="485" t="s">
        <v>33076</v>
      </c>
      <c r="C11105" t="s">
        <v>33075</v>
      </c>
      <c r="D11105" t="s">
        <v>33075</v>
      </c>
      <c r="E11105" t="str">
        <f t="shared" si="173"/>
        <v>635390 - NORRITO</v>
      </c>
      <c r="F11105" t="s">
        <v>23719</v>
      </c>
      <c r="G11105" t="s">
        <v>33074</v>
      </c>
      <c r="I11105" t="s">
        <v>21512</v>
      </c>
      <c r="K11105" t="s">
        <v>208</v>
      </c>
      <c r="L11105" t="s">
        <v>33073</v>
      </c>
      <c r="N11105" t="s">
        <v>208</v>
      </c>
      <c r="O11105" t="s">
        <v>476</v>
      </c>
      <c r="P11105" t="s">
        <v>476</v>
      </c>
    </row>
    <row r="11106" spans="1:16">
      <c r="A11106" s="484" t="s">
        <v>54016</v>
      </c>
      <c r="B11106" s="485" t="s">
        <v>54015</v>
      </c>
      <c r="C11106" t="s">
        <v>54014</v>
      </c>
      <c r="D11106" t="s">
        <v>54014</v>
      </c>
      <c r="E11106" t="str">
        <f t="shared" si="173"/>
        <v>508536 - INSTITUT LYFE ID - INNOVATION ET DEVELOPPEMENT</v>
      </c>
      <c r="F11106" t="s">
        <v>13148</v>
      </c>
      <c r="G11106" t="s">
        <v>54013</v>
      </c>
      <c r="H11106" t="s">
        <v>54012</v>
      </c>
      <c r="I11106" t="s">
        <v>24817</v>
      </c>
      <c r="J11106" t="s">
        <v>54011</v>
      </c>
      <c r="K11106" t="s">
        <v>208</v>
      </c>
      <c r="L11106" t="s">
        <v>54010</v>
      </c>
      <c r="N11106" t="s">
        <v>208</v>
      </c>
      <c r="O11106" t="s">
        <v>476</v>
      </c>
      <c r="P11106" t="s">
        <v>476</v>
      </c>
    </row>
    <row r="11107" spans="1:16">
      <c r="A11107" s="484" t="s">
        <v>108801</v>
      </c>
      <c r="B11107" s="485" t="s">
        <v>108800</v>
      </c>
      <c r="C11107" t="s">
        <v>108799</v>
      </c>
      <c r="D11107" t="s">
        <v>108799</v>
      </c>
      <c r="E11107" t="str">
        <f t="shared" si="173"/>
        <v>434723 - CELSIUS</v>
      </c>
      <c r="F11107" t="s">
        <v>11464</v>
      </c>
      <c r="G11107" t="s">
        <v>108798</v>
      </c>
      <c r="I11107" t="s">
        <v>603</v>
      </c>
      <c r="J11107" t="s">
        <v>108797</v>
      </c>
      <c r="K11107" t="s">
        <v>108796</v>
      </c>
      <c r="L11107" t="s">
        <v>108795</v>
      </c>
      <c r="N11107" t="s">
        <v>208</v>
      </c>
      <c r="O11107" t="s">
        <v>476</v>
      </c>
      <c r="P11107" t="s">
        <v>476</v>
      </c>
    </row>
    <row r="11108" spans="1:16">
      <c r="A11108" s="484" t="s">
        <v>16873</v>
      </c>
      <c r="B11108" s="485" t="s">
        <v>16872</v>
      </c>
      <c r="C11108" t="s">
        <v>16871</v>
      </c>
      <c r="D11108" t="s">
        <v>16871</v>
      </c>
      <c r="E11108" t="str">
        <f t="shared" si="173"/>
        <v>604744 - SIMON ARMELLE</v>
      </c>
      <c r="F11108" t="s">
        <v>16870</v>
      </c>
      <c r="G11108" t="s">
        <v>16869</v>
      </c>
      <c r="I11108" t="s">
        <v>16868</v>
      </c>
      <c r="K11108" t="s">
        <v>208</v>
      </c>
      <c r="L11108" t="s">
        <v>16867</v>
      </c>
      <c r="N11108" t="s">
        <v>208</v>
      </c>
      <c r="O11108" t="s">
        <v>476</v>
      </c>
      <c r="P11108" t="s">
        <v>476</v>
      </c>
    </row>
    <row r="11109" spans="1:16">
      <c r="A11109" s="484" t="s">
        <v>22584</v>
      </c>
      <c r="B11109" s="485" t="s">
        <v>22583</v>
      </c>
      <c r="C11109" t="s">
        <v>22582</v>
      </c>
      <c r="D11109" t="s">
        <v>22581</v>
      </c>
      <c r="E11109" t="str">
        <f t="shared" si="173"/>
        <v>426441 - RESO PCR</v>
      </c>
      <c r="F11109" t="s">
        <v>1848</v>
      </c>
      <c r="G11109" t="s">
        <v>22580</v>
      </c>
      <c r="I11109" t="s">
        <v>22579</v>
      </c>
      <c r="K11109" t="s">
        <v>208</v>
      </c>
      <c r="L11109" t="s">
        <v>22578</v>
      </c>
      <c r="N11109" t="s">
        <v>208</v>
      </c>
      <c r="O11109" t="s">
        <v>476</v>
      </c>
      <c r="P11109" t="s">
        <v>476</v>
      </c>
    </row>
    <row r="11110" spans="1:16">
      <c r="A11110" s="484" t="s">
        <v>21684</v>
      </c>
      <c r="B11110" s="485" t="s">
        <v>21683</v>
      </c>
      <c r="C11110" t="s">
        <v>21682</v>
      </c>
      <c r="D11110" t="s">
        <v>21682</v>
      </c>
      <c r="E11110" t="str">
        <f t="shared" si="173"/>
        <v>492516 - RIS FORMATION</v>
      </c>
      <c r="F11110" t="s">
        <v>21681</v>
      </c>
      <c r="G11110" t="s">
        <v>21680</v>
      </c>
      <c r="I11110" t="s">
        <v>21679</v>
      </c>
      <c r="J11110" t="s">
        <v>21678</v>
      </c>
      <c r="K11110" t="s">
        <v>208</v>
      </c>
      <c r="L11110" t="s">
        <v>21677</v>
      </c>
      <c r="N11110" t="s">
        <v>208</v>
      </c>
      <c r="O11110" t="s">
        <v>476</v>
      </c>
      <c r="P11110" t="s">
        <v>476</v>
      </c>
    </row>
    <row r="11111" spans="1:16">
      <c r="A11111" s="484" t="s">
        <v>13553</v>
      </c>
      <c r="B11111" s="485" t="s">
        <v>13552</v>
      </c>
      <c r="C11111" t="s">
        <v>13551</v>
      </c>
      <c r="D11111" t="s">
        <v>13550</v>
      </c>
      <c r="E11111" t="str">
        <f t="shared" si="173"/>
        <v>551971 - SPECIA</v>
      </c>
      <c r="F11111" t="s">
        <v>1077</v>
      </c>
      <c r="G11111" t="s">
        <v>13549</v>
      </c>
      <c r="I11111" t="s">
        <v>13548</v>
      </c>
      <c r="J11111" t="s">
        <v>13547</v>
      </c>
      <c r="K11111" t="s">
        <v>208</v>
      </c>
      <c r="L11111" t="s">
        <v>13546</v>
      </c>
      <c r="N11111" t="s">
        <v>208</v>
      </c>
      <c r="O11111" t="s">
        <v>476</v>
      </c>
      <c r="P11111" t="s">
        <v>476</v>
      </c>
    </row>
    <row r="11112" spans="1:16">
      <c r="A11112" s="484" t="s">
        <v>50680</v>
      </c>
      <c r="B11112" s="485" t="s">
        <v>50679</v>
      </c>
      <c r="C11112" t="s">
        <v>50678</v>
      </c>
      <c r="D11112" t="s">
        <v>50678</v>
      </c>
      <c r="E11112" t="str">
        <f t="shared" si="173"/>
        <v>631826 - INTERSTICES DEV</v>
      </c>
      <c r="F11112" t="s">
        <v>18971</v>
      </c>
      <c r="G11112" t="s">
        <v>50677</v>
      </c>
      <c r="I11112" t="s">
        <v>626</v>
      </c>
      <c r="J11112" t="s">
        <v>50676</v>
      </c>
      <c r="K11112" t="s">
        <v>208</v>
      </c>
      <c r="L11112" t="s">
        <v>50675</v>
      </c>
      <c r="N11112" t="s">
        <v>208</v>
      </c>
      <c r="O11112" t="s">
        <v>476</v>
      </c>
      <c r="P11112" t="s">
        <v>476</v>
      </c>
    </row>
    <row r="11113" spans="1:16">
      <c r="A11113" s="484" t="s">
        <v>37385</v>
      </c>
      <c r="B11113" s="485" t="s">
        <v>37384</v>
      </c>
      <c r="C11113" t="s">
        <v>37383</v>
      </c>
      <c r="D11113" t="s">
        <v>37383</v>
      </c>
      <c r="E11113" t="str">
        <f t="shared" si="173"/>
        <v>502868 - MEDIAMED</v>
      </c>
      <c r="F11113" t="s">
        <v>5423</v>
      </c>
      <c r="G11113" t="s">
        <v>37382</v>
      </c>
      <c r="I11113" t="s">
        <v>19521</v>
      </c>
      <c r="J11113" t="s">
        <v>37381</v>
      </c>
      <c r="K11113" t="s">
        <v>208</v>
      </c>
      <c r="L11113" t="s">
        <v>37380</v>
      </c>
      <c r="N11113" t="s">
        <v>208</v>
      </c>
      <c r="O11113" t="s">
        <v>476</v>
      </c>
      <c r="P11113" t="s">
        <v>476</v>
      </c>
    </row>
    <row r="11114" spans="1:16">
      <c r="A11114" s="484" t="s">
        <v>109913</v>
      </c>
      <c r="B11114" s="485" t="s">
        <v>109912</v>
      </c>
      <c r="C11114" t="s">
        <v>109911</v>
      </c>
      <c r="D11114" t="s">
        <v>109911</v>
      </c>
      <c r="E11114" t="str">
        <f t="shared" si="173"/>
        <v>643257 - CARNETS D'EVEIL</v>
      </c>
      <c r="F11114" t="s">
        <v>1159</v>
      </c>
      <c r="G11114" t="s">
        <v>109910</v>
      </c>
      <c r="I11114" t="s">
        <v>12332</v>
      </c>
      <c r="J11114" t="s">
        <v>109909</v>
      </c>
      <c r="K11114" t="s">
        <v>208</v>
      </c>
      <c r="L11114" t="s">
        <v>109908</v>
      </c>
      <c r="N11114" t="s">
        <v>208</v>
      </c>
      <c r="O11114" t="s">
        <v>476</v>
      </c>
      <c r="P11114" t="s">
        <v>476</v>
      </c>
    </row>
    <row r="11115" spans="1:16">
      <c r="A11115" s="484" t="s">
        <v>73621</v>
      </c>
      <c r="B11115" s="485" t="s">
        <v>73620</v>
      </c>
      <c r="C11115" t="s">
        <v>73619</v>
      </c>
      <c r="D11115" t="s">
        <v>73619</v>
      </c>
      <c r="E11115" t="str">
        <f t="shared" si="173"/>
        <v>426222 - FEDERATION ADDICTION</v>
      </c>
      <c r="F11115" t="s">
        <v>3843</v>
      </c>
      <c r="G11115" t="s">
        <v>73618</v>
      </c>
      <c r="I11115" t="s">
        <v>626</v>
      </c>
      <c r="J11115" t="s">
        <v>73617</v>
      </c>
      <c r="K11115" t="s">
        <v>73616</v>
      </c>
      <c r="L11115" t="s">
        <v>73615</v>
      </c>
      <c r="N11115" t="s">
        <v>208</v>
      </c>
      <c r="O11115" t="s">
        <v>476</v>
      </c>
      <c r="P11115" t="s">
        <v>476</v>
      </c>
    </row>
    <row r="11116" spans="1:16">
      <c r="A11116" s="484" t="s">
        <v>107914</v>
      </c>
      <c r="B11116" s="485" t="s">
        <v>107913</v>
      </c>
      <c r="C11116" t="s">
        <v>107912</v>
      </c>
      <c r="D11116" t="s">
        <v>107911</v>
      </c>
      <c r="E11116" t="str">
        <f t="shared" si="173"/>
        <v>457103 - CFSP</v>
      </c>
      <c r="F11116" t="s">
        <v>15198</v>
      </c>
      <c r="G11116" t="s">
        <v>107910</v>
      </c>
      <c r="I11116" t="s">
        <v>2959</v>
      </c>
      <c r="J11116" t="s">
        <v>107909</v>
      </c>
      <c r="K11116" t="s">
        <v>208</v>
      </c>
      <c r="L11116" t="s">
        <v>107908</v>
      </c>
      <c r="N11116" t="s">
        <v>208</v>
      </c>
      <c r="O11116" t="s">
        <v>476</v>
      </c>
      <c r="P11116" t="s">
        <v>476</v>
      </c>
    </row>
    <row r="11117" spans="1:16">
      <c r="A11117" s="484" t="s">
        <v>43120</v>
      </c>
      <c r="B11117" s="485" t="s">
        <v>43119</v>
      </c>
      <c r="C11117" t="s">
        <v>43118</v>
      </c>
      <c r="D11117" t="s">
        <v>43117</v>
      </c>
      <c r="E11117" t="str">
        <f t="shared" si="173"/>
        <v>570345 - L'EVEIL</v>
      </c>
      <c r="F11117" t="s">
        <v>1086</v>
      </c>
      <c r="G11117" t="s">
        <v>43116</v>
      </c>
      <c r="I11117" t="s">
        <v>2666</v>
      </c>
      <c r="J11117" t="s">
        <v>43115</v>
      </c>
      <c r="K11117" t="s">
        <v>208</v>
      </c>
      <c r="L11117" t="s">
        <v>43114</v>
      </c>
      <c r="N11117" t="s">
        <v>208</v>
      </c>
      <c r="O11117" t="s">
        <v>476</v>
      </c>
      <c r="P11117" t="s">
        <v>476</v>
      </c>
    </row>
    <row r="11118" spans="1:16">
      <c r="A11118" s="484" t="s">
        <v>131092</v>
      </c>
      <c r="B11118" s="485" t="s">
        <v>131091</v>
      </c>
      <c r="C11118" t="s">
        <v>131090</v>
      </c>
      <c r="D11118" t="s">
        <v>131089</v>
      </c>
      <c r="E11118" t="str">
        <f t="shared" si="173"/>
        <v>430705 - AJB FORMATION STRASBOURG</v>
      </c>
      <c r="F11118" t="s">
        <v>17463</v>
      </c>
      <c r="G11118" t="s">
        <v>131088</v>
      </c>
      <c r="I11118" t="s">
        <v>579</v>
      </c>
      <c r="J11118" t="s">
        <v>131087</v>
      </c>
      <c r="K11118" t="s">
        <v>208</v>
      </c>
      <c r="L11118" t="s">
        <v>131086</v>
      </c>
      <c r="N11118" t="s">
        <v>208</v>
      </c>
      <c r="O11118" t="s">
        <v>476</v>
      </c>
      <c r="P11118" t="s">
        <v>476</v>
      </c>
    </row>
    <row r="11119" spans="1:16">
      <c r="A11119" s="484" t="s">
        <v>108156</v>
      </c>
      <c r="B11119" s="485" t="s">
        <v>108155</v>
      </c>
      <c r="C11119" t="s">
        <v>108154</v>
      </c>
      <c r="D11119" t="s">
        <v>108153</v>
      </c>
      <c r="E11119" t="str">
        <f t="shared" si="173"/>
        <v>528456 - CENTRE DE FORMATION D'ALAIN DUCASSE  ARGENTEUIL</v>
      </c>
      <c r="F11119" t="s">
        <v>2611</v>
      </c>
      <c r="G11119" t="s">
        <v>108152</v>
      </c>
      <c r="I11119" t="s">
        <v>4196</v>
      </c>
      <c r="J11119" t="s">
        <v>108151</v>
      </c>
      <c r="K11119" t="s">
        <v>208</v>
      </c>
      <c r="L11119" t="s">
        <v>108150</v>
      </c>
      <c r="N11119" t="s">
        <v>208</v>
      </c>
      <c r="O11119" t="s">
        <v>476</v>
      </c>
      <c r="P11119" t="s">
        <v>476</v>
      </c>
    </row>
    <row r="11120" spans="1:16">
      <c r="A11120" s="484" t="s">
        <v>108160</v>
      </c>
      <c r="B11120" s="485" t="s">
        <v>108155</v>
      </c>
      <c r="C11120" t="s">
        <v>108154</v>
      </c>
      <c r="D11120" t="s">
        <v>108154</v>
      </c>
      <c r="E11120" t="str">
        <f t="shared" si="173"/>
        <v>324516 - CENTRE DE FORMATION D'ALAIN DUCASSE</v>
      </c>
      <c r="F11120" t="s">
        <v>6239</v>
      </c>
      <c r="G11120" t="s">
        <v>108159</v>
      </c>
      <c r="I11120" t="s">
        <v>108158</v>
      </c>
      <c r="J11120" t="s">
        <v>108151</v>
      </c>
      <c r="K11120" t="s">
        <v>208</v>
      </c>
      <c r="L11120" t="s">
        <v>108157</v>
      </c>
      <c r="N11120" t="s">
        <v>208</v>
      </c>
      <c r="O11120" t="s">
        <v>476</v>
      </c>
      <c r="P11120" t="s">
        <v>476</v>
      </c>
    </row>
    <row r="11121" spans="1:16">
      <c r="A11121" s="484" t="s">
        <v>43735</v>
      </c>
      <c r="B11121" s="485" t="s">
        <v>43734</v>
      </c>
      <c r="C11121" t="s">
        <v>43733</v>
      </c>
      <c r="D11121" t="s">
        <v>43733</v>
      </c>
      <c r="E11121" t="str">
        <f t="shared" si="173"/>
        <v>639588 - LES ATELIERS DE LA SOURIS VERTE</v>
      </c>
      <c r="F11121" t="s">
        <v>1265</v>
      </c>
      <c r="G11121" t="s">
        <v>43732</v>
      </c>
      <c r="I11121" t="s">
        <v>626</v>
      </c>
      <c r="J11121" t="s">
        <v>31106</v>
      </c>
      <c r="K11121" t="s">
        <v>208</v>
      </c>
      <c r="L11121" t="s">
        <v>43731</v>
      </c>
      <c r="N11121" t="s">
        <v>208</v>
      </c>
      <c r="O11121" t="s">
        <v>476</v>
      </c>
      <c r="P11121" t="s">
        <v>476</v>
      </c>
    </row>
    <row r="11122" spans="1:16">
      <c r="A11122" s="484" t="s">
        <v>48232</v>
      </c>
      <c r="B11122" s="485" t="s">
        <v>48231</v>
      </c>
      <c r="C11122" t="s">
        <v>48230</v>
      </c>
      <c r="D11122" t="s">
        <v>48230</v>
      </c>
      <c r="E11122" t="str">
        <f t="shared" si="173"/>
        <v>522909 - KEWALE</v>
      </c>
      <c r="F11122" t="s">
        <v>4377</v>
      </c>
      <c r="G11122" t="s">
        <v>48229</v>
      </c>
      <c r="I11122" t="s">
        <v>9419</v>
      </c>
      <c r="J11122" t="s">
        <v>48228</v>
      </c>
      <c r="K11122" t="s">
        <v>48227</v>
      </c>
      <c r="L11122" t="s">
        <v>48226</v>
      </c>
      <c r="N11122" t="s">
        <v>208</v>
      </c>
      <c r="O11122" t="s">
        <v>476</v>
      </c>
      <c r="P11122" t="s">
        <v>476</v>
      </c>
    </row>
    <row r="11123" spans="1:16">
      <c r="A11123" s="484" t="s">
        <v>91611</v>
      </c>
      <c r="B11123" s="485" t="s">
        <v>91610</v>
      </c>
      <c r="C11123" t="s">
        <v>91609</v>
      </c>
      <c r="D11123" t="s">
        <v>91609</v>
      </c>
      <c r="E11123" t="str">
        <f t="shared" si="173"/>
        <v>608014 - CO-SAVOIRS</v>
      </c>
      <c r="F11123" t="s">
        <v>17504</v>
      </c>
      <c r="G11123" t="s">
        <v>91608</v>
      </c>
      <c r="I11123" t="s">
        <v>28238</v>
      </c>
      <c r="J11123" t="s">
        <v>91607</v>
      </c>
      <c r="K11123" t="s">
        <v>208</v>
      </c>
      <c r="L11123" t="s">
        <v>91606</v>
      </c>
      <c r="N11123" t="s">
        <v>208</v>
      </c>
      <c r="O11123" t="s">
        <v>476</v>
      </c>
      <c r="P11123" t="s">
        <v>476</v>
      </c>
    </row>
    <row r="11124" spans="1:16">
      <c r="A11124" s="484" t="s">
        <v>108221</v>
      </c>
      <c r="B11124" s="485" t="s">
        <v>108220</v>
      </c>
      <c r="C11124" t="s">
        <v>108219</v>
      </c>
      <c r="D11124" t="s">
        <v>108218</v>
      </c>
      <c r="E11124" t="str">
        <f t="shared" si="173"/>
        <v>434425 - CFCS</v>
      </c>
      <c r="F11124" t="s">
        <v>8706</v>
      </c>
      <c r="G11124" t="s">
        <v>108217</v>
      </c>
      <c r="I11124" t="s">
        <v>1781</v>
      </c>
      <c r="J11124" t="s">
        <v>108216</v>
      </c>
      <c r="K11124" t="s">
        <v>208</v>
      </c>
      <c r="L11124" t="s">
        <v>108215</v>
      </c>
      <c r="N11124" t="s">
        <v>208</v>
      </c>
      <c r="O11124" t="s">
        <v>476</v>
      </c>
      <c r="P11124" t="s">
        <v>476</v>
      </c>
    </row>
    <row r="11125" spans="1:16">
      <c r="A11125" s="484" t="s">
        <v>96301</v>
      </c>
      <c r="B11125" s="485" t="s">
        <v>96300</v>
      </c>
      <c r="C11125" t="s">
        <v>96299</v>
      </c>
      <c r="D11125" t="s">
        <v>96299</v>
      </c>
      <c r="E11125" t="str">
        <f t="shared" si="173"/>
        <v>519893 - CHILE MARIMUTHU</v>
      </c>
      <c r="F11125" t="s">
        <v>2524</v>
      </c>
      <c r="G11125" t="s">
        <v>96298</v>
      </c>
      <c r="I11125" t="s">
        <v>579</v>
      </c>
      <c r="K11125" t="s">
        <v>208</v>
      </c>
      <c r="L11125" t="s">
        <v>96297</v>
      </c>
      <c r="N11125" t="s">
        <v>208</v>
      </c>
      <c r="O11125" t="s">
        <v>476</v>
      </c>
      <c r="P11125" t="s">
        <v>476</v>
      </c>
    </row>
    <row r="11126" spans="1:16">
      <c r="A11126" s="484" t="s">
        <v>68709</v>
      </c>
      <c r="B11126" s="485" t="s">
        <v>68708</v>
      </c>
      <c r="C11126" t="s">
        <v>68707</v>
      </c>
      <c r="D11126" t="s">
        <v>68706</v>
      </c>
      <c r="E11126" t="str">
        <f t="shared" si="173"/>
        <v>630068 - FRAISSE PATRICE</v>
      </c>
      <c r="F11126" t="s">
        <v>42921</v>
      </c>
      <c r="G11126" t="s">
        <v>68705</v>
      </c>
      <c r="I11126" t="s">
        <v>40557</v>
      </c>
      <c r="J11126" t="s">
        <v>68704</v>
      </c>
      <c r="K11126" t="s">
        <v>208</v>
      </c>
      <c r="L11126" t="s">
        <v>68703</v>
      </c>
      <c r="N11126" t="s">
        <v>208</v>
      </c>
      <c r="O11126" t="s">
        <v>476</v>
      </c>
      <c r="P11126" t="s">
        <v>476</v>
      </c>
    </row>
    <row r="11127" spans="1:16">
      <c r="A11127" s="484" t="s">
        <v>92496</v>
      </c>
      <c r="B11127" s="485" t="s">
        <v>92495</v>
      </c>
      <c r="C11127" t="s">
        <v>92494</v>
      </c>
      <c r="D11127" t="s">
        <v>92494</v>
      </c>
      <c r="E11127" t="str">
        <f t="shared" si="173"/>
        <v>537007 - CONSEIL &amp; FORMATION AMIANTE</v>
      </c>
      <c r="F11127" t="s">
        <v>1848</v>
      </c>
      <c r="G11127" t="s">
        <v>92493</v>
      </c>
      <c r="I11127" t="s">
        <v>3329</v>
      </c>
      <c r="J11127" t="s">
        <v>92492</v>
      </c>
      <c r="K11127" t="s">
        <v>208</v>
      </c>
      <c r="L11127" t="s">
        <v>92491</v>
      </c>
      <c r="N11127" t="s">
        <v>208</v>
      </c>
      <c r="O11127" t="s">
        <v>476</v>
      </c>
      <c r="P11127" t="s">
        <v>476</v>
      </c>
    </row>
    <row r="11128" spans="1:16">
      <c r="A11128" s="484" t="s">
        <v>64215</v>
      </c>
      <c r="B11128" s="485" t="s">
        <v>64214</v>
      </c>
      <c r="C11128" t="s">
        <v>64213</v>
      </c>
      <c r="D11128" t="s">
        <v>64212</v>
      </c>
      <c r="E11128" t="str">
        <f t="shared" si="173"/>
        <v>502042 - GROUPE ESC TROYES</v>
      </c>
      <c r="F11128" t="s">
        <v>2361</v>
      </c>
      <c r="G11128" t="s">
        <v>64211</v>
      </c>
      <c r="H11128" t="s">
        <v>64210</v>
      </c>
      <c r="I11128" t="s">
        <v>1312</v>
      </c>
      <c r="J11128" t="s">
        <v>64209</v>
      </c>
      <c r="K11128" t="s">
        <v>208</v>
      </c>
      <c r="L11128" t="s">
        <v>64208</v>
      </c>
      <c r="N11128" t="s">
        <v>207</v>
      </c>
      <c r="O11128" t="s">
        <v>476</v>
      </c>
      <c r="P11128" t="s">
        <v>476</v>
      </c>
    </row>
    <row r="11129" spans="1:16">
      <c r="A11129" s="484" t="s">
        <v>36217</v>
      </c>
      <c r="B11129" s="485" t="s">
        <v>36216</v>
      </c>
      <c r="C11129" t="s">
        <v>36215</v>
      </c>
      <c r="D11129" t="s">
        <v>36214</v>
      </c>
      <c r="E11129" t="str">
        <f t="shared" si="173"/>
        <v>596966 - MGE DIFFUSION BIEN ETRE</v>
      </c>
      <c r="F11129" t="s">
        <v>2138</v>
      </c>
      <c r="G11129" t="s">
        <v>36213</v>
      </c>
      <c r="I11129" t="s">
        <v>19763</v>
      </c>
      <c r="J11129" t="s">
        <v>36212</v>
      </c>
      <c r="K11129" t="s">
        <v>208</v>
      </c>
      <c r="L11129" t="s">
        <v>36211</v>
      </c>
      <c r="N11129" t="s">
        <v>208</v>
      </c>
      <c r="O11129" t="s">
        <v>476</v>
      </c>
      <c r="P11129" t="s">
        <v>476</v>
      </c>
    </row>
    <row r="11130" spans="1:16">
      <c r="A11130" s="484" t="s">
        <v>31338</v>
      </c>
      <c r="B11130" s="485" t="s">
        <v>31337</v>
      </c>
      <c r="C11130" t="s">
        <v>31336</v>
      </c>
      <c r="D11130" t="s">
        <v>31336</v>
      </c>
      <c r="E11130" t="str">
        <f t="shared" si="173"/>
        <v>445137 - OPCADIA</v>
      </c>
      <c r="F11130" t="s">
        <v>4190</v>
      </c>
      <c r="G11130" t="s">
        <v>31335</v>
      </c>
      <c r="I11130" t="s">
        <v>31334</v>
      </c>
      <c r="J11130" t="s">
        <v>31333</v>
      </c>
      <c r="K11130" t="s">
        <v>208</v>
      </c>
      <c r="L11130" t="s">
        <v>31332</v>
      </c>
      <c r="N11130" t="s">
        <v>208</v>
      </c>
      <c r="O11130" t="s">
        <v>476</v>
      </c>
      <c r="P11130" t="s">
        <v>476</v>
      </c>
    </row>
    <row r="11131" spans="1:16">
      <c r="A11131" s="484" t="s">
        <v>52626</v>
      </c>
      <c r="B11131" s="485" t="s">
        <v>50093</v>
      </c>
      <c r="C11131" t="s">
        <v>52625</v>
      </c>
      <c r="D11131" t="s">
        <v>52624</v>
      </c>
      <c r="E11131" t="str">
        <f t="shared" si="173"/>
        <v>469713 - ISME PERIGNY</v>
      </c>
      <c r="F11131" t="s">
        <v>4598</v>
      </c>
      <c r="G11131" t="s">
        <v>52623</v>
      </c>
      <c r="H11131" t="s">
        <v>52622</v>
      </c>
      <c r="I11131" t="s">
        <v>7975</v>
      </c>
      <c r="J11131" t="s">
        <v>52621</v>
      </c>
      <c r="K11131" t="s">
        <v>208</v>
      </c>
      <c r="L11131" t="s">
        <v>52620</v>
      </c>
      <c r="N11131" t="s">
        <v>208</v>
      </c>
      <c r="O11131" t="s">
        <v>476</v>
      </c>
      <c r="P11131" t="s">
        <v>476</v>
      </c>
    </row>
    <row r="11132" spans="1:16">
      <c r="A11132" s="484" t="s">
        <v>50100</v>
      </c>
      <c r="B11132" s="485" t="s">
        <v>50093</v>
      </c>
      <c r="C11132" t="s">
        <v>50099</v>
      </c>
      <c r="D11132" t="s">
        <v>50098</v>
      </c>
      <c r="E11132" t="str">
        <f t="shared" si="173"/>
        <v>670480 - ISME NANTES</v>
      </c>
      <c r="F11132" t="s">
        <v>29520</v>
      </c>
      <c r="G11132" t="s">
        <v>50097</v>
      </c>
      <c r="I11132" t="s">
        <v>1837</v>
      </c>
      <c r="J11132" t="s">
        <v>50096</v>
      </c>
      <c r="K11132" t="s">
        <v>208</v>
      </c>
      <c r="L11132" t="s">
        <v>50095</v>
      </c>
      <c r="N11132" t="s">
        <v>208</v>
      </c>
      <c r="O11132" t="s">
        <v>476</v>
      </c>
      <c r="P11132" t="s">
        <v>476</v>
      </c>
    </row>
    <row r="11133" spans="1:16">
      <c r="A11133" s="484" t="s">
        <v>50094</v>
      </c>
      <c r="B11133" s="485" t="s">
        <v>50093</v>
      </c>
      <c r="C11133" t="s">
        <v>50092</v>
      </c>
      <c r="D11133" t="s">
        <v>50091</v>
      </c>
      <c r="E11133" t="str">
        <f t="shared" si="173"/>
        <v>679082 - ISME BORDEAUX</v>
      </c>
      <c r="F11133" t="s">
        <v>16195</v>
      </c>
      <c r="G11133" t="s">
        <v>50090</v>
      </c>
      <c r="I11133" t="s">
        <v>749</v>
      </c>
      <c r="J11133" t="s">
        <v>50089</v>
      </c>
      <c r="K11133" t="s">
        <v>208</v>
      </c>
      <c r="L11133" t="s">
        <v>50088</v>
      </c>
      <c r="N11133" t="s">
        <v>208</v>
      </c>
      <c r="O11133" t="s">
        <v>476</v>
      </c>
      <c r="P11133" t="s">
        <v>476</v>
      </c>
    </row>
    <row r="11134" spans="1:16">
      <c r="A11134" s="484" t="s">
        <v>106834</v>
      </c>
      <c r="B11134" s="485" t="s">
        <v>106833</v>
      </c>
      <c r="C11134" t="s">
        <v>106832</v>
      </c>
      <c r="D11134" t="s">
        <v>106831</v>
      </c>
      <c r="E11134" t="str">
        <f t="shared" si="173"/>
        <v>504725 - CFMPE</v>
      </c>
      <c r="F11134" t="s">
        <v>1077</v>
      </c>
      <c r="G11134" t="s">
        <v>106830</v>
      </c>
      <c r="I11134" t="s">
        <v>618</v>
      </c>
      <c r="J11134" t="s">
        <v>106829</v>
      </c>
      <c r="K11134" t="s">
        <v>208</v>
      </c>
      <c r="L11134" t="s">
        <v>106828</v>
      </c>
      <c r="N11134" t="s">
        <v>208</v>
      </c>
      <c r="O11134" t="s">
        <v>476</v>
      </c>
      <c r="P11134" t="s">
        <v>476</v>
      </c>
    </row>
    <row r="11135" spans="1:16">
      <c r="A11135" s="484" t="s">
        <v>687</v>
      </c>
      <c r="B11135" s="485" t="s">
        <v>686</v>
      </c>
      <c r="C11135" t="s">
        <v>685</v>
      </c>
      <c r="D11135" t="s">
        <v>684</v>
      </c>
      <c r="E11135" t="str">
        <f t="shared" si="173"/>
        <v>448047 - 360 RH</v>
      </c>
      <c r="F11135" t="s">
        <v>683</v>
      </c>
      <c r="G11135" t="s">
        <v>682</v>
      </c>
      <c r="I11135" t="s">
        <v>681</v>
      </c>
      <c r="J11135" t="s">
        <v>680</v>
      </c>
      <c r="K11135" t="s">
        <v>208</v>
      </c>
      <c r="L11135" t="s">
        <v>679</v>
      </c>
      <c r="N11135" t="s">
        <v>208</v>
      </c>
      <c r="O11135" t="s">
        <v>476</v>
      </c>
      <c r="P11135" t="s">
        <v>476</v>
      </c>
    </row>
    <row r="11136" spans="1:16">
      <c r="A11136" s="484" t="s">
        <v>128175</v>
      </c>
      <c r="B11136" s="485" t="s">
        <v>128174</v>
      </c>
      <c r="C11136" t="s">
        <v>128173</v>
      </c>
      <c r="D11136" t="s">
        <v>128172</v>
      </c>
      <c r="E11136" t="str">
        <f t="shared" si="173"/>
        <v>627240 - ANNA DERMO CARQUEIRANNE</v>
      </c>
      <c r="F11136" t="s">
        <v>14411</v>
      </c>
      <c r="G11136" t="s">
        <v>128171</v>
      </c>
      <c r="I11136" t="s">
        <v>26799</v>
      </c>
      <c r="J11136" t="s">
        <v>128170</v>
      </c>
      <c r="K11136" t="s">
        <v>208</v>
      </c>
      <c r="L11136" t="s">
        <v>128169</v>
      </c>
      <c r="N11136" t="s">
        <v>208</v>
      </c>
      <c r="O11136" t="s">
        <v>476</v>
      </c>
      <c r="P11136" t="s">
        <v>476</v>
      </c>
    </row>
    <row r="11137" spans="1:16">
      <c r="A11137" s="484" t="s">
        <v>20392</v>
      </c>
      <c r="B11137" s="485" t="s">
        <v>20391</v>
      </c>
      <c r="C11137" t="s">
        <v>20390</v>
      </c>
      <c r="D11137" t="s">
        <v>20390</v>
      </c>
      <c r="E11137" t="str">
        <f t="shared" si="173"/>
        <v>433743 - SANTE EDUCATION FORMATION - SEFOR</v>
      </c>
      <c r="F11137" t="s">
        <v>6072</v>
      </c>
      <c r="G11137" t="s">
        <v>20389</v>
      </c>
      <c r="I11137" t="s">
        <v>836</v>
      </c>
      <c r="K11137" t="s">
        <v>20388</v>
      </c>
      <c r="L11137" t="s">
        <v>20387</v>
      </c>
      <c r="N11137" t="s">
        <v>208</v>
      </c>
      <c r="O11137" t="s">
        <v>476</v>
      </c>
      <c r="P11137" t="s">
        <v>476</v>
      </c>
    </row>
    <row r="11138" spans="1:16">
      <c r="A11138" s="484" t="s">
        <v>33278</v>
      </c>
      <c r="B11138" s="485" t="s">
        <v>33277</v>
      </c>
      <c r="C11138" t="s">
        <v>33276</v>
      </c>
      <c r="D11138" t="s">
        <v>33276</v>
      </c>
      <c r="E11138" t="str">
        <f t="shared" ref="E11138:E11201" si="174">_xlfn.CONCAT(L11138," - ",D11138)</f>
        <v>613654 - NITIDIS</v>
      </c>
      <c r="F11138" t="s">
        <v>18783</v>
      </c>
      <c r="G11138" t="s">
        <v>33275</v>
      </c>
      <c r="I11138" t="s">
        <v>626</v>
      </c>
      <c r="K11138" t="s">
        <v>208</v>
      </c>
      <c r="L11138" t="s">
        <v>33274</v>
      </c>
      <c r="N11138" t="s">
        <v>208</v>
      </c>
      <c r="O11138" t="s">
        <v>476</v>
      </c>
      <c r="P11138" t="s">
        <v>476</v>
      </c>
    </row>
    <row r="11139" spans="1:16">
      <c r="A11139" s="484" t="s">
        <v>114206</v>
      </c>
      <c r="B11139" s="485" t="s">
        <v>114205</v>
      </c>
      <c r="C11139" t="s">
        <v>114204</v>
      </c>
      <c r="D11139" t="s">
        <v>114204</v>
      </c>
      <c r="E11139" t="str">
        <f t="shared" si="174"/>
        <v>471811 - BENDJABALLAH LIDIA LILIA</v>
      </c>
      <c r="F11139" t="s">
        <v>7978</v>
      </c>
      <c r="G11139" t="s">
        <v>114203</v>
      </c>
      <c r="I11139" t="s">
        <v>749</v>
      </c>
      <c r="K11139" t="s">
        <v>208</v>
      </c>
      <c r="L11139" t="s">
        <v>114202</v>
      </c>
      <c r="N11139" t="s">
        <v>208</v>
      </c>
      <c r="O11139" t="s">
        <v>476</v>
      </c>
      <c r="P11139" t="s">
        <v>476</v>
      </c>
    </row>
    <row r="11140" spans="1:16">
      <c r="A11140" s="484" t="s">
        <v>65968</v>
      </c>
      <c r="B11140" s="485" t="s">
        <v>65967</v>
      </c>
      <c r="C11140" t="s">
        <v>65966</v>
      </c>
      <c r="D11140" t="s">
        <v>65966</v>
      </c>
      <c r="E11140" t="str">
        <f t="shared" si="174"/>
        <v>602826 - GONNET AGNES</v>
      </c>
      <c r="F11140" t="s">
        <v>1328</v>
      </c>
      <c r="G11140" t="s">
        <v>65965</v>
      </c>
      <c r="I11140" t="s">
        <v>966</v>
      </c>
      <c r="J11140" t="s">
        <v>65964</v>
      </c>
      <c r="K11140" t="s">
        <v>208</v>
      </c>
      <c r="L11140" t="s">
        <v>65963</v>
      </c>
      <c r="N11140" t="s">
        <v>208</v>
      </c>
      <c r="O11140" t="s">
        <v>476</v>
      </c>
      <c r="P11140" t="s">
        <v>476</v>
      </c>
    </row>
    <row r="11141" spans="1:16">
      <c r="A11141" s="484" t="s">
        <v>29938</v>
      </c>
      <c r="B11141" s="485" t="s">
        <v>29937</v>
      </c>
      <c r="C11141" t="s">
        <v>29936</v>
      </c>
      <c r="D11141" t="s">
        <v>29936</v>
      </c>
      <c r="E11141" t="str">
        <f t="shared" si="174"/>
        <v>542167 - PAILLES VIRGINIE INSTITUT DE LA BAIE</v>
      </c>
      <c r="F11141" t="s">
        <v>1258</v>
      </c>
      <c r="G11141" t="s">
        <v>29935</v>
      </c>
      <c r="H11141" t="s">
        <v>29934</v>
      </c>
      <c r="I11141" t="s">
        <v>29933</v>
      </c>
      <c r="J11141" t="s">
        <v>29932</v>
      </c>
      <c r="K11141" t="s">
        <v>208</v>
      </c>
      <c r="L11141" t="s">
        <v>29931</v>
      </c>
      <c r="N11141" t="s">
        <v>208</v>
      </c>
      <c r="O11141" t="s">
        <v>476</v>
      </c>
      <c r="P11141" t="s">
        <v>476</v>
      </c>
    </row>
    <row r="11142" spans="1:16">
      <c r="A11142" s="484" t="s">
        <v>91156</v>
      </c>
      <c r="B11142" s="485" t="s">
        <v>91155</v>
      </c>
      <c r="C11142" t="s">
        <v>91154</v>
      </c>
      <c r="D11142" t="s">
        <v>91154</v>
      </c>
      <c r="E11142" t="str">
        <f t="shared" si="174"/>
        <v>531741 - CREACTIFS</v>
      </c>
      <c r="F11142" t="s">
        <v>9728</v>
      </c>
      <c r="G11142" t="s">
        <v>91153</v>
      </c>
      <c r="I11142" t="s">
        <v>626</v>
      </c>
      <c r="J11142" t="s">
        <v>91152</v>
      </c>
      <c r="K11142" t="s">
        <v>208</v>
      </c>
      <c r="L11142" t="s">
        <v>91151</v>
      </c>
      <c r="N11142" t="s">
        <v>208</v>
      </c>
      <c r="O11142" t="s">
        <v>476</v>
      </c>
      <c r="P11142" t="s">
        <v>476</v>
      </c>
    </row>
    <row r="11143" spans="1:16">
      <c r="A11143" s="484" t="s">
        <v>108780</v>
      </c>
      <c r="B11143" s="485" t="s">
        <v>108779</v>
      </c>
      <c r="C11143" t="s">
        <v>108778</v>
      </c>
      <c r="D11143" t="s">
        <v>108778</v>
      </c>
      <c r="E11143" t="str">
        <f t="shared" si="174"/>
        <v>495323 - CEMAFROID FORMATION</v>
      </c>
      <c r="F11143" t="s">
        <v>36112</v>
      </c>
      <c r="G11143" t="s">
        <v>108777</v>
      </c>
      <c r="H11143" t="s">
        <v>108776</v>
      </c>
      <c r="I11143" t="s">
        <v>80979</v>
      </c>
      <c r="J11143" t="s">
        <v>108775</v>
      </c>
      <c r="K11143" t="s">
        <v>108774</v>
      </c>
      <c r="L11143" t="s">
        <v>108773</v>
      </c>
      <c r="N11143" t="s">
        <v>208</v>
      </c>
      <c r="O11143" t="s">
        <v>476</v>
      </c>
      <c r="P11143" t="s">
        <v>476</v>
      </c>
    </row>
    <row r="11144" spans="1:16">
      <c r="A11144" s="484" t="s">
        <v>25445</v>
      </c>
      <c r="B11144" s="485" t="s">
        <v>25444</v>
      </c>
      <c r="C11144" t="s">
        <v>25443</v>
      </c>
      <c r="D11144" t="s">
        <v>25443</v>
      </c>
      <c r="E11144" t="str">
        <f t="shared" si="174"/>
        <v>423968 - PROMOTION SANTE NOUVELLE AQUITAINE</v>
      </c>
      <c r="F11144" t="s">
        <v>17962</v>
      </c>
      <c r="G11144" t="s">
        <v>11042</v>
      </c>
      <c r="I11144" t="s">
        <v>749</v>
      </c>
      <c r="J11144" t="s">
        <v>25442</v>
      </c>
      <c r="K11144" t="s">
        <v>25441</v>
      </c>
      <c r="L11144" t="s">
        <v>25440</v>
      </c>
      <c r="N11144" t="s">
        <v>208</v>
      </c>
      <c r="O11144" t="s">
        <v>476</v>
      </c>
      <c r="P11144" t="s">
        <v>476</v>
      </c>
    </row>
    <row r="11145" spans="1:16">
      <c r="A11145" s="484" t="s">
        <v>94278</v>
      </c>
      <c r="B11145" s="485" t="s">
        <v>94277</v>
      </c>
      <c r="C11145" t="s">
        <v>94276</v>
      </c>
      <c r="D11145" t="s">
        <v>94275</v>
      </c>
      <c r="E11145" t="str">
        <f t="shared" si="174"/>
        <v>450534 - CNGE FORMATION</v>
      </c>
      <c r="F11145" t="s">
        <v>2558</v>
      </c>
      <c r="G11145" t="s">
        <v>12624</v>
      </c>
      <c r="H11145" t="s">
        <v>53387</v>
      </c>
      <c r="I11145" t="s">
        <v>626</v>
      </c>
      <c r="J11145" t="s">
        <v>94274</v>
      </c>
      <c r="K11145" t="s">
        <v>94273</v>
      </c>
      <c r="L11145" t="s">
        <v>94272</v>
      </c>
      <c r="N11145" t="s">
        <v>208</v>
      </c>
      <c r="O11145" t="s">
        <v>476</v>
      </c>
      <c r="P11145" t="s">
        <v>476</v>
      </c>
    </row>
    <row r="11146" spans="1:16">
      <c r="A11146" s="484" t="s">
        <v>4729</v>
      </c>
      <c r="C11146" t="s">
        <v>4728</v>
      </c>
      <c r="D11146" t="s">
        <v>4728</v>
      </c>
      <c r="E11146" t="str">
        <f t="shared" si="174"/>
        <v>474990 - UTIP INNOVATIONS</v>
      </c>
      <c r="F11146" t="s">
        <v>4705</v>
      </c>
      <c r="G11146" t="s">
        <v>4727</v>
      </c>
      <c r="I11146" t="s">
        <v>4726</v>
      </c>
      <c r="J11146" t="s">
        <v>4725</v>
      </c>
      <c r="K11146" t="s">
        <v>4724</v>
      </c>
      <c r="L11146" t="s">
        <v>4723</v>
      </c>
      <c r="N11146" t="s">
        <v>208</v>
      </c>
      <c r="O11146" t="s">
        <v>476</v>
      </c>
      <c r="P11146" t="s">
        <v>476</v>
      </c>
    </row>
    <row r="11147" spans="1:16">
      <c r="A11147" s="484" t="s">
        <v>27926</v>
      </c>
      <c r="B11147" s="485" t="s">
        <v>27925</v>
      </c>
      <c r="C11147" t="s">
        <v>27924</v>
      </c>
      <c r="D11147" t="s">
        <v>27924</v>
      </c>
      <c r="E11147" t="str">
        <f t="shared" si="174"/>
        <v>536740 - PILATES</v>
      </c>
      <c r="F11147" t="s">
        <v>27923</v>
      </c>
      <c r="G11147" t="s">
        <v>27922</v>
      </c>
      <c r="I11147" t="s">
        <v>1837</v>
      </c>
      <c r="J11147" t="s">
        <v>27921</v>
      </c>
      <c r="K11147" t="s">
        <v>208</v>
      </c>
      <c r="L11147" t="s">
        <v>27920</v>
      </c>
      <c r="N11147" t="s">
        <v>208</v>
      </c>
      <c r="O11147" t="s">
        <v>476</v>
      </c>
      <c r="P11147" t="s">
        <v>476</v>
      </c>
    </row>
    <row r="11148" spans="1:16">
      <c r="A11148" s="484" t="s">
        <v>2988</v>
      </c>
      <c r="B11148" s="485" t="s">
        <v>2987</v>
      </c>
      <c r="C11148" t="s">
        <v>2986</v>
      </c>
      <c r="D11148" t="s">
        <v>2986</v>
      </c>
      <c r="E11148" t="str">
        <f t="shared" si="174"/>
        <v>482456 - VOX ANIMAE LAURENCE BRUDER SERGENT</v>
      </c>
      <c r="F11148" t="s">
        <v>2985</v>
      </c>
      <c r="G11148" t="s">
        <v>2984</v>
      </c>
      <c r="I11148" t="s">
        <v>2983</v>
      </c>
      <c r="J11148" t="s">
        <v>2982</v>
      </c>
      <c r="K11148" t="s">
        <v>208</v>
      </c>
      <c r="L11148" t="s">
        <v>2981</v>
      </c>
      <c r="N11148" t="s">
        <v>208</v>
      </c>
      <c r="O11148" t="s">
        <v>476</v>
      </c>
      <c r="P11148" t="s">
        <v>476</v>
      </c>
    </row>
    <row r="11149" spans="1:16">
      <c r="A11149" s="484" t="s">
        <v>19561</v>
      </c>
      <c r="B11149" s="485" t="s">
        <v>19560</v>
      </c>
      <c r="C11149" t="s">
        <v>19559</v>
      </c>
      <c r="D11149" t="s">
        <v>19559</v>
      </c>
      <c r="E11149" t="str">
        <f t="shared" si="174"/>
        <v>556385 - SAUVAJOL RIALLAND CAROLINE - SO COMMENT</v>
      </c>
      <c r="F11149" t="s">
        <v>9369</v>
      </c>
      <c r="G11149" t="s">
        <v>19558</v>
      </c>
      <c r="I11149" t="s">
        <v>4298</v>
      </c>
      <c r="J11149" t="s">
        <v>19557</v>
      </c>
      <c r="K11149" t="s">
        <v>208</v>
      </c>
      <c r="L11149" t="s">
        <v>19556</v>
      </c>
      <c r="N11149" t="s">
        <v>208</v>
      </c>
      <c r="O11149" t="s">
        <v>476</v>
      </c>
      <c r="P11149" t="s">
        <v>476</v>
      </c>
    </row>
    <row r="11150" spans="1:16">
      <c r="A11150" s="484" t="s">
        <v>36971</v>
      </c>
      <c r="B11150" s="485" t="s">
        <v>36970</v>
      </c>
      <c r="C11150" t="s">
        <v>36969</v>
      </c>
      <c r="D11150" t="s">
        <v>36969</v>
      </c>
      <c r="E11150" t="str">
        <f t="shared" si="174"/>
        <v>515607 - MEN RUN CONSULTING</v>
      </c>
      <c r="F11150" t="s">
        <v>8706</v>
      </c>
      <c r="G11150" t="s">
        <v>36968</v>
      </c>
      <c r="I11150" t="s">
        <v>14041</v>
      </c>
      <c r="J11150" t="s">
        <v>36967</v>
      </c>
      <c r="K11150" t="s">
        <v>208</v>
      </c>
      <c r="L11150" t="s">
        <v>36966</v>
      </c>
      <c r="N11150" t="s">
        <v>208</v>
      </c>
      <c r="O11150" t="s">
        <v>476</v>
      </c>
      <c r="P11150" t="s">
        <v>476</v>
      </c>
    </row>
    <row r="11151" spans="1:16">
      <c r="A11151" s="484" t="s">
        <v>20538</v>
      </c>
      <c r="B11151" s="485" t="s">
        <v>20537</v>
      </c>
      <c r="C11151" t="s">
        <v>20536</v>
      </c>
      <c r="D11151" t="s">
        <v>20536</v>
      </c>
      <c r="E11151" t="str">
        <f t="shared" si="174"/>
        <v>614877 - SAMSA.FR</v>
      </c>
      <c r="F11151" t="s">
        <v>14016</v>
      </c>
      <c r="G11151" t="s">
        <v>20535</v>
      </c>
      <c r="I11151" t="s">
        <v>626</v>
      </c>
      <c r="J11151" t="s">
        <v>20534</v>
      </c>
      <c r="K11151" t="s">
        <v>208</v>
      </c>
      <c r="L11151" t="s">
        <v>20533</v>
      </c>
      <c r="N11151" t="s">
        <v>208</v>
      </c>
      <c r="O11151" t="s">
        <v>476</v>
      </c>
      <c r="P11151" t="s">
        <v>476</v>
      </c>
    </row>
    <row r="11152" spans="1:16">
      <c r="A11152" s="484" t="s">
        <v>12424</v>
      </c>
      <c r="B11152" s="485" t="s">
        <v>12423</v>
      </c>
      <c r="C11152" t="s">
        <v>12422</v>
      </c>
      <c r="D11152" t="s">
        <v>12422</v>
      </c>
      <c r="E11152" t="str">
        <f t="shared" si="174"/>
        <v>473352 - SUD PERMIS</v>
      </c>
      <c r="F11152" t="s">
        <v>2572</v>
      </c>
      <c r="G11152" t="s">
        <v>12421</v>
      </c>
      <c r="I11152" t="s">
        <v>722</v>
      </c>
      <c r="J11152" t="s">
        <v>12420</v>
      </c>
      <c r="K11152" t="s">
        <v>208</v>
      </c>
      <c r="L11152" t="s">
        <v>12419</v>
      </c>
      <c r="N11152" t="s">
        <v>208</v>
      </c>
      <c r="O11152" t="s">
        <v>476</v>
      </c>
      <c r="P11152" t="s">
        <v>476</v>
      </c>
    </row>
    <row r="11153" spans="1:16">
      <c r="A11153" s="484" t="s">
        <v>1032</v>
      </c>
      <c r="B11153" s="485" t="s">
        <v>1031</v>
      </c>
      <c r="C11153" t="s">
        <v>1030</v>
      </c>
      <c r="D11153" t="s">
        <v>1030</v>
      </c>
      <c r="E11153" t="str">
        <f t="shared" si="174"/>
        <v>632582 - 1TO1 CONSULTING</v>
      </c>
      <c r="F11153" t="s">
        <v>683</v>
      </c>
      <c r="G11153" t="s">
        <v>1029</v>
      </c>
      <c r="H11153" t="s">
        <v>1028</v>
      </c>
      <c r="I11153" t="s">
        <v>1027</v>
      </c>
      <c r="J11153" t="s">
        <v>1026</v>
      </c>
      <c r="K11153" t="s">
        <v>208</v>
      </c>
      <c r="L11153" t="s">
        <v>1025</v>
      </c>
      <c r="N11153" t="s">
        <v>208</v>
      </c>
      <c r="O11153" t="s">
        <v>476</v>
      </c>
      <c r="P11153" t="s">
        <v>476</v>
      </c>
    </row>
    <row r="11154" spans="1:16">
      <c r="A11154" s="484" t="s">
        <v>13918</v>
      </c>
      <c r="B11154" s="485" t="s">
        <v>13917</v>
      </c>
      <c r="C11154" t="s">
        <v>13916</v>
      </c>
      <c r="D11154" t="s">
        <v>13916</v>
      </c>
      <c r="E11154" t="str">
        <f t="shared" si="174"/>
        <v>683073 - SOPAS CONSULTING</v>
      </c>
      <c r="F11154" t="s">
        <v>13241</v>
      </c>
      <c r="G11154" t="s">
        <v>13915</v>
      </c>
      <c r="I11154" t="s">
        <v>1799</v>
      </c>
      <c r="J11154" t="s">
        <v>13914</v>
      </c>
      <c r="K11154" t="s">
        <v>208</v>
      </c>
      <c r="L11154" t="s">
        <v>13913</v>
      </c>
      <c r="N11154" t="s">
        <v>208</v>
      </c>
      <c r="O11154" t="s">
        <v>476</v>
      </c>
      <c r="P11154" t="s">
        <v>476</v>
      </c>
    </row>
    <row r="11155" spans="1:16">
      <c r="A11155" s="484" t="s">
        <v>65880</v>
      </c>
      <c r="B11155" s="485" t="s">
        <v>65879</v>
      </c>
      <c r="C11155" t="s">
        <v>65878</v>
      </c>
      <c r="D11155" t="s">
        <v>65877</v>
      </c>
      <c r="E11155" t="str">
        <f t="shared" si="174"/>
        <v>629650 - GOURBAULT ANAIS</v>
      </c>
      <c r="F11155" t="s">
        <v>507</v>
      </c>
      <c r="G11155" t="s">
        <v>65876</v>
      </c>
      <c r="I11155" t="s">
        <v>5810</v>
      </c>
      <c r="J11155" t="s">
        <v>65875</v>
      </c>
      <c r="K11155" t="s">
        <v>208</v>
      </c>
      <c r="L11155" t="s">
        <v>65874</v>
      </c>
      <c r="N11155" t="s">
        <v>208</v>
      </c>
      <c r="O11155" t="s">
        <v>476</v>
      </c>
      <c r="P11155" t="s">
        <v>476</v>
      </c>
    </row>
    <row r="11156" spans="1:16">
      <c r="A11156" s="484" t="s">
        <v>26827</v>
      </c>
      <c r="B11156" s="485" t="s">
        <v>26826</v>
      </c>
      <c r="C11156" t="s">
        <v>26825</v>
      </c>
      <c r="D11156" t="s">
        <v>26824</v>
      </c>
      <c r="E11156" t="str">
        <f t="shared" si="174"/>
        <v>424444 - STL</v>
      </c>
      <c r="F11156" t="s">
        <v>10608</v>
      </c>
      <c r="G11156" t="s">
        <v>26823</v>
      </c>
      <c r="H11156" t="s">
        <v>26822</v>
      </c>
      <c r="I11156" t="s">
        <v>795</v>
      </c>
      <c r="J11156" t="s">
        <v>26821</v>
      </c>
      <c r="K11156" t="s">
        <v>208</v>
      </c>
      <c r="L11156" t="s">
        <v>26820</v>
      </c>
      <c r="N11156" t="s">
        <v>208</v>
      </c>
      <c r="O11156" t="s">
        <v>476</v>
      </c>
      <c r="P11156" t="s">
        <v>476</v>
      </c>
    </row>
    <row r="11157" spans="1:16">
      <c r="A11157" s="484" t="s">
        <v>113594</v>
      </c>
      <c r="B11157" s="485" t="s">
        <v>113593</v>
      </c>
      <c r="C11157" t="s">
        <v>113592</v>
      </c>
      <c r="D11157" t="s">
        <v>113592</v>
      </c>
      <c r="E11157" t="str">
        <f t="shared" si="174"/>
        <v>616710 - BIGOT FLORENCE</v>
      </c>
      <c r="F11157" t="s">
        <v>34710</v>
      </c>
      <c r="G11157" t="s">
        <v>113591</v>
      </c>
      <c r="I11157" t="s">
        <v>4242</v>
      </c>
      <c r="J11157" t="s">
        <v>113590</v>
      </c>
      <c r="K11157" t="s">
        <v>208</v>
      </c>
      <c r="L11157" t="s">
        <v>113589</v>
      </c>
      <c r="N11157" t="s">
        <v>208</v>
      </c>
      <c r="O11157" t="s">
        <v>476</v>
      </c>
      <c r="P11157" t="s">
        <v>476</v>
      </c>
    </row>
    <row r="11158" spans="1:16">
      <c r="A11158" s="484" t="s">
        <v>74043</v>
      </c>
      <c r="B11158" s="485" t="s">
        <v>74042</v>
      </c>
      <c r="C11158" t="s">
        <v>74041</v>
      </c>
      <c r="D11158" t="s">
        <v>74041</v>
      </c>
      <c r="E11158" t="str">
        <f t="shared" si="174"/>
        <v>434607 - FASST</v>
      </c>
      <c r="F11158" t="s">
        <v>8302</v>
      </c>
      <c r="G11158" t="s">
        <v>74040</v>
      </c>
      <c r="I11158" t="s">
        <v>8209</v>
      </c>
      <c r="J11158" t="s">
        <v>74039</v>
      </c>
      <c r="K11158" t="s">
        <v>208</v>
      </c>
      <c r="L11158" t="s">
        <v>74038</v>
      </c>
      <c r="N11158" t="s">
        <v>208</v>
      </c>
      <c r="O11158" t="s">
        <v>476</v>
      </c>
      <c r="P11158" t="s">
        <v>476</v>
      </c>
    </row>
    <row r="11159" spans="1:16">
      <c r="A11159" s="484" t="s">
        <v>26724</v>
      </c>
      <c r="B11159" s="485" t="s">
        <v>26723</v>
      </c>
      <c r="C11159" t="s">
        <v>26722</v>
      </c>
      <c r="D11159" t="s">
        <v>26721</v>
      </c>
      <c r="E11159" t="str">
        <f t="shared" si="174"/>
        <v>186971 - PRISME</v>
      </c>
      <c r="F11159" t="s">
        <v>498</v>
      </c>
      <c r="G11159" t="s">
        <v>26720</v>
      </c>
      <c r="I11159" t="s">
        <v>1781</v>
      </c>
      <c r="K11159" t="s">
        <v>26719</v>
      </c>
      <c r="L11159" t="s">
        <v>26718</v>
      </c>
      <c r="N11159" t="s">
        <v>208</v>
      </c>
      <c r="O11159" t="s">
        <v>476</v>
      </c>
      <c r="P11159" t="s">
        <v>476</v>
      </c>
    </row>
    <row r="11160" spans="1:16">
      <c r="A11160" s="484" t="s">
        <v>24572</v>
      </c>
      <c r="B11160" s="485" t="s">
        <v>24571</v>
      </c>
      <c r="C11160" t="s">
        <v>24570</v>
      </c>
      <c r="D11160" t="s">
        <v>24570</v>
      </c>
      <c r="E11160" t="str">
        <f t="shared" si="174"/>
        <v>540080 - QOSINUS</v>
      </c>
      <c r="F11160" t="s">
        <v>2572</v>
      </c>
      <c r="G11160" t="s">
        <v>24569</v>
      </c>
      <c r="I11160" t="s">
        <v>959</v>
      </c>
      <c r="J11160" t="s">
        <v>24568</v>
      </c>
      <c r="K11160" t="s">
        <v>208</v>
      </c>
      <c r="L11160" t="s">
        <v>24567</v>
      </c>
      <c r="N11160" t="s">
        <v>208</v>
      </c>
      <c r="O11160" t="s">
        <v>476</v>
      </c>
      <c r="P11160" t="s">
        <v>476</v>
      </c>
    </row>
    <row r="11161" spans="1:16">
      <c r="A11161" s="484" t="s">
        <v>61673</v>
      </c>
      <c r="B11161" s="485" t="s">
        <v>61672</v>
      </c>
      <c r="C11161" t="s">
        <v>61671</v>
      </c>
      <c r="D11161" t="s">
        <v>61671</v>
      </c>
      <c r="E11161" t="str">
        <f t="shared" si="174"/>
        <v>607848 - HEROPHILE FORMATIONS</v>
      </c>
      <c r="F11161" t="s">
        <v>1554</v>
      </c>
      <c r="G11161" t="s">
        <v>61670</v>
      </c>
      <c r="I11161" t="s">
        <v>38318</v>
      </c>
      <c r="J11161" t="s">
        <v>61669</v>
      </c>
      <c r="K11161" t="s">
        <v>208</v>
      </c>
      <c r="L11161" t="s">
        <v>61668</v>
      </c>
      <c r="N11161" t="s">
        <v>208</v>
      </c>
      <c r="O11161" t="s">
        <v>476</v>
      </c>
      <c r="P11161" t="s">
        <v>476</v>
      </c>
    </row>
    <row r="11162" spans="1:16">
      <c r="A11162" s="484" t="s">
        <v>85364</v>
      </c>
      <c r="B11162" s="485" t="s">
        <v>85363</v>
      </c>
      <c r="C11162" t="s">
        <v>85362</v>
      </c>
      <c r="D11162" t="s">
        <v>85361</v>
      </c>
      <c r="E11162" t="str">
        <f t="shared" si="174"/>
        <v>513301 - ECF ARVOR MONTGERMONT</v>
      </c>
      <c r="F11162" t="s">
        <v>9019</v>
      </c>
      <c r="G11162" t="s">
        <v>85360</v>
      </c>
      <c r="I11162" t="s">
        <v>60343</v>
      </c>
      <c r="J11162" t="s">
        <v>85359</v>
      </c>
      <c r="K11162" t="s">
        <v>208</v>
      </c>
      <c r="L11162" t="s">
        <v>85358</v>
      </c>
      <c r="N11162" t="s">
        <v>208</v>
      </c>
      <c r="O11162" t="s">
        <v>476</v>
      </c>
      <c r="P11162" t="s">
        <v>476</v>
      </c>
    </row>
    <row r="11163" spans="1:16">
      <c r="A11163" s="484" t="s">
        <v>31763</v>
      </c>
      <c r="B11163" s="485" t="s">
        <v>31762</v>
      </c>
      <c r="C11163" t="s">
        <v>31761</v>
      </c>
      <c r="D11163" t="s">
        <v>31760</v>
      </c>
      <c r="E11163" t="str">
        <f t="shared" si="174"/>
        <v>358800 - OGEC SAINT CHARLES BORROMEE CFP LE DEVOIR CHALON SUR SAONE</v>
      </c>
      <c r="F11163" t="s">
        <v>7817</v>
      </c>
      <c r="G11163" t="s">
        <v>31759</v>
      </c>
      <c r="I11163" t="s">
        <v>7815</v>
      </c>
      <c r="J11163" t="s">
        <v>31758</v>
      </c>
      <c r="K11163" t="s">
        <v>208</v>
      </c>
      <c r="L11163" t="s">
        <v>31757</v>
      </c>
      <c r="N11163" t="s">
        <v>208</v>
      </c>
      <c r="O11163" t="s">
        <v>476</v>
      </c>
      <c r="P11163" t="s">
        <v>476</v>
      </c>
    </row>
    <row r="11164" spans="1:16">
      <c r="A11164" s="484" t="s">
        <v>70691</v>
      </c>
      <c r="B11164" s="485" t="s">
        <v>70690</v>
      </c>
      <c r="C11164" t="s">
        <v>70689</v>
      </c>
      <c r="D11164" t="s">
        <v>70689</v>
      </c>
      <c r="E11164" t="str">
        <f t="shared" si="174"/>
        <v>436422 - FORMAPICS</v>
      </c>
      <c r="F11164" t="s">
        <v>28383</v>
      </c>
      <c r="G11164" t="s">
        <v>18515</v>
      </c>
      <c r="I11164" t="s">
        <v>1647</v>
      </c>
      <c r="J11164" t="s">
        <v>70688</v>
      </c>
      <c r="K11164" t="s">
        <v>208</v>
      </c>
      <c r="L11164" t="s">
        <v>70687</v>
      </c>
      <c r="N11164" t="s">
        <v>208</v>
      </c>
      <c r="O11164" t="s">
        <v>476</v>
      </c>
      <c r="P11164" t="s">
        <v>476</v>
      </c>
    </row>
    <row r="11165" spans="1:16">
      <c r="A11165" s="484" t="s">
        <v>134083</v>
      </c>
      <c r="B11165" s="485" t="s">
        <v>134082</v>
      </c>
      <c r="C11165" t="s">
        <v>134081</v>
      </c>
      <c r="D11165" t="s">
        <v>134080</v>
      </c>
      <c r="E11165" t="str">
        <f t="shared" si="174"/>
        <v>547920 - AD-VENIR BANNIERES</v>
      </c>
      <c r="F11165" t="s">
        <v>5932</v>
      </c>
      <c r="G11165" t="s">
        <v>134079</v>
      </c>
      <c r="I11165" t="s">
        <v>134078</v>
      </c>
      <c r="J11165" t="s">
        <v>134077</v>
      </c>
      <c r="K11165" t="s">
        <v>208</v>
      </c>
      <c r="L11165" t="s">
        <v>134076</v>
      </c>
      <c r="N11165" t="s">
        <v>208</v>
      </c>
      <c r="O11165" t="s">
        <v>476</v>
      </c>
      <c r="P11165" t="s">
        <v>476</v>
      </c>
    </row>
    <row r="11166" spans="1:16">
      <c r="A11166" s="484" t="s">
        <v>134088</v>
      </c>
      <c r="B11166" s="485" t="s">
        <v>134082</v>
      </c>
      <c r="C11166" t="s">
        <v>134081</v>
      </c>
      <c r="D11166" t="s">
        <v>134087</v>
      </c>
      <c r="E11166" t="str">
        <f t="shared" si="174"/>
        <v>438649 - AD VENIR VERFEIL</v>
      </c>
      <c r="F11166" t="s">
        <v>4870</v>
      </c>
      <c r="G11166" t="s">
        <v>134086</v>
      </c>
      <c r="I11166" t="s">
        <v>113293</v>
      </c>
      <c r="J11166" t="s">
        <v>134077</v>
      </c>
      <c r="K11166" t="s">
        <v>134085</v>
      </c>
      <c r="L11166" t="s">
        <v>134084</v>
      </c>
      <c r="N11166" t="s">
        <v>208</v>
      </c>
      <c r="O11166" t="s">
        <v>476</v>
      </c>
      <c r="P11166" t="s">
        <v>476</v>
      </c>
    </row>
    <row r="11167" spans="1:16">
      <c r="A11167" s="484" t="s">
        <v>44011</v>
      </c>
      <c r="B11167" s="485" t="s">
        <v>44010</v>
      </c>
      <c r="C11167" t="s">
        <v>44009</v>
      </c>
      <c r="D11167" t="s">
        <v>44009</v>
      </c>
      <c r="E11167" t="str">
        <f t="shared" si="174"/>
        <v>491433 - LENAIN ECOLE DES GOURMETS</v>
      </c>
      <c r="F11167" t="s">
        <v>22356</v>
      </c>
      <c r="G11167" t="s">
        <v>44008</v>
      </c>
      <c r="I11167" t="s">
        <v>8273</v>
      </c>
      <c r="J11167" t="s">
        <v>44007</v>
      </c>
      <c r="K11167" t="s">
        <v>208</v>
      </c>
      <c r="L11167" t="s">
        <v>44006</v>
      </c>
      <c r="N11167" t="s">
        <v>208</v>
      </c>
      <c r="O11167" t="s">
        <v>476</v>
      </c>
      <c r="P11167" t="s">
        <v>476</v>
      </c>
    </row>
    <row r="11168" spans="1:16">
      <c r="A11168" s="484" t="s">
        <v>68514</v>
      </c>
      <c r="B11168" s="485" t="s">
        <v>68513</v>
      </c>
      <c r="C11168" t="s">
        <v>68512</v>
      </c>
      <c r="D11168" t="s">
        <v>68512</v>
      </c>
      <c r="E11168" t="str">
        <f t="shared" si="174"/>
        <v>589159 - FRANCE SANTE PHARMA</v>
      </c>
      <c r="F11168" t="s">
        <v>13098</v>
      </c>
      <c r="G11168" t="s">
        <v>68511</v>
      </c>
      <c r="I11168" t="s">
        <v>31560</v>
      </c>
      <c r="J11168" t="s">
        <v>68510</v>
      </c>
      <c r="K11168" t="s">
        <v>208</v>
      </c>
      <c r="L11168" t="s">
        <v>68509</v>
      </c>
      <c r="N11168" t="s">
        <v>208</v>
      </c>
      <c r="O11168" t="s">
        <v>476</v>
      </c>
      <c r="P11168" t="s">
        <v>476</v>
      </c>
    </row>
    <row r="11169" spans="1:16">
      <c r="A11169" s="484" t="s">
        <v>23791</v>
      </c>
      <c r="B11169" s="485" t="s">
        <v>23790</v>
      </c>
      <c r="C11169" t="s">
        <v>23789</v>
      </c>
      <c r="D11169" t="s">
        <v>23788</v>
      </c>
      <c r="E11169" t="str">
        <f t="shared" si="174"/>
        <v>574790 - RAXLIZEE AUTO ECOLE ST OUEN L AUMONE</v>
      </c>
      <c r="F11169" t="s">
        <v>13215</v>
      </c>
      <c r="G11169" t="s">
        <v>23787</v>
      </c>
      <c r="I11169" t="s">
        <v>23786</v>
      </c>
      <c r="J11169" t="s">
        <v>23785</v>
      </c>
      <c r="K11169" t="s">
        <v>208</v>
      </c>
      <c r="L11169" t="s">
        <v>23784</v>
      </c>
      <c r="N11169" t="s">
        <v>208</v>
      </c>
      <c r="O11169" t="s">
        <v>476</v>
      </c>
      <c r="P11169" t="s">
        <v>476</v>
      </c>
    </row>
    <row r="11170" spans="1:16">
      <c r="A11170" s="484" t="s">
        <v>52563</v>
      </c>
      <c r="B11170" s="485" t="s">
        <v>52562</v>
      </c>
      <c r="C11170" t="s">
        <v>52561</v>
      </c>
      <c r="D11170" t="s">
        <v>52560</v>
      </c>
      <c r="E11170" t="str">
        <f t="shared" si="174"/>
        <v>439228 - ISFEC BRETAGNE</v>
      </c>
      <c r="F11170" t="s">
        <v>8736</v>
      </c>
      <c r="G11170" t="s">
        <v>52559</v>
      </c>
      <c r="I11170" t="s">
        <v>6339</v>
      </c>
      <c r="J11170" t="s">
        <v>52558</v>
      </c>
      <c r="K11170" t="s">
        <v>208</v>
      </c>
      <c r="L11170" t="s">
        <v>52557</v>
      </c>
      <c r="N11170" t="s">
        <v>208</v>
      </c>
      <c r="O11170" t="s">
        <v>476</v>
      </c>
      <c r="P11170" t="s">
        <v>476</v>
      </c>
    </row>
    <row r="11171" spans="1:16">
      <c r="A11171" s="484" t="s">
        <v>49751</v>
      </c>
      <c r="B11171" s="485" t="s">
        <v>49750</v>
      </c>
      <c r="C11171" t="s">
        <v>49749</v>
      </c>
      <c r="D11171" t="s">
        <v>49749</v>
      </c>
      <c r="E11171" t="str">
        <f t="shared" si="174"/>
        <v>630731 - IZENCIA</v>
      </c>
      <c r="F11171" t="s">
        <v>11484</v>
      </c>
      <c r="G11171" t="s">
        <v>49748</v>
      </c>
      <c r="I11171" t="s">
        <v>2515</v>
      </c>
      <c r="J11171" t="s">
        <v>49747</v>
      </c>
      <c r="K11171" t="s">
        <v>208</v>
      </c>
      <c r="L11171" t="s">
        <v>49746</v>
      </c>
      <c r="N11171" t="s">
        <v>208</v>
      </c>
      <c r="O11171" t="s">
        <v>476</v>
      </c>
      <c r="P11171" t="s">
        <v>476</v>
      </c>
    </row>
    <row r="11172" spans="1:16">
      <c r="A11172" s="484" t="s">
        <v>8797</v>
      </c>
      <c r="B11172" s="485" t="s">
        <v>8796</v>
      </c>
      <c r="C11172" t="s">
        <v>8795</v>
      </c>
      <c r="D11172" t="s">
        <v>8794</v>
      </c>
      <c r="E11172" t="str">
        <f t="shared" si="174"/>
        <v>655600 - TRIPTOP</v>
      </c>
      <c r="F11172" t="s">
        <v>2494</v>
      </c>
      <c r="G11172" t="s">
        <v>8793</v>
      </c>
      <c r="I11172" t="s">
        <v>8792</v>
      </c>
      <c r="J11172" t="s">
        <v>8791</v>
      </c>
      <c r="K11172" t="s">
        <v>208</v>
      </c>
      <c r="L11172" t="s">
        <v>8790</v>
      </c>
      <c r="N11172" t="s">
        <v>208</v>
      </c>
      <c r="O11172" t="s">
        <v>476</v>
      </c>
      <c r="P11172" t="s">
        <v>476</v>
      </c>
    </row>
    <row r="11173" spans="1:16">
      <c r="A11173" s="484" t="s">
        <v>117627</v>
      </c>
      <c r="B11173" s="485" t="s">
        <v>117626</v>
      </c>
      <c r="C11173" t="s">
        <v>117625</v>
      </c>
      <c r="D11173" t="s">
        <v>117625</v>
      </c>
      <c r="E11173" t="str">
        <f t="shared" si="174"/>
        <v>444972 - ATHANOR EXECUTIVE COACHING</v>
      </c>
      <c r="F11173" t="s">
        <v>7254</v>
      </c>
      <c r="G11173" t="s">
        <v>117624</v>
      </c>
      <c r="I11173" t="s">
        <v>41570</v>
      </c>
      <c r="K11173" t="s">
        <v>208</v>
      </c>
      <c r="L11173" t="s">
        <v>117623</v>
      </c>
      <c r="N11173" t="s">
        <v>208</v>
      </c>
      <c r="O11173" t="s">
        <v>476</v>
      </c>
      <c r="P11173" t="s">
        <v>476</v>
      </c>
    </row>
    <row r="11174" spans="1:16">
      <c r="A11174" s="484" t="s">
        <v>130614</v>
      </c>
      <c r="B11174" s="485" t="s">
        <v>130613</v>
      </c>
      <c r="C11174" t="s">
        <v>130612</v>
      </c>
      <c r="D11174" t="s">
        <v>130611</v>
      </c>
      <c r="E11174" t="str">
        <f t="shared" si="174"/>
        <v>676561 - ALFANO SANDRINE</v>
      </c>
      <c r="F11174" t="s">
        <v>22763</v>
      </c>
      <c r="G11174" t="s">
        <v>130610</v>
      </c>
      <c r="I11174" t="s">
        <v>130609</v>
      </c>
      <c r="J11174" t="s">
        <v>130608</v>
      </c>
      <c r="K11174" t="s">
        <v>208</v>
      </c>
      <c r="L11174" t="s">
        <v>130607</v>
      </c>
      <c r="N11174" t="s">
        <v>208</v>
      </c>
      <c r="O11174" t="s">
        <v>476</v>
      </c>
      <c r="P11174" t="s">
        <v>476</v>
      </c>
    </row>
    <row r="11175" spans="1:16">
      <c r="A11175" s="484" t="s">
        <v>3730</v>
      </c>
      <c r="B11175" s="485" t="s">
        <v>3729</v>
      </c>
      <c r="C11175" t="s">
        <v>3728</v>
      </c>
      <c r="D11175" t="s">
        <v>3728</v>
      </c>
      <c r="E11175" t="str">
        <f t="shared" si="174"/>
        <v>425590 - VIFIA</v>
      </c>
      <c r="F11175" t="s">
        <v>1554</v>
      </c>
      <c r="G11175" t="s">
        <v>3727</v>
      </c>
      <c r="I11175" t="s">
        <v>603</v>
      </c>
      <c r="J11175" t="s">
        <v>3726</v>
      </c>
      <c r="K11175" t="s">
        <v>208</v>
      </c>
      <c r="L11175" t="s">
        <v>3725</v>
      </c>
      <c r="N11175" t="s">
        <v>208</v>
      </c>
      <c r="O11175" t="s">
        <v>476</v>
      </c>
      <c r="P11175" t="s">
        <v>476</v>
      </c>
    </row>
    <row r="11176" spans="1:16">
      <c r="A11176" s="484" t="s">
        <v>99085</v>
      </c>
      <c r="B11176" s="485" t="s">
        <v>99084</v>
      </c>
      <c r="C11176" t="s">
        <v>99083</v>
      </c>
      <c r="D11176" t="s">
        <v>99083</v>
      </c>
      <c r="E11176" t="str">
        <f t="shared" si="174"/>
        <v>663335 - CEROS PARTNERS</v>
      </c>
      <c r="F11176" t="s">
        <v>21798</v>
      </c>
      <c r="G11176" t="s">
        <v>99082</v>
      </c>
      <c r="I11176" t="s">
        <v>32406</v>
      </c>
      <c r="J11176" t="s">
        <v>99081</v>
      </c>
      <c r="K11176" t="s">
        <v>208</v>
      </c>
      <c r="L11176" t="s">
        <v>99080</v>
      </c>
      <c r="N11176" t="s">
        <v>208</v>
      </c>
      <c r="O11176" t="s">
        <v>476</v>
      </c>
      <c r="P11176" t="s">
        <v>476</v>
      </c>
    </row>
    <row r="11177" spans="1:16">
      <c r="A11177" s="484" t="s">
        <v>73118</v>
      </c>
      <c r="B11177" s="485" t="s">
        <v>73117</v>
      </c>
      <c r="C11177" t="s">
        <v>73116</v>
      </c>
      <c r="D11177" t="s">
        <v>73115</v>
      </c>
      <c r="E11177" t="str">
        <f t="shared" si="174"/>
        <v>314470 - FFER</v>
      </c>
      <c r="F11177" t="s">
        <v>11880</v>
      </c>
      <c r="G11177" t="s">
        <v>73114</v>
      </c>
      <c r="I11177" t="s">
        <v>626</v>
      </c>
      <c r="J11177" t="s">
        <v>73113</v>
      </c>
      <c r="K11177" t="s">
        <v>208</v>
      </c>
      <c r="L11177" t="s">
        <v>73112</v>
      </c>
      <c r="N11177" t="s">
        <v>208</v>
      </c>
      <c r="O11177" t="s">
        <v>476</v>
      </c>
      <c r="P11177" t="s">
        <v>476</v>
      </c>
    </row>
    <row r="11178" spans="1:16">
      <c r="A11178" s="484" t="s">
        <v>24442</v>
      </c>
      <c r="B11178" s="485" t="s">
        <v>24441</v>
      </c>
      <c r="C11178" t="s">
        <v>24440</v>
      </c>
      <c r="D11178" t="s">
        <v>24440</v>
      </c>
      <c r="E11178" t="str">
        <f t="shared" si="174"/>
        <v>587965 - QUALI FORMA</v>
      </c>
      <c r="F11178" t="s">
        <v>1970</v>
      </c>
      <c r="G11178" t="s">
        <v>24439</v>
      </c>
      <c r="I11178" t="s">
        <v>569</v>
      </c>
      <c r="J11178" t="s">
        <v>24438</v>
      </c>
      <c r="K11178" t="s">
        <v>208</v>
      </c>
      <c r="L11178" t="s">
        <v>24437</v>
      </c>
      <c r="N11178" t="s">
        <v>208</v>
      </c>
      <c r="O11178" t="s">
        <v>476</v>
      </c>
      <c r="P11178" t="s">
        <v>476</v>
      </c>
    </row>
    <row r="11179" spans="1:16">
      <c r="A11179" s="484" t="s">
        <v>16315</v>
      </c>
      <c r="B11179" s="485" t="s">
        <v>16314</v>
      </c>
      <c r="C11179" t="s">
        <v>16313</v>
      </c>
      <c r="D11179" t="s">
        <v>16312</v>
      </c>
      <c r="E11179" t="str">
        <f t="shared" si="174"/>
        <v>641868 - SO MULHOUSE</v>
      </c>
      <c r="F11179" t="s">
        <v>5081</v>
      </c>
      <c r="G11179" t="s">
        <v>16311</v>
      </c>
      <c r="I11179" t="s">
        <v>4853</v>
      </c>
      <c r="K11179" t="s">
        <v>208</v>
      </c>
      <c r="L11179" t="s">
        <v>16310</v>
      </c>
      <c r="N11179" t="s">
        <v>208</v>
      </c>
      <c r="O11179" t="s">
        <v>476</v>
      </c>
      <c r="P11179" t="s">
        <v>476</v>
      </c>
    </row>
    <row r="11180" spans="1:16">
      <c r="A11180" s="484" t="s">
        <v>114995</v>
      </c>
      <c r="B11180" s="485" t="s">
        <v>114994</v>
      </c>
      <c r="C11180" t="s">
        <v>114993</v>
      </c>
      <c r="D11180" t="s">
        <v>114992</v>
      </c>
      <c r="E11180" t="str">
        <f t="shared" si="174"/>
        <v>625190 - BBS</v>
      </c>
      <c r="F11180" t="s">
        <v>19425</v>
      </c>
      <c r="G11180" t="s">
        <v>114991</v>
      </c>
      <c r="H11180" t="s">
        <v>114990</v>
      </c>
      <c r="I11180" t="s">
        <v>114989</v>
      </c>
      <c r="J11180" t="s">
        <v>114988</v>
      </c>
      <c r="K11180" t="s">
        <v>208</v>
      </c>
      <c r="L11180" t="s">
        <v>114987</v>
      </c>
      <c r="N11180" t="s">
        <v>208</v>
      </c>
      <c r="O11180" t="s">
        <v>476</v>
      </c>
      <c r="P11180" t="s">
        <v>476</v>
      </c>
    </row>
    <row r="11181" spans="1:16">
      <c r="A11181" s="484" t="s">
        <v>109398</v>
      </c>
      <c r="B11181" s="485" t="s">
        <v>109397</v>
      </c>
      <c r="C11181" t="s">
        <v>109396</v>
      </c>
      <c r="D11181" t="s">
        <v>109395</v>
      </c>
      <c r="E11181" t="str">
        <f t="shared" si="174"/>
        <v>563250 - CAUSSANEL DESAUBRY ANNE</v>
      </c>
      <c r="F11181" t="s">
        <v>9112</v>
      </c>
      <c r="G11181" t="s">
        <v>109394</v>
      </c>
      <c r="H11181" t="s">
        <v>109393</v>
      </c>
      <c r="I11181" t="s">
        <v>7864</v>
      </c>
      <c r="J11181" t="s">
        <v>109392</v>
      </c>
      <c r="K11181" t="s">
        <v>208</v>
      </c>
      <c r="L11181" t="s">
        <v>109391</v>
      </c>
      <c r="N11181" t="s">
        <v>208</v>
      </c>
      <c r="O11181" t="s">
        <v>476</v>
      </c>
      <c r="P11181" t="s">
        <v>476</v>
      </c>
    </row>
    <row r="11182" spans="1:16">
      <c r="A11182" s="484" t="s">
        <v>95068</v>
      </c>
      <c r="B11182" s="485" t="s">
        <v>95067</v>
      </c>
      <c r="C11182" t="s">
        <v>95066</v>
      </c>
      <c r="D11182" t="s">
        <v>95065</v>
      </c>
      <c r="E11182" t="str">
        <f t="shared" si="174"/>
        <v>640311 - COACTIONS</v>
      </c>
      <c r="F11182" t="s">
        <v>6663</v>
      </c>
      <c r="G11182" t="s">
        <v>95064</v>
      </c>
      <c r="I11182" t="s">
        <v>95063</v>
      </c>
      <c r="J11182" t="s">
        <v>95062</v>
      </c>
      <c r="K11182" t="s">
        <v>208</v>
      </c>
      <c r="L11182" t="s">
        <v>95061</v>
      </c>
      <c r="N11182" t="s">
        <v>208</v>
      </c>
      <c r="O11182" t="s">
        <v>476</v>
      </c>
      <c r="P11182" t="s">
        <v>476</v>
      </c>
    </row>
    <row r="11183" spans="1:16">
      <c r="A11183" s="484" t="s">
        <v>62549</v>
      </c>
      <c r="B11183" s="485" t="s">
        <v>62548</v>
      </c>
      <c r="C11183" t="s">
        <v>62547</v>
      </c>
      <c r="D11183" t="s">
        <v>62547</v>
      </c>
      <c r="E11183" t="str">
        <f t="shared" si="174"/>
        <v>643841 - HAGENMULLER BERTRAND BAPTISTE</v>
      </c>
      <c r="F11183" t="s">
        <v>2074</v>
      </c>
      <c r="G11183" t="s">
        <v>62546</v>
      </c>
      <c r="I11183" t="s">
        <v>626</v>
      </c>
      <c r="J11183" t="s">
        <v>62545</v>
      </c>
      <c r="K11183" t="s">
        <v>208</v>
      </c>
      <c r="L11183" t="s">
        <v>62544</v>
      </c>
      <c r="N11183" t="s">
        <v>208</v>
      </c>
      <c r="O11183" t="s">
        <v>476</v>
      </c>
      <c r="P11183" t="s">
        <v>476</v>
      </c>
    </row>
    <row r="11184" spans="1:16">
      <c r="A11184" s="484" t="s">
        <v>44969</v>
      </c>
      <c r="B11184" s="485" t="s">
        <v>44968</v>
      </c>
      <c r="C11184" t="s">
        <v>44967</v>
      </c>
      <c r="D11184" t="s">
        <v>44967</v>
      </c>
      <c r="E11184" t="str">
        <f t="shared" si="174"/>
        <v>429429 - LE FIL D'ARIANE</v>
      </c>
      <c r="F11184" t="s">
        <v>38625</v>
      </c>
      <c r="G11184" t="s">
        <v>44966</v>
      </c>
      <c r="H11184" t="s">
        <v>44965</v>
      </c>
      <c r="I11184" t="s">
        <v>44964</v>
      </c>
      <c r="K11184" t="s">
        <v>208</v>
      </c>
      <c r="L11184" t="s">
        <v>44963</v>
      </c>
      <c r="N11184" t="s">
        <v>208</v>
      </c>
      <c r="O11184" t="s">
        <v>476</v>
      </c>
      <c r="P11184" t="s">
        <v>476</v>
      </c>
    </row>
    <row r="11185" spans="1:16">
      <c r="A11185" s="484" t="s">
        <v>99590</v>
      </c>
      <c r="B11185" s="485" t="s">
        <v>99589</v>
      </c>
      <c r="C11185" t="s">
        <v>99588</v>
      </c>
      <c r="D11185" t="s">
        <v>99587</v>
      </c>
      <c r="E11185" t="str">
        <f t="shared" si="174"/>
        <v>440309 - CRA FER</v>
      </c>
      <c r="F11185" t="s">
        <v>19455</v>
      </c>
      <c r="G11185" t="s">
        <v>99586</v>
      </c>
      <c r="I11185" t="s">
        <v>749</v>
      </c>
      <c r="J11185" t="s">
        <v>99585</v>
      </c>
      <c r="K11185" t="s">
        <v>99584</v>
      </c>
      <c r="L11185" t="s">
        <v>99583</v>
      </c>
      <c r="N11185" t="s">
        <v>208</v>
      </c>
      <c r="O11185" t="s">
        <v>476</v>
      </c>
      <c r="P11185" t="s">
        <v>476</v>
      </c>
    </row>
    <row r="11186" spans="1:16">
      <c r="A11186" s="484" t="s">
        <v>123209</v>
      </c>
      <c r="B11186" s="485" t="s">
        <v>123208</v>
      </c>
      <c r="C11186" t="s">
        <v>123207</v>
      </c>
      <c r="D11186" t="s">
        <v>123206</v>
      </c>
      <c r="E11186" t="str">
        <f t="shared" si="174"/>
        <v>452506 - AFPI LANGUEDOC ROUSSILLON BAILLARGUES</v>
      </c>
      <c r="F11186" t="s">
        <v>3131</v>
      </c>
      <c r="G11186" t="s">
        <v>123205</v>
      </c>
      <c r="H11186" t="s">
        <v>123204</v>
      </c>
      <c r="I11186" t="s">
        <v>34905</v>
      </c>
      <c r="J11186" t="s">
        <v>123203</v>
      </c>
      <c r="K11186" t="s">
        <v>208</v>
      </c>
      <c r="L11186" t="s">
        <v>123202</v>
      </c>
      <c r="N11186" t="s">
        <v>208</v>
      </c>
      <c r="O11186" t="s">
        <v>476</v>
      </c>
      <c r="P11186" t="s">
        <v>476</v>
      </c>
    </row>
    <row r="11187" spans="1:16">
      <c r="A11187" s="484" t="s">
        <v>3117</v>
      </c>
      <c r="B11187" s="485" t="s">
        <v>3116</v>
      </c>
      <c r="C11187" t="s">
        <v>3115</v>
      </c>
      <c r="D11187" t="s">
        <v>3115</v>
      </c>
      <c r="E11187" t="str">
        <f t="shared" si="174"/>
        <v>603375 - VOIRIN BEAUPLET ELISABETH</v>
      </c>
      <c r="F11187" t="s">
        <v>1116</v>
      </c>
      <c r="G11187" t="s">
        <v>3114</v>
      </c>
      <c r="I11187" t="s">
        <v>3113</v>
      </c>
      <c r="J11187" t="s">
        <v>3112</v>
      </c>
      <c r="K11187" t="s">
        <v>208</v>
      </c>
      <c r="L11187" t="s">
        <v>3111</v>
      </c>
      <c r="N11187" t="s">
        <v>208</v>
      </c>
      <c r="O11187" t="s">
        <v>476</v>
      </c>
      <c r="P11187" t="s">
        <v>476</v>
      </c>
    </row>
    <row r="11188" spans="1:16">
      <c r="A11188" s="484" t="s">
        <v>32135</v>
      </c>
      <c r="B11188" s="485" t="s">
        <v>32134</v>
      </c>
      <c r="C11188" t="s">
        <v>32133</v>
      </c>
      <c r="D11188" t="s">
        <v>32133</v>
      </c>
      <c r="E11188" t="str">
        <f t="shared" si="174"/>
        <v>664017 - OFADIS</v>
      </c>
      <c r="F11188" t="s">
        <v>16626</v>
      </c>
      <c r="G11188" t="s">
        <v>32132</v>
      </c>
      <c r="I11188" t="s">
        <v>32131</v>
      </c>
      <c r="J11188" t="s">
        <v>32130</v>
      </c>
      <c r="K11188" t="s">
        <v>208</v>
      </c>
      <c r="L11188" t="s">
        <v>32129</v>
      </c>
      <c r="N11188" t="s">
        <v>208</v>
      </c>
      <c r="O11188" t="s">
        <v>476</v>
      </c>
      <c r="P11188" t="s">
        <v>476</v>
      </c>
    </row>
    <row r="11189" spans="1:16">
      <c r="A11189" s="484" t="s">
        <v>36394</v>
      </c>
      <c r="B11189" s="485" t="s">
        <v>36393</v>
      </c>
      <c r="C11189" t="s">
        <v>36392</v>
      </c>
      <c r="D11189" t="s">
        <v>36391</v>
      </c>
      <c r="E11189" t="str">
        <f t="shared" si="174"/>
        <v>671320 - MF MASTER FORMATIONS CEF</v>
      </c>
      <c r="F11189" t="s">
        <v>27213</v>
      </c>
      <c r="G11189" t="s">
        <v>36390</v>
      </c>
      <c r="I11189" t="s">
        <v>8072</v>
      </c>
      <c r="J11189" t="s">
        <v>36389</v>
      </c>
      <c r="K11189" t="s">
        <v>208</v>
      </c>
      <c r="L11189" t="s">
        <v>36388</v>
      </c>
      <c r="N11189" t="s">
        <v>208</v>
      </c>
      <c r="O11189" t="s">
        <v>476</v>
      </c>
      <c r="P11189" t="s">
        <v>476</v>
      </c>
    </row>
    <row r="11190" spans="1:16">
      <c r="A11190" s="484" t="s">
        <v>3862</v>
      </c>
      <c r="B11190" s="485" t="s">
        <v>3861</v>
      </c>
      <c r="C11190" t="s">
        <v>3860</v>
      </c>
      <c r="D11190" t="s">
        <v>3860</v>
      </c>
      <c r="E11190" t="str">
        <f t="shared" si="174"/>
        <v>619802 - VICARIANCE</v>
      </c>
      <c r="F11190" t="s">
        <v>2287</v>
      </c>
      <c r="G11190" t="s">
        <v>3859</v>
      </c>
      <c r="I11190" t="s">
        <v>802</v>
      </c>
      <c r="J11190" t="s">
        <v>3858</v>
      </c>
      <c r="K11190" t="s">
        <v>208</v>
      </c>
      <c r="L11190" t="s">
        <v>3857</v>
      </c>
      <c r="N11190" t="s">
        <v>208</v>
      </c>
      <c r="O11190" t="s">
        <v>476</v>
      </c>
      <c r="P11190" t="s">
        <v>476</v>
      </c>
    </row>
    <row r="11191" spans="1:16">
      <c r="A11191" s="484" t="s">
        <v>80060</v>
      </c>
      <c r="B11191" s="485" t="s">
        <v>80059</v>
      </c>
      <c r="C11191" t="s">
        <v>80058</v>
      </c>
      <c r="D11191" t="s">
        <v>80058</v>
      </c>
      <c r="E11191" t="str">
        <f t="shared" si="174"/>
        <v>575884 - EMPRISE</v>
      </c>
      <c r="F11191" t="s">
        <v>1352</v>
      </c>
      <c r="G11191" t="s">
        <v>80057</v>
      </c>
      <c r="I11191" t="s">
        <v>11197</v>
      </c>
      <c r="J11191" t="s">
        <v>80056</v>
      </c>
      <c r="K11191" t="s">
        <v>208</v>
      </c>
      <c r="L11191" t="s">
        <v>80055</v>
      </c>
      <c r="N11191" t="s">
        <v>208</v>
      </c>
      <c r="O11191" t="s">
        <v>476</v>
      </c>
      <c r="P11191" t="s">
        <v>476</v>
      </c>
    </row>
    <row r="11192" spans="1:16">
      <c r="A11192" s="484" t="s">
        <v>113619</v>
      </c>
      <c r="B11192" s="485" t="s">
        <v>113618</v>
      </c>
      <c r="C11192" t="s">
        <v>113617</v>
      </c>
      <c r="D11192" t="s">
        <v>113617</v>
      </c>
      <c r="E11192" t="str">
        <f t="shared" si="174"/>
        <v>426349 - BIEN NAITRE ET BIEN ETRE</v>
      </c>
      <c r="F11192" t="s">
        <v>33030</v>
      </c>
      <c r="G11192" t="s">
        <v>113616</v>
      </c>
      <c r="I11192" t="s">
        <v>113615</v>
      </c>
      <c r="K11192" t="s">
        <v>208</v>
      </c>
      <c r="L11192" t="s">
        <v>113614</v>
      </c>
      <c r="N11192" t="s">
        <v>208</v>
      </c>
      <c r="O11192" t="s">
        <v>476</v>
      </c>
      <c r="P11192" t="s">
        <v>476</v>
      </c>
    </row>
    <row r="11193" spans="1:16">
      <c r="A11193" s="484" t="s">
        <v>34824</v>
      </c>
      <c r="B11193" s="485" t="s">
        <v>34823</v>
      </c>
      <c r="C11193" t="s">
        <v>34822</v>
      </c>
      <c r="D11193" t="s">
        <v>34821</v>
      </c>
      <c r="E11193" t="str">
        <f t="shared" si="174"/>
        <v>466920 - MSA SERVICES BOURGOGNE</v>
      </c>
      <c r="F11193" t="s">
        <v>6896</v>
      </c>
      <c r="G11193" t="s">
        <v>34820</v>
      </c>
      <c r="I11193" t="s">
        <v>1501</v>
      </c>
      <c r="J11193" t="s">
        <v>34819</v>
      </c>
      <c r="K11193" t="s">
        <v>208</v>
      </c>
      <c r="L11193" t="s">
        <v>34818</v>
      </c>
      <c r="N11193" t="s">
        <v>208</v>
      </c>
      <c r="O11193" t="s">
        <v>476</v>
      </c>
      <c r="P11193" t="s">
        <v>476</v>
      </c>
    </row>
    <row r="11194" spans="1:16">
      <c r="A11194" s="484" t="s">
        <v>110962</v>
      </c>
      <c r="B11194" s="485" t="s">
        <v>110961</v>
      </c>
      <c r="C11194" t="s">
        <v>110960</v>
      </c>
      <c r="D11194" t="s">
        <v>110960</v>
      </c>
      <c r="E11194" t="str">
        <f t="shared" si="174"/>
        <v>559222 - CAFE MOKXA</v>
      </c>
      <c r="F11194" t="s">
        <v>22356</v>
      </c>
      <c r="G11194" t="s">
        <v>110959</v>
      </c>
      <c r="I11194" t="s">
        <v>802</v>
      </c>
      <c r="J11194" t="s">
        <v>110958</v>
      </c>
      <c r="K11194" t="s">
        <v>208</v>
      </c>
      <c r="L11194" t="s">
        <v>110957</v>
      </c>
      <c r="N11194" t="s">
        <v>208</v>
      </c>
      <c r="O11194" t="s">
        <v>476</v>
      </c>
      <c r="P11194" t="s">
        <v>476</v>
      </c>
    </row>
    <row r="11195" spans="1:16">
      <c r="A11195" s="484" t="s">
        <v>67058</v>
      </c>
      <c r="B11195" s="485" t="s">
        <v>67057</v>
      </c>
      <c r="C11195" t="s">
        <v>67056</v>
      </c>
      <c r="D11195" t="s">
        <v>67056</v>
      </c>
      <c r="E11195" t="str">
        <f t="shared" si="174"/>
        <v>446634 - GERONTOPOLE DES PAYS DE LA LOIRE</v>
      </c>
      <c r="F11195" t="s">
        <v>67055</v>
      </c>
      <c r="G11195" t="s">
        <v>67054</v>
      </c>
      <c r="I11195" t="s">
        <v>1837</v>
      </c>
      <c r="J11195" t="s">
        <v>67053</v>
      </c>
      <c r="K11195" t="s">
        <v>208</v>
      </c>
      <c r="L11195" t="s">
        <v>67052</v>
      </c>
      <c r="N11195" t="s">
        <v>208</v>
      </c>
      <c r="O11195" t="s">
        <v>476</v>
      </c>
      <c r="P11195" t="s">
        <v>476</v>
      </c>
    </row>
    <row r="11196" spans="1:16">
      <c r="A11196" s="484" t="s">
        <v>66361</v>
      </c>
      <c r="B11196" s="485" t="s">
        <v>66360</v>
      </c>
      <c r="C11196" t="s">
        <v>66359</v>
      </c>
      <c r="D11196" t="s">
        <v>66358</v>
      </c>
      <c r="E11196" t="str">
        <f t="shared" si="174"/>
        <v>684247 - GLOBAL DYNAMICS</v>
      </c>
      <c r="F11196" t="s">
        <v>20707</v>
      </c>
      <c r="G11196" t="s">
        <v>66357</v>
      </c>
      <c r="I11196" t="s">
        <v>1906</v>
      </c>
      <c r="J11196" t="s">
        <v>66356</v>
      </c>
      <c r="K11196" t="s">
        <v>208</v>
      </c>
      <c r="L11196" t="s">
        <v>66355</v>
      </c>
      <c r="N11196" t="s">
        <v>208</v>
      </c>
      <c r="O11196" t="s">
        <v>476</v>
      </c>
      <c r="P11196" t="s">
        <v>476</v>
      </c>
    </row>
    <row r="11197" spans="1:16">
      <c r="A11197" s="484" t="s">
        <v>12941</v>
      </c>
      <c r="B11197" s="485" t="s">
        <v>12940</v>
      </c>
      <c r="C11197" t="s">
        <v>12939</v>
      </c>
      <c r="D11197" t="s">
        <v>12939</v>
      </c>
      <c r="E11197" t="str">
        <f t="shared" si="174"/>
        <v>552197 - STGA FORMATION - RESTO EVOLUTION</v>
      </c>
      <c r="F11197" t="s">
        <v>1857</v>
      </c>
      <c r="G11197" t="s">
        <v>12938</v>
      </c>
      <c r="I11197" t="s">
        <v>12937</v>
      </c>
      <c r="J11197" t="s">
        <v>12936</v>
      </c>
      <c r="K11197" t="s">
        <v>208</v>
      </c>
      <c r="L11197" t="s">
        <v>12935</v>
      </c>
      <c r="N11197" t="s">
        <v>208</v>
      </c>
      <c r="O11197" t="s">
        <v>476</v>
      </c>
      <c r="P11197" t="s">
        <v>476</v>
      </c>
    </row>
    <row r="11198" spans="1:16">
      <c r="A11198" s="484" t="s">
        <v>47990</v>
      </c>
      <c r="B11198" s="485" t="s">
        <v>47989</v>
      </c>
      <c r="C11198" t="s">
        <v>47988</v>
      </c>
      <c r="D11198" t="s">
        <v>47987</v>
      </c>
      <c r="E11198" t="str">
        <f t="shared" si="174"/>
        <v>626387 - KIWI INSTITUTE RENNES</v>
      </c>
      <c r="F11198" t="s">
        <v>5037</v>
      </c>
      <c r="G11198" t="s">
        <v>47986</v>
      </c>
      <c r="I11198" t="s">
        <v>3364</v>
      </c>
      <c r="J11198" t="s">
        <v>47985</v>
      </c>
      <c r="K11198" t="s">
        <v>208</v>
      </c>
      <c r="L11198" t="s">
        <v>47984</v>
      </c>
      <c r="N11198" t="s">
        <v>208</v>
      </c>
      <c r="O11198" t="s">
        <v>476</v>
      </c>
      <c r="P11198" t="s">
        <v>476</v>
      </c>
    </row>
    <row r="11199" spans="1:16">
      <c r="A11199" s="484" t="s">
        <v>9558</v>
      </c>
      <c r="B11199" s="485" t="s">
        <v>9557</v>
      </c>
      <c r="C11199" t="s">
        <v>9556</v>
      </c>
      <c r="D11199" t="s">
        <v>9556</v>
      </c>
      <c r="E11199" t="str">
        <f t="shared" si="174"/>
        <v>603272 - TOLLAR NICOLAS DIDIER</v>
      </c>
      <c r="F11199" t="s">
        <v>3656</v>
      </c>
      <c r="G11199" t="s">
        <v>9555</v>
      </c>
      <c r="I11199" t="s">
        <v>9554</v>
      </c>
      <c r="J11199" t="s">
        <v>9553</v>
      </c>
      <c r="K11199" t="s">
        <v>208</v>
      </c>
      <c r="L11199" t="s">
        <v>9552</v>
      </c>
      <c r="N11199" t="s">
        <v>208</v>
      </c>
      <c r="O11199" t="s">
        <v>476</v>
      </c>
      <c r="P11199" t="s">
        <v>476</v>
      </c>
    </row>
    <row r="11200" spans="1:16">
      <c r="A11200" s="484" t="s">
        <v>112367</v>
      </c>
      <c r="B11200" s="485" t="s">
        <v>112366</v>
      </c>
      <c r="C11200" t="s">
        <v>112365</v>
      </c>
      <c r="D11200" t="s">
        <v>112365</v>
      </c>
      <c r="E11200" t="str">
        <f t="shared" si="174"/>
        <v>574806 - BOVE ANTONIO TONY</v>
      </c>
      <c r="F11200" t="s">
        <v>3656</v>
      </c>
      <c r="G11200" t="s">
        <v>112364</v>
      </c>
      <c r="H11200" t="s">
        <v>16798</v>
      </c>
      <c r="I11200" t="s">
        <v>44091</v>
      </c>
      <c r="J11200" t="s">
        <v>112363</v>
      </c>
      <c r="K11200" t="s">
        <v>208</v>
      </c>
      <c r="L11200" t="s">
        <v>112362</v>
      </c>
      <c r="N11200" t="s">
        <v>208</v>
      </c>
      <c r="O11200" t="s">
        <v>476</v>
      </c>
      <c r="P11200" t="s">
        <v>476</v>
      </c>
    </row>
    <row r="11201" spans="1:16">
      <c r="A11201" s="484" t="s">
        <v>37721</v>
      </c>
      <c r="B11201" s="485" t="s">
        <v>37720</v>
      </c>
      <c r="C11201" t="s">
        <v>37719</v>
      </c>
      <c r="D11201" t="s">
        <v>37719</v>
      </c>
      <c r="E11201" t="str">
        <f t="shared" si="174"/>
        <v>534067 - MAZIERES BERNARD HELENE</v>
      </c>
      <c r="F11201" t="s">
        <v>37718</v>
      </c>
      <c r="G11201" t="s">
        <v>37717</v>
      </c>
      <c r="I11201" t="s">
        <v>37716</v>
      </c>
      <c r="K11201" t="s">
        <v>208</v>
      </c>
      <c r="L11201" t="s">
        <v>37715</v>
      </c>
      <c r="N11201" t="s">
        <v>208</v>
      </c>
      <c r="O11201" t="s">
        <v>476</v>
      </c>
      <c r="P11201" t="s">
        <v>476</v>
      </c>
    </row>
    <row r="11202" spans="1:16">
      <c r="A11202" s="484" t="s">
        <v>88681</v>
      </c>
      <c r="B11202" s="485" t="s">
        <v>88680</v>
      </c>
      <c r="C11202" t="s">
        <v>88679</v>
      </c>
      <c r="D11202" t="s">
        <v>88679</v>
      </c>
      <c r="E11202" t="str">
        <f t="shared" ref="E11202:E11265" si="175">_xlfn.CONCAT(L11202," - ",D11202)</f>
        <v>545582 - DEBLY FRANCOIS</v>
      </c>
      <c r="F11202" t="s">
        <v>3281</v>
      </c>
      <c r="G11202" t="s">
        <v>88678</v>
      </c>
      <c r="I11202" t="s">
        <v>88677</v>
      </c>
      <c r="J11202" t="s">
        <v>88676</v>
      </c>
      <c r="K11202" t="s">
        <v>208</v>
      </c>
      <c r="L11202" t="s">
        <v>88675</v>
      </c>
      <c r="N11202" t="s">
        <v>208</v>
      </c>
      <c r="O11202" t="s">
        <v>476</v>
      </c>
      <c r="P11202" t="s">
        <v>476</v>
      </c>
    </row>
    <row r="11203" spans="1:16">
      <c r="A11203" s="484" t="s">
        <v>88460</v>
      </c>
      <c r="B11203" s="485" t="s">
        <v>88459</v>
      </c>
      <c r="C11203" t="s">
        <v>88458</v>
      </c>
      <c r="D11203" t="s">
        <v>88457</v>
      </c>
      <c r="E11203" t="str">
        <f t="shared" si="175"/>
        <v>675799 - DEGAIL PASCAL</v>
      </c>
      <c r="F11203" t="s">
        <v>22373</v>
      </c>
      <c r="G11203" t="s">
        <v>88456</v>
      </c>
      <c r="I11203" t="s">
        <v>749</v>
      </c>
      <c r="J11203" t="s">
        <v>88455</v>
      </c>
      <c r="K11203" t="s">
        <v>208</v>
      </c>
      <c r="L11203" t="s">
        <v>88454</v>
      </c>
      <c r="N11203" t="s">
        <v>208</v>
      </c>
      <c r="O11203" t="s">
        <v>476</v>
      </c>
      <c r="P11203" t="s">
        <v>476</v>
      </c>
    </row>
    <row r="11204" spans="1:16">
      <c r="A11204" s="484" t="s">
        <v>79442</v>
      </c>
      <c r="B11204" s="485" t="s">
        <v>79441</v>
      </c>
      <c r="C11204" t="s">
        <v>79440</v>
      </c>
      <c r="D11204" t="s">
        <v>79439</v>
      </c>
      <c r="E11204" t="str">
        <f t="shared" si="175"/>
        <v>605876 - ENVERGURE PARIS</v>
      </c>
      <c r="F11204" t="s">
        <v>13148</v>
      </c>
      <c r="G11204" t="s">
        <v>79438</v>
      </c>
      <c r="I11204" t="s">
        <v>626</v>
      </c>
      <c r="J11204" t="s">
        <v>79437</v>
      </c>
      <c r="K11204" t="s">
        <v>208</v>
      </c>
      <c r="L11204" t="s">
        <v>79436</v>
      </c>
      <c r="N11204" t="s">
        <v>208</v>
      </c>
      <c r="O11204" t="s">
        <v>476</v>
      </c>
      <c r="P11204" t="s">
        <v>476</v>
      </c>
    </row>
    <row r="11205" spans="1:16">
      <c r="A11205" s="484" t="s">
        <v>74270</v>
      </c>
      <c r="B11205" s="485" t="s">
        <v>74269</v>
      </c>
      <c r="C11205" t="s">
        <v>74268</v>
      </c>
      <c r="D11205" t="s">
        <v>74268</v>
      </c>
      <c r="E11205" t="str">
        <f t="shared" si="175"/>
        <v>554133 - FAIR'EQUIPE</v>
      </c>
      <c r="F11205" t="s">
        <v>8108</v>
      </c>
      <c r="G11205" t="s">
        <v>74267</v>
      </c>
      <c r="I11205" t="s">
        <v>14860</v>
      </c>
      <c r="J11205" t="s">
        <v>74266</v>
      </c>
      <c r="K11205" t="s">
        <v>208</v>
      </c>
      <c r="L11205" t="s">
        <v>74265</v>
      </c>
      <c r="N11205" t="s">
        <v>208</v>
      </c>
      <c r="O11205" t="s">
        <v>476</v>
      </c>
      <c r="P11205" t="s">
        <v>476</v>
      </c>
    </row>
    <row r="11206" spans="1:16">
      <c r="A11206" s="484" t="s">
        <v>114520</v>
      </c>
      <c r="B11206" s="485" t="s">
        <v>114519</v>
      </c>
      <c r="C11206" t="s">
        <v>114518</v>
      </c>
      <c r="D11206" t="s">
        <v>114518</v>
      </c>
      <c r="E11206" t="str">
        <f t="shared" si="175"/>
        <v>473091 - BEBENOU FORMATION</v>
      </c>
      <c r="F11206" t="s">
        <v>9563</v>
      </c>
      <c r="G11206" t="s">
        <v>114517</v>
      </c>
      <c r="H11206" t="s">
        <v>114516</v>
      </c>
      <c r="I11206" t="s">
        <v>603</v>
      </c>
      <c r="J11206" t="s">
        <v>114515</v>
      </c>
      <c r="K11206" t="s">
        <v>208</v>
      </c>
      <c r="L11206" t="s">
        <v>114514</v>
      </c>
      <c r="N11206" t="s">
        <v>208</v>
      </c>
      <c r="O11206" t="s">
        <v>476</v>
      </c>
      <c r="P11206" t="s">
        <v>476</v>
      </c>
    </row>
    <row r="11207" spans="1:16">
      <c r="A11207" s="484" t="s">
        <v>16630</v>
      </c>
      <c r="B11207" s="485" t="s">
        <v>16629</v>
      </c>
      <c r="C11207" t="s">
        <v>16628</v>
      </c>
      <c r="D11207" t="s">
        <v>16627</v>
      </c>
      <c r="E11207" t="str">
        <f t="shared" si="175"/>
        <v>364022 - SKILL AND YOU MONTROUGE</v>
      </c>
      <c r="F11207" t="s">
        <v>16626</v>
      </c>
      <c r="G11207" t="s">
        <v>16625</v>
      </c>
      <c r="H11207" t="s">
        <v>16624</v>
      </c>
      <c r="I11207" t="s">
        <v>4760</v>
      </c>
      <c r="J11207" t="s">
        <v>16623</v>
      </c>
      <c r="K11207" t="s">
        <v>208</v>
      </c>
      <c r="L11207" t="s">
        <v>16622</v>
      </c>
      <c r="N11207" t="s">
        <v>207</v>
      </c>
      <c r="O11207" t="s">
        <v>476</v>
      </c>
      <c r="P11207" t="s">
        <v>476</v>
      </c>
    </row>
    <row r="11208" spans="1:16">
      <c r="A11208" s="484" t="s">
        <v>95010</v>
      </c>
      <c r="B11208" s="485" t="s">
        <v>95009</v>
      </c>
      <c r="C11208" t="s">
        <v>95008</v>
      </c>
      <c r="D11208" t="s">
        <v>95008</v>
      </c>
      <c r="E11208" t="str">
        <f t="shared" si="175"/>
        <v>528122 - COCHE CHOSROES ADELINE</v>
      </c>
      <c r="F11208" t="s">
        <v>51139</v>
      </c>
      <c r="G11208" t="s">
        <v>95007</v>
      </c>
      <c r="I11208" t="s">
        <v>17147</v>
      </c>
      <c r="J11208" t="s">
        <v>95006</v>
      </c>
      <c r="K11208" t="s">
        <v>208</v>
      </c>
      <c r="L11208" t="s">
        <v>95005</v>
      </c>
      <c r="N11208" t="s">
        <v>208</v>
      </c>
      <c r="O11208" t="s">
        <v>476</v>
      </c>
      <c r="P11208" t="s">
        <v>476</v>
      </c>
    </row>
    <row r="11209" spans="1:16">
      <c r="A11209" s="484" t="s">
        <v>26488</v>
      </c>
      <c r="B11209" s="485" t="s">
        <v>26487</v>
      </c>
      <c r="C11209" t="s">
        <v>26486</v>
      </c>
      <c r="D11209" t="s">
        <v>26485</v>
      </c>
      <c r="E11209" t="str">
        <f t="shared" si="175"/>
        <v>644183 - PRESTAL</v>
      </c>
      <c r="F11209" t="s">
        <v>9890</v>
      </c>
      <c r="G11209" t="s">
        <v>26484</v>
      </c>
      <c r="I11209" t="s">
        <v>14322</v>
      </c>
      <c r="J11209" t="s">
        <v>26483</v>
      </c>
      <c r="K11209" t="s">
        <v>208</v>
      </c>
      <c r="L11209" t="s">
        <v>26482</v>
      </c>
      <c r="N11209" t="s">
        <v>208</v>
      </c>
      <c r="O11209" t="s">
        <v>476</v>
      </c>
      <c r="P11209" t="s">
        <v>476</v>
      </c>
    </row>
    <row r="11210" spans="1:16">
      <c r="A11210" s="484" t="s">
        <v>83774</v>
      </c>
      <c r="B11210" s="485" t="s">
        <v>83773</v>
      </c>
      <c r="C11210" t="s">
        <v>83772</v>
      </c>
      <c r="D11210" t="s">
        <v>83771</v>
      </c>
      <c r="E11210" t="str">
        <f t="shared" si="175"/>
        <v>465409 - EIDB - ECOLE INTERNATIONALE DE BOULANGERIE</v>
      </c>
      <c r="F11210" t="s">
        <v>5037</v>
      </c>
      <c r="G11210" t="s">
        <v>83770</v>
      </c>
      <c r="I11210" t="s">
        <v>83769</v>
      </c>
      <c r="K11210" t="s">
        <v>208</v>
      </c>
      <c r="L11210" t="s">
        <v>83768</v>
      </c>
      <c r="N11210" t="s">
        <v>208</v>
      </c>
      <c r="O11210" t="s">
        <v>476</v>
      </c>
      <c r="P11210" t="s">
        <v>476</v>
      </c>
    </row>
    <row r="11211" spans="1:16">
      <c r="A11211" s="484" t="s">
        <v>38066</v>
      </c>
      <c r="B11211" s="485" t="s">
        <v>38065</v>
      </c>
      <c r="C11211" t="s">
        <v>38064</v>
      </c>
      <c r="D11211" t="s">
        <v>38063</v>
      </c>
      <c r="E11211" t="str">
        <f t="shared" si="175"/>
        <v>425606 - SUTTER MYRTHA</v>
      </c>
      <c r="F11211" t="s">
        <v>2178</v>
      </c>
      <c r="G11211" t="s">
        <v>38062</v>
      </c>
      <c r="H11211" t="s">
        <v>38061</v>
      </c>
      <c r="I11211" t="s">
        <v>38060</v>
      </c>
      <c r="K11211" t="s">
        <v>38059</v>
      </c>
      <c r="L11211" t="s">
        <v>38058</v>
      </c>
      <c r="N11211" t="s">
        <v>208</v>
      </c>
      <c r="O11211" t="s">
        <v>476</v>
      </c>
      <c r="P11211" t="s">
        <v>476</v>
      </c>
    </row>
    <row r="11212" spans="1:16">
      <c r="A11212" s="484" t="s">
        <v>59457</v>
      </c>
      <c r="B11212" s="485" t="s">
        <v>59456</v>
      </c>
      <c r="C11212" t="s">
        <v>59455</v>
      </c>
      <c r="D11212" t="s">
        <v>59455</v>
      </c>
      <c r="E11212" t="str">
        <f t="shared" si="175"/>
        <v>658066 - IDPR FORMATION DU CONDUCTEUR</v>
      </c>
      <c r="F11212" t="s">
        <v>8564</v>
      </c>
      <c r="G11212" t="s">
        <v>59454</v>
      </c>
      <c r="I11212" t="s">
        <v>1806</v>
      </c>
      <c r="K11212" t="s">
        <v>208</v>
      </c>
      <c r="L11212" t="s">
        <v>59453</v>
      </c>
      <c r="N11212" t="s">
        <v>208</v>
      </c>
      <c r="O11212" t="s">
        <v>476</v>
      </c>
      <c r="P11212" t="s">
        <v>476</v>
      </c>
    </row>
    <row r="11213" spans="1:16">
      <c r="A11213" s="484" t="s">
        <v>83628</v>
      </c>
      <c r="B11213" s="485" t="s">
        <v>83627</v>
      </c>
      <c r="C11213" t="s">
        <v>83626</v>
      </c>
      <c r="D11213" t="s">
        <v>83625</v>
      </c>
      <c r="E11213" t="str">
        <f t="shared" si="175"/>
        <v>600982 - ENCG</v>
      </c>
      <c r="F11213" t="s">
        <v>953</v>
      </c>
      <c r="G11213" t="s">
        <v>83624</v>
      </c>
      <c r="I11213" t="s">
        <v>618</v>
      </c>
      <c r="J11213" t="s">
        <v>82976</v>
      </c>
      <c r="K11213" t="s">
        <v>208</v>
      </c>
      <c r="L11213" t="s">
        <v>83623</v>
      </c>
      <c r="N11213" t="s">
        <v>208</v>
      </c>
      <c r="O11213" t="s">
        <v>476</v>
      </c>
      <c r="P11213" t="s">
        <v>476</v>
      </c>
    </row>
    <row r="11214" spans="1:16">
      <c r="A11214" s="484" t="s">
        <v>48833</v>
      </c>
      <c r="B11214" s="485" t="s">
        <v>48832</v>
      </c>
      <c r="C11214" t="s">
        <v>48831</v>
      </c>
      <c r="D11214" t="s">
        <v>48831</v>
      </c>
      <c r="E11214" t="str">
        <f t="shared" si="175"/>
        <v>618536 - JULES CAROLINE</v>
      </c>
      <c r="F11214" t="s">
        <v>43877</v>
      </c>
      <c r="G11214" t="s">
        <v>48830</v>
      </c>
      <c r="I11214" t="s">
        <v>2976</v>
      </c>
      <c r="K11214" t="s">
        <v>208</v>
      </c>
      <c r="L11214" t="s">
        <v>48829</v>
      </c>
      <c r="N11214" t="s">
        <v>208</v>
      </c>
      <c r="O11214" t="s">
        <v>476</v>
      </c>
      <c r="P11214" t="s">
        <v>476</v>
      </c>
    </row>
    <row r="11215" spans="1:16">
      <c r="A11215" s="484" t="s">
        <v>35632</v>
      </c>
      <c r="B11215" s="485" t="s">
        <v>35631</v>
      </c>
      <c r="C11215" t="s">
        <v>35630</v>
      </c>
      <c r="D11215" t="s">
        <v>35629</v>
      </c>
      <c r="E11215" t="str">
        <f t="shared" si="175"/>
        <v>644651 - M'NOVAE</v>
      </c>
      <c r="F11215" t="s">
        <v>35628</v>
      </c>
      <c r="G11215" t="s">
        <v>35627</v>
      </c>
      <c r="I11215" t="s">
        <v>7750</v>
      </c>
      <c r="J11215" t="s">
        <v>35626</v>
      </c>
      <c r="K11215" t="s">
        <v>208</v>
      </c>
      <c r="L11215" t="s">
        <v>35625</v>
      </c>
      <c r="N11215" t="s">
        <v>208</v>
      </c>
      <c r="O11215" t="s">
        <v>476</v>
      </c>
      <c r="P11215" t="s">
        <v>476</v>
      </c>
    </row>
    <row r="11216" spans="1:16">
      <c r="A11216" s="484" t="s">
        <v>108091</v>
      </c>
      <c r="B11216" s="485" t="s">
        <v>108090</v>
      </c>
      <c r="C11216" t="s">
        <v>108089</v>
      </c>
      <c r="D11216" t="s">
        <v>108088</v>
      </c>
      <c r="E11216" t="str">
        <f t="shared" si="175"/>
        <v>431904 - CFLSL</v>
      </c>
      <c r="F11216" t="s">
        <v>33201</v>
      </c>
      <c r="G11216" t="s">
        <v>108087</v>
      </c>
      <c r="I11216" t="s">
        <v>795</v>
      </c>
      <c r="J11216" t="s">
        <v>108086</v>
      </c>
      <c r="K11216" t="s">
        <v>208</v>
      </c>
      <c r="L11216" t="s">
        <v>108085</v>
      </c>
      <c r="N11216" t="s">
        <v>208</v>
      </c>
      <c r="O11216" t="s">
        <v>476</v>
      </c>
      <c r="P11216" t="s">
        <v>476</v>
      </c>
    </row>
    <row r="11217" spans="1:16">
      <c r="A11217" s="484" t="s">
        <v>90985</v>
      </c>
      <c r="B11217" s="485" t="s">
        <v>90984</v>
      </c>
      <c r="C11217" t="s">
        <v>90983</v>
      </c>
      <c r="D11217" t="s">
        <v>90983</v>
      </c>
      <c r="E11217" t="str">
        <f t="shared" si="175"/>
        <v>615456 - CRESTANI STEPHAN</v>
      </c>
      <c r="F11217" t="s">
        <v>5932</v>
      </c>
      <c r="G11217" t="s">
        <v>90982</v>
      </c>
      <c r="I11217" t="s">
        <v>1035</v>
      </c>
      <c r="J11217" t="s">
        <v>90981</v>
      </c>
      <c r="K11217" t="s">
        <v>208</v>
      </c>
      <c r="L11217" t="s">
        <v>90980</v>
      </c>
      <c r="N11217" t="s">
        <v>208</v>
      </c>
      <c r="O11217" t="s">
        <v>476</v>
      </c>
      <c r="P11217" t="s">
        <v>476</v>
      </c>
    </row>
    <row r="11218" spans="1:16">
      <c r="A11218" s="484" t="s">
        <v>25776</v>
      </c>
      <c r="B11218" s="485" t="s">
        <v>25775</v>
      </c>
      <c r="C11218" t="s">
        <v>25774</v>
      </c>
      <c r="D11218" t="s">
        <v>25774</v>
      </c>
      <c r="E11218" t="str">
        <f t="shared" si="175"/>
        <v>461910 - PROFILS</v>
      </c>
      <c r="F11218" t="s">
        <v>22573</v>
      </c>
      <c r="G11218" t="s">
        <v>25773</v>
      </c>
      <c r="I11218" t="s">
        <v>25772</v>
      </c>
      <c r="J11218" t="s">
        <v>25771</v>
      </c>
      <c r="K11218" t="s">
        <v>208</v>
      </c>
      <c r="L11218" t="s">
        <v>25770</v>
      </c>
      <c r="N11218" t="s">
        <v>208</v>
      </c>
      <c r="O11218" t="s">
        <v>476</v>
      </c>
      <c r="P11218" t="s">
        <v>476</v>
      </c>
    </row>
    <row r="11219" spans="1:16">
      <c r="A11219" s="484" t="s">
        <v>22914</v>
      </c>
      <c r="B11219" s="485" t="s">
        <v>22913</v>
      </c>
      <c r="C11219" t="s">
        <v>22912</v>
      </c>
      <c r="D11219" t="s">
        <v>22911</v>
      </c>
      <c r="E11219" t="str">
        <f t="shared" si="175"/>
        <v>645059 - RESO LABONDE</v>
      </c>
      <c r="F11219" t="s">
        <v>4174</v>
      </c>
      <c r="G11219" t="s">
        <v>22910</v>
      </c>
      <c r="I11219" t="s">
        <v>22909</v>
      </c>
      <c r="J11219" t="s">
        <v>22908</v>
      </c>
      <c r="K11219" t="s">
        <v>208</v>
      </c>
      <c r="L11219" t="s">
        <v>22907</v>
      </c>
      <c r="N11219" t="s">
        <v>208</v>
      </c>
      <c r="O11219" t="s">
        <v>476</v>
      </c>
      <c r="P11219" t="s">
        <v>476</v>
      </c>
    </row>
    <row r="11220" spans="1:16">
      <c r="A11220" s="484" t="s">
        <v>134571</v>
      </c>
      <c r="B11220" s="485" t="s">
        <v>134570</v>
      </c>
      <c r="C11220" t="s">
        <v>134569</v>
      </c>
      <c r="D11220" t="s">
        <v>134569</v>
      </c>
      <c r="E11220" t="str">
        <f t="shared" si="175"/>
        <v>427809 - ADEO INFORMATIQUE</v>
      </c>
      <c r="F11220" t="s">
        <v>1568</v>
      </c>
      <c r="G11220" t="s">
        <v>134568</v>
      </c>
      <c r="H11220" t="s">
        <v>134567</v>
      </c>
      <c r="I11220" t="s">
        <v>134566</v>
      </c>
      <c r="J11220" t="s">
        <v>134565</v>
      </c>
      <c r="K11220" t="s">
        <v>208</v>
      </c>
      <c r="L11220" t="s">
        <v>134564</v>
      </c>
      <c r="N11220" t="s">
        <v>208</v>
      </c>
      <c r="O11220" t="s">
        <v>476</v>
      </c>
      <c r="P11220" t="s">
        <v>476</v>
      </c>
    </row>
    <row r="11221" spans="1:16">
      <c r="A11221" s="484" t="s">
        <v>130788</v>
      </c>
      <c r="B11221" s="485" t="s">
        <v>130787</v>
      </c>
      <c r="C11221" t="s">
        <v>130786</v>
      </c>
      <c r="D11221" t="s">
        <v>130785</v>
      </c>
      <c r="E11221" t="str">
        <f t="shared" si="175"/>
        <v>548376 - ALCIMIA  VIMINES</v>
      </c>
      <c r="F11221" t="s">
        <v>831</v>
      </c>
      <c r="G11221" t="s">
        <v>130784</v>
      </c>
      <c r="I11221" t="s">
        <v>130783</v>
      </c>
      <c r="J11221" t="s">
        <v>130782</v>
      </c>
      <c r="K11221" t="s">
        <v>208</v>
      </c>
      <c r="L11221" t="s">
        <v>130781</v>
      </c>
      <c r="N11221" t="s">
        <v>208</v>
      </c>
      <c r="O11221" t="s">
        <v>476</v>
      </c>
      <c r="P11221" t="s">
        <v>476</v>
      </c>
    </row>
    <row r="11222" spans="1:16">
      <c r="A11222" s="484" t="s">
        <v>94028</v>
      </c>
      <c r="B11222" s="485" t="s">
        <v>94027</v>
      </c>
      <c r="C11222" t="s">
        <v>94026</v>
      </c>
      <c r="D11222" t="s">
        <v>94026</v>
      </c>
      <c r="E11222" t="str">
        <f t="shared" si="175"/>
        <v>502984 - COM'ART</v>
      </c>
      <c r="F11222" t="s">
        <v>2651</v>
      </c>
      <c r="G11222" t="s">
        <v>94025</v>
      </c>
      <c r="I11222" t="s">
        <v>13262</v>
      </c>
      <c r="J11222" t="s">
        <v>94024</v>
      </c>
      <c r="K11222" t="s">
        <v>208</v>
      </c>
      <c r="L11222" t="s">
        <v>94023</v>
      </c>
      <c r="N11222" t="s">
        <v>208</v>
      </c>
      <c r="O11222" t="s">
        <v>476</v>
      </c>
      <c r="P11222" t="s">
        <v>476</v>
      </c>
    </row>
    <row r="11223" spans="1:16">
      <c r="A11223" s="484" t="s">
        <v>92055</v>
      </c>
      <c r="B11223" s="485" t="s">
        <v>92054</v>
      </c>
      <c r="C11223" t="s">
        <v>92053</v>
      </c>
      <c r="D11223" t="s">
        <v>92052</v>
      </c>
      <c r="E11223" t="str">
        <f t="shared" si="175"/>
        <v>620063 - C ET F</v>
      </c>
      <c r="F11223" t="s">
        <v>25006</v>
      </c>
      <c r="G11223" t="s">
        <v>92051</v>
      </c>
      <c r="I11223" t="s">
        <v>1823</v>
      </c>
      <c r="J11223" t="s">
        <v>92050</v>
      </c>
      <c r="K11223" t="s">
        <v>208</v>
      </c>
      <c r="L11223" t="s">
        <v>92049</v>
      </c>
      <c r="N11223" t="s">
        <v>208</v>
      </c>
      <c r="O11223" t="s">
        <v>476</v>
      </c>
      <c r="P11223" t="s">
        <v>476</v>
      </c>
    </row>
    <row r="11224" spans="1:16">
      <c r="A11224" s="484" t="s">
        <v>63734</v>
      </c>
      <c r="B11224" s="485" t="s">
        <v>63733</v>
      </c>
      <c r="C11224" t="s">
        <v>63732</v>
      </c>
      <c r="D11224" t="s">
        <v>63732</v>
      </c>
      <c r="E11224" t="str">
        <f t="shared" si="175"/>
        <v>591567 - GROUPE PROFESSION SANTE</v>
      </c>
      <c r="F11224" t="s">
        <v>17652</v>
      </c>
      <c r="G11224" t="s">
        <v>63731</v>
      </c>
      <c r="I11224" t="s">
        <v>4298</v>
      </c>
      <c r="J11224" t="s">
        <v>63730</v>
      </c>
      <c r="K11224" t="s">
        <v>208</v>
      </c>
      <c r="L11224" t="s">
        <v>63729</v>
      </c>
      <c r="N11224" t="s">
        <v>208</v>
      </c>
      <c r="O11224" t="s">
        <v>476</v>
      </c>
      <c r="P11224" t="s">
        <v>476</v>
      </c>
    </row>
    <row r="11225" spans="1:16">
      <c r="A11225" s="484" t="s">
        <v>134697</v>
      </c>
      <c r="B11225" s="485" t="s">
        <v>134696</v>
      </c>
      <c r="C11225" t="s">
        <v>134695</v>
      </c>
      <c r="D11225" t="s">
        <v>134695</v>
      </c>
      <c r="E11225" t="str">
        <f t="shared" si="175"/>
        <v>433755 - ADCO SAS</v>
      </c>
      <c r="F11225" t="s">
        <v>7936</v>
      </c>
      <c r="G11225" t="s">
        <v>134694</v>
      </c>
      <c r="I11225" t="s">
        <v>25519</v>
      </c>
      <c r="J11225" t="s">
        <v>134693</v>
      </c>
      <c r="K11225" t="s">
        <v>134692</v>
      </c>
      <c r="L11225" t="s">
        <v>134691</v>
      </c>
      <c r="N11225" t="s">
        <v>208</v>
      </c>
      <c r="O11225" t="s">
        <v>476</v>
      </c>
      <c r="P11225" t="s">
        <v>476</v>
      </c>
    </row>
    <row r="11226" spans="1:16">
      <c r="A11226" s="484" t="s">
        <v>106919</v>
      </c>
      <c r="B11226" s="485" t="s">
        <v>106918</v>
      </c>
      <c r="C11226" t="s">
        <v>106917</v>
      </c>
      <c r="D11226" t="s">
        <v>106916</v>
      </c>
      <c r="E11226" t="str">
        <f t="shared" si="175"/>
        <v>551673 - CFSF</v>
      </c>
      <c r="F11226" t="s">
        <v>24052</v>
      </c>
      <c r="G11226" t="s">
        <v>106915</v>
      </c>
      <c r="I11226" t="s">
        <v>626</v>
      </c>
      <c r="J11226" t="s">
        <v>106914</v>
      </c>
      <c r="K11226" t="s">
        <v>208</v>
      </c>
      <c r="L11226" t="s">
        <v>106913</v>
      </c>
      <c r="N11226" t="s">
        <v>208</v>
      </c>
      <c r="O11226" t="s">
        <v>476</v>
      </c>
      <c r="P11226" t="s">
        <v>476</v>
      </c>
    </row>
    <row r="11227" spans="1:16">
      <c r="A11227" s="484" t="s">
        <v>10689</v>
      </c>
      <c r="B11227" s="485" t="s">
        <v>10688</v>
      </c>
      <c r="C11227" t="s">
        <v>10687</v>
      </c>
      <c r="D11227" t="s">
        <v>10686</v>
      </c>
      <c r="E11227" t="str">
        <f t="shared" si="175"/>
        <v>664443 - TEROUANNE PIERRE</v>
      </c>
      <c r="F11227" t="s">
        <v>7447</v>
      </c>
      <c r="G11227" t="s">
        <v>10685</v>
      </c>
      <c r="I11227" t="s">
        <v>3929</v>
      </c>
      <c r="K11227" t="s">
        <v>208</v>
      </c>
      <c r="L11227" t="s">
        <v>10684</v>
      </c>
      <c r="N11227" t="s">
        <v>208</v>
      </c>
      <c r="O11227" t="s">
        <v>476</v>
      </c>
      <c r="P11227" t="s">
        <v>476</v>
      </c>
    </row>
    <row r="11228" spans="1:16">
      <c r="A11228" s="484" t="s">
        <v>32604</v>
      </c>
      <c r="B11228" s="485" t="s">
        <v>32603</v>
      </c>
      <c r="C11228" t="s">
        <v>32602</v>
      </c>
      <c r="D11228" t="s">
        <v>32602</v>
      </c>
      <c r="E11228" t="str">
        <f t="shared" si="175"/>
        <v>592596 - OAKSLEY CONSEIL</v>
      </c>
      <c r="F11228" t="s">
        <v>32601</v>
      </c>
      <c r="G11228" t="s">
        <v>32600</v>
      </c>
      <c r="I11228" t="s">
        <v>626</v>
      </c>
      <c r="J11228" t="s">
        <v>32599</v>
      </c>
      <c r="K11228" t="s">
        <v>208</v>
      </c>
      <c r="L11228" t="s">
        <v>32598</v>
      </c>
      <c r="N11228" t="s">
        <v>208</v>
      </c>
      <c r="O11228" t="s">
        <v>476</v>
      </c>
      <c r="P11228" t="s">
        <v>476</v>
      </c>
    </row>
    <row r="11229" spans="1:16">
      <c r="A11229" s="484" t="s">
        <v>53893</v>
      </c>
      <c r="B11229" s="485" t="s">
        <v>53892</v>
      </c>
      <c r="C11229" t="s">
        <v>53891</v>
      </c>
      <c r="D11229" t="s">
        <v>53890</v>
      </c>
      <c r="E11229" t="str">
        <f t="shared" si="175"/>
        <v>522170 - IMHE BIARRITZ</v>
      </c>
      <c r="F11229" t="s">
        <v>3690</v>
      </c>
      <c r="G11229" t="s">
        <v>53889</v>
      </c>
      <c r="I11229" t="s">
        <v>10073</v>
      </c>
      <c r="J11229" t="s">
        <v>53888</v>
      </c>
      <c r="K11229" t="s">
        <v>208</v>
      </c>
      <c r="L11229" t="s">
        <v>53887</v>
      </c>
      <c r="N11229" t="s">
        <v>208</v>
      </c>
      <c r="O11229" t="s">
        <v>476</v>
      </c>
      <c r="P11229" t="s">
        <v>476</v>
      </c>
    </row>
    <row r="11230" spans="1:16">
      <c r="A11230" s="484" t="s">
        <v>46447</v>
      </c>
      <c r="B11230" s="485" t="s">
        <v>46446</v>
      </c>
      <c r="C11230" t="s">
        <v>46445</v>
      </c>
      <c r="D11230" t="s">
        <v>46444</v>
      </c>
      <c r="E11230" t="str">
        <f t="shared" si="175"/>
        <v>674801 - LMM</v>
      </c>
      <c r="F11230" t="s">
        <v>11638</v>
      </c>
      <c r="G11230" t="s">
        <v>46443</v>
      </c>
      <c r="I11230" t="s">
        <v>10880</v>
      </c>
      <c r="J11230" t="s">
        <v>46442</v>
      </c>
      <c r="K11230" t="s">
        <v>208</v>
      </c>
      <c r="L11230" t="s">
        <v>46441</v>
      </c>
      <c r="N11230" t="s">
        <v>208</v>
      </c>
      <c r="O11230" t="s">
        <v>476</v>
      </c>
      <c r="P11230" t="s">
        <v>476</v>
      </c>
    </row>
    <row r="11231" spans="1:16">
      <c r="A11231" s="484" t="s">
        <v>33870</v>
      </c>
      <c r="B11231" s="485" t="s">
        <v>33869</v>
      </c>
      <c r="C11231" t="s">
        <v>33868</v>
      </c>
      <c r="D11231" t="s">
        <v>33868</v>
      </c>
      <c r="E11231" t="str">
        <f t="shared" si="175"/>
        <v>685999 - NEMESIS</v>
      </c>
      <c r="F11231" t="s">
        <v>5514</v>
      </c>
      <c r="G11231" t="s">
        <v>33867</v>
      </c>
      <c r="H11231" t="s">
        <v>33866</v>
      </c>
      <c r="I11231" t="s">
        <v>569</v>
      </c>
      <c r="K11231" t="s">
        <v>208</v>
      </c>
      <c r="L11231" t="s">
        <v>33865</v>
      </c>
      <c r="N11231" t="s">
        <v>208</v>
      </c>
      <c r="O11231" t="s">
        <v>476</v>
      </c>
      <c r="P11231" t="s">
        <v>476</v>
      </c>
    </row>
    <row r="11232" spans="1:16">
      <c r="A11232" s="484" t="s">
        <v>1674</v>
      </c>
      <c r="B11232" s="485" t="s">
        <v>1673</v>
      </c>
      <c r="C11232" t="s">
        <v>1672</v>
      </c>
      <c r="D11232" t="s">
        <v>1672</v>
      </c>
      <c r="E11232" t="str">
        <f t="shared" si="175"/>
        <v>605920 - XTMELIA</v>
      </c>
      <c r="F11232" t="s">
        <v>1077</v>
      </c>
      <c r="G11232" t="s">
        <v>1671</v>
      </c>
      <c r="I11232" t="s">
        <v>802</v>
      </c>
      <c r="J11232" t="s">
        <v>1670</v>
      </c>
      <c r="K11232" t="s">
        <v>208</v>
      </c>
      <c r="L11232" t="s">
        <v>1669</v>
      </c>
      <c r="N11232" t="s">
        <v>208</v>
      </c>
      <c r="O11232" t="s">
        <v>476</v>
      </c>
      <c r="P11232" t="s">
        <v>476</v>
      </c>
    </row>
    <row r="11233" spans="1:16">
      <c r="A11233" s="484" t="s">
        <v>129948</v>
      </c>
      <c r="B11233" s="485" t="s">
        <v>129947</v>
      </c>
      <c r="C11233" t="s">
        <v>129946</v>
      </c>
      <c r="D11233" t="s">
        <v>129946</v>
      </c>
      <c r="E11233" t="str">
        <f t="shared" si="175"/>
        <v>523720 - ALPHARD TECHNOLOGIES AT</v>
      </c>
      <c r="F11233" t="s">
        <v>17726</v>
      </c>
      <c r="G11233" t="s">
        <v>129945</v>
      </c>
      <c r="I11233" t="s">
        <v>5651</v>
      </c>
      <c r="J11233" t="s">
        <v>129944</v>
      </c>
      <c r="K11233" t="s">
        <v>208</v>
      </c>
      <c r="L11233" t="s">
        <v>129943</v>
      </c>
      <c r="N11233" t="s">
        <v>208</v>
      </c>
      <c r="O11233" t="s">
        <v>476</v>
      </c>
      <c r="P11233" t="s">
        <v>476</v>
      </c>
    </row>
    <row r="11234" spans="1:16">
      <c r="A11234" s="484" t="s">
        <v>126665</v>
      </c>
      <c r="B11234" s="485" t="s">
        <v>126664</v>
      </c>
      <c r="C11234" t="s">
        <v>126663</v>
      </c>
      <c r="D11234" t="s">
        <v>126663</v>
      </c>
      <c r="E11234" t="str">
        <f t="shared" si="175"/>
        <v>434619 - ART'INCELLE FORMATION</v>
      </c>
      <c r="F11234" t="s">
        <v>23623</v>
      </c>
      <c r="G11234" t="s">
        <v>126662</v>
      </c>
      <c r="H11234" t="s">
        <v>126661</v>
      </c>
      <c r="I11234" t="s">
        <v>35553</v>
      </c>
      <c r="J11234" t="s">
        <v>126660</v>
      </c>
      <c r="K11234" t="s">
        <v>126659</v>
      </c>
      <c r="L11234" t="s">
        <v>126658</v>
      </c>
      <c r="N11234" t="s">
        <v>208</v>
      </c>
      <c r="O11234" t="s">
        <v>476</v>
      </c>
      <c r="P11234" t="s">
        <v>476</v>
      </c>
    </row>
    <row r="11235" spans="1:16">
      <c r="A11235" s="484" t="s">
        <v>12343</v>
      </c>
      <c r="B11235" s="485" t="s">
        <v>12342</v>
      </c>
      <c r="C11235" t="s">
        <v>12341</v>
      </c>
      <c r="D11235" t="s">
        <v>12341</v>
      </c>
      <c r="E11235" t="str">
        <f t="shared" si="175"/>
        <v>582852 - SUMATRA FORMATION CONSEIL</v>
      </c>
      <c r="F11235" t="s">
        <v>2524</v>
      </c>
      <c r="G11235" t="s">
        <v>12340</v>
      </c>
      <c r="H11235" t="s">
        <v>12339</v>
      </c>
      <c r="I11235" t="s">
        <v>8055</v>
      </c>
      <c r="J11235" t="s">
        <v>12338</v>
      </c>
      <c r="K11235" t="s">
        <v>208</v>
      </c>
      <c r="L11235" t="s">
        <v>12337</v>
      </c>
      <c r="N11235" t="s">
        <v>208</v>
      </c>
      <c r="O11235" t="s">
        <v>476</v>
      </c>
      <c r="P11235" t="s">
        <v>476</v>
      </c>
    </row>
    <row r="11236" spans="1:16">
      <c r="A11236" s="484" t="s">
        <v>46267</v>
      </c>
      <c r="B11236" s="485" t="s">
        <v>46266</v>
      </c>
      <c r="C11236" t="s">
        <v>46265</v>
      </c>
      <c r="D11236" t="s">
        <v>46264</v>
      </c>
      <c r="E11236" t="str">
        <f t="shared" si="175"/>
        <v>671101 - LACROIX LAURE</v>
      </c>
      <c r="F11236" t="s">
        <v>953</v>
      </c>
      <c r="G11236" t="s">
        <v>46263</v>
      </c>
      <c r="H11236" t="s">
        <v>46262</v>
      </c>
      <c r="I11236" t="s">
        <v>46261</v>
      </c>
      <c r="J11236" t="s">
        <v>46260</v>
      </c>
      <c r="K11236" t="s">
        <v>208</v>
      </c>
      <c r="L11236" t="s">
        <v>46259</v>
      </c>
      <c r="N11236" t="s">
        <v>208</v>
      </c>
      <c r="O11236" t="s">
        <v>476</v>
      </c>
      <c r="P11236" t="s">
        <v>476</v>
      </c>
    </row>
    <row r="11237" spans="1:16">
      <c r="A11237" s="484" t="s">
        <v>57128</v>
      </c>
      <c r="B11237" s="485" t="s">
        <v>57127</v>
      </c>
      <c r="C11237" t="s">
        <v>57126</v>
      </c>
      <c r="D11237" t="s">
        <v>57126</v>
      </c>
      <c r="E11237" t="str">
        <f t="shared" si="175"/>
        <v>636691 - INSTITUT BUSINESS SERVICES</v>
      </c>
      <c r="F11237" t="s">
        <v>2558</v>
      </c>
      <c r="G11237" t="s">
        <v>57125</v>
      </c>
      <c r="I11237" t="s">
        <v>23075</v>
      </c>
      <c r="K11237" t="s">
        <v>208</v>
      </c>
      <c r="L11237" t="s">
        <v>57124</v>
      </c>
      <c r="N11237" t="s">
        <v>208</v>
      </c>
      <c r="O11237" t="s">
        <v>476</v>
      </c>
      <c r="P11237" t="s">
        <v>476</v>
      </c>
    </row>
    <row r="11238" spans="1:16">
      <c r="A11238" s="484" t="s">
        <v>1473</v>
      </c>
      <c r="B11238" s="485" t="s">
        <v>1472</v>
      </c>
      <c r="C11238" t="s">
        <v>1471</v>
      </c>
      <c r="D11238" t="s">
        <v>1470</v>
      </c>
      <c r="E11238" t="str">
        <f t="shared" si="175"/>
        <v>581483 - YNOV MERIGNAC</v>
      </c>
      <c r="F11238" t="s">
        <v>1469</v>
      </c>
      <c r="G11238" t="s">
        <v>1468</v>
      </c>
      <c r="H11238" t="s">
        <v>1467</v>
      </c>
      <c r="I11238" t="s">
        <v>1466</v>
      </c>
      <c r="J11238" t="s">
        <v>1465</v>
      </c>
      <c r="K11238" t="s">
        <v>208</v>
      </c>
      <c r="L11238" t="s">
        <v>1464</v>
      </c>
      <c r="N11238" t="s">
        <v>207</v>
      </c>
      <c r="O11238" t="s">
        <v>476</v>
      </c>
      <c r="P11238" t="s">
        <v>476</v>
      </c>
    </row>
    <row r="11239" spans="1:16">
      <c r="A11239" s="484" t="s">
        <v>41725</v>
      </c>
      <c r="B11239" s="485" t="s">
        <v>41724</v>
      </c>
      <c r="C11239" t="s">
        <v>41723</v>
      </c>
      <c r="D11239" t="s">
        <v>41722</v>
      </c>
      <c r="E11239" t="str">
        <f t="shared" si="175"/>
        <v>462810 - LOVET EMILIE</v>
      </c>
      <c r="F11239" t="s">
        <v>9222</v>
      </c>
      <c r="G11239" t="s">
        <v>41721</v>
      </c>
      <c r="I11239" t="s">
        <v>41720</v>
      </c>
      <c r="J11239" t="s">
        <v>41719</v>
      </c>
      <c r="K11239" t="s">
        <v>41718</v>
      </c>
      <c r="L11239" t="s">
        <v>41717</v>
      </c>
      <c r="N11239" t="s">
        <v>208</v>
      </c>
      <c r="O11239" t="s">
        <v>476</v>
      </c>
      <c r="P11239" t="s">
        <v>476</v>
      </c>
    </row>
    <row r="11240" spans="1:16">
      <c r="A11240" s="484" t="s">
        <v>988</v>
      </c>
      <c r="B11240" s="485" t="s">
        <v>987</v>
      </c>
      <c r="C11240" t="s">
        <v>986</v>
      </c>
      <c r="D11240" t="s">
        <v>986</v>
      </c>
      <c r="E11240" t="str">
        <f t="shared" si="175"/>
        <v>505857 - 16 30 FORMATION</v>
      </c>
      <c r="F11240" t="s">
        <v>985</v>
      </c>
      <c r="G11240" t="s">
        <v>984</v>
      </c>
      <c r="H11240" t="s">
        <v>983</v>
      </c>
      <c r="I11240" t="s">
        <v>982</v>
      </c>
      <c r="J11240" t="s">
        <v>981</v>
      </c>
      <c r="K11240" t="s">
        <v>208</v>
      </c>
      <c r="L11240" t="s">
        <v>980</v>
      </c>
      <c r="N11240" t="s">
        <v>208</v>
      </c>
      <c r="O11240" t="s">
        <v>476</v>
      </c>
      <c r="P11240" t="s">
        <v>476</v>
      </c>
    </row>
    <row r="11241" spans="1:16">
      <c r="A11241" s="484" t="s">
        <v>8094</v>
      </c>
      <c r="B11241" s="485" t="s">
        <v>8093</v>
      </c>
      <c r="C11241" t="s">
        <v>8092</v>
      </c>
      <c r="D11241" t="s">
        <v>8091</v>
      </c>
      <c r="E11241" t="str">
        <f t="shared" si="175"/>
        <v>473935 - UDPS 19</v>
      </c>
      <c r="F11241" t="s">
        <v>1513</v>
      </c>
      <c r="G11241" t="s">
        <v>8090</v>
      </c>
      <c r="I11241" t="s">
        <v>8089</v>
      </c>
      <c r="J11241" t="s">
        <v>8088</v>
      </c>
      <c r="K11241" t="s">
        <v>208</v>
      </c>
      <c r="L11241" t="s">
        <v>8087</v>
      </c>
      <c r="N11241" t="s">
        <v>208</v>
      </c>
      <c r="O11241" t="s">
        <v>476</v>
      </c>
      <c r="P11241" t="s">
        <v>476</v>
      </c>
    </row>
    <row r="11242" spans="1:16">
      <c r="A11242" s="484" t="s">
        <v>73053</v>
      </c>
      <c r="B11242" s="485" t="s">
        <v>73052</v>
      </c>
      <c r="C11242" t="s">
        <v>73051</v>
      </c>
      <c r="D11242" t="s">
        <v>73050</v>
      </c>
      <c r="E11242" t="str">
        <f t="shared" si="175"/>
        <v>447810 - FHF AURA</v>
      </c>
      <c r="F11242" t="s">
        <v>2771</v>
      </c>
      <c r="G11242" t="s">
        <v>49282</v>
      </c>
      <c r="I11242" t="s">
        <v>25816</v>
      </c>
      <c r="J11242" t="s">
        <v>73049</v>
      </c>
      <c r="K11242" t="s">
        <v>73048</v>
      </c>
      <c r="L11242" t="s">
        <v>73047</v>
      </c>
      <c r="N11242" t="s">
        <v>208</v>
      </c>
      <c r="O11242" t="s">
        <v>476</v>
      </c>
      <c r="P11242" t="s">
        <v>476</v>
      </c>
    </row>
    <row r="11243" spans="1:16">
      <c r="A11243" s="484" t="s">
        <v>23957</v>
      </c>
      <c r="B11243" s="485" t="s">
        <v>23956</v>
      </c>
      <c r="C11243" t="s">
        <v>23955</v>
      </c>
      <c r="D11243" t="s">
        <v>23955</v>
      </c>
      <c r="E11243" t="str">
        <f t="shared" si="175"/>
        <v>603508 - RAIMBAULT NICOLAS - PERFANDCO</v>
      </c>
      <c r="F11243" t="s">
        <v>23954</v>
      </c>
      <c r="G11243" t="s">
        <v>23953</v>
      </c>
      <c r="I11243" t="s">
        <v>3355</v>
      </c>
      <c r="J11243" t="s">
        <v>23952</v>
      </c>
      <c r="K11243" t="s">
        <v>208</v>
      </c>
      <c r="L11243" t="s">
        <v>23951</v>
      </c>
      <c r="N11243" t="s">
        <v>208</v>
      </c>
      <c r="O11243" t="s">
        <v>476</v>
      </c>
      <c r="P11243" t="s">
        <v>476</v>
      </c>
    </row>
    <row r="11244" spans="1:16">
      <c r="A11244" s="484" t="s">
        <v>24459</v>
      </c>
      <c r="B11244" s="485" t="s">
        <v>24458</v>
      </c>
      <c r="C11244" t="s">
        <v>24457</v>
      </c>
      <c r="D11244" t="s">
        <v>24456</v>
      </c>
      <c r="E11244" t="str">
        <f t="shared" si="175"/>
        <v>479536 - 1 QUAI DES COMPETENCES</v>
      </c>
      <c r="F11244" t="s">
        <v>24455</v>
      </c>
      <c r="G11244" t="s">
        <v>24454</v>
      </c>
      <c r="I11244" t="s">
        <v>1837</v>
      </c>
      <c r="J11244" t="s">
        <v>24453</v>
      </c>
      <c r="K11244" t="s">
        <v>208</v>
      </c>
      <c r="L11244" t="s">
        <v>24452</v>
      </c>
      <c r="N11244" t="s">
        <v>208</v>
      </c>
      <c r="O11244" t="s">
        <v>476</v>
      </c>
      <c r="P11244" t="s">
        <v>476</v>
      </c>
    </row>
    <row r="11245" spans="1:16">
      <c r="A11245" s="484" t="s">
        <v>84197</v>
      </c>
      <c r="B11245" s="485" t="s">
        <v>84196</v>
      </c>
      <c r="C11245" t="s">
        <v>84195</v>
      </c>
      <c r="D11245" t="s">
        <v>84194</v>
      </c>
      <c r="E11245" t="str">
        <f t="shared" si="175"/>
        <v>568788 - EMIM</v>
      </c>
      <c r="F11245" t="s">
        <v>2524</v>
      </c>
      <c r="G11245" t="s">
        <v>84193</v>
      </c>
      <c r="H11245" t="s">
        <v>84192</v>
      </c>
      <c r="I11245" t="s">
        <v>27490</v>
      </c>
      <c r="J11245" t="s">
        <v>84191</v>
      </c>
      <c r="K11245" t="s">
        <v>208</v>
      </c>
      <c r="L11245" t="s">
        <v>84190</v>
      </c>
      <c r="N11245" t="s">
        <v>208</v>
      </c>
      <c r="O11245" t="s">
        <v>476</v>
      </c>
      <c r="P11245" t="s">
        <v>476</v>
      </c>
    </row>
    <row r="11246" spans="1:16">
      <c r="A11246" s="484" t="s">
        <v>116524</v>
      </c>
      <c r="B11246" s="485" t="s">
        <v>116523</v>
      </c>
      <c r="C11246" t="s">
        <v>116522</v>
      </c>
      <c r="D11246" t="s">
        <v>116521</v>
      </c>
      <c r="E11246" t="str">
        <f t="shared" si="175"/>
        <v>648530 - AUTO ECOLE DU CENTRE COTY LE HAVRE</v>
      </c>
      <c r="F11246" t="s">
        <v>35237</v>
      </c>
      <c r="G11246" t="s">
        <v>116520</v>
      </c>
      <c r="I11246" t="s">
        <v>3229</v>
      </c>
      <c r="J11246" t="s">
        <v>116519</v>
      </c>
      <c r="K11246" t="s">
        <v>208</v>
      </c>
      <c r="L11246" t="s">
        <v>116518</v>
      </c>
      <c r="N11246" t="s">
        <v>208</v>
      </c>
      <c r="O11246" t="s">
        <v>476</v>
      </c>
      <c r="P11246" t="s">
        <v>476</v>
      </c>
    </row>
    <row r="11247" spans="1:16">
      <c r="A11247" s="484" t="s">
        <v>98998</v>
      </c>
      <c r="B11247" s="485" t="s">
        <v>98997</v>
      </c>
      <c r="C11247" t="s">
        <v>98996</v>
      </c>
      <c r="D11247" t="s">
        <v>98995</v>
      </c>
      <c r="E11247" t="str">
        <f t="shared" si="175"/>
        <v>595664 - CESAD MARLY</v>
      </c>
      <c r="F11247" t="s">
        <v>1568</v>
      </c>
      <c r="G11247" t="s">
        <v>98994</v>
      </c>
      <c r="H11247" t="s">
        <v>98993</v>
      </c>
      <c r="I11247" t="s">
        <v>98992</v>
      </c>
      <c r="J11247" t="s">
        <v>98991</v>
      </c>
      <c r="K11247" t="s">
        <v>208</v>
      </c>
      <c r="L11247" t="s">
        <v>98990</v>
      </c>
      <c r="N11247" t="s">
        <v>208</v>
      </c>
      <c r="O11247" t="s">
        <v>476</v>
      </c>
      <c r="P11247" t="s">
        <v>476</v>
      </c>
    </row>
    <row r="11248" spans="1:16">
      <c r="A11248" s="484" t="s">
        <v>29593</v>
      </c>
      <c r="B11248" s="485" t="s">
        <v>29592</v>
      </c>
      <c r="C11248" t="s">
        <v>29591</v>
      </c>
      <c r="D11248" t="s">
        <v>29591</v>
      </c>
      <c r="E11248" t="str">
        <f t="shared" si="175"/>
        <v>542430 - PARIS YNOV CAMPUS</v>
      </c>
      <c r="F11248" t="s">
        <v>3498</v>
      </c>
      <c r="G11248" t="s">
        <v>29590</v>
      </c>
      <c r="I11248" t="s">
        <v>3921</v>
      </c>
      <c r="J11248" t="s">
        <v>1457</v>
      </c>
      <c r="K11248" t="s">
        <v>208</v>
      </c>
      <c r="L11248" t="s">
        <v>29589</v>
      </c>
      <c r="N11248" t="s">
        <v>208</v>
      </c>
      <c r="O11248" t="s">
        <v>476</v>
      </c>
      <c r="P11248" t="s">
        <v>476</v>
      </c>
    </row>
    <row r="11249" spans="1:16">
      <c r="A11249" s="484" t="s">
        <v>92854</v>
      </c>
      <c r="B11249" s="485" t="s">
        <v>92853</v>
      </c>
      <c r="C11249" t="s">
        <v>92852</v>
      </c>
      <c r="D11249" t="s">
        <v>92852</v>
      </c>
      <c r="E11249" t="str">
        <f t="shared" si="175"/>
        <v>432118 - COMPETENCES SANTE DEVELOPPEMENT</v>
      </c>
      <c r="F11249" t="s">
        <v>24420</v>
      </c>
      <c r="G11249" t="s">
        <v>92851</v>
      </c>
      <c r="I11249" t="s">
        <v>596</v>
      </c>
      <c r="J11249" t="s">
        <v>92850</v>
      </c>
      <c r="K11249" t="s">
        <v>92849</v>
      </c>
      <c r="L11249" t="s">
        <v>92848</v>
      </c>
      <c r="N11249" t="s">
        <v>208</v>
      </c>
      <c r="O11249" t="s">
        <v>476</v>
      </c>
      <c r="P11249" t="s">
        <v>476</v>
      </c>
    </row>
    <row r="11250" spans="1:16">
      <c r="A11250" s="484" t="s">
        <v>95562</v>
      </c>
      <c r="B11250" s="485" t="s">
        <v>95561</v>
      </c>
      <c r="C11250" t="s">
        <v>95560</v>
      </c>
      <c r="D11250" t="s">
        <v>95560</v>
      </c>
      <c r="E11250" t="str">
        <f t="shared" si="175"/>
        <v>503551 - CLIEMA</v>
      </c>
      <c r="F11250" t="s">
        <v>1328</v>
      </c>
      <c r="G11250" t="s">
        <v>95559</v>
      </c>
      <c r="I11250" t="s">
        <v>58045</v>
      </c>
      <c r="J11250" t="s">
        <v>95558</v>
      </c>
      <c r="K11250" t="s">
        <v>208</v>
      </c>
      <c r="L11250" t="s">
        <v>95557</v>
      </c>
      <c r="N11250" t="s">
        <v>208</v>
      </c>
      <c r="O11250" t="s">
        <v>476</v>
      </c>
      <c r="P11250" t="s">
        <v>476</v>
      </c>
    </row>
    <row r="11251" spans="1:16">
      <c r="A11251" s="484" t="s">
        <v>50248</v>
      </c>
      <c r="B11251" s="485" t="s">
        <v>50247</v>
      </c>
      <c r="C11251" t="s">
        <v>50244</v>
      </c>
      <c r="D11251" t="s">
        <v>50244</v>
      </c>
      <c r="E11251" t="str">
        <f t="shared" si="175"/>
        <v>436379 - ISAAC FRANCOPHONE</v>
      </c>
      <c r="F11251" t="s">
        <v>2138</v>
      </c>
      <c r="G11251" t="s">
        <v>50246</v>
      </c>
      <c r="I11251" t="s">
        <v>1501</v>
      </c>
      <c r="K11251" t="s">
        <v>208</v>
      </c>
      <c r="L11251" t="s">
        <v>50245</v>
      </c>
      <c r="N11251" t="s">
        <v>208</v>
      </c>
      <c r="O11251" t="s">
        <v>476</v>
      </c>
      <c r="P11251" t="s">
        <v>476</v>
      </c>
    </row>
    <row r="11252" spans="1:16">
      <c r="A11252" s="484" t="s">
        <v>106312</v>
      </c>
      <c r="B11252" s="485" t="s">
        <v>106311</v>
      </c>
      <c r="C11252" t="s">
        <v>106310</v>
      </c>
      <c r="D11252" t="s">
        <v>106309</v>
      </c>
      <c r="E11252" t="str">
        <f t="shared" si="175"/>
        <v>451812 - CESR'PRO 14 IFS</v>
      </c>
      <c r="F11252" t="s">
        <v>28337</v>
      </c>
      <c r="G11252" t="s">
        <v>106308</v>
      </c>
      <c r="I11252" t="s">
        <v>43237</v>
      </c>
      <c r="J11252" t="s">
        <v>106307</v>
      </c>
      <c r="K11252" t="s">
        <v>208</v>
      </c>
      <c r="L11252" t="s">
        <v>106306</v>
      </c>
      <c r="N11252" t="s">
        <v>208</v>
      </c>
      <c r="O11252" t="s">
        <v>476</v>
      </c>
      <c r="P11252" t="s">
        <v>476</v>
      </c>
    </row>
    <row r="11253" spans="1:16">
      <c r="A11253" s="484" t="s">
        <v>86104</v>
      </c>
      <c r="B11253" s="485" t="s">
        <v>86103</v>
      </c>
      <c r="C11253" t="s">
        <v>86102</v>
      </c>
      <c r="D11253" t="s">
        <v>86102</v>
      </c>
      <c r="E11253" t="str">
        <f t="shared" si="175"/>
        <v>601317 - DRUJON D'ASTROS BOURGES CHANTAL</v>
      </c>
      <c r="F11253" t="s">
        <v>3656</v>
      </c>
      <c r="G11253" t="s">
        <v>86101</v>
      </c>
      <c r="I11253" t="s">
        <v>33500</v>
      </c>
      <c r="K11253" t="s">
        <v>208</v>
      </c>
      <c r="L11253" t="s">
        <v>86100</v>
      </c>
      <c r="N11253" t="s">
        <v>208</v>
      </c>
      <c r="O11253" t="s">
        <v>476</v>
      </c>
      <c r="P11253" t="s">
        <v>476</v>
      </c>
    </row>
    <row r="11254" spans="1:16">
      <c r="A11254" s="484" t="s">
        <v>40639</v>
      </c>
      <c r="B11254" s="485" t="s">
        <v>40638</v>
      </c>
      <c r="C11254" t="s">
        <v>40637</v>
      </c>
      <c r="D11254" t="s">
        <v>40636</v>
      </c>
      <c r="E11254" t="str">
        <f t="shared" si="175"/>
        <v>664467 - MAHEU FRANCOIS - FMC</v>
      </c>
      <c r="F11254" t="s">
        <v>20208</v>
      </c>
      <c r="G11254" t="s">
        <v>40635</v>
      </c>
      <c r="I11254" t="s">
        <v>1035</v>
      </c>
      <c r="K11254" t="s">
        <v>208</v>
      </c>
      <c r="L11254" t="s">
        <v>40634</v>
      </c>
      <c r="N11254" t="s">
        <v>208</v>
      </c>
      <c r="O11254" t="s">
        <v>476</v>
      </c>
      <c r="P11254" t="s">
        <v>476</v>
      </c>
    </row>
    <row r="11255" spans="1:16">
      <c r="A11255" s="484" t="s">
        <v>35450</v>
      </c>
      <c r="B11255" s="485" t="s">
        <v>35449</v>
      </c>
      <c r="C11255" t="s">
        <v>35448</v>
      </c>
      <c r="D11255" t="s">
        <v>35448</v>
      </c>
      <c r="E11255" t="str">
        <f t="shared" si="175"/>
        <v>665216 - MONCEAU LANGUES BUSINESS</v>
      </c>
      <c r="F11255" t="s">
        <v>8846</v>
      </c>
      <c r="G11255" t="s">
        <v>35447</v>
      </c>
      <c r="I11255" t="s">
        <v>626</v>
      </c>
      <c r="J11255" t="s">
        <v>35446</v>
      </c>
      <c r="K11255" t="s">
        <v>208</v>
      </c>
      <c r="L11255" t="s">
        <v>35445</v>
      </c>
      <c r="N11255" t="s">
        <v>208</v>
      </c>
      <c r="O11255" t="s">
        <v>476</v>
      </c>
      <c r="P11255" t="s">
        <v>476</v>
      </c>
    </row>
    <row r="11256" spans="1:16">
      <c r="A11256" s="484" t="s">
        <v>131355</v>
      </c>
      <c r="B11256" s="485" t="s">
        <v>131354</v>
      </c>
      <c r="C11256" t="s">
        <v>131353</v>
      </c>
      <c r="D11256" t="s">
        <v>131353</v>
      </c>
      <c r="E11256" t="str">
        <f t="shared" si="175"/>
        <v>524608 - AG2M</v>
      </c>
      <c r="F11256" t="s">
        <v>1857</v>
      </c>
      <c r="G11256" t="s">
        <v>131352</v>
      </c>
      <c r="I11256" t="s">
        <v>131351</v>
      </c>
      <c r="J11256" t="s">
        <v>131350</v>
      </c>
      <c r="K11256" t="s">
        <v>208</v>
      </c>
      <c r="L11256" t="s">
        <v>131349</v>
      </c>
      <c r="N11256" t="s">
        <v>208</v>
      </c>
      <c r="O11256" t="s">
        <v>476</v>
      </c>
      <c r="P11256" t="s">
        <v>476</v>
      </c>
    </row>
    <row r="11257" spans="1:16">
      <c r="A11257" s="484" t="s">
        <v>20742</v>
      </c>
      <c r="B11257" s="485" t="s">
        <v>20741</v>
      </c>
      <c r="C11257" t="s">
        <v>20740</v>
      </c>
      <c r="D11257" t="s">
        <v>20740</v>
      </c>
      <c r="E11257" t="str">
        <f t="shared" si="175"/>
        <v>477643 - SAFE'EVENTS</v>
      </c>
      <c r="F11257" t="s">
        <v>1710</v>
      </c>
      <c r="G11257" t="s">
        <v>20739</v>
      </c>
      <c r="I11257" t="s">
        <v>2176</v>
      </c>
      <c r="J11257" t="s">
        <v>20738</v>
      </c>
      <c r="K11257" t="s">
        <v>208</v>
      </c>
      <c r="L11257" t="s">
        <v>20737</v>
      </c>
      <c r="N11257" t="s">
        <v>208</v>
      </c>
      <c r="O11257" t="s">
        <v>476</v>
      </c>
      <c r="P11257" t="s">
        <v>476</v>
      </c>
    </row>
    <row r="11258" spans="1:16">
      <c r="A11258" s="484" t="s">
        <v>105883</v>
      </c>
      <c r="B11258" s="485" t="s">
        <v>105882</v>
      </c>
      <c r="C11258" t="s">
        <v>105881</v>
      </c>
      <c r="D11258" t="s">
        <v>105880</v>
      </c>
      <c r="E11258" t="str">
        <f t="shared" si="175"/>
        <v>512540 - CEFAM</v>
      </c>
      <c r="F11258" t="s">
        <v>19402</v>
      </c>
      <c r="G11258" t="s">
        <v>105879</v>
      </c>
      <c r="I11258" t="s">
        <v>4242</v>
      </c>
      <c r="J11258" t="s">
        <v>105878</v>
      </c>
      <c r="K11258" t="s">
        <v>208</v>
      </c>
      <c r="L11258" t="s">
        <v>105877</v>
      </c>
      <c r="N11258" t="s">
        <v>208</v>
      </c>
      <c r="O11258" t="s">
        <v>476</v>
      </c>
      <c r="P11258" t="s">
        <v>476</v>
      </c>
    </row>
    <row r="11259" spans="1:16">
      <c r="A11259" s="484" t="s">
        <v>20065</v>
      </c>
      <c r="B11259" s="485" t="s">
        <v>20064</v>
      </c>
      <c r="C11259" t="s">
        <v>20063</v>
      </c>
      <c r="D11259" t="s">
        <v>20062</v>
      </c>
      <c r="E11259" t="str">
        <f t="shared" si="175"/>
        <v>613745 - FC2S</v>
      </c>
      <c r="F11259" t="s">
        <v>1487</v>
      </c>
      <c r="G11259" t="s">
        <v>20061</v>
      </c>
      <c r="I11259" t="s">
        <v>20060</v>
      </c>
      <c r="J11259" t="s">
        <v>20059</v>
      </c>
      <c r="K11259" t="s">
        <v>208</v>
      </c>
      <c r="L11259" t="s">
        <v>20058</v>
      </c>
      <c r="N11259" t="s">
        <v>208</v>
      </c>
      <c r="O11259" t="s">
        <v>476</v>
      </c>
      <c r="P11259" t="s">
        <v>476</v>
      </c>
    </row>
    <row r="11260" spans="1:16">
      <c r="A11260" s="484" t="s">
        <v>9344</v>
      </c>
      <c r="B11260" s="485" t="s">
        <v>9343</v>
      </c>
      <c r="C11260" t="s">
        <v>9342</v>
      </c>
      <c r="D11260" t="s">
        <v>9341</v>
      </c>
      <c r="E11260" t="str">
        <f t="shared" si="175"/>
        <v>446555 - TOULON JANINE</v>
      </c>
      <c r="F11260" t="s">
        <v>9340</v>
      </c>
      <c r="G11260" t="s">
        <v>9339</v>
      </c>
      <c r="I11260" t="s">
        <v>9338</v>
      </c>
      <c r="J11260" t="s">
        <v>9337</v>
      </c>
      <c r="K11260" t="s">
        <v>9336</v>
      </c>
      <c r="L11260" t="s">
        <v>9335</v>
      </c>
      <c r="N11260" t="s">
        <v>208</v>
      </c>
      <c r="O11260" t="s">
        <v>476</v>
      </c>
      <c r="P11260" t="s">
        <v>476</v>
      </c>
    </row>
    <row r="11261" spans="1:16">
      <c r="A11261" s="484" t="s">
        <v>94889</v>
      </c>
      <c r="B11261" s="485" t="s">
        <v>94888</v>
      </c>
      <c r="C11261" t="s">
        <v>94887</v>
      </c>
      <c r="D11261" t="s">
        <v>94886</v>
      </c>
      <c r="E11261" t="str">
        <f t="shared" si="175"/>
        <v>430390 - COFIDELIA CUSY</v>
      </c>
      <c r="G11261" t="s">
        <v>94885</v>
      </c>
      <c r="I11261" t="s">
        <v>58038</v>
      </c>
      <c r="K11261" t="s">
        <v>208</v>
      </c>
      <c r="L11261" t="s">
        <v>94884</v>
      </c>
      <c r="N11261" t="s">
        <v>208</v>
      </c>
      <c r="O11261" t="s">
        <v>476</v>
      </c>
      <c r="P11261" t="s">
        <v>476</v>
      </c>
    </row>
    <row r="11262" spans="1:16">
      <c r="A11262" s="484" t="s">
        <v>28866</v>
      </c>
      <c r="B11262" s="485" t="s">
        <v>28865</v>
      </c>
      <c r="C11262" t="s">
        <v>28864</v>
      </c>
      <c r="D11262" t="s">
        <v>28864</v>
      </c>
      <c r="E11262" t="str">
        <f t="shared" si="175"/>
        <v>637130 - PENTALOGY</v>
      </c>
      <c r="F11262" t="s">
        <v>17206</v>
      </c>
      <c r="G11262" t="s">
        <v>28863</v>
      </c>
      <c r="H11262" t="s">
        <v>28862</v>
      </c>
      <c r="I11262" t="s">
        <v>1693</v>
      </c>
      <c r="K11262" t="s">
        <v>208</v>
      </c>
      <c r="L11262" t="s">
        <v>28861</v>
      </c>
      <c r="N11262" t="s">
        <v>208</v>
      </c>
      <c r="O11262" t="s">
        <v>476</v>
      </c>
      <c r="P11262" t="s">
        <v>476</v>
      </c>
    </row>
    <row r="11263" spans="1:16">
      <c r="A11263" s="484" t="s">
        <v>10625</v>
      </c>
      <c r="B11263" s="485" t="s">
        <v>10624</v>
      </c>
      <c r="C11263" t="s">
        <v>10623</v>
      </c>
      <c r="D11263" t="s">
        <v>10623</v>
      </c>
      <c r="E11263" t="str">
        <f t="shared" si="175"/>
        <v>454898 - TERRE HAPPY LIMITED</v>
      </c>
      <c r="F11263" t="s">
        <v>498</v>
      </c>
      <c r="G11263" t="s">
        <v>10622</v>
      </c>
      <c r="I11263" t="s">
        <v>1781</v>
      </c>
      <c r="J11263" t="s">
        <v>10621</v>
      </c>
      <c r="K11263" t="s">
        <v>208</v>
      </c>
      <c r="L11263" t="s">
        <v>10620</v>
      </c>
      <c r="N11263" t="s">
        <v>208</v>
      </c>
      <c r="O11263" t="s">
        <v>476</v>
      </c>
      <c r="P11263" t="s">
        <v>476</v>
      </c>
    </row>
    <row r="11264" spans="1:16">
      <c r="A11264" s="484" t="s">
        <v>111447</v>
      </c>
      <c r="B11264" s="485" t="s">
        <v>111446</v>
      </c>
      <c r="C11264" t="s">
        <v>111445</v>
      </c>
      <c r="D11264" t="s">
        <v>111445</v>
      </c>
      <c r="E11264" t="str">
        <f t="shared" si="175"/>
        <v>488483 - B2L</v>
      </c>
      <c r="F11264" t="s">
        <v>13656</v>
      </c>
      <c r="G11264" t="s">
        <v>13829</v>
      </c>
      <c r="H11264" t="s">
        <v>111444</v>
      </c>
      <c r="I11264" t="s">
        <v>111443</v>
      </c>
      <c r="J11264" t="s">
        <v>111442</v>
      </c>
      <c r="K11264" t="s">
        <v>208</v>
      </c>
      <c r="L11264" t="s">
        <v>111441</v>
      </c>
      <c r="N11264" t="s">
        <v>208</v>
      </c>
      <c r="O11264" t="s">
        <v>476</v>
      </c>
      <c r="P11264" t="s">
        <v>476</v>
      </c>
    </row>
    <row r="11265" spans="1:16">
      <c r="A11265" s="484" t="s">
        <v>28874</v>
      </c>
      <c r="B11265" s="485" t="s">
        <v>28873</v>
      </c>
      <c r="C11265" t="s">
        <v>28872</v>
      </c>
      <c r="D11265" t="s">
        <v>28871</v>
      </c>
      <c r="E11265" t="str">
        <f t="shared" si="175"/>
        <v>430274 - PFC</v>
      </c>
      <c r="F11265" t="s">
        <v>1513</v>
      </c>
      <c r="G11265" t="s">
        <v>28870</v>
      </c>
      <c r="I11265" t="s">
        <v>28869</v>
      </c>
      <c r="J11265" t="s">
        <v>28868</v>
      </c>
      <c r="K11265" t="s">
        <v>208</v>
      </c>
      <c r="L11265" t="s">
        <v>28867</v>
      </c>
      <c r="N11265" t="s">
        <v>208</v>
      </c>
      <c r="O11265" t="s">
        <v>476</v>
      </c>
      <c r="P11265" t="s">
        <v>476</v>
      </c>
    </row>
    <row r="11266" spans="1:16">
      <c r="A11266" s="484" t="s">
        <v>109951</v>
      </c>
      <c r="B11266" s="485" t="s">
        <v>109950</v>
      </c>
      <c r="C11266" t="s">
        <v>109949</v>
      </c>
      <c r="D11266" t="s">
        <v>109948</v>
      </c>
      <c r="E11266" t="str">
        <f t="shared" ref="E11266:E11329" si="176">_xlfn.CONCAT(L11266," - ",D11266)</f>
        <v>439137 - CARILLO PATRICE - CALSF</v>
      </c>
      <c r="F11266" t="s">
        <v>2524</v>
      </c>
      <c r="G11266" t="s">
        <v>109947</v>
      </c>
      <c r="I11266" t="s">
        <v>749</v>
      </c>
      <c r="J11266" t="s">
        <v>109946</v>
      </c>
      <c r="K11266" t="s">
        <v>208</v>
      </c>
      <c r="L11266" t="s">
        <v>109945</v>
      </c>
      <c r="N11266" t="s">
        <v>208</v>
      </c>
      <c r="O11266" t="s">
        <v>476</v>
      </c>
      <c r="P11266" t="s">
        <v>476</v>
      </c>
    </row>
    <row r="11267" spans="1:16">
      <c r="A11267" s="484" t="s">
        <v>68187</v>
      </c>
      <c r="B11267" s="485" t="s">
        <v>68186</v>
      </c>
      <c r="C11267" t="s">
        <v>68185</v>
      </c>
      <c r="D11267" t="s">
        <v>68185</v>
      </c>
      <c r="E11267" t="str">
        <f t="shared" si="176"/>
        <v>609961 - FRIEDBLATT CELINE - CABINET DE PSYCHOLOGIE</v>
      </c>
      <c r="F11267" t="s">
        <v>9308</v>
      </c>
      <c r="G11267" t="s">
        <v>68184</v>
      </c>
      <c r="I11267" t="s">
        <v>68183</v>
      </c>
      <c r="J11267" t="s">
        <v>68182</v>
      </c>
      <c r="K11267" t="s">
        <v>208</v>
      </c>
      <c r="L11267" t="s">
        <v>68181</v>
      </c>
      <c r="N11267" t="s">
        <v>208</v>
      </c>
      <c r="O11267" t="s">
        <v>476</v>
      </c>
      <c r="P11267" t="s">
        <v>476</v>
      </c>
    </row>
    <row r="11268" spans="1:16">
      <c r="A11268" s="484" t="s">
        <v>32315</v>
      </c>
      <c r="B11268" s="485" t="s">
        <v>32314</v>
      </c>
      <c r="C11268" t="s">
        <v>32313</v>
      </c>
      <c r="D11268" t="s">
        <v>32312</v>
      </c>
      <c r="E11268" t="str">
        <f t="shared" si="176"/>
        <v>493387 - ODI FORMATION ST MICHEL DE FRONSAC</v>
      </c>
      <c r="F11268" t="s">
        <v>24627</v>
      </c>
      <c r="G11268" t="s">
        <v>32311</v>
      </c>
      <c r="I11268" t="s">
        <v>32310</v>
      </c>
      <c r="J11268" t="s">
        <v>32309</v>
      </c>
      <c r="K11268" t="s">
        <v>208</v>
      </c>
      <c r="L11268" t="s">
        <v>32308</v>
      </c>
      <c r="N11268" t="s">
        <v>208</v>
      </c>
      <c r="O11268" t="s">
        <v>476</v>
      </c>
      <c r="P11268" t="s">
        <v>476</v>
      </c>
    </row>
    <row r="11269" spans="1:16">
      <c r="A11269" s="484" t="s">
        <v>82928</v>
      </c>
      <c r="B11269" s="485" t="s">
        <v>82927</v>
      </c>
      <c r="C11269" t="s">
        <v>82926</v>
      </c>
      <c r="D11269" t="s">
        <v>82925</v>
      </c>
      <c r="E11269" t="str">
        <f t="shared" si="176"/>
        <v>423865 - ESSA FORMATIONS</v>
      </c>
      <c r="F11269" t="s">
        <v>82924</v>
      </c>
      <c r="G11269" t="s">
        <v>82923</v>
      </c>
      <c r="I11269" t="s">
        <v>17259</v>
      </c>
      <c r="J11269" t="s">
        <v>82922</v>
      </c>
      <c r="K11269" t="s">
        <v>208</v>
      </c>
      <c r="L11269" t="s">
        <v>82921</v>
      </c>
      <c r="N11269" t="s">
        <v>208</v>
      </c>
      <c r="O11269" t="s">
        <v>476</v>
      </c>
      <c r="P11269" t="s">
        <v>476</v>
      </c>
    </row>
    <row r="11270" spans="1:16">
      <c r="A11270" s="484" t="s">
        <v>74387</v>
      </c>
      <c r="B11270" s="485" t="s">
        <v>74386</v>
      </c>
      <c r="C11270" t="s">
        <v>74385</v>
      </c>
      <c r="D11270" t="s">
        <v>74385</v>
      </c>
      <c r="E11270" t="str">
        <f t="shared" si="176"/>
        <v>550966 - FACEI</v>
      </c>
      <c r="F11270" t="s">
        <v>1710</v>
      </c>
      <c r="G11270" t="s">
        <v>74384</v>
      </c>
      <c r="I11270" t="s">
        <v>1148</v>
      </c>
      <c r="J11270" t="s">
        <v>74383</v>
      </c>
      <c r="K11270" t="s">
        <v>208</v>
      </c>
      <c r="L11270" t="s">
        <v>74382</v>
      </c>
      <c r="N11270" t="s">
        <v>208</v>
      </c>
      <c r="O11270" t="s">
        <v>476</v>
      </c>
      <c r="P11270" t="s">
        <v>476</v>
      </c>
    </row>
    <row r="11271" spans="1:16">
      <c r="A11271" s="484" t="s">
        <v>44236</v>
      </c>
      <c r="B11271" s="485" t="s">
        <v>44235</v>
      </c>
      <c r="C11271" t="s">
        <v>44234</v>
      </c>
      <c r="D11271" t="s">
        <v>44233</v>
      </c>
      <c r="E11271" t="str">
        <f t="shared" si="176"/>
        <v>614580 - LEFAIT PRIEM SEVERINE</v>
      </c>
      <c r="F11271" t="s">
        <v>3635</v>
      </c>
      <c r="G11271" t="s">
        <v>44232</v>
      </c>
      <c r="I11271" t="s">
        <v>44231</v>
      </c>
      <c r="J11271" t="s">
        <v>44230</v>
      </c>
      <c r="K11271" t="s">
        <v>208</v>
      </c>
      <c r="L11271" t="s">
        <v>44229</v>
      </c>
      <c r="N11271" t="s">
        <v>208</v>
      </c>
      <c r="O11271" t="s">
        <v>476</v>
      </c>
      <c r="P11271" t="s">
        <v>476</v>
      </c>
    </row>
    <row r="11272" spans="1:16">
      <c r="A11272" s="484" t="s">
        <v>109340</v>
      </c>
      <c r="B11272" s="485" t="s">
        <v>109339</v>
      </c>
      <c r="C11272" t="s">
        <v>109338</v>
      </c>
      <c r="D11272" t="s">
        <v>109338</v>
      </c>
      <c r="E11272" t="str">
        <f t="shared" si="176"/>
        <v>494379 - CAZEMAJOU ANNE</v>
      </c>
      <c r="F11272" t="s">
        <v>63758</v>
      </c>
      <c r="G11272" t="s">
        <v>109337</v>
      </c>
      <c r="H11272" t="s">
        <v>32072</v>
      </c>
      <c r="I11272" t="s">
        <v>44050</v>
      </c>
      <c r="J11272" t="s">
        <v>109336</v>
      </c>
      <c r="K11272" t="s">
        <v>208</v>
      </c>
      <c r="L11272" t="s">
        <v>109335</v>
      </c>
      <c r="N11272" t="s">
        <v>208</v>
      </c>
      <c r="O11272" t="s">
        <v>476</v>
      </c>
      <c r="P11272" t="s">
        <v>476</v>
      </c>
    </row>
    <row r="11273" spans="1:16">
      <c r="A11273" s="484" t="s">
        <v>42500</v>
      </c>
      <c r="B11273" s="485" t="s">
        <v>42499</v>
      </c>
      <c r="C11273" t="s">
        <v>42498</v>
      </c>
      <c r="D11273" t="s">
        <v>42497</v>
      </c>
      <c r="E11273" t="str">
        <f t="shared" si="176"/>
        <v>606984 - LRAAKMDA</v>
      </c>
      <c r="F11273" t="s">
        <v>831</v>
      </c>
      <c r="G11273" t="s">
        <v>42496</v>
      </c>
      <c r="H11273" t="s">
        <v>42495</v>
      </c>
      <c r="I11273" t="s">
        <v>12032</v>
      </c>
      <c r="J11273" t="s">
        <v>42494</v>
      </c>
      <c r="K11273" t="s">
        <v>208</v>
      </c>
      <c r="L11273" t="s">
        <v>42493</v>
      </c>
      <c r="N11273" t="s">
        <v>208</v>
      </c>
      <c r="O11273" t="s">
        <v>476</v>
      </c>
      <c r="P11273" t="s">
        <v>476</v>
      </c>
    </row>
    <row r="11274" spans="1:16">
      <c r="A11274" s="484" t="s">
        <v>127028</v>
      </c>
      <c r="B11274" s="485" t="s">
        <v>127027</v>
      </c>
      <c r="C11274" t="s">
        <v>127026</v>
      </c>
      <c r="D11274" t="s">
        <v>127026</v>
      </c>
      <c r="E11274" t="str">
        <f t="shared" si="176"/>
        <v>667304 - ARISLIA</v>
      </c>
      <c r="F11274" t="s">
        <v>13493</v>
      </c>
      <c r="G11274" t="s">
        <v>127025</v>
      </c>
      <c r="I11274" t="s">
        <v>127024</v>
      </c>
      <c r="J11274" t="s">
        <v>127023</v>
      </c>
      <c r="K11274" t="s">
        <v>208</v>
      </c>
      <c r="L11274" t="s">
        <v>127022</v>
      </c>
      <c r="N11274" t="s">
        <v>208</v>
      </c>
      <c r="O11274" t="s">
        <v>476</v>
      </c>
      <c r="P11274" t="s">
        <v>476</v>
      </c>
    </row>
    <row r="11275" spans="1:16">
      <c r="A11275" s="484" t="s">
        <v>3997</v>
      </c>
      <c r="B11275" s="485" t="s">
        <v>3996</v>
      </c>
      <c r="C11275" t="s">
        <v>3995</v>
      </c>
      <c r="D11275" t="s">
        <v>3994</v>
      </c>
      <c r="E11275" t="str">
        <f t="shared" si="176"/>
        <v>473042 - VERWAERDE POUEYO ANNE</v>
      </c>
      <c r="F11275" t="s">
        <v>2651</v>
      </c>
      <c r="G11275" t="s">
        <v>3993</v>
      </c>
      <c r="H11275" t="s">
        <v>3992</v>
      </c>
      <c r="I11275" t="s">
        <v>2666</v>
      </c>
      <c r="J11275" t="s">
        <v>3991</v>
      </c>
      <c r="K11275" t="s">
        <v>208</v>
      </c>
      <c r="L11275" t="s">
        <v>3990</v>
      </c>
      <c r="N11275" t="s">
        <v>208</v>
      </c>
      <c r="O11275" t="s">
        <v>476</v>
      </c>
      <c r="P11275" t="s">
        <v>476</v>
      </c>
    </row>
    <row r="11276" spans="1:16">
      <c r="A11276" s="484" t="s">
        <v>19976</v>
      </c>
      <c r="B11276" s="485" t="s">
        <v>19975</v>
      </c>
      <c r="C11276" t="s">
        <v>19974</v>
      </c>
      <c r="D11276" t="s">
        <v>19974</v>
      </c>
      <c r="E11276" t="str">
        <f t="shared" si="176"/>
        <v>623430 - SARL IRLES</v>
      </c>
      <c r="F11276" t="s">
        <v>9046</v>
      </c>
      <c r="G11276" t="s">
        <v>19973</v>
      </c>
      <c r="H11276" t="s">
        <v>19972</v>
      </c>
      <c r="I11276" t="s">
        <v>749</v>
      </c>
      <c r="J11276" t="s">
        <v>19971</v>
      </c>
      <c r="K11276" t="s">
        <v>208</v>
      </c>
      <c r="L11276" t="s">
        <v>19970</v>
      </c>
      <c r="N11276" t="s">
        <v>208</v>
      </c>
      <c r="O11276" t="s">
        <v>476</v>
      </c>
      <c r="P11276" t="s">
        <v>476</v>
      </c>
    </row>
    <row r="11277" spans="1:16">
      <c r="A11277" s="484" t="s">
        <v>114457</v>
      </c>
      <c r="B11277" s="485" t="s">
        <v>114456</v>
      </c>
      <c r="C11277" t="s">
        <v>114455</v>
      </c>
      <c r="D11277" t="s">
        <v>114455</v>
      </c>
      <c r="E11277" t="str">
        <f t="shared" si="176"/>
        <v>464788 - BEELINK FORMATION</v>
      </c>
      <c r="F11277" t="s">
        <v>21798</v>
      </c>
      <c r="G11277" t="s">
        <v>114454</v>
      </c>
      <c r="I11277" t="s">
        <v>1837</v>
      </c>
      <c r="J11277" t="s">
        <v>114453</v>
      </c>
      <c r="K11277" t="s">
        <v>208</v>
      </c>
      <c r="L11277" t="s">
        <v>114452</v>
      </c>
      <c r="N11277" t="s">
        <v>208</v>
      </c>
      <c r="O11277" t="s">
        <v>476</v>
      </c>
      <c r="P11277" t="s">
        <v>476</v>
      </c>
    </row>
    <row r="11278" spans="1:16">
      <c r="A11278" s="484" t="s">
        <v>107827</v>
      </c>
      <c r="B11278" s="485" t="s">
        <v>107826</v>
      </c>
      <c r="C11278" t="s">
        <v>107825</v>
      </c>
      <c r="D11278" t="s">
        <v>107825</v>
      </c>
      <c r="E11278" t="str">
        <f t="shared" si="176"/>
        <v>435259 - CENTRE DE FORMATION ESTHETIQUE ET BIEN ETRE CAMILLE SELINE</v>
      </c>
      <c r="F11278" t="s">
        <v>1528</v>
      </c>
      <c r="G11278" t="s">
        <v>107824</v>
      </c>
      <c r="I11278" t="s">
        <v>9170</v>
      </c>
      <c r="J11278" t="s">
        <v>107823</v>
      </c>
      <c r="K11278" t="s">
        <v>208</v>
      </c>
      <c r="L11278" t="s">
        <v>107822</v>
      </c>
      <c r="N11278" t="s">
        <v>208</v>
      </c>
      <c r="O11278" t="s">
        <v>476</v>
      </c>
      <c r="P11278" t="s">
        <v>476</v>
      </c>
    </row>
    <row r="11279" spans="1:16">
      <c r="A11279" s="484" t="s">
        <v>44587</v>
      </c>
      <c r="B11279" s="485" t="s">
        <v>44586</v>
      </c>
      <c r="C11279" t="s">
        <v>44585</v>
      </c>
      <c r="D11279" t="s">
        <v>44585</v>
      </c>
      <c r="E11279" t="str">
        <f t="shared" si="176"/>
        <v>479937 - LEADERSHIP EXPANSION</v>
      </c>
      <c r="F11279" t="s">
        <v>637</v>
      </c>
      <c r="G11279" t="s">
        <v>44584</v>
      </c>
      <c r="I11279" t="s">
        <v>836</v>
      </c>
      <c r="J11279" t="s">
        <v>44583</v>
      </c>
      <c r="K11279" t="s">
        <v>208</v>
      </c>
      <c r="L11279" t="s">
        <v>44582</v>
      </c>
      <c r="N11279" t="s">
        <v>208</v>
      </c>
      <c r="O11279" t="s">
        <v>476</v>
      </c>
      <c r="P11279" t="s">
        <v>476</v>
      </c>
    </row>
    <row r="11280" spans="1:16">
      <c r="A11280" s="484" t="s">
        <v>74772</v>
      </c>
      <c r="B11280" s="485" t="s">
        <v>74771</v>
      </c>
      <c r="C11280" t="s">
        <v>74770</v>
      </c>
      <c r="D11280" t="s">
        <v>74769</v>
      </c>
      <c r="E11280" t="str">
        <f t="shared" si="176"/>
        <v>622837 - EXCELA SAS MEYLAN</v>
      </c>
      <c r="F11280" t="s">
        <v>17142</v>
      </c>
      <c r="G11280" t="s">
        <v>74768</v>
      </c>
      <c r="I11280" t="s">
        <v>7644</v>
      </c>
      <c r="J11280" t="s">
        <v>74767</v>
      </c>
      <c r="K11280" t="s">
        <v>208</v>
      </c>
      <c r="L11280" t="s">
        <v>74766</v>
      </c>
      <c r="N11280" t="s">
        <v>208</v>
      </c>
      <c r="O11280" t="s">
        <v>476</v>
      </c>
      <c r="P11280" t="s">
        <v>476</v>
      </c>
    </row>
    <row r="11281" spans="1:16">
      <c r="A11281" s="484" t="s">
        <v>24505</v>
      </c>
      <c r="B11281" s="485" t="s">
        <v>24504</v>
      </c>
      <c r="C11281" t="s">
        <v>24503</v>
      </c>
      <c r="D11281" t="s">
        <v>24502</v>
      </c>
      <c r="E11281" t="str">
        <f t="shared" si="176"/>
        <v>432120 - CLH</v>
      </c>
      <c r="F11281" t="s">
        <v>1077</v>
      </c>
      <c r="G11281" t="s">
        <v>24501</v>
      </c>
      <c r="I11281" t="s">
        <v>24500</v>
      </c>
      <c r="K11281" t="s">
        <v>208</v>
      </c>
      <c r="L11281" t="s">
        <v>24499</v>
      </c>
      <c r="N11281" t="s">
        <v>208</v>
      </c>
      <c r="O11281" t="s">
        <v>476</v>
      </c>
      <c r="P11281" t="s">
        <v>476</v>
      </c>
    </row>
    <row r="11282" spans="1:16">
      <c r="A11282" s="484" t="s">
        <v>36518</v>
      </c>
      <c r="B11282" s="485" t="s">
        <v>36517</v>
      </c>
      <c r="C11282" t="s">
        <v>36516</v>
      </c>
      <c r="D11282" t="s">
        <v>36516</v>
      </c>
      <c r="E11282" t="str">
        <f t="shared" si="176"/>
        <v>464510 - METOD</v>
      </c>
      <c r="F11282" t="s">
        <v>16766</v>
      </c>
      <c r="G11282" t="s">
        <v>36515</v>
      </c>
      <c r="I11282" t="s">
        <v>802</v>
      </c>
      <c r="J11282" t="s">
        <v>36514</v>
      </c>
      <c r="K11282" t="s">
        <v>36513</v>
      </c>
      <c r="L11282" t="s">
        <v>36512</v>
      </c>
      <c r="N11282" t="s">
        <v>208</v>
      </c>
      <c r="O11282" t="s">
        <v>476</v>
      </c>
      <c r="P11282" t="s">
        <v>476</v>
      </c>
    </row>
    <row r="11283" spans="1:16">
      <c r="A11283" s="484" t="s">
        <v>136012</v>
      </c>
      <c r="B11283" s="485" t="s">
        <v>136011</v>
      </c>
      <c r="C11283" t="s">
        <v>136010</v>
      </c>
      <c r="D11283" t="s">
        <v>136009</v>
      </c>
      <c r="E11283" t="str">
        <f t="shared" si="176"/>
        <v>522429 - ELFEEA - ENVICOM</v>
      </c>
      <c r="F11283" t="s">
        <v>2524</v>
      </c>
      <c r="G11283" t="s">
        <v>136008</v>
      </c>
      <c r="I11283" t="s">
        <v>618</v>
      </c>
      <c r="K11283" t="s">
        <v>208</v>
      </c>
      <c r="L11283" t="s">
        <v>136007</v>
      </c>
      <c r="N11283" t="s">
        <v>208</v>
      </c>
      <c r="O11283" t="s">
        <v>476</v>
      </c>
      <c r="P11283" t="s">
        <v>476</v>
      </c>
    </row>
    <row r="11284" spans="1:16">
      <c r="A11284" s="484" t="s">
        <v>72291</v>
      </c>
      <c r="B11284" s="485" t="s">
        <v>72290</v>
      </c>
      <c r="C11284" t="s">
        <v>72289</v>
      </c>
      <c r="D11284" t="s">
        <v>72289</v>
      </c>
      <c r="E11284" t="str">
        <f t="shared" si="176"/>
        <v>501980 - FILIGRANE CONSULT</v>
      </c>
      <c r="F11284" t="s">
        <v>72288</v>
      </c>
      <c r="G11284" t="s">
        <v>72287</v>
      </c>
      <c r="I11284" t="s">
        <v>7252</v>
      </c>
      <c r="K11284" t="s">
        <v>208</v>
      </c>
      <c r="L11284" t="s">
        <v>72286</v>
      </c>
      <c r="N11284" t="s">
        <v>208</v>
      </c>
      <c r="O11284" t="s">
        <v>476</v>
      </c>
      <c r="P11284" t="s">
        <v>476</v>
      </c>
    </row>
    <row r="11285" spans="1:16">
      <c r="A11285" s="484" t="s">
        <v>1269</v>
      </c>
      <c r="B11285" s="485" t="s">
        <v>1268</v>
      </c>
      <c r="C11285" t="s">
        <v>1267</v>
      </c>
      <c r="D11285" t="s">
        <v>1266</v>
      </c>
      <c r="E11285" t="str">
        <f t="shared" si="176"/>
        <v>443104 - ZAOUI ERIC</v>
      </c>
      <c r="F11285" t="s">
        <v>1265</v>
      </c>
      <c r="G11285" t="s">
        <v>1264</v>
      </c>
      <c r="I11285" t="s">
        <v>1263</v>
      </c>
      <c r="K11285" t="s">
        <v>208</v>
      </c>
      <c r="L11285" t="s">
        <v>1262</v>
      </c>
      <c r="N11285" t="s">
        <v>208</v>
      </c>
      <c r="O11285" t="s">
        <v>476</v>
      </c>
      <c r="P11285" t="s">
        <v>476</v>
      </c>
    </row>
    <row r="11286" spans="1:16">
      <c r="A11286" s="484" t="s">
        <v>71157</v>
      </c>
      <c r="B11286" s="485" t="s">
        <v>71156</v>
      </c>
      <c r="C11286" t="s">
        <v>71155</v>
      </c>
      <c r="D11286" t="s">
        <v>71155</v>
      </c>
      <c r="E11286" t="str">
        <f t="shared" si="176"/>
        <v>550139 - FORMA PROTEC</v>
      </c>
      <c r="F11286" t="s">
        <v>831</v>
      </c>
      <c r="G11286" t="s">
        <v>71154</v>
      </c>
      <c r="I11286" t="s">
        <v>51937</v>
      </c>
      <c r="J11286" t="s">
        <v>71153</v>
      </c>
      <c r="K11286" t="s">
        <v>208</v>
      </c>
      <c r="L11286" t="s">
        <v>71152</v>
      </c>
      <c r="N11286" t="s">
        <v>208</v>
      </c>
      <c r="O11286" t="s">
        <v>476</v>
      </c>
      <c r="P11286" t="s">
        <v>476</v>
      </c>
    </row>
    <row r="11287" spans="1:16">
      <c r="A11287" s="484" t="s">
        <v>128580</v>
      </c>
      <c r="B11287" s="485" t="s">
        <v>128579</v>
      </c>
      <c r="C11287" t="s">
        <v>128578</v>
      </c>
      <c r="D11287" t="s">
        <v>128577</v>
      </c>
      <c r="E11287" t="str">
        <f t="shared" si="176"/>
        <v>616576 - ANAPIJ BOULOGNE BILLANCOURT</v>
      </c>
      <c r="F11287" t="s">
        <v>23141</v>
      </c>
      <c r="G11287" t="s">
        <v>128576</v>
      </c>
      <c r="I11287" t="s">
        <v>1406</v>
      </c>
      <c r="J11287" t="s">
        <v>128575</v>
      </c>
      <c r="K11287" t="s">
        <v>208</v>
      </c>
      <c r="L11287" t="s">
        <v>128574</v>
      </c>
      <c r="N11287" t="s">
        <v>207</v>
      </c>
      <c r="O11287" t="s">
        <v>476</v>
      </c>
      <c r="P11287" t="s">
        <v>476</v>
      </c>
    </row>
    <row r="11288" spans="1:16">
      <c r="A11288" s="484" t="s">
        <v>15376</v>
      </c>
      <c r="B11288" s="485" t="s">
        <v>15375</v>
      </c>
      <c r="C11288" t="s">
        <v>15374</v>
      </c>
      <c r="D11288" t="s">
        <v>15373</v>
      </c>
      <c r="E11288" t="str">
        <f t="shared" si="176"/>
        <v>362591 - SFNP</v>
      </c>
      <c r="F11288" t="s">
        <v>5874</v>
      </c>
      <c r="G11288" t="s">
        <v>15372</v>
      </c>
      <c r="I11288" t="s">
        <v>1647</v>
      </c>
      <c r="J11288" t="s">
        <v>15371</v>
      </c>
      <c r="K11288" t="s">
        <v>208</v>
      </c>
      <c r="L11288" t="s">
        <v>15370</v>
      </c>
      <c r="N11288" t="s">
        <v>208</v>
      </c>
      <c r="O11288" t="s">
        <v>476</v>
      </c>
      <c r="P11288" t="s">
        <v>476</v>
      </c>
    </row>
    <row r="11289" spans="1:16">
      <c r="A11289" s="484" t="s">
        <v>94122</v>
      </c>
      <c r="B11289" s="485" t="s">
        <v>94121</v>
      </c>
      <c r="C11289" t="s">
        <v>94120</v>
      </c>
      <c r="D11289" t="s">
        <v>94120</v>
      </c>
      <c r="E11289" t="str">
        <f t="shared" si="176"/>
        <v>464260 - COLLI GRAZIELLA - LE PETIT SPA DES ALPES</v>
      </c>
      <c r="F11289" t="s">
        <v>1817</v>
      </c>
      <c r="G11289" t="s">
        <v>94119</v>
      </c>
      <c r="I11289" t="s">
        <v>29764</v>
      </c>
      <c r="J11289" t="s">
        <v>94118</v>
      </c>
      <c r="K11289" t="s">
        <v>208</v>
      </c>
      <c r="L11289" t="s">
        <v>94117</v>
      </c>
      <c r="N11289" t="s">
        <v>208</v>
      </c>
      <c r="O11289" t="s">
        <v>476</v>
      </c>
      <c r="P11289" t="s">
        <v>476</v>
      </c>
    </row>
    <row r="11290" spans="1:16">
      <c r="A11290" s="484" t="s">
        <v>90300</v>
      </c>
      <c r="B11290" s="485" t="s">
        <v>90299</v>
      </c>
      <c r="C11290" t="s">
        <v>90298</v>
      </c>
      <c r="D11290" t="s">
        <v>90298</v>
      </c>
      <c r="E11290" t="str">
        <f t="shared" si="176"/>
        <v>560649 - CTC</v>
      </c>
      <c r="F11290" t="s">
        <v>4696</v>
      </c>
      <c r="G11290" t="s">
        <v>90297</v>
      </c>
      <c r="I11290" t="s">
        <v>84698</v>
      </c>
      <c r="J11290" t="s">
        <v>90296</v>
      </c>
      <c r="K11290" t="s">
        <v>208</v>
      </c>
      <c r="L11290" t="s">
        <v>90295</v>
      </c>
      <c r="N11290" t="s">
        <v>208</v>
      </c>
      <c r="O11290" t="s">
        <v>476</v>
      </c>
      <c r="P11290" t="s">
        <v>476</v>
      </c>
    </row>
    <row r="11291" spans="1:16">
      <c r="A11291" s="484" t="s">
        <v>45899</v>
      </c>
      <c r="B11291" s="485" t="s">
        <v>45898</v>
      </c>
      <c r="C11291" t="s">
        <v>45897</v>
      </c>
      <c r="D11291" t="s">
        <v>45896</v>
      </c>
      <c r="E11291" t="str">
        <f t="shared" si="176"/>
        <v>642629 - LAND RELAXATION / ST PAUL LES DAX</v>
      </c>
      <c r="F11291" t="s">
        <v>16492</v>
      </c>
      <c r="G11291" t="s">
        <v>45895</v>
      </c>
      <c r="I11291" t="s">
        <v>19345</v>
      </c>
      <c r="K11291" t="s">
        <v>208</v>
      </c>
      <c r="L11291" t="s">
        <v>45894</v>
      </c>
      <c r="N11291" t="s">
        <v>208</v>
      </c>
      <c r="O11291" t="s">
        <v>476</v>
      </c>
      <c r="P11291" t="s">
        <v>476</v>
      </c>
    </row>
    <row r="11292" spans="1:16">
      <c r="A11292" s="484" t="s">
        <v>95104</v>
      </c>
      <c r="B11292" s="485" t="s">
        <v>95103</v>
      </c>
      <c r="C11292" t="s">
        <v>95102</v>
      </c>
      <c r="D11292" t="s">
        <v>95102</v>
      </c>
      <c r="E11292" t="str">
        <f t="shared" si="176"/>
        <v>414438 - COACHING RELIANCE</v>
      </c>
      <c r="F11292" t="s">
        <v>2524</v>
      </c>
      <c r="G11292" t="s">
        <v>95101</v>
      </c>
      <c r="I11292" t="s">
        <v>95100</v>
      </c>
      <c r="J11292" t="s">
        <v>95099</v>
      </c>
      <c r="K11292" t="s">
        <v>208</v>
      </c>
      <c r="L11292" t="s">
        <v>95098</v>
      </c>
      <c r="N11292" t="s">
        <v>208</v>
      </c>
      <c r="O11292" t="s">
        <v>476</v>
      </c>
      <c r="P11292" t="s">
        <v>476</v>
      </c>
    </row>
    <row r="11293" spans="1:16">
      <c r="A11293" s="484" t="s">
        <v>61843</v>
      </c>
      <c r="B11293" s="485" t="s">
        <v>61842</v>
      </c>
      <c r="C11293" t="s">
        <v>61841</v>
      </c>
      <c r="D11293" t="s">
        <v>61840</v>
      </c>
      <c r="E11293" t="str">
        <f t="shared" si="176"/>
        <v>658352 - HELBIG JEAN PHILIPPE BORDEAUX</v>
      </c>
      <c r="F11293" t="s">
        <v>37228</v>
      </c>
      <c r="G11293" t="s">
        <v>61839</v>
      </c>
      <c r="H11293" t="s">
        <v>61838</v>
      </c>
      <c r="I11293" t="s">
        <v>749</v>
      </c>
      <c r="J11293" t="s">
        <v>61837</v>
      </c>
      <c r="K11293" t="s">
        <v>208</v>
      </c>
      <c r="L11293" t="s">
        <v>61836</v>
      </c>
      <c r="N11293" t="s">
        <v>208</v>
      </c>
      <c r="O11293" t="s">
        <v>476</v>
      </c>
      <c r="P11293" t="s">
        <v>476</v>
      </c>
    </row>
    <row r="11294" spans="1:16">
      <c r="A11294" s="484" t="s">
        <v>25057</v>
      </c>
      <c r="B11294" s="485" t="s">
        <v>25056</v>
      </c>
      <c r="C11294" t="s">
        <v>25055</v>
      </c>
      <c r="D11294" t="s">
        <v>25054</v>
      </c>
      <c r="E11294" t="str">
        <f t="shared" si="176"/>
        <v>449209 - PFPS</v>
      </c>
      <c r="F11294" t="s">
        <v>5833</v>
      </c>
      <c r="G11294" t="s">
        <v>25053</v>
      </c>
      <c r="H11294" t="s">
        <v>25052</v>
      </c>
      <c r="I11294" t="s">
        <v>25051</v>
      </c>
      <c r="J11294" t="s">
        <v>25050</v>
      </c>
      <c r="K11294" t="s">
        <v>208</v>
      </c>
      <c r="L11294" t="s">
        <v>25049</v>
      </c>
      <c r="N11294" t="s">
        <v>208</v>
      </c>
      <c r="O11294" t="s">
        <v>476</v>
      </c>
      <c r="P11294" t="s">
        <v>476</v>
      </c>
    </row>
    <row r="11295" spans="1:16">
      <c r="A11295" s="484" t="s">
        <v>42659</v>
      </c>
      <c r="B11295" s="485" t="s">
        <v>42658</v>
      </c>
      <c r="C11295" t="s">
        <v>42657</v>
      </c>
      <c r="D11295" t="s">
        <v>42656</v>
      </c>
      <c r="E11295" t="str">
        <f t="shared" si="176"/>
        <v>584617 - LIGUE DE VOILE PACA</v>
      </c>
      <c r="F11295" t="s">
        <v>18959</v>
      </c>
      <c r="G11295" t="s">
        <v>42655</v>
      </c>
      <c r="I11295" t="s">
        <v>3016</v>
      </c>
      <c r="J11295" t="s">
        <v>42654</v>
      </c>
      <c r="K11295" t="s">
        <v>208</v>
      </c>
      <c r="L11295" t="s">
        <v>42653</v>
      </c>
      <c r="N11295" t="s">
        <v>208</v>
      </c>
      <c r="O11295" t="s">
        <v>476</v>
      </c>
      <c r="P11295" t="s">
        <v>476</v>
      </c>
    </row>
    <row r="11296" spans="1:16">
      <c r="A11296" s="484" t="s">
        <v>114721</v>
      </c>
      <c r="B11296" s="485" t="s">
        <v>114720</v>
      </c>
      <c r="C11296" t="s">
        <v>114719</v>
      </c>
      <c r="D11296" t="s">
        <v>114719</v>
      </c>
      <c r="E11296" t="str">
        <f t="shared" si="176"/>
        <v>505420 - BAUSSART CONSULTANTS</v>
      </c>
      <c r="F11296" t="s">
        <v>114718</v>
      </c>
      <c r="G11296" t="s">
        <v>114717</v>
      </c>
      <c r="I11296" t="s">
        <v>5789</v>
      </c>
      <c r="J11296" t="s">
        <v>114716</v>
      </c>
      <c r="K11296" t="s">
        <v>208</v>
      </c>
      <c r="L11296" t="s">
        <v>114715</v>
      </c>
      <c r="N11296" t="s">
        <v>208</v>
      </c>
      <c r="O11296" t="s">
        <v>476</v>
      </c>
      <c r="P11296" t="s">
        <v>476</v>
      </c>
    </row>
    <row r="11297" spans="1:16">
      <c r="A11297" s="484" t="s">
        <v>31352</v>
      </c>
      <c r="B11297" s="485" t="s">
        <v>31351</v>
      </c>
      <c r="C11297" t="s">
        <v>31350</v>
      </c>
      <c r="D11297" t="s">
        <v>31350</v>
      </c>
      <c r="E11297" t="str">
        <f t="shared" si="176"/>
        <v>616795 - OO2</v>
      </c>
      <c r="F11297" t="s">
        <v>31349</v>
      </c>
      <c r="G11297" t="s">
        <v>31348</v>
      </c>
      <c r="I11297" t="s">
        <v>626</v>
      </c>
      <c r="J11297" t="s">
        <v>31347</v>
      </c>
      <c r="K11297" t="s">
        <v>208</v>
      </c>
      <c r="L11297" t="s">
        <v>31346</v>
      </c>
      <c r="N11297" t="s">
        <v>208</v>
      </c>
      <c r="O11297" t="s">
        <v>476</v>
      </c>
      <c r="P11297" t="s">
        <v>476</v>
      </c>
    </row>
    <row r="11298" spans="1:16">
      <c r="A11298" s="484" t="s">
        <v>35790</v>
      </c>
      <c r="B11298" s="485" t="s">
        <v>35789</v>
      </c>
      <c r="C11298" t="s">
        <v>35788</v>
      </c>
      <c r="D11298" t="s">
        <v>35788</v>
      </c>
      <c r="E11298" t="str">
        <f t="shared" si="176"/>
        <v>679800 - MISENCIL FRANCE</v>
      </c>
      <c r="F11298" t="s">
        <v>14901</v>
      </c>
      <c r="G11298" t="s">
        <v>35787</v>
      </c>
      <c r="I11298" t="s">
        <v>626</v>
      </c>
      <c r="J11298" t="s">
        <v>35786</v>
      </c>
      <c r="K11298" t="s">
        <v>208</v>
      </c>
      <c r="L11298" t="s">
        <v>35785</v>
      </c>
      <c r="N11298" t="s">
        <v>208</v>
      </c>
      <c r="O11298" t="s">
        <v>476</v>
      </c>
      <c r="P11298" t="s">
        <v>476</v>
      </c>
    </row>
    <row r="11299" spans="1:16">
      <c r="A11299" s="484" t="s">
        <v>66286</v>
      </c>
      <c r="B11299" s="485" t="s">
        <v>66285</v>
      </c>
      <c r="C11299" t="s">
        <v>66284</v>
      </c>
      <c r="D11299" t="s">
        <v>66284</v>
      </c>
      <c r="E11299" t="str">
        <f t="shared" si="176"/>
        <v>441569 - GLOBALESCENCE</v>
      </c>
      <c r="F11299" t="s">
        <v>66283</v>
      </c>
      <c r="G11299" t="s">
        <v>66282</v>
      </c>
      <c r="I11299" t="s">
        <v>66281</v>
      </c>
      <c r="K11299" t="s">
        <v>208</v>
      </c>
      <c r="L11299" t="s">
        <v>66280</v>
      </c>
      <c r="N11299" t="s">
        <v>208</v>
      </c>
      <c r="O11299" t="s">
        <v>476</v>
      </c>
      <c r="P11299" t="s">
        <v>476</v>
      </c>
    </row>
    <row r="11300" spans="1:16">
      <c r="A11300" s="484" t="s">
        <v>70433</v>
      </c>
      <c r="B11300" s="485" t="s">
        <v>70432</v>
      </c>
      <c r="C11300" t="s">
        <v>70431</v>
      </c>
      <c r="D11300" t="s">
        <v>70431</v>
      </c>
      <c r="E11300" t="str">
        <f t="shared" si="176"/>
        <v>524190 - FORMATECHNIK</v>
      </c>
      <c r="F11300" t="s">
        <v>2572</v>
      </c>
      <c r="G11300" t="s">
        <v>70430</v>
      </c>
      <c r="H11300" t="s">
        <v>70429</v>
      </c>
      <c r="I11300" t="s">
        <v>24445</v>
      </c>
      <c r="J11300" t="s">
        <v>70428</v>
      </c>
      <c r="K11300" t="s">
        <v>208</v>
      </c>
      <c r="L11300" t="s">
        <v>70427</v>
      </c>
      <c r="N11300" t="s">
        <v>208</v>
      </c>
      <c r="O11300" t="s">
        <v>476</v>
      </c>
      <c r="P11300" t="s">
        <v>476</v>
      </c>
    </row>
    <row r="11301" spans="1:16">
      <c r="A11301" s="484" t="s">
        <v>91335</v>
      </c>
      <c r="B11301" s="485" t="s">
        <v>91334</v>
      </c>
      <c r="C11301" t="s">
        <v>91333</v>
      </c>
      <c r="D11301" t="s">
        <v>91333</v>
      </c>
      <c r="E11301" t="str">
        <f t="shared" si="176"/>
        <v>527555 - COURS SAINT PAUL</v>
      </c>
      <c r="F11301" t="s">
        <v>2524</v>
      </c>
      <c r="G11301" t="s">
        <v>91332</v>
      </c>
      <c r="H11301" t="s">
        <v>91331</v>
      </c>
      <c r="I11301" t="s">
        <v>4257</v>
      </c>
      <c r="J11301" t="s">
        <v>91330</v>
      </c>
      <c r="K11301" t="s">
        <v>208</v>
      </c>
      <c r="L11301" t="s">
        <v>91329</v>
      </c>
      <c r="N11301" t="s">
        <v>208</v>
      </c>
      <c r="O11301" t="s">
        <v>476</v>
      </c>
      <c r="P11301" t="s">
        <v>476</v>
      </c>
    </row>
    <row r="11302" spans="1:16">
      <c r="A11302" s="484" t="s">
        <v>43235</v>
      </c>
      <c r="B11302" s="485" t="s">
        <v>43234</v>
      </c>
      <c r="C11302" t="s">
        <v>43233</v>
      </c>
      <c r="D11302" t="s">
        <v>43232</v>
      </c>
      <c r="E11302" t="str">
        <f t="shared" si="176"/>
        <v>435521 - L'ESPACE GABRIEL ST CONTEST</v>
      </c>
      <c r="F11302" t="s">
        <v>7721</v>
      </c>
      <c r="G11302" t="s">
        <v>43231</v>
      </c>
      <c r="I11302" t="s">
        <v>12368</v>
      </c>
      <c r="J11302" t="s">
        <v>43230</v>
      </c>
      <c r="K11302" t="s">
        <v>43229</v>
      </c>
      <c r="L11302" t="s">
        <v>43228</v>
      </c>
      <c r="N11302" t="s">
        <v>208</v>
      </c>
      <c r="O11302" t="s">
        <v>476</v>
      </c>
      <c r="P11302" t="s">
        <v>476</v>
      </c>
    </row>
    <row r="11303" spans="1:16">
      <c r="A11303" s="484" t="s">
        <v>43240</v>
      </c>
      <c r="B11303" s="485" t="s">
        <v>43234</v>
      </c>
      <c r="C11303" t="s">
        <v>43233</v>
      </c>
      <c r="D11303" t="s">
        <v>43239</v>
      </c>
      <c r="E11303" t="str">
        <f t="shared" si="176"/>
        <v>677498 - L'ESPACE GABRIEL IFS</v>
      </c>
      <c r="G11303" t="s">
        <v>43238</v>
      </c>
      <c r="I11303" t="s">
        <v>43237</v>
      </c>
      <c r="J11303" t="s">
        <v>43230</v>
      </c>
      <c r="K11303" t="s">
        <v>208</v>
      </c>
      <c r="L11303" t="s">
        <v>43236</v>
      </c>
      <c r="N11303" t="s">
        <v>208</v>
      </c>
      <c r="O11303" t="s">
        <v>476</v>
      </c>
      <c r="P11303" t="s">
        <v>476</v>
      </c>
    </row>
    <row r="11304" spans="1:16">
      <c r="A11304" s="484" t="s">
        <v>95302</v>
      </c>
      <c r="B11304" s="485" t="s">
        <v>95301</v>
      </c>
      <c r="C11304" t="s">
        <v>95300</v>
      </c>
      <c r="D11304" t="s">
        <v>95300</v>
      </c>
      <c r="E11304" t="str">
        <f t="shared" si="176"/>
        <v>562040 - CMH RESSOURCES</v>
      </c>
      <c r="F11304" t="s">
        <v>1086</v>
      </c>
      <c r="G11304" t="s">
        <v>47972</v>
      </c>
      <c r="I11304" t="s">
        <v>20143</v>
      </c>
      <c r="J11304" t="s">
        <v>95299</v>
      </c>
      <c r="K11304" t="s">
        <v>208</v>
      </c>
      <c r="L11304" t="s">
        <v>95298</v>
      </c>
      <c r="N11304" t="s">
        <v>208</v>
      </c>
      <c r="O11304" t="s">
        <v>476</v>
      </c>
      <c r="P11304" t="s">
        <v>476</v>
      </c>
    </row>
    <row r="11305" spans="1:16">
      <c r="A11305" s="484" t="s">
        <v>91077</v>
      </c>
      <c r="B11305" s="485" t="s">
        <v>91076</v>
      </c>
      <c r="C11305" t="s">
        <v>91075</v>
      </c>
      <c r="D11305" t="s">
        <v>91075</v>
      </c>
      <c r="E11305" t="str">
        <f t="shared" si="176"/>
        <v>464661 - CREDO FORMATION</v>
      </c>
      <c r="F11305" t="s">
        <v>1159</v>
      </c>
      <c r="G11305" t="s">
        <v>91074</v>
      </c>
      <c r="I11305" t="s">
        <v>41656</v>
      </c>
      <c r="J11305" t="s">
        <v>91073</v>
      </c>
      <c r="K11305" t="s">
        <v>91072</v>
      </c>
      <c r="L11305" t="s">
        <v>91071</v>
      </c>
      <c r="N11305" t="s">
        <v>208</v>
      </c>
      <c r="O11305" t="s">
        <v>476</v>
      </c>
      <c r="P11305" t="s">
        <v>476</v>
      </c>
    </row>
    <row r="11306" spans="1:16">
      <c r="A11306" s="484" t="s">
        <v>60387</v>
      </c>
      <c r="B11306" s="485" t="s">
        <v>60386</v>
      </c>
      <c r="C11306" t="s">
        <v>60385</v>
      </c>
      <c r="D11306" t="s">
        <v>60385</v>
      </c>
      <c r="E11306" t="str">
        <f t="shared" si="176"/>
        <v>466724 - HSCE</v>
      </c>
      <c r="F11306" t="s">
        <v>1077</v>
      </c>
      <c r="G11306" t="s">
        <v>60384</v>
      </c>
      <c r="H11306" t="s">
        <v>60383</v>
      </c>
      <c r="I11306" t="s">
        <v>16550</v>
      </c>
      <c r="J11306" t="s">
        <v>60382</v>
      </c>
      <c r="K11306" t="s">
        <v>208</v>
      </c>
      <c r="L11306" t="s">
        <v>60381</v>
      </c>
      <c r="N11306" t="s">
        <v>208</v>
      </c>
      <c r="O11306" t="s">
        <v>476</v>
      </c>
      <c r="P11306" t="s">
        <v>476</v>
      </c>
    </row>
    <row r="11307" spans="1:16">
      <c r="A11307" s="484" t="s">
        <v>115304</v>
      </c>
      <c r="B11307" s="485" t="s">
        <v>115303</v>
      </c>
      <c r="C11307" t="s">
        <v>115302</v>
      </c>
      <c r="D11307" t="s">
        <v>115302</v>
      </c>
      <c r="E11307" t="str">
        <f t="shared" si="176"/>
        <v>545806 - A3F EXPERTISES</v>
      </c>
      <c r="F11307" t="s">
        <v>48265</v>
      </c>
      <c r="G11307" t="s">
        <v>115301</v>
      </c>
      <c r="I11307" t="s">
        <v>29486</v>
      </c>
      <c r="J11307" t="s">
        <v>115300</v>
      </c>
      <c r="K11307" t="s">
        <v>208</v>
      </c>
      <c r="L11307" t="s">
        <v>115299</v>
      </c>
      <c r="N11307" t="s">
        <v>208</v>
      </c>
      <c r="O11307" t="s">
        <v>476</v>
      </c>
      <c r="P11307" t="s">
        <v>476</v>
      </c>
    </row>
    <row r="11308" spans="1:16">
      <c r="A11308" s="484" t="s">
        <v>82704</v>
      </c>
      <c r="B11308" s="485" t="s">
        <v>82703</v>
      </c>
      <c r="C11308" t="s">
        <v>82702</v>
      </c>
      <c r="D11308" t="s">
        <v>82701</v>
      </c>
      <c r="E11308" t="str">
        <f t="shared" si="176"/>
        <v>536805 - ENPY AUDENGE</v>
      </c>
      <c r="F11308" t="s">
        <v>5705</v>
      </c>
      <c r="G11308" t="s">
        <v>82700</v>
      </c>
      <c r="I11308" t="s">
        <v>82699</v>
      </c>
      <c r="J11308" t="s">
        <v>82698</v>
      </c>
      <c r="K11308" t="s">
        <v>208</v>
      </c>
      <c r="L11308" t="s">
        <v>82697</v>
      </c>
      <c r="N11308" t="s">
        <v>208</v>
      </c>
      <c r="O11308" t="s">
        <v>476</v>
      </c>
      <c r="P11308" t="s">
        <v>476</v>
      </c>
    </row>
    <row r="11309" spans="1:16">
      <c r="A11309" s="484" t="s">
        <v>72274</v>
      </c>
      <c r="B11309" s="485" t="s">
        <v>72273</v>
      </c>
      <c r="C11309" t="s">
        <v>72272</v>
      </c>
      <c r="D11309" t="s">
        <v>72271</v>
      </c>
      <c r="E11309" t="str">
        <f t="shared" si="176"/>
        <v>290579 - FINANCE ACTIVE PARIS</v>
      </c>
      <c r="F11309" t="s">
        <v>10536</v>
      </c>
      <c r="G11309" t="s">
        <v>72270</v>
      </c>
      <c r="I11309" t="s">
        <v>7309</v>
      </c>
      <c r="J11309" t="s">
        <v>72269</v>
      </c>
      <c r="K11309" t="s">
        <v>208</v>
      </c>
      <c r="L11309" t="s">
        <v>72268</v>
      </c>
      <c r="N11309" t="s">
        <v>208</v>
      </c>
      <c r="O11309" t="s">
        <v>476</v>
      </c>
      <c r="P11309" t="s">
        <v>476</v>
      </c>
    </row>
    <row r="11310" spans="1:16">
      <c r="A11310" s="484" t="s">
        <v>29640</v>
      </c>
      <c r="B11310" s="485" t="s">
        <v>29639</v>
      </c>
      <c r="C11310" t="s">
        <v>29638</v>
      </c>
      <c r="D11310" t="s">
        <v>29637</v>
      </c>
      <c r="E11310" t="str">
        <f t="shared" si="176"/>
        <v>634062 - PARFUMS ENSEIGNEMENT PARIS</v>
      </c>
      <c r="F11310" t="s">
        <v>22614</v>
      </c>
      <c r="G11310" t="s">
        <v>29636</v>
      </c>
      <c r="I11310" t="s">
        <v>626</v>
      </c>
      <c r="K11310" t="s">
        <v>208</v>
      </c>
      <c r="L11310" t="s">
        <v>29635</v>
      </c>
      <c r="N11310" t="s">
        <v>208</v>
      </c>
      <c r="O11310" t="s">
        <v>476</v>
      </c>
      <c r="P11310" t="s">
        <v>476</v>
      </c>
    </row>
    <row r="11311" spans="1:16">
      <c r="A11311" s="484" t="s">
        <v>85856</v>
      </c>
      <c r="B11311" s="485" t="s">
        <v>85855</v>
      </c>
      <c r="C11311" t="s">
        <v>85854</v>
      </c>
      <c r="D11311" t="s">
        <v>85853</v>
      </c>
      <c r="E11311" t="str">
        <f t="shared" si="176"/>
        <v>662926 - DUGUET CHRISTELLE</v>
      </c>
      <c r="F11311" t="s">
        <v>4476</v>
      </c>
      <c r="G11311" t="s">
        <v>85852</v>
      </c>
      <c r="I11311" t="s">
        <v>85851</v>
      </c>
      <c r="J11311" t="s">
        <v>85850</v>
      </c>
      <c r="K11311" t="s">
        <v>208</v>
      </c>
      <c r="L11311" t="s">
        <v>85849</v>
      </c>
      <c r="N11311" t="s">
        <v>208</v>
      </c>
      <c r="O11311" t="s">
        <v>476</v>
      </c>
      <c r="P11311" t="s">
        <v>476</v>
      </c>
    </row>
    <row r="11312" spans="1:16">
      <c r="A11312" s="484" t="s">
        <v>57893</v>
      </c>
      <c r="B11312" s="485" t="s">
        <v>57892</v>
      </c>
      <c r="C11312" t="s">
        <v>57891</v>
      </c>
      <c r="D11312" t="s">
        <v>57890</v>
      </c>
      <c r="E11312" t="str">
        <f t="shared" si="176"/>
        <v>444364 - IHAB FRANCE</v>
      </c>
      <c r="F11312" t="s">
        <v>47480</v>
      </c>
      <c r="G11312" t="s">
        <v>57889</v>
      </c>
      <c r="I11312" t="s">
        <v>749</v>
      </c>
      <c r="J11312" t="s">
        <v>57888</v>
      </c>
      <c r="K11312" t="s">
        <v>208</v>
      </c>
      <c r="L11312" t="s">
        <v>57887</v>
      </c>
      <c r="N11312" t="s">
        <v>208</v>
      </c>
      <c r="O11312" t="s">
        <v>476</v>
      </c>
      <c r="P11312" t="s">
        <v>476</v>
      </c>
    </row>
    <row r="11313" spans="1:16">
      <c r="A11313" s="484" t="s">
        <v>13466</v>
      </c>
      <c r="B11313" s="485" t="s">
        <v>13465</v>
      </c>
      <c r="C11313" t="s">
        <v>13464</v>
      </c>
      <c r="D11313" t="s">
        <v>13464</v>
      </c>
      <c r="E11313" t="str">
        <f t="shared" si="176"/>
        <v>587680 - SPITZER PASCAL</v>
      </c>
      <c r="F11313" t="s">
        <v>7547</v>
      </c>
      <c r="G11313" t="s">
        <v>13463</v>
      </c>
      <c r="I11313" t="s">
        <v>2829</v>
      </c>
      <c r="J11313" t="s">
        <v>13462</v>
      </c>
      <c r="K11313" t="s">
        <v>208</v>
      </c>
      <c r="L11313" t="s">
        <v>13461</v>
      </c>
      <c r="N11313" t="s">
        <v>208</v>
      </c>
      <c r="O11313" t="s">
        <v>476</v>
      </c>
      <c r="P11313" t="s">
        <v>476</v>
      </c>
    </row>
    <row r="11314" spans="1:16">
      <c r="A11314" s="484" t="s">
        <v>74853</v>
      </c>
      <c r="B11314" s="485" t="s">
        <v>74852</v>
      </c>
      <c r="C11314" t="s">
        <v>20069</v>
      </c>
      <c r="D11314" t="s">
        <v>20069</v>
      </c>
      <c r="E11314" t="str">
        <f t="shared" si="176"/>
        <v>608488 - EVOLUTION</v>
      </c>
      <c r="F11314" t="s">
        <v>4531</v>
      </c>
      <c r="G11314" t="s">
        <v>74851</v>
      </c>
      <c r="I11314" t="s">
        <v>31500</v>
      </c>
      <c r="J11314" t="s">
        <v>74850</v>
      </c>
      <c r="K11314" t="s">
        <v>208</v>
      </c>
      <c r="L11314" t="s">
        <v>74849</v>
      </c>
      <c r="N11314" t="s">
        <v>208</v>
      </c>
      <c r="O11314" t="s">
        <v>476</v>
      </c>
      <c r="P11314" t="s">
        <v>476</v>
      </c>
    </row>
    <row r="11315" spans="1:16">
      <c r="A11315" s="484" t="s">
        <v>65935</v>
      </c>
      <c r="B11315" s="485" t="s">
        <v>65934</v>
      </c>
      <c r="C11315" t="s">
        <v>65933</v>
      </c>
      <c r="D11315" t="s">
        <v>65933</v>
      </c>
      <c r="E11315" t="str">
        <f t="shared" si="176"/>
        <v>554807 - GORDON CROSSINGS</v>
      </c>
      <c r="F11315" t="s">
        <v>7254</v>
      </c>
      <c r="G11315" t="s">
        <v>65932</v>
      </c>
      <c r="I11315" t="s">
        <v>5369</v>
      </c>
      <c r="J11315" t="s">
        <v>65931</v>
      </c>
      <c r="K11315" t="s">
        <v>208</v>
      </c>
      <c r="L11315" t="s">
        <v>65930</v>
      </c>
      <c r="N11315" t="s">
        <v>208</v>
      </c>
      <c r="O11315" t="s">
        <v>476</v>
      </c>
      <c r="P11315" t="s">
        <v>476</v>
      </c>
    </row>
    <row r="11316" spans="1:16">
      <c r="A11316" s="484" t="s">
        <v>99315</v>
      </c>
      <c r="B11316" s="485" t="s">
        <v>99314</v>
      </c>
      <c r="C11316" t="s">
        <v>99313</v>
      </c>
      <c r="D11316" t="s">
        <v>99312</v>
      </c>
      <c r="E11316" t="str">
        <f t="shared" si="176"/>
        <v>605244 - CEPM</v>
      </c>
      <c r="F11316" t="s">
        <v>7556</v>
      </c>
      <c r="G11316" t="s">
        <v>99311</v>
      </c>
      <c r="I11316" t="s">
        <v>99304</v>
      </c>
      <c r="J11316" t="s">
        <v>99303</v>
      </c>
      <c r="K11316" t="s">
        <v>208</v>
      </c>
      <c r="L11316" t="s">
        <v>99310</v>
      </c>
      <c r="N11316" t="s">
        <v>208</v>
      </c>
      <c r="O11316" t="s">
        <v>476</v>
      </c>
      <c r="P11316" t="s">
        <v>476</v>
      </c>
    </row>
    <row r="11317" spans="1:16">
      <c r="A11317" s="484" t="s">
        <v>126387</v>
      </c>
      <c r="B11317" s="485" t="s">
        <v>126386</v>
      </c>
      <c r="C11317" t="s">
        <v>126385</v>
      </c>
      <c r="D11317" t="s">
        <v>126384</v>
      </c>
      <c r="E11317" t="str">
        <f t="shared" si="176"/>
        <v>651760 - ASFO GRAND SUD 16</v>
      </c>
      <c r="F11317" t="s">
        <v>660</v>
      </c>
      <c r="G11317" t="s">
        <v>126383</v>
      </c>
      <c r="I11317" t="s">
        <v>20187</v>
      </c>
      <c r="J11317" t="s">
        <v>126382</v>
      </c>
      <c r="K11317" t="s">
        <v>208</v>
      </c>
      <c r="L11317" t="s">
        <v>126381</v>
      </c>
      <c r="N11317" t="s">
        <v>208</v>
      </c>
      <c r="O11317" t="s">
        <v>476</v>
      </c>
      <c r="P11317" t="s">
        <v>476</v>
      </c>
    </row>
    <row r="11318" spans="1:16">
      <c r="A11318" s="484" t="s">
        <v>76795</v>
      </c>
      <c r="B11318" s="485" t="s">
        <v>76794</v>
      </c>
      <c r="C11318" t="s">
        <v>76793</v>
      </c>
      <c r="D11318" t="s">
        <v>76793</v>
      </c>
      <c r="E11318" t="str">
        <f t="shared" si="176"/>
        <v>638109 - EUDONET</v>
      </c>
      <c r="F11318" t="s">
        <v>12376</v>
      </c>
      <c r="G11318" t="s">
        <v>76792</v>
      </c>
      <c r="H11318" t="s">
        <v>76791</v>
      </c>
      <c r="I11318" t="s">
        <v>569</v>
      </c>
      <c r="J11318" t="s">
        <v>76790</v>
      </c>
      <c r="K11318" t="s">
        <v>208</v>
      </c>
      <c r="L11318" t="s">
        <v>76789</v>
      </c>
      <c r="N11318" t="s">
        <v>208</v>
      </c>
      <c r="O11318" t="s">
        <v>476</v>
      </c>
      <c r="P11318" t="s">
        <v>476</v>
      </c>
    </row>
    <row r="11319" spans="1:16">
      <c r="A11319" s="484" t="s">
        <v>68074</v>
      </c>
      <c r="B11319" s="485" t="s">
        <v>68073</v>
      </c>
      <c r="C11319" t="s">
        <v>68072</v>
      </c>
      <c r="D11319" t="s">
        <v>68072</v>
      </c>
      <c r="E11319" t="str">
        <f t="shared" si="176"/>
        <v>515218 - FULL FRAME GRAINE DE PHOTOGRAPHE</v>
      </c>
      <c r="F11319" t="s">
        <v>7254</v>
      </c>
      <c r="G11319" t="s">
        <v>68071</v>
      </c>
      <c r="I11319" t="s">
        <v>626</v>
      </c>
      <c r="J11319" t="s">
        <v>68070</v>
      </c>
      <c r="K11319" t="s">
        <v>208</v>
      </c>
      <c r="L11319" t="s">
        <v>68069</v>
      </c>
      <c r="N11319" t="s">
        <v>208</v>
      </c>
      <c r="O11319" t="s">
        <v>476</v>
      </c>
      <c r="P11319" t="s">
        <v>476</v>
      </c>
    </row>
    <row r="11320" spans="1:16">
      <c r="A11320" s="484" t="s">
        <v>83161</v>
      </c>
      <c r="B11320" s="485" t="s">
        <v>83160</v>
      </c>
      <c r="C11320" t="s">
        <v>83159</v>
      </c>
      <c r="D11320" t="s">
        <v>83158</v>
      </c>
      <c r="E11320" t="str">
        <f t="shared" si="176"/>
        <v>481804 - ECOLE SABLE</v>
      </c>
      <c r="F11320" t="s">
        <v>43366</v>
      </c>
      <c r="G11320" t="s">
        <v>83157</v>
      </c>
      <c r="I11320" t="s">
        <v>1743</v>
      </c>
      <c r="J11320" t="s">
        <v>83156</v>
      </c>
      <c r="K11320" t="s">
        <v>208</v>
      </c>
      <c r="L11320" t="s">
        <v>83155</v>
      </c>
      <c r="N11320" t="s">
        <v>208</v>
      </c>
      <c r="O11320" t="s">
        <v>476</v>
      </c>
      <c r="P11320" t="s">
        <v>476</v>
      </c>
    </row>
    <row r="11321" spans="1:16">
      <c r="A11321" s="484" t="s">
        <v>1097</v>
      </c>
      <c r="B11321" s="485" t="s">
        <v>1096</v>
      </c>
      <c r="C11321" t="s">
        <v>1095</v>
      </c>
      <c r="D11321" t="s">
        <v>1095</v>
      </c>
      <c r="E11321" t="str">
        <f t="shared" si="176"/>
        <v>550917 - ZW FRANCE</v>
      </c>
      <c r="G11321" t="s">
        <v>1094</v>
      </c>
      <c r="H11321" t="s">
        <v>1093</v>
      </c>
      <c r="I11321" t="s">
        <v>1092</v>
      </c>
      <c r="J11321" t="s">
        <v>1091</v>
      </c>
      <c r="K11321" t="s">
        <v>208</v>
      </c>
      <c r="L11321" t="s">
        <v>1090</v>
      </c>
      <c r="N11321" t="s">
        <v>208</v>
      </c>
      <c r="O11321" t="s">
        <v>476</v>
      </c>
      <c r="P11321" t="s">
        <v>476</v>
      </c>
    </row>
    <row r="11322" spans="1:16">
      <c r="A11322" s="484" t="s">
        <v>91745</v>
      </c>
      <c r="B11322" s="485" t="s">
        <v>91744</v>
      </c>
      <c r="C11322" t="s">
        <v>91743</v>
      </c>
      <c r="D11322" t="s">
        <v>91743</v>
      </c>
      <c r="E11322" t="str">
        <f t="shared" si="176"/>
        <v>442460 - CORIDYS VAR</v>
      </c>
      <c r="F11322" t="s">
        <v>12625</v>
      </c>
      <c r="G11322" t="s">
        <v>91742</v>
      </c>
      <c r="I11322" t="s">
        <v>23702</v>
      </c>
      <c r="J11322" t="s">
        <v>91741</v>
      </c>
      <c r="K11322" t="s">
        <v>91740</v>
      </c>
      <c r="L11322" t="s">
        <v>91739</v>
      </c>
      <c r="N11322" t="s">
        <v>208</v>
      </c>
      <c r="O11322" t="s">
        <v>476</v>
      </c>
      <c r="P11322" t="s">
        <v>476</v>
      </c>
    </row>
    <row r="11323" spans="1:16">
      <c r="A11323" s="484" t="s">
        <v>94864</v>
      </c>
      <c r="B11323" s="485" t="s">
        <v>94863</v>
      </c>
      <c r="C11323" t="s">
        <v>94862</v>
      </c>
      <c r="D11323" t="s">
        <v>94862</v>
      </c>
      <c r="E11323" t="str">
        <f t="shared" si="176"/>
        <v>609626 - COFOSEC MD</v>
      </c>
      <c r="F11323" t="s">
        <v>64635</v>
      </c>
      <c r="G11323" t="s">
        <v>94861</v>
      </c>
      <c r="I11323" t="s">
        <v>94860</v>
      </c>
      <c r="J11323" t="s">
        <v>94859</v>
      </c>
      <c r="K11323" t="s">
        <v>208</v>
      </c>
      <c r="L11323" t="s">
        <v>94858</v>
      </c>
      <c r="N11323" t="s">
        <v>208</v>
      </c>
      <c r="O11323" t="s">
        <v>476</v>
      </c>
      <c r="P11323" t="s">
        <v>476</v>
      </c>
    </row>
    <row r="11324" spans="1:16">
      <c r="A11324" s="484" t="s">
        <v>130815</v>
      </c>
      <c r="B11324" s="485" t="s">
        <v>130814</v>
      </c>
      <c r="C11324" t="s">
        <v>130813</v>
      </c>
      <c r="D11324" t="s">
        <v>130813</v>
      </c>
      <c r="E11324" t="str">
        <f t="shared" si="176"/>
        <v>627495 - ALCANEA CONSEIL</v>
      </c>
      <c r="F11324" t="s">
        <v>14520</v>
      </c>
      <c r="G11324" t="s">
        <v>130812</v>
      </c>
      <c r="I11324" t="s">
        <v>3364</v>
      </c>
      <c r="J11324" t="s">
        <v>130811</v>
      </c>
      <c r="K11324" t="s">
        <v>208</v>
      </c>
      <c r="L11324" t="s">
        <v>130810</v>
      </c>
      <c r="N11324" t="s">
        <v>208</v>
      </c>
      <c r="O11324" t="s">
        <v>476</v>
      </c>
      <c r="P11324" t="s">
        <v>476</v>
      </c>
    </row>
    <row r="11325" spans="1:16">
      <c r="A11325" s="484" t="s">
        <v>69324</v>
      </c>
      <c r="B11325" s="485" t="s">
        <v>69323</v>
      </c>
      <c r="C11325" t="s">
        <v>69322</v>
      </c>
      <c r="D11325" t="s">
        <v>69322</v>
      </c>
      <c r="E11325" t="str">
        <f t="shared" si="176"/>
        <v>487132 - FORMAVENT</v>
      </c>
      <c r="F11325" t="s">
        <v>1710</v>
      </c>
      <c r="G11325" t="s">
        <v>69321</v>
      </c>
      <c r="I11325" t="s">
        <v>1035</v>
      </c>
      <c r="J11325" t="s">
        <v>69320</v>
      </c>
      <c r="K11325" t="s">
        <v>69319</v>
      </c>
      <c r="L11325" t="s">
        <v>69318</v>
      </c>
      <c r="N11325" t="s">
        <v>208</v>
      </c>
      <c r="O11325" t="s">
        <v>476</v>
      </c>
      <c r="P11325" t="s">
        <v>476</v>
      </c>
    </row>
    <row r="11326" spans="1:16">
      <c r="A11326" s="484" t="s">
        <v>99233</v>
      </c>
      <c r="B11326" s="485" t="s">
        <v>99232</v>
      </c>
      <c r="C11326" t="s">
        <v>99231</v>
      </c>
      <c r="D11326" t="s">
        <v>99231</v>
      </c>
      <c r="E11326" t="str">
        <f t="shared" si="176"/>
        <v>446038 - CER TAVARES</v>
      </c>
      <c r="F11326" t="s">
        <v>2572</v>
      </c>
      <c r="G11326" t="s">
        <v>99230</v>
      </c>
      <c r="I11326" t="s">
        <v>23743</v>
      </c>
      <c r="J11326" t="s">
        <v>99229</v>
      </c>
      <c r="K11326" t="s">
        <v>208</v>
      </c>
      <c r="L11326" t="s">
        <v>99228</v>
      </c>
      <c r="N11326" t="s">
        <v>208</v>
      </c>
      <c r="O11326" t="s">
        <v>476</v>
      </c>
      <c r="P11326" t="s">
        <v>476</v>
      </c>
    </row>
    <row r="11327" spans="1:16">
      <c r="A11327" s="484" t="s">
        <v>10559</v>
      </c>
      <c r="B11327" s="485" t="s">
        <v>10558</v>
      </c>
      <c r="C11327" t="s">
        <v>10557</v>
      </c>
      <c r="D11327" t="s">
        <v>10556</v>
      </c>
      <c r="E11327" t="str">
        <f t="shared" si="176"/>
        <v>632648 - TESSON AURELIE</v>
      </c>
      <c r="F11327" t="s">
        <v>1610</v>
      </c>
      <c r="G11327" t="s">
        <v>10555</v>
      </c>
      <c r="I11327" t="s">
        <v>1837</v>
      </c>
      <c r="J11327" t="s">
        <v>10554</v>
      </c>
      <c r="K11327" t="s">
        <v>208</v>
      </c>
      <c r="L11327" t="s">
        <v>10553</v>
      </c>
      <c r="N11327" t="s">
        <v>208</v>
      </c>
      <c r="O11327" t="s">
        <v>476</v>
      </c>
      <c r="P11327" t="s">
        <v>476</v>
      </c>
    </row>
    <row r="11328" spans="1:16">
      <c r="A11328" s="484" t="s">
        <v>26211</v>
      </c>
      <c r="B11328" s="485" t="s">
        <v>26210</v>
      </c>
      <c r="C11328" t="s">
        <v>26209</v>
      </c>
      <c r="D11328" t="s">
        <v>26209</v>
      </c>
      <c r="E11328" t="str">
        <f t="shared" si="176"/>
        <v>661703 - PREVIT FORMATION - MARIE BERA</v>
      </c>
      <c r="F11328" t="s">
        <v>26208</v>
      </c>
      <c r="I11328" t="s">
        <v>26207</v>
      </c>
      <c r="K11328" t="s">
        <v>208</v>
      </c>
      <c r="L11328" t="s">
        <v>26206</v>
      </c>
      <c r="N11328" t="s">
        <v>208</v>
      </c>
      <c r="O11328" t="s">
        <v>476</v>
      </c>
      <c r="P11328" t="s">
        <v>476</v>
      </c>
    </row>
    <row r="11329" spans="1:16">
      <c r="A11329" s="484" t="s">
        <v>86172</v>
      </c>
      <c r="B11329" s="485" t="s">
        <v>86171</v>
      </c>
      <c r="C11329" t="s">
        <v>86170</v>
      </c>
      <c r="D11329" t="s">
        <v>86169</v>
      </c>
      <c r="E11329" t="str">
        <f t="shared" si="176"/>
        <v>682548 - DRONE VOLT VILLEPINTE</v>
      </c>
      <c r="F11329" t="s">
        <v>5754</v>
      </c>
      <c r="G11329" t="s">
        <v>86168</v>
      </c>
      <c r="H11329" t="s">
        <v>86167</v>
      </c>
      <c r="I11329" t="s">
        <v>3662</v>
      </c>
      <c r="J11329" t="s">
        <v>86166</v>
      </c>
      <c r="K11329" t="s">
        <v>208</v>
      </c>
      <c r="L11329" t="s">
        <v>86165</v>
      </c>
      <c r="N11329" t="s">
        <v>208</v>
      </c>
      <c r="O11329" t="s">
        <v>476</v>
      </c>
      <c r="P11329" t="s">
        <v>476</v>
      </c>
    </row>
    <row r="11330" spans="1:16">
      <c r="A11330" s="484" t="s">
        <v>46795</v>
      </c>
      <c r="B11330" s="485" t="s">
        <v>46794</v>
      </c>
      <c r="C11330" t="s">
        <v>46793</v>
      </c>
      <c r="D11330" t="s">
        <v>46793</v>
      </c>
      <c r="E11330" t="str">
        <f t="shared" ref="E11330:E11393" si="177">_xlfn.CONCAT(L11330," - ",D11330)</f>
        <v>681970 - LA PUCE A L'OREILLE</v>
      </c>
      <c r="F11330" t="s">
        <v>33831</v>
      </c>
      <c r="G11330" t="s">
        <v>46792</v>
      </c>
      <c r="H11330" t="s">
        <v>46791</v>
      </c>
      <c r="I11330" t="s">
        <v>1359</v>
      </c>
      <c r="J11330" t="s">
        <v>46790</v>
      </c>
      <c r="K11330" t="s">
        <v>208</v>
      </c>
      <c r="L11330" t="s">
        <v>46789</v>
      </c>
      <c r="N11330" t="s">
        <v>208</v>
      </c>
      <c r="O11330" t="s">
        <v>476</v>
      </c>
      <c r="P11330" t="s">
        <v>476</v>
      </c>
    </row>
    <row r="11331" spans="1:16">
      <c r="A11331" s="484" t="s">
        <v>85491</v>
      </c>
      <c r="B11331" s="485" t="s">
        <v>85490</v>
      </c>
      <c r="C11331" t="s">
        <v>85489</v>
      </c>
      <c r="D11331" t="s">
        <v>85489</v>
      </c>
      <c r="E11331" t="str">
        <f t="shared" si="177"/>
        <v>665927 - EBBS BUSINESS SCHOOL</v>
      </c>
      <c r="F11331" t="s">
        <v>5724</v>
      </c>
      <c r="G11331" t="s">
        <v>85488</v>
      </c>
      <c r="I11331" t="s">
        <v>6719</v>
      </c>
      <c r="J11331" t="s">
        <v>85487</v>
      </c>
      <c r="K11331" t="s">
        <v>208</v>
      </c>
      <c r="L11331" t="s">
        <v>85486</v>
      </c>
      <c r="N11331" t="s">
        <v>207</v>
      </c>
      <c r="O11331" t="s">
        <v>476</v>
      </c>
      <c r="P11331" t="s">
        <v>476</v>
      </c>
    </row>
    <row r="11332" spans="1:16">
      <c r="A11332" s="484" t="s">
        <v>115411</v>
      </c>
      <c r="B11332" s="485" t="s">
        <v>115410</v>
      </c>
      <c r="C11332" t="s">
        <v>115409</v>
      </c>
      <c r="D11332" t="s">
        <v>115409</v>
      </c>
      <c r="E11332" t="str">
        <f t="shared" si="177"/>
        <v>489580 - A2B FORMATION</v>
      </c>
      <c r="F11332" t="s">
        <v>1588</v>
      </c>
      <c r="G11332" t="s">
        <v>115408</v>
      </c>
      <c r="H11332" t="s">
        <v>115407</v>
      </c>
      <c r="I11332" t="s">
        <v>31383</v>
      </c>
      <c r="J11332" t="s">
        <v>115406</v>
      </c>
      <c r="K11332" t="s">
        <v>208</v>
      </c>
      <c r="L11332" t="s">
        <v>115405</v>
      </c>
      <c r="N11332" t="s">
        <v>208</v>
      </c>
      <c r="O11332" t="s">
        <v>476</v>
      </c>
      <c r="P11332" t="s">
        <v>476</v>
      </c>
    </row>
    <row r="11333" spans="1:16">
      <c r="A11333" s="484" t="s">
        <v>35666</v>
      </c>
      <c r="B11333" s="485" t="s">
        <v>35665</v>
      </c>
      <c r="C11333" t="s">
        <v>35664</v>
      </c>
      <c r="D11333" t="s">
        <v>35664</v>
      </c>
      <c r="E11333" t="str">
        <f t="shared" si="177"/>
        <v>397167 - MM COORDINATION</v>
      </c>
      <c r="F11333" t="s">
        <v>22589</v>
      </c>
      <c r="G11333" t="s">
        <v>35663</v>
      </c>
      <c r="I11333" t="s">
        <v>1369</v>
      </c>
      <c r="J11333" t="s">
        <v>35662</v>
      </c>
      <c r="K11333" t="s">
        <v>208</v>
      </c>
      <c r="L11333" t="s">
        <v>35661</v>
      </c>
      <c r="N11333" t="s">
        <v>208</v>
      </c>
      <c r="O11333" t="s">
        <v>476</v>
      </c>
      <c r="P11333" t="s">
        <v>35660</v>
      </c>
    </row>
    <row r="11334" spans="1:16">
      <c r="A11334" s="484" t="s">
        <v>74815</v>
      </c>
      <c r="B11334" s="485" t="s">
        <v>74814</v>
      </c>
      <c r="C11334" t="s">
        <v>74813</v>
      </c>
      <c r="D11334" t="s">
        <v>74813</v>
      </c>
      <c r="E11334" t="str">
        <f t="shared" si="177"/>
        <v>643890 - EVO'VENTES</v>
      </c>
      <c r="F11334" t="s">
        <v>11219</v>
      </c>
      <c r="G11334" t="s">
        <v>74812</v>
      </c>
      <c r="I11334" t="s">
        <v>6782</v>
      </c>
      <c r="J11334" t="s">
        <v>74811</v>
      </c>
      <c r="K11334" t="s">
        <v>208</v>
      </c>
      <c r="L11334" t="s">
        <v>74810</v>
      </c>
      <c r="N11334" t="s">
        <v>208</v>
      </c>
      <c r="O11334" t="s">
        <v>476</v>
      </c>
      <c r="P11334" t="s">
        <v>476</v>
      </c>
    </row>
    <row r="11335" spans="1:16">
      <c r="A11335" s="484" t="s">
        <v>3686</v>
      </c>
      <c r="B11335" s="485" t="s">
        <v>3685</v>
      </c>
      <c r="C11335" t="s">
        <v>3684</v>
      </c>
      <c r="D11335" t="s">
        <v>3684</v>
      </c>
      <c r="E11335" t="str">
        <f t="shared" si="177"/>
        <v>489840 - VILA SYLVIE</v>
      </c>
      <c r="F11335" t="s">
        <v>1554</v>
      </c>
      <c r="G11335" t="s">
        <v>3683</v>
      </c>
      <c r="I11335" t="s">
        <v>3682</v>
      </c>
      <c r="J11335" t="s">
        <v>3681</v>
      </c>
      <c r="K11335" t="s">
        <v>208</v>
      </c>
      <c r="L11335" t="s">
        <v>3680</v>
      </c>
      <c r="N11335" t="s">
        <v>208</v>
      </c>
      <c r="O11335" t="s">
        <v>476</v>
      </c>
      <c r="P11335" t="s">
        <v>476</v>
      </c>
    </row>
    <row r="11336" spans="1:16">
      <c r="A11336" s="484" t="s">
        <v>31557</v>
      </c>
      <c r="B11336" s="485" t="s">
        <v>31556</v>
      </c>
      <c r="C11336" t="s">
        <v>31555</v>
      </c>
      <c r="D11336" t="s">
        <v>31555</v>
      </c>
      <c r="E11336" t="str">
        <f t="shared" si="177"/>
        <v>527580 - OLIVEIRA PAIVA MARIA MFC</v>
      </c>
      <c r="F11336" t="s">
        <v>1618</v>
      </c>
      <c r="G11336" t="s">
        <v>31554</v>
      </c>
      <c r="I11336" t="s">
        <v>31553</v>
      </c>
      <c r="J11336" t="s">
        <v>31552</v>
      </c>
      <c r="K11336" t="s">
        <v>208</v>
      </c>
      <c r="L11336" t="s">
        <v>31551</v>
      </c>
      <c r="N11336" t="s">
        <v>208</v>
      </c>
      <c r="O11336" t="s">
        <v>476</v>
      </c>
      <c r="P11336" t="s">
        <v>476</v>
      </c>
    </row>
    <row r="11337" spans="1:16">
      <c r="A11337" s="484" t="s">
        <v>105541</v>
      </c>
      <c r="B11337" s="485" t="s">
        <v>105540</v>
      </c>
      <c r="C11337" t="s">
        <v>105539</v>
      </c>
      <c r="D11337" t="s">
        <v>105538</v>
      </c>
      <c r="E11337" t="str">
        <f t="shared" si="177"/>
        <v>654036 - CIUS NICE</v>
      </c>
      <c r="F11337" t="s">
        <v>6245</v>
      </c>
      <c r="G11337" t="s">
        <v>105537</v>
      </c>
      <c r="I11337" t="s">
        <v>618</v>
      </c>
      <c r="J11337" t="s">
        <v>105536</v>
      </c>
      <c r="K11337" t="s">
        <v>208</v>
      </c>
      <c r="L11337" t="s">
        <v>105535</v>
      </c>
      <c r="N11337" t="s">
        <v>208</v>
      </c>
      <c r="O11337" t="s">
        <v>476</v>
      </c>
      <c r="P11337" t="s">
        <v>476</v>
      </c>
    </row>
    <row r="11338" spans="1:16">
      <c r="A11338" s="484" t="s">
        <v>84394</v>
      </c>
      <c r="B11338" s="485" t="s">
        <v>84393</v>
      </c>
      <c r="C11338" t="s">
        <v>84392</v>
      </c>
      <c r="D11338" t="s">
        <v>84391</v>
      </c>
      <c r="E11338" t="str">
        <f t="shared" si="177"/>
        <v>481051 - ESC 31</v>
      </c>
      <c r="F11338" t="s">
        <v>1554</v>
      </c>
      <c r="G11338" t="s">
        <v>84390</v>
      </c>
      <c r="H11338" t="s">
        <v>84389</v>
      </c>
      <c r="I11338" t="s">
        <v>84388</v>
      </c>
      <c r="J11338" t="s">
        <v>84387</v>
      </c>
      <c r="K11338" t="s">
        <v>208</v>
      </c>
      <c r="L11338" t="s">
        <v>84386</v>
      </c>
      <c r="N11338" t="s">
        <v>208</v>
      </c>
      <c r="O11338" t="s">
        <v>476</v>
      </c>
      <c r="P11338" t="s">
        <v>476</v>
      </c>
    </row>
    <row r="11339" spans="1:16">
      <c r="A11339" s="484" t="s">
        <v>42434</v>
      </c>
      <c r="B11339" s="485" t="s">
        <v>42433</v>
      </c>
      <c r="C11339" t="s">
        <v>42432</v>
      </c>
      <c r="D11339" t="s">
        <v>42432</v>
      </c>
      <c r="E11339" t="str">
        <f t="shared" si="177"/>
        <v>602929 - LIMERY SANDRINE ANNIE</v>
      </c>
      <c r="F11339" t="s">
        <v>6143</v>
      </c>
      <c r="G11339" t="s">
        <v>42431</v>
      </c>
      <c r="I11339" t="s">
        <v>9102</v>
      </c>
      <c r="J11339" t="s">
        <v>42430</v>
      </c>
      <c r="K11339" t="s">
        <v>208</v>
      </c>
      <c r="L11339" t="s">
        <v>42429</v>
      </c>
      <c r="N11339" t="s">
        <v>208</v>
      </c>
      <c r="O11339" t="s">
        <v>476</v>
      </c>
      <c r="P11339" t="s">
        <v>476</v>
      </c>
    </row>
    <row r="11340" spans="1:16">
      <c r="A11340" s="484" t="s">
        <v>69187</v>
      </c>
      <c r="B11340" s="485" t="s">
        <v>69186</v>
      </c>
      <c r="C11340" t="s">
        <v>69185</v>
      </c>
      <c r="D11340" t="s">
        <v>69184</v>
      </c>
      <c r="E11340" t="str">
        <f t="shared" si="177"/>
        <v>620208 - FORMEVOL</v>
      </c>
      <c r="F11340" t="s">
        <v>9586</v>
      </c>
      <c r="G11340" t="s">
        <v>69183</v>
      </c>
      <c r="H11340" t="s">
        <v>69182</v>
      </c>
      <c r="I11340" t="s">
        <v>2285</v>
      </c>
      <c r="J11340" t="s">
        <v>69181</v>
      </c>
      <c r="K11340" t="s">
        <v>208</v>
      </c>
      <c r="L11340" t="s">
        <v>69180</v>
      </c>
      <c r="N11340" t="s">
        <v>208</v>
      </c>
      <c r="O11340" t="s">
        <v>476</v>
      </c>
      <c r="P11340" t="s">
        <v>476</v>
      </c>
    </row>
    <row r="11341" spans="1:16">
      <c r="A11341" s="484" t="s">
        <v>119885</v>
      </c>
      <c r="B11341" s="485" t="s">
        <v>119884</v>
      </c>
      <c r="C11341" t="s">
        <v>119883</v>
      </c>
      <c r="D11341" t="s">
        <v>119883</v>
      </c>
      <c r="E11341" t="str">
        <f t="shared" si="177"/>
        <v>517446 - ASSOCIATION PARENTS TOUT SIMPLEMENT</v>
      </c>
      <c r="F11341" t="s">
        <v>1857</v>
      </c>
      <c r="G11341" t="s">
        <v>119882</v>
      </c>
      <c r="I11341" t="s">
        <v>119881</v>
      </c>
      <c r="J11341" t="s">
        <v>119880</v>
      </c>
      <c r="K11341" t="s">
        <v>208</v>
      </c>
      <c r="L11341" t="s">
        <v>119879</v>
      </c>
      <c r="N11341" t="s">
        <v>208</v>
      </c>
      <c r="O11341" t="s">
        <v>476</v>
      </c>
      <c r="P11341" t="s">
        <v>476</v>
      </c>
    </row>
    <row r="11342" spans="1:16">
      <c r="A11342" s="484" t="s">
        <v>30247</v>
      </c>
      <c r="B11342" s="485" t="s">
        <v>30246</v>
      </c>
      <c r="C11342" t="s">
        <v>30245</v>
      </c>
      <c r="D11342" t="s">
        <v>30245</v>
      </c>
      <c r="E11342" t="str">
        <f t="shared" si="177"/>
        <v>515413 - OTOS 13 FORMATIONS</v>
      </c>
      <c r="F11342" t="s">
        <v>5963</v>
      </c>
      <c r="G11342" t="s">
        <v>30244</v>
      </c>
      <c r="I11342" t="s">
        <v>1035</v>
      </c>
      <c r="K11342" t="s">
        <v>208</v>
      </c>
      <c r="L11342" t="s">
        <v>30243</v>
      </c>
      <c r="N11342" t="s">
        <v>208</v>
      </c>
      <c r="O11342" t="s">
        <v>476</v>
      </c>
      <c r="P11342" t="s">
        <v>476</v>
      </c>
    </row>
    <row r="11343" spans="1:16">
      <c r="A11343" s="484" t="s">
        <v>12510</v>
      </c>
      <c r="B11343" s="485" t="s">
        <v>12509</v>
      </c>
      <c r="C11343" t="s">
        <v>12508</v>
      </c>
      <c r="D11343" t="s">
        <v>12508</v>
      </c>
      <c r="E11343" t="str">
        <f t="shared" si="177"/>
        <v>610574 - SUBLIMA</v>
      </c>
      <c r="F11343" t="s">
        <v>1817</v>
      </c>
      <c r="G11343" t="s">
        <v>12507</v>
      </c>
      <c r="I11343" t="s">
        <v>1814</v>
      </c>
      <c r="J11343" t="s">
        <v>12506</v>
      </c>
      <c r="K11343" t="s">
        <v>208</v>
      </c>
      <c r="L11343" t="s">
        <v>12505</v>
      </c>
      <c r="N11343" t="s">
        <v>208</v>
      </c>
      <c r="O11343" t="s">
        <v>476</v>
      </c>
      <c r="P11343" t="s">
        <v>476</v>
      </c>
    </row>
    <row r="11344" spans="1:16">
      <c r="A11344" s="484" t="s">
        <v>71228</v>
      </c>
      <c r="B11344" s="485" t="s">
        <v>71227</v>
      </c>
      <c r="C11344" t="s">
        <v>71226</v>
      </c>
      <c r="D11344" t="s">
        <v>71225</v>
      </c>
      <c r="E11344" t="str">
        <f t="shared" si="177"/>
        <v>588260 - FORMA COMPETENCE SARL PRECY SUR OISE</v>
      </c>
      <c r="F11344" t="s">
        <v>14957</v>
      </c>
      <c r="G11344" t="s">
        <v>71224</v>
      </c>
      <c r="I11344" t="s">
        <v>21073</v>
      </c>
      <c r="J11344" t="s">
        <v>71223</v>
      </c>
      <c r="K11344" t="s">
        <v>208</v>
      </c>
      <c r="L11344" t="s">
        <v>71222</v>
      </c>
      <c r="N11344" t="s">
        <v>208</v>
      </c>
      <c r="O11344" t="s">
        <v>476</v>
      </c>
      <c r="P11344" t="s">
        <v>476</v>
      </c>
    </row>
    <row r="11345" spans="1:16">
      <c r="A11345" s="484" t="s">
        <v>86668</v>
      </c>
      <c r="B11345" s="485" t="s">
        <v>86667</v>
      </c>
      <c r="C11345" t="s">
        <v>86666</v>
      </c>
      <c r="D11345" t="s">
        <v>86666</v>
      </c>
      <c r="E11345" t="str">
        <f t="shared" si="177"/>
        <v>673237 - DOH CONSULTANTS</v>
      </c>
      <c r="F11345" t="s">
        <v>7093</v>
      </c>
      <c r="G11345" t="s">
        <v>86665</v>
      </c>
      <c r="I11345" t="s">
        <v>1051</v>
      </c>
      <c r="J11345" t="s">
        <v>86664</v>
      </c>
      <c r="K11345" t="s">
        <v>208</v>
      </c>
      <c r="L11345" t="s">
        <v>86663</v>
      </c>
      <c r="N11345" t="s">
        <v>208</v>
      </c>
      <c r="O11345" t="s">
        <v>476</v>
      </c>
      <c r="P11345" t="s">
        <v>476</v>
      </c>
    </row>
    <row r="11346" spans="1:16">
      <c r="A11346" s="484" t="s">
        <v>128688</v>
      </c>
      <c r="B11346" s="485" t="s">
        <v>128687</v>
      </c>
      <c r="C11346" t="s">
        <v>128686</v>
      </c>
      <c r="D11346" t="s">
        <v>128686</v>
      </c>
      <c r="E11346" t="str">
        <f t="shared" si="177"/>
        <v>604537 - AMS COMPETENCES</v>
      </c>
      <c r="F11346" t="s">
        <v>18724</v>
      </c>
      <c r="G11346" t="s">
        <v>128685</v>
      </c>
      <c r="H11346" t="s">
        <v>128684</v>
      </c>
      <c r="I11346" t="s">
        <v>596</v>
      </c>
      <c r="J11346" t="s">
        <v>128683</v>
      </c>
      <c r="K11346" t="s">
        <v>208</v>
      </c>
      <c r="L11346" t="s">
        <v>128682</v>
      </c>
      <c r="N11346" t="s">
        <v>208</v>
      </c>
      <c r="O11346" t="s">
        <v>476</v>
      </c>
      <c r="P11346" t="s">
        <v>476</v>
      </c>
    </row>
    <row r="11347" spans="1:16">
      <c r="A11347" s="484" t="s">
        <v>68461</v>
      </c>
      <c r="B11347" s="485" t="s">
        <v>68460</v>
      </c>
      <c r="C11347" t="s">
        <v>68459</v>
      </c>
      <c r="D11347" t="s">
        <v>68459</v>
      </c>
      <c r="E11347" t="str">
        <f t="shared" si="177"/>
        <v>512825 - FRANCESCHINIS DELPHINE</v>
      </c>
      <c r="F11347" t="s">
        <v>1513</v>
      </c>
      <c r="G11347" t="s">
        <v>68458</v>
      </c>
      <c r="I11347" t="s">
        <v>12454</v>
      </c>
      <c r="J11347" t="s">
        <v>68457</v>
      </c>
      <c r="K11347" t="s">
        <v>208</v>
      </c>
      <c r="L11347" t="s">
        <v>68456</v>
      </c>
      <c r="N11347" t="s">
        <v>208</v>
      </c>
      <c r="O11347" t="s">
        <v>476</v>
      </c>
      <c r="P11347" t="s">
        <v>476</v>
      </c>
    </row>
    <row r="11348" spans="1:16">
      <c r="A11348" s="484" t="s">
        <v>56853</v>
      </c>
      <c r="B11348" s="485" t="s">
        <v>56852</v>
      </c>
      <c r="C11348" t="s">
        <v>56851</v>
      </c>
      <c r="D11348" t="s">
        <v>56850</v>
      </c>
      <c r="E11348" t="str">
        <f t="shared" si="177"/>
        <v>484027 - ICO  ST HERBLAIN</v>
      </c>
      <c r="F11348" t="s">
        <v>11972</v>
      </c>
      <c r="G11348" t="s">
        <v>56849</v>
      </c>
      <c r="H11348" t="s">
        <v>56848</v>
      </c>
      <c r="I11348" t="s">
        <v>2507</v>
      </c>
      <c r="J11348" t="s">
        <v>56847</v>
      </c>
      <c r="K11348" t="s">
        <v>208</v>
      </c>
      <c r="L11348" t="s">
        <v>56846</v>
      </c>
      <c r="N11348" t="s">
        <v>208</v>
      </c>
      <c r="O11348" t="s">
        <v>476</v>
      </c>
      <c r="P11348" t="s">
        <v>476</v>
      </c>
    </row>
    <row r="11349" spans="1:16">
      <c r="A11349" s="484" t="s">
        <v>56860</v>
      </c>
      <c r="B11349" s="485" t="s">
        <v>56852</v>
      </c>
      <c r="C11349" t="s">
        <v>56859</v>
      </c>
      <c r="D11349" t="s">
        <v>56858</v>
      </c>
      <c r="E11349" t="str">
        <f t="shared" si="177"/>
        <v>434565 - ICO ANGERS</v>
      </c>
      <c r="F11349" t="s">
        <v>9728</v>
      </c>
      <c r="G11349" t="s">
        <v>56857</v>
      </c>
      <c r="I11349" t="s">
        <v>1647</v>
      </c>
      <c r="J11349" t="s">
        <v>56856</v>
      </c>
      <c r="K11349" t="s">
        <v>56855</v>
      </c>
      <c r="L11349" t="s">
        <v>56854</v>
      </c>
      <c r="N11349" t="s">
        <v>208</v>
      </c>
      <c r="O11349" t="s">
        <v>476</v>
      </c>
      <c r="P11349" t="s">
        <v>476</v>
      </c>
    </row>
    <row r="11350" spans="1:16">
      <c r="A11350" s="484" t="s">
        <v>119495</v>
      </c>
      <c r="B11350" s="485" t="s">
        <v>119494</v>
      </c>
      <c r="C11350" t="s">
        <v>119493</v>
      </c>
      <c r="D11350" t="s">
        <v>119492</v>
      </c>
      <c r="E11350" t="str">
        <f t="shared" si="177"/>
        <v>491780 - APIFPAM</v>
      </c>
      <c r="F11350" t="s">
        <v>1848</v>
      </c>
      <c r="G11350" t="s">
        <v>119491</v>
      </c>
      <c r="H11350" t="s">
        <v>119490</v>
      </c>
      <c r="I11350" t="s">
        <v>22722</v>
      </c>
      <c r="J11350" t="s">
        <v>119489</v>
      </c>
      <c r="K11350" t="s">
        <v>208</v>
      </c>
      <c r="L11350" t="s">
        <v>119488</v>
      </c>
      <c r="N11350" t="s">
        <v>208</v>
      </c>
      <c r="O11350" t="s">
        <v>476</v>
      </c>
      <c r="P11350" t="s">
        <v>476</v>
      </c>
    </row>
    <row r="11351" spans="1:16">
      <c r="A11351" s="484" t="s">
        <v>33767</v>
      </c>
      <c r="B11351" s="485" t="s">
        <v>33766</v>
      </c>
      <c r="C11351" t="s">
        <v>33765</v>
      </c>
      <c r="D11351" t="s">
        <v>33765</v>
      </c>
      <c r="E11351" t="str">
        <f t="shared" si="177"/>
        <v>432957 - NEOVENTA MEDICAL</v>
      </c>
      <c r="F11351" t="s">
        <v>3569</v>
      </c>
      <c r="G11351" t="s">
        <v>33764</v>
      </c>
      <c r="I11351" t="s">
        <v>626</v>
      </c>
      <c r="J11351" t="s">
        <v>33763</v>
      </c>
      <c r="K11351" t="s">
        <v>33762</v>
      </c>
      <c r="L11351" t="s">
        <v>33761</v>
      </c>
      <c r="N11351" t="s">
        <v>208</v>
      </c>
      <c r="O11351" t="s">
        <v>476</v>
      </c>
      <c r="P11351" t="s">
        <v>476</v>
      </c>
    </row>
    <row r="11352" spans="1:16">
      <c r="A11352" s="484" t="s">
        <v>95109</v>
      </c>
      <c r="B11352" s="485" t="s">
        <v>95108</v>
      </c>
      <c r="C11352" t="s">
        <v>95107</v>
      </c>
      <c r="D11352" t="s">
        <v>95107</v>
      </c>
      <c r="E11352" t="str">
        <f t="shared" si="177"/>
        <v>537172 - COACHING ET FORMATION</v>
      </c>
      <c r="F11352" t="s">
        <v>1086</v>
      </c>
      <c r="G11352" t="s">
        <v>95106</v>
      </c>
      <c r="I11352" t="s">
        <v>1035</v>
      </c>
      <c r="K11352" t="s">
        <v>208</v>
      </c>
      <c r="L11352" t="s">
        <v>95105</v>
      </c>
      <c r="N11352" t="s">
        <v>208</v>
      </c>
      <c r="O11352" t="s">
        <v>476</v>
      </c>
      <c r="P11352" t="s">
        <v>476</v>
      </c>
    </row>
    <row r="11353" spans="1:16">
      <c r="A11353" s="484" t="s">
        <v>73706</v>
      </c>
      <c r="B11353" s="485" t="s">
        <v>73705</v>
      </c>
      <c r="C11353" t="s">
        <v>73704</v>
      </c>
      <c r="D11353" t="s">
        <v>73703</v>
      </c>
      <c r="E11353" t="str">
        <f t="shared" si="177"/>
        <v>601676 - FNMJIPM</v>
      </c>
      <c r="F11353" t="s">
        <v>2603</v>
      </c>
      <c r="G11353" t="s">
        <v>73702</v>
      </c>
      <c r="I11353" t="s">
        <v>1321</v>
      </c>
      <c r="J11353" t="s">
        <v>73701</v>
      </c>
      <c r="K11353" t="s">
        <v>208</v>
      </c>
      <c r="L11353" t="s">
        <v>73700</v>
      </c>
      <c r="N11353" t="s">
        <v>208</v>
      </c>
      <c r="O11353" t="s">
        <v>476</v>
      </c>
      <c r="P11353" t="s">
        <v>476</v>
      </c>
    </row>
    <row r="11354" spans="1:16">
      <c r="A11354" s="484" t="s">
        <v>129653</v>
      </c>
      <c r="B11354" s="485" t="s">
        <v>129652</v>
      </c>
      <c r="C11354" t="s">
        <v>129651</v>
      </c>
      <c r="D11354" t="s">
        <v>129650</v>
      </c>
      <c r="E11354" t="str">
        <f t="shared" si="177"/>
        <v>593394 - ALTER'NATIV</v>
      </c>
      <c r="F11354" t="s">
        <v>2524</v>
      </c>
      <c r="G11354" t="s">
        <v>129649</v>
      </c>
      <c r="I11354" t="s">
        <v>4257</v>
      </c>
      <c r="J11354" t="s">
        <v>129648</v>
      </c>
      <c r="K11354" t="s">
        <v>208</v>
      </c>
      <c r="L11354" t="s">
        <v>129647</v>
      </c>
      <c r="N11354" t="s">
        <v>208</v>
      </c>
      <c r="O11354" t="s">
        <v>476</v>
      </c>
      <c r="P11354" t="s">
        <v>476</v>
      </c>
    </row>
    <row r="11355" spans="1:16">
      <c r="A11355" s="484" t="s">
        <v>6763</v>
      </c>
      <c r="B11355" s="485" t="s">
        <v>6762</v>
      </c>
      <c r="C11355" t="s">
        <v>6761</v>
      </c>
      <c r="D11355" t="s">
        <v>6760</v>
      </c>
      <c r="E11355" t="str">
        <f t="shared" si="177"/>
        <v>596784 - UDPS 68</v>
      </c>
      <c r="F11355" t="s">
        <v>6759</v>
      </c>
      <c r="G11355" t="s">
        <v>6758</v>
      </c>
      <c r="I11355" t="s">
        <v>2531</v>
      </c>
      <c r="J11355" t="s">
        <v>6757</v>
      </c>
      <c r="K11355" t="s">
        <v>208</v>
      </c>
      <c r="L11355" t="s">
        <v>6756</v>
      </c>
      <c r="N11355" t="s">
        <v>208</v>
      </c>
      <c r="O11355" t="s">
        <v>476</v>
      </c>
      <c r="P11355" t="s">
        <v>476</v>
      </c>
    </row>
    <row r="11356" spans="1:16">
      <c r="A11356" s="484" t="s">
        <v>82696</v>
      </c>
      <c r="B11356" s="485" t="s">
        <v>82695</v>
      </c>
      <c r="C11356" t="s">
        <v>82694</v>
      </c>
      <c r="D11356" t="s">
        <v>82694</v>
      </c>
      <c r="E11356" t="str">
        <f t="shared" si="177"/>
        <v>629054 - ECOLOGICK</v>
      </c>
      <c r="F11356" t="s">
        <v>7884</v>
      </c>
      <c r="G11356" t="s">
        <v>82693</v>
      </c>
      <c r="H11356" t="s">
        <v>82692</v>
      </c>
      <c r="I11356" t="s">
        <v>24806</v>
      </c>
      <c r="K11356" t="s">
        <v>208</v>
      </c>
      <c r="L11356" t="s">
        <v>82691</v>
      </c>
      <c r="N11356" t="s">
        <v>208</v>
      </c>
      <c r="O11356" t="s">
        <v>476</v>
      </c>
      <c r="P11356" t="s">
        <v>476</v>
      </c>
    </row>
    <row r="11357" spans="1:16">
      <c r="A11357" s="484" t="s">
        <v>108813</v>
      </c>
      <c r="B11357" s="485" t="s">
        <v>108812</v>
      </c>
      <c r="C11357" t="s">
        <v>108811</v>
      </c>
      <c r="D11357" t="s">
        <v>108811</v>
      </c>
      <c r="E11357" t="str">
        <f t="shared" si="177"/>
        <v>526289 - CELINE LECA PSYCHOLOGUE CONSULTANTE</v>
      </c>
      <c r="F11357" t="s">
        <v>1528</v>
      </c>
      <c r="G11357" t="s">
        <v>108810</v>
      </c>
      <c r="I11357" t="s">
        <v>12161</v>
      </c>
      <c r="J11357" t="s">
        <v>108809</v>
      </c>
      <c r="K11357" t="s">
        <v>208</v>
      </c>
      <c r="L11357" t="s">
        <v>108808</v>
      </c>
      <c r="N11357" t="s">
        <v>208</v>
      </c>
      <c r="O11357" t="s">
        <v>476</v>
      </c>
      <c r="P11357" t="s">
        <v>476</v>
      </c>
    </row>
    <row r="11358" spans="1:16">
      <c r="A11358" s="484" t="s">
        <v>45905</v>
      </c>
      <c r="B11358" s="485" t="s">
        <v>45904</v>
      </c>
      <c r="C11358" t="s">
        <v>45903</v>
      </c>
      <c r="D11358" t="s">
        <v>45903</v>
      </c>
      <c r="E11358" t="str">
        <f t="shared" si="177"/>
        <v>622242 - LAMOTTE ALEXIA</v>
      </c>
      <c r="F11358" t="s">
        <v>9563</v>
      </c>
      <c r="G11358" t="s">
        <v>45902</v>
      </c>
      <c r="I11358" t="s">
        <v>1285</v>
      </c>
      <c r="J11358" t="s">
        <v>45901</v>
      </c>
      <c r="K11358" t="s">
        <v>208</v>
      </c>
      <c r="L11358" t="s">
        <v>45900</v>
      </c>
      <c r="N11358" t="s">
        <v>208</v>
      </c>
      <c r="O11358" t="s">
        <v>476</v>
      </c>
      <c r="P11358" t="s">
        <v>476</v>
      </c>
    </row>
    <row r="11359" spans="1:16">
      <c r="A11359" s="484" t="s">
        <v>16577</v>
      </c>
      <c r="B11359" s="485" t="s">
        <v>16576</v>
      </c>
      <c r="C11359" t="s">
        <v>16575</v>
      </c>
      <c r="D11359" t="s">
        <v>16575</v>
      </c>
      <c r="E11359" t="str">
        <f t="shared" si="177"/>
        <v>625437 - SKINHAPTICS</v>
      </c>
      <c r="F11359" t="s">
        <v>15838</v>
      </c>
      <c r="G11359" t="s">
        <v>16574</v>
      </c>
      <c r="I11359" t="s">
        <v>626</v>
      </c>
      <c r="J11359" t="s">
        <v>16573</v>
      </c>
      <c r="K11359" t="s">
        <v>208</v>
      </c>
      <c r="L11359" t="s">
        <v>16572</v>
      </c>
      <c r="N11359" t="s">
        <v>208</v>
      </c>
      <c r="O11359" t="s">
        <v>476</v>
      </c>
      <c r="P11359" t="s">
        <v>476</v>
      </c>
    </row>
    <row r="11360" spans="1:16">
      <c r="A11360" s="484" t="s">
        <v>87094</v>
      </c>
      <c r="B11360" s="485" t="s">
        <v>87093</v>
      </c>
      <c r="C11360" t="s">
        <v>87092</v>
      </c>
      <c r="D11360" t="s">
        <v>51554</v>
      </c>
      <c r="E11360" t="str">
        <f t="shared" si="177"/>
        <v>553621 - DIFFERENCIA</v>
      </c>
      <c r="F11360" t="s">
        <v>1649</v>
      </c>
      <c r="G11360" t="s">
        <v>87091</v>
      </c>
      <c r="I11360" t="s">
        <v>18137</v>
      </c>
      <c r="J11360" t="s">
        <v>87090</v>
      </c>
      <c r="K11360" t="s">
        <v>208</v>
      </c>
      <c r="L11360" t="s">
        <v>87089</v>
      </c>
      <c r="N11360" t="s">
        <v>208</v>
      </c>
      <c r="O11360" t="s">
        <v>476</v>
      </c>
      <c r="P11360" t="s">
        <v>476</v>
      </c>
    </row>
    <row r="11361" spans="1:16">
      <c r="A11361" s="484" t="s">
        <v>1246</v>
      </c>
      <c r="B11361" s="485" t="s">
        <v>1245</v>
      </c>
      <c r="C11361" t="s">
        <v>1244</v>
      </c>
      <c r="D11361" t="s">
        <v>1244</v>
      </c>
      <c r="E11361" t="str">
        <f t="shared" si="177"/>
        <v>612390 - ZEBRA FORMATION</v>
      </c>
      <c r="F11361" t="s">
        <v>1243</v>
      </c>
      <c r="G11361" t="s">
        <v>1242</v>
      </c>
      <c r="I11361" t="s">
        <v>1241</v>
      </c>
      <c r="J11361" t="s">
        <v>1240</v>
      </c>
      <c r="K11361" t="s">
        <v>208</v>
      </c>
      <c r="L11361" t="s">
        <v>1239</v>
      </c>
      <c r="N11361" t="s">
        <v>208</v>
      </c>
      <c r="O11361" t="s">
        <v>476</v>
      </c>
      <c r="P11361" t="s">
        <v>476</v>
      </c>
    </row>
    <row r="11362" spans="1:16">
      <c r="A11362" s="484" t="s">
        <v>70039</v>
      </c>
      <c r="B11362" s="485" t="s">
        <v>70038</v>
      </c>
      <c r="C11362" t="s">
        <v>70037</v>
      </c>
      <c r="D11362" t="s">
        <v>70036</v>
      </c>
      <c r="E11362" t="str">
        <f t="shared" si="177"/>
        <v>518505 - FERD</v>
      </c>
      <c r="F11362" t="s">
        <v>52112</v>
      </c>
      <c r="G11362" t="s">
        <v>70035</v>
      </c>
      <c r="H11362" t="s">
        <v>70034</v>
      </c>
      <c r="I11362" t="s">
        <v>23688</v>
      </c>
      <c r="J11362" t="s">
        <v>70033</v>
      </c>
      <c r="K11362" t="s">
        <v>208</v>
      </c>
      <c r="L11362" t="s">
        <v>70032</v>
      </c>
      <c r="N11362" t="s">
        <v>208</v>
      </c>
      <c r="O11362" t="s">
        <v>476</v>
      </c>
      <c r="P11362" t="s">
        <v>476</v>
      </c>
    </row>
    <row r="11363" spans="1:16">
      <c r="A11363" s="484" t="s">
        <v>93006</v>
      </c>
      <c r="B11363" s="485" t="s">
        <v>93005</v>
      </c>
      <c r="C11363" t="s">
        <v>93004</v>
      </c>
      <c r="D11363" t="s">
        <v>93003</v>
      </c>
      <c r="E11363" t="str">
        <f t="shared" si="177"/>
        <v>652556 - CEJCA</v>
      </c>
      <c r="F11363" t="s">
        <v>2460</v>
      </c>
      <c r="G11363" t="s">
        <v>93002</v>
      </c>
      <c r="I11363" t="s">
        <v>93001</v>
      </c>
      <c r="J11363" t="s">
        <v>93000</v>
      </c>
      <c r="K11363" t="s">
        <v>208</v>
      </c>
      <c r="L11363" t="s">
        <v>92999</v>
      </c>
      <c r="N11363" t="s">
        <v>208</v>
      </c>
      <c r="O11363" t="s">
        <v>476</v>
      </c>
      <c r="P11363" t="s">
        <v>476</v>
      </c>
    </row>
    <row r="11364" spans="1:16">
      <c r="A11364" s="484" t="s">
        <v>20511</v>
      </c>
      <c r="B11364" s="485" t="s">
        <v>20510</v>
      </c>
      <c r="C11364" t="s">
        <v>20509</v>
      </c>
      <c r="D11364" t="s">
        <v>20509</v>
      </c>
      <c r="E11364" t="str">
        <f t="shared" si="177"/>
        <v>482997 - SANANES SANDRINE</v>
      </c>
      <c r="F11364" t="s">
        <v>4307</v>
      </c>
      <c r="G11364" t="s">
        <v>20508</v>
      </c>
      <c r="I11364" t="s">
        <v>20507</v>
      </c>
      <c r="J11364" t="s">
        <v>20506</v>
      </c>
      <c r="K11364" t="s">
        <v>208</v>
      </c>
      <c r="L11364" t="s">
        <v>20505</v>
      </c>
      <c r="N11364" t="s">
        <v>208</v>
      </c>
      <c r="O11364" t="s">
        <v>476</v>
      </c>
      <c r="P11364" t="s">
        <v>476</v>
      </c>
    </row>
    <row r="11365" spans="1:16">
      <c r="A11365" s="484" t="s">
        <v>94531</v>
      </c>
      <c r="B11365" s="485" t="s">
        <v>94530</v>
      </c>
      <c r="C11365" t="s">
        <v>94529</v>
      </c>
      <c r="D11365" t="s">
        <v>94528</v>
      </c>
      <c r="E11365" t="str">
        <f t="shared" si="177"/>
        <v>606765 - CMUC</v>
      </c>
      <c r="F11365" t="s">
        <v>16324</v>
      </c>
      <c r="G11365" t="s">
        <v>94527</v>
      </c>
      <c r="I11365" t="s">
        <v>4809</v>
      </c>
      <c r="J11365" t="s">
        <v>4808</v>
      </c>
      <c r="K11365" t="s">
        <v>94526</v>
      </c>
      <c r="L11365" t="s">
        <v>94525</v>
      </c>
      <c r="N11365" t="s">
        <v>208</v>
      </c>
      <c r="O11365" t="s">
        <v>476</v>
      </c>
      <c r="P11365" t="s">
        <v>476</v>
      </c>
    </row>
    <row r="11366" spans="1:16">
      <c r="A11366" s="484" t="s">
        <v>126292</v>
      </c>
      <c r="B11366" s="485" t="s">
        <v>126291</v>
      </c>
      <c r="C11366" t="s">
        <v>126290</v>
      </c>
      <c r="D11366" t="s">
        <v>126289</v>
      </c>
      <c r="E11366" t="str">
        <f t="shared" si="177"/>
        <v>603107 - ADPC 74</v>
      </c>
      <c r="F11366" t="s">
        <v>8866</v>
      </c>
      <c r="G11366" t="s">
        <v>126288</v>
      </c>
      <c r="I11366" t="s">
        <v>126287</v>
      </c>
      <c r="J11366" t="s">
        <v>126286</v>
      </c>
      <c r="K11366" t="s">
        <v>208</v>
      </c>
      <c r="L11366" t="s">
        <v>126285</v>
      </c>
      <c r="N11366" t="s">
        <v>208</v>
      </c>
      <c r="O11366" t="s">
        <v>476</v>
      </c>
      <c r="P11366" t="s">
        <v>476</v>
      </c>
    </row>
    <row r="11367" spans="1:16">
      <c r="A11367" s="484" t="s">
        <v>70279</v>
      </c>
      <c r="B11367" s="485" t="s">
        <v>70278</v>
      </c>
      <c r="C11367" t="s">
        <v>70277</v>
      </c>
      <c r="D11367" t="s">
        <v>70276</v>
      </c>
      <c r="E11367" t="str">
        <f t="shared" si="177"/>
        <v>576736 - FORMATION AUDIT CONSEIL - FORAUCO STE LUCE SUR LOIRE</v>
      </c>
      <c r="F11367" t="s">
        <v>35229</v>
      </c>
      <c r="G11367" t="s">
        <v>70275</v>
      </c>
      <c r="I11367" t="s">
        <v>31066</v>
      </c>
      <c r="J11367" t="s">
        <v>70274</v>
      </c>
      <c r="K11367" t="s">
        <v>208</v>
      </c>
      <c r="L11367" t="s">
        <v>70273</v>
      </c>
      <c r="N11367" t="s">
        <v>208</v>
      </c>
      <c r="O11367" t="s">
        <v>476</v>
      </c>
      <c r="P11367" t="s">
        <v>476</v>
      </c>
    </row>
    <row r="11368" spans="1:16">
      <c r="A11368" s="484" t="s">
        <v>43073</v>
      </c>
      <c r="B11368" s="485" t="s">
        <v>43072</v>
      </c>
      <c r="C11368" t="s">
        <v>43071</v>
      </c>
      <c r="D11368" t="s">
        <v>43071</v>
      </c>
      <c r="E11368" t="str">
        <f t="shared" si="177"/>
        <v>529047 - LEXFORMATION</v>
      </c>
      <c r="F11368" t="s">
        <v>1077</v>
      </c>
      <c r="G11368" t="s">
        <v>43070</v>
      </c>
      <c r="I11368" t="s">
        <v>25816</v>
      </c>
      <c r="J11368" t="s">
        <v>43069</v>
      </c>
      <c r="K11368" t="s">
        <v>208</v>
      </c>
      <c r="L11368" t="s">
        <v>43068</v>
      </c>
      <c r="N11368" t="s">
        <v>208</v>
      </c>
      <c r="O11368" t="s">
        <v>476</v>
      </c>
      <c r="P11368" t="s">
        <v>476</v>
      </c>
    </row>
    <row r="11369" spans="1:16">
      <c r="A11369" s="484" t="s">
        <v>115344</v>
      </c>
      <c r="B11369" s="485" t="s">
        <v>115343</v>
      </c>
      <c r="C11369" t="s">
        <v>115342</v>
      </c>
      <c r="D11369" t="s">
        <v>115342</v>
      </c>
      <c r="E11369" t="str">
        <f t="shared" si="177"/>
        <v>530906 - A2SE CONSEIL</v>
      </c>
      <c r="F11369" t="s">
        <v>55193</v>
      </c>
      <c r="G11369" t="s">
        <v>115341</v>
      </c>
      <c r="H11369" t="s">
        <v>115340</v>
      </c>
      <c r="I11369" t="s">
        <v>26563</v>
      </c>
      <c r="J11369" t="s">
        <v>115339</v>
      </c>
      <c r="K11369" t="s">
        <v>208</v>
      </c>
      <c r="L11369" t="s">
        <v>115338</v>
      </c>
      <c r="N11369" t="s">
        <v>208</v>
      </c>
      <c r="O11369" t="s">
        <v>476</v>
      </c>
      <c r="P11369" t="s">
        <v>476</v>
      </c>
    </row>
    <row r="11370" spans="1:16">
      <c r="A11370" s="484" t="s">
        <v>28020</v>
      </c>
      <c r="B11370" s="485" t="s">
        <v>28019</v>
      </c>
      <c r="C11370" t="s">
        <v>28018</v>
      </c>
      <c r="D11370" t="s">
        <v>28018</v>
      </c>
      <c r="E11370" t="str">
        <f t="shared" si="177"/>
        <v>641455 - PICARD ISABELLE</v>
      </c>
      <c r="F11370" t="s">
        <v>7867</v>
      </c>
      <c r="G11370" t="s">
        <v>28017</v>
      </c>
      <c r="I11370" t="s">
        <v>28016</v>
      </c>
      <c r="K11370" t="s">
        <v>208</v>
      </c>
      <c r="L11370" t="s">
        <v>28015</v>
      </c>
      <c r="N11370" t="s">
        <v>208</v>
      </c>
      <c r="O11370" t="s">
        <v>476</v>
      </c>
      <c r="P11370" t="s">
        <v>476</v>
      </c>
    </row>
    <row r="11371" spans="1:16">
      <c r="A11371" s="484" t="s">
        <v>83089</v>
      </c>
      <c r="B11371" s="485" t="s">
        <v>83088</v>
      </c>
      <c r="C11371" t="s">
        <v>83087</v>
      </c>
      <c r="D11371" t="s">
        <v>83086</v>
      </c>
      <c r="E11371" t="str">
        <f t="shared" si="177"/>
        <v>518270 - ESDEC</v>
      </c>
      <c r="F11371" t="s">
        <v>16047</v>
      </c>
      <c r="G11371" t="s">
        <v>83085</v>
      </c>
      <c r="I11371" t="s">
        <v>8105</v>
      </c>
      <c r="J11371" t="s">
        <v>83084</v>
      </c>
      <c r="K11371" t="s">
        <v>208</v>
      </c>
      <c r="L11371" t="s">
        <v>83083</v>
      </c>
      <c r="N11371" t="s">
        <v>208</v>
      </c>
      <c r="O11371" t="s">
        <v>476</v>
      </c>
      <c r="P11371" t="s">
        <v>476</v>
      </c>
    </row>
    <row r="11372" spans="1:16">
      <c r="A11372" s="484" t="s">
        <v>96434</v>
      </c>
      <c r="B11372" s="485" t="s">
        <v>96433</v>
      </c>
      <c r="C11372" t="s">
        <v>96432</v>
      </c>
      <c r="D11372" t="s">
        <v>96432</v>
      </c>
      <c r="E11372" t="str">
        <f t="shared" si="177"/>
        <v>612042 - CHEF AND WINE</v>
      </c>
      <c r="F11372" t="s">
        <v>33648</v>
      </c>
      <c r="G11372" t="s">
        <v>96431</v>
      </c>
      <c r="H11372" t="s">
        <v>96430</v>
      </c>
      <c r="I11372" t="s">
        <v>45012</v>
      </c>
      <c r="J11372" t="s">
        <v>96429</v>
      </c>
      <c r="K11372" t="s">
        <v>208</v>
      </c>
      <c r="L11372" t="s">
        <v>96428</v>
      </c>
      <c r="N11372" t="s">
        <v>208</v>
      </c>
      <c r="O11372" t="s">
        <v>476</v>
      </c>
      <c r="P11372" t="s">
        <v>476</v>
      </c>
    </row>
    <row r="11373" spans="1:16">
      <c r="A11373" s="484" t="s">
        <v>69520</v>
      </c>
      <c r="B11373" s="485" t="s">
        <v>69519</v>
      </c>
      <c r="C11373" t="s">
        <v>69518</v>
      </c>
      <c r="D11373" t="s">
        <v>69518</v>
      </c>
      <c r="E11373" t="str">
        <f t="shared" si="177"/>
        <v>515073 - FORMATIONS BIO STE MARTHE SARL</v>
      </c>
      <c r="F11373" t="s">
        <v>707</v>
      </c>
      <c r="G11373" t="s">
        <v>69517</v>
      </c>
      <c r="I11373" t="s">
        <v>68132</v>
      </c>
      <c r="J11373" t="s">
        <v>69516</v>
      </c>
      <c r="K11373" t="s">
        <v>208</v>
      </c>
      <c r="L11373" t="s">
        <v>69515</v>
      </c>
      <c r="N11373" t="s">
        <v>208</v>
      </c>
      <c r="O11373" t="s">
        <v>476</v>
      </c>
      <c r="P11373" t="s">
        <v>476</v>
      </c>
    </row>
    <row r="11374" spans="1:16">
      <c r="A11374" s="484" t="s">
        <v>24990</v>
      </c>
      <c r="B11374" s="485" t="s">
        <v>24989</v>
      </c>
      <c r="C11374" t="s">
        <v>24988</v>
      </c>
      <c r="D11374" t="s">
        <v>24987</v>
      </c>
      <c r="E11374" t="str">
        <f t="shared" si="177"/>
        <v>575586 - PRP</v>
      </c>
      <c r="F11374" t="s">
        <v>5371</v>
      </c>
      <c r="G11374" t="s">
        <v>24986</v>
      </c>
      <c r="I11374" t="s">
        <v>24985</v>
      </c>
      <c r="J11374" t="s">
        <v>24984</v>
      </c>
      <c r="K11374" t="s">
        <v>208</v>
      </c>
      <c r="L11374" t="s">
        <v>24983</v>
      </c>
      <c r="N11374" t="s">
        <v>208</v>
      </c>
      <c r="O11374" t="s">
        <v>476</v>
      </c>
      <c r="P11374" t="s">
        <v>476</v>
      </c>
    </row>
    <row r="11375" spans="1:16">
      <c r="A11375" s="484" t="s">
        <v>94700</v>
      </c>
      <c r="B11375" s="485" t="s">
        <v>94699</v>
      </c>
      <c r="C11375" t="s">
        <v>94698</v>
      </c>
      <c r="D11375" t="s">
        <v>94697</v>
      </c>
      <c r="E11375" t="str">
        <f t="shared" si="177"/>
        <v>589690 - COLIN DELPHINE</v>
      </c>
      <c r="F11375" t="s">
        <v>34236</v>
      </c>
      <c r="G11375" t="s">
        <v>94696</v>
      </c>
      <c r="I11375" t="s">
        <v>3921</v>
      </c>
      <c r="K11375" t="s">
        <v>208</v>
      </c>
      <c r="L11375" t="s">
        <v>94695</v>
      </c>
      <c r="N11375" t="s">
        <v>208</v>
      </c>
      <c r="O11375" t="s">
        <v>476</v>
      </c>
      <c r="P11375" t="s">
        <v>476</v>
      </c>
    </row>
    <row r="11376" spans="1:16">
      <c r="A11376" s="484" t="s">
        <v>129584</v>
      </c>
      <c r="B11376" s="485" t="s">
        <v>129583</v>
      </c>
      <c r="C11376" t="s">
        <v>129582</v>
      </c>
      <c r="D11376" t="s">
        <v>129581</v>
      </c>
      <c r="E11376" t="str">
        <f t="shared" si="177"/>
        <v>612364 - ALOC</v>
      </c>
      <c r="F11376" t="s">
        <v>6686</v>
      </c>
      <c r="G11376" t="s">
        <v>129580</v>
      </c>
      <c r="I11376" t="s">
        <v>1542</v>
      </c>
      <c r="J11376" t="s">
        <v>129579</v>
      </c>
      <c r="K11376" t="s">
        <v>208</v>
      </c>
      <c r="L11376" t="s">
        <v>129578</v>
      </c>
      <c r="N11376" t="s">
        <v>207</v>
      </c>
      <c r="O11376" t="s">
        <v>476</v>
      </c>
      <c r="P11376" t="s">
        <v>476</v>
      </c>
    </row>
    <row r="11377" spans="1:16">
      <c r="A11377" s="484" t="s">
        <v>135206</v>
      </c>
      <c r="B11377" s="485" t="s">
        <v>135205</v>
      </c>
      <c r="C11377" t="s">
        <v>135204</v>
      </c>
      <c r="D11377" t="s">
        <v>135204</v>
      </c>
      <c r="E11377" t="str">
        <f t="shared" si="177"/>
        <v>620658 - ACTION HANDICAP FRANCE</v>
      </c>
      <c r="F11377" t="s">
        <v>12050</v>
      </c>
      <c r="G11377" t="s">
        <v>135203</v>
      </c>
      <c r="I11377" t="s">
        <v>626</v>
      </c>
      <c r="J11377" t="s">
        <v>135202</v>
      </c>
      <c r="K11377" t="s">
        <v>208</v>
      </c>
      <c r="L11377" t="s">
        <v>135201</v>
      </c>
      <c r="N11377" t="s">
        <v>208</v>
      </c>
      <c r="O11377" t="s">
        <v>476</v>
      </c>
      <c r="P11377" t="s">
        <v>476</v>
      </c>
    </row>
    <row r="11378" spans="1:16">
      <c r="A11378" s="484" t="s">
        <v>74075</v>
      </c>
      <c r="B11378" s="485" t="s">
        <v>74074</v>
      </c>
      <c r="C11378" t="s">
        <v>74073</v>
      </c>
      <c r="D11378" t="s">
        <v>74073</v>
      </c>
      <c r="E11378" t="str">
        <f t="shared" si="177"/>
        <v>497137 - FAROS INSTITUT</v>
      </c>
      <c r="F11378" t="s">
        <v>46133</v>
      </c>
      <c r="G11378" t="s">
        <v>74072</v>
      </c>
      <c r="I11378" t="s">
        <v>2507</v>
      </c>
      <c r="J11378" t="s">
        <v>74071</v>
      </c>
      <c r="K11378" t="s">
        <v>208</v>
      </c>
      <c r="L11378" t="s">
        <v>74070</v>
      </c>
      <c r="N11378" t="s">
        <v>208</v>
      </c>
      <c r="O11378" t="s">
        <v>476</v>
      </c>
      <c r="P11378" t="s">
        <v>476</v>
      </c>
    </row>
    <row r="11379" spans="1:16">
      <c r="A11379" s="484" t="s">
        <v>80067</v>
      </c>
      <c r="B11379" s="485" t="s">
        <v>80066</v>
      </c>
      <c r="C11379" t="s">
        <v>80065</v>
      </c>
      <c r="D11379" t="s">
        <v>80064</v>
      </c>
      <c r="E11379" t="str">
        <f t="shared" si="177"/>
        <v>558590 - EMPREINTES NATURE</v>
      </c>
      <c r="F11379" t="s">
        <v>637</v>
      </c>
      <c r="G11379" t="s">
        <v>80063</v>
      </c>
      <c r="I11379" t="s">
        <v>795</v>
      </c>
      <c r="J11379" t="s">
        <v>80062</v>
      </c>
      <c r="K11379" t="s">
        <v>208</v>
      </c>
      <c r="L11379" t="s">
        <v>80061</v>
      </c>
      <c r="N11379" t="s">
        <v>208</v>
      </c>
      <c r="O11379" t="s">
        <v>476</v>
      </c>
      <c r="P11379" t="s">
        <v>476</v>
      </c>
    </row>
    <row r="11380" spans="1:16">
      <c r="A11380" s="484" t="s">
        <v>105245</v>
      </c>
      <c r="B11380" s="485" t="s">
        <v>105244</v>
      </c>
      <c r="C11380" t="s">
        <v>105243</v>
      </c>
      <c r="D11380" t="s">
        <v>105243</v>
      </c>
      <c r="E11380" t="str">
        <f t="shared" si="177"/>
        <v>636289 - CENTRE FICHTER</v>
      </c>
      <c r="F11380" t="s">
        <v>16324</v>
      </c>
      <c r="G11380" t="s">
        <v>105242</v>
      </c>
      <c r="I11380" t="s">
        <v>2739</v>
      </c>
      <c r="J11380" t="s">
        <v>105241</v>
      </c>
      <c r="K11380" t="s">
        <v>208</v>
      </c>
      <c r="L11380" t="s">
        <v>105240</v>
      </c>
      <c r="N11380" t="s">
        <v>208</v>
      </c>
      <c r="O11380" t="s">
        <v>476</v>
      </c>
      <c r="P11380" t="s">
        <v>476</v>
      </c>
    </row>
    <row r="11381" spans="1:16">
      <c r="A11381" s="484" t="s">
        <v>89375</v>
      </c>
      <c r="B11381" s="485" t="s">
        <v>89374</v>
      </c>
      <c r="C11381" t="s">
        <v>89373</v>
      </c>
      <c r="D11381" t="s">
        <v>89372</v>
      </c>
      <c r="E11381" t="str">
        <f t="shared" si="177"/>
        <v>456421 - C2J ALTIM FORMATION VANNES</v>
      </c>
      <c r="F11381" t="s">
        <v>35346</v>
      </c>
      <c r="G11381" t="s">
        <v>89371</v>
      </c>
      <c r="H11381" t="s">
        <v>89370</v>
      </c>
      <c r="I11381" t="s">
        <v>681</v>
      </c>
      <c r="J11381" t="s">
        <v>89369</v>
      </c>
      <c r="K11381" t="s">
        <v>208</v>
      </c>
      <c r="L11381" t="s">
        <v>89368</v>
      </c>
      <c r="N11381" t="s">
        <v>208</v>
      </c>
      <c r="O11381" t="s">
        <v>476</v>
      </c>
      <c r="P11381" t="s">
        <v>476</v>
      </c>
    </row>
    <row r="11382" spans="1:16">
      <c r="A11382" s="484" t="s">
        <v>89381</v>
      </c>
      <c r="B11382" s="485" t="s">
        <v>89374</v>
      </c>
      <c r="C11382" t="s">
        <v>89373</v>
      </c>
      <c r="D11382" t="s">
        <v>89380</v>
      </c>
      <c r="E11382" t="str">
        <f t="shared" si="177"/>
        <v>600430 - C2J ALTIM FORMATION LANESTER</v>
      </c>
      <c r="F11382" t="s">
        <v>8736</v>
      </c>
      <c r="G11382" t="s">
        <v>89379</v>
      </c>
      <c r="H11382" t="s">
        <v>89378</v>
      </c>
      <c r="I11382" t="s">
        <v>72316</v>
      </c>
      <c r="J11382" t="s">
        <v>89377</v>
      </c>
      <c r="K11382" t="s">
        <v>208</v>
      </c>
      <c r="L11382" t="s">
        <v>89376</v>
      </c>
      <c r="N11382" t="s">
        <v>208</v>
      </c>
      <c r="O11382" t="s">
        <v>476</v>
      </c>
      <c r="P11382" t="s">
        <v>476</v>
      </c>
    </row>
    <row r="11383" spans="1:16">
      <c r="A11383" s="484" t="s">
        <v>89562</v>
      </c>
      <c r="B11383" s="485" t="s">
        <v>89561</v>
      </c>
      <c r="C11383" t="s">
        <v>89560</v>
      </c>
      <c r="D11383" t="s">
        <v>89559</v>
      </c>
      <c r="E11383" t="str">
        <f t="shared" si="177"/>
        <v>477783 - MUSIQUES ET DANSES EN FINISTERE</v>
      </c>
      <c r="F11383" t="s">
        <v>18681</v>
      </c>
      <c r="G11383" t="s">
        <v>89558</v>
      </c>
      <c r="I11383" t="s">
        <v>7695</v>
      </c>
      <c r="J11383" t="s">
        <v>89557</v>
      </c>
      <c r="K11383" t="s">
        <v>208</v>
      </c>
      <c r="L11383" t="s">
        <v>89556</v>
      </c>
      <c r="N11383" t="s">
        <v>208</v>
      </c>
      <c r="O11383" t="s">
        <v>476</v>
      </c>
      <c r="P11383" t="s">
        <v>476</v>
      </c>
    </row>
    <row r="11384" spans="1:16">
      <c r="A11384" s="484" t="s">
        <v>12683</v>
      </c>
      <c r="B11384" s="485" t="s">
        <v>12682</v>
      </c>
      <c r="C11384" t="s">
        <v>12681</v>
      </c>
      <c r="D11384" t="s">
        <v>12681</v>
      </c>
      <c r="E11384" t="str">
        <f t="shared" si="177"/>
        <v>634402 - STREEL TABATABAI LARA</v>
      </c>
      <c r="F11384" t="s">
        <v>12680</v>
      </c>
      <c r="G11384" t="s">
        <v>12679</v>
      </c>
      <c r="I11384" t="s">
        <v>12678</v>
      </c>
      <c r="K11384" t="s">
        <v>208</v>
      </c>
      <c r="L11384" t="s">
        <v>12677</v>
      </c>
      <c r="N11384" t="s">
        <v>208</v>
      </c>
      <c r="O11384" t="s">
        <v>476</v>
      </c>
      <c r="P11384" t="s">
        <v>476</v>
      </c>
    </row>
    <row r="11385" spans="1:16">
      <c r="A11385" s="484" t="s">
        <v>65395</v>
      </c>
      <c r="B11385" s="485" t="s">
        <v>65394</v>
      </c>
      <c r="C11385" t="s">
        <v>65393</v>
      </c>
      <c r="D11385" t="s">
        <v>65393</v>
      </c>
      <c r="E11385" t="str">
        <f t="shared" si="177"/>
        <v>513908 - GREPSY CONFERENCES</v>
      </c>
      <c r="F11385" t="s">
        <v>1513</v>
      </c>
      <c r="G11385" t="s">
        <v>65392</v>
      </c>
      <c r="H11385" t="s">
        <v>65391</v>
      </c>
      <c r="I11385" t="s">
        <v>802</v>
      </c>
      <c r="J11385" t="s">
        <v>65390</v>
      </c>
      <c r="K11385" t="s">
        <v>208</v>
      </c>
      <c r="L11385" t="s">
        <v>65389</v>
      </c>
      <c r="N11385" t="s">
        <v>208</v>
      </c>
      <c r="O11385" t="s">
        <v>476</v>
      </c>
      <c r="P11385" t="s">
        <v>476</v>
      </c>
    </row>
    <row r="11386" spans="1:16">
      <c r="A11386" s="484" t="s">
        <v>1463</v>
      </c>
      <c r="B11386" s="485" t="s">
        <v>1462</v>
      </c>
      <c r="C11386" t="s">
        <v>1461</v>
      </c>
      <c r="D11386" t="s">
        <v>1460</v>
      </c>
      <c r="E11386" t="str">
        <f t="shared" si="177"/>
        <v>612418 - YNOV CAMPUS BORDEAUX</v>
      </c>
      <c r="F11386" t="s">
        <v>1459</v>
      </c>
      <c r="G11386" t="s">
        <v>1458</v>
      </c>
      <c r="I11386" t="s">
        <v>749</v>
      </c>
      <c r="J11386" t="s">
        <v>1457</v>
      </c>
      <c r="K11386" t="s">
        <v>208</v>
      </c>
      <c r="L11386" t="s">
        <v>1456</v>
      </c>
      <c r="N11386" t="s">
        <v>207</v>
      </c>
      <c r="O11386" t="s">
        <v>476</v>
      </c>
      <c r="P11386" t="s">
        <v>476</v>
      </c>
    </row>
    <row r="11387" spans="1:16">
      <c r="A11387" s="484" t="s">
        <v>117663</v>
      </c>
      <c r="B11387" s="485" t="s">
        <v>117662</v>
      </c>
      <c r="C11387" t="s">
        <v>117661</v>
      </c>
      <c r="D11387" t="s">
        <v>117661</v>
      </c>
      <c r="E11387" t="str">
        <f t="shared" si="177"/>
        <v>475257 - ATELIERS PARENTS</v>
      </c>
      <c r="F11387" t="s">
        <v>1710</v>
      </c>
      <c r="G11387" t="s">
        <v>117660</v>
      </c>
      <c r="H11387" t="s">
        <v>117659</v>
      </c>
      <c r="I11387" t="s">
        <v>11830</v>
      </c>
      <c r="J11387" t="s">
        <v>117658</v>
      </c>
      <c r="K11387" t="s">
        <v>208</v>
      </c>
      <c r="L11387" t="s">
        <v>117657</v>
      </c>
      <c r="N11387" t="s">
        <v>208</v>
      </c>
      <c r="O11387" t="s">
        <v>476</v>
      </c>
      <c r="P11387" t="s">
        <v>476</v>
      </c>
    </row>
    <row r="11388" spans="1:16">
      <c r="A11388" s="484" t="s">
        <v>3989</v>
      </c>
      <c r="B11388" s="485" t="s">
        <v>3988</v>
      </c>
      <c r="C11388" t="s">
        <v>3987</v>
      </c>
      <c r="D11388" t="s">
        <v>3987</v>
      </c>
      <c r="E11388" t="str">
        <f t="shared" si="177"/>
        <v>580442 - VERYLINK GROUP</v>
      </c>
      <c r="F11388" t="s">
        <v>3986</v>
      </c>
      <c r="G11388" t="s">
        <v>3985</v>
      </c>
      <c r="I11388" t="s">
        <v>836</v>
      </c>
      <c r="K11388" t="s">
        <v>208</v>
      </c>
      <c r="L11388" t="s">
        <v>3984</v>
      </c>
      <c r="N11388" t="s">
        <v>208</v>
      </c>
      <c r="O11388" t="s">
        <v>476</v>
      </c>
      <c r="P11388" t="s">
        <v>476</v>
      </c>
    </row>
    <row r="11389" spans="1:16">
      <c r="A11389" s="484" t="s">
        <v>1828</v>
      </c>
      <c r="B11389" s="485" t="s">
        <v>1827</v>
      </c>
      <c r="C11389" t="s">
        <v>1826</v>
      </c>
      <c r="D11389" t="s">
        <v>1826</v>
      </c>
      <c r="E11389" t="str">
        <f t="shared" si="177"/>
        <v>568442 - WROBEL SAMUEL AIME JOSEPH - CHOEUR DE METIERS FORMATION</v>
      </c>
      <c r="F11389" t="s">
        <v>1825</v>
      </c>
      <c r="G11389" t="s">
        <v>1824</v>
      </c>
      <c r="I11389" t="s">
        <v>1823</v>
      </c>
      <c r="J11389" t="s">
        <v>1822</v>
      </c>
      <c r="K11389" t="s">
        <v>208</v>
      </c>
      <c r="L11389" t="s">
        <v>1821</v>
      </c>
      <c r="N11389" t="s">
        <v>208</v>
      </c>
      <c r="O11389" t="s">
        <v>476</v>
      </c>
      <c r="P11389" t="s">
        <v>476</v>
      </c>
    </row>
    <row r="11390" spans="1:16">
      <c r="A11390" s="484" t="s">
        <v>106943</v>
      </c>
      <c r="B11390" s="485" t="s">
        <v>106942</v>
      </c>
      <c r="C11390" t="s">
        <v>106941</v>
      </c>
      <c r="D11390" t="s">
        <v>106940</v>
      </c>
      <c r="E11390" t="str">
        <f t="shared" si="177"/>
        <v>630500 - CF SANITAIRE ET SOCIAL NOUVELLE AQUITAINE</v>
      </c>
      <c r="F11390" t="s">
        <v>5394</v>
      </c>
      <c r="G11390" t="s">
        <v>106939</v>
      </c>
      <c r="H11390" t="s">
        <v>106938</v>
      </c>
      <c r="I11390" t="s">
        <v>8130</v>
      </c>
      <c r="J11390" t="s">
        <v>106937</v>
      </c>
      <c r="K11390" t="s">
        <v>208</v>
      </c>
      <c r="L11390" t="s">
        <v>106936</v>
      </c>
      <c r="N11390" t="s">
        <v>207</v>
      </c>
      <c r="O11390" t="s">
        <v>476</v>
      </c>
      <c r="P11390" t="s">
        <v>476</v>
      </c>
    </row>
    <row r="11391" spans="1:16">
      <c r="A11391" s="484" t="s">
        <v>21691</v>
      </c>
      <c r="B11391" s="485" t="s">
        <v>21690</v>
      </c>
      <c r="C11391" t="s">
        <v>21689</v>
      </c>
      <c r="D11391" t="s">
        <v>21689</v>
      </c>
      <c r="E11391" t="str">
        <f t="shared" si="177"/>
        <v>538280 - RIQUET JEAN PIERRE AU DELA DES ARBRES</v>
      </c>
      <c r="F11391" t="s">
        <v>1568</v>
      </c>
      <c r="G11391" t="s">
        <v>21688</v>
      </c>
      <c r="H11391" t="s">
        <v>21687</v>
      </c>
      <c r="I11391" t="s">
        <v>771</v>
      </c>
      <c r="J11391" t="s">
        <v>21686</v>
      </c>
      <c r="K11391" t="s">
        <v>208</v>
      </c>
      <c r="L11391" t="s">
        <v>21685</v>
      </c>
      <c r="N11391" t="s">
        <v>208</v>
      </c>
      <c r="O11391" t="s">
        <v>476</v>
      </c>
      <c r="P11391" t="s">
        <v>476</v>
      </c>
    </row>
    <row r="11392" spans="1:16">
      <c r="A11392" s="484" t="s">
        <v>87405</v>
      </c>
      <c r="B11392" s="485" t="s">
        <v>87404</v>
      </c>
      <c r="C11392" t="s">
        <v>87403</v>
      </c>
      <c r="D11392" t="s">
        <v>87402</v>
      </c>
      <c r="E11392" t="str">
        <f t="shared" si="177"/>
        <v>571519 - DEX MED MARSEILLE</v>
      </c>
      <c r="F11392" t="s">
        <v>22970</v>
      </c>
      <c r="G11392" t="s">
        <v>87401</v>
      </c>
      <c r="I11392" t="s">
        <v>1035</v>
      </c>
      <c r="K11392" t="s">
        <v>208</v>
      </c>
      <c r="L11392" t="s">
        <v>87400</v>
      </c>
      <c r="N11392" t="s">
        <v>208</v>
      </c>
      <c r="O11392" t="s">
        <v>476</v>
      </c>
      <c r="P11392" t="s">
        <v>476</v>
      </c>
    </row>
    <row r="11393" spans="1:16">
      <c r="A11393" s="484" t="s">
        <v>8233</v>
      </c>
      <c r="B11393" s="485" t="s">
        <v>8232</v>
      </c>
      <c r="C11393" t="s">
        <v>8231</v>
      </c>
      <c r="D11393" t="s">
        <v>8231</v>
      </c>
      <c r="E11393" t="str">
        <f t="shared" si="177"/>
        <v>665423 - UNICANCER</v>
      </c>
      <c r="F11393" t="s">
        <v>8230</v>
      </c>
      <c r="G11393" t="s">
        <v>8229</v>
      </c>
      <c r="I11393" t="s">
        <v>626</v>
      </c>
      <c r="J11393" t="s">
        <v>8228</v>
      </c>
      <c r="K11393" t="s">
        <v>208</v>
      </c>
      <c r="L11393" t="s">
        <v>8227</v>
      </c>
      <c r="N11393" t="s">
        <v>208</v>
      </c>
      <c r="O11393" t="s">
        <v>476</v>
      </c>
      <c r="P11393" t="s">
        <v>476</v>
      </c>
    </row>
    <row r="11394" spans="1:16">
      <c r="A11394" s="484" t="s">
        <v>122500</v>
      </c>
      <c r="B11394" s="485" t="s">
        <v>122499</v>
      </c>
      <c r="C11394" t="s">
        <v>122498</v>
      </c>
      <c r="D11394" t="s">
        <v>122497</v>
      </c>
      <c r="E11394" t="str">
        <f t="shared" ref="E11394:E11457" si="178">_xlfn.CONCAT(L11394," - ",D11394)</f>
        <v>458375 - RESEAU PCR DU CENTRE</v>
      </c>
      <c r="F11394" t="s">
        <v>2524</v>
      </c>
      <c r="G11394" t="s">
        <v>122496</v>
      </c>
      <c r="H11394" t="s">
        <v>122495</v>
      </c>
      <c r="I11394" t="s">
        <v>4220</v>
      </c>
      <c r="J11394" t="s">
        <v>122494</v>
      </c>
      <c r="K11394" t="s">
        <v>208</v>
      </c>
      <c r="L11394" t="s">
        <v>122493</v>
      </c>
      <c r="N11394" t="s">
        <v>208</v>
      </c>
      <c r="O11394" t="s">
        <v>476</v>
      </c>
      <c r="P11394" t="s">
        <v>476</v>
      </c>
    </row>
    <row r="11395" spans="1:16">
      <c r="A11395" s="484" t="s">
        <v>27260</v>
      </c>
      <c r="B11395" s="485" t="s">
        <v>27259</v>
      </c>
      <c r="C11395" t="s">
        <v>27258</v>
      </c>
      <c r="D11395" t="s">
        <v>27258</v>
      </c>
      <c r="E11395" t="str">
        <f t="shared" si="178"/>
        <v>440838 - POLE CULTURE ET SANTE EN NOUVELLE AQUITAINE</v>
      </c>
      <c r="F11395" t="s">
        <v>17407</v>
      </c>
      <c r="G11395" t="s">
        <v>27257</v>
      </c>
      <c r="H11395" t="s">
        <v>27256</v>
      </c>
      <c r="I11395" t="s">
        <v>749</v>
      </c>
      <c r="J11395" t="s">
        <v>27255</v>
      </c>
      <c r="K11395" t="s">
        <v>208</v>
      </c>
      <c r="L11395" t="s">
        <v>27254</v>
      </c>
      <c r="N11395" t="s">
        <v>208</v>
      </c>
      <c r="O11395" t="s">
        <v>476</v>
      </c>
      <c r="P11395" t="s">
        <v>476</v>
      </c>
    </row>
    <row r="11396" spans="1:16">
      <c r="A11396" s="484" t="s">
        <v>117684</v>
      </c>
      <c r="B11396" s="485" t="s">
        <v>117683</v>
      </c>
      <c r="C11396" t="s">
        <v>117682</v>
      </c>
      <c r="D11396" t="s">
        <v>117681</v>
      </c>
      <c r="E11396" t="str">
        <f t="shared" si="178"/>
        <v>485408 - AAC</v>
      </c>
      <c r="F11396" t="s">
        <v>1077</v>
      </c>
      <c r="G11396" t="s">
        <v>117680</v>
      </c>
      <c r="I11396" t="s">
        <v>1799</v>
      </c>
      <c r="J11396" t="s">
        <v>117679</v>
      </c>
      <c r="K11396" t="s">
        <v>208</v>
      </c>
      <c r="L11396" t="s">
        <v>117678</v>
      </c>
      <c r="N11396" t="s">
        <v>208</v>
      </c>
      <c r="O11396" t="s">
        <v>476</v>
      </c>
      <c r="P11396" t="s">
        <v>476</v>
      </c>
    </row>
    <row r="11397" spans="1:16">
      <c r="A11397" s="484" t="s">
        <v>46685</v>
      </c>
      <c r="B11397" s="485" t="s">
        <v>46684</v>
      </c>
      <c r="C11397" t="s">
        <v>46683</v>
      </c>
      <c r="D11397" t="s">
        <v>46683</v>
      </c>
      <c r="E11397" t="str">
        <f t="shared" si="178"/>
        <v>549186 - LA VOIE DE LA FORMATION</v>
      </c>
      <c r="F11397" t="s">
        <v>46682</v>
      </c>
      <c r="G11397" t="s">
        <v>46681</v>
      </c>
      <c r="I11397" t="s">
        <v>1542</v>
      </c>
      <c r="J11397" t="s">
        <v>46680</v>
      </c>
      <c r="K11397" t="s">
        <v>208</v>
      </c>
      <c r="L11397" t="s">
        <v>46679</v>
      </c>
      <c r="N11397" t="s">
        <v>208</v>
      </c>
      <c r="O11397" t="s">
        <v>476</v>
      </c>
      <c r="P11397" t="s">
        <v>476</v>
      </c>
    </row>
    <row r="11398" spans="1:16">
      <c r="A11398" s="484" t="s">
        <v>13691</v>
      </c>
      <c r="B11398" s="485" t="s">
        <v>13690</v>
      </c>
      <c r="C11398" t="s">
        <v>13689</v>
      </c>
      <c r="D11398" t="s">
        <v>13688</v>
      </c>
      <c r="E11398" t="str">
        <f t="shared" si="178"/>
        <v>500380 - SOUISSI CORINNE</v>
      </c>
      <c r="F11398" t="s">
        <v>13687</v>
      </c>
      <c r="G11398" t="s">
        <v>13686</v>
      </c>
      <c r="I11398" t="s">
        <v>3929</v>
      </c>
      <c r="J11398" t="s">
        <v>13685</v>
      </c>
      <c r="K11398" t="s">
        <v>208</v>
      </c>
      <c r="L11398" t="s">
        <v>13684</v>
      </c>
      <c r="N11398" t="s">
        <v>208</v>
      </c>
      <c r="O11398" t="s">
        <v>476</v>
      </c>
      <c r="P11398" t="s">
        <v>476</v>
      </c>
    </row>
    <row r="11399" spans="1:16">
      <c r="A11399" s="484" t="s">
        <v>115317</v>
      </c>
      <c r="B11399" s="485" t="s">
        <v>115316</v>
      </c>
      <c r="C11399" t="s">
        <v>115315</v>
      </c>
      <c r="D11399" t="s">
        <v>115315</v>
      </c>
      <c r="E11399" t="str">
        <f t="shared" si="178"/>
        <v>486693 - A3C A2LIENOR PACA</v>
      </c>
      <c r="F11399" t="s">
        <v>4718</v>
      </c>
      <c r="G11399" t="s">
        <v>115314</v>
      </c>
      <c r="I11399" t="s">
        <v>20151</v>
      </c>
      <c r="J11399" t="s">
        <v>115313</v>
      </c>
      <c r="K11399" t="s">
        <v>208</v>
      </c>
      <c r="L11399" t="s">
        <v>115312</v>
      </c>
      <c r="N11399" t="s">
        <v>208</v>
      </c>
      <c r="O11399" t="s">
        <v>476</v>
      </c>
      <c r="P11399" t="s">
        <v>476</v>
      </c>
    </row>
    <row r="11400" spans="1:16">
      <c r="A11400" s="484" t="s">
        <v>38449</v>
      </c>
      <c r="B11400" s="485" t="s">
        <v>38448</v>
      </c>
      <c r="C11400" t="s">
        <v>38447</v>
      </c>
      <c r="D11400" t="s">
        <v>38447</v>
      </c>
      <c r="E11400" t="str">
        <f t="shared" si="178"/>
        <v>574909 - MARAE</v>
      </c>
      <c r="F11400" t="s">
        <v>8706</v>
      </c>
      <c r="G11400" t="s">
        <v>38446</v>
      </c>
      <c r="I11400" t="s">
        <v>7644</v>
      </c>
      <c r="J11400" t="s">
        <v>38445</v>
      </c>
      <c r="K11400" t="s">
        <v>208</v>
      </c>
      <c r="L11400" t="s">
        <v>38444</v>
      </c>
      <c r="N11400" t="s">
        <v>208</v>
      </c>
      <c r="O11400" t="s">
        <v>476</v>
      </c>
      <c r="P11400" t="s">
        <v>476</v>
      </c>
    </row>
    <row r="11401" spans="1:16">
      <c r="A11401" s="484" t="s">
        <v>30704</v>
      </c>
      <c r="B11401" s="485" t="s">
        <v>30703</v>
      </c>
      <c r="C11401" t="s">
        <v>30702</v>
      </c>
      <c r="D11401" t="s">
        <v>30702</v>
      </c>
      <c r="E11401" t="str">
        <f t="shared" si="178"/>
        <v>555289 - ORIENS DEVELOPPEMENT</v>
      </c>
      <c r="F11401" t="s">
        <v>1513</v>
      </c>
      <c r="G11401" t="s">
        <v>30701</v>
      </c>
      <c r="I11401" t="s">
        <v>1814</v>
      </c>
      <c r="J11401" t="s">
        <v>30700</v>
      </c>
      <c r="K11401" t="s">
        <v>208</v>
      </c>
      <c r="L11401" t="s">
        <v>30699</v>
      </c>
      <c r="N11401" t="s">
        <v>208</v>
      </c>
      <c r="O11401" t="s">
        <v>476</v>
      </c>
      <c r="P11401" t="s">
        <v>476</v>
      </c>
    </row>
    <row r="11402" spans="1:16">
      <c r="A11402" s="484" t="s">
        <v>74985</v>
      </c>
      <c r="B11402" s="485" t="s">
        <v>74984</v>
      </c>
      <c r="C11402" t="s">
        <v>74983</v>
      </c>
      <c r="D11402" t="s">
        <v>74983</v>
      </c>
      <c r="E11402" t="str">
        <f t="shared" si="178"/>
        <v>591300 - EVEREST STUDIO GROUP</v>
      </c>
      <c r="F11402" t="s">
        <v>74982</v>
      </c>
      <c r="G11402" t="s">
        <v>74981</v>
      </c>
      <c r="I11402" t="s">
        <v>74980</v>
      </c>
      <c r="J11402" t="s">
        <v>74979</v>
      </c>
      <c r="K11402" t="s">
        <v>208</v>
      </c>
      <c r="L11402" t="s">
        <v>74978</v>
      </c>
      <c r="N11402" t="s">
        <v>208</v>
      </c>
      <c r="O11402" t="s">
        <v>476</v>
      </c>
      <c r="P11402" t="s">
        <v>476</v>
      </c>
    </row>
    <row r="11403" spans="1:16">
      <c r="A11403" s="484" t="s">
        <v>64488</v>
      </c>
      <c r="B11403" s="485" t="s">
        <v>64487</v>
      </c>
      <c r="C11403" t="s">
        <v>64486</v>
      </c>
      <c r="D11403" t="s">
        <v>64486</v>
      </c>
      <c r="E11403" t="str">
        <f t="shared" si="178"/>
        <v>509360 - GROUPE COACHING ESTHETIQUE FRANCE</v>
      </c>
      <c r="F11403" t="s">
        <v>707</v>
      </c>
      <c r="G11403" t="s">
        <v>64485</v>
      </c>
      <c r="H11403" t="s">
        <v>64484</v>
      </c>
      <c r="I11403" t="s">
        <v>64483</v>
      </c>
      <c r="J11403" t="s">
        <v>64482</v>
      </c>
      <c r="K11403" t="s">
        <v>208</v>
      </c>
      <c r="L11403" t="s">
        <v>64481</v>
      </c>
      <c r="N11403" t="s">
        <v>208</v>
      </c>
      <c r="O11403" t="s">
        <v>476</v>
      </c>
      <c r="P11403" t="s">
        <v>476</v>
      </c>
    </row>
    <row r="11404" spans="1:16">
      <c r="A11404" s="484" t="s">
        <v>129709</v>
      </c>
      <c r="B11404" s="485" t="s">
        <v>129708</v>
      </c>
      <c r="C11404" t="s">
        <v>129707</v>
      </c>
      <c r="D11404" t="s">
        <v>129707</v>
      </c>
      <c r="E11404" t="str">
        <f t="shared" si="178"/>
        <v>490003 - ALTER AVENIR</v>
      </c>
      <c r="F11404" t="s">
        <v>1817</v>
      </c>
      <c r="G11404" t="s">
        <v>3407</v>
      </c>
      <c r="I11404" t="s">
        <v>1814</v>
      </c>
      <c r="J11404" t="s">
        <v>129706</v>
      </c>
      <c r="K11404" t="s">
        <v>208</v>
      </c>
      <c r="L11404" t="s">
        <v>129705</v>
      </c>
      <c r="N11404" t="s">
        <v>208</v>
      </c>
      <c r="O11404" t="s">
        <v>476</v>
      </c>
      <c r="P11404" t="s">
        <v>476</v>
      </c>
    </row>
    <row r="11405" spans="1:16">
      <c r="A11405" s="484" t="s">
        <v>64588</v>
      </c>
      <c r="B11405" s="485" t="s">
        <v>64587</v>
      </c>
      <c r="C11405" t="s">
        <v>64586</v>
      </c>
      <c r="D11405" t="s">
        <v>64586</v>
      </c>
      <c r="E11405" t="str">
        <f t="shared" si="178"/>
        <v>443013 - GROUPE ACN</v>
      </c>
      <c r="F11405" t="s">
        <v>4363</v>
      </c>
      <c r="G11405" t="s">
        <v>64585</v>
      </c>
      <c r="I11405" t="s">
        <v>21407</v>
      </c>
      <c r="J11405" t="s">
        <v>64584</v>
      </c>
      <c r="K11405" t="s">
        <v>208</v>
      </c>
      <c r="L11405" t="s">
        <v>64583</v>
      </c>
      <c r="N11405" t="s">
        <v>208</v>
      </c>
      <c r="O11405" t="s">
        <v>476</v>
      </c>
      <c r="P11405" t="s">
        <v>476</v>
      </c>
    </row>
    <row r="11406" spans="1:16">
      <c r="A11406" s="484" t="s">
        <v>120841</v>
      </c>
      <c r="B11406" s="485" t="s">
        <v>120840</v>
      </c>
      <c r="C11406" t="s">
        <v>120839</v>
      </c>
      <c r="D11406" t="s">
        <v>120839</v>
      </c>
      <c r="E11406" t="str">
        <f t="shared" si="178"/>
        <v>657943 - ASSOCIATION JOKER</v>
      </c>
      <c r="F11406" t="s">
        <v>39188</v>
      </c>
      <c r="G11406" t="s">
        <v>120838</v>
      </c>
      <c r="I11406" t="s">
        <v>120837</v>
      </c>
      <c r="J11406" t="s">
        <v>120836</v>
      </c>
      <c r="K11406" t="s">
        <v>208</v>
      </c>
      <c r="L11406" t="s">
        <v>120835</v>
      </c>
      <c r="N11406" t="s">
        <v>208</v>
      </c>
      <c r="O11406" t="s">
        <v>476</v>
      </c>
      <c r="P11406" t="s">
        <v>476</v>
      </c>
    </row>
    <row r="11407" spans="1:16">
      <c r="A11407" s="484" t="s">
        <v>11270</v>
      </c>
      <c r="B11407" s="485" t="s">
        <v>11269</v>
      </c>
      <c r="C11407" t="s">
        <v>11268</v>
      </c>
      <c r="D11407" t="s">
        <v>11268</v>
      </c>
      <c r="E11407" t="str">
        <f t="shared" si="178"/>
        <v>591762 - TALK FIRST</v>
      </c>
      <c r="F11407" t="s">
        <v>11267</v>
      </c>
      <c r="G11407" t="s">
        <v>11266</v>
      </c>
      <c r="H11407" t="s">
        <v>11265</v>
      </c>
      <c r="I11407" t="s">
        <v>1228</v>
      </c>
      <c r="J11407" t="s">
        <v>11264</v>
      </c>
      <c r="K11407" t="s">
        <v>208</v>
      </c>
      <c r="L11407" t="s">
        <v>11263</v>
      </c>
      <c r="N11407" t="s">
        <v>208</v>
      </c>
      <c r="O11407" t="s">
        <v>476</v>
      </c>
      <c r="P11407" t="s">
        <v>476</v>
      </c>
    </row>
    <row r="11408" spans="1:16">
      <c r="A11408" s="484" t="s">
        <v>62445</v>
      </c>
      <c r="B11408" s="485" t="s">
        <v>62444</v>
      </c>
      <c r="C11408" t="s">
        <v>62443</v>
      </c>
      <c r="D11408" t="s">
        <v>62443</v>
      </c>
      <c r="E11408" t="str">
        <f t="shared" si="178"/>
        <v>555174 - HAMOIR OLIVIER</v>
      </c>
      <c r="F11408" t="s">
        <v>7547</v>
      </c>
      <c r="G11408" t="s">
        <v>62442</v>
      </c>
      <c r="I11408" t="s">
        <v>1814</v>
      </c>
      <c r="K11408" t="s">
        <v>208</v>
      </c>
      <c r="L11408" t="s">
        <v>62441</v>
      </c>
      <c r="N11408" t="s">
        <v>208</v>
      </c>
      <c r="O11408" t="s">
        <v>476</v>
      </c>
      <c r="P11408" t="s">
        <v>476</v>
      </c>
    </row>
    <row r="11409" spans="1:16">
      <c r="A11409" s="484" t="s">
        <v>85716</v>
      </c>
      <c r="B11409" s="485" t="s">
        <v>85715</v>
      </c>
      <c r="C11409" t="s">
        <v>85714</v>
      </c>
      <c r="D11409" t="s">
        <v>85713</v>
      </c>
      <c r="E11409" t="str">
        <f t="shared" si="178"/>
        <v>631632 - DUPUIS SANDRINE</v>
      </c>
      <c r="F11409" t="s">
        <v>1504</v>
      </c>
      <c r="G11409" t="s">
        <v>85712</v>
      </c>
      <c r="I11409" t="s">
        <v>1285</v>
      </c>
      <c r="J11409" t="s">
        <v>85711</v>
      </c>
      <c r="K11409" t="s">
        <v>208</v>
      </c>
      <c r="L11409" t="s">
        <v>85710</v>
      </c>
      <c r="N11409" t="s">
        <v>208</v>
      </c>
      <c r="O11409" t="s">
        <v>476</v>
      </c>
      <c r="P11409" t="s">
        <v>476</v>
      </c>
    </row>
    <row r="11410" spans="1:16">
      <c r="A11410" s="484" t="s">
        <v>20845</v>
      </c>
      <c r="B11410" s="485" t="s">
        <v>20844</v>
      </c>
      <c r="C11410" t="s">
        <v>20843</v>
      </c>
      <c r="D11410" t="s">
        <v>20842</v>
      </c>
      <c r="E11410" t="str">
        <f t="shared" si="178"/>
        <v>639965 - R4 RENNES</v>
      </c>
      <c r="F11410" t="s">
        <v>1021</v>
      </c>
      <c r="G11410" t="s">
        <v>20841</v>
      </c>
      <c r="I11410" t="s">
        <v>3364</v>
      </c>
      <c r="J11410" t="s">
        <v>20840</v>
      </c>
      <c r="K11410" t="s">
        <v>208</v>
      </c>
      <c r="L11410" t="s">
        <v>20839</v>
      </c>
      <c r="N11410" t="s">
        <v>208</v>
      </c>
      <c r="O11410" t="s">
        <v>476</v>
      </c>
      <c r="P11410" t="s">
        <v>476</v>
      </c>
    </row>
    <row r="11411" spans="1:16">
      <c r="A11411" s="484" t="s">
        <v>9325</v>
      </c>
      <c r="B11411" s="485" t="s">
        <v>9324</v>
      </c>
      <c r="C11411" t="s">
        <v>9323</v>
      </c>
      <c r="D11411" t="s">
        <v>9323</v>
      </c>
      <c r="E11411" t="str">
        <f t="shared" si="178"/>
        <v>618305 - TOULOUSE YNOV CAMPUS</v>
      </c>
      <c r="F11411" t="s">
        <v>9322</v>
      </c>
      <c r="G11411" t="s">
        <v>9321</v>
      </c>
      <c r="I11411" t="s">
        <v>603</v>
      </c>
      <c r="J11411" t="s">
        <v>9320</v>
      </c>
      <c r="K11411" t="s">
        <v>208</v>
      </c>
      <c r="L11411" t="s">
        <v>9319</v>
      </c>
      <c r="N11411" t="s">
        <v>207</v>
      </c>
      <c r="O11411" t="s">
        <v>476</v>
      </c>
      <c r="P11411" t="s">
        <v>476</v>
      </c>
    </row>
    <row r="11412" spans="1:16">
      <c r="A11412" s="484" t="s">
        <v>114501</v>
      </c>
      <c r="B11412" s="485" t="s">
        <v>114500</v>
      </c>
      <c r="C11412" t="s">
        <v>114499</v>
      </c>
      <c r="D11412" t="s">
        <v>114499</v>
      </c>
      <c r="E11412" t="str">
        <f t="shared" si="178"/>
        <v>651126 - BEC CONSULTING</v>
      </c>
      <c r="F11412" t="s">
        <v>20076</v>
      </c>
      <c r="G11412" t="s">
        <v>114498</v>
      </c>
      <c r="I11412" t="s">
        <v>114497</v>
      </c>
      <c r="K11412" t="s">
        <v>208</v>
      </c>
      <c r="L11412" t="s">
        <v>114496</v>
      </c>
      <c r="N11412" t="s">
        <v>208</v>
      </c>
      <c r="O11412" t="s">
        <v>476</v>
      </c>
      <c r="P11412" t="s">
        <v>476</v>
      </c>
    </row>
    <row r="11413" spans="1:16">
      <c r="A11413" s="484" t="s">
        <v>30593</v>
      </c>
      <c r="B11413" s="485" t="s">
        <v>30592</v>
      </c>
      <c r="C11413" t="s">
        <v>30591</v>
      </c>
      <c r="D11413" t="s">
        <v>30591</v>
      </c>
      <c r="E11413" t="str">
        <f t="shared" si="178"/>
        <v>565453 - ORPHOZ</v>
      </c>
      <c r="F11413" t="s">
        <v>9396</v>
      </c>
      <c r="G11413" t="s">
        <v>30590</v>
      </c>
      <c r="I11413" t="s">
        <v>802</v>
      </c>
      <c r="J11413" t="s">
        <v>30589</v>
      </c>
      <c r="K11413" t="s">
        <v>208</v>
      </c>
      <c r="L11413" t="s">
        <v>30588</v>
      </c>
      <c r="N11413" t="s">
        <v>208</v>
      </c>
      <c r="O11413" t="s">
        <v>476</v>
      </c>
      <c r="P11413" t="s">
        <v>476</v>
      </c>
    </row>
    <row r="11414" spans="1:16">
      <c r="A11414" s="484" t="s">
        <v>91256</v>
      </c>
      <c r="B11414" s="485" t="s">
        <v>91255</v>
      </c>
      <c r="C11414" t="s">
        <v>91254</v>
      </c>
      <c r="D11414" t="s">
        <v>91254</v>
      </c>
      <c r="E11414" t="str">
        <f t="shared" si="178"/>
        <v>537196 - CO2 DEVELOPPEMENT RH</v>
      </c>
      <c r="F11414" t="s">
        <v>9624</v>
      </c>
      <c r="G11414" t="s">
        <v>91253</v>
      </c>
      <c r="I11414" t="s">
        <v>38358</v>
      </c>
      <c r="J11414" t="s">
        <v>91252</v>
      </c>
      <c r="K11414" t="s">
        <v>208</v>
      </c>
      <c r="L11414" t="s">
        <v>91251</v>
      </c>
      <c r="N11414" t="s">
        <v>208</v>
      </c>
      <c r="O11414" t="s">
        <v>476</v>
      </c>
      <c r="P11414" t="s">
        <v>476</v>
      </c>
    </row>
    <row r="11415" spans="1:16">
      <c r="A11415" s="484" t="s">
        <v>109116</v>
      </c>
      <c r="B11415" s="485" t="s">
        <v>109115</v>
      </c>
      <c r="C11415" t="s">
        <v>109114</v>
      </c>
      <c r="D11415" t="s">
        <v>109114</v>
      </c>
      <c r="E11415" t="str">
        <f t="shared" si="178"/>
        <v>465148 - CDG FORMATION</v>
      </c>
      <c r="F11415" t="s">
        <v>831</v>
      </c>
      <c r="G11415" t="s">
        <v>109113</v>
      </c>
      <c r="I11415" t="s">
        <v>39722</v>
      </c>
      <c r="J11415" t="s">
        <v>109112</v>
      </c>
      <c r="K11415" t="s">
        <v>208</v>
      </c>
      <c r="L11415" t="s">
        <v>109111</v>
      </c>
      <c r="N11415" t="s">
        <v>208</v>
      </c>
      <c r="O11415" t="s">
        <v>476</v>
      </c>
      <c r="P11415" t="s">
        <v>476</v>
      </c>
    </row>
    <row r="11416" spans="1:16">
      <c r="A11416" s="484" t="s">
        <v>72453</v>
      </c>
      <c r="B11416" s="485" t="s">
        <v>72452</v>
      </c>
      <c r="C11416" t="s">
        <v>72451</v>
      </c>
      <c r="D11416" t="s">
        <v>72450</v>
      </c>
      <c r="E11416" t="str">
        <f t="shared" si="178"/>
        <v>561540 - FERNANDEZ-VELIZ LAURA</v>
      </c>
      <c r="F11416" t="s">
        <v>3656</v>
      </c>
      <c r="G11416" t="s">
        <v>72449</v>
      </c>
      <c r="I11416" t="s">
        <v>72448</v>
      </c>
      <c r="J11416" t="s">
        <v>72447</v>
      </c>
      <c r="K11416" t="s">
        <v>208</v>
      </c>
      <c r="L11416" t="s">
        <v>72446</v>
      </c>
      <c r="N11416" t="s">
        <v>208</v>
      </c>
      <c r="O11416" t="s">
        <v>476</v>
      </c>
      <c r="P11416" t="s">
        <v>476</v>
      </c>
    </row>
    <row r="11417" spans="1:16">
      <c r="A11417" s="484" t="s">
        <v>89786</v>
      </c>
      <c r="B11417" s="485" t="s">
        <v>89785</v>
      </c>
      <c r="C11417" t="s">
        <v>89784</v>
      </c>
      <c r="D11417" t="s">
        <v>89783</v>
      </c>
      <c r="E11417" t="str">
        <f t="shared" si="178"/>
        <v>646301 - CNFPPCC</v>
      </c>
      <c r="F11417" t="s">
        <v>20349</v>
      </c>
      <c r="G11417" t="s">
        <v>89782</v>
      </c>
      <c r="I11417" t="s">
        <v>81357</v>
      </c>
      <c r="J11417" t="s">
        <v>89781</v>
      </c>
      <c r="K11417" t="s">
        <v>208</v>
      </c>
      <c r="L11417" t="s">
        <v>89780</v>
      </c>
      <c r="N11417" t="s">
        <v>208</v>
      </c>
      <c r="O11417" t="s">
        <v>476</v>
      </c>
      <c r="P11417" t="s">
        <v>476</v>
      </c>
    </row>
    <row r="11418" spans="1:16">
      <c r="A11418" s="484" t="s">
        <v>11947</v>
      </c>
      <c r="B11418" s="485" t="s">
        <v>11946</v>
      </c>
      <c r="C11418" t="s">
        <v>11945</v>
      </c>
      <c r="D11418" t="s">
        <v>11945</v>
      </c>
      <c r="E11418" t="str">
        <f t="shared" si="178"/>
        <v>646570 - SYNARGIES</v>
      </c>
      <c r="F11418" t="s">
        <v>2054</v>
      </c>
      <c r="G11418" t="s">
        <v>11944</v>
      </c>
      <c r="I11418" t="s">
        <v>11943</v>
      </c>
      <c r="J11418" t="s">
        <v>11942</v>
      </c>
      <c r="K11418" t="s">
        <v>208</v>
      </c>
      <c r="L11418" t="s">
        <v>11941</v>
      </c>
      <c r="N11418" t="s">
        <v>208</v>
      </c>
      <c r="O11418" t="s">
        <v>476</v>
      </c>
      <c r="P11418" t="s">
        <v>476</v>
      </c>
    </row>
    <row r="11419" spans="1:16">
      <c r="A11419" s="484" t="s">
        <v>84493</v>
      </c>
      <c r="B11419" s="485" t="s">
        <v>84492</v>
      </c>
      <c r="C11419" t="s">
        <v>84491</v>
      </c>
      <c r="D11419" t="s">
        <v>75857</v>
      </c>
      <c r="E11419" t="str">
        <f t="shared" si="178"/>
        <v>621079 - EMA</v>
      </c>
      <c r="F11419" t="s">
        <v>8607</v>
      </c>
      <c r="G11419" t="s">
        <v>67980</v>
      </c>
      <c r="I11419" t="s">
        <v>84490</v>
      </c>
      <c r="J11419" t="s">
        <v>84489</v>
      </c>
      <c r="K11419" t="s">
        <v>208</v>
      </c>
      <c r="L11419" t="s">
        <v>84488</v>
      </c>
      <c r="N11419" t="s">
        <v>208</v>
      </c>
      <c r="O11419" t="s">
        <v>476</v>
      </c>
      <c r="P11419" t="s">
        <v>476</v>
      </c>
    </row>
    <row r="11420" spans="1:16">
      <c r="A11420" s="484" t="s">
        <v>66793</v>
      </c>
      <c r="B11420" s="485" t="s">
        <v>66792</v>
      </c>
      <c r="C11420" t="s">
        <v>66791</v>
      </c>
      <c r="D11420" t="s">
        <v>66790</v>
      </c>
      <c r="E11420" t="str">
        <f t="shared" si="178"/>
        <v>670121 - GILLES FLORIANE</v>
      </c>
      <c r="F11420" t="s">
        <v>11583</v>
      </c>
      <c r="G11420" t="s">
        <v>66789</v>
      </c>
      <c r="I11420" t="s">
        <v>66788</v>
      </c>
      <c r="J11420" t="s">
        <v>66787</v>
      </c>
      <c r="K11420" t="s">
        <v>208</v>
      </c>
      <c r="L11420" t="s">
        <v>66786</v>
      </c>
      <c r="N11420" t="s">
        <v>208</v>
      </c>
      <c r="O11420" t="s">
        <v>476</v>
      </c>
      <c r="P11420" t="s">
        <v>476</v>
      </c>
    </row>
    <row r="11421" spans="1:16">
      <c r="A11421" s="484" t="s">
        <v>71603</v>
      </c>
      <c r="B11421" s="485" t="s">
        <v>71602</v>
      </c>
      <c r="C11421" t="s">
        <v>71601</v>
      </c>
      <c r="D11421" t="s">
        <v>71600</v>
      </c>
      <c r="E11421" t="str">
        <f t="shared" si="178"/>
        <v>602516 - FONDATION PROVIDENCE DE RIBEAUVILLE</v>
      </c>
      <c r="F11421" t="s">
        <v>1352</v>
      </c>
      <c r="G11421" t="s">
        <v>71599</v>
      </c>
      <c r="I11421" t="s">
        <v>61265</v>
      </c>
      <c r="J11421" t="s">
        <v>71598</v>
      </c>
      <c r="K11421" t="s">
        <v>208</v>
      </c>
      <c r="L11421" t="s">
        <v>71597</v>
      </c>
      <c r="N11421" t="s">
        <v>208</v>
      </c>
      <c r="O11421" t="s">
        <v>476</v>
      </c>
      <c r="P11421" t="s">
        <v>476</v>
      </c>
    </row>
    <row r="11422" spans="1:16">
      <c r="A11422" s="484" t="s">
        <v>71608</v>
      </c>
      <c r="B11422" s="485" t="s">
        <v>71602</v>
      </c>
      <c r="C11422" t="s">
        <v>71600</v>
      </c>
      <c r="D11422" t="s">
        <v>71607</v>
      </c>
      <c r="E11422" t="str">
        <f t="shared" si="178"/>
        <v>539144 - FONDATION PROVIDENCE DE RIBEAUVILLE BELFORT</v>
      </c>
      <c r="F11422" t="s">
        <v>53642</v>
      </c>
      <c r="G11422" t="s">
        <v>71606</v>
      </c>
      <c r="I11422" t="s">
        <v>3271</v>
      </c>
      <c r="J11422" t="s">
        <v>71605</v>
      </c>
      <c r="K11422" t="s">
        <v>208</v>
      </c>
      <c r="L11422" t="s">
        <v>71604</v>
      </c>
      <c r="N11422" t="s">
        <v>208</v>
      </c>
      <c r="O11422" t="s">
        <v>476</v>
      </c>
      <c r="P11422" t="s">
        <v>476</v>
      </c>
    </row>
    <row r="11423" spans="1:16">
      <c r="A11423" s="484" t="s">
        <v>88846</v>
      </c>
      <c r="B11423" s="485" t="s">
        <v>88845</v>
      </c>
      <c r="C11423" t="s">
        <v>88844</v>
      </c>
      <c r="D11423" t="s">
        <v>88843</v>
      </c>
      <c r="E11423" t="str">
        <f t="shared" si="178"/>
        <v>663578 - DE CASTRO OLIVEIRA LUCIE</v>
      </c>
      <c r="F11423" t="s">
        <v>16536</v>
      </c>
      <c r="G11423" t="s">
        <v>88842</v>
      </c>
      <c r="I11423" t="s">
        <v>13159</v>
      </c>
      <c r="J11423" t="s">
        <v>88841</v>
      </c>
      <c r="K11423" t="s">
        <v>208</v>
      </c>
      <c r="L11423" t="s">
        <v>88840</v>
      </c>
      <c r="N11423" t="s">
        <v>208</v>
      </c>
      <c r="O11423" t="s">
        <v>476</v>
      </c>
      <c r="P11423" t="s">
        <v>476</v>
      </c>
    </row>
    <row r="11424" spans="1:16">
      <c r="A11424" s="484" t="s">
        <v>1697</v>
      </c>
      <c r="B11424" s="485" t="s">
        <v>1696</v>
      </c>
      <c r="C11424" t="s">
        <v>1695</v>
      </c>
      <c r="D11424" t="s">
        <v>1695</v>
      </c>
      <c r="E11424" t="str">
        <f t="shared" si="178"/>
        <v>470405 - XOS</v>
      </c>
      <c r="F11424" t="s">
        <v>1513</v>
      </c>
      <c r="G11424" t="s">
        <v>1694</v>
      </c>
      <c r="I11424" t="s">
        <v>1693</v>
      </c>
      <c r="J11424" t="s">
        <v>1692</v>
      </c>
      <c r="K11424" t="s">
        <v>208</v>
      </c>
      <c r="L11424" t="s">
        <v>1691</v>
      </c>
      <c r="N11424" t="s">
        <v>208</v>
      </c>
      <c r="O11424" t="s">
        <v>476</v>
      </c>
      <c r="P11424" t="s">
        <v>476</v>
      </c>
    </row>
    <row r="11425" spans="1:16">
      <c r="A11425" s="484" t="s">
        <v>21739</v>
      </c>
      <c r="B11425" s="485" t="s">
        <v>21738</v>
      </c>
      <c r="C11425" t="s">
        <v>21737</v>
      </c>
      <c r="D11425" t="s">
        <v>21737</v>
      </c>
      <c r="E11425" t="str">
        <f t="shared" si="178"/>
        <v>659356 - RICHARDEAU BIDEAU AMANDA</v>
      </c>
      <c r="F11425" t="s">
        <v>930</v>
      </c>
      <c r="G11425" t="s">
        <v>21736</v>
      </c>
      <c r="I11425" t="s">
        <v>749</v>
      </c>
      <c r="K11425" t="s">
        <v>208</v>
      </c>
      <c r="L11425" t="s">
        <v>21735</v>
      </c>
      <c r="N11425" t="s">
        <v>208</v>
      </c>
      <c r="O11425" t="s">
        <v>476</v>
      </c>
      <c r="P11425" t="s">
        <v>476</v>
      </c>
    </row>
    <row r="11426" spans="1:16">
      <c r="A11426" s="484" t="s">
        <v>43030</v>
      </c>
      <c r="B11426" s="485" t="s">
        <v>43029</v>
      </c>
      <c r="C11426" t="s">
        <v>43028</v>
      </c>
      <c r="D11426" t="s">
        <v>43028</v>
      </c>
      <c r="E11426" t="str">
        <f t="shared" si="178"/>
        <v>522788 - LF FORMATION</v>
      </c>
      <c r="F11426" t="s">
        <v>43027</v>
      </c>
      <c r="G11426" t="s">
        <v>43026</v>
      </c>
      <c r="I11426" t="s">
        <v>42854</v>
      </c>
      <c r="J11426" t="s">
        <v>43025</v>
      </c>
      <c r="K11426" t="s">
        <v>208</v>
      </c>
      <c r="L11426" t="s">
        <v>43024</v>
      </c>
      <c r="N11426" t="s">
        <v>208</v>
      </c>
      <c r="O11426" t="s">
        <v>476</v>
      </c>
      <c r="P11426" t="s">
        <v>476</v>
      </c>
    </row>
    <row r="11427" spans="1:16">
      <c r="A11427" s="484" t="s">
        <v>130929</v>
      </c>
      <c r="B11427" s="485" t="s">
        <v>130928</v>
      </c>
      <c r="C11427" t="s">
        <v>130927</v>
      </c>
      <c r="D11427" t="s">
        <v>130927</v>
      </c>
      <c r="E11427" t="str">
        <f t="shared" si="178"/>
        <v>530153 - AKUITEO</v>
      </c>
      <c r="F11427" t="s">
        <v>23589</v>
      </c>
      <c r="G11427" t="s">
        <v>130926</v>
      </c>
      <c r="I11427" t="s">
        <v>802</v>
      </c>
      <c r="J11427" t="s">
        <v>130925</v>
      </c>
      <c r="K11427" t="s">
        <v>208</v>
      </c>
      <c r="L11427" t="s">
        <v>130924</v>
      </c>
      <c r="N11427" t="s">
        <v>208</v>
      </c>
      <c r="O11427" t="s">
        <v>476</v>
      </c>
      <c r="P11427" t="s">
        <v>476</v>
      </c>
    </row>
    <row r="11428" spans="1:16">
      <c r="A11428" s="484" t="s">
        <v>86441</v>
      </c>
      <c r="B11428" s="485" t="s">
        <v>86440</v>
      </c>
      <c r="C11428" t="s">
        <v>86439</v>
      </c>
      <c r="D11428" t="s">
        <v>86439</v>
      </c>
      <c r="E11428" t="str">
        <f t="shared" si="178"/>
        <v>341319 - DOS MAJEUR</v>
      </c>
      <c r="F11428" t="s">
        <v>540</v>
      </c>
      <c r="G11428" t="s">
        <v>86438</v>
      </c>
      <c r="I11428" t="s">
        <v>7958</v>
      </c>
      <c r="J11428" t="s">
        <v>86437</v>
      </c>
      <c r="K11428" t="s">
        <v>86436</v>
      </c>
      <c r="L11428" t="s">
        <v>86435</v>
      </c>
      <c r="N11428" t="s">
        <v>208</v>
      </c>
      <c r="O11428" t="s">
        <v>476</v>
      </c>
      <c r="P11428" t="s">
        <v>476</v>
      </c>
    </row>
    <row r="11429" spans="1:16">
      <c r="A11429" s="484" t="s">
        <v>38513</v>
      </c>
      <c r="B11429" s="485" t="s">
        <v>38512</v>
      </c>
      <c r="C11429" t="s">
        <v>38511</v>
      </c>
      <c r="D11429" t="s">
        <v>38510</v>
      </c>
      <c r="E11429" t="str">
        <f t="shared" si="178"/>
        <v>570588 - MANGONAUX NICOLAS NATHALIE JANINE - FORMAPREV AUXONNE</v>
      </c>
      <c r="F11429" t="s">
        <v>29035</v>
      </c>
      <c r="G11429" t="s">
        <v>38509</v>
      </c>
      <c r="I11429" t="s">
        <v>38508</v>
      </c>
      <c r="J11429" t="s">
        <v>38507</v>
      </c>
      <c r="K11429" t="s">
        <v>208</v>
      </c>
      <c r="L11429" t="s">
        <v>38506</v>
      </c>
      <c r="N11429" t="s">
        <v>208</v>
      </c>
      <c r="O11429" t="s">
        <v>476</v>
      </c>
      <c r="P11429" t="s">
        <v>476</v>
      </c>
    </row>
    <row r="11430" spans="1:16">
      <c r="A11430" s="484" t="s">
        <v>107645</v>
      </c>
      <c r="B11430" s="485" t="s">
        <v>107644</v>
      </c>
      <c r="C11430" t="s">
        <v>107643</v>
      </c>
      <c r="D11430" t="s">
        <v>107642</v>
      </c>
      <c r="E11430" t="str">
        <f t="shared" si="178"/>
        <v>676550 - CENTRE DE FORMATION LANGUES LES SABLES D OLONNE</v>
      </c>
      <c r="F11430" t="s">
        <v>22763</v>
      </c>
      <c r="G11430" t="s">
        <v>107641</v>
      </c>
      <c r="H11430" t="s">
        <v>107640</v>
      </c>
      <c r="I11430" t="s">
        <v>12678</v>
      </c>
      <c r="J11430" t="s">
        <v>107639</v>
      </c>
      <c r="K11430" t="s">
        <v>208</v>
      </c>
      <c r="L11430" t="s">
        <v>107638</v>
      </c>
      <c r="N11430" t="s">
        <v>208</v>
      </c>
      <c r="O11430" t="s">
        <v>476</v>
      </c>
      <c r="P11430" t="s">
        <v>476</v>
      </c>
    </row>
    <row r="11431" spans="1:16">
      <c r="A11431" s="484" t="s">
        <v>34051</v>
      </c>
      <c r="B11431" s="485" t="s">
        <v>34050</v>
      </c>
      <c r="C11431" t="s">
        <v>34049</v>
      </c>
      <c r="D11431" t="s">
        <v>34049</v>
      </c>
      <c r="E11431" t="str">
        <f t="shared" si="178"/>
        <v>652817 - NATH SAKURA FACTORY</v>
      </c>
      <c r="F11431" t="s">
        <v>4688</v>
      </c>
      <c r="G11431" t="s">
        <v>34048</v>
      </c>
      <c r="I11431" t="s">
        <v>3024</v>
      </c>
      <c r="J11431" t="s">
        <v>34047</v>
      </c>
      <c r="K11431" t="s">
        <v>208</v>
      </c>
      <c r="L11431" t="s">
        <v>34046</v>
      </c>
      <c r="N11431" t="s">
        <v>208</v>
      </c>
      <c r="O11431" t="s">
        <v>476</v>
      </c>
      <c r="P11431" t="s">
        <v>476</v>
      </c>
    </row>
    <row r="11432" spans="1:16">
      <c r="A11432" s="484" t="s">
        <v>61808</v>
      </c>
      <c r="B11432" s="485" t="s">
        <v>61807</v>
      </c>
      <c r="C11432" t="s">
        <v>61806</v>
      </c>
      <c r="D11432" t="s">
        <v>61806</v>
      </c>
      <c r="E11432" t="str">
        <f t="shared" si="178"/>
        <v>623179 - HELICE DCF</v>
      </c>
      <c r="F11432" t="s">
        <v>29520</v>
      </c>
      <c r="G11432" t="s">
        <v>61805</v>
      </c>
      <c r="I11432" t="s">
        <v>4549</v>
      </c>
      <c r="J11432" t="s">
        <v>61804</v>
      </c>
      <c r="K11432" t="s">
        <v>208</v>
      </c>
      <c r="L11432" t="s">
        <v>61803</v>
      </c>
      <c r="N11432" t="s">
        <v>208</v>
      </c>
      <c r="O11432" t="s">
        <v>476</v>
      </c>
      <c r="P11432" t="s">
        <v>476</v>
      </c>
    </row>
    <row r="11433" spans="1:16">
      <c r="A11433" s="484" t="s">
        <v>77165</v>
      </c>
      <c r="B11433" s="485" t="s">
        <v>77164</v>
      </c>
      <c r="C11433" t="s">
        <v>77163</v>
      </c>
      <c r="D11433" t="s">
        <v>77162</v>
      </c>
      <c r="E11433" t="str">
        <f t="shared" si="178"/>
        <v>607770 - ETRE SPORT BIHOREL</v>
      </c>
      <c r="F11433" t="s">
        <v>707</v>
      </c>
      <c r="G11433" t="s">
        <v>77161</v>
      </c>
      <c r="I11433" t="s">
        <v>1027</v>
      </c>
      <c r="J11433" t="s">
        <v>77160</v>
      </c>
      <c r="K11433" t="s">
        <v>208</v>
      </c>
      <c r="L11433" t="s">
        <v>77159</v>
      </c>
      <c r="N11433" t="s">
        <v>208</v>
      </c>
      <c r="O11433" t="s">
        <v>476</v>
      </c>
      <c r="P11433" t="s">
        <v>476</v>
      </c>
    </row>
    <row r="11434" spans="1:16">
      <c r="A11434" s="484" t="s">
        <v>2253</v>
      </c>
      <c r="B11434" s="485" t="s">
        <v>2252</v>
      </c>
      <c r="C11434" t="s">
        <v>2251</v>
      </c>
      <c r="D11434" t="s">
        <v>2251</v>
      </c>
      <c r="E11434" t="str">
        <f t="shared" si="178"/>
        <v>638298 - WISP</v>
      </c>
      <c r="F11434" t="s">
        <v>2250</v>
      </c>
      <c r="G11434" t="s">
        <v>2249</v>
      </c>
      <c r="I11434" t="s">
        <v>749</v>
      </c>
      <c r="J11434" t="s">
        <v>2248</v>
      </c>
      <c r="K11434" t="s">
        <v>208</v>
      </c>
      <c r="L11434" t="s">
        <v>2247</v>
      </c>
      <c r="N11434" t="s">
        <v>208</v>
      </c>
      <c r="O11434" t="s">
        <v>476</v>
      </c>
      <c r="P11434" t="s">
        <v>476</v>
      </c>
    </row>
    <row r="11435" spans="1:16">
      <c r="A11435" s="484" t="s">
        <v>111440</v>
      </c>
      <c r="B11435" s="485" t="s">
        <v>111439</v>
      </c>
      <c r="C11435" t="s">
        <v>111438</v>
      </c>
      <c r="D11435" t="s">
        <v>111438</v>
      </c>
      <c r="E11435" t="str">
        <f t="shared" si="178"/>
        <v>687030 - B2L REDACTION</v>
      </c>
      <c r="F11435" t="s">
        <v>9164</v>
      </c>
      <c r="G11435" t="s">
        <v>111437</v>
      </c>
      <c r="H11435" t="s">
        <v>74424</v>
      </c>
      <c r="I11435" t="s">
        <v>1027</v>
      </c>
      <c r="J11435" t="s">
        <v>111436</v>
      </c>
      <c r="K11435" t="s">
        <v>208</v>
      </c>
      <c r="L11435" t="s">
        <v>111435</v>
      </c>
      <c r="N11435" t="s">
        <v>208</v>
      </c>
      <c r="O11435" t="s">
        <v>476</v>
      </c>
      <c r="P11435" t="s">
        <v>476</v>
      </c>
    </row>
    <row r="11436" spans="1:16">
      <c r="A11436" s="484" t="s">
        <v>89280</v>
      </c>
      <c r="B11436" s="485" t="s">
        <v>89279</v>
      </c>
      <c r="C11436" t="s">
        <v>89278</v>
      </c>
      <c r="D11436" t="s">
        <v>89278</v>
      </c>
      <c r="E11436" t="str">
        <f t="shared" si="178"/>
        <v>620488 - DA COSTA RIBEIRO WILLK FABIA CECILE</v>
      </c>
      <c r="F11436" t="s">
        <v>3909</v>
      </c>
      <c r="G11436" t="s">
        <v>89277</v>
      </c>
      <c r="I11436" t="s">
        <v>89276</v>
      </c>
      <c r="J11436" t="s">
        <v>89275</v>
      </c>
      <c r="K11436" t="s">
        <v>208</v>
      </c>
      <c r="L11436" t="s">
        <v>89274</v>
      </c>
      <c r="N11436" t="s">
        <v>208</v>
      </c>
      <c r="O11436" t="s">
        <v>476</v>
      </c>
      <c r="P11436" t="s">
        <v>476</v>
      </c>
    </row>
    <row r="11437" spans="1:16">
      <c r="A11437" s="484" t="s">
        <v>9746</v>
      </c>
      <c r="B11437" s="485" t="s">
        <v>9745</v>
      </c>
      <c r="C11437" t="s">
        <v>9744</v>
      </c>
      <c r="D11437" t="s">
        <v>9744</v>
      </c>
      <c r="E11437" t="str">
        <f t="shared" si="178"/>
        <v>601664 - THURIES DAMIEN - THURIES CONSEIL</v>
      </c>
      <c r="F11437" t="s">
        <v>3281</v>
      </c>
      <c r="G11437" t="s">
        <v>9743</v>
      </c>
      <c r="I11437" t="s">
        <v>9742</v>
      </c>
      <c r="J11437" t="s">
        <v>9741</v>
      </c>
      <c r="K11437" t="s">
        <v>208</v>
      </c>
      <c r="L11437" t="s">
        <v>9740</v>
      </c>
      <c r="N11437" t="s">
        <v>208</v>
      </c>
      <c r="O11437" t="s">
        <v>476</v>
      </c>
      <c r="P11437" t="s">
        <v>476</v>
      </c>
    </row>
    <row r="11438" spans="1:16">
      <c r="A11438" s="484" t="s">
        <v>45800</v>
      </c>
      <c r="B11438" s="485" t="s">
        <v>45799</v>
      </c>
      <c r="C11438" t="s">
        <v>45798</v>
      </c>
      <c r="D11438" t="s">
        <v>45798</v>
      </c>
      <c r="E11438" t="str">
        <f t="shared" si="178"/>
        <v>463565 - LANGUES PLURIELLES</v>
      </c>
      <c r="F11438" t="s">
        <v>7380</v>
      </c>
      <c r="G11438" t="s">
        <v>45797</v>
      </c>
      <c r="I11438" t="s">
        <v>7236</v>
      </c>
      <c r="J11438" t="s">
        <v>45796</v>
      </c>
      <c r="K11438" t="s">
        <v>208</v>
      </c>
      <c r="L11438" t="s">
        <v>45795</v>
      </c>
      <c r="N11438" t="s">
        <v>208</v>
      </c>
      <c r="O11438" t="s">
        <v>476</v>
      </c>
      <c r="P11438" t="s">
        <v>476</v>
      </c>
    </row>
    <row r="11439" spans="1:16">
      <c r="A11439" s="484" t="s">
        <v>34917</v>
      </c>
      <c r="B11439" s="485" t="s">
        <v>34916</v>
      </c>
      <c r="C11439" t="s">
        <v>34915</v>
      </c>
      <c r="D11439" t="s">
        <v>34915</v>
      </c>
      <c r="E11439" t="str">
        <f t="shared" si="178"/>
        <v>602371 - MOUZON FRANCK</v>
      </c>
      <c r="F11439" t="s">
        <v>1848</v>
      </c>
      <c r="G11439" t="s">
        <v>34914</v>
      </c>
      <c r="I11439" t="s">
        <v>1279</v>
      </c>
      <c r="J11439" t="s">
        <v>34913</v>
      </c>
      <c r="K11439" t="s">
        <v>208</v>
      </c>
      <c r="L11439" t="s">
        <v>34912</v>
      </c>
      <c r="N11439" t="s">
        <v>208</v>
      </c>
      <c r="O11439" t="s">
        <v>476</v>
      </c>
      <c r="P11439" t="s">
        <v>476</v>
      </c>
    </row>
    <row r="11440" spans="1:16">
      <c r="A11440" s="484" t="s">
        <v>68320</v>
      </c>
      <c r="B11440" s="485" t="s">
        <v>68319</v>
      </c>
      <c r="C11440" t="s">
        <v>68318</v>
      </c>
      <c r="D11440" t="s">
        <v>68317</v>
      </c>
      <c r="E11440" t="str">
        <f t="shared" si="178"/>
        <v>571295 - FREBOURG FREDERIC</v>
      </c>
      <c r="F11440" t="s">
        <v>46230</v>
      </c>
      <c r="G11440" t="s">
        <v>68316</v>
      </c>
      <c r="I11440" t="s">
        <v>68315</v>
      </c>
      <c r="K11440" t="s">
        <v>208</v>
      </c>
      <c r="L11440" t="s">
        <v>68314</v>
      </c>
      <c r="N11440" t="s">
        <v>208</v>
      </c>
      <c r="O11440" t="s">
        <v>476</v>
      </c>
      <c r="P11440" t="s">
        <v>476</v>
      </c>
    </row>
    <row r="11441" spans="1:16">
      <c r="A11441" s="484" t="s">
        <v>79891</v>
      </c>
      <c r="B11441" s="485" t="s">
        <v>79890</v>
      </c>
      <c r="C11441" t="s">
        <v>79889</v>
      </c>
      <c r="D11441" t="s">
        <v>79888</v>
      </c>
      <c r="E11441" t="str">
        <f t="shared" si="178"/>
        <v>620300 - E &amp; E - ACADEMIE DES METIERS D'ART PANTIN</v>
      </c>
      <c r="F11441" t="s">
        <v>14065</v>
      </c>
      <c r="G11441" t="s">
        <v>79887</v>
      </c>
      <c r="H11441" t="s">
        <v>79886</v>
      </c>
      <c r="I11441" t="s">
        <v>6948</v>
      </c>
      <c r="J11441" t="s">
        <v>79885</v>
      </c>
      <c r="K11441" t="s">
        <v>208</v>
      </c>
      <c r="L11441" t="s">
        <v>79884</v>
      </c>
      <c r="N11441" t="s">
        <v>208</v>
      </c>
      <c r="O11441" t="s">
        <v>476</v>
      </c>
      <c r="P11441" t="s">
        <v>476</v>
      </c>
    </row>
    <row r="11442" spans="1:16">
      <c r="A11442" s="484" t="s">
        <v>78283</v>
      </c>
      <c r="B11442" s="485" t="s">
        <v>78282</v>
      </c>
      <c r="C11442" t="s">
        <v>78281</v>
      </c>
      <c r="D11442" t="s">
        <v>78280</v>
      </c>
      <c r="E11442" t="str">
        <f t="shared" si="178"/>
        <v>435946 - EEEBFC</v>
      </c>
      <c r="F11442" t="s">
        <v>7547</v>
      </c>
      <c r="G11442" t="s">
        <v>78279</v>
      </c>
      <c r="H11442" t="s">
        <v>78278</v>
      </c>
      <c r="I11442" t="s">
        <v>2666</v>
      </c>
      <c r="J11442" t="s">
        <v>78277</v>
      </c>
      <c r="K11442" t="s">
        <v>78276</v>
      </c>
      <c r="L11442" t="s">
        <v>78275</v>
      </c>
      <c r="N11442" t="s">
        <v>208</v>
      </c>
      <c r="O11442" t="s">
        <v>476</v>
      </c>
      <c r="P11442" t="s">
        <v>476</v>
      </c>
    </row>
    <row r="11443" spans="1:16">
      <c r="A11443" s="484" t="s">
        <v>66086</v>
      </c>
      <c r="B11443" s="485" t="s">
        <v>66085</v>
      </c>
      <c r="C11443" t="s">
        <v>66084</v>
      </c>
      <c r="D11443" t="s">
        <v>66083</v>
      </c>
      <c r="E11443" t="str">
        <f t="shared" si="178"/>
        <v>659174 - GODRAN ITANY MADELY</v>
      </c>
      <c r="F11443" t="s">
        <v>39197</v>
      </c>
      <c r="G11443" t="s">
        <v>66082</v>
      </c>
      <c r="I11443" t="s">
        <v>66081</v>
      </c>
      <c r="K11443" t="s">
        <v>208</v>
      </c>
      <c r="L11443" t="s">
        <v>66080</v>
      </c>
      <c r="N11443" t="s">
        <v>208</v>
      </c>
      <c r="O11443" t="s">
        <v>476</v>
      </c>
      <c r="P11443" t="s">
        <v>476</v>
      </c>
    </row>
    <row r="11444" spans="1:16">
      <c r="A11444" s="484" t="s">
        <v>115540</v>
      </c>
      <c r="B11444" s="485" t="s">
        <v>115539</v>
      </c>
      <c r="C11444" t="s">
        <v>115538</v>
      </c>
      <c r="D11444" t="s">
        <v>115537</v>
      </c>
      <c r="E11444" t="str">
        <f t="shared" si="178"/>
        <v>638924 - AYAVOU TAKITCH MICHELLE</v>
      </c>
      <c r="F11444" t="s">
        <v>17252</v>
      </c>
      <c r="G11444" t="s">
        <v>115536</v>
      </c>
      <c r="I11444" t="s">
        <v>12454</v>
      </c>
      <c r="J11444" t="s">
        <v>115535</v>
      </c>
      <c r="K11444" t="s">
        <v>208</v>
      </c>
      <c r="L11444" t="s">
        <v>115534</v>
      </c>
      <c r="N11444" t="s">
        <v>208</v>
      </c>
      <c r="O11444" t="s">
        <v>476</v>
      </c>
      <c r="P11444" t="s">
        <v>476</v>
      </c>
    </row>
    <row r="11445" spans="1:16">
      <c r="A11445" s="484" t="s">
        <v>78908</v>
      </c>
      <c r="B11445" s="485" t="s">
        <v>78907</v>
      </c>
      <c r="C11445" t="s">
        <v>78906</v>
      </c>
      <c r="D11445" t="s">
        <v>78906</v>
      </c>
      <c r="E11445" t="str">
        <f t="shared" si="178"/>
        <v>680904 - EQUIP RH</v>
      </c>
      <c r="F11445" t="s">
        <v>10883</v>
      </c>
      <c r="G11445" t="s">
        <v>78905</v>
      </c>
      <c r="I11445" t="s">
        <v>6917</v>
      </c>
      <c r="J11445" t="s">
        <v>78904</v>
      </c>
      <c r="K11445" t="s">
        <v>208</v>
      </c>
      <c r="L11445" t="s">
        <v>78903</v>
      </c>
      <c r="N11445" t="s">
        <v>208</v>
      </c>
      <c r="O11445" t="s">
        <v>476</v>
      </c>
      <c r="P11445" t="s">
        <v>476</v>
      </c>
    </row>
    <row r="11446" spans="1:16">
      <c r="A11446" s="484" t="s">
        <v>84636</v>
      </c>
      <c r="B11446" s="485" t="s">
        <v>84635</v>
      </c>
      <c r="C11446" t="s">
        <v>84634</v>
      </c>
      <c r="D11446" t="s">
        <v>84633</v>
      </c>
      <c r="E11446" t="str">
        <f t="shared" si="178"/>
        <v>593898 - EDAA</v>
      </c>
      <c r="F11446" t="s">
        <v>75735</v>
      </c>
      <c r="G11446" t="s">
        <v>84632</v>
      </c>
      <c r="H11446" t="s">
        <v>84631</v>
      </c>
      <c r="I11446" t="s">
        <v>5789</v>
      </c>
      <c r="J11446" t="s">
        <v>84630</v>
      </c>
      <c r="K11446" t="s">
        <v>208</v>
      </c>
      <c r="L11446" t="s">
        <v>84629</v>
      </c>
      <c r="N11446" t="s">
        <v>208</v>
      </c>
      <c r="O11446" t="s">
        <v>476</v>
      </c>
      <c r="P11446" t="s">
        <v>476</v>
      </c>
    </row>
    <row r="11447" spans="1:16">
      <c r="A11447" s="484" t="s">
        <v>88827</v>
      </c>
      <c r="B11447" s="485" t="s">
        <v>88826</v>
      </c>
      <c r="C11447" t="s">
        <v>88825</v>
      </c>
      <c r="D11447" t="s">
        <v>88825</v>
      </c>
      <c r="E11447" t="str">
        <f t="shared" si="178"/>
        <v>611025 - DE CONINCK PATRICIA - DCK CONSEIL ET FORMATION</v>
      </c>
      <c r="F11447" t="s">
        <v>2524</v>
      </c>
      <c r="G11447" t="s">
        <v>88824</v>
      </c>
      <c r="I11447" t="s">
        <v>2739</v>
      </c>
      <c r="K11447" t="s">
        <v>208</v>
      </c>
      <c r="L11447" t="s">
        <v>88823</v>
      </c>
      <c r="N11447" t="s">
        <v>208</v>
      </c>
      <c r="O11447" t="s">
        <v>476</v>
      </c>
      <c r="P11447" t="s">
        <v>476</v>
      </c>
    </row>
    <row r="11448" spans="1:16">
      <c r="A11448" s="484" t="s">
        <v>41876</v>
      </c>
      <c r="B11448" s="485" t="s">
        <v>41875</v>
      </c>
      <c r="C11448" t="s">
        <v>41874</v>
      </c>
      <c r="D11448" t="s">
        <v>41874</v>
      </c>
      <c r="E11448" t="str">
        <f t="shared" si="178"/>
        <v>556919 - LONGO JOCELYNE</v>
      </c>
      <c r="F11448" t="s">
        <v>3656</v>
      </c>
      <c r="G11448" t="s">
        <v>41873</v>
      </c>
      <c r="I11448" t="s">
        <v>1511</v>
      </c>
      <c r="J11448" t="s">
        <v>41872</v>
      </c>
      <c r="K11448" t="s">
        <v>208</v>
      </c>
      <c r="L11448" t="s">
        <v>41871</v>
      </c>
      <c r="N11448" t="s">
        <v>208</v>
      </c>
      <c r="O11448" t="s">
        <v>476</v>
      </c>
      <c r="P11448" t="s">
        <v>476</v>
      </c>
    </row>
    <row r="11449" spans="1:16">
      <c r="A11449" s="484" t="s">
        <v>68300</v>
      </c>
      <c r="B11449" s="485" t="s">
        <v>68299</v>
      </c>
      <c r="C11449" t="s">
        <v>68298</v>
      </c>
      <c r="D11449" t="s">
        <v>68297</v>
      </c>
      <c r="E11449" t="str">
        <f t="shared" si="178"/>
        <v>645760 - WHECLER FREDERIC</v>
      </c>
      <c r="F11449" t="s">
        <v>14988</v>
      </c>
      <c r="G11449" t="s">
        <v>68296</v>
      </c>
      <c r="I11449" t="s">
        <v>68295</v>
      </c>
      <c r="J11449" t="s">
        <v>68294</v>
      </c>
      <c r="K11449" t="s">
        <v>208</v>
      </c>
      <c r="L11449" t="s">
        <v>68293</v>
      </c>
      <c r="N11449" t="s">
        <v>208</v>
      </c>
      <c r="O11449" t="s">
        <v>476</v>
      </c>
      <c r="P11449" t="s">
        <v>476</v>
      </c>
    </row>
    <row r="11450" spans="1:16">
      <c r="A11450" s="484" t="s">
        <v>35510</v>
      </c>
      <c r="B11450" s="485" t="s">
        <v>35509</v>
      </c>
      <c r="C11450" t="s">
        <v>35508</v>
      </c>
      <c r="D11450" t="s">
        <v>35507</v>
      </c>
      <c r="E11450" t="str">
        <f t="shared" si="178"/>
        <v>533415 - MON AUTOMOBILE CLUB COLMAR</v>
      </c>
      <c r="F11450" t="s">
        <v>2534</v>
      </c>
      <c r="G11450" t="s">
        <v>35506</v>
      </c>
      <c r="I11450" t="s">
        <v>2531</v>
      </c>
      <c r="K11450" t="s">
        <v>208</v>
      </c>
      <c r="L11450" t="s">
        <v>35505</v>
      </c>
      <c r="N11450" t="s">
        <v>208</v>
      </c>
      <c r="O11450" t="s">
        <v>476</v>
      </c>
      <c r="P11450" t="s">
        <v>476</v>
      </c>
    </row>
    <row r="11451" spans="1:16">
      <c r="A11451" s="484" t="s">
        <v>20748</v>
      </c>
      <c r="B11451" s="485" t="s">
        <v>20747</v>
      </c>
      <c r="C11451" t="s">
        <v>20746</v>
      </c>
      <c r="D11451" t="s">
        <v>20746</v>
      </c>
      <c r="E11451" t="str">
        <f t="shared" si="178"/>
        <v>589366 - SAD'S FORMATION</v>
      </c>
      <c r="F11451" t="s">
        <v>4307</v>
      </c>
      <c r="G11451" t="s">
        <v>20745</v>
      </c>
      <c r="I11451" t="s">
        <v>658</v>
      </c>
      <c r="J11451" t="s">
        <v>20744</v>
      </c>
      <c r="K11451" t="s">
        <v>208</v>
      </c>
      <c r="L11451" t="s">
        <v>20743</v>
      </c>
      <c r="N11451" t="s">
        <v>208</v>
      </c>
      <c r="O11451" t="s">
        <v>476</v>
      </c>
      <c r="P11451" t="s">
        <v>476</v>
      </c>
    </row>
    <row r="11452" spans="1:16">
      <c r="A11452" s="484" t="s">
        <v>15298</v>
      </c>
      <c r="B11452" s="485" t="s">
        <v>15297</v>
      </c>
      <c r="C11452" t="s">
        <v>15296</v>
      </c>
      <c r="D11452" t="s">
        <v>15295</v>
      </c>
      <c r="E11452" t="str">
        <f t="shared" si="178"/>
        <v>492863 - SFSD</v>
      </c>
      <c r="F11452" t="s">
        <v>15294</v>
      </c>
      <c r="G11452" t="s">
        <v>15293</v>
      </c>
      <c r="I11452" t="s">
        <v>626</v>
      </c>
      <c r="J11452" t="s">
        <v>15292</v>
      </c>
      <c r="K11452" t="s">
        <v>15291</v>
      </c>
      <c r="L11452" t="s">
        <v>15290</v>
      </c>
      <c r="N11452" t="s">
        <v>208</v>
      </c>
      <c r="O11452" t="s">
        <v>476</v>
      </c>
      <c r="P11452" t="s">
        <v>476</v>
      </c>
    </row>
    <row r="11453" spans="1:16">
      <c r="A11453" s="484" t="s">
        <v>34889</v>
      </c>
      <c r="B11453" s="485" t="s">
        <v>34888</v>
      </c>
      <c r="C11453" t="s">
        <v>34887</v>
      </c>
      <c r="D11453" t="s">
        <v>34887</v>
      </c>
      <c r="E11453" t="str">
        <f t="shared" si="178"/>
        <v>472487 - MOVING FORMATION</v>
      </c>
      <c r="F11453" t="s">
        <v>1528</v>
      </c>
      <c r="G11453" t="s">
        <v>34886</v>
      </c>
      <c r="I11453" t="s">
        <v>23075</v>
      </c>
      <c r="J11453" t="s">
        <v>34885</v>
      </c>
      <c r="K11453" t="s">
        <v>208</v>
      </c>
      <c r="L11453" t="s">
        <v>34884</v>
      </c>
      <c r="N11453" t="s">
        <v>208</v>
      </c>
      <c r="O11453" t="s">
        <v>476</v>
      </c>
      <c r="P11453" t="s">
        <v>34883</v>
      </c>
    </row>
    <row r="11454" spans="1:16">
      <c r="A11454" s="484" t="s">
        <v>4075</v>
      </c>
      <c r="B11454" s="485" t="s">
        <v>4074</v>
      </c>
      <c r="C11454" t="s">
        <v>4073</v>
      </c>
      <c r="D11454" t="s">
        <v>4072</v>
      </c>
      <c r="E11454" t="str">
        <f t="shared" si="178"/>
        <v>685690 - VERNHES SABINE</v>
      </c>
      <c r="F11454" t="s">
        <v>2416</v>
      </c>
      <c r="G11454" t="s">
        <v>4071</v>
      </c>
      <c r="I11454" t="s">
        <v>4070</v>
      </c>
      <c r="J11454" t="s">
        <v>4069</v>
      </c>
      <c r="K11454" t="s">
        <v>208</v>
      </c>
      <c r="L11454" t="s">
        <v>4068</v>
      </c>
      <c r="N11454" t="s">
        <v>208</v>
      </c>
      <c r="O11454" t="s">
        <v>476</v>
      </c>
      <c r="P11454" t="s">
        <v>476</v>
      </c>
    </row>
    <row r="11455" spans="1:16">
      <c r="A11455" s="484" t="s">
        <v>113533</v>
      </c>
      <c r="B11455" s="485" t="s">
        <v>113532</v>
      </c>
      <c r="C11455" t="s">
        <v>113531</v>
      </c>
      <c r="D11455" t="s">
        <v>113531</v>
      </c>
      <c r="E11455" t="str">
        <f t="shared" si="178"/>
        <v>585798 - BILLAUD LAURIENNE HERMINE</v>
      </c>
      <c r="F11455" t="s">
        <v>70116</v>
      </c>
      <c r="G11455" t="s">
        <v>113530</v>
      </c>
      <c r="I11455" t="s">
        <v>113529</v>
      </c>
      <c r="J11455" t="s">
        <v>113528</v>
      </c>
      <c r="K11455" t="s">
        <v>208</v>
      </c>
      <c r="L11455" t="s">
        <v>113527</v>
      </c>
      <c r="N11455" t="s">
        <v>208</v>
      </c>
      <c r="O11455" t="s">
        <v>476</v>
      </c>
      <c r="P11455" t="s">
        <v>476</v>
      </c>
    </row>
    <row r="11456" spans="1:16">
      <c r="A11456" s="484" t="s">
        <v>93493</v>
      </c>
      <c r="B11456" s="485" t="s">
        <v>93492</v>
      </c>
      <c r="C11456" t="s">
        <v>93491</v>
      </c>
      <c r="D11456" t="s">
        <v>93490</v>
      </c>
      <c r="E11456" t="str">
        <f t="shared" si="178"/>
        <v>469555 - COREG EPGV PACA</v>
      </c>
      <c r="F11456" t="s">
        <v>8706</v>
      </c>
      <c r="G11456" t="s">
        <v>93489</v>
      </c>
      <c r="I11456" t="s">
        <v>93488</v>
      </c>
      <c r="J11456" t="s">
        <v>93487</v>
      </c>
      <c r="K11456" t="s">
        <v>208</v>
      </c>
      <c r="L11456" t="s">
        <v>93486</v>
      </c>
      <c r="N11456" t="s">
        <v>208</v>
      </c>
      <c r="O11456" t="s">
        <v>476</v>
      </c>
      <c r="P11456" t="s">
        <v>476</v>
      </c>
    </row>
    <row r="11457" spans="1:16">
      <c r="A11457" s="484" t="s">
        <v>114077</v>
      </c>
      <c r="B11457" s="485" t="s">
        <v>114076</v>
      </c>
      <c r="C11457" t="s">
        <v>114075</v>
      </c>
      <c r="D11457" t="s">
        <v>114075</v>
      </c>
      <c r="E11457" t="str">
        <f t="shared" si="178"/>
        <v>522338 - BERGE FRANCK CUISSON EXPERTISE</v>
      </c>
      <c r="F11457" t="s">
        <v>3569</v>
      </c>
      <c r="G11457" t="s">
        <v>114074</v>
      </c>
      <c r="I11457" t="s">
        <v>84817</v>
      </c>
      <c r="J11457" t="s">
        <v>114073</v>
      </c>
      <c r="K11457" t="s">
        <v>208</v>
      </c>
      <c r="L11457" t="s">
        <v>114072</v>
      </c>
      <c r="N11457" t="s">
        <v>208</v>
      </c>
      <c r="O11457" t="s">
        <v>476</v>
      </c>
      <c r="P11457" t="s">
        <v>476</v>
      </c>
    </row>
    <row r="11458" spans="1:16">
      <c r="A11458" s="484" t="s">
        <v>115791</v>
      </c>
      <c r="B11458" s="485" t="s">
        <v>115790</v>
      </c>
      <c r="C11458" t="s">
        <v>115789</v>
      </c>
      <c r="D11458" t="s">
        <v>115789</v>
      </c>
      <c r="E11458" t="str">
        <f t="shared" ref="E11458:E11521" si="179">_xlfn.CONCAT(L11458," - ",D11458)</f>
        <v>434292 - AVIGNOUN CONSEIL</v>
      </c>
      <c r="F11458" t="s">
        <v>26445</v>
      </c>
      <c r="G11458" t="s">
        <v>115788</v>
      </c>
      <c r="I11458" t="s">
        <v>4549</v>
      </c>
      <c r="J11458" t="s">
        <v>115787</v>
      </c>
      <c r="K11458" t="s">
        <v>208</v>
      </c>
      <c r="L11458" t="s">
        <v>115786</v>
      </c>
      <c r="N11458" t="s">
        <v>208</v>
      </c>
      <c r="O11458" t="s">
        <v>476</v>
      </c>
      <c r="P11458" t="s">
        <v>476</v>
      </c>
    </row>
    <row r="11459" spans="1:16">
      <c r="A11459" s="484" t="s">
        <v>51818</v>
      </c>
      <c r="B11459" s="485" t="s">
        <v>51817</v>
      </c>
      <c r="C11459" t="s">
        <v>51816</v>
      </c>
      <c r="D11459" t="s">
        <v>51815</v>
      </c>
      <c r="E11459" t="str">
        <f t="shared" si="179"/>
        <v>501979 - I &amp; E  INTERMEX</v>
      </c>
      <c r="F11459" t="s">
        <v>7292</v>
      </c>
      <c r="G11459" t="s">
        <v>51814</v>
      </c>
      <c r="I11459" t="s">
        <v>2609</v>
      </c>
      <c r="J11459" t="s">
        <v>51813</v>
      </c>
      <c r="K11459" t="s">
        <v>208</v>
      </c>
      <c r="L11459" t="s">
        <v>51812</v>
      </c>
      <c r="N11459" t="s">
        <v>208</v>
      </c>
      <c r="O11459" t="s">
        <v>476</v>
      </c>
      <c r="P11459" t="s">
        <v>476</v>
      </c>
    </row>
    <row r="11460" spans="1:16">
      <c r="A11460" s="484" t="s">
        <v>67405</v>
      </c>
      <c r="B11460" s="485" t="s">
        <v>67404</v>
      </c>
      <c r="C11460" t="s">
        <v>67403</v>
      </c>
      <c r="D11460" t="s">
        <v>67403</v>
      </c>
      <c r="E11460" t="str">
        <f t="shared" si="179"/>
        <v>681933 - GE CONSULTANTS</v>
      </c>
      <c r="F11460" t="s">
        <v>2112</v>
      </c>
      <c r="G11460" t="s">
        <v>67402</v>
      </c>
      <c r="I11460" t="s">
        <v>626</v>
      </c>
      <c r="J11460" t="s">
        <v>67401</v>
      </c>
      <c r="K11460" t="s">
        <v>208</v>
      </c>
      <c r="L11460" t="s">
        <v>67400</v>
      </c>
      <c r="N11460" t="s">
        <v>208</v>
      </c>
      <c r="O11460" t="s">
        <v>476</v>
      </c>
      <c r="P11460" t="s">
        <v>476</v>
      </c>
    </row>
    <row r="11461" spans="1:16">
      <c r="A11461" s="484" t="s">
        <v>127912</v>
      </c>
      <c r="B11461" s="485" t="s">
        <v>127911</v>
      </c>
      <c r="C11461" t="s">
        <v>127910</v>
      </c>
      <c r="D11461" t="s">
        <v>127910</v>
      </c>
      <c r="E11461" t="str">
        <f t="shared" si="179"/>
        <v>646581 - AN2V SERVICES</v>
      </c>
      <c r="F11461" t="s">
        <v>2054</v>
      </c>
      <c r="G11461" t="s">
        <v>127909</v>
      </c>
      <c r="I11461" t="s">
        <v>39104</v>
      </c>
      <c r="J11461" t="s">
        <v>127908</v>
      </c>
      <c r="K11461" t="s">
        <v>208</v>
      </c>
      <c r="L11461" t="s">
        <v>127907</v>
      </c>
      <c r="N11461" t="s">
        <v>208</v>
      </c>
      <c r="O11461" t="s">
        <v>476</v>
      </c>
      <c r="P11461" t="s">
        <v>476</v>
      </c>
    </row>
    <row r="11462" spans="1:16">
      <c r="A11462" s="484" t="s">
        <v>22950</v>
      </c>
      <c r="B11462" s="485" t="s">
        <v>22949</v>
      </c>
      <c r="C11462" t="s">
        <v>22948</v>
      </c>
      <c r="D11462" t="s">
        <v>22947</v>
      </c>
      <c r="E11462" t="str">
        <f t="shared" si="179"/>
        <v>464417 - RESEAU TC AVC 59 62</v>
      </c>
      <c r="F11462" t="s">
        <v>1513</v>
      </c>
      <c r="G11462" t="s">
        <v>22946</v>
      </c>
      <c r="H11462" t="s">
        <v>22945</v>
      </c>
      <c r="I11462" t="s">
        <v>1814</v>
      </c>
      <c r="J11462" t="s">
        <v>22944</v>
      </c>
      <c r="K11462" t="s">
        <v>22943</v>
      </c>
      <c r="L11462" t="s">
        <v>22942</v>
      </c>
      <c r="N11462" t="s">
        <v>208</v>
      </c>
      <c r="O11462" t="s">
        <v>476</v>
      </c>
      <c r="P11462" t="s">
        <v>476</v>
      </c>
    </row>
    <row r="11463" spans="1:16">
      <c r="A11463" s="484" t="s">
        <v>124082</v>
      </c>
      <c r="B11463" s="485" t="s">
        <v>124081</v>
      </c>
      <c r="C11463" t="s">
        <v>124080</v>
      </c>
      <c r="D11463" t="s">
        <v>124079</v>
      </c>
      <c r="E11463" t="str">
        <f t="shared" si="179"/>
        <v>526563 - AVD FORMATION</v>
      </c>
      <c r="F11463" t="s">
        <v>1077</v>
      </c>
      <c r="G11463" t="s">
        <v>124078</v>
      </c>
      <c r="I11463" t="s">
        <v>820</v>
      </c>
      <c r="J11463" t="s">
        <v>124077</v>
      </c>
      <c r="K11463" t="s">
        <v>208</v>
      </c>
      <c r="L11463" t="s">
        <v>124076</v>
      </c>
      <c r="N11463" t="s">
        <v>208</v>
      </c>
      <c r="O11463" t="s">
        <v>476</v>
      </c>
      <c r="P11463" t="s">
        <v>476</v>
      </c>
    </row>
    <row r="11464" spans="1:16">
      <c r="A11464" s="484" t="s">
        <v>115229</v>
      </c>
      <c r="B11464" s="485" t="s">
        <v>115228</v>
      </c>
      <c r="C11464" t="s">
        <v>115227</v>
      </c>
      <c r="D11464" t="s">
        <v>115227</v>
      </c>
      <c r="E11464" t="str">
        <f t="shared" si="179"/>
        <v>552410 - BABEL SCHOOL OF LANGUAGES</v>
      </c>
      <c r="F11464" t="s">
        <v>6577</v>
      </c>
      <c r="G11464" t="s">
        <v>115226</v>
      </c>
      <c r="I11464" t="s">
        <v>28238</v>
      </c>
      <c r="J11464" t="s">
        <v>115225</v>
      </c>
      <c r="K11464" t="s">
        <v>208</v>
      </c>
      <c r="L11464" t="s">
        <v>115224</v>
      </c>
      <c r="N11464" t="s">
        <v>208</v>
      </c>
      <c r="O11464" t="s">
        <v>476</v>
      </c>
      <c r="P11464" t="s">
        <v>476</v>
      </c>
    </row>
    <row r="11465" spans="1:16">
      <c r="A11465" s="484" t="s">
        <v>131348</v>
      </c>
      <c r="B11465" s="485" t="s">
        <v>131347</v>
      </c>
      <c r="C11465" t="s">
        <v>131346</v>
      </c>
      <c r="D11465" t="s">
        <v>131346</v>
      </c>
      <c r="E11465" t="str">
        <f t="shared" si="179"/>
        <v>587412 - AG2V MANAGEMENT</v>
      </c>
      <c r="F11465" t="s">
        <v>32819</v>
      </c>
      <c r="G11465" t="s">
        <v>131345</v>
      </c>
      <c r="H11465" t="s">
        <v>131344</v>
      </c>
      <c r="I11465" t="s">
        <v>21232</v>
      </c>
      <c r="J11465" t="s">
        <v>131343</v>
      </c>
      <c r="K11465" t="s">
        <v>208</v>
      </c>
      <c r="L11465" t="s">
        <v>131342</v>
      </c>
      <c r="N11465" t="s">
        <v>208</v>
      </c>
      <c r="O11465" t="s">
        <v>476</v>
      </c>
      <c r="P11465" t="s">
        <v>476</v>
      </c>
    </row>
    <row r="11466" spans="1:16">
      <c r="A11466" s="484" t="s">
        <v>37788</v>
      </c>
      <c r="B11466" s="485" t="s">
        <v>37787</v>
      </c>
      <c r="C11466" t="s">
        <v>37786</v>
      </c>
      <c r="D11466" t="s">
        <v>37786</v>
      </c>
      <c r="E11466" t="str">
        <f t="shared" si="179"/>
        <v>649739 - MAURICE FREDERIC</v>
      </c>
      <c r="F11466" t="s">
        <v>37785</v>
      </c>
      <c r="G11466" t="s">
        <v>37784</v>
      </c>
      <c r="I11466" t="s">
        <v>37783</v>
      </c>
      <c r="J11466" t="s">
        <v>37782</v>
      </c>
      <c r="K11466" t="s">
        <v>208</v>
      </c>
      <c r="L11466" t="s">
        <v>37781</v>
      </c>
      <c r="N11466" t="s">
        <v>208</v>
      </c>
      <c r="O11466" t="s">
        <v>476</v>
      </c>
      <c r="P11466" t="s">
        <v>476</v>
      </c>
    </row>
    <row r="11467" spans="1:16">
      <c r="A11467" s="484" t="s">
        <v>20170</v>
      </c>
      <c r="B11467" s="485" t="s">
        <v>20169</v>
      </c>
      <c r="C11467" t="s">
        <v>20168</v>
      </c>
      <c r="D11467" t="s">
        <v>20167</v>
      </c>
      <c r="E11467" t="str">
        <f t="shared" si="179"/>
        <v>514573 - AJM ACADEMIE COIFFURE</v>
      </c>
      <c r="F11467" t="s">
        <v>4522</v>
      </c>
      <c r="G11467" t="s">
        <v>20166</v>
      </c>
      <c r="I11467" t="s">
        <v>603</v>
      </c>
      <c r="J11467" t="s">
        <v>20165</v>
      </c>
      <c r="K11467" t="s">
        <v>208</v>
      </c>
      <c r="L11467" t="s">
        <v>20164</v>
      </c>
      <c r="N11467" t="s">
        <v>208</v>
      </c>
      <c r="O11467" t="s">
        <v>476</v>
      </c>
      <c r="P11467" t="s">
        <v>476</v>
      </c>
    </row>
    <row r="11468" spans="1:16">
      <c r="A11468" s="484" t="s">
        <v>40531</v>
      </c>
      <c r="B11468" s="485" t="s">
        <v>40530</v>
      </c>
      <c r="C11468" t="s">
        <v>40529</v>
      </c>
      <c r="D11468" t="s">
        <v>40529</v>
      </c>
      <c r="E11468" t="str">
        <f t="shared" si="179"/>
        <v>574387 - MAISON BLANCHE FORMATION</v>
      </c>
      <c r="F11468" t="s">
        <v>1086</v>
      </c>
      <c r="G11468" t="s">
        <v>40528</v>
      </c>
      <c r="I11468" t="s">
        <v>2666</v>
      </c>
      <c r="J11468" t="s">
        <v>40527</v>
      </c>
      <c r="K11468" t="s">
        <v>208</v>
      </c>
      <c r="L11468" t="s">
        <v>40526</v>
      </c>
      <c r="N11468" t="s">
        <v>208</v>
      </c>
      <c r="O11468" t="s">
        <v>476</v>
      </c>
      <c r="P11468" t="s">
        <v>476</v>
      </c>
    </row>
    <row r="11469" spans="1:16">
      <c r="A11469" s="484" t="s">
        <v>30692</v>
      </c>
      <c r="B11469" s="485" t="s">
        <v>30691</v>
      </c>
      <c r="C11469" t="s">
        <v>30690</v>
      </c>
      <c r="D11469" t="s">
        <v>30689</v>
      </c>
      <c r="E11469" t="str">
        <f t="shared" si="179"/>
        <v>526630 - OPFC</v>
      </c>
      <c r="F11469" t="s">
        <v>30688</v>
      </c>
      <c r="G11469" t="s">
        <v>30687</v>
      </c>
      <c r="I11469" t="s">
        <v>13800</v>
      </c>
      <c r="J11469" t="s">
        <v>30686</v>
      </c>
      <c r="K11469" t="s">
        <v>208</v>
      </c>
      <c r="L11469" t="s">
        <v>30685</v>
      </c>
      <c r="N11469" t="s">
        <v>208</v>
      </c>
      <c r="O11469" t="s">
        <v>476</v>
      </c>
      <c r="P11469" t="s">
        <v>476</v>
      </c>
    </row>
    <row r="11470" spans="1:16">
      <c r="A11470" s="484" t="s">
        <v>82934</v>
      </c>
      <c r="B11470" s="485" t="s">
        <v>82933</v>
      </c>
      <c r="C11470" t="s">
        <v>82932</v>
      </c>
      <c r="D11470" t="s">
        <v>82931</v>
      </c>
      <c r="E11470" t="str">
        <f t="shared" si="179"/>
        <v>596760 - ESM LANDES</v>
      </c>
      <c r="F11470" t="s">
        <v>6080</v>
      </c>
      <c r="G11470" t="s">
        <v>82930</v>
      </c>
      <c r="I11470" t="s">
        <v>7585</v>
      </c>
      <c r="J11470" t="s">
        <v>82843</v>
      </c>
      <c r="K11470" t="s">
        <v>208</v>
      </c>
      <c r="L11470" t="s">
        <v>82929</v>
      </c>
      <c r="N11470" t="s">
        <v>207</v>
      </c>
      <c r="O11470" t="s">
        <v>476</v>
      </c>
      <c r="P11470" t="s">
        <v>476</v>
      </c>
    </row>
    <row r="11471" spans="1:16">
      <c r="A11471" s="484" t="s">
        <v>31564</v>
      </c>
      <c r="B11471" s="485" t="s">
        <v>31563</v>
      </c>
      <c r="C11471" t="s">
        <v>31562</v>
      </c>
      <c r="D11471" t="s">
        <v>31562</v>
      </c>
      <c r="E11471" t="str">
        <f t="shared" si="179"/>
        <v>400129 - OLIFAN FORMATION</v>
      </c>
      <c r="F11471" t="s">
        <v>6524</v>
      </c>
      <c r="G11471" t="s">
        <v>31561</v>
      </c>
      <c r="I11471" t="s">
        <v>31560</v>
      </c>
      <c r="J11471" t="s">
        <v>31559</v>
      </c>
      <c r="K11471" t="s">
        <v>208</v>
      </c>
      <c r="L11471" t="s">
        <v>31558</v>
      </c>
      <c r="N11471" t="s">
        <v>208</v>
      </c>
      <c r="O11471" t="s">
        <v>476</v>
      </c>
      <c r="P11471" t="s">
        <v>476</v>
      </c>
    </row>
    <row r="11472" spans="1:16">
      <c r="A11472" s="484" t="s">
        <v>50473</v>
      </c>
      <c r="B11472" s="485" t="s">
        <v>50472</v>
      </c>
      <c r="C11472" t="s">
        <v>50471</v>
      </c>
      <c r="D11472" t="s">
        <v>50470</v>
      </c>
      <c r="E11472" t="str">
        <f t="shared" si="179"/>
        <v>605270 - IPSO FACTO TOULOUSE</v>
      </c>
      <c r="F11472" t="s">
        <v>2304</v>
      </c>
      <c r="G11472" t="s">
        <v>50469</v>
      </c>
      <c r="I11472" t="s">
        <v>603</v>
      </c>
      <c r="J11472" t="s">
        <v>50468</v>
      </c>
      <c r="K11472" t="s">
        <v>208</v>
      </c>
      <c r="L11472" t="s">
        <v>50467</v>
      </c>
      <c r="N11472" t="s">
        <v>208</v>
      </c>
      <c r="O11472" t="s">
        <v>476</v>
      </c>
      <c r="P11472" t="s">
        <v>476</v>
      </c>
    </row>
    <row r="11473" spans="1:16">
      <c r="A11473" s="484" t="s">
        <v>106393</v>
      </c>
      <c r="B11473" s="485" t="s">
        <v>106392</v>
      </c>
      <c r="C11473" t="s">
        <v>106391</v>
      </c>
      <c r="D11473" t="s">
        <v>106390</v>
      </c>
      <c r="E11473" t="str">
        <f t="shared" si="179"/>
        <v>679720 - CRC</v>
      </c>
      <c r="F11473" t="s">
        <v>2219</v>
      </c>
      <c r="G11473" t="s">
        <v>106389</v>
      </c>
      <c r="I11473" t="s">
        <v>626</v>
      </c>
      <c r="J11473" t="s">
        <v>106388</v>
      </c>
      <c r="K11473" t="s">
        <v>208</v>
      </c>
      <c r="L11473" t="s">
        <v>106387</v>
      </c>
      <c r="N11473" t="s">
        <v>208</v>
      </c>
      <c r="O11473" t="s">
        <v>476</v>
      </c>
      <c r="P11473" t="s">
        <v>476</v>
      </c>
    </row>
    <row r="11474" spans="1:16">
      <c r="A11474" s="484" t="s">
        <v>34511</v>
      </c>
      <c r="B11474" s="485" t="s">
        <v>34510</v>
      </c>
      <c r="C11474" t="s">
        <v>34509</v>
      </c>
      <c r="D11474" t="s">
        <v>34509</v>
      </c>
      <c r="E11474" t="str">
        <f t="shared" si="179"/>
        <v>517173 - MVA CONSULTING</v>
      </c>
      <c r="F11474" t="s">
        <v>7547</v>
      </c>
      <c r="G11474" t="s">
        <v>34508</v>
      </c>
      <c r="I11474" t="s">
        <v>8115</v>
      </c>
      <c r="K11474" t="s">
        <v>208</v>
      </c>
      <c r="L11474" t="s">
        <v>34507</v>
      </c>
      <c r="N11474" t="s">
        <v>208</v>
      </c>
      <c r="O11474" t="s">
        <v>476</v>
      </c>
      <c r="P11474" t="s">
        <v>476</v>
      </c>
    </row>
    <row r="11475" spans="1:16">
      <c r="A11475" s="484" t="s">
        <v>44607</v>
      </c>
      <c r="B11475" s="485" t="s">
        <v>44606</v>
      </c>
      <c r="C11475" t="s">
        <v>44605</v>
      </c>
      <c r="D11475" t="s">
        <v>44604</v>
      </c>
      <c r="E11475" t="str">
        <f t="shared" si="179"/>
        <v>558990 - LE 40E RUGISSANT PARIS 11EME</v>
      </c>
      <c r="F11475" t="s">
        <v>22356</v>
      </c>
      <c r="G11475" t="s">
        <v>44603</v>
      </c>
      <c r="I11475" t="s">
        <v>7159</v>
      </c>
      <c r="J11475" t="s">
        <v>36166</v>
      </c>
      <c r="K11475" t="s">
        <v>208</v>
      </c>
      <c r="L11475" t="s">
        <v>44602</v>
      </c>
      <c r="N11475" t="s">
        <v>208</v>
      </c>
      <c r="O11475" t="s">
        <v>476</v>
      </c>
      <c r="P11475" t="s">
        <v>476</v>
      </c>
    </row>
    <row r="11476" spans="1:16">
      <c r="A11476" s="484" t="s">
        <v>11665</v>
      </c>
      <c r="B11476" s="485" t="s">
        <v>11664</v>
      </c>
      <c r="C11476" t="s">
        <v>11663</v>
      </c>
      <c r="D11476" t="s">
        <v>11662</v>
      </c>
      <c r="E11476" t="str">
        <f t="shared" si="179"/>
        <v>451654 - SYNERGIES DCF</v>
      </c>
      <c r="F11476" t="s">
        <v>8350</v>
      </c>
      <c r="G11476" t="s">
        <v>11661</v>
      </c>
      <c r="H11476" t="s">
        <v>11660</v>
      </c>
      <c r="I11476" t="s">
        <v>11659</v>
      </c>
      <c r="J11476" t="s">
        <v>11658</v>
      </c>
      <c r="K11476" t="s">
        <v>11657</v>
      </c>
      <c r="L11476" t="s">
        <v>11656</v>
      </c>
      <c r="N11476" t="s">
        <v>208</v>
      </c>
      <c r="O11476" t="s">
        <v>476</v>
      </c>
      <c r="P11476" t="s">
        <v>476</v>
      </c>
    </row>
    <row r="11477" spans="1:16">
      <c r="A11477" s="484" t="s">
        <v>35349</v>
      </c>
      <c r="B11477" s="485" t="s">
        <v>35348</v>
      </c>
      <c r="C11477" t="s">
        <v>35347</v>
      </c>
      <c r="D11477" t="s">
        <v>35347</v>
      </c>
      <c r="E11477" t="str">
        <f t="shared" si="179"/>
        <v>495451 - MONTGOLFIERE MANAGEMENT</v>
      </c>
      <c r="F11477" t="s">
        <v>35346</v>
      </c>
      <c r="G11477" t="s">
        <v>35345</v>
      </c>
      <c r="I11477" t="s">
        <v>35344</v>
      </c>
      <c r="J11477" t="s">
        <v>35343</v>
      </c>
      <c r="K11477" t="s">
        <v>208</v>
      </c>
      <c r="L11477" t="s">
        <v>35342</v>
      </c>
      <c r="N11477" t="s">
        <v>208</v>
      </c>
      <c r="O11477" t="s">
        <v>476</v>
      </c>
      <c r="P11477" t="s">
        <v>476</v>
      </c>
    </row>
    <row r="11478" spans="1:16">
      <c r="A11478" s="484" t="s">
        <v>91263</v>
      </c>
      <c r="B11478" s="485" t="s">
        <v>91262</v>
      </c>
      <c r="C11478" t="s">
        <v>91261</v>
      </c>
      <c r="D11478" t="s">
        <v>91261</v>
      </c>
      <c r="E11478" t="str">
        <f t="shared" si="179"/>
        <v>652751 - COXFFICEIENCE RH</v>
      </c>
      <c r="F11478" t="s">
        <v>4574</v>
      </c>
      <c r="G11478" t="s">
        <v>91260</v>
      </c>
      <c r="I11478" t="s">
        <v>91259</v>
      </c>
      <c r="J11478" t="s">
        <v>91258</v>
      </c>
      <c r="K11478" t="s">
        <v>208</v>
      </c>
      <c r="L11478" t="s">
        <v>91257</v>
      </c>
      <c r="N11478" t="s">
        <v>208</v>
      </c>
      <c r="O11478" t="s">
        <v>476</v>
      </c>
      <c r="P11478" t="s">
        <v>476</v>
      </c>
    </row>
    <row r="11479" spans="1:16">
      <c r="A11479" s="484" t="s">
        <v>78009</v>
      </c>
      <c r="B11479" s="485" t="s">
        <v>78008</v>
      </c>
      <c r="C11479" t="s">
        <v>78007</v>
      </c>
      <c r="D11479" t="s">
        <v>78007</v>
      </c>
      <c r="E11479" t="str">
        <f t="shared" si="179"/>
        <v>435090 - ESSENTIA FORMATION</v>
      </c>
      <c r="F11479" t="s">
        <v>7254</v>
      </c>
      <c r="G11479" t="s">
        <v>78006</v>
      </c>
      <c r="I11479" t="s">
        <v>78005</v>
      </c>
      <c r="J11479" t="s">
        <v>78004</v>
      </c>
      <c r="K11479" t="s">
        <v>78003</v>
      </c>
      <c r="L11479" t="s">
        <v>78002</v>
      </c>
      <c r="N11479" t="s">
        <v>208</v>
      </c>
      <c r="O11479" t="s">
        <v>476</v>
      </c>
      <c r="P11479" t="s">
        <v>476</v>
      </c>
    </row>
    <row r="11480" spans="1:16">
      <c r="A11480" s="484" t="s">
        <v>61740</v>
      </c>
      <c r="B11480" s="485" t="s">
        <v>61739</v>
      </c>
      <c r="C11480" t="s">
        <v>61738</v>
      </c>
      <c r="D11480" t="s">
        <v>61738</v>
      </c>
      <c r="E11480" t="str">
        <f t="shared" si="179"/>
        <v>455386 - HENNEQUIN VERONIQUE</v>
      </c>
      <c r="F11480" t="s">
        <v>27783</v>
      </c>
      <c r="G11480" t="s">
        <v>61737</v>
      </c>
      <c r="I11480" t="s">
        <v>28746</v>
      </c>
      <c r="J11480" t="s">
        <v>61736</v>
      </c>
      <c r="K11480" t="s">
        <v>61735</v>
      </c>
      <c r="L11480" t="s">
        <v>61734</v>
      </c>
      <c r="N11480" t="s">
        <v>208</v>
      </c>
      <c r="O11480" t="s">
        <v>476</v>
      </c>
      <c r="P11480" t="s">
        <v>476</v>
      </c>
    </row>
    <row r="11481" spans="1:16">
      <c r="A11481" s="484" t="s">
        <v>4539</v>
      </c>
      <c r="B11481" s="485" t="s">
        <v>4538</v>
      </c>
      <c r="C11481" t="s">
        <v>4537</v>
      </c>
      <c r="D11481" t="s">
        <v>4537</v>
      </c>
      <c r="E11481" t="str">
        <f t="shared" si="179"/>
        <v>669350 - VALEURS ET DEVELOPPEMENT</v>
      </c>
      <c r="F11481" t="s">
        <v>590</v>
      </c>
      <c r="G11481" t="s">
        <v>1208</v>
      </c>
      <c r="I11481" t="s">
        <v>626</v>
      </c>
      <c r="J11481" t="s">
        <v>4536</v>
      </c>
      <c r="K11481" t="s">
        <v>208</v>
      </c>
      <c r="L11481" t="s">
        <v>4535</v>
      </c>
      <c r="N11481" t="s">
        <v>208</v>
      </c>
      <c r="O11481" t="s">
        <v>476</v>
      </c>
      <c r="P11481" t="s">
        <v>476</v>
      </c>
    </row>
    <row r="11482" spans="1:16">
      <c r="A11482" s="484" t="s">
        <v>86016</v>
      </c>
      <c r="B11482" s="485" t="s">
        <v>86015</v>
      </c>
      <c r="C11482" t="s">
        <v>86014</v>
      </c>
      <c r="D11482" t="s">
        <v>86013</v>
      </c>
      <c r="E11482" t="str">
        <f t="shared" si="179"/>
        <v>629418 - DUBESSET CAROLINE</v>
      </c>
      <c r="F11482" t="s">
        <v>2361</v>
      </c>
      <c r="G11482" t="s">
        <v>86012</v>
      </c>
      <c r="I11482" t="s">
        <v>763</v>
      </c>
      <c r="J11482" t="s">
        <v>86011</v>
      </c>
      <c r="K11482" t="s">
        <v>208</v>
      </c>
      <c r="L11482" t="s">
        <v>86010</v>
      </c>
      <c r="N11482" t="s">
        <v>208</v>
      </c>
      <c r="O11482" t="s">
        <v>476</v>
      </c>
      <c r="P11482" t="s">
        <v>476</v>
      </c>
    </row>
    <row r="11483" spans="1:16">
      <c r="A11483" s="484" t="s">
        <v>130680</v>
      </c>
      <c r="B11483" s="485" t="s">
        <v>130679</v>
      </c>
      <c r="C11483" t="s">
        <v>130678</v>
      </c>
      <c r="D11483" t="s">
        <v>130677</v>
      </c>
      <c r="E11483" t="str">
        <f t="shared" si="179"/>
        <v>644420 - ALEXANDER ISABELLE</v>
      </c>
      <c r="F11483" t="s">
        <v>1618</v>
      </c>
      <c r="G11483" t="s">
        <v>130676</v>
      </c>
      <c r="I11483" t="s">
        <v>10584</v>
      </c>
      <c r="K11483" t="s">
        <v>208</v>
      </c>
      <c r="L11483" t="s">
        <v>130675</v>
      </c>
      <c r="N11483" t="s">
        <v>208</v>
      </c>
      <c r="O11483" t="s">
        <v>476</v>
      </c>
      <c r="P11483" t="s">
        <v>476</v>
      </c>
    </row>
    <row r="11484" spans="1:16">
      <c r="A11484" s="484" t="s">
        <v>22352</v>
      </c>
      <c r="B11484" s="485" t="s">
        <v>22351</v>
      </c>
      <c r="C11484" t="s">
        <v>22350</v>
      </c>
      <c r="D11484" t="s">
        <v>22349</v>
      </c>
      <c r="E11484" t="str">
        <f t="shared" si="179"/>
        <v>450911 - RESSOURCES ROUSSET</v>
      </c>
      <c r="F11484" t="s">
        <v>487</v>
      </c>
      <c r="G11484" t="s">
        <v>22348</v>
      </c>
      <c r="I11484" t="s">
        <v>21125</v>
      </c>
      <c r="K11484" t="s">
        <v>208</v>
      </c>
      <c r="L11484" t="s">
        <v>22347</v>
      </c>
      <c r="N11484" t="s">
        <v>208</v>
      </c>
      <c r="O11484" t="s">
        <v>476</v>
      </c>
      <c r="P11484" t="s">
        <v>22346</v>
      </c>
    </row>
    <row r="11485" spans="1:16">
      <c r="A11485" s="484" t="s">
        <v>57196</v>
      </c>
      <c r="B11485" s="485" t="s">
        <v>57195</v>
      </c>
      <c r="C11485" t="s">
        <v>57194</v>
      </c>
      <c r="D11485" t="s">
        <v>57194</v>
      </c>
      <c r="E11485" t="str">
        <f t="shared" si="179"/>
        <v>588891 - INSTITUT ARITAS FORMATION</v>
      </c>
      <c r="F11485" t="s">
        <v>13656</v>
      </c>
      <c r="G11485" t="s">
        <v>57193</v>
      </c>
      <c r="I11485" t="s">
        <v>626</v>
      </c>
      <c r="J11485" t="s">
        <v>57192</v>
      </c>
      <c r="K11485" t="s">
        <v>208</v>
      </c>
      <c r="L11485" t="s">
        <v>57191</v>
      </c>
      <c r="N11485" t="s">
        <v>208</v>
      </c>
      <c r="O11485" t="s">
        <v>476</v>
      </c>
      <c r="P11485" t="s">
        <v>476</v>
      </c>
    </row>
    <row r="11486" spans="1:16">
      <c r="A11486" s="484" t="s">
        <v>113962</v>
      </c>
      <c r="B11486" s="485" t="s">
        <v>113961</v>
      </c>
      <c r="C11486" t="s">
        <v>113960</v>
      </c>
      <c r="D11486" t="s">
        <v>113959</v>
      </c>
      <c r="E11486" t="str">
        <f t="shared" si="179"/>
        <v>563020 - BESIFE</v>
      </c>
      <c r="F11486" t="s">
        <v>831</v>
      </c>
      <c r="G11486" t="s">
        <v>113958</v>
      </c>
      <c r="H11486" t="s">
        <v>113957</v>
      </c>
      <c r="I11486" t="s">
        <v>101262</v>
      </c>
      <c r="J11486" t="s">
        <v>113956</v>
      </c>
      <c r="K11486" t="s">
        <v>208</v>
      </c>
      <c r="L11486" t="s">
        <v>113955</v>
      </c>
      <c r="N11486" t="s">
        <v>208</v>
      </c>
      <c r="O11486" t="s">
        <v>476</v>
      </c>
      <c r="P11486" t="s">
        <v>476</v>
      </c>
    </row>
    <row r="11487" spans="1:16">
      <c r="A11487" s="484" t="s">
        <v>28935</v>
      </c>
      <c r="B11487" s="485" t="s">
        <v>28934</v>
      </c>
      <c r="C11487" t="s">
        <v>28933</v>
      </c>
      <c r="D11487" t="s">
        <v>28933</v>
      </c>
      <c r="E11487" t="str">
        <f t="shared" si="179"/>
        <v>664960 - PELLERIN CLEMENT</v>
      </c>
      <c r="F11487" t="s">
        <v>5402</v>
      </c>
      <c r="G11487" t="s">
        <v>28932</v>
      </c>
      <c r="I11487" t="s">
        <v>626</v>
      </c>
      <c r="J11487" t="s">
        <v>28931</v>
      </c>
      <c r="K11487" t="s">
        <v>208</v>
      </c>
      <c r="L11487" t="s">
        <v>28930</v>
      </c>
      <c r="N11487" t="s">
        <v>208</v>
      </c>
      <c r="O11487" t="s">
        <v>476</v>
      </c>
      <c r="P11487" t="s">
        <v>476</v>
      </c>
    </row>
    <row r="11488" spans="1:16">
      <c r="A11488" s="484" t="s">
        <v>55287</v>
      </c>
      <c r="B11488" s="485" t="s">
        <v>55286</v>
      </c>
      <c r="C11488" t="s">
        <v>55285</v>
      </c>
      <c r="D11488" t="s">
        <v>55284</v>
      </c>
      <c r="E11488" t="str">
        <f t="shared" si="179"/>
        <v>531716 - ISH JACQUELINE BAUDET</v>
      </c>
      <c r="F11488" t="s">
        <v>1086</v>
      </c>
      <c r="G11488" t="s">
        <v>55283</v>
      </c>
      <c r="I11488" t="s">
        <v>1814</v>
      </c>
      <c r="J11488" t="s">
        <v>55282</v>
      </c>
      <c r="K11488" t="s">
        <v>208</v>
      </c>
      <c r="L11488" t="s">
        <v>55281</v>
      </c>
      <c r="N11488" t="s">
        <v>208</v>
      </c>
      <c r="O11488" t="s">
        <v>476</v>
      </c>
      <c r="P11488" t="s">
        <v>476</v>
      </c>
    </row>
    <row r="11489" spans="1:16">
      <c r="A11489" s="484" t="s">
        <v>29433</v>
      </c>
      <c r="B11489" s="485" t="s">
        <v>29432</v>
      </c>
      <c r="C11489" t="s">
        <v>29431</v>
      </c>
      <c r="D11489" t="s">
        <v>29430</v>
      </c>
      <c r="E11489" t="str">
        <f t="shared" si="179"/>
        <v>638675 - PARTNER'MEDIA PERRIN</v>
      </c>
      <c r="F11489" t="s">
        <v>10666</v>
      </c>
      <c r="G11489" t="s">
        <v>29429</v>
      </c>
      <c r="I11489" t="s">
        <v>1271</v>
      </c>
      <c r="J11489" t="s">
        <v>29428</v>
      </c>
      <c r="K11489" t="s">
        <v>208</v>
      </c>
      <c r="L11489" t="s">
        <v>29427</v>
      </c>
      <c r="N11489" t="s">
        <v>208</v>
      </c>
      <c r="O11489" t="s">
        <v>476</v>
      </c>
      <c r="P11489" t="s">
        <v>476</v>
      </c>
    </row>
    <row r="11490" spans="1:16">
      <c r="A11490" s="484" t="s">
        <v>100311</v>
      </c>
      <c r="B11490" s="485" t="s">
        <v>100310</v>
      </c>
      <c r="C11490" t="s">
        <v>100309</v>
      </c>
      <c r="D11490" t="s">
        <v>100308</v>
      </c>
      <c r="E11490" t="str">
        <f t="shared" si="179"/>
        <v>439216 - CNFE</v>
      </c>
      <c r="F11490" t="s">
        <v>22356</v>
      </c>
      <c r="G11490" t="s">
        <v>100307</v>
      </c>
      <c r="I11490" t="s">
        <v>25816</v>
      </c>
      <c r="J11490" t="s">
        <v>100306</v>
      </c>
      <c r="K11490" t="s">
        <v>208</v>
      </c>
      <c r="L11490" t="s">
        <v>100305</v>
      </c>
      <c r="N11490" t="s">
        <v>208</v>
      </c>
      <c r="O11490" t="s">
        <v>476</v>
      </c>
      <c r="P11490" t="s">
        <v>476</v>
      </c>
    </row>
    <row r="11491" spans="1:16">
      <c r="A11491" s="484" t="s">
        <v>35543</v>
      </c>
      <c r="B11491" s="485" t="s">
        <v>35542</v>
      </c>
      <c r="C11491" t="s">
        <v>35541</v>
      </c>
      <c r="D11491" t="s">
        <v>35541</v>
      </c>
      <c r="E11491" t="str">
        <f t="shared" si="179"/>
        <v>596711 - MOLY NOGAROLLES CHRISTINE</v>
      </c>
      <c r="F11491" t="s">
        <v>8706</v>
      </c>
      <c r="G11491" t="s">
        <v>35540</v>
      </c>
      <c r="I11491" t="s">
        <v>35539</v>
      </c>
      <c r="J11491" t="s">
        <v>35538</v>
      </c>
      <c r="K11491" t="s">
        <v>208</v>
      </c>
      <c r="L11491" t="s">
        <v>35537</v>
      </c>
      <c r="N11491" t="s">
        <v>208</v>
      </c>
      <c r="O11491" t="s">
        <v>476</v>
      </c>
      <c r="P11491" t="s">
        <v>476</v>
      </c>
    </row>
    <row r="11492" spans="1:16">
      <c r="A11492" s="484" t="s">
        <v>925</v>
      </c>
      <c r="C11492" t="s">
        <v>924</v>
      </c>
      <c r="D11492" t="s">
        <v>923</v>
      </c>
      <c r="E11492" t="str">
        <f t="shared" si="179"/>
        <v>440243 - 2B2S</v>
      </c>
      <c r="F11492" t="s">
        <v>922</v>
      </c>
      <c r="G11492" t="s">
        <v>921</v>
      </c>
      <c r="H11492" t="s">
        <v>920</v>
      </c>
      <c r="I11492" t="s">
        <v>919</v>
      </c>
      <c r="J11492" t="s">
        <v>918</v>
      </c>
      <c r="K11492" t="s">
        <v>917</v>
      </c>
      <c r="L11492" t="s">
        <v>916</v>
      </c>
      <c r="N11492" t="s">
        <v>208</v>
      </c>
      <c r="O11492" t="s">
        <v>476</v>
      </c>
      <c r="P11492" t="s">
        <v>476</v>
      </c>
    </row>
    <row r="11493" spans="1:16">
      <c r="A11493" s="484" t="s">
        <v>53938</v>
      </c>
      <c r="C11493" t="s">
        <v>53937</v>
      </c>
      <c r="D11493" t="s">
        <v>53936</v>
      </c>
      <c r="E11493" t="str">
        <f t="shared" si="179"/>
        <v>529035 - IM'AGE</v>
      </c>
      <c r="F11493" t="s">
        <v>53935</v>
      </c>
      <c r="G11493" t="s">
        <v>53934</v>
      </c>
      <c r="I11493" t="s">
        <v>618</v>
      </c>
      <c r="J11493" t="s">
        <v>53933</v>
      </c>
      <c r="K11493" t="s">
        <v>53932</v>
      </c>
      <c r="L11493" t="s">
        <v>53931</v>
      </c>
      <c r="N11493" t="s">
        <v>208</v>
      </c>
      <c r="O11493" t="s">
        <v>476</v>
      </c>
      <c r="P11493" t="s">
        <v>476</v>
      </c>
    </row>
    <row r="11494" spans="1:16">
      <c r="A11494" s="484" t="s">
        <v>24579</v>
      </c>
      <c r="B11494" s="485" t="s">
        <v>24578</v>
      </c>
      <c r="C11494" t="s">
        <v>24577</v>
      </c>
      <c r="D11494" t="s">
        <v>24576</v>
      </c>
      <c r="E11494" t="str">
        <f t="shared" si="179"/>
        <v>484982 - QISPI</v>
      </c>
      <c r="F11494" t="s">
        <v>9074</v>
      </c>
      <c r="G11494" t="s">
        <v>24575</v>
      </c>
      <c r="I11494" t="s">
        <v>7300</v>
      </c>
      <c r="K11494" t="s">
        <v>208</v>
      </c>
      <c r="L11494" t="s">
        <v>24574</v>
      </c>
      <c r="N11494" t="s">
        <v>208</v>
      </c>
      <c r="O11494" t="s">
        <v>476</v>
      </c>
      <c r="P11494" t="s">
        <v>24573</v>
      </c>
    </row>
    <row r="11495" spans="1:16">
      <c r="A11495" s="484" t="s">
        <v>116697</v>
      </c>
      <c r="B11495" s="485" t="s">
        <v>116696</v>
      </c>
      <c r="C11495" t="s">
        <v>116695</v>
      </c>
      <c r="D11495" t="s">
        <v>116695</v>
      </c>
      <c r="E11495" t="str">
        <f t="shared" si="179"/>
        <v>472657 - AUTO ECOLE BELLONE</v>
      </c>
      <c r="F11495" t="s">
        <v>1568</v>
      </c>
      <c r="G11495" t="s">
        <v>116694</v>
      </c>
      <c r="I11495" t="s">
        <v>618</v>
      </c>
      <c r="J11495" t="s">
        <v>116693</v>
      </c>
      <c r="K11495" t="s">
        <v>208</v>
      </c>
      <c r="L11495" t="s">
        <v>116692</v>
      </c>
      <c r="N11495" t="s">
        <v>208</v>
      </c>
      <c r="O11495" t="s">
        <v>476</v>
      </c>
      <c r="P11495" t="s">
        <v>476</v>
      </c>
    </row>
    <row r="11496" spans="1:16">
      <c r="A11496" s="484" t="s">
        <v>116993</v>
      </c>
      <c r="B11496" s="485" t="s">
        <v>116992</v>
      </c>
      <c r="C11496" t="s">
        <v>116991</v>
      </c>
      <c r="D11496" t="s">
        <v>116990</v>
      </c>
      <c r="E11496" t="str">
        <f t="shared" si="179"/>
        <v>670820 - ACEF</v>
      </c>
      <c r="F11496" t="s">
        <v>4491</v>
      </c>
      <c r="G11496" t="s">
        <v>116989</v>
      </c>
      <c r="I11496" t="s">
        <v>26961</v>
      </c>
      <c r="J11496" t="s">
        <v>116988</v>
      </c>
      <c r="K11496" t="s">
        <v>208</v>
      </c>
      <c r="L11496" t="s">
        <v>116987</v>
      </c>
      <c r="N11496" t="s">
        <v>208</v>
      </c>
      <c r="O11496" t="s">
        <v>476</v>
      </c>
      <c r="P11496" t="s">
        <v>476</v>
      </c>
    </row>
    <row r="11497" spans="1:16">
      <c r="A11497" s="484" t="s">
        <v>134001</v>
      </c>
      <c r="B11497" s="485" t="s">
        <v>134000</v>
      </c>
      <c r="C11497" t="s">
        <v>133999</v>
      </c>
      <c r="D11497" t="s">
        <v>133999</v>
      </c>
      <c r="E11497" t="str">
        <f t="shared" si="179"/>
        <v>549484 - AELION</v>
      </c>
      <c r="F11497" t="s">
        <v>3803</v>
      </c>
      <c r="G11497" t="s">
        <v>76754</v>
      </c>
      <c r="H11497" t="s">
        <v>133998</v>
      </c>
      <c r="I11497" t="s">
        <v>603</v>
      </c>
      <c r="J11497" t="s">
        <v>133997</v>
      </c>
      <c r="K11497" t="s">
        <v>208</v>
      </c>
      <c r="L11497" t="s">
        <v>133996</v>
      </c>
      <c r="N11497" t="s">
        <v>208</v>
      </c>
      <c r="O11497" t="s">
        <v>476</v>
      </c>
      <c r="P11497" t="s">
        <v>476</v>
      </c>
    </row>
    <row r="11498" spans="1:16">
      <c r="A11498" s="484" t="s">
        <v>56146</v>
      </c>
      <c r="B11498" s="485" t="s">
        <v>56145</v>
      </c>
      <c r="C11498" t="s">
        <v>56144</v>
      </c>
      <c r="D11498" t="s">
        <v>56143</v>
      </c>
      <c r="E11498" t="str">
        <f t="shared" si="179"/>
        <v>509048 - IFCG CARRIERES</v>
      </c>
      <c r="F11498" t="s">
        <v>707</v>
      </c>
      <c r="G11498" t="s">
        <v>56142</v>
      </c>
      <c r="I11498" t="s">
        <v>9902</v>
      </c>
      <c r="J11498" t="s">
        <v>56141</v>
      </c>
      <c r="K11498" t="s">
        <v>208</v>
      </c>
      <c r="L11498" t="s">
        <v>56140</v>
      </c>
      <c r="N11498" t="s">
        <v>208</v>
      </c>
      <c r="O11498" t="s">
        <v>476</v>
      </c>
      <c r="P11498" t="s">
        <v>476</v>
      </c>
    </row>
    <row r="11499" spans="1:16">
      <c r="A11499" s="484" t="s">
        <v>52647</v>
      </c>
      <c r="B11499" s="485" t="s">
        <v>52646</v>
      </c>
      <c r="C11499" t="s">
        <v>52645</v>
      </c>
      <c r="D11499" t="s">
        <v>52645</v>
      </c>
      <c r="E11499" t="str">
        <f t="shared" si="179"/>
        <v>621950 - INSTITUT STEVE LEGALLE</v>
      </c>
      <c r="F11499" t="s">
        <v>11091</v>
      </c>
      <c r="G11499" t="s">
        <v>52644</v>
      </c>
      <c r="I11499" t="s">
        <v>802</v>
      </c>
      <c r="J11499" t="s">
        <v>52643</v>
      </c>
      <c r="K11499" t="s">
        <v>208</v>
      </c>
      <c r="L11499" t="s">
        <v>52642</v>
      </c>
      <c r="N11499" t="s">
        <v>208</v>
      </c>
      <c r="O11499" t="s">
        <v>476</v>
      </c>
      <c r="P11499" t="s">
        <v>476</v>
      </c>
    </row>
    <row r="11500" spans="1:16">
      <c r="A11500" s="484" t="s">
        <v>42050</v>
      </c>
      <c r="B11500" s="485" t="s">
        <v>42049</v>
      </c>
      <c r="C11500" t="s">
        <v>42048</v>
      </c>
      <c r="D11500" t="s">
        <v>42048</v>
      </c>
      <c r="E11500" t="str">
        <f t="shared" si="179"/>
        <v>605669 - LOGI LEAN</v>
      </c>
      <c r="F11500" t="s">
        <v>18681</v>
      </c>
      <c r="G11500" t="s">
        <v>42047</v>
      </c>
      <c r="I11500" t="s">
        <v>42046</v>
      </c>
      <c r="J11500" t="s">
        <v>42045</v>
      </c>
      <c r="K11500" t="s">
        <v>208</v>
      </c>
      <c r="L11500" t="s">
        <v>42044</v>
      </c>
      <c r="N11500" t="s">
        <v>208</v>
      </c>
      <c r="O11500" t="s">
        <v>476</v>
      </c>
      <c r="P11500" t="s">
        <v>476</v>
      </c>
    </row>
    <row r="11501" spans="1:16">
      <c r="A11501" s="484" t="s">
        <v>136931</v>
      </c>
      <c r="B11501" s="485" t="s">
        <v>136930</v>
      </c>
      <c r="C11501" t="s">
        <v>136929</v>
      </c>
      <c r="D11501" t="s">
        <v>136929</v>
      </c>
      <c r="E11501" t="str">
        <f t="shared" si="179"/>
        <v>588842 - ABAISSONS LES BARRIERES - ALB CONSEILS</v>
      </c>
      <c r="F11501" t="s">
        <v>7302</v>
      </c>
      <c r="G11501" t="s">
        <v>136928</v>
      </c>
      <c r="I11501" t="s">
        <v>8665</v>
      </c>
      <c r="J11501" t="s">
        <v>136927</v>
      </c>
      <c r="K11501" t="s">
        <v>208</v>
      </c>
      <c r="L11501" t="s">
        <v>136926</v>
      </c>
      <c r="N11501" t="s">
        <v>208</v>
      </c>
      <c r="O11501" t="s">
        <v>476</v>
      </c>
      <c r="P11501" t="s">
        <v>476</v>
      </c>
    </row>
    <row r="11502" spans="1:16">
      <c r="A11502" s="484" t="s">
        <v>44047</v>
      </c>
      <c r="B11502" s="485" t="s">
        <v>44046</v>
      </c>
      <c r="C11502" t="s">
        <v>44045</v>
      </c>
      <c r="D11502" t="s">
        <v>44044</v>
      </c>
      <c r="E11502" t="str">
        <f t="shared" si="179"/>
        <v>675143 - LELONG OLIVIER</v>
      </c>
      <c r="F11502" t="s">
        <v>34250</v>
      </c>
      <c r="G11502" t="s">
        <v>44043</v>
      </c>
      <c r="I11502" t="s">
        <v>5512</v>
      </c>
      <c r="J11502" t="s">
        <v>44042</v>
      </c>
      <c r="K11502" t="s">
        <v>208</v>
      </c>
      <c r="L11502" t="s">
        <v>44041</v>
      </c>
      <c r="N11502" t="s">
        <v>208</v>
      </c>
      <c r="O11502" t="s">
        <v>476</v>
      </c>
      <c r="P11502" t="s">
        <v>476</v>
      </c>
    </row>
    <row r="11503" spans="1:16">
      <c r="A11503" s="484" t="s">
        <v>48592</v>
      </c>
      <c r="B11503" s="485" t="s">
        <v>48591</v>
      </c>
      <c r="C11503" t="s">
        <v>48590</v>
      </c>
      <c r="D11503" t="s">
        <v>48589</v>
      </c>
      <c r="E11503" t="str">
        <f t="shared" si="179"/>
        <v>647585 - KAIZEN WAY PARIS</v>
      </c>
      <c r="F11503" t="s">
        <v>18026</v>
      </c>
      <c r="G11503" t="s">
        <v>48588</v>
      </c>
      <c r="I11503" t="s">
        <v>626</v>
      </c>
      <c r="J11503" t="s">
        <v>48587</v>
      </c>
      <c r="K11503" t="s">
        <v>208</v>
      </c>
      <c r="L11503" t="s">
        <v>48586</v>
      </c>
      <c r="N11503" t="s">
        <v>208</v>
      </c>
      <c r="O11503" t="s">
        <v>476</v>
      </c>
      <c r="P11503" t="s">
        <v>476</v>
      </c>
    </row>
    <row r="11504" spans="1:16">
      <c r="A11504" s="484" t="s">
        <v>129621</v>
      </c>
      <c r="B11504" s="485" t="s">
        <v>129620</v>
      </c>
      <c r="C11504" t="s">
        <v>129619</v>
      </c>
      <c r="D11504" t="s">
        <v>129619</v>
      </c>
      <c r="E11504" t="str">
        <f t="shared" si="179"/>
        <v>594787 - ALTERNACTIFS</v>
      </c>
      <c r="F11504" t="s">
        <v>6401</v>
      </c>
      <c r="G11504" t="s">
        <v>129618</v>
      </c>
      <c r="I11504" t="s">
        <v>626</v>
      </c>
      <c r="K11504" t="s">
        <v>208</v>
      </c>
      <c r="L11504" t="s">
        <v>129617</v>
      </c>
      <c r="N11504" t="s">
        <v>208</v>
      </c>
      <c r="O11504" t="s">
        <v>476</v>
      </c>
      <c r="P11504" t="s">
        <v>476</v>
      </c>
    </row>
    <row r="11505" spans="1:16">
      <c r="A11505" s="484" t="s">
        <v>28828</v>
      </c>
      <c r="B11505" s="485" t="s">
        <v>28827</v>
      </c>
      <c r="C11505" t="s">
        <v>28826</v>
      </c>
      <c r="D11505" t="s">
        <v>28825</v>
      </c>
      <c r="E11505" t="str">
        <f t="shared" si="179"/>
        <v>558280 - PEPPERMINT CONSEIL PARIS 8EME</v>
      </c>
      <c r="F11505" t="s">
        <v>6239</v>
      </c>
      <c r="G11505" t="s">
        <v>28824</v>
      </c>
      <c r="I11505" t="s">
        <v>626</v>
      </c>
      <c r="J11505" t="s">
        <v>28823</v>
      </c>
      <c r="K11505" t="s">
        <v>208</v>
      </c>
      <c r="L11505" t="s">
        <v>28822</v>
      </c>
      <c r="N11505" t="s">
        <v>208</v>
      </c>
      <c r="O11505" t="s">
        <v>476</v>
      </c>
      <c r="P11505" t="s">
        <v>476</v>
      </c>
    </row>
    <row r="11506" spans="1:16">
      <c r="A11506" s="484" t="s">
        <v>8943</v>
      </c>
      <c r="B11506" s="485" t="s">
        <v>8942</v>
      </c>
      <c r="C11506" t="s">
        <v>8941</v>
      </c>
      <c r="D11506" t="s">
        <v>8940</v>
      </c>
      <c r="E11506" t="str">
        <f t="shared" si="179"/>
        <v>586651 - TREMPLIN RH  MARCQ EN BAROEUL</v>
      </c>
      <c r="F11506" t="s">
        <v>1086</v>
      </c>
      <c r="G11506" t="s">
        <v>8939</v>
      </c>
      <c r="I11506" t="s">
        <v>4451</v>
      </c>
      <c r="J11506" t="s">
        <v>8938</v>
      </c>
      <c r="K11506" t="s">
        <v>208</v>
      </c>
      <c r="L11506" t="s">
        <v>8937</v>
      </c>
      <c r="N11506" t="s">
        <v>208</v>
      </c>
      <c r="O11506" t="s">
        <v>476</v>
      </c>
      <c r="P11506" t="s">
        <v>476</v>
      </c>
    </row>
    <row r="11507" spans="1:16">
      <c r="A11507" s="484" t="s">
        <v>114695</v>
      </c>
      <c r="B11507" s="485" t="s">
        <v>114694</v>
      </c>
      <c r="C11507" t="s">
        <v>114693</v>
      </c>
      <c r="D11507" t="s">
        <v>114693</v>
      </c>
      <c r="E11507" t="str">
        <f t="shared" si="179"/>
        <v>561149 - BAY CAMILLE - FANTASIA BLOSSOM</v>
      </c>
      <c r="F11507" t="s">
        <v>3834</v>
      </c>
      <c r="G11507" t="s">
        <v>114692</v>
      </c>
      <c r="I11507" t="s">
        <v>16912</v>
      </c>
      <c r="J11507" t="s">
        <v>114691</v>
      </c>
      <c r="K11507" t="s">
        <v>208</v>
      </c>
      <c r="L11507" t="s">
        <v>114690</v>
      </c>
      <c r="N11507" t="s">
        <v>208</v>
      </c>
      <c r="O11507" t="s">
        <v>476</v>
      </c>
      <c r="P11507" t="s">
        <v>476</v>
      </c>
    </row>
    <row r="11508" spans="1:16">
      <c r="A11508" s="484" t="s">
        <v>18914</v>
      </c>
      <c r="B11508" s="485" t="s">
        <v>18913</v>
      </c>
      <c r="C11508" t="s">
        <v>18912</v>
      </c>
      <c r="D11508" t="s">
        <v>18911</v>
      </c>
      <c r="E11508" t="str">
        <f t="shared" si="179"/>
        <v>663748 - SCIORTINO PIERRE HENRI</v>
      </c>
      <c r="F11508" t="s">
        <v>838</v>
      </c>
      <c r="G11508" t="s">
        <v>18910</v>
      </c>
      <c r="I11508" t="s">
        <v>1122</v>
      </c>
      <c r="J11508" t="s">
        <v>18909</v>
      </c>
      <c r="K11508" t="s">
        <v>208</v>
      </c>
      <c r="L11508" t="s">
        <v>18908</v>
      </c>
      <c r="N11508" t="s">
        <v>208</v>
      </c>
      <c r="O11508" t="s">
        <v>476</v>
      </c>
      <c r="P11508" t="s">
        <v>476</v>
      </c>
    </row>
    <row r="11509" spans="1:16">
      <c r="A11509" s="484" t="s">
        <v>17971</v>
      </c>
      <c r="B11509" s="485" t="s">
        <v>17970</v>
      </c>
      <c r="C11509" t="s">
        <v>17969</v>
      </c>
      <c r="D11509" t="s">
        <v>17969</v>
      </c>
      <c r="E11509" t="str">
        <f t="shared" si="179"/>
        <v>536131 - SERENITY INSTITUT</v>
      </c>
      <c r="F11509" t="s">
        <v>11500</v>
      </c>
      <c r="G11509" t="s">
        <v>17968</v>
      </c>
      <c r="I11509" t="s">
        <v>3138</v>
      </c>
      <c r="J11509" t="s">
        <v>17967</v>
      </c>
      <c r="K11509" t="s">
        <v>208</v>
      </c>
      <c r="L11509" t="s">
        <v>17966</v>
      </c>
      <c r="N11509" t="s">
        <v>208</v>
      </c>
      <c r="O11509" t="s">
        <v>476</v>
      </c>
      <c r="P11509" t="s">
        <v>476</v>
      </c>
    </row>
    <row r="11510" spans="1:16">
      <c r="A11510" s="484" t="s">
        <v>134865</v>
      </c>
      <c r="B11510" s="485" t="s">
        <v>134864</v>
      </c>
      <c r="C11510" t="s">
        <v>134863</v>
      </c>
      <c r="D11510" t="s">
        <v>134863</v>
      </c>
      <c r="E11510" t="str">
        <f t="shared" si="179"/>
        <v>563377 - AD ALIIS</v>
      </c>
      <c r="F11510" t="s">
        <v>1352</v>
      </c>
      <c r="G11510" t="s">
        <v>134862</v>
      </c>
      <c r="H11510" t="s">
        <v>134861</v>
      </c>
      <c r="I11510" t="s">
        <v>134860</v>
      </c>
      <c r="J11510" t="s">
        <v>134859</v>
      </c>
      <c r="K11510" t="s">
        <v>208</v>
      </c>
      <c r="L11510" t="s">
        <v>134858</v>
      </c>
      <c r="N11510" t="s">
        <v>208</v>
      </c>
      <c r="O11510" t="s">
        <v>476</v>
      </c>
      <c r="P11510" t="s">
        <v>476</v>
      </c>
    </row>
    <row r="11511" spans="1:16">
      <c r="A11511" s="484" t="s">
        <v>56384</v>
      </c>
      <c r="B11511" s="485" t="s">
        <v>56383</v>
      </c>
      <c r="C11511" t="s">
        <v>56382</v>
      </c>
      <c r="D11511" t="s">
        <v>56381</v>
      </c>
      <c r="E11511" t="str">
        <f t="shared" si="179"/>
        <v>570710 - IFV</v>
      </c>
      <c r="F11511" t="s">
        <v>5213</v>
      </c>
      <c r="G11511" t="s">
        <v>8932</v>
      </c>
      <c r="H11511" t="s">
        <v>56380</v>
      </c>
      <c r="I11511" t="s">
        <v>8930</v>
      </c>
      <c r="J11511" t="s">
        <v>56379</v>
      </c>
      <c r="K11511" t="s">
        <v>208</v>
      </c>
      <c r="L11511" t="s">
        <v>56378</v>
      </c>
      <c r="N11511" t="s">
        <v>208</v>
      </c>
      <c r="O11511" t="s">
        <v>476</v>
      </c>
      <c r="P11511" t="s">
        <v>476</v>
      </c>
    </row>
    <row r="11512" spans="1:16">
      <c r="A11512" s="484" t="s">
        <v>111059</v>
      </c>
      <c r="B11512" s="485" t="s">
        <v>111058</v>
      </c>
      <c r="C11512" t="s">
        <v>111057</v>
      </c>
      <c r="D11512" t="s">
        <v>111057</v>
      </c>
      <c r="E11512" t="str">
        <f t="shared" si="179"/>
        <v>526605 - CADIS FORMATIONS</v>
      </c>
      <c r="F11512" t="s">
        <v>26641</v>
      </c>
      <c r="G11512" t="s">
        <v>111056</v>
      </c>
      <c r="I11512" t="s">
        <v>71112</v>
      </c>
      <c r="J11512" t="s">
        <v>111055</v>
      </c>
      <c r="K11512" t="s">
        <v>208</v>
      </c>
      <c r="L11512" t="s">
        <v>111054</v>
      </c>
      <c r="N11512" t="s">
        <v>208</v>
      </c>
      <c r="O11512" t="s">
        <v>476</v>
      </c>
      <c r="P11512" t="s">
        <v>476</v>
      </c>
    </row>
    <row r="11513" spans="1:16">
      <c r="A11513" s="484" t="s">
        <v>30752</v>
      </c>
      <c r="B11513" s="485" t="s">
        <v>30751</v>
      </c>
      <c r="C11513" t="s">
        <v>30750</v>
      </c>
      <c r="D11513" t="s">
        <v>30749</v>
      </c>
      <c r="E11513" t="str">
        <f t="shared" si="179"/>
        <v>450560 - ODIS-C</v>
      </c>
      <c r="F11513" t="s">
        <v>1124</v>
      </c>
      <c r="G11513" t="s">
        <v>30748</v>
      </c>
      <c r="I11513" t="s">
        <v>1035</v>
      </c>
      <c r="J11513" t="s">
        <v>30747</v>
      </c>
      <c r="K11513" t="s">
        <v>30746</v>
      </c>
      <c r="L11513" t="s">
        <v>30745</v>
      </c>
      <c r="N11513" t="s">
        <v>208</v>
      </c>
      <c r="O11513" t="s">
        <v>476</v>
      </c>
      <c r="P11513" t="s">
        <v>476</v>
      </c>
    </row>
    <row r="11514" spans="1:16">
      <c r="A11514" s="484" t="s">
        <v>70887</v>
      </c>
      <c r="B11514" s="485" t="s">
        <v>70886</v>
      </c>
      <c r="C11514" t="s">
        <v>70885</v>
      </c>
      <c r="D11514" t="s">
        <v>70885</v>
      </c>
      <c r="E11514" t="str">
        <f t="shared" si="179"/>
        <v>447109 - FORMADYS RESODYS</v>
      </c>
      <c r="F11514" t="s">
        <v>9483</v>
      </c>
      <c r="G11514" t="s">
        <v>70884</v>
      </c>
      <c r="I11514" t="s">
        <v>1035</v>
      </c>
      <c r="J11514" t="s">
        <v>70883</v>
      </c>
      <c r="K11514" t="s">
        <v>208</v>
      </c>
      <c r="L11514" t="s">
        <v>70882</v>
      </c>
      <c r="N11514" t="s">
        <v>208</v>
      </c>
      <c r="O11514" t="s">
        <v>476</v>
      </c>
      <c r="P11514" t="s">
        <v>476</v>
      </c>
    </row>
    <row r="11515" spans="1:16">
      <c r="A11515" s="484" t="s">
        <v>13612</v>
      </c>
      <c r="B11515" s="485" t="s">
        <v>13611</v>
      </c>
      <c r="C11515" t="s">
        <v>13610</v>
      </c>
      <c r="D11515" t="s">
        <v>13609</v>
      </c>
      <c r="E11515" t="str">
        <f t="shared" si="179"/>
        <v>426714 - SP FORMATION</v>
      </c>
      <c r="F11515" t="s">
        <v>2534</v>
      </c>
      <c r="G11515" t="s">
        <v>13608</v>
      </c>
      <c r="I11515" t="s">
        <v>13607</v>
      </c>
      <c r="J11515" t="s">
        <v>13606</v>
      </c>
      <c r="K11515" t="s">
        <v>13605</v>
      </c>
      <c r="L11515" t="s">
        <v>13604</v>
      </c>
      <c r="N11515" t="s">
        <v>208</v>
      </c>
      <c r="O11515" t="s">
        <v>476</v>
      </c>
      <c r="P11515" t="s">
        <v>476</v>
      </c>
    </row>
    <row r="11516" spans="1:16">
      <c r="A11516" s="484" t="s">
        <v>40666</v>
      </c>
      <c r="B11516" s="485" t="s">
        <v>40665</v>
      </c>
      <c r="C11516" t="s">
        <v>40664</v>
      </c>
      <c r="D11516" t="s">
        <v>40664</v>
      </c>
      <c r="E11516" t="str">
        <f t="shared" si="179"/>
        <v>563298 - MAGNAN FRANCOIS FORMATEUR CONSULTANT</v>
      </c>
      <c r="F11516" t="s">
        <v>1554</v>
      </c>
      <c r="G11516" t="s">
        <v>40663</v>
      </c>
      <c r="H11516" t="s">
        <v>40662</v>
      </c>
      <c r="I11516" t="s">
        <v>603</v>
      </c>
      <c r="J11516" t="s">
        <v>40661</v>
      </c>
      <c r="K11516" t="s">
        <v>208</v>
      </c>
      <c r="L11516" t="s">
        <v>40660</v>
      </c>
      <c r="N11516" t="s">
        <v>208</v>
      </c>
      <c r="O11516" t="s">
        <v>476</v>
      </c>
      <c r="P11516" t="s">
        <v>476</v>
      </c>
    </row>
    <row r="11517" spans="1:16">
      <c r="A11517" s="484" t="s">
        <v>137059</v>
      </c>
      <c r="B11517" s="485" t="s">
        <v>137058</v>
      </c>
      <c r="C11517" t="s">
        <v>137057</v>
      </c>
      <c r="D11517" t="s">
        <v>137057</v>
      </c>
      <c r="E11517" t="str">
        <f t="shared" si="179"/>
        <v>542015 - AAAAA CONSEIL - 5A CONSEIL</v>
      </c>
      <c r="F11517" t="s">
        <v>10774</v>
      </c>
      <c r="G11517" t="s">
        <v>137056</v>
      </c>
      <c r="I11517" t="s">
        <v>626</v>
      </c>
      <c r="J11517" t="s">
        <v>137055</v>
      </c>
      <c r="K11517" t="s">
        <v>208</v>
      </c>
      <c r="L11517" t="s">
        <v>137054</v>
      </c>
      <c r="N11517" t="s">
        <v>208</v>
      </c>
      <c r="O11517" t="s">
        <v>476</v>
      </c>
      <c r="P11517" t="s">
        <v>476</v>
      </c>
    </row>
    <row r="11518" spans="1:16">
      <c r="A11518" s="484" t="s">
        <v>69797</v>
      </c>
      <c r="B11518" s="485" t="s">
        <v>69796</v>
      </c>
      <c r="C11518" t="s">
        <v>69795</v>
      </c>
      <c r="D11518" t="s">
        <v>69795</v>
      </c>
      <c r="E11518" t="str">
        <f t="shared" si="179"/>
        <v>655429 - FORMATION PRO 65</v>
      </c>
      <c r="F11518" t="s">
        <v>3042</v>
      </c>
      <c r="G11518" t="s">
        <v>69794</v>
      </c>
      <c r="I11518" t="s">
        <v>23586</v>
      </c>
      <c r="J11518" t="s">
        <v>69793</v>
      </c>
      <c r="K11518" t="s">
        <v>208</v>
      </c>
      <c r="L11518" t="s">
        <v>69792</v>
      </c>
      <c r="N11518" t="s">
        <v>208</v>
      </c>
      <c r="O11518" t="s">
        <v>476</v>
      </c>
      <c r="P11518" t="s">
        <v>476</v>
      </c>
    </row>
    <row r="11519" spans="1:16">
      <c r="A11519" s="484" t="s">
        <v>115451</v>
      </c>
      <c r="B11519" s="485" t="s">
        <v>115450</v>
      </c>
      <c r="C11519" t="s">
        <v>115449</v>
      </c>
      <c r="D11519" t="s">
        <v>115448</v>
      </c>
      <c r="E11519" t="str">
        <f t="shared" si="179"/>
        <v>563390 - AZUR CONSEIL &amp; FORMATION</v>
      </c>
      <c r="F11519" t="s">
        <v>1077</v>
      </c>
      <c r="G11519" t="s">
        <v>115447</v>
      </c>
      <c r="I11519" t="s">
        <v>7309</v>
      </c>
      <c r="J11519" t="s">
        <v>115446</v>
      </c>
      <c r="K11519" t="s">
        <v>208</v>
      </c>
      <c r="L11519" t="s">
        <v>115445</v>
      </c>
      <c r="N11519" t="s">
        <v>208</v>
      </c>
      <c r="O11519" t="s">
        <v>476</v>
      </c>
      <c r="P11519" t="s">
        <v>476</v>
      </c>
    </row>
    <row r="11520" spans="1:16">
      <c r="A11520" s="484" t="s">
        <v>56716</v>
      </c>
      <c r="B11520" s="485" t="s">
        <v>56715</v>
      </c>
      <c r="C11520" t="s">
        <v>56714</v>
      </c>
      <c r="D11520" t="s">
        <v>56713</v>
      </c>
      <c r="E11520" t="str">
        <f t="shared" si="179"/>
        <v>437712 - IFC</v>
      </c>
      <c r="F11520" t="s">
        <v>17652</v>
      </c>
      <c r="G11520" t="s">
        <v>56712</v>
      </c>
      <c r="I11520" t="s">
        <v>626</v>
      </c>
      <c r="J11520" t="s">
        <v>56711</v>
      </c>
      <c r="K11520" t="s">
        <v>208</v>
      </c>
      <c r="L11520" t="s">
        <v>56710</v>
      </c>
      <c r="N11520" t="s">
        <v>208</v>
      </c>
      <c r="O11520" t="s">
        <v>476</v>
      </c>
      <c r="P11520" t="s">
        <v>476</v>
      </c>
    </row>
    <row r="11521" spans="1:16">
      <c r="A11521" s="484" t="s">
        <v>62952</v>
      </c>
      <c r="B11521" s="485" t="s">
        <v>62951</v>
      </c>
      <c r="C11521" t="s">
        <v>62950</v>
      </c>
      <c r="D11521" t="s">
        <v>62950</v>
      </c>
      <c r="E11521" t="str">
        <f t="shared" si="179"/>
        <v>487739 - GUILLABERT JACQUELINE YVETTE</v>
      </c>
      <c r="F11521" t="s">
        <v>62949</v>
      </c>
      <c r="G11521" t="s">
        <v>62948</v>
      </c>
      <c r="I11521" t="s">
        <v>1542</v>
      </c>
      <c r="J11521" t="s">
        <v>62947</v>
      </c>
      <c r="K11521" t="s">
        <v>208</v>
      </c>
      <c r="L11521" t="s">
        <v>62946</v>
      </c>
      <c r="N11521" t="s">
        <v>208</v>
      </c>
      <c r="O11521" t="s">
        <v>476</v>
      </c>
      <c r="P11521" t="s">
        <v>476</v>
      </c>
    </row>
    <row r="11522" spans="1:16">
      <c r="A11522" s="484" t="s">
        <v>88127</v>
      </c>
      <c r="B11522" s="485" t="s">
        <v>88126</v>
      </c>
      <c r="C11522" t="s">
        <v>88125</v>
      </c>
      <c r="D11522" t="s">
        <v>88125</v>
      </c>
      <c r="E11522" t="str">
        <f t="shared" ref="E11522:E11585" si="180">_xlfn.CONCAT(L11522," - ",D11522)</f>
        <v>635935 - DELPICOM</v>
      </c>
      <c r="F11522" t="s">
        <v>88124</v>
      </c>
      <c r="G11522" t="s">
        <v>88123</v>
      </c>
      <c r="I11522" t="s">
        <v>626</v>
      </c>
      <c r="J11522" t="s">
        <v>88122</v>
      </c>
      <c r="K11522" t="s">
        <v>208</v>
      </c>
      <c r="L11522" t="s">
        <v>88121</v>
      </c>
      <c r="N11522" t="s">
        <v>208</v>
      </c>
      <c r="O11522" t="s">
        <v>476</v>
      </c>
      <c r="P11522" t="s">
        <v>476</v>
      </c>
    </row>
    <row r="11523" spans="1:16">
      <c r="A11523" s="484" t="s">
        <v>122802</v>
      </c>
      <c r="B11523" s="485" t="s">
        <v>122801</v>
      </c>
      <c r="C11523" t="s">
        <v>122800</v>
      </c>
      <c r="D11523" t="s">
        <v>117681</v>
      </c>
      <c r="E11523" t="str">
        <f t="shared" si="180"/>
        <v>493272 - AAC</v>
      </c>
      <c r="F11523" t="s">
        <v>831</v>
      </c>
      <c r="G11523" t="s">
        <v>122799</v>
      </c>
      <c r="H11523" t="s">
        <v>122798</v>
      </c>
      <c r="I11523" t="s">
        <v>3510</v>
      </c>
      <c r="J11523" t="s">
        <v>122797</v>
      </c>
      <c r="K11523" t="s">
        <v>208</v>
      </c>
      <c r="L11523" t="s">
        <v>122796</v>
      </c>
      <c r="N11523" t="s">
        <v>208</v>
      </c>
      <c r="O11523" t="s">
        <v>476</v>
      </c>
      <c r="P11523" t="s">
        <v>476</v>
      </c>
    </row>
    <row r="11524" spans="1:16">
      <c r="A11524" s="484" t="s">
        <v>11363</v>
      </c>
      <c r="B11524" s="485" t="s">
        <v>11362</v>
      </c>
      <c r="C11524" t="s">
        <v>11361</v>
      </c>
      <c r="D11524" t="s">
        <v>11361</v>
      </c>
      <c r="E11524" t="str">
        <f t="shared" si="180"/>
        <v>642538 - TAJIMA EUROPE</v>
      </c>
      <c r="F11524" t="s">
        <v>11360</v>
      </c>
      <c r="G11524" t="s">
        <v>11359</v>
      </c>
      <c r="I11524" t="s">
        <v>8055</v>
      </c>
      <c r="J11524" t="s">
        <v>11358</v>
      </c>
      <c r="K11524" t="s">
        <v>208</v>
      </c>
      <c r="L11524" t="s">
        <v>11357</v>
      </c>
      <c r="N11524" t="s">
        <v>208</v>
      </c>
      <c r="O11524" t="s">
        <v>476</v>
      </c>
      <c r="P11524" t="s">
        <v>476</v>
      </c>
    </row>
    <row r="11525" spans="1:16">
      <c r="A11525" s="484" t="s">
        <v>48774</v>
      </c>
      <c r="B11525" s="485" t="s">
        <v>48773</v>
      </c>
      <c r="C11525" t="s">
        <v>48772</v>
      </c>
      <c r="D11525" t="s">
        <v>48772</v>
      </c>
      <c r="E11525" t="str">
        <f t="shared" si="180"/>
        <v>678557 - JURA SPORT FORMATION</v>
      </c>
      <c r="F11525" t="s">
        <v>517</v>
      </c>
      <c r="G11525" t="s">
        <v>48771</v>
      </c>
      <c r="I11525" t="s">
        <v>48770</v>
      </c>
      <c r="J11525" t="s">
        <v>48769</v>
      </c>
      <c r="K11525" t="s">
        <v>208</v>
      </c>
      <c r="L11525" t="s">
        <v>48768</v>
      </c>
      <c r="N11525" t="s">
        <v>208</v>
      </c>
      <c r="O11525" t="s">
        <v>476</v>
      </c>
      <c r="P11525" t="s">
        <v>476</v>
      </c>
    </row>
    <row r="11526" spans="1:16">
      <c r="A11526" s="484" t="s">
        <v>87580</v>
      </c>
      <c r="B11526" s="485" t="s">
        <v>87579</v>
      </c>
      <c r="C11526" t="s">
        <v>87578</v>
      </c>
      <c r="D11526" t="s">
        <v>87577</v>
      </c>
      <c r="E11526" t="str">
        <f t="shared" si="180"/>
        <v>632430 - DEVAIVRE JULIEN</v>
      </c>
      <c r="F11526" t="s">
        <v>1520</v>
      </c>
      <c r="G11526" t="s">
        <v>87576</v>
      </c>
      <c r="I11526" t="s">
        <v>39356</v>
      </c>
      <c r="J11526" t="s">
        <v>87575</v>
      </c>
      <c r="K11526" t="s">
        <v>208</v>
      </c>
      <c r="L11526" t="s">
        <v>87574</v>
      </c>
      <c r="N11526" t="s">
        <v>208</v>
      </c>
      <c r="O11526" t="s">
        <v>476</v>
      </c>
      <c r="P11526" t="s">
        <v>476</v>
      </c>
    </row>
    <row r="11527" spans="1:16">
      <c r="A11527" s="484" t="s">
        <v>67306</v>
      </c>
      <c r="B11527" s="485" t="s">
        <v>67305</v>
      </c>
      <c r="C11527" t="s">
        <v>67304</v>
      </c>
      <c r="D11527" t="s">
        <v>67303</v>
      </c>
      <c r="E11527" t="str">
        <f t="shared" si="180"/>
        <v>669532 - GEMIN SUZANNE</v>
      </c>
      <c r="F11527" t="s">
        <v>9712</v>
      </c>
      <c r="G11527" t="s">
        <v>67302</v>
      </c>
      <c r="I11527" t="s">
        <v>7864</v>
      </c>
      <c r="J11527" t="s">
        <v>67301</v>
      </c>
      <c r="K11527" t="s">
        <v>208</v>
      </c>
      <c r="L11527" t="s">
        <v>67300</v>
      </c>
      <c r="N11527" t="s">
        <v>208</v>
      </c>
      <c r="O11527" t="s">
        <v>476</v>
      </c>
      <c r="P11527" t="s">
        <v>476</v>
      </c>
    </row>
    <row r="11528" spans="1:16">
      <c r="A11528" s="484" t="s">
        <v>86135</v>
      </c>
      <c r="B11528" s="485" t="s">
        <v>86134</v>
      </c>
      <c r="C11528" t="s">
        <v>86133</v>
      </c>
      <c r="D11528" t="s">
        <v>86133</v>
      </c>
      <c r="E11528" t="str">
        <f t="shared" si="180"/>
        <v>602024 - DROUILLOT BOULET FRANCOISE</v>
      </c>
      <c r="F11528" t="s">
        <v>16989</v>
      </c>
      <c r="G11528" t="s">
        <v>86132</v>
      </c>
      <c r="I11528" t="s">
        <v>86131</v>
      </c>
      <c r="J11528" t="s">
        <v>86130</v>
      </c>
      <c r="K11528" t="s">
        <v>208</v>
      </c>
      <c r="L11528" t="s">
        <v>86129</v>
      </c>
      <c r="N11528" t="s">
        <v>208</v>
      </c>
      <c r="O11528" t="s">
        <v>476</v>
      </c>
      <c r="P11528" t="s">
        <v>476</v>
      </c>
    </row>
    <row r="11529" spans="1:16">
      <c r="A11529" s="484" t="s">
        <v>109413</v>
      </c>
      <c r="B11529" s="485" t="s">
        <v>109412</v>
      </c>
      <c r="C11529" t="s">
        <v>109411</v>
      </c>
      <c r="D11529" t="s">
        <v>109410</v>
      </c>
      <c r="E11529" t="str">
        <f t="shared" si="180"/>
        <v>474836 - CAUPENNE CONSEIL</v>
      </c>
      <c r="F11529" t="s">
        <v>1287</v>
      </c>
      <c r="G11529" t="s">
        <v>109409</v>
      </c>
      <c r="I11529" t="s">
        <v>3262</v>
      </c>
      <c r="J11529" t="s">
        <v>109408</v>
      </c>
      <c r="K11529" t="s">
        <v>109407</v>
      </c>
      <c r="L11529" t="s">
        <v>109406</v>
      </c>
      <c r="N11529" t="s">
        <v>208</v>
      </c>
      <c r="O11529" t="s">
        <v>476</v>
      </c>
      <c r="P11529" t="s">
        <v>476</v>
      </c>
    </row>
    <row r="11530" spans="1:16">
      <c r="A11530" s="484" t="s">
        <v>109761</v>
      </c>
      <c r="B11530" s="485" t="s">
        <v>109760</v>
      </c>
      <c r="C11530" t="s">
        <v>109759</v>
      </c>
      <c r="D11530" t="s">
        <v>109759</v>
      </c>
      <c r="E11530" t="str">
        <f t="shared" si="180"/>
        <v>455131 - CARREL FORMATION CONTINUE</v>
      </c>
      <c r="F11530" t="s">
        <v>5949</v>
      </c>
      <c r="G11530" t="s">
        <v>109758</v>
      </c>
      <c r="I11530" t="s">
        <v>16936</v>
      </c>
      <c r="J11530" t="s">
        <v>109757</v>
      </c>
      <c r="K11530" t="s">
        <v>109756</v>
      </c>
      <c r="L11530" t="s">
        <v>109755</v>
      </c>
      <c r="N11530" t="s">
        <v>208</v>
      </c>
      <c r="O11530" t="s">
        <v>476</v>
      </c>
      <c r="P11530" t="s">
        <v>476</v>
      </c>
    </row>
    <row r="11531" spans="1:16">
      <c r="A11531" s="484" t="s">
        <v>67330</v>
      </c>
      <c r="B11531" s="485" t="s">
        <v>67329</v>
      </c>
      <c r="C11531" t="s">
        <v>67328</v>
      </c>
      <c r="D11531" t="s">
        <v>67328</v>
      </c>
      <c r="E11531" t="str">
        <f t="shared" si="180"/>
        <v>666476 - GELLI AUDE</v>
      </c>
      <c r="F11531" t="s">
        <v>8350</v>
      </c>
      <c r="G11531" t="s">
        <v>67327</v>
      </c>
      <c r="I11531" t="s">
        <v>67326</v>
      </c>
      <c r="J11531" t="s">
        <v>67325</v>
      </c>
      <c r="K11531" t="s">
        <v>208</v>
      </c>
      <c r="L11531" t="s">
        <v>67324</v>
      </c>
      <c r="N11531" t="s">
        <v>208</v>
      </c>
      <c r="O11531" t="s">
        <v>476</v>
      </c>
      <c r="P11531" t="s">
        <v>476</v>
      </c>
    </row>
    <row r="11532" spans="1:16">
      <c r="A11532" s="484" t="s">
        <v>4487</v>
      </c>
      <c r="B11532" s="485" t="s">
        <v>4486</v>
      </c>
      <c r="C11532" t="s">
        <v>4485</v>
      </c>
      <c r="D11532" t="s">
        <v>4485</v>
      </c>
      <c r="E11532" t="str">
        <f t="shared" si="180"/>
        <v>672520 - VALORIS CONSULTING</v>
      </c>
      <c r="F11532" t="s">
        <v>4484</v>
      </c>
      <c r="G11532" t="s">
        <v>4483</v>
      </c>
      <c r="I11532" t="s">
        <v>4213</v>
      </c>
      <c r="J11532" t="s">
        <v>4482</v>
      </c>
      <c r="K11532" t="s">
        <v>208</v>
      </c>
      <c r="L11532" t="s">
        <v>4481</v>
      </c>
      <c r="N11532" t="s">
        <v>208</v>
      </c>
      <c r="O11532" t="s">
        <v>476</v>
      </c>
      <c r="P11532" t="s">
        <v>476</v>
      </c>
    </row>
    <row r="11533" spans="1:16">
      <c r="A11533" s="484" t="s">
        <v>2598</v>
      </c>
      <c r="B11533" s="485" t="s">
        <v>2597</v>
      </c>
      <c r="C11533" t="s">
        <v>2596</v>
      </c>
      <c r="D11533" t="s">
        <v>2596</v>
      </c>
      <c r="E11533" t="str">
        <f t="shared" si="180"/>
        <v>460710 - WEBSET</v>
      </c>
      <c r="F11533" t="s">
        <v>1191</v>
      </c>
      <c r="G11533" t="s">
        <v>2595</v>
      </c>
      <c r="I11533" t="s">
        <v>2594</v>
      </c>
      <c r="K11533" t="s">
        <v>208</v>
      </c>
      <c r="L11533" t="s">
        <v>2593</v>
      </c>
      <c r="N11533" t="s">
        <v>208</v>
      </c>
      <c r="O11533" t="s">
        <v>476</v>
      </c>
      <c r="P11533" t="s">
        <v>476</v>
      </c>
    </row>
    <row r="11534" spans="1:16">
      <c r="A11534" s="484" t="s">
        <v>80583</v>
      </c>
      <c r="B11534" s="485" t="s">
        <v>80582</v>
      </c>
      <c r="C11534" t="s">
        <v>80581</v>
      </c>
      <c r="D11534" t="s">
        <v>80580</v>
      </c>
      <c r="E11534" t="str">
        <f t="shared" si="180"/>
        <v>439125 - ELENA</v>
      </c>
      <c r="F11534" t="s">
        <v>8846</v>
      </c>
      <c r="G11534" t="s">
        <v>80579</v>
      </c>
      <c r="H11534" t="s">
        <v>80578</v>
      </c>
      <c r="I11534" t="s">
        <v>959</v>
      </c>
      <c r="J11534" t="s">
        <v>80577</v>
      </c>
      <c r="K11534" t="s">
        <v>80576</v>
      </c>
      <c r="L11534" t="s">
        <v>80575</v>
      </c>
      <c r="N11534" t="s">
        <v>208</v>
      </c>
      <c r="O11534" t="s">
        <v>476</v>
      </c>
      <c r="P11534" t="s">
        <v>476</v>
      </c>
    </row>
    <row r="11535" spans="1:16">
      <c r="A11535" s="484" t="s">
        <v>22392</v>
      </c>
      <c r="B11535" s="485" t="s">
        <v>22391</v>
      </c>
      <c r="C11535" t="s">
        <v>22390</v>
      </c>
      <c r="D11535" t="s">
        <v>22389</v>
      </c>
      <c r="E11535" t="str">
        <f t="shared" si="180"/>
        <v>633057 - FROSSARD THIERRY</v>
      </c>
      <c r="F11535" t="s">
        <v>22388</v>
      </c>
      <c r="G11535" t="s">
        <v>22387</v>
      </c>
      <c r="I11535" t="s">
        <v>22386</v>
      </c>
      <c r="J11535" t="s">
        <v>22385</v>
      </c>
      <c r="K11535" t="s">
        <v>208</v>
      </c>
      <c r="L11535" t="s">
        <v>22384</v>
      </c>
      <c r="N11535" t="s">
        <v>208</v>
      </c>
      <c r="O11535" t="s">
        <v>476</v>
      </c>
      <c r="P11535" t="s">
        <v>476</v>
      </c>
    </row>
    <row r="11536" spans="1:16">
      <c r="A11536" s="484" t="s">
        <v>27953</v>
      </c>
      <c r="B11536" s="485" t="s">
        <v>27952</v>
      </c>
      <c r="C11536" t="s">
        <v>27951</v>
      </c>
      <c r="D11536" t="s">
        <v>27951</v>
      </c>
      <c r="E11536" t="str">
        <f t="shared" si="180"/>
        <v>605943 - PIETROBELLI ETIENNE</v>
      </c>
      <c r="F11536" t="s">
        <v>2704</v>
      </c>
      <c r="G11536" t="s">
        <v>27950</v>
      </c>
      <c r="I11536" t="s">
        <v>1542</v>
      </c>
      <c r="J11536" t="s">
        <v>27949</v>
      </c>
      <c r="K11536" t="s">
        <v>208</v>
      </c>
      <c r="L11536" t="s">
        <v>27948</v>
      </c>
      <c r="N11536" t="s">
        <v>208</v>
      </c>
      <c r="O11536" t="s">
        <v>476</v>
      </c>
      <c r="P11536" t="s">
        <v>476</v>
      </c>
    </row>
    <row r="11537" spans="1:16">
      <c r="A11537" s="484" t="s">
        <v>68995</v>
      </c>
      <c r="B11537" s="485" t="s">
        <v>68994</v>
      </c>
      <c r="C11537" t="s">
        <v>68993</v>
      </c>
      <c r="D11537" t="s">
        <v>68993</v>
      </c>
      <c r="E11537" t="str">
        <f t="shared" si="180"/>
        <v>529928 - FORSEIL</v>
      </c>
      <c r="F11537" t="s">
        <v>68992</v>
      </c>
      <c r="G11537" t="s">
        <v>68991</v>
      </c>
      <c r="I11537" t="s">
        <v>68990</v>
      </c>
      <c r="J11537" t="s">
        <v>68989</v>
      </c>
      <c r="K11537" t="s">
        <v>208</v>
      </c>
      <c r="L11537" t="s">
        <v>68988</v>
      </c>
      <c r="N11537" t="s">
        <v>208</v>
      </c>
      <c r="O11537" t="s">
        <v>476</v>
      </c>
      <c r="P11537" t="s">
        <v>476</v>
      </c>
    </row>
    <row r="11538" spans="1:16">
      <c r="A11538" s="484" t="s">
        <v>23916</v>
      </c>
      <c r="B11538" s="485" t="s">
        <v>23915</v>
      </c>
      <c r="C11538" t="s">
        <v>23914</v>
      </c>
      <c r="D11538" t="s">
        <v>23914</v>
      </c>
      <c r="E11538" t="str">
        <f t="shared" si="180"/>
        <v>578137 - RAISOVERT FORMATION</v>
      </c>
      <c r="F11538" t="s">
        <v>707</v>
      </c>
      <c r="G11538" t="s">
        <v>23913</v>
      </c>
      <c r="I11538" t="s">
        <v>23912</v>
      </c>
      <c r="J11538" t="s">
        <v>23911</v>
      </c>
      <c r="K11538" t="s">
        <v>208</v>
      </c>
      <c r="L11538" t="s">
        <v>23910</v>
      </c>
      <c r="N11538" t="s">
        <v>208</v>
      </c>
      <c r="O11538" t="s">
        <v>476</v>
      </c>
      <c r="P11538" t="s">
        <v>476</v>
      </c>
    </row>
    <row r="11539" spans="1:16">
      <c r="A11539" s="484" t="s">
        <v>118140</v>
      </c>
      <c r="B11539" s="485" t="s">
        <v>118139</v>
      </c>
      <c r="C11539" t="s">
        <v>118138</v>
      </c>
      <c r="D11539" t="s">
        <v>118138</v>
      </c>
      <c r="E11539" t="str">
        <f t="shared" si="180"/>
        <v>666518 - ASSOCIATION ZENTZU</v>
      </c>
      <c r="F11539" t="s">
        <v>3786</v>
      </c>
      <c r="G11539" t="s">
        <v>118137</v>
      </c>
      <c r="I11539" t="s">
        <v>10073</v>
      </c>
      <c r="K11539" t="s">
        <v>208</v>
      </c>
      <c r="L11539" t="s">
        <v>118136</v>
      </c>
      <c r="N11539" t="s">
        <v>208</v>
      </c>
      <c r="O11539" t="s">
        <v>476</v>
      </c>
      <c r="P11539" t="s">
        <v>476</v>
      </c>
    </row>
    <row r="11540" spans="1:16">
      <c r="A11540" s="484" t="s">
        <v>72141</v>
      </c>
      <c r="B11540" s="485" t="s">
        <v>72140</v>
      </c>
      <c r="C11540" t="s">
        <v>72139</v>
      </c>
      <c r="D11540" t="s">
        <v>72139</v>
      </c>
      <c r="E11540" t="str">
        <f t="shared" si="180"/>
        <v>673213 - FLAIR EVOLUTION</v>
      </c>
      <c r="F11540" t="s">
        <v>7093</v>
      </c>
      <c r="G11540" t="s">
        <v>72138</v>
      </c>
      <c r="I11540" t="s">
        <v>618</v>
      </c>
      <c r="J11540" t="s">
        <v>72137</v>
      </c>
      <c r="K11540" t="s">
        <v>208</v>
      </c>
      <c r="L11540" t="s">
        <v>72136</v>
      </c>
      <c r="N11540" t="s">
        <v>208</v>
      </c>
      <c r="O11540" t="s">
        <v>476</v>
      </c>
      <c r="P11540" t="s">
        <v>476</v>
      </c>
    </row>
    <row r="11541" spans="1:16">
      <c r="A11541" s="484" t="s">
        <v>80666</v>
      </c>
      <c r="B11541" s="485" t="s">
        <v>80665</v>
      </c>
      <c r="C11541" t="s">
        <v>80664</v>
      </c>
      <c r="D11541" t="s">
        <v>80664</v>
      </c>
      <c r="E11541" t="str">
        <f t="shared" si="180"/>
        <v>670236 - ELANSITE</v>
      </c>
      <c r="F11541" t="s">
        <v>4919</v>
      </c>
      <c r="G11541" t="s">
        <v>80663</v>
      </c>
      <c r="I11541" t="s">
        <v>626</v>
      </c>
      <c r="J11541" t="s">
        <v>80662</v>
      </c>
      <c r="K11541" t="s">
        <v>208</v>
      </c>
      <c r="L11541" t="s">
        <v>80661</v>
      </c>
      <c r="N11541" t="s">
        <v>208</v>
      </c>
      <c r="O11541" t="s">
        <v>476</v>
      </c>
      <c r="P11541" t="s">
        <v>476</v>
      </c>
    </row>
    <row r="11542" spans="1:16">
      <c r="A11542" s="484" t="s">
        <v>127088</v>
      </c>
      <c r="B11542" s="485" t="s">
        <v>127087</v>
      </c>
      <c r="C11542" t="s">
        <v>127086</v>
      </c>
      <c r="D11542" t="s">
        <v>127086</v>
      </c>
      <c r="E11542" t="str">
        <f t="shared" si="180"/>
        <v>660073 - ARGAN CONSEIL</v>
      </c>
      <c r="F11542" t="s">
        <v>30224</v>
      </c>
      <c r="G11542" t="s">
        <v>127085</v>
      </c>
      <c r="I11542" t="s">
        <v>14299</v>
      </c>
      <c r="J11542" t="s">
        <v>127084</v>
      </c>
      <c r="K11542" t="s">
        <v>208</v>
      </c>
      <c r="L11542" t="s">
        <v>127083</v>
      </c>
      <c r="N11542" t="s">
        <v>208</v>
      </c>
      <c r="O11542" t="s">
        <v>476</v>
      </c>
      <c r="P11542" t="s">
        <v>476</v>
      </c>
    </row>
    <row r="11543" spans="1:16">
      <c r="A11543" s="484" t="s">
        <v>16525</v>
      </c>
      <c r="B11543" s="485" t="s">
        <v>16524</v>
      </c>
      <c r="C11543" t="s">
        <v>16523</v>
      </c>
      <c r="D11543" t="s">
        <v>16523</v>
      </c>
      <c r="E11543" t="str">
        <f t="shared" si="180"/>
        <v>469040 - SL CONSULTANCE</v>
      </c>
      <c r="F11543" t="s">
        <v>5634</v>
      </c>
      <c r="G11543" t="s">
        <v>16522</v>
      </c>
      <c r="I11543" t="s">
        <v>16521</v>
      </c>
      <c r="J11543" t="s">
        <v>16520</v>
      </c>
      <c r="K11543" t="s">
        <v>208</v>
      </c>
      <c r="L11543" t="s">
        <v>16519</v>
      </c>
      <c r="N11543" t="s">
        <v>208</v>
      </c>
      <c r="O11543" t="s">
        <v>476</v>
      </c>
      <c r="P11543" t="s">
        <v>476</v>
      </c>
    </row>
    <row r="11544" spans="1:16">
      <c r="A11544" s="484" t="s">
        <v>135583</v>
      </c>
      <c r="B11544" s="485" t="s">
        <v>135582</v>
      </c>
      <c r="C11544" t="s">
        <v>135581</v>
      </c>
      <c r="D11544" t="s">
        <v>135581</v>
      </c>
      <c r="E11544" t="str">
        <f t="shared" si="180"/>
        <v>528304 - ACTA PREVENTION</v>
      </c>
      <c r="G11544" t="s">
        <v>135580</v>
      </c>
      <c r="I11544" t="s">
        <v>29326</v>
      </c>
      <c r="J11544" t="s">
        <v>135579</v>
      </c>
      <c r="K11544" t="s">
        <v>208</v>
      </c>
      <c r="L11544" t="s">
        <v>135578</v>
      </c>
      <c r="N11544" t="s">
        <v>208</v>
      </c>
      <c r="O11544" t="s">
        <v>476</v>
      </c>
      <c r="P11544" t="s">
        <v>476</v>
      </c>
    </row>
    <row r="11545" spans="1:16">
      <c r="A11545" s="484" t="s">
        <v>111209</v>
      </c>
      <c r="B11545" s="485" t="s">
        <v>111208</v>
      </c>
      <c r="C11545" t="s">
        <v>111207</v>
      </c>
      <c r="D11545" t="s">
        <v>111206</v>
      </c>
      <c r="E11545" t="str">
        <f t="shared" si="180"/>
        <v>484039 - CDP</v>
      </c>
      <c r="F11545" t="s">
        <v>39663</v>
      </c>
      <c r="G11545" t="s">
        <v>111205</v>
      </c>
      <c r="I11545" t="s">
        <v>111204</v>
      </c>
      <c r="J11545" t="s">
        <v>111203</v>
      </c>
      <c r="K11545" t="s">
        <v>208</v>
      </c>
      <c r="L11545" t="s">
        <v>111202</v>
      </c>
      <c r="N11545" t="s">
        <v>208</v>
      </c>
      <c r="O11545" t="s">
        <v>476</v>
      </c>
      <c r="P11545" t="s">
        <v>476</v>
      </c>
    </row>
    <row r="11546" spans="1:16">
      <c r="A11546" s="484" t="s">
        <v>70353</v>
      </c>
      <c r="B11546" s="485" t="s">
        <v>70352</v>
      </c>
      <c r="C11546" t="s">
        <v>70351</v>
      </c>
      <c r="D11546" t="s">
        <v>70350</v>
      </c>
      <c r="E11546" t="str">
        <f t="shared" si="180"/>
        <v>350722 - FACEM</v>
      </c>
      <c r="F11546" t="s">
        <v>9019</v>
      </c>
      <c r="G11546" t="s">
        <v>70349</v>
      </c>
      <c r="H11546" t="s">
        <v>70348</v>
      </c>
      <c r="I11546" t="s">
        <v>25356</v>
      </c>
      <c r="J11546" t="s">
        <v>70347</v>
      </c>
      <c r="K11546" t="s">
        <v>208</v>
      </c>
      <c r="L11546" t="s">
        <v>70346</v>
      </c>
      <c r="N11546" t="s">
        <v>208</v>
      </c>
      <c r="O11546" t="s">
        <v>476</v>
      </c>
      <c r="P11546" t="s">
        <v>476</v>
      </c>
    </row>
    <row r="11547" spans="1:16">
      <c r="A11547" s="484" t="s">
        <v>127680</v>
      </c>
      <c r="B11547" s="485" t="s">
        <v>127679</v>
      </c>
      <c r="C11547" t="s">
        <v>127678</v>
      </c>
      <c r="D11547" t="s">
        <v>127677</v>
      </c>
      <c r="E11547" t="str">
        <f t="shared" si="180"/>
        <v>580363 - AIMCIA - APPLICAMP</v>
      </c>
      <c r="F11547" t="s">
        <v>127676</v>
      </c>
      <c r="G11547" t="s">
        <v>20541</v>
      </c>
      <c r="I11547" t="s">
        <v>12520</v>
      </c>
      <c r="J11547" t="s">
        <v>127675</v>
      </c>
      <c r="K11547" t="s">
        <v>208</v>
      </c>
      <c r="L11547" t="s">
        <v>127674</v>
      </c>
      <c r="N11547" t="s">
        <v>208</v>
      </c>
      <c r="O11547" t="s">
        <v>476</v>
      </c>
      <c r="P11547" t="s">
        <v>476</v>
      </c>
    </row>
    <row r="11548" spans="1:16">
      <c r="A11548" s="484" t="s">
        <v>121116</v>
      </c>
      <c r="B11548" s="485" t="s">
        <v>121115</v>
      </c>
      <c r="C11548" t="s">
        <v>121114</v>
      </c>
      <c r="D11548" t="s">
        <v>121114</v>
      </c>
      <c r="E11548" t="str">
        <f t="shared" si="180"/>
        <v>451290 - ASSOCIATION HORIZONS CARDIOVASCULAIRES</v>
      </c>
      <c r="F11548" t="s">
        <v>121113</v>
      </c>
      <c r="G11548" t="s">
        <v>121112</v>
      </c>
      <c r="H11548" t="s">
        <v>121111</v>
      </c>
      <c r="I11548" t="s">
        <v>1837</v>
      </c>
      <c r="K11548" t="s">
        <v>208</v>
      </c>
      <c r="L11548" t="s">
        <v>121110</v>
      </c>
      <c r="N11548" t="s">
        <v>208</v>
      </c>
      <c r="O11548" t="s">
        <v>476</v>
      </c>
      <c r="P11548" t="s">
        <v>476</v>
      </c>
    </row>
    <row r="11549" spans="1:16">
      <c r="A11549" s="484" t="s">
        <v>113918</v>
      </c>
      <c r="B11549" s="485" t="s">
        <v>113917</v>
      </c>
      <c r="C11549" t="s">
        <v>113916</v>
      </c>
      <c r="D11549" t="s">
        <v>113916</v>
      </c>
      <c r="E11549" t="str">
        <f t="shared" si="180"/>
        <v>629662 - BERTRAND ABNER</v>
      </c>
      <c r="F11549" t="s">
        <v>1415</v>
      </c>
      <c r="G11549" t="s">
        <v>113915</v>
      </c>
      <c r="I11549" t="s">
        <v>21263</v>
      </c>
      <c r="J11549" t="s">
        <v>113914</v>
      </c>
      <c r="K11549" t="s">
        <v>208</v>
      </c>
      <c r="L11549" t="s">
        <v>113913</v>
      </c>
      <c r="N11549" t="s">
        <v>208</v>
      </c>
      <c r="O11549" t="s">
        <v>476</v>
      </c>
      <c r="P11549" t="s">
        <v>476</v>
      </c>
    </row>
    <row r="11550" spans="1:16">
      <c r="A11550" s="484" t="s">
        <v>26475</v>
      </c>
      <c r="B11550" s="485" t="s">
        <v>26474</v>
      </c>
      <c r="C11550" t="s">
        <v>26473</v>
      </c>
      <c r="D11550" t="s">
        <v>26473</v>
      </c>
      <c r="E11550" t="str">
        <f t="shared" si="180"/>
        <v>667882 - PRESTATIME</v>
      </c>
      <c r="F11550" t="s">
        <v>14360</v>
      </c>
      <c r="G11550" t="s">
        <v>26472</v>
      </c>
      <c r="I11550" t="s">
        <v>802</v>
      </c>
      <c r="J11550" t="s">
        <v>26471</v>
      </c>
      <c r="K11550" t="s">
        <v>208</v>
      </c>
      <c r="L11550" t="s">
        <v>26470</v>
      </c>
      <c r="N11550" t="s">
        <v>208</v>
      </c>
      <c r="O11550" t="s">
        <v>476</v>
      </c>
      <c r="P11550" t="s">
        <v>476</v>
      </c>
    </row>
    <row r="11551" spans="1:16">
      <c r="A11551" s="484" t="s">
        <v>87755</v>
      </c>
      <c r="B11551" s="485" t="s">
        <v>87754</v>
      </c>
      <c r="C11551" t="s">
        <v>87753</v>
      </c>
      <c r="D11551" t="s">
        <v>87752</v>
      </c>
      <c r="E11551" t="str">
        <f t="shared" si="180"/>
        <v>678570 - DESIRLISTE AUDREY VANESSA</v>
      </c>
      <c r="F11551" t="s">
        <v>517</v>
      </c>
      <c r="G11551" t="s">
        <v>87751</v>
      </c>
      <c r="I11551" t="s">
        <v>87750</v>
      </c>
      <c r="J11551" t="s">
        <v>87749</v>
      </c>
      <c r="K11551" t="s">
        <v>208</v>
      </c>
      <c r="L11551" t="s">
        <v>87748</v>
      </c>
      <c r="N11551" t="s">
        <v>208</v>
      </c>
      <c r="O11551" t="s">
        <v>476</v>
      </c>
      <c r="P11551" t="s">
        <v>476</v>
      </c>
    </row>
    <row r="11552" spans="1:16">
      <c r="A11552" s="484" t="s">
        <v>29215</v>
      </c>
      <c r="B11552" s="485" t="s">
        <v>29214</v>
      </c>
      <c r="C11552" t="s">
        <v>29213</v>
      </c>
      <c r="D11552" t="s">
        <v>29212</v>
      </c>
      <c r="E11552" t="str">
        <f t="shared" si="180"/>
        <v>665496 - PATRICK AUTO MOTO HAGUENAU</v>
      </c>
      <c r="F11552" t="s">
        <v>2138</v>
      </c>
      <c r="G11552" t="s">
        <v>29211</v>
      </c>
      <c r="I11552" t="s">
        <v>29210</v>
      </c>
      <c r="J11552" t="s">
        <v>29209</v>
      </c>
      <c r="K11552" t="s">
        <v>208</v>
      </c>
      <c r="L11552" t="s">
        <v>29208</v>
      </c>
      <c r="N11552" t="s">
        <v>208</v>
      </c>
      <c r="O11552" t="s">
        <v>476</v>
      </c>
      <c r="P11552" t="s">
        <v>476</v>
      </c>
    </row>
    <row r="11553" spans="1:16">
      <c r="A11553" s="484" t="s">
        <v>68013</v>
      </c>
      <c r="B11553" s="485" t="s">
        <v>68012</v>
      </c>
      <c r="C11553" t="s">
        <v>68011</v>
      </c>
      <c r="D11553" t="s">
        <v>68010</v>
      </c>
      <c r="E11553" t="str">
        <f t="shared" si="180"/>
        <v>395419 - F4S</v>
      </c>
      <c r="F11553" t="s">
        <v>1848</v>
      </c>
      <c r="G11553" t="s">
        <v>68009</v>
      </c>
      <c r="I11553" t="s">
        <v>68008</v>
      </c>
      <c r="J11553" t="s">
        <v>68007</v>
      </c>
      <c r="K11553" t="s">
        <v>68006</v>
      </c>
      <c r="L11553" t="s">
        <v>68005</v>
      </c>
      <c r="N11553" t="s">
        <v>208</v>
      </c>
      <c r="O11553" t="s">
        <v>476</v>
      </c>
      <c r="P11553" t="s">
        <v>476</v>
      </c>
    </row>
    <row r="11554" spans="1:16">
      <c r="A11554" s="484" t="s">
        <v>849</v>
      </c>
      <c r="B11554" s="485" t="s">
        <v>848</v>
      </c>
      <c r="C11554" t="s">
        <v>847</v>
      </c>
      <c r="D11554" t="s">
        <v>847</v>
      </c>
      <c r="E11554" t="str">
        <f t="shared" si="180"/>
        <v>612169 - 3 AXES INSTITUT</v>
      </c>
      <c r="F11554" t="s">
        <v>605</v>
      </c>
      <c r="G11554" t="s">
        <v>846</v>
      </c>
      <c r="I11554" t="s">
        <v>845</v>
      </c>
      <c r="J11554" t="s">
        <v>844</v>
      </c>
      <c r="K11554" t="s">
        <v>208</v>
      </c>
      <c r="L11554" t="s">
        <v>843</v>
      </c>
      <c r="N11554" t="s">
        <v>208</v>
      </c>
      <c r="O11554" t="s">
        <v>476</v>
      </c>
      <c r="P11554" t="s">
        <v>476</v>
      </c>
    </row>
    <row r="11555" spans="1:16">
      <c r="A11555" s="484" t="s">
        <v>116571</v>
      </c>
      <c r="B11555" s="485" t="s">
        <v>116570</v>
      </c>
      <c r="C11555" t="s">
        <v>116569</v>
      </c>
      <c r="D11555" t="s">
        <v>116569</v>
      </c>
      <c r="E11555" t="str">
        <f t="shared" si="180"/>
        <v>679689 - AUTO ECOLE DES REMPARTS PONTOISE CER</v>
      </c>
      <c r="F11555" t="s">
        <v>2219</v>
      </c>
      <c r="G11555" t="s">
        <v>116568</v>
      </c>
      <c r="I11555" t="s">
        <v>60842</v>
      </c>
      <c r="J11555" t="s">
        <v>116567</v>
      </c>
      <c r="K11555" t="s">
        <v>208</v>
      </c>
      <c r="L11555" t="s">
        <v>116566</v>
      </c>
      <c r="N11555" t="s">
        <v>208</v>
      </c>
      <c r="O11555" t="s">
        <v>476</v>
      </c>
      <c r="P11555" t="s">
        <v>476</v>
      </c>
    </row>
    <row r="11556" spans="1:16">
      <c r="A11556" s="484" t="s">
        <v>47135</v>
      </c>
      <c r="B11556" s="485" t="s">
        <v>47134</v>
      </c>
      <c r="C11556" t="s">
        <v>47133</v>
      </c>
      <c r="D11556" t="s">
        <v>47133</v>
      </c>
      <c r="E11556" t="str">
        <f t="shared" si="180"/>
        <v>590952 - LA FABRIQUE JASPIR</v>
      </c>
      <c r="F11556" t="s">
        <v>831</v>
      </c>
      <c r="G11556" t="s">
        <v>47132</v>
      </c>
      <c r="I11556" t="s">
        <v>11995</v>
      </c>
      <c r="J11556" t="s">
        <v>47131</v>
      </c>
      <c r="K11556" t="s">
        <v>208</v>
      </c>
      <c r="L11556" t="s">
        <v>47130</v>
      </c>
      <c r="N11556" t="s">
        <v>208</v>
      </c>
      <c r="O11556" t="s">
        <v>476</v>
      </c>
      <c r="P11556" t="s">
        <v>476</v>
      </c>
    </row>
    <row r="11557" spans="1:16">
      <c r="A11557" s="484" t="s">
        <v>45166</v>
      </c>
      <c r="B11557" s="485" t="s">
        <v>45165</v>
      </c>
      <c r="C11557" t="s">
        <v>45164</v>
      </c>
      <c r="D11557" t="s">
        <v>45163</v>
      </c>
      <c r="E11557" t="str">
        <f t="shared" si="180"/>
        <v>577200 - LE BON CRENEAU</v>
      </c>
      <c r="F11557" t="s">
        <v>1528</v>
      </c>
      <c r="G11557" t="s">
        <v>45162</v>
      </c>
      <c r="H11557" t="s">
        <v>45161</v>
      </c>
      <c r="I11557" t="s">
        <v>25381</v>
      </c>
      <c r="J11557" t="s">
        <v>45160</v>
      </c>
      <c r="K11557" t="s">
        <v>208</v>
      </c>
      <c r="L11557" t="s">
        <v>45159</v>
      </c>
      <c r="N11557" t="s">
        <v>208</v>
      </c>
      <c r="O11557" t="s">
        <v>476</v>
      </c>
      <c r="P11557" t="s">
        <v>476</v>
      </c>
    </row>
    <row r="11558" spans="1:16">
      <c r="A11558" s="484" t="s">
        <v>110446</v>
      </c>
      <c r="B11558" s="485" t="s">
        <v>110445</v>
      </c>
      <c r="C11558" t="s">
        <v>110444</v>
      </c>
      <c r="D11558" t="s">
        <v>110444</v>
      </c>
      <c r="E11558" t="str">
        <f t="shared" si="180"/>
        <v>445794 - CAO BRETAGNE</v>
      </c>
      <c r="F11558" t="s">
        <v>8302</v>
      </c>
      <c r="G11558" t="s">
        <v>110443</v>
      </c>
      <c r="H11558" t="s">
        <v>110442</v>
      </c>
      <c r="I11558" t="s">
        <v>10366</v>
      </c>
      <c r="J11558" t="s">
        <v>110441</v>
      </c>
      <c r="K11558" t="s">
        <v>208</v>
      </c>
      <c r="L11558" t="s">
        <v>110440</v>
      </c>
      <c r="N11558" t="s">
        <v>208</v>
      </c>
      <c r="O11558" t="s">
        <v>476</v>
      </c>
      <c r="P11558" t="s">
        <v>476</v>
      </c>
    </row>
    <row r="11559" spans="1:16">
      <c r="A11559" s="484" t="s">
        <v>62561</v>
      </c>
      <c r="B11559" s="485" t="s">
        <v>62560</v>
      </c>
      <c r="C11559" t="s">
        <v>62559</v>
      </c>
      <c r="D11559" t="s">
        <v>62559</v>
      </c>
      <c r="E11559" t="str">
        <f t="shared" si="180"/>
        <v>514111 - HAET ROZENN</v>
      </c>
      <c r="F11559" t="s">
        <v>22589</v>
      </c>
      <c r="G11559" t="s">
        <v>62558</v>
      </c>
      <c r="I11559" t="s">
        <v>1369</v>
      </c>
      <c r="J11559" t="s">
        <v>62557</v>
      </c>
      <c r="K11559" t="s">
        <v>208</v>
      </c>
      <c r="L11559" t="s">
        <v>62556</v>
      </c>
      <c r="N11559" t="s">
        <v>208</v>
      </c>
      <c r="O11559" t="s">
        <v>476</v>
      </c>
      <c r="P11559" t="s">
        <v>476</v>
      </c>
    </row>
    <row r="11560" spans="1:16">
      <c r="A11560" s="484" t="s">
        <v>118221</v>
      </c>
      <c r="B11560" s="485" t="s">
        <v>118220</v>
      </c>
      <c r="C11560" t="s">
        <v>118219</v>
      </c>
      <c r="D11560" t="s">
        <v>118202</v>
      </c>
      <c r="E11560" t="str">
        <f t="shared" si="180"/>
        <v>668035 - UFORCA</v>
      </c>
      <c r="F11560" t="s">
        <v>2370</v>
      </c>
      <c r="G11560" t="s">
        <v>118218</v>
      </c>
      <c r="H11560" t="s">
        <v>118217</v>
      </c>
      <c r="I11560" t="s">
        <v>118216</v>
      </c>
      <c r="J11560" t="s">
        <v>118215</v>
      </c>
      <c r="K11560" t="s">
        <v>208</v>
      </c>
      <c r="L11560" t="s">
        <v>118214</v>
      </c>
      <c r="N11560" t="s">
        <v>208</v>
      </c>
      <c r="O11560" t="s">
        <v>476</v>
      </c>
      <c r="P11560" t="s">
        <v>476</v>
      </c>
    </row>
    <row r="11561" spans="1:16">
      <c r="A11561" s="484" t="s">
        <v>83904</v>
      </c>
      <c r="B11561" s="485" t="s">
        <v>83903</v>
      </c>
      <c r="C11561" t="s">
        <v>83902</v>
      </c>
      <c r="D11561" t="s">
        <v>82122</v>
      </c>
      <c r="E11561" t="str">
        <f t="shared" si="180"/>
        <v>555447 - EFM</v>
      </c>
      <c r="F11561" t="s">
        <v>725</v>
      </c>
      <c r="G11561" t="s">
        <v>83901</v>
      </c>
      <c r="I11561" t="s">
        <v>1501</v>
      </c>
      <c r="J11561" t="s">
        <v>83900</v>
      </c>
      <c r="K11561" t="s">
        <v>208</v>
      </c>
      <c r="L11561" t="s">
        <v>83899</v>
      </c>
      <c r="N11561" t="s">
        <v>208</v>
      </c>
      <c r="O11561" t="s">
        <v>476</v>
      </c>
      <c r="P11561" t="s">
        <v>476</v>
      </c>
    </row>
    <row r="11562" spans="1:16">
      <c r="A11562" s="484" t="s">
        <v>9444</v>
      </c>
      <c r="B11562" s="485" t="s">
        <v>9443</v>
      </c>
      <c r="C11562" t="s">
        <v>9442</v>
      </c>
      <c r="D11562" t="s">
        <v>9441</v>
      </c>
      <c r="E11562" t="str">
        <f t="shared" si="180"/>
        <v>526680 - TORCHIA JEDREY NADINE</v>
      </c>
      <c r="F11562" t="s">
        <v>7547</v>
      </c>
      <c r="G11562" t="s">
        <v>9440</v>
      </c>
      <c r="I11562" t="s">
        <v>8115</v>
      </c>
      <c r="J11562" t="s">
        <v>9439</v>
      </c>
      <c r="K11562" t="s">
        <v>208</v>
      </c>
      <c r="L11562" t="s">
        <v>9438</v>
      </c>
      <c r="N11562" t="s">
        <v>208</v>
      </c>
      <c r="O11562" t="s">
        <v>476</v>
      </c>
      <c r="P11562" t="s">
        <v>476</v>
      </c>
    </row>
    <row r="11563" spans="1:16">
      <c r="A11563" s="484" t="s">
        <v>28192</v>
      </c>
      <c r="B11563" s="485" t="s">
        <v>28191</v>
      </c>
      <c r="C11563" t="s">
        <v>28190</v>
      </c>
      <c r="D11563" t="s">
        <v>28190</v>
      </c>
      <c r="E11563" t="str">
        <f t="shared" si="180"/>
        <v>589809 - PHILIPPON DRAME NATHALIE BACH LEON - ENFANCE ET BIEN NAITRE</v>
      </c>
      <c r="F11563" t="s">
        <v>3656</v>
      </c>
      <c r="G11563" t="s">
        <v>28189</v>
      </c>
      <c r="I11563" t="s">
        <v>9911</v>
      </c>
      <c r="J11563" t="s">
        <v>28188</v>
      </c>
      <c r="K11563" t="s">
        <v>208</v>
      </c>
      <c r="L11563" t="s">
        <v>28187</v>
      </c>
      <c r="N11563" t="s">
        <v>208</v>
      </c>
      <c r="O11563" t="s">
        <v>476</v>
      </c>
      <c r="P11563" t="s">
        <v>476</v>
      </c>
    </row>
    <row r="11564" spans="1:16">
      <c r="A11564" s="484" t="s">
        <v>89505</v>
      </c>
      <c r="B11564" s="485" t="s">
        <v>89504</v>
      </c>
      <c r="C11564" t="s">
        <v>89503</v>
      </c>
      <c r="D11564" t="s">
        <v>89503</v>
      </c>
      <c r="E11564" t="str">
        <f t="shared" si="180"/>
        <v>605372 - CV SECURITE</v>
      </c>
      <c r="F11564" t="s">
        <v>9720</v>
      </c>
      <c r="G11564" t="s">
        <v>89502</v>
      </c>
      <c r="I11564" t="s">
        <v>63123</v>
      </c>
      <c r="J11564" t="s">
        <v>89501</v>
      </c>
      <c r="K11564" t="s">
        <v>208</v>
      </c>
      <c r="L11564" t="s">
        <v>89500</v>
      </c>
      <c r="N11564" t="s">
        <v>208</v>
      </c>
      <c r="O11564" t="s">
        <v>476</v>
      </c>
      <c r="P11564" t="s">
        <v>476</v>
      </c>
    </row>
    <row r="11565" spans="1:16">
      <c r="A11565" s="484" t="s">
        <v>30722</v>
      </c>
      <c r="B11565" s="485" t="s">
        <v>30721</v>
      </c>
      <c r="C11565" t="s">
        <v>30720</v>
      </c>
      <c r="D11565" t="s">
        <v>30720</v>
      </c>
      <c r="E11565" t="str">
        <f t="shared" si="180"/>
        <v>518116 - ORIALIS PARTENAIRES</v>
      </c>
      <c r="F11565" t="s">
        <v>23430</v>
      </c>
      <c r="G11565" t="s">
        <v>30719</v>
      </c>
      <c r="I11565" t="s">
        <v>5810</v>
      </c>
      <c r="J11565" t="s">
        <v>30718</v>
      </c>
      <c r="K11565" t="s">
        <v>208</v>
      </c>
      <c r="L11565" t="s">
        <v>30717</v>
      </c>
      <c r="N11565" t="s">
        <v>208</v>
      </c>
      <c r="O11565" t="s">
        <v>476</v>
      </c>
      <c r="P11565" t="s">
        <v>476</v>
      </c>
    </row>
    <row r="11566" spans="1:16">
      <c r="A11566" s="484" t="s">
        <v>40817</v>
      </c>
      <c r="B11566" s="485" t="s">
        <v>40816</v>
      </c>
      <c r="C11566" t="s">
        <v>40815</v>
      </c>
      <c r="D11566" t="s">
        <v>40815</v>
      </c>
      <c r="E11566" t="str">
        <f t="shared" si="180"/>
        <v>678170 - MACERTIF</v>
      </c>
      <c r="F11566" t="s">
        <v>4215</v>
      </c>
      <c r="G11566" t="s">
        <v>40814</v>
      </c>
      <c r="I11566" t="s">
        <v>626</v>
      </c>
      <c r="J11566" t="s">
        <v>40813</v>
      </c>
      <c r="K11566" t="s">
        <v>208</v>
      </c>
      <c r="L11566" t="s">
        <v>40812</v>
      </c>
      <c r="N11566" t="s">
        <v>208</v>
      </c>
      <c r="O11566" t="s">
        <v>476</v>
      </c>
      <c r="P11566" t="s">
        <v>476</v>
      </c>
    </row>
    <row r="11567" spans="1:16">
      <c r="A11567" s="484" t="s">
        <v>92393</v>
      </c>
      <c r="B11567" s="485" t="s">
        <v>92392</v>
      </c>
      <c r="C11567" t="s">
        <v>92391</v>
      </c>
      <c r="D11567" t="s">
        <v>92391</v>
      </c>
      <c r="E11567" t="str">
        <f t="shared" si="180"/>
        <v>513726 - CONSEIL ET SERVICES</v>
      </c>
      <c r="F11567" t="s">
        <v>2524</v>
      </c>
      <c r="G11567" t="s">
        <v>92390</v>
      </c>
      <c r="I11567" t="s">
        <v>1359</v>
      </c>
      <c r="K11567" t="s">
        <v>208</v>
      </c>
      <c r="L11567" t="s">
        <v>92389</v>
      </c>
      <c r="N11567" t="s">
        <v>208</v>
      </c>
      <c r="O11567" t="s">
        <v>476</v>
      </c>
      <c r="P11567" t="s">
        <v>476</v>
      </c>
    </row>
    <row r="11568" spans="1:16">
      <c r="A11568" s="484" t="s">
        <v>28921</v>
      </c>
      <c r="B11568" s="485" t="s">
        <v>28920</v>
      </c>
      <c r="C11568" t="s">
        <v>28919</v>
      </c>
      <c r="D11568" t="s">
        <v>28918</v>
      </c>
      <c r="E11568" t="str">
        <f t="shared" si="180"/>
        <v>678533 - PELOUIN CINDY</v>
      </c>
      <c r="F11568" t="s">
        <v>28917</v>
      </c>
      <c r="G11568" t="s">
        <v>28916</v>
      </c>
      <c r="I11568" t="s">
        <v>27643</v>
      </c>
      <c r="J11568" t="s">
        <v>28915</v>
      </c>
      <c r="K11568" t="s">
        <v>208</v>
      </c>
      <c r="L11568" t="s">
        <v>28914</v>
      </c>
      <c r="N11568" t="s">
        <v>208</v>
      </c>
      <c r="O11568" t="s">
        <v>476</v>
      </c>
      <c r="P11568" t="s">
        <v>476</v>
      </c>
    </row>
    <row r="11569" spans="1:16">
      <c r="A11569" s="484" t="s">
        <v>80647</v>
      </c>
      <c r="B11569" s="485" t="s">
        <v>80646</v>
      </c>
      <c r="C11569" t="s">
        <v>80645</v>
      </c>
      <c r="D11569" t="s">
        <v>80645</v>
      </c>
      <c r="E11569" t="str">
        <f t="shared" si="180"/>
        <v>590526 - E-LEARNING TOUCH'</v>
      </c>
      <c r="F11569" t="s">
        <v>1459</v>
      </c>
      <c r="G11569" t="s">
        <v>80644</v>
      </c>
      <c r="I11569" t="s">
        <v>36328</v>
      </c>
      <c r="J11569" t="s">
        <v>80643</v>
      </c>
      <c r="K11569" t="s">
        <v>208</v>
      </c>
      <c r="L11569" t="s">
        <v>80642</v>
      </c>
      <c r="N11569" t="s">
        <v>208</v>
      </c>
      <c r="O11569" t="s">
        <v>476</v>
      </c>
      <c r="P11569" t="s">
        <v>476</v>
      </c>
    </row>
    <row r="11570" spans="1:16">
      <c r="A11570" s="484" t="s">
        <v>33183</v>
      </c>
      <c r="B11570" s="485" t="s">
        <v>33182</v>
      </c>
      <c r="C11570" t="s">
        <v>33181</v>
      </c>
      <c r="D11570" t="s">
        <v>33180</v>
      </c>
      <c r="E11570" t="str">
        <f t="shared" si="180"/>
        <v>651102 - NOIREAULT LUCIE</v>
      </c>
      <c r="F11570" t="s">
        <v>20076</v>
      </c>
      <c r="G11570" t="s">
        <v>33179</v>
      </c>
      <c r="I11570" t="s">
        <v>11183</v>
      </c>
      <c r="J11570" t="s">
        <v>33178</v>
      </c>
      <c r="K11570" t="s">
        <v>208</v>
      </c>
      <c r="L11570" t="s">
        <v>33177</v>
      </c>
      <c r="N11570" t="s">
        <v>208</v>
      </c>
      <c r="O11570" t="s">
        <v>476</v>
      </c>
      <c r="P11570" t="s">
        <v>476</v>
      </c>
    </row>
    <row r="11571" spans="1:16">
      <c r="A11571" s="484" t="s">
        <v>59575</v>
      </c>
      <c r="B11571" s="485" t="s">
        <v>59574</v>
      </c>
      <c r="C11571" t="s">
        <v>59573</v>
      </c>
      <c r="D11571" t="s">
        <v>59573</v>
      </c>
      <c r="E11571" t="str">
        <f t="shared" si="180"/>
        <v>587527 - IDEA FORMATION</v>
      </c>
      <c r="F11571" t="s">
        <v>11979</v>
      </c>
      <c r="G11571" t="s">
        <v>59572</v>
      </c>
      <c r="H11571" t="s">
        <v>59571</v>
      </c>
      <c r="I11571" t="s">
        <v>596</v>
      </c>
      <c r="J11571" t="s">
        <v>59570</v>
      </c>
      <c r="K11571" t="s">
        <v>208</v>
      </c>
      <c r="L11571" t="s">
        <v>59569</v>
      </c>
      <c r="N11571" t="s">
        <v>208</v>
      </c>
      <c r="O11571" t="s">
        <v>476</v>
      </c>
      <c r="P11571" t="s">
        <v>476</v>
      </c>
    </row>
    <row r="11572" spans="1:16">
      <c r="A11572" s="484" t="s">
        <v>11242</v>
      </c>
      <c r="B11572" s="485" t="s">
        <v>11241</v>
      </c>
      <c r="C11572" t="s">
        <v>11240</v>
      </c>
      <c r="D11572" t="s">
        <v>11240</v>
      </c>
      <c r="E11572" t="str">
        <f t="shared" si="180"/>
        <v>626260 - TAMARISS FORMATION</v>
      </c>
      <c r="F11572" t="s">
        <v>742</v>
      </c>
      <c r="G11572" t="s">
        <v>11239</v>
      </c>
      <c r="H11572" t="s">
        <v>11238</v>
      </c>
      <c r="I11572" t="s">
        <v>11237</v>
      </c>
      <c r="J11572" t="s">
        <v>11236</v>
      </c>
      <c r="K11572" t="s">
        <v>208</v>
      </c>
      <c r="L11572" t="s">
        <v>11235</v>
      </c>
      <c r="N11572" t="s">
        <v>208</v>
      </c>
      <c r="O11572" t="s">
        <v>476</v>
      </c>
      <c r="P11572" t="s">
        <v>476</v>
      </c>
    </row>
    <row r="11573" spans="1:16">
      <c r="A11573" s="484" t="s">
        <v>55486</v>
      </c>
      <c r="B11573" s="485" t="s">
        <v>55485</v>
      </c>
      <c r="C11573" t="s">
        <v>55484</v>
      </c>
      <c r="D11573" t="s">
        <v>55483</v>
      </c>
      <c r="E11573" t="str">
        <f t="shared" si="180"/>
        <v>665356 - IPTIC</v>
      </c>
      <c r="F11573" t="s">
        <v>12105</v>
      </c>
      <c r="G11573" t="s">
        <v>55482</v>
      </c>
      <c r="I11573" t="s">
        <v>626</v>
      </c>
      <c r="J11573" t="s">
        <v>55481</v>
      </c>
      <c r="K11573" t="s">
        <v>208</v>
      </c>
      <c r="L11573" t="s">
        <v>55480</v>
      </c>
      <c r="N11573" t="s">
        <v>208</v>
      </c>
      <c r="O11573" t="s">
        <v>476</v>
      </c>
      <c r="P11573" t="s">
        <v>476</v>
      </c>
    </row>
    <row r="11574" spans="1:16">
      <c r="A11574" s="484" t="s">
        <v>114965</v>
      </c>
      <c r="B11574" s="485" t="s">
        <v>114964</v>
      </c>
      <c r="C11574" t="s">
        <v>114963</v>
      </c>
      <c r="D11574" t="s">
        <v>114962</v>
      </c>
      <c r="E11574" t="str">
        <f t="shared" si="180"/>
        <v>677449 - BARRAS LUC - FPSE</v>
      </c>
      <c r="F11574" t="s">
        <v>9698</v>
      </c>
      <c r="G11574" t="s">
        <v>114961</v>
      </c>
      <c r="I11574" t="s">
        <v>7038</v>
      </c>
      <c r="K11574" t="s">
        <v>208</v>
      </c>
      <c r="L11574" t="s">
        <v>114960</v>
      </c>
      <c r="N11574" t="s">
        <v>208</v>
      </c>
      <c r="O11574" t="s">
        <v>476</v>
      </c>
      <c r="P11574" t="s">
        <v>476</v>
      </c>
    </row>
    <row r="11575" spans="1:16">
      <c r="A11575" s="484" t="s">
        <v>88304</v>
      </c>
      <c r="B11575" s="485" t="s">
        <v>88303</v>
      </c>
      <c r="C11575" t="s">
        <v>88302</v>
      </c>
      <c r="D11575" t="s">
        <v>88301</v>
      </c>
      <c r="E11575" t="str">
        <f t="shared" si="180"/>
        <v>525250 - DELAHAYE FLORENCE DANIELE</v>
      </c>
      <c r="F11575" t="s">
        <v>707</v>
      </c>
      <c r="G11575" t="s">
        <v>88300</v>
      </c>
      <c r="I11575" t="s">
        <v>88299</v>
      </c>
      <c r="J11575" t="s">
        <v>88298</v>
      </c>
      <c r="K11575" t="s">
        <v>208</v>
      </c>
      <c r="L11575" t="s">
        <v>88297</v>
      </c>
      <c r="N11575" t="s">
        <v>208</v>
      </c>
      <c r="O11575" t="s">
        <v>476</v>
      </c>
      <c r="P11575" t="s">
        <v>476</v>
      </c>
    </row>
    <row r="11576" spans="1:16">
      <c r="A11576" s="484" t="s">
        <v>29951</v>
      </c>
      <c r="B11576" s="485" t="s">
        <v>29950</v>
      </c>
      <c r="C11576" t="s">
        <v>29949</v>
      </c>
      <c r="D11576" t="s">
        <v>29949</v>
      </c>
      <c r="E11576" t="str">
        <f t="shared" si="180"/>
        <v>558023 - PAGET DUSSUD SOPHIE MARIE-PAULE</v>
      </c>
      <c r="F11576" t="s">
        <v>2572</v>
      </c>
      <c r="G11576" t="s">
        <v>29948</v>
      </c>
      <c r="H11576" t="s">
        <v>29947</v>
      </c>
      <c r="I11576" t="s">
        <v>29946</v>
      </c>
      <c r="K11576" t="s">
        <v>208</v>
      </c>
      <c r="L11576" t="s">
        <v>29945</v>
      </c>
      <c r="N11576" t="s">
        <v>208</v>
      </c>
      <c r="O11576" t="s">
        <v>476</v>
      </c>
      <c r="P11576" t="s">
        <v>476</v>
      </c>
    </row>
    <row r="11577" spans="1:16">
      <c r="A11577" s="484" t="s">
        <v>17176</v>
      </c>
      <c r="B11577" s="485" t="s">
        <v>17175</v>
      </c>
      <c r="C11577" t="s">
        <v>17174</v>
      </c>
      <c r="D11577" t="s">
        <v>17174</v>
      </c>
      <c r="E11577" t="str">
        <f t="shared" si="180"/>
        <v>619899 - SIGNE PETIT LOUP FORMATION</v>
      </c>
      <c r="F11577" t="s">
        <v>17173</v>
      </c>
      <c r="G11577" t="s">
        <v>17172</v>
      </c>
      <c r="H11577" t="s">
        <v>17171</v>
      </c>
      <c r="I11577" t="s">
        <v>1906</v>
      </c>
      <c r="J11577" t="s">
        <v>17170</v>
      </c>
      <c r="K11577" t="s">
        <v>208</v>
      </c>
      <c r="L11577" t="s">
        <v>17169</v>
      </c>
      <c r="N11577" t="s">
        <v>208</v>
      </c>
      <c r="O11577" t="s">
        <v>476</v>
      </c>
      <c r="P11577" t="s">
        <v>476</v>
      </c>
    </row>
    <row r="11578" spans="1:16">
      <c r="A11578" s="484" t="s">
        <v>38658</v>
      </c>
      <c r="B11578" s="485" t="s">
        <v>38657</v>
      </c>
      <c r="C11578" t="s">
        <v>38656</v>
      </c>
      <c r="D11578" t="s">
        <v>38656</v>
      </c>
      <c r="E11578" t="str">
        <f t="shared" si="180"/>
        <v>593217 - MAMY RAHAGA ARMAND - AMR CONSULTING</v>
      </c>
      <c r="F11578" t="s">
        <v>1710</v>
      </c>
      <c r="G11578" t="s">
        <v>38655</v>
      </c>
      <c r="I11578" t="s">
        <v>19951</v>
      </c>
      <c r="K11578" t="s">
        <v>208</v>
      </c>
      <c r="L11578" t="s">
        <v>38654</v>
      </c>
      <c r="N11578" t="s">
        <v>208</v>
      </c>
      <c r="O11578" t="s">
        <v>476</v>
      </c>
      <c r="P11578" t="s">
        <v>476</v>
      </c>
    </row>
    <row r="11579" spans="1:16">
      <c r="A11579" s="484" t="s">
        <v>38716</v>
      </c>
      <c r="B11579" s="485" t="s">
        <v>38715</v>
      </c>
      <c r="C11579" t="s">
        <v>38714</v>
      </c>
      <c r="D11579" t="s">
        <v>38714</v>
      </c>
      <c r="E11579" t="str">
        <f t="shared" si="180"/>
        <v>618147 - MALIGEAY KARINE</v>
      </c>
      <c r="F11579" t="s">
        <v>35382</v>
      </c>
      <c r="G11579" t="s">
        <v>38713</v>
      </c>
      <c r="I11579" t="s">
        <v>10897</v>
      </c>
      <c r="J11579" t="s">
        <v>38712</v>
      </c>
      <c r="K11579" t="s">
        <v>208</v>
      </c>
      <c r="L11579" t="s">
        <v>38711</v>
      </c>
      <c r="N11579" t="s">
        <v>208</v>
      </c>
      <c r="O11579" t="s">
        <v>476</v>
      </c>
      <c r="P11579" t="s">
        <v>476</v>
      </c>
    </row>
    <row r="11580" spans="1:16">
      <c r="A11580" s="484" t="s">
        <v>19199</v>
      </c>
      <c r="B11580" s="485" t="s">
        <v>19198</v>
      </c>
      <c r="C11580" t="s">
        <v>19197</v>
      </c>
      <c r="D11580" t="s">
        <v>19196</v>
      </c>
      <c r="E11580" t="str">
        <f t="shared" si="180"/>
        <v>620166 - SCHEHR ET CIE</v>
      </c>
      <c r="F11580" t="s">
        <v>19195</v>
      </c>
      <c r="G11580" t="s">
        <v>19194</v>
      </c>
      <c r="H11580" t="s">
        <v>19193</v>
      </c>
      <c r="I11580" t="s">
        <v>802</v>
      </c>
      <c r="J11580" t="s">
        <v>19192</v>
      </c>
      <c r="K11580" t="s">
        <v>208</v>
      </c>
      <c r="L11580" t="s">
        <v>19191</v>
      </c>
      <c r="N11580" t="s">
        <v>208</v>
      </c>
      <c r="O11580" t="s">
        <v>476</v>
      </c>
      <c r="P11580" t="s">
        <v>476</v>
      </c>
    </row>
    <row r="11581" spans="1:16">
      <c r="A11581" s="484" t="s">
        <v>29553</v>
      </c>
      <c r="B11581" s="485" t="s">
        <v>29552</v>
      </c>
      <c r="C11581" t="s">
        <v>29551</v>
      </c>
      <c r="D11581" t="s">
        <v>29550</v>
      </c>
      <c r="E11581" t="str">
        <f t="shared" si="180"/>
        <v>442884 - KAPI FORMATIONS</v>
      </c>
      <c r="F11581" t="s">
        <v>28517</v>
      </c>
      <c r="G11581" t="s">
        <v>29549</v>
      </c>
      <c r="I11581" t="s">
        <v>1131</v>
      </c>
      <c r="J11581" t="s">
        <v>29548</v>
      </c>
      <c r="K11581" t="s">
        <v>208</v>
      </c>
      <c r="L11581" t="s">
        <v>29547</v>
      </c>
      <c r="N11581" t="s">
        <v>208</v>
      </c>
      <c r="O11581" t="s">
        <v>476</v>
      </c>
      <c r="P11581" t="s">
        <v>476</v>
      </c>
    </row>
    <row r="11582" spans="1:16">
      <c r="A11582" s="484" t="s">
        <v>98003</v>
      </c>
      <c r="B11582" s="485" t="s">
        <v>98002</v>
      </c>
      <c r="C11582" t="s">
        <v>98001</v>
      </c>
      <c r="D11582" t="s">
        <v>98000</v>
      </c>
      <c r="E11582" t="str">
        <f t="shared" si="180"/>
        <v>652891 - CHABLE JONATHAN</v>
      </c>
      <c r="F11582" t="s">
        <v>17989</v>
      </c>
      <c r="G11582" t="s">
        <v>97999</v>
      </c>
      <c r="I11582" t="s">
        <v>97998</v>
      </c>
      <c r="J11582" t="s">
        <v>97997</v>
      </c>
      <c r="K11582" t="s">
        <v>208</v>
      </c>
      <c r="L11582" t="s">
        <v>97996</v>
      </c>
      <c r="N11582" t="s">
        <v>208</v>
      </c>
      <c r="O11582" t="s">
        <v>476</v>
      </c>
      <c r="P11582" t="s">
        <v>476</v>
      </c>
    </row>
    <row r="11583" spans="1:16">
      <c r="A11583" s="484" t="s">
        <v>112962</v>
      </c>
      <c r="B11583" s="485" t="s">
        <v>112961</v>
      </c>
      <c r="C11583" t="s">
        <v>112960</v>
      </c>
      <c r="D11583" t="s">
        <v>112959</v>
      </c>
      <c r="E11583" t="str">
        <f t="shared" si="180"/>
        <v>641613 - BOEL SIGRIED</v>
      </c>
      <c r="F11583" t="s">
        <v>26897</v>
      </c>
      <c r="G11583" t="s">
        <v>112958</v>
      </c>
      <c r="I11583" t="s">
        <v>795</v>
      </c>
      <c r="J11583" t="s">
        <v>112957</v>
      </c>
      <c r="K11583" t="s">
        <v>208</v>
      </c>
      <c r="L11583" t="s">
        <v>112956</v>
      </c>
      <c r="N11583" t="s">
        <v>208</v>
      </c>
      <c r="O11583" t="s">
        <v>476</v>
      </c>
      <c r="P11583" t="s">
        <v>476</v>
      </c>
    </row>
    <row r="11584" spans="1:16">
      <c r="A11584" s="484" t="s">
        <v>4669</v>
      </c>
      <c r="B11584" s="485" t="s">
        <v>4668</v>
      </c>
      <c r="C11584" t="s">
        <v>4667</v>
      </c>
      <c r="D11584" t="s">
        <v>4667</v>
      </c>
      <c r="E11584" t="str">
        <f t="shared" si="180"/>
        <v>443372 - VAITI STEPHANE</v>
      </c>
      <c r="F11584" t="s">
        <v>1352</v>
      </c>
      <c r="H11584" t="s">
        <v>4666</v>
      </c>
      <c r="I11584" t="s">
        <v>4665</v>
      </c>
      <c r="J11584" t="s">
        <v>4664</v>
      </c>
      <c r="K11584" t="s">
        <v>208</v>
      </c>
      <c r="L11584" t="s">
        <v>4663</v>
      </c>
      <c r="N11584" t="s">
        <v>208</v>
      </c>
      <c r="O11584" t="s">
        <v>476</v>
      </c>
      <c r="P11584" t="s">
        <v>476</v>
      </c>
    </row>
    <row r="11585" spans="1:16">
      <c r="A11585" s="484" t="s">
        <v>31365</v>
      </c>
      <c r="B11585" s="485" t="s">
        <v>31364</v>
      </c>
      <c r="C11585" t="s">
        <v>31363</v>
      </c>
      <c r="D11585" t="s">
        <v>31362</v>
      </c>
      <c r="E11585" t="str">
        <f t="shared" si="180"/>
        <v>628712 - OLS</v>
      </c>
      <c r="F11585" t="s">
        <v>3100</v>
      </c>
      <c r="G11585" t="s">
        <v>31361</v>
      </c>
      <c r="I11585" t="s">
        <v>1122</v>
      </c>
      <c r="J11585" t="s">
        <v>31360</v>
      </c>
      <c r="K11585" t="s">
        <v>208</v>
      </c>
      <c r="L11585" t="s">
        <v>31359</v>
      </c>
      <c r="N11585" t="s">
        <v>208</v>
      </c>
      <c r="O11585" t="s">
        <v>476</v>
      </c>
      <c r="P11585" t="s">
        <v>476</v>
      </c>
    </row>
    <row r="11586" spans="1:16">
      <c r="A11586" s="484" t="s">
        <v>121913</v>
      </c>
      <c r="B11586" s="485" t="s">
        <v>121912</v>
      </c>
      <c r="C11586" t="s">
        <v>121911</v>
      </c>
      <c r="D11586" t="s">
        <v>121911</v>
      </c>
      <c r="E11586" t="str">
        <f t="shared" ref="E11586:E11649" si="181">_xlfn.CONCAT(L11586," - ",D11586)</f>
        <v>651631 - ASSOCIATION FLORAISANCE</v>
      </c>
      <c r="F11586" t="s">
        <v>16714</v>
      </c>
      <c r="G11586" t="s">
        <v>121910</v>
      </c>
      <c r="I11586" t="s">
        <v>21973</v>
      </c>
      <c r="J11586" t="s">
        <v>121909</v>
      </c>
      <c r="K11586" t="s">
        <v>208</v>
      </c>
      <c r="L11586" t="s">
        <v>121908</v>
      </c>
      <c r="N11586" t="s">
        <v>208</v>
      </c>
      <c r="O11586" t="s">
        <v>476</v>
      </c>
      <c r="P11586" t="s">
        <v>476</v>
      </c>
    </row>
    <row r="11587" spans="1:16">
      <c r="A11587" s="484" t="s">
        <v>56316</v>
      </c>
      <c r="B11587" s="485" t="s">
        <v>56315</v>
      </c>
      <c r="C11587" t="s">
        <v>56314</v>
      </c>
      <c r="D11587" t="s">
        <v>56313</v>
      </c>
      <c r="E11587" t="str">
        <f t="shared" si="181"/>
        <v>551351 - IFOP</v>
      </c>
      <c r="F11587" t="s">
        <v>8728</v>
      </c>
      <c r="G11587" t="s">
        <v>56312</v>
      </c>
      <c r="I11587" t="s">
        <v>1906</v>
      </c>
      <c r="J11587" t="s">
        <v>56311</v>
      </c>
      <c r="K11587" t="s">
        <v>208</v>
      </c>
      <c r="L11587" t="s">
        <v>56310</v>
      </c>
      <c r="N11587" t="s">
        <v>208</v>
      </c>
      <c r="O11587" t="s">
        <v>476</v>
      </c>
      <c r="P11587" t="s">
        <v>476</v>
      </c>
    </row>
    <row r="11588" spans="1:16">
      <c r="A11588" s="484" t="s">
        <v>134666</v>
      </c>
      <c r="B11588" s="485" t="s">
        <v>134665</v>
      </c>
      <c r="C11588" t="s">
        <v>134664</v>
      </c>
      <c r="D11588" t="s">
        <v>134664</v>
      </c>
      <c r="E11588" t="str">
        <f t="shared" si="181"/>
        <v>455404 - ADEACT</v>
      </c>
      <c r="F11588" t="s">
        <v>1352</v>
      </c>
      <c r="G11588" t="s">
        <v>134663</v>
      </c>
      <c r="I11588" t="s">
        <v>4213</v>
      </c>
      <c r="J11588" t="s">
        <v>134662</v>
      </c>
      <c r="K11588" t="s">
        <v>208</v>
      </c>
      <c r="L11588" t="s">
        <v>134661</v>
      </c>
      <c r="N11588" t="s">
        <v>208</v>
      </c>
      <c r="O11588" t="s">
        <v>476</v>
      </c>
      <c r="P11588" t="s">
        <v>476</v>
      </c>
    </row>
    <row r="11589" spans="1:16">
      <c r="A11589" s="484" t="s">
        <v>136410</v>
      </c>
      <c r="B11589" s="485" t="s">
        <v>136409</v>
      </c>
      <c r="C11589" t="s">
        <v>136408</v>
      </c>
      <c r="D11589" t="s">
        <v>136407</v>
      </c>
      <c r="E11589" t="str">
        <f t="shared" si="181"/>
        <v>610185 - AEPF</v>
      </c>
      <c r="F11589" t="s">
        <v>2486</v>
      </c>
      <c r="G11589" t="s">
        <v>136406</v>
      </c>
      <c r="I11589" t="s">
        <v>626</v>
      </c>
      <c r="J11589" t="s">
        <v>136405</v>
      </c>
      <c r="K11589" t="s">
        <v>208</v>
      </c>
      <c r="L11589" t="s">
        <v>136404</v>
      </c>
      <c r="N11589" t="s">
        <v>207</v>
      </c>
      <c r="O11589" t="s">
        <v>476</v>
      </c>
      <c r="P11589" t="s">
        <v>476</v>
      </c>
    </row>
    <row r="11590" spans="1:16">
      <c r="A11590" s="484" t="s">
        <v>36666</v>
      </c>
      <c r="B11590" s="485" t="s">
        <v>36665</v>
      </c>
      <c r="C11590" t="s">
        <v>36664</v>
      </c>
      <c r="D11590" t="s">
        <v>36663</v>
      </c>
      <c r="E11590" t="str">
        <f t="shared" si="181"/>
        <v>468605 - MESTRE ALAIN</v>
      </c>
      <c r="F11590" t="s">
        <v>36662</v>
      </c>
      <c r="G11590" t="s">
        <v>36661</v>
      </c>
      <c r="I11590" t="s">
        <v>36660</v>
      </c>
      <c r="K11590" t="s">
        <v>208</v>
      </c>
      <c r="L11590" t="s">
        <v>36659</v>
      </c>
      <c r="N11590" t="s">
        <v>208</v>
      </c>
      <c r="O11590" t="s">
        <v>476</v>
      </c>
      <c r="P11590" t="s">
        <v>476</v>
      </c>
    </row>
    <row r="11591" spans="1:16">
      <c r="A11591" s="484" t="s">
        <v>17679</v>
      </c>
      <c r="B11591" s="485" t="s">
        <v>17678</v>
      </c>
      <c r="C11591" t="s">
        <v>17677</v>
      </c>
      <c r="D11591" t="s">
        <v>17676</v>
      </c>
      <c r="E11591" t="str">
        <f t="shared" si="181"/>
        <v>664595 - SERVIERES GERALDINE</v>
      </c>
      <c r="F11591" t="s">
        <v>17675</v>
      </c>
      <c r="G11591" t="s">
        <v>17674</v>
      </c>
      <c r="I11591" t="s">
        <v>17673</v>
      </c>
      <c r="J11591" t="s">
        <v>17672</v>
      </c>
      <c r="K11591" t="s">
        <v>208</v>
      </c>
      <c r="L11591" t="s">
        <v>17671</v>
      </c>
      <c r="N11591" t="s">
        <v>208</v>
      </c>
      <c r="O11591" t="s">
        <v>476</v>
      </c>
      <c r="P11591" t="s">
        <v>476</v>
      </c>
    </row>
    <row r="11592" spans="1:16">
      <c r="A11592" s="484" t="s">
        <v>121858</v>
      </c>
      <c r="B11592" s="485" t="s">
        <v>121857</v>
      </c>
      <c r="C11592" t="s">
        <v>121856</v>
      </c>
      <c r="D11592" t="s">
        <v>121855</v>
      </c>
      <c r="E11592" t="str">
        <f t="shared" si="181"/>
        <v>465586 - FORM'ARPEGE</v>
      </c>
      <c r="F11592" t="s">
        <v>40411</v>
      </c>
      <c r="G11592" t="s">
        <v>121854</v>
      </c>
      <c r="I11592" t="s">
        <v>2153</v>
      </c>
      <c r="J11592" t="s">
        <v>121853</v>
      </c>
      <c r="K11592" t="s">
        <v>121852</v>
      </c>
      <c r="L11592" t="s">
        <v>121851</v>
      </c>
      <c r="N11592" t="s">
        <v>208</v>
      </c>
      <c r="O11592" t="s">
        <v>476</v>
      </c>
      <c r="P11592" t="s">
        <v>476</v>
      </c>
    </row>
    <row r="11593" spans="1:16">
      <c r="A11593" s="484" t="s">
        <v>36190</v>
      </c>
      <c r="B11593" s="485" t="s">
        <v>36189</v>
      </c>
      <c r="C11593" t="s">
        <v>36188</v>
      </c>
      <c r="D11593" t="s">
        <v>36188</v>
      </c>
      <c r="E11593" t="str">
        <f t="shared" si="181"/>
        <v>482420 - MGX CONTROLE</v>
      </c>
      <c r="F11593" t="s">
        <v>1792</v>
      </c>
      <c r="G11593" t="s">
        <v>36187</v>
      </c>
      <c r="I11593" t="s">
        <v>3591</v>
      </c>
      <c r="J11593" t="s">
        <v>36186</v>
      </c>
      <c r="K11593" t="s">
        <v>208</v>
      </c>
      <c r="L11593" t="s">
        <v>36185</v>
      </c>
      <c r="N11593" t="s">
        <v>208</v>
      </c>
      <c r="O11593" t="s">
        <v>476</v>
      </c>
      <c r="P11593" t="s">
        <v>476</v>
      </c>
    </row>
    <row r="11594" spans="1:16">
      <c r="A11594" s="484" t="s">
        <v>77955</v>
      </c>
      <c r="B11594" s="485" t="s">
        <v>77954</v>
      </c>
      <c r="C11594" t="s">
        <v>77953</v>
      </c>
      <c r="D11594" t="s">
        <v>77952</v>
      </c>
      <c r="E11594" t="str">
        <f t="shared" si="181"/>
        <v>409327 - ESTEAM COACHING ET FORMATION</v>
      </c>
      <c r="F11594" t="s">
        <v>1086</v>
      </c>
      <c r="G11594" t="s">
        <v>77951</v>
      </c>
      <c r="I11594" t="s">
        <v>3733</v>
      </c>
      <c r="J11594" t="s">
        <v>77950</v>
      </c>
      <c r="K11594" t="s">
        <v>208</v>
      </c>
      <c r="L11594" t="s">
        <v>77949</v>
      </c>
      <c r="N11594" t="s">
        <v>208</v>
      </c>
      <c r="O11594" t="s">
        <v>476</v>
      </c>
      <c r="P11594" t="s">
        <v>476</v>
      </c>
    </row>
    <row r="11595" spans="1:16">
      <c r="A11595" s="484" t="s">
        <v>52319</v>
      </c>
      <c r="B11595" s="485" t="s">
        <v>52318</v>
      </c>
      <c r="C11595" t="s">
        <v>52317</v>
      </c>
      <c r="D11595" t="s">
        <v>52316</v>
      </c>
      <c r="E11595" t="str">
        <f t="shared" si="181"/>
        <v>600349 - ISFEC GRAND EST  TAISSY</v>
      </c>
      <c r="F11595" t="s">
        <v>48359</v>
      </c>
      <c r="G11595" t="s">
        <v>52315</v>
      </c>
      <c r="I11595" t="s">
        <v>52314</v>
      </c>
      <c r="J11595" t="s">
        <v>52313</v>
      </c>
      <c r="K11595" t="s">
        <v>208</v>
      </c>
      <c r="L11595" t="s">
        <v>52312</v>
      </c>
      <c r="N11595" t="s">
        <v>208</v>
      </c>
      <c r="O11595" t="s">
        <v>476</v>
      </c>
      <c r="P11595" t="s">
        <v>476</v>
      </c>
    </row>
    <row r="11596" spans="1:16">
      <c r="A11596" s="484" t="s">
        <v>62651</v>
      </c>
      <c r="B11596" s="485" t="s">
        <v>62650</v>
      </c>
      <c r="C11596" t="s">
        <v>62649</v>
      </c>
      <c r="D11596" t="s">
        <v>62648</v>
      </c>
      <c r="E11596" t="str">
        <f t="shared" si="181"/>
        <v>647846 - G2C</v>
      </c>
      <c r="F11596" t="s">
        <v>6080</v>
      </c>
      <c r="G11596" t="s">
        <v>62647</v>
      </c>
      <c r="I11596" t="s">
        <v>749</v>
      </c>
      <c r="J11596" t="s">
        <v>62646</v>
      </c>
      <c r="K11596" t="s">
        <v>208</v>
      </c>
      <c r="L11596" t="s">
        <v>62645</v>
      </c>
      <c r="N11596" t="s">
        <v>208</v>
      </c>
      <c r="O11596" t="s">
        <v>476</v>
      </c>
      <c r="P11596" t="s">
        <v>476</v>
      </c>
    </row>
    <row r="11597" spans="1:16">
      <c r="A11597" s="484" t="s">
        <v>11861</v>
      </c>
      <c r="B11597" s="485" t="s">
        <v>11860</v>
      </c>
      <c r="C11597" t="s">
        <v>11859</v>
      </c>
      <c r="D11597" t="s">
        <v>11858</v>
      </c>
      <c r="E11597" t="str">
        <f t="shared" si="181"/>
        <v>675751 - SGPF</v>
      </c>
      <c r="F11597" t="s">
        <v>11857</v>
      </c>
      <c r="G11597" t="s">
        <v>11856</v>
      </c>
      <c r="I11597" t="s">
        <v>626</v>
      </c>
      <c r="J11597" t="s">
        <v>11855</v>
      </c>
      <c r="K11597" t="s">
        <v>208</v>
      </c>
      <c r="L11597" t="s">
        <v>11854</v>
      </c>
      <c r="N11597" t="s">
        <v>208</v>
      </c>
      <c r="O11597" t="s">
        <v>476</v>
      </c>
      <c r="P11597" t="s">
        <v>476</v>
      </c>
    </row>
    <row r="11598" spans="1:16">
      <c r="A11598" s="484" t="s">
        <v>14889</v>
      </c>
      <c r="B11598" s="485" t="s">
        <v>14888</v>
      </c>
      <c r="C11598" t="s">
        <v>14887</v>
      </c>
      <c r="D11598" t="s">
        <v>14886</v>
      </c>
      <c r="E11598" t="str">
        <f t="shared" si="181"/>
        <v>465495 - SNCLF</v>
      </c>
      <c r="F11598" t="s">
        <v>14885</v>
      </c>
      <c r="G11598" t="s">
        <v>14884</v>
      </c>
      <c r="H11598" t="s">
        <v>14883</v>
      </c>
      <c r="I11598" t="s">
        <v>1806</v>
      </c>
      <c r="K11598" t="s">
        <v>208</v>
      </c>
      <c r="L11598" t="s">
        <v>14882</v>
      </c>
      <c r="N11598" t="s">
        <v>208</v>
      </c>
      <c r="O11598" t="s">
        <v>476</v>
      </c>
      <c r="P11598" t="s">
        <v>476</v>
      </c>
    </row>
    <row r="11599" spans="1:16">
      <c r="A11599" s="484" t="s">
        <v>21786</v>
      </c>
      <c r="B11599" s="485" t="s">
        <v>21785</v>
      </c>
      <c r="C11599" t="s">
        <v>21784</v>
      </c>
      <c r="D11599" t="s">
        <v>21784</v>
      </c>
      <c r="E11599" t="str">
        <f t="shared" si="181"/>
        <v>570618 - RIBERA VERONIQUE</v>
      </c>
      <c r="F11599" t="s">
        <v>21783</v>
      </c>
      <c r="G11599" t="s">
        <v>21782</v>
      </c>
      <c r="I11599" t="s">
        <v>21781</v>
      </c>
      <c r="J11599" t="s">
        <v>21780</v>
      </c>
      <c r="K11599" t="s">
        <v>208</v>
      </c>
      <c r="L11599" t="s">
        <v>21779</v>
      </c>
      <c r="N11599" t="s">
        <v>208</v>
      </c>
      <c r="O11599" t="s">
        <v>476</v>
      </c>
      <c r="P11599" t="s">
        <v>476</v>
      </c>
    </row>
    <row r="11600" spans="1:16">
      <c r="A11600" s="484" t="s">
        <v>59793</v>
      </c>
      <c r="B11600" s="485" t="s">
        <v>59792</v>
      </c>
      <c r="C11600" t="s">
        <v>59791</v>
      </c>
      <c r="D11600" t="s">
        <v>59790</v>
      </c>
      <c r="E11600" t="str">
        <f t="shared" si="181"/>
        <v>582840 - IBTS PARIS</v>
      </c>
      <c r="F11600" t="s">
        <v>13656</v>
      </c>
      <c r="G11600" t="s">
        <v>59789</v>
      </c>
      <c r="I11600" t="s">
        <v>3138</v>
      </c>
      <c r="J11600" t="s">
        <v>59788</v>
      </c>
      <c r="K11600" t="s">
        <v>208</v>
      </c>
      <c r="L11600" t="s">
        <v>59787</v>
      </c>
      <c r="N11600" t="s">
        <v>208</v>
      </c>
      <c r="O11600" t="s">
        <v>476</v>
      </c>
      <c r="P11600" t="s">
        <v>476</v>
      </c>
    </row>
    <row r="11601" spans="1:16">
      <c r="A11601" s="484" t="s">
        <v>54041</v>
      </c>
      <c r="B11601" s="485" t="s">
        <v>54040</v>
      </c>
      <c r="C11601" t="s">
        <v>54039</v>
      </c>
      <c r="D11601" t="s">
        <v>54038</v>
      </c>
      <c r="E11601" t="str">
        <f t="shared" si="181"/>
        <v>561721 - ILEC CANNES SARL</v>
      </c>
      <c r="F11601" t="s">
        <v>831</v>
      </c>
      <c r="G11601" t="s">
        <v>54037</v>
      </c>
      <c r="I11601" t="s">
        <v>4007</v>
      </c>
      <c r="J11601" t="s">
        <v>54036</v>
      </c>
      <c r="K11601" t="s">
        <v>208</v>
      </c>
      <c r="L11601" t="s">
        <v>54035</v>
      </c>
      <c r="N11601" t="s">
        <v>208</v>
      </c>
      <c r="O11601" t="s">
        <v>476</v>
      </c>
      <c r="P11601" t="s">
        <v>476</v>
      </c>
    </row>
    <row r="11602" spans="1:16">
      <c r="A11602" s="484" t="s">
        <v>76626</v>
      </c>
      <c r="B11602" s="485" t="s">
        <v>76625</v>
      </c>
      <c r="C11602" t="s">
        <v>76624</v>
      </c>
      <c r="D11602" t="s">
        <v>76624</v>
      </c>
      <c r="E11602" t="str">
        <f t="shared" si="181"/>
        <v>568612 - EURO PLUS CONSEIL</v>
      </c>
      <c r="F11602" t="s">
        <v>20076</v>
      </c>
      <c r="G11602" t="s">
        <v>76623</v>
      </c>
      <c r="I11602" t="s">
        <v>43529</v>
      </c>
      <c r="J11602" t="s">
        <v>76622</v>
      </c>
      <c r="K11602" t="s">
        <v>208</v>
      </c>
      <c r="L11602" t="s">
        <v>76621</v>
      </c>
      <c r="N11602" t="s">
        <v>208</v>
      </c>
      <c r="O11602" t="s">
        <v>476</v>
      </c>
      <c r="P11602" t="s">
        <v>476</v>
      </c>
    </row>
    <row r="11603" spans="1:16">
      <c r="A11603" s="484" t="s">
        <v>90965</v>
      </c>
      <c r="B11603" s="485" t="s">
        <v>90964</v>
      </c>
      <c r="C11603" t="s">
        <v>90963</v>
      </c>
      <c r="D11603" t="s">
        <v>90963</v>
      </c>
      <c r="E11603" t="str">
        <f t="shared" si="181"/>
        <v>504701 - CREUSET FORMATION</v>
      </c>
      <c r="F11603" t="s">
        <v>1848</v>
      </c>
      <c r="G11603" t="s">
        <v>1132</v>
      </c>
      <c r="I11603" t="s">
        <v>1131</v>
      </c>
      <c r="J11603" t="s">
        <v>90962</v>
      </c>
      <c r="K11603" t="s">
        <v>208</v>
      </c>
      <c r="L11603" t="s">
        <v>90961</v>
      </c>
      <c r="N11603" t="s">
        <v>208</v>
      </c>
      <c r="O11603" t="s">
        <v>476</v>
      </c>
      <c r="P11603" t="s">
        <v>476</v>
      </c>
    </row>
    <row r="11604" spans="1:16">
      <c r="A11604" s="484" t="s">
        <v>85668</v>
      </c>
      <c r="B11604" s="485" t="s">
        <v>85667</v>
      </c>
      <c r="C11604" t="s">
        <v>85666</v>
      </c>
      <c r="D11604" t="s">
        <v>85665</v>
      </c>
      <c r="E11604" t="str">
        <f t="shared" si="181"/>
        <v>444832 - DUSART FREDERIC</v>
      </c>
      <c r="F11604" t="s">
        <v>725</v>
      </c>
      <c r="G11604" t="s">
        <v>85664</v>
      </c>
      <c r="H11604" t="s">
        <v>85663</v>
      </c>
      <c r="I11604" t="s">
        <v>85662</v>
      </c>
      <c r="J11604" t="s">
        <v>85661</v>
      </c>
      <c r="K11604" t="s">
        <v>208</v>
      </c>
      <c r="L11604" t="s">
        <v>85660</v>
      </c>
      <c r="N11604" t="s">
        <v>208</v>
      </c>
      <c r="O11604" t="s">
        <v>476</v>
      </c>
      <c r="P11604" t="s">
        <v>476</v>
      </c>
    </row>
    <row r="11605" spans="1:16">
      <c r="A11605" s="484" t="s">
        <v>600</v>
      </c>
      <c r="B11605" s="485" t="s">
        <v>599</v>
      </c>
      <c r="C11605" t="s">
        <v>598</v>
      </c>
      <c r="D11605" t="s">
        <v>598</v>
      </c>
      <c r="E11605" t="str">
        <f t="shared" si="181"/>
        <v>624380 - 6EME SENS FORMATION</v>
      </c>
      <c r="F11605" t="s">
        <v>581</v>
      </c>
      <c r="G11605" t="s">
        <v>597</v>
      </c>
      <c r="I11605" t="s">
        <v>596</v>
      </c>
      <c r="J11605" t="s">
        <v>595</v>
      </c>
      <c r="K11605" t="s">
        <v>208</v>
      </c>
      <c r="L11605" t="s">
        <v>594</v>
      </c>
      <c r="N11605" t="s">
        <v>208</v>
      </c>
      <c r="O11605" t="s">
        <v>476</v>
      </c>
      <c r="P11605" t="s">
        <v>476</v>
      </c>
    </row>
    <row r="11606" spans="1:16">
      <c r="A11606" s="484" t="s">
        <v>47428</v>
      </c>
      <c r="B11606" s="485" t="s">
        <v>47427</v>
      </c>
      <c r="C11606" t="s">
        <v>47426</v>
      </c>
      <c r="D11606" t="s">
        <v>47425</v>
      </c>
      <c r="E11606" t="str">
        <f t="shared" si="181"/>
        <v>675404 - LA CHATELEINE MELUN</v>
      </c>
      <c r="F11606" t="s">
        <v>8653</v>
      </c>
      <c r="G11606" t="s">
        <v>47424</v>
      </c>
      <c r="I11606" t="s">
        <v>8147</v>
      </c>
      <c r="J11606" t="s">
        <v>47423</v>
      </c>
      <c r="K11606" t="s">
        <v>208</v>
      </c>
      <c r="L11606" t="s">
        <v>47422</v>
      </c>
      <c r="N11606" t="s">
        <v>208</v>
      </c>
      <c r="O11606" t="s">
        <v>476</v>
      </c>
      <c r="P11606" t="s">
        <v>476</v>
      </c>
    </row>
    <row r="11607" spans="1:16">
      <c r="A11607" s="484" t="s">
        <v>88275</v>
      </c>
      <c r="B11607" s="485" t="s">
        <v>88274</v>
      </c>
      <c r="C11607" t="s">
        <v>88273</v>
      </c>
      <c r="D11607" t="s">
        <v>88272</v>
      </c>
      <c r="E11607" t="str">
        <f t="shared" si="181"/>
        <v>625905 - DELAMARE JULIE</v>
      </c>
      <c r="F11607" t="s">
        <v>3100</v>
      </c>
      <c r="G11607" t="s">
        <v>88271</v>
      </c>
      <c r="I11607" t="s">
        <v>88270</v>
      </c>
      <c r="K11607" t="s">
        <v>208</v>
      </c>
      <c r="L11607" t="s">
        <v>88269</v>
      </c>
      <c r="N11607" t="s">
        <v>208</v>
      </c>
      <c r="O11607" t="s">
        <v>476</v>
      </c>
      <c r="P11607" t="s">
        <v>476</v>
      </c>
    </row>
    <row r="11608" spans="1:16">
      <c r="A11608" s="484" t="s">
        <v>115565</v>
      </c>
      <c r="B11608" s="485" t="s">
        <v>115564</v>
      </c>
      <c r="C11608" t="s">
        <v>115563</v>
      </c>
      <c r="D11608" t="s">
        <v>115563</v>
      </c>
      <c r="E11608" t="str">
        <f t="shared" si="181"/>
        <v>454035 - AXSENS</v>
      </c>
      <c r="F11608" t="s">
        <v>13656</v>
      </c>
      <c r="G11608" t="s">
        <v>115562</v>
      </c>
      <c r="I11608" t="s">
        <v>77258</v>
      </c>
      <c r="J11608" t="s">
        <v>115561</v>
      </c>
      <c r="K11608" t="s">
        <v>208</v>
      </c>
      <c r="L11608" t="s">
        <v>115560</v>
      </c>
      <c r="N11608" t="s">
        <v>208</v>
      </c>
      <c r="O11608" t="s">
        <v>476</v>
      </c>
      <c r="P11608" t="s">
        <v>476</v>
      </c>
    </row>
    <row r="11609" spans="1:16">
      <c r="A11609" s="484" t="s">
        <v>87455</v>
      </c>
      <c r="B11609" s="485" t="s">
        <v>87454</v>
      </c>
      <c r="C11609" t="s">
        <v>87453</v>
      </c>
      <c r="D11609" t="s">
        <v>87452</v>
      </c>
      <c r="E11609" t="str">
        <f t="shared" si="181"/>
        <v>605888 - DEVINAT SYLVIE</v>
      </c>
      <c r="F11609" t="s">
        <v>13720</v>
      </c>
      <c r="G11609" t="s">
        <v>87451</v>
      </c>
      <c r="I11609" t="s">
        <v>87450</v>
      </c>
      <c r="J11609" t="s">
        <v>87449</v>
      </c>
      <c r="K11609" t="s">
        <v>208</v>
      </c>
      <c r="L11609" t="s">
        <v>87448</v>
      </c>
      <c r="N11609" t="s">
        <v>208</v>
      </c>
      <c r="O11609" t="s">
        <v>476</v>
      </c>
      <c r="P11609" t="s">
        <v>476</v>
      </c>
    </row>
    <row r="11610" spans="1:16">
      <c r="A11610" s="484" t="s">
        <v>9130</v>
      </c>
      <c r="C11610" t="s">
        <v>9129</v>
      </c>
      <c r="D11610" t="s">
        <v>9129</v>
      </c>
      <c r="E11610" t="str">
        <f t="shared" si="181"/>
        <v>442276 - TRAJECTOIRE SANTE</v>
      </c>
      <c r="F11610" t="s">
        <v>9128</v>
      </c>
      <c r="G11610" t="s">
        <v>9127</v>
      </c>
      <c r="I11610" t="s">
        <v>1799</v>
      </c>
      <c r="J11610" t="s">
        <v>9126</v>
      </c>
      <c r="K11610" t="s">
        <v>9125</v>
      </c>
      <c r="L11610" t="s">
        <v>9124</v>
      </c>
      <c r="N11610" t="s">
        <v>208</v>
      </c>
      <c r="O11610" t="s">
        <v>476</v>
      </c>
      <c r="P11610" t="s">
        <v>476</v>
      </c>
    </row>
    <row r="11611" spans="1:16">
      <c r="A11611" s="484" t="s">
        <v>11102</v>
      </c>
      <c r="B11611" s="485" t="s">
        <v>11101</v>
      </c>
      <c r="C11611" t="s">
        <v>11100</v>
      </c>
      <c r="D11611" t="s">
        <v>11099</v>
      </c>
      <c r="E11611" t="str">
        <f t="shared" si="181"/>
        <v>679290 - TATAR SEBASTIEN</v>
      </c>
      <c r="F11611" t="s">
        <v>6968</v>
      </c>
      <c r="G11611" t="s">
        <v>11098</v>
      </c>
      <c r="I11611" t="s">
        <v>11097</v>
      </c>
      <c r="K11611" t="s">
        <v>208</v>
      </c>
      <c r="L11611" t="s">
        <v>11096</v>
      </c>
      <c r="N11611" t="s">
        <v>208</v>
      </c>
      <c r="O11611" t="s">
        <v>476</v>
      </c>
      <c r="P11611" t="s">
        <v>476</v>
      </c>
    </row>
    <row r="11612" spans="1:16">
      <c r="A11612" s="484" t="s">
        <v>62826</v>
      </c>
      <c r="B11612" s="485" t="s">
        <v>62825</v>
      </c>
      <c r="C11612" t="s">
        <v>62824</v>
      </c>
      <c r="D11612" t="s">
        <v>62823</v>
      </c>
      <c r="E11612" t="str">
        <f t="shared" si="181"/>
        <v>612649 - GUITTON CHARLOTTE</v>
      </c>
      <c r="F11612" t="s">
        <v>12260</v>
      </c>
      <c r="G11612" t="s">
        <v>62822</v>
      </c>
      <c r="I11612" t="s">
        <v>749</v>
      </c>
      <c r="J11612" t="s">
        <v>62821</v>
      </c>
      <c r="K11612" t="s">
        <v>208</v>
      </c>
      <c r="L11612" t="s">
        <v>62820</v>
      </c>
      <c r="N11612" t="s">
        <v>208</v>
      </c>
      <c r="O11612" t="s">
        <v>476</v>
      </c>
      <c r="P11612" t="s">
        <v>476</v>
      </c>
    </row>
    <row r="11613" spans="1:16">
      <c r="A11613" s="484" t="s">
        <v>44536</v>
      </c>
      <c r="B11613" s="485" t="s">
        <v>44535</v>
      </c>
      <c r="C11613" t="s">
        <v>44534</v>
      </c>
      <c r="D11613" t="s">
        <v>44534</v>
      </c>
      <c r="E11613" t="str">
        <f t="shared" si="181"/>
        <v>494963 - LEARNENJOY</v>
      </c>
      <c r="F11613" t="s">
        <v>22373</v>
      </c>
      <c r="G11613" t="s">
        <v>44533</v>
      </c>
      <c r="I11613" t="s">
        <v>1743</v>
      </c>
      <c r="K11613" t="s">
        <v>208</v>
      </c>
      <c r="L11613" t="s">
        <v>44532</v>
      </c>
      <c r="N11613" t="s">
        <v>208</v>
      </c>
      <c r="O11613" t="s">
        <v>476</v>
      </c>
      <c r="P11613" t="s">
        <v>476</v>
      </c>
    </row>
    <row r="11614" spans="1:16">
      <c r="A11614" s="484" t="s">
        <v>95165</v>
      </c>
      <c r="B11614" s="485" t="s">
        <v>95164</v>
      </c>
      <c r="C11614" t="s">
        <v>95163</v>
      </c>
      <c r="D11614" t="s">
        <v>95163</v>
      </c>
      <c r="E11614" t="str">
        <f t="shared" si="181"/>
        <v>609353 - COACH AND TRAIN</v>
      </c>
      <c r="F11614" t="s">
        <v>14149</v>
      </c>
      <c r="G11614" t="s">
        <v>95162</v>
      </c>
      <c r="I11614" t="s">
        <v>802</v>
      </c>
      <c r="J11614" t="s">
        <v>95161</v>
      </c>
      <c r="K11614" t="s">
        <v>208</v>
      </c>
      <c r="L11614" t="s">
        <v>95160</v>
      </c>
      <c r="N11614" t="s">
        <v>208</v>
      </c>
      <c r="O11614" t="s">
        <v>476</v>
      </c>
      <c r="P11614" t="s">
        <v>476</v>
      </c>
    </row>
    <row r="11615" spans="1:16">
      <c r="A11615" s="484" t="s">
        <v>71977</v>
      </c>
      <c r="B11615" s="485" t="s">
        <v>71976</v>
      </c>
      <c r="C11615" t="s">
        <v>71975</v>
      </c>
      <c r="D11615" t="s">
        <v>71975</v>
      </c>
      <c r="E11615" t="str">
        <f t="shared" si="181"/>
        <v>577273 - FMS INCENDIE</v>
      </c>
      <c r="F11615" t="s">
        <v>71974</v>
      </c>
      <c r="G11615" t="s">
        <v>71973</v>
      </c>
      <c r="I11615" t="s">
        <v>71972</v>
      </c>
      <c r="J11615" t="s">
        <v>71971</v>
      </c>
      <c r="K11615" t="s">
        <v>208</v>
      </c>
      <c r="L11615" t="s">
        <v>71970</v>
      </c>
      <c r="N11615" t="s">
        <v>208</v>
      </c>
      <c r="O11615" t="s">
        <v>476</v>
      </c>
      <c r="P11615" t="s">
        <v>476</v>
      </c>
    </row>
    <row r="11616" spans="1:16">
      <c r="A11616" s="484" t="s">
        <v>21368</v>
      </c>
      <c r="B11616" s="485" t="s">
        <v>21367</v>
      </c>
      <c r="C11616" t="s">
        <v>21366</v>
      </c>
      <c r="D11616" t="s">
        <v>21366</v>
      </c>
      <c r="E11616" t="str">
        <f t="shared" si="181"/>
        <v>607757 - ROQUE EMMANUEL</v>
      </c>
      <c r="F11616" t="s">
        <v>1077</v>
      </c>
      <c r="G11616" t="s">
        <v>21365</v>
      </c>
      <c r="I11616" t="s">
        <v>13808</v>
      </c>
      <c r="J11616" t="s">
        <v>21364</v>
      </c>
      <c r="K11616" t="s">
        <v>208</v>
      </c>
      <c r="L11616" t="s">
        <v>21363</v>
      </c>
      <c r="N11616" t="s">
        <v>208</v>
      </c>
      <c r="O11616" t="s">
        <v>476</v>
      </c>
      <c r="P11616" t="s">
        <v>476</v>
      </c>
    </row>
    <row r="11617" spans="1:16">
      <c r="A11617" s="484" t="s">
        <v>135967</v>
      </c>
      <c r="B11617" s="485" t="s">
        <v>135966</v>
      </c>
      <c r="C11617" t="s">
        <v>135965</v>
      </c>
      <c r="D11617" t="s">
        <v>135964</v>
      </c>
      <c r="E11617" t="str">
        <f t="shared" si="181"/>
        <v>625036 - AFLOR</v>
      </c>
      <c r="F11617" t="s">
        <v>6049</v>
      </c>
      <c r="G11617" t="s">
        <v>135963</v>
      </c>
      <c r="I11617" t="s">
        <v>771</v>
      </c>
      <c r="J11617" t="s">
        <v>135962</v>
      </c>
      <c r="K11617" t="s">
        <v>208</v>
      </c>
      <c r="L11617" t="s">
        <v>135961</v>
      </c>
      <c r="N11617" t="s">
        <v>207</v>
      </c>
      <c r="O11617" t="s">
        <v>476</v>
      </c>
      <c r="P11617" t="s">
        <v>476</v>
      </c>
    </row>
    <row r="11618" spans="1:16">
      <c r="A11618" s="484" t="s">
        <v>43212</v>
      </c>
      <c r="B11618" s="485" t="s">
        <v>43211</v>
      </c>
      <c r="C11618" t="s">
        <v>43210</v>
      </c>
      <c r="D11618" t="s">
        <v>43210</v>
      </c>
      <c r="E11618" t="str">
        <f t="shared" si="181"/>
        <v>514755 - L'ESPRIT DU BOIS</v>
      </c>
      <c r="F11618" t="s">
        <v>7817</v>
      </c>
      <c r="G11618" t="s">
        <v>43209</v>
      </c>
      <c r="I11618" t="s">
        <v>43208</v>
      </c>
      <c r="J11618" t="s">
        <v>43207</v>
      </c>
      <c r="K11618" t="s">
        <v>208</v>
      </c>
      <c r="L11618" t="s">
        <v>43206</v>
      </c>
      <c r="N11618" t="s">
        <v>208</v>
      </c>
      <c r="O11618" t="s">
        <v>476</v>
      </c>
      <c r="P11618" t="s">
        <v>476</v>
      </c>
    </row>
    <row r="11619" spans="1:16">
      <c r="A11619" s="484" t="s">
        <v>118135</v>
      </c>
      <c r="B11619" s="485" t="s">
        <v>118134</v>
      </c>
      <c r="C11619" t="s">
        <v>118133</v>
      </c>
      <c r="D11619" t="s">
        <v>118132</v>
      </c>
      <c r="E11619" t="str">
        <f t="shared" si="181"/>
        <v>528717 - ASSOCIATION 1 2 3 MONTESSORI  EPFIG</v>
      </c>
      <c r="F11619" t="s">
        <v>1857</v>
      </c>
      <c r="G11619" t="s">
        <v>118131</v>
      </c>
      <c r="I11619" t="s">
        <v>118130</v>
      </c>
      <c r="J11619" t="s">
        <v>118129</v>
      </c>
      <c r="K11619" t="s">
        <v>208</v>
      </c>
      <c r="L11619" t="s">
        <v>118128</v>
      </c>
      <c r="N11619" t="s">
        <v>208</v>
      </c>
      <c r="O11619" t="s">
        <v>476</v>
      </c>
      <c r="P11619" t="s">
        <v>476</v>
      </c>
    </row>
    <row r="11620" spans="1:16">
      <c r="A11620" s="484" t="s">
        <v>66114</v>
      </c>
      <c r="B11620" s="485" t="s">
        <v>66113</v>
      </c>
      <c r="C11620" t="s">
        <v>66112</v>
      </c>
      <c r="D11620" t="s">
        <v>66112</v>
      </c>
      <c r="E11620" t="str">
        <f t="shared" si="181"/>
        <v>677401 - GODARD SANDRINE</v>
      </c>
      <c r="F11620" t="s">
        <v>25428</v>
      </c>
      <c r="G11620" t="s">
        <v>66111</v>
      </c>
      <c r="I11620" t="s">
        <v>66110</v>
      </c>
      <c r="J11620" t="s">
        <v>66109</v>
      </c>
      <c r="K11620" t="s">
        <v>208</v>
      </c>
      <c r="L11620" t="s">
        <v>66108</v>
      </c>
      <c r="N11620" t="s">
        <v>208</v>
      </c>
      <c r="O11620" t="s">
        <v>476</v>
      </c>
      <c r="P11620" t="s">
        <v>476</v>
      </c>
    </row>
    <row r="11621" spans="1:16">
      <c r="A11621" s="484" t="s">
        <v>64515</v>
      </c>
      <c r="B11621" s="485" t="s">
        <v>64514</v>
      </c>
      <c r="C11621" t="s">
        <v>64513</v>
      </c>
      <c r="D11621" t="s">
        <v>64513</v>
      </c>
      <c r="E11621" t="str">
        <f t="shared" si="181"/>
        <v>589858 - GROUPE AVEYA SANTE</v>
      </c>
      <c r="F11621" t="s">
        <v>64512</v>
      </c>
      <c r="G11621" t="s">
        <v>64511</v>
      </c>
      <c r="I11621" t="s">
        <v>14260</v>
      </c>
      <c r="J11621" t="s">
        <v>64510</v>
      </c>
      <c r="K11621" t="s">
        <v>208</v>
      </c>
      <c r="L11621" t="s">
        <v>64509</v>
      </c>
      <c r="N11621" t="s">
        <v>208</v>
      </c>
      <c r="O11621" t="s">
        <v>476</v>
      </c>
      <c r="P11621" t="s">
        <v>476</v>
      </c>
    </row>
    <row r="11622" spans="1:16">
      <c r="A11622" s="484" t="s">
        <v>91641</v>
      </c>
      <c r="B11622" s="485" t="s">
        <v>91640</v>
      </c>
      <c r="C11622" t="s">
        <v>91639</v>
      </c>
      <c r="D11622" t="s">
        <v>91638</v>
      </c>
      <c r="E11622" t="str">
        <f t="shared" si="181"/>
        <v>439320 - CC</v>
      </c>
      <c r="F11622" t="s">
        <v>28517</v>
      </c>
      <c r="G11622" t="s">
        <v>91637</v>
      </c>
      <c r="I11622" t="s">
        <v>77826</v>
      </c>
      <c r="K11622" t="s">
        <v>208</v>
      </c>
      <c r="L11622" t="s">
        <v>91636</v>
      </c>
      <c r="N11622" t="s">
        <v>208</v>
      </c>
      <c r="O11622" t="s">
        <v>476</v>
      </c>
      <c r="P11622" t="s">
        <v>476</v>
      </c>
    </row>
    <row r="11623" spans="1:16">
      <c r="A11623" s="484" t="s">
        <v>94263</v>
      </c>
      <c r="B11623" s="485" t="s">
        <v>94262</v>
      </c>
      <c r="C11623" t="s">
        <v>94261</v>
      </c>
      <c r="D11623" t="s">
        <v>94260</v>
      </c>
      <c r="E11623" t="str">
        <f t="shared" si="181"/>
        <v>611554 - CNO NORD ARRAS</v>
      </c>
      <c r="F11623" t="s">
        <v>1710</v>
      </c>
      <c r="G11623" t="s">
        <v>94259</v>
      </c>
      <c r="H11623" t="s">
        <v>94258</v>
      </c>
      <c r="I11623" t="s">
        <v>3894</v>
      </c>
      <c r="J11623" t="s">
        <v>94257</v>
      </c>
      <c r="K11623" t="s">
        <v>208</v>
      </c>
      <c r="L11623" t="s">
        <v>94256</v>
      </c>
      <c r="N11623" t="s">
        <v>208</v>
      </c>
      <c r="O11623" t="s">
        <v>476</v>
      </c>
      <c r="P11623" t="s">
        <v>476</v>
      </c>
    </row>
    <row r="11624" spans="1:16">
      <c r="A11624" s="484" t="s">
        <v>82065</v>
      </c>
      <c r="B11624" s="485" t="s">
        <v>82064</v>
      </c>
      <c r="C11624" t="s">
        <v>82063</v>
      </c>
      <c r="D11624" t="s">
        <v>82063</v>
      </c>
      <c r="E11624" t="str">
        <f t="shared" si="181"/>
        <v>492127 - EGOLINEA ORIENTATION CONSEIL</v>
      </c>
      <c r="F11624" t="s">
        <v>11737</v>
      </c>
      <c r="G11624" t="s">
        <v>47972</v>
      </c>
      <c r="I11624" t="s">
        <v>20143</v>
      </c>
      <c r="J11624" t="s">
        <v>82062</v>
      </c>
      <c r="K11624" t="s">
        <v>208</v>
      </c>
      <c r="L11624" t="s">
        <v>82061</v>
      </c>
      <c r="N11624" t="s">
        <v>208</v>
      </c>
      <c r="O11624" t="s">
        <v>476</v>
      </c>
      <c r="P11624" t="s">
        <v>476</v>
      </c>
    </row>
    <row r="11625" spans="1:16">
      <c r="A11625" s="484" t="s">
        <v>54002</v>
      </c>
      <c r="B11625" s="485" t="s">
        <v>54001</v>
      </c>
      <c r="C11625" t="s">
        <v>54000</v>
      </c>
      <c r="D11625" t="s">
        <v>54000</v>
      </c>
      <c r="E11625" t="str">
        <f t="shared" si="181"/>
        <v>658315 - INSTITUT MAP UP</v>
      </c>
      <c r="F11625" t="s">
        <v>37228</v>
      </c>
      <c r="G11625" t="s">
        <v>53999</v>
      </c>
      <c r="I11625" t="s">
        <v>53998</v>
      </c>
      <c r="J11625" t="s">
        <v>53997</v>
      </c>
      <c r="K11625" t="s">
        <v>208</v>
      </c>
      <c r="L11625" t="s">
        <v>53996</v>
      </c>
      <c r="N11625" t="s">
        <v>208</v>
      </c>
      <c r="O11625" t="s">
        <v>476</v>
      </c>
      <c r="P11625" t="s">
        <v>476</v>
      </c>
    </row>
    <row r="11626" spans="1:16">
      <c r="A11626" s="484" t="s">
        <v>77674</v>
      </c>
      <c r="B11626" s="485" t="s">
        <v>77673</v>
      </c>
      <c r="C11626" t="s">
        <v>77672</v>
      </c>
      <c r="D11626" t="s">
        <v>77671</v>
      </c>
      <c r="E11626" t="str">
        <f t="shared" si="181"/>
        <v>503198 - EPSR LA BELLIFONTAINE</v>
      </c>
      <c r="F11626" t="s">
        <v>4705</v>
      </c>
      <c r="G11626" t="s">
        <v>77670</v>
      </c>
      <c r="I11626" t="s">
        <v>77669</v>
      </c>
      <c r="J11626" t="s">
        <v>77668</v>
      </c>
      <c r="K11626" t="s">
        <v>208</v>
      </c>
      <c r="L11626" t="s">
        <v>77667</v>
      </c>
      <c r="N11626" t="s">
        <v>208</v>
      </c>
      <c r="O11626" t="s">
        <v>476</v>
      </c>
      <c r="P11626" t="s">
        <v>476</v>
      </c>
    </row>
    <row r="11627" spans="1:16">
      <c r="A11627" s="484" t="s">
        <v>9123</v>
      </c>
      <c r="B11627" s="485" t="s">
        <v>9122</v>
      </c>
      <c r="C11627" t="s">
        <v>9121</v>
      </c>
      <c r="D11627" t="s">
        <v>9120</v>
      </c>
      <c r="E11627" t="str">
        <f t="shared" si="181"/>
        <v>490350 - T2C</v>
      </c>
      <c r="F11627" t="s">
        <v>7721</v>
      </c>
      <c r="G11627" t="s">
        <v>9119</v>
      </c>
      <c r="H11627" t="s">
        <v>9118</v>
      </c>
      <c r="I11627" t="s">
        <v>1781</v>
      </c>
      <c r="J11627" t="s">
        <v>9117</v>
      </c>
      <c r="K11627" t="s">
        <v>208</v>
      </c>
      <c r="L11627" t="s">
        <v>9116</v>
      </c>
      <c r="N11627" t="s">
        <v>208</v>
      </c>
      <c r="O11627" t="s">
        <v>476</v>
      </c>
      <c r="P11627" t="s">
        <v>476</v>
      </c>
    </row>
    <row r="11628" spans="1:16">
      <c r="A11628" s="484" t="s">
        <v>2513</v>
      </c>
      <c r="B11628" s="485" t="s">
        <v>2512</v>
      </c>
      <c r="C11628" t="s">
        <v>2511</v>
      </c>
      <c r="D11628" t="s">
        <v>2510</v>
      </c>
      <c r="E11628" t="str">
        <f t="shared" si="181"/>
        <v>592882 - WELIOM ST HERBLAIN</v>
      </c>
      <c r="F11628" t="s">
        <v>2509</v>
      </c>
      <c r="G11628" t="s">
        <v>2508</v>
      </c>
      <c r="I11628" t="s">
        <v>2507</v>
      </c>
      <c r="J11628" t="s">
        <v>2506</v>
      </c>
      <c r="K11628" t="s">
        <v>208</v>
      </c>
      <c r="L11628" t="s">
        <v>2505</v>
      </c>
      <c r="N11628" t="s">
        <v>208</v>
      </c>
      <c r="O11628" t="s">
        <v>476</v>
      </c>
      <c r="P11628" t="s">
        <v>476</v>
      </c>
    </row>
    <row r="11629" spans="1:16">
      <c r="A11629" s="484" t="s">
        <v>2519</v>
      </c>
      <c r="B11629" s="485" t="s">
        <v>2512</v>
      </c>
      <c r="C11629" t="s">
        <v>2511</v>
      </c>
      <c r="D11629" t="s">
        <v>2518</v>
      </c>
      <c r="E11629" t="str">
        <f t="shared" si="181"/>
        <v>672580 - WELIOM IVRY SUR SEINE</v>
      </c>
      <c r="F11629" t="s">
        <v>2517</v>
      </c>
      <c r="G11629" t="s">
        <v>2516</v>
      </c>
      <c r="I11629" t="s">
        <v>2515</v>
      </c>
      <c r="J11629" t="s">
        <v>2506</v>
      </c>
      <c r="K11629" t="s">
        <v>208</v>
      </c>
      <c r="L11629" t="s">
        <v>2514</v>
      </c>
      <c r="N11629" t="s">
        <v>208</v>
      </c>
      <c r="O11629" t="s">
        <v>476</v>
      </c>
      <c r="P11629" t="s">
        <v>476</v>
      </c>
    </row>
    <row r="11630" spans="1:16">
      <c r="A11630" s="484" t="s">
        <v>84028</v>
      </c>
      <c r="B11630" s="485" t="s">
        <v>84027</v>
      </c>
      <c r="C11630" t="s">
        <v>84026</v>
      </c>
      <c r="D11630" t="s">
        <v>84026</v>
      </c>
      <c r="E11630" t="str">
        <f t="shared" si="181"/>
        <v>678442 - ECOLE DU DOS DE SAMBRE AVESNOIS</v>
      </c>
      <c r="F11630" t="s">
        <v>12916</v>
      </c>
      <c r="G11630" t="s">
        <v>84025</v>
      </c>
      <c r="I11630" t="s">
        <v>84024</v>
      </c>
      <c r="J11630" t="s">
        <v>84023</v>
      </c>
      <c r="K11630" t="s">
        <v>208</v>
      </c>
      <c r="L11630" t="s">
        <v>84022</v>
      </c>
      <c r="N11630" t="s">
        <v>208</v>
      </c>
      <c r="O11630" t="s">
        <v>476</v>
      </c>
      <c r="P11630" t="s">
        <v>476</v>
      </c>
    </row>
    <row r="11631" spans="1:16">
      <c r="A11631" s="484" t="s">
        <v>99100</v>
      </c>
      <c r="B11631" s="485" t="s">
        <v>99099</v>
      </c>
      <c r="C11631" t="s">
        <v>99098</v>
      </c>
      <c r="D11631" t="s">
        <v>99097</v>
      </c>
      <c r="E11631" t="str">
        <f t="shared" si="181"/>
        <v>439885 - CERF FORMATION BESSINES</v>
      </c>
      <c r="F11631" t="s">
        <v>637</v>
      </c>
      <c r="G11631" t="s">
        <v>99096</v>
      </c>
      <c r="I11631" t="s">
        <v>99095</v>
      </c>
      <c r="J11631" t="s">
        <v>99094</v>
      </c>
      <c r="K11631" t="s">
        <v>99093</v>
      </c>
      <c r="L11631" t="s">
        <v>99092</v>
      </c>
      <c r="N11631" t="s">
        <v>208</v>
      </c>
      <c r="O11631" t="s">
        <v>476</v>
      </c>
      <c r="P11631" t="s">
        <v>476</v>
      </c>
    </row>
    <row r="11632" spans="1:16">
      <c r="A11632" s="484" t="s">
        <v>27716</v>
      </c>
      <c r="B11632" s="485" t="s">
        <v>27715</v>
      </c>
      <c r="C11632" t="s">
        <v>27714</v>
      </c>
      <c r="D11632" t="s">
        <v>27714</v>
      </c>
      <c r="E11632" t="str">
        <f t="shared" si="181"/>
        <v>567360 - PLANETE AUTISME DROME ARDECHE</v>
      </c>
      <c r="F11632" t="s">
        <v>8706</v>
      </c>
      <c r="G11632" t="s">
        <v>27713</v>
      </c>
      <c r="H11632" t="s">
        <v>27712</v>
      </c>
      <c r="I11632" t="s">
        <v>966</v>
      </c>
      <c r="J11632" t="s">
        <v>27711</v>
      </c>
      <c r="K11632" t="s">
        <v>208</v>
      </c>
      <c r="L11632" t="s">
        <v>27710</v>
      </c>
      <c r="N11632" t="s">
        <v>208</v>
      </c>
      <c r="O11632" t="s">
        <v>476</v>
      </c>
      <c r="P11632" t="s">
        <v>476</v>
      </c>
    </row>
    <row r="11633" spans="1:16">
      <c r="A11633" s="484" t="s">
        <v>79422</v>
      </c>
      <c r="B11633" s="485" t="s">
        <v>79421</v>
      </c>
      <c r="C11633" t="s">
        <v>79420</v>
      </c>
      <c r="D11633" t="s">
        <v>79419</v>
      </c>
      <c r="E11633" t="str">
        <f t="shared" si="181"/>
        <v>647111 - ENVOL ST DENIS</v>
      </c>
      <c r="F11633" t="s">
        <v>5173</v>
      </c>
      <c r="G11633" t="s">
        <v>79418</v>
      </c>
      <c r="H11633" t="s">
        <v>79417</v>
      </c>
      <c r="I11633" t="s">
        <v>1359</v>
      </c>
      <c r="J11633" t="s">
        <v>79416</v>
      </c>
      <c r="K11633" t="s">
        <v>208</v>
      </c>
      <c r="L11633" t="s">
        <v>79415</v>
      </c>
      <c r="N11633" t="s">
        <v>208</v>
      </c>
      <c r="O11633" t="s">
        <v>476</v>
      </c>
      <c r="P11633" t="s">
        <v>476</v>
      </c>
    </row>
    <row r="11634" spans="1:16">
      <c r="A11634" s="484" t="s">
        <v>43444</v>
      </c>
      <c r="B11634" s="485" t="s">
        <v>43443</v>
      </c>
      <c r="C11634" t="s">
        <v>43442</v>
      </c>
      <c r="D11634" t="s">
        <v>43441</v>
      </c>
      <c r="E11634" t="str">
        <f t="shared" si="181"/>
        <v>575781 - PALMIPEDES OLORONAIS SAUVETEUR SECOURISTE</v>
      </c>
      <c r="F11634" t="s">
        <v>13656</v>
      </c>
      <c r="G11634" t="s">
        <v>43440</v>
      </c>
      <c r="I11634" t="s">
        <v>26947</v>
      </c>
      <c r="J11634" t="s">
        <v>43439</v>
      </c>
      <c r="K11634" t="s">
        <v>208</v>
      </c>
      <c r="L11634" t="s">
        <v>43438</v>
      </c>
      <c r="N11634" t="s">
        <v>208</v>
      </c>
      <c r="O11634" t="s">
        <v>476</v>
      </c>
      <c r="P11634" t="s">
        <v>476</v>
      </c>
    </row>
    <row r="11635" spans="1:16">
      <c r="A11635" s="484" t="s">
        <v>49083</v>
      </c>
      <c r="B11635" s="485" t="s">
        <v>49082</v>
      </c>
      <c r="C11635" t="s">
        <v>49081</v>
      </c>
      <c r="D11635" t="s">
        <v>49080</v>
      </c>
      <c r="E11635" t="str">
        <f t="shared" si="181"/>
        <v>675817 - JOLY VANESSA - JVC</v>
      </c>
      <c r="F11635" t="s">
        <v>22373</v>
      </c>
      <c r="G11635" t="s">
        <v>49079</v>
      </c>
      <c r="H11635" t="s">
        <v>49078</v>
      </c>
      <c r="I11635" t="s">
        <v>9235</v>
      </c>
      <c r="J11635" t="s">
        <v>49077</v>
      </c>
      <c r="K11635" t="s">
        <v>208</v>
      </c>
      <c r="L11635" t="s">
        <v>49076</v>
      </c>
      <c r="N11635" t="s">
        <v>208</v>
      </c>
      <c r="O11635" t="s">
        <v>476</v>
      </c>
      <c r="P11635" t="s">
        <v>476</v>
      </c>
    </row>
    <row r="11636" spans="1:16">
      <c r="A11636" s="484" t="s">
        <v>1073</v>
      </c>
      <c r="B11636" s="485" t="s">
        <v>1072</v>
      </c>
      <c r="C11636" t="s">
        <v>1071</v>
      </c>
      <c r="D11636" t="s">
        <v>1071</v>
      </c>
      <c r="E11636" t="str">
        <f t="shared" si="181"/>
        <v>668485 - 1ER GEST</v>
      </c>
      <c r="F11636" t="s">
        <v>1070</v>
      </c>
      <c r="G11636" t="s">
        <v>1069</v>
      </c>
      <c r="I11636" t="s">
        <v>1068</v>
      </c>
      <c r="J11636" t="s">
        <v>1067</v>
      </c>
      <c r="K11636" t="s">
        <v>208</v>
      </c>
      <c r="L11636" t="s">
        <v>1066</v>
      </c>
      <c r="N11636" t="s">
        <v>208</v>
      </c>
      <c r="O11636" t="s">
        <v>476</v>
      </c>
      <c r="P11636" t="s">
        <v>476</v>
      </c>
    </row>
    <row r="11637" spans="1:16">
      <c r="A11637" s="484" t="s">
        <v>22088</v>
      </c>
      <c r="B11637" s="485" t="s">
        <v>22087</v>
      </c>
      <c r="C11637" t="s">
        <v>22086</v>
      </c>
      <c r="D11637" t="s">
        <v>22085</v>
      </c>
      <c r="E11637" t="str">
        <f t="shared" si="181"/>
        <v>566937 - REUSSITEPRO</v>
      </c>
      <c r="F11637" t="s">
        <v>1817</v>
      </c>
      <c r="G11637" t="s">
        <v>22084</v>
      </c>
      <c r="I11637" t="s">
        <v>1814</v>
      </c>
      <c r="J11637" t="s">
        <v>22083</v>
      </c>
      <c r="K11637" t="s">
        <v>208</v>
      </c>
      <c r="L11637" t="s">
        <v>22082</v>
      </c>
      <c r="N11637" t="s">
        <v>208</v>
      </c>
      <c r="O11637" t="s">
        <v>476</v>
      </c>
      <c r="P11637" t="s">
        <v>476</v>
      </c>
    </row>
    <row r="11638" spans="1:16">
      <c r="A11638" s="484" t="s">
        <v>38266</v>
      </c>
      <c r="B11638" s="485" t="s">
        <v>38265</v>
      </c>
      <c r="C11638" t="s">
        <v>38264</v>
      </c>
      <c r="D11638" t="s">
        <v>38263</v>
      </c>
      <c r="E11638" t="str">
        <f t="shared" si="181"/>
        <v>527830 - MARIE SEBASTIEN</v>
      </c>
      <c r="F11638" t="s">
        <v>7547</v>
      </c>
      <c r="G11638" t="s">
        <v>38262</v>
      </c>
      <c r="I11638" t="s">
        <v>38261</v>
      </c>
      <c r="J11638" t="s">
        <v>38260</v>
      </c>
      <c r="K11638" t="s">
        <v>208</v>
      </c>
      <c r="L11638" t="s">
        <v>38259</v>
      </c>
      <c r="N11638" t="s">
        <v>208</v>
      </c>
      <c r="O11638" t="s">
        <v>476</v>
      </c>
      <c r="P11638" t="s">
        <v>476</v>
      </c>
    </row>
    <row r="11639" spans="1:16">
      <c r="A11639" s="484" t="s">
        <v>35875</v>
      </c>
      <c r="B11639" s="485" t="s">
        <v>35874</v>
      </c>
      <c r="C11639" t="s">
        <v>35873</v>
      </c>
      <c r="D11639" t="s">
        <v>35873</v>
      </c>
      <c r="E11639" t="str">
        <f t="shared" si="181"/>
        <v>517288 - MINEO</v>
      </c>
      <c r="F11639" t="s">
        <v>3909</v>
      </c>
      <c r="G11639" t="s">
        <v>35872</v>
      </c>
      <c r="I11639" t="s">
        <v>33711</v>
      </c>
      <c r="J11639" t="s">
        <v>35871</v>
      </c>
      <c r="K11639" t="s">
        <v>208</v>
      </c>
      <c r="L11639" t="s">
        <v>35870</v>
      </c>
      <c r="N11639" t="s">
        <v>208</v>
      </c>
      <c r="O11639" t="s">
        <v>476</v>
      </c>
      <c r="P11639" t="s">
        <v>476</v>
      </c>
    </row>
    <row r="11640" spans="1:16">
      <c r="A11640" s="484" t="s">
        <v>46641</v>
      </c>
      <c r="B11640" s="485" t="s">
        <v>46640</v>
      </c>
      <c r="C11640" t="s">
        <v>46639</v>
      </c>
      <c r="D11640" t="s">
        <v>46639</v>
      </c>
      <c r="E11640" t="str">
        <f t="shared" si="181"/>
        <v>505067 - LABEL HISTOLOGIE</v>
      </c>
      <c r="F11640" t="s">
        <v>2178</v>
      </c>
      <c r="G11640" t="s">
        <v>46638</v>
      </c>
      <c r="H11640" t="s">
        <v>46637</v>
      </c>
      <c r="I11640" t="s">
        <v>5789</v>
      </c>
      <c r="J11640" t="s">
        <v>46636</v>
      </c>
      <c r="K11640" t="s">
        <v>208</v>
      </c>
      <c r="L11640" t="s">
        <v>46635</v>
      </c>
      <c r="N11640" t="s">
        <v>208</v>
      </c>
      <c r="O11640" t="s">
        <v>476</v>
      </c>
      <c r="P11640" t="s">
        <v>476</v>
      </c>
    </row>
    <row r="11641" spans="1:16">
      <c r="A11641" s="484" t="s">
        <v>112675</v>
      </c>
      <c r="B11641" s="485" t="s">
        <v>112674</v>
      </c>
      <c r="C11641" t="s">
        <v>112673</v>
      </c>
      <c r="D11641" t="s">
        <v>112673</v>
      </c>
      <c r="E11641" t="str">
        <f t="shared" si="181"/>
        <v>500598 - BOSQUET EMMANUEL EB PREVENTION</v>
      </c>
      <c r="F11641" t="s">
        <v>8406</v>
      </c>
      <c r="G11641" t="s">
        <v>9652</v>
      </c>
      <c r="H11641" t="s">
        <v>112672</v>
      </c>
      <c r="I11641" t="s">
        <v>9650</v>
      </c>
      <c r="J11641" t="s">
        <v>112671</v>
      </c>
      <c r="K11641" t="s">
        <v>208</v>
      </c>
      <c r="L11641" t="s">
        <v>112670</v>
      </c>
      <c r="N11641" t="s">
        <v>208</v>
      </c>
      <c r="O11641" t="s">
        <v>476</v>
      </c>
      <c r="P11641" t="s">
        <v>476</v>
      </c>
    </row>
    <row r="11642" spans="1:16">
      <c r="A11642" s="484" t="s">
        <v>54237</v>
      </c>
      <c r="B11642" s="485" t="s">
        <v>54236</v>
      </c>
      <c r="C11642" t="s">
        <v>54235</v>
      </c>
      <c r="D11642" t="s">
        <v>54234</v>
      </c>
      <c r="E11642" t="str">
        <f t="shared" si="181"/>
        <v>448643 - IFS</v>
      </c>
      <c r="F11642" t="s">
        <v>2936</v>
      </c>
      <c r="G11642" t="s">
        <v>54233</v>
      </c>
      <c r="I11642" t="s">
        <v>4298</v>
      </c>
      <c r="K11642" t="s">
        <v>208</v>
      </c>
      <c r="L11642" t="s">
        <v>54232</v>
      </c>
      <c r="N11642" t="s">
        <v>208</v>
      </c>
      <c r="O11642" t="s">
        <v>476</v>
      </c>
      <c r="P11642" t="s">
        <v>476</v>
      </c>
    </row>
    <row r="11643" spans="1:16">
      <c r="A11643" s="484" t="s">
        <v>40986</v>
      </c>
      <c r="B11643" s="485" t="s">
        <v>40985</v>
      </c>
      <c r="C11643" t="s">
        <v>40984</v>
      </c>
      <c r="D11643" t="s">
        <v>40983</v>
      </c>
      <c r="E11643" t="str">
        <f t="shared" si="181"/>
        <v>599323 - LYCEE SACRE COEUR DE L'ENSEMBLE SCOLAIRE LA SALLE</v>
      </c>
      <c r="F11643" t="s">
        <v>2919</v>
      </c>
      <c r="G11643" t="s">
        <v>40982</v>
      </c>
      <c r="I11643" t="s">
        <v>40903</v>
      </c>
      <c r="J11643" t="s">
        <v>40981</v>
      </c>
      <c r="K11643" t="s">
        <v>208</v>
      </c>
      <c r="L11643" t="s">
        <v>40980</v>
      </c>
      <c r="N11643" t="s">
        <v>208</v>
      </c>
      <c r="O11643" t="s">
        <v>476</v>
      </c>
      <c r="P11643" t="s">
        <v>476</v>
      </c>
    </row>
    <row r="11644" spans="1:16">
      <c r="A11644" s="484" t="s">
        <v>109292</v>
      </c>
      <c r="B11644" s="485" t="s">
        <v>109291</v>
      </c>
      <c r="C11644" t="s">
        <v>109290</v>
      </c>
      <c r="D11644" t="s">
        <v>109290</v>
      </c>
      <c r="E11644" t="str">
        <f t="shared" si="181"/>
        <v>624019 - CBP SOCIAL CONSULT</v>
      </c>
      <c r="F11644" t="s">
        <v>2304</v>
      </c>
      <c r="G11644" t="s">
        <v>109289</v>
      </c>
      <c r="I11644" t="s">
        <v>109288</v>
      </c>
      <c r="J11644" t="s">
        <v>109287</v>
      </c>
      <c r="K11644" t="s">
        <v>208</v>
      </c>
      <c r="L11644" t="s">
        <v>109286</v>
      </c>
      <c r="N11644" t="s">
        <v>208</v>
      </c>
      <c r="O11644" t="s">
        <v>476</v>
      </c>
      <c r="P11644" t="s">
        <v>476</v>
      </c>
    </row>
    <row r="11645" spans="1:16">
      <c r="A11645" s="484" t="s">
        <v>133694</v>
      </c>
      <c r="B11645" s="485" t="s">
        <v>133693</v>
      </c>
      <c r="C11645" t="s">
        <v>133692</v>
      </c>
      <c r="D11645" t="s">
        <v>133691</v>
      </c>
      <c r="E11645" t="str">
        <f t="shared" si="181"/>
        <v>477588 - AFIS PAU</v>
      </c>
      <c r="F11645" t="s">
        <v>14816</v>
      </c>
      <c r="G11645" t="s">
        <v>133690</v>
      </c>
      <c r="I11645" t="s">
        <v>4033</v>
      </c>
      <c r="J11645" t="s">
        <v>133689</v>
      </c>
      <c r="K11645" t="s">
        <v>208</v>
      </c>
      <c r="L11645" t="s">
        <v>133688</v>
      </c>
      <c r="N11645" t="s">
        <v>208</v>
      </c>
      <c r="O11645" t="s">
        <v>476</v>
      </c>
      <c r="P11645" t="s">
        <v>476</v>
      </c>
    </row>
    <row r="11646" spans="1:16">
      <c r="A11646" s="484" t="s">
        <v>72011</v>
      </c>
      <c r="B11646" s="485" t="s">
        <v>72010</v>
      </c>
      <c r="C11646" t="s">
        <v>72009</v>
      </c>
      <c r="D11646" t="s">
        <v>72009</v>
      </c>
      <c r="E11646" t="str">
        <f t="shared" si="181"/>
        <v>620671 - FLY YOGA</v>
      </c>
      <c r="F11646" t="s">
        <v>11951</v>
      </c>
      <c r="G11646" t="s">
        <v>72008</v>
      </c>
      <c r="I11646" t="s">
        <v>626</v>
      </c>
      <c r="J11646" t="s">
        <v>72007</v>
      </c>
      <c r="K11646" t="s">
        <v>208</v>
      </c>
      <c r="L11646" t="s">
        <v>72006</v>
      </c>
      <c r="N11646" t="s">
        <v>208</v>
      </c>
      <c r="O11646" t="s">
        <v>476</v>
      </c>
      <c r="P11646" t="s">
        <v>476</v>
      </c>
    </row>
    <row r="11647" spans="1:16">
      <c r="A11647" s="484" t="s">
        <v>87867</v>
      </c>
      <c r="B11647" s="485" t="s">
        <v>87866</v>
      </c>
      <c r="C11647" t="s">
        <v>87865</v>
      </c>
      <c r="D11647" t="s">
        <v>87865</v>
      </c>
      <c r="E11647" t="str">
        <f t="shared" si="181"/>
        <v>446385 - DEROBERT YANN</v>
      </c>
      <c r="F11647" t="s">
        <v>13720</v>
      </c>
      <c r="G11647" t="s">
        <v>87864</v>
      </c>
      <c r="I11647" t="s">
        <v>3221</v>
      </c>
      <c r="J11647" t="s">
        <v>87863</v>
      </c>
      <c r="K11647" t="s">
        <v>208</v>
      </c>
      <c r="L11647" t="s">
        <v>87862</v>
      </c>
      <c r="N11647" t="s">
        <v>208</v>
      </c>
      <c r="O11647" t="s">
        <v>476</v>
      </c>
      <c r="P11647" t="s">
        <v>476</v>
      </c>
    </row>
    <row r="11648" spans="1:16">
      <c r="A11648" s="484" t="s">
        <v>38628</v>
      </c>
      <c r="B11648" s="485" t="s">
        <v>38627</v>
      </c>
      <c r="C11648" t="s">
        <v>38626</v>
      </c>
      <c r="D11648" t="s">
        <v>38626</v>
      </c>
      <c r="E11648" t="str">
        <f t="shared" si="181"/>
        <v>645886 - MANACH MARLENE</v>
      </c>
      <c r="F11648" t="s">
        <v>38625</v>
      </c>
      <c r="G11648" t="s">
        <v>38624</v>
      </c>
      <c r="I11648" t="s">
        <v>1228</v>
      </c>
      <c r="J11648" t="s">
        <v>38623</v>
      </c>
      <c r="K11648" t="s">
        <v>208</v>
      </c>
      <c r="L11648" t="s">
        <v>38622</v>
      </c>
      <c r="N11648" t="s">
        <v>208</v>
      </c>
      <c r="O11648" t="s">
        <v>476</v>
      </c>
      <c r="P11648" t="s">
        <v>476</v>
      </c>
    </row>
    <row r="11649" spans="1:16">
      <c r="A11649" s="484" t="s">
        <v>59412</v>
      </c>
      <c r="B11649" s="485" t="s">
        <v>59411</v>
      </c>
      <c r="C11649" t="s">
        <v>59410</v>
      </c>
      <c r="D11649" t="s">
        <v>59410</v>
      </c>
      <c r="E11649" t="str">
        <f t="shared" si="181"/>
        <v>455052 - IESTL</v>
      </c>
      <c r="F11649" t="s">
        <v>13656</v>
      </c>
      <c r="G11649" t="s">
        <v>59409</v>
      </c>
      <c r="I11649" t="s">
        <v>4824</v>
      </c>
      <c r="J11649" t="s">
        <v>59408</v>
      </c>
      <c r="K11649" t="s">
        <v>208</v>
      </c>
      <c r="L11649" t="s">
        <v>59407</v>
      </c>
      <c r="N11649" t="s">
        <v>208</v>
      </c>
      <c r="O11649" t="s">
        <v>476</v>
      </c>
      <c r="P11649" t="s">
        <v>476</v>
      </c>
    </row>
    <row r="11650" spans="1:16">
      <c r="A11650" s="484" t="s">
        <v>116591</v>
      </c>
      <c r="B11650" s="485" t="s">
        <v>116590</v>
      </c>
      <c r="C11650" t="s">
        <v>116589</v>
      </c>
      <c r="D11650" t="s">
        <v>116589</v>
      </c>
      <c r="E11650" t="str">
        <f t="shared" ref="E11650:E11713" si="182">_xlfn.CONCAT(L11650," - ",D11650)</f>
        <v>621791 - AUTO ECOLE DE LOUHANS</v>
      </c>
      <c r="F11650" t="s">
        <v>47662</v>
      </c>
      <c r="G11650" t="s">
        <v>116588</v>
      </c>
      <c r="I11650" t="s">
        <v>84669</v>
      </c>
      <c r="J11650" t="s">
        <v>116587</v>
      </c>
      <c r="K11650" t="s">
        <v>208</v>
      </c>
      <c r="L11650" t="s">
        <v>116586</v>
      </c>
      <c r="N11650" t="s">
        <v>208</v>
      </c>
      <c r="O11650" t="s">
        <v>476</v>
      </c>
      <c r="P11650" t="s">
        <v>476</v>
      </c>
    </row>
    <row r="11651" spans="1:16">
      <c r="A11651" s="484" t="s">
        <v>26777</v>
      </c>
      <c r="B11651" s="485" t="s">
        <v>26776</v>
      </c>
      <c r="C11651" t="s">
        <v>26775</v>
      </c>
      <c r="D11651" t="s">
        <v>26775</v>
      </c>
      <c r="E11651" t="str">
        <f t="shared" si="182"/>
        <v>461428 - PRACTICE FORMATION</v>
      </c>
      <c r="F11651" t="s">
        <v>5173</v>
      </c>
      <c r="G11651" t="s">
        <v>26774</v>
      </c>
      <c r="I11651" t="s">
        <v>1406</v>
      </c>
      <c r="J11651" t="s">
        <v>26773</v>
      </c>
      <c r="K11651" t="s">
        <v>26772</v>
      </c>
      <c r="L11651" t="s">
        <v>26771</v>
      </c>
      <c r="N11651" t="s">
        <v>208</v>
      </c>
      <c r="O11651" t="s">
        <v>476</v>
      </c>
      <c r="P11651" t="s">
        <v>476</v>
      </c>
    </row>
    <row r="11652" spans="1:16">
      <c r="A11652" s="484" t="s">
        <v>67213</v>
      </c>
      <c r="B11652" s="485" t="s">
        <v>67212</v>
      </c>
      <c r="C11652" t="s">
        <v>67211</v>
      </c>
      <c r="D11652" t="s">
        <v>67211</v>
      </c>
      <c r="E11652" t="str">
        <f t="shared" si="182"/>
        <v>560923 - GENIN JEAN-CHRISTOPHE - ECOLE DE CONDUITE VESULIENNE</v>
      </c>
      <c r="F11652" t="s">
        <v>2572</v>
      </c>
      <c r="G11652" t="s">
        <v>67210</v>
      </c>
      <c r="I11652" t="s">
        <v>22146</v>
      </c>
      <c r="J11652" t="s">
        <v>67209</v>
      </c>
      <c r="K11652" t="s">
        <v>208</v>
      </c>
      <c r="L11652" t="s">
        <v>67208</v>
      </c>
      <c r="N11652" t="s">
        <v>208</v>
      </c>
      <c r="O11652" t="s">
        <v>476</v>
      </c>
      <c r="P11652" t="s">
        <v>476</v>
      </c>
    </row>
    <row r="11653" spans="1:16">
      <c r="A11653" s="484" t="s">
        <v>49055</v>
      </c>
      <c r="B11653" s="485" t="s">
        <v>49054</v>
      </c>
      <c r="C11653" t="s">
        <v>49053</v>
      </c>
      <c r="D11653" t="s">
        <v>49052</v>
      </c>
      <c r="E11653" t="str">
        <f t="shared" si="182"/>
        <v>618962 - JONVILLE GRILLOU MELANIE</v>
      </c>
      <c r="F11653" t="s">
        <v>7579</v>
      </c>
      <c r="G11653" t="s">
        <v>49051</v>
      </c>
      <c r="I11653" t="s">
        <v>49050</v>
      </c>
      <c r="J11653" t="s">
        <v>49049</v>
      </c>
      <c r="K11653" t="s">
        <v>208</v>
      </c>
      <c r="L11653" t="s">
        <v>49048</v>
      </c>
      <c r="N11653" t="s">
        <v>208</v>
      </c>
      <c r="O11653" t="s">
        <v>476</v>
      </c>
      <c r="P11653" t="s">
        <v>476</v>
      </c>
    </row>
    <row r="11654" spans="1:16">
      <c r="A11654" s="484" t="s">
        <v>77212</v>
      </c>
      <c r="B11654" s="485" t="s">
        <v>77211</v>
      </c>
      <c r="C11654" t="s">
        <v>77210</v>
      </c>
      <c r="D11654" t="s">
        <v>77210</v>
      </c>
      <c r="E11654" t="str">
        <f t="shared" si="182"/>
        <v>479330 - ETICEO SANTE</v>
      </c>
      <c r="F11654" t="s">
        <v>8706</v>
      </c>
      <c r="G11654" t="s">
        <v>77209</v>
      </c>
      <c r="I11654" t="s">
        <v>836</v>
      </c>
      <c r="J11654" t="s">
        <v>77208</v>
      </c>
      <c r="K11654" t="s">
        <v>208</v>
      </c>
      <c r="L11654" t="s">
        <v>77207</v>
      </c>
      <c r="N11654" t="s">
        <v>208</v>
      </c>
      <c r="O11654" t="s">
        <v>476</v>
      </c>
      <c r="P11654" t="s">
        <v>476</v>
      </c>
    </row>
    <row r="11655" spans="1:16">
      <c r="A11655" s="484" t="s">
        <v>4455</v>
      </c>
      <c r="B11655" s="485" t="s">
        <v>4454</v>
      </c>
      <c r="C11655" t="s">
        <v>4453</v>
      </c>
      <c r="D11655" t="s">
        <v>4453</v>
      </c>
      <c r="E11655" t="str">
        <f t="shared" si="182"/>
        <v>551740 - VALUE LEARNING COMPETENCE - OMNEO SOLUTIONS</v>
      </c>
      <c r="F11655" t="s">
        <v>1086</v>
      </c>
      <c r="G11655" t="s">
        <v>4452</v>
      </c>
      <c r="I11655" t="s">
        <v>4451</v>
      </c>
      <c r="J11655" t="s">
        <v>4450</v>
      </c>
      <c r="K11655" t="s">
        <v>208</v>
      </c>
      <c r="L11655" t="s">
        <v>4449</v>
      </c>
      <c r="N11655" t="s">
        <v>208</v>
      </c>
      <c r="O11655" t="s">
        <v>476</v>
      </c>
      <c r="P11655" t="s">
        <v>476</v>
      </c>
    </row>
    <row r="11656" spans="1:16">
      <c r="A11656" s="484" t="s">
        <v>21855</v>
      </c>
      <c r="B11656" s="485" t="s">
        <v>21854</v>
      </c>
      <c r="C11656" t="s">
        <v>21853</v>
      </c>
      <c r="D11656" t="s">
        <v>21852</v>
      </c>
      <c r="E11656" t="str">
        <f t="shared" si="182"/>
        <v>506151 - RHEATIS</v>
      </c>
      <c r="F11656" t="s">
        <v>11267</v>
      </c>
      <c r="G11656" t="s">
        <v>21851</v>
      </c>
      <c r="I11656" t="s">
        <v>626</v>
      </c>
      <c r="J11656" t="s">
        <v>21850</v>
      </c>
      <c r="K11656" t="s">
        <v>208</v>
      </c>
      <c r="L11656" t="s">
        <v>21849</v>
      </c>
      <c r="N11656" t="s">
        <v>208</v>
      </c>
      <c r="O11656" t="s">
        <v>476</v>
      </c>
      <c r="P11656" t="s">
        <v>476</v>
      </c>
    </row>
    <row r="11657" spans="1:16">
      <c r="A11657" s="484" t="s">
        <v>44150</v>
      </c>
      <c r="B11657" s="485" t="s">
        <v>44149</v>
      </c>
      <c r="C11657" t="s">
        <v>44148</v>
      </c>
      <c r="D11657" t="s">
        <v>44148</v>
      </c>
      <c r="E11657" t="str">
        <f t="shared" si="182"/>
        <v>523082 - LEGER NICOLE FORMATION COACHING</v>
      </c>
      <c r="F11657" t="s">
        <v>13526</v>
      </c>
      <c r="G11657" t="s">
        <v>44147</v>
      </c>
      <c r="I11657" t="s">
        <v>44146</v>
      </c>
      <c r="K11657" t="s">
        <v>208</v>
      </c>
      <c r="L11657" t="s">
        <v>44145</v>
      </c>
      <c r="N11657" t="s">
        <v>208</v>
      </c>
      <c r="O11657" t="s">
        <v>476</v>
      </c>
      <c r="P11657" t="s">
        <v>476</v>
      </c>
    </row>
    <row r="11658" spans="1:16">
      <c r="A11658" s="484" t="s">
        <v>86462</v>
      </c>
      <c r="B11658" s="485" t="s">
        <v>86461</v>
      </c>
      <c r="C11658" t="s">
        <v>86460</v>
      </c>
      <c r="D11658" t="s">
        <v>86459</v>
      </c>
      <c r="E11658" t="str">
        <f t="shared" si="182"/>
        <v>675167 - DORME JULIA</v>
      </c>
      <c r="F11658" t="s">
        <v>63539</v>
      </c>
      <c r="G11658" t="s">
        <v>86458</v>
      </c>
      <c r="I11658" t="s">
        <v>86457</v>
      </c>
      <c r="J11658" t="s">
        <v>86456</v>
      </c>
      <c r="K11658" t="s">
        <v>208</v>
      </c>
      <c r="L11658" t="s">
        <v>86455</v>
      </c>
      <c r="N11658" t="s">
        <v>208</v>
      </c>
      <c r="O11658" t="s">
        <v>476</v>
      </c>
      <c r="P11658" t="s">
        <v>476</v>
      </c>
    </row>
    <row r="11659" spans="1:16">
      <c r="A11659" s="484" t="s">
        <v>77322</v>
      </c>
      <c r="B11659" s="485" t="s">
        <v>77321</v>
      </c>
      <c r="C11659" t="s">
        <v>77320</v>
      </c>
      <c r="D11659" t="s">
        <v>77320</v>
      </c>
      <c r="E11659" t="str">
        <f t="shared" si="182"/>
        <v>460230 - ETCHEBERRY ALAIN</v>
      </c>
      <c r="F11659" t="s">
        <v>831</v>
      </c>
      <c r="G11659" t="s">
        <v>63619</v>
      </c>
      <c r="I11659" t="s">
        <v>77319</v>
      </c>
      <c r="J11659" t="s">
        <v>77318</v>
      </c>
      <c r="K11659" t="s">
        <v>208</v>
      </c>
      <c r="L11659" t="s">
        <v>77317</v>
      </c>
      <c r="N11659" t="s">
        <v>208</v>
      </c>
      <c r="O11659" t="s">
        <v>476</v>
      </c>
      <c r="P11659" t="s">
        <v>476</v>
      </c>
    </row>
    <row r="11660" spans="1:16">
      <c r="A11660" s="484" t="s">
        <v>71911</v>
      </c>
      <c r="B11660" s="485" t="s">
        <v>71910</v>
      </c>
      <c r="C11660" t="s">
        <v>71909</v>
      </c>
      <c r="D11660" t="s">
        <v>71909</v>
      </c>
      <c r="E11660" t="str">
        <f t="shared" si="182"/>
        <v>643490 - FOCONEX - SMQS</v>
      </c>
      <c r="F11660" t="s">
        <v>16254</v>
      </c>
      <c r="G11660" t="s">
        <v>71908</v>
      </c>
      <c r="I11660" t="s">
        <v>22722</v>
      </c>
      <c r="J11660" t="s">
        <v>71907</v>
      </c>
      <c r="K11660" t="s">
        <v>208</v>
      </c>
      <c r="L11660" t="s">
        <v>71906</v>
      </c>
      <c r="N11660" t="s">
        <v>208</v>
      </c>
      <c r="O11660" t="s">
        <v>476</v>
      </c>
      <c r="P11660" t="s">
        <v>476</v>
      </c>
    </row>
    <row r="11661" spans="1:16">
      <c r="A11661" s="484" t="s">
        <v>59748</v>
      </c>
      <c r="B11661" s="485" t="s">
        <v>59747</v>
      </c>
      <c r="C11661" t="s">
        <v>59746</v>
      </c>
      <c r="D11661" t="s">
        <v>59745</v>
      </c>
      <c r="E11661" t="str">
        <f t="shared" si="182"/>
        <v>653238 - ICF ATLANTIQUE FORMATION ST NAZAIRE</v>
      </c>
      <c r="F11661" t="s">
        <v>5775</v>
      </c>
      <c r="G11661" t="s">
        <v>59744</v>
      </c>
      <c r="H11661" t="s">
        <v>59743</v>
      </c>
      <c r="I11661" t="s">
        <v>3865</v>
      </c>
      <c r="J11661" t="s">
        <v>59742</v>
      </c>
      <c r="K11661" t="s">
        <v>208</v>
      </c>
      <c r="L11661" t="s">
        <v>59741</v>
      </c>
      <c r="N11661" t="s">
        <v>208</v>
      </c>
      <c r="O11661" t="s">
        <v>476</v>
      </c>
      <c r="P11661" t="s">
        <v>476</v>
      </c>
    </row>
    <row r="11662" spans="1:16">
      <c r="A11662" s="484" t="s">
        <v>33266</v>
      </c>
      <c r="B11662" s="485" t="s">
        <v>33265</v>
      </c>
      <c r="C11662" t="s">
        <v>33264</v>
      </c>
      <c r="D11662" t="s">
        <v>33264</v>
      </c>
      <c r="E11662" t="str">
        <f t="shared" si="182"/>
        <v>513430 - NIVIERE SUBVENTIONS ET CONSULTING</v>
      </c>
      <c r="F11662" t="s">
        <v>3384</v>
      </c>
      <c r="G11662" t="s">
        <v>33263</v>
      </c>
      <c r="I11662" t="s">
        <v>13262</v>
      </c>
      <c r="J11662" t="s">
        <v>33262</v>
      </c>
      <c r="K11662" t="s">
        <v>208</v>
      </c>
      <c r="L11662" t="s">
        <v>33261</v>
      </c>
      <c r="N11662" t="s">
        <v>208</v>
      </c>
      <c r="O11662" t="s">
        <v>476</v>
      </c>
      <c r="P11662" t="s">
        <v>476</v>
      </c>
    </row>
    <row r="11663" spans="1:16">
      <c r="A11663" s="484" t="s">
        <v>68653</v>
      </c>
      <c r="B11663" s="485" t="s">
        <v>68652</v>
      </c>
      <c r="C11663" t="s">
        <v>68651</v>
      </c>
      <c r="D11663" t="s">
        <v>68651</v>
      </c>
      <c r="E11663" t="str">
        <f t="shared" si="182"/>
        <v>439800 - FRANCE CONSEIL RESTAURATION</v>
      </c>
      <c r="F11663" t="s">
        <v>9921</v>
      </c>
      <c r="H11663" t="s">
        <v>68650</v>
      </c>
      <c r="I11663" t="s">
        <v>68649</v>
      </c>
      <c r="J11663" t="s">
        <v>68648</v>
      </c>
      <c r="K11663" t="s">
        <v>208</v>
      </c>
      <c r="L11663" t="s">
        <v>68647</v>
      </c>
      <c r="N11663" t="s">
        <v>208</v>
      </c>
      <c r="O11663" t="s">
        <v>476</v>
      </c>
      <c r="P11663" t="s">
        <v>476</v>
      </c>
    </row>
    <row r="11664" spans="1:16">
      <c r="A11664" s="484" t="s">
        <v>32691</v>
      </c>
      <c r="B11664" s="485" t="s">
        <v>32690</v>
      </c>
      <c r="C11664" t="s">
        <v>32689</v>
      </c>
      <c r="D11664" t="s">
        <v>32688</v>
      </c>
      <c r="E11664" t="str">
        <f t="shared" si="182"/>
        <v>532370 - NUNES SUZANNE</v>
      </c>
      <c r="F11664" t="s">
        <v>1680</v>
      </c>
      <c r="G11664" t="s">
        <v>32687</v>
      </c>
      <c r="I11664" t="s">
        <v>4549</v>
      </c>
      <c r="J11664" t="s">
        <v>32686</v>
      </c>
      <c r="K11664" t="s">
        <v>208</v>
      </c>
      <c r="L11664" t="s">
        <v>32685</v>
      </c>
      <c r="N11664" t="s">
        <v>208</v>
      </c>
      <c r="O11664" t="s">
        <v>476</v>
      </c>
      <c r="P11664" t="s">
        <v>476</v>
      </c>
    </row>
    <row r="11665" spans="1:16">
      <c r="A11665" s="484" t="s">
        <v>70301</v>
      </c>
      <c r="B11665" s="485" t="s">
        <v>70300</v>
      </c>
      <c r="C11665" t="s">
        <v>70299</v>
      </c>
      <c r="D11665" t="s">
        <v>70298</v>
      </c>
      <c r="E11665" t="str">
        <f t="shared" si="182"/>
        <v>636770 - FANS CLUB</v>
      </c>
      <c r="F11665" t="s">
        <v>22006</v>
      </c>
      <c r="G11665" t="s">
        <v>70297</v>
      </c>
      <c r="I11665" t="s">
        <v>4444</v>
      </c>
      <c r="J11665" t="s">
        <v>70296</v>
      </c>
      <c r="K11665" t="s">
        <v>208</v>
      </c>
      <c r="L11665" t="s">
        <v>70295</v>
      </c>
      <c r="N11665" t="s">
        <v>208</v>
      </c>
      <c r="O11665" t="s">
        <v>476</v>
      </c>
      <c r="P11665" t="s">
        <v>476</v>
      </c>
    </row>
    <row r="11666" spans="1:16">
      <c r="A11666" s="484" t="s">
        <v>34059</v>
      </c>
      <c r="B11666" s="485" t="s">
        <v>34058</v>
      </c>
      <c r="C11666" t="s">
        <v>34057</v>
      </c>
      <c r="D11666" t="s">
        <v>34056</v>
      </c>
      <c r="E11666" t="str">
        <f t="shared" si="182"/>
        <v>565076 - NATAL EPINAL</v>
      </c>
      <c r="F11666" t="s">
        <v>3939</v>
      </c>
      <c r="G11666" t="s">
        <v>34055</v>
      </c>
      <c r="I11666" t="s">
        <v>33126</v>
      </c>
      <c r="J11666" t="s">
        <v>34054</v>
      </c>
      <c r="K11666" t="s">
        <v>34053</v>
      </c>
      <c r="L11666" t="s">
        <v>34052</v>
      </c>
      <c r="N11666" t="s">
        <v>208</v>
      </c>
      <c r="O11666" t="s">
        <v>476</v>
      </c>
      <c r="P11666" t="s">
        <v>476</v>
      </c>
    </row>
    <row r="11667" spans="1:16">
      <c r="A11667" s="484" t="s">
        <v>9022</v>
      </c>
      <c r="B11667" s="485" t="s">
        <v>9021</v>
      </c>
      <c r="C11667" t="s">
        <v>9020</v>
      </c>
      <c r="D11667" t="s">
        <v>9020</v>
      </c>
      <c r="E11667" t="str">
        <f t="shared" si="182"/>
        <v>486590 - TRANSVERS'AL FORMATIONS</v>
      </c>
      <c r="F11667" t="s">
        <v>9019</v>
      </c>
      <c r="G11667" t="s">
        <v>9018</v>
      </c>
      <c r="I11667" t="s">
        <v>9017</v>
      </c>
      <c r="J11667" t="s">
        <v>9016</v>
      </c>
      <c r="K11667" t="s">
        <v>208</v>
      </c>
      <c r="L11667" t="s">
        <v>9015</v>
      </c>
      <c r="N11667" t="s">
        <v>208</v>
      </c>
      <c r="O11667" t="s">
        <v>476</v>
      </c>
      <c r="P11667" t="s">
        <v>476</v>
      </c>
    </row>
    <row r="11668" spans="1:16">
      <c r="A11668" s="484" t="s">
        <v>67550</v>
      </c>
      <c r="B11668" s="485" t="s">
        <v>67549</v>
      </c>
      <c r="C11668" t="s">
        <v>67548</v>
      </c>
      <c r="D11668" t="s">
        <v>67547</v>
      </c>
      <c r="E11668" t="str">
        <f t="shared" si="182"/>
        <v>554911 - GAUTIER LOGEAIS VERONIQUE</v>
      </c>
      <c r="F11668" t="s">
        <v>1528</v>
      </c>
      <c r="G11668" t="s">
        <v>67546</v>
      </c>
      <c r="I11668" t="s">
        <v>4421</v>
      </c>
      <c r="K11668" t="s">
        <v>208</v>
      </c>
      <c r="L11668" t="s">
        <v>67545</v>
      </c>
      <c r="N11668" t="s">
        <v>208</v>
      </c>
      <c r="O11668" t="s">
        <v>476</v>
      </c>
      <c r="P11668" t="s">
        <v>476</v>
      </c>
    </row>
    <row r="11669" spans="1:16">
      <c r="A11669" s="484" t="s">
        <v>113000</v>
      </c>
      <c r="B11669" s="485" t="s">
        <v>112999</v>
      </c>
      <c r="C11669" t="s">
        <v>112998</v>
      </c>
      <c r="D11669" t="s">
        <v>112998</v>
      </c>
      <c r="E11669" t="str">
        <f t="shared" si="182"/>
        <v>455076 - BODET SOFTWARE</v>
      </c>
      <c r="F11669" t="s">
        <v>66032</v>
      </c>
      <c r="G11669" t="s">
        <v>112997</v>
      </c>
      <c r="H11669" t="s">
        <v>112996</v>
      </c>
      <c r="I11669" t="s">
        <v>12757</v>
      </c>
      <c r="J11669" t="s">
        <v>112995</v>
      </c>
      <c r="K11669" t="s">
        <v>208</v>
      </c>
      <c r="L11669" t="s">
        <v>112994</v>
      </c>
      <c r="N11669" t="s">
        <v>208</v>
      </c>
      <c r="O11669" t="s">
        <v>476</v>
      </c>
      <c r="P11669" t="s">
        <v>476</v>
      </c>
    </row>
    <row r="11670" spans="1:16">
      <c r="A11670" s="484" t="s">
        <v>134857</v>
      </c>
      <c r="B11670" s="485" t="s">
        <v>134856</v>
      </c>
      <c r="C11670" t="s">
        <v>134855</v>
      </c>
      <c r="D11670" t="s">
        <v>134855</v>
      </c>
      <c r="E11670" t="str">
        <f t="shared" si="182"/>
        <v>629509 - AD ARBOREM ORLEANS</v>
      </c>
      <c r="F11670" t="s">
        <v>61397</v>
      </c>
      <c r="G11670" t="s">
        <v>134854</v>
      </c>
      <c r="I11670" t="s">
        <v>3355</v>
      </c>
      <c r="J11670" t="s">
        <v>134853</v>
      </c>
      <c r="K11670" t="s">
        <v>208</v>
      </c>
      <c r="L11670" t="s">
        <v>134852</v>
      </c>
      <c r="N11670" t="s">
        <v>208</v>
      </c>
      <c r="O11670" t="s">
        <v>476</v>
      </c>
      <c r="P11670" t="s">
        <v>476</v>
      </c>
    </row>
    <row r="11671" spans="1:16">
      <c r="A11671" s="484" t="s">
        <v>30834</v>
      </c>
      <c r="B11671" s="485" t="s">
        <v>30833</v>
      </c>
      <c r="C11671" t="s">
        <v>30832</v>
      </c>
      <c r="D11671" t="s">
        <v>30831</v>
      </c>
      <c r="E11671" t="str">
        <f t="shared" si="182"/>
        <v>480009 - OFIAQ</v>
      </c>
      <c r="F11671" t="s">
        <v>1513</v>
      </c>
      <c r="G11671" t="s">
        <v>30830</v>
      </c>
      <c r="H11671" t="s">
        <v>30829</v>
      </c>
      <c r="I11671" t="s">
        <v>1542</v>
      </c>
      <c r="J11671" t="s">
        <v>30828</v>
      </c>
      <c r="K11671" t="s">
        <v>208</v>
      </c>
      <c r="L11671" t="s">
        <v>30827</v>
      </c>
      <c r="N11671" t="s">
        <v>208</v>
      </c>
      <c r="O11671" t="s">
        <v>476</v>
      </c>
      <c r="P11671" t="s">
        <v>476</v>
      </c>
    </row>
    <row r="11672" spans="1:16">
      <c r="A11672" s="484" t="s">
        <v>54250</v>
      </c>
      <c r="B11672" s="485" t="s">
        <v>54249</v>
      </c>
      <c r="C11672" t="s">
        <v>54248</v>
      </c>
      <c r="D11672" t="s">
        <v>51380</v>
      </c>
      <c r="E11672" t="str">
        <f t="shared" si="182"/>
        <v>666040 - IFA</v>
      </c>
      <c r="F11672" t="s">
        <v>733</v>
      </c>
      <c r="G11672" t="s">
        <v>54247</v>
      </c>
      <c r="I11672" t="s">
        <v>19763</v>
      </c>
      <c r="J11672" t="s">
        <v>54246</v>
      </c>
      <c r="K11672" t="s">
        <v>208</v>
      </c>
      <c r="L11672" t="s">
        <v>54245</v>
      </c>
      <c r="N11672" t="s">
        <v>208</v>
      </c>
      <c r="O11672" t="s">
        <v>476</v>
      </c>
      <c r="P11672" t="s">
        <v>476</v>
      </c>
    </row>
    <row r="11673" spans="1:16">
      <c r="A11673" s="484" t="s">
        <v>112223</v>
      </c>
      <c r="B11673" s="485" t="s">
        <v>112222</v>
      </c>
      <c r="C11673" t="s">
        <v>112221</v>
      </c>
      <c r="D11673" t="s">
        <v>112220</v>
      </c>
      <c r="E11673" t="str">
        <f t="shared" si="182"/>
        <v>514240 - BRENZA NATHALIE SUD MOSAIQUE CAISSARGUES</v>
      </c>
      <c r="F11673" t="s">
        <v>112219</v>
      </c>
      <c r="G11673" t="s">
        <v>112218</v>
      </c>
      <c r="I11673" t="s">
        <v>1757</v>
      </c>
      <c r="J11673" t="s">
        <v>112217</v>
      </c>
      <c r="K11673" t="s">
        <v>208</v>
      </c>
      <c r="L11673" t="s">
        <v>112216</v>
      </c>
      <c r="N11673" t="s">
        <v>208</v>
      </c>
      <c r="O11673" t="s">
        <v>476</v>
      </c>
      <c r="P11673" t="s">
        <v>476</v>
      </c>
    </row>
    <row r="11674" spans="1:16">
      <c r="A11674" s="484" t="s">
        <v>83933</v>
      </c>
      <c r="B11674" s="485" t="s">
        <v>83932</v>
      </c>
      <c r="C11674" t="s">
        <v>83931</v>
      </c>
      <c r="D11674" t="s">
        <v>83930</v>
      </c>
      <c r="E11674" t="str">
        <f t="shared" si="182"/>
        <v>472610 - ECEMA</v>
      </c>
      <c r="F11674" t="s">
        <v>5819</v>
      </c>
      <c r="G11674" t="s">
        <v>83929</v>
      </c>
      <c r="I11674" t="s">
        <v>3329</v>
      </c>
      <c r="J11674" t="s">
        <v>83928</v>
      </c>
      <c r="K11674" t="s">
        <v>208</v>
      </c>
      <c r="L11674" t="s">
        <v>83927</v>
      </c>
      <c r="N11674" t="s">
        <v>207</v>
      </c>
      <c r="O11674" t="s">
        <v>476</v>
      </c>
      <c r="P11674" t="s">
        <v>476</v>
      </c>
    </row>
    <row r="11675" spans="1:16">
      <c r="A11675" s="484" t="s">
        <v>76821</v>
      </c>
      <c r="B11675" s="485" t="s">
        <v>76820</v>
      </c>
      <c r="C11675" t="s">
        <v>76819</v>
      </c>
      <c r="D11675" t="s">
        <v>76818</v>
      </c>
      <c r="E11675" t="str">
        <f t="shared" si="182"/>
        <v>544152 - EPI</v>
      </c>
      <c r="F11675" t="s">
        <v>8218</v>
      </c>
      <c r="G11675" t="s">
        <v>76817</v>
      </c>
      <c r="I11675" t="s">
        <v>21973</v>
      </c>
      <c r="K11675" t="s">
        <v>208</v>
      </c>
      <c r="L11675" t="s">
        <v>76816</v>
      </c>
      <c r="N11675" t="s">
        <v>208</v>
      </c>
      <c r="O11675" t="s">
        <v>476</v>
      </c>
      <c r="P11675" t="s">
        <v>476</v>
      </c>
    </row>
    <row r="11676" spans="1:16">
      <c r="A11676" s="484" t="s">
        <v>34837</v>
      </c>
      <c r="B11676" s="485" t="s">
        <v>34836</v>
      </c>
      <c r="C11676" t="s">
        <v>34835</v>
      </c>
      <c r="D11676" t="s">
        <v>34835</v>
      </c>
      <c r="E11676" t="str">
        <f t="shared" si="182"/>
        <v>442665 - MS FORMATION</v>
      </c>
      <c r="F11676" t="s">
        <v>8660</v>
      </c>
      <c r="G11676" t="s">
        <v>34834</v>
      </c>
      <c r="I11676" t="s">
        <v>31670</v>
      </c>
      <c r="J11676" t="s">
        <v>34833</v>
      </c>
      <c r="K11676" t="s">
        <v>208</v>
      </c>
      <c r="L11676" t="s">
        <v>34832</v>
      </c>
      <c r="N11676" t="s">
        <v>208</v>
      </c>
      <c r="O11676" t="s">
        <v>476</v>
      </c>
      <c r="P11676" t="s">
        <v>476</v>
      </c>
    </row>
    <row r="11677" spans="1:16">
      <c r="A11677" s="484" t="s">
        <v>67700</v>
      </c>
      <c r="B11677" s="485" t="s">
        <v>67699</v>
      </c>
      <c r="C11677" t="s">
        <v>67698</v>
      </c>
      <c r="D11677" t="s">
        <v>67698</v>
      </c>
      <c r="E11677" t="str">
        <f t="shared" si="182"/>
        <v>554704 - GARCIA NATHALIE</v>
      </c>
      <c r="F11677" t="s">
        <v>1352</v>
      </c>
      <c r="G11677" t="s">
        <v>67697</v>
      </c>
      <c r="I11677" t="s">
        <v>67696</v>
      </c>
      <c r="J11677" t="s">
        <v>67695</v>
      </c>
      <c r="K11677" t="s">
        <v>208</v>
      </c>
      <c r="L11677" t="s">
        <v>67694</v>
      </c>
      <c r="N11677" t="s">
        <v>208</v>
      </c>
      <c r="O11677" t="s">
        <v>476</v>
      </c>
      <c r="P11677" t="s">
        <v>476</v>
      </c>
    </row>
    <row r="11678" spans="1:16">
      <c r="A11678" s="484" t="s">
        <v>42087</v>
      </c>
      <c r="B11678" s="485" t="s">
        <v>42086</v>
      </c>
      <c r="C11678" t="s">
        <v>42085</v>
      </c>
      <c r="D11678" t="s">
        <v>42084</v>
      </c>
      <c r="E11678" t="str">
        <f t="shared" si="182"/>
        <v>618263 - LODDO SANDRA</v>
      </c>
      <c r="F11678" t="s">
        <v>42083</v>
      </c>
      <c r="G11678" t="s">
        <v>42082</v>
      </c>
      <c r="I11678" t="s">
        <v>42081</v>
      </c>
      <c r="J11678" t="s">
        <v>42080</v>
      </c>
      <c r="K11678" t="s">
        <v>208</v>
      </c>
      <c r="L11678" t="s">
        <v>42079</v>
      </c>
      <c r="N11678" t="s">
        <v>208</v>
      </c>
      <c r="O11678" t="s">
        <v>476</v>
      </c>
      <c r="P11678" t="s">
        <v>476</v>
      </c>
    </row>
    <row r="11679" spans="1:16">
      <c r="A11679" s="484" t="s">
        <v>62064</v>
      </c>
      <c r="B11679" s="485" t="s">
        <v>62063</v>
      </c>
      <c r="C11679" t="s">
        <v>62062</v>
      </c>
      <c r="D11679" t="s">
        <v>62061</v>
      </c>
      <c r="E11679" t="str">
        <f t="shared" si="182"/>
        <v>663402 - HBM</v>
      </c>
      <c r="F11679" t="s">
        <v>34413</v>
      </c>
      <c r="G11679" t="s">
        <v>62060</v>
      </c>
      <c r="H11679" t="s">
        <v>62059</v>
      </c>
      <c r="I11679" t="s">
        <v>1837</v>
      </c>
      <c r="J11679" t="s">
        <v>62058</v>
      </c>
      <c r="K11679" t="s">
        <v>208</v>
      </c>
      <c r="L11679" t="s">
        <v>62057</v>
      </c>
      <c r="N11679" t="s">
        <v>208</v>
      </c>
      <c r="O11679" t="s">
        <v>476</v>
      </c>
      <c r="P11679" t="s">
        <v>476</v>
      </c>
    </row>
    <row r="11680" spans="1:16">
      <c r="A11680" s="484" t="s">
        <v>38519</v>
      </c>
      <c r="B11680" s="485" t="s">
        <v>38518</v>
      </c>
      <c r="C11680" t="s">
        <v>38517</v>
      </c>
      <c r="D11680" t="s">
        <v>38517</v>
      </c>
      <c r="E11680" t="str">
        <f t="shared" si="182"/>
        <v>632867 - MANGATAL DAVID</v>
      </c>
      <c r="F11680" t="s">
        <v>15332</v>
      </c>
      <c r="G11680" t="s">
        <v>38516</v>
      </c>
      <c r="H11680" t="s">
        <v>38515</v>
      </c>
      <c r="I11680" t="s">
        <v>6917</v>
      </c>
      <c r="K11680" t="s">
        <v>208</v>
      </c>
      <c r="L11680" t="s">
        <v>38514</v>
      </c>
      <c r="N11680" t="s">
        <v>208</v>
      </c>
      <c r="O11680" t="s">
        <v>476</v>
      </c>
      <c r="P11680" t="s">
        <v>476</v>
      </c>
    </row>
    <row r="11681" spans="1:16">
      <c r="A11681" s="484" t="s">
        <v>18016</v>
      </c>
      <c r="B11681" s="485" t="s">
        <v>18015</v>
      </c>
      <c r="C11681" t="s">
        <v>18014</v>
      </c>
      <c r="D11681" t="s">
        <v>18014</v>
      </c>
      <c r="E11681" t="str">
        <f t="shared" si="182"/>
        <v>582025 - SEPTIER VELAY EMMANUELLE</v>
      </c>
      <c r="F11681" t="s">
        <v>4705</v>
      </c>
      <c r="G11681" t="s">
        <v>18013</v>
      </c>
      <c r="I11681" t="s">
        <v>10087</v>
      </c>
      <c r="J11681" t="s">
        <v>18012</v>
      </c>
      <c r="K11681" t="s">
        <v>208</v>
      </c>
      <c r="L11681" t="s">
        <v>18011</v>
      </c>
      <c r="N11681" t="s">
        <v>208</v>
      </c>
      <c r="O11681" t="s">
        <v>476</v>
      </c>
      <c r="P11681" t="s">
        <v>476</v>
      </c>
    </row>
    <row r="11682" spans="1:16">
      <c r="A11682" s="484" t="s">
        <v>19242</v>
      </c>
      <c r="B11682" s="485" t="s">
        <v>19241</v>
      </c>
      <c r="C11682" t="s">
        <v>19240</v>
      </c>
      <c r="D11682" t="s">
        <v>19239</v>
      </c>
      <c r="E11682" t="str">
        <f t="shared" si="182"/>
        <v>618834 - SCABE MANAGEMENT ECOURT ST QUENTIN</v>
      </c>
      <c r="F11682" t="s">
        <v>19238</v>
      </c>
      <c r="G11682" t="s">
        <v>19237</v>
      </c>
      <c r="I11682" t="s">
        <v>19236</v>
      </c>
      <c r="J11682" t="s">
        <v>19235</v>
      </c>
      <c r="K11682" t="s">
        <v>208</v>
      </c>
      <c r="L11682" t="s">
        <v>19234</v>
      </c>
      <c r="N11682" t="s">
        <v>208</v>
      </c>
      <c r="O11682" t="s">
        <v>476</v>
      </c>
      <c r="P11682" t="s">
        <v>476</v>
      </c>
    </row>
    <row r="11683" spans="1:16">
      <c r="A11683" s="484" t="s">
        <v>30473</v>
      </c>
      <c r="B11683" s="485" t="s">
        <v>30472</v>
      </c>
      <c r="C11683" t="s">
        <v>30471</v>
      </c>
      <c r="D11683" t="s">
        <v>30470</v>
      </c>
      <c r="E11683" t="str">
        <f t="shared" si="182"/>
        <v>618949 - ORTIS CHRISTEL</v>
      </c>
      <c r="F11683" t="s">
        <v>30469</v>
      </c>
      <c r="G11683" t="s">
        <v>30468</v>
      </c>
      <c r="H11683" t="s">
        <v>30467</v>
      </c>
      <c r="I11683" t="s">
        <v>596</v>
      </c>
      <c r="J11683" t="s">
        <v>30466</v>
      </c>
      <c r="K11683" t="s">
        <v>208</v>
      </c>
      <c r="L11683" t="s">
        <v>30465</v>
      </c>
      <c r="N11683" t="s">
        <v>208</v>
      </c>
      <c r="O11683" t="s">
        <v>476</v>
      </c>
      <c r="P11683" t="s">
        <v>476</v>
      </c>
    </row>
    <row r="11684" spans="1:16">
      <c r="A11684" s="484" t="s">
        <v>74062</v>
      </c>
      <c r="B11684" s="485" t="s">
        <v>74061</v>
      </c>
      <c r="C11684" t="s">
        <v>74060</v>
      </c>
      <c r="D11684" t="s">
        <v>74060</v>
      </c>
      <c r="E11684" t="str">
        <f t="shared" si="182"/>
        <v>474678 - FASILLEAU CHRISTIANE RH CONVERGENCES</v>
      </c>
      <c r="F11684" t="s">
        <v>18414</v>
      </c>
      <c r="G11684" t="s">
        <v>74059</v>
      </c>
      <c r="I11684" t="s">
        <v>8130</v>
      </c>
      <c r="J11684" t="s">
        <v>74058</v>
      </c>
      <c r="K11684" t="s">
        <v>208</v>
      </c>
      <c r="L11684" t="s">
        <v>74057</v>
      </c>
      <c r="N11684" t="s">
        <v>208</v>
      </c>
      <c r="O11684" t="s">
        <v>476</v>
      </c>
      <c r="P11684" t="s">
        <v>476</v>
      </c>
    </row>
    <row r="11685" spans="1:16">
      <c r="A11685" s="484" t="s">
        <v>135229</v>
      </c>
      <c r="B11685" s="485" t="s">
        <v>135228</v>
      </c>
      <c r="C11685" t="s">
        <v>135227</v>
      </c>
      <c r="D11685" t="s">
        <v>135226</v>
      </c>
      <c r="E11685" t="str">
        <f t="shared" si="182"/>
        <v>682408 - ACTION FORMATION OUEST POMMERET</v>
      </c>
      <c r="F11685" t="s">
        <v>5346</v>
      </c>
      <c r="G11685" t="s">
        <v>135225</v>
      </c>
      <c r="I11685" t="s">
        <v>135224</v>
      </c>
      <c r="J11685" t="s">
        <v>135223</v>
      </c>
      <c r="K11685" t="s">
        <v>208</v>
      </c>
      <c r="L11685" t="s">
        <v>135222</v>
      </c>
      <c r="N11685" t="s">
        <v>208</v>
      </c>
      <c r="O11685" t="s">
        <v>476</v>
      </c>
      <c r="P11685" t="s">
        <v>476</v>
      </c>
    </row>
    <row r="11686" spans="1:16">
      <c r="A11686" s="484" t="s">
        <v>45879</v>
      </c>
      <c r="B11686" s="485" t="s">
        <v>45878</v>
      </c>
      <c r="C11686" t="s">
        <v>45877</v>
      </c>
      <c r="D11686" t="s">
        <v>45877</v>
      </c>
      <c r="E11686" t="str">
        <f t="shared" si="182"/>
        <v>440541 - LANGLOIS THOMAS</v>
      </c>
      <c r="F11686" t="s">
        <v>45876</v>
      </c>
      <c r="G11686" t="s">
        <v>45875</v>
      </c>
      <c r="I11686" t="s">
        <v>3113</v>
      </c>
      <c r="K11686" t="s">
        <v>45874</v>
      </c>
      <c r="L11686" t="s">
        <v>45873</v>
      </c>
      <c r="N11686" t="s">
        <v>208</v>
      </c>
      <c r="O11686" t="s">
        <v>476</v>
      </c>
      <c r="P11686" t="s">
        <v>476</v>
      </c>
    </row>
    <row r="11687" spans="1:16">
      <c r="A11687" s="484" t="s">
        <v>69777</v>
      </c>
      <c r="B11687" s="485" t="s">
        <v>69776</v>
      </c>
      <c r="C11687" t="s">
        <v>69775</v>
      </c>
      <c r="D11687" t="s">
        <v>69774</v>
      </c>
      <c r="E11687" t="str">
        <f t="shared" si="182"/>
        <v>605797 - FP2I</v>
      </c>
      <c r="F11687" t="s">
        <v>1848</v>
      </c>
      <c r="G11687" t="s">
        <v>69773</v>
      </c>
      <c r="I11687" t="s">
        <v>22722</v>
      </c>
      <c r="J11687" t="s">
        <v>69772</v>
      </c>
      <c r="K11687" t="s">
        <v>208</v>
      </c>
      <c r="L11687" t="s">
        <v>69771</v>
      </c>
      <c r="N11687" t="s">
        <v>208</v>
      </c>
      <c r="O11687" t="s">
        <v>476</v>
      </c>
      <c r="P11687" t="s">
        <v>476</v>
      </c>
    </row>
    <row r="11688" spans="1:16">
      <c r="A11688" s="484" t="s">
        <v>13706</v>
      </c>
      <c r="B11688" s="485" t="s">
        <v>13705</v>
      </c>
      <c r="C11688" t="s">
        <v>13704</v>
      </c>
      <c r="D11688" t="s">
        <v>13703</v>
      </c>
      <c r="E11688" t="str">
        <f t="shared" si="182"/>
        <v>449430 - STI</v>
      </c>
      <c r="F11688" t="s">
        <v>831</v>
      </c>
      <c r="G11688" t="s">
        <v>13702</v>
      </c>
      <c r="H11688" t="s">
        <v>13701</v>
      </c>
      <c r="I11688" t="s">
        <v>13700</v>
      </c>
      <c r="J11688" t="s">
        <v>13699</v>
      </c>
      <c r="K11688" t="s">
        <v>208</v>
      </c>
      <c r="L11688" t="s">
        <v>13698</v>
      </c>
      <c r="N11688" t="s">
        <v>208</v>
      </c>
      <c r="O11688" t="s">
        <v>476</v>
      </c>
      <c r="P11688" t="s">
        <v>476</v>
      </c>
    </row>
    <row r="11689" spans="1:16">
      <c r="A11689" s="484" t="s">
        <v>59239</v>
      </c>
      <c r="B11689" s="485" t="s">
        <v>59238</v>
      </c>
      <c r="C11689" t="s">
        <v>59237</v>
      </c>
      <c r="D11689" t="s">
        <v>59237</v>
      </c>
      <c r="E11689" t="str">
        <f t="shared" si="182"/>
        <v>613782 - IFCC FRANCE</v>
      </c>
      <c r="F11689" t="s">
        <v>4979</v>
      </c>
      <c r="G11689" t="s">
        <v>59236</v>
      </c>
      <c r="I11689" t="s">
        <v>59235</v>
      </c>
      <c r="J11689" t="s">
        <v>59234</v>
      </c>
      <c r="K11689" t="s">
        <v>208</v>
      </c>
      <c r="L11689" t="s">
        <v>59233</v>
      </c>
      <c r="N11689" t="s">
        <v>208</v>
      </c>
      <c r="O11689" t="s">
        <v>476</v>
      </c>
      <c r="P11689" t="s">
        <v>476</v>
      </c>
    </row>
    <row r="11690" spans="1:16">
      <c r="A11690" s="484" t="s">
        <v>9384</v>
      </c>
      <c r="B11690" s="485" t="s">
        <v>9383</v>
      </c>
      <c r="C11690" t="s">
        <v>9382</v>
      </c>
      <c r="D11690" t="s">
        <v>9381</v>
      </c>
      <c r="E11690" t="str">
        <f t="shared" si="182"/>
        <v>646799 - TLS</v>
      </c>
      <c r="F11690" t="s">
        <v>6784</v>
      </c>
      <c r="G11690" t="s">
        <v>9380</v>
      </c>
      <c r="I11690" t="s">
        <v>569</v>
      </c>
      <c r="K11690" t="s">
        <v>208</v>
      </c>
      <c r="L11690" t="s">
        <v>9379</v>
      </c>
      <c r="N11690" t="s">
        <v>208</v>
      </c>
      <c r="O11690" t="s">
        <v>476</v>
      </c>
      <c r="P11690" t="s">
        <v>476</v>
      </c>
    </row>
    <row r="11691" spans="1:16">
      <c r="A11691" s="484" t="s">
        <v>26540</v>
      </c>
      <c r="B11691" s="485" t="s">
        <v>26539</v>
      </c>
      <c r="C11691" t="s">
        <v>26538</v>
      </c>
      <c r="D11691" t="s">
        <v>26537</v>
      </c>
      <c r="E11691" t="str">
        <f t="shared" si="182"/>
        <v>612108 - PSL FORMATION</v>
      </c>
      <c r="F11691" t="s">
        <v>1618</v>
      </c>
      <c r="G11691" t="s">
        <v>26536</v>
      </c>
      <c r="H11691" t="s">
        <v>26535</v>
      </c>
      <c r="I11691" t="s">
        <v>10584</v>
      </c>
      <c r="J11691" t="s">
        <v>26534</v>
      </c>
      <c r="K11691" t="s">
        <v>208</v>
      </c>
      <c r="L11691" t="s">
        <v>26533</v>
      </c>
      <c r="N11691" t="s">
        <v>208</v>
      </c>
      <c r="O11691" t="s">
        <v>476</v>
      </c>
      <c r="P11691" t="s">
        <v>476</v>
      </c>
    </row>
    <row r="11692" spans="1:16">
      <c r="A11692" s="484" t="s">
        <v>74710</v>
      </c>
      <c r="B11692" s="485" t="s">
        <v>74709</v>
      </c>
      <c r="C11692" t="s">
        <v>74708</v>
      </c>
      <c r="D11692" t="s">
        <v>74708</v>
      </c>
      <c r="E11692" t="str">
        <f t="shared" si="182"/>
        <v>535904 - EXCENT TRAINING</v>
      </c>
      <c r="F11692" t="s">
        <v>2945</v>
      </c>
      <c r="G11692" t="s">
        <v>74707</v>
      </c>
      <c r="H11692" t="s">
        <v>74706</v>
      </c>
      <c r="I11692" t="s">
        <v>1485</v>
      </c>
      <c r="J11692" t="s">
        <v>74705</v>
      </c>
      <c r="K11692" t="s">
        <v>208</v>
      </c>
      <c r="L11692" t="s">
        <v>74704</v>
      </c>
      <c r="N11692" t="s">
        <v>208</v>
      </c>
      <c r="O11692" t="s">
        <v>476</v>
      </c>
      <c r="P11692" t="s">
        <v>476</v>
      </c>
    </row>
    <row r="11693" spans="1:16">
      <c r="A11693" s="484" t="s">
        <v>136996</v>
      </c>
      <c r="B11693" s="485" t="s">
        <v>136995</v>
      </c>
      <c r="C11693" t="s">
        <v>136994</v>
      </c>
      <c r="D11693" t="s">
        <v>136993</v>
      </c>
      <c r="E11693" t="str">
        <f t="shared" si="182"/>
        <v>574569 - ABCONSEILS</v>
      </c>
      <c r="F11693" t="s">
        <v>21256</v>
      </c>
      <c r="G11693" t="s">
        <v>136992</v>
      </c>
      <c r="H11693" t="s">
        <v>136991</v>
      </c>
      <c r="I11693" t="s">
        <v>71112</v>
      </c>
      <c r="J11693" t="s">
        <v>136990</v>
      </c>
      <c r="K11693" t="s">
        <v>208</v>
      </c>
      <c r="L11693" t="s">
        <v>136989</v>
      </c>
      <c r="N11693" t="s">
        <v>208</v>
      </c>
      <c r="O11693" t="s">
        <v>476</v>
      </c>
      <c r="P11693" t="s">
        <v>476</v>
      </c>
    </row>
    <row r="11694" spans="1:16">
      <c r="A11694" s="484" t="s">
        <v>82821</v>
      </c>
      <c r="B11694" s="485" t="s">
        <v>82820</v>
      </c>
      <c r="C11694" t="s">
        <v>82819</v>
      </c>
      <c r="D11694" t="s">
        <v>82818</v>
      </c>
      <c r="E11694" t="str">
        <f t="shared" si="182"/>
        <v>661340 - ESMD HAUTS DE FRANCE LILLE</v>
      </c>
      <c r="F11694" t="s">
        <v>21612</v>
      </c>
      <c r="G11694" t="s">
        <v>82817</v>
      </c>
      <c r="I11694" t="s">
        <v>1814</v>
      </c>
      <c r="J11694" t="s">
        <v>82816</v>
      </c>
      <c r="K11694" t="s">
        <v>208</v>
      </c>
      <c r="L11694" t="s">
        <v>82815</v>
      </c>
      <c r="N11694" t="s">
        <v>208</v>
      </c>
      <c r="O11694" t="s">
        <v>476</v>
      </c>
      <c r="P11694" t="s">
        <v>476</v>
      </c>
    </row>
    <row r="11695" spans="1:16">
      <c r="A11695" s="484" t="s">
        <v>29412</v>
      </c>
      <c r="B11695" s="485" t="s">
        <v>29411</v>
      </c>
      <c r="C11695" t="s">
        <v>29410</v>
      </c>
      <c r="D11695" t="s">
        <v>29410</v>
      </c>
      <c r="E11695" t="str">
        <f t="shared" si="182"/>
        <v>439794 - PARTULA CONSULTANTS</v>
      </c>
      <c r="F11695" t="s">
        <v>21052</v>
      </c>
      <c r="G11695" t="s">
        <v>29409</v>
      </c>
      <c r="I11695" t="s">
        <v>9772</v>
      </c>
      <c r="J11695" t="s">
        <v>29408</v>
      </c>
      <c r="K11695" t="s">
        <v>208</v>
      </c>
      <c r="L11695" t="s">
        <v>29407</v>
      </c>
      <c r="N11695" t="s">
        <v>208</v>
      </c>
      <c r="O11695" t="s">
        <v>476</v>
      </c>
      <c r="P11695" t="s">
        <v>476</v>
      </c>
    </row>
    <row r="11696" spans="1:16">
      <c r="A11696" s="484" t="s">
        <v>87709</v>
      </c>
      <c r="B11696" s="485" t="s">
        <v>87708</v>
      </c>
      <c r="C11696" t="s">
        <v>87707</v>
      </c>
      <c r="D11696" t="s">
        <v>87707</v>
      </c>
      <c r="E11696" t="str">
        <f t="shared" si="182"/>
        <v>591865 - DESSAINT ODILE</v>
      </c>
      <c r="F11696" t="s">
        <v>1568</v>
      </c>
      <c r="G11696" t="s">
        <v>87706</v>
      </c>
      <c r="H11696" t="s">
        <v>87705</v>
      </c>
      <c r="I11696" t="s">
        <v>1806</v>
      </c>
      <c r="J11696" t="s">
        <v>87704</v>
      </c>
      <c r="K11696" t="s">
        <v>208</v>
      </c>
      <c r="L11696" t="s">
        <v>87703</v>
      </c>
      <c r="N11696" t="s">
        <v>208</v>
      </c>
      <c r="O11696" t="s">
        <v>476</v>
      </c>
      <c r="P11696" t="s">
        <v>476</v>
      </c>
    </row>
    <row r="11697" spans="1:16">
      <c r="A11697" s="484" t="s">
        <v>115489</v>
      </c>
      <c r="B11697" s="485" t="s">
        <v>115488</v>
      </c>
      <c r="C11697" t="s">
        <v>115487</v>
      </c>
      <c r="D11697" t="s">
        <v>115486</v>
      </c>
      <c r="E11697" t="str">
        <f t="shared" si="182"/>
        <v>684790 - AZENORA COMBRIT</v>
      </c>
      <c r="F11697" t="s">
        <v>10945</v>
      </c>
      <c r="G11697" t="s">
        <v>115485</v>
      </c>
      <c r="I11697" t="s">
        <v>115484</v>
      </c>
      <c r="J11697" t="s">
        <v>115483</v>
      </c>
      <c r="K11697" t="s">
        <v>208</v>
      </c>
      <c r="L11697" t="s">
        <v>115482</v>
      </c>
      <c r="N11697" t="s">
        <v>208</v>
      </c>
      <c r="O11697" t="s">
        <v>476</v>
      </c>
      <c r="P11697" t="s">
        <v>476</v>
      </c>
    </row>
    <row r="11698" spans="1:16">
      <c r="A11698" s="484" t="s">
        <v>34732</v>
      </c>
      <c r="B11698" s="485" t="s">
        <v>34731</v>
      </c>
      <c r="C11698" t="s">
        <v>34730</v>
      </c>
      <c r="D11698" t="s">
        <v>34730</v>
      </c>
      <c r="E11698" t="str">
        <f t="shared" si="182"/>
        <v>584009 - MULLER RAPPARD BROUCA ANN</v>
      </c>
      <c r="F11698" t="s">
        <v>1528</v>
      </c>
      <c r="G11698" t="s">
        <v>34729</v>
      </c>
      <c r="I11698" t="s">
        <v>34728</v>
      </c>
      <c r="J11698" t="s">
        <v>34727</v>
      </c>
      <c r="K11698" t="s">
        <v>208</v>
      </c>
      <c r="L11698" t="s">
        <v>34726</v>
      </c>
      <c r="N11698" t="s">
        <v>208</v>
      </c>
      <c r="O11698" t="s">
        <v>476</v>
      </c>
      <c r="P11698" t="s">
        <v>476</v>
      </c>
    </row>
    <row r="11699" spans="1:16">
      <c r="A11699" s="484" t="s">
        <v>131603</v>
      </c>
      <c r="B11699" s="485" t="s">
        <v>131602</v>
      </c>
      <c r="C11699" t="s">
        <v>131601</v>
      </c>
      <c r="D11699" t="s">
        <v>131600</v>
      </c>
      <c r="E11699" t="str">
        <f t="shared" si="182"/>
        <v>683000 - AGILYTAE</v>
      </c>
      <c r="F11699" t="s">
        <v>16851</v>
      </c>
      <c r="G11699" t="s">
        <v>131599</v>
      </c>
      <c r="I11699" t="s">
        <v>749</v>
      </c>
      <c r="J11699" t="s">
        <v>131598</v>
      </c>
      <c r="K11699" t="s">
        <v>208</v>
      </c>
      <c r="L11699" t="s">
        <v>131597</v>
      </c>
      <c r="N11699" t="s">
        <v>208</v>
      </c>
      <c r="O11699" t="s">
        <v>476</v>
      </c>
      <c r="P11699" t="s">
        <v>476</v>
      </c>
    </row>
    <row r="11700" spans="1:16">
      <c r="A11700" s="484" t="s">
        <v>1435</v>
      </c>
      <c r="B11700" s="485" t="s">
        <v>1434</v>
      </c>
      <c r="C11700" t="s">
        <v>1433</v>
      </c>
      <c r="D11700" t="s">
        <v>1432</v>
      </c>
      <c r="E11700" t="str">
        <f t="shared" si="182"/>
        <v>535655 - YOGAMOVES VENDENHEIM</v>
      </c>
      <c r="F11700" t="s">
        <v>707</v>
      </c>
      <c r="G11700" t="s">
        <v>1431</v>
      </c>
      <c r="I11700" t="s">
        <v>1430</v>
      </c>
      <c r="J11700" t="s">
        <v>1429</v>
      </c>
      <c r="K11700" t="s">
        <v>208</v>
      </c>
      <c r="L11700" t="s">
        <v>1428</v>
      </c>
      <c r="N11700" t="s">
        <v>208</v>
      </c>
      <c r="O11700" t="s">
        <v>476</v>
      </c>
      <c r="P11700" t="s">
        <v>476</v>
      </c>
    </row>
    <row r="11701" spans="1:16">
      <c r="A11701" s="484" t="s">
        <v>8374</v>
      </c>
      <c r="B11701" s="485" t="s">
        <v>8373</v>
      </c>
      <c r="C11701" t="s">
        <v>8372</v>
      </c>
      <c r="D11701" t="s">
        <v>8372</v>
      </c>
      <c r="E11701" t="str">
        <f t="shared" si="182"/>
        <v>639527 - UMANEA</v>
      </c>
      <c r="F11701" t="s">
        <v>8371</v>
      </c>
      <c r="G11701" t="s">
        <v>8370</v>
      </c>
      <c r="H11701" t="s">
        <v>8369</v>
      </c>
      <c r="I11701" t="s">
        <v>626</v>
      </c>
      <c r="J11701" t="s">
        <v>8368</v>
      </c>
      <c r="K11701" t="s">
        <v>208</v>
      </c>
      <c r="L11701" t="s">
        <v>8367</v>
      </c>
      <c r="N11701" t="s">
        <v>208</v>
      </c>
      <c r="O11701" t="s">
        <v>476</v>
      </c>
      <c r="P11701" t="s">
        <v>476</v>
      </c>
    </row>
    <row r="11702" spans="1:16">
      <c r="A11702" s="484" t="s">
        <v>10919</v>
      </c>
      <c r="B11702" s="485" t="s">
        <v>10918</v>
      </c>
      <c r="C11702" t="s">
        <v>10917</v>
      </c>
      <c r="D11702" t="s">
        <v>10917</v>
      </c>
      <c r="E11702" t="str">
        <f t="shared" si="182"/>
        <v>440425 - TECHNICAD</v>
      </c>
      <c r="F11702" t="s">
        <v>707</v>
      </c>
      <c r="G11702" t="s">
        <v>10916</v>
      </c>
      <c r="I11702" t="s">
        <v>10915</v>
      </c>
      <c r="J11702" t="s">
        <v>10914</v>
      </c>
      <c r="K11702" t="s">
        <v>208</v>
      </c>
      <c r="L11702" t="s">
        <v>10913</v>
      </c>
      <c r="N11702" t="s">
        <v>208</v>
      </c>
      <c r="O11702" t="s">
        <v>476</v>
      </c>
      <c r="P11702" t="s">
        <v>476</v>
      </c>
    </row>
    <row r="11703" spans="1:16">
      <c r="A11703" s="484" t="s">
        <v>91250</v>
      </c>
      <c r="B11703" s="485" t="s">
        <v>91249</v>
      </c>
      <c r="C11703" t="s">
        <v>91248</v>
      </c>
      <c r="D11703" t="s">
        <v>91248</v>
      </c>
      <c r="E11703" t="str">
        <f t="shared" si="182"/>
        <v>558011 - CP FORMATION</v>
      </c>
      <c r="F11703" t="s">
        <v>6192</v>
      </c>
      <c r="G11703" t="s">
        <v>91247</v>
      </c>
      <c r="I11703" t="s">
        <v>771</v>
      </c>
      <c r="J11703" t="s">
        <v>91246</v>
      </c>
      <c r="K11703" t="s">
        <v>208</v>
      </c>
      <c r="L11703" t="s">
        <v>91245</v>
      </c>
      <c r="N11703" t="s">
        <v>208</v>
      </c>
      <c r="O11703" t="s">
        <v>476</v>
      </c>
      <c r="P11703" t="s">
        <v>476</v>
      </c>
    </row>
    <row r="11704" spans="1:16">
      <c r="A11704" s="484" t="s">
        <v>121027</v>
      </c>
      <c r="B11704" s="485" t="s">
        <v>121026</v>
      </c>
      <c r="C11704" t="s">
        <v>121025</v>
      </c>
      <c r="D11704" t="s">
        <v>51981</v>
      </c>
      <c r="E11704" t="str">
        <f t="shared" si="182"/>
        <v>529631 - IA</v>
      </c>
      <c r="F11704" t="s">
        <v>41461</v>
      </c>
      <c r="G11704" t="s">
        <v>121024</v>
      </c>
      <c r="H11704" t="s">
        <v>121023</v>
      </c>
      <c r="I11704" t="s">
        <v>618</v>
      </c>
      <c r="K11704" t="s">
        <v>208</v>
      </c>
      <c r="L11704" t="s">
        <v>121022</v>
      </c>
      <c r="N11704" t="s">
        <v>208</v>
      </c>
      <c r="O11704" t="s">
        <v>476</v>
      </c>
      <c r="P11704" t="s">
        <v>476</v>
      </c>
    </row>
    <row r="11705" spans="1:16">
      <c r="A11705" s="484" t="s">
        <v>94877</v>
      </c>
      <c r="B11705" s="485" t="s">
        <v>94876</v>
      </c>
      <c r="C11705" t="s">
        <v>94875</v>
      </c>
      <c r="D11705" t="s">
        <v>94875</v>
      </c>
      <c r="E11705" t="str">
        <f t="shared" si="182"/>
        <v>512394 - COFORDIS</v>
      </c>
      <c r="F11705" t="s">
        <v>742</v>
      </c>
      <c r="G11705" t="s">
        <v>94874</v>
      </c>
      <c r="H11705" t="s">
        <v>94873</v>
      </c>
      <c r="I11705" t="s">
        <v>603</v>
      </c>
      <c r="J11705" t="s">
        <v>94872</v>
      </c>
      <c r="K11705" t="s">
        <v>208</v>
      </c>
      <c r="L11705" t="s">
        <v>94871</v>
      </c>
      <c r="N11705" t="s">
        <v>208</v>
      </c>
      <c r="O11705" t="s">
        <v>476</v>
      </c>
      <c r="P11705" t="s">
        <v>476</v>
      </c>
    </row>
    <row r="11706" spans="1:16">
      <c r="A11706" s="484" t="s">
        <v>44883</v>
      </c>
      <c r="B11706" s="485" t="s">
        <v>44882</v>
      </c>
      <c r="C11706" t="s">
        <v>44881</v>
      </c>
      <c r="D11706" t="s">
        <v>44881</v>
      </c>
      <c r="E11706" t="str">
        <f t="shared" si="182"/>
        <v>635595 - LE LAPTOP</v>
      </c>
      <c r="F11706" t="s">
        <v>12793</v>
      </c>
      <c r="G11706" t="s">
        <v>44880</v>
      </c>
      <c r="I11706" t="s">
        <v>626</v>
      </c>
      <c r="J11706" t="s">
        <v>44879</v>
      </c>
      <c r="K11706" t="s">
        <v>208</v>
      </c>
      <c r="L11706" t="s">
        <v>44878</v>
      </c>
      <c r="N11706" t="s">
        <v>208</v>
      </c>
      <c r="O11706" t="s">
        <v>476</v>
      </c>
      <c r="P11706" t="s">
        <v>476</v>
      </c>
    </row>
    <row r="11707" spans="1:16">
      <c r="A11707" s="484" t="s">
        <v>33897</v>
      </c>
      <c r="B11707" s="485" t="s">
        <v>33896</v>
      </c>
      <c r="C11707" t="s">
        <v>33895</v>
      </c>
      <c r="D11707" t="s">
        <v>33894</v>
      </c>
      <c r="E11707" t="str">
        <f t="shared" si="182"/>
        <v>566925 - NEHOLYS - RH MEDIATION LA ROCHE SUR YON</v>
      </c>
      <c r="F11707" t="s">
        <v>33893</v>
      </c>
      <c r="G11707" t="s">
        <v>33892</v>
      </c>
      <c r="H11707" t="s">
        <v>32072</v>
      </c>
      <c r="I11707" t="s">
        <v>8105</v>
      </c>
      <c r="J11707" t="s">
        <v>33891</v>
      </c>
      <c r="K11707" t="s">
        <v>208</v>
      </c>
      <c r="L11707" t="s">
        <v>33890</v>
      </c>
      <c r="N11707" t="s">
        <v>208</v>
      </c>
      <c r="O11707" t="s">
        <v>476</v>
      </c>
      <c r="P11707" t="s">
        <v>476</v>
      </c>
    </row>
    <row r="11708" spans="1:16">
      <c r="A11708" s="484" t="s">
        <v>54677</v>
      </c>
      <c r="B11708" s="485" t="s">
        <v>54676</v>
      </c>
      <c r="C11708" t="s">
        <v>54675</v>
      </c>
      <c r="D11708" t="s">
        <v>54675</v>
      </c>
      <c r="E11708" t="str">
        <f t="shared" si="182"/>
        <v>457887 - INSTITUT FASSAHA</v>
      </c>
      <c r="F11708" t="s">
        <v>1528</v>
      </c>
      <c r="G11708" t="s">
        <v>23491</v>
      </c>
      <c r="I11708" t="s">
        <v>7159</v>
      </c>
      <c r="J11708" t="s">
        <v>54674</v>
      </c>
      <c r="K11708" t="s">
        <v>208</v>
      </c>
      <c r="L11708" t="s">
        <v>54673</v>
      </c>
      <c r="N11708" t="s">
        <v>208</v>
      </c>
      <c r="O11708" t="s">
        <v>476</v>
      </c>
      <c r="P11708" t="s">
        <v>476</v>
      </c>
    </row>
    <row r="11709" spans="1:16">
      <c r="A11709" s="484" t="s">
        <v>12108</v>
      </c>
      <c r="B11709" s="485" t="s">
        <v>12107</v>
      </c>
      <c r="C11709" t="s">
        <v>12106</v>
      </c>
      <c r="D11709" t="s">
        <v>12106</v>
      </c>
      <c r="E11709" t="str">
        <f t="shared" si="182"/>
        <v>665400 - SWOTT</v>
      </c>
      <c r="F11709" t="s">
        <v>12105</v>
      </c>
      <c r="G11709" t="s">
        <v>6803</v>
      </c>
      <c r="I11709" t="s">
        <v>603</v>
      </c>
      <c r="J11709" t="s">
        <v>12104</v>
      </c>
      <c r="K11709" t="s">
        <v>208</v>
      </c>
      <c r="L11709" t="s">
        <v>12103</v>
      </c>
      <c r="N11709" t="s">
        <v>208</v>
      </c>
      <c r="O11709" t="s">
        <v>476</v>
      </c>
      <c r="P11709" t="s">
        <v>476</v>
      </c>
    </row>
    <row r="11710" spans="1:16">
      <c r="A11710" s="484" t="s">
        <v>47196</v>
      </c>
      <c r="B11710" s="485" t="s">
        <v>47195</v>
      </c>
      <c r="C11710" t="s">
        <v>47194</v>
      </c>
      <c r="D11710" t="s">
        <v>47194</v>
      </c>
      <c r="E11710" t="str">
        <f t="shared" si="182"/>
        <v>476560 - LA CURATELAIRE</v>
      </c>
      <c r="F11710" t="s">
        <v>7380</v>
      </c>
      <c r="G11710" t="s">
        <v>47193</v>
      </c>
      <c r="I11710" t="s">
        <v>820</v>
      </c>
      <c r="J11710" t="s">
        <v>47192</v>
      </c>
      <c r="K11710" t="s">
        <v>208</v>
      </c>
      <c r="L11710" t="s">
        <v>47191</v>
      </c>
      <c r="N11710" t="s">
        <v>208</v>
      </c>
      <c r="O11710" t="s">
        <v>476</v>
      </c>
      <c r="P11710" t="s">
        <v>476</v>
      </c>
    </row>
    <row r="11711" spans="1:16">
      <c r="A11711" s="484" t="s">
        <v>99285</v>
      </c>
      <c r="B11711" s="485" t="s">
        <v>99284</v>
      </c>
      <c r="C11711" t="s">
        <v>99283</v>
      </c>
      <c r="D11711" t="s">
        <v>99283</v>
      </c>
      <c r="E11711" t="str">
        <f t="shared" si="182"/>
        <v>675647 - CER GARE DE D'ARGENTEUIL</v>
      </c>
      <c r="F11711" t="s">
        <v>15421</v>
      </c>
      <c r="G11711" t="s">
        <v>99282</v>
      </c>
      <c r="I11711" t="s">
        <v>4196</v>
      </c>
      <c r="J11711" t="s">
        <v>99281</v>
      </c>
      <c r="K11711" t="s">
        <v>208</v>
      </c>
      <c r="L11711" t="s">
        <v>99280</v>
      </c>
      <c r="N11711" t="s">
        <v>208</v>
      </c>
      <c r="O11711" t="s">
        <v>476</v>
      </c>
      <c r="P11711" t="s">
        <v>476</v>
      </c>
    </row>
    <row r="11712" spans="1:16">
      <c r="A11712" s="484" t="s">
        <v>87530</v>
      </c>
      <c r="B11712" s="485" t="s">
        <v>87529</v>
      </c>
      <c r="C11712" t="s">
        <v>87528</v>
      </c>
      <c r="D11712" t="s">
        <v>87527</v>
      </c>
      <c r="E11712" t="str">
        <f t="shared" si="182"/>
        <v>505237 - DRM</v>
      </c>
      <c r="F11712" t="s">
        <v>87526</v>
      </c>
      <c r="G11712" t="s">
        <v>87525</v>
      </c>
      <c r="H11712" t="s">
        <v>87524</v>
      </c>
      <c r="I11712" t="s">
        <v>2492</v>
      </c>
      <c r="K11712" t="s">
        <v>208</v>
      </c>
      <c r="L11712" t="s">
        <v>87523</v>
      </c>
      <c r="N11712" t="s">
        <v>208</v>
      </c>
      <c r="O11712" t="s">
        <v>476</v>
      </c>
      <c r="P11712" t="s">
        <v>476</v>
      </c>
    </row>
    <row r="11713" spans="1:16">
      <c r="A11713" s="484" t="s">
        <v>68306</v>
      </c>
      <c r="B11713" s="485" t="s">
        <v>68305</v>
      </c>
      <c r="C11713" t="s">
        <v>68304</v>
      </c>
      <c r="D11713" t="s">
        <v>68304</v>
      </c>
      <c r="E11713" t="str">
        <f t="shared" si="182"/>
        <v>522557 - FREDERIC ROSE FORMATIONS</v>
      </c>
      <c r="F11713" t="s">
        <v>1513</v>
      </c>
      <c r="G11713" t="s">
        <v>68303</v>
      </c>
      <c r="I11713" t="s">
        <v>68302</v>
      </c>
      <c r="K11713" t="s">
        <v>208</v>
      </c>
      <c r="L11713" t="s">
        <v>68301</v>
      </c>
      <c r="N11713" t="s">
        <v>208</v>
      </c>
      <c r="O11713" t="s">
        <v>476</v>
      </c>
      <c r="P11713" t="s">
        <v>476</v>
      </c>
    </row>
    <row r="11714" spans="1:16">
      <c r="A11714" s="484" t="s">
        <v>26811</v>
      </c>
      <c r="B11714" s="485" t="s">
        <v>26810</v>
      </c>
      <c r="C11714" t="s">
        <v>26809</v>
      </c>
      <c r="D11714" t="s">
        <v>26809</v>
      </c>
      <c r="E11714" t="str">
        <f t="shared" ref="E11714:E11777" si="183">_xlfn.CONCAT(L11714," - ",D11714)</f>
        <v>505328 - POUSSET CHRISTOPHE</v>
      </c>
      <c r="F11714" t="s">
        <v>7547</v>
      </c>
      <c r="G11714" t="s">
        <v>26808</v>
      </c>
      <c r="I11714" t="s">
        <v>26807</v>
      </c>
      <c r="J11714" t="s">
        <v>26806</v>
      </c>
      <c r="K11714" t="s">
        <v>208</v>
      </c>
      <c r="L11714" t="s">
        <v>26805</v>
      </c>
      <c r="N11714" t="s">
        <v>208</v>
      </c>
      <c r="O11714" t="s">
        <v>476</v>
      </c>
      <c r="P11714" t="s">
        <v>476</v>
      </c>
    </row>
    <row r="11715" spans="1:16">
      <c r="A11715" s="484" t="s">
        <v>118389</v>
      </c>
      <c r="B11715" s="485" t="s">
        <v>118388</v>
      </c>
      <c r="C11715" t="s">
        <v>118387</v>
      </c>
      <c r="D11715" t="s">
        <v>118386</v>
      </c>
      <c r="E11715" t="str">
        <f t="shared" si="183"/>
        <v>453122 - AFSI</v>
      </c>
      <c r="F11715" t="s">
        <v>11091</v>
      </c>
      <c r="G11715" t="s">
        <v>118385</v>
      </c>
      <c r="I11715" t="s">
        <v>4436</v>
      </c>
      <c r="J11715" t="s">
        <v>118384</v>
      </c>
      <c r="K11715" t="s">
        <v>208</v>
      </c>
      <c r="L11715" t="s">
        <v>118383</v>
      </c>
      <c r="N11715" t="s">
        <v>208</v>
      </c>
      <c r="O11715" t="s">
        <v>476</v>
      </c>
      <c r="P11715" t="s">
        <v>476</v>
      </c>
    </row>
    <row r="11716" spans="1:16">
      <c r="A11716" s="484" t="s">
        <v>87393</v>
      </c>
      <c r="B11716" s="485" t="s">
        <v>87392</v>
      </c>
      <c r="C11716" t="s">
        <v>87391</v>
      </c>
      <c r="D11716" t="s">
        <v>87391</v>
      </c>
      <c r="E11716" t="str">
        <f t="shared" si="183"/>
        <v>608166 - D-FORMATIONS PROFESSIONNELLES</v>
      </c>
      <c r="F11716" t="s">
        <v>540</v>
      </c>
      <c r="G11716" t="s">
        <v>87390</v>
      </c>
      <c r="I11716" t="s">
        <v>1678</v>
      </c>
      <c r="K11716" t="s">
        <v>208</v>
      </c>
      <c r="L11716" t="s">
        <v>87389</v>
      </c>
      <c r="N11716" t="s">
        <v>208</v>
      </c>
      <c r="O11716" t="s">
        <v>476</v>
      </c>
      <c r="P11716" t="s">
        <v>476</v>
      </c>
    </row>
    <row r="11717" spans="1:16">
      <c r="A11717" s="484" t="s">
        <v>110103</v>
      </c>
      <c r="B11717" s="485" t="s">
        <v>110102</v>
      </c>
      <c r="C11717" t="s">
        <v>110101</v>
      </c>
      <c r="D11717" t="s">
        <v>110100</v>
      </c>
      <c r="E11717" t="str">
        <f t="shared" si="183"/>
        <v>673298 - CAQUINEAU NADEGE</v>
      </c>
      <c r="F11717" t="s">
        <v>15395</v>
      </c>
      <c r="G11717" t="s">
        <v>110099</v>
      </c>
      <c r="H11717" t="s">
        <v>110098</v>
      </c>
      <c r="I11717" t="s">
        <v>4726</v>
      </c>
      <c r="J11717" t="s">
        <v>110097</v>
      </c>
      <c r="K11717" t="s">
        <v>208</v>
      </c>
      <c r="L11717" t="s">
        <v>110096</v>
      </c>
      <c r="N11717" t="s">
        <v>208</v>
      </c>
      <c r="O11717" t="s">
        <v>476</v>
      </c>
      <c r="P11717" t="s">
        <v>476</v>
      </c>
    </row>
    <row r="11718" spans="1:16">
      <c r="A11718" s="484" t="s">
        <v>3197</v>
      </c>
      <c r="B11718" s="485" t="s">
        <v>3196</v>
      </c>
      <c r="C11718" t="s">
        <v>3195</v>
      </c>
      <c r="D11718" t="s">
        <v>3194</v>
      </c>
      <c r="E11718" t="str">
        <f t="shared" si="183"/>
        <v>442094 - VOBMANN MARIE THERESE</v>
      </c>
      <c r="F11718" t="s">
        <v>3193</v>
      </c>
      <c r="G11718" t="s">
        <v>3192</v>
      </c>
      <c r="I11718" t="s">
        <v>3191</v>
      </c>
      <c r="J11718" t="s">
        <v>3190</v>
      </c>
      <c r="K11718" t="s">
        <v>208</v>
      </c>
      <c r="L11718" t="s">
        <v>3189</v>
      </c>
      <c r="N11718" t="s">
        <v>208</v>
      </c>
      <c r="O11718" t="s">
        <v>476</v>
      </c>
      <c r="P11718" t="s">
        <v>476</v>
      </c>
    </row>
    <row r="11719" spans="1:16">
      <c r="A11719" s="484" t="s">
        <v>99266</v>
      </c>
      <c r="B11719" s="485" t="s">
        <v>99265</v>
      </c>
      <c r="C11719" t="s">
        <v>99264</v>
      </c>
      <c r="D11719" t="s">
        <v>99264</v>
      </c>
      <c r="E11719" t="str">
        <f t="shared" si="183"/>
        <v>608592 - CER LE VOLANT</v>
      </c>
      <c r="F11719" t="s">
        <v>99263</v>
      </c>
      <c r="G11719" t="s">
        <v>99262</v>
      </c>
      <c r="I11719" t="s">
        <v>749</v>
      </c>
      <c r="J11719" t="s">
        <v>99261</v>
      </c>
      <c r="K11719" t="s">
        <v>208</v>
      </c>
      <c r="L11719" t="s">
        <v>99260</v>
      </c>
      <c r="N11719" t="s">
        <v>208</v>
      </c>
      <c r="O11719" t="s">
        <v>476</v>
      </c>
      <c r="P11719" t="s">
        <v>476</v>
      </c>
    </row>
    <row r="11720" spans="1:16">
      <c r="A11720" s="484" t="s">
        <v>72037</v>
      </c>
      <c r="B11720" s="485" t="s">
        <v>72036</v>
      </c>
      <c r="C11720" t="s">
        <v>72035</v>
      </c>
      <c r="D11720" t="s">
        <v>72035</v>
      </c>
      <c r="E11720" t="str">
        <f t="shared" si="183"/>
        <v>506000 - FLOTEAM BONHEUR</v>
      </c>
      <c r="F11720" t="s">
        <v>21052</v>
      </c>
      <c r="G11720" t="s">
        <v>72034</v>
      </c>
      <c r="I11720" t="s">
        <v>72033</v>
      </c>
      <c r="J11720" t="s">
        <v>72032</v>
      </c>
      <c r="K11720" t="s">
        <v>208</v>
      </c>
      <c r="L11720" t="s">
        <v>72031</v>
      </c>
      <c r="N11720" t="s">
        <v>208</v>
      </c>
      <c r="O11720" t="s">
        <v>476</v>
      </c>
      <c r="P11720" t="s">
        <v>476</v>
      </c>
    </row>
    <row r="11721" spans="1:16">
      <c r="A11721" s="484" t="s">
        <v>21867</v>
      </c>
      <c r="B11721" s="485" t="s">
        <v>21866</v>
      </c>
      <c r="C11721" t="s">
        <v>21865</v>
      </c>
      <c r="D11721" t="s">
        <v>21865</v>
      </c>
      <c r="E11721" t="str">
        <f t="shared" si="183"/>
        <v>442495 - RHB CONSULTANTS</v>
      </c>
      <c r="F11721" t="s">
        <v>14493</v>
      </c>
      <c r="G11721" t="s">
        <v>21864</v>
      </c>
      <c r="I11721" t="s">
        <v>802</v>
      </c>
      <c r="J11721" t="s">
        <v>21863</v>
      </c>
      <c r="K11721" t="s">
        <v>208</v>
      </c>
      <c r="L11721" t="s">
        <v>21862</v>
      </c>
      <c r="N11721" t="s">
        <v>208</v>
      </c>
      <c r="O11721" t="s">
        <v>476</v>
      </c>
      <c r="P11721" t="s">
        <v>476</v>
      </c>
    </row>
    <row r="11722" spans="1:16">
      <c r="A11722" s="484" t="s">
        <v>135947</v>
      </c>
      <c r="B11722" s="485" t="s">
        <v>135946</v>
      </c>
      <c r="C11722" t="s">
        <v>135945</v>
      </c>
      <c r="D11722" t="s">
        <v>135944</v>
      </c>
      <c r="E11722" t="str">
        <f t="shared" si="183"/>
        <v>655247 - ACCO'NAILS</v>
      </c>
      <c r="F11722" t="s">
        <v>28947</v>
      </c>
      <c r="G11722" t="s">
        <v>135943</v>
      </c>
      <c r="I11722" t="s">
        <v>26013</v>
      </c>
      <c r="K11722" t="s">
        <v>208</v>
      </c>
      <c r="L11722" t="s">
        <v>135942</v>
      </c>
      <c r="N11722" t="s">
        <v>208</v>
      </c>
      <c r="O11722" t="s">
        <v>476</v>
      </c>
      <c r="P11722" t="s">
        <v>476</v>
      </c>
    </row>
    <row r="11723" spans="1:16">
      <c r="A11723" s="484" t="s">
        <v>116610</v>
      </c>
      <c r="B11723" s="485" t="s">
        <v>116609</v>
      </c>
      <c r="C11723" t="s">
        <v>116608</v>
      </c>
      <c r="D11723" t="s">
        <v>116608</v>
      </c>
      <c r="E11723" t="str">
        <f t="shared" si="183"/>
        <v>624007 - AUTO ECOLE DE CLAIX</v>
      </c>
      <c r="F11723" t="s">
        <v>2304</v>
      </c>
      <c r="G11723" t="s">
        <v>116607</v>
      </c>
      <c r="I11723" t="s">
        <v>116606</v>
      </c>
      <c r="J11723" t="s">
        <v>116605</v>
      </c>
      <c r="K11723" t="s">
        <v>208</v>
      </c>
      <c r="L11723" t="s">
        <v>116604</v>
      </c>
      <c r="N11723" t="s">
        <v>208</v>
      </c>
      <c r="O11723" t="s">
        <v>476</v>
      </c>
      <c r="P11723" t="s">
        <v>476</v>
      </c>
    </row>
    <row r="11724" spans="1:16">
      <c r="A11724" s="484" t="s">
        <v>41870</v>
      </c>
      <c r="B11724" s="485" t="s">
        <v>41869</v>
      </c>
      <c r="C11724" t="s">
        <v>41868</v>
      </c>
      <c r="D11724" t="s">
        <v>41867</v>
      </c>
      <c r="E11724" t="str">
        <f t="shared" si="183"/>
        <v>675600 - LOOTEN SANDRINE</v>
      </c>
      <c r="F11724" t="s">
        <v>27852</v>
      </c>
      <c r="G11724" t="s">
        <v>41866</v>
      </c>
      <c r="I11724" t="s">
        <v>41865</v>
      </c>
      <c r="J11724" t="s">
        <v>41864</v>
      </c>
      <c r="K11724" t="s">
        <v>208</v>
      </c>
      <c r="L11724" t="s">
        <v>41863</v>
      </c>
      <c r="N11724" t="s">
        <v>208</v>
      </c>
      <c r="O11724" t="s">
        <v>476</v>
      </c>
      <c r="P11724" t="s">
        <v>476</v>
      </c>
    </row>
    <row r="11725" spans="1:16">
      <c r="A11725" s="484" t="s">
        <v>85291</v>
      </c>
      <c r="B11725" s="485" t="s">
        <v>85290</v>
      </c>
      <c r="C11725" t="s">
        <v>85289</v>
      </c>
      <c r="D11725" t="s">
        <v>85288</v>
      </c>
      <c r="E11725" t="str">
        <f t="shared" si="183"/>
        <v>610549 - ECF MIDI FRANCE TOULOUSE</v>
      </c>
      <c r="F11725" t="s">
        <v>1487</v>
      </c>
      <c r="G11725" t="s">
        <v>85287</v>
      </c>
      <c r="I11725" t="s">
        <v>603</v>
      </c>
      <c r="J11725" t="s">
        <v>85286</v>
      </c>
      <c r="K11725" t="s">
        <v>208</v>
      </c>
      <c r="L11725" t="s">
        <v>85285</v>
      </c>
      <c r="N11725" t="s">
        <v>208</v>
      </c>
      <c r="O11725" t="s">
        <v>476</v>
      </c>
      <c r="P11725" t="s">
        <v>476</v>
      </c>
    </row>
    <row r="11726" spans="1:16">
      <c r="A11726" s="484" t="s">
        <v>21916</v>
      </c>
      <c r="B11726" s="485" t="s">
        <v>21915</v>
      </c>
      <c r="C11726" t="s">
        <v>21914</v>
      </c>
      <c r="D11726" t="s">
        <v>21914</v>
      </c>
      <c r="E11726" t="str">
        <f t="shared" si="183"/>
        <v>517392 - RH INDIGO</v>
      </c>
      <c r="F11726" t="s">
        <v>1568</v>
      </c>
      <c r="G11726" t="s">
        <v>21913</v>
      </c>
      <c r="I11726" t="s">
        <v>845</v>
      </c>
      <c r="J11726" t="s">
        <v>21912</v>
      </c>
      <c r="K11726" t="s">
        <v>208</v>
      </c>
      <c r="L11726" t="s">
        <v>21911</v>
      </c>
      <c r="N11726" t="s">
        <v>208</v>
      </c>
      <c r="O11726" t="s">
        <v>476</v>
      </c>
      <c r="P11726" t="s">
        <v>476</v>
      </c>
    </row>
    <row r="11727" spans="1:16">
      <c r="A11727" s="484" t="s">
        <v>116234</v>
      </c>
      <c r="B11727" s="485" t="s">
        <v>116233</v>
      </c>
      <c r="C11727" t="s">
        <v>116232</v>
      </c>
      <c r="D11727" t="s">
        <v>116231</v>
      </c>
      <c r="E11727" t="str">
        <f t="shared" si="183"/>
        <v>541606 - AUTO ECOLE 3D LE PONT DE BEAUVOISIN</v>
      </c>
      <c r="F11727" t="s">
        <v>831</v>
      </c>
      <c r="G11727" t="s">
        <v>116230</v>
      </c>
      <c r="I11727" t="s">
        <v>116229</v>
      </c>
      <c r="J11727" t="s">
        <v>116228</v>
      </c>
      <c r="K11727" t="s">
        <v>208</v>
      </c>
      <c r="L11727" t="s">
        <v>116227</v>
      </c>
      <c r="N11727" t="s">
        <v>208</v>
      </c>
      <c r="O11727" t="s">
        <v>476</v>
      </c>
      <c r="P11727" t="s">
        <v>476</v>
      </c>
    </row>
    <row r="11728" spans="1:16">
      <c r="A11728" s="484" t="s">
        <v>130866</v>
      </c>
      <c r="B11728" s="485" t="s">
        <v>130865</v>
      </c>
      <c r="C11728" t="s">
        <v>130864</v>
      </c>
      <c r="D11728" t="s">
        <v>130863</v>
      </c>
      <c r="E11728" t="str">
        <f t="shared" si="183"/>
        <v>487338 - ALAJI</v>
      </c>
      <c r="F11728" t="s">
        <v>1504</v>
      </c>
      <c r="G11728" t="s">
        <v>130862</v>
      </c>
      <c r="I11728" t="s">
        <v>3177</v>
      </c>
      <c r="J11728" t="s">
        <v>130861</v>
      </c>
      <c r="K11728" t="s">
        <v>208</v>
      </c>
      <c r="L11728" t="s">
        <v>130860</v>
      </c>
      <c r="N11728" t="s">
        <v>207</v>
      </c>
      <c r="O11728" t="s">
        <v>476</v>
      </c>
      <c r="P11728" t="s">
        <v>476</v>
      </c>
    </row>
    <row r="11729" spans="1:16">
      <c r="A11729" s="484" t="s">
        <v>21425</v>
      </c>
      <c r="B11729" s="485" t="s">
        <v>21424</v>
      </c>
      <c r="C11729" t="s">
        <v>21423</v>
      </c>
      <c r="D11729" t="s">
        <v>21423</v>
      </c>
      <c r="E11729" t="str">
        <f t="shared" si="183"/>
        <v>575987 - RODRIGUEZ MARC</v>
      </c>
      <c r="F11729" t="s">
        <v>3834</v>
      </c>
      <c r="G11729" t="s">
        <v>21422</v>
      </c>
      <c r="I11729" t="s">
        <v>9512</v>
      </c>
      <c r="J11729" t="s">
        <v>21421</v>
      </c>
      <c r="K11729" t="s">
        <v>208</v>
      </c>
      <c r="L11729" t="s">
        <v>21420</v>
      </c>
      <c r="N11729" t="s">
        <v>208</v>
      </c>
      <c r="O11729" t="s">
        <v>476</v>
      </c>
      <c r="P11729" t="s">
        <v>476</v>
      </c>
    </row>
    <row r="11730" spans="1:16">
      <c r="A11730" s="484" t="s">
        <v>71380</v>
      </c>
      <c r="B11730" s="485" t="s">
        <v>71379</v>
      </c>
      <c r="C11730" t="s">
        <v>71378</v>
      </c>
      <c r="D11730" t="s">
        <v>71378</v>
      </c>
      <c r="E11730" t="str">
        <f t="shared" si="183"/>
        <v>589093 - FOREVA CONSULT</v>
      </c>
      <c r="F11730" t="s">
        <v>14941</v>
      </c>
      <c r="G11730" t="s">
        <v>71377</v>
      </c>
      <c r="H11730" t="s">
        <v>71376</v>
      </c>
      <c r="I11730" t="s">
        <v>71375</v>
      </c>
      <c r="K11730" t="s">
        <v>208</v>
      </c>
      <c r="L11730" t="s">
        <v>71374</v>
      </c>
      <c r="N11730" t="s">
        <v>208</v>
      </c>
      <c r="O11730" t="s">
        <v>476</v>
      </c>
      <c r="P11730" t="s">
        <v>476</v>
      </c>
    </row>
    <row r="11731" spans="1:16">
      <c r="A11731" s="484" t="s">
        <v>88518</v>
      </c>
      <c r="B11731" s="485" t="s">
        <v>88517</v>
      </c>
      <c r="C11731" t="s">
        <v>88510</v>
      </c>
      <c r="D11731" t="s">
        <v>88510</v>
      </c>
      <c r="E11731" t="str">
        <f t="shared" si="183"/>
        <v>638821 - DEFI FORMATION</v>
      </c>
      <c r="F11731" t="s">
        <v>88516</v>
      </c>
      <c r="G11731" t="s">
        <v>88515</v>
      </c>
      <c r="I11731" t="s">
        <v>88514</v>
      </c>
      <c r="K11731" t="s">
        <v>208</v>
      </c>
      <c r="L11731" t="s">
        <v>88513</v>
      </c>
      <c r="N11731" t="s">
        <v>208</v>
      </c>
      <c r="O11731" t="s">
        <v>476</v>
      </c>
      <c r="P11731" t="s">
        <v>476</v>
      </c>
    </row>
    <row r="11732" spans="1:16">
      <c r="A11732" s="484" t="s">
        <v>45009</v>
      </c>
      <c r="B11732" s="485" t="s">
        <v>45008</v>
      </c>
      <c r="C11732" t="s">
        <v>45007</v>
      </c>
      <c r="D11732" t="s">
        <v>45006</v>
      </c>
      <c r="E11732" t="str">
        <f t="shared" si="183"/>
        <v>499523 - LE COURS MESSIDORO  PIGIER</v>
      </c>
      <c r="F11732" t="s">
        <v>31423</v>
      </c>
      <c r="G11732" t="s">
        <v>45005</v>
      </c>
      <c r="I11732" t="s">
        <v>1035</v>
      </c>
      <c r="J11732" t="s">
        <v>45004</v>
      </c>
      <c r="K11732" t="s">
        <v>208</v>
      </c>
      <c r="L11732" t="s">
        <v>45003</v>
      </c>
      <c r="N11732" t="s">
        <v>207</v>
      </c>
      <c r="O11732" t="s">
        <v>476</v>
      </c>
      <c r="P11732" t="s">
        <v>476</v>
      </c>
    </row>
    <row r="11733" spans="1:16">
      <c r="A11733" s="484" t="s">
        <v>91616</v>
      </c>
      <c r="B11733" s="485" t="s">
        <v>91615</v>
      </c>
      <c r="C11733" t="s">
        <v>91614</v>
      </c>
      <c r="D11733" t="s">
        <v>91614</v>
      </c>
      <c r="E11733" t="str">
        <f t="shared" si="183"/>
        <v>620282 - COS FI</v>
      </c>
      <c r="F11733" t="s">
        <v>922</v>
      </c>
      <c r="G11733" t="s">
        <v>28360</v>
      </c>
      <c r="I11733" t="s">
        <v>12973</v>
      </c>
      <c r="J11733" t="s">
        <v>91613</v>
      </c>
      <c r="K11733" t="s">
        <v>208</v>
      </c>
      <c r="L11733" t="s">
        <v>91612</v>
      </c>
      <c r="N11733" t="s">
        <v>208</v>
      </c>
      <c r="O11733" t="s">
        <v>476</v>
      </c>
      <c r="P11733" t="s">
        <v>476</v>
      </c>
    </row>
    <row r="11734" spans="1:16">
      <c r="A11734" s="484" t="s">
        <v>66432</v>
      </c>
      <c r="B11734" s="485" t="s">
        <v>66431</v>
      </c>
      <c r="C11734" t="s">
        <v>66430</v>
      </c>
      <c r="D11734" t="s">
        <v>66430</v>
      </c>
      <c r="E11734" t="str">
        <f t="shared" si="183"/>
        <v>523434 - GIRAUD LUC</v>
      </c>
      <c r="F11734" t="s">
        <v>1710</v>
      </c>
      <c r="G11734" t="s">
        <v>66429</v>
      </c>
      <c r="I11734" t="s">
        <v>66428</v>
      </c>
      <c r="J11734" t="s">
        <v>66427</v>
      </c>
      <c r="K11734" t="s">
        <v>208</v>
      </c>
      <c r="L11734" t="s">
        <v>66426</v>
      </c>
      <c r="N11734" t="s">
        <v>208</v>
      </c>
      <c r="O11734" t="s">
        <v>476</v>
      </c>
      <c r="P11734" t="s">
        <v>476</v>
      </c>
    </row>
    <row r="11735" spans="1:16">
      <c r="A11735" s="484" t="s">
        <v>47652</v>
      </c>
      <c r="B11735" s="485" t="s">
        <v>47651</v>
      </c>
      <c r="C11735" t="s">
        <v>47650</v>
      </c>
      <c r="D11735" t="s">
        <v>47649</v>
      </c>
      <c r="E11735" t="str">
        <f t="shared" si="183"/>
        <v>618172 - KRYSIAK LAURENT</v>
      </c>
      <c r="F11735" t="s">
        <v>31977</v>
      </c>
      <c r="G11735" t="s">
        <v>47648</v>
      </c>
      <c r="H11735" t="s">
        <v>47647</v>
      </c>
      <c r="I11735" t="s">
        <v>763</v>
      </c>
      <c r="J11735" t="s">
        <v>47646</v>
      </c>
      <c r="K11735" t="s">
        <v>208</v>
      </c>
      <c r="L11735" t="s">
        <v>47645</v>
      </c>
      <c r="N11735" t="s">
        <v>208</v>
      </c>
      <c r="O11735" t="s">
        <v>476</v>
      </c>
      <c r="P11735" t="s">
        <v>476</v>
      </c>
    </row>
    <row r="11736" spans="1:16">
      <c r="A11736" s="484" t="s">
        <v>26528</v>
      </c>
      <c r="B11736" s="485" t="s">
        <v>26527</v>
      </c>
      <c r="C11736" t="s">
        <v>26526</v>
      </c>
      <c r="D11736" t="s">
        <v>26526</v>
      </c>
      <c r="E11736" t="str">
        <f t="shared" si="183"/>
        <v>630391 - PREPA SPORTS PRO</v>
      </c>
      <c r="F11736" t="s">
        <v>12193</v>
      </c>
      <c r="G11736" t="s">
        <v>26525</v>
      </c>
      <c r="I11736" t="s">
        <v>596</v>
      </c>
      <c r="J11736" t="s">
        <v>26524</v>
      </c>
      <c r="K11736" t="s">
        <v>208</v>
      </c>
      <c r="L11736" t="s">
        <v>26523</v>
      </c>
      <c r="N11736" t="s">
        <v>208</v>
      </c>
      <c r="O11736" t="s">
        <v>476</v>
      </c>
      <c r="P11736" t="s">
        <v>476</v>
      </c>
    </row>
    <row r="11737" spans="1:16">
      <c r="A11737" s="484" t="s">
        <v>112860</v>
      </c>
      <c r="B11737" s="485" t="s">
        <v>112859</v>
      </c>
      <c r="C11737" t="s">
        <v>112858</v>
      </c>
      <c r="D11737" t="s">
        <v>112858</v>
      </c>
      <c r="E11737" t="str">
        <f t="shared" si="183"/>
        <v>444285 - BONDUELLE MARINE FORMATRICE IDE</v>
      </c>
      <c r="F11737" t="s">
        <v>33320</v>
      </c>
      <c r="G11737" t="s">
        <v>95805</v>
      </c>
      <c r="I11737" t="s">
        <v>2435</v>
      </c>
      <c r="J11737" t="s">
        <v>112857</v>
      </c>
      <c r="K11737" t="s">
        <v>208</v>
      </c>
      <c r="L11737" t="s">
        <v>112856</v>
      </c>
      <c r="N11737" t="s">
        <v>208</v>
      </c>
      <c r="O11737" t="s">
        <v>476</v>
      </c>
      <c r="P11737" t="s">
        <v>476</v>
      </c>
    </row>
    <row r="11738" spans="1:16">
      <c r="A11738" s="484" t="s">
        <v>18862</v>
      </c>
      <c r="B11738" s="485" t="s">
        <v>18861</v>
      </c>
      <c r="C11738" t="s">
        <v>18860</v>
      </c>
      <c r="D11738" t="s">
        <v>18859</v>
      </c>
      <c r="E11738" t="str">
        <f t="shared" si="183"/>
        <v>622710 - SCOP LES 2 RIVES LYON</v>
      </c>
      <c r="F11738" t="s">
        <v>18858</v>
      </c>
      <c r="G11738" t="s">
        <v>18857</v>
      </c>
      <c r="I11738" t="s">
        <v>802</v>
      </c>
      <c r="J11738" t="s">
        <v>18856</v>
      </c>
      <c r="K11738" t="s">
        <v>208</v>
      </c>
      <c r="L11738" t="s">
        <v>18855</v>
      </c>
      <c r="N11738" t="s">
        <v>208</v>
      </c>
      <c r="O11738" t="s">
        <v>476</v>
      </c>
      <c r="P11738" t="s">
        <v>476</v>
      </c>
    </row>
    <row r="11739" spans="1:16">
      <c r="A11739" s="484" t="s">
        <v>48532</v>
      </c>
      <c r="C11739" t="s">
        <v>48531</v>
      </c>
      <c r="D11739" t="s">
        <v>48530</v>
      </c>
      <c r="E11739" t="str">
        <f t="shared" si="183"/>
        <v>555484 - KAMEDIS INSTITUT ST DENIS</v>
      </c>
      <c r="F11739" t="s">
        <v>7380</v>
      </c>
      <c r="G11739" t="s">
        <v>48529</v>
      </c>
      <c r="I11739" t="s">
        <v>5864</v>
      </c>
      <c r="J11739" t="s">
        <v>48528</v>
      </c>
      <c r="K11739" t="s">
        <v>48527</v>
      </c>
      <c r="L11739" t="s">
        <v>48526</v>
      </c>
      <c r="N11739" t="s">
        <v>208</v>
      </c>
      <c r="O11739" t="s">
        <v>476</v>
      </c>
      <c r="P11739" t="s">
        <v>476</v>
      </c>
    </row>
    <row r="11740" spans="1:16">
      <c r="A11740" s="484" t="s">
        <v>134563</v>
      </c>
      <c r="B11740" s="485" t="s">
        <v>134562</v>
      </c>
      <c r="C11740" t="s">
        <v>134561</v>
      </c>
      <c r="D11740" t="s">
        <v>134561</v>
      </c>
      <c r="E11740" t="str">
        <f t="shared" si="183"/>
        <v>454655 - ADEOS FORMATIONS</v>
      </c>
      <c r="F11740" t="s">
        <v>993</v>
      </c>
      <c r="G11740" t="s">
        <v>134560</v>
      </c>
      <c r="H11740" t="s">
        <v>134559</v>
      </c>
      <c r="I11740" t="s">
        <v>40773</v>
      </c>
      <c r="J11740" t="s">
        <v>134558</v>
      </c>
      <c r="K11740" t="s">
        <v>208</v>
      </c>
      <c r="L11740" t="s">
        <v>134557</v>
      </c>
      <c r="N11740" t="s">
        <v>208</v>
      </c>
      <c r="O11740" t="s">
        <v>476</v>
      </c>
      <c r="P11740" t="s">
        <v>476</v>
      </c>
    </row>
    <row r="11741" spans="1:16">
      <c r="A11741" s="484" t="s">
        <v>78165</v>
      </c>
      <c r="B11741" s="485" t="s">
        <v>78164</v>
      </c>
      <c r="C11741" t="s">
        <v>78163</v>
      </c>
      <c r="D11741" t="s">
        <v>78162</v>
      </c>
      <c r="E11741" t="str">
        <f t="shared" si="183"/>
        <v>464181 - ERET BN</v>
      </c>
      <c r="F11741" t="s">
        <v>498</v>
      </c>
      <c r="G11741" t="s">
        <v>25457</v>
      </c>
      <c r="I11741" t="s">
        <v>6974</v>
      </c>
      <c r="J11741" t="s">
        <v>78161</v>
      </c>
      <c r="K11741" t="s">
        <v>78160</v>
      </c>
      <c r="L11741" t="s">
        <v>78159</v>
      </c>
      <c r="N11741" t="s">
        <v>208</v>
      </c>
      <c r="O11741" t="s">
        <v>476</v>
      </c>
      <c r="P11741" t="s">
        <v>476</v>
      </c>
    </row>
    <row r="11742" spans="1:16">
      <c r="A11742" s="484" t="s">
        <v>44119</v>
      </c>
      <c r="B11742" s="485" t="s">
        <v>44118</v>
      </c>
      <c r="C11742" t="s">
        <v>44117</v>
      </c>
      <c r="D11742" t="s">
        <v>44116</v>
      </c>
      <c r="E11742" t="str">
        <f t="shared" si="183"/>
        <v>459392 - LEGRAND STEPHANE</v>
      </c>
      <c r="F11742" t="s">
        <v>3297</v>
      </c>
      <c r="G11742" t="s">
        <v>44115</v>
      </c>
      <c r="I11742" t="s">
        <v>44114</v>
      </c>
      <c r="J11742" t="s">
        <v>44113</v>
      </c>
      <c r="K11742" t="s">
        <v>208</v>
      </c>
      <c r="L11742" t="s">
        <v>44112</v>
      </c>
      <c r="N11742" t="s">
        <v>208</v>
      </c>
      <c r="O11742" t="s">
        <v>476</v>
      </c>
      <c r="P11742" t="s">
        <v>476</v>
      </c>
    </row>
    <row r="11743" spans="1:16">
      <c r="A11743" s="484" t="s">
        <v>66173</v>
      </c>
      <c r="B11743" s="485" t="s">
        <v>66172</v>
      </c>
      <c r="C11743" t="s">
        <v>66171</v>
      </c>
      <c r="D11743" t="s">
        <v>66170</v>
      </c>
      <c r="E11743" t="str">
        <f t="shared" si="183"/>
        <v>662549 - GO FORMATION 57 WOIPPY</v>
      </c>
      <c r="F11743" t="s">
        <v>5676</v>
      </c>
      <c r="G11743" t="s">
        <v>66169</v>
      </c>
      <c r="I11743" t="s">
        <v>52127</v>
      </c>
      <c r="J11743" t="s">
        <v>66168</v>
      </c>
      <c r="K11743" t="s">
        <v>208</v>
      </c>
      <c r="L11743" t="s">
        <v>66167</v>
      </c>
      <c r="N11743" t="s">
        <v>208</v>
      </c>
      <c r="O11743" t="s">
        <v>476</v>
      </c>
      <c r="P11743" t="s">
        <v>476</v>
      </c>
    </row>
    <row r="11744" spans="1:16">
      <c r="A11744" s="484" t="s">
        <v>46282</v>
      </c>
      <c r="B11744" s="485" t="s">
        <v>46281</v>
      </c>
      <c r="C11744" t="s">
        <v>46280</v>
      </c>
      <c r="D11744" t="s">
        <v>46280</v>
      </c>
      <c r="E11744" t="str">
        <f t="shared" si="183"/>
        <v>460527 - LACHAUD MARIE HELENE</v>
      </c>
      <c r="F11744" t="s">
        <v>46279</v>
      </c>
      <c r="G11744" t="s">
        <v>46278</v>
      </c>
      <c r="I11744" t="s">
        <v>46277</v>
      </c>
      <c r="J11744" t="s">
        <v>46276</v>
      </c>
      <c r="K11744" t="s">
        <v>208</v>
      </c>
      <c r="L11744" t="s">
        <v>46275</v>
      </c>
      <c r="N11744" t="s">
        <v>208</v>
      </c>
      <c r="O11744" t="s">
        <v>476</v>
      </c>
      <c r="P11744" t="s">
        <v>476</v>
      </c>
    </row>
    <row r="11745" spans="1:16">
      <c r="A11745" s="484" t="s">
        <v>65441</v>
      </c>
      <c r="B11745" s="485" t="s">
        <v>65440</v>
      </c>
      <c r="C11745" t="s">
        <v>65439</v>
      </c>
      <c r="D11745" t="s">
        <v>65439</v>
      </c>
      <c r="E11745" t="str">
        <f t="shared" si="183"/>
        <v>607782 - GREENTIPS</v>
      </c>
      <c r="F11745" t="s">
        <v>8706</v>
      </c>
      <c r="G11745" t="s">
        <v>65438</v>
      </c>
      <c r="I11745" t="s">
        <v>579</v>
      </c>
      <c r="J11745" t="s">
        <v>65437</v>
      </c>
      <c r="K11745" t="s">
        <v>208</v>
      </c>
      <c r="L11745" t="s">
        <v>65436</v>
      </c>
      <c r="N11745" t="s">
        <v>208</v>
      </c>
      <c r="O11745" t="s">
        <v>476</v>
      </c>
      <c r="P11745" t="s">
        <v>476</v>
      </c>
    </row>
    <row r="11746" spans="1:16">
      <c r="A11746" s="484" t="s">
        <v>27560</v>
      </c>
      <c r="B11746" s="485" t="s">
        <v>27559</v>
      </c>
      <c r="C11746" t="s">
        <v>27558</v>
      </c>
      <c r="D11746" t="s">
        <v>27557</v>
      </c>
      <c r="E11746" t="str">
        <f t="shared" si="183"/>
        <v>593989 - PLESSIS RELAVE CHRYSTEL</v>
      </c>
      <c r="F11746" t="s">
        <v>2572</v>
      </c>
      <c r="G11746" t="s">
        <v>27556</v>
      </c>
      <c r="I11746" t="s">
        <v>811</v>
      </c>
      <c r="J11746" t="s">
        <v>27555</v>
      </c>
      <c r="K11746" t="s">
        <v>208</v>
      </c>
      <c r="L11746" t="s">
        <v>27554</v>
      </c>
      <c r="N11746" t="s">
        <v>208</v>
      </c>
      <c r="O11746" t="s">
        <v>476</v>
      </c>
      <c r="P11746" t="s">
        <v>476</v>
      </c>
    </row>
    <row r="11747" spans="1:16">
      <c r="A11747" s="484" t="s">
        <v>45213</v>
      </c>
      <c r="B11747" s="485" t="s">
        <v>45212</v>
      </c>
      <c r="C11747" t="s">
        <v>45211</v>
      </c>
      <c r="D11747" t="s">
        <v>45211</v>
      </c>
      <c r="E11747" t="str">
        <f t="shared" si="183"/>
        <v>583121 - LE BERRE BOSSUET FRANCOISE</v>
      </c>
      <c r="F11747" t="s">
        <v>45210</v>
      </c>
      <c r="G11747" t="s">
        <v>45209</v>
      </c>
      <c r="I11747" t="s">
        <v>4017</v>
      </c>
      <c r="J11747" t="s">
        <v>45208</v>
      </c>
      <c r="K11747" t="s">
        <v>208</v>
      </c>
      <c r="L11747" t="s">
        <v>45207</v>
      </c>
      <c r="N11747" t="s">
        <v>208</v>
      </c>
      <c r="O11747" t="s">
        <v>476</v>
      </c>
      <c r="P11747" t="s">
        <v>476</v>
      </c>
    </row>
    <row r="11748" spans="1:16">
      <c r="A11748" s="484" t="s">
        <v>115444</v>
      </c>
      <c r="B11748" s="485" t="s">
        <v>115443</v>
      </c>
      <c r="C11748" t="s">
        <v>115442</v>
      </c>
      <c r="D11748" t="s">
        <v>115442</v>
      </c>
      <c r="E11748" t="str">
        <f t="shared" si="183"/>
        <v>439289 - AZUR MASSAGES</v>
      </c>
      <c r="F11748" t="s">
        <v>831</v>
      </c>
      <c r="G11748" t="s">
        <v>115441</v>
      </c>
      <c r="I11748" t="s">
        <v>3641</v>
      </c>
      <c r="J11748" t="s">
        <v>115440</v>
      </c>
      <c r="K11748" t="s">
        <v>208</v>
      </c>
      <c r="L11748" t="s">
        <v>115439</v>
      </c>
      <c r="N11748" t="s">
        <v>208</v>
      </c>
      <c r="O11748" t="s">
        <v>476</v>
      </c>
      <c r="P11748" t="s">
        <v>476</v>
      </c>
    </row>
    <row r="11749" spans="1:16">
      <c r="A11749" s="484" t="s">
        <v>30517</v>
      </c>
      <c r="B11749" s="485" t="s">
        <v>30516</v>
      </c>
      <c r="C11749" t="s">
        <v>30515</v>
      </c>
      <c r="D11749" t="s">
        <v>30515</v>
      </c>
      <c r="E11749" t="str">
        <f t="shared" si="183"/>
        <v>586924 - ORTHES</v>
      </c>
      <c r="F11749" t="s">
        <v>22031</v>
      </c>
      <c r="G11749" t="s">
        <v>30514</v>
      </c>
      <c r="I11749" t="s">
        <v>30513</v>
      </c>
      <c r="K11749" t="s">
        <v>208</v>
      </c>
      <c r="L11749" t="s">
        <v>30512</v>
      </c>
      <c r="N11749" t="s">
        <v>208</v>
      </c>
      <c r="O11749" t="s">
        <v>476</v>
      </c>
      <c r="P11749" t="s">
        <v>476</v>
      </c>
    </row>
    <row r="11750" spans="1:16">
      <c r="A11750" s="484" t="s">
        <v>130207</v>
      </c>
      <c r="B11750" s="485" t="s">
        <v>130206</v>
      </c>
      <c r="C11750" t="s">
        <v>130205</v>
      </c>
      <c r="D11750" t="s">
        <v>130205</v>
      </c>
      <c r="E11750" t="str">
        <f t="shared" si="183"/>
        <v>630998 - ALLIANCE SERVICES DEVELOPPEMENT</v>
      </c>
      <c r="F11750" t="s">
        <v>17463</v>
      </c>
      <c r="G11750" t="s">
        <v>130204</v>
      </c>
      <c r="I11750" t="s">
        <v>28746</v>
      </c>
      <c r="J11750" t="s">
        <v>130203</v>
      </c>
      <c r="K11750" t="s">
        <v>208</v>
      </c>
      <c r="L11750" t="s">
        <v>130202</v>
      </c>
      <c r="N11750" t="s">
        <v>208</v>
      </c>
      <c r="O11750" t="s">
        <v>476</v>
      </c>
      <c r="P11750" t="s">
        <v>476</v>
      </c>
    </row>
    <row r="11751" spans="1:16">
      <c r="A11751" s="484" t="s">
        <v>45821</v>
      </c>
      <c r="B11751" s="485" t="s">
        <v>45820</v>
      </c>
      <c r="C11751" t="s">
        <v>45819</v>
      </c>
      <c r="D11751" t="s">
        <v>44135</v>
      </c>
      <c r="E11751" t="str">
        <f t="shared" si="183"/>
        <v>664583 - LCF</v>
      </c>
      <c r="F11751" t="s">
        <v>1142</v>
      </c>
      <c r="G11751" t="s">
        <v>45818</v>
      </c>
      <c r="H11751" t="s">
        <v>45817</v>
      </c>
      <c r="I11751" t="s">
        <v>731</v>
      </c>
      <c r="J11751" t="s">
        <v>45816</v>
      </c>
      <c r="K11751" t="s">
        <v>208</v>
      </c>
      <c r="L11751" t="s">
        <v>45815</v>
      </c>
      <c r="N11751" t="s">
        <v>208</v>
      </c>
      <c r="O11751" t="s">
        <v>476</v>
      </c>
      <c r="P11751" t="s">
        <v>476</v>
      </c>
    </row>
    <row r="11752" spans="1:16">
      <c r="A11752" s="484" t="s">
        <v>131463</v>
      </c>
      <c r="B11752" s="485" t="s">
        <v>131462</v>
      </c>
      <c r="C11752" t="s">
        <v>131461</v>
      </c>
      <c r="D11752" t="s">
        <v>131461</v>
      </c>
      <c r="E11752" t="str">
        <f t="shared" si="183"/>
        <v>526885 - AGORA SANTE</v>
      </c>
      <c r="F11752" t="s">
        <v>1952</v>
      </c>
      <c r="G11752" t="s">
        <v>131460</v>
      </c>
      <c r="I11752" t="s">
        <v>603</v>
      </c>
      <c r="J11752" t="s">
        <v>131459</v>
      </c>
      <c r="K11752" t="s">
        <v>208</v>
      </c>
      <c r="L11752" t="s">
        <v>131458</v>
      </c>
      <c r="N11752" t="s">
        <v>208</v>
      </c>
      <c r="O11752" t="s">
        <v>476</v>
      </c>
      <c r="P11752" t="s">
        <v>476</v>
      </c>
    </row>
    <row r="11753" spans="1:16">
      <c r="A11753" s="484" t="s">
        <v>84507</v>
      </c>
      <c r="B11753" s="485" t="s">
        <v>84506</v>
      </c>
      <c r="C11753" t="s">
        <v>84505</v>
      </c>
      <c r="D11753" t="s">
        <v>84504</v>
      </c>
      <c r="E11753" t="str">
        <f t="shared" si="183"/>
        <v>449301 - EMC DU JURA</v>
      </c>
      <c r="F11753" t="s">
        <v>7254</v>
      </c>
      <c r="G11753" t="s">
        <v>84503</v>
      </c>
      <c r="I11753" t="s">
        <v>4141</v>
      </c>
      <c r="J11753" t="s">
        <v>84502</v>
      </c>
      <c r="K11753" t="s">
        <v>208</v>
      </c>
      <c r="L11753" t="s">
        <v>84501</v>
      </c>
      <c r="N11753" t="s">
        <v>208</v>
      </c>
      <c r="O11753" t="s">
        <v>476</v>
      </c>
      <c r="P11753" t="s">
        <v>476</v>
      </c>
    </row>
    <row r="11754" spans="1:16">
      <c r="A11754" s="484" t="s">
        <v>65957</v>
      </c>
      <c r="B11754" s="485" t="s">
        <v>65956</v>
      </c>
      <c r="C11754" t="s">
        <v>65955</v>
      </c>
      <c r="D11754" t="s">
        <v>65955</v>
      </c>
      <c r="E11754" t="str">
        <f t="shared" si="183"/>
        <v>454795 - GONTRAN WILFRIED</v>
      </c>
      <c r="F11754" t="s">
        <v>1554</v>
      </c>
      <c r="G11754" t="s">
        <v>65954</v>
      </c>
      <c r="I11754" t="s">
        <v>603</v>
      </c>
      <c r="J11754" t="s">
        <v>65953</v>
      </c>
      <c r="K11754" t="s">
        <v>65952</v>
      </c>
      <c r="L11754" t="s">
        <v>65951</v>
      </c>
      <c r="N11754" t="s">
        <v>208</v>
      </c>
      <c r="O11754" t="s">
        <v>476</v>
      </c>
      <c r="P11754" t="s">
        <v>476</v>
      </c>
    </row>
    <row r="11755" spans="1:16">
      <c r="A11755" s="484" t="s">
        <v>130859</v>
      </c>
      <c r="B11755" s="485" t="s">
        <v>130858</v>
      </c>
      <c r="C11755" t="s">
        <v>130857</v>
      </c>
      <c r="D11755" t="s">
        <v>130857</v>
      </c>
      <c r="E11755" t="str">
        <f t="shared" si="183"/>
        <v>511961 - ALARA EXPERTISE</v>
      </c>
      <c r="F11755" t="s">
        <v>9164</v>
      </c>
      <c r="G11755" t="s">
        <v>130856</v>
      </c>
      <c r="I11755" t="s">
        <v>59135</v>
      </c>
      <c r="J11755" t="s">
        <v>130855</v>
      </c>
      <c r="K11755" t="s">
        <v>130854</v>
      </c>
      <c r="L11755" t="s">
        <v>130853</v>
      </c>
      <c r="N11755" t="s">
        <v>208</v>
      </c>
      <c r="O11755" t="s">
        <v>476</v>
      </c>
      <c r="P11755" t="s">
        <v>476</v>
      </c>
    </row>
    <row r="11756" spans="1:16">
      <c r="A11756" s="484" t="s">
        <v>83891</v>
      </c>
      <c r="B11756" s="485" t="s">
        <v>83890</v>
      </c>
      <c r="C11756" t="s">
        <v>83889</v>
      </c>
      <c r="D11756" t="s">
        <v>83889</v>
      </c>
      <c r="E11756" t="str">
        <f t="shared" si="183"/>
        <v>445642 - ECOLE FRANCAISE DE WATSU</v>
      </c>
      <c r="F11756" t="s">
        <v>5740</v>
      </c>
      <c r="G11756" t="s">
        <v>83888</v>
      </c>
      <c r="I11756" t="s">
        <v>802</v>
      </c>
      <c r="J11756" t="s">
        <v>83887</v>
      </c>
      <c r="K11756" t="s">
        <v>208</v>
      </c>
      <c r="L11756" t="s">
        <v>83886</v>
      </c>
      <c r="N11756" t="s">
        <v>208</v>
      </c>
      <c r="O11756" t="s">
        <v>476</v>
      </c>
      <c r="P11756" t="s">
        <v>476</v>
      </c>
    </row>
    <row r="11757" spans="1:16">
      <c r="A11757" s="484" t="s">
        <v>35220</v>
      </c>
      <c r="B11757" s="485" t="s">
        <v>35219</v>
      </c>
      <c r="C11757" t="s">
        <v>35218</v>
      </c>
      <c r="D11757" t="s">
        <v>35217</v>
      </c>
      <c r="E11757" t="str">
        <f t="shared" si="183"/>
        <v>449684 - MOREL LAURENT</v>
      </c>
      <c r="F11757" t="s">
        <v>1808</v>
      </c>
      <c r="G11757" t="s">
        <v>35216</v>
      </c>
      <c r="I11757" t="s">
        <v>35215</v>
      </c>
      <c r="K11757" t="s">
        <v>208</v>
      </c>
      <c r="L11757" t="s">
        <v>35214</v>
      </c>
      <c r="N11757" t="s">
        <v>208</v>
      </c>
      <c r="O11757" t="s">
        <v>476</v>
      </c>
      <c r="P11757" t="s">
        <v>476</v>
      </c>
    </row>
    <row r="11758" spans="1:16">
      <c r="A11758" s="484" t="s">
        <v>18409</v>
      </c>
      <c r="B11758" s="485" t="s">
        <v>18408</v>
      </c>
      <c r="C11758" t="s">
        <v>18407</v>
      </c>
      <c r="D11758" t="s">
        <v>18406</v>
      </c>
      <c r="E11758" t="str">
        <f t="shared" si="183"/>
        <v>616084 - SPMSI</v>
      </c>
      <c r="F11758" t="s">
        <v>18405</v>
      </c>
      <c r="G11758" t="s">
        <v>18404</v>
      </c>
      <c r="I11758" t="s">
        <v>18403</v>
      </c>
      <c r="J11758" t="s">
        <v>18402</v>
      </c>
      <c r="K11758" t="s">
        <v>208</v>
      </c>
      <c r="L11758" t="s">
        <v>18401</v>
      </c>
      <c r="N11758" t="s">
        <v>208</v>
      </c>
      <c r="O11758" t="s">
        <v>476</v>
      </c>
      <c r="P11758" t="s">
        <v>476</v>
      </c>
    </row>
    <row r="11759" spans="1:16">
      <c r="A11759" s="484" t="s">
        <v>18292</v>
      </c>
      <c r="B11759" s="485" t="s">
        <v>18291</v>
      </c>
      <c r="C11759" t="s">
        <v>18290</v>
      </c>
      <c r="D11759" t="s">
        <v>18290</v>
      </c>
      <c r="E11759" t="str">
        <f t="shared" si="183"/>
        <v>615869 - SEKELLY JULIA</v>
      </c>
      <c r="G11759" t="s">
        <v>18289</v>
      </c>
      <c r="H11759" t="s">
        <v>18288</v>
      </c>
      <c r="I11759" t="s">
        <v>18287</v>
      </c>
      <c r="J11759" t="s">
        <v>18286</v>
      </c>
      <c r="K11759" t="s">
        <v>208</v>
      </c>
      <c r="L11759" t="s">
        <v>18285</v>
      </c>
      <c r="N11759" t="s">
        <v>208</v>
      </c>
      <c r="O11759" t="s">
        <v>476</v>
      </c>
      <c r="P11759" t="s">
        <v>476</v>
      </c>
    </row>
    <row r="11760" spans="1:16">
      <c r="A11760" s="484" t="s">
        <v>111379</v>
      </c>
      <c r="B11760" s="485" t="s">
        <v>111378</v>
      </c>
      <c r="C11760" t="s">
        <v>111377</v>
      </c>
      <c r="D11760" t="s">
        <v>111376</v>
      </c>
      <c r="E11760" t="str">
        <f t="shared" si="183"/>
        <v>650778 - CA RESSOURCES HUMAINES TOULOUSE</v>
      </c>
      <c r="F11760" t="s">
        <v>28983</v>
      </c>
      <c r="G11760" t="s">
        <v>111375</v>
      </c>
      <c r="I11760" t="s">
        <v>603</v>
      </c>
      <c r="J11760" t="s">
        <v>111374</v>
      </c>
      <c r="K11760" t="s">
        <v>208</v>
      </c>
      <c r="L11760" t="s">
        <v>111373</v>
      </c>
      <c r="N11760" t="s">
        <v>208</v>
      </c>
      <c r="O11760" t="s">
        <v>476</v>
      </c>
      <c r="P11760" t="s">
        <v>476</v>
      </c>
    </row>
    <row r="11761" spans="1:16">
      <c r="A11761" s="484" t="s">
        <v>11578</v>
      </c>
      <c r="B11761" s="485" t="s">
        <v>11577</v>
      </c>
      <c r="C11761" t="s">
        <v>11576</v>
      </c>
      <c r="D11761" t="s">
        <v>11576</v>
      </c>
      <c r="E11761" t="str">
        <f t="shared" si="183"/>
        <v>544358 - SYNTHEGRAL CONSEIL</v>
      </c>
      <c r="F11761" t="s">
        <v>2408</v>
      </c>
      <c r="G11761" t="s">
        <v>11575</v>
      </c>
      <c r="I11761" t="s">
        <v>11574</v>
      </c>
      <c r="J11761" t="s">
        <v>11573</v>
      </c>
      <c r="K11761" t="s">
        <v>208</v>
      </c>
      <c r="L11761" t="s">
        <v>11572</v>
      </c>
      <c r="N11761" t="s">
        <v>208</v>
      </c>
      <c r="O11761" t="s">
        <v>476</v>
      </c>
      <c r="P11761" t="s">
        <v>476</v>
      </c>
    </row>
    <row r="11762" spans="1:16">
      <c r="A11762" s="484" t="s">
        <v>25667</v>
      </c>
      <c r="B11762" s="485" t="s">
        <v>25666</v>
      </c>
      <c r="C11762" t="s">
        <v>25665</v>
      </c>
      <c r="D11762" t="s">
        <v>25665</v>
      </c>
      <c r="E11762" t="str">
        <f t="shared" si="183"/>
        <v>483461 - PROJECTIO CONSEIL</v>
      </c>
      <c r="F11762" t="s">
        <v>1513</v>
      </c>
      <c r="G11762" t="s">
        <v>25664</v>
      </c>
      <c r="H11762" t="s">
        <v>25663</v>
      </c>
      <c r="I11762" t="s">
        <v>25662</v>
      </c>
      <c r="K11762" t="s">
        <v>208</v>
      </c>
      <c r="L11762" t="s">
        <v>25661</v>
      </c>
      <c r="N11762" t="s">
        <v>208</v>
      </c>
      <c r="O11762" t="s">
        <v>476</v>
      </c>
      <c r="P11762" t="s">
        <v>476</v>
      </c>
    </row>
    <row r="11763" spans="1:16">
      <c r="A11763" s="484" t="s">
        <v>128552</v>
      </c>
      <c r="B11763" s="485" t="s">
        <v>128551</v>
      </c>
      <c r="C11763" t="s">
        <v>128550</v>
      </c>
      <c r="D11763" t="s">
        <v>128549</v>
      </c>
      <c r="E11763" t="str">
        <f t="shared" si="183"/>
        <v>516284 - ANAXIL</v>
      </c>
      <c r="F11763" t="s">
        <v>13281</v>
      </c>
      <c r="G11763" t="s">
        <v>128548</v>
      </c>
      <c r="I11763" t="s">
        <v>31560</v>
      </c>
      <c r="K11763" t="s">
        <v>208</v>
      </c>
      <c r="L11763" t="s">
        <v>128547</v>
      </c>
      <c r="N11763" t="s">
        <v>208</v>
      </c>
      <c r="O11763" t="s">
        <v>476</v>
      </c>
      <c r="P11763" t="s">
        <v>476</v>
      </c>
    </row>
    <row r="11764" spans="1:16">
      <c r="A11764" s="484" t="s">
        <v>121463</v>
      </c>
      <c r="B11764" s="485" t="s">
        <v>121462</v>
      </c>
      <c r="C11764" t="s">
        <v>121461</v>
      </c>
      <c r="D11764" t="s">
        <v>121460</v>
      </c>
      <c r="E11764" t="str">
        <f t="shared" si="183"/>
        <v>467777 - AFTLM</v>
      </c>
      <c r="F11764" t="s">
        <v>3433</v>
      </c>
      <c r="G11764" t="s">
        <v>121459</v>
      </c>
      <c r="I11764" t="s">
        <v>626</v>
      </c>
      <c r="J11764" t="s">
        <v>121458</v>
      </c>
      <c r="K11764" t="s">
        <v>121457</v>
      </c>
      <c r="L11764" t="s">
        <v>121456</v>
      </c>
      <c r="N11764" t="s">
        <v>208</v>
      </c>
      <c r="O11764" t="s">
        <v>476</v>
      </c>
      <c r="P11764" t="s">
        <v>476</v>
      </c>
    </row>
    <row r="11765" spans="1:16">
      <c r="A11765" s="484" t="s">
        <v>47700</v>
      </c>
      <c r="B11765" s="485" t="s">
        <v>47699</v>
      </c>
      <c r="C11765" t="s">
        <v>47698</v>
      </c>
      <c r="D11765" t="s">
        <v>47697</v>
      </c>
      <c r="E11765" t="str">
        <f t="shared" si="183"/>
        <v>454254 - KRAUS JEAN-MICHEL - PST</v>
      </c>
      <c r="F11765" t="s">
        <v>1618</v>
      </c>
      <c r="H11765" t="s">
        <v>47696</v>
      </c>
      <c r="I11765" t="s">
        <v>47695</v>
      </c>
      <c r="J11765" t="s">
        <v>47694</v>
      </c>
      <c r="K11765" t="s">
        <v>208</v>
      </c>
      <c r="L11765" t="s">
        <v>47693</v>
      </c>
      <c r="N11765" t="s">
        <v>208</v>
      </c>
      <c r="O11765" t="s">
        <v>476</v>
      </c>
      <c r="P11765" t="s">
        <v>476</v>
      </c>
    </row>
    <row r="11766" spans="1:16">
      <c r="A11766" s="484" t="s">
        <v>26398</v>
      </c>
      <c r="B11766" s="485" t="s">
        <v>26397</v>
      </c>
      <c r="C11766" t="s">
        <v>26396</v>
      </c>
      <c r="D11766" t="s">
        <v>26395</v>
      </c>
      <c r="E11766" t="str">
        <f t="shared" si="183"/>
        <v>625024 - PREVACT MAUREPAS</v>
      </c>
      <c r="F11766" t="s">
        <v>26394</v>
      </c>
      <c r="G11766" t="s">
        <v>26393</v>
      </c>
      <c r="H11766" t="s">
        <v>26392</v>
      </c>
      <c r="I11766" t="s">
        <v>26391</v>
      </c>
      <c r="J11766" t="s">
        <v>26390</v>
      </c>
      <c r="K11766" t="s">
        <v>208</v>
      </c>
      <c r="L11766" t="s">
        <v>26389</v>
      </c>
      <c r="N11766" t="s">
        <v>208</v>
      </c>
      <c r="O11766" t="s">
        <v>476</v>
      </c>
      <c r="P11766" t="s">
        <v>476</v>
      </c>
    </row>
    <row r="11767" spans="1:16">
      <c r="A11767" s="484" t="s">
        <v>98736</v>
      </c>
      <c r="B11767" s="485" t="s">
        <v>98735</v>
      </c>
      <c r="C11767" t="s">
        <v>98734</v>
      </c>
      <c r="D11767" t="s">
        <v>98734</v>
      </c>
      <c r="E11767" t="str">
        <f t="shared" si="183"/>
        <v>627975 - CETERI</v>
      </c>
      <c r="F11767" t="s">
        <v>10822</v>
      </c>
      <c r="G11767" t="s">
        <v>98733</v>
      </c>
      <c r="I11767" t="s">
        <v>29210</v>
      </c>
      <c r="J11767" t="s">
        <v>98732</v>
      </c>
      <c r="K11767" t="s">
        <v>208</v>
      </c>
      <c r="L11767" t="s">
        <v>98731</v>
      </c>
      <c r="N11767" t="s">
        <v>208</v>
      </c>
      <c r="O11767" t="s">
        <v>476</v>
      </c>
      <c r="P11767" t="s">
        <v>476</v>
      </c>
    </row>
    <row r="11768" spans="1:16">
      <c r="A11768" s="484" t="s">
        <v>46586</v>
      </c>
      <c r="B11768" s="485" t="s">
        <v>46585</v>
      </c>
      <c r="C11768" t="s">
        <v>46584</v>
      </c>
      <c r="D11768" t="s">
        <v>46584</v>
      </c>
      <c r="E11768" t="str">
        <f t="shared" si="183"/>
        <v>645989 - LABHYA MIDI ATLANTIQUE</v>
      </c>
      <c r="F11768" t="s">
        <v>3986</v>
      </c>
      <c r="G11768" t="s">
        <v>46583</v>
      </c>
      <c r="I11768" t="s">
        <v>31567</v>
      </c>
      <c r="J11768" t="s">
        <v>46582</v>
      </c>
      <c r="K11768" t="s">
        <v>208</v>
      </c>
      <c r="L11768" t="s">
        <v>46581</v>
      </c>
      <c r="N11768" t="s">
        <v>208</v>
      </c>
      <c r="O11768" t="s">
        <v>476</v>
      </c>
      <c r="P11768" t="s">
        <v>476</v>
      </c>
    </row>
    <row r="11769" spans="1:16">
      <c r="A11769" s="484" t="s">
        <v>12804</v>
      </c>
      <c r="B11769" s="485" t="s">
        <v>12803</v>
      </c>
      <c r="C11769" t="s">
        <v>12802</v>
      </c>
      <c r="D11769" t="s">
        <v>12802</v>
      </c>
      <c r="E11769" t="str">
        <f t="shared" si="183"/>
        <v>614981 - STRAFORMATION</v>
      </c>
      <c r="F11769" t="s">
        <v>12801</v>
      </c>
      <c r="G11769" t="s">
        <v>12800</v>
      </c>
      <c r="I11769" t="s">
        <v>579</v>
      </c>
      <c r="J11769" t="s">
        <v>12799</v>
      </c>
      <c r="K11769" t="s">
        <v>208</v>
      </c>
      <c r="L11769" t="s">
        <v>12798</v>
      </c>
      <c r="N11769" t="s">
        <v>208</v>
      </c>
      <c r="O11769" t="s">
        <v>476</v>
      </c>
      <c r="P11769" t="s">
        <v>476</v>
      </c>
    </row>
    <row r="11770" spans="1:16">
      <c r="A11770" s="484" t="s">
        <v>83711</v>
      </c>
      <c r="B11770" s="485" t="s">
        <v>83710</v>
      </c>
      <c r="C11770" t="s">
        <v>83709</v>
      </c>
      <c r="D11770" t="s">
        <v>83708</v>
      </c>
      <c r="E11770" t="str">
        <f t="shared" si="183"/>
        <v>445769 - EIRPP</v>
      </c>
      <c r="F11770" t="s">
        <v>34717</v>
      </c>
      <c r="G11770" t="s">
        <v>83707</v>
      </c>
      <c r="I11770" t="s">
        <v>2285</v>
      </c>
      <c r="J11770" t="s">
        <v>83706</v>
      </c>
      <c r="K11770" t="s">
        <v>208</v>
      </c>
      <c r="L11770" t="s">
        <v>83705</v>
      </c>
      <c r="N11770" t="s">
        <v>208</v>
      </c>
      <c r="O11770" t="s">
        <v>476</v>
      </c>
      <c r="P11770" t="s">
        <v>476</v>
      </c>
    </row>
    <row r="11771" spans="1:16">
      <c r="A11771" s="484" t="s">
        <v>72469</v>
      </c>
      <c r="B11771" s="485" t="s">
        <v>72468</v>
      </c>
      <c r="C11771" t="s">
        <v>72467</v>
      </c>
      <c r="D11771" t="s">
        <v>72466</v>
      </c>
      <c r="E11771" t="str">
        <f t="shared" si="183"/>
        <v>515231 - FERNANDES IVONE</v>
      </c>
      <c r="F11771" t="s">
        <v>51830</v>
      </c>
      <c r="G11771" t="s">
        <v>72465</v>
      </c>
      <c r="H11771" t="s">
        <v>72464</v>
      </c>
      <c r="I11771" t="s">
        <v>72463</v>
      </c>
      <c r="J11771" t="s">
        <v>72462</v>
      </c>
      <c r="K11771" t="s">
        <v>208</v>
      </c>
      <c r="L11771" t="s">
        <v>72461</v>
      </c>
      <c r="N11771" t="s">
        <v>208</v>
      </c>
      <c r="O11771" t="s">
        <v>476</v>
      </c>
      <c r="P11771" t="s">
        <v>476</v>
      </c>
    </row>
    <row r="11772" spans="1:16">
      <c r="A11772" s="484" t="s">
        <v>116551</v>
      </c>
      <c r="B11772" s="485" t="s">
        <v>116550</v>
      </c>
      <c r="C11772" t="s">
        <v>116549</v>
      </c>
      <c r="D11772" t="s">
        <v>116549</v>
      </c>
      <c r="E11772" t="str">
        <f t="shared" si="183"/>
        <v>671010 - AUTO ECOLE DU BEL EBAT</v>
      </c>
      <c r="F11772" t="s">
        <v>2603</v>
      </c>
      <c r="G11772" t="s">
        <v>54668</v>
      </c>
      <c r="I11772" t="s">
        <v>7856</v>
      </c>
      <c r="J11772" t="s">
        <v>116548</v>
      </c>
      <c r="K11772" t="s">
        <v>208</v>
      </c>
      <c r="L11772" t="s">
        <v>116547</v>
      </c>
      <c r="N11772" t="s">
        <v>208</v>
      </c>
      <c r="O11772" t="s">
        <v>476</v>
      </c>
      <c r="P11772" t="s">
        <v>476</v>
      </c>
    </row>
    <row r="11773" spans="1:16">
      <c r="A11773" s="484" t="s">
        <v>128408</v>
      </c>
      <c r="B11773" s="485" t="s">
        <v>128407</v>
      </c>
      <c r="C11773" t="s">
        <v>128406</v>
      </c>
      <c r="D11773" t="s">
        <v>128406</v>
      </c>
      <c r="E11773" t="str">
        <f t="shared" si="183"/>
        <v>651266 - ANGALEA CONSEIL</v>
      </c>
      <c r="F11773" t="s">
        <v>20208</v>
      </c>
      <c r="G11773" t="s">
        <v>128405</v>
      </c>
      <c r="I11773" t="s">
        <v>43547</v>
      </c>
      <c r="J11773" t="s">
        <v>128404</v>
      </c>
      <c r="K11773" t="s">
        <v>208</v>
      </c>
      <c r="L11773" t="s">
        <v>128403</v>
      </c>
      <c r="N11773" t="s">
        <v>208</v>
      </c>
      <c r="O11773" t="s">
        <v>476</v>
      </c>
      <c r="P11773" t="s">
        <v>476</v>
      </c>
    </row>
    <row r="11774" spans="1:16">
      <c r="A11774" s="484" t="s">
        <v>74453</v>
      </c>
      <c r="B11774" s="485" t="s">
        <v>74452</v>
      </c>
      <c r="C11774" t="s">
        <v>74451</v>
      </c>
      <c r="D11774" t="s">
        <v>74451</v>
      </c>
      <c r="E11774" t="str">
        <f t="shared" si="183"/>
        <v>670704 - EYES IN PROGRESS</v>
      </c>
      <c r="F11774" t="s">
        <v>4614</v>
      </c>
      <c r="G11774" t="s">
        <v>74450</v>
      </c>
      <c r="I11774" t="s">
        <v>603</v>
      </c>
      <c r="J11774" t="s">
        <v>74449</v>
      </c>
      <c r="K11774" t="s">
        <v>208</v>
      </c>
      <c r="L11774" t="s">
        <v>74448</v>
      </c>
      <c r="N11774" t="s">
        <v>208</v>
      </c>
      <c r="O11774" t="s">
        <v>476</v>
      </c>
      <c r="P11774" t="s">
        <v>476</v>
      </c>
    </row>
    <row r="11775" spans="1:16">
      <c r="A11775" s="484" t="s">
        <v>25618</v>
      </c>
      <c r="B11775" s="485" t="s">
        <v>25617</v>
      </c>
      <c r="C11775" t="s">
        <v>25616</v>
      </c>
      <c r="D11775" t="s">
        <v>25615</v>
      </c>
      <c r="E11775" t="str">
        <f t="shared" si="183"/>
        <v>441510 - P &amp; F</v>
      </c>
      <c r="F11775" t="s">
        <v>2242</v>
      </c>
      <c r="G11775" t="s">
        <v>25614</v>
      </c>
      <c r="I11775" t="s">
        <v>1279</v>
      </c>
      <c r="J11775" t="s">
        <v>25613</v>
      </c>
      <c r="K11775" t="s">
        <v>25612</v>
      </c>
      <c r="L11775" t="s">
        <v>25611</v>
      </c>
      <c r="N11775" t="s">
        <v>208</v>
      </c>
      <c r="O11775" t="s">
        <v>476</v>
      </c>
      <c r="P11775" t="s">
        <v>476</v>
      </c>
    </row>
    <row r="11776" spans="1:16">
      <c r="A11776" s="484" t="s">
        <v>41483</v>
      </c>
      <c r="B11776" s="485" t="s">
        <v>41482</v>
      </c>
      <c r="C11776" t="s">
        <v>41481</v>
      </c>
      <c r="D11776" t="s">
        <v>41481</v>
      </c>
      <c r="E11776" t="str">
        <f t="shared" si="183"/>
        <v>444583 - LUSIS AVOCATS</v>
      </c>
      <c r="F11776" t="s">
        <v>2408</v>
      </c>
      <c r="G11776" t="s">
        <v>41480</v>
      </c>
      <c r="I11776" t="s">
        <v>1207</v>
      </c>
      <c r="J11776" t="s">
        <v>41479</v>
      </c>
      <c r="K11776" t="s">
        <v>208</v>
      </c>
      <c r="L11776" t="s">
        <v>41478</v>
      </c>
      <c r="N11776" t="s">
        <v>208</v>
      </c>
      <c r="O11776" t="s">
        <v>476</v>
      </c>
      <c r="P11776" t="s">
        <v>476</v>
      </c>
    </row>
    <row r="11777" spans="1:16">
      <c r="A11777" s="484" t="s">
        <v>88296</v>
      </c>
      <c r="B11777" s="485" t="s">
        <v>88295</v>
      </c>
      <c r="C11777" t="s">
        <v>88294</v>
      </c>
      <c r="D11777" t="s">
        <v>88293</v>
      </c>
      <c r="E11777" t="str">
        <f t="shared" si="183"/>
        <v>651308 - DELAHAYE NOEMIE</v>
      </c>
      <c r="F11777" t="s">
        <v>14411</v>
      </c>
      <c r="G11777" t="s">
        <v>88292</v>
      </c>
      <c r="I11777" t="s">
        <v>88291</v>
      </c>
      <c r="J11777" t="s">
        <v>88290</v>
      </c>
      <c r="K11777" t="s">
        <v>208</v>
      </c>
      <c r="L11777" t="s">
        <v>88289</v>
      </c>
      <c r="N11777" t="s">
        <v>208</v>
      </c>
      <c r="O11777" t="s">
        <v>476</v>
      </c>
      <c r="P11777" t="s">
        <v>476</v>
      </c>
    </row>
    <row r="11778" spans="1:16">
      <c r="A11778" s="484" t="s">
        <v>89523</v>
      </c>
      <c r="B11778" s="485" t="s">
        <v>89522</v>
      </c>
      <c r="C11778" t="s">
        <v>89521</v>
      </c>
      <c r="D11778" t="s">
        <v>89521</v>
      </c>
      <c r="E11778" t="str">
        <f t="shared" ref="E11778:E11841" si="184">_xlfn.CONCAT(L11778," - ",D11778)</f>
        <v>526198 - CURSUS COMPETENCES</v>
      </c>
      <c r="F11778" t="s">
        <v>3131</v>
      </c>
      <c r="G11778" t="s">
        <v>25203</v>
      </c>
      <c r="I11778" t="s">
        <v>1799</v>
      </c>
      <c r="J11778" t="s">
        <v>89520</v>
      </c>
      <c r="K11778" t="s">
        <v>208</v>
      </c>
      <c r="L11778" t="s">
        <v>89519</v>
      </c>
      <c r="N11778" t="s">
        <v>208</v>
      </c>
      <c r="O11778" t="s">
        <v>476</v>
      </c>
      <c r="P11778" t="s">
        <v>476</v>
      </c>
    </row>
    <row r="11779" spans="1:16">
      <c r="A11779" s="484" t="s">
        <v>63127</v>
      </c>
      <c r="B11779" s="485" t="s">
        <v>63126</v>
      </c>
      <c r="C11779" t="s">
        <v>63125</v>
      </c>
      <c r="D11779" t="s">
        <v>63125</v>
      </c>
      <c r="E11779" t="str">
        <f t="shared" si="184"/>
        <v>612261 - GRZESICA PIERRE - FORMA TIS</v>
      </c>
      <c r="F11779" t="s">
        <v>47462</v>
      </c>
      <c r="G11779" t="s">
        <v>63124</v>
      </c>
      <c r="I11779" t="s">
        <v>63123</v>
      </c>
      <c r="J11779" t="s">
        <v>63122</v>
      </c>
      <c r="K11779" t="s">
        <v>208</v>
      </c>
      <c r="L11779" t="s">
        <v>63121</v>
      </c>
      <c r="N11779" t="s">
        <v>208</v>
      </c>
      <c r="O11779" t="s">
        <v>476</v>
      </c>
      <c r="P11779" t="s">
        <v>476</v>
      </c>
    </row>
    <row r="11780" spans="1:16">
      <c r="A11780" s="484" t="s">
        <v>1754</v>
      </c>
      <c r="B11780" s="485" t="s">
        <v>1753</v>
      </c>
      <c r="C11780" t="s">
        <v>1752</v>
      </c>
      <c r="D11780" t="s">
        <v>1752</v>
      </c>
      <c r="E11780" t="str">
        <f t="shared" si="184"/>
        <v>681325 - XAVIER COURT RESSOURCES</v>
      </c>
      <c r="G11780" t="s">
        <v>1751</v>
      </c>
      <c r="I11780" t="s">
        <v>626</v>
      </c>
      <c r="J11780" t="s">
        <v>1750</v>
      </c>
      <c r="K11780" t="s">
        <v>208</v>
      </c>
      <c r="L11780" t="s">
        <v>1749</v>
      </c>
      <c r="N11780" t="s">
        <v>208</v>
      </c>
      <c r="O11780" t="s">
        <v>476</v>
      </c>
      <c r="P11780" t="s">
        <v>476</v>
      </c>
    </row>
    <row r="11781" spans="1:16">
      <c r="A11781" s="484" t="s">
        <v>899</v>
      </c>
      <c r="B11781" s="485" t="s">
        <v>898</v>
      </c>
      <c r="C11781" t="s">
        <v>897</v>
      </c>
      <c r="D11781" t="s">
        <v>897</v>
      </c>
      <c r="E11781" t="str">
        <f t="shared" si="184"/>
        <v>445850 - 2H FORMATION</v>
      </c>
      <c r="F11781" t="s">
        <v>683</v>
      </c>
      <c r="G11781" t="s">
        <v>896</v>
      </c>
      <c r="I11781" t="s">
        <v>895</v>
      </c>
      <c r="K11781" t="s">
        <v>208</v>
      </c>
      <c r="L11781" t="s">
        <v>894</v>
      </c>
      <c r="N11781" t="s">
        <v>208</v>
      </c>
      <c r="O11781" t="s">
        <v>476</v>
      </c>
      <c r="P11781" t="s">
        <v>476</v>
      </c>
    </row>
    <row r="11782" spans="1:16">
      <c r="A11782" s="484" t="s">
        <v>128363</v>
      </c>
      <c r="B11782" s="485" t="s">
        <v>128362</v>
      </c>
      <c r="C11782" t="s">
        <v>128361</v>
      </c>
      <c r="D11782" t="s">
        <v>128360</v>
      </c>
      <c r="E11782" t="str">
        <f t="shared" si="184"/>
        <v>641340 - ANGLAIS @ NICE ST LAURENT DU VAR</v>
      </c>
      <c r="F11782" t="s">
        <v>19307</v>
      </c>
      <c r="G11782" t="s">
        <v>128359</v>
      </c>
      <c r="H11782" t="s">
        <v>128358</v>
      </c>
      <c r="I11782" t="s">
        <v>31429</v>
      </c>
      <c r="J11782" t="s">
        <v>128357</v>
      </c>
      <c r="K11782" t="s">
        <v>208</v>
      </c>
      <c r="L11782" t="s">
        <v>128356</v>
      </c>
      <c r="N11782" t="s">
        <v>208</v>
      </c>
      <c r="O11782" t="s">
        <v>476</v>
      </c>
      <c r="P11782" t="s">
        <v>476</v>
      </c>
    </row>
    <row r="11783" spans="1:16">
      <c r="A11783" s="484" t="s">
        <v>42374</v>
      </c>
      <c r="B11783" s="485" t="s">
        <v>42373</v>
      </c>
      <c r="C11783" t="s">
        <v>42372</v>
      </c>
      <c r="D11783" t="s">
        <v>42372</v>
      </c>
      <c r="E11783" t="str">
        <f t="shared" si="184"/>
        <v>680450 - LINGUAID FRANCE</v>
      </c>
      <c r="F11783" t="s">
        <v>9993</v>
      </c>
      <c r="G11783" t="s">
        <v>42371</v>
      </c>
      <c r="I11783" t="s">
        <v>42370</v>
      </c>
      <c r="J11783" t="s">
        <v>42369</v>
      </c>
      <c r="K11783" t="s">
        <v>208</v>
      </c>
      <c r="L11783" t="s">
        <v>42368</v>
      </c>
      <c r="N11783" t="s">
        <v>208</v>
      </c>
      <c r="O11783" t="s">
        <v>476</v>
      </c>
      <c r="P11783" t="s">
        <v>476</v>
      </c>
    </row>
    <row r="11784" spans="1:16">
      <c r="A11784" s="484" t="s">
        <v>42355</v>
      </c>
      <c r="B11784" s="485" t="s">
        <v>42354</v>
      </c>
      <c r="C11784" t="s">
        <v>42353</v>
      </c>
      <c r="D11784" t="s">
        <v>42352</v>
      </c>
      <c r="E11784" t="str">
        <f t="shared" si="184"/>
        <v>626703 - LINGUAPHONE NT PARIS</v>
      </c>
      <c r="F11784" t="s">
        <v>4558</v>
      </c>
      <c r="G11784" t="s">
        <v>42351</v>
      </c>
      <c r="I11784" t="s">
        <v>626</v>
      </c>
      <c r="K11784" t="s">
        <v>208</v>
      </c>
      <c r="L11784" t="s">
        <v>42350</v>
      </c>
      <c r="N11784" t="s">
        <v>208</v>
      </c>
      <c r="O11784" t="s">
        <v>476</v>
      </c>
      <c r="P11784" t="s">
        <v>476</v>
      </c>
    </row>
    <row r="11785" spans="1:16">
      <c r="A11785" s="484" t="s">
        <v>38203</v>
      </c>
      <c r="B11785" s="485" t="s">
        <v>38202</v>
      </c>
      <c r="C11785" t="s">
        <v>38201</v>
      </c>
      <c r="D11785" t="s">
        <v>38201</v>
      </c>
      <c r="E11785" t="str">
        <f t="shared" si="184"/>
        <v>651254 - MARJORIE MAKEOVER II</v>
      </c>
      <c r="F11785" t="s">
        <v>14411</v>
      </c>
      <c r="G11785" t="s">
        <v>38200</v>
      </c>
      <c r="I11785" t="s">
        <v>4007</v>
      </c>
      <c r="J11785" t="s">
        <v>38199</v>
      </c>
      <c r="K11785" t="s">
        <v>208</v>
      </c>
      <c r="L11785" t="s">
        <v>38198</v>
      </c>
      <c r="N11785" t="s">
        <v>208</v>
      </c>
      <c r="O11785" t="s">
        <v>476</v>
      </c>
      <c r="P11785" t="s">
        <v>476</v>
      </c>
    </row>
    <row r="11786" spans="1:16">
      <c r="A11786" s="484" t="s">
        <v>117008</v>
      </c>
      <c r="B11786" s="485" t="s">
        <v>117007</v>
      </c>
      <c r="C11786" t="s">
        <v>117006</v>
      </c>
      <c r="D11786" t="s">
        <v>117005</v>
      </c>
      <c r="E11786" t="str">
        <f t="shared" si="184"/>
        <v>594430 - AAP</v>
      </c>
      <c r="F11786" t="s">
        <v>1568</v>
      </c>
      <c r="G11786" t="s">
        <v>117004</v>
      </c>
      <c r="H11786" t="s">
        <v>117003</v>
      </c>
      <c r="I11786" t="s">
        <v>14260</v>
      </c>
      <c r="J11786" t="s">
        <v>117002</v>
      </c>
      <c r="K11786" t="s">
        <v>208</v>
      </c>
      <c r="L11786" t="s">
        <v>117001</v>
      </c>
      <c r="N11786" t="s">
        <v>208</v>
      </c>
      <c r="O11786" t="s">
        <v>476</v>
      </c>
      <c r="P11786" t="s">
        <v>476</v>
      </c>
    </row>
    <row r="11787" spans="1:16">
      <c r="A11787" s="484" t="s">
        <v>65994</v>
      </c>
      <c r="B11787" s="485" t="s">
        <v>65993</v>
      </c>
      <c r="C11787" t="s">
        <v>65992</v>
      </c>
      <c r="D11787" t="s">
        <v>65992</v>
      </c>
      <c r="E11787" t="str">
        <f t="shared" si="184"/>
        <v>593175 - GONCALVES SANDRA</v>
      </c>
      <c r="F11787" t="s">
        <v>10822</v>
      </c>
      <c r="G11787" t="s">
        <v>65991</v>
      </c>
      <c r="H11787" t="s">
        <v>65990</v>
      </c>
      <c r="I11787" t="s">
        <v>65909</v>
      </c>
      <c r="J11787" t="s">
        <v>65989</v>
      </c>
      <c r="K11787" t="s">
        <v>208</v>
      </c>
      <c r="L11787" t="s">
        <v>65988</v>
      </c>
      <c r="N11787" t="s">
        <v>208</v>
      </c>
      <c r="O11787" t="s">
        <v>476</v>
      </c>
      <c r="P11787" t="s">
        <v>476</v>
      </c>
    </row>
    <row r="11788" spans="1:16">
      <c r="A11788" s="484" t="s">
        <v>125521</v>
      </c>
      <c r="B11788" s="485" t="s">
        <v>125520</v>
      </c>
      <c r="C11788" t="s">
        <v>125519</v>
      </c>
      <c r="D11788" t="s">
        <v>125518</v>
      </c>
      <c r="E11788" t="str">
        <f t="shared" si="184"/>
        <v>447134 - APPEA</v>
      </c>
      <c r="F11788" t="s">
        <v>8040</v>
      </c>
      <c r="G11788" t="s">
        <v>125517</v>
      </c>
      <c r="I11788" t="s">
        <v>626</v>
      </c>
      <c r="J11788" t="s">
        <v>125516</v>
      </c>
      <c r="K11788" t="s">
        <v>208</v>
      </c>
      <c r="L11788" t="s">
        <v>125515</v>
      </c>
      <c r="N11788" t="s">
        <v>208</v>
      </c>
      <c r="O11788" t="s">
        <v>476</v>
      </c>
      <c r="P11788" t="s">
        <v>476</v>
      </c>
    </row>
    <row r="11789" spans="1:16">
      <c r="A11789" s="484" t="s">
        <v>131145</v>
      </c>
      <c r="B11789" s="485" t="s">
        <v>131144</v>
      </c>
      <c r="C11789" t="s">
        <v>131143</v>
      </c>
      <c r="D11789" t="s">
        <v>131143</v>
      </c>
      <c r="E11789" t="str">
        <f t="shared" si="184"/>
        <v>659678 - AIROBJECT</v>
      </c>
      <c r="F11789" t="s">
        <v>1200</v>
      </c>
      <c r="G11789" t="s">
        <v>131142</v>
      </c>
      <c r="I11789" t="s">
        <v>131141</v>
      </c>
      <c r="J11789" t="s">
        <v>131140</v>
      </c>
      <c r="K11789" t="s">
        <v>208</v>
      </c>
      <c r="L11789" t="s">
        <v>131139</v>
      </c>
      <c r="N11789" t="s">
        <v>207</v>
      </c>
      <c r="O11789" t="s">
        <v>476</v>
      </c>
      <c r="P11789" t="s">
        <v>476</v>
      </c>
    </row>
    <row r="11790" spans="1:16">
      <c r="A11790" s="484" t="s">
        <v>120218</v>
      </c>
      <c r="B11790" s="485" t="s">
        <v>120217</v>
      </c>
      <c r="C11790" t="s">
        <v>120216</v>
      </c>
      <c r="D11790" t="s">
        <v>120215</v>
      </c>
      <c r="E11790" t="str">
        <f t="shared" si="184"/>
        <v>449775 - ANDEP</v>
      </c>
      <c r="F11790" t="s">
        <v>4598</v>
      </c>
      <c r="G11790" t="s">
        <v>120214</v>
      </c>
      <c r="H11790" t="s">
        <v>120213</v>
      </c>
      <c r="I11790" t="s">
        <v>56548</v>
      </c>
      <c r="J11790" t="s">
        <v>120212</v>
      </c>
      <c r="K11790" t="s">
        <v>208</v>
      </c>
      <c r="L11790" t="s">
        <v>120211</v>
      </c>
      <c r="N11790" t="s">
        <v>208</v>
      </c>
      <c r="O11790" t="s">
        <v>476</v>
      </c>
      <c r="P11790" t="s">
        <v>476</v>
      </c>
    </row>
    <row r="11791" spans="1:16">
      <c r="A11791" s="484" t="s">
        <v>131098</v>
      </c>
      <c r="B11791" s="485" t="s">
        <v>131097</v>
      </c>
      <c r="C11791" t="s">
        <v>131096</v>
      </c>
      <c r="D11791" t="s">
        <v>131096</v>
      </c>
      <c r="E11791" t="str">
        <f t="shared" si="184"/>
        <v>675982 - AIXEO</v>
      </c>
      <c r="F11791" t="s">
        <v>4010</v>
      </c>
      <c r="G11791" t="s">
        <v>131095</v>
      </c>
      <c r="I11791" t="s">
        <v>596</v>
      </c>
      <c r="J11791" t="s">
        <v>131094</v>
      </c>
      <c r="K11791" t="s">
        <v>208</v>
      </c>
      <c r="L11791" t="s">
        <v>131093</v>
      </c>
      <c r="N11791" t="s">
        <v>208</v>
      </c>
      <c r="O11791" t="s">
        <v>476</v>
      </c>
      <c r="P11791" t="s">
        <v>476</v>
      </c>
    </row>
    <row r="11792" spans="1:16">
      <c r="A11792" s="484" t="s">
        <v>82571</v>
      </c>
      <c r="B11792" s="485" t="s">
        <v>82570</v>
      </c>
      <c r="C11792" t="s">
        <v>82569</v>
      </c>
      <c r="D11792" t="s">
        <v>82569</v>
      </c>
      <c r="E11792" t="str">
        <f t="shared" si="184"/>
        <v>615481 - EDIBOUCH'</v>
      </c>
      <c r="F11792" t="s">
        <v>29035</v>
      </c>
      <c r="G11792" t="s">
        <v>82568</v>
      </c>
      <c r="H11792" t="s">
        <v>82567</v>
      </c>
      <c r="I11792" t="s">
        <v>39514</v>
      </c>
      <c r="K11792" t="s">
        <v>208</v>
      </c>
      <c r="L11792" t="s">
        <v>82566</v>
      </c>
      <c r="N11792" t="s">
        <v>208</v>
      </c>
      <c r="O11792" t="s">
        <v>476</v>
      </c>
      <c r="P11792" t="s">
        <v>476</v>
      </c>
    </row>
    <row r="11793" spans="1:16">
      <c r="A11793" s="484" t="s">
        <v>69543</v>
      </c>
      <c r="B11793" s="485" t="s">
        <v>69542</v>
      </c>
      <c r="C11793" t="s">
        <v>69541</v>
      </c>
      <c r="D11793" t="s">
        <v>69540</v>
      </c>
      <c r="E11793" t="str">
        <f t="shared" si="184"/>
        <v>446178 - FAE</v>
      </c>
      <c r="F11793" t="s">
        <v>7671</v>
      </c>
      <c r="G11793" t="s">
        <v>69539</v>
      </c>
      <c r="I11793" t="s">
        <v>1035</v>
      </c>
      <c r="J11793" t="s">
        <v>69538</v>
      </c>
      <c r="K11793" t="s">
        <v>69537</v>
      </c>
      <c r="L11793" t="s">
        <v>69536</v>
      </c>
      <c r="N11793" t="s">
        <v>208</v>
      </c>
      <c r="O11793" t="s">
        <v>476</v>
      </c>
      <c r="P11793" t="s">
        <v>476</v>
      </c>
    </row>
    <row r="11794" spans="1:16">
      <c r="A11794" s="484" t="s">
        <v>109865</v>
      </c>
      <c r="B11794" s="485" t="s">
        <v>109864</v>
      </c>
      <c r="C11794" t="s">
        <v>109863</v>
      </c>
      <c r="D11794" t="s">
        <v>109863</v>
      </c>
      <c r="E11794" t="str">
        <f t="shared" si="184"/>
        <v>517367 - CARON PATRICE BFCIS</v>
      </c>
      <c r="F11794" t="s">
        <v>2572</v>
      </c>
      <c r="G11794" t="s">
        <v>109862</v>
      </c>
      <c r="I11794" t="s">
        <v>109861</v>
      </c>
      <c r="J11794" t="s">
        <v>109860</v>
      </c>
      <c r="K11794" t="s">
        <v>208</v>
      </c>
      <c r="L11794" t="s">
        <v>109859</v>
      </c>
      <c r="N11794" t="s">
        <v>208</v>
      </c>
      <c r="O11794" t="s">
        <v>476</v>
      </c>
      <c r="P11794" t="s">
        <v>476</v>
      </c>
    </row>
    <row r="11795" spans="1:16">
      <c r="A11795" s="484" t="s">
        <v>19622</v>
      </c>
      <c r="B11795" s="485" t="s">
        <v>19621</v>
      </c>
      <c r="C11795" t="s">
        <v>19620</v>
      </c>
      <c r="D11795" t="s">
        <v>19620</v>
      </c>
      <c r="E11795" t="str">
        <f t="shared" si="184"/>
        <v>619929 - SAT SECURITY ACADEMY TRAINING</v>
      </c>
      <c r="F11795" t="s">
        <v>19619</v>
      </c>
      <c r="G11795" t="s">
        <v>19618</v>
      </c>
      <c r="I11795" t="s">
        <v>626</v>
      </c>
      <c r="J11795" t="s">
        <v>19617</v>
      </c>
      <c r="K11795" t="s">
        <v>208</v>
      </c>
      <c r="L11795" t="s">
        <v>19616</v>
      </c>
      <c r="N11795" t="s">
        <v>208</v>
      </c>
      <c r="O11795" t="s">
        <v>476</v>
      </c>
      <c r="P11795" t="s">
        <v>476</v>
      </c>
    </row>
    <row r="11796" spans="1:16">
      <c r="A11796" s="484" t="s">
        <v>12843</v>
      </c>
      <c r="B11796" s="485" t="s">
        <v>12842</v>
      </c>
      <c r="C11796" t="s">
        <v>12841</v>
      </c>
      <c r="D11796" t="s">
        <v>12841</v>
      </c>
      <c r="E11796" t="str">
        <f t="shared" si="184"/>
        <v>553979 - STOPORISK</v>
      </c>
      <c r="F11796" t="s">
        <v>12840</v>
      </c>
      <c r="G11796" t="s">
        <v>12839</v>
      </c>
      <c r="I11796" t="s">
        <v>860</v>
      </c>
      <c r="K11796" t="s">
        <v>208</v>
      </c>
      <c r="L11796" t="s">
        <v>12838</v>
      </c>
      <c r="N11796" t="s">
        <v>208</v>
      </c>
      <c r="O11796" t="s">
        <v>476</v>
      </c>
      <c r="P11796" t="s">
        <v>476</v>
      </c>
    </row>
    <row r="11797" spans="1:16">
      <c r="A11797" s="484" t="s">
        <v>45742</v>
      </c>
      <c r="B11797" s="485" t="s">
        <v>45741</v>
      </c>
      <c r="C11797" t="s">
        <v>45740</v>
      </c>
      <c r="D11797" t="s">
        <v>45740</v>
      </c>
      <c r="E11797" t="str">
        <f t="shared" si="184"/>
        <v>575938 - LAPOUGE ISABELLE</v>
      </c>
      <c r="F11797" t="s">
        <v>45739</v>
      </c>
      <c r="G11797" t="s">
        <v>45738</v>
      </c>
      <c r="I11797" t="s">
        <v>6719</v>
      </c>
      <c r="J11797" t="s">
        <v>45737</v>
      </c>
      <c r="K11797" t="s">
        <v>208</v>
      </c>
      <c r="L11797" t="s">
        <v>45736</v>
      </c>
      <c r="N11797" t="s">
        <v>208</v>
      </c>
      <c r="O11797" t="s">
        <v>476</v>
      </c>
      <c r="P11797" t="s">
        <v>476</v>
      </c>
    </row>
    <row r="11798" spans="1:16">
      <c r="A11798" s="484" t="s">
        <v>96628</v>
      </c>
      <c r="B11798" s="485" t="s">
        <v>96627</v>
      </c>
      <c r="C11798" t="s">
        <v>96626</v>
      </c>
      <c r="D11798" t="s">
        <v>96625</v>
      </c>
      <c r="E11798" t="str">
        <f t="shared" si="184"/>
        <v>681192 - CHARLEAMINE AURELIE</v>
      </c>
      <c r="F11798" t="s">
        <v>59608</v>
      </c>
      <c r="G11798" t="s">
        <v>96624</v>
      </c>
      <c r="H11798" t="s">
        <v>96623</v>
      </c>
      <c r="I11798" t="s">
        <v>96622</v>
      </c>
      <c r="J11798" t="s">
        <v>96621</v>
      </c>
      <c r="K11798" t="s">
        <v>208</v>
      </c>
      <c r="L11798" t="s">
        <v>96620</v>
      </c>
      <c r="N11798" t="s">
        <v>208</v>
      </c>
      <c r="O11798" t="s">
        <v>476</v>
      </c>
      <c r="P11798" t="s">
        <v>476</v>
      </c>
    </row>
    <row r="11799" spans="1:16">
      <c r="A11799" s="484" t="s">
        <v>24303</v>
      </c>
      <c r="B11799" s="485" t="s">
        <v>24302</v>
      </c>
      <c r="C11799" t="s">
        <v>24301</v>
      </c>
      <c r="D11799" t="s">
        <v>24301</v>
      </c>
      <c r="E11799" t="str">
        <f t="shared" si="184"/>
        <v>609936 - QUALITEVAL ENTREPRISE</v>
      </c>
      <c r="F11799" t="s">
        <v>1641</v>
      </c>
      <c r="G11799" t="s">
        <v>24300</v>
      </c>
      <c r="I11799" t="s">
        <v>24299</v>
      </c>
      <c r="J11799" t="s">
        <v>24298</v>
      </c>
      <c r="K11799" t="s">
        <v>24297</v>
      </c>
      <c r="L11799" t="s">
        <v>24296</v>
      </c>
      <c r="N11799" t="s">
        <v>208</v>
      </c>
      <c r="O11799" t="s">
        <v>476</v>
      </c>
      <c r="P11799" t="s">
        <v>476</v>
      </c>
    </row>
    <row r="11800" spans="1:16">
      <c r="A11800" s="484" t="s">
        <v>68467</v>
      </c>
      <c r="B11800" s="485" t="s">
        <v>68466</v>
      </c>
      <c r="C11800" t="s">
        <v>68465</v>
      </c>
      <c r="D11800" t="s">
        <v>68465</v>
      </c>
      <c r="E11800" t="str">
        <f t="shared" si="184"/>
        <v>571350 - FRANCESCHI NADINE CONSEIL</v>
      </c>
      <c r="F11800" t="s">
        <v>1513</v>
      </c>
      <c r="G11800" t="s">
        <v>45421</v>
      </c>
      <c r="H11800" t="s">
        <v>68464</v>
      </c>
      <c r="I11800" t="s">
        <v>1321</v>
      </c>
      <c r="J11800" t="s">
        <v>68463</v>
      </c>
      <c r="K11800" t="s">
        <v>208</v>
      </c>
      <c r="L11800" t="s">
        <v>68462</v>
      </c>
      <c r="N11800" t="s">
        <v>208</v>
      </c>
      <c r="O11800" t="s">
        <v>476</v>
      </c>
      <c r="P11800" t="s">
        <v>476</v>
      </c>
    </row>
    <row r="11801" spans="1:16">
      <c r="A11801" s="484" t="s">
        <v>92834</v>
      </c>
      <c r="B11801" s="485" t="s">
        <v>92833</v>
      </c>
      <c r="C11801" t="s">
        <v>92832</v>
      </c>
      <c r="D11801" t="s">
        <v>92831</v>
      </c>
      <c r="E11801" t="str">
        <f t="shared" si="184"/>
        <v>472608 - CAMKEYS</v>
      </c>
      <c r="F11801" t="s">
        <v>1250</v>
      </c>
      <c r="G11801" t="s">
        <v>92830</v>
      </c>
      <c r="I11801" t="s">
        <v>626</v>
      </c>
      <c r="J11801" t="s">
        <v>92829</v>
      </c>
      <c r="K11801" t="s">
        <v>208</v>
      </c>
      <c r="L11801" t="s">
        <v>92828</v>
      </c>
      <c r="N11801" t="s">
        <v>208</v>
      </c>
      <c r="O11801" t="s">
        <v>476</v>
      </c>
      <c r="P11801" t="s">
        <v>476</v>
      </c>
    </row>
    <row r="11802" spans="1:16">
      <c r="A11802" s="484" t="s">
        <v>86533</v>
      </c>
      <c r="B11802" s="485" t="s">
        <v>86532</v>
      </c>
      <c r="C11802" t="s">
        <v>86531</v>
      </c>
      <c r="D11802" t="s">
        <v>86530</v>
      </c>
      <c r="E11802" t="str">
        <f t="shared" si="184"/>
        <v>537524 - DON ET ETHIQUE EN AVIGNON - ADEA</v>
      </c>
      <c r="F11802" t="s">
        <v>4111</v>
      </c>
      <c r="G11802" t="s">
        <v>86529</v>
      </c>
      <c r="H11802" t="s">
        <v>86528</v>
      </c>
      <c r="I11802" t="s">
        <v>4549</v>
      </c>
      <c r="J11802" t="s">
        <v>86527</v>
      </c>
      <c r="K11802" t="s">
        <v>208</v>
      </c>
      <c r="L11802" t="s">
        <v>86526</v>
      </c>
      <c r="N11802" t="s">
        <v>208</v>
      </c>
      <c r="O11802" t="s">
        <v>476</v>
      </c>
      <c r="P11802" t="s">
        <v>86525</v>
      </c>
    </row>
    <row r="11803" spans="1:16">
      <c r="A11803" s="484" t="s">
        <v>30964</v>
      </c>
      <c r="B11803" s="485" t="s">
        <v>30963</v>
      </c>
      <c r="C11803" t="s">
        <v>30962</v>
      </c>
      <c r="D11803" t="s">
        <v>30962</v>
      </c>
      <c r="E11803" t="str">
        <f t="shared" si="184"/>
        <v>597211 - ORGANEO</v>
      </c>
      <c r="F11803" t="s">
        <v>1513</v>
      </c>
      <c r="G11803" t="s">
        <v>30961</v>
      </c>
      <c r="I11803" t="s">
        <v>771</v>
      </c>
      <c r="J11803" t="s">
        <v>30960</v>
      </c>
      <c r="K11803" t="s">
        <v>208</v>
      </c>
      <c r="L11803" t="s">
        <v>30959</v>
      </c>
      <c r="N11803" t="s">
        <v>208</v>
      </c>
      <c r="O11803" t="s">
        <v>476</v>
      </c>
      <c r="P11803" t="s">
        <v>476</v>
      </c>
    </row>
    <row r="11804" spans="1:16">
      <c r="A11804" s="484" t="s">
        <v>37478</v>
      </c>
      <c r="B11804" s="485" t="s">
        <v>37477</v>
      </c>
      <c r="C11804" t="s">
        <v>37476</v>
      </c>
      <c r="D11804" t="s">
        <v>37476</v>
      </c>
      <c r="E11804" t="str">
        <f t="shared" si="184"/>
        <v>464971 - MEDECINE ETHIQUE</v>
      </c>
      <c r="F11804" t="s">
        <v>9528</v>
      </c>
      <c r="G11804" t="s">
        <v>37475</v>
      </c>
      <c r="I11804" t="s">
        <v>1035</v>
      </c>
      <c r="J11804" t="s">
        <v>37474</v>
      </c>
      <c r="K11804" t="s">
        <v>37473</v>
      </c>
      <c r="L11804" t="s">
        <v>37472</v>
      </c>
      <c r="N11804" t="s">
        <v>208</v>
      </c>
      <c r="O11804" t="s">
        <v>476</v>
      </c>
      <c r="P11804" t="s">
        <v>476</v>
      </c>
    </row>
    <row r="11805" spans="1:16">
      <c r="A11805" s="484" t="s">
        <v>79723</v>
      </c>
      <c r="B11805" s="485" t="s">
        <v>79722</v>
      </c>
      <c r="C11805" t="s">
        <v>79721</v>
      </c>
      <c r="D11805" t="s">
        <v>79721</v>
      </c>
      <c r="E11805" t="str">
        <f t="shared" si="184"/>
        <v>490714 - ENOVA</v>
      </c>
      <c r="F11805" t="s">
        <v>2524</v>
      </c>
      <c r="G11805" t="s">
        <v>79720</v>
      </c>
      <c r="H11805" t="s">
        <v>79719</v>
      </c>
      <c r="I11805" t="s">
        <v>10525</v>
      </c>
      <c r="K11805" t="s">
        <v>208</v>
      </c>
      <c r="L11805" t="s">
        <v>79718</v>
      </c>
      <c r="N11805" t="s">
        <v>208</v>
      </c>
      <c r="O11805" t="s">
        <v>476</v>
      </c>
      <c r="P11805" t="s">
        <v>476</v>
      </c>
    </row>
    <row r="11806" spans="1:16">
      <c r="A11806" s="484" t="s">
        <v>113201</v>
      </c>
      <c r="B11806" s="485" t="s">
        <v>113200</v>
      </c>
      <c r="C11806" t="s">
        <v>113199</v>
      </c>
      <c r="D11806" t="s">
        <v>113198</v>
      </c>
      <c r="E11806" t="str">
        <f t="shared" si="184"/>
        <v>652726 - BLERIOT CONDUITE PAU</v>
      </c>
      <c r="F11806" t="s">
        <v>4574</v>
      </c>
      <c r="G11806" t="s">
        <v>113197</v>
      </c>
      <c r="I11806" t="s">
        <v>4033</v>
      </c>
      <c r="J11806" t="s">
        <v>113196</v>
      </c>
      <c r="K11806" t="s">
        <v>208</v>
      </c>
      <c r="L11806" t="s">
        <v>113195</v>
      </c>
      <c r="N11806" t="s">
        <v>208</v>
      </c>
      <c r="O11806" t="s">
        <v>476</v>
      </c>
      <c r="P11806" t="s">
        <v>476</v>
      </c>
    </row>
    <row r="11807" spans="1:16">
      <c r="A11807" s="484" t="s">
        <v>114181</v>
      </c>
      <c r="B11807" s="485" t="s">
        <v>114180</v>
      </c>
      <c r="C11807" t="s">
        <v>114179</v>
      </c>
      <c r="D11807" t="s">
        <v>114179</v>
      </c>
      <c r="E11807" t="str">
        <f t="shared" si="184"/>
        <v>462330 - BENIS AGNES</v>
      </c>
      <c r="F11807" t="s">
        <v>8302</v>
      </c>
      <c r="G11807" t="s">
        <v>114178</v>
      </c>
      <c r="I11807" t="s">
        <v>1228</v>
      </c>
      <c r="J11807" t="s">
        <v>114177</v>
      </c>
      <c r="K11807" t="s">
        <v>208</v>
      </c>
      <c r="L11807" t="s">
        <v>114176</v>
      </c>
      <c r="N11807" t="s">
        <v>208</v>
      </c>
      <c r="O11807" t="s">
        <v>476</v>
      </c>
      <c r="P11807" t="s">
        <v>476</v>
      </c>
    </row>
    <row r="11808" spans="1:16">
      <c r="A11808" s="484" t="s">
        <v>60274</v>
      </c>
      <c r="B11808" s="485" t="s">
        <v>60273</v>
      </c>
      <c r="C11808" t="s">
        <v>60272</v>
      </c>
      <c r="D11808" t="s">
        <v>60272</v>
      </c>
      <c r="E11808" t="str">
        <f t="shared" si="184"/>
        <v>482717 - HUMAN CODERS</v>
      </c>
      <c r="F11808" t="s">
        <v>50348</v>
      </c>
      <c r="G11808" t="s">
        <v>60271</v>
      </c>
      <c r="I11808" t="s">
        <v>626</v>
      </c>
      <c r="J11808" t="s">
        <v>60270</v>
      </c>
      <c r="K11808" t="s">
        <v>208</v>
      </c>
      <c r="L11808" t="s">
        <v>60269</v>
      </c>
      <c r="N11808" t="s">
        <v>208</v>
      </c>
      <c r="O11808" t="s">
        <v>476</v>
      </c>
      <c r="P11808" t="s">
        <v>476</v>
      </c>
    </row>
    <row r="11809" spans="1:16">
      <c r="A11809" s="484" t="s">
        <v>69876</v>
      </c>
      <c r="B11809" s="485" t="s">
        <v>69875</v>
      </c>
      <c r="C11809" t="s">
        <v>69874</v>
      </c>
      <c r="D11809" t="s">
        <v>69873</v>
      </c>
      <c r="E11809" t="str">
        <f t="shared" si="184"/>
        <v>569239 - FORMATION METIERS &amp; SERVICES TAXI</v>
      </c>
      <c r="F11809" t="s">
        <v>7547</v>
      </c>
      <c r="G11809" t="s">
        <v>69872</v>
      </c>
      <c r="I11809" t="s">
        <v>69871</v>
      </c>
      <c r="J11809" t="s">
        <v>69870</v>
      </c>
      <c r="K11809" t="s">
        <v>208</v>
      </c>
      <c r="L11809" t="s">
        <v>69869</v>
      </c>
      <c r="N11809" t="s">
        <v>208</v>
      </c>
      <c r="O11809" t="s">
        <v>476</v>
      </c>
      <c r="P11809" t="s">
        <v>476</v>
      </c>
    </row>
    <row r="11810" spans="1:16">
      <c r="A11810" s="484" t="s">
        <v>112816</v>
      </c>
      <c r="B11810" s="485" t="s">
        <v>112815</v>
      </c>
      <c r="C11810" t="s">
        <v>112814</v>
      </c>
      <c r="D11810" t="s">
        <v>112814</v>
      </c>
      <c r="E11810" t="str">
        <f t="shared" si="184"/>
        <v>516326 - BONNET AMANDINE SYLVIE</v>
      </c>
      <c r="F11810" t="s">
        <v>3026</v>
      </c>
      <c r="G11810" t="s">
        <v>112813</v>
      </c>
      <c r="H11810" t="s">
        <v>112812</v>
      </c>
      <c r="I11810" t="s">
        <v>1542</v>
      </c>
      <c r="J11810" t="s">
        <v>112811</v>
      </c>
      <c r="K11810" t="s">
        <v>208</v>
      </c>
      <c r="L11810" t="s">
        <v>112810</v>
      </c>
      <c r="N11810" t="s">
        <v>208</v>
      </c>
      <c r="O11810" t="s">
        <v>476</v>
      </c>
      <c r="P11810" t="s">
        <v>476</v>
      </c>
    </row>
    <row r="11811" spans="1:16">
      <c r="A11811" s="484" t="s">
        <v>43609</v>
      </c>
      <c r="B11811" s="485" t="s">
        <v>43608</v>
      </c>
      <c r="C11811" t="s">
        <v>43607</v>
      </c>
      <c r="D11811" t="s">
        <v>43606</v>
      </c>
      <c r="E11811" t="str">
        <f t="shared" si="184"/>
        <v>643040 - LES COURS DE LA VOIX</v>
      </c>
      <c r="F11811" t="s">
        <v>39881</v>
      </c>
      <c r="G11811" t="s">
        <v>43605</v>
      </c>
      <c r="I11811" t="s">
        <v>626</v>
      </c>
      <c r="J11811" t="s">
        <v>43604</v>
      </c>
      <c r="K11811" t="s">
        <v>208</v>
      </c>
      <c r="L11811" t="s">
        <v>43603</v>
      </c>
      <c r="N11811" t="s">
        <v>208</v>
      </c>
      <c r="O11811" t="s">
        <v>476</v>
      </c>
      <c r="P11811" t="s">
        <v>476</v>
      </c>
    </row>
    <row r="11812" spans="1:16">
      <c r="A11812" s="484" t="s">
        <v>12236</v>
      </c>
      <c r="B11812" s="485" t="s">
        <v>12235</v>
      </c>
      <c r="C11812" t="s">
        <v>12234</v>
      </c>
      <c r="D11812" t="s">
        <v>12234</v>
      </c>
      <c r="E11812" t="str">
        <f t="shared" si="184"/>
        <v>620683 - SUPERTILT</v>
      </c>
      <c r="F11812" t="s">
        <v>11951</v>
      </c>
      <c r="G11812" t="s">
        <v>12233</v>
      </c>
      <c r="I11812" t="s">
        <v>7068</v>
      </c>
      <c r="J11812" t="s">
        <v>12232</v>
      </c>
      <c r="K11812" t="s">
        <v>208</v>
      </c>
      <c r="L11812" t="s">
        <v>12231</v>
      </c>
      <c r="N11812" t="s">
        <v>208</v>
      </c>
      <c r="O11812" t="s">
        <v>476</v>
      </c>
      <c r="P11812" t="s">
        <v>476</v>
      </c>
    </row>
    <row r="11813" spans="1:16">
      <c r="A11813" s="484" t="s">
        <v>25090</v>
      </c>
      <c r="B11813" s="485" t="s">
        <v>25089</v>
      </c>
      <c r="C11813" t="s">
        <v>25088</v>
      </c>
      <c r="D11813" t="s">
        <v>25088</v>
      </c>
      <c r="E11813" t="str">
        <f t="shared" si="184"/>
        <v>570308 - PROTEGO FORMATION</v>
      </c>
      <c r="F11813" t="s">
        <v>1808</v>
      </c>
      <c r="G11813" t="s">
        <v>25087</v>
      </c>
      <c r="I11813" t="s">
        <v>25086</v>
      </c>
      <c r="J11813" t="s">
        <v>25085</v>
      </c>
      <c r="K11813" t="s">
        <v>208</v>
      </c>
      <c r="L11813" t="s">
        <v>25084</v>
      </c>
      <c r="N11813" t="s">
        <v>208</v>
      </c>
      <c r="O11813" t="s">
        <v>476</v>
      </c>
      <c r="P11813" t="s">
        <v>476</v>
      </c>
    </row>
    <row r="11814" spans="1:16">
      <c r="A11814" s="484" t="s">
        <v>21623</v>
      </c>
      <c r="B11814" s="485" t="s">
        <v>21622</v>
      </c>
      <c r="C11814" t="s">
        <v>21621</v>
      </c>
      <c r="D11814" t="s">
        <v>21620</v>
      </c>
      <c r="E11814" t="str">
        <f t="shared" si="184"/>
        <v>618690 - RIVIER DELPHINE</v>
      </c>
      <c r="F11814" t="s">
        <v>21619</v>
      </c>
      <c r="G11814" t="s">
        <v>21618</v>
      </c>
      <c r="I11814" t="s">
        <v>836</v>
      </c>
      <c r="K11814" t="s">
        <v>208</v>
      </c>
      <c r="L11814" t="s">
        <v>21617</v>
      </c>
      <c r="N11814" t="s">
        <v>208</v>
      </c>
      <c r="O11814" t="s">
        <v>476</v>
      </c>
      <c r="P11814" t="s">
        <v>476</v>
      </c>
    </row>
    <row r="11815" spans="1:16">
      <c r="A11815" s="484" t="s">
        <v>114109</v>
      </c>
      <c r="B11815" s="485" t="s">
        <v>114108</v>
      </c>
      <c r="C11815" t="s">
        <v>114107</v>
      </c>
      <c r="D11815" t="s">
        <v>114106</v>
      </c>
      <c r="E11815" t="str">
        <f t="shared" si="184"/>
        <v>600684 - BERARDI LEONARD - ICFC</v>
      </c>
      <c r="F11815" t="s">
        <v>31823</v>
      </c>
      <c r="G11815" t="s">
        <v>114105</v>
      </c>
      <c r="I11815" t="s">
        <v>579</v>
      </c>
      <c r="K11815" t="s">
        <v>208</v>
      </c>
      <c r="L11815" t="s">
        <v>114104</v>
      </c>
      <c r="N11815" t="s">
        <v>208</v>
      </c>
      <c r="O11815" t="s">
        <v>476</v>
      </c>
      <c r="P11815" t="s">
        <v>476</v>
      </c>
    </row>
    <row r="11816" spans="1:16">
      <c r="A11816" s="484" t="s">
        <v>95698</v>
      </c>
      <c r="B11816" s="485" t="s">
        <v>95697</v>
      </c>
      <c r="C11816" t="s">
        <v>95696</v>
      </c>
      <c r="D11816" t="s">
        <v>95696</v>
      </c>
      <c r="E11816" t="str">
        <f t="shared" si="184"/>
        <v>580351 - CLARMAX MEDICAL</v>
      </c>
      <c r="F11816" t="s">
        <v>41461</v>
      </c>
      <c r="G11816" t="s">
        <v>95695</v>
      </c>
      <c r="I11816" t="s">
        <v>3431</v>
      </c>
      <c r="J11816" t="s">
        <v>95694</v>
      </c>
      <c r="K11816" t="s">
        <v>208</v>
      </c>
      <c r="L11816" t="s">
        <v>95693</v>
      </c>
      <c r="N11816" t="s">
        <v>208</v>
      </c>
      <c r="O11816" t="s">
        <v>476</v>
      </c>
      <c r="P11816" t="s">
        <v>476</v>
      </c>
    </row>
    <row r="11817" spans="1:16">
      <c r="A11817" s="484" t="s">
        <v>89148</v>
      </c>
      <c r="B11817" s="485" t="s">
        <v>89147</v>
      </c>
      <c r="C11817" t="s">
        <v>89146</v>
      </c>
      <c r="D11817" t="s">
        <v>89145</v>
      </c>
      <c r="E11817" t="str">
        <f t="shared" si="184"/>
        <v>590083 - DANFOSS SARL ELANCOURT</v>
      </c>
      <c r="F11817" t="s">
        <v>2026</v>
      </c>
      <c r="G11817" t="s">
        <v>89144</v>
      </c>
      <c r="I11817" t="s">
        <v>43459</v>
      </c>
      <c r="J11817" t="s">
        <v>89143</v>
      </c>
      <c r="K11817" t="s">
        <v>208</v>
      </c>
      <c r="L11817" t="s">
        <v>89142</v>
      </c>
      <c r="N11817" t="s">
        <v>208</v>
      </c>
      <c r="O11817" t="s">
        <v>476</v>
      </c>
      <c r="P11817" t="s">
        <v>476</v>
      </c>
    </row>
    <row r="11818" spans="1:16">
      <c r="A11818" s="484" t="s">
        <v>746</v>
      </c>
      <c r="B11818" s="485" t="s">
        <v>745</v>
      </c>
      <c r="C11818" t="s">
        <v>744</v>
      </c>
      <c r="D11818" t="s">
        <v>743</v>
      </c>
      <c r="E11818" t="str">
        <f t="shared" si="184"/>
        <v>501396 - 3M FRANCE BEAUCHAMP</v>
      </c>
      <c r="F11818" t="s">
        <v>742</v>
      </c>
      <c r="G11818" t="s">
        <v>741</v>
      </c>
      <c r="H11818" t="s">
        <v>740</v>
      </c>
      <c r="I11818" t="s">
        <v>739</v>
      </c>
      <c r="J11818" t="s">
        <v>738</v>
      </c>
      <c r="K11818" t="s">
        <v>208</v>
      </c>
      <c r="L11818" t="s">
        <v>737</v>
      </c>
      <c r="N11818" t="s">
        <v>208</v>
      </c>
      <c r="O11818" t="s">
        <v>476</v>
      </c>
      <c r="P11818" t="s">
        <v>476</v>
      </c>
    </row>
    <row r="11819" spans="1:16">
      <c r="A11819" s="484" t="s">
        <v>25083</v>
      </c>
      <c r="B11819" s="485" t="s">
        <v>25082</v>
      </c>
      <c r="C11819" t="s">
        <v>25081</v>
      </c>
      <c r="D11819" t="s">
        <v>25081</v>
      </c>
      <c r="E11819" t="str">
        <f t="shared" si="184"/>
        <v>427007 - PROTEOR</v>
      </c>
      <c r="F11819" t="s">
        <v>6896</v>
      </c>
      <c r="G11819" t="s">
        <v>25080</v>
      </c>
      <c r="I11819" t="s">
        <v>25079</v>
      </c>
      <c r="K11819" t="s">
        <v>208</v>
      </c>
      <c r="L11819" t="s">
        <v>25078</v>
      </c>
      <c r="N11819" t="s">
        <v>208</v>
      </c>
      <c r="O11819" t="s">
        <v>476</v>
      </c>
      <c r="P11819" t="s">
        <v>476</v>
      </c>
    </row>
    <row r="11820" spans="1:16">
      <c r="A11820" s="484" t="s">
        <v>18766</v>
      </c>
      <c r="B11820" s="485" t="s">
        <v>18765</v>
      </c>
      <c r="C11820" t="s">
        <v>18764</v>
      </c>
      <c r="D11820" t="s">
        <v>18764</v>
      </c>
      <c r="E11820" t="str">
        <f t="shared" si="184"/>
        <v>66035 - SDMO INDUSTRIES</v>
      </c>
      <c r="F11820" t="s">
        <v>3367</v>
      </c>
      <c r="G11820" t="s">
        <v>18763</v>
      </c>
      <c r="I11820" t="s">
        <v>18762</v>
      </c>
      <c r="J11820" t="s">
        <v>18761</v>
      </c>
      <c r="K11820" t="s">
        <v>208</v>
      </c>
      <c r="L11820" t="s">
        <v>18760</v>
      </c>
      <c r="N11820" t="s">
        <v>208</v>
      </c>
      <c r="O11820" t="s">
        <v>476</v>
      </c>
      <c r="P11820" t="s">
        <v>476</v>
      </c>
    </row>
    <row r="11821" spans="1:16">
      <c r="A11821" s="484" t="s">
        <v>131198</v>
      </c>
      <c r="B11821" s="485" t="s">
        <v>131197</v>
      </c>
      <c r="C11821" t="s">
        <v>131196</v>
      </c>
      <c r="D11821" t="s">
        <v>131195</v>
      </c>
      <c r="E11821" t="str">
        <f t="shared" si="184"/>
        <v>354521 - AIR PRODUCTS AUBERVILLIERS</v>
      </c>
      <c r="F11821" t="s">
        <v>6670</v>
      </c>
      <c r="G11821" t="s">
        <v>131194</v>
      </c>
      <c r="H11821" t="s">
        <v>131193</v>
      </c>
      <c r="I11821" t="s">
        <v>9879</v>
      </c>
      <c r="J11821" t="s">
        <v>131192</v>
      </c>
      <c r="K11821" t="s">
        <v>208</v>
      </c>
      <c r="L11821" t="s">
        <v>131191</v>
      </c>
      <c r="N11821" t="s">
        <v>208</v>
      </c>
      <c r="O11821" t="s">
        <v>476</v>
      </c>
      <c r="P11821" t="s">
        <v>476</v>
      </c>
    </row>
    <row r="11822" spans="1:16">
      <c r="A11822" s="484" t="s">
        <v>95486</v>
      </c>
      <c r="B11822" s="485" t="s">
        <v>95485</v>
      </c>
      <c r="C11822" t="s">
        <v>95484</v>
      </c>
      <c r="D11822" t="s">
        <v>95484</v>
      </c>
      <c r="E11822" t="str">
        <f t="shared" si="184"/>
        <v>45068 - CLINIQUE PASTEUR TOULOUSE</v>
      </c>
      <c r="F11822" t="s">
        <v>1554</v>
      </c>
      <c r="G11822" t="s">
        <v>95483</v>
      </c>
      <c r="H11822" t="s">
        <v>95482</v>
      </c>
      <c r="I11822" t="s">
        <v>603</v>
      </c>
      <c r="J11822" t="s">
        <v>95481</v>
      </c>
      <c r="K11822" t="s">
        <v>95480</v>
      </c>
      <c r="L11822" t="s">
        <v>95479</v>
      </c>
      <c r="N11822" t="s">
        <v>208</v>
      </c>
      <c r="O11822" t="s">
        <v>476</v>
      </c>
      <c r="P11822" t="s">
        <v>476</v>
      </c>
    </row>
    <row r="11823" spans="1:16">
      <c r="A11823" s="484" t="s">
        <v>108832</v>
      </c>
      <c r="B11823" s="485" t="s">
        <v>108831</v>
      </c>
      <c r="C11823" t="s">
        <v>497</v>
      </c>
      <c r="D11823" t="s">
        <v>497</v>
      </c>
      <c r="E11823" t="str">
        <f t="shared" si="184"/>
        <v>1818 - CEGOS</v>
      </c>
      <c r="F11823" t="s">
        <v>8543</v>
      </c>
      <c r="G11823" t="s">
        <v>108830</v>
      </c>
      <c r="I11823" t="s">
        <v>12601</v>
      </c>
      <c r="J11823" t="s">
        <v>108829</v>
      </c>
      <c r="K11823" t="s">
        <v>108828</v>
      </c>
      <c r="L11823" t="s">
        <v>108827</v>
      </c>
      <c r="N11823" t="s">
        <v>208</v>
      </c>
      <c r="O11823" t="s">
        <v>476</v>
      </c>
      <c r="P11823" t="s">
        <v>476</v>
      </c>
    </row>
    <row r="11824" spans="1:16">
      <c r="A11824" s="484" t="s">
        <v>17453</v>
      </c>
      <c r="B11824" s="485" t="s">
        <v>17452</v>
      </c>
      <c r="C11824" t="s">
        <v>17451</v>
      </c>
      <c r="D11824" t="s">
        <v>17450</v>
      </c>
      <c r="E11824" t="str">
        <f t="shared" si="184"/>
        <v>516480 - SGS FRANCE ARCUEIL</v>
      </c>
      <c r="F11824" t="s">
        <v>12193</v>
      </c>
      <c r="G11824" t="s">
        <v>17449</v>
      </c>
      <c r="I11824" t="s">
        <v>17448</v>
      </c>
      <c r="J11824" t="s">
        <v>17447</v>
      </c>
      <c r="K11824" t="s">
        <v>208</v>
      </c>
      <c r="L11824" t="s">
        <v>17446</v>
      </c>
      <c r="N11824" t="s">
        <v>208</v>
      </c>
      <c r="O11824" t="s">
        <v>476</v>
      </c>
      <c r="P11824" t="s">
        <v>476</v>
      </c>
    </row>
    <row r="11825" spans="1:16">
      <c r="A11825" s="484" t="s">
        <v>61328</v>
      </c>
      <c r="B11825" s="485" t="s">
        <v>61327</v>
      </c>
      <c r="C11825" t="s">
        <v>61326</v>
      </c>
      <c r="D11825" t="s">
        <v>61325</v>
      </c>
      <c r="E11825" t="str">
        <f t="shared" si="184"/>
        <v>219666 - HONEYWELL RESPIRATORY SAFETY PRODUCTS</v>
      </c>
      <c r="F11825" t="s">
        <v>5724</v>
      </c>
      <c r="G11825" t="s">
        <v>61324</v>
      </c>
      <c r="H11825" t="s">
        <v>61323</v>
      </c>
      <c r="I11825" t="s">
        <v>3662</v>
      </c>
      <c r="J11825" t="s">
        <v>61322</v>
      </c>
      <c r="K11825" t="s">
        <v>208</v>
      </c>
      <c r="L11825" t="s">
        <v>61321</v>
      </c>
      <c r="N11825" t="s">
        <v>208</v>
      </c>
      <c r="O11825" t="s">
        <v>476</v>
      </c>
      <c r="P11825" t="s">
        <v>476</v>
      </c>
    </row>
    <row r="11826" spans="1:16">
      <c r="A11826" s="484" t="s">
        <v>63661</v>
      </c>
      <c r="B11826" s="485" t="s">
        <v>63660</v>
      </c>
      <c r="C11826" t="s">
        <v>63659</v>
      </c>
      <c r="D11826" t="s">
        <v>63658</v>
      </c>
      <c r="E11826" t="str">
        <f t="shared" si="184"/>
        <v>490866 - RF FORMATION</v>
      </c>
      <c r="F11826" t="s">
        <v>11267</v>
      </c>
      <c r="G11826" t="s">
        <v>63657</v>
      </c>
      <c r="I11826" t="s">
        <v>3346</v>
      </c>
      <c r="J11826" t="s">
        <v>63656</v>
      </c>
      <c r="K11826" t="s">
        <v>208</v>
      </c>
      <c r="L11826" t="s">
        <v>63655</v>
      </c>
      <c r="N11826" t="s">
        <v>208</v>
      </c>
      <c r="O11826" t="s">
        <v>476</v>
      </c>
      <c r="P11826" t="s">
        <v>476</v>
      </c>
    </row>
    <row r="11827" spans="1:16">
      <c r="A11827" s="484" t="s">
        <v>80625</v>
      </c>
      <c r="B11827" s="485" t="s">
        <v>80624</v>
      </c>
      <c r="C11827" t="s">
        <v>80623</v>
      </c>
      <c r="D11827" t="s">
        <v>80622</v>
      </c>
      <c r="E11827" t="str">
        <f t="shared" si="184"/>
        <v>387113 - EDF - ENEDIS PARIS</v>
      </c>
      <c r="F11827" t="s">
        <v>3131</v>
      </c>
      <c r="G11827" t="s">
        <v>80621</v>
      </c>
      <c r="I11827" t="s">
        <v>3138</v>
      </c>
      <c r="J11827" t="s">
        <v>80620</v>
      </c>
      <c r="K11827" t="s">
        <v>208</v>
      </c>
      <c r="L11827" t="s">
        <v>80619</v>
      </c>
      <c r="N11827" t="s">
        <v>208</v>
      </c>
      <c r="O11827" t="s">
        <v>476</v>
      </c>
      <c r="P11827" t="s">
        <v>476</v>
      </c>
    </row>
    <row r="11828" spans="1:16">
      <c r="A11828" s="484" t="s">
        <v>80634</v>
      </c>
      <c r="B11828" s="485" t="s">
        <v>80633</v>
      </c>
      <c r="C11828" t="s">
        <v>80632</v>
      </c>
      <c r="D11828" t="s">
        <v>80631</v>
      </c>
      <c r="E11828" t="str">
        <f t="shared" si="184"/>
        <v>611359 - EDF LYON</v>
      </c>
      <c r="F11828" t="s">
        <v>80630</v>
      </c>
      <c r="G11828" t="s">
        <v>80629</v>
      </c>
      <c r="H11828" t="s">
        <v>80628</v>
      </c>
      <c r="I11828" t="s">
        <v>802</v>
      </c>
      <c r="J11828" t="s">
        <v>80627</v>
      </c>
      <c r="K11828" t="s">
        <v>208</v>
      </c>
      <c r="L11828" t="s">
        <v>80626</v>
      </c>
      <c r="N11828" t="s">
        <v>208</v>
      </c>
      <c r="O11828" t="s">
        <v>476</v>
      </c>
      <c r="P11828" t="s">
        <v>476</v>
      </c>
    </row>
    <row r="11829" spans="1:16">
      <c r="A11829" s="484" t="s">
        <v>58246</v>
      </c>
      <c r="B11829" s="485" t="s">
        <v>58245</v>
      </c>
      <c r="C11829" t="s">
        <v>58244</v>
      </c>
      <c r="D11829" t="s">
        <v>58243</v>
      </c>
      <c r="E11829" t="str">
        <f t="shared" si="184"/>
        <v>466890 - ENGIE INEO SIEGE</v>
      </c>
      <c r="F11829" t="s">
        <v>51032</v>
      </c>
      <c r="G11829" t="s">
        <v>58242</v>
      </c>
      <c r="H11829" t="s">
        <v>58241</v>
      </c>
      <c r="I11829" t="s">
        <v>1042</v>
      </c>
      <c r="J11829" t="s">
        <v>58240</v>
      </c>
      <c r="K11829" t="s">
        <v>208</v>
      </c>
      <c r="L11829" t="s">
        <v>58239</v>
      </c>
      <c r="N11829" t="s">
        <v>208</v>
      </c>
      <c r="O11829" t="s">
        <v>476</v>
      </c>
      <c r="P11829" t="s">
        <v>476</v>
      </c>
    </row>
    <row r="11830" spans="1:16">
      <c r="A11830" s="484" t="s">
        <v>13481</v>
      </c>
      <c r="B11830" s="485" t="s">
        <v>13480</v>
      </c>
      <c r="C11830" t="s">
        <v>13479</v>
      </c>
      <c r="D11830" t="s">
        <v>13478</v>
      </c>
      <c r="E11830" t="str">
        <f t="shared" si="184"/>
        <v>25896 - SPIRAX SARCO TRAPPES</v>
      </c>
      <c r="F11830" t="s">
        <v>7254</v>
      </c>
      <c r="G11830" t="s">
        <v>13477</v>
      </c>
      <c r="H11830" t="s">
        <v>13476</v>
      </c>
      <c r="I11830" t="s">
        <v>13475</v>
      </c>
      <c r="J11830" t="s">
        <v>13474</v>
      </c>
      <c r="K11830" t="s">
        <v>208</v>
      </c>
      <c r="L11830" t="s">
        <v>13473</v>
      </c>
      <c r="N11830" t="s">
        <v>208</v>
      </c>
      <c r="O11830" t="s">
        <v>476</v>
      </c>
      <c r="P11830" t="s">
        <v>476</v>
      </c>
    </row>
    <row r="11831" spans="1:16">
      <c r="A11831" s="484" t="s">
        <v>24036</v>
      </c>
      <c r="B11831" s="485" t="s">
        <v>24035</v>
      </c>
      <c r="C11831" t="s">
        <v>24034</v>
      </c>
      <c r="D11831" t="s">
        <v>24033</v>
      </c>
      <c r="E11831" t="str">
        <f t="shared" si="184"/>
        <v>449726 - RACINE SAP SA</v>
      </c>
      <c r="F11831" t="s">
        <v>1352</v>
      </c>
      <c r="G11831" t="s">
        <v>24032</v>
      </c>
      <c r="I11831" t="s">
        <v>24031</v>
      </c>
      <c r="J11831" t="s">
        <v>24030</v>
      </c>
      <c r="K11831" t="s">
        <v>208</v>
      </c>
      <c r="L11831" t="s">
        <v>24029</v>
      </c>
      <c r="N11831" t="s">
        <v>208</v>
      </c>
      <c r="O11831" t="s">
        <v>476</v>
      </c>
      <c r="P11831" t="s">
        <v>476</v>
      </c>
    </row>
    <row r="11832" spans="1:16">
      <c r="A11832" s="484" t="s">
        <v>80618</v>
      </c>
      <c r="B11832" s="485" t="s">
        <v>80617</v>
      </c>
      <c r="C11832" t="s">
        <v>80616</v>
      </c>
      <c r="D11832" t="s">
        <v>80615</v>
      </c>
      <c r="E11832" t="str">
        <f t="shared" si="184"/>
        <v>486991 - ES STRASBOURG</v>
      </c>
      <c r="F11832" t="s">
        <v>1857</v>
      </c>
      <c r="G11832" t="s">
        <v>80614</v>
      </c>
      <c r="I11832" t="s">
        <v>579</v>
      </c>
      <c r="J11832" t="s">
        <v>80613</v>
      </c>
      <c r="K11832" t="s">
        <v>208</v>
      </c>
      <c r="L11832" t="s">
        <v>80612</v>
      </c>
      <c r="N11832" t="s">
        <v>208</v>
      </c>
      <c r="O11832" t="s">
        <v>476</v>
      </c>
      <c r="P11832" t="s">
        <v>476</v>
      </c>
    </row>
    <row r="11833" spans="1:16">
      <c r="A11833" s="484" t="s">
        <v>17898</v>
      </c>
      <c r="B11833" s="485" t="s">
        <v>17897</v>
      </c>
      <c r="C11833" t="s">
        <v>17896</v>
      </c>
      <c r="D11833" t="s">
        <v>17895</v>
      </c>
      <c r="E11833" t="str">
        <f t="shared" si="184"/>
        <v>586626 - SCET</v>
      </c>
      <c r="F11833" t="s">
        <v>4705</v>
      </c>
      <c r="G11833" t="s">
        <v>17894</v>
      </c>
      <c r="I11833" t="s">
        <v>626</v>
      </c>
      <c r="K11833" t="s">
        <v>208</v>
      </c>
      <c r="L11833" t="s">
        <v>17893</v>
      </c>
      <c r="N11833" t="s">
        <v>208</v>
      </c>
      <c r="O11833" t="s">
        <v>476</v>
      </c>
      <c r="P11833" t="s">
        <v>476</v>
      </c>
    </row>
    <row r="11834" spans="1:16">
      <c r="A11834" s="484" t="s">
        <v>2489</v>
      </c>
      <c r="B11834" s="485" t="s">
        <v>2488</v>
      </c>
      <c r="C11834" t="s">
        <v>2487</v>
      </c>
      <c r="D11834" t="s">
        <v>2487</v>
      </c>
      <c r="E11834" t="str">
        <f t="shared" si="184"/>
        <v>21374 - WERFEN INSTRUMENTATION LABORATORY</v>
      </c>
      <c r="F11834" t="s">
        <v>2486</v>
      </c>
      <c r="G11834" t="s">
        <v>2485</v>
      </c>
      <c r="H11834" t="s">
        <v>2484</v>
      </c>
      <c r="I11834" t="s">
        <v>2483</v>
      </c>
      <c r="J11834" t="s">
        <v>2482</v>
      </c>
      <c r="K11834" t="s">
        <v>208</v>
      </c>
      <c r="L11834" t="s">
        <v>2481</v>
      </c>
      <c r="N11834" t="s">
        <v>208</v>
      </c>
      <c r="O11834" t="s">
        <v>476</v>
      </c>
      <c r="P11834" t="s">
        <v>476</v>
      </c>
    </row>
    <row r="11835" spans="1:16">
      <c r="A11835" s="484" t="s">
        <v>17234</v>
      </c>
      <c r="B11835" s="485" t="s">
        <v>17233</v>
      </c>
      <c r="C11835" t="s">
        <v>17232</v>
      </c>
      <c r="D11835" t="s">
        <v>17231</v>
      </c>
      <c r="E11835" t="str">
        <f t="shared" si="184"/>
        <v>26748 - SIEMENS SAS</v>
      </c>
      <c r="F11835" t="s">
        <v>17230</v>
      </c>
      <c r="G11835" t="s">
        <v>17229</v>
      </c>
      <c r="I11835" t="s">
        <v>5864</v>
      </c>
      <c r="J11835" t="s">
        <v>17228</v>
      </c>
      <c r="K11835" t="s">
        <v>208</v>
      </c>
      <c r="L11835" t="s">
        <v>17227</v>
      </c>
      <c r="N11835" t="s">
        <v>208</v>
      </c>
      <c r="O11835" t="s">
        <v>476</v>
      </c>
      <c r="P11835" t="s">
        <v>476</v>
      </c>
    </row>
    <row r="11836" spans="1:16">
      <c r="A11836" s="484" t="s">
        <v>8912</v>
      </c>
      <c r="B11836" s="485" t="s">
        <v>8911</v>
      </c>
      <c r="C11836" t="s">
        <v>8910</v>
      </c>
      <c r="D11836" t="s">
        <v>8909</v>
      </c>
      <c r="E11836" t="str">
        <f t="shared" si="184"/>
        <v>419400 - TRESCAL RUNGIS</v>
      </c>
      <c r="G11836" t="s">
        <v>8908</v>
      </c>
      <c r="I11836" t="s">
        <v>1166</v>
      </c>
      <c r="J11836" t="s">
        <v>8907</v>
      </c>
      <c r="K11836" t="s">
        <v>208</v>
      </c>
      <c r="L11836" t="s">
        <v>8906</v>
      </c>
      <c r="N11836" t="s">
        <v>208</v>
      </c>
      <c r="O11836" t="s">
        <v>476</v>
      </c>
      <c r="P11836" t="s">
        <v>476</v>
      </c>
    </row>
    <row r="11837" spans="1:16">
      <c r="A11837" s="484" t="s">
        <v>92998</v>
      </c>
      <c r="B11837" s="485" t="s">
        <v>92997</v>
      </c>
      <c r="C11837" t="s">
        <v>92996</v>
      </c>
      <c r="D11837" t="s">
        <v>92995</v>
      </c>
      <c r="E11837" t="str">
        <f t="shared" si="184"/>
        <v>115642 - COMPAGNIE HOBART CROISSY BEAUBOURG</v>
      </c>
      <c r="F11837" t="s">
        <v>8150</v>
      </c>
      <c r="G11837" t="s">
        <v>92994</v>
      </c>
      <c r="I11837" t="s">
        <v>10026</v>
      </c>
      <c r="K11837" t="s">
        <v>208</v>
      </c>
      <c r="L11837" t="s">
        <v>92993</v>
      </c>
      <c r="N11837" t="s">
        <v>208</v>
      </c>
      <c r="O11837" t="s">
        <v>476</v>
      </c>
      <c r="P11837" t="s">
        <v>476</v>
      </c>
    </row>
    <row r="11838" spans="1:16">
      <c r="A11838" s="484" t="s">
        <v>66959</v>
      </c>
      <c r="B11838" s="485" t="s">
        <v>66958</v>
      </c>
      <c r="C11838" t="s">
        <v>66957</v>
      </c>
      <c r="D11838" t="s">
        <v>66956</v>
      </c>
      <c r="E11838" t="str">
        <f t="shared" si="184"/>
        <v>486700 - GETINGE FRANCE MASSY</v>
      </c>
      <c r="F11838" t="s">
        <v>22573</v>
      </c>
      <c r="G11838" t="s">
        <v>66955</v>
      </c>
      <c r="I11838" t="s">
        <v>41992</v>
      </c>
      <c r="J11838" t="s">
        <v>66954</v>
      </c>
      <c r="K11838" t="s">
        <v>208</v>
      </c>
      <c r="L11838" t="s">
        <v>66953</v>
      </c>
      <c r="N11838" t="s">
        <v>208</v>
      </c>
      <c r="O11838" t="s">
        <v>476</v>
      </c>
      <c r="P11838" t="s">
        <v>66952</v>
      </c>
    </row>
    <row r="11839" spans="1:16">
      <c r="A11839" s="484" t="s">
        <v>77282</v>
      </c>
      <c r="B11839" s="485" t="s">
        <v>77281</v>
      </c>
      <c r="C11839" t="s">
        <v>77280</v>
      </c>
      <c r="D11839" t="s">
        <v>77280</v>
      </c>
      <c r="E11839" t="str">
        <f t="shared" si="184"/>
        <v>606972 - ETEX FRANCE BUILDING PERFORMANCE</v>
      </c>
      <c r="F11839" t="s">
        <v>8706</v>
      </c>
      <c r="G11839" t="s">
        <v>77279</v>
      </c>
      <c r="H11839" t="s">
        <v>77278</v>
      </c>
      <c r="I11839" t="s">
        <v>4549</v>
      </c>
      <c r="J11839" t="s">
        <v>77277</v>
      </c>
      <c r="K11839" t="s">
        <v>208</v>
      </c>
      <c r="L11839" t="s">
        <v>77276</v>
      </c>
      <c r="N11839" t="s">
        <v>208</v>
      </c>
      <c r="O11839" t="s">
        <v>476</v>
      </c>
      <c r="P11839" t="s">
        <v>476</v>
      </c>
    </row>
    <row r="11840" spans="1:16">
      <c r="A11840" s="484" t="s">
        <v>68153</v>
      </c>
      <c r="B11840" s="485" t="s">
        <v>68152</v>
      </c>
      <c r="C11840" t="s">
        <v>68151</v>
      </c>
      <c r="D11840" t="s">
        <v>68150</v>
      </c>
      <c r="E11840" t="str">
        <f t="shared" si="184"/>
        <v>643336 - FRISQUET MEAUX</v>
      </c>
      <c r="F11840" t="s">
        <v>16588</v>
      </c>
      <c r="G11840" t="s">
        <v>68149</v>
      </c>
      <c r="H11840" t="s">
        <v>68148</v>
      </c>
      <c r="I11840" t="s">
        <v>13843</v>
      </c>
      <c r="J11840" t="s">
        <v>68147</v>
      </c>
      <c r="K11840" t="s">
        <v>208</v>
      </c>
      <c r="L11840" t="s">
        <v>68146</v>
      </c>
      <c r="N11840" t="s">
        <v>208</v>
      </c>
      <c r="O11840" t="s">
        <v>476</v>
      </c>
      <c r="P11840" t="s">
        <v>476</v>
      </c>
    </row>
    <row r="11841" spans="1:16">
      <c r="A11841" s="484" t="s">
        <v>17138</v>
      </c>
      <c r="B11841" s="485" t="s">
        <v>17137</v>
      </c>
      <c r="C11841" t="s">
        <v>17136</v>
      </c>
      <c r="D11841" t="s">
        <v>17136</v>
      </c>
      <c r="E11841" t="str">
        <f t="shared" si="184"/>
        <v>551120 - SILCA</v>
      </c>
      <c r="F11841" t="s">
        <v>17135</v>
      </c>
      <c r="G11841" t="s">
        <v>17134</v>
      </c>
      <c r="H11841" t="s">
        <v>17133</v>
      </c>
      <c r="I11841" t="s">
        <v>17132</v>
      </c>
      <c r="J11841" t="s">
        <v>17131</v>
      </c>
      <c r="K11841" t="s">
        <v>208</v>
      </c>
      <c r="L11841" t="s">
        <v>17130</v>
      </c>
      <c r="N11841" t="s">
        <v>208</v>
      </c>
      <c r="O11841" t="s">
        <v>476</v>
      </c>
      <c r="P11841" t="s">
        <v>476</v>
      </c>
    </row>
    <row r="11842" spans="1:16">
      <c r="A11842" s="484" t="s">
        <v>78407</v>
      </c>
      <c r="B11842" s="485" t="s">
        <v>78406</v>
      </c>
      <c r="C11842" t="s">
        <v>78405</v>
      </c>
      <c r="D11842" t="s">
        <v>78404</v>
      </c>
      <c r="E11842" t="str">
        <f t="shared" ref="E11842:E11905" si="185">_xlfn.CONCAT(L11842," - ",D11842)</f>
        <v>585245 - ESMOD ROUBAIX</v>
      </c>
      <c r="F11842" t="s">
        <v>1817</v>
      </c>
      <c r="G11842" t="s">
        <v>78403</v>
      </c>
      <c r="I11842" t="s">
        <v>3098</v>
      </c>
      <c r="J11842" t="s">
        <v>78402</v>
      </c>
      <c r="K11842" t="s">
        <v>208</v>
      </c>
      <c r="L11842" t="s">
        <v>78401</v>
      </c>
      <c r="N11842" t="s">
        <v>208</v>
      </c>
      <c r="O11842" t="s">
        <v>476</v>
      </c>
      <c r="P11842" t="s">
        <v>476</v>
      </c>
    </row>
    <row r="11843" spans="1:16">
      <c r="A11843" s="484" t="s">
        <v>57212</v>
      </c>
      <c r="B11843" s="485" t="s">
        <v>57211</v>
      </c>
      <c r="C11843" t="s">
        <v>57210</v>
      </c>
      <c r="D11843" t="s">
        <v>57209</v>
      </c>
      <c r="E11843" t="str">
        <f t="shared" si="185"/>
        <v>519728 - IAJM</v>
      </c>
      <c r="F11843" t="s">
        <v>53380</v>
      </c>
      <c r="G11843" t="s">
        <v>57208</v>
      </c>
      <c r="I11843" t="s">
        <v>1166</v>
      </c>
      <c r="J11843" t="s">
        <v>57207</v>
      </c>
      <c r="K11843" t="s">
        <v>208</v>
      </c>
      <c r="L11843" t="s">
        <v>57206</v>
      </c>
      <c r="N11843" t="s">
        <v>208</v>
      </c>
      <c r="O11843" t="s">
        <v>476</v>
      </c>
      <c r="P11843" t="s">
        <v>476</v>
      </c>
    </row>
    <row r="11844" spans="1:16">
      <c r="A11844" s="484" t="s">
        <v>31778</v>
      </c>
      <c r="B11844" s="485" t="s">
        <v>31777</v>
      </c>
      <c r="C11844" t="s">
        <v>31776</v>
      </c>
      <c r="D11844" t="s">
        <v>31775</v>
      </c>
      <c r="E11844" t="str">
        <f t="shared" si="185"/>
        <v>644500 - OGEC NOTRE DAME DU BON SECOURS PERPIGNAN</v>
      </c>
      <c r="F11844" t="s">
        <v>683</v>
      </c>
      <c r="G11844" t="s">
        <v>31774</v>
      </c>
      <c r="I11844" t="s">
        <v>1906</v>
      </c>
      <c r="J11844" t="s">
        <v>31773</v>
      </c>
      <c r="K11844" t="s">
        <v>208</v>
      </c>
      <c r="L11844" t="s">
        <v>31772</v>
      </c>
      <c r="N11844" t="s">
        <v>207</v>
      </c>
      <c r="O11844" t="s">
        <v>476</v>
      </c>
      <c r="P11844" t="s">
        <v>476</v>
      </c>
    </row>
    <row r="11845" spans="1:16">
      <c r="A11845" s="484" t="s">
        <v>112173</v>
      </c>
      <c r="B11845" s="485" t="s">
        <v>112172</v>
      </c>
      <c r="C11845" t="s">
        <v>112171</v>
      </c>
      <c r="D11845" t="s">
        <v>112170</v>
      </c>
      <c r="E11845" t="str">
        <f t="shared" si="185"/>
        <v>609523 - BRGM FORMATION ORLEANS</v>
      </c>
      <c r="F11845" t="s">
        <v>8706</v>
      </c>
      <c r="G11845" t="s">
        <v>112169</v>
      </c>
      <c r="H11845" t="s">
        <v>112168</v>
      </c>
      <c r="I11845" t="s">
        <v>3355</v>
      </c>
      <c r="J11845" t="s">
        <v>112167</v>
      </c>
      <c r="K11845" t="s">
        <v>208</v>
      </c>
      <c r="L11845" t="s">
        <v>112166</v>
      </c>
      <c r="N11845" t="s">
        <v>208</v>
      </c>
      <c r="O11845" t="s">
        <v>476</v>
      </c>
      <c r="P11845" t="s">
        <v>476</v>
      </c>
    </row>
    <row r="11846" spans="1:16">
      <c r="A11846" s="484" t="s">
        <v>61887</v>
      </c>
      <c r="B11846" s="485" t="s">
        <v>61886</v>
      </c>
      <c r="C11846" t="s">
        <v>61885</v>
      </c>
      <c r="D11846" t="s">
        <v>61885</v>
      </c>
      <c r="E11846" t="str">
        <f t="shared" si="185"/>
        <v>433147 - HEIDELBERG FRANCE</v>
      </c>
      <c r="F11846" t="s">
        <v>61884</v>
      </c>
      <c r="G11846" t="s">
        <v>61883</v>
      </c>
      <c r="H11846" t="s">
        <v>61882</v>
      </c>
      <c r="I11846" t="s">
        <v>4776</v>
      </c>
      <c r="J11846" t="s">
        <v>61881</v>
      </c>
      <c r="K11846" t="s">
        <v>208</v>
      </c>
      <c r="L11846" t="s">
        <v>61880</v>
      </c>
      <c r="N11846" t="s">
        <v>208</v>
      </c>
      <c r="O11846" t="s">
        <v>476</v>
      </c>
      <c r="P11846" t="s">
        <v>476</v>
      </c>
    </row>
    <row r="11847" spans="1:16">
      <c r="A11847" s="484" t="s">
        <v>15810</v>
      </c>
      <c r="B11847" s="485" t="s">
        <v>15809</v>
      </c>
      <c r="C11847" t="s">
        <v>15808</v>
      </c>
      <c r="D11847" t="s">
        <v>15808</v>
      </c>
      <c r="E11847" t="str">
        <f t="shared" si="185"/>
        <v>585233 - SOCIETE D'EDITION LES NOUVELLES ESTHETIQUES</v>
      </c>
      <c r="F11847" t="s">
        <v>3131</v>
      </c>
      <c r="G11847" t="s">
        <v>15807</v>
      </c>
      <c r="I11847" t="s">
        <v>820</v>
      </c>
      <c r="J11847" t="s">
        <v>15806</v>
      </c>
      <c r="K11847" t="s">
        <v>208</v>
      </c>
      <c r="L11847" t="s">
        <v>15805</v>
      </c>
      <c r="N11847" t="s">
        <v>208</v>
      </c>
      <c r="O11847" t="s">
        <v>476</v>
      </c>
      <c r="P11847" t="s">
        <v>476</v>
      </c>
    </row>
    <row r="11848" spans="1:16">
      <c r="A11848" s="484" t="s">
        <v>43294</v>
      </c>
      <c r="B11848" s="485" t="s">
        <v>43293</v>
      </c>
      <c r="C11848" t="s">
        <v>43292</v>
      </c>
      <c r="D11848" t="s">
        <v>43291</v>
      </c>
      <c r="E11848" t="str">
        <f t="shared" si="185"/>
        <v>541450 - LESAGE PARIS 9EME</v>
      </c>
      <c r="F11848" t="s">
        <v>2408</v>
      </c>
      <c r="G11848" t="s">
        <v>43290</v>
      </c>
      <c r="I11848" t="s">
        <v>1207</v>
      </c>
      <c r="J11848" t="s">
        <v>43289</v>
      </c>
      <c r="K11848" t="s">
        <v>208</v>
      </c>
      <c r="L11848" t="s">
        <v>43288</v>
      </c>
      <c r="N11848" t="s">
        <v>208</v>
      </c>
      <c r="O11848" t="s">
        <v>476</v>
      </c>
      <c r="P11848" t="s">
        <v>476</v>
      </c>
    </row>
    <row r="11849" spans="1:16">
      <c r="A11849" s="484" t="s">
        <v>23197</v>
      </c>
      <c r="B11849" s="485" t="s">
        <v>23196</v>
      </c>
      <c r="C11849" t="s">
        <v>23195</v>
      </c>
      <c r="D11849" t="s">
        <v>23195</v>
      </c>
      <c r="E11849" t="str">
        <f t="shared" si="185"/>
        <v>583224 - RENOLIT FRANCE</v>
      </c>
      <c r="F11849" t="s">
        <v>23194</v>
      </c>
      <c r="G11849" t="s">
        <v>23193</v>
      </c>
      <c r="H11849" t="s">
        <v>23192</v>
      </c>
      <c r="I11849" t="s">
        <v>23191</v>
      </c>
      <c r="K11849" t="s">
        <v>208</v>
      </c>
      <c r="L11849" t="s">
        <v>23190</v>
      </c>
      <c r="N11849" t="s">
        <v>208</v>
      </c>
      <c r="O11849" t="s">
        <v>476</v>
      </c>
      <c r="P11849" t="s">
        <v>476</v>
      </c>
    </row>
    <row r="11850" spans="1:16">
      <c r="A11850" s="484" t="s">
        <v>15210</v>
      </c>
      <c r="B11850" s="485" t="s">
        <v>15209</v>
      </c>
      <c r="C11850" t="s">
        <v>15208</v>
      </c>
      <c r="D11850" t="s">
        <v>15207</v>
      </c>
      <c r="E11850" t="str">
        <f t="shared" si="185"/>
        <v>70415 - KONE NICE</v>
      </c>
      <c r="F11850" t="s">
        <v>8481</v>
      </c>
      <c r="G11850" t="s">
        <v>15206</v>
      </c>
      <c r="H11850" t="s">
        <v>15205</v>
      </c>
      <c r="I11850" t="s">
        <v>618</v>
      </c>
      <c r="J11850" t="s">
        <v>15204</v>
      </c>
      <c r="K11850" t="s">
        <v>208</v>
      </c>
      <c r="L11850" t="s">
        <v>15203</v>
      </c>
      <c r="N11850" t="s">
        <v>208</v>
      </c>
      <c r="O11850" t="s">
        <v>476</v>
      </c>
      <c r="P11850" t="s">
        <v>476</v>
      </c>
    </row>
    <row r="11851" spans="1:16">
      <c r="A11851" s="484" t="s">
        <v>27046</v>
      </c>
      <c r="C11851" t="s">
        <v>27045</v>
      </c>
      <c r="D11851" t="s">
        <v>27045</v>
      </c>
      <c r="E11851" t="str">
        <f t="shared" si="185"/>
        <v>598707 - POLYCLINIQUE DE BLOIS</v>
      </c>
      <c r="G11851" t="s">
        <v>27044</v>
      </c>
      <c r="I11851" t="s">
        <v>27043</v>
      </c>
      <c r="J11851" t="s">
        <v>27042</v>
      </c>
      <c r="K11851" t="s">
        <v>27041</v>
      </c>
      <c r="L11851" t="s">
        <v>27040</v>
      </c>
      <c r="N11851" t="s">
        <v>208</v>
      </c>
      <c r="O11851" t="s">
        <v>476</v>
      </c>
      <c r="P11851" t="s">
        <v>476</v>
      </c>
    </row>
    <row r="11852" spans="1:16">
      <c r="A11852" s="484" t="s">
        <v>118512</v>
      </c>
      <c r="C11852" t="s">
        <v>118511</v>
      </c>
      <c r="D11852" t="s">
        <v>118510</v>
      </c>
      <c r="E11852" t="str">
        <f t="shared" si="185"/>
        <v>506047 - ASTSN</v>
      </c>
      <c r="G11852" t="s">
        <v>118509</v>
      </c>
      <c r="H11852" t="s">
        <v>118508</v>
      </c>
      <c r="I11852" t="s">
        <v>603</v>
      </c>
      <c r="J11852" t="s">
        <v>118507</v>
      </c>
      <c r="K11852" t="s">
        <v>118506</v>
      </c>
      <c r="L11852" t="s">
        <v>118505</v>
      </c>
      <c r="N11852" t="s">
        <v>208</v>
      </c>
      <c r="O11852" t="s">
        <v>476</v>
      </c>
      <c r="P11852" t="s">
        <v>476</v>
      </c>
    </row>
    <row r="11853" spans="1:16">
      <c r="A11853" s="484" t="s">
        <v>136914</v>
      </c>
      <c r="B11853" s="485" t="s">
        <v>136913</v>
      </c>
      <c r="C11853" t="s">
        <v>136912</v>
      </c>
      <c r="D11853" t="s">
        <v>136912</v>
      </c>
      <c r="E11853" t="str">
        <f t="shared" si="185"/>
        <v>34009 - ABBOTT FRANCE</v>
      </c>
      <c r="F11853" t="s">
        <v>491</v>
      </c>
      <c r="G11853" t="s">
        <v>136911</v>
      </c>
      <c r="I11853" t="s">
        <v>1166</v>
      </c>
      <c r="J11853" t="s">
        <v>136910</v>
      </c>
      <c r="K11853" t="s">
        <v>208</v>
      </c>
      <c r="L11853" t="s">
        <v>136909</v>
      </c>
      <c r="N11853" t="s">
        <v>208</v>
      </c>
      <c r="O11853" t="s">
        <v>476</v>
      </c>
      <c r="P11853" t="s">
        <v>476</v>
      </c>
    </row>
    <row r="11854" spans="1:16">
      <c r="A11854" s="484" t="s">
        <v>65526</v>
      </c>
      <c r="B11854" s="485" t="s">
        <v>65525</v>
      </c>
      <c r="C11854" t="s">
        <v>65524</v>
      </c>
      <c r="D11854" t="s">
        <v>65524</v>
      </c>
      <c r="E11854" t="str">
        <f t="shared" si="185"/>
        <v>438340 - GRANT THORNTON</v>
      </c>
      <c r="F11854" t="s">
        <v>27150</v>
      </c>
      <c r="G11854" t="s">
        <v>65523</v>
      </c>
      <c r="H11854" t="s">
        <v>65522</v>
      </c>
      <c r="I11854" t="s">
        <v>820</v>
      </c>
      <c r="J11854" t="s">
        <v>65521</v>
      </c>
      <c r="K11854" t="s">
        <v>208</v>
      </c>
      <c r="L11854" t="s">
        <v>65520</v>
      </c>
      <c r="N11854" t="s">
        <v>208</v>
      </c>
      <c r="O11854" t="s">
        <v>476</v>
      </c>
      <c r="P11854" t="s">
        <v>476</v>
      </c>
    </row>
    <row r="11855" spans="1:16">
      <c r="A11855" s="484" t="s">
        <v>114482</v>
      </c>
      <c r="B11855" s="485" t="s">
        <v>114481</v>
      </c>
      <c r="C11855" t="s">
        <v>114480</v>
      </c>
      <c r="D11855" t="s">
        <v>114480</v>
      </c>
      <c r="E11855" t="str">
        <f t="shared" si="185"/>
        <v>10170 - BECKMAN COULTER FRANCE</v>
      </c>
      <c r="F11855" t="s">
        <v>26445</v>
      </c>
      <c r="G11855" t="s">
        <v>11547</v>
      </c>
      <c r="H11855" t="s">
        <v>114479</v>
      </c>
      <c r="I11855" t="s">
        <v>3662</v>
      </c>
      <c r="J11855" t="s">
        <v>114478</v>
      </c>
      <c r="K11855" t="s">
        <v>208</v>
      </c>
      <c r="L11855" t="s">
        <v>114477</v>
      </c>
      <c r="N11855" t="s">
        <v>208</v>
      </c>
      <c r="O11855" t="s">
        <v>476</v>
      </c>
      <c r="P11855" t="s">
        <v>476</v>
      </c>
    </row>
    <row r="11856" spans="1:16">
      <c r="A11856" s="484" t="s">
        <v>60824</v>
      </c>
      <c r="B11856" s="485" t="s">
        <v>60823</v>
      </c>
      <c r="C11856" t="s">
        <v>60822</v>
      </c>
      <c r="D11856" t="s">
        <v>60822</v>
      </c>
      <c r="E11856" t="str">
        <f t="shared" si="185"/>
        <v>349940 - HOPITAL PRIVE PASTEUR</v>
      </c>
      <c r="F11856" t="s">
        <v>8706</v>
      </c>
      <c r="G11856" t="s">
        <v>60821</v>
      </c>
      <c r="I11856" t="s">
        <v>7856</v>
      </c>
      <c r="J11856" t="s">
        <v>60820</v>
      </c>
      <c r="K11856" t="s">
        <v>208</v>
      </c>
      <c r="L11856" t="s">
        <v>60819</v>
      </c>
      <c r="N11856" t="s">
        <v>208</v>
      </c>
      <c r="O11856" t="s">
        <v>476</v>
      </c>
      <c r="P11856" t="s">
        <v>476</v>
      </c>
    </row>
    <row r="11857" spans="1:16">
      <c r="A11857" s="484" t="s">
        <v>110614</v>
      </c>
      <c r="B11857" s="485" t="s">
        <v>110613</v>
      </c>
      <c r="C11857" t="s">
        <v>110612</v>
      </c>
      <c r="D11857" t="s">
        <v>110611</v>
      </c>
      <c r="E11857" t="str">
        <f t="shared" si="185"/>
        <v>474897 - CES</v>
      </c>
      <c r="F11857" t="s">
        <v>524</v>
      </c>
      <c r="G11857" t="s">
        <v>110610</v>
      </c>
      <c r="I11857" t="s">
        <v>626</v>
      </c>
      <c r="J11857" t="s">
        <v>110609</v>
      </c>
      <c r="K11857" t="s">
        <v>208</v>
      </c>
      <c r="L11857" t="s">
        <v>110608</v>
      </c>
      <c r="N11857" t="s">
        <v>208</v>
      </c>
      <c r="O11857" t="s">
        <v>476</v>
      </c>
      <c r="P11857" t="s">
        <v>476</v>
      </c>
    </row>
    <row r="11858" spans="1:16">
      <c r="A11858" s="484" t="s">
        <v>106188</v>
      </c>
      <c r="B11858" s="485" t="s">
        <v>106187</v>
      </c>
      <c r="C11858" t="s">
        <v>106186</v>
      </c>
      <c r="D11858" t="s">
        <v>106185</v>
      </c>
      <c r="E11858" t="str">
        <f t="shared" si="185"/>
        <v>267624 - ECOLE D'ASSAS</v>
      </c>
      <c r="F11858" t="s">
        <v>2902</v>
      </c>
      <c r="G11858" t="s">
        <v>106184</v>
      </c>
      <c r="I11858" t="s">
        <v>1494</v>
      </c>
      <c r="J11858" t="s">
        <v>106183</v>
      </c>
      <c r="K11858" t="s">
        <v>208</v>
      </c>
      <c r="L11858" t="s">
        <v>106182</v>
      </c>
      <c r="N11858" t="s">
        <v>207</v>
      </c>
      <c r="O11858" t="s">
        <v>476</v>
      </c>
      <c r="P11858" t="s">
        <v>476</v>
      </c>
    </row>
    <row r="11859" spans="1:16">
      <c r="A11859" s="484" t="s">
        <v>19891</v>
      </c>
      <c r="B11859" s="485" t="s">
        <v>19890</v>
      </c>
      <c r="C11859" t="s">
        <v>19889</v>
      </c>
      <c r="D11859" t="s">
        <v>19888</v>
      </c>
      <c r="E11859" t="str">
        <f t="shared" si="185"/>
        <v>555745 - SART TROTOT - CENTRE MEDICAL ANNIE ENIA</v>
      </c>
      <c r="F11859" t="s">
        <v>3834</v>
      </c>
      <c r="G11859" t="s">
        <v>19887</v>
      </c>
      <c r="I11859" t="s">
        <v>19886</v>
      </c>
      <c r="K11859" t="s">
        <v>208</v>
      </c>
      <c r="L11859" t="s">
        <v>19885</v>
      </c>
      <c r="N11859" t="s">
        <v>208</v>
      </c>
      <c r="O11859" t="s">
        <v>476</v>
      </c>
      <c r="P11859" t="s">
        <v>476</v>
      </c>
    </row>
    <row r="11860" spans="1:16">
      <c r="A11860" s="484" t="s">
        <v>15019</v>
      </c>
      <c r="B11860" s="485" t="s">
        <v>15018</v>
      </c>
      <c r="C11860" t="s">
        <v>15017</v>
      </c>
      <c r="D11860" t="s">
        <v>15016</v>
      </c>
      <c r="E11860" t="str">
        <f t="shared" si="185"/>
        <v>454904 - LOMACO FIGEAC</v>
      </c>
      <c r="G11860" t="s">
        <v>15015</v>
      </c>
      <c r="I11860" t="s">
        <v>15014</v>
      </c>
      <c r="J11860" t="s">
        <v>15013</v>
      </c>
      <c r="K11860" t="s">
        <v>208</v>
      </c>
      <c r="L11860" t="s">
        <v>15012</v>
      </c>
      <c r="N11860" t="s">
        <v>208</v>
      </c>
      <c r="O11860" t="s">
        <v>476</v>
      </c>
      <c r="P11860" t="s">
        <v>476</v>
      </c>
    </row>
    <row r="11861" spans="1:16">
      <c r="A11861" s="484" t="s">
        <v>15698</v>
      </c>
      <c r="B11861" s="485" t="s">
        <v>15697</v>
      </c>
      <c r="C11861" t="s">
        <v>15696</v>
      </c>
      <c r="D11861" t="s">
        <v>15695</v>
      </c>
      <c r="E11861" t="str">
        <f t="shared" si="185"/>
        <v>380209 - SICOGE</v>
      </c>
      <c r="G11861" t="s">
        <v>15694</v>
      </c>
      <c r="I11861" t="s">
        <v>626</v>
      </c>
      <c r="J11861" t="s">
        <v>15693</v>
      </c>
      <c r="K11861" t="s">
        <v>208</v>
      </c>
      <c r="L11861" t="s">
        <v>15692</v>
      </c>
      <c r="N11861" t="s">
        <v>208</v>
      </c>
      <c r="O11861" t="s">
        <v>476</v>
      </c>
      <c r="P11861" t="s">
        <v>476</v>
      </c>
    </row>
    <row r="11862" spans="1:16">
      <c r="A11862" s="484" t="s">
        <v>32017</v>
      </c>
      <c r="B11862" s="485" t="s">
        <v>32016</v>
      </c>
      <c r="C11862" t="s">
        <v>32015</v>
      </c>
      <c r="D11862" t="s">
        <v>32014</v>
      </c>
      <c r="E11862" t="str">
        <f t="shared" si="185"/>
        <v>637646 - ONF DIRECTION TERRITORIALE ALSACE STRASBOURG</v>
      </c>
      <c r="F11862" t="s">
        <v>1832</v>
      </c>
      <c r="G11862" t="s">
        <v>32013</v>
      </c>
      <c r="I11862" t="s">
        <v>579</v>
      </c>
      <c r="J11862" t="s">
        <v>32012</v>
      </c>
      <c r="K11862" t="s">
        <v>208</v>
      </c>
      <c r="L11862" t="s">
        <v>32011</v>
      </c>
      <c r="N11862" t="s">
        <v>208</v>
      </c>
      <c r="O11862" t="s">
        <v>476</v>
      </c>
      <c r="P11862" t="s">
        <v>476</v>
      </c>
    </row>
    <row r="11863" spans="1:16">
      <c r="A11863" s="484" t="s">
        <v>32024</v>
      </c>
      <c r="B11863" s="485" t="s">
        <v>32016</v>
      </c>
      <c r="C11863" t="s">
        <v>32023</v>
      </c>
      <c r="D11863" t="s">
        <v>32022</v>
      </c>
      <c r="E11863" t="str">
        <f t="shared" si="185"/>
        <v>133589 - ONF LORRAINE NANCY</v>
      </c>
      <c r="F11863" t="s">
        <v>1832</v>
      </c>
      <c r="G11863" t="s">
        <v>32021</v>
      </c>
      <c r="H11863" t="s">
        <v>32020</v>
      </c>
      <c r="I11863" t="s">
        <v>2900</v>
      </c>
      <c r="J11863" t="s">
        <v>32019</v>
      </c>
      <c r="K11863" t="s">
        <v>208</v>
      </c>
      <c r="L11863" t="s">
        <v>32018</v>
      </c>
      <c r="N11863" t="s">
        <v>208</v>
      </c>
      <c r="O11863" t="s">
        <v>476</v>
      </c>
      <c r="P11863" t="s">
        <v>476</v>
      </c>
    </row>
    <row r="11864" spans="1:16">
      <c r="A11864" s="484" t="s">
        <v>83682</v>
      </c>
      <c r="B11864" s="485" t="s">
        <v>83681</v>
      </c>
      <c r="C11864" t="s">
        <v>83680</v>
      </c>
      <c r="D11864" t="s">
        <v>83679</v>
      </c>
      <c r="E11864" t="str">
        <f t="shared" si="185"/>
        <v>34587 - LENOTRE PLAISIR</v>
      </c>
      <c r="F11864" t="s">
        <v>10929</v>
      </c>
      <c r="G11864" t="s">
        <v>83678</v>
      </c>
      <c r="I11864" t="s">
        <v>11237</v>
      </c>
      <c r="J11864" t="s">
        <v>83677</v>
      </c>
      <c r="K11864" t="s">
        <v>208</v>
      </c>
      <c r="L11864" t="s">
        <v>83676</v>
      </c>
      <c r="N11864" t="s">
        <v>208</v>
      </c>
      <c r="O11864" t="s">
        <v>476</v>
      </c>
      <c r="P11864" t="s">
        <v>476</v>
      </c>
    </row>
    <row r="11865" spans="1:16">
      <c r="A11865" s="484" t="s">
        <v>1796</v>
      </c>
      <c r="B11865" s="485" t="s">
        <v>1795</v>
      </c>
      <c r="C11865" t="s">
        <v>1794</v>
      </c>
      <c r="D11865" t="s">
        <v>1793</v>
      </c>
      <c r="E11865" t="str">
        <f t="shared" si="185"/>
        <v>637452 - WURTH FRANCE ERSTEIN</v>
      </c>
      <c r="F11865" t="s">
        <v>1792</v>
      </c>
      <c r="G11865" t="s">
        <v>1791</v>
      </c>
      <c r="I11865" t="s">
        <v>1790</v>
      </c>
      <c r="J11865" t="s">
        <v>1789</v>
      </c>
      <c r="K11865" t="s">
        <v>208</v>
      </c>
      <c r="L11865" t="s">
        <v>1788</v>
      </c>
      <c r="N11865" t="s">
        <v>208</v>
      </c>
      <c r="O11865" t="s">
        <v>476</v>
      </c>
      <c r="P11865" t="s">
        <v>476</v>
      </c>
    </row>
    <row r="11866" spans="1:16">
      <c r="A11866" s="484" t="s">
        <v>50015</v>
      </c>
      <c r="B11866" s="485" t="s">
        <v>50014</v>
      </c>
      <c r="C11866" t="s">
        <v>50013</v>
      </c>
      <c r="D11866" t="s">
        <v>50012</v>
      </c>
      <c r="E11866" t="str">
        <f t="shared" si="185"/>
        <v>132597 - ISSEC PIGIER 31</v>
      </c>
      <c r="F11866" t="s">
        <v>2580</v>
      </c>
      <c r="G11866" t="s">
        <v>50011</v>
      </c>
      <c r="I11866" t="s">
        <v>603</v>
      </c>
      <c r="J11866" t="s">
        <v>50010</v>
      </c>
      <c r="K11866" t="s">
        <v>208</v>
      </c>
      <c r="L11866" t="s">
        <v>50009</v>
      </c>
      <c r="N11866" t="s">
        <v>207</v>
      </c>
      <c r="O11866" t="s">
        <v>476</v>
      </c>
      <c r="P11866" t="s">
        <v>476</v>
      </c>
    </row>
    <row r="11867" spans="1:16">
      <c r="A11867" s="484" t="s">
        <v>18692</v>
      </c>
      <c r="B11867" s="485" t="s">
        <v>18691</v>
      </c>
      <c r="C11867" t="s">
        <v>18690</v>
      </c>
      <c r="D11867" t="s">
        <v>18690</v>
      </c>
      <c r="E11867" t="str">
        <f t="shared" si="185"/>
        <v>511377 - SEBIA</v>
      </c>
      <c r="F11867" t="s">
        <v>11275</v>
      </c>
      <c r="G11867" t="s">
        <v>18689</v>
      </c>
      <c r="H11867" t="s">
        <v>18688</v>
      </c>
      <c r="I11867" t="s">
        <v>3262</v>
      </c>
      <c r="J11867" t="s">
        <v>18687</v>
      </c>
      <c r="K11867" t="s">
        <v>208</v>
      </c>
      <c r="L11867" t="s">
        <v>18686</v>
      </c>
      <c r="N11867" t="s">
        <v>208</v>
      </c>
      <c r="O11867" t="s">
        <v>476</v>
      </c>
      <c r="P11867" t="s">
        <v>476</v>
      </c>
    </row>
    <row r="11868" spans="1:16">
      <c r="A11868" s="484" t="s">
        <v>13051</v>
      </c>
      <c r="B11868" s="485" t="s">
        <v>13050</v>
      </c>
      <c r="C11868" t="s">
        <v>13049</v>
      </c>
      <c r="D11868" t="s">
        <v>13048</v>
      </c>
      <c r="E11868" t="str">
        <f t="shared" si="185"/>
        <v>608506 - SICAME ACADEMY</v>
      </c>
      <c r="F11868" t="s">
        <v>1513</v>
      </c>
      <c r="G11868" t="s">
        <v>13047</v>
      </c>
      <c r="I11868" t="s">
        <v>13046</v>
      </c>
      <c r="J11868" t="s">
        <v>13045</v>
      </c>
      <c r="K11868" t="s">
        <v>208</v>
      </c>
      <c r="L11868" t="s">
        <v>13044</v>
      </c>
      <c r="N11868" t="s">
        <v>208</v>
      </c>
      <c r="O11868" t="s">
        <v>476</v>
      </c>
      <c r="P11868" t="s">
        <v>476</v>
      </c>
    </row>
    <row r="11869" spans="1:16">
      <c r="A11869" s="484" t="s">
        <v>29046</v>
      </c>
      <c r="B11869" s="485" t="s">
        <v>29045</v>
      </c>
      <c r="C11869" t="s">
        <v>29044</v>
      </c>
      <c r="D11869" t="s">
        <v>29044</v>
      </c>
      <c r="E11869" t="str">
        <f t="shared" si="185"/>
        <v>97895 - PEARSON FRANCE</v>
      </c>
      <c r="F11869" t="s">
        <v>19292</v>
      </c>
      <c r="G11869" t="s">
        <v>29043</v>
      </c>
      <c r="H11869" t="s">
        <v>29042</v>
      </c>
      <c r="I11869" t="s">
        <v>626</v>
      </c>
      <c r="J11869" t="s">
        <v>29041</v>
      </c>
      <c r="K11869" t="s">
        <v>208</v>
      </c>
      <c r="L11869" t="s">
        <v>29040</v>
      </c>
      <c r="N11869" t="s">
        <v>208</v>
      </c>
      <c r="O11869" t="s">
        <v>476</v>
      </c>
      <c r="P11869" t="s">
        <v>476</v>
      </c>
    </row>
    <row r="11870" spans="1:16">
      <c r="A11870" s="484" t="s">
        <v>60838</v>
      </c>
      <c r="B11870" s="485" t="s">
        <v>60837</v>
      </c>
      <c r="C11870" t="s">
        <v>60836</v>
      </c>
      <c r="D11870" t="s">
        <v>60835</v>
      </c>
      <c r="E11870" t="str">
        <f t="shared" si="185"/>
        <v>663761 - HOPITAL PRIVE ARNAULT TZANCK MSA</v>
      </c>
      <c r="F11870" t="s">
        <v>838</v>
      </c>
      <c r="G11870" t="s">
        <v>60834</v>
      </c>
      <c r="I11870" t="s">
        <v>31560</v>
      </c>
      <c r="J11870" t="s">
        <v>60833</v>
      </c>
      <c r="K11870" t="s">
        <v>208</v>
      </c>
      <c r="L11870" t="s">
        <v>60832</v>
      </c>
      <c r="N11870" t="s">
        <v>208</v>
      </c>
      <c r="O11870" t="s">
        <v>476</v>
      </c>
      <c r="P11870" t="s">
        <v>476</v>
      </c>
    </row>
    <row r="11871" spans="1:16">
      <c r="A11871" s="484" t="s">
        <v>96082</v>
      </c>
      <c r="B11871" s="485" t="s">
        <v>96081</v>
      </c>
      <c r="C11871" t="s">
        <v>96080</v>
      </c>
      <c r="D11871" t="s">
        <v>96080</v>
      </c>
      <c r="E11871" t="str">
        <f t="shared" si="185"/>
        <v>430808 - CHUBB FRANCE</v>
      </c>
      <c r="F11871" t="s">
        <v>38625</v>
      </c>
      <c r="G11871" t="s">
        <v>96079</v>
      </c>
      <c r="H11871" t="s">
        <v>96078</v>
      </c>
      <c r="I11871" t="s">
        <v>16304</v>
      </c>
      <c r="J11871" t="s">
        <v>96077</v>
      </c>
      <c r="K11871" t="s">
        <v>208</v>
      </c>
      <c r="L11871" t="s">
        <v>96076</v>
      </c>
      <c r="N11871" t="s">
        <v>208</v>
      </c>
      <c r="O11871" t="s">
        <v>476</v>
      </c>
      <c r="P11871" t="s">
        <v>476</v>
      </c>
    </row>
    <row r="11872" spans="1:16">
      <c r="A11872" s="484" t="s">
        <v>129425</v>
      </c>
      <c r="B11872" s="485" t="s">
        <v>129424</v>
      </c>
      <c r="C11872" t="s">
        <v>129423</v>
      </c>
      <c r="D11872" t="s">
        <v>129422</v>
      </c>
      <c r="E11872" t="str">
        <f t="shared" si="185"/>
        <v>3025 - ALTRAN EDUCATION SERVICES</v>
      </c>
      <c r="F11872" t="s">
        <v>1738</v>
      </c>
      <c r="G11872" t="s">
        <v>129421</v>
      </c>
      <c r="I11872" t="s">
        <v>860</v>
      </c>
      <c r="J11872" t="s">
        <v>129420</v>
      </c>
      <c r="K11872" t="s">
        <v>208</v>
      </c>
      <c r="L11872" t="s">
        <v>129419</v>
      </c>
      <c r="N11872" t="s">
        <v>208</v>
      </c>
      <c r="O11872" t="s">
        <v>476</v>
      </c>
      <c r="P11872" t="s">
        <v>476</v>
      </c>
    </row>
    <row r="11873" spans="1:16">
      <c r="A11873" s="484" t="s">
        <v>100005</v>
      </c>
      <c r="B11873" s="485" t="s">
        <v>59900</v>
      </c>
      <c r="C11873" t="s">
        <v>100004</v>
      </c>
      <c r="D11873" t="s">
        <v>100003</v>
      </c>
      <c r="E11873" t="str">
        <f t="shared" si="185"/>
        <v>508263 - CPEA H3 PARIS</v>
      </c>
      <c r="F11873" t="s">
        <v>1513</v>
      </c>
      <c r="G11873" t="s">
        <v>100002</v>
      </c>
      <c r="I11873" t="s">
        <v>1207</v>
      </c>
      <c r="J11873" t="s">
        <v>100001</v>
      </c>
      <c r="K11873" t="s">
        <v>208</v>
      </c>
      <c r="L11873" t="s">
        <v>100000</v>
      </c>
      <c r="N11873" t="s">
        <v>208</v>
      </c>
      <c r="O11873" t="s">
        <v>476</v>
      </c>
      <c r="P11873" t="s">
        <v>476</v>
      </c>
    </row>
    <row r="11874" spans="1:16">
      <c r="A11874" s="484" t="s">
        <v>100011</v>
      </c>
      <c r="B11874" s="485" t="s">
        <v>59900</v>
      </c>
      <c r="C11874" t="s">
        <v>100010</v>
      </c>
      <c r="D11874" t="s">
        <v>100009</v>
      </c>
      <c r="E11874" t="str">
        <f t="shared" si="185"/>
        <v>629017 - H3 - CPEA POISSY</v>
      </c>
      <c r="F11874" t="s">
        <v>7884</v>
      </c>
      <c r="G11874" t="s">
        <v>100008</v>
      </c>
      <c r="I11874" t="s">
        <v>10820</v>
      </c>
      <c r="J11874" t="s">
        <v>100007</v>
      </c>
      <c r="K11874" t="s">
        <v>208</v>
      </c>
      <c r="L11874" t="s">
        <v>100006</v>
      </c>
      <c r="N11874" t="s">
        <v>208</v>
      </c>
      <c r="O11874" t="s">
        <v>476</v>
      </c>
      <c r="P11874" t="s">
        <v>476</v>
      </c>
    </row>
    <row r="11875" spans="1:16">
      <c r="A11875" s="484" t="s">
        <v>59901</v>
      </c>
      <c r="B11875" s="485" t="s">
        <v>59900</v>
      </c>
      <c r="C11875" t="s">
        <v>59899</v>
      </c>
      <c r="D11875" t="s">
        <v>59898</v>
      </c>
      <c r="E11875" t="str">
        <f t="shared" si="185"/>
        <v>677140 - H3 - CPEA PARIS</v>
      </c>
      <c r="F11875" t="s">
        <v>11500</v>
      </c>
      <c r="G11875" t="s">
        <v>59897</v>
      </c>
      <c r="I11875" t="s">
        <v>626</v>
      </c>
      <c r="J11875" t="s">
        <v>59896</v>
      </c>
      <c r="K11875" t="s">
        <v>208</v>
      </c>
      <c r="L11875" t="s">
        <v>59895</v>
      </c>
      <c r="N11875" t="s">
        <v>207</v>
      </c>
      <c r="O11875" t="s">
        <v>476</v>
      </c>
      <c r="P11875" t="s">
        <v>476</v>
      </c>
    </row>
    <row r="11876" spans="1:16">
      <c r="A11876" s="484" t="s">
        <v>16769</v>
      </c>
      <c r="B11876" s="485" t="s">
        <v>16768</v>
      </c>
      <c r="C11876" t="s">
        <v>16767</v>
      </c>
      <c r="D11876" t="s">
        <v>16767</v>
      </c>
      <c r="E11876" t="str">
        <f t="shared" si="185"/>
        <v>649557 - SIPROUDHIS</v>
      </c>
      <c r="F11876" t="s">
        <v>16766</v>
      </c>
      <c r="G11876" t="s">
        <v>16765</v>
      </c>
      <c r="I11876" t="s">
        <v>16764</v>
      </c>
      <c r="J11876" t="s">
        <v>16763</v>
      </c>
      <c r="K11876" t="s">
        <v>208</v>
      </c>
      <c r="L11876" t="s">
        <v>16762</v>
      </c>
      <c r="N11876" t="s">
        <v>208</v>
      </c>
      <c r="O11876" t="s">
        <v>476</v>
      </c>
      <c r="P11876" t="s">
        <v>476</v>
      </c>
    </row>
    <row r="11877" spans="1:16">
      <c r="A11877" s="484" t="s">
        <v>13912</v>
      </c>
      <c r="B11877" s="485" t="s">
        <v>13911</v>
      </c>
      <c r="C11877" t="s">
        <v>13910</v>
      </c>
      <c r="D11877" t="s">
        <v>13909</v>
      </c>
      <c r="E11877" t="str">
        <f t="shared" si="185"/>
        <v>667419 - SOPEMEA VELIZY VILLACOUBLAY</v>
      </c>
      <c r="F11877" t="s">
        <v>9483</v>
      </c>
      <c r="G11877" t="s">
        <v>13908</v>
      </c>
      <c r="I11877" t="s">
        <v>13907</v>
      </c>
      <c r="J11877" t="s">
        <v>13906</v>
      </c>
      <c r="K11877" t="s">
        <v>208</v>
      </c>
      <c r="L11877" t="s">
        <v>13905</v>
      </c>
      <c r="N11877" t="s">
        <v>208</v>
      </c>
      <c r="O11877" t="s">
        <v>476</v>
      </c>
      <c r="P11877" t="s">
        <v>476</v>
      </c>
    </row>
    <row r="11878" spans="1:16">
      <c r="A11878" s="484" t="s">
        <v>29025</v>
      </c>
      <c r="B11878" s="485" t="s">
        <v>29020</v>
      </c>
      <c r="C11878" t="s">
        <v>29019</v>
      </c>
      <c r="D11878" t="s">
        <v>29019</v>
      </c>
      <c r="E11878" t="str">
        <f t="shared" si="185"/>
        <v>127334 - PEDAGOGIE DU MANAGEMENT</v>
      </c>
      <c r="F11878" t="s">
        <v>26234</v>
      </c>
      <c r="G11878" t="s">
        <v>29024</v>
      </c>
      <c r="I11878" t="s">
        <v>626</v>
      </c>
      <c r="J11878" t="s">
        <v>29023</v>
      </c>
      <c r="K11878" t="s">
        <v>208</v>
      </c>
      <c r="L11878" t="s">
        <v>29022</v>
      </c>
      <c r="N11878" t="s">
        <v>208</v>
      </c>
      <c r="O11878" t="s">
        <v>476</v>
      </c>
      <c r="P11878" t="s">
        <v>476</v>
      </c>
    </row>
    <row r="11879" spans="1:16">
      <c r="A11879" s="484" t="s">
        <v>29021</v>
      </c>
      <c r="B11879" s="485" t="s">
        <v>29020</v>
      </c>
      <c r="C11879" t="s">
        <v>29019</v>
      </c>
      <c r="D11879" t="s">
        <v>29019</v>
      </c>
      <c r="E11879" t="str">
        <f t="shared" si="185"/>
        <v>681143 - PEDAGOGIE DU MANAGEMENT</v>
      </c>
      <c r="G11879" t="s">
        <v>29018</v>
      </c>
      <c r="I11879" t="s">
        <v>626</v>
      </c>
      <c r="K11879" t="s">
        <v>208</v>
      </c>
      <c r="L11879" t="s">
        <v>29017</v>
      </c>
      <c r="N11879" t="s">
        <v>208</v>
      </c>
      <c r="O11879" t="s">
        <v>476</v>
      </c>
      <c r="P11879" t="s">
        <v>476</v>
      </c>
    </row>
    <row r="11880" spans="1:16">
      <c r="A11880" s="484" t="s">
        <v>47190</v>
      </c>
      <c r="B11880" s="485" t="s">
        <v>47189</v>
      </c>
      <c r="C11880" t="s">
        <v>47188</v>
      </c>
      <c r="D11880" t="s">
        <v>47187</v>
      </c>
      <c r="E11880" t="str">
        <f t="shared" si="185"/>
        <v>203750 - DEF</v>
      </c>
      <c r="F11880" t="s">
        <v>4484</v>
      </c>
      <c r="G11880" t="s">
        <v>47186</v>
      </c>
      <c r="H11880" t="s">
        <v>47185</v>
      </c>
      <c r="I11880" t="s">
        <v>41992</v>
      </c>
      <c r="J11880" t="s">
        <v>47184</v>
      </c>
      <c r="K11880" t="s">
        <v>208</v>
      </c>
      <c r="L11880" t="s">
        <v>47183</v>
      </c>
      <c r="N11880" t="s">
        <v>208</v>
      </c>
      <c r="O11880" t="s">
        <v>476</v>
      </c>
      <c r="P11880" t="s">
        <v>476</v>
      </c>
    </row>
    <row r="11881" spans="1:16">
      <c r="A11881" s="484" t="s">
        <v>53016</v>
      </c>
      <c r="B11881" s="485" t="s">
        <v>53015</v>
      </c>
      <c r="C11881" t="s">
        <v>53014</v>
      </c>
      <c r="D11881" t="s">
        <v>53013</v>
      </c>
      <c r="E11881" t="str">
        <f t="shared" si="185"/>
        <v>300342 - IPREC</v>
      </c>
      <c r="F11881" t="s">
        <v>7254</v>
      </c>
      <c r="G11881" t="s">
        <v>53012</v>
      </c>
      <c r="I11881" t="s">
        <v>3346</v>
      </c>
      <c r="J11881" t="s">
        <v>53011</v>
      </c>
      <c r="K11881" t="s">
        <v>208</v>
      </c>
      <c r="L11881" t="s">
        <v>53010</v>
      </c>
      <c r="N11881" t="s">
        <v>208</v>
      </c>
      <c r="O11881" t="s">
        <v>476</v>
      </c>
      <c r="P11881" t="s">
        <v>476</v>
      </c>
    </row>
    <row r="11882" spans="1:16">
      <c r="A11882" s="484" t="s">
        <v>2872</v>
      </c>
      <c r="B11882" s="485" t="s">
        <v>2871</v>
      </c>
      <c r="C11882" t="s">
        <v>2870</v>
      </c>
      <c r="D11882" t="s">
        <v>2870</v>
      </c>
      <c r="E11882" t="str">
        <f t="shared" si="185"/>
        <v>511640 - WAGO CONTACT</v>
      </c>
      <c r="F11882" t="s">
        <v>2869</v>
      </c>
      <c r="G11882" t="s">
        <v>2868</v>
      </c>
      <c r="H11882" t="s">
        <v>2867</v>
      </c>
      <c r="I11882" t="s">
        <v>2414</v>
      </c>
      <c r="J11882" t="s">
        <v>2866</v>
      </c>
      <c r="K11882" t="s">
        <v>208</v>
      </c>
      <c r="L11882" t="s">
        <v>2865</v>
      </c>
      <c r="N11882" t="s">
        <v>208</v>
      </c>
      <c r="O11882" t="s">
        <v>476</v>
      </c>
      <c r="P11882" t="s">
        <v>476</v>
      </c>
    </row>
    <row r="11883" spans="1:16">
      <c r="A11883" s="484" t="s">
        <v>62543</v>
      </c>
      <c r="B11883" s="485" t="s">
        <v>62542</v>
      </c>
      <c r="C11883" t="s">
        <v>62541</v>
      </c>
      <c r="D11883" t="s">
        <v>62541</v>
      </c>
      <c r="E11883" t="str">
        <f t="shared" si="185"/>
        <v>203130 - HAGER SAS</v>
      </c>
      <c r="F11883" t="s">
        <v>8706</v>
      </c>
      <c r="G11883" t="s">
        <v>62540</v>
      </c>
      <c r="I11883" t="s">
        <v>2549</v>
      </c>
      <c r="K11883" t="s">
        <v>208</v>
      </c>
      <c r="L11883" t="s">
        <v>62539</v>
      </c>
      <c r="N11883" t="s">
        <v>208</v>
      </c>
      <c r="O11883" t="s">
        <v>476</v>
      </c>
      <c r="P11883" t="s">
        <v>476</v>
      </c>
    </row>
    <row r="11884" spans="1:16">
      <c r="A11884" s="484" t="s">
        <v>109925</v>
      </c>
      <c r="B11884" s="485" t="s">
        <v>109924</v>
      </c>
      <c r="C11884" t="s">
        <v>109923</v>
      </c>
      <c r="D11884" t="s">
        <v>109922</v>
      </c>
      <c r="E11884" t="str">
        <f t="shared" si="185"/>
        <v>655053 - CARL ZEISS RUEIL MALMAISON</v>
      </c>
      <c r="F11884" t="s">
        <v>4484</v>
      </c>
      <c r="G11884" t="s">
        <v>109921</v>
      </c>
      <c r="I11884" t="s">
        <v>1271</v>
      </c>
      <c r="K11884" t="s">
        <v>208</v>
      </c>
      <c r="L11884" t="s">
        <v>109920</v>
      </c>
      <c r="N11884" t="s">
        <v>208</v>
      </c>
      <c r="O11884" t="s">
        <v>476</v>
      </c>
      <c r="P11884" t="s">
        <v>476</v>
      </c>
    </row>
    <row r="11885" spans="1:16">
      <c r="A11885" s="484" t="s">
        <v>11932</v>
      </c>
      <c r="B11885" s="485" t="s">
        <v>11931</v>
      </c>
      <c r="C11885" t="s">
        <v>11930</v>
      </c>
      <c r="D11885" t="s">
        <v>11929</v>
      </c>
      <c r="E11885" t="str">
        <f t="shared" si="185"/>
        <v>625486 - SYNDEX PARIS</v>
      </c>
      <c r="F11885" t="s">
        <v>11928</v>
      </c>
      <c r="G11885" t="s">
        <v>11927</v>
      </c>
      <c r="I11885" t="s">
        <v>626</v>
      </c>
      <c r="J11885" t="s">
        <v>11926</v>
      </c>
      <c r="K11885" t="s">
        <v>208</v>
      </c>
      <c r="L11885" t="s">
        <v>11925</v>
      </c>
      <c r="N11885" t="s">
        <v>208</v>
      </c>
      <c r="O11885" t="s">
        <v>476</v>
      </c>
      <c r="P11885" t="s">
        <v>476</v>
      </c>
    </row>
    <row r="11886" spans="1:16">
      <c r="A11886" s="484" t="s">
        <v>37059</v>
      </c>
      <c r="B11886" s="485" t="s">
        <v>37058</v>
      </c>
      <c r="C11886" t="s">
        <v>37057</v>
      </c>
      <c r="D11886" t="s">
        <v>37056</v>
      </c>
      <c r="E11886" t="str">
        <f t="shared" si="185"/>
        <v>231990 - MEDTRONIC FRANCE</v>
      </c>
      <c r="F11886" t="s">
        <v>26051</v>
      </c>
      <c r="G11886" t="s">
        <v>37055</v>
      </c>
      <c r="I11886" t="s">
        <v>626</v>
      </c>
      <c r="J11886" t="s">
        <v>37054</v>
      </c>
      <c r="K11886" t="s">
        <v>208</v>
      </c>
      <c r="L11886" t="s">
        <v>37053</v>
      </c>
      <c r="N11886" t="s">
        <v>208</v>
      </c>
      <c r="O11886" t="s">
        <v>476</v>
      </c>
      <c r="P11886" t="s">
        <v>476</v>
      </c>
    </row>
    <row r="11887" spans="1:16">
      <c r="A11887" s="484" t="s">
        <v>88000</v>
      </c>
      <c r="B11887" s="485" t="s">
        <v>87999</v>
      </c>
      <c r="C11887" t="s">
        <v>87998</v>
      </c>
      <c r="D11887" t="s">
        <v>87997</v>
      </c>
      <c r="E11887" t="str">
        <f t="shared" si="185"/>
        <v>31173 - DEMOS NANTERRE</v>
      </c>
      <c r="F11887" t="s">
        <v>5949</v>
      </c>
      <c r="G11887" t="s">
        <v>87996</v>
      </c>
      <c r="I11887" t="s">
        <v>3921</v>
      </c>
      <c r="J11887" t="s">
        <v>87995</v>
      </c>
      <c r="K11887" t="s">
        <v>208</v>
      </c>
      <c r="L11887" t="s">
        <v>87994</v>
      </c>
      <c r="N11887" t="s">
        <v>208</v>
      </c>
      <c r="O11887" t="s">
        <v>476</v>
      </c>
      <c r="P11887" t="s">
        <v>476</v>
      </c>
    </row>
    <row r="11888" spans="1:16">
      <c r="A11888" s="484" t="s">
        <v>34700</v>
      </c>
      <c r="B11888" s="485" t="s">
        <v>34699</v>
      </c>
      <c r="C11888" t="s">
        <v>34698</v>
      </c>
      <c r="D11888" t="s">
        <v>34698</v>
      </c>
      <c r="E11888" t="str">
        <f t="shared" si="185"/>
        <v>183507 - MULTIVAC FRANCE</v>
      </c>
      <c r="F11888" t="s">
        <v>1759</v>
      </c>
      <c r="G11888" t="s">
        <v>34697</v>
      </c>
      <c r="H11888" t="s">
        <v>34696</v>
      </c>
      <c r="I11888" t="s">
        <v>34695</v>
      </c>
      <c r="J11888" t="s">
        <v>34694</v>
      </c>
      <c r="K11888" t="s">
        <v>208</v>
      </c>
      <c r="L11888" t="s">
        <v>34693</v>
      </c>
      <c r="N11888" t="s">
        <v>208</v>
      </c>
      <c r="O11888" t="s">
        <v>476</v>
      </c>
      <c r="P11888" t="s">
        <v>476</v>
      </c>
    </row>
    <row r="11889" spans="1:16">
      <c r="A11889" s="484" t="s">
        <v>11008</v>
      </c>
      <c r="B11889" s="485" t="s">
        <v>11007</v>
      </c>
      <c r="C11889" t="s">
        <v>11006</v>
      </c>
      <c r="D11889" t="s">
        <v>11005</v>
      </c>
      <c r="E11889" t="str">
        <f t="shared" si="185"/>
        <v>680825 - TD SYNNEX FRANCE BUSSY ST GEORGES</v>
      </c>
      <c r="F11889" t="s">
        <v>7167</v>
      </c>
      <c r="G11889" t="s">
        <v>11004</v>
      </c>
      <c r="I11889" t="s">
        <v>9235</v>
      </c>
      <c r="K11889" t="s">
        <v>208</v>
      </c>
      <c r="L11889" t="s">
        <v>11003</v>
      </c>
      <c r="N11889" t="s">
        <v>208</v>
      </c>
      <c r="O11889" t="s">
        <v>476</v>
      </c>
      <c r="P11889" t="s">
        <v>476</v>
      </c>
    </row>
    <row r="11890" spans="1:16">
      <c r="A11890" s="484" t="s">
        <v>92780</v>
      </c>
      <c r="B11890" s="485" t="s">
        <v>92779</v>
      </c>
      <c r="C11890" t="s">
        <v>92778</v>
      </c>
      <c r="D11890" t="s">
        <v>92777</v>
      </c>
      <c r="E11890" t="str">
        <f t="shared" si="185"/>
        <v>463220 - CGFQ CHALON SUR SAONE</v>
      </c>
      <c r="F11890" t="s">
        <v>2919</v>
      </c>
      <c r="G11890" t="s">
        <v>92776</v>
      </c>
      <c r="H11890" t="s">
        <v>92775</v>
      </c>
      <c r="I11890" t="s">
        <v>7815</v>
      </c>
      <c r="J11890" t="s">
        <v>92774</v>
      </c>
      <c r="K11890" t="s">
        <v>208</v>
      </c>
      <c r="L11890" t="s">
        <v>92773</v>
      </c>
      <c r="N11890" t="s">
        <v>208</v>
      </c>
      <c r="O11890" t="s">
        <v>476</v>
      </c>
      <c r="P11890" t="s">
        <v>476</v>
      </c>
    </row>
    <row r="11891" spans="1:16">
      <c r="A11891" s="484" t="s">
        <v>67103</v>
      </c>
      <c r="B11891" s="485" t="s">
        <v>67097</v>
      </c>
      <c r="C11891" t="s">
        <v>67096</v>
      </c>
      <c r="D11891" t="s">
        <v>67102</v>
      </c>
      <c r="E11891" t="str">
        <f t="shared" si="185"/>
        <v>176679 - GERFLOR  TARARE</v>
      </c>
      <c r="F11891" t="s">
        <v>14468</v>
      </c>
      <c r="G11891" t="s">
        <v>67101</v>
      </c>
      <c r="I11891" t="s">
        <v>33742</v>
      </c>
      <c r="J11891" t="s">
        <v>67100</v>
      </c>
      <c r="K11891" t="s">
        <v>208</v>
      </c>
      <c r="L11891" t="s">
        <v>67099</v>
      </c>
      <c r="N11891" t="s">
        <v>208</v>
      </c>
      <c r="O11891" t="s">
        <v>476</v>
      </c>
      <c r="P11891" t="s">
        <v>476</v>
      </c>
    </row>
    <row r="11892" spans="1:16">
      <c r="A11892" s="484" t="s">
        <v>67098</v>
      </c>
      <c r="B11892" s="485" t="s">
        <v>67097</v>
      </c>
      <c r="C11892" t="s">
        <v>67096</v>
      </c>
      <c r="D11892" t="s">
        <v>67095</v>
      </c>
      <c r="E11892" t="str">
        <f t="shared" si="185"/>
        <v>111557 - GERFLOR VILLEURBANNE</v>
      </c>
      <c r="F11892" t="s">
        <v>1513</v>
      </c>
      <c r="G11892" t="s">
        <v>67094</v>
      </c>
      <c r="I11892" t="s">
        <v>3733</v>
      </c>
      <c r="J11892" t="s">
        <v>67093</v>
      </c>
      <c r="K11892" t="s">
        <v>208</v>
      </c>
      <c r="L11892" t="s">
        <v>67092</v>
      </c>
      <c r="N11892" t="s">
        <v>208</v>
      </c>
      <c r="O11892" t="s">
        <v>476</v>
      </c>
      <c r="P11892" t="s">
        <v>476</v>
      </c>
    </row>
    <row r="11893" spans="1:16">
      <c r="A11893" s="484" t="s">
        <v>27755</v>
      </c>
      <c r="B11893" s="485" t="s">
        <v>27754</v>
      </c>
      <c r="C11893" t="s">
        <v>27753</v>
      </c>
      <c r="D11893" t="s">
        <v>27752</v>
      </c>
      <c r="E11893" t="str">
        <f t="shared" si="185"/>
        <v>40563 - PLACOPLATRE VAUJOURS</v>
      </c>
      <c r="F11893" t="s">
        <v>27751</v>
      </c>
      <c r="G11893" t="s">
        <v>27750</v>
      </c>
      <c r="I11893" t="s">
        <v>27749</v>
      </c>
      <c r="J11893" t="s">
        <v>27748</v>
      </c>
      <c r="K11893" t="s">
        <v>208</v>
      </c>
      <c r="L11893" t="s">
        <v>27747</v>
      </c>
      <c r="N11893" t="s">
        <v>208</v>
      </c>
      <c r="O11893" t="s">
        <v>476</v>
      </c>
      <c r="P11893" t="s">
        <v>476</v>
      </c>
    </row>
    <row r="11894" spans="1:16">
      <c r="A11894" s="484" t="s">
        <v>27760</v>
      </c>
      <c r="B11894" s="485" t="s">
        <v>27754</v>
      </c>
      <c r="C11894" t="s">
        <v>27753</v>
      </c>
      <c r="D11894" t="s">
        <v>27753</v>
      </c>
      <c r="E11894" t="str">
        <f t="shared" si="185"/>
        <v>462135 - PLACOPLATRE</v>
      </c>
      <c r="F11894" t="s">
        <v>27759</v>
      </c>
      <c r="G11894" t="s">
        <v>27758</v>
      </c>
      <c r="I11894" t="s">
        <v>17468</v>
      </c>
      <c r="J11894" t="s">
        <v>27757</v>
      </c>
      <c r="K11894" t="s">
        <v>208</v>
      </c>
      <c r="L11894" t="s">
        <v>27756</v>
      </c>
      <c r="N11894" t="s">
        <v>208</v>
      </c>
      <c r="O11894" t="s">
        <v>476</v>
      </c>
      <c r="P11894" t="s">
        <v>476</v>
      </c>
    </row>
    <row r="11895" spans="1:16">
      <c r="A11895" s="484" t="s">
        <v>106748</v>
      </c>
      <c r="B11895" s="485" t="s">
        <v>106747</v>
      </c>
      <c r="C11895" t="s">
        <v>106746</v>
      </c>
      <c r="D11895" t="s">
        <v>106745</v>
      </c>
      <c r="E11895" t="str">
        <f t="shared" si="185"/>
        <v>661429 - CMH</v>
      </c>
      <c r="F11895" t="s">
        <v>8852</v>
      </c>
      <c r="G11895" t="s">
        <v>106744</v>
      </c>
      <c r="I11895" t="s">
        <v>626</v>
      </c>
      <c r="J11895" t="s">
        <v>106743</v>
      </c>
      <c r="K11895" t="s">
        <v>208</v>
      </c>
      <c r="L11895" t="s">
        <v>106742</v>
      </c>
      <c r="N11895" t="s">
        <v>207</v>
      </c>
      <c r="O11895" t="s">
        <v>476</v>
      </c>
      <c r="P11895" t="s">
        <v>476</v>
      </c>
    </row>
    <row r="11896" spans="1:16">
      <c r="A11896" s="484" t="s">
        <v>110469</v>
      </c>
      <c r="B11896" s="485" t="s">
        <v>110468</v>
      </c>
      <c r="C11896" t="s">
        <v>110467</v>
      </c>
      <c r="D11896" t="s">
        <v>110467</v>
      </c>
      <c r="E11896" t="str">
        <f t="shared" si="185"/>
        <v>472542 - CANON FRANCE</v>
      </c>
      <c r="F11896" t="s">
        <v>17463</v>
      </c>
      <c r="G11896" t="s">
        <v>110466</v>
      </c>
      <c r="I11896" t="s">
        <v>626</v>
      </c>
      <c r="J11896" t="s">
        <v>110465</v>
      </c>
      <c r="K11896" t="s">
        <v>208</v>
      </c>
      <c r="L11896" t="s">
        <v>110464</v>
      </c>
      <c r="N11896" t="s">
        <v>208</v>
      </c>
      <c r="O11896" t="s">
        <v>476</v>
      </c>
      <c r="P11896" t="s">
        <v>476</v>
      </c>
    </row>
    <row r="11897" spans="1:16">
      <c r="A11897" s="484" t="s">
        <v>23412</v>
      </c>
      <c r="B11897" s="485" t="s">
        <v>23411</v>
      </c>
      <c r="C11897" t="s">
        <v>23410</v>
      </c>
      <c r="D11897" t="s">
        <v>23410</v>
      </c>
      <c r="E11897" t="str">
        <f t="shared" si="185"/>
        <v>654528 - RELAIS LEAN CENTRE VAL DE LOIRE</v>
      </c>
      <c r="F11897" t="s">
        <v>23409</v>
      </c>
      <c r="G11897" t="s">
        <v>23408</v>
      </c>
      <c r="I11897" t="s">
        <v>23407</v>
      </c>
      <c r="J11897" t="s">
        <v>23406</v>
      </c>
      <c r="K11897" t="s">
        <v>208</v>
      </c>
      <c r="L11897" t="s">
        <v>23405</v>
      </c>
      <c r="N11897" t="s">
        <v>208</v>
      </c>
      <c r="O11897" t="s">
        <v>476</v>
      </c>
      <c r="P11897" t="s">
        <v>476</v>
      </c>
    </row>
    <row r="11898" spans="1:16">
      <c r="A11898" s="484" t="s">
        <v>84349</v>
      </c>
      <c r="B11898" s="485" t="s">
        <v>84348</v>
      </c>
      <c r="C11898" t="s">
        <v>84347</v>
      </c>
      <c r="D11898" t="s">
        <v>84346</v>
      </c>
      <c r="E11898" t="str">
        <f t="shared" si="185"/>
        <v>491494 - ECOLE DE TOURNAGE SUR BOIS JF ESCOULEN</v>
      </c>
      <c r="F11898" t="s">
        <v>1077</v>
      </c>
      <c r="G11898" t="s">
        <v>84345</v>
      </c>
      <c r="H11898" t="s">
        <v>84344</v>
      </c>
      <c r="I11898" t="s">
        <v>84343</v>
      </c>
      <c r="J11898" t="s">
        <v>84342</v>
      </c>
      <c r="K11898" t="s">
        <v>208</v>
      </c>
      <c r="L11898" t="s">
        <v>84341</v>
      </c>
      <c r="N11898" t="s">
        <v>208</v>
      </c>
      <c r="O11898" t="s">
        <v>476</v>
      </c>
      <c r="P11898" t="s">
        <v>476</v>
      </c>
    </row>
    <row r="11899" spans="1:16">
      <c r="A11899" s="484" t="s">
        <v>56546</v>
      </c>
      <c r="B11899" s="485" t="s">
        <v>56545</v>
      </c>
      <c r="C11899" t="s">
        <v>56544</v>
      </c>
      <c r="D11899" t="s">
        <v>56543</v>
      </c>
      <c r="E11899" t="str">
        <f t="shared" si="185"/>
        <v>615766 - FORMA' - INSTITUT DE FORMATION DE LA FSCF</v>
      </c>
      <c r="F11899" t="s">
        <v>30489</v>
      </c>
      <c r="G11899" t="s">
        <v>56542</v>
      </c>
      <c r="I11899" t="s">
        <v>626</v>
      </c>
      <c r="K11899" t="s">
        <v>208</v>
      </c>
      <c r="L11899" t="s">
        <v>56541</v>
      </c>
      <c r="N11899" t="s">
        <v>208</v>
      </c>
      <c r="O11899" t="s">
        <v>476</v>
      </c>
      <c r="P11899" t="s">
        <v>476</v>
      </c>
    </row>
    <row r="11900" spans="1:16">
      <c r="A11900" s="484" t="s">
        <v>124133</v>
      </c>
      <c r="B11900" s="485" t="s">
        <v>124132</v>
      </c>
      <c r="C11900" t="s">
        <v>124131</v>
      </c>
      <c r="D11900" t="s">
        <v>124130</v>
      </c>
      <c r="E11900" t="str">
        <f t="shared" si="185"/>
        <v>508639 - ASSOCIATION ALTERNATIVE POISSY</v>
      </c>
      <c r="F11900" t="s">
        <v>1086</v>
      </c>
      <c r="G11900" t="s">
        <v>124129</v>
      </c>
      <c r="I11900" t="s">
        <v>10820</v>
      </c>
      <c r="J11900" t="s">
        <v>124128</v>
      </c>
      <c r="K11900" t="s">
        <v>208</v>
      </c>
      <c r="L11900" t="s">
        <v>124127</v>
      </c>
      <c r="N11900" t="s">
        <v>208</v>
      </c>
      <c r="O11900" t="s">
        <v>476</v>
      </c>
      <c r="P11900" t="s">
        <v>476</v>
      </c>
    </row>
    <row r="11901" spans="1:16">
      <c r="A11901" s="484" t="s">
        <v>34198</v>
      </c>
      <c r="B11901" s="485" t="s">
        <v>34197</v>
      </c>
      <c r="C11901" t="s">
        <v>34196</v>
      </c>
      <c r="D11901" t="s">
        <v>34195</v>
      </c>
      <c r="E11901" t="str">
        <f t="shared" si="185"/>
        <v>446804 - NACRE FORMEO</v>
      </c>
      <c r="F11901" t="s">
        <v>1554</v>
      </c>
      <c r="G11901" t="s">
        <v>34194</v>
      </c>
      <c r="I11901" t="s">
        <v>29486</v>
      </c>
      <c r="J11901" t="s">
        <v>34193</v>
      </c>
      <c r="K11901" t="s">
        <v>34192</v>
      </c>
      <c r="L11901" t="s">
        <v>34191</v>
      </c>
      <c r="N11901" t="s">
        <v>208</v>
      </c>
      <c r="O11901" t="s">
        <v>476</v>
      </c>
      <c r="P11901" t="s">
        <v>476</v>
      </c>
    </row>
    <row r="11902" spans="1:16">
      <c r="A11902" s="484" t="s">
        <v>110237</v>
      </c>
      <c r="B11902" s="485" t="s">
        <v>110236</v>
      </c>
      <c r="C11902" t="s">
        <v>110235</v>
      </c>
      <c r="D11902" t="s">
        <v>110235</v>
      </c>
      <c r="E11902" t="str">
        <f t="shared" si="185"/>
        <v>642800 - CAPENGLISH</v>
      </c>
      <c r="F11902" t="s">
        <v>18880</v>
      </c>
      <c r="G11902" t="s">
        <v>66404</v>
      </c>
      <c r="I11902" t="s">
        <v>11554</v>
      </c>
      <c r="K11902" t="s">
        <v>208</v>
      </c>
      <c r="L11902" t="s">
        <v>110234</v>
      </c>
      <c r="N11902" t="s">
        <v>208</v>
      </c>
      <c r="O11902" t="s">
        <v>476</v>
      </c>
      <c r="P11902" t="s">
        <v>476</v>
      </c>
    </row>
    <row r="11903" spans="1:16">
      <c r="A11903" s="484" t="s">
        <v>72117</v>
      </c>
      <c r="B11903" s="485" t="s">
        <v>72116</v>
      </c>
      <c r="C11903" t="s">
        <v>72115</v>
      </c>
      <c r="D11903" t="s">
        <v>72115</v>
      </c>
      <c r="E11903" t="str">
        <f t="shared" si="185"/>
        <v>657323 - FLANDRES KINE FORMATION</v>
      </c>
      <c r="F11903" t="s">
        <v>4329</v>
      </c>
      <c r="G11903" t="s">
        <v>72114</v>
      </c>
      <c r="I11903" t="s">
        <v>72113</v>
      </c>
      <c r="J11903" t="s">
        <v>72112</v>
      </c>
      <c r="K11903" t="s">
        <v>208</v>
      </c>
      <c r="L11903" t="s">
        <v>72111</v>
      </c>
      <c r="N11903" t="s">
        <v>208</v>
      </c>
      <c r="O11903" t="s">
        <v>476</v>
      </c>
      <c r="P11903" t="s">
        <v>476</v>
      </c>
    </row>
    <row r="11904" spans="1:16">
      <c r="A11904" s="484" t="s">
        <v>4130</v>
      </c>
      <c r="B11904" s="485" t="s">
        <v>4129</v>
      </c>
      <c r="C11904" t="s">
        <v>4128</v>
      </c>
      <c r="D11904" t="s">
        <v>4128</v>
      </c>
      <c r="E11904" t="str">
        <f t="shared" si="185"/>
        <v>565891 - VERIN FORMATION</v>
      </c>
      <c r="F11904" t="s">
        <v>1077</v>
      </c>
      <c r="G11904" t="s">
        <v>4127</v>
      </c>
      <c r="I11904" t="s">
        <v>4126</v>
      </c>
      <c r="J11904" t="s">
        <v>4125</v>
      </c>
      <c r="K11904" t="s">
        <v>208</v>
      </c>
      <c r="L11904" t="s">
        <v>4124</v>
      </c>
      <c r="N11904" t="s">
        <v>208</v>
      </c>
      <c r="O11904" t="s">
        <v>476</v>
      </c>
      <c r="P11904" t="s">
        <v>476</v>
      </c>
    </row>
    <row r="11905" spans="1:16">
      <c r="A11905" s="484" t="s">
        <v>38731</v>
      </c>
      <c r="B11905" s="485" t="s">
        <v>38730</v>
      </c>
      <c r="C11905" t="s">
        <v>38729</v>
      </c>
      <c r="D11905" t="s">
        <v>38729</v>
      </c>
      <c r="E11905" t="str">
        <f t="shared" si="185"/>
        <v>630275 - M'ALICE</v>
      </c>
      <c r="F11905" t="s">
        <v>38728</v>
      </c>
      <c r="G11905" t="s">
        <v>38727</v>
      </c>
      <c r="I11905" t="s">
        <v>38726</v>
      </c>
      <c r="J11905" t="s">
        <v>38725</v>
      </c>
      <c r="K11905" t="s">
        <v>208</v>
      </c>
      <c r="L11905" t="s">
        <v>38724</v>
      </c>
      <c r="N11905" t="s">
        <v>208</v>
      </c>
      <c r="O11905" t="s">
        <v>476</v>
      </c>
      <c r="P11905" t="s">
        <v>476</v>
      </c>
    </row>
    <row r="11906" spans="1:16">
      <c r="A11906" s="484" t="s">
        <v>122114</v>
      </c>
      <c r="B11906" s="485" t="s">
        <v>122113</v>
      </c>
      <c r="C11906" t="s">
        <v>122112</v>
      </c>
      <c r="D11906" t="s">
        <v>122111</v>
      </c>
      <c r="E11906" t="str">
        <f t="shared" ref="E11906:E11969" si="186">_xlfn.CONCAT(L11906," - ",D11906)</f>
        <v>654802 - EMETIS</v>
      </c>
      <c r="F11906" t="s">
        <v>3315</v>
      </c>
      <c r="G11906" t="s">
        <v>122110</v>
      </c>
      <c r="I11906" t="s">
        <v>10534</v>
      </c>
      <c r="K11906" t="s">
        <v>208</v>
      </c>
      <c r="L11906" t="s">
        <v>122109</v>
      </c>
      <c r="N11906" t="s">
        <v>208</v>
      </c>
      <c r="O11906" t="s">
        <v>476</v>
      </c>
      <c r="P11906" t="s">
        <v>476</v>
      </c>
    </row>
    <row r="11907" spans="1:16">
      <c r="A11907" s="484" t="s">
        <v>131533</v>
      </c>
      <c r="B11907" s="485" t="s">
        <v>131532</v>
      </c>
      <c r="C11907" t="s">
        <v>131531</v>
      </c>
      <c r="D11907" t="s">
        <v>131531</v>
      </c>
      <c r="E11907" t="str">
        <f t="shared" si="186"/>
        <v>625401 - AGIRE</v>
      </c>
      <c r="F11907" t="s">
        <v>5594</v>
      </c>
      <c r="G11907" t="s">
        <v>131530</v>
      </c>
      <c r="H11907" t="s">
        <v>34962</v>
      </c>
      <c r="I11907" t="s">
        <v>41803</v>
      </c>
      <c r="J11907" t="s">
        <v>131529</v>
      </c>
      <c r="K11907" t="s">
        <v>208</v>
      </c>
      <c r="L11907" t="s">
        <v>131528</v>
      </c>
      <c r="N11907" t="s">
        <v>208</v>
      </c>
      <c r="O11907" t="s">
        <v>476</v>
      </c>
      <c r="P11907" t="s">
        <v>476</v>
      </c>
    </row>
    <row r="11908" spans="1:16">
      <c r="A11908" s="484" t="s">
        <v>115579</v>
      </c>
      <c r="B11908" s="485" t="s">
        <v>115578</v>
      </c>
      <c r="C11908" t="s">
        <v>115577</v>
      </c>
      <c r="D11908" t="s">
        <v>115577</v>
      </c>
      <c r="E11908" t="str">
        <f t="shared" si="186"/>
        <v>645473 - AXORO ACADEMIE</v>
      </c>
      <c r="F11908" t="s">
        <v>29068</v>
      </c>
      <c r="G11908" t="s">
        <v>115576</v>
      </c>
      <c r="I11908" t="s">
        <v>626</v>
      </c>
      <c r="J11908" t="s">
        <v>115575</v>
      </c>
      <c r="K11908" t="s">
        <v>208</v>
      </c>
      <c r="L11908" t="s">
        <v>115574</v>
      </c>
      <c r="N11908" t="s">
        <v>208</v>
      </c>
      <c r="O11908" t="s">
        <v>476</v>
      </c>
      <c r="P11908" t="s">
        <v>476</v>
      </c>
    </row>
    <row r="11909" spans="1:16">
      <c r="A11909" s="484" t="s">
        <v>134463</v>
      </c>
      <c r="B11909" s="485" t="s">
        <v>134462</v>
      </c>
      <c r="C11909" t="s">
        <v>134461</v>
      </c>
      <c r="D11909" t="s">
        <v>134460</v>
      </c>
      <c r="E11909" t="str">
        <f t="shared" si="186"/>
        <v>684235 - A&amp;K</v>
      </c>
      <c r="F11909" t="s">
        <v>20707</v>
      </c>
      <c r="G11909" t="s">
        <v>134459</v>
      </c>
      <c r="I11909" t="s">
        <v>2900</v>
      </c>
      <c r="J11909" t="s">
        <v>134458</v>
      </c>
      <c r="K11909" t="s">
        <v>208</v>
      </c>
      <c r="L11909" t="s">
        <v>134457</v>
      </c>
      <c r="N11909" t="s">
        <v>208</v>
      </c>
      <c r="O11909" t="s">
        <v>476</v>
      </c>
      <c r="P11909" t="s">
        <v>476</v>
      </c>
    </row>
    <row r="11910" spans="1:16">
      <c r="A11910" s="484" t="s">
        <v>62933</v>
      </c>
      <c r="B11910" s="485" t="s">
        <v>62932</v>
      </c>
      <c r="C11910" t="s">
        <v>62931</v>
      </c>
      <c r="D11910" t="s">
        <v>62931</v>
      </c>
      <c r="E11910" t="str">
        <f t="shared" si="186"/>
        <v>409583 - GUILLE BRUNO</v>
      </c>
      <c r="F11910" t="s">
        <v>1568</v>
      </c>
      <c r="G11910" t="s">
        <v>62930</v>
      </c>
      <c r="I11910" t="s">
        <v>3032</v>
      </c>
      <c r="J11910" t="s">
        <v>62929</v>
      </c>
      <c r="K11910" t="s">
        <v>208</v>
      </c>
      <c r="L11910" t="s">
        <v>62928</v>
      </c>
      <c r="N11910" t="s">
        <v>208</v>
      </c>
      <c r="O11910" t="s">
        <v>476</v>
      </c>
      <c r="P11910" t="s">
        <v>476</v>
      </c>
    </row>
    <row r="11911" spans="1:16">
      <c r="A11911" s="484" t="s">
        <v>58627</v>
      </c>
      <c r="B11911" s="485" t="s">
        <v>58626</v>
      </c>
      <c r="C11911" t="s">
        <v>58625</v>
      </c>
      <c r="D11911" t="s">
        <v>58625</v>
      </c>
      <c r="E11911" t="str">
        <f t="shared" si="186"/>
        <v>606911 - ILOT FORMATION</v>
      </c>
      <c r="F11911" t="s">
        <v>23095</v>
      </c>
      <c r="G11911" t="s">
        <v>58624</v>
      </c>
      <c r="I11911" t="s">
        <v>603</v>
      </c>
      <c r="J11911" t="s">
        <v>58623</v>
      </c>
      <c r="K11911" t="s">
        <v>208</v>
      </c>
      <c r="L11911" t="s">
        <v>58622</v>
      </c>
      <c r="N11911" t="s">
        <v>208</v>
      </c>
      <c r="O11911" t="s">
        <v>476</v>
      </c>
      <c r="P11911" t="s">
        <v>476</v>
      </c>
    </row>
    <row r="11912" spans="1:16">
      <c r="A11912" s="484" t="s">
        <v>114738</v>
      </c>
      <c r="B11912" s="485" t="s">
        <v>114737</v>
      </c>
      <c r="C11912" t="s">
        <v>114736</v>
      </c>
      <c r="D11912" t="s">
        <v>114736</v>
      </c>
      <c r="E11912" t="str">
        <f t="shared" si="186"/>
        <v>588593 - BAUDRY BRULET ELIANE - AMBIANCE MONTESSORI</v>
      </c>
      <c r="F11912" t="s">
        <v>1710</v>
      </c>
      <c r="G11912" t="s">
        <v>114735</v>
      </c>
      <c r="I11912" t="s">
        <v>105013</v>
      </c>
      <c r="K11912" t="s">
        <v>208</v>
      </c>
      <c r="L11912" t="s">
        <v>114734</v>
      </c>
      <c r="N11912" t="s">
        <v>208</v>
      </c>
      <c r="O11912" t="s">
        <v>476</v>
      </c>
      <c r="P11912" t="s">
        <v>476</v>
      </c>
    </row>
    <row r="11913" spans="1:16">
      <c r="A11913" s="484" t="s">
        <v>1498</v>
      </c>
      <c r="B11913" s="485" t="s">
        <v>1497</v>
      </c>
      <c r="C11913" t="s">
        <v>1496</v>
      </c>
      <c r="D11913" t="s">
        <v>1496</v>
      </c>
      <c r="E11913" t="str">
        <f t="shared" si="186"/>
        <v>457267 - YMAGO CONSEIL</v>
      </c>
      <c r="F11913" t="s">
        <v>628</v>
      </c>
      <c r="G11913" t="s">
        <v>1495</v>
      </c>
      <c r="I11913" t="s">
        <v>1494</v>
      </c>
      <c r="J11913" t="s">
        <v>1493</v>
      </c>
      <c r="K11913" t="s">
        <v>208</v>
      </c>
      <c r="L11913" t="s">
        <v>1492</v>
      </c>
      <c r="N11913" t="s">
        <v>208</v>
      </c>
      <c r="O11913" t="s">
        <v>476</v>
      </c>
      <c r="P11913" t="s">
        <v>476</v>
      </c>
    </row>
    <row r="11914" spans="1:16">
      <c r="A11914" s="484" t="s">
        <v>109858</v>
      </c>
      <c r="B11914" s="485" t="s">
        <v>109857</v>
      </c>
      <c r="C11914" t="s">
        <v>109856</v>
      </c>
      <c r="D11914" t="s">
        <v>109855</v>
      </c>
      <c r="E11914" t="str">
        <f t="shared" si="186"/>
        <v>138022 - SDC FORMATION</v>
      </c>
      <c r="F11914" t="s">
        <v>3834</v>
      </c>
      <c r="G11914" t="s">
        <v>109854</v>
      </c>
      <c r="I11914" t="s">
        <v>109853</v>
      </c>
      <c r="J11914" t="s">
        <v>109852</v>
      </c>
      <c r="K11914" t="s">
        <v>109851</v>
      </c>
      <c r="L11914" t="s">
        <v>109850</v>
      </c>
      <c r="N11914" t="s">
        <v>208</v>
      </c>
      <c r="O11914" t="s">
        <v>476</v>
      </c>
      <c r="P11914" t="s">
        <v>476</v>
      </c>
    </row>
    <row r="11915" spans="1:16">
      <c r="A11915" s="484" t="s">
        <v>89091</v>
      </c>
      <c r="B11915" s="485" t="s">
        <v>89090</v>
      </c>
      <c r="C11915" t="s">
        <v>89089</v>
      </c>
      <c r="D11915" t="s">
        <v>89088</v>
      </c>
      <c r="E11915" t="str">
        <f t="shared" si="186"/>
        <v>575513 - DARMON NATHALIE</v>
      </c>
      <c r="F11915" t="s">
        <v>41678</v>
      </c>
      <c r="G11915" t="s">
        <v>89087</v>
      </c>
      <c r="I11915" t="s">
        <v>57375</v>
      </c>
      <c r="J11915" t="s">
        <v>89086</v>
      </c>
      <c r="K11915" t="s">
        <v>208</v>
      </c>
      <c r="L11915" t="s">
        <v>89085</v>
      </c>
      <c r="N11915" t="s">
        <v>208</v>
      </c>
      <c r="O11915" t="s">
        <v>476</v>
      </c>
      <c r="P11915" t="s">
        <v>476</v>
      </c>
    </row>
    <row r="11916" spans="1:16">
      <c r="A11916" s="484" t="s">
        <v>28840</v>
      </c>
      <c r="B11916" s="485" t="s">
        <v>28839</v>
      </c>
      <c r="C11916" t="s">
        <v>28838</v>
      </c>
      <c r="D11916" t="s">
        <v>28838</v>
      </c>
      <c r="E11916" t="str">
        <f t="shared" si="186"/>
        <v>507787 - PEPITE SC</v>
      </c>
      <c r="F11916" t="s">
        <v>14222</v>
      </c>
      <c r="G11916" t="s">
        <v>28837</v>
      </c>
      <c r="I11916" t="s">
        <v>749</v>
      </c>
      <c r="J11916" t="s">
        <v>28836</v>
      </c>
      <c r="K11916" t="s">
        <v>208</v>
      </c>
      <c r="L11916" t="s">
        <v>28835</v>
      </c>
      <c r="N11916" t="s">
        <v>208</v>
      </c>
      <c r="O11916" t="s">
        <v>476</v>
      </c>
      <c r="P11916" t="s">
        <v>476</v>
      </c>
    </row>
    <row r="11917" spans="1:16">
      <c r="A11917" s="484" t="s">
        <v>112022</v>
      </c>
      <c r="B11917" s="485" t="s">
        <v>112021</v>
      </c>
      <c r="C11917" t="s">
        <v>112020</v>
      </c>
      <c r="D11917" t="s">
        <v>112020</v>
      </c>
      <c r="E11917" t="str">
        <f t="shared" si="186"/>
        <v>525807 - BROCA CONSTANCE</v>
      </c>
      <c r="F11917" t="s">
        <v>3026</v>
      </c>
      <c r="G11917" t="s">
        <v>112019</v>
      </c>
      <c r="I11917" t="s">
        <v>626</v>
      </c>
      <c r="J11917" t="s">
        <v>112018</v>
      </c>
      <c r="K11917" t="s">
        <v>112017</v>
      </c>
      <c r="L11917" t="s">
        <v>112016</v>
      </c>
      <c r="N11917" t="s">
        <v>208</v>
      </c>
      <c r="O11917" t="s">
        <v>476</v>
      </c>
      <c r="P11917" t="s">
        <v>476</v>
      </c>
    </row>
    <row r="11918" spans="1:16">
      <c r="A11918" s="484" t="s">
        <v>16415</v>
      </c>
      <c r="B11918" s="485" t="s">
        <v>16414</v>
      </c>
      <c r="C11918" t="s">
        <v>12185</v>
      </c>
      <c r="D11918" t="s">
        <v>12185</v>
      </c>
      <c r="E11918" t="str">
        <f t="shared" si="186"/>
        <v>650092 - SMF</v>
      </c>
      <c r="F11918" t="s">
        <v>5371</v>
      </c>
      <c r="G11918" t="s">
        <v>16413</v>
      </c>
      <c r="I11918" t="s">
        <v>3575</v>
      </c>
      <c r="J11918" t="s">
        <v>16412</v>
      </c>
      <c r="K11918" t="s">
        <v>208</v>
      </c>
      <c r="L11918" t="s">
        <v>16411</v>
      </c>
      <c r="N11918" t="s">
        <v>208</v>
      </c>
      <c r="O11918" t="s">
        <v>476</v>
      </c>
      <c r="P11918" t="s">
        <v>476</v>
      </c>
    </row>
    <row r="11919" spans="1:16">
      <c r="A11919" s="484" t="s">
        <v>16228</v>
      </c>
      <c r="B11919" s="485" t="s">
        <v>16227</v>
      </c>
      <c r="C11919" t="s">
        <v>16226</v>
      </c>
      <c r="D11919" t="s">
        <v>16226</v>
      </c>
      <c r="E11919" t="str">
        <f t="shared" si="186"/>
        <v>548285 - SOCIANOVA</v>
      </c>
      <c r="F11919" t="s">
        <v>7024</v>
      </c>
      <c r="G11919" t="s">
        <v>16225</v>
      </c>
      <c r="I11919" t="s">
        <v>3138</v>
      </c>
      <c r="J11919" t="s">
        <v>16224</v>
      </c>
      <c r="K11919" t="s">
        <v>208</v>
      </c>
      <c r="L11919" t="s">
        <v>16223</v>
      </c>
      <c r="N11919" t="s">
        <v>208</v>
      </c>
      <c r="O11919" t="s">
        <v>476</v>
      </c>
      <c r="P11919" t="s">
        <v>476</v>
      </c>
    </row>
    <row r="11920" spans="1:16">
      <c r="A11920" s="484" t="s">
        <v>76837</v>
      </c>
      <c r="B11920" s="485" t="s">
        <v>76836</v>
      </c>
      <c r="C11920" t="s">
        <v>76835</v>
      </c>
      <c r="D11920" t="s">
        <v>76834</v>
      </c>
      <c r="E11920" t="str">
        <f t="shared" si="186"/>
        <v>540560 - EIGL</v>
      </c>
      <c r="F11920" t="s">
        <v>707</v>
      </c>
      <c r="G11920" t="s">
        <v>76833</v>
      </c>
      <c r="H11920" t="s">
        <v>76832</v>
      </c>
      <c r="I11920" t="s">
        <v>2225</v>
      </c>
      <c r="J11920" t="s">
        <v>76831</v>
      </c>
      <c r="K11920" t="s">
        <v>208</v>
      </c>
      <c r="L11920" t="s">
        <v>76830</v>
      </c>
      <c r="N11920" t="s">
        <v>208</v>
      </c>
      <c r="O11920" t="s">
        <v>476</v>
      </c>
      <c r="P11920" t="s">
        <v>476</v>
      </c>
    </row>
    <row r="11921" spans="1:16">
      <c r="A11921" s="484" t="s">
        <v>113834</v>
      </c>
      <c r="B11921" s="485" t="s">
        <v>113833</v>
      </c>
      <c r="C11921" t="s">
        <v>113832</v>
      </c>
      <c r="D11921" t="s">
        <v>113832</v>
      </c>
      <c r="E11921" t="str">
        <f t="shared" si="186"/>
        <v>601433 - BEZOMBES ARNAUD</v>
      </c>
      <c r="F11921" t="s">
        <v>3131</v>
      </c>
      <c r="G11921" t="s">
        <v>113831</v>
      </c>
      <c r="I11921" t="s">
        <v>15142</v>
      </c>
      <c r="J11921" t="s">
        <v>113830</v>
      </c>
      <c r="K11921" t="s">
        <v>208</v>
      </c>
      <c r="L11921" t="s">
        <v>113829</v>
      </c>
      <c r="N11921" t="s">
        <v>208</v>
      </c>
      <c r="O11921" t="s">
        <v>476</v>
      </c>
      <c r="P11921" t="s">
        <v>476</v>
      </c>
    </row>
    <row r="11922" spans="1:16">
      <c r="A11922" s="484" t="s">
        <v>109652</v>
      </c>
      <c r="B11922" s="485" t="s">
        <v>109651</v>
      </c>
      <c r="C11922" t="s">
        <v>109650</v>
      </c>
      <c r="D11922" t="s">
        <v>109650</v>
      </c>
      <c r="E11922" t="str">
        <f t="shared" si="186"/>
        <v>556506 - CASH SERVICES 82</v>
      </c>
      <c r="F11922" t="s">
        <v>10929</v>
      </c>
      <c r="G11922" t="s">
        <v>109649</v>
      </c>
      <c r="I11922" t="s">
        <v>1285</v>
      </c>
      <c r="J11922" t="s">
        <v>109648</v>
      </c>
      <c r="K11922" t="s">
        <v>208</v>
      </c>
      <c r="L11922" t="s">
        <v>109647</v>
      </c>
      <c r="N11922" t="s">
        <v>208</v>
      </c>
      <c r="O11922" t="s">
        <v>476</v>
      </c>
      <c r="P11922" t="s">
        <v>476</v>
      </c>
    </row>
    <row r="11923" spans="1:16">
      <c r="A11923" s="484" t="s">
        <v>1356</v>
      </c>
      <c r="B11923" s="485" t="s">
        <v>1355</v>
      </c>
      <c r="C11923" t="s">
        <v>1354</v>
      </c>
      <c r="D11923" t="s">
        <v>1353</v>
      </c>
      <c r="E11923" t="str">
        <f t="shared" si="186"/>
        <v>532502 - YOUR ENGLISH WORKSHOP TRESSERVE</v>
      </c>
      <c r="F11923" t="s">
        <v>1352</v>
      </c>
      <c r="G11923" t="s">
        <v>1351</v>
      </c>
      <c r="I11923" t="s">
        <v>1350</v>
      </c>
      <c r="K11923" t="s">
        <v>208</v>
      </c>
      <c r="L11923" t="s">
        <v>1349</v>
      </c>
      <c r="N11923" t="s">
        <v>208</v>
      </c>
      <c r="O11923" t="s">
        <v>476</v>
      </c>
      <c r="P11923" t="s">
        <v>476</v>
      </c>
    </row>
    <row r="11924" spans="1:16">
      <c r="A11924" s="484" t="s">
        <v>38042</v>
      </c>
      <c r="B11924" s="485" t="s">
        <v>38041</v>
      </c>
      <c r="C11924" t="s">
        <v>38040</v>
      </c>
      <c r="D11924" t="s">
        <v>38039</v>
      </c>
      <c r="E11924" t="str">
        <f t="shared" si="186"/>
        <v>681064 - MGC</v>
      </c>
      <c r="F11924" t="s">
        <v>2178</v>
      </c>
      <c r="G11924" t="s">
        <v>38038</v>
      </c>
      <c r="H11924" t="s">
        <v>38037</v>
      </c>
      <c r="I11924" t="s">
        <v>6917</v>
      </c>
      <c r="J11924" t="s">
        <v>38036</v>
      </c>
      <c r="K11924" t="s">
        <v>208</v>
      </c>
      <c r="L11924" t="s">
        <v>38035</v>
      </c>
      <c r="N11924" t="s">
        <v>208</v>
      </c>
      <c r="O11924" t="s">
        <v>476</v>
      </c>
      <c r="P11924" t="s">
        <v>476</v>
      </c>
    </row>
    <row r="11925" spans="1:16">
      <c r="A11925" s="484" t="s">
        <v>37883</v>
      </c>
      <c r="B11925" s="485" t="s">
        <v>37882</v>
      </c>
      <c r="C11925" t="s">
        <v>37881</v>
      </c>
      <c r="D11925" t="s">
        <v>37881</v>
      </c>
      <c r="E11925" t="str">
        <f t="shared" si="186"/>
        <v>597764 - MATHEZ CONSEIL FORMATION</v>
      </c>
      <c r="F11925" t="s">
        <v>831</v>
      </c>
      <c r="G11925" t="s">
        <v>37880</v>
      </c>
      <c r="H11925" t="s">
        <v>37879</v>
      </c>
      <c r="I11925" t="s">
        <v>618</v>
      </c>
      <c r="J11925" t="s">
        <v>37878</v>
      </c>
      <c r="K11925" t="s">
        <v>208</v>
      </c>
      <c r="L11925" t="s">
        <v>37877</v>
      </c>
      <c r="N11925" t="s">
        <v>208</v>
      </c>
      <c r="O11925" t="s">
        <v>476</v>
      </c>
      <c r="P11925" t="s">
        <v>476</v>
      </c>
    </row>
    <row r="11926" spans="1:16">
      <c r="A11926" s="484" t="s">
        <v>74049</v>
      </c>
      <c r="B11926" s="485" t="s">
        <v>74048</v>
      </c>
      <c r="C11926" t="s">
        <v>74047</v>
      </c>
      <c r="D11926" t="s">
        <v>74047</v>
      </c>
      <c r="E11926" t="str">
        <f t="shared" si="186"/>
        <v>493016 - FASSETH CONSEIL</v>
      </c>
      <c r="F11926" t="s">
        <v>2651</v>
      </c>
      <c r="G11926" t="s">
        <v>74046</v>
      </c>
      <c r="I11926" t="s">
        <v>16764</v>
      </c>
      <c r="J11926" t="s">
        <v>74045</v>
      </c>
      <c r="K11926" t="s">
        <v>208</v>
      </c>
      <c r="L11926" t="s">
        <v>74044</v>
      </c>
      <c r="N11926" t="s">
        <v>208</v>
      </c>
      <c r="O11926" t="s">
        <v>476</v>
      </c>
      <c r="P11926" t="s">
        <v>476</v>
      </c>
    </row>
    <row r="11927" spans="1:16">
      <c r="A11927" s="484" t="s">
        <v>69608</v>
      </c>
      <c r="B11927" s="485" t="s">
        <v>69607</v>
      </c>
      <c r="C11927" t="s">
        <v>69606</v>
      </c>
      <c r="D11927" t="s">
        <v>69606</v>
      </c>
      <c r="E11927" t="str">
        <f t="shared" si="186"/>
        <v>599736 - FORMATION TAXIS PLUS</v>
      </c>
      <c r="F11927" t="s">
        <v>1808</v>
      </c>
      <c r="G11927" t="s">
        <v>69605</v>
      </c>
      <c r="I11927" t="s">
        <v>13424</v>
      </c>
      <c r="J11927" t="s">
        <v>69604</v>
      </c>
      <c r="K11927" t="s">
        <v>208</v>
      </c>
      <c r="L11927" t="s">
        <v>69603</v>
      </c>
      <c r="N11927" t="s">
        <v>208</v>
      </c>
      <c r="O11927" t="s">
        <v>476</v>
      </c>
      <c r="P11927" t="s">
        <v>476</v>
      </c>
    </row>
    <row r="11928" spans="1:16">
      <c r="A11928" s="484" t="s">
        <v>88932</v>
      </c>
      <c r="B11928" s="485" t="s">
        <v>88931</v>
      </c>
      <c r="C11928" t="s">
        <v>88930</v>
      </c>
      <c r="D11928" t="s">
        <v>88930</v>
      </c>
      <c r="E11928" t="str">
        <f t="shared" si="186"/>
        <v>506965 - DBVM MY SOMMEIL</v>
      </c>
      <c r="G11928" t="s">
        <v>88929</v>
      </c>
      <c r="I11928" t="s">
        <v>17468</v>
      </c>
      <c r="J11928" t="s">
        <v>88928</v>
      </c>
      <c r="K11928" t="s">
        <v>208</v>
      </c>
      <c r="L11928" t="s">
        <v>88927</v>
      </c>
      <c r="N11928" t="s">
        <v>208</v>
      </c>
      <c r="O11928" t="s">
        <v>476</v>
      </c>
      <c r="P11928" t="s">
        <v>476</v>
      </c>
    </row>
    <row r="11929" spans="1:16">
      <c r="A11929" s="484" t="s">
        <v>72394</v>
      </c>
      <c r="B11929" s="485" t="s">
        <v>72393</v>
      </c>
      <c r="C11929" t="s">
        <v>72392</v>
      </c>
      <c r="D11929" t="s">
        <v>72391</v>
      </c>
      <c r="E11929" t="str">
        <f t="shared" si="186"/>
        <v>524736 - FFADL</v>
      </c>
      <c r="F11929" t="s">
        <v>1352</v>
      </c>
      <c r="G11929" t="s">
        <v>72390</v>
      </c>
      <c r="I11929" t="s">
        <v>72389</v>
      </c>
      <c r="J11929" t="s">
        <v>72388</v>
      </c>
      <c r="K11929" t="s">
        <v>208</v>
      </c>
      <c r="L11929" t="s">
        <v>72387</v>
      </c>
      <c r="N11929" t="s">
        <v>208</v>
      </c>
      <c r="O11929" t="s">
        <v>476</v>
      </c>
      <c r="P11929" t="s">
        <v>476</v>
      </c>
    </row>
    <row r="11930" spans="1:16">
      <c r="A11930" s="484" t="s">
        <v>43044</v>
      </c>
      <c r="B11930" s="485" t="s">
        <v>43043</v>
      </c>
      <c r="C11930" t="s">
        <v>43042</v>
      </c>
      <c r="D11930" t="s">
        <v>43041</v>
      </c>
      <c r="E11930" t="str">
        <f t="shared" si="186"/>
        <v>646106 - LEYMARIE FRANCE</v>
      </c>
      <c r="F11930" t="s">
        <v>17277</v>
      </c>
      <c r="G11930" t="s">
        <v>43040</v>
      </c>
      <c r="I11930" t="s">
        <v>15701</v>
      </c>
      <c r="J11930" t="s">
        <v>43039</v>
      </c>
      <c r="K11930" t="s">
        <v>208</v>
      </c>
      <c r="L11930" t="s">
        <v>43038</v>
      </c>
      <c r="N11930" t="s">
        <v>208</v>
      </c>
      <c r="O11930" t="s">
        <v>476</v>
      </c>
      <c r="P11930" t="s">
        <v>476</v>
      </c>
    </row>
    <row r="11931" spans="1:16">
      <c r="A11931" s="484" t="s">
        <v>88975</v>
      </c>
      <c r="B11931" s="485" t="s">
        <v>88974</v>
      </c>
      <c r="C11931" t="s">
        <v>88973</v>
      </c>
      <c r="D11931" t="s">
        <v>88973</v>
      </c>
      <c r="E11931" t="str">
        <f t="shared" si="186"/>
        <v>505146 - DAVID SULTAN</v>
      </c>
      <c r="F11931" t="s">
        <v>3026</v>
      </c>
      <c r="G11931" t="s">
        <v>88972</v>
      </c>
      <c r="I11931" t="s">
        <v>626</v>
      </c>
      <c r="J11931" t="s">
        <v>88971</v>
      </c>
      <c r="K11931" t="s">
        <v>208</v>
      </c>
      <c r="L11931" t="s">
        <v>88970</v>
      </c>
      <c r="N11931" t="s">
        <v>208</v>
      </c>
      <c r="O11931" t="s">
        <v>476</v>
      </c>
      <c r="P11931" t="s">
        <v>476</v>
      </c>
    </row>
    <row r="11932" spans="1:16">
      <c r="A11932" s="484" t="s">
        <v>93798</v>
      </c>
      <c r="B11932" s="485" t="s">
        <v>93797</v>
      </c>
      <c r="C11932" t="s">
        <v>93796</v>
      </c>
      <c r="D11932" t="s">
        <v>93795</v>
      </c>
      <c r="E11932" t="str">
        <f t="shared" si="186"/>
        <v>590447 - ASSOCIATION CDSF CROIX BLANCHE LOIRET</v>
      </c>
      <c r="F11932" t="s">
        <v>2651</v>
      </c>
      <c r="G11932" t="s">
        <v>93794</v>
      </c>
      <c r="I11932" t="s">
        <v>2240</v>
      </c>
      <c r="J11932" t="s">
        <v>93793</v>
      </c>
      <c r="K11932" t="s">
        <v>208</v>
      </c>
      <c r="L11932" t="s">
        <v>93792</v>
      </c>
      <c r="N11932" t="s">
        <v>208</v>
      </c>
      <c r="O11932" t="s">
        <v>476</v>
      </c>
      <c r="P11932" t="s">
        <v>476</v>
      </c>
    </row>
    <row r="11933" spans="1:16">
      <c r="A11933" s="484" t="s">
        <v>70482</v>
      </c>
      <c r="B11933" s="485" t="s">
        <v>70481</v>
      </c>
      <c r="C11933" t="s">
        <v>70480</v>
      </c>
      <c r="D11933" t="s">
        <v>70480</v>
      </c>
      <c r="E11933" t="str">
        <f t="shared" si="186"/>
        <v>446944 - FORMAT PRO LOGISTIQUE</v>
      </c>
      <c r="F11933" t="s">
        <v>18414</v>
      </c>
      <c r="G11933" t="s">
        <v>70479</v>
      </c>
      <c r="H11933" t="s">
        <v>70478</v>
      </c>
      <c r="I11933" t="s">
        <v>7975</v>
      </c>
      <c r="J11933" t="s">
        <v>70477</v>
      </c>
      <c r="K11933" t="s">
        <v>208</v>
      </c>
      <c r="L11933" t="s">
        <v>70476</v>
      </c>
      <c r="N11933" t="s">
        <v>208</v>
      </c>
      <c r="O11933" t="s">
        <v>476</v>
      </c>
      <c r="P11933" t="s">
        <v>476</v>
      </c>
    </row>
    <row r="11934" spans="1:16">
      <c r="A11934" s="484" t="s">
        <v>69868</v>
      </c>
      <c r="B11934" s="485" t="s">
        <v>69867</v>
      </c>
      <c r="C11934" t="s">
        <v>69866</v>
      </c>
      <c r="D11934" t="s">
        <v>69866</v>
      </c>
      <c r="E11934" t="str">
        <f t="shared" si="186"/>
        <v>579350 - FORMATION MODELAGE AQUITAINE</v>
      </c>
      <c r="F11934" t="s">
        <v>498</v>
      </c>
      <c r="G11934" t="s">
        <v>69865</v>
      </c>
      <c r="H11934" t="s">
        <v>53194</v>
      </c>
      <c r="I11934" t="s">
        <v>2285</v>
      </c>
      <c r="J11934" t="s">
        <v>69864</v>
      </c>
      <c r="K11934" t="s">
        <v>208</v>
      </c>
      <c r="L11934" t="s">
        <v>69863</v>
      </c>
      <c r="N11934" t="s">
        <v>208</v>
      </c>
      <c r="O11934" t="s">
        <v>476</v>
      </c>
      <c r="P11934" t="s">
        <v>476</v>
      </c>
    </row>
    <row r="11935" spans="1:16">
      <c r="A11935" s="484" t="s">
        <v>31129</v>
      </c>
      <c r="B11935" s="485" t="s">
        <v>31128</v>
      </c>
      <c r="C11935" t="s">
        <v>31127</v>
      </c>
      <c r="D11935" t="s">
        <v>31127</v>
      </c>
      <c r="E11935" t="str">
        <f t="shared" si="186"/>
        <v>652120 - ORACHANGE</v>
      </c>
      <c r="F11935" t="s">
        <v>18724</v>
      </c>
      <c r="G11935" t="s">
        <v>31126</v>
      </c>
      <c r="I11935" t="s">
        <v>626</v>
      </c>
      <c r="K11935" t="s">
        <v>208</v>
      </c>
      <c r="L11935" t="s">
        <v>31125</v>
      </c>
      <c r="N11935" t="s">
        <v>208</v>
      </c>
      <c r="O11935" t="s">
        <v>476</v>
      </c>
      <c r="P11935" t="s">
        <v>476</v>
      </c>
    </row>
    <row r="11936" spans="1:16">
      <c r="A11936" s="484" t="s">
        <v>54692</v>
      </c>
      <c r="B11936" s="485" t="s">
        <v>54691</v>
      </c>
      <c r="C11936" t="s">
        <v>54690</v>
      </c>
      <c r="D11936" t="s">
        <v>54689</v>
      </c>
      <c r="E11936" t="str">
        <f t="shared" si="186"/>
        <v>567693 - IEDRS</v>
      </c>
      <c r="F11936" t="s">
        <v>1077</v>
      </c>
      <c r="G11936" t="s">
        <v>54688</v>
      </c>
      <c r="I11936" t="s">
        <v>771</v>
      </c>
      <c r="J11936" t="s">
        <v>54687</v>
      </c>
      <c r="K11936" t="s">
        <v>208</v>
      </c>
      <c r="L11936" t="s">
        <v>54686</v>
      </c>
      <c r="N11936" t="s">
        <v>208</v>
      </c>
      <c r="O11936" t="s">
        <v>476</v>
      </c>
      <c r="P11936" t="s">
        <v>476</v>
      </c>
    </row>
    <row r="11937" spans="1:16">
      <c r="A11937" s="484" t="s">
        <v>62739</v>
      </c>
      <c r="B11937" s="485" t="s">
        <v>62738</v>
      </c>
      <c r="C11937" t="s">
        <v>62737</v>
      </c>
      <c r="D11937" t="s">
        <v>62736</v>
      </c>
      <c r="E11937" t="str">
        <f t="shared" si="186"/>
        <v>600313 - GUYFRED - STREET ENGLISH AVIGNON</v>
      </c>
      <c r="F11937" t="s">
        <v>1848</v>
      </c>
      <c r="G11937" t="s">
        <v>62735</v>
      </c>
      <c r="H11937" t="s">
        <v>62734</v>
      </c>
      <c r="I11937" t="s">
        <v>4549</v>
      </c>
      <c r="J11937" t="s">
        <v>62733</v>
      </c>
      <c r="K11937" t="s">
        <v>208</v>
      </c>
      <c r="L11937" t="s">
        <v>62732</v>
      </c>
      <c r="N11937" t="s">
        <v>208</v>
      </c>
      <c r="O11937" t="s">
        <v>476</v>
      </c>
      <c r="P11937" t="s">
        <v>476</v>
      </c>
    </row>
    <row r="11938" spans="1:16">
      <c r="A11938" s="484" t="s">
        <v>22323</v>
      </c>
      <c r="B11938" s="485" t="s">
        <v>22322</v>
      </c>
      <c r="C11938" t="s">
        <v>22321</v>
      </c>
      <c r="D11938" t="s">
        <v>22321</v>
      </c>
      <c r="E11938" t="str">
        <f t="shared" si="186"/>
        <v>537366 - RESSOURCES ET CROISSANCES</v>
      </c>
      <c r="F11938" t="s">
        <v>11267</v>
      </c>
      <c r="G11938" t="s">
        <v>22320</v>
      </c>
      <c r="H11938" t="s">
        <v>22319</v>
      </c>
      <c r="I11938" t="s">
        <v>3346</v>
      </c>
      <c r="J11938" t="s">
        <v>22318</v>
      </c>
      <c r="K11938" t="s">
        <v>208</v>
      </c>
      <c r="L11938" t="s">
        <v>22317</v>
      </c>
      <c r="N11938" t="s">
        <v>208</v>
      </c>
      <c r="O11938" t="s">
        <v>476</v>
      </c>
      <c r="P11938" t="s">
        <v>476</v>
      </c>
    </row>
    <row r="11939" spans="1:16">
      <c r="A11939" s="484" t="s">
        <v>27487</v>
      </c>
      <c r="B11939" s="485" t="s">
        <v>27486</v>
      </c>
      <c r="C11939" t="s">
        <v>27485</v>
      </c>
      <c r="D11939" t="s">
        <v>27485</v>
      </c>
      <c r="E11939" t="str">
        <f t="shared" si="186"/>
        <v>685124 - PLURIELLES SERVICES</v>
      </c>
      <c r="F11939" t="s">
        <v>8902</v>
      </c>
      <c r="G11939" t="s">
        <v>27484</v>
      </c>
      <c r="I11939" t="s">
        <v>27483</v>
      </c>
      <c r="J11939" t="s">
        <v>27482</v>
      </c>
      <c r="K11939" t="s">
        <v>208</v>
      </c>
      <c r="L11939" t="s">
        <v>27481</v>
      </c>
      <c r="N11939" t="s">
        <v>208</v>
      </c>
      <c r="O11939" t="s">
        <v>476</v>
      </c>
      <c r="P11939" t="s">
        <v>476</v>
      </c>
    </row>
    <row r="11940" spans="1:16">
      <c r="A11940" s="484" t="s">
        <v>92941</v>
      </c>
      <c r="B11940" s="485" t="s">
        <v>92940</v>
      </c>
      <c r="C11940" t="s">
        <v>92939</v>
      </c>
      <c r="D11940" t="s">
        <v>92938</v>
      </c>
      <c r="E11940" t="str">
        <f t="shared" si="186"/>
        <v>578782 - COMPETENCES &amp; DIVERSITE</v>
      </c>
      <c r="F11940" t="s">
        <v>1077</v>
      </c>
      <c r="G11940" t="s">
        <v>92937</v>
      </c>
      <c r="H11940" t="s">
        <v>92936</v>
      </c>
      <c r="I11940" t="s">
        <v>43421</v>
      </c>
      <c r="J11940" t="s">
        <v>92935</v>
      </c>
      <c r="K11940" t="s">
        <v>208</v>
      </c>
      <c r="L11940" t="s">
        <v>92934</v>
      </c>
      <c r="N11940" t="s">
        <v>208</v>
      </c>
      <c r="O11940" t="s">
        <v>476</v>
      </c>
      <c r="P11940" t="s">
        <v>476</v>
      </c>
    </row>
    <row r="11941" spans="1:16">
      <c r="A11941" s="484" t="s">
        <v>122917</v>
      </c>
      <c r="B11941" s="485" t="s">
        <v>122916</v>
      </c>
      <c r="C11941" t="s">
        <v>122915</v>
      </c>
      <c r="D11941" t="s">
        <v>122914</v>
      </c>
      <c r="E11941" t="str">
        <f t="shared" si="186"/>
        <v>502133 - ADEDS 30</v>
      </c>
      <c r="F11941" t="s">
        <v>52192</v>
      </c>
      <c r="G11941" t="s">
        <v>122913</v>
      </c>
      <c r="I11941" t="s">
        <v>39178</v>
      </c>
      <c r="J11941" t="s">
        <v>122912</v>
      </c>
      <c r="K11941" t="s">
        <v>208</v>
      </c>
      <c r="L11941" t="s">
        <v>122911</v>
      </c>
      <c r="N11941" t="s">
        <v>208</v>
      </c>
      <c r="O11941" t="s">
        <v>476</v>
      </c>
      <c r="P11941" t="s">
        <v>476</v>
      </c>
    </row>
    <row r="11942" spans="1:16">
      <c r="A11942" s="484" t="s">
        <v>37825</v>
      </c>
      <c r="B11942" s="485" t="s">
        <v>37824</v>
      </c>
      <c r="C11942" t="s">
        <v>37823</v>
      </c>
      <c r="D11942" t="s">
        <v>37822</v>
      </c>
      <c r="E11942" t="str">
        <f t="shared" si="186"/>
        <v>624317 - MATTA MARIE DOMINIQUE</v>
      </c>
      <c r="F11942" t="s">
        <v>14043</v>
      </c>
      <c r="G11942" t="s">
        <v>37821</v>
      </c>
      <c r="I11942" t="s">
        <v>626</v>
      </c>
      <c r="J11942" t="s">
        <v>37820</v>
      </c>
      <c r="K11942" t="s">
        <v>208</v>
      </c>
      <c r="L11942" t="s">
        <v>37819</v>
      </c>
      <c r="N11942" t="s">
        <v>208</v>
      </c>
      <c r="O11942" t="s">
        <v>476</v>
      </c>
      <c r="P11942" t="s">
        <v>476</v>
      </c>
    </row>
    <row r="11943" spans="1:16">
      <c r="A11943" s="484" t="s">
        <v>85994</v>
      </c>
      <c r="B11943" s="485" t="s">
        <v>85993</v>
      </c>
      <c r="C11943" t="s">
        <v>85992</v>
      </c>
      <c r="D11943" t="s">
        <v>85991</v>
      </c>
      <c r="E11943" t="str">
        <f t="shared" si="186"/>
        <v>460382 - DUBOIS EMMANUEL</v>
      </c>
      <c r="F11943" t="s">
        <v>707</v>
      </c>
      <c r="G11943" t="s">
        <v>85990</v>
      </c>
      <c r="H11943" t="s">
        <v>85989</v>
      </c>
      <c r="I11943" t="s">
        <v>7052</v>
      </c>
      <c r="J11943" t="s">
        <v>85988</v>
      </c>
      <c r="K11943" t="s">
        <v>208</v>
      </c>
      <c r="L11943" t="s">
        <v>85987</v>
      </c>
      <c r="N11943" t="s">
        <v>208</v>
      </c>
      <c r="O11943" t="s">
        <v>476</v>
      </c>
      <c r="P11943" t="s">
        <v>476</v>
      </c>
    </row>
    <row r="11944" spans="1:16">
      <c r="A11944" s="484" t="s">
        <v>110897</v>
      </c>
      <c r="B11944" s="485" t="s">
        <v>110896</v>
      </c>
      <c r="C11944" t="s">
        <v>110895</v>
      </c>
      <c r="D11944" t="s">
        <v>110894</v>
      </c>
      <c r="E11944" t="str">
        <f t="shared" si="186"/>
        <v>553128 - CARSAT ALSACE MOSELLE</v>
      </c>
      <c r="F11944" t="s">
        <v>1857</v>
      </c>
      <c r="G11944" t="s">
        <v>110893</v>
      </c>
      <c r="I11944" t="s">
        <v>579</v>
      </c>
      <c r="J11944" t="s">
        <v>110892</v>
      </c>
      <c r="K11944" t="s">
        <v>208</v>
      </c>
      <c r="L11944" t="s">
        <v>110891</v>
      </c>
      <c r="N11944" t="s">
        <v>208</v>
      </c>
      <c r="O11944" t="s">
        <v>476</v>
      </c>
      <c r="P11944" t="s">
        <v>476</v>
      </c>
    </row>
    <row r="11945" spans="1:16">
      <c r="A11945" s="484" t="s">
        <v>115114</v>
      </c>
      <c r="B11945" s="485" t="s">
        <v>115113</v>
      </c>
      <c r="C11945" t="s">
        <v>115112</v>
      </c>
      <c r="D11945" t="s">
        <v>115111</v>
      </c>
      <c r="E11945" t="str">
        <f t="shared" si="186"/>
        <v>584976 - BALDY GRUELLES JOELLE</v>
      </c>
      <c r="F11945" t="s">
        <v>1513</v>
      </c>
      <c r="G11945" t="s">
        <v>115110</v>
      </c>
      <c r="I11945" t="s">
        <v>65909</v>
      </c>
      <c r="J11945" t="s">
        <v>115109</v>
      </c>
      <c r="K11945" t="s">
        <v>208</v>
      </c>
      <c r="L11945" t="s">
        <v>115108</v>
      </c>
      <c r="N11945" t="s">
        <v>208</v>
      </c>
      <c r="O11945" t="s">
        <v>476</v>
      </c>
      <c r="P11945" t="s">
        <v>476</v>
      </c>
    </row>
    <row r="11946" spans="1:16">
      <c r="A11946" s="484" t="s">
        <v>51926</v>
      </c>
      <c r="B11946" s="485" t="s">
        <v>51925</v>
      </c>
      <c r="C11946" t="s">
        <v>51924</v>
      </c>
      <c r="D11946" t="s">
        <v>51923</v>
      </c>
      <c r="E11946" t="str">
        <f t="shared" si="186"/>
        <v>475646 - INTERSTICES RHONES ALPES</v>
      </c>
      <c r="F11946" t="s">
        <v>7167</v>
      </c>
      <c r="G11946" t="s">
        <v>46728</v>
      </c>
      <c r="H11946" t="s">
        <v>51922</v>
      </c>
      <c r="I11946" t="s">
        <v>10840</v>
      </c>
      <c r="J11946" t="s">
        <v>51921</v>
      </c>
      <c r="K11946" t="s">
        <v>208</v>
      </c>
      <c r="L11946" t="s">
        <v>51920</v>
      </c>
      <c r="N11946" t="s">
        <v>208</v>
      </c>
      <c r="O11946" t="s">
        <v>476</v>
      </c>
      <c r="P11946" t="s">
        <v>476</v>
      </c>
    </row>
    <row r="11947" spans="1:16">
      <c r="A11947" s="484" t="s">
        <v>63401</v>
      </c>
      <c r="B11947" s="485" t="s">
        <v>63400</v>
      </c>
      <c r="C11947" t="s">
        <v>63399</v>
      </c>
      <c r="D11947" t="s">
        <v>63398</v>
      </c>
      <c r="E11947" t="str">
        <f t="shared" si="186"/>
        <v>660176 - GEMO</v>
      </c>
      <c r="F11947" t="s">
        <v>14316</v>
      </c>
      <c r="G11947" t="s">
        <v>63397</v>
      </c>
      <c r="I11947" t="s">
        <v>8236</v>
      </c>
      <c r="K11947" t="s">
        <v>208</v>
      </c>
      <c r="L11947" t="s">
        <v>63396</v>
      </c>
      <c r="N11947" t="s">
        <v>208</v>
      </c>
      <c r="O11947" t="s">
        <v>476</v>
      </c>
      <c r="P11947" t="s">
        <v>476</v>
      </c>
    </row>
    <row r="11948" spans="1:16">
      <c r="A11948" s="484" t="s">
        <v>88562</v>
      </c>
      <c r="B11948" s="485" t="s">
        <v>88561</v>
      </c>
      <c r="C11948" t="s">
        <v>88560</v>
      </c>
      <c r="D11948" t="s">
        <v>88559</v>
      </c>
      <c r="E11948" t="str">
        <f t="shared" si="186"/>
        <v>611943 - DECROO DELESPIERRE VERONIQUE</v>
      </c>
      <c r="F11948" t="s">
        <v>1513</v>
      </c>
      <c r="G11948" t="s">
        <v>88558</v>
      </c>
      <c r="I11948" t="s">
        <v>88557</v>
      </c>
      <c r="J11948" t="s">
        <v>88556</v>
      </c>
      <c r="K11948" t="s">
        <v>208</v>
      </c>
      <c r="L11948" t="s">
        <v>88555</v>
      </c>
      <c r="N11948" t="s">
        <v>208</v>
      </c>
      <c r="O11948" t="s">
        <v>476</v>
      </c>
      <c r="P11948" t="s">
        <v>476</v>
      </c>
    </row>
    <row r="11949" spans="1:16">
      <c r="A11949" s="484" t="s">
        <v>59568</v>
      </c>
      <c r="B11949" s="485" t="s">
        <v>59567</v>
      </c>
      <c r="C11949" t="s">
        <v>59566</v>
      </c>
      <c r="D11949" t="s">
        <v>59566</v>
      </c>
      <c r="E11949" t="str">
        <f t="shared" si="186"/>
        <v>456792 - IDEAGE FORMATION</v>
      </c>
      <c r="F11949" t="s">
        <v>3072</v>
      </c>
      <c r="G11949" t="s">
        <v>59565</v>
      </c>
      <c r="I11949" t="s">
        <v>579</v>
      </c>
      <c r="J11949" t="s">
        <v>59564</v>
      </c>
      <c r="K11949" t="s">
        <v>59563</v>
      </c>
      <c r="L11949" t="s">
        <v>59562</v>
      </c>
      <c r="N11949" t="s">
        <v>208</v>
      </c>
      <c r="O11949" t="s">
        <v>476</v>
      </c>
      <c r="P11949" t="s">
        <v>476</v>
      </c>
    </row>
    <row r="11950" spans="1:16">
      <c r="A11950" s="484" t="s">
        <v>126284</v>
      </c>
      <c r="B11950" s="485" t="s">
        <v>126283</v>
      </c>
      <c r="C11950" t="s">
        <v>126282</v>
      </c>
      <c r="D11950" t="s">
        <v>126282</v>
      </c>
      <c r="E11950" t="str">
        <f t="shared" si="186"/>
        <v>491561 - ASP BODYGUARD</v>
      </c>
      <c r="F11950" t="s">
        <v>18026</v>
      </c>
      <c r="G11950" t="s">
        <v>126281</v>
      </c>
      <c r="I11950" t="s">
        <v>4007</v>
      </c>
      <c r="J11950" t="s">
        <v>126280</v>
      </c>
      <c r="K11950" t="s">
        <v>208</v>
      </c>
      <c r="L11950" t="s">
        <v>126279</v>
      </c>
      <c r="N11950" t="s">
        <v>208</v>
      </c>
      <c r="O11950" t="s">
        <v>476</v>
      </c>
      <c r="P11950" t="s">
        <v>476</v>
      </c>
    </row>
    <row r="11951" spans="1:16">
      <c r="A11951" s="484" t="s">
        <v>130167</v>
      </c>
      <c r="B11951" s="485" t="s">
        <v>130166</v>
      </c>
      <c r="C11951" t="s">
        <v>130165</v>
      </c>
      <c r="D11951" t="s">
        <v>130165</v>
      </c>
      <c r="E11951" t="str">
        <f t="shared" si="186"/>
        <v>546392 - ALLINE LACOSTE GENEVIEVE - RELIANCE FORMATION</v>
      </c>
      <c r="F11951" t="s">
        <v>47750</v>
      </c>
      <c r="G11951" t="s">
        <v>130164</v>
      </c>
      <c r="I11951" t="s">
        <v>130163</v>
      </c>
      <c r="J11951" t="s">
        <v>130162</v>
      </c>
      <c r="K11951" t="s">
        <v>208</v>
      </c>
      <c r="L11951" t="s">
        <v>130161</v>
      </c>
      <c r="N11951" t="s">
        <v>208</v>
      </c>
      <c r="O11951" t="s">
        <v>476</v>
      </c>
      <c r="P11951" t="s">
        <v>476</v>
      </c>
    </row>
    <row r="11952" spans="1:16">
      <c r="A11952" s="484" t="s">
        <v>32377</v>
      </c>
      <c r="B11952" s="485" t="s">
        <v>32376</v>
      </c>
      <c r="C11952" t="s">
        <v>32375</v>
      </c>
      <c r="D11952" t="s">
        <v>32375</v>
      </c>
      <c r="E11952" t="str">
        <f t="shared" si="186"/>
        <v>461994 - OCTIME</v>
      </c>
      <c r="F11952" t="s">
        <v>11439</v>
      </c>
      <c r="G11952" t="s">
        <v>32374</v>
      </c>
      <c r="I11952" t="s">
        <v>32373</v>
      </c>
      <c r="J11952" t="s">
        <v>32372</v>
      </c>
      <c r="K11952" t="s">
        <v>208</v>
      </c>
      <c r="L11952" t="s">
        <v>32371</v>
      </c>
      <c r="N11952" t="s">
        <v>208</v>
      </c>
      <c r="O11952" t="s">
        <v>476</v>
      </c>
      <c r="P11952" t="s">
        <v>476</v>
      </c>
    </row>
    <row r="11953" spans="1:16">
      <c r="A11953" s="484" t="s">
        <v>1283</v>
      </c>
      <c r="B11953" s="485" t="s">
        <v>1282</v>
      </c>
      <c r="C11953" t="s">
        <v>1281</v>
      </c>
      <c r="D11953" t="s">
        <v>1281</v>
      </c>
      <c r="E11953" t="str">
        <f t="shared" si="186"/>
        <v>626089 - ZAKARIA ADIL</v>
      </c>
      <c r="G11953" t="s">
        <v>1280</v>
      </c>
      <c r="I11953" t="s">
        <v>1279</v>
      </c>
      <c r="K11953" t="s">
        <v>208</v>
      </c>
      <c r="L11953" t="s">
        <v>1278</v>
      </c>
      <c r="N11953" t="s">
        <v>208</v>
      </c>
      <c r="O11953" t="s">
        <v>476</v>
      </c>
      <c r="P11953" t="s">
        <v>476</v>
      </c>
    </row>
    <row r="11954" spans="1:16">
      <c r="A11954" s="484" t="s">
        <v>127964</v>
      </c>
      <c r="B11954" s="485" t="s">
        <v>127963</v>
      </c>
      <c r="C11954" t="s">
        <v>127962</v>
      </c>
      <c r="D11954" t="s">
        <v>127962</v>
      </c>
      <c r="E11954" t="str">
        <f t="shared" si="186"/>
        <v>580030 - ANTOINE MARC PHLIPPE - CONTRAST</v>
      </c>
      <c r="F11954" t="s">
        <v>4598</v>
      </c>
      <c r="G11954" t="s">
        <v>127961</v>
      </c>
      <c r="H11954" t="s">
        <v>127960</v>
      </c>
      <c r="I11954" t="s">
        <v>1321</v>
      </c>
      <c r="J11954" t="s">
        <v>127959</v>
      </c>
      <c r="K11954" t="s">
        <v>208</v>
      </c>
      <c r="L11954" t="s">
        <v>127958</v>
      </c>
      <c r="N11954" t="s">
        <v>208</v>
      </c>
      <c r="O11954" t="s">
        <v>476</v>
      </c>
      <c r="P11954" t="s">
        <v>476</v>
      </c>
    </row>
    <row r="11955" spans="1:16">
      <c r="A11955" s="484" t="s">
        <v>78693</v>
      </c>
      <c r="B11955" s="485" t="s">
        <v>78692</v>
      </c>
      <c r="C11955" t="s">
        <v>78691</v>
      </c>
      <c r="D11955" t="s">
        <v>78691</v>
      </c>
      <c r="E11955" t="str">
        <f t="shared" si="186"/>
        <v>646866 - E.ROGIER</v>
      </c>
      <c r="F11955" t="s">
        <v>3826</v>
      </c>
      <c r="G11955" t="s">
        <v>78690</v>
      </c>
      <c r="I11955" t="s">
        <v>2594</v>
      </c>
      <c r="J11955" t="s">
        <v>78689</v>
      </c>
      <c r="K11955" t="s">
        <v>208</v>
      </c>
      <c r="L11955" t="s">
        <v>78688</v>
      </c>
      <c r="N11955" t="s">
        <v>208</v>
      </c>
      <c r="O11955" t="s">
        <v>476</v>
      </c>
      <c r="P11955" t="s">
        <v>476</v>
      </c>
    </row>
    <row r="11956" spans="1:16">
      <c r="A11956" s="484" t="s">
        <v>113977</v>
      </c>
      <c r="B11956" s="485" t="s">
        <v>113976</v>
      </c>
      <c r="C11956" t="s">
        <v>113975</v>
      </c>
      <c r="D11956" t="s">
        <v>113975</v>
      </c>
      <c r="E11956" t="str">
        <f t="shared" si="186"/>
        <v>657130 - BERRUYER SYLVIE</v>
      </c>
      <c r="F11956" t="s">
        <v>5323</v>
      </c>
      <c r="G11956" t="s">
        <v>113974</v>
      </c>
      <c r="I11956" t="s">
        <v>113973</v>
      </c>
      <c r="J11956" t="s">
        <v>113972</v>
      </c>
      <c r="K11956" t="s">
        <v>208</v>
      </c>
      <c r="L11956" t="s">
        <v>113971</v>
      </c>
      <c r="N11956" t="s">
        <v>208</v>
      </c>
      <c r="O11956" t="s">
        <v>476</v>
      </c>
      <c r="P11956" t="s">
        <v>476</v>
      </c>
    </row>
    <row r="11957" spans="1:16">
      <c r="A11957" s="484" t="s">
        <v>57820</v>
      </c>
      <c r="B11957" s="485" t="s">
        <v>57819</v>
      </c>
      <c r="C11957" t="s">
        <v>57818</v>
      </c>
      <c r="D11957" t="s">
        <v>57818</v>
      </c>
      <c r="E11957" t="str">
        <f t="shared" si="186"/>
        <v>621894 - INNOV ENGINEERING</v>
      </c>
      <c r="F11957" t="s">
        <v>8244</v>
      </c>
      <c r="G11957" t="s">
        <v>57817</v>
      </c>
      <c r="I11957" t="s">
        <v>7495</v>
      </c>
      <c r="J11957" t="s">
        <v>57816</v>
      </c>
      <c r="K11957" t="s">
        <v>208</v>
      </c>
      <c r="L11957" t="s">
        <v>57815</v>
      </c>
      <c r="N11957" t="s">
        <v>208</v>
      </c>
      <c r="O11957" t="s">
        <v>476</v>
      </c>
      <c r="P11957" t="s">
        <v>476</v>
      </c>
    </row>
    <row r="11958" spans="1:16">
      <c r="A11958" s="484" t="s">
        <v>41862</v>
      </c>
      <c r="B11958" s="485" t="s">
        <v>41861</v>
      </c>
      <c r="C11958" t="s">
        <v>41860</v>
      </c>
      <c r="D11958" t="s">
        <v>41860</v>
      </c>
      <c r="E11958" t="str">
        <f t="shared" si="186"/>
        <v>581380 - LOPEZ JOHANN</v>
      </c>
      <c r="F11958" t="s">
        <v>10929</v>
      </c>
      <c r="G11958" t="s">
        <v>41859</v>
      </c>
      <c r="I11958" t="s">
        <v>1285</v>
      </c>
      <c r="J11958" t="s">
        <v>41858</v>
      </c>
      <c r="K11958" t="s">
        <v>208</v>
      </c>
      <c r="L11958" t="s">
        <v>41857</v>
      </c>
      <c r="N11958" t="s">
        <v>208</v>
      </c>
      <c r="O11958" t="s">
        <v>476</v>
      </c>
      <c r="P11958" t="s">
        <v>476</v>
      </c>
    </row>
    <row r="11959" spans="1:16">
      <c r="A11959" s="484" t="s">
        <v>90294</v>
      </c>
      <c r="B11959" s="485" t="s">
        <v>90293</v>
      </c>
      <c r="C11959" t="s">
        <v>90292</v>
      </c>
      <c r="D11959" t="s">
        <v>90291</v>
      </c>
      <c r="E11959" t="str">
        <f t="shared" si="186"/>
        <v>566664 - CTI</v>
      </c>
      <c r="F11959" t="s">
        <v>90290</v>
      </c>
      <c r="G11959" t="s">
        <v>90289</v>
      </c>
      <c r="I11959" t="s">
        <v>11554</v>
      </c>
      <c r="J11959" t="s">
        <v>90288</v>
      </c>
      <c r="K11959" t="s">
        <v>208</v>
      </c>
      <c r="L11959" t="s">
        <v>90287</v>
      </c>
      <c r="N11959" t="s">
        <v>208</v>
      </c>
      <c r="O11959" t="s">
        <v>476</v>
      </c>
      <c r="P11959" t="s">
        <v>476</v>
      </c>
    </row>
    <row r="11960" spans="1:16">
      <c r="A11960" s="484" t="s">
        <v>115835</v>
      </c>
      <c r="B11960" s="485" t="s">
        <v>115834</v>
      </c>
      <c r="C11960" t="s">
        <v>115833</v>
      </c>
      <c r="D11960" t="s">
        <v>115832</v>
      </c>
      <c r="E11960" t="str">
        <f t="shared" si="186"/>
        <v>616588 - AVENTUM TOULOUSE</v>
      </c>
      <c r="F11960" t="s">
        <v>8493</v>
      </c>
      <c r="G11960" t="s">
        <v>115831</v>
      </c>
      <c r="I11960" t="s">
        <v>603</v>
      </c>
      <c r="J11960" t="s">
        <v>115830</v>
      </c>
      <c r="K11960" t="s">
        <v>208</v>
      </c>
      <c r="L11960" t="s">
        <v>115829</v>
      </c>
      <c r="N11960" t="s">
        <v>208</v>
      </c>
      <c r="O11960" t="s">
        <v>476</v>
      </c>
      <c r="P11960" t="s">
        <v>476</v>
      </c>
    </row>
    <row r="11961" spans="1:16">
      <c r="A11961" s="484" t="s">
        <v>4325</v>
      </c>
      <c r="B11961" s="485" t="s">
        <v>4324</v>
      </c>
      <c r="C11961" t="s">
        <v>4323</v>
      </c>
      <c r="D11961" t="s">
        <v>4322</v>
      </c>
      <c r="E11961" t="str">
        <f t="shared" si="186"/>
        <v>648863 - VARGA ISABELLE</v>
      </c>
      <c r="F11961" t="s">
        <v>4321</v>
      </c>
      <c r="G11961" t="s">
        <v>4320</v>
      </c>
      <c r="I11961" t="s">
        <v>626</v>
      </c>
      <c r="J11961" t="s">
        <v>4319</v>
      </c>
      <c r="K11961" t="s">
        <v>208</v>
      </c>
      <c r="L11961" t="s">
        <v>4318</v>
      </c>
      <c r="N11961" t="s">
        <v>208</v>
      </c>
      <c r="O11961" t="s">
        <v>476</v>
      </c>
      <c r="P11961" t="s">
        <v>476</v>
      </c>
    </row>
    <row r="11962" spans="1:16">
      <c r="A11962" s="484" t="s">
        <v>88192</v>
      </c>
      <c r="B11962" s="485" t="s">
        <v>88191</v>
      </c>
      <c r="C11962" t="s">
        <v>88190</v>
      </c>
      <c r="D11962" t="s">
        <v>88190</v>
      </c>
      <c r="E11962" t="str">
        <f t="shared" si="186"/>
        <v>579038 - DELEFLIE OLIVIER - DIRECT FORMATION</v>
      </c>
      <c r="F11962" t="s">
        <v>1710</v>
      </c>
      <c r="G11962" t="s">
        <v>88189</v>
      </c>
      <c r="I11962" t="s">
        <v>88188</v>
      </c>
      <c r="J11962" t="s">
        <v>88187</v>
      </c>
      <c r="K11962" t="s">
        <v>208</v>
      </c>
      <c r="L11962" t="s">
        <v>88186</v>
      </c>
      <c r="N11962" t="s">
        <v>208</v>
      </c>
      <c r="O11962" t="s">
        <v>476</v>
      </c>
      <c r="P11962" t="s">
        <v>476</v>
      </c>
    </row>
    <row r="11963" spans="1:16">
      <c r="A11963" s="484" t="s">
        <v>27881</v>
      </c>
      <c r="B11963" s="485" t="s">
        <v>27880</v>
      </c>
      <c r="C11963" t="s">
        <v>27879</v>
      </c>
      <c r="D11963" t="s">
        <v>27878</v>
      </c>
      <c r="E11963" t="str">
        <f t="shared" si="186"/>
        <v>454242 - PILORGE DIDIER</v>
      </c>
      <c r="F11963" t="s">
        <v>4979</v>
      </c>
      <c r="G11963" t="s">
        <v>27877</v>
      </c>
      <c r="I11963" t="s">
        <v>12266</v>
      </c>
      <c r="J11963" t="s">
        <v>27876</v>
      </c>
      <c r="K11963" t="s">
        <v>208</v>
      </c>
      <c r="L11963" t="s">
        <v>27875</v>
      </c>
      <c r="N11963" t="s">
        <v>208</v>
      </c>
      <c r="O11963" t="s">
        <v>476</v>
      </c>
      <c r="P11963" t="s">
        <v>476</v>
      </c>
    </row>
    <row r="11964" spans="1:16">
      <c r="A11964" s="484" t="s">
        <v>59673</v>
      </c>
      <c r="B11964" s="485" t="s">
        <v>59672</v>
      </c>
      <c r="C11964" t="s">
        <v>59671</v>
      </c>
      <c r="D11964" t="s">
        <v>59671</v>
      </c>
      <c r="E11964" t="str">
        <f t="shared" si="186"/>
        <v>523781 - ICOMIS</v>
      </c>
      <c r="F11964" t="s">
        <v>16047</v>
      </c>
      <c r="G11964" t="s">
        <v>59670</v>
      </c>
      <c r="I11964" t="s">
        <v>59669</v>
      </c>
      <c r="J11964" t="s">
        <v>59668</v>
      </c>
      <c r="K11964" t="s">
        <v>208</v>
      </c>
      <c r="L11964" t="s">
        <v>59667</v>
      </c>
      <c r="N11964" t="s">
        <v>208</v>
      </c>
      <c r="O11964" t="s">
        <v>476</v>
      </c>
      <c r="P11964" t="s">
        <v>476</v>
      </c>
    </row>
    <row r="11965" spans="1:16">
      <c r="A11965" s="484" t="s">
        <v>66886</v>
      </c>
      <c r="B11965" s="485" t="s">
        <v>66885</v>
      </c>
      <c r="C11965" t="s">
        <v>66884</v>
      </c>
      <c r="D11965" t="s">
        <v>66884</v>
      </c>
      <c r="E11965" t="str">
        <f t="shared" si="186"/>
        <v>509486 - GIB ING EXPERTISE</v>
      </c>
      <c r="F11965" t="s">
        <v>3384</v>
      </c>
      <c r="G11965" t="s">
        <v>66883</v>
      </c>
      <c r="H11965" t="s">
        <v>66882</v>
      </c>
      <c r="I11965" t="s">
        <v>11830</v>
      </c>
      <c r="J11965" t="s">
        <v>66881</v>
      </c>
      <c r="K11965" t="s">
        <v>208</v>
      </c>
      <c r="L11965" t="s">
        <v>66880</v>
      </c>
      <c r="N11965" t="s">
        <v>208</v>
      </c>
      <c r="O11965" t="s">
        <v>476</v>
      </c>
      <c r="P11965" t="s">
        <v>476</v>
      </c>
    </row>
    <row r="11966" spans="1:16">
      <c r="A11966" s="484" t="s">
        <v>111098</v>
      </c>
      <c r="B11966" s="485" t="s">
        <v>111097</v>
      </c>
      <c r="C11966" t="s">
        <v>111096</v>
      </c>
      <c r="D11966" t="s">
        <v>111095</v>
      </c>
      <c r="E11966" t="str">
        <f t="shared" si="186"/>
        <v>537378 - CABINET 2L</v>
      </c>
      <c r="F11966" t="s">
        <v>23651</v>
      </c>
      <c r="G11966" t="s">
        <v>111094</v>
      </c>
      <c r="H11966" t="s">
        <v>111093</v>
      </c>
      <c r="I11966" t="s">
        <v>1814</v>
      </c>
      <c r="J11966" t="s">
        <v>111092</v>
      </c>
      <c r="K11966" t="s">
        <v>208</v>
      </c>
      <c r="L11966" t="s">
        <v>111091</v>
      </c>
      <c r="N11966" t="s">
        <v>208</v>
      </c>
      <c r="O11966" t="s">
        <v>476</v>
      </c>
      <c r="P11966" t="s">
        <v>476</v>
      </c>
    </row>
    <row r="11967" spans="1:16">
      <c r="A11967" s="484" t="s">
        <v>109766</v>
      </c>
      <c r="B11967" s="485" t="s">
        <v>109765</v>
      </c>
      <c r="C11967" t="s">
        <v>109764</v>
      </c>
      <c r="D11967" t="s">
        <v>109764</v>
      </c>
      <c r="E11967" t="str">
        <f t="shared" si="186"/>
        <v>666609 - CARREL ECOLE DES METIERS DU SOCIAL ET DE LA SANTE</v>
      </c>
      <c r="F11967" t="s">
        <v>2264</v>
      </c>
      <c r="G11967" t="s">
        <v>109763</v>
      </c>
      <c r="I11967" t="s">
        <v>802</v>
      </c>
      <c r="J11967" t="s">
        <v>109757</v>
      </c>
      <c r="K11967" t="s">
        <v>208</v>
      </c>
      <c r="L11967" t="s">
        <v>109762</v>
      </c>
      <c r="N11967" t="s">
        <v>208</v>
      </c>
      <c r="O11967" t="s">
        <v>476</v>
      </c>
      <c r="P11967" t="s">
        <v>476</v>
      </c>
    </row>
    <row r="11968" spans="1:16">
      <c r="A11968" s="484" t="s">
        <v>129283</v>
      </c>
      <c r="B11968" s="485" t="s">
        <v>129282</v>
      </c>
      <c r="C11968" t="s">
        <v>129281</v>
      </c>
      <c r="D11968" t="s">
        <v>129281</v>
      </c>
      <c r="E11968" t="str">
        <f t="shared" si="186"/>
        <v>494288 - AMAVI</v>
      </c>
      <c r="F11968" t="s">
        <v>10059</v>
      </c>
      <c r="G11968" t="s">
        <v>129280</v>
      </c>
      <c r="H11968" t="s">
        <v>129279</v>
      </c>
      <c r="I11968" t="s">
        <v>106877</v>
      </c>
      <c r="J11968" t="s">
        <v>129278</v>
      </c>
      <c r="K11968" t="s">
        <v>208</v>
      </c>
      <c r="L11968" t="s">
        <v>129277</v>
      </c>
      <c r="N11968" t="s">
        <v>208</v>
      </c>
      <c r="O11968" t="s">
        <v>476</v>
      </c>
      <c r="P11968" t="s">
        <v>476</v>
      </c>
    </row>
    <row r="11969" spans="1:16">
      <c r="A11969" s="484" t="s">
        <v>18591</v>
      </c>
      <c r="B11969" s="485" t="s">
        <v>18590</v>
      </c>
      <c r="C11969" t="s">
        <v>18589</v>
      </c>
      <c r="D11969" t="s">
        <v>18588</v>
      </c>
      <c r="E11969" t="str">
        <f t="shared" si="186"/>
        <v>491135 - CROIX BLANCHE STRASBOURG</v>
      </c>
      <c r="F11969" t="s">
        <v>7547</v>
      </c>
      <c r="G11969" t="s">
        <v>18587</v>
      </c>
      <c r="I11969" t="s">
        <v>579</v>
      </c>
      <c r="J11969" t="s">
        <v>18586</v>
      </c>
      <c r="K11969" t="s">
        <v>208</v>
      </c>
      <c r="L11969" t="s">
        <v>18585</v>
      </c>
      <c r="N11969" t="s">
        <v>208</v>
      </c>
      <c r="O11969" t="s">
        <v>476</v>
      </c>
      <c r="P11969" t="s">
        <v>476</v>
      </c>
    </row>
    <row r="11970" spans="1:16">
      <c r="A11970" s="484" t="s">
        <v>129686</v>
      </c>
      <c r="B11970" s="485" t="s">
        <v>129685</v>
      </c>
      <c r="C11970" t="s">
        <v>129684</v>
      </c>
      <c r="D11970" t="s">
        <v>129684</v>
      </c>
      <c r="E11970" t="str">
        <f t="shared" ref="E11970:E12033" si="187">_xlfn.CONCAT(L11970," - ",D11970)</f>
        <v>643087 - ALTER EGO</v>
      </c>
      <c r="F11970" t="s">
        <v>18880</v>
      </c>
      <c r="G11970" t="s">
        <v>129683</v>
      </c>
      <c r="I11970" t="s">
        <v>2285</v>
      </c>
      <c r="J11970" t="s">
        <v>129682</v>
      </c>
      <c r="K11970" t="s">
        <v>208</v>
      </c>
      <c r="L11970" t="s">
        <v>129681</v>
      </c>
      <c r="N11970" t="s">
        <v>208</v>
      </c>
      <c r="O11970" t="s">
        <v>476</v>
      </c>
      <c r="P11970" t="s">
        <v>476</v>
      </c>
    </row>
    <row r="11971" spans="1:16">
      <c r="A11971" s="484" t="s">
        <v>29337</v>
      </c>
      <c r="B11971" s="485" t="s">
        <v>29336</v>
      </c>
      <c r="C11971" t="s">
        <v>29335</v>
      </c>
      <c r="D11971" t="s">
        <v>29335</v>
      </c>
      <c r="E11971" t="str">
        <f t="shared" si="187"/>
        <v>596723 - PASSAGES</v>
      </c>
      <c r="F11971" t="s">
        <v>10642</v>
      </c>
      <c r="G11971" t="s">
        <v>29334</v>
      </c>
      <c r="I11971" t="s">
        <v>626</v>
      </c>
      <c r="J11971" t="s">
        <v>29333</v>
      </c>
      <c r="K11971" t="s">
        <v>208</v>
      </c>
      <c r="L11971" t="s">
        <v>29332</v>
      </c>
      <c r="N11971" t="s">
        <v>208</v>
      </c>
      <c r="O11971" t="s">
        <v>476</v>
      </c>
      <c r="P11971" t="s">
        <v>476</v>
      </c>
    </row>
    <row r="11972" spans="1:16">
      <c r="A11972" s="484" t="s">
        <v>124451</v>
      </c>
      <c r="B11972" s="485" t="s">
        <v>124450</v>
      </c>
      <c r="C11972" t="s">
        <v>124449</v>
      </c>
      <c r="D11972" t="s">
        <v>124448</v>
      </c>
      <c r="E11972" t="str">
        <f t="shared" si="187"/>
        <v>450108 - AFE56.COM</v>
      </c>
      <c r="F11972" t="s">
        <v>1021</v>
      </c>
      <c r="G11972" t="s">
        <v>124447</v>
      </c>
      <c r="I11972" t="s">
        <v>24044</v>
      </c>
      <c r="J11972" t="s">
        <v>124446</v>
      </c>
      <c r="K11972" t="s">
        <v>208</v>
      </c>
      <c r="L11972" t="s">
        <v>124445</v>
      </c>
      <c r="N11972" t="s">
        <v>208</v>
      </c>
      <c r="O11972" t="s">
        <v>476</v>
      </c>
      <c r="P11972" t="s">
        <v>476</v>
      </c>
    </row>
    <row r="11973" spans="1:16">
      <c r="A11973" s="484" t="s">
        <v>1630</v>
      </c>
      <c r="B11973" s="485" t="s">
        <v>1629</v>
      </c>
      <c r="C11973" t="s">
        <v>1628</v>
      </c>
      <c r="D11973" t="s">
        <v>1627</v>
      </c>
      <c r="E11973" t="str">
        <f t="shared" si="187"/>
        <v>492255 - YANG SHEN FA</v>
      </c>
      <c r="F11973" t="s">
        <v>1328</v>
      </c>
      <c r="G11973" t="s">
        <v>1626</v>
      </c>
      <c r="H11973" t="s">
        <v>1625</v>
      </c>
      <c r="I11973" t="s">
        <v>1624</v>
      </c>
      <c r="J11973" t="s">
        <v>1623</v>
      </c>
      <c r="K11973" t="s">
        <v>208</v>
      </c>
      <c r="L11973" t="s">
        <v>1622</v>
      </c>
      <c r="N11973" t="s">
        <v>208</v>
      </c>
      <c r="O11973" t="s">
        <v>476</v>
      </c>
      <c r="P11973" t="s">
        <v>476</v>
      </c>
    </row>
    <row r="11974" spans="1:16">
      <c r="A11974" s="484" t="s">
        <v>87680</v>
      </c>
      <c r="B11974" s="485" t="s">
        <v>87679</v>
      </c>
      <c r="C11974" t="s">
        <v>87678</v>
      </c>
      <c r="D11974" t="s">
        <v>87678</v>
      </c>
      <c r="E11974" t="str">
        <f t="shared" si="187"/>
        <v>566998 - DESTOUESSE CORALIE</v>
      </c>
      <c r="F11974" t="s">
        <v>1191</v>
      </c>
      <c r="G11974" t="s">
        <v>87677</v>
      </c>
      <c r="I11974" t="s">
        <v>87676</v>
      </c>
      <c r="J11974" t="s">
        <v>87675</v>
      </c>
      <c r="K11974" t="s">
        <v>208</v>
      </c>
      <c r="L11974" t="s">
        <v>87674</v>
      </c>
      <c r="N11974" t="s">
        <v>208</v>
      </c>
      <c r="O11974" t="s">
        <v>476</v>
      </c>
      <c r="P11974" t="s">
        <v>476</v>
      </c>
    </row>
    <row r="11975" spans="1:16">
      <c r="A11975" s="484" t="s">
        <v>36566</v>
      </c>
      <c r="B11975" s="485" t="s">
        <v>36565</v>
      </c>
      <c r="C11975" t="s">
        <v>36564</v>
      </c>
      <c r="D11975" t="s">
        <v>36564</v>
      </c>
      <c r="E11975" t="str">
        <f t="shared" si="187"/>
        <v>594519 - METHODE BOUNINE - FMB</v>
      </c>
      <c r="F11975" t="s">
        <v>36563</v>
      </c>
      <c r="G11975" t="s">
        <v>36562</v>
      </c>
      <c r="I11975" t="s">
        <v>1735</v>
      </c>
      <c r="J11975" t="s">
        <v>36561</v>
      </c>
      <c r="K11975" t="s">
        <v>208</v>
      </c>
      <c r="L11975" t="s">
        <v>36560</v>
      </c>
      <c r="N11975" t="s">
        <v>208</v>
      </c>
      <c r="O11975" t="s">
        <v>476</v>
      </c>
      <c r="P11975" t="s">
        <v>476</v>
      </c>
    </row>
    <row r="11976" spans="1:16">
      <c r="A11976" s="484" t="s">
        <v>95081</v>
      </c>
      <c r="B11976" s="485" t="s">
        <v>95080</v>
      </c>
      <c r="C11976" t="s">
        <v>95079</v>
      </c>
      <c r="D11976" t="s">
        <v>95079</v>
      </c>
      <c r="E11976" t="str">
        <f t="shared" si="187"/>
        <v>660309 - COACHINGLAB&amp;PARTENERS</v>
      </c>
      <c r="F11976" t="s">
        <v>49927</v>
      </c>
      <c r="G11976" t="s">
        <v>95078</v>
      </c>
      <c r="I11976" t="s">
        <v>1647</v>
      </c>
      <c r="J11976" t="s">
        <v>95077</v>
      </c>
      <c r="K11976" t="s">
        <v>208</v>
      </c>
      <c r="L11976" t="s">
        <v>95076</v>
      </c>
      <c r="N11976" t="s">
        <v>208</v>
      </c>
      <c r="O11976" t="s">
        <v>476</v>
      </c>
      <c r="P11976" t="s">
        <v>476</v>
      </c>
    </row>
    <row r="11977" spans="1:16">
      <c r="A11977" s="484" t="s">
        <v>24982</v>
      </c>
      <c r="B11977" s="485" t="s">
        <v>24981</v>
      </c>
      <c r="C11977" t="s">
        <v>24980</v>
      </c>
      <c r="D11977" t="s">
        <v>24980</v>
      </c>
      <c r="E11977" t="str">
        <f t="shared" si="187"/>
        <v>591592 - PRUNIER YVES - CABINET ACE</v>
      </c>
      <c r="F11977" t="s">
        <v>24150</v>
      </c>
      <c r="G11977" t="s">
        <v>24979</v>
      </c>
      <c r="I11977" t="s">
        <v>24978</v>
      </c>
      <c r="J11977" t="s">
        <v>24977</v>
      </c>
      <c r="K11977" t="s">
        <v>208</v>
      </c>
      <c r="L11977" t="s">
        <v>24976</v>
      </c>
      <c r="N11977" t="s">
        <v>208</v>
      </c>
      <c r="O11977" t="s">
        <v>476</v>
      </c>
      <c r="P11977" t="s">
        <v>476</v>
      </c>
    </row>
    <row r="11978" spans="1:16">
      <c r="A11978" s="484" t="s">
        <v>128067</v>
      </c>
      <c r="B11978" s="485" t="s">
        <v>128066</v>
      </c>
      <c r="C11978" t="s">
        <v>128065</v>
      </c>
      <c r="D11978" t="s">
        <v>128065</v>
      </c>
      <c r="E11978" t="str">
        <f t="shared" si="187"/>
        <v>550486 - ANTEGO</v>
      </c>
      <c r="F11978" t="s">
        <v>1710</v>
      </c>
      <c r="G11978" t="s">
        <v>128064</v>
      </c>
      <c r="I11978" t="s">
        <v>3894</v>
      </c>
      <c r="J11978" t="s">
        <v>128063</v>
      </c>
      <c r="K11978" t="s">
        <v>208</v>
      </c>
      <c r="L11978" t="s">
        <v>128062</v>
      </c>
      <c r="N11978" t="s">
        <v>208</v>
      </c>
      <c r="O11978" t="s">
        <v>476</v>
      </c>
      <c r="P11978" t="s">
        <v>476</v>
      </c>
    </row>
    <row r="11979" spans="1:16">
      <c r="A11979" s="484" t="s">
        <v>65588</v>
      </c>
      <c r="B11979" s="485" t="s">
        <v>65587</v>
      </c>
      <c r="C11979" t="s">
        <v>65586</v>
      </c>
      <c r="D11979" t="s">
        <v>65585</v>
      </c>
      <c r="E11979" t="str">
        <f t="shared" si="187"/>
        <v>625176 - GRANDET THOMAS</v>
      </c>
      <c r="F11979" t="s">
        <v>19425</v>
      </c>
      <c r="G11979" t="s">
        <v>65584</v>
      </c>
      <c r="I11979" t="s">
        <v>23757</v>
      </c>
      <c r="J11979" t="s">
        <v>65583</v>
      </c>
      <c r="K11979" t="s">
        <v>208</v>
      </c>
      <c r="L11979" t="s">
        <v>65582</v>
      </c>
      <c r="N11979" t="s">
        <v>208</v>
      </c>
      <c r="O11979" t="s">
        <v>476</v>
      </c>
      <c r="P11979" t="s">
        <v>476</v>
      </c>
    </row>
    <row r="11980" spans="1:16">
      <c r="A11980" s="484" t="s">
        <v>117196</v>
      </c>
      <c r="B11980" s="485" t="s">
        <v>117195</v>
      </c>
      <c r="C11980" t="s">
        <v>117194</v>
      </c>
      <c r="D11980" t="s">
        <v>117193</v>
      </c>
      <c r="E11980" t="str">
        <f t="shared" si="187"/>
        <v>463309 - ANA</v>
      </c>
      <c r="F11980" t="s">
        <v>15332</v>
      </c>
      <c r="G11980" t="s">
        <v>117192</v>
      </c>
      <c r="H11980" t="s">
        <v>117191</v>
      </c>
      <c r="I11980" t="s">
        <v>9704</v>
      </c>
      <c r="J11980" t="s">
        <v>117190</v>
      </c>
      <c r="K11980" t="s">
        <v>208</v>
      </c>
      <c r="L11980" t="s">
        <v>117189</v>
      </c>
      <c r="N11980" t="s">
        <v>208</v>
      </c>
      <c r="O11980" t="s">
        <v>476</v>
      </c>
      <c r="P11980" t="s">
        <v>476</v>
      </c>
    </row>
    <row r="11981" spans="1:16">
      <c r="A11981" s="484" t="s">
        <v>76457</v>
      </c>
      <c r="B11981" s="485" t="s">
        <v>76456</v>
      </c>
      <c r="C11981" t="s">
        <v>76455</v>
      </c>
      <c r="D11981" t="s">
        <v>76455</v>
      </c>
      <c r="E11981" t="str">
        <f t="shared" si="187"/>
        <v>669064 - EUROPE FORMATION CONSEIL</v>
      </c>
      <c r="F11981" t="s">
        <v>9222</v>
      </c>
      <c r="G11981" t="s">
        <v>76454</v>
      </c>
      <c r="I11981" t="s">
        <v>14260</v>
      </c>
      <c r="J11981" t="s">
        <v>76453</v>
      </c>
      <c r="K11981" t="s">
        <v>208</v>
      </c>
      <c r="L11981" t="s">
        <v>76452</v>
      </c>
      <c r="N11981" t="s">
        <v>208</v>
      </c>
      <c r="O11981" t="s">
        <v>476</v>
      </c>
      <c r="P11981" t="s">
        <v>476</v>
      </c>
    </row>
    <row r="11982" spans="1:16">
      <c r="A11982" s="484" t="s">
        <v>136331</v>
      </c>
      <c r="B11982" s="485" t="s">
        <v>136330</v>
      </c>
      <c r="C11982" t="s">
        <v>136329</v>
      </c>
      <c r="D11982" t="s">
        <v>136328</v>
      </c>
      <c r="E11982" t="str">
        <f t="shared" si="187"/>
        <v>587874 - AIL</v>
      </c>
      <c r="F11982" t="s">
        <v>17615</v>
      </c>
      <c r="G11982" t="s">
        <v>136327</v>
      </c>
      <c r="I11982" t="s">
        <v>1035</v>
      </c>
      <c r="J11982" t="s">
        <v>136326</v>
      </c>
      <c r="K11982" t="s">
        <v>208</v>
      </c>
      <c r="L11982" t="s">
        <v>136325</v>
      </c>
      <c r="N11982" t="s">
        <v>208</v>
      </c>
      <c r="O11982" t="s">
        <v>476</v>
      </c>
      <c r="P11982" t="s">
        <v>476</v>
      </c>
    </row>
    <row r="11983" spans="1:16">
      <c r="A11983" s="484" t="s">
        <v>70083</v>
      </c>
      <c r="B11983" s="485" t="s">
        <v>70082</v>
      </c>
      <c r="C11983" t="s">
        <v>70081</v>
      </c>
      <c r="D11983" t="s">
        <v>70081</v>
      </c>
      <c r="E11983" t="str">
        <f t="shared" si="187"/>
        <v>565532 - FORMATION DOM</v>
      </c>
      <c r="F11983" t="s">
        <v>1817</v>
      </c>
      <c r="G11983" t="s">
        <v>70080</v>
      </c>
      <c r="H11983" t="s">
        <v>70079</v>
      </c>
      <c r="I11983" t="s">
        <v>4665</v>
      </c>
      <c r="K11983" t="s">
        <v>208</v>
      </c>
      <c r="L11983" t="s">
        <v>70078</v>
      </c>
      <c r="N11983" t="s">
        <v>208</v>
      </c>
      <c r="O11983" t="s">
        <v>476</v>
      </c>
      <c r="P11983" t="s">
        <v>476</v>
      </c>
    </row>
    <row r="11984" spans="1:16">
      <c r="A11984" s="484" t="s">
        <v>26922</v>
      </c>
      <c r="B11984" s="485" t="s">
        <v>26921</v>
      </c>
      <c r="C11984" t="s">
        <v>26920</v>
      </c>
      <c r="D11984" t="s">
        <v>26920</v>
      </c>
      <c r="E11984" t="str">
        <f t="shared" si="187"/>
        <v>595561 - POSITRAN</v>
      </c>
      <c r="F11984" t="s">
        <v>18959</v>
      </c>
      <c r="G11984" t="s">
        <v>26919</v>
      </c>
      <c r="H11984" t="s">
        <v>26918</v>
      </c>
      <c r="I11984" t="s">
        <v>26917</v>
      </c>
      <c r="J11984" t="s">
        <v>26916</v>
      </c>
      <c r="K11984" t="s">
        <v>208</v>
      </c>
      <c r="L11984" t="s">
        <v>26915</v>
      </c>
      <c r="N11984" t="s">
        <v>208</v>
      </c>
      <c r="O11984" t="s">
        <v>476</v>
      </c>
      <c r="P11984" t="s">
        <v>476</v>
      </c>
    </row>
    <row r="11985" spans="1:16">
      <c r="A11985" s="484" t="s">
        <v>62484</v>
      </c>
      <c r="B11985" s="485" t="s">
        <v>62483</v>
      </c>
      <c r="C11985" t="s">
        <v>62482</v>
      </c>
      <c r="D11985" t="s">
        <v>62481</v>
      </c>
      <c r="E11985" t="str">
        <f t="shared" si="187"/>
        <v>661892 - HAMADOU ANNISSA</v>
      </c>
      <c r="F11985" t="s">
        <v>26208</v>
      </c>
      <c r="G11985" t="s">
        <v>62480</v>
      </c>
      <c r="I11985" t="s">
        <v>62479</v>
      </c>
      <c r="J11985" t="s">
        <v>62478</v>
      </c>
      <c r="K11985" t="s">
        <v>208</v>
      </c>
      <c r="L11985" t="s">
        <v>62477</v>
      </c>
      <c r="N11985" t="s">
        <v>208</v>
      </c>
      <c r="O11985" t="s">
        <v>476</v>
      </c>
      <c r="P11985" t="s">
        <v>476</v>
      </c>
    </row>
    <row r="11986" spans="1:16">
      <c r="A11986" s="484" t="s">
        <v>34169</v>
      </c>
      <c r="B11986" s="485" t="s">
        <v>34168</v>
      </c>
      <c r="C11986" t="s">
        <v>34167</v>
      </c>
      <c r="D11986" t="s">
        <v>34167</v>
      </c>
      <c r="E11986" t="str">
        <f t="shared" si="187"/>
        <v>474940 - NAILS AND CO</v>
      </c>
      <c r="F11986" t="s">
        <v>34166</v>
      </c>
      <c r="G11986" t="s">
        <v>34165</v>
      </c>
      <c r="I11986" t="s">
        <v>1051</v>
      </c>
      <c r="J11986" t="s">
        <v>34164</v>
      </c>
      <c r="K11986" t="s">
        <v>208</v>
      </c>
      <c r="L11986" t="s">
        <v>34163</v>
      </c>
      <c r="N11986" t="s">
        <v>208</v>
      </c>
      <c r="O11986" t="s">
        <v>476</v>
      </c>
      <c r="P11986" t="s">
        <v>476</v>
      </c>
    </row>
    <row r="11987" spans="1:16">
      <c r="A11987" s="484" t="s">
        <v>137091</v>
      </c>
      <c r="B11987" s="485" t="s">
        <v>137090</v>
      </c>
      <c r="C11987" t="s">
        <v>137089</v>
      </c>
      <c r="D11987" t="s">
        <v>137088</v>
      </c>
      <c r="E11987" t="str">
        <f t="shared" si="187"/>
        <v>505754 - AVS FORMATION</v>
      </c>
      <c r="F11987" t="s">
        <v>1487</v>
      </c>
      <c r="G11987" t="s">
        <v>137087</v>
      </c>
      <c r="I11987" t="s">
        <v>8273</v>
      </c>
      <c r="J11987" t="s">
        <v>137086</v>
      </c>
      <c r="K11987" t="s">
        <v>208</v>
      </c>
      <c r="L11987" t="s">
        <v>137085</v>
      </c>
      <c r="N11987" t="s">
        <v>208</v>
      </c>
      <c r="O11987" t="s">
        <v>476</v>
      </c>
      <c r="P11987" t="s">
        <v>476</v>
      </c>
    </row>
    <row r="11988" spans="1:16">
      <c r="A11988" s="484" t="s">
        <v>108277</v>
      </c>
      <c r="B11988" s="485" t="s">
        <v>108276</v>
      </c>
      <c r="C11988" t="s">
        <v>108275</v>
      </c>
      <c r="D11988" t="s">
        <v>108274</v>
      </c>
      <c r="E11988" t="str">
        <f t="shared" si="187"/>
        <v>607393 - CFMNS FESSENHEIM</v>
      </c>
      <c r="F11988" t="s">
        <v>8706</v>
      </c>
      <c r="G11988" t="s">
        <v>108273</v>
      </c>
      <c r="I11988" t="s">
        <v>108272</v>
      </c>
      <c r="J11988" t="s">
        <v>108271</v>
      </c>
      <c r="K11988" t="s">
        <v>208</v>
      </c>
      <c r="L11988" t="s">
        <v>108270</v>
      </c>
      <c r="N11988" t="s">
        <v>208</v>
      </c>
      <c r="O11988" t="s">
        <v>476</v>
      </c>
      <c r="P11988" t="s">
        <v>476</v>
      </c>
    </row>
    <row r="11989" spans="1:16">
      <c r="A11989" s="484" t="s">
        <v>43808</v>
      </c>
      <c r="B11989" s="485" t="s">
        <v>43807</v>
      </c>
      <c r="C11989" t="s">
        <v>43806</v>
      </c>
      <c r="D11989" t="s">
        <v>43806</v>
      </c>
      <c r="E11989" t="str">
        <f t="shared" si="187"/>
        <v>560807 - LES ALVEOLES</v>
      </c>
      <c r="F11989" t="s">
        <v>1817</v>
      </c>
      <c r="G11989" t="s">
        <v>43805</v>
      </c>
      <c r="I11989" t="s">
        <v>43804</v>
      </c>
      <c r="K11989" t="s">
        <v>208</v>
      </c>
      <c r="L11989" t="s">
        <v>43803</v>
      </c>
      <c r="N11989" t="s">
        <v>208</v>
      </c>
      <c r="O11989" t="s">
        <v>476</v>
      </c>
      <c r="P11989" t="s">
        <v>476</v>
      </c>
    </row>
    <row r="11990" spans="1:16">
      <c r="A11990" s="484" t="s">
        <v>1532</v>
      </c>
      <c r="B11990" s="485" t="s">
        <v>1531</v>
      </c>
      <c r="C11990" t="s">
        <v>1530</v>
      </c>
      <c r="D11990" t="s">
        <v>1529</v>
      </c>
      <c r="E11990" t="str">
        <f t="shared" si="187"/>
        <v>469336 - YFISP PREVENTION</v>
      </c>
      <c r="F11990" t="s">
        <v>1528</v>
      </c>
      <c r="G11990" t="s">
        <v>1527</v>
      </c>
      <c r="I11990" t="s">
        <v>1526</v>
      </c>
      <c r="J11990" t="s">
        <v>1525</v>
      </c>
      <c r="K11990" t="s">
        <v>208</v>
      </c>
      <c r="L11990" t="s">
        <v>1524</v>
      </c>
      <c r="N11990" t="s">
        <v>208</v>
      </c>
      <c r="O11990" t="s">
        <v>476</v>
      </c>
      <c r="P11990" t="s">
        <v>476</v>
      </c>
    </row>
    <row r="11991" spans="1:16">
      <c r="A11991" s="484" t="s">
        <v>24145</v>
      </c>
      <c r="B11991" s="485" t="s">
        <v>24144</v>
      </c>
      <c r="C11991" t="s">
        <v>24143</v>
      </c>
      <c r="D11991" t="s">
        <v>24143</v>
      </c>
      <c r="E11991" t="str">
        <f t="shared" si="187"/>
        <v>544334 - QUI CONSULTE EURL</v>
      </c>
      <c r="F11991" t="s">
        <v>1513</v>
      </c>
      <c r="G11991" t="s">
        <v>24142</v>
      </c>
      <c r="I11991" t="s">
        <v>1814</v>
      </c>
      <c r="J11991" t="s">
        <v>24141</v>
      </c>
      <c r="K11991" t="s">
        <v>208</v>
      </c>
      <c r="L11991" t="s">
        <v>24140</v>
      </c>
      <c r="N11991" t="s">
        <v>208</v>
      </c>
      <c r="O11991" t="s">
        <v>476</v>
      </c>
      <c r="P11991" t="s">
        <v>476</v>
      </c>
    </row>
    <row r="11992" spans="1:16">
      <c r="A11992" s="484" t="s">
        <v>36965</v>
      </c>
      <c r="B11992" s="485" t="s">
        <v>36964</v>
      </c>
      <c r="C11992" t="s">
        <v>36963</v>
      </c>
      <c r="D11992" t="s">
        <v>36963</v>
      </c>
      <c r="E11992" t="str">
        <f t="shared" si="187"/>
        <v>606212 - MENAGE SERVICE FORMATIONS</v>
      </c>
      <c r="F11992" t="s">
        <v>498</v>
      </c>
      <c r="G11992" t="s">
        <v>36962</v>
      </c>
      <c r="I11992" t="s">
        <v>12454</v>
      </c>
      <c r="J11992" t="s">
        <v>36961</v>
      </c>
      <c r="K11992" t="s">
        <v>208</v>
      </c>
      <c r="L11992" t="s">
        <v>36960</v>
      </c>
      <c r="N11992" t="s">
        <v>208</v>
      </c>
      <c r="O11992" t="s">
        <v>476</v>
      </c>
      <c r="P11992" t="s">
        <v>476</v>
      </c>
    </row>
    <row r="11993" spans="1:16">
      <c r="A11993" s="484" t="s">
        <v>117974</v>
      </c>
      <c r="B11993" s="485" t="s">
        <v>117973</v>
      </c>
      <c r="C11993" t="s">
        <v>117972</v>
      </c>
      <c r="D11993" t="s">
        <v>117971</v>
      </c>
      <c r="E11993" t="str">
        <f t="shared" si="187"/>
        <v>610252 - ASTR FORMATION</v>
      </c>
      <c r="F11993" t="s">
        <v>9273</v>
      </c>
      <c r="G11993" t="s">
        <v>117970</v>
      </c>
      <c r="H11993" t="s">
        <v>117969</v>
      </c>
      <c r="I11993" t="s">
        <v>4282</v>
      </c>
      <c r="J11993" t="s">
        <v>117968</v>
      </c>
      <c r="K11993" t="s">
        <v>208</v>
      </c>
      <c r="L11993" t="s">
        <v>117967</v>
      </c>
      <c r="N11993" t="s">
        <v>208</v>
      </c>
      <c r="O11993" t="s">
        <v>476</v>
      </c>
      <c r="P11993" t="s">
        <v>476</v>
      </c>
    </row>
    <row r="11994" spans="1:16">
      <c r="A11994" s="484" t="s">
        <v>62492</v>
      </c>
      <c r="B11994" s="485" t="s">
        <v>62491</v>
      </c>
      <c r="C11994" t="s">
        <v>62490</v>
      </c>
      <c r="D11994" t="s">
        <v>62489</v>
      </c>
      <c r="E11994" t="str">
        <f t="shared" si="187"/>
        <v>570140 - HHM64 PAU</v>
      </c>
      <c r="F11994" t="s">
        <v>1710</v>
      </c>
      <c r="G11994" t="s">
        <v>62488</v>
      </c>
      <c r="H11994" t="s">
        <v>62487</v>
      </c>
      <c r="I11994" t="s">
        <v>4033</v>
      </c>
      <c r="J11994" t="s">
        <v>62486</v>
      </c>
      <c r="K11994" t="s">
        <v>208</v>
      </c>
      <c r="L11994" t="s">
        <v>62485</v>
      </c>
      <c r="N11994" t="s">
        <v>208</v>
      </c>
      <c r="O11994" t="s">
        <v>476</v>
      </c>
      <c r="P11994" t="s">
        <v>476</v>
      </c>
    </row>
    <row r="11995" spans="1:16">
      <c r="A11995" s="484" t="s">
        <v>37444</v>
      </c>
      <c r="B11995" s="485" t="s">
        <v>37443</v>
      </c>
      <c r="C11995" t="s">
        <v>37442</v>
      </c>
      <c r="D11995" t="s">
        <v>37442</v>
      </c>
      <c r="E11995" t="str">
        <f t="shared" si="187"/>
        <v>449106 - MEDESIM</v>
      </c>
      <c r="F11995" t="s">
        <v>8350</v>
      </c>
      <c r="G11995" t="s">
        <v>37441</v>
      </c>
      <c r="I11995" t="s">
        <v>626</v>
      </c>
      <c r="K11995" t="s">
        <v>37440</v>
      </c>
      <c r="L11995" t="s">
        <v>37439</v>
      </c>
      <c r="N11995" t="s">
        <v>208</v>
      </c>
      <c r="O11995" t="s">
        <v>476</v>
      </c>
      <c r="P11995" t="s">
        <v>476</v>
      </c>
    </row>
    <row r="11996" spans="1:16">
      <c r="A11996" s="484" t="s">
        <v>36834</v>
      </c>
      <c r="B11996" s="485" t="s">
        <v>36833</v>
      </c>
      <c r="C11996" t="s">
        <v>36832</v>
      </c>
      <c r="D11996" t="s">
        <v>36831</v>
      </c>
      <c r="E11996" t="str">
        <f t="shared" si="187"/>
        <v>647330 - MERAOUNA MESSAOUDA</v>
      </c>
      <c r="F11996" t="s">
        <v>12462</v>
      </c>
      <c r="G11996" t="s">
        <v>36830</v>
      </c>
      <c r="I11996" t="s">
        <v>3921</v>
      </c>
      <c r="J11996" t="s">
        <v>36829</v>
      </c>
      <c r="K11996" t="s">
        <v>208</v>
      </c>
      <c r="L11996" t="s">
        <v>36828</v>
      </c>
      <c r="N11996" t="s">
        <v>208</v>
      </c>
      <c r="O11996" t="s">
        <v>476</v>
      </c>
      <c r="P11996" t="s">
        <v>476</v>
      </c>
    </row>
    <row r="11997" spans="1:16">
      <c r="A11997" s="484" t="s">
        <v>14217</v>
      </c>
      <c r="B11997" s="485" t="s">
        <v>14216</v>
      </c>
      <c r="C11997" t="s">
        <v>14215</v>
      </c>
      <c r="D11997" t="s">
        <v>14214</v>
      </c>
      <c r="E11997" t="str">
        <f t="shared" si="187"/>
        <v>522351 - SOCOFORM</v>
      </c>
      <c r="F11997" t="s">
        <v>637</v>
      </c>
      <c r="G11997" t="s">
        <v>14213</v>
      </c>
      <c r="I11997" t="s">
        <v>14212</v>
      </c>
      <c r="J11997" t="s">
        <v>14211</v>
      </c>
      <c r="K11997" t="s">
        <v>14210</v>
      </c>
      <c r="L11997" t="s">
        <v>14209</v>
      </c>
      <c r="N11997" t="s">
        <v>208</v>
      </c>
      <c r="O11997" t="s">
        <v>476</v>
      </c>
      <c r="P11997" t="s">
        <v>476</v>
      </c>
    </row>
    <row r="11998" spans="1:16">
      <c r="A11998" s="484" t="s">
        <v>35321</v>
      </c>
      <c r="B11998" s="485" t="s">
        <v>35320</v>
      </c>
      <c r="C11998" t="s">
        <v>35319</v>
      </c>
      <c r="D11998" t="s">
        <v>35319</v>
      </c>
      <c r="E11998" t="str">
        <f t="shared" si="187"/>
        <v>571209 - MONTREUIL ELODIE LAURE</v>
      </c>
      <c r="F11998" t="s">
        <v>1817</v>
      </c>
      <c r="G11998" t="s">
        <v>35318</v>
      </c>
      <c r="I11998" t="s">
        <v>7406</v>
      </c>
      <c r="J11998" t="s">
        <v>35317</v>
      </c>
      <c r="K11998" t="s">
        <v>208</v>
      </c>
      <c r="L11998" t="s">
        <v>35316</v>
      </c>
      <c r="N11998" t="s">
        <v>208</v>
      </c>
      <c r="O11998" t="s">
        <v>476</v>
      </c>
      <c r="P11998" t="s">
        <v>476</v>
      </c>
    </row>
    <row r="11999" spans="1:16">
      <c r="A11999" s="484" t="s">
        <v>112923</v>
      </c>
      <c r="B11999" s="485" t="s">
        <v>112922</v>
      </c>
      <c r="C11999" t="s">
        <v>112921</v>
      </c>
      <c r="D11999" t="s">
        <v>112921</v>
      </c>
      <c r="E11999" t="str">
        <f t="shared" si="187"/>
        <v>627630 - BOISARD JEROME</v>
      </c>
      <c r="F11999" t="s">
        <v>1554</v>
      </c>
      <c r="G11999" t="s">
        <v>112920</v>
      </c>
      <c r="I11999" t="s">
        <v>112919</v>
      </c>
      <c r="J11999" t="s">
        <v>112918</v>
      </c>
      <c r="K11999" t="s">
        <v>208</v>
      </c>
      <c r="L11999" t="s">
        <v>112917</v>
      </c>
      <c r="N11999" t="s">
        <v>208</v>
      </c>
      <c r="O11999" t="s">
        <v>476</v>
      </c>
      <c r="P11999" t="s">
        <v>476</v>
      </c>
    </row>
    <row r="12000" spans="1:16">
      <c r="A12000" s="484" t="s">
        <v>61430</v>
      </c>
      <c r="B12000" s="485" t="s">
        <v>61429</v>
      </c>
      <c r="C12000" t="s">
        <v>61428</v>
      </c>
      <c r="D12000" t="s">
        <v>61427</v>
      </c>
      <c r="E12000" t="str">
        <f t="shared" si="187"/>
        <v>651035 - HM FORMATION SARCELLES</v>
      </c>
      <c r="F12000" t="s">
        <v>1917</v>
      </c>
      <c r="G12000" t="s">
        <v>61426</v>
      </c>
      <c r="I12000" t="s">
        <v>23006</v>
      </c>
      <c r="J12000" t="s">
        <v>61425</v>
      </c>
      <c r="K12000" t="s">
        <v>208</v>
      </c>
      <c r="L12000" t="s">
        <v>61424</v>
      </c>
      <c r="N12000" t="s">
        <v>208</v>
      </c>
      <c r="O12000" t="s">
        <v>476</v>
      </c>
      <c r="P12000" t="s">
        <v>476</v>
      </c>
    </row>
    <row r="12001" spans="1:16">
      <c r="A12001" s="484" t="s">
        <v>32536</v>
      </c>
      <c r="B12001" s="485" t="s">
        <v>32535</v>
      </c>
      <c r="C12001" t="s">
        <v>32534</v>
      </c>
      <c r="D12001" t="s">
        <v>32534</v>
      </c>
      <c r="E12001" t="str">
        <f t="shared" si="187"/>
        <v>633574 - OBJECTIF PE</v>
      </c>
      <c r="F12001" t="s">
        <v>6983</v>
      </c>
      <c r="G12001" t="s">
        <v>32533</v>
      </c>
      <c r="I12001" t="s">
        <v>802</v>
      </c>
      <c r="J12001" t="s">
        <v>32532</v>
      </c>
      <c r="K12001" t="s">
        <v>208</v>
      </c>
      <c r="L12001" t="s">
        <v>32531</v>
      </c>
      <c r="N12001" t="s">
        <v>208</v>
      </c>
      <c r="O12001" t="s">
        <v>476</v>
      </c>
      <c r="P12001" t="s">
        <v>476</v>
      </c>
    </row>
    <row r="12002" spans="1:16">
      <c r="A12002" s="484" t="s">
        <v>135187</v>
      </c>
      <c r="B12002" s="485" t="s">
        <v>135186</v>
      </c>
      <c r="C12002" t="s">
        <v>135185</v>
      </c>
      <c r="D12002" t="s">
        <v>135184</v>
      </c>
      <c r="E12002" t="str">
        <f t="shared" si="187"/>
        <v>631644 - ACTION PODO LE PECQ</v>
      </c>
      <c r="F12002" t="s">
        <v>1504</v>
      </c>
      <c r="G12002" t="s">
        <v>135183</v>
      </c>
      <c r="I12002" t="s">
        <v>650</v>
      </c>
      <c r="J12002" t="s">
        <v>135182</v>
      </c>
      <c r="K12002" t="s">
        <v>208</v>
      </c>
      <c r="L12002" t="s">
        <v>135181</v>
      </c>
      <c r="N12002" t="s">
        <v>208</v>
      </c>
      <c r="O12002" t="s">
        <v>476</v>
      </c>
      <c r="P12002" t="s">
        <v>476</v>
      </c>
    </row>
    <row r="12003" spans="1:16">
      <c r="A12003" s="484" t="s">
        <v>56353</v>
      </c>
      <c r="B12003" s="485" t="s">
        <v>56352</v>
      </c>
      <c r="C12003" t="s">
        <v>56351</v>
      </c>
      <c r="D12003" t="s">
        <v>56350</v>
      </c>
      <c r="E12003" t="str">
        <f t="shared" si="187"/>
        <v>458296 - IFEQ</v>
      </c>
      <c r="G12003" t="s">
        <v>56349</v>
      </c>
      <c r="I12003" t="s">
        <v>1391</v>
      </c>
      <c r="K12003" t="s">
        <v>208</v>
      </c>
      <c r="L12003" t="s">
        <v>56348</v>
      </c>
      <c r="N12003" t="s">
        <v>208</v>
      </c>
      <c r="O12003" t="s">
        <v>476</v>
      </c>
      <c r="P12003" t="s">
        <v>476</v>
      </c>
    </row>
    <row r="12004" spans="1:16">
      <c r="A12004" s="484" t="s">
        <v>48998</v>
      </c>
      <c r="B12004" s="485" t="s">
        <v>48997</v>
      </c>
      <c r="C12004" t="s">
        <v>48996</v>
      </c>
      <c r="D12004" t="s">
        <v>48995</v>
      </c>
      <c r="E12004" t="str">
        <f t="shared" si="187"/>
        <v>668655 - JOUBERT MARIE AMIENS</v>
      </c>
      <c r="F12004" t="s">
        <v>4181</v>
      </c>
      <c r="G12004" t="s">
        <v>48994</v>
      </c>
      <c r="I12004" t="s">
        <v>1806</v>
      </c>
      <c r="J12004" t="s">
        <v>48993</v>
      </c>
      <c r="K12004" t="s">
        <v>208</v>
      </c>
      <c r="L12004" t="s">
        <v>48992</v>
      </c>
      <c r="N12004" t="s">
        <v>208</v>
      </c>
      <c r="O12004" t="s">
        <v>476</v>
      </c>
      <c r="P12004" t="s">
        <v>476</v>
      </c>
    </row>
    <row r="12005" spans="1:16">
      <c r="A12005" s="484" t="s">
        <v>18630</v>
      </c>
      <c r="B12005" s="485" t="s">
        <v>18629</v>
      </c>
      <c r="C12005" t="s">
        <v>18628</v>
      </c>
      <c r="D12005" t="s">
        <v>18628</v>
      </c>
      <c r="E12005" t="str">
        <f t="shared" si="187"/>
        <v>515139 - SECOURISK</v>
      </c>
      <c r="F12005" t="s">
        <v>2572</v>
      </c>
      <c r="G12005" t="s">
        <v>18627</v>
      </c>
      <c r="I12005" t="s">
        <v>7545</v>
      </c>
      <c r="J12005" t="s">
        <v>18626</v>
      </c>
      <c r="K12005" t="s">
        <v>208</v>
      </c>
      <c r="L12005" t="s">
        <v>18625</v>
      </c>
      <c r="N12005" t="s">
        <v>208</v>
      </c>
      <c r="O12005" t="s">
        <v>476</v>
      </c>
      <c r="P12005" t="s">
        <v>476</v>
      </c>
    </row>
    <row r="12006" spans="1:16">
      <c r="A12006" s="484" t="s">
        <v>20568</v>
      </c>
      <c r="B12006" s="485" t="s">
        <v>20567</v>
      </c>
      <c r="C12006" t="s">
        <v>20566</v>
      </c>
      <c r="D12006" t="s">
        <v>20566</v>
      </c>
      <c r="E12006" t="str">
        <f t="shared" si="187"/>
        <v>535680 - SALHI SONIA</v>
      </c>
      <c r="F12006" t="s">
        <v>4307</v>
      </c>
      <c r="G12006" t="s">
        <v>20565</v>
      </c>
      <c r="I12006" t="s">
        <v>10049</v>
      </c>
      <c r="J12006" t="s">
        <v>20564</v>
      </c>
      <c r="K12006" t="s">
        <v>208</v>
      </c>
      <c r="L12006" t="s">
        <v>20563</v>
      </c>
      <c r="N12006" t="s">
        <v>208</v>
      </c>
      <c r="O12006" t="s">
        <v>476</v>
      </c>
      <c r="P12006" t="s">
        <v>476</v>
      </c>
    </row>
    <row r="12007" spans="1:16">
      <c r="A12007" s="484" t="s">
        <v>36611</v>
      </c>
      <c r="B12007" s="485" t="s">
        <v>36610</v>
      </c>
      <c r="C12007" t="s">
        <v>36609</v>
      </c>
      <c r="D12007" t="s">
        <v>36609</v>
      </c>
      <c r="E12007" t="str">
        <f t="shared" si="187"/>
        <v>655200 - METAMORPHE CONCEPT</v>
      </c>
      <c r="F12007" t="s">
        <v>2147</v>
      </c>
      <c r="G12007" t="s">
        <v>36608</v>
      </c>
      <c r="I12007" t="s">
        <v>626</v>
      </c>
      <c r="J12007" t="s">
        <v>36607</v>
      </c>
      <c r="K12007" t="s">
        <v>208</v>
      </c>
      <c r="L12007" t="s">
        <v>36606</v>
      </c>
      <c r="N12007" t="s">
        <v>208</v>
      </c>
      <c r="O12007" t="s">
        <v>476</v>
      </c>
      <c r="P12007" t="s">
        <v>476</v>
      </c>
    </row>
    <row r="12008" spans="1:16">
      <c r="A12008" s="484" t="s">
        <v>7812</v>
      </c>
      <c r="B12008" s="485" t="s">
        <v>7811</v>
      </c>
      <c r="C12008" t="s">
        <v>7810</v>
      </c>
      <c r="D12008" t="s">
        <v>7809</v>
      </c>
      <c r="E12008" t="str">
        <f t="shared" si="187"/>
        <v>682184 - UDSP 82 MONTAUBAN</v>
      </c>
      <c r="F12008" t="s">
        <v>3468</v>
      </c>
      <c r="G12008" t="s">
        <v>7808</v>
      </c>
      <c r="I12008" t="s">
        <v>1285</v>
      </c>
      <c r="J12008" t="s">
        <v>7807</v>
      </c>
      <c r="K12008" t="s">
        <v>208</v>
      </c>
      <c r="L12008" t="s">
        <v>7806</v>
      </c>
      <c r="N12008" t="s">
        <v>208</v>
      </c>
      <c r="O12008" t="s">
        <v>476</v>
      </c>
      <c r="P12008" t="s">
        <v>476</v>
      </c>
    </row>
    <row r="12009" spans="1:16">
      <c r="A12009" s="484" t="s">
        <v>18241</v>
      </c>
      <c r="B12009" s="485" t="s">
        <v>18240</v>
      </c>
      <c r="C12009" t="s">
        <v>18239</v>
      </c>
      <c r="D12009" t="s">
        <v>18238</v>
      </c>
      <c r="E12009" t="str">
        <f t="shared" si="187"/>
        <v>502753 - SELMI RAMZI</v>
      </c>
      <c r="F12009" t="s">
        <v>2572</v>
      </c>
      <c r="G12009" t="s">
        <v>18237</v>
      </c>
      <c r="I12009" t="s">
        <v>18236</v>
      </c>
      <c r="J12009" t="s">
        <v>18235</v>
      </c>
      <c r="K12009" t="s">
        <v>208</v>
      </c>
      <c r="L12009" t="s">
        <v>18234</v>
      </c>
      <c r="N12009" t="s">
        <v>208</v>
      </c>
      <c r="O12009" t="s">
        <v>476</v>
      </c>
      <c r="P12009" t="s">
        <v>476</v>
      </c>
    </row>
    <row r="12010" spans="1:16">
      <c r="A12010" s="484" t="s">
        <v>11095</v>
      </c>
      <c r="B12010" s="485" t="s">
        <v>11094</v>
      </c>
      <c r="C12010" t="s">
        <v>11093</v>
      </c>
      <c r="D12010" t="s">
        <v>11092</v>
      </c>
      <c r="E12010" t="str">
        <f t="shared" si="187"/>
        <v>621973 - TATERODE HELENE</v>
      </c>
      <c r="F12010" t="s">
        <v>11091</v>
      </c>
      <c r="G12010" t="s">
        <v>11090</v>
      </c>
      <c r="I12010" t="s">
        <v>802</v>
      </c>
      <c r="J12010" t="s">
        <v>11089</v>
      </c>
      <c r="K12010" t="s">
        <v>208</v>
      </c>
      <c r="L12010" t="s">
        <v>11088</v>
      </c>
      <c r="N12010" t="s">
        <v>208</v>
      </c>
      <c r="O12010" t="s">
        <v>476</v>
      </c>
      <c r="P12010" t="s">
        <v>476</v>
      </c>
    </row>
    <row r="12011" spans="1:16">
      <c r="A12011" s="484" t="s">
        <v>26167</v>
      </c>
      <c r="B12011" s="485" t="s">
        <v>26166</v>
      </c>
      <c r="C12011" t="s">
        <v>26165</v>
      </c>
      <c r="D12011" t="s">
        <v>26165</v>
      </c>
      <c r="E12011" t="str">
        <f t="shared" si="187"/>
        <v>419886 - PRIMUM NON NOCERE</v>
      </c>
      <c r="F12011" t="s">
        <v>17532</v>
      </c>
      <c r="G12011" t="s">
        <v>26164</v>
      </c>
      <c r="H12011" t="s">
        <v>26163</v>
      </c>
      <c r="I12011" t="s">
        <v>6726</v>
      </c>
      <c r="K12011" t="s">
        <v>208</v>
      </c>
      <c r="L12011" t="s">
        <v>26162</v>
      </c>
      <c r="N12011" t="s">
        <v>208</v>
      </c>
      <c r="O12011" t="s">
        <v>476</v>
      </c>
      <c r="P12011" t="s">
        <v>476</v>
      </c>
    </row>
    <row r="12012" spans="1:16">
      <c r="A12012" s="484" t="s">
        <v>72058</v>
      </c>
      <c r="B12012" s="485" t="s">
        <v>72057</v>
      </c>
      <c r="C12012" t="s">
        <v>72056</v>
      </c>
      <c r="D12012" t="s">
        <v>72055</v>
      </c>
      <c r="E12012" t="str">
        <f t="shared" si="187"/>
        <v>455374 - FLORENCE PUCH FORMATION</v>
      </c>
      <c r="F12012" t="s">
        <v>61766</v>
      </c>
      <c r="G12012" t="s">
        <v>72054</v>
      </c>
      <c r="I12012" t="s">
        <v>749</v>
      </c>
      <c r="J12012" t="s">
        <v>72053</v>
      </c>
      <c r="K12012" t="s">
        <v>208</v>
      </c>
      <c r="L12012" t="s">
        <v>72052</v>
      </c>
      <c r="N12012" t="s">
        <v>208</v>
      </c>
      <c r="O12012" t="s">
        <v>476</v>
      </c>
      <c r="P12012" t="s">
        <v>476</v>
      </c>
    </row>
    <row r="12013" spans="1:16">
      <c r="A12013" s="484" t="s">
        <v>91913</v>
      </c>
      <c r="B12013" s="485" t="s">
        <v>91912</v>
      </c>
      <c r="C12013" t="s">
        <v>91911</v>
      </c>
      <c r="D12013" t="s">
        <v>91911</v>
      </c>
      <c r="E12013" t="str">
        <f t="shared" si="187"/>
        <v>513945 - COOPREX INTERNATIONAL</v>
      </c>
      <c r="F12013" t="s">
        <v>30911</v>
      </c>
      <c r="G12013" t="s">
        <v>91910</v>
      </c>
      <c r="H12013" t="s">
        <v>91909</v>
      </c>
      <c r="I12013" t="s">
        <v>2161</v>
      </c>
      <c r="J12013" t="s">
        <v>91908</v>
      </c>
      <c r="K12013" t="s">
        <v>208</v>
      </c>
      <c r="L12013" t="s">
        <v>91907</v>
      </c>
      <c r="N12013" t="s">
        <v>208</v>
      </c>
      <c r="O12013" t="s">
        <v>476</v>
      </c>
      <c r="P12013" t="s">
        <v>476</v>
      </c>
    </row>
    <row r="12014" spans="1:16">
      <c r="A12014" s="484" t="s">
        <v>60598</v>
      </c>
      <c r="B12014" s="485" t="s">
        <v>60597</v>
      </c>
      <c r="C12014" t="s">
        <v>60596</v>
      </c>
      <c r="D12014" t="s">
        <v>60596</v>
      </c>
      <c r="E12014" t="str">
        <f t="shared" si="187"/>
        <v>553839 - HORIZON RESOURCES</v>
      </c>
      <c r="F12014" t="s">
        <v>6491</v>
      </c>
      <c r="G12014" t="s">
        <v>60595</v>
      </c>
      <c r="I12014" t="s">
        <v>771</v>
      </c>
      <c r="J12014" t="s">
        <v>60594</v>
      </c>
      <c r="K12014" t="s">
        <v>208</v>
      </c>
      <c r="L12014" t="s">
        <v>60593</v>
      </c>
      <c r="N12014" t="s">
        <v>208</v>
      </c>
      <c r="O12014" t="s">
        <v>476</v>
      </c>
      <c r="P12014" t="s">
        <v>476</v>
      </c>
    </row>
    <row r="12015" spans="1:16">
      <c r="A12015" s="484" t="s">
        <v>68046</v>
      </c>
      <c r="B12015" s="485" t="s">
        <v>68045</v>
      </c>
      <c r="C12015" t="s">
        <v>68044</v>
      </c>
      <c r="D12015" t="s">
        <v>68044</v>
      </c>
      <c r="E12015" t="str">
        <f t="shared" si="187"/>
        <v>526370 - FUSHYYA</v>
      </c>
      <c r="F12015" t="s">
        <v>1710</v>
      </c>
      <c r="G12015" t="s">
        <v>68043</v>
      </c>
      <c r="I12015" t="s">
        <v>9419</v>
      </c>
      <c r="J12015" t="s">
        <v>68042</v>
      </c>
      <c r="K12015" t="s">
        <v>208</v>
      </c>
      <c r="L12015" t="s">
        <v>68041</v>
      </c>
      <c r="N12015" t="s">
        <v>208</v>
      </c>
      <c r="O12015" t="s">
        <v>476</v>
      </c>
      <c r="P12015" t="s">
        <v>476</v>
      </c>
    </row>
    <row r="12016" spans="1:16">
      <c r="A12016" s="484" t="s">
        <v>59641</v>
      </c>
      <c r="B12016" s="485" t="s">
        <v>59640</v>
      </c>
      <c r="C12016" t="s">
        <v>59639</v>
      </c>
      <c r="D12016" t="s">
        <v>59638</v>
      </c>
      <c r="E12016" t="str">
        <f t="shared" si="187"/>
        <v>579579 - ID&amp;D</v>
      </c>
      <c r="F12016" t="s">
        <v>11652</v>
      </c>
      <c r="G12016" t="s">
        <v>59637</v>
      </c>
      <c r="I12016" t="s">
        <v>603</v>
      </c>
      <c r="K12016" t="s">
        <v>208</v>
      </c>
      <c r="L12016" t="s">
        <v>59636</v>
      </c>
      <c r="N12016" t="s">
        <v>208</v>
      </c>
      <c r="O12016" t="s">
        <v>476</v>
      </c>
      <c r="P12016" t="s">
        <v>476</v>
      </c>
    </row>
    <row r="12017" spans="1:16">
      <c r="A12017" s="484" t="s">
        <v>11329</v>
      </c>
      <c r="B12017" s="485" t="s">
        <v>11328</v>
      </c>
      <c r="C12017" t="s">
        <v>11327</v>
      </c>
      <c r="D12017" t="s">
        <v>11327</v>
      </c>
      <c r="E12017" t="str">
        <f t="shared" si="187"/>
        <v>686116 - TALENCO</v>
      </c>
      <c r="F12017" t="s">
        <v>5806</v>
      </c>
      <c r="G12017" t="s">
        <v>11326</v>
      </c>
      <c r="I12017" t="s">
        <v>1837</v>
      </c>
      <c r="J12017" t="s">
        <v>11325</v>
      </c>
      <c r="K12017" t="s">
        <v>208</v>
      </c>
      <c r="L12017" t="s">
        <v>11324</v>
      </c>
      <c r="N12017" t="s">
        <v>208</v>
      </c>
      <c r="O12017" t="s">
        <v>476</v>
      </c>
      <c r="P12017" t="s">
        <v>476</v>
      </c>
    </row>
    <row r="12018" spans="1:16">
      <c r="A12018" s="484" t="s">
        <v>83062</v>
      </c>
      <c r="B12018" s="485" t="s">
        <v>83061</v>
      </c>
      <c r="C12018" t="s">
        <v>83060</v>
      </c>
      <c r="D12018" t="s">
        <v>83060</v>
      </c>
      <c r="E12018" t="str">
        <f t="shared" si="187"/>
        <v>679483 - ECOLE SUP PARIS</v>
      </c>
      <c r="F12018" t="s">
        <v>30453</v>
      </c>
      <c r="G12018" t="s">
        <v>83059</v>
      </c>
      <c r="I12018" t="s">
        <v>626</v>
      </c>
      <c r="J12018" t="s">
        <v>83058</v>
      </c>
      <c r="K12018" t="s">
        <v>208</v>
      </c>
      <c r="L12018" t="s">
        <v>83057</v>
      </c>
      <c r="N12018" t="s">
        <v>207</v>
      </c>
      <c r="O12018" t="s">
        <v>476</v>
      </c>
      <c r="P12018" t="s">
        <v>476</v>
      </c>
    </row>
    <row r="12019" spans="1:16">
      <c r="A12019" s="484" t="s">
        <v>114328</v>
      </c>
      <c r="B12019" s="485" t="s">
        <v>114327</v>
      </c>
      <c r="C12019" t="s">
        <v>114326</v>
      </c>
      <c r="D12019" t="s">
        <v>114325</v>
      </c>
      <c r="E12019" t="str">
        <f t="shared" si="187"/>
        <v>672129 - BELL CAROLE</v>
      </c>
      <c r="G12019" t="s">
        <v>114324</v>
      </c>
      <c r="I12019" t="s">
        <v>7378</v>
      </c>
      <c r="J12019" t="s">
        <v>114323</v>
      </c>
      <c r="K12019" t="s">
        <v>208</v>
      </c>
      <c r="L12019" t="s">
        <v>114322</v>
      </c>
      <c r="N12019" t="s">
        <v>208</v>
      </c>
      <c r="O12019" t="s">
        <v>476</v>
      </c>
      <c r="P12019" t="s">
        <v>476</v>
      </c>
    </row>
    <row r="12020" spans="1:16">
      <c r="A12020" s="484" t="s">
        <v>48161</v>
      </c>
      <c r="B12020" s="485" t="s">
        <v>48160</v>
      </c>
      <c r="C12020" t="s">
        <v>48159</v>
      </c>
      <c r="D12020" t="s">
        <v>48159</v>
      </c>
      <c r="E12020" t="str">
        <f t="shared" si="187"/>
        <v>556403 - KID CLASS - LES PETITS BILINGUES</v>
      </c>
      <c r="F12020" t="s">
        <v>1759</v>
      </c>
      <c r="G12020" t="s">
        <v>48158</v>
      </c>
      <c r="I12020" t="s">
        <v>48157</v>
      </c>
      <c r="K12020" t="s">
        <v>208</v>
      </c>
      <c r="L12020" t="s">
        <v>48156</v>
      </c>
      <c r="N12020" t="s">
        <v>208</v>
      </c>
      <c r="O12020" t="s">
        <v>476</v>
      </c>
      <c r="P12020" t="s">
        <v>476</v>
      </c>
    </row>
    <row r="12021" spans="1:16">
      <c r="A12021" s="484" t="s">
        <v>36747</v>
      </c>
      <c r="B12021" s="485" t="s">
        <v>36746</v>
      </c>
      <c r="C12021" t="s">
        <v>36745</v>
      </c>
      <c r="D12021" t="s">
        <v>36745</v>
      </c>
      <c r="E12021" t="str">
        <f t="shared" si="187"/>
        <v>548765 - MERIT FORMATION</v>
      </c>
      <c r="F12021" t="s">
        <v>2273</v>
      </c>
      <c r="G12021" t="s">
        <v>36744</v>
      </c>
      <c r="I12021" t="s">
        <v>4196</v>
      </c>
      <c r="J12021" t="s">
        <v>36743</v>
      </c>
      <c r="K12021" t="s">
        <v>208</v>
      </c>
      <c r="L12021" t="s">
        <v>36742</v>
      </c>
      <c r="N12021" t="s">
        <v>208</v>
      </c>
      <c r="O12021" t="s">
        <v>476</v>
      </c>
      <c r="P12021" t="s">
        <v>476</v>
      </c>
    </row>
    <row r="12022" spans="1:16">
      <c r="A12022" s="484" t="s">
        <v>4317</v>
      </c>
      <c r="B12022" s="485" t="s">
        <v>4316</v>
      </c>
      <c r="C12022" t="s">
        <v>4315</v>
      </c>
      <c r="D12022" t="s">
        <v>4315</v>
      </c>
      <c r="E12022" t="str">
        <f t="shared" si="187"/>
        <v>679495 - VARGA JOSIANE</v>
      </c>
      <c r="F12022" t="s">
        <v>4314</v>
      </c>
      <c r="G12022" t="s">
        <v>4313</v>
      </c>
      <c r="I12022" t="s">
        <v>4312</v>
      </c>
      <c r="K12022" t="s">
        <v>208</v>
      </c>
      <c r="L12022" t="s">
        <v>4311</v>
      </c>
      <c r="N12022" t="s">
        <v>208</v>
      </c>
      <c r="O12022" t="s">
        <v>476</v>
      </c>
      <c r="P12022" t="s">
        <v>476</v>
      </c>
    </row>
    <row r="12023" spans="1:16">
      <c r="A12023" s="484" t="s">
        <v>30634</v>
      </c>
      <c r="B12023" s="485" t="s">
        <v>30633</v>
      </c>
      <c r="C12023" t="s">
        <v>30632</v>
      </c>
      <c r="D12023" t="s">
        <v>30632</v>
      </c>
      <c r="E12023" t="str">
        <f t="shared" si="187"/>
        <v>667596 - ORLAND FORMATION</v>
      </c>
      <c r="F12023" t="s">
        <v>5644</v>
      </c>
      <c r="G12023" t="s">
        <v>30631</v>
      </c>
      <c r="I12023" t="s">
        <v>30630</v>
      </c>
      <c r="J12023" t="s">
        <v>30629</v>
      </c>
      <c r="K12023" t="s">
        <v>30628</v>
      </c>
      <c r="L12023" t="s">
        <v>30627</v>
      </c>
      <c r="N12023" t="s">
        <v>208</v>
      </c>
      <c r="O12023" t="s">
        <v>476</v>
      </c>
      <c r="P12023" t="s">
        <v>476</v>
      </c>
    </row>
    <row r="12024" spans="1:16">
      <c r="A12024" s="484" t="s">
        <v>66988</v>
      </c>
      <c r="B12024" s="485" t="s">
        <v>66987</v>
      </c>
      <c r="C12024" t="s">
        <v>66986</v>
      </c>
      <c r="D12024" t="s">
        <v>66985</v>
      </c>
      <c r="E12024" t="str">
        <f t="shared" si="187"/>
        <v>631383 - CFA SMS VAL DE LOIRE BLOIS</v>
      </c>
      <c r="F12024" t="s">
        <v>12028</v>
      </c>
      <c r="G12024" t="s">
        <v>66984</v>
      </c>
      <c r="I12024" t="s">
        <v>8097</v>
      </c>
      <c r="J12024" t="s">
        <v>66983</v>
      </c>
      <c r="K12024" t="s">
        <v>208</v>
      </c>
      <c r="L12024" t="s">
        <v>66982</v>
      </c>
      <c r="N12024" t="s">
        <v>207</v>
      </c>
      <c r="O12024" t="s">
        <v>476</v>
      </c>
      <c r="P12024" t="s">
        <v>476</v>
      </c>
    </row>
    <row r="12025" spans="1:16">
      <c r="A12025" s="484" t="s">
        <v>116471</v>
      </c>
      <c r="B12025" s="485" t="s">
        <v>116470</v>
      </c>
      <c r="C12025" t="s">
        <v>116469</v>
      </c>
      <c r="D12025" t="s">
        <v>116468</v>
      </c>
      <c r="E12025" t="str">
        <f t="shared" si="187"/>
        <v>670996 - AUTO ECOLE DUCHANOY LURE</v>
      </c>
      <c r="F12025" t="s">
        <v>29980</v>
      </c>
      <c r="G12025" t="s">
        <v>116467</v>
      </c>
      <c r="I12025" t="s">
        <v>109368</v>
      </c>
      <c r="J12025" t="s">
        <v>116466</v>
      </c>
      <c r="K12025" t="s">
        <v>208</v>
      </c>
      <c r="L12025" t="s">
        <v>116465</v>
      </c>
      <c r="N12025" t="s">
        <v>208</v>
      </c>
      <c r="O12025" t="s">
        <v>476</v>
      </c>
      <c r="P12025" t="s">
        <v>476</v>
      </c>
    </row>
    <row r="12026" spans="1:16">
      <c r="A12026" s="484" t="s">
        <v>78844</v>
      </c>
      <c r="B12026" s="485" t="s">
        <v>78843</v>
      </c>
      <c r="C12026" t="s">
        <v>78842</v>
      </c>
      <c r="D12026" t="s">
        <v>78842</v>
      </c>
      <c r="E12026" t="str">
        <f t="shared" si="187"/>
        <v>586262 - ERASMUS ECOLE DE CONDUITE</v>
      </c>
      <c r="F12026" t="s">
        <v>9019</v>
      </c>
      <c r="G12026" t="s">
        <v>78841</v>
      </c>
      <c r="I12026" t="s">
        <v>3364</v>
      </c>
      <c r="J12026" t="s">
        <v>78840</v>
      </c>
      <c r="K12026" t="s">
        <v>208</v>
      </c>
      <c r="L12026" t="s">
        <v>78839</v>
      </c>
      <c r="N12026" t="s">
        <v>208</v>
      </c>
      <c r="O12026" t="s">
        <v>476</v>
      </c>
      <c r="P12026" t="s">
        <v>476</v>
      </c>
    </row>
    <row r="12027" spans="1:16">
      <c r="A12027" s="484" t="s">
        <v>52507</v>
      </c>
      <c r="B12027" s="485" t="s">
        <v>52506</v>
      </c>
      <c r="C12027" t="s">
        <v>52505</v>
      </c>
      <c r="D12027" t="s">
        <v>505</v>
      </c>
      <c r="E12027" t="str">
        <f t="shared" si="187"/>
        <v>479354 - ISFORM</v>
      </c>
      <c r="F12027" t="s">
        <v>50567</v>
      </c>
      <c r="G12027" t="s">
        <v>52504</v>
      </c>
      <c r="I12027" t="s">
        <v>626</v>
      </c>
      <c r="J12027" t="s">
        <v>52503</v>
      </c>
      <c r="K12027" t="s">
        <v>208</v>
      </c>
      <c r="L12027" t="s">
        <v>52502</v>
      </c>
      <c r="N12027" t="s">
        <v>208</v>
      </c>
      <c r="O12027" t="s">
        <v>476</v>
      </c>
      <c r="P12027" t="s">
        <v>476</v>
      </c>
    </row>
    <row r="12028" spans="1:16">
      <c r="A12028" s="484" t="s">
        <v>31918</v>
      </c>
      <c r="B12028" s="485" t="s">
        <v>31917</v>
      </c>
      <c r="C12028" t="s">
        <v>31916</v>
      </c>
      <c r="D12028" t="s">
        <v>31915</v>
      </c>
      <c r="E12028" t="str">
        <f t="shared" si="187"/>
        <v>677152 - OGEC D'ENSEIGNEMENT DU BASSIN CHARTRAIN CHARTRES</v>
      </c>
      <c r="F12028" t="s">
        <v>11500</v>
      </c>
      <c r="G12028" t="s">
        <v>31914</v>
      </c>
      <c r="I12028" t="s">
        <v>7704</v>
      </c>
      <c r="J12028" t="s">
        <v>31913</v>
      </c>
      <c r="K12028" t="s">
        <v>208</v>
      </c>
      <c r="L12028" t="s">
        <v>31912</v>
      </c>
      <c r="N12028" t="s">
        <v>207</v>
      </c>
      <c r="O12028" t="s">
        <v>476</v>
      </c>
      <c r="P12028" t="s">
        <v>476</v>
      </c>
    </row>
    <row r="12029" spans="1:16">
      <c r="A12029" s="484" t="s">
        <v>31925</v>
      </c>
      <c r="B12029" s="485" t="s">
        <v>31917</v>
      </c>
      <c r="C12029" t="s">
        <v>31924</v>
      </c>
      <c r="D12029" t="s">
        <v>31923</v>
      </c>
      <c r="E12029" t="str">
        <f t="shared" si="187"/>
        <v>563389 - OGEC MIGNIERES</v>
      </c>
      <c r="F12029" t="s">
        <v>831</v>
      </c>
      <c r="G12029" t="s">
        <v>31922</v>
      </c>
      <c r="I12029" t="s">
        <v>31921</v>
      </c>
      <c r="J12029" t="s">
        <v>31920</v>
      </c>
      <c r="K12029" t="s">
        <v>208</v>
      </c>
      <c r="L12029" t="s">
        <v>31919</v>
      </c>
      <c r="N12029" t="s">
        <v>208</v>
      </c>
      <c r="O12029" t="s">
        <v>476</v>
      </c>
      <c r="P12029" t="s">
        <v>476</v>
      </c>
    </row>
    <row r="12030" spans="1:16">
      <c r="A12030" s="484" t="s">
        <v>37120</v>
      </c>
      <c r="B12030" s="485" t="s">
        <v>37119</v>
      </c>
      <c r="C12030" t="s">
        <v>37118</v>
      </c>
      <c r="D12030" t="s">
        <v>37118</v>
      </c>
      <c r="E12030" t="str">
        <f t="shared" si="187"/>
        <v>683462 - MEDIPOLE R</v>
      </c>
      <c r="F12030" t="s">
        <v>7117</v>
      </c>
      <c r="G12030" t="s">
        <v>37117</v>
      </c>
      <c r="H12030" t="s">
        <v>37116</v>
      </c>
      <c r="I12030" t="s">
        <v>30261</v>
      </c>
      <c r="J12030" t="s">
        <v>37115</v>
      </c>
      <c r="K12030" t="s">
        <v>208</v>
      </c>
      <c r="L12030" t="s">
        <v>37114</v>
      </c>
      <c r="N12030" t="s">
        <v>208</v>
      </c>
      <c r="O12030" t="s">
        <v>476</v>
      </c>
      <c r="P12030" t="s">
        <v>476</v>
      </c>
    </row>
    <row r="12031" spans="1:16">
      <c r="A12031" s="484" t="s">
        <v>23530</v>
      </c>
      <c r="B12031" s="485" t="s">
        <v>23529</v>
      </c>
      <c r="C12031" t="s">
        <v>23528</v>
      </c>
      <c r="D12031" t="s">
        <v>23528</v>
      </c>
      <c r="E12031" t="str">
        <f t="shared" si="187"/>
        <v>543056 - REFLEX RH</v>
      </c>
      <c r="F12031" t="s">
        <v>23527</v>
      </c>
      <c r="G12031" t="s">
        <v>23526</v>
      </c>
      <c r="I12031" t="s">
        <v>4451</v>
      </c>
      <c r="J12031" t="s">
        <v>23525</v>
      </c>
      <c r="K12031" t="s">
        <v>208</v>
      </c>
      <c r="L12031" t="s">
        <v>23524</v>
      </c>
      <c r="N12031" t="s">
        <v>208</v>
      </c>
      <c r="O12031" t="s">
        <v>476</v>
      </c>
      <c r="P12031" t="s">
        <v>476</v>
      </c>
    </row>
    <row r="12032" spans="1:16">
      <c r="A12032" s="484" t="s">
        <v>132513</v>
      </c>
      <c r="B12032" s="485" t="s">
        <v>132512</v>
      </c>
      <c r="C12032" t="s">
        <v>132511</v>
      </c>
      <c r="D12032" t="s">
        <v>123568</v>
      </c>
      <c r="E12032" t="str">
        <f t="shared" si="187"/>
        <v>521516 - AFPS</v>
      </c>
      <c r="F12032" t="s">
        <v>48061</v>
      </c>
      <c r="G12032" t="s">
        <v>132510</v>
      </c>
      <c r="I12032" t="s">
        <v>132509</v>
      </c>
      <c r="J12032" t="s">
        <v>132508</v>
      </c>
      <c r="K12032" t="s">
        <v>208</v>
      </c>
      <c r="L12032" t="s">
        <v>132507</v>
      </c>
      <c r="N12032" t="s">
        <v>208</v>
      </c>
      <c r="O12032" t="s">
        <v>476</v>
      </c>
      <c r="P12032" t="s">
        <v>476</v>
      </c>
    </row>
    <row r="12033" spans="1:16">
      <c r="A12033" s="484" t="s">
        <v>55168</v>
      </c>
      <c r="B12033" s="485" t="s">
        <v>55167</v>
      </c>
      <c r="C12033" t="s">
        <v>55166</v>
      </c>
      <c r="D12033" t="s">
        <v>55165</v>
      </c>
      <c r="E12033" t="str">
        <f t="shared" si="187"/>
        <v>686359 - IFS BREUX JOUY</v>
      </c>
      <c r="F12033" t="s">
        <v>12456</v>
      </c>
      <c r="G12033" t="s">
        <v>55164</v>
      </c>
      <c r="I12033" t="s">
        <v>55163</v>
      </c>
      <c r="J12033" t="s">
        <v>55162</v>
      </c>
      <c r="K12033" t="s">
        <v>208</v>
      </c>
      <c r="L12033" t="s">
        <v>55161</v>
      </c>
      <c r="N12033" t="s">
        <v>208</v>
      </c>
      <c r="O12033" t="s">
        <v>476</v>
      </c>
      <c r="P12033" t="s">
        <v>476</v>
      </c>
    </row>
    <row r="12034" spans="1:16">
      <c r="A12034" s="484" t="s">
        <v>2864</v>
      </c>
      <c r="B12034" s="485" t="s">
        <v>2863</v>
      </c>
      <c r="C12034" t="s">
        <v>2862</v>
      </c>
      <c r="D12034" t="s">
        <v>2862</v>
      </c>
      <c r="E12034" t="str">
        <f t="shared" ref="E12034:E12097" si="188">_xlfn.CONCAT(L12034," - ",D12034)</f>
        <v>515796 - WALINSKI ERIC PREVENTION FORMATIONS</v>
      </c>
      <c r="F12034" t="s">
        <v>2861</v>
      </c>
      <c r="G12034" t="s">
        <v>2860</v>
      </c>
      <c r="I12034" t="s">
        <v>2859</v>
      </c>
      <c r="J12034" t="s">
        <v>2858</v>
      </c>
      <c r="K12034" t="s">
        <v>208</v>
      </c>
      <c r="L12034" t="s">
        <v>2857</v>
      </c>
      <c r="N12034" t="s">
        <v>208</v>
      </c>
      <c r="O12034" t="s">
        <v>476</v>
      </c>
      <c r="P12034" t="s">
        <v>2856</v>
      </c>
    </row>
    <row r="12035" spans="1:16">
      <c r="A12035" s="484" t="s">
        <v>91674</v>
      </c>
      <c r="B12035" s="485" t="s">
        <v>91673</v>
      </c>
      <c r="C12035" t="s">
        <v>91672</v>
      </c>
      <c r="D12035" t="s">
        <v>91671</v>
      </c>
      <c r="E12035" t="str">
        <f t="shared" si="188"/>
        <v>611505 - CORPS TECH FORMATIONS</v>
      </c>
      <c r="F12035" t="s">
        <v>2572</v>
      </c>
      <c r="G12035" t="s">
        <v>91670</v>
      </c>
      <c r="I12035" t="s">
        <v>21232</v>
      </c>
      <c r="J12035" t="s">
        <v>91669</v>
      </c>
      <c r="K12035" t="s">
        <v>208</v>
      </c>
      <c r="L12035" t="s">
        <v>91668</v>
      </c>
      <c r="N12035" t="s">
        <v>208</v>
      </c>
      <c r="O12035" t="s">
        <v>476</v>
      </c>
      <c r="P12035" t="s">
        <v>476</v>
      </c>
    </row>
    <row r="12036" spans="1:16">
      <c r="A12036" s="484" t="s">
        <v>48687</v>
      </c>
      <c r="B12036" s="485" t="s">
        <v>48686</v>
      </c>
      <c r="C12036" t="s">
        <v>48685</v>
      </c>
      <c r="D12036" t="s">
        <v>48685</v>
      </c>
      <c r="E12036" t="str">
        <f t="shared" si="188"/>
        <v>522272 - J3R</v>
      </c>
      <c r="F12036" t="s">
        <v>48684</v>
      </c>
      <c r="G12036" t="s">
        <v>48683</v>
      </c>
      <c r="I12036" t="s">
        <v>860</v>
      </c>
      <c r="J12036" t="s">
        <v>48682</v>
      </c>
      <c r="K12036" t="s">
        <v>208</v>
      </c>
      <c r="L12036" t="s">
        <v>48681</v>
      </c>
      <c r="N12036" t="s">
        <v>208</v>
      </c>
      <c r="O12036" t="s">
        <v>476</v>
      </c>
      <c r="P12036" t="s">
        <v>476</v>
      </c>
    </row>
    <row r="12037" spans="1:16">
      <c r="A12037" s="484" t="s">
        <v>59858</v>
      </c>
      <c r="B12037" s="485" t="s">
        <v>59857</v>
      </c>
      <c r="C12037" t="s">
        <v>59856</v>
      </c>
      <c r="D12037" t="s">
        <v>59856</v>
      </c>
      <c r="E12037" t="str">
        <f t="shared" si="188"/>
        <v>460266 - I TREMA</v>
      </c>
      <c r="F12037" t="s">
        <v>1513</v>
      </c>
      <c r="G12037" t="s">
        <v>59855</v>
      </c>
      <c r="H12037" t="s">
        <v>59854</v>
      </c>
      <c r="I12037" t="s">
        <v>596</v>
      </c>
      <c r="J12037" t="s">
        <v>59853</v>
      </c>
      <c r="K12037" t="s">
        <v>208</v>
      </c>
      <c r="L12037" t="s">
        <v>59852</v>
      </c>
      <c r="N12037" t="s">
        <v>208</v>
      </c>
      <c r="O12037" t="s">
        <v>476</v>
      </c>
      <c r="P12037" t="s">
        <v>476</v>
      </c>
    </row>
    <row r="12038" spans="1:16">
      <c r="A12038" s="484" t="s">
        <v>87902</v>
      </c>
      <c r="B12038" s="485" t="s">
        <v>87901</v>
      </c>
      <c r="C12038" t="s">
        <v>87900</v>
      </c>
      <c r="D12038" t="s">
        <v>87899</v>
      </c>
      <c r="E12038" t="str">
        <f t="shared" si="188"/>
        <v>671666 - DEPRAD WILLIAM</v>
      </c>
      <c r="F12038" t="s">
        <v>8720</v>
      </c>
      <c r="G12038" t="s">
        <v>87898</v>
      </c>
      <c r="I12038" t="s">
        <v>87897</v>
      </c>
      <c r="J12038" t="s">
        <v>87896</v>
      </c>
      <c r="K12038" t="s">
        <v>208</v>
      </c>
      <c r="L12038" t="s">
        <v>87895</v>
      </c>
      <c r="N12038" t="s">
        <v>208</v>
      </c>
      <c r="O12038" t="s">
        <v>476</v>
      </c>
      <c r="P12038" t="s">
        <v>476</v>
      </c>
    </row>
    <row r="12039" spans="1:16">
      <c r="A12039" s="484" t="s">
        <v>45103</v>
      </c>
      <c r="B12039" s="485" t="s">
        <v>45102</v>
      </c>
      <c r="C12039" t="s">
        <v>45101</v>
      </c>
      <c r="D12039" t="s">
        <v>45101</v>
      </c>
      <c r="E12039" t="str">
        <f t="shared" si="188"/>
        <v>462093 - LE CHAMP DES POSSIBLES</v>
      </c>
      <c r="F12039" t="s">
        <v>22356</v>
      </c>
      <c r="G12039" t="s">
        <v>45100</v>
      </c>
      <c r="I12039" t="s">
        <v>626</v>
      </c>
      <c r="J12039" t="s">
        <v>45099</v>
      </c>
      <c r="K12039" t="s">
        <v>208</v>
      </c>
      <c r="L12039" t="s">
        <v>45098</v>
      </c>
      <c r="N12039" t="s">
        <v>208</v>
      </c>
      <c r="O12039" t="s">
        <v>476</v>
      </c>
      <c r="P12039" t="s">
        <v>476</v>
      </c>
    </row>
    <row r="12040" spans="1:16">
      <c r="A12040" s="484" t="s">
        <v>92164</v>
      </c>
      <c r="B12040" s="485" t="s">
        <v>92163</v>
      </c>
      <c r="C12040" t="s">
        <v>92162</v>
      </c>
      <c r="D12040" t="s">
        <v>92162</v>
      </c>
      <c r="E12040" t="str">
        <f t="shared" si="188"/>
        <v>663130 - CONSTANTIN NADIA</v>
      </c>
      <c r="F12040" t="s">
        <v>21774</v>
      </c>
      <c r="G12040" t="s">
        <v>92161</v>
      </c>
      <c r="I12040" t="s">
        <v>92160</v>
      </c>
      <c r="J12040" t="s">
        <v>92159</v>
      </c>
      <c r="K12040" t="s">
        <v>208</v>
      </c>
      <c r="L12040" t="s">
        <v>92158</v>
      </c>
      <c r="N12040" t="s">
        <v>208</v>
      </c>
      <c r="O12040" t="s">
        <v>476</v>
      </c>
      <c r="P12040" t="s">
        <v>476</v>
      </c>
    </row>
    <row r="12041" spans="1:16">
      <c r="A12041" s="484" t="s">
        <v>37359</v>
      </c>
      <c r="B12041" s="485" t="s">
        <v>37358</v>
      </c>
      <c r="C12041" t="s">
        <v>37357</v>
      </c>
      <c r="D12041" t="s">
        <v>37356</v>
      </c>
      <c r="E12041" t="str">
        <f t="shared" si="188"/>
        <v>673389 - MEDIASCHOOL DIGITAL EDUCATION PARIS</v>
      </c>
      <c r="F12041" t="s">
        <v>6186</v>
      </c>
      <c r="G12041" t="s">
        <v>29603</v>
      </c>
      <c r="I12041" t="s">
        <v>626</v>
      </c>
      <c r="J12041" t="s">
        <v>37339</v>
      </c>
      <c r="K12041" t="s">
        <v>208</v>
      </c>
      <c r="L12041" t="s">
        <v>37355</v>
      </c>
      <c r="N12041" t="s">
        <v>207</v>
      </c>
      <c r="O12041" t="s">
        <v>476</v>
      </c>
      <c r="P12041" t="s">
        <v>476</v>
      </c>
    </row>
    <row r="12042" spans="1:16">
      <c r="A12042" s="484" t="s">
        <v>80567</v>
      </c>
      <c r="B12042" s="485" t="s">
        <v>80566</v>
      </c>
      <c r="C12042" t="s">
        <v>80565</v>
      </c>
      <c r="D12042" t="s">
        <v>80564</v>
      </c>
      <c r="E12042" t="str">
        <f t="shared" si="188"/>
        <v>463899 - ELEVATE</v>
      </c>
      <c r="F12042" t="s">
        <v>50567</v>
      </c>
      <c r="G12042" t="s">
        <v>80563</v>
      </c>
      <c r="H12042" t="s">
        <v>80562</v>
      </c>
      <c r="I12042" t="s">
        <v>36721</v>
      </c>
      <c r="J12042" t="s">
        <v>80561</v>
      </c>
      <c r="K12042" t="s">
        <v>80560</v>
      </c>
      <c r="L12042" t="s">
        <v>80559</v>
      </c>
      <c r="N12042" t="s">
        <v>208</v>
      </c>
      <c r="O12042" t="s">
        <v>476</v>
      </c>
      <c r="P12042" t="s">
        <v>476</v>
      </c>
    </row>
    <row r="12043" spans="1:16">
      <c r="A12043" s="484" t="s">
        <v>55043</v>
      </c>
      <c r="B12043" s="485" t="s">
        <v>55042</v>
      </c>
      <c r="C12043" t="s">
        <v>55041</v>
      </c>
      <c r="D12043" t="s">
        <v>55040</v>
      </c>
      <c r="E12043" t="str">
        <f t="shared" si="188"/>
        <v>621924 - ISV FORMATION</v>
      </c>
      <c r="F12043" t="s">
        <v>11509</v>
      </c>
      <c r="G12043" t="s">
        <v>55039</v>
      </c>
      <c r="I12043" t="s">
        <v>959</v>
      </c>
      <c r="J12043" t="s">
        <v>55038</v>
      </c>
      <c r="K12043" t="s">
        <v>208</v>
      </c>
      <c r="L12043" t="s">
        <v>55037</v>
      </c>
      <c r="N12043" t="s">
        <v>208</v>
      </c>
      <c r="O12043" t="s">
        <v>476</v>
      </c>
      <c r="P12043" t="s">
        <v>476</v>
      </c>
    </row>
    <row r="12044" spans="1:16">
      <c r="A12044" s="484" t="s">
        <v>46159</v>
      </c>
      <c r="B12044" s="485" t="s">
        <v>46158</v>
      </c>
      <c r="C12044" t="s">
        <v>46157</v>
      </c>
      <c r="D12044" t="s">
        <v>46156</v>
      </c>
      <c r="E12044" t="str">
        <f t="shared" si="188"/>
        <v>628372 - LADRIERE FRANCINE</v>
      </c>
      <c r="F12044" t="s">
        <v>40834</v>
      </c>
      <c r="G12044" t="s">
        <v>46155</v>
      </c>
      <c r="I12044" t="s">
        <v>46154</v>
      </c>
      <c r="J12044" t="s">
        <v>46153</v>
      </c>
      <c r="K12044" t="s">
        <v>208</v>
      </c>
      <c r="L12044" t="s">
        <v>46152</v>
      </c>
      <c r="N12044" t="s">
        <v>208</v>
      </c>
      <c r="O12044" t="s">
        <v>476</v>
      </c>
      <c r="P12044" t="s">
        <v>476</v>
      </c>
    </row>
    <row r="12045" spans="1:16">
      <c r="A12045" s="484" t="s">
        <v>68850</v>
      </c>
      <c r="B12045" s="485" t="s">
        <v>68849</v>
      </c>
      <c r="C12045" t="s">
        <v>68848</v>
      </c>
      <c r="D12045" t="s">
        <v>68848</v>
      </c>
      <c r="E12045" t="str">
        <f t="shared" si="188"/>
        <v>556660 - FOURNIVAL NATHALIE</v>
      </c>
      <c r="F12045" t="s">
        <v>16047</v>
      </c>
      <c r="G12045" t="s">
        <v>68847</v>
      </c>
      <c r="I12045" t="s">
        <v>569</v>
      </c>
      <c r="J12045" t="s">
        <v>68846</v>
      </c>
      <c r="K12045" t="s">
        <v>208</v>
      </c>
      <c r="L12045" t="s">
        <v>68845</v>
      </c>
      <c r="N12045" t="s">
        <v>208</v>
      </c>
      <c r="O12045" t="s">
        <v>476</v>
      </c>
      <c r="P12045" t="s">
        <v>476</v>
      </c>
    </row>
    <row r="12046" spans="1:16">
      <c r="A12046" s="484" t="s">
        <v>8387</v>
      </c>
      <c r="B12046" s="485" t="s">
        <v>8386</v>
      </c>
      <c r="C12046" t="s">
        <v>8385</v>
      </c>
      <c r="D12046" t="s">
        <v>8385</v>
      </c>
      <c r="E12046" t="str">
        <f t="shared" si="188"/>
        <v>520720 - ULTREIA ET ASSOCIES</v>
      </c>
      <c r="F12046" t="s">
        <v>707</v>
      </c>
      <c r="G12046" t="s">
        <v>8384</v>
      </c>
      <c r="I12046" t="s">
        <v>2900</v>
      </c>
      <c r="J12046" t="s">
        <v>8383</v>
      </c>
      <c r="K12046" t="s">
        <v>208</v>
      </c>
      <c r="L12046" t="s">
        <v>8382</v>
      </c>
      <c r="N12046" t="s">
        <v>208</v>
      </c>
      <c r="O12046" t="s">
        <v>476</v>
      </c>
      <c r="P12046" t="s">
        <v>476</v>
      </c>
    </row>
    <row r="12047" spans="1:16">
      <c r="A12047" s="484" t="s">
        <v>92807</v>
      </c>
      <c r="B12047" s="485" t="s">
        <v>92806</v>
      </c>
      <c r="C12047" t="s">
        <v>92805</v>
      </c>
      <c r="D12047" t="s">
        <v>92805</v>
      </c>
      <c r="E12047" t="str">
        <f t="shared" si="188"/>
        <v>601111 - COMPOTE DE COM' - HUMAN</v>
      </c>
      <c r="F12047" t="s">
        <v>6951</v>
      </c>
      <c r="G12047" t="s">
        <v>92804</v>
      </c>
      <c r="H12047" t="s">
        <v>92803</v>
      </c>
      <c r="I12047" t="s">
        <v>92802</v>
      </c>
      <c r="J12047" t="s">
        <v>92801</v>
      </c>
      <c r="K12047" t="s">
        <v>208</v>
      </c>
      <c r="L12047" t="s">
        <v>92800</v>
      </c>
      <c r="N12047" t="s">
        <v>208</v>
      </c>
      <c r="O12047" t="s">
        <v>476</v>
      </c>
      <c r="P12047" t="s">
        <v>476</v>
      </c>
    </row>
    <row r="12048" spans="1:16">
      <c r="A12048" s="484" t="s">
        <v>79774</v>
      </c>
      <c r="B12048" s="485" t="s">
        <v>79773</v>
      </c>
      <c r="C12048" t="s">
        <v>79772</v>
      </c>
      <c r="D12048" t="s">
        <v>79772</v>
      </c>
      <c r="E12048" t="str">
        <f t="shared" si="188"/>
        <v>500847 - ENJEU DEVELOPPEMENT</v>
      </c>
      <c r="F12048" t="s">
        <v>1077</v>
      </c>
      <c r="G12048" t="s">
        <v>79771</v>
      </c>
      <c r="I12048" t="s">
        <v>29202</v>
      </c>
      <c r="J12048" t="s">
        <v>79770</v>
      </c>
      <c r="K12048" t="s">
        <v>208</v>
      </c>
      <c r="L12048" t="s">
        <v>79769</v>
      </c>
      <c r="N12048" t="s">
        <v>208</v>
      </c>
      <c r="O12048" t="s">
        <v>476</v>
      </c>
      <c r="P12048" t="s">
        <v>476</v>
      </c>
    </row>
    <row r="12049" spans="1:16">
      <c r="A12049" s="484" t="s">
        <v>9077</v>
      </c>
      <c r="B12049" s="485" t="s">
        <v>9076</v>
      </c>
      <c r="C12049" t="s">
        <v>9075</v>
      </c>
      <c r="D12049" t="s">
        <v>9075</v>
      </c>
      <c r="E12049" t="str">
        <f t="shared" si="188"/>
        <v>485007 - TRANSCEND</v>
      </c>
      <c r="F12049" t="s">
        <v>9074</v>
      </c>
      <c r="G12049" t="s">
        <v>9073</v>
      </c>
      <c r="I12049" t="s">
        <v>9072</v>
      </c>
      <c r="K12049" t="s">
        <v>208</v>
      </c>
      <c r="L12049" t="s">
        <v>9071</v>
      </c>
      <c r="N12049" t="s">
        <v>208</v>
      </c>
      <c r="O12049" t="s">
        <v>476</v>
      </c>
      <c r="P12049" t="s">
        <v>9070</v>
      </c>
    </row>
    <row r="12050" spans="1:16">
      <c r="A12050" s="484" t="s">
        <v>92624</v>
      </c>
      <c r="B12050" s="485" t="s">
        <v>92623</v>
      </c>
      <c r="C12050" t="s">
        <v>92622</v>
      </c>
      <c r="D12050" t="s">
        <v>92621</v>
      </c>
      <c r="E12050" t="str">
        <f t="shared" si="188"/>
        <v>614725 - CHEOPS</v>
      </c>
      <c r="F12050" t="s">
        <v>2893</v>
      </c>
      <c r="G12050" t="s">
        <v>92620</v>
      </c>
      <c r="I12050" t="s">
        <v>626</v>
      </c>
      <c r="J12050" t="s">
        <v>92619</v>
      </c>
      <c r="K12050" t="s">
        <v>208</v>
      </c>
      <c r="L12050" t="s">
        <v>92618</v>
      </c>
      <c r="N12050" t="s">
        <v>208</v>
      </c>
      <c r="O12050" t="s">
        <v>476</v>
      </c>
      <c r="P12050" t="s">
        <v>476</v>
      </c>
    </row>
    <row r="12051" spans="1:16">
      <c r="A12051" s="484" t="s">
        <v>88981</v>
      </c>
      <c r="B12051" s="485" t="s">
        <v>88980</v>
      </c>
      <c r="C12051" t="s">
        <v>88979</v>
      </c>
      <c r="D12051" t="s">
        <v>88979</v>
      </c>
      <c r="E12051" t="str">
        <f t="shared" si="188"/>
        <v>597843 - DAVID MIREILLE - 3DFORMATION</v>
      </c>
      <c r="F12051" t="s">
        <v>605</v>
      </c>
      <c r="G12051" t="s">
        <v>88978</v>
      </c>
      <c r="I12051" t="s">
        <v>25294</v>
      </c>
      <c r="J12051" t="s">
        <v>88977</v>
      </c>
      <c r="K12051" t="s">
        <v>208</v>
      </c>
      <c r="L12051" t="s">
        <v>88976</v>
      </c>
      <c r="N12051" t="s">
        <v>208</v>
      </c>
      <c r="O12051" t="s">
        <v>476</v>
      </c>
      <c r="P12051" t="s">
        <v>476</v>
      </c>
    </row>
    <row r="12052" spans="1:16">
      <c r="A12052" s="484" t="s">
        <v>21454</v>
      </c>
      <c r="B12052" s="485" t="s">
        <v>21453</v>
      </c>
      <c r="C12052" t="s">
        <v>21452</v>
      </c>
      <c r="D12052" t="s">
        <v>21451</v>
      </c>
      <c r="E12052" t="str">
        <f t="shared" si="188"/>
        <v>582440 - MISSION QUALITE</v>
      </c>
      <c r="F12052" t="s">
        <v>1315</v>
      </c>
      <c r="G12052" t="s">
        <v>21450</v>
      </c>
      <c r="I12052" t="s">
        <v>21449</v>
      </c>
      <c r="K12052" t="s">
        <v>208</v>
      </c>
      <c r="L12052" t="s">
        <v>21448</v>
      </c>
      <c r="N12052" t="s">
        <v>208</v>
      </c>
      <c r="O12052" t="s">
        <v>476</v>
      </c>
      <c r="P12052" t="s">
        <v>476</v>
      </c>
    </row>
    <row r="12053" spans="1:16">
      <c r="A12053" s="484" t="s">
        <v>9204</v>
      </c>
      <c r="B12053" s="485" t="s">
        <v>9203</v>
      </c>
      <c r="C12053" t="s">
        <v>9202</v>
      </c>
      <c r="D12053" t="s">
        <v>9202</v>
      </c>
      <c r="E12053" t="str">
        <f t="shared" si="188"/>
        <v>447055 - TRAINED PEOPLE</v>
      </c>
      <c r="F12053" t="s">
        <v>3367</v>
      </c>
      <c r="G12053" t="s">
        <v>9201</v>
      </c>
      <c r="I12053" t="s">
        <v>626</v>
      </c>
      <c r="J12053" t="s">
        <v>9200</v>
      </c>
      <c r="K12053" t="s">
        <v>208</v>
      </c>
      <c r="L12053" t="s">
        <v>9199</v>
      </c>
      <c r="N12053" t="s">
        <v>208</v>
      </c>
      <c r="O12053" t="s">
        <v>476</v>
      </c>
      <c r="P12053" t="s">
        <v>476</v>
      </c>
    </row>
    <row r="12054" spans="1:16">
      <c r="A12054" s="484" t="s">
        <v>2568</v>
      </c>
      <c r="B12054" s="485" t="s">
        <v>2567</v>
      </c>
      <c r="C12054" t="s">
        <v>2566</v>
      </c>
      <c r="D12054" t="s">
        <v>2566</v>
      </c>
      <c r="E12054" t="str">
        <f t="shared" si="188"/>
        <v>524864 - WEEZIU</v>
      </c>
      <c r="F12054" t="s">
        <v>904</v>
      </c>
      <c r="G12054" t="s">
        <v>2565</v>
      </c>
      <c r="H12054" t="s">
        <v>2564</v>
      </c>
      <c r="I12054" t="s">
        <v>1122</v>
      </c>
      <c r="J12054" t="s">
        <v>2563</v>
      </c>
      <c r="K12054" t="s">
        <v>208</v>
      </c>
      <c r="L12054" t="s">
        <v>2562</v>
      </c>
      <c r="N12054" t="s">
        <v>208</v>
      </c>
      <c r="O12054" t="s">
        <v>476</v>
      </c>
      <c r="P12054" t="s">
        <v>476</v>
      </c>
    </row>
    <row r="12055" spans="1:16">
      <c r="A12055" s="484" t="s">
        <v>35918</v>
      </c>
      <c r="B12055" s="485" t="s">
        <v>35917</v>
      </c>
      <c r="C12055" t="s">
        <v>35916</v>
      </c>
      <c r="D12055" t="s">
        <v>35915</v>
      </c>
      <c r="E12055" t="str">
        <f t="shared" si="188"/>
        <v>472580 - MIND CONSULTING CAUCHY A LA TOUR</v>
      </c>
      <c r="F12055" t="s">
        <v>16306</v>
      </c>
      <c r="G12055" t="s">
        <v>35914</v>
      </c>
      <c r="I12055" t="s">
        <v>35913</v>
      </c>
      <c r="J12055" t="s">
        <v>35912</v>
      </c>
      <c r="K12055" t="s">
        <v>208</v>
      </c>
      <c r="L12055" t="s">
        <v>35911</v>
      </c>
      <c r="N12055" t="s">
        <v>208</v>
      </c>
      <c r="O12055" t="s">
        <v>476</v>
      </c>
      <c r="P12055" t="s">
        <v>476</v>
      </c>
    </row>
    <row r="12056" spans="1:16">
      <c r="A12056" s="484" t="s">
        <v>79350</v>
      </c>
      <c r="B12056" s="485" t="s">
        <v>79349</v>
      </c>
      <c r="C12056" t="s">
        <v>79348</v>
      </c>
      <c r="D12056" t="s">
        <v>79347</v>
      </c>
      <c r="E12056" t="str">
        <f t="shared" si="188"/>
        <v>588921 - E-ORTHOPHONIE</v>
      </c>
      <c r="F12056" t="s">
        <v>1568</v>
      </c>
      <c r="G12056" t="s">
        <v>79346</v>
      </c>
      <c r="I12056" t="s">
        <v>79345</v>
      </c>
      <c r="J12056" t="s">
        <v>79344</v>
      </c>
      <c r="K12056" t="s">
        <v>208</v>
      </c>
      <c r="L12056" t="s">
        <v>79343</v>
      </c>
      <c r="N12056" t="s">
        <v>208</v>
      </c>
      <c r="O12056" t="s">
        <v>476</v>
      </c>
      <c r="P12056" t="s">
        <v>476</v>
      </c>
    </row>
    <row r="12057" spans="1:16">
      <c r="A12057" s="484" t="s">
        <v>60078</v>
      </c>
      <c r="B12057" s="485" t="s">
        <v>60077</v>
      </c>
      <c r="C12057" t="s">
        <v>60076</v>
      </c>
      <c r="D12057" t="s">
        <v>60075</v>
      </c>
      <c r="E12057" t="str">
        <f t="shared" si="188"/>
        <v>473388 - HYDIAC</v>
      </c>
      <c r="F12057" t="s">
        <v>21401</v>
      </c>
      <c r="G12057" t="s">
        <v>60074</v>
      </c>
      <c r="H12057" t="s">
        <v>60073</v>
      </c>
      <c r="I12057" t="s">
        <v>60072</v>
      </c>
      <c r="J12057" t="s">
        <v>60071</v>
      </c>
      <c r="K12057" t="s">
        <v>208</v>
      </c>
      <c r="L12057" t="s">
        <v>60070</v>
      </c>
      <c r="N12057" t="s">
        <v>208</v>
      </c>
      <c r="O12057" t="s">
        <v>476</v>
      </c>
      <c r="P12057" t="s">
        <v>476</v>
      </c>
    </row>
    <row r="12058" spans="1:16">
      <c r="A12058" s="484" t="s">
        <v>127746</v>
      </c>
      <c r="B12058" s="485" t="s">
        <v>127745</v>
      </c>
      <c r="C12058" t="s">
        <v>127744</v>
      </c>
      <c r="D12058" t="s">
        <v>127744</v>
      </c>
      <c r="E12058" t="str">
        <f t="shared" si="188"/>
        <v>538097 - APM FORMATIONS</v>
      </c>
      <c r="F12058" t="s">
        <v>15463</v>
      </c>
      <c r="G12058" t="s">
        <v>127743</v>
      </c>
      <c r="I12058" t="s">
        <v>9879</v>
      </c>
      <c r="J12058" t="s">
        <v>127742</v>
      </c>
      <c r="K12058" t="s">
        <v>208</v>
      </c>
      <c r="L12058" t="s">
        <v>127741</v>
      </c>
      <c r="N12058" t="s">
        <v>208</v>
      </c>
      <c r="O12058" t="s">
        <v>476</v>
      </c>
      <c r="P12058" t="s">
        <v>476</v>
      </c>
    </row>
    <row r="12059" spans="1:16">
      <c r="A12059" s="484" t="s">
        <v>53501</v>
      </c>
      <c r="B12059" s="485" t="s">
        <v>53500</v>
      </c>
      <c r="C12059" t="s">
        <v>53499</v>
      </c>
      <c r="D12059" t="s">
        <v>53498</v>
      </c>
      <c r="E12059" t="str">
        <f t="shared" si="188"/>
        <v>670 - INK</v>
      </c>
      <c r="F12059" t="s">
        <v>3786</v>
      </c>
      <c r="G12059" t="s">
        <v>53491</v>
      </c>
      <c r="I12059" t="s">
        <v>10087</v>
      </c>
      <c r="J12059" t="s">
        <v>53497</v>
      </c>
      <c r="K12059" t="s">
        <v>208</v>
      </c>
      <c r="L12059" t="s">
        <v>53496</v>
      </c>
      <c r="N12059" t="s">
        <v>208</v>
      </c>
      <c r="O12059" t="s">
        <v>476</v>
      </c>
      <c r="P12059" t="s">
        <v>476</v>
      </c>
    </row>
    <row r="12060" spans="1:16">
      <c r="A12060" s="484" t="s">
        <v>23066</v>
      </c>
      <c r="B12060" s="485" t="s">
        <v>23065</v>
      </c>
      <c r="C12060" t="s">
        <v>23064</v>
      </c>
      <c r="D12060" t="s">
        <v>23063</v>
      </c>
      <c r="E12060" t="str">
        <f t="shared" si="188"/>
        <v>457577 - ARCPO</v>
      </c>
      <c r="F12060" t="s">
        <v>3552</v>
      </c>
      <c r="G12060" t="s">
        <v>23046</v>
      </c>
      <c r="I12060" t="s">
        <v>603</v>
      </c>
      <c r="J12060" t="s">
        <v>23062</v>
      </c>
      <c r="K12060" t="s">
        <v>23061</v>
      </c>
      <c r="L12060" t="s">
        <v>23060</v>
      </c>
      <c r="N12060" t="s">
        <v>208</v>
      </c>
      <c r="O12060" t="s">
        <v>476</v>
      </c>
      <c r="P12060" t="s">
        <v>476</v>
      </c>
    </row>
    <row r="12061" spans="1:16">
      <c r="A12061" s="484" t="s">
        <v>58028</v>
      </c>
      <c r="B12061" s="485" t="s">
        <v>58027</v>
      </c>
      <c r="C12061" t="s">
        <v>58026</v>
      </c>
      <c r="D12061" t="s">
        <v>58026</v>
      </c>
      <c r="E12061" t="str">
        <f t="shared" si="188"/>
        <v>589275 - INGENERIA</v>
      </c>
      <c r="F12061" t="s">
        <v>5402</v>
      </c>
      <c r="G12061" t="s">
        <v>58025</v>
      </c>
      <c r="H12061" t="s">
        <v>58024</v>
      </c>
      <c r="I12061" t="s">
        <v>596</v>
      </c>
      <c r="J12061" t="s">
        <v>58023</v>
      </c>
      <c r="K12061" t="s">
        <v>208</v>
      </c>
      <c r="L12061" t="s">
        <v>58022</v>
      </c>
      <c r="N12061" t="s">
        <v>208</v>
      </c>
      <c r="O12061" t="s">
        <v>476</v>
      </c>
      <c r="P12061" t="s">
        <v>476</v>
      </c>
    </row>
    <row r="12062" spans="1:16">
      <c r="A12062" s="484" t="s">
        <v>14004</v>
      </c>
      <c r="B12062" s="485" t="s">
        <v>14003</v>
      </c>
      <c r="C12062" t="s">
        <v>14002</v>
      </c>
      <c r="D12062" t="s">
        <v>14002</v>
      </c>
      <c r="E12062" t="str">
        <f t="shared" si="188"/>
        <v>567176 - SOLUTIONS PERFORMANCES</v>
      </c>
      <c r="F12062" t="s">
        <v>8302</v>
      </c>
      <c r="G12062" t="s">
        <v>14001</v>
      </c>
      <c r="I12062" t="s">
        <v>626</v>
      </c>
      <c r="J12062" t="s">
        <v>14000</v>
      </c>
      <c r="K12062" t="s">
        <v>208</v>
      </c>
      <c r="L12062" t="s">
        <v>13999</v>
      </c>
      <c r="N12062" t="s">
        <v>208</v>
      </c>
      <c r="O12062" t="s">
        <v>476</v>
      </c>
      <c r="P12062" t="s">
        <v>476</v>
      </c>
    </row>
    <row r="12063" spans="1:16">
      <c r="A12063" s="484" t="s">
        <v>63482</v>
      </c>
      <c r="B12063" s="485" t="s">
        <v>63481</v>
      </c>
      <c r="C12063" t="s">
        <v>63480</v>
      </c>
      <c r="D12063" t="s">
        <v>63479</v>
      </c>
      <c r="E12063" t="str">
        <f t="shared" si="188"/>
        <v>454266 - GCS MRSI</v>
      </c>
      <c r="F12063" t="s">
        <v>2524</v>
      </c>
      <c r="G12063" t="s">
        <v>50541</v>
      </c>
      <c r="H12063" t="s">
        <v>63478</v>
      </c>
      <c r="I12063" t="s">
        <v>5512</v>
      </c>
      <c r="J12063" t="s">
        <v>63477</v>
      </c>
      <c r="K12063" t="s">
        <v>63476</v>
      </c>
      <c r="L12063" t="s">
        <v>63475</v>
      </c>
      <c r="N12063" t="s">
        <v>208</v>
      </c>
      <c r="O12063" t="s">
        <v>476</v>
      </c>
      <c r="P12063" t="s">
        <v>476</v>
      </c>
    </row>
    <row r="12064" spans="1:16">
      <c r="A12064" s="484" t="s">
        <v>95416</v>
      </c>
      <c r="B12064" s="485" t="s">
        <v>95415</v>
      </c>
      <c r="C12064" t="s">
        <v>95414</v>
      </c>
      <c r="D12064" t="s">
        <v>95413</v>
      </c>
      <c r="E12064" t="str">
        <f t="shared" si="188"/>
        <v>618240 - CIAB</v>
      </c>
      <c r="G12064" t="s">
        <v>95412</v>
      </c>
      <c r="H12064" t="s">
        <v>95411</v>
      </c>
      <c r="I12064" t="s">
        <v>5864</v>
      </c>
      <c r="J12064" t="s">
        <v>95410</v>
      </c>
      <c r="K12064" t="s">
        <v>95409</v>
      </c>
      <c r="L12064" t="s">
        <v>95408</v>
      </c>
      <c r="N12064" t="s">
        <v>208</v>
      </c>
      <c r="O12064" t="s">
        <v>476</v>
      </c>
      <c r="P12064" t="s">
        <v>476</v>
      </c>
    </row>
    <row r="12065" spans="1:16">
      <c r="A12065" s="484" t="s">
        <v>89412</v>
      </c>
      <c r="B12065" s="485" t="s">
        <v>89411</v>
      </c>
      <c r="C12065" t="s">
        <v>89410</v>
      </c>
      <c r="D12065" t="s">
        <v>89409</v>
      </c>
      <c r="E12065" t="str">
        <f t="shared" si="188"/>
        <v>532277 - CYRIL AUTO MOTO ST JEAN D ANGELY</v>
      </c>
      <c r="F12065" t="s">
        <v>1997</v>
      </c>
      <c r="G12065" t="s">
        <v>89408</v>
      </c>
      <c r="I12065" t="s">
        <v>79391</v>
      </c>
      <c r="J12065" t="s">
        <v>89407</v>
      </c>
      <c r="K12065" t="s">
        <v>208</v>
      </c>
      <c r="L12065" t="s">
        <v>89406</v>
      </c>
      <c r="N12065" t="s">
        <v>208</v>
      </c>
      <c r="O12065" t="s">
        <v>476</v>
      </c>
      <c r="P12065" t="s">
        <v>476</v>
      </c>
    </row>
    <row r="12066" spans="1:16">
      <c r="A12066" s="484" t="s">
        <v>84622</v>
      </c>
      <c r="B12066" s="485" t="s">
        <v>84621</v>
      </c>
      <c r="C12066" t="s">
        <v>84620</v>
      </c>
      <c r="D12066" t="s">
        <v>84619</v>
      </c>
      <c r="E12066" t="str">
        <f t="shared" si="188"/>
        <v>605049 - EFORSA</v>
      </c>
      <c r="F12066" t="s">
        <v>9112</v>
      </c>
      <c r="G12066" t="s">
        <v>84618</v>
      </c>
      <c r="H12066" t="s">
        <v>84617</v>
      </c>
      <c r="I12066" t="s">
        <v>2153</v>
      </c>
      <c r="J12066" t="s">
        <v>84616</v>
      </c>
      <c r="K12066" t="s">
        <v>208</v>
      </c>
      <c r="L12066" t="s">
        <v>84615</v>
      </c>
      <c r="N12066" t="s">
        <v>208</v>
      </c>
      <c r="O12066" t="s">
        <v>476</v>
      </c>
      <c r="P12066" t="s">
        <v>476</v>
      </c>
    </row>
    <row r="12067" spans="1:16">
      <c r="A12067" s="484" t="s">
        <v>43967</v>
      </c>
      <c r="B12067" s="485" t="s">
        <v>43966</v>
      </c>
      <c r="C12067" t="s">
        <v>43965</v>
      </c>
      <c r="D12067" t="s">
        <v>43964</v>
      </c>
      <c r="E12067" t="str">
        <f t="shared" si="188"/>
        <v>628440 - LENOIR SYLVIE</v>
      </c>
      <c r="F12067" t="s">
        <v>20312</v>
      </c>
      <c r="G12067" t="s">
        <v>43963</v>
      </c>
      <c r="I12067" t="s">
        <v>1806</v>
      </c>
      <c r="J12067" t="s">
        <v>43962</v>
      </c>
      <c r="K12067" t="s">
        <v>208</v>
      </c>
      <c r="L12067" t="s">
        <v>43961</v>
      </c>
      <c r="N12067" t="s">
        <v>208</v>
      </c>
      <c r="O12067" t="s">
        <v>476</v>
      </c>
      <c r="P12067" t="s">
        <v>476</v>
      </c>
    </row>
    <row r="12068" spans="1:16">
      <c r="A12068" s="484" t="s">
        <v>41807</v>
      </c>
      <c r="B12068" s="485" t="s">
        <v>41806</v>
      </c>
      <c r="C12068" t="s">
        <v>41805</v>
      </c>
      <c r="D12068" t="s">
        <v>41805</v>
      </c>
      <c r="E12068" t="str">
        <f t="shared" si="188"/>
        <v>599839 - LORDET VAISON CHRISTELLE - ECOLE DE CONDUITE</v>
      </c>
      <c r="F12068" t="s">
        <v>2919</v>
      </c>
      <c r="G12068" t="s">
        <v>41804</v>
      </c>
      <c r="I12068" t="s">
        <v>41803</v>
      </c>
      <c r="J12068" t="s">
        <v>41802</v>
      </c>
      <c r="K12068" t="s">
        <v>208</v>
      </c>
      <c r="L12068" t="s">
        <v>41801</v>
      </c>
      <c r="N12068" t="s">
        <v>208</v>
      </c>
      <c r="O12068" t="s">
        <v>476</v>
      </c>
      <c r="P12068" t="s">
        <v>476</v>
      </c>
    </row>
    <row r="12069" spans="1:16">
      <c r="A12069" s="484" t="s">
        <v>70203</v>
      </c>
      <c r="B12069" s="485" t="s">
        <v>70202</v>
      </c>
      <c r="C12069" t="s">
        <v>70201</v>
      </c>
      <c r="D12069" t="s">
        <v>70201</v>
      </c>
      <c r="E12069" t="str">
        <f t="shared" si="188"/>
        <v>574399 - FORMATION CONSULTING</v>
      </c>
      <c r="F12069" t="s">
        <v>4598</v>
      </c>
      <c r="G12069" t="s">
        <v>70200</v>
      </c>
      <c r="I12069" t="s">
        <v>70199</v>
      </c>
      <c r="J12069" t="s">
        <v>70198</v>
      </c>
      <c r="K12069" t="s">
        <v>208</v>
      </c>
      <c r="L12069" t="s">
        <v>70197</v>
      </c>
      <c r="N12069" t="s">
        <v>208</v>
      </c>
      <c r="O12069" t="s">
        <v>476</v>
      </c>
      <c r="P12069" t="s">
        <v>476</v>
      </c>
    </row>
    <row r="12070" spans="1:16">
      <c r="A12070" s="484" t="s">
        <v>33290</v>
      </c>
      <c r="B12070" s="485" t="s">
        <v>33289</v>
      </c>
      <c r="C12070" t="s">
        <v>33288</v>
      </c>
      <c r="D12070" t="s">
        <v>33288</v>
      </c>
      <c r="E12070" t="str">
        <f t="shared" si="188"/>
        <v>479391 - NIROMATHE</v>
      </c>
      <c r="F12070" t="s">
        <v>3384</v>
      </c>
      <c r="G12070" t="s">
        <v>33287</v>
      </c>
      <c r="I12070" t="s">
        <v>5369</v>
      </c>
      <c r="J12070" t="s">
        <v>33286</v>
      </c>
      <c r="K12070" t="s">
        <v>208</v>
      </c>
      <c r="L12070" t="s">
        <v>33285</v>
      </c>
      <c r="N12070" t="s">
        <v>208</v>
      </c>
      <c r="O12070" t="s">
        <v>476</v>
      </c>
      <c r="P12070" t="s">
        <v>476</v>
      </c>
    </row>
    <row r="12071" spans="1:16">
      <c r="A12071" s="484" t="s">
        <v>87203</v>
      </c>
      <c r="B12071" s="485" t="s">
        <v>87202</v>
      </c>
      <c r="C12071" t="s">
        <v>87201</v>
      </c>
      <c r="D12071" t="s">
        <v>87201</v>
      </c>
      <c r="E12071" t="str">
        <f t="shared" si="188"/>
        <v>653056 - DIAS MICHAEL</v>
      </c>
      <c r="F12071" t="s">
        <v>2771</v>
      </c>
      <c r="G12071" t="s">
        <v>82700</v>
      </c>
      <c r="I12071" t="s">
        <v>46214</v>
      </c>
      <c r="J12071" t="s">
        <v>87200</v>
      </c>
      <c r="K12071" t="s">
        <v>208</v>
      </c>
      <c r="L12071" t="s">
        <v>87199</v>
      </c>
      <c r="N12071" t="s">
        <v>208</v>
      </c>
      <c r="O12071" t="s">
        <v>476</v>
      </c>
      <c r="P12071" t="s">
        <v>476</v>
      </c>
    </row>
    <row r="12072" spans="1:16">
      <c r="A12072" s="484" t="s">
        <v>21985</v>
      </c>
      <c r="B12072" s="485" t="s">
        <v>21984</v>
      </c>
      <c r="C12072" t="s">
        <v>21983</v>
      </c>
      <c r="D12072" t="s">
        <v>21983</v>
      </c>
      <c r="E12072" t="str">
        <f t="shared" si="188"/>
        <v>522570 - REY GUILLAUME</v>
      </c>
      <c r="F12072" t="s">
        <v>1710</v>
      </c>
      <c r="G12072" t="s">
        <v>21982</v>
      </c>
      <c r="I12072" t="s">
        <v>21981</v>
      </c>
      <c r="J12072" t="s">
        <v>21980</v>
      </c>
      <c r="K12072" t="s">
        <v>208</v>
      </c>
      <c r="L12072" t="s">
        <v>21979</v>
      </c>
      <c r="N12072" t="s">
        <v>208</v>
      </c>
      <c r="O12072" t="s">
        <v>476</v>
      </c>
      <c r="P12072" t="s">
        <v>476</v>
      </c>
    </row>
    <row r="12073" spans="1:16">
      <c r="A12073" s="484" t="s">
        <v>76446</v>
      </c>
      <c r="B12073" s="485" t="s">
        <v>76445</v>
      </c>
      <c r="C12073" t="s">
        <v>76444</v>
      </c>
      <c r="D12073" t="s">
        <v>76444</v>
      </c>
      <c r="E12073" t="str">
        <f t="shared" si="188"/>
        <v>588325 - EUROPE MUSICALS</v>
      </c>
      <c r="F12073" t="s">
        <v>7254</v>
      </c>
      <c r="G12073" t="s">
        <v>76443</v>
      </c>
      <c r="I12073" t="s">
        <v>4636</v>
      </c>
      <c r="J12073" t="s">
        <v>76442</v>
      </c>
      <c r="K12073" t="s">
        <v>208</v>
      </c>
      <c r="L12073" t="s">
        <v>76441</v>
      </c>
      <c r="N12073" t="s">
        <v>208</v>
      </c>
      <c r="O12073" t="s">
        <v>476</v>
      </c>
      <c r="P12073" t="s">
        <v>476</v>
      </c>
    </row>
    <row r="12074" spans="1:16">
      <c r="A12074" s="484" t="s">
        <v>62724</v>
      </c>
      <c r="B12074" s="485" t="s">
        <v>62723</v>
      </c>
      <c r="C12074" t="s">
        <v>62722</v>
      </c>
      <c r="D12074" t="s">
        <v>62722</v>
      </c>
      <c r="E12074" t="str">
        <f t="shared" si="188"/>
        <v>568545 - GUYOT CAIRE SYLVIE LUCETTE CHARLOTTE</v>
      </c>
      <c r="F12074" t="s">
        <v>7547</v>
      </c>
      <c r="G12074" t="s">
        <v>62721</v>
      </c>
      <c r="I12074" t="s">
        <v>62720</v>
      </c>
      <c r="J12074" t="s">
        <v>62719</v>
      </c>
      <c r="K12074" t="s">
        <v>208</v>
      </c>
      <c r="L12074" t="s">
        <v>62718</v>
      </c>
      <c r="N12074" t="s">
        <v>208</v>
      </c>
      <c r="O12074" t="s">
        <v>476</v>
      </c>
      <c r="P12074" t="s">
        <v>476</v>
      </c>
    </row>
    <row r="12075" spans="1:16">
      <c r="A12075" s="484" t="s">
        <v>111989</v>
      </c>
      <c r="B12075" s="485" t="s">
        <v>111988</v>
      </c>
      <c r="C12075" t="s">
        <v>111987</v>
      </c>
      <c r="D12075" t="s">
        <v>111986</v>
      </c>
      <c r="E12075" t="str">
        <f t="shared" si="188"/>
        <v>629996 - BROUHON MONTAIGNE CELIA MIN JUNG</v>
      </c>
      <c r="F12075" t="s">
        <v>40271</v>
      </c>
      <c r="G12075" t="s">
        <v>111985</v>
      </c>
      <c r="H12075" t="s">
        <v>111984</v>
      </c>
      <c r="I12075" t="s">
        <v>3313</v>
      </c>
      <c r="J12075" t="s">
        <v>111983</v>
      </c>
      <c r="K12075" t="s">
        <v>208</v>
      </c>
      <c r="L12075" t="s">
        <v>111982</v>
      </c>
      <c r="N12075" t="s">
        <v>208</v>
      </c>
      <c r="O12075" t="s">
        <v>476</v>
      </c>
      <c r="P12075" t="s">
        <v>476</v>
      </c>
    </row>
    <row r="12076" spans="1:16">
      <c r="A12076" s="484" t="s">
        <v>109334</v>
      </c>
      <c r="B12076" s="485" t="s">
        <v>109333</v>
      </c>
      <c r="C12076" t="s">
        <v>109332</v>
      </c>
      <c r="D12076" t="s">
        <v>109331</v>
      </c>
      <c r="E12076" t="str">
        <f t="shared" si="188"/>
        <v>608658 - CAZORLA FABRICE</v>
      </c>
      <c r="F12076" t="s">
        <v>8302</v>
      </c>
      <c r="G12076" t="s">
        <v>109330</v>
      </c>
      <c r="H12076" t="s">
        <v>109329</v>
      </c>
      <c r="I12076" t="s">
        <v>109328</v>
      </c>
      <c r="J12076" t="s">
        <v>109327</v>
      </c>
      <c r="K12076" t="s">
        <v>208</v>
      </c>
      <c r="L12076" t="s">
        <v>109326</v>
      </c>
      <c r="N12076" t="s">
        <v>208</v>
      </c>
      <c r="O12076" t="s">
        <v>476</v>
      </c>
      <c r="P12076" t="s">
        <v>476</v>
      </c>
    </row>
    <row r="12077" spans="1:16">
      <c r="A12077" s="484" t="s">
        <v>20099</v>
      </c>
      <c r="B12077" s="485" t="s">
        <v>20098</v>
      </c>
      <c r="C12077" t="s">
        <v>20097</v>
      </c>
      <c r="D12077" t="s">
        <v>20097</v>
      </c>
      <c r="E12077" t="str">
        <f t="shared" si="188"/>
        <v>368714 - SARL CUSSAC FORMATIONS</v>
      </c>
      <c r="F12077" t="s">
        <v>11275</v>
      </c>
      <c r="G12077" t="s">
        <v>20096</v>
      </c>
      <c r="I12077" t="s">
        <v>20095</v>
      </c>
      <c r="J12077" t="s">
        <v>20094</v>
      </c>
      <c r="K12077" t="s">
        <v>208</v>
      </c>
      <c r="L12077" t="s">
        <v>20093</v>
      </c>
      <c r="N12077" t="s">
        <v>208</v>
      </c>
      <c r="O12077" t="s">
        <v>476</v>
      </c>
      <c r="P12077" t="s">
        <v>476</v>
      </c>
    </row>
    <row r="12078" spans="1:16">
      <c r="A12078" s="484" t="s">
        <v>47969</v>
      </c>
      <c r="B12078" s="485" t="s">
        <v>47968</v>
      </c>
      <c r="C12078" t="s">
        <v>47967</v>
      </c>
      <c r="D12078" t="s">
        <v>47966</v>
      </c>
      <c r="E12078" t="str">
        <f t="shared" si="188"/>
        <v>636587 - KLEE CONSEIL &amp; INTEGRATION LE PLESSIS ROBINSON</v>
      </c>
      <c r="G12078" t="s">
        <v>47965</v>
      </c>
      <c r="I12078" t="s">
        <v>26829</v>
      </c>
      <c r="K12078" t="s">
        <v>208</v>
      </c>
      <c r="L12078" t="s">
        <v>47964</v>
      </c>
      <c r="N12078" t="s">
        <v>208</v>
      </c>
      <c r="O12078" t="s">
        <v>476</v>
      </c>
      <c r="P12078" t="s">
        <v>476</v>
      </c>
    </row>
    <row r="12079" spans="1:16">
      <c r="A12079" s="484" t="s">
        <v>116799</v>
      </c>
      <c r="B12079" s="485" t="s">
        <v>116798</v>
      </c>
      <c r="C12079" t="s">
        <v>116797</v>
      </c>
      <c r="D12079" t="s">
        <v>116797</v>
      </c>
      <c r="E12079" t="str">
        <f t="shared" si="188"/>
        <v>666270 - AURLOM PREPA</v>
      </c>
      <c r="F12079" t="s">
        <v>26430</v>
      </c>
      <c r="G12079" t="s">
        <v>116796</v>
      </c>
      <c r="I12079" t="s">
        <v>626</v>
      </c>
      <c r="J12079" t="s">
        <v>116795</v>
      </c>
      <c r="K12079" t="s">
        <v>208</v>
      </c>
      <c r="L12079" t="s">
        <v>116794</v>
      </c>
      <c r="N12079" t="s">
        <v>207</v>
      </c>
      <c r="O12079" t="s">
        <v>476</v>
      </c>
      <c r="P12079" t="s">
        <v>476</v>
      </c>
    </row>
    <row r="12080" spans="1:16">
      <c r="A12080" s="484" t="s">
        <v>67679</v>
      </c>
      <c r="B12080" s="485" t="s">
        <v>67678</v>
      </c>
      <c r="C12080" t="s">
        <v>67677</v>
      </c>
      <c r="D12080" t="s">
        <v>67677</v>
      </c>
      <c r="E12080" t="str">
        <f t="shared" si="188"/>
        <v>557110 - GARDETTE JANNOT  MARIE-FRANCOISE - PAC ERGON</v>
      </c>
      <c r="F12080" t="s">
        <v>1710</v>
      </c>
      <c r="G12080" t="s">
        <v>67676</v>
      </c>
      <c r="I12080" t="s">
        <v>67675</v>
      </c>
      <c r="K12080" t="s">
        <v>208</v>
      </c>
      <c r="L12080" t="s">
        <v>67674</v>
      </c>
      <c r="N12080" t="s">
        <v>208</v>
      </c>
      <c r="O12080" t="s">
        <v>476</v>
      </c>
      <c r="P12080" t="s">
        <v>476</v>
      </c>
    </row>
    <row r="12081" spans="1:16">
      <c r="A12081" s="484" t="s">
        <v>32867</v>
      </c>
      <c r="B12081" s="485" t="s">
        <v>32866</v>
      </c>
      <c r="C12081" t="s">
        <v>32865</v>
      </c>
      <c r="D12081" t="s">
        <v>32864</v>
      </c>
      <c r="E12081" t="str">
        <f t="shared" si="188"/>
        <v>609031 - NOVEI</v>
      </c>
      <c r="F12081" t="s">
        <v>22107</v>
      </c>
      <c r="G12081" t="s">
        <v>32863</v>
      </c>
      <c r="H12081" t="s">
        <v>32862</v>
      </c>
      <c r="I12081" t="s">
        <v>32861</v>
      </c>
      <c r="J12081" t="s">
        <v>32860</v>
      </c>
      <c r="K12081" t="s">
        <v>208</v>
      </c>
      <c r="L12081" t="s">
        <v>32859</v>
      </c>
      <c r="N12081" t="s">
        <v>207</v>
      </c>
      <c r="O12081" t="s">
        <v>476</v>
      </c>
      <c r="P12081" t="s">
        <v>476</v>
      </c>
    </row>
    <row r="12082" spans="1:16">
      <c r="A12082" s="484" t="s">
        <v>20597</v>
      </c>
      <c r="B12082" s="485" t="s">
        <v>20596</v>
      </c>
      <c r="C12082" t="s">
        <v>20595</v>
      </c>
      <c r="D12082" t="s">
        <v>20594</v>
      </c>
      <c r="E12082" t="str">
        <f t="shared" si="188"/>
        <v>505043 - SAJE FORMATIONS IGM</v>
      </c>
      <c r="F12082" t="s">
        <v>14360</v>
      </c>
      <c r="G12082" t="s">
        <v>20593</v>
      </c>
      <c r="I12082" t="s">
        <v>20592</v>
      </c>
      <c r="J12082" t="s">
        <v>20591</v>
      </c>
      <c r="K12082" t="s">
        <v>20590</v>
      </c>
      <c r="L12082" t="s">
        <v>20589</v>
      </c>
      <c r="N12082" t="s">
        <v>208</v>
      </c>
      <c r="O12082" t="s">
        <v>476</v>
      </c>
      <c r="P12082" t="s">
        <v>476</v>
      </c>
    </row>
    <row r="12083" spans="1:16">
      <c r="A12083" s="484" t="s">
        <v>134803</v>
      </c>
      <c r="B12083" s="485" t="s">
        <v>134802</v>
      </c>
      <c r="C12083" t="s">
        <v>134801</v>
      </c>
      <c r="D12083" t="s">
        <v>134801</v>
      </c>
      <c r="E12083" t="str">
        <f t="shared" si="188"/>
        <v>598150 - ADALIANCE</v>
      </c>
      <c r="F12083" t="s">
        <v>126862</v>
      </c>
      <c r="G12083" t="s">
        <v>134800</v>
      </c>
      <c r="I12083" t="s">
        <v>1406</v>
      </c>
      <c r="J12083" t="s">
        <v>134799</v>
      </c>
      <c r="K12083" t="s">
        <v>208</v>
      </c>
      <c r="L12083" t="s">
        <v>134798</v>
      </c>
      <c r="N12083" t="s">
        <v>208</v>
      </c>
      <c r="O12083" t="s">
        <v>476</v>
      </c>
      <c r="P12083" t="s">
        <v>476</v>
      </c>
    </row>
    <row r="12084" spans="1:16">
      <c r="A12084" s="484" t="s">
        <v>2964</v>
      </c>
      <c r="B12084" s="485" t="s">
        <v>2963</v>
      </c>
      <c r="C12084" t="s">
        <v>2962</v>
      </c>
      <c r="D12084" t="s">
        <v>2962</v>
      </c>
      <c r="E12084" t="str">
        <f t="shared" si="188"/>
        <v>460217 - VOYELLE</v>
      </c>
      <c r="F12084" t="s">
        <v>2961</v>
      </c>
      <c r="G12084" t="s">
        <v>2960</v>
      </c>
      <c r="I12084" t="s">
        <v>2959</v>
      </c>
      <c r="J12084" t="s">
        <v>2958</v>
      </c>
      <c r="K12084" t="s">
        <v>208</v>
      </c>
      <c r="L12084" t="s">
        <v>2957</v>
      </c>
      <c r="N12084" t="s">
        <v>208</v>
      </c>
      <c r="O12084" t="s">
        <v>476</v>
      </c>
      <c r="P12084" t="s">
        <v>476</v>
      </c>
    </row>
    <row r="12085" spans="1:16">
      <c r="A12085" s="484" t="s">
        <v>48585</v>
      </c>
      <c r="B12085" s="485" t="s">
        <v>48584</v>
      </c>
      <c r="C12085" t="s">
        <v>48583</v>
      </c>
      <c r="D12085" t="s">
        <v>48583</v>
      </c>
      <c r="E12085" t="str">
        <f t="shared" si="188"/>
        <v>545892 - KALAMUS GUADELOUPE</v>
      </c>
      <c r="F12085" t="s">
        <v>2651</v>
      </c>
      <c r="G12085" t="s">
        <v>48582</v>
      </c>
      <c r="H12085" t="s">
        <v>48581</v>
      </c>
      <c r="I12085" t="s">
        <v>5660</v>
      </c>
      <c r="J12085" t="s">
        <v>48580</v>
      </c>
      <c r="K12085" t="s">
        <v>208</v>
      </c>
      <c r="L12085" t="s">
        <v>48579</v>
      </c>
      <c r="N12085" t="s">
        <v>208</v>
      </c>
      <c r="O12085" t="s">
        <v>476</v>
      </c>
      <c r="P12085" t="s">
        <v>476</v>
      </c>
    </row>
    <row r="12086" spans="1:16">
      <c r="A12086" s="484" t="s">
        <v>40750</v>
      </c>
      <c r="B12086" s="485" t="s">
        <v>40749</v>
      </c>
      <c r="C12086" t="s">
        <v>40748</v>
      </c>
      <c r="D12086" t="s">
        <v>40747</v>
      </c>
      <c r="E12086" t="str">
        <f t="shared" si="188"/>
        <v>636514 - MADE IN MONTREUIL</v>
      </c>
      <c r="F12086" t="s">
        <v>2801</v>
      </c>
      <c r="G12086" t="s">
        <v>40746</v>
      </c>
      <c r="I12086" t="s">
        <v>4951</v>
      </c>
      <c r="J12086" t="s">
        <v>40745</v>
      </c>
      <c r="K12086" t="s">
        <v>208</v>
      </c>
      <c r="L12086" t="s">
        <v>40744</v>
      </c>
      <c r="N12086" t="s">
        <v>208</v>
      </c>
      <c r="O12086" t="s">
        <v>476</v>
      </c>
      <c r="P12086" t="s">
        <v>476</v>
      </c>
    </row>
    <row r="12087" spans="1:16">
      <c r="A12087" s="484" t="s">
        <v>77330</v>
      </c>
      <c r="B12087" s="485" t="s">
        <v>77329</v>
      </c>
      <c r="C12087" t="s">
        <v>77328</v>
      </c>
      <c r="D12087" t="s">
        <v>77327</v>
      </c>
      <c r="E12087" t="str">
        <f t="shared" si="188"/>
        <v>647457 - ETC PDL LA BOISSIERE DES LANDES</v>
      </c>
      <c r="F12087" t="s">
        <v>10536</v>
      </c>
      <c r="G12087" t="s">
        <v>77326</v>
      </c>
      <c r="I12087" t="s">
        <v>77325</v>
      </c>
      <c r="J12087" t="s">
        <v>77324</v>
      </c>
      <c r="K12087" t="s">
        <v>208</v>
      </c>
      <c r="L12087" t="s">
        <v>77323</v>
      </c>
      <c r="N12087" t="s">
        <v>208</v>
      </c>
      <c r="O12087" t="s">
        <v>476</v>
      </c>
      <c r="P12087" t="s">
        <v>476</v>
      </c>
    </row>
    <row r="12088" spans="1:16">
      <c r="A12088" s="484" t="s">
        <v>77335</v>
      </c>
      <c r="B12088" s="485" t="s">
        <v>77334</v>
      </c>
      <c r="C12088" t="s">
        <v>77333</v>
      </c>
      <c r="D12088" t="s">
        <v>77333</v>
      </c>
      <c r="E12088" t="str">
        <f t="shared" si="188"/>
        <v>608993 - ETC CEVENNES</v>
      </c>
      <c r="F12088" t="s">
        <v>28045</v>
      </c>
      <c r="G12088" t="s">
        <v>77332</v>
      </c>
      <c r="I12088" t="s">
        <v>76589</v>
      </c>
      <c r="J12088" t="s">
        <v>77324</v>
      </c>
      <c r="K12088" t="s">
        <v>208</v>
      </c>
      <c r="L12088" t="s">
        <v>77331</v>
      </c>
      <c r="N12088" t="s">
        <v>208</v>
      </c>
      <c r="O12088" t="s">
        <v>476</v>
      </c>
      <c r="P12088" t="s">
        <v>476</v>
      </c>
    </row>
    <row r="12089" spans="1:16">
      <c r="A12089" s="484" t="s">
        <v>123196</v>
      </c>
      <c r="B12089" s="485" t="s">
        <v>123195</v>
      </c>
      <c r="C12089" t="s">
        <v>123194</v>
      </c>
      <c r="D12089" t="s">
        <v>123193</v>
      </c>
      <c r="E12089" t="str">
        <f t="shared" si="188"/>
        <v>572287 - ARABESC ASS</v>
      </c>
      <c r="F12089" t="s">
        <v>1513</v>
      </c>
      <c r="G12089" t="s">
        <v>123192</v>
      </c>
      <c r="I12089" t="s">
        <v>1542</v>
      </c>
      <c r="J12089" t="s">
        <v>123191</v>
      </c>
      <c r="K12089" t="s">
        <v>208</v>
      </c>
      <c r="L12089" t="s">
        <v>123190</v>
      </c>
      <c r="N12089" t="s">
        <v>208</v>
      </c>
      <c r="O12089" t="s">
        <v>476</v>
      </c>
      <c r="P12089" t="s">
        <v>476</v>
      </c>
    </row>
    <row r="12090" spans="1:16">
      <c r="A12090" s="484" t="s">
        <v>1787</v>
      </c>
      <c r="B12090" s="485" t="s">
        <v>1786</v>
      </c>
      <c r="C12090" t="s">
        <v>1785</v>
      </c>
      <c r="D12090" t="s">
        <v>1785</v>
      </c>
      <c r="E12090" t="str">
        <f t="shared" si="188"/>
        <v>640852 - WYNNE FLORIAN</v>
      </c>
      <c r="F12090" t="s">
        <v>1784</v>
      </c>
      <c r="G12090" t="s">
        <v>1783</v>
      </c>
      <c r="H12090" t="s">
        <v>1782</v>
      </c>
      <c r="I12090" t="s">
        <v>1781</v>
      </c>
      <c r="J12090" t="s">
        <v>1780</v>
      </c>
      <c r="K12090" t="s">
        <v>208</v>
      </c>
      <c r="L12090" t="s">
        <v>1779</v>
      </c>
      <c r="N12090" t="s">
        <v>208</v>
      </c>
      <c r="O12090" t="s">
        <v>476</v>
      </c>
      <c r="P12090" t="s">
        <v>476</v>
      </c>
    </row>
    <row r="12091" spans="1:16">
      <c r="A12091" s="484" t="s">
        <v>78487</v>
      </c>
      <c r="B12091" s="485" t="s">
        <v>78469</v>
      </c>
      <c r="C12091" t="s">
        <v>78481</v>
      </c>
      <c r="D12091" t="s">
        <v>78486</v>
      </c>
      <c r="E12091" t="str">
        <f t="shared" si="188"/>
        <v>529862 - ESGCV RENNES</v>
      </c>
      <c r="F12091" t="s">
        <v>6481</v>
      </c>
      <c r="G12091" t="s">
        <v>78485</v>
      </c>
      <c r="I12091" t="s">
        <v>3364</v>
      </c>
      <c r="J12091" t="s">
        <v>78484</v>
      </c>
      <c r="K12091" t="s">
        <v>208</v>
      </c>
      <c r="L12091" t="s">
        <v>78483</v>
      </c>
      <c r="N12091" t="s">
        <v>207</v>
      </c>
      <c r="O12091" t="s">
        <v>476</v>
      </c>
      <c r="P12091" t="s">
        <v>476</v>
      </c>
    </row>
    <row r="12092" spans="1:16">
      <c r="A12092" s="484" t="s">
        <v>78470</v>
      </c>
      <c r="B12092" s="485" t="s">
        <v>78469</v>
      </c>
      <c r="C12092" t="s">
        <v>78468</v>
      </c>
      <c r="D12092" t="s">
        <v>78468</v>
      </c>
      <c r="E12092" t="str">
        <f t="shared" si="188"/>
        <v>634177 - ESGCV-IICP</v>
      </c>
      <c r="F12092" t="s">
        <v>26949</v>
      </c>
      <c r="G12092" t="s">
        <v>78467</v>
      </c>
      <c r="I12092" t="s">
        <v>626</v>
      </c>
      <c r="K12092" t="s">
        <v>208</v>
      </c>
      <c r="L12092" t="s">
        <v>78466</v>
      </c>
      <c r="N12092" t="s">
        <v>207</v>
      </c>
      <c r="O12092" t="s">
        <v>476</v>
      </c>
      <c r="P12092" t="s">
        <v>476</v>
      </c>
    </row>
    <row r="12093" spans="1:16">
      <c r="A12093" s="484" t="s">
        <v>78503</v>
      </c>
      <c r="B12093" s="485" t="s">
        <v>78469</v>
      </c>
      <c r="C12093" t="s">
        <v>78481</v>
      </c>
      <c r="D12093" t="s">
        <v>78502</v>
      </c>
      <c r="E12093" t="str">
        <f t="shared" si="188"/>
        <v>513970 - ESGCV MONTPELLIER</v>
      </c>
      <c r="F12093" t="s">
        <v>707</v>
      </c>
      <c r="G12093" t="s">
        <v>78501</v>
      </c>
      <c r="H12093" t="s">
        <v>78500</v>
      </c>
      <c r="I12093" t="s">
        <v>1542</v>
      </c>
      <c r="J12093" t="s">
        <v>78499</v>
      </c>
      <c r="K12093" t="s">
        <v>208</v>
      </c>
      <c r="L12093" t="s">
        <v>78498</v>
      </c>
      <c r="N12093" t="s">
        <v>208</v>
      </c>
      <c r="O12093" t="s">
        <v>476</v>
      </c>
      <c r="P12093" t="s">
        <v>476</v>
      </c>
    </row>
    <row r="12094" spans="1:16">
      <c r="A12094" s="484" t="s">
        <v>78520</v>
      </c>
      <c r="B12094" s="485" t="s">
        <v>78469</v>
      </c>
      <c r="C12094" t="s">
        <v>78481</v>
      </c>
      <c r="D12094" t="s">
        <v>78519</v>
      </c>
      <c r="E12094" t="str">
        <f t="shared" si="188"/>
        <v>521577 - ESGCV BORDEAUX</v>
      </c>
      <c r="F12094" t="s">
        <v>3795</v>
      </c>
      <c r="G12094" t="s">
        <v>78518</v>
      </c>
      <c r="H12094" t="s">
        <v>78517</v>
      </c>
      <c r="I12094" t="s">
        <v>749</v>
      </c>
      <c r="J12094" t="s">
        <v>78516</v>
      </c>
      <c r="K12094" t="s">
        <v>208</v>
      </c>
      <c r="L12094" t="s">
        <v>78515</v>
      </c>
      <c r="N12094" t="s">
        <v>207</v>
      </c>
      <c r="O12094" t="s">
        <v>476</v>
      </c>
      <c r="P12094" t="s">
        <v>476</v>
      </c>
    </row>
    <row r="12095" spans="1:16">
      <c r="A12095" s="484" t="s">
        <v>78482</v>
      </c>
      <c r="B12095" s="485" t="s">
        <v>78469</v>
      </c>
      <c r="C12095" t="s">
        <v>78481</v>
      </c>
      <c r="D12095" t="s">
        <v>78480</v>
      </c>
      <c r="E12095" t="str">
        <f t="shared" si="188"/>
        <v>632016 - ESGCV TOURS</v>
      </c>
      <c r="F12095" t="s">
        <v>1610</v>
      </c>
      <c r="G12095" t="s">
        <v>78479</v>
      </c>
      <c r="H12095" t="s">
        <v>78478</v>
      </c>
      <c r="I12095" t="s">
        <v>1799</v>
      </c>
      <c r="K12095" t="s">
        <v>208</v>
      </c>
      <c r="L12095" t="s">
        <v>78477</v>
      </c>
      <c r="N12095" t="s">
        <v>207</v>
      </c>
      <c r="O12095" t="s">
        <v>476</v>
      </c>
      <c r="P12095" t="s">
        <v>476</v>
      </c>
    </row>
    <row r="12096" spans="1:16">
      <c r="A12096" s="484" t="s">
        <v>78492</v>
      </c>
      <c r="B12096" s="485" t="s">
        <v>78469</v>
      </c>
      <c r="C12096" t="s">
        <v>78481</v>
      </c>
      <c r="D12096" t="s">
        <v>78491</v>
      </c>
      <c r="E12096" t="str">
        <f t="shared" si="188"/>
        <v>487818 - ESGCV PARIS</v>
      </c>
      <c r="F12096" t="s">
        <v>12618</v>
      </c>
      <c r="G12096" t="s">
        <v>78490</v>
      </c>
      <c r="I12096" t="s">
        <v>7159</v>
      </c>
      <c r="J12096" t="s">
        <v>78489</v>
      </c>
      <c r="K12096" t="s">
        <v>208</v>
      </c>
      <c r="L12096" t="s">
        <v>78488</v>
      </c>
      <c r="N12096" t="s">
        <v>207</v>
      </c>
      <c r="O12096" t="s">
        <v>476</v>
      </c>
      <c r="P12096" t="s">
        <v>476</v>
      </c>
    </row>
    <row r="12097" spans="1:16">
      <c r="A12097" s="484" t="s">
        <v>78509</v>
      </c>
      <c r="B12097" s="485" t="s">
        <v>78469</v>
      </c>
      <c r="C12097" t="s">
        <v>78481</v>
      </c>
      <c r="D12097" t="s">
        <v>78508</v>
      </c>
      <c r="E12097" t="str">
        <f t="shared" si="188"/>
        <v>599293 - ESGCV LABEGE</v>
      </c>
      <c r="F12097" t="s">
        <v>5627</v>
      </c>
      <c r="G12097" t="s">
        <v>78507</v>
      </c>
      <c r="H12097" t="s">
        <v>78506</v>
      </c>
      <c r="I12097" t="s">
        <v>4726</v>
      </c>
      <c r="J12097" t="s">
        <v>78505</v>
      </c>
      <c r="K12097" t="s">
        <v>208</v>
      </c>
      <c r="L12097" t="s">
        <v>78504</v>
      </c>
      <c r="N12097" t="s">
        <v>207</v>
      </c>
      <c r="O12097" t="s">
        <v>476</v>
      </c>
      <c r="P12097" t="s">
        <v>476</v>
      </c>
    </row>
    <row r="12098" spans="1:16">
      <c r="A12098" s="484" t="s">
        <v>78476</v>
      </c>
      <c r="B12098" s="485" t="s">
        <v>78469</v>
      </c>
      <c r="C12098" t="s">
        <v>78475</v>
      </c>
      <c r="D12098" t="s">
        <v>78474</v>
      </c>
      <c r="E12098" t="str">
        <f t="shared" ref="E12098:E12161" si="189">_xlfn.CONCAT(L12098," - ",D12098)</f>
        <v>664418 - ESGCV AIX EN PROVENCE</v>
      </c>
      <c r="F12098" t="s">
        <v>7447</v>
      </c>
      <c r="G12098" t="s">
        <v>78473</v>
      </c>
      <c r="I12098" t="s">
        <v>596</v>
      </c>
      <c r="J12098" t="s">
        <v>78472</v>
      </c>
      <c r="K12098" t="s">
        <v>208</v>
      </c>
      <c r="L12098" t="s">
        <v>78471</v>
      </c>
      <c r="N12098" t="s">
        <v>207</v>
      </c>
      <c r="O12098" t="s">
        <v>476</v>
      </c>
      <c r="P12098" t="s">
        <v>476</v>
      </c>
    </row>
    <row r="12099" spans="1:16">
      <c r="A12099" s="484" t="s">
        <v>78514</v>
      </c>
      <c r="B12099" s="485" t="s">
        <v>78469</v>
      </c>
      <c r="C12099" t="s">
        <v>78481</v>
      </c>
      <c r="D12099" t="s">
        <v>78513</v>
      </c>
      <c r="E12099" t="str">
        <f t="shared" si="189"/>
        <v>678727 - ESGCV COURBEVOIE</v>
      </c>
      <c r="F12099" t="s">
        <v>6592</v>
      </c>
      <c r="G12099" t="s">
        <v>78512</v>
      </c>
      <c r="I12099" t="s">
        <v>569</v>
      </c>
      <c r="J12099" t="s">
        <v>78511</v>
      </c>
      <c r="K12099" t="s">
        <v>208</v>
      </c>
      <c r="L12099" t="s">
        <v>78510</v>
      </c>
      <c r="N12099" t="s">
        <v>207</v>
      </c>
      <c r="O12099" t="s">
        <v>476</v>
      </c>
      <c r="P12099" t="s">
        <v>476</v>
      </c>
    </row>
    <row r="12100" spans="1:16">
      <c r="A12100" s="484" t="s">
        <v>78497</v>
      </c>
      <c r="B12100" s="485" t="s">
        <v>78469</v>
      </c>
      <c r="C12100" t="s">
        <v>78481</v>
      </c>
      <c r="D12100" t="s">
        <v>78496</v>
      </c>
      <c r="E12100" t="str">
        <f t="shared" si="189"/>
        <v>659691 - ESGCV NANTES</v>
      </c>
      <c r="F12100" t="s">
        <v>22519</v>
      </c>
      <c r="G12100" t="s">
        <v>78495</v>
      </c>
      <c r="I12100" t="s">
        <v>1837</v>
      </c>
      <c r="J12100" t="s">
        <v>78494</v>
      </c>
      <c r="K12100" t="s">
        <v>208</v>
      </c>
      <c r="L12100" t="s">
        <v>78493</v>
      </c>
      <c r="N12100" t="s">
        <v>207</v>
      </c>
      <c r="O12100" t="s">
        <v>476</v>
      </c>
      <c r="P12100" t="s">
        <v>476</v>
      </c>
    </row>
    <row r="12101" spans="1:16">
      <c r="A12101" s="484" t="s">
        <v>44647</v>
      </c>
      <c r="B12101" s="485" t="s">
        <v>44646</v>
      </c>
      <c r="C12101" t="s">
        <v>44645</v>
      </c>
      <c r="D12101" t="s">
        <v>44645</v>
      </c>
      <c r="E12101" t="str">
        <f t="shared" si="189"/>
        <v>531893 - LE TEMPS DU MOUVEMENT</v>
      </c>
      <c r="F12101" t="s">
        <v>1554</v>
      </c>
      <c r="G12101" t="s">
        <v>44644</v>
      </c>
      <c r="I12101" t="s">
        <v>603</v>
      </c>
      <c r="J12101" t="s">
        <v>44643</v>
      </c>
      <c r="K12101" t="s">
        <v>208</v>
      </c>
      <c r="L12101" t="s">
        <v>44642</v>
      </c>
      <c r="N12101" t="s">
        <v>208</v>
      </c>
      <c r="O12101" t="s">
        <v>476</v>
      </c>
      <c r="P12101" t="s">
        <v>476</v>
      </c>
    </row>
    <row r="12102" spans="1:16">
      <c r="A12102" s="484" t="s">
        <v>35613</v>
      </c>
      <c r="B12102" s="485" t="s">
        <v>35612</v>
      </c>
      <c r="C12102" t="s">
        <v>35611</v>
      </c>
      <c r="D12102" t="s">
        <v>35610</v>
      </c>
      <c r="E12102" t="str">
        <f t="shared" si="189"/>
        <v>570175 - MODULA FORMATION BRUGES</v>
      </c>
      <c r="F12102" t="s">
        <v>9520</v>
      </c>
      <c r="G12102" t="s">
        <v>35609</v>
      </c>
      <c r="I12102" t="s">
        <v>7077</v>
      </c>
      <c r="J12102" t="s">
        <v>35608</v>
      </c>
      <c r="K12102" t="s">
        <v>208</v>
      </c>
      <c r="L12102" t="s">
        <v>35607</v>
      </c>
      <c r="N12102" t="s">
        <v>208</v>
      </c>
      <c r="O12102" t="s">
        <v>476</v>
      </c>
      <c r="P12102" t="s">
        <v>476</v>
      </c>
    </row>
    <row r="12103" spans="1:16">
      <c r="A12103" s="484" t="s">
        <v>63520</v>
      </c>
      <c r="B12103" s="485" t="s">
        <v>63519</v>
      </c>
      <c r="C12103" t="s">
        <v>63518</v>
      </c>
      <c r="D12103" t="s">
        <v>63517</v>
      </c>
      <c r="E12103" t="str">
        <f t="shared" si="189"/>
        <v>659423 - GCS TESIS LE PORT</v>
      </c>
      <c r="F12103" t="s">
        <v>930</v>
      </c>
      <c r="G12103" t="s">
        <v>63516</v>
      </c>
      <c r="H12103" t="s">
        <v>63515</v>
      </c>
      <c r="I12103" t="s">
        <v>24541</v>
      </c>
      <c r="J12103" t="s">
        <v>63514</v>
      </c>
      <c r="K12103" t="s">
        <v>208</v>
      </c>
      <c r="L12103" t="s">
        <v>63513</v>
      </c>
      <c r="N12103" t="s">
        <v>208</v>
      </c>
      <c r="O12103" t="s">
        <v>476</v>
      </c>
      <c r="P12103" t="s">
        <v>476</v>
      </c>
    </row>
    <row r="12104" spans="1:16">
      <c r="A12104" s="484" t="s">
        <v>19135</v>
      </c>
      <c r="B12104" s="485" t="s">
        <v>19134</v>
      </c>
      <c r="C12104" t="s">
        <v>19133</v>
      </c>
      <c r="D12104" t="s">
        <v>19133</v>
      </c>
      <c r="E12104" t="str">
        <f t="shared" si="189"/>
        <v>447377 - SCHNEIDER MATERNOLOGIE</v>
      </c>
      <c r="F12104" t="s">
        <v>831</v>
      </c>
      <c r="G12104" t="s">
        <v>19132</v>
      </c>
      <c r="I12104" t="s">
        <v>19131</v>
      </c>
      <c r="J12104" t="s">
        <v>19130</v>
      </c>
      <c r="K12104" t="s">
        <v>19129</v>
      </c>
      <c r="L12104" t="s">
        <v>19128</v>
      </c>
      <c r="N12104" t="s">
        <v>208</v>
      </c>
      <c r="O12104" t="s">
        <v>476</v>
      </c>
      <c r="P12104" t="s">
        <v>476</v>
      </c>
    </row>
    <row r="12105" spans="1:16">
      <c r="A12105" s="484" t="s">
        <v>134292</v>
      </c>
      <c r="B12105" s="485" t="s">
        <v>134291</v>
      </c>
      <c r="C12105" t="s">
        <v>134290</v>
      </c>
      <c r="D12105" t="s">
        <v>134289</v>
      </c>
      <c r="E12105" t="str">
        <f t="shared" si="189"/>
        <v>444054 - ADN FORMATION PREVENTION</v>
      </c>
      <c r="F12105" t="s">
        <v>15613</v>
      </c>
      <c r="G12105" t="s">
        <v>134288</v>
      </c>
      <c r="H12105" t="s">
        <v>134287</v>
      </c>
      <c r="I12105" t="s">
        <v>643</v>
      </c>
      <c r="J12105" t="s">
        <v>134286</v>
      </c>
      <c r="K12105" t="s">
        <v>208</v>
      </c>
      <c r="L12105" t="s">
        <v>134285</v>
      </c>
      <c r="N12105" t="s">
        <v>208</v>
      </c>
      <c r="O12105" t="s">
        <v>476</v>
      </c>
      <c r="P12105" t="s">
        <v>476</v>
      </c>
    </row>
    <row r="12106" spans="1:16">
      <c r="A12106" s="484" t="s">
        <v>49765</v>
      </c>
      <c r="B12106" s="485" t="s">
        <v>49764</v>
      </c>
      <c r="C12106" t="s">
        <v>49763</v>
      </c>
      <c r="D12106" t="s">
        <v>49763</v>
      </c>
      <c r="E12106" t="str">
        <f t="shared" si="189"/>
        <v>519560 - IVOLVE</v>
      </c>
      <c r="F12106" t="s">
        <v>1222</v>
      </c>
      <c r="G12106" t="s">
        <v>49762</v>
      </c>
      <c r="I12106" t="s">
        <v>626</v>
      </c>
      <c r="J12106" t="s">
        <v>49761</v>
      </c>
      <c r="K12106" t="s">
        <v>208</v>
      </c>
      <c r="L12106" t="s">
        <v>49760</v>
      </c>
      <c r="N12106" t="s">
        <v>208</v>
      </c>
      <c r="O12106" t="s">
        <v>476</v>
      </c>
      <c r="P12106" t="s">
        <v>476</v>
      </c>
    </row>
    <row r="12107" spans="1:16">
      <c r="A12107" s="484" t="s">
        <v>110678</v>
      </c>
      <c r="B12107" s="485" t="s">
        <v>110677</v>
      </c>
      <c r="C12107" t="s">
        <v>110676</v>
      </c>
      <c r="D12107" t="s">
        <v>110676</v>
      </c>
      <c r="E12107" t="str">
        <f t="shared" si="189"/>
        <v>627355 - CAMILLE BETCH</v>
      </c>
      <c r="F12107" t="s">
        <v>19592</v>
      </c>
      <c r="G12107" t="s">
        <v>110675</v>
      </c>
      <c r="I12107" t="s">
        <v>579</v>
      </c>
      <c r="K12107" t="s">
        <v>208</v>
      </c>
      <c r="L12107" t="s">
        <v>110674</v>
      </c>
      <c r="N12107" t="s">
        <v>208</v>
      </c>
      <c r="O12107" t="s">
        <v>476</v>
      </c>
      <c r="P12107" t="s">
        <v>476</v>
      </c>
    </row>
    <row r="12108" spans="1:16">
      <c r="A12108" s="484" t="s">
        <v>49619</v>
      </c>
      <c r="B12108" s="485" t="s">
        <v>49618</v>
      </c>
      <c r="C12108" t="s">
        <v>49617</v>
      </c>
      <c r="D12108" t="s">
        <v>49617</v>
      </c>
      <c r="E12108" t="str">
        <f t="shared" si="189"/>
        <v>632806 - JALLET JEAN MARC</v>
      </c>
      <c r="F12108" t="s">
        <v>4384</v>
      </c>
      <c r="G12108" t="s">
        <v>49616</v>
      </c>
      <c r="I12108" t="s">
        <v>1321</v>
      </c>
      <c r="J12108" t="s">
        <v>49615</v>
      </c>
      <c r="K12108" t="s">
        <v>208</v>
      </c>
      <c r="L12108" t="s">
        <v>49614</v>
      </c>
      <c r="N12108" t="s">
        <v>208</v>
      </c>
      <c r="O12108" t="s">
        <v>476</v>
      </c>
      <c r="P12108" t="s">
        <v>476</v>
      </c>
    </row>
    <row r="12109" spans="1:16">
      <c r="A12109" s="484" t="s">
        <v>128163</v>
      </c>
      <c r="B12109" s="485" t="s">
        <v>128162</v>
      </c>
      <c r="C12109" t="s">
        <v>128161</v>
      </c>
      <c r="D12109" t="s">
        <v>128160</v>
      </c>
      <c r="E12109" t="str">
        <f t="shared" si="189"/>
        <v>632170 - ANNALEA</v>
      </c>
      <c r="F12109" t="s">
        <v>4591</v>
      </c>
      <c r="G12109" t="s">
        <v>128159</v>
      </c>
      <c r="I12109" t="s">
        <v>3364</v>
      </c>
      <c r="J12109" t="s">
        <v>128158</v>
      </c>
      <c r="K12109" t="s">
        <v>128157</v>
      </c>
      <c r="L12109" t="s">
        <v>128156</v>
      </c>
      <c r="N12109" t="s">
        <v>208</v>
      </c>
      <c r="O12109" t="s">
        <v>476</v>
      </c>
      <c r="P12109" t="s">
        <v>476</v>
      </c>
    </row>
    <row r="12110" spans="1:16">
      <c r="A12110" s="484" t="s">
        <v>78158</v>
      </c>
      <c r="B12110" s="485" t="s">
        <v>78157</v>
      </c>
      <c r="C12110" t="s">
        <v>78156</v>
      </c>
      <c r="D12110" t="s">
        <v>78155</v>
      </c>
      <c r="E12110" t="str">
        <f t="shared" si="189"/>
        <v>644640 - ERNC</v>
      </c>
      <c r="F12110" t="s">
        <v>42284</v>
      </c>
      <c r="G12110" t="s">
        <v>78154</v>
      </c>
      <c r="I12110" t="s">
        <v>78153</v>
      </c>
      <c r="J12110" t="s">
        <v>78152</v>
      </c>
      <c r="K12110" t="s">
        <v>208</v>
      </c>
      <c r="L12110" t="s">
        <v>78151</v>
      </c>
      <c r="N12110" t="s">
        <v>208</v>
      </c>
      <c r="O12110" t="s">
        <v>476</v>
      </c>
      <c r="P12110" t="s">
        <v>476</v>
      </c>
    </row>
    <row r="12111" spans="1:16">
      <c r="A12111" s="484" t="s">
        <v>130968</v>
      </c>
      <c r="B12111" s="485" t="s">
        <v>130967</v>
      </c>
      <c r="C12111" t="s">
        <v>130966</v>
      </c>
      <c r="D12111" t="s">
        <v>130965</v>
      </c>
      <c r="E12111" t="str">
        <f t="shared" si="189"/>
        <v>633770 - AKOYAS CHASSENEUIL DU POITOU</v>
      </c>
      <c r="F12111" t="s">
        <v>3552</v>
      </c>
      <c r="G12111" t="s">
        <v>130964</v>
      </c>
      <c r="H12111" t="s">
        <v>130963</v>
      </c>
      <c r="I12111" t="s">
        <v>17865</v>
      </c>
      <c r="J12111" t="s">
        <v>130962</v>
      </c>
      <c r="K12111" t="s">
        <v>208</v>
      </c>
      <c r="L12111" t="s">
        <v>130961</v>
      </c>
      <c r="N12111" t="s">
        <v>208</v>
      </c>
      <c r="O12111" t="s">
        <v>476</v>
      </c>
      <c r="P12111" t="s">
        <v>476</v>
      </c>
    </row>
    <row r="12112" spans="1:16">
      <c r="A12112" s="484" t="s">
        <v>111428</v>
      </c>
      <c r="B12112" s="485" t="s">
        <v>111427</v>
      </c>
      <c r="C12112" t="s">
        <v>111426</v>
      </c>
      <c r="D12112" t="s">
        <v>111425</v>
      </c>
      <c r="E12112" t="str">
        <f t="shared" si="189"/>
        <v>477990 - B4 EVENT ROQUEBRUNE SUR ARGENS</v>
      </c>
      <c r="F12112" t="s">
        <v>8040</v>
      </c>
      <c r="G12112" t="s">
        <v>111424</v>
      </c>
      <c r="I12112" t="s">
        <v>28764</v>
      </c>
      <c r="J12112" t="s">
        <v>111423</v>
      </c>
      <c r="K12112" t="s">
        <v>208</v>
      </c>
      <c r="L12112" t="s">
        <v>111422</v>
      </c>
      <c r="N12112" t="s">
        <v>208</v>
      </c>
      <c r="O12112" t="s">
        <v>476</v>
      </c>
      <c r="P12112" t="s">
        <v>476</v>
      </c>
    </row>
    <row r="12113" spans="1:16">
      <c r="A12113" s="484" t="s">
        <v>115814</v>
      </c>
      <c r="B12113" s="485" t="s">
        <v>115813</v>
      </c>
      <c r="C12113" t="s">
        <v>115812</v>
      </c>
      <c r="D12113" t="s">
        <v>115812</v>
      </c>
      <c r="E12113" t="str">
        <f t="shared" si="189"/>
        <v>564503 - AVI CONSEIL</v>
      </c>
      <c r="F12113" t="s">
        <v>12594</v>
      </c>
      <c r="G12113" t="s">
        <v>115811</v>
      </c>
      <c r="H12113" t="s">
        <v>115810</v>
      </c>
      <c r="I12113" t="s">
        <v>9251</v>
      </c>
      <c r="J12113" t="s">
        <v>115809</v>
      </c>
      <c r="K12113" t="s">
        <v>208</v>
      </c>
      <c r="L12113" t="s">
        <v>115808</v>
      </c>
      <c r="N12113" t="s">
        <v>208</v>
      </c>
      <c r="O12113" t="s">
        <v>476</v>
      </c>
      <c r="P12113" t="s">
        <v>476</v>
      </c>
    </row>
    <row r="12114" spans="1:16">
      <c r="A12114" s="484" t="s">
        <v>31314</v>
      </c>
      <c r="B12114" s="485" t="s">
        <v>31313</v>
      </c>
      <c r="C12114" t="s">
        <v>31312</v>
      </c>
      <c r="D12114" t="s">
        <v>31311</v>
      </c>
      <c r="E12114" t="str">
        <f t="shared" si="189"/>
        <v>498403 - OPEN FORMATION - ASS FORMATION PERIGUEUX</v>
      </c>
      <c r="F12114" t="s">
        <v>4190</v>
      </c>
      <c r="G12114" t="s">
        <v>31310</v>
      </c>
      <c r="I12114" t="s">
        <v>6135</v>
      </c>
      <c r="J12114" t="s">
        <v>31309</v>
      </c>
      <c r="K12114" t="s">
        <v>208</v>
      </c>
      <c r="L12114" t="s">
        <v>31308</v>
      </c>
      <c r="N12114" t="s">
        <v>208</v>
      </c>
      <c r="O12114" t="s">
        <v>476</v>
      </c>
      <c r="P12114" t="s">
        <v>476</v>
      </c>
    </row>
    <row r="12115" spans="1:16">
      <c r="A12115" s="484" t="s">
        <v>1812</v>
      </c>
      <c r="B12115" s="485" t="s">
        <v>1811</v>
      </c>
      <c r="C12115" t="s">
        <v>1810</v>
      </c>
      <c r="D12115" t="s">
        <v>1809</v>
      </c>
      <c r="E12115" t="str">
        <f t="shared" si="189"/>
        <v>534134 - WSI AB ET C WALL STREET ENGLISH AMIENS</v>
      </c>
      <c r="F12115" t="s">
        <v>1808</v>
      </c>
      <c r="G12115" t="s">
        <v>1807</v>
      </c>
      <c r="I12115" t="s">
        <v>1806</v>
      </c>
      <c r="J12115" t="s">
        <v>1805</v>
      </c>
      <c r="K12115" t="s">
        <v>208</v>
      </c>
      <c r="L12115" t="s">
        <v>1804</v>
      </c>
      <c r="N12115" t="s">
        <v>208</v>
      </c>
      <c r="O12115" t="s">
        <v>476</v>
      </c>
      <c r="P12115" t="s">
        <v>476</v>
      </c>
    </row>
    <row r="12116" spans="1:16">
      <c r="A12116" s="484" t="s">
        <v>45711</v>
      </c>
      <c r="B12116" s="485" t="s">
        <v>45710</v>
      </c>
      <c r="C12116" t="s">
        <v>45709</v>
      </c>
      <c r="D12116" t="s">
        <v>45709</v>
      </c>
      <c r="E12116" t="str">
        <f t="shared" si="189"/>
        <v>505018 - L'ARCA DELLE LINGUE</v>
      </c>
      <c r="F12116" t="s">
        <v>8350</v>
      </c>
      <c r="G12116" t="s">
        <v>45708</v>
      </c>
      <c r="I12116" t="s">
        <v>7016</v>
      </c>
      <c r="K12116" t="s">
        <v>208</v>
      </c>
      <c r="L12116" t="s">
        <v>45707</v>
      </c>
      <c r="N12116" t="s">
        <v>208</v>
      </c>
      <c r="O12116" t="s">
        <v>476</v>
      </c>
      <c r="P12116" t="s">
        <v>476</v>
      </c>
    </row>
    <row r="12117" spans="1:16">
      <c r="A12117" s="484" t="s">
        <v>112756</v>
      </c>
      <c r="B12117" s="485" t="s">
        <v>112755</v>
      </c>
      <c r="C12117" t="s">
        <v>112754</v>
      </c>
      <c r="D12117" t="s">
        <v>112754</v>
      </c>
      <c r="E12117" t="str">
        <f t="shared" si="189"/>
        <v>655739 - BOOK CONSEIL</v>
      </c>
      <c r="F12117" t="s">
        <v>22573</v>
      </c>
      <c r="G12117" t="s">
        <v>112753</v>
      </c>
      <c r="I12117" t="s">
        <v>1406</v>
      </c>
      <c r="J12117" t="s">
        <v>112752</v>
      </c>
      <c r="K12117" t="s">
        <v>208</v>
      </c>
      <c r="L12117" t="s">
        <v>112751</v>
      </c>
      <c r="N12117" t="s">
        <v>208</v>
      </c>
      <c r="O12117" t="s">
        <v>476</v>
      </c>
      <c r="P12117" t="s">
        <v>476</v>
      </c>
    </row>
    <row r="12118" spans="1:16">
      <c r="A12118" s="484" t="s">
        <v>111304</v>
      </c>
      <c r="B12118" s="485" t="s">
        <v>111303</v>
      </c>
      <c r="C12118" t="s">
        <v>111302</v>
      </c>
      <c r="D12118" t="s">
        <v>111302</v>
      </c>
      <c r="E12118" t="str">
        <f t="shared" si="189"/>
        <v>594702 - CABINET BIGNONEAU</v>
      </c>
      <c r="F12118" t="s">
        <v>111301</v>
      </c>
      <c r="G12118" t="s">
        <v>111300</v>
      </c>
      <c r="I12118" t="s">
        <v>12601</v>
      </c>
      <c r="J12118" t="s">
        <v>111299</v>
      </c>
      <c r="K12118" t="s">
        <v>208</v>
      </c>
      <c r="L12118" t="s">
        <v>111298</v>
      </c>
      <c r="N12118" t="s">
        <v>208</v>
      </c>
      <c r="O12118" t="s">
        <v>476</v>
      </c>
      <c r="P12118" t="s">
        <v>476</v>
      </c>
    </row>
    <row r="12119" spans="1:16">
      <c r="A12119" s="484" t="s">
        <v>118402</v>
      </c>
      <c r="B12119" s="485" t="s">
        <v>118401</v>
      </c>
      <c r="C12119" t="s">
        <v>118400</v>
      </c>
      <c r="D12119" t="s">
        <v>118399</v>
      </c>
      <c r="E12119" t="str">
        <f t="shared" si="189"/>
        <v>540742 - SPSU</v>
      </c>
      <c r="F12119" t="s">
        <v>1222</v>
      </c>
      <c r="G12119" t="s">
        <v>118398</v>
      </c>
      <c r="I12119" t="s">
        <v>626</v>
      </c>
      <c r="J12119" t="s">
        <v>118397</v>
      </c>
      <c r="K12119" t="s">
        <v>208</v>
      </c>
      <c r="L12119" t="s">
        <v>118396</v>
      </c>
      <c r="N12119" t="s">
        <v>208</v>
      </c>
      <c r="O12119" t="s">
        <v>476</v>
      </c>
      <c r="P12119" t="s">
        <v>476</v>
      </c>
    </row>
    <row r="12120" spans="1:16">
      <c r="A12120" s="484" t="s">
        <v>15132</v>
      </c>
      <c r="B12120" s="485" t="s">
        <v>15131</v>
      </c>
      <c r="C12120" t="s">
        <v>15130</v>
      </c>
      <c r="D12120" t="s">
        <v>15129</v>
      </c>
      <c r="E12120" t="str">
        <f t="shared" si="189"/>
        <v>683164 - SFO</v>
      </c>
      <c r="F12120" t="s">
        <v>637</v>
      </c>
      <c r="G12120" t="s">
        <v>15128</v>
      </c>
      <c r="I12120" t="s">
        <v>626</v>
      </c>
      <c r="J12120" t="s">
        <v>15127</v>
      </c>
      <c r="K12120" t="s">
        <v>208</v>
      </c>
      <c r="L12120" t="s">
        <v>15126</v>
      </c>
      <c r="N12120" t="s">
        <v>208</v>
      </c>
      <c r="O12120" t="s">
        <v>476</v>
      </c>
      <c r="P12120" t="s">
        <v>476</v>
      </c>
    </row>
    <row r="12121" spans="1:16">
      <c r="A12121" s="484" t="s">
        <v>18068</v>
      </c>
      <c r="B12121" s="485" t="s">
        <v>18067</v>
      </c>
      <c r="C12121" t="s">
        <v>18066</v>
      </c>
      <c r="D12121" t="s">
        <v>18065</v>
      </c>
      <c r="E12121" t="str">
        <f t="shared" si="189"/>
        <v>455854 - SENSIOLABS ASNIERES SUR SEINE</v>
      </c>
      <c r="F12121" t="s">
        <v>17962</v>
      </c>
      <c r="G12121" t="s">
        <v>18064</v>
      </c>
      <c r="H12121" t="s">
        <v>18063</v>
      </c>
      <c r="I12121" t="s">
        <v>2443</v>
      </c>
      <c r="J12121" t="s">
        <v>18062</v>
      </c>
      <c r="K12121" t="s">
        <v>208</v>
      </c>
      <c r="L12121" t="s">
        <v>18061</v>
      </c>
      <c r="N12121" t="s">
        <v>208</v>
      </c>
      <c r="O12121" t="s">
        <v>476</v>
      </c>
      <c r="P12121" t="s">
        <v>476</v>
      </c>
    </row>
    <row r="12122" spans="1:16">
      <c r="A12122" s="484" t="s">
        <v>80004</v>
      </c>
      <c r="B12122" s="485" t="s">
        <v>80003</v>
      </c>
      <c r="C12122" t="s">
        <v>80002</v>
      </c>
      <c r="D12122" t="s">
        <v>80002</v>
      </c>
      <c r="E12122" t="str">
        <f t="shared" si="189"/>
        <v>635431 - ENCARNA FORMATION</v>
      </c>
      <c r="F12122" t="s">
        <v>26736</v>
      </c>
      <c r="G12122" t="s">
        <v>80001</v>
      </c>
      <c r="H12122" t="s">
        <v>80000</v>
      </c>
      <c r="I12122" t="s">
        <v>79999</v>
      </c>
      <c r="J12122" t="s">
        <v>79998</v>
      </c>
      <c r="K12122" t="s">
        <v>208</v>
      </c>
      <c r="L12122" t="s">
        <v>79997</v>
      </c>
      <c r="N12122" t="s">
        <v>208</v>
      </c>
      <c r="O12122" t="s">
        <v>476</v>
      </c>
      <c r="P12122" t="s">
        <v>476</v>
      </c>
    </row>
    <row r="12123" spans="1:16">
      <c r="A12123" s="484" t="s">
        <v>23699</v>
      </c>
      <c r="B12123" s="485" t="s">
        <v>23698</v>
      </c>
      <c r="C12123" t="s">
        <v>23697</v>
      </c>
      <c r="D12123" t="s">
        <v>23697</v>
      </c>
      <c r="E12123" t="str">
        <f t="shared" si="189"/>
        <v>608051 - REALCONSEIL</v>
      </c>
      <c r="F12123" t="s">
        <v>3834</v>
      </c>
      <c r="G12123" t="s">
        <v>23696</v>
      </c>
      <c r="I12123" t="s">
        <v>1806</v>
      </c>
      <c r="J12123" t="s">
        <v>23695</v>
      </c>
      <c r="K12123" t="s">
        <v>208</v>
      </c>
      <c r="L12123" t="s">
        <v>23694</v>
      </c>
      <c r="N12123" t="s">
        <v>208</v>
      </c>
      <c r="O12123" t="s">
        <v>476</v>
      </c>
      <c r="P12123" t="s">
        <v>476</v>
      </c>
    </row>
    <row r="12124" spans="1:16">
      <c r="A12124" s="484" t="s">
        <v>124355</v>
      </c>
      <c r="B12124" s="485" t="s">
        <v>124354</v>
      </c>
      <c r="C12124" t="s">
        <v>124353</v>
      </c>
      <c r="D12124" t="s">
        <v>124352</v>
      </c>
      <c r="E12124" t="str">
        <f t="shared" si="189"/>
        <v>455349 - ASSO RESEAU DIFFERENT &amp; COMPETENT NOYAL SUR VILAINE</v>
      </c>
      <c r="F12124" t="s">
        <v>15439</v>
      </c>
      <c r="G12124" t="s">
        <v>59645</v>
      </c>
      <c r="H12124" t="s">
        <v>59644</v>
      </c>
      <c r="I12124" t="s">
        <v>23709</v>
      </c>
      <c r="J12124" t="s">
        <v>59643</v>
      </c>
      <c r="K12124" t="s">
        <v>208</v>
      </c>
      <c r="L12124" t="s">
        <v>124351</v>
      </c>
      <c r="N12124" t="s">
        <v>208</v>
      </c>
      <c r="O12124" t="s">
        <v>476</v>
      </c>
      <c r="P12124" t="s">
        <v>476</v>
      </c>
    </row>
    <row r="12125" spans="1:16">
      <c r="A12125" s="484" t="s">
        <v>36238</v>
      </c>
      <c r="B12125" s="485" t="s">
        <v>36237</v>
      </c>
      <c r="C12125" t="s">
        <v>36236</v>
      </c>
      <c r="D12125" t="s">
        <v>36235</v>
      </c>
      <c r="E12125" t="str">
        <f t="shared" si="189"/>
        <v>686750 - MGC CONSULTING - CABINET RH PARTNERS BESANCON</v>
      </c>
      <c r="F12125" t="s">
        <v>3072</v>
      </c>
      <c r="G12125" t="s">
        <v>36234</v>
      </c>
      <c r="I12125" t="s">
        <v>2666</v>
      </c>
      <c r="J12125" t="s">
        <v>36233</v>
      </c>
      <c r="K12125" t="s">
        <v>208</v>
      </c>
      <c r="L12125" t="s">
        <v>36232</v>
      </c>
      <c r="N12125" t="s">
        <v>208</v>
      </c>
      <c r="O12125" t="s">
        <v>476</v>
      </c>
      <c r="P12125" t="s">
        <v>476</v>
      </c>
    </row>
    <row r="12126" spans="1:16">
      <c r="A12126" s="484" t="s">
        <v>36821</v>
      </c>
      <c r="B12126" s="485" t="s">
        <v>36820</v>
      </c>
      <c r="C12126" t="s">
        <v>36819</v>
      </c>
      <c r="D12126" t="s">
        <v>36819</v>
      </c>
      <c r="E12126" t="str">
        <f t="shared" si="189"/>
        <v>632818 - MERCHET THAU LAURENCE DIANE</v>
      </c>
      <c r="F12126" t="s">
        <v>5819</v>
      </c>
      <c r="G12126" t="s">
        <v>36818</v>
      </c>
      <c r="H12126" t="s">
        <v>36817</v>
      </c>
      <c r="I12126" t="s">
        <v>4985</v>
      </c>
      <c r="J12126" t="s">
        <v>36816</v>
      </c>
      <c r="K12126" t="s">
        <v>208</v>
      </c>
      <c r="L12126" t="s">
        <v>36815</v>
      </c>
      <c r="N12126" t="s">
        <v>208</v>
      </c>
      <c r="O12126" t="s">
        <v>476</v>
      </c>
      <c r="P12126" t="s">
        <v>476</v>
      </c>
    </row>
    <row r="12127" spans="1:16">
      <c r="A12127" s="484" t="s">
        <v>136302</v>
      </c>
      <c r="B12127" s="485" t="s">
        <v>136301</v>
      </c>
      <c r="C12127" t="s">
        <v>136300</v>
      </c>
      <c r="D12127" t="s">
        <v>136299</v>
      </c>
      <c r="E12127" t="str">
        <f t="shared" si="189"/>
        <v>587400 - ACADEMIE LAX</v>
      </c>
      <c r="F12127" t="s">
        <v>22356</v>
      </c>
      <c r="G12127" t="s">
        <v>136298</v>
      </c>
      <c r="I12127" t="s">
        <v>1906</v>
      </c>
      <c r="J12127" t="s">
        <v>136297</v>
      </c>
      <c r="K12127" t="s">
        <v>208</v>
      </c>
      <c r="L12127" t="s">
        <v>136296</v>
      </c>
      <c r="N12127" t="s">
        <v>208</v>
      </c>
      <c r="O12127" t="s">
        <v>476</v>
      </c>
      <c r="P12127" t="s">
        <v>476</v>
      </c>
    </row>
    <row r="12128" spans="1:16">
      <c r="A12128" s="484" t="s">
        <v>44499</v>
      </c>
      <c r="B12128" s="485" t="s">
        <v>44498</v>
      </c>
      <c r="C12128" t="s">
        <v>492</v>
      </c>
      <c r="D12128" t="s">
        <v>44497</v>
      </c>
      <c r="E12128" t="str">
        <f t="shared" si="189"/>
        <v>609018 - LEARNING SHELTER</v>
      </c>
      <c r="F12128" t="s">
        <v>22356</v>
      </c>
      <c r="G12128" t="s">
        <v>8377</v>
      </c>
      <c r="I12128" t="s">
        <v>626</v>
      </c>
      <c r="K12128" t="s">
        <v>208</v>
      </c>
      <c r="L12128" t="s">
        <v>44496</v>
      </c>
      <c r="N12128" t="s">
        <v>208</v>
      </c>
      <c r="O12128" t="s">
        <v>476</v>
      </c>
      <c r="P12128" t="s">
        <v>476</v>
      </c>
    </row>
    <row r="12129" spans="1:16">
      <c r="A12129" s="484" t="s">
        <v>75006</v>
      </c>
      <c r="B12129" s="485" t="s">
        <v>75005</v>
      </c>
      <c r="C12129" t="s">
        <v>75004</v>
      </c>
      <c r="D12129" t="s">
        <v>75004</v>
      </c>
      <c r="E12129" t="str">
        <f t="shared" si="189"/>
        <v>490192 - EVENT ET FORMATION</v>
      </c>
      <c r="F12129" t="s">
        <v>22356</v>
      </c>
      <c r="G12129" t="s">
        <v>75003</v>
      </c>
      <c r="H12129" t="s">
        <v>75002</v>
      </c>
      <c r="I12129" t="s">
        <v>75001</v>
      </c>
      <c r="K12129" t="s">
        <v>208</v>
      </c>
      <c r="L12129" t="s">
        <v>75000</v>
      </c>
      <c r="N12129" t="s">
        <v>208</v>
      </c>
      <c r="O12129" t="s">
        <v>476</v>
      </c>
      <c r="P12129" t="s">
        <v>476</v>
      </c>
    </row>
    <row r="12130" spans="1:16">
      <c r="A12130" s="484" t="s">
        <v>105342</v>
      </c>
      <c r="B12130" s="485" t="s">
        <v>105341</v>
      </c>
      <c r="C12130" t="s">
        <v>105340</v>
      </c>
      <c r="D12130" t="s">
        <v>105339</v>
      </c>
      <c r="E12130" t="str">
        <f t="shared" si="189"/>
        <v>498671 - CEFIM TOURS</v>
      </c>
      <c r="F12130" t="s">
        <v>20760</v>
      </c>
      <c r="G12130" t="s">
        <v>105338</v>
      </c>
      <c r="I12130" t="s">
        <v>1799</v>
      </c>
      <c r="J12130" t="s">
        <v>105337</v>
      </c>
      <c r="K12130" t="s">
        <v>208</v>
      </c>
      <c r="L12130" t="s">
        <v>105336</v>
      </c>
      <c r="N12130" t="s">
        <v>207</v>
      </c>
      <c r="O12130" t="s">
        <v>476</v>
      </c>
      <c r="P12130" t="s">
        <v>476</v>
      </c>
    </row>
    <row r="12131" spans="1:16">
      <c r="A12131" s="484" t="s">
        <v>49306</v>
      </c>
      <c r="B12131" s="485" t="s">
        <v>49305</v>
      </c>
      <c r="C12131" t="s">
        <v>49304</v>
      </c>
      <c r="D12131" t="s">
        <v>49304</v>
      </c>
      <c r="E12131" t="str">
        <f t="shared" si="189"/>
        <v>634608 - JFORMATION JAQUELINE PILLARD</v>
      </c>
      <c r="F12131" t="s">
        <v>16692</v>
      </c>
      <c r="G12131" t="s">
        <v>49303</v>
      </c>
      <c r="I12131" t="s">
        <v>618</v>
      </c>
      <c r="K12131" t="s">
        <v>208</v>
      </c>
      <c r="L12131" t="s">
        <v>49302</v>
      </c>
      <c r="N12131" t="s">
        <v>208</v>
      </c>
      <c r="O12131" t="s">
        <v>476</v>
      </c>
      <c r="P12131" t="s">
        <v>476</v>
      </c>
    </row>
    <row r="12132" spans="1:16">
      <c r="A12132" s="484" t="s">
        <v>125679</v>
      </c>
      <c r="B12132" s="485" t="s">
        <v>125678</v>
      </c>
      <c r="C12132" t="s">
        <v>125677</v>
      </c>
      <c r="D12132" t="s">
        <v>125676</v>
      </c>
      <c r="E12132" t="str">
        <f t="shared" si="189"/>
        <v>450250 - CRAVS BRETAGNE</v>
      </c>
      <c r="F12132" t="s">
        <v>3834</v>
      </c>
      <c r="G12132" t="s">
        <v>125675</v>
      </c>
      <c r="H12132" t="s">
        <v>125674</v>
      </c>
      <c r="I12132" t="s">
        <v>125673</v>
      </c>
      <c r="K12132" t="s">
        <v>208</v>
      </c>
      <c r="L12132" t="s">
        <v>125672</v>
      </c>
      <c r="N12132" t="s">
        <v>208</v>
      </c>
      <c r="O12132" t="s">
        <v>476</v>
      </c>
      <c r="P12132" t="s">
        <v>476</v>
      </c>
    </row>
    <row r="12133" spans="1:16">
      <c r="A12133" s="484" t="s">
        <v>43662</v>
      </c>
      <c r="B12133" s="485" t="s">
        <v>43661</v>
      </c>
      <c r="C12133" t="s">
        <v>43660</v>
      </c>
      <c r="D12133" t="s">
        <v>43660</v>
      </c>
      <c r="E12133" t="str">
        <f t="shared" si="189"/>
        <v>632491 - LES CLES DE LA COMPETENCE</v>
      </c>
      <c r="F12133" t="s">
        <v>15784</v>
      </c>
      <c r="G12133" t="s">
        <v>43659</v>
      </c>
      <c r="I12133" t="s">
        <v>8055</v>
      </c>
      <c r="J12133" t="s">
        <v>43658</v>
      </c>
      <c r="K12133" t="s">
        <v>208</v>
      </c>
      <c r="L12133" t="s">
        <v>43657</v>
      </c>
      <c r="N12133" t="s">
        <v>208</v>
      </c>
      <c r="O12133" t="s">
        <v>476</v>
      </c>
      <c r="P12133" t="s">
        <v>476</v>
      </c>
    </row>
    <row r="12134" spans="1:16">
      <c r="A12134" s="484" t="s">
        <v>114409</v>
      </c>
      <c r="B12134" s="485" t="s">
        <v>114408</v>
      </c>
      <c r="C12134" t="s">
        <v>114407</v>
      </c>
      <c r="D12134" t="s">
        <v>114406</v>
      </c>
      <c r="E12134" t="str">
        <f t="shared" si="189"/>
        <v>538358 - BEL GARCIA NADINE</v>
      </c>
      <c r="F12134" t="s">
        <v>17504</v>
      </c>
      <c r="G12134" t="s">
        <v>114405</v>
      </c>
      <c r="I12134" t="s">
        <v>114404</v>
      </c>
      <c r="J12134" t="s">
        <v>114403</v>
      </c>
      <c r="K12134" t="s">
        <v>208</v>
      </c>
      <c r="L12134" t="s">
        <v>114402</v>
      </c>
      <c r="N12134" t="s">
        <v>208</v>
      </c>
      <c r="O12134" t="s">
        <v>476</v>
      </c>
      <c r="P12134" t="s">
        <v>476</v>
      </c>
    </row>
    <row r="12135" spans="1:16">
      <c r="A12135" s="484" t="s">
        <v>11350</v>
      </c>
      <c r="B12135" s="485" t="s">
        <v>11349</v>
      </c>
      <c r="C12135" t="s">
        <v>11348</v>
      </c>
      <c r="D12135" t="s">
        <v>11348</v>
      </c>
      <c r="E12135" t="str">
        <f t="shared" si="189"/>
        <v>543986 - TAKE THE PLUNGE - MORTIMER ENGLISH CLUB</v>
      </c>
      <c r="F12135" t="s">
        <v>11347</v>
      </c>
      <c r="G12135" t="s">
        <v>11346</v>
      </c>
      <c r="I12135" t="s">
        <v>5789</v>
      </c>
      <c r="J12135" t="s">
        <v>11345</v>
      </c>
      <c r="K12135" t="s">
        <v>208</v>
      </c>
      <c r="L12135" t="s">
        <v>11344</v>
      </c>
      <c r="N12135" t="s">
        <v>208</v>
      </c>
      <c r="O12135" t="s">
        <v>476</v>
      </c>
      <c r="P12135" t="s">
        <v>476</v>
      </c>
    </row>
    <row r="12136" spans="1:16">
      <c r="A12136" s="484" t="s">
        <v>113368</v>
      </c>
      <c r="B12136" s="485" t="s">
        <v>113367</v>
      </c>
      <c r="C12136" t="s">
        <v>113366</v>
      </c>
      <c r="D12136" t="s">
        <v>113366</v>
      </c>
      <c r="E12136" t="str">
        <f t="shared" si="189"/>
        <v>507090 - BIORISK EXPERTISE</v>
      </c>
      <c r="F12136" t="s">
        <v>1817</v>
      </c>
      <c r="G12136" t="s">
        <v>113365</v>
      </c>
      <c r="I12136" t="s">
        <v>21320</v>
      </c>
      <c r="J12136" t="s">
        <v>113364</v>
      </c>
      <c r="K12136" t="s">
        <v>208</v>
      </c>
      <c r="L12136" t="s">
        <v>113363</v>
      </c>
      <c r="N12136" t="s">
        <v>208</v>
      </c>
      <c r="O12136" t="s">
        <v>476</v>
      </c>
      <c r="P12136" t="s">
        <v>476</v>
      </c>
    </row>
    <row r="12137" spans="1:16">
      <c r="A12137" s="484" t="s">
        <v>2592</v>
      </c>
      <c r="B12137" s="485" t="s">
        <v>2591</v>
      </c>
      <c r="C12137" t="s">
        <v>2590</v>
      </c>
      <c r="D12137" t="s">
        <v>2589</v>
      </c>
      <c r="E12137" t="str">
        <f t="shared" si="189"/>
        <v>647214 - WEC NEUILLY SUR MARNE</v>
      </c>
      <c r="F12137" t="s">
        <v>2588</v>
      </c>
      <c r="G12137" t="s">
        <v>2587</v>
      </c>
      <c r="I12137" t="s">
        <v>2586</v>
      </c>
      <c r="J12137" t="s">
        <v>2585</v>
      </c>
      <c r="K12137" t="s">
        <v>208</v>
      </c>
      <c r="L12137" t="s">
        <v>2584</v>
      </c>
      <c r="N12137" t="s">
        <v>208</v>
      </c>
      <c r="O12137" t="s">
        <v>476</v>
      </c>
      <c r="P12137" t="s">
        <v>476</v>
      </c>
    </row>
    <row r="12138" spans="1:16">
      <c r="A12138" s="484" t="s">
        <v>134437</v>
      </c>
      <c r="B12138" s="485" t="s">
        <v>134436</v>
      </c>
      <c r="C12138" t="s">
        <v>134435</v>
      </c>
      <c r="D12138" t="s">
        <v>134435</v>
      </c>
      <c r="E12138" t="str">
        <f t="shared" si="189"/>
        <v>448552 - ADHENIA FORMATION</v>
      </c>
      <c r="F12138" t="s">
        <v>18783</v>
      </c>
      <c r="G12138" t="s">
        <v>134434</v>
      </c>
      <c r="H12138" t="s">
        <v>134433</v>
      </c>
      <c r="I12138" t="s">
        <v>32766</v>
      </c>
      <c r="J12138" t="s">
        <v>134432</v>
      </c>
      <c r="K12138" t="s">
        <v>208</v>
      </c>
      <c r="L12138" t="s">
        <v>134431</v>
      </c>
      <c r="N12138" t="s">
        <v>208</v>
      </c>
      <c r="O12138" t="s">
        <v>476</v>
      </c>
      <c r="P12138" t="s">
        <v>476</v>
      </c>
    </row>
    <row r="12139" spans="1:16">
      <c r="A12139" s="484" t="s">
        <v>47078</v>
      </c>
      <c r="B12139" s="485" t="s">
        <v>47077</v>
      </c>
      <c r="C12139" t="s">
        <v>47076</v>
      </c>
      <c r="D12139" t="s">
        <v>47075</v>
      </c>
      <c r="E12139" t="str">
        <f t="shared" si="189"/>
        <v>622394 - LA FORBINE</v>
      </c>
      <c r="F12139" t="s">
        <v>47074</v>
      </c>
      <c r="G12139" t="s">
        <v>47073</v>
      </c>
      <c r="I12139" t="s">
        <v>1035</v>
      </c>
      <c r="J12139" t="s">
        <v>47072</v>
      </c>
      <c r="K12139" t="s">
        <v>208</v>
      </c>
      <c r="L12139" t="s">
        <v>47071</v>
      </c>
      <c r="N12139" t="s">
        <v>207</v>
      </c>
      <c r="O12139" t="s">
        <v>476</v>
      </c>
      <c r="P12139" t="s">
        <v>476</v>
      </c>
    </row>
    <row r="12140" spans="1:16">
      <c r="A12140" s="484" t="s">
        <v>70009</v>
      </c>
      <c r="B12140" s="485" t="s">
        <v>70008</v>
      </c>
      <c r="C12140" t="s">
        <v>70007</v>
      </c>
      <c r="D12140" t="s">
        <v>70006</v>
      </c>
      <c r="E12140" t="str">
        <f t="shared" si="189"/>
        <v>595676 - FORMATION ET PRATIQUE DU SHIATSU DES MERIDIENS</v>
      </c>
      <c r="F12140" t="s">
        <v>7254</v>
      </c>
      <c r="G12140" t="s">
        <v>70005</v>
      </c>
      <c r="I12140" t="s">
        <v>626</v>
      </c>
      <c r="J12140" t="s">
        <v>70004</v>
      </c>
      <c r="K12140" t="s">
        <v>208</v>
      </c>
      <c r="L12140" t="s">
        <v>70003</v>
      </c>
      <c r="N12140" t="s">
        <v>208</v>
      </c>
      <c r="O12140" t="s">
        <v>476</v>
      </c>
      <c r="P12140" t="s">
        <v>476</v>
      </c>
    </row>
    <row r="12141" spans="1:16">
      <c r="A12141" s="484" t="s">
        <v>105899</v>
      </c>
      <c r="B12141" s="485" t="s">
        <v>105898</v>
      </c>
      <c r="C12141" t="s">
        <v>105897</v>
      </c>
      <c r="D12141" t="s">
        <v>105896</v>
      </c>
      <c r="E12141" t="str">
        <f t="shared" si="189"/>
        <v>650500 - CEFAS</v>
      </c>
      <c r="F12141" t="s">
        <v>23409</v>
      </c>
      <c r="G12141" t="s">
        <v>105895</v>
      </c>
      <c r="I12141" t="s">
        <v>29090</v>
      </c>
      <c r="J12141" t="s">
        <v>105894</v>
      </c>
      <c r="K12141" t="s">
        <v>208</v>
      </c>
      <c r="L12141" t="s">
        <v>105893</v>
      </c>
      <c r="N12141" t="s">
        <v>207</v>
      </c>
      <c r="O12141" t="s">
        <v>476</v>
      </c>
      <c r="P12141" t="s">
        <v>476</v>
      </c>
    </row>
    <row r="12142" spans="1:16">
      <c r="A12142" s="484" t="s">
        <v>38490</v>
      </c>
      <c r="B12142" s="485" t="s">
        <v>38489</v>
      </c>
      <c r="C12142" t="s">
        <v>38488</v>
      </c>
      <c r="D12142" t="s">
        <v>38488</v>
      </c>
      <c r="E12142" t="str">
        <f t="shared" si="189"/>
        <v>580510 - MANTEL RENE</v>
      </c>
      <c r="F12142" t="s">
        <v>1857</v>
      </c>
      <c r="G12142" t="s">
        <v>38487</v>
      </c>
      <c r="H12142" t="s">
        <v>38486</v>
      </c>
      <c r="I12142" t="s">
        <v>38485</v>
      </c>
      <c r="K12142" t="s">
        <v>208</v>
      </c>
      <c r="L12142" t="s">
        <v>38484</v>
      </c>
      <c r="N12142" t="s">
        <v>208</v>
      </c>
      <c r="O12142" t="s">
        <v>476</v>
      </c>
      <c r="P12142" t="s">
        <v>476</v>
      </c>
    </row>
    <row r="12143" spans="1:16">
      <c r="A12143" s="484" t="s">
        <v>36078</v>
      </c>
      <c r="B12143" s="485" t="s">
        <v>36077</v>
      </c>
      <c r="C12143" t="s">
        <v>36076</v>
      </c>
      <c r="D12143" t="s">
        <v>36076</v>
      </c>
      <c r="E12143" t="str">
        <f t="shared" si="189"/>
        <v>597922 - MICR'OC INFORMATIQUE</v>
      </c>
      <c r="F12143" t="s">
        <v>1487</v>
      </c>
      <c r="G12143" t="s">
        <v>36075</v>
      </c>
      <c r="I12143" t="s">
        <v>36074</v>
      </c>
      <c r="J12143" t="s">
        <v>36073</v>
      </c>
      <c r="K12143" t="s">
        <v>208</v>
      </c>
      <c r="L12143" t="s">
        <v>36072</v>
      </c>
      <c r="N12143" t="s">
        <v>208</v>
      </c>
      <c r="O12143" t="s">
        <v>476</v>
      </c>
      <c r="P12143" t="s">
        <v>476</v>
      </c>
    </row>
    <row r="12144" spans="1:16">
      <c r="A12144" s="484" t="s">
        <v>20809</v>
      </c>
      <c r="B12144" s="485" t="s">
        <v>20808</v>
      </c>
      <c r="C12144" t="s">
        <v>20807</v>
      </c>
      <c r="D12144" t="s">
        <v>20807</v>
      </c>
      <c r="E12144" t="str">
        <f t="shared" si="189"/>
        <v>523689 - SABATA ANNE-LAURE</v>
      </c>
      <c r="F12144" t="s">
        <v>1528</v>
      </c>
      <c r="G12144" t="s">
        <v>20806</v>
      </c>
      <c r="I12144" t="s">
        <v>20805</v>
      </c>
      <c r="J12144" t="s">
        <v>20804</v>
      </c>
      <c r="K12144" t="s">
        <v>208</v>
      </c>
      <c r="L12144" t="s">
        <v>20803</v>
      </c>
      <c r="N12144" t="s">
        <v>208</v>
      </c>
      <c r="O12144" t="s">
        <v>476</v>
      </c>
      <c r="P12144" t="s">
        <v>476</v>
      </c>
    </row>
    <row r="12145" spans="1:16">
      <c r="A12145" s="484" t="s">
        <v>4254</v>
      </c>
      <c r="B12145" s="485" t="s">
        <v>4253</v>
      </c>
      <c r="C12145" t="s">
        <v>4252</v>
      </c>
      <c r="D12145" t="s">
        <v>4252</v>
      </c>
      <c r="E12145" t="str">
        <f t="shared" si="189"/>
        <v>626028 - VB PREVENTION</v>
      </c>
      <c r="F12145" t="s">
        <v>3247</v>
      </c>
      <c r="G12145" t="s">
        <v>4251</v>
      </c>
      <c r="I12145" t="s">
        <v>4250</v>
      </c>
      <c r="J12145" t="s">
        <v>4249</v>
      </c>
      <c r="K12145" t="s">
        <v>208</v>
      </c>
      <c r="L12145" t="s">
        <v>4248</v>
      </c>
      <c r="N12145" t="s">
        <v>208</v>
      </c>
      <c r="O12145" t="s">
        <v>476</v>
      </c>
      <c r="P12145" t="s">
        <v>476</v>
      </c>
    </row>
    <row r="12146" spans="1:16">
      <c r="A12146" s="484" t="s">
        <v>29490</v>
      </c>
      <c r="B12146" s="485" t="s">
        <v>29489</v>
      </c>
      <c r="C12146" t="s">
        <v>29488</v>
      </c>
      <c r="D12146" t="s">
        <v>29488</v>
      </c>
      <c r="E12146" t="str">
        <f t="shared" si="189"/>
        <v>638160 - PARTENAIRE CARRIERE</v>
      </c>
      <c r="F12146" t="s">
        <v>12376</v>
      </c>
      <c r="G12146" t="s">
        <v>29487</v>
      </c>
      <c r="I12146" t="s">
        <v>29486</v>
      </c>
      <c r="J12146" t="s">
        <v>29485</v>
      </c>
      <c r="K12146" t="s">
        <v>208</v>
      </c>
      <c r="L12146" t="s">
        <v>29484</v>
      </c>
      <c r="N12146" t="s">
        <v>208</v>
      </c>
      <c r="O12146" t="s">
        <v>476</v>
      </c>
      <c r="P12146" t="s">
        <v>476</v>
      </c>
    </row>
    <row r="12147" spans="1:16">
      <c r="A12147" s="484" t="s">
        <v>80380</v>
      </c>
      <c r="B12147" s="485" t="s">
        <v>80379</v>
      </c>
      <c r="C12147" t="s">
        <v>80378</v>
      </c>
      <c r="D12147" t="s">
        <v>80378</v>
      </c>
      <c r="E12147" t="str">
        <f t="shared" si="189"/>
        <v>502054 - ELYSEES CANNES</v>
      </c>
      <c r="F12147" t="s">
        <v>2572</v>
      </c>
      <c r="G12147" t="s">
        <v>80377</v>
      </c>
      <c r="H12147" t="s">
        <v>80376</v>
      </c>
      <c r="I12147" t="s">
        <v>4007</v>
      </c>
      <c r="J12147" t="s">
        <v>80375</v>
      </c>
      <c r="K12147" t="s">
        <v>208</v>
      </c>
      <c r="L12147" t="s">
        <v>80374</v>
      </c>
      <c r="N12147" t="s">
        <v>208</v>
      </c>
      <c r="O12147" t="s">
        <v>476</v>
      </c>
      <c r="P12147" t="s">
        <v>476</v>
      </c>
    </row>
    <row r="12148" spans="1:16">
      <c r="A12148" s="484" t="s">
        <v>49701</v>
      </c>
      <c r="B12148" s="485" t="s">
        <v>49700</v>
      </c>
      <c r="C12148" t="s">
        <v>49699</v>
      </c>
      <c r="D12148" t="s">
        <v>49699</v>
      </c>
      <c r="E12148" t="str">
        <f t="shared" si="189"/>
        <v>637890 - JACOB FLORIE</v>
      </c>
      <c r="F12148" t="s">
        <v>8990</v>
      </c>
      <c r="G12148" t="s">
        <v>49698</v>
      </c>
      <c r="I12148" t="s">
        <v>49697</v>
      </c>
      <c r="K12148" t="s">
        <v>208</v>
      </c>
      <c r="L12148" t="s">
        <v>49696</v>
      </c>
      <c r="N12148" t="s">
        <v>208</v>
      </c>
      <c r="O12148" t="s">
        <v>476</v>
      </c>
      <c r="P12148" t="s">
        <v>476</v>
      </c>
    </row>
    <row r="12149" spans="1:16">
      <c r="A12149" s="484" t="s">
        <v>9917</v>
      </c>
      <c r="B12149" s="485" t="s">
        <v>9916</v>
      </c>
      <c r="C12149" t="s">
        <v>9915</v>
      </c>
      <c r="D12149" t="s">
        <v>9914</v>
      </c>
      <c r="E12149" t="str">
        <f t="shared" si="189"/>
        <v>623167 - THIERRY DURIOT  MARYNE</v>
      </c>
      <c r="F12149" t="s">
        <v>9913</v>
      </c>
      <c r="G12149" t="s">
        <v>9912</v>
      </c>
      <c r="I12149" t="s">
        <v>9911</v>
      </c>
      <c r="J12149" t="s">
        <v>9910</v>
      </c>
      <c r="K12149" t="s">
        <v>9909</v>
      </c>
      <c r="L12149" t="s">
        <v>9908</v>
      </c>
      <c r="N12149" t="s">
        <v>208</v>
      </c>
      <c r="O12149" t="s">
        <v>476</v>
      </c>
      <c r="P12149" t="s">
        <v>476</v>
      </c>
    </row>
    <row r="12150" spans="1:16">
      <c r="A12150" s="484" t="s">
        <v>46634</v>
      </c>
      <c r="B12150" s="485" t="s">
        <v>46633</v>
      </c>
      <c r="C12150" t="s">
        <v>46632</v>
      </c>
      <c r="D12150" t="s">
        <v>46632</v>
      </c>
      <c r="E12150" t="str">
        <f t="shared" si="189"/>
        <v>622199 - LABEL'COM</v>
      </c>
      <c r="F12150" t="s">
        <v>23711</v>
      </c>
      <c r="G12150" t="s">
        <v>46631</v>
      </c>
      <c r="H12150" t="s">
        <v>46630</v>
      </c>
      <c r="I12150" t="s">
        <v>46629</v>
      </c>
      <c r="J12150" t="s">
        <v>46628</v>
      </c>
      <c r="K12150" t="s">
        <v>208</v>
      </c>
      <c r="L12150" t="s">
        <v>46627</v>
      </c>
      <c r="N12150" t="s">
        <v>208</v>
      </c>
      <c r="O12150" t="s">
        <v>476</v>
      </c>
      <c r="P12150" t="s">
        <v>476</v>
      </c>
    </row>
    <row r="12151" spans="1:16">
      <c r="A12151" s="484" t="s">
        <v>71596</v>
      </c>
      <c r="B12151" s="485" t="s">
        <v>56539</v>
      </c>
      <c r="C12151" t="s">
        <v>71595</v>
      </c>
      <c r="D12151" t="s">
        <v>71594</v>
      </c>
      <c r="E12151" t="str">
        <f t="shared" si="189"/>
        <v>686281 - FONDATION SAINT JEAN DE DIEU PARIS</v>
      </c>
      <c r="F12151" t="s">
        <v>4870</v>
      </c>
      <c r="G12151" t="s">
        <v>71593</v>
      </c>
      <c r="I12151" t="s">
        <v>626</v>
      </c>
      <c r="J12151" t="s">
        <v>71592</v>
      </c>
      <c r="K12151" t="s">
        <v>208</v>
      </c>
      <c r="L12151" t="s">
        <v>71591</v>
      </c>
      <c r="N12151" t="s">
        <v>208</v>
      </c>
      <c r="O12151" t="s">
        <v>476</v>
      </c>
      <c r="P12151" t="s">
        <v>476</v>
      </c>
    </row>
    <row r="12152" spans="1:16">
      <c r="A12152" s="484" t="s">
        <v>56540</v>
      </c>
      <c r="B12152" s="485" t="s">
        <v>56539</v>
      </c>
      <c r="C12152" t="s">
        <v>56538</v>
      </c>
      <c r="D12152" t="s">
        <v>56537</v>
      </c>
      <c r="E12152" t="str">
        <f t="shared" si="189"/>
        <v>664625 - INST DE FORMATION DE LA FONDATION SAINT JEAN DE DIEU</v>
      </c>
      <c r="F12152" t="s">
        <v>47074</v>
      </c>
      <c r="G12152" t="s">
        <v>56536</v>
      </c>
      <c r="H12152" t="s">
        <v>56535</v>
      </c>
      <c r="I12152" t="s">
        <v>40107</v>
      </c>
      <c r="K12152" t="s">
        <v>208</v>
      </c>
      <c r="L12152" t="s">
        <v>56534</v>
      </c>
      <c r="N12152" t="s">
        <v>208</v>
      </c>
      <c r="O12152" t="s">
        <v>476</v>
      </c>
      <c r="P12152" t="s">
        <v>476</v>
      </c>
    </row>
    <row r="12153" spans="1:16">
      <c r="A12153" s="484" t="s">
        <v>35504</v>
      </c>
      <c r="B12153" s="485" t="s">
        <v>35503</v>
      </c>
      <c r="C12153" t="s">
        <v>35502</v>
      </c>
      <c r="D12153" t="s">
        <v>35501</v>
      </c>
      <c r="E12153" t="str">
        <f t="shared" si="189"/>
        <v>648942 - MBAC</v>
      </c>
      <c r="F12153" t="s">
        <v>10231</v>
      </c>
      <c r="G12153" t="s">
        <v>35500</v>
      </c>
      <c r="I12153" t="s">
        <v>1814</v>
      </c>
      <c r="J12153" t="s">
        <v>35499</v>
      </c>
      <c r="K12153" t="s">
        <v>208</v>
      </c>
      <c r="L12153" t="s">
        <v>35498</v>
      </c>
      <c r="N12153" t="s">
        <v>208</v>
      </c>
      <c r="O12153" t="s">
        <v>476</v>
      </c>
      <c r="P12153" t="s">
        <v>476</v>
      </c>
    </row>
    <row r="12154" spans="1:16">
      <c r="A12154" s="484" t="s">
        <v>106600</v>
      </c>
      <c r="B12154" s="485" t="s">
        <v>106599</v>
      </c>
      <c r="C12154" t="s">
        <v>106598</v>
      </c>
      <c r="D12154" t="s">
        <v>106597</v>
      </c>
      <c r="E12154" t="str">
        <f t="shared" si="189"/>
        <v>539089 - CREDAVIS</v>
      </c>
      <c r="F12154" t="s">
        <v>1528</v>
      </c>
      <c r="G12154" t="s">
        <v>106596</v>
      </c>
      <c r="I12154" t="s">
        <v>33500</v>
      </c>
      <c r="J12154" t="s">
        <v>106595</v>
      </c>
      <c r="K12154" t="s">
        <v>208</v>
      </c>
      <c r="L12154" t="s">
        <v>106594</v>
      </c>
      <c r="N12154" t="s">
        <v>208</v>
      </c>
      <c r="O12154" t="s">
        <v>476</v>
      </c>
      <c r="P12154" t="s">
        <v>476</v>
      </c>
    </row>
    <row r="12155" spans="1:16">
      <c r="A12155" s="484" t="s">
        <v>74548</v>
      </c>
      <c r="B12155" s="485" t="s">
        <v>74547</v>
      </c>
      <c r="C12155" t="s">
        <v>74546</v>
      </c>
      <c r="D12155" t="s">
        <v>74546</v>
      </c>
      <c r="E12155" t="str">
        <f t="shared" si="189"/>
        <v>619085 - EXPERTO RISK</v>
      </c>
      <c r="F12155" t="s">
        <v>18642</v>
      </c>
      <c r="G12155" t="s">
        <v>74545</v>
      </c>
      <c r="I12155" t="s">
        <v>74544</v>
      </c>
      <c r="J12155" t="s">
        <v>74543</v>
      </c>
      <c r="K12155" t="s">
        <v>208</v>
      </c>
      <c r="L12155" t="s">
        <v>74542</v>
      </c>
      <c r="N12155" t="s">
        <v>208</v>
      </c>
      <c r="O12155" t="s">
        <v>476</v>
      </c>
      <c r="P12155" t="s">
        <v>476</v>
      </c>
    </row>
    <row r="12156" spans="1:16">
      <c r="A12156" s="484" t="s">
        <v>112148</v>
      </c>
      <c r="B12156" s="485" t="s">
        <v>112147</v>
      </c>
      <c r="C12156" t="s">
        <v>112146</v>
      </c>
      <c r="D12156" t="s">
        <v>112146</v>
      </c>
      <c r="E12156" t="str">
        <f t="shared" si="189"/>
        <v>554121 - BRIGHTNESS</v>
      </c>
      <c r="F12156" t="s">
        <v>3811</v>
      </c>
      <c r="G12156" t="s">
        <v>112145</v>
      </c>
      <c r="I12156" t="s">
        <v>626</v>
      </c>
      <c r="K12156" t="s">
        <v>208</v>
      </c>
      <c r="L12156" t="s">
        <v>112144</v>
      </c>
      <c r="N12156" t="s">
        <v>208</v>
      </c>
      <c r="O12156" t="s">
        <v>476</v>
      </c>
      <c r="P12156" t="s">
        <v>476</v>
      </c>
    </row>
    <row r="12157" spans="1:16">
      <c r="A12157" s="484" t="s">
        <v>125604</v>
      </c>
      <c r="B12157" s="485" t="s">
        <v>125603</v>
      </c>
      <c r="C12157" t="s">
        <v>125602</v>
      </c>
      <c r="D12157" t="s">
        <v>125601</v>
      </c>
      <c r="E12157" t="str">
        <f t="shared" si="189"/>
        <v>503307 - AFRESAT</v>
      </c>
      <c r="F12157" t="s">
        <v>3332</v>
      </c>
      <c r="G12157" t="s">
        <v>125600</v>
      </c>
      <c r="I12157" t="s">
        <v>84980</v>
      </c>
      <c r="J12157" t="s">
        <v>125599</v>
      </c>
      <c r="K12157" t="s">
        <v>208</v>
      </c>
      <c r="L12157" t="s">
        <v>125598</v>
      </c>
      <c r="N12157" t="s">
        <v>208</v>
      </c>
      <c r="O12157" t="s">
        <v>476</v>
      </c>
      <c r="P12157" t="s">
        <v>476</v>
      </c>
    </row>
    <row r="12158" spans="1:16">
      <c r="A12158" s="484" t="s">
        <v>111474</v>
      </c>
      <c r="B12158" s="485" t="s">
        <v>111473</v>
      </c>
      <c r="C12158" t="s">
        <v>111472</v>
      </c>
      <c r="D12158" t="s">
        <v>111472</v>
      </c>
      <c r="E12158" t="str">
        <f t="shared" si="189"/>
        <v>534160 - B2B FORMATION</v>
      </c>
      <c r="F12158" t="s">
        <v>15198</v>
      </c>
      <c r="G12158" t="s">
        <v>111471</v>
      </c>
      <c r="H12158" t="s">
        <v>111470</v>
      </c>
      <c r="I12158" t="s">
        <v>3364</v>
      </c>
      <c r="J12158" t="s">
        <v>111469</v>
      </c>
      <c r="K12158" t="s">
        <v>208</v>
      </c>
      <c r="L12158" t="s">
        <v>111468</v>
      </c>
      <c r="N12158" t="s">
        <v>208</v>
      </c>
      <c r="O12158" t="s">
        <v>476</v>
      </c>
      <c r="P12158" t="s">
        <v>476</v>
      </c>
    </row>
    <row r="12159" spans="1:16">
      <c r="A12159" s="484" t="s">
        <v>25930</v>
      </c>
      <c r="B12159" s="485" t="s">
        <v>25929</v>
      </c>
      <c r="C12159" t="s">
        <v>25928</v>
      </c>
      <c r="D12159" t="s">
        <v>25928</v>
      </c>
      <c r="E12159" t="str">
        <f t="shared" si="189"/>
        <v>613344 - PRODEMIAL BUSINESS SCHOOL</v>
      </c>
      <c r="F12159" t="s">
        <v>1487</v>
      </c>
      <c r="G12159" t="s">
        <v>25927</v>
      </c>
      <c r="I12159" t="s">
        <v>603</v>
      </c>
      <c r="J12159" t="s">
        <v>25926</v>
      </c>
      <c r="K12159" t="s">
        <v>208</v>
      </c>
      <c r="L12159" t="s">
        <v>25925</v>
      </c>
      <c r="N12159" t="s">
        <v>208</v>
      </c>
      <c r="O12159" t="s">
        <v>476</v>
      </c>
      <c r="P12159" t="s">
        <v>476</v>
      </c>
    </row>
    <row r="12160" spans="1:16">
      <c r="A12160" s="484" t="s">
        <v>135487</v>
      </c>
      <c r="B12160" s="485" t="s">
        <v>135486</v>
      </c>
      <c r="C12160" t="s">
        <v>135485</v>
      </c>
      <c r="D12160" t="s">
        <v>135485</v>
      </c>
      <c r="E12160" t="str">
        <f t="shared" si="189"/>
        <v>533970 - ACTEMS CONSEIL</v>
      </c>
      <c r="F12160" t="s">
        <v>2572</v>
      </c>
      <c r="G12160" t="s">
        <v>135484</v>
      </c>
      <c r="I12160" t="s">
        <v>3431</v>
      </c>
      <c r="J12160" t="s">
        <v>135483</v>
      </c>
      <c r="K12160" t="s">
        <v>208</v>
      </c>
      <c r="L12160" t="s">
        <v>135482</v>
      </c>
      <c r="N12160" t="s">
        <v>208</v>
      </c>
      <c r="O12160" t="s">
        <v>476</v>
      </c>
      <c r="P12160" t="s">
        <v>476</v>
      </c>
    </row>
    <row r="12161" spans="1:16">
      <c r="A12161" s="484" t="s">
        <v>72194</v>
      </c>
      <c r="B12161" s="485" t="s">
        <v>72193</v>
      </c>
      <c r="C12161" t="s">
        <v>72192</v>
      </c>
      <c r="D12161" t="s">
        <v>72192</v>
      </c>
      <c r="E12161" t="str">
        <f t="shared" si="189"/>
        <v>670297 - FISTEL FORMATION</v>
      </c>
      <c r="F12161" t="s">
        <v>2928</v>
      </c>
      <c r="G12161" t="s">
        <v>72191</v>
      </c>
      <c r="I12161" t="s">
        <v>41963</v>
      </c>
      <c r="J12161" t="s">
        <v>72190</v>
      </c>
      <c r="K12161" t="s">
        <v>208</v>
      </c>
      <c r="L12161" t="s">
        <v>72189</v>
      </c>
      <c r="N12161" t="s">
        <v>208</v>
      </c>
      <c r="O12161" t="s">
        <v>476</v>
      </c>
      <c r="P12161" t="s">
        <v>476</v>
      </c>
    </row>
    <row r="12162" spans="1:16">
      <c r="A12162" s="484" t="s">
        <v>44995</v>
      </c>
      <c r="B12162" s="485" t="s">
        <v>44994</v>
      </c>
      <c r="C12162" t="s">
        <v>44993</v>
      </c>
      <c r="D12162" t="s">
        <v>44992</v>
      </c>
      <c r="E12162" t="str">
        <f t="shared" ref="E12162:E12225" si="190">_xlfn.CONCAT(L12162," - ",D12162)</f>
        <v>630860 - LE DIVENAH ERIC</v>
      </c>
      <c r="F12162" t="s">
        <v>3795</v>
      </c>
      <c r="G12162" t="s">
        <v>44991</v>
      </c>
      <c r="I12162" t="s">
        <v>44990</v>
      </c>
      <c r="J12162" t="s">
        <v>44989</v>
      </c>
      <c r="K12162" t="s">
        <v>208</v>
      </c>
      <c r="L12162" t="s">
        <v>44988</v>
      </c>
      <c r="N12162" t="s">
        <v>208</v>
      </c>
      <c r="O12162" t="s">
        <v>476</v>
      </c>
      <c r="P12162" t="s">
        <v>476</v>
      </c>
    </row>
    <row r="12163" spans="1:16">
      <c r="A12163" s="484" t="s">
        <v>9868</v>
      </c>
      <c r="B12163" s="485" t="s">
        <v>9867</v>
      </c>
      <c r="C12163" t="s">
        <v>9866</v>
      </c>
      <c r="D12163" t="s">
        <v>9866</v>
      </c>
      <c r="E12163" t="str">
        <f t="shared" si="190"/>
        <v>514809 - THIRIET FLAVIE THE CHAMELEON'S ENGLISH LAB</v>
      </c>
      <c r="F12163" t="s">
        <v>1086</v>
      </c>
      <c r="G12163" t="s">
        <v>9865</v>
      </c>
      <c r="I12163" t="s">
        <v>9864</v>
      </c>
      <c r="J12163" t="s">
        <v>9863</v>
      </c>
      <c r="K12163" t="s">
        <v>208</v>
      </c>
      <c r="L12163" t="s">
        <v>9862</v>
      </c>
      <c r="N12163" t="s">
        <v>208</v>
      </c>
      <c r="O12163" t="s">
        <v>476</v>
      </c>
      <c r="P12163" t="s">
        <v>476</v>
      </c>
    </row>
    <row r="12164" spans="1:16">
      <c r="A12164" s="484" t="s">
        <v>2781</v>
      </c>
      <c r="B12164" s="485" t="s">
        <v>2780</v>
      </c>
      <c r="C12164" t="s">
        <v>2779</v>
      </c>
      <c r="D12164" t="s">
        <v>2779</v>
      </c>
      <c r="E12164" t="str">
        <f t="shared" si="190"/>
        <v>637397 - WASBAUER PHILIPPE</v>
      </c>
      <c r="F12164" t="s">
        <v>1792</v>
      </c>
      <c r="G12164" t="s">
        <v>2778</v>
      </c>
      <c r="I12164" t="s">
        <v>2777</v>
      </c>
      <c r="J12164" t="s">
        <v>2776</v>
      </c>
      <c r="K12164" t="s">
        <v>208</v>
      </c>
      <c r="L12164" t="s">
        <v>2775</v>
      </c>
      <c r="N12164" t="s">
        <v>208</v>
      </c>
      <c r="O12164" t="s">
        <v>476</v>
      </c>
      <c r="P12164" t="s">
        <v>476</v>
      </c>
    </row>
    <row r="12165" spans="1:16">
      <c r="A12165" s="484" t="s">
        <v>3516</v>
      </c>
      <c r="B12165" s="485" t="s">
        <v>3515</v>
      </c>
      <c r="C12165" t="s">
        <v>3514</v>
      </c>
      <c r="D12165" t="s">
        <v>3514</v>
      </c>
      <c r="E12165" t="str">
        <f t="shared" si="190"/>
        <v>626831 - VIP&amp;CO</v>
      </c>
      <c r="F12165" t="s">
        <v>3513</v>
      </c>
      <c r="G12165" t="s">
        <v>3512</v>
      </c>
      <c r="H12165" t="s">
        <v>3511</v>
      </c>
      <c r="I12165" t="s">
        <v>3510</v>
      </c>
      <c r="K12165" t="s">
        <v>208</v>
      </c>
      <c r="L12165" t="s">
        <v>3509</v>
      </c>
      <c r="N12165" t="s">
        <v>208</v>
      </c>
      <c r="O12165" t="s">
        <v>476</v>
      </c>
      <c r="P12165" t="s">
        <v>476</v>
      </c>
    </row>
    <row r="12166" spans="1:16">
      <c r="A12166" s="484" t="s">
        <v>13559</v>
      </c>
      <c r="B12166" s="485" t="s">
        <v>13558</v>
      </c>
      <c r="C12166" t="s">
        <v>13557</v>
      </c>
      <c r="D12166" t="s">
        <v>13557</v>
      </c>
      <c r="E12166" t="str">
        <f t="shared" si="190"/>
        <v>608543 - SPEAKEASY - LEARNING IS FUN</v>
      </c>
      <c r="F12166" t="s">
        <v>1848</v>
      </c>
      <c r="G12166" t="s">
        <v>13556</v>
      </c>
      <c r="I12166" t="s">
        <v>3633</v>
      </c>
      <c r="J12166" t="s">
        <v>13555</v>
      </c>
      <c r="K12166" t="s">
        <v>208</v>
      </c>
      <c r="L12166" t="s">
        <v>13554</v>
      </c>
      <c r="N12166" t="s">
        <v>208</v>
      </c>
      <c r="O12166" t="s">
        <v>476</v>
      </c>
      <c r="P12166" t="s">
        <v>476</v>
      </c>
    </row>
    <row r="12167" spans="1:16">
      <c r="A12167" s="484" t="s">
        <v>16235</v>
      </c>
      <c r="B12167" s="485" t="s">
        <v>16234</v>
      </c>
      <c r="C12167" t="s">
        <v>16233</v>
      </c>
      <c r="D12167" t="s">
        <v>16233</v>
      </c>
      <c r="E12167" t="str">
        <f t="shared" si="190"/>
        <v>498646 - SOCIALYS</v>
      </c>
      <c r="F12167" t="s">
        <v>2138</v>
      </c>
      <c r="G12167" t="s">
        <v>16232</v>
      </c>
      <c r="I12167" t="s">
        <v>1845</v>
      </c>
      <c r="J12167" t="s">
        <v>16231</v>
      </c>
      <c r="K12167" t="s">
        <v>16230</v>
      </c>
      <c r="L12167" t="s">
        <v>16229</v>
      </c>
      <c r="N12167" t="s">
        <v>208</v>
      </c>
      <c r="O12167" t="s">
        <v>476</v>
      </c>
      <c r="P12167" t="s">
        <v>476</v>
      </c>
    </row>
    <row r="12168" spans="1:16">
      <c r="A12168" s="484" t="s">
        <v>117839</v>
      </c>
      <c r="B12168" s="485" t="s">
        <v>117838</v>
      </c>
      <c r="C12168" t="s">
        <v>117837</v>
      </c>
      <c r="D12168" t="s">
        <v>117837</v>
      </c>
      <c r="E12168" t="str">
        <f t="shared" si="190"/>
        <v>512102 - ATELIER DE LA CREPE</v>
      </c>
      <c r="F12168" t="s">
        <v>15198</v>
      </c>
      <c r="G12168" t="s">
        <v>117836</v>
      </c>
      <c r="I12168" t="s">
        <v>14014</v>
      </c>
      <c r="J12168" t="s">
        <v>117835</v>
      </c>
      <c r="K12168" t="s">
        <v>208</v>
      </c>
      <c r="L12168" t="s">
        <v>117834</v>
      </c>
      <c r="N12168" t="s">
        <v>208</v>
      </c>
      <c r="O12168" t="s">
        <v>476</v>
      </c>
      <c r="P12168" t="s">
        <v>476</v>
      </c>
    </row>
    <row r="12169" spans="1:16">
      <c r="A12169" s="484" t="s">
        <v>28286</v>
      </c>
      <c r="C12169" t="s">
        <v>28285</v>
      </c>
      <c r="D12169" t="s">
        <v>28285</v>
      </c>
      <c r="E12169" t="str">
        <f t="shared" si="190"/>
        <v>581410 - PHARMAGUIDEUR PROGUIDEUR</v>
      </c>
      <c r="F12169" t="s">
        <v>1513</v>
      </c>
      <c r="G12169" t="s">
        <v>20278</v>
      </c>
      <c r="I12169" t="s">
        <v>16344</v>
      </c>
      <c r="J12169" t="s">
        <v>20277</v>
      </c>
      <c r="K12169" t="s">
        <v>28284</v>
      </c>
      <c r="L12169" t="s">
        <v>28283</v>
      </c>
      <c r="N12169" t="s">
        <v>208</v>
      </c>
      <c r="O12169" t="s">
        <v>476</v>
      </c>
      <c r="P12169" t="s">
        <v>476</v>
      </c>
    </row>
    <row r="12170" spans="1:16">
      <c r="A12170" s="484" t="s">
        <v>27861</v>
      </c>
      <c r="B12170" s="485" t="s">
        <v>27860</v>
      </c>
      <c r="C12170" t="s">
        <v>27859</v>
      </c>
      <c r="D12170" t="s">
        <v>27859</v>
      </c>
      <c r="E12170" t="str">
        <f t="shared" si="190"/>
        <v>458211 - PIMOLLE NICOLAS L'ARBRE A FORMATION</v>
      </c>
      <c r="F12170" t="s">
        <v>5884</v>
      </c>
      <c r="H12170" t="s">
        <v>27858</v>
      </c>
      <c r="I12170" t="s">
        <v>27857</v>
      </c>
      <c r="K12170" t="s">
        <v>208</v>
      </c>
      <c r="L12170" t="s">
        <v>27856</v>
      </c>
      <c r="N12170" t="s">
        <v>208</v>
      </c>
      <c r="O12170" t="s">
        <v>476</v>
      </c>
      <c r="P12170" t="s">
        <v>476</v>
      </c>
    </row>
    <row r="12171" spans="1:16">
      <c r="A12171" s="484" t="s">
        <v>94524</v>
      </c>
      <c r="B12171" s="485" t="s">
        <v>94523</v>
      </c>
      <c r="C12171" t="s">
        <v>94522</v>
      </c>
      <c r="D12171" t="s">
        <v>94522</v>
      </c>
      <c r="E12171" t="str">
        <f t="shared" si="190"/>
        <v>567966 - COLLEGE DE PARIS DEVELOPPEMENT</v>
      </c>
      <c r="F12171" t="s">
        <v>1710</v>
      </c>
      <c r="G12171" t="s">
        <v>83106</v>
      </c>
      <c r="H12171" t="s">
        <v>30535</v>
      </c>
      <c r="I12171" t="s">
        <v>1042</v>
      </c>
      <c r="J12171" t="s">
        <v>94521</v>
      </c>
      <c r="K12171" t="s">
        <v>208</v>
      </c>
      <c r="L12171" t="s">
        <v>94520</v>
      </c>
      <c r="N12171" t="s">
        <v>208</v>
      </c>
      <c r="O12171" t="s">
        <v>476</v>
      </c>
      <c r="P12171" t="s">
        <v>476</v>
      </c>
    </row>
    <row r="12172" spans="1:16">
      <c r="A12172" s="484" t="s">
        <v>112620</v>
      </c>
      <c r="B12172" s="485" t="s">
        <v>112619</v>
      </c>
      <c r="C12172" t="s">
        <v>112618</v>
      </c>
      <c r="D12172" t="s">
        <v>112617</v>
      </c>
      <c r="E12172" t="str">
        <f t="shared" si="190"/>
        <v>681854 - BOUCHEVREAU ANNE LAURE</v>
      </c>
      <c r="F12172" t="s">
        <v>1371</v>
      </c>
      <c r="G12172" t="s">
        <v>112616</v>
      </c>
      <c r="H12172" t="s">
        <v>112615</v>
      </c>
      <c r="I12172" t="s">
        <v>22447</v>
      </c>
      <c r="J12172" t="s">
        <v>112614</v>
      </c>
      <c r="K12172" t="s">
        <v>208</v>
      </c>
      <c r="L12172" t="s">
        <v>112613</v>
      </c>
      <c r="N12172" t="s">
        <v>208</v>
      </c>
      <c r="O12172" t="s">
        <v>476</v>
      </c>
      <c r="P12172" t="s">
        <v>476</v>
      </c>
    </row>
    <row r="12173" spans="1:16">
      <c r="A12173" s="484" t="s">
        <v>113236</v>
      </c>
      <c r="B12173" s="485" t="s">
        <v>113235</v>
      </c>
      <c r="C12173" t="s">
        <v>113234</v>
      </c>
      <c r="D12173" t="s">
        <v>113234</v>
      </c>
      <c r="E12173" t="str">
        <f t="shared" si="190"/>
        <v>550504 - BLANDINE BONTE - BLANCOM</v>
      </c>
      <c r="F12173" t="s">
        <v>8706</v>
      </c>
      <c r="G12173" t="s">
        <v>113233</v>
      </c>
      <c r="I12173" t="s">
        <v>43848</v>
      </c>
      <c r="J12173" t="s">
        <v>113232</v>
      </c>
      <c r="K12173" t="s">
        <v>208</v>
      </c>
      <c r="L12173" t="s">
        <v>113231</v>
      </c>
      <c r="N12173" t="s">
        <v>208</v>
      </c>
      <c r="O12173" t="s">
        <v>476</v>
      </c>
      <c r="P12173" t="s">
        <v>476</v>
      </c>
    </row>
    <row r="12174" spans="1:16">
      <c r="A12174" s="484" t="s">
        <v>92033</v>
      </c>
      <c r="B12174" s="485" t="s">
        <v>92032</v>
      </c>
      <c r="C12174" t="s">
        <v>92031</v>
      </c>
      <c r="D12174" t="s">
        <v>92030</v>
      </c>
      <c r="E12174" t="str">
        <f t="shared" si="190"/>
        <v>187550 - CONVERGENCES SAINT GREGOIRE</v>
      </c>
      <c r="F12174" t="s">
        <v>22614</v>
      </c>
      <c r="G12174" t="s">
        <v>92029</v>
      </c>
      <c r="I12174" t="s">
        <v>2301</v>
      </c>
      <c r="J12174" t="s">
        <v>92028</v>
      </c>
      <c r="K12174" t="s">
        <v>208</v>
      </c>
      <c r="L12174" t="s">
        <v>92027</v>
      </c>
      <c r="N12174" t="s">
        <v>208</v>
      </c>
      <c r="O12174" t="s">
        <v>476</v>
      </c>
      <c r="P12174" t="s">
        <v>476</v>
      </c>
    </row>
    <row r="12175" spans="1:16">
      <c r="A12175" s="484" t="s">
        <v>69903</v>
      </c>
      <c r="B12175" s="485" t="s">
        <v>69902</v>
      </c>
      <c r="C12175" t="s">
        <v>69901</v>
      </c>
      <c r="D12175" t="s">
        <v>69901</v>
      </c>
      <c r="E12175" t="str">
        <f t="shared" si="190"/>
        <v>285328 - FORMATION LE GALION</v>
      </c>
      <c r="F12175" t="s">
        <v>23095</v>
      </c>
      <c r="G12175" t="s">
        <v>69900</v>
      </c>
      <c r="H12175" t="s">
        <v>69899</v>
      </c>
      <c r="I12175" t="s">
        <v>9679</v>
      </c>
      <c r="K12175" t="s">
        <v>208</v>
      </c>
      <c r="L12175" t="s">
        <v>69898</v>
      </c>
      <c r="N12175" t="s">
        <v>208</v>
      </c>
      <c r="O12175" t="s">
        <v>476</v>
      </c>
      <c r="P12175" t="s">
        <v>476</v>
      </c>
    </row>
    <row r="12176" spans="1:16">
      <c r="A12176" s="484" t="s">
        <v>24161</v>
      </c>
      <c r="B12176" s="485" t="s">
        <v>24160</v>
      </c>
      <c r="C12176" t="s">
        <v>24159</v>
      </c>
      <c r="D12176" t="s">
        <v>24158</v>
      </c>
      <c r="E12176" t="str">
        <f t="shared" si="190"/>
        <v>656434 - QUESTION DE JUSTICE</v>
      </c>
      <c r="F12176" t="s">
        <v>2851</v>
      </c>
      <c r="G12176" t="s">
        <v>24157</v>
      </c>
      <c r="I12176" t="s">
        <v>24156</v>
      </c>
      <c r="K12176" t="s">
        <v>208</v>
      </c>
      <c r="L12176" t="s">
        <v>24155</v>
      </c>
      <c r="N12176" t="s">
        <v>208</v>
      </c>
      <c r="O12176" t="s">
        <v>476</v>
      </c>
      <c r="P12176" t="s">
        <v>476</v>
      </c>
    </row>
    <row r="12177" spans="1:16">
      <c r="A12177" s="484" t="s">
        <v>72818</v>
      </c>
      <c r="B12177" s="485" t="s">
        <v>72817</v>
      </c>
      <c r="C12177" t="s">
        <v>72816</v>
      </c>
      <c r="D12177" t="s">
        <v>72815</v>
      </c>
      <c r="E12177" t="str">
        <f t="shared" si="190"/>
        <v>635418 - FEPAM LACROIX ST OUEN</v>
      </c>
      <c r="F12177" t="s">
        <v>6524</v>
      </c>
      <c r="G12177" t="s">
        <v>72814</v>
      </c>
      <c r="I12177" t="s">
        <v>72813</v>
      </c>
      <c r="K12177" t="s">
        <v>208</v>
      </c>
      <c r="L12177" t="s">
        <v>72812</v>
      </c>
      <c r="N12177" t="s">
        <v>208</v>
      </c>
      <c r="O12177" t="s">
        <v>476</v>
      </c>
      <c r="P12177" t="s">
        <v>476</v>
      </c>
    </row>
    <row r="12178" spans="1:16">
      <c r="A12178" s="484" t="s">
        <v>129432</v>
      </c>
      <c r="B12178" s="485" t="s">
        <v>129431</v>
      </c>
      <c r="C12178" t="s">
        <v>129430</v>
      </c>
      <c r="D12178" t="s">
        <v>129429</v>
      </c>
      <c r="E12178" t="str">
        <f t="shared" si="190"/>
        <v>483667 - ALTIUS</v>
      </c>
      <c r="F12178" t="s">
        <v>3803</v>
      </c>
      <c r="G12178" t="s">
        <v>129428</v>
      </c>
      <c r="I12178" t="s">
        <v>36074</v>
      </c>
      <c r="J12178" t="s">
        <v>129427</v>
      </c>
      <c r="K12178" t="s">
        <v>208</v>
      </c>
      <c r="L12178" t="s">
        <v>129426</v>
      </c>
      <c r="N12178" t="s">
        <v>208</v>
      </c>
      <c r="O12178" t="s">
        <v>476</v>
      </c>
      <c r="P12178" t="s">
        <v>476</v>
      </c>
    </row>
    <row r="12179" spans="1:16">
      <c r="A12179" s="484" t="s">
        <v>76620</v>
      </c>
      <c r="B12179" s="485" t="s">
        <v>76619</v>
      </c>
      <c r="C12179" t="s">
        <v>76618</v>
      </c>
      <c r="D12179" t="s">
        <v>76618</v>
      </c>
      <c r="E12179" t="str">
        <f t="shared" si="190"/>
        <v>516302 - EURO PROMOSTEO</v>
      </c>
      <c r="F12179" t="s">
        <v>76617</v>
      </c>
      <c r="G12179" t="s">
        <v>76616</v>
      </c>
      <c r="I12179" t="s">
        <v>1271</v>
      </c>
      <c r="J12179" t="s">
        <v>76615</v>
      </c>
      <c r="K12179" t="s">
        <v>208</v>
      </c>
      <c r="L12179" t="s">
        <v>76614</v>
      </c>
      <c r="N12179" t="s">
        <v>208</v>
      </c>
      <c r="O12179" t="s">
        <v>476</v>
      </c>
      <c r="P12179" t="s">
        <v>476</v>
      </c>
    </row>
    <row r="12180" spans="1:16">
      <c r="A12180" s="484" t="s">
        <v>44870</v>
      </c>
      <c r="B12180" s="485" t="s">
        <v>44869</v>
      </c>
      <c r="C12180" t="s">
        <v>44868</v>
      </c>
      <c r="D12180" t="s">
        <v>44868</v>
      </c>
      <c r="E12180" t="str">
        <f t="shared" si="190"/>
        <v>597910 - LE MAISON</v>
      </c>
      <c r="F12180" t="s">
        <v>7024</v>
      </c>
      <c r="G12180" t="s">
        <v>44867</v>
      </c>
      <c r="I12180" t="s">
        <v>788</v>
      </c>
      <c r="K12180" t="s">
        <v>208</v>
      </c>
      <c r="L12180" t="s">
        <v>44866</v>
      </c>
      <c r="N12180" t="s">
        <v>208</v>
      </c>
      <c r="O12180" t="s">
        <v>476</v>
      </c>
      <c r="P12180" t="s">
        <v>476</v>
      </c>
    </row>
    <row r="12181" spans="1:16">
      <c r="A12181" s="484" t="s">
        <v>76776</v>
      </c>
      <c r="B12181" s="485" t="s">
        <v>76775</v>
      </c>
      <c r="C12181" t="s">
        <v>76774</v>
      </c>
      <c r="D12181" t="s">
        <v>76774</v>
      </c>
      <c r="E12181" t="str">
        <f t="shared" si="190"/>
        <v>527178 - EUREKAM</v>
      </c>
      <c r="F12181" t="s">
        <v>76773</v>
      </c>
      <c r="G12181" t="s">
        <v>76772</v>
      </c>
      <c r="I12181" t="s">
        <v>9672</v>
      </c>
      <c r="J12181" t="s">
        <v>76771</v>
      </c>
      <c r="K12181" t="s">
        <v>208</v>
      </c>
      <c r="L12181" t="s">
        <v>76770</v>
      </c>
      <c r="N12181" t="s">
        <v>208</v>
      </c>
      <c r="O12181" t="s">
        <v>476</v>
      </c>
      <c r="P12181" t="s">
        <v>476</v>
      </c>
    </row>
    <row r="12182" spans="1:16">
      <c r="A12182" s="484" t="s">
        <v>40797</v>
      </c>
      <c r="B12182" s="485" t="s">
        <v>40796</v>
      </c>
      <c r="C12182" t="s">
        <v>40795</v>
      </c>
      <c r="D12182" t="s">
        <v>40795</v>
      </c>
      <c r="E12182" t="str">
        <f t="shared" si="190"/>
        <v>629790 - MACHINAL SOPHIE</v>
      </c>
      <c r="F12182" t="s">
        <v>20677</v>
      </c>
      <c r="G12182" t="s">
        <v>40794</v>
      </c>
      <c r="I12182" t="s">
        <v>40793</v>
      </c>
      <c r="J12182" t="s">
        <v>40792</v>
      </c>
      <c r="K12182" t="s">
        <v>208</v>
      </c>
      <c r="L12182" t="s">
        <v>40791</v>
      </c>
      <c r="N12182" t="s">
        <v>208</v>
      </c>
      <c r="O12182" t="s">
        <v>476</v>
      </c>
      <c r="P12182" t="s">
        <v>476</v>
      </c>
    </row>
    <row r="12183" spans="1:16">
      <c r="A12183" s="484" t="s">
        <v>135798</v>
      </c>
      <c r="B12183" s="485" t="s">
        <v>135797</v>
      </c>
      <c r="C12183" t="s">
        <v>135796</v>
      </c>
      <c r="D12183" t="s">
        <v>135795</v>
      </c>
      <c r="E12183" t="str">
        <f t="shared" si="190"/>
        <v>456652 - ACHEKIAN NATHALIE KOHARIK</v>
      </c>
      <c r="F12183" t="s">
        <v>3026</v>
      </c>
      <c r="G12183" t="s">
        <v>135794</v>
      </c>
      <c r="I12183" t="s">
        <v>626</v>
      </c>
      <c r="J12183" t="s">
        <v>135793</v>
      </c>
      <c r="K12183" t="s">
        <v>208</v>
      </c>
      <c r="L12183" t="s">
        <v>135792</v>
      </c>
      <c r="N12183" t="s">
        <v>208</v>
      </c>
      <c r="O12183" t="s">
        <v>476</v>
      </c>
      <c r="P12183" t="s">
        <v>476</v>
      </c>
    </row>
    <row r="12184" spans="1:16">
      <c r="A12184" s="484" t="s">
        <v>9372</v>
      </c>
      <c r="B12184" s="485" t="s">
        <v>9371</v>
      </c>
      <c r="C12184" t="s">
        <v>9370</v>
      </c>
      <c r="D12184" t="s">
        <v>9370</v>
      </c>
      <c r="E12184" t="str">
        <f t="shared" si="190"/>
        <v>623386 - TOTEM INITIAL</v>
      </c>
      <c r="F12184" t="s">
        <v>9369</v>
      </c>
      <c r="G12184" t="s">
        <v>9368</v>
      </c>
      <c r="I12184" t="s">
        <v>2959</v>
      </c>
      <c r="J12184" t="s">
        <v>9367</v>
      </c>
      <c r="K12184" t="s">
        <v>208</v>
      </c>
      <c r="L12184" t="s">
        <v>9366</v>
      </c>
      <c r="N12184" t="s">
        <v>208</v>
      </c>
      <c r="O12184" t="s">
        <v>476</v>
      </c>
      <c r="P12184" t="s">
        <v>476</v>
      </c>
    </row>
    <row r="12185" spans="1:16">
      <c r="A12185" s="484" t="s">
        <v>117233</v>
      </c>
      <c r="B12185" s="485" t="s">
        <v>117232</v>
      </c>
      <c r="C12185" t="s">
        <v>117231</v>
      </c>
      <c r="D12185" t="s">
        <v>117231</v>
      </c>
      <c r="E12185" t="str">
        <f t="shared" si="190"/>
        <v>613198 - ATSI PACA</v>
      </c>
      <c r="F12185" t="s">
        <v>9789</v>
      </c>
      <c r="G12185" t="s">
        <v>117230</v>
      </c>
      <c r="I12185" t="s">
        <v>66889</v>
      </c>
      <c r="J12185" t="s">
        <v>117229</v>
      </c>
      <c r="K12185" t="s">
        <v>208</v>
      </c>
      <c r="L12185" t="s">
        <v>117228</v>
      </c>
      <c r="N12185" t="s">
        <v>208</v>
      </c>
      <c r="O12185" t="s">
        <v>476</v>
      </c>
      <c r="P12185" t="s">
        <v>476</v>
      </c>
    </row>
    <row r="12186" spans="1:16">
      <c r="A12186" s="484" t="s">
        <v>37937</v>
      </c>
      <c r="B12186" s="485" t="s">
        <v>37936</v>
      </c>
      <c r="C12186" t="s">
        <v>37935</v>
      </c>
      <c r="D12186" t="s">
        <v>37934</v>
      </c>
      <c r="E12186" t="str">
        <f t="shared" si="190"/>
        <v>478623 - MASSON FABRICE</v>
      </c>
      <c r="F12186" t="s">
        <v>32442</v>
      </c>
      <c r="G12186" t="s">
        <v>37933</v>
      </c>
      <c r="I12186" t="s">
        <v>1806</v>
      </c>
      <c r="J12186" t="s">
        <v>37932</v>
      </c>
      <c r="K12186" t="s">
        <v>208</v>
      </c>
      <c r="L12186" t="s">
        <v>37931</v>
      </c>
      <c r="N12186" t="s">
        <v>208</v>
      </c>
      <c r="O12186" t="s">
        <v>476</v>
      </c>
      <c r="P12186" t="s">
        <v>476</v>
      </c>
    </row>
    <row r="12187" spans="1:16">
      <c r="A12187" s="484" t="s">
        <v>36467</v>
      </c>
      <c r="B12187" s="485" t="s">
        <v>36466</v>
      </c>
      <c r="C12187" t="s">
        <v>36465</v>
      </c>
      <c r="D12187" t="s">
        <v>36465</v>
      </c>
      <c r="E12187" t="str">
        <f t="shared" si="190"/>
        <v>547190 - MEUNIER MIREILLE</v>
      </c>
      <c r="F12187" t="s">
        <v>35987</v>
      </c>
      <c r="G12187" t="s">
        <v>36464</v>
      </c>
      <c r="I12187" t="s">
        <v>36463</v>
      </c>
      <c r="J12187" t="s">
        <v>36462</v>
      </c>
      <c r="K12187" t="s">
        <v>208</v>
      </c>
      <c r="L12187" t="s">
        <v>36461</v>
      </c>
      <c r="N12187" t="s">
        <v>208</v>
      </c>
      <c r="O12187" t="s">
        <v>476</v>
      </c>
      <c r="P12187" t="s">
        <v>476</v>
      </c>
    </row>
    <row r="12188" spans="1:16">
      <c r="A12188" s="484" t="s">
        <v>130478</v>
      </c>
      <c r="B12188" s="485" t="s">
        <v>130477</v>
      </c>
      <c r="C12188" t="s">
        <v>130476</v>
      </c>
      <c r="D12188" t="s">
        <v>130476</v>
      </c>
      <c r="E12188" t="str">
        <f t="shared" si="190"/>
        <v>627525 - ALINEA PLUS</v>
      </c>
      <c r="F12188" t="s">
        <v>4870</v>
      </c>
      <c r="G12188" t="s">
        <v>130475</v>
      </c>
      <c r="I12188" t="s">
        <v>626</v>
      </c>
      <c r="J12188" t="s">
        <v>130474</v>
      </c>
      <c r="K12188" t="s">
        <v>208</v>
      </c>
      <c r="L12188" t="s">
        <v>130473</v>
      </c>
      <c r="N12188" t="s">
        <v>208</v>
      </c>
      <c r="O12188" t="s">
        <v>476</v>
      </c>
      <c r="P12188" t="s">
        <v>476</v>
      </c>
    </row>
    <row r="12189" spans="1:16">
      <c r="A12189" s="484" t="s">
        <v>88686</v>
      </c>
      <c r="B12189" s="485" t="s">
        <v>88685</v>
      </c>
      <c r="C12189" t="s">
        <v>88684</v>
      </c>
      <c r="D12189" t="s">
        <v>88684</v>
      </c>
      <c r="E12189" t="str">
        <f t="shared" si="190"/>
        <v>680011 - DEBLOCK LAETITIA</v>
      </c>
      <c r="F12189" t="s">
        <v>21052</v>
      </c>
      <c r="G12189" t="s">
        <v>88683</v>
      </c>
      <c r="I12189" t="s">
        <v>60648</v>
      </c>
      <c r="K12189" t="s">
        <v>208</v>
      </c>
      <c r="L12189" t="s">
        <v>88682</v>
      </c>
      <c r="N12189" t="s">
        <v>208</v>
      </c>
      <c r="O12189" t="s">
        <v>476</v>
      </c>
      <c r="P12189" t="s">
        <v>476</v>
      </c>
    </row>
    <row r="12190" spans="1:16">
      <c r="A12190" s="484" t="s">
        <v>4633</v>
      </c>
      <c r="B12190" s="485" t="s">
        <v>4632</v>
      </c>
      <c r="C12190" t="s">
        <v>4631</v>
      </c>
      <c r="D12190" t="s">
        <v>4630</v>
      </c>
      <c r="E12190" t="str">
        <f t="shared" si="190"/>
        <v>583091 - RH SOLUTIONS TOURS</v>
      </c>
      <c r="F12190" t="s">
        <v>2651</v>
      </c>
      <c r="G12190" t="s">
        <v>4629</v>
      </c>
      <c r="I12190" t="s">
        <v>1799</v>
      </c>
      <c r="J12190" t="s">
        <v>4628</v>
      </c>
      <c r="K12190" t="s">
        <v>208</v>
      </c>
      <c r="L12190" t="s">
        <v>4627</v>
      </c>
      <c r="N12190" t="s">
        <v>208</v>
      </c>
      <c r="O12190" t="s">
        <v>476</v>
      </c>
      <c r="P12190" t="s">
        <v>476</v>
      </c>
    </row>
    <row r="12191" spans="1:16">
      <c r="A12191" s="484" t="s">
        <v>32744</v>
      </c>
      <c r="B12191" s="485" t="s">
        <v>32743</v>
      </c>
      <c r="C12191" t="s">
        <v>32742</v>
      </c>
      <c r="D12191" t="s">
        <v>32742</v>
      </c>
      <c r="E12191" t="str">
        <f t="shared" si="190"/>
        <v>547633 - NTER FORMATION SECURITE ROUTIERE EDUCASER</v>
      </c>
      <c r="F12191" t="s">
        <v>32741</v>
      </c>
      <c r="G12191" t="s">
        <v>32740</v>
      </c>
      <c r="H12191" t="s">
        <v>32739</v>
      </c>
      <c r="I12191" t="s">
        <v>788</v>
      </c>
      <c r="J12191" t="s">
        <v>32738</v>
      </c>
      <c r="K12191" t="s">
        <v>208</v>
      </c>
      <c r="L12191" t="s">
        <v>32737</v>
      </c>
      <c r="N12191" t="s">
        <v>208</v>
      </c>
      <c r="O12191" t="s">
        <v>476</v>
      </c>
      <c r="P12191" t="s">
        <v>476</v>
      </c>
    </row>
    <row r="12192" spans="1:16">
      <c r="A12192" s="484" t="s">
        <v>29375</v>
      </c>
      <c r="B12192" s="485" t="s">
        <v>29374</v>
      </c>
      <c r="C12192" t="s">
        <v>29373</v>
      </c>
      <c r="D12192" t="s">
        <v>29373</v>
      </c>
      <c r="E12192" t="str">
        <f t="shared" si="190"/>
        <v>599529 - PASCAL LE GUERN CONSULTING</v>
      </c>
      <c r="F12192" t="s">
        <v>29372</v>
      </c>
      <c r="G12192" t="s">
        <v>29371</v>
      </c>
      <c r="I12192" t="s">
        <v>23969</v>
      </c>
      <c r="K12192" t="s">
        <v>208</v>
      </c>
      <c r="L12192" t="s">
        <v>29370</v>
      </c>
      <c r="N12192" t="s">
        <v>208</v>
      </c>
      <c r="O12192" t="s">
        <v>476</v>
      </c>
      <c r="P12192" t="s">
        <v>476</v>
      </c>
    </row>
    <row r="12193" spans="1:16">
      <c r="A12193" s="484" t="s">
        <v>84371</v>
      </c>
      <c r="B12193" s="485" t="s">
        <v>84370</v>
      </c>
      <c r="C12193" t="s">
        <v>84369</v>
      </c>
      <c r="D12193" t="s">
        <v>84368</v>
      </c>
      <c r="E12193" t="str">
        <f t="shared" si="190"/>
        <v>513283 - ESNE</v>
      </c>
      <c r="F12193" t="s">
        <v>84367</v>
      </c>
      <c r="G12193" t="s">
        <v>84366</v>
      </c>
      <c r="I12193" t="s">
        <v>5789</v>
      </c>
      <c r="J12193" t="s">
        <v>84365</v>
      </c>
      <c r="K12193" t="s">
        <v>208</v>
      </c>
      <c r="L12193" t="s">
        <v>84364</v>
      </c>
      <c r="N12193" t="s">
        <v>208</v>
      </c>
      <c r="O12193" t="s">
        <v>476</v>
      </c>
      <c r="P12193" t="s">
        <v>476</v>
      </c>
    </row>
    <row r="12194" spans="1:16">
      <c r="A12194" s="484" t="s">
        <v>95434</v>
      </c>
      <c r="B12194" s="485" t="s">
        <v>95433</v>
      </c>
      <c r="C12194" t="s">
        <v>95432</v>
      </c>
      <c r="D12194" t="s">
        <v>95432</v>
      </c>
      <c r="E12194" t="str">
        <f t="shared" si="190"/>
        <v>613850 - CLOUD UNIVERSITY</v>
      </c>
      <c r="F12194" t="s">
        <v>67088</v>
      </c>
      <c r="G12194" t="s">
        <v>95431</v>
      </c>
      <c r="I12194" t="s">
        <v>3793</v>
      </c>
      <c r="K12194" t="s">
        <v>208</v>
      </c>
      <c r="L12194" t="s">
        <v>95430</v>
      </c>
      <c r="N12194" t="s">
        <v>208</v>
      </c>
      <c r="O12194" t="s">
        <v>476</v>
      </c>
      <c r="P12194" t="s">
        <v>476</v>
      </c>
    </row>
    <row r="12195" spans="1:16">
      <c r="A12195" s="484" t="s">
        <v>99206</v>
      </c>
      <c r="B12195" s="485" t="s">
        <v>99205</v>
      </c>
      <c r="C12195" t="s">
        <v>99204</v>
      </c>
      <c r="D12195" t="s">
        <v>99204</v>
      </c>
      <c r="E12195" t="str">
        <f t="shared" si="190"/>
        <v>452830 - CERCLE DE COMPETENCES</v>
      </c>
      <c r="F12195" t="s">
        <v>2294</v>
      </c>
      <c r="G12195" t="s">
        <v>99203</v>
      </c>
      <c r="I12195" t="s">
        <v>3776</v>
      </c>
      <c r="J12195" t="s">
        <v>99202</v>
      </c>
      <c r="K12195" t="s">
        <v>208</v>
      </c>
      <c r="L12195" t="s">
        <v>99201</v>
      </c>
      <c r="N12195" t="s">
        <v>208</v>
      </c>
      <c r="O12195" t="s">
        <v>476</v>
      </c>
      <c r="P12195" t="s">
        <v>476</v>
      </c>
    </row>
    <row r="12196" spans="1:16">
      <c r="A12196" s="484" t="s">
        <v>76703</v>
      </c>
      <c r="B12196" s="485" t="s">
        <v>76702</v>
      </c>
      <c r="C12196" t="s">
        <v>76701</v>
      </c>
      <c r="D12196" t="s">
        <v>76700</v>
      </c>
      <c r="E12196" t="str">
        <f t="shared" si="190"/>
        <v>482924 - EURL LOMBERGET</v>
      </c>
      <c r="F12196" t="s">
        <v>35628</v>
      </c>
      <c r="G12196" t="s">
        <v>76699</v>
      </c>
      <c r="I12196" t="s">
        <v>37851</v>
      </c>
      <c r="J12196" t="s">
        <v>76698</v>
      </c>
      <c r="K12196" t="s">
        <v>208</v>
      </c>
      <c r="L12196" t="s">
        <v>76697</v>
      </c>
      <c r="N12196" t="s">
        <v>208</v>
      </c>
      <c r="O12196" t="s">
        <v>476</v>
      </c>
      <c r="P12196" t="s">
        <v>476</v>
      </c>
    </row>
    <row r="12197" spans="1:16">
      <c r="A12197" s="484" t="s">
        <v>95963</v>
      </c>
      <c r="B12197" s="485" t="s">
        <v>95962</v>
      </c>
      <c r="C12197" t="s">
        <v>95961</v>
      </c>
      <c r="D12197" t="s">
        <v>95961</v>
      </c>
      <c r="E12197" t="str">
        <f t="shared" si="190"/>
        <v>597417 - CIF@C PRO</v>
      </c>
      <c r="F12197" t="s">
        <v>8302</v>
      </c>
      <c r="G12197" t="s">
        <v>95960</v>
      </c>
      <c r="H12197" t="s">
        <v>95959</v>
      </c>
      <c r="I12197" t="s">
        <v>85165</v>
      </c>
      <c r="J12197" t="s">
        <v>95958</v>
      </c>
      <c r="K12197" t="s">
        <v>208</v>
      </c>
      <c r="L12197" t="s">
        <v>95957</v>
      </c>
      <c r="N12197" t="s">
        <v>208</v>
      </c>
      <c r="O12197" t="s">
        <v>476</v>
      </c>
      <c r="P12197" t="s">
        <v>476</v>
      </c>
    </row>
    <row r="12198" spans="1:16">
      <c r="A12198" s="484" t="s">
        <v>120517</v>
      </c>
      <c r="B12198" s="485" t="s">
        <v>120516</v>
      </c>
      <c r="C12198" t="s">
        <v>120515</v>
      </c>
      <c r="D12198" t="s">
        <v>120514</v>
      </c>
      <c r="E12198" t="str">
        <f t="shared" si="190"/>
        <v>543032 - AMS06</v>
      </c>
      <c r="F12198" t="s">
        <v>9586</v>
      </c>
      <c r="G12198" t="s">
        <v>120513</v>
      </c>
      <c r="H12198" t="s">
        <v>120512</v>
      </c>
      <c r="I12198" t="s">
        <v>120511</v>
      </c>
      <c r="J12198" t="s">
        <v>120510</v>
      </c>
      <c r="K12198" t="s">
        <v>208</v>
      </c>
      <c r="L12198" t="s">
        <v>120509</v>
      </c>
      <c r="N12198" t="s">
        <v>208</v>
      </c>
      <c r="O12198" t="s">
        <v>476</v>
      </c>
      <c r="P12198" t="s">
        <v>476</v>
      </c>
    </row>
    <row r="12199" spans="1:16">
      <c r="A12199" s="484" t="s">
        <v>108099</v>
      </c>
      <c r="B12199" s="485" t="s">
        <v>108098</v>
      </c>
      <c r="C12199" t="s">
        <v>108097</v>
      </c>
      <c r="D12199" t="s">
        <v>108096</v>
      </c>
      <c r="E12199" t="str">
        <f t="shared" si="190"/>
        <v>527210 - CFCR 2 CITY PRO LOUHANS</v>
      </c>
      <c r="F12199" t="s">
        <v>2919</v>
      </c>
      <c r="G12199" t="s">
        <v>108095</v>
      </c>
      <c r="H12199" t="s">
        <v>108094</v>
      </c>
      <c r="I12199" t="s">
        <v>84669</v>
      </c>
      <c r="J12199" t="s">
        <v>108093</v>
      </c>
      <c r="K12199" t="s">
        <v>208</v>
      </c>
      <c r="L12199" t="s">
        <v>108092</v>
      </c>
      <c r="N12199" t="s">
        <v>208</v>
      </c>
      <c r="O12199" t="s">
        <v>476</v>
      </c>
      <c r="P12199" t="s">
        <v>476</v>
      </c>
    </row>
    <row r="12200" spans="1:16">
      <c r="A12200" s="484" t="s">
        <v>47162</v>
      </c>
      <c r="B12200" s="485" t="s">
        <v>47161</v>
      </c>
      <c r="C12200" t="s">
        <v>47160</v>
      </c>
      <c r="D12200" t="s">
        <v>47160</v>
      </c>
      <c r="E12200" t="str">
        <f t="shared" si="190"/>
        <v>581446 - LA FABRIQUE A BONHEUR</v>
      </c>
      <c r="F12200" t="s">
        <v>7380</v>
      </c>
      <c r="G12200" t="s">
        <v>47159</v>
      </c>
      <c r="I12200" t="s">
        <v>820</v>
      </c>
      <c r="J12200" t="s">
        <v>47158</v>
      </c>
      <c r="K12200" t="s">
        <v>208</v>
      </c>
      <c r="L12200" t="s">
        <v>47157</v>
      </c>
      <c r="N12200" t="s">
        <v>208</v>
      </c>
      <c r="O12200" t="s">
        <v>476</v>
      </c>
      <c r="P12200" t="s">
        <v>476</v>
      </c>
    </row>
    <row r="12201" spans="1:16">
      <c r="A12201" s="484" t="s">
        <v>36210</v>
      </c>
      <c r="B12201" s="485" t="s">
        <v>36209</v>
      </c>
      <c r="C12201" t="s">
        <v>36208</v>
      </c>
      <c r="D12201" t="s">
        <v>36208</v>
      </c>
      <c r="E12201" t="str">
        <f t="shared" si="190"/>
        <v>652088 - MG@FORMATION</v>
      </c>
      <c r="F12201" t="s">
        <v>17230</v>
      </c>
      <c r="G12201" t="s">
        <v>36207</v>
      </c>
      <c r="I12201" t="s">
        <v>3016</v>
      </c>
      <c r="J12201" t="s">
        <v>36206</v>
      </c>
      <c r="K12201" t="s">
        <v>208</v>
      </c>
      <c r="L12201" t="s">
        <v>36205</v>
      </c>
      <c r="N12201" t="s">
        <v>208</v>
      </c>
      <c r="O12201" t="s">
        <v>476</v>
      </c>
      <c r="P12201" t="s">
        <v>476</v>
      </c>
    </row>
    <row r="12202" spans="1:16">
      <c r="A12202" s="484" t="s">
        <v>18705</v>
      </c>
      <c r="B12202" s="485" t="s">
        <v>18704</v>
      </c>
      <c r="C12202" t="s">
        <v>18703</v>
      </c>
      <c r="D12202" t="s">
        <v>18703</v>
      </c>
      <c r="E12202" t="str">
        <f t="shared" si="190"/>
        <v>555113 - SEBASTIEN MICMACHER</v>
      </c>
      <c r="F12202" t="s">
        <v>1077</v>
      </c>
      <c r="G12202" t="s">
        <v>18702</v>
      </c>
      <c r="I12202" t="s">
        <v>18701</v>
      </c>
      <c r="K12202" t="s">
        <v>208</v>
      </c>
      <c r="L12202" t="s">
        <v>18700</v>
      </c>
      <c r="N12202" t="s">
        <v>208</v>
      </c>
      <c r="O12202" t="s">
        <v>476</v>
      </c>
      <c r="P12202" t="s">
        <v>476</v>
      </c>
    </row>
    <row r="12203" spans="1:16">
      <c r="A12203" s="484" t="s">
        <v>702</v>
      </c>
      <c r="B12203" s="485" t="s">
        <v>701</v>
      </c>
      <c r="C12203" t="s">
        <v>700</v>
      </c>
      <c r="D12203" t="s">
        <v>699</v>
      </c>
      <c r="E12203" t="str">
        <f t="shared" si="190"/>
        <v>490933 - 3WA</v>
      </c>
      <c r="F12203" t="s">
        <v>508</v>
      </c>
      <c r="G12203" t="s">
        <v>698</v>
      </c>
      <c r="I12203" t="s">
        <v>626</v>
      </c>
      <c r="J12203" t="s">
        <v>697</v>
      </c>
      <c r="K12203" t="s">
        <v>208</v>
      </c>
      <c r="L12203" t="s">
        <v>696</v>
      </c>
      <c r="N12203" t="s">
        <v>207</v>
      </c>
      <c r="O12203" t="s">
        <v>476</v>
      </c>
      <c r="P12203" t="s">
        <v>476</v>
      </c>
    </row>
    <row r="12204" spans="1:16">
      <c r="A12204" s="484" t="s">
        <v>84951</v>
      </c>
      <c r="B12204" s="485" t="s">
        <v>84950</v>
      </c>
      <c r="C12204" t="s">
        <v>84949</v>
      </c>
      <c r="D12204" t="s">
        <v>84948</v>
      </c>
      <c r="E12204" t="str">
        <f t="shared" si="190"/>
        <v>482638 - EATSO</v>
      </c>
      <c r="F12204" t="s">
        <v>19544</v>
      </c>
      <c r="G12204" t="s">
        <v>84947</v>
      </c>
      <c r="I12204" t="s">
        <v>3032</v>
      </c>
      <c r="K12204" t="s">
        <v>208</v>
      </c>
      <c r="L12204" t="s">
        <v>84946</v>
      </c>
      <c r="N12204" t="s">
        <v>208</v>
      </c>
      <c r="O12204" t="s">
        <v>476</v>
      </c>
      <c r="P12204" t="s">
        <v>83615</v>
      </c>
    </row>
    <row r="12205" spans="1:16">
      <c r="A12205" s="484" t="s">
        <v>4969</v>
      </c>
      <c r="B12205" s="485" t="s">
        <v>4968</v>
      </c>
      <c r="C12205" t="s">
        <v>4967</v>
      </c>
      <c r="D12205" t="s">
        <v>4967</v>
      </c>
      <c r="E12205" t="str">
        <f t="shared" si="190"/>
        <v>498804 - UNT FORMATION</v>
      </c>
      <c r="F12205" t="s">
        <v>581</v>
      </c>
      <c r="G12205" t="s">
        <v>4966</v>
      </c>
      <c r="I12205" t="s">
        <v>626</v>
      </c>
      <c r="J12205" t="s">
        <v>4965</v>
      </c>
      <c r="K12205" t="s">
        <v>208</v>
      </c>
      <c r="L12205" t="s">
        <v>4964</v>
      </c>
      <c r="N12205" t="s">
        <v>208</v>
      </c>
      <c r="O12205" t="s">
        <v>476</v>
      </c>
      <c r="P12205" t="s">
        <v>476</v>
      </c>
    </row>
    <row r="12206" spans="1:16">
      <c r="A12206" s="484" t="s">
        <v>43979</v>
      </c>
      <c r="B12206" s="485" t="s">
        <v>43978</v>
      </c>
      <c r="C12206" t="s">
        <v>43977</v>
      </c>
      <c r="D12206" t="s">
        <v>43977</v>
      </c>
      <c r="E12206" t="str">
        <f t="shared" si="190"/>
        <v>514445 - L'ENGRENAGE</v>
      </c>
      <c r="F12206" t="s">
        <v>1328</v>
      </c>
      <c r="G12206" t="s">
        <v>43976</v>
      </c>
      <c r="I12206" t="s">
        <v>1799</v>
      </c>
      <c r="J12206" t="s">
        <v>43975</v>
      </c>
      <c r="K12206" t="s">
        <v>208</v>
      </c>
      <c r="L12206" t="s">
        <v>43974</v>
      </c>
      <c r="N12206" t="s">
        <v>208</v>
      </c>
      <c r="O12206" t="s">
        <v>476</v>
      </c>
      <c r="P12206" t="s">
        <v>476</v>
      </c>
    </row>
    <row r="12207" spans="1:16">
      <c r="A12207" s="484" t="s">
        <v>37021</v>
      </c>
      <c r="B12207" s="485" t="s">
        <v>37020</v>
      </c>
      <c r="C12207" t="s">
        <v>37019</v>
      </c>
      <c r="D12207" t="s">
        <v>37019</v>
      </c>
      <c r="E12207" t="str">
        <f t="shared" si="190"/>
        <v>594283 - MEILLEUR-TRADUCTEUR.COM</v>
      </c>
      <c r="F12207" t="s">
        <v>3400</v>
      </c>
      <c r="G12207" t="s">
        <v>37018</v>
      </c>
      <c r="I12207" t="s">
        <v>5549</v>
      </c>
      <c r="J12207" t="s">
        <v>37017</v>
      </c>
      <c r="K12207" t="s">
        <v>208</v>
      </c>
      <c r="L12207" t="s">
        <v>37016</v>
      </c>
      <c r="N12207" t="s">
        <v>208</v>
      </c>
      <c r="O12207" t="s">
        <v>476</v>
      </c>
      <c r="P12207" t="s">
        <v>476</v>
      </c>
    </row>
    <row r="12208" spans="1:16">
      <c r="A12208" s="484" t="s">
        <v>36618</v>
      </c>
      <c r="B12208" s="485" t="s">
        <v>36617</v>
      </c>
      <c r="C12208" t="s">
        <v>36616</v>
      </c>
      <c r="D12208" t="s">
        <v>36615</v>
      </c>
      <c r="E12208" t="str">
        <f t="shared" si="190"/>
        <v>662884 - METALINE</v>
      </c>
      <c r="F12208" t="s">
        <v>4476</v>
      </c>
      <c r="G12208" t="s">
        <v>36614</v>
      </c>
      <c r="I12208" t="s">
        <v>3921</v>
      </c>
      <c r="J12208" t="s">
        <v>36613</v>
      </c>
      <c r="K12208" t="s">
        <v>208</v>
      </c>
      <c r="L12208" t="s">
        <v>36612</v>
      </c>
      <c r="N12208" t="s">
        <v>208</v>
      </c>
      <c r="O12208" t="s">
        <v>476</v>
      </c>
      <c r="P12208" t="s">
        <v>476</v>
      </c>
    </row>
    <row r="12209" spans="1:16">
      <c r="A12209" s="484" t="s">
        <v>114065</v>
      </c>
      <c r="B12209" s="485" t="s">
        <v>114058</v>
      </c>
      <c r="C12209" t="s">
        <v>114057</v>
      </c>
      <c r="D12209" t="s">
        <v>114064</v>
      </c>
      <c r="E12209" t="str">
        <f t="shared" si="190"/>
        <v>394439 - BERGER LEVRAULT BOULOGNE BILLANCOURT</v>
      </c>
      <c r="F12209" t="s">
        <v>12625</v>
      </c>
      <c r="G12209" t="s">
        <v>114063</v>
      </c>
      <c r="I12209" t="s">
        <v>1406</v>
      </c>
      <c r="J12209" t="s">
        <v>114062</v>
      </c>
      <c r="K12209" t="s">
        <v>208</v>
      </c>
      <c r="L12209" t="s">
        <v>114061</v>
      </c>
      <c r="N12209" t="s">
        <v>208</v>
      </c>
      <c r="O12209" t="s">
        <v>476</v>
      </c>
      <c r="P12209" t="s">
        <v>114060</v>
      </c>
    </row>
    <row r="12210" spans="1:16">
      <c r="A12210" s="484" t="s">
        <v>114059</v>
      </c>
      <c r="B12210" s="485" t="s">
        <v>114058</v>
      </c>
      <c r="C12210" t="s">
        <v>114057</v>
      </c>
      <c r="D12210" t="s">
        <v>114056</v>
      </c>
      <c r="E12210" t="str">
        <f t="shared" si="190"/>
        <v>535175 - BERGER LEVRAULT LABEGE</v>
      </c>
      <c r="F12210" t="s">
        <v>59608</v>
      </c>
      <c r="G12210" t="s">
        <v>114055</v>
      </c>
      <c r="I12210" t="s">
        <v>4726</v>
      </c>
      <c r="J12210" t="s">
        <v>114054</v>
      </c>
      <c r="K12210" t="s">
        <v>208</v>
      </c>
      <c r="L12210" t="s">
        <v>114053</v>
      </c>
      <c r="N12210" t="s">
        <v>208</v>
      </c>
      <c r="O12210" t="s">
        <v>476</v>
      </c>
      <c r="P12210" t="s">
        <v>476</v>
      </c>
    </row>
    <row r="12211" spans="1:16">
      <c r="A12211" s="484" t="s">
        <v>77351</v>
      </c>
      <c r="B12211" s="485" t="s">
        <v>77350</v>
      </c>
      <c r="C12211" t="s">
        <v>77349</v>
      </c>
      <c r="D12211" t="s">
        <v>77348</v>
      </c>
      <c r="E12211" t="str">
        <f t="shared" si="190"/>
        <v>152882 - TIFLEX</v>
      </c>
      <c r="G12211" t="s">
        <v>77347</v>
      </c>
      <c r="H12211" t="s">
        <v>77346</v>
      </c>
      <c r="I12211" t="s">
        <v>77345</v>
      </c>
      <c r="J12211" t="s">
        <v>77344</v>
      </c>
      <c r="K12211" t="s">
        <v>208</v>
      </c>
      <c r="L12211" t="s">
        <v>77343</v>
      </c>
      <c r="N12211" t="s">
        <v>208</v>
      </c>
      <c r="O12211" t="s">
        <v>476</v>
      </c>
      <c r="P12211" t="s">
        <v>476</v>
      </c>
    </row>
    <row r="12212" spans="1:16">
      <c r="A12212" s="484" t="s">
        <v>87192</v>
      </c>
      <c r="B12212" s="485" t="s">
        <v>87191</v>
      </c>
      <c r="C12212" t="s">
        <v>87190</v>
      </c>
      <c r="D12212" t="s">
        <v>87190</v>
      </c>
      <c r="E12212" t="str">
        <f t="shared" si="190"/>
        <v>623556 - DICEEP</v>
      </c>
      <c r="F12212" t="s">
        <v>2793</v>
      </c>
      <c r="G12212" t="s">
        <v>87189</v>
      </c>
      <c r="I12212" t="s">
        <v>87188</v>
      </c>
      <c r="J12212" t="s">
        <v>87187</v>
      </c>
      <c r="K12212" t="s">
        <v>208</v>
      </c>
      <c r="L12212" t="s">
        <v>87186</v>
      </c>
      <c r="N12212" t="s">
        <v>208</v>
      </c>
      <c r="O12212" t="s">
        <v>476</v>
      </c>
      <c r="P12212" t="s">
        <v>476</v>
      </c>
    </row>
    <row r="12213" spans="1:16">
      <c r="A12213" s="484" t="s">
        <v>31834</v>
      </c>
      <c r="B12213" s="485" t="s">
        <v>31833</v>
      </c>
      <c r="C12213" t="s">
        <v>31832</v>
      </c>
      <c r="D12213" t="s">
        <v>31831</v>
      </c>
      <c r="E12213" t="str">
        <f t="shared" si="190"/>
        <v>578988 - LTP ST JEAN BAPTISTE DE LA SALLE</v>
      </c>
      <c r="F12213" t="s">
        <v>1513</v>
      </c>
      <c r="G12213" t="s">
        <v>31830</v>
      </c>
      <c r="I12213" t="s">
        <v>4220</v>
      </c>
      <c r="J12213" t="s">
        <v>31829</v>
      </c>
      <c r="K12213" t="s">
        <v>208</v>
      </c>
      <c r="L12213" t="s">
        <v>31828</v>
      </c>
      <c r="N12213" t="s">
        <v>208</v>
      </c>
      <c r="O12213" t="s">
        <v>476</v>
      </c>
      <c r="P12213" t="s">
        <v>476</v>
      </c>
    </row>
    <row r="12214" spans="1:16">
      <c r="A12214" s="484" t="s">
        <v>43418</v>
      </c>
      <c r="B12214" s="485" t="s">
        <v>43417</v>
      </c>
      <c r="C12214" t="s">
        <v>43416</v>
      </c>
      <c r="D12214" t="s">
        <v>43415</v>
      </c>
      <c r="E12214" t="str">
        <f t="shared" si="190"/>
        <v>555721 - LES PEP 18 ST DOULCHARD</v>
      </c>
      <c r="F12214" t="s">
        <v>1513</v>
      </c>
      <c r="G12214" t="s">
        <v>43414</v>
      </c>
      <c r="I12214" t="s">
        <v>27522</v>
      </c>
      <c r="J12214" t="s">
        <v>43413</v>
      </c>
      <c r="K12214" t="s">
        <v>208</v>
      </c>
      <c r="L12214" t="s">
        <v>43412</v>
      </c>
      <c r="N12214" t="s">
        <v>208</v>
      </c>
      <c r="O12214" t="s">
        <v>476</v>
      </c>
      <c r="P12214" t="s">
        <v>476</v>
      </c>
    </row>
    <row r="12215" spans="1:16">
      <c r="A12215" s="484" t="s">
        <v>73382</v>
      </c>
      <c r="B12215" s="485" t="s">
        <v>73381</v>
      </c>
      <c r="C12215" t="s">
        <v>73380</v>
      </c>
      <c r="D12215" t="s">
        <v>73379</v>
      </c>
      <c r="E12215" t="str">
        <f t="shared" si="190"/>
        <v>519546 - FOL 28 EURE ET LOIR LUCE</v>
      </c>
      <c r="F12215" t="s">
        <v>2524</v>
      </c>
      <c r="G12215" t="s">
        <v>73378</v>
      </c>
      <c r="I12215" t="s">
        <v>38425</v>
      </c>
      <c r="J12215" t="s">
        <v>73377</v>
      </c>
      <c r="K12215" t="s">
        <v>208</v>
      </c>
      <c r="L12215" t="s">
        <v>73376</v>
      </c>
      <c r="N12215" t="s">
        <v>208</v>
      </c>
      <c r="O12215" t="s">
        <v>476</v>
      </c>
      <c r="P12215" t="s">
        <v>476</v>
      </c>
    </row>
    <row r="12216" spans="1:16">
      <c r="A12216" s="484" t="s">
        <v>121708</v>
      </c>
      <c r="B12216" s="485" t="s">
        <v>121707</v>
      </c>
      <c r="C12216" t="s">
        <v>121706</v>
      </c>
      <c r="D12216" t="s">
        <v>121705</v>
      </c>
      <c r="E12216" t="str">
        <f t="shared" si="190"/>
        <v>227110 - AFPI VAL DE LOIRE</v>
      </c>
      <c r="F12216" t="s">
        <v>33156</v>
      </c>
      <c r="G12216" t="s">
        <v>121704</v>
      </c>
      <c r="I12216" t="s">
        <v>4220</v>
      </c>
      <c r="J12216" t="s">
        <v>9132</v>
      </c>
      <c r="K12216" t="s">
        <v>208</v>
      </c>
      <c r="L12216" t="s">
        <v>121703</v>
      </c>
      <c r="N12216" t="s">
        <v>208</v>
      </c>
      <c r="O12216" t="s">
        <v>476</v>
      </c>
      <c r="P12216" t="s">
        <v>476</v>
      </c>
    </row>
    <row r="12217" spans="1:16">
      <c r="A12217" s="484" t="s">
        <v>39801</v>
      </c>
      <c r="B12217" s="485" t="s">
        <v>39800</v>
      </c>
      <c r="C12217" t="s">
        <v>39799</v>
      </c>
      <c r="D12217" t="s">
        <v>39798</v>
      </c>
      <c r="E12217" t="str">
        <f t="shared" si="190"/>
        <v>489086 - MFR   BOURGUEIL</v>
      </c>
      <c r="F12217" t="s">
        <v>1710</v>
      </c>
      <c r="G12217" t="s">
        <v>39797</v>
      </c>
      <c r="H12217" t="s">
        <v>39796</v>
      </c>
      <c r="I12217" t="s">
        <v>39795</v>
      </c>
      <c r="J12217" t="s">
        <v>39794</v>
      </c>
      <c r="K12217" t="s">
        <v>208</v>
      </c>
      <c r="L12217" t="s">
        <v>39793</v>
      </c>
      <c r="N12217" t="s">
        <v>208</v>
      </c>
      <c r="O12217" t="s">
        <v>476</v>
      </c>
      <c r="P12217" t="s">
        <v>476</v>
      </c>
    </row>
    <row r="12218" spans="1:16">
      <c r="A12218" s="484" t="s">
        <v>31756</v>
      </c>
      <c r="B12218" s="485" t="s">
        <v>31755</v>
      </c>
      <c r="C12218" t="s">
        <v>31754</v>
      </c>
      <c r="D12218" t="s">
        <v>31754</v>
      </c>
      <c r="E12218" t="str">
        <f t="shared" si="190"/>
        <v>660838 - OGEC SAINT GATIEN</v>
      </c>
      <c r="F12218" t="s">
        <v>20760</v>
      </c>
      <c r="G12218" t="s">
        <v>31753</v>
      </c>
      <c r="I12218" t="s">
        <v>9816</v>
      </c>
      <c r="J12218" t="s">
        <v>31752</v>
      </c>
      <c r="K12218" t="s">
        <v>208</v>
      </c>
      <c r="L12218" t="s">
        <v>31751</v>
      </c>
      <c r="N12218" t="s">
        <v>207</v>
      </c>
      <c r="O12218" t="s">
        <v>476</v>
      </c>
      <c r="P12218" t="s">
        <v>476</v>
      </c>
    </row>
    <row r="12219" spans="1:16">
      <c r="A12219" s="484" t="s">
        <v>39440</v>
      </c>
      <c r="B12219" s="485" t="s">
        <v>39439</v>
      </c>
      <c r="C12219" t="s">
        <v>39438</v>
      </c>
      <c r="D12219" t="s">
        <v>39437</v>
      </c>
      <c r="E12219" t="str">
        <f t="shared" si="190"/>
        <v>220528 - MFR LOCHOIS</v>
      </c>
      <c r="F12219" t="s">
        <v>11199</v>
      </c>
      <c r="G12219" t="s">
        <v>39436</v>
      </c>
      <c r="I12219" t="s">
        <v>4809</v>
      </c>
      <c r="J12219" t="s">
        <v>39435</v>
      </c>
      <c r="K12219" t="s">
        <v>208</v>
      </c>
      <c r="L12219" t="s">
        <v>39434</v>
      </c>
      <c r="N12219" t="s">
        <v>207</v>
      </c>
      <c r="O12219" t="s">
        <v>476</v>
      </c>
      <c r="P12219" t="s">
        <v>476</v>
      </c>
    </row>
    <row r="12220" spans="1:16">
      <c r="A12220" s="484" t="s">
        <v>39697</v>
      </c>
      <c r="B12220" s="485" t="s">
        <v>39696</v>
      </c>
      <c r="C12220" t="s">
        <v>39695</v>
      </c>
      <c r="D12220" t="s">
        <v>39694</v>
      </c>
      <c r="E12220" t="str">
        <f t="shared" si="190"/>
        <v>611918 - MFR DE ROUGEMONT</v>
      </c>
      <c r="F12220" t="s">
        <v>1086</v>
      </c>
      <c r="G12220" t="s">
        <v>39693</v>
      </c>
      <c r="I12220" t="s">
        <v>1799</v>
      </c>
      <c r="J12220" t="s">
        <v>39692</v>
      </c>
      <c r="K12220" t="s">
        <v>208</v>
      </c>
      <c r="L12220" t="s">
        <v>39691</v>
      </c>
      <c r="N12220" t="s">
        <v>208</v>
      </c>
      <c r="O12220" t="s">
        <v>476</v>
      </c>
      <c r="P12220" t="s">
        <v>476</v>
      </c>
    </row>
    <row r="12221" spans="1:16">
      <c r="A12221" s="484" t="s">
        <v>108526</v>
      </c>
      <c r="B12221" s="485" t="s">
        <v>108525</v>
      </c>
      <c r="C12221" t="s">
        <v>108524</v>
      </c>
      <c r="D12221" t="s">
        <v>108523</v>
      </c>
      <c r="E12221" t="str">
        <f t="shared" si="190"/>
        <v>116105 - CENTRE BOIS GIBERT MFCVL BALLAN MIRE</v>
      </c>
      <c r="F12221" t="s">
        <v>1710</v>
      </c>
      <c r="G12221" t="s">
        <v>108522</v>
      </c>
      <c r="I12221" t="s">
        <v>18802</v>
      </c>
      <c r="J12221" t="s">
        <v>108521</v>
      </c>
      <c r="K12221" t="s">
        <v>108520</v>
      </c>
      <c r="L12221" t="s">
        <v>108519</v>
      </c>
      <c r="N12221" t="s">
        <v>208</v>
      </c>
      <c r="O12221" t="s">
        <v>476</v>
      </c>
      <c r="P12221" t="s">
        <v>476</v>
      </c>
    </row>
    <row r="12222" spans="1:16">
      <c r="A12222" s="484" t="s">
        <v>73394</v>
      </c>
      <c r="B12222" s="485" t="s">
        <v>73393</v>
      </c>
      <c r="C12222" t="s">
        <v>73392</v>
      </c>
      <c r="D12222" t="s">
        <v>72864</v>
      </c>
      <c r="E12222" t="str">
        <f t="shared" si="190"/>
        <v>652416 - FOL</v>
      </c>
      <c r="F12222" t="s">
        <v>540</v>
      </c>
      <c r="G12222" t="s">
        <v>73391</v>
      </c>
      <c r="I12222" t="s">
        <v>9816</v>
      </c>
      <c r="K12222" t="s">
        <v>208</v>
      </c>
      <c r="L12222" t="s">
        <v>73390</v>
      </c>
      <c r="N12222" t="s">
        <v>208</v>
      </c>
      <c r="O12222" t="s">
        <v>476</v>
      </c>
      <c r="P12222" t="s">
        <v>476</v>
      </c>
    </row>
    <row r="12223" spans="1:16">
      <c r="A12223" s="484" t="s">
        <v>111891</v>
      </c>
      <c r="B12223" s="485" t="s">
        <v>111890</v>
      </c>
      <c r="C12223" t="s">
        <v>111889</v>
      </c>
      <c r="D12223" t="s">
        <v>111888</v>
      </c>
      <c r="E12223" t="str">
        <f t="shared" si="190"/>
        <v>600441 - BTP CFA CENTRE ST PIERRE DES CORPS</v>
      </c>
      <c r="F12223" t="s">
        <v>1077</v>
      </c>
      <c r="G12223" t="s">
        <v>111887</v>
      </c>
      <c r="H12223" t="s">
        <v>111886</v>
      </c>
      <c r="I12223" t="s">
        <v>19313</v>
      </c>
      <c r="J12223" t="s">
        <v>111885</v>
      </c>
      <c r="K12223" t="s">
        <v>208</v>
      </c>
      <c r="L12223" t="s">
        <v>111884</v>
      </c>
      <c r="N12223" t="s">
        <v>208</v>
      </c>
      <c r="O12223" t="s">
        <v>476</v>
      </c>
      <c r="P12223" t="s">
        <v>476</v>
      </c>
    </row>
    <row r="12224" spans="1:16">
      <c r="A12224" s="484" t="s">
        <v>111901</v>
      </c>
      <c r="B12224" s="485" t="s">
        <v>111890</v>
      </c>
      <c r="C12224" t="s">
        <v>111889</v>
      </c>
      <c r="D12224" t="s">
        <v>111900</v>
      </c>
      <c r="E12224" t="str">
        <f t="shared" si="190"/>
        <v>559076 - BTP CFA CENTRE CHATEAUROUX</v>
      </c>
      <c r="F12224" t="s">
        <v>1710</v>
      </c>
      <c r="G12224" t="s">
        <v>111899</v>
      </c>
      <c r="I12224" t="s">
        <v>31998</v>
      </c>
      <c r="J12224" t="s">
        <v>111898</v>
      </c>
      <c r="K12224" t="s">
        <v>208</v>
      </c>
      <c r="L12224" t="s">
        <v>111897</v>
      </c>
      <c r="N12224" t="s">
        <v>208</v>
      </c>
      <c r="O12224" t="s">
        <v>476</v>
      </c>
      <c r="P12224" t="s">
        <v>476</v>
      </c>
    </row>
    <row r="12225" spans="1:16">
      <c r="A12225" s="484" t="s">
        <v>111896</v>
      </c>
      <c r="B12225" s="485" t="s">
        <v>111890</v>
      </c>
      <c r="C12225" t="s">
        <v>111889</v>
      </c>
      <c r="D12225" t="s">
        <v>111895</v>
      </c>
      <c r="E12225" t="str">
        <f t="shared" si="190"/>
        <v>602541 - BTP CFA CENTRE SARAN</v>
      </c>
      <c r="F12225" t="s">
        <v>38689</v>
      </c>
      <c r="G12225" t="s">
        <v>111894</v>
      </c>
      <c r="I12225" t="s">
        <v>2240</v>
      </c>
      <c r="J12225" t="s">
        <v>111893</v>
      </c>
      <c r="K12225" t="s">
        <v>208</v>
      </c>
      <c r="L12225" t="s">
        <v>111892</v>
      </c>
      <c r="N12225" t="s">
        <v>207</v>
      </c>
      <c r="O12225" t="s">
        <v>476</v>
      </c>
      <c r="P12225" t="s">
        <v>476</v>
      </c>
    </row>
    <row r="12226" spans="1:16">
      <c r="A12226" s="484" t="s">
        <v>91956</v>
      </c>
      <c r="B12226" s="485" t="s">
        <v>91955</v>
      </c>
      <c r="C12226" t="s">
        <v>91954</v>
      </c>
      <c r="D12226" t="s">
        <v>91953</v>
      </c>
      <c r="E12226" t="str">
        <f t="shared" ref="E12226:E12289" si="191">_xlfn.CONCAT(L12226," - ",D12226)</f>
        <v>189315 - COOPERATIVE VANNERIE DE VILLAINES</v>
      </c>
      <c r="F12226" t="s">
        <v>3131</v>
      </c>
      <c r="G12226" t="s">
        <v>91952</v>
      </c>
      <c r="I12226" t="s">
        <v>91951</v>
      </c>
      <c r="J12226" t="s">
        <v>91950</v>
      </c>
      <c r="K12226" t="s">
        <v>208</v>
      </c>
      <c r="L12226" t="s">
        <v>91949</v>
      </c>
      <c r="N12226" t="s">
        <v>208</v>
      </c>
      <c r="O12226" t="s">
        <v>476</v>
      </c>
      <c r="P12226" t="s">
        <v>476</v>
      </c>
    </row>
    <row r="12227" spans="1:16">
      <c r="A12227" s="484" t="s">
        <v>41155</v>
      </c>
      <c r="B12227" s="485" t="s">
        <v>41154</v>
      </c>
      <c r="C12227" t="s">
        <v>41153</v>
      </c>
      <c r="D12227" t="s">
        <v>41152</v>
      </c>
      <c r="E12227" t="str">
        <f t="shared" si="191"/>
        <v>503046 - AGMTP IFC PROVIDENCE</v>
      </c>
      <c r="F12227" t="s">
        <v>831</v>
      </c>
      <c r="G12227" t="s">
        <v>41151</v>
      </c>
      <c r="I12227" t="s">
        <v>8097</v>
      </c>
      <c r="J12227" t="s">
        <v>41150</v>
      </c>
      <c r="K12227" t="s">
        <v>208</v>
      </c>
      <c r="L12227" t="s">
        <v>41149</v>
      </c>
      <c r="N12227" t="s">
        <v>208</v>
      </c>
      <c r="O12227" t="s">
        <v>476</v>
      </c>
      <c r="P12227" t="s">
        <v>476</v>
      </c>
    </row>
    <row r="12228" spans="1:16">
      <c r="A12228" s="484" t="s">
        <v>124472</v>
      </c>
      <c r="B12228" s="485" t="s">
        <v>124471</v>
      </c>
      <c r="C12228" t="s">
        <v>124470</v>
      </c>
      <c r="D12228" t="s">
        <v>124469</v>
      </c>
      <c r="E12228" t="str">
        <f t="shared" si="191"/>
        <v>496893 - ACRH</v>
      </c>
      <c r="F12228" t="s">
        <v>831</v>
      </c>
      <c r="G12228" t="s">
        <v>124468</v>
      </c>
      <c r="I12228" t="s">
        <v>8097</v>
      </c>
      <c r="J12228" t="s">
        <v>124467</v>
      </c>
      <c r="K12228" t="s">
        <v>208</v>
      </c>
      <c r="L12228" t="s">
        <v>124466</v>
      </c>
      <c r="N12228" t="s">
        <v>208</v>
      </c>
      <c r="O12228" t="s">
        <v>476</v>
      </c>
      <c r="P12228" t="s">
        <v>476</v>
      </c>
    </row>
    <row r="12229" spans="1:16">
      <c r="A12229" s="484" t="s">
        <v>124578</v>
      </c>
      <c r="B12229" s="485" t="s">
        <v>124577</v>
      </c>
      <c r="C12229" t="s">
        <v>124576</v>
      </c>
      <c r="D12229" t="s">
        <v>124575</v>
      </c>
      <c r="E12229" t="str">
        <f t="shared" si="191"/>
        <v>412363 - LEP STE CECILE - CFPC</v>
      </c>
      <c r="F12229" t="s">
        <v>831</v>
      </c>
      <c r="G12229" t="s">
        <v>124574</v>
      </c>
      <c r="I12229" t="s">
        <v>4025</v>
      </c>
      <c r="J12229" t="s">
        <v>124573</v>
      </c>
      <c r="K12229" t="s">
        <v>208</v>
      </c>
      <c r="L12229" t="s">
        <v>124572</v>
      </c>
      <c r="N12229" t="s">
        <v>208</v>
      </c>
      <c r="O12229" t="s">
        <v>476</v>
      </c>
      <c r="P12229" t="s">
        <v>476</v>
      </c>
    </row>
    <row r="12230" spans="1:16">
      <c r="A12230" s="484" t="s">
        <v>123999</v>
      </c>
      <c r="B12230" s="485" t="s">
        <v>106899</v>
      </c>
      <c r="C12230" t="s">
        <v>123998</v>
      </c>
      <c r="D12230" t="s">
        <v>123997</v>
      </c>
      <c r="E12230" t="str">
        <f t="shared" si="191"/>
        <v>439666 - ASSOCIATION BAPTEROSSES</v>
      </c>
      <c r="F12230" t="s">
        <v>2771</v>
      </c>
      <c r="G12230" t="s">
        <v>123996</v>
      </c>
      <c r="I12230" t="s">
        <v>106895</v>
      </c>
      <c r="J12230" t="s">
        <v>106894</v>
      </c>
      <c r="K12230" t="s">
        <v>123995</v>
      </c>
      <c r="L12230" t="s">
        <v>123994</v>
      </c>
      <c r="N12230" t="s">
        <v>208</v>
      </c>
      <c r="O12230" t="s">
        <v>476</v>
      </c>
      <c r="P12230" t="s">
        <v>476</v>
      </c>
    </row>
    <row r="12231" spans="1:16">
      <c r="A12231" s="484" t="s">
        <v>106900</v>
      </c>
      <c r="B12231" s="485" t="s">
        <v>106899</v>
      </c>
      <c r="C12231" t="s">
        <v>106898</v>
      </c>
      <c r="D12231" t="s">
        <v>106897</v>
      </c>
      <c r="E12231" t="str">
        <f t="shared" si="191"/>
        <v>649314 - CTRE DE FORMATION DE L'HOPITAL PRIVE ST JEAN</v>
      </c>
      <c r="F12231" t="s">
        <v>48467</v>
      </c>
      <c r="G12231" t="s">
        <v>106896</v>
      </c>
      <c r="I12231" t="s">
        <v>106895</v>
      </c>
      <c r="J12231" t="s">
        <v>106894</v>
      </c>
      <c r="K12231" t="s">
        <v>208</v>
      </c>
      <c r="L12231" t="s">
        <v>106893</v>
      </c>
      <c r="N12231" t="s">
        <v>208</v>
      </c>
      <c r="O12231" t="s">
        <v>476</v>
      </c>
      <c r="P12231" t="s">
        <v>476</v>
      </c>
    </row>
    <row r="12232" spans="1:16">
      <c r="A12232" s="484" t="s">
        <v>39752</v>
      </c>
      <c r="B12232" s="485" t="s">
        <v>39751</v>
      </c>
      <c r="C12232" t="s">
        <v>39741</v>
      </c>
      <c r="D12232" t="s">
        <v>39750</v>
      </c>
      <c r="E12232" t="str">
        <f t="shared" si="191"/>
        <v>510506 - MFR CHAINGY</v>
      </c>
      <c r="F12232" t="s">
        <v>39749</v>
      </c>
      <c r="G12232" t="s">
        <v>39748</v>
      </c>
      <c r="H12232" t="s">
        <v>39747</v>
      </c>
      <c r="I12232" t="s">
        <v>39746</v>
      </c>
      <c r="J12232" t="s">
        <v>39745</v>
      </c>
      <c r="K12232" t="s">
        <v>208</v>
      </c>
      <c r="L12232" t="s">
        <v>39744</v>
      </c>
      <c r="N12232" t="s">
        <v>208</v>
      </c>
      <c r="O12232" t="s">
        <v>476</v>
      </c>
      <c r="P12232" t="s">
        <v>476</v>
      </c>
    </row>
    <row r="12233" spans="1:16">
      <c r="A12233" s="484" t="s">
        <v>31682</v>
      </c>
      <c r="B12233" s="485" t="s">
        <v>31681</v>
      </c>
      <c r="C12233" t="s">
        <v>31680</v>
      </c>
      <c r="D12233" t="s">
        <v>31680</v>
      </c>
      <c r="E12233" t="str">
        <f t="shared" si="191"/>
        <v>492796 - OGEC STE CROIX STE EUVERTE</v>
      </c>
      <c r="F12233" t="s">
        <v>27783</v>
      </c>
      <c r="G12233" t="s">
        <v>31679</v>
      </c>
      <c r="H12233" t="s">
        <v>31678</v>
      </c>
      <c r="I12233" t="s">
        <v>3355</v>
      </c>
      <c r="J12233" t="s">
        <v>31677</v>
      </c>
      <c r="K12233" t="s">
        <v>208</v>
      </c>
      <c r="L12233" t="s">
        <v>31676</v>
      </c>
      <c r="N12233" t="s">
        <v>208</v>
      </c>
      <c r="O12233" t="s">
        <v>476</v>
      </c>
      <c r="P12233" t="s">
        <v>476</v>
      </c>
    </row>
    <row r="12234" spans="1:16">
      <c r="A12234" s="484" t="s">
        <v>90068</v>
      </c>
      <c r="B12234" s="485" t="s">
        <v>90067</v>
      </c>
      <c r="C12234" t="s">
        <v>90066</v>
      </c>
      <c r="D12234" t="s">
        <v>90065</v>
      </c>
      <c r="E12234" t="str">
        <f t="shared" si="191"/>
        <v>31460 - CFPPRC</v>
      </c>
      <c r="F12234" t="s">
        <v>22614</v>
      </c>
      <c r="G12234" t="s">
        <v>90064</v>
      </c>
      <c r="H12234" t="s">
        <v>90063</v>
      </c>
      <c r="I12234" t="s">
        <v>3355</v>
      </c>
      <c r="K12234" t="s">
        <v>208</v>
      </c>
      <c r="L12234" t="s">
        <v>90062</v>
      </c>
      <c r="N12234" t="s">
        <v>207</v>
      </c>
      <c r="O12234" t="s">
        <v>476</v>
      </c>
      <c r="P12234" t="s">
        <v>476</v>
      </c>
    </row>
    <row r="12235" spans="1:16">
      <c r="A12235" s="484" t="s">
        <v>110558</v>
      </c>
      <c r="B12235" s="485" t="s">
        <v>110557</v>
      </c>
      <c r="C12235" t="s">
        <v>110556</v>
      </c>
      <c r="D12235" t="s">
        <v>110556</v>
      </c>
      <c r="E12235" t="str">
        <f t="shared" si="191"/>
        <v>22056 - CAMPUS LA MOUILLERE ORLEANS LOIRE VALLEY</v>
      </c>
      <c r="F12235" t="s">
        <v>65283</v>
      </c>
      <c r="G12235" t="s">
        <v>110555</v>
      </c>
      <c r="I12235" t="s">
        <v>3355</v>
      </c>
      <c r="J12235" t="s">
        <v>110554</v>
      </c>
      <c r="K12235" t="s">
        <v>208</v>
      </c>
      <c r="L12235" t="s">
        <v>110553</v>
      </c>
      <c r="N12235" t="s">
        <v>207</v>
      </c>
      <c r="O12235" t="s">
        <v>476</v>
      </c>
      <c r="P12235" t="s">
        <v>476</v>
      </c>
    </row>
    <row r="12236" spans="1:16">
      <c r="A12236" s="484" t="s">
        <v>42638</v>
      </c>
      <c r="B12236" s="485" t="s">
        <v>42637</v>
      </c>
      <c r="C12236" t="s">
        <v>42636</v>
      </c>
      <c r="D12236" t="s">
        <v>42635</v>
      </c>
      <c r="E12236" t="str">
        <f t="shared" si="191"/>
        <v>599694 - LIGUE DU CENTRE VAL DE LOIRE DE FOOTBALL CHATEAUROUX</v>
      </c>
      <c r="F12236" t="s">
        <v>1352</v>
      </c>
      <c r="G12236" t="s">
        <v>42634</v>
      </c>
      <c r="I12236" t="s">
        <v>31998</v>
      </c>
      <c r="J12236" t="s">
        <v>42633</v>
      </c>
      <c r="K12236" t="s">
        <v>208</v>
      </c>
      <c r="L12236" t="s">
        <v>42632</v>
      </c>
      <c r="N12236" t="s">
        <v>208</v>
      </c>
      <c r="O12236" t="s">
        <v>476</v>
      </c>
      <c r="P12236" t="s">
        <v>476</v>
      </c>
    </row>
    <row r="12237" spans="1:16">
      <c r="A12237" s="484" t="s">
        <v>7534</v>
      </c>
      <c r="B12237" s="485" t="s">
        <v>7533</v>
      </c>
      <c r="C12237" t="s">
        <v>7532</v>
      </c>
      <c r="D12237" t="s">
        <v>7531</v>
      </c>
      <c r="E12237" t="str">
        <f t="shared" si="191"/>
        <v>412399 - UDEL ENTREPRISE ET FORMATION</v>
      </c>
      <c r="G12237" t="s">
        <v>7530</v>
      </c>
      <c r="I12237" t="s">
        <v>3355</v>
      </c>
      <c r="J12237" t="s">
        <v>7529</v>
      </c>
      <c r="K12237" t="s">
        <v>208</v>
      </c>
      <c r="L12237" t="s">
        <v>7528</v>
      </c>
      <c r="N12237" t="s">
        <v>208</v>
      </c>
      <c r="O12237" t="s">
        <v>476</v>
      </c>
      <c r="P12237" t="s">
        <v>476</v>
      </c>
    </row>
    <row r="12238" spans="1:16">
      <c r="A12238" s="484" t="s">
        <v>130620</v>
      </c>
      <c r="B12238" s="485" t="s">
        <v>130619</v>
      </c>
      <c r="C12238" t="s">
        <v>130618</v>
      </c>
      <c r="D12238" t="s">
        <v>130618</v>
      </c>
      <c r="E12238" t="str">
        <f t="shared" si="191"/>
        <v>479469 - ALFA 3A MIF  BOURG EN BRESSE</v>
      </c>
      <c r="F12238" t="s">
        <v>1077</v>
      </c>
      <c r="G12238" t="s">
        <v>130617</v>
      </c>
      <c r="I12238" t="s">
        <v>3575</v>
      </c>
      <c r="J12238" t="s">
        <v>130616</v>
      </c>
      <c r="K12238" t="s">
        <v>208</v>
      </c>
      <c r="L12238" t="s">
        <v>130615</v>
      </c>
      <c r="N12238" t="s">
        <v>208</v>
      </c>
      <c r="O12238" t="s">
        <v>476</v>
      </c>
      <c r="P12238" t="s">
        <v>476</v>
      </c>
    </row>
    <row r="12239" spans="1:16">
      <c r="A12239" s="484" t="s">
        <v>30567</v>
      </c>
      <c r="B12239" s="485" t="s">
        <v>30558</v>
      </c>
      <c r="C12239" t="s">
        <v>30566</v>
      </c>
      <c r="D12239" t="s">
        <v>30565</v>
      </c>
      <c r="E12239" t="str">
        <f t="shared" si="191"/>
        <v>495920 - ORSAC PLATEAU D HAUTEVILLE</v>
      </c>
      <c r="F12239" t="s">
        <v>1808</v>
      </c>
      <c r="G12239" t="s">
        <v>30564</v>
      </c>
      <c r="H12239" t="s">
        <v>30563</v>
      </c>
      <c r="I12239" t="s">
        <v>30562</v>
      </c>
      <c r="J12239" t="s">
        <v>30561</v>
      </c>
      <c r="K12239" t="s">
        <v>208</v>
      </c>
      <c r="L12239" t="s">
        <v>30560</v>
      </c>
      <c r="N12239" t="s">
        <v>208</v>
      </c>
      <c r="O12239" t="s">
        <v>476</v>
      </c>
      <c r="P12239" t="s">
        <v>476</v>
      </c>
    </row>
    <row r="12240" spans="1:16">
      <c r="A12240" s="484" t="s">
        <v>30559</v>
      </c>
      <c r="B12240" s="485" t="s">
        <v>30558</v>
      </c>
      <c r="C12240" t="s">
        <v>30557</v>
      </c>
      <c r="D12240" t="s">
        <v>30556</v>
      </c>
      <c r="E12240" t="str">
        <f t="shared" si="191"/>
        <v>428190 - ORSAC CPA BOURG EN BRESSE</v>
      </c>
      <c r="F12240" t="s">
        <v>1808</v>
      </c>
      <c r="G12240" t="s">
        <v>30555</v>
      </c>
      <c r="I12240" t="s">
        <v>3575</v>
      </c>
      <c r="J12240" t="s">
        <v>30554</v>
      </c>
      <c r="K12240" t="s">
        <v>30553</v>
      </c>
      <c r="L12240" t="s">
        <v>30552</v>
      </c>
      <c r="N12240" t="s">
        <v>208</v>
      </c>
      <c r="O12240" t="s">
        <v>476</v>
      </c>
      <c r="P12240" t="s">
        <v>476</v>
      </c>
    </row>
    <row r="12241" spans="1:16">
      <c r="A12241" s="484" t="s">
        <v>71677</v>
      </c>
      <c r="B12241" s="485" t="s">
        <v>71676</v>
      </c>
      <c r="C12241" t="s">
        <v>71675</v>
      </c>
      <c r="D12241" t="s">
        <v>71675</v>
      </c>
      <c r="E12241" t="str">
        <f t="shared" si="191"/>
        <v>463292 - FONDATION LENVAL</v>
      </c>
      <c r="F12241" t="s">
        <v>58612</v>
      </c>
      <c r="G12241" t="s">
        <v>71674</v>
      </c>
      <c r="H12241" t="s">
        <v>71673</v>
      </c>
      <c r="I12241" t="s">
        <v>618</v>
      </c>
      <c r="J12241" t="s">
        <v>71672</v>
      </c>
      <c r="K12241" t="s">
        <v>71671</v>
      </c>
      <c r="L12241" t="s">
        <v>71670</v>
      </c>
      <c r="N12241" t="s">
        <v>208</v>
      </c>
      <c r="O12241" t="s">
        <v>476</v>
      </c>
      <c r="P12241" t="s">
        <v>476</v>
      </c>
    </row>
    <row r="12242" spans="1:16">
      <c r="A12242" s="484" t="s">
        <v>125686</v>
      </c>
      <c r="B12242" s="485" t="s">
        <v>125685</v>
      </c>
      <c r="C12242" t="s">
        <v>125684</v>
      </c>
      <c r="D12242" t="s">
        <v>125684</v>
      </c>
      <c r="E12242" t="str">
        <f t="shared" si="191"/>
        <v>477953 - ASS FORMATION ET METIER OMI MARSEILLE 11</v>
      </c>
      <c r="F12242" t="s">
        <v>1729</v>
      </c>
      <c r="G12242" t="s">
        <v>125683</v>
      </c>
      <c r="H12242" t="s">
        <v>125682</v>
      </c>
      <c r="I12242" t="s">
        <v>4528</v>
      </c>
      <c r="J12242" t="s">
        <v>125681</v>
      </c>
      <c r="K12242" t="s">
        <v>208</v>
      </c>
      <c r="L12242" t="s">
        <v>125680</v>
      </c>
      <c r="N12242" t="s">
        <v>207</v>
      </c>
      <c r="O12242" t="s">
        <v>476</v>
      </c>
      <c r="P12242" t="s">
        <v>476</v>
      </c>
    </row>
    <row r="12243" spans="1:16">
      <c r="A12243" s="484" t="s">
        <v>105038</v>
      </c>
      <c r="B12243" s="485" t="s">
        <v>105037</v>
      </c>
      <c r="C12243" t="s">
        <v>105036</v>
      </c>
      <c r="D12243" t="s">
        <v>105035</v>
      </c>
      <c r="E12243" t="str">
        <f t="shared" si="191"/>
        <v>175778 - LA LIGUE D ENSEIGNEMENT - FAIL 13</v>
      </c>
      <c r="F12243" t="s">
        <v>1817</v>
      </c>
      <c r="G12243" t="s">
        <v>105034</v>
      </c>
      <c r="I12243" t="s">
        <v>43529</v>
      </c>
      <c r="J12243" t="s">
        <v>105033</v>
      </c>
      <c r="K12243" t="s">
        <v>208</v>
      </c>
      <c r="L12243" t="s">
        <v>105032</v>
      </c>
      <c r="N12243" t="s">
        <v>208</v>
      </c>
      <c r="O12243" t="s">
        <v>476</v>
      </c>
      <c r="P12243" t="s">
        <v>476</v>
      </c>
    </row>
    <row r="12244" spans="1:16">
      <c r="A12244" s="484" t="s">
        <v>110852</v>
      </c>
      <c r="B12244" s="485" t="s">
        <v>110851</v>
      </c>
      <c r="C12244" t="s">
        <v>110850</v>
      </c>
      <c r="D12244" t="s">
        <v>110849</v>
      </c>
      <c r="E12244" t="str">
        <f t="shared" si="191"/>
        <v>433007 - CARSAT SUD EST</v>
      </c>
      <c r="F12244" t="s">
        <v>13656</v>
      </c>
      <c r="G12244" t="s">
        <v>110848</v>
      </c>
      <c r="I12244" t="s">
        <v>1035</v>
      </c>
      <c r="K12244" t="s">
        <v>208</v>
      </c>
      <c r="L12244" t="s">
        <v>110847</v>
      </c>
      <c r="N12244" t="s">
        <v>208</v>
      </c>
      <c r="O12244" t="s">
        <v>476</v>
      </c>
      <c r="P12244" t="s">
        <v>476</v>
      </c>
    </row>
    <row r="12245" spans="1:16">
      <c r="A12245" s="484" t="s">
        <v>31696</v>
      </c>
      <c r="B12245" s="485" t="s">
        <v>31695</v>
      </c>
      <c r="C12245" t="s">
        <v>31694</v>
      </c>
      <c r="D12245" t="s">
        <v>31693</v>
      </c>
      <c r="E12245" t="str">
        <f t="shared" si="191"/>
        <v>604306 - OGEC ST VINCENT DE PAUL  MARSEILLE</v>
      </c>
      <c r="F12245" t="s">
        <v>31692</v>
      </c>
      <c r="G12245" t="s">
        <v>31691</v>
      </c>
      <c r="I12245" t="s">
        <v>1035</v>
      </c>
      <c r="J12245" t="s">
        <v>31690</v>
      </c>
      <c r="K12245" t="s">
        <v>208</v>
      </c>
      <c r="L12245" t="s">
        <v>31689</v>
      </c>
      <c r="N12245" t="s">
        <v>208</v>
      </c>
      <c r="O12245" t="s">
        <v>476</v>
      </c>
      <c r="P12245" t="s">
        <v>476</v>
      </c>
    </row>
    <row r="12246" spans="1:16">
      <c r="A12246" s="484" t="s">
        <v>100600</v>
      </c>
      <c r="B12246" s="485" t="s">
        <v>100599</v>
      </c>
      <c r="C12246" t="s">
        <v>100598</v>
      </c>
      <c r="D12246" t="s">
        <v>100597</v>
      </c>
      <c r="E12246" t="str">
        <f t="shared" si="191"/>
        <v>50027 - CREAI PACA ET CORSE</v>
      </c>
      <c r="F12246" t="s">
        <v>12625</v>
      </c>
      <c r="G12246" t="s">
        <v>100596</v>
      </c>
      <c r="I12246" t="s">
        <v>7016</v>
      </c>
      <c r="J12246" t="s">
        <v>100595</v>
      </c>
      <c r="K12246" t="s">
        <v>100594</v>
      </c>
      <c r="L12246" t="s">
        <v>100593</v>
      </c>
      <c r="N12246" t="s">
        <v>208</v>
      </c>
      <c r="O12246" t="s">
        <v>476</v>
      </c>
      <c r="P12246" t="s">
        <v>476</v>
      </c>
    </row>
    <row r="12247" spans="1:16">
      <c r="A12247" s="484" t="s">
        <v>19526</v>
      </c>
      <c r="B12247" s="485" t="s">
        <v>19525</v>
      </c>
      <c r="C12247" t="s">
        <v>19524</v>
      </c>
      <c r="D12247" t="s">
        <v>19523</v>
      </c>
      <c r="E12247" t="str">
        <f t="shared" si="191"/>
        <v>147540 - SAUVEGARDE 13</v>
      </c>
      <c r="F12247" t="s">
        <v>1710</v>
      </c>
      <c r="G12247" t="s">
        <v>19522</v>
      </c>
      <c r="I12247" t="s">
        <v>19521</v>
      </c>
      <c r="J12247" t="s">
        <v>19520</v>
      </c>
      <c r="K12247" t="s">
        <v>208</v>
      </c>
      <c r="L12247" t="s">
        <v>19519</v>
      </c>
      <c r="N12247" t="s">
        <v>208</v>
      </c>
      <c r="O12247" t="s">
        <v>476</v>
      </c>
      <c r="P12247" t="s">
        <v>19518</v>
      </c>
    </row>
    <row r="12248" spans="1:16">
      <c r="A12248" s="484" t="s">
        <v>19532</v>
      </c>
      <c r="B12248" s="485" t="s">
        <v>19525</v>
      </c>
      <c r="C12248" t="s">
        <v>19523</v>
      </c>
      <c r="D12248" t="s">
        <v>19531</v>
      </c>
      <c r="E12248" t="str">
        <f t="shared" si="191"/>
        <v>454990 - SAUVEGARDE 13 - SIEGE</v>
      </c>
      <c r="F12248" t="s">
        <v>19530</v>
      </c>
      <c r="G12248" t="s">
        <v>19529</v>
      </c>
      <c r="I12248" t="s">
        <v>1035</v>
      </c>
      <c r="J12248" t="s">
        <v>19528</v>
      </c>
      <c r="K12248" t="s">
        <v>208</v>
      </c>
      <c r="L12248" t="s">
        <v>19527</v>
      </c>
      <c r="N12248" t="s">
        <v>208</v>
      </c>
      <c r="O12248" t="s">
        <v>476</v>
      </c>
      <c r="P12248" t="s">
        <v>476</v>
      </c>
    </row>
    <row r="12249" spans="1:16">
      <c r="A12249" s="484" t="s">
        <v>125110</v>
      </c>
      <c r="B12249" s="485" t="s">
        <v>125109</v>
      </c>
      <c r="C12249" t="s">
        <v>125108</v>
      </c>
      <c r="D12249" t="s">
        <v>125107</v>
      </c>
      <c r="E12249" t="str">
        <f t="shared" si="191"/>
        <v>359294 - IRSAM ST DENIS CHAUDRON</v>
      </c>
      <c r="F12249" t="s">
        <v>2494</v>
      </c>
      <c r="G12249" t="s">
        <v>125106</v>
      </c>
      <c r="I12249" t="s">
        <v>1359</v>
      </c>
      <c r="J12249" t="s">
        <v>125105</v>
      </c>
      <c r="K12249" t="s">
        <v>208</v>
      </c>
      <c r="L12249" t="s">
        <v>125104</v>
      </c>
      <c r="N12249" t="s">
        <v>208</v>
      </c>
      <c r="O12249" t="s">
        <v>476</v>
      </c>
      <c r="P12249" t="s">
        <v>476</v>
      </c>
    </row>
    <row r="12250" spans="1:16">
      <c r="A12250" s="484" t="s">
        <v>130152</v>
      </c>
      <c r="B12250" s="485" t="s">
        <v>130151</v>
      </c>
      <c r="C12250" t="s">
        <v>130150</v>
      </c>
      <c r="D12250" t="s">
        <v>130149</v>
      </c>
      <c r="E12250" t="str">
        <f t="shared" si="191"/>
        <v>663025 - ALLIOS LA PENNE SUR HUVEAUNE</v>
      </c>
      <c r="F12250" t="s">
        <v>8159</v>
      </c>
      <c r="G12250" t="s">
        <v>130148</v>
      </c>
      <c r="I12250" t="s">
        <v>51517</v>
      </c>
      <c r="J12250" t="s">
        <v>130147</v>
      </c>
      <c r="K12250" t="s">
        <v>208</v>
      </c>
      <c r="L12250" t="s">
        <v>130146</v>
      </c>
      <c r="N12250" t="s">
        <v>208</v>
      </c>
      <c r="O12250" t="s">
        <v>476</v>
      </c>
      <c r="P12250" t="s">
        <v>476</v>
      </c>
    </row>
    <row r="12251" spans="1:16">
      <c r="A12251" s="484" t="s">
        <v>120003</v>
      </c>
      <c r="B12251" s="485" t="s">
        <v>120002</v>
      </c>
      <c r="C12251" t="s">
        <v>120001</v>
      </c>
      <c r="D12251" t="s">
        <v>120000</v>
      </c>
      <c r="E12251" t="str">
        <f t="shared" si="191"/>
        <v>27236 - ORS CREAI NORMANDIE</v>
      </c>
      <c r="F12251" t="s">
        <v>31577</v>
      </c>
      <c r="G12251" t="s">
        <v>117476</v>
      </c>
      <c r="H12251" t="s">
        <v>119999</v>
      </c>
      <c r="I12251" t="s">
        <v>6974</v>
      </c>
      <c r="J12251" t="s">
        <v>119998</v>
      </c>
      <c r="K12251" t="s">
        <v>208</v>
      </c>
      <c r="L12251" t="s">
        <v>119997</v>
      </c>
      <c r="N12251" t="s">
        <v>208</v>
      </c>
      <c r="O12251" t="s">
        <v>476</v>
      </c>
      <c r="P12251" t="s">
        <v>476</v>
      </c>
    </row>
    <row r="12252" spans="1:16">
      <c r="A12252" s="484" t="s">
        <v>123928</v>
      </c>
      <c r="B12252" s="485" t="s">
        <v>123927</v>
      </c>
      <c r="C12252" t="s">
        <v>123926</v>
      </c>
      <c r="D12252" t="s">
        <v>123925</v>
      </c>
      <c r="E12252" t="str">
        <f t="shared" si="191"/>
        <v>157510 - ACSEA FORMATION LES CEDRES FORMATION</v>
      </c>
      <c r="F12252" t="s">
        <v>7721</v>
      </c>
      <c r="G12252" t="s">
        <v>123924</v>
      </c>
      <c r="I12252" t="s">
        <v>42721</v>
      </c>
      <c r="J12252" t="s">
        <v>123923</v>
      </c>
      <c r="K12252" t="s">
        <v>208</v>
      </c>
      <c r="L12252" t="s">
        <v>123922</v>
      </c>
      <c r="N12252" t="s">
        <v>208</v>
      </c>
      <c r="O12252" t="s">
        <v>476</v>
      </c>
      <c r="P12252" t="s">
        <v>476</v>
      </c>
    </row>
    <row r="12253" spans="1:16">
      <c r="A12253" s="484" t="s">
        <v>119838</v>
      </c>
      <c r="B12253" s="485" t="s">
        <v>119837</v>
      </c>
      <c r="C12253" t="s">
        <v>119836</v>
      </c>
      <c r="D12253" t="s">
        <v>119835</v>
      </c>
      <c r="E12253" t="str">
        <f t="shared" si="191"/>
        <v>217220 - APLB RUFFEC</v>
      </c>
      <c r="F12253" t="s">
        <v>5179</v>
      </c>
      <c r="G12253" t="s">
        <v>119834</v>
      </c>
      <c r="I12253" t="s">
        <v>74086</v>
      </c>
      <c r="J12253" t="s">
        <v>119833</v>
      </c>
      <c r="K12253" t="s">
        <v>208</v>
      </c>
      <c r="L12253" t="s">
        <v>119832</v>
      </c>
      <c r="N12253" t="s">
        <v>208</v>
      </c>
      <c r="O12253" t="s">
        <v>476</v>
      </c>
      <c r="P12253" t="s">
        <v>476</v>
      </c>
    </row>
    <row r="12254" spans="1:16">
      <c r="A12254" s="484" t="s">
        <v>123495</v>
      </c>
      <c r="B12254" s="485" t="s">
        <v>123494</v>
      </c>
      <c r="C12254" t="s">
        <v>123493</v>
      </c>
      <c r="D12254" t="s">
        <v>123492</v>
      </c>
      <c r="E12254" t="str">
        <f t="shared" si="191"/>
        <v>609407 - ASS DE GESTION DU CTRE HOSPITALIER DU PAYS D EYGURANDE</v>
      </c>
      <c r="F12254" t="s">
        <v>5812</v>
      </c>
      <c r="G12254" t="s">
        <v>123491</v>
      </c>
      <c r="I12254" t="s">
        <v>123490</v>
      </c>
      <c r="J12254" t="s">
        <v>123489</v>
      </c>
      <c r="K12254" t="s">
        <v>208</v>
      </c>
      <c r="L12254" t="s">
        <v>123488</v>
      </c>
      <c r="N12254" t="s">
        <v>208</v>
      </c>
      <c r="O12254" t="s">
        <v>476</v>
      </c>
      <c r="P12254" t="s">
        <v>476</v>
      </c>
    </row>
    <row r="12255" spans="1:16">
      <c r="A12255" s="484" t="s">
        <v>34540</v>
      </c>
      <c r="C12255" t="s">
        <v>34539</v>
      </c>
      <c r="D12255" t="s">
        <v>34538</v>
      </c>
      <c r="E12255" t="str">
        <f t="shared" si="191"/>
        <v>478726 - FORMUT</v>
      </c>
      <c r="F12255" t="s">
        <v>7596</v>
      </c>
      <c r="G12255" t="s">
        <v>34537</v>
      </c>
      <c r="I12255" t="s">
        <v>6894</v>
      </c>
      <c r="J12255" t="s">
        <v>34536</v>
      </c>
      <c r="K12255" t="s">
        <v>34535</v>
      </c>
      <c r="L12255" t="s">
        <v>34534</v>
      </c>
      <c r="N12255" t="s">
        <v>208</v>
      </c>
      <c r="O12255" t="s">
        <v>476</v>
      </c>
      <c r="P12255" t="s">
        <v>476</v>
      </c>
    </row>
    <row r="12256" spans="1:16">
      <c r="A12256" s="484" t="s">
        <v>42686</v>
      </c>
      <c r="B12256" s="485" t="s">
        <v>42685</v>
      </c>
      <c r="C12256" t="s">
        <v>42684</v>
      </c>
      <c r="D12256" t="s">
        <v>42683</v>
      </c>
      <c r="E12256" t="str">
        <f t="shared" si="191"/>
        <v>476596 - FOL 24</v>
      </c>
      <c r="F12256" t="s">
        <v>831</v>
      </c>
      <c r="G12256" t="s">
        <v>42682</v>
      </c>
      <c r="I12256" t="s">
        <v>6135</v>
      </c>
      <c r="J12256" t="s">
        <v>42681</v>
      </c>
      <c r="K12256" t="s">
        <v>208</v>
      </c>
      <c r="L12256" t="s">
        <v>42680</v>
      </c>
      <c r="N12256" t="s">
        <v>208</v>
      </c>
      <c r="O12256" t="s">
        <v>476</v>
      </c>
      <c r="P12256" t="s">
        <v>476</v>
      </c>
    </row>
    <row r="12257" spans="1:16">
      <c r="A12257" s="484" t="s">
        <v>118504</v>
      </c>
      <c r="B12257" s="485" t="s">
        <v>118503</v>
      </c>
      <c r="C12257" t="s">
        <v>118502</v>
      </c>
      <c r="D12257" t="s">
        <v>118501</v>
      </c>
      <c r="E12257" t="str">
        <f t="shared" si="191"/>
        <v>384641 - ADSEA</v>
      </c>
      <c r="F12257" t="s">
        <v>8302</v>
      </c>
      <c r="G12257" t="s">
        <v>118500</v>
      </c>
      <c r="H12257" t="s">
        <v>118499</v>
      </c>
      <c r="I12257" t="s">
        <v>1228</v>
      </c>
      <c r="J12257" t="s">
        <v>118498</v>
      </c>
      <c r="K12257" t="s">
        <v>208</v>
      </c>
      <c r="L12257" t="s">
        <v>118497</v>
      </c>
      <c r="N12257" t="s">
        <v>208</v>
      </c>
      <c r="O12257" t="s">
        <v>476</v>
      </c>
      <c r="P12257" t="s">
        <v>476</v>
      </c>
    </row>
    <row r="12258" spans="1:16">
      <c r="A12258" s="484" t="s">
        <v>122241</v>
      </c>
      <c r="B12258" s="485" t="s">
        <v>122240</v>
      </c>
      <c r="C12258" t="s">
        <v>122239</v>
      </c>
      <c r="D12258" t="s">
        <v>2882</v>
      </c>
      <c r="E12258" t="str">
        <f t="shared" si="191"/>
        <v>172911 - CENTRE DE FORMATION</v>
      </c>
      <c r="F12258" t="s">
        <v>6920</v>
      </c>
      <c r="G12258" t="s">
        <v>122238</v>
      </c>
      <c r="I12258" t="s">
        <v>1228</v>
      </c>
      <c r="J12258" t="s">
        <v>122237</v>
      </c>
      <c r="K12258" t="s">
        <v>208</v>
      </c>
      <c r="L12258" t="s">
        <v>122236</v>
      </c>
      <c r="N12258" t="s">
        <v>208</v>
      </c>
      <c r="O12258" t="s">
        <v>476</v>
      </c>
      <c r="P12258" t="s">
        <v>476</v>
      </c>
    </row>
    <row r="12259" spans="1:16">
      <c r="A12259" s="484" t="s">
        <v>52695</v>
      </c>
      <c r="B12259" s="485" t="s">
        <v>52694</v>
      </c>
      <c r="C12259" t="s">
        <v>52693</v>
      </c>
      <c r="D12259" t="s">
        <v>52692</v>
      </c>
      <c r="E12259" t="str">
        <f t="shared" si="191"/>
        <v>30235 - INSTITUT SAINT SIMON - ARSEAA TOULOUSE</v>
      </c>
      <c r="F12259" t="s">
        <v>10767</v>
      </c>
      <c r="G12259" t="s">
        <v>52691</v>
      </c>
      <c r="I12259" t="s">
        <v>603</v>
      </c>
      <c r="J12259" t="s">
        <v>52690</v>
      </c>
      <c r="K12259" t="s">
        <v>208</v>
      </c>
      <c r="L12259" t="s">
        <v>52689</v>
      </c>
      <c r="N12259" t="s">
        <v>207</v>
      </c>
      <c r="O12259" t="s">
        <v>476</v>
      </c>
      <c r="P12259" t="s">
        <v>476</v>
      </c>
    </row>
    <row r="12260" spans="1:16">
      <c r="A12260" s="484" t="s">
        <v>29166</v>
      </c>
      <c r="B12260" s="485" t="s">
        <v>29165</v>
      </c>
      <c r="C12260" t="s">
        <v>29164</v>
      </c>
      <c r="D12260" t="s">
        <v>29163</v>
      </c>
      <c r="E12260" t="str">
        <f t="shared" si="191"/>
        <v>559428 - PAVILLON DE LA MUTUALITE BORDEAUX</v>
      </c>
      <c r="F12260" t="s">
        <v>1328</v>
      </c>
      <c r="G12260" t="s">
        <v>29162</v>
      </c>
      <c r="I12260" t="s">
        <v>749</v>
      </c>
      <c r="J12260" t="s">
        <v>29161</v>
      </c>
      <c r="K12260" t="s">
        <v>208</v>
      </c>
      <c r="L12260" t="s">
        <v>29160</v>
      </c>
      <c r="N12260" t="s">
        <v>208</v>
      </c>
      <c r="O12260" t="s">
        <v>476</v>
      </c>
      <c r="P12260" t="s">
        <v>476</v>
      </c>
    </row>
    <row r="12261" spans="1:16">
      <c r="A12261" s="484" t="s">
        <v>134779</v>
      </c>
      <c r="B12261" s="485" t="s">
        <v>134778</v>
      </c>
      <c r="C12261" t="s">
        <v>134777</v>
      </c>
      <c r="D12261" t="s">
        <v>134776</v>
      </c>
      <c r="E12261" t="str">
        <f t="shared" si="191"/>
        <v>489207 - ADAPEI BORDEAUX</v>
      </c>
      <c r="F12261" t="s">
        <v>7556</v>
      </c>
      <c r="G12261" t="s">
        <v>134775</v>
      </c>
      <c r="I12261" t="s">
        <v>749</v>
      </c>
      <c r="J12261" t="s">
        <v>134774</v>
      </c>
      <c r="K12261" t="s">
        <v>208</v>
      </c>
      <c r="L12261" t="s">
        <v>134773</v>
      </c>
      <c r="N12261" t="s">
        <v>208</v>
      </c>
      <c r="O12261" t="s">
        <v>476</v>
      </c>
      <c r="P12261" t="s">
        <v>476</v>
      </c>
    </row>
    <row r="12262" spans="1:16">
      <c r="A12262" s="484" t="s">
        <v>118717</v>
      </c>
      <c r="B12262" s="485" t="s">
        <v>118716</v>
      </c>
      <c r="C12262" t="s">
        <v>118715</v>
      </c>
      <c r="D12262" t="s">
        <v>118714</v>
      </c>
      <c r="E12262" t="str">
        <f t="shared" si="191"/>
        <v>199084 - EMPP</v>
      </c>
      <c r="F12262" t="s">
        <v>1983</v>
      </c>
      <c r="G12262" t="s">
        <v>118713</v>
      </c>
      <c r="H12262" t="s">
        <v>7751</v>
      </c>
      <c r="I12262" t="s">
        <v>749</v>
      </c>
      <c r="J12262" t="s">
        <v>118712</v>
      </c>
      <c r="K12262" t="s">
        <v>208</v>
      </c>
      <c r="L12262" t="s">
        <v>118711</v>
      </c>
      <c r="N12262" t="s">
        <v>208</v>
      </c>
      <c r="O12262" t="s">
        <v>476</v>
      </c>
      <c r="P12262" t="s">
        <v>476</v>
      </c>
    </row>
    <row r="12263" spans="1:16">
      <c r="A12263" s="484" t="s">
        <v>110904</v>
      </c>
      <c r="B12263" s="485" t="s">
        <v>110903</v>
      </c>
      <c r="C12263" t="s">
        <v>110902</v>
      </c>
      <c r="D12263" t="s">
        <v>110901</v>
      </c>
      <c r="E12263" t="str">
        <f t="shared" si="191"/>
        <v>349252 - CARSAT LR</v>
      </c>
      <c r="F12263" t="s">
        <v>110900</v>
      </c>
      <c r="G12263" t="s">
        <v>110899</v>
      </c>
      <c r="I12263" t="s">
        <v>1542</v>
      </c>
      <c r="K12263" t="s">
        <v>208</v>
      </c>
      <c r="L12263" t="s">
        <v>110898</v>
      </c>
      <c r="N12263" t="s">
        <v>208</v>
      </c>
      <c r="O12263" t="s">
        <v>476</v>
      </c>
      <c r="P12263" t="s">
        <v>476</v>
      </c>
    </row>
    <row r="12264" spans="1:16">
      <c r="A12264" s="484" t="s">
        <v>91127</v>
      </c>
      <c r="B12264" s="485" t="s">
        <v>91126</v>
      </c>
      <c r="C12264" t="s">
        <v>91125</v>
      </c>
      <c r="D12264" t="s">
        <v>91125</v>
      </c>
      <c r="E12264" t="str">
        <f t="shared" si="191"/>
        <v>228278 - CREAI LANGUEDOC-ROUSSILLON</v>
      </c>
      <c r="F12264" t="s">
        <v>81141</v>
      </c>
      <c r="G12264" t="s">
        <v>91124</v>
      </c>
      <c r="H12264" t="s">
        <v>91123</v>
      </c>
      <c r="I12264" t="s">
        <v>1542</v>
      </c>
      <c r="J12264" t="s">
        <v>91122</v>
      </c>
      <c r="K12264" t="s">
        <v>91121</v>
      </c>
      <c r="L12264" t="s">
        <v>91120</v>
      </c>
      <c r="N12264" t="s">
        <v>208</v>
      </c>
      <c r="O12264" t="s">
        <v>476</v>
      </c>
      <c r="P12264" t="s">
        <v>476</v>
      </c>
    </row>
    <row r="12265" spans="1:16">
      <c r="A12265" s="484" t="s">
        <v>72881</v>
      </c>
      <c r="B12265" s="485" t="s">
        <v>72880</v>
      </c>
      <c r="C12265" t="s">
        <v>72879</v>
      </c>
      <c r="D12265" t="s">
        <v>72878</v>
      </c>
      <c r="E12265" t="str">
        <f t="shared" si="191"/>
        <v>510981 - FDNE PARIS 9</v>
      </c>
      <c r="F12265" t="s">
        <v>2651</v>
      </c>
      <c r="G12265" t="s">
        <v>72877</v>
      </c>
      <c r="I12265" t="s">
        <v>1207</v>
      </c>
      <c r="J12265" t="s">
        <v>72876</v>
      </c>
      <c r="K12265" t="s">
        <v>208</v>
      </c>
      <c r="L12265" t="s">
        <v>72875</v>
      </c>
      <c r="N12265" t="s">
        <v>208</v>
      </c>
      <c r="O12265" t="s">
        <v>476</v>
      </c>
      <c r="P12265" t="s">
        <v>476</v>
      </c>
    </row>
    <row r="12266" spans="1:16">
      <c r="A12266" s="484" t="s">
        <v>89711</v>
      </c>
      <c r="B12266" s="485" t="s">
        <v>89710</v>
      </c>
      <c r="C12266" t="s">
        <v>89709</v>
      </c>
      <c r="D12266" t="s">
        <v>89708</v>
      </c>
      <c r="E12266" t="str">
        <f t="shared" si="191"/>
        <v>47272 - CREAI RENNES</v>
      </c>
      <c r="F12266" t="s">
        <v>6951</v>
      </c>
      <c r="G12266" t="s">
        <v>89707</v>
      </c>
      <c r="H12266" t="s">
        <v>89706</v>
      </c>
      <c r="I12266" t="s">
        <v>3364</v>
      </c>
      <c r="J12266" t="s">
        <v>89705</v>
      </c>
      <c r="K12266" t="s">
        <v>208</v>
      </c>
      <c r="L12266" t="s">
        <v>89704</v>
      </c>
      <c r="N12266" t="s">
        <v>208</v>
      </c>
      <c r="O12266" t="s">
        <v>476</v>
      </c>
      <c r="P12266" t="s">
        <v>476</v>
      </c>
    </row>
    <row r="12267" spans="1:16">
      <c r="A12267" s="484" t="s">
        <v>89703</v>
      </c>
      <c r="B12267" s="485" t="s">
        <v>89702</v>
      </c>
      <c r="C12267" t="s">
        <v>89701</v>
      </c>
      <c r="D12267" t="s">
        <v>89700</v>
      </c>
      <c r="E12267" t="str">
        <f t="shared" si="191"/>
        <v>684764 - CREEFI GRENOBLE</v>
      </c>
      <c r="F12267" t="s">
        <v>10945</v>
      </c>
      <c r="G12267" t="s">
        <v>89699</v>
      </c>
      <c r="I12267" t="s">
        <v>836</v>
      </c>
      <c r="J12267" t="s">
        <v>89698</v>
      </c>
      <c r="K12267" t="s">
        <v>208</v>
      </c>
      <c r="L12267" t="s">
        <v>89697</v>
      </c>
      <c r="N12267" t="s">
        <v>208</v>
      </c>
      <c r="O12267" t="s">
        <v>476</v>
      </c>
      <c r="P12267" t="s">
        <v>476</v>
      </c>
    </row>
    <row r="12268" spans="1:16">
      <c r="A12268" s="484" t="s">
        <v>121975</v>
      </c>
      <c r="B12268" s="485" t="s">
        <v>121974</v>
      </c>
      <c r="C12268" t="s">
        <v>121973</v>
      </c>
      <c r="D12268" t="s">
        <v>121972</v>
      </c>
      <c r="E12268" t="str">
        <f t="shared" si="191"/>
        <v>433561 - AFIPH GRENOBLE</v>
      </c>
      <c r="F12268" t="s">
        <v>1352</v>
      </c>
      <c r="G12268" t="s">
        <v>121971</v>
      </c>
      <c r="I12268" t="s">
        <v>836</v>
      </c>
      <c r="J12268" t="s">
        <v>121970</v>
      </c>
      <c r="K12268" t="s">
        <v>208</v>
      </c>
      <c r="L12268" t="s">
        <v>121969</v>
      </c>
      <c r="N12268" t="s">
        <v>208</v>
      </c>
      <c r="O12268" t="s">
        <v>476</v>
      </c>
      <c r="P12268" t="s">
        <v>476</v>
      </c>
    </row>
    <row r="12269" spans="1:16">
      <c r="A12269" s="484" t="s">
        <v>124350</v>
      </c>
      <c r="B12269" s="485" t="s">
        <v>124349</v>
      </c>
      <c r="C12269" t="s">
        <v>124348</v>
      </c>
      <c r="D12269" t="s">
        <v>124347</v>
      </c>
      <c r="E12269" t="str">
        <f t="shared" si="191"/>
        <v>633331 - ADFI CFAI MOIRANS</v>
      </c>
      <c r="F12269" t="s">
        <v>8266</v>
      </c>
      <c r="G12269" t="s">
        <v>124346</v>
      </c>
      <c r="I12269" t="s">
        <v>3591</v>
      </c>
      <c r="K12269" t="s">
        <v>208</v>
      </c>
      <c r="L12269" t="s">
        <v>124345</v>
      </c>
      <c r="N12269" t="s">
        <v>207</v>
      </c>
      <c r="O12269" t="s">
        <v>476</v>
      </c>
      <c r="P12269" t="s">
        <v>476</v>
      </c>
    </row>
    <row r="12270" spans="1:16">
      <c r="A12270" s="484" t="s">
        <v>134750</v>
      </c>
      <c r="B12270" s="485" t="s">
        <v>134749</v>
      </c>
      <c r="C12270" t="s">
        <v>134748</v>
      </c>
      <c r="D12270" t="s">
        <v>134747</v>
      </c>
      <c r="E12270" t="str">
        <f t="shared" si="191"/>
        <v>629030 - ADAPEI 40 MONT DE MARSAN</v>
      </c>
      <c r="F12270" t="s">
        <v>637</v>
      </c>
      <c r="G12270" t="s">
        <v>134746</v>
      </c>
      <c r="I12270" t="s">
        <v>7585</v>
      </c>
      <c r="J12270" t="s">
        <v>134745</v>
      </c>
      <c r="K12270" t="s">
        <v>208</v>
      </c>
      <c r="L12270" t="s">
        <v>134744</v>
      </c>
      <c r="N12270" t="s">
        <v>208</v>
      </c>
      <c r="O12270" t="s">
        <v>476</v>
      </c>
      <c r="P12270" t="s">
        <v>476</v>
      </c>
    </row>
    <row r="12271" spans="1:16">
      <c r="A12271" s="484" t="s">
        <v>43784</v>
      </c>
      <c r="B12271" s="485" t="s">
        <v>43783</v>
      </c>
      <c r="C12271" t="s">
        <v>43782</v>
      </c>
      <c r="D12271" t="s">
        <v>43781</v>
      </c>
      <c r="E12271" t="str">
        <f t="shared" si="191"/>
        <v>116180 - OCHS</v>
      </c>
      <c r="G12271" t="s">
        <v>43780</v>
      </c>
      <c r="H12271" t="s">
        <v>43779</v>
      </c>
      <c r="I12271" t="s">
        <v>13930</v>
      </c>
      <c r="J12271" t="s">
        <v>43778</v>
      </c>
      <c r="K12271" t="s">
        <v>208</v>
      </c>
      <c r="L12271" t="s">
        <v>43777</v>
      </c>
      <c r="N12271" t="s">
        <v>208</v>
      </c>
      <c r="O12271" t="s">
        <v>476</v>
      </c>
      <c r="P12271" t="s">
        <v>476</v>
      </c>
    </row>
    <row r="12272" spans="1:16">
      <c r="A12272" s="484" t="s">
        <v>110870</v>
      </c>
      <c r="B12272" s="485" t="s">
        <v>110869</v>
      </c>
      <c r="C12272" t="s">
        <v>110868</v>
      </c>
      <c r="D12272" t="s">
        <v>110867</v>
      </c>
      <c r="E12272" t="str">
        <f t="shared" si="191"/>
        <v>460448 - CARSAT PAYS DE LA LOIRE</v>
      </c>
      <c r="F12272" t="s">
        <v>5884</v>
      </c>
      <c r="G12272" t="s">
        <v>110866</v>
      </c>
      <c r="I12272" t="s">
        <v>1837</v>
      </c>
      <c r="K12272" t="s">
        <v>208</v>
      </c>
      <c r="L12272" t="s">
        <v>110865</v>
      </c>
      <c r="N12272" t="s">
        <v>208</v>
      </c>
      <c r="O12272" t="s">
        <v>476</v>
      </c>
      <c r="P12272" t="s">
        <v>476</v>
      </c>
    </row>
    <row r="12273" spans="1:16">
      <c r="A12273" s="484" t="s">
        <v>108291</v>
      </c>
      <c r="B12273" s="485" t="s">
        <v>108290</v>
      </c>
      <c r="C12273" t="s">
        <v>108289</v>
      </c>
      <c r="D12273" t="s">
        <v>108288</v>
      </c>
      <c r="E12273" t="str">
        <f t="shared" si="191"/>
        <v>472268 - CTRE FORMATION ASS OEUVRES DE PEN BRON</v>
      </c>
      <c r="F12273" t="s">
        <v>6419</v>
      </c>
      <c r="G12273" t="s">
        <v>108287</v>
      </c>
      <c r="I12273" t="s">
        <v>15946</v>
      </c>
      <c r="J12273" t="s">
        <v>108286</v>
      </c>
      <c r="K12273" t="s">
        <v>108285</v>
      </c>
      <c r="L12273" t="s">
        <v>108284</v>
      </c>
      <c r="N12273" t="s">
        <v>208</v>
      </c>
      <c r="O12273" t="s">
        <v>476</v>
      </c>
      <c r="P12273" t="s">
        <v>476</v>
      </c>
    </row>
    <row r="12274" spans="1:16">
      <c r="A12274" s="484" t="s">
        <v>99702</v>
      </c>
      <c r="B12274" s="485" t="s">
        <v>99701</v>
      </c>
      <c r="C12274" t="s">
        <v>99700</v>
      </c>
      <c r="D12274" t="s">
        <v>99699</v>
      </c>
      <c r="E12274" t="str">
        <f t="shared" si="191"/>
        <v>28319 - CREAI CENTRE ORLEANS</v>
      </c>
      <c r="F12274" t="s">
        <v>3751</v>
      </c>
      <c r="G12274" t="s">
        <v>99698</v>
      </c>
      <c r="H12274" t="s">
        <v>99697</v>
      </c>
      <c r="I12274" t="s">
        <v>3355</v>
      </c>
      <c r="J12274" t="s">
        <v>99696</v>
      </c>
      <c r="K12274" t="s">
        <v>208</v>
      </c>
      <c r="L12274" t="s">
        <v>99695</v>
      </c>
      <c r="N12274" t="s">
        <v>208</v>
      </c>
      <c r="O12274" t="s">
        <v>476</v>
      </c>
      <c r="P12274" t="s">
        <v>476</v>
      </c>
    </row>
    <row r="12275" spans="1:16">
      <c r="A12275" s="484" t="s">
        <v>110884</v>
      </c>
      <c r="B12275" s="485" t="s">
        <v>110883</v>
      </c>
      <c r="C12275" t="s">
        <v>110882</v>
      </c>
      <c r="D12275" t="s">
        <v>110881</v>
      </c>
      <c r="E12275" t="str">
        <f t="shared" si="191"/>
        <v>521292 - CARSAT CENTRE</v>
      </c>
      <c r="F12275" t="s">
        <v>30911</v>
      </c>
      <c r="G12275" t="s">
        <v>110880</v>
      </c>
      <c r="I12275" t="s">
        <v>3355</v>
      </c>
      <c r="K12275" t="s">
        <v>208</v>
      </c>
      <c r="L12275" t="s">
        <v>110879</v>
      </c>
      <c r="N12275" t="s">
        <v>208</v>
      </c>
      <c r="O12275" t="s">
        <v>476</v>
      </c>
      <c r="P12275" t="s">
        <v>476</v>
      </c>
    </row>
    <row r="12276" spans="1:16">
      <c r="A12276" s="484" t="s">
        <v>30865</v>
      </c>
      <c r="B12276" s="485" t="s">
        <v>30864</v>
      </c>
      <c r="C12276" t="s">
        <v>30863</v>
      </c>
      <c r="D12276" t="s">
        <v>30862</v>
      </c>
      <c r="E12276" t="str">
        <f t="shared" si="191"/>
        <v>330541 - OFTS</v>
      </c>
      <c r="F12276" t="s">
        <v>5473</v>
      </c>
      <c r="G12276" t="s">
        <v>30861</v>
      </c>
      <c r="I12276" t="s">
        <v>30860</v>
      </c>
      <c r="J12276" t="s">
        <v>30859</v>
      </c>
      <c r="K12276" t="s">
        <v>208</v>
      </c>
      <c r="L12276" t="s">
        <v>30858</v>
      </c>
      <c r="N12276" t="s">
        <v>208</v>
      </c>
      <c r="O12276" t="s">
        <v>476</v>
      </c>
      <c r="P12276" t="s">
        <v>476</v>
      </c>
    </row>
    <row r="12277" spans="1:16">
      <c r="A12277" s="484" t="s">
        <v>121638</v>
      </c>
      <c r="B12277" s="485" t="s">
        <v>121637</v>
      </c>
      <c r="C12277" t="s">
        <v>121636</v>
      </c>
      <c r="D12277" t="s">
        <v>121635</v>
      </c>
      <c r="E12277" t="str">
        <f t="shared" si="191"/>
        <v>586250 - AFM TELETHON PARIS</v>
      </c>
      <c r="F12277" t="s">
        <v>20349</v>
      </c>
      <c r="G12277" t="s">
        <v>121634</v>
      </c>
      <c r="H12277" t="s">
        <v>121633</v>
      </c>
      <c r="I12277" t="s">
        <v>626</v>
      </c>
      <c r="J12277" t="s">
        <v>121632</v>
      </c>
      <c r="K12277" t="s">
        <v>208</v>
      </c>
      <c r="L12277" t="s">
        <v>121631</v>
      </c>
      <c r="N12277" t="s">
        <v>208</v>
      </c>
      <c r="O12277" t="s">
        <v>476</v>
      </c>
      <c r="P12277" t="s">
        <v>476</v>
      </c>
    </row>
    <row r="12278" spans="1:16">
      <c r="A12278" s="484" t="s">
        <v>34554</v>
      </c>
      <c r="B12278" s="485" t="s">
        <v>34553</v>
      </c>
      <c r="C12278" t="s">
        <v>34552</v>
      </c>
      <c r="D12278" t="s">
        <v>34551</v>
      </c>
      <c r="E12278" t="str">
        <f t="shared" si="191"/>
        <v>384914 - MFAM  ANGERS</v>
      </c>
      <c r="F12278" t="s">
        <v>5884</v>
      </c>
      <c r="G12278" t="s">
        <v>34550</v>
      </c>
      <c r="I12278" t="s">
        <v>1647</v>
      </c>
      <c r="J12278" t="s">
        <v>34549</v>
      </c>
      <c r="K12278" t="s">
        <v>208</v>
      </c>
      <c r="L12278" t="s">
        <v>34548</v>
      </c>
      <c r="N12278" t="s">
        <v>208</v>
      </c>
      <c r="O12278" t="s">
        <v>476</v>
      </c>
      <c r="P12278" t="s">
        <v>476</v>
      </c>
    </row>
    <row r="12279" spans="1:16">
      <c r="A12279" s="484" t="s">
        <v>134757</v>
      </c>
      <c r="B12279" s="485" t="s">
        <v>134756</v>
      </c>
      <c r="C12279" t="s">
        <v>134755</v>
      </c>
      <c r="D12279" t="s">
        <v>134754</v>
      </c>
      <c r="E12279" t="str">
        <f t="shared" si="191"/>
        <v>350898 - ADAPEI 49</v>
      </c>
      <c r="F12279" t="s">
        <v>11165</v>
      </c>
      <c r="G12279" t="s">
        <v>134753</v>
      </c>
      <c r="I12279" t="s">
        <v>1647</v>
      </c>
      <c r="J12279" t="s">
        <v>134752</v>
      </c>
      <c r="K12279" t="s">
        <v>208</v>
      </c>
      <c r="L12279" t="s">
        <v>134751</v>
      </c>
      <c r="N12279" t="s">
        <v>208</v>
      </c>
      <c r="O12279" t="s">
        <v>476</v>
      </c>
      <c r="P12279" t="s">
        <v>476</v>
      </c>
    </row>
    <row r="12280" spans="1:16">
      <c r="A12280" s="484" t="s">
        <v>99694</v>
      </c>
      <c r="B12280" s="485" t="s">
        <v>99693</v>
      </c>
      <c r="C12280" t="s">
        <v>99692</v>
      </c>
      <c r="D12280" t="s">
        <v>99691</v>
      </c>
      <c r="E12280" t="str">
        <f t="shared" si="191"/>
        <v>22093 - CREAI GRAND EST</v>
      </c>
      <c r="F12280" t="s">
        <v>51930</v>
      </c>
      <c r="G12280" t="s">
        <v>99690</v>
      </c>
      <c r="H12280" t="s">
        <v>22225</v>
      </c>
      <c r="I12280" t="s">
        <v>17147</v>
      </c>
      <c r="J12280" t="s">
        <v>99689</v>
      </c>
      <c r="K12280" t="s">
        <v>208</v>
      </c>
      <c r="L12280" t="s">
        <v>99688</v>
      </c>
      <c r="N12280" t="s">
        <v>208</v>
      </c>
      <c r="O12280" t="s">
        <v>476</v>
      </c>
      <c r="P12280" t="s">
        <v>476</v>
      </c>
    </row>
    <row r="12281" spans="1:16">
      <c r="A12281" s="484" t="s">
        <v>95278</v>
      </c>
      <c r="B12281" s="485" t="s">
        <v>95277</v>
      </c>
      <c r="C12281" t="s">
        <v>95276</v>
      </c>
      <c r="D12281" t="s">
        <v>95276</v>
      </c>
      <c r="E12281" t="str">
        <f t="shared" si="191"/>
        <v>665393 - CMSEA</v>
      </c>
      <c r="F12281" t="s">
        <v>1545</v>
      </c>
      <c r="G12281" t="s">
        <v>95275</v>
      </c>
      <c r="I12281" t="s">
        <v>771</v>
      </c>
      <c r="J12281" t="s">
        <v>95274</v>
      </c>
      <c r="K12281" t="s">
        <v>208</v>
      </c>
      <c r="L12281" t="s">
        <v>95273</v>
      </c>
      <c r="N12281" t="s">
        <v>207</v>
      </c>
      <c r="O12281" t="s">
        <v>476</v>
      </c>
      <c r="P12281" t="s">
        <v>476</v>
      </c>
    </row>
    <row r="12282" spans="1:16">
      <c r="A12282" s="484" t="s">
        <v>125858</v>
      </c>
      <c r="B12282" s="485" t="s">
        <v>125857</v>
      </c>
      <c r="C12282" t="s">
        <v>125856</v>
      </c>
      <c r="D12282" t="s">
        <v>125855</v>
      </c>
      <c r="E12282" t="str">
        <f t="shared" si="191"/>
        <v>422071 - AIEM</v>
      </c>
      <c r="F12282" t="s">
        <v>111041</v>
      </c>
      <c r="G12282" t="s">
        <v>125854</v>
      </c>
      <c r="I12282" t="s">
        <v>771</v>
      </c>
      <c r="J12282" t="s">
        <v>125853</v>
      </c>
      <c r="K12282" t="s">
        <v>208</v>
      </c>
      <c r="L12282" t="s">
        <v>125852</v>
      </c>
      <c r="N12282" t="s">
        <v>208</v>
      </c>
      <c r="O12282" t="s">
        <v>476</v>
      </c>
      <c r="P12282" t="s">
        <v>476</v>
      </c>
    </row>
    <row r="12283" spans="1:16">
      <c r="A12283" s="484" t="s">
        <v>120797</v>
      </c>
      <c r="B12283" s="485" t="s">
        <v>120796</v>
      </c>
      <c r="C12283" t="s">
        <v>120795</v>
      </c>
      <c r="D12283" t="s">
        <v>120794</v>
      </c>
      <c r="E12283" t="str">
        <f t="shared" si="191"/>
        <v>567530 - ALEFPA</v>
      </c>
      <c r="F12283" t="s">
        <v>1817</v>
      </c>
      <c r="G12283" t="s">
        <v>120793</v>
      </c>
      <c r="H12283" t="s">
        <v>120792</v>
      </c>
      <c r="I12283" t="s">
        <v>1814</v>
      </c>
      <c r="J12283" t="s">
        <v>120791</v>
      </c>
      <c r="K12283" t="s">
        <v>208</v>
      </c>
      <c r="L12283" t="s">
        <v>120790</v>
      </c>
      <c r="N12283" t="s">
        <v>208</v>
      </c>
      <c r="O12283" t="s">
        <v>476</v>
      </c>
      <c r="P12283" t="s">
        <v>476</v>
      </c>
    </row>
    <row r="12284" spans="1:16">
      <c r="A12284" s="484" t="s">
        <v>57076</v>
      </c>
      <c r="B12284" s="485" t="s">
        <v>54815</v>
      </c>
      <c r="C12284" t="s">
        <v>57075</v>
      </c>
      <c r="D12284" t="s">
        <v>57074</v>
      </c>
      <c r="E12284" t="str">
        <f t="shared" si="191"/>
        <v>108480 - ICL LILLE</v>
      </c>
      <c r="F12284" t="s">
        <v>7093</v>
      </c>
      <c r="G12284" t="s">
        <v>57073</v>
      </c>
      <c r="H12284" t="s">
        <v>57072</v>
      </c>
      <c r="I12284" t="s">
        <v>1814</v>
      </c>
      <c r="J12284" t="s">
        <v>57071</v>
      </c>
      <c r="K12284" t="s">
        <v>57070</v>
      </c>
      <c r="L12284" t="s">
        <v>57069</v>
      </c>
      <c r="N12284" t="s">
        <v>208</v>
      </c>
      <c r="O12284" t="s">
        <v>476</v>
      </c>
      <c r="P12284" t="s">
        <v>476</v>
      </c>
    </row>
    <row r="12285" spans="1:16">
      <c r="A12285" s="484" t="s">
        <v>54816</v>
      </c>
      <c r="B12285" s="485" t="s">
        <v>54815</v>
      </c>
      <c r="C12285" t="s">
        <v>54814</v>
      </c>
      <c r="D12285" t="s">
        <v>54813</v>
      </c>
      <c r="E12285" t="str">
        <f t="shared" si="191"/>
        <v>647226 - INSTITUT ETIENNE LECLERCQ ICL CROIX</v>
      </c>
      <c r="F12285" t="s">
        <v>2588</v>
      </c>
      <c r="G12285" t="s">
        <v>54812</v>
      </c>
      <c r="H12285" t="s">
        <v>54811</v>
      </c>
      <c r="I12285" t="s">
        <v>9025</v>
      </c>
      <c r="J12285" t="s">
        <v>54810</v>
      </c>
      <c r="K12285" t="s">
        <v>208</v>
      </c>
      <c r="L12285" t="s">
        <v>54809</v>
      </c>
      <c r="N12285" t="s">
        <v>208</v>
      </c>
      <c r="O12285" t="s">
        <v>476</v>
      </c>
      <c r="P12285" t="s">
        <v>476</v>
      </c>
    </row>
    <row r="12286" spans="1:16">
      <c r="A12286" s="484" t="s">
        <v>57087</v>
      </c>
      <c r="B12286" s="485" t="s">
        <v>54815</v>
      </c>
      <c r="C12286" t="s">
        <v>57086</v>
      </c>
      <c r="D12286" t="s">
        <v>57074</v>
      </c>
      <c r="E12286" t="str">
        <f t="shared" si="191"/>
        <v>564035 - ICL LILLE</v>
      </c>
      <c r="F12286" t="s">
        <v>831</v>
      </c>
      <c r="G12286" t="s">
        <v>57085</v>
      </c>
      <c r="I12286" t="s">
        <v>1814</v>
      </c>
      <c r="J12286" t="s">
        <v>57084</v>
      </c>
      <c r="K12286" t="s">
        <v>208</v>
      </c>
      <c r="L12286" t="s">
        <v>57083</v>
      </c>
      <c r="N12286" t="s">
        <v>208</v>
      </c>
      <c r="O12286" t="s">
        <v>476</v>
      </c>
      <c r="P12286" t="s">
        <v>476</v>
      </c>
    </row>
    <row r="12287" spans="1:16">
      <c r="A12287" s="484" t="s">
        <v>57082</v>
      </c>
      <c r="B12287" s="485" t="s">
        <v>54815</v>
      </c>
      <c r="C12287" t="s">
        <v>57081</v>
      </c>
      <c r="D12287" t="s">
        <v>57074</v>
      </c>
      <c r="E12287" t="str">
        <f t="shared" si="191"/>
        <v>634359 - ICL LILLE</v>
      </c>
      <c r="F12287" t="s">
        <v>3690</v>
      </c>
      <c r="G12287" t="s">
        <v>57080</v>
      </c>
      <c r="H12287" t="s">
        <v>57079</v>
      </c>
      <c r="I12287" t="s">
        <v>1814</v>
      </c>
      <c r="J12287" t="s">
        <v>57078</v>
      </c>
      <c r="K12287" t="s">
        <v>208</v>
      </c>
      <c r="L12287" t="s">
        <v>57077</v>
      </c>
      <c r="N12287" t="s">
        <v>208</v>
      </c>
      <c r="O12287" t="s">
        <v>476</v>
      </c>
      <c r="P12287" t="s">
        <v>476</v>
      </c>
    </row>
    <row r="12288" spans="1:16">
      <c r="A12288" s="484" t="s">
        <v>123697</v>
      </c>
      <c r="B12288" s="485" t="s">
        <v>123696</v>
      </c>
      <c r="C12288" t="s">
        <v>123695</v>
      </c>
      <c r="D12288" t="s">
        <v>123694</v>
      </c>
      <c r="E12288" t="str">
        <f t="shared" si="191"/>
        <v>623817 - ADRINORD</v>
      </c>
      <c r="F12288" t="s">
        <v>487</v>
      </c>
      <c r="G12288" t="s">
        <v>123693</v>
      </c>
      <c r="I12288" t="s">
        <v>1814</v>
      </c>
      <c r="J12288" t="s">
        <v>123692</v>
      </c>
      <c r="K12288" t="s">
        <v>208</v>
      </c>
      <c r="L12288" t="s">
        <v>123691</v>
      </c>
      <c r="N12288" t="s">
        <v>208</v>
      </c>
      <c r="O12288" t="s">
        <v>476</v>
      </c>
      <c r="P12288" t="s">
        <v>476</v>
      </c>
    </row>
    <row r="12289" spans="1:16">
      <c r="A12289" s="484" t="s">
        <v>110878</v>
      </c>
      <c r="B12289" s="485" t="s">
        <v>110877</v>
      </c>
      <c r="C12289" t="s">
        <v>110876</v>
      </c>
      <c r="D12289" t="s">
        <v>110875</v>
      </c>
      <c r="E12289" t="str">
        <f t="shared" si="191"/>
        <v>218935 - CARSAT NORD PICARDIE</v>
      </c>
      <c r="F12289" t="s">
        <v>1568</v>
      </c>
      <c r="G12289" t="s">
        <v>110874</v>
      </c>
      <c r="I12289" t="s">
        <v>1148</v>
      </c>
      <c r="J12289" t="s">
        <v>110873</v>
      </c>
      <c r="K12289" t="s">
        <v>110872</v>
      </c>
      <c r="L12289" t="s">
        <v>110871</v>
      </c>
      <c r="N12289" t="s">
        <v>208</v>
      </c>
      <c r="O12289" t="s">
        <v>476</v>
      </c>
      <c r="P12289" t="s">
        <v>476</v>
      </c>
    </row>
    <row r="12290" spans="1:16">
      <c r="A12290" s="484" t="s">
        <v>90236</v>
      </c>
      <c r="B12290" s="485" t="s">
        <v>90235</v>
      </c>
      <c r="C12290" t="s">
        <v>90234</v>
      </c>
      <c r="D12290" t="s">
        <v>90233</v>
      </c>
      <c r="E12290" t="str">
        <f t="shared" ref="E12290:E12353" si="192">_xlfn.CONCAT(L12290," - ",D12290)</f>
        <v>126238 - ADNSEA</v>
      </c>
      <c r="F12290" t="s">
        <v>1710</v>
      </c>
      <c r="G12290" t="s">
        <v>90232</v>
      </c>
      <c r="I12290" t="s">
        <v>1814</v>
      </c>
      <c r="J12290" t="s">
        <v>90231</v>
      </c>
      <c r="K12290" t="s">
        <v>208</v>
      </c>
      <c r="L12290" t="s">
        <v>90230</v>
      </c>
      <c r="N12290" t="s">
        <v>208</v>
      </c>
      <c r="O12290" t="s">
        <v>476</v>
      </c>
      <c r="P12290" t="s">
        <v>476</v>
      </c>
    </row>
    <row r="12291" spans="1:16">
      <c r="A12291" s="484" t="s">
        <v>99687</v>
      </c>
      <c r="B12291" s="485" t="s">
        <v>99686</v>
      </c>
      <c r="C12291" t="s">
        <v>99685</v>
      </c>
      <c r="D12291" t="s">
        <v>99684</v>
      </c>
      <c r="E12291" t="str">
        <f t="shared" si="192"/>
        <v>183120 - CREAI HDF</v>
      </c>
      <c r="F12291" t="s">
        <v>17407</v>
      </c>
      <c r="G12291" t="s">
        <v>99683</v>
      </c>
      <c r="I12291" t="s">
        <v>1814</v>
      </c>
      <c r="J12291" t="s">
        <v>99682</v>
      </c>
      <c r="K12291" t="s">
        <v>208</v>
      </c>
      <c r="L12291" t="s">
        <v>99681</v>
      </c>
      <c r="N12291" t="s">
        <v>208</v>
      </c>
      <c r="O12291" t="s">
        <v>476</v>
      </c>
      <c r="P12291" t="s">
        <v>476</v>
      </c>
    </row>
    <row r="12292" spans="1:16">
      <c r="A12292" s="484" t="s">
        <v>20274</v>
      </c>
      <c r="B12292" s="485" t="s">
        <v>20269</v>
      </c>
      <c r="C12292" t="s">
        <v>20273</v>
      </c>
      <c r="D12292" t="s">
        <v>20267</v>
      </c>
      <c r="E12292" t="str">
        <f t="shared" si="192"/>
        <v>678284 - SANTELYS ASSOCIATION LOOS</v>
      </c>
      <c r="G12292" t="s">
        <v>20272</v>
      </c>
      <c r="I12292" t="s">
        <v>3214</v>
      </c>
      <c r="K12292" t="s">
        <v>208</v>
      </c>
      <c r="L12292" t="s">
        <v>20271</v>
      </c>
      <c r="N12292" t="s">
        <v>208</v>
      </c>
      <c r="O12292" t="s">
        <v>476</v>
      </c>
      <c r="P12292" t="s">
        <v>476</v>
      </c>
    </row>
    <row r="12293" spans="1:16">
      <c r="A12293" s="484" t="s">
        <v>20270</v>
      </c>
      <c r="B12293" s="485" t="s">
        <v>20269</v>
      </c>
      <c r="C12293" t="s">
        <v>20268</v>
      </c>
      <c r="D12293" t="s">
        <v>20267</v>
      </c>
      <c r="E12293" t="str">
        <f t="shared" si="192"/>
        <v>470041 - SANTELYS ASSOCIATION LOOS</v>
      </c>
      <c r="F12293" t="s">
        <v>20266</v>
      </c>
      <c r="G12293" t="s">
        <v>12707</v>
      </c>
      <c r="H12293" t="s">
        <v>11986</v>
      </c>
      <c r="I12293" t="s">
        <v>3214</v>
      </c>
      <c r="J12293" t="s">
        <v>20265</v>
      </c>
      <c r="K12293" t="s">
        <v>20264</v>
      </c>
      <c r="L12293" t="s">
        <v>20263</v>
      </c>
      <c r="N12293" t="s">
        <v>207</v>
      </c>
      <c r="O12293" t="s">
        <v>476</v>
      </c>
      <c r="P12293" t="s">
        <v>476</v>
      </c>
    </row>
    <row r="12294" spans="1:16">
      <c r="A12294" s="484" t="s">
        <v>15154</v>
      </c>
      <c r="B12294" s="485" t="s">
        <v>15153</v>
      </c>
      <c r="C12294" t="s">
        <v>15152</v>
      </c>
      <c r="D12294" t="s">
        <v>15151</v>
      </c>
      <c r="E12294" t="str">
        <f t="shared" si="192"/>
        <v>370228 - SFODF</v>
      </c>
      <c r="F12294" t="s">
        <v>1070</v>
      </c>
      <c r="G12294" t="s">
        <v>15150</v>
      </c>
      <c r="H12294" t="s">
        <v>11597</v>
      </c>
      <c r="I12294" t="s">
        <v>626</v>
      </c>
      <c r="J12294" t="s">
        <v>15149</v>
      </c>
      <c r="K12294" t="s">
        <v>208</v>
      </c>
      <c r="L12294" t="s">
        <v>15148</v>
      </c>
      <c r="N12294" t="s">
        <v>208</v>
      </c>
      <c r="O12294" t="s">
        <v>476</v>
      </c>
      <c r="P12294" t="s">
        <v>476</v>
      </c>
    </row>
    <row r="12295" spans="1:16">
      <c r="A12295" s="484" t="s">
        <v>116161</v>
      </c>
      <c r="B12295" s="485" t="s">
        <v>116160</v>
      </c>
      <c r="C12295" t="s">
        <v>116159</v>
      </c>
      <c r="D12295" t="s">
        <v>116158</v>
      </c>
      <c r="E12295" t="str">
        <f t="shared" si="192"/>
        <v>518335 - AUTOMOBILE CLUB DU NORD MONS BAROEUL</v>
      </c>
      <c r="F12295" t="s">
        <v>5998</v>
      </c>
      <c r="G12295" t="s">
        <v>116157</v>
      </c>
      <c r="H12295" t="s">
        <v>116156</v>
      </c>
      <c r="I12295" t="s">
        <v>80049</v>
      </c>
      <c r="J12295" t="s">
        <v>116155</v>
      </c>
      <c r="K12295" t="s">
        <v>208</v>
      </c>
      <c r="L12295" t="s">
        <v>116154</v>
      </c>
      <c r="N12295" t="s">
        <v>208</v>
      </c>
      <c r="O12295" t="s">
        <v>476</v>
      </c>
      <c r="P12295" t="s">
        <v>476</v>
      </c>
    </row>
    <row r="12296" spans="1:16">
      <c r="A12296" s="484" t="s">
        <v>99512</v>
      </c>
      <c r="B12296" s="485" t="s">
        <v>99511</v>
      </c>
      <c r="C12296" t="s">
        <v>99510</v>
      </c>
      <c r="D12296" t="s">
        <v>99509</v>
      </c>
      <c r="E12296" t="str">
        <f t="shared" si="192"/>
        <v>370861 - CETIM SENLIS</v>
      </c>
      <c r="F12296" t="s">
        <v>3834</v>
      </c>
      <c r="G12296" t="s">
        <v>99508</v>
      </c>
      <c r="H12296" t="s">
        <v>99507</v>
      </c>
      <c r="I12296" t="s">
        <v>25519</v>
      </c>
      <c r="J12296" t="s">
        <v>99506</v>
      </c>
      <c r="K12296" t="s">
        <v>208</v>
      </c>
      <c r="L12296" t="s">
        <v>99505</v>
      </c>
      <c r="N12296" t="s">
        <v>208</v>
      </c>
      <c r="O12296" t="s">
        <v>476</v>
      </c>
      <c r="P12296" t="s">
        <v>476</v>
      </c>
    </row>
    <row r="12297" spans="1:16">
      <c r="A12297" s="484" t="s">
        <v>134772</v>
      </c>
      <c r="B12297" s="485" t="s">
        <v>134771</v>
      </c>
      <c r="C12297" t="s">
        <v>134770</v>
      </c>
      <c r="D12297" t="s">
        <v>134769</v>
      </c>
      <c r="E12297" t="str">
        <f t="shared" si="192"/>
        <v>667020 - ADAPEI DE L'ORNE ALENCON</v>
      </c>
      <c r="F12297" t="s">
        <v>15990</v>
      </c>
      <c r="G12297" t="s">
        <v>134768</v>
      </c>
      <c r="I12297" t="s">
        <v>7594</v>
      </c>
      <c r="J12297" t="s">
        <v>134767</v>
      </c>
      <c r="K12297" t="s">
        <v>208</v>
      </c>
      <c r="L12297" t="s">
        <v>134766</v>
      </c>
      <c r="N12297" t="s">
        <v>208</v>
      </c>
      <c r="O12297" t="s">
        <v>476</v>
      </c>
      <c r="P12297" t="s">
        <v>476</v>
      </c>
    </row>
    <row r="12298" spans="1:16">
      <c r="A12298" s="484" t="s">
        <v>46699</v>
      </c>
      <c r="B12298" s="485" t="s">
        <v>46698</v>
      </c>
      <c r="C12298" t="s">
        <v>46697</v>
      </c>
      <c r="D12298" t="s">
        <v>46697</v>
      </c>
      <c r="E12298" t="str">
        <f t="shared" si="192"/>
        <v>128223 - LA VIE ACTIVE FORMATION</v>
      </c>
      <c r="F12298" t="s">
        <v>2572</v>
      </c>
      <c r="G12298" t="s">
        <v>46696</v>
      </c>
      <c r="I12298" t="s">
        <v>3894</v>
      </c>
      <c r="J12298" t="s">
        <v>46695</v>
      </c>
      <c r="K12298" t="s">
        <v>46694</v>
      </c>
      <c r="L12298" t="s">
        <v>46693</v>
      </c>
      <c r="N12298" t="s">
        <v>208</v>
      </c>
      <c r="O12298" t="s">
        <v>476</v>
      </c>
      <c r="P12298" t="s">
        <v>476</v>
      </c>
    </row>
    <row r="12299" spans="1:16">
      <c r="A12299" s="484" t="s">
        <v>122150</v>
      </c>
      <c r="B12299" s="485" t="s">
        <v>122149</v>
      </c>
      <c r="C12299" t="s">
        <v>122148</v>
      </c>
      <c r="D12299" t="s">
        <v>122147</v>
      </c>
      <c r="E12299" t="str">
        <f t="shared" si="192"/>
        <v>492474 - AREP BAUDIMONT</v>
      </c>
      <c r="F12299" t="s">
        <v>1710</v>
      </c>
      <c r="G12299" t="s">
        <v>122146</v>
      </c>
      <c r="I12299" t="s">
        <v>3894</v>
      </c>
      <c r="J12299" t="s">
        <v>122145</v>
      </c>
      <c r="K12299" t="s">
        <v>208</v>
      </c>
      <c r="L12299" t="s">
        <v>122144</v>
      </c>
      <c r="N12299" t="s">
        <v>208</v>
      </c>
      <c r="O12299" t="s">
        <v>476</v>
      </c>
      <c r="P12299" t="s">
        <v>476</v>
      </c>
    </row>
    <row r="12300" spans="1:16">
      <c r="A12300" s="484" t="s">
        <v>121075</v>
      </c>
      <c r="B12300" s="485" t="s">
        <v>54458</v>
      </c>
      <c r="C12300" t="s">
        <v>121074</v>
      </c>
      <c r="D12300" t="s">
        <v>121073</v>
      </c>
      <c r="E12300" t="str">
        <f t="shared" si="192"/>
        <v>327311 - AHSM CHAMALIERES</v>
      </c>
      <c r="F12300" t="s">
        <v>12922</v>
      </c>
      <c r="H12300" t="s">
        <v>121072</v>
      </c>
      <c r="I12300" t="s">
        <v>6299</v>
      </c>
      <c r="J12300" t="s">
        <v>121071</v>
      </c>
      <c r="K12300" t="s">
        <v>208</v>
      </c>
      <c r="L12300" t="s">
        <v>121070</v>
      </c>
      <c r="N12300" t="s">
        <v>208</v>
      </c>
      <c r="O12300" t="s">
        <v>476</v>
      </c>
      <c r="P12300" t="s">
        <v>476</v>
      </c>
    </row>
    <row r="12301" spans="1:16">
      <c r="A12301" s="484" t="s">
        <v>125393</v>
      </c>
      <c r="B12301" s="485" t="s">
        <v>54458</v>
      </c>
      <c r="C12301" t="s">
        <v>125392</v>
      </c>
      <c r="D12301" t="s">
        <v>125391</v>
      </c>
      <c r="E12301" t="str">
        <f t="shared" si="192"/>
        <v>113682 - AHSM -  IFPS PRIVAS</v>
      </c>
      <c r="F12301" t="s">
        <v>13061</v>
      </c>
      <c r="G12301" t="s">
        <v>125390</v>
      </c>
      <c r="H12301" t="s">
        <v>125389</v>
      </c>
      <c r="I12301" t="s">
        <v>43062</v>
      </c>
      <c r="K12301" t="s">
        <v>208</v>
      </c>
      <c r="L12301" t="s">
        <v>125388</v>
      </c>
      <c r="N12301" t="s">
        <v>207</v>
      </c>
      <c r="O12301" t="s">
        <v>476</v>
      </c>
      <c r="P12301" t="s">
        <v>476</v>
      </c>
    </row>
    <row r="12302" spans="1:16">
      <c r="A12302" s="484" t="s">
        <v>54459</v>
      </c>
      <c r="B12302" s="485" t="s">
        <v>54458</v>
      </c>
      <c r="C12302" t="s">
        <v>54457</v>
      </c>
      <c r="D12302" t="s">
        <v>54456</v>
      </c>
      <c r="E12302" t="str">
        <f t="shared" si="192"/>
        <v>627550 - IFSI DE L'AHSM LA GAUDE</v>
      </c>
      <c r="F12302" t="s">
        <v>6006</v>
      </c>
      <c r="G12302" t="s">
        <v>54455</v>
      </c>
      <c r="H12302" t="s">
        <v>54454</v>
      </c>
      <c r="I12302" t="s">
        <v>3688</v>
      </c>
      <c r="J12302" t="s">
        <v>54453</v>
      </c>
      <c r="K12302" t="s">
        <v>208</v>
      </c>
      <c r="L12302" t="s">
        <v>54452</v>
      </c>
      <c r="N12302" t="s">
        <v>208</v>
      </c>
      <c r="O12302" t="s">
        <v>476</v>
      </c>
      <c r="P12302" t="s">
        <v>476</v>
      </c>
    </row>
    <row r="12303" spans="1:16">
      <c r="A12303" s="484" t="s">
        <v>121080</v>
      </c>
      <c r="B12303" s="485" t="s">
        <v>54458</v>
      </c>
      <c r="C12303" t="s">
        <v>121079</v>
      </c>
      <c r="D12303" t="s">
        <v>121073</v>
      </c>
      <c r="E12303" t="str">
        <f t="shared" si="192"/>
        <v>622643 - AHSM CHAMALIERES</v>
      </c>
      <c r="F12303" t="s">
        <v>11439</v>
      </c>
      <c r="G12303" t="s">
        <v>121078</v>
      </c>
      <c r="H12303" t="s">
        <v>121077</v>
      </c>
      <c r="I12303" t="s">
        <v>6299</v>
      </c>
      <c r="J12303" t="s">
        <v>121071</v>
      </c>
      <c r="K12303" t="s">
        <v>208</v>
      </c>
      <c r="L12303" t="s">
        <v>121076</v>
      </c>
      <c r="N12303" t="s">
        <v>208</v>
      </c>
      <c r="O12303" t="s">
        <v>476</v>
      </c>
      <c r="P12303" t="s">
        <v>476</v>
      </c>
    </row>
    <row r="12304" spans="1:16">
      <c r="A12304" s="484" t="s">
        <v>43437</v>
      </c>
      <c r="B12304" s="485" t="s">
        <v>43436</v>
      </c>
      <c r="C12304" t="s">
        <v>43435</v>
      </c>
      <c r="D12304" t="s">
        <v>43434</v>
      </c>
      <c r="E12304" t="str">
        <f t="shared" si="192"/>
        <v>673225 - LES PEP64 PAU</v>
      </c>
      <c r="F12304" t="s">
        <v>43433</v>
      </c>
      <c r="G12304" t="s">
        <v>43432</v>
      </c>
      <c r="I12304" t="s">
        <v>4033</v>
      </c>
      <c r="K12304" t="s">
        <v>208</v>
      </c>
      <c r="L12304" t="s">
        <v>43431</v>
      </c>
      <c r="N12304" t="s">
        <v>208</v>
      </c>
      <c r="O12304" t="s">
        <v>476</v>
      </c>
      <c r="P12304" t="s">
        <v>476</v>
      </c>
    </row>
    <row r="12305" spans="1:16">
      <c r="A12305" s="484" t="s">
        <v>134765</v>
      </c>
      <c r="B12305" s="485" t="s">
        <v>134764</v>
      </c>
      <c r="C12305" t="s">
        <v>134763</v>
      </c>
      <c r="D12305" t="s">
        <v>134762</v>
      </c>
      <c r="E12305" t="str">
        <f t="shared" si="192"/>
        <v>205072 - ADAPEI 64 PAU</v>
      </c>
      <c r="F12305" t="s">
        <v>1487</v>
      </c>
      <c r="G12305" t="s">
        <v>134761</v>
      </c>
      <c r="H12305" t="s">
        <v>134760</v>
      </c>
      <c r="I12305" t="s">
        <v>4033</v>
      </c>
      <c r="J12305" t="s">
        <v>134759</v>
      </c>
      <c r="K12305" t="s">
        <v>208</v>
      </c>
      <c r="L12305" t="s">
        <v>134758</v>
      </c>
      <c r="N12305" t="s">
        <v>208</v>
      </c>
      <c r="O12305" t="s">
        <v>476</v>
      </c>
      <c r="P12305" t="s">
        <v>476</v>
      </c>
    </row>
    <row r="12306" spans="1:16">
      <c r="A12306" s="484" t="s">
        <v>126014</v>
      </c>
      <c r="B12306" s="485" t="s">
        <v>126013</v>
      </c>
      <c r="C12306" t="s">
        <v>126012</v>
      </c>
      <c r="D12306" t="s">
        <v>126011</v>
      </c>
      <c r="E12306" t="str">
        <f t="shared" si="192"/>
        <v>315369 - ADPEP 66 PERPIGNAN</v>
      </c>
      <c r="F12306" t="s">
        <v>9404</v>
      </c>
      <c r="G12306" t="s">
        <v>126010</v>
      </c>
      <c r="I12306" t="s">
        <v>1906</v>
      </c>
      <c r="J12306" t="s">
        <v>126009</v>
      </c>
      <c r="K12306" t="s">
        <v>208</v>
      </c>
      <c r="L12306" t="s">
        <v>126008</v>
      </c>
      <c r="N12306" t="s">
        <v>208</v>
      </c>
      <c r="O12306" t="s">
        <v>476</v>
      </c>
      <c r="P12306" t="s">
        <v>476</v>
      </c>
    </row>
    <row r="12307" spans="1:16">
      <c r="A12307" s="484" t="s">
        <v>121257</v>
      </c>
      <c r="B12307" s="485" t="s">
        <v>121256</v>
      </c>
      <c r="C12307" t="s">
        <v>121255</v>
      </c>
      <c r="D12307" t="s">
        <v>121254</v>
      </c>
      <c r="E12307" t="str">
        <f t="shared" si="192"/>
        <v>194189 - AGF67</v>
      </c>
      <c r="F12307" t="s">
        <v>1857</v>
      </c>
      <c r="G12307" t="s">
        <v>121253</v>
      </c>
      <c r="I12307" t="s">
        <v>579</v>
      </c>
      <c r="J12307" t="s">
        <v>121252</v>
      </c>
      <c r="K12307" t="s">
        <v>208</v>
      </c>
      <c r="L12307" t="s">
        <v>121251</v>
      </c>
      <c r="N12307" t="s">
        <v>208</v>
      </c>
      <c r="O12307" t="s">
        <v>476</v>
      </c>
      <c r="P12307" t="s">
        <v>476</v>
      </c>
    </row>
    <row r="12308" spans="1:16">
      <c r="A12308" s="484" t="s">
        <v>126052</v>
      </c>
      <c r="B12308" s="485" t="s">
        <v>126051</v>
      </c>
      <c r="C12308" t="s">
        <v>126050</v>
      </c>
      <c r="D12308" t="s">
        <v>126049</v>
      </c>
      <c r="E12308" t="str">
        <f t="shared" si="192"/>
        <v>332653 - ADAPEI PAPILLONS BLANCS D'ALSACE</v>
      </c>
      <c r="F12308" t="s">
        <v>1857</v>
      </c>
      <c r="G12308" t="s">
        <v>126048</v>
      </c>
      <c r="I12308" t="s">
        <v>2531</v>
      </c>
      <c r="J12308" t="s">
        <v>126047</v>
      </c>
      <c r="K12308" t="s">
        <v>208</v>
      </c>
      <c r="L12308" t="s">
        <v>126046</v>
      </c>
      <c r="N12308" t="s">
        <v>208</v>
      </c>
      <c r="O12308" t="s">
        <v>476</v>
      </c>
      <c r="P12308" t="s">
        <v>476</v>
      </c>
    </row>
    <row r="12309" spans="1:16">
      <c r="A12309" s="484" t="s">
        <v>32204</v>
      </c>
      <c r="B12309" s="485" t="s">
        <v>32203</v>
      </c>
      <c r="C12309" t="s">
        <v>32202</v>
      </c>
      <c r="D12309" t="s">
        <v>32202</v>
      </c>
      <c r="E12309" t="str">
        <f t="shared" si="192"/>
        <v>192764 - ODYNEO FORMATION</v>
      </c>
      <c r="F12309" t="s">
        <v>1710</v>
      </c>
      <c r="G12309" t="s">
        <v>32201</v>
      </c>
      <c r="I12309" t="s">
        <v>2176</v>
      </c>
      <c r="J12309" t="s">
        <v>32200</v>
      </c>
      <c r="K12309" t="s">
        <v>208</v>
      </c>
      <c r="L12309" t="s">
        <v>32199</v>
      </c>
      <c r="N12309" t="s">
        <v>208</v>
      </c>
      <c r="O12309" t="s">
        <v>476</v>
      </c>
      <c r="P12309" t="s">
        <v>476</v>
      </c>
    </row>
    <row r="12310" spans="1:16">
      <c r="A12310" s="484" t="s">
        <v>89724</v>
      </c>
      <c r="B12310" s="485" t="s">
        <v>89723</v>
      </c>
      <c r="C12310" t="s">
        <v>89722</v>
      </c>
      <c r="D12310" t="s">
        <v>89721</v>
      </c>
      <c r="E12310" t="str">
        <f t="shared" si="192"/>
        <v>149093 - CREAI RHONE ALPES LYON</v>
      </c>
      <c r="F12310" t="s">
        <v>9189</v>
      </c>
      <c r="G12310" t="s">
        <v>89720</v>
      </c>
      <c r="I12310" t="s">
        <v>3431</v>
      </c>
      <c r="J12310" t="s">
        <v>89719</v>
      </c>
      <c r="K12310" t="s">
        <v>208</v>
      </c>
      <c r="L12310" t="s">
        <v>89718</v>
      </c>
      <c r="N12310" t="s">
        <v>208</v>
      </c>
      <c r="O12310" t="s">
        <v>476</v>
      </c>
      <c r="P12310" t="s">
        <v>476</v>
      </c>
    </row>
    <row r="12311" spans="1:16">
      <c r="A12311" s="484" t="s">
        <v>134743</v>
      </c>
      <c r="B12311" s="485" t="s">
        <v>134742</v>
      </c>
      <c r="C12311" t="s">
        <v>134741</v>
      </c>
      <c r="D12311" t="s">
        <v>134741</v>
      </c>
      <c r="E12311" t="str">
        <f t="shared" si="192"/>
        <v>469774 - ADAPEI 69</v>
      </c>
      <c r="F12311" t="s">
        <v>2572</v>
      </c>
      <c r="G12311" t="s">
        <v>134740</v>
      </c>
      <c r="I12311" t="s">
        <v>21660</v>
      </c>
      <c r="K12311" t="s">
        <v>208</v>
      </c>
      <c r="L12311" t="s">
        <v>134739</v>
      </c>
      <c r="N12311" t="s">
        <v>208</v>
      </c>
      <c r="O12311" t="s">
        <v>476</v>
      </c>
      <c r="P12311" t="s">
        <v>476</v>
      </c>
    </row>
    <row r="12312" spans="1:16">
      <c r="A12312" s="484" t="s">
        <v>116138</v>
      </c>
      <c r="B12312" s="485" t="s">
        <v>116137</v>
      </c>
      <c r="C12312" t="s">
        <v>116136</v>
      </c>
      <c r="D12312" t="s">
        <v>116135</v>
      </c>
      <c r="E12312" t="str">
        <f t="shared" si="192"/>
        <v>44910 - ACO</v>
      </c>
      <c r="F12312" t="s">
        <v>11721</v>
      </c>
      <c r="H12312" t="s">
        <v>116134</v>
      </c>
      <c r="I12312" t="s">
        <v>3929</v>
      </c>
      <c r="J12312" t="s">
        <v>116133</v>
      </c>
      <c r="K12312" t="s">
        <v>208</v>
      </c>
      <c r="L12312" t="s">
        <v>116132</v>
      </c>
      <c r="N12312" t="s">
        <v>208</v>
      </c>
      <c r="O12312" t="s">
        <v>476</v>
      </c>
      <c r="P12312" t="s">
        <v>476</v>
      </c>
    </row>
    <row r="12313" spans="1:16">
      <c r="A12313" s="484" t="s">
        <v>76808</v>
      </c>
      <c r="B12313" s="485" t="s">
        <v>76807</v>
      </c>
      <c r="C12313" t="s">
        <v>76806</v>
      </c>
      <c r="D12313" t="s">
        <v>76806</v>
      </c>
      <c r="E12313" t="str">
        <f t="shared" si="192"/>
        <v>478131 - ETUDOC</v>
      </c>
      <c r="F12313" t="s">
        <v>1568</v>
      </c>
      <c r="G12313" t="s">
        <v>76805</v>
      </c>
      <c r="H12313" t="s">
        <v>76804</v>
      </c>
      <c r="I12313" t="s">
        <v>13808</v>
      </c>
      <c r="J12313" t="s">
        <v>76803</v>
      </c>
      <c r="K12313" t="s">
        <v>208</v>
      </c>
      <c r="L12313" t="s">
        <v>76802</v>
      </c>
      <c r="N12313" t="s">
        <v>208</v>
      </c>
      <c r="O12313" t="s">
        <v>476</v>
      </c>
      <c r="P12313" t="s">
        <v>476</v>
      </c>
    </row>
    <row r="12314" spans="1:16">
      <c r="A12314" s="484" t="s">
        <v>72867</v>
      </c>
      <c r="B12314" s="485" t="s">
        <v>72866</v>
      </c>
      <c r="C12314" t="s">
        <v>72865</v>
      </c>
      <c r="D12314" t="s">
        <v>72864</v>
      </c>
      <c r="E12314" t="str">
        <f t="shared" si="192"/>
        <v>614555 - FOL</v>
      </c>
      <c r="F12314" t="s">
        <v>3635</v>
      </c>
      <c r="G12314" t="s">
        <v>72863</v>
      </c>
      <c r="I12314" t="s">
        <v>8115</v>
      </c>
      <c r="J12314" t="s">
        <v>72862</v>
      </c>
      <c r="K12314" t="s">
        <v>208</v>
      </c>
      <c r="L12314" t="s">
        <v>72861</v>
      </c>
      <c r="N12314" t="s">
        <v>208</v>
      </c>
      <c r="O12314" t="s">
        <v>476</v>
      </c>
      <c r="P12314" t="s">
        <v>476</v>
      </c>
    </row>
    <row r="12315" spans="1:16">
      <c r="A12315" s="484" t="s">
        <v>71813</v>
      </c>
      <c r="B12315" s="485" t="s">
        <v>71805</v>
      </c>
      <c r="C12315" t="s">
        <v>71804</v>
      </c>
      <c r="D12315" t="s">
        <v>71812</v>
      </c>
      <c r="E12315" t="str">
        <f t="shared" si="192"/>
        <v>433366 - COS CRPF NANTEAU SUR LUNAIN</v>
      </c>
      <c r="F12315" t="s">
        <v>10929</v>
      </c>
      <c r="G12315" t="s">
        <v>71811</v>
      </c>
      <c r="H12315" t="s">
        <v>71810</v>
      </c>
      <c r="I12315" t="s">
        <v>71809</v>
      </c>
      <c r="J12315" t="s">
        <v>71808</v>
      </c>
      <c r="K12315" t="s">
        <v>208</v>
      </c>
      <c r="L12315" t="s">
        <v>71807</v>
      </c>
      <c r="N12315" t="s">
        <v>208</v>
      </c>
      <c r="O12315" t="s">
        <v>476</v>
      </c>
      <c r="P12315" t="s">
        <v>476</v>
      </c>
    </row>
    <row r="12316" spans="1:16">
      <c r="A12316" s="484" t="s">
        <v>71806</v>
      </c>
      <c r="B12316" s="485" t="s">
        <v>71805</v>
      </c>
      <c r="C12316" t="s">
        <v>71804</v>
      </c>
      <c r="D12316" t="s">
        <v>71803</v>
      </c>
      <c r="E12316" t="str">
        <f t="shared" si="192"/>
        <v>410690 - COS ST ETIENNE</v>
      </c>
      <c r="G12316" t="s">
        <v>71802</v>
      </c>
      <c r="I12316" t="s">
        <v>959</v>
      </c>
      <c r="J12316" t="s">
        <v>59389</v>
      </c>
      <c r="K12316" t="s">
        <v>208</v>
      </c>
      <c r="L12316" t="s">
        <v>71801</v>
      </c>
      <c r="N12316" t="s">
        <v>208</v>
      </c>
      <c r="O12316" t="s">
        <v>476</v>
      </c>
      <c r="P12316" t="s">
        <v>476</v>
      </c>
    </row>
    <row r="12317" spans="1:16">
      <c r="A12317" s="484" t="s">
        <v>72627</v>
      </c>
      <c r="B12317" s="485" t="s">
        <v>72626</v>
      </c>
      <c r="C12317" t="s">
        <v>72625</v>
      </c>
      <c r="D12317" t="s">
        <v>72624</v>
      </c>
      <c r="E12317" t="str">
        <f t="shared" si="192"/>
        <v>613356 - FFSPT NOISY LE GRAND</v>
      </c>
      <c r="F12317" t="s">
        <v>53380</v>
      </c>
      <c r="G12317" t="s">
        <v>72623</v>
      </c>
      <c r="I12317" t="s">
        <v>9554</v>
      </c>
      <c r="J12317" t="s">
        <v>72622</v>
      </c>
      <c r="K12317" t="s">
        <v>208</v>
      </c>
      <c r="L12317" t="s">
        <v>72621</v>
      </c>
      <c r="N12317" t="s">
        <v>208</v>
      </c>
      <c r="O12317" t="s">
        <v>476</v>
      </c>
      <c r="P12317" t="s">
        <v>476</v>
      </c>
    </row>
    <row r="12318" spans="1:16">
      <c r="A12318" s="484" t="s">
        <v>34939</v>
      </c>
      <c r="B12318" s="485" t="s">
        <v>34938</v>
      </c>
      <c r="C12318" t="s">
        <v>34937</v>
      </c>
      <c r="D12318" t="s">
        <v>34936</v>
      </c>
      <c r="E12318" t="str">
        <f t="shared" si="192"/>
        <v>41439 - MFPRRP</v>
      </c>
      <c r="F12318" t="s">
        <v>6920</v>
      </c>
      <c r="G12318" t="s">
        <v>34935</v>
      </c>
      <c r="I12318" t="s">
        <v>7159</v>
      </c>
      <c r="J12318" t="s">
        <v>34934</v>
      </c>
      <c r="K12318" t="s">
        <v>208</v>
      </c>
      <c r="L12318" t="s">
        <v>34933</v>
      </c>
      <c r="N12318" t="s">
        <v>208</v>
      </c>
      <c r="O12318" t="s">
        <v>476</v>
      </c>
      <c r="P12318" t="s">
        <v>476</v>
      </c>
    </row>
    <row r="12319" spans="1:16">
      <c r="A12319" s="484" t="s">
        <v>7314</v>
      </c>
      <c r="B12319" s="485" t="s">
        <v>7313</v>
      </c>
      <c r="C12319" t="s">
        <v>7312</v>
      </c>
      <c r="D12319" t="s">
        <v>7311</v>
      </c>
      <c r="E12319" t="str">
        <f t="shared" si="192"/>
        <v>582207 - UFSE PARIS</v>
      </c>
      <c r="F12319" t="s">
        <v>4979</v>
      </c>
      <c r="G12319" t="s">
        <v>7310</v>
      </c>
      <c r="I12319" t="s">
        <v>7309</v>
      </c>
      <c r="J12319" t="s">
        <v>7308</v>
      </c>
      <c r="K12319" t="s">
        <v>208</v>
      </c>
      <c r="L12319" t="s">
        <v>7307</v>
      </c>
      <c r="N12319" t="s">
        <v>208</v>
      </c>
      <c r="O12319" t="s">
        <v>476</v>
      </c>
      <c r="P12319" t="s">
        <v>476</v>
      </c>
    </row>
    <row r="12320" spans="1:16">
      <c r="A12320" s="484" t="s">
        <v>120354</v>
      </c>
      <c r="B12320" s="485" t="s">
        <v>120267</v>
      </c>
      <c r="C12320" t="s">
        <v>120279</v>
      </c>
      <c r="D12320" t="s">
        <v>120353</v>
      </c>
      <c r="E12320" t="str">
        <f t="shared" si="192"/>
        <v>453857 - ANPAA SIEGE</v>
      </c>
      <c r="F12320" t="s">
        <v>24400</v>
      </c>
      <c r="G12320" t="s">
        <v>120352</v>
      </c>
      <c r="H12320" t="s">
        <v>120351</v>
      </c>
      <c r="I12320" t="s">
        <v>7309</v>
      </c>
      <c r="J12320" t="s">
        <v>120350</v>
      </c>
      <c r="K12320" t="s">
        <v>208</v>
      </c>
      <c r="L12320" t="s">
        <v>120349</v>
      </c>
      <c r="N12320" t="s">
        <v>208</v>
      </c>
      <c r="O12320" t="s">
        <v>476</v>
      </c>
      <c r="P12320" t="s">
        <v>476</v>
      </c>
    </row>
    <row r="12321" spans="1:16">
      <c r="A12321" s="484" t="s">
        <v>120374</v>
      </c>
      <c r="B12321" s="485" t="s">
        <v>120267</v>
      </c>
      <c r="C12321" t="s">
        <v>120279</v>
      </c>
      <c r="D12321" t="s">
        <v>120373</v>
      </c>
      <c r="E12321" t="str">
        <f t="shared" si="192"/>
        <v>506989 - ANPAA BRETAGNE</v>
      </c>
      <c r="F12321" t="s">
        <v>30066</v>
      </c>
      <c r="G12321" t="s">
        <v>120372</v>
      </c>
      <c r="I12321" t="s">
        <v>3364</v>
      </c>
      <c r="J12321" t="s">
        <v>120371</v>
      </c>
      <c r="K12321" t="s">
        <v>208</v>
      </c>
      <c r="L12321" t="s">
        <v>120370</v>
      </c>
      <c r="N12321" t="s">
        <v>208</v>
      </c>
      <c r="O12321" t="s">
        <v>476</v>
      </c>
      <c r="P12321" t="s">
        <v>476</v>
      </c>
    </row>
    <row r="12322" spans="1:16">
      <c r="A12322" s="484" t="s">
        <v>120290</v>
      </c>
      <c r="B12322" s="485" t="s">
        <v>120267</v>
      </c>
      <c r="C12322" t="s">
        <v>120279</v>
      </c>
      <c r="D12322" t="s">
        <v>120289</v>
      </c>
      <c r="E12322" t="str">
        <f t="shared" si="192"/>
        <v>508100 - ANPAA 71</v>
      </c>
      <c r="F12322" t="s">
        <v>51431</v>
      </c>
      <c r="G12322" t="s">
        <v>120288</v>
      </c>
      <c r="I12322" t="s">
        <v>2917</v>
      </c>
      <c r="J12322" t="s">
        <v>120287</v>
      </c>
      <c r="K12322" t="s">
        <v>208</v>
      </c>
      <c r="L12322" t="s">
        <v>120286</v>
      </c>
      <c r="N12322" t="s">
        <v>208</v>
      </c>
      <c r="O12322" t="s">
        <v>476</v>
      </c>
      <c r="P12322" t="s">
        <v>476</v>
      </c>
    </row>
    <row r="12323" spans="1:16">
      <c r="A12323" s="484" t="s">
        <v>120343</v>
      </c>
      <c r="B12323" s="485" t="s">
        <v>120267</v>
      </c>
      <c r="C12323" t="s">
        <v>120279</v>
      </c>
      <c r="D12323" t="s">
        <v>120342</v>
      </c>
      <c r="E12323" t="str">
        <f t="shared" si="192"/>
        <v>508937 - ANPAA 10 TROYES</v>
      </c>
      <c r="G12323" t="s">
        <v>120341</v>
      </c>
      <c r="H12323" t="s">
        <v>120340</v>
      </c>
      <c r="I12323" t="s">
        <v>1312</v>
      </c>
      <c r="J12323" t="s">
        <v>120339</v>
      </c>
      <c r="K12323" t="s">
        <v>208</v>
      </c>
      <c r="L12323" t="s">
        <v>120338</v>
      </c>
      <c r="N12323" t="s">
        <v>208</v>
      </c>
      <c r="O12323" t="s">
        <v>476</v>
      </c>
      <c r="P12323" t="s">
        <v>476</v>
      </c>
    </row>
    <row r="12324" spans="1:16">
      <c r="A12324" s="484" t="s">
        <v>120369</v>
      </c>
      <c r="B12324" s="485" t="s">
        <v>120267</v>
      </c>
      <c r="C12324" t="s">
        <v>120279</v>
      </c>
      <c r="D12324" t="s">
        <v>120368</v>
      </c>
      <c r="E12324" t="str">
        <f t="shared" si="192"/>
        <v>533592 - ANPAA NORD PAS DE CALAIS</v>
      </c>
      <c r="F12324" t="s">
        <v>1817</v>
      </c>
      <c r="G12324" t="s">
        <v>120367</v>
      </c>
      <c r="I12324" t="s">
        <v>1814</v>
      </c>
      <c r="J12324" t="s">
        <v>120366</v>
      </c>
      <c r="K12324" t="s">
        <v>208</v>
      </c>
      <c r="L12324" t="s">
        <v>120365</v>
      </c>
      <c r="N12324" t="s">
        <v>208</v>
      </c>
      <c r="O12324" t="s">
        <v>476</v>
      </c>
      <c r="P12324" t="s">
        <v>476</v>
      </c>
    </row>
    <row r="12325" spans="1:16">
      <c r="A12325" s="484" t="s">
        <v>120348</v>
      </c>
      <c r="B12325" s="485" t="s">
        <v>120267</v>
      </c>
      <c r="C12325" t="s">
        <v>120279</v>
      </c>
      <c r="D12325" t="s">
        <v>120347</v>
      </c>
      <c r="E12325" t="str">
        <f t="shared" si="192"/>
        <v>538954 - ANPAA 03</v>
      </c>
      <c r="F12325" t="s">
        <v>8706</v>
      </c>
      <c r="G12325" t="s">
        <v>120346</v>
      </c>
      <c r="I12325" t="s">
        <v>10584</v>
      </c>
      <c r="J12325" t="s">
        <v>120345</v>
      </c>
      <c r="K12325" t="s">
        <v>208</v>
      </c>
      <c r="L12325" t="s">
        <v>120344</v>
      </c>
      <c r="N12325" t="s">
        <v>208</v>
      </c>
      <c r="O12325" t="s">
        <v>476</v>
      </c>
      <c r="P12325" t="s">
        <v>476</v>
      </c>
    </row>
    <row r="12326" spans="1:16">
      <c r="A12326" s="484" t="s">
        <v>120274</v>
      </c>
      <c r="B12326" s="485" t="s">
        <v>120267</v>
      </c>
      <c r="C12326" t="s">
        <v>120273</v>
      </c>
      <c r="D12326" t="s">
        <v>120272</v>
      </c>
      <c r="E12326" t="str">
        <f t="shared" si="192"/>
        <v>555538 - ANPAA 18</v>
      </c>
      <c r="F12326" t="s">
        <v>1328</v>
      </c>
      <c r="G12326" t="s">
        <v>120271</v>
      </c>
      <c r="I12326" t="s">
        <v>4220</v>
      </c>
      <c r="J12326" t="s">
        <v>120270</v>
      </c>
      <c r="K12326" t="s">
        <v>208</v>
      </c>
      <c r="L12326" t="s">
        <v>120269</v>
      </c>
      <c r="N12326" t="s">
        <v>208</v>
      </c>
      <c r="O12326" t="s">
        <v>476</v>
      </c>
      <c r="P12326" t="s">
        <v>476</v>
      </c>
    </row>
    <row r="12327" spans="1:16">
      <c r="A12327" s="484" t="s">
        <v>120315</v>
      </c>
      <c r="B12327" s="485" t="s">
        <v>120267</v>
      </c>
      <c r="C12327" t="s">
        <v>120279</v>
      </c>
      <c r="D12327" t="s">
        <v>120314</v>
      </c>
      <c r="E12327" t="str">
        <f t="shared" si="192"/>
        <v>508561 - ANPAA 36</v>
      </c>
      <c r="F12327" t="s">
        <v>1710</v>
      </c>
      <c r="G12327" t="s">
        <v>120313</v>
      </c>
      <c r="I12327" t="s">
        <v>31998</v>
      </c>
      <c r="J12327" t="s">
        <v>120312</v>
      </c>
      <c r="K12327" t="s">
        <v>208</v>
      </c>
      <c r="L12327" t="s">
        <v>120311</v>
      </c>
      <c r="N12327" t="s">
        <v>208</v>
      </c>
      <c r="O12327" t="s">
        <v>476</v>
      </c>
      <c r="P12327" t="s">
        <v>476</v>
      </c>
    </row>
    <row r="12328" spans="1:16">
      <c r="A12328" s="484" t="s">
        <v>120325</v>
      </c>
      <c r="B12328" s="485" t="s">
        <v>120267</v>
      </c>
      <c r="C12328" t="s">
        <v>120279</v>
      </c>
      <c r="D12328" t="s">
        <v>120324</v>
      </c>
      <c r="E12328" t="str">
        <f t="shared" si="192"/>
        <v>554480 - ANPAA 33 AQUITAINE BORDEAUX</v>
      </c>
      <c r="F12328" t="s">
        <v>31768</v>
      </c>
      <c r="G12328" t="s">
        <v>120323</v>
      </c>
      <c r="I12328" t="s">
        <v>749</v>
      </c>
      <c r="J12328" t="s">
        <v>120322</v>
      </c>
      <c r="K12328" t="s">
        <v>208</v>
      </c>
      <c r="L12328" t="s">
        <v>120321</v>
      </c>
      <c r="N12328" t="s">
        <v>208</v>
      </c>
      <c r="O12328" t="s">
        <v>476</v>
      </c>
      <c r="P12328" t="s">
        <v>476</v>
      </c>
    </row>
    <row r="12329" spans="1:16">
      <c r="A12329" s="484" t="s">
        <v>120310</v>
      </c>
      <c r="B12329" s="485" t="s">
        <v>120267</v>
      </c>
      <c r="C12329" t="s">
        <v>120279</v>
      </c>
      <c r="D12329" t="s">
        <v>120309</v>
      </c>
      <c r="E12329" t="str">
        <f t="shared" si="192"/>
        <v>530505 - ANPAA 45 CENTRE</v>
      </c>
      <c r="F12329" t="s">
        <v>8706</v>
      </c>
      <c r="G12329" t="s">
        <v>120308</v>
      </c>
      <c r="H12329" t="s">
        <v>120307</v>
      </c>
      <c r="I12329" t="s">
        <v>3355</v>
      </c>
      <c r="J12329" t="s">
        <v>120306</v>
      </c>
      <c r="K12329" t="s">
        <v>208</v>
      </c>
      <c r="L12329" t="s">
        <v>120305</v>
      </c>
      <c r="N12329" t="s">
        <v>208</v>
      </c>
      <c r="O12329" t="s">
        <v>476</v>
      </c>
      <c r="P12329" t="s">
        <v>476</v>
      </c>
    </row>
    <row r="12330" spans="1:16">
      <c r="A12330" s="484" t="s">
        <v>120295</v>
      </c>
      <c r="B12330" s="485" t="s">
        <v>120267</v>
      </c>
      <c r="C12330" t="s">
        <v>120279</v>
      </c>
      <c r="D12330" t="s">
        <v>120294</v>
      </c>
      <c r="E12330" t="str">
        <f t="shared" si="192"/>
        <v>552914 - ANPAA 54 LORRAINE</v>
      </c>
      <c r="F12330" t="s">
        <v>39663</v>
      </c>
      <c r="G12330" t="s">
        <v>120293</v>
      </c>
      <c r="I12330" t="s">
        <v>2900</v>
      </c>
      <c r="J12330" t="s">
        <v>120292</v>
      </c>
      <c r="K12330" t="s">
        <v>208</v>
      </c>
      <c r="L12330" t="s">
        <v>120291</v>
      </c>
      <c r="N12330" t="s">
        <v>208</v>
      </c>
      <c r="O12330" t="s">
        <v>476</v>
      </c>
      <c r="P12330" t="s">
        <v>476</v>
      </c>
    </row>
    <row r="12331" spans="1:16">
      <c r="A12331" s="484" t="s">
        <v>120304</v>
      </c>
      <c r="B12331" s="485" t="s">
        <v>120267</v>
      </c>
      <c r="C12331" t="s">
        <v>120279</v>
      </c>
      <c r="D12331" t="s">
        <v>120303</v>
      </c>
      <c r="E12331" t="str">
        <f t="shared" si="192"/>
        <v>553141 - ANPAA 51 REIMS</v>
      </c>
      <c r="F12331" t="s">
        <v>6431</v>
      </c>
      <c r="G12331" t="s">
        <v>120302</v>
      </c>
      <c r="I12331" t="s">
        <v>5789</v>
      </c>
      <c r="J12331" t="s">
        <v>120301</v>
      </c>
      <c r="K12331" t="s">
        <v>208</v>
      </c>
      <c r="L12331" t="s">
        <v>120300</v>
      </c>
      <c r="N12331" t="s">
        <v>208</v>
      </c>
      <c r="O12331" t="s">
        <v>476</v>
      </c>
      <c r="P12331" t="s">
        <v>476</v>
      </c>
    </row>
    <row r="12332" spans="1:16">
      <c r="A12332" s="484" t="s">
        <v>120359</v>
      </c>
      <c r="B12332" s="485" t="s">
        <v>120267</v>
      </c>
      <c r="C12332" t="s">
        <v>120279</v>
      </c>
      <c r="D12332" t="s">
        <v>120358</v>
      </c>
      <c r="E12332" t="str">
        <f t="shared" si="192"/>
        <v>538966 - ANPAA POITOU CHARENTES</v>
      </c>
      <c r="F12332" t="s">
        <v>53642</v>
      </c>
      <c r="G12332" t="s">
        <v>120357</v>
      </c>
      <c r="I12332" t="s">
        <v>20187</v>
      </c>
      <c r="J12332" t="s">
        <v>120356</v>
      </c>
      <c r="K12332" t="s">
        <v>208</v>
      </c>
      <c r="L12332" t="s">
        <v>120355</v>
      </c>
      <c r="N12332" t="s">
        <v>208</v>
      </c>
      <c r="O12332" t="s">
        <v>476</v>
      </c>
      <c r="P12332" t="s">
        <v>476</v>
      </c>
    </row>
    <row r="12333" spans="1:16">
      <c r="A12333" s="484" t="s">
        <v>120299</v>
      </c>
      <c r="B12333" s="485" t="s">
        <v>120267</v>
      </c>
      <c r="C12333" t="s">
        <v>120279</v>
      </c>
      <c r="D12333" t="s">
        <v>120298</v>
      </c>
      <c r="E12333" t="str">
        <f t="shared" si="192"/>
        <v>568211 - ANPAA 52</v>
      </c>
      <c r="F12333" t="s">
        <v>61033</v>
      </c>
      <c r="G12333" t="s">
        <v>120297</v>
      </c>
      <c r="I12333" t="s">
        <v>16354</v>
      </c>
      <c r="K12333" t="s">
        <v>208</v>
      </c>
      <c r="L12333" t="s">
        <v>120296</v>
      </c>
      <c r="N12333" t="s">
        <v>208</v>
      </c>
      <c r="O12333" t="s">
        <v>476</v>
      </c>
      <c r="P12333" t="s">
        <v>476</v>
      </c>
    </row>
    <row r="12334" spans="1:16">
      <c r="A12334" s="484" t="s">
        <v>120331</v>
      </c>
      <c r="B12334" s="485" t="s">
        <v>120267</v>
      </c>
      <c r="C12334" t="s">
        <v>120279</v>
      </c>
      <c r="D12334" t="s">
        <v>120330</v>
      </c>
      <c r="E12334" t="str">
        <f t="shared" si="192"/>
        <v>544425 - ANPAA 25 FRANCHE COMTE</v>
      </c>
      <c r="F12334" t="s">
        <v>1568</v>
      </c>
      <c r="G12334" t="s">
        <v>120329</v>
      </c>
      <c r="H12334" t="s">
        <v>120328</v>
      </c>
      <c r="I12334" t="s">
        <v>2666</v>
      </c>
      <c r="J12334" t="s">
        <v>120327</v>
      </c>
      <c r="K12334" t="s">
        <v>208</v>
      </c>
      <c r="L12334" t="s">
        <v>120326</v>
      </c>
      <c r="N12334" t="s">
        <v>208</v>
      </c>
      <c r="O12334" t="s">
        <v>476</v>
      </c>
      <c r="P12334" t="s">
        <v>476</v>
      </c>
    </row>
    <row r="12335" spans="1:16">
      <c r="A12335" s="484" t="s">
        <v>120268</v>
      </c>
      <c r="B12335" s="485" t="s">
        <v>120267</v>
      </c>
      <c r="C12335" t="s">
        <v>120266</v>
      </c>
      <c r="D12335" t="s">
        <v>120265</v>
      </c>
      <c r="E12335" t="str">
        <f t="shared" si="192"/>
        <v>589378 - ANPAA OCCITANIE ALBI</v>
      </c>
      <c r="F12335" t="s">
        <v>120264</v>
      </c>
      <c r="G12335" t="s">
        <v>120263</v>
      </c>
      <c r="I12335" t="s">
        <v>5244</v>
      </c>
      <c r="J12335" t="s">
        <v>120262</v>
      </c>
      <c r="K12335" t="s">
        <v>208</v>
      </c>
      <c r="L12335" t="s">
        <v>120261</v>
      </c>
      <c r="N12335" t="s">
        <v>208</v>
      </c>
      <c r="O12335" t="s">
        <v>476</v>
      </c>
      <c r="P12335" t="s">
        <v>476</v>
      </c>
    </row>
    <row r="12336" spans="1:16">
      <c r="A12336" s="484" t="s">
        <v>120280</v>
      </c>
      <c r="B12336" s="485" t="s">
        <v>120267</v>
      </c>
      <c r="C12336" t="s">
        <v>120279</v>
      </c>
      <c r="D12336" t="s">
        <v>120278</v>
      </c>
      <c r="E12336" t="str">
        <f t="shared" si="192"/>
        <v>6063 - ANPAA 74</v>
      </c>
      <c r="F12336" t="s">
        <v>8706</v>
      </c>
      <c r="G12336" t="s">
        <v>120277</v>
      </c>
      <c r="I12336" t="s">
        <v>8570</v>
      </c>
      <c r="J12336" t="s">
        <v>120276</v>
      </c>
      <c r="K12336" t="s">
        <v>208</v>
      </c>
      <c r="L12336" t="s">
        <v>120275</v>
      </c>
      <c r="N12336" t="s">
        <v>208</v>
      </c>
      <c r="O12336" t="s">
        <v>476</v>
      </c>
      <c r="P12336" t="s">
        <v>476</v>
      </c>
    </row>
    <row r="12337" spans="1:16">
      <c r="A12337" s="484" t="s">
        <v>120285</v>
      </c>
      <c r="B12337" s="485" t="s">
        <v>120267</v>
      </c>
      <c r="C12337" t="s">
        <v>120279</v>
      </c>
      <c r="D12337" t="s">
        <v>120284</v>
      </c>
      <c r="E12337" t="str">
        <f t="shared" si="192"/>
        <v>603399 - ANPAA 73</v>
      </c>
      <c r="F12337" t="s">
        <v>831</v>
      </c>
      <c r="G12337" t="s">
        <v>120283</v>
      </c>
      <c r="I12337" t="s">
        <v>41795</v>
      </c>
      <c r="J12337" t="s">
        <v>120282</v>
      </c>
      <c r="K12337" t="s">
        <v>208</v>
      </c>
      <c r="L12337" t="s">
        <v>120281</v>
      </c>
      <c r="N12337" t="s">
        <v>208</v>
      </c>
      <c r="O12337" t="s">
        <v>476</v>
      </c>
      <c r="P12337" t="s">
        <v>476</v>
      </c>
    </row>
    <row r="12338" spans="1:16">
      <c r="A12338" s="484" t="s">
        <v>120364</v>
      </c>
      <c r="B12338" s="485" t="s">
        <v>120267</v>
      </c>
      <c r="C12338" t="s">
        <v>120279</v>
      </c>
      <c r="D12338" t="s">
        <v>120363</v>
      </c>
      <c r="E12338" t="str">
        <f t="shared" si="192"/>
        <v>474952 - ANPAA NORMANDIE</v>
      </c>
      <c r="F12338" t="s">
        <v>10642</v>
      </c>
      <c r="G12338" t="s">
        <v>120362</v>
      </c>
      <c r="H12338" t="s">
        <v>34962</v>
      </c>
      <c r="I12338" t="s">
        <v>1781</v>
      </c>
      <c r="J12338" t="s">
        <v>120361</v>
      </c>
      <c r="K12338" t="s">
        <v>208</v>
      </c>
      <c r="L12338" t="s">
        <v>120360</v>
      </c>
      <c r="N12338" t="s">
        <v>208</v>
      </c>
      <c r="O12338" t="s">
        <v>476</v>
      </c>
      <c r="P12338" t="s">
        <v>476</v>
      </c>
    </row>
    <row r="12339" spans="1:16">
      <c r="A12339" s="484" t="s">
        <v>120337</v>
      </c>
      <c r="B12339" s="485" t="s">
        <v>120267</v>
      </c>
      <c r="C12339" t="s">
        <v>120279</v>
      </c>
      <c r="D12339" t="s">
        <v>120336</v>
      </c>
      <c r="E12339" t="str">
        <f t="shared" si="192"/>
        <v>512497 - ANPAA 23</v>
      </c>
      <c r="F12339" t="s">
        <v>1513</v>
      </c>
      <c r="G12339" t="s">
        <v>120335</v>
      </c>
      <c r="H12339" t="s">
        <v>120334</v>
      </c>
      <c r="I12339" t="s">
        <v>6774</v>
      </c>
      <c r="J12339" t="s">
        <v>120333</v>
      </c>
      <c r="K12339" t="s">
        <v>208</v>
      </c>
      <c r="L12339" t="s">
        <v>120332</v>
      </c>
      <c r="N12339" t="s">
        <v>208</v>
      </c>
      <c r="O12339" t="s">
        <v>476</v>
      </c>
      <c r="P12339" t="s">
        <v>476</v>
      </c>
    </row>
    <row r="12340" spans="1:16">
      <c r="A12340" s="484" t="s">
        <v>120320</v>
      </c>
      <c r="B12340" s="485" t="s">
        <v>120267</v>
      </c>
      <c r="C12340" t="s">
        <v>120279</v>
      </c>
      <c r="D12340" t="s">
        <v>120319</v>
      </c>
      <c r="E12340" t="str">
        <f t="shared" si="192"/>
        <v>682500 - ANPAA 34 MONTPELLIER</v>
      </c>
      <c r="F12340" t="s">
        <v>4363</v>
      </c>
      <c r="G12340" t="s">
        <v>120318</v>
      </c>
      <c r="I12340" t="s">
        <v>1542</v>
      </c>
      <c r="J12340" t="s">
        <v>120317</v>
      </c>
      <c r="K12340" t="s">
        <v>208</v>
      </c>
      <c r="L12340" t="s">
        <v>120316</v>
      </c>
      <c r="N12340" t="s">
        <v>208</v>
      </c>
      <c r="O12340" t="s">
        <v>476</v>
      </c>
      <c r="P12340" t="s">
        <v>476</v>
      </c>
    </row>
    <row r="12341" spans="1:16">
      <c r="A12341" s="484" t="s">
        <v>61120</v>
      </c>
      <c r="B12341" s="485" t="s">
        <v>61119</v>
      </c>
      <c r="C12341" t="s">
        <v>61118</v>
      </c>
      <c r="D12341" t="s">
        <v>61117</v>
      </c>
      <c r="E12341" t="str">
        <f t="shared" si="192"/>
        <v>264726 - HOPITAL LA MUSSE</v>
      </c>
      <c r="F12341" t="s">
        <v>9826</v>
      </c>
      <c r="G12341" t="s">
        <v>46766</v>
      </c>
      <c r="I12341" t="s">
        <v>46765</v>
      </c>
      <c r="J12341" t="s">
        <v>61116</v>
      </c>
      <c r="K12341" t="s">
        <v>208</v>
      </c>
      <c r="L12341" t="s">
        <v>61115</v>
      </c>
      <c r="N12341" t="s">
        <v>208</v>
      </c>
      <c r="O12341" t="s">
        <v>476</v>
      </c>
      <c r="P12341" t="s">
        <v>476</v>
      </c>
    </row>
    <row r="12342" spans="1:16">
      <c r="A12342" s="484" t="s">
        <v>119929</v>
      </c>
      <c r="B12342" s="485" t="s">
        <v>43635</v>
      </c>
      <c r="C12342" t="s">
        <v>119907</v>
      </c>
      <c r="D12342" t="s">
        <v>119928</v>
      </c>
      <c r="E12342" t="str">
        <f t="shared" si="192"/>
        <v>461659 - AOCDTF PARIS</v>
      </c>
      <c r="F12342" t="s">
        <v>36161</v>
      </c>
      <c r="G12342" t="s">
        <v>119927</v>
      </c>
      <c r="H12342" t="s">
        <v>119926</v>
      </c>
      <c r="I12342" t="s">
        <v>2627</v>
      </c>
      <c r="J12342" t="s">
        <v>119925</v>
      </c>
      <c r="K12342" t="s">
        <v>208</v>
      </c>
      <c r="L12342" t="s">
        <v>119924</v>
      </c>
      <c r="N12342" t="s">
        <v>208</v>
      </c>
      <c r="O12342" t="s">
        <v>476</v>
      </c>
      <c r="P12342" t="s">
        <v>476</v>
      </c>
    </row>
    <row r="12343" spans="1:16">
      <c r="A12343" s="484" t="s">
        <v>119917</v>
      </c>
      <c r="B12343" s="485" t="s">
        <v>43635</v>
      </c>
      <c r="C12343" t="s">
        <v>119907</v>
      </c>
      <c r="D12343" t="s">
        <v>119916</v>
      </c>
      <c r="E12343" t="str">
        <f t="shared" si="192"/>
        <v>547876 - AOCDTF STRASBOURG</v>
      </c>
      <c r="F12343" t="s">
        <v>1857</v>
      </c>
      <c r="G12343" t="s">
        <v>119915</v>
      </c>
      <c r="I12343" t="s">
        <v>579</v>
      </c>
      <c r="J12343" t="s">
        <v>119914</v>
      </c>
      <c r="K12343" t="s">
        <v>208</v>
      </c>
      <c r="L12343" t="s">
        <v>119913</v>
      </c>
      <c r="N12343" t="s">
        <v>208</v>
      </c>
      <c r="O12343" t="s">
        <v>476</v>
      </c>
      <c r="P12343" t="s">
        <v>476</v>
      </c>
    </row>
    <row r="12344" spans="1:16">
      <c r="A12344" s="484" t="s">
        <v>119961</v>
      </c>
      <c r="B12344" s="485" t="s">
        <v>43635</v>
      </c>
      <c r="C12344" t="s">
        <v>119907</v>
      </c>
      <c r="D12344" t="s">
        <v>119960</v>
      </c>
      <c r="E12344" t="str">
        <f t="shared" si="192"/>
        <v>483047 - AOCDTF BORDEAUX</v>
      </c>
      <c r="F12344" t="s">
        <v>19544</v>
      </c>
      <c r="G12344" t="s">
        <v>119959</v>
      </c>
      <c r="I12344" t="s">
        <v>749</v>
      </c>
      <c r="J12344" t="s">
        <v>119958</v>
      </c>
      <c r="K12344" t="s">
        <v>208</v>
      </c>
      <c r="L12344" t="s">
        <v>119957</v>
      </c>
      <c r="N12344" t="s">
        <v>208</v>
      </c>
      <c r="O12344" t="s">
        <v>476</v>
      </c>
      <c r="P12344" t="s">
        <v>476</v>
      </c>
    </row>
    <row r="12345" spans="1:16">
      <c r="A12345" s="484" t="s">
        <v>119912</v>
      </c>
      <c r="B12345" s="485" t="s">
        <v>43635</v>
      </c>
      <c r="C12345" t="s">
        <v>119907</v>
      </c>
      <c r="D12345" t="s">
        <v>119911</v>
      </c>
      <c r="E12345" t="str">
        <f t="shared" si="192"/>
        <v>626399 - AOCDTF TOULOUSE</v>
      </c>
      <c r="F12345" t="s">
        <v>45218</v>
      </c>
      <c r="G12345" t="s">
        <v>119910</v>
      </c>
      <c r="I12345" t="s">
        <v>603</v>
      </c>
      <c r="K12345" t="s">
        <v>208</v>
      </c>
      <c r="L12345" t="s">
        <v>119909</v>
      </c>
      <c r="N12345" t="s">
        <v>208</v>
      </c>
      <c r="O12345" t="s">
        <v>476</v>
      </c>
      <c r="P12345" t="s">
        <v>476</v>
      </c>
    </row>
    <row r="12346" spans="1:16">
      <c r="A12346" s="484" t="s">
        <v>125128</v>
      </c>
      <c r="B12346" s="485" t="s">
        <v>43635</v>
      </c>
      <c r="C12346" t="s">
        <v>125127</v>
      </c>
      <c r="D12346" t="s">
        <v>125126</v>
      </c>
      <c r="E12346" t="str">
        <f t="shared" si="192"/>
        <v>563640 - AOCDTF MARSEILLE</v>
      </c>
      <c r="F12346" t="s">
        <v>4566</v>
      </c>
      <c r="G12346" t="s">
        <v>125125</v>
      </c>
      <c r="I12346" t="s">
        <v>16344</v>
      </c>
      <c r="J12346" t="s">
        <v>125124</v>
      </c>
      <c r="K12346" t="s">
        <v>208</v>
      </c>
      <c r="L12346" t="s">
        <v>125123</v>
      </c>
      <c r="N12346" t="s">
        <v>207</v>
      </c>
      <c r="O12346" t="s">
        <v>476</v>
      </c>
      <c r="P12346" t="s">
        <v>476</v>
      </c>
    </row>
    <row r="12347" spans="1:16">
      <c r="A12347" s="484" t="s">
        <v>119970</v>
      </c>
      <c r="B12347" s="485" t="s">
        <v>43635</v>
      </c>
      <c r="C12347" t="s">
        <v>119907</v>
      </c>
      <c r="D12347" t="s">
        <v>119969</v>
      </c>
      <c r="E12347" t="str">
        <f t="shared" si="192"/>
        <v>599580 - AOCDFF PARIS</v>
      </c>
      <c r="F12347" t="s">
        <v>36161</v>
      </c>
      <c r="G12347" t="s">
        <v>119968</v>
      </c>
      <c r="I12347" t="s">
        <v>626</v>
      </c>
      <c r="J12347" t="s">
        <v>119925</v>
      </c>
      <c r="K12347" t="s">
        <v>208</v>
      </c>
      <c r="L12347" t="s">
        <v>119967</v>
      </c>
      <c r="N12347" t="s">
        <v>208</v>
      </c>
      <c r="O12347" t="s">
        <v>476</v>
      </c>
      <c r="P12347" t="s">
        <v>476</v>
      </c>
    </row>
    <row r="12348" spans="1:16">
      <c r="A12348" s="484" t="s">
        <v>125122</v>
      </c>
      <c r="B12348" s="485" t="s">
        <v>43635</v>
      </c>
      <c r="C12348" t="s">
        <v>125121</v>
      </c>
      <c r="D12348" t="s">
        <v>125120</v>
      </c>
      <c r="E12348" t="str">
        <f t="shared" si="192"/>
        <v>565167 - AOCDTF VILLENEUVE D ASCQ</v>
      </c>
      <c r="F12348" t="s">
        <v>45241</v>
      </c>
      <c r="G12348" t="s">
        <v>125119</v>
      </c>
      <c r="I12348" t="s">
        <v>1148</v>
      </c>
      <c r="J12348" t="s">
        <v>125118</v>
      </c>
      <c r="K12348" t="s">
        <v>208</v>
      </c>
      <c r="L12348" t="s">
        <v>125117</v>
      </c>
      <c r="N12348" t="s">
        <v>207</v>
      </c>
      <c r="O12348" t="s">
        <v>476</v>
      </c>
      <c r="P12348" t="s">
        <v>476</v>
      </c>
    </row>
    <row r="12349" spans="1:16">
      <c r="A12349" s="484" t="s">
        <v>119908</v>
      </c>
      <c r="B12349" s="485" t="s">
        <v>43635</v>
      </c>
      <c r="C12349" t="s">
        <v>119907</v>
      </c>
      <c r="D12349" t="s">
        <v>119906</v>
      </c>
      <c r="E12349" t="str">
        <f t="shared" si="192"/>
        <v>617088 - AOCDTF TOURS</v>
      </c>
      <c r="F12349" t="s">
        <v>17142</v>
      </c>
      <c r="G12349" t="s">
        <v>119905</v>
      </c>
      <c r="I12349" t="s">
        <v>1799</v>
      </c>
      <c r="J12349" t="s">
        <v>119904</v>
      </c>
      <c r="K12349" t="s">
        <v>208</v>
      </c>
      <c r="L12349" t="s">
        <v>119903</v>
      </c>
      <c r="N12349" t="s">
        <v>208</v>
      </c>
      <c r="O12349" t="s">
        <v>476</v>
      </c>
      <c r="P12349" t="s">
        <v>476</v>
      </c>
    </row>
    <row r="12350" spans="1:16">
      <c r="A12350" s="484" t="s">
        <v>119941</v>
      </c>
      <c r="B12350" s="485" t="s">
        <v>43635</v>
      </c>
      <c r="C12350" t="s">
        <v>119907</v>
      </c>
      <c r="D12350" t="s">
        <v>119940</v>
      </c>
      <c r="E12350" t="str">
        <f t="shared" si="192"/>
        <v>684995 - AOCDTF MONT SAINT AIGNAN</v>
      </c>
      <c r="F12350" t="s">
        <v>2041</v>
      </c>
      <c r="G12350" t="s">
        <v>119939</v>
      </c>
      <c r="H12350" t="s">
        <v>119938</v>
      </c>
      <c r="I12350" t="s">
        <v>1656</v>
      </c>
      <c r="J12350" t="s">
        <v>119937</v>
      </c>
      <c r="K12350" t="s">
        <v>208</v>
      </c>
      <c r="L12350" t="s">
        <v>119936</v>
      </c>
      <c r="N12350" t="s">
        <v>208</v>
      </c>
      <c r="O12350" t="s">
        <v>476</v>
      </c>
      <c r="P12350" t="s">
        <v>476</v>
      </c>
    </row>
    <row r="12351" spans="1:16">
      <c r="A12351" s="484" t="s">
        <v>119956</v>
      </c>
      <c r="B12351" s="485" t="s">
        <v>43635</v>
      </c>
      <c r="C12351" t="s">
        <v>119907</v>
      </c>
      <c r="D12351" t="s">
        <v>119955</v>
      </c>
      <c r="E12351" t="str">
        <f t="shared" si="192"/>
        <v>594600 - AOCDTF COLOMIERS</v>
      </c>
      <c r="F12351" t="s">
        <v>48305</v>
      </c>
      <c r="G12351" t="s">
        <v>119954</v>
      </c>
      <c r="I12351" t="s">
        <v>1485</v>
      </c>
      <c r="J12351" t="s">
        <v>119953</v>
      </c>
      <c r="K12351" t="s">
        <v>208</v>
      </c>
      <c r="L12351" t="s">
        <v>119952</v>
      </c>
      <c r="N12351" t="s">
        <v>208</v>
      </c>
      <c r="O12351" t="s">
        <v>476</v>
      </c>
      <c r="P12351" t="s">
        <v>476</v>
      </c>
    </row>
    <row r="12352" spans="1:16">
      <c r="A12352" s="484" t="s">
        <v>119923</v>
      </c>
      <c r="B12352" s="485" t="s">
        <v>43635</v>
      </c>
      <c r="C12352" t="s">
        <v>119907</v>
      </c>
      <c r="D12352" t="s">
        <v>119922</v>
      </c>
      <c r="E12352" t="str">
        <f t="shared" si="192"/>
        <v>531510 - AOCDTF RENNES</v>
      </c>
      <c r="F12352" t="s">
        <v>15198</v>
      </c>
      <c r="G12352" t="s">
        <v>119921</v>
      </c>
      <c r="H12352" t="s">
        <v>119920</v>
      </c>
      <c r="I12352" t="s">
        <v>3364</v>
      </c>
      <c r="J12352" t="s">
        <v>119919</v>
      </c>
      <c r="K12352" t="s">
        <v>208</v>
      </c>
      <c r="L12352" t="s">
        <v>119918</v>
      </c>
      <c r="N12352" t="s">
        <v>208</v>
      </c>
      <c r="O12352" t="s">
        <v>476</v>
      </c>
      <c r="P12352" t="s">
        <v>476</v>
      </c>
    </row>
    <row r="12353" spans="1:16">
      <c r="A12353" s="484" t="s">
        <v>119935</v>
      </c>
      <c r="B12353" s="485" t="s">
        <v>43635</v>
      </c>
      <c r="C12353" t="s">
        <v>119907</v>
      </c>
      <c r="D12353" t="s">
        <v>119934</v>
      </c>
      <c r="E12353" t="str">
        <f t="shared" si="192"/>
        <v>523604 - AOCDTF NIMES</v>
      </c>
      <c r="F12353" t="s">
        <v>10929</v>
      </c>
      <c r="G12353" t="s">
        <v>119933</v>
      </c>
      <c r="H12353" t="s">
        <v>119932</v>
      </c>
      <c r="I12353" t="s">
        <v>1321</v>
      </c>
      <c r="J12353" t="s">
        <v>119931</v>
      </c>
      <c r="K12353" t="s">
        <v>208</v>
      </c>
      <c r="L12353" t="s">
        <v>119930</v>
      </c>
      <c r="N12353" t="s">
        <v>208</v>
      </c>
      <c r="O12353" t="s">
        <v>476</v>
      </c>
      <c r="P12353" t="s">
        <v>476</v>
      </c>
    </row>
    <row r="12354" spans="1:16">
      <c r="A12354" s="484" t="s">
        <v>119946</v>
      </c>
      <c r="B12354" s="485" t="s">
        <v>43635</v>
      </c>
      <c r="C12354" t="s">
        <v>119907</v>
      </c>
      <c r="D12354" t="s">
        <v>119945</v>
      </c>
      <c r="E12354" t="str">
        <f t="shared" ref="E12354:E12417" si="193">_xlfn.CONCAT(L12354," - ",D12354)</f>
        <v>501827 - AOCDTF LYON</v>
      </c>
      <c r="F12354" t="s">
        <v>1568</v>
      </c>
      <c r="G12354" t="s">
        <v>119944</v>
      </c>
      <c r="I12354" t="s">
        <v>2176</v>
      </c>
      <c r="J12354" t="s">
        <v>119943</v>
      </c>
      <c r="K12354" t="s">
        <v>208</v>
      </c>
      <c r="L12354" t="s">
        <v>119942</v>
      </c>
      <c r="N12354" t="s">
        <v>208</v>
      </c>
      <c r="O12354" t="s">
        <v>476</v>
      </c>
      <c r="P12354" t="s">
        <v>476</v>
      </c>
    </row>
    <row r="12355" spans="1:16">
      <c r="A12355" s="484" t="s">
        <v>119902</v>
      </c>
      <c r="B12355" s="485" t="s">
        <v>43635</v>
      </c>
      <c r="C12355" t="s">
        <v>119901</v>
      </c>
      <c r="D12355" t="s">
        <v>119900</v>
      </c>
      <c r="E12355" t="str">
        <f t="shared" si="193"/>
        <v>601603 - AOCDTF JARVILLE LA MALGRANGE</v>
      </c>
      <c r="F12355" t="s">
        <v>5473</v>
      </c>
      <c r="G12355" t="s">
        <v>43146</v>
      </c>
      <c r="H12355" t="s">
        <v>119899</v>
      </c>
      <c r="I12355" t="s">
        <v>55133</v>
      </c>
      <c r="J12355" t="s">
        <v>119898</v>
      </c>
      <c r="K12355" t="s">
        <v>208</v>
      </c>
      <c r="L12355" t="s">
        <v>119897</v>
      </c>
      <c r="N12355" t="s">
        <v>207</v>
      </c>
      <c r="O12355" t="s">
        <v>476</v>
      </c>
      <c r="P12355" t="s">
        <v>476</v>
      </c>
    </row>
    <row r="12356" spans="1:16">
      <c r="A12356" s="484" t="s">
        <v>119951</v>
      </c>
      <c r="B12356" s="485" t="s">
        <v>43635</v>
      </c>
      <c r="C12356" t="s">
        <v>119907</v>
      </c>
      <c r="D12356" t="s">
        <v>119950</v>
      </c>
      <c r="E12356" t="str">
        <f t="shared" si="193"/>
        <v>624354 - AOCDTF DIJON</v>
      </c>
      <c r="F12356" t="s">
        <v>11289</v>
      </c>
      <c r="G12356" t="s">
        <v>119949</v>
      </c>
      <c r="I12356" t="s">
        <v>1501</v>
      </c>
      <c r="J12356" t="s">
        <v>119948</v>
      </c>
      <c r="K12356" t="s">
        <v>208</v>
      </c>
      <c r="L12356" t="s">
        <v>119947</v>
      </c>
      <c r="N12356" t="s">
        <v>208</v>
      </c>
      <c r="O12356" t="s">
        <v>476</v>
      </c>
      <c r="P12356" t="s">
        <v>476</v>
      </c>
    </row>
    <row r="12357" spans="1:16">
      <c r="A12357" s="484" t="s">
        <v>43636</v>
      </c>
      <c r="B12357" s="485" t="s">
        <v>43635</v>
      </c>
      <c r="C12357" t="s">
        <v>43634</v>
      </c>
      <c r="D12357" t="s">
        <v>43633</v>
      </c>
      <c r="E12357" t="str">
        <f t="shared" si="193"/>
        <v>654360 - AOCDTF LA ROCHELLE</v>
      </c>
      <c r="F12357" t="s">
        <v>510</v>
      </c>
      <c r="G12357" t="s">
        <v>43632</v>
      </c>
      <c r="I12357" t="s">
        <v>6023</v>
      </c>
      <c r="J12357" t="s">
        <v>43631</v>
      </c>
      <c r="K12357" t="s">
        <v>208</v>
      </c>
      <c r="L12357" t="s">
        <v>43630</v>
      </c>
      <c r="N12357" t="s">
        <v>207</v>
      </c>
      <c r="O12357" t="s">
        <v>476</v>
      </c>
      <c r="P12357" t="s">
        <v>476</v>
      </c>
    </row>
    <row r="12358" spans="1:16">
      <c r="A12358" s="484" t="s">
        <v>119966</v>
      </c>
      <c r="B12358" s="485" t="s">
        <v>43635</v>
      </c>
      <c r="C12358" t="s">
        <v>119907</v>
      </c>
      <c r="D12358" t="s">
        <v>119965</v>
      </c>
      <c r="E12358" t="str">
        <f t="shared" si="193"/>
        <v>562816 - AOCDTF BAILLARGUES</v>
      </c>
      <c r="F12358" t="s">
        <v>4460</v>
      </c>
      <c r="G12358" t="s">
        <v>119964</v>
      </c>
      <c r="I12358" t="s">
        <v>34905</v>
      </c>
      <c r="J12358" t="s">
        <v>119963</v>
      </c>
      <c r="K12358" t="s">
        <v>208</v>
      </c>
      <c r="L12358" t="s">
        <v>119962</v>
      </c>
      <c r="N12358" t="s">
        <v>208</v>
      </c>
      <c r="O12358" t="s">
        <v>476</v>
      </c>
      <c r="P12358" t="s">
        <v>476</v>
      </c>
    </row>
    <row r="12359" spans="1:16">
      <c r="A12359" s="484" t="s">
        <v>93688</v>
      </c>
      <c r="B12359" s="485" t="s">
        <v>93687</v>
      </c>
      <c r="C12359" t="s">
        <v>93686</v>
      </c>
      <c r="D12359" t="s">
        <v>93685</v>
      </c>
      <c r="E12359" t="str">
        <f t="shared" si="193"/>
        <v>468666 - CESAP FORMATION</v>
      </c>
      <c r="F12359" t="s">
        <v>5473</v>
      </c>
      <c r="G12359" t="s">
        <v>93684</v>
      </c>
      <c r="I12359" t="s">
        <v>4824</v>
      </c>
      <c r="J12359" t="s">
        <v>93683</v>
      </c>
      <c r="K12359" t="s">
        <v>93682</v>
      </c>
      <c r="L12359" t="s">
        <v>93681</v>
      </c>
      <c r="N12359" t="s">
        <v>208</v>
      </c>
      <c r="O12359" t="s">
        <v>476</v>
      </c>
      <c r="P12359" t="s">
        <v>476</v>
      </c>
    </row>
    <row r="12360" spans="1:16">
      <c r="A12360" s="484" t="s">
        <v>125643</v>
      </c>
      <c r="B12360" s="485" t="s">
        <v>121716</v>
      </c>
      <c r="C12360" t="s">
        <v>125642</v>
      </c>
      <c r="D12360" t="s">
        <v>125641</v>
      </c>
      <c r="E12360" t="str">
        <f t="shared" si="193"/>
        <v>519510 - BTP CFA ILE DE FRANCE</v>
      </c>
      <c r="F12360" t="s">
        <v>1917</v>
      </c>
      <c r="G12360" t="s">
        <v>125640</v>
      </c>
      <c r="I12360" t="s">
        <v>820</v>
      </c>
      <c r="J12360" t="s">
        <v>125639</v>
      </c>
      <c r="K12360" t="s">
        <v>208</v>
      </c>
      <c r="L12360" t="s">
        <v>125638</v>
      </c>
      <c r="N12360" t="s">
        <v>207</v>
      </c>
      <c r="O12360" t="s">
        <v>476</v>
      </c>
      <c r="P12360" t="s">
        <v>476</v>
      </c>
    </row>
    <row r="12361" spans="1:16">
      <c r="A12361" s="484" t="s">
        <v>121717</v>
      </c>
      <c r="B12361" s="485" t="s">
        <v>121716</v>
      </c>
      <c r="C12361" t="s">
        <v>121715</v>
      </c>
      <c r="D12361" t="s">
        <v>121714</v>
      </c>
      <c r="E12361" t="str">
        <f t="shared" si="193"/>
        <v>490817 - BTP CFA IDF OCQUERRE</v>
      </c>
      <c r="F12361" t="s">
        <v>81181</v>
      </c>
      <c r="G12361" t="s">
        <v>121713</v>
      </c>
      <c r="H12361" t="s">
        <v>121712</v>
      </c>
      <c r="I12361" t="s">
        <v>121711</v>
      </c>
      <c r="J12361" t="s">
        <v>121710</v>
      </c>
      <c r="K12361" t="s">
        <v>208</v>
      </c>
      <c r="L12361" t="s">
        <v>121709</v>
      </c>
      <c r="N12361" t="s">
        <v>208</v>
      </c>
      <c r="O12361" t="s">
        <v>476</v>
      </c>
      <c r="P12361" t="s">
        <v>476</v>
      </c>
    </row>
    <row r="12362" spans="1:16">
      <c r="A12362" s="484" t="s">
        <v>54430</v>
      </c>
      <c r="B12362" s="485" t="s">
        <v>54427</v>
      </c>
      <c r="C12362" t="s">
        <v>54426</v>
      </c>
      <c r="D12362" t="s">
        <v>54425</v>
      </c>
      <c r="E12362" t="str">
        <f t="shared" si="193"/>
        <v>12 - IFAGP</v>
      </c>
      <c r="F12362" t="s">
        <v>14411</v>
      </c>
      <c r="G12362" t="s">
        <v>54424</v>
      </c>
      <c r="I12362" t="s">
        <v>626</v>
      </c>
      <c r="J12362" t="s">
        <v>54423</v>
      </c>
      <c r="K12362" t="s">
        <v>54429</v>
      </c>
      <c r="L12362" t="s">
        <v>54428</v>
      </c>
      <c r="N12362" t="s">
        <v>208</v>
      </c>
      <c r="O12362" t="s">
        <v>476</v>
      </c>
      <c r="P12362" t="s">
        <v>476</v>
      </c>
    </row>
    <row r="12363" spans="1:16">
      <c r="A12363" s="484" t="s">
        <v>134131</v>
      </c>
      <c r="B12363" s="485" t="s">
        <v>134130</v>
      </c>
      <c r="C12363" t="s">
        <v>134129</v>
      </c>
      <c r="D12363" t="s">
        <v>134128</v>
      </c>
      <c r="E12363" t="str">
        <f t="shared" si="193"/>
        <v>547682 - ADT QUART MONDE MONTREUIL</v>
      </c>
      <c r="F12363" t="s">
        <v>57273</v>
      </c>
      <c r="G12363" t="s">
        <v>134127</v>
      </c>
      <c r="I12363" t="s">
        <v>4951</v>
      </c>
      <c r="J12363" t="s">
        <v>134126</v>
      </c>
      <c r="K12363" t="s">
        <v>208</v>
      </c>
      <c r="L12363" t="s">
        <v>134125</v>
      </c>
      <c r="N12363" t="s">
        <v>208</v>
      </c>
      <c r="O12363" t="s">
        <v>476</v>
      </c>
      <c r="P12363" t="s">
        <v>476</v>
      </c>
    </row>
    <row r="12364" spans="1:16">
      <c r="A12364" s="484" t="s">
        <v>121192</v>
      </c>
      <c r="B12364" s="485" t="s">
        <v>121191</v>
      </c>
      <c r="C12364" t="s">
        <v>121190</v>
      </c>
      <c r="D12364" t="s">
        <v>121189</v>
      </c>
      <c r="E12364" t="str">
        <f t="shared" si="193"/>
        <v>218 - ESSEC LA DEFENSE</v>
      </c>
      <c r="F12364" t="s">
        <v>15784</v>
      </c>
      <c r="G12364" t="s">
        <v>121188</v>
      </c>
      <c r="H12364" t="s">
        <v>121187</v>
      </c>
      <c r="I12364" t="s">
        <v>1042</v>
      </c>
      <c r="J12364" t="s">
        <v>121186</v>
      </c>
      <c r="K12364" t="s">
        <v>208</v>
      </c>
      <c r="L12364" t="s">
        <v>121185</v>
      </c>
      <c r="N12364" t="s">
        <v>208</v>
      </c>
      <c r="O12364" t="s">
        <v>476</v>
      </c>
      <c r="P12364" t="s">
        <v>476</v>
      </c>
    </row>
    <row r="12365" spans="1:16">
      <c r="A12365" s="484" t="s">
        <v>3125</v>
      </c>
      <c r="B12365" s="485" t="s">
        <v>3124</v>
      </c>
      <c r="C12365" t="s">
        <v>3123</v>
      </c>
      <c r="D12365" t="s">
        <v>3122</v>
      </c>
      <c r="E12365" t="str">
        <f t="shared" si="193"/>
        <v>157995 - VOIR ENSEMBLE</v>
      </c>
      <c r="F12365" t="s">
        <v>628</v>
      </c>
      <c r="G12365" t="s">
        <v>3121</v>
      </c>
      <c r="I12365" t="s">
        <v>3120</v>
      </c>
      <c r="J12365" t="s">
        <v>3119</v>
      </c>
      <c r="K12365" t="s">
        <v>208</v>
      </c>
      <c r="L12365" t="s">
        <v>3118</v>
      </c>
      <c r="N12365" t="s">
        <v>208</v>
      </c>
      <c r="O12365" t="s">
        <v>476</v>
      </c>
      <c r="P12365" t="s">
        <v>476</v>
      </c>
    </row>
    <row r="12366" spans="1:16">
      <c r="A12366" s="484" t="s">
        <v>118723</v>
      </c>
      <c r="B12366" s="485" t="s">
        <v>3124</v>
      </c>
      <c r="C12366" t="s">
        <v>118722</v>
      </c>
      <c r="D12366" t="s">
        <v>118721</v>
      </c>
      <c r="E12366" t="str">
        <f t="shared" si="193"/>
        <v>501955 - SIADV VOIR ENSEMBLE NORMANDIE CAEN</v>
      </c>
      <c r="F12366" t="s">
        <v>2273</v>
      </c>
      <c r="G12366" t="s">
        <v>118720</v>
      </c>
      <c r="I12366" t="s">
        <v>1781</v>
      </c>
      <c r="J12366" t="s">
        <v>118719</v>
      </c>
      <c r="K12366" t="s">
        <v>208</v>
      </c>
      <c r="L12366" t="s">
        <v>118718</v>
      </c>
      <c r="N12366" t="s">
        <v>208</v>
      </c>
      <c r="O12366" t="s">
        <v>476</v>
      </c>
      <c r="P12366" t="s">
        <v>476</v>
      </c>
    </row>
    <row r="12367" spans="1:16">
      <c r="A12367" s="484" t="s">
        <v>130241</v>
      </c>
      <c r="B12367" s="485" t="s">
        <v>130240</v>
      </c>
      <c r="C12367" t="s">
        <v>130239</v>
      </c>
      <c r="D12367" t="s">
        <v>130238</v>
      </c>
      <c r="E12367" t="str">
        <f t="shared" si="193"/>
        <v>260046 - ALLIANCE FRANCAISE PARIS IDF</v>
      </c>
      <c r="F12367" t="s">
        <v>8866</v>
      </c>
      <c r="G12367" t="s">
        <v>130237</v>
      </c>
      <c r="I12367" t="s">
        <v>3120</v>
      </c>
      <c r="J12367" t="s">
        <v>130236</v>
      </c>
      <c r="K12367" t="s">
        <v>208</v>
      </c>
      <c r="L12367" t="s">
        <v>130235</v>
      </c>
      <c r="N12367" t="s">
        <v>208</v>
      </c>
      <c r="O12367" t="s">
        <v>476</v>
      </c>
      <c r="P12367" t="s">
        <v>476</v>
      </c>
    </row>
    <row r="12368" spans="1:16">
      <c r="A12368" s="484" t="s">
        <v>106082</v>
      </c>
      <c r="B12368" s="485" t="s">
        <v>106081</v>
      </c>
      <c r="C12368" t="s">
        <v>106080</v>
      </c>
      <c r="D12368" t="s">
        <v>106079</v>
      </c>
      <c r="E12368" t="str">
        <f t="shared" si="193"/>
        <v>3074 - CEMEA</v>
      </c>
      <c r="F12368" t="s">
        <v>12975</v>
      </c>
      <c r="G12368" t="s">
        <v>68490</v>
      </c>
      <c r="I12368" t="s">
        <v>626</v>
      </c>
      <c r="J12368" t="s">
        <v>106078</v>
      </c>
      <c r="K12368" t="s">
        <v>106077</v>
      </c>
      <c r="L12368" t="s">
        <v>106076</v>
      </c>
      <c r="N12368" t="s">
        <v>208</v>
      </c>
      <c r="O12368" t="s">
        <v>476</v>
      </c>
      <c r="P12368" t="s">
        <v>476</v>
      </c>
    </row>
    <row r="12369" spans="1:16">
      <c r="A12369" s="484" t="s">
        <v>106769</v>
      </c>
      <c r="B12369" s="485" t="s">
        <v>106768</v>
      </c>
      <c r="C12369" t="s">
        <v>106767</v>
      </c>
      <c r="D12369" t="s">
        <v>106766</v>
      </c>
      <c r="E12369" t="str">
        <f t="shared" si="193"/>
        <v>30650 - CLER</v>
      </c>
      <c r="F12369" t="s">
        <v>10929</v>
      </c>
      <c r="G12369" t="s">
        <v>106765</v>
      </c>
      <c r="I12369" t="s">
        <v>626</v>
      </c>
      <c r="J12369" t="s">
        <v>106764</v>
      </c>
      <c r="K12369" t="s">
        <v>208</v>
      </c>
      <c r="L12369" t="s">
        <v>106763</v>
      </c>
      <c r="N12369" t="s">
        <v>208</v>
      </c>
      <c r="O12369" t="s">
        <v>476</v>
      </c>
      <c r="P12369" t="s">
        <v>476</v>
      </c>
    </row>
    <row r="12370" spans="1:16">
      <c r="A12370" s="484" t="s">
        <v>42577</v>
      </c>
      <c r="B12370" s="485" t="s">
        <v>42576</v>
      </c>
      <c r="C12370" t="s">
        <v>42575</v>
      </c>
      <c r="D12370" t="s">
        <v>42575</v>
      </c>
      <c r="E12370" t="str">
        <f t="shared" si="193"/>
        <v>348314 - LIGUE NATIONALE CONTRE LE CANCER</v>
      </c>
      <c r="F12370" t="s">
        <v>20312</v>
      </c>
      <c r="G12370" t="s">
        <v>42574</v>
      </c>
      <c r="H12370" t="s">
        <v>42573</v>
      </c>
      <c r="I12370" t="s">
        <v>4824</v>
      </c>
      <c r="K12370" t="s">
        <v>208</v>
      </c>
      <c r="L12370" t="s">
        <v>42572</v>
      </c>
      <c r="N12370" t="s">
        <v>208</v>
      </c>
      <c r="O12370" t="s">
        <v>476</v>
      </c>
      <c r="P12370" t="s">
        <v>476</v>
      </c>
    </row>
    <row r="12371" spans="1:16">
      <c r="A12371" s="484" t="s">
        <v>14920</v>
      </c>
      <c r="B12371" s="485" t="s">
        <v>14919</v>
      </c>
      <c r="C12371" t="s">
        <v>14918</v>
      </c>
      <c r="D12371" t="s">
        <v>14917</v>
      </c>
      <c r="E12371" t="str">
        <f t="shared" si="193"/>
        <v>684296 - SNSM PARIS</v>
      </c>
      <c r="F12371" t="s">
        <v>3569</v>
      </c>
      <c r="G12371" t="s">
        <v>14916</v>
      </c>
      <c r="I12371" t="s">
        <v>626</v>
      </c>
      <c r="J12371" t="s">
        <v>14915</v>
      </c>
      <c r="K12371" t="s">
        <v>208</v>
      </c>
      <c r="L12371" t="s">
        <v>14914</v>
      </c>
      <c r="N12371" t="s">
        <v>208</v>
      </c>
      <c r="O12371" t="s">
        <v>476</v>
      </c>
      <c r="P12371" t="s">
        <v>476</v>
      </c>
    </row>
    <row r="12372" spans="1:16">
      <c r="A12372" s="484" t="s">
        <v>34526</v>
      </c>
      <c r="B12372" s="485" t="s">
        <v>34525</v>
      </c>
      <c r="C12372" t="s">
        <v>34524</v>
      </c>
      <c r="D12372" t="s">
        <v>34523</v>
      </c>
      <c r="E12372" t="str">
        <f t="shared" si="193"/>
        <v>562336 - MACSF ASSURANCES PUTEAUX</v>
      </c>
      <c r="F12372" t="s">
        <v>12625</v>
      </c>
      <c r="G12372" t="s">
        <v>34522</v>
      </c>
      <c r="H12372" t="s">
        <v>34521</v>
      </c>
      <c r="I12372" t="s">
        <v>1042</v>
      </c>
      <c r="J12372" t="s">
        <v>34520</v>
      </c>
      <c r="K12372" t="s">
        <v>208</v>
      </c>
      <c r="L12372" t="s">
        <v>34519</v>
      </c>
      <c r="N12372" t="s">
        <v>208</v>
      </c>
      <c r="O12372" t="s">
        <v>476</v>
      </c>
      <c r="P12372" t="s">
        <v>476</v>
      </c>
    </row>
    <row r="12373" spans="1:16">
      <c r="A12373" s="484" t="s">
        <v>73744</v>
      </c>
      <c r="B12373" s="485" t="s">
        <v>73743</v>
      </c>
      <c r="C12373" t="s">
        <v>73742</v>
      </c>
      <c r="D12373" t="s">
        <v>73741</v>
      </c>
      <c r="E12373" t="str">
        <f t="shared" si="193"/>
        <v>105612 - FEHAP FORMATION</v>
      </c>
      <c r="F12373" t="s">
        <v>62380</v>
      </c>
      <c r="G12373" t="s">
        <v>73740</v>
      </c>
      <c r="I12373" t="s">
        <v>1494</v>
      </c>
      <c r="J12373" t="s">
        <v>73739</v>
      </c>
      <c r="K12373" t="s">
        <v>208</v>
      </c>
      <c r="L12373" t="s">
        <v>73738</v>
      </c>
      <c r="N12373" t="s">
        <v>208</v>
      </c>
      <c r="O12373" t="s">
        <v>476</v>
      </c>
      <c r="P12373" t="s">
        <v>476</v>
      </c>
    </row>
    <row r="12374" spans="1:16">
      <c r="A12374" s="484" t="s">
        <v>90222</v>
      </c>
      <c r="B12374" s="485" t="s">
        <v>90221</v>
      </c>
      <c r="C12374" t="s">
        <v>90220</v>
      </c>
      <c r="D12374" t="s">
        <v>90219</v>
      </c>
      <c r="E12374" t="str">
        <f t="shared" si="193"/>
        <v>493326 - CFRP AVH</v>
      </c>
      <c r="F12374" t="s">
        <v>707</v>
      </c>
      <c r="G12374" t="s">
        <v>90218</v>
      </c>
      <c r="I12374" t="s">
        <v>626</v>
      </c>
      <c r="J12374" t="s">
        <v>90217</v>
      </c>
      <c r="K12374" t="s">
        <v>208</v>
      </c>
      <c r="L12374" t="s">
        <v>90216</v>
      </c>
      <c r="N12374" t="s">
        <v>208</v>
      </c>
      <c r="O12374" t="s">
        <v>476</v>
      </c>
      <c r="P12374" t="s">
        <v>476</v>
      </c>
    </row>
    <row r="12375" spans="1:16">
      <c r="A12375" s="484" t="s">
        <v>93594</v>
      </c>
      <c r="B12375" s="485" t="s">
        <v>90221</v>
      </c>
      <c r="C12375" t="s">
        <v>93593</v>
      </c>
      <c r="D12375" t="s">
        <v>93592</v>
      </c>
      <c r="E12375" t="str">
        <f t="shared" si="193"/>
        <v>605268 - AVH</v>
      </c>
      <c r="F12375" t="s">
        <v>51311</v>
      </c>
      <c r="G12375" t="s">
        <v>93591</v>
      </c>
      <c r="I12375" t="s">
        <v>626</v>
      </c>
      <c r="J12375" t="s">
        <v>90217</v>
      </c>
      <c r="K12375" t="s">
        <v>208</v>
      </c>
      <c r="L12375" t="s">
        <v>93590</v>
      </c>
      <c r="N12375" t="s">
        <v>208</v>
      </c>
      <c r="O12375" t="s">
        <v>476</v>
      </c>
      <c r="P12375" t="s">
        <v>476</v>
      </c>
    </row>
    <row r="12376" spans="1:16">
      <c r="A12376" s="484" t="s">
        <v>134053</v>
      </c>
      <c r="B12376" s="485" t="s">
        <v>134052</v>
      </c>
      <c r="C12376" t="s">
        <v>134051</v>
      </c>
      <c r="D12376" t="s">
        <v>134050</v>
      </c>
      <c r="E12376" t="str">
        <f t="shared" si="193"/>
        <v>490325 - ADYFOR ADMR ST JEAN BONNEFONDS</v>
      </c>
      <c r="F12376" t="s">
        <v>1328</v>
      </c>
      <c r="G12376" t="s">
        <v>134049</v>
      </c>
      <c r="I12376" t="s">
        <v>47580</v>
      </c>
      <c r="J12376" t="s">
        <v>134048</v>
      </c>
      <c r="K12376" t="s">
        <v>208</v>
      </c>
      <c r="L12376" t="s">
        <v>134047</v>
      </c>
      <c r="N12376" t="s">
        <v>208</v>
      </c>
      <c r="O12376" t="s">
        <v>476</v>
      </c>
      <c r="P12376" t="s">
        <v>476</v>
      </c>
    </row>
    <row r="12377" spans="1:16">
      <c r="A12377" s="484" t="s">
        <v>134058</v>
      </c>
      <c r="B12377" s="485" t="s">
        <v>134052</v>
      </c>
      <c r="C12377" t="s">
        <v>134057</v>
      </c>
      <c r="D12377" t="s">
        <v>134056</v>
      </c>
      <c r="E12377" t="str">
        <f t="shared" si="193"/>
        <v>603004 - ADYFOR ADMR PARIS</v>
      </c>
      <c r="F12377" t="s">
        <v>2572</v>
      </c>
      <c r="G12377" t="s">
        <v>134055</v>
      </c>
      <c r="I12377" t="s">
        <v>626</v>
      </c>
      <c r="K12377" t="s">
        <v>208</v>
      </c>
      <c r="L12377" t="s">
        <v>134054</v>
      </c>
      <c r="N12377" t="s">
        <v>208</v>
      </c>
      <c r="O12377" t="s">
        <v>476</v>
      </c>
      <c r="P12377" t="s">
        <v>476</v>
      </c>
    </row>
    <row r="12378" spans="1:16">
      <c r="A12378" s="484" t="s">
        <v>47421</v>
      </c>
      <c r="B12378" s="485" t="s">
        <v>47420</v>
      </c>
      <c r="C12378" t="s">
        <v>47419</v>
      </c>
      <c r="D12378" t="s">
        <v>47418</v>
      </c>
      <c r="E12378" t="str">
        <f t="shared" si="193"/>
        <v>504592 - LA CIMADE</v>
      </c>
      <c r="F12378" t="s">
        <v>22749</v>
      </c>
      <c r="G12378" t="s">
        <v>47417</v>
      </c>
      <c r="I12378" t="s">
        <v>626</v>
      </c>
      <c r="J12378" t="s">
        <v>47416</v>
      </c>
      <c r="K12378" t="s">
        <v>208</v>
      </c>
      <c r="L12378" t="s">
        <v>47415</v>
      </c>
      <c r="N12378" t="s">
        <v>208</v>
      </c>
      <c r="O12378" t="s">
        <v>476</v>
      </c>
      <c r="P12378" t="s">
        <v>476</v>
      </c>
    </row>
    <row r="12379" spans="1:16">
      <c r="A12379" s="484" t="s">
        <v>13736</v>
      </c>
      <c r="B12379" s="485" t="s">
        <v>13735</v>
      </c>
      <c r="C12379" t="s">
        <v>13734</v>
      </c>
      <c r="D12379" t="s">
        <v>13733</v>
      </c>
      <c r="E12379" t="str">
        <f t="shared" si="193"/>
        <v>595470 - SOS VILLAGE D ENFANTS PARIS</v>
      </c>
      <c r="F12379" t="s">
        <v>12260</v>
      </c>
      <c r="G12379" t="s">
        <v>13732</v>
      </c>
      <c r="I12379" t="s">
        <v>626</v>
      </c>
      <c r="K12379" t="s">
        <v>208</v>
      </c>
      <c r="L12379" t="s">
        <v>13731</v>
      </c>
      <c r="N12379" t="s">
        <v>208</v>
      </c>
      <c r="O12379" t="s">
        <v>476</v>
      </c>
      <c r="P12379" t="s">
        <v>476</v>
      </c>
    </row>
    <row r="12380" spans="1:16">
      <c r="A12380" s="484" t="s">
        <v>54368</v>
      </c>
      <c r="B12380" s="485" t="s">
        <v>54367</v>
      </c>
      <c r="C12380" t="s">
        <v>54366</v>
      </c>
      <c r="D12380" t="s">
        <v>54365</v>
      </c>
      <c r="E12380" t="str">
        <f t="shared" si="193"/>
        <v>193940 - IFACI</v>
      </c>
      <c r="F12380" t="s">
        <v>7167</v>
      </c>
      <c r="G12380" t="s">
        <v>54364</v>
      </c>
      <c r="I12380" t="s">
        <v>3138</v>
      </c>
      <c r="J12380" t="s">
        <v>54363</v>
      </c>
      <c r="K12380" t="s">
        <v>208</v>
      </c>
      <c r="L12380" t="s">
        <v>54362</v>
      </c>
      <c r="N12380" t="s">
        <v>208</v>
      </c>
      <c r="O12380" t="s">
        <v>476</v>
      </c>
      <c r="P12380" t="s">
        <v>476</v>
      </c>
    </row>
    <row r="12381" spans="1:16">
      <c r="A12381" s="484" t="s">
        <v>14841</v>
      </c>
      <c r="B12381" s="485" t="s">
        <v>14840</v>
      </c>
      <c r="C12381" t="s">
        <v>14839</v>
      </c>
      <c r="D12381" t="s">
        <v>14838</v>
      </c>
      <c r="E12381" t="str">
        <f t="shared" si="193"/>
        <v>39986 - SPASM</v>
      </c>
      <c r="F12381" t="s">
        <v>5998</v>
      </c>
      <c r="G12381" t="s">
        <v>14837</v>
      </c>
      <c r="I12381" t="s">
        <v>3138</v>
      </c>
      <c r="J12381" t="s">
        <v>14836</v>
      </c>
      <c r="K12381" t="s">
        <v>208</v>
      </c>
      <c r="L12381" t="s">
        <v>14835</v>
      </c>
      <c r="N12381" t="s">
        <v>208</v>
      </c>
      <c r="O12381" t="s">
        <v>476</v>
      </c>
      <c r="P12381" t="s">
        <v>476</v>
      </c>
    </row>
    <row r="12382" spans="1:16">
      <c r="A12382" s="484" t="s">
        <v>57709</v>
      </c>
      <c r="B12382" s="485" t="s">
        <v>53397</v>
      </c>
      <c r="C12382" t="s">
        <v>57708</v>
      </c>
      <c r="D12382" t="s">
        <v>53395</v>
      </c>
      <c r="E12382" t="str">
        <f t="shared" si="193"/>
        <v>582610 - INRS</v>
      </c>
      <c r="F12382" t="s">
        <v>36906</v>
      </c>
      <c r="G12382" t="s">
        <v>57707</v>
      </c>
      <c r="I12382" t="s">
        <v>6880</v>
      </c>
      <c r="J12382" t="s">
        <v>57706</v>
      </c>
      <c r="K12382" t="s">
        <v>208</v>
      </c>
      <c r="L12382" t="s">
        <v>57705</v>
      </c>
      <c r="N12382" t="s">
        <v>208</v>
      </c>
      <c r="O12382" t="s">
        <v>476</v>
      </c>
      <c r="P12382" t="s">
        <v>476</v>
      </c>
    </row>
    <row r="12383" spans="1:16">
      <c r="A12383" s="484" t="s">
        <v>53398</v>
      </c>
      <c r="B12383" s="485" t="s">
        <v>53397</v>
      </c>
      <c r="C12383" t="s">
        <v>53396</v>
      </c>
      <c r="D12383" t="s">
        <v>53395</v>
      </c>
      <c r="E12383" t="str">
        <f t="shared" si="193"/>
        <v>7470 - INRS</v>
      </c>
      <c r="F12383" t="s">
        <v>3939</v>
      </c>
      <c r="G12383" t="s">
        <v>53394</v>
      </c>
      <c r="I12383" t="s">
        <v>626</v>
      </c>
      <c r="J12383" t="s">
        <v>53393</v>
      </c>
      <c r="K12383" t="s">
        <v>53392</v>
      </c>
      <c r="L12383" t="s">
        <v>53391</v>
      </c>
      <c r="N12383" t="s">
        <v>208</v>
      </c>
      <c r="O12383" t="s">
        <v>476</v>
      </c>
      <c r="P12383" t="s">
        <v>476</v>
      </c>
    </row>
    <row r="12384" spans="1:16">
      <c r="A12384" s="484" t="s">
        <v>7281</v>
      </c>
      <c r="B12384" s="485" t="s">
        <v>7280</v>
      </c>
      <c r="C12384" t="s">
        <v>7279</v>
      </c>
      <c r="D12384" t="s">
        <v>7278</v>
      </c>
      <c r="E12384" t="str">
        <f t="shared" si="193"/>
        <v>1636 - UNIOPSS</v>
      </c>
      <c r="F12384" t="s">
        <v>4979</v>
      </c>
      <c r="G12384" t="s">
        <v>7277</v>
      </c>
      <c r="I12384" t="s">
        <v>626</v>
      </c>
      <c r="J12384" t="s">
        <v>7276</v>
      </c>
      <c r="K12384" t="s">
        <v>208</v>
      </c>
      <c r="L12384" t="s">
        <v>7275</v>
      </c>
      <c r="N12384" t="s">
        <v>208</v>
      </c>
      <c r="O12384" t="s">
        <v>476</v>
      </c>
      <c r="P12384" t="s">
        <v>476</v>
      </c>
    </row>
    <row r="12385" spans="1:16">
      <c r="A12385" s="484" t="s">
        <v>119166</v>
      </c>
      <c r="B12385" s="485" t="s">
        <v>119165</v>
      </c>
      <c r="C12385" t="s">
        <v>119164</v>
      </c>
      <c r="D12385" t="s">
        <v>119163</v>
      </c>
      <c r="E12385" t="str">
        <f t="shared" si="193"/>
        <v>121782 - APEC</v>
      </c>
      <c r="F12385" t="s">
        <v>2893</v>
      </c>
      <c r="G12385" t="s">
        <v>119162</v>
      </c>
      <c r="I12385" t="s">
        <v>626</v>
      </c>
      <c r="J12385" t="s">
        <v>119161</v>
      </c>
      <c r="K12385" t="s">
        <v>208</v>
      </c>
      <c r="L12385" t="s">
        <v>119160</v>
      </c>
      <c r="N12385" t="s">
        <v>208</v>
      </c>
      <c r="O12385" t="s">
        <v>476</v>
      </c>
      <c r="P12385" t="s">
        <v>476</v>
      </c>
    </row>
    <row r="12386" spans="1:16">
      <c r="A12386" s="484" t="s">
        <v>20398</v>
      </c>
      <c r="B12386" s="485" t="s">
        <v>20397</v>
      </c>
      <c r="C12386" t="s">
        <v>20396</v>
      </c>
      <c r="D12386" t="s">
        <v>20396</v>
      </c>
      <c r="E12386" t="str">
        <f t="shared" si="193"/>
        <v>592821 - SANTE DE LA FAMILLE DES CHEMINS DE FER FRANCAIS</v>
      </c>
      <c r="F12386" t="s">
        <v>18681</v>
      </c>
      <c r="G12386" t="s">
        <v>20395</v>
      </c>
      <c r="H12386" t="s">
        <v>17104</v>
      </c>
      <c r="I12386" t="s">
        <v>626</v>
      </c>
      <c r="J12386" t="s">
        <v>20394</v>
      </c>
      <c r="K12386" t="s">
        <v>208</v>
      </c>
      <c r="L12386" t="s">
        <v>20393</v>
      </c>
      <c r="N12386" t="s">
        <v>208</v>
      </c>
      <c r="O12386" t="s">
        <v>476</v>
      </c>
      <c r="P12386" t="s">
        <v>476</v>
      </c>
    </row>
    <row r="12387" spans="1:16">
      <c r="A12387" s="484" t="s">
        <v>71848</v>
      </c>
      <c r="B12387" s="485" t="s">
        <v>71847</v>
      </c>
      <c r="C12387" t="s">
        <v>71846</v>
      </c>
      <c r="D12387" t="s">
        <v>71845</v>
      </c>
      <c r="E12387" t="str">
        <f t="shared" si="193"/>
        <v>679987 - FONDATION ALIA BONNEVILLE</v>
      </c>
      <c r="F12387" t="s">
        <v>5754</v>
      </c>
      <c r="G12387" t="s">
        <v>71844</v>
      </c>
      <c r="I12387" t="s">
        <v>65355</v>
      </c>
      <c r="J12387" t="s">
        <v>71843</v>
      </c>
      <c r="K12387" t="s">
        <v>208</v>
      </c>
      <c r="L12387" t="s">
        <v>71842</v>
      </c>
      <c r="N12387" t="s">
        <v>207</v>
      </c>
      <c r="O12387" t="s">
        <v>476</v>
      </c>
      <c r="P12387" t="s">
        <v>476</v>
      </c>
    </row>
    <row r="12388" spans="1:16">
      <c r="A12388" s="484" t="s">
        <v>3234</v>
      </c>
      <c r="B12388" s="485" t="s">
        <v>3233</v>
      </c>
      <c r="C12388" t="s">
        <v>3232</v>
      </c>
      <c r="D12388" t="s">
        <v>3231</v>
      </c>
      <c r="E12388" t="str">
        <f t="shared" si="193"/>
        <v>321011 - VIVRE ET DEVENIR VILLEPINTE SAINT MICHEL LE HAVRE</v>
      </c>
      <c r="G12388" t="s">
        <v>3230</v>
      </c>
      <c r="I12388" t="s">
        <v>3229</v>
      </c>
      <c r="J12388" t="s">
        <v>3228</v>
      </c>
      <c r="K12388" t="s">
        <v>208</v>
      </c>
      <c r="L12388" t="s">
        <v>3227</v>
      </c>
      <c r="N12388" t="s">
        <v>208</v>
      </c>
      <c r="O12388" t="s">
        <v>476</v>
      </c>
      <c r="P12388" t="s">
        <v>476</v>
      </c>
    </row>
    <row r="12389" spans="1:16">
      <c r="A12389" s="484" t="s">
        <v>99488</v>
      </c>
      <c r="B12389" s="485" t="s">
        <v>99487</v>
      </c>
      <c r="C12389" t="s">
        <v>99486</v>
      </c>
      <c r="D12389" t="s">
        <v>99485</v>
      </c>
      <c r="E12389" t="str">
        <f t="shared" si="193"/>
        <v>36894 - CTIFL</v>
      </c>
      <c r="F12389" t="s">
        <v>1513</v>
      </c>
      <c r="G12389" t="s">
        <v>99484</v>
      </c>
      <c r="I12389" t="s">
        <v>1207</v>
      </c>
      <c r="J12389" t="s">
        <v>99483</v>
      </c>
      <c r="K12389" t="s">
        <v>208</v>
      </c>
      <c r="L12389" t="s">
        <v>99482</v>
      </c>
      <c r="N12389" t="s">
        <v>208</v>
      </c>
      <c r="O12389" t="s">
        <v>476</v>
      </c>
      <c r="P12389" t="s">
        <v>476</v>
      </c>
    </row>
    <row r="12390" spans="1:16">
      <c r="A12390" s="484" t="s">
        <v>80687</v>
      </c>
      <c r="B12390" s="485" t="s">
        <v>80686</v>
      </c>
      <c r="C12390" t="s">
        <v>80685</v>
      </c>
      <c r="D12390" t="s">
        <v>80685</v>
      </c>
      <c r="E12390" t="str">
        <f t="shared" si="193"/>
        <v>353681 - ELAN RETROUVE</v>
      </c>
      <c r="F12390" t="s">
        <v>3131</v>
      </c>
      <c r="G12390" t="s">
        <v>80684</v>
      </c>
      <c r="I12390" t="s">
        <v>1207</v>
      </c>
      <c r="J12390" t="s">
        <v>80683</v>
      </c>
      <c r="K12390" t="s">
        <v>80682</v>
      </c>
      <c r="L12390" t="s">
        <v>80681</v>
      </c>
      <c r="N12390" t="s">
        <v>208</v>
      </c>
      <c r="O12390" t="s">
        <v>476</v>
      </c>
      <c r="P12390" t="s">
        <v>476</v>
      </c>
    </row>
    <row r="12391" spans="1:16">
      <c r="A12391" s="484" t="s">
        <v>120854</v>
      </c>
      <c r="B12391" s="485" t="s">
        <v>120853</v>
      </c>
      <c r="C12391" t="s">
        <v>120852</v>
      </c>
      <c r="D12391" t="s">
        <v>120852</v>
      </c>
      <c r="E12391" t="str">
        <f t="shared" si="193"/>
        <v>260198 - ASSOCIATION JEUNESSE AVENIR</v>
      </c>
      <c r="F12391" t="s">
        <v>33648</v>
      </c>
      <c r="G12391" t="s">
        <v>120851</v>
      </c>
      <c r="I12391" t="s">
        <v>1207</v>
      </c>
      <c r="J12391" t="s">
        <v>120850</v>
      </c>
      <c r="K12391" t="s">
        <v>208</v>
      </c>
      <c r="L12391" t="s">
        <v>120849</v>
      </c>
      <c r="N12391" t="s">
        <v>208</v>
      </c>
      <c r="O12391" t="s">
        <v>476</v>
      </c>
      <c r="P12391" t="s">
        <v>476</v>
      </c>
    </row>
    <row r="12392" spans="1:16">
      <c r="A12392" s="484" t="s">
        <v>127131</v>
      </c>
      <c r="B12392" s="485" t="s">
        <v>127130</v>
      </c>
      <c r="C12392" t="s">
        <v>127129</v>
      </c>
      <c r="D12392" t="s">
        <v>127128</v>
      </c>
      <c r="E12392" t="str">
        <f t="shared" si="193"/>
        <v>575501 - ARERAM PANTIN</v>
      </c>
      <c r="F12392" t="s">
        <v>581</v>
      </c>
      <c r="G12392" t="s">
        <v>127127</v>
      </c>
      <c r="I12392" t="s">
        <v>6948</v>
      </c>
      <c r="J12392" t="s">
        <v>127126</v>
      </c>
      <c r="K12392" t="s">
        <v>208</v>
      </c>
      <c r="L12392" t="s">
        <v>127125</v>
      </c>
      <c r="N12392" t="s">
        <v>208</v>
      </c>
      <c r="O12392" t="s">
        <v>476</v>
      </c>
      <c r="P12392" t="s">
        <v>476</v>
      </c>
    </row>
    <row r="12393" spans="1:16">
      <c r="A12393" s="484" t="s">
        <v>127136</v>
      </c>
      <c r="B12393" s="485" t="s">
        <v>127130</v>
      </c>
      <c r="C12393" t="s">
        <v>127135</v>
      </c>
      <c r="D12393" t="s">
        <v>127128</v>
      </c>
      <c r="E12393" t="str">
        <f t="shared" si="193"/>
        <v>671370 - ARERAM PANTIN</v>
      </c>
      <c r="F12393" t="s">
        <v>9007</v>
      </c>
      <c r="G12393" t="s">
        <v>6950</v>
      </c>
      <c r="H12393" t="s">
        <v>127134</v>
      </c>
      <c r="I12393" t="s">
        <v>6948</v>
      </c>
      <c r="J12393" t="s">
        <v>127126</v>
      </c>
      <c r="K12393" t="s">
        <v>208</v>
      </c>
      <c r="L12393" t="s">
        <v>127133</v>
      </c>
      <c r="N12393" t="s">
        <v>208</v>
      </c>
      <c r="O12393" t="s">
        <v>476</v>
      </c>
      <c r="P12393" t="s">
        <v>127132</v>
      </c>
    </row>
    <row r="12394" spans="1:16">
      <c r="A12394" s="484" t="s">
        <v>107431</v>
      </c>
      <c r="B12394" s="485" t="s">
        <v>107430</v>
      </c>
      <c r="C12394" t="s">
        <v>107429</v>
      </c>
      <c r="D12394" t="s">
        <v>107428</v>
      </c>
      <c r="E12394" t="str">
        <f t="shared" si="193"/>
        <v>260010 - CFPP PARIS IDF</v>
      </c>
      <c r="F12394" t="s">
        <v>4718</v>
      </c>
      <c r="G12394" t="s">
        <v>107427</v>
      </c>
      <c r="I12394" t="s">
        <v>10087</v>
      </c>
      <c r="J12394" t="s">
        <v>107426</v>
      </c>
      <c r="K12394" t="s">
        <v>208</v>
      </c>
      <c r="L12394" t="s">
        <v>107425</v>
      </c>
      <c r="N12394" t="s">
        <v>207</v>
      </c>
      <c r="O12394" t="s">
        <v>476</v>
      </c>
      <c r="P12394" t="s">
        <v>476</v>
      </c>
    </row>
    <row r="12395" spans="1:16">
      <c r="A12395" s="484" t="s">
        <v>91049</v>
      </c>
      <c r="B12395" s="485" t="s">
        <v>91048</v>
      </c>
      <c r="C12395" t="s">
        <v>91047</v>
      </c>
      <c r="D12395" t="s">
        <v>91046</v>
      </c>
      <c r="E12395" t="str">
        <f t="shared" si="193"/>
        <v>483837 - CREFAC PARIS 19</v>
      </c>
      <c r="F12395" t="s">
        <v>1513</v>
      </c>
      <c r="G12395" t="s">
        <v>55898</v>
      </c>
      <c r="I12395" t="s">
        <v>7052</v>
      </c>
      <c r="J12395" t="s">
        <v>91045</v>
      </c>
      <c r="K12395" t="s">
        <v>208</v>
      </c>
      <c r="L12395" t="s">
        <v>91044</v>
      </c>
      <c r="N12395" t="s">
        <v>208</v>
      </c>
      <c r="O12395" t="s">
        <v>476</v>
      </c>
      <c r="P12395" t="s">
        <v>476</v>
      </c>
    </row>
    <row r="12396" spans="1:16">
      <c r="A12396" s="484" t="s">
        <v>124778</v>
      </c>
      <c r="B12396" s="485" t="s">
        <v>25252</v>
      </c>
      <c r="C12396" t="s">
        <v>124774</v>
      </c>
      <c r="D12396" t="s">
        <v>63719</v>
      </c>
      <c r="E12396" t="str">
        <f t="shared" si="193"/>
        <v>479433 - GROUPE PROMOTRANS</v>
      </c>
      <c r="F12396" t="s">
        <v>1107</v>
      </c>
      <c r="G12396" t="s">
        <v>124777</v>
      </c>
      <c r="H12396" t="s">
        <v>79894</v>
      </c>
      <c r="I12396" t="s">
        <v>59810</v>
      </c>
      <c r="J12396" t="s">
        <v>25337</v>
      </c>
      <c r="K12396" t="s">
        <v>208</v>
      </c>
      <c r="L12396" t="s">
        <v>124776</v>
      </c>
      <c r="N12396" t="s">
        <v>208</v>
      </c>
      <c r="O12396" t="s">
        <v>476</v>
      </c>
      <c r="P12396" t="s">
        <v>476</v>
      </c>
    </row>
    <row r="12397" spans="1:16">
      <c r="A12397" s="484" t="s">
        <v>63720</v>
      </c>
      <c r="B12397" s="485" t="s">
        <v>25252</v>
      </c>
      <c r="C12397" t="s">
        <v>63719</v>
      </c>
      <c r="D12397" t="s">
        <v>63718</v>
      </c>
      <c r="E12397" t="str">
        <f t="shared" si="193"/>
        <v>515164 - PROMOTRANS TOULOUSE</v>
      </c>
      <c r="F12397" t="s">
        <v>10642</v>
      </c>
      <c r="G12397" t="s">
        <v>25419</v>
      </c>
      <c r="I12397" t="s">
        <v>603</v>
      </c>
      <c r="J12397" t="s">
        <v>63717</v>
      </c>
      <c r="K12397" t="s">
        <v>208</v>
      </c>
      <c r="L12397" t="s">
        <v>63716</v>
      </c>
      <c r="N12397" t="s">
        <v>208</v>
      </c>
      <c r="O12397" t="s">
        <v>476</v>
      </c>
      <c r="P12397" t="s">
        <v>476</v>
      </c>
    </row>
    <row r="12398" spans="1:16">
      <c r="A12398" s="484" t="s">
        <v>63728</v>
      </c>
      <c r="B12398" s="485" t="s">
        <v>25252</v>
      </c>
      <c r="C12398" t="s">
        <v>63719</v>
      </c>
      <c r="D12398" t="s">
        <v>63727</v>
      </c>
      <c r="E12398" t="str">
        <f t="shared" si="193"/>
        <v>490684 - GROUPE PROMOTRANS DONZERE</v>
      </c>
      <c r="F12398" t="s">
        <v>1328</v>
      </c>
      <c r="G12398" t="s">
        <v>63726</v>
      </c>
      <c r="I12398" t="s">
        <v>25307</v>
      </c>
      <c r="J12398" t="s">
        <v>25306</v>
      </c>
      <c r="K12398" t="s">
        <v>208</v>
      </c>
      <c r="L12398" t="s">
        <v>63725</v>
      </c>
      <c r="N12398" t="s">
        <v>208</v>
      </c>
      <c r="O12398" t="s">
        <v>476</v>
      </c>
      <c r="P12398" t="s">
        <v>476</v>
      </c>
    </row>
    <row r="12399" spans="1:16">
      <c r="A12399" s="484" t="s">
        <v>63705</v>
      </c>
      <c r="B12399" s="485" t="s">
        <v>25252</v>
      </c>
      <c r="C12399" t="s">
        <v>63704</v>
      </c>
      <c r="D12399" t="s">
        <v>63703</v>
      </c>
      <c r="E12399" t="str">
        <f t="shared" si="193"/>
        <v>525959 - GROUPE PROMOTRANS VILLENEUVE D'ASCQ</v>
      </c>
      <c r="F12399" t="s">
        <v>45241</v>
      </c>
      <c r="G12399" t="s">
        <v>63702</v>
      </c>
      <c r="I12399" t="s">
        <v>1148</v>
      </c>
      <c r="J12399" t="s">
        <v>63701</v>
      </c>
      <c r="K12399" t="s">
        <v>208</v>
      </c>
      <c r="L12399" t="s">
        <v>63700</v>
      </c>
      <c r="N12399" t="s">
        <v>207</v>
      </c>
      <c r="O12399" t="s">
        <v>476</v>
      </c>
      <c r="P12399" t="s">
        <v>476</v>
      </c>
    </row>
    <row r="12400" spans="1:16">
      <c r="A12400" s="484" t="s">
        <v>63724</v>
      </c>
      <c r="B12400" s="485" t="s">
        <v>25252</v>
      </c>
      <c r="C12400" t="s">
        <v>63719</v>
      </c>
      <c r="D12400" t="s">
        <v>63723</v>
      </c>
      <c r="E12400" t="str">
        <f t="shared" si="193"/>
        <v>546161 - PROMOTRANS BRUZ</v>
      </c>
      <c r="F12400" t="s">
        <v>9019</v>
      </c>
      <c r="G12400" t="s">
        <v>63722</v>
      </c>
      <c r="I12400" t="s">
        <v>13993</v>
      </c>
      <c r="J12400" t="s">
        <v>25355</v>
      </c>
      <c r="K12400" t="s">
        <v>208</v>
      </c>
      <c r="L12400" t="s">
        <v>63721</v>
      </c>
      <c r="N12400" t="s">
        <v>208</v>
      </c>
      <c r="O12400" t="s">
        <v>476</v>
      </c>
      <c r="P12400" t="s">
        <v>476</v>
      </c>
    </row>
    <row r="12401" spans="1:16">
      <c r="A12401" s="484" t="s">
        <v>124775</v>
      </c>
      <c r="B12401" s="485" t="s">
        <v>25252</v>
      </c>
      <c r="C12401" t="s">
        <v>124774</v>
      </c>
      <c r="D12401" t="s">
        <v>124773</v>
      </c>
      <c r="E12401" t="str">
        <f t="shared" si="193"/>
        <v>519571 - PROMOTRANS  MEAUX</v>
      </c>
      <c r="F12401" t="s">
        <v>124772</v>
      </c>
      <c r="G12401" t="s">
        <v>124771</v>
      </c>
      <c r="I12401" t="s">
        <v>13843</v>
      </c>
      <c r="J12401" t="s">
        <v>124770</v>
      </c>
      <c r="K12401" t="s">
        <v>208</v>
      </c>
      <c r="L12401" t="s">
        <v>124769</v>
      </c>
      <c r="N12401" t="s">
        <v>208</v>
      </c>
      <c r="O12401" t="s">
        <v>476</v>
      </c>
      <c r="P12401" t="s">
        <v>476</v>
      </c>
    </row>
    <row r="12402" spans="1:16">
      <c r="A12402" s="484" t="s">
        <v>25253</v>
      </c>
      <c r="B12402" s="485" t="s">
        <v>25252</v>
      </c>
      <c r="C12402" t="s">
        <v>25251</v>
      </c>
      <c r="D12402" t="s">
        <v>25250</v>
      </c>
      <c r="E12402" t="str">
        <f t="shared" si="193"/>
        <v>22482 - PROMOTRANS PARIS</v>
      </c>
      <c r="F12402" t="s">
        <v>831</v>
      </c>
      <c r="G12402" t="s">
        <v>25249</v>
      </c>
      <c r="I12402" t="s">
        <v>626</v>
      </c>
      <c r="J12402" t="s">
        <v>25248</v>
      </c>
      <c r="K12402" t="s">
        <v>208</v>
      </c>
      <c r="L12402" t="s">
        <v>25247</v>
      </c>
      <c r="N12402" t="s">
        <v>208</v>
      </c>
      <c r="O12402" t="s">
        <v>476</v>
      </c>
      <c r="P12402" t="s">
        <v>476</v>
      </c>
    </row>
    <row r="12403" spans="1:16">
      <c r="A12403" s="484" t="s">
        <v>118971</v>
      </c>
      <c r="B12403" s="485" t="s">
        <v>25252</v>
      </c>
      <c r="C12403" t="s">
        <v>118970</v>
      </c>
      <c r="D12403" t="s">
        <v>118969</v>
      </c>
      <c r="E12403" t="str">
        <f t="shared" si="193"/>
        <v>518384 - PROMOTRANS ANZIN ST AUBIN</v>
      </c>
      <c r="F12403" t="s">
        <v>1328</v>
      </c>
      <c r="G12403" t="s">
        <v>118968</v>
      </c>
      <c r="H12403" t="s">
        <v>118967</v>
      </c>
      <c r="I12403" t="s">
        <v>118966</v>
      </c>
      <c r="J12403" t="s">
        <v>25328</v>
      </c>
      <c r="K12403" t="s">
        <v>208</v>
      </c>
      <c r="L12403" t="s">
        <v>118965</v>
      </c>
      <c r="N12403" t="s">
        <v>208</v>
      </c>
      <c r="O12403" t="s">
        <v>476</v>
      </c>
      <c r="P12403" t="s">
        <v>476</v>
      </c>
    </row>
    <row r="12404" spans="1:16">
      <c r="A12404" s="484" t="s">
        <v>63699</v>
      </c>
      <c r="B12404" s="485" t="s">
        <v>25252</v>
      </c>
      <c r="C12404" t="s">
        <v>63698</v>
      </c>
      <c r="D12404" t="s">
        <v>63697</v>
      </c>
      <c r="E12404" t="str">
        <f t="shared" si="193"/>
        <v>482432 - GROUPE PROMOTRANS  LE HAVRE</v>
      </c>
      <c r="F12404" t="s">
        <v>1528</v>
      </c>
      <c r="G12404" t="s">
        <v>63696</v>
      </c>
      <c r="H12404" t="s">
        <v>63695</v>
      </c>
      <c r="I12404" t="s">
        <v>3229</v>
      </c>
      <c r="J12404" t="s">
        <v>25399</v>
      </c>
      <c r="K12404" t="s">
        <v>208</v>
      </c>
      <c r="L12404" t="s">
        <v>63694</v>
      </c>
      <c r="N12404" t="s">
        <v>208</v>
      </c>
      <c r="O12404" t="s">
        <v>476</v>
      </c>
      <c r="P12404" t="s">
        <v>476</v>
      </c>
    </row>
    <row r="12405" spans="1:16">
      <c r="A12405" s="484" t="s">
        <v>64526</v>
      </c>
      <c r="B12405" s="485" t="s">
        <v>25252</v>
      </c>
      <c r="C12405" t="s">
        <v>64525</v>
      </c>
      <c r="D12405" t="s">
        <v>64524</v>
      </c>
      <c r="E12405" t="str">
        <f t="shared" si="193"/>
        <v>504506 - GROUPE PROMOTRANS REIMS</v>
      </c>
      <c r="F12405" t="s">
        <v>7919</v>
      </c>
      <c r="G12405" t="s">
        <v>64523</v>
      </c>
      <c r="I12405" t="s">
        <v>5789</v>
      </c>
      <c r="J12405" t="s">
        <v>25286</v>
      </c>
      <c r="K12405" t="s">
        <v>208</v>
      </c>
      <c r="L12405" t="s">
        <v>64522</v>
      </c>
      <c r="N12405" t="s">
        <v>208</v>
      </c>
      <c r="O12405" t="s">
        <v>476</v>
      </c>
      <c r="P12405" t="s">
        <v>476</v>
      </c>
    </row>
    <row r="12406" spans="1:16">
      <c r="A12406" s="484" t="s">
        <v>52257</v>
      </c>
      <c r="B12406" s="485" t="s">
        <v>52256</v>
      </c>
      <c r="C12406" t="s">
        <v>52255</v>
      </c>
      <c r="D12406" t="s">
        <v>52254</v>
      </c>
      <c r="E12406" t="str">
        <f t="shared" si="193"/>
        <v>113013 - FCBA</v>
      </c>
      <c r="F12406" t="s">
        <v>35748</v>
      </c>
      <c r="G12406" t="s">
        <v>52253</v>
      </c>
      <c r="I12406" t="s">
        <v>5503</v>
      </c>
      <c r="J12406" t="s">
        <v>52252</v>
      </c>
      <c r="K12406" t="s">
        <v>208</v>
      </c>
      <c r="L12406" t="s">
        <v>52251</v>
      </c>
      <c r="N12406" t="s">
        <v>208</v>
      </c>
      <c r="O12406" t="s">
        <v>476</v>
      </c>
      <c r="P12406" t="s">
        <v>476</v>
      </c>
    </row>
    <row r="12407" spans="1:16">
      <c r="A12407" s="484" t="s">
        <v>59179</v>
      </c>
      <c r="B12407" s="485" t="s">
        <v>59178</v>
      </c>
      <c r="C12407" t="s">
        <v>59177</v>
      </c>
      <c r="D12407" t="s">
        <v>59177</v>
      </c>
      <c r="E12407" t="str">
        <f t="shared" si="193"/>
        <v>598781 - IFIP INSTITUT DU PORC</v>
      </c>
      <c r="F12407" t="s">
        <v>13656</v>
      </c>
      <c r="G12407" t="s">
        <v>59176</v>
      </c>
      <c r="I12407" t="s">
        <v>626</v>
      </c>
      <c r="J12407" t="s">
        <v>59175</v>
      </c>
      <c r="K12407" t="s">
        <v>208</v>
      </c>
      <c r="L12407" t="s">
        <v>59174</v>
      </c>
      <c r="N12407" t="s">
        <v>208</v>
      </c>
      <c r="O12407" t="s">
        <v>476</v>
      </c>
      <c r="P12407" t="s">
        <v>476</v>
      </c>
    </row>
    <row r="12408" spans="1:16">
      <c r="A12408" s="484" t="s">
        <v>123132</v>
      </c>
      <c r="B12408" s="485" t="s">
        <v>123131</v>
      </c>
      <c r="C12408" t="s">
        <v>123130</v>
      </c>
      <c r="D12408" t="s">
        <v>123129</v>
      </c>
      <c r="E12408" t="str">
        <f t="shared" si="193"/>
        <v>479070 - ASM 13</v>
      </c>
      <c r="F12408" t="s">
        <v>46682</v>
      </c>
      <c r="G12408" t="s">
        <v>123128</v>
      </c>
      <c r="I12408" t="s">
        <v>626</v>
      </c>
      <c r="J12408" t="s">
        <v>123127</v>
      </c>
      <c r="K12408" t="s">
        <v>123126</v>
      </c>
      <c r="L12408" t="s">
        <v>123125</v>
      </c>
      <c r="N12408" t="s">
        <v>208</v>
      </c>
      <c r="O12408" t="s">
        <v>476</v>
      </c>
      <c r="P12408" t="s">
        <v>476</v>
      </c>
    </row>
    <row r="12409" spans="1:16">
      <c r="A12409" s="484" t="s">
        <v>105868</v>
      </c>
      <c r="B12409" s="485" t="s">
        <v>105867</v>
      </c>
      <c r="C12409" t="s">
        <v>105866</v>
      </c>
      <c r="D12409" t="s">
        <v>105865</v>
      </c>
      <c r="E12409" t="str">
        <f t="shared" si="193"/>
        <v>569719 - CERIB</v>
      </c>
      <c r="F12409" t="s">
        <v>1857</v>
      </c>
      <c r="G12409" t="s">
        <v>105864</v>
      </c>
      <c r="H12409" t="s">
        <v>105863</v>
      </c>
      <c r="I12409" t="s">
        <v>105862</v>
      </c>
      <c r="J12409" t="s">
        <v>105861</v>
      </c>
      <c r="K12409" t="s">
        <v>208</v>
      </c>
      <c r="L12409" t="s">
        <v>105860</v>
      </c>
      <c r="N12409" t="s">
        <v>208</v>
      </c>
      <c r="O12409" t="s">
        <v>476</v>
      </c>
      <c r="P12409" t="s">
        <v>476</v>
      </c>
    </row>
    <row r="12410" spans="1:16">
      <c r="A12410" s="484" t="s">
        <v>63986</v>
      </c>
      <c r="B12410" s="485" t="s">
        <v>63985</v>
      </c>
      <c r="C12410" t="s">
        <v>63984</v>
      </c>
      <c r="D12410" t="s">
        <v>63983</v>
      </c>
      <c r="E12410" t="str">
        <f t="shared" si="193"/>
        <v>6993 - GHPSJ</v>
      </c>
      <c r="F12410" t="s">
        <v>13656</v>
      </c>
      <c r="G12410" t="s">
        <v>63982</v>
      </c>
      <c r="I12410" t="s">
        <v>4703</v>
      </c>
      <c r="J12410" t="s">
        <v>63981</v>
      </c>
      <c r="K12410" t="s">
        <v>63980</v>
      </c>
      <c r="L12410" t="s">
        <v>63979</v>
      </c>
      <c r="N12410" t="s">
        <v>208</v>
      </c>
      <c r="O12410" t="s">
        <v>476</v>
      </c>
      <c r="P12410" t="s">
        <v>476</v>
      </c>
    </row>
    <row r="12411" spans="1:16">
      <c r="A12411" s="484" t="s">
        <v>71590</v>
      </c>
      <c r="B12411" s="485" t="s">
        <v>71589</v>
      </c>
      <c r="C12411" t="s">
        <v>71588</v>
      </c>
      <c r="D12411" t="s">
        <v>71587</v>
      </c>
      <c r="E12411" t="str">
        <f t="shared" si="193"/>
        <v>153345 - FSEF PARIS</v>
      </c>
      <c r="F12411" t="s">
        <v>1580</v>
      </c>
      <c r="G12411" t="s">
        <v>71586</v>
      </c>
      <c r="I12411" t="s">
        <v>626</v>
      </c>
      <c r="J12411" t="s">
        <v>71585</v>
      </c>
      <c r="K12411" t="s">
        <v>71584</v>
      </c>
      <c r="L12411" t="s">
        <v>71583</v>
      </c>
      <c r="N12411" t="s">
        <v>208</v>
      </c>
      <c r="O12411" t="s">
        <v>476</v>
      </c>
      <c r="P12411" t="s">
        <v>476</v>
      </c>
    </row>
    <row r="12412" spans="1:16">
      <c r="A12412" s="484" t="s">
        <v>95508</v>
      </c>
      <c r="B12412" s="485" t="s">
        <v>71589</v>
      </c>
      <c r="C12412" t="s">
        <v>95507</v>
      </c>
      <c r="D12412" t="s">
        <v>95506</v>
      </c>
      <c r="E12412" t="str">
        <f t="shared" si="193"/>
        <v>472177 - CLINIQUE DE FSEF NEUFMOUTIERS EN BRIE</v>
      </c>
      <c r="F12412" t="s">
        <v>75362</v>
      </c>
      <c r="G12412" t="s">
        <v>95505</v>
      </c>
      <c r="I12412" t="s">
        <v>95504</v>
      </c>
      <c r="J12412" t="s">
        <v>71585</v>
      </c>
      <c r="K12412" t="s">
        <v>208</v>
      </c>
      <c r="L12412" t="s">
        <v>95503</v>
      </c>
      <c r="N12412" t="s">
        <v>208</v>
      </c>
      <c r="O12412" t="s">
        <v>476</v>
      </c>
      <c r="P12412" t="s">
        <v>476</v>
      </c>
    </row>
    <row r="12413" spans="1:16">
      <c r="A12413" s="484" t="s">
        <v>53147</v>
      </c>
      <c r="B12413" s="485" t="s">
        <v>53146</v>
      </c>
      <c r="C12413" t="s">
        <v>53145</v>
      </c>
      <c r="D12413" t="s">
        <v>53145</v>
      </c>
      <c r="E12413" t="str">
        <f t="shared" si="193"/>
        <v>31940 - INSTITUT PASTEUR PARIS</v>
      </c>
      <c r="F12413" t="s">
        <v>7254</v>
      </c>
      <c r="G12413" t="s">
        <v>53144</v>
      </c>
      <c r="I12413" t="s">
        <v>1494</v>
      </c>
      <c r="J12413" t="s">
        <v>53143</v>
      </c>
      <c r="K12413" t="s">
        <v>208</v>
      </c>
      <c r="L12413" t="s">
        <v>53142</v>
      </c>
      <c r="N12413" t="s">
        <v>208</v>
      </c>
      <c r="O12413" t="s">
        <v>476</v>
      </c>
      <c r="P12413" t="s">
        <v>476</v>
      </c>
    </row>
    <row r="12414" spans="1:16">
      <c r="A12414" s="484" t="s">
        <v>52047</v>
      </c>
      <c r="B12414" s="485" t="s">
        <v>52046</v>
      </c>
      <c r="C12414" t="s">
        <v>52045</v>
      </c>
      <c r="D12414" t="s">
        <v>52044</v>
      </c>
      <c r="E12414" t="str">
        <f t="shared" si="193"/>
        <v>659526 - INSTN DU CEA SACLAY</v>
      </c>
      <c r="F12414" t="s">
        <v>11484</v>
      </c>
      <c r="G12414" t="s">
        <v>52043</v>
      </c>
      <c r="I12414" t="s">
        <v>48487</v>
      </c>
      <c r="J12414" t="s">
        <v>52042</v>
      </c>
      <c r="K12414" t="s">
        <v>208</v>
      </c>
      <c r="L12414" t="s">
        <v>52041</v>
      </c>
      <c r="N12414" t="s">
        <v>208</v>
      </c>
      <c r="O12414" t="s">
        <v>476</v>
      </c>
      <c r="P12414" t="s">
        <v>476</v>
      </c>
    </row>
    <row r="12415" spans="1:16">
      <c r="A12415" s="484" t="s">
        <v>93170</v>
      </c>
      <c r="B12415" s="485" t="s">
        <v>52046</v>
      </c>
      <c r="C12415" t="s">
        <v>93169</v>
      </c>
      <c r="D12415" t="s">
        <v>93168</v>
      </c>
      <c r="E12415" t="str">
        <f t="shared" si="193"/>
        <v>619048 - CEA REGION PARISIENNE</v>
      </c>
      <c r="F12415" t="s">
        <v>93167</v>
      </c>
      <c r="G12415" t="s">
        <v>93166</v>
      </c>
      <c r="I12415" t="s">
        <v>626</v>
      </c>
      <c r="J12415" t="s">
        <v>93165</v>
      </c>
      <c r="K12415" t="s">
        <v>208</v>
      </c>
      <c r="L12415" t="s">
        <v>93164</v>
      </c>
      <c r="N12415" t="s">
        <v>208</v>
      </c>
      <c r="O12415" t="s">
        <v>476</v>
      </c>
      <c r="P12415" t="s">
        <v>476</v>
      </c>
    </row>
    <row r="12416" spans="1:16">
      <c r="A12416" s="484" t="s">
        <v>100691</v>
      </c>
      <c r="B12416" s="485" t="s">
        <v>100690</v>
      </c>
      <c r="C12416" t="s">
        <v>100689</v>
      </c>
      <c r="D12416" t="s">
        <v>100688</v>
      </c>
      <c r="E12416" t="str">
        <f t="shared" si="193"/>
        <v>577789 - CIDJ</v>
      </c>
      <c r="F12416" t="s">
        <v>1513</v>
      </c>
      <c r="G12416" t="s">
        <v>100687</v>
      </c>
      <c r="I12416" t="s">
        <v>1494</v>
      </c>
      <c r="J12416" t="s">
        <v>100686</v>
      </c>
      <c r="K12416" t="s">
        <v>208</v>
      </c>
      <c r="L12416" t="s">
        <v>100685</v>
      </c>
      <c r="N12416" t="s">
        <v>208</v>
      </c>
      <c r="O12416" t="s">
        <v>476</v>
      </c>
      <c r="P12416" t="s">
        <v>476</v>
      </c>
    </row>
    <row r="12417" spans="1:16">
      <c r="A12417" s="484" t="s">
        <v>7450</v>
      </c>
      <c r="B12417" s="485" t="s">
        <v>7359</v>
      </c>
      <c r="C12417" t="s">
        <v>7449</v>
      </c>
      <c r="D12417" t="s">
        <v>7448</v>
      </c>
      <c r="E12417" t="str">
        <f t="shared" si="193"/>
        <v>664364 - UFCV CLERMONT FERRAND</v>
      </c>
      <c r="F12417" t="s">
        <v>7447</v>
      </c>
      <c r="G12417" t="s">
        <v>7446</v>
      </c>
      <c r="I12417" t="s">
        <v>1678</v>
      </c>
      <c r="K12417" t="s">
        <v>208</v>
      </c>
      <c r="L12417" t="s">
        <v>7445</v>
      </c>
      <c r="N12417" t="s">
        <v>208</v>
      </c>
      <c r="O12417" t="s">
        <v>476</v>
      </c>
      <c r="P12417" t="s">
        <v>476</v>
      </c>
    </row>
    <row r="12418" spans="1:16">
      <c r="A12418" s="484" t="s">
        <v>7416</v>
      </c>
      <c r="B12418" s="485" t="s">
        <v>7359</v>
      </c>
      <c r="C12418" t="s">
        <v>7415</v>
      </c>
      <c r="D12418" t="s">
        <v>7414</v>
      </c>
      <c r="E12418" t="str">
        <f t="shared" ref="E12418:E12481" si="194">_xlfn.CONCAT(L12418," - ",D12418)</f>
        <v>530049 - UFCV CAEN</v>
      </c>
      <c r="F12418" t="s">
        <v>2861</v>
      </c>
      <c r="G12418" t="s">
        <v>7413</v>
      </c>
      <c r="I12418" t="s">
        <v>1781</v>
      </c>
      <c r="J12418" t="s">
        <v>7412</v>
      </c>
      <c r="K12418" t="s">
        <v>208</v>
      </c>
      <c r="L12418" t="s">
        <v>7411</v>
      </c>
      <c r="N12418" t="s">
        <v>208</v>
      </c>
      <c r="O12418" t="s">
        <v>476</v>
      </c>
      <c r="P12418" t="s">
        <v>476</v>
      </c>
    </row>
    <row r="12419" spans="1:16">
      <c r="A12419" s="484" t="s">
        <v>7375</v>
      </c>
      <c r="B12419" s="485" t="s">
        <v>7359</v>
      </c>
      <c r="C12419" t="s">
        <v>7374</v>
      </c>
      <c r="D12419" t="s">
        <v>7373</v>
      </c>
      <c r="E12419" t="str">
        <f t="shared" si="194"/>
        <v>495396 - UFCV GRAND EST REIMS</v>
      </c>
      <c r="F12419" t="s">
        <v>7372</v>
      </c>
      <c r="G12419" t="s">
        <v>7371</v>
      </c>
      <c r="I12419" t="s">
        <v>5789</v>
      </c>
      <c r="J12419" t="s">
        <v>7370</v>
      </c>
      <c r="K12419" t="s">
        <v>208</v>
      </c>
      <c r="L12419" t="s">
        <v>7369</v>
      </c>
      <c r="N12419" t="s">
        <v>208</v>
      </c>
      <c r="O12419" t="s">
        <v>476</v>
      </c>
      <c r="P12419" t="s">
        <v>476</v>
      </c>
    </row>
    <row r="12420" spans="1:16">
      <c r="A12420" s="484" t="s">
        <v>7403</v>
      </c>
      <c r="B12420" s="485" t="s">
        <v>7359</v>
      </c>
      <c r="C12420" t="s">
        <v>7402</v>
      </c>
      <c r="D12420" t="s">
        <v>7401</v>
      </c>
      <c r="E12420" t="str">
        <f t="shared" si="194"/>
        <v>140168 - UFCV NICE</v>
      </c>
      <c r="F12420" t="s">
        <v>7400</v>
      </c>
      <c r="G12420" t="s">
        <v>7399</v>
      </c>
      <c r="I12420" t="s">
        <v>618</v>
      </c>
      <c r="J12420" t="s">
        <v>7398</v>
      </c>
      <c r="K12420" t="s">
        <v>208</v>
      </c>
      <c r="L12420" t="s">
        <v>7397</v>
      </c>
      <c r="N12420" t="s">
        <v>208</v>
      </c>
      <c r="O12420" t="s">
        <v>476</v>
      </c>
      <c r="P12420" t="s">
        <v>476</v>
      </c>
    </row>
    <row r="12421" spans="1:16">
      <c r="A12421" s="484" t="s">
        <v>7423</v>
      </c>
      <c r="B12421" s="485" t="s">
        <v>7359</v>
      </c>
      <c r="C12421" t="s">
        <v>7422</v>
      </c>
      <c r="D12421" t="s">
        <v>7421</v>
      </c>
      <c r="E12421" t="str">
        <f t="shared" si="194"/>
        <v>312198 - UFCV TOULOUSE</v>
      </c>
      <c r="F12421" t="s">
        <v>2250</v>
      </c>
      <c r="G12421" t="s">
        <v>7420</v>
      </c>
      <c r="H12421" t="s">
        <v>7419</v>
      </c>
      <c r="I12421" t="s">
        <v>603</v>
      </c>
      <c r="J12421" t="s">
        <v>7418</v>
      </c>
      <c r="K12421" t="s">
        <v>208</v>
      </c>
      <c r="L12421" t="s">
        <v>7417</v>
      </c>
      <c r="N12421" t="s">
        <v>208</v>
      </c>
      <c r="O12421" t="s">
        <v>476</v>
      </c>
      <c r="P12421" t="s">
        <v>476</v>
      </c>
    </row>
    <row r="12422" spans="1:16">
      <c r="A12422" s="484" t="s">
        <v>7437</v>
      </c>
      <c r="B12422" s="485" t="s">
        <v>7359</v>
      </c>
      <c r="C12422" t="s">
        <v>7436</v>
      </c>
      <c r="D12422" t="s">
        <v>7435</v>
      </c>
      <c r="E12422" t="str">
        <f t="shared" si="194"/>
        <v>641972 - UFCV CENTRE ST JEAN LE BLANC</v>
      </c>
      <c r="F12422" t="s">
        <v>4746</v>
      </c>
      <c r="G12422" t="s">
        <v>7434</v>
      </c>
      <c r="I12422" t="s">
        <v>7433</v>
      </c>
      <c r="J12422" t="s">
        <v>7432</v>
      </c>
      <c r="K12422" t="s">
        <v>208</v>
      </c>
      <c r="L12422" t="s">
        <v>7431</v>
      </c>
      <c r="N12422" t="s">
        <v>208</v>
      </c>
      <c r="O12422" t="s">
        <v>476</v>
      </c>
      <c r="P12422" t="s">
        <v>476</v>
      </c>
    </row>
    <row r="12423" spans="1:16">
      <c r="A12423" s="484" t="s">
        <v>7368</v>
      </c>
      <c r="B12423" s="485" t="s">
        <v>7359</v>
      </c>
      <c r="C12423" t="s">
        <v>7367</v>
      </c>
      <c r="D12423" t="s">
        <v>7366</v>
      </c>
      <c r="E12423" t="str">
        <f t="shared" si="194"/>
        <v>121526 - UFCV BESANCON</v>
      </c>
      <c r="F12423" t="s">
        <v>7365</v>
      </c>
      <c r="G12423" t="s">
        <v>7364</v>
      </c>
      <c r="H12423" t="s">
        <v>7363</v>
      </c>
      <c r="I12423" t="s">
        <v>2666</v>
      </c>
      <c r="J12423" t="s">
        <v>7362</v>
      </c>
      <c r="K12423" t="s">
        <v>208</v>
      </c>
      <c r="L12423" t="s">
        <v>7361</v>
      </c>
      <c r="N12423" t="s">
        <v>208</v>
      </c>
      <c r="O12423" t="s">
        <v>476</v>
      </c>
      <c r="P12423" t="s">
        <v>476</v>
      </c>
    </row>
    <row r="12424" spans="1:16">
      <c r="A12424" s="484" t="s">
        <v>7464</v>
      </c>
      <c r="B12424" s="485" t="s">
        <v>7359</v>
      </c>
      <c r="C12424" t="s">
        <v>7463</v>
      </c>
      <c r="D12424" t="s">
        <v>7462</v>
      </c>
      <c r="E12424" t="str">
        <f t="shared" si="194"/>
        <v>661533 - UFCV MONTPELLIER</v>
      </c>
      <c r="F12424" t="s">
        <v>7461</v>
      </c>
      <c r="G12424" t="s">
        <v>7460</v>
      </c>
      <c r="H12424" t="s">
        <v>7459</v>
      </c>
      <c r="I12424" t="s">
        <v>1542</v>
      </c>
      <c r="J12424" t="s">
        <v>7458</v>
      </c>
      <c r="K12424" t="s">
        <v>208</v>
      </c>
      <c r="L12424" t="s">
        <v>7457</v>
      </c>
      <c r="N12424" t="s">
        <v>208</v>
      </c>
      <c r="O12424" t="s">
        <v>476</v>
      </c>
      <c r="P12424" t="s">
        <v>476</v>
      </c>
    </row>
    <row r="12425" spans="1:16">
      <c r="A12425" s="484" t="s">
        <v>7410</v>
      </c>
      <c r="B12425" s="485" t="s">
        <v>7359</v>
      </c>
      <c r="C12425" t="s">
        <v>7402</v>
      </c>
      <c r="D12425" t="s">
        <v>7409</v>
      </c>
      <c r="E12425" t="str">
        <f t="shared" si="194"/>
        <v>521565 - UFCV  MARSEILLE 4EME</v>
      </c>
      <c r="F12425" t="s">
        <v>7408</v>
      </c>
      <c r="G12425" t="s">
        <v>7407</v>
      </c>
      <c r="I12425" t="s">
        <v>7406</v>
      </c>
      <c r="J12425" t="s">
        <v>7405</v>
      </c>
      <c r="K12425" t="s">
        <v>208</v>
      </c>
      <c r="L12425" t="s">
        <v>7404</v>
      </c>
      <c r="N12425" t="s">
        <v>208</v>
      </c>
      <c r="O12425" t="s">
        <v>476</v>
      </c>
      <c r="P12425" t="s">
        <v>476</v>
      </c>
    </row>
    <row r="12426" spans="1:16">
      <c r="A12426" s="484" t="s">
        <v>7383</v>
      </c>
      <c r="B12426" s="485" t="s">
        <v>7359</v>
      </c>
      <c r="C12426" t="s">
        <v>7382</v>
      </c>
      <c r="D12426" t="s">
        <v>7381</v>
      </c>
      <c r="E12426" t="str">
        <f t="shared" si="194"/>
        <v>504968 - UFCV PICARDIE</v>
      </c>
      <c r="F12426" t="s">
        <v>7380</v>
      </c>
      <c r="G12426" t="s">
        <v>7379</v>
      </c>
      <c r="I12426" t="s">
        <v>7378</v>
      </c>
      <c r="J12426" t="s">
        <v>7377</v>
      </c>
      <c r="K12426" t="s">
        <v>208</v>
      </c>
      <c r="L12426" t="s">
        <v>7376</v>
      </c>
      <c r="N12426" t="s">
        <v>208</v>
      </c>
      <c r="O12426" t="s">
        <v>476</v>
      </c>
      <c r="P12426" t="s">
        <v>476</v>
      </c>
    </row>
    <row r="12427" spans="1:16">
      <c r="A12427" s="484" t="s">
        <v>7390</v>
      </c>
      <c r="B12427" s="485" t="s">
        <v>7359</v>
      </c>
      <c r="C12427" t="s">
        <v>7389</v>
      </c>
      <c r="D12427" t="s">
        <v>7388</v>
      </c>
      <c r="E12427" t="str">
        <f t="shared" si="194"/>
        <v>151610 - UFCV NANTES</v>
      </c>
      <c r="F12427" t="s">
        <v>7387</v>
      </c>
      <c r="G12427" t="s">
        <v>7386</v>
      </c>
      <c r="I12427" t="s">
        <v>1837</v>
      </c>
      <c r="J12427" t="s">
        <v>7385</v>
      </c>
      <c r="K12427" t="s">
        <v>208</v>
      </c>
      <c r="L12427" t="s">
        <v>7384</v>
      </c>
      <c r="N12427" t="s">
        <v>208</v>
      </c>
      <c r="O12427" t="s">
        <v>476</v>
      </c>
      <c r="P12427" t="s">
        <v>476</v>
      </c>
    </row>
    <row r="12428" spans="1:16">
      <c r="A12428" s="484" t="s">
        <v>7456</v>
      </c>
      <c r="B12428" s="485" t="s">
        <v>7359</v>
      </c>
      <c r="C12428" t="s">
        <v>7455</v>
      </c>
      <c r="D12428" t="s">
        <v>7454</v>
      </c>
      <c r="E12428" t="str">
        <f t="shared" si="194"/>
        <v>678399 - UFCV PANTIN</v>
      </c>
      <c r="F12428" t="s">
        <v>7453</v>
      </c>
      <c r="G12428" t="s">
        <v>7452</v>
      </c>
      <c r="I12428" t="s">
        <v>6948</v>
      </c>
      <c r="J12428" t="s">
        <v>7392</v>
      </c>
      <c r="K12428" t="s">
        <v>208</v>
      </c>
      <c r="L12428" t="s">
        <v>7451</v>
      </c>
      <c r="N12428" t="s">
        <v>208</v>
      </c>
      <c r="O12428" t="s">
        <v>476</v>
      </c>
      <c r="P12428" t="s">
        <v>476</v>
      </c>
    </row>
    <row r="12429" spans="1:16">
      <c r="A12429" s="484" t="s">
        <v>7396</v>
      </c>
      <c r="B12429" s="485" t="s">
        <v>7359</v>
      </c>
      <c r="C12429" t="s">
        <v>7395</v>
      </c>
      <c r="D12429" t="s">
        <v>7394</v>
      </c>
      <c r="E12429" t="str">
        <f t="shared" si="194"/>
        <v>16135 - UFCV FC PARIS</v>
      </c>
      <c r="F12429" t="s">
        <v>4979</v>
      </c>
      <c r="G12429" t="s">
        <v>7393</v>
      </c>
      <c r="I12429" t="s">
        <v>626</v>
      </c>
      <c r="J12429" t="s">
        <v>7392</v>
      </c>
      <c r="K12429" t="s">
        <v>208</v>
      </c>
      <c r="L12429" t="s">
        <v>7391</v>
      </c>
      <c r="N12429" t="s">
        <v>208</v>
      </c>
      <c r="O12429" t="s">
        <v>476</v>
      </c>
      <c r="P12429" t="s">
        <v>476</v>
      </c>
    </row>
    <row r="12430" spans="1:16">
      <c r="A12430" s="484" t="s">
        <v>7430</v>
      </c>
      <c r="B12430" s="485" t="s">
        <v>7359</v>
      </c>
      <c r="C12430" t="s">
        <v>7429</v>
      </c>
      <c r="D12430" t="s">
        <v>7428</v>
      </c>
      <c r="E12430" t="str">
        <f t="shared" si="194"/>
        <v>635947 - UFCV STRASBOURG</v>
      </c>
      <c r="F12430" t="s">
        <v>7427</v>
      </c>
      <c r="G12430" t="s">
        <v>7426</v>
      </c>
      <c r="I12430" t="s">
        <v>579</v>
      </c>
      <c r="J12430" t="s">
        <v>7425</v>
      </c>
      <c r="K12430" t="s">
        <v>208</v>
      </c>
      <c r="L12430" t="s">
        <v>7424</v>
      </c>
      <c r="N12430" t="s">
        <v>208</v>
      </c>
      <c r="O12430" t="s">
        <v>476</v>
      </c>
      <c r="P12430" t="s">
        <v>476</v>
      </c>
    </row>
    <row r="12431" spans="1:16">
      <c r="A12431" s="484" t="s">
        <v>7360</v>
      </c>
      <c r="B12431" s="485" t="s">
        <v>7359</v>
      </c>
      <c r="C12431" t="s">
        <v>7358</v>
      </c>
      <c r="D12431" t="s">
        <v>7357</v>
      </c>
      <c r="E12431" t="str">
        <f t="shared" si="194"/>
        <v>479731 - UFCV NANCY</v>
      </c>
      <c r="F12431" t="s">
        <v>7356</v>
      </c>
      <c r="G12431" t="s">
        <v>7355</v>
      </c>
      <c r="I12431" t="s">
        <v>2900</v>
      </c>
      <c r="J12431" t="s">
        <v>7354</v>
      </c>
      <c r="K12431" t="s">
        <v>208</v>
      </c>
      <c r="L12431" t="s">
        <v>7353</v>
      </c>
      <c r="N12431" t="s">
        <v>208</v>
      </c>
      <c r="O12431" t="s">
        <v>476</v>
      </c>
      <c r="P12431" t="s">
        <v>476</v>
      </c>
    </row>
    <row r="12432" spans="1:16">
      <c r="A12432" s="484" t="s">
        <v>7444</v>
      </c>
      <c r="B12432" s="485" t="s">
        <v>7359</v>
      </c>
      <c r="C12432" t="s">
        <v>7443</v>
      </c>
      <c r="D12432" t="s">
        <v>7442</v>
      </c>
      <c r="E12432" t="str">
        <f t="shared" si="194"/>
        <v>188736 - UFCV RENNES</v>
      </c>
      <c r="F12432" t="s">
        <v>7024</v>
      </c>
      <c r="G12432" t="s">
        <v>7441</v>
      </c>
      <c r="H12432" t="s">
        <v>7440</v>
      </c>
      <c r="I12432" t="s">
        <v>3364</v>
      </c>
      <c r="J12432" t="s">
        <v>7439</v>
      </c>
      <c r="K12432" t="s">
        <v>208</v>
      </c>
      <c r="L12432" t="s">
        <v>7438</v>
      </c>
      <c r="N12432" t="s">
        <v>208</v>
      </c>
      <c r="O12432" t="s">
        <v>476</v>
      </c>
      <c r="P12432" t="s">
        <v>476</v>
      </c>
    </row>
    <row r="12433" spans="1:16">
      <c r="A12433" s="484" t="s">
        <v>99496</v>
      </c>
      <c r="B12433" s="485" t="s">
        <v>99495</v>
      </c>
      <c r="C12433" t="s">
        <v>99494</v>
      </c>
      <c r="D12433" t="s">
        <v>99493</v>
      </c>
      <c r="E12433" t="str">
        <f t="shared" si="194"/>
        <v>470557 - CETIAT</v>
      </c>
      <c r="F12433" t="s">
        <v>1400</v>
      </c>
      <c r="G12433" t="s">
        <v>99492</v>
      </c>
      <c r="H12433" t="s">
        <v>99491</v>
      </c>
      <c r="I12433" t="s">
        <v>3733</v>
      </c>
      <c r="J12433" t="s">
        <v>99490</v>
      </c>
      <c r="K12433" t="s">
        <v>208</v>
      </c>
      <c r="L12433" t="s">
        <v>99489</v>
      </c>
      <c r="N12433" t="s">
        <v>208</v>
      </c>
      <c r="O12433" t="s">
        <v>476</v>
      </c>
      <c r="P12433" t="s">
        <v>476</v>
      </c>
    </row>
    <row r="12434" spans="1:16">
      <c r="A12434" s="484" t="s">
        <v>41162</v>
      </c>
      <c r="B12434" s="485" t="s">
        <v>41161</v>
      </c>
      <c r="C12434" t="s">
        <v>41160</v>
      </c>
      <c r="D12434" t="s">
        <v>41159</v>
      </c>
      <c r="E12434" t="str">
        <f t="shared" si="194"/>
        <v>640670 - LYCEE POLYVALENT ORT STRASBOURG</v>
      </c>
      <c r="F12434" t="s">
        <v>882</v>
      </c>
      <c r="G12434" t="s">
        <v>41158</v>
      </c>
      <c r="I12434" t="s">
        <v>579</v>
      </c>
      <c r="J12434" t="s">
        <v>41157</v>
      </c>
      <c r="K12434" t="s">
        <v>208</v>
      </c>
      <c r="L12434" t="s">
        <v>41156</v>
      </c>
      <c r="N12434" t="s">
        <v>208</v>
      </c>
      <c r="O12434" t="s">
        <v>476</v>
      </c>
      <c r="P12434" t="s">
        <v>476</v>
      </c>
    </row>
    <row r="12435" spans="1:16">
      <c r="A12435" s="484" t="s">
        <v>41245</v>
      </c>
      <c r="B12435" s="485" t="s">
        <v>41161</v>
      </c>
      <c r="C12435" t="s">
        <v>41244</v>
      </c>
      <c r="D12435" t="s">
        <v>41243</v>
      </c>
      <c r="E12435" t="str">
        <f t="shared" si="194"/>
        <v>686190 - LYCEE G &amp; T MAURICE GRYNFOGEL DE ASS ORT COLOMIERS</v>
      </c>
      <c r="F12435" t="s">
        <v>19292</v>
      </c>
      <c r="G12435" t="s">
        <v>41242</v>
      </c>
      <c r="I12435" t="s">
        <v>1485</v>
      </c>
      <c r="J12435" t="s">
        <v>41241</v>
      </c>
      <c r="K12435" t="s">
        <v>208</v>
      </c>
      <c r="L12435" t="s">
        <v>41240</v>
      </c>
      <c r="N12435" t="s">
        <v>208</v>
      </c>
      <c r="O12435" t="s">
        <v>476</v>
      </c>
      <c r="P12435" t="s">
        <v>476</v>
      </c>
    </row>
    <row r="12436" spans="1:16">
      <c r="A12436" s="484" t="s">
        <v>119989</v>
      </c>
      <c r="B12436" s="485" t="s">
        <v>41161</v>
      </c>
      <c r="C12436" t="s">
        <v>119988</v>
      </c>
      <c r="D12436" t="s">
        <v>119987</v>
      </c>
      <c r="E12436" t="str">
        <f t="shared" si="194"/>
        <v>664613 - ASSOCIATION ORT MARSEILLE</v>
      </c>
      <c r="F12436" t="s">
        <v>17675</v>
      </c>
      <c r="G12436" t="s">
        <v>119986</v>
      </c>
      <c r="I12436" t="s">
        <v>1035</v>
      </c>
      <c r="J12436" t="s">
        <v>119985</v>
      </c>
      <c r="K12436" t="s">
        <v>208</v>
      </c>
      <c r="L12436" t="s">
        <v>119984</v>
      </c>
      <c r="N12436" t="s">
        <v>207</v>
      </c>
      <c r="O12436" t="s">
        <v>476</v>
      </c>
      <c r="P12436" t="s">
        <v>476</v>
      </c>
    </row>
    <row r="12437" spans="1:16">
      <c r="A12437" s="484" t="s">
        <v>119996</v>
      </c>
      <c r="B12437" s="485" t="s">
        <v>41161</v>
      </c>
      <c r="C12437" t="s">
        <v>119988</v>
      </c>
      <c r="D12437" t="s">
        <v>119995</v>
      </c>
      <c r="E12437" t="str">
        <f t="shared" si="194"/>
        <v>503393 - ASSOCIATION ORT CHOISY LE ROI</v>
      </c>
      <c r="F12437" t="s">
        <v>119994</v>
      </c>
      <c r="G12437" t="s">
        <v>119993</v>
      </c>
      <c r="H12437" t="s">
        <v>119992</v>
      </c>
      <c r="I12437" t="s">
        <v>12332</v>
      </c>
      <c r="J12437" t="s">
        <v>119991</v>
      </c>
      <c r="K12437" t="s">
        <v>208</v>
      </c>
      <c r="L12437" t="s">
        <v>119990</v>
      </c>
      <c r="N12437" t="s">
        <v>208</v>
      </c>
      <c r="O12437" t="s">
        <v>476</v>
      </c>
      <c r="P12437" t="s">
        <v>476</v>
      </c>
    </row>
    <row r="12438" spans="1:16">
      <c r="A12438" s="484" t="s">
        <v>43511</v>
      </c>
      <c r="B12438" s="485" t="s">
        <v>43510</v>
      </c>
      <c r="C12438" t="s">
        <v>43509</v>
      </c>
      <c r="D12438" t="s">
        <v>43509</v>
      </c>
      <c r="E12438" t="str">
        <f t="shared" si="194"/>
        <v>16469 - LES GLENANS</v>
      </c>
      <c r="F12438" t="s">
        <v>29834</v>
      </c>
      <c r="G12438" t="s">
        <v>43508</v>
      </c>
      <c r="H12438" t="s">
        <v>43507</v>
      </c>
      <c r="I12438" t="s">
        <v>626</v>
      </c>
      <c r="J12438" t="s">
        <v>43506</v>
      </c>
      <c r="K12438" t="s">
        <v>208</v>
      </c>
      <c r="L12438" t="s">
        <v>43505</v>
      </c>
      <c r="N12438" t="s">
        <v>208</v>
      </c>
      <c r="O12438" t="s">
        <v>476</v>
      </c>
      <c r="P12438" t="s">
        <v>476</v>
      </c>
    </row>
    <row r="12439" spans="1:16">
      <c r="A12439" s="484" t="s">
        <v>99554</v>
      </c>
      <c r="B12439" s="485" t="s">
        <v>89681</v>
      </c>
      <c r="C12439" t="s">
        <v>99553</v>
      </c>
      <c r="D12439" t="s">
        <v>99552</v>
      </c>
      <c r="E12439" t="str">
        <f t="shared" si="194"/>
        <v>2793 - CSTB PARIS 16</v>
      </c>
      <c r="F12439" t="s">
        <v>3986</v>
      </c>
      <c r="G12439" t="s">
        <v>99551</v>
      </c>
      <c r="I12439" t="s">
        <v>5369</v>
      </c>
      <c r="J12439" t="s">
        <v>99550</v>
      </c>
      <c r="K12439" t="s">
        <v>208</v>
      </c>
      <c r="L12439" t="s">
        <v>99549</v>
      </c>
      <c r="N12439" t="s">
        <v>208</v>
      </c>
      <c r="O12439" t="s">
        <v>476</v>
      </c>
      <c r="P12439" t="s">
        <v>476</v>
      </c>
    </row>
    <row r="12440" spans="1:16">
      <c r="A12440" s="484" t="s">
        <v>89682</v>
      </c>
      <c r="B12440" s="485" t="s">
        <v>89681</v>
      </c>
      <c r="C12440" t="s">
        <v>89680</v>
      </c>
      <c r="D12440" t="s">
        <v>89679</v>
      </c>
      <c r="E12440" t="str">
        <f t="shared" si="194"/>
        <v>680175 - CSTB CHAMPS SUR MARNE</v>
      </c>
      <c r="G12440" t="s">
        <v>89678</v>
      </c>
      <c r="I12440" t="s">
        <v>5503</v>
      </c>
      <c r="J12440" t="s">
        <v>89677</v>
      </c>
      <c r="K12440" t="s">
        <v>208</v>
      </c>
      <c r="L12440" t="s">
        <v>89676</v>
      </c>
      <c r="N12440" t="s">
        <v>208</v>
      </c>
      <c r="O12440" t="s">
        <v>476</v>
      </c>
      <c r="P12440" t="s">
        <v>476</v>
      </c>
    </row>
    <row r="12441" spans="1:16">
      <c r="A12441" s="484" t="s">
        <v>122515</v>
      </c>
      <c r="B12441" s="485" t="s">
        <v>122514</v>
      </c>
      <c r="C12441" t="s">
        <v>122513</v>
      </c>
      <c r="D12441" t="s">
        <v>122512</v>
      </c>
      <c r="E12441" t="str">
        <f t="shared" si="194"/>
        <v>531613 - APF FORMATION LIEVIN</v>
      </c>
      <c r="F12441" t="s">
        <v>28056</v>
      </c>
      <c r="G12441" t="s">
        <v>122511</v>
      </c>
      <c r="H12441" t="s">
        <v>122510</v>
      </c>
      <c r="I12441" t="s">
        <v>28686</v>
      </c>
      <c r="J12441" t="s">
        <v>122509</v>
      </c>
      <c r="K12441" t="s">
        <v>208</v>
      </c>
      <c r="L12441" t="s">
        <v>122508</v>
      </c>
      <c r="N12441" t="s">
        <v>208</v>
      </c>
      <c r="O12441" t="s">
        <v>476</v>
      </c>
      <c r="P12441" t="s">
        <v>476</v>
      </c>
    </row>
    <row r="12442" spans="1:16">
      <c r="A12442" s="484" t="s">
        <v>122522</v>
      </c>
      <c r="B12442" s="485" t="s">
        <v>122514</v>
      </c>
      <c r="C12442" t="s">
        <v>122521</v>
      </c>
      <c r="D12442" t="s">
        <v>122520</v>
      </c>
      <c r="E12442" t="str">
        <f t="shared" si="194"/>
        <v>20412 - APF FORMATION PARIS 13EME</v>
      </c>
      <c r="F12442" t="s">
        <v>637</v>
      </c>
      <c r="G12442" t="s">
        <v>122519</v>
      </c>
      <c r="I12442" t="s">
        <v>4824</v>
      </c>
      <c r="J12442" t="s">
        <v>122518</v>
      </c>
      <c r="K12442" t="s">
        <v>122517</v>
      </c>
      <c r="L12442" t="s">
        <v>122516</v>
      </c>
      <c r="N12442" t="s">
        <v>208</v>
      </c>
      <c r="O12442" t="s">
        <v>476</v>
      </c>
      <c r="P12442" t="s">
        <v>476</v>
      </c>
    </row>
    <row r="12443" spans="1:16">
      <c r="A12443" s="484" t="s">
        <v>71766</v>
      </c>
      <c r="B12443" s="485" t="s">
        <v>71765</v>
      </c>
      <c r="C12443" t="s">
        <v>71764</v>
      </c>
      <c r="D12443" t="s">
        <v>71763</v>
      </c>
      <c r="E12443" t="str">
        <f t="shared" si="194"/>
        <v>261464 - FONDATION D'AUTEUIL PARIS</v>
      </c>
      <c r="F12443" t="s">
        <v>6063</v>
      </c>
      <c r="G12443" t="s">
        <v>71762</v>
      </c>
      <c r="I12443" t="s">
        <v>626</v>
      </c>
      <c r="J12443" t="s">
        <v>71761</v>
      </c>
      <c r="K12443" t="s">
        <v>208</v>
      </c>
      <c r="L12443" t="s">
        <v>71760</v>
      </c>
      <c r="N12443" t="s">
        <v>207</v>
      </c>
      <c r="O12443" t="s">
        <v>476</v>
      </c>
      <c r="P12443" t="s">
        <v>476</v>
      </c>
    </row>
    <row r="12444" spans="1:16">
      <c r="A12444" s="484" t="s">
        <v>131295</v>
      </c>
      <c r="B12444" s="485" t="s">
        <v>131294</v>
      </c>
      <c r="C12444" t="s">
        <v>131293</v>
      </c>
      <c r="D12444" t="s">
        <v>131292</v>
      </c>
      <c r="E12444" t="str">
        <f t="shared" si="194"/>
        <v>76879 - AJD PARIS</v>
      </c>
      <c r="F12444" t="s">
        <v>12625</v>
      </c>
      <c r="G12444" t="s">
        <v>131291</v>
      </c>
      <c r="I12444" t="s">
        <v>4824</v>
      </c>
      <c r="J12444" t="s">
        <v>131290</v>
      </c>
      <c r="K12444" t="s">
        <v>131289</v>
      </c>
      <c r="L12444" t="s">
        <v>131288</v>
      </c>
      <c r="N12444" t="s">
        <v>208</v>
      </c>
      <c r="O12444" t="s">
        <v>476</v>
      </c>
      <c r="P12444" t="s">
        <v>476</v>
      </c>
    </row>
    <row r="12445" spans="1:16">
      <c r="A12445" s="484" t="s">
        <v>121540</v>
      </c>
      <c r="B12445" s="485" t="s">
        <v>121539</v>
      </c>
      <c r="C12445" t="s">
        <v>121538</v>
      </c>
      <c r="D12445" t="s">
        <v>121537</v>
      </c>
      <c r="E12445" t="str">
        <f t="shared" si="194"/>
        <v>917 - AFCCC LE KREMLIN BICETRE</v>
      </c>
      <c r="F12445" t="s">
        <v>12087</v>
      </c>
      <c r="G12445" t="s">
        <v>121536</v>
      </c>
      <c r="I12445" t="s">
        <v>15090</v>
      </c>
      <c r="J12445" t="s">
        <v>121535</v>
      </c>
      <c r="K12445" t="s">
        <v>208</v>
      </c>
      <c r="L12445" t="s">
        <v>121534</v>
      </c>
      <c r="N12445" t="s">
        <v>208</v>
      </c>
      <c r="O12445" t="s">
        <v>476</v>
      </c>
      <c r="P12445" t="s">
        <v>476</v>
      </c>
    </row>
    <row r="12446" spans="1:16">
      <c r="A12446" s="484" t="s">
        <v>12386</v>
      </c>
      <c r="B12446" s="485" t="s">
        <v>12385</v>
      </c>
      <c r="C12446" t="s">
        <v>12384</v>
      </c>
      <c r="D12446" t="s">
        <v>12383</v>
      </c>
      <c r="E12446" t="str">
        <f t="shared" si="194"/>
        <v>680059 - SUEZ RV FRANCE COURBEVOIE</v>
      </c>
      <c r="F12446" t="s">
        <v>2264</v>
      </c>
      <c r="G12446" t="s">
        <v>12382</v>
      </c>
      <c r="H12446" t="s">
        <v>12381</v>
      </c>
      <c r="I12446" t="s">
        <v>569</v>
      </c>
      <c r="K12446" t="s">
        <v>208</v>
      </c>
      <c r="L12446" t="s">
        <v>12380</v>
      </c>
      <c r="N12446" t="s">
        <v>208</v>
      </c>
      <c r="O12446" t="s">
        <v>476</v>
      </c>
      <c r="P12446" t="s">
        <v>476</v>
      </c>
    </row>
    <row r="12447" spans="1:16">
      <c r="A12447" s="484" t="s">
        <v>73180</v>
      </c>
      <c r="B12447" s="485" t="s">
        <v>73179</v>
      </c>
      <c r="C12447" t="s">
        <v>73178</v>
      </c>
      <c r="D12447" t="s">
        <v>73177</v>
      </c>
      <c r="E12447" t="str">
        <f t="shared" si="194"/>
        <v>588453 - FEDERATION FRANCAISE DE SKI ANNECY</v>
      </c>
      <c r="F12447" t="s">
        <v>1710</v>
      </c>
      <c r="G12447" t="s">
        <v>73176</v>
      </c>
      <c r="I12447" t="s">
        <v>8115</v>
      </c>
      <c r="J12447" t="s">
        <v>73175</v>
      </c>
      <c r="K12447" t="s">
        <v>208</v>
      </c>
      <c r="L12447" t="s">
        <v>73174</v>
      </c>
      <c r="N12447" t="s">
        <v>208</v>
      </c>
      <c r="O12447" t="s">
        <v>476</v>
      </c>
      <c r="P12447" t="s">
        <v>476</v>
      </c>
    </row>
    <row r="12448" spans="1:16">
      <c r="A12448" s="484" t="s">
        <v>89662</v>
      </c>
      <c r="B12448" s="485" t="s">
        <v>89661</v>
      </c>
      <c r="C12448" t="s">
        <v>89660</v>
      </c>
      <c r="D12448" t="s">
        <v>89659</v>
      </c>
      <c r="E12448" t="str">
        <f t="shared" si="194"/>
        <v>663219 - CTCPA PARIS</v>
      </c>
      <c r="G12448" t="s">
        <v>89658</v>
      </c>
      <c r="I12448" t="s">
        <v>626</v>
      </c>
      <c r="J12448" t="s">
        <v>89657</v>
      </c>
      <c r="K12448" t="s">
        <v>208</v>
      </c>
      <c r="L12448" t="s">
        <v>89656</v>
      </c>
      <c r="N12448" t="s">
        <v>208</v>
      </c>
      <c r="O12448" t="s">
        <v>476</v>
      </c>
      <c r="P12448" t="s">
        <v>476</v>
      </c>
    </row>
    <row r="12449" spans="1:16">
      <c r="A12449" s="484" t="s">
        <v>89668</v>
      </c>
      <c r="B12449" s="485" t="s">
        <v>89661</v>
      </c>
      <c r="C12449" t="s">
        <v>89660</v>
      </c>
      <c r="D12449" t="s">
        <v>89667</v>
      </c>
      <c r="E12449" t="str">
        <f t="shared" si="194"/>
        <v>472591 - CTCPA AUCH</v>
      </c>
      <c r="F12449" t="s">
        <v>21492</v>
      </c>
      <c r="G12449" t="s">
        <v>89666</v>
      </c>
      <c r="H12449" t="s">
        <v>89665</v>
      </c>
      <c r="I12449" t="s">
        <v>2153</v>
      </c>
      <c r="J12449" t="s">
        <v>89664</v>
      </c>
      <c r="K12449" t="s">
        <v>208</v>
      </c>
      <c r="L12449" t="s">
        <v>89663</v>
      </c>
      <c r="N12449" t="s">
        <v>208</v>
      </c>
      <c r="O12449" t="s">
        <v>476</v>
      </c>
      <c r="P12449" t="s">
        <v>476</v>
      </c>
    </row>
    <row r="12450" spans="1:16">
      <c r="A12450" s="484" t="s">
        <v>105289</v>
      </c>
      <c r="B12450" s="485" t="s">
        <v>105288</v>
      </c>
      <c r="C12450" t="s">
        <v>105287</v>
      </c>
      <c r="D12450" t="s">
        <v>105286</v>
      </c>
      <c r="E12450" t="str">
        <f t="shared" si="194"/>
        <v>488197 - CEPROC</v>
      </c>
      <c r="F12450" t="s">
        <v>1513</v>
      </c>
      <c r="G12450" t="s">
        <v>105285</v>
      </c>
      <c r="I12450" t="s">
        <v>7052</v>
      </c>
      <c r="J12450" t="s">
        <v>105284</v>
      </c>
      <c r="K12450" t="s">
        <v>208</v>
      </c>
      <c r="L12450" t="s">
        <v>105283</v>
      </c>
      <c r="N12450" t="s">
        <v>208</v>
      </c>
      <c r="O12450" t="s">
        <v>476</v>
      </c>
      <c r="P12450" t="s">
        <v>476</v>
      </c>
    </row>
    <row r="12451" spans="1:16">
      <c r="A12451" s="484" t="s">
        <v>46177</v>
      </c>
      <c r="B12451" s="485" t="s">
        <v>46171</v>
      </c>
      <c r="C12451" t="s">
        <v>46176</v>
      </c>
      <c r="D12451" t="s">
        <v>46176</v>
      </c>
      <c r="E12451" t="str">
        <f t="shared" si="194"/>
        <v>657359 - LADAPT VAL D'OISE</v>
      </c>
      <c r="F12451" t="s">
        <v>4329</v>
      </c>
      <c r="G12451" t="s">
        <v>46175</v>
      </c>
      <c r="I12451" t="s">
        <v>23006</v>
      </c>
      <c r="J12451" t="s">
        <v>46174</v>
      </c>
      <c r="K12451" t="s">
        <v>208</v>
      </c>
      <c r="L12451" t="s">
        <v>46173</v>
      </c>
      <c r="N12451" t="s">
        <v>208</v>
      </c>
      <c r="O12451" t="s">
        <v>476</v>
      </c>
      <c r="P12451" t="s">
        <v>476</v>
      </c>
    </row>
    <row r="12452" spans="1:16">
      <c r="A12452" s="484" t="s">
        <v>46193</v>
      </c>
      <c r="B12452" s="485" t="s">
        <v>46171</v>
      </c>
      <c r="C12452" t="s">
        <v>46192</v>
      </c>
      <c r="D12452" t="s">
        <v>46191</v>
      </c>
      <c r="E12452" t="str">
        <f t="shared" si="194"/>
        <v>673808 - L'ADAPT EVIAN LES BAINS</v>
      </c>
      <c r="F12452" t="s">
        <v>17532</v>
      </c>
      <c r="G12452" t="s">
        <v>46190</v>
      </c>
      <c r="I12452" t="s">
        <v>46189</v>
      </c>
      <c r="J12452" t="s">
        <v>46188</v>
      </c>
      <c r="K12452" t="s">
        <v>208</v>
      </c>
      <c r="L12452" t="s">
        <v>46187</v>
      </c>
      <c r="N12452" t="s">
        <v>207</v>
      </c>
      <c r="O12452" t="s">
        <v>476</v>
      </c>
      <c r="P12452" t="s">
        <v>476</v>
      </c>
    </row>
    <row r="12453" spans="1:16">
      <c r="A12453" s="484" t="s">
        <v>46186</v>
      </c>
      <c r="B12453" s="485" t="s">
        <v>46171</v>
      </c>
      <c r="C12453" t="s">
        <v>46185</v>
      </c>
      <c r="D12453" t="s">
        <v>46184</v>
      </c>
      <c r="E12453" t="str">
        <f t="shared" si="194"/>
        <v>545144 - L'ADAPT LOT ET GARONNE VIRAZEIL</v>
      </c>
      <c r="F12453" t="s">
        <v>46183</v>
      </c>
      <c r="G12453" t="s">
        <v>46182</v>
      </c>
      <c r="H12453" t="s">
        <v>46181</v>
      </c>
      <c r="I12453" t="s">
        <v>46180</v>
      </c>
      <c r="J12453" t="s">
        <v>46179</v>
      </c>
      <c r="K12453" t="s">
        <v>208</v>
      </c>
      <c r="L12453" t="s">
        <v>46178</v>
      </c>
      <c r="N12453" t="s">
        <v>208</v>
      </c>
      <c r="O12453" t="s">
        <v>476</v>
      </c>
      <c r="P12453" t="s">
        <v>476</v>
      </c>
    </row>
    <row r="12454" spans="1:16">
      <c r="A12454" s="484" t="s">
        <v>46225</v>
      </c>
      <c r="B12454" s="485" t="s">
        <v>46171</v>
      </c>
      <c r="C12454" t="s">
        <v>46199</v>
      </c>
      <c r="D12454" t="s">
        <v>46224</v>
      </c>
      <c r="E12454" t="str">
        <f t="shared" si="194"/>
        <v>529333 - L'ADAPT - LADAPT CENAC</v>
      </c>
      <c r="F12454" t="s">
        <v>5162</v>
      </c>
      <c r="G12454" t="s">
        <v>46223</v>
      </c>
      <c r="H12454" t="s">
        <v>46222</v>
      </c>
      <c r="I12454" t="s">
        <v>46221</v>
      </c>
      <c r="J12454" t="s">
        <v>46220</v>
      </c>
      <c r="K12454" t="s">
        <v>208</v>
      </c>
      <c r="L12454" t="s">
        <v>46219</v>
      </c>
      <c r="N12454" t="s">
        <v>208</v>
      </c>
      <c r="O12454" t="s">
        <v>476</v>
      </c>
      <c r="P12454" t="s">
        <v>476</v>
      </c>
    </row>
    <row r="12455" spans="1:16">
      <c r="A12455" s="484" t="s">
        <v>46206</v>
      </c>
      <c r="B12455" s="485" t="s">
        <v>46171</v>
      </c>
      <c r="C12455" t="s">
        <v>46199</v>
      </c>
      <c r="D12455" t="s">
        <v>46205</v>
      </c>
      <c r="E12455" t="str">
        <f t="shared" si="194"/>
        <v>627770 - LADAPT AIN SAVOIE PEYRIEU</v>
      </c>
      <c r="F12455" t="s">
        <v>21681</v>
      </c>
      <c r="G12455" t="s">
        <v>46204</v>
      </c>
      <c r="I12455" t="s">
        <v>46203</v>
      </c>
      <c r="J12455" t="s">
        <v>46202</v>
      </c>
      <c r="K12455" t="s">
        <v>208</v>
      </c>
      <c r="L12455" t="s">
        <v>46201</v>
      </c>
      <c r="N12455" t="s">
        <v>208</v>
      </c>
      <c r="O12455" t="s">
        <v>476</v>
      </c>
      <c r="P12455" t="s">
        <v>476</v>
      </c>
    </row>
    <row r="12456" spans="1:16">
      <c r="A12456" s="484" t="s">
        <v>46232</v>
      </c>
      <c r="B12456" s="485" t="s">
        <v>46171</v>
      </c>
      <c r="C12456" t="s">
        <v>46199</v>
      </c>
      <c r="D12456" t="s">
        <v>46231</v>
      </c>
      <c r="E12456" t="str">
        <f t="shared" si="194"/>
        <v>267247 - L'ADAPT - LADAPT  PANTIN</v>
      </c>
      <c r="F12456" t="s">
        <v>46230</v>
      </c>
      <c r="G12456" t="s">
        <v>46229</v>
      </c>
      <c r="H12456" t="s">
        <v>46228</v>
      </c>
      <c r="I12456" t="s">
        <v>6948</v>
      </c>
      <c r="J12456" t="s">
        <v>46227</v>
      </c>
      <c r="K12456" t="s">
        <v>208</v>
      </c>
      <c r="L12456" t="s">
        <v>46226</v>
      </c>
      <c r="N12456" t="s">
        <v>208</v>
      </c>
      <c r="O12456" t="s">
        <v>476</v>
      </c>
      <c r="P12456" t="s">
        <v>476</v>
      </c>
    </row>
    <row r="12457" spans="1:16">
      <c r="A12457" s="484" t="s">
        <v>46172</v>
      </c>
      <c r="B12457" s="485" t="s">
        <v>46171</v>
      </c>
      <c r="C12457" t="s">
        <v>46170</v>
      </c>
      <c r="D12457" t="s">
        <v>46169</v>
      </c>
      <c r="E12457" t="str">
        <f t="shared" si="194"/>
        <v>485603 - L'ADAPT - LADAPT YONNE</v>
      </c>
      <c r="F12457" t="s">
        <v>13215</v>
      </c>
      <c r="G12457" t="s">
        <v>46168</v>
      </c>
      <c r="H12457" t="s">
        <v>22475</v>
      </c>
      <c r="I12457" t="s">
        <v>13958</v>
      </c>
      <c r="J12457" t="s">
        <v>46167</v>
      </c>
      <c r="K12457" t="s">
        <v>208</v>
      </c>
      <c r="L12457" t="s">
        <v>46166</v>
      </c>
      <c r="N12457" t="s">
        <v>208</v>
      </c>
      <c r="O12457" t="s">
        <v>476</v>
      </c>
      <c r="P12457" t="s">
        <v>476</v>
      </c>
    </row>
    <row r="12458" spans="1:16">
      <c r="A12458" s="484" t="s">
        <v>46200</v>
      </c>
      <c r="B12458" s="485" t="s">
        <v>46171</v>
      </c>
      <c r="C12458" t="s">
        <v>46199</v>
      </c>
      <c r="D12458" t="s">
        <v>46198</v>
      </c>
      <c r="E12458" t="str">
        <f t="shared" si="194"/>
        <v>628189 - LADAPT RHONE METROPOLE DE LYON</v>
      </c>
      <c r="F12458" t="s">
        <v>46197</v>
      </c>
      <c r="G12458" t="s">
        <v>46196</v>
      </c>
      <c r="I12458" t="s">
        <v>802</v>
      </c>
      <c r="J12458" t="s">
        <v>46195</v>
      </c>
      <c r="K12458" t="s">
        <v>208</v>
      </c>
      <c r="L12458" t="s">
        <v>46194</v>
      </c>
      <c r="N12458" t="s">
        <v>208</v>
      </c>
      <c r="O12458" t="s">
        <v>476</v>
      </c>
      <c r="P12458" t="s">
        <v>476</v>
      </c>
    </row>
    <row r="12459" spans="1:16">
      <c r="A12459" s="484" t="s">
        <v>46211</v>
      </c>
      <c r="B12459" s="485" t="s">
        <v>46171</v>
      </c>
      <c r="C12459" t="s">
        <v>46199</v>
      </c>
      <c r="D12459" t="s">
        <v>46210</v>
      </c>
      <c r="E12459" t="str">
        <f t="shared" si="194"/>
        <v>609894 - L'ADAPT - LADAPT RENNES</v>
      </c>
      <c r="F12459" t="s">
        <v>18681</v>
      </c>
      <c r="G12459" t="s">
        <v>46209</v>
      </c>
      <c r="I12459" t="s">
        <v>3364</v>
      </c>
      <c r="J12459" t="s">
        <v>46208</v>
      </c>
      <c r="K12459" t="s">
        <v>208</v>
      </c>
      <c r="L12459" t="s">
        <v>46207</v>
      </c>
      <c r="N12459" t="s">
        <v>208</v>
      </c>
      <c r="O12459" t="s">
        <v>476</v>
      </c>
      <c r="P12459" t="s">
        <v>476</v>
      </c>
    </row>
    <row r="12460" spans="1:16">
      <c r="A12460" s="484" t="s">
        <v>46218</v>
      </c>
      <c r="B12460" s="485" t="s">
        <v>46171</v>
      </c>
      <c r="C12460" t="s">
        <v>46199</v>
      </c>
      <c r="D12460" t="s">
        <v>46217</v>
      </c>
      <c r="E12460" t="str">
        <f t="shared" si="194"/>
        <v>611311 - L'ADAPT - LADAPT CORMONTREUIL</v>
      </c>
      <c r="F12460" t="s">
        <v>46216</v>
      </c>
      <c r="G12460" t="s">
        <v>46215</v>
      </c>
      <c r="I12460" t="s">
        <v>46214</v>
      </c>
      <c r="J12460" t="s">
        <v>46213</v>
      </c>
      <c r="K12460" t="s">
        <v>208</v>
      </c>
      <c r="L12460" t="s">
        <v>46212</v>
      </c>
      <c r="N12460" t="s">
        <v>208</v>
      </c>
      <c r="O12460" t="s">
        <v>476</v>
      </c>
      <c r="P12460" t="s">
        <v>476</v>
      </c>
    </row>
    <row r="12461" spans="1:16">
      <c r="A12461" s="484" t="s">
        <v>110839</v>
      </c>
      <c r="B12461" s="485" t="s">
        <v>110838</v>
      </c>
      <c r="C12461" t="s">
        <v>110837</v>
      </c>
      <c r="D12461" t="s">
        <v>110836</v>
      </c>
      <c r="E12461" t="str">
        <f t="shared" si="194"/>
        <v>208255 - CRAMIF PARIS</v>
      </c>
      <c r="F12461" t="s">
        <v>15613</v>
      </c>
      <c r="G12461" t="s">
        <v>110835</v>
      </c>
      <c r="I12461" t="s">
        <v>626</v>
      </c>
      <c r="K12461" t="s">
        <v>208</v>
      </c>
      <c r="L12461" t="s">
        <v>110834</v>
      </c>
      <c r="N12461" t="s">
        <v>208</v>
      </c>
      <c r="O12461" t="s">
        <v>476</v>
      </c>
      <c r="P12461" t="s">
        <v>476</v>
      </c>
    </row>
    <row r="12462" spans="1:16">
      <c r="A12462" s="484" t="s">
        <v>119069</v>
      </c>
      <c r="B12462" s="485" t="s">
        <v>119068</v>
      </c>
      <c r="C12462" t="s">
        <v>119067</v>
      </c>
      <c r="D12462" t="s">
        <v>119066</v>
      </c>
      <c r="E12462" t="str">
        <f t="shared" si="194"/>
        <v>183143 - AURA</v>
      </c>
      <c r="F12462" t="s">
        <v>15965</v>
      </c>
      <c r="G12462" t="s">
        <v>119065</v>
      </c>
      <c r="H12462" t="s">
        <v>12485</v>
      </c>
      <c r="I12462" t="s">
        <v>2515</v>
      </c>
      <c r="J12462" t="s">
        <v>119064</v>
      </c>
      <c r="K12462" t="s">
        <v>119063</v>
      </c>
      <c r="L12462" t="s">
        <v>119062</v>
      </c>
      <c r="N12462" t="s">
        <v>208</v>
      </c>
      <c r="O12462" t="s">
        <v>476</v>
      </c>
      <c r="P12462" t="s">
        <v>476</v>
      </c>
    </row>
    <row r="12463" spans="1:16">
      <c r="A12463" s="484" t="s">
        <v>96821</v>
      </c>
      <c r="B12463" s="485" t="s">
        <v>96820</v>
      </c>
      <c r="C12463" t="s">
        <v>96819</v>
      </c>
      <c r="D12463" t="s">
        <v>96818</v>
      </c>
      <c r="E12463" t="str">
        <f t="shared" si="194"/>
        <v>507453 - CNSA</v>
      </c>
      <c r="F12463" t="s">
        <v>707</v>
      </c>
      <c r="G12463" t="s">
        <v>96817</v>
      </c>
      <c r="I12463" t="s">
        <v>4703</v>
      </c>
      <c r="J12463" t="s">
        <v>96816</v>
      </c>
      <c r="K12463" t="s">
        <v>208</v>
      </c>
      <c r="L12463" t="s">
        <v>96815</v>
      </c>
      <c r="N12463" t="s">
        <v>208</v>
      </c>
      <c r="O12463" t="s">
        <v>476</v>
      </c>
      <c r="P12463" t="s">
        <v>476</v>
      </c>
    </row>
    <row r="12464" spans="1:16">
      <c r="A12464" s="484" t="s">
        <v>125824</v>
      </c>
      <c r="B12464" s="485" t="s">
        <v>125823</v>
      </c>
      <c r="C12464" t="s">
        <v>125822</v>
      </c>
      <c r="D12464" t="s">
        <v>125822</v>
      </c>
      <c r="E12464" t="str">
        <f t="shared" si="194"/>
        <v>660929 - ASS ECOLE TECHNIQUE LA CHATAIGNERAIE</v>
      </c>
      <c r="F12464" t="s">
        <v>11106</v>
      </c>
      <c r="G12464" t="s">
        <v>125821</v>
      </c>
      <c r="H12464" t="s">
        <v>125820</v>
      </c>
      <c r="I12464" t="s">
        <v>11977</v>
      </c>
      <c r="J12464" t="s">
        <v>125819</v>
      </c>
      <c r="K12464" t="s">
        <v>208</v>
      </c>
      <c r="L12464" t="s">
        <v>125818</v>
      </c>
      <c r="N12464" t="s">
        <v>207</v>
      </c>
      <c r="O12464" t="s">
        <v>476</v>
      </c>
      <c r="P12464" t="s">
        <v>476</v>
      </c>
    </row>
    <row r="12465" spans="1:16">
      <c r="A12465" s="484" t="s">
        <v>16035</v>
      </c>
      <c r="B12465" s="485" t="s">
        <v>16034</v>
      </c>
      <c r="C12465" t="s">
        <v>16033</v>
      </c>
      <c r="D12465" t="s">
        <v>16032</v>
      </c>
      <c r="E12465" t="str">
        <f t="shared" si="194"/>
        <v>423105 - CAPSEINE</v>
      </c>
      <c r="F12465" t="s">
        <v>1352</v>
      </c>
      <c r="G12465" t="s">
        <v>16031</v>
      </c>
      <c r="H12465" t="s">
        <v>16030</v>
      </c>
      <c r="I12465" t="s">
        <v>1656</v>
      </c>
      <c r="J12465" t="s">
        <v>16029</v>
      </c>
      <c r="K12465" t="s">
        <v>208</v>
      </c>
      <c r="L12465" t="s">
        <v>16028</v>
      </c>
      <c r="N12465" t="s">
        <v>208</v>
      </c>
      <c r="O12465" t="s">
        <v>476</v>
      </c>
      <c r="P12465" t="s">
        <v>476</v>
      </c>
    </row>
    <row r="12466" spans="1:16">
      <c r="A12466" s="484" t="s">
        <v>120694</v>
      </c>
      <c r="B12466" s="485" t="s">
        <v>120693</v>
      </c>
      <c r="C12466" t="s">
        <v>120692</v>
      </c>
      <c r="D12466" t="s">
        <v>120691</v>
      </c>
      <c r="E12466" t="str">
        <f t="shared" si="194"/>
        <v>553190 - ASSOCIATION LES NIDS MONT ST AIGNAN</v>
      </c>
      <c r="F12466" t="s">
        <v>2572</v>
      </c>
      <c r="G12466" t="s">
        <v>120690</v>
      </c>
      <c r="I12466" t="s">
        <v>1656</v>
      </c>
      <c r="J12466" t="s">
        <v>120689</v>
      </c>
      <c r="K12466" t="s">
        <v>208</v>
      </c>
      <c r="L12466" t="s">
        <v>120688</v>
      </c>
      <c r="N12466" t="s">
        <v>208</v>
      </c>
      <c r="O12466" t="s">
        <v>476</v>
      </c>
      <c r="P12466" t="s">
        <v>476</v>
      </c>
    </row>
    <row r="12467" spans="1:16">
      <c r="A12467" s="484" t="s">
        <v>54801</v>
      </c>
      <c r="B12467" s="485" t="s">
        <v>54800</v>
      </c>
      <c r="C12467" t="s">
        <v>54799</v>
      </c>
      <c r="D12467" t="s">
        <v>54798</v>
      </c>
      <c r="E12467" t="str">
        <f t="shared" si="194"/>
        <v>652910 - INSEAD FONTAINEBLEAU</v>
      </c>
      <c r="F12467" t="s">
        <v>17989</v>
      </c>
      <c r="G12467" t="s">
        <v>54797</v>
      </c>
      <c r="I12467" t="s">
        <v>21194</v>
      </c>
      <c r="J12467" t="s">
        <v>54796</v>
      </c>
      <c r="K12467" t="s">
        <v>208</v>
      </c>
      <c r="L12467" t="s">
        <v>54795</v>
      </c>
      <c r="N12467" t="s">
        <v>208</v>
      </c>
      <c r="O12467" t="s">
        <v>476</v>
      </c>
      <c r="P12467" t="s">
        <v>476</v>
      </c>
    </row>
    <row r="12468" spans="1:16">
      <c r="A12468" s="484" t="s">
        <v>19548</v>
      </c>
      <c r="B12468" s="485" t="s">
        <v>19547</v>
      </c>
      <c r="C12468" t="s">
        <v>19546</v>
      </c>
      <c r="D12468" t="s">
        <v>19545</v>
      </c>
      <c r="E12468" t="str">
        <f t="shared" si="194"/>
        <v>1971 - SEAY BUC RESSOURCES</v>
      </c>
      <c r="F12468" t="s">
        <v>19544</v>
      </c>
      <c r="G12468" t="s">
        <v>19543</v>
      </c>
      <c r="I12468" t="s">
        <v>19542</v>
      </c>
      <c r="J12468" t="s">
        <v>19541</v>
      </c>
      <c r="K12468" t="s">
        <v>208</v>
      </c>
      <c r="L12468" t="s">
        <v>19540</v>
      </c>
      <c r="N12468" t="s">
        <v>208</v>
      </c>
      <c r="O12468" t="s">
        <v>476</v>
      </c>
      <c r="P12468" t="s">
        <v>476</v>
      </c>
    </row>
    <row r="12469" spans="1:16">
      <c r="A12469" s="484" t="s">
        <v>47018</v>
      </c>
      <c r="B12469" s="485" t="s">
        <v>47017</v>
      </c>
      <c r="C12469" t="s">
        <v>47016</v>
      </c>
      <c r="D12469" t="s">
        <v>47015</v>
      </c>
      <c r="E12469" t="str">
        <f t="shared" si="194"/>
        <v>190184 - FOL 83</v>
      </c>
      <c r="F12469" t="s">
        <v>14316</v>
      </c>
      <c r="G12469" t="s">
        <v>47014</v>
      </c>
      <c r="H12469" t="s">
        <v>47013</v>
      </c>
      <c r="I12469" t="s">
        <v>1122</v>
      </c>
      <c r="J12469" t="s">
        <v>47012</v>
      </c>
      <c r="K12469" t="s">
        <v>208</v>
      </c>
      <c r="L12469" t="s">
        <v>47011</v>
      </c>
      <c r="N12469" t="s">
        <v>208</v>
      </c>
      <c r="O12469" t="s">
        <v>476</v>
      </c>
      <c r="P12469" t="s">
        <v>476</v>
      </c>
    </row>
    <row r="12470" spans="1:16">
      <c r="A12470" s="484" t="s">
        <v>127099</v>
      </c>
      <c r="B12470" s="485" t="s">
        <v>127098</v>
      </c>
      <c r="C12470" t="s">
        <v>127097</v>
      </c>
      <c r="D12470" t="s">
        <v>127097</v>
      </c>
      <c r="E12470" t="str">
        <f t="shared" si="194"/>
        <v>16032 - ARFISS</v>
      </c>
      <c r="F12470" t="s">
        <v>6481</v>
      </c>
      <c r="G12470" t="s">
        <v>127096</v>
      </c>
      <c r="H12470" t="s">
        <v>97575</v>
      </c>
      <c r="I12470" t="s">
        <v>5810</v>
      </c>
      <c r="J12470" t="s">
        <v>127095</v>
      </c>
      <c r="K12470" t="s">
        <v>208</v>
      </c>
      <c r="L12470" t="s">
        <v>127094</v>
      </c>
      <c r="N12470" t="s">
        <v>207</v>
      </c>
      <c r="O12470" t="s">
        <v>476</v>
      </c>
      <c r="P12470" t="s">
        <v>476</v>
      </c>
    </row>
    <row r="12471" spans="1:16">
      <c r="A12471" s="484" t="s">
        <v>124768</v>
      </c>
      <c r="B12471" s="485" t="s">
        <v>124767</v>
      </c>
      <c r="C12471" t="s">
        <v>124766</v>
      </c>
      <c r="D12471" t="s">
        <v>124765</v>
      </c>
      <c r="E12471" t="str">
        <f t="shared" si="194"/>
        <v>452464 - APSAH LIMOGES</v>
      </c>
      <c r="F12471" t="s">
        <v>1513</v>
      </c>
      <c r="G12471" t="s">
        <v>124764</v>
      </c>
      <c r="I12471" t="s">
        <v>795</v>
      </c>
      <c r="J12471" t="s">
        <v>124763</v>
      </c>
      <c r="K12471" t="s">
        <v>208</v>
      </c>
      <c r="L12471" t="s">
        <v>124762</v>
      </c>
      <c r="N12471" t="s">
        <v>208</v>
      </c>
      <c r="O12471" t="s">
        <v>476</v>
      </c>
      <c r="P12471" t="s">
        <v>476</v>
      </c>
    </row>
    <row r="12472" spans="1:16">
      <c r="A12472" s="484" t="s">
        <v>110864</v>
      </c>
      <c r="B12472" s="485" t="s">
        <v>110863</v>
      </c>
      <c r="C12472" t="s">
        <v>110862</v>
      </c>
      <c r="D12472" t="s">
        <v>110861</v>
      </c>
      <c r="E12472" t="str">
        <f t="shared" si="194"/>
        <v>598630 - CARSAT CENTRE OUEST LIMOGES</v>
      </c>
      <c r="F12472" t="s">
        <v>1568</v>
      </c>
      <c r="G12472" t="s">
        <v>110860</v>
      </c>
      <c r="I12472" t="s">
        <v>795</v>
      </c>
      <c r="K12472" t="s">
        <v>208</v>
      </c>
      <c r="L12472" t="s">
        <v>110859</v>
      </c>
      <c r="N12472" t="s">
        <v>208</v>
      </c>
      <c r="O12472" t="s">
        <v>476</v>
      </c>
      <c r="P12472" t="s">
        <v>476</v>
      </c>
    </row>
    <row r="12473" spans="1:16">
      <c r="A12473" s="484" t="s">
        <v>118148</v>
      </c>
      <c r="B12473" s="485" t="s">
        <v>118147</v>
      </c>
      <c r="C12473" t="s">
        <v>118146</v>
      </c>
      <c r="D12473" t="s">
        <v>118145</v>
      </c>
      <c r="E12473" t="str">
        <f t="shared" si="194"/>
        <v>575094 - AVSEA DOGNEVILLE</v>
      </c>
      <c r="F12473" t="s">
        <v>1352</v>
      </c>
      <c r="G12473" t="s">
        <v>118144</v>
      </c>
      <c r="I12473" t="s">
        <v>118143</v>
      </c>
      <c r="J12473" t="s">
        <v>118142</v>
      </c>
      <c r="K12473" t="s">
        <v>208</v>
      </c>
      <c r="L12473" t="s">
        <v>118141</v>
      </c>
      <c r="N12473" t="s">
        <v>208</v>
      </c>
      <c r="O12473" t="s">
        <v>476</v>
      </c>
      <c r="P12473" t="s">
        <v>476</v>
      </c>
    </row>
    <row r="12474" spans="1:16">
      <c r="A12474" s="484" t="s">
        <v>98945</v>
      </c>
      <c r="B12474" s="485" t="s">
        <v>79637</v>
      </c>
      <c r="C12474" t="s">
        <v>515</v>
      </c>
      <c r="D12474" t="s">
        <v>98844</v>
      </c>
      <c r="E12474" t="str">
        <f t="shared" si="194"/>
        <v>651424 - CESI ARRAS</v>
      </c>
      <c r="F12474" t="s">
        <v>5833</v>
      </c>
      <c r="G12474" t="s">
        <v>98843</v>
      </c>
      <c r="I12474" t="s">
        <v>3894</v>
      </c>
      <c r="J12474" t="s">
        <v>98944</v>
      </c>
      <c r="K12474" t="s">
        <v>208</v>
      </c>
      <c r="L12474" t="s">
        <v>98943</v>
      </c>
      <c r="N12474" t="s">
        <v>207</v>
      </c>
      <c r="O12474" t="s">
        <v>476</v>
      </c>
      <c r="P12474" t="s">
        <v>476</v>
      </c>
    </row>
    <row r="12475" spans="1:16">
      <c r="A12475" s="484" t="s">
        <v>79638</v>
      </c>
      <c r="B12475" s="485" t="s">
        <v>79637</v>
      </c>
      <c r="C12475" t="s">
        <v>79636</v>
      </c>
      <c r="D12475" t="s">
        <v>79635</v>
      </c>
      <c r="E12475" t="str">
        <f t="shared" si="194"/>
        <v>531625 - CESI LABEGE</v>
      </c>
      <c r="F12475" t="s">
        <v>5627</v>
      </c>
      <c r="G12475" t="s">
        <v>79634</v>
      </c>
      <c r="I12475" t="s">
        <v>4726</v>
      </c>
      <c r="J12475" t="s">
        <v>79633</v>
      </c>
      <c r="K12475" t="s">
        <v>208</v>
      </c>
      <c r="L12475" t="s">
        <v>79632</v>
      </c>
      <c r="N12475" t="s">
        <v>207</v>
      </c>
      <c r="O12475" t="s">
        <v>476</v>
      </c>
      <c r="P12475" t="s">
        <v>476</v>
      </c>
    </row>
    <row r="12476" spans="1:16">
      <c r="A12476" s="484" t="s">
        <v>98865</v>
      </c>
      <c r="B12476" s="485" t="s">
        <v>79637</v>
      </c>
      <c r="C12476" t="s">
        <v>98864</v>
      </c>
      <c r="D12476" t="s">
        <v>98864</v>
      </c>
      <c r="E12476" t="str">
        <f t="shared" si="194"/>
        <v>631978 - CESI CFA SUP</v>
      </c>
      <c r="F12476" t="s">
        <v>1520</v>
      </c>
      <c r="G12476" t="s">
        <v>98863</v>
      </c>
      <c r="H12476" t="s">
        <v>98862</v>
      </c>
      <c r="I12476" t="s">
        <v>15946</v>
      </c>
      <c r="K12476" t="s">
        <v>208</v>
      </c>
      <c r="L12476" t="s">
        <v>98861</v>
      </c>
      <c r="N12476" t="s">
        <v>207</v>
      </c>
      <c r="O12476" t="s">
        <v>476</v>
      </c>
      <c r="P12476" t="s">
        <v>476</v>
      </c>
    </row>
    <row r="12477" spans="1:16">
      <c r="A12477" s="484" t="s">
        <v>105782</v>
      </c>
      <c r="B12477" s="485" t="s">
        <v>79637</v>
      </c>
      <c r="C12477" t="s">
        <v>105781</v>
      </c>
      <c r="D12477" t="s">
        <v>105780</v>
      </c>
      <c r="E12477" t="str">
        <f t="shared" si="194"/>
        <v>601550 - CESI AIX EN PROVENCE</v>
      </c>
      <c r="F12477" t="s">
        <v>29520</v>
      </c>
      <c r="G12477" t="s">
        <v>105779</v>
      </c>
      <c r="H12477" t="s">
        <v>105778</v>
      </c>
      <c r="I12477" t="s">
        <v>596</v>
      </c>
      <c r="J12477" t="s">
        <v>98898</v>
      </c>
      <c r="K12477" t="s">
        <v>208</v>
      </c>
      <c r="L12477" t="s">
        <v>105777</v>
      </c>
      <c r="N12477" t="s">
        <v>207</v>
      </c>
      <c r="O12477" t="s">
        <v>476</v>
      </c>
      <c r="P12477" t="s">
        <v>476</v>
      </c>
    </row>
    <row r="12478" spans="1:16">
      <c r="A12478" s="484" t="s">
        <v>105787</v>
      </c>
      <c r="B12478" s="485" t="s">
        <v>79637</v>
      </c>
      <c r="C12478" t="s">
        <v>105786</v>
      </c>
      <c r="D12478" t="s">
        <v>105436</v>
      </c>
      <c r="E12478" t="str">
        <f t="shared" si="194"/>
        <v>632790 - CESI PAU</v>
      </c>
      <c r="F12478" t="s">
        <v>15332</v>
      </c>
      <c r="G12478" t="s">
        <v>105785</v>
      </c>
      <c r="I12478" t="s">
        <v>4033</v>
      </c>
      <c r="J12478" t="s">
        <v>105784</v>
      </c>
      <c r="K12478" t="s">
        <v>208</v>
      </c>
      <c r="L12478" t="s">
        <v>105783</v>
      </c>
      <c r="N12478" t="s">
        <v>207</v>
      </c>
      <c r="O12478" t="s">
        <v>476</v>
      </c>
      <c r="P12478" t="s">
        <v>476</v>
      </c>
    </row>
    <row r="12479" spans="1:16">
      <c r="A12479" s="484" t="s">
        <v>98835</v>
      </c>
      <c r="B12479" s="485" t="s">
        <v>79637</v>
      </c>
      <c r="C12479" t="s">
        <v>98834</v>
      </c>
      <c r="D12479" t="s">
        <v>515</v>
      </c>
      <c r="E12479" t="str">
        <f t="shared" si="194"/>
        <v>441831 - CESI</v>
      </c>
      <c r="F12479" t="s">
        <v>8302</v>
      </c>
      <c r="G12479" t="s">
        <v>98833</v>
      </c>
      <c r="I12479" t="s">
        <v>1494</v>
      </c>
      <c r="K12479" t="s">
        <v>208</v>
      </c>
      <c r="L12479" t="s">
        <v>98832</v>
      </c>
      <c r="N12479" t="s">
        <v>207</v>
      </c>
      <c r="O12479" t="s">
        <v>476</v>
      </c>
      <c r="P12479" t="s">
        <v>476</v>
      </c>
    </row>
    <row r="12480" spans="1:16">
      <c r="A12480" s="484" t="s">
        <v>98890</v>
      </c>
      <c r="B12480" s="485" t="s">
        <v>79637</v>
      </c>
      <c r="C12480" t="s">
        <v>98889</v>
      </c>
      <c r="D12480" t="s">
        <v>98888</v>
      </c>
      <c r="E12480" t="str">
        <f t="shared" si="194"/>
        <v>631930 - CESI ASSOCIATION</v>
      </c>
      <c r="F12480" t="s">
        <v>8302</v>
      </c>
      <c r="G12480" t="s">
        <v>98887</v>
      </c>
      <c r="H12480" t="s">
        <v>98886</v>
      </c>
      <c r="I12480" t="s">
        <v>23441</v>
      </c>
      <c r="K12480" t="s">
        <v>208</v>
      </c>
      <c r="L12480" t="s">
        <v>98885</v>
      </c>
      <c r="N12480" t="s">
        <v>207</v>
      </c>
      <c r="O12480" t="s">
        <v>476</v>
      </c>
      <c r="P12480" t="s">
        <v>476</v>
      </c>
    </row>
    <row r="12481" spans="1:16">
      <c r="A12481" s="484" t="s">
        <v>105763</v>
      </c>
      <c r="B12481" s="485" t="s">
        <v>79637</v>
      </c>
      <c r="C12481" t="s">
        <v>105762</v>
      </c>
      <c r="D12481" t="s">
        <v>105761</v>
      </c>
      <c r="E12481" t="str">
        <f t="shared" si="194"/>
        <v>537494 - EI.CESI DU CESI  NANTERRE</v>
      </c>
      <c r="F12481" t="s">
        <v>5338</v>
      </c>
      <c r="G12481" t="s">
        <v>98894</v>
      </c>
      <c r="I12481" t="s">
        <v>3921</v>
      </c>
      <c r="J12481" t="s">
        <v>105760</v>
      </c>
      <c r="K12481" t="s">
        <v>208</v>
      </c>
      <c r="L12481" t="s">
        <v>105759</v>
      </c>
      <c r="N12481" t="s">
        <v>207</v>
      </c>
      <c r="O12481" t="s">
        <v>476</v>
      </c>
      <c r="P12481" t="s">
        <v>476</v>
      </c>
    </row>
    <row r="12482" spans="1:16">
      <c r="A12482" s="484" t="s">
        <v>105776</v>
      </c>
      <c r="B12482" s="485" t="s">
        <v>79637</v>
      </c>
      <c r="C12482" t="s">
        <v>105775</v>
      </c>
      <c r="D12482" t="s">
        <v>105774</v>
      </c>
      <c r="E12482" t="str">
        <f t="shared" ref="E12482:E12545" si="195">_xlfn.CONCAT(L12482," - ",D12482)</f>
        <v>483813 - CESI ASSOCIATION REIMS</v>
      </c>
      <c r="F12482" t="s">
        <v>46036</v>
      </c>
      <c r="G12482" t="s">
        <v>105773</v>
      </c>
      <c r="I12482" t="s">
        <v>5789</v>
      </c>
      <c r="J12482" t="s">
        <v>105772</v>
      </c>
      <c r="K12482" t="s">
        <v>208</v>
      </c>
      <c r="L12482" t="s">
        <v>105771</v>
      </c>
      <c r="N12482" t="s">
        <v>207</v>
      </c>
      <c r="O12482" t="s">
        <v>476</v>
      </c>
      <c r="P12482" t="s">
        <v>476</v>
      </c>
    </row>
    <row r="12483" spans="1:16">
      <c r="A12483" s="484" t="s">
        <v>105792</v>
      </c>
      <c r="B12483" s="485" t="s">
        <v>79637</v>
      </c>
      <c r="C12483" t="s">
        <v>105786</v>
      </c>
      <c r="D12483" t="s">
        <v>105791</v>
      </c>
      <c r="E12483" t="str">
        <f t="shared" si="195"/>
        <v>200256 - CESI LA COURONNE</v>
      </c>
      <c r="F12483" t="s">
        <v>3986</v>
      </c>
      <c r="G12483" t="s">
        <v>105790</v>
      </c>
      <c r="I12483" t="s">
        <v>77050</v>
      </c>
      <c r="J12483" t="s">
        <v>105789</v>
      </c>
      <c r="K12483" t="s">
        <v>208</v>
      </c>
      <c r="L12483" t="s">
        <v>105788</v>
      </c>
      <c r="N12483" t="s">
        <v>207</v>
      </c>
      <c r="O12483" t="s">
        <v>476</v>
      </c>
      <c r="P12483" t="s">
        <v>476</v>
      </c>
    </row>
    <row r="12484" spans="1:16">
      <c r="A12484" s="484" t="s">
        <v>98868</v>
      </c>
      <c r="B12484" s="485" t="s">
        <v>79637</v>
      </c>
      <c r="C12484" t="s">
        <v>98864</v>
      </c>
      <c r="D12484" t="s">
        <v>98864</v>
      </c>
      <c r="E12484" t="str">
        <f t="shared" si="195"/>
        <v>631980 - CESI CFA SUP</v>
      </c>
      <c r="F12484" t="s">
        <v>1520</v>
      </c>
      <c r="G12484" t="s">
        <v>98867</v>
      </c>
      <c r="I12484" t="s">
        <v>1837</v>
      </c>
      <c r="K12484" t="s">
        <v>208</v>
      </c>
      <c r="L12484" t="s">
        <v>98866</v>
      </c>
      <c r="N12484" t="s">
        <v>207</v>
      </c>
      <c r="O12484" t="s">
        <v>476</v>
      </c>
      <c r="P12484" t="s">
        <v>476</v>
      </c>
    </row>
    <row r="12485" spans="1:16">
      <c r="A12485" s="484" t="s">
        <v>98923</v>
      </c>
      <c r="B12485" s="485" t="s">
        <v>79637</v>
      </c>
      <c r="C12485" t="s">
        <v>515</v>
      </c>
      <c r="D12485" t="s">
        <v>98907</v>
      </c>
      <c r="E12485" t="str">
        <f t="shared" si="195"/>
        <v>631267 - CESI ORLEANS</v>
      </c>
      <c r="F12485" t="s">
        <v>31423</v>
      </c>
      <c r="G12485" t="s">
        <v>98922</v>
      </c>
      <c r="I12485" t="s">
        <v>98921</v>
      </c>
      <c r="J12485" t="s">
        <v>98905</v>
      </c>
      <c r="K12485" t="s">
        <v>208</v>
      </c>
      <c r="L12485" t="s">
        <v>98920</v>
      </c>
      <c r="N12485" t="s">
        <v>207</v>
      </c>
      <c r="O12485" t="s">
        <v>476</v>
      </c>
      <c r="P12485" t="s">
        <v>476</v>
      </c>
    </row>
    <row r="12486" spans="1:16">
      <c r="A12486" s="484" t="s">
        <v>98934</v>
      </c>
      <c r="B12486" s="485" t="s">
        <v>79637</v>
      </c>
      <c r="C12486" t="s">
        <v>515</v>
      </c>
      <c r="D12486" t="s">
        <v>98933</v>
      </c>
      <c r="E12486" t="str">
        <f t="shared" si="195"/>
        <v>644766 - CESI LAGORD</v>
      </c>
      <c r="F12486" t="s">
        <v>30894</v>
      </c>
      <c r="G12486" t="s">
        <v>98932</v>
      </c>
      <c r="I12486" t="s">
        <v>9672</v>
      </c>
      <c r="J12486" t="s">
        <v>98931</v>
      </c>
      <c r="K12486" t="s">
        <v>208</v>
      </c>
      <c r="L12486" t="s">
        <v>98930</v>
      </c>
      <c r="N12486" t="s">
        <v>207</v>
      </c>
      <c r="O12486" t="s">
        <v>476</v>
      </c>
      <c r="P12486" t="s">
        <v>476</v>
      </c>
    </row>
    <row r="12487" spans="1:16">
      <c r="A12487" s="484" t="s">
        <v>98942</v>
      </c>
      <c r="B12487" s="485" t="s">
        <v>79637</v>
      </c>
      <c r="C12487" t="s">
        <v>515</v>
      </c>
      <c r="D12487" t="s">
        <v>98941</v>
      </c>
      <c r="E12487" t="str">
        <f t="shared" si="195"/>
        <v>631760 - CESI BREST</v>
      </c>
      <c r="F12487" t="s">
        <v>25534</v>
      </c>
      <c r="G12487" t="s">
        <v>78623</v>
      </c>
      <c r="I12487" t="s">
        <v>1228</v>
      </c>
      <c r="K12487" t="s">
        <v>208</v>
      </c>
      <c r="L12487" t="s">
        <v>98940</v>
      </c>
      <c r="N12487" t="s">
        <v>207</v>
      </c>
      <c r="O12487" t="s">
        <v>476</v>
      </c>
      <c r="P12487" t="s">
        <v>476</v>
      </c>
    </row>
    <row r="12488" spans="1:16">
      <c r="A12488" s="484" t="s">
        <v>98879</v>
      </c>
      <c r="B12488" s="485" t="s">
        <v>79637</v>
      </c>
      <c r="C12488" t="s">
        <v>98878</v>
      </c>
      <c r="D12488" t="s">
        <v>98877</v>
      </c>
      <c r="E12488" t="str">
        <f t="shared" si="195"/>
        <v>576864 - CESI ASSOCIATION BORDEAUX</v>
      </c>
      <c r="F12488" t="s">
        <v>3034</v>
      </c>
      <c r="G12488" t="s">
        <v>98876</v>
      </c>
      <c r="I12488" t="s">
        <v>749</v>
      </c>
      <c r="J12488" t="s">
        <v>79640</v>
      </c>
      <c r="K12488" t="s">
        <v>208</v>
      </c>
      <c r="L12488" t="s">
        <v>98875</v>
      </c>
      <c r="N12488" t="s">
        <v>207</v>
      </c>
      <c r="O12488" t="s">
        <v>476</v>
      </c>
      <c r="P12488" t="s">
        <v>476</v>
      </c>
    </row>
    <row r="12489" spans="1:16">
      <c r="A12489" s="484" t="s">
        <v>98914</v>
      </c>
      <c r="B12489" s="485" t="s">
        <v>79637</v>
      </c>
      <c r="C12489" t="s">
        <v>515</v>
      </c>
      <c r="D12489" t="s">
        <v>98913</v>
      </c>
      <c r="E12489" t="str">
        <f t="shared" si="195"/>
        <v>631681 - CESI VANDOEUVRE LES NANCY</v>
      </c>
      <c r="F12489" t="s">
        <v>1504</v>
      </c>
      <c r="G12489" t="s">
        <v>98912</v>
      </c>
      <c r="I12489" t="s">
        <v>6880</v>
      </c>
      <c r="J12489" t="s">
        <v>98911</v>
      </c>
      <c r="K12489" t="s">
        <v>208</v>
      </c>
      <c r="L12489" t="s">
        <v>98910</v>
      </c>
      <c r="N12489" t="s">
        <v>207</v>
      </c>
      <c r="O12489" t="s">
        <v>476</v>
      </c>
      <c r="P12489" t="s">
        <v>476</v>
      </c>
    </row>
    <row r="12490" spans="1:16">
      <c r="A12490" s="484" t="s">
        <v>98954</v>
      </c>
      <c r="B12490" s="485" t="s">
        <v>79637</v>
      </c>
      <c r="C12490" t="s">
        <v>515</v>
      </c>
      <c r="D12490" t="s">
        <v>515</v>
      </c>
      <c r="E12490" t="str">
        <f t="shared" si="195"/>
        <v>658121 - CESI</v>
      </c>
      <c r="F12490" t="s">
        <v>35830</v>
      </c>
      <c r="G12490" t="s">
        <v>98953</v>
      </c>
      <c r="I12490" t="s">
        <v>3929</v>
      </c>
      <c r="J12490" t="s">
        <v>98952</v>
      </c>
      <c r="K12490" t="s">
        <v>208</v>
      </c>
      <c r="L12490" t="s">
        <v>98951</v>
      </c>
      <c r="N12490" t="s">
        <v>207</v>
      </c>
      <c r="O12490" t="s">
        <v>476</v>
      </c>
      <c r="P12490" t="s">
        <v>476</v>
      </c>
    </row>
    <row r="12491" spans="1:16">
      <c r="A12491" s="484" t="s">
        <v>98919</v>
      </c>
      <c r="B12491" s="485" t="s">
        <v>79637</v>
      </c>
      <c r="C12491" t="s">
        <v>515</v>
      </c>
      <c r="D12491" t="s">
        <v>98918</v>
      </c>
      <c r="E12491" t="str">
        <f t="shared" si="195"/>
        <v>648310 - CESI QUETIGNY</v>
      </c>
      <c r="F12491" t="s">
        <v>7629</v>
      </c>
      <c r="G12491" t="s">
        <v>98917</v>
      </c>
      <c r="I12491" t="s">
        <v>6894</v>
      </c>
      <c r="J12491" t="s">
        <v>98916</v>
      </c>
      <c r="K12491" t="s">
        <v>208</v>
      </c>
      <c r="L12491" t="s">
        <v>98915</v>
      </c>
      <c r="N12491" t="s">
        <v>207</v>
      </c>
      <c r="O12491" t="s">
        <v>476</v>
      </c>
      <c r="P12491" t="s">
        <v>476</v>
      </c>
    </row>
    <row r="12492" spans="1:16">
      <c r="A12492" s="484" t="s">
        <v>98929</v>
      </c>
      <c r="B12492" s="485" t="s">
        <v>79637</v>
      </c>
      <c r="C12492" t="s">
        <v>515</v>
      </c>
      <c r="D12492" t="s">
        <v>98928</v>
      </c>
      <c r="E12492" t="str">
        <f t="shared" si="195"/>
        <v>630755 - CESI MAUGUIO</v>
      </c>
      <c r="F12492" t="s">
        <v>6481</v>
      </c>
      <c r="G12492" t="s">
        <v>98927</v>
      </c>
      <c r="H12492" t="s">
        <v>98926</v>
      </c>
      <c r="I12492" t="s">
        <v>9072</v>
      </c>
      <c r="J12492" t="s">
        <v>98925</v>
      </c>
      <c r="K12492" t="s">
        <v>208</v>
      </c>
      <c r="L12492" t="s">
        <v>98924</v>
      </c>
      <c r="N12492" t="s">
        <v>207</v>
      </c>
      <c r="O12492" t="s">
        <v>476</v>
      </c>
      <c r="P12492" t="s">
        <v>476</v>
      </c>
    </row>
    <row r="12493" spans="1:16">
      <c r="A12493" s="484" t="s">
        <v>98821</v>
      </c>
      <c r="B12493" s="485" t="s">
        <v>79637</v>
      </c>
      <c r="C12493" t="s">
        <v>98820</v>
      </c>
      <c r="D12493" t="s">
        <v>98820</v>
      </c>
      <c r="E12493" t="str">
        <f t="shared" si="195"/>
        <v>631255 - CESI LILLE</v>
      </c>
      <c r="F12493" t="s">
        <v>9396</v>
      </c>
      <c r="G12493" t="s">
        <v>98819</v>
      </c>
      <c r="I12493" t="s">
        <v>1814</v>
      </c>
      <c r="K12493" t="s">
        <v>208</v>
      </c>
      <c r="L12493" t="s">
        <v>98818</v>
      </c>
      <c r="N12493" t="s">
        <v>207</v>
      </c>
      <c r="O12493" t="s">
        <v>476</v>
      </c>
      <c r="P12493" t="s">
        <v>476</v>
      </c>
    </row>
    <row r="12494" spans="1:16">
      <c r="A12494" s="484" t="s">
        <v>98780</v>
      </c>
      <c r="B12494" s="485" t="s">
        <v>79637</v>
      </c>
      <c r="C12494" t="s">
        <v>98779</v>
      </c>
      <c r="D12494" t="s">
        <v>98779</v>
      </c>
      <c r="E12494" t="str">
        <f t="shared" si="195"/>
        <v>617362 - CESI ST ETIENNE DU ROUVRAY</v>
      </c>
      <c r="F12494" t="s">
        <v>17463</v>
      </c>
      <c r="G12494" t="s">
        <v>98778</v>
      </c>
      <c r="H12494" t="s">
        <v>98777</v>
      </c>
      <c r="I12494" t="s">
        <v>25381</v>
      </c>
      <c r="J12494" t="s">
        <v>98776</v>
      </c>
      <c r="K12494" t="s">
        <v>208</v>
      </c>
      <c r="L12494" t="s">
        <v>98775</v>
      </c>
      <c r="N12494" t="s">
        <v>207</v>
      </c>
      <c r="O12494" t="s">
        <v>476</v>
      </c>
      <c r="P12494" t="s">
        <v>476</v>
      </c>
    </row>
    <row r="12495" spans="1:16">
      <c r="A12495" s="484" t="s">
        <v>98950</v>
      </c>
      <c r="B12495" s="485" t="s">
        <v>79637</v>
      </c>
      <c r="C12495" t="s">
        <v>515</v>
      </c>
      <c r="D12495" t="s">
        <v>98949</v>
      </c>
      <c r="E12495" t="str">
        <f t="shared" si="195"/>
        <v>648589 - CESI  HEROUVILLE ST CLAIR</v>
      </c>
      <c r="F12495" t="s">
        <v>12064</v>
      </c>
      <c r="G12495" t="s">
        <v>98948</v>
      </c>
      <c r="I12495" t="s">
        <v>6974</v>
      </c>
      <c r="J12495" t="s">
        <v>98947</v>
      </c>
      <c r="K12495" t="s">
        <v>208</v>
      </c>
      <c r="L12495" t="s">
        <v>98946</v>
      </c>
      <c r="N12495" t="s">
        <v>207</v>
      </c>
      <c r="O12495" t="s">
        <v>476</v>
      </c>
      <c r="P12495" t="s">
        <v>476</v>
      </c>
    </row>
    <row r="12496" spans="1:16">
      <c r="A12496" s="484" t="s">
        <v>105770</v>
      </c>
      <c r="B12496" s="485" t="s">
        <v>79637</v>
      </c>
      <c r="C12496" t="s">
        <v>105769</v>
      </c>
      <c r="D12496" t="s">
        <v>105768</v>
      </c>
      <c r="E12496" t="str">
        <f t="shared" si="195"/>
        <v>650067 - CESI LES MILLES AIX EN PROVENCE</v>
      </c>
      <c r="F12496" t="s">
        <v>9483</v>
      </c>
      <c r="G12496" t="s">
        <v>105767</v>
      </c>
      <c r="H12496" t="s">
        <v>105766</v>
      </c>
      <c r="I12496" t="s">
        <v>596</v>
      </c>
      <c r="J12496" t="s">
        <v>105765</v>
      </c>
      <c r="K12496" t="s">
        <v>208</v>
      </c>
      <c r="L12496" t="s">
        <v>105764</v>
      </c>
      <c r="N12496" t="s">
        <v>207</v>
      </c>
      <c r="O12496" t="s">
        <v>476</v>
      </c>
      <c r="P12496" t="s">
        <v>476</v>
      </c>
    </row>
    <row r="12497" spans="1:16">
      <c r="A12497" s="484" t="s">
        <v>98812</v>
      </c>
      <c r="B12497" s="485" t="s">
        <v>79637</v>
      </c>
      <c r="C12497" t="s">
        <v>98811</v>
      </c>
      <c r="D12497" t="s">
        <v>98811</v>
      </c>
      <c r="E12497" t="str">
        <f t="shared" si="195"/>
        <v>634086 - CESI NICE</v>
      </c>
      <c r="F12497" t="s">
        <v>22614</v>
      </c>
      <c r="G12497" t="s">
        <v>98810</v>
      </c>
      <c r="I12497" t="s">
        <v>618</v>
      </c>
      <c r="K12497" t="s">
        <v>208</v>
      </c>
      <c r="L12497" t="s">
        <v>98809</v>
      </c>
      <c r="N12497" t="s">
        <v>207</v>
      </c>
      <c r="O12497" t="s">
        <v>476</v>
      </c>
      <c r="P12497" t="s">
        <v>476</v>
      </c>
    </row>
    <row r="12498" spans="1:16">
      <c r="A12498" s="484" t="s">
        <v>98884</v>
      </c>
      <c r="B12498" s="485" t="s">
        <v>79637</v>
      </c>
      <c r="C12498" t="s">
        <v>98883</v>
      </c>
      <c r="D12498" t="s">
        <v>98882</v>
      </c>
      <c r="E12498" t="str">
        <f t="shared" si="195"/>
        <v>285420 - CESI RHONE ALPES AUVERGNE</v>
      </c>
      <c r="F12498" t="s">
        <v>46036</v>
      </c>
      <c r="G12498" t="s">
        <v>98881</v>
      </c>
      <c r="I12498" t="s">
        <v>3733</v>
      </c>
      <c r="K12498" t="s">
        <v>208</v>
      </c>
      <c r="L12498" t="s">
        <v>98880</v>
      </c>
      <c r="N12498" t="s">
        <v>207</v>
      </c>
      <c r="O12498" t="s">
        <v>476</v>
      </c>
      <c r="P12498" t="s">
        <v>476</v>
      </c>
    </row>
    <row r="12499" spans="1:16">
      <c r="A12499" s="484" t="s">
        <v>128788</v>
      </c>
      <c r="B12499" s="485" t="s">
        <v>128787</v>
      </c>
      <c r="C12499" t="s">
        <v>128786</v>
      </c>
      <c r="D12499" t="s">
        <v>128785</v>
      </c>
      <c r="E12499" t="str">
        <f t="shared" si="195"/>
        <v>515656 - AMICALE DU NID</v>
      </c>
      <c r="F12499" t="s">
        <v>5806</v>
      </c>
      <c r="G12499" t="s">
        <v>128784</v>
      </c>
      <c r="I12499" t="s">
        <v>3346</v>
      </c>
      <c r="J12499" t="s">
        <v>128783</v>
      </c>
      <c r="K12499" t="s">
        <v>208</v>
      </c>
      <c r="L12499" t="s">
        <v>128782</v>
      </c>
      <c r="N12499" t="s">
        <v>208</v>
      </c>
      <c r="O12499" t="s">
        <v>476</v>
      </c>
      <c r="P12499" t="s">
        <v>476</v>
      </c>
    </row>
    <row r="12500" spans="1:16">
      <c r="A12500" s="484" t="s">
        <v>34983</v>
      </c>
      <c r="B12500" s="485" t="s">
        <v>34982</v>
      </c>
      <c r="C12500" t="s">
        <v>34981</v>
      </c>
      <c r="D12500" t="s">
        <v>34980</v>
      </c>
      <c r="E12500" t="str">
        <f t="shared" si="195"/>
        <v>175298 - MOUVEMENT DU NID CLICHY</v>
      </c>
      <c r="F12500" t="s">
        <v>34979</v>
      </c>
      <c r="G12500" t="s">
        <v>34978</v>
      </c>
      <c r="H12500" t="s">
        <v>34977</v>
      </c>
      <c r="I12500" t="s">
        <v>1391</v>
      </c>
      <c r="J12500" t="s">
        <v>34976</v>
      </c>
      <c r="K12500" t="s">
        <v>208</v>
      </c>
      <c r="L12500" t="s">
        <v>34975</v>
      </c>
      <c r="N12500" t="s">
        <v>208</v>
      </c>
      <c r="O12500" t="s">
        <v>476</v>
      </c>
      <c r="P12500" t="s">
        <v>476</v>
      </c>
    </row>
    <row r="12501" spans="1:16">
      <c r="A12501" s="484" t="s">
        <v>100703</v>
      </c>
      <c r="B12501" s="485" t="s">
        <v>100702</v>
      </c>
      <c r="C12501" t="s">
        <v>100701</v>
      </c>
      <c r="D12501" t="s">
        <v>100701</v>
      </c>
      <c r="E12501" t="str">
        <f t="shared" si="195"/>
        <v>301590 - CENTRE INFFO</v>
      </c>
      <c r="G12501" t="s">
        <v>100700</v>
      </c>
      <c r="I12501" t="s">
        <v>5864</v>
      </c>
      <c r="K12501" t="s">
        <v>208</v>
      </c>
      <c r="L12501" t="s">
        <v>100699</v>
      </c>
      <c r="N12501" t="s">
        <v>208</v>
      </c>
      <c r="O12501" t="s">
        <v>476</v>
      </c>
      <c r="P12501" t="s">
        <v>476</v>
      </c>
    </row>
    <row r="12502" spans="1:16">
      <c r="A12502" s="484" t="s">
        <v>30929</v>
      </c>
      <c r="B12502" s="485" t="s">
        <v>30928</v>
      </c>
      <c r="C12502" t="s">
        <v>30927</v>
      </c>
      <c r="D12502" t="s">
        <v>30926</v>
      </c>
      <c r="E12502" t="str">
        <f t="shared" si="195"/>
        <v>289784 - OPPBTP BOULOGNE BILLANCOURT</v>
      </c>
      <c r="F12502" t="s">
        <v>11988</v>
      </c>
      <c r="G12502" t="s">
        <v>30925</v>
      </c>
      <c r="I12502" t="s">
        <v>1406</v>
      </c>
      <c r="J12502" t="s">
        <v>30924</v>
      </c>
      <c r="K12502" t="s">
        <v>208</v>
      </c>
      <c r="L12502" t="s">
        <v>30923</v>
      </c>
      <c r="N12502" t="s">
        <v>208</v>
      </c>
      <c r="O12502" t="s">
        <v>476</v>
      </c>
      <c r="P12502" t="s">
        <v>476</v>
      </c>
    </row>
    <row r="12503" spans="1:16">
      <c r="A12503" s="484" t="s">
        <v>133594</v>
      </c>
      <c r="B12503" s="485" t="s">
        <v>133593</v>
      </c>
      <c r="C12503" t="s">
        <v>133592</v>
      </c>
      <c r="D12503" t="s">
        <v>133591</v>
      </c>
      <c r="E12503" t="str">
        <f t="shared" si="195"/>
        <v>542775 - AFORP FORMATION CFAI TREMBLAY EN FRANCE</v>
      </c>
      <c r="F12503" t="s">
        <v>12618</v>
      </c>
      <c r="G12503" t="s">
        <v>133590</v>
      </c>
      <c r="I12503" t="s">
        <v>2414</v>
      </c>
      <c r="K12503" t="s">
        <v>208</v>
      </c>
      <c r="L12503" t="s">
        <v>133589</v>
      </c>
      <c r="N12503" t="s">
        <v>207</v>
      </c>
      <c r="O12503" t="s">
        <v>476</v>
      </c>
      <c r="P12503" t="s">
        <v>476</v>
      </c>
    </row>
    <row r="12504" spans="1:16">
      <c r="A12504" s="484" t="s">
        <v>78085</v>
      </c>
      <c r="B12504" s="485" t="s">
        <v>78084</v>
      </c>
      <c r="C12504" t="s">
        <v>78083</v>
      </c>
      <c r="D12504" t="s">
        <v>78082</v>
      </c>
      <c r="E12504" t="str">
        <f t="shared" si="195"/>
        <v>591841 - ESPEREM PARIS 14</v>
      </c>
      <c r="F12504" t="s">
        <v>7254</v>
      </c>
      <c r="G12504" t="s">
        <v>78081</v>
      </c>
      <c r="I12504" t="s">
        <v>626</v>
      </c>
      <c r="J12504" t="s">
        <v>78080</v>
      </c>
      <c r="K12504" t="s">
        <v>208</v>
      </c>
      <c r="L12504" t="s">
        <v>78079</v>
      </c>
      <c r="N12504" t="s">
        <v>208</v>
      </c>
      <c r="O12504" t="s">
        <v>476</v>
      </c>
      <c r="P12504" t="s">
        <v>476</v>
      </c>
    </row>
    <row r="12505" spans="1:16">
      <c r="A12505" s="484" t="s">
        <v>56703</v>
      </c>
      <c r="B12505" s="485" t="s">
        <v>56644</v>
      </c>
      <c r="C12505" t="s">
        <v>56670</v>
      </c>
      <c r="D12505" t="s">
        <v>56702</v>
      </c>
      <c r="E12505" t="str">
        <f t="shared" si="195"/>
        <v>479883 - IFOCOP ERAGNY SUR OISE</v>
      </c>
      <c r="F12505" t="s">
        <v>17920</v>
      </c>
      <c r="G12505" t="s">
        <v>56701</v>
      </c>
      <c r="H12505" t="s">
        <v>56700</v>
      </c>
      <c r="I12505" t="s">
        <v>56699</v>
      </c>
      <c r="J12505" t="s">
        <v>56698</v>
      </c>
      <c r="K12505" t="s">
        <v>208</v>
      </c>
      <c r="L12505" t="s">
        <v>56697</v>
      </c>
      <c r="N12505" t="s">
        <v>208</v>
      </c>
      <c r="O12505" t="s">
        <v>476</v>
      </c>
      <c r="P12505" t="s">
        <v>476</v>
      </c>
    </row>
    <row r="12506" spans="1:16">
      <c r="A12506" s="484" t="s">
        <v>56696</v>
      </c>
      <c r="B12506" s="485" t="s">
        <v>56644</v>
      </c>
      <c r="C12506" t="s">
        <v>56670</v>
      </c>
      <c r="D12506" t="s">
        <v>56695</v>
      </c>
      <c r="E12506" t="str">
        <f t="shared" si="195"/>
        <v>526952 - IFOCOP MELUN</v>
      </c>
      <c r="F12506" t="s">
        <v>1315</v>
      </c>
      <c r="G12506" t="s">
        <v>56694</v>
      </c>
      <c r="I12506" t="s">
        <v>8147</v>
      </c>
      <c r="J12506" t="s">
        <v>56693</v>
      </c>
      <c r="K12506" t="s">
        <v>208</v>
      </c>
      <c r="L12506" t="s">
        <v>56692</v>
      </c>
      <c r="N12506" t="s">
        <v>208</v>
      </c>
      <c r="O12506" t="s">
        <v>476</v>
      </c>
      <c r="P12506" t="s">
        <v>476</v>
      </c>
    </row>
    <row r="12507" spans="1:16">
      <c r="A12507" s="484" t="s">
        <v>56691</v>
      </c>
      <c r="B12507" s="485" t="s">
        <v>56644</v>
      </c>
      <c r="C12507" t="s">
        <v>56670</v>
      </c>
      <c r="D12507" t="s">
        <v>56690</v>
      </c>
      <c r="E12507" t="str">
        <f t="shared" si="195"/>
        <v>547578 - IFOCOP PARIS 11EME</v>
      </c>
      <c r="F12507" t="s">
        <v>1315</v>
      </c>
      <c r="G12507" t="s">
        <v>56689</v>
      </c>
      <c r="I12507" t="s">
        <v>626</v>
      </c>
      <c r="J12507" t="s">
        <v>56688</v>
      </c>
      <c r="K12507" t="s">
        <v>208</v>
      </c>
      <c r="L12507" t="s">
        <v>56687</v>
      </c>
      <c r="N12507" t="s">
        <v>208</v>
      </c>
      <c r="O12507" t="s">
        <v>476</v>
      </c>
      <c r="P12507" t="s">
        <v>476</v>
      </c>
    </row>
    <row r="12508" spans="1:16">
      <c r="A12508" s="484" t="s">
        <v>56686</v>
      </c>
      <c r="B12508" s="485" t="s">
        <v>56644</v>
      </c>
      <c r="C12508" t="s">
        <v>56670</v>
      </c>
      <c r="D12508" t="s">
        <v>56685</v>
      </c>
      <c r="E12508" t="str">
        <f t="shared" si="195"/>
        <v>548194 - IFOCOP PARIS 13EME</v>
      </c>
      <c r="F12508" t="s">
        <v>1315</v>
      </c>
      <c r="G12508" t="s">
        <v>56684</v>
      </c>
      <c r="I12508" t="s">
        <v>626</v>
      </c>
      <c r="J12508" t="s">
        <v>56683</v>
      </c>
      <c r="K12508" t="s">
        <v>208</v>
      </c>
      <c r="L12508" t="s">
        <v>56682</v>
      </c>
      <c r="N12508" t="s">
        <v>208</v>
      </c>
      <c r="O12508" t="s">
        <v>476</v>
      </c>
      <c r="P12508" t="s">
        <v>476</v>
      </c>
    </row>
    <row r="12509" spans="1:16">
      <c r="A12509" s="484" t="s">
        <v>56664</v>
      </c>
      <c r="B12509" s="485" t="s">
        <v>56644</v>
      </c>
      <c r="C12509" t="s">
        <v>56663</v>
      </c>
      <c r="D12509" t="s">
        <v>56662</v>
      </c>
      <c r="E12509" t="str">
        <f t="shared" si="195"/>
        <v>603983 - IFOCOP AUXERRE</v>
      </c>
      <c r="F12509" t="s">
        <v>581</v>
      </c>
      <c r="G12509" t="s">
        <v>56661</v>
      </c>
      <c r="I12509" t="s">
        <v>7839</v>
      </c>
      <c r="J12509" t="s">
        <v>56660</v>
      </c>
      <c r="K12509" t="s">
        <v>208</v>
      </c>
      <c r="L12509" t="s">
        <v>56659</v>
      </c>
      <c r="N12509" t="s">
        <v>208</v>
      </c>
      <c r="O12509" t="s">
        <v>476</v>
      </c>
      <c r="P12509" t="s">
        <v>476</v>
      </c>
    </row>
    <row r="12510" spans="1:16">
      <c r="A12510" s="484" t="s">
        <v>56671</v>
      </c>
      <c r="B12510" s="485" t="s">
        <v>56644</v>
      </c>
      <c r="C12510" t="s">
        <v>56670</v>
      </c>
      <c r="D12510" t="s">
        <v>56669</v>
      </c>
      <c r="E12510" t="str">
        <f t="shared" si="195"/>
        <v>548108 - IFOCOP VILLENEUVE D'ASCQ</v>
      </c>
      <c r="F12510" t="s">
        <v>581</v>
      </c>
      <c r="G12510" t="s">
        <v>56668</v>
      </c>
      <c r="H12510" t="s">
        <v>56667</v>
      </c>
      <c r="I12510" t="s">
        <v>1148</v>
      </c>
      <c r="J12510" t="s">
        <v>56666</v>
      </c>
      <c r="K12510" t="s">
        <v>208</v>
      </c>
      <c r="L12510" t="s">
        <v>56665</v>
      </c>
      <c r="N12510" t="s">
        <v>207</v>
      </c>
      <c r="O12510" t="s">
        <v>476</v>
      </c>
      <c r="P12510" t="s">
        <v>476</v>
      </c>
    </row>
    <row r="12511" spans="1:16">
      <c r="A12511" s="484" t="s">
        <v>56652</v>
      </c>
      <c r="B12511" s="485" t="s">
        <v>56644</v>
      </c>
      <c r="C12511" t="s">
        <v>56651</v>
      </c>
      <c r="D12511" t="s">
        <v>56650</v>
      </c>
      <c r="E12511" t="str">
        <f t="shared" si="195"/>
        <v>553270 - IFOCOP NEVERS</v>
      </c>
      <c r="F12511" t="s">
        <v>56649</v>
      </c>
      <c r="G12511" t="s">
        <v>56648</v>
      </c>
      <c r="I12511" t="s">
        <v>29744</v>
      </c>
      <c r="J12511" t="s">
        <v>56647</v>
      </c>
      <c r="K12511" t="s">
        <v>208</v>
      </c>
      <c r="L12511" t="s">
        <v>56646</v>
      </c>
      <c r="N12511" t="s">
        <v>208</v>
      </c>
      <c r="O12511" t="s">
        <v>476</v>
      </c>
      <c r="P12511" t="s">
        <v>476</v>
      </c>
    </row>
    <row r="12512" spans="1:16">
      <c r="A12512" s="484" t="s">
        <v>56658</v>
      </c>
      <c r="B12512" s="485" t="s">
        <v>56644</v>
      </c>
      <c r="C12512" t="s">
        <v>56657</v>
      </c>
      <c r="D12512" t="s">
        <v>56656</v>
      </c>
      <c r="E12512" t="str">
        <f t="shared" si="195"/>
        <v>588064 - IFOCOP MONTIGNY LE BRETONNEUX</v>
      </c>
      <c r="F12512" t="s">
        <v>581</v>
      </c>
      <c r="G12512" t="s">
        <v>56655</v>
      </c>
      <c r="I12512" t="s">
        <v>16705</v>
      </c>
      <c r="J12512" t="s">
        <v>56654</v>
      </c>
      <c r="K12512" t="s">
        <v>208</v>
      </c>
      <c r="L12512" t="s">
        <v>56653</v>
      </c>
      <c r="N12512" t="s">
        <v>208</v>
      </c>
      <c r="O12512" t="s">
        <v>476</v>
      </c>
      <c r="P12512" t="s">
        <v>476</v>
      </c>
    </row>
    <row r="12513" spans="1:16">
      <c r="A12513" s="484" t="s">
        <v>56645</v>
      </c>
      <c r="B12513" s="485" t="s">
        <v>56644</v>
      </c>
      <c r="C12513" t="s">
        <v>56643</v>
      </c>
      <c r="D12513" t="s">
        <v>56642</v>
      </c>
      <c r="E12513" t="str">
        <f t="shared" si="195"/>
        <v>587620 - IFOCOP PARIS 9</v>
      </c>
      <c r="F12513" t="s">
        <v>3889</v>
      </c>
      <c r="G12513" t="s">
        <v>10607</v>
      </c>
      <c r="H12513" t="s">
        <v>56641</v>
      </c>
      <c r="I12513" t="s">
        <v>626</v>
      </c>
      <c r="J12513" t="s">
        <v>56640</v>
      </c>
      <c r="K12513" t="s">
        <v>208</v>
      </c>
      <c r="L12513" t="s">
        <v>56639</v>
      </c>
      <c r="N12513" t="s">
        <v>208</v>
      </c>
      <c r="O12513" t="s">
        <v>476</v>
      </c>
      <c r="P12513" t="s">
        <v>476</v>
      </c>
    </row>
    <row r="12514" spans="1:16">
      <c r="A12514" s="484" t="s">
        <v>56681</v>
      </c>
      <c r="B12514" s="485" t="s">
        <v>56644</v>
      </c>
      <c r="C12514" t="s">
        <v>56670</v>
      </c>
      <c r="D12514" t="s">
        <v>56680</v>
      </c>
      <c r="E12514" t="str">
        <f t="shared" si="195"/>
        <v>591490 - IFOCOP TOULOUSE</v>
      </c>
      <c r="F12514" t="s">
        <v>1504</v>
      </c>
      <c r="G12514" t="s">
        <v>56679</v>
      </c>
      <c r="I12514" t="s">
        <v>603</v>
      </c>
      <c r="J12514" t="s">
        <v>56678</v>
      </c>
      <c r="K12514" t="s">
        <v>208</v>
      </c>
      <c r="L12514" t="s">
        <v>56677</v>
      </c>
      <c r="N12514" t="s">
        <v>207</v>
      </c>
      <c r="O12514" t="s">
        <v>476</v>
      </c>
      <c r="P12514" t="s">
        <v>476</v>
      </c>
    </row>
    <row r="12515" spans="1:16">
      <c r="A12515" s="484" t="s">
        <v>56709</v>
      </c>
      <c r="B12515" s="485" t="s">
        <v>56644</v>
      </c>
      <c r="C12515" t="s">
        <v>56670</v>
      </c>
      <c r="D12515" t="s">
        <v>56708</v>
      </c>
      <c r="E12515" t="str">
        <f t="shared" si="195"/>
        <v>607976 - IFOCOP CHEVILLY LARUE</v>
      </c>
      <c r="F12515" t="s">
        <v>11275</v>
      </c>
      <c r="G12515" t="s">
        <v>56707</v>
      </c>
      <c r="H12515" t="s">
        <v>56706</v>
      </c>
      <c r="I12515" t="s">
        <v>1166</v>
      </c>
      <c r="J12515" t="s">
        <v>56705</v>
      </c>
      <c r="K12515" t="s">
        <v>208</v>
      </c>
      <c r="L12515" t="s">
        <v>56704</v>
      </c>
      <c r="N12515" t="s">
        <v>207</v>
      </c>
      <c r="O12515" t="s">
        <v>476</v>
      </c>
      <c r="P12515" t="s">
        <v>476</v>
      </c>
    </row>
    <row r="12516" spans="1:16">
      <c r="A12516" s="484" t="s">
        <v>56676</v>
      </c>
      <c r="B12516" s="485" t="s">
        <v>56644</v>
      </c>
      <c r="C12516" t="s">
        <v>56670</v>
      </c>
      <c r="D12516" t="s">
        <v>56675</v>
      </c>
      <c r="E12516" t="str">
        <f t="shared" si="195"/>
        <v>623982 - IFOCOP VILLENEUVE D ASCQ</v>
      </c>
      <c r="F12516" t="s">
        <v>2304</v>
      </c>
      <c r="G12516" t="s">
        <v>56674</v>
      </c>
      <c r="I12516" t="s">
        <v>1148</v>
      </c>
      <c r="J12516" t="s">
        <v>56673</v>
      </c>
      <c r="K12516" t="s">
        <v>208</v>
      </c>
      <c r="L12516" t="s">
        <v>56672</v>
      </c>
      <c r="N12516" t="s">
        <v>208</v>
      </c>
      <c r="O12516" t="s">
        <v>476</v>
      </c>
      <c r="P12516" t="s">
        <v>476</v>
      </c>
    </row>
    <row r="12517" spans="1:16">
      <c r="A12517" s="484" t="s">
        <v>54190</v>
      </c>
      <c r="B12517" s="485" t="s">
        <v>54189</v>
      </c>
      <c r="C12517" t="s">
        <v>54188</v>
      </c>
      <c r="D12517" t="s">
        <v>54187</v>
      </c>
      <c r="E12517" t="str">
        <f t="shared" si="195"/>
        <v>465355 - GUSTAVE ROUSSY</v>
      </c>
      <c r="F12517" t="s">
        <v>5915</v>
      </c>
      <c r="G12517" t="s">
        <v>54186</v>
      </c>
      <c r="I12517" t="s">
        <v>10759</v>
      </c>
      <c r="J12517" t="s">
        <v>54185</v>
      </c>
      <c r="K12517" t="s">
        <v>54184</v>
      </c>
      <c r="L12517" t="s">
        <v>54183</v>
      </c>
      <c r="N12517" t="s">
        <v>208</v>
      </c>
      <c r="O12517" t="s">
        <v>476</v>
      </c>
      <c r="P12517" t="s">
        <v>476</v>
      </c>
    </row>
    <row r="12518" spans="1:16">
      <c r="A12518" s="484" t="s">
        <v>66060</v>
      </c>
      <c r="B12518" s="485" t="s">
        <v>66059</v>
      </c>
      <c r="C12518" t="s">
        <v>66058</v>
      </c>
      <c r="D12518" t="s">
        <v>66057</v>
      </c>
      <c r="E12518" t="str">
        <f t="shared" si="195"/>
        <v>595743 - GOETHE INSTITUT TOULOUSE</v>
      </c>
      <c r="F12518" t="s">
        <v>30816</v>
      </c>
      <c r="G12518" t="s">
        <v>66056</v>
      </c>
      <c r="H12518" t="s">
        <v>66055</v>
      </c>
      <c r="I12518" t="s">
        <v>603</v>
      </c>
      <c r="J12518" t="s">
        <v>66054</v>
      </c>
      <c r="K12518" t="s">
        <v>208</v>
      </c>
      <c r="L12518" t="s">
        <v>66053</v>
      </c>
      <c r="N12518" t="s">
        <v>208</v>
      </c>
      <c r="O12518" t="s">
        <v>476</v>
      </c>
      <c r="P12518" t="s">
        <v>476</v>
      </c>
    </row>
    <row r="12519" spans="1:16">
      <c r="A12519" s="484" t="s">
        <v>66072</v>
      </c>
      <c r="B12519" s="485" t="s">
        <v>66071</v>
      </c>
      <c r="C12519" t="s">
        <v>66058</v>
      </c>
      <c r="D12519" t="s">
        <v>66070</v>
      </c>
      <c r="E12519" t="str">
        <f t="shared" si="195"/>
        <v>16056 - GOETHE INSTITUT LYON</v>
      </c>
      <c r="F12519" t="s">
        <v>1513</v>
      </c>
      <c r="G12519" t="s">
        <v>66069</v>
      </c>
      <c r="I12519" t="s">
        <v>25816</v>
      </c>
      <c r="J12519" t="s">
        <v>66068</v>
      </c>
      <c r="K12519" t="s">
        <v>208</v>
      </c>
      <c r="L12519" t="s">
        <v>66067</v>
      </c>
      <c r="N12519" t="s">
        <v>208</v>
      </c>
      <c r="O12519" t="s">
        <v>476</v>
      </c>
      <c r="P12519" t="s">
        <v>476</v>
      </c>
    </row>
    <row r="12520" spans="1:16">
      <c r="A12520" s="484" t="s">
        <v>41320</v>
      </c>
      <c r="B12520" s="485" t="s">
        <v>41319</v>
      </c>
      <c r="C12520" t="s">
        <v>41318</v>
      </c>
      <c r="D12520" t="s">
        <v>41317</v>
      </c>
      <c r="E12520" t="str">
        <f t="shared" si="195"/>
        <v>606996 - LEPAFP OGEC EMILIE DE RODAT</v>
      </c>
      <c r="F12520" t="s">
        <v>1513</v>
      </c>
      <c r="G12520" t="s">
        <v>41316</v>
      </c>
      <c r="I12520" t="s">
        <v>41315</v>
      </c>
      <c r="J12520" t="s">
        <v>41314</v>
      </c>
      <c r="K12520" t="s">
        <v>208</v>
      </c>
      <c r="L12520" t="s">
        <v>41313</v>
      </c>
      <c r="N12520" t="s">
        <v>208</v>
      </c>
      <c r="O12520" t="s">
        <v>476</v>
      </c>
      <c r="P12520" t="s">
        <v>476</v>
      </c>
    </row>
    <row r="12521" spans="1:16">
      <c r="A12521" s="484" t="s">
        <v>99952</v>
      </c>
      <c r="B12521" s="485" t="s">
        <v>99951</v>
      </c>
      <c r="C12521" t="s">
        <v>99950</v>
      </c>
      <c r="D12521" t="s">
        <v>99949</v>
      </c>
      <c r="E12521" t="str">
        <f t="shared" si="195"/>
        <v>124163 - CPFP</v>
      </c>
      <c r="F12521" t="s">
        <v>1513</v>
      </c>
      <c r="G12521" t="s">
        <v>99948</v>
      </c>
      <c r="H12521" t="s">
        <v>99947</v>
      </c>
      <c r="I12521" t="s">
        <v>99946</v>
      </c>
      <c r="J12521" t="s">
        <v>99945</v>
      </c>
      <c r="K12521" t="s">
        <v>208</v>
      </c>
      <c r="L12521" t="s">
        <v>99944</v>
      </c>
      <c r="N12521" t="s">
        <v>208</v>
      </c>
      <c r="O12521" t="s">
        <v>476</v>
      </c>
      <c r="P12521" t="s">
        <v>476</v>
      </c>
    </row>
    <row r="12522" spans="1:16">
      <c r="A12522" s="484" t="s">
        <v>41126</v>
      </c>
      <c r="B12522" s="485" t="s">
        <v>41125</v>
      </c>
      <c r="C12522" t="s">
        <v>41124</v>
      </c>
      <c r="D12522" t="s">
        <v>41123</v>
      </c>
      <c r="E12522" t="str">
        <f t="shared" si="195"/>
        <v>575197 - ASSOCIATION EDUCATION POPULAIRE</v>
      </c>
      <c r="F12522" t="s">
        <v>1513</v>
      </c>
      <c r="G12522" t="s">
        <v>41122</v>
      </c>
      <c r="I12522" t="s">
        <v>4056</v>
      </c>
      <c r="J12522" t="s">
        <v>41121</v>
      </c>
      <c r="K12522" t="s">
        <v>208</v>
      </c>
      <c r="L12522" t="s">
        <v>41120</v>
      </c>
      <c r="N12522" t="s">
        <v>208</v>
      </c>
      <c r="O12522" t="s">
        <v>476</v>
      </c>
      <c r="P12522" t="s">
        <v>476</v>
      </c>
    </row>
    <row r="12523" spans="1:16">
      <c r="A12523" s="484" t="s">
        <v>41021</v>
      </c>
      <c r="B12523" s="485" t="s">
        <v>41020</v>
      </c>
      <c r="C12523" t="s">
        <v>41019</v>
      </c>
      <c r="D12523" t="s">
        <v>41018</v>
      </c>
      <c r="E12523" t="str">
        <f t="shared" si="195"/>
        <v>675155 - LYCEE PROF PRIVE ST MARIE BAGNOLS SUR CEZE</v>
      </c>
      <c r="F12523" t="s">
        <v>8653</v>
      </c>
      <c r="G12523" t="s">
        <v>41017</v>
      </c>
      <c r="I12523" t="s">
        <v>982</v>
      </c>
      <c r="J12523" t="s">
        <v>41016</v>
      </c>
      <c r="K12523" t="s">
        <v>208</v>
      </c>
      <c r="L12523" t="s">
        <v>41015</v>
      </c>
      <c r="N12523" t="s">
        <v>207</v>
      </c>
      <c r="O12523" t="s">
        <v>476</v>
      </c>
      <c r="P12523" t="s">
        <v>476</v>
      </c>
    </row>
    <row r="12524" spans="1:16">
      <c r="A12524" s="484" t="s">
        <v>43902</v>
      </c>
      <c r="B12524" s="485" t="s">
        <v>43901</v>
      </c>
      <c r="C12524" t="s">
        <v>43900</v>
      </c>
      <c r="D12524" t="s">
        <v>43899</v>
      </c>
      <c r="E12524" t="str">
        <f t="shared" si="195"/>
        <v>654413 - CDMA</v>
      </c>
      <c r="F12524" t="s">
        <v>510</v>
      </c>
      <c r="G12524" t="s">
        <v>43898</v>
      </c>
      <c r="I12524" t="s">
        <v>43897</v>
      </c>
      <c r="J12524" t="s">
        <v>43896</v>
      </c>
      <c r="K12524" t="s">
        <v>208</v>
      </c>
      <c r="L12524" t="s">
        <v>43895</v>
      </c>
      <c r="N12524" t="s">
        <v>208</v>
      </c>
      <c r="O12524" t="s">
        <v>476</v>
      </c>
      <c r="P12524" t="s">
        <v>476</v>
      </c>
    </row>
    <row r="12525" spans="1:16">
      <c r="A12525" s="484" t="s">
        <v>120032</v>
      </c>
      <c r="B12525" s="485" t="s">
        <v>120031</v>
      </c>
      <c r="C12525" t="s">
        <v>120030</v>
      </c>
      <c r="D12525" t="s">
        <v>120030</v>
      </c>
      <c r="E12525" t="str">
        <f t="shared" si="195"/>
        <v>603296 - ASSOCIATION OGEC CFA - CFC D'ALZON</v>
      </c>
      <c r="F12525" t="s">
        <v>49415</v>
      </c>
      <c r="G12525" t="s">
        <v>120029</v>
      </c>
      <c r="I12525" t="s">
        <v>1321</v>
      </c>
      <c r="J12525" t="s">
        <v>120028</v>
      </c>
      <c r="K12525" t="s">
        <v>208</v>
      </c>
      <c r="L12525" t="s">
        <v>120027</v>
      </c>
      <c r="N12525" t="s">
        <v>208</v>
      </c>
      <c r="O12525" t="s">
        <v>476</v>
      </c>
      <c r="P12525" t="s">
        <v>476</v>
      </c>
    </row>
    <row r="12526" spans="1:16">
      <c r="A12526" s="484" t="s">
        <v>31799</v>
      </c>
      <c r="B12526" s="485" t="s">
        <v>31798</v>
      </c>
      <c r="C12526" t="s">
        <v>31797</v>
      </c>
      <c r="D12526" t="s">
        <v>31796</v>
      </c>
      <c r="E12526" t="str">
        <f t="shared" si="195"/>
        <v>522727 - OGEC LYCEE SAINT VINCENT DE PAUL NIMES</v>
      </c>
      <c r="F12526" t="s">
        <v>19821</v>
      </c>
      <c r="G12526" t="s">
        <v>31795</v>
      </c>
      <c r="I12526" t="s">
        <v>1321</v>
      </c>
      <c r="J12526" t="s">
        <v>31794</v>
      </c>
      <c r="K12526" t="s">
        <v>208</v>
      </c>
      <c r="L12526" t="s">
        <v>31793</v>
      </c>
      <c r="N12526" t="s">
        <v>208</v>
      </c>
      <c r="O12526" t="s">
        <v>476</v>
      </c>
      <c r="P12526" t="s">
        <v>476</v>
      </c>
    </row>
    <row r="12527" spans="1:16">
      <c r="A12527" s="484" t="s">
        <v>116153</v>
      </c>
      <c r="B12527" s="485" t="s">
        <v>116152</v>
      </c>
      <c r="C12527" t="s">
        <v>116151</v>
      </c>
      <c r="D12527" t="s">
        <v>116150</v>
      </c>
      <c r="E12527" t="str">
        <f t="shared" si="195"/>
        <v>592547 - ACGLA</v>
      </c>
      <c r="F12527" t="s">
        <v>13098</v>
      </c>
      <c r="G12527" t="s">
        <v>116149</v>
      </c>
      <c r="H12527" t="s">
        <v>116148</v>
      </c>
      <c r="I12527" t="s">
        <v>1321</v>
      </c>
      <c r="J12527" t="s">
        <v>116147</v>
      </c>
      <c r="K12527" t="s">
        <v>208</v>
      </c>
      <c r="L12527" t="s">
        <v>116146</v>
      </c>
      <c r="N12527" t="s">
        <v>208</v>
      </c>
      <c r="O12527" t="s">
        <v>476</v>
      </c>
      <c r="P12527" t="s">
        <v>476</v>
      </c>
    </row>
    <row r="12528" spans="1:16">
      <c r="A12528" s="484" t="s">
        <v>47010</v>
      </c>
      <c r="B12528" s="485" t="s">
        <v>47009</v>
      </c>
      <c r="C12528" t="s">
        <v>47008</v>
      </c>
      <c r="D12528" t="s">
        <v>47008</v>
      </c>
      <c r="E12528" t="str">
        <f t="shared" si="195"/>
        <v>671484 - LA LIGUE DE L'ENSEIGNEMENT DU GARD</v>
      </c>
      <c r="F12528" t="s">
        <v>2884</v>
      </c>
      <c r="G12528" t="s">
        <v>47007</v>
      </c>
      <c r="I12528" t="s">
        <v>1321</v>
      </c>
      <c r="J12528" t="s">
        <v>47006</v>
      </c>
      <c r="K12528" t="s">
        <v>208</v>
      </c>
      <c r="L12528" t="s">
        <v>47005</v>
      </c>
      <c r="N12528" t="s">
        <v>208</v>
      </c>
      <c r="O12528" t="s">
        <v>476</v>
      </c>
      <c r="P12528" t="s">
        <v>476</v>
      </c>
    </row>
    <row r="12529" spans="1:16">
      <c r="A12529" s="484" t="s">
        <v>119852</v>
      </c>
      <c r="B12529" s="485" t="s">
        <v>119851</v>
      </c>
      <c r="C12529" t="s">
        <v>119850</v>
      </c>
      <c r="D12529" t="s">
        <v>119849</v>
      </c>
      <c r="E12529" t="str">
        <f t="shared" si="195"/>
        <v>538267 - ASSOCIATION PAUL BOUVIER - CROP ST HIPPOLYTE DU FORT</v>
      </c>
      <c r="F12529" t="s">
        <v>13493</v>
      </c>
      <c r="G12529" t="s">
        <v>119848</v>
      </c>
      <c r="H12529" t="s">
        <v>57751</v>
      </c>
      <c r="I12529" t="s">
        <v>39178</v>
      </c>
      <c r="J12529" t="s">
        <v>119847</v>
      </c>
      <c r="K12529" t="s">
        <v>208</v>
      </c>
      <c r="L12529" t="s">
        <v>119846</v>
      </c>
      <c r="N12529" t="s">
        <v>208</v>
      </c>
      <c r="O12529" t="s">
        <v>476</v>
      </c>
      <c r="P12529" t="s">
        <v>476</v>
      </c>
    </row>
    <row r="12530" spans="1:16">
      <c r="A12530" s="484" t="s">
        <v>52655</v>
      </c>
      <c r="B12530" s="485" t="s">
        <v>52654</v>
      </c>
      <c r="C12530" t="s">
        <v>52653</v>
      </c>
      <c r="D12530" t="s">
        <v>52652</v>
      </c>
      <c r="E12530" t="str">
        <f t="shared" si="195"/>
        <v>518414 - ISFEC</v>
      </c>
      <c r="F12530" t="s">
        <v>11063</v>
      </c>
      <c r="G12530" t="s">
        <v>52651</v>
      </c>
      <c r="H12530" t="s">
        <v>52650</v>
      </c>
      <c r="I12530" t="s">
        <v>1542</v>
      </c>
      <c r="J12530" t="s">
        <v>52649</v>
      </c>
      <c r="K12530" t="s">
        <v>208</v>
      </c>
      <c r="L12530" t="s">
        <v>52648</v>
      </c>
      <c r="N12530" t="s">
        <v>208</v>
      </c>
      <c r="O12530" t="s">
        <v>476</v>
      </c>
      <c r="P12530" t="s">
        <v>476</v>
      </c>
    </row>
    <row r="12531" spans="1:16">
      <c r="A12531" s="484" t="s">
        <v>63162</v>
      </c>
      <c r="B12531" s="485" t="s">
        <v>63161</v>
      </c>
      <c r="C12531" t="s">
        <v>63160</v>
      </c>
      <c r="D12531" t="s">
        <v>63159</v>
      </c>
      <c r="E12531" t="str">
        <f t="shared" si="195"/>
        <v>630937 - GPFHP CASTELNAU LE LEZ</v>
      </c>
      <c r="F12531" t="s">
        <v>41525</v>
      </c>
      <c r="G12531" t="s">
        <v>63158</v>
      </c>
      <c r="I12531" t="s">
        <v>7300</v>
      </c>
      <c r="J12531" t="s">
        <v>63157</v>
      </c>
      <c r="K12531" t="s">
        <v>208</v>
      </c>
      <c r="L12531" t="s">
        <v>63156</v>
      </c>
      <c r="N12531" t="s">
        <v>207</v>
      </c>
      <c r="O12531" t="s">
        <v>476</v>
      </c>
      <c r="P12531" t="s">
        <v>476</v>
      </c>
    </row>
    <row r="12532" spans="1:16">
      <c r="A12532" s="484" t="s">
        <v>6849</v>
      </c>
      <c r="B12532" s="485" t="s">
        <v>6848</v>
      </c>
      <c r="C12532" t="s">
        <v>6847</v>
      </c>
      <c r="D12532" t="s">
        <v>6846</v>
      </c>
      <c r="E12532" t="str">
        <f t="shared" si="195"/>
        <v>172390 - URIOPSS MONTPELLIER</v>
      </c>
      <c r="F12532" t="s">
        <v>707</v>
      </c>
      <c r="G12532" t="s">
        <v>6845</v>
      </c>
      <c r="H12532" t="s">
        <v>6844</v>
      </c>
      <c r="I12532" t="s">
        <v>1542</v>
      </c>
      <c r="J12532" t="s">
        <v>6843</v>
      </c>
      <c r="K12532" t="s">
        <v>208</v>
      </c>
      <c r="L12532" t="s">
        <v>6842</v>
      </c>
      <c r="N12532" t="s">
        <v>208</v>
      </c>
      <c r="O12532" t="s">
        <v>476</v>
      </c>
      <c r="P12532" t="s">
        <v>476</v>
      </c>
    </row>
    <row r="12533" spans="1:16">
      <c r="A12533" s="484" t="s">
        <v>34974</v>
      </c>
      <c r="B12533" s="485" t="s">
        <v>34973</v>
      </c>
      <c r="C12533" t="s">
        <v>34972</v>
      </c>
      <c r="D12533" t="s">
        <v>27698</v>
      </c>
      <c r="E12533" t="str">
        <f t="shared" si="195"/>
        <v>443323 - MFPF</v>
      </c>
      <c r="F12533" t="s">
        <v>34971</v>
      </c>
      <c r="G12533" t="s">
        <v>34970</v>
      </c>
      <c r="I12533" t="s">
        <v>1542</v>
      </c>
      <c r="J12533" t="s">
        <v>34969</v>
      </c>
      <c r="K12533" t="s">
        <v>208</v>
      </c>
      <c r="L12533" t="s">
        <v>34968</v>
      </c>
      <c r="N12533" t="s">
        <v>208</v>
      </c>
      <c r="O12533" t="s">
        <v>476</v>
      </c>
      <c r="P12533" t="s">
        <v>476</v>
      </c>
    </row>
    <row r="12534" spans="1:16">
      <c r="A12534" s="484" t="s">
        <v>125292</v>
      </c>
      <c r="B12534" s="485" t="s">
        <v>125291</v>
      </c>
      <c r="C12534" t="s">
        <v>125290</v>
      </c>
      <c r="D12534" t="s">
        <v>125289</v>
      </c>
      <c r="E12534" t="str">
        <f t="shared" si="195"/>
        <v>471800 - ALLFS CTRE D'EDUCATION MOTRICE MONTRODAT</v>
      </c>
      <c r="F12534" t="s">
        <v>104338</v>
      </c>
      <c r="G12534" t="s">
        <v>125288</v>
      </c>
      <c r="I12534" t="s">
        <v>125287</v>
      </c>
      <c r="J12534" t="s">
        <v>125286</v>
      </c>
      <c r="K12534" t="s">
        <v>208</v>
      </c>
      <c r="L12534" t="s">
        <v>125285</v>
      </c>
      <c r="N12534" t="s">
        <v>208</v>
      </c>
      <c r="O12534" t="s">
        <v>476</v>
      </c>
      <c r="P12534" t="s">
        <v>476</v>
      </c>
    </row>
    <row r="12535" spans="1:16">
      <c r="A12535" s="484" t="s">
        <v>79662</v>
      </c>
      <c r="B12535" s="485" t="s">
        <v>79661</v>
      </c>
      <c r="C12535" t="s">
        <v>79660</v>
      </c>
      <c r="D12535" t="s">
        <v>79659</v>
      </c>
      <c r="E12535" t="str">
        <f t="shared" si="195"/>
        <v>612522 - LYCEE NOTRE DAME</v>
      </c>
      <c r="F12535" t="s">
        <v>10495</v>
      </c>
      <c r="G12535" t="s">
        <v>79658</v>
      </c>
      <c r="H12535" t="s">
        <v>79657</v>
      </c>
      <c r="I12535" t="s">
        <v>7934</v>
      </c>
      <c r="J12535" t="s">
        <v>79656</v>
      </c>
      <c r="K12535" t="s">
        <v>208</v>
      </c>
      <c r="L12535" t="s">
        <v>79655</v>
      </c>
      <c r="N12535" t="s">
        <v>208</v>
      </c>
      <c r="O12535" t="s">
        <v>476</v>
      </c>
      <c r="P12535" t="s">
        <v>476</v>
      </c>
    </row>
    <row r="12536" spans="1:16">
      <c r="A12536" s="484" t="s">
        <v>91850</v>
      </c>
      <c r="B12536" s="485" t="s">
        <v>91849</v>
      </c>
      <c r="C12536" t="s">
        <v>91848</v>
      </c>
      <c r="D12536" t="s">
        <v>91847</v>
      </c>
      <c r="E12536" t="str">
        <f t="shared" si="195"/>
        <v>558540 - COTRAVAUX</v>
      </c>
      <c r="F12536" t="s">
        <v>1513</v>
      </c>
      <c r="G12536" t="s">
        <v>91846</v>
      </c>
      <c r="I12536" t="s">
        <v>1207</v>
      </c>
      <c r="J12536" t="s">
        <v>91845</v>
      </c>
      <c r="K12536" t="s">
        <v>208</v>
      </c>
      <c r="L12536" t="s">
        <v>91844</v>
      </c>
      <c r="N12536" t="s">
        <v>208</v>
      </c>
      <c r="O12536" t="s">
        <v>476</v>
      </c>
      <c r="P12536" t="s">
        <v>476</v>
      </c>
    </row>
    <row r="12537" spans="1:16">
      <c r="A12537" s="484" t="s">
        <v>31892</v>
      </c>
      <c r="B12537" s="485" t="s">
        <v>31891</v>
      </c>
      <c r="C12537" t="s">
        <v>31890</v>
      </c>
      <c r="D12537" t="s">
        <v>31889</v>
      </c>
      <c r="E12537" t="str">
        <f t="shared" si="195"/>
        <v>455519 - OGEC SAINT ANDRE</v>
      </c>
      <c r="F12537" t="s">
        <v>31888</v>
      </c>
      <c r="G12537" t="s">
        <v>31887</v>
      </c>
      <c r="I12537" t="s">
        <v>31886</v>
      </c>
      <c r="J12537" t="s">
        <v>31885</v>
      </c>
      <c r="K12537" t="s">
        <v>208</v>
      </c>
      <c r="L12537" t="s">
        <v>31884</v>
      </c>
      <c r="N12537" t="s">
        <v>208</v>
      </c>
      <c r="O12537" t="s">
        <v>476</v>
      </c>
      <c r="P12537" t="s">
        <v>476</v>
      </c>
    </row>
    <row r="12538" spans="1:16">
      <c r="A12538" s="484" t="s">
        <v>35315</v>
      </c>
      <c r="B12538" s="485" t="s">
        <v>35314</v>
      </c>
      <c r="C12538" t="s">
        <v>35313</v>
      </c>
      <c r="D12538" t="s">
        <v>35312</v>
      </c>
      <c r="E12538" t="str">
        <f t="shared" si="195"/>
        <v>581136 - MONTS DU LYONNAIS FORMATION</v>
      </c>
      <c r="F12538" t="s">
        <v>14901</v>
      </c>
      <c r="G12538" t="s">
        <v>35311</v>
      </c>
      <c r="H12538" t="s">
        <v>35310</v>
      </c>
      <c r="I12538" t="s">
        <v>35309</v>
      </c>
      <c r="J12538" t="s">
        <v>35308</v>
      </c>
      <c r="K12538" t="s">
        <v>208</v>
      </c>
      <c r="L12538" t="s">
        <v>35307</v>
      </c>
      <c r="N12538" t="s">
        <v>207</v>
      </c>
      <c r="O12538" t="s">
        <v>476</v>
      </c>
      <c r="P12538" t="s">
        <v>476</v>
      </c>
    </row>
    <row r="12539" spans="1:16">
      <c r="A12539" s="484" t="s">
        <v>40955</v>
      </c>
      <c r="B12539" s="485" t="s">
        <v>40954</v>
      </c>
      <c r="C12539" t="s">
        <v>40953</v>
      </c>
      <c r="D12539" t="s">
        <v>40952</v>
      </c>
      <c r="E12539" t="str">
        <f t="shared" si="195"/>
        <v>324401 - LTP LE PUITS DE L'AUNE FEURS</v>
      </c>
      <c r="F12539" t="s">
        <v>5505</v>
      </c>
      <c r="G12539" t="s">
        <v>40951</v>
      </c>
      <c r="I12539" t="s">
        <v>3532</v>
      </c>
      <c r="J12539" t="s">
        <v>40950</v>
      </c>
      <c r="K12539" t="s">
        <v>208</v>
      </c>
      <c r="L12539" t="s">
        <v>40949</v>
      </c>
      <c r="N12539" t="s">
        <v>208</v>
      </c>
      <c r="O12539" t="s">
        <v>476</v>
      </c>
      <c r="P12539" t="s">
        <v>476</v>
      </c>
    </row>
    <row r="12540" spans="1:16">
      <c r="A12540" s="484" t="s">
        <v>20405</v>
      </c>
      <c r="B12540" s="485" t="s">
        <v>20404</v>
      </c>
      <c r="C12540" t="s">
        <v>20403</v>
      </c>
      <c r="D12540" t="s">
        <v>20402</v>
      </c>
      <c r="E12540" t="str">
        <f t="shared" si="195"/>
        <v>392820 - STLN 42</v>
      </c>
      <c r="F12540" t="s">
        <v>2572</v>
      </c>
      <c r="G12540" t="s">
        <v>20401</v>
      </c>
      <c r="I12540" t="s">
        <v>13562</v>
      </c>
      <c r="J12540" t="s">
        <v>20400</v>
      </c>
      <c r="K12540" t="s">
        <v>208</v>
      </c>
      <c r="L12540" t="s">
        <v>20399</v>
      </c>
      <c r="N12540" t="s">
        <v>208</v>
      </c>
      <c r="O12540" t="s">
        <v>476</v>
      </c>
      <c r="P12540" t="s">
        <v>476</v>
      </c>
    </row>
    <row r="12541" spans="1:16">
      <c r="A12541" s="484" t="s">
        <v>39376</v>
      </c>
      <c r="B12541" s="485" t="s">
        <v>39375</v>
      </c>
      <c r="C12541" t="s">
        <v>39374</v>
      </c>
      <c r="D12541" t="s">
        <v>39373</v>
      </c>
      <c r="E12541" t="str">
        <f t="shared" si="195"/>
        <v>664881 - MFR ST CHAMOND</v>
      </c>
      <c r="F12541" t="s">
        <v>813</v>
      </c>
      <c r="G12541" t="s">
        <v>39372</v>
      </c>
      <c r="I12541" t="s">
        <v>23553</v>
      </c>
      <c r="J12541" t="s">
        <v>39371</v>
      </c>
      <c r="K12541" t="s">
        <v>208</v>
      </c>
      <c r="L12541" t="s">
        <v>39370</v>
      </c>
      <c r="N12541" t="s">
        <v>207</v>
      </c>
      <c r="O12541" t="s">
        <v>476</v>
      </c>
      <c r="P12541" t="s">
        <v>476</v>
      </c>
    </row>
    <row r="12542" spans="1:16">
      <c r="A12542" s="484" t="s">
        <v>84173</v>
      </c>
      <c r="B12542" s="485" t="s">
        <v>84172</v>
      </c>
      <c r="C12542" t="s">
        <v>84171</v>
      </c>
      <c r="D12542" t="s">
        <v>84170</v>
      </c>
      <c r="E12542" t="str">
        <f t="shared" si="195"/>
        <v>385396 - EPE 42 ST ETIENNE</v>
      </c>
      <c r="F12542" t="s">
        <v>1568</v>
      </c>
      <c r="G12542" t="s">
        <v>84169</v>
      </c>
      <c r="I12542" t="s">
        <v>959</v>
      </c>
      <c r="J12542" t="s">
        <v>84168</v>
      </c>
      <c r="K12542" t="s">
        <v>208</v>
      </c>
      <c r="L12542" t="s">
        <v>84167</v>
      </c>
      <c r="N12542" t="s">
        <v>208</v>
      </c>
      <c r="O12542" t="s">
        <v>476</v>
      </c>
      <c r="P12542" t="s">
        <v>476</v>
      </c>
    </row>
    <row r="12543" spans="1:16">
      <c r="A12543" s="484" t="s">
        <v>119159</v>
      </c>
      <c r="B12543" s="485" t="s">
        <v>119158</v>
      </c>
      <c r="C12543" t="s">
        <v>119157</v>
      </c>
      <c r="D12543" t="s">
        <v>119156</v>
      </c>
      <c r="E12543" t="str">
        <f t="shared" si="195"/>
        <v>405243 - ASS POUR L'ENFANT ET SA FAMILLE - IFAP ST ETIENNE</v>
      </c>
      <c r="F12543" t="s">
        <v>41678</v>
      </c>
      <c r="G12543" t="s">
        <v>119155</v>
      </c>
      <c r="I12543" t="s">
        <v>959</v>
      </c>
      <c r="J12543" t="s">
        <v>119154</v>
      </c>
      <c r="K12543" t="s">
        <v>208</v>
      </c>
      <c r="L12543" t="s">
        <v>119153</v>
      </c>
      <c r="N12543" t="s">
        <v>208</v>
      </c>
      <c r="O12543" t="s">
        <v>476</v>
      </c>
      <c r="P12543" t="s">
        <v>476</v>
      </c>
    </row>
    <row r="12544" spans="1:16">
      <c r="A12544" s="484" t="s">
        <v>20637</v>
      </c>
      <c r="B12544" s="485" t="s">
        <v>20636</v>
      </c>
      <c r="C12544" t="s">
        <v>20635</v>
      </c>
      <c r="D12544" t="s">
        <v>20634</v>
      </c>
      <c r="E12544" t="str">
        <f t="shared" si="195"/>
        <v>316581 - LYCEE PRIVE ST MICHEL ST ETIENNE</v>
      </c>
      <c r="F12544" t="s">
        <v>11120</v>
      </c>
      <c r="G12544" t="s">
        <v>20633</v>
      </c>
      <c r="I12544" t="s">
        <v>959</v>
      </c>
      <c r="J12544" t="s">
        <v>20632</v>
      </c>
      <c r="K12544" t="s">
        <v>208</v>
      </c>
      <c r="L12544" t="s">
        <v>20631</v>
      </c>
      <c r="N12544" t="s">
        <v>208</v>
      </c>
      <c r="O12544" t="s">
        <v>476</v>
      </c>
      <c r="P12544" t="s">
        <v>476</v>
      </c>
    </row>
    <row r="12545" spans="1:16">
      <c r="A12545" s="484" t="s">
        <v>31742</v>
      </c>
      <c r="B12545" s="485" t="s">
        <v>20636</v>
      </c>
      <c r="C12545" t="s">
        <v>31741</v>
      </c>
      <c r="D12545" t="s">
        <v>31741</v>
      </c>
      <c r="E12545" t="str">
        <f t="shared" si="195"/>
        <v>564710 - OGEC SEVIGNE DE SAINT MICHEL EDUCATION</v>
      </c>
      <c r="F12545" t="s">
        <v>12003</v>
      </c>
      <c r="G12545" t="s">
        <v>31740</v>
      </c>
      <c r="I12545" t="s">
        <v>959</v>
      </c>
      <c r="J12545" t="s">
        <v>31739</v>
      </c>
      <c r="K12545" t="s">
        <v>208</v>
      </c>
      <c r="L12545" t="s">
        <v>31738</v>
      </c>
      <c r="N12545" t="s">
        <v>207</v>
      </c>
      <c r="O12545" t="s">
        <v>476</v>
      </c>
      <c r="P12545" t="s">
        <v>476</v>
      </c>
    </row>
    <row r="12546" spans="1:16">
      <c r="A12546" s="484" t="s">
        <v>109469</v>
      </c>
      <c r="B12546" s="485" t="s">
        <v>109468</v>
      </c>
      <c r="C12546" t="s">
        <v>109467</v>
      </c>
      <c r="D12546" t="s">
        <v>109466</v>
      </c>
      <c r="E12546" t="str">
        <f t="shared" ref="E12546:E12609" si="196">_xlfn.CONCAT(L12546," - ",D12546)</f>
        <v>337961 - LYCEE HOTELIER RENOUVEAU</v>
      </c>
      <c r="F12546" t="s">
        <v>109465</v>
      </c>
      <c r="G12546" t="s">
        <v>109464</v>
      </c>
      <c r="H12546" t="s">
        <v>109463</v>
      </c>
      <c r="I12546" t="s">
        <v>109462</v>
      </c>
      <c r="J12546" t="s">
        <v>109461</v>
      </c>
      <c r="K12546" t="s">
        <v>208</v>
      </c>
      <c r="L12546" t="s">
        <v>109460</v>
      </c>
      <c r="N12546" t="s">
        <v>207</v>
      </c>
      <c r="O12546" t="s">
        <v>476</v>
      </c>
      <c r="P12546" t="s">
        <v>476</v>
      </c>
    </row>
    <row r="12547" spans="1:16">
      <c r="A12547" s="484" t="s">
        <v>108201</v>
      </c>
      <c r="B12547" s="485" t="s">
        <v>108200</v>
      </c>
      <c r="C12547" t="s">
        <v>108199</v>
      </c>
      <c r="D12547" t="s">
        <v>108198</v>
      </c>
      <c r="E12547" t="str">
        <f t="shared" si="196"/>
        <v>404950 - CTRE FORM CONTINUE LE MARAIS ST ETIENNE</v>
      </c>
      <c r="F12547" t="s">
        <v>13636</v>
      </c>
      <c r="G12547" t="s">
        <v>108197</v>
      </c>
      <c r="I12547" t="s">
        <v>959</v>
      </c>
      <c r="J12547" t="s">
        <v>108196</v>
      </c>
      <c r="K12547" t="s">
        <v>208</v>
      </c>
      <c r="L12547" t="s">
        <v>108195</v>
      </c>
      <c r="N12547" t="s">
        <v>208</v>
      </c>
      <c r="O12547" t="s">
        <v>476</v>
      </c>
      <c r="P12547" t="s">
        <v>476</v>
      </c>
    </row>
    <row r="12548" spans="1:16">
      <c r="A12548" s="484" t="s">
        <v>41148</v>
      </c>
      <c r="B12548" s="485" t="s">
        <v>41147</v>
      </c>
      <c r="C12548" t="s">
        <v>41146</v>
      </c>
      <c r="D12548" t="s">
        <v>41145</v>
      </c>
      <c r="E12548" t="str">
        <f t="shared" si="196"/>
        <v>370435 - LYCEE POLYVALENT PRIVE ST ETIENNE</v>
      </c>
      <c r="F12548" t="s">
        <v>16168</v>
      </c>
      <c r="G12548" t="s">
        <v>41144</v>
      </c>
      <c r="H12548" t="s">
        <v>41143</v>
      </c>
      <c r="I12548" t="s">
        <v>959</v>
      </c>
      <c r="J12548" t="s">
        <v>41142</v>
      </c>
      <c r="K12548" t="s">
        <v>208</v>
      </c>
      <c r="L12548" t="s">
        <v>41141</v>
      </c>
      <c r="N12548" t="s">
        <v>208</v>
      </c>
      <c r="O12548" t="s">
        <v>476</v>
      </c>
      <c r="P12548" t="s">
        <v>476</v>
      </c>
    </row>
    <row r="12549" spans="1:16">
      <c r="A12549" s="484" t="s">
        <v>64439</v>
      </c>
      <c r="B12549" s="485" t="s">
        <v>64438</v>
      </c>
      <c r="C12549" t="s">
        <v>64437</v>
      </c>
      <c r="D12549" t="s">
        <v>64437</v>
      </c>
      <c r="E12549" t="str">
        <f t="shared" si="196"/>
        <v>490910 - GROUPE DE FORMATION TEZENAS DU MONTCEL</v>
      </c>
      <c r="F12549" t="s">
        <v>2572</v>
      </c>
      <c r="G12549" t="s">
        <v>64436</v>
      </c>
      <c r="H12549" t="s">
        <v>64435</v>
      </c>
      <c r="I12549" t="s">
        <v>959</v>
      </c>
      <c r="J12549" t="s">
        <v>64434</v>
      </c>
      <c r="K12549" t="s">
        <v>208</v>
      </c>
      <c r="L12549" t="s">
        <v>64433</v>
      </c>
      <c r="N12549" t="s">
        <v>208</v>
      </c>
      <c r="O12549" t="s">
        <v>476</v>
      </c>
      <c r="P12549" t="s">
        <v>476</v>
      </c>
    </row>
    <row r="12550" spans="1:16">
      <c r="A12550" s="484" t="s">
        <v>93754</v>
      </c>
      <c r="B12550" s="485" t="s">
        <v>93753</v>
      </c>
      <c r="C12550" t="s">
        <v>93752</v>
      </c>
      <c r="D12550" t="s">
        <v>93751</v>
      </c>
      <c r="E12550" t="str">
        <f t="shared" si="196"/>
        <v>442872 - CDOS LOIRE</v>
      </c>
      <c r="F12550" t="s">
        <v>1568</v>
      </c>
      <c r="G12550" t="s">
        <v>93750</v>
      </c>
      <c r="I12550" t="s">
        <v>959</v>
      </c>
      <c r="J12550" t="s">
        <v>93749</v>
      </c>
      <c r="K12550" t="s">
        <v>208</v>
      </c>
      <c r="L12550" t="s">
        <v>93748</v>
      </c>
      <c r="N12550" t="s">
        <v>208</v>
      </c>
      <c r="O12550" t="s">
        <v>476</v>
      </c>
      <c r="P12550" t="s">
        <v>476</v>
      </c>
    </row>
    <row r="12551" spans="1:16">
      <c r="A12551" s="484" t="s">
        <v>91322</v>
      </c>
      <c r="B12551" s="485" t="s">
        <v>91321</v>
      </c>
      <c r="C12551" t="s">
        <v>91320</v>
      </c>
      <c r="D12551" t="s">
        <v>91320</v>
      </c>
      <c r="E12551" t="str">
        <f t="shared" si="196"/>
        <v>526721 - COURS SYNDICAUX PROFESSIONNELS DE COIFFURE</v>
      </c>
      <c r="F12551" t="s">
        <v>1568</v>
      </c>
      <c r="G12551" t="s">
        <v>91319</v>
      </c>
      <c r="H12551" t="s">
        <v>91318</v>
      </c>
      <c r="I12551" t="s">
        <v>959</v>
      </c>
      <c r="J12551" t="s">
        <v>91317</v>
      </c>
      <c r="K12551" t="s">
        <v>208</v>
      </c>
      <c r="L12551" t="s">
        <v>91316</v>
      </c>
      <c r="N12551" t="s">
        <v>208</v>
      </c>
      <c r="O12551" t="s">
        <v>476</v>
      </c>
      <c r="P12551" t="s">
        <v>476</v>
      </c>
    </row>
    <row r="12552" spans="1:16">
      <c r="A12552" s="484" t="s">
        <v>74172</v>
      </c>
      <c r="B12552" s="485" t="s">
        <v>74171</v>
      </c>
      <c r="C12552" t="s">
        <v>74170</v>
      </c>
      <c r="D12552" t="s">
        <v>74170</v>
      </c>
      <c r="E12552" t="str">
        <f t="shared" si="196"/>
        <v>660012 - FAMILLES RURALES FEDERATION DE LA LOIRE</v>
      </c>
      <c r="F12552" t="s">
        <v>26128</v>
      </c>
      <c r="G12552" t="s">
        <v>74169</v>
      </c>
      <c r="H12552" t="s">
        <v>74168</v>
      </c>
      <c r="I12552" t="s">
        <v>74167</v>
      </c>
      <c r="J12552" t="s">
        <v>74166</v>
      </c>
      <c r="K12552" t="s">
        <v>208</v>
      </c>
      <c r="L12552" t="s">
        <v>74165</v>
      </c>
      <c r="N12552" t="s">
        <v>208</v>
      </c>
      <c r="O12552" t="s">
        <v>476</v>
      </c>
      <c r="P12552" t="s">
        <v>476</v>
      </c>
    </row>
    <row r="12553" spans="1:16">
      <c r="A12553" s="484" t="s">
        <v>41363</v>
      </c>
      <c r="B12553" s="485" t="s">
        <v>41362</v>
      </c>
      <c r="C12553" t="s">
        <v>41361</v>
      </c>
      <c r="D12553" t="s">
        <v>41360</v>
      </c>
      <c r="E12553" t="str">
        <f t="shared" si="196"/>
        <v>563730 - LYCEE AGRICOLE PRIVE ST ANDRE SURY LE COMTAL</v>
      </c>
      <c r="F12553" t="s">
        <v>2572</v>
      </c>
      <c r="G12553" t="s">
        <v>41359</v>
      </c>
      <c r="I12553" t="s">
        <v>41358</v>
      </c>
      <c r="J12553" t="s">
        <v>41357</v>
      </c>
      <c r="K12553" t="s">
        <v>208</v>
      </c>
      <c r="L12553" t="s">
        <v>41356</v>
      </c>
      <c r="N12553" t="s">
        <v>208</v>
      </c>
      <c r="O12553" t="s">
        <v>476</v>
      </c>
      <c r="P12553" t="s">
        <v>476</v>
      </c>
    </row>
    <row r="12554" spans="1:16">
      <c r="A12554" s="484" t="s">
        <v>129921</v>
      </c>
      <c r="B12554" s="485" t="s">
        <v>129920</v>
      </c>
      <c r="C12554" t="s">
        <v>129919</v>
      </c>
      <c r="D12554" t="s">
        <v>129918</v>
      </c>
      <c r="E12554" t="str">
        <f t="shared" si="196"/>
        <v>487958 - ALPYSIA EPAGNY METZ TESSY</v>
      </c>
      <c r="F12554" t="s">
        <v>8866</v>
      </c>
      <c r="G12554" t="s">
        <v>129917</v>
      </c>
      <c r="I12554" t="s">
        <v>11589</v>
      </c>
      <c r="J12554" t="s">
        <v>129916</v>
      </c>
      <c r="K12554" t="s">
        <v>208</v>
      </c>
      <c r="L12554" t="s">
        <v>129915</v>
      </c>
      <c r="N12554" t="s">
        <v>208</v>
      </c>
      <c r="O12554" t="s">
        <v>476</v>
      </c>
      <c r="P12554" t="s">
        <v>476</v>
      </c>
    </row>
    <row r="12555" spans="1:16">
      <c r="A12555" s="484" t="s">
        <v>39033</v>
      </c>
      <c r="B12555" s="485" t="s">
        <v>39032</v>
      </c>
      <c r="C12555" t="s">
        <v>39031</v>
      </c>
      <c r="D12555" t="s">
        <v>39030</v>
      </c>
      <c r="E12555" t="str">
        <f t="shared" si="196"/>
        <v>600660 - MFR LES 5 CHEMINS MARGENCEL</v>
      </c>
      <c r="F12555" t="s">
        <v>7547</v>
      </c>
      <c r="G12555" t="s">
        <v>39029</v>
      </c>
      <c r="H12555" t="s">
        <v>39028</v>
      </c>
      <c r="I12555" t="s">
        <v>39027</v>
      </c>
      <c r="J12555" t="s">
        <v>39026</v>
      </c>
      <c r="K12555" t="s">
        <v>208</v>
      </c>
      <c r="L12555" t="s">
        <v>39025</v>
      </c>
      <c r="N12555" t="s">
        <v>208</v>
      </c>
      <c r="O12555" t="s">
        <v>476</v>
      </c>
      <c r="P12555" t="s">
        <v>476</v>
      </c>
    </row>
    <row r="12556" spans="1:16">
      <c r="A12556" s="484" t="s">
        <v>55036</v>
      </c>
      <c r="B12556" s="485" t="s">
        <v>55035</v>
      </c>
      <c r="C12556" t="s">
        <v>55034</v>
      </c>
      <c r="D12556" t="s">
        <v>55033</v>
      </c>
      <c r="E12556" t="str">
        <f t="shared" si="196"/>
        <v>558114 - ISETA ECA</v>
      </c>
      <c r="F12556" t="s">
        <v>7547</v>
      </c>
      <c r="G12556" t="s">
        <v>55032</v>
      </c>
      <c r="I12556" t="s">
        <v>29886</v>
      </c>
      <c r="J12556" t="s">
        <v>55031</v>
      </c>
      <c r="K12556" t="s">
        <v>208</v>
      </c>
      <c r="L12556" t="s">
        <v>55030</v>
      </c>
      <c r="N12556" t="s">
        <v>208</v>
      </c>
      <c r="O12556" t="s">
        <v>476</v>
      </c>
      <c r="P12556" t="s">
        <v>476</v>
      </c>
    </row>
    <row r="12557" spans="1:16">
      <c r="A12557" s="484" t="s">
        <v>40121</v>
      </c>
      <c r="B12557" s="485" t="s">
        <v>40120</v>
      </c>
      <c r="C12557" t="s">
        <v>40119</v>
      </c>
      <c r="D12557" t="s">
        <v>40118</v>
      </c>
      <c r="E12557" t="str">
        <f t="shared" si="196"/>
        <v>441363 - MFR LE CLOS DES BAZ</v>
      </c>
      <c r="F12557" t="s">
        <v>7547</v>
      </c>
      <c r="G12557" t="s">
        <v>40117</v>
      </c>
      <c r="H12557" t="s">
        <v>40116</v>
      </c>
      <c r="I12557" t="s">
        <v>39522</v>
      </c>
      <c r="J12557" t="s">
        <v>40115</v>
      </c>
      <c r="K12557" t="s">
        <v>208</v>
      </c>
      <c r="L12557" t="s">
        <v>40114</v>
      </c>
      <c r="N12557" t="s">
        <v>208</v>
      </c>
      <c r="O12557" t="s">
        <v>476</v>
      </c>
      <c r="P12557" t="s">
        <v>476</v>
      </c>
    </row>
    <row r="12558" spans="1:16">
      <c r="A12558" s="484" t="s">
        <v>39527</v>
      </c>
      <c r="B12558" s="485" t="s">
        <v>39526</v>
      </c>
      <c r="C12558" t="s">
        <v>39525</v>
      </c>
      <c r="D12558" t="s">
        <v>39524</v>
      </c>
      <c r="E12558" t="str">
        <f t="shared" si="196"/>
        <v>633343 - MFR LE BELVEDERE</v>
      </c>
      <c r="F12558" t="s">
        <v>8266</v>
      </c>
      <c r="G12558" t="s">
        <v>39523</v>
      </c>
      <c r="I12558" t="s">
        <v>39522</v>
      </c>
      <c r="J12558" t="s">
        <v>39521</v>
      </c>
      <c r="K12558" t="s">
        <v>208</v>
      </c>
      <c r="L12558" t="s">
        <v>39520</v>
      </c>
      <c r="N12558" t="s">
        <v>207</v>
      </c>
      <c r="O12558" t="s">
        <v>476</v>
      </c>
      <c r="P12558" t="s">
        <v>476</v>
      </c>
    </row>
    <row r="12559" spans="1:16">
      <c r="A12559" s="484" t="s">
        <v>119097</v>
      </c>
      <c r="B12559" s="485" t="s">
        <v>119091</v>
      </c>
      <c r="C12559" t="s">
        <v>119090</v>
      </c>
      <c r="D12559" t="s">
        <v>119096</v>
      </c>
      <c r="E12559" t="str">
        <f t="shared" si="196"/>
        <v>354752 - AISP - CRP CPO LA PASSERELLE</v>
      </c>
      <c r="F12559" t="s">
        <v>8706</v>
      </c>
      <c r="G12559" t="s">
        <v>119095</v>
      </c>
      <c r="I12559" t="s">
        <v>13808</v>
      </c>
      <c r="J12559" t="s">
        <v>119094</v>
      </c>
      <c r="K12559" t="s">
        <v>208</v>
      </c>
      <c r="L12559" t="s">
        <v>119093</v>
      </c>
      <c r="N12559" t="s">
        <v>208</v>
      </c>
      <c r="O12559" t="s">
        <v>476</v>
      </c>
      <c r="P12559" t="s">
        <v>476</v>
      </c>
    </row>
    <row r="12560" spans="1:16">
      <c r="A12560" s="484" t="s">
        <v>119092</v>
      </c>
      <c r="B12560" s="485" t="s">
        <v>119091</v>
      </c>
      <c r="C12560" t="s">
        <v>119090</v>
      </c>
      <c r="D12560" t="s">
        <v>119089</v>
      </c>
      <c r="E12560" t="str">
        <f t="shared" si="196"/>
        <v>591889 - CTRE RÉADAPTATION PROFESSIONNEL LENGLENNAZ DE L'AISP CLUSES</v>
      </c>
      <c r="F12560" t="s">
        <v>8706</v>
      </c>
      <c r="G12560" t="s">
        <v>119088</v>
      </c>
      <c r="H12560" t="s">
        <v>119087</v>
      </c>
      <c r="I12560" t="s">
        <v>12484</v>
      </c>
      <c r="J12560" t="s">
        <v>119086</v>
      </c>
      <c r="K12560" t="s">
        <v>208</v>
      </c>
      <c r="L12560" t="s">
        <v>119085</v>
      </c>
      <c r="N12560" t="s">
        <v>208</v>
      </c>
      <c r="O12560" t="s">
        <v>476</v>
      </c>
      <c r="P12560" t="s">
        <v>476</v>
      </c>
    </row>
    <row r="12561" spans="1:16">
      <c r="A12561" s="484" t="s">
        <v>19575</v>
      </c>
      <c r="B12561" s="485" t="s">
        <v>19574</v>
      </c>
      <c r="C12561" t="s">
        <v>19573</v>
      </c>
      <c r="D12561" t="s">
        <v>19573</v>
      </c>
      <c r="E12561" t="str">
        <f t="shared" si="196"/>
        <v>596735 - SAULNIER JEAN CLAUDE</v>
      </c>
      <c r="F12561" t="s">
        <v>2994</v>
      </c>
      <c r="G12561" t="s">
        <v>19572</v>
      </c>
      <c r="I12561" t="s">
        <v>18310</v>
      </c>
      <c r="J12561" t="s">
        <v>19571</v>
      </c>
      <c r="K12561" t="s">
        <v>208</v>
      </c>
      <c r="L12561" t="s">
        <v>19570</v>
      </c>
      <c r="N12561" t="s">
        <v>208</v>
      </c>
      <c r="O12561" t="s">
        <v>476</v>
      </c>
      <c r="P12561" t="s">
        <v>476</v>
      </c>
    </row>
    <row r="12562" spans="1:16">
      <c r="A12562" s="484" t="s">
        <v>74157</v>
      </c>
      <c r="B12562" s="485" t="s">
        <v>74156</v>
      </c>
      <c r="C12562" t="s">
        <v>74155</v>
      </c>
      <c r="D12562" t="s">
        <v>74155</v>
      </c>
      <c r="E12562" t="str">
        <f t="shared" si="196"/>
        <v>612145 - FAMILLES RURALES FEDERATION DEPARTEMENTALE DE L'AVEYRON</v>
      </c>
      <c r="F12562" t="s">
        <v>19592</v>
      </c>
      <c r="G12562" t="s">
        <v>74154</v>
      </c>
      <c r="H12562" t="s">
        <v>74153</v>
      </c>
      <c r="I12562" t="s">
        <v>7864</v>
      </c>
      <c r="J12562" t="s">
        <v>74152</v>
      </c>
      <c r="K12562" t="s">
        <v>208</v>
      </c>
      <c r="L12562" t="s">
        <v>74151</v>
      </c>
      <c r="N12562" t="s">
        <v>208</v>
      </c>
      <c r="O12562" t="s">
        <v>476</v>
      </c>
      <c r="P12562" t="s">
        <v>476</v>
      </c>
    </row>
    <row r="12563" spans="1:16">
      <c r="A12563" s="484" t="s">
        <v>123029</v>
      </c>
      <c r="B12563" s="485" t="s">
        <v>123028</v>
      </c>
      <c r="C12563" t="s">
        <v>123027</v>
      </c>
      <c r="D12563" t="s">
        <v>123026</v>
      </c>
      <c r="E12563" t="str">
        <f t="shared" si="196"/>
        <v>522144 - ADPSA 12 RODEZ</v>
      </c>
      <c r="F12563" t="s">
        <v>48265</v>
      </c>
      <c r="G12563" t="s">
        <v>123025</v>
      </c>
      <c r="H12563" t="s">
        <v>123024</v>
      </c>
      <c r="I12563" t="s">
        <v>7864</v>
      </c>
      <c r="J12563" t="s">
        <v>123023</v>
      </c>
      <c r="K12563" t="s">
        <v>208</v>
      </c>
      <c r="L12563" t="s">
        <v>123022</v>
      </c>
      <c r="N12563" t="s">
        <v>208</v>
      </c>
      <c r="O12563" t="s">
        <v>476</v>
      </c>
      <c r="P12563" t="s">
        <v>476</v>
      </c>
    </row>
    <row r="12564" spans="1:16">
      <c r="A12564" s="484" t="s">
        <v>123116</v>
      </c>
      <c r="B12564" s="485" t="s">
        <v>123115</v>
      </c>
      <c r="C12564" t="s">
        <v>123114</v>
      </c>
      <c r="D12564" t="s">
        <v>123113</v>
      </c>
      <c r="E12564" t="str">
        <f t="shared" si="196"/>
        <v>120789 - ASSAD</v>
      </c>
      <c r="F12564" t="s">
        <v>4732</v>
      </c>
      <c r="G12564" t="s">
        <v>123112</v>
      </c>
      <c r="I12564" t="s">
        <v>7864</v>
      </c>
      <c r="J12564" t="s">
        <v>123111</v>
      </c>
      <c r="K12564" t="s">
        <v>123110</v>
      </c>
      <c r="L12564" t="s">
        <v>123109</v>
      </c>
      <c r="N12564" t="s">
        <v>208</v>
      </c>
      <c r="O12564" t="s">
        <v>476</v>
      </c>
      <c r="P12564" t="s">
        <v>476</v>
      </c>
    </row>
    <row r="12565" spans="1:16">
      <c r="A12565" s="484" t="s">
        <v>121961</v>
      </c>
      <c r="B12565" s="485" t="s">
        <v>121960</v>
      </c>
      <c r="C12565" t="s">
        <v>121959</v>
      </c>
      <c r="D12565" t="s">
        <v>121959</v>
      </c>
      <c r="E12565" t="str">
        <f t="shared" si="196"/>
        <v>562099 - ASSOCIATION FAMILIALE L'OUSTAL</v>
      </c>
      <c r="F12565" t="s">
        <v>8202</v>
      </c>
      <c r="G12565" t="s">
        <v>121958</v>
      </c>
      <c r="I12565" t="s">
        <v>30980</v>
      </c>
      <c r="J12565" t="s">
        <v>121957</v>
      </c>
      <c r="K12565" t="s">
        <v>208</v>
      </c>
      <c r="L12565" t="s">
        <v>121956</v>
      </c>
      <c r="N12565" t="s">
        <v>208</v>
      </c>
      <c r="O12565" t="s">
        <v>476</v>
      </c>
      <c r="P12565" t="s">
        <v>476</v>
      </c>
    </row>
    <row r="12566" spans="1:16">
      <c r="A12566" s="484" t="s">
        <v>46820</v>
      </c>
      <c r="B12566" s="485" t="s">
        <v>46819</v>
      </c>
      <c r="C12566" t="s">
        <v>46818</v>
      </c>
      <c r="D12566" t="s">
        <v>46818</v>
      </c>
      <c r="E12566" t="str">
        <f t="shared" si="196"/>
        <v>463681 - LA PRADETTE</v>
      </c>
      <c r="F12566" t="s">
        <v>1554</v>
      </c>
      <c r="G12566" t="s">
        <v>46817</v>
      </c>
      <c r="I12566" t="s">
        <v>603</v>
      </c>
      <c r="J12566" t="s">
        <v>46816</v>
      </c>
      <c r="K12566" t="s">
        <v>208</v>
      </c>
      <c r="L12566" t="s">
        <v>46815</v>
      </c>
      <c r="N12566" t="s">
        <v>208</v>
      </c>
      <c r="O12566" t="s">
        <v>476</v>
      </c>
      <c r="P12566" t="s">
        <v>476</v>
      </c>
    </row>
    <row r="12567" spans="1:16">
      <c r="A12567" s="484" t="s">
        <v>40231</v>
      </c>
      <c r="B12567" s="485" t="s">
        <v>40230</v>
      </c>
      <c r="C12567" t="s">
        <v>40229</v>
      </c>
      <c r="D12567" t="s">
        <v>40228</v>
      </c>
      <c r="E12567" t="str">
        <f t="shared" si="196"/>
        <v>481099 - MJC DU SAINT-GAUDINOIS</v>
      </c>
      <c r="F12567" t="s">
        <v>1554</v>
      </c>
      <c r="G12567" t="s">
        <v>40227</v>
      </c>
      <c r="I12567" t="s">
        <v>28344</v>
      </c>
      <c r="J12567" t="s">
        <v>40226</v>
      </c>
      <c r="K12567" t="s">
        <v>208</v>
      </c>
      <c r="L12567" t="s">
        <v>40225</v>
      </c>
      <c r="N12567" t="s">
        <v>208</v>
      </c>
      <c r="O12567" t="s">
        <v>476</v>
      </c>
      <c r="P12567" t="s">
        <v>476</v>
      </c>
    </row>
    <row r="12568" spans="1:16">
      <c r="A12568" s="484" t="s">
        <v>57038</v>
      </c>
      <c r="B12568" s="485" t="s">
        <v>57037</v>
      </c>
      <c r="C12568" t="s">
        <v>57036</v>
      </c>
      <c r="D12568" t="s">
        <v>57035</v>
      </c>
      <c r="E12568" t="str">
        <f t="shared" si="196"/>
        <v>8370 - ICR TOULOUSE</v>
      </c>
      <c r="F12568" t="s">
        <v>9520</v>
      </c>
      <c r="G12568" t="s">
        <v>57034</v>
      </c>
      <c r="I12568" t="s">
        <v>603</v>
      </c>
      <c r="J12568" t="s">
        <v>57033</v>
      </c>
      <c r="K12568" t="s">
        <v>57032</v>
      </c>
      <c r="L12568" t="s">
        <v>57031</v>
      </c>
      <c r="N12568" t="s">
        <v>208</v>
      </c>
      <c r="O12568" t="s">
        <v>476</v>
      </c>
      <c r="P12568" t="s">
        <v>476</v>
      </c>
    </row>
    <row r="12569" spans="1:16">
      <c r="A12569" s="484" t="s">
        <v>57053</v>
      </c>
      <c r="B12569" s="485" t="s">
        <v>57052</v>
      </c>
      <c r="C12569" t="s">
        <v>57051</v>
      </c>
      <c r="D12569" t="s">
        <v>57051</v>
      </c>
      <c r="E12569" t="str">
        <f t="shared" si="196"/>
        <v>221030 - INSTITUT CATHOLIQUE DE TOULOUSE</v>
      </c>
      <c r="F12569" t="s">
        <v>2104</v>
      </c>
      <c r="G12569" t="s">
        <v>57050</v>
      </c>
      <c r="H12569" t="s">
        <v>57049</v>
      </c>
      <c r="I12569" t="s">
        <v>603</v>
      </c>
      <c r="J12569" t="s">
        <v>57048</v>
      </c>
      <c r="K12569" t="s">
        <v>208</v>
      </c>
      <c r="L12569" t="s">
        <v>57047</v>
      </c>
      <c r="N12569" t="s">
        <v>207</v>
      </c>
      <c r="O12569" t="s">
        <v>476</v>
      </c>
      <c r="P12569" t="s">
        <v>476</v>
      </c>
    </row>
    <row r="12570" spans="1:16">
      <c r="A12570" s="484" t="s">
        <v>73566</v>
      </c>
      <c r="B12570" s="485" t="s">
        <v>73565</v>
      </c>
      <c r="C12570" t="s">
        <v>73564</v>
      </c>
      <c r="D12570" t="s">
        <v>73563</v>
      </c>
      <c r="E12570" t="str">
        <f t="shared" si="196"/>
        <v>500707 - FCR TOULOUSE OCCITANIE PLAISANCE DU TOUCH</v>
      </c>
      <c r="F12570" t="s">
        <v>4522</v>
      </c>
      <c r="G12570" t="s">
        <v>73562</v>
      </c>
      <c r="I12570" t="s">
        <v>35808</v>
      </c>
      <c r="J12570" t="s">
        <v>73561</v>
      </c>
      <c r="K12570" t="s">
        <v>208</v>
      </c>
      <c r="L12570" t="s">
        <v>73560</v>
      </c>
      <c r="N12570" t="s">
        <v>208</v>
      </c>
      <c r="O12570" t="s">
        <v>476</v>
      </c>
      <c r="P12570" t="s">
        <v>476</v>
      </c>
    </row>
    <row r="12571" spans="1:16">
      <c r="A12571" s="484" t="s">
        <v>54031</v>
      </c>
      <c r="B12571" s="485" t="s">
        <v>54030</v>
      </c>
      <c r="C12571" t="s">
        <v>54029</v>
      </c>
      <c r="D12571" t="s">
        <v>54028</v>
      </c>
      <c r="E12571" t="str">
        <f t="shared" si="196"/>
        <v>86710 - INSTITUT DE FORMATION PERMANENTE LIMAYRAC</v>
      </c>
      <c r="F12571" t="s">
        <v>1554</v>
      </c>
      <c r="G12571" t="s">
        <v>54027</v>
      </c>
      <c r="H12571" t="s">
        <v>54026</v>
      </c>
      <c r="I12571" t="s">
        <v>603</v>
      </c>
      <c r="J12571" t="s">
        <v>54025</v>
      </c>
      <c r="K12571" t="s">
        <v>208</v>
      </c>
      <c r="L12571" t="s">
        <v>54024</v>
      </c>
      <c r="N12571" t="s">
        <v>208</v>
      </c>
      <c r="O12571" t="s">
        <v>476</v>
      </c>
      <c r="P12571" t="s">
        <v>476</v>
      </c>
    </row>
    <row r="12572" spans="1:16">
      <c r="A12572" s="484" t="s">
        <v>20821</v>
      </c>
      <c r="B12572" s="485" t="s">
        <v>20820</v>
      </c>
      <c r="C12572" t="s">
        <v>20819</v>
      </c>
      <c r="D12572" t="s">
        <v>20818</v>
      </c>
      <c r="E12572" t="str">
        <f t="shared" si="196"/>
        <v>633872 - SAAH CRIC ASSOCIATION TOULOUSE</v>
      </c>
      <c r="F12572" t="s">
        <v>20817</v>
      </c>
      <c r="G12572" t="s">
        <v>20816</v>
      </c>
      <c r="I12572" t="s">
        <v>603</v>
      </c>
      <c r="J12572" t="s">
        <v>20815</v>
      </c>
      <c r="K12572" t="s">
        <v>208</v>
      </c>
      <c r="L12572" t="s">
        <v>20814</v>
      </c>
      <c r="N12572" t="s">
        <v>207</v>
      </c>
      <c r="O12572" t="s">
        <v>476</v>
      </c>
      <c r="P12572" t="s">
        <v>476</v>
      </c>
    </row>
    <row r="12573" spans="1:16">
      <c r="A12573" s="484" t="s">
        <v>99838</v>
      </c>
      <c r="B12573" s="485" t="s">
        <v>20820</v>
      </c>
      <c r="C12573" t="s">
        <v>99837</v>
      </c>
      <c r="D12573" t="s">
        <v>99836</v>
      </c>
      <c r="E12573" t="str">
        <f t="shared" si="196"/>
        <v>496479 - CRIC ASSOCIATION</v>
      </c>
      <c r="F12573" t="s">
        <v>2945</v>
      </c>
      <c r="G12573" t="s">
        <v>99835</v>
      </c>
      <c r="I12573" t="s">
        <v>603</v>
      </c>
      <c r="J12573" t="s">
        <v>99834</v>
      </c>
      <c r="K12573" t="s">
        <v>208</v>
      </c>
      <c r="L12573" t="s">
        <v>99833</v>
      </c>
      <c r="N12573" t="s">
        <v>208</v>
      </c>
      <c r="O12573" t="s">
        <v>476</v>
      </c>
      <c r="P12573" t="s">
        <v>476</v>
      </c>
    </row>
    <row r="12574" spans="1:16">
      <c r="A12574" s="484" t="s">
        <v>63789</v>
      </c>
      <c r="C12574" t="s">
        <v>63788</v>
      </c>
      <c r="D12574" t="s">
        <v>63787</v>
      </c>
      <c r="E12574" t="str">
        <f t="shared" si="196"/>
        <v>8310 - GROUPE OCTANTIS - ASFO GRAND SUD TOULOUSE</v>
      </c>
      <c r="F12574" t="s">
        <v>51466</v>
      </c>
      <c r="G12574" t="s">
        <v>63786</v>
      </c>
      <c r="H12574" t="s">
        <v>63785</v>
      </c>
      <c r="I12574" t="s">
        <v>603</v>
      </c>
      <c r="J12574" t="s">
        <v>63784</v>
      </c>
      <c r="K12574" t="s">
        <v>63783</v>
      </c>
      <c r="L12574" t="s">
        <v>63782</v>
      </c>
      <c r="N12574" t="s">
        <v>208</v>
      </c>
      <c r="O12574" t="s">
        <v>476</v>
      </c>
      <c r="P12574" t="s">
        <v>476</v>
      </c>
    </row>
    <row r="12575" spans="1:16">
      <c r="A12575" s="484" t="s">
        <v>91023</v>
      </c>
      <c r="B12575" s="485" t="s">
        <v>91022</v>
      </c>
      <c r="C12575" t="s">
        <v>91021</v>
      </c>
      <c r="D12575" t="s">
        <v>91020</v>
      </c>
      <c r="E12575" t="str">
        <f t="shared" si="196"/>
        <v>508330 - CREPT FORMATION  TOULOUSE</v>
      </c>
      <c r="F12575" t="s">
        <v>11928</v>
      </c>
      <c r="G12575" t="s">
        <v>91019</v>
      </c>
      <c r="I12575" t="s">
        <v>603</v>
      </c>
      <c r="J12575" t="s">
        <v>91018</v>
      </c>
      <c r="K12575" t="s">
        <v>208</v>
      </c>
      <c r="L12575" t="s">
        <v>91017</v>
      </c>
      <c r="N12575" t="s">
        <v>208</v>
      </c>
      <c r="O12575" t="s">
        <v>476</v>
      </c>
      <c r="P12575" t="s">
        <v>476</v>
      </c>
    </row>
    <row r="12576" spans="1:16">
      <c r="A12576" s="484" t="s">
        <v>42710</v>
      </c>
      <c r="B12576" s="485" t="s">
        <v>42709</v>
      </c>
      <c r="C12576" t="s">
        <v>42708</v>
      </c>
      <c r="D12576" t="s">
        <v>42707</v>
      </c>
      <c r="E12576" t="str">
        <f t="shared" si="196"/>
        <v>596814 - LFO</v>
      </c>
      <c r="F12576" t="s">
        <v>2945</v>
      </c>
      <c r="G12576" t="s">
        <v>42706</v>
      </c>
      <c r="H12576" t="s">
        <v>42705</v>
      </c>
      <c r="I12576" t="s">
        <v>42704</v>
      </c>
      <c r="J12576" t="s">
        <v>42703</v>
      </c>
      <c r="K12576" t="s">
        <v>208</v>
      </c>
      <c r="L12576" t="s">
        <v>42702</v>
      </c>
      <c r="N12576" t="s">
        <v>208</v>
      </c>
      <c r="O12576" t="s">
        <v>476</v>
      </c>
      <c r="P12576" t="s">
        <v>476</v>
      </c>
    </row>
    <row r="12577" spans="1:16">
      <c r="A12577" s="484" t="s">
        <v>6892</v>
      </c>
      <c r="B12577" s="485" t="s">
        <v>6891</v>
      </c>
      <c r="C12577" t="s">
        <v>6890</v>
      </c>
      <c r="D12577" t="s">
        <v>6889</v>
      </c>
      <c r="E12577" t="str">
        <f t="shared" si="196"/>
        <v>334340 - LES FRANCAS D'OCCITANIE</v>
      </c>
      <c r="F12577" t="s">
        <v>1554</v>
      </c>
      <c r="G12577" t="s">
        <v>6888</v>
      </c>
      <c r="I12577" t="s">
        <v>603</v>
      </c>
      <c r="J12577" t="s">
        <v>6887</v>
      </c>
      <c r="K12577" t="s">
        <v>208</v>
      </c>
      <c r="L12577" t="s">
        <v>6886</v>
      </c>
      <c r="N12577" t="s">
        <v>208</v>
      </c>
      <c r="O12577" t="s">
        <v>476</v>
      </c>
      <c r="P12577" t="s">
        <v>476</v>
      </c>
    </row>
    <row r="12578" spans="1:16">
      <c r="A12578" s="484" t="s">
        <v>25439</v>
      </c>
      <c r="B12578" s="485" t="s">
        <v>25438</v>
      </c>
      <c r="C12578" t="s">
        <v>25437</v>
      </c>
      <c r="D12578" t="s">
        <v>25437</v>
      </c>
      <c r="E12578" t="str">
        <f t="shared" si="196"/>
        <v>530 - PROMOTION SANTE OCCITANIE</v>
      </c>
      <c r="F12578" t="s">
        <v>11972</v>
      </c>
      <c r="G12578" t="s">
        <v>25436</v>
      </c>
      <c r="H12578" t="s">
        <v>25435</v>
      </c>
      <c r="I12578" t="s">
        <v>603</v>
      </c>
      <c r="J12578" t="s">
        <v>25434</v>
      </c>
      <c r="K12578" t="s">
        <v>208</v>
      </c>
      <c r="L12578" t="s">
        <v>25433</v>
      </c>
      <c r="N12578" t="s">
        <v>208</v>
      </c>
      <c r="O12578" t="s">
        <v>476</v>
      </c>
      <c r="P12578" t="s">
        <v>476</v>
      </c>
    </row>
    <row r="12579" spans="1:16">
      <c r="A12579" s="484" t="s">
        <v>21122</v>
      </c>
      <c r="B12579" s="485" t="s">
        <v>21121</v>
      </c>
      <c r="C12579" t="s">
        <v>21120</v>
      </c>
      <c r="D12579" t="s">
        <v>21120</v>
      </c>
      <c r="E12579" t="str">
        <f t="shared" si="196"/>
        <v>600842 - ROUTE NOUVELLE ASSOCIATION</v>
      </c>
      <c r="F12579" t="s">
        <v>1487</v>
      </c>
      <c r="G12579" t="s">
        <v>21119</v>
      </c>
      <c r="H12579" t="s">
        <v>21118</v>
      </c>
      <c r="I12579" t="s">
        <v>603</v>
      </c>
      <c r="J12579" t="s">
        <v>21117</v>
      </c>
      <c r="K12579" t="s">
        <v>208</v>
      </c>
      <c r="L12579" t="s">
        <v>21116</v>
      </c>
      <c r="N12579" t="s">
        <v>208</v>
      </c>
      <c r="O12579" t="s">
        <v>476</v>
      </c>
      <c r="P12579" t="s">
        <v>476</v>
      </c>
    </row>
    <row r="12580" spans="1:16">
      <c r="A12580" s="484" t="s">
        <v>124102</v>
      </c>
      <c r="B12580" s="485" t="s">
        <v>124101</v>
      </c>
      <c r="C12580" t="s">
        <v>124100</v>
      </c>
      <c r="D12580" t="s">
        <v>124099</v>
      </c>
      <c r="E12580" t="str">
        <f t="shared" si="196"/>
        <v>106434 - CFPCT TOULOUSE</v>
      </c>
      <c r="F12580" t="s">
        <v>26641</v>
      </c>
      <c r="G12580" t="s">
        <v>124098</v>
      </c>
      <c r="H12580" t="s">
        <v>124097</v>
      </c>
      <c r="I12580" t="s">
        <v>603</v>
      </c>
      <c r="J12580" t="s">
        <v>124096</v>
      </c>
      <c r="K12580" t="s">
        <v>208</v>
      </c>
      <c r="L12580" t="s">
        <v>124095</v>
      </c>
      <c r="N12580" t="s">
        <v>207</v>
      </c>
      <c r="O12580" t="s">
        <v>476</v>
      </c>
      <c r="P12580" t="s">
        <v>476</v>
      </c>
    </row>
    <row r="12581" spans="1:16">
      <c r="A12581" s="484" t="s">
        <v>42617</v>
      </c>
      <c r="B12581" s="485" t="s">
        <v>42616</v>
      </c>
      <c r="C12581" t="s">
        <v>42615</v>
      </c>
      <c r="D12581" t="s">
        <v>42615</v>
      </c>
      <c r="E12581" t="str">
        <f t="shared" si="196"/>
        <v>509656 - LIGUE ENSEIGNEMENT FEDERATION DU GERS</v>
      </c>
      <c r="F12581" t="s">
        <v>2994</v>
      </c>
      <c r="G12581" t="s">
        <v>42614</v>
      </c>
      <c r="H12581" t="s">
        <v>42613</v>
      </c>
      <c r="I12581" t="s">
        <v>2153</v>
      </c>
      <c r="J12581" t="s">
        <v>42612</v>
      </c>
      <c r="K12581" t="s">
        <v>208</v>
      </c>
      <c r="L12581" t="s">
        <v>42611</v>
      </c>
      <c r="N12581" t="s">
        <v>208</v>
      </c>
      <c r="O12581" t="s">
        <v>476</v>
      </c>
      <c r="P12581" t="s">
        <v>476</v>
      </c>
    </row>
    <row r="12582" spans="1:16">
      <c r="A12582" s="484" t="s">
        <v>83116</v>
      </c>
      <c r="B12582" s="485" t="s">
        <v>83115</v>
      </c>
      <c r="C12582" t="s">
        <v>83114</v>
      </c>
      <c r="D12582" t="s">
        <v>83113</v>
      </c>
      <c r="E12582" t="str">
        <f t="shared" si="196"/>
        <v>490453 - OGEC ECOLE SECONDAIRE JEANNE D'ARC CENTRE D'ARC EN CIEL - OG</v>
      </c>
      <c r="F12582" t="s">
        <v>5956</v>
      </c>
      <c r="G12582" t="s">
        <v>83112</v>
      </c>
      <c r="I12582" t="s">
        <v>15014</v>
      </c>
      <c r="J12582" t="s">
        <v>83111</v>
      </c>
      <c r="K12582" t="s">
        <v>208</v>
      </c>
      <c r="L12582" t="s">
        <v>83110</v>
      </c>
      <c r="N12582" t="s">
        <v>208</v>
      </c>
      <c r="O12582" t="s">
        <v>476</v>
      </c>
      <c r="P12582" t="s">
        <v>476</v>
      </c>
    </row>
    <row r="12583" spans="1:16">
      <c r="A12583" s="484" t="s">
        <v>58238</v>
      </c>
      <c r="B12583" s="485" t="s">
        <v>58237</v>
      </c>
      <c r="C12583" t="s">
        <v>58236</v>
      </c>
      <c r="D12583" t="s">
        <v>58235</v>
      </c>
      <c r="E12583" t="str">
        <f t="shared" si="196"/>
        <v>385177 - MFR MIDI PYRENEES INEOPOLE FORMATION</v>
      </c>
      <c r="F12583" t="s">
        <v>3281</v>
      </c>
      <c r="G12583" t="s">
        <v>58234</v>
      </c>
      <c r="I12583" t="s">
        <v>58233</v>
      </c>
      <c r="J12583" t="s">
        <v>58232</v>
      </c>
      <c r="K12583" t="s">
        <v>208</v>
      </c>
      <c r="L12583" t="s">
        <v>58231</v>
      </c>
      <c r="N12583" t="s">
        <v>208</v>
      </c>
      <c r="O12583" t="s">
        <v>476</v>
      </c>
      <c r="P12583" t="s">
        <v>476</v>
      </c>
    </row>
    <row r="12584" spans="1:16">
      <c r="A12584" s="484" t="s">
        <v>107580</v>
      </c>
      <c r="B12584" s="485" t="s">
        <v>107579</v>
      </c>
      <c r="C12584" t="s">
        <v>107578</v>
      </c>
      <c r="D12584" t="s">
        <v>107577</v>
      </c>
      <c r="E12584" t="str">
        <f t="shared" si="196"/>
        <v>448000 - CFA DE MFR PEYREGOUX</v>
      </c>
      <c r="F12584" t="s">
        <v>3826</v>
      </c>
      <c r="G12584" t="s">
        <v>107576</v>
      </c>
      <c r="I12584" t="s">
        <v>107575</v>
      </c>
      <c r="J12584" t="s">
        <v>107574</v>
      </c>
      <c r="K12584" t="s">
        <v>208</v>
      </c>
      <c r="L12584" t="s">
        <v>107573</v>
      </c>
      <c r="N12584" t="s">
        <v>207</v>
      </c>
      <c r="O12584" t="s">
        <v>476</v>
      </c>
      <c r="P12584" t="s">
        <v>476</v>
      </c>
    </row>
    <row r="12585" spans="1:16">
      <c r="A12585" s="484" t="s">
        <v>41045</v>
      </c>
      <c r="B12585" s="485" t="s">
        <v>41044</v>
      </c>
      <c r="C12585" t="s">
        <v>41043</v>
      </c>
      <c r="D12585" t="s">
        <v>41042</v>
      </c>
      <c r="E12585" t="str">
        <f t="shared" si="196"/>
        <v>544796 - LEP PRIVE CLAIR FOYER ASSOCIATION CAUSSADE</v>
      </c>
      <c r="F12585" t="s">
        <v>9578</v>
      </c>
      <c r="G12585" t="s">
        <v>41041</v>
      </c>
      <c r="I12585" t="s">
        <v>41040</v>
      </c>
      <c r="J12585" t="s">
        <v>41039</v>
      </c>
      <c r="K12585" t="s">
        <v>208</v>
      </c>
      <c r="L12585" t="s">
        <v>41038</v>
      </c>
      <c r="N12585" t="s">
        <v>207</v>
      </c>
      <c r="O12585" t="s">
        <v>476</v>
      </c>
      <c r="P12585" t="s">
        <v>476</v>
      </c>
    </row>
    <row r="12586" spans="1:16">
      <c r="A12586" s="484" t="s">
        <v>54169</v>
      </c>
      <c r="B12586" s="485" t="s">
        <v>54168</v>
      </c>
      <c r="C12586" t="s">
        <v>54167</v>
      </c>
      <c r="D12586" t="s">
        <v>54166</v>
      </c>
      <c r="E12586" t="str">
        <f t="shared" si="196"/>
        <v>510257 - IHFB IFSI</v>
      </c>
      <c r="G12586" t="s">
        <v>54165</v>
      </c>
      <c r="H12586" t="s">
        <v>54164</v>
      </c>
      <c r="I12586" t="s">
        <v>1042</v>
      </c>
      <c r="J12586" t="s">
        <v>54163</v>
      </c>
      <c r="K12586" t="s">
        <v>208</v>
      </c>
      <c r="L12586" t="s">
        <v>54162</v>
      </c>
      <c r="N12586" t="s">
        <v>208</v>
      </c>
      <c r="O12586" t="s">
        <v>476</v>
      </c>
      <c r="P12586" t="s">
        <v>476</v>
      </c>
    </row>
    <row r="12587" spans="1:16">
      <c r="A12587" s="484" t="s">
        <v>61530</v>
      </c>
      <c r="B12587" s="485" t="s">
        <v>61529</v>
      </c>
      <c r="C12587" t="s">
        <v>61528</v>
      </c>
      <c r="D12587" t="s">
        <v>61527</v>
      </c>
      <c r="E12587" t="str">
        <f t="shared" si="196"/>
        <v>123110 - HILL-ROM PLUVIGNER</v>
      </c>
      <c r="F12587" t="s">
        <v>1037</v>
      </c>
      <c r="G12587" t="s">
        <v>61526</v>
      </c>
      <c r="H12587" t="s">
        <v>61525</v>
      </c>
      <c r="I12587" t="s">
        <v>61524</v>
      </c>
      <c r="J12587" t="s">
        <v>61523</v>
      </c>
      <c r="K12587" t="s">
        <v>208</v>
      </c>
      <c r="L12587" t="s">
        <v>61522</v>
      </c>
      <c r="N12587" t="s">
        <v>208</v>
      </c>
      <c r="O12587" t="s">
        <v>476</v>
      </c>
      <c r="P12587" t="s">
        <v>476</v>
      </c>
    </row>
    <row r="12588" spans="1:16">
      <c r="A12588" s="484" t="s">
        <v>60443</v>
      </c>
      <c r="B12588" s="485" t="s">
        <v>60436</v>
      </c>
      <c r="C12588" t="s">
        <v>60435</v>
      </c>
      <c r="D12588" t="s">
        <v>60442</v>
      </c>
      <c r="E12588" t="str">
        <f t="shared" si="196"/>
        <v>639916 - HSTV LAMBALLE ARMOR</v>
      </c>
      <c r="G12588" t="s">
        <v>60441</v>
      </c>
      <c r="I12588" t="s">
        <v>4101</v>
      </c>
      <c r="J12588" t="s">
        <v>60440</v>
      </c>
      <c r="K12588" t="s">
        <v>60439</v>
      </c>
      <c r="L12588" t="s">
        <v>60438</v>
      </c>
      <c r="N12588" t="s">
        <v>208</v>
      </c>
      <c r="O12588" t="s">
        <v>476</v>
      </c>
      <c r="P12588" t="s">
        <v>476</v>
      </c>
    </row>
    <row r="12589" spans="1:16">
      <c r="A12589" s="484" t="s">
        <v>60437</v>
      </c>
      <c r="B12589" s="485" t="s">
        <v>60436</v>
      </c>
      <c r="C12589" t="s">
        <v>60435</v>
      </c>
      <c r="D12589" t="s">
        <v>60434</v>
      </c>
      <c r="E12589" t="str">
        <f t="shared" si="196"/>
        <v>306903 - HSTV RENNES</v>
      </c>
      <c r="F12589" t="s">
        <v>19501</v>
      </c>
      <c r="G12589" t="s">
        <v>60433</v>
      </c>
      <c r="I12589" t="s">
        <v>3364</v>
      </c>
      <c r="J12589" t="s">
        <v>60432</v>
      </c>
      <c r="K12589" t="s">
        <v>208</v>
      </c>
      <c r="L12589" t="s">
        <v>60431</v>
      </c>
      <c r="N12589" t="s">
        <v>208</v>
      </c>
      <c r="O12589" t="s">
        <v>476</v>
      </c>
      <c r="P12589" t="s">
        <v>476</v>
      </c>
    </row>
    <row r="12590" spans="1:16">
      <c r="A12590" s="484" t="s">
        <v>39024</v>
      </c>
      <c r="B12590" s="485" t="s">
        <v>39023</v>
      </c>
      <c r="C12590" t="s">
        <v>39022</v>
      </c>
      <c r="D12590" t="s">
        <v>39021</v>
      </c>
      <c r="E12590" t="str">
        <f t="shared" si="196"/>
        <v>517800 - MFR LOUDEAC</v>
      </c>
      <c r="F12590" t="s">
        <v>20349</v>
      </c>
      <c r="G12590" t="s">
        <v>39020</v>
      </c>
      <c r="I12590" t="s">
        <v>18368</v>
      </c>
      <c r="J12590" t="s">
        <v>39019</v>
      </c>
      <c r="K12590" t="s">
        <v>208</v>
      </c>
      <c r="L12590" t="s">
        <v>39018</v>
      </c>
      <c r="N12590" t="s">
        <v>207</v>
      </c>
      <c r="O12590" t="s">
        <v>476</v>
      </c>
      <c r="P12590" t="s">
        <v>476</v>
      </c>
    </row>
    <row r="12591" spans="1:16">
      <c r="A12591" s="484" t="s">
        <v>114859</v>
      </c>
      <c r="B12591" s="485" t="s">
        <v>114852</v>
      </c>
      <c r="C12591" t="s">
        <v>114851</v>
      </c>
      <c r="D12591" t="s">
        <v>114858</v>
      </c>
      <c r="E12591" t="str">
        <f t="shared" si="196"/>
        <v>631474 - BATIMENT CFA BRETAGNE ST GREGOIRE</v>
      </c>
      <c r="F12591" t="s">
        <v>1504</v>
      </c>
      <c r="G12591" t="s">
        <v>114857</v>
      </c>
      <c r="H12591" t="s">
        <v>114856</v>
      </c>
      <c r="I12591" t="s">
        <v>2301</v>
      </c>
      <c r="J12591" t="s">
        <v>114855</v>
      </c>
      <c r="K12591" t="s">
        <v>208</v>
      </c>
      <c r="L12591" t="s">
        <v>114854</v>
      </c>
      <c r="N12591" t="s">
        <v>207</v>
      </c>
      <c r="O12591" t="s">
        <v>476</v>
      </c>
      <c r="P12591" t="s">
        <v>476</v>
      </c>
    </row>
    <row r="12592" spans="1:16">
      <c r="A12592" s="484" t="s">
        <v>114853</v>
      </c>
      <c r="B12592" s="485" t="s">
        <v>114852</v>
      </c>
      <c r="C12592" t="s">
        <v>114851</v>
      </c>
      <c r="D12592" t="s">
        <v>114850</v>
      </c>
      <c r="E12592" t="str">
        <f t="shared" si="196"/>
        <v>542866 - BATIMENT CFA RENNES</v>
      </c>
      <c r="F12592" t="s">
        <v>18971</v>
      </c>
      <c r="G12592" t="s">
        <v>80253</v>
      </c>
      <c r="I12592" t="s">
        <v>3364</v>
      </c>
      <c r="J12592" t="s">
        <v>114849</v>
      </c>
      <c r="K12592" t="s">
        <v>208</v>
      </c>
      <c r="L12592" t="s">
        <v>114848</v>
      </c>
      <c r="N12592" t="s">
        <v>207</v>
      </c>
      <c r="O12592" t="s">
        <v>476</v>
      </c>
      <c r="P12592" t="s">
        <v>114847</v>
      </c>
    </row>
    <row r="12593" spans="1:16">
      <c r="A12593" s="484" t="s">
        <v>120709</v>
      </c>
      <c r="B12593" s="485" t="s">
        <v>120708</v>
      </c>
      <c r="C12593" t="s">
        <v>120707</v>
      </c>
      <c r="D12593" t="s">
        <v>120706</v>
      </c>
      <c r="E12593" t="str">
        <f t="shared" si="196"/>
        <v>544838 - ASSOCIATION LES GENETS D'OR ST MARTIN DES CHAMPS</v>
      </c>
      <c r="F12593" t="s">
        <v>8302</v>
      </c>
      <c r="G12593" t="s">
        <v>120705</v>
      </c>
      <c r="H12593" t="s">
        <v>120704</v>
      </c>
      <c r="I12593" t="s">
        <v>120703</v>
      </c>
      <c r="J12593" t="s">
        <v>120702</v>
      </c>
      <c r="K12593" t="s">
        <v>208</v>
      </c>
      <c r="L12593" t="s">
        <v>120701</v>
      </c>
      <c r="N12593" t="s">
        <v>208</v>
      </c>
      <c r="O12593" t="s">
        <v>476</v>
      </c>
      <c r="P12593" t="s">
        <v>476</v>
      </c>
    </row>
    <row r="12594" spans="1:16">
      <c r="A12594" s="484" t="s">
        <v>71697</v>
      </c>
      <c r="B12594" s="485" t="s">
        <v>71696</v>
      </c>
      <c r="C12594" t="s">
        <v>71695</v>
      </c>
      <c r="D12594" t="s">
        <v>71695</v>
      </c>
      <c r="E12594" t="str">
        <f t="shared" si="196"/>
        <v>6932 - FONDATION ILDYS</v>
      </c>
      <c r="F12594" t="s">
        <v>55208</v>
      </c>
      <c r="G12594" t="s">
        <v>71694</v>
      </c>
      <c r="I12594" t="s">
        <v>71693</v>
      </c>
      <c r="J12594" t="s">
        <v>71692</v>
      </c>
      <c r="K12594" t="s">
        <v>71691</v>
      </c>
      <c r="L12594" t="s">
        <v>71690</v>
      </c>
      <c r="N12594" t="s">
        <v>208</v>
      </c>
      <c r="O12594" t="s">
        <v>476</v>
      </c>
      <c r="P12594" t="s">
        <v>476</v>
      </c>
    </row>
    <row r="12595" spans="1:16">
      <c r="A12595" s="484" t="s">
        <v>39276</v>
      </c>
      <c r="B12595" s="485" t="s">
        <v>39275</v>
      </c>
      <c r="C12595" t="s">
        <v>39239</v>
      </c>
      <c r="D12595" t="s">
        <v>39274</v>
      </c>
      <c r="E12595" t="str">
        <f t="shared" si="196"/>
        <v>658820 - MFR GOVEN</v>
      </c>
      <c r="F12595" t="s">
        <v>9340</v>
      </c>
      <c r="G12595" t="s">
        <v>39273</v>
      </c>
      <c r="I12595" t="s">
        <v>39272</v>
      </c>
      <c r="J12595" t="s">
        <v>39271</v>
      </c>
      <c r="K12595" t="s">
        <v>208</v>
      </c>
      <c r="L12595" t="s">
        <v>39270</v>
      </c>
      <c r="N12595" t="s">
        <v>207</v>
      </c>
      <c r="O12595" t="s">
        <v>476</v>
      </c>
      <c r="P12595" t="s">
        <v>476</v>
      </c>
    </row>
    <row r="12596" spans="1:16">
      <c r="A12596" s="484" t="s">
        <v>71867</v>
      </c>
      <c r="B12596" s="485" t="s">
        <v>71866</v>
      </c>
      <c r="C12596" t="s">
        <v>71865</v>
      </c>
      <c r="D12596" t="s">
        <v>71864</v>
      </c>
      <c r="E12596" t="str">
        <f t="shared" si="196"/>
        <v>146626 - CENTRE EUGENE MARQUIS - IFOREM</v>
      </c>
      <c r="F12596" t="s">
        <v>1021</v>
      </c>
      <c r="G12596" t="s">
        <v>71863</v>
      </c>
      <c r="I12596" t="s">
        <v>3364</v>
      </c>
      <c r="J12596" t="s">
        <v>71862</v>
      </c>
      <c r="K12596" t="s">
        <v>71861</v>
      </c>
      <c r="L12596" t="s">
        <v>71860</v>
      </c>
      <c r="N12596" t="s">
        <v>208</v>
      </c>
      <c r="O12596" t="s">
        <v>476</v>
      </c>
      <c r="P12596" t="s">
        <v>476</v>
      </c>
    </row>
    <row r="12597" spans="1:16">
      <c r="A12597" s="484" t="s">
        <v>122170</v>
      </c>
      <c r="B12597" s="485" t="s">
        <v>122169</v>
      </c>
      <c r="C12597" t="s">
        <v>122168</v>
      </c>
      <c r="D12597" t="s">
        <v>122168</v>
      </c>
      <c r="E12597" t="str">
        <f t="shared" si="196"/>
        <v>458703 - ASSOCIATION ECOLE JEANNE D'ARC</v>
      </c>
      <c r="F12597" t="s">
        <v>15198</v>
      </c>
      <c r="G12597" t="s">
        <v>122167</v>
      </c>
      <c r="H12597" t="s">
        <v>104081</v>
      </c>
      <c r="I12597" t="s">
        <v>3364</v>
      </c>
      <c r="J12597" t="s">
        <v>122166</v>
      </c>
      <c r="K12597" t="s">
        <v>208</v>
      </c>
      <c r="L12597" t="s">
        <v>122165</v>
      </c>
      <c r="N12597" t="s">
        <v>208</v>
      </c>
      <c r="O12597" t="s">
        <v>476</v>
      </c>
      <c r="P12597" t="s">
        <v>122164</v>
      </c>
    </row>
    <row r="12598" spans="1:16">
      <c r="A12598" s="484" t="s">
        <v>120992</v>
      </c>
      <c r="B12598" s="485" t="s">
        <v>120991</v>
      </c>
      <c r="C12598" t="s">
        <v>120990</v>
      </c>
      <c r="D12598" t="s">
        <v>120989</v>
      </c>
      <c r="E12598" t="str">
        <f t="shared" si="196"/>
        <v>320675 - IFPEK</v>
      </c>
      <c r="F12598" t="s">
        <v>40411</v>
      </c>
      <c r="G12598" t="s">
        <v>120988</v>
      </c>
      <c r="I12598" t="s">
        <v>3364</v>
      </c>
      <c r="J12598" t="s">
        <v>120987</v>
      </c>
      <c r="K12598" t="s">
        <v>120986</v>
      </c>
      <c r="L12598" t="s">
        <v>120985</v>
      </c>
      <c r="N12598" t="s">
        <v>208</v>
      </c>
      <c r="O12598" t="s">
        <v>476</v>
      </c>
      <c r="P12598" t="s">
        <v>476</v>
      </c>
    </row>
    <row r="12599" spans="1:16">
      <c r="A12599" s="484" t="s">
        <v>63643</v>
      </c>
      <c r="B12599" s="485" t="s">
        <v>63642</v>
      </c>
      <c r="C12599" t="s">
        <v>63641</v>
      </c>
      <c r="D12599" t="s">
        <v>63640</v>
      </c>
      <c r="E12599" t="str">
        <f t="shared" si="196"/>
        <v>489827 - CFPC LA LANDE DU BREIL</v>
      </c>
      <c r="F12599" t="s">
        <v>9019</v>
      </c>
      <c r="G12599" t="s">
        <v>63639</v>
      </c>
      <c r="H12599" t="s">
        <v>26063</v>
      </c>
      <c r="I12599" t="s">
        <v>3364</v>
      </c>
      <c r="J12599" t="s">
        <v>63638</v>
      </c>
      <c r="K12599" t="s">
        <v>208</v>
      </c>
      <c r="L12599" t="s">
        <v>63637</v>
      </c>
      <c r="N12599" t="s">
        <v>208</v>
      </c>
      <c r="O12599" t="s">
        <v>476</v>
      </c>
      <c r="P12599" t="s">
        <v>476</v>
      </c>
    </row>
    <row r="12600" spans="1:16">
      <c r="A12600" s="484" t="s">
        <v>42745</v>
      </c>
      <c r="B12600" s="485" t="s">
        <v>42744</v>
      </c>
      <c r="C12600" t="s">
        <v>42743</v>
      </c>
      <c r="D12600" t="s">
        <v>42743</v>
      </c>
      <c r="E12600" t="str">
        <f t="shared" si="196"/>
        <v>535631 - LIGUE DE BRETAGNE DE FOOTBALL</v>
      </c>
      <c r="F12600" t="s">
        <v>18681</v>
      </c>
      <c r="G12600" t="s">
        <v>42742</v>
      </c>
      <c r="H12600" t="s">
        <v>42741</v>
      </c>
      <c r="I12600" t="s">
        <v>2301</v>
      </c>
      <c r="J12600" t="s">
        <v>42740</v>
      </c>
      <c r="K12600" t="s">
        <v>208</v>
      </c>
      <c r="L12600" t="s">
        <v>42739</v>
      </c>
      <c r="N12600" t="s">
        <v>208</v>
      </c>
      <c r="O12600" t="s">
        <v>476</v>
      </c>
      <c r="P12600" t="s">
        <v>476</v>
      </c>
    </row>
    <row r="12601" spans="1:16">
      <c r="A12601" s="484" t="s">
        <v>99152</v>
      </c>
      <c r="B12601" s="485" t="s">
        <v>99151</v>
      </c>
      <c r="C12601" t="s">
        <v>99150</v>
      </c>
      <c r="D12601" t="s">
        <v>99150</v>
      </c>
      <c r="E12601" t="str">
        <f t="shared" si="196"/>
        <v>682561 - CERCLE PAUL BERT SOC SPORT</v>
      </c>
      <c r="F12601" t="s">
        <v>13578</v>
      </c>
      <c r="G12601" t="s">
        <v>99149</v>
      </c>
      <c r="I12601" t="s">
        <v>3364</v>
      </c>
      <c r="J12601" t="s">
        <v>99148</v>
      </c>
      <c r="K12601" t="s">
        <v>208</v>
      </c>
      <c r="L12601" t="s">
        <v>99147</v>
      </c>
      <c r="N12601" t="s">
        <v>208</v>
      </c>
      <c r="O12601" t="s">
        <v>476</v>
      </c>
      <c r="P12601" t="s">
        <v>476</v>
      </c>
    </row>
    <row r="12602" spans="1:16">
      <c r="A12602" s="484" t="s">
        <v>55532</v>
      </c>
      <c r="B12602" s="485" t="s">
        <v>55531</v>
      </c>
      <c r="C12602" t="s">
        <v>55530</v>
      </c>
      <c r="D12602" t="s">
        <v>55530</v>
      </c>
      <c r="E12602" t="str">
        <f t="shared" si="196"/>
        <v>417890 - INSTITUT DE PARASITOLOGIE</v>
      </c>
      <c r="F12602" t="s">
        <v>11583</v>
      </c>
      <c r="G12602" t="s">
        <v>55529</v>
      </c>
      <c r="I12602" t="s">
        <v>3364</v>
      </c>
      <c r="J12602" t="s">
        <v>55528</v>
      </c>
      <c r="K12602" t="s">
        <v>208</v>
      </c>
      <c r="L12602" t="s">
        <v>55527</v>
      </c>
      <c r="N12602" t="s">
        <v>208</v>
      </c>
      <c r="O12602" t="s">
        <v>476</v>
      </c>
      <c r="P12602" t="s">
        <v>476</v>
      </c>
    </row>
    <row r="12603" spans="1:16">
      <c r="A12603" s="484" t="s">
        <v>110858</v>
      </c>
      <c r="B12603" s="485" t="s">
        <v>110857</v>
      </c>
      <c r="C12603" t="s">
        <v>110856</v>
      </c>
      <c r="D12603" t="s">
        <v>110855</v>
      </c>
      <c r="E12603" t="str">
        <f t="shared" si="196"/>
        <v>449155 - CARSAT BRETAGNE</v>
      </c>
      <c r="F12603" t="s">
        <v>15198</v>
      </c>
      <c r="G12603" t="s">
        <v>110854</v>
      </c>
      <c r="I12603" t="s">
        <v>3364</v>
      </c>
      <c r="K12603" t="s">
        <v>208</v>
      </c>
      <c r="L12603" t="s">
        <v>110853</v>
      </c>
      <c r="N12603" t="s">
        <v>208</v>
      </c>
      <c r="O12603" t="s">
        <v>476</v>
      </c>
      <c r="P12603" t="s">
        <v>476</v>
      </c>
    </row>
    <row r="12604" spans="1:16">
      <c r="A12604" s="484" t="s">
        <v>7028</v>
      </c>
      <c r="B12604" s="485" t="s">
        <v>7027</v>
      </c>
      <c r="C12604" t="s">
        <v>7026</v>
      </c>
      <c r="D12604" t="s">
        <v>7025</v>
      </c>
      <c r="E12604" t="str">
        <f t="shared" si="196"/>
        <v>555381 - URIOPSS BRETAGNE</v>
      </c>
      <c r="F12604" t="s">
        <v>7024</v>
      </c>
      <c r="G12604" t="s">
        <v>7023</v>
      </c>
      <c r="I12604" t="s">
        <v>3364</v>
      </c>
      <c r="K12604" t="s">
        <v>208</v>
      </c>
      <c r="L12604" t="s">
        <v>7022</v>
      </c>
      <c r="N12604" t="s">
        <v>208</v>
      </c>
      <c r="O12604" t="s">
        <v>476</v>
      </c>
      <c r="P12604" t="s">
        <v>476</v>
      </c>
    </row>
    <row r="12605" spans="1:16">
      <c r="A12605" s="484" t="s">
        <v>72691</v>
      </c>
      <c r="B12605" s="485" t="s">
        <v>72690</v>
      </c>
      <c r="C12605" t="s">
        <v>72689</v>
      </c>
      <c r="D12605" t="s">
        <v>72688</v>
      </c>
      <c r="E12605" t="str">
        <f t="shared" si="196"/>
        <v>544206 - FEDERATION REGIONALE DES MJC DE BRETAGNE RENNES</v>
      </c>
      <c r="F12605" t="s">
        <v>9019</v>
      </c>
      <c r="G12605" t="s">
        <v>72687</v>
      </c>
      <c r="I12605" t="s">
        <v>3364</v>
      </c>
      <c r="J12605" t="s">
        <v>72686</v>
      </c>
      <c r="K12605" t="s">
        <v>208</v>
      </c>
      <c r="L12605" t="s">
        <v>72685</v>
      </c>
      <c r="N12605" t="s">
        <v>208</v>
      </c>
      <c r="O12605" t="s">
        <v>476</v>
      </c>
      <c r="P12605" t="s">
        <v>476</v>
      </c>
    </row>
    <row r="12606" spans="1:16">
      <c r="A12606" s="484" t="s">
        <v>34946</v>
      </c>
      <c r="B12606" s="485" t="s">
        <v>34945</v>
      </c>
      <c r="C12606" t="s">
        <v>34944</v>
      </c>
      <c r="D12606" t="s">
        <v>34943</v>
      </c>
      <c r="E12606" t="str">
        <f t="shared" si="196"/>
        <v>107761 - MFPF RENNES</v>
      </c>
      <c r="F12606" t="s">
        <v>20422</v>
      </c>
      <c r="G12606" t="s">
        <v>34942</v>
      </c>
      <c r="I12606" t="s">
        <v>3364</v>
      </c>
      <c r="J12606" t="s">
        <v>34941</v>
      </c>
      <c r="K12606" t="s">
        <v>208</v>
      </c>
      <c r="L12606" t="s">
        <v>34940</v>
      </c>
      <c r="N12606" t="s">
        <v>208</v>
      </c>
      <c r="O12606" t="s">
        <v>476</v>
      </c>
      <c r="P12606" t="s">
        <v>476</v>
      </c>
    </row>
    <row r="12607" spans="1:16">
      <c r="A12607" s="484" t="s">
        <v>39617</v>
      </c>
      <c r="B12607" s="485" t="s">
        <v>39616</v>
      </c>
      <c r="C12607" t="s">
        <v>39602</v>
      </c>
      <c r="D12607" t="s">
        <v>39615</v>
      </c>
      <c r="E12607" t="str">
        <f t="shared" si="196"/>
        <v>646714 - MFR SAINT AUBIN D'AUBIGNE</v>
      </c>
      <c r="F12607" t="s">
        <v>6784</v>
      </c>
      <c r="G12607" t="s">
        <v>39614</v>
      </c>
      <c r="I12607" t="s">
        <v>39613</v>
      </c>
      <c r="J12607" t="s">
        <v>39612</v>
      </c>
      <c r="K12607" t="s">
        <v>208</v>
      </c>
      <c r="L12607" t="s">
        <v>39611</v>
      </c>
      <c r="N12607" t="s">
        <v>207</v>
      </c>
      <c r="O12607" t="s">
        <v>476</v>
      </c>
      <c r="P12607" t="s">
        <v>476</v>
      </c>
    </row>
    <row r="12608" spans="1:16">
      <c r="A12608" s="484" t="s">
        <v>39241</v>
      </c>
      <c r="B12608" s="485" t="s">
        <v>39240</v>
      </c>
      <c r="C12608" t="s">
        <v>39239</v>
      </c>
      <c r="D12608" t="s">
        <v>39238</v>
      </c>
      <c r="E12608" t="str">
        <f t="shared" si="196"/>
        <v>660152 - MFREO ST MEEN LE GRAND</v>
      </c>
      <c r="F12608" t="s">
        <v>14316</v>
      </c>
      <c r="G12608" t="s">
        <v>39237</v>
      </c>
      <c r="I12608" t="s">
        <v>39236</v>
      </c>
      <c r="J12608" t="s">
        <v>39235</v>
      </c>
      <c r="K12608" t="s">
        <v>208</v>
      </c>
      <c r="L12608" t="s">
        <v>39234</v>
      </c>
      <c r="N12608" t="s">
        <v>207</v>
      </c>
      <c r="O12608" t="s">
        <v>476</v>
      </c>
      <c r="P12608" t="s">
        <v>476</v>
      </c>
    </row>
    <row r="12609" spans="1:16">
      <c r="A12609" s="484" t="s">
        <v>39970</v>
      </c>
      <c r="B12609" s="485" t="s">
        <v>39969</v>
      </c>
      <c r="C12609" t="s">
        <v>39933</v>
      </c>
      <c r="D12609" t="s">
        <v>39968</v>
      </c>
      <c r="E12609" t="str">
        <f t="shared" si="196"/>
        <v>576396 - MFR BAULON</v>
      </c>
      <c r="F12609" t="s">
        <v>18681</v>
      </c>
      <c r="G12609" t="s">
        <v>39967</v>
      </c>
      <c r="I12609" t="s">
        <v>39966</v>
      </c>
      <c r="J12609" t="s">
        <v>39965</v>
      </c>
      <c r="K12609" t="s">
        <v>208</v>
      </c>
      <c r="L12609" t="s">
        <v>39964</v>
      </c>
      <c r="N12609" t="s">
        <v>208</v>
      </c>
      <c r="O12609" t="s">
        <v>476</v>
      </c>
      <c r="P12609" t="s">
        <v>476</v>
      </c>
    </row>
    <row r="12610" spans="1:16">
      <c r="A12610" s="484" t="s">
        <v>64547</v>
      </c>
      <c r="B12610" s="485" t="s">
        <v>64546</v>
      </c>
      <c r="C12610" t="s">
        <v>64545</v>
      </c>
      <c r="D12610" t="s">
        <v>64544</v>
      </c>
      <c r="E12610" t="str">
        <f t="shared" ref="E12610:E12673" si="197">_xlfn.CONCAT(L12610," - ",D12610)</f>
        <v>486942 - AG IPSSA</v>
      </c>
      <c r="F12610" t="s">
        <v>9019</v>
      </c>
      <c r="G12610" t="s">
        <v>64543</v>
      </c>
      <c r="H12610" t="s">
        <v>64542</v>
      </c>
      <c r="I12610" t="s">
        <v>49309</v>
      </c>
      <c r="J12610" t="s">
        <v>64541</v>
      </c>
      <c r="K12610" t="s">
        <v>208</v>
      </c>
      <c r="L12610" t="s">
        <v>64540</v>
      </c>
      <c r="N12610" t="s">
        <v>208</v>
      </c>
      <c r="O12610" t="s">
        <v>476</v>
      </c>
      <c r="P12610" t="s">
        <v>476</v>
      </c>
    </row>
    <row r="12611" spans="1:16">
      <c r="A12611" s="484" t="s">
        <v>121285</v>
      </c>
      <c r="B12611" s="485" t="s">
        <v>121284</v>
      </c>
      <c r="C12611" t="s">
        <v>121283</v>
      </c>
      <c r="D12611" t="s">
        <v>121283</v>
      </c>
      <c r="E12611" t="str">
        <f t="shared" si="197"/>
        <v>518438 - ASSOCIATION GABRIEL DESHAYES</v>
      </c>
      <c r="F12611" t="s">
        <v>1021</v>
      </c>
      <c r="G12611" t="s">
        <v>121282</v>
      </c>
      <c r="I12611" t="s">
        <v>121281</v>
      </c>
      <c r="J12611" t="s">
        <v>121280</v>
      </c>
      <c r="K12611" t="s">
        <v>208</v>
      </c>
      <c r="L12611" t="s">
        <v>121279</v>
      </c>
      <c r="N12611" t="s">
        <v>208</v>
      </c>
      <c r="O12611" t="s">
        <v>476</v>
      </c>
      <c r="P12611" t="s">
        <v>476</v>
      </c>
    </row>
    <row r="12612" spans="1:16">
      <c r="A12612" s="484" t="s">
        <v>39262</v>
      </c>
      <c r="B12612" s="485" t="s">
        <v>39261</v>
      </c>
      <c r="C12612" t="s">
        <v>39239</v>
      </c>
      <c r="D12612" t="s">
        <v>39260</v>
      </c>
      <c r="E12612" t="str">
        <f t="shared" si="197"/>
        <v>678995 - MFREO GUILLIERS</v>
      </c>
      <c r="F12612" t="s">
        <v>1183</v>
      </c>
      <c r="G12612" t="s">
        <v>39259</v>
      </c>
      <c r="I12612" t="s">
        <v>39258</v>
      </c>
      <c r="J12612" t="s">
        <v>39257</v>
      </c>
      <c r="K12612" t="s">
        <v>208</v>
      </c>
      <c r="L12612" t="s">
        <v>39256</v>
      </c>
      <c r="N12612" t="s">
        <v>208</v>
      </c>
      <c r="O12612" t="s">
        <v>476</v>
      </c>
      <c r="P12612" t="s">
        <v>476</v>
      </c>
    </row>
    <row r="12613" spans="1:16">
      <c r="A12613" s="484" t="s">
        <v>131457</v>
      </c>
      <c r="B12613" s="485" t="s">
        <v>131456</v>
      </c>
      <c r="C12613" t="s">
        <v>131455</v>
      </c>
      <c r="D12613" t="s">
        <v>131455</v>
      </c>
      <c r="E12613" t="str">
        <f t="shared" si="197"/>
        <v>365543 - AGORA SERVICES</v>
      </c>
      <c r="F12613" t="s">
        <v>1021</v>
      </c>
      <c r="G12613" t="s">
        <v>131454</v>
      </c>
      <c r="I12613" t="s">
        <v>6106</v>
      </c>
      <c r="J12613" t="s">
        <v>131453</v>
      </c>
      <c r="K12613" t="s">
        <v>208</v>
      </c>
      <c r="L12613" t="s">
        <v>131452</v>
      </c>
      <c r="N12613" t="s">
        <v>208</v>
      </c>
      <c r="O12613" t="s">
        <v>476</v>
      </c>
      <c r="P12613" t="s">
        <v>476</v>
      </c>
    </row>
    <row r="12614" spans="1:16">
      <c r="A12614" s="484" t="s">
        <v>53784</v>
      </c>
      <c r="B12614" s="485" t="s">
        <v>53783</v>
      </c>
      <c r="C12614" t="s">
        <v>53782</v>
      </c>
      <c r="D12614" t="s">
        <v>53781</v>
      </c>
      <c r="E12614" t="str">
        <f t="shared" si="197"/>
        <v>103767 - IMFB</v>
      </c>
      <c r="F12614" t="s">
        <v>2603</v>
      </c>
      <c r="G12614" t="s">
        <v>53780</v>
      </c>
      <c r="I12614" t="s">
        <v>6106</v>
      </c>
      <c r="J12614" t="s">
        <v>53779</v>
      </c>
      <c r="K12614" t="s">
        <v>208</v>
      </c>
      <c r="L12614" t="s">
        <v>53778</v>
      </c>
      <c r="N12614" t="s">
        <v>208</v>
      </c>
      <c r="O12614" t="s">
        <v>476</v>
      </c>
      <c r="P12614" t="s">
        <v>476</v>
      </c>
    </row>
    <row r="12615" spans="1:16">
      <c r="A12615" s="484" t="s">
        <v>31959</v>
      </c>
      <c r="B12615" s="485" t="s">
        <v>31958</v>
      </c>
      <c r="C12615" t="s">
        <v>31957</v>
      </c>
      <c r="D12615" t="s">
        <v>31957</v>
      </c>
      <c r="E12615" t="str">
        <f t="shared" si="197"/>
        <v>511080 - OGEC ASSOCIATION EDUCATIVE ND LE MENIMUR</v>
      </c>
      <c r="F12615" t="s">
        <v>5833</v>
      </c>
      <c r="G12615" t="s">
        <v>31956</v>
      </c>
      <c r="H12615" t="s">
        <v>31955</v>
      </c>
      <c r="I12615" t="s">
        <v>681</v>
      </c>
      <c r="J12615" t="s">
        <v>31954</v>
      </c>
      <c r="K12615" t="s">
        <v>208</v>
      </c>
      <c r="L12615" t="s">
        <v>31953</v>
      </c>
      <c r="N12615" t="s">
        <v>207</v>
      </c>
      <c r="O12615" t="s">
        <v>476</v>
      </c>
      <c r="P12615" t="s">
        <v>476</v>
      </c>
    </row>
    <row r="12616" spans="1:16">
      <c r="A12616" s="484" t="s">
        <v>126407</v>
      </c>
      <c r="B12616" s="485" t="s">
        <v>126406</v>
      </c>
      <c r="C12616" t="s">
        <v>126405</v>
      </c>
      <c r="D12616" t="s">
        <v>126405</v>
      </c>
      <c r="E12616" t="str">
        <f t="shared" si="197"/>
        <v>112770 - ASFO DEVELOPPEMENT LIMOUSIN</v>
      </c>
      <c r="F12616" t="s">
        <v>60001</v>
      </c>
      <c r="G12616" t="s">
        <v>126404</v>
      </c>
      <c r="H12616" t="s">
        <v>126403</v>
      </c>
      <c r="I12616" t="s">
        <v>15701</v>
      </c>
      <c r="J12616" t="s">
        <v>126402</v>
      </c>
      <c r="K12616" t="s">
        <v>208</v>
      </c>
      <c r="L12616" t="s">
        <v>126401</v>
      </c>
      <c r="N12616" t="s">
        <v>208</v>
      </c>
      <c r="O12616" t="s">
        <v>476</v>
      </c>
      <c r="P12616" t="s">
        <v>476</v>
      </c>
    </row>
    <row r="12617" spans="1:16">
      <c r="A12617" s="484" t="s">
        <v>38960</v>
      </c>
      <c r="B12617" s="485" t="s">
        <v>38953</v>
      </c>
      <c r="C12617" t="s">
        <v>38952</v>
      </c>
      <c r="D12617" t="s">
        <v>38959</v>
      </c>
      <c r="E12617" t="str">
        <f t="shared" si="197"/>
        <v>585567 - MFR PERIGORD LIMOUSIN BEYNAC</v>
      </c>
      <c r="F12617" t="s">
        <v>4499</v>
      </c>
      <c r="G12617" t="s">
        <v>38958</v>
      </c>
      <c r="I12617" t="s">
        <v>38957</v>
      </c>
      <c r="J12617" t="s">
        <v>38956</v>
      </c>
      <c r="K12617" t="s">
        <v>208</v>
      </c>
      <c r="L12617" t="s">
        <v>38955</v>
      </c>
      <c r="N12617" t="s">
        <v>207</v>
      </c>
      <c r="O12617" t="s">
        <v>476</v>
      </c>
      <c r="P12617" t="s">
        <v>476</v>
      </c>
    </row>
    <row r="12618" spans="1:16">
      <c r="A12618" s="484" t="s">
        <v>38954</v>
      </c>
      <c r="B12618" s="485" t="s">
        <v>38953</v>
      </c>
      <c r="C12618" t="s">
        <v>38952</v>
      </c>
      <c r="D12618" t="s">
        <v>38951</v>
      </c>
      <c r="E12618" t="str">
        <f t="shared" si="197"/>
        <v>591993 - MFR PERIGORD LIMOUSIN NONTRON</v>
      </c>
      <c r="F12618" t="s">
        <v>831</v>
      </c>
      <c r="G12618" t="s">
        <v>38950</v>
      </c>
      <c r="I12618" t="s">
        <v>38949</v>
      </c>
      <c r="J12618" t="s">
        <v>38948</v>
      </c>
      <c r="K12618" t="s">
        <v>208</v>
      </c>
      <c r="L12618" t="s">
        <v>38947</v>
      </c>
      <c r="N12618" t="s">
        <v>208</v>
      </c>
      <c r="O12618" t="s">
        <v>476</v>
      </c>
      <c r="P12618" t="s">
        <v>476</v>
      </c>
    </row>
    <row r="12619" spans="1:16">
      <c r="A12619" s="484" t="s">
        <v>73780</v>
      </c>
      <c r="B12619" s="485" t="s">
        <v>73779</v>
      </c>
      <c r="C12619" t="s">
        <v>73778</v>
      </c>
      <c r="D12619" t="s">
        <v>73777</v>
      </c>
      <c r="E12619" t="str">
        <f t="shared" si="197"/>
        <v>544723 - FCMB LIMOGES</v>
      </c>
      <c r="F12619" t="s">
        <v>8378</v>
      </c>
      <c r="G12619" t="s">
        <v>73776</v>
      </c>
      <c r="H12619" t="s">
        <v>73775</v>
      </c>
      <c r="I12619" t="s">
        <v>795</v>
      </c>
      <c r="J12619" t="s">
        <v>73774</v>
      </c>
      <c r="K12619" t="s">
        <v>208</v>
      </c>
      <c r="L12619" t="s">
        <v>73773</v>
      </c>
      <c r="N12619" t="s">
        <v>208</v>
      </c>
      <c r="O12619" t="s">
        <v>476</v>
      </c>
      <c r="P12619" t="s">
        <v>476</v>
      </c>
    </row>
    <row r="12620" spans="1:16">
      <c r="A12620" s="484" t="s">
        <v>98573</v>
      </c>
      <c r="B12620" s="485" t="s">
        <v>98572</v>
      </c>
      <c r="C12620" t="s">
        <v>98571</v>
      </c>
      <c r="D12620" t="s">
        <v>98571</v>
      </c>
      <c r="E12620" t="str">
        <f t="shared" si="197"/>
        <v>490581 - CFA ESPACE GALIEN 87</v>
      </c>
      <c r="F12620" t="s">
        <v>9396</v>
      </c>
      <c r="G12620" t="s">
        <v>98570</v>
      </c>
      <c r="H12620" t="s">
        <v>98569</v>
      </c>
      <c r="I12620" t="s">
        <v>795</v>
      </c>
      <c r="J12620" t="s">
        <v>98568</v>
      </c>
      <c r="K12620" t="s">
        <v>208</v>
      </c>
      <c r="L12620" t="s">
        <v>98567</v>
      </c>
      <c r="N12620" t="s">
        <v>207</v>
      </c>
      <c r="O12620" t="s">
        <v>476</v>
      </c>
      <c r="P12620" t="s">
        <v>476</v>
      </c>
    </row>
    <row r="12621" spans="1:16">
      <c r="A12621" s="484" t="s">
        <v>133427</v>
      </c>
      <c r="B12621" s="485" t="s">
        <v>133426</v>
      </c>
      <c r="C12621" t="s">
        <v>133425</v>
      </c>
      <c r="D12621" t="s">
        <v>133425</v>
      </c>
      <c r="E12621" t="str">
        <f t="shared" si="197"/>
        <v>189327 - AFPI LIMOUSIN</v>
      </c>
      <c r="F12621" t="s">
        <v>22811</v>
      </c>
      <c r="G12621" t="s">
        <v>133424</v>
      </c>
      <c r="H12621" t="s">
        <v>14868</v>
      </c>
      <c r="I12621" t="s">
        <v>795</v>
      </c>
      <c r="J12621" t="s">
        <v>133423</v>
      </c>
      <c r="K12621" t="s">
        <v>208</v>
      </c>
      <c r="L12621" t="s">
        <v>133422</v>
      </c>
      <c r="N12621" t="s">
        <v>208</v>
      </c>
      <c r="O12621" t="s">
        <v>476</v>
      </c>
      <c r="P12621" t="s">
        <v>476</v>
      </c>
    </row>
    <row r="12622" spans="1:16">
      <c r="A12622" s="484" t="s">
        <v>111870</v>
      </c>
      <c r="B12622" s="485" t="s">
        <v>111864</v>
      </c>
      <c r="C12622" t="s">
        <v>111863</v>
      </c>
      <c r="D12622" t="s">
        <v>111869</v>
      </c>
      <c r="E12622" t="str">
        <f t="shared" si="197"/>
        <v>572512 - BTP CFA NORD PAS DE CALAIS MARLY</v>
      </c>
      <c r="F12622" t="s">
        <v>1917</v>
      </c>
      <c r="G12622" t="s">
        <v>111868</v>
      </c>
      <c r="I12622" t="s">
        <v>98992</v>
      </c>
      <c r="J12622" t="s">
        <v>111867</v>
      </c>
      <c r="K12622" t="s">
        <v>208</v>
      </c>
      <c r="L12622" t="s">
        <v>111866</v>
      </c>
      <c r="N12622" t="s">
        <v>207</v>
      </c>
      <c r="O12622" t="s">
        <v>476</v>
      </c>
      <c r="P12622" t="s">
        <v>476</v>
      </c>
    </row>
    <row r="12623" spans="1:16">
      <c r="A12623" s="484" t="s">
        <v>111865</v>
      </c>
      <c r="B12623" s="485" t="s">
        <v>111864</v>
      </c>
      <c r="C12623" t="s">
        <v>111863</v>
      </c>
      <c r="D12623" t="s">
        <v>111862</v>
      </c>
      <c r="E12623" t="str">
        <f t="shared" si="197"/>
        <v>521358 - BTP CFA NORD PAS DE CALAIS ROUBAIX</v>
      </c>
      <c r="F12623" t="s">
        <v>1917</v>
      </c>
      <c r="G12623" t="s">
        <v>111861</v>
      </c>
      <c r="H12623" t="s">
        <v>111860</v>
      </c>
      <c r="I12623" t="s">
        <v>3098</v>
      </c>
      <c r="J12623" t="s">
        <v>111859</v>
      </c>
      <c r="K12623" t="s">
        <v>208</v>
      </c>
      <c r="L12623" t="s">
        <v>111858</v>
      </c>
      <c r="N12623" t="s">
        <v>207</v>
      </c>
      <c r="O12623" t="s">
        <v>476</v>
      </c>
      <c r="P12623" t="s">
        <v>476</v>
      </c>
    </row>
    <row r="12624" spans="1:16">
      <c r="A12624" s="484" t="s">
        <v>31750</v>
      </c>
      <c r="B12624" s="485" t="s">
        <v>31749</v>
      </c>
      <c r="C12624" t="s">
        <v>31748</v>
      </c>
      <c r="D12624" t="s">
        <v>31747</v>
      </c>
      <c r="E12624" t="str">
        <f t="shared" si="197"/>
        <v>515668 - OGEC ST MICHEL CTRE FORMATION PROFESSIONNELLE</v>
      </c>
      <c r="F12624" t="s">
        <v>26051</v>
      </c>
      <c r="G12624" t="s">
        <v>31746</v>
      </c>
      <c r="H12624" t="s">
        <v>31745</v>
      </c>
      <c r="I12624" t="s">
        <v>5789</v>
      </c>
      <c r="J12624" t="s">
        <v>31744</v>
      </c>
      <c r="K12624" t="s">
        <v>208</v>
      </c>
      <c r="L12624" t="s">
        <v>31743</v>
      </c>
      <c r="N12624" t="s">
        <v>207</v>
      </c>
      <c r="O12624" t="s">
        <v>476</v>
      </c>
      <c r="P12624" t="s">
        <v>476</v>
      </c>
    </row>
    <row r="12625" spans="1:16">
      <c r="A12625" s="484" t="s">
        <v>114833</v>
      </c>
      <c r="B12625" s="485" t="s">
        <v>114826</v>
      </c>
      <c r="C12625" t="s">
        <v>114832</v>
      </c>
      <c r="D12625" t="s">
        <v>114831</v>
      </c>
      <c r="E12625" t="str">
        <f t="shared" si="197"/>
        <v>461325 - BTP CFA HAUTE NORMANDIE MONTIVILLIERS</v>
      </c>
      <c r="F12625" t="s">
        <v>23609</v>
      </c>
      <c r="G12625" t="s">
        <v>114830</v>
      </c>
      <c r="I12625" t="s">
        <v>25400</v>
      </c>
      <c r="J12625" t="s">
        <v>114829</v>
      </c>
      <c r="K12625" t="s">
        <v>208</v>
      </c>
      <c r="L12625" t="s">
        <v>114828</v>
      </c>
      <c r="N12625" t="s">
        <v>207</v>
      </c>
      <c r="O12625" t="s">
        <v>476</v>
      </c>
      <c r="P12625" t="s">
        <v>476</v>
      </c>
    </row>
    <row r="12626" spans="1:16">
      <c r="A12626" s="484" t="s">
        <v>114846</v>
      </c>
      <c r="B12626" s="485" t="s">
        <v>114826</v>
      </c>
      <c r="C12626" t="s">
        <v>114832</v>
      </c>
      <c r="D12626" t="s">
        <v>114845</v>
      </c>
      <c r="E12626" t="str">
        <f t="shared" si="197"/>
        <v>634207 - BATIMENT CFA NORMANDIE  EVREUX</v>
      </c>
      <c r="F12626" t="s">
        <v>4718</v>
      </c>
      <c r="G12626" t="s">
        <v>114844</v>
      </c>
      <c r="H12626" t="s">
        <v>114843</v>
      </c>
      <c r="I12626" t="s">
        <v>7856</v>
      </c>
      <c r="K12626" t="s">
        <v>208</v>
      </c>
      <c r="L12626" t="s">
        <v>114842</v>
      </c>
      <c r="N12626" t="s">
        <v>207</v>
      </c>
      <c r="O12626" t="s">
        <v>476</v>
      </c>
      <c r="P12626" t="s">
        <v>476</v>
      </c>
    </row>
    <row r="12627" spans="1:16">
      <c r="A12627" s="484" t="s">
        <v>114838</v>
      </c>
      <c r="B12627" s="485" t="s">
        <v>114826</v>
      </c>
      <c r="C12627" t="s">
        <v>114832</v>
      </c>
      <c r="D12627" t="s">
        <v>114837</v>
      </c>
      <c r="E12627" t="str">
        <f t="shared" si="197"/>
        <v>624421 - BATIMENT CFA NORMANDIE ST PATERNE</v>
      </c>
      <c r="F12627" t="s">
        <v>1687</v>
      </c>
      <c r="G12627" t="s">
        <v>114836</v>
      </c>
      <c r="I12627" t="s">
        <v>84095</v>
      </c>
      <c r="J12627" t="s">
        <v>114835</v>
      </c>
      <c r="K12627" t="s">
        <v>208</v>
      </c>
      <c r="L12627" t="s">
        <v>114834</v>
      </c>
      <c r="N12627" t="s">
        <v>208</v>
      </c>
      <c r="O12627" t="s">
        <v>476</v>
      </c>
      <c r="P12627" t="s">
        <v>476</v>
      </c>
    </row>
    <row r="12628" spans="1:16">
      <c r="A12628" s="484" t="s">
        <v>114827</v>
      </c>
      <c r="B12628" s="485" t="s">
        <v>114826</v>
      </c>
      <c r="C12628" t="s">
        <v>114825</v>
      </c>
      <c r="D12628" t="s">
        <v>114824</v>
      </c>
      <c r="E12628" t="str">
        <f t="shared" si="197"/>
        <v>684685 - BATIMENT CFA NORMANDIE ST ETIENNE DU ROUVRAY</v>
      </c>
      <c r="F12628" t="s">
        <v>1037</v>
      </c>
      <c r="G12628" t="s">
        <v>114823</v>
      </c>
      <c r="H12628" t="s">
        <v>114822</v>
      </c>
      <c r="I12628" t="s">
        <v>25381</v>
      </c>
      <c r="J12628" t="s">
        <v>114821</v>
      </c>
      <c r="K12628" t="s">
        <v>208</v>
      </c>
      <c r="L12628" t="s">
        <v>114820</v>
      </c>
      <c r="N12628" t="s">
        <v>207</v>
      </c>
      <c r="O12628" t="s">
        <v>476</v>
      </c>
      <c r="P12628" t="s">
        <v>476</v>
      </c>
    </row>
    <row r="12629" spans="1:16">
      <c r="A12629" s="484" t="s">
        <v>114841</v>
      </c>
      <c r="B12629" s="485" t="s">
        <v>114826</v>
      </c>
      <c r="C12629" t="s">
        <v>114832</v>
      </c>
      <c r="D12629" t="s">
        <v>114824</v>
      </c>
      <c r="E12629" t="str">
        <f t="shared" si="197"/>
        <v>650043 - BATIMENT CFA NORMANDIE ST ETIENNE DU ROUVRAY</v>
      </c>
      <c r="F12629" t="s">
        <v>5371</v>
      </c>
      <c r="G12629" t="s">
        <v>114823</v>
      </c>
      <c r="I12629" t="s">
        <v>25381</v>
      </c>
      <c r="J12629" t="s">
        <v>114840</v>
      </c>
      <c r="K12629" t="s">
        <v>208</v>
      </c>
      <c r="L12629" t="s">
        <v>114839</v>
      </c>
      <c r="N12629" t="s">
        <v>207</v>
      </c>
      <c r="O12629" t="s">
        <v>476</v>
      </c>
      <c r="P12629" t="s">
        <v>476</v>
      </c>
    </row>
    <row r="12630" spans="1:16">
      <c r="A12630" s="484" t="s">
        <v>31675</v>
      </c>
      <c r="B12630" s="485" t="s">
        <v>31674</v>
      </c>
      <c r="C12630" t="s">
        <v>31673</v>
      </c>
      <c r="D12630" t="s">
        <v>31672</v>
      </c>
      <c r="E12630" t="str">
        <f t="shared" si="197"/>
        <v>631670 - CFA SAINT MICHEL ART SUR MEURTHE</v>
      </c>
      <c r="F12630" t="s">
        <v>1504</v>
      </c>
      <c r="G12630" t="s">
        <v>31671</v>
      </c>
      <c r="I12630" t="s">
        <v>31670</v>
      </c>
      <c r="J12630" t="s">
        <v>31669</v>
      </c>
      <c r="K12630" t="s">
        <v>208</v>
      </c>
      <c r="L12630" t="s">
        <v>31668</v>
      </c>
      <c r="N12630" t="s">
        <v>207</v>
      </c>
      <c r="O12630" t="s">
        <v>476</v>
      </c>
      <c r="P12630" t="s">
        <v>476</v>
      </c>
    </row>
    <row r="12631" spans="1:16">
      <c r="A12631" s="484" t="s">
        <v>39940</v>
      </c>
      <c r="B12631" s="485" t="s">
        <v>39939</v>
      </c>
      <c r="C12631" t="s">
        <v>39933</v>
      </c>
      <c r="D12631" t="s">
        <v>39938</v>
      </c>
      <c r="E12631" t="str">
        <f t="shared" si="197"/>
        <v>477527 - MFREO AGENCOURT</v>
      </c>
      <c r="F12631" t="s">
        <v>9019</v>
      </c>
      <c r="G12631" t="s">
        <v>39937</v>
      </c>
      <c r="I12631" t="s">
        <v>39936</v>
      </c>
      <c r="J12631" t="s">
        <v>39935</v>
      </c>
      <c r="K12631" t="s">
        <v>208</v>
      </c>
      <c r="L12631" t="s">
        <v>39934</v>
      </c>
      <c r="N12631" t="s">
        <v>208</v>
      </c>
      <c r="O12631" t="s">
        <v>476</v>
      </c>
      <c r="P12631" t="s">
        <v>476</v>
      </c>
    </row>
    <row r="12632" spans="1:16">
      <c r="A12632" s="484" t="s">
        <v>39991</v>
      </c>
      <c r="B12632" s="485" t="s">
        <v>39990</v>
      </c>
      <c r="C12632" t="s">
        <v>39933</v>
      </c>
      <c r="D12632" t="s">
        <v>39989</v>
      </c>
      <c r="E12632" t="str">
        <f t="shared" si="197"/>
        <v>416769 - MAISON FAMILIALE RURALE BIAGNEUX LES JUIFS</v>
      </c>
      <c r="F12632" t="s">
        <v>22107</v>
      </c>
      <c r="G12632" t="s">
        <v>39988</v>
      </c>
      <c r="I12632" t="s">
        <v>39987</v>
      </c>
      <c r="J12632" t="s">
        <v>39986</v>
      </c>
      <c r="K12632" t="s">
        <v>208</v>
      </c>
      <c r="L12632" t="s">
        <v>39985</v>
      </c>
      <c r="N12632" t="s">
        <v>207</v>
      </c>
      <c r="O12632" t="s">
        <v>476</v>
      </c>
      <c r="P12632" t="s">
        <v>476</v>
      </c>
    </row>
    <row r="12633" spans="1:16">
      <c r="A12633" s="484" t="s">
        <v>120902</v>
      </c>
      <c r="B12633" s="485" t="s">
        <v>120901</v>
      </c>
      <c r="C12633" t="s">
        <v>120900</v>
      </c>
      <c r="D12633" t="s">
        <v>120899</v>
      </c>
      <c r="E12633" t="str">
        <f t="shared" si="197"/>
        <v>440607 - AIST 21 DIJON</v>
      </c>
      <c r="F12633" t="s">
        <v>9019</v>
      </c>
      <c r="G12633" t="s">
        <v>120898</v>
      </c>
      <c r="I12633" t="s">
        <v>1501</v>
      </c>
      <c r="K12633" t="s">
        <v>208</v>
      </c>
      <c r="L12633" t="s">
        <v>120897</v>
      </c>
      <c r="N12633" t="s">
        <v>208</v>
      </c>
      <c r="O12633" t="s">
        <v>476</v>
      </c>
      <c r="P12633" t="s">
        <v>476</v>
      </c>
    </row>
    <row r="12634" spans="1:16">
      <c r="A12634" s="484" t="s">
        <v>32959</v>
      </c>
      <c r="B12634" s="485" t="s">
        <v>32958</v>
      </c>
      <c r="C12634" t="s">
        <v>32957</v>
      </c>
      <c r="D12634" t="s">
        <v>32956</v>
      </c>
      <c r="E12634" t="str">
        <f t="shared" si="197"/>
        <v>201420 - NAEP SB FORMATION</v>
      </c>
      <c r="F12634" t="s">
        <v>4244</v>
      </c>
      <c r="G12634" t="s">
        <v>32955</v>
      </c>
      <c r="I12634" t="s">
        <v>1501</v>
      </c>
      <c r="J12634" t="s">
        <v>32954</v>
      </c>
      <c r="K12634" t="s">
        <v>208</v>
      </c>
      <c r="L12634" t="s">
        <v>32953</v>
      </c>
      <c r="N12634" t="s">
        <v>207</v>
      </c>
      <c r="O12634" t="s">
        <v>476</v>
      </c>
      <c r="P12634" t="s">
        <v>476</v>
      </c>
    </row>
    <row r="12635" spans="1:16">
      <c r="A12635" s="484" t="s">
        <v>99774</v>
      </c>
      <c r="B12635" s="485" t="s">
        <v>99773</v>
      </c>
      <c r="C12635" t="s">
        <v>99772</v>
      </c>
      <c r="D12635" t="s">
        <v>99771</v>
      </c>
      <c r="E12635" t="str">
        <f t="shared" si="197"/>
        <v>475956 - CFA REGIONAL DES PREPARATEURS EN PHARMACIE TALANT</v>
      </c>
      <c r="F12635" t="s">
        <v>46036</v>
      </c>
      <c r="G12635" t="s">
        <v>99770</v>
      </c>
      <c r="H12635" t="s">
        <v>99769</v>
      </c>
      <c r="I12635" t="s">
        <v>74309</v>
      </c>
      <c r="J12635" t="s">
        <v>99768</v>
      </c>
      <c r="K12635" t="s">
        <v>208</v>
      </c>
      <c r="L12635" t="s">
        <v>99767</v>
      </c>
      <c r="N12635" t="s">
        <v>207</v>
      </c>
      <c r="O12635" t="s">
        <v>476</v>
      </c>
      <c r="P12635" t="s">
        <v>476</v>
      </c>
    </row>
    <row r="12636" spans="1:16">
      <c r="A12636" s="484" t="s">
        <v>98989</v>
      </c>
      <c r="B12636" s="485" t="s">
        <v>98988</v>
      </c>
      <c r="C12636" t="s">
        <v>98987</v>
      </c>
      <c r="D12636" t="s">
        <v>98986</v>
      </c>
      <c r="E12636" t="str">
        <f t="shared" si="197"/>
        <v>108352 - CESAM  DIJON</v>
      </c>
      <c r="F12636" t="s">
        <v>9019</v>
      </c>
      <c r="G12636" t="s">
        <v>98985</v>
      </c>
      <c r="H12636" t="s">
        <v>98984</v>
      </c>
      <c r="I12636" t="s">
        <v>1501</v>
      </c>
      <c r="J12636" t="s">
        <v>98983</v>
      </c>
      <c r="K12636" t="s">
        <v>208</v>
      </c>
      <c r="L12636" t="s">
        <v>98982</v>
      </c>
      <c r="N12636" t="s">
        <v>208</v>
      </c>
      <c r="O12636" t="s">
        <v>476</v>
      </c>
      <c r="P12636" t="s">
        <v>476</v>
      </c>
    </row>
    <row r="12637" spans="1:16">
      <c r="A12637" s="484" t="s">
        <v>133441</v>
      </c>
      <c r="B12637" s="485" t="s">
        <v>133440</v>
      </c>
      <c r="C12637" t="s">
        <v>133439</v>
      </c>
      <c r="D12637" t="s">
        <v>133439</v>
      </c>
      <c r="E12637" t="str">
        <f t="shared" si="197"/>
        <v>4911 - AFPI BOURGOGNE 21 71</v>
      </c>
      <c r="F12637" t="s">
        <v>9019</v>
      </c>
      <c r="G12637" t="s">
        <v>133438</v>
      </c>
      <c r="H12637" t="s">
        <v>133437</v>
      </c>
      <c r="I12637" t="s">
        <v>1501</v>
      </c>
      <c r="J12637" t="s">
        <v>133436</v>
      </c>
      <c r="K12637" t="s">
        <v>208</v>
      </c>
      <c r="L12637" t="s">
        <v>133435</v>
      </c>
      <c r="N12637" t="s">
        <v>208</v>
      </c>
      <c r="O12637" t="s">
        <v>476</v>
      </c>
      <c r="P12637" t="s">
        <v>476</v>
      </c>
    </row>
    <row r="12638" spans="1:16">
      <c r="A12638" s="484" t="s">
        <v>89732</v>
      </c>
      <c r="B12638" s="485" t="s">
        <v>89731</v>
      </c>
      <c r="C12638" t="s">
        <v>89730</v>
      </c>
      <c r="D12638" t="s">
        <v>89729</v>
      </c>
      <c r="E12638" t="str">
        <f t="shared" si="197"/>
        <v>10145 - CREAI BOURGOGNE</v>
      </c>
      <c r="F12638" t="s">
        <v>13802</v>
      </c>
      <c r="G12638" t="s">
        <v>89728</v>
      </c>
      <c r="I12638" t="s">
        <v>16386</v>
      </c>
      <c r="J12638" t="s">
        <v>89727</v>
      </c>
      <c r="K12638" t="s">
        <v>89726</v>
      </c>
      <c r="L12638" t="s">
        <v>89725</v>
      </c>
      <c r="N12638" t="s">
        <v>208</v>
      </c>
      <c r="O12638" t="s">
        <v>476</v>
      </c>
      <c r="P12638" t="s">
        <v>476</v>
      </c>
    </row>
    <row r="12639" spans="1:16">
      <c r="A12639" s="484" t="s">
        <v>123344</v>
      </c>
      <c r="B12639" s="485" t="s">
        <v>123343</v>
      </c>
      <c r="C12639" t="s">
        <v>123342</v>
      </c>
      <c r="D12639" t="s">
        <v>123341</v>
      </c>
      <c r="E12639" t="str">
        <f t="shared" si="197"/>
        <v>151634 - SJ FORMATION</v>
      </c>
      <c r="F12639" t="s">
        <v>2902</v>
      </c>
      <c r="G12639" t="s">
        <v>123340</v>
      </c>
      <c r="I12639" t="s">
        <v>1501</v>
      </c>
      <c r="K12639" t="s">
        <v>208</v>
      </c>
      <c r="L12639" t="s">
        <v>123339</v>
      </c>
      <c r="N12639" t="s">
        <v>207</v>
      </c>
      <c r="O12639" t="s">
        <v>476</v>
      </c>
      <c r="P12639" t="s">
        <v>476</v>
      </c>
    </row>
    <row r="12640" spans="1:16">
      <c r="A12640" s="484" t="s">
        <v>39703</v>
      </c>
      <c r="B12640" s="485" t="s">
        <v>39702</v>
      </c>
      <c r="C12640" t="s">
        <v>39701</v>
      </c>
      <c r="D12640" t="s">
        <v>39700</v>
      </c>
      <c r="E12640" t="str">
        <f t="shared" si="197"/>
        <v>283745 - MFR QUETIGNY</v>
      </c>
      <c r="F12640" t="s">
        <v>26430</v>
      </c>
      <c r="G12640" t="s">
        <v>39699</v>
      </c>
      <c r="I12640" t="s">
        <v>6894</v>
      </c>
      <c r="K12640" t="s">
        <v>208</v>
      </c>
      <c r="L12640" t="s">
        <v>39698</v>
      </c>
      <c r="N12640" t="s">
        <v>207</v>
      </c>
      <c r="O12640" t="s">
        <v>476</v>
      </c>
      <c r="P12640" t="s">
        <v>476</v>
      </c>
    </row>
    <row r="12641" spans="1:16">
      <c r="A12641" s="484" t="s">
        <v>125619</v>
      </c>
      <c r="B12641" s="485" t="s">
        <v>125618</v>
      </c>
      <c r="C12641" t="s">
        <v>125617</v>
      </c>
      <c r="D12641" t="s">
        <v>125616</v>
      </c>
      <c r="E12641" t="str">
        <f t="shared" si="197"/>
        <v>289243 - AFPPPFC</v>
      </c>
      <c r="F12641" t="s">
        <v>11669</v>
      </c>
      <c r="G12641" t="s">
        <v>125615</v>
      </c>
      <c r="I12641" t="s">
        <v>2666</v>
      </c>
      <c r="J12641" t="s">
        <v>125614</v>
      </c>
      <c r="K12641" t="s">
        <v>125613</v>
      </c>
      <c r="L12641" t="s">
        <v>125612</v>
      </c>
      <c r="N12641" t="s">
        <v>208</v>
      </c>
      <c r="O12641" t="s">
        <v>476</v>
      </c>
      <c r="P12641" t="s">
        <v>476</v>
      </c>
    </row>
    <row r="12642" spans="1:16">
      <c r="A12642" s="484" t="s">
        <v>133396</v>
      </c>
      <c r="B12642" s="485" t="s">
        <v>133395</v>
      </c>
      <c r="C12642" t="s">
        <v>133394</v>
      </c>
      <c r="D12642" t="s">
        <v>133394</v>
      </c>
      <c r="E12642" t="str">
        <f t="shared" si="197"/>
        <v>235271 - AFPI SUD FRANCHE COMTE</v>
      </c>
      <c r="F12642" t="s">
        <v>1568</v>
      </c>
      <c r="G12642" t="s">
        <v>133393</v>
      </c>
      <c r="I12642" t="s">
        <v>2666</v>
      </c>
      <c r="J12642" t="s">
        <v>133392</v>
      </c>
      <c r="K12642" t="s">
        <v>208</v>
      </c>
      <c r="L12642" t="s">
        <v>133391</v>
      </c>
      <c r="N12642" t="s">
        <v>208</v>
      </c>
      <c r="O12642" t="s">
        <v>476</v>
      </c>
      <c r="P12642" t="s">
        <v>476</v>
      </c>
    </row>
    <row r="12643" spans="1:16">
      <c r="A12643" s="484" t="s">
        <v>6841</v>
      </c>
      <c r="B12643" s="485" t="s">
        <v>6840</v>
      </c>
      <c r="C12643" t="s">
        <v>6839</v>
      </c>
      <c r="D12643" t="s">
        <v>6838</v>
      </c>
      <c r="E12643" t="str">
        <f t="shared" si="197"/>
        <v>396175 - URIOPSS BESANCON</v>
      </c>
      <c r="F12643" t="s">
        <v>2651</v>
      </c>
      <c r="G12643" t="s">
        <v>6837</v>
      </c>
      <c r="I12643" t="s">
        <v>2666</v>
      </c>
      <c r="J12643" t="s">
        <v>6836</v>
      </c>
      <c r="K12643" t="s">
        <v>208</v>
      </c>
      <c r="L12643" t="s">
        <v>6835</v>
      </c>
      <c r="N12643" t="s">
        <v>208</v>
      </c>
      <c r="O12643" t="s">
        <v>476</v>
      </c>
      <c r="P12643" t="s">
        <v>476</v>
      </c>
    </row>
    <row r="12644" spans="1:16">
      <c r="A12644" s="484" t="s">
        <v>39057</v>
      </c>
      <c r="B12644" s="485" t="s">
        <v>39056</v>
      </c>
      <c r="C12644" t="s">
        <v>39055</v>
      </c>
      <c r="D12644" t="s">
        <v>39054</v>
      </c>
      <c r="E12644" t="str">
        <f t="shared" si="197"/>
        <v>646120 - MFR LES FINS</v>
      </c>
      <c r="F12644" t="s">
        <v>2054</v>
      </c>
      <c r="G12644" t="s">
        <v>39053</v>
      </c>
      <c r="I12644" t="s">
        <v>39052</v>
      </c>
      <c r="J12644" t="s">
        <v>39051</v>
      </c>
      <c r="K12644" t="s">
        <v>208</v>
      </c>
      <c r="L12644" t="s">
        <v>39050</v>
      </c>
      <c r="N12644" t="s">
        <v>208</v>
      </c>
      <c r="O12644" t="s">
        <v>476</v>
      </c>
      <c r="P12644" t="s">
        <v>476</v>
      </c>
    </row>
    <row r="12645" spans="1:16">
      <c r="A12645" s="484" t="s">
        <v>39711</v>
      </c>
      <c r="B12645" s="485" t="s">
        <v>39710</v>
      </c>
      <c r="C12645" t="s">
        <v>39709</v>
      </c>
      <c r="D12645" t="s">
        <v>39708</v>
      </c>
      <c r="E12645" t="str">
        <f t="shared" si="197"/>
        <v>419187 - MFR MORRE</v>
      </c>
      <c r="F12645" t="s">
        <v>7517</v>
      </c>
      <c r="G12645" t="s">
        <v>39707</v>
      </c>
      <c r="I12645" t="s">
        <v>39706</v>
      </c>
      <c r="J12645" t="s">
        <v>39705</v>
      </c>
      <c r="K12645" t="s">
        <v>208</v>
      </c>
      <c r="L12645" t="s">
        <v>39704</v>
      </c>
      <c r="N12645" t="s">
        <v>207</v>
      </c>
      <c r="O12645" t="s">
        <v>476</v>
      </c>
      <c r="P12645" t="s">
        <v>476</v>
      </c>
    </row>
    <row r="12646" spans="1:16">
      <c r="A12646" s="484" t="s">
        <v>39096</v>
      </c>
      <c r="B12646" s="485" t="s">
        <v>39095</v>
      </c>
      <c r="C12646" t="s">
        <v>39094</v>
      </c>
      <c r="D12646" t="s">
        <v>39093</v>
      </c>
      <c r="E12646" t="str">
        <f t="shared" si="197"/>
        <v>350072 - MFR LA ROCHE DU TRESOR PIERREFONTAINE LES VARANS</v>
      </c>
      <c r="F12646" t="s">
        <v>10231</v>
      </c>
      <c r="G12646" t="s">
        <v>39092</v>
      </c>
      <c r="I12646" t="s">
        <v>39091</v>
      </c>
      <c r="J12646" t="s">
        <v>39090</v>
      </c>
      <c r="K12646" t="s">
        <v>208</v>
      </c>
      <c r="L12646" t="s">
        <v>39089</v>
      </c>
      <c r="N12646" t="s">
        <v>207</v>
      </c>
      <c r="O12646" t="s">
        <v>476</v>
      </c>
      <c r="P12646" t="s">
        <v>476</v>
      </c>
    </row>
    <row r="12647" spans="1:16">
      <c r="A12647" s="484" t="s">
        <v>39101</v>
      </c>
      <c r="B12647" s="485" t="s">
        <v>39095</v>
      </c>
      <c r="C12647" t="s">
        <v>39094</v>
      </c>
      <c r="D12647" t="s">
        <v>39100</v>
      </c>
      <c r="E12647" t="str">
        <f t="shared" si="197"/>
        <v>685203 - MFR LA ROCHE DU TRESOR ORCHAMPS VENNES</v>
      </c>
      <c r="F12647" t="s">
        <v>5473</v>
      </c>
      <c r="G12647" t="s">
        <v>39099</v>
      </c>
      <c r="I12647" t="s">
        <v>39098</v>
      </c>
      <c r="J12647" t="s">
        <v>39090</v>
      </c>
      <c r="K12647" t="s">
        <v>208</v>
      </c>
      <c r="L12647" t="s">
        <v>39097</v>
      </c>
      <c r="N12647" t="s">
        <v>208</v>
      </c>
      <c r="O12647" t="s">
        <v>476</v>
      </c>
      <c r="P12647" t="s">
        <v>476</v>
      </c>
    </row>
    <row r="12648" spans="1:16">
      <c r="A12648" s="484" t="s">
        <v>120614</v>
      </c>
      <c r="B12648" s="485" t="s">
        <v>120613</v>
      </c>
      <c r="C12648" t="s">
        <v>120612</v>
      </c>
      <c r="D12648" t="s">
        <v>120611</v>
      </c>
      <c r="E12648" t="str">
        <f t="shared" si="197"/>
        <v>269580 - MFIR VERCEL</v>
      </c>
      <c r="F12648" t="s">
        <v>6960</v>
      </c>
      <c r="G12648" t="s">
        <v>120610</v>
      </c>
      <c r="I12648" t="s">
        <v>120609</v>
      </c>
      <c r="J12648" t="s">
        <v>120608</v>
      </c>
      <c r="K12648" t="s">
        <v>208</v>
      </c>
      <c r="L12648" t="s">
        <v>120607</v>
      </c>
      <c r="N12648" t="s">
        <v>207</v>
      </c>
      <c r="O12648" t="s">
        <v>476</v>
      </c>
      <c r="P12648" t="s">
        <v>476</v>
      </c>
    </row>
    <row r="12649" spans="1:16">
      <c r="A12649" s="484" t="s">
        <v>41119</v>
      </c>
      <c r="B12649" s="485" t="s">
        <v>41118</v>
      </c>
      <c r="C12649" t="s">
        <v>41117</v>
      </c>
      <c r="D12649" t="s">
        <v>41117</v>
      </c>
      <c r="E12649" t="str">
        <f t="shared" si="197"/>
        <v>484453 - LYCEE PRIVE PASTEUR MONT ROLAND</v>
      </c>
      <c r="F12649" t="s">
        <v>1528</v>
      </c>
      <c r="G12649" t="s">
        <v>41116</v>
      </c>
      <c r="H12649" t="s">
        <v>41115</v>
      </c>
      <c r="I12649" t="s">
        <v>16252</v>
      </c>
      <c r="J12649" t="s">
        <v>41114</v>
      </c>
      <c r="K12649" t="s">
        <v>208</v>
      </c>
      <c r="L12649" t="s">
        <v>41113</v>
      </c>
      <c r="N12649" t="s">
        <v>208</v>
      </c>
      <c r="O12649" t="s">
        <v>476</v>
      </c>
      <c r="P12649" t="s">
        <v>476</v>
      </c>
    </row>
    <row r="12650" spans="1:16">
      <c r="A12650" s="484" t="s">
        <v>7684</v>
      </c>
      <c r="B12650" s="485" t="s">
        <v>7683</v>
      </c>
      <c r="C12650" t="s">
        <v>7682</v>
      </c>
      <c r="D12650" t="s">
        <v>7681</v>
      </c>
      <c r="E12650" t="str">
        <f t="shared" si="197"/>
        <v>526435 - UDSP JURA MORBIER</v>
      </c>
      <c r="F12650" t="s">
        <v>7680</v>
      </c>
      <c r="G12650" t="s">
        <v>7679</v>
      </c>
      <c r="I12650" t="s">
        <v>7678</v>
      </c>
      <c r="J12650" t="s">
        <v>7677</v>
      </c>
      <c r="K12650" t="s">
        <v>208</v>
      </c>
      <c r="L12650" t="s">
        <v>7676</v>
      </c>
      <c r="N12650" t="s">
        <v>208</v>
      </c>
      <c r="O12650" t="s">
        <v>476</v>
      </c>
      <c r="P12650" t="s">
        <v>476</v>
      </c>
    </row>
    <row r="12651" spans="1:16">
      <c r="A12651" s="484" t="s">
        <v>19512</v>
      </c>
      <c r="B12651" s="485" t="s">
        <v>19511</v>
      </c>
      <c r="C12651" t="s">
        <v>19510</v>
      </c>
      <c r="D12651" t="s">
        <v>19509</v>
      </c>
      <c r="E12651" t="str">
        <f t="shared" si="197"/>
        <v>592742 - SAUVEGARDE 71 SDIT CHALON SUR SAONE</v>
      </c>
      <c r="F12651" t="s">
        <v>2919</v>
      </c>
      <c r="G12651" t="s">
        <v>19508</v>
      </c>
      <c r="I12651" t="s">
        <v>7815</v>
      </c>
      <c r="J12651" t="s">
        <v>19507</v>
      </c>
      <c r="K12651" t="s">
        <v>208</v>
      </c>
      <c r="L12651" t="s">
        <v>19506</v>
      </c>
      <c r="N12651" t="s">
        <v>208</v>
      </c>
      <c r="O12651" t="s">
        <v>476</v>
      </c>
      <c r="P12651" t="s">
        <v>476</v>
      </c>
    </row>
    <row r="12652" spans="1:16">
      <c r="A12652" s="484" t="s">
        <v>19517</v>
      </c>
      <c r="B12652" s="485" t="s">
        <v>19511</v>
      </c>
      <c r="C12652" t="s">
        <v>19516</v>
      </c>
      <c r="D12652" t="s">
        <v>19515</v>
      </c>
      <c r="E12652" t="str">
        <f t="shared" si="197"/>
        <v>145178 - SDIT SAUVEGARDE 71 CHALON SUR SAONE</v>
      </c>
      <c r="F12652" t="s">
        <v>7817</v>
      </c>
      <c r="G12652" t="s">
        <v>19514</v>
      </c>
      <c r="I12652" t="s">
        <v>7815</v>
      </c>
      <c r="J12652" t="s">
        <v>19507</v>
      </c>
      <c r="K12652" t="s">
        <v>208</v>
      </c>
      <c r="L12652" t="s">
        <v>19513</v>
      </c>
      <c r="N12652" t="s">
        <v>208</v>
      </c>
      <c r="O12652" t="s">
        <v>476</v>
      </c>
      <c r="P12652" t="s">
        <v>476</v>
      </c>
    </row>
    <row r="12653" spans="1:16">
      <c r="A12653" s="484" t="s">
        <v>39360</v>
      </c>
      <c r="B12653" s="485" t="s">
        <v>39359</v>
      </c>
      <c r="C12653" t="s">
        <v>39344</v>
      </c>
      <c r="D12653" t="s">
        <v>39358</v>
      </c>
      <c r="E12653" t="str">
        <f t="shared" si="197"/>
        <v>159761 - MFREO LA CLAYETTE</v>
      </c>
      <c r="F12653" t="s">
        <v>11120</v>
      </c>
      <c r="G12653" t="s">
        <v>39357</v>
      </c>
      <c r="I12653" t="s">
        <v>39356</v>
      </c>
      <c r="K12653" t="s">
        <v>208</v>
      </c>
      <c r="L12653" t="s">
        <v>39355</v>
      </c>
      <c r="N12653" t="s">
        <v>208</v>
      </c>
      <c r="O12653" t="s">
        <v>476</v>
      </c>
      <c r="P12653" t="s">
        <v>476</v>
      </c>
    </row>
    <row r="12654" spans="1:16">
      <c r="A12654" s="484" t="s">
        <v>6900</v>
      </c>
      <c r="B12654" s="485" t="s">
        <v>6899</v>
      </c>
      <c r="C12654" t="s">
        <v>6898</v>
      </c>
      <c r="D12654" t="s">
        <v>6897</v>
      </c>
      <c r="E12654" t="str">
        <f t="shared" si="197"/>
        <v>209508 - URFFC</v>
      </c>
      <c r="F12654" t="s">
        <v>6896</v>
      </c>
      <c r="G12654" t="s">
        <v>6895</v>
      </c>
      <c r="I12654" t="s">
        <v>6894</v>
      </c>
      <c r="K12654" t="s">
        <v>208</v>
      </c>
      <c r="L12654" t="s">
        <v>6893</v>
      </c>
      <c r="N12654" t="s">
        <v>208</v>
      </c>
      <c r="O12654" t="s">
        <v>476</v>
      </c>
      <c r="P12654" t="s">
        <v>476</v>
      </c>
    </row>
    <row r="12655" spans="1:16">
      <c r="A12655" s="484" t="s">
        <v>31771</v>
      </c>
      <c r="B12655" s="485" t="s">
        <v>31770</v>
      </c>
      <c r="C12655" t="s">
        <v>31769</v>
      </c>
      <c r="D12655" t="s">
        <v>31769</v>
      </c>
      <c r="E12655" t="str">
        <f t="shared" si="197"/>
        <v>554492 - OGEC NOTRE DAME OZANAM - LYCEE PRIVE</v>
      </c>
      <c r="F12655" t="s">
        <v>31768</v>
      </c>
      <c r="G12655" t="s">
        <v>31767</v>
      </c>
      <c r="H12655" t="s">
        <v>31766</v>
      </c>
      <c r="I12655" t="s">
        <v>2917</v>
      </c>
      <c r="J12655" t="s">
        <v>31765</v>
      </c>
      <c r="K12655" t="s">
        <v>208</v>
      </c>
      <c r="L12655" t="s">
        <v>31764</v>
      </c>
      <c r="N12655" t="s">
        <v>208</v>
      </c>
      <c r="O12655" t="s">
        <v>476</v>
      </c>
      <c r="P12655" t="s">
        <v>476</v>
      </c>
    </row>
    <row r="12656" spans="1:16">
      <c r="A12656" s="484" t="s">
        <v>114885</v>
      </c>
      <c r="B12656" s="485" t="s">
        <v>114865</v>
      </c>
      <c r="C12656" t="s">
        <v>114884</v>
      </c>
      <c r="D12656" t="s">
        <v>114883</v>
      </c>
      <c r="E12656" t="str">
        <f t="shared" si="197"/>
        <v>632697 - BATIMENT CFA BOURGOGNE FRANCHE COMTE DIJON</v>
      </c>
      <c r="F12656" t="s">
        <v>16843</v>
      </c>
      <c r="G12656" t="s">
        <v>114882</v>
      </c>
      <c r="I12656" t="s">
        <v>1501</v>
      </c>
      <c r="J12656" t="s">
        <v>114881</v>
      </c>
      <c r="K12656" t="s">
        <v>208</v>
      </c>
      <c r="L12656" t="s">
        <v>114880</v>
      </c>
      <c r="N12656" t="s">
        <v>207</v>
      </c>
      <c r="O12656" t="s">
        <v>476</v>
      </c>
      <c r="P12656" t="s">
        <v>476</v>
      </c>
    </row>
    <row r="12657" spans="1:16">
      <c r="A12657" s="484" t="s">
        <v>114871</v>
      </c>
      <c r="B12657" s="485" t="s">
        <v>114865</v>
      </c>
      <c r="C12657" t="s">
        <v>114870</v>
      </c>
      <c r="D12657" t="s">
        <v>114869</v>
      </c>
      <c r="E12657" t="str">
        <f t="shared" si="197"/>
        <v>560029 - BATIMENT CFA BOURGOGNE SAONE ET LOIRE AUTUN</v>
      </c>
      <c r="F12657" t="s">
        <v>2919</v>
      </c>
      <c r="G12657" t="s">
        <v>114868</v>
      </c>
      <c r="I12657" t="s">
        <v>34857</v>
      </c>
      <c r="J12657" t="s">
        <v>114861</v>
      </c>
      <c r="K12657" t="s">
        <v>208</v>
      </c>
      <c r="L12657" t="s">
        <v>114867</v>
      </c>
      <c r="N12657" t="s">
        <v>208</v>
      </c>
      <c r="O12657" t="s">
        <v>476</v>
      </c>
      <c r="P12657" t="s">
        <v>476</v>
      </c>
    </row>
    <row r="12658" spans="1:16">
      <c r="A12658" s="484" t="s">
        <v>114879</v>
      </c>
      <c r="B12658" s="485" t="s">
        <v>114865</v>
      </c>
      <c r="C12658" t="s">
        <v>114878</v>
      </c>
      <c r="D12658" t="s">
        <v>114877</v>
      </c>
      <c r="E12658" t="str">
        <f t="shared" si="197"/>
        <v>543550 - BATIMENT CFA MARZY</v>
      </c>
      <c r="F12658" t="s">
        <v>7817</v>
      </c>
      <c r="G12658" t="s">
        <v>114876</v>
      </c>
      <c r="H12658" t="s">
        <v>114875</v>
      </c>
      <c r="I12658" t="s">
        <v>114874</v>
      </c>
      <c r="J12658" t="s">
        <v>114873</v>
      </c>
      <c r="K12658" t="s">
        <v>208</v>
      </c>
      <c r="L12658" t="s">
        <v>114872</v>
      </c>
      <c r="N12658" t="s">
        <v>208</v>
      </c>
      <c r="O12658" t="s">
        <v>476</v>
      </c>
      <c r="P12658" t="s">
        <v>476</v>
      </c>
    </row>
    <row r="12659" spans="1:16">
      <c r="A12659" s="484" t="s">
        <v>114866</v>
      </c>
      <c r="B12659" s="485" t="s">
        <v>114865</v>
      </c>
      <c r="C12659" t="s">
        <v>114864</v>
      </c>
      <c r="D12659" t="s">
        <v>114863</v>
      </c>
      <c r="E12659" t="str">
        <f t="shared" si="197"/>
        <v>161019 - BATIMENT CFA AUTUN</v>
      </c>
      <c r="F12659" t="s">
        <v>37737</v>
      </c>
      <c r="G12659" t="s">
        <v>114862</v>
      </c>
      <c r="I12659" t="s">
        <v>34857</v>
      </c>
      <c r="J12659" t="s">
        <v>114861</v>
      </c>
      <c r="K12659" t="s">
        <v>208</v>
      </c>
      <c r="L12659" t="s">
        <v>114860</v>
      </c>
      <c r="N12659" t="s">
        <v>207</v>
      </c>
      <c r="O12659" t="s">
        <v>476</v>
      </c>
      <c r="P12659" t="s">
        <v>476</v>
      </c>
    </row>
    <row r="12660" spans="1:16">
      <c r="A12660" s="484" t="s">
        <v>38923</v>
      </c>
      <c r="B12660" s="485" t="s">
        <v>38922</v>
      </c>
      <c r="C12660" t="s">
        <v>38921</v>
      </c>
      <c r="D12660" t="s">
        <v>38921</v>
      </c>
      <c r="E12660" t="str">
        <f t="shared" si="197"/>
        <v>672210 - MAISON FAMILIALE RURALE SENONAIS</v>
      </c>
      <c r="F12660" t="s">
        <v>13090</v>
      </c>
      <c r="G12660" t="s">
        <v>38920</v>
      </c>
      <c r="I12660" t="s">
        <v>38919</v>
      </c>
      <c r="J12660" t="s">
        <v>38918</v>
      </c>
      <c r="K12660" t="s">
        <v>208</v>
      </c>
      <c r="L12660" t="s">
        <v>38917</v>
      </c>
      <c r="N12660" t="s">
        <v>208</v>
      </c>
      <c r="O12660" t="s">
        <v>476</v>
      </c>
      <c r="P12660" t="s">
        <v>476</v>
      </c>
    </row>
    <row r="12661" spans="1:16">
      <c r="A12661" s="484" t="s">
        <v>39201</v>
      </c>
      <c r="B12661" s="485" t="s">
        <v>39200</v>
      </c>
      <c r="C12661" t="s">
        <v>39199</v>
      </c>
      <c r="D12661" t="s">
        <v>39198</v>
      </c>
      <c r="E12661" t="str">
        <f t="shared" si="197"/>
        <v>383983 - MFREO TOUCY</v>
      </c>
      <c r="F12661" t="s">
        <v>39197</v>
      </c>
      <c r="G12661" t="s">
        <v>39196</v>
      </c>
      <c r="I12661" t="s">
        <v>39195</v>
      </c>
      <c r="J12661" t="s">
        <v>39194</v>
      </c>
      <c r="K12661" t="s">
        <v>208</v>
      </c>
      <c r="L12661" t="s">
        <v>39193</v>
      </c>
      <c r="N12661" t="s">
        <v>207</v>
      </c>
      <c r="O12661" t="s">
        <v>476</v>
      </c>
      <c r="P12661" t="s">
        <v>476</v>
      </c>
    </row>
    <row r="12662" spans="1:16">
      <c r="A12662" s="484" t="s">
        <v>39455</v>
      </c>
      <c r="B12662" s="485" t="s">
        <v>39454</v>
      </c>
      <c r="C12662" t="s">
        <v>39453</v>
      </c>
      <c r="D12662" t="s">
        <v>39452</v>
      </c>
      <c r="E12662" t="str">
        <f t="shared" si="197"/>
        <v>461520 - MFR DU JOVINIEN</v>
      </c>
      <c r="F12662" t="s">
        <v>3778</v>
      </c>
      <c r="G12662" t="s">
        <v>39451</v>
      </c>
      <c r="I12662" t="s">
        <v>39450</v>
      </c>
      <c r="K12662" t="s">
        <v>208</v>
      </c>
      <c r="L12662" t="s">
        <v>39449</v>
      </c>
      <c r="N12662" t="s">
        <v>207</v>
      </c>
      <c r="O12662" t="s">
        <v>476</v>
      </c>
      <c r="P12662" t="s">
        <v>476</v>
      </c>
    </row>
    <row r="12663" spans="1:16">
      <c r="A12663" s="484" t="s">
        <v>105144</v>
      </c>
      <c r="B12663" s="485" t="s">
        <v>105143</v>
      </c>
      <c r="C12663" t="s">
        <v>105142</v>
      </c>
      <c r="D12663" t="s">
        <v>105141</v>
      </c>
      <c r="E12663" t="str">
        <f t="shared" si="197"/>
        <v>674564 - CFAI FRANCHE COMTE BESANCON</v>
      </c>
      <c r="F12663" t="s">
        <v>3223</v>
      </c>
      <c r="G12663" t="s">
        <v>105140</v>
      </c>
      <c r="I12663" t="s">
        <v>2666</v>
      </c>
      <c r="J12663" t="s">
        <v>105139</v>
      </c>
      <c r="K12663" t="s">
        <v>208</v>
      </c>
      <c r="L12663" t="s">
        <v>105138</v>
      </c>
      <c r="N12663" t="s">
        <v>207</v>
      </c>
      <c r="O12663" t="s">
        <v>476</v>
      </c>
      <c r="P12663" t="s">
        <v>476</v>
      </c>
    </row>
    <row r="12664" spans="1:16">
      <c r="A12664" s="484" t="s">
        <v>122207</v>
      </c>
      <c r="B12664" s="485" t="s">
        <v>122206</v>
      </c>
      <c r="C12664" t="s">
        <v>122205</v>
      </c>
      <c r="D12664" t="s">
        <v>122204</v>
      </c>
      <c r="E12664" t="str">
        <f t="shared" si="197"/>
        <v>685914 - ASSOCIATION DU FOYER NOTRE DAME STRASBOURG</v>
      </c>
      <c r="F12664" t="s">
        <v>47480</v>
      </c>
      <c r="G12664" t="s">
        <v>122203</v>
      </c>
      <c r="I12664" t="s">
        <v>579</v>
      </c>
      <c r="J12664" t="s">
        <v>122202</v>
      </c>
      <c r="K12664" t="s">
        <v>208</v>
      </c>
      <c r="L12664" t="s">
        <v>122201</v>
      </c>
      <c r="N12664" t="s">
        <v>208</v>
      </c>
      <c r="O12664" t="s">
        <v>476</v>
      </c>
      <c r="P12664" t="s">
        <v>476</v>
      </c>
    </row>
    <row r="12665" spans="1:16">
      <c r="A12665" s="484" t="s">
        <v>129896</v>
      </c>
      <c r="B12665" s="485" t="s">
        <v>129895</v>
      </c>
      <c r="C12665" t="s">
        <v>129894</v>
      </c>
      <c r="D12665" t="s">
        <v>129893</v>
      </c>
      <c r="E12665" t="str">
        <f t="shared" si="197"/>
        <v>430470 - AST 67</v>
      </c>
      <c r="F12665" t="s">
        <v>1857</v>
      </c>
      <c r="G12665" t="s">
        <v>129892</v>
      </c>
      <c r="I12665" t="s">
        <v>579</v>
      </c>
      <c r="J12665" t="s">
        <v>129891</v>
      </c>
      <c r="K12665" t="s">
        <v>208</v>
      </c>
      <c r="L12665" t="s">
        <v>129890</v>
      </c>
      <c r="N12665" t="s">
        <v>208</v>
      </c>
      <c r="O12665" t="s">
        <v>476</v>
      </c>
      <c r="P12665" t="s">
        <v>476</v>
      </c>
    </row>
    <row r="12666" spans="1:16">
      <c r="A12666" s="484" t="s">
        <v>8445</v>
      </c>
      <c r="B12666" s="485" t="s">
        <v>8444</v>
      </c>
      <c r="C12666" t="s">
        <v>8443</v>
      </c>
      <c r="D12666" t="s">
        <v>8442</v>
      </c>
      <c r="E12666" t="str">
        <f t="shared" si="197"/>
        <v>326800 - UGA CTAI</v>
      </c>
      <c r="F12666" t="s">
        <v>8441</v>
      </c>
      <c r="G12666" t="s">
        <v>8440</v>
      </c>
      <c r="I12666" t="s">
        <v>2531</v>
      </c>
      <c r="J12666" t="s">
        <v>8439</v>
      </c>
      <c r="K12666" t="s">
        <v>208</v>
      </c>
      <c r="L12666" t="s">
        <v>8438</v>
      </c>
      <c r="N12666" t="s">
        <v>208</v>
      </c>
      <c r="O12666" t="s">
        <v>476</v>
      </c>
      <c r="P12666" t="s">
        <v>476</v>
      </c>
    </row>
    <row r="12667" spans="1:16">
      <c r="A12667" s="484" t="s">
        <v>120598</v>
      </c>
      <c r="B12667" s="485" t="s">
        <v>120597</v>
      </c>
      <c r="C12667" t="s">
        <v>120596</v>
      </c>
      <c r="D12667" t="s">
        <v>120595</v>
      </c>
      <c r="E12667" t="str">
        <f t="shared" si="197"/>
        <v>625700 - ASSOCIATION MARGUERITE SINCLAIR MULHOUSE</v>
      </c>
      <c r="F12667" t="s">
        <v>32768</v>
      </c>
      <c r="G12667" t="s">
        <v>120594</v>
      </c>
      <c r="H12667" t="s">
        <v>120593</v>
      </c>
      <c r="I12667" t="s">
        <v>4853</v>
      </c>
      <c r="J12667" t="s">
        <v>120592</v>
      </c>
      <c r="K12667" t="s">
        <v>208</v>
      </c>
      <c r="L12667" t="s">
        <v>120591</v>
      </c>
      <c r="N12667" t="s">
        <v>208</v>
      </c>
      <c r="O12667" t="s">
        <v>476</v>
      </c>
      <c r="P12667" t="s">
        <v>476</v>
      </c>
    </row>
    <row r="12668" spans="1:16">
      <c r="A12668" s="484" t="s">
        <v>71787</v>
      </c>
      <c r="B12668" s="485" t="s">
        <v>40204</v>
      </c>
      <c r="C12668" t="s">
        <v>71786</v>
      </c>
      <c r="D12668" t="s">
        <v>71785</v>
      </c>
      <c r="E12668" t="str">
        <f t="shared" si="197"/>
        <v>140545 - MAISON DU DIACONAT IFAS MULHOUSE</v>
      </c>
      <c r="F12668" t="s">
        <v>1352</v>
      </c>
      <c r="G12668" t="s">
        <v>71784</v>
      </c>
      <c r="I12668" t="s">
        <v>4853</v>
      </c>
      <c r="J12668" t="s">
        <v>71783</v>
      </c>
      <c r="K12668" t="s">
        <v>71782</v>
      </c>
      <c r="L12668" t="s">
        <v>71781</v>
      </c>
      <c r="N12668" t="s">
        <v>208</v>
      </c>
      <c r="O12668" t="s">
        <v>476</v>
      </c>
      <c r="P12668" t="s">
        <v>476</v>
      </c>
    </row>
    <row r="12669" spans="1:16">
      <c r="A12669" s="484" t="s">
        <v>40205</v>
      </c>
      <c r="B12669" s="485" t="s">
        <v>40204</v>
      </c>
      <c r="C12669" t="s">
        <v>40203</v>
      </c>
      <c r="D12669" t="s">
        <v>40202</v>
      </c>
      <c r="E12669" t="str">
        <f t="shared" si="197"/>
        <v>356396 - MAISON DU DIACONAT LE NEUENBERG IFAS INGWILLER</v>
      </c>
      <c r="F12669" t="s">
        <v>40201</v>
      </c>
      <c r="G12669" t="s">
        <v>40200</v>
      </c>
      <c r="I12669" t="s">
        <v>40199</v>
      </c>
      <c r="J12669" t="s">
        <v>40198</v>
      </c>
      <c r="K12669" t="s">
        <v>40197</v>
      </c>
      <c r="L12669" t="s">
        <v>40196</v>
      </c>
      <c r="N12669" t="s">
        <v>208</v>
      </c>
      <c r="O12669" t="s">
        <v>476</v>
      </c>
      <c r="P12669" t="s">
        <v>476</v>
      </c>
    </row>
    <row r="12670" spans="1:16">
      <c r="A12670" s="484" t="s">
        <v>71793</v>
      </c>
      <c r="B12670" s="485" t="s">
        <v>40204</v>
      </c>
      <c r="C12670" t="s">
        <v>71792</v>
      </c>
      <c r="D12670" t="s">
        <v>71791</v>
      </c>
      <c r="E12670" t="str">
        <f t="shared" si="197"/>
        <v>555435 - DIACONAT COLMAR</v>
      </c>
      <c r="F12670" t="s">
        <v>1352</v>
      </c>
      <c r="G12670" t="s">
        <v>71790</v>
      </c>
      <c r="I12670" t="s">
        <v>2531</v>
      </c>
      <c r="J12670" t="s">
        <v>71789</v>
      </c>
      <c r="K12670" t="s">
        <v>208</v>
      </c>
      <c r="L12670" t="s">
        <v>71788</v>
      </c>
      <c r="N12670" t="s">
        <v>208</v>
      </c>
      <c r="O12670" t="s">
        <v>476</v>
      </c>
      <c r="P12670" t="s">
        <v>476</v>
      </c>
    </row>
    <row r="12671" spans="1:16">
      <c r="A12671" s="484" t="s">
        <v>26841</v>
      </c>
      <c r="B12671" s="485" t="s">
        <v>26840</v>
      </c>
      <c r="C12671" t="s">
        <v>26839</v>
      </c>
      <c r="D12671" t="s">
        <v>26838</v>
      </c>
      <c r="E12671" t="str">
        <f t="shared" si="197"/>
        <v>540985 - L' ERMITAGE</v>
      </c>
      <c r="F12671" t="s">
        <v>6759</v>
      </c>
      <c r="G12671" t="s">
        <v>26837</v>
      </c>
      <c r="I12671" t="s">
        <v>4853</v>
      </c>
      <c r="J12671" t="s">
        <v>26836</v>
      </c>
      <c r="K12671" t="s">
        <v>208</v>
      </c>
      <c r="L12671" t="s">
        <v>26835</v>
      </c>
      <c r="N12671" t="s">
        <v>208</v>
      </c>
      <c r="O12671" t="s">
        <v>476</v>
      </c>
      <c r="P12671" t="s">
        <v>476</v>
      </c>
    </row>
    <row r="12672" spans="1:16">
      <c r="A12672" s="484" t="s">
        <v>83042</v>
      </c>
      <c r="B12672" s="485" t="s">
        <v>83041</v>
      </c>
      <c r="C12672" t="s">
        <v>83040</v>
      </c>
      <c r="D12672" t="s">
        <v>83040</v>
      </c>
      <c r="E12672" t="str">
        <f t="shared" si="197"/>
        <v>212398 - ECOLE SUPERIEUR DE PRAXIS SOCIAL DE MULHOUSE</v>
      </c>
      <c r="F12672" t="s">
        <v>6359</v>
      </c>
      <c r="G12672" t="s">
        <v>83039</v>
      </c>
      <c r="H12672" t="s">
        <v>83038</v>
      </c>
      <c r="I12672" t="s">
        <v>4853</v>
      </c>
      <c r="J12672" t="s">
        <v>83037</v>
      </c>
      <c r="K12672" t="s">
        <v>208</v>
      </c>
      <c r="L12672" t="s">
        <v>83036</v>
      </c>
      <c r="N12672" t="s">
        <v>207</v>
      </c>
      <c r="O12672" t="s">
        <v>476</v>
      </c>
      <c r="P12672" t="s">
        <v>476</v>
      </c>
    </row>
    <row r="12673" spans="1:16">
      <c r="A12673" s="484" t="s">
        <v>119433</v>
      </c>
      <c r="B12673" s="485" t="s">
        <v>119432</v>
      </c>
      <c r="C12673" t="s">
        <v>119431</v>
      </c>
      <c r="D12673" t="s">
        <v>119430</v>
      </c>
      <c r="E12673" t="str">
        <f t="shared" si="197"/>
        <v>210705 - ARFP</v>
      </c>
      <c r="F12673" t="s">
        <v>8706</v>
      </c>
      <c r="G12673" t="s">
        <v>119429</v>
      </c>
      <c r="I12673" t="s">
        <v>4853</v>
      </c>
      <c r="J12673" t="s">
        <v>119428</v>
      </c>
      <c r="K12673" t="s">
        <v>119427</v>
      </c>
      <c r="L12673" t="s">
        <v>119426</v>
      </c>
      <c r="N12673" t="s">
        <v>208</v>
      </c>
      <c r="O12673" t="s">
        <v>476</v>
      </c>
      <c r="P12673" t="s">
        <v>476</v>
      </c>
    </row>
    <row r="12674" spans="1:16">
      <c r="A12674" s="484" t="s">
        <v>7692</v>
      </c>
      <c r="B12674" s="485" t="s">
        <v>7691</v>
      </c>
      <c r="C12674" t="s">
        <v>7690</v>
      </c>
      <c r="D12674" t="s">
        <v>7689</v>
      </c>
      <c r="E12674" t="str">
        <f t="shared" ref="E12674:E12737" si="198">_xlfn.CONCAT(L12674," - ",D12674)</f>
        <v>666970 - UDSP 68 MULHOUSE</v>
      </c>
      <c r="F12674" t="s">
        <v>7688</v>
      </c>
      <c r="G12674" t="s">
        <v>7687</v>
      </c>
      <c r="I12674" t="s">
        <v>4853</v>
      </c>
      <c r="J12674" t="s">
        <v>7686</v>
      </c>
      <c r="K12674" t="s">
        <v>208</v>
      </c>
      <c r="L12674" t="s">
        <v>7685</v>
      </c>
      <c r="N12674" t="s">
        <v>208</v>
      </c>
      <c r="O12674" t="s">
        <v>476</v>
      </c>
      <c r="P12674" t="s">
        <v>476</v>
      </c>
    </row>
    <row r="12675" spans="1:16">
      <c r="A12675" s="484" t="s">
        <v>127621</v>
      </c>
      <c r="B12675" s="485" t="s">
        <v>127620</v>
      </c>
      <c r="C12675" t="s">
        <v>127619</v>
      </c>
      <c r="D12675" t="s">
        <v>127618</v>
      </c>
      <c r="E12675" t="str">
        <f t="shared" si="198"/>
        <v>536866 - APPUIS MULHOUSE</v>
      </c>
      <c r="F12675" t="s">
        <v>1817</v>
      </c>
      <c r="G12675" t="s">
        <v>127617</v>
      </c>
      <c r="I12675" t="s">
        <v>4853</v>
      </c>
      <c r="J12675" t="s">
        <v>127616</v>
      </c>
      <c r="K12675" t="s">
        <v>208</v>
      </c>
      <c r="L12675" t="s">
        <v>127615</v>
      </c>
      <c r="N12675" t="s">
        <v>208</v>
      </c>
      <c r="O12675" t="s">
        <v>476</v>
      </c>
      <c r="P12675" t="s">
        <v>476</v>
      </c>
    </row>
    <row r="12676" spans="1:16">
      <c r="A12676" s="484" t="s">
        <v>34932</v>
      </c>
      <c r="B12676" s="485" t="s">
        <v>34931</v>
      </c>
      <c r="C12676" t="s">
        <v>34930</v>
      </c>
      <c r="D12676" t="s">
        <v>34929</v>
      </c>
      <c r="E12676" t="str">
        <f t="shared" si="198"/>
        <v>387186 - LE PLANNING FAMILIAL 68 MFPF MULHOUSE</v>
      </c>
      <c r="F12676" t="s">
        <v>1424</v>
      </c>
      <c r="G12676" t="s">
        <v>34928</v>
      </c>
      <c r="I12676" t="s">
        <v>4853</v>
      </c>
      <c r="J12676" t="s">
        <v>34927</v>
      </c>
      <c r="K12676" t="s">
        <v>208</v>
      </c>
      <c r="L12676" t="s">
        <v>34926</v>
      </c>
      <c r="N12676" t="s">
        <v>208</v>
      </c>
      <c r="O12676" t="s">
        <v>476</v>
      </c>
      <c r="P12676" t="s">
        <v>476</v>
      </c>
    </row>
    <row r="12677" spans="1:16">
      <c r="A12677" s="484" t="s">
        <v>118519</v>
      </c>
      <c r="B12677" s="485" t="s">
        <v>118518</v>
      </c>
      <c r="C12677" t="s">
        <v>118517</v>
      </c>
      <c r="D12677" t="s">
        <v>118516</v>
      </c>
      <c r="E12677" t="str">
        <f t="shared" si="198"/>
        <v>657086 - ASSOCIATION SANTE MENTALE ALSACE ROUFFACH</v>
      </c>
      <c r="F12677" t="s">
        <v>58515</v>
      </c>
      <c r="G12677" t="s">
        <v>118515</v>
      </c>
      <c r="I12677" t="s">
        <v>18084</v>
      </c>
      <c r="J12677" t="s">
        <v>118514</v>
      </c>
      <c r="K12677" t="s">
        <v>208</v>
      </c>
      <c r="L12677" t="s">
        <v>118513</v>
      </c>
      <c r="N12677" t="s">
        <v>208</v>
      </c>
      <c r="O12677" t="s">
        <v>476</v>
      </c>
      <c r="P12677" t="s">
        <v>476</v>
      </c>
    </row>
    <row r="12678" spans="1:16">
      <c r="A12678" s="484" t="s">
        <v>40253</v>
      </c>
      <c r="B12678" s="485" t="s">
        <v>40252</v>
      </c>
      <c r="C12678" t="s">
        <v>40251</v>
      </c>
      <c r="D12678" t="s">
        <v>40250</v>
      </c>
      <c r="E12678" t="str">
        <f t="shared" si="198"/>
        <v>470090 - MJC MONTLUCON</v>
      </c>
      <c r="F12678" t="s">
        <v>5473</v>
      </c>
      <c r="G12678" t="s">
        <v>40249</v>
      </c>
      <c r="I12678" t="s">
        <v>6282</v>
      </c>
      <c r="J12678" t="s">
        <v>40248</v>
      </c>
      <c r="K12678" t="s">
        <v>208</v>
      </c>
      <c r="L12678" t="s">
        <v>40247</v>
      </c>
      <c r="N12678" t="s">
        <v>208</v>
      </c>
      <c r="O12678" t="s">
        <v>476</v>
      </c>
      <c r="P12678" t="s">
        <v>476</v>
      </c>
    </row>
    <row r="12679" spans="1:16">
      <c r="A12679" s="484" t="s">
        <v>39927</v>
      </c>
      <c r="B12679" s="485" t="s">
        <v>39926</v>
      </c>
      <c r="C12679" t="s">
        <v>39925</v>
      </c>
      <c r="D12679" t="s">
        <v>39924</v>
      </c>
      <c r="E12679" t="str">
        <f t="shared" si="198"/>
        <v>572585 - MFR - EC AGRIC SAINT LEOPARDIN D'AUGY</v>
      </c>
      <c r="F12679" t="s">
        <v>1618</v>
      </c>
      <c r="G12679" t="s">
        <v>39923</v>
      </c>
      <c r="I12679" t="s">
        <v>39922</v>
      </c>
      <c r="J12679" t="s">
        <v>39921</v>
      </c>
      <c r="K12679" t="s">
        <v>208</v>
      </c>
      <c r="L12679" t="s">
        <v>39920</v>
      </c>
      <c r="N12679" t="s">
        <v>208</v>
      </c>
      <c r="O12679" t="s">
        <v>476</v>
      </c>
      <c r="P12679" t="s">
        <v>476</v>
      </c>
    </row>
    <row r="12680" spans="1:16">
      <c r="A12680" s="484" t="s">
        <v>56331</v>
      </c>
      <c r="B12680" s="485" t="s">
        <v>56330</v>
      </c>
      <c r="C12680" t="s">
        <v>56329</v>
      </c>
      <c r="D12680" t="s">
        <v>56328</v>
      </c>
      <c r="E12680" t="str">
        <f t="shared" si="198"/>
        <v>538991 - IFMK VICHY</v>
      </c>
      <c r="F12680" t="s">
        <v>5473</v>
      </c>
      <c r="G12680" t="s">
        <v>56327</v>
      </c>
      <c r="H12680" t="s">
        <v>56326</v>
      </c>
      <c r="I12680" t="s">
        <v>1616</v>
      </c>
      <c r="J12680" t="s">
        <v>56325</v>
      </c>
      <c r="K12680" t="s">
        <v>208</v>
      </c>
      <c r="L12680" t="s">
        <v>56324</v>
      </c>
      <c r="N12680" t="s">
        <v>208</v>
      </c>
      <c r="O12680" t="s">
        <v>476</v>
      </c>
      <c r="P12680" t="s">
        <v>476</v>
      </c>
    </row>
    <row r="12681" spans="1:16">
      <c r="A12681" s="484" t="s">
        <v>108360</v>
      </c>
      <c r="B12681" s="485" t="s">
        <v>108359</v>
      </c>
      <c r="C12681" t="s">
        <v>108358</v>
      </c>
      <c r="D12681" t="s">
        <v>108357</v>
      </c>
      <c r="E12681" t="str">
        <f t="shared" si="198"/>
        <v>26270 - CAVILAM</v>
      </c>
      <c r="F12681" t="s">
        <v>2219</v>
      </c>
      <c r="G12681" t="s">
        <v>108356</v>
      </c>
      <c r="H12681" t="s">
        <v>108355</v>
      </c>
      <c r="I12681" t="s">
        <v>1616</v>
      </c>
      <c r="J12681" t="s">
        <v>108354</v>
      </c>
      <c r="K12681" t="s">
        <v>208</v>
      </c>
      <c r="L12681" t="s">
        <v>108353</v>
      </c>
      <c r="N12681" t="s">
        <v>208</v>
      </c>
      <c r="O12681" t="s">
        <v>476</v>
      </c>
      <c r="P12681" t="s">
        <v>476</v>
      </c>
    </row>
    <row r="12682" spans="1:16">
      <c r="A12682" s="484" t="s">
        <v>39610</v>
      </c>
      <c r="B12682" s="485" t="s">
        <v>39609</v>
      </c>
      <c r="C12682" t="s">
        <v>39602</v>
      </c>
      <c r="D12682" t="s">
        <v>39608</v>
      </c>
      <c r="E12682" t="str">
        <f t="shared" si="198"/>
        <v>200979 - MFR SAINT FLOUR</v>
      </c>
      <c r="F12682" t="s">
        <v>1618</v>
      </c>
      <c r="G12682" t="s">
        <v>39607</v>
      </c>
      <c r="I12682" t="s">
        <v>20095</v>
      </c>
      <c r="J12682" t="s">
        <v>39606</v>
      </c>
      <c r="K12682" t="s">
        <v>208</v>
      </c>
      <c r="L12682" t="s">
        <v>39605</v>
      </c>
      <c r="N12682" t="s">
        <v>208</v>
      </c>
      <c r="O12682" t="s">
        <v>476</v>
      </c>
      <c r="P12682" t="s">
        <v>476</v>
      </c>
    </row>
    <row r="12683" spans="1:16">
      <c r="A12683" s="484" t="s">
        <v>39675</v>
      </c>
      <c r="B12683" s="485" t="s">
        <v>39674</v>
      </c>
      <c r="C12683" t="s">
        <v>39673</v>
      </c>
      <c r="D12683" t="s">
        <v>39672</v>
      </c>
      <c r="E12683" t="str">
        <f t="shared" si="198"/>
        <v>469506 - MFR STE FLORINE</v>
      </c>
      <c r="F12683" t="s">
        <v>540</v>
      </c>
      <c r="G12683" t="s">
        <v>39671</v>
      </c>
      <c r="I12683" t="s">
        <v>39670</v>
      </c>
      <c r="J12683" t="s">
        <v>39669</v>
      </c>
      <c r="K12683" t="s">
        <v>208</v>
      </c>
      <c r="L12683" t="s">
        <v>39668</v>
      </c>
      <c r="N12683" t="s">
        <v>208</v>
      </c>
      <c r="O12683" t="s">
        <v>476</v>
      </c>
      <c r="P12683" t="s">
        <v>476</v>
      </c>
    </row>
    <row r="12684" spans="1:16">
      <c r="A12684" s="484" t="s">
        <v>40979</v>
      </c>
      <c r="B12684" s="485" t="s">
        <v>40978</v>
      </c>
      <c r="C12684" t="s">
        <v>40977</v>
      </c>
      <c r="D12684" t="s">
        <v>40976</v>
      </c>
      <c r="E12684" t="str">
        <f t="shared" si="198"/>
        <v>621882 - LYCEE SAINT GABRIEL ECSY FORMATION</v>
      </c>
      <c r="F12684" t="s">
        <v>540</v>
      </c>
      <c r="G12684" t="s">
        <v>40975</v>
      </c>
      <c r="I12684" t="s">
        <v>40974</v>
      </c>
      <c r="J12684" t="s">
        <v>40973</v>
      </c>
      <c r="K12684" t="s">
        <v>208</v>
      </c>
      <c r="L12684" t="s">
        <v>40972</v>
      </c>
      <c r="N12684" t="s">
        <v>208</v>
      </c>
      <c r="O12684" t="s">
        <v>476</v>
      </c>
      <c r="P12684" t="s">
        <v>476</v>
      </c>
    </row>
    <row r="12685" spans="1:16">
      <c r="A12685" s="484" t="s">
        <v>100394</v>
      </c>
      <c r="B12685" s="485" t="s">
        <v>100393</v>
      </c>
      <c r="C12685" t="s">
        <v>100392</v>
      </c>
      <c r="D12685" t="s">
        <v>100391</v>
      </c>
      <c r="E12685" t="str">
        <f t="shared" si="198"/>
        <v>465446 - CJP</v>
      </c>
      <c r="F12685" t="s">
        <v>18106</v>
      </c>
      <c r="G12685" t="s">
        <v>100390</v>
      </c>
      <c r="H12685" t="s">
        <v>100389</v>
      </c>
      <c r="I12685" t="s">
        <v>1678</v>
      </c>
      <c r="J12685" t="s">
        <v>100388</v>
      </c>
      <c r="K12685" t="s">
        <v>100387</v>
      </c>
      <c r="L12685" t="s">
        <v>100386</v>
      </c>
      <c r="N12685" t="s">
        <v>208</v>
      </c>
      <c r="O12685" t="s">
        <v>476</v>
      </c>
      <c r="P12685" t="s">
        <v>476</v>
      </c>
    </row>
    <row r="12686" spans="1:16">
      <c r="A12686" s="484" t="s">
        <v>91328</v>
      </c>
      <c r="B12686" s="485" t="s">
        <v>91327</v>
      </c>
      <c r="C12686" t="s">
        <v>91326</v>
      </c>
      <c r="D12686" t="s">
        <v>91326</v>
      </c>
      <c r="E12686" t="str">
        <f t="shared" si="198"/>
        <v>557330 - COURS SUPERIEURS DE COIFFURE</v>
      </c>
      <c r="F12686" t="s">
        <v>4574</v>
      </c>
      <c r="G12686" t="s">
        <v>91325</v>
      </c>
      <c r="I12686" t="s">
        <v>1678</v>
      </c>
      <c r="J12686" t="s">
        <v>91324</v>
      </c>
      <c r="K12686" t="s">
        <v>208</v>
      </c>
      <c r="L12686" t="s">
        <v>91323</v>
      </c>
      <c r="N12686" t="s">
        <v>208</v>
      </c>
      <c r="O12686" t="s">
        <v>476</v>
      </c>
      <c r="P12686" t="s">
        <v>476</v>
      </c>
    </row>
    <row r="12687" spans="1:16">
      <c r="A12687" s="484" t="s">
        <v>121702</v>
      </c>
      <c r="B12687" s="485" t="s">
        <v>121701</v>
      </c>
      <c r="C12687" t="s">
        <v>121700</v>
      </c>
      <c r="D12687" t="s">
        <v>121699</v>
      </c>
      <c r="E12687" t="str">
        <f t="shared" si="198"/>
        <v>148570 - AFPP   INSTITUT DES METIERS CLERMONT FERRAND</v>
      </c>
      <c r="F12687" t="s">
        <v>15439</v>
      </c>
      <c r="G12687" t="s">
        <v>121698</v>
      </c>
      <c r="I12687" t="s">
        <v>1678</v>
      </c>
      <c r="J12687" t="s">
        <v>121697</v>
      </c>
      <c r="K12687" t="s">
        <v>208</v>
      </c>
      <c r="L12687" t="s">
        <v>121696</v>
      </c>
      <c r="N12687" t="s">
        <v>207</v>
      </c>
      <c r="O12687" t="s">
        <v>476</v>
      </c>
      <c r="P12687" t="s">
        <v>476</v>
      </c>
    </row>
    <row r="12688" spans="1:16">
      <c r="A12688" s="484" t="s">
        <v>73448</v>
      </c>
      <c r="B12688" s="485" t="s">
        <v>73447</v>
      </c>
      <c r="C12688" t="s">
        <v>73446</v>
      </c>
      <c r="D12688" t="s">
        <v>73445</v>
      </c>
      <c r="E12688" t="str">
        <f t="shared" si="198"/>
        <v>557353 - FED DES ARTISANS BOULANGERS PATISSIERS DU PUY DE DOME</v>
      </c>
      <c r="F12688" t="s">
        <v>540</v>
      </c>
      <c r="G12688" t="s">
        <v>73444</v>
      </c>
      <c r="I12688" t="s">
        <v>73443</v>
      </c>
      <c r="J12688" t="s">
        <v>73442</v>
      </c>
      <c r="K12688" t="s">
        <v>208</v>
      </c>
      <c r="L12688" t="s">
        <v>73441</v>
      </c>
      <c r="N12688" t="s">
        <v>208</v>
      </c>
      <c r="O12688" t="s">
        <v>476</v>
      </c>
      <c r="P12688" t="s">
        <v>476</v>
      </c>
    </row>
    <row r="12689" spans="1:16">
      <c r="A12689" s="484" t="s">
        <v>126000</v>
      </c>
      <c r="B12689" s="485" t="s">
        <v>125999</v>
      </c>
      <c r="C12689" t="s">
        <v>125998</v>
      </c>
      <c r="D12689" t="s">
        <v>125997</v>
      </c>
      <c r="E12689" t="str">
        <f t="shared" si="198"/>
        <v>493582 - ADFPP63</v>
      </c>
      <c r="F12689" t="s">
        <v>16536</v>
      </c>
      <c r="G12689" t="s">
        <v>125996</v>
      </c>
      <c r="H12689" t="s">
        <v>125995</v>
      </c>
      <c r="I12689" t="s">
        <v>1678</v>
      </c>
      <c r="J12689" t="s">
        <v>125994</v>
      </c>
      <c r="K12689" t="s">
        <v>208</v>
      </c>
      <c r="L12689" t="s">
        <v>125993</v>
      </c>
      <c r="N12689" t="s">
        <v>207</v>
      </c>
      <c r="O12689" t="s">
        <v>476</v>
      </c>
      <c r="P12689" t="s">
        <v>476</v>
      </c>
    </row>
    <row r="12690" spans="1:16">
      <c r="A12690" s="484" t="s">
        <v>34997</v>
      </c>
      <c r="B12690" s="485" t="s">
        <v>34996</v>
      </c>
      <c r="C12690" t="s">
        <v>34995</v>
      </c>
      <c r="D12690" t="s">
        <v>34994</v>
      </c>
      <c r="E12690" t="str">
        <f t="shared" si="198"/>
        <v>677991 - MFPF 63 CLERMONT FERRAND</v>
      </c>
      <c r="F12690" t="s">
        <v>28436</v>
      </c>
      <c r="G12690" t="s">
        <v>34993</v>
      </c>
      <c r="I12690" t="s">
        <v>1678</v>
      </c>
      <c r="J12690" t="s">
        <v>34992</v>
      </c>
      <c r="K12690" t="s">
        <v>208</v>
      </c>
      <c r="L12690" t="s">
        <v>34991</v>
      </c>
      <c r="N12690" t="s">
        <v>208</v>
      </c>
      <c r="O12690" t="s">
        <v>476</v>
      </c>
      <c r="P12690" t="s">
        <v>476</v>
      </c>
    </row>
    <row r="12691" spans="1:16">
      <c r="A12691" s="484" t="s">
        <v>100333</v>
      </c>
      <c r="B12691" s="485" t="s">
        <v>100332</v>
      </c>
      <c r="C12691" t="s">
        <v>100331</v>
      </c>
      <c r="D12691" t="s">
        <v>100330</v>
      </c>
      <c r="E12691" t="str">
        <f t="shared" si="198"/>
        <v>404019 - ASSOCIATION DE GESTION DU LEAP D'ENNEZAT</v>
      </c>
      <c r="F12691" t="s">
        <v>540</v>
      </c>
      <c r="G12691" t="s">
        <v>100329</v>
      </c>
      <c r="I12691" t="s">
        <v>100328</v>
      </c>
      <c r="J12691" t="s">
        <v>100327</v>
      </c>
      <c r="K12691" t="s">
        <v>208</v>
      </c>
      <c r="L12691" t="s">
        <v>100326</v>
      </c>
      <c r="N12691" t="s">
        <v>208</v>
      </c>
      <c r="O12691" t="s">
        <v>476</v>
      </c>
      <c r="P12691" t="s">
        <v>476</v>
      </c>
    </row>
    <row r="12692" spans="1:16">
      <c r="A12692" s="484" t="s">
        <v>39783</v>
      </c>
      <c r="B12692" s="485" t="s">
        <v>39782</v>
      </c>
      <c r="C12692" t="s">
        <v>39781</v>
      </c>
      <c r="D12692" t="s">
        <v>39780</v>
      </c>
      <c r="E12692" t="str">
        <f t="shared" si="198"/>
        <v>588556 - MFR DE GELLES</v>
      </c>
      <c r="F12692" t="s">
        <v>540</v>
      </c>
      <c r="G12692" t="s">
        <v>39779</v>
      </c>
      <c r="H12692" t="s">
        <v>39778</v>
      </c>
      <c r="I12692" t="s">
        <v>39777</v>
      </c>
      <c r="J12692" t="s">
        <v>39776</v>
      </c>
      <c r="K12692" t="s">
        <v>208</v>
      </c>
      <c r="L12692" t="s">
        <v>39775</v>
      </c>
      <c r="N12692" t="s">
        <v>208</v>
      </c>
      <c r="O12692" t="s">
        <v>476</v>
      </c>
      <c r="P12692" t="s">
        <v>476</v>
      </c>
    </row>
    <row r="12693" spans="1:16">
      <c r="A12693" s="484" t="s">
        <v>39658</v>
      </c>
      <c r="B12693" s="485" t="s">
        <v>39657</v>
      </c>
      <c r="C12693" t="s">
        <v>39656</v>
      </c>
      <c r="D12693" t="s">
        <v>39655</v>
      </c>
      <c r="E12693" t="str">
        <f t="shared" si="198"/>
        <v>648980 - MFR DE VERNINE</v>
      </c>
      <c r="F12693" t="s">
        <v>4574</v>
      </c>
      <c r="G12693" t="s">
        <v>39654</v>
      </c>
      <c r="I12693" t="s">
        <v>39653</v>
      </c>
      <c r="J12693" t="s">
        <v>39652</v>
      </c>
      <c r="K12693" t="s">
        <v>208</v>
      </c>
      <c r="L12693" t="s">
        <v>39651</v>
      </c>
      <c r="N12693" t="s">
        <v>207</v>
      </c>
      <c r="O12693" t="s">
        <v>476</v>
      </c>
      <c r="P12693" t="s">
        <v>476</v>
      </c>
    </row>
    <row r="12694" spans="1:16">
      <c r="A12694" s="484" t="s">
        <v>121731</v>
      </c>
      <c r="B12694" s="485" t="s">
        <v>121730</v>
      </c>
      <c r="C12694" t="s">
        <v>121729</v>
      </c>
      <c r="D12694" t="s">
        <v>121728</v>
      </c>
      <c r="E12694" t="str">
        <f t="shared" si="198"/>
        <v>96726 - AFPI AUVERGNE COURNON D AUVERGNE</v>
      </c>
      <c r="F12694" t="s">
        <v>4190</v>
      </c>
      <c r="G12694" t="s">
        <v>121727</v>
      </c>
      <c r="I12694" t="s">
        <v>13709</v>
      </c>
      <c r="J12694" t="s">
        <v>121726</v>
      </c>
      <c r="K12694" t="s">
        <v>208</v>
      </c>
      <c r="L12694" t="s">
        <v>121725</v>
      </c>
      <c r="N12694" t="s">
        <v>208</v>
      </c>
      <c r="O12694" t="s">
        <v>476</v>
      </c>
      <c r="P12694" t="s">
        <v>476</v>
      </c>
    </row>
    <row r="12695" spans="1:16">
      <c r="A12695" s="484" t="s">
        <v>133375</v>
      </c>
      <c r="B12695" s="485" t="s">
        <v>133374</v>
      </c>
      <c r="C12695" t="s">
        <v>133373</v>
      </c>
      <c r="D12695" t="s">
        <v>133373</v>
      </c>
      <c r="E12695" t="str">
        <f t="shared" si="198"/>
        <v>644328 - AFPMA APPRENTISSAGE</v>
      </c>
      <c r="F12695" t="s">
        <v>28155</v>
      </c>
      <c r="G12695" t="s">
        <v>133372</v>
      </c>
      <c r="I12695" t="s">
        <v>133365</v>
      </c>
      <c r="J12695" t="s">
        <v>133364</v>
      </c>
      <c r="K12695" t="s">
        <v>208</v>
      </c>
      <c r="L12695" t="s">
        <v>133371</v>
      </c>
      <c r="N12695" t="s">
        <v>207</v>
      </c>
      <c r="O12695" t="s">
        <v>476</v>
      </c>
      <c r="P12695" t="s">
        <v>476</v>
      </c>
    </row>
    <row r="12696" spans="1:16">
      <c r="A12696" s="484" t="s">
        <v>125844</v>
      </c>
      <c r="B12696" s="485" t="s">
        <v>125843</v>
      </c>
      <c r="C12696" t="s">
        <v>125842</v>
      </c>
      <c r="D12696" t="s">
        <v>125841</v>
      </c>
      <c r="E12696" t="str">
        <f t="shared" si="198"/>
        <v>29609 - ADEA</v>
      </c>
      <c r="F12696" t="s">
        <v>1077</v>
      </c>
      <c r="G12696" t="s">
        <v>125840</v>
      </c>
      <c r="I12696" t="s">
        <v>3575</v>
      </c>
      <c r="K12696" t="s">
        <v>208</v>
      </c>
      <c r="L12696" t="s">
        <v>125839</v>
      </c>
      <c r="N12696" t="s">
        <v>208</v>
      </c>
      <c r="O12696" t="s">
        <v>476</v>
      </c>
      <c r="P12696" t="s">
        <v>476</v>
      </c>
    </row>
    <row r="12697" spans="1:16">
      <c r="A12697" s="484" t="s">
        <v>38931</v>
      </c>
      <c r="B12697" s="485" t="s">
        <v>38930</v>
      </c>
      <c r="C12697" t="s">
        <v>38929</v>
      </c>
      <c r="D12697" t="s">
        <v>38928</v>
      </c>
      <c r="E12697" t="str">
        <f t="shared" si="198"/>
        <v>433070 - MFR PONT DE VEYLE</v>
      </c>
      <c r="F12697" t="s">
        <v>18273</v>
      </c>
      <c r="G12697" t="s">
        <v>38927</v>
      </c>
      <c r="I12697" t="s">
        <v>38926</v>
      </c>
      <c r="J12697" t="s">
        <v>38925</v>
      </c>
      <c r="K12697" t="s">
        <v>208</v>
      </c>
      <c r="L12697" t="s">
        <v>38924</v>
      </c>
      <c r="N12697" t="s">
        <v>207</v>
      </c>
      <c r="O12697" t="s">
        <v>476</v>
      </c>
      <c r="P12697" t="s">
        <v>476</v>
      </c>
    </row>
    <row r="12698" spans="1:16">
      <c r="A12698" s="484" t="s">
        <v>121948</v>
      </c>
      <c r="B12698" s="485" t="s">
        <v>121947</v>
      </c>
      <c r="C12698" t="s">
        <v>121946</v>
      </c>
      <c r="D12698" t="s">
        <v>121945</v>
      </c>
      <c r="E12698" t="str">
        <f t="shared" si="198"/>
        <v>351660 - ASSOC FAMIL GEST DU LEAP ST SORLIN</v>
      </c>
      <c r="F12698" t="s">
        <v>41678</v>
      </c>
      <c r="G12698" t="s">
        <v>121944</v>
      </c>
      <c r="I12698" t="s">
        <v>121943</v>
      </c>
      <c r="J12698" t="s">
        <v>121942</v>
      </c>
      <c r="K12698" t="s">
        <v>208</v>
      </c>
      <c r="L12698" t="s">
        <v>121941</v>
      </c>
      <c r="N12698" t="s">
        <v>208</v>
      </c>
      <c r="O12698" t="s">
        <v>476</v>
      </c>
      <c r="P12698" t="s">
        <v>476</v>
      </c>
    </row>
    <row r="12699" spans="1:16">
      <c r="A12699" s="484" t="s">
        <v>31785</v>
      </c>
      <c r="B12699" s="485" t="s">
        <v>31784</v>
      </c>
      <c r="C12699" t="s">
        <v>31783</v>
      </c>
      <c r="D12699" t="s">
        <v>31782</v>
      </c>
      <c r="E12699" t="str">
        <f t="shared" si="198"/>
        <v>200130 - OGEC LYCEE TECHNIQUE PRIVE MONPLAISIR</v>
      </c>
      <c r="F12699" t="s">
        <v>4111</v>
      </c>
      <c r="G12699" t="s">
        <v>31781</v>
      </c>
      <c r="I12699" t="s">
        <v>966</v>
      </c>
      <c r="J12699" t="s">
        <v>31780</v>
      </c>
      <c r="K12699" t="s">
        <v>208</v>
      </c>
      <c r="L12699" t="s">
        <v>31779</v>
      </c>
      <c r="N12699" t="s">
        <v>207</v>
      </c>
      <c r="O12699" t="s">
        <v>476</v>
      </c>
      <c r="P12699" t="s">
        <v>476</v>
      </c>
    </row>
    <row r="12700" spans="1:16">
      <c r="A12700" s="484" t="s">
        <v>65785</v>
      </c>
      <c r="B12700" s="485" t="s">
        <v>65784</v>
      </c>
      <c r="C12700" t="s">
        <v>65783</v>
      </c>
      <c r="D12700" t="s">
        <v>65782</v>
      </c>
      <c r="E12700" t="str">
        <f t="shared" si="198"/>
        <v>49529 - GEDAF</v>
      </c>
      <c r="F12700" t="s">
        <v>40271</v>
      </c>
      <c r="G12700" t="s">
        <v>65781</v>
      </c>
      <c r="H12700" t="s">
        <v>65780</v>
      </c>
      <c r="I12700" t="s">
        <v>50076</v>
      </c>
      <c r="J12700" t="s">
        <v>65779</v>
      </c>
      <c r="K12700" t="s">
        <v>208</v>
      </c>
      <c r="L12700" t="s">
        <v>65778</v>
      </c>
      <c r="N12700" t="s">
        <v>208</v>
      </c>
      <c r="O12700" t="s">
        <v>476</v>
      </c>
      <c r="P12700" t="s">
        <v>476</v>
      </c>
    </row>
    <row r="12701" spans="1:16">
      <c r="A12701" s="484" t="s">
        <v>118088</v>
      </c>
      <c r="B12701" s="485" t="s">
        <v>118087</v>
      </c>
      <c r="C12701" t="s">
        <v>118086</v>
      </c>
      <c r="D12701" t="s">
        <v>118085</v>
      </c>
      <c r="E12701" t="str">
        <f t="shared" si="198"/>
        <v>569460 - AFRAT</v>
      </c>
      <c r="F12701" t="s">
        <v>2524</v>
      </c>
      <c r="G12701" t="s">
        <v>118084</v>
      </c>
      <c r="I12701" t="s">
        <v>1451</v>
      </c>
      <c r="J12701" t="s">
        <v>118083</v>
      </c>
      <c r="K12701" t="s">
        <v>208</v>
      </c>
      <c r="L12701" t="s">
        <v>118082</v>
      </c>
      <c r="N12701" t="s">
        <v>208</v>
      </c>
      <c r="O12701" t="s">
        <v>476</v>
      </c>
      <c r="P12701" t="s">
        <v>476</v>
      </c>
    </row>
    <row r="12702" spans="1:16">
      <c r="A12702" s="484" t="s">
        <v>41304</v>
      </c>
      <c r="B12702" s="485" t="s">
        <v>41303</v>
      </c>
      <c r="C12702" t="s">
        <v>41302</v>
      </c>
      <c r="D12702" t="s">
        <v>41301</v>
      </c>
      <c r="E12702" t="str">
        <f t="shared" si="198"/>
        <v>461544 - LEAP VALLON BONNEVAUX</v>
      </c>
      <c r="F12702" t="s">
        <v>8706</v>
      </c>
      <c r="G12702" t="s">
        <v>41300</v>
      </c>
      <c r="I12702" t="s">
        <v>11995</v>
      </c>
      <c r="J12702" t="s">
        <v>41299</v>
      </c>
      <c r="K12702" t="s">
        <v>208</v>
      </c>
      <c r="L12702" t="s">
        <v>41298</v>
      </c>
      <c r="N12702" t="s">
        <v>208</v>
      </c>
      <c r="O12702" t="s">
        <v>476</v>
      </c>
      <c r="P12702" t="s">
        <v>476</v>
      </c>
    </row>
    <row r="12703" spans="1:16">
      <c r="A12703" s="484" t="s">
        <v>73602</v>
      </c>
      <c r="B12703" s="485" t="s">
        <v>73601</v>
      </c>
      <c r="C12703" t="s">
        <v>73600</v>
      </c>
      <c r="D12703" t="s">
        <v>73599</v>
      </c>
      <c r="E12703" t="str">
        <f t="shared" si="198"/>
        <v>490878 - FCR DE GRENOBLE</v>
      </c>
      <c r="F12703" t="s">
        <v>1352</v>
      </c>
      <c r="G12703" t="s">
        <v>73598</v>
      </c>
      <c r="I12703" t="s">
        <v>23364</v>
      </c>
      <c r="J12703" t="s">
        <v>73597</v>
      </c>
      <c r="K12703" t="s">
        <v>208</v>
      </c>
      <c r="L12703" t="s">
        <v>73596</v>
      </c>
      <c r="N12703" t="s">
        <v>208</v>
      </c>
      <c r="O12703" t="s">
        <v>476</v>
      </c>
      <c r="P12703" t="s">
        <v>476</v>
      </c>
    </row>
    <row r="12704" spans="1:16">
      <c r="A12704" s="484" t="s">
        <v>39955</v>
      </c>
      <c r="B12704" s="485" t="s">
        <v>39954</v>
      </c>
      <c r="C12704" t="s">
        <v>39933</v>
      </c>
      <c r="D12704" t="s">
        <v>39953</v>
      </c>
      <c r="E12704" t="str">
        <f t="shared" si="198"/>
        <v>491846 - MFR EYZIN PINET</v>
      </c>
      <c r="F12704" t="s">
        <v>39952</v>
      </c>
      <c r="G12704" t="s">
        <v>39951</v>
      </c>
      <c r="H12704" t="s">
        <v>39950</v>
      </c>
      <c r="I12704" t="s">
        <v>39949</v>
      </c>
      <c r="J12704" t="s">
        <v>39948</v>
      </c>
      <c r="K12704" t="s">
        <v>208</v>
      </c>
      <c r="L12704" t="s">
        <v>39947</v>
      </c>
      <c r="N12704" t="s">
        <v>208</v>
      </c>
      <c r="O12704" t="s">
        <v>476</v>
      </c>
      <c r="P12704" t="s">
        <v>476</v>
      </c>
    </row>
    <row r="12705" spans="1:16">
      <c r="A12705" s="484" t="s">
        <v>34959</v>
      </c>
      <c r="B12705" s="485" t="s">
        <v>34958</v>
      </c>
      <c r="C12705" t="s">
        <v>34957</v>
      </c>
      <c r="D12705" t="s">
        <v>34956</v>
      </c>
      <c r="E12705" t="str">
        <f t="shared" si="198"/>
        <v>402655 - MFPF GRENOBLE</v>
      </c>
      <c r="F12705" t="s">
        <v>22841</v>
      </c>
      <c r="G12705" t="s">
        <v>34955</v>
      </c>
      <c r="I12705" t="s">
        <v>836</v>
      </c>
      <c r="K12705" t="s">
        <v>208</v>
      </c>
      <c r="L12705" t="s">
        <v>34954</v>
      </c>
      <c r="N12705" t="s">
        <v>208</v>
      </c>
      <c r="O12705" t="s">
        <v>476</v>
      </c>
      <c r="P12705" t="s">
        <v>476</v>
      </c>
    </row>
    <row r="12706" spans="1:16">
      <c r="A12706" s="484" t="s">
        <v>32473</v>
      </c>
      <c r="B12706" s="485" t="s">
        <v>32472</v>
      </c>
      <c r="C12706" t="s">
        <v>32471</v>
      </c>
      <c r="D12706" t="s">
        <v>32470</v>
      </c>
      <c r="E12706" t="str">
        <f t="shared" si="198"/>
        <v>469002 - ODTI</v>
      </c>
      <c r="F12706" t="s">
        <v>17551</v>
      </c>
      <c r="G12706" t="s">
        <v>32469</v>
      </c>
      <c r="I12706" t="s">
        <v>836</v>
      </c>
      <c r="J12706" t="s">
        <v>32468</v>
      </c>
      <c r="K12706" t="s">
        <v>208</v>
      </c>
      <c r="L12706" t="s">
        <v>32467</v>
      </c>
      <c r="N12706" t="s">
        <v>208</v>
      </c>
      <c r="O12706" t="s">
        <v>476</v>
      </c>
      <c r="P12706" t="s">
        <v>476</v>
      </c>
    </row>
    <row r="12707" spans="1:16">
      <c r="A12707" s="484" t="s">
        <v>91424</v>
      </c>
      <c r="B12707" s="485" t="s">
        <v>91423</v>
      </c>
      <c r="C12707" t="s">
        <v>91422</v>
      </c>
      <c r="D12707" t="s">
        <v>91422</v>
      </c>
      <c r="E12707" t="str">
        <f t="shared" si="198"/>
        <v>480228 - COUPLES ET FAMILLES DE L'ISERE</v>
      </c>
      <c r="F12707" t="s">
        <v>19619</v>
      </c>
      <c r="G12707" t="s">
        <v>91421</v>
      </c>
      <c r="I12707" t="s">
        <v>836</v>
      </c>
      <c r="J12707" t="s">
        <v>91420</v>
      </c>
      <c r="K12707" t="s">
        <v>208</v>
      </c>
      <c r="L12707" t="s">
        <v>91419</v>
      </c>
      <c r="N12707" t="s">
        <v>208</v>
      </c>
      <c r="O12707" t="s">
        <v>476</v>
      </c>
      <c r="P12707" t="s">
        <v>476</v>
      </c>
    </row>
    <row r="12708" spans="1:16">
      <c r="A12708" s="484" t="s">
        <v>39816</v>
      </c>
      <c r="B12708" s="485" t="s">
        <v>39815</v>
      </c>
      <c r="C12708" t="s">
        <v>39814</v>
      </c>
      <c r="D12708" t="s">
        <v>39813</v>
      </c>
      <c r="E12708" t="str">
        <f t="shared" si="198"/>
        <v>502741 - MFR MOIRANS</v>
      </c>
      <c r="F12708" t="s">
        <v>8706</v>
      </c>
      <c r="G12708" t="s">
        <v>39812</v>
      </c>
      <c r="I12708" t="s">
        <v>3591</v>
      </c>
      <c r="J12708" t="s">
        <v>39811</v>
      </c>
      <c r="K12708" t="s">
        <v>208</v>
      </c>
      <c r="L12708" t="s">
        <v>39810</v>
      </c>
      <c r="N12708" t="s">
        <v>208</v>
      </c>
      <c r="O12708" t="s">
        <v>476</v>
      </c>
      <c r="P12708" t="s">
        <v>476</v>
      </c>
    </row>
    <row r="12709" spans="1:16">
      <c r="A12709" s="484" t="s">
        <v>40065</v>
      </c>
      <c r="B12709" s="485" t="s">
        <v>40064</v>
      </c>
      <c r="C12709" t="s">
        <v>40063</v>
      </c>
      <c r="D12709" t="s">
        <v>40062</v>
      </c>
      <c r="E12709" t="str">
        <f t="shared" si="198"/>
        <v>600180 - MFR VIF</v>
      </c>
      <c r="F12709" t="s">
        <v>8706</v>
      </c>
      <c r="G12709" t="s">
        <v>40061</v>
      </c>
      <c r="I12709" t="s">
        <v>19267</v>
      </c>
      <c r="J12709" t="s">
        <v>40060</v>
      </c>
      <c r="K12709" t="s">
        <v>208</v>
      </c>
      <c r="L12709" t="s">
        <v>40059</v>
      </c>
      <c r="N12709" t="s">
        <v>208</v>
      </c>
      <c r="O12709" t="s">
        <v>476</v>
      </c>
      <c r="P12709" t="s">
        <v>476</v>
      </c>
    </row>
    <row r="12710" spans="1:16">
      <c r="A12710" s="484" t="s">
        <v>39109</v>
      </c>
      <c r="B12710" s="485" t="s">
        <v>39108</v>
      </c>
      <c r="C12710" t="s">
        <v>39107</v>
      </c>
      <c r="D12710" t="s">
        <v>39106</v>
      </c>
      <c r="E12710" t="str">
        <f t="shared" si="198"/>
        <v>607060 - MAISON FAMILIALE RURALE LA PALMA  L ARBRESLE</v>
      </c>
      <c r="F12710" t="s">
        <v>2668</v>
      </c>
      <c r="G12710" t="s">
        <v>39105</v>
      </c>
      <c r="I12710" t="s">
        <v>39104</v>
      </c>
      <c r="J12710" t="s">
        <v>39103</v>
      </c>
      <c r="K12710" t="s">
        <v>208</v>
      </c>
      <c r="L12710" t="s">
        <v>39102</v>
      </c>
      <c r="N12710" t="s">
        <v>207</v>
      </c>
      <c r="O12710" t="s">
        <v>476</v>
      </c>
      <c r="P12710" t="s">
        <v>476</v>
      </c>
    </row>
    <row r="12711" spans="1:16">
      <c r="A12711" s="484" t="s">
        <v>6914</v>
      </c>
      <c r="B12711" s="485" t="s">
        <v>6913</v>
      </c>
      <c r="C12711" t="s">
        <v>6912</v>
      </c>
      <c r="D12711" t="s">
        <v>6911</v>
      </c>
      <c r="E12711" t="str">
        <f t="shared" si="198"/>
        <v>572652 - URFOL 69 AUVERGNE RHONE ALPES CALUIRE ET CUIRE</v>
      </c>
      <c r="F12711" t="s">
        <v>2572</v>
      </c>
      <c r="G12711" t="s">
        <v>6910</v>
      </c>
      <c r="I12711" t="s">
        <v>6909</v>
      </c>
      <c r="J12711" t="s">
        <v>6908</v>
      </c>
      <c r="K12711" t="s">
        <v>208</v>
      </c>
      <c r="L12711" t="s">
        <v>6907</v>
      </c>
      <c r="N12711" t="s">
        <v>208</v>
      </c>
      <c r="O12711" t="s">
        <v>476</v>
      </c>
      <c r="P12711" t="s">
        <v>476</v>
      </c>
    </row>
    <row r="12712" spans="1:16">
      <c r="A12712" s="484" t="s">
        <v>55621</v>
      </c>
      <c r="B12712" s="485" t="s">
        <v>55620</v>
      </c>
      <c r="C12712" t="s">
        <v>55619</v>
      </c>
      <c r="D12712" t="s">
        <v>55619</v>
      </c>
      <c r="E12712" t="str">
        <f t="shared" si="198"/>
        <v>490921 - INSTITUT DE L'ORATOIRE</v>
      </c>
      <c r="F12712" t="s">
        <v>2572</v>
      </c>
      <c r="G12712" t="s">
        <v>55618</v>
      </c>
      <c r="H12712" t="s">
        <v>55617</v>
      </c>
      <c r="I12712" t="s">
        <v>6909</v>
      </c>
      <c r="J12712" t="s">
        <v>55616</v>
      </c>
      <c r="K12712" t="s">
        <v>208</v>
      </c>
      <c r="L12712" t="s">
        <v>55615</v>
      </c>
      <c r="N12712" t="s">
        <v>208</v>
      </c>
      <c r="O12712" t="s">
        <v>476</v>
      </c>
      <c r="P12712" t="s">
        <v>476</v>
      </c>
    </row>
    <row r="12713" spans="1:16">
      <c r="A12713" s="484" t="s">
        <v>99481</v>
      </c>
      <c r="B12713" s="485" t="s">
        <v>99480</v>
      </c>
      <c r="C12713" t="s">
        <v>99479</v>
      </c>
      <c r="D12713" t="s">
        <v>99478</v>
      </c>
      <c r="E12713" t="str">
        <f t="shared" si="198"/>
        <v>1211 - CTTN IREN</v>
      </c>
      <c r="F12713" t="s">
        <v>1124</v>
      </c>
      <c r="G12713" t="s">
        <v>99477</v>
      </c>
      <c r="H12713" t="s">
        <v>99476</v>
      </c>
      <c r="I12713" t="s">
        <v>24817</v>
      </c>
      <c r="J12713" t="s">
        <v>99475</v>
      </c>
      <c r="K12713" t="s">
        <v>208</v>
      </c>
      <c r="L12713" t="s">
        <v>99474</v>
      </c>
      <c r="N12713" t="s">
        <v>208</v>
      </c>
      <c r="O12713" t="s">
        <v>476</v>
      </c>
      <c r="P12713" t="s">
        <v>476</v>
      </c>
    </row>
    <row r="12714" spans="1:16">
      <c r="A12714" s="484" t="s">
        <v>108546</v>
      </c>
      <c r="B12714" s="485" t="s">
        <v>108545</v>
      </c>
      <c r="C12714" t="s">
        <v>108544</v>
      </c>
      <c r="D12714" t="s">
        <v>108543</v>
      </c>
      <c r="E12714" t="str">
        <f t="shared" si="198"/>
        <v>592018 - CABV</v>
      </c>
      <c r="F12714" t="s">
        <v>22356</v>
      </c>
      <c r="G12714" t="s">
        <v>108542</v>
      </c>
      <c r="I12714" t="s">
        <v>26013</v>
      </c>
      <c r="J12714" t="s">
        <v>108541</v>
      </c>
      <c r="K12714" t="s">
        <v>208</v>
      </c>
      <c r="L12714" t="s">
        <v>108540</v>
      </c>
      <c r="N12714" t="s">
        <v>208</v>
      </c>
      <c r="O12714" t="s">
        <v>476</v>
      </c>
      <c r="P12714" t="s">
        <v>476</v>
      </c>
    </row>
    <row r="12715" spans="1:16">
      <c r="A12715" s="484" t="s">
        <v>31946</v>
      </c>
      <c r="B12715" s="485" t="s">
        <v>31945</v>
      </c>
      <c r="C12715" t="s">
        <v>31944</v>
      </c>
      <c r="D12715" t="s">
        <v>31943</v>
      </c>
      <c r="E12715" t="str">
        <f t="shared" si="198"/>
        <v>333633 - CSND</v>
      </c>
      <c r="F12715" t="s">
        <v>1710</v>
      </c>
      <c r="G12715" t="s">
        <v>31942</v>
      </c>
      <c r="H12715" t="s">
        <v>14741</v>
      </c>
      <c r="I12715" t="s">
        <v>31941</v>
      </c>
      <c r="J12715" t="s">
        <v>31940</v>
      </c>
      <c r="K12715" t="s">
        <v>208</v>
      </c>
      <c r="L12715" t="s">
        <v>31939</v>
      </c>
      <c r="N12715" t="s">
        <v>208</v>
      </c>
      <c r="O12715" t="s">
        <v>476</v>
      </c>
      <c r="P12715" t="s">
        <v>476</v>
      </c>
    </row>
    <row r="12716" spans="1:16">
      <c r="A12716" s="484" t="s">
        <v>20353</v>
      </c>
      <c r="B12716" s="485" t="s">
        <v>20352</v>
      </c>
      <c r="C12716" t="s">
        <v>20351</v>
      </c>
      <c r="D12716" t="s">
        <v>20350</v>
      </c>
      <c r="E12716" t="str">
        <f t="shared" si="198"/>
        <v>37497 - SMC FORMATION</v>
      </c>
      <c r="F12716" t="s">
        <v>20349</v>
      </c>
      <c r="G12716" t="s">
        <v>20348</v>
      </c>
      <c r="I12716" t="s">
        <v>3733</v>
      </c>
      <c r="K12716" t="s">
        <v>208</v>
      </c>
      <c r="L12716" t="s">
        <v>20347</v>
      </c>
      <c r="N12716" t="s">
        <v>208</v>
      </c>
      <c r="O12716" t="s">
        <v>476</v>
      </c>
      <c r="P12716" t="s">
        <v>476</v>
      </c>
    </row>
    <row r="12717" spans="1:16">
      <c r="A12717" s="484" t="s">
        <v>41289</v>
      </c>
      <c r="B12717" s="485" t="s">
        <v>41288</v>
      </c>
      <c r="C12717" t="s">
        <v>41287</v>
      </c>
      <c r="D12717" t="s">
        <v>41286</v>
      </c>
      <c r="E12717" t="str">
        <f t="shared" si="198"/>
        <v>559088 - CENTRE DE FORMATION DES METIERS DES ARTS DE LA COIFFURE</v>
      </c>
      <c r="F12717" t="s">
        <v>1710</v>
      </c>
      <c r="G12717" t="s">
        <v>41285</v>
      </c>
      <c r="I12717" t="s">
        <v>12075</v>
      </c>
      <c r="J12717" t="s">
        <v>41284</v>
      </c>
      <c r="K12717" t="s">
        <v>208</v>
      </c>
      <c r="L12717" t="s">
        <v>41283</v>
      </c>
      <c r="N12717" t="s">
        <v>208</v>
      </c>
      <c r="O12717" t="s">
        <v>476</v>
      </c>
      <c r="P12717" t="s">
        <v>476</v>
      </c>
    </row>
    <row r="12718" spans="1:16">
      <c r="A12718" s="484" t="s">
        <v>83285</v>
      </c>
      <c r="B12718" s="485" t="s">
        <v>83284</v>
      </c>
      <c r="C12718" t="s">
        <v>83283</v>
      </c>
      <c r="D12718" t="s">
        <v>83283</v>
      </c>
      <c r="E12718" t="str">
        <f t="shared" si="198"/>
        <v>598896 - ECOLE PRIVE DE COIFFURE DE LYON</v>
      </c>
      <c r="F12718" t="s">
        <v>1077</v>
      </c>
      <c r="G12718" t="s">
        <v>83282</v>
      </c>
      <c r="H12718" t="s">
        <v>83281</v>
      </c>
      <c r="I12718" t="s">
        <v>802</v>
      </c>
      <c r="J12718" t="s">
        <v>83280</v>
      </c>
      <c r="K12718" t="s">
        <v>208</v>
      </c>
      <c r="L12718" t="s">
        <v>83279</v>
      </c>
      <c r="N12718" t="s">
        <v>208</v>
      </c>
      <c r="O12718" t="s">
        <v>476</v>
      </c>
      <c r="P12718" t="s">
        <v>476</v>
      </c>
    </row>
    <row r="12719" spans="1:16">
      <c r="A12719" s="484" t="s">
        <v>42777</v>
      </c>
      <c r="B12719" s="485" t="s">
        <v>42776</v>
      </c>
      <c r="C12719" t="s">
        <v>42775</v>
      </c>
      <c r="D12719" t="s">
        <v>42774</v>
      </c>
      <c r="E12719" t="str">
        <f t="shared" si="198"/>
        <v>635686 - LIGUE AURA DE TENNIS BRON</v>
      </c>
      <c r="F12719" t="s">
        <v>25074</v>
      </c>
      <c r="G12719" t="s">
        <v>42773</v>
      </c>
      <c r="I12719" t="s">
        <v>10840</v>
      </c>
      <c r="J12719" t="s">
        <v>42772</v>
      </c>
      <c r="K12719" t="s">
        <v>208</v>
      </c>
      <c r="L12719" t="s">
        <v>42771</v>
      </c>
      <c r="N12719" t="s">
        <v>208</v>
      </c>
      <c r="O12719" t="s">
        <v>476</v>
      </c>
      <c r="P12719" t="s">
        <v>476</v>
      </c>
    </row>
    <row r="12720" spans="1:16">
      <c r="A12720" s="484" t="s">
        <v>125354</v>
      </c>
      <c r="B12720" s="485" t="s">
        <v>125353</v>
      </c>
      <c r="C12720" t="s">
        <v>125352</v>
      </c>
      <c r="D12720" t="s">
        <v>125351</v>
      </c>
      <c r="E12720" t="str">
        <f t="shared" si="198"/>
        <v>665850 - ACTIS</v>
      </c>
      <c r="F12720" t="s">
        <v>5299</v>
      </c>
      <c r="G12720" t="s">
        <v>125350</v>
      </c>
      <c r="I12720" t="s">
        <v>802</v>
      </c>
      <c r="K12720" t="s">
        <v>208</v>
      </c>
      <c r="L12720" t="s">
        <v>125349</v>
      </c>
      <c r="N12720" t="s">
        <v>208</v>
      </c>
      <c r="O12720" t="s">
        <v>476</v>
      </c>
      <c r="P12720" t="s">
        <v>476</v>
      </c>
    </row>
    <row r="12721" spans="1:16">
      <c r="A12721" s="484" t="s">
        <v>7013</v>
      </c>
      <c r="B12721" s="485" t="s">
        <v>7012</v>
      </c>
      <c r="C12721" t="s">
        <v>7011</v>
      </c>
      <c r="D12721" t="s">
        <v>7010</v>
      </c>
      <c r="E12721" t="str">
        <f t="shared" si="198"/>
        <v>110371 - URIOPSS RA</v>
      </c>
      <c r="F12721" t="s">
        <v>7009</v>
      </c>
      <c r="G12721" t="s">
        <v>7008</v>
      </c>
      <c r="I12721" t="s">
        <v>3431</v>
      </c>
      <c r="J12721" t="s">
        <v>7007</v>
      </c>
      <c r="K12721" t="s">
        <v>7006</v>
      </c>
      <c r="L12721" t="s">
        <v>7005</v>
      </c>
      <c r="N12721" t="s">
        <v>208</v>
      </c>
      <c r="O12721" t="s">
        <v>476</v>
      </c>
      <c r="P12721" t="s">
        <v>476</v>
      </c>
    </row>
    <row r="12722" spans="1:16">
      <c r="A12722" s="484" t="s">
        <v>99999</v>
      </c>
      <c r="B12722" s="485" t="s">
        <v>99998</v>
      </c>
      <c r="C12722" t="s">
        <v>99997</v>
      </c>
      <c r="D12722" t="s">
        <v>99996</v>
      </c>
      <c r="E12722" t="str">
        <f t="shared" si="198"/>
        <v>347140 - CENTRE PAUL ROUBIER</v>
      </c>
      <c r="F12722" t="s">
        <v>22356</v>
      </c>
      <c r="G12722" t="s">
        <v>80175</v>
      </c>
      <c r="H12722" t="s">
        <v>99995</v>
      </c>
      <c r="I12722" t="s">
        <v>24817</v>
      </c>
      <c r="J12722" t="s">
        <v>99994</v>
      </c>
      <c r="K12722" t="s">
        <v>208</v>
      </c>
      <c r="L12722" t="s">
        <v>99993</v>
      </c>
      <c r="N12722" t="s">
        <v>208</v>
      </c>
      <c r="O12722" t="s">
        <v>476</v>
      </c>
      <c r="P12722" t="s">
        <v>476</v>
      </c>
    </row>
    <row r="12723" spans="1:16">
      <c r="A12723" s="484" t="s">
        <v>23321</v>
      </c>
      <c r="B12723" s="485" t="s">
        <v>23320</v>
      </c>
      <c r="C12723" t="s">
        <v>23319</v>
      </c>
      <c r="D12723" t="s">
        <v>23319</v>
      </c>
      <c r="E12723" t="str">
        <f t="shared" si="198"/>
        <v>1260 - RELYENS MUTUAL INSURANCE - SHAM</v>
      </c>
      <c r="F12723" t="s">
        <v>5963</v>
      </c>
      <c r="G12723" t="s">
        <v>23318</v>
      </c>
      <c r="I12723" t="s">
        <v>802</v>
      </c>
      <c r="J12723" t="s">
        <v>23317</v>
      </c>
      <c r="K12723" t="s">
        <v>23316</v>
      </c>
      <c r="L12723" t="s">
        <v>23315</v>
      </c>
      <c r="N12723" t="s">
        <v>208</v>
      </c>
      <c r="O12723" t="s">
        <v>476</v>
      </c>
      <c r="P12723" t="s">
        <v>476</v>
      </c>
    </row>
    <row r="12724" spans="1:16">
      <c r="A12724" s="484" t="s">
        <v>73595</v>
      </c>
      <c r="B12724" s="485" t="s">
        <v>73594</v>
      </c>
      <c r="C12724" t="s">
        <v>73593</v>
      </c>
      <c r="D12724" t="s">
        <v>73592</v>
      </c>
      <c r="E12724" t="str">
        <f t="shared" si="198"/>
        <v>640426 - FCR LYON</v>
      </c>
      <c r="F12724" t="s">
        <v>6663</v>
      </c>
      <c r="G12724" t="s">
        <v>73591</v>
      </c>
      <c r="I12724" t="s">
        <v>802</v>
      </c>
      <c r="J12724" t="s">
        <v>73590</v>
      </c>
      <c r="K12724" t="s">
        <v>208</v>
      </c>
      <c r="L12724" t="s">
        <v>73589</v>
      </c>
      <c r="N12724" t="s">
        <v>208</v>
      </c>
      <c r="O12724" t="s">
        <v>476</v>
      </c>
      <c r="P12724" t="s">
        <v>476</v>
      </c>
    </row>
    <row r="12725" spans="1:16">
      <c r="A12725" s="484" t="s">
        <v>90942</v>
      </c>
      <c r="B12725" s="485" t="s">
        <v>90941</v>
      </c>
      <c r="C12725" t="s">
        <v>90940</v>
      </c>
      <c r="D12725" t="s">
        <v>90940</v>
      </c>
      <c r="E12725" t="str">
        <f t="shared" si="198"/>
        <v>483382 - CRIAS MIEUX VIVRE</v>
      </c>
      <c r="F12725" t="s">
        <v>1848</v>
      </c>
      <c r="G12725" t="s">
        <v>57383</v>
      </c>
      <c r="H12725" t="s">
        <v>90939</v>
      </c>
      <c r="I12725" t="s">
        <v>3431</v>
      </c>
      <c r="J12725" t="s">
        <v>90938</v>
      </c>
      <c r="K12725" t="s">
        <v>208</v>
      </c>
      <c r="L12725" t="s">
        <v>90937</v>
      </c>
      <c r="N12725" t="s">
        <v>208</v>
      </c>
      <c r="O12725" t="s">
        <v>476</v>
      </c>
      <c r="P12725" t="s">
        <v>476</v>
      </c>
    </row>
    <row r="12726" spans="1:16">
      <c r="A12726" s="484" t="s">
        <v>71859</v>
      </c>
      <c r="B12726" s="485" t="s">
        <v>52798</v>
      </c>
      <c r="C12726" t="s">
        <v>71858</v>
      </c>
      <c r="D12726" t="s">
        <v>71857</v>
      </c>
      <c r="E12726" t="str">
        <f t="shared" si="198"/>
        <v>25045 - FONDATION ARHM LYON</v>
      </c>
      <c r="F12726" t="s">
        <v>2138</v>
      </c>
      <c r="G12726" t="s">
        <v>52795</v>
      </c>
      <c r="H12726" t="s">
        <v>71856</v>
      </c>
      <c r="I12726" t="s">
        <v>21660</v>
      </c>
      <c r="J12726" t="s">
        <v>71855</v>
      </c>
      <c r="K12726" t="s">
        <v>208</v>
      </c>
      <c r="L12726" t="s">
        <v>71854</v>
      </c>
      <c r="N12726" t="s">
        <v>208</v>
      </c>
      <c r="O12726" t="s">
        <v>476</v>
      </c>
      <c r="P12726" t="s">
        <v>476</v>
      </c>
    </row>
    <row r="12727" spans="1:16">
      <c r="A12727" s="484" t="s">
        <v>52799</v>
      </c>
      <c r="B12727" s="485" t="s">
        <v>52798</v>
      </c>
      <c r="C12727" t="s">
        <v>52797</v>
      </c>
      <c r="D12727" t="s">
        <v>52796</v>
      </c>
      <c r="E12727" t="str">
        <f t="shared" si="198"/>
        <v>336580 - IRJB ARHM LYON</v>
      </c>
      <c r="F12727" t="s">
        <v>1385</v>
      </c>
      <c r="G12727" t="s">
        <v>52795</v>
      </c>
      <c r="H12727" t="s">
        <v>52794</v>
      </c>
      <c r="I12727" t="s">
        <v>802</v>
      </c>
      <c r="J12727" t="s">
        <v>52793</v>
      </c>
      <c r="K12727" t="s">
        <v>52792</v>
      </c>
      <c r="L12727" t="s">
        <v>52791</v>
      </c>
      <c r="N12727" t="s">
        <v>208</v>
      </c>
      <c r="O12727" t="s">
        <v>476</v>
      </c>
      <c r="P12727" t="s">
        <v>476</v>
      </c>
    </row>
    <row r="12728" spans="1:16">
      <c r="A12728" s="484" t="s">
        <v>43526</v>
      </c>
      <c r="B12728" s="485" t="s">
        <v>43525</v>
      </c>
      <c r="C12728" t="s">
        <v>43524</v>
      </c>
      <c r="D12728" t="s">
        <v>43523</v>
      </c>
      <c r="E12728" t="str">
        <f t="shared" si="198"/>
        <v>478830 - FRANCAS RHONE ALPES</v>
      </c>
      <c r="F12728" t="s">
        <v>43522</v>
      </c>
      <c r="G12728" t="s">
        <v>43521</v>
      </c>
      <c r="I12728" t="s">
        <v>3575</v>
      </c>
      <c r="J12728" t="s">
        <v>43520</v>
      </c>
      <c r="K12728" t="s">
        <v>208</v>
      </c>
      <c r="L12728" t="s">
        <v>43519</v>
      </c>
      <c r="N12728" t="s">
        <v>208</v>
      </c>
      <c r="O12728" t="s">
        <v>476</v>
      </c>
      <c r="P12728" t="s">
        <v>476</v>
      </c>
    </row>
    <row r="12729" spans="1:16">
      <c r="A12729" s="484" t="s">
        <v>122235</v>
      </c>
      <c r="B12729" s="485" t="s">
        <v>122234</v>
      </c>
      <c r="C12729" t="s">
        <v>122233</v>
      </c>
      <c r="D12729" t="s">
        <v>122233</v>
      </c>
      <c r="E12729" t="str">
        <f t="shared" si="198"/>
        <v>646763 - ASSOCIATION DON BOSCO LYON</v>
      </c>
      <c r="F12729" t="s">
        <v>6784</v>
      </c>
      <c r="G12729" t="s">
        <v>122232</v>
      </c>
      <c r="I12729" t="s">
        <v>802</v>
      </c>
      <c r="J12729" t="s">
        <v>122231</v>
      </c>
      <c r="K12729" t="s">
        <v>208</v>
      </c>
      <c r="L12729" t="s">
        <v>122230</v>
      </c>
      <c r="N12729" t="s">
        <v>208</v>
      </c>
      <c r="O12729" t="s">
        <v>476</v>
      </c>
      <c r="P12729" t="s">
        <v>476</v>
      </c>
    </row>
    <row r="12730" spans="1:16">
      <c r="A12730" s="484" t="s">
        <v>52701</v>
      </c>
      <c r="B12730" s="485" t="s">
        <v>52700</v>
      </c>
      <c r="C12730" t="s">
        <v>52699</v>
      </c>
      <c r="D12730" t="s">
        <v>52699</v>
      </c>
      <c r="E12730" t="str">
        <f t="shared" si="198"/>
        <v>37369 - INSTITUT SAINT LAURENT</v>
      </c>
      <c r="F12730" t="s">
        <v>1077</v>
      </c>
      <c r="G12730" t="s">
        <v>52698</v>
      </c>
      <c r="I12730" t="s">
        <v>24817</v>
      </c>
      <c r="J12730" t="s">
        <v>52697</v>
      </c>
      <c r="K12730" t="s">
        <v>208</v>
      </c>
      <c r="L12730" t="s">
        <v>52696</v>
      </c>
      <c r="N12730" t="s">
        <v>208</v>
      </c>
      <c r="O12730" t="s">
        <v>476</v>
      </c>
      <c r="P12730" t="s">
        <v>476</v>
      </c>
    </row>
    <row r="12731" spans="1:16">
      <c r="A12731" s="484" t="s">
        <v>74104</v>
      </c>
      <c r="B12731" s="485" t="s">
        <v>74103</v>
      </c>
      <c r="C12731" t="s">
        <v>74102</v>
      </c>
      <c r="D12731" t="s">
        <v>74102</v>
      </c>
      <c r="E12731" t="str">
        <f t="shared" si="198"/>
        <v>221296 - FARAL</v>
      </c>
      <c r="F12731" t="s">
        <v>1086</v>
      </c>
      <c r="G12731" t="s">
        <v>74101</v>
      </c>
      <c r="I12731" t="s">
        <v>3733</v>
      </c>
      <c r="J12731" t="s">
        <v>74100</v>
      </c>
      <c r="K12731" t="s">
        <v>208</v>
      </c>
      <c r="L12731" t="s">
        <v>74099</v>
      </c>
      <c r="N12731" t="s">
        <v>208</v>
      </c>
      <c r="O12731" t="s">
        <v>476</v>
      </c>
      <c r="P12731" t="s">
        <v>476</v>
      </c>
    </row>
    <row r="12732" spans="1:16">
      <c r="A12732" s="484" t="s">
        <v>83654</v>
      </c>
      <c r="B12732" s="485" t="s">
        <v>24764</v>
      </c>
      <c r="C12732" t="s">
        <v>83653</v>
      </c>
      <c r="D12732" t="s">
        <v>83652</v>
      </c>
      <c r="E12732" t="str">
        <f t="shared" si="198"/>
        <v>446397 - ECOLE MASSO KINESITHERAPIE DES PEP 69 VILLEURBANNE</v>
      </c>
      <c r="F12732" t="s">
        <v>1077</v>
      </c>
      <c r="G12732" t="s">
        <v>83651</v>
      </c>
      <c r="I12732" t="s">
        <v>3733</v>
      </c>
      <c r="J12732" t="s">
        <v>83650</v>
      </c>
      <c r="K12732" t="s">
        <v>208</v>
      </c>
      <c r="L12732" t="s">
        <v>83649</v>
      </c>
      <c r="N12732" t="s">
        <v>208</v>
      </c>
      <c r="O12732" t="s">
        <v>476</v>
      </c>
      <c r="P12732" t="s">
        <v>476</v>
      </c>
    </row>
    <row r="12733" spans="1:16">
      <c r="A12733" s="484" t="s">
        <v>24765</v>
      </c>
      <c r="B12733" s="485" t="s">
        <v>24764</v>
      </c>
      <c r="C12733" t="s">
        <v>24763</v>
      </c>
      <c r="D12733" t="s">
        <v>24762</v>
      </c>
      <c r="E12733" t="str">
        <f t="shared" si="198"/>
        <v>590290 - ASSOCIATION LES PEP 69 RHONE VAULX EN VELIN</v>
      </c>
      <c r="F12733" t="s">
        <v>10536</v>
      </c>
      <c r="G12733" t="s">
        <v>24761</v>
      </c>
      <c r="I12733" t="s">
        <v>24760</v>
      </c>
      <c r="J12733" t="s">
        <v>24759</v>
      </c>
      <c r="K12733" t="s">
        <v>208</v>
      </c>
      <c r="L12733" t="s">
        <v>24758</v>
      </c>
      <c r="N12733" t="s">
        <v>208</v>
      </c>
      <c r="O12733" t="s">
        <v>476</v>
      </c>
      <c r="P12733" t="s">
        <v>476</v>
      </c>
    </row>
    <row r="12734" spans="1:16">
      <c r="A12734" s="484" t="s">
        <v>72805</v>
      </c>
      <c r="B12734" s="485" t="s">
        <v>72804</v>
      </c>
      <c r="C12734" t="s">
        <v>72803</v>
      </c>
      <c r="D12734" t="s">
        <v>72802</v>
      </c>
      <c r="E12734" t="str">
        <f t="shared" si="198"/>
        <v>608853 - MFPF VIENNE</v>
      </c>
      <c r="F12734" t="s">
        <v>6367</v>
      </c>
      <c r="G12734" t="s">
        <v>72801</v>
      </c>
      <c r="I12734" t="s">
        <v>10577</v>
      </c>
      <c r="J12734" t="s">
        <v>72800</v>
      </c>
      <c r="K12734" t="s">
        <v>208</v>
      </c>
      <c r="L12734" t="s">
        <v>72799</v>
      </c>
      <c r="N12734" t="s">
        <v>208</v>
      </c>
      <c r="O12734" t="s">
        <v>476</v>
      </c>
      <c r="P12734" t="s">
        <v>476</v>
      </c>
    </row>
    <row r="12735" spans="1:16">
      <c r="A12735" s="484" t="s">
        <v>15780</v>
      </c>
      <c r="B12735" s="485" t="s">
        <v>15779</v>
      </c>
      <c r="C12735" t="s">
        <v>15778</v>
      </c>
      <c r="D12735" t="s">
        <v>15777</v>
      </c>
      <c r="E12735" t="str">
        <f t="shared" si="198"/>
        <v>526642 - SEPR SITE CFA ARDECHE NORD ANNONAY</v>
      </c>
      <c r="F12735" t="s">
        <v>1328</v>
      </c>
      <c r="G12735" t="s">
        <v>15776</v>
      </c>
      <c r="I12735" t="s">
        <v>15775</v>
      </c>
      <c r="J12735" t="s">
        <v>15774</v>
      </c>
      <c r="K12735" t="s">
        <v>208</v>
      </c>
      <c r="L12735" t="s">
        <v>15773</v>
      </c>
      <c r="N12735" t="s">
        <v>208</v>
      </c>
      <c r="O12735" t="s">
        <v>476</v>
      </c>
      <c r="P12735" t="s">
        <v>476</v>
      </c>
    </row>
    <row r="12736" spans="1:16">
      <c r="A12736" s="484" t="s">
        <v>15787</v>
      </c>
      <c r="B12736" s="485" t="s">
        <v>15779</v>
      </c>
      <c r="C12736" t="s">
        <v>15786</v>
      </c>
      <c r="D12736" t="s">
        <v>15785</v>
      </c>
      <c r="E12736" t="str">
        <f t="shared" si="198"/>
        <v>490830 - SEPR LYON 3EME</v>
      </c>
      <c r="F12736" t="s">
        <v>15784</v>
      </c>
      <c r="G12736" t="s">
        <v>15783</v>
      </c>
      <c r="I12736" t="s">
        <v>3431</v>
      </c>
      <c r="J12736" t="s">
        <v>15782</v>
      </c>
      <c r="K12736" t="s">
        <v>208</v>
      </c>
      <c r="L12736" t="s">
        <v>15781</v>
      </c>
      <c r="N12736" t="s">
        <v>207</v>
      </c>
      <c r="O12736" t="s">
        <v>476</v>
      </c>
      <c r="P12736" t="s">
        <v>476</v>
      </c>
    </row>
    <row r="12737" spans="1:16">
      <c r="A12737" s="484" t="s">
        <v>100364</v>
      </c>
      <c r="B12737" s="485" t="s">
        <v>100363</v>
      </c>
      <c r="C12737" t="s">
        <v>100362</v>
      </c>
      <c r="D12737" t="s">
        <v>100362</v>
      </c>
      <c r="E12737" t="str">
        <f t="shared" si="198"/>
        <v>284956 - CENTRE LEON BERARD</v>
      </c>
      <c r="F12737" t="s">
        <v>6315</v>
      </c>
      <c r="G12737" t="s">
        <v>100361</v>
      </c>
      <c r="I12737" t="s">
        <v>21660</v>
      </c>
      <c r="J12737" t="s">
        <v>100360</v>
      </c>
      <c r="K12737" t="s">
        <v>100359</v>
      </c>
      <c r="L12737" t="s">
        <v>100358</v>
      </c>
      <c r="N12737" t="s">
        <v>208</v>
      </c>
      <c r="O12737" t="s">
        <v>476</v>
      </c>
      <c r="P12737" t="s">
        <v>476</v>
      </c>
    </row>
    <row r="12738" spans="1:16">
      <c r="A12738" s="484" t="s">
        <v>83169</v>
      </c>
      <c r="B12738" s="485" t="s">
        <v>83168</v>
      </c>
      <c r="C12738" t="s">
        <v>83167</v>
      </c>
      <c r="D12738" t="s">
        <v>83166</v>
      </c>
      <c r="E12738" t="str">
        <f t="shared" ref="E12738:E12801" si="199">_xlfn.CONCAT(L12738," - ",D12738)</f>
        <v>51676 - ECOLE ROCKEFELLER</v>
      </c>
      <c r="F12738" t="s">
        <v>6186</v>
      </c>
      <c r="G12738" t="s">
        <v>83165</v>
      </c>
      <c r="I12738" t="s">
        <v>21660</v>
      </c>
      <c r="J12738" t="s">
        <v>83164</v>
      </c>
      <c r="K12738" t="s">
        <v>83163</v>
      </c>
      <c r="L12738" t="s">
        <v>83162</v>
      </c>
      <c r="N12738" t="s">
        <v>208</v>
      </c>
      <c r="O12738" t="s">
        <v>476</v>
      </c>
      <c r="P12738" t="s">
        <v>476</v>
      </c>
    </row>
    <row r="12739" spans="1:16">
      <c r="A12739" s="484" t="s">
        <v>107572</v>
      </c>
      <c r="B12739" s="485" t="s">
        <v>107571</v>
      </c>
      <c r="C12739" t="s">
        <v>107570</v>
      </c>
      <c r="D12739" t="s">
        <v>107569</v>
      </c>
      <c r="E12739" t="str">
        <f t="shared" si="199"/>
        <v>350448 - CFP</v>
      </c>
      <c r="F12739" t="s">
        <v>2572</v>
      </c>
      <c r="G12739" t="s">
        <v>107568</v>
      </c>
      <c r="H12739" t="s">
        <v>107567</v>
      </c>
      <c r="I12739" t="s">
        <v>107566</v>
      </c>
      <c r="J12739" t="s">
        <v>107565</v>
      </c>
      <c r="K12739" t="s">
        <v>208</v>
      </c>
      <c r="L12739" t="s">
        <v>107564</v>
      </c>
      <c r="N12739" t="s">
        <v>208</v>
      </c>
      <c r="O12739" t="s">
        <v>476</v>
      </c>
      <c r="P12739" t="s">
        <v>476</v>
      </c>
    </row>
    <row r="12740" spans="1:16">
      <c r="A12740" s="484" t="s">
        <v>43894</v>
      </c>
      <c r="B12740" s="485" t="s">
        <v>43893</v>
      </c>
      <c r="C12740" t="s">
        <v>43892</v>
      </c>
      <c r="D12740" t="s">
        <v>43892</v>
      </c>
      <c r="E12740" t="str">
        <f t="shared" si="199"/>
        <v>612789 - LEP PRIVE LA PROVIDENCE</v>
      </c>
      <c r="F12740" t="s">
        <v>10495</v>
      </c>
      <c r="G12740" t="s">
        <v>43891</v>
      </c>
      <c r="I12740" t="s">
        <v>43890</v>
      </c>
      <c r="J12740" t="s">
        <v>43889</v>
      </c>
      <c r="K12740" t="s">
        <v>208</v>
      </c>
      <c r="L12740" t="s">
        <v>43888</v>
      </c>
      <c r="N12740" t="s">
        <v>208</v>
      </c>
      <c r="O12740" t="s">
        <v>476</v>
      </c>
      <c r="P12740" t="s">
        <v>476</v>
      </c>
    </row>
    <row r="12741" spans="1:16">
      <c r="A12741" s="484" t="s">
        <v>79564</v>
      </c>
      <c r="B12741" s="485" t="s">
        <v>79563</v>
      </c>
      <c r="C12741" t="s">
        <v>79562</v>
      </c>
      <c r="D12741" t="s">
        <v>79561</v>
      </c>
      <c r="E12741" t="str">
        <f t="shared" si="199"/>
        <v>647937 - ES ANTOINE GAPP</v>
      </c>
      <c r="F12741" t="s">
        <v>32622</v>
      </c>
      <c r="G12741" t="s">
        <v>79560</v>
      </c>
      <c r="I12741" t="s">
        <v>10542</v>
      </c>
      <c r="J12741" t="s">
        <v>79559</v>
      </c>
      <c r="K12741" t="s">
        <v>208</v>
      </c>
      <c r="L12741" t="s">
        <v>79558</v>
      </c>
      <c r="N12741" t="s">
        <v>207</v>
      </c>
      <c r="O12741" t="s">
        <v>476</v>
      </c>
      <c r="P12741" t="s">
        <v>476</v>
      </c>
    </row>
    <row r="12742" spans="1:16">
      <c r="A12742" s="484" t="s">
        <v>108636</v>
      </c>
      <c r="B12742" s="485" t="s">
        <v>108635</v>
      </c>
      <c r="C12742" t="s">
        <v>108634</v>
      </c>
      <c r="D12742" t="s">
        <v>108633</v>
      </c>
      <c r="E12742" t="str">
        <f t="shared" si="199"/>
        <v>408979 - CAC</v>
      </c>
      <c r="F12742" t="s">
        <v>2572</v>
      </c>
      <c r="G12742" t="s">
        <v>108632</v>
      </c>
      <c r="I12742" t="s">
        <v>108631</v>
      </c>
      <c r="K12742" t="s">
        <v>208</v>
      </c>
      <c r="L12742" t="s">
        <v>108630</v>
      </c>
      <c r="N12742" t="s">
        <v>208</v>
      </c>
      <c r="O12742" t="s">
        <v>476</v>
      </c>
      <c r="P12742" t="s">
        <v>476</v>
      </c>
    </row>
    <row r="12743" spans="1:16">
      <c r="A12743" s="484" t="s">
        <v>84160</v>
      </c>
      <c r="B12743" s="485" t="s">
        <v>84159</v>
      </c>
      <c r="C12743" t="s">
        <v>84158</v>
      </c>
      <c r="D12743" t="s">
        <v>84157</v>
      </c>
      <c r="E12743" t="str">
        <f t="shared" si="199"/>
        <v>80287 - EPE METZ</v>
      </c>
      <c r="F12743" t="s">
        <v>2572</v>
      </c>
      <c r="G12743" t="s">
        <v>84156</v>
      </c>
      <c r="I12743" t="s">
        <v>771</v>
      </c>
      <c r="J12743" t="s">
        <v>84155</v>
      </c>
      <c r="K12743" t="s">
        <v>208</v>
      </c>
      <c r="L12743" t="s">
        <v>84154</v>
      </c>
      <c r="N12743" t="s">
        <v>208</v>
      </c>
      <c r="O12743" t="s">
        <v>476</v>
      </c>
      <c r="P12743" t="s">
        <v>476</v>
      </c>
    </row>
    <row r="12744" spans="1:16">
      <c r="A12744" s="484" t="s">
        <v>23275</v>
      </c>
      <c r="B12744" s="485" t="s">
        <v>23274</v>
      </c>
      <c r="C12744" t="s">
        <v>23273</v>
      </c>
      <c r="D12744" t="s">
        <v>23272</v>
      </c>
      <c r="E12744" t="str">
        <f t="shared" si="199"/>
        <v>641431 - RENAISSANCE FRANCAISE</v>
      </c>
      <c r="F12744" t="s">
        <v>15816</v>
      </c>
      <c r="G12744" t="s">
        <v>23271</v>
      </c>
      <c r="I12744" t="s">
        <v>23270</v>
      </c>
      <c r="J12744" t="s">
        <v>23269</v>
      </c>
      <c r="K12744" t="s">
        <v>208</v>
      </c>
      <c r="L12744" t="s">
        <v>23268</v>
      </c>
      <c r="N12744" t="s">
        <v>207</v>
      </c>
      <c r="O12744" t="s">
        <v>476</v>
      </c>
      <c r="P12744" t="s">
        <v>476</v>
      </c>
    </row>
    <row r="12745" spans="1:16">
      <c r="A12745" s="484" t="s">
        <v>41029</v>
      </c>
      <c r="B12745" s="485" t="s">
        <v>41028</v>
      </c>
      <c r="C12745" t="s">
        <v>41027</v>
      </c>
      <c r="D12745" t="s">
        <v>41026</v>
      </c>
      <c r="E12745" t="str">
        <f t="shared" si="199"/>
        <v>513003 - LEP PRIVE SAINT ANDRE</v>
      </c>
      <c r="F12745" t="s">
        <v>1513</v>
      </c>
      <c r="G12745" t="s">
        <v>41025</v>
      </c>
      <c r="I12745" t="s">
        <v>41024</v>
      </c>
      <c r="J12745" t="s">
        <v>41023</v>
      </c>
      <c r="K12745" t="s">
        <v>208</v>
      </c>
      <c r="L12745" t="s">
        <v>41022</v>
      </c>
      <c r="N12745" t="s">
        <v>208</v>
      </c>
      <c r="O12745" t="s">
        <v>476</v>
      </c>
      <c r="P12745" t="s">
        <v>476</v>
      </c>
    </row>
    <row r="12746" spans="1:16">
      <c r="A12746" s="484" t="s">
        <v>14905</v>
      </c>
      <c r="B12746" s="485" t="s">
        <v>14904</v>
      </c>
      <c r="C12746" t="s">
        <v>14903</v>
      </c>
      <c r="D12746" t="s">
        <v>14902</v>
      </c>
      <c r="E12746" t="str">
        <f t="shared" si="199"/>
        <v>426209 - SNFGE</v>
      </c>
      <c r="F12746" t="s">
        <v>14901</v>
      </c>
      <c r="G12746" t="s">
        <v>14900</v>
      </c>
      <c r="I12746" t="s">
        <v>626</v>
      </c>
      <c r="J12746" t="s">
        <v>14899</v>
      </c>
      <c r="K12746" t="s">
        <v>14898</v>
      </c>
      <c r="L12746" t="s">
        <v>14897</v>
      </c>
      <c r="N12746" t="s">
        <v>208</v>
      </c>
      <c r="O12746" t="s">
        <v>476</v>
      </c>
      <c r="P12746" t="s">
        <v>476</v>
      </c>
    </row>
    <row r="12747" spans="1:16">
      <c r="A12747" s="484" t="s">
        <v>125248</v>
      </c>
      <c r="B12747" s="485" t="s">
        <v>125247</v>
      </c>
      <c r="C12747" t="s">
        <v>125246</v>
      </c>
      <c r="D12747" t="s">
        <v>125245</v>
      </c>
      <c r="E12747" t="str">
        <f t="shared" si="199"/>
        <v>399346 - ASS MFR AMBLENY</v>
      </c>
      <c r="G12747" t="s">
        <v>125244</v>
      </c>
      <c r="I12747" t="s">
        <v>125243</v>
      </c>
      <c r="J12747" t="s">
        <v>125242</v>
      </c>
      <c r="K12747" t="s">
        <v>208</v>
      </c>
      <c r="L12747" t="s">
        <v>125241</v>
      </c>
      <c r="N12747" t="s">
        <v>207</v>
      </c>
      <c r="O12747" t="s">
        <v>476</v>
      </c>
      <c r="P12747" t="s">
        <v>476</v>
      </c>
    </row>
    <row r="12748" spans="1:16">
      <c r="A12748" s="484" t="s">
        <v>79572</v>
      </c>
      <c r="B12748" s="485" t="s">
        <v>79571</v>
      </c>
      <c r="C12748" t="s">
        <v>79570</v>
      </c>
      <c r="D12748" t="s">
        <v>79569</v>
      </c>
      <c r="E12748" t="str">
        <f t="shared" si="199"/>
        <v>629819 - ENSEMBLE SAINT ANTOINE SAINTE SOPHIE LP</v>
      </c>
      <c r="F12748" t="s">
        <v>31414</v>
      </c>
      <c r="G12748" t="s">
        <v>79568</v>
      </c>
      <c r="I12748" t="s">
        <v>79567</v>
      </c>
      <c r="J12748" t="s">
        <v>79566</v>
      </c>
      <c r="K12748" t="s">
        <v>208</v>
      </c>
      <c r="L12748" t="s">
        <v>79565</v>
      </c>
      <c r="N12748" t="s">
        <v>208</v>
      </c>
      <c r="O12748" t="s">
        <v>476</v>
      </c>
      <c r="P12748" t="s">
        <v>476</v>
      </c>
    </row>
    <row r="12749" spans="1:16">
      <c r="A12749" s="484" t="s">
        <v>31701</v>
      </c>
      <c r="B12749" s="485" t="s">
        <v>31700</v>
      </c>
      <c r="C12749" t="s">
        <v>31694</v>
      </c>
      <c r="D12749" t="s">
        <v>31694</v>
      </c>
      <c r="E12749" t="str">
        <f t="shared" si="199"/>
        <v>670327 - OGEC ST VINCENT DE PAUL</v>
      </c>
      <c r="F12749" t="s">
        <v>2928</v>
      </c>
      <c r="G12749" t="s">
        <v>31699</v>
      </c>
      <c r="I12749" t="s">
        <v>8072</v>
      </c>
      <c r="J12749" t="s">
        <v>31698</v>
      </c>
      <c r="K12749" t="s">
        <v>208</v>
      </c>
      <c r="L12749" t="s">
        <v>31697</v>
      </c>
      <c r="N12749" t="s">
        <v>208</v>
      </c>
      <c r="O12749" t="s">
        <v>476</v>
      </c>
      <c r="P12749" t="s">
        <v>476</v>
      </c>
    </row>
    <row r="12750" spans="1:16">
      <c r="A12750" s="484" t="s">
        <v>41057</v>
      </c>
      <c r="B12750" s="485" t="s">
        <v>41056</v>
      </c>
      <c r="C12750" t="s">
        <v>41055</v>
      </c>
      <c r="D12750" t="s">
        <v>41054</v>
      </c>
      <c r="E12750" t="str">
        <f t="shared" si="199"/>
        <v>339131 - LPP JEANNE MANCE</v>
      </c>
      <c r="F12750" t="s">
        <v>2953</v>
      </c>
      <c r="G12750" t="s">
        <v>41053</v>
      </c>
      <c r="I12750" t="s">
        <v>1312</v>
      </c>
      <c r="J12750" t="s">
        <v>41052</v>
      </c>
      <c r="K12750" t="s">
        <v>208</v>
      </c>
      <c r="L12750" t="s">
        <v>41051</v>
      </c>
      <c r="N12750" t="s">
        <v>207</v>
      </c>
      <c r="O12750" t="s">
        <v>476</v>
      </c>
      <c r="P12750" t="s">
        <v>476</v>
      </c>
    </row>
    <row r="12751" spans="1:16">
      <c r="A12751" s="484" t="s">
        <v>31876</v>
      </c>
      <c r="B12751" s="485" t="s">
        <v>31875</v>
      </c>
      <c r="C12751" t="s">
        <v>31874</v>
      </c>
      <c r="D12751" t="s">
        <v>31873</v>
      </c>
      <c r="E12751" t="str">
        <f t="shared" si="199"/>
        <v>585944 - OGEC GROUPE SAINT JOSEPH</v>
      </c>
      <c r="F12751" t="s">
        <v>31872</v>
      </c>
      <c r="G12751" t="s">
        <v>31871</v>
      </c>
      <c r="I12751" t="s">
        <v>1312</v>
      </c>
      <c r="J12751" t="s">
        <v>31870</v>
      </c>
      <c r="K12751" t="s">
        <v>208</v>
      </c>
      <c r="L12751" t="s">
        <v>31869</v>
      </c>
      <c r="N12751" t="s">
        <v>207</v>
      </c>
      <c r="O12751" t="s">
        <v>476</v>
      </c>
      <c r="P12751" t="s">
        <v>476</v>
      </c>
    </row>
    <row r="12752" spans="1:16">
      <c r="A12752" s="484" t="s">
        <v>1318</v>
      </c>
      <c r="B12752" s="485" t="s">
        <v>1317</v>
      </c>
      <c r="C12752" t="s">
        <v>1316</v>
      </c>
      <c r="D12752" t="s">
        <v>1316</v>
      </c>
      <c r="E12752" t="str">
        <f t="shared" si="199"/>
        <v>568510 - YSCHOOLS ADPS GROUPE TROYES</v>
      </c>
      <c r="F12752" t="s">
        <v>1315</v>
      </c>
      <c r="G12752" t="s">
        <v>1314</v>
      </c>
      <c r="H12752" t="s">
        <v>1313</v>
      </c>
      <c r="I12752" t="s">
        <v>1312</v>
      </c>
      <c r="J12752" t="s">
        <v>1311</v>
      </c>
      <c r="K12752" t="s">
        <v>208</v>
      </c>
      <c r="L12752" t="s">
        <v>1310</v>
      </c>
      <c r="N12752" t="s">
        <v>208</v>
      </c>
      <c r="O12752" t="s">
        <v>476</v>
      </c>
      <c r="P12752" t="s">
        <v>476</v>
      </c>
    </row>
    <row r="12753" spans="1:16">
      <c r="A12753" s="484" t="s">
        <v>91706</v>
      </c>
      <c r="B12753" s="485" t="s">
        <v>91705</v>
      </c>
      <c r="C12753" t="s">
        <v>91704</v>
      </c>
      <c r="D12753" t="s">
        <v>91703</v>
      </c>
      <c r="E12753" t="str">
        <f t="shared" si="199"/>
        <v>608300 - CORPORATION DES VIGNERONS DE CHAMPAGNE AVIZE</v>
      </c>
      <c r="F12753" t="s">
        <v>28383</v>
      </c>
      <c r="G12753" t="s">
        <v>91702</v>
      </c>
      <c r="I12753" t="s">
        <v>90042</v>
      </c>
      <c r="J12753" t="s">
        <v>91701</v>
      </c>
      <c r="K12753" t="s">
        <v>208</v>
      </c>
      <c r="L12753" t="s">
        <v>91700</v>
      </c>
      <c r="N12753" t="s">
        <v>208</v>
      </c>
      <c r="O12753" t="s">
        <v>476</v>
      </c>
      <c r="P12753" t="s">
        <v>476</v>
      </c>
    </row>
    <row r="12754" spans="1:16">
      <c r="A12754" s="484" t="s">
        <v>53105</v>
      </c>
      <c r="B12754" s="485" t="s">
        <v>53104</v>
      </c>
      <c r="C12754" t="s">
        <v>53103</v>
      </c>
      <c r="D12754" t="s">
        <v>53102</v>
      </c>
      <c r="E12754" t="str">
        <f t="shared" si="199"/>
        <v>559600 - INSTIT POLYTEC BEAUVAIS</v>
      </c>
      <c r="F12754" t="s">
        <v>9322</v>
      </c>
      <c r="G12754" t="s">
        <v>53101</v>
      </c>
      <c r="H12754" t="s">
        <v>53100</v>
      </c>
      <c r="I12754" t="s">
        <v>6872</v>
      </c>
      <c r="J12754" t="s">
        <v>53099</v>
      </c>
      <c r="K12754" t="s">
        <v>208</v>
      </c>
      <c r="L12754" t="s">
        <v>53098</v>
      </c>
      <c r="N12754" t="s">
        <v>207</v>
      </c>
      <c r="O12754" t="s">
        <v>476</v>
      </c>
      <c r="P12754" t="s">
        <v>476</v>
      </c>
    </row>
    <row r="12755" spans="1:16">
      <c r="A12755" s="484" t="s">
        <v>25558</v>
      </c>
      <c r="B12755" s="485" t="s">
        <v>25541</v>
      </c>
      <c r="C12755" t="s">
        <v>25540</v>
      </c>
      <c r="D12755" t="s">
        <v>25557</v>
      </c>
      <c r="E12755" t="str">
        <f t="shared" si="199"/>
        <v>283307 - PROMEO AFPI PICARDIE BEAUVAIS</v>
      </c>
      <c r="F12755" t="s">
        <v>2572</v>
      </c>
      <c r="G12755" t="s">
        <v>25556</v>
      </c>
      <c r="H12755" t="s">
        <v>25555</v>
      </c>
      <c r="I12755" t="s">
        <v>6872</v>
      </c>
      <c r="J12755" t="s">
        <v>25554</v>
      </c>
      <c r="K12755" t="s">
        <v>208</v>
      </c>
      <c r="L12755" t="s">
        <v>25553</v>
      </c>
      <c r="N12755" t="s">
        <v>208</v>
      </c>
      <c r="O12755" t="s">
        <v>476</v>
      </c>
      <c r="P12755" t="s">
        <v>476</v>
      </c>
    </row>
    <row r="12756" spans="1:16">
      <c r="A12756" s="484" t="s">
        <v>25542</v>
      </c>
      <c r="B12756" s="485" t="s">
        <v>25541</v>
      </c>
      <c r="C12756" t="s">
        <v>25540</v>
      </c>
      <c r="D12756" t="s">
        <v>25539</v>
      </c>
      <c r="E12756" t="str">
        <f t="shared" si="199"/>
        <v>482882 - PROMEO AFPI PICARDIE SENLIS</v>
      </c>
      <c r="F12756" t="s">
        <v>3100</v>
      </c>
      <c r="G12756" t="s">
        <v>25538</v>
      </c>
      <c r="I12756" t="s">
        <v>25519</v>
      </c>
      <c r="J12756" t="s">
        <v>25518</v>
      </c>
      <c r="K12756" t="s">
        <v>208</v>
      </c>
      <c r="L12756" t="s">
        <v>25537</v>
      </c>
      <c r="N12756" t="s">
        <v>208</v>
      </c>
      <c r="O12756" t="s">
        <v>476</v>
      </c>
      <c r="P12756" t="s">
        <v>476</v>
      </c>
    </row>
    <row r="12757" spans="1:16">
      <c r="A12757" s="484" t="s">
        <v>25552</v>
      </c>
      <c r="B12757" s="485" t="s">
        <v>25541</v>
      </c>
      <c r="C12757" t="s">
        <v>25540</v>
      </c>
      <c r="D12757" t="s">
        <v>25551</v>
      </c>
      <c r="E12757" t="str">
        <f t="shared" si="199"/>
        <v>620040 - PROMEO AFPI PICARDIE BILLY SUR AISNE</v>
      </c>
      <c r="F12757" t="s">
        <v>1504</v>
      </c>
      <c r="G12757" t="s">
        <v>25550</v>
      </c>
      <c r="I12757" t="s">
        <v>25549</v>
      </c>
      <c r="J12757" t="s">
        <v>25548</v>
      </c>
      <c r="K12757" t="s">
        <v>208</v>
      </c>
      <c r="L12757" t="s">
        <v>25547</v>
      </c>
      <c r="N12757" t="s">
        <v>207</v>
      </c>
      <c r="O12757" t="s">
        <v>476</v>
      </c>
      <c r="P12757" t="s">
        <v>476</v>
      </c>
    </row>
    <row r="12758" spans="1:16">
      <c r="A12758" s="484" t="s">
        <v>25546</v>
      </c>
      <c r="B12758" s="485" t="s">
        <v>25541</v>
      </c>
      <c r="C12758" t="s">
        <v>25540</v>
      </c>
      <c r="D12758" t="s">
        <v>25545</v>
      </c>
      <c r="E12758" t="str">
        <f t="shared" si="199"/>
        <v>644225 - PROMEO AFPI PICARDIE SAINT QUENTIN</v>
      </c>
      <c r="F12758" t="s">
        <v>21577</v>
      </c>
      <c r="G12758" t="s">
        <v>25527</v>
      </c>
      <c r="H12758" t="s">
        <v>25544</v>
      </c>
      <c r="I12758" t="s">
        <v>25321</v>
      </c>
      <c r="J12758" t="s">
        <v>25526</v>
      </c>
      <c r="K12758" t="s">
        <v>208</v>
      </c>
      <c r="L12758" t="s">
        <v>25543</v>
      </c>
      <c r="N12758" t="s">
        <v>208</v>
      </c>
      <c r="O12758" t="s">
        <v>476</v>
      </c>
      <c r="P12758" t="s">
        <v>476</v>
      </c>
    </row>
    <row r="12759" spans="1:16">
      <c r="A12759" s="484" t="s">
        <v>25562</v>
      </c>
      <c r="B12759" s="485" t="s">
        <v>25541</v>
      </c>
      <c r="C12759" t="s">
        <v>25540</v>
      </c>
      <c r="D12759" t="s">
        <v>25561</v>
      </c>
      <c r="E12759" t="str">
        <f t="shared" si="199"/>
        <v>669726 - PROMEO AFPI PICARDIE AMIENS</v>
      </c>
      <c r="F12759" t="s">
        <v>25560</v>
      </c>
      <c r="G12759" t="s">
        <v>25533</v>
      </c>
      <c r="I12759" t="s">
        <v>1806</v>
      </c>
      <c r="J12759" t="s">
        <v>25531</v>
      </c>
      <c r="K12759" t="s">
        <v>208</v>
      </c>
      <c r="L12759" t="s">
        <v>25559</v>
      </c>
      <c r="N12759" t="s">
        <v>208</v>
      </c>
      <c r="O12759" t="s">
        <v>476</v>
      </c>
      <c r="P12759" t="s">
        <v>476</v>
      </c>
    </row>
    <row r="12760" spans="1:16">
      <c r="A12760" s="484" t="s">
        <v>14193</v>
      </c>
      <c r="B12760" s="485" t="s">
        <v>14192</v>
      </c>
      <c r="C12760" t="s">
        <v>14191</v>
      </c>
      <c r="D12760" t="s">
        <v>14190</v>
      </c>
      <c r="E12760" t="str">
        <f t="shared" si="199"/>
        <v>668710 - SOINS SERVICE BOVES</v>
      </c>
      <c r="F12760" t="s">
        <v>3690</v>
      </c>
      <c r="G12760" t="s">
        <v>14189</v>
      </c>
      <c r="I12760" t="s">
        <v>14188</v>
      </c>
      <c r="J12760" t="s">
        <v>14187</v>
      </c>
      <c r="K12760" t="s">
        <v>208</v>
      </c>
      <c r="L12760" t="s">
        <v>14186</v>
      </c>
      <c r="N12760" t="s">
        <v>207</v>
      </c>
      <c r="O12760" t="s">
        <v>476</v>
      </c>
      <c r="P12760" t="s">
        <v>476</v>
      </c>
    </row>
    <row r="12761" spans="1:16">
      <c r="A12761" s="484" t="s">
        <v>83150</v>
      </c>
      <c r="B12761" s="485" t="s">
        <v>83149</v>
      </c>
      <c r="C12761" t="s">
        <v>83148</v>
      </c>
      <c r="D12761" t="s">
        <v>83147</v>
      </c>
      <c r="E12761" t="str">
        <f t="shared" si="199"/>
        <v>519182 - ECOLE SAINT MARTIN - OGEC</v>
      </c>
      <c r="F12761" t="s">
        <v>1710</v>
      </c>
      <c r="G12761" t="s">
        <v>83146</v>
      </c>
      <c r="I12761" t="s">
        <v>1806</v>
      </c>
      <c r="J12761" t="s">
        <v>83145</v>
      </c>
      <c r="K12761" t="s">
        <v>208</v>
      </c>
      <c r="L12761" t="s">
        <v>83144</v>
      </c>
      <c r="N12761" t="s">
        <v>208</v>
      </c>
      <c r="O12761" t="s">
        <v>476</v>
      </c>
      <c r="P12761" t="s">
        <v>476</v>
      </c>
    </row>
    <row r="12762" spans="1:16">
      <c r="A12762" s="484" t="s">
        <v>127603</v>
      </c>
      <c r="B12762" s="485" t="s">
        <v>127602</v>
      </c>
      <c r="C12762" t="s">
        <v>127601</v>
      </c>
      <c r="D12762" t="s">
        <v>127601</v>
      </c>
      <c r="E12762" t="str">
        <f t="shared" si="199"/>
        <v>31951 - APRADIS PICARDIE - CREAI</v>
      </c>
      <c r="F12762" t="s">
        <v>40411</v>
      </c>
      <c r="G12762" t="s">
        <v>127600</v>
      </c>
      <c r="I12762" t="s">
        <v>1806</v>
      </c>
      <c r="J12762" t="s">
        <v>127599</v>
      </c>
      <c r="K12762" t="s">
        <v>127598</v>
      </c>
      <c r="L12762" t="s">
        <v>127597</v>
      </c>
      <c r="N12762" t="s">
        <v>207</v>
      </c>
      <c r="O12762" t="s">
        <v>476</v>
      </c>
      <c r="P12762" t="s">
        <v>476</v>
      </c>
    </row>
    <row r="12763" spans="1:16">
      <c r="A12763" s="484" t="s">
        <v>127609</v>
      </c>
      <c r="B12763" s="485" t="s">
        <v>127602</v>
      </c>
      <c r="C12763" t="s">
        <v>127608</v>
      </c>
      <c r="D12763" t="s">
        <v>127607</v>
      </c>
      <c r="E12763" t="str">
        <f t="shared" si="199"/>
        <v>631838 - APRADIS</v>
      </c>
      <c r="F12763" t="s">
        <v>24135</v>
      </c>
      <c r="G12763" t="s">
        <v>127606</v>
      </c>
      <c r="I12763" t="s">
        <v>1806</v>
      </c>
      <c r="J12763" t="s">
        <v>127605</v>
      </c>
      <c r="K12763" t="s">
        <v>208</v>
      </c>
      <c r="L12763" t="s">
        <v>127604</v>
      </c>
      <c r="N12763" t="s">
        <v>207</v>
      </c>
      <c r="O12763" t="s">
        <v>476</v>
      </c>
      <c r="P12763" t="s">
        <v>476</v>
      </c>
    </row>
    <row r="12764" spans="1:16">
      <c r="A12764" s="484" t="s">
        <v>105758</v>
      </c>
      <c r="B12764" s="485" t="s">
        <v>105757</v>
      </c>
      <c r="C12764" t="s">
        <v>105756</v>
      </c>
      <c r="D12764" t="s">
        <v>105755</v>
      </c>
      <c r="E12764" t="str">
        <f t="shared" si="199"/>
        <v>346755 - CETH CAEN</v>
      </c>
      <c r="G12764" t="s">
        <v>105754</v>
      </c>
      <c r="H12764" t="s">
        <v>105753</v>
      </c>
      <c r="I12764" t="s">
        <v>1781</v>
      </c>
      <c r="K12764" t="s">
        <v>208</v>
      </c>
      <c r="L12764" t="s">
        <v>105752</v>
      </c>
      <c r="N12764" t="s">
        <v>208</v>
      </c>
      <c r="O12764" t="s">
        <v>476</v>
      </c>
      <c r="P12764" t="s">
        <v>476</v>
      </c>
    </row>
    <row r="12765" spans="1:16">
      <c r="A12765" s="484" t="s">
        <v>99738</v>
      </c>
      <c r="B12765" s="485" t="s">
        <v>99737</v>
      </c>
      <c r="C12765" t="s">
        <v>99736</v>
      </c>
      <c r="D12765" t="s">
        <v>99735</v>
      </c>
      <c r="E12765" t="str">
        <f t="shared" si="199"/>
        <v>46796 - CENTRE REGIONAL FRANCOIS BACLESSE CAEN</v>
      </c>
      <c r="F12765" t="s">
        <v>8615</v>
      </c>
      <c r="G12765" t="s">
        <v>99734</v>
      </c>
      <c r="H12765" t="s">
        <v>99733</v>
      </c>
      <c r="I12765" t="s">
        <v>1781</v>
      </c>
      <c r="J12765" t="s">
        <v>99732</v>
      </c>
      <c r="K12765" t="s">
        <v>99731</v>
      </c>
      <c r="L12765" t="s">
        <v>99730</v>
      </c>
      <c r="N12765" t="s">
        <v>208</v>
      </c>
      <c r="O12765" t="s">
        <v>476</v>
      </c>
      <c r="P12765" t="s">
        <v>476</v>
      </c>
    </row>
    <row r="12766" spans="1:16">
      <c r="A12766" s="484" t="s">
        <v>108180</v>
      </c>
      <c r="B12766" s="485" t="s">
        <v>108179</v>
      </c>
      <c r="C12766" t="s">
        <v>108178</v>
      </c>
      <c r="D12766" t="s">
        <v>108177</v>
      </c>
      <c r="E12766" t="str">
        <f t="shared" si="199"/>
        <v>495700 - CENTRE DE FORMATION CONTINUE SAINTE URSULE</v>
      </c>
      <c r="F12766" t="s">
        <v>1610</v>
      </c>
      <c r="G12766" t="s">
        <v>108176</v>
      </c>
      <c r="I12766" t="s">
        <v>1781</v>
      </c>
      <c r="J12766" t="s">
        <v>108175</v>
      </c>
      <c r="K12766" t="s">
        <v>208</v>
      </c>
      <c r="L12766" t="s">
        <v>108174</v>
      </c>
      <c r="N12766" t="s">
        <v>207</v>
      </c>
      <c r="O12766" t="s">
        <v>476</v>
      </c>
      <c r="P12766" t="s">
        <v>476</v>
      </c>
    </row>
    <row r="12767" spans="1:16">
      <c r="A12767" s="484" t="s">
        <v>123555</v>
      </c>
      <c r="B12767" s="485" t="s">
        <v>123554</v>
      </c>
      <c r="C12767" t="s">
        <v>123553</v>
      </c>
      <c r="D12767" t="s">
        <v>123552</v>
      </c>
      <c r="E12767" t="str">
        <f t="shared" si="199"/>
        <v>98929 - AFPI ITIBANOR</v>
      </c>
      <c r="F12767" t="s">
        <v>498</v>
      </c>
      <c r="G12767" t="s">
        <v>123551</v>
      </c>
      <c r="I12767" t="s">
        <v>1781</v>
      </c>
      <c r="J12767" t="s">
        <v>123550</v>
      </c>
      <c r="K12767" t="s">
        <v>208</v>
      </c>
      <c r="L12767" t="s">
        <v>123549</v>
      </c>
      <c r="N12767" t="s">
        <v>208</v>
      </c>
      <c r="O12767" t="s">
        <v>476</v>
      </c>
      <c r="P12767" t="s">
        <v>476</v>
      </c>
    </row>
    <row r="12768" spans="1:16">
      <c r="A12768" s="484" t="s">
        <v>19107</v>
      </c>
      <c r="B12768" s="485" t="s">
        <v>19106</v>
      </c>
      <c r="C12768" t="s">
        <v>19105</v>
      </c>
      <c r="D12768" t="s">
        <v>19105</v>
      </c>
      <c r="E12768" t="str">
        <f t="shared" si="199"/>
        <v>21775 - SCHOLAR FAB ENTREPRISE - ADEN ENTREPRISE</v>
      </c>
      <c r="F12768" t="s">
        <v>19104</v>
      </c>
      <c r="G12768" t="s">
        <v>19099</v>
      </c>
      <c r="H12768" t="s">
        <v>19103</v>
      </c>
      <c r="I12768" t="s">
        <v>1781</v>
      </c>
      <c r="J12768" t="s">
        <v>19097</v>
      </c>
      <c r="K12768" t="s">
        <v>208</v>
      </c>
      <c r="L12768" t="s">
        <v>19102</v>
      </c>
      <c r="N12768" t="s">
        <v>208</v>
      </c>
      <c r="O12768" t="s">
        <v>476</v>
      </c>
      <c r="P12768" t="s">
        <v>476</v>
      </c>
    </row>
    <row r="12769" spans="1:16">
      <c r="A12769" s="484" t="s">
        <v>36387</v>
      </c>
      <c r="B12769" s="485" t="s">
        <v>36386</v>
      </c>
      <c r="C12769" t="s">
        <v>36385</v>
      </c>
      <c r="D12769" t="s">
        <v>36384</v>
      </c>
      <c r="E12769" t="str">
        <f t="shared" si="199"/>
        <v>8436 - IREO MALTOT</v>
      </c>
      <c r="F12769" t="s">
        <v>7721</v>
      </c>
      <c r="G12769" t="s">
        <v>36383</v>
      </c>
      <c r="I12769" t="s">
        <v>36382</v>
      </c>
      <c r="J12769" t="s">
        <v>36381</v>
      </c>
      <c r="K12769" t="s">
        <v>208</v>
      </c>
      <c r="L12769" t="s">
        <v>36380</v>
      </c>
      <c r="N12769" t="s">
        <v>208</v>
      </c>
      <c r="O12769" t="s">
        <v>476</v>
      </c>
      <c r="P12769" t="s">
        <v>476</v>
      </c>
    </row>
    <row r="12770" spans="1:16">
      <c r="A12770" s="484" t="s">
        <v>39338</v>
      </c>
      <c r="B12770" s="485" t="s">
        <v>39337</v>
      </c>
      <c r="C12770" t="s">
        <v>39336</v>
      </c>
      <c r="D12770" t="s">
        <v>39335</v>
      </c>
      <c r="E12770" t="str">
        <f t="shared" si="199"/>
        <v>636800 - MFR VIRE NORMANDIE</v>
      </c>
      <c r="F12770" t="s">
        <v>36629</v>
      </c>
      <c r="G12770" t="s">
        <v>39334</v>
      </c>
      <c r="I12770" t="s">
        <v>39333</v>
      </c>
      <c r="J12770" t="s">
        <v>39332</v>
      </c>
      <c r="K12770" t="s">
        <v>208</v>
      </c>
      <c r="L12770" t="s">
        <v>39331</v>
      </c>
      <c r="N12770" t="s">
        <v>207</v>
      </c>
      <c r="O12770" t="s">
        <v>476</v>
      </c>
      <c r="P12770" t="s">
        <v>476</v>
      </c>
    </row>
    <row r="12771" spans="1:16">
      <c r="A12771" s="484" t="s">
        <v>39346</v>
      </c>
      <c r="B12771" s="485" t="s">
        <v>39345</v>
      </c>
      <c r="C12771" t="s">
        <v>39344</v>
      </c>
      <c r="D12771" t="s">
        <v>39343</v>
      </c>
      <c r="E12771" t="str">
        <f t="shared" si="199"/>
        <v>621171 - MFREO MOUTIERS EN CINGLAIS</v>
      </c>
      <c r="F12771" t="s">
        <v>4429</v>
      </c>
      <c r="G12771" t="s">
        <v>39342</v>
      </c>
      <c r="I12771" t="s">
        <v>39341</v>
      </c>
      <c r="J12771" t="s">
        <v>39340</v>
      </c>
      <c r="K12771" t="s">
        <v>208</v>
      </c>
      <c r="L12771" t="s">
        <v>39339</v>
      </c>
      <c r="N12771" t="s">
        <v>208</v>
      </c>
      <c r="O12771" t="s">
        <v>476</v>
      </c>
      <c r="P12771" t="s">
        <v>476</v>
      </c>
    </row>
    <row r="12772" spans="1:16">
      <c r="A12772" s="484" t="s">
        <v>7861</v>
      </c>
      <c r="B12772" s="485" t="s">
        <v>7860</v>
      </c>
      <c r="C12772" t="s">
        <v>7859</v>
      </c>
      <c r="D12772" t="s">
        <v>7858</v>
      </c>
      <c r="E12772" t="str">
        <f t="shared" si="199"/>
        <v>316910 - UDSP 27 EVREUX</v>
      </c>
      <c r="F12772" t="s">
        <v>2572</v>
      </c>
      <c r="G12772" t="s">
        <v>7857</v>
      </c>
      <c r="I12772" t="s">
        <v>7856</v>
      </c>
      <c r="J12772" t="s">
        <v>7855</v>
      </c>
      <c r="K12772" t="s">
        <v>208</v>
      </c>
      <c r="L12772" t="s">
        <v>7854</v>
      </c>
      <c r="N12772" t="s">
        <v>208</v>
      </c>
      <c r="O12772" t="s">
        <v>476</v>
      </c>
      <c r="P12772" t="s">
        <v>476</v>
      </c>
    </row>
    <row r="12773" spans="1:16">
      <c r="A12773" s="484" t="s">
        <v>99904</v>
      </c>
      <c r="B12773" s="485" t="s">
        <v>99903</v>
      </c>
      <c r="C12773" t="s">
        <v>99902</v>
      </c>
      <c r="D12773" t="s">
        <v>99901</v>
      </c>
      <c r="E12773" t="str">
        <f t="shared" si="199"/>
        <v>270131 - CPSE</v>
      </c>
      <c r="F12773" t="s">
        <v>8706</v>
      </c>
      <c r="G12773" t="s">
        <v>99900</v>
      </c>
      <c r="I12773" t="s">
        <v>99899</v>
      </c>
      <c r="J12773" t="s">
        <v>99898</v>
      </c>
      <c r="K12773" t="s">
        <v>208</v>
      </c>
      <c r="L12773" t="s">
        <v>99897</v>
      </c>
      <c r="N12773" t="s">
        <v>208</v>
      </c>
      <c r="O12773" t="s">
        <v>476</v>
      </c>
      <c r="P12773" t="s">
        <v>476</v>
      </c>
    </row>
    <row r="12774" spans="1:16">
      <c r="A12774" s="484" t="s">
        <v>106546</v>
      </c>
      <c r="B12774" s="485" t="s">
        <v>106545</v>
      </c>
      <c r="C12774" t="s">
        <v>106544</v>
      </c>
      <c r="D12774" t="s">
        <v>106543</v>
      </c>
      <c r="E12774" t="str">
        <f t="shared" si="199"/>
        <v>286564 - ASS LA RONCE</v>
      </c>
      <c r="F12774" t="s">
        <v>8706</v>
      </c>
      <c r="G12774" t="s">
        <v>106542</v>
      </c>
      <c r="I12774" t="s">
        <v>7856</v>
      </c>
      <c r="J12774" t="s">
        <v>106541</v>
      </c>
      <c r="K12774" t="s">
        <v>208</v>
      </c>
      <c r="L12774" t="s">
        <v>106540</v>
      </c>
      <c r="N12774" t="s">
        <v>208</v>
      </c>
      <c r="O12774" t="s">
        <v>476</v>
      </c>
      <c r="P12774" t="s">
        <v>476</v>
      </c>
    </row>
    <row r="12775" spans="1:16">
      <c r="A12775" s="484" t="s">
        <v>39690</v>
      </c>
      <c r="B12775" s="485" t="s">
        <v>39689</v>
      </c>
      <c r="C12775" t="s">
        <v>39688</v>
      </c>
      <c r="D12775" t="s">
        <v>39687</v>
      </c>
      <c r="E12775" t="str">
        <f t="shared" si="199"/>
        <v>624548 - MFR DE ROUTOT</v>
      </c>
      <c r="F12775" t="s">
        <v>39686</v>
      </c>
      <c r="G12775" t="s">
        <v>39685</v>
      </c>
      <c r="I12775" t="s">
        <v>4833</v>
      </c>
      <c r="J12775" t="s">
        <v>39684</v>
      </c>
      <c r="K12775" t="s">
        <v>208</v>
      </c>
      <c r="L12775" t="s">
        <v>39683</v>
      </c>
      <c r="N12775" t="s">
        <v>208</v>
      </c>
      <c r="O12775" t="s">
        <v>476</v>
      </c>
      <c r="P12775" t="s">
        <v>476</v>
      </c>
    </row>
    <row r="12776" spans="1:16">
      <c r="A12776" s="484" t="s">
        <v>17528</v>
      </c>
      <c r="B12776" s="485" t="s">
        <v>17527</v>
      </c>
      <c r="C12776" t="s">
        <v>17526</v>
      </c>
      <c r="D12776" t="s">
        <v>17526</v>
      </c>
      <c r="E12776" t="str">
        <f t="shared" si="199"/>
        <v>631565 - SFER - AAJD</v>
      </c>
      <c r="F12776" t="s">
        <v>16262</v>
      </c>
      <c r="G12776" t="s">
        <v>17525</v>
      </c>
      <c r="I12776" t="s">
        <v>17524</v>
      </c>
      <c r="J12776" t="s">
        <v>17523</v>
      </c>
      <c r="K12776" t="s">
        <v>208</v>
      </c>
      <c r="L12776" t="s">
        <v>17522</v>
      </c>
      <c r="N12776" t="s">
        <v>208</v>
      </c>
      <c r="O12776" t="s">
        <v>476</v>
      </c>
      <c r="P12776" t="s">
        <v>476</v>
      </c>
    </row>
    <row r="12777" spans="1:16">
      <c r="A12777" s="484" t="s">
        <v>137035</v>
      </c>
      <c r="B12777" s="485" t="s">
        <v>17527</v>
      </c>
      <c r="C12777" t="s">
        <v>137034</v>
      </c>
      <c r="D12777" t="s">
        <v>137033</v>
      </c>
      <c r="E12777" t="str">
        <f t="shared" si="199"/>
        <v>400993 - AAJD AGNEAUX</v>
      </c>
      <c r="F12777" t="s">
        <v>48265</v>
      </c>
      <c r="G12777" t="s">
        <v>137032</v>
      </c>
      <c r="I12777" t="s">
        <v>17524</v>
      </c>
      <c r="J12777" t="s">
        <v>137031</v>
      </c>
      <c r="K12777" t="s">
        <v>208</v>
      </c>
      <c r="L12777" t="s">
        <v>137030</v>
      </c>
      <c r="N12777" t="s">
        <v>208</v>
      </c>
      <c r="O12777" t="s">
        <v>476</v>
      </c>
      <c r="P12777" t="s">
        <v>476</v>
      </c>
    </row>
    <row r="12778" spans="1:16">
      <c r="A12778" s="484" t="s">
        <v>120680</v>
      </c>
      <c r="B12778" s="485" t="s">
        <v>120679</v>
      </c>
      <c r="C12778" t="s">
        <v>120678</v>
      </c>
      <c r="D12778" t="s">
        <v>120677</v>
      </c>
      <c r="E12778" t="str">
        <f t="shared" si="199"/>
        <v>627951 - ASSOC L'ESPACE TEMPS FJT</v>
      </c>
      <c r="F12778" t="s">
        <v>113226</v>
      </c>
      <c r="G12778" t="s">
        <v>120676</v>
      </c>
      <c r="I12778" t="s">
        <v>14538</v>
      </c>
      <c r="J12778" t="s">
        <v>120675</v>
      </c>
      <c r="K12778" t="s">
        <v>208</v>
      </c>
      <c r="L12778" t="s">
        <v>120674</v>
      </c>
      <c r="N12778" t="s">
        <v>208</v>
      </c>
      <c r="O12778" t="s">
        <v>476</v>
      </c>
      <c r="P12778" t="s">
        <v>476</v>
      </c>
    </row>
    <row r="12779" spans="1:16">
      <c r="A12779" s="484" t="s">
        <v>40049</v>
      </c>
      <c r="B12779" s="485" t="s">
        <v>40048</v>
      </c>
      <c r="C12779" t="s">
        <v>40047</v>
      </c>
      <c r="D12779" t="s">
        <v>40046</v>
      </c>
      <c r="E12779" t="str">
        <f t="shared" si="199"/>
        <v>666300 - MFREO PERCY EN NORMANDIE</v>
      </c>
      <c r="F12779" t="s">
        <v>13133</v>
      </c>
      <c r="G12779" t="s">
        <v>40045</v>
      </c>
      <c r="I12779" t="s">
        <v>40044</v>
      </c>
      <c r="J12779" t="s">
        <v>40043</v>
      </c>
      <c r="K12779" t="s">
        <v>208</v>
      </c>
      <c r="L12779" t="s">
        <v>40042</v>
      </c>
      <c r="N12779" t="s">
        <v>207</v>
      </c>
      <c r="O12779" t="s">
        <v>476</v>
      </c>
      <c r="P12779" t="s">
        <v>476</v>
      </c>
    </row>
    <row r="12780" spans="1:16">
      <c r="A12780" s="484" t="s">
        <v>71835</v>
      </c>
      <c r="B12780" s="485" t="s">
        <v>71828</v>
      </c>
      <c r="C12780" t="s">
        <v>71834</v>
      </c>
      <c r="D12780" t="s">
        <v>71833</v>
      </c>
      <c r="E12780" t="str">
        <f t="shared" si="199"/>
        <v>102829 - FONDATION BON SAUVEUR</v>
      </c>
      <c r="F12780" t="s">
        <v>6951</v>
      </c>
      <c r="G12780" t="s">
        <v>71832</v>
      </c>
      <c r="I12780" t="s">
        <v>71824</v>
      </c>
      <c r="J12780" t="s">
        <v>71831</v>
      </c>
      <c r="K12780" t="s">
        <v>208</v>
      </c>
      <c r="L12780" t="s">
        <v>71830</v>
      </c>
      <c r="N12780" t="s">
        <v>208</v>
      </c>
      <c r="O12780" t="s">
        <v>476</v>
      </c>
      <c r="P12780" t="s">
        <v>476</v>
      </c>
    </row>
    <row r="12781" spans="1:16">
      <c r="A12781" s="484" t="s">
        <v>71829</v>
      </c>
      <c r="B12781" s="485" t="s">
        <v>71828</v>
      </c>
      <c r="C12781" t="s">
        <v>71827</v>
      </c>
      <c r="D12781" t="s">
        <v>71826</v>
      </c>
      <c r="E12781" t="str">
        <f t="shared" si="199"/>
        <v>495610 - CERFOS FBS</v>
      </c>
      <c r="F12781" t="s">
        <v>13148</v>
      </c>
      <c r="G12781" t="s">
        <v>71825</v>
      </c>
      <c r="I12781" t="s">
        <v>71824</v>
      </c>
      <c r="J12781" t="s">
        <v>71823</v>
      </c>
      <c r="K12781" t="s">
        <v>71822</v>
      </c>
      <c r="L12781" t="s">
        <v>71821</v>
      </c>
      <c r="N12781" t="s">
        <v>208</v>
      </c>
      <c r="O12781" t="s">
        <v>476</v>
      </c>
      <c r="P12781" t="s">
        <v>476</v>
      </c>
    </row>
    <row r="12782" spans="1:16">
      <c r="A12782" s="484" t="s">
        <v>39604</v>
      </c>
      <c r="B12782" s="485" t="s">
        <v>39603</v>
      </c>
      <c r="C12782" t="s">
        <v>39602</v>
      </c>
      <c r="D12782" t="s">
        <v>39601</v>
      </c>
      <c r="E12782" t="str">
        <f t="shared" si="199"/>
        <v>291110 - MFREO ST SAUVEUR LENDELIN</v>
      </c>
      <c r="F12782" t="s">
        <v>1258</v>
      </c>
      <c r="G12782" t="s">
        <v>39600</v>
      </c>
      <c r="H12782" t="s">
        <v>39599</v>
      </c>
      <c r="I12782" t="s">
        <v>39598</v>
      </c>
      <c r="J12782" t="s">
        <v>39597</v>
      </c>
      <c r="K12782" t="s">
        <v>208</v>
      </c>
      <c r="L12782" t="s">
        <v>39596</v>
      </c>
      <c r="N12782" t="s">
        <v>208</v>
      </c>
      <c r="O12782" t="s">
        <v>476</v>
      </c>
      <c r="P12782" t="s">
        <v>476</v>
      </c>
    </row>
    <row r="12783" spans="1:16">
      <c r="A12783" s="484" t="s">
        <v>39354</v>
      </c>
      <c r="B12783" s="485" t="s">
        <v>39353</v>
      </c>
      <c r="C12783" t="s">
        <v>39344</v>
      </c>
      <c r="D12783" t="s">
        <v>39352</v>
      </c>
      <c r="E12783" t="str">
        <f t="shared" si="199"/>
        <v>595585 - MFREO LA HAGUE</v>
      </c>
      <c r="F12783" t="s">
        <v>1258</v>
      </c>
      <c r="G12783" t="s">
        <v>39351</v>
      </c>
      <c r="H12783" t="s">
        <v>39350</v>
      </c>
      <c r="I12783" t="s">
        <v>39349</v>
      </c>
      <c r="J12783" t="s">
        <v>39348</v>
      </c>
      <c r="K12783" t="s">
        <v>208</v>
      </c>
      <c r="L12783" t="s">
        <v>39347</v>
      </c>
      <c r="N12783" t="s">
        <v>208</v>
      </c>
      <c r="O12783" t="s">
        <v>476</v>
      </c>
      <c r="P12783" t="s">
        <v>476</v>
      </c>
    </row>
    <row r="12784" spans="1:16">
      <c r="A12784" s="484" t="s">
        <v>38892</v>
      </c>
      <c r="B12784" s="485" t="s">
        <v>38891</v>
      </c>
      <c r="C12784" t="s">
        <v>38890</v>
      </c>
      <c r="D12784" t="s">
        <v>38889</v>
      </c>
      <c r="E12784" t="str">
        <f t="shared" si="199"/>
        <v>632259 - MFR VAINS SAINT SENIER</v>
      </c>
      <c r="F12784" t="s">
        <v>715</v>
      </c>
      <c r="G12784" t="s">
        <v>38888</v>
      </c>
      <c r="I12784" t="s">
        <v>38887</v>
      </c>
      <c r="J12784" t="s">
        <v>38886</v>
      </c>
      <c r="K12784" t="s">
        <v>208</v>
      </c>
      <c r="L12784" t="s">
        <v>38885</v>
      </c>
      <c r="N12784" t="s">
        <v>207</v>
      </c>
      <c r="O12784" t="s">
        <v>476</v>
      </c>
      <c r="P12784" t="s">
        <v>476</v>
      </c>
    </row>
    <row r="12785" spans="1:16">
      <c r="A12785" s="484" t="s">
        <v>126067</v>
      </c>
      <c r="B12785" s="485" t="s">
        <v>126066</v>
      </c>
      <c r="C12785" t="s">
        <v>126065</v>
      </c>
      <c r="D12785" t="s">
        <v>126064</v>
      </c>
      <c r="E12785" t="str">
        <f t="shared" si="199"/>
        <v>670698 - MFR DE VALOGNES</v>
      </c>
      <c r="F12785" t="s">
        <v>4614</v>
      </c>
      <c r="G12785" t="s">
        <v>126063</v>
      </c>
      <c r="I12785" t="s">
        <v>126062</v>
      </c>
      <c r="J12785" t="s">
        <v>126061</v>
      </c>
      <c r="K12785" t="s">
        <v>208</v>
      </c>
      <c r="L12785" t="s">
        <v>126060</v>
      </c>
      <c r="N12785" t="s">
        <v>207</v>
      </c>
      <c r="O12785" t="s">
        <v>476</v>
      </c>
      <c r="P12785" t="s">
        <v>476</v>
      </c>
    </row>
    <row r="12786" spans="1:16">
      <c r="A12786" s="484" t="s">
        <v>105451</v>
      </c>
      <c r="B12786" s="485" t="s">
        <v>105450</v>
      </c>
      <c r="C12786" t="s">
        <v>105449</v>
      </c>
      <c r="D12786" t="s">
        <v>105448</v>
      </c>
      <c r="E12786" t="str">
        <f t="shared" si="199"/>
        <v>577595 - CES DE LA PROVIDENCE ALENCON</v>
      </c>
      <c r="F12786" t="s">
        <v>1738</v>
      </c>
      <c r="G12786" t="s">
        <v>105447</v>
      </c>
      <c r="I12786" t="s">
        <v>7594</v>
      </c>
      <c r="J12786" t="s">
        <v>105446</v>
      </c>
      <c r="K12786" t="s">
        <v>208</v>
      </c>
      <c r="L12786" t="s">
        <v>105445</v>
      </c>
      <c r="N12786" t="s">
        <v>208</v>
      </c>
      <c r="O12786" t="s">
        <v>476</v>
      </c>
      <c r="P12786" t="s">
        <v>476</v>
      </c>
    </row>
    <row r="12787" spans="1:16">
      <c r="A12787" s="484" t="s">
        <v>39470</v>
      </c>
      <c r="B12787" s="485" t="s">
        <v>39469</v>
      </c>
      <c r="C12787" t="s">
        <v>39468</v>
      </c>
      <c r="D12787" t="s">
        <v>39467</v>
      </c>
      <c r="E12787" t="str">
        <f t="shared" si="199"/>
        <v>464867 - MFR HALEINE</v>
      </c>
      <c r="F12787" t="s">
        <v>36629</v>
      </c>
      <c r="G12787" t="s">
        <v>39466</v>
      </c>
      <c r="I12787" t="s">
        <v>39465</v>
      </c>
      <c r="J12787" t="s">
        <v>39464</v>
      </c>
      <c r="K12787" t="s">
        <v>208</v>
      </c>
      <c r="L12787" t="s">
        <v>39463</v>
      </c>
      <c r="N12787" t="s">
        <v>207</v>
      </c>
      <c r="O12787" t="s">
        <v>476</v>
      </c>
      <c r="P12787" t="s">
        <v>476</v>
      </c>
    </row>
    <row r="12788" spans="1:16">
      <c r="A12788" s="484" t="s">
        <v>40178</v>
      </c>
      <c r="B12788" s="485" t="s">
        <v>40177</v>
      </c>
      <c r="C12788" t="s">
        <v>40176</v>
      </c>
      <c r="D12788" t="s">
        <v>40175</v>
      </c>
      <c r="E12788" t="str">
        <f t="shared" si="199"/>
        <v>347127 - MFREO MORTAGNE AU PERCHE</v>
      </c>
      <c r="F12788" t="s">
        <v>7596</v>
      </c>
      <c r="G12788" t="s">
        <v>40174</v>
      </c>
      <c r="I12788" t="s">
        <v>39428</v>
      </c>
      <c r="J12788" t="s">
        <v>40173</v>
      </c>
      <c r="K12788" t="s">
        <v>208</v>
      </c>
      <c r="L12788" t="s">
        <v>40172</v>
      </c>
      <c r="N12788" t="s">
        <v>207</v>
      </c>
      <c r="O12788" t="s">
        <v>476</v>
      </c>
      <c r="P12788" t="s">
        <v>476</v>
      </c>
    </row>
    <row r="12789" spans="1:16">
      <c r="A12789" s="484" t="s">
        <v>39433</v>
      </c>
      <c r="B12789" s="485" t="s">
        <v>39432</v>
      </c>
      <c r="C12789" t="s">
        <v>39431</v>
      </c>
      <c r="D12789" t="s">
        <v>39430</v>
      </c>
      <c r="E12789" t="str">
        <f t="shared" si="199"/>
        <v>562610 - MFR MORTAGNE SERVICE MORTAGNE AU PERCHE</v>
      </c>
      <c r="F12789" t="s">
        <v>7596</v>
      </c>
      <c r="G12789" t="s">
        <v>39429</v>
      </c>
      <c r="I12789" t="s">
        <v>39428</v>
      </c>
      <c r="J12789" t="s">
        <v>39427</v>
      </c>
      <c r="K12789" t="s">
        <v>208</v>
      </c>
      <c r="L12789" t="s">
        <v>39426</v>
      </c>
      <c r="N12789" t="s">
        <v>208</v>
      </c>
      <c r="O12789" t="s">
        <v>476</v>
      </c>
      <c r="P12789" t="s">
        <v>476</v>
      </c>
    </row>
    <row r="12790" spans="1:16">
      <c r="A12790" s="484" t="s">
        <v>118113</v>
      </c>
      <c r="B12790" s="485" t="s">
        <v>118112</v>
      </c>
      <c r="C12790" t="s">
        <v>118111</v>
      </c>
      <c r="D12790" t="s">
        <v>118110</v>
      </c>
      <c r="E12790" t="str">
        <f t="shared" si="199"/>
        <v>553049 - MFREO TRUN</v>
      </c>
      <c r="F12790" t="s">
        <v>6063</v>
      </c>
      <c r="G12790" t="s">
        <v>118109</v>
      </c>
      <c r="I12790" t="s">
        <v>118108</v>
      </c>
      <c r="J12790" t="s">
        <v>118107</v>
      </c>
      <c r="K12790" t="s">
        <v>208</v>
      </c>
      <c r="L12790" t="s">
        <v>118106</v>
      </c>
      <c r="N12790" t="s">
        <v>207</v>
      </c>
      <c r="O12790" t="s">
        <v>476</v>
      </c>
      <c r="P12790" t="s">
        <v>476</v>
      </c>
    </row>
    <row r="12791" spans="1:16">
      <c r="A12791" s="484" t="s">
        <v>39845</v>
      </c>
      <c r="B12791" s="485" t="s">
        <v>39844</v>
      </c>
      <c r="C12791" t="s">
        <v>39843</v>
      </c>
      <c r="D12791" t="s">
        <v>39842</v>
      </c>
      <c r="E12791" t="str">
        <f t="shared" si="199"/>
        <v>537226 - MFREO VIMOUTIERS</v>
      </c>
      <c r="F12791" t="s">
        <v>7596</v>
      </c>
      <c r="G12791" t="s">
        <v>31479</v>
      </c>
      <c r="I12791" t="s">
        <v>39841</v>
      </c>
      <c r="J12791" t="s">
        <v>39840</v>
      </c>
      <c r="K12791" t="s">
        <v>208</v>
      </c>
      <c r="L12791" t="s">
        <v>39839</v>
      </c>
      <c r="N12791" t="s">
        <v>208</v>
      </c>
      <c r="O12791" t="s">
        <v>476</v>
      </c>
      <c r="P12791" t="s">
        <v>476</v>
      </c>
    </row>
    <row r="12792" spans="1:16">
      <c r="A12792" s="484" t="s">
        <v>38993</v>
      </c>
      <c r="B12792" s="485" t="s">
        <v>38992</v>
      </c>
      <c r="C12792" t="s">
        <v>38991</v>
      </c>
      <c r="D12792" t="s">
        <v>38990</v>
      </c>
      <c r="E12792" t="str">
        <f t="shared" si="199"/>
        <v>636642 - MFR NEUFCHATEL EN BRAY</v>
      </c>
      <c r="F12792" t="s">
        <v>4049</v>
      </c>
      <c r="G12792" t="s">
        <v>38989</v>
      </c>
      <c r="I12792" t="s">
        <v>38988</v>
      </c>
      <c r="J12792" t="s">
        <v>38987</v>
      </c>
      <c r="K12792" t="s">
        <v>208</v>
      </c>
      <c r="L12792" t="s">
        <v>38986</v>
      </c>
      <c r="N12792" t="s">
        <v>208</v>
      </c>
      <c r="O12792" t="s">
        <v>476</v>
      </c>
      <c r="P12792" t="s">
        <v>476</v>
      </c>
    </row>
    <row r="12793" spans="1:16">
      <c r="A12793" s="484" t="s">
        <v>40025</v>
      </c>
      <c r="B12793" s="485" t="s">
        <v>40024</v>
      </c>
      <c r="C12793" t="s">
        <v>40023</v>
      </c>
      <c r="D12793" t="s">
        <v>40022</v>
      </c>
      <c r="E12793" t="str">
        <f t="shared" si="199"/>
        <v>627884 - MFR LA CERLANGUE</v>
      </c>
      <c r="F12793" t="s">
        <v>3656</v>
      </c>
      <c r="G12793" t="s">
        <v>40021</v>
      </c>
      <c r="I12793" t="s">
        <v>40020</v>
      </c>
      <c r="J12793" t="s">
        <v>40019</v>
      </c>
      <c r="K12793" t="s">
        <v>208</v>
      </c>
      <c r="L12793" t="s">
        <v>40018</v>
      </c>
      <c r="N12793" t="s">
        <v>208</v>
      </c>
      <c r="O12793" t="s">
        <v>476</v>
      </c>
      <c r="P12793" t="s">
        <v>476</v>
      </c>
    </row>
    <row r="12794" spans="1:16">
      <c r="A12794" s="484" t="s">
        <v>39946</v>
      </c>
      <c r="B12794" s="485" t="s">
        <v>39945</v>
      </c>
      <c r="C12794" t="s">
        <v>39933</v>
      </c>
      <c r="D12794" t="s">
        <v>39944</v>
      </c>
      <c r="E12794" t="str">
        <f t="shared" si="199"/>
        <v>492875 - MFR FORGES LES EAUX</v>
      </c>
      <c r="F12794" t="s">
        <v>1528</v>
      </c>
      <c r="G12794" t="s">
        <v>39943</v>
      </c>
      <c r="I12794" t="s">
        <v>38818</v>
      </c>
      <c r="J12794" t="s">
        <v>39942</v>
      </c>
      <c r="K12794" t="s">
        <v>208</v>
      </c>
      <c r="L12794" t="s">
        <v>39941</v>
      </c>
      <c r="N12794" t="s">
        <v>208</v>
      </c>
      <c r="O12794" t="s">
        <v>476</v>
      </c>
      <c r="P12794" t="s">
        <v>476</v>
      </c>
    </row>
    <row r="12795" spans="1:16">
      <c r="A12795" s="484" t="s">
        <v>125626</v>
      </c>
      <c r="B12795" s="485" t="s">
        <v>125625</v>
      </c>
      <c r="C12795" t="s">
        <v>125624</v>
      </c>
      <c r="D12795" t="s">
        <v>125623</v>
      </c>
      <c r="E12795" t="str">
        <f t="shared" si="199"/>
        <v>610525 - AFPI EURE SEINE ESTUAIRE LE HAVRE</v>
      </c>
      <c r="F12795" t="s">
        <v>781</v>
      </c>
      <c r="G12795" t="s">
        <v>125622</v>
      </c>
      <c r="I12795" t="s">
        <v>3229</v>
      </c>
      <c r="J12795" t="s">
        <v>125621</v>
      </c>
      <c r="K12795" t="s">
        <v>208</v>
      </c>
      <c r="L12795" t="s">
        <v>125620</v>
      </c>
      <c r="N12795" t="s">
        <v>207</v>
      </c>
      <c r="O12795" t="s">
        <v>476</v>
      </c>
      <c r="P12795" t="s">
        <v>476</v>
      </c>
    </row>
    <row r="12796" spans="1:16">
      <c r="A12796" s="484" t="s">
        <v>56486</v>
      </c>
      <c r="B12796" s="485" t="s">
        <v>56485</v>
      </c>
      <c r="C12796" t="s">
        <v>56484</v>
      </c>
      <c r="D12796" t="s">
        <v>56483</v>
      </c>
      <c r="E12796" t="str">
        <f t="shared" si="199"/>
        <v>21714 - AGIFEN</v>
      </c>
      <c r="F12796" t="s">
        <v>1528</v>
      </c>
      <c r="G12796" t="s">
        <v>56482</v>
      </c>
      <c r="H12796" t="s">
        <v>56481</v>
      </c>
      <c r="I12796" t="s">
        <v>3229</v>
      </c>
      <c r="J12796" t="s">
        <v>56480</v>
      </c>
      <c r="K12796" t="s">
        <v>208</v>
      </c>
      <c r="L12796" t="s">
        <v>56479</v>
      </c>
      <c r="N12796" t="s">
        <v>208</v>
      </c>
      <c r="O12796" t="s">
        <v>476</v>
      </c>
      <c r="P12796" t="s">
        <v>476</v>
      </c>
    </row>
    <row r="12797" spans="1:16">
      <c r="A12797" s="484" t="s">
        <v>104959</v>
      </c>
      <c r="B12797" s="485" t="s">
        <v>104958</v>
      </c>
      <c r="C12797" t="s">
        <v>104957</v>
      </c>
      <c r="D12797" t="s">
        <v>104956</v>
      </c>
      <c r="E12797" t="str">
        <f t="shared" si="199"/>
        <v>194268 - CHB ROUEN</v>
      </c>
      <c r="F12797" t="s">
        <v>30204</v>
      </c>
      <c r="G12797" t="s">
        <v>104955</v>
      </c>
      <c r="I12797" t="s">
        <v>4645</v>
      </c>
      <c r="J12797" t="s">
        <v>104954</v>
      </c>
      <c r="K12797" t="s">
        <v>104953</v>
      </c>
      <c r="L12797" t="s">
        <v>104952</v>
      </c>
      <c r="N12797" t="s">
        <v>208</v>
      </c>
      <c r="O12797" t="s">
        <v>476</v>
      </c>
      <c r="P12797" t="s">
        <v>476</v>
      </c>
    </row>
    <row r="12798" spans="1:16">
      <c r="A12798" s="484" t="s">
        <v>42726</v>
      </c>
      <c r="B12798" s="485" t="s">
        <v>42725</v>
      </c>
      <c r="C12798" t="s">
        <v>42724</v>
      </c>
      <c r="D12798" t="s">
        <v>42723</v>
      </c>
      <c r="E12798" t="str">
        <f t="shared" si="199"/>
        <v>601226 - LFN</v>
      </c>
      <c r="F12798" t="s">
        <v>1528</v>
      </c>
      <c r="G12798" t="s">
        <v>42722</v>
      </c>
      <c r="I12798" t="s">
        <v>42721</v>
      </c>
      <c r="J12798" t="s">
        <v>42720</v>
      </c>
      <c r="K12798" t="s">
        <v>208</v>
      </c>
      <c r="L12798" t="s">
        <v>42719</v>
      </c>
      <c r="N12798" t="s">
        <v>208</v>
      </c>
      <c r="O12798" t="s">
        <v>476</v>
      </c>
      <c r="P12798" t="s">
        <v>476</v>
      </c>
    </row>
    <row r="12799" spans="1:16">
      <c r="A12799" s="484" t="s">
        <v>8144</v>
      </c>
      <c r="B12799" s="485" t="s">
        <v>8143</v>
      </c>
      <c r="C12799" t="s">
        <v>8142</v>
      </c>
      <c r="D12799" t="s">
        <v>8141</v>
      </c>
      <c r="E12799" t="str">
        <f t="shared" si="199"/>
        <v>186958 - UDSP 76</v>
      </c>
      <c r="F12799" t="s">
        <v>1528</v>
      </c>
      <c r="G12799" t="s">
        <v>8140</v>
      </c>
      <c r="I12799" t="s">
        <v>1526</v>
      </c>
      <c r="J12799" t="s">
        <v>8139</v>
      </c>
      <c r="K12799" t="s">
        <v>208</v>
      </c>
      <c r="L12799" t="s">
        <v>8138</v>
      </c>
      <c r="N12799" t="s">
        <v>208</v>
      </c>
      <c r="O12799" t="s">
        <v>476</v>
      </c>
      <c r="P12799" t="s">
        <v>476</v>
      </c>
    </row>
    <row r="12800" spans="1:16">
      <c r="A12800" s="484" t="s">
        <v>3472</v>
      </c>
      <c r="B12800" s="485" t="s">
        <v>3471</v>
      </c>
      <c r="C12800" t="s">
        <v>3470</v>
      </c>
      <c r="D12800" t="s">
        <v>3469</v>
      </c>
      <c r="E12800" t="str">
        <f t="shared" si="199"/>
        <v>682160 - VISEO EMPLOI FORMATION</v>
      </c>
      <c r="F12800" t="s">
        <v>3468</v>
      </c>
      <c r="G12800" t="s">
        <v>3467</v>
      </c>
      <c r="I12800" t="s">
        <v>3466</v>
      </c>
      <c r="J12800" t="s">
        <v>3465</v>
      </c>
      <c r="K12800" t="s">
        <v>208</v>
      </c>
      <c r="L12800" t="s">
        <v>3464</v>
      </c>
      <c r="N12800" t="s">
        <v>208</v>
      </c>
      <c r="O12800" t="s">
        <v>476</v>
      </c>
      <c r="P12800" t="s">
        <v>476</v>
      </c>
    </row>
    <row r="12801" spans="1:16">
      <c r="A12801" s="484" t="s">
        <v>39486</v>
      </c>
      <c r="B12801" s="485" t="s">
        <v>39485</v>
      </c>
      <c r="C12801" t="s">
        <v>39484</v>
      </c>
      <c r="D12801" t="s">
        <v>39483</v>
      </c>
      <c r="E12801" t="str">
        <f t="shared" si="199"/>
        <v>499791 - MFREO SUD CHARENTE</v>
      </c>
      <c r="F12801" t="s">
        <v>16995</v>
      </c>
      <c r="H12801" t="s">
        <v>39482</v>
      </c>
      <c r="I12801" t="s">
        <v>39481</v>
      </c>
      <c r="J12801" t="s">
        <v>39480</v>
      </c>
      <c r="K12801" t="s">
        <v>208</v>
      </c>
      <c r="L12801" t="s">
        <v>39479</v>
      </c>
      <c r="N12801" t="s">
        <v>208</v>
      </c>
      <c r="O12801" t="s">
        <v>476</v>
      </c>
      <c r="P12801" t="s">
        <v>476</v>
      </c>
    </row>
    <row r="12802" spans="1:16">
      <c r="A12802" s="484" t="s">
        <v>57352</v>
      </c>
      <c r="B12802" s="485" t="s">
        <v>57351</v>
      </c>
      <c r="C12802" t="s">
        <v>57350</v>
      </c>
      <c r="D12802" t="s">
        <v>57349</v>
      </c>
      <c r="E12802" t="str">
        <f t="shared" ref="E12802:E12865" si="200">_xlfn.CONCAT(L12802," - ",D12802)</f>
        <v>406922 - INST SUP DE FORM PAR ALT DE MFR CHERVES RICHEMONT</v>
      </c>
      <c r="F12802" t="s">
        <v>6401</v>
      </c>
      <c r="G12802" t="s">
        <v>57348</v>
      </c>
      <c r="H12802" t="s">
        <v>57347</v>
      </c>
      <c r="I12802" t="s">
        <v>57346</v>
      </c>
      <c r="J12802" t="s">
        <v>57345</v>
      </c>
      <c r="K12802" t="s">
        <v>208</v>
      </c>
      <c r="L12802" t="s">
        <v>57344</v>
      </c>
      <c r="N12802" t="s">
        <v>207</v>
      </c>
      <c r="O12802" t="s">
        <v>476</v>
      </c>
      <c r="P12802" t="s">
        <v>476</v>
      </c>
    </row>
    <row r="12803" spans="1:16">
      <c r="A12803" s="484" t="s">
        <v>40075</v>
      </c>
      <c r="B12803" s="485" t="s">
        <v>40074</v>
      </c>
      <c r="C12803" t="s">
        <v>40073</v>
      </c>
      <c r="D12803" t="s">
        <v>40072</v>
      </c>
      <c r="E12803" t="str">
        <f t="shared" si="200"/>
        <v>519054 - MFR SAINT PROJET ST CONSTANT</v>
      </c>
      <c r="F12803" t="s">
        <v>40071</v>
      </c>
      <c r="G12803" t="s">
        <v>40070</v>
      </c>
      <c r="I12803" t="s">
        <v>40069</v>
      </c>
      <c r="J12803" t="s">
        <v>40068</v>
      </c>
      <c r="K12803" t="s">
        <v>208</v>
      </c>
      <c r="L12803" t="s">
        <v>40067</v>
      </c>
      <c r="N12803" t="s">
        <v>208</v>
      </c>
      <c r="O12803" t="s">
        <v>476</v>
      </c>
      <c r="P12803" t="s">
        <v>40066</v>
      </c>
    </row>
    <row r="12804" spans="1:16">
      <c r="A12804" s="484" t="s">
        <v>95884</v>
      </c>
      <c r="B12804" s="485" t="s">
        <v>95883</v>
      </c>
      <c r="C12804" t="s">
        <v>95876</v>
      </c>
      <c r="D12804" t="s">
        <v>95876</v>
      </c>
      <c r="E12804" t="str">
        <f t="shared" si="200"/>
        <v>672920 - CIPECMA</v>
      </c>
      <c r="F12804" t="s">
        <v>24400</v>
      </c>
      <c r="G12804" t="s">
        <v>95882</v>
      </c>
      <c r="H12804" t="s">
        <v>95881</v>
      </c>
      <c r="I12804" t="s">
        <v>9779</v>
      </c>
      <c r="J12804" t="s">
        <v>95874</v>
      </c>
      <c r="K12804" t="s">
        <v>208</v>
      </c>
      <c r="L12804" t="s">
        <v>95880</v>
      </c>
      <c r="N12804" t="s">
        <v>207</v>
      </c>
      <c r="O12804" t="s">
        <v>476</v>
      </c>
      <c r="P12804" t="s">
        <v>476</v>
      </c>
    </row>
    <row r="12805" spans="1:16">
      <c r="A12805" s="484" t="s">
        <v>39495</v>
      </c>
      <c r="B12805" s="485" t="s">
        <v>39494</v>
      </c>
      <c r="C12805" t="s">
        <v>39493</v>
      </c>
      <c r="D12805" t="s">
        <v>39492</v>
      </c>
      <c r="E12805" t="str">
        <f t="shared" si="200"/>
        <v>208310 - MFREO CHEVANCEAUX</v>
      </c>
      <c r="F12805" t="s">
        <v>5969</v>
      </c>
      <c r="G12805" t="s">
        <v>39491</v>
      </c>
      <c r="H12805" t="s">
        <v>39490</v>
      </c>
      <c r="I12805" t="s">
        <v>39489</v>
      </c>
      <c r="J12805" t="s">
        <v>39488</v>
      </c>
      <c r="K12805" t="s">
        <v>208</v>
      </c>
      <c r="L12805" t="s">
        <v>39487</v>
      </c>
      <c r="N12805" t="s">
        <v>207</v>
      </c>
      <c r="O12805" t="s">
        <v>476</v>
      </c>
      <c r="P12805" t="s">
        <v>476</v>
      </c>
    </row>
    <row r="12806" spans="1:16">
      <c r="A12806" s="484" t="s">
        <v>39736</v>
      </c>
      <c r="B12806" s="485" t="s">
        <v>39735</v>
      </c>
      <c r="C12806" t="s">
        <v>39734</v>
      </c>
      <c r="D12806" t="s">
        <v>39733</v>
      </c>
      <c r="E12806" t="str">
        <f t="shared" si="200"/>
        <v>586390 - MFR MATHA</v>
      </c>
      <c r="F12806" t="s">
        <v>39732</v>
      </c>
      <c r="G12806" t="s">
        <v>39731</v>
      </c>
      <c r="I12806" t="s">
        <v>39730</v>
      </c>
      <c r="J12806" t="s">
        <v>39729</v>
      </c>
      <c r="K12806" t="s">
        <v>208</v>
      </c>
      <c r="L12806" t="s">
        <v>39728</v>
      </c>
      <c r="N12806" t="s">
        <v>208</v>
      </c>
      <c r="O12806" t="s">
        <v>476</v>
      </c>
      <c r="P12806" t="s">
        <v>476</v>
      </c>
    </row>
    <row r="12807" spans="1:16">
      <c r="A12807" s="484" t="s">
        <v>37008</v>
      </c>
      <c r="B12807" s="485" t="s">
        <v>37007</v>
      </c>
      <c r="C12807" t="s">
        <v>37006</v>
      </c>
      <c r="D12807" t="s">
        <v>37005</v>
      </c>
      <c r="E12807" t="str">
        <f t="shared" si="200"/>
        <v>469476 - MELIORIS LE GRAND FEU</v>
      </c>
      <c r="F12807" t="s">
        <v>37004</v>
      </c>
      <c r="G12807" t="s">
        <v>37003</v>
      </c>
      <c r="H12807" t="s">
        <v>37002</v>
      </c>
      <c r="I12807" t="s">
        <v>8130</v>
      </c>
      <c r="J12807" t="s">
        <v>37001</v>
      </c>
      <c r="K12807" t="s">
        <v>37000</v>
      </c>
      <c r="L12807" t="s">
        <v>36999</v>
      </c>
      <c r="N12807" t="s">
        <v>208</v>
      </c>
      <c r="O12807" t="s">
        <v>476</v>
      </c>
      <c r="P12807" t="s">
        <v>476</v>
      </c>
    </row>
    <row r="12808" spans="1:16">
      <c r="A12808" s="484" t="s">
        <v>129817</v>
      </c>
      <c r="B12808" s="485" t="s">
        <v>129816</v>
      </c>
      <c r="C12808" t="s">
        <v>129815</v>
      </c>
      <c r="D12808" t="s">
        <v>129814</v>
      </c>
      <c r="E12808" t="str">
        <f t="shared" si="200"/>
        <v>528559 - ALTEA CABESTAN ASSOCIATION LA ROCHELLE</v>
      </c>
      <c r="F12808" t="s">
        <v>67583</v>
      </c>
      <c r="G12808" t="s">
        <v>129813</v>
      </c>
      <c r="I12808" t="s">
        <v>6023</v>
      </c>
      <c r="J12808" t="s">
        <v>129812</v>
      </c>
      <c r="K12808" t="s">
        <v>208</v>
      </c>
      <c r="L12808" t="s">
        <v>129811</v>
      </c>
      <c r="N12808" t="s">
        <v>208</v>
      </c>
      <c r="O12808" t="s">
        <v>476</v>
      </c>
      <c r="P12808" t="s">
        <v>476</v>
      </c>
    </row>
    <row r="12809" spans="1:16">
      <c r="A12809" s="484" t="s">
        <v>122864</v>
      </c>
      <c r="B12809" s="485" t="s">
        <v>122863</v>
      </c>
      <c r="C12809" t="s">
        <v>122862</v>
      </c>
      <c r="D12809" t="s">
        <v>122861</v>
      </c>
      <c r="E12809" t="str">
        <f t="shared" si="200"/>
        <v>559430 - ADEI 17 AYTRE</v>
      </c>
      <c r="F12809" t="s">
        <v>32455</v>
      </c>
      <c r="G12809" t="s">
        <v>122860</v>
      </c>
      <c r="I12809" t="s">
        <v>63035</v>
      </c>
      <c r="J12809" t="s">
        <v>122859</v>
      </c>
      <c r="K12809" t="s">
        <v>208</v>
      </c>
      <c r="L12809" t="s">
        <v>122858</v>
      </c>
      <c r="N12809" t="s">
        <v>208</v>
      </c>
      <c r="O12809" t="s">
        <v>476</v>
      </c>
      <c r="P12809" t="s">
        <v>476</v>
      </c>
    </row>
    <row r="12810" spans="1:16">
      <c r="A12810" s="484" t="s">
        <v>36364</v>
      </c>
      <c r="B12810" s="485" t="s">
        <v>36363</v>
      </c>
      <c r="C12810" t="s">
        <v>36362</v>
      </c>
      <c r="D12810" t="s">
        <v>36361</v>
      </c>
      <c r="E12810" t="str">
        <f t="shared" si="200"/>
        <v>504476 - MFR ST GENIS SAINTONGE</v>
      </c>
      <c r="F12810" t="s">
        <v>14126</v>
      </c>
      <c r="G12810" t="s">
        <v>36360</v>
      </c>
      <c r="I12810" t="s">
        <v>36359</v>
      </c>
      <c r="J12810" t="s">
        <v>36358</v>
      </c>
      <c r="K12810" t="s">
        <v>208</v>
      </c>
      <c r="L12810" t="s">
        <v>36357</v>
      </c>
      <c r="N12810" t="s">
        <v>208</v>
      </c>
      <c r="O12810" t="s">
        <v>476</v>
      </c>
      <c r="P12810" t="s">
        <v>476</v>
      </c>
    </row>
    <row r="12811" spans="1:16">
      <c r="A12811" s="484" t="s">
        <v>126204</v>
      </c>
      <c r="B12811" s="485" t="s">
        <v>126203</v>
      </c>
      <c r="C12811" t="s">
        <v>126202</v>
      </c>
      <c r="D12811" t="s">
        <v>126202</v>
      </c>
      <c r="E12811" t="str">
        <f t="shared" si="200"/>
        <v>665411 - ASS CENTRAL LAITERIES COOP CHARENT POIT</v>
      </c>
      <c r="F12811" t="s">
        <v>9491</v>
      </c>
      <c r="G12811" t="s">
        <v>126201</v>
      </c>
      <c r="H12811" t="s">
        <v>60787</v>
      </c>
      <c r="I12811" t="s">
        <v>107211</v>
      </c>
      <c r="K12811" t="s">
        <v>208</v>
      </c>
      <c r="L12811" t="s">
        <v>126200</v>
      </c>
      <c r="N12811" t="s">
        <v>208</v>
      </c>
      <c r="O12811" t="s">
        <v>476</v>
      </c>
      <c r="P12811" t="s">
        <v>476</v>
      </c>
    </row>
    <row r="12812" spans="1:16">
      <c r="A12812" s="484" t="s">
        <v>39385</v>
      </c>
      <c r="B12812" s="485" t="s">
        <v>39384</v>
      </c>
      <c r="C12812" t="s">
        <v>39383</v>
      </c>
      <c r="D12812" t="s">
        <v>39382</v>
      </c>
      <c r="E12812" t="str">
        <f t="shared" si="200"/>
        <v>661338 - MFREO DE L'ARGENTONNAY</v>
      </c>
      <c r="F12812" t="s">
        <v>9578</v>
      </c>
      <c r="G12812" t="s">
        <v>39381</v>
      </c>
      <c r="H12812" t="s">
        <v>39380</v>
      </c>
      <c r="I12812" t="s">
        <v>39379</v>
      </c>
      <c r="J12812" t="s">
        <v>39378</v>
      </c>
      <c r="K12812" t="s">
        <v>208</v>
      </c>
      <c r="L12812" t="s">
        <v>39377</v>
      </c>
      <c r="N12812" t="s">
        <v>207</v>
      </c>
      <c r="O12812" t="s">
        <v>476</v>
      </c>
      <c r="P12812" t="s">
        <v>476</v>
      </c>
    </row>
    <row r="12813" spans="1:16">
      <c r="A12813" s="484" t="s">
        <v>40033</v>
      </c>
      <c r="B12813" s="485" t="s">
        <v>40032</v>
      </c>
      <c r="C12813" t="s">
        <v>40031</v>
      </c>
      <c r="D12813" t="s">
        <v>40030</v>
      </c>
      <c r="E12813" t="str">
        <f t="shared" si="200"/>
        <v>610434 - MFR SEVREUROPE</v>
      </c>
      <c r="F12813" t="s">
        <v>16330</v>
      </c>
      <c r="G12813" t="s">
        <v>40029</v>
      </c>
      <c r="I12813" t="s">
        <v>40028</v>
      </c>
      <c r="J12813" t="s">
        <v>40027</v>
      </c>
      <c r="K12813" t="s">
        <v>208</v>
      </c>
      <c r="L12813" t="s">
        <v>40026</v>
      </c>
      <c r="N12813" t="s">
        <v>207</v>
      </c>
      <c r="O12813" t="s">
        <v>476</v>
      </c>
      <c r="P12813" t="s">
        <v>476</v>
      </c>
    </row>
    <row r="12814" spans="1:16">
      <c r="A12814" s="484" t="s">
        <v>123293</v>
      </c>
      <c r="B12814" s="485" t="s">
        <v>123292</v>
      </c>
      <c r="C12814" t="s">
        <v>123291</v>
      </c>
      <c r="D12814" t="s">
        <v>123290</v>
      </c>
      <c r="E12814" t="str">
        <f t="shared" si="200"/>
        <v>416599 - AECB LYCEE POLYVALENT PRIVE ST JOSEPH BRESSUIRE</v>
      </c>
      <c r="F12814" t="s">
        <v>56569</v>
      </c>
      <c r="G12814" t="s">
        <v>123289</v>
      </c>
      <c r="H12814" t="s">
        <v>123288</v>
      </c>
      <c r="I12814" t="s">
        <v>123287</v>
      </c>
      <c r="J12814" t="s">
        <v>123286</v>
      </c>
      <c r="K12814" t="s">
        <v>208</v>
      </c>
      <c r="L12814" t="s">
        <v>123285</v>
      </c>
      <c r="N12814" t="s">
        <v>208</v>
      </c>
      <c r="O12814" t="s">
        <v>476</v>
      </c>
      <c r="P12814" t="s">
        <v>476</v>
      </c>
    </row>
    <row r="12815" spans="1:16">
      <c r="A12815" s="484" t="s">
        <v>123338</v>
      </c>
      <c r="B12815" s="485" t="s">
        <v>123337</v>
      </c>
      <c r="C12815" t="s">
        <v>123336</v>
      </c>
      <c r="D12815" t="s">
        <v>123335</v>
      </c>
      <c r="E12815" t="str">
        <f t="shared" si="200"/>
        <v>489499 - CFC VAL DE L'OUIN</v>
      </c>
      <c r="F12815" t="s">
        <v>18414</v>
      </c>
      <c r="G12815" t="s">
        <v>123334</v>
      </c>
      <c r="I12815" t="s">
        <v>25953</v>
      </c>
      <c r="J12815" t="s">
        <v>123333</v>
      </c>
      <c r="K12815" t="s">
        <v>208</v>
      </c>
      <c r="L12815" t="s">
        <v>123332</v>
      </c>
      <c r="N12815" t="s">
        <v>208</v>
      </c>
      <c r="O12815" t="s">
        <v>476</v>
      </c>
      <c r="P12815" t="s">
        <v>476</v>
      </c>
    </row>
    <row r="12816" spans="1:16">
      <c r="A12816" s="484" t="s">
        <v>36298</v>
      </c>
      <c r="B12816" s="485" t="s">
        <v>36297</v>
      </c>
      <c r="C12816" t="s">
        <v>36296</v>
      </c>
      <c r="D12816" t="s">
        <v>36295</v>
      </c>
      <c r="E12816" t="str">
        <f t="shared" si="200"/>
        <v>296004 - MFREO</v>
      </c>
      <c r="F12816" t="s">
        <v>7987</v>
      </c>
      <c r="G12816" t="s">
        <v>36294</v>
      </c>
      <c r="I12816" t="s">
        <v>36293</v>
      </c>
      <c r="J12816" t="s">
        <v>36292</v>
      </c>
      <c r="K12816" t="s">
        <v>208</v>
      </c>
      <c r="L12816" t="s">
        <v>36291</v>
      </c>
      <c r="N12816" t="s">
        <v>208</v>
      </c>
      <c r="O12816" t="s">
        <v>476</v>
      </c>
      <c r="P12816" t="s">
        <v>476</v>
      </c>
    </row>
    <row r="12817" spans="1:16">
      <c r="A12817" s="484" t="s">
        <v>8137</v>
      </c>
      <c r="B12817" s="485" t="s">
        <v>8136</v>
      </c>
      <c r="C12817" t="s">
        <v>8135</v>
      </c>
      <c r="D12817" t="s">
        <v>8134</v>
      </c>
      <c r="E12817" t="str">
        <f t="shared" si="200"/>
        <v>505791 - UDAF 79</v>
      </c>
      <c r="F12817" t="s">
        <v>8133</v>
      </c>
      <c r="G12817" t="s">
        <v>8132</v>
      </c>
      <c r="H12817" t="s">
        <v>8131</v>
      </c>
      <c r="I12817" t="s">
        <v>8130</v>
      </c>
      <c r="J12817" t="s">
        <v>8129</v>
      </c>
      <c r="K12817" t="s">
        <v>208</v>
      </c>
      <c r="L12817" t="s">
        <v>8128</v>
      </c>
      <c r="N12817" t="s">
        <v>208</v>
      </c>
      <c r="O12817" t="s">
        <v>476</v>
      </c>
      <c r="P12817" t="s">
        <v>476</v>
      </c>
    </row>
    <row r="12818" spans="1:16">
      <c r="A12818" s="484" t="s">
        <v>124337</v>
      </c>
      <c r="B12818" s="485" t="s">
        <v>124336</v>
      </c>
      <c r="C12818" t="s">
        <v>124335</v>
      </c>
      <c r="D12818" t="s">
        <v>124334</v>
      </c>
      <c r="E12818" t="str">
        <f t="shared" si="200"/>
        <v>477898 - ASFODEP</v>
      </c>
      <c r="F12818" t="s">
        <v>7978</v>
      </c>
      <c r="G12818" t="s">
        <v>124333</v>
      </c>
      <c r="H12818" t="s">
        <v>124332</v>
      </c>
      <c r="I12818" t="s">
        <v>8130</v>
      </c>
      <c r="J12818" t="s">
        <v>124331</v>
      </c>
      <c r="K12818" t="s">
        <v>208</v>
      </c>
      <c r="L12818" t="s">
        <v>124330</v>
      </c>
      <c r="N12818" t="s">
        <v>208</v>
      </c>
      <c r="O12818" t="s">
        <v>476</v>
      </c>
      <c r="P12818" t="s">
        <v>476</v>
      </c>
    </row>
    <row r="12819" spans="1:16">
      <c r="A12819" s="484" t="s">
        <v>39248</v>
      </c>
      <c r="B12819" s="485" t="s">
        <v>39247</v>
      </c>
      <c r="C12819" t="s">
        <v>39239</v>
      </c>
      <c r="D12819" t="s">
        <v>39246</v>
      </c>
      <c r="E12819" t="str">
        <f t="shared" si="200"/>
        <v>637154 - MFREO ST LOUP LAMAIRE</v>
      </c>
      <c r="F12819" t="s">
        <v>17206</v>
      </c>
      <c r="G12819" t="s">
        <v>39245</v>
      </c>
      <c r="I12819" t="s">
        <v>39244</v>
      </c>
      <c r="J12819" t="s">
        <v>39243</v>
      </c>
      <c r="K12819" t="s">
        <v>208</v>
      </c>
      <c r="L12819" t="s">
        <v>39242</v>
      </c>
      <c r="N12819" t="s">
        <v>208</v>
      </c>
      <c r="O12819" t="s">
        <v>476</v>
      </c>
      <c r="P12819" t="s">
        <v>476</v>
      </c>
    </row>
    <row r="12820" spans="1:16">
      <c r="A12820" s="484" t="s">
        <v>40098</v>
      </c>
      <c r="B12820" s="485" t="s">
        <v>40097</v>
      </c>
      <c r="C12820" t="s">
        <v>40096</v>
      </c>
      <c r="D12820" t="s">
        <v>40095</v>
      </c>
      <c r="E12820" t="str">
        <f t="shared" si="200"/>
        <v>596164 - MFR VITRE</v>
      </c>
      <c r="F12820" t="s">
        <v>14641</v>
      </c>
      <c r="G12820" t="s">
        <v>40094</v>
      </c>
      <c r="I12820" t="s">
        <v>39244</v>
      </c>
      <c r="J12820" t="s">
        <v>40093</v>
      </c>
      <c r="K12820" t="s">
        <v>208</v>
      </c>
      <c r="L12820" t="s">
        <v>40092</v>
      </c>
      <c r="N12820" t="s">
        <v>208</v>
      </c>
      <c r="O12820" t="s">
        <v>476</v>
      </c>
      <c r="P12820" t="s">
        <v>476</v>
      </c>
    </row>
    <row r="12821" spans="1:16">
      <c r="A12821" s="484" t="s">
        <v>52717</v>
      </c>
      <c r="B12821" s="485" t="s">
        <v>52716</v>
      </c>
      <c r="C12821" t="s">
        <v>52715</v>
      </c>
      <c r="D12821" t="s">
        <v>52714</v>
      </c>
      <c r="E12821" t="str">
        <f t="shared" si="200"/>
        <v>490430 - IREO MFR</v>
      </c>
      <c r="F12821" t="s">
        <v>18414</v>
      </c>
      <c r="G12821" t="s">
        <v>52713</v>
      </c>
      <c r="H12821" t="s">
        <v>52712</v>
      </c>
      <c r="I12821" t="s">
        <v>8734</v>
      </c>
      <c r="J12821" t="s">
        <v>52711</v>
      </c>
      <c r="K12821" t="s">
        <v>208</v>
      </c>
      <c r="L12821" t="s">
        <v>52710</v>
      </c>
      <c r="N12821" t="s">
        <v>208</v>
      </c>
      <c r="O12821" t="s">
        <v>476</v>
      </c>
      <c r="P12821" t="s">
        <v>476</v>
      </c>
    </row>
    <row r="12822" spans="1:16">
      <c r="A12822" s="484" t="s">
        <v>41133</v>
      </c>
      <c r="B12822" s="485" t="s">
        <v>41132</v>
      </c>
      <c r="C12822" t="s">
        <v>41131</v>
      </c>
      <c r="D12822" t="s">
        <v>41130</v>
      </c>
      <c r="E12822" t="str">
        <f t="shared" si="200"/>
        <v>408347 - LYCEE ST JACQUES DE COMPOSTELLE</v>
      </c>
      <c r="F12822" t="s">
        <v>1520</v>
      </c>
      <c r="G12822" t="s">
        <v>41129</v>
      </c>
      <c r="I12822" t="s">
        <v>5810</v>
      </c>
      <c r="J12822" t="s">
        <v>41128</v>
      </c>
      <c r="K12822" t="s">
        <v>208</v>
      </c>
      <c r="L12822" t="s">
        <v>41127</v>
      </c>
      <c r="N12822" t="s">
        <v>207</v>
      </c>
      <c r="O12822" t="s">
        <v>476</v>
      </c>
      <c r="P12822" t="s">
        <v>476</v>
      </c>
    </row>
    <row r="12823" spans="1:16">
      <c r="A12823" s="484" t="s">
        <v>123540</v>
      </c>
      <c r="B12823" s="485" t="s">
        <v>123539</v>
      </c>
      <c r="C12823" t="s">
        <v>123538</v>
      </c>
      <c r="D12823" t="s">
        <v>123537</v>
      </c>
      <c r="E12823" t="str">
        <f t="shared" si="200"/>
        <v>13444 - AFPI POITOU CHARENTES</v>
      </c>
      <c r="F12823" t="s">
        <v>35333</v>
      </c>
      <c r="G12823" t="s">
        <v>123536</v>
      </c>
      <c r="I12823" t="s">
        <v>6023</v>
      </c>
      <c r="J12823" t="s">
        <v>123535</v>
      </c>
      <c r="K12823" t="s">
        <v>208</v>
      </c>
      <c r="L12823" t="s">
        <v>123534</v>
      </c>
      <c r="N12823" t="s">
        <v>208</v>
      </c>
      <c r="O12823" t="s">
        <v>476</v>
      </c>
      <c r="P12823" t="s">
        <v>8927</v>
      </c>
    </row>
    <row r="12824" spans="1:16">
      <c r="A12824" s="484" t="s">
        <v>68327</v>
      </c>
      <c r="B12824" s="485" t="s">
        <v>68326</v>
      </c>
      <c r="C12824" t="s">
        <v>68325</v>
      </c>
      <c r="D12824" t="s">
        <v>68324</v>
      </c>
      <c r="E12824" t="str">
        <f t="shared" si="200"/>
        <v>144939 - FRATE</v>
      </c>
      <c r="F12824" t="s">
        <v>1774</v>
      </c>
      <c r="G12824" t="s">
        <v>68323</v>
      </c>
      <c r="I12824" t="s">
        <v>2666</v>
      </c>
      <c r="J12824" t="s">
        <v>68322</v>
      </c>
      <c r="K12824" t="s">
        <v>208</v>
      </c>
      <c r="L12824" t="s">
        <v>68321</v>
      </c>
      <c r="N12824" t="s">
        <v>208</v>
      </c>
      <c r="O12824" t="s">
        <v>476</v>
      </c>
      <c r="P12824" t="s">
        <v>476</v>
      </c>
    </row>
    <row r="12825" spans="1:16">
      <c r="A12825" s="484" t="s">
        <v>118370</v>
      </c>
      <c r="B12825" s="485" t="s">
        <v>118369</v>
      </c>
      <c r="C12825" t="s">
        <v>118368</v>
      </c>
      <c r="D12825" t="s">
        <v>118367</v>
      </c>
      <c r="E12825" t="str">
        <f t="shared" si="200"/>
        <v>120250 - STEREDENN FORMATION</v>
      </c>
      <c r="F12825" t="s">
        <v>8302</v>
      </c>
      <c r="G12825" t="s">
        <v>118366</v>
      </c>
      <c r="H12825" t="s">
        <v>118365</v>
      </c>
      <c r="I12825" t="s">
        <v>21583</v>
      </c>
      <c r="J12825" t="s">
        <v>118364</v>
      </c>
      <c r="K12825" t="s">
        <v>208</v>
      </c>
      <c r="L12825" t="s">
        <v>118363</v>
      </c>
      <c r="N12825" t="s">
        <v>208</v>
      </c>
      <c r="O12825" t="s">
        <v>476</v>
      </c>
      <c r="P12825" t="s">
        <v>476</v>
      </c>
    </row>
    <row r="12826" spans="1:16">
      <c r="A12826" s="484" t="s">
        <v>131541</v>
      </c>
      <c r="B12826" s="485" t="s">
        <v>131540</v>
      </c>
      <c r="C12826" t="s">
        <v>131539</v>
      </c>
      <c r="D12826" t="s">
        <v>131538</v>
      </c>
      <c r="E12826" t="str">
        <f t="shared" si="200"/>
        <v>542477 - ALC</v>
      </c>
      <c r="F12826" t="s">
        <v>2524</v>
      </c>
      <c r="G12826" t="s">
        <v>131537</v>
      </c>
      <c r="H12826" t="s">
        <v>131536</v>
      </c>
      <c r="I12826" t="s">
        <v>618</v>
      </c>
      <c r="J12826" t="s">
        <v>131535</v>
      </c>
      <c r="K12826" t="s">
        <v>208</v>
      </c>
      <c r="L12826" t="s">
        <v>131534</v>
      </c>
      <c r="N12826" t="s">
        <v>208</v>
      </c>
      <c r="O12826" t="s">
        <v>476</v>
      </c>
      <c r="P12826" t="s">
        <v>476</v>
      </c>
    </row>
    <row r="12827" spans="1:16">
      <c r="A12827" s="484" t="s">
        <v>120896</v>
      </c>
      <c r="B12827" s="485" t="s">
        <v>120895</v>
      </c>
      <c r="C12827" t="s">
        <v>120894</v>
      </c>
      <c r="D12827" t="s">
        <v>120893</v>
      </c>
      <c r="E12827" t="str">
        <f t="shared" si="200"/>
        <v>585531 - AIFS</v>
      </c>
      <c r="F12827" t="s">
        <v>7556</v>
      </c>
      <c r="G12827" t="s">
        <v>120892</v>
      </c>
      <c r="I12827" t="s">
        <v>102294</v>
      </c>
      <c r="J12827" t="s">
        <v>120891</v>
      </c>
      <c r="K12827" t="s">
        <v>208</v>
      </c>
      <c r="L12827" t="s">
        <v>120890</v>
      </c>
      <c r="N12827" t="s">
        <v>208</v>
      </c>
      <c r="O12827" t="s">
        <v>476</v>
      </c>
      <c r="P12827" t="s">
        <v>476</v>
      </c>
    </row>
    <row r="12828" spans="1:16">
      <c r="A12828" s="484" t="s">
        <v>57176</v>
      </c>
      <c r="B12828" s="485" t="s">
        <v>57175</v>
      </c>
      <c r="C12828" t="s">
        <v>57174</v>
      </c>
      <c r="D12828" t="s">
        <v>57174</v>
      </c>
      <c r="E12828" t="str">
        <f t="shared" si="200"/>
        <v>165438 - INSTITUT BERGONIE</v>
      </c>
      <c r="F12828" t="s">
        <v>707</v>
      </c>
      <c r="G12828" t="s">
        <v>57173</v>
      </c>
      <c r="H12828" t="s">
        <v>57172</v>
      </c>
      <c r="I12828" t="s">
        <v>749</v>
      </c>
      <c r="J12828" t="s">
        <v>57171</v>
      </c>
      <c r="K12828" t="s">
        <v>57170</v>
      </c>
      <c r="L12828" t="s">
        <v>57169</v>
      </c>
      <c r="N12828" t="s">
        <v>208</v>
      </c>
      <c r="O12828" t="s">
        <v>476</v>
      </c>
      <c r="P12828" t="s">
        <v>476</v>
      </c>
    </row>
    <row r="12829" spans="1:16">
      <c r="A12829" s="484" t="s">
        <v>125431</v>
      </c>
      <c r="B12829" s="485" t="s">
        <v>125430</v>
      </c>
      <c r="C12829" t="s">
        <v>125429</v>
      </c>
      <c r="D12829" t="s">
        <v>125428</v>
      </c>
      <c r="E12829" t="str">
        <f t="shared" si="200"/>
        <v>214516 - AGEP</v>
      </c>
      <c r="F12829" t="s">
        <v>7556</v>
      </c>
      <c r="G12829" t="s">
        <v>125427</v>
      </c>
      <c r="I12829" t="s">
        <v>749</v>
      </c>
      <c r="J12829" t="s">
        <v>125426</v>
      </c>
      <c r="K12829" t="s">
        <v>208</v>
      </c>
      <c r="L12829" t="s">
        <v>125425</v>
      </c>
      <c r="N12829" t="s">
        <v>208</v>
      </c>
      <c r="O12829" t="s">
        <v>476</v>
      </c>
      <c r="P12829" t="s">
        <v>476</v>
      </c>
    </row>
    <row r="12830" spans="1:16">
      <c r="A12830" s="484" t="s">
        <v>52116</v>
      </c>
      <c r="B12830" s="485" t="s">
        <v>52115</v>
      </c>
      <c r="C12830" t="s">
        <v>52114</v>
      </c>
      <c r="D12830" t="s">
        <v>52113</v>
      </c>
      <c r="E12830" t="str">
        <f t="shared" si="200"/>
        <v>522089 - IRSA CSES ALFRED PEYRELONGUE AMBARES ET LAGRAVE</v>
      </c>
      <c r="F12830" t="s">
        <v>52112</v>
      </c>
      <c r="G12830" t="s">
        <v>52111</v>
      </c>
      <c r="I12830" t="s">
        <v>52110</v>
      </c>
      <c r="J12830" t="s">
        <v>52109</v>
      </c>
      <c r="K12830" t="s">
        <v>208</v>
      </c>
      <c r="L12830" t="s">
        <v>52108</v>
      </c>
      <c r="N12830" t="s">
        <v>208</v>
      </c>
      <c r="O12830" t="s">
        <v>476</v>
      </c>
      <c r="P12830" t="s">
        <v>476</v>
      </c>
    </row>
    <row r="12831" spans="1:16">
      <c r="A12831" s="484" t="s">
        <v>57610</v>
      </c>
      <c r="B12831" s="485" t="s">
        <v>52115</v>
      </c>
      <c r="C12831" t="s">
        <v>57609</v>
      </c>
      <c r="D12831" t="s">
        <v>57608</v>
      </c>
      <c r="E12831" t="str">
        <f t="shared" si="200"/>
        <v>182199 - IRJSJA BORDEAUX</v>
      </c>
      <c r="F12831" t="s">
        <v>1848</v>
      </c>
      <c r="G12831" t="s">
        <v>57607</v>
      </c>
      <c r="H12831" t="s">
        <v>57606</v>
      </c>
      <c r="I12831" t="s">
        <v>749</v>
      </c>
      <c r="J12831" t="s">
        <v>57605</v>
      </c>
      <c r="K12831" t="s">
        <v>208</v>
      </c>
      <c r="L12831" t="s">
        <v>57604</v>
      </c>
      <c r="N12831" t="s">
        <v>208</v>
      </c>
      <c r="O12831" t="s">
        <v>476</v>
      </c>
      <c r="P12831" t="s">
        <v>476</v>
      </c>
    </row>
    <row r="12832" spans="1:16">
      <c r="A12832" s="484" t="s">
        <v>31792</v>
      </c>
      <c r="B12832" s="485" t="s">
        <v>31791</v>
      </c>
      <c r="C12832" t="s">
        <v>31790</v>
      </c>
      <c r="D12832" t="s">
        <v>31789</v>
      </c>
      <c r="E12832" t="str">
        <f t="shared" si="200"/>
        <v>565635 - OGEC LYCEE TECHNIQUE BEL ORME BORDEAUX</v>
      </c>
      <c r="F12832" t="s">
        <v>29009</v>
      </c>
      <c r="G12832" t="s">
        <v>31788</v>
      </c>
      <c r="I12832" t="s">
        <v>749</v>
      </c>
      <c r="J12832" t="s">
        <v>31787</v>
      </c>
      <c r="K12832" t="s">
        <v>208</v>
      </c>
      <c r="L12832" t="s">
        <v>31786</v>
      </c>
      <c r="N12832" t="s">
        <v>208</v>
      </c>
      <c r="O12832" t="s">
        <v>476</v>
      </c>
      <c r="P12832" t="s">
        <v>476</v>
      </c>
    </row>
    <row r="12833" spans="1:16">
      <c r="A12833" s="484" t="s">
        <v>73788</v>
      </c>
      <c r="B12833" s="485" t="s">
        <v>73787</v>
      </c>
      <c r="C12833" t="s">
        <v>73786</v>
      </c>
      <c r="D12833" t="s">
        <v>73785</v>
      </c>
      <c r="E12833" t="str">
        <f t="shared" si="200"/>
        <v>513027 - FCMB FLOIRAC</v>
      </c>
      <c r="F12833" t="s">
        <v>29387</v>
      </c>
      <c r="G12833" t="s">
        <v>73784</v>
      </c>
      <c r="H12833" t="s">
        <v>73783</v>
      </c>
      <c r="I12833" t="s">
        <v>24998</v>
      </c>
      <c r="J12833" t="s">
        <v>73782</v>
      </c>
      <c r="K12833" t="s">
        <v>208</v>
      </c>
      <c r="L12833" t="s">
        <v>73781</v>
      </c>
      <c r="N12833" t="s">
        <v>208</v>
      </c>
      <c r="O12833" t="s">
        <v>476</v>
      </c>
      <c r="P12833" t="s">
        <v>476</v>
      </c>
    </row>
    <row r="12834" spans="1:16">
      <c r="A12834" s="484" t="s">
        <v>14834</v>
      </c>
      <c r="B12834" s="485" t="s">
        <v>14833</v>
      </c>
      <c r="C12834" t="s">
        <v>14832</v>
      </c>
      <c r="D12834" t="s">
        <v>14831</v>
      </c>
      <c r="E12834" t="str">
        <f t="shared" si="200"/>
        <v>60288 - PHILOMATHIQUE</v>
      </c>
      <c r="F12834" t="s">
        <v>7547</v>
      </c>
      <c r="G12834" t="s">
        <v>14830</v>
      </c>
      <c r="I12834" t="s">
        <v>749</v>
      </c>
      <c r="J12834" t="s">
        <v>14829</v>
      </c>
      <c r="K12834" t="s">
        <v>208</v>
      </c>
      <c r="L12834" t="s">
        <v>14828</v>
      </c>
      <c r="N12834" t="s">
        <v>208</v>
      </c>
      <c r="O12834" t="s">
        <v>476</v>
      </c>
      <c r="P12834" t="s">
        <v>476</v>
      </c>
    </row>
    <row r="12835" spans="1:16">
      <c r="A12835" s="484" t="s">
        <v>20611</v>
      </c>
      <c r="B12835" s="485" t="s">
        <v>20610</v>
      </c>
      <c r="C12835" t="s">
        <v>20609</v>
      </c>
      <c r="D12835" t="s">
        <v>20608</v>
      </c>
      <c r="E12835" t="str">
        <f t="shared" si="200"/>
        <v>466918 - SAINTONGE FORMATION OGEC</v>
      </c>
      <c r="F12835" t="s">
        <v>1848</v>
      </c>
      <c r="G12835" t="s">
        <v>20607</v>
      </c>
      <c r="I12835" t="s">
        <v>749</v>
      </c>
      <c r="J12835" t="s">
        <v>20606</v>
      </c>
      <c r="K12835" t="s">
        <v>208</v>
      </c>
      <c r="L12835" t="s">
        <v>20605</v>
      </c>
      <c r="N12835" t="s">
        <v>208</v>
      </c>
      <c r="O12835" t="s">
        <v>476</v>
      </c>
      <c r="P12835" t="s">
        <v>476</v>
      </c>
    </row>
    <row r="12836" spans="1:16">
      <c r="A12836" s="484" t="s">
        <v>125706</v>
      </c>
      <c r="B12836" s="485" t="s">
        <v>125705</v>
      </c>
      <c r="C12836" t="s">
        <v>125704</v>
      </c>
      <c r="D12836" t="s">
        <v>125703</v>
      </c>
      <c r="E12836" t="str">
        <f t="shared" si="200"/>
        <v>49130 - AFPI SUD OUEST</v>
      </c>
      <c r="F12836" t="s">
        <v>7556</v>
      </c>
      <c r="G12836" t="s">
        <v>125702</v>
      </c>
      <c r="H12836" t="s">
        <v>125701</v>
      </c>
      <c r="I12836" t="s">
        <v>7077</v>
      </c>
      <c r="J12836" t="s">
        <v>125700</v>
      </c>
      <c r="K12836" t="s">
        <v>208</v>
      </c>
      <c r="L12836" t="s">
        <v>125699</v>
      </c>
      <c r="N12836" t="s">
        <v>208</v>
      </c>
      <c r="O12836" t="s">
        <v>476</v>
      </c>
      <c r="P12836" t="s">
        <v>476</v>
      </c>
    </row>
    <row r="12837" spans="1:16">
      <c r="A12837" s="484" t="s">
        <v>42564</v>
      </c>
      <c r="B12837" s="485" t="s">
        <v>42563</v>
      </c>
      <c r="C12837" t="s">
        <v>42562</v>
      </c>
      <c r="D12837" t="s">
        <v>42561</v>
      </c>
      <c r="E12837" t="str">
        <f t="shared" si="200"/>
        <v>638547 - LIGUE NOUVELLE AQUITAINE DE TENNIS TALENCE</v>
      </c>
      <c r="G12837" t="s">
        <v>42560</v>
      </c>
      <c r="I12837" t="s">
        <v>3032</v>
      </c>
      <c r="J12837" t="s">
        <v>42559</v>
      </c>
      <c r="K12837" t="s">
        <v>208</v>
      </c>
      <c r="L12837" t="s">
        <v>42558</v>
      </c>
      <c r="N12837" t="s">
        <v>208</v>
      </c>
      <c r="O12837" t="s">
        <v>476</v>
      </c>
      <c r="P12837" t="s">
        <v>476</v>
      </c>
    </row>
    <row r="12838" spans="1:16">
      <c r="A12838" s="484" t="s">
        <v>110890</v>
      </c>
      <c r="B12838" s="485" t="s">
        <v>110889</v>
      </c>
      <c r="C12838" t="s">
        <v>110888</v>
      </c>
      <c r="D12838" t="s">
        <v>110887</v>
      </c>
      <c r="E12838" t="str">
        <f t="shared" si="200"/>
        <v>515000 - CARSAT AQUITAINE BORDEAUX</v>
      </c>
      <c r="F12838" t="s">
        <v>7556</v>
      </c>
      <c r="G12838" t="s">
        <v>110886</v>
      </c>
      <c r="I12838" t="s">
        <v>749</v>
      </c>
      <c r="K12838" t="s">
        <v>208</v>
      </c>
      <c r="L12838" t="s">
        <v>110885</v>
      </c>
      <c r="N12838" t="s">
        <v>208</v>
      </c>
      <c r="O12838" t="s">
        <v>476</v>
      </c>
      <c r="P12838" t="s">
        <v>476</v>
      </c>
    </row>
    <row r="12839" spans="1:16">
      <c r="A12839" s="484" t="s">
        <v>99643</v>
      </c>
      <c r="B12839" s="485" t="s">
        <v>99642</v>
      </c>
      <c r="C12839" t="s">
        <v>99641</v>
      </c>
      <c r="D12839" t="s">
        <v>99640</v>
      </c>
      <c r="E12839" t="str">
        <f t="shared" si="200"/>
        <v>67362 - CREAI BORDEAUX</v>
      </c>
      <c r="F12839" t="s">
        <v>30489</v>
      </c>
      <c r="G12839" t="s">
        <v>99639</v>
      </c>
      <c r="H12839" t="s">
        <v>99638</v>
      </c>
      <c r="I12839" t="s">
        <v>749</v>
      </c>
      <c r="J12839" t="s">
        <v>99637</v>
      </c>
      <c r="K12839" t="s">
        <v>208</v>
      </c>
      <c r="L12839" t="s">
        <v>99636</v>
      </c>
      <c r="N12839" t="s">
        <v>208</v>
      </c>
      <c r="O12839" t="s">
        <v>476</v>
      </c>
      <c r="P12839" t="s">
        <v>476</v>
      </c>
    </row>
    <row r="12840" spans="1:16">
      <c r="A12840" s="484" t="s">
        <v>89168</v>
      </c>
      <c r="B12840" s="485" t="s">
        <v>89167</v>
      </c>
      <c r="C12840" t="s">
        <v>89166</v>
      </c>
      <c r="D12840" t="s">
        <v>89166</v>
      </c>
      <c r="E12840" t="str">
        <f t="shared" si="200"/>
        <v>390045 - DAME DU CALVAIRE</v>
      </c>
      <c r="F12840" t="s">
        <v>1077</v>
      </c>
      <c r="G12840" t="s">
        <v>89165</v>
      </c>
      <c r="I12840" t="s">
        <v>749</v>
      </c>
      <c r="K12840" t="s">
        <v>89164</v>
      </c>
      <c r="L12840" t="s">
        <v>89163</v>
      </c>
      <c r="N12840" t="s">
        <v>208</v>
      </c>
      <c r="O12840" t="s">
        <v>476</v>
      </c>
      <c r="P12840" t="s">
        <v>476</v>
      </c>
    </row>
    <row r="12841" spans="1:16">
      <c r="A12841" s="484" t="s">
        <v>70287</v>
      </c>
      <c r="B12841" s="485" t="s">
        <v>70286</v>
      </c>
      <c r="C12841" t="s">
        <v>70285</v>
      </c>
      <c r="D12841" t="s">
        <v>70284</v>
      </c>
      <c r="E12841" t="str">
        <f t="shared" si="200"/>
        <v>448953 - FORMAGIMC</v>
      </c>
      <c r="F12841" t="s">
        <v>30688</v>
      </c>
      <c r="G12841" t="s">
        <v>70283</v>
      </c>
      <c r="I12841" t="s">
        <v>27510</v>
      </c>
      <c r="J12841" t="s">
        <v>70282</v>
      </c>
      <c r="K12841" t="s">
        <v>70281</v>
      </c>
      <c r="L12841" t="s">
        <v>70280</v>
      </c>
      <c r="N12841" t="s">
        <v>208</v>
      </c>
      <c r="O12841" t="s">
        <v>476</v>
      </c>
      <c r="P12841" t="s">
        <v>476</v>
      </c>
    </row>
    <row r="12842" spans="1:16">
      <c r="A12842" s="484" t="s">
        <v>39448</v>
      </c>
      <c r="B12842" s="485" t="s">
        <v>39447</v>
      </c>
      <c r="C12842" t="s">
        <v>39446</v>
      </c>
      <c r="D12842" t="s">
        <v>39445</v>
      </c>
      <c r="E12842" t="str">
        <f t="shared" si="200"/>
        <v>392406 - MFR LES EGLISOTTES</v>
      </c>
      <c r="F12842" t="s">
        <v>19052</v>
      </c>
      <c r="G12842" t="s">
        <v>39444</v>
      </c>
      <c r="I12842" t="s">
        <v>39443</v>
      </c>
      <c r="J12842" t="s">
        <v>39442</v>
      </c>
      <c r="K12842" t="s">
        <v>208</v>
      </c>
      <c r="L12842" t="s">
        <v>39441</v>
      </c>
      <c r="N12842" t="s">
        <v>208</v>
      </c>
      <c r="O12842" t="s">
        <v>476</v>
      </c>
      <c r="P12842" t="s">
        <v>476</v>
      </c>
    </row>
    <row r="12843" spans="1:16">
      <c r="A12843" s="484" t="s">
        <v>11924</v>
      </c>
      <c r="B12843" s="485" t="s">
        <v>11923</v>
      </c>
      <c r="C12843" t="s">
        <v>11922</v>
      </c>
      <c r="D12843" t="s">
        <v>11921</v>
      </c>
      <c r="E12843" t="str">
        <f t="shared" si="200"/>
        <v>612479 - ISNAB</v>
      </c>
      <c r="F12843" t="s">
        <v>11920</v>
      </c>
      <c r="G12843" t="s">
        <v>11919</v>
      </c>
      <c r="I12843" t="s">
        <v>7495</v>
      </c>
      <c r="J12843" t="s">
        <v>11918</v>
      </c>
      <c r="K12843" t="s">
        <v>208</v>
      </c>
      <c r="L12843" t="s">
        <v>11917</v>
      </c>
      <c r="N12843" t="s">
        <v>208</v>
      </c>
      <c r="O12843" t="s">
        <v>476</v>
      </c>
      <c r="P12843" t="s">
        <v>476</v>
      </c>
    </row>
    <row r="12844" spans="1:16">
      <c r="A12844" s="484" t="s">
        <v>54900</v>
      </c>
      <c r="B12844" s="485" t="s">
        <v>54899</v>
      </c>
      <c r="C12844" t="s">
        <v>54898</v>
      </c>
      <c r="D12844" t="s">
        <v>54898</v>
      </c>
      <c r="E12844" t="str">
        <f t="shared" si="200"/>
        <v>399607 - INSTITUT DON BOSCO - IDB - IREP</v>
      </c>
      <c r="F12844" t="s">
        <v>15518</v>
      </c>
      <c r="G12844" t="s">
        <v>54897</v>
      </c>
      <c r="I12844" t="s">
        <v>3381</v>
      </c>
      <c r="J12844" t="s">
        <v>54896</v>
      </c>
      <c r="K12844" t="s">
        <v>208</v>
      </c>
      <c r="L12844" t="s">
        <v>54895</v>
      </c>
      <c r="N12844" t="s">
        <v>208</v>
      </c>
      <c r="O12844" t="s">
        <v>476</v>
      </c>
      <c r="P12844" t="s">
        <v>476</v>
      </c>
    </row>
    <row r="12845" spans="1:16">
      <c r="A12845" s="484" t="s">
        <v>38809</v>
      </c>
      <c r="B12845" s="485" t="s">
        <v>38808</v>
      </c>
      <c r="C12845" t="s">
        <v>38807</v>
      </c>
      <c r="D12845" t="s">
        <v>38806</v>
      </c>
      <c r="E12845" t="str">
        <f t="shared" si="200"/>
        <v>673547 - MFR LESPARRE</v>
      </c>
      <c r="F12845" t="s">
        <v>35143</v>
      </c>
      <c r="G12845" t="s">
        <v>38805</v>
      </c>
      <c r="I12845" t="s">
        <v>29401</v>
      </c>
      <c r="J12845" t="s">
        <v>38804</v>
      </c>
      <c r="K12845" t="s">
        <v>208</v>
      </c>
      <c r="L12845" t="s">
        <v>38803</v>
      </c>
      <c r="N12845" t="s">
        <v>208</v>
      </c>
      <c r="O12845" t="s">
        <v>476</v>
      </c>
      <c r="P12845" t="s">
        <v>476</v>
      </c>
    </row>
    <row r="12846" spans="1:16">
      <c r="A12846" s="484" t="s">
        <v>39759</v>
      </c>
      <c r="B12846" s="485" t="s">
        <v>39758</v>
      </c>
      <c r="C12846" t="s">
        <v>39757</v>
      </c>
      <c r="D12846" t="s">
        <v>39756</v>
      </c>
      <c r="E12846" t="str">
        <f t="shared" si="200"/>
        <v>615687 - MFR DE L'ENTRE DEUX MERS</v>
      </c>
      <c r="F12846" t="s">
        <v>16306</v>
      </c>
      <c r="G12846" t="s">
        <v>39755</v>
      </c>
      <c r="I12846" t="s">
        <v>31575</v>
      </c>
      <c r="J12846" t="s">
        <v>39754</v>
      </c>
      <c r="K12846" t="s">
        <v>208</v>
      </c>
      <c r="L12846" t="s">
        <v>39753</v>
      </c>
      <c r="N12846" t="s">
        <v>208</v>
      </c>
      <c r="O12846" t="s">
        <v>476</v>
      </c>
      <c r="P12846" t="s">
        <v>476</v>
      </c>
    </row>
    <row r="12847" spans="1:16">
      <c r="A12847" s="484" t="s">
        <v>116168</v>
      </c>
      <c r="B12847" s="485" t="s">
        <v>116167</v>
      </c>
      <c r="C12847" t="s">
        <v>116166</v>
      </c>
      <c r="D12847" t="s">
        <v>116165</v>
      </c>
      <c r="E12847" t="str">
        <f t="shared" si="200"/>
        <v>507775 - ACLCA</v>
      </c>
      <c r="F12847" t="s">
        <v>47543</v>
      </c>
      <c r="G12847" t="s">
        <v>116164</v>
      </c>
      <c r="I12847" t="s">
        <v>2145</v>
      </c>
      <c r="J12847" t="s">
        <v>116163</v>
      </c>
      <c r="K12847" t="s">
        <v>208</v>
      </c>
      <c r="L12847" t="s">
        <v>116162</v>
      </c>
      <c r="N12847" t="s">
        <v>208</v>
      </c>
      <c r="O12847" t="s">
        <v>476</v>
      </c>
      <c r="P12847" t="s">
        <v>476</v>
      </c>
    </row>
    <row r="12848" spans="1:16">
      <c r="A12848" s="484" t="s">
        <v>41014</v>
      </c>
      <c r="B12848" s="485" t="s">
        <v>41013</v>
      </c>
      <c r="C12848" t="s">
        <v>41012</v>
      </c>
      <c r="D12848" t="s">
        <v>41011</v>
      </c>
      <c r="E12848" t="str">
        <f t="shared" si="200"/>
        <v>532733 - LYCEE PROFESSIONNEL RURAL LEAP SAUBRIGUES</v>
      </c>
      <c r="F12848" t="s">
        <v>1848</v>
      </c>
      <c r="G12848" t="s">
        <v>41010</v>
      </c>
      <c r="H12848" t="s">
        <v>41009</v>
      </c>
      <c r="I12848" t="s">
        <v>41008</v>
      </c>
      <c r="J12848" t="s">
        <v>41007</v>
      </c>
      <c r="K12848" t="s">
        <v>208</v>
      </c>
      <c r="L12848" t="s">
        <v>41006</v>
      </c>
      <c r="N12848" t="s">
        <v>208</v>
      </c>
      <c r="O12848" t="s">
        <v>476</v>
      </c>
      <c r="P12848" t="s">
        <v>476</v>
      </c>
    </row>
    <row r="12849" spans="1:16">
      <c r="A12849" s="484" t="s">
        <v>73801</v>
      </c>
      <c r="B12849" s="485" t="s">
        <v>73800</v>
      </c>
      <c r="C12849" t="s">
        <v>73799</v>
      </c>
      <c r="D12849" t="s">
        <v>73798</v>
      </c>
      <c r="E12849" t="str">
        <f t="shared" si="200"/>
        <v>651540 - FCMB AGEN</v>
      </c>
      <c r="F12849" t="s">
        <v>1287</v>
      </c>
      <c r="G12849" t="s">
        <v>73797</v>
      </c>
      <c r="I12849" t="s">
        <v>12454</v>
      </c>
      <c r="J12849" t="s">
        <v>73796</v>
      </c>
      <c r="K12849" t="s">
        <v>208</v>
      </c>
      <c r="L12849" t="s">
        <v>73795</v>
      </c>
      <c r="N12849" t="s">
        <v>208</v>
      </c>
      <c r="O12849" t="s">
        <v>476</v>
      </c>
      <c r="P12849" t="s">
        <v>476</v>
      </c>
    </row>
    <row r="12850" spans="1:16">
      <c r="A12850" s="484" t="s">
        <v>106776</v>
      </c>
      <c r="B12850" s="485" t="s">
        <v>106775</v>
      </c>
      <c r="C12850" t="s">
        <v>106774</v>
      </c>
      <c r="D12850" t="s">
        <v>106773</v>
      </c>
      <c r="E12850" t="str">
        <f t="shared" si="200"/>
        <v>171529 - CERFO</v>
      </c>
      <c r="F12850" t="s">
        <v>7547</v>
      </c>
      <c r="G12850" t="s">
        <v>106772</v>
      </c>
      <c r="I12850" t="s">
        <v>12454</v>
      </c>
      <c r="J12850" t="s">
        <v>106771</v>
      </c>
      <c r="K12850" t="s">
        <v>208</v>
      </c>
      <c r="L12850" t="s">
        <v>106770</v>
      </c>
      <c r="N12850" t="s">
        <v>208</v>
      </c>
      <c r="O12850" t="s">
        <v>476</v>
      </c>
      <c r="P12850" t="s">
        <v>476</v>
      </c>
    </row>
    <row r="12851" spans="1:16">
      <c r="A12851" s="484" t="s">
        <v>39233</v>
      </c>
      <c r="B12851" s="485" t="s">
        <v>39232</v>
      </c>
      <c r="C12851" t="s">
        <v>39231</v>
      </c>
      <c r="D12851" t="s">
        <v>39230</v>
      </c>
      <c r="E12851" t="str">
        <f t="shared" si="200"/>
        <v>565763 - MFREO DE PUJOLS</v>
      </c>
      <c r="F12851" t="s">
        <v>21218</v>
      </c>
      <c r="G12851" t="s">
        <v>39229</v>
      </c>
      <c r="I12851" t="s">
        <v>39228</v>
      </c>
      <c r="J12851" t="s">
        <v>39227</v>
      </c>
      <c r="K12851" t="s">
        <v>208</v>
      </c>
      <c r="L12851" t="s">
        <v>39226</v>
      </c>
      <c r="N12851" t="s">
        <v>207</v>
      </c>
      <c r="O12851" t="s">
        <v>476</v>
      </c>
      <c r="P12851" t="s">
        <v>476</v>
      </c>
    </row>
    <row r="12852" spans="1:16">
      <c r="A12852" s="484" t="s">
        <v>73794</v>
      </c>
      <c r="B12852" s="485" t="s">
        <v>73793</v>
      </c>
      <c r="C12852" t="s">
        <v>73786</v>
      </c>
      <c r="D12852" t="s">
        <v>73792</v>
      </c>
      <c r="E12852" t="str">
        <f t="shared" si="200"/>
        <v>541965 - FCMB ANGLET</v>
      </c>
      <c r="F12852" t="s">
        <v>831</v>
      </c>
      <c r="G12852" t="s">
        <v>73791</v>
      </c>
      <c r="I12852" t="s">
        <v>2285</v>
      </c>
      <c r="J12852" t="s">
        <v>73790</v>
      </c>
      <c r="K12852" t="s">
        <v>208</v>
      </c>
      <c r="L12852" t="s">
        <v>73789</v>
      </c>
      <c r="N12852" t="s">
        <v>208</v>
      </c>
      <c r="O12852" t="s">
        <v>476</v>
      </c>
      <c r="P12852" t="s">
        <v>476</v>
      </c>
    </row>
    <row r="12853" spans="1:16">
      <c r="A12853" s="484" t="s">
        <v>95521</v>
      </c>
      <c r="B12853" s="485" t="s">
        <v>95520</v>
      </c>
      <c r="C12853" t="s">
        <v>95519</v>
      </c>
      <c r="D12853" t="s">
        <v>95519</v>
      </c>
      <c r="E12853" t="str">
        <f t="shared" si="200"/>
        <v>549332 - CLINIQUE CAPIO AGUILERA</v>
      </c>
      <c r="F12853" t="s">
        <v>516</v>
      </c>
      <c r="G12853" t="s">
        <v>95518</v>
      </c>
      <c r="H12853" t="s">
        <v>95517</v>
      </c>
      <c r="I12853" t="s">
        <v>10073</v>
      </c>
      <c r="J12853" t="s">
        <v>95516</v>
      </c>
      <c r="K12853" t="s">
        <v>95515</v>
      </c>
      <c r="L12853" t="s">
        <v>95514</v>
      </c>
      <c r="N12853" t="s">
        <v>208</v>
      </c>
      <c r="O12853" t="s">
        <v>476</v>
      </c>
      <c r="P12853" t="s">
        <v>476</v>
      </c>
    </row>
    <row r="12854" spans="1:16">
      <c r="A12854" s="484" t="s">
        <v>71733</v>
      </c>
      <c r="B12854" s="485" t="s">
        <v>71732</v>
      </c>
      <c r="C12854" t="s">
        <v>71731</v>
      </c>
      <c r="D12854" t="s">
        <v>71730</v>
      </c>
      <c r="E12854" t="str">
        <f t="shared" si="200"/>
        <v>193999 - FONDATION EDITH SELTZER BRIANCON</v>
      </c>
      <c r="F12854" t="s">
        <v>2378</v>
      </c>
      <c r="G12854" t="s">
        <v>71729</v>
      </c>
      <c r="I12854" t="s">
        <v>43144</v>
      </c>
      <c r="J12854" t="s">
        <v>71728</v>
      </c>
      <c r="K12854" t="s">
        <v>208</v>
      </c>
      <c r="L12854" t="s">
        <v>71727</v>
      </c>
      <c r="N12854" t="s">
        <v>208</v>
      </c>
      <c r="O12854" t="s">
        <v>476</v>
      </c>
      <c r="P12854" t="s">
        <v>476</v>
      </c>
    </row>
    <row r="12855" spans="1:16">
      <c r="A12855" s="484" t="s">
        <v>133305</v>
      </c>
      <c r="B12855" s="485" t="s">
        <v>133304</v>
      </c>
      <c r="C12855" t="s">
        <v>133303</v>
      </c>
      <c r="D12855" t="s">
        <v>133303</v>
      </c>
      <c r="E12855" t="str">
        <f t="shared" si="200"/>
        <v>683590 - AFSO GRASSE</v>
      </c>
      <c r="F12855" t="s">
        <v>12087</v>
      </c>
      <c r="G12855" t="s">
        <v>133302</v>
      </c>
      <c r="I12855" t="s">
        <v>14260</v>
      </c>
      <c r="J12855" t="s">
        <v>133301</v>
      </c>
      <c r="K12855" t="s">
        <v>208</v>
      </c>
      <c r="L12855" t="s">
        <v>133300</v>
      </c>
      <c r="N12855" t="s">
        <v>208</v>
      </c>
      <c r="O12855" t="s">
        <v>476</v>
      </c>
      <c r="P12855" t="s">
        <v>476</v>
      </c>
    </row>
    <row r="12856" spans="1:16">
      <c r="A12856" s="484" t="s">
        <v>108581</v>
      </c>
      <c r="B12856" s="485" t="s">
        <v>108580</v>
      </c>
      <c r="C12856" t="s">
        <v>108579</v>
      </c>
      <c r="D12856" t="s">
        <v>108578</v>
      </c>
      <c r="E12856" t="str">
        <f t="shared" si="200"/>
        <v>73374 - CRLCC NICE</v>
      </c>
      <c r="F12856" t="s">
        <v>2155</v>
      </c>
      <c r="G12856" t="s">
        <v>108577</v>
      </c>
      <c r="I12856" t="s">
        <v>618</v>
      </c>
      <c r="J12856" t="s">
        <v>108576</v>
      </c>
      <c r="K12856" t="s">
        <v>108575</v>
      </c>
      <c r="L12856" t="s">
        <v>108574</v>
      </c>
      <c r="N12856" t="s">
        <v>208</v>
      </c>
      <c r="O12856" t="s">
        <v>476</v>
      </c>
      <c r="P12856" t="s">
        <v>476</v>
      </c>
    </row>
    <row r="12857" spans="1:16">
      <c r="A12857" s="484" t="s">
        <v>62198</v>
      </c>
      <c r="B12857" s="485" t="s">
        <v>62197</v>
      </c>
      <c r="C12857" t="s">
        <v>62196</v>
      </c>
      <c r="D12857" t="s">
        <v>62195</v>
      </c>
      <c r="E12857" t="str">
        <f t="shared" si="200"/>
        <v>18971 - HETIS</v>
      </c>
      <c r="F12857" t="s">
        <v>10883</v>
      </c>
      <c r="G12857" t="s">
        <v>62194</v>
      </c>
      <c r="I12857" t="s">
        <v>618</v>
      </c>
      <c r="J12857" t="s">
        <v>62193</v>
      </c>
      <c r="K12857" t="s">
        <v>208</v>
      </c>
      <c r="L12857" t="s">
        <v>62192</v>
      </c>
      <c r="N12857" t="s">
        <v>207</v>
      </c>
      <c r="O12857" t="s">
        <v>476</v>
      </c>
      <c r="P12857" t="s">
        <v>476</v>
      </c>
    </row>
    <row r="12858" spans="1:16">
      <c r="A12858" s="484" t="s">
        <v>11890</v>
      </c>
      <c r="B12858" s="485" t="s">
        <v>11889</v>
      </c>
      <c r="C12858" t="s">
        <v>11888</v>
      </c>
      <c r="D12858" t="s">
        <v>11888</v>
      </c>
      <c r="E12858" t="str">
        <f t="shared" si="200"/>
        <v>504920 - SYNDICAT COCHERS TAXIS NICE</v>
      </c>
      <c r="F12858" t="s">
        <v>2524</v>
      </c>
      <c r="G12858" t="s">
        <v>11887</v>
      </c>
      <c r="I12858" t="s">
        <v>618</v>
      </c>
      <c r="J12858" t="s">
        <v>11886</v>
      </c>
      <c r="K12858" t="s">
        <v>208</v>
      </c>
      <c r="L12858" t="s">
        <v>11885</v>
      </c>
      <c r="N12858" t="s">
        <v>208</v>
      </c>
      <c r="O12858" t="s">
        <v>476</v>
      </c>
      <c r="P12858" t="s">
        <v>476</v>
      </c>
    </row>
    <row r="12859" spans="1:16">
      <c r="A12859" s="484" t="s">
        <v>74320</v>
      </c>
      <c r="B12859" s="485" t="s">
        <v>74319</v>
      </c>
      <c r="C12859" t="s">
        <v>74318</v>
      </c>
      <c r="D12859" t="s">
        <v>74317</v>
      </c>
      <c r="E12859" t="str">
        <f t="shared" si="200"/>
        <v>584939 - FACULTE JEAN CALVIN</v>
      </c>
      <c r="F12859" t="s">
        <v>1513</v>
      </c>
      <c r="G12859" t="s">
        <v>74316</v>
      </c>
      <c r="I12859" t="s">
        <v>596</v>
      </c>
      <c r="J12859" t="s">
        <v>74315</v>
      </c>
      <c r="K12859" t="s">
        <v>208</v>
      </c>
      <c r="L12859" t="s">
        <v>74314</v>
      </c>
      <c r="N12859" t="s">
        <v>208</v>
      </c>
      <c r="O12859" t="s">
        <v>476</v>
      </c>
      <c r="P12859" t="s">
        <v>476</v>
      </c>
    </row>
    <row r="12860" spans="1:16">
      <c r="A12860" s="484" t="s">
        <v>84564</v>
      </c>
      <c r="B12860" s="485" t="s">
        <v>84563</v>
      </c>
      <c r="C12860" t="s">
        <v>84562</v>
      </c>
      <c r="D12860" t="s">
        <v>84561</v>
      </c>
      <c r="E12860" t="str">
        <f t="shared" si="200"/>
        <v>239847 - ECIR</v>
      </c>
      <c r="F12860" t="s">
        <v>26499</v>
      </c>
      <c r="G12860" t="s">
        <v>84560</v>
      </c>
      <c r="I12860" t="s">
        <v>84559</v>
      </c>
      <c r="J12860" t="s">
        <v>84558</v>
      </c>
      <c r="K12860" t="s">
        <v>208</v>
      </c>
      <c r="L12860" t="s">
        <v>84557</v>
      </c>
      <c r="N12860" t="s">
        <v>208</v>
      </c>
      <c r="O12860" t="s">
        <v>476</v>
      </c>
      <c r="P12860" t="s">
        <v>476</v>
      </c>
    </row>
    <row r="12861" spans="1:16">
      <c r="A12861" s="484" t="s">
        <v>41274</v>
      </c>
      <c r="B12861" s="485" t="s">
        <v>41273</v>
      </c>
      <c r="C12861" t="s">
        <v>41272</v>
      </c>
      <c r="D12861" t="s">
        <v>41271</v>
      </c>
      <c r="E12861" t="str">
        <f t="shared" si="200"/>
        <v>630743 - LEAP FONTLONGUE MIRAMAS</v>
      </c>
      <c r="F12861" t="s">
        <v>6481</v>
      </c>
      <c r="G12861" t="s">
        <v>41270</v>
      </c>
      <c r="I12861" t="s">
        <v>9991</v>
      </c>
      <c r="J12861" t="s">
        <v>41269</v>
      </c>
      <c r="K12861" t="s">
        <v>208</v>
      </c>
      <c r="L12861" t="s">
        <v>41268</v>
      </c>
      <c r="N12861" t="s">
        <v>207</v>
      </c>
      <c r="O12861" t="s">
        <v>476</v>
      </c>
      <c r="P12861" t="s">
        <v>476</v>
      </c>
    </row>
    <row r="12862" spans="1:16">
      <c r="A12862" s="484" t="s">
        <v>42701</v>
      </c>
      <c r="B12862" s="485" t="s">
        <v>42700</v>
      </c>
      <c r="C12862" t="s">
        <v>42699</v>
      </c>
      <c r="D12862" t="s">
        <v>42698</v>
      </c>
      <c r="E12862" t="str">
        <f t="shared" si="200"/>
        <v>542830 - FFF LIGUE DE LA MEDITERRANEE DE FOOTBALL</v>
      </c>
      <c r="F12862" t="s">
        <v>1710</v>
      </c>
      <c r="G12862" t="s">
        <v>42697</v>
      </c>
      <c r="H12862" t="s">
        <v>42696</v>
      </c>
      <c r="I12862" t="s">
        <v>596</v>
      </c>
      <c r="J12862" t="s">
        <v>42695</v>
      </c>
      <c r="K12862" t="s">
        <v>208</v>
      </c>
      <c r="L12862" t="s">
        <v>42694</v>
      </c>
      <c r="N12862" t="s">
        <v>208</v>
      </c>
      <c r="O12862" t="s">
        <v>476</v>
      </c>
      <c r="P12862" t="s">
        <v>476</v>
      </c>
    </row>
    <row r="12863" spans="1:16">
      <c r="A12863" s="484" t="s">
        <v>44765</v>
      </c>
      <c r="B12863" s="485" t="s">
        <v>44764</v>
      </c>
      <c r="C12863" t="s">
        <v>44763</v>
      </c>
      <c r="D12863" t="s">
        <v>44762</v>
      </c>
      <c r="E12863" t="str">
        <f t="shared" si="200"/>
        <v>402450 - LE PLANNING 13</v>
      </c>
      <c r="F12863" t="s">
        <v>8961</v>
      </c>
      <c r="G12863" t="s">
        <v>44761</v>
      </c>
      <c r="I12863" t="s">
        <v>11692</v>
      </c>
      <c r="J12863" t="s">
        <v>44760</v>
      </c>
      <c r="K12863" t="s">
        <v>208</v>
      </c>
      <c r="L12863" t="s">
        <v>44759</v>
      </c>
      <c r="N12863" t="s">
        <v>208</v>
      </c>
      <c r="O12863" t="s">
        <v>476</v>
      </c>
      <c r="P12863" t="s">
        <v>476</v>
      </c>
    </row>
    <row r="12864" spans="1:16">
      <c r="A12864" s="484" t="s">
        <v>43937</v>
      </c>
      <c r="B12864" s="485" t="s">
        <v>43936</v>
      </c>
      <c r="C12864" t="s">
        <v>43935</v>
      </c>
      <c r="D12864" t="s">
        <v>43935</v>
      </c>
      <c r="E12864" t="str">
        <f t="shared" si="200"/>
        <v>547281 - LEO LAGRANGE MEDITERRANEE</v>
      </c>
      <c r="F12864" t="s">
        <v>1710</v>
      </c>
      <c r="G12864" t="s">
        <v>43934</v>
      </c>
      <c r="I12864" t="s">
        <v>12161</v>
      </c>
      <c r="J12864" t="s">
        <v>43933</v>
      </c>
      <c r="K12864" t="s">
        <v>208</v>
      </c>
      <c r="L12864" t="s">
        <v>43932</v>
      </c>
      <c r="N12864" t="s">
        <v>208</v>
      </c>
      <c r="O12864" t="s">
        <v>476</v>
      </c>
      <c r="P12864" t="s">
        <v>476</v>
      </c>
    </row>
    <row r="12865" spans="1:16">
      <c r="A12865" s="484" t="s">
        <v>51852</v>
      </c>
      <c r="B12865" s="485" t="s">
        <v>51851</v>
      </c>
      <c r="C12865" t="s">
        <v>51850</v>
      </c>
      <c r="D12865" t="s">
        <v>51850</v>
      </c>
      <c r="E12865" t="str">
        <f t="shared" si="200"/>
        <v>208620 - INTERFED SANTE SOCIAL - GPFHP</v>
      </c>
      <c r="F12865" t="s">
        <v>4429</v>
      </c>
      <c r="G12865" t="s">
        <v>51849</v>
      </c>
      <c r="H12865" t="s">
        <v>51848</v>
      </c>
      <c r="I12865" t="s">
        <v>7016</v>
      </c>
      <c r="J12865" t="s">
        <v>51847</v>
      </c>
      <c r="K12865" t="s">
        <v>208</v>
      </c>
      <c r="L12865" t="s">
        <v>51846</v>
      </c>
      <c r="N12865" t="s">
        <v>208</v>
      </c>
      <c r="O12865" t="s">
        <v>476</v>
      </c>
      <c r="P12865" t="s">
        <v>476</v>
      </c>
    </row>
    <row r="12866" spans="1:16">
      <c r="A12866" s="484" t="s">
        <v>51857</v>
      </c>
      <c r="B12866" s="485" t="s">
        <v>51851</v>
      </c>
      <c r="C12866" t="s">
        <v>51856</v>
      </c>
      <c r="D12866" t="s">
        <v>51855</v>
      </c>
      <c r="E12866" t="str">
        <f t="shared" ref="E12866:E12929" si="201">_xlfn.CONCAT(L12866," - ",D12866)</f>
        <v>626960 - INTERFED SANTE SOCIALINTERFED SANTE SOCIAL</v>
      </c>
      <c r="F12866" t="s">
        <v>3699</v>
      </c>
      <c r="G12866" t="s">
        <v>51854</v>
      </c>
      <c r="I12866" t="s">
        <v>1035</v>
      </c>
      <c r="K12866" t="s">
        <v>208</v>
      </c>
      <c r="L12866" t="s">
        <v>51853</v>
      </c>
      <c r="N12866" t="s">
        <v>207</v>
      </c>
      <c r="O12866" t="s">
        <v>476</v>
      </c>
      <c r="P12866" t="s">
        <v>476</v>
      </c>
    </row>
    <row r="12867" spans="1:16">
      <c r="A12867" s="484" t="s">
        <v>57253</v>
      </c>
      <c r="B12867" s="485" t="s">
        <v>57252</v>
      </c>
      <c r="C12867" t="s">
        <v>57251</v>
      </c>
      <c r="D12867" t="s">
        <v>57250</v>
      </c>
      <c r="E12867" t="str">
        <f t="shared" si="201"/>
        <v>112707 - IFSI LA BLANCARDE</v>
      </c>
      <c r="F12867" t="s">
        <v>9789</v>
      </c>
      <c r="G12867" t="s">
        <v>57249</v>
      </c>
      <c r="I12867" t="s">
        <v>11692</v>
      </c>
      <c r="J12867" t="s">
        <v>57248</v>
      </c>
      <c r="K12867" t="s">
        <v>208</v>
      </c>
      <c r="L12867" t="s">
        <v>57247</v>
      </c>
      <c r="N12867" t="s">
        <v>208</v>
      </c>
      <c r="O12867" t="s">
        <v>476</v>
      </c>
      <c r="P12867" t="s">
        <v>476</v>
      </c>
    </row>
    <row r="12868" spans="1:16">
      <c r="A12868" s="484" t="s">
        <v>111790</v>
      </c>
      <c r="B12868" s="485" t="s">
        <v>111789</v>
      </c>
      <c r="C12868" t="s">
        <v>111788</v>
      </c>
      <c r="D12868" t="s">
        <v>111788</v>
      </c>
      <c r="E12868" t="str">
        <f t="shared" si="201"/>
        <v>454618 - BTP CFA PROVENCE ALPES COTE D AZUR</v>
      </c>
      <c r="F12868" t="s">
        <v>17652</v>
      </c>
      <c r="G12868" t="s">
        <v>111787</v>
      </c>
      <c r="H12868" t="s">
        <v>111786</v>
      </c>
      <c r="I12868" t="s">
        <v>596</v>
      </c>
      <c r="J12868" t="s">
        <v>111785</v>
      </c>
      <c r="K12868" t="s">
        <v>208</v>
      </c>
      <c r="L12868" t="s">
        <v>111784</v>
      </c>
      <c r="N12868" t="s">
        <v>207</v>
      </c>
      <c r="O12868" t="s">
        <v>476</v>
      </c>
      <c r="P12868" t="s">
        <v>476</v>
      </c>
    </row>
    <row r="12869" spans="1:16">
      <c r="A12869" s="484" t="s">
        <v>121069</v>
      </c>
      <c r="B12869" s="485" t="s">
        <v>121068</v>
      </c>
      <c r="C12869" t="s">
        <v>121067</v>
      </c>
      <c r="D12869" t="s">
        <v>121066</v>
      </c>
      <c r="E12869" t="str">
        <f t="shared" si="201"/>
        <v>478908 - SIHPA - INSTITUT DE FORMATION EN SOINS INFIRMIERS</v>
      </c>
      <c r="F12869" t="s">
        <v>5693</v>
      </c>
      <c r="G12869" t="s">
        <v>121065</v>
      </c>
      <c r="H12869" t="s">
        <v>121064</v>
      </c>
      <c r="I12869" t="s">
        <v>20151</v>
      </c>
      <c r="J12869" t="s">
        <v>121063</v>
      </c>
      <c r="K12869" t="s">
        <v>208</v>
      </c>
      <c r="L12869" t="s">
        <v>121062</v>
      </c>
      <c r="N12869" t="s">
        <v>208</v>
      </c>
      <c r="O12869" t="s">
        <v>476</v>
      </c>
      <c r="P12869" t="s">
        <v>476</v>
      </c>
    </row>
    <row r="12870" spans="1:16">
      <c r="A12870" s="484" t="s">
        <v>119321</v>
      </c>
      <c r="B12870" s="485" t="s">
        <v>119320</v>
      </c>
      <c r="C12870" t="s">
        <v>119319</v>
      </c>
      <c r="D12870" t="s">
        <v>119318</v>
      </c>
      <c r="E12870" t="str">
        <f t="shared" si="201"/>
        <v>501190 - ACOPAD MARSEILLE</v>
      </c>
      <c r="F12870" t="s">
        <v>1848</v>
      </c>
      <c r="G12870" t="s">
        <v>119317</v>
      </c>
      <c r="I12870" t="s">
        <v>16344</v>
      </c>
      <c r="J12870" t="s">
        <v>119316</v>
      </c>
      <c r="K12870" t="s">
        <v>208</v>
      </c>
      <c r="L12870" t="s">
        <v>119315</v>
      </c>
      <c r="N12870" t="s">
        <v>208</v>
      </c>
      <c r="O12870" t="s">
        <v>476</v>
      </c>
      <c r="P12870" t="s">
        <v>476</v>
      </c>
    </row>
    <row r="12871" spans="1:16">
      <c r="A12871" s="484" t="s">
        <v>42057</v>
      </c>
      <c r="B12871" s="485" t="s">
        <v>42056</v>
      </c>
      <c r="C12871" t="s">
        <v>42055</v>
      </c>
      <c r="D12871" t="s">
        <v>42054</v>
      </c>
      <c r="E12871" t="str">
        <f t="shared" si="201"/>
        <v>638213 - LOSFOR</v>
      </c>
      <c r="F12871" t="s">
        <v>21022</v>
      </c>
      <c r="G12871" t="s">
        <v>42053</v>
      </c>
      <c r="I12871" t="s">
        <v>1035</v>
      </c>
      <c r="J12871" t="s">
        <v>42052</v>
      </c>
      <c r="K12871" t="s">
        <v>208</v>
      </c>
      <c r="L12871" t="s">
        <v>42051</v>
      </c>
      <c r="N12871" t="s">
        <v>208</v>
      </c>
      <c r="O12871" t="s">
        <v>476</v>
      </c>
      <c r="P12871" t="s">
        <v>476</v>
      </c>
    </row>
    <row r="12872" spans="1:16">
      <c r="A12872" s="484" t="s">
        <v>116175</v>
      </c>
      <c r="B12872" s="485" t="s">
        <v>116174</v>
      </c>
      <c r="C12872" t="s">
        <v>116173</v>
      </c>
      <c r="D12872" t="s">
        <v>116172</v>
      </c>
      <c r="E12872" t="str">
        <f t="shared" si="201"/>
        <v>492358 - AUTO CLUB MARSEILLE PROVENCE MARSEILLE</v>
      </c>
      <c r="F12872" t="s">
        <v>13656</v>
      </c>
      <c r="G12872" t="s">
        <v>116171</v>
      </c>
      <c r="I12872" t="s">
        <v>17191</v>
      </c>
      <c r="J12872" t="s">
        <v>116170</v>
      </c>
      <c r="K12872" t="s">
        <v>208</v>
      </c>
      <c r="L12872" t="s">
        <v>116169</v>
      </c>
      <c r="N12872" t="s">
        <v>208</v>
      </c>
      <c r="O12872" t="s">
        <v>476</v>
      </c>
      <c r="P12872" t="s">
        <v>476</v>
      </c>
    </row>
    <row r="12873" spans="1:16">
      <c r="A12873" s="484" t="s">
        <v>93514</v>
      </c>
      <c r="B12873" s="485" t="s">
        <v>93513</v>
      </c>
      <c r="C12873" t="s">
        <v>93512</v>
      </c>
      <c r="D12873" t="s">
        <v>93511</v>
      </c>
      <c r="E12873" t="str">
        <f t="shared" si="201"/>
        <v>344813 - CRES PACA</v>
      </c>
      <c r="F12873" t="s">
        <v>2242</v>
      </c>
      <c r="G12873" t="s">
        <v>93510</v>
      </c>
      <c r="I12873" t="s">
        <v>7016</v>
      </c>
      <c r="J12873" t="s">
        <v>93509</v>
      </c>
      <c r="K12873" t="s">
        <v>93508</v>
      </c>
      <c r="L12873" t="s">
        <v>93507</v>
      </c>
      <c r="N12873" t="s">
        <v>208</v>
      </c>
      <c r="O12873" t="s">
        <v>476</v>
      </c>
      <c r="P12873" t="s">
        <v>476</v>
      </c>
    </row>
    <row r="12874" spans="1:16">
      <c r="A12874" s="484" t="s">
        <v>130247</v>
      </c>
      <c r="B12874" s="485" t="s">
        <v>130246</v>
      </c>
      <c r="C12874" t="s">
        <v>130245</v>
      </c>
      <c r="D12874" t="s">
        <v>130245</v>
      </c>
      <c r="E12874" t="str">
        <f t="shared" si="201"/>
        <v>351441 - ALLIANCE FRANCAISE MARSEILLE PROVENCE</v>
      </c>
      <c r="F12874" t="s">
        <v>3009</v>
      </c>
      <c r="G12874" t="s">
        <v>130244</v>
      </c>
      <c r="I12874" t="s">
        <v>1035</v>
      </c>
      <c r="J12874" t="s">
        <v>130243</v>
      </c>
      <c r="K12874" t="s">
        <v>208</v>
      </c>
      <c r="L12874" t="s">
        <v>130242</v>
      </c>
      <c r="N12874" t="s">
        <v>208</v>
      </c>
      <c r="O12874" t="s">
        <v>476</v>
      </c>
      <c r="P12874" t="s">
        <v>476</v>
      </c>
    </row>
    <row r="12875" spans="1:16">
      <c r="A12875" s="484" t="s">
        <v>7021</v>
      </c>
      <c r="B12875" s="485" t="s">
        <v>7020</v>
      </c>
      <c r="C12875" t="s">
        <v>7019</v>
      </c>
      <c r="D12875" t="s">
        <v>7018</v>
      </c>
      <c r="E12875" t="str">
        <f t="shared" si="201"/>
        <v>124941 - URIOPSS PACA</v>
      </c>
      <c r="F12875" t="s">
        <v>1817</v>
      </c>
      <c r="G12875" t="s">
        <v>7017</v>
      </c>
      <c r="I12875" t="s">
        <v>7016</v>
      </c>
      <c r="J12875" t="s">
        <v>7015</v>
      </c>
      <c r="K12875" t="s">
        <v>208</v>
      </c>
      <c r="L12875" t="s">
        <v>7014</v>
      </c>
      <c r="N12875" t="s">
        <v>208</v>
      </c>
      <c r="O12875" t="s">
        <v>476</v>
      </c>
      <c r="P12875" t="s">
        <v>476</v>
      </c>
    </row>
    <row r="12876" spans="1:16">
      <c r="A12876" s="484" t="s">
        <v>25063</v>
      </c>
      <c r="B12876" s="485" t="s">
        <v>25062</v>
      </c>
      <c r="C12876" t="s">
        <v>25061</v>
      </c>
      <c r="D12876" t="s">
        <v>25061</v>
      </c>
      <c r="E12876" t="str">
        <f t="shared" si="201"/>
        <v>473236 - PROVENCE FORMATION</v>
      </c>
      <c r="F12876" t="s">
        <v>15002</v>
      </c>
      <c r="G12876" t="s">
        <v>25060</v>
      </c>
      <c r="I12876" t="s">
        <v>1035</v>
      </c>
      <c r="J12876" t="s">
        <v>25059</v>
      </c>
      <c r="K12876" t="s">
        <v>208</v>
      </c>
      <c r="L12876" t="s">
        <v>25058</v>
      </c>
      <c r="N12876" t="s">
        <v>207</v>
      </c>
      <c r="O12876" t="s">
        <v>476</v>
      </c>
      <c r="P12876" t="s">
        <v>476</v>
      </c>
    </row>
    <row r="12877" spans="1:16">
      <c r="A12877" s="484" t="s">
        <v>53170</v>
      </c>
      <c r="B12877" s="485" t="s">
        <v>53169</v>
      </c>
      <c r="C12877" t="s">
        <v>53168</v>
      </c>
      <c r="D12877" t="s">
        <v>53167</v>
      </c>
      <c r="E12877" t="str">
        <f t="shared" si="201"/>
        <v>18818 - IPC</v>
      </c>
      <c r="F12877" t="s">
        <v>1978</v>
      </c>
      <c r="G12877" t="s">
        <v>53166</v>
      </c>
      <c r="H12877" t="s">
        <v>53165</v>
      </c>
      <c r="I12877" t="s">
        <v>12182</v>
      </c>
      <c r="J12877" t="s">
        <v>53164</v>
      </c>
      <c r="K12877" t="s">
        <v>53163</v>
      </c>
      <c r="L12877" t="s">
        <v>53162</v>
      </c>
      <c r="N12877" t="s">
        <v>208</v>
      </c>
      <c r="O12877" t="s">
        <v>476</v>
      </c>
      <c r="P12877" t="s">
        <v>476</v>
      </c>
    </row>
    <row r="12878" spans="1:16">
      <c r="A12878" s="484" t="s">
        <v>57123</v>
      </c>
      <c r="B12878" s="485" t="s">
        <v>57122</v>
      </c>
      <c r="C12878" t="s">
        <v>57121</v>
      </c>
      <c r="D12878" t="s">
        <v>57120</v>
      </c>
      <c r="E12878" t="str">
        <f t="shared" si="201"/>
        <v>545818 - ISMC</v>
      </c>
      <c r="F12878" t="s">
        <v>5676</v>
      </c>
      <c r="G12878" t="s">
        <v>57119</v>
      </c>
      <c r="H12878" t="s">
        <v>57118</v>
      </c>
      <c r="I12878" t="s">
        <v>16344</v>
      </c>
      <c r="J12878" t="s">
        <v>57117</v>
      </c>
      <c r="K12878" t="s">
        <v>208</v>
      </c>
      <c r="L12878" t="s">
        <v>57116</v>
      </c>
      <c r="N12878" t="s">
        <v>207</v>
      </c>
      <c r="O12878" t="s">
        <v>476</v>
      </c>
      <c r="P12878" t="s">
        <v>476</v>
      </c>
    </row>
    <row r="12879" spans="1:16">
      <c r="A12879" s="484" t="s">
        <v>72811</v>
      </c>
      <c r="B12879" s="485" t="s">
        <v>72810</v>
      </c>
      <c r="C12879" t="s">
        <v>72809</v>
      </c>
      <c r="D12879" t="s">
        <v>72809</v>
      </c>
      <c r="E12879" t="str">
        <f t="shared" si="201"/>
        <v>604586 - FEDERATION REGION METIERS ET BATIMENT</v>
      </c>
      <c r="F12879" t="s">
        <v>1857</v>
      </c>
      <c r="G12879" t="s">
        <v>72808</v>
      </c>
      <c r="I12879" t="s">
        <v>1035</v>
      </c>
      <c r="J12879" t="s">
        <v>72807</v>
      </c>
      <c r="K12879" t="s">
        <v>208</v>
      </c>
      <c r="L12879" t="s">
        <v>72806</v>
      </c>
      <c r="N12879" t="s">
        <v>208</v>
      </c>
      <c r="O12879" t="s">
        <v>476</v>
      </c>
      <c r="P12879" t="s">
        <v>476</v>
      </c>
    </row>
    <row r="12880" spans="1:16">
      <c r="A12880" s="484" t="s">
        <v>105137</v>
      </c>
      <c r="B12880" s="485" t="s">
        <v>105136</v>
      </c>
      <c r="C12880" t="s">
        <v>105135</v>
      </c>
      <c r="D12880" t="s">
        <v>105134</v>
      </c>
      <c r="E12880" t="str">
        <f t="shared" si="201"/>
        <v>392273 - CFA DE HAUTE CORSE</v>
      </c>
      <c r="F12880" t="s">
        <v>2580</v>
      </c>
      <c r="G12880" t="s">
        <v>105133</v>
      </c>
      <c r="I12880" t="s">
        <v>14336</v>
      </c>
      <c r="J12880" t="s">
        <v>105132</v>
      </c>
      <c r="K12880" t="s">
        <v>208</v>
      </c>
      <c r="L12880" t="s">
        <v>105131</v>
      </c>
      <c r="N12880" t="s">
        <v>207</v>
      </c>
      <c r="O12880" t="s">
        <v>476</v>
      </c>
      <c r="P12880" t="s">
        <v>476</v>
      </c>
    </row>
    <row r="12881" spans="1:16">
      <c r="A12881" s="484" t="s">
        <v>106658</v>
      </c>
      <c r="B12881" s="485" t="s">
        <v>106657</v>
      </c>
      <c r="C12881" t="s">
        <v>106656</v>
      </c>
      <c r="D12881" t="s">
        <v>106655</v>
      </c>
      <c r="E12881" t="str">
        <f t="shared" si="201"/>
        <v>509206 - CPS DE CORTE</v>
      </c>
      <c r="F12881" t="s">
        <v>2524</v>
      </c>
      <c r="G12881" t="s">
        <v>106654</v>
      </c>
      <c r="H12881" t="s">
        <v>25966</v>
      </c>
      <c r="I12881" t="s">
        <v>6521</v>
      </c>
      <c r="J12881" t="s">
        <v>106653</v>
      </c>
      <c r="K12881" t="s">
        <v>208</v>
      </c>
      <c r="L12881" t="s">
        <v>106652</v>
      </c>
      <c r="N12881" t="s">
        <v>208</v>
      </c>
      <c r="O12881" t="s">
        <v>476</v>
      </c>
      <c r="P12881" t="s">
        <v>476</v>
      </c>
    </row>
    <row r="12882" spans="1:16">
      <c r="A12882" s="484" t="s">
        <v>31819</v>
      </c>
      <c r="B12882" s="485" t="s">
        <v>31818</v>
      </c>
      <c r="C12882" t="s">
        <v>31817</v>
      </c>
      <c r="D12882" t="s">
        <v>31817</v>
      </c>
      <c r="E12882" t="str">
        <f t="shared" si="201"/>
        <v>462159 - OGEC LYCEE MARIE FRANCE</v>
      </c>
      <c r="F12882" t="s">
        <v>1352</v>
      </c>
      <c r="G12882" t="s">
        <v>31816</v>
      </c>
      <c r="I12882" t="s">
        <v>1122</v>
      </c>
      <c r="K12882" t="s">
        <v>208</v>
      </c>
      <c r="L12882" t="s">
        <v>31815</v>
      </c>
      <c r="N12882" t="s">
        <v>208</v>
      </c>
      <c r="O12882" t="s">
        <v>476</v>
      </c>
      <c r="P12882" t="s">
        <v>476</v>
      </c>
    </row>
    <row r="12883" spans="1:16">
      <c r="A12883" s="484" t="s">
        <v>119655</v>
      </c>
      <c r="B12883" s="485" t="s">
        <v>119654</v>
      </c>
      <c r="C12883" t="s">
        <v>119653</v>
      </c>
      <c r="D12883" t="s">
        <v>119652</v>
      </c>
      <c r="E12883" t="str">
        <f t="shared" si="201"/>
        <v>506540 - APFPPV</v>
      </c>
      <c r="F12883" t="s">
        <v>14885</v>
      </c>
      <c r="G12883" t="s">
        <v>98994</v>
      </c>
      <c r="H12883" t="s">
        <v>119651</v>
      </c>
      <c r="I12883" t="s">
        <v>1122</v>
      </c>
      <c r="J12883" t="s">
        <v>119650</v>
      </c>
      <c r="K12883" t="s">
        <v>208</v>
      </c>
      <c r="L12883" t="s">
        <v>119649</v>
      </c>
      <c r="N12883" t="s">
        <v>207</v>
      </c>
      <c r="O12883" t="s">
        <v>476</v>
      </c>
      <c r="P12883" t="s">
        <v>476</v>
      </c>
    </row>
    <row r="12884" spans="1:16">
      <c r="A12884" s="484" t="s">
        <v>93782</v>
      </c>
      <c r="B12884" s="485" t="s">
        <v>93781</v>
      </c>
      <c r="C12884" t="s">
        <v>93780</v>
      </c>
      <c r="D12884" t="s">
        <v>93779</v>
      </c>
      <c r="E12884" t="str">
        <f t="shared" si="201"/>
        <v>398457 - CODES 83</v>
      </c>
      <c r="F12884" t="s">
        <v>2242</v>
      </c>
      <c r="G12884" t="s">
        <v>93778</v>
      </c>
      <c r="H12884" t="s">
        <v>93777</v>
      </c>
      <c r="I12884" t="s">
        <v>3510</v>
      </c>
      <c r="K12884" t="s">
        <v>208</v>
      </c>
      <c r="L12884" t="s">
        <v>93776</v>
      </c>
      <c r="N12884" t="s">
        <v>208</v>
      </c>
      <c r="O12884" t="s">
        <v>476</v>
      </c>
      <c r="P12884" t="s">
        <v>476</v>
      </c>
    </row>
    <row r="12885" spans="1:16">
      <c r="A12885" s="484" t="s">
        <v>61610</v>
      </c>
      <c r="B12885" s="485" t="s">
        <v>61609</v>
      </c>
      <c r="C12885" t="s">
        <v>61608</v>
      </c>
      <c r="D12885" t="s">
        <v>61607</v>
      </c>
      <c r="E12885" t="str">
        <f t="shared" si="201"/>
        <v>314821 - HLJ TOULON</v>
      </c>
      <c r="F12885" t="s">
        <v>1328</v>
      </c>
      <c r="G12885" t="s">
        <v>61606</v>
      </c>
      <c r="H12885" t="s">
        <v>61605</v>
      </c>
      <c r="I12885" t="s">
        <v>1122</v>
      </c>
      <c r="J12885" t="s">
        <v>61604</v>
      </c>
      <c r="K12885" t="s">
        <v>208</v>
      </c>
      <c r="L12885" t="s">
        <v>61603</v>
      </c>
      <c r="N12885" t="s">
        <v>208</v>
      </c>
      <c r="O12885" t="s">
        <v>476</v>
      </c>
      <c r="P12885" t="s">
        <v>476</v>
      </c>
    </row>
    <row r="12886" spans="1:16">
      <c r="A12886" s="484" t="s">
        <v>107018</v>
      </c>
      <c r="B12886" s="485" t="s">
        <v>107017</v>
      </c>
      <c r="C12886" t="s">
        <v>107016</v>
      </c>
      <c r="D12886" t="s">
        <v>107015</v>
      </c>
      <c r="E12886" t="str">
        <f t="shared" si="201"/>
        <v>473248 - CFC OGEC VINCENT DE PAUL</v>
      </c>
      <c r="F12886" t="s">
        <v>9781</v>
      </c>
      <c r="G12886" t="s">
        <v>107014</v>
      </c>
      <c r="H12886" t="s">
        <v>107013</v>
      </c>
      <c r="I12886" t="s">
        <v>4549</v>
      </c>
      <c r="J12886" t="s">
        <v>107012</v>
      </c>
      <c r="K12886" t="s">
        <v>208</v>
      </c>
      <c r="L12886" t="s">
        <v>107011</v>
      </c>
      <c r="N12886" t="s">
        <v>207</v>
      </c>
      <c r="O12886" t="s">
        <v>476</v>
      </c>
      <c r="P12886" t="s">
        <v>476</v>
      </c>
    </row>
    <row r="12887" spans="1:16">
      <c r="A12887" s="484" t="s">
        <v>52410</v>
      </c>
      <c r="B12887" s="485" t="s">
        <v>52409</v>
      </c>
      <c r="C12887" t="s">
        <v>52408</v>
      </c>
      <c r="D12887" t="s">
        <v>52407</v>
      </c>
      <c r="E12887" t="str">
        <f t="shared" si="201"/>
        <v>357200 - ISTS</v>
      </c>
      <c r="F12887" t="s">
        <v>1848</v>
      </c>
      <c r="G12887" t="s">
        <v>52406</v>
      </c>
      <c r="H12887" t="s">
        <v>52405</v>
      </c>
      <c r="I12887" t="s">
        <v>4549</v>
      </c>
      <c r="J12887" t="s">
        <v>52404</v>
      </c>
      <c r="K12887" t="s">
        <v>208</v>
      </c>
      <c r="L12887" t="s">
        <v>52403</v>
      </c>
      <c r="N12887" t="s">
        <v>208</v>
      </c>
      <c r="O12887" t="s">
        <v>476</v>
      </c>
      <c r="P12887" t="s">
        <v>476</v>
      </c>
    </row>
    <row r="12888" spans="1:16">
      <c r="A12888" s="484" t="s">
        <v>39126</v>
      </c>
      <c r="B12888" s="485" t="s">
        <v>39125</v>
      </c>
      <c r="C12888" t="s">
        <v>39124</v>
      </c>
      <c r="D12888" t="s">
        <v>39123</v>
      </c>
      <c r="E12888" t="str">
        <f t="shared" si="201"/>
        <v>565775 - MAISON FAMILIALE RURALE LA DENOVES MONTEUX</v>
      </c>
      <c r="F12888" t="s">
        <v>1848</v>
      </c>
      <c r="G12888" t="s">
        <v>39122</v>
      </c>
      <c r="H12888" t="s">
        <v>39121</v>
      </c>
      <c r="I12888" t="s">
        <v>2716</v>
      </c>
      <c r="J12888" t="s">
        <v>39120</v>
      </c>
      <c r="K12888" t="s">
        <v>208</v>
      </c>
      <c r="L12888" t="s">
        <v>39119</v>
      </c>
      <c r="N12888" t="s">
        <v>208</v>
      </c>
      <c r="O12888" t="s">
        <v>476</v>
      </c>
      <c r="P12888" t="s">
        <v>476</v>
      </c>
    </row>
    <row r="12889" spans="1:16">
      <c r="A12889" s="484" t="s">
        <v>55138</v>
      </c>
      <c r="B12889" s="485" t="s">
        <v>55137</v>
      </c>
      <c r="C12889" t="s">
        <v>55136</v>
      </c>
      <c r="D12889" t="s">
        <v>55135</v>
      </c>
      <c r="E12889" t="str">
        <f t="shared" si="201"/>
        <v>356785 - INSTITUT DES JEUNES SOURDS</v>
      </c>
      <c r="F12889" t="s">
        <v>7254</v>
      </c>
      <c r="G12889" t="s">
        <v>55134</v>
      </c>
      <c r="I12889" t="s">
        <v>55133</v>
      </c>
      <c r="J12889" t="s">
        <v>55132</v>
      </c>
      <c r="K12889" t="s">
        <v>208</v>
      </c>
      <c r="L12889" t="s">
        <v>55131</v>
      </c>
      <c r="N12889" t="s">
        <v>208</v>
      </c>
      <c r="O12889" t="s">
        <v>476</v>
      </c>
      <c r="P12889" t="s">
        <v>476</v>
      </c>
    </row>
    <row r="12890" spans="1:16">
      <c r="A12890" s="484" t="s">
        <v>54297</v>
      </c>
      <c r="B12890" s="485" t="s">
        <v>54296</v>
      </c>
      <c r="C12890" t="s">
        <v>54295</v>
      </c>
      <c r="D12890" t="s">
        <v>54294</v>
      </c>
      <c r="E12890" t="str">
        <f t="shared" si="201"/>
        <v>487326 - IFBM</v>
      </c>
      <c r="F12890" t="s">
        <v>7254</v>
      </c>
      <c r="G12890" t="s">
        <v>54293</v>
      </c>
      <c r="H12890" t="s">
        <v>54292</v>
      </c>
      <c r="I12890" t="s">
        <v>6880</v>
      </c>
      <c r="J12890" t="s">
        <v>54291</v>
      </c>
      <c r="K12890" t="s">
        <v>208</v>
      </c>
      <c r="L12890" t="s">
        <v>54290</v>
      </c>
      <c r="N12890" t="s">
        <v>208</v>
      </c>
      <c r="O12890" t="s">
        <v>476</v>
      </c>
      <c r="P12890" t="s">
        <v>476</v>
      </c>
    </row>
    <row r="12891" spans="1:16">
      <c r="A12891" s="484" t="s">
        <v>7827</v>
      </c>
      <c r="B12891" s="485" t="s">
        <v>7826</v>
      </c>
      <c r="C12891" t="s">
        <v>7825</v>
      </c>
      <c r="D12891" t="s">
        <v>7824</v>
      </c>
      <c r="E12891" t="str">
        <f t="shared" si="201"/>
        <v>478763 - UDSP 54</v>
      </c>
      <c r="F12891" t="s">
        <v>707</v>
      </c>
      <c r="G12891" t="s">
        <v>7823</v>
      </c>
      <c r="I12891" t="s">
        <v>2900</v>
      </c>
      <c r="K12891" t="s">
        <v>208</v>
      </c>
      <c r="L12891" t="s">
        <v>7822</v>
      </c>
      <c r="N12891" t="s">
        <v>208</v>
      </c>
      <c r="O12891" t="s">
        <v>476</v>
      </c>
      <c r="P12891" t="s">
        <v>476</v>
      </c>
    </row>
    <row r="12892" spans="1:16">
      <c r="A12892" s="484" t="s">
        <v>56869</v>
      </c>
      <c r="B12892" s="485" t="s">
        <v>56868</v>
      </c>
      <c r="C12892" t="s">
        <v>56867</v>
      </c>
      <c r="D12892" t="s">
        <v>56866</v>
      </c>
      <c r="E12892" t="str">
        <f t="shared" si="201"/>
        <v>23450 - ICL</v>
      </c>
      <c r="F12892" t="s">
        <v>7254</v>
      </c>
      <c r="G12892" t="s">
        <v>56865</v>
      </c>
      <c r="H12892" t="s">
        <v>56864</v>
      </c>
      <c r="I12892" t="s">
        <v>6880</v>
      </c>
      <c r="J12892" t="s">
        <v>56863</v>
      </c>
      <c r="K12892" t="s">
        <v>56862</v>
      </c>
      <c r="L12892" t="s">
        <v>56861</v>
      </c>
      <c r="N12892" t="s">
        <v>208</v>
      </c>
      <c r="O12892" t="s">
        <v>476</v>
      </c>
      <c r="P12892" t="s">
        <v>476</v>
      </c>
    </row>
    <row r="12893" spans="1:16">
      <c r="A12893" s="484" t="s">
        <v>113426</v>
      </c>
      <c r="B12893" s="485" t="s">
        <v>113425</v>
      </c>
      <c r="C12893" t="s">
        <v>113424</v>
      </c>
      <c r="D12893" t="s">
        <v>113424</v>
      </c>
      <c r="E12893" t="str">
        <f t="shared" si="201"/>
        <v>33492 - BIOLOGIE PROSPECTIVE</v>
      </c>
      <c r="F12893" t="s">
        <v>5915</v>
      </c>
      <c r="G12893" t="s">
        <v>113423</v>
      </c>
      <c r="H12893" t="s">
        <v>113422</v>
      </c>
      <c r="I12893" t="s">
        <v>3177</v>
      </c>
      <c r="J12893" t="s">
        <v>113421</v>
      </c>
      <c r="K12893" t="s">
        <v>113420</v>
      </c>
      <c r="L12893" t="s">
        <v>113419</v>
      </c>
      <c r="N12893" t="s">
        <v>208</v>
      </c>
      <c r="O12893" t="s">
        <v>476</v>
      </c>
      <c r="P12893" t="s">
        <v>476</v>
      </c>
    </row>
    <row r="12894" spans="1:16">
      <c r="A12894" s="484" t="s">
        <v>56337</v>
      </c>
      <c r="B12894" s="485" t="s">
        <v>56336</v>
      </c>
      <c r="C12894" t="s">
        <v>56329</v>
      </c>
      <c r="D12894" t="s">
        <v>56335</v>
      </c>
      <c r="E12894" t="str">
        <f t="shared" si="201"/>
        <v>32839 - IFMK NANCY</v>
      </c>
      <c r="F12894" t="s">
        <v>7254</v>
      </c>
      <c r="G12894" t="s">
        <v>56334</v>
      </c>
      <c r="I12894" t="s">
        <v>2900</v>
      </c>
      <c r="J12894" t="s">
        <v>56333</v>
      </c>
      <c r="K12894" t="s">
        <v>208</v>
      </c>
      <c r="L12894" t="s">
        <v>56332</v>
      </c>
      <c r="N12894" t="s">
        <v>208</v>
      </c>
      <c r="O12894" t="s">
        <v>476</v>
      </c>
      <c r="P12894" t="s">
        <v>476</v>
      </c>
    </row>
    <row r="12895" spans="1:16">
      <c r="A12895" s="484" t="s">
        <v>84577</v>
      </c>
      <c r="B12895" s="485" t="s">
        <v>56336</v>
      </c>
      <c r="C12895" t="s">
        <v>84576</v>
      </c>
      <c r="D12895" t="s">
        <v>84575</v>
      </c>
      <c r="E12895" t="str">
        <f t="shared" si="201"/>
        <v>489890 - IFE NANCY</v>
      </c>
      <c r="F12895" t="s">
        <v>15316</v>
      </c>
      <c r="G12895" t="s">
        <v>84574</v>
      </c>
      <c r="I12895" t="s">
        <v>2900</v>
      </c>
      <c r="J12895" t="s">
        <v>84573</v>
      </c>
      <c r="K12895" t="s">
        <v>208</v>
      </c>
      <c r="L12895" t="s">
        <v>84572</v>
      </c>
      <c r="N12895" t="s">
        <v>208</v>
      </c>
      <c r="O12895" t="s">
        <v>476</v>
      </c>
      <c r="P12895" t="s">
        <v>476</v>
      </c>
    </row>
    <row r="12896" spans="1:16">
      <c r="A12896" s="484" t="s">
        <v>120026</v>
      </c>
      <c r="B12896" s="485" t="s">
        <v>120025</v>
      </c>
      <c r="C12896" t="s">
        <v>120024</v>
      </c>
      <c r="D12896" t="s">
        <v>120023</v>
      </c>
      <c r="E12896" t="str">
        <f t="shared" si="201"/>
        <v>631693 - CFA FORELLIS CHARLES DE FOUCAULD</v>
      </c>
      <c r="F12896" t="s">
        <v>1504</v>
      </c>
      <c r="G12896" t="s">
        <v>120022</v>
      </c>
      <c r="I12896" t="s">
        <v>2900</v>
      </c>
      <c r="J12896" t="s">
        <v>120021</v>
      </c>
      <c r="K12896" t="s">
        <v>208</v>
      </c>
      <c r="L12896" t="s">
        <v>120020</v>
      </c>
      <c r="N12896" t="s">
        <v>207</v>
      </c>
      <c r="O12896" t="s">
        <v>476</v>
      </c>
      <c r="P12896" t="s">
        <v>476</v>
      </c>
    </row>
    <row r="12897" spans="1:16">
      <c r="A12897" s="484" t="s">
        <v>123563</v>
      </c>
      <c r="B12897" s="485" t="s">
        <v>123562</v>
      </c>
      <c r="C12897" t="s">
        <v>123561</v>
      </c>
      <c r="D12897" t="s">
        <v>123560</v>
      </c>
      <c r="E12897" t="str">
        <f t="shared" si="201"/>
        <v>24922 - AFPI LORRAINE</v>
      </c>
      <c r="F12897" t="s">
        <v>1710</v>
      </c>
      <c r="G12897" t="s">
        <v>123559</v>
      </c>
      <c r="H12897" t="s">
        <v>123558</v>
      </c>
      <c r="I12897" t="s">
        <v>2686</v>
      </c>
      <c r="J12897" t="s">
        <v>123557</v>
      </c>
      <c r="K12897" t="s">
        <v>208</v>
      </c>
      <c r="L12897" t="s">
        <v>123556</v>
      </c>
      <c r="N12897" t="s">
        <v>208</v>
      </c>
      <c r="O12897" t="s">
        <v>476</v>
      </c>
      <c r="P12897" t="s">
        <v>476</v>
      </c>
    </row>
    <row r="12898" spans="1:16">
      <c r="A12898" s="484" t="s">
        <v>42583</v>
      </c>
      <c r="B12898" s="485" t="s">
        <v>42582</v>
      </c>
      <c r="C12898" t="s">
        <v>42581</v>
      </c>
      <c r="D12898" t="s">
        <v>42581</v>
      </c>
      <c r="E12898" t="str">
        <f t="shared" si="201"/>
        <v>542751 - LIGUE LORRAINE DE FOOTBALL</v>
      </c>
      <c r="F12898" t="s">
        <v>13656</v>
      </c>
      <c r="G12898" t="s">
        <v>42580</v>
      </c>
      <c r="I12898" t="s">
        <v>9214</v>
      </c>
      <c r="J12898" t="s">
        <v>42579</v>
      </c>
      <c r="K12898" t="s">
        <v>208</v>
      </c>
      <c r="L12898" t="s">
        <v>42578</v>
      </c>
      <c r="N12898" t="s">
        <v>208</v>
      </c>
      <c r="O12898" t="s">
        <v>476</v>
      </c>
      <c r="P12898" t="s">
        <v>476</v>
      </c>
    </row>
    <row r="12899" spans="1:16">
      <c r="A12899" s="484" t="s">
        <v>66066</v>
      </c>
      <c r="B12899" s="485" t="s">
        <v>66065</v>
      </c>
      <c r="C12899" t="s">
        <v>66058</v>
      </c>
      <c r="D12899" t="s">
        <v>66064</v>
      </c>
      <c r="E12899" t="str">
        <f t="shared" si="201"/>
        <v>629960 - GOETHE INSTITUT NANCY</v>
      </c>
      <c r="F12899" t="s">
        <v>31414</v>
      </c>
      <c r="G12899" t="s">
        <v>66063</v>
      </c>
      <c r="I12899" t="s">
        <v>2900</v>
      </c>
      <c r="J12899" t="s">
        <v>66062</v>
      </c>
      <c r="K12899" t="s">
        <v>208</v>
      </c>
      <c r="L12899" t="s">
        <v>66061</v>
      </c>
      <c r="N12899" t="s">
        <v>208</v>
      </c>
      <c r="O12899" t="s">
        <v>476</v>
      </c>
      <c r="P12899" t="s">
        <v>476</v>
      </c>
    </row>
    <row r="12900" spans="1:16">
      <c r="A12900" s="484" t="s">
        <v>120636</v>
      </c>
      <c r="B12900" s="485" t="s">
        <v>120635</v>
      </c>
      <c r="C12900" t="s">
        <v>120634</v>
      </c>
      <c r="D12900" t="s">
        <v>120633</v>
      </c>
      <c r="E12900" t="str">
        <f t="shared" si="201"/>
        <v>310335 - ALPA</v>
      </c>
      <c r="F12900" t="s">
        <v>39663</v>
      </c>
      <c r="G12900" t="s">
        <v>120632</v>
      </c>
      <c r="I12900" t="s">
        <v>120631</v>
      </c>
      <c r="J12900" t="s">
        <v>120630</v>
      </c>
      <c r="K12900" t="s">
        <v>208</v>
      </c>
      <c r="L12900" t="s">
        <v>120629</v>
      </c>
      <c r="N12900" t="s">
        <v>208</v>
      </c>
      <c r="O12900" t="s">
        <v>476</v>
      </c>
      <c r="P12900" t="s">
        <v>476</v>
      </c>
    </row>
    <row r="12901" spans="1:16">
      <c r="A12901" s="484" t="s">
        <v>111883</v>
      </c>
      <c r="B12901" s="485" t="s">
        <v>111882</v>
      </c>
      <c r="C12901" t="s">
        <v>111881</v>
      </c>
      <c r="D12901" t="s">
        <v>111880</v>
      </c>
      <c r="E12901" t="str">
        <f t="shared" si="201"/>
        <v>488963 - BTP CFA GRAND EST PONT A MOUSSON</v>
      </c>
      <c r="F12901" t="s">
        <v>17126</v>
      </c>
      <c r="G12901" t="s">
        <v>111879</v>
      </c>
      <c r="I12901" t="s">
        <v>74544</v>
      </c>
      <c r="J12901" t="s">
        <v>111878</v>
      </c>
      <c r="K12901" t="s">
        <v>208</v>
      </c>
      <c r="L12901" t="s">
        <v>111877</v>
      </c>
      <c r="N12901" t="s">
        <v>207</v>
      </c>
      <c r="O12901" t="s">
        <v>476</v>
      </c>
      <c r="P12901" t="s">
        <v>476</v>
      </c>
    </row>
    <row r="12902" spans="1:16">
      <c r="A12902" s="484" t="s">
        <v>125240</v>
      </c>
      <c r="B12902" s="485" t="s">
        <v>125239</v>
      </c>
      <c r="C12902" t="s">
        <v>125238</v>
      </c>
      <c r="D12902" t="s">
        <v>125237</v>
      </c>
      <c r="E12902" t="str">
        <f t="shared" si="201"/>
        <v>22111 - AMIFOP</v>
      </c>
      <c r="F12902" t="s">
        <v>707</v>
      </c>
      <c r="G12902" t="s">
        <v>125236</v>
      </c>
      <c r="H12902" t="s">
        <v>125235</v>
      </c>
      <c r="I12902" t="s">
        <v>36478</v>
      </c>
      <c r="J12902" t="s">
        <v>123637</v>
      </c>
      <c r="K12902" t="s">
        <v>208</v>
      </c>
      <c r="L12902" t="s">
        <v>125234</v>
      </c>
      <c r="N12902" t="s">
        <v>208</v>
      </c>
      <c r="O12902" t="s">
        <v>476</v>
      </c>
      <c r="P12902" t="s">
        <v>476</v>
      </c>
    </row>
    <row r="12903" spans="1:16">
      <c r="A12903" s="484" t="s">
        <v>39570</v>
      </c>
      <c r="B12903" s="485" t="s">
        <v>39569</v>
      </c>
      <c r="C12903" t="s">
        <v>39568</v>
      </c>
      <c r="D12903" t="s">
        <v>39567</v>
      </c>
      <c r="E12903" t="str">
        <f t="shared" si="201"/>
        <v>563316 - MFR BRAS SUR MEUSE</v>
      </c>
      <c r="F12903" t="s">
        <v>39566</v>
      </c>
      <c r="G12903" t="s">
        <v>39565</v>
      </c>
      <c r="I12903" t="s">
        <v>39564</v>
      </c>
      <c r="J12903" t="s">
        <v>39563</v>
      </c>
      <c r="K12903" t="s">
        <v>208</v>
      </c>
      <c r="L12903" t="s">
        <v>39562</v>
      </c>
      <c r="N12903" t="s">
        <v>207</v>
      </c>
      <c r="O12903" t="s">
        <v>476</v>
      </c>
      <c r="P12903" t="s">
        <v>476</v>
      </c>
    </row>
    <row r="12904" spans="1:16">
      <c r="A12904" s="484" t="s">
        <v>40000</v>
      </c>
      <c r="B12904" s="485" t="s">
        <v>39999</v>
      </c>
      <c r="C12904" t="s">
        <v>39998</v>
      </c>
      <c r="D12904" t="s">
        <v>39997</v>
      </c>
      <c r="E12904" t="str">
        <f t="shared" si="201"/>
        <v>344412 - MFR COMMERCY</v>
      </c>
      <c r="F12904" t="s">
        <v>3131</v>
      </c>
      <c r="G12904" t="s">
        <v>39996</v>
      </c>
      <c r="H12904" t="s">
        <v>39995</v>
      </c>
      <c r="I12904" t="s">
        <v>39994</v>
      </c>
      <c r="J12904" t="s">
        <v>39993</v>
      </c>
      <c r="K12904" t="s">
        <v>208</v>
      </c>
      <c r="L12904" t="s">
        <v>39992</v>
      </c>
      <c r="N12904" t="s">
        <v>208</v>
      </c>
      <c r="O12904" t="s">
        <v>476</v>
      </c>
      <c r="P12904" t="s">
        <v>476</v>
      </c>
    </row>
    <row r="12905" spans="1:16">
      <c r="A12905" s="484" t="s">
        <v>39767</v>
      </c>
      <c r="B12905" s="485" t="s">
        <v>39766</v>
      </c>
      <c r="C12905" t="s">
        <v>39765</v>
      </c>
      <c r="D12905" t="s">
        <v>39764</v>
      </c>
      <c r="E12905" t="str">
        <f t="shared" si="201"/>
        <v>487200 - MFR BULGNEVILLE</v>
      </c>
      <c r="F12905" t="s">
        <v>1710</v>
      </c>
      <c r="G12905" t="s">
        <v>39763</v>
      </c>
      <c r="I12905" t="s">
        <v>39762</v>
      </c>
      <c r="J12905" t="s">
        <v>39761</v>
      </c>
      <c r="K12905" t="s">
        <v>208</v>
      </c>
      <c r="L12905" t="s">
        <v>39760</v>
      </c>
      <c r="N12905" t="s">
        <v>208</v>
      </c>
      <c r="O12905" t="s">
        <v>476</v>
      </c>
      <c r="P12905" t="s">
        <v>476</v>
      </c>
    </row>
    <row r="12906" spans="1:16">
      <c r="A12906" s="484" t="s">
        <v>73389</v>
      </c>
      <c r="B12906" s="485" t="s">
        <v>73388</v>
      </c>
      <c r="C12906" t="s">
        <v>73387</v>
      </c>
      <c r="D12906" t="s">
        <v>73386</v>
      </c>
      <c r="E12906" t="str">
        <f t="shared" si="201"/>
        <v>550760 - FOL 88 EPINAL</v>
      </c>
      <c r="F12906" t="s">
        <v>1568</v>
      </c>
      <c r="G12906" t="s">
        <v>73385</v>
      </c>
      <c r="I12906" t="s">
        <v>33126</v>
      </c>
      <c r="J12906" t="s">
        <v>73384</v>
      </c>
      <c r="K12906" t="s">
        <v>208</v>
      </c>
      <c r="L12906" t="s">
        <v>73383</v>
      </c>
      <c r="N12906" t="s">
        <v>208</v>
      </c>
      <c r="O12906" t="s">
        <v>476</v>
      </c>
      <c r="P12906" t="s">
        <v>476</v>
      </c>
    </row>
    <row r="12907" spans="1:16">
      <c r="A12907" s="484" t="s">
        <v>39166</v>
      </c>
      <c r="B12907" s="485" t="s">
        <v>39165</v>
      </c>
      <c r="C12907" t="s">
        <v>39164</v>
      </c>
      <c r="D12907" t="s">
        <v>39163</v>
      </c>
      <c r="E12907" t="str">
        <f t="shared" si="201"/>
        <v>590216 - MFR HADOL</v>
      </c>
      <c r="F12907" t="s">
        <v>6006</v>
      </c>
      <c r="G12907" t="s">
        <v>39162</v>
      </c>
      <c r="I12907" t="s">
        <v>39161</v>
      </c>
      <c r="J12907" t="s">
        <v>39160</v>
      </c>
      <c r="K12907" t="s">
        <v>208</v>
      </c>
      <c r="L12907" t="s">
        <v>39159</v>
      </c>
      <c r="N12907" t="s">
        <v>207</v>
      </c>
      <c r="O12907" t="s">
        <v>476</v>
      </c>
      <c r="P12907" t="s">
        <v>476</v>
      </c>
    </row>
    <row r="12908" spans="1:16">
      <c r="A12908" s="484" t="s">
        <v>121983</v>
      </c>
      <c r="B12908" s="485" t="s">
        <v>121982</v>
      </c>
      <c r="C12908" t="s">
        <v>121981</v>
      </c>
      <c r="D12908" t="s">
        <v>121980</v>
      </c>
      <c r="E12908" t="str">
        <f t="shared" si="201"/>
        <v>344849 - LP LA PROVIDENCE</v>
      </c>
      <c r="F12908" t="s">
        <v>1352</v>
      </c>
      <c r="G12908" t="s">
        <v>121979</v>
      </c>
      <c r="I12908" t="s">
        <v>121978</v>
      </c>
      <c r="J12908" t="s">
        <v>121977</v>
      </c>
      <c r="K12908" t="s">
        <v>208</v>
      </c>
      <c r="L12908" t="s">
        <v>121976</v>
      </c>
      <c r="N12908" t="s">
        <v>208</v>
      </c>
      <c r="O12908" t="s">
        <v>476</v>
      </c>
      <c r="P12908" t="s">
        <v>476</v>
      </c>
    </row>
    <row r="12909" spans="1:16">
      <c r="A12909" s="484" t="s">
        <v>39042</v>
      </c>
      <c r="B12909" s="485" t="s">
        <v>39041</v>
      </c>
      <c r="C12909" t="s">
        <v>39040</v>
      </c>
      <c r="D12909" t="s">
        <v>39039</v>
      </c>
      <c r="E12909" t="str">
        <f t="shared" si="201"/>
        <v>465460 - MFR LES QUATRE VENTS RAMONCHAMP</v>
      </c>
      <c r="F12909" t="s">
        <v>1710</v>
      </c>
      <c r="G12909" t="s">
        <v>39038</v>
      </c>
      <c r="H12909" t="s">
        <v>39037</v>
      </c>
      <c r="I12909" t="s">
        <v>39036</v>
      </c>
      <c r="J12909" t="s">
        <v>39035</v>
      </c>
      <c r="K12909" t="s">
        <v>208</v>
      </c>
      <c r="L12909" t="s">
        <v>39034</v>
      </c>
      <c r="N12909" t="s">
        <v>208</v>
      </c>
      <c r="O12909" t="s">
        <v>476</v>
      </c>
      <c r="P12909" t="s">
        <v>476</v>
      </c>
    </row>
    <row r="12910" spans="1:16">
      <c r="A12910" s="484" t="s">
        <v>107053</v>
      </c>
      <c r="B12910" s="485" t="s">
        <v>107052</v>
      </c>
      <c r="C12910" t="s">
        <v>107051</v>
      </c>
      <c r="D12910" t="s">
        <v>107050</v>
      </c>
      <c r="E12910" t="str">
        <f t="shared" si="201"/>
        <v>24960 - CFPH</v>
      </c>
      <c r="F12910" t="s">
        <v>1504</v>
      </c>
      <c r="G12910" t="s">
        <v>107049</v>
      </c>
      <c r="I12910" t="s">
        <v>107048</v>
      </c>
      <c r="J12910" t="s">
        <v>107047</v>
      </c>
      <c r="K12910" t="s">
        <v>208</v>
      </c>
      <c r="L12910" t="s">
        <v>107046</v>
      </c>
      <c r="N12910" t="s">
        <v>207</v>
      </c>
      <c r="O12910" t="s">
        <v>476</v>
      </c>
      <c r="P12910" t="s">
        <v>476</v>
      </c>
    </row>
    <row r="12911" spans="1:16">
      <c r="A12911" s="484" t="s">
        <v>122599</v>
      </c>
      <c r="B12911" s="485" t="s">
        <v>122598</v>
      </c>
      <c r="C12911" t="s">
        <v>122597</v>
      </c>
      <c r="D12911" t="s">
        <v>122596</v>
      </c>
      <c r="E12911" t="str">
        <f t="shared" si="201"/>
        <v>507921 - MFR SAULXURES SUR MOSELOTTE</v>
      </c>
      <c r="F12911" t="s">
        <v>9038</v>
      </c>
      <c r="G12911" t="s">
        <v>122595</v>
      </c>
      <c r="H12911" t="s">
        <v>122594</v>
      </c>
      <c r="I12911" t="s">
        <v>97998</v>
      </c>
      <c r="J12911" t="s">
        <v>122593</v>
      </c>
      <c r="K12911" t="s">
        <v>208</v>
      </c>
      <c r="L12911" t="s">
        <v>122592</v>
      </c>
      <c r="N12911" t="s">
        <v>207</v>
      </c>
      <c r="O12911" t="s">
        <v>476</v>
      </c>
      <c r="P12911" t="s">
        <v>476</v>
      </c>
    </row>
    <row r="12912" spans="1:16">
      <c r="A12912" s="484" t="s">
        <v>31849</v>
      </c>
      <c r="B12912" s="485" t="s">
        <v>31848</v>
      </c>
      <c r="C12912" t="s">
        <v>31847</v>
      </c>
      <c r="D12912" t="s">
        <v>31846</v>
      </c>
      <c r="E12912" t="str">
        <f t="shared" si="201"/>
        <v>498580 - AREP AULNOYE AYMERIES</v>
      </c>
      <c r="F12912" t="s">
        <v>1848</v>
      </c>
      <c r="G12912" t="s">
        <v>31845</v>
      </c>
      <c r="I12912" t="s">
        <v>31844</v>
      </c>
      <c r="J12912" t="s">
        <v>31843</v>
      </c>
      <c r="K12912" t="s">
        <v>208</v>
      </c>
      <c r="L12912" t="s">
        <v>31842</v>
      </c>
      <c r="N12912" t="s">
        <v>208</v>
      </c>
      <c r="O12912" t="s">
        <v>476</v>
      </c>
      <c r="P12912" t="s">
        <v>476</v>
      </c>
    </row>
    <row r="12913" spans="1:16">
      <c r="A12913" s="484" t="s">
        <v>120862</v>
      </c>
      <c r="B12913" s="485" t="s">
        <v>120861</v>
      </c>
      <c r="C12913" t="s">
        <v>120860</v>
      </c>
      <c r="D12913" t="s">
        <v>120859</v>
      </c>
      <c r="E12913" t="str">
        <f t="shared" si="201"/>
        <v>501013 - AREP  BAILLEUL</v>
      </c>
      <c r="F12913" t="s">
        <v>120858</v>
      </c>
      <c r="G12913" t="s">
        <v>120857</v>
      </c>
      <c r="I12913" t="s">
        <v>77551</v>
      </c>
      <c r="J12913" t="s">
        <v>120856</v>
      </c>
      <c r="K12913" t="s">
        <v>208</v>
      </c>
      <c r="L12913" t="s">
        <v>120855</v>
      </c>
      <c r="N12913" t="s">
        <v>208</v>
      </c>
      <c r="O12913" t="s">
        <v>476</v>
      </c>
      <c r="P12913" t="s">
        <v>476</v>
      </c>
    </row>
    <row r="12914" spans="1:16">
      <c r="A12914" s="484" t="s">
        <v>31716</v>
      </c>
      <c r="B12914" s="485" t="s">
        <v>31715</v>
      </c>
      <c r="C12914" t="s">
        <v>31714</v>
      </c>
      <c r="D12914" t="s">
        <v>31713</v>
      </c>
      <c r="E12914" t="str">
        <f t="shared" si="201"/>
        <v>563006 - AREPST LUC</v>
      </c>
      <c r="F12914" t="s">
        <v>2524</v>
      </c>
      <c r="G12914" t="s">
        <v>31712</v>
      </c>
      <c r="H12914" t="s">
        <v>31711</v>
      </c>
      <c r="I12914" t="s">
        <v>17050</v>
      </c>
      <c r="J12914" t="s">
        <v>31710</v>
      </c>
      <c r="K12914" t="s">
        <v>208</v>
      </c>
      <c r="L12914" t="s">
        <v>31709</v>
      </c>
      <c r="N12914" t="s">
        <v>208</v>
      </c>
      <c r="O12914" t="s">
        <v>476</v>
      </c>
      <c r="P12914" t="s">
        <v>476</v>
      </c>
    </row>
    <row r="12915" spans="1:16">
      <c r="A12915" s="484" t="s">
        <v>121724</v>
      </c>
      <c r="B12915" s="485" t="s">
        <v>121723</v>
      </c>
      <c r="C12915" t="s">
        <v>121722</v>
      </c>
      <c r="D12915" t="s">
        <v>121721</v>
      </c>
      <c r="E12915" t="str">
        <f t="shared" si="201"/>
        <v>494010 - AFPI DUNKERQUE</v>
      </c>
      <c r="F12915" t="s">
        <v>8706</v>
      </c>
      <c r="G12915" t="s">
        <v>63619</v>
      </c>
      <c r="H12915" t="s">
        <v>121720</v>
      </c>
      <c r="I12915" t="s">
        <v>4228</v>
      </c>
      <c r="J12915" t="s">
        <v>121719</v>
      </c>
      <c r="K12915" t="s">
        <v>208</v>
      </c>
      <c r="L12915" t="s">
        <v>121718</v>
      </c>
      <c r="N12915" t="s">
        <v>208</v>
      </c>
      <c r="O12915" t="s">
        <v>476</v>
      </c>
      <c r="P12915" t="s">
        <v>476</v>
      </c>
    </row>
    <row r="12916" spans="1:16">
      <c r="A12916" s="484" t="s">
        <v>55754</v>
      </c>
      <c r="B12916" s="485" t="s">
        <v>55753</v>
      </c>
      <c r="C12916" t="s">
        <v>55752</v>
      </c>
      <c r="D12916" t="s">
        <v>55751</v>
      </c>
      <c r="E12916" t="str">
        <f t="shared" si="201"/>
        <v>118072 - CFPPA GENECH</v>
      </c>
      <c r="F12916" t="s">
        <v>1352</v>
      </c>
      <c r="G12916" t="s">
        <v>55750</v>
      </c>
      <c r="I12916" t="s">
        <v>55749</v>
      </c>
      <c r="J12916" t="s">
        <v>55748</v>
      </c>
      <c r="K12916" t="s">
        <v>208</v>
      </c>
      <c r="L12916" t="s">
        <v>55747</v>
      </c>
      <c r="N12916" t="s">
        <v>207</v>
      </c>
      <c r="O12916" t="s">
        <v>476</v>
      </c>
      <c r="P12916" t="s">
        <v>476</v>
      </c>
    </row>
    <row r="12917" spans="1:16">
      <c r="A12917" s="484" t="s">
        <v>40171</v>
      </c>
      <c r="B12917" s="485" t="s">
        <v>40170</v>
      </c>
      <c r="C12917" t="s">
        <v>40162</v>
      </c>
      <c r="D12917" t="s">
        <v>40169</v>
      </c>
      <c r="E12917" t="str">
        <f t="shared" si="201"/>
        <v>684600 - MFR  LE CATEAU CAMBRESIS</v>
      </c>
      <c r="F12917" t="s">
        <v>19530</v>
      </c>
      <c r="G12917" t="s">
        <v>40168</v>
      </c>
      <c r="I12917" t="s">
        <v>40167</v>
      </c>
      <c r="J12917" t="s">
        <v>40166</v>
      </c>
      <c r="K12917" t="s">
        <v>208</v>
      </c>
      <c r="L12917" t="s">
        <v>40165</v>
      </c>
      <c r="N12917" t="s">
        <v>207</v>
      </c>
      <c r="O12917" t="s">
        <v>476</v>
      </c>
      <c r="P12917" t="s">
        <v>476</v>
      </c>
    </row>
    <row r="12918" spans="1:16">
      <c r="A12918" s="484" t="s">
        <v>53154</v>
      </c>
      <c r="B12918" s="485" t="s">
        <v>53153</v>
      </c>
      <c r="C12918" t="s">
        <v>53152</v>
      </c>
      <c r="D12918" t="s">
        <v>53151</v>
      </c>
      <c r="E12918" t="str">
        <f t="shared" si="201"/>
        <v>460278 - IPL</v>
      </c>
      <c r="F12918" t="s">
        <v>1086</v>
      </c>
      <c r="G12918" t="s">
        <v>53150</v>
      </c>
      <c r="I12918" t="s">
        <v>1814</v>
      </c>
      <c r="J12918" t="s">
        <v>53149</v>
      </c>
      <c r="K12918" t="s">
        <v>208</v>
      </c>
      <c r="L12918" t="s">
        <v>53148</v>
      </c>
      <c r="N12918" t="s">
        <v>208</v>
      </c>
      <c r="O12918" t="s">
        <v>476</v>
      </c>
      <c r="P12918" t="s">
        <v>476</v>
      </c>
    </row>
    <row r="12919" spans="1:16">
      <c r="A12919" s="484" t="s">
        <v>100029</v>
      </c>
      <c r="B12919" s="485" t="s">
        <v>100028</v>
      </c>
      <c r="C12919" t="s">
        <v>100027</v>
      </c>
      <c r="D12919" t="s">
        <v>100026</v>
      </c>
      <c r="E12919" t="str">
        <f t="shared" si="201"/>
        <v>142591 - CENTRE OSCAR LAMBRET</v>
      </c>
      <c r="F12919" t="s">
        <v>3072</v>
      </c>
      <c r="G12919" t="s">
        <v>100025</v>
      </c>
      <c r="H12919" t="s">
        <v>100024</v>
      </c>
      <c r="I12919" t="s">
        <v>1814</v>
      </c>
      <c r="J12919" t="s">
        <v>100023</v>
      </c>
      <c r="K12919" t="s">
        <v>100022</v>
      </c>
      <c r="L12919" t="s">
        <v>100021</v>
      </c>
      <c r="N12919" t="s">
        <v>208</v>
      </c>
      <c r="O12919" t="s">
        <v>476</v>
      </c>
      <c r="P12919" t="s">
        <v>476</v>
      </c>
    </row>
    <row r="12920" spans="1:16">
      <c r="A12920" s="484" t="s">
        <v>124113</v>
      </c>
      <c r="B12920" s="485" t="s">
        <v>124112</v>
      </c>
      <c r="C12920" t="s">
        <v>124111</v>
      </c>
      <c r="D12920" t="s">
        <v>124111</v>
      </c>
      <c r="E12920" t="str">
        <f t="shared" si="201"/>
        <v>131027 - ASSOCIATION AMBROISE PARE</v>
      </c>
      <c r="F12920" t="s">
        <v>1817</v>
      </c>
      <c r="G12920" t="s">
        <v>124110</v>
      </c>
      <c r="H12920" t="s">
        <v>93610</v>
      </c>
      <c r="I12920" t="s">
        <v>1814</v>
      </c>
      <c r="J12920" t="s">
        <v>124109</v>
      </c>
      <c r="K12920" t="s">
        <v>208</v>
      </c>
      <c r="L12920" t="s">
        <v>124108</v>
      </c>
      <c r="N12920" t="s">
        <v>208</v>
      </c>
      <c r="O12920" t="s">
        <v>476</v>
      </c>
      <c r="P12920" t="s">
        <v>476</v>
      </c>
    </row>
    <row r="12921" spans="1:16">
      <c r="A12921" s="484" t="s">
        <v>16638</v>
      </c>
      <c r="B12921" s="485" t="s">
        <v>16637</v>
      </c>
      <c r="C12921" t="s">
        <v>16636</v>
      </c>
      <c r="D12921" t="s">
        <v>16635</v>
      </c>
      <c r="E12921" t="str">
        <f t="shared" si="201"/>
        <v>493764 - SKEMA BUSINESS SCHOOL VALBONNE</v>
      </c>
      <c r="F12921" t="s">
        <v>831</v>
      </c>
      <c r="G12921" t="s">
        <v>16634</v>
      </c>
      <c r="H12921" t="s">
        <v>16633</v>
      </c>
      <c r="I12921" t="s">
        <v>14440</v>
      </c>
      <c r="J12921" t="s">
        <v>16632</v>
      </c>
      <c r="K12921" t="s">
        <v>208</v>
      </c>
      <c r="L12921" t="s">
        <v>16631</v>
      </c>
      <c r="N12921" t="s">
        <v>208</v>
      </c>
      <c r="O12921" t="s">
        <v>476</v>
      </c>
      <c r="P12921" t="s">
        <v>476</v>
      </c>
    </row>
    <row r="12922" spans="1:16">
      <c r="A12922" s="484" t="s">
        <v>57100</v>
      </c>
      <c r="B12922" s="485" t="s">
        <v>57099</v>
      </c>
      <c r="C12922" t="s">
        <v>57098</v>
      </c>
      <c r="D12922" t="s">
        <v>57097</v>
      </c>
      <c r="E12922" t="str">
        <f t="shared" si="201"/>
        <v>14382 - ICAM</v>
      </c>
      <c r="F12922" t="s">
        <v>1086</v>
      </c>
      <c r="G12922" t="s">
        <v>57096</v>
      </c>
      <c r="I12922" t="s">
        <v>1814</v>
      </c>
      <c r="J12922" t="s">
        <v>57095</v>
      </c>
      <c r="K12922" t="s">
        <v>208</v>
      </c>
      <c r="L12922" t="s">
        <v>57094</v>
      </c>
      <c r="N12922" t="s">
        <v>208</v>
      </c>
      <c r="O12922" t="s">
        <v>476</v>
      </c>
      <c r="P12922" t="s">
        <v>476</v>
      </c>
    </row>
    <row r="12923" spans="1:16">
      <c r="A12923" s="484" t="s">
        <v>64088</v>
      </c>
      <c r="B12923" s="485" t="s">
        <v>64087</v>
      </c>
      <c r="C12923" t="s">
        <v>64086</v>
      </c>
      <c r="D12923" t="s">
        <v>64086</v>
      </c>
      <c r="E12923" t="str">
        <f t="shared" si="201"/>
        <v>537913 - GROUPE HEI ISA ISEN</v>
      </c>
      <c r="F12923" t="s">
        <v>7547</v>
      </c>
      <c r="G12923" t="s">
        <v>64085</v>
      </c>
      <c r="I12923" t="s">
        <v>1814</v>
      </c>
      <c r="J12923" t="s">
        <v>64084</v>
      </c>
      <c r="K12923" t="s">
        <v>208</v>
      </c>
      <c r="L12923" t="s">
        <v>64083</v>
      </c>
      <c r="N12923" t="s">
        <v>208</v>
      </c>
      <c r="O12923" t="s">
        <v>476</v>
      </c>
      <c r="P12923" t="s">
        <v>476</v>
      </c>
    </row>
    <row r="12924" spans="1:16">
      <c r="A12924" s="484" t="s">
        <v>54841</v>
      </c>
      <c r="B12924" s="485" t="s">
        <v>54840</v>
      </c>
      <c r="C12924" t="s">
        <v>54839</v>
      </c>
      <c r="D12924" t="s">
        <v>54838</v>
      </c>
      <c r="E12924" t="str">
        <f t="shared" si="201"/>
        <v>682718 - IESEG</v>
      </c>
      <c r="F12924" t="s">
        <v>7936</v>
      </c>
      <c r="G12924" t="s">
        <v>54837</v>
      </c>
      <c r="I12924" t="s">
        <v>1814</v>
      </c>
      <c r="J12924" t="s">
        <v>54836</v>
      </c>
      <c r="K12924" t="s">
        <v>208</v>
      </c>
      <c r="L12924" t="s">
        <v>54835</v>
      </c>
      <c r="N12924" t="s">
        <v>208</v>
      </c>
      <c r="O12924" t="s">
        <v>476</v>
      </c>
      <c r="P12924" t="s">
        <v>476</v>
      </c>
    </row>
    <row r="12925" spans="1:16">
      <c r="A12925" s="484" t="s">
        <v>84585</v>
      </c>
      <c r="B12925" s="485" t="s">
        <v>84584</v>
      </c>
      <c r="C12925" t="s">
        <v>84583</v>
      </c>
      <c r="D12925" t="s">
        <v>84582</v>
      </c>
      <c r="E12925" t="str">
        <f t="shared" si="201"/>
        <v>531145 - EDHEC ROUBAIX</v>
      </c>
      <c r="F12925" t="s">
        <v>9712</v>
      </c>
      <c r="G12925" t="s">
        <v>84581</v>
      </c>
      <c r="H12925" t="s">
        <v>84580</v>
      </c>
      <c r="I12925" t="s">
        <v>3098</v>
      </c>
      <c r="J12925" t="s">
        <v>84579</v>
      </c>
      <c r="K12925" t="s">
        <v>208</v>
      </c>
      <c r="L12925" t="s">
        <v>84578</v>
      </c>
      <c r="N12925" t="s">
        <v>208</v>
      </c>
      <c r="O12925" t="s">
        <v>476</v>
      </c>
      <c r="P12925" t="s">
        <v>476</v>
      </c>
    </row>
    <row r="12926" spans="1:16">
      <c r="A12926" s="484" t="s">
        <v>124695</v>
      </c>
      <c r="B12926" s="485" t="s">
        <v>124694</v>
      </c>
      <c r="C12926" t="s">
        <v>124693</v>
      </c>
      <c r="D12926" t="s">
        <v>124692</v>
      </c>
      <c r="E12926" t="str">
        <f t="shared" si="201"/>
        <v>74500 - ARCPP</v>
      </c>
      <c r="F12926" t="s">
        <v>1952</v>
      </c>
      <c r="G12926" t="s">
        <v>124691</v>
      </c>
      <c r="H12926" t="s">
        <v>124690</v>
      </c>
      <c r="I12926" t="s">
        <v>1148</v>
      </c>
      <c r="J12926" t="s">
        <v>124689</v>
      </c>
      <c r="K12926" t="s">
        <v>124688</v>
      </c>
      <c r="L12926" t="s">
        <v>124687</v>
      </c>
      <c r="N12926" t="s">
        <v>207</v>
      </c>
      <c r="O12926" t="s">
        <v>476</v>
      </c>
      <c r="P12926" t="s">
        <v>476</v>
      </c>
    </row>
    <row r="12927" spans="1:16">
      <c r="A12927" s="484" t="s">
        <v>43430</v>
      </c>
      <c r="B12927" s="485" t="s">
        <v>43429</v>
      </c>
      <c r="C12927" t="s">
        <v>43428</v>
      </c>
      <c r="D12927" t="s">
        <v>43428</v>
      </c>
      <c r="E12927" t="str">
        <f t="shared" si="201"/>
        <v>459100 - LES PERES DE FAMILLE DE L'ECOLE OZANAM AREP</v>
      </c>
      <c r="F12927" t="s">
        <v>28517</v>
      </c>
      <c r="G12927" t="s">
        <v>43427</v>
      </c>
      <c r="I12927" t="s">
        <v>1814</v>
      </c>
      <c r="K12927" t="s">
        <v>208</v>
      </c>
      <c r="L12927" t="s">
        <v>43426</v>
      </c>
      <c r="N12927" t="s">
        <v>208</v>
      </c>
      <c r="O12927" t="s">
        <v>476</v>
      </c>
      <c r="P12927" t="s">
        <v>476</v>
      </c>
    </row>
    <row r="12928" spans="1:16">
      <c r="A12928" s="484" t="s">
        <v>99629</v>
      </c>
      <c r="B12928" s="485" t="s">
        <v>99628</v>
      </c>
      <c r="C12928" t="s">
        <v>99627</v>
      </c>
      <c r="D12928" t="s">
        <v>99626</v>
      </c>
      <c r="E12928" t="str">
        <f t="shared" si="201"/>
        <v>115332 - CRFPE</v>
      </c>
      <c r="F12928" t="s">
        <v>1568</v>
      </c>
      <c r="G12928" t="s">
        <v>99625</v>
      </c>
      <c r="I12928" t="s">
        <v>1814</v>
      </c>
      <c r="J12928" t="s">
        <v>99624</v>
      </c>
      <c r="K12928" t="s">
        <v>208</v>
      </c>
      <c r="L12928" t="s">
        <v>99623</v>
      </c>
      <c r="N12928" t="s">
        <v>208</v>
      </c>
      <c r="O12928" t="s">
        <v>476</v>
      </c>
      <c r="P12928" t="s">
        <v>476</v>
      </c>
    </row>
    <row r="12929" spans="1:16">
      <c r="A12929" s="484" t="s">
        <v>42571</v>
      </c>
      <c r="B12929" s="485" t="s">
        <v>42570</v>
      </c>
      <c r="C12929" t="s">
        <v>42569</v>
      </c>
      <c r="D12929" t="s">
        <v>42568</v>
      </c>
      <c r="E12929" t="str">
        <f t="shared" si="201"/>
        <v>521723 - LIGUE NORD-PDC DE FOOTBALL</v>
      </c>
      <c r="F12929" t="s">
        <v>2572</v>
      </c>
      <c r="G12929" t="s">
        <v>42567</v>
      </c>
      <c r="H12929" t="s">
        <v>42566</v>
      </c>
      <c r="I12929" t="s">
        <v>1148</v>
      </c>
      <c r="K12929" t="s">
        <v>208</v>
      </c>
      <c r="L12929" t="s">
        <v>42565</v>
      </c>
      <c r="N12929" t="s">
        <v>208</v>
      </c>
      <c r="O12929" t="s">
        <v>476</v>
      </c>
      <c r="P12929" t="s">
        <v>476</v>
      </c>
    </row>
    <row r="12930" spans="1:16">
      <c r="A12930" s="484" t="s">
        <v>55347</v>
      </c>
      <c r="B12930" s="485" t="s">
        <v>55346</v>
      </c>
      <c r="C12930" t="s">
        <v>55345</v>
      </c>
      <c r="D12930" t="s">
        <v>55344</v>
      </c>
      <c r="E12930" t="str">
        <f t="shared" ref="E12930:E12993" si="202">_xlfn.CONCAT(L12930," - ",D12930)</f>
        <v>104152 - ISTNF</v>
      </c>
      <c r="F12930" t="s">
        <v>9112</v>
      </c>
      <c r="G12930" t="s">
        <v>55343</v>
      </c>
      <c r="H12930" t="s">
        <v>11986</v>
      </c>
      <c r="I12930" t="s">
        <v>3214</v>
      </c>
      <c r="J12930" t="s">
        <v>55342</v>
      </c>
      <c r="K12930" t="s">
        <v>55341</v>
      </c>
      <c r="L12930" t="s">
        <v>55340</v>
      </c>
      <c r="N12930" t="s">
        <v>208</v>
      </c>
      <c r="O12930" t="s">
        <v>476</v>
      </c>
      <c r="P12930" t="s">
        <v>476</v>
      </c>
    </row>
    <row r="12931" spans="1:16">
      <c r="A12931" s="484" t="s">
        <v>6996</v>
      </c>
      <c r="B12931" s="485" t="s">
        <v>6995</v>
      </c>
      <c r="C12931" t="s">
        <v>6994</v>
      </c>
      <c r="D12931" t="s">
        <v>6993</v>
      </c>
      <c r="E12931" t="str">
        <f t="shared" si="202"/>
        <v>109022 - URIOPSS NPDC LILLE</v>
      </c>
      <c r="F12931" t="s">
        <v>1817</v>
      </c>
      <c r="G12931" t="s">
        <v>6992</v>
      </c>
      <c r="H12931" t="s">
        <v>6991</v>
      </c>
      <c r="I12931" t="s">
        <v>1814</v>
      </c>
      <c r="J12931" t="s">
        <v>6990</v>
      </c>
      <c r="K12931" t="s">
        <v>6989</v>
      </c>
      <c r="L12931" t="s">
        <v>6988</v>
      </c>
      <c r="N12931" t="s">
        <v>208</v>
      </c>
      <c r="O12931" t="s">
        <v>476</v>
      </c>
      <c r="P12931" t="s">
        <v>476</v>
      </c>
    </row>
    <row r="12932" spans="1:16">
      <c r="A12932" s="484" t="s">
        <v>72774</v>
      </c>
      <c r="B12932" s="485" t="s">
        <v>72773</v>
      </c>
      <c r="C12932" t="s">
        <v>72772</v>
      </c>
      <c r="D12932" t="s">
        <v>72771</v>
      </c>
      <c r="E12932" t="str">
        <f t="shared" si="202"/>
        <v>529126 - FREDON NORD PAS DE CALAIS LOOS EN GOHELLE</v>
      </c>
      <c r="F12932" t="s">
        <v>1077</v>
      </c>
      <c r="G12932" t="s">
        <v>72770</v>
      </c>
      <c r="H12932" t="s">
        <v>72769</v>
      </c>
      <c r="I12932" t="s">
        <v>72768</v>
      </c>
      <c r="J12932" t="s">
        <v>72767</v>
      </c>
      <c r="K12932" t="s">
        <v>208</v>
      </c>
      <c r="L12932" t="s">
        <v>72766</v>
      </c>
      <c r="N12932" t="s">
        <v>208</v>
      </c>
      <c r="O12932" t="s">
        <v>476</v>
      </c>
      <c r="P12932" t="s">
        <v>476</v>
      </c>
    </row>
    <row r="12933" spans="1:16">
      <c r="A12933" s="484" t="s">
        <v>89745</v>
      </c>
      <c r="B12933" s="485" t="s">
        <v>89738</v>
      </c>
      <c r="C12933" t="s">
        <v>89744</v>
      </c>
      <c r="D12933" t="s">
        <v>89743</v>
      </c>
      <c r="E12933" t="str">
        <f t="shared" si="202"/>
        <v>648966 - CREFO VALENCIENNES</v>
      </c>
      <c r="F12933" t="s">
        <v>10231</v>
      </c>
      <c r="G12933" t="s">
        <v>89742</v>
      </c>
      <c r="I12933" t="s">
        <v>991</v>
      </c>
      <c r="J12933" t="s">
        <v>89741</v>
      </c>
      <c r="K12933" t="s">
        <v>208</v>
      </c>
      <c r="L12933" t="s">
        <v>89740</v>
      </c>
      <c r="N12933" t="s">
        <v>208</v>
      </c>
      <c r="O12933" t="s">
        <v>476</v>
      </c>
      <c r="P12933" t="s">
        <v>476</v>
      </c>
    </row>
    <row r="12934" spans="1:16">
      <c r="A12934" s="484" t="s">
        <v>99846</v>
      </c>
      <c r="B12934" s="485" t="s">
        <v>89738</v>
      </c>
      <c r="C12934" t="s">
        <v>99845</v>
      </c>
      <c r="D12934" t="s">
        <v>99844</v>
      </c>
      <c r="E12934" t="str">
        <f t="shared" si="202"/>
        <v>28903 - CREFO VILLENEUVE D ASCQ</v>
      </c>
      <c r="F12934" t="s">
        <v>1568</v>
      </c>
      <c r="G12934" t="s">
        <v>99843</v>
      </c>
      <c r="H12934" t="s">
        <v>99842</v>
      </c>
      <c r="I12934" t="s">
        <v>1148</v>
      </c>
      <c r="J12934" t="s">
        <v>99841</v>
      </c>
      <c r="K12934" t="s">
        <v>99840</v>
      </c>
      <c r="L12934" t="s">
        <v>99839</v>
      </c>
      <c r="N12934" t="s">
        <v>208</v>
      </c>
      <c r="O12934" t="s">
        <v>476</v>
      </c>
      <c r="P12934" t="s">
        <v>476</v>
      </c>
    </row>
    <row r="12935" spans="1:16">
      <c r="A12935" s="484" t="s">
        <v>96041</v>
      </c>
      <c r="B12935" s="485" t="s">
        <v>89738</v>
      </c>
      <c r="C12935" t="s">
        <v>96040</v>
      </c>
      <c r="D12935" t="s">
        <v>96040</v>
      </c>
      <c r="E12935" t="str">
        <f t="shared" si="202"/>
        <v>601767 - CIBC DOUAISIS CAMBRESIS - CREFO DOUAI</v>
      </c>
      <c r="F12935" t="s">
        <v>2524</v>
      </c>
      <c r="G12935" t="s">
        <v>96039</v>
      </c>
      <c r="H12935" t="s">
        <v>74529</v>
      </c>
      <c r="I12935" t="s">
        <v>2389</v>
      </c>
      <c r="J12935" t="s">
        <v>96038</v>
      </c>
      <c r="K12935" t="s">
        <v>208</v>
      </c>
      <c r="L12935" t="s">
        <v>96037</v>
      </c>
      <c r="N12935" t="s">
        <v>208</v>
      </c>
      <c r="O12935" t="s">
        <v>476</v>
      </c>
      <c r="P12935" t="s">
        <v>476</v>
      </c>
    </row>
    <row r="12936" spans="1:16">
      <c r="A12936" s="484" t="s">
        <v>89739</v>
      </c>
      <c r="B12936" s="485" t="s">
        <v>89738</v>
      </c>
      <c r="C12936" t="s">
        <v>89737</v>
      </c>
      <c r="D12936" t="s">
        <v>89736</v>
      </c>
      <c r="E12936" t="str">
        <f t="shared" si="202"/>
        <v>667110 - CREFO LILLE</v>
      </c>
      <c r="F12936" t="s">
        <v>28436</v>
      </c>
      <c r="G12936" t="s">
        <v>89735</v>
      </c>
      <c r="I12936" t="s">
        <v>1814</v>
      </c>
      <c r="J12936" t="s">
        <v>89734</v>
      </c>
      <c r="K12936" t="s">
        <v>208</v>
      </c>
      <c r="L12936" t="s">
        <v>89733</v>
      </c>
      <c r="N12936" t="s">
        <v>207</v>
      </c>
      <c r="O12936" t="s">
        <v>476</v>
      </c>
      <c r="P12936" t="s">
        <v>476</v>
      </c>
    </row>
    <row r="12937" spans="1:16">
      <c r="A12937" s="484" t="s">
        <v>30791</v>
      </c>
      <c r="B12937" s="485" t="s">
        <v>30790</v>
      </c>
      <c r="C12937" t="s">
        <v>30789</v>
      </c>
      <c r="D12937" t="s">
        <v>30788</v>
      </c>
      <c r="E12937" t="str">
        <f t="shared" si="202"/>
        <v>685320 - ORGANISME GESTION DES LYCEES CATHOLIQUES DE LOOS</v>
      </c>
      <c r="F12937" t="s">
        <v>1978</v>
      </c>
      <c r="G12937" t="s">
        <v>30787</v>
      </c>
      <c r="H12937" t="s">
        <v>30786</v>
      </c>
      <c r="I12937" t="s">
        <v>3214</v>
      </c>
      <c r="J12937" t="s">
        <v>30785</v>
      </c>
      <c r="K12937" t="s">
        <v>208</v>
      </c>
      <c r="L12937" t="s">
        <v>30784</v>
      </c>
      <c r="N12937" t="s">
        <v>208</v>
      </c>
      <c r="O12937" t="s">
        <v>476</v>
      </c>
      <c r="P12937" t="s">
        <v>476</v>
      </c>
    </row>
    <row r="12938" spans="1:16">
      <c r="A12938" s="484" t="s">
        <v>65792</v>
      </c>
      <c r="B12938" s="485" t="s">
        <v>65791</v>
      </c>
      <c r="C12938" t="s">
        <v>65790</v>
      </c>
      <c r="D12938" t="s">
        <v>65789</v>
      </c>
      <c r="E12938" t="str">
        <f t="shared" si="202"/>
        <v>655867 - GPE SCOLAIRE NOTRE DAME DE LA PROVIDENCE ORCHIES</v>
      </c>
      <c r="F12938" t="s">
        <v>44247</v>
      </c>
      <c r="G12938" t="s">
        <v>65788</v>
      </c>
      <c r="I12938" t="s">
        <v>19171</v>
      </c>
      <c r="J12938" t="s">
        <v>65787</v>
      </c>
      <c r="K12938" t="s">
        <v>208</v>
      </c>
      <c r="L12938" t="s">
        <v>65786</v>
      </c>
      <c r="N12938" t="s">
        <v>208</v>
      </c>
      <c r="O12938" t="s">
        <v>476</v>
      </c>
      <c r="P12938" t="s">
        <v>476</v>
      </c>
    </row>
    <row r="12939" spans="1:16">
      <c r="A12939" s="484" t="s">
        <v>7215</v>
      </c>
      <c r="B12939" s="485" t="s">
        <v>7214</v>
      </c>
      <c r="C12939" t="s">
        <v>7213</v>
      </c>
      <c r="D12939" t="s">
        <v>7212</v>
      </c>
      <c r="E12939" t="str">
        <f t="shared" si="202"/>
        <v>470170 - UNCCAS</v>
      </c>
      <c r="F12939" t="s">
        <v>4979</v>
      </c>
      <c r="G12939" t="s">
        <v>7211</v>
      </c>
      <c r="I12939" t="s">
        <v>626</v>
      </c>
      <c r="J12939" t="s">
        <v>7210</v>
      </c>
      <c r="K12939" t="s">
        <v>208</v>
      </c>
      <c r="L12939" t="s">
        <v>7209</v>
      </c>
      <c r="N12939" t="s">
        <v>208</v>
      </c>
      <c r="O12939" t="s">
        <v>476</v>
      </c>
      <c r="P12939" t="s">
        <v>476</v>
      </c>
    </row>
    <row r="12940" spans="1:16">
      <c r="A12940" s="484" t="s">
        <v>18929</v>
      </c>
      <c r="B12940" s="485" t="s">
        <v>18928</v>
      </c>
      <c r="C12940" t="s">
        <v>18927</v>
      </c>
      <c r="D12940" t="s">
        <v>18926</v>
      </c>
      <c r="E12940" t="str">
        <f t="shared" si="202"/>
        <v>573139 - SICMBE</v>
      </c>
      <c r="F12940" t="s">
        <v>1077</v>
      </c>
      <c r="G12940" t="s">
        <v>18925</v>
      </c>
      <c r="I12940" t="s">
        <v>991</v>
      </c>
      <c r="J12940" t="s">
        <v>18924</v>
      </c>
      <c r="K12940" t="s">
        <v>208</v>
      </c>
      <c r="L12940" t="s">
        <v>18923</v>
      </c>
      <c r="N12940" t="s">
        <v>208</v>
      </c>
      <c r="O12940" t="s">
        <v>476</v>
      </c>
      <c r="P12940" t="s">
        <v>476</v>
      </c>
    </row>
    <row r="12941" spans="1:16">
      <c r="A12941" s="484" t="s">
        <v>31807</v>
      </c>
      <c r="B12941" s="485" t="s">
        <v>31806</v>
      </c>
      <c r="C12941" t="s">
        <v>31805</v>
      </c>
      <c r="D12941" t="s">
        <v>31804</v>
      </c>
      <c r="E12941" t="str">
        <f t="shared" si="202"/>
        <v>521176 - AREP LA SAGESSE</v>
      </c>
      <c r="F12941" t="s">
        <v>1077</v>
      </c>
      <c r="G12941" t="s">
        <v>31803</v>
      </c>
      <c r="H12941" t="s">
        <v>31802</v>
      </c>
      <c r="I12941" t="s">
        <v>991</v>
      </c>
      <c r="J12941" t="s">
        <v>31801</v>
      </c>
      <c r="K12941" t="s">
        <v>208</v>
      </c>
      <c r="L12941" t="s">
        <v>31800</v>
      </c>
      <c r="N12941" t="s">
        <v>208</v>
      </c>
      <c r="O12941" t="s">
        <v>476</v>
      </c>
      <c r="P12941" t="s">
        <v>476</v>
      </c>
    </row>
    <row r="12942" spans="1:16">
      <c r="A12942" s="484" t="s">
        <v>119481</v>
      </c>
      <c r="B12942" s="485" t="s">
        <v>119473</v>
      </c>
      <c r="C12942" t="s">
        <v>119472</v>
      </c>
      <c r="D12942" t="s">
        <v>119480</v>
      </c>
      <c r="E12942" t="str">
        <f t="shared" si="202"/>
        <v>519352 - A-3PM ECOLE DE KINESITHERAPIE</v>
      </c>
      <c r="F12942" t="s">
        <v>1077</v>
      </c>
      <c r="G12942" t="s">
        <v>119470</v>
      </c>
      <c r="H12942" t="s">
        <v>101634</v>
      </c>
      <c r="I12942" t="s">
        <v>54173</v>
      </c>
      <c r="J12942" t="s">
        <v>119469</v>
      </c>
      <c r="K12942" t="s">
        <v>208</v>
      </c>
      <c r="L12942" t="s">
        <v>119479</v>
      </c>
      <c r="N12942" t="s">
        <v>208</v>
      </c>
      <c r="O12942" t="s">
        <v>476</v>
      </c>
      <c r="P12942" t="s">
        <v>476</v>
      </c>
    </row>
    <row r="12943" spans="1:16">
      <c r="A12943" s="484" t="s">
        <v>119478</v>
      </c>
      <c r="B12943" s="485" t="s">
        <v>119473</v>
      </c>
      <c r="C12943" t="s">
        <v>119472</v>
      </c>
      <c r="D12943" t="s">
        <v>119477</v>
      </c>
      <c r="E12943" t="str">
        <f t="shared" si="202"/>
        <v>132974 - A-3PM ECOLE D'ERGOTHERAPIE</v>
      </c>
      <c r="F12943" t="s">
        <v>1077</v>
      </c>
      <c r="G12943" t="s">
        <v>119470</v>
      </c>
      <c r="H12943" t="s">
        <v>101634</v>
      </c>
      <c r="I12943" t="s">
        <v>54173</v>
      </c>
      <c r="J12943" t="s">
        <v>119476</v>
      </c>
      <c r="K12943" t="s">
        <v>208</v>
      </c>
      <c r="L12943" t="s">
        <v>119475</v>
      </c>
      <c r="N12943" t="s">
        <v>208</v>
      </c>
      <c r="O12943" t="s">
        <v>476</v>
      </c>
      <c r="P12943" t="s">
        <v>476</v>
      </c>
    </row>
    <row r="12944" spans="1:16">
      <c r="A12944" s="484" t="s">
        <v>119474</v>
      </c>
      <c r="B12944" s="485" t="s">
        <v>119473</v>
      </c>
      <c r="C12944" t="s">
        <v>119472</v>
      </c>
      <c r="D12944" t="s">
        <v>119471</v>
      </c>
      <c r="E12944" t="str">
        <f t="shared" si="202"/>
        <v>561642 - A-3PM SIEGE</v>
      </c>
      <c r="F12944" t="s">
        <v>16262</v>
      </c>
      <c r="G12944" t="s">
        <v>119470</v>
      </c>
      <c r="I12944" t="s">
        <v>54173</v>
      </c>
      <c r="J12944" t="s">
        <v>119469</v>
      </c>
      <c r="K12944" t="s">
        <v>208</v>
      </c>
      <c r="L12944" t="s">
        <v>119468</v>
      </c>
      <c r="N12944" t="s">
        <v>208</v>
      </c>
      <c r="O12944" t="s">
        <v>476</v>
      </c>
      <c r="P12944" t="s">
        <v>476</v>
      </c>
    </row>
    <row r="12945" spans="1:16">
      <c r="A12945" s="484" t="s">
        <v>11916</v>
      </c>
      <c r="B12945" s="485" t="s">
        <v>11915</v>
      </c>
      <c r="C12945" t="s">
        <v>11914</v>
      </c>
      <c r="D12945" t="s">
        <v>11913</v>
      </c>
      <c r="E12945" t="str">
        <f t="shared" si="202"/>
        <v>521085 - AREP COULOGNE FORMATION</v>
      </c>
      <c r="F12945" t="s">
        <v>11895</v>
      </c>
      <c r="G12945" t="s">
        <v>11912</v>
      </c>
      <c r="H12945" t="s">
        <v>11911</v>
      </c>
      <c r="I12945" t="s">
        <v>11910</v>
      </c>
      <c r="J12945" t="s">
        <v>11909</v>
      </c>
      <c r="K12945" t="s">
        <v>208</v>
      </c>
      <c r="L12945" t="s">
        <v>11908</v>
      </c>
      <c r="N12945" t="s">
        <v>208</v>
      </c>
      <c r="O12945" t="s">
        <v>476</v>
      </c>
      <c r="P12945" t="s">
        <v>476</v>
      </c>
    </row>
    <row r="12946" spans="1:16">
      <c r="A12946" s="484" t="s">
        <v>123310</v>
      </c>
      <c r="B12946" s="485" t="s">
        <v>123309</v>
      </c>
      <c r="C12946" t="s">
        <v>123308</v>
      </c>
      <c r="D12946" t="s">
        <v>123307</v>
      </c>
      <c r="E12946" t="str">
        <f t="shared" si="202"/>
        <v>321849 - AREP BOULOGNE</v>
      </c>
      <c r="F12946" t="s">
        <v>831</v>
      </c>
      <c r="G12946" t="s">
        <v>123306</v>
      </c>
      <c r="H12946" t="s">
        <v>123305</v>
      </c>
      <c r="I12946" t="s">
        <v>123304</v>
      </c>
      <c r="J12946" t="s">
        <v>123303</v>
      </c>
      <c r="K12946" t="s">
        <v>208</v>
      </c>
      <c r="L12946" t="s">
        <v>123302</v>
      </c>
      <c r="N12946" t="s">
        <v>208</v>
      </c>
      <c r="O12946" t="s">
        <v>476</v>
      </c>
      <c r="P12946" t="s">
        <v>476</v>
      </c>
    </row>
    <row r="12947" spans="1:16">
      <c r="A12947" s="484" t="s">
        <v>41423</v>
      </c>
      <c r="B12947" s="485" t="s">
        <v>41422</v>
      </c>
      <c r="C12947" t="s">
        <v>41421</v>
      </c>
      <c r="D12947" t="s">
        <v>41420</v>
      </c>
      <c r="E12947" t="str">
        <f t="shared" si="202"/>
        <v>627057 - LEAP DE SAVY-BERLETTE</v>
      </c>
      <c r="F12947" t="s">
        <v>21240</v>
      </c>
      <c r="G12947" t="s">
        <v>41419</v>
      </c>
      <c r="I12947" t="s">
        <v>28434</v>
      </c>
      <c r="K12947" t="s">
        <v>208</v>
      </c>
      <c r="L12947" t="s">
        <v>41418</v>
      </c>
      <c r="N12947" t="s">
        <v>208</v>
      </c>
      <c r="O12947" t="s">
        <v>476</v>
      </c>
      <c r="P12947" t="s">
        <v>476</v>
      </c>
    </row>
    <row r="12948" spans="1:16">
      <c r="A12948" s="484" t="s">
        <v>9415</v>
      </c>
      <c r="B12948" s="485" t="s">
        <v>9414</v>
      </c>
      <c r="C12948" t="s">
        <v>9413</v>
      </c>
      <c r="D12948" t="s">
        <v>9412</v>
      </c>
      <c r="E12948" t="str">
        <f t="shared" si="202"/>
        <v>346767 - TORT</v>
      </c>
      <c r="F12948" t="s">
        <v>707</v>
      </c>
      <c r="G12948" t="s">
        <v>9411</v>
      </c>
      <c r="I12948" t="s">
        <v>9410</v>
      </c>
      <c r="J12948" t="s">
        <v>9409</v>
      </c>
      <c r="K12948" t="s">
        <v>208</v>
      </c>
      <c r="L12948" t="s">
        <v>9408</v>
      </c>
      <c r="N12948" t="s">
        <v>208</v>
      </c>
      <c r="O12948" t="s">
        <v>476</v>
      </c>
      <c r="P12948" t="s">
        <v>476</v>
      </c>
    </row>
    <row r="12949" spans="1:16">
      <c r="A12949" s="484" t="s">
        <v>93119</v>
      </c>
      <c r="B12949" s="485" t="s">
        <v>93118</v>
      </c>
      <c r="C12949" t="s">
        <v>93117</v>
      </c>
      <c r="D12949" t="s">
        <v>93117</v>
      </c>
      <c r="E12949" t="str">
        <f t="shared" si="202"/>
        <v>334509 - COMMUNICATION ET ENTREPRISE</v>
      </c>
      <c r="F12949" t="s">
        <v>39171</v>
      </c>
      <c r="G12949" t="s">
        <v>93116</v>
      </c>
      <c r="I12949" t="s">
        <v>626</v>
      </c>
      <c r="J12949" t="s">
        <v>93115</v>
      </c>
      <c r="K12949" t="s">
        <v>208</v>
      </c>
      <c r="L12949" t="s">
        <v>93114</v>
      </c>
      <c r="N12949" t="s">
        <v>208</v>
      </c>
      <c r="O12949" t="s">
        <v>476</v>
      </c>
      <c r="P12949" t="s">
        <v>476</v>
      </c>
    </row>
    <row r="12950" spans="1:16">
      <c r="A12950" s="484" t="s">
        <v>96799</v>
      </c>
      <c r="B12950" s="485" t="s">
        <v>96798</v>
      </c>
      <c r="C12950" t="s">
        <v>96797</v>
      </c>
      <c r="D12950" t="s">
        <v>96796</v>
      </c>
      <c r="E12950" t="str">
        <f t="shared" si="202"/>
        <v>508196 - CSFIF</v>
      </c>
      <c r="F12950" t="s">
        <v>707</v>
      </c>
      <c r="G12950" t="s">
        <v>96795</v>
      </c>
      <c r="I12950" t="s">
        <v>7052</v>
      </c>
      <c r="J12950" t="s">
        <v>96794</v>
      </c>
      <c r="K12950" t="s">
        <v>208</v>
      </c>
      <c r="L12950" t="s">
        <v>96793</v>
      </c>
      <c r="N12950" t="s">
        <v>208</v>
      </c>
      <c r="O12950" t="s">
        <v>476</v>
      </c>
      <c r="P12950" t="s">
        <v>476</v>
      </c>
    </row>
    <row r="12951" spans="1:16">
      <c r="A12951" s="484" t="s">
        <v>119349</v>
      </c>
      <c r="B12951" s="485" t="s">
        <v>119348</v>
      </c>
      <c r="C12951" t="s">
        <v>119347</v>
      </c>
      <c r="D12951" t="s">
        <v>119346</v>
      </c>
      <c r="E12951" t="str">
        <f t="shared" si="202"/>
        <v>3463 - APASP</v>
      </c>
      <c r="F12951" t="s">
        <v>24635</v>
      </c>
      <c r="G12951" t="s">
        <v>119345</v>
      </c>
      <c r="I12951" t="s">
        <v>626</v>
      </c>
      <c r="J12951" t="s">
        <v>119344</v>
      </c>
      <c r="K12951" t="s">
        <v>208</v>
      </c>
      <c r="L12951" t="s">
        <v>119343</v>
      </c>
      <c r="N12951" t="s">
        <v>208</v>
      </c>
      <c r="O12951" t="s">
        <v>476</v>
      </c>
      <c r="P12951" t="s">
        <v>476</v>
      </c>
    </row>
    <row r="12952" spans="1:16">
      <c r="A12952" s="484" t="s">
        <v>56533</v>
      </c>
      <c r="B12952" s="485" t="s">
        <v>56532</v>
      </c>
      <c r="C12952" t="s">
        <v>56531</v>
      </c>
      <c r="D12952" t="s">
        <v>56530</v>
      </c>
      <c r="E12952" t="str">
        <f t="shared" si="202"/>
        <v>504002 - IFPASS</v>
      </c>
      <c r="F12952" t="s">
        <v>56529</v>
      </c>
      <c r="G12952" t="s">
        <v>56528</v>
      </c>
      <c r="I12952" t="s">
        <v>1042</v>
      </c>
      <c r="J12952" t="s">
        <v>56527</v>
      </c>
      <c r="K12952" t="s">
        <v>208</v>
      </c>
      <c r="L12952" t="s">
        <v>56526</v>
      </c>
      <c r="N12952" t="s">
        <v>208</v>
      </c>
      <c r="O12952" t="s">
        <v>476</v>
      </c>
      <c r="P12952" t="s">
        <v>476</v>
      </c>
    </row>
    <row r="12953" spans="1:16">
      <c r="A12953" s="484" t="s">
        <v>122791</v>
      </c>
      <c r="B12953" s="485" t="s">
        <v>122790</v>
      </c>
      <c r="C12953" t="s">
        <v>122789</v>
      </c>
      <c r="D12953" t="s">
        <v>122788</v>
      </c>
      <c r="E12953" t="str">
        <f t="shared" si="202"/>
        <v>28782 - ABF</v>
      </c>
      <c r="F12953" t="s">
        <v>30288</v>
      </c>
      <c r="G12953" t="s">
        <v>122787</v>
      </c>
      <c r="I12953" t="s">
        <v>3346</v>
      </c>
      <c r="J12953" t="s">
        <v>122786</v>
      </c>
      <c r="K12953" t="s">
        <v>208</v>
      </c>
      <c r="L12953" t="s">
        <v>122785</v>
      </c>
      <c r="N12953" t="s">
        <v>208</v>
      </c>
      <c r="O12953" t="s">
        <v>476</v>
      </c>
      <c r="P12953" t="s">
        <v>476</v>
      </c>
    </row>
    <row r="12954" spans="1:16">
      <c r="A12954" s="484" t="s">
        <v>7164</v>
      </c>
      <c r="B12954" s="485" t="s">
        <v>7163</v>
      </c>
      <c r="C12954" t="s">
        <v>7162</v>
      </c>
      <c r="D12954" t="s">
        <v>7161</v>
      </c>
      <c r="E12954" t="str">
        <f t="shared" si="202"/>
        <v>90141 - UNPPD</v>
      </c>
      <c r="F12954" t="s">
        <v>4979</v>
      </c>
      <c r="G12954" t="s">
        <v>7160</v>
      </c>
      <c r="I12954" t="s">
        <v>7159</v>
      </c>
      <c r="J12954" t="s">
        <v>7158</v>
      </c>
      <c r="K12954" t="s">
        <v>208</v>
      </c>
      <c r="L12954" t="s">
        <v>7157</v>
      </c>
      <c r="N12954" t="s">
        <v>208</v>
      </c>
      <c r="O12954" t="s">
        <v>476</v>
      </c>
      <c r="P12954" t="s">
        <v>476</v>
      </c>
    </row>
    <row r="12955" spans="1:16">
      <c r="A12955" s="484" t="s">
        <v>11757</v>
      </c>
      <c r="B12955" s="485" t="s">
        <v>11756</v>
      </c>
      <c r="C12955" t="s">
        <v>11755</v>
      </c>
      <c r="D12955" t="s">
        <v>11754</v>
      </c>
      <c r="E12955" t="str">
        <f t="shared" si="202"/>
        <v>424341 - SNOF</v>
      </c>
      <c r="F12955" t="s">
        <v>11753</v>
      </c>
      <c r="G12955" t="s">
        <v>11752</v>
      </c>
      <c r="I12955" t="s">
        <v>7815</v>
      </c>
      <c r="J12955" t="s">
        <v>11751</v>
      </c>
      <c r="K12955" t="s">
        <v>11750</v>
      </c>
      <c r="L12955" t="s">
        <v>11749</v>
      </c>
      <c r="N12955" t="s">
        <v>208</v>
      </c>
      <c r="O12955" t="s">
        <v>476</v>
      </c>
      <c r="P12955" t="s">
        <v>476</v>
      </c>
    </row>
    <row r="12956" spans="1:16">
      <c r="A12956" s="484" t="s">
        <v>69791</v>
      </c>
      <c r="B12956" s="485" t="s">
        <v>69790</v>
      </c>
      <c r="C12956" t="s">
        <v>69789</v>
      </c>
      <c r="D12956" t="s">
        <v>69788</v>
      </c>
      <c r="E12956" t="str">
        <f t="shared" si="202"/>
        <v>37291 - FORMAPELEC</v>
      </c>
      <c r="F12956" t="s">
        <v>36112</v>
      </c>
      <c r="G12956" t="s">
        <v>69787</v>
      </c>
      <c r="I12956" t="s">
        <v>15790</v>
      </c>
      <c r="J12956" t="s">
        <v>69786</v>
      </c>
      <c r="K12956" t="s">
        <v>208</v>
      </c>
      <c r="L12956" t="s">
        <v>69785</v>
      </c>
      <c r="N12956" t="s">
        <v>208</v>
      </c>
      <c r="O12956" t="s">
        <v>476</v>
      </c>
      <c r="P12956" t="s">
        <v>476</v>
      </c>
    </row>
    <row r="12957" spans="1:16">
      <c r="A12957" s="484" t="s">
        <v>56949</v>
      </c>
      <c r="B12957" s="485" t="s">
        <v>56948</v>
      </c>
      <c r="C12957" t="s">
        <v>56947</v>
      </c>
      <c r="D12957" t="s">
        <v>56946</v>
      </c>
      <c r="E12957" t="str">
        <f t="shared" si="202"/>
        <v>156176 - INSTITUT CURIE</v>
      </c>
      <c r="F12957" t="s">
        <v>6232</v>
      </c>
      <c r="G12957" t="s">
        <v>56945</v>
      </c>
      <c r="I12957" t="s">
        <v>5289</v>
      </c>
      <c r="J12957" t="s">
        <v>56944</v>
      </c>
      <c r="K12957" t="s">
        <v>56943</v>
      </c>
      <c r="L12957" t="s">
        <v>56942</v>
      </c>
      <c r="N12957" t="s">
        <v>208</v>
      </c>
      <c r="O12957" t="s">
        <v>476</v>
      </c>
      <c r="P12957" t="s">
        <v>476</v>
      </c>
    </row>
    <row r="12958" spans="1:16">
      <c r="A12958" s="484" t="s">
        <v>14810</v>
      </c>
      <c r="B12958" s="485" t="s">
        <v>14809</v>
      </c>
      <c r="C12958" t="s">
        <v>14808</v>
      </c>
      <c r="D12958" t="s">
        <v>14807</v>
      </c>
      <c r="E12958" t="str">
        <f t="shared" si="202"/>
        <v>217906 - SPP PARIS</v>
      </c>
      <c r="F12958" t="s">
        <v>8653</v>
      </c>
      <c r="G12958" t="s">
        <v>14806</v>
      </c>
      <c r="I12958" t="s">
        <v>626</v>
      </c>
      <c r="J12958" t="s">
        <v>14805</v>
      </c>
      <c r="K12958" t="s">
        <v>208</v>
      </c>
      <c r="L12958" t="s">
        <v>14804</v>
      </c>
      <c r="N12958" t="s">
        <v>208</v>
      </c>
      <c r="O12958" t="s">
        <v>476</v>
      </c>
      <c r="P12958" t="s">
        <v>476</v>
      </c>
    </row>
    <row r="12959" spans="1:16">
      <c r="A12959" s="484" t="s">
        <v>14779</v>
      </c>
      <c r="B12959" s="485" t="s">
        <v>14778</v>
      </c>
      <c r="C12959" t="s">
        <v>14777</v>
      </c>
      <c r="D12959" t="s">
        <v>14776</v>
      </c>
      <c r="E12959" t="str">
        <f t="shared" si="202"/>
        <v>462354 - SSHA ISA</v>
      </c>
      <c r="F12959" t="s">
        <v>519</v>
      </c>
      <c r="G12959" t="s">
        <v>14775</v>
      </c>
      <c r="I12959" t="s">
        <v>626</v>
      </c>
      <c r="J12959" t="s">
        <v>14774</v>
      </c>
      <c r="K12959" t="s">
        <v>14773</v>
      </c>
      <c r="L12959" t="s">
        <v>14772</v>
      </c>
      <c r="N12959" t="s">
        <v>208</v>
      </c>
      <c r="O12959" t="s">
        <v>476</v>
      </c>
      <c r="P12959" t="s">
        <v>476</v>
      </c>
    </row>
    <row r="12960" spans="1:16">
      <c r="A12960" s="484" t="s">
        <v>15202</v>
      </c>
      <c r="B12960" s="485" t="s">
        <v>15201</v>
      </c>
      <c r="C12960" t="s">
        <v>15200</v>
      </c>
      <c r="D12960" t="s">
        <v>15199</v>
      </c>
      <c r="E12960" t="str">
        <f t="shared" si="202"/>
        <v>213822 - SFM</v>
      </c>
      <c r="F12960" t="s">
        <v>15198</v>
      </c>
      <c r="G12960" t="s">
        <v>15197</v>
      </c>
      <c r="I12960" t="s">
        <v>626</v>
      </c>
      <c r="K12960" t="s">
        <v>208</v>
      </c>
      <c r="L12960" t="s">
        <v>15196</v>
      </c>
      <c r="N12960" t="s">
        <v>208</v>
      </c>
      <c r="O12960" t="s">
        <v>476</v>
      </c>
      <c r="P12960" t="s">
        <v>476</v>
      </c>
    </row>
    <row r="12961" spans="1:16">
      <c r="A12961" s="484" t="s">
        <v>119364</v>
      </c>
      <c r="B12961" s="485" t="s">
        <v>119363</v>
      </c>
      <c r="C12961" t="s">
        <v>119362</v>
      </c>
      <c r="D12961" t="s">
        <v>119361</v>
      </c>
      <c r="E12961" t="str">
        <f t="shared" si="202"/>
        <v>547906 - ARES FORMATION</v>
      </c>
      <c r="F12961" t="s">
        <v>5026</v>
      </c>
      <c r="G12961" t="s">
        <v>119360</v>
      </c>
      <c r="I12961" t="s">
        <v>4951</v>
      </c>
      <c r="J12961" t="s">
        <v>119359</v>
      </c>
      <c r="K12961" t="s">
        <v>208</v>
      </c>
      <c r="L12961" t="s">
        <v>119358</v>
      </c>
      <c r="N12961" t="s">
        <v>208</v>
      </c>
      <c r="O12961" t="s">
        <v>476</v>
      </c>
      <c r="P12961" t="s">
        <v>476</v>
      </c>
    </row>
    <row r="12962" spans="1:16">
      <c r="A12962" s="484" t="s">
        <v>122434</v>
      </c>
      <c r="B12962" s="485" t="s">
        <v>122433</v>
      </c>
      <c r="C12962" t="s">
        <v>122432</v>
      </c>
      <c r="D12962" t="s">
        <v>122431</v>
      </c>
      <c r="E12962" t="str">
        <f t="shared" si="202"/>
        <v>3682 - ADBS</v>
      </c>
      <c r="F12962" t="s">
        <v>3609</v>
      </c>
      <c r="G12962" t="s">
        <v>122430</v>
      </c>
      <c r="I12962" t="s">
        <v>8273</v>
      </c>
      <c r="J12962" t="s">
        <v>122429</v>
      </c>
      <c r="K12962" t="s">
        <v>208</v>
      </c>
      <c r="L12962" t="s">
        <v>122428</v>
      </c>
      <c r="N12962" t="s">
        <v>208</v>
      </c>
      <c r="O12962" t="s">
        <v>476</v>
      </c>
      <c r="P12962" t="s">
        <v>476</v>
      </c>
    </row>
    <row r="12963" spans="1:16">
      <c r="A12963" s="484" t="s">
        <v>118185</v>
      </c>
      <c r="B12963" s="485" t="s">
        <v>118184</v>
      </c>
      <c r="C12963" t="s">
        <v>118183</v>
      </c>
      <c r="D12963" t="s">
        <v>118183</v>
      </c>
      <c r="E12963" t="str">
        <f t="shared" si="202"/>
        <v>657645 - ASSOCIATION UNIVERSITAIRE D'ODONTOLOGIE GARANCIERE</v>
      </c>
      <c r="F12963" t="s">
        <v>23047</v>
      </c>
      <c r="I12963" t="s">
        <v>626</v>
      </c>
      <c r="K12963" t="s">
        <v>208</v>
      </c>
      <c r="L12963" t="s">
        <v>118182</v>
      </c>
      <c r="N12963" t="s">
        <v>208</v>
      </c>
      <c r="O12963" t="s">
        <v>476</v>
      </c>
      <c r="P12963" t="s">
        <v>476</v>
      </c>
    </row>
    <row r="12964" spans="1:16">
      <c r="A12964" s="484" t="s">
        <v>57068</v>
      </c>
      <c r="B12964" s="485" t="s">
        <v>57067</v>
      </c>
      <c r="C12964" t="s">
        <v>57066</v>
      </c>
      <c r="D12964" t="s">
        <v>57065</v>
      </c>
      <c r="E12964" t="str">
        <f t="shared" si="202"/>
        <v>238764 - ICP</v>
      </c>
      <c r="F12964" t="s">
        <v>3909</v>
      </c>
      <c r="G12964" t="s">
        <v>57064</v>
      </c>
      <c r="I12964" t="s">
        <v>3120</v>
      </c>
      <c r="J12964" t="s">
        <v>57063</v>
      </c>
      <c r="K12964" t="s">
        <v>208</v>
      </c>
      <c r="L12964" t="s">
        <v>57062</v>
      </c>
      <c r="N12964" t="s">
        <v>208</v>
      </c>
      <c r="O12964" t="s">
        <v>476</v>
      </c>
      <c r="P12964" t="s">
        <v>476</v>
      </c>
    </row>
    <row r="12965" spans="1:16">
      <c r="A12965" s="484" t="s">
        <v>120889</v>
      </c>
      <c r="B12965" s="485" t="s">
        <v>120888</v>
      </c>
      <c r="C12965" t="s">
        <v>120887</v>
      </c>
      <c r="D12965" t="s">
        <v>120886</v>
      </c>
      <c r="E12965" t="str">
        <f t="shared" si="202"/>
        <v>673882 - ISEP EDOUARD BRANLY PARIS</v>
      </c>
      <c r="F12965" t="s">
        <v>111912</v>
      </c>
      <c r="G12965" t="s">
        <v>120885</v>
      </c>
      <c r="I12965" t="s">
        <v>626</v>
      </c>
      <c r="J12965" t="s">
        <v>120884</v>
      </c>
      <c r="K12965" t="s">
        <v>208</v>
      </c>
      <c r="L12965" t="s">
        <v>120883</v>
      </c>
      <c r="N12965" t="s">
        <v>208</v>
      </c>
      <c r="O12965" t="s">
        <v>476</v>
      </c>
      <c r="P12965" t="s">
        <v>476</v>
      </c>
    </row>
    <row r="12966" spans="1:16">
      <c r="A12966" s="484" t="s">
        <v>50537</v>
      </c>
      <c r="B12966" s="485" t="s">
        <v>50536</v>
      </c>
      <c r="C12966" t="s">
        <v>50535</v>
      </c>
      <c r="D12966" t="s">
        <v>50534</v>
      </c>
      <c r="E12966" t="str">
        <f t="shared" si="202"/>
        <v>545855 - IPAG BUSINESS SCHOOL PARIS 6EME</v>
      </c>
      <c r="F12966" t="s">
        <v>15198</v>
      </c>
      <c r="G12966" t="s">
        <v>50533</v>
      </c>
      <c r="I12966" t="s">
        <v>626</v>
      </c>
      <c r="J12966" t="s">
        <v>50532</v>
      </c>
      <c r="K12966" t="s">
        <v>208</v>
      </c>
      <c r="L12966" t="s">
        <v>50531</v>
      </c>
      <c r="N12966" t="s">
        <v>208</v>
      </c>
      <c r="O12966" t="s">
        <v>476</v>
      </c>
      <c r="P12966" t="s">
        <v>476</v>
      </c>
    </row>
    <row r="12967" spans="1:16">
      <c r="A12967" s="484" t="s">
        <v>125831</v>
      </c>
      <c r="B12967" s="485" t="s">
        <v>125830</v>
      </c>
      <c r="C12967" t="s">
        <v>125829</v>
      </c>
      <c r="D12967" t="s">
        <v>125828</v>
      </c>
      <c r="E12967" t="str">
        <f t="shared" si="202"/>
        <v>115563 - AEFPP</v>
      </c>
      <c r="F12967" t="s">
        <v>7547</v>
      </c>
      <c r="G12967" t="s">
        <v>125827</v>
      </c>
      <c r="I12967" t="s">
        <v>626</v>
      </c>
      <c r="J12967" t="s">
        <v>125826</v>
      </c>
      <c r="K12967" t="s">
        <v>208</v>
      </c>
      <c r="L12967" t="s">
        <v>125825</v>
      </c>
      <c r="N12967" t="s">
        <v>208</v>
      </c>
      <c r="O12967" t="s">
        <v>476</v>
      </c>
      <c r="P12967" t="s">
        <v>476</v>
      </c>
    </row>
    <row r="12968" spans="1:16">
      <c r="A12968" s="484" t="s">
        <v>110066</v>
      </c>
      <c r="B12968" s="485" t="s">
        <v>110065</v>
      </c>
      <c r="C12968" t="s">
        <v>110064</v>
      </c>
      <c r="D12968" t="s">
        <v>110063</v>
      </c>
      <c r="E12968" t="str">
        <f t="shared" si="202"/>
        <v>566391 - CARCADO SAISSEVAL LET</v>
      </c>
      <c r="F12968" t="s">
        <v>15198</v>
      </c>
      <c r="G12968" t="s">
        <v>110062</v>
      </c>
      <c r="H12968" t="s">
        <v>110061</v>
      </c>
      <c r="I12968" t="s">
        <v>626</v>
      </c>
      <c r="J12968" t="s">
        <v>110060</v>
      </c>
      <c r="K12968" t="s">
        <v>208</v>
      </c>
      <c r="L12968" t="s">
        <v>110059</v>
      </c>
      <c r="N12968" t="s">
        <v>208</v>
      </c>
      <c r="O12968" t="s">
        <v>476</v>
      </c>
      <c r="P12968" t="s">
        <v>476</v>
      </c>
    </row>
    <row r="12969" spans="1:16">
      <c r="A12969" s="484" t="s">
        <v>85072</v>
      </c>
      <c r="B12969" s="485" t="s">
        <v>85071</v>
      </c>
      <c r="C12969" t="s">
        <v>85070</v>
      </c>
      <c r="D12969" t="s">
        <v>85069</v>
      </c>
      <c r="E12969" t="str">
        <f t="shared" si="202"/>
        <v>491020 - EBD</v>
      </c>
      <c r="F12969" t="s">
        <v>1513</v>
      </c>
      <c r="G12969" t="s">
        <v>57064</v>
      </c>
      <c r="I12969" t="s">
        <v>3120</v>
      </c>
      <c r="J12969" t="s">
        <v>85068</v>
      </c>
      <c r="K12969" t="s">
        <v>208</v>
      </c>
      <c r="L12969" t="s">
        <v>85067</v>
      </c>
      <c r="N12969" t="s">
        <v>208</v>
      </c>
      <c r="O12969" t="s">
        <v>476</v>
      </c>
      <c r="P12969" t="s">
        <v>476</v>
      </c>
    </row>
    <row r="12970" spans="1:16">
      <c r="A12970" s="484" t="s">
        <v>83314</v>
      </c>
      <c r="B12970" s="485" t="s">
        <v>83291</v>
      </c>
      <c r="C12970" t="s">
        <v>83313</v>
      </c>
      <c r="D12970" t="s">
        <v>83312</v>
      </c>
      <c r="E12970" t="str">
        <f t="shared" si="202"/>
        <v>4236 - EPSS PARIS 6EME</v>
      </c>
      <c r="F12970" t="s">
        <v>707</v>
      </c>
      <c r="G12970" t="s">
        <v>83311</v>
      </c>
      <c r="I12970" t="s">
        <v>3120</v>
      </c>
      <c r="J12970" t="s">
        <v>83310</v>
      </c>
      <c r="K12970" t="s">
        <v>208</v>
      </c>
      <c r="L12970" t="s">
        <v>83309</v>
      </c>
      <c r="N12970" t="s">
        <v>208</v>
      </c>
      <c r="O12970" t="s">
        <v>476</v>
      </c>
      <c r="P12970" t="s">
        <v>476</v>
      </c>
    </row>
    <row r="12971" spans="1:16">
      <c r="A12971" s="484" t="s">
        <v>83292</v>
      </c>
      <c r="B12971" s="485" t="s">
        <v>83291</v>
      </c>
      <c r="C12971" t="s">
        <v>83290</v>
      </c>
      <c r="D12971" t="s">
        <v>83289</v>
      </c>
      <c r="E12971" t="str">
        <f t="shared" si="202"/>
        <v>544346 - EPSS CERGY</v>
      </c>
      <c r="F12971" t="s">
        <v>15030</v>
      </c>
      <c r="G12971" t="s">
        <v>83288</v>
      </c>
      <c r="I12971" t="s">
        <v>16304</v>
      </c>
      <c r="J12971" t="s">
        <v>83287</v>
      </c>
      <c r="K12971" t="s">
        <v>208</v>
      </c>
      <c r="L12971" t="s">
        <v>83286</v>
      </c>
      <c r="N12971" t="s">
        <v>208</v>
      </c>
      <c r="O12971" t="s">
        <v>476</v>
      </c>
      <c r="P12971" t="s">
        <v>476</v>
      </c>
    </row>
    <row r="12972" spans="1:16">
      <c r="A12972" s="484" t="s">
        <v>82913</v>
      </c>
      <c r="B12972" s="485" t="s">
        <v>82912</v>
      </c>
      <c r="C12972" t="s">
        <v>82911</v>
      </c>
      <c r="D12972" t="s">
        <v>82910</v>
      </c>
      <c r="E12972" t="str">
        <f t="shared" si="202"/>
        <v>4133 - ETSUP</v>
      </c>
      <c r="F12972" t="s">
        <v>16972</v>
      </c>
      <c r="G12972" t="s">
        <v>82909</v>
      </c>
      <c r="H12972" t="s">
        <v>82908</v>
      </c>
      <c r="I12972" t="s">
        <v>626</v>
      </c>
      <c r="J12972" t="s">
        <v>82907</v>
      </c>
      <c r="K12972" t="s">
        <v>208</v>
      </c>
      <c r="L12972" t="s">
        <v>82906</v>
      </c>
      <c r="N12972" t="s">
        <v>208</v>
      </c>
      <c r="O12972" t="s">
        <v>476</v>
      </c>
      <c r="P12972" t="s">
        <v>476</v>
      </c>
    </row>
    <row r="12973" spans="1:16">
      <c r="A12973" s="484" t="s">
        <v>63753</v>
      </c>
      <c r="B12973" s="485" t="s">
        <v>63752</v>
      </c>
      <c r="C12973" t="s">
        <v>63751</v>
      </c>
      <c r="D12973" t="s">
        <v>63750</v>
      </c>
      <c r="E12973" t="str">
        <f t="shared" si="202"/>
        <v>228928 - GEPA</v>
      </c>
      <c r="F12973" t="s">
        <v>13656</v>
      </c>
      <c r="G12973" t="s">
        <v>63749</v>
      </c>
      <c r="I12973" t="s">
        <v>7252</v>
      </c>
      <c r="J12973" t="s">
        <v>63748</v>
      </c>
      <c r="K12973" t="s">
        <v>208</v>
      </c>
      <c r="L12973" t="s">
        <v>63747</v>
      </c>
      <c r="N12973" t="s">
        <v>208</v>
      </c>
      <c r="O12973" t="s">
        <v>476</v>
      </c>
      <c r="P12973" t="s">
        <v>476</v>
      </c>
    </row>
    <row r="12974" spans="1:16">
      <c r="A12974" s="484" t="s">
        <v>36016</v>
      </c>
      <c r="B12974" s="485" t="s">
        <v>36015</v>
      </c>
      <c r="C12974" t="s">
        <v>36014</v>
      </c>
      <c r="D12974" t="s">
        <v>36014</v>
      </c>
      <c r="E12974" t="str">
        <f t="shared" si="202"/>
        <v>11370 - MIGRATIONS SANTE</v>
      </c>
      <c r="F12974" t="s">
        <v>21105</v>
      </c>
      <c r="G12974" t="s">
        <v>36013</v>
      </c>
      <c r="I12974" t="s">
        <v>4951</v>
      </c>
      <c r="J12974" t="s">
        <v>36012</v>
      </c>
      <c r="K12974" t="s">
        <v>208</v>
      </c>
      <c r="L12974" t="s">
        <v>36011</v>
      </c>
      <c r="N12974" t="s">
        <v>208</v>
      </c>
      <c r="O12974" t="s">
        <v>476</v>
      </c>
      <c r="P12974" t="s">
        <v>476</v>
      </c>
    </row>
    <row r="12975" spans="1:16">
      <c r="A12975" s="484" t="s">
        <v>15538</v>
      </c>
      <c r="B12975" s="485" t="s">
        <v>15537</v>
      </c>
      <c r="C12975" t="s">
        <v>15536</v>
      </c>
      <c r="D12975" t="s">
        <v>15535</v>
      </c>
      <c r="E12975" t="str">
        <f t="shared" si="202"/>
        <v>26580 - SFC</v>
      </c>
      <c r="F12975" t="s">
        <v>3433</v>
      </c>
      <c r="G12975" t="s">
        <v>15534</v>
      </c>
      <c r="H12975" t="s">
        <v>15533</v>
      </c>
      <c r="I12975" t="s">
        <v>8273</v>
      </c>
      <c r="J12975" t="s">
        <v>15532</v>
      </c>
      <c r="K12975" t="s">
        <v>15531</v>
      </c>
      <c r="L12975" t="s">
        <v>15530</v>
      </c>
      <c r="N12975" t="s">
        <v>208</v>
      </c>
      <c r="O12975" t="s">
        <v>476</v>
      </c>
      <c r="P12975" t="s">
        <v>476</v>
      </c>
    </row>
    <row r="12976" spans="1:16">
      <c r="A12976" s="484" t="s">
        <v>82828</v>
      </c>
      <c r="B12976" s="485" t="s">
        <v>82827</v>
      </c>
      <c r="C12976" t="s">
        <v>82826</v>
      </c>
      <c r="D12976" t="s">
        <v>82825</v>
      </c>
      <c r="E12976" t="str">
        <f t="shared" si="202"/>
        <v>666919 - ESLSCA PARIS</v>
      </c>
      <c r="F12976" t="s">
        <v>11972</v>
      </c>
      <c r="G12976" t="s">
        <v>82824</v>
      </c>
      <c r="I12976" t="s">
        <v>626</v>
      </c>
      <c r="J12976" t="s">
        <v>82823</v>
      </c>
      <c r="K12976" t="s">
        <v>208</v>
      </c>
      <c r="L12976" t="s">
        <v>82822</v>
      </c>
      <c r="N12976" t="s">
        <v>208</v>
      </c>
      <c r="O12976" t="s">
        <v>476</v>
      </c>
      <c r="P12976" t="s">
        <v>476</v>
      </c>
    </row>
    <row r="12977" spans="1:16">
      <c r="A12977" s="484" t="s">
        <v>72647</v>
      </c>
      <c r="B12977" s="485" t="s">
        <v>72646</v>
      </c>
      <c r="C12977" t="s">
        <v>72645</v>
      </c>
      <c r="D12977" t="s">
        <v>72644</v>
      </c>
      <c r="E12977" t="str">
        <f t="shared" si="202"/>
        <v>523367 - FEDERATION SPORTIVE DES ASPTT  IVRY SUR SEINE</v>
      </c>
      <c r="F12977" t="s">
        <v>36112</v>
      </c>
      <c r="G12977" t="s">
        <v>72643</v>
      </c>
      <c r="I12977" t="s">
        <v>2515</v>
      </c>
      <c r="J12977" t="s">
        <v>72642</v>
      </c>
      <c r="K12977" t="s">
        <v>208</v>
      </c>
      <c r="L12977" t="s">
        <v>72641</v>
      </c>
      <c r="N12977" t="s">
        <v>208</v>
      </c>
      <c r="O12977" t="s">
        <v>476</v>
      </c>
      <c r="P12977" t="s">
        <v>476</v>
      </c>
    </row>
    <row r="12978" spans="1:16">
      <c r="A12978" s="484" t="s">
        <v>63414</v>
      </c>
      <c r="B12978" s="485" t="s">
        <v>63413</v>
      </c>
      <c r="C12978" t="s">
        <v>63412</v>
      </c>
      <c r="D12978" t="s">
        <v>63411</v>
      </c>
      <c r="E12978" t="str">
        <f t="shared" si="202"/>
        <v>433494 - GIAA PARIS</v>
      </c>
      <c r="F12978" t="s">
        <v>39171</v>
      </c>
      <c r="G12978" t="s">
        <v>63410</v>
      </c>
      <c r="I12978" t="s">
        <v>626</v>
      </c>
      <c r="J12978" t="s">
        <v>63409</v>
      </c>
      <c r="K12978" t="s">
        <v>208</v>
      </c>
      <c r="L12978" t="s">
        <v>63408</v>
      </c>
      <c r="N12978" t="s">
        <v>208</v>
      </c>
      <c r="O12978" t="s">
        <v>476</v>
      </c>
      <c r="P12978" t="s">
        <v>476</v>
      </c>
    </row>
    <row r="12979" spans="1:16">
      <c r="A12979" s="484" t="s">
        <v>73440</v>
      </c>
      <c r="B12979" s="485" t="s">
        <v>73439</v>
      </c>
      <c r="C12979" t="s">
        <v>73438</v>
      </c>
      <c r="D12979" t="s">
        <v>73437</v>
      </c>
      <c r="E12979" t="str">
        <f t="shared" si="202"/>
        <v>406971 - FAF ACCESS FORMATION</v>
      </c>
      <c r="F12979" t="s">
        <v>2651</v>
      </c>
      <c r="G12979" t="s">
        <v>73436</v>
      </c>
      <c r="I12979" t="s">
        <v>1494</v>
      </c>
      <c r="J12979" t="s">
        <v>73435</v>
      </c>
      <c r="K12979" t="s">
        <v>208</v>
      </c>
      <c r="L12979" t="s">
        <v>73434</v>
      </c>
      <c r="N12979" t="s">
        <v>208</v>
      </c>
      <c r="O12979" t="s">
        <v>476</v>
      </c>
      <c r="P12979" t="s">
        <v>476</v>
      </c>
    </row>
    <row r="12980" spans="1:16">
      <c r="A12980" s="484" t="s">
        <v>72260</v>
      </c>
      <c r="B12980" s="485" t="s">
        <v>72259</v>
      </c>
      <c r="C12980" t="s">
        <v>72258</v>
      </c>
      <c r="D12980" t="s">
        <v>72258</v>
      </c>
      <c r="E12980" t="str">
        <f t="shared" si="202"/>
        <v>138551 - FINANCES ET PEDAGOGIE</v>
      </c>
      <c r="F12980" t="s">
        <v>2651</v>
      </c>
      <c r="G12980" t="s">
        <v>72257</v>
      </c>
      <c r="I12980" t="s">
        <v>7252</v>
      </c>
      <c r="K12980" t="s">
        <v>208</v>
      </c>
      <c r="L12980" t="s">
        <v>72256</v>
      </c>
      <c r="N12980" t="s">
        <v>208</v>
      </c>
      <c r="O12980" t="s">
        <v>476</v>
      </c>
      <c r="P12980" t="s">
        <v>476</v>
      </c>
    </row>
    <row r="12981" spans="1:16">
      <c r="A12981" s="484" t="s">
        <v>120931</v>
      </c>
      <c r="B12981" s="485" t="s">
        <v>120930</v>
      </c>
      <c r="C12981" t="s">
        <v>120929</v>
      </c>
      <c r="D12981" t="s">
        <v>120928</v>
      </c>
      <c r="E12981" t="str">
        <f t="shared" si="202"/>
        <v>156243 - ASS INTERNATIONALE FUTURIBLES</v>
      </c>
      <c r="F12981" t="s">
        <v>33648</v>
      </c>
      <c r="G12981" t="s">
        <v>120927</v>
      </c>
      <c r="I12981" t="s">
        <v>7252</v>
      </c>
      <c r="J12981" t="s">
        <v>120926</v>
      </c>
      <c r="K12981" t="s">
        <v>208</v>
      </c>
      <c r="L12981" t="s">
        <v>120925</v>
      </c>
      <c r="N12981" t="s">
        <v>208</v>
      </c>
      <c r="O12981" t="s">
        <v>476</v>
      </c>
      <c r="P12981" t="s">
        <v>476</v>
      </c>
    </row>
    <row r="12982" spans="1:16">
      <c r="A12982" s="484" t="s">
        <v>119845</v>
      </c>
      <c r="B12982" s="485" t="s">
        <v>119844</v>
      </c>
      <c r="C12982" t="s">
        <v>119843</v>
      </c>
      <c r="D12982" t="s">
        <v>119842</v>
      </c>
      <c r="E12982" t="str">
        <f t="shared" si="202"/>
        <v>338990 - ASS PAUL GUINOT</v>
      </c>
      <c r="F12982" t="s">
        <v>628</v>
      </c>
      <c r="G12982" t="s">
        <v>119841</v>
      </c>
      <c r="I12982" t="s">
        <v>10759</v>
      </c>
      <c r="J12982" t="s">
        <v>119840</v>
      </c>
      <c r="K12982" t="s">
        <v>208</v>
      </c>
      <c r="L12982" t="s">
        <v>119839</v>
      </c>
      <c r="N12982" t="s">
        <v>208</v>
      </c>
      <c r="O12982" t="s">
        <v>476</v>
      </c>
      <c r="P12982" t="s">
        <v>476</v>
      </c>
    </row>
    <row r="12983" spans="1:16">
      <c r="A12983" s="484" t="s">
        <v>72932</v>
      </c>
      <c r="B12983" s="485" t="s">
        <v>72931</v>
      </c>
      <c r="C12983" t="s">
        <v>72930</v>
      </c>
      <c r="D12983" t="s">
        <v>72929</v>
      </c>
      <c r="E12983" t="str">
        <f t="shared" si="202"/>
        <v>627033 - CIDFF</v>
      </c>
      <c r="F12983" t="s">
        <v>16851</v>
      </c>
      <c r="G12983" t="s">
        <v>72928</v>
      </c>
      <c r="I12983" t="s">
        <v>626</v>
      </c>
      <c r="K12983" t="s">
        <v>208</v>
      </c>
      <c r="L12983" t="s">
        <v>72927</v>
      </c>
      <c r="N12983" t="s">
        <v>208</v>
      </c>
      <c r="O12983" t="s">
        <v>476</v>
      </c>
      <c r="P12983" t="s">
        <v>476</v>
      </c>
    </row>
    <row r="12984" spans="1:16">
      <c r="A12984" s="484" t="s">
        <v>15450</v>
      </c>
      <c r="B12984" s="485" t="s">
        <v>15449</v>
      </c>
      <c r="C12984" t="s">
        <v>15448</v>
      </c>
      <c r="D12984" t="s">
        <v>15447</v>
      </c>
      <c r="E12984" t="str">
        <f t="shared" si="202"/>
        <v>640736 - SFDG</v>
      </c>
      <c r="F12984" t="s">
        <v>882</v>
      </c>
      <c r="G12984" t="s">
        <v>15446</v>
      </c>
      <c r="I12984" t="s">
        <v>626</v>
      </c>
      <c r="J12984" t="s">
        <v>15445</v>
      </c>
      <c r="K12984" t="s">
        <v>208</v>
      </c>
      <c r="L12984" t="s">
        <v>15444</v>
      </c>
      <c r="N12984" t="s">
        <v>208</v>
      </c>
      <c r="O12984" t="s">
        <v>476</v>
      </c>
      <c r="P12984" t="s">
        <v>476</v>
      </c>
    </row>
    <row r="12985" spans="1:16">
      <c r="A12985" s="484" t="s">
        <v>16021</v>
      </c>
      <c r="B12985" s="485" t="s">
        <v>16020</v>
      </c>
      <c r="C12985" t="s">
        <v>16019</v>
      </c>
      <c r="D12985" t="s">
        <v>16018</v>
      </c>
      <c r="E12985" t="str">
        <f t="shared" si="202"/>
        <v>343079 - ETAPE PARIS</v>
      </c>
      <c r="F12985" t="s">
        <v>7024</v>
      </c>
      <c r="G12985" t="s">
        <v>16017</v>
      </c>
      <c r="I12985" t="s">
        <v>3138</v>
      </c>
      <c r="K12985" t="s">
        <v>208</v>
      </c>
      <c r="L12985" t="s">
        <v>16016</v>
      </c>
      <c r="N12985" t="s">
        <v>208</v>
      </c>
      <c r="O12985" t="s">
        <v>476</v>
      </c>
      <c r="P12985" t="s">
        <v>476</v>
      </c>
    </row>
    <row r="12986" spans="1:16">
      <c r="A12986" s="484" t="s">
        <v>124984</v>
      </c>
      <c r="B12986" s="485" t="s">
        <v>124983</v>
      </c>
      <c r="C12986" t="s">
        <v>124982</v>
      </c>
      <c r="D12986" t="s">
        <v>124981</v>
      </c>
      <c r="E12986" t="str">
        <f t="shared" si="202"/>
        <v>409613 - AFPOLS</v>
      </c>
      <c r="F12986" t="s">
        <v>6759</v>
      </c>
      <c r="G12986" t="s">
        <v>124980</v>
      </c>
      <c r="I12986" t="s">
        <v>3138</v>
      </c>
      <c r="J12986" t="s">
        <v>124979</v>
      </c>
      <c r="K12986" t="s">
        <v>208</v>
      </c>
      <c r="L12986" t="s">
        <v>124978</v>
      </c>
      <c r="N12986" t="s">
        <v>208</v>
      </c>
      <c r="O12986" t="s">
        <v>476</v>
      </c>
      <c r="P12986" t="s">
        <v>476</v>
      </c>
    </row>
    <row r="12987" spans="1:16">
      <c r="A12987" s="484" t="s">
        <v>133362</v>
      </c>
      <c r="B12987" s="485" t="s">
        <v>124983</v>
      </c>
      <c r="C12987" t="s">
        <v>133361</v>
      </c>
      <c r="D12987" t="s">
        <v>133360</v>
      </c>
      <c r="E12987" t="str">
        <f t="shared" si="202"/>
        <v>684466 - AFPOLS PARIS</v>
      </c>
      <c r="F12987" t="s">
        <v>6584</v>
      </c>
      <c r="G12987" t="s">
        <v>133359</v>
      </c>
      <c r="I12987" t="s">
        <v>626</v>
      </c>
      <c r="J12987" t="s">
        <v>124979</v>
      </c>
      <c r="K12987" t="s">
        <v>208</v>
      </c>
      <c r="L12987" t="s">
        <v>133358</v>
      </c>
      <c r="N12987" t="s">
        <v>208</v>
      </c>
      <c r="O12987" t="s">
        <v>476</v>
      </c>
      <c r="P12987" t="s">
        <v>476</v>
      </c>
    </row>
    <row r="12988" spans="1:16">
      <c r="A12988" s="484" t="s">
        <v>73236</v>
      </c>
      <c r="B12988" s="485" t="s">
        <v>73235</v>
      </c>
      <c r="C12988" t="s">
        <v>73234</v>
      </c>
      <c r="D12988" t="s">
        <v>73233</v>
      </c>
      <c r="E12988" t="str">
        <f t="shared" si="202"/>
        <v>335460 - FFME</v>
      </c>
      <c r="F12988" t="s">
        <v>2138</v>
      </c>
      <c r="G12988" t="s">
        <v>73232</v>
      </c>
      <c r="I12988" t="s">
        <v>7052</v>
      </c>
      <c r="J12988" t="s">
        <v>73231</v>
      </c>
      <c r="K12988" t="s">
        <v>208</v>
      </c>
      <c r="L12988" t="s">
        <v>73230</v>
      </c>
      <c r="N12988" t="s">
        <v>208</v>
      </c>
      <c r="O12988" t="s">
        <v>476</v>
      </c>
      <c r="P12988" t="s">
        <v>476</v>
      </c>
    </row>
    <row r="12989" spans="1:16">
      <c r="A12989" s="484" t="s">
        <v>73173</v>
      </c>
      <c r="B12989" s="485" t="s">
        <v>73172</v>
      </c>
      <c r="C12989" t="s">
        <v>73171</v>
      </c>
      <c r="D12989" t="s">
        <v>73170</v>
      </c>
      <c r="E12989" t="str">
        <f t="shared" si="202"/>
        <v>675830 - FEDERATION FRANCAISE DE TIR PARIS</v>
      </c>
      <c r="F12989" t="s">
        <v>22373</v>
      </c>
      <c r="G12989" t="s">
        <v>73169</v>
      </c>
      <c r="I12989" t="s">
        <v>626</v>
      </c>
      <c r="J12989" t="s">
        <v>73168</v>
      </c>
      <c r="K12989" t="s">
        <v>208</v>
      </c>
      <c r="L12989" t="s">
        <v>73167</v>
      </c>
      <c r="N12989" t="s">
        <v>208</v>
      </c>
      <c r="O12989" t="s">
        <v>476</v>
      </c>
      <c r="P12989" t="s">
        <v>476</v>
      </c>
    </row>
    <row r="12990" spans="1:16">
      <c r="A12990" s="484" t="s">
        <v>121630</v>
      </c>
      <c r="B12990" s="485" t="s">
        <v>121629</v>
      </c>
      <c r="C12990" t="s">
        <v>121628</v>
      </c>
      <c r="D12990" t="s">
        <v>121627</v>
      </c>
      <c r="E12990" t="str">
        <f t="shared" si="202"/>
        <v>360934 - AFA</v>
      </c>
      <c r="F12990" t="s">
        <v>14222</v>
      </c>
      <c r="G12990" t="s">
        <v>121626</v>
      </c>
      <c r="I12990" t="s">
        <v>1494</v>
      </c>
      <c r="J12990" t="s">
        <v>121625</v>
      </c>
      <c r="K12990" t="s">
        <v>208</v>
      </c>
      <c r="L12990" t="s">
        <v>121624</v>
      </c>
      <c r="N12990" t="s">
        <v>208</v>
      </c>
      <c r="O12990" t="s">
        <v>476</v>
      </c>
      <c r="P12990" t="s">
        <v>476</v>
      </c>
    </row>
    <row r="12991" spans="1:16">
      <c r="A12991" s="484" t="s">
        <v>42602</v>
      </c>
      <c r="B12991" s="485" t="s">
        <v>42601</v>
      </c>
      <c r="C12991" t="s">
        <v>42600</v>
      </c>
      <c r="D12991" t="s">
        <v>42599</v>
      </c>
      <c r="E12991" t="str">
        <f t="shared" si="202"/>
        <v>34630 - LFSM</v>
      </c>
      <c r="F12991" t="s">
        <v>7302</v>
      </c>
      <c r="G12991" t="s">
        <v>42598</v>
      </c>
      <c r="I12991" t="s">
        <v>3138</v>
      </c>
      <c r="J12991" t="s">
        <v>42597</v>
      </c>
      <c r="K12991" t="s">
        <v>208</v>
      </c>
      <c r="L12991" t="s">
        <v>42596</v>
      </c>
      <c r="N12991" t="s">
        <v>208</v>
      </c>
      <c r="O12991" t="s">
        <v>476</v>
      </c>
      <c r="P12991" t="s">
        <v>476</v>
      </c>
    </row>
    <row r="12992" spans="1:16">
      <c r="A12992" s="484" t="s">
        <v>123228</v>
      </c>
      <c r="B12992" s="485" t="s">
        <v>123227</v>
      </c>
      <c r="C12992" t="s">
        <v>123226</v>
      </c>
      <c r="D12992" t="s">
        <v>123225</v>
      </c>
      <c r="E12992" t="str">
        <f t="shared" si="202"/>
        <v>507052 - APPA PARIS</v>
      </c>
      <c r="F12992" t="s">
        <v>11439</v>
      </c>
      <c r="G12992" t="s">
        <v>123224</v>
      </c>
      <c r="I12992" t="s">
        <v>626</v>
      </c>
      <c r="J12992" t="s">
        <v>123223</v>
      </c>
      <c r="K12992" t="s">
        <v>208</v>
      </c>
      <c r="L12992" t="s">
        <v>123222</v>
      </c>
      <c r="N12992" t="s">
        <v>208</v>
      </c>
      <c r="O12992" t="s">
        <v>476</v>
      </c>
      <c r="P12992" t="s">
        <v>476</v>
      </c>
    </row>
    <row r="12993" spans="1:16">
      <c r="A12993" s="484" t="s">
        <v>8298</v>
      </c>
      <c r="B12993" s="485" t="s">
        <v>8297</v>
      </c>
      <c r="C12993" t="s">
        <v>8296</v>
      </c>
      <c r="D12993" t="s">
        <v>8296</v>
      </c>
      <c r="E12993" t="str">
        <f t="shared" si="202"/>
        <v>486000 - UNAFAM PARIS</v>
      </c>
      <c r="F12993" t="s">
        <v>2138</v>
      </c>
      <c r="G12993" t="s">
        <v>8295</v>
      </c>
      <c r="I12993" t="s">
        <v>820</v>
      </c>
      <c r="J12993" t="s">
        <v>8294</v>
      </c>
      <c r="K12993" t="s">
        <v>208</v>
      </c>
      <c r="L12993" t="s">
        <v>8293</v>
      </c>
      <c r="N12993" t="s">
        <v>208</v>
      </c>
      <c r="O12993" t="s">
        <v>476</v>
      </c>
      <c r="P12993" t="s">
        <v>476</v>
      </c>
    </row>
    <row r="12994" spans="1:16">
      <c r="A12994" s="484" t="s">
        <v>8305</v>
      </c>
      <c r="B12994" s="485" t="s">
        <v>8297</v>
      </c>
      <c r="C12994" t="s">
        <v>8304</v>
      </c>
      <c r="D12994" t="s">
        <v>8303</v>
      </c>
      <c r="E12994" t="str">
        <f t="shared" ref="E12994:E13057" si="203">_xlfn.CONCAT(L12994," - ",D12994)</f>
        <v>632089 - UNAFAM RENNES</v>
      </c>
      <c r="F12994" t="s">
        <v>8302</v>
      </c>
      <c r="G12994" t="s">
        <v>8301</v>
      </c>
      <c r="I12994" t="s">
        <v>3364</v>
      </c>
      <c r="J12994" t="s">
        <v>8300</v>
      </c>
      <c r="K12994" t="s">
        <v>208</v>
      </c>
      <c r="L12994" t="s">
        <v>8299</v>
      </c>
      <c r="N12994" t="s">
        <v>208</v>
      </c>
      <c r="O12994" t="s">
        <v>476</v>
      </c>
      <c r="P12994" t="s">
        <v>476</v>
      </c>
    </row>
    <row r="12995" spans="1:16">
      <c r="A12995" s="484" t="s">
        <v>125540</v>
      </c>
      <c r="B12995" s="485" t="s">
        <v>125539</v>
      </c>
      <c r="C12995" t="s">
        <v>125538</v>
      </c>
      <c r="D12995" t="s">
        <v>125537</v>
      </c>
      <c r="E12995" t="str">
        <f t="shared" si="203"/>
        <v>98139 - CTRE MINKOWSKA</v>
      </c>
      <c r="F12995" t="s">
        <v>62380</v>
      </c>
      <c r="G12995" t="s">
        <v>125536</v>
      </c>
      <c r="I12995" t="s">
        <v>626</v>
      </c>
      <c r="J12995" t="s">
        <v>125535</v>
      </c>
      <c r="K12995" t="s">
        <v>208</v>
      </c>
      <c r="L12995" t="s">
        <v>125534</v>
      </c>
      <c r="N12995" t="s">
        <v>208</v>
      </c>
      <c r="O12995" t="s">
        <v>476</v>
      </c>
      <c r="P12995" t="s">
        <v>476</v>
      </c>
    </row>
    <row r="12996" spans="1:16">
      <c r="A12996" s="484" t="s">
        <v>73202</v>
      </c>
      <c r="B12996" s="485" t="s">
        <v>73201</v>
      </c>
      <c r="C12996" t="s">
        <v>73200</v>
      </c>
      <c r="D12996" t="s">
        <v>73200</v>
      </c>
      <c r="E12996" t="str">
        <f t="shared" si="203"/>
        <v>599803 - FÉDÉRATION FRANÇAISE DE RUGBY</v>
      </c>
      <c r="F12996" t="s">
        <v>1808</v>
      </c>
      <c r="G12996" t="s">
        <v>73199</v>
      </c>
      <c r="I12996" t="s">
        <v>73198</v>
      </c>
      <c r="J12996" t="s">
        <v>73197</v>
      </c>
      <c r="K12996" t="s">
        <v>208</v>
      </c>
      <c r="L12996" t="s">
        <v>73196</v>
      </c>
      <c r="N12996" t="s">
        <v>208</v>
      </c>
      <c r="O12996" t="s">
        <v>476</v>
      </c>
      <c r="P12996" t="s">
        <v>476</v>
      </c>
    </row>
    <row r="12997" spans="1:16">
      <c r="A12997" s="484" t="s">
        <v>73292</v>
      </c>
      <c r="B12997" s="485" t="s">
        <v>73291</v>
      </c>
      <c r="C12997" t="s">
        <v>73290</v>
      </c>
      <c r="D12997" t="s">
        <v>73289</v>
      </c>
      <c r="E12997" t="str">
        <f t="shared" si="203"/>
        <v>584952 - FFBB</v>
      </c>
      <c r="F12997" t="s">
        <v>17277</v>
      </c>
      <c r="G12997" t="s">
        <v>73288</v>
      </c>
      <c r="I12997" t="s">
        <v>4824</v>
      </c>
      <c r="J12997" t="s">
        <v>73287</v>
      </c>
      <c r="K12997" t="s">
        <v>208</v>
      </c>
      <c r="L12997" t="s">
        <v>73286</v>
      </c>
      <c r="N12997" t="s">
        <v>208</v>
      </c>
      <c r="O12997" t="s">
        <v>476</v>
      </c>
      <c r="P12997" t="s">
        <v>476</v>
      </c>
    </row>
    <row r="12998" spans="1:16">
      <c r="A12998" s="484" t="s">
        <v>73229</v>
      </c>
      <c r="B12998" s="485" t="s">
        <v>73228</v>
      </c>
      <c r="C12998" t="s">
        <v>73227</v>
      </c>
      <c r="D12998" t="s">
        <v>73226</v>
      </c>
      <c r="E12998" t="str">
        <f t="shared" si="203"/>
        <v>544383 - FFP PARIS 12EME</v>
      </c>
      <c r="F12998" t="s">
        <v>2651</v>
      </c>
      <c r="G12998" t="s">
        <v>73225</v>
      </c>
      <c r="I12998" t="s">
        <v>8273</v>
      </c>
      <c r="J12998" t="s">
        <v>73224</v>
      </c>
      <c r="K12998" t="s">
        <v>208</v>
      </c>
      <c r="L12998" t="s">
        <v>73223</v>
      </c>
      <c r="N12998" t="s">
        <v>208</v>
      </c>
      <c r="O12998" t="s">
        <v>476</v>
      </c>
      <c r="P12998" t="s">
        <v>476</v>
      </c>
    </row>
    <row r="12999" spans="1:16">
      <c r="A12999" s="484" t="s">
        <v>11731</v>
      </c>
      <c r="B12999" s="485" t="s">
        <v>11730</v>
      </c>
      <c r="C12999" t="s">
        <v>11729</v>
      </c>
      <c r="D12999" t="s">
        <v>11729</v>
      </c>
      <c r="E12999" t="str">
        <f t="shared" si="203"/>
        <v>383910 - SYNDICAT NATIONAL DES PSYCHOLOGUES</v>
      </c>
      <c r="F12999" t="s">
        <v>11728</v>
      </c>
      <c r="G12999" t="s">
        <v>11727</v>
      </c>
      <c r="H12999" t="s">
        <v>11726</v>
      </c>
      <c r="I12999" t="s">
        <v>4824</v>
      </c>
      <c r="J12999" t="s">
        <v>11725</v>
      </c>
      <c r="K12999" t="s">
        <v>208</v>
      </c>
      <c r="L12999" t="s">
        <v>11724</v>
      </c>
      <c r="N12999" t="s">
        <v>208</v>
      </c>
      <c r="O12999" t="s">
        <v>476</v>
      </c>
      <c r="P12999" t="s">
        <v>476</v>
      </c>
    </row>
    <row r="13000" spans="1:16">
      <c r="A13000" s="484" t="s">
        <v>7288</v>
      </c>
      <c r="B13000" s="485" t="s">
        <v>7287</v>
      </c>
      <c r="C13000" t="s">
        <v>7286</v>
      </c>
      <c r="D13000" t="s">
        <v>7285</v>
      </c>
      <c r="E13000" t="str">
        <f t="shared" si="203"/>
        <v>34680 - UNAPEI</v>
      </c>
      <c r="F13000" t="s">
        <v>4979</v>
      </c>
      <c r="G13000" t="s">
        <v>7284</v>
      </c>
      <c r="I13000" t="s">
        <v>7236</v>
      </c>
      <c r="J13000" t="s">
        <v>7283</v>
      </c>
      <c r="K13000" t="s">
        <v>208</v>
      </c>
      <c r="L13000" t="s">
        <v>7282</v>
      </c>
      <c r="N13000" t="s">
        <v>208</v>
      </c>
      <c r="O13000" t="s">
        <v>476</v>
      </c>
      <c r="P13000" t="s">
        <v>476</v>
      </c>
    </row>
    <row r="13001" spans="1:16">
      <c r="A13001" s="484" t="s">
        <v>7141</v>
      </c>
      <c r="B13001" s="485" t="s">
        <v>7140</v>
      </c>
      <c r="C13001" t="s">
        <v>7139</v>
      </c>
      <c r="D13001" t="s">
        <v>7138</v>
      </c>
      <c r="E13001" t="str">
        <f t="shared" si="203"/>
        <v>238387 - UNREP</v>
      </c>
      <c r="G13001" t="s">
        <v>7137</v>
      </c>
      <c r="I13001" t="s">
        <v>6948</v>
      </c>
      <c r="J13001" t="s">
        <v>7136</v>
      </c>
      <c r="K13001" t="s">
        <v>208</v>
      </c>
      <c r="L13001" t="s">
        <v>7135</v>
      </c>
      <c r="N13001" t="s">
        <v>208</v>
      </c>
      <c r="O13001" t="s">
        <v>476</v>
      </c>
      <c r="P13001" t="s">
        <v>476</v>
      </c>
    </row>
    <row r="13002" spans="1:16">
      <c r="A13002" s="484" t="s">
        <v>12230</v>
      </c>
      <c r="B13002" s="485" t="s">
        <v>12229</v>
      </c>
      <c r="C13002" t="s">
        <v>12228</v>
      </c>
      <c r="D13002" t="s">
        <v>12227</v>
      </c>
      <c r="E13002" t="str">
        <f t="shared" si="203"/>
        <v>199620 - ACE PARIS</v>
      </c>
      <c r="F13002" t="s">
        <v>526</v>
      </c>
      <c r="G13002" t="s">
        <v>12226</v>
      </c>
      <c r="I13002" t="s">
        <v>3138</v>
      </c>
      <c r="J13002" t="s">
        <v>12225</v>
      </c>
      <c r="K13002" t="s">
        <v>208</v>
      </c>
      <c r="L13002" t="s">
        <v>12224</v>
      </c>
      <c r="N13002" t="s">
        <v>208</v>
      </c>
      <c r="O13002" t="s">
        <v>476</v>
      </c>
      <c r="P13002" t="s">
        <v>476</v>
      </c>
    </row>
    <row r="13003" spans="1:16">
      <c r="A13003" s="484" t="s">
        <v>42672</v>
      </c>
      <c r="B13003" s="485" t="s">
        <v>42671</v>
      </c>
      <c r="C13003" t="s">
        <v>42670</v>
      </c>
      <c r="D13003" t="s">
        <v>42670</v>
      </c>
      <c r="E13003" t="str">
        <f t="shared" si="203"/>
        <v>517409 - LIGUE DE L'ENSEIGNEMENT FEDERATION DE PARIS</v>
      </c>
      <c r="F13003" t="s">
        <v>1808</v>
      </c>
      <c r="G13003" t="s">
        <v>42669</v>
      </c>
      <c r="I13003" t="s">
        <v>3346</v>
      </c>
      <c r="J13003" t="s">
        <v>42668</v>
      </c>
      <c r="K13003" t="s">
        <v>208</v>
      </c>
      <c r="L13003" t="s">
        <v>42667</v>
      </c>
      <c r="N13003" t="s">
        <v>208</v>
      </c>
      <c r="O13003" t="s">
        <v>476</v>
      </c>
      <c r="P13003" t="s">
        <v>476</v>
      </c>
    </row>
    <row r="13004" spans="1:16">
      <c r="A13004" s="484" t="s">
        <v>99122</v>
      </c>
      <c r="B13004" s="485" t="s">
        <v>99121</v>
      </c>
      <c r="C13004" t="s">
        <v>99120</v>
      </c>
      <c r="D13004" t="s">
        <v>99119</v>
      </c>
      <c r="E13004" t="str">
        <f t="shared" si="203"/>
        <v>666440 - CEREP</v>
      </c>
      <c r="G13004" t="s">
        <v>99118</v>
      </c>
      <c r="I13004" t="s">
        <v>626</v>
      </c>
      <c r="J13004" t="s">
        <v>99117</v>
      </c>
      <c r="K13004" t="s">
        <v>208</v>
      </c>
      <c r="L13004" t="s">
        <v>99116</v>
      </c>
      <c r="N13004" t="s">
        <v>208</v>
      </c>
      <c r="O13004" t="s">
        <v>476</v>
      </c>
      <c r="P13004" t="s">
        <v>476</v>
      </c>
    </row>
    <row r="13005" spans="1:16">
      <c r="A13005" s="484" t="s">
        <v>99126</v>
      </c>
      <c r="B13005" s="485" t="s">
        <v>99121</v>
      </c>
      <c r="C13005" t="s">
        <v>99119</v>
      </c>
      <c r="D13005" t="s">
        <v>99119</v>
      </c>
      <c r="E13005" t="str">
        <f t="shared" si="203"/>
        <v>1028 - CEREP</v>
      </c>
      <c r="F13005" t="s">
        <v>11638</v>
      </c>
      <c r="G13005" t="s">
        <v>2892</v>
      </c>
      <c r="I13005" t="s">
        <v>626</v>
      </c>
      <c r="J13005" t="s">
        <v>99125</v>
      </c>
      <c r="K13005" t="s">
        <v>99124</v>
      </c>
      <c r="L13005" t="s">
        <v>99123</v>
      </c>
      <c r="N13005" t="s">
        <v>208</v>
      </c>
      <c r="O13005" t="s">
        <v>476</v>
      </c>
      <c r="P13005" t="s">
        <v>476</v>
      </c>
    </row>
    <row r="13006" spans="1:16">
      <c r="A13006" s="484" t="s">
        <v>73272</v>
      </c>
      <c r="B13006" s="485" t="s">
        <v>73271</v>
      </c>
      <c r="C13006" t="s">
        <v>73270</v>
      </c>
      <c r="D13006" t="s">
        <v>73269</v>
      </c>
      <c r="E13006" t="str">
        <f t="shared" si="203"/>
        <v>681982 - FFCT - IVRY SUR SEINE</v>
      </c>
      <c r="F13006" t="s">
        <v>33831</v>
      </c>
      <c r="G13006" t="s">
        <v>73268</v>
      </c>
      <c r="I13006" t="s">
        <v>2515</v>
      </c>
      <c r="J13006" t="s">
        <v>73267</v>
      </c>
      <c r="K13006" t="s">
        <v>208</v>
      </c>
      <c r="L13006" t="s">
        <v>73266</v>
      </c>
      <c r="N13006" t="s">
        <v>208</v>
      </c>
      <c r="O13006" t="s">
        <v>476</v>
      </c>
      <c r="P13006" t="s">
        <v>476</v>
      </c>
    </row>
    <row r="13007" spans="1:16">
      <c r="A13007" s="484" t="s">
        <v>73299</v>
      </c>
      <c r="B13007" s="485" t="s">
        <v>73298</v>
      </c>
      <c r="C13007" t="s">
        <v>73297</v>
      </c>
      <c r="D13007" t="s">
        <v>73296</v>
      </c>
      <c r="E13007" t="str">
        <f t="shared" si="203"/>
        <v>673535 - FFA</v>
      </c>
      <c r="F13007" t="s">
        <v>37792</v>
      </c>
      <c r="G13007" t="s">
        <v>73295</v>
      </c>
      <c r="I13007" t="s">
        <v>626</v>
      </c>
      <c r="J13007" t="s">
        <v>73294</v>
      </c>
      <c r="K13007" t="s">
        <v>208</v>
      </c>
      <c r="L13007" t="s">
        <v>73293</v>
      </c>
      <c r="N13007" t="s">
        <v>208</v>
      </c>
      <c r="O13007" t="s">
        <v>476</v>
      </c>
      <c r="P13007" t="s">
        <v>476</v>
      </c>
    </row>
    <row r="13008" spans="1:16">
      <c r="A13008" s="484" t="s">
        <v>73279</v>
      </c>
      <c r="B13008" s="485" t="s">
        <v>73278</v>
      </c>
      <c r="C13008" t="s">
        <v>73277</v>
      </c>
      <c r="D13008" t="s">
        <v>73276</v>
      </c>
      <c r="E13008" t="str">
        <f t="shared" si="203"/>
        <v>627800 - FFC</v>
      </c>
      <c r="F13008" t="s">
        <v>17920</v>
      </c>
      <c r="G13008" t="s">
        <v>73275</v>
      </c>
      <c r="I13008" t="s">
        <v>16705</v>
      </c>
      <c r="J13008" t="s">
        <v>73274</v>
      </c>
      <c r="K13008" t="s">
        <v>208</v>
      </c>
      <c r="L13008" t="s">
        <v>73273</v>
      </c>
      <c r="N13008" t="s">
        <v>208</v>
      </c>
      <c r="O13008" t="s">
        <v>476</v>
      </c>
      <c r="P13008" t="s">
        <v>476</v>
      </c>
    </row>
    <row r="13009" spans="1:16">
      <c r="A13009" s="484" t="s">
        <v>72888</v>
      </c>
      <c r="B13009" s="485" t="s">
        <v>72887</v>
      </c>
      <c r="C13009" t="s">
        <v>72886</v>
      </c>
      <c r="D13009" t="s">
        <v>72885</v>
      </c>
      <c r="E13009" t="str">
        <f t="shared" si="203"/>
        <v>594635 - FNSPF</v>
      </c>
      <c r="F13009" t="s">
        <v>2651</v>
      </c>
      <c r="G13009" t="s">
        <v>72884</v>
      </c>
      <c r="I13009" t="s">
        <v>626</v>
      </c>
      <c r="J13009" t="s">
        <v>72883</v>
      </c>
      <c r="K13009" t="s">
        <v>208</v>
      </c>
      <c r="L13009" t="s">
        <v>72882</v>
      </c>
      <c r="N13009" t="s">
        <v>208</v>
      </c>
      <c r="O13009" t="s">
        <v>476</v>
      </c>
      <c r="P13009" t="s">
        <v>476</v>
      </c>
    </row>
    <row r="13010" spans="1:16">
      <c r="A13010" s="484" t="s">
        <v>53495</v>
      </c>
      <c r="B13010" s="485" t="s">
        <v>53494</v>
      </c>
      <c r="C13010" t="s">
        <v>53493</v>
      </c>
      <c r="D13010" t="s">
        <v>53492</v>
      </c>
      <c r="E13010" t="str">
        <f t="shared" si="203"/>
        <v>515140 - FFMKR INK MDK</v>
      </c>
      <c r="F13010" t="s">
        <v>6072</v>
      </c>
      <c r="G13010" t="s">
        <v>53491</v>
      </c>
      <c r="I13010" t="s">
        <v>10087</v>
      </c>
      <c r="J13010" t="s">
        <v>53490</v>
      </c>
      <c r="K13010" t="s">
        <v>53489</v>
      </c>
      <c r="L13010" t="s">
        <v>53488</v>
      </c>
      <c r="N13010" t="s">
        <v>208</v>
      </c>
      <c r="O13010" t="s">
        <v>476</v>
      </c>
      <c r="P13010" t="s">
        <v>476</v>
      </c>
    </row>
    <row r="13011" spans="1:16">
      <c r="A13011" s="484" t="s">
        <v>124748</v>
      </c>
      <c r="B13011" s="485" t="s">
        <v>124747</v>
      </c>
      <c r="C13011" t="s">
        <v>124746</v>
      </c>
      <c r="D13011" t="s">
        <v>124745</v>
      </c>
      <c r="E13011" t="str">
        <f t="shared" si="203"/>
        <v>561630 - ART VIGGO</v>
      </c>
      <c r="F13011" t="s">
        <v>7867</v>
      </c>
      <c r="G13011" t="s">
        <v>124744</v>
      </c>
      <c r="H13011" t="s">
        <v>124743</v>
      </c>
      <c r="I13011" t="s">
        <v>3346</v>
      </c>
      <c r="K13011" t="s">
        <v>208</v>
      </c>
      <c r="L13011" t="s">
        <v>124742</v>
      </c>
      <c r="N13011" t="s">
        <v>208</v>
      </c>
      <c r="O13011" t="s">
        <v>476</v>
      </c>
      <c r="P13011" t="s">
        <v>476</v>
      </c>
    </row>
    <row r="13012" spans="1:16">
      <c r="A13012" s="484" t="s">
        <v>130773</v>
      </c>
      <c r="B13012" s="485" t="s">
        <v>130772</v>
      </c>
      <c r="C13012" t="s">
        <v>130771</v>
      </c>
      <c r="D13012" t="s">
        <v>130770</v>
      </c>
      <c r="E13012" t="str">
        <f t="shared" si="203"/>
        <v>512059 - ALCOOL ASSISTANCE</v>
      </c>
      <c r="F13012" t="s">
        <v>1077</v>
      </c>
      <c r="G13012" t="s">
        <v>130769</v>
      </c>
      <c r="I13012" t="s">
        <v>3346</v>
      </c>
      <c r="J13012" t="s">
        <v>130768</v>
      </c>
      <c r="K13012" t="s">
        <v>208</v>
      </c>
      <c r="L13012" t="s">
        <v>130767</v>
      </c>
      <c r="N13012" t="s">
        <v>208</v>
      </c>
      <c r="O13012" t="s">
        <v>476</v>
      </c>
      <c r="P13012" t="s">
        <v>476</v>
      </c>
    </row>
    <row r="13013" spans="1:16">
      <c r="A13013" s="484" t="s">
        <v>73073</v>
      </c>
      <c r="B13013" s="485" t="s">
        <v>73072</v>
      </c>
      <c r="C13013" t="s">
        <v>73071</v>
      </c>
      <c r="D13013" t="s">
        <v>73070</v>
      </c>
      <c r="E13013" t="str">
        <f t="shared" si="203"/>
        <v>536118 - FGPEP- FACE PEP  PARIS 7EME</v>
      </c>
      <c r="F13013" t="s">
        <v>2651</v>
      </c>
      <c r="G13013" t="s">
        <v>73069</v>
      </c>
      <c r="I13013" t="s">
        <v>7252</v>
      </c>
      <c r="K13013" t="s">
        <v>208</v>
      </c>
      <c r="L13013" t="s">
        <v>73068</v>
      </c>
      <c r="N13013" t="s">
        <v>208</v>
      </c>
      <c r="O13013" t="s">
        <v>476</v>
      </c>
      <c r="P13013" t="s">
        <v>476</v>
      </c>
    </row>
    <row r="13014" spans="1:16">
      <c r="A13014" s="484" t="s">
        <v>82877</v>
      </c>
      <c r="B13014" s="485" t="s">
        <v>82876</v>
      </c>
      <c r="C13014" t="s">
        <v>82875</v>
      </c>
      <c r="D13014" t="s">
        <v>82874</v>
      </c>
      <c r="E13014" t="str">
        <f t="shared" si="203"/>
        <v>579166 - ESTBA</v>
      </c>
      <c r="F13014" t="s">
        <v>2468</v>
      </c>
      <c r="G13014" t="s">
        <v>82873</v>
      </c>
      <c r="I13014" t="s">
        <v>10087</v>
      </c>
      <c r="J13014" t="s">
        <v>82872</v>
      </c>
      <c r="K13014" t="s">
        <v>208</v>
      </c>
      <c r="L13014" t="s">
        <v>82871</v>
      </c>
      <c r="N13014" t="s">
        <v>208</v>
      </c>
      <c r="O13014" t="s">
        <v>476</v>
      </c>
      <c r="P13014" t="s">
        <v>476</v>
      </c>
    </row>
    <row r="13015" spans="1:16">
      <c r="A13015" s="484" t="s">
        <v>127647</v>
      </c>
      <c r="B13015" s="485" t="s">
        <v>127646</v>
      </c>
      <c r="C13015" t="s">
        <v>127645</v>
      </c>
      <c r="D13015" t="s">
        <v>127644</v>
      </c>
      <c r="E13015" t="str">
        <f t="shared" si="203"/>
        <v>477084 - APPRENTISSAGE INDUSTRIE AMEUBLEMENT</v>
      </c>
      <c r="F13015" t="s">
        <v>7547</v>
      </c>
      <c r="G13015" t="s">
        <v>127643</v>
      </c>
      <c r="I13015" t="s">
        <v>7159</v>
      </c>
      <c r="J13015" t="s">
        <v>127642</v>
      </c>
      <c r="K13015" t="s">
        <v>208</v>
      </c>
      <c r="L13015" t="s">
        <v>127641</v>
      </c>
      <c r="N13015" t="s">
        <v>208</v>
      </c>
      <c r="O13015" t="s">
        <v>476</v>
      </c>
      <c r="P13015" t="s">
        <v>476</v>
      </c>
    </row>
    <row r="13016" spans="1:16">
      <c r="A13016" s="484" t="s">
        <v>120103</v>
      </c>
      <c r="B13016" s="485" t="s">
        <v>120102</v>
      </c>
      <c r="C13016" t="s">
        <v>120101</v>
      </c>
      <c r="D13016" t="s">
        <v>120100</v>
      </c>
      <c r="E13016" t="str">
        <f t="shared" si="203"/>
        <v>454667 - ANFIIDE</v>
      </c>
      <c r="F13016" t="s">
        <v>41461</v>
      </c>
      <c r="G13016" t="s">
        <v>120099</v>
      </c>
      <c r="I13016" t="s">
        <v>78436</v>
      </c>
      <c r="J13016" t="s">
        <v>120098</v>
      </c>
      <c r="K13016" t="s">
        <v>120097</v>
      </c>
      <c r="L13016" t="s">
        <v>120096</v>
      </c>
      <c r="N13016" t="s">
        <v>208</v>
      </c>
      <c r="O13016" t="s">
        <v>476</v>
      </c>
      <c r="P13016" t="s">
        <v>476</v>
      </c>
    </row>
    <row r="13017" spans="1:16">
      <c r="A13017" s="484" t="s">
        <v>83239</v>
      </c>
      <c r="B13017" s="485" t="s">
        <v>83238</v>
      </c>
      <c r="C13017" t="s">
        <v>83237</v>
      </c>
      <c r="D13017" t="s">
        <v>83237</v>
      </c>
      <c r="E13017" t="str">
        <f t="shared" si="203"/>
        <v>491445 - ECOLE PROFESSIONNELLE DE LA BOUCHERIE</v>
      </c>
      <c r="F13017" t="s">
        <v>707</v>
      </c>
      <c r="G13017" t="s">
        <v>83236</v>
      </c>
      <c r="I13017" t="s">
        <v>626</v>
      </c>
      <c r="J13017" t="s">
        <v>83235</v>
      </c>
      <c r="K13017" t="s">
        <v>208</v>
      </c>
      <c r="L13017" t="s">
        <v>83234</v>
      </c>
      <c r="N13017" t="s">
        <v>208</v>
      </c>
      <c r="O13017" t="s">
        <v>476</v>
      </c>
      <c r="P13017" t="s">
        <v>476</v>
      </c>
    </row>
    <row r="13018" spans="1:16">
      <c r="A13018" s="484" t="s">
        <v>83417</v>
      </c>
      <c r="B13018" s="485" t="s">
        <v>83416</v>
      </c>
      <c r="C13018" t="s">
        <v>83415</v>
      </c>
      <c r="D13018" t="s">
        <v>83414</v>
      </c>
      <c r="E13018" t="str">
        <f t="shared" si="203"/>
        <v>499043 - ENSMV</v>
      </c>
      <c r="F13018" t="s">
        <v>707</v>
      </c>
      <c r="G13018" t="s">
        <v>83413</v>
      </c>
      <c r="I13018" t="s">
        <v>8273</v>
      </c>
      <c r="J13018" t="s">
        <v>83412</v>
      </c>
      <c r="K13018" t="s">
        <v>208</v>
      </c>
      <c r="L13018" t="s">
        <v>83411</v>
      </c>
      <c r="N13018" t="s">
        <v>208</v>
      </c>
      <c r="O13018" t="s">
        <v>476</v>
      </c>
      <c r="P13018" t="s">
        <v>476</v>
      </c>
    </row>
    <row r="13019" spans="1:16">
      <c r="A13019" s="484" t="s">
        <v>84930</v>
      </c>
      <c r="B13019" s="485" t="s">
        <v>84929</v>
      </c>
      <c r="C13019" t="s">
        <v>84928</v>
      </c>
      <c r="D13019" t="s">
        <v>84927</v>
      </c>
      <c r="E13019" t="str">
        <f t="shared" si="203"/>
        <v>467224 - EBP</v>
      </c>
      <c r="F13019" t="s">
        <v>2651</v>
      </c>
      <c r="G13019" t="s">
        <v>84926</v>
      </c>
      <c r="I13019" t="s">
        <v>8273</v>
      </c>
      <c r="J13019" t="s">
        <v>84925</v>
      </c>
      <c r="K13019" t="s">
        <v>208</v>
      </c>
      <c r="L13019" t="s">
        <v>84924</v>
      </c>
      <c r="N13019" t="s">
        <v>208</v>
      </c>
      <c r="O13019" t="s">
        <v>476</v>
      </c>
      <c r="P13019" t="s">
        <v>476</v>
      </c>
    </row>
    <row r="13020" spans="1:16">
      <c r="A13020" s="484" t="s">
        <v>73059</v>
      </c>
      <c r="B13020" s="485" t="s">
        <v>73058</v>
      </c>
      <c r="C13020" t="s">
        <v>73057</v>
      </c>
      <c r="D13020" t="s">
        <v>73056</v>
      </c>
      <c r="E13020" t="str">
        <f t="shared" si="203"/>
        <v>623829 - FHF SIEGE</v>
      </c>
      <c r="F13020" t="s">
        <v>16114</v>
      </c>
      <c r="G13020" t="s">
        <v>17725</v>
      </c>
      <c r="I13020" t="s">
        <v>626</v>
      </c>
      <c r="J13020" t="s">
        <v>73055</v>
      </c>
      <c r="K13020" t="s">
        <v>208</v>
      </c>
      <c r="L13020" t="s">
        <v>73054</v>
      </c>
      <c r="N13020" t="s">
        <v>208</v>
      </c>
      <c r="O13020" t="s">
        <v>476</v>
      </c>
      <c r="P13020" t="s">
        <v>476</v>
      </c>
    </row>
    <row r="13021" spans="1:16">
      <c r="A13021" s="484" t="s">
        <v>42906</v>
      </c>
      <c r="B13021" s="485" t="s">
        <v>42905</v>
      </c>
      <c r="C13021" t="s">
        <v>42904</v>
      </c>
      <c r="D13021" t="s">
        <v>42903</v>
      </c>
      <c r="E13021" t="str">
        <f t="shared" si="203"/>
        <v>404214 - L'HORIZON</v>
      </c>
      <c r="F13021" t="s">
        <v>10059</v>
      </c>
      <c r="G13021" t="s">
        <v>42902</v>
      </c>
      <c r="I13021" t="s">
        <v>4298</v>
      </c>
      <c r="J13021" t="s">
        <v>42901</v>
      </c>
      <c r="K13021" t="s">
        <v>208</v>
      </c>
      <c r="L13021" t="s">
        <v>42900</v>
      </c>
      <c r="N13021" t="s">
        <v>208</v>
      </c>
      <c r="O13021" t="s">
        <v>476</v>
      </c>
      <c r="P13021" t="s">
        <v>476</v>
      </c>
    </row>
    <row r="13022" spans="1:16">
      <c r="A13022" s="484" t="s">
        <v>68494</v>
      </c>
      <c r="B13022" s="485" t="s">
        <v>68493</v>
      </c>
      <c r="C13022" t="s">
        <v>68492</v>
      </c>
      <c r="D13022" t="s">
        <v>68491</v>
      </c>
      <c r="E13022" t="str">
        <f t="shared" si="203"/>
        <v>215089 - FTDA PARIS</v>
      </c>
      <c r="F13022" t="s">
        <v>2801</v>
      </c>
      <c r="G13022" t="s">
        <v>68490</v>
      </c>
      <c r="I13022" t="s">
        <v>7236</v>
      </c>
      <c r="J13022" t="s">
        <v>68489</v>
      </c>
      <c r="K13022" t="s">
        <v>208</v>
      </c>
      <c r="L13022" t="s">
        <v>68488</v>
      </c>
      <c r="N13022" t="s">
        <v>208</v>
      </c>
      <c r="O13022" t="s">
        <v>476</v>
      </c>
      <c r="P13022" t="s">
        <v>476</v>
      </c>
    </row>
    <row r="13023" spans="1:16">
      <c r="A13023" s="484" t="s">
        <v>106400</v>
      </c>
      <c r="B13023" s="485" t="s">
        <v>106399</v>
      </c>
      <c r="C13023" t="s">
        <v>106398</v>
      </c>
      <c r="D13023" t="s">
        <v>106397</v>
      </c>
      <c r="E13023" t="str">
        <f t="shared" si="203"/>
        <v>241222 - CTRE RESSOURCES MULTIHANDICAP</v>
      </c>
      <c r="F13023" t="s">
        <v>7547</v>
      </c>
      <c r="G13023" t="s">
        <v>106396</v>
      </c>
      <c r="I13023" t="s">
        <v>4703</v>
      </c>
      <c r="J13023" t="s">
        <v>106395</v>
      </c>
      <c r="K13023" t="s">
        <v>208</v>
      </c>
      <c r="L13023" t="s">
        <v>106394</v>
      </c>
      <c r="N13023" t="s">
        <v>208</v>
      </c>
      <c r="O13023" t="s">
        <v>476</v>
      </c>
      <c r="P13023" t="s">
        <v>476</v>
      </c>
    </row>
    <row r="13024" spans="1:16">
      <c r="A13024" s="484" t="s">
        <v>73714</v>
      </c>
      <c r="B13024" s="485" t="s">
        <v>73713</v>
      </c>
      <c r="C13024" t="s">
        <v>73712</v>
      </c>
      <c r="D13024" t="s">
        <v>73711</v>
      </c>
      <c r="E13024" t="str">
        <f t="shared" si="203"/>
        <v>20813 - FISAF</v>
      </c>
      <c r="F13024" t="s">
        <v>6302</v>
      </c>
      <c r="G13024" t="s">
        <v>73710</v>
      </c>
      <c r="H13024" t="s">
        <v>73709</v>
      </c>
      <c r="I13024" t="s">
        <v>626</v>
      </c>
      <c r="J13024" t="s">
        <v>73708</v>
      </c>
      <c r="K13024" t="s">
        <v>208</v>
      </c>
      <c r="L13024" t="s">
        <v>73707</v>
      </c>
      <c r="N13024" t="s">
        <v>208</v>
      </c>
      <c r="O13024" t="s">
        <v>476</v>
      </c>
      <c r="P13024" t="s">
        <v>476</v>
      </c>
    </row>
    <row r="13025" spans="1:16">
      <c r="A13025" s="484" t="s">
        <v>73097</v>
      </c>
      <c r="B13025" s="485" t="s">
        <v>73096</v>
      </c>
      <c r="C13025" t="s">
        <v>73095</v>
      </c>
      <c r="D13025" t="s">
        <v>73094</v>
      </c>
      <c r="E13025" t="str">
        <f t="shared" si="203"/>
        <v>656859 - FFJDA</v>
      </c>
      <c r="F13025" t="s">
        <v>6544</v>
      </c>
      <c r="G13025" t="s">
        <v>73093</v>
      </c>
      <c r="I13025" t="s">
        <v>626</v>
      </c>
      <c r="J13025" t="s">
        <v>73092</v>
      </c>
      <c r="K13025" t="s">
        <v>208</v>
      </c>
      <c r="L13025" t="s">
        <v>73091</v>
      </c>
      <c r="N13025" t="s">
        <v>208</v>
      </c>
      <c r="O13025" t="s">
        <v>476</v>
      </c>
      <c r="P13025" t="s">
        <v>476</v>
      </c>
    </row>
    <row r="13026" spans="1:16">
      <c r="A13026" s="484" t="s">
        <v>15505</v>
      </c>
      <c r="B13026" s="485" t="s">
        <v>15504</v>
      </c>
      <c r="C13026" t="s">
        <v>15503</v>
      </c>
      <c r="D13026" t="s">
        <v>15502</v>
      </c>
      <c r="E13026" t="str">
        <f t="shared" si="203"/>
        <v>504518 - SOFCOT</v>
      </c>
      <c r="F13026" t="s">
        <v>13061</v>
      </c>
      <c r="G13026" t="s">
        <v>15501</v>
      </c>
      <c r="I13026" t="s">
        <v>626</v>
      </c>
      <c r="J13026" t="s">
        <v>15500</v>
      </c>
      <c r="K13026" t="s">
        <v>208</v>
      </c>
      <c r="L13026" t="s">
        <v>15499</v>
      </c>
      <c r="N13026" t="s">
        <v>208</v>
      </c>
      <c r="O13026" t="s">
        <v>476</v>
      </c>
      <c r="P13026" t="s">
        <v>476</v>
      </c>
    </row>
    <row r="13027" spans="1:16">
      <c r="A13027" s="484" t="s">
        <v>71706</v>
      </c>
      <c r="B13027" s="485" t="s">
        <v>71705</v>
      </c>
      <c r="C13027" t="s">
        <v>71704</v>
      </c>
      <c r="D13027" t="s">
        <v>71703</v>
      </c>
      <c r="E13027" t="str">
        <f t="shared" si="203"/>
        <v>344862 - CENTRE MEDICAL GEORGES COULON</v>
      </c>
      <c r="F13027" t="s">
        <v>66597</v>
      </c>
      <c r="G13027" t="s">
        <v>71702</v>
      </c>
      <c r="H13027" t="s">
        <v>61525</v>
      </c>
      <c r="I13027" t="s">
        <v>71701</v>
      </c>
      <c r="J13027" t="s">
        <v>71700</v>
      </c>
      <c r="K13027" t="s">
        <v>71699</v>
      </c>
      <c r="L13027" t="s">
        <v>71698</v>
      </c>
      <c r="N13027" t="s">
        <v>208</v>
      </c>
      <c r="O13027" t="s">
        <v>476</v>
      </c>
      <c r="P13027" t="s">
        <v>476</v>
      </c>
    </row>
    <row r="13028" spans="1:16">
      <c r="A13028" s="484" t="s">
        <v>125213</v>
      </c>
      <c r="B13028" s="485" t="s">
        <v>125212</v>
      </c>
      <c r="C13028" t="s">
        <v>125211</v>
      </c>
      <c r="D13028" t="s">
        <v>125210</v>
      </c>
      <c r="E13028" t="str">
        <f t="shared" si="203"/>
        <v>1326 - ANPDE</v>
      </c>
      <c r="F13028" t="s">
        <v>11721</v>
      </c>
      <c r="G13028" t="s">
        <v>125209</v>
      </c>
      <c r="I13028" t="s">
        <v>626</v>
      </c>
      <c r="J13028" t="s">
        <v>125208</v>
      </c>
      <c r="K13028" t="s">
        <v>125207</v>
      </c>
      <c r="L13028" t="s">
        <v>125206</v>
      </c>
      <c r="N13028" t="s">
        <v>208</v>
      </c>
      <c r="O13028" t="s">
        <v>476</v>
      </c>
      <c r="P13028" t="s">
        <v>476</v>
      </c>
    </row>
    <row r="13029" spans="1:16">
      <c r="A13029" s="484" t="s">
        <v>73457</v>
      </c>
      <c r="B13029" s="485" t="s">
        <v>73456</v>
      </c>
      <c r="C13029" t="s">
        <v>73455</v>
      </c>
      <c r="D13029" t="s">
        <v>73454</v>
      </c>
      <c r="E13029" t="str">
        <f t="shared" si="203"/>
        <v>439964 - FEDERATION DES APAJH PARIS 15EME</v>
      </c>
      <c r="F13029" t="s">
        <v>17005</v>
      </c>
      <c r="G13029" t="s">
        <v>73453</v>
      </c>
      <c r="H13029" t="s">
        <v>73452</v>
      </c>
      <c r="I13029" t="s">
        <v>1494</v>
      </c>
      <c r="J13029" t="s">
        <v>73451</v>
      </c>
      <c r="K13029" t="s">
        <v>73450</v>
      </c>
      <c r="L13029" t="s">
        <v>73449</v>
      </c>
      <c r="N13029" t="s">
        <v>208</v>
      </c>
      <c r="O13029" t="s">
        <v>476</v>
      </c>
      <c r="P13029" t="s">
        <v>476</v>
      </c>
    </row>
    <row r="13030" spans="1:16">
      <c r="A13030" s="484" t="s">
        <v>15529</v>
      </c>
      <c r="B13030" s="485" t="s">
        <v>15528</v>
      </c>
      <c r="C13030" t="s">
        <v>15527</v>
      </c>
      <c r="D13030" t="s">
        <v>15526</v>
      </c>
      <c r="E13030" t="str">
        <f t="shared" si="203"/>
        <v>536039 - SFC PARIS 15EME</v>
      </c>
      <c r="F13030" t="s">
        <v>12260</v>
      </c>
      <c r="G13030" t="s">
        <v>15525</v>
      </c>
      <c r="I13030" t="s">
        <v>779</v>
      </c>
      <c r="J13030" t="s">
        <v>15524</v>
      </c>
      <c r="K13030" t="s">
        <v>208</v>
      </c>
      <c r="L13030" t="s">
        <v>15523</v>
      </c>
      <c r="N13030" t="s">
        <v>208</v>
      </c>
      <c r="O13030" t="s">
        <v>476</v>
      </c>
      <c r="P13030" t="s">
        <v>476</v>
      </c>
    </row>
    <row r="13031" spans="1:16">
      <c r="A13031" s="484" t="s">
        <v>108412</v>
      </c>
      <c r="B13031" s="485" t="s">
        <v>108411</v>
      </c>
      <c r="C13031" t="s">
        <v>108410</v>
      </c>
      <c r="D13031" t="s">
        <v>108409</v>
      </c>
      <c r="E13031" t="str">
        <f t="shared" si="203"/>
        <v>235647 - CARTE SOINS PALLIATIFS</v>
      </c>
      <c r="F13031" t="s">
        <v>13845</v>
      </c>
      <c r="G13031" t="s">
        <v>15558</v>
      </c>
      <c r="H13031" t="s">
        <v>108408</v>
      </c>
      <c r="I13031" t="s">
        <v>1494</v>
      </c>
      <c r="J13031" t="s">
        <v>108407</v>
      </c>
      <c r="K13031" t="s">
        <v>108406</v>
      </c>
      <c r="L13031" t="s">
        <v>108405</v>
      </c>
      <c r="N13031" t="s">
        <v>208</v>
      </c>
      <c r="O13031" t="s">
        <v>476</v>
      </c>
      <c r="P13031" t="s">
        <v>476</v>
      </c>
    </row>
    <row r="13032" spans="1:16">
      <c r="A13032" s="484" t="s">
        <v>64268</v>
      </c>
      <c r="B13032" s="485" t="s">
        <v>64267</v>
      </c>
      <c r="C13032" t="s">
        <v>64266</v>
      </c>
      <c r="D13032" t="s">
        <v>64265</v>
      </c>
      <c r="E13032" t="str">
        <f t="shared" si="203"/>
        <v>614427 - GROUPE ESPI</v>
      </c>
      <c r="F13032" t="s">
        <v>27437</v>
      </c>
      <c r="G13032" t="s">
        <v>64264</v>
      </c>
      <c r="I13032" t="s">
        <v>626</v>
      </c>
      <c r="J13032" t="s">
        <v>64263</v>
      </c>
      <c r="K13032" t="s">
        <v>208</v>
      </c>
      <c r="L13032" t="s">
        <v>64262</v>
      </c>
      <c r="N13032" t="s">
        <v>208</v>
      </c>
      <c r="O13032" t="s">
        <v>476</v>
      </c>
      <c r="P13032" t="s">
        <v>476</v>
      </c>
    </row>
    <row r="13033" spans="1:16">
      <c r="A13033" s="484" t="s">
        <v>74294</v>
      </c>
      <c r="B13033" s="485" t="s">
        <v>74293</v>
      </c>
      <c r="C13033" t="s">
        <v>74292</v>
      </c>
      <c r="D13033" t="s">
        <v>74292</v>
      </c>
      <c r="E13033" t="str">
        <f t="shared" si="203"/>
        <v>153102 - FAGERH</v>
      </c>
      <c r="F13033" t="s">
        <v>18666</v>
      </c>
      <c r="G13033" t="s">
        <v>74291</v>
      </c>
      <c r="I13033" t="s">
        <v>8273</v>
      </c>
      <c r="J13033" t="s">
        <v>74290</v>
      </c>
      <c r="K13033" t="s">
        <v>208</v>
      </c>
      <c r="L13033" t="s">
        <v>74289</v>
      </c>
      <c r="N13033" t="s">
        <v>208</v>
      </c>
      <c r="O13033" t="s">
        <v>476</v>
      </c>
      <c r="P13033" t="s">
        <v>476</v>
      </c>
    </row>
    <row r="13034" spans="1:16">
      <c r="A13034" s="484" t="s">
        <v>93231</v>
      </c>
      <c r="B13034" s="485" t="s">
        <v>93226</v>
      </c>
      <c r="C13034" t="s">
        <v>93225</v>
      </c>
      <c r="D13034" t="s">
        <v>93230</v>
      </c>
      <c r="E13034" t="str">
        <f t="shared" si="203"/>
        <v>22421 - COSTIC PARIS</v>
      </c>
      <c r="F13034" t="s">
        <v>6491</v>
      </c>
      <c r="G13034" t="s">
        <v>93229</v>
      </c>
      <c r="I13034" t="s">
        <v>626</v>
      </c>
      <c r="J13034" t="s">
        <v>93221</v>
      </c>
      <c r="K13034" t="s">
        <v>208</v>
      </c>
      <c r="L13034" t="s">
        <v>93228</v>
      </c>
      <c r="N13034" t="s">
        <v>208</v>
      </c>
      <c r="O13034" t="s">
        <v>476</v>
      </c>
      <c r="P13034" t="s">
        <v>476</v>
      </c>
    </row>
    <row r="13035" spans="1:16">
      <c r="A13035" s="484" t="s">
        <v>93227</v>
      </c>
      <c r="B13035" s="485" t="s">
        <v>93226</v>
      </c>
      <c r="C13035" t="s">
        <v>93225</v>
      </c>
      <c r="D13035" t="s">
        <v>93224</v>
      </c>
      <c r="E13035" t="str">
        <f t="shared" si="203"/>
        <v>666713 - COSTIC ST REMY LES CHEVREUSE</v>
      </c>
      <c r="F13035" t="s">
        <v>6245</v>
      </c>
      <c r="G13035" t="s">
        <v>93223</v>
      </c>
      <c r="H13035" t="s">
        <v>93222</v>
      </c>
      <c r="I13035" t="s">
        <v>86615</v>
      </c>
      <c r="J13035" t="s">
        <v>93221</v>
      </c>
      <c r="K13035" t="s">
        <v>208</v>
      </c>
      <c r="L13035" t="s">
        <v>93220</v>
      </c>
      <c r="N13035" t="s">
        <v>208</v>
      </c>
      <c r="O13035" t="s">
        <v>476</v>
      </c>
      <c r="P13035" t="s">
        <v>476</v>
      </c>
    </row>
    <row r="13036" spans="1:16">
      <c r="A13036" s="484" t="s">
        <v>26759</v>
      </c>
      <c r="B13036" s="485" t="s">
        <v>26758</v>
      </c>
      <c r="C13036" t="s">
        <v>26757</v>
      </c>
      <c r="D13036" t="s">
        <v>26756</v>
      </c>
      <c r="E13036" t="str">
        <f t="shared" si="203"/>
        <v>500800 - PRAGMA</v>
      </c>
      <c r="F13036" t="s">
        <v>3247</v>
      </c>
      <c r="G13036" t="s">
        <v>26755</v>
      </c>
      <c r="I13036" t="s">
        <v>3138</v>
      </c>
      <c r="J13036" t="s">
        <v>26754</v>
      </c>
      <c r="K13036" t="s">
        <v>208</v>
      </c>
      <c r="L13036" t="s">
        <v>26753</v>
      </c>
      <c r="N13036" t="s">
        <v>208</v>
      </c>
      <c r="O13036" t="s">
        <v>476</v>
      </c>
      <c r="P13036" t="s">
        <v>476</v>
      </c>
    </row>
    <row r="13037" spans="1:16">
      <c r="A13037" s="484" t="s">
        <v>105820</v>
      </c>
      <c r="B13037" s="485" t="s">
        <v>105819</v>
      </c>
      <c r="C13037" t="s">
        <v>105818</v>
      </c>
      <c r="D13037" t="s">
        <v>105817</v>
      </c>
      <c r="E13037" t="str">
        <f t="shared" si="203"/>
        <v>451332 - CENTRE ESTA</v>
      </c>
      <c r="F13037" t="s">
        <v>1086</v>
      </c>
      <c r="G13037" t="s">
        <v>105816</v>
      </c>
      <c r="I13037" t="s">
        <v>3346</v>
      </c>
      <c r="J13037" t="s">
        <v>105815</v>
      </c>
      <c r="K13037" t="s">
        <v>208</v>
      </c>
      <c r="L13037" t="s">
        <v>105814</v>
      </c>
      <c r="N13037" t="s">
        <v>208</v>
      </c>
      <c r="O13037" t="s">
        <v>476</v>
      </c>
      <c r="P13037" t="s">
        <v>476</v>
      </c>
    </row>
    <row r="13038" spans="1:16">
      <c r="A13038" s="484" t="s">
        <v>133588</v>
      </c>
      <c r="B13038" s="485" t="s">
        <v>133587</v>
      </c>
      <c r="C13038" t="s">
        <v>133586</v>
      </c>
      <c r="D13038" t="s">
        <v>133585</v>
      </c>
      <c r="E13038" t="str">
        <f t="shared" si="203"/>
        <v>639369 - AFORPA ST MAURICE</v>
      </c>
      <c r="F13038" t="s">
        <v>2688</v>
      </c>
      <c r="G13038" t="s">
        <v>133584</v>
      </c>
      <c r="I13038" t="s">
        <v>12266</v>
      </c>
      <c r="J13038" t="s">
        <v>133583</v>
      </c>
      <c r="K13038" t="s">
        <v>208</v>
      </c>
      <c r="L13038" t="s">
        <v>133582</v>
      </c>
      <c r="N13038" t="s">
        <v>208</v>
      </c>
      <c r="O13038" t="s">
        <v>476</v>
      </c>
      <c r="P13038" t="s">
        <v>476</v>
      </c>
    </row>
    <row r="13039" spans="1:16">
      <c r="A13039" s="484" t="s">
        <v>53068</v>
      </c>
      <c r="B13039" s="485" t="s">
        <v>53067</v>
      </c>
      <c r="C13039" t="s">
        <v>53066</v>
      </c>
      <c r="D13039" t="s">
        <v>53065</v>
      </c>
      <c r="E13039" t="str">
        <f t="shared" si="203"/>
        <v>499675 - IPROFOP</v>
      </c>
      <c r="F13039" t="s">
        <v>7117</v>
      </c>
      <c r="G13039" t="s">
        <v>53064</v>
      </c>
      <c r="I13039" t="s">
        <v>5810</v>
      </c>
      <c r="J13039" t="s">
        <v>53063</v>
      </c>
      <c r="K13039" t="s">
        <v>208</v>
      </c>
      <c r="L13039" t="s">
        <v>53062</v>
      </c>
      <c r="N13039" t="s">
        <v>208</v>
      </c>
      <c r="O13039" t="s">
        <v>476</v>
      </c>
      <c r="P13039" t="s">
        <v>476</v>
      </c>
    </row>
    <row r="13040" spans="1:16">
      <c r="A13040" s="484" t="s">
        <v>106958</v>
      </c>
      <c r="B13040" s="485" t="s">
        <v>106957</v>
      </c>
      <c r="C13040" t="s">
        <v>106956</v>
      </c>
      <c r="D13040" t="s">
        <v>106955</v>
      </c>
      <c r="E13040" t="str">
        <f t="shared" si="203"/>
        <v>88882 - STHO</v>
      </c>
      <c r="F13040" t="s">
        <v>10052</v>
      </c>
      <c r="G13040" t="s">
        <v>106954</v>
      </c>
      <c r="I13040" t="s">
        <v>7052</v>
      </c>
      <c r="J13040" t="s">
        <v>106953</v>
      </c>
      <c r="K13040" t="s">
        <v>208</v>
      </c>
      <c r="L13040" t="s">
        <v>106952</v>
      </c>
      <c r="N13040" t="s">
        <v>208</v>
      </c>
      <c r="O13040" t="s">
        <v>476</v>
      </c>
      <c r="P13040" t="s">
        <v>476</v>
      </c>
    </row>
    <row r="13041" spans="1:16">
      <c r="A13041" s="484" t="s">
        <v>116145</v>
      </c>
      <c r="B13041" s="485" t="s">
        <v>116144</v>
      </c>
      <c r="C13041" t="s">
        <v>116143</v>
      </c>
      <c r="D13041" t="s">
        <v>116142</v>
      </c>
      <c r="E13041" t="str">
        <f t="shared" si="203"/>
        <v>602486 - ACMF</v>
      </c>
      <c r="F13041" t="s">
        <v>707</v>
      </c>
      <c r="G13041" t="s">
        <v>116141</v>
      </c>
      <c r="I13041" t="s">
        <v>626</v>
      </c>
      <c r="J13041" t="s">
        <v>116140</v>
      </c>
      <c r="K13041" t="s">
        <v>208</v>
      </c>
      <c r="L13041" t="s">
        <v>116139</v>
      </c>
      <c r="N13041" t="s">
        <v>208</v>
      </c>
      <c r="O13041" t="s">
        <v>476</v>
      </c>
      <c r="P13041" t="s">
        <v>476</v>
      </c>
    </row>
    <row r="13042" spans="1:16">
      <c r="A13042" s="484" t="s">
        <v>100400</v>
      </c>
      <c r="B13042" s="485" t="s">
        <v>100399</v>
      </c>
      <c r="C13042" t="s">
        <v>100398</v>
      </c>
      <c r="D13042" t="s">
        <v>100397</v>
      </c>
      <c r="E13042" t="str">
        <f t="shared" si="203"/>
        <v>562026 - CITEPA</v>
      </c>
      <c r="F13042" t="s">
        <v>4329</v>
      </c>
      <c r="G13042" t="s">
        <v>10855</v>
      </c>
      <c r="I13042" t="s">
        <v>3346</v>
      </c>
      <c r="J13042" t="s">
        <v>100396</v>
      </c>
      <c r="K13042" t="s">
        <v>208</v>
      </c>
      <c r="L13042" t="s">
        <v>100395</v>
      </c>
      <c r="N13042" t="s">
        <v>208</v>
      </c>
      <c r="O13042" t="s">
        <v>476</v>
      </c>
      <c r="P13042" t="s">
        <v>476</v>
      </c>
    </row>
    <row r="13043" spans="1:16">
      <c r="A13043" s="484" t="s">
        <v>120389</v>
      </c>
      <c r="B13043" s="485" t="s">
        <v>120388</v>
      </c>
      <c r="C13043" t="s">
        <v>120387</v>
      </c>
      <c r="D13043" t="s">
        <v>120386</v>
      </c>
      <c r="E13043" t="str">
        <f t="shared" si="203"/>
        <v>587783 - ANRT</v>
      </c>
      <c r="F13043" t="s">
        <v>11920</v>
      </c>
      <c r="G13043" t="s">
        <v>120385</v>
      </c>
      <c r="I13043" t="s">
        <v>626</v>
      </c>
      <c r="J13043" t="s">
        <v>120384</v>
      </c>
      <c r="K13043" t="s">
        <v>208</v>
      </c>
      <c r="L13043" t="s">
        <v>120383</v>
      </c>
      <c r="N13043" t="s">
        <v>208</v>
      </c>
      <c r="O13043" t="s">
        <v>476</v>
      </c>
      <c r="P13043" t="s">
        <v>476</v>
      </c>
    </row>
    <row r="13044" spans="1:16">
      <c r="A13044" s="484" t="s">
        <v>122810</v>
      </c>
      <c r="B13044" s="485" t="s">
        <v>122809</v>
      </c>
      <c r="C13044" t="s">
        <v>122808</v>
      </c>
      <c r="D13044" t="s">
        <v>122807</v>
      </c>
      <c r="E13044" t="str">
        <f t="shared" si="203"/>
        <v>269554 - AAPC CERISY LA SALLE</v>
      </c>
      <c r="F13044" t="s">
        <v>1258</v>
      </c>
      <c r="G13044" t="s">
        <v>122806</v>
      </c>
      <c r="H13044" t="s">
        <v>5566</v>
      </c>
      <c r="I13044" t="s">
        <v>122805</v>
      </c>
      <c r="J13044" t="s">
        <v>122804</v>
      </c>
      <c r="K13044" t="s">
        <v>208</v>
      </c>
      <c r="L13044" t="s">
        <v>122803</v>
      </c>
      <c r="N13044" t="s">
        <v>208</v>
      </c>
      <c r="O13044" t="s">
        <v>476</v>
      </c>
      <c r="P13044" t="s">
        <v>476</v>
      </c>
    </row>
    <row r="13045" spans="1:16">
      <c r="A13045" s="484" t="s">
        <v>74136</v>
      </c>
      <c r="B13045" s="485" t="s">
        <v>74135</v>
      </c>
      <c r="C13045" t="s">
        <v>74134</v>
      </c>
      <c r="D13045" t="s">
        <v>74134</v>
      </c>
      <c r="E13045" t="str">
        <f t="shared" si="203"/>
        <v>684703 - FAMILLES RURALES FEDERATION NATIONALE</v>
      </c>
      <c r="F13045" t="s">
        <v>1037</v>
      </c>
      <c r="G13045" t="s">
        <v>74133</v>
      </c>
      <c r="I13045" t="s">
        <v>626</v>
      </c>
      <c r="J13045" t="s">
        <v>74132</v>
      </c>
      <c r="K13045" t="s">
        <v>208</v>
      </c>
      <c r="L13045" t="s">
        <v>74131</v>
      </c>
      <c r="N13045" t="s">
        <v>208</v>
      </c>
      <c r="O13045" t="s">
        <v>476</v>
      </c>
      <c r="P13045" t="s">
        <v>476</v>
      </c>
    </row>
    <row r="13046" spans="1:16">
      <c r="A13046" s="484" t="s">
        <v>52455</v>
      </c>
      <c r="B13046" s="485" t="s">
        <v>52454</v>
      </c>
      <c r="C13046" t="s">
        <v>52453</v>
      </c>
      <c r="D13046" t="s">
        <v>52452</v>
      </c>
      <c r="E13046" t="str">
        <f t="shared" si="203"/>
        <v>10583 - ISRP PARIS</v>
      </c>
      <c r="F13046" t="s">
        <v>1124</v>
      </c>
      <c r="G13046" t="s">
        <v>52451</v>
      </c>
      <c r="I13046" t="s">
        <v>1406</v>
      </c>
      <c r="J13046" t="s">
        <v>52450</v>
      </c>
      <c r="K13046" t="s">
        <v>52449</v>
      </c>
      <c r="L13046" t="s">
        <v>52448</v>
      </c>
      <c r="N13046" t="s">
        <v>208</v>
      </c>
      <c r="O13046" t="s">
        <v>476</v>
      </c>
      <c r="P13046" t="s">
        <v>476</v>
      </c>
    </row>
    <row r="13047" spans="1:16">
      <c r="A13047" s="484" t="s">
        <v>53753</v>
      </c>
      <c r="B13047" s="485" t="s">
        <v>53325</v>
      </c>
      <c r="C13047" t="s">
        <v>53748</v>
      </c>
      <c r="D13047" t="s">
        <v>53752</v>
      </c>
      <c r="E13047" t="str">
        <f t="shared" si="203"/>
        <v>542684 - INCM LE BOURGET</v>
      </c>
      <c r="F13047" t="s">
        <v>23498</v>
      </c>
      <c r="G13047" t="s">
        <v>53751</v>
      </c>
      <c r="I13047" t="s">
        <v>28638</v>
      </c>
      <c r="J13047" t="s">
        <v>53321</v>
      </c>
      <c r="K13047" t="s">
        <v>208</v>
      </c>
      <c r="L13047" t="s">
        <v>53750</v>
      </c>
      <c r="N13047" t="s">
        <v>208</v>
      </c>
      <c r="O13047" t="s">
        <v>476</v>
      </c>
      <c r="P13047" t="s">
        <v>476</v>
      </c>
    </row>
    <row r="13048" spans="1:16">
      <c r="A13048" s="484" t="s">
        <v>53749</v>
      </c>
      <c r="B13048" s="485" t="s">
        <v>53325</v>
      </c>
      <c r="C13048" t="s">
        <v>53748</v>
      </c>
      <c r="D13048" t="s">
        <v>53747</v>
      </c>
      <c r="E13048" t="str">
        <f t="shared" si="203"/>
        <v>644389 - INCM NANTES</v>
      </c>
      <c r="F13048" t="s">
        <v>10036</v>
      </c>
      <c r="G13048" t="s">
        <v>53746</v>
      </c>
      <c r="I13048" t="s">
        <v>1837</v>
      </c>
      <c r="J13048" t="s">
        <v>53745</v>
      </c>
      <c r="K13048" t="s">
        <v>208</v>
      </c>
      <c r="L13048" t="s">
        <v>53744</v>
      </c>
      <c r="N13048" t="s">
        <v>208</v>
      </c>
      <c r="O13048" t="s">
        <v>476</v>
      </c>
      <c r="P13048" t="s">
        <v>476</v>
      </c>
    </row>
    <row r="13049" spans="1:16">
      <c r="A13049" s="484" t="s">
        <v>53326</v>
      </c>
      <c r="B13049" s="485" t="s">
        <v>53325</v>
      </c>
      <c r="C13049" t="s">
        <v>53324</v>
      </c>
      <c r="D13049" t="s">
        <v>53323</v>
      </c>
      <c r="E13049" t="str">
        <f t="shared" si="203"/>
        <v>684879 - INCM LYON</v>
      </c>
      <c r="F13049" t="s">
        <v>2041</v>
      </c>
      <c r="G13049" t="s">
        <v>53322</v>
      </c>
      <c r="I13049" t="s">
        <v>802</v>
      </c>
      <c r="J13049" t="s">
        <v>53321</v>
      </c>
      <c r="K13049" t="s">
        <v>208</v>
      </c>
      <c r="L13049" t="s">
        <v>53320</v>
      </c>
      <c r="N13049" t="s">
        <v>208</v>
      </c>
      <c r="O13049" t="s">
        <v>476</v>
      </c>
      <c r="P13049" t="s">
        <v>476</v>
      </c>
    </row>
    <row r="13050" spans="1:16">
      <c r="A13050" s="484" t="s">
        <v>73195</v>
      </c>
      <c r="B13050" s="485" t="s">
        <v>73194</v>
      </c>
      <c r="C13050" t="s">
        <v>73193</v>
      </c>
      <c r="D13050" t="s">
        <v>73192</v>
      </c>
      <c r="E13050" t="str">
        <f t="shared" si="203"/>
        <v>412806 - FFSS PARIS 17EME</v>
      </c>
      <c r="F13050" t="s">
        <v>2651</v>
      </c>
      <c r="G13050" t="s">
        <v>73191</v>
      </c>
      <c r="I13050" t="s">
        <v>820</v>
      </c>
      <c r="J13050" t="s">
        <v>73190</v>
      </c>
      <c r="K13050" t="s">
        <v>208</v>
      </c>
      <c r="L13050" t="s">
        <v>73189</v>
      </c>
      <c r="N13050" t="s">
        <v>208</v>
      </c>
      <c r="O13050" t="s">
        <v>476</v>
      </c>
      <c r="P13050" t="s">
        <v>476</v>
      </c>
    </row>
    <row r="13051" spans="1:16">
      <c r="A13051" s="484" t="s">
        <v>73285</v>
      </c>
      <c r="B13051" s="485" t="s">
        <v>73284</v>
      </c>
      <c r="C13051" t="s">
        <v>73283</v>
      </c>
      <c r="D13051" t="s">
        <v>73283</v>
      </c>
      <c r="E13051" t="str">
        <f t="shared" si="203"/>
        <v>607794 - FEDERATION FRANCAISE DE BOXE</v>
      </c>
      <c r="F13051" t="s">
        <v>73282</v>
      </c>
      <c r="G13051" t="s">
        <v>46229</v>
      </c>
      <c r="I13051" t="s">
        <v>6948</v>
      </c>
      <c r="J13051" t="s">
        <v>73281</v>
      </c>
      <c r="K13051" t="s">
        <v>208</v>
      </c>
      <c r="L13051" t="s">
        <v>73280</v>
      </c>
      <c r="N13051" t="s">
        <v>208</v>
      </c>
      <c r="O13051" t="s">
        <v>476</v>
      </c>
      <c r="P13051" t="s">
        <v>476</v>
      </c>
    </row>
    <row r="13052" spans="1:16">
      <c r="A13052" s="484" t="s">
        <v>72640</v>
      </c>
      <c r="B13052" s="485" t="s">
        <v>72639</v>
      </c>
      <c r="C13052" t="s">
        <v>72638</v>
      </c>
      <c r="D13052" t="s">
        <v>72637</v>
      </c>
      <c r="E13052" t="str">
        <f t="shared" si="203"/>
        <v>442082 - FSCF PARIS 11</v>
      </c>
      <c r="F13052" t="s">
        <v>2651</v>
      </c>
      <c r="G13052" t="s">
        <v>56542</v>
      </c>
      <c r="I13052" t="s">
        <v>7159</v>
      </c>
      <c r="J13052" t="s">
        <v>72636</v>
      </c>
      <c r="K13052" t="s">
        <v>208</v>
      </c>
      <c r="L13052" t="s">
        <v>72635</v>
      </c>
      <c r="N13052" t="s">
        <v>208</v>
      </c>
      <c r="O13052" t="s">
        <v>476</v>
      </c>
      <c r="P13052" t="s">
        <v>476</v>
      </c>
    </row>
    <row r="13053" spans="1:16">
      <c r="A13053" s="484" t="s">
        <v>15569</v>
      </c>
      <c r="C13053" t="s">
        <v>15568</v>
      </c>
      <c r="D13053" t="s">
        <v>15567</v>
      </c>
      <c r="E13053" t="str">
        <f t="shared" si="203"/>
        <v>648826 - SOC FRANCAISE CHIRURGIE PLASTIQUE</v>
      </c>
      <c r="G13053" t="s">
        <v>15566</v>
      </c>
      <c r="I13053" t="s">
        <v>569</v>
      </c>
      <c r="J13053" t="s">
        <v>15565</v>
      </c>
      <c r="K13053" t="s">
        <v>15564</v>
      </c>
      <c r="L13053" t="s">
        <v>15563</v>
      </c>
      <c r="N13053" t="s">
        <v>208</v>
      </c>
      <c r="O13053" t="s">
        <v>476</v>
      </c>
      <c r="P13053" t="s">
        <v>476</v>
      </c>
    </row>
    <row r="13054" spans="1:16">
      <c r="A13054" s="484" t="s">
        <v>84140</v>
      </c>
      <c r="B13054" s="485" t="s">
        <v>84139</v>
      </c>
      <c r="C13054" t="s">
        <v>84138</v>
      </c>
      <c r="D13054" t="s">
        <v>84137</v>
      </c>
      <c r="E13054" t="str">
        <f t="shared" si="203"/>
        <v>467029 - EPE IDF</v>
      </c>
      <c r="F13054" t="s">
        <v>50104</v>
      </c>
      <c r="G13054" t="s">
        <v>84136</v>
      </c>
      <c r="I13054" t="s">
        <v>626</v>
      </c>
      <c r="J13054" t="s">
        <v>84135</v>
      </c>
      <c r="K13054" t="s">
        <v>208</v>
      </c>
      <c r="L13054" t="s">
        <v>84134</v>
      </c>
      <c r="N13054" t="s">
        <v>208</v>
      </c>
      <c r="O13054" t="s">
        <v>476</v>
      </c>
      <c r="P13054" t="s">
        <v>476</v>
      </c>
    </row>
    <row r="13055" spans="1:16">
      <c r="A13055" s="484" t="s">
        <v>7322</v>
      </c>
      <c r="B13055" s="485" t="s">
        <v>7321</v>
      </c>
      <c r="C13055" t="s">
        <v>7320</v>
      </c>
      <c r="D13055" t="s">
        <v>7319</v>
      </c>
      <c r="E13055" t="str">
        <f t="shared" si="203"/>
        <v>166431 - UFSBD</v>
      </c>
      <c r="F13055" t="s">
        <v>7292</v>
      </c>
      <c r="G13055" t="s">
        <v>7318</v>
      </c>
      <c r="I13055" t="s">
        <v>820</v>
      </c>
      <c r="J13055" t="s">
        <v>7317</v>
      </c>
      <c r="K13055" t="s">
        <v>7316</v>
      </c>
      <c r="L13055" t="s">
        <v>7315</v>
      </c>
      <c r="N13055" t="s">
        <v>208</v>
      </c>
      <c r="O13055" t="s">
        <v>476</v>
      </c>
      <c r="P13055" t="s">
        <v>476</v>
      </c>
    </row>
    <row r="13056" spans="1:16">
      <c r="A13056" s="484" t="s">
        <v>125729</v>
      </c>
      <c r="B13056" s="485" t="s">
        <v>125728</v>
      </c>
      <c r="C13056" t="s">
        <v>125727</v>
      </c>
      <c r="D13056" t="s">
        <v>125726</v>
      </c>
      <c r="E13056" t="str">
        <f t="shared" si="203"/>
        <v>18351 - AFOMETRA</v>
      </c>
      <c r="F13056" t="s">
        <v>41461</v>
      </c>
      <c r="G13056" t="s">
        <v>125725</v>
      </c>
      <c r="I13056" t="s">
        <v>626</v>
      </c>
      <c r="J13056" t="s">
        <v>125724</v>
      </c>
      <c r="K13056" t="s">
        <v>125723</v>
      </c>
      <c r="L13056" t="s">
        <v>125722</v>
      </c>
      <c r="N13056" t="s">
        <v>208</v>
      </c>
      <c r="O13056" t="s">
        <v>476</v>
      </c>
      <c r="P13056" t="s">
        <v>476</v>
      </c>
    </row>
    <row r="13057" spans="1:16">
      <c r="A13057" s="484" t="s">
        <v>93607</v>
      </c>
      <c r="B13057" s="485" t="s">
        <v>93606</v>
      </c>
      <c r="C13057" t="s">
        <v>93605</v>
      </c>
      <c r="D13057" t="s">
        <v>93604</v>
      </c>
      <c r="E13057" t="str">
        <f t="shared" si="203"/>
        <v>459355 - CCAH</v>
      </c>
      <c r="F13057" t="s">
        <v>3601</v>
      </c>
      <c r="G13057" t="s">
        <v>93603</v>
      </c>
      <c r="I13057" t="s">
        <v>626</v>
      </c>
      <c r="K13057" t="s">
        <v>208</v>
      </c>
      <c r="L13057" t="s">
        <v>93602</v>
      </c>
      <c r="N13057" t="s">
        <v>208</v>
      </c>
      <c r="O13057" t="s">
        <v>476</v>
      </c>
      <c r="P13057" t="s">
        <v>476</v>
      </c>
    </row>
    <row r="13058" spans="1:16">
      <c r="A13058" s="484" t="s">
        <v>73078</v>
      </c>
      <c r="B13058" s="485" t="s">
        <v>73077</v>
      </c>
      <c r="C13058" t="s">
        <v>73076</v>
      </c>
      <c r="D13058" t="s">
        <v>73075</v>
      </c>
      <c r="E13058" t="str">
        <f t="shared" ref="E13058:E13121" si="204">_xlfn.CONCAT(L13058," - ",D13058)</f>
        <v>401250 - FFTA</v>
      </c>
      <c r="F13058" t="s">
        <v>35748</v>
      </c>
      <c r="G13058" t="s">
        <v>72623</v>
      </c>
      <c r="I13058" t="s">
        <v>9554</v>
      </c>
      <c r="J13058" t="s">
        <v>72622</v>
      </c>
      <c r="K13058" t="s">
        <v>208</v>
      </c>
      <c r="L13058" t="s">
        <v>73074</v>
      </c>
      <c r="N13058" t="s">
        <v>208</v>
      </c>
      <c r="O13058" t="s">
        <v>476</v>
      </c>
      <c r="P13058" t="s">
        <v>476</v>
      </c>
    </row>
    <row r="13059" spans="1:16">
      <c r="A13059" s="484" t="s">
        <v>121440</v>
      </c>
      <c r="B13059" s="485" t="s">
        <v>121439</v>
      </c>
      <c r="C13059" t="s">
        <v>121438</v>
      </c>
      <c r="D13059" t="s">
        <v>121437</v>
      </c>
      <c r="E13059" t="str">
        <f t="shared" si="204"/>
        <v>158641 - AFO</v>
      </c>
      <c r="F13059" t="s">
        <v>2801</v>
      </c>
      <c r="G13059" t="s">
        <v>77106</v>
      </c>
      <c r="H13059" t="s">
        <v>121436</v>
      </c>
      <c r="I13059" t="s">
        <v>7815</v>
      </c>
      <c r="J13059" t="s">
        <v>121435</v>
      </c>
      <c r="K13059" t="s">
        <v>121434</v>
      </c>
      <c r="L13059" t="s">
        <v>121433</v>
      </c>
      <c r="N13059" t="s">
        <v>208</v>
      </c>
      <c r="O13059" t="s">
        <v>476</v>
      </c>
      <c r="P13059" t="s">
        <v>476</v>
      </c>
    </row>
    <row r="13060" spans="1:16">
      <c r="A13060" s="484" t="s">
        <v>71631</v>
      </c>
      <c r="B13060" s="485" t="s">
        <v>71630</v>
      </c>
      <c r="C13060" t="s">
        <v>71629</v>
      </c>
      <c r="D13060" t="s">
        <v>71629</v>
      </c>
      <c r="E13060" t="str">
        <f t="shared" si="204"/>
        <v>510129 - FONDATION OPHTALMOLOGIQUE ADOLPHE DE ROTHSCHILD</v>
      </c>
      <c r="F13060" t="s">
        <v>2893</v>
      </c>
      <c r="G13060" t="s">
        <v>71628</v>
      </c>
      <c r="I13060" t="s">
        <v>626</v>
      </c>
      <c r="J13060" t="s">
        <v>71627</v>
      </c>
      <c r="K13060" t="s">
        <v>71626</v>
      </c>
      <c r="L13060" t="s">
        <v>71625</v>
      </c>
      <c r="N13060" t="s">
        <v>208</v>
      </c>
      <c r="O13060" t="s">
        <v>476</v>
      </c>
      <c r="P13060" t="s">
        <v>476</v>
      </c>
    </row>
    <row r="13061" spans="1:16">
      <c r="A13061" s="484" t="s">
        <v>73573</v>
      </c>
      <c r="B13061" s="485" t="s">
        <v>73572</v>
      </c>
      <c r="C13061" t="s">
        <v>73571</v>
      </c>
      <c r="D13061" t="s">
        <v>73570</v>
      </c>
      <c r="E13061" t="str">
        <f t="shared" si="204"/>
        <v>518530 - FCR PARIS ILE DE FRANCE PARIS</v>
      </c>
      <c r="F13061" t="s">
        <v>2893</v>
      </c>
      <c r="G13061" t="s">
        <v>73569</v>
      </c>
      <c r="I13061" t="s">
        <v>626</v>
      </c>
      <c r="J13061" t="s">
        <v>73568</v>
      </c>
      <c r="K13061" t="s">
        <v>208</v>
      </c>
      <c r="L13061" t="s">
        <v>73567</v>
      </c>
      <c r="N13061" t="s">
        <v>208</v>
      </c>
      <c r="O13061" t="s">
        <v>476</v>
      </c>
      <c r="P13061" t="s">
        <v>476</v>
      </c>
    </row>
    <row r="13062" spans="1:16">
      <c r="A13062" s="484" t="s">
        <v>53965</v>
      </c>
      <c r="B13062" s="485" t="s">
        <v>53964</v>
      </c>
      <c r="C13062" t="s">
        <v>53963</v>
      </c>
      <c r="D13062" t="s">
        <v>53962</v>
      </c>
      <c r="E13062" t="str">
        <f t="shared" si="204"/>
        <v>77240 - IMEA</v>
      </c>
      <c r="F13062" t="s">
        <v>53961</v>
      </c>
      <c r="G13062" t="s">
        <v>53960</v>
      </c>
      <c r="H13062" t="s">
        <v>53959</v>
      </c>
      <c r="I13062" t="s">
        <v>7236</v>
      </c>
      <c r="K13062" t="s">
        <v>208</v>
      </c>
      <c r="L13062" t="s">
        <v>53958</v>
      </c>
      <c r="N13062" t="s">
        <v>208</v>
      </c>
      <c r="O13062" t="s">
        <v>476</v>
      </c>
      <c r="P13062" t="s">
        <v>476</v>
      </c>
    </row>
    <row r="13063" spans="1:16">
      <c r="A13063" s="484" t="s">
        <v>64142</v>
      </c>
      <c r="B13063" s="485" t="s">
        <v>64141</v>
      </c>
      <c r="C13063" t="s">
        <v>64140</v>
      </c>
      <c r="D13063" t="s">
        <v>64139</v>
      </c>
      <c r="E13063" t="str">
        <f t="shared" si="204"/>
        <v>548492 - GFEN</v>
      </c>
      <c r="F13063" t="s">
        <v>53380</v>
      </c>
      <c r="G13063" t="s">
        <v>64138</v>
      </c>
      <c r="I13063" t="s">
        <v>2515</v>
      </c>
      <c r="J13063" t="s">
        <v>64137</v>
      </c>
      <c r="K13063" t="s">
        <v>208</v>
      </c>
      <c r="L13063" t="s">
        <v>64136</v>
      </c>
      <c r="N13063" t="s">
        <v>208</v>
      </c>
      <c r="O13063" t="s">
        <v>476</v>
      </c>
      <c r="P13063" t="s">
        <v>476</v>
      </c>
    </row>
    <row r="13064" spans="1:16">
      <c r="A13064" s="484" t="s">
        <v>89773</v>
      </c>
      <c r="B13064" s="485" t="s">
        <v>57465</v>
      </c>
      <c r="C13064" t="s">
        <v>89772</v>
      </c>
      <c r="D13064" t="s">
        <v>89771</v>
      </c>
      <c r="E13064" t="str">
        <f t="shared" si="204"/>
        <v>234990 - CNDR SOIN PALLIATIF DE LA FONDATION OEUVRE CROIX ST SIMON</v>
      </c>
      <c r="F13064" t="s">
        <v>3209</v>
      </c>
      <c r="G13064" t="s">
        <v>89770</v>
      </c>
      <c r="H13064" t="s">
        <v>89769</v>
      </c>
      <c r="I13064" t="s">
        <v>7052</v>
      </c>
      <c r="J13064" t="s">
        <v>57461</v>
      </c>
      <c r="K13064" t="s">
        <v>89768</v>
      </c>
      <c r="L13064" t="s">
        <v>89767</v>
      </c>
      <c r="N13064" t="s">
        <v>208</v>
      </c>
      <c r="O13064" t="s">
        <v>476</v>
      </c>
      <c r="P13064" t="s">
        <v>476</v>
      </c>
    </row>
    <row r="13065" spans="1:16">
      <c r="A13065" s="484" t="s">
        <v>71644</v>
      </c>
      <c r="B13065" s="485" t="s">
        <v>57465</v>
      </c>
      <c r="C13065" t="s">
        <v>71643</v>
      </c>
      <c r="D13065" t="s">
        <v>71642</v>
      </c>
      <c r="E13065" t="str">
        <f t="shared" si="204"/>
        <v>673092 - FONDATION OEUVRE DE LA CROIX SAINT SIMON MONTREUIL</v>
      </c>
      <c r="F13065" t="s">
        <v>15395</v>
      </c>
      <c r="G13065" t="s">
        <v>71641</v>
      </c>
      <c r="I13065" t="s">
        <v>4951</v>
      </c>
      <c r="J13065" t="s">
        <v>71640</v>
      </c>
      <c r="K13065" t="s">
        <v>208</v>
      </c>
      <c r="L13065" t="s">
        <v>71639</v>
      </c>
      <c r="N13065" t="s">
        <v>208</v>
      </c>
      <c r="O13065" t="s">
        <v>476</v>
      </c>
      <c r="P13065" t="s">
        <v>476</v>
      </c>
    </row>
    <row r="13066" spans="1:16">
      <c r="A13066" s="484" t="s">
        <v>71638</v>
      </c>
      <c r="B13066" s="485" t="s">
        <v>57465</v>
      </c>
      <c r="C13066" t="s">
        <v>71637</v>
      </c>
      <c r="D13066" t="s">
        <v>71636</v>
      </c>
      <c r="E13066" t="str">
        <f t="shared" si="204"/>
        <v>282935 - FONDATION OEUVRE DE LA CROIX SAINT SIMON</v>
      </c>
      <c r="F13066" t="s">
        <v>2651</v>
      </c>
      <c r="G13066" t="s">
        <v>71635</v>
      </c>
      <c r="I13066" t="s">
        <v>626</v>
      </c>
      <c r="J13066" t="s">
        <v>71634</v>
      </c>
      <c r="K13066" t="s">
        <v>71633</v>
      </c>
      <c r="L13066" t="s">
        <v>71632</v>
      </c>
      <c r="N13066" t="s">
        <v>208</v>
      </c>
      <c r="O13066" t="s">
        <v>476</v>
      </c>
      <c r="P13066" t="s">
        <v>476</v>
      </c>
    </row>
    <row r="13067" spans="1:16">
      <c r="A13067" s="484" t="s">
        <v>58982</v>
      </c>
      <c r="B13067" s="485" t="s">
        <v>57465</v>
      </c>
      <c r="C13067" t="s">
        <v>58981</v>
      </c>
      <c r="D13067" t="s">
        <v>58981</v>
      </c>
      <c r="E13067" t="str">
        <f t="shared" si="204"/>
        <v>661077 - IFSI DE LA FONDATION OEUVRE DE LA CROIX SAINT SIMON</v>
      </c>
      <c r="F13067" t="s">
        <v>3609</v>
      </c>
      <c r="G13067" t="s">
        <v>58980</v>
      </c>
      <c r="I13067" t="s">
        <v>626</v>
      </c>
      <c r="J13067" t="s">
        <v>58979</v>
      </c>
      <c r="K13067" t="s">
        <v>208</v>
      </c>
      <c r="L13067" t="s">
        <v>58978</v>
      </c>
      <c r="N13067" t="s">
        <v>208</v>
      </c>
      <c r="O13067" t="s">
        <v>476</v>
      </c>
      <c r="P13067" t="s">
        <v>476</v>
      </c>
    </row>
    <row r="13068" spans="1:16">
      <c r="A13068" s="484" t="s">
        <v>57466</v>
      </c>
      <c r="B13068" s="485" t="s">
        <v>57465</v>
      </c>
      <c r="C13068" t="s">
        <v>57464</v>
      </c>
      <c r="D13068" t="s">
        <v>57463</v>
      </c>
      <c r="E13068" t="str">
        <f t="shared" si="204"/>
        <v>670522 - INST FORM PUERICULTURE TRAVAILSOCIAL FOND OEUVRE</v>
      </c>
      <c r="F13068" t="s">
        <v>31577</v>
      </c>
      <c r="G13068" t="s">
        <v>57462</v>
      </c>
      <c r="I13068" t="s">
        <v>626</v>
      </c>
      <c r="J13068" t="s">
        <v>57461</v>
      </c>
      <c r="K13068" t="s">
        <v>208</v>
      </c>
      <c r="L13068" t="s">
        <v>57460</v>
      </c>
      <c r="N13068" t="s">
        <v>208</v>
      </c>
      <c r="O13068" t="s">
        <v>476</v>
      </c>
      <c r="P13068" t="s">
        <v>476</v>
      </c>
    </row>
    <row r="13069" spans="1:16">
      <c r="A13069" s="484" t="s">
        <v>71647</v>
      </c>
      <c r="B13069" s="485" t="s">
        <v>57465</v>
      </c>
      <c r="C13069" t="s">
        <v>71636</v>
      </c>
      <c r="D13069" t="s">
        <v>71642</v>
      </c>
      <c r="E13069" t="str">
        <f t="shared" si="204"/>
        <v>659988 - FONDATION OEUVRE DE LA CROIX SAINT SIMON MONTREUIL</v>
      </c>
      <c r="F13069" t="s">
        <v>26944</v>
      </c>
      <c r="G13069" t="s">
        <v>71646</v>
      </c>
      <c r="I13069" t="s">
        <v>4951</v>
      </c>
      <c r="K13069" t="s">
        <v>208</v>
      </c>
      <c r="L13069" t="s">
        <v>71645</v>
      </c>
      <c r="N13069" t="s">
        <v>208</v>
      </c>
      <c r="O13069" t="s">
        <v>476</v>
      </c>
      <c r="P13069" t="s">
        <v>476</v>
      </c>
    </row>
    <row r="13070" spans="1:16">
      <c r="A13070" s="484" t="s">
        <v>120076</v>
      </c>
      <c r="B13070" s="485" t="s">
        <v>120075</v>
      </c>
      <c r="C13070" t="s">
        <v>120074</v>
      </c>
      <c r="D13070" t="s">
        <v>120073</v>
      </c>
      <c r="E13070" t="str">
        <f t="shared" si="204"/>
        <v>316131 - ASNAV</v>
      </c>
      <c r="F13070" t="s">
        <v>41461</v>
      </c>
      <c r="G13070" t="s">
        <v>120072</v>
      </c>
      <c r="I13070" t="s">
        <v>8273</v>
      </c>
      <c r="J13070" t="s">
        <v>120071</v>
      </c>
      <c r="K13070" t="s">
        <v>120070</v>
      </c>
      <c r="L13070" t="s">
        <v>120069</v>
      </c>
      <c r="N13070" t="s">
        <v>208</v>
      </c>
      <c r="O13070" t="s">
        <v>476</v>
      </c>
      <c r="P13070" t="s">
        <v>476</v>
      </c>
    </row>
    <row r="13071" spans="1:16">
      <c r="A13071" s="484" t="s">
        <v>71654</v>
      </c>
      <c r="B13071" s="485" t="s">
        <v>71653</v>
      </c>
      <c r="C13071" t="s">
        <v>71652</v>
      </c>
      <c r="D13071" t="s">
        <v>71651</v>
      </c>
      <c r="E13071" t="str">
        <f t="shared" si="204"/>
        <v>487429 - FNEGE</v>
      </c>
      <c r="F13071" t="s">
        <v>2651</v>
      </c>
      <c r="G13071" t="s">
        <v>71650</v>
      </c>
      <c r="I13071" t="s">
        <v>3138</v>
      </c>
      <c r="J13071" t="s">
        <v>71649</v>
      </c>
      <c r="K13071" t="s">
        <v>208</v>
      </c>
      <c r="L13071" t="s">
        <v>71648</v>
      </c>
      <c r="N13071" t="s">
        <v>208</v>
      </c>
      <c r="O13071" t="s">
        <v>476</v>
      </c>
      <c r="P13071" t="s">
        <v>476</v>
      </c>
    </row>
    <row r="13072" spans="1:16">
      <c r="A13072" s="484" t="s">
        <v>15125</v>
      </c>
      <c r="B13072" s="485" t="s">
        <v>15124</v>
      </c>
      <c r="C13072" t="s">
        <v>15123</v>
      </c>
      <c r="D13072" t="s">
        <v>15123</v>
      </c>
      <c r="E13072" t="str">
        <f t="shared" si="204"/>
        <v>680990 - SOCIETE FRANCAISE PARODONTOLOGIE</v>
      </c>
      <c r="G13072" t="s">
        <v>15122</v>
      </c>
      <c r="I13072" t="s">
        <v>1837</v>
      </c>
      <c r="J13072" t="s">
        <v>15121</v>
      </c>
      <c r="K13072" t="s">
        <v>15120</v>
      </c>
      <c r="L13072" t="s">
        <v>15119</v>
      </c>
      <c r="N13072" t="s">
        <v>208</v>
      </c>
      <c r="O13072" t="s">
        <v>476</v>
      </c>
      <c r="P13072" t="s">
        <v>476</v>
      </c>
    </row>
    <row r="13073" spans="1:16">
      <c r="A13073" s="484" t="s">
        <v>125951</v>
      </c>
      <c r="B13073" s="485" t="s">
        <v>125950</v>
      </c>
      <c r="C13073" t="s">
        <v>125949</v>
      </c>
      <c r="D13073" t="s">
        <v>125948</v>
      </c>
      <c r="E13073" t="str">
        <f t="shared" si="204"/>
        <v>74068 - ACPPAV</v>
      </c>
      <c r="F13073" t="s">
        <v>40411</v>
      </c>
      <c r="G13073" t="s">
        <v>125947</v>
      </c>
      <c r="H13073" t="s">
        <v>125946</v>
      </c>
      <c r="I13073" t="s">
        <v>10820</v>
      </c>
      <c r="J13073" t="s">
        <v>125945</v>
      </c>
      <c r="K13073" t="s">
        <v>125944</v>
      </c>
      <c r="L13073" t="s">
        <v>125943</v>
      </c>
      <c r="N13073" t="s">
        <v>207</v>
      </c>
      <c r="O13073" t="s">
        <v>476</v>
      </c>
      <c r="P13073" t="s">
        <v>476</v>
      </c>
    </row>
    <row r="13074" spans="1:16">
      <c r="A13074" s="484" t="s">
        <v>124666</v>
      </c>
      <c r="B13074" s="485" t="s">
        <v>124665</v>
      </c>
      <c r="C13074" t="s">
        <v>124664</v>
      </c>
      <c r="D13074" t="s">
        <v>124663</v>
      </c>
      <c r="E13074" t="str">
        <f t="shared" si="204"/>
        <v>349460 - ARCNAM IDF</v>
      </c>
      <c r="F13074" t="s">
        <v>3635</v>
      </c>
      <c r="G13074" t="s">
        <v>124662</v>
      </c>
      <c r="H13074" t="s">
        <v>34962</v>
      </c>
      <c r="I13074" t="s">
        <v>626</v>
      </c>
      <c r="J13074" t="s">
        <v>124661</v>
      </c>
      <c r="K13074" t="s">
        <v>208</v>
      </c>
      <c r="L13074" t="s">
        <v>124660</v>
      </c>
      <c r="N13074" t="s">
        <v>208</v>
      </c>
      <c r="O13074" t="s">
        <v>476</v>
      </c>
      <c r="P13074" t="s">
        <v>476</v>
      </c>
    </row>
    <row r="13075" spans="1:16">
      <c r="A13075" s="484" t="s">
        <v>15415</v>
      </c>
      <c r="B13075" s="485" t="s">
        <v>15414</v>
      </c>
      <c r="C13075" t="s">
        <v>15413</v>
      </c>
      <c r="D13075" t="s">
        <v>15412</v>
      </c>
      <c r="E13075" t="str">
        <f t="shared" si="204"/>
        <v>464089 - SFMG</v>
      </c>
      <c r="F13075" t="s">
        <v>15411</v>
      </c>
      <c r="G13075" t="s">
        <v>15410</v>
      </c>
      <c r="I13075" t="s">
        <v>12601</v>
      </c>
      <c r="J13075" t="s">
        <v>15409</v>
      </c>
      <c r="K13075" t="s">
        <v>15408</v>
      </c>
      <c r="L13075" t="s">
        <v>15407</v>
      </c>
      <c r="N13075" t="s">
        <v>208</v>
      </c>
      <c r="O13075" t="s">
        <v>476</v>
      </c>
      <c r="P13075" t="s">
        <v>476</v>
      </c>
    </row>
    <row r="13076" spans="1:16">
      <c r="A13076" s="484" t="s">
        <v>117414</v>
      </c>
      <c r="B13076" s="485" t="s">
        <v>117413</v>
      </c>
      <c r="C13076" t="s">
        <v>117412</v>
      </c>
      <c r="D13076" t="s">
        <v>117412</v>
      </c>
      <c r="E13076" t="str">
        <f t="shared" si="204"/>
        <v>529643 - ATOO</v>
      </c>
      <c r="F13076" t="s">
        <v>1021</v>
      </c>
      <c r="G13076" t="s">
        <v>117411</v>
      </c>
      <c r="I13076" t="s">
        <v>13993</v>
      </c>
      <c r="J13076" t="s">
        <v>117410</v>
      </c>
      <c r="K13076" t="s">
        <v>208</v>
      </c>
      <c r="L13076" t="s">
        <v>117409</v>
      </c>
      <c r="N13076" t="s">
        <v>208</v>
      </c>
      <c r="O13076" t="s">
        <v>476</v>
      </c>
      <c r="P13076" t="s">
        <v>476</v>
      </c>
    </row>
    <row r="13077" spans="1:16">
      <c r="A13077" s="484" t="s">
        <v>54827</v>
      </c>
      <c r="B13077" s="485" t="s">
        <v>54826</v>
      </c>
      <c r="C13077" t="s">
        <v>54825</v>
      </c>
      <c r="D13077" t="s">
        <v>51497</v>
      </c>
      <c r="E13077" t="str">
        <f t="shared" si="204"/>
        <v>635534 - ICO</v>
      </c>
      <c r="F13077" t="s">
        <v>11192</v>
      </c>
      <c r="G13077" t="s">
        <v>54824</v>
      </c>
      <c r="I13077" t="s">
        <v>16238</v>
      </c>
      <c r="J13077" t="s">
        <v>54823</v>
      </c>
      <c r="K13077" t="s">
        <v>208</v>
      </c>
      <c r="L13077" t="s">
        <v>54822</v>
      </c>
      <c r="N13077" t="s">
        <v>208</v>
      </c>
      <c r="O13077" t="s">
        <v>476</v>
      </c>
      <c r="P13077" t="s">
        <v>476</v>
      </c>
    </row>
    <row r="13078" spans="1:16">
      <c r="A13078" s="484" t="s">
        <v>106272</v>
      </c>
      <c r="B13078" s="485" t="s">
        <v>106271</v>
      </c>
      <c r="C13078" t="s">
        <v>106270</v>
      </c>
      <c r="D13078" t="s">
        <v>106269</v>
      </c>
      <c r="E13078" t="str">
        <f t="shared" si="204"/>
        <v>543858 - CER LONGJUMEAU CONDUITE</v>
      </c>
      <c r="F13078" t="s">
        <v>13656</v>
      </c>
      <c r="G13078" t="s">
        <v>106268</v>
      </c>
      <c r="I13078" t="s">
        <v>56004</v>
      </c>
      <c r="J13078" t="s">
        <v>106267</v>
      </c>
      <c r="K13078" t="s">
        <v>208</v>
      </c>
      <c r="L13078" t="s">
        <v>106266</v>
      </c>
      <c r="N13078" t="s">
        <v>208</v>
      </c>
      <c r="O13078" t="s">
        <v>476</v>
      </c>
      <c r="P13078" t="s">
        <v>476</v>
      </c>
    </row>
    <row r="13079" spans="1:16">
      <c r="A13079" s="484" t="s">
        <v>105383</v>
      </c>
      <c r="B13079" s="485" t="s">
        <v>105382</v>
      </c>
      <c r="C13079" t="s">
        <v>105381</v>
      </c>
      <c r="D13079" t="s">
        <v>105380</v>
      </c>
      <c r="E13079" t="str">
        <f t="shared" si="204"/>
        <v>394750 - CENTRE ETUDES RECHERCHE HAUTS SEINE ASNIERES SUR SEINE</v>
      </c>
      <c r="F13079" t="s">
        <v>10059</v>
      </c>
      <c r="G13079" t="s">
        <v>105379</v>
      </c>
      <c r="I13079" t="s">
        <v>2443</v>
      </c>
      <c r="K13079" t="s">
        <v>208</v>
      </c>
      <c r="L13079" t="s">
        <v>105378</v>
      </c>
      <c r="N13079" t="s">
        <v>208</v>
      </c>
      <c r="O13079" t="s">
        <v>476</v>
      </c>
      <c r="P13079" t="s">
        <v>476</v>
      </c>
    </row>
    <row r="13080" spans="1:16">
      <c r="A13080" s="484" t="s">
        <v>73104</v>
      </c>
      <c r="B13080" s="485" t="s">
        <v>73103</v>
      </c>
      <c r="C13080" t="s">
        <v>73102</v>
      </c>
      <c r="D13080" t="s">
        <v>73101</v>
      </c>
      <c r="E13080" t="str">
        <f t="shared" si="204"/>
        <v>31549 - FEDERATION FRANCAISE HANDISPORT  PARIS 20EME</v>
      </c>
      <c r="F13080" t="s">
        <v>2651</v>
      </c>
      <c r="G13080" t="s">
        <v>73100</v>
      </c>
      <c r="I13080" t="s">
        <v>10087</v>
      </c>
      <c r="J13080" t="s">
        <v>73099</v>
      </c>
      <c r="K13080" t="s">
        <v>208</v>
      </c>
      <c r="L13080" t="s">
        <v>73098</v>
      </c>
      <c r="N13080" t="s">
        <v>208</v>
      </c>
      <c r="O13080" t="s">
        <v>476</v>
      </c>
      <c r="P13080" t="s">
        <v>476</v>
      </c>
    </row>
    <row r="13081" spans="1:16">
      <c r="A13081" s="484" t="s">
        <v>63312</v>
      </c>
      <c r="B13081" s="485" t="s">
        <v>63311</v>
      </c>
      <c r="C13081" t="s">
        <v>63310</v>
      </c>
      <c r="D13081" t="s">
        <v>63310</v>
      </c>
      <c r="E13081" t="str">
        <f t="shared" si="204"/>
        <v>619309 - GROUPEMENT HIPPIQUE NATIONAL</v>
      </c>
      <c r="F13081" t="s">
        <v>36644</v>
      </c>
      <c r="G13081" t="s">
        <v>63309</v>
      </c>
      <c r="I13081" t="s">
        <v>63308</v>
      </c>
      <c r="J13081" t="s">
        <v>63307</v>
      </c>
      <c r="K13081" t="s">
        <v>208</v>
      </c>
      <c r="L13081" t="s">
        <v>63306</v>
      </c>
      <c r="N13081" t="s">
        <v>208</v>
      </c>
      <c r="O13081" t="s">
        <v>476</v>
      </c>
      <c r="P13081" t="s">
        <v>476</v>
      </c>
    </row>
    <row r="13082" spans="1:16">
      <c r="A13082" s="484" t="s">
        <v>72984</v>
      </c>
      <c r="B13082" s="485" t="s">
        <v>72983</v>
      </c>
      <c r="C13082" t="s">
        <v>72982</v>
      </c>
      <c r="D13082" t="s">
        <v>72981</v>
      </c>
      <c r="E13082" t="str">
        <f t="shared" si="204"/>
        <v>372171 - FNPC PANTIN</v>
      </c>
      <c r="F13082" t="s">
        <v>72980</v>
      </c>
      <c r="G13082" t="s">
        <v>23580</v>
      </c>
      <c r="H13082" t="s">
        <v>72979</v>
      </c>
      <c r="I13082" t="s">
        <v>6948</v>
      </c>
      <c r="J13082" t="s">
        <v>72978</v>
      </c>
      <c r="K13082" t="s">
        <v>208</v>
      </c>
      <c r="L13082" t="s">
        <v>72977</v>
      </c>
      <c r="N13082" t="s">
        <v>208</v>
      </c>
      <c r="O13082" t="s">
        <v>476</v>
      </c>
      <c r="P13082" t="s">
        <v>476</v>
      </c>
    </row>
    <row r="13083" spans="1:16">
      <c r="A13083" s="484" t="s">
        <v>52244</v>
      </c>
      <c r="B13083" s="485" t="s">
        <v>52238</v>
      </c>
      <c r="C13083" t="s">
        <v>52237</v>
      </c>
      <c r="D13083" t="s">
        <v>52243</v>
      </c>
      <c r="E13083" t="str">
        <f t="shared" si="204"/>
        <v>2501 - ITSRS MONTROUGE</v>
      </c>
      <c r="F13083" t="s">
        <v>10601</v>
      </c>
      <c r="G13083" t="s">
        <v>52242</v>
      </c>
      <c r="I13083" t="s">
        <v>4760</v>
      </c>
      <c r="J13083" t="s">
        <v>52241</v>
      </c>
      <c r="K13083" t="s">
        <v>208</v>
      </c>
      <c r="L13083" t="s">
        <v>52240</v>
      </c>
      <c r="N13083" t="s">
        <v>208</v>
      </c>
      <c r="O13083" t="s">
        <v>476</v>
      </c>
      <c r="P13083" t="s">
        <v>476</v>
      </c>
    </row>
    <row r="13084" spans="1:16">
      <c r="A13084" s="484" t="s">
        <v>52239</v>
      </c>
      <c r="B13084" s="485" t="s">
        <v>52238</v>
      </c>
      <c r="C13084" t="s">
        <v>52237</v>
      </c>
      <c r="D13084" t="s">
        <v>52236</v>
      </c>
      <c r="E13084" t="str">
        <f t="shared" si="204"/>
        <v>682378 - ITSRS NEUILLY SUR MARNE</v>
      </c>
      <c r="F13084" t="s">
        <v>5346</v>
      </c>
      <c r="G13084" t="s">
        <v>52235</v>
      </c>
      <c r="I13084" t="s">
        <v>2586</v>
      </c>
      <c r="J13084" t="s">
        <v>52234</v>
      </c>
      <c r="K13084" t="s">
        <v>208</v>
      </c>
      <c r="L13084" t="s">
        <v>52233</v>
      </c>
      <c r="N13084" t="s">
        <v>208</v>
      </c>
      <c r="O13084" t="s">
        <v>476</v>
      </c>
      <c r="P13084" t="s">
        <v>476</v>
      </c>
    </row>
    <row r="13085" spans="1:16">
      <c r="A13085" s="484" t="s">
        <v>107637</v>
      </c>
      <c r="B13085" s="485" t="s">
        <v>107636</v>
      </c>
      <c r="C13085" t="s">
        <v>107635</v>
      </c>
      <c r="D13085" t="s">
        <v>107635</v>
      </c>
      <c r="E13085" t="str">
        <f t="shared" si="204"/>
        <v>132111 - CENTRE DE FORMATION LOUISE COUVE</v>
      </c>
      <c r="F13085" t="s">
        <v>8463</v>
      </c>
      <c r="G13085" t="s">
        <v>107634</v>
      </c>
      <c r="I13085" t="s">
        <v>9879</v>
      </c>
      <c r="K13085" t="s">
        <v>208</v>
      </c>
      <c r="L13085" t="s">
        <v>107633</v>
      </c>
      <c r="N13085" t="s">
        <v>208</v>
      </c>
      <c r="O13085" t="s">
        <v>476</v>
      </c>
      <c r="P13085" t="s">
        <v>476</v>
      </c>
    </row>
    <row r="13086" spans="1:16">
      <c r="A13086" s="484" t="s">
        <v>108588</v>
      </c>
      <c r="B13086" s="485" t="s">
        <v>108587</v>
      </c>
      <c r="C13086" t="s">
        <v>108586</v>
      </c>
      <c r="D13086" t="s">
        <v>108585</v>
      </c>
      <c r="E13086" t="str">
        <f t="shared" si="204"/>
        <v>504397 - CENTRE ALEXANDRE DUMAS AEV</v>
      </c>
      <c r="F13086" t="s">
        <v>7547</v>
      </c>
      <c r="G13086" t="s">
        <v>108584</v>
      </c>
      <c r="I13086" t="s">
        <v>7159</v>
      </c>
      <c r="J13086" t="s">
        <v>108583</v>
      </c>
      <c r="K13086" t="s">
        <v>208</v>
      </c>
      <c r="L13086" t="s">
        <v>108582</v>
      </c>
      <c r="N13086" t="s">
        <v>208</v>
      </c>
      <c r="O13086" t="s">
        <v>476</v>
      </c>
      <c r="P13086" t="s">
        <v>476</v>
      </c>
    </row>
    <row r="13087" spans="1:16">
      <c r="A13087" s="484" t="s">
        <v>15306</v>
      </c>
      <c r="B13087" s="485" t="s">
        <v>15305</v>
      </c>
      <c r="C13087" t="s">
        <v>15304</v>
      </c>
      <c r="D13087" t="s">
        <v>15303</v>
      </c>
      <c r="E13087" t="str">
        <f t="shared" si="204"/>
        <v>449740 - SFR</v>
      </c>
      <c r="F13087" t="s">
        <v>7167</v>
      </c>
      <c r="G13087" t="s">
        <v>15302</v>
      </c>
      <c r="I13087" t="s">
        <v>626</v>
      </c>
      <c r="J13087" t="s">
        <v>15301</v>
      </c>
      <c r="K13087" t="s">
        <v>15300</v>
      </c>
      <c r="L13087" t="s">
        <v>15299</v>
      </c>
      <c r="N13087" t="s">
        <v>208</v>
      </c>
      <c r="O13087" t="s">
        <v>476</v>
      </c>
      <c r="P13087" t="s">
        <v>476</v>
      </c>
    </row>
    <row r="13088" spans="1:16">
      <c r="A13088" s="484" t="s">
        <v>8198</v>
      </c>
      <c r="B13088" s="485" t="s">
        <v>8197</v>
      </c>
      <c r="C13088" t="s">
        <v>8196</v>
      </c>
      <c r="D13088" t="s">
        <v>8195</v>
      </c>
      <c r="E13088" t="str">
        <f t="shared" si="204"/>
        <v>530712 - UDSM  FONTENAY SOUS BOIS</v>
      </c>
      <c r="F13088" t="s">
        <v>3889</v>
      </c>
      <c r="G13088" t="s">
        <v>8194</v>
      </c>
      <c r="I13088" t="s">
        <v>2908</v>
      </c>
      <c r="J13088" t="s">
        <v>8193</v>
      </c>
      <c r="K13088" t="s">
        <v>208</v>
      </c>
      <c r="L13088" t="s">
        <v>8192</v>
      </c>
      <c r="N13088" t="s">
        <v>208</v>
      </c>
      <c r="O13088" t="s">
        <v>476</v>
      </c>
      <c r="P13088" t="s">
        <v>476</v>
      </c>
    </row>
    <row r="13089" spans="1:16">
      <c r="A13089" s="484" t="s">
        <v>123892</v>
      </c>
      <c r="B13089" s="485" t="s">
        <v>123891</v>
      </c>
      <c r="C13089" t="s">
        <v>123890</v>
      </c>
      <c r="D13089" t="s">
        <v>123889</v>
      </c>
      <c r="E13089" t="str">
        <f t="shared" si="204"/>
        <v>511857 - ACE 3P</v>
      </c>
      <c r="F13089" t="s">
        <v>17920</v>
      </c>
      <c r="G13089" t="s">
        <v>123888</v>
      </c>
      <c r="I13089" t="s">
        <v>2515</v>
      </c>
      <c r="J13089" t="s">
        <v>123887</v>
      </c>
      <c r="K13089" t="s">
        <v>208</v>
      </c>
      <c r="L13089" t="s">
        <v>123886</v>
      </c>
      <c r="N13089" t="s">
        <v>208</v>
      </c>
      <c r="O13089" t="s">
        <v>476</v>
      </c>
      <c r="P13089" t="s">
        <v>476</v>
      </c>
    </row>
    <row r="13090" spans="1:16">
      <c r="A13090" s="484" t="s">
        <v>34990</v>
      </c>
      <c r="B13090" s="485" t="s">
        <v>34989</v>
      </c>
      <c r="C13090" t="s">
        <v>34988</v>
      </c>
      <c r="D13090" t="s">
        <v>34987</v>
      </c>
      <c r="E13090" t="str">
        <f t="shared" si="204"/>
        <v>511365 - MEVO</v>
      </c>
      <c r="F13090" t="s">
        <v>26351</v>
      </c>
      <c r="G13090" t="s">
        <v>34986</v>
      </c>
      <c r="I13090" t="s">
        <v>4196</v>
      </c>
      <c r="J13090" t="s">
        <v>34985</v>
      </c>
      <c r="K13090" t="s">
        <v>208</v>
      </c>
      <c r="L13090" t="s">
        <v>34984</v>
      </c>
      <c r="N13090" t="s">
        <v>208</v>
      </c>
      <c r="O13090" t="s">
        <v>476</v>
      </c>
      <c r="P13090" t="s">
        <v>476</v>
      </c>
    </row>
    <row r="13091" spans="1:16">
      <c r="A13091" s="484" t="s">
        <v>119145</v>
      </c>
      <c r="B13091" s="485" t="s">
        <v>119144</v>
      </c>
      <c r="C13091" t="s">
        <v>119143</v>
      </c>
      <c r="D13091" t="s">
        <v>119142</v>
      </c>
      <c r="E13091" t="str">
        <f t="shared" si="204"/>
        <v>474484 - AEFPA LYCEE ST CLAIR</v>
      </c>
      <c r="F13091" t="s">
        <v>24127</v>
      </c>
      <c r="G13091" t="s">
        <v>119141</v>
      </c>
      <c r="H13091" t="s">
        <v>119140</v>
      </c>
      <c r="I13091" t="s">
        <v>119139</v>
      </c>
      <c r="J13091" t="s">
        <v>119138</v>
      </c>
      <c r="K13091" t="s">
        <v>208</v>
      </c>
      <c r="L13091" t="s">
        <v>119137</v>
      </c>
      <c r="N13091" t="s">
        <v>208</v>
      </c>
      <c r="O13091" t="s">
        <v>476</v>
      </c>
      <c r="P13091" t="s">
        <v>476</v>
      </c>
    </row>
    <row r="13092" spans="1:16">
      <c r="A13092" s="484" t="s">
        <v>121998</v>
      </c>
      <c r="B13092" s="485" t="s">
        <v>121997</v>
      </c>
      <c r="C13092" t="s">
        <v>121996</v>
      </c>
      <c r="D13092" t="s">
        <v>121995</v>
      </c>
      <c r="E13092" t="str">
        <f t="shared" si="204"/>
        <v>468241 - AFG DEBRIACE</v>
      </c>
      <c r="F13092" t="s">
        <v>7062</v>
      </c>
      <c r="G13092" t="s">
        <v>121994</v>
      </c>
      <c r="H13092" t="s">
        <v>121993</v>
      </c>
      <c r="I13092" t="s">
        <v>121992</v>
      </c>
      <c r="K13092" t="s">
        <v>208</v>
      </c>
      <c r="L13092" t="s">
        <v>121991</v>
      </c>
      <c r="N13092" t="s">
        <v>208</v>
      </c>
      <c r="O13092" t="s">
        <v>476</v>
      </c>
      <c r="P13092" t="s">
        <v>476</v>
      </c>
    </row>
    <row r="13093" spans="1:16">
      <c r="A13093" s="484" t="s">
        <v>107682</v>
      </c>
      <c r="B13093" s="485" t="s">
        <v>107681</v>
      </c>
      <c r="C13093" t="s">
        <v>107680</v>
      </c>
      <c r="D13093" t="s">
        <v>107679</v>
      </c>
      <c r="E13093" t="str">
        <f t="shared" si="204"/>
        <v>501918 - MFR</v>
      </c>
      <c r="F13093" t="s">
        <v>7832</v>
      </c>
      <c r="G13093" t="s">
        <v>107678</v>
      </c>
      <c r="I13093" t="s">
        <v>35582</v>
      </c>
      <c r="J13093" t="s">
        <v>107677</v>
      </c>
      <c r="K13093" t="s">
        <v>208</v>
      </c>
      <c r="L13093" t="s">
        <v>107676</v>
      </c>
      <c r="N13093" t="s">
        <v>208</v>
      </c>
      <c r="O13093" t="s">
        <v>476</v>
      </c>
      <c r="P13093" t="s">
        <v>476</v>
      </c>
    </row>
    <row r="13094" spans="1:16">
      <c r="A13094" s="484" t="s">
        <v>50149</v>
      </c>
      <c r="B13094" s="485" t="s">
        <v>50148</v>
      </c>
      <c r="C13094" t="s">
        <v>50147</v>
      </c>
      <c r="D13094" t="s">
        <v>50146</v>
      </c>
      <c r="E13094" t="str">
        <f t="shared" si="204"/>
        <v>521279 - ISFEC ATLANTIQUE NANTES</v>
      </c>
      <c r="F13094" t="s">
        <v>50145</v>
      </c>
      <c r="G13094" t="s">
        <v>50144</v>
      </c>
      <c r="I13094" t="s">
        <v>1837</v>
      </c>
      <c r="J13094" t="s">
        <v>50143</v>
      </c>
      <c r="K13094" t="s">
        <v>208</v>
      </c>
      <c r="L13094" t="s">
        <v>50142</v>
      </c>
      <c r="N13094" t="s">
        <v>208</v>
      </c>
      <c r="O13094" t="s">
        <v>476</v>
      </c>
      <c r="P13094" t="s">
        <v>476</v>
      </c>
    </row>
    <row r="13095" spans="1:16">
      <c r="A13095" s="484" t="s">
        <v>50155</v>
      </c>
      <c r="B13095" s="485" t="s">
        <v>50148</v>
      </c>
      <c r="C13095" t="s">
        <v>50154</v>
      </c>
      <c r="D13095" t="s">
        <v>50153</v>
      </c>
      <c r="E13095" t="str">
        <f t="shared" si="204"/>
        <v>684144 - ISFEC ATLANTIQUE LA ROCHE SUR YON</v>
      </c>
      <c r="G13095" t="s">
        <v>50152</v>
      </c>
      <c r="I13095" t="s">
        <v>8105</v>
      </c>
      <c r="J13095" t="s">
        <v>50151</v>
      </c>
      <c r="K13095" t="s">
        <v>208</v>
      </c>
      <c r="L13095" t="s">
        <v>50150</v>
      </c>
      <c r="N13095" t="s">
        <v>208</v>
      </c>
      <c r="O13095" t="s">
        <v>476</v>
      </c>
      <c r="P13095" t="s">
        <v>476</v>
      </c>
    </row>
    <row r="13096" spans="1:16">
      <c r="A13096" s="484" t="s">
        <v>42718</v>
      </c>
      <c r="B13096" s="485" t="s">
        <v>42717</v>
      </c>
      <c r="C13096" t="s">
        <v>42716</v>
      </c>
      <c r="D13096" t="s">
        <v>42715</v>
      </c>
      <c r="E13096" t="str">
        <f t="shared" si="204"/>
        <v>496571 - LFPL ST SEBASTIEN SUR LOIRE</v>
      </c>
      <c r="F13096" t="s">
        <v>42714</v>
      </c>
      <c r="G13096" t="s">
        <v>42713</v>
      </c>
      <c r="I13096" t="s">
        <v>888</v>
      </c>
      <c r="J13096" t="s">
        <v>42712</v>
      </c>
      <c r="K13096" t="s">
        <v>208</v>
      </c>
      <c r="L13096" t="s">
        <v>42711</v>
      </c>
      <c r="N13096" t="s">
        <v>208</v>
      </c>
      <c r="O13096" t="s">
        <v>476</v>
      </c>
      <c r="P13096" t="s">
        <v>476</v>
      </c>
    </row>
    <row r="13097" spans="1:16">
      <c r="A13097" s="484" t="s">
        <v>73464</v>
      </c>
      <c r="B13097" s="485" t="s">
        <v>73463</v>
      </c>
      <c r="C13097" t="s">
        <v>73462</v>
      </c>
      <c r="D13097" t="s">
        <v>73461</v>
      </c>
      <c r="E13097" t="str">
        <f t="shared" si="204"/>
        <v>201340 - FAL NANTES</v>
      </c>
      <c r="G13097" t="s">
        <v>73460</v>
      </c>
      <c r="I13097" t="s">
        <v>1837</v>
      </c>
      <c r="J13097" t="s">
        <v>73459</v>
      </c>
      <c r="K13097" t="s">
        <v>208</v>
      </c>
      <c r="L13097" t="s">
        <v>73458</v>
      </c>
      <c r="N13097" t="s">
        <v>208</v>
      </c>
      <c r="O13097" t="s">
        <v>476</v>
      </c>
      <c r="P13097" t="s">
        <v>476</v>
      </c>
    </row>
    <row r="13098" spans="1:16">
      <c r="A13098" s="484" t="s">
        <v>106855</v>
      </c>
      <c r="B13098" s="485" t="s">
        <v>106854</v>
      </c>
      <c r="C13098" t="s">
        <v>106853</v>
      </c>
      <c r="D13098" t="s">
        <v>106852</v>
      </c>
      <c r="E13098" t="str">
        <f t="shared" si="204"/>
        <v>495827 - FRANCAS PAYS DE LA LOIRE</v>
      </c>
      <c r="F13098" t="s">
        <v>46133</v>
      </c>
      <c r="G13098" t="s">
        <v>106851</v>
      </c>
      <c r="H13098" t="s">
        <v>106850</v>
      </c>
      <c r="I13098" t="s">
        <v>1837</v>
      </c>
      <c r="J13098" t="s">
        <v>106849</v>
      </c>
      <c r="K13098" t="s">
        <v>208</v>
      </c>
      <c r="L13098" t="s">
        <v>106848</v>
      </c>
      <c r="N13098" t="s">
        <v>208</v>
      </c>
      <c r="O13098" t="s">
        <v>476</v>
      </c>
      <c r="P13098" t="s">
        <v>476</v>
      </c>
    </row>
    <row r="13099" spans="1:16">
      <c r="A13099" s="484" t="s">
        <v>39561</v>
      </c>
      <c r="B13099" s="485" t="s">
        <v>39560</v>
      </c>
      <c r="C13099" t="s">
        <v>39559</v>
      </c>
      <c r="D13099" t="s">
        <v>39558</v>
      </c>
      <c r="E13099" t="str">
        <f t="shared" si="204"/>
        <v>489669 - IREO CARQUEFOU</v>
      </c>
      <c r="F13099" t="s">
        <v>11500</v>
      </c>
      <c r="G13099" t="s">
        <v>39557</v>
      </c>
      <c r="H13099" t="s">
        <v>39556</v>
      </c>
      <c r="I13099" t="s">
        <v>11163</v>
      </c>
      <c r="J13099" t="s">
        <v>39555</v>
      </c>
      <c r="K13099" t="s">
        <v>208</v>
      </c>
      <c r="L13099" t="s">
        <v>39554</v>
      </c>
      <c r="N13099" t="s">
        <v>207</v>
      </c>
      <c r="O13099" t="s">
        <v>476</v>
      </c>
      <c r="P13099" t="s">
        <v>476</v>
      </c>
    </row>
    <row r="13100" spans="1:16">
      <c r="A13100" s="484" t="s">
        <v>111876</v>
      </c>
      <c r="B13100" s="485" t="s">
        <v>111815</v>
      </c>
      <c r="C13100" t="s">
        <v>111875</v>
      </c>
      <c r="D13100" t="s">
        <v>111874</v>
      </c>
      <c r="E13100" t="str">
        <f t="shared" si="204"/>
        <v>596863 - BTP CFA LOIRE ATLANTIQUE ST HERBLAIN</v>
      </c>
      <c r="F13100" t="s">
        <v>10608</v>
      </c>
      <c r="G13100" t="s">
        <v>111873</v>
      </c>
      <c r="I13100" t="s">
        <v>2507</v>
      </c>
      <c r="J13100" t="s">
        <v>111872</v>
      </c>
      <c r="K13100" t="s">
        <v>208</v>
      </c>
      <c r="L13100" t="s">
        <v>111871</v>
      </c>
      <c r="N13100" t="s">
        <v>207</v>
      </c>
      <c r="O13100" t="s">
        <v>476</v>
      </c>
      <c r="P13100" t="s">
        <v>476</v>
      </c>
    </row>
    <row r="13101" spans="1:16">
      <c r="A13101" s="484" t="s">
        <v>111816</v>
      </c>
      <c r="B13101" s="485" t="s">
        <v>111815</v>
      </c>
      <c r="C13101" t="s">
        <v>111814</v>
      </c>
      <c r="D13101" t="s">
        <v>111813</v>
      </c>
      <c r="E13101" t="str">
        <f t="shared" si="204"/>
        <v>659563 - AFPBTP</v>
      </c>
      <c r="F13101" t="s">
        <v>3505</v>
      </c>
      <c r="G13101" t="s">
        <v>111812</v>
      </c>
      <c r="I13101" t="s">
        <v>1837</v>
      </c>
      <c r="J13101" t="s">
        <v>111811</v>
      </c>
      <c r="K13101" t="s">
        <v>208</v>
      </c>
      <c r="L13101" t="s">
        <v>111810</v>
      </c>
      <c r="N13101" t="s">
        <v>207</v>
      </c>
      <c r="O13101" t="s">
        <v>476</v>
      </c>
      <c r="P13101" t="s">
        <v>476</v>
      </c>
    </row>
    <row r="13102" spans="1:16">
      <c r="A13102" s="484" t="s">
        <v>54934</v>
      </c>
      <c r="B13102" s="485" t="s">
        <v>54933</v>
      </c>
      <c r="C13102" t="s">
        <v>54932</v>
      </c>
      <c r="D13102" t="s">
        <v>54931</v>
      </c>
      <c r="E13102" t="str">
        <f t="shared" si="204"/>
        <v>525881 - IDEAA</v>
      </c>
      <c r="F13102" t="s">
        <v>17868</v>
      </c>
      <c r="G13102" t="s">
        <v>54930</v>
      </c>
      <c r="H13102" t="s">
        <v>54929</v>
      </c>
      <c r="I13102" t="s">
        <v>1647</v>
      </c>
      <c r="J13102" t="s">
        <v>54928</v>
      </c>
      <c r="K13102" t="s">
        <v>208</v>
      </c>
      <c r="L13102" t="s">
        <v>54927</v>
      </c>
      <c r="N13102" t="s">
        <v>208</v>
      </c>
      <c r="O13102" t="s">
        <v>476</v>
      </c>
      <c r="P13102" t="s">
        <v>476</v>
      </c>
    </row>
    <row r="13103" spans="1:16">
      <c r="A13103" s="484" t="s">
        <v>82793</v>
      </c>
      <c r="B13103" s="485" t="s">
        <v>82792</v>
      </c>
      <c r="C13103" t="s">
        <v>82791</v>
      </c>
      <c r="D13103" t="s">
        <v>82790</v>
      </c>
      <c r="E13103" t="str">
        <f t="shared" si="204"/>
        <v>600970 - ETSCO</v>
      </c>
      <c r="F13103" t="s">
        <v>63758</v>
      </c>
      <c r="G13103" t="s">
        <v>82789</v>
      </c>
      <c r="H13103" t="s">
        <v>6357</v>
      </c>
      <c r="I13103" t="s">
        <v>1647</v>
      </c>
      <c r="J13103" t="s">
        <v>82788</v>
      </c>
      <c r="K13103" t="s">
        <v>208</v>
      </c>
      <c r="L13103" t="s">
        <v>82787</v>
      </c>
      <c r="N13103" t="s">
        <v>208</v>
      </c>
      <c r="O13103" t="s">
        <v>476</v>
      </c>
      <c r="P13103" t="s">
        <v>476</v>
      </c>
    </row>
    <row r="13104" spans="1:16">
      <c r="A13104" s="484" t="s">
        <v>82892</v>
      </c>
      <c r="B13104" s="485" t="s">
        <v>82891</v>
      </c>
      <c r="C13104" t="s">
        <v>82890</v>
      </c>
      <c r="D13104" t="s">
        <v>82889</v>
      </c>
      <c r="E13104" t="str">
        <f t="shared" si="204"/>
        <v>391049 - ESSCA</v>
      </c>
      <c r="F13104" t="s">
        <v>38311</v>
      </c>
      <c r="G13104" t="s">
        <v>82888</v>
      </c>
      <c r="H13104" t="s">
        <v>82887</v>
      </c>
      <c r="I13104" t="s">
        <v>1647</v>
      </c>
      <c r="J13104" t="s">
        <v>82886</v>
      </c>
      <c r="K13104" t="s">
        <v>208</v>
      </c>
      <c r="L13104" t="s">
        <v>82885</v>
      </c>
      <c r="N13104" t="s">
        <v>208</v>
      </c>
      <c r="O13104" t="s">
        <v>476</v>
      </c>
      <c r="P13104" t="s">
        <v>476</v>
      </c>
    </row>
    <row r="13105" spans="1:16">
      <c r="A13105" s="484" t="s">
        <v>31827</v>
      </c>
      <c r="B13105" s="485" t="s">
        <v>31826</v>
      </c>
      <c r="C13105" t="s">
        <v>31825</v>
      </c>
      <c r="D13105" t="s">
        <v>31824</v>
      </c>
      <c r="E13105" t="str">
        <f t="shared" si="204"/>
        <v>600702 - OGEC INSTITUTION  MONGAZON ANGERS</v>
      </c>
      <c r="F13105" t="s">
        <v>31823</v>
      </c>
      <c r="G13105" t="s">
        <v>31822</v>
      </c>
      <c r="I13105" t="s">
        <v>1647</v>
      </c>
      <c r="J13105" t="s">
        <v>31821</v>
      </c>
      <c r="K13105" t="s">
        <v>208</v>
      </c>
      <c r="L13105" t="s">
        <v>31820</v>
      </c>
      <c r="N13105" t="s">
        <v>208</v>
      </c>
      <c r="O13105" t="s">
        <v>476</v>
      </c>
      <c r="P13105" t="s">
        <v>476</v>
      </c>
    </row>
    <row r="13106" spans="1:16">
      <c r="A13106" s="484" t="s">
        <v>100036</v>
      </c>
      <c r="B13106" s="485" t="s">
        <v>100035</v>
      </c>
      <c r="C13106" t="s">
        <v>100034</v>
      </c>
      <c r="D13106" t="s">
        <v>100033</v>
      </c>
      <c r="E13106" t="str">
        <f t="shared" si="204"/>
        <v>8801 - CNPH</v>
      </c>
      <c r="G13106" t="s">
        <v>100032</v>
      </c>
      <c r="I13106" t="s">
        <v>73354</v>
      </c>
      <c r="J13106" t="s">
        <v>100031</v>
      </c>
      <c r="K13106" t="s">
        <v>208</v>
      </c>
      <c r="L13106" t="s">
        <v>100030</v>
      </c>
      <c r="N13106" t="s">
        <v>208</v>
      </c>
      <c r="O13106" t="s">
        <v>476</v>
      </c>
      <c r="P13106" t="s">
        <v>476</v>
      </c>
    </row>
    <row r="13107" spans="1:16">
      <c r="A13107" s="484" t="s">
        <v>74143</v>
      </c>
      <c r="B13107" s="485" t="s">
        <v>74142</v>
      </c>
      <c r="C13107" t="s">
        <v>74141</v>
      </c>
      <c r="D13107" t="s">
        <v>74140</v>
      </c>
      <c r="E13107" t="str">
        <f t="shared" si="204"/>
        <v>385864 - FAMILLES RURALES DEPARTEMENTALE MAINE ET LOIRE ANGERS</v>
      </c>
      <c r="G13107" t="s">
        <v>74139</v>
      </c>
      <c r="I13107" t="s">
        <v>1647</v>
      </c>
      <c r="J13107" t="s">
        <v>74138</v>
      </c>
      <c r="K13107" t="s">
        <v>208</v>
      </c>
      <c r="L13107" t="s">
        <v>74137</v>
      </c>
      <c r="N13107" t="s">
        <v>208</v>
      </c>
      <c r="O13107" t="s">
        <v>476</v>
      </c>
      <c r="P13107" t="s">
        <v>476</v>
      </c>
    </row>
    <row r="13108" spans="1:16">
      <c r="A13108" s="484" t="s">
        <v>79587</v>
      </c>
      <c r="B13108" s="485" t="s">
        <v>79586</v>
      </c>
      <c r="C13108" t="s">
        <v>79585</v>
      </c>
      <c r="D13108" t="s">
        <v>79584</v>
      </c>
      <c r="E13108" t="str">
        <f t="shared" si="204"/>
        <v>425497 - CFP LE PINIER NEUF - OGEC DOM SORTAIS</v>
      </c>
      <c r="F13108" t="s">
        <v>15895</v>
      </c>
      <c r="G13108" t="s">
        <v>79583</v>
      </c>
      <c r="H13108" t="s">
        <v>79582</v>
      </c>
      <c r="I13108" t="s">
        <v>36335</v>
      </c>
      <c r="J13108" t="s">
        <v>79581</v>
      </c>
      <c r="K13108" t="s">
        <v>208</v>
      </c>
      <c r="L13108" t="s">
        <v>79580</v>
      </c>
      <c r="N13108" t="s">
        <v>208</v>
      </c>
      <c r="O13108" t="s">
        <v>476</v>
      </c>
      <c r="P13108" t="s">
        <v>476</v>
      </c>
    </row>
    <row r="13109" spans="1:16">
      <c r="A13109" s="484" t="s">
        <v>36339</v>
      </c>
      <c r="B13109" s="485" t="s">
        <v>36338</v>
      </c>
      <c r="C13109" t="s">
        <v>36337</v>
      </c>
      <c r="D13109" t="s">
        <v>36337</v>
      </c>
      <c r="E13109" t="str">
        <f t="shared" si="204"/>
        <v>596772 - MFR INSTITUT RURAL DES MAUGES</v>
      </c>
      <c r="F13109" t="s">
        <v>22492</v>
      </c>
      <c r="G13109" t="s">
        <v>36336</v>
      </c>
      <c r="I13109" t="s">
        <v>36335</v>
      </c>
      <c r="J13109" t="s">
        <v>36334</v>
      </c>
      <c r="K13109" t="s">
        <v>208</v>
      </c>
      <c r="L13109" t="s">
        <v>36333</v>
      </c>
      <c r="N13109" t="s">
        <v>208</v>
      </c>
      <c r="O13109" t="s">
        <v>476</v>
      </c>
      <c r="P13109" t="s">
        <v>476</v>
      </c>
    </row>
    <row r="13110" spans="1:16">
      <c r="A13110" s="484" t="s">
        <v>39088</v>
      </c>
      <c r="B13110" s="485" t="s">
        <v>39087</v>
      </c>
      <c r="C13110" t="s">
        <v>39086</v>
      </c>
      <c r="D13110" t="s">
        <v>39085</v>
      </c>
      <c r="E13110" t="str">
        <f t="shared" si="204"/>
        <v>646313 - MFR LA SABLONNIERE</v>
      </c>
      <c r="F13110" t="s">
        <v>20349</v>
      </c>
      <c r="G13110" t="s">
        <v>39084</v>
      </c>
      <c r="I13110" t="s">
        <v>39083</v>
      </c>
      <c r="J13110" t="s">
        <v>39082</v>
      </c>
      <c r="K13110" t="s">
        <v>208</v>
      </c>
      <c r="L13110" t="s">
        <v>39081</v>
      </c>
      <c r="N13110" t="s">
        <v>207</v>
      </c>
      <c r="O13110" t="s">
        <v>476</v>
      </c>
      <c r="P13110" t="s">
        <v>476</v>
      </c>
    </row>
    <row r="13111" spans="1:16">
      <c r="A13111" s="484" t="s">
        <v>40164</v>
      </c>
      <c r="B13111" s="485" t="s">
        <v>40163</v>
      </c>
      <c r="C13111" t="s">
        <v>40162</v>
      </c>
      <c r="D13111" t="s">
        <v>40161</v>
      </c>
      <c r="E13111" t="str">
        <f t="shared" si="204"/>
        <v>669751 - MFR CHAMPIGNE - LES HAUTS D ANJOU</v>
      </c>
      <c r="F13111" t="s">
        <v>25560</v>
      </c>
      <c r="G13111" t="s">
        <v>40160</v>
      </c>
      <c r="I13111" t="s">
        <v>40159</v>
      </c>
      <c r="J13111" t="s">
        <v>40158</v>
      </c>
      <c r="K13111" t="s">
        <v>208</v>
      </c>
      <c r="L13111" t="s">
        <v>40157</v>
      </c>
      <c r="N13111" t="s">
        <v>208</v>
      </c>
      <c r="O13111" t="s">
        <v>476</v>
      </c>
      <c r="P13111" t="s">
        <v>476</v>
      </c>
    </row>
    <row r="13112" spans="1:16">
      <c r="A13112" s="484" t="s">
        <v>20295</v>
      </c>
      <c r="B13112" s="485" t="s">
        <v>20294</v>
      </c>
      <c r="C13112" t="s">
        <v>20293</v>
      </c>
      <c r="D13112" t="s">
        <v>20292</v>
      </c>
      <c r="E13112" t="str">
        <f t="shared" si="204"/>
        <v>371762 - STCS</v>
      </c>
      <c r="F13112" t="s">
        <v>20291</v>
      </c>
      <c r="G13112" t="s">
        <v>20290</v>
      </c>
      <c r="I13112" t="s">
        <v>12757</v>
      </c>
      <c r="J13112" t="s">
        <v>20289</v>
      </c>
      <c r="K13112" t="s">
        <v>208</v>
      </c>
      <c r="L13112" t="s">
        <v>20288</v>
      </c>
      <c r="N13112" t="s">
        <v>208</v>
      </c>
      <c r="O13112" t="s">
        <v>476</v>
      </c>
      <c r="P13112" t="s">
        <v>476</v>
      </c>
    </row>
    <row r="13113" spans="1:16">
      <c r="A13113" s="484" t="s">
        <v>41258</v>
      </c>
      <c r="B13113" s="485" t="s">
        <v>41257</v>
      </c>
      <c r="C13113" t="s">
        <v>41256</v>
      </c>
      <c r="D13113" t="s">
        <v>41255</v>
      </c>
      <c r="E13113" t="str">
        <f t="shared" si="204"/>
        <v>115605 - LCF JEANNE DELANOUE</v>
      </c>
      <c r="F13113" t="s">
        <v>3050</v>
      </c>
      <c r="G13113" t="s">
        <v>41254</v>
      </c>
      <c r="I13113" t="s">
        <v>12757</v>
      </c>
      <c r="J13113" t="s">
        <v>41253</v>
      </c>
      <c r="K13113" t="s">
        <v>208</v>
      </c>
      <c r="L13113" t="s">
        <v>41252</v>
      </c>
      <c r="N13113" t="s">
        <v>207</v>
      </c>
      <c r="O13113" t="s">
        <v>476</v>
      </c>
      <c r="P13113" t="s">
        <v>476</v>
      </c>
    </row>
    <row r="13114" spans="1:16">
      <c r="A13114" s="484" t="s">
        <v>39141</v>
      </c>
      <c r="B13114" s="485" t="s">
        <v>39140</v>
      </c>
      <c r="C13114" t="s">
        <v>39139</v>
      </c>
      <c r="D13114" t="s">
        <v>39138</v>
      </c>
      <c r="E13114" t="str">
        <f t="shared" si="204"/>
        <v>632892 - MFR LA BONNAUDERIE CHOLET</v>
      </c>
      <c r="F13114" t="s">
        <v>22388</v>
      </c>
      <c r="G13114" t="s">
        <v>39137</v>
      </c>
      <c r="I13114" t="s">
        <v>12757</v>
      </c>
      <c r="J13114" t="s">
        <v>39136</v>
      </c>
      <c r="K13114" t="s">
        <v>208</v>
      </c>
      <c r="L13114" t="s">
        <v>39135</v>
      </c>
      <c r="N13114" t="s">
        <v>207</v>
      </c>
      <c r="O13114" t="s">
        <v>476</v>
      </c>
      <c r="P13114" t="s">
        <v>476</v>
      </c>
    </row>
    <row r="13115" spans="1:16">
      <c r="A13115" s="484" t="s">
        <v>40113</v>
      </c>
      <c r="B13115" s="485" t="s">
        <v>40112</v>
      </c>
      <c r="C13115" t="s">
        <v>40111</v>
      </c>
      <c r="D13115" t="s">
        <v>40110</v>
      </c>
      <c r="E13115" t="str">
        <f t="shared" si="204"/>
        <v>648978 - MFR CFA LA RIFFAUDIERE 49700 DOUE EN ENJOU</v>
      </c>
      <c r="F13115" t="s">
        <v>10231</v>
      </c>
      <c r="G13115" t="s">
        <v>40109</v>
      </c>
      <c r="H13115" t="s">
        <v>40108</v>
      </c>
      <c r="I13115" t="s">
        <v>40107</v>
      </c>
      <c r="J13115" t="s">
        <v>40106</v>
      </c>
      <c r="K13115" t="s">
        <v>208</v>
      </c>
      <c r="L13115" t="s">
        <v>40105</v>
      </c>
      <c r="N13115" t="s">
        <v>207</v>
      </c>
      <c r="O13115" t="s">
        <v>476</v>
      </c>
      <c r="P13115" t="s">
        <v>476</v>
      </c>
    </row>
    <row r="13116" spans="1:16">
      <c r="A13116" s="484" t="s">
        <v>126194</v>
      </c>
      <c r="B13116" s="485" t="s">
        <v>126193</v>
      </c>
      <c r="C13116" t="s">
        <v>126192</v>
      </c>
      <c r="D13116" t="s">
        <v>126191</v>
      </c>
      <c r="E13116" t="str">
        <f t="shared" si="204"/>
        <v>551363 - CENTRE DE FORMATION PROFESSIONNEL LE VERGER</v>
      </c>
      <c r="F13116" t="s">
        <v>49492</v>
      </c>
      <c r="G13116" t="s">
        <v>126190</v>
      </c>
      <c r="H13116" t="s">
        <v>126189</v>
      </c>
      <c r="I13116" t="s">
        <v>126188</v>
      </c>
      <c r="J13116" t="s">
        <v>126187</v>
      </c>
      <c r="K13116" t="s">
        <v>208</v>
      </c>
      <c r="L13116" t="s">
        <v>126186</v>
      </c>
      <c r="N13116" t="s">
        <v>208</v>
      </c>
      <c r="O13116" t="s">
        <v>476</v>
      </c>
      <c r="P13116" t="s">
        <v>476</v>
      </c>
    </row>
    <row r="13117" spans="1:16">
      <c r="A13117" s="484" t="s">
        <v>36325</v>
      </c>
      <c r="B13117" s="485" t="s">
        <v>36324</v>
      </c>
      <c r="C13117" t="s">
        <v>36323</v>
      </c>
      <c r="D13117" t="s">
        <v>36323</v>
      </c>
      <c r="E13117" t="str">
        <f t="shared" si="204"/>
        <v>457140 - MFR LES SOURCES</v>
      </c>
      <c r="F13117" t="s">
        <v>5884</v>
      </c>
      <c r="G13117" t="s">
        <v>36322</v>
      </c>
      <c r="I13117" t="s">
        <v>36321</v>
      </c>
      <c r="K13117" t="s">
        <v>208</v>
      </c>
      <c r="L13117" t="s">
        <v>36320</v>
      </c>
      <c r="N13117" t="s">
        <v>208</v>
      </c>
      <c r="O13117" t="s">
        <v>476</v>
      </c>
      <c r="P13117" t="s">
        <v>476</v>
      </c>
    </row>
    <row r="13118" spans="1:16">
      <c r="A13118" s="484" t="s">
        <v>39535</v>
      </c>
      <c r="B13118" s="485" t="s">
        <v>39534</v>
      </c>
      <c r="C13118" t="s">
        <v>39533</v>
      </c>
      <c r="D13118" t="s">
        <v>39532</v>
      </c>
      <c r="E13118" t="str">
        <f t="shared" si="204"/>
        <v>528160 - MFR CFA LA POMMERAYE</v>
      </c>
      <c r="F13118" t="s">
        <v>30263</v>
      </c>
      <c r="G13118" t="s">
        <v>39531</v>
      </c>
      <c r="I13118" t="s">
        <v>39530</v>
      </c>
      <c r="J13118" t="s">
        <v>39529</v>
      </c>
      <c r="K13118" t="s">
        <v>208</v>
      </c>
      <c r="L13118" t="s">
        <v>39528</v>
      </c>
      <c r="N13118" t="s">
        <v>207</v>
      </c>
      <c r="O13118" t="s">
        <v>476</v>
      </c>
      <c r="P13118" t="s">
        <v>476</v>
      </c>
    </row>
    <row r="13119" spans="1:16">
      <c r="A13119" s="484" t="s">
        <v>39073</v>
      </c>
      <c r="B13119" s="485" t="s">
        <v>39072</v>
      </c>
      <c r="C13119" t="s">
        <v>39071</v>
      </c>
      <c r="D13119" t="s">
        <v>39070</v>
      </c>
      <c r="E13119" t="str">
        <f t="shared" si="204"/>
        <v>416125 - MFR LE VALLON LA ROMAGNE</v>
      </c>
      <c r="F13119" t="s">
        <v>3795</v>
      </c>
      <c r="G13119" t="s">
        <v>39069</v>
      </c>
      <c r="I13119" t="s">
        <v>39068</v>
      </c>
      <c r="J13119" t="s">
        <v>39067</v>
      </c>
      <c r="K13119" t="s">
        <v>208</v>
      </c>
      <c r="L13119" t="s">
        <v>39066</v>
      </c>
      <c r="N13119" t="s">
        <v>207</v>
      </c>
      <c r="O13119" t="s">
        <v>476</v>
      </c>
      <c r="P13119" t="s">
        <v>476</v>
      </c>
    </row>
    <row r="13120" spans="1:16">
      <c r="A13120" s="484" t="s">
        <v>108187</v>
      </c>
      <c r="B13120" s="485" t="s">
        <v>108186</v>
      </c>
      <c r="C13120" t="s">
        <v>108185</v>
      </c>
      <c r="D13120" t="s">
        <v>108184</v>
      </c>
      <c r="E13120" t="str">
        <f t="shared" si="204"/>
        <v>292461 - CFC ROBERT SCHUMAN</v>
      </c>
      <c r="F13120" t="s">
        <v>9760</v>
      </c>
      <c r="G13120" t="s">
        <v>108183</v>
      </c>
      <c r="H13120" t="s">
        <v>57751</v>
      </c>
      <c r="I13120" t="s">
        <v>19400</v>
      </c>
      <c r="J13120" t="s">
        <v>108182</v>
      </c>
      <c r="K13120" t="s">
        <v>208</v>
      </c>
      <c r="L13120" t="s">
        <v>108181</v>
      </c>
      <c r="N13120" t="s">
        <v>208</v>
      </c>
      <c r="O13120" t="s">
        <v>476</v>
      </c>
      <c r="P13120" t="s">
        <v>476</v>
      </c>
    </row>
    <row r="13121" spans="1:16">
      <c r="A13121" s="484" t="s">
        <v>40150</v>
      </c>
      <c r="B13121" s="485" t="s">
        <v>40149</v>
      </c>
      <c r="C13121" t="s">
        <v>40148</v>
      </c>
      <c r="D13121" t="s">
        <v>40148</v>
      </c>
      <c r="E13121" t="str">
        <f t="shared" si="204"/>
        <v>348820 - MAISON FAMILIALE DE L'OUDON CRAON</v>
      </c>
      <c r="G13121" t="s">
        <v>40147</v>
      </c>
      <c r="I13121" t="s">
        <v>40146</v>
      </c>
      <c r="J13121" t="s">
        <v>40145</v>
      </c>
      <c r="K13121" t="s">
        <v>208</v>
      </c>
      <c r="L13121" t="s">
        <v>40144</v>
      </c>
      <c r="N13121" t="s">
        <v>207</v>
      </c>
      <c r="O13121" t="s">
        <v>476</v>
      </c>
      <c r="P13121" t="s">
        <v>476</v>
      </c>
    </row>
    <row r="13122" spans="1:16">
      <c r="A13122" s="484" t="s">
        <v>108194</v>
      </c>
      <c r="B13122" s="485" t="s">
        <v>108193</v>
      </c>
      <c r="C13122" t="s">
        <v>108192</v>
      </c>
      <c r="D13122" t="s">
        <v>108191</v>
      </c>
      <c r="E13122" t="str">
        <f t="shared" ref="E13122:E13185" si="205">_xlfn.CONCAT(L13122," - ",D13122)</f>
        <v>460667 - CFC ORION</v>
      </c>
      <c r="F13122" t="s">
        <v>5884</v>
      </c>
      <c r="G13122" t="s">
        <v>108190</v>
      </c>
      <c r="I13122" t="s">
        <v>36200</v>
      </c>
      <c r="J13122" t="s">
        <v>108189</v>
      </c>
      <c r="K13122" t="s">
        <v>208</v>
      </c>
      <c r="L13122" t="s">
        <v>108188</v>
      </c>
      <c r="N13122" t="s">
        <v>208</v>
      </c>
      <c r="O13122" t="s">
        <v>476</v>
      </c>
      <c r="P13122" t="s">
        <v>476</v>
      </c>
    </row>
    <row r="13123" spans="1:16">
      <c r="A13123" s="484" t="s">
        <v>31868</v>
      </c>
      <c r="B13123" s="485" t="s">
        <v>31867</v>
      </c>
      <c r="C13123" t="s">
        <v>31866</v>
      </c>
      <c r="D13123" t="s">
        <v>31866</v>
      </c>
      <c r="E13123" t="str">
        <f t="shared" si="205"/>
        <v>265512 - OGEC HAUTE FOLLIS</v>
      </c>
      <c r="F13123" t="s">
        <v>2793</v>
      </c>
      <c r="G13123" t="s">
        <v>31865</v>
      </c>
      <c r="I13123" t="s">
        <v>4017</v>
      </c>
      <c r="J13123" t="s">
        <v>31864</v>
      </c>
      <c r="K13123" t="s">
        <v>208</v>
      </c>
      <c r="L13123" t="s">
        <v>31863</v>
      </c>
      <c r="N13123" t="s">
        <v>208</v>
      </c>
      <c r="O13123" t="s">
        <v>476</v>
      </c>
      <c r="P13123" t="s">
        <v>476</v>
      </c>
    </row>
    <row r="13124" spans="1:16">
      <c r="A13124" s="484" t="s">
        <v>107763</v>
      </c>
      <c r="B13124" s="485" t="s">
        <v>107762</v>
      </c>
      <c r="C13124" t="s">
        <v>107761</v>
      </c>
      <c r="D13124" t="s">
        <v>107760</v>
      </c>
      <c r="E13124" t="str">
        <f t="shared" si="205"/>
        <v>519212 - CFP LA FUTAIE</v>
      </c>
      <c r="F13124" t="s">
        <v>16047</v>
      </c>
      <c r="G13124" t="s">
        <v>107759</v>
      </c>
      <c r="I13124" t="s">
        <v>107758</v>
      </c>
      <c r="J13124" t="s">
        <v>107757</v>
      </c>
      <c r="K13124" t="s">
        <v>208</v>
      </c>
      <c r="L13124" t="s">
        <v>107756</v>
      </c>
      <c r="N13124" t="s">
        <v>208</v>
      </c>
      <c r="O13124" t="s">
        <v>476</v>
      </c>
      <c r="P13124" t="s">
        <v>476</v>
      </c>
    </row>
    <row r="13125" spans="1:16">
      <c r="A13125" s="484" t="s">
        <v>39283</v>
      </c>
      <c r="B13125" s="485" t="s">
        <v>39282</v>
      </c>
      <c r="C13125" t="s">
        <v>39281</v>
      </c>
      <c r="D13125" t="s">
        <v>39280</v>
      </c>
      <c r="E13125" t="str">
        <f t="shared" si="205"/>
        <v>677024 - MFR ST BERTHEVIN</v>
      </c>
      <c r="F13125" t="s">
        <v>13665</v>
      </c>
      <c r="G13125" t="s">
        <v>39279</v>
      </c>
      <c r="I13125" t="s">
        <v>7652</v>
      </c>
      <c r="J13125" t="s">
        <v>39278</v>
      </c>
      <c r="K13125" t="s">
        <v>208</v>
      </c>
      <c r="L13125" t="s">
        <v>39277</v>
      </c>
      <c r="N13125" t="s">
        <v>207</v>
      </c>
      <c r="O13125" t="s">
        <v>476</v>
      </c>
      <c r="P13125" t="s">
        <v>476</v>
      </c>
    </row>
    <row r="13126" spans="1:16">
      <c r="A13126" s="484" t="s">
        <v>39543</v>
      </c>
      <c r="B13126" s="485" t="s">
        <v>39542</v>
      </c>
      <c r="C13126" t="s">
        <v>39541</v>
      </c>
      <c r="D13126" t="s">
        <v>39540</v>
      </c>
      <c r="E13126" t="str">
        <f t="shared" si="205"/>
        <v>583315 - MFR LA PIGNERIE</v>
      </c>
      <c r="F13126" t="s">
        <v>9781</v>
      </c>
      <c r="G13126" t="s">
        <v>39539</v>
      </c>
      <c r="H13126" t="s">
        <v>39538</v>
      </c>
      <c r="I13126" t="s">
        <v>4017</v>
      </c>
      <c r="J13126" t="s">
        <v>39537</v>
      </c>
      <c r="K13126" t="s">
        <v>208</v>
      </c>
      <c r="L13126" t="s">
        <v>39536</v>
      </c>
      <c r="N13126" t="s">
        <v>207</v>
      </c>
      <c r="O13126" t="s">
        <v>476</v>
      </c>
      <c r="P13126" t="s">
        <v>476</v>
      </c>
    </row>
    <row r="13127" spans="1:16">
      <c r="A13127" s="484" t="s">
        <v>39269</v>
      </c>
      <c r="B13127" s="485" t="s">
        <v>39268</v>
      </c>
      <c r="C13127" t="s">
        <v>39239</v>
      </c>
      <c r="D13127" t="s">
        <v>39267</v>
      </c>
      <c r="E13127" t="str">
        <f t="shared" si="205"/>
        <v>631553 - MFREO COULANS SUR GEE</v>
      </c>
      <c r="F13127" t="s">
        <v>17463</v>
      </c>
      <c r="G13127" t="s">
        <v>39266</v>
      </c>
      <c r="I13127" t="s">
        <v>39265</v>
      </c>
      <c r="J13127" t="s">
        <v>39264</v>
      </c>
      <c r="K13127" t="s">
        <v>208</v>
      </c>
      <c r="L13127" t="s">
        <v>39263</v>
      </c>
      <c r="N13127" t="s">
        <v>207</v>
      </c>
      <c r="O13127" t="s">
        <v>476</v>
      </c>
      <c r="P13127" t="s">
        <v>476</v>
      </c>
    </row>
    <row r="13128" spans="1:16">
      <c r="A13128" s="484" t="s">
        <v>41331</v>
      </c>
      <c r="B13128" s="485" t="s">
        <v>31687</v>
      </c>
      <c r="C13128" t="s">
        <v>41330</v>
      </c>
      <c r="D13128" t="s">
        <v>41330</v>
      </c>
      <c r="E13128" t="str">
        <f t="shared" si="205"/>
        <v>310050 - LYCEE CFA CFP SAINTE CATHERINE</v>
      </c>
      <c r="F13128" t="s">
        <v>4623</v>
      </c>
      <c r="G13128" t="s">
        <v>41329</v>
      </c>
      <c r="I13128" t="s">
        <v>3929</v>
      </c>
      <c r="J13128" t="s">
        <v>31684</v>
      </c>
      <c r="K13128" t="s">
        <v>208</v>
      </c>
      <c r="L13128" t="s">
        <v>41328</v>
      </c>
      <c r="N13128" t="s">
        <v>208</v>
      </c>
      <c r="O13128" t="s">
        <v>476</v>
      </c>
      <c r="P13128" t="s">
        <v>476</v>
      </c>
    </row>
    <row r="13129" spans="1:16">
      <c r="A13129" s="484" t="s">
        <v>31688</v>
      </c>
      <c r="B13129" s="485" t="s">
        <v>31687</v>
      </c>
      <c r="C13129" t="s">
        <v>31686</v>
      </c>
      <c r="D13129" t="s">
        <v>31686</v>
      </c>
      <c r="E13129" t="str">
        <f t="shared" si="205"/>
        <v>649612 - OGEC STE CATHERINE</v>
      </c>
      <c r="F13129" t="s">
        <v>25645</v>
      </c>
      <c r="G13129" t="s">
        <v>31685</v>
      </c>
      <c r="I13129" t="s">
        <v>3929</v>
      </c>
      <c r="J13129" t="s">
        <v>31684</v>
      </c>
      <c r="K13129" t="s">
        <v>208</v>
      </c>
      <c r="L13129" t="s">
        <v>31683</v>
      </c>
      <c r="N13129" t="s">
        <v>207</v>
      </c>
      <c r="O13129" t="s">
        <v>476</v>
      </c>
      <c r="P13129" t="s">
        <v>476</v>
      </c>
    </row>
    <row r="13130" spans="1:16">
      <c r="A13130" s="484" t="s">
        <v>39322</v>
      </c>
      <c r="B13130" s="485" t="s">
        <v>39321</v>
      </c>
      <c r="C13130" t="s">
        <v>39320</v>
      </c>
      <c r="D13130" t="s">
        <v>39319</v>
      </c>
      <c r="E13130" t="str">
        <f t="shared" si="205"/>
        <v>503459 - MFREO BOURNEZEAU</v>
      </c>
      <c r="F13130" t="s">
        <v>7832</v>
      </c>
      <c r="G13130" t="s">
        <v>39318</v>
      </c>
      <c r="I13130" t="s">
        <v>39317</v>
      </c>
      <c r="J13130" t="s">
        <v>39316</v>
      </c>
      <c r="K13130" t="s">
        <v>208</v>
      </c>
      <c r="L13130" t="s">
        <v>39315</v>
      </c>
      <c r="N13130" t="s">
        <v>208</v>
      </c>
      <c r="O13130" t="s">
        <v>476</v>
      </c>
      <c r="P13130" t="s">
        <v>476</v>
      </c>
    </row>
    <row r="13131" spans="1:16">
      <c r="A13131" s="484" t="s">
        <v>39860</v>
      </c>
      <c r="B13131" s="485" t="s">
        <v>39859</v>
      </c>
      <c r="C13131" t="s">
        <v>39858</v>
      </c>
      <c r="D13131" t="s">
        <v>39857</v>
      </c>
      <c r="E13131" t="str">
        <f t="shared" si="205"/>
        <v>621020 - MFREO CHANTONNAY</v>
      </c>
      <c r="F13131" t="s">
        <v>23527</v>
      </c>
      <c r="G13131" t="s">
        <v>39856</v>
      </c>
      <c r="I13131" t="s">
        <v>39855</v>
      </c>
      <c r="J13131" t="s">
        <v>39854</v>
      </c>
      <c r="K13131" t="s">
        <v>208</v>
      </c>
      <c r="L13131" t="s">
        <v>39853</v>
      </c>
      <c r="N13131" t="s">
        <v>208</v>
      </c>
      <c r="O13131" t="s">
        <v>476</v>
      </c>
      <c r="P13131" t="s">
        <v>476</v>
      </c>
    </row>
    <row r="13132" spans="1:16">
      <c r="A13132" s="484" t="s">
        <v>107770</v>
      </c>
      <c r="B13132" s="485" t="s">
        <v>107769</v>
      </c>
      <c r="C13132" t="s">
        <v>107768</v>
      </c>
      <c r="D13132" t="s">
        <v>107767</v>
      </c>
      <c r="E13132" t="str">
        <f t="shared" si="205"/>
        <v>318840 - CFP LA FERRIERE</v>
      </c>
      <c r="F13132" t="s">
        <v>3795</v>
      </c>
      <c r="G13132" t="s">
        <v>107766</v>
      </c>
      <c r="I13132" t="s">
        <v>66817</v>
      </c>
      <c r="J13132" t="s">
        <v>107765</v>
      </c>
      <c r="K13132" t="s">
        <v>208</v>
      </c>
      <c r="L13132" t="s">
        <v>107764</v>
      </c>
      <c r="N13132" t="s">
        <v>207</v>
      </c>
      <c r="O13132" t="s">
        <v>476</v>
      </c>
      <c r="P13132" t="s">
        <v>476</v>
      </c>
    </row>
    <row r="13133" spans="1:16">
      <c r="A13133" s="484" t="s">
        <v>40008</v>
      </c>
      <c r="B13133" s="485" t="s">
        <v>40007</v>
      </c>
      <c r="C13133" t="s">
        <v>40006</v>
      </c>
      <c r="D13133" t="s">
        <v>40005</v>
      </c>
      <c r="E13133" t="str">
        <f t="shared" si="205"/>
        <v>542970 - MFR LA LOUISIERE LES HERBIERS</v>
      </c>
      <c r="F13133" t="s">
        <v>21544</v>
      </c>
      <c r="G13133" t="s">
        <v>40004</v>
      </c>
      <c r="H13133" t="s">
        <v>40003</v>
      </c>
      <c r="I13133" t="s">
        <v>12520</v>
      </c>
      <c r="J13133" t="s">
        <v>40002</v>
      </c>
      <c r="K13133" t="s">
        <v>208</v>
      </c>
      <c r="L13133" t="s">
        <v>40001</v>
      </c>
      <c r="N13133" t="s">
        <v>208</v>
      </c>
      <c r="O13133" t="s">
        <v>476</v>
      </c>
      <c r="P13133" t="s">
        <v>476</v>
      </c>
    </row>
    <row r="13134" spans="1:16">
      <c r="A13134" s="484" t="s">
        <v>39049</v>
      </c>
      <c r="B13134" s="485" t="s">
        <v>39048</v>
      </c>
      <c r="C13134" t="s">
        <v>39047</v>
      </c>
      <c r="D13134" t="s">
        <v>39046</v>
      </c>
      <c r="E13134" t="str">
        <f t="shared" si="205"/>
        <v>518153 - MFR LES MIMOSAS LA MOTHE ACHARD</v>
      </c>
      <c r="F13134" t="s">
        <v>38689</v>
      </c>
      <c r="G13134" t="s">
        <v>39045</v>
      </c>
      <c r="I13134" t="s">
        <v>14486</v>
      </c>
      <c r="J13134" t="s">
        <v>39044</v>
      </c>
      <c r="K13134" t="s">
        <v>208</v>
      </c>
      <c r="L13134" t="s">
        <v>39043</v>
      </c>
      <c r="N13134" t="s">
        <v>207</v>
      </c>
      <c r="O13134" t="s">
        <v>476</v>
      </c>
      <c r="P13134" t="s">
        <v>476</v>
      </c>
    </row>
    <row r="13135" spans="1:16">
      <c r="A13135" s="484" t="s">
        <v>39255</v>
      </c>
      <c r="B13135" s="485" t="s">
        <v>39254</v>
      </c>
      <c r="C13135" t="s">
        <v>39239</v>
      </c>
      <c r="D13135" t="s">
        <v>39253</v>
      </c>
      <c r="E13135" t="str">
        <f t="shared" si="205"/>
        <v>627392 - MFREO MOUILLERON EN PAREDS</v>
      </c>
      <c r="F13135" t="s">
        <v>19592</v>
      </c>
      <c r="G13135" t="s">
        <v>39252</v>
      </c>
      <c r="I13135" t="s">
        <v>39251</v>
      </c>
      <c r="J13135" t="s">
        <v>39250</v>
      </c>
      <c r="K13135" t="s">
        <v>208</v>
      </c>
      <c r="L13135" t="s">
        <v>39249</v>
      </c>
      <c r="N13135" t="s">
        <v>208</v>
      </c>
      <c r="O13135" t="s">
        <v>476</v>
      </c>
      <c r="P13135" t="s">
        <v>476</v>
      </c>
    </row>
    <row r="13136" spans="1:16">
      <c r="A13136" s="484" t="s">
        <v>53914</v>
      </c>
      <c r="B13136" s="485" t="s">
        <v>53913</v>
      </c>
      <c r="C13136" t="s">
        <v>53912</v>
      </c>
      <c r="D13136" t="s">
        <v>53912</v>
      </c>
      <c r="E13136" t="str">
        <f t="shared" si="205"/>
        <v>110851 - INSTITUT MESLAY</v>
      </c>
      <c r="F13136" t="s">
        <v>7000</v>
      </c>
      <c r="G13136" t="s">
        <v>53911</v>
      </c>
      <c r="H13136" t="s">
        <v>53910</v>
      </c>
      <c r="I13136" t="s">
        <v>53909</v>
      </c>
      <c r="J13136" t="s">
        <v>53908</v>
      </c>
      <c r="K13136" t="s">
        <v>208</v>
      </c>
      <c r="L13136" t="s">
        <v>53907</v>
      </c>
      <c r="N13136" t="s">
        <v>208</v>
      </c>
      <c r="O13136" t="s">
        <v>476</v>
      </c>
      <c r="P13136" t="s">
        <v>476</v>
      </c>
    </row>
    <row r="13137" spans="1:16">
      <c r="A13137" s="484" t="s">
        <v>40539</v>
      </c>
      <c r="B13137" s="485" t="s">
        <v>40538</v>
      </c>
      <c r="C13137" t="s">
        <v>40537</v>
      </c>
      <c r="D13137" t="s">
        <v>40536</v>
      </c>
      <c r="E13137" t="str">
        <f t="shared" si="205"/>
        <v>642666 - MFR-CFA</v>
      </c>
      <c r="F13137" t="s">
        <v>5932</v>
      </c>
      <c r="G13137" t="s">
        <v>40535</v>
      </c>
      <c r="I13137" t="s">
        <v>40534</v>
      </c>
      <c r="J13137" t="s">
        <v>40533</v>
      </c>
      <c r="K13137" t="s">
        <v>208</v>
      </c>
      <c r="L13137" t="s">
        <v>40532</v>
      </c>
      <c r="N13137" t="s">
        <v>207</v>
      </c>
      <c r="O13137" t="s">
        <v>476</v>
      </c>
      <c r="P13137" t="s">
        <v>476</v>
      </c>
    </row>
    <row r="13138" spans="1:16">
      <c r="A13138" s="484" t="s">
        <v>125458</v>
      </c>
      <c r="B13138" s="485" t="s">
        <v>125457</v>
      </c>
      <c r="C13138" t="s">
        <v>125456</v>
      </c>
      <c r="D13138" t="s">
        <v>125455</v>
      </c>
      <c r="E13138" t="str">
        <f t="shared" si="205"/>
        <v>345829 - LES ETABLIERES ESMS</v>
      </c>
      <c r="F13138" t="s">
        <v>66597</v>
      </c>
      <c r="G13138" t="s">
        <v>107098</v>
      </c>
      <c r="H13138" t="s">
        <v>101834</v>
      </c>
      <c r="I13138" t="s">
        <v>8105</v>
      </c>
      <c r="J13138" t="s">
        <v>125454</v>
      </c>
      <c r="K13138" t="s">
        <v>208</v>
      </c>
      <c r="L13138" t="s">
        <v>125453</v>
      </c>
      <c r="N13138" t="s">
        <v>208</v>
      </c>
      <c r="O13138" t="s">
        <v>476</v>
      </c>
      <c r="P13138" t="s">
        <v>125452</v>
      </c>
    </row>
    <row r="13139" spans="1:16">
      <c r="A13139" s="484" t="s">
        <v>73532</v>
      </c>
      <c r="B13139" s="485" t="s">
        <v>73531</v>
      </c>
      <c r="C13139" t="s">
        <v>73530</v>
      </c>
      <c r="D13139" t="s">
        <v>73529</v>
      </c>
      <c r="E13139" t="str">
        <f t="shared" si="205"/>
        <v>637762 - FDMFIREO DE VENDEE LA ROCHE SUR YON</v>
      </c>
      <c r="F13139" t="s">
        <v>17270</v>
      </c>
      <c r="G13139" t="s">
        <v>73528</v>
      </c>
      <c r="H13139" t="s">
        <v>73527</v>
      </c>
      <c r="I13139" t="s">
        <v>8105</v>
      </c>
      <c r="J13139" t="s">
        <v>73526</v>
      </c>
      <c r="K13139" t="s">
        <v>208</v>
      </c>
      <c r="L13139" t="s">
        <v>73525</v>
      </c>
      <c r="N13139" t="s">
        <v>208</v>
      </c>
      <c r="O13139" t="s">
        <v>476</v>
      </c>
      <c r="P13139" t="s">
        <v>476</v>
      </c>
    </row>
    <row r="13140" spans="1:16">
      <c r="A13140" s="484" t="s">
        <v>8112</v>
      </c>
      <c r="B13140" s="485" t="s">
        <v>8111</v>
      </c>
      <c r="C13140" t="s">
        <v>8110</v>
      </c>
      <c r="D13140" t="s">
        <v>8109</v>
      </c>
      <c r="E13140" t="str">
        <f t="shared" si="205"/>
        <v>324292 - UDAF 85</v>
      </c>
      <c r="F13140" t="s">
        <v>8108</v>
      </c>
      <c r="G13140" t="s">
        <v>8107</v>
      </c>
      <c r="H13140" t="s">
        <v>8106</v>
      </c>
      <c r="I13140" t="s">
        <v>8105</v>
      </c>
      <c r="J13140" t="s">
        <v>8104</v>
      </c>
      <c r="K13140" t="s">
        <v>208</v>
      </c>
      <c r="L13140" t="s">
        <v>8103</v>
      </c>
      <c r="N13140" t="s">
        <v>208</v>
      </c>
      <c r="O13140" t="s">
        <v>476</v>
      </c>
      <c r="P13140" t="s">
        <v>476</v>
      </c>
    </row>
    <row r="13141" spans="1:16">
      <c r="A13141" s="484" t="s">
        <v>123000</v>
      </c>
      <c r="B13141" s="485" t="s">
        <v>122999</v>
      </c>
      <c r="C13141" t="s">
        <v>122998</v>
      </c>
      <c r="D13141" t="s">
        <v>122997</v>
      </c>
      <c r="E13141" t="str">
        <f t="shared" si="205"/>
        <v>337468 - ADPC 85</v>
      </c>
      <c r="F13141" t="s">
        <v>46825</v>
      </c>
      <c r="G13141" t="s">
        <v>122996</v>
      </c>
      <c r="I13141" t="s">
        <v>8105</v>
      </c>
      <c r="J13141" t="s">
        <v>122995</v>
      </c>
      <c r="K13141" t="s">
        <v>208</v>
      </c>
      <c r="L13141" t="s">
        <v>122994</v>
      </c>
      <c r="N13141" t="s">
        <v>208</v>
      </c>
      <c r="O13141" t="s">
        <v>476</v>
      </c>
      <c r="P13141" t="s">
        <v>476</v>
      </c>
    </row>
    <row r="13142" spans="1:16">
      <c r="A13142" s="484" t="s">
        <v>39919</v>
      </c>
      <c r="B13142" s="485" t="s">
        <v>39918</v>
      </c>
      <c r="C13142" t="s">
        <v>39917</v>
      </c>
      <c r="D13142" t="s">
        <v>39916</v>
      </c>
      <c r="E13142" t="str">
        <f t="shared" si="205"/>
        <v>645035 - MAISON FAMILIALE RURALE - IREO  RIVES DE L YON</v>
      </c>
      <c r="F13142" t="s">
        <v>23208</v>
      </c>
      <c r="G13142" t="s">
        <v>39915</v>
      </c>
      <c r="I13142" t="s">
        <v>39914</v>
      </c>
      <c r="J13142" t="s">
        <v>39913</v>
      </c>
      <c r="K13142" t="s">
        <v>208</v>
      </c>
      <c r="L13142" t="s">
        <v>39912</v>
      </c>
      <c r="N13142" t="s">
        <v>207</v>
      </c>
      <c r="O13142" t="s">
        <v>476</v>
      </c>
      <c r="P13142" t="s">
        <v>476</v>
      </c>
    </row>
    <row r="13143" spans="1:16">
      <c r="A13143" s="484" t="s">
        <v>109254</v>
      </c>
      <c r="B13143" s="485" t="s">
        <v>109253</v>
      </c>
      <c r="C13143" t="s">
        <v>109252</v>
      </c>
      <c r="D13143" t="s">
        <v>109251</v>
      </c>
      <c r="E13143" t="str">
        <f t="shared" si="205"/>
        <v>466517 - CCIF GERS</v>
      </c>
      <c r="F13143" t="s">
        <v>50113</v>
      </c>
      <c r="G13143" t="s">
        <v>109250</v>
      </c>
      <c r="I13143" t="s">
        <v>2153</v>
      </c>
      <c r="J13143" t="s">
        <v>109249</v>
      </c>
      <c r="K13143" t="s">
        <v>208</v>
      </c>
      <c r="L13143" t="s">
        <v>109248</v>
      </c>
      <c r="N13143" t="s">
        <v>207</v>
      </c>
      <c r="O13143" t="s">
        <v>476</v>
      </c>
      <c r="P13143" t="s">
        <v>476</v>
      </c>
    </row>
    <row r="13144" spans="1:16">
      <c r="A13144" s="484" t="s">
        <v>116842</v>
      </c>
      <c r="B13144" s="485" t="s">
        <v>116841</v>
      </c>
      <c r="C13144" t="s">
        <v>116840</v>
      </c>
      <c r="D13144" t="s">
        <v>116839</v>
      </c>
      <c r="E13144" t="str">
        <f t="shared" si="205"/>
        <v>478350 - AURAL STRASBOURG</v>
      </c>
      <c r="F13144" t="s">
        <v>17532</v>
      </c>
      <c r="G13144" t="s">
        <v>116838</v>
      </c>
      <c r="I13144" t="s">
        <v>579</v>
      </c>
      <c r="J13144" t="s">
        <v>116837</v>
      </c>
      <c r="K13144" t="s">
        <v>116836</v>
      </c>
      <c r="L13144" t="s">
        <v>116835</v>
      </c>
      <c r="N13144" t="s">
        <v>208</v>
      </c>
      <c r="O13144" t="s">
        <v>476</v>
      </c>
      <c r="P13144" t="s">
        <v>476</v>
      </c>
    </row>
    <row r="13145" spans="1:16">
      <c r="A13145" s="484" t="s">
        <v>55943</v>
      </c>
      <c r="B13145" s="485" t="s">
        <v>55942</v>
      </c>
      <c r="C13145" t="s">
        <v>55941</v>
      </c>
      <c r="D13145" t="s">
        <v>55940</v>
      </c>
      <c r="E13145" t="str">
        <f t="shared" si="205"/>
        <v>280641 - IFPP DU CANTAL AURILLAC</v>
      </c>
      <c r="F13145" t="s">
        <v>16626</v>
      </c>
      <c r="G13145" t="s">
        <v>55939</v>
      </c>
      <c r="H13145" t="s">
        <v>55938</v>
      </c>
      <c r="I13145" t="s">
        <v>7712</v>
      </c>
      <c r="J13145" t="s">
        <v>55937</v>
      </c>
      <c r="K13145" t="s">
        <v>208</v>
      </c>
      <c r="L13145" t="s">
        <v>55936</v>
      </c>
      <c r="N13145" t="s">
        <v>207</v>
      </c>
      <c r="O13145" t="s">
        <v>476</v>
      </c>
      <c r="P13145" t="s">
        <v>476</v>
      </c>
    </row>
    <row r="13146" spans="1:16">
      <c r="A13146" s="484" t="s">
        <v>99766</v>
      </c>
      <c r="B13146" s="485" t="s">
        <v>99765</v>
      </c>
      <c r="C13146" t="s">
        <v>99764</v>
      </c>
      <c r="D13146" t="s">
        <v>99763</v>
      </c>
      <c r="E13146" t="str">
        <f t="shared" si="205"/>
        <v>229416 - CEREF BTP</v>
      </c>
      <c r="F13146" t="s">
        <v>8706</v>
      </c>
      <c r="G13146" t="s">
        <v>99762</v>
      </c>
      <c r="I13146" t="s">
        <v>99761</v>
      </c>
      <c r="J13146" t="s">
        <v>99760</v>
      </c>
      <c r="K13146" t="s">
        <v>208</v>
      </c>
      <c r="L13146" t="s">
        <v>99759</v>
      </c>
      <c r="N13146" t="s">
        <v>208</v>
      </c>
      <c r="O13146" t="s">
        <v>476</v>
      </c>
      <c r="P13146" t="s">
        <v>476</v>
      </c>
    </row>
    <row r="13147" spans="1:16">
      <c r="A13147" s="484" t="s">
        <v>119755</v>
      </c>
      <c r="B13147" s="485" t="s">
        <v>119754</v>
      </c>
      <c r="C13147" t="s">
        <v>119753</v>
      </c>
      <c r="D13147" t="s">
        <v>119752</v>
      </c>
      <c r="E13147" t="str">
        <f t="shared" si="205"/>
        <v>427068 - ISATIS APAJH VILLEFONTAINE</v>
      </c>
      <c r="F13147" t="s">
        <v>2524</v>
      </c>
      <c r="G13147" t="s">
        <v>119751</v>
      </c>
      <c r="H13147" t="s">
        <v>119750</v>
      </c>
      <c r="I13147" t="s">
        <v>2991</v>
      </c>
      <c r="J13147" t="s">
        <v>119749</v>
      </c>
      <c r="K13147" t="s">
        <v>208</v>
      </c>
      <c r="L13147" t="s">
        <v>119748</v>
      </c>
      <c r="N13147" t="s">
        <v>208</v>
      </c>
      <c r="O13147" t="s">
        <v>476</v>
      </c>
      <c r="P13147" t="s">
        <v>476</v>
      </c>
    </row>
    <row r="13148" spans="1:16">
      <c r="A13148" s="484" t="s">
        <v>52963</v>
      </c>
      <c r="B13148" s="485" t="s">
        <v>52962</v>
      </c>
      <c r="C13148" t="s">
        <v>52961</v>
      </c>
      <c r="D13148" t="s">
        <v>52960</v>
      </c>
      <c r="E13148" t="str">
        <f t="shared" si="205"/>
        <v>425357 - IFM3R</v>
      </c>
      <c r="F13148" t="s">
        <v>52959</v>
      </c>
      <c r="G13148" t="s">
        <v>52958</v>
      </c>
      <c r="I13148" t="s">
        <v>888</v>
      </c>
      <c r="J13148" t="s">
        <v>52957</v>
      </c>
      <c r="K13148" t="s">
        <v>208</v>
      </c>
      <c r="L13148" t="s">
        <v>52956</v>
      </c>
      <c r="N13148" t="s">
        <v>208</v>
      </c>
      <c r="O13148" t="s">
        <v>476</v>
      </c>
      <c r="P13148" t="s">
        <v>476</v>
      </c>
    </row>
    <row r="13149" spans="1:16">
      <c r="A13149" s="484" t="s">
        <v>85058</v>
      </c>
      <c r="B13149" s="485" t="s">
        <v>85057</v>
      </c>
      <c r="C13149" t="s">
        <v>85056</v>
      </c>
      <c r="D13149" t="s">
        <v>85056</v>
      </c>
      <c r="E13149" t="str">
        <f t="shared" si="205"/>
        <v>587047 - ECOLE CAMONDO</v>
      </c>
      <c r="F13149" t="s">
        <v>1513</v>
      </c>
      <c r="G13149" t="s">
        <v>85055</v>
      </c>
      <c r="I13149" t="s">
        <v>626</v>
      </c>
      <c r="J13149" t="s">
        <v>85054</v>
      </c>
      <c r="K13149" t="s">
        <v>208</v>
      </c>
      <c r="L13149" t="s">
        <v>85053</v>
      </c>
      <c r="N13149" t="s">
        <v>208</v>
      </c>
      <c r="O13149" t="s">
        <v>476</v>
      </c>
      <c r="P13149" t="s">
        <v>476</v>
      </c>
    </row>
    <row r="13150" spans="1:16">
      <c r="A13150" s="484" t="s">
        <v>119611</v>
      </c>
      <c r="B13150" s="485" t="s">
        <v>119610</v>
      </c>
      <c r="C13150" t="s">
        <v>119609</v>
      </c>
      <c r="D13150" t="s">
        <v>119608</v>
      </c>
      <c r="E13150" t="str">
        <f t="shared" si="205"/>
        <v>30570 - AFICEPP</v>
      </c>
      <c r="F13150" t="s">
        <v>2580</v>
      </c>
      <c r="G13150" t="s">
        <v>119607</v>
      </c>
      <c r="I13150" t="s">
        <v>603</v>
      </c>
      <c r="J13150" t="s">
        <v>119606</v>
      </c>
      <c r="K13150" t="s">
        <v>119605</v>
      </c>
      <c r="L13150" t="s">
        <v>119604</v>
      </c>
      <c r="N13150" t="s">
        <v>207</v>
      </c>
      <c r="O13150" t="s">
        <v>476</v>
      </c>
      <c r="P13150" t="s">
        <v>476</v>
      </c>
    </row>
    <row r="13151" spans="1:16">
      <c r="A13151" s="484" t="s">
        <v>39511</v>
      </c>
      <c r="B13151" s="485" t="s">
        <v>39510</v>
      </c>
      <c r="C13151" t="s">
        <v>39509</v>
      </c>
      <c r="D13151" t="s">
        <v>39508</v>
      </c>
      <c r="E13151" t="str">
        <f t="shared" si="205"/>
        <v>594854 - MAISON FAMILIALE RURALE D'EDUCATION NAUCELLE</v>
      </c>
      <c r="F13151" t="s">
        <v>9112</v>
      </c>
      <c r="G13151" t="s">
        <v>39507</v>
      </c>
      <c r="I13151" t="s">
        <v>39506</v>
      </c>
      <c r="J13151" t="s">
        <v>39505</v>
      </c>
      <c r="K13151" t="s">
        <v>208</v>
      </c>
      <c r="L13151" t="s">
        <v>39504</v>
      </c>
      <c r="N13151" t="s">
        <v>208</v>
      </c>
      <c r="O13151" t="s">
        <v>476</v>
      </c>
      <c r="P13151" t="s">
        <v>476</v>
      </c>
    </row>
    <row r="13152" spans="1:16">
      <c r="A13152" s="484" t="s">
        <v>52840</v>
      </c>
      <c r="B13152" s="485" t="s">
        <v>52839</v>
      </c>
      <c r="C13152" t="s">
        <v>52838</v>
      </c>
      <c r="D13152" t="s">
        <v>51533</v>
      </c>
      <c r="E13152" t="str">
        <f t="shared" si="205"/>
        <v>472281 - ICM</v>
      </c>
      <c r="F13152" t="s">
        <v>3843</v>
      </c>
      <c r="G13152" t="s">
        <v>52837</v>
      </c>
      <c r="H13152" t="s">
        <v>52836</v>
      </c>
      <c r="I13152" t="s">
        <v>1542</v>
      </c>
      <c r="J13152" t="s">
        <v>52835</v>
      </c>
      <c r="K13152" t="s">
        <v>52834</v>
      </c>
      <c r="L13152" t="s">
        <v>52833</v>
      </c>
      <c r="N13152" t="s">
        <v>208</v>
      </c>
      <c r="O13152" t="s">
        <v>476</v>
      </c>
      <c r="P13152" t="s">
        <v>476</v>
      </c>
    </row>
    <row r="13153" spans="1:16">
      <c r="A13153" s="484" t="s">
        <v>56478</v>
      </c>
      <c r="B13153" s="485" t="s">
        <v>56477</v>
      </c>
      <c r="C13153" t="s">
        <v>56476</v>
      </c>
      <c r="D13153" t="s">
        <v>56475</v>
      </c>
      <c r="E13153" t="str">
        <f t="shared" si="205"/>
        <v>287090 - IFIS</v>
      </c>
      <c r="F13153" t="s">
        <v>3939</v>
      </c>
      <c r="G13153" t="s">
        <v>56474</v>
      </c>
      <c r="I13153" t="s">
        <v>1406</v>
      </c>
      <c r="J13153" t="s">
        <v>56473</v>
      </c>
      <c r="K13153" t="s">
        <v>56472</v>
      </c>
      <c r="L13153" t="s">
        <v>56471</v>
      </c>
      <c r="N13153" t="s">
        <v>208</v>
      </c>
      <c r="O13153" t="s">
        <v>476</v>
      </c>
      <c r="P13153" t="s">
        <v>476</v>
      </c>
    </row>
    <row r="13154" spans="1:16">
      <c r="A13154" s="484" t="s">
        <v>120789</v>
      </c>
      <c r="B13154" s="485" t="s">
        <v>120788</v>
      </c>
      <c r="C13154" t="s">
        <v>120787</v>
      </c>
      <c r="D13154" t="s">
        <v>120787</v>
      </c>
      <c r="E13154" t="str">
        <f t="shared" si="205"/>
        <v>659435 - ASSOCIATION L'AMITIE</v>
      </c>
      <c r="F13154" t="s">
        <v>930</v>
      </c>
      <c r="G13154" t="s">
        <v>120786</v>
      </c>
      <c r="I13154" t="s">
        <v>5789</v>
      </c>
      <c r="J13154" t="s">
        <v>120785</v>
      </c>
      <c r="K13154" t="s">
        <v>208</v>
      </c>
      <c r="L13154" t="s">
        <v>120784</v>
      </c>
      <c r="N13154" t="s">
        <v>208</v>
      </c>
      <c r="O13154" t="s">
        <v>476</v>
      </c>
      <c r="P13154" t="s">
        <v>476</v>
      </c>
    </row>
    <row r="13155" spans="1:16">
      <c r="A13155" s="484" t="s">
        <v>112208</v>
      </c>
      <c r="B13155" s="485" t="s">
        <v>112207</v>
      </c>
      <c r="C13155" t="s">
        <v>112206</v>
      </c>
      <c r="D13155" t="s">
        <v>112205</v>
      </c>
      <c r="E13155" t="str">
        <f t="shared" si="205"/>
        <v>641091 - BRETAGNE AUTO ECOLE PAIMPOL</v>
      </c>
      <c r="F13155" t="s">
        <v>55208</v>
      </c>
      <c r="G13155" t="s">
        <v>112204</v>
      </c>
      <c r="I13155" t="s">
        <v>23243</v>
      </c>
      <c r="J13155" t="s">
        <v>112203</v>
      </c>
      <c r="K13155" t="s">
        <v>208</v>
      </c>
      <c r="L13155" t="s">
        <v>112202</v>
      </c>
      <c r="N13155" t="s">
        <v>208</v>
      </c>
      <c r="O13155" t="s">
        <v>476</v>
      </c>
      <c r="P13155" t="s">
        <v>476</v>
      </c>
    </row>
    <row r="13156" spans="1:16">
      <c r="A13156" s="484" t="s">
        <v>39963</v>
      </c>
      <c r="B13156" s="485" t="s">
        <v>39962</v>
      </c>
      <c r="C13156" t="s">
        <v>39933</v>
      </c>
      <c r="D13156" t="s">
        <v>39961</v>
      </c>
      <c r="E13156" t="str">
        <f t="shared" si="205"/>
        <v>489670 - MFR DEL'IREO DE ST FULGENT</v>
      </c>
      <c r="F13156" t="s">
        <v>27573</v>
      </c>
      <c r="G13156" t="s">
        <v>39960</v>
      </c>
      <c r="H13156" t="s">
        <v>39959</v>
      </c>
      <c r="I13156" t="s">
        <v>39958</v>
      </c>
      <c r="J13156" t="s">
        <v>39957</v>
      </c>
      <c r="K13156" t="s">
        <v>208</v>
      </c>
      <c r="L13156" t="s">
        <v>39956</v>
      </c>
      <c r="N13156" t="s">
        <v>207</v>
      </c>
      <c r="O13156" t="s">
        <v>476</v>
      </c>
      <c r="P13156" t="s">
        <v>476</v>
      </c>
    </row>
    <row r="13157" spans="1:16">
      <c r="A13157" s="484" t="s">
        <v>40186</v>
      </c>
      <c r="B13157" s="485" t="s">
        <v>40185</v>
      </c>
      <c r="C13157" t="s">
        <v>40184</v>
      </c>
      <c r="D13157" t="s">
        <v>40183</v>
      </c>
      <c r="E13157" t="str">
        <f t="shared" si="205"/>
        <v>648267 - MFREO L HERBERGEMENT</v>
      </c>
      <c r="F13157" t="s">
        <v>12003</v>
      </c>
      <c r="G13157" t="s">
        <v>40182</v>
      </c>
      <c r="I13157" t="s">
        <v>40181</v>
      </c>
      <c r="J13157" t="s">
        <v>40180</v>
      </c>
      <c r="K13157" t="s">
        <v>208</v>
      </c>
      <c r="L13157" t="s">
        <v>40179</v>
      </c>
      <c r="N13157" t="s">
        <v>207</v>
      </c>
      <c r="O13157" t="s">
        <v>476</v>
      </c>
      <c r="P13157" t="s">
        <v>476</v>
      </c>
    </row>
    <row r="13158" spans="1:16">
      <c r="A13158" s="484" t="s">
        <v>41101</v>
      </c>
      <c r="B13158" s="485" t="s">
        <v>31930</v>
      </c>
      <c r="C13158" t="s">
        <v>41100</v>
      </c>
      <c r="D13158" t="s">
        <v>41099</v>
      </c>
      <c r="E13158" t="str">
        <f t="shared" si="205"/>
        <v>636861 - LYCEE PRIVE STE ANNE DE L'OGEC BOURG CHEVREAU</v>
      </c>
      <c r="F13158" t="s">
        <v>19073</v>
      </c>
      <c r="G13158" t="s">
        <v>41098</v>
      </c>
      <c r="I13158" t="s">
        <v>22447</v>
      </c>
      <c r="J13158" t="s">
        <v>41097</v>
      </c>
      <c r="K13158" t="s">
        <v>208</v>
      </c>
      <c r="L13158" t="s">
        <v>41096</v>
      </c>
      <c r="N13158" t="s">
        <v>208</v>
      </c>
      <c r="O13158" t="s">
        <v>476</v>
      </c>
      <c r="P13158" t="s">
        <v>476</v>
      </c>
    </row>
    <row r="13159" spans="1:16">
      <c r="A13159" s="484" t="s">
        <v>31931</v>
      </c>
      <c r="B13159" s="485" t="s">
        <v>31930</v>
      </c>
      <c r="C13159" t="s">
        <v>31929</v>
      </c>
      <c r="D13159" t="s">
        <v>31929</v>
      </c>
      <c r="E13159" t="str">
        <f t="shared" si="205"/>
        <v>486152 - OGEC DE L'INSTITUTION BOURG CHEVREAU</v>
      </c>
      <c r="G13159" t="s">
        <v>31928</v>
      </c>
      <c r="I13159" t="s">
        <v>22447</v>
      </c>
      <c r="J13159" t="s">
        <v>31927</v>
      </c>
      <c r="K13159" t="s">
        <v>208</v>
      </c>
      <c r="L13159" t="s">
        <v>31926</v>
      </c>
      <c r="N13159" t="s">
        <v>208</v>
      </c>
      <c r="O13159" t="s">
        <v>476</v>
      </c>
      <c r="P13159" t="s">
        <v>476</v>
      </c>
    </row>
    <row r="13160" spans="1:16">
      <c r="A13160" s="484" t="s">
        <v>118985</v>
      </c>
      <c r="B13160" s="485" t="s">
        <v>118984</v>
      </c>
      <c r="C13160" t="s">
        <v>118983</v>
      </c>
      <c r="D13160" t="s">
        <v>118982</v>
      </c>
      <c r="E13160" t="str">
        <f t="shared" si="205"/>
        <v>388361 - APTIRA</v>
      </c>
      <c r="G13160" t="s">
        <v>118981</v>
      </c>
      <c r="I13160" t="s">
        <v>1647</v>
      </c>
      <c r="J13160" t="s">
        <v>118980</v>
      </c>
      <c r="K13160" t="s">
        <v>208</v>
      </c>
      <c r="L13160" t="s">
        <v>118979</v>
      </c>
      <c r="N13160" t="s">
        <v>208</v>
      </c>
      <c r="O13160" t="s">
        <v>476</v>
      </c>
      <c r="P13160" t="s">
        <v>476</v>
      </c>
    </row>
    <row r="13161" spans="1:16">
      <c r="A13161" s="484" t="s">
        <v>39209</v>
      </c>
      <c r="B13161" s="485" t="s">
        <v>39208</v>
      </c>
      <c r="C13161" t="s">
        <v>39207</v>
      </c>
      <c r="D13161" t="s">
        <v>39206</v>
      </c>
      <c r="E13161" t="str">
        <f t="shared" si="205"/>
        <v>512229 - MFR METIER ET AGRICOLE SAINT PERE EN RETZ</v>
      </c>
      <c r="F13161" t="s">
        <v>19402</v>
      </c>
      <c r="G13161" t="s">
        <v>39205</v>
      </c>
      <c r="I13161" t="s">
        <v>39204</v>
      </c>
      <c r="J13161" t="s">
        <v>39203</v>
      </c>
      <c r="K13161" t="s">
        <v>208</v>
      </c>
      <c r="L13161" t="s">
        <v>39202</v>
      </c>
      <c r="N13161" t="s">
        <v>208</v>
      </c>
      <c r="O13161" t="s">
        <v>476</v>
      </c>
      <c r="P13161" t="s">
        <v>476</v>
      </c>
    </row>
    <row r="13162" spans="1:16">
      <c r="A13162" s="484" t="s">
        <v>120606</v>
      </c>
      <c r="B13162" s="485" t="s">
        <v>120605</v>
      </c>
      <c r="C13162" t="s">
        <v>120604</v>
      </c>
      <c r="D13162" t="s">
        <v>120603</v>
      </c>
      <c r="E13162" t="str">
        <f t="shared" si="205"/>
        <v>616138 - CFA MFR DU VAL D'ERDRE</v>
      </c>
      <c r="F13162" t="s">
        <v>14236</v>
      </c>
      <c r="G13162" t="s">
        <v>120602</v>
      </c>
      <c r="I13162" t="s">
        <v>120601</v>
      </c>
      <c r="J13162" t="s">
        <v>120600</v>
      </c>
      <c r="K13162" t="s">
        <v>208</v>
      </c>
      <c r="L13162" t="s">
        <v>120599</v>
      </c>
      <c r="N13162" t="s">
        <v>208</v>
      </c>
      <c r="O13162" t="s">
        <v>476</v>
      </c>
      <c r="P13162" t="s">
        <v>476</v>
      </c>
    </row>
    <row r="13163" spans="1:16">
      <c r="A13163" s="484" t="s">
        <v>36356</v>
      </c>
      <c r="B13163" s="485" t="s">
        <v>36355</v>
      </c>
      <c r="C13163" t="s">
        <v>36354</v>
      </c>
      <c r="D13163" t="s">
        <v>36353</v>
      </c>
      <c r="E13163" t="str">
        <f t="shared" si="205"/>
        <v>657128 - MFREO DE ST PHILBERT DE GRAND LIEU</v>
      </c>
      <c r="F13163" t="s">
        <v>12282</v>
      </c>
      <c r="G13163" t="s">
        <v>36352</v>
      </c>
      <c r="I13163" t="s">
        <v>29525</v>
      </c>
      <c r="J13163" t="s">
        <v>36351</v>
      </c>
      <c r="K13163" t="s">
        <v>208</v>
      </c>
      <c r="L13163" t="s">
        <v>36350</v>
      </c>
      <c r="N13163" t="s">
        <v>207</v>
      </c>
      <c r="O13163" t="s">
        <v>476</v>
      </c>
      <c r="P13163" t="s">
        <v>476</v>
      </c>
    </row>
    <row r="13164" spans="1:16">
      <c r="A13164" s="484" t="s">
        <v>42515</v>
      </c>
      <c r="B13164" s="485" t="s">
        <v>42514</v>
      </c>
      <c r="C13164" t="s">
        <v>42513</v>
      </c>
      <c r="D13164" t="s">
        <v>42513</v>
      </c>
      <c r="E13164" t="str">
        <f t="shared" si="205"/>
        <v>610641 - LIGUE REGIONALE DE BASKETBALL DES PAYS DE LA LOIRE</v>
      </c>
      <c r="F13164" t="s">
        <v>42512</v>
      </c>
      <c r="G13164" t="s">
        <v>42511</v>
      </c>
      <c r="I13164" t="s">
        <v>2507</v>
      </c>
      <c r="J13164" t="s">
        <v>42510</v>
      </c>
      <c r="K13164" t="s">
        <v>208</v>
      </c>
      <c r="L13164" t="s">
        <v>42509</v>
      </c>
      <c r="N13164" t="s">
        <v>208</v>
      </c>
      <c r="O13164" t="s">
        <v>476</v>
      </c>
      <c r="P13164" t="s">
        <v>476</v>
      </c>
    </row>
    <row r="13165" spans="1:16">
      <c r="A13165" s="484" t="s">
        <v>7004</v>
      </c>
      <c r="B13165" s="485" t="s">
        <v>7003</v>
      </c>
      <c r="C13165" t="s">
        <v>7002</v>
      </c>
      <c r="D13165" t="s">
        <v>7001</v>
      </c>
      <c r="E13165" t="str">
        <f t="shared" si="205"/>
        <v>106800 - URIOPSS NANTES</v>
      </c>
      <c r="F13165" t="s">
        <v>7000</v>
      </c>
      <c r="G13165" t="s">
        <v>6999</v>
      </c>
      <c r="I13165" t="s">
        <v>1837</v>
      </c>
      <c r="J13165" t="s">
        <v>6998</v>
      </c>
      <c r="K13165" t="s">
        <v>208</v>
      </c>
      <c r="L13165" t="s">
        <v>6997</v>
      </c>
      <c r="N13165" t="s">
        <v>208</v>
      </c>
      <c r="O13165" t="s">
        <v>476</v>
      </c>
      <c r="P13165" t="s">
        <v>476</v>
      </c>
    </row>
    <row r="13166" spans="1:16">
      <c r="A13166" s="484" t="s">
        <v>133411</v>
      </c>
      <c r="B13166" s="485" t="s">
        <v>133410</v>
      </c>
      <c r="C13166" t="s">
        <v>133409</v>
      </c>
      <c r="D13166" t="s">
        <v>133408</v>
      </c>
      <c r="E13166" t="str">
        <f t="shared" si="205"/>
        <v>17474 - AFPI PAYS DE LA LOIRE ST BERTHEVIN</v>
      </c>
      <c r="F13166" t="s">
        <v>715</v>
      </c>
      <c r="G13166" t="s">
        <v>133407</v>
      </c>
      <c r="I13166" t="s">
        <v>7652</v>
      </c>
      <c r="J13166" t="s">
        <v>133406</v>
      </c>
      <c r="K13166" t="s">
        <v>208</v>
      </c>
      <c r="L13166" t="s">
        <v>133405</v>
      </c>
      <c r="N13166" t="s">
        <v>208</v>
      </c>
      <c r="O13166" t="s">
        <v>476</v>
      </c>
      <c r="P13166" t="s">
        <v>476</v>
      </c>
    </row>
    <row r="13167" spans="1:16">
      <c r="A13167" s="484" t="s">
        <v>133416</v>
      </c>
      <c r="B13167" s="485" t="s">
        <v>133410</v>
      </c>
      <c r="C13167" t="s">
        <v>133409</v>
      </c>
      <c r="D13167" t="s">
        <v>133415</v>
      </c>
      <c r="E13167" t="str">
        <f t="shared" si="205"/>
        <v>462834 - AFPI LE MANS</v>
      </c>
      <c r="F13167" t="s">
        <v>7062</v>
      </c>
      <c r="G13167" t="s">
        <v>133414</v>
      </c>
      <c r="I13167" t="s">
        <v>3929</v>
      </c>
      <c r="J13167" t="s">
        <v>133413</v>
      </c>
      <c r="K13167" t="s">
        <v>208</v>
      </c>
      <c r="L13167" t="s">
        <v>133412</v>
      </c>
      <c r="N13167" t="s">
        <v>208</v>
      </c>
      <c r="O13167" t="s">
        <v>476</v>
      </c>
      <c r="P13167" t="s">
        <v>476</v>
      </c>
    </row>
    <row r="13168" spans="1:16">
      <c r="A13168" s="484" t="s">
        <v>133421</v>
      </c>
      <c r="B13168" s="485" t="s">
        <v>133410</v>
      </c>
      <c r="C13168" t="s">
        <v>133409</v>
      </c>
      <c r="D13168" t="s">
        <v>133420</v>
      </c>
      <c r="E13168" t="str">
        <f t="shared" si="205"/>
        <v>79091 - AFPI BOUGUENAIS</v>
      </c>
      <c r="F13168" t="s">
        <v>3795</v>
      </c>
      <c r="G13168" t="s">
        <v>133419</v>
      </c>
      <c r="I13168" t="s">
        <v>13930</v>
      </c>
      <c r="J13168" t="s">
        <v>133418</v>
      </c>
      <c r="K13168" t="s">
        <v>208</v>
      </c>
      <c r="L13168" t="s">
        <v>133417</v>
      </c>
      <c r="N13168" t="s">
        <v>207</v>
      </c>
      <c r="O13168" t="s">
        <v>476</v>
      </c>
      <c r="P13168" t="s">
        <v>476</v>
      </c>
    </row>
    <row r="13169" spans="1:16">
      <c r="A13169" s="484" t="s">
        <v>99614</v>
      </c>
      <c r="B13169" s="485" t="s">
        <v>99613</v>
      </c>
      <c r="C13169" t="s">
        <v>99612</v>
      </c>
      <c r="D13169" t="s">
        <v>99611</v>
      </c>
      <c r="E13169" t="str">
        <f t="shared" si="205"/>
        <v>23220 - CREAI PAYS DE LOIRE</v>
      </c>
      <c r="F13169" t="s">
        <v>1415</v>
      </c>
      <c r="G13169" t="s">
        <v>99610</v>
      </c>
      <c r="H13169" t="s">
        <v>99609</v>
      </c>
      <c r="I13169" t="s">
        <v>2507</v>
      </c>
      <c r="J13169" t="s">
        <v>99608</v>
      </c>
      <c r="K13169" t="s">
        <v>99607</v>
      </c>
      <c r="L13169" t="s">
        <v>99606</v>
      </c>
      <c r="N13169" t="s">
        <v>208</v>
      </c>
      <c r="O13169" t="s">
        <v>476</v>
      </c>
      <c r="P13169" t="s">
        <v>476</v>
      </c>
    </row>
    <row r="13170" spans="1:16">
      <c r="A13170" s="484" t="s">
        <v>67888</v>
      </c>
      <c r="B13170" s="485" t="s">
        <v>67887</v>
      </c>
      <c r="C13170" t="s">
        <v>67886</v>
      </c>
      <c r="D13170" t="s">
        <v>67886</v>
      </c>
      <c r="E13170" t="str">
        <f t="shared" si="205"/>
        <v>317676 - GAILLARD JEAN PAUL</v>
      </c>
      <c r="F13170" t="s">
        <v>67885</v>
      </c>
      <c r="G13170" t="s">
        <v>67884</v>
      </c>
      <c r="I13170" t="s">
        <v>39987</v>
      </c>
      <c r="J13170" t="s">
        <v>67883</v>
      </c>
      <c r="K13170" t="s">
        <v>208</v>
      </c>
      <c r="L13170" t="s">
        <v>67882</v>
      </c>
      <c r="N13170" t="s">
        <v>208</v>
      </c>
      <c r="O13170" t="s">
        <v>476</v>
      </c>
      <c r="P13170" t="s">
        <v>476</v>
      </c>
    </row>
    <row r="13171" spans="1:16">
      <c r="A13171" s="484" t="s">
        <v>31938</v>
      </c>
      <c r="B13171" s="485" t="s">
        <v>31937</v>
      </c>
      <c r="C13171" t="s">
        <v>31936</v>
      </c>
      <c r="D13171" t="s">
        <v>31935</v>
      </c>
      <c r="E13171" t="str">
        <f t="shared" si="205"/>
        <v>634074 - OGEC CFA LES CHARMILLES ST MARTIN D HERES</v>
      </c>
      <c r="F13171" t="s">
        <v>22614</v>
      </c>
      <c r="G13171" t="s">
        <v>31934</v>
      </c>
      <c r="I13171" t="s">
        <v>5512</v>
      </c>
      <c r="J13171" t="s">
        <v>31933</v>
      </c>
      <c r="K13171" t="s">
        <v>208</v>
      </c>
      <c r="L13171" t="s">
        <v>31932</v>
      </c>
      <c r="N13171" t="s">
        <v>207</v>
      </c>
      <c r="O13171" t="s">
        <v>476</v>
      </c>
      <c r="P13171" t="s">
        <v>476</v>
      </c>
    </row>
    <row r="13172" spans="1:16">
      <c r="A13172" s="484" t="s">
        <v>18624</v>
      </c>
      <c r="B13172" s="485" t="s">
        <v>18623</v>
      </c>
      <c r="C13172" t="s">
        <v>18622</v>
      </c>
      <c r="D13172" t="s">
        <v>18621</v>
      </c>
      <c r="E13172" t="str">
        <f t="shared" si="205"/>
        <v>523562 - SPT</v>
      </c>
      <c r="F13172" t="s">
        <v>1710</v>
      </c>
      <c r="G13172" t="s">
        <v>18620</v>
      </c>
      <c r="I13172" t="s">
        <v>2522</v>
      </c>
      <c r="K13172" t="s">
        <v>208</v>
      </c>
      <c r="L13172" t="s">
        <v>18619</v>
      </c>
      <c r="N13172" t="s">
        <v>208</v>
      </c>
      <c r="O13172" t="s">
        <v>476</v>
      </c>
      <c r="P13172" t="s">
        <v>476</v>
      </c>
    </row>
    <row r="13173" spans="1:16">
      <c r="A13173" s="484" t="s">
        <v>80172</v>
      </c>
      <c r="B13173" s="485" t="s">
        <v>80171</v>
      </c>
      <c r="C13173" t="s">
        <v>80170</v>
      </c>
      <c r="D13173" t="s">
        <v>80170</v>
      </c>
      <c r="E13173" t="str">
        <f t="shared" si="205"/>
        <v>621353 - EM'MA DIFFERENCE</v>
      </c>
      <c r="F13173" t="s">
        <v>9844</v>
      </c>
      <c r="G13173" t="s">
        <v>80169</v>
      </c>
      <c r="H13173" t="s">
        <v>80168</v>
      </c>
      <c r="I13173" t="s">
        <v>68990</v>
      </c>
      <c r="J13173" t="s">
        <v>80167</v>
      </c>
      <c r="K13173" t="s">
        <v>208</v>
      </c>
      <c r="L13173" t="s">
        <v>80166</v>
      </c>
      <c r="N13173" t="s">
        <v>208</v>
      </c>
      <c r="O13173" t="s">
        <v>476</v>
      </c>
      <c r="P13173" t="s">
        <v>476</v>
      </c>
    </row>
    <row r="13174" spans="1:16">
      <c r="A13174" s="484" t="s">
        <v>53923</v>
      </c>
      <c r="B13174" s="485" t="s">
        <v>53922</v>
      </c>
      <c r="C13174" t="s">
        <v>53921</v>
      </c>
      <c r="D13174" t="s">
        <v>53920</v>
      </c>
      <c r="E13174" t="str">
        <f t="shared" si="205"/>
        <v>525893 - IMDERPLAM CANDILLARGUES</v>
      </c>
      <c r="F13174" t="s">
        <v>1504</v>
      </c>
      <c r="G13174" t="s">
        <v>53919</v>
      </c>
      <c r="H13174" t="s">
        <v>53918</v>
      </c>
      <c r="I13174" t="s">
        <v>53917</v>
      </c>
      <c r="J13174" t="s">
        <v>53916</v>
      </c>
      <c r="K13174" t="s">
        <v>208</v>
      </c>
      <c r="L13174" t="s">
        <v>53915</v>
      </c>
      <c r="N13174" t="s">
        <v>208</v>
      </c>
      <c r="O13174" t="s">
        <v>476</v>
      </c>
      <c r="P13174" t="s">
        <v>476</v>
      </c>
    </row>
    <row r="13175" spans="1:16">
      <c r="A13175" s="484" t="s">
        <v>89419</v>
      </c>
      <c r="B13175" s="485" t="s">
        <v>89418</v>
      </c>
      <c r="C13175" t="s">
        <v>89417</v>
      </c>
      <c r="D13175" t="s">
        <v>89416</v>
      </c>
      <c r="E13175" t="str">
        <f t="shared" si="205"/>
        <v>664650 - CYRCEE CONSULTING PARIS</v>
      </c>
      <c r="F13175" t="s">
        <v>47074</v>
      </c>
      <c r="G13175" t="s">
        <v>89415</v>
      </c>
      <c r="I13175" t="s">
        <v>626</v>
      </c>
      <c r="J13175" t="s">
        <v>89414</v>
      </c>
      <c r="K13175" t="s">
        <v>208</v>
      </c>
      <c r="L13175" t="s">
        <v>89413</v>
      </c>
      <c r="N13175" t="s">
        <v>208</v>
      </c>
      <c r="O13175" t="s">
        <v>476</v>
      </c>
      <c r="P13175" t="s">
        <v>476</v>
      </c>
    </row>
    <row r="13176" spans="1:16">
      <c r="A13176" s="484" t="s">
        <v>22094</v>
      </c>
      <c r="B13176" s="485" t="s">
        <v>22093</v>
      </c>
      <c r="C13176" t="s">
        <v>22092</v>
      </c>
      <c r="D13176" t="s">
        <v>22092</v>
      </c>
      <c r="E13176" t="str">
        <f t="shared" si="205"/>
        <v>534523 - REUNION PORTAGE</v>
      </c>
      <c r="F13176" t="s">
        <v>5775</v>
      </c>
      <c r="G13176" t="s">
        <v>22091</v>
      </c>
      <c r="I13176" t="s">
        <v>3313</v>
      </c>
      <c r="J13176" t="s">
        <v>22090</v>
      </c>
      <c r="K13176" t="s">
        <v>208</v>
      </c>
      <c r="L13176" t="s">
        <v>22089</v>
      </c>
      <c r="N13176" t="s">
        <v>208</v>
      </c>
      <c r="O13176" t="s">
        <v>476</v>
      </c>
      <c r="P13176" t="s">
        <v>476</v>
      </c>
    </row>
    <row r="13177" spans="1:16">
      <c r="A13177" s="484" t="s">
        <v>98718</v>
      </c>
      <c r="B13177" s="485" t="s">
        <v>98717</v>
      </c>
      <c r="C13177" t="s">
        <v>98716</v>
      </c>
      <c r="D13177" t="s">
        <v>98716</v>
      </c>
      <c r="E13177" t="str">
        <f t="shared" si="205"/>
        <v>470892 - CEVAEP FORMATIONS</v>
      </c>
      <c r="F13177" t="s">
        <v>16003</v>
      </c>
      <c r="G13177" t="s">
        <v>98715</v>
      </c>
      <c r="I13177" t="s">
        <v>71112</v>
      </c>
      <c r="K13177" t="s">
        <v>208</v>
      </c>
      <c r="L13177" t="s">
        <v>98714</v>
      </c>
      <c r="N13177" t="s">
        <v>208</v>
      </c>
      <c r="O13177" t="s">
        <v>476</v>
      </c>
      <c r="P13177" t="s">
        <v>476</v>
      </c>
    </row>
    <row r="13178" spans="1:16">
      <c r="A13178" s="484" t="s">
        <v>85913</v>
      </c>
      <c r="B13178" s="485" t="s">
        <v>85912</v>
      </c>
      <c r="C13178" t="s">
        <v>85911</v>
      </c>
      <c r="D13178" t="s">
        <v>85910</v>
      </c>
      <c r="E13178" t="str">
        <f t="shared" si="205"/>
        <v>644754 - DUCHESNE CHRISTINA</v>
      </c>
      <c r="F13178" t="s">
        <v>30894</v>
      </c>
      <c r="G13178" t="s">
        <v>85909</v>
      </c>
      <c r="I13178" t="s">
        <v>61265</v>
      </c>
      <c r="J13178" t="s">
        <v>85908</v>
      </c>
      <c r="K13178" t="s">
        <v>208</v>
      </c>
      <c r="L13178" t="s">
        <v>85907</v>
      </c>
      <c r="N13178" t="s">
        <v>208</v>
      </c>
      <c r="O13178" t="s">
        <v>476</v>
      </c>
      <c r="P13178" t="s">
        <v>476</v>
      </c>
    </row>
    <row r="13179" spans="1:16">
      <c r="A13179" s="484" t="s">
        <v>94632</v>
      </c>
      <c r="B13179" s="485" t="s">
        <v>94631</v>
      </c>
      <c r="C13179" t="s">
        <v>94630</v>
      </c>
      <c r="D13179" t="s">
        <v>94629</v>
      </c>
      <c r="E13179" t="str">
        <f t="shared" si="205"/>
        <v>235568 - CCPO</v>
      </c>
      <c r="F13179" t="s">
        <v>6951</v>
      </c>
      <c r="G13179" t="s">
        <v>94628</v>
      </c>
      <c r="I13179" t="s">
        <v>3364</v>
      </c>
      <c r="J13179" t="s">
        <v>94627</v>
      </c>
      <c r="K13179" t="s">
        <v>94626</v>
      </c>
      <c r="L13179" t="s">
        <v>94625</v>
      </c>
      <c r="N13179" t="s">
        <v>208</v>
      </c>
      <c r="O13179" t="s">
        <v>476</v>
      </c>
      <c r="P13179" t="s">
        <v>476</v>
      </c>
    </row>
    <row r="13180" spans="1:16">
      <c r="A13180" s="484" t="s">
        <v>35951</v>
      </c>
      <c r="B13180" s="485" t="s">
        <v>35950</v>
      </c>
      <c r="C13180" t="s">
        <v>35949</v>
      </c>
      <c r="D13180" t="s">
        <v>35949</v>
      </c>
      <c r="E13180" t="str">
        <f t="shared" si="205"/>
        <v>682287 - MILLIARD SANDRINE</v>
      </c>
      <c r="F13180" t="s">
        <v>2801</v>
      </c>
      <c r="G13180" t="s">
        <v>35948</v>
      </c>
      <c r="I13180" t="s">
        <v>35947</v>
      </c>
      <c r="J13180" t="s">
        <v>35946</v>
      </c>
      <c r="K13180" t="s">
        <v>208</v>
      </c>
      <c r="L13180" t="s">
        <v>35945</v>
      </c>
      <c r="N13180" t="s">
        <v>208</v>
      </c>
      <c r="O13180" t="s">
        <v>476</v>
      </c>
      <c r="P13180" t="s">
        <v>476</v>
      </c>
    </row>
    <row r="13181" spans="1:16">
      <c r="A13181" s="484" t="s">
        <v>35826</v>
      </c>
      <c r="B13181" s="485" t="s">
        <v>35825</v>
      </c>
      <c r="C13181" t="s">
        <v>35824</v>
      </c>
      <c r="D13181" t="s">
        <v>35823</v>
      </c>
      <c r="E13181" t="str">
        <f t="shared" si="205"/>
        <v>648450 - MIRABELLI JEAN PIERRE</v>
      </c>
      <c r="F13181" t="s">
        <v>11972</v>
      </c>
      <c r="G13181" t="s">
        <v>35822</v>
      </c>
      <c r="I13181" t="s">
        <v>18769</v>
      </c>
      <c r="J13181" t="s">
        <v>35821</v>
      </c>
      <c r="K13181" t="s">
        <v>208</v>
      </c>
      <c r="L13181" t="s">
        <v>35820</v>
      </c>
      <c r="N13181" t="s">
        <v>208</v>
      </c>
      <c r="O13181" t="s">
        <v>476</v>
      </c>
      <c r="P13181" t="s">
        <v>476</v>
      </c>
    </row>
    <row r="13182" spans="1:16">
      <c r="A13182" s="484" t="s">
        <v>33169</v>
      </c>
      <c r="B13182" s="485" t="s">
        <v>33168</v>
      </c>
      <c r="C13182" t="s">
        <v>33167</v>
      </c>
      <c r="D13182" t="s">
        <v>33167</v>
      </c>
      <c r="E13182" t="str">
        <f t="shared" si="205"/>
        <v>645515 - NOLWENN  ASSOLLANT  EURL</v>
      </c>
      <c r="F13182" t="s">
        <v>29068</v>
      </c>
      <c r="G13182" t="s">
        <v>33166</v>
      </c>
      <c r="I13182" t="s">
        <v>626</v>
      </c>
      <c r="K13182" t="s">
        <v>208</v>
      </c>
      <c r="L13182" t="s">
        <v>33165</v>
      </c>
      <c r="N13182" t="s">
        <v>208</v>
      </c>
      <c r="O13182" t="s">
        <v>476</v>
      </c>
      <c r="P13182" t="s">
        <v>476</v>
      </c>
    </row>
    <row r="13183" spans="1:16">
      <c r="A13183" s="484" t="s">
        <v>126713</v>
      </c>
      <c r="B13183" s="485" t="s">
        <v>126712</v>
      </c>
      <c r="C13183" t="s">
        <v>126711</v>
      </c>
      <c r="D13183" t="s">
        <v>126710</v>
      </c>
      <c r="E13183" t="str">
        <f t="shared" si="205"/>
        <v>534432 - ARTHECHNIQUE</v>
      </c>
      <c r="F13183" t="s">
        <v>8667</v>
      </c>
      <c r="G13183" t="s">
        <v>126709</v>
      </c>
      <c r="I13183" t="s">
        <v>72971</v>
      </c>
      <c r="J13183" t="s">
        <v>126708</v>
      </c>
      <c r="K13183" t="s">
        <v>208</v>
      </c>
      <c r="L13183" t="s">
        <v>126707</v>
      </c>
      <c r="N13183" t="s">
        <v>208</v>
      </c>
      <c r="O13183" t="s">
        <v>476</v>
      </c>
      <c r="P13183" t="s">
        <v>476</v>
      </c>
    </row>
    <row r="13184" spans="1:16">
      <c r="A13184" s="484" t="s">
        <v>112131</v>
      </c>
      <c r="B13184" s="485" t="s">
        <v>112130</v>
      </c>
      <c r="C13184" t="s">
        <v>112129</v>
      </c>
      <c r="D13184" t="s">
        <v>112128</v>
      </c>
      <c r="E13184" t="str">
        <f t="shared" si="205"/>
        <v>556129 - BOURNEL SYLVIE</v>
      </c>
      <c r="F13184" t="s">
        <v>37495</v>
      </c>
      <c r="G13184" t="s">
        <v>112127</v>
      </c>
      <c r="I13184" t="s">
        <v>63035</v>
      </c>
      <c r="J13184" t="s">
        <v>112126</v>
      </c>
      <c r="K13184" t="s">
        <v>208</v>
      </c>
      <c r="L13184" t="s">
        <v>112125</v>
      </c>
      <c r="N13184" t="s">
        <v>208</v>
      </c>
      <c r="O13184" t="s">
        <v>476</v>
      </c>
      <c r="P13184" t="s">
        <v>476</v>
      </c>
    </row>
    <row r="13185" spans="1:16">
      <c r="A13185" s="484" t="s">
        <v>122550</v>
      </c>
      <c r="B13185" s="485" t="s">
        <v>122549</v>
      </c>
      <c r="C13185" t="s">
        <v>122548</v>
      </c>
      <c r="D13185" t="s">
        <v>122547</v>
      </c>
      <c r="E13185" t="str">
        <f t="shared" si="205"/>
        <v>467194 - ANITA</v>
      </c>
      <c r="F13185" t="s">
        <v>3131</v>
      </c>
      <c r="G13185" t="s">
        <v>122546</v>
      </c>
      <c r="H13185" t="s">
        <v>122545</v>
      </c>
      <c r="I13185" t="s">
        <v>5289</v>
      </c>
      <c r="J13185" t="s">
        <v>122544</v>
      </c>
      <c r="K13185" t="s">
        <v>208</v>
      </c>
      <c r="L13185" t="s">
        <v>122543</v>
      </c>
      <c r="N13185" t="s">
        <v>208</v>
      </c>
      <c r="O13185" t="s">
        <v>476</v>
      </c>
      <c r="P13185" t="s">
        <v>476</v>
      </c>
    </row>
    <row r="13186" spans="1:16">
      <c r="A13186" s="484" t="s">
        <v>8926</v>
      </c>
      <c r="B13186" s="485" t="s">
        <v>8925</v>
      </c>
      <c r="C13186" t="s">
        <v>8924</v>
      </c>
      <c r="D13186" t="s">
        <v>8924</v>
      </c>
      <c r="E13186" t="str">
        <f t="shared" ref="E13186:E13249" si="206">_xlfn.CONCAT(L13186," - ",D13186)</f>
        <v>482614 - TREMPLIN VAE</v>
      </c>
      <c r="F13186" t="s">
        <v>3367</v>
      </c>
      <c r="G13186" t="s">
        <v>8923</v>
      </c>
      <c r="I13186" t="s">
        <v>626</v>
      </c>
      <c r="J13186" t="s">
        <v>8922</v>
      </c>
      <c r="K13186" t="s">
        <v>208</v>
      </c>
      <c r="L13186" t="s">
        <v>8921</v>
      </c>
      <c r="N13186" t="s">
        <v>208</v>
      </c>
      <c r="O13186" t="s">
        <v>476</v>
      </c>
      <c r="P13186" t="s">
        <v>476</v>
      </c>
    </row>
    <row r="13187" spans="1:16">
      <c r="A13187" s="484" t="s">
        <v>11689</v>
      </c>
      <c r="B13187" s="485" t="s">
        <v>11688</v>
      </c>
      <c r="C13187" t="s">
        <v>11687</v>
      </c>
      <c r="D13187" t="s">
        <v>11687</v>
      </c>
      <c r="E13187" t="str">
        <f t="shared" si="206"/>
        <v>573620 - SYNERCOOP</v>
      </c>
      <c r="F13187" t="s">
        <v>11686</v>
      </c>
      <c r="G13187" t="s">
        <v>11685</v>
      </c>
      <c r="I13187" t="s">
        <v>11684</v>
      </c>
      <c r="J13187" t="s">
        <v>11683</v>
      </c>
      <c r="K13187" t="s">
        <v>208</v>
      </c>
      <c r="L13187" t="s">
        <v>11682</v>
      </c>
      <c r="N13187" t="s">
        <v>208</v>
      </c>
      <c r="O13187" t="s">
        <v>476</v>
      </c>
      <c r="P13187" t="s">
        <v>476</v>
      </c>
    </row>
    <row r="13188" spans="1:16">
      <c r="A13188" s="484" t="s">
        <v>86641</v>
      </c>
      <c r="B13188" s="485" t="s">
        <v>86640</v>
      </c>
      <c r="C13188" t="s">
        <v>86639</v>
      </c>
      <c r="D13188" t="s">
        <v>86638</v>
      </c>
      <c r="E13188" t="str">
        <f t="shared" si="206"/>
        <v>513258 - DOM CICA 31</v>
      </c>
      <c r="F13188" t="s">
        <v>16262</v>
      </c>
      <c r="G13188" t="s">
        <v>86637</v>
      </c>
      <c r="I13188" t="s">
        <v>603</v>
      </c>
      <c r="J13188" t="s">
        <v>86636</v>
      </c>
      <c r="K13188" t="s">
        <v>86635</v>
      </c>
      <c r="L13188" t="s">
        <v>86634</v>
      </c>
      <c r="N13188" t="s">
        <v>208</v>
      </c>
      <c r="O13188" t="s">
        <v>476</v>
      </c>
      <c r="P13188" t="s">
        <v>476</v>
      </c>
    </row>
    <row r="13189" spans="1:16">
      <c r="A13189" s="484" t="s">
        <v>136966</v>
      </c>
      <c r="B13189" s="485" t="s">
        <v>136965</v>
      </c>
      <c r="C13189" t="s">
        <v>136964</v>
      </c>
      <c r="D13189" t="s">
        <v>136964</v>
      </c>
      <c r="E13189" t="str">
        <f t="shared" si="206"/>
        <v>629315 - AB SUD FORMATION</v>
      </c>
      <c r="F13189" t="s">
        <v>29895</v>
      </c>
      <c r="G13189" t="s">
        <v>70508</v>
      </c>
      <c r="H13189" t="s">
        <v>136963</v>
      </c>
      <c r="I13189" t="s">
        <v>1035</v>
      </c>
      <c r="J13189" t="s">
        <v>136962</v>
      </c>
      <c r="K13189" t="s">
        <v>208</v>
      </c>
      <c r="L13189" t="s">
        <v>136961</v>
      </c>
      <c r="N13189" t="s">
        <v>208</v>
      </c>
      <c r="O13189" t="s">
        <v>476</v>
      </c>
      <c r="P13189" t="s">
        <v>476</v>
      </c>
    </row>
    <row r="13190" spans="1:16">
      <c r="A13190" s="484" t="s">
        <v>116433</v>
      </c>
      <c r="B13190" s="485" t="s">
        <v>116432</v>
      </c>
      <c r="C13190" t="s">
        <v>116431</v>
      </c>
      <c r="D13190" t="s">
        <v>116430</v>
      </c>
      <c r="E13190" t="str">
        <f t="shared" si="206"/>
        <v>683371 - FAST &amp; CONDUITE</v>
      </c>
      <c r="F13190" t="s">
        <v>9638</v>
      </c>
      <c r="G13190" t="s">
        <v>116429</v>
      </c>
      <c r="I13190" t="s">
        <v>1035</v>
      </c>
      <c r="J13190" t="s">
        <v>116428</v>
      </c>
      <c r="K13190" t="s">
        <v>208</v>
      </c>
      <c r="L13190" t="s">
        <v>116427</v>
      </c>
      <c r="N13190" t="s">
        <v>208</v>
      </c>
      <c r="O13190" t="s">
        <v>476</v>
      </c>
      <c r="P13190" t="s">
        <v>476</v>
      </c>
    </row>
    <row r="13191" spans="1:16">
      <c r="A13191" s="484" t="s">
        <v>91906</v>
      </c>
      <c r="B13191" s="485" t="s">
        <v>91905</v>
      </c>
      <c r="C13191" t="s">
        <v>91904</v>
      </c>
      <c r="D13191" t="s">
        <v>91904</v>
      </c>
      <c r="E13191" t="str">
        <f t="shared" si="206"/>
        <v>468873 - COORDEF FORMATION ABC FORMATIONS</v>
      </c>
      <c r="F13191" t="s">
        <v>8150</v>
      </c>
      <c r="G13191" t="s">
        <v>91903</v>
      </c>
      <c r="I13191" t="s">
        <v>21407</v>
      </c>
      <c r="J13191" t="s">
        <v>91902</v>
      </c>
      <c r="K13191" t="s">
        <v>208</v>
      </c>
      <c r="L13191" t="s">
        <v>91901</v>
      </c>
      <c r="N13191" t="s">
        <v>208</v>
      </c>
      <c r="O13191" t="s">
        <v>476</v>
      </c>
      <c r="P13191" t="s">
        <v>476</v>
      </c>
    </row>
    <row r="13192" spans="1:16">
      <c r="A13192" s="484" t="s">
        <v>46983</v>
      </c>
      <c r="B13192" s="485" t="s">
        <v>46982</v>
      </c>
      <c r="C13192" t="s">
        <v>46981</v>
      </c>
      <c r="D13192" t="s">
        <v>46981</v>
      </c>
      <c r="E13192" t="str">
        <f t="shared" si="206"/>
        <v>623234 - LA LITHOGRAPHIE</v>
      </c>
      <c r="F13192" t="s">
        <v>14435</v>
      </c>
      <c r="G13192" t="s">
        <v>46980</v>
      </c>
      <c r="I13192" t="s">
        <v>46979</v>
      </c>
      <c r="J13192" t="s">
        <v>46978</v>
      </c>
      <c r="K13192" t="s">
        <v>208</v>
      </c>
      <c r="L13192" t="s">
        <v>46977</v>
      </c>
      <c r="N13192" t="s">
        <v>208</v>
      </c>
      <c r="O13192" t="s">
        <v>476</v>
      </c>
      <c r="P13192" t="s">
        <v>476</v>
      </c>
    </row>
    <row r="13193" spans="1:16">
      <c r="A13193" s="484" t="s">
        <v>46692</v>
      </c>
      <c r="B13193" s="485" t="s">
        <v>46691</v>
      </c>
      <c r="C13193" t="s">
        <v>46690</v>
      </c>
      <c r="D13193" t="s">
        <v>46689</v>
      </c>
      <c r="E13193" t="str">
        <f t="shared" si="206"/>
        <v>527816 - LVDP</v>
      </c>
      <c r="F13193" t="s">
        <v>18681</v>
      </c>
      <c r="G13193" t="s">
        <v>46688</v>
      </c>
      <c r="I13193" t="s">
        <v>2301</v>
      </c>
      <c r="J13193" t="s">
        <v>46687</v>
      </c>
      <c r="K13193" t="s">
        <v>208</v>
      </c>
      <c r="L13193" t="s">
        <v>46686</v>
      </c>
      <c r="N13193" t="s">
        <v>208</v>
      </c>
      <c r="O13193" t="s">
        <v>476</v>
      </c>
      <c r="P13193" t="s">
        <v>476</v>
      </c>
    </row>
    <row r="13194" spans="1:16">
      <c r="A13194" s="484" t="s">
        <v>28635</v>
      </c>
      <c r="B13194" s="485" t="s">
        <v>28634</v>
      </c>
      <c r="C13194" t="s">
        <v>28633</v>
      </c>
      <c r="D13194" t="s">
        <v>28633</v>
      </c>
      <c r="E13194" t="str">
        <f t="shared" si="206"/>
        <v>591506 - PERRAUDIN FREDERIC</v>
      </c>
      <c r="F13194" t="s">
        <v>2572</v>
      </c>
      <c r="G13194" t="s">
        <v>28632</v>
      </c>
      <c r="I13194" t="s">
        <v>28631</v>
      </c>
      <c r="J13194" t="s">
        <v>28630</v>
      </c>
      <c r="K13194" t="s">
        <v>208</v>
      </c>
      <c r="L13194" t="s">
        <v>28629</v>
      </c>
      <c r="N13194" t="s">
        <v>208</v>
      </c>
      <c r="O13194" t="s">
        <v>476</v>
      </c>
      <c r="P13194" t="s">
        <v>476</v>
      </c>
    </row>
    <row r="13195" spans="1:16">
      <c r="A13195" s="484" t="s">
        <v>110141</v>
      </c>
      <c r="B13195" s="485" t="s">
        <v>110140</v>
      </c>
      <c r="C13195" t="s">
        <v>110139</v>
      </c>
      <c r="D13195" t="s">
        <v>110139</v>
      </c>
      <c r="E13195" t="str">
        <f t="shared" si="206"/>
        <v>558692 - CAPSIDE</v>
      </c>
      <c r="F13195" t="s">
        <v>1901</v>
      </c>
      <c r="G13195" t="s">
        <v>110138</v>
      </c>
      <c r="I13195" t="s">
        <v>1814</v>
      </c>
      <c r="J13195" t="s">
        <v>110137</v>
      </c>
      <c r="K13195" t="s">
        <v>208</v>
      </c>
      <c r="L13195" t="s">
        <v>110136</v>
      </c>
      <c r="N13195" t="s">
        <v>208</v>
      </c>
      <c r="O13195" t="s">
        <v>476</v>
      </c>
      <c r="P13195" t="s">
        <v>476</v>
      </c>
    </row>
    <row r="13196" spans="1:16">
      <c r="A13196" s="484" t="s">
        <v>69345</v>
      </c>
      <c r="B13196" s="485" t="s">
        <v>69344</v>
      </c>
      <c r="C13196" t="s">
        <v>69343</v>
      </c>
      <c r="D13196" t="s">
        <v>69342</v>
      </c>
      <c r="E13196" t="str">
        <f t="shared" si="206"/>
        <v>560157 - FORMAPRO</v>
      </c>
      <c r="F13196" t="s">
        <v>9993</v>
      </c>
      <c r="G13196" t="s">
        <v>69341</v>
      </c>
      <c r="I13196" t="s">
        <v>3322</v>
      </c>
      <c r="J13196" t="s">
        <v>69340</v>
      </c>
      <c r="K13196" t="s">
        <v>208</v>
      </c>
      <c r="L13196" t="s">
        <v>69339</v>
      </c>
      <c r="N13196" t="s">
        <v>207</v>
      </c>
      <c r="O13196" t="s">
        <v>476</v>
      </c>
      <c r="P13196" t="s">
        <v>476</v>
      </c>
    </row>
    <row r="13197" spans="1:16">
      <c r="A13197" s="484" t="s">
        <v>120068</v>
      </c>
      <c r="B13197" s="485" t="s">
        <v>120067</v>
      </c>
      <c r="C13197" t="s">
        <v>120066</v>
      </c>
      <c r="D13197" t="s">
        <v>120065</v>
      </c>
      <c r="E13197" t="str">
        <f t="shared" si="206"/>
        <v>580703 - ANEGJ</v>
      </c>
      <c r="F13197" t="s">
        <v>81410</v>
      </c>
      <c r="G13197" t="s">
        <v>120064</v>
      </c>
      <c r="I13197" t="s">
        <v>48509</v>
      </c>
      <c r="J13197" t="s">
        <v>120063</v>
      </c>
      <c r="K13197" t="s">
        <v>208</v>
      </c>
      <c r="L13197" t="s">
        <v>120062</v>
      </c>
      <c r="N13197" t="s">
        <v>208</v>
      </c>
      <c r="O13197" t="s">
        <v>476</v>
      </c>
      <c r="P13197" t="s">
        <v>476</v>
      </c>
    </row>
    <row r="13198" spans="1:16">
      <c r="A13198" s="484" t="s">
        <v>113348</v>
      </c>
      <c r="B13198" s="485" t="s">
        <v>113347</v>
      </c>
      <c r="C13198" t="s">
        <v>113346</v>
      </c>
      <c r="D13198" t="s">
        <v>113345</v>
      </c>
      <c r="E13198" t="str">
        <f t="shared" si="206"/>
        <v>630421 - BIOTECH DENTAL ACADEMY SALON DE PROVENCE</v>
      </c>
      <c r="F13198" t="s">
        <v>5627</v>
      </c>
      <c r="G13198" t="s">
        <v>113344</v>
      </c>
      <c r="I13198" t="s">
        <v>16912</v>
      </c>
      <c r="J13198" t="s">
        <v>113343</v>
      </c>
      <c r="K13198" t="s">
        <v>208</v>
      </c>
      <c r="L13198" t="s">
        <v>113342</v>
      </c>
      <c r="N13198" t="s">
        <v>208</v>
      </c>
      <c r="O13198" t="s">
        <v>476</v>
      </c>
      <c r="P13198" t="s">
        <v>476</v>
      </c>
    </row>
    <row r="13199" spans="1:16">
      <c r="A13199" s="484" t="s">
        <v>135744</v>
      </c>
      <c r="B13199" s="485" t="s">
        <v>135743</v>
      </c>
      <c r="C13199" t="s">
        <v>135742</v>
      </c>
      <c r="D13199" t="s">
        <v>135742</v>
      </c>
      <c r="E13199" t="str">
        <f t="shared" si="206"/>
        <v>480447 - ACOA</v>
      </c>
      <c r="F13199" t="s">
        <v>13656</v>
      </c>
      <c r="G13199" t="s">
        <v>135741</v>
      </c>
      <c r="H13199" t="s">
        <v>135740</v>
      </c>
      <c r="I13199" t="s">
        <v>9251</v>
      </c>
      <c r="J13199" t="s">
        <v>135739</v>
      </c>
      <c r="K13199" t="s">
        <v>208</v>
      </c>
      <c r="L13199" t="s">
        <v>135738</v>
      </c>
      <c r="N13199" t="s">
        <v>208</v>
      </c>
      <c r="O13199" t="s">
        <v>476</v>
      </c>
      <c r="P13199" t="s">
        <v>476</v>
      </c>
    </row>
    <row r="13200" spans="1:16">
      <c r="A13200" s="484" t="s">
        <v>45130</v>
      </c>
      <c r="B13200" s="485" t="s">
        <v>45129</v>
      </c>
      <c r="C13200" t="s">
        <v>45128</v>
      </c>
      <c r="D13200" t="s">
        <v>45128</v>
      </c>
      <c r="E13200" t="str">
        <f t="shared" si="206"/>
        <v>558709 - LE CARDINAL SERGE - DECIS</v>
      </c>
      <c r="F13200" t="s">
        <v>1901</v>
      </c>
      <c r="G13200" t="s">
        <v>45127</v>
      </c>
      <c r="I13200" t="s">
        <v>11482</v>
      </c>
      <c r="J13200" t="s">
        <v>45126</v>
      </c>
      <c r="K13200" t="s">
        <v>208</v>
      </c>
      <c r="L13200" t="s">
        <v>45125</v>
      </c>
      <c r="N13200" t="s">
        <v>208</v>
      </c>
      <c r="O13200" t="s">
        <v>476</v>
      </c>
      <c r="P13200" t="s">
        <v>476</v>
      </c>
    </row>
    <row r="13201" spans="1:16">
      <c r="A13201" s="484" t="s">
        <v>59232</v>
      </c>
      <c r="B13201" s="485" t="s">
        <v>59231</v>
      </c>
      <c r="C13201" t="s">
        <v>59230</v>
      </c>
      <c r="D13201" t="s">
        <v>59230</v>
      </c>
      <c r="E13201" t="str">
        <f t="shared" si="206"/>
        <v>636149 - IFCOSS</v>
      </c>
      <c r="F13201" t="s">
        <v>725</v>
      </c>
      <c r="G13201" t="s">
        <v>15587</v>
      </c>
      <c r="H13201" t="s">
        <v>59229</v>
      </c>
      <c r="I13201" t="s">
        <v>11797</v>
      </c>
      <c r="J13201" t="s">
        <v>59228</v>
      </c>
      <c r="K13201" t="s">
        <v>208</v>
      </c>
      <c r="L13201" t="s">
        <v>59227</v>
      </c>
      <c r="N13201" t="s">
        <v>208</v>
      </c>
      <c r="O13201" t="s">
        <v>476</v>
      </c>
      <c r="P13201" t="s">
        <v>476</v>
      </c>
    </row>
    <row r="13202" spans="1:16">
      <c r="A13202" s="484" t="s">
        <v>113070</v>
      </c>
      <c r="B13202" s="485" t="s">
        <v>113069</v>
      </c>
      <c r="C13202" t="s">
        <v>113068</v>
      </c>
      <c r="D13202" t="s">
        <v>113067</v>
      </c>
      <c r="E13202" t="str">
        <f t="shared" si="206"/>
        <v>519698 - BLUEWEST NANTES</v>
      </c>
      <c r="F13202" t="s">
        <v>15198</v>
      </c>
      <c r="G13202" t="s">
        <v>111027</v>
      </c>
      <c r="I13202" t="s">
        <v>1837</v>
      </c>
      <c r="J13202" t="s">
        <v>113066</v>
      </c>
      <c r="K13202" t="s">
        <v>208</v>
      </c>
      <c r="L13202" t="s">
        <v>113065</v>
      </c>
      <c r="N13202" t="s">
        <v>208</v>
      </c>
      <c r="O13202" t="s">
        <v>476</v>
      </c>
      <c r="P13202" t="s">
        <v>476</v>
      </c>
    </row>
    <row r="13203" spans="1:16">
      <c r="A13203" s="484" t="s">
        <v>38085</v>
      </c>
      <c r="B13203" s="485" t="s">
        <v>38084</v>
      </c>
      <c r="C13203" t="s">
        <v>38083</v>
      </c>
      <c r="D13203" t="s">
        <v>38082</v>
      </c>
      <c r="E13203" t="str">
        <f t="shared" si="206"/>
        <v>456986 - MK CONSEIL ET FORMATION</v>
      </c>
      <c r="F13203" t="s">
        <v>8706</v>
      </c>
      <c r="G13203" t="s">
        <v>38081</v>
      </c>
      <c r="I13203" t="s">
        <v>14505</v>
      </c>
      <c r="K13203" t="s">
        <v>208</v>
      </c>
      <c r="L13203" t="s">
        <v>38080</v>
      </c>
      <c r="N13203" t="s">
        <v>208</v>
      </c>
      <c r="O13203" t="s">
        <v>476</v>
      </c>
      <c r="P13203" t="s">
        <v>476</v>
      </c>
    </row>
    <row r="13204" spans="1:16">
      <c r="A13204" s="484" t="s">
        <v>96136</v>
      </c>
      <c r="B13204" s="485" t="s">
        <v>96135</v>
      </c>
      <c r="C13204" t="s">
        <v>96134</v>
      </c>
      <c r="D13204" t="s">
        <v>96133</v>
      </c>
      <c r="E13204" t="str">
        <f t="shared" si="206"/>
        <v>627793 - CHRONODESK</v>
      </c>
      <c r="F13204" t="s">
        <v>21681</v>
      </c>
      <c r="G13204" t="s">
        <v>96132</v>
      </c>
      <c r="I13204" t="s">
        <v>48157</v>
      </c>
      <c r="J13204" t="s">
        <v>96131</v>
      </c>
      <c r="K13204" t="s">
        <v>208</v>
      </c>
      <c r="L13204" t="s">
        <v>96130</v>
      </c>
      <c r="N13204" t="s">
        <v>208</v>
      </c>
      <c r="O13204" t="s">
        <v>476</v>
      </c>
      <c r="P13204" t="s">
        <v>476</v>
      </c>
    </row>
    <row r="13205" spans="1:16">
      <c r="A13205" s="484" t="s">
        <v>11052</v>
      </c>
      <c r="B13205" s="485" t="s">
        <v>11051</v>
      </c>
      <c r="C13205" t="s">
        <v>11050</v>
      </c>
      <c r="D13205" t="s">
        <v>11050</v>
      </c>
      <c r="E13205" t="str">
        <f t="shared" si="206"/>
        <v>569033 - TAXIS FORMATION 76</v>
      </c>
      <c r="F13205" t="s">
        <v>1528</v>
      </c>
      <c r="G13205" t="s">
        <v>11049</v>
      </c>
      <c r="I13205" t="s">
        <v>4645</v>
      </c>
      <c r="J13205" t="s">
        <v>11048</v>
      </c>
      <c r="K13205" t="s">
        <v>208</v>
      </c>
      <c r="L13205" t="s">
        <v>11047</v>
      </c>
      <c r="N13205" t="s">
        <v>208</v>
      </c>
      <c r="O13205" t="s">
        <v>476</v>
      </c>
      <c r="P13205" t="s">
        <v>476</v>
      </c>
    </row>
    <row r="13206" spans="1:16">
      <c r="A13206" s="484" t="s">
        <v>88586</v>
      </c>
      <c r="B13206" s="485" t="s">
        <v>88585</v>
      </c>
      <c r="C13206" t="s">
        <v>88584</v>
      </c>
      <c r="D13206" t="s">
        <v>88583</v>
      </c>
      <c r="E13206" t="str">
        <f t="shared" si="206"/>
        <v>515759 - IF ILE DE FRANCE</v>
      </c>
      <c r="F13206" t="s">
        <v>21935</v>
      </c>
      <c r="G13206" t="s">
        <v>88582</v>
      </c>
      <c r="I13206" t="s">
        <v>30442</v>
      </c>
      <c r="J13206" t="s">
        <v>88581</v>
      </c>
      <c r="K13206" t="s">
        <v>208</v>
      </c>
      <c r="L13206" t="s">
        <v>88580</v>
      </c>
      <c r="N13206" t="s">
        <v>208</v>
      </c>
      <c r="O13206" t="s">
        <v>476</v>
      </c>
      <c r="P13206" t="s">
        <v>476</v>
      </c>
    </row>
    <row r="13207" spans="1:16">
      <c r="A13207" s="484" t="s">
        <v>38355</v>
      </c>
      <c r="B13207" s="485" t="s">
        <v>38354</v>
      </c>
      <c r="C13207" t="s">
        <v>38353</v>
      </c>
      <c r="D13207" t="s">
        <v>38353</v>
      </c>
      <c r="E13207" t="str">
        <f t="shared" si="206"/>
        <v>659939 - MARECHAL OLIVIER</v>
      </c>
      <c r="F13207" t="s">
        <v>36629</v>
      </c>
      <c r="G13207" t="s">
        <v>38352</v>
      </c>
      <c r="I13207" t="s">
        <v>2285</v>
      </c>
      <c r="J13207" t="s">
        <v>38351</v>
      </c>
      <c r="K13207" t="s">
        <v>208</v>
      </c>
      <c r="L13207" t="s">
        <v>38350</v>
      </c>
      <c r="N13207" t="s">
        <v>208</v>
      </c>
      <c r="O13207" t="s">
        <v>476</v>
      </c>
      <c r="P13207" t="s">
        <v>476</v>
      </c>
    </row>
    <row r="13208" spans="1:16">
      <c r="A13208" s="484" t="s">
        <v>59501</v>
      </c>
      <c r="B13208" s="485" t="s">
        <v>59500</v>
      </c>
      <c r="C13208" t="s">
        <v>59499</v>
      </c>
      <c r="D13208" t="s">
        <v>59499</v>
      </c>
      <c r="E13208" t="str">
        <f t="shared" si="206"/>
        <v>576049 - IDEPRO FORMATION</v>
      </c>
      <c r="F13208" t="s">
        <v>1328</v>
      </c>
      <c r="G13208" t="s">
        <v>59498</v>
      </c>
      <c r="H13208" t="s">
        <v>59497</v>
      </c>
      <c r="I13208" t="s">
        <v>59496</v>
      </c>
      <c r="J13208" t="s">
        <v>59495</v>
      </c>
      <c r="K13208" t="s">
        <v>208</v>
      </c>
      <c r="L13208" t="s">
        <v>59494</v>
      </c>
      <c r="N13208" t="s">
        <v>208</v>
      </c>
      <c r="O13208" t="s">
        <v>476</v>
      </c>
      <c r="P13208" t="s">
        <v>476</v>
      </c>
    </row>
    <row r="13209" spans="1:16">
      <c r="A13209" s="484" t="s">
        <v>65744</v>
      </c>
      <c r="B13209" s="485" t="s">
        <v>65743</v>
      </c>
      <c r="C13209" t="s">
        <v>65742</v>
      </c>
      <c r="D13209" t="s">
        <v>65741</v>
      </c>
      <c r="E13209" t="str">
        <f t="shared" si="206"/>
        <v>460485 - GRAFISM</v>
      </c>
      <c r="F13209" t="s">
        <v>1528</v>
      </c>
      <c r="G13209" t="s">
        <v>65740</v>
      </c>
      <c r="H13209" t="s">
        <v>65739</v>
      </c>
      <c r="I13209" t="s">
        <v>37959</v>
      </c>
      <c r="K13209" t="s">
        <v>208</v>
      </c>
      <c r="L13209" t="s">
        <v>65738</v>
      </c>
      <c r="N13209" t="s">
        <v>208</v>
      </c>
      <c r="O13209" t="s">
        <v>476</v>
      </c>
      <c r="P13209" t="s">
        <v>476</v>
      </c>
    </row>
    <row r="13210" spans="1:16">
      <c r="A13210" s="484" t="s">
        <v>122771</v>
      </c>
      <c r="B13210" s="485" t="s">
        <v>122770</v>
      </c>
      <c r="C13210" t="s">
        <v>122769</v>
      </c>
      <c r="D13210" t="s">
        <v>122768</v>
      </c>
      <c r="E13210" t="str">
        <f t="shared" si="206"/>
        <v>459379 - ACSES</v>
      </c>
      <c r="F13210" t="s">
        <v>6072</v>
      </c>
      <c r="G13210" t="s">
        <v>59890</v>
      </c>
      <c r="H13210" t="s">
        <v>122767</v>
      </c>
      <c r="I13210" t="s">
        <v>626</v>
      </c>
      <c r="J13210" t="s">
        <v>122766</v>
      </c>
      <c r="K13210" t="s">
        <v>208</v>
      </c>
      <c r="L13210" t="s">
        <v>122765</v>
      </c>
      <c r="N13210" t="s">
        <v>208</v>
      </c>
      <c r="O13210" t="s">
        <v>476</v>
      </c>
      <c r="P13210" t="s">
        <v>476</v>
      </c>
    </row>
    <row r="13211" spans="1:16">
      <c r="A13211" s="484" t="s">
        <v>105534</v>
      </c>
      <c r="B13211" s="485" t="s">
        <v>105533</v>
      </c>
      <c r="C13211" t="s">
        <v>105532</v>
      </c>
      <c r="D13211" t="s">
        <v>100452</v>
      </c>
      <c r="E13211" t="str">
        <f t="shared" si="206"/>
        <v>578678 - CIPS</v>
      </c>
      <c r="F13211" t="s">
        <v>36345</v>
      </c>
      <c r="G13211" t="s">
        <v>105531</v>
      </c>
      <c r="H13211" t="s">
        <v>105530</v>
      </c>
      <c r="I13211" t="s">
        <v>105529</v>
      </c>
      <c r="J13211" t="s">
        <v>105528</v>
      </c>
      <c r="K13211" t="s">
        <v>208</v>
      </c>
      <c r="L13211" t="s">
        <v>105527</v>
      </c>
      <c r="N13211" t="s">
        <v>208</v>
      </c>
      <c r="O13211" t="s">
        <v>476</v>
      </c>
      <c r="P13211" t="s">
        <v>476</v>
      </c>
    </row>
    <row r="13212" spans="1:16">
      <c r="A13212" s="484" t="s">
        <v>135766</v>
      </c>
      <c r="B13212" s="485" t="s">
        <v>135765</v>
      </c>
      <c r="C13212" t="s">
        <v>135764</v>
      </c>
      <c r="D13212" t="s">
        <v>135764</v>
      </c>
      <c r="E13212" t="str">
        <f t="shared" si="206"/>
        <v>578022 - ACL PROCESS - DRONE PROCESS TRAINING</v>
      </c>
      <c r="F13212" t="s">
        <v>6791</v>
      </c>
      <c r="G13212" t="s">
        <v>135763</v>
      </c>
      <c r="H13212" t="s">
        <v>135762</v>
      </c>
      <c r="I13212" t="s">
        <v>135761</v>
      </c>
      <c r="J13212" t="s">
        <v>135760</v>
      </c>
      <c r="K13212" t="s">
        <v>208</v>
      </c>
      <c r="L13212" t="s">
        <v>135759</v>
      </c>
      <c r="N13212" t="s">
        <v>208</v>
      </c>
      <c r="O13212" t="s">
        <v>476</v>
      </c>
      <c r="P13212" t="s">
        <v>476</v>
      </c>
    </row>
    <row r="13213" spans="1:16">
      <c r="A13213" s="484" t="s">
        <v>38210</v>
      </c>
      <c r="B13213" s="485" t="s">
        <v>38209</v>
      </c>
      <c r="C13213" t="s">
        <v>38208</v>
      </c>
      <c r="D13213" t="s">
        <v>38208</v>
      </c>
      <c r="E13213" t="str">
        <f t="shared" si="206"/>
        <v>604392 - MARJOLLET VALERIE</v>
      </c>
      <c r="F13213" t="s">
        <v>30681</v>
      </c>
      <c r="G13213" t="s">
        <v>38207</v>
      </c>
      <c r="I13213" t="s">
        <v>38206</v>
      </c>
      <c r="J13213" t="s">
        <v>38205</v>
      </c>
      <c r="K13213" t="s">
        <v>208</v>
      </c>
      <c r="L13213" t="s">
        <v>38204</v>
      </c>
      <c r="N13213" t="s">
        <v>208</v>
      </c>
      <c r="O13213" t="s">
        <v>476</v>
      </c>
      <c r="P13213" t="s">
        <v>476</v>
      </c>
    </row>
    <row r="13214" spans="1:16">
      <c r="A13214" s="484" t="s">
        <v>37907</v>
      </c>
      <c r="B13214" s="485" t="s">
        <v>37906</v>
      </c>
      <c r="C13214" t="s">
        <v>37905</v>
      </c>
      <c r="D13214" t="s">
        <v>37905</v>
      </c>
      <c r="E13214" t="str">
        <f t="shared" si="206"/>
        <v>610756 - MASTER CLASS FORMATION</v>
      </c>
      <c r="F13214" t="s">
        <v>6419</v>
      </c>
      <c r="G13214" t="s">
        <v>37904</v>
      </c>
      <c r="I13214" t="s">
        <v>29210</v>
      </c>
      <c r="J13214" t="s">
        <v>37903</v>
      </c>
      <c r="K13214" t="s">
        <v>208</v>
      </c>
      <c r="L13214" t="s">
        <v>37902</v>
      </c>
      <c r="N13214" t="s">
        <v>208</v>
      </c>
      <c r="O13214" t="s">
        <v>476</v>
      </c>
      <c r="P13214" t="s">
        <v>476</v>
      </c>
    </row>
    <row r="13215" spans="1:16">
      <c r="A13215" s="484" t="s">
        <v>95128</v>
      </c>
      <c r="B13215" s="485" t="s">
        <v>95127</v>
      </c>
      <c r="C13215" t="s">
        <v>95126</v>
      </c>
      <c r="D13215" t="s">
        <v>95126</v>
      </c>
      <c r="E13215" t="str">
        <f t="shared" si="206"/>
        <v>558345 - COACHING AND CO</v>
      </c>
      <c r="F13215" t="s">
        <v>4746</v>
      </c>
      <c r="G13215" t="s">
        <v>95125</v>
      </c>
      <c r="I13215" t="s">
        <v>29886</v>
      </c>
      <c r="K13215" t="s">
        <v>208</v>
      </c>
      <c r="L13215" t="s">
        <v>95124</v>
      </c>
      <c r="N13215" t="s">
        <v>208</v>
      </c>
      <c r="O13215" t="s">
        <v>476</v>
      </c>
      <c r="P13215" t="s">
        <v>476</v>
      </c>
    </row>
    <row r="13216" spans="1:16">
      <c r="A13216" s="484" t="s">
        <v>49342</v>
      </c>
      <c r="B13216" s="485" t="s">
        <v>49341</v>
      </c>
      <c r="C13216" t="s">
        <v>49340</v>
      </c>
      <c r="D13216" t="s">
        <v>49340</v>
      </c>
      <c r="E13216" t="str">
        <f t="shared" si="206"/>
        <v>686256 - JEROME FORMATIONS</v>
      </c>
      <c r="F13216" t="s">
        <v>27150</v>
      </c>
      <c r="G13216" t="s">
        <v>49339</v>
      </c>
      <c r="I13216" t="s">
        <v>13548</v>
      </c>
      <c r="J13216" t="s">
        <v>49338</v>
      </c>
      <c r="K13216" t="s">
        <v>208</v>
      </c>
      <c r="L13216" t="s">
        <v>49337</v>
      </c>
      <c r="N13216" t="s">
        <v>208</v>
      </c>
      <c r="O13216" t="s">
        <v>476</v>
      </c>
      <c r="P13216" t="s">
        <v>476</v>
      </c>
    </row>
    <row r="13217" spans="1:16">
      <c r="A13217" s="484" t="s">
        <v>32858</v>
      </c>
      <c r="B13217" s="485" t="s">
        <v>32857</v>
      </c>
      <c r="C13217" t="s">
        <v>32856</v>
      </c>
      <c r="D13217" t="s">
        <v>32855</v>
      </c>
      <c r="E13217" t="str">
        <f t="shared" si="206"/>
        <v>651503 - NOVEL CONCEPT SAVERNE</v>
      </c>
      <c r="F13217" t="s">
        <v>1300</v>
      </c>
      <c r="G13217" t="s">
        <v>32854</v>
      </c>
      <c r="I13217" t="s">
        <v>32853</v>
      </c>
      <c r="J13217" t="s">
        <v>32852</v>
      </c>
      <c r="K13217" t="s">
        <v>208</v>
      </c>
      <c r="L13217" t="s">
        <v>32851</v>
      </c>
      <c r="N13217" t="s">
        <v>208</v>
      </c>
      <c r="O13217" t="s">
        <v>476</v>
      </c>
      <c r="P13217" t="s">
        <v>476</v>
      </c>
    </row>
    <row r="13218" spans="1:16">
      <c r="A13218" s="484" t="s">
        <v>120189</v>
      </c>
      <c r="B13218" s="485" t="s">
        <v>120188</v>
      </c>
      <c r="C13218" t="s">
        <v>120187</v>
      </c>
      <c r="D13218" t="s">
        <v>120186</v>
      </c>
      <c r="E13218" t="str">
        <f t="shared" si="206"/>
        <v>651886 - ANMECS</v>
      </c>
      <c r="F13218" t="s">
        <v>14693</v>
      </c>
      <c r="G13218" t="s">
        <v>120185</v>
      </c>
      <c r="I13218" t="s">
        <v>33126</v>
      </c>
      <c r="K13218" t="s">
        <v>208</v>
      </c>
      <c r="L13218" t="s">
        <v>120184</v>
      </c>
      <c r="N13218" t="s">
        <v>208</v>
      </c>
      <c r="O13218" t="s">
        <v>476</v>
      </c>
      <c r="P13218" t="s">
        <v>476</v>
      </c>
    </row>
    <row r="13219" spans="1:16">
      <c r="A13219" s="484" t="s">
        <v>110722</v>
      </c>
      <c r="B13219" s="485" t="s">
        <v>110721</v>
      </c>
      <c r="C13219" t="s">
        <v>110720</v>
      </c>
      <c r="D13219" t="s">
        <v>110720</v>
      </c>
      <c r="E13219" t="str">
        <f t="shared" si="206"/>
        <v>683516 - CAMBOULIVES MARILYNE</v>
      </c>
      <c r="F13219" t="s">
        <v>7117</v>
      </c>
      <c r="G13219" t="s">
        <v>110719</v>
      </c>
      <c r="I13219" t="s">
        <v>105862</v>
      </c>
      <c r="J13219" t="s">
        <v>110718</v>
      </c>
      <c r="K13219" t="s">
        <v>208</v>
      </c>
      <c r="L13219" t="s">
        <v>110717</v>
      </c>
      <c r="N13219" t="s">
        <v>208</v>
      </c>
      <c r="O13219" t="s">
        <v>476</v>
      </c>
      <c r="P13219" t="s">
        <v>476</v>
      </c>
    </row>
    <row r="13220" spans="1:16">
      <c r="A13220" s="484" t="s">
        <v>98498</v>
      </c>
      <c r="B13220" s="485" t="s">
        <v>98497</v>
      </c>
      <c r="C13220" t="s">
        <v>98496</v>
      </c>
      <c r="D13220" t="s">
        <v>98496</v>
      </c>
      <c r="E13220" t="str">
        <f t="shared" si="206"/>
        <v>635200 - CFA RAISE ON</v>
      </c>
      <c r="F13220" t="s">
        <v>4598</v>
      </c>
      <c r="I13220" t="s">
        <v>626</v>
      </c>
      <c r="K13220" t="s">
        <v>208</v>
      </c>
      <c r="L13220" t="s">
        <v>98495</v>
      </c>
      <c r="N13220" t="s">
        <v>207</v>
      </c>
      <c r="O13220" t="s">
        <v>476</v>
      </c>
      <c r="P13220" t="s">
        <v>476</v>
      </c>
    </row>
    <row r="13221" spans="1:16">
      <c r="A13221" s="484" t="s">
        <v>24690</v>
      </c>
      <c r="B13221" s="485" t="s">
        <v>24689</v>
      </c>
      <c r="C13221" t="s">
        <v>24688</v>
      </c>
      <c r="D13221" t="s">
        <v>24688</v>
      </c>
      <c r="E13221" t="str">
        <f t="shared" si="206"/>
        <v>557808 - PYC ETC</v>
      </c>
      <c r="F13221" t="s">
        <v>11920</v>
      </c>
      <c r="G13221" t="s">
        <v>24687</v>
      </c>
      <c r="I13221" t="s">
        <v>7236</v>
      </c>
      <c r="J13221" t="s">
        <v>24686</v>
      </c>
      <c r="K13221" t="s">
        <v>208</v>
      </c>
      <c r="L13221" t="s">
        <v>24685</v>
      </c>
      <c r="N13221" t="s">
        <v>208</v>
      </c>
      <c r="O13221" t="s">
        <v>476</v>
      </c>
      <c r="P13221" t="s">
        <v>476</v>
      </c>
    </row>
    <row r="13222" spans="1:16">
      <c r="A13222" s="484" t="s">
        <v>62618</v>
      </c>
      <c r="B13222" s="485" t="s">
        <v>62617</v>
      </c>
      <c r="C13222" t="s">
        <v>62616</v>
      </c>
      <c r="D13222" t="s">
        <v>62616</v>
      </c>
      <c r="E13222" t="str">
        <f t="shared" si="206"/>
        <v>671514 - H MANAGEMENT</v>
      </c>
      <c r="F13222" t="s">
        <v>9610</v>
      </c>
      <c r="G13222" t="s">
        <v>62615</v>
      </c>
      <c r="I13222" t="s">
        <v>1814</v>
      </c>
      <c r="J13222" t="s">
        <v>62614</v>
      </c>
      <c r="K13222" t="s">
        <v>208</v>
      </c>
      <c r="L13222" t="s">
        <v>62613</v>
      </c>
      <c r="N13222" t="s">
        <v>208</v>
      </c>
      <c r="O13222" t="s">
        <v>476</v>
      </c>
      <c r="P13222" t="s">
        <v>476</v>
      </c>
    </row>
    <row r="13223" spans="1:16">
      <c r="A13223" s="484" t="s">
        <v>79259</v>
      </c>
      <c r="B13223" s="485" t="s">
        <v>79258</v>
      </c>
      <c r="C13223" t="s">
        <v>79257</v>
      </c>
      <c r="D13223" t="s">
        <v>79257</v>
      </c>
      <c r="E13223" t="str">
        <f t="shared" si="206"/>
        <v>469014 - EPHODIA</v>
      </c>
      <c r="F13223" t="s">
        <v>5634</v>
      </c>
      <c r="G13223" t="s">
        <v>79256</v>
      </c>
      <c r="I13223" t="s">
        <v>11769</v>
      </c>
      <c r="K13223" t="s">
        <v>208</v>
      </c>
      <c r="L13223" t="s">
        <v>79255</v>
      </c>
      <c r="N13223" t="s">
        <v>208</v>
      </c>
      <c r="O13223" t="s">
        <v>476</v>
      </c>
      <c r="P13223" t="s">
        <v>476</v>
      </c>
    </row>
    <row r="13224" spans="1:16">
      <c r="A13224" s="484" t="s">
        <v>129610</v>
      </c>
      <c r="B13224" s="485" t="s">
        <v>129609</v>
      </c>
      <c r="C13224" t="s">
        <v>129608</v>
      </c>
      <c r="D13224" t="s">
        <v>129607</v>
      </c>
      <c r="E13224" t="str">
        <f t="shared" si="206"/>
        <v>631279 - ALTERNANCE AUVERGNE CLERMONT FERRAND</v>
      </c>
      <c r="F13224" t="s">
        <v>540</v>
      </c>
      <c r="G13224" t="s">
        <v>129606</v>
      </c>
      <c r="I13224" t="s">
        <v>1678</v>
      </c>
      <c r="K13224" t="s">
        <v>208</v>
      </c>
      <c r="L13224" t="s">
        <v>129605</v>
      </c>
      <c r="N13224" t="s">
        <v>207</v>
      </c>
      <c r="O13224" t="s">
        <v>476</v>
      </c>
      <c r="P13224" t="s">
        <v>476</v>
      </c>
    </row>
    <row r="13225" spans="1:16">
      <c r="A13225" s="484" t="s">
        <v>43831</v>
      </c>
      <c r="B13225" s="485" t="s">
        <v>43830</v>
      </c>
      <c r="C13225" t="s">
        <v>43829</v>
      </c>
      <c r="D13225" t="s">
        <v>43828</v>
      </c>
      <c r="E13225" t="str">
        <f t="shared" si="206"/>
        <v>648840 - LEROUGE MARIE HELENE</v>
      </c>
      <c r="F13225" t="s">
        <v>6063</v>
      </c>
      <c r="G13225" t="s">
        <v>43827</v>
      </c>
      <c r="I13225" t="s">
        <v>14538</v>
      </c>
      <c r="J13225" t="s">
        <v>43826</v>
      </c>
      <c r="K13225" t="s">
        <v>208</v>
      </c>
      <c r="L13225" t="s">
        <v>43825</v>
      </c>
      <c r="N13225" t="s">
        <v>208</v>
      </c>
      <c r="O13225" t="s">
        <v>476</v>
      </c>
      <c r="P13225" t="s">
        <v>476</v>
      </c>
    </row>
    <row r="13226" spans="1:16">
      <c r="A13226" s="484" t="s">
        <v>31289</v>
      </c>
      <c r="B13226" s="485" t="s">
        <v>31288</v>
      </c>
      <c r="C13226" t="s">
        <v>31287</v>
      </c>
      <c r="D13226" t="s">
        <v>31286</v>
      </c>
      <c r="E13226" t="str">
        <f t="shared" si="206"/>
        <v>609377 - OPENING PERSPECTIVES</v>
      </c>
      <c r="F13226" t="s">
        <v>20422</v>
      </c>
      <c r="G13226" t="s">
        <v>31285</v>
      </c>
      <c r="I13226" t="s">
        <v>13993</v>
      </c>
      <c r="J13226" t="s">
        <v>31284</v>
      </c>
      <c r="K13226" t="s">
        <v>208</v>
      </c>
      <c r="L13226" t="s">
        <v>31283</v>
      </c>
      <c r="N13226" t="s">
        <v>208</v>
      </c>
      <c r="O13226" t="s">
        <v>476</v>
      </c>
      <c r="P13226" t="s">
        <v>476</v>
      </c>
    </row>
    <row r="13227" spans="1:16">
      <c r="A13227" s="484" t="s">
        <v>9732</v>
      </c>
      <c r="B13227" s="485" t="s">
        <v>9731</v>
      </c>
      <c r="C13227" t="s">
        <v>9730</v>
      </c>
      <c r="D13227" t="s">
        <v>9729</v>
      </c>
      <c r="E13227" t="str">
        <f t="shared" si="206"/>
        <v>669155 - TIKISOFT</v>
      </c>
      <c r="F13227" t="s">
        <v>9728</v>
      </c>
      <c r="G13227" t="s">
        <v>9727</v>
      </c>
      <c r="H13227" t="s">
        <v>9726</v>
      </c>
      <c r="I13227" t="s">
        <v>9725</v>
      </c>
      <c r="K13227" t="s">
        <v>208</v>
      </c>
      <c r="L13227" t="s">
        <v>9724</v>
      </c>
      <c r="N13227" t="s">
        <v>208</v>
      </c>
      <c r="O13227" t="s">
        <v>476</v>
      </c>
      <c r="P13227" t="s">
        <v>476</v>
      </c>
    </row>
    <row r="13228" spans="1:16">
      <c r="A13228" s="484" t="s">
        <v>61551</v>
      </c>
      <c r="B13228" s="485" t="s">
        <v>61550</v>
      </c>
      <c r="C13228" t="s">
        <v>61549</v>
      </c>
      <c r="D13228" t="s">
        <v>61549</v>
      </c>
      <c r="E13228" t="str">
        <f t="shared" si="206"/>
        <v>678430 - HIGH BEAMS</v>
      </c>
      <c r="F13228" t="s">
        <v>7453</v>
      </c>
      <c r="G13228" t="s">
        <v>61548</v>
      </c>
      <c r="I13228" t="s">
        <v>61547</v>
      </c>
      <c r="J13228" t="s">
        <v>61546</v>
      </c>
      <c r="K13228" t="s">
        <v>208</v>
      </c>
      <c r="L13228" t="s">
        <v>61545</v>
      </c>
      <c r="N13228" t="s">
        <v>208</v>
      </c>
      <c r="O13228" t="s">
        <v>476</v>
      </c>
      <c r="P13228" t="s">
        <v>476</v>
      </c>
    </row>
    <row r="13229" spans="1:16">
      <c r="A13229" s="484" t="s">
        <v>45334</v>
      </c>
      <c r="B13229" s="485" t="s">
        <v>45333</v>
      </c>
      <c r="C13229" t="s">
        <v>45332</v>
      </c>
      <c r="D13229" t="s">
        <v>45332</v>
      </c>
      <c r="E13229" t="str">
        <f t="shared" si="206"/>
        <v>556932 - LAVELLE CATHERINE</v>
      </c>
      <c r="F13229" t="s">
        <v>45331</v>
      </c>
      <c r="G13229" t="s">
        <v>45330</v>
      </c>
      <c r="I13229" t="s">
        <v>2908</v>
      </c>
      <c r="K13229" t="s">
        <v>208</v>
      </c>
      <c r="L13229" t="s">
        <v>45329</v>
      </c>
      <c r="N13229" t="s">
        <v>208</v>
      </c>
      <c r="O13229" t="s">
        <v>476</v>
      </c>
      <c r="P13229" t="s">
        <v>476</v>
      </c>
    </row>
    <row r="13230" spans="1:16">
      <c r="A13230" s="484" t="s">
        <v>64425</v>
      </c>
      <c r="B13230" s="485" t="s">
        <v>64424</v>
      </c>
      <c r="C13230" t="s">
        <v>64423</v>
      </c>
      <c r="D13230" t="s">
        <v>64422</v>
      </c>
      <c r="E13230" t="str">
        <f t="shared" si="206"/>
        <v>533051 - GREEM</v>
      </c>
      <c r="F13230" t="s">
        <v>707</v>
      </c>
      <c r="G13230" t="s">
        <v>64421</v>
      </c>
      <c r="I13230" t="s">
        <v>43598</v>
      </c>
      <c r="J13230" t="s">
        <v>64420</v>
      </c>
      <c r="K13230" t="s">
        <v>64419</v>
      </c>
      <c r="L13230" t="s">
        <v>64418</v>
      </c>
      <c r="N13230" t="s">
        <v>208</v>
      </c>
      <c r="O13230" t="s">
        <v>476</v>
      </c>
      <c r="P13230" t="s">
        <v>476</v>
      </c>
    </row>
    <row r="13231" spans="1:16">
      <c r="A13231" s="484" t="s">
        <v>118311</v>
      </c>
      <c r="B13231" s="485" t="s">
        <v>118310</v>
      </c>
      <c r="C13231" t="s">
        <v>118309</v>
      </c>
      <c r="D13231" t="s">
        <v>118309</v>
      </c>
      <c r="E13231" t="str">
        <f t="shared" si="206"/>
        <v>657712 - ASSOCIATION TERRA PSY</v>
      </c>
      <c r="F13231" t="s">
        <v>11295</v>
      </c>
      <c r="G13231" t="s">
        <v>118308</v>
      </c>
      <c r="I13231" t="s">
        <v>3229</v>
      </c>
      <c r="K13231" t="s">
        <v>208</v>
      </c>
      <c r="L13231" t="s">
        <v>118307</v>
      </c>
      <c r="N13231" t="s">
        <v>208</v>
      </c>
      <c r="O13231" t="s">
        <v>476</v>
      </c>
      <c r="P13231" t="s">
        <v>476</v>
      </c>
    </row>
    <row r="13232" spans="1:16">
      <c r="A13232" s="484" t="s">
        <v>21212</v>
      </c>
      <c r="B13232" s="485" t="s">
        <v>21211</v>
      </c>
      <c r="C13232" t="s">
        <v>21210</v>
      </c>
      <c r="D13232" t="s">
        <v>21210</v>
      </c>
      <c r="E13232" t="str">
        <f t="shared" si="206"/>
        <v>622758 - ROULLIN CORENTINE</v>
      </c>
      <c r="G13232" t="s">
        <v>21209</v>
      </c>
      <c r="I13232" t="s">
        <v>21208</v>
      </c>
      <c r="K13232" t="s">
        <v>208</v>
      </c>
      <c r="L13232" t="s">
        <v>21207</v>
      </c>
      <c r="N13232" t="s">
        <v>208</v>
      </c>
      <c r="O13232" t="s">
        <v>476</v>
      </c>
      <c r="P13232" t="s">
        <v>476</v>
      </c>
    </row>
    <row r="13233" spans="1:16">
      <c r="A13233" s="484" t="s">
        <v>71931</v>
      </c>
      <c r="B13233" s="485" t="s">
        <v>71930</v>
      </c>
      <c r="C13233" t="s">
        <v>71929</v>
      </c>
      <c r="D13233" t="s">
        <v>71929</v>
      </c>
      <c r="E13233" t="str">
        <f t="shared" si="206"/>
        <v>674760 - FOCALE RH</v>
      </c>
      <c r="F13233" t="s">
        <v>4732</v>
      </c>
      <c r="G13233" t="s">
        <v>71928</v>
      </c>
      <c r="I13233" t="s">
        <v>749</v>
      </c>
      <c r="J13233" t="s">
        <v>71927</v>
      </c>
      <c r="K13233" t="s">
        <v>208</v>
      </c>
      <c r="L13233" t="s">
        <v>71926</v>
      </c>
      <c r="N13233" t="s">
        <v>208</v>
      </c>
      <c r="O13233" t="s">
        <v>476</v>
      </c>
      <c r="P13233" t="s">
        <v>476</v>
      </c>
    </row>
    <row r="13234" spans="1:16">
      <c r="A13234" s="484" t="s">
        <v>136074</v>
      </c>
      <c r="B13234" s="485" t="s">
        <v>136073</v>
      </c>
      <c r="C13234" t="s">
        <v>136072</v>
      </c>
      <c r="D13234" t="s">
        <v>136072</v>
      </c>
      <c r="E13234" t="str">
        <f t="shared" si="206"/>
        <v>458776 - ACCESSIT FORMATION</v>
      </c>
      <c r="F13234" t="s">
        <v>24400</v>
      </c>
      <c r="G13234" t="s">
        <v>136071</v>
      </c>
      <c r="I13234" t="s">
        <v>2443</v>
      </c>
      <c r="J13234" t="s">
        <v>136070</v>
      </c>
      <c r="K13234" t="s">
        <v>208</v>
      </c>
      <c r="L13234" t="s">
        <v>136069</v>
      </c>
      <c r="N13234" t="s">
        <v>208</v>
      </c>
      <c r="O13234" t="s">
        <v>476</v>
      </c>
      <c r="P13234" t="s">
        <v>476</v>
      </c>
    </row>
    <row r="13235" spans="1:16">
      <c r="A13235" s="484" t="s">
        <v>134514</v>
      </c>
      <c r="B13235" s="485" t="s">
        <v>134513</v>
      </c>
      <c r="C13235" t="s">
        <v>134512</v>
      </c>
      <c r="D13235" t="s">
        <v>134512</v>
      </c>
      <c r="E13235" t="str">
        <f t="shared" si="206"/>
        <v>662446 - ADEQUATION RH</v>
      </c>
      <c r="F13235" t="s">
        <v>4222</v>
      </c>
      <c r="G13235" t="s">
        <v>134511</v>
      </c>
      <c r="I13235" t="s">
        <v>1148</v>
      </c>
      <c r="K13235" t="s">
        <v>208</v>
      </c>
      <c r="L13235" t="s">
        <v>134510</v>
      </c>
      <c r="N13235" t="s">
        <v>208</v>
      </c>
      <c r="O13235" t="s">
        <v>476</v>
      </c>
      <c r="P13235" t="s">
        <v>476</v>
      </c>
    </row>
    <row r="13236" spans="1:16">
      <c r="A13236" s="484" t="s">
        <v>1225</v>
      </c>
      <c r="B13236" s="485" t="s">
        <v>1224</v>
      </c>
      <c r="C13236" t="s">
        <v>1223</v>
      </c>
      <c r="D13236" t="s">
        <v>1223</v>
      </c>
      <c r="E13236" t="str">
        <f t="shared" si="206"/>
        <v>534470 - ZEKRAOUI LEPINOY ISMAEL</v>
      </c>
      <c r="F13236" t="s">
        <v>1222</v>
      </c>
      <c r="G13236" t="s">
        <v>1221</v>
      </c>
      <c r="I13236" t="s">
        <v>626</v>
      </c>
      <c r="J13236" t="s">
        <v>1220</v>
      </c>
      <c r="K13236" t="s">
        <v>208</v>
      </c>
      <c r="L13236" t="s">
        <v>1219</v>
      </c>
      <c r="N13236" t="s">
        <v>208</v>
      </c>
      <c r="O13236" t="s">
        <v>476</v>
      </c>
      <c r="P13236" t="s">
        <v>476</v>
      </c>
    </row>
    <row r="13237" spans="1:16">
      <c r="A13237" s="484" t="s">
        <v>134271</v>
      </c>
      <c r="B13237" s="485" t="s">
        <v>134270</v>
      </c>
      <c r="C13237" t="s">
        <v>134269</v>
      </c>
      <c r="D13237" t="s">
        <v>134269</v>
      </c>
      <c r="E13237" t="str">
        <f t="shared" si="206"/>
        <v>685161 - ADOC METIS</v>
      </c>
      <c r="F13237" t="s">
        <v>5473</v>
      </c>
      <c r="G13237" t="s">
        <v>134268</v>
      </c>
      <c r="I13237" t="s">
        <v>579</v>
      </c>
      <c r="J13237" t="s">
        <v>134267</v>
      </c>
      <c r="K13237" t="s">
        <v>208</v>
      </c>
      <c r="L13237" t="s">
        <v>134266</v>
      </c>
      <c r="N13237" t="s">
        <v>208</v>
      </c>
      <c r="O13237" t="s">
        <v>476</v>
      </c>
      <c r="P13237" t="s">
        <v>476</v>
      </c>
    </row>
    <row r="13238" spans="1:16">
      <c r="A13238" s="484" t="s">
        <v>49529</v>
      </c>
      <c r="B13238" s="485" t="s">
        <v>49528</v>
      </c>
      <c r="C13238" t="s">
        <v>49527</v>
      </c>
      <c r="D13238" t="s">
        <v>49526</v>
      </c>
      <c r="E13238" t="str">
        <f t="shared" si="206"/>
        <v>478404 - JBB ECOLE MATILE</v>
      </c>
      <c r="F13238" t="s">
        <v>23819</v>
      </c>
      <c r="G13238" t="s">
        <v>49525</v>
      </c>
      <c r="I13238" t="s">
        <v>6023</v>
      </c>
      <c r="J13238" t="s">
        <v>49524</v>
      </c>
      <c r="K13238" t="s">
        <v>208</v>
      </c>
      <c r="L13238" t="s">
        <v>49523</v>
      </c>
      <c r="N13238" t="s">
        <v>208</v>
      </c>
      <c r="O13238" t="s">
        <v>476</v>
      </c>
      <c r="P13238" t="s">
        <v>476</v>
      </c>
    </row>
    <row r="13239" spans="1:16">
      <c r="A13239" s="484" t="s">
        <v>44251</v>
      </c>
      <c r="B13239" s="485" t="s">
        <v>44250</v>
      </c>
      <c r="C13239" t="s">
        <v>44249</v>
      </c>
      <c r="D13239" t="s">
        <v>44248</v>
      </c>
      <c r="E13239" t="str">
        <f t="shared" si="206"/>
        <v>655946 - LEDOUX CATHERINE</v>
      </c>
      <c r="F13239" t="s">
        <v>44247</v>
      </c>
      <c r="G13239" t="s">
        <v>44246</v>
      </c>
      <c r="I13239" t="s">
        <v>795</v>
      </c>
      <c r="J13239" t="s">
        <v>44245</v>
      </c>
      <c r="K13239" t="s">
        <v>208</v>
      </c>
      <c r="L13239" t="s">
        <v>44244</v>
      </c>
      <c r="N13239" t="s">
        <v>208</v>
      </c>
      <c r="O13239" t="s">
        <v>476</v>
      </c>
      <c r="P13239" t="s">
        <v>476</v>
      </c>
    </row>
    <row r="13240" spans="1:16">
      <c r="A13240" s="484" t="s">
        <v>22759</v>
      </c>
      <c r="C13240" t="s">
        <v>22758</v>
      </c>
      <c r="D13240" t="s">
        <v>22757</v>
      </c>
      <c r="E13240" t="str">
        <f t="shared" si="206"/>
        <v>471240 - RESAB</v>
      </c>
      <c r="F13240" t="s">
        <v>18681</v>
      </c>
      <c r="G13240" t="s">
        <v>22756</v>
      </c>
      <c r="I13240" t="s">
        <v>4703</v>
      </c>
      <c r="J13240" t="s">
        <v>22755</v>
      </c>
      <c r="K13240" t="s">
        <v>22754</v>
      </c>
      <c r="L13240" t="s">
        <v>22753</v>
      </c>
      <c r="N13240" t="s">
        <v>208</v>
      </c>
      <c r="O13240" t="s">
        <v>476</v>
      </c>
      <c r="P13240" t="s">
        <v>476</v>
      </c>
    </row>
    <row r="13241" spans="1:16">
      <c r="A13241" s="484" t="s">
        <v>66158</v>
      </c>
      <c r="B13241" s="485" t="s">
        <v>66157</v>
      </c>
      <c r="C13241" t="s">
        <v>66156</v>
      </c>
      <c r="D13241" t="s">
        <v>66156</v>
      </c>
      <c r="E13241" t="str">
        <f t="shared" si="206"/>
        <v>459203 - GO FORMATIONS 67</v>
      </c>
      <c r="F13241" t="s">
        <v>2524</v>
      </c>
      <c r="G13241" t="s">
        <v>66155</v>
      </c>
      <c r="H13241" t="s">
        <v>66154</v>
      </c>
      <c r="I13241" t="s">
        <v>2549</v>
      </c>
      <c r="J13241" t="s">
        <v>66153</v>
      </c>
      <c r="K13241" t="s">
        <v>208</v>
      </c>
      <c r="L13241" t="s">
        <v>66152</v>
      </c>
      <c r="N13241" t="s">
        <v>208</v>
      </c>
      <c r="O13241" t="s">
        <v>476</v>
      </c>
      <c r="P13241" t="s">
        <v>66151</v>
      </c>
    </row>
    <row r="13242" spans="1:16">
      <c r="A13242" s="484" t="s">
        <v>22397</v>
      </c>
      <c r="B13242" s="485" t="s">
        <v>22396</v>
      </c>
      <c r="C13242" t="s">
        <v>22395</v>
      </c>
      <c r="D13242" t="s">
        <v>22395</v>
      </c>
      <c r="E13242" t="str">
        <f t="shared" si="206"/>
        <v>630469 - RESO SOLUTION</v>
      </c>
      <c r="F13242" t="s">
        <v>1720</v>
      </c>
      <c r="G13242" t="s">
        <v>22394</v>
      </c>
      <c r="I13242" t="s">
        <v>1035</v>
      </c>
      <c r="K13242" t="s">
        <v>208</v>
      </c>
      <c r="L13242" t="s">
        <v>22393</v>
      </c>
      <c r="N13242" t="s">
        <v>208</v>
      </c>
      <c r="O13242" t="s">
        <v>476</v>
      </c>
      <c r="P13242" t="s">
        <v>476</v>
      </c>
    </row>
    <row r="13243" spans="1:16">
      <c r="A13243" s="484" t="s">
        <v>13472</v>
      </c>
      <c r="B13243" s="485" t="s">
        <v>13471</v>
      </c>
      <c r="C13243" t="s">
        <v>13470</v>
      </c>
      <c r="D13243" t="s">
        <v>13470</v>
      </c>
      <c r="E13243" t="str">
        <f t="shared" si="206"/>
        <v>593011 - SPIREE</v>
      </c>
      <c r="F13243" t="s">
        <v>707</v>
      </c>
      <c r="G13243" t="s">
        <v>13469</v>
      </c>
      <c r="I13243" t="s">
        <v>1799</v>
      </c>
      <c r="J13243" t="s">
        <v>13468</v>
      </c>
      <c r="K13243" t="s">
        <v>208</v>
      </c>
      <c r="L13243" t="s">
        <v>13467</v>
      </c>
      <c r="N13243" t="s">
        <v>208</v>
      </c>
      <c r="O13243" t="s">
        <v>476</v>
      </c>
      <c r="P13243" t="s">
        <v>476</v>
      </c>
    </row>
    <row r="13244" spans="1:16">
      <c r="A13244" s="484" t="s">
        <v>60658</v>
      </c>
      <c r="B13244" s="485" t="s">
        <v>60657</v>
      </c>
      <c r="C13244" t="s">
        <v>60656</v>
      </c>
      <c r="D13244" t="s">
        <v>60656</v>
      </c>
      <c r="E13244" t="str">
        <f t="shared" si="206"/>
        <v>534675 - HOPSIS</v>
      </c>
      <c r="F13244" t="s">
        <v>6072</v>
      </c>
      <c r="G13244" t="s">
        <v>12813</v>
      </c>
      <c r="I13244" t="s">
        <v>802</v>
      </c>
      <c r="J13244" t="s">
        <v>60655</v>
      </c>
      <c r="K13244" t="s">
        <v>208</v>
      </c>
      <c r="L13244" t="s">
        <v>60654</v>
      </c>
      <c r="N13244" t="s">
        <v>208</v>
      </c>
      <c r="O13244" t="s">
        <v>476</v>
      </c>
      <c r="P13244" t="s">
        <v>476</v>
      </c>
    </row>
    <row r="13245" spans="1:16">
      <c r="A13245" s="484" t="s">
        <v>86085</v>
      </c>
      <c r="B13245" s="485" t="s">
        <v>86084</v>
      </c>
      <c r="C13245" t="s">
        <v>86083</v>
      </c>
      <c r="D13245" t="s">
        <v>86083</v>
      </c>
      <c r="E13245" t="str">
        <f t="shared" si="206"/>
        <v>645771 - DSDH FORMATION</v>
      </c>
      <c r="F13245" t="s">
        <v>3100</v>
      </c>
      <c r="G13245" t="s">
        <v>86082</v>
      </c>
      <c r="I13245" t="s">
        <v>86081</v>
      </c>
      <c r="J13245" t="s">
        <v>86080</v>
      </c>
      <c r="K13245" t="s">
        <v>208</v>
      </c>
      <c r="L13245" t="s">
        <v>86079</v>
      </c>
      <c r="N13245" t="s">
        <v>208</v>
      </c>
      <c r="O13245" t="s">
        <v>476</v>
      </c>
      <c r="P13245" t="s">
        <v>476</v>
      </c>
    </row>
    <row r="13246" spans="1:16">
      <c r="A13246" s="484" t="s">
        <v>70063</v>
      </c>
      <c r="B13246" s="485" t="s">
        <v>70062</v>
      </c>
      <c r="C13246" t="s">
        <v>70061</v>
      </c>
      <c r="D13246" t="s">
        <v>70060</v>
      </c>
      <c r="E13246" t="str">
        <f t="shared" si="206"/>
        <v>619607 - FORMATION EDUCATION NUTRITION</v>
      </c>
      <c r="F13246" t="s">
        <v>15920</v>
      </c>
      <c r="G13246" t="s">
        <v>70059</v>
      </c>
      <c r="I13246" t="s">
        <v>70058</v>
      </c>
      <c r="J13246" t="s">
        <v>70057</v>
      </c>
      <c r="K13246" t="s">
        <v>208</v>
      </c>
      <c r="L13246" t="s">
        <v>70056</v>
      </c>
      <c r="N13246" t="s">
        <v>208</v>
      </c>
      <c r="O13246" t="s">
        <v>476</v>
      </c>
      <c r="P13246" t="s">
        <v>476</v>
      </c>
    </row>
    <row r="13247" spans="1:16">
      <c r="A13247" s="484" t="s">
        <v>112015</v>
      </c>
      <c r="B13247" s="485" t="s">
        <v>112014</v>
      </c>
      <c r="C13247" t="s">
        <v>112013</v>
      </c>
      <c r="D13247" t="s">
        <v>112012</v>
      </c>
      <c r="E13247" t="str">
        <f t="shared" si="206"/>
        <v>524098 - BROCQ AURELIA</v>
      </c>
      <c r="F13247" t="s">
        <v>3834</v>
      </c>
      <c r="G13247" t="s">
        <v>112011</v>
      </c>
      <c r="I13247" t="s">
        <v>25321</v>
      </c>
      <c r="J13247" t="s">
        <v>112010</v>
      </c>
      <c r="K13247" t="s">
        <v>208</v>
      </c>
      <c r="L13247" t="s">
        <v>112009</v>
      </c>
      <c r="N13247" t="s">
        <v>208</v>
      </c>
      <c r="O13247" t="s">
        <v>476</v>
      </c>
      <c r="P13247" t="s">
        <v>476</v>
      </c>
    </row>
    <row r="13248" spans="1:16">
      <c r="A13248" s="484" t="s">
        <v>69317</v>
      </c>
      <c r="B13248" s="485" t="s">
        <v>69316</v>
      </c>
      <c r="C13248" t="s">
        <v>69315</v>
      </c>
      <c r="D13248" t="s">
        <v>69315</v>
      </c>
      <c r="E13248" t="str">
        <f t="shared" si="206"/>
        <v>464247 - FORMAVISION AUTISME</v>
      </c>
      <c r="F13248" t="s">
        <v>7936</v>
      </c>
      <c r="G13248" t="s">
        <v>69314</v>
      </c>
      <c r="H13248" t="s">
        <v>69313</v>
      </c>
      <c r="I13248" t="s">
        <v>69312</v>
      </c>
      <c r="J13248" t="s">
        <v>69311</v>
      </c>
      <c r="K13248" t="s">
        <v>69310</v>
      </c>
      <c r="L13248" t="s">
        <v>69309</v>
      </c>
      <c r="N13248" t="s">
        <v>208</v>
      </c>
      <c r="O13248" t="s">
        <v>476</v>
      </c>
      <c r="P13248" t="s">
        <v>476</v>
      </c>
    </row>
    <row r="13249" spans="1:16">
      <c r="A13249" s="484" t="s">
        <v>19176</v>
      </c>
      <c r="B13249" s="485" t="s">
        <v>19175</v>
      </c>
      <c r="C13249" t="s">
        <v>19174</v>
      </c>
      <c r="D13249" t="s">
        <v>19173</v>
      </c>
      <c r="E13249" t="str">
        <f t="shared" si="206"/>
        <v>573760 - SCHIPMAN FORMATION ORCHIES</v>
      </c>
      <c r="F13249" t="s">
        <v>1077</v>
      </c>
      <c r="G13249" t="s">
        <v>19172</v>
      </c>
      <c r="I13249" t="s">
        <v>19171</v>
      </c>
      <c r="J13249" t="s">
        <v>19170</v>
      </c>
      <c r="K13249" t="s">
        <v>208</v>
      </c>
      <c r="L13249" t="s">
        <v>19169</v>
      </c>
      <c r="N13249" t="s">
        <v>208</v>
      </c>
      <c r="O13249" t="s">
        <v>476</v>
      </c>
      <c r="P13249" t="s">
        <v>476</v>
      </c>
    </row>
    <row r="13250" spans="1:16">
      <c r="A13250" s="484" t="s">
        <v>62997</v>
      </c>
      <c r="B13250" s="485" t="s">
        <v>62996</v>
      </c>
      <c r="C13250" t="s">
        <v>62995</v>
      </c>
      <c r="D13250" t="s">
        <v>62995</v>
      </c>
      <c r="E13250" t="str">
        <f t="shared" ref="E13250:E13313" si="207">_xlfn.CONCAT(L13250," - ",D13250)</f>
        <v>485494 - GUEVEL NATHALIE</v>
      </c>
      <c r="F13250" t="s">
        <v>8736</v>
      </c>
      <c r="G13250" t="s">
        <v>62994</v>
      </c>
      <c r="I13250" t="s">
        <v>24044</v>
      </c>
      <c r="J13250" t="s">
        <v>62993</v>
      </c>
      <c r="K13250" t="s">
        <v>208</v>
      </c>
      <c r="L13250" t="s">
        <v>62992</v>
      </c>
      <c r="N13250" t="s">
        <v>208</v>
      </c>
      <c r="O13250" t="s">
        <v>476</v>
      </c>
      <c r="P13250" t="s">
        <v>476</v>
      </c>
    </row>
    <row r="13251" spans="1:16">
      <c r="A13251" s="484" t="s">
        <v>65724</v>
      </c>
      <c r="B13251" s="485" t="s">
        <v>65723</v>
      </c>
      <c r="C13251" t="s">
        <v>65722</v>
      </c>
      <c r="D13251" t="s">
        <v>65722</v>
      </c>
      <c r="E13251" t="str">
        <f t="shared" si="207"/>
        <v>513556 - GRADLON - AUTO ECOLE BERNARD</v>
      </c>
      <c r="F13251" t="s">
        <v>65721</v>
      </c>
      <c r="G13251" t="s">
        <v>65720</v>
      </c>
      <c r="I13251" t="s">
        <v>65719</v>
      </c>
      <c r="J13251" t="s">
        <v>65718</v>
      </c>
      <c r="K13251" t="s">
        <v>208</v>
      </c>
      <c r="L13251" t="s">
        <v>65717</v>
      </c>
      <c r="N13251" t="s">
        <v>208</v>
      </c>
      <c r="O13251" t="s">
        <v>476</v>
      </c>
      <c r="P13251" t="s">
        <v>476</v>
      </c>
    </row>
    <row r="13252" spans="1:16">
      <c r="A13252" s="484" t="s">
        <v>71041</v>
      </c>
      <c r="B13252" s="485" t="s">
        <v>71040</v>
      </c>
      <c r="C13252" t="s">
        <v>71039</v>
      </c>
      <c r="D13252" t="s">
        <v>71039</v>
      </c>
      <c r="E13252" t="str">
        <f t="shared" si="207"/>
        <v>501207 - FORMACO</v>
      </c>
      <c r="F13252" t="s">
        <v>1554</v>
      </c>
      <c r="G13252" t="s">
        <v>71038</v>
      </c>
      <c r="I13252" t="s">
        <v>603</v>
      </c>
      <c r="J13252" t="s">
        <v>71037</v>
      </c>
      <c r="K13252" t="s">
        <v>71036</v>
      </c>
      <c r="L13252" t="s">
        <v>71035</v>
      </c>
      <c r="N13252" t="s">
        <v>208</v>
      </c>
      <c r="O13252" t="s">
        <v>476</v>
      </c>
      <c r="P13252" t="s">
        <v>476</v>
      </c>
    </row>
    <row r="13253" spans="1:16">
      <c r="A13253" s="484" t="s">
        <v>20651</v>
      </c>
      <c r="B13253" s="485" t="s">
        <v>20650</v>
      </c>
      <c r="C13253" t="s">
        <v>20649</v>
      </c>
      <c r="D13253" t="s">
        <v>20648</v>
      </c>
      <c r="E13253" t="str">
        <f t="shared" si="207"/>
        <v>685550 - SAINT MARTIN CLAUDINE</v>
      </c>
      <c r="F13253" t="s">
        <v>1124</v>
      </c>
      <c r="G13253" t="s">
        <v>20647</v>
      </c>
      <c r="I13253" t="s">
        <v>9102</v>
      </c>
      <c r="J13253" t="s">
        <v>20646</v>
      </c>
      <c r="K13253" t="s">
        <v>208</v>
      </c>
      <c r="L13253" t="s">
        <v>20645</v>
      </c>
      <c r="N13253" t="s">
        <v>208</v>
      </c>
      <c r="O13253" t="s">
        <v>476</v>
      </c>
      <c r="P13253" t="s">
        <v>476</v>
      </c>
    </row>
    <row r="13254" spans="1:16">
      <c r="A13254" s="484" t="s">
        <v>77316</v>
      </c>
      <c r="B13254" s="485" t="s">
        <v>77315</v>
      </c>
      <c r="C13254" t="s">
        <v>77314</v>
      </c>
      <c r="D13254" t="s">
        <v>77314</v>
      </c>
      <c r="E13254" t="str">
        <f t="shared" si="207"/>
        <v>531303 - ETE FORMATION</v>
      </c>
      <c r="F13254" t="s">
        <v>28517</v>
      </c>
      <c r="G13254" t="s">
        <v>77313</v>
      </c>
      <c r="I13254" t="s">
        <v>3929</v>
      </c>
      <c r="J13254" t="s">
        <v>77312</v>
      </c>
      <c r="K13254" t="s">
        <v>208</v>
      </c>
      <c r="L13254" t="s">
        <v>77311</v>
      </c>
      <c r="N13254" t="s">
        <v>208</v>
      </c>
      <c r="O13254" t="s">
        <v>476</v>
      </c>
      <c r="P13254" t="s">
        <v>476</v>
      </c>
    </row>
    <row r="13255" spans="1:16">
      <c r="A13255" s="484" t="s">
        <v>113261</v>
      </c>
      <c r="B13255" s="485" t="s">
        <v>113260</v>
      </c>
      <c r="C13255" t="s">
        <v>113259</v>
      </c>
      <c r="D13255" t="s">
        <v>113258</v>
      </c>
      <c r="E13255" t="str">
        <f t="shared" si="207"/>
        <v>527063 - BL FORMATION PIGIER  TROYES</v>
      </c>
      <c r="F13255" t="s">
        <v>2361</v>
      </c>
      <c r="G13255" t="s">
        <v>113257</v>
      </c>
      <c r="I13255" t="s">
        <v>1312</v>
      </c>
      <c r="J13255" t="s">
        <v>113256</v>
      </c>
      <c r="K13255" t="s">
        <v>208</v>
      </c>
      <c r="L13255" t="s">
        <v>113255</v>
      </c>
      <c r="N13255" t="s">
        <v>208</v>
      </c>
      <c r="O13255" t="s">
        <v>476</v>
      </c>
      <c r="P13255" t="s">
        <v>476</v>
      </c>
    </row>
    <row r="13256" spans="1:16">
      <c r="A13256" s="484" t="s">
        <v>134509</v>
      </c>
      <c r="B13256" s="485" t="s">
        <v>134508</v>
      </c>
      <c r="C13256" t="s">
        <v>134507</v>
      </c>
      <c r="D13256" t="s">
        <v>134507</v>
      </c>
      <c r="E13256" t="str">
        <f t="shared" si="207"/>
        <v>502972 - ADEQUATION SANTE</v>
      </c>
      <c r="F13256" t="s">
        <v>6968</v>
      </c>
      <c r="G13256" t="s">
        <v>134506</v>
      </c>
      <c r="I13256" t="s">
        <v>12161</v>
      </c>
      <c r="J13256" t="s">
        <v>134505</v>
      </c>
      <c r="K13256" t="s">
        <v>134504</v>
      </c>
      <c r="L13256" t="s">
        <v>134503</v>
      </c>
      <c r="N13256" t="s">
        <v>208</v>
      </c>
      <c r="O13256" t="s">
        <v>476</v>
      </c>
      <c r="P13256" t="s">
        <v>476</v>
      </c>
    </row>
    <row r="13257" spans="1:16">
      <c r="A13257" s="484" t="s">
        <v>27919</v>
      </c>
      <c r="B13257" s="485" t="s">
        <v>27918</v>
      </c>
      <c r="C13257" t="s">
        <v>27917</v>
      </c>
      <c r="D13257" t="s">
        <v>27917</v>
      </c>
      <c r="E13257" t="str">
        <f t="shared" si="207"/>
        <v>593862 - PILGRIM CONSEIL</v>
      </c>
      <c r="F13257" t="s">
        <v>27916</v>
      </c>
      <c r="G13257" t="s">
        <v>27915</v>
      </c>
      <c r="I13257" t="s">
        <v>1647</v>
      </c>
      <c r="J13257" t="s">
        <v>27914</v>
      </c>
      <c r="K13257" t="s">
        <v>208</v>
      </c>
      <c r="L13257" t="s">
        <v>27913</v>
      </c>
      <c r="N13257" t="s">
        <v>208</v>
      </c>
      <c r="O13257" t="s">
        <v>476</v>
      </c>
      <c r="P13257" t="s">
        <v>476</v>
      </c>
    </row>
    <row r="13258" spans="1:16">
      <c r="A13258" s="484" t="s">
        <v>61709</v>
      </c>
      <c r="B13258" s="485" t="s">
        <v>61708</v>
      </c>
      <c r="C13258" t="s">
        <v>61707</v>
      </c>
      <c r="D13258" t="s">
        <v>61707</v>
      </c>
      <c r="E13258" t="str">
        <f t="shared" si="207"/>
        <v>520706 - HERACLES</v>
      </c>
      <c r="F13258" t="s">
        <v>4152</v>
      </c>
      <c r="G13258" t="s">
        <v>61706</v>
      </c>
      <c r="H13258" t="s">
        <v>61705</v>
      </c>
      <c r="I13258" t="s">
        <v>1757</v>
      </c>
      <c r="J13258" t="s">
        <v>61704</v>
      </c>
      <c r="K13258" t="s">
        <v>61703</v>
      </c>
      <c r="L13258" t="s">
        <v>61702</v>
      </c>
      <c r="N13258" t="s">
        <v>208</v>
      </c>
      <c r="O13258" t="s">
        <v>476</v>
      </c>
      <c r="P13258" t="s">
        <v>476</v>
      </c>
    </row>
    <row r="13259" spans="1:16">
      <c r="A13259" s="484" t="s">
        <v>28699</v>
      </c>
      <c r="B13259" s="485" t="s">
        <v>28698</v>
      </c>
      <c r="C13259" t="s">
        <v>28697</v>
      </c>
      <c r="D13259" t="s">
        <v>28697</v>
      </c>
      <c r="E13259" t="str">
        <f t="shared" si="207"/>
        <v>609559 - PERFORME</v>
      </c>
      <c r="F13259" t="s">
        <v>28696</v>
      </c>
      <c r="G13259" t="s">
        <v>28695</v>
      </c>
      <c r="I13259" t="s">
        <v>28694</v>
      </c>
      <c r="J13259" t="s">
        <v>28693</v>
      </c>
      <c r="K13259" t="s">
        <v>208</v>
      </c>
      <c r="L13259" t="s">
        <v>28692</v>
      </c>
      <c r="N13259" t="s">
        <v>208</v>
      </c>
      <c r="O13259" t="s">
        <v>476</v>
      </c>
      <c r="P13259" t="s">
        <v>476</v>
      </c>
    </row>
    <row r="13260" spans="1:16">
      <c r="A13260" s="484" t="s">
        <v>44518</v>
      </c>
      <c r="B13260" s="485" t="s">
        <v>44517</v>
      </c>
      <c r="C13260" t="s">
        <v>44516</v>
      </c>
      <c r="D13260" t="s">
        <v>44515</v>
      </c>
      <c r="E13260" t="str">
        <f t="shared" si="207"/>
        <v>667043 - LBD</v>
      </c>
      <c r="F13260" t="s">
        <v>15990</v>
      </c>
      <c r="G13260" t="s">
        <v>44514</v>
      </c>
      <c r="I13260" t="s">
        <v>10759</v>
      </c>
      <c r="K13260" t="s">
        <v>208</v>
      </c>
      <c r="L13260" t="s">
        <v>44513</v>
      </c>
      <c r="N13260" t="s">
        <v>208</v>
      </c>
      <c r="O13260" t="s">
        <v>476</v>
      </c>
      <c r="P13260" t="s">
        <v>476</v>
      </c>
    </row>
    <row r="13261" spans="1:16">
      <c r="A13261" s="484" t="s">
        <v>4425</v>
      </c>
      <c r="B13261" s="485" t="s">
        <v>4424</v>
      </c>
      <c r="C13261" t="s">
        <v>4423</v>
      </c>
      <c r="D13261" t="s">
        <v>4423</v>
      </c>
      <c r="E13261" t="str">
        <f t="shared" si="207"/>
        <v>463528 - VANDA FORMATION</v>
      </c>
      <c r="F13261" t="s">
        <v>2651</v>
      </c>
      <c r="G13261" t="s">
        <v>4422</v>
      </c>
      <c r="I13261" t="s">
        <v>4421</v>
      </c>
      <c r="J13261" t="s">
        <v>4420</v>
      </c>
      <c r="K13261" t="s">
        <v>208</v>
      </c>
      <c r="L13261" t="s">
        <v>4419</v>
      </c>
      <c r="N13261" t="s">
        <v>208</v>
      </c>
      <c r="O13261" t="s">
        <v>476</v>
      </c>
      <c r="P13261" t="s">
        <v>476</v>
      </c>
    </row>
    <row r="13262" spans="1:16">
      <c r="A13262" s="484" t="s">
        <v>25213</v>
      </c>
      <c r="B13262" s="485" t="s">
        <v>25212</v>
      </c>
      <c r="C13262" t="s">
        <v>25211</v>
      </c>
      <c r="D13262" t="s">
        <v>25211</v>
      </c>
      <c r="E13262" t="str">
        <f t="shared" si="207"/>
        <v>671496 - PROPULS FORMATION</v>
      </c>
      <c r="F13262" t="s">
        <v>2884</v>
      </c>
      <c r="G13262" t="s">
        <v>25210</v>
      </c>
      <c r="I13262" t="s">
        <v>25209</v>
      </c>
      <c r="J13262" t="s">
        <v>25208</v>
      </c>
      <c r="K13262" t="s">
        <v>208</v>
      </c>
      <c r="L13262" t="s">
        <v>25207</v>
      </c>
      <c r="N13262" t="s">
        <v>208</v>
      </c>
      <c r="O13262" t="s">
        <v>476</v>
      </c>
      <c r="P13262" t="s">
        <v>476</v>
      </c>
    </row>
    <row r="13263" spans="1:16">
      <c r="A13263" s="484" t="s">
        <v>62844</v>
      </c>
      <c r="B13263" s="485" t="s">
        <v>62843</v>
      </c>
      <c r="C13263" t="s">
        <v>62842</v>
      </c>
      <c r="D13263" t="s">
        <v>62842</v>
      </c>
      <c r="E13263" t="str">
        <f t="shared" si="207"/>
        <v>674047 - GUIRRIEC MAGALI</v>
      </c>
      <c r="G13263" t="s">
        <v>62841</v>
      </c>
      <c r="I13263" t="s">
        <v>62840</v>
      </c>
      <c r="K13263" t="s">
        <v>208</v>
      </c>
      <c r="L13263" t="s">
        <v>62839</v>
      </c>
      <c r="N13263" t="s">
        <v>208</v>
      </c>
      <c r="O13263" t="s">
        <v>476</v>
      </c>
      <c r="P13263" t="s">
        <v>476</v>
      </c>
    </row>
    <row r="13264" spans="1:16">
      <c r="A13264" s="484" t="s">
        <v>10415</v>
      </c>
      <c r="B13264" s="485" t="s">
        <v>10414</v>
      </c>
      <c r="C13264" t="s">
        <v>10413</v>
      </c>
      <c r="D13264" t="s">
        <v>10413</v>
      </c>
      <c r="E13264" t="str">
        <f t="shared" si="207"/>
        <v>580326 - THE BOSON PROJECT</v>
      </c>
      <c r="F13264" t="s">
        <v>3498</v>
      </c>
      <c r="G13264" t="s">
        <v>10412</v>
      </c>
      <c r="I13264" t="s">
        <v>626</v>
      </c>
      <c r="K13264" t="s">
        <v>208</v>
      </c>
      <c r="L13264" t="s">
        <v>10411</v>
      </c>
      <c r="N13264" t="s">
        <v>208</v>
      </c>
      <c r="O13264" t="s">
        <v>476</v>
      </c>
      <c r="P13264" t="s">
        <v>476</v>
      </c>
    </row>
    <row r="13265" spans="1:16">
      <c r="A13265" s="484" t="s">
        <v>33090</v>
      </c>
      <c r="B13265" s="485" t="s">
        <v>33089</v>
      </c>
      <c r="C13265" t="s">
        <v>33088</v>
      </c>
      <c r="D13265" t="s">
        <v>33088</v>
      </c>
      <c r="E13265" t="str">
        <f t="shared" si="207"/>
        <v>592389 - NORMANDIE PREVENTION</v>
      </c>
      <c r="F13265" t="s">
        <v>1528</v>
      </c>
      <c r="G13265" t="s">
        <v>33087</v>
      </c>
      <c r="I13265" t="s">
        <v>1656</v>
      </c>
      <c r="J13265" t="s">
        <v>33086</v>
      </c>
      <c r="K13265" t="s">
        <v>208</v>
      </c>
      <c r="L13265" t="s">
        <v>33085</v>
      </c>
      <c r="N13265" t="s">
        <v>208</v>
      </c>
      <c r="O13265" t="s">
        <v>476</v>
      </c>
      <c r="P13265" t="s">
        <v>476</v>
      </c>
    </row>
    <row r="13266" spans="1:16">
      <c r="A13266" s="484" t="s">
        <v>2528</v>
      </c>
      <c r="B13266" s="485" t="s">
        <v>2527</v>
      </c>
      <c r="C13266" t="s">
        <v>2526</v>
      </c>
      <c r="D13266" t="s">
        <v>2525</v>
      </c>
      <c r="E13266" t="str">
        <f t="shared" si="207"/>
        <v>603569 - WEL COM-HOM</v>
      </c>
      <c r="F13266" t="s">
        <v>2524</v>
      </c>
      <c r="G13266" t="s">
        <v>2523</v>
      </c>
      <c r="I13266" t="s">
        <v>2522</v>
      </c>
      <c r="J13266" t="s">
        <v>2521</v>
      </c>
      <c r="K13266" t="s">
        <v>208</v>
      </c>
      <c r="L13266" t="s">
        <v>2520</v>
      </c>
      <c r="N13266" t="s">
        <v>208</v>
      </c>
      <c r="O13266" t="s">
        <v>476</v>
      </c>
      <c r="P13266" t="s">
        <v>476</v>
      </c>
    </row>
    <row r="13267" spans="1:16">
      <c r="A13267" s="484" t="s">
        <v>21305</v>
      </c>
      <c r="B13267" s="485" t="s">
        <v>21304</v>
      </c>
      <c r="C13267" t="s">
        <v>21303</v>
      </c>
      <c r="D13267" t="s">
        <v>21303</v>
      </c>
      <c r="E13267" t="str">
        <f t="shared" si="207"/>
        <v>510725 - ROTTEMENT PATRICIA</v>
      </c>
      <c r="F13267" t="s">
        <v>707</v>
      </c>
      <c r="G13267" t="s">
        <v>21302</v>
      </c>
      <c r="I13267" t="s">
        <v>21301</v>
      </c>
      <c r="J13267" t="s">
        <v>21300</v>
      </c>
      <c r="K13267" t="s">
        <v>208</v>
      </c>
      <c r="L13267" t="s">
        <v>21299</v>
      </c>
      <c r="N13267" t="s">
        <v>208</v>
      </c>
      <c r="O13267" t="s">
        <v>476</v>
      </c>
      <c r="P13267" t="s">
        <v>476</v>
      </c>
    </row>
    <row r="13268" spans="1:16">
      <c r="A13268" s="484" t="s">
        <v>65866</v>
      </c>
      <c r="B13268" s="485" t="s">
        <v>65865</v>
      </c>
      <c r="C13268" t="s">
        <v>65864</v>
      </c>
      <c r="D13268" t="s">
        <v>65864</v>
      </c>
      <c r="E13268" t="str">
        <f t="shared" si="207"/>
        <v>641923 - GOURJON SANDRA</v>
      </c>
      <c r="F13268" t="s">
        <v>5081</v>
      </c>
      <c r="G13268" t="s">
        <v>65863</v>
      </c>
      <c r="I13268" t="s">
        <v>38390</v>
      </c>
      <c r="J13268" t="s">
        <v>65862</v>
      </c>
      <c r="K13268" t="s">
        <v>208</v>
      </c>
      <c r="L13268" t="s">
        <v>65861</v>
      </c>
      <c r="N13268" t="s">
        <v>208</v>
      </c>
      <c r="O13268" t="s">
        <v>476</v>
      </c>
      <c r="P13268" t="s">
        <v>476</v>
      </c>
    </row>
    <row r="13269" spans="1:16">
      <c r="A13269" s="484" t="s">
        <v>59162</v>
      </c>
      <c r="B13269" s="485" t="s">
        <v>59161</v>
      </c>
      <c r="C13269" t="s">
        <v>59160</v>
      </c>
      <c r="D13269" t="s">
        <v>54372</v>
      </c>
      <c r="E13269" t="str">
        <f t="shared" si="207"/>
        <v>485779 - IFM</v>
      </c>
      <c r="F13269" t="s">
        <v>2211</v>
      </c>
      <c r="G13269" t="s">
        <v>59159</v>
      </c>
      <c r="I13269" t="s">
        <v>4703</v>
      </c>
      <c r="J13269" t="s">
        <v>59158</v>
      </c>
      <c r="K13269" t="s">
        <v>208</v>
      </c>
      <c r="L13269" t="s">
        <v>59157</v>
      </c>
      <c r="N13269" t="s">
        <v>208</v>
      </c>
      <c r="O13269" t="s">
        <v>476</v>
      </c>
      <c r="P13269" t="s">
        <v>476</v>
      </c>
    </row>
    <row r="13270" spans="1:16">
      <c r="A13270" s="484" t="s">
        <v>33226</v>
      </c>
      <c r="B13270" s="485" t="s">
        <v>33225</v>
      </c>
      <c r="C13270" t="s">
        <v>33224</v>
      </c>
      <c r="D13270" t="s">
        <v>33223</v>
      </c>
      <c r="E13270" t="str">
        <f t="shared" si="207"/>
        <v>609924 - NO LIMITS LYON</v>
      </c>
      <c r="F13270" t="s">
        <v>33222</v>
      </c>
      <c r="G13270" t="s">
        <v>33221</v>
      </c>
      <c r="H13270" t="s">
        <v>33220</v>
      </c>
      <c r="I13270" t="s">
        <v>802</v>
      </c>
      <c r="J13270" t="s">
        <v>33219</v>
      </c>
      <c r="K13270" t="s">
        <v>208</v>
      </c>
      <c r="L13270" t="s">
        <v>33218</v>
      </c>
      <c r="N13270" t="s">
        <v>208</v>
      </c>
      <c r="O13270" t="s">
        <v>476</v>
      </c>
      <c r="P13270" t="s">
        <v>476</v>
      </c>
    </row>
    <row r="13271" spans="1:16">
      <c r="A13271" s="484" t="s">
        <v>59590</v>
      </c>
      <c r="B13271" s="485" t="s">
        <v>59589</v>
      </c>
      <c r="C13271" t="s">
        <v>59588</v>
      </c>
      <c r="D13271" t="s">
        <v>59587</v>
      </c>
      <c r="E13271" t="str">
        <f t="shared" si="207"/>
        <v>519662 - IDC FORMATION  ISSY LES MOULINEAUX</v>
      </c>
      <c r="F13271" t="s">
        <v>19081</v>
      </c>
      <c r="G13271" t="s">
        <v>59586</v>
      </c>
      <c r="I13271" t="s">
        <v>12601</v>
      </c>
      <c r="J13271" t="s">
        <v>59585</v>
      </c>
      <c r="K13271" t="s">
        <v>208</v>
      </c>
      <c r="L13271" t="s">
        <v>59584</v>
      </c>
      <c r="N13271" t="s">
        <v>208</v>
      </c>
      <c r="O13271" t="s">
        <v>476</v>
      </c>
      <c r="P13271" t="s">
        <v>476</v>
      </c>
    </row>
    <row r="13272" spans="1:16">
      <c r="A13272" s="484" t="s">
        <v>70774</v>
      </c>
      <c r="B13272" s="485" t="s">
        <v>70773</v>
      </c>
      <c r="C13272" t="s">
        <v>70772</v>
      </c>
      <c r="D13272" t="s">
        <v>70771</v>
      </c>
      <c r="E13272" t="str">
        <f t="shared" si="207"/>
        <v>619401 - FORMALTIC AIX EN PROVENCE</v>
      </c>
      <c r="F13272" t="s">
        <v>8543</v>
      </c>
      <c r="G13272" t="s">
        <v>70770</v>
      </c>
      <c r="I13272" t="s">
        <v>596</v>
      </c>
      <c r="J13272" t="s">
        <v>70769</v>
      </c>
      <c r="K13272" t="s">
        <v>208</v>
      </c>
      <c r="L13272" t="s">
        <v>70768</v>
      </c>
      <c r="N13272" t="s">
        <v>208</v>
      </c>
      <c r="O13272" t="s">
        <v>476</v>
      </c>
      <c r="P13272" t="s">
        <v>476</v>
      </c>
    </row>
    <row r="13273" spans="1:16">
      <c r="A13273" s="484" t="s">
        <v>59247</v>
      </c>
      <c r="B13273" s="485" t="s">
        <v>59246</v>
      </c>
      <c r="C13273" t="s">
        <v>59245</v>
      </c>
      <c r="D13273" t="s">
        <v>59245</v>
      </c>
      <c r="E13273" t="str">
        <f t="shared" si="207"/>
        <v>414463 - IFCA PYRENEES</v>
      </c>
      <c r="F13273" t="s">
        <v>3875</v>
      </c>
      <c r="G13273" t="s">
        <v>59244</v>
      </c>
      <c r="I13273" t="s">
        <v>59243</v>
      </c>
      <c r="J13273" t="s">
        <v>59242</v>
      </c>
      <c r="K13273" t="s">
        <v>59241</v>
      </c>
      <c r="L13273" t="s">
        <v>59240</v>
      </c>
      <c r="N13273" t="s">
        <v>208</v>
      </c>
      <c r="O13273" t="s">
        <v>476</v>
      </c>
      <c r="P13273" t="s">
        <v>476</v>
      </c>
    </row>
    <row r="13274" spans="1:16">
      <c r="A13274" s="484" t="s">
        <v>49570</v>
      </c>
      <c r="B13274" s="485" t="s">
        <v>49569</v>
      </c>
      <c r="C13274" t="s">
        <v>49568</v>
      </c>
      <c r="D13274" t="s">
        <v>49568</v>
      </c>
      <c r="E13274" t="str">
        <f t="shared" si="207"/>
        <v>550826 - JARY NADEGE</v>
      </c>
      <c r="F13274" t="s">
        <v>7596</v>
      </c>
      <c r="G13274" t="s">
        <v>49567</v>
      </c>
      <c r="I13274" t="s">
        <v>1501</v>
      </c>
      <c r="J13274" t="s">
        <v>49566</v>
      </c>
      <c r="K13274" t="s">
        <v>208</v>
      </c>
      <c r="L13274" t="s">
        <v>49565</v>
      </c>
      <c r="N13274" t="s">
        <v>208</v>
      </c>
      <c r="O13274" t="s">
        <v>476</v>
      </c>
      <c r="P13274" t="s">
        <v>476</v>
      </c>
    </row>
    <row r="13275" spans="1:16">
      <c r="A13275" s="484" t="s">
        <v>121243</v>
      </c>
      <c r="B13275" s="485" t="s">
        <v>121242</v>
      </c>
      <c r="C13275" t="s">
        <v>121241</v>
      </c>
      <c r="D13275" t="s">
        <v>121240</v>
      </c>
      <c r="E13275" t="str">
        <f t="shared" si="207"/>
        <v>488940 - AGREE</v>
      </c>
      <c r="F13275" t="s">
        <v>15784</v>
      </c>
      <c r="G13275" t="s">
        <v>121239</v>
      </c>
      <c r="H13275" t="s">
        <v>121238</v>
      </c>
      <c r="I13275" t="s">
        <v>121237</v>
      </c>
      <c r="K13275" t="s">
        <v>208</v>
      </c>
      <c r="L13275" t="s">
        <v>121236</v>
      </c>
      <c r="N13275" t="s">
        <v>208</v>
      </c>
      <c r="O13275" t="s">
        <v>476</v>
      </c>
      <c r="P13275" t="s">
        <v>476</v>
      </c>
    </row>
    <row r="13276" spans="1:16">
      <c r="A13276" s="484" t="s">
        <v>107941</v>
      </c>
      <c r="B13276" s="485" t="s">
        <v>107940</v>
      </c>
      <c r="C13276" t="s">
        <v>107939</v>
      </c>
      <c r="D13276" t="s">
        <v>107938</v>
      </c>
      <c r="E13276" t="str">
        <f t="shared" si="207"/>
        <v>666567 - CFNMNS</v>
      </c>
      <c r="F13276" t="s">
        <v>19736</v>
      </c>
      <c r="G13276" t="s">
        <v>107937</v>
      </c>
      <c r="I13276" t="s">
        <v>603</v>
      </c>
      <c r="J13276" t="s">
        <v>107936</v>
      </c>
      <c r="K13276" t="s">
        <v>208</v>
      </c>
      <c r="L13276" t="s">
        <v>107935</v>
      </c>
      <c r="N13276" t="s">
        <v>208</v>
      </c>
      <c r="O13276" t="s">
        <v>476</v>
      </c>
      <c r="P13276" t="s">
        <v>476</v>
      </c>
    </row>
    <row r="13277" spans="1:16">
      <c r="A13277" s="484" t="s">
        <v>113214</v>
      </c>
      <c r="B13277" s="485" t="s">
        <v>113213</v>
      </c>
      <c r="C13277" t="s">
        <v>113212</v>
      </c>
      <c r="D13277" t="s">
        <v>113211</v>
      </c>
      <c r="E13277" t="str">
        <f t="shared" si="207"/>
        <v>630070 - BLAYN MARIE CAROLINE</v>
      </c>
      <c r="F13277" t="s">
        <v>42921</v>
      </c>
      <c r="G13277" t="s">
        <v>113210</v>
      </c>
      <c r="H13277" t="s">
        <v>33629</v>
      </c>
      <c r="I13277" t="s">
        <v>2609</v>
      </c>
      <c r="J13277" t="s">
        <v>113209</v>
      </c>
      <c r="K13277" t="s">
        <v>208</v>
      </c>
      <c r="L13277" t="s">
        <v>113208</v>
      </c>
      <c r="N13277" t="s">
        <v>208</v>
      </c>
      <c r="O13277" t="s">
        <v>476</v>
      </c>
      <c r="P13277" t="s">
        <v>476</v>
      </c>
    </row>
    <row r="13278" spans="1:16">
      <c r="A13278" s="484" t="s">
        <v>11594</v>
      </c>
      <c r="B13278" s="485" t="s">
        <v>11593</v>
      </c>
      <c r="C13278" t="s">
        <v>11592</v>
      </c>
      <c r="D13278" t="s">
        <v>11592</v>
      </c>
      <c r="E13278" t="str">
        <f t="shared" si="207"/>
        <v>644365 - SYNPEAK</v>
      </c>
      <c r="F13278" t="s">
        <v>10036</v>
      </c>
      <c r="G13278" t="s">
        <v>11591</v>
      </c>
      <c r="H13278" t="s">
        <v>11590</v>
      </c>
      <c r="I13278" t="s">
        <v>11589</v>
      </c>
      <c r="J13278" t="s">
        <v>11588</v>
      </c>
      <c r="K13278" t="s">
        <v>208</v>
      </c>
      <c r="L13278" t="s">
        <v>11587</v>
      </c>
      <c r="N13278" t="s">
        <v>208</v>
      </c>
      <c r="O13278" t="s">
        <v>476</v>
      </c>
      <c r="P13278" t="s">
        <v>476</v>
      </c>
    </row>
    <row r="13279" spans="1:16">
      <c r="A13279" s="484" t="s">
        <v>128287</v>
      </c>
      <c r="B13279" s="485" t="s">
        <v>128286</v>
      </c>
      <c r="C13279" t="s">
        <v>128285</v>
      </c>
      <c r="D13279" t="s">
        <v>128285</v>
      </c>
      <c r="E13279" t="str">
        <f t="shared" si="207"/>
        <v>667833 - ANIMAFORM</v>
      </c>
      <c r="F13279" t="s">
        <v>2147</v>
      </c>
      <c r="G13279" t="s">
        <v>128284</v>
      </c>
      <c r="I13279" t="s">
        <v>626</v>
      </c>
      <c r="J13279" t="s">
        <v>128283</v>
      </c>
      <c r="K13279" t="s">
        <v>208</v>
      </c>
      <c r="L13279" t="s">
        <v>128282</v>
      </c>
      <c r="N13279" t="s">
        <v>208</v>
      </c>
      <c r="O13279" t="s">
        <v>476</v>
      </c>
      <c r="P13279" t="s">
        <v>476</v>
      </c>
    </row>
    <row r="13280" spans="1:16">
      <c r="A13280" s="484" t="s">
        <v>66926</v>
      </c>
      <c r="B13280" s="485" t="s">
        <v>66925</v>
      </c>
      <c r="C13280" t="s">
        <v>66924</v>
      </c>
      <c r="D13280" t="s">
        <v>66924</v>
      </c>
      <c r="E13280" t="str">
        <f t="shared" si="207"/>
        <v>464387 - GFP</v>
      </c>
      <c r="F13280" t="s">
        <v>1328</v>
      </c>
      <c r="G13280" t="s">
        <v>66923</v>
      </c>
      <c r="H13280" t="s">
        <v>66922</v>
      </c>
      <c r="I13280" t="s">
        <v>2739</v>
      </c>
      <c r="J13280" t="s">
        <v>66921</v>
      </c>
      <c r="K13280" t="s">
        <v>208</v>
      </c>
      <c r="L13280" t="s">
        <v>66920</v>
      </c>
      <c r="N13280" t="s">
        <v>208</v>
      </c>
      <c r="O13280" t="s">
        <v>476</v>
      </c>
      <c r="P13280" t="s">
        <v>476</v>
      </c>
    </row>
    <row r="13281" spans="1:16">
      <c r="A13281" s="484" t="s">
        <v>36762</v>
      </c>
      <c r="B13281" s="485" t="s">
        <v>36761</v>
      </c>
      <c r="C13281" t="s">
        <v>36760</v>
      </c>
      <c r="D13281" t="s">
        <v>36760</v>
      </c>
      <c r="E13281" t="str">
        <f t="shared" si="207"/>
        <v>536751 - MERIEUX UNIVERSITE</v>
      </c>
      <c r="F13281" t="s">
        <v>14269</v>
      </c>
      <c r="G13281" t="s">
        <v>36759</v>
      </c>
      <c r="H13281" t="s">
        <v>36758</v>
      </c>
      <c r="I13281" t="s">
        <v>1376</v>
      </c>
      <c r="J13281" t="s">
        <v>36757</v>
      </c>
      <c r="K13281" t="s">
        <v>36756</v>
      </c>
      <c r="L13281" t="s">
        <v>36755</v>
      </c>
      <c r="N13281" t="s">
        <v>208</v>
      </c>
      <c r="O13281" t="s">
        <v>476</v>
      </c>
      <c r="P13281" t="s">
        <v>476</v>
      </c>
    </row>
    <row r="13282" spans="1:16">
      <c r="A13282" s="484" t="s">
        <v>63205</v>
      </c>
      <c r="B13282" s="485" t="s">
        <v>63204</v>
      </c>
      <c r="C13282" t="s">
        <v>63203</v>
      </c>
      <c r="D13282" t="s">
        <v>63202</v>
      </c>
      <c r="E13282" t="str">
        <f t="shared" si="207"/>
        <v>639217 - GERIFAP</v>
      </c>
      <c r="F13282" t="s">
        <v>12922</v>
      </c>
      <c r="G13282" t="s">
        <v>63201</v>
      </c>
      <c r="I13282" t="s">
        <v>23871</v>
      </c>
      <c r="J13282" t="s">
        <v>63200</v>
      </c>
      <c r="K13282" t="s">
        <v>208</v>
      </c>
      <c r="L13282" t="s">
        <v>63199</v>
      </c>
      <c r="N13282" t="s">
        <v>208</v>
      </c>
      <c r="O13282" t="s">
        <v>476</v>
      </c>
      <c r="P13282" t="s">
        <v>476</v>
      </c>
    </row>
    <row r="13283" spans="1:16">
      <c r="A13283" s="484" t="s">
        <v>38802</v>
      </c>
      <c r="B13283" s="485" t="s">
        <v>38801</v>
      </c>
      <c r="C13283" t="s">
        <v>38800</v>
      </c>
      <c r="D13283" t="s">
        <v>38800</v>
      </c>
      <c r="E13283" t="str">
        <f t="shared" si="207"/>
        <v>455532 - MAITRISEO</v>
      </c>
      <c r="F13283" t="s">
        <v>38799</v>
      </c>
      <c r="G13283" t="s">
        <v>38798</v>
      </c>
      <c r="I13283" t="s">
        <v>38797</v>
      </c>
      <c r="J13283" t="s">
        <v>38796</v>
      </c>
      <c r="K13283" t="s">
        <v>208</v>
      </c>
      <c r="L13283" t="s">
        <v>38795</v>
      </c>
      <c r="N13283" t="s">
        <v>208</v>
      </c>
      <c r="O13283" t="s">
        <v>476</v>
      </c>
      <c r="P13283" t="s">
        <v>476</v>
      </c>
    </row>
    <row r="13284" spans="1:16">
      <c r="A13284" s="484" t="s">
        <v>68123</v>
      </c>
      <c r="B13284" s="485" t="s">
        <v>68122</v>
      </c>
      <c r="C13284" t="s">
        <v>68121</v>
      </c>
      <c r="D13284" t="s">
        <v>68121</v>
      </c>
      <c r="E13284" t="str">
        <f t="shared" si="207"/>
        <v>582839 - FSCR - TAF INSERTION</v>
      </c>
      <c r="F13284" t="s">
        <v>68120</v>
      </c>
      <c r="G13284" t="s">
        <v>68119</v>
      </c>
      <c r="I13284" t="s">
        <v>8562</v>
      </c>
      <c r="J13284" t="s">
        <v>68118</v>
      </c>
      <c r="K13284" t="s">
        <v>208</v>
      </c>
      <c r="L13284" t="s">
        <v>68117</v>
      </c>
      <c r="N13284" t="s">
        <v>208</v>
      </c>
      <c r="O13284" t="s">
        <v>476</v>
      </c>
      <c r="P13284" t="s">
        <v>476</v>
      </c>
    </row>
    <row r="13285" spans="1:16">
      <c r="A13285" s="484" t="s">
        <v>127021</v>
      </c>
      <c r="B13285" s="485" t="s">
        <v>127020</v>
      </c>
      <c r="C13285" t="s">
        <v>127019</v>
      </c>
      <c r="D13285" t="s">
        <v>127019</v>
      </c>
      <c r="E13285" t="str">
        <f t="shared" si="207"/>
        <v>648115 - ARISTEE</v>
      </c>
      <c r="F13285" t="s">
        <v>21089</v>
      </c>
      <c r="G13285" t="s">
        <v>127018</v>
      </c>
      <c r="H13285" t="s">
        <v>127017</v>
      </c>
      <c r="I13285" t="s">
        <v>3322</v>
      </c>
      <c r="J13285" t="s">
        <v>127016</v>
      </c>
      <c r="K13285" t="s">
        <v>208</v>
      </c>
      <c r="L13285" t="s">
        <v>127015</v>
      </c>
      <c r="N13285" t="s">
        <v>208</v>
      </c>
      <c r="O13285" t="s">
        <v>476</v>
      </c>
      <c r="P13285" t="s">
        <v>476</v>
      </c>
    </row>
    <row r="13286" spans="1:16">
      <c r="A13286" s="484" t="s">
        <v>82740</v>
      </c>
      <c r="B13286" s="485" t="s">
        <v>82739</v>
      </c>
      <c r="C13286" t="s">
        <v>82738</v>
      </c>
      <c r="D13286" t="s">
        <v>82738</v>
      </c>
      <c r="E13286" t="str">
        <f t="shared" si="207"/>
        <v>545934 - ECOLE 2000</v>
      </c>
      <c r="F13286" t="s">
        <v>1077</v>
      </c>
      <c r="G13286" t="s">
        <v>82737</v>
      </c>
      <c r="I13286" t="s">
        <v>2317</v>
      </c>
      <c r="J13286" t="s">
        <v>82736</v>
      </c>
      <c r="K13286" t="s">
        <v>208</v>
      </c>
      <c r="L13286" t="s">
        <v>82735</v>
      </c>
      <c r="N13286" t="s">
        <v>208</v>
      </c>
      <c r="O13286" t="s">
        <v>476</v>
      </c>
      <c r="P13286" t="s">
        <v>476</v>
      </c>
    </row>
    <row r="13287" spans="1:16">
      <c r="A13287" s="484" t="s">
        <v>56816</v>
      </c>
      <c r="B13287" s="485" t="s">
        <v>56815</v>
      </c>
      <c r="C13287" t="s">
        <v>56814</v>
      </c>
      <c r="D13287" t="s">
        <v>56813</v>
      </c>
      <c r="E13287" t="str">
        <f t="shared" si="207"/>
        <v>605979 - IDAA PARIS</v>
      </c>
      <c r="F13287" t="s">
        <v>1528</v>
      </c>
      <c r="G13287" t="s">
        <v>56812</v>
      </c>
      <c r="I13287" t="s">
        <v>626</v>
      </c>
      <c r="J13287" t="s">
        <v>56811</v>
      </c>
      <c r="K13287" t="s">
        <v>208</v>
      </c>
      <c r="L13287" t="s">
        <v>56810</v>
      </c>
      <c r="N13287" t="s">
        <v>208</v>
      </c>
      <c r="O13287" t="s">
        <v>476</v>
      </c>
      <c r="P13287" t="s">
        <v>476</v>
      </c>
    </row>
    <row r="13288" spans="1:16">
      <c r="A13288" s="484" t="s">
        <v>23203</v>
      </c>
      <c r="B13288" s="485" t="s">
        <v>23202</v>
      </c>
      <c r="C13288" t="s">
        <v>23201</v>
      </c>
      <c r="D13288" t="s">
        <v>23201</v>
      </c>
      <c r="E13288" t="str">
        <f t="shared" si="207"/>
        <v>600398 - RENGOT MARIELLE</v>
      </c>
      <c r="F13288" t="s">
        <v>1513</v>
      </c>
      <c r="G13288" t="s">
        <v>23200</v>
      </c>
      <c r="H13288" t="s">
        <v>23199</v>
      </c>
      <c r="I13288" t="s">
        <v>1814</v>
      </c>
      <c r="K13288" t="s">
        <v>208</v>
      </c>
      <c r="L13288" t="s">
        <v>23198</v>
      </c>
      <c r="N13288" t="s">
        <v>208</v>
      </c>
      <c r="O13288" t="s">
        <v>476</v>
      </c>
      <c r="P13288" t="s">
        <v>476</v>
      </c>
    </row>
    <row r="13289" spans="1:16">
      <c r="A13289" s="484" t="s">
        <v>19017</v>
      </c>
      <c r="B13289" s="485" t="s">
        <v>19016</v>
      </c>
      <c r="C13289" t="s">
        <v>19015</v>
      </c>
      <c r="D13289" t="s">
        <v>19014</v>
      </c>
      <c r="E13289" t="str">
        <f t="shared" si="207"/>
        <v>466827 - PERFORMA SPORT ANIMATION</v>
      </c>
      <c r="F13289" t="s">
        <v>2851</v>
      </c>
      <c r="G13289" t="s">
        <v>19013</v>
      </c>
      <c r="I13289" t="s">
        <v>19012</v>
      </c>
      <c r="J13289" t="s">
        <v>19011</v>
      </c>
      <c r="K13289" t="s">
        <v>208</v>
      </c>
      <c r="L13289" t="s">
        <v>19010</v>
      </c>
      <c r="N13289" t="s">
        <v>208</v>
      </c>
      <c r="O13289" t="s">
        <v>476</v>
      </c>
      <c r="P13289" t="s">
        <v>476</v>
      </c>
    </row>
    <row r="13290" spans="1:16">
      <c r="A13290" s="484" t="s">
        <v>74859</v>
      </c>
      <c r="B13290" s="485" t="s">
        <v>74858</v>
      </c>
      <c r="C13290" t="s">
        <v>74857</v>
      </c>
      <c r="D13290" t="s">
        <v>74857</v>
      </c>
      <c r="E13290" t="str">
        <f t="shared" si="207"/>
        <v>622620 - EVOLUSENS</v>
      </c>
      <c r="F13290" t="s">
        <v>18145</v>
      </c>
      <c r="G13290" t="s">
        <v>74856</v>
      </c>
      <c r="I13290" t="s">
        <v>1406</v>
      </c>
      <c r="J13290" t="s">
        <v>74855</v>
      </c>
      <c r="K13290" t="s">
        <v>208</v>
      </c>
      <c r="L13290" t="s">
        <v>74854</v>
      </c>
      <c r="N13290" t="s">
        <v>208</v>
      </c>
      <c r="O13290" t="s">
        <v>476</v>
      </c>
      <c r="P13290" t="s">
        <v>476</v>
      </c>
    </row>
    <row r="13291" spans="1:16">
      <c r="A13291" s="484" t="s">
        <v>13786</v>
      </c>
      <c r="B13291" s="485" t="s">
        <v>13785</v>
      </c>
      <c r="C13291" t="s">
        <v>13784</v>
      </c>
      <c r="D13291" t="s">
        <v>13784</v>
      </c>
      <c r="E13291" t="str">
        <f t="shared" si="207"/>
        <v>46784 - SORC FNO</v>
      </c>
      <c r="F13291" t="s">
        <v>1528</v>
      </c>
      <c r="G13291" t="s">
        <v>13783</v>
      </c>
      <c r="I13291" t="s">
        <v>13782</v>
      </c>
      <c r="J13291" t="s">
        <v>13781</v>
      </c>
      <c r="K13291" t="s">
        <v>208</v>
      </c>
      <c r="L13291" t="s">
        <v>13780</v>
      </c>
      <c r="N13291" t="s">
        <v>208</v>
      </c>
      <c r="O13291" t="s">
        <v>476</v>
      </c>
      <c r="P13291" t="s">
        <v>476</v>
      </c>
    </row>
    <row r="13292" spans="1:16">
      <c r="A13292" s="484" t="s">
        <v>59814</v>
      </c>
      <c r="B13292" s="485" t="s">
        <v>59813</v>
      </c>
      <c r="C13292" t="s">
        <v>59812</v>
      </c>
      <c r="D13292" t="s">
        <v>59812</v>
      </c>
      <c r="E13292" t="str">
        <f t="shared" si="207"/>
        <v>219253 - IBC DIALOG</v>
      </c>
      <c r="F13292" t="s">
        <v>498</v>
      </c>
      <c r="G13292" t="s">
        <v>59811</v>
      </c>
      <c r="I13292" t="s">
        <v>59810</v>
      </c>
      <c r="J13292" t="s">
        <v>59809</v>
      </c>
      <c r="K13292" t="s">
        <v>208</v>
      </c>
      <c r="L13292" t="s">
        <v>59808</v>
      </c>
      <c r="N13292" t="s">
        <v>208</v>
      </c>
      <c r="O13292" t="s">
        <v>476</v>
      </c>
      <c r="P13292" t="s">
        <v>476</v>
      </c>
    </row>
    <row r="13293" spans="1:16">
      <c r="A13293" s="484" t="s">
        <v>43985</v>
      </c>
      <c r="B13293" s="485" t="s">
        <v>43984</v>
      </c>
      <c r="C13293" t="s">
        <v>43983</v>
      </c>
      <c r="D13293" t="s">
        <v>43983</v>
      </c>
      <c r="E13293" t="str">
        <f t="shared" si="207"/>
        <v>507672 - L'ENFANTSCOP'</v>
      </c>
      <c r="F13293" t="s">
        <v>3803</v>
      </c>
      <c r="G13293" t="s">
        <v>43982</v>
      </c>
      <c r="I13293" t="s">
        <v>603</v>
      </c>
      <c r="J13293" t="s">
        <v>43981</v>
      </c>
      <c r="K13293" t="s">
        <v>208</v>
      </c>
      <c r="L13293" t="s">
        <v>43980</v>
      </c>
      <c r="N13293" t="s">
        <v>208</v>
      </c>
      <c r="O13293" t="s">
        <v>476</v>
      </c>
      <c r="P13293" t="s">
        <v>476</v>
      </c>
    </row>
    <row r="13294" spans="1:16">
      <c r="A13294" s="484" t="s">
        <v>126843</v>
      </c>
      <c r="B13294" s="485" t="s">
        <v>126842</v>
      </c>
      <c r="C13294" t="s">
        <v>126841</v>
      </c>
      <c r="D13294" t="s">
        <v>126841</v>
      </c>
      <c r="E13294" t="str">
        <f t="shared" si="207"/>
        <v>681374 - ARPEM</v>
      </c>
      <c r="F13294" t="s">
        <v>9476</v>
      </c>
      <c r="G13294" t="s">
        <v>126840</v>
      </c>
      <c r="I13294" t="s">
        <v>1051</v>
      </c>
      <c r="J13294" t="s">
        <v>126839</v>
      </c>
      <c r="K13294" t="s">
        <v>208</v>
      </c>
      <c r="L13294" t="s">
        <v>126838</v>
      </c>
      <c r="N13294" t="s">
        <v>208</v>
      </c>
      <c r="O13294" t="s">
        <v>476</v>
      </c>
      <c r="P13294" t="s">
        <v>476</v>
      </c>
    </row>
    <row r="13295" spans="1:16">
      <c r="A13295" s="484" t="s">
        <v>68748</v>
      </c>
      <c r="B13295" s="485" t="s">
        <v>68747</v>
      </c>
      <c r="C13295" t="s">
        <v>68746</v>
      </c>
      <c r="D13295" t="s">
        <v>68746</v>
      </c>
      <c r="E13295" t="str">
        <f t="shared" si="207"/>
        <v>598069 - FP CONSEIL</v>
      </c>
      <c r="F13295" t="s">
        <v>1086</v>
      </c>
      <c r="G13295" t="s">
        <v>68745</v>
      </c>
      <c r="I13295" t="s">
        <v>3733</v>
      </c>
      <c r="J13295" t="s">
        <v>68744</v>
      </c>
      <c r="K13295" t="s">
        <v>208</v>
      </c>
      <c r="L13295" t="s">
        <v>68743</v>
      </c>
      <c r="N13295" t="s">
        <v>208</v>
      </c>
      <c r="O13295" t="s">
        <v>476</v>
      </c>
      <c r="P13295" t="s">
        <v>476</v>
      </c>
    </row>
    <row r="13296" spans="1:16">
      <c r="A13296" s="484" t="s">
        <v>116446</v>
      </c>
      <c r="B13296" s="485" t="s">
        <v>116445</v>
      </c>
      <c r="C13296" t="s">
        <v>116444</v>
      </c>
      <c r="D13296" t="s">
        <v>116444</v>
      </c>
      <c r="E13296" t="str">
        <f t="shared" si="207"/>
        <v>345143 - AUTO ECOLE F BAUD</v>
      </c>
      <c r="F13296" t="s">
        <v>1568</v>
      </c>
      <c r="G13296" t="s">
        <v>116443</v>
      </c>
      <c r="I13296" t="s">
        <v>49532</v>
      </c>
      <c r="J13296" t="s">
        <v>116442</v>
      </c>
      <c r="K13296" t="s">
        <v>208</v>
      </c>
      <c r="L13296" t="s">
        <v>116441</v>
      </c>
      <c r="N13296" t="s">
        <v>208</v>
      </c>
      <c r="O13296" t="s">
        <v>476</v>
      </c>
      <c r="P13296" t="s">
        <v>476</v>
      </c>
    </row>
    <row r="13297" spans="1:16">
      <c r="A13297" s="484" t="s">
        <v>21821</v>
      </c>
      <c r="B13297" s="485" t="s">
        <v>21820</v>
      </c>
      <c r="C13297" t="s">
        <v>21819</v>
      </c>
      <c r="D13297" t="s">
        <v>21819</v>
      </c>
      <c r="E13297" t="str">
        <f t="shared" si="207"/>
        <v>614520 - RHREFLEX</v>
      </c>
      <c r="F13297" t="s">
        <v>490</v>
      </c>
      <c r="G13297" t="s">
        <v>21818</v>
      </c>
      <c r="I13297" t="s">
        <v>618</v>
      </c>
      <c r="J13297" t="s">
        <v>21817</v>
      </c>
      <c r="K13297" t="s">
        <v>208</v>
      </c>
      <c r="L13297" t="s">
        <v>21816</v>
      </c>
      <c r="N13297" t="s">
        <v>208</v>
      </c>
      <c r="O13297" t="s">
        <v>476</v>
      </c>
      <c r="P13297" t="s">
        <v>476</v>
      </c>
    </row>
    <row r="13298" spans="1:16">
      <c r="A13298" s="484" t="s">
        <v>67593</v>
      </c>
      <c r="B13298" s="485" t="s">
        <v>67592</v>
      </c>
      <c r="C13298" t="s">
        <v>67591</v>
      </c>
      <c r="D13298" t="s">
        <v>67591</v>
      </c>
      <c r="E13298" t="str">
        <f t="shared" si="207"/>
        <v>472128 - GATTACA CONSEIL ET FORMATION</v>
      </c>
      <c r="F13298" t="s">
        <v>3131</v>
      </c>
      <c r="G13298" t="s">
        <v>67590</v>
      </c>
      <c r="I13298" t="s">
        <v>1806</v>
      </c>
      <c r="J13298" t="s">
        <v>67589</v>
      </c>
      <c r="K13298" t="s">
        <v>208</v>
      </c>
      <c r="L13298" t="s">
        <v>67588</v>
      </c>
      <c r="N13298" t="s">
        <v>208</v>
      </c>
      <c r="O13298" t="s">
        <v>476</v>
      </c>
      <c r="P13298" t="s">
        <v>476</v>
      </c>
    </row>
    <row r="13299" spans="1:16">
      <c r="A13299" s="484" t="s">
        <v>13935</v>
      </c>
      <c r="B13299" s="485" t="s">
        <v>13934</v>
      </c>
      <c r="C13299" t="s">
        <v>13933</v>
      </c>
      <c r="D13299" t="s">
        <v>13932</v>
      </c>
      <c r="E13299" t="str">
        <f t="shared" si="207"/>
        <v>675910 - SONNEVILLE  VERONIQUE</v>
      </c>
      <c r="F13299" t="s">
        <v>1580</v>
      </c>
      <c r="G13299" t="s">
        <v>13931</v>
      </c>
      <c r="I13299" t="s">
        <v>13930</v>
      </c>
      <c r="J13299" t="s">
        <v>13929</v>
      </c>
      <c r="K13299" t="s">
        <v>208</v>
      </c>
      <c r="L13299" t="s">
        <v>13928</v>
      </c>
      <c r="N13299" t="s">
        <v>208</v>
      </c>
      <c r="O13299" t="s">
        <v>476</v>
      </c>
      <c r="P13299" t="s">
        <v>476</v>
      </c>
    </row>
    <row r="13300" spans="1:16">
      <c r="A13300" s="484" t="s">
        <v>78802</v>
      </c>
      <c r="B13300" s="485" t="s">
        <v>78801</v>
      </c>
      <c r="C13300" t="s">
        <v>78800</v>
      </c>
      <c r="D13300" t="s">
        <v>78800</v>
      </c>
      <c r="E13300" t="str">
        <f t="shared" si="207"/>
        <v>475350 - ERGO NETT</v>
      </c>
      <c r="F13300" t="s">
        <v>1086</v>
      </c>
      <c r="G13300" t="s">
        <v>78799</v>
      </c>
      <c r="I13300" t="s">
        <v>6909</v>
      </c>
      <c r="K13300" t="s">
        <v>208</v>
      </c>
      <c r="L13300" t="s">
        <v>78798</v>
      </c>
      <c r="N13300" t="s">
        <v>208</v>
      </c>
      <c r="O13300" t="s">
        <v>476</v>
      </c>
      <c r="P13300" t="s">
        <v>476</v>
      </c>
    </row>
    <row r="13301" spans="1:16">
      <c r="A13301" s="484" t="s">
        <v>114201</v>
      </c>
      <c r="B13301" s="485" t="s">
        <v>114200</v>
      </c>
      <c r="C13301" t="s">
        <v>114199</v>
      </c>
      <c r="D13301" t="s">
        <v>114199</v>
      </c>
      <c r="E13301" t="str">
        <f t="shared" si="207"/>
        <v>618019 - BENEDETTI MARC</v>
      </c>
      <c r="F13301" t="s">
        <v>3408</v>
      </c>
      <c r="G13301" t="s">
        <v>114198</v>
      </c>
      <c r="I13301" t="s">
        <v>40557</v>
      </c>
      <c r="J13301" t="s">
        <v>114197</v>
      </c>
      <c r="K13301" t="s">
        <v>208</v>
      </c>
      <c r="L13301" t="s">
        <v>114196</v>
      </c>
      <c r="N13301" t="s">
        <v>208</v>
      </c>
      <c r="O13301" t="s">
        <v>476</v>
      </c>
      <c r="P13301" t="s">
        <v>476</v>
      </c>
    </row>
    <row r="13302" spans="1:16">
      <c r="A13302" s="484" t="s">
        <v>32385</v>
      </c>
      <c r="B13302" s="485" t="s">
        <v>32384</v>
      </c>
      <c r="C13302" t="s">
        <v>32383</v>
      </c>
      <c r="D13302" t="s">
        <v>32383</v>
      </c>
      <c r="E13302" t="str">
        <f t="shared" si="207"/>
        <v>656033 - OCTARIS FORMATION</v>
      </c>
      <c r="F13302" t="s">
        <v>32382</v>
      </c>
      <c r="G13302" t="s">
        <v>32381</v>
      </c>
      <c r="H13302" t="s">
        <v>32380</v>
      </c>
      <c r="I13302" t="s">
        <v>23459</v>
      </c>
      <c r="J13302" t="s">
        <v>32379</v>
      </c>
      <c r="K13302" t="s">
        <v>208</v>
      </c>
      <c r="L13302" t="s">
        <v>32378</v>
      </c>
      <c r="N13302" t="s">
        <v>208</v>
      </c>
      <c r="O13302" t="s">
        <v>476</v>
      </c>
      <c r="P13302" t="s">
        <v>476</v>
      </c>
    </row>
    <row r="13303" spans="1:16">
      <c r="A13303" s="484" t="s">
        <v>44706</v>
      </c>
      <c r="B13303" s="485" t="s">
        <v>44705</v>
      </c>
      <c r="C13303" t="s">
        <v>44704</v>
      </c>
      <c r="D13303" t="s">
        <v>44704</v>
      </c>
      <c r="E13303" t="str">
        <f t="shared" si="207"/>
        <v>582906 - LE ROSEAU CONSEIL SAS</v>
      </c>
      <c r="F13303" t="s">
        <v>2408</v>
      </c>
      <c r="G13303" t="s">
        <v>44703</v>
      </c>
      <c r="I13303" t="s">
        <v>6872</v>
      </c>
      <c r="J13303" t="s">
        <v>44702</v>
      </c>
      <c r="K13303" t="s">
        <v>208</v>
      </c>
      <c r="L13303" t="s">
        <v>44701</v>
      </c>
      <c r="N13303" t="s">
        <v>208</v>
      </c>
      <c r="O13303" t="s">
        <v>476</v>
      </c>
      <c r="P13303" t="s">
        <v>476</v>
      </c>
    </row>
    <row r="13304" spans="1:16">
      <c r="A13304" s="484" t="s">
        <v>55856</v>
      </c>
      <c r="B13304" s="485" t="s">
        <v>55855</v>
      </c>
      <c r="C13304" t="s">
        <v>55854</v>
      </c>
      <c r="D13304" t="s">
        <v>55853</v>
      </c>
      <c r="E13304" t="str">
        <f t="shared" si="207"/>
        <v>556737 - IFSET</v>
      </c>
      <c r="F13304" t="s">
        <v>3843</v>
      </c>
      <c r="G13304" t="s">
        <v>55852</v>
      </c>
      <c r="I13304" t="s">
        <v>8946</v>
      </c>
      <c r="J13304" t="s">
        <v>55851</v>
      </c>
      <c r="K13304" t="s">
        <v>55850</v>
      </c>
      <c r="L13304" t="s">
        <v>55849</v>
      </c>
      <c r="N13304" t="s">
        <v>208</v>
      </c>
      <c r="O13304" t="s">
        <v>476</v>
      </c>
      <c r="P13304" t="s">
        <v>476</v>
      </c>
    </row>
    <row r="13305" spans="1:16">
      <c r="A13305" s="484" t="s">
        <v>132702</v>
      </c>
      <c r="B13305" s="485" t="s">
        <v>132701</v>
      </c>
      <c r="C13305" t="s">
        <v>132700</v>
      </c>
      <c r="D13305" t="s">
        <v>132700</v>
      </c>
      <c r="E13305" t="str">
        <f t="shared" si="207"/>
        <v>569483 - AGASTYA</v>
      </c>
      <c r="F13305" t="s">
        <v>2771</v>
      </c>
      <c r="G13305" t="s">
        <v>132699</v>
      </c>
      <c r="I13305" t="s">
        <v>37202</v>
      </c>
      <c r="J13305" t="s">
        <v>132698</v>
      </c>
      <c r="K13305" t="s">
        <v>132697</v>
      </c>
      <c r="L13305" t="s">
        <v>132696</v>
      </c>
      <c r="N13305" t="s">
        <v>208</v>
      </c>
      <c r="O13305" t="s">
        <v>476</v>
      </c>
      <c r="P13305" t="s">
        <v>476</v>
      </c>
    </row>
    <row r="13306" spans="1:16">
      <c r="A13306" s="484" t="s">
        <v>108903</v>
      </c>
      <c r="B13306" s="485" t="s">
        <v>108902</v>
      </c>
      <c r="C13306" t="s">
        <v>108901</v>
      </c>
      <c r="D13306" t="s">
        <v>108900</v>
      </c>
      <c r="E13306" t="str">
        <f t="shared" si="207"/>
        <v>568030 - SAS CEFORAS FORMATION</v>
      </c>
      <c r="F13306" t="s">
        <v>28661</v>
      </c>
      <c r="G13306" t="s">
        <v>108899</v>
      </c>
      <c r="I13306" t="s">
        <v>13843</v>
      </c>
      <c r="J13306" t="s">
        <v>108898</v>
      </c>
      <c r="K13306" t="s">
        <v>208</v>
      </c>
      <c r="L13306" t="s">
        <v>108897</v>
      </c>
      <c r="N13306" t="s">
        <v>208</v>
      </c>
      <c r="O13306" t="s">
        <v>476</v>
      </c>
      <c r="P13306" t="s">
        <v>476</v>
      </c>
    </row>
    <row r="13307" spans="1:16">
      <c r="A13307" s="484" t="s">
        <v>43872</v>
      </c>
      <c r="B13307" s="485" t="s">
        <v>43871</v>
      </c>
      <c r="C13307" t="s">
        <v>43870</v>
      </c>
      <c r="D13307" t="s">
        <v>43870</v>
      </c>
      <c r="E13307" t="str">
        <f t="shared" si="207"/>
        <v>569367 - LEPIN AGNES MARIE CECILE</v>
      </c>
      <c r="F13307" t="s">
        <v>43869</v>
      </c>
      <c r="G13307" t="s">
        <v>43868</v>
      </c>
      <c r="I13307" t="s">
        <v>43867</v>
      </c>
      <c r="J13307" t="s">
        <v>43866</v>
      </c>
      <c r="K13307" t="s">
        <v>208</v>
      </c>
      <c r="L13307" t="s">
        <v>43865</v>
      </c>
      <c r="N13307" t="s">
        <v>208</v>
      </c>
      <c r="O13307" t="s">
        <v>476</v>
      </c>
      <c r="P13307" t="s">
        <v>476</v>
      </c>
    </row>
    <row r="13308" spans="1:16">
      <c r="A13308" s="484" t="s">
        <v>61477</v>
      </c>
      <c r="B13308" s="485" t="s">
        <v>61476</v>
      </c>
      <c r="C13308" t="s">
        <v>61475</v>
      </c>
      <c r="D13308" t="s">
        <v>61475</v>
      </c>
      <c r="E13308" t="str">
        <f t="shared" si="207"/>
        <v>565465 - HISTEMIA</v>
      </c>
      <c r="F13308" t="s">
        <v>28997</v>
      </c>
      <c r="G13308" t="s">
        <v>61474</v>
      </c>
      <c r="I13308" t="s">
        <v>61473</v>
      </c>
      <c r="J13308" t="s">
        <v>61472</v>
      </c>
      <c r="K13308" t="s">
        <v>208</v>
      </c>
      <c r="L13308" t="s">
        <v>61471</v>
      </c>
      <c r="N13308" t="s">
        <v>208</v>
      </c>
      <c r="O13308" t="s">
        <v>476</v>
      </c>
      <c r="P13308" t="s">
        <v>476</v>
      </c>
    </row>
    <row r="13309" spans="1:16">
      <c r="A13309" s="484" t="s">
        <v>135326</v>
      </c>
      <c r="B13309" s="485" t="s">
        <v>135325</v>
      </c>
      <c r="C13309" t="s">
        <v>135324</v>
      </c>
      <c r="D13309" t="s">
        <v>135324</v>
      </c>
      <c r="E13309" t="str">
        <f t="shared" si="207"/>
        <v>662860 - ACTION ACHAT</v>
      </c>
      <c r="F13309" t="s">
        <v>4476</v>
      </c>
      <c r="G13309" t="s">
        <v>135323</v>
      </c>
      <c r="I13309" t="s">
        <v>25637</v>
      </c>
      <c r="J13309" t="s">
        <v>135322</v>
      </c>
      <c r="K13309" t="s">
        <v>208</v>
      </c>
      <c r="L13309" t="s">
        <v>135321</v>
      </c>
      <c r="N13309" t="s">
        <v>208</v>
      </c>
      <c r="O13309" t="s">
        <v>476</v>
      </c>
      <c r="P13309" t="s">
        <v>476</v>
      </c>
    </row>
    <row r="13310" spans="1:16">
      <c r="A13310" s="484" t="s">
        <v>92637</v>
      </c>
      <c r="B13310" s="485" t="s">
        <v>92636</v>
      </c>
      <c r="C13310" t="s">
        <v>92635</v>
      </c>
      <c r="D13310" t="s">
        <v>92635</v>
      </c>
      <c r="E13310" t="str">
        <f t="shared" si="207"/>
        <v>556865 - CONDUITE 3D'S</v>
      </c>
      <c r="F13310" t="s">
        <v>67082</v>
      </c>
      <c r="G13310" t="s">
        <v>92634</v>
      </c>
      <c r="I13310" t="s">
        <v>49532</v>
      </c>
      <c r="J13310" t="s">
        <v>92633</v>
      </c>
      <c r="K13310" t="s">
        <v>208</v>
      </c>
      <c r="L13310" t="s">
        <v>92632</v>
      </c>
      <c r="N13310" t="s">
        <v>208</v>
      </c>
      <c r="O13310" t="s">
        <v>476</v>
      </c>
      <c r="P13310" t="s">
        <v>476</v>
      </c>
    </row>
    <row r="13311" spans="1:16">
      <c r="A13311" s="484" t="s">
        <v>27833</v>
      </c>
      <c r="B13311" s="485" t="s">
        <v>27832</v>
      </c>
      <c r="C13311" t="s">
        <v>27831</v>
      </c>
      <c r="D13311" t="s">
        <v>27830</v>
      </c>
      <c r="E13311" t="str">
        <f t="shared" si="207"/>
        <v>635327 - PINTEAU LECOCQ SANDRINE</v>
      </c>
      <c r="F13311" t="s">
        <v>27829</v>
      </c>
      <c r="G13311" t="s">
        <v>27828</v>
      </c>
      <c r="I13311" t="s">
        <v>1799</v>
      </c>
      <c r="J13311" t="s">
        <v>27827</v>
      </c>
      <c r="K13311" t="s">
        <v>208</v>
      </c>
      <c r="L13311" t="s">
        <v>27826</v>
      </c>
      <c r="N13311" t="s">
        <v>208</v>
      </c>
      <c r="O13311" t="s">
        <v>476</v>
      </c>
      <c r="P13311" t="s">
        <v>476</v>
      </c>
    </row>
    <row r="13312" spans="1:16">
      <c r="A13312" s="484" t="s">
        <v>114242</v>
      </c>
      <c r="B13312" s="485" t="s">
        <v>114241</v>
      </c>
      <c r="C13312" t="s">
        <v>114240</v>
      </c>
      <c r="D13312" t="s">
        <v>114239</v>
      </c>
      <c r="E13312" t="str">
        <f t="shared" si="207"/>
        <v>668187 - BENAIM ELISABETH</v>
      </c>
      <c r="F13312" t="s">
        <v>22031</v>
      </c>
      <c r="G13312" t="s">
        <v>114238</v>
      </c>
      <c r="I13312" t="s">
        <v>3162</v>
      </c>
      <c r="J13312" t="s">
        <v>114237</v>
      </c>
      <c r="K13312" t="s">
        <v>208</v>
      </c>
      <c r="L13312" t="s">
        <v>114236</v>
      </c>
      <c r="N13312" t="s">
        <v>208</v>
      </c>
      <c r="O13312" t="s">
        <v>476</v>
      </c>
      <c r="P13312" t="s">
        <v>476</v>
      </c>
    </row>
    <row r="13313" spans="1:16">
      <c r="A13313" s="484" t="s">
        <v>33596</v>
      </c>
      <c r="C13313" t="s">
        <v>33595</v>
      </c>
      <c r="D13313" t="s">
        <v>33594</v>
      </c>
      <c r="E13313" t="str">
        <f t="shared" si="207"/>
        <v>227493 - NEWSMED PUTEAUX</v>
      </c>
      <c r="F13313" t="s">
        <v>17463</v>
      </c>
      <c r="G13313" t="s">
        <v>33593</v>
      </c>
      <c r="I13313" t="s">
        <v>1042</v>
      </c>
      <c r="J13313" t="s">
        <v>33592</v>
      </c>
      <c r="K13313" t="s">
        <v>33591</v>
      </c>
      <c r="L13313" t="s">
        <v>33590</v>
      </c>
      <c r="N13313" t="s">
        <v>208</v>
      </c>
      <c r="O13313" t="s">
        <v>476</v>
      </c>
      <c r="P13313" t="s">
        <v>476</v>
      </c>
    </row>
    <row r="13314" spans="1:16">
      <c r="A13314" s="484" t="s">
        <v>125014</v>
      </c>
      <c r="B13314" s="485" t="s">
        <v>125013</v>
      </c>
      <c r="C13314" t="s">
        <v>125012</v>
      </c>
      <c r="D13314" t="s">
        <v>125011</v>
      </c>
      <c r="E13314" t="str">
        <f t="shared" ref="E13314:E13377" si="208">_xlfn.CONCAT(L13314," - ",D13314)</f>
        <v>633100 - FIPC</v>
      </c>
      <c r="F13314" t="s">
        <v>16330</v>
      </c>
      <c r="G13314" t="s">
        <v>125010</v>
      </c>
      <c r="I13314" t="s">
        <v>4007</v>
      </c>
      <c r="J13314" t="s">
        <v>125009</v>
      </c>
      <c r="K13314" t="s">
        <v>208</v>
      </c>
      <c r="L13314" t="s">
        <v>125008</v>
      </c>
      <c r="N13314" t="s">
        <v>208</v>
      </c>
      <c r="O13314" t="s">
        <v>476</v>
      </c>
      <c r="P13314" t="s">
        <v>476</v>
      </c>
    </row>
    <row r="13315" spans="1:16">
      <c r="A13315" s="484" t="s">
        <v>61484</v>
      </c>
      <c r="B13315" s="485" t="s">
        <v>61483</v>
      </c>
      <c r="C13315" t="s">
        <v>61482</v>
      </c>
      <c r="D13315" t="s">
        <v>61481</v>
      </c>
      <c r="E13315" t="str">
        <f t="shared" si="208"/>
        <v>638705 - HIRTZ MARTY</v>
      </c>
      <c r="F13315" t="s">
        <v>2877</v>
      </c>
      <c r="G13315" t="s">
        <v>61480</v>
      </c>
      <c r="I13315" t="s">
        <v>1799</v>
      </c>
      <c r="J13315" t="s">
        <v>61479</v>
      </c>
      <c r="K13315" t="s">
        <v>208</v>
      </c>
      <c r="L13315" t="s">
        <v>61478</v>
      </c>
      <c r="N13315" t="s">
        <v>208</v>
      </c>
      <c r="O13315" t="s">
        <v>476</v>
      </c>
      <c r="P13315" t="s">
        <v>476</v>
      </c>
    </row>
    <row r="13316" spans="1:16">
      <c r="A13316" s="484" t="s">
        <v>66041</v>
      </c>
      <c r="B13316" s="485" t="s">
        <v>66040</v>
      </c>
      <c r="C13316" t="s">
        <v>66039</v>
      </c>
      <c r="D13316" t="s">
        <v>66039</v>
      </c>
      <c r="E13316" t="str">
        <f t="shared" si="208"/>
        <v>582104 - GOFORMA</v>
      </c>
      <c r="F13316" t="s">
        <v>3042</v>
      </c>
      <c r="G13316" t="s">
        <v>66038</v>
      </c>
      <c r="I13316" t="s">
        <v>5810</v>
      </c>
      <c r="J13316" t="s">
        <v>66037</v>
      </c>
      <c r="K13316" t="s">
        <v>208</v>
      </c>
      <c r="L13316" t="s">
        <v>66036</v>
      </c>
      <c r="N13316" t="s">
        <v>208</v>
      </c>
      <c r="O13316" t="s">
        <v>476</v>
      </c>
      <c r="P13316" t="s">
        <v>476</v>
      </c>
    </row>
    <row r="13317" spans="1:16">
      <c r="A13317" s="484" t="s">
        <v>73897</v>
      </c>
      <c r="B13317" s="485" t="s">
        <v>73896</v>
      </c>
      <c r="C13317" t="s">
        <v>73895</v>
      </c>
      <c r="D13317" t="s">
        <v>73895</v>
      </c>
      <c r="E13317" t="str">
        <f t="shared" si="208"/>
        <v>629856 - FC PRO</v>
      </c>
      <c r="F13317" t="s">
        <v>20677</v>
      </c>
      <c r="G13317" t="s">
        <v>73894</v>
      </c>
      <c r="I13317" t="s">
        <v>73893</v>
      </c>
      <c r="J13317" t="s">
        <v>73892</v>
      </c>
      <c r="K13317" t="s">
        <v>208</v>
      </c>
      <c r="L13317" t="s">
        <v>73891</v>
      </c>
      <c r="N13317" t="s">
        <v>208</v>
      </c>
      <c r="O13317" t="s">
        <v>476</v>
      </c>
      <c r="P13317" t="s">
        <v>476</v>
      </c>
    </row>
    <row r="13318" spans="1:16">
      <c r="A13318" s="484" t="s">
        <v>57679</v>
      </c>
      <c r="C13318" t="s">
        <v>57678</v>
      </c>
      <c r="D13318" t="s">
        <v>57678</v>
      </c>
      <c r="E13318" t="str">
        <f t="shared" si="208"/>
        <v>456883 - INSER FORMATION</v>
      </c>
      <c r="F13318" t="s">
        <v>1328</v>
      </c>
      <c r="G13318" t="s">
        <v>57677</v>
      </c>
      <c r="H13318" t="s">
        <v>57676</v>
      </c>
      <c r="I13318" t="s">
        <v>29202</v>
      </c>
      <c r="J13318" t="s">
        <v>57675</v>
      </c>
      <c r="K13318" t="s">
        <v>57674</v>
      </c>
      <c r="L13318" t="s">
        <v>57673</v>
      </c>
      <c r="N13318" t="s">
        <v>208</v>
      </c>
      <c r="O13318" t="s">
        <v>476</v>
      </c>
      <c r="P13318" t="s">
        <v>476</v>
      </c>
    </row>
    <row r="13319" spans="1:16">
      <c r="A13319" s="484" t="s">
        <v>70817</v>
      </c>
      <c r="B13319" s="485" t="s">
        <v>70816</v>
      </c>
      <c r="C13319" t="s">
        <v>70815</v>
      </c>
      <c r="D13319" t="s">
        <v>70815</v>
      </c>
      <c r="E13319" t="str">
        <f t="shared" si="208"/>
        <v>601585 - FORMALEAZ</v>
      </c>
      <c r="F13319" t="s">
        <v>7547</v>
      </c>
      <c r="G13319" t="s">
        <v>68049</v>
      </c>
      <c r="I13319" t="s">
        <v>52864</v>
      </c>
      <c r="J13319" t="s">
        <v>70814</v>
      </c>
      <c r="K13319" t="s">
        <v>208</v>
      </c>
      <c r="L13319" t="s">
        <v>70813</v>
      </c>
      <c r="N13319" t="s">
        <v>208</v>
      </c>
      <c r="O13319" t="s">
        <v>476</v>
      </c>
      <c r="P13319" t="s">
        <v>476</v>
      </c>
    </row>
    <row r="13320" spans="1:16">
      <c r="A13320" s="484" t="s">
        <v>84250</v>
      </c>
      <c r="B13320" s="485" t="s">
        <v>84249</v>
      </c>
      <c r="C13320" t="s">
        <v>84248</v>
      </c>
      <c r="D13320" t="s">
        <v>84247</v>
      </c>
      <c r="E13320" t="str">
        <f t="shared" si="208"/>
        <v>466888 - ELA</v>
      </c>
      <c r="F13320" t="s">
        <v>84246</v>
      </c>
      <c r="G13320" t="s">
        <v>84245</v>
      </c>
      <c r="I13320" t="s">
        <v>569</v>
      </c>
      <c r="J13320" t="s">
        <v>84244</v>
      </c>
      <c r="K13320" t="s">
        <v>208</v>
      </c>
      <c r="L13320" t="s">
        <v>84243</v>
      </c>
      <c r="N13320" t="s">
        <v>208</v>
      </c>
      <c r="O13320" t="s">
        <v>476</v>
      </c>
      <c r="P13320" t="s">
        <v>476</v>
      </c>
    </row>
    <row r="13321" spans="1:16">
      <c r="A13321" s="484" t="s">
        <v>129527</v>
      </c>
      <c r="B13321" s="485" t="s">
        <v>129526</v>
      </c>
      <c r="C13321" t="s">
        <v>129525</v>
      </c>
      <c r="D13321" t="s">
        <v>129525</v>
      </c>
      <c r="E13321" t="str">
        <f t="shared" si="208"/>
        <v>550097 - ALTERNATIVE RH</v>
      </c>
      <c r="F13321" t="s">
        <v>17652</v>
      </c>
      <c r="G13321" t="s">
        <v>10960</v>
      </c>
      <c r="H13321" t="s">
        <v>129524</v>
      </c>
      <c r="I13321" t="s">
        <v>1035</v>
      </c>
      <c r="J13321" t="s">
        <v>129523</v>
      </c>
      <c r="K13321" t="s">
        <v>208</v>
      </c>
      <c r="L13321" t="s">
        <v>129522</v>
      </c>
      <c r="N13321" t="s">
        <v>208</v>
      </c>
      <c r="O13321" t="s">
        <v>476</v>
      </c>
      <c r="P13321" t="s">
        <v>476</v>
      </c>
    </row>
    <row r="13322" spans="1:16">
      <c r="A13322" s="484" t="s">
        <v>2615</v>
      </c>
      <c r="B13322" s="485" t="s">
        <v>2614</v>
      </c>
      <c r="C13322" t="s">
        <v>2613</v>
      </c>
      <c r="D13322" t="s">
        <v>2612</v>
      </c>
      <c r="E13322" t="str">
        <f t="shared" si="208"/>
        <v>537093 - WEBMARKETING &amp; COM</v>
      </c>
      <c r="F13322" t="s">
        <v>2611</v>
      </c>
      <c r="G13322" t="s">
        <v>2610</v>
      </c>
      <c r="I13322" t="s">
        <v>2609</v>
      </c>
      <c r="K13322" t="s">
        <v>208</v>
      </c>
      <c r="L13322" t="s">
        <v>2608</v>
      </c>
      <c r="N13322" t="s">
        <v>208</v>
      </c>
      <c r="O13322" t="s">
        <v>476</v>
      </c>
      <c r="P13322" t="s">
        <v>476</v>
      </c>
    </row>
    <row r="13323" spans="1:16">
      <c r="A13323" s="484" t="s">
        <v>96619</v>
      </c>
      <c r="B13323" s="485" t="s">
        <v>96618</v>
      </c>
      <c r="C13323" t="s">
        <v>96617</v>
      </c>
      <c r="D13323" t="s">
        <v>96617</v>
      </c>
      <c r="E13323" t="str">
        <f t="shared" si="208"/>
        <v>237735 - CHARLES RIVER ENDOTOXIN MICROBIAL DETECTION EUROPE</v>
      </c>
      <c r="F13323" t="s">
        <v>2994</v>
      </c>
      <c r="G13323" t="s">
        <v>96616</v>
      </c>
      <c r="I13323" t="s">
        <v>24817</v>
      </c>
      <c r="J13323" t="s">
        <v>96615</v>
      </c>
      <c r="K13323" t="s">
        <v>208</v>
      </c>
      <c r="L13323" t="s">
        <v>96614</v>
      </c>
      <c r="N13323" t="s">
        <v>208</v>
      </c>
      <c r="O13323" t="s">
        <v>476</v>
      </c>
      <c r="P13323" t="s">
        <v>96613</v>
      </c>
    </row>
    <row r="13324" spans="1:16">
      <c r="A13324" s="484" t="s">
        <v>35431</v>
      </c>
      <c r="B13324" s="485" t="s">
        <v>35430</v>
      </c>
      <c r="C13324" t="s">
        <v>35429</v>
      </c>
      <c r="D13324" t="s">
        <v>35428</v>
      </c>
      <c r="E13324" t="str">
        <f t="shared" si="208"/>
        <v>615584 - MONESTES JEAN LOUIS</v>
      </c>
      <c r="F13324" t="s">
        <v>1021</v>
      </c>
      <c r="I13324" t="s">
        <v>35427</v>
      </c>
      <c r="J13324" t="s">
        <v>35426</v>
      </c>
      <c r="K13324" t="s">
        <v>208</v>
      </c>
      <c r="L13324" t="s">
        <v>35425</v>
      </c>
      <c r="N13324" t="s">
        <v>208</v>
      </c>
      <c r="O13324" t="s">
        <v>476</v>
      </c>
      <c r="P13324" t="s">
        <v>476</v>
      </c>
    </row>
    <row r="13325" spans="1:16">
      <c r="A13325" s="484" t="s">
        <v>111637</v>
      </c>
      <c r="B13325" s="485" t="s">
        <v>111636</v>
      </c>
      <c r="C13325" t="s">
        <v>111635</v>
      </c>
      <c r="D13325" t="s">
        <v>111634</v>
      </c>
      <c r="E13325" t="str">
        <f t="shared" si="208"/>
        <v>560730 - BUREAU VERITAS EXPLOITATION SIEGE COURBEVOIE</v>
      </c>
      <c r="F13325" t="s">
        <v>3468</v>
      </c>
      <c r="G13325" t="s">
        <v>111633</v>
      </c>
      <c r="I13325" t="s">
        <v>569</v>
      </c>
      <c r="J13325" t="s">
        <v>111632</v>
      </c>
      <c r="K13325" t="s">
        <v>208</v>
      </c>
      <c r="L13325" t="s">
        <v>111631</v>
      </c>
      <c r="N13325" t="s">
        <v>208</v>
      </c>
      <c r="O13325" t="s">
        <v>476</v>
      </c>
      <c r="P13325" t="s">
        <v>476</v>
      </c>
    </row>
    <row r="13326" spans="1:16">
      <c r="A13326" s="484" t="s">
        <v>75013</v>
      </c>
      <c r="B13326" s="485" t="s">
        <v>75012</v>
      </c>
      <c r="C13326" t="s">
        <v>75011</v>
      </c>
      <c r="D13326" t="s">
        <v>75010</v>
      </c>
      <c r="E13326" t="str">
        <f t="shared" si="208"/>
        <v>668760 - EVEILLARD NATHALIE</v>
      </c>
      <c r="F13326" t="s">
        <v>14988</v>
      </c>
      <c r="G13326" t="s">
        <v>75009</v>
      </c>
      <c r="I13326" t="s">
        <v>4257</v>
      </c>
      <c r="J13326" t="s">
        <v>75008</v>
      </c>
      <c r="K13326" t="s">
        <v>208</v>
      </c>
      <c r="L13326" t="s">
        <v>75007</v>
      </c>
      <c r="N13326" t="s">
        <v>208</v>
      </c>
      <c r="O13326" t="s">
        <v>476</v>
      </c>
      <c r="P13326" t="s">
        <v>476</v>
      </c>
    </row>
    <row r="13327" spans="1:16">
      <c r="A13327" s="484" t="s">
        <v>18786</v>
      </c>
      <c r="B13327" s="485" t="s">
        <v>18785</v>
      </c>
      <c r="C13327" t="s">
        <v>18784</v>
      </c>
      <c r="D13327" t="s">
        <v>18784</v>
      </c>
      <c r="E13327" t="str">
        <f t="shared" si="208"/>
        <v>613691 - SDC AVOCATS</v>
      </c>
      <c r="F13327" t="s">
        <v>18783</v>
      </c>
      <c r="G13327" t="s">
        <v>18782</v>
      </c>
      <c r="I13327" t="s">
        <v>802</v>
      </c>
      <c r="K13327" t="s">
        <v>208</v>
      </c>
      <c r="L13327" t="s">
        <v>18781</v>
      </c>
      <c r="N13327" t="s">
        <v>208</v>
      </c>
      <c r="O13327" t="s">
        <v>476</v>
      </c>
      <c r="P13327" t="s">
        <v>476</v>
      </c>
    </row>
    <row r="13328" spans="1:16">
      <c r="A13328" s="484" t="s">
        <v>117240</v>
      </c>
      <c r="B13328" s="485" t="s">
        <v>117239</v>
      </c>
      <c r="C13328" t="s">
        <v>117238</v>
      </c>
      <c r="D13328" t="s">
        <v>117237</v>
      </c>
      <c r="E13328" t="str">
        <f t="shared" si="208"/>
        <v>640396 - ATSI NORMANDIE PETIT COURONNE</v>
      </c>
      <c r="F13328" t="s">
        <v>6663</v>
      </c>
      <c r="G13328" t="s">
        <v>117236</v>
      </c>
      <c r="H13328" t="s">
        <v>117235</v>
      </c>
      <c r="I13328" t="s">
        <v>26497</v>
      </c>
      <c r="K13328" t="s">
        <v>208</v>
      </c>
      <c r="L13328" t="s">
        <v>117234</v>
      </c>
      <c r="N13328" t="s">
        <v>208</v>
      </c>
      <c r="O13328" t="s">
        <v>476</v>
      </c>
      <c r="P13328" t="s">
        <v>476</v>
      </c>
    </row>
    <row r="13329" spans="1:16">
      <c r="A13329" s="484" t="s">
        <v>38815</v>
      </c>
      <c r="B13329" s="485" t="s">
        <v>38814</v>
      </c>
      <c r="C13329" t="s">
        <v>38813</v>
      </c>
      <c r="D13329" t="s">
        <v>38813</v>
      </c>
      <c r="E13329" t="str">
        <f t="shared" si="208"/>
        <v>576050 - MAISON SOUFFRANCE ET TRAVAIL 78</v>
      </c>
      <c r="F13329" t="s">
        <v>38812</v>
      </c>
      <c r="G13329" t="s">
        <v>10821</v>
      </c>
      <c r="I13329" t="s">
        <v>10820</v>
      </c>
      <c r="J13329" t="s">
        <v>38811</v>
      </c>
      <c r="K13329" t="s">
        <v>208</v>
      </c>
      <c r="L13329" t="s">
        <v>38810</v>
      </c>
      <c r="N13329" t="s">
        <v>208</v>
      </c>
      <c r="O13329" t="s">
        <v>476</v>
      </c>
      <c r="P13329" t="s">
        <v>476</v>
      </c>
    </row>
    <row r="13330" spans="1:16">
      <c r="A13330" s="484" t="s">
        <v>89647</v>
      </c>
      <c r="B13330" s="485" t="s">
        <v>89646</v>
      </c>
      <c r="C13330" t="s">
        <v>89645</v>
      </c>
      <c r="D13330" t="s">
        <v>89645</v>
      </c>
      <c r="E13330" t="str">
        <f t="shared" si="208"/>
        <v>530750 - CUBIK PARTNERS</v>
      </c>
      <c r="F13330" t="s">
        <v>2147</v>
      </c>
      <c r="G13330" t="s">
        <v>89644</v>
      </c>
      <c r="I13330" t="s">
        <v>626</v>
      </c>
      <c r="J13330" t="s">
        <v>89643</v>
      </c>
      <c r="K13330" t="s">
        <v>208</v>
      </c>
      <c r="L13330" t="s">
        <v>89642</v>
      </c>
      <c r="N13330" t="s">
        <v>208</v>
      </c>
      <c r="O13330" t="s">
        <v>476</v>
      </c>
      <c r="P13330" t="s">
        <v>476</v>
      </c>
    </row>
    <row r="13331" spans="1:16">
      <c r="A13331" s="484" t="s">
        <v>36145</v>
      </c>
      <c r="B13331" s="485" t="s">
        <v>36144</v>
      </c>
      <c r="C13331" t="s">
        <v>36143</v>
      </c>
      <c r="D13331" t="s">
        <v>36143</v>
      </c>
      <c r="E13331" t="str">
        <f t="shared" si="208"/>
        <v>472049 - MICHAEL FELUS</v>
      </c>
      <c r="F13331" t="s">
        <v>8990</v>
      </c>
      <c r="G13331" t="s">
        <v>36142</v>
      </c>
      <c r="I13331" t="s">
        <v>36141</v>
      </c>
      <c r="J13331" t="s">
        <v>36140</v>
      </c>
      <c r="K13331" t="s">
        <v>208</v>
      </c>
      <c r="L13331" t="s">
        <v>36139</v>
      </c>
      <c r="N13331" t="s">
        <v>208</v>
      </c>
      <c r="O13331" t="s">
        <v>476</v>
      </c>
      <c r="P13331" t="s">
        <v>476</v>
      </c>
    </row>
    <row r="13332" spans="1:16">
      <c r="A13332" s="484" t="s">
        <v>28165</v>
      </c>
      <c r="B13332" s="485" t="s">
        <v>28164</v>
      </c>
      <c r="C13332" t="s">
        <v>28163</v>
      </c>
      <c r="D13332" t="s">
        <v>28163</v>
      </c>
      <c r="E13332" t="str">
        <f t="shared" si="208"/>
        <v>473698 - PHOENIX ENTREPRISES</v>
      </c>
      <c r="F13332" t="s">
        <v>1300</v>
      </c>
      <c r="G13332" t="s">
        <v>28162</v>
      </c>
      <c r="I13332" t="s">
        <v>28161</v>
      </c>
      <c r="J13332" t="s">
        <v>28160</v>
      </c>
      <c r="K13332" t="s">
        <v>208</v>
      </c>
      <c r="L13332" t="s">
        <v>28159</v>
      </c>
      <c r="N13332" t="s">
        <v>208</v>
      </c>
      <c r="O13332" t="s">
        <v>476</v>
      </c>
      <c r="P13332" t="s">
        <v>476</v>
      </c>
    </row>
    <row r="13333" spans="1:16">
      <c r="A13333" s="484" t="s">
        <v>57592</v>
      </c>
      <c r="B13333" s="485" t="s">
        <v>57591</v>
      </c>
      <c r="C13333" t="s">
        <v>57590</v>
      </c>
      <c r="D13333" t="s">
        <v>57590</v>
      </c>
      <c r="E13333" t="str">
        <f t="shared" si="208"/>
        <v>460333 - INSPIRATIONS MANAGEMENT</v>
      </c>
      <c r="F13333" t="s">
        <v>28968</v>
      </c>
      <c r="G13333" t="s">
        <v>57589</v>
      </c>
      <c r="I13333" t="s">
        <v>1511</v>
      </c>
      <c r="J13333" t="s">
        <v>57588</v>
      </c>
      <c r="K13333" t="s">
        <v>208</v>
      </c>
      <c r="L13333" t="s">
        <v>57587</v>
      </c>
      <c r="N13333" t="s">
        <v>208</v>
      </c>
      <c r="O13333" t="s">
        <v>476</v>
      </c>
      <c r="P13333" t="s">
        <v>476</v>
      </c>
    </row>
    <row r="13334" spans="1:16">
      <c r="A13334" s="484" t="s">
        <v>78207</v>
      </c>
      <c r="B13334" s="485" t="s">
        <v>78206</v>
      </c>
      <c r="C13334" t="s">
        <v>78205</v>
      </c>
      <c r="D13334" t="s">
        <v>78204</v>
      </c>
      <c r="E13334" t="str">
        <f t="shared" si="208"/>
        <v>497370 - ELF</v>
      </c>
      <c r="F13334" t="s">
        <v>64721</v>
      </c>
      <c r="G13334" t="s">
        <v>78203</v>
      </c>
      <c r="I13334" t="s">
        <v>2161</v>
      </c>
      <c r="J13334" t="s">
        <v>78202</v>
      </c>
      <c r="K13334" t="s">
        <v>208</v>
      </c>
      <c r="L13334" t="s">
        <v>78201</v>
      </c>
      <c r="N13334" t="s">
        <v>208</v>
      </c>
      <c r="O13334" t="s">
        <v>476</v>
      </c>
      <c r="P13334" t="s">
        <v>476</v>
      </c>
    </row>
    <row r="13335" spans="1:16">
      <c r="A13335" s="484" t="s">
        <v>63584</v>
      </c>
      <c r="B13335" s="485" t="s">
        <v>63583</v>
      </c>
      <c r="C13335" t="s">
        <v>63582</v>
      </c>
      <c r="D13335" t="s">
        <v>63582</v>
      </c>
      <c r="E13335" t="str">
        <f t="shared" si="208"/>
        <v>665060 - GROUPE SUP DE CO MONTPELLIER</v>
      </c>
      <c r="F13335" t="s">
        <v>2697</v>
      </c>
      <c r="G13335" t="s">
        <v>63581</v>
      </c>
      <c r="I13335" t="s">
        <v>1542</v>
      </c>
      <c r="J13335" t="s">
        <v>63580</v>
      </c>
      <c r="K13335" t="s">
        <v>208</v>
      </c>
      <c r="L13335" t="s">
        <v>63579</v>
      </c>
      <c r="N13335" t="s">
        <v>207</v>
      </c>
      <c r="O13335" t="s">
        <v>476</v>
      </c>
      <c r="P13335" t="s">
        <v>476</v>
      </c>
    </row>
    <row r="13336" spans="1:16">
      <c r="A13336" s="484" t="s">
        <v>29660</v>
      </c>
      <c r="B13336" s="485" t="s">
        <v>29659</v>
      </c>
      <c r="C13336" t="s">
        <v>29658</v>
      </c>
      <c r="D13336" t="s">
        <v>29658</v>
      </c>
      <c r="E13336" t="str">
        <f t="shared" si="208"/>
        <v>625322 - PARENTHESE &amp; SAVOIRS</v>
      </c>
      <c r="F13336" t="s">
        <v>5594</v>
      </c>
      <c r="G13336" t="s">
        <v>29657</v>
      </c>
      <c r="I13336" t="s">
        <v>3162</v>
      </c>
      <c r="J13336" t="s">
        <v>29656</v>
      </c>
      <c r="K13336" t="s">
        <v>208</v>
      </c>
      <c r="L13336" t="s">
        <v>29655</v>
      </c>
      <c r="N13336" t="s">
        <v>208</v>
      </c>
      <c r="O13336" t="s">
        <v>476</v>
      </c>
      <c r="P13336" t="s">
        <v>476</v>
      </c>
    </row>
    <row r="13337" spans="1:16">
      <c r="A13337" s="484" t="s">
        <v>18385</v>
      </c>
      <c r="B13337" s="485" t="s">
        <v>18384</v>
      </c>
      <c r="C13337" t="s">
        <v>18383</v>
      </c>
      <c r="D13337" t="s">
        <v>18383</v>
      </c>
      <c r="E13337" t="str">
        <f t="shared" si="208"/>
        <v>443475 - SED FORMATION</v>
      </c>
      <c r="F13337" t="s">
        <v>5423</v>
      </c>
      <c r="G13337" t="s">
        <v>18382</v>
      </c>
      <c r="I13337" t="s">
        <v>959</v>
      </c>
      <c r="J13337" t="s">
        <v>18381</v>
      </c>
      <c r="K13337" t="s">
        <v>208</v>
      </c>
      <c r="L13337" t="s">
        <v>18380</v>
      </c>
      <c r="N13337" t="s">
        <v>208</v>
      </c>
      <c r="O13337" t="s">
        <v>476</v>
      </c>
      <c r="P13337" t="s">
        <v>476</v>
      </c>
    </row>
    <row r="13338" spans="1:16">
      <c r="A13338" s="484" t="s">
        <v>47129</v>
      </c>
      <c r="B13338" s="485" t="s">
        <v>47128</v>
      </c>
      <c r="C13338" t="s">
        <v>47127</v>
      </c>
      <c r="D13338" t="s">
        <v>47127</v>
      </c>
      <c r="E13338" t="str">
        <f t="shared" si="208"/>
        <v>469750 - LA FABRIQUE NARRATIVE</v>
      </c>
      <c r="F13338" t="s">
        <v>47126</v>
      </c>
      <c r="G13338" t="s">
        <v>47125</v>
      </c>
      <c r="H13338" t="s">
        <v>47124</v>
      </c>
      <c r="I13338" t="s">
        <v>1466</v>
      </c>
      <c r="J13338" t="s">
        <v>47123</v>
      </c>
      <c r="K13338" t="s">
        <v>208</v>
      </c>
      <c r="L13338" t="s">
        <v>47122</v>
      </c>
      <c r="N13338" t="s">
        <v>208</v>
      </c>
      <c r="O13338" t="s">
        <v>476</v>
      </c>
      <c r="P13338" t="s">
        <v>47121</v>
      </c>
    </row>
    <row r="13339" spans="1:16">
      <c r="A13339" s="484" t="s">
        <v>112296</v>
      </c>
      <c r="B13339" s="485" t="s">
        <v>112295</v>
      </c>
      <c r="C13339" t="s">
        <v>112294</v>
      </c>
      <c r="D13339" t="s">
        <v>112293</v>
      </c>
      <c r="E13339" t="str">
        <f t="shared" si="208"/>
        <v>531650 - BRAND GODENECHE CHARLOTTE</v>
      </c>
      <c r="F13339" t="s">
        <v>106571</v>
      </c>
      <c r="G13339" t="s">
        <v>112292</v>
      </c>
      <c r="I13339" t="s">
        <v>11554</v>
      </c>
      <c r="K13339" t="s">
        <v>208</v>
      </c>
      <c r="L13339" t="s">
        <v>112291</v>
      </c>
      <c r="N13339" t="s">
        <v>208</v>
      </c>
      <c r="O13339" t="s">
        <v>476</v>
      </c>
      <c r="P13339" t="s">
        <v>476</v>
      </c>
    </row>
    <row r="13340" spans="1:16">
      <c r="A13340" s="484" t="s">
        <v>37549</v>
      </c>
      <c r="B13340" s="485" t="s">
        <v>37548</v>
      </c>
      <c r="C13340" t="s">
        <v>37547</v>
      </c>
      <c r="D13340" t="s">
        <v>37547</v>
      </c>
      <c r="E13340" t="str">
        <f t="shared" si="208"/>
        <v>592780 - MD 101 CONSULTING</v>
      </c>
      <c r="F13340" t="s">
        <v>2227</v>
      </c>
      <c r="G13340" t="s">
        <v>37546</v>
      </c>
      <c r="I13340" t="s">
        <v>1845</v>
      </c>
      <c r="J13340" t="s">
        <v>37545</v>
      </c>
      <c r="K13340" t="s">
        <v>208</v>
      </c>
      <c r="L13340" t="s">
        <v>37544</v>
      </c>
      <c r="N13340" t="s">
        <v>208</v>
      </c>
      <c r="O13340" t="s">
        <v>476</v>
      </c>
      <c r="P13340" t="s">
        <v>476</v>
      </c>
    </row>
    <row r="13341" spans="1:16">
      <c r="A13341" s="484" t="s">
        <v>110298</v>
      </c>
      <c r="B13341" s="485" t="s">
        <v>110297</v>
      </c>
      <c r="C13341" t="s">
        <v>110296</v>
      </c>
      <c r="D13341" t="s">
        <v>110296</v>
      </c>
      <c r="E13341" t="str">
        <f t="shared" si="208"/>
        <v>537640 - CAP SANTE</v>
      </c>
      <c r="F13341" t="s">
        <v>5552</v>
      </c>
      <c r="G13341" t="s">
        <v>110295</v>
      </c>
      <c r="I13341" t="s">
        <v>40557</v>
      </c>
      <c r="J13341" t="s">
        <v>110294</v>
      </c>
      <c r="K13341" t="s">
        <v>208</v>
      </c>
      <c r="L13341" t="s">
        <v>110293</v>
      </c>
      <c r="N13341" t="s">
        <v>208</v>
      </c>
      <c r="O13341" t="s">
        <v>476</v>
      </c>
      <c r="P13341" t="s">
        <v>476</v>
      </c>
    </row>
    <row r="13342" spans="1:16">
      <c r="A13342" s="484" t="s">
        <v>71151</v>
      </c>
      <c r="B13342" s="485" t="s">
        <v>71150</v>
      </c>
      <c r="C13342" t="s">
        <v>71149</v>
      </c>
      <c r="D13342" t="s">
        <v>71149</v>
      </c>
      <c r="E13342" t="str">
        <f t="shared" si="208"/>
        <v>477199 - FORMA PSY</v>
      </c>
      <c r="F13342" t="s">
        <v>1077</v>
      </c>
      <c r="G13342" t="s">
        <v>71148</v>
      </c>
      <c r="I13342" t="s">
        <v>618</v>
      </c>
      <c r="J13342" t="s">
        <v>71147</v>
      </c>
      <c r="K13342" t="s">
        <v>71146</v>
      </c>
      <c r="L13342" t="s">
        <v>71145</v>
      </c>
      <c r="N13342" t="s">
        <v>208</v>
      </c>
      <c r="O13342" t="s">
        <v>476</v>
      </c>
      <c r="P13342" t="s">
        <v>476</v>
      </c>
    </row>
    <row r="13343" spans="1:16">
      <c r="A13343" s="484" t="s">
        <v>27326</v>
      </c>
      <c r="B13343" s="485" t="s">
        <v>27325</v>
      </c>
      <c r="C13343" t="s">
        <v>27324</v>
      </c>
      <c r="D13343" t="s">
        <v>27324</v>
      </c>
      <c r="E13343" t="str">
        <f t="shared" si="208"/>
        <v>516351 - POIRRIER GAELE</v>
      </c>
      <c r="F13343" t="s">
        <v>27323</v>
      </c>
      <c r="G13343" t="s">
        <v>27322</v>
      </c>
      <c r="I13343" t="s">
        <v>27321</v>
      </c>
      <c r="J13343" t="s">
        <v>27320</v>
      </c>
      <c r="K13343" t="s">
        <v>208</v>
      </c>
      <c r="L13343" t="s">
        <v>27319</v>
      </c>
      <c r="N13343" t="s">
        <v>208</v>
      </c>
      <c r="O13343" t="s">
        <v>476</v>
      </c>
      <c r="P13343" t="s">
        <v>476</v>
      </c>
    </row>
    <row r="13344" spans="1:16">
      <c r="A13344" s="484" t="s">
        <v>24096</v>
      </c>
      <c r="B13344" s="485" t="s">
        <v>24095</v>
      </c>
      <c r="C13344" t="s">
        <v>24094</v>
      </c>
      <c r="D13344" t="s">
        <v>24093</v>
      </c>
      <c r="E13344" t="str">
        <f t="shared" si="208"/>
        <v>562865 - QUINTIN SEHEDIC NELLY</v>
      </c>
      <c r="F13344" t="s">
        <v>3367</v>
      </c>
      <c r="G13344" t="s">
        <v>24092</v>
      </c>
      <c r="H13344" t="s">
        <v>24091</v>
      </c>
      <c r="I13344" t="s">
        <v>7695</v>
      </c>
      <c r="J13344" t="s">
        <v>24090</v>
      </c>
      <c r="K13344" t="s">
        <v>208</v>
      </c>
      <c r="L13344" t="s">
        <v>24089</v>
      </c>
      <c r="N13344" t="s">
        <v>208</v>
      </c>
      <c r="O13344" t="s">
        <v>476</v>
      </c>
      <c r="P13344" t="s">
        <v>476</v>
      </c>
    </row>
    <row r="13345" spans="1:16">
      <c r="A13345" s="484" t="s">
        <v>29497</v>
      </c>
      <c r="B13345" s="485" t="s">
        <v>29496</v>
      </c>
      <c r="C13345" t="s">
        <v>29495</v>
      </c>
      <c r="D13345" t="s">
        <v>29495</v>
      </c>
      <c r="E13345" t="str">
        <f t="shared" si="208"/>
        <v>598148 - PARTAGEM</v>
      </c>
      <c r="F13345" t="s">
        <v>1352</v>
      </c>
      <c r="G13345" t="s">
        <v>29494</v>
      </c>
      <c r="I13345" t="s">
        <v>29493</v>
      </c>
      <c r="J13345" t="s">
        <v>29492</v>
      </c>
      <c r="K13345" t="s">
        <v>208</v>
      </c>
      <c r="L13345" t="s">
        <v>29491</v>
      </c>
      <c r="N13345" t="s">
        <v>208</v>
      </c>
      <c r="O13345" t="s">
        <v>476</v>
      </c>
      <c r="P13345" t="s">
        <v>476</v>
      </c>
    </row>
    <row r="13346" spans="1:16">
      <c r="A13346" s="484" t="s">
        <v>56727</v>
      </c>
      <c r="B13346" s="485" t="s">
        <v>56726</v>
      </c>
      <c r="C13346" t="s">
        <v>56725</v>
      </c>
      <c r="D13346" t="s">
        <v>56724</v>
      </c>
      <c r="E13346" t="str">
        <f t="shared" si="208"/>
        <v>559933 - IFM2S</v>
      </c>
      <c r="F13346" t="s">
        <v>1077</v>
      </c>
      <c r="G13346" t="s">
        <v>56723</v>
      </c>
      <c r="H13346" t="s">
        <v>28687</v>
      </c>
      <c r="I13346" t="s">
        <v>28686</v>
      </c>
      <c r="K13346" t="s">
        <v>208</v>
      </c>
      <c r="L13346" t="s">
        <v>56722</v>
      </c>
      <c r="N13346" t="s">
        <v>208</v>
      </c>
      <c r="O13346" t="s">
        <v>476</v>
      </c>
      <c r="P13346" t="s">
        <v>476</v>
      </c>
    </row>
    <row r="13347" spans="1:16">
      <c r="A13347" s="484" t="s">
        <v>119049</v>
      </c>
      <c r="B13347" s="485" t="s">
        <v>119048</v>
      </c>
      <c r="C13347" t="s">
        <v>119047</v>
      </c>
      <c r="D13347" t="s">
        <v>119046</v>
      </c>
      <c r="E13347" t="str">
        <f t="shared" si="208"/>
        <v>579634 - APASS</v>
      </c>
      <c r="F13347" t="s">
        <v>1909</v>
      </c>
      <c r="G13347" t="s">
        <v>119045</v>
      </c>
      <c r="I13347" t="s">
        <v>13576</v>
      </c>
      <c r="J13347" t="s">
        <v>119044</v>
      </c>
      <c r="K13347" t="s">
        <v>208</v>
      </c>
      <c r="L13347" t="s">
        <v>119043</v>
      </c>
      <c r="N13347" t="s">
        <v>208</v>
      </c>
      <c r="O13347" t="s">
        <v>476</v>
      </c>
      <c r="P13347" t="s">
        <v>476</v>
      </c>
    </row>
    <row r="13348" spans="1:16">
      <c r="A13348" s="484" t="s">
        <v>60673</v>
      </c>
      <c r="B13348" s="485" t="s">
        <v>60672</v>
      </c>
      <c r="C13348" t="s">
        <v>60671</v>
      </c>
      <c r="D13348" t="s">
        <v>60671</v>
      </c>
      <c r="E13348" t="str">
        <f t="shared" si="208"/>
        <v>591348 - HOPLA</v>
      </c>
      <c r="F13348" t="s">
        <v>6759</v>
      </c>
      <c r="G13348" t="s">
        <v>60670</v>
      </c>
      <c r="I13348" t="s">
        <v>4853</v>
      </c>
      <c r="J13348" t="s">
        <v>60669</v>
      </c>
      <c r="K13348" t="s">
        <v>208</v>
      </c>
      <c r="L13348" t="s">
        <v>60668</v>
      </c>
      <c r="N13348" t="s">
        <v>208</v>
      </c>
      <c r="O13348" t="s">
        <v>476</v>
      </c>
      <c r="P13348" t="s">
        <v>476</v>
      </c>
    </row>
    <row r="13349" spans="1:16">
      <c r="A13349" s="484" t="s">
        <v>130837</v>
      </c>
      <c r="B13349" s="485" t="s">
        <v>130836</v>
      </c>
      <c r="C13349" t="s">
        <v>126303</v>
      </c>
      <c r="D13349" t="s">
        <v>126303</v>
      </c>
      <c r="E13349" t="str">
        <f t="shared" si="208"/>
        <v>475830 - ALBA</v>
      </c>
      <c r="F13349" t="s">
        <v>2524</v>
      </c>
      <c r="G13349" t="s">
        <v>130835</v>
      </c>
      <c r="I13349" t="s">
        <v>130834</v>
      </c>
      <c r="J13349" t="s">
        <v>130833</v>
      </c>
      <c r="K13349" t="s">
        <v>208</v>
      </c>
      <c r="L13349" t="s">
        <v>130832</v>
      </c>
      <c r="N13349" t="s">
        <v>208</v>
      </c>
      <c r="O13349" t="s">
        <v>476</v>
      </c>
      <c r="P13349" t="s">
        <v>476</v>
      </c>
    </row>
    <row r="13350" spans="1:16">
      <c r="A13350" s="484" t="s">
        <v>26449</v>
      </c>
      <c r="B13350" s="485" t="s">
        <v>26448</v>
      </c>
      <c r="C13350" t="s">
        <v>26447</v>
      </c>
      <c r="D13350" t="s">
        <v>26446</v>
      </c>
      <c r="E13350" t="str">
        <f t="shared" si="208"/>
        <v>625620 - PRESTIGE INSTITUT</v>
      </c>
      <c r="F13350" t="s">
        <v>26445</v>
      </c>
      <c r="G13350" t="s">
        <v>26444</v>
      </c>
      <c r="H13350" t="s">
        <v>26443</v>
      </c>
      <c r="I13350" t="s">
        <v>618</v>
      </c>
      <c r="J13350" t="s">
        <v>26442</v>
      </c>
      <c r="K13350" t="s">
        <v>208</v>
      </c>
      <c r="L13350" t="s">
        <v>26441</v>
      </c>
      <c r="N13350" t="s">
        <v>208</v>
      </c>
      <c r="O13350" t="s">
        <v>476</v>
      </c>
      <c r="P13350" t="s">
        <v>476</v>
      </c>
    </row>
    <row r="13351" spans="1:16">
      <c r="A13351" s="484" t="s">
        <v>49406</v>
      </c>
      <c r="B13351" s="485" t="s">
        <v>49405</v>
      </c>
      <c r="C13351" t="s">
        <v>49404</v>
      </c>
      <c r="D13351" t="s">
        <v>49403</v>
      </c>
      <c r="E13351" t="str">
        <f t="shared" si="208"/>
        <v>612704 - JEANNET CHRISTELLE</v>
      </c>
      <c r="F13351" t="s">
        <v>540</v>
      </c>
      <c r="G13351" t="s">
        <v>27790</v>
      </c>
      <c r="I13351" t="s">
        <v>49402</v>
      </c>
      <c r="J13351" t="s">
        <v>49401</v>
      </c>
      <c r="K13351" t="s">
        <v>208</v>
      </c>
      <c r="L13351" t="s">
        <v>49400</v>
      </c>
      <c r="N13351" t="s">
        <v>208</v>
      </c>
      <c r="O13351" t="s">
        <v>476</v>
      </c>
      <c r="P13351" t="s">
        <v>476</v>
      </c>
    </row>
    <row r="13352" spans="1:16">
      <c r="A13352" s="484" t="s">
        <v>42300</v>
      </c>
      <c r="B13352" s="485" t="s">
        <v>42299</v>
      </c>
      <c r="C13352" t="s">
        <v>42298</v>
      </c>
      <c r="D13352" t="s">
        <v>42298</v>
      </c>
      <c r="E13352" t="str">
        <f t="shared" si="208"/>
        <v>655983 - L'INSTITUT IDHE DE PARIS</v>
      </c>
      <c r="F13352" t="s">
        <v>3085</v>
      </c>
      <c r="G13352" t="s">
        <v>42297</v>
      </c>
      <c r="I13352" t="s">
        <v>626</v>
      </c>
      <c r="J13352" t="s">
        <v>42296</v>
      </c>
      <c r="K13352" t="s">
        <v>208</v>
      </c>
      <c r="L13352" t="s">
        <v>42295</v>
      </c>
      <c r="N13352" t="s">
        <v>208</v>
      </c>
      <c r="O13352" t="s">
        <v>476</v>
      </c>
      <c r="P13352" t="s">
        <v>476</v>
      </c>
    </row>
    <row r="13353" spans="1:16">
      <c r="A13353" s="484" t="s">
        <v>75904</v>
      </c>
      <c r="B13353" s="485" t="s">
        <v>75903</v>
      </c>
      <c r="C13353" t="s">
        <v>75902</v>
      </c>
      <c r="D13353" t="s">
        <v>75901</v>
      </c>
      <c r="E13353" t="str">
        <f t="shared" si="208"/>
        <v>548832 - IWD</v>
      </c>
      <c r="F13353" t="s">
        <v>7254</v>
      </c>
      <c r="G13353" t="s">
        <v>75900</v>
      </c>
      <c r="I13353" t="s">
        <v>7159</v>
      </c>
      <c r="J13353" t="s">
        <v>75899</v>
      </c>
      <c r="K13353" t="s">
        <v>208</v>
      </c>
      <c r="L13353" t="s">
        <v>75898</v>
      </c>
      <c r="N13353" t="s">
        <v>208</v>
      </c>
      <c r="O13353" t="s">
        <v>476</v>
      </c>
      <c r="P13353" t="s">
        <v>476</v>
      </c>
    </row>
    <row r="13354" spans="1:16">
      <c r="A13354" s="484" t="s">
        <v>60580</v>
      </c>
      <c r="B13354" s="485" t="s">
        <v>60579</v>
      </c>
      <c r="C13354" t="s">
        <v>60578</v>
      </c>
      <c r="D13354" t="s">
        <v>60577</v>
      </c>
      <c r="E13354" t="str">
        <f t="shared" si="208"/>
        <v>513738 - HORIZONS ACADEMY  MONTPELLIER</v>
      </c>
      <c r="F13354" t="s">
        <v>52147</v>
      </c>
      <c r="G13354" t="s">
        <v>60576</v>
      </c>
      <c r="H13354" t="s">
        <v>60575</v>
      </c>
      <c r="I13354" t="s">
        <v>1542</v>
      </c>
      <c r="J13354" t="s">
        <v>60574</v>
      </c>
      <c r="K13354" t="s">
        <v>208</v>
      </c>
      <c r="L13354" t="s">
        <v>60573</v>
      </c>
      <c r="N13354" t="s">
        <v>208</v>
      </c>
      <c r="O13354" t="s">
        <v>476</v>
      </c>
      <c r="P13354" t="s">
        <v>476</v>
      </c>
    </row>
    <row r="13355" spans="1:16">
      <c r="A13355" s="484" t="s">
        <v>80360</v>
      </c>
      <c r="B13355" s="485" t="s">
        <v>80359</v>
      </c>
      <c r="C13355" t="s">
        <v>80358</v>
      </c>
      <c r="D13355" t="s">
        <v>80358</v>
      </c>
      <c r="E13355" t="str">
        <f t="shared" si="208"/>
        <v>497654 - ELZERALDE</v>
      </c>
      <c r="F13355" t="s">
        <v>3131</v>
      </c>
      <c r="G13355" t="s">
        <v>80357</v>
      </c>
      <c r="I13355" t="s">
        <v>3120</v>
      </c>
      <c r="J13355" t="s">
        <v>80356</v>
      </c>
      <c r="K13355" t="s">
        <v>208</v>
      </c>
      <c r="L13355" t="s">
        <v>80355</v>
      </c>
      <c r="N13355" t="s">
        <v>208</v>
      </c>
      <c r="O13355" t="s">
        <v>476</v>
      </c>
      <c r="P13355" t="s">
        <v>476</v>
      </c>
    </row>
    <row r="13356" spans="1:16">
      <c r="A13356" s="484" t="s">
        <v>92005</v>
      </c>
      <c r="B13356" s="485" t="s">
        <v>92004</v>
      </c>
      <c r="C13356" t="s">
        <v>92003</v>
      </c>
      <c r="D13356" t="s">
        <v>92002</v>
      </c>
      <c r="E13356" t="str">
        <f t="shared" si="208"/>
        <v>507441 - COOK AND CO</v>
      </c>
      <c r="F13356" t="s">
        <v>707</v>
      </c>
      <c r="G13356" t="s">
        <v>92001</v>
      </c>
      <c r="I13356" t="s">
        <v>10087</v>
      </c>
      <c r="J13356" t="s">
        <v>92000</v>
      </c>
      <c r="K13356" t="s">
        <v>208</v>
      </c>
      <c r="L13356" t="s">
        <v>91999</v>
      </c>
      <c r="N13356" t="s">
        <v>208</v>
      </c>
      <c r="O13356" t="s">
        <v>476</v>
      </c>
      <c r="P13356" t="s">
        <v>476</v>
      </c>
    </row>
    <row r="13357" spans="1:16">
      <c r="A13357" s="484" t="s">
        <v>90327</v>
      </c>
      <c r="B13357" s="485" t="s">
        <v>90326</v>
      </c>
      <c r="C13357" t="s">
        <v>90319</v>
      </c>
      <c r="D13357" t="s">
        <v>90319</v>
      </c>
      <c r="E13357" t="str">
        <f t="shared" si="208"/>
        <v>559209 - CT CONSEIL</v>
      </c>
      <c r="F13357" t="s">
        <v>1077</v>
      </c>
      <c r="G13357" t="s">
        <v>90325</v>
      </c>
      <c r="I13357" t="s">
        <v>90324</v>
      </c>
      <c r="J13357" t="s">
        <v>90323</v>
      </c>
      <c r="K13357" t="s">
        <v>208</v>
      </c>
      <c r="L13357" t="s">
        <v>90322</v>
      </c>
      <c r="N13357" t="s">
        <v>208</v>
      </c>
      <c r="O13357" t="s">
        <v>476</v>
      </c>
      <c r="P13357" t="s">
        <v>476</v>
      </c>
    </row>
    <row r="13358" spans="1:16">
      <c r="A13358" s="484" t="s">
        <v>27238</v>
      </c>
      <c r="B13358" s="485" t="s">
        <v>27237</v>
      </c>
      <c r="C13358" t="s">
        <v>27236</v>
      </c>
      <c r="D13358" t="s">
        <v>27235</v>
      </c>
      <c r="E13358" t="str">
        <f t="shared" si="208"/>
        <v>439174 - PGI BOURGOGNE FRANCHE COMTE</v>
      </c>
      <c r="F13358" t="s">
        <v>27234</v>
      </c>
      <c r="G13358" t="s">
        <v>27233</v>
      </c>
      <c r="H13358" t="s">
        <v>27232</v>
      </c>
      <c r="I13358" t="s">
        <v>1501</v>
      </c>
      <c r="J13358" t="s">
        <v>27231</v>
      </c>
      <c r="K13358" t="s">
        <v>208</v>
      </c>
      <c r="L13358" t="s">
        <v>27230</v>
      </c>
      <c r="N13358" t="s">
        <v>208</v>
      </c>
      <c r="O13358" t="s">
        <v>476</v>
      </c>
      <c r="P13358" t="s">
        <v>476</v>
      </c>
    </row>
    <row r="13359" spans="1:16">
      <c r="A13359" s="484" t="s">
        <v>130120</v>
      </c>
      <c r="B13359" s="485" t="s">
        <v>130119</v>
      </c>
      <c r="C13359" t="s">
        <v>130118</v>
      </c>
      <c r="D13359" t="s">
        <v>130118</v>
      </c>
      <c r="E13359" t="str">
        <f t="shared" si="208"/>
        <v>539879 - ALM SPORT FORMATION</v>
      </c>
      <c r="F13359" t="s">
        <v>3131</v>
      </c>
      <c r="G13359" t="s">
        <v>130117</v>
      </c>
      <c r="H13359" t="s">
        <v>130116</v>
      </c>
      <c r="I13359" t="s">
        <v>25321</v>
      </c>
      <c r="J13359" t="s">
        <v>130115</v>
      </c>
      <c r="K13359" t="s">
        <v>208</v>
      </c>
      <c r="L13359" t="s">
        <v>130114</v>
      </c>
      <c r="N13359" t="s">
        <v>208</v>
      </c>
      <c r="O13359" t="s">
        <v>476</v>
      </c>
      <c r="P13359" t="s">
        <v>476</v>
      </c>
    </row>
    <row r="13360" spans="1:16">
      <c r="A13360" s="484" t="s">
        <v>49759</v>
      </c>
      <c r="B13360" s="485" t="s">
        <v>49758</v>
      </c>
      <c r="C13360" t="s">
        <v>49757</v>
      </c>
      <c r="D13360" t="s">
        <v>49757</v>
      </c>
      <c r="E13360" t="str">
        <f t="shared" si="208"/>
        <v>467250 - IZCUE YVETTE</v>
      </c>
      <c r="F13360" t="s">
        <v>3297</v>
      </c>
      <c r="H13360" t="s">
        <v>49756</v>
      </c>
      <c r="I13360" t="s">
        <v>49755</v>
      </c>
      <c r="J13360" t="s">
        <v>49754</v>
      </c>
      <c r="K13360" t="s">
        <v>49753</v>
      </c>
      <c r="L13360" t="s">
        <v>49752</v>
      </c>
      <c r="N13360" t="s">
        <v>208</v>
      </c>
      <c r="O13360" t="s">
        <v>476</v>
      </c>
      <c r="P13360" t="s">
        <v>476</v>
      </c>
    </row>
    <row r="13361" spans="1:16">
      <c r="A13361" s="484" t="s">
        <v>130392</v>
      </c>
      <c r="B13361" s="485" t="s">
        <v>130391</v>
      </c>
      <c r="C13361" t="s">
        <v>130390</v>
      </c>
      <c r="D13361" t="s">
        <v>130390</v>
      </c>
      <c r="E13361" t="str">
        <f t="shared" si="208"/>
        <v>577741 - ALLEGORIS</v>
      </c>
      <c r="F13361" t="s">
        <v>6644</v>
      </c>
      <c r="G13361" t="s">
        <v>130389</v>
      </c>
      <c r="I13361" t="s">
        <v>31203</v>
      </c>
      <c r="J13361" t="s">
        <v>130388</v>
      </c>
      <c r="K13361" t="s">
        <v>208</v>
      </c>
      <c r="L13361" t="s">
        <v>130387</v>
      </c>
      <c r="N13361" t="s">
        <v>208</v>
      </c>
      <c r="O13361" t="s">
        <v>476</v>
      </c>
      <c r="P13361" t="s">
        <v>476</v>
      </c>
    </row>
    <row r="13362" spans="1:16">
      <c r="A13362" s="484" t="s">
        <v>68372</v>
      </c>
      <c r="B13362" s="485" t="s">
        <v>68371</v>
      </c>
      <c r="C13362" t="s">
        <v>68370</v>
      </c>
      <c r="D13362" t="s">
        <v>68370</v>
      </c>
      <c r="E13362" t="str">
        <f t="shared" si="208"/>
        <v>470740 - FRANCOISE MAUBOUSSIN</v>
      </c>
      <c r="F13362" t="s">
        <v>3297</v>
      </c>
      <c r="H13362" t="s">
        <v>68369</v>
      </c>
      <c r="I13362" t="s">
        <v>49755</v>
      </c>
      <c r="J13362" t="s">
        <v>49754</v>
      </c>
      <c r="K13362" t="s">
        <v>68368</v>
      </c>
      <c r="L13362" t="s">
        <v>68367</v>
      </c>
      <c r="N13362" t="s">
        <v>208</v>
      </c>
      <c r="O13362" t="s">
        <v>476</v>
      </c>
      <c r="P13362" t="s">
        <v>476</v>
      </c>
    </row>
    <row r="13363" spans="1:16">
      <c r="A13363" s="484" t="s">
        <v>55650</v>
      </c>
      <c r="B13363" s="485" t="s">
        <v>55649</v>
      </c>
      <c r="C13363" t="s">
        <v>55648</v>
      </c>
      <c r="D13363" t="s">
        <v>55647</v>
      </c>
      <c r="E13363" t="str">
        <f t="shared" si="208"/>
        <v>655168 - ISIS FORMATION</v>
      </c>
      <c r="F13363" t="s">
        <v>25721</v>
      </c>
      <c r="G13363" t="s">
        <v>55646</v>
      </c>
      <c r="I13363" t="s">
        <v>55645</v>
      </c>
      <c r="J13363" t="s">
        <v>55644</v>
      </c>
      <c r="K13363" t="s">
        <v>208</v>
      </c>
      <c r="L13363" t="s">
        <v>55643</v>
      </c>
      <c r="N13363" t="s">
        <v>208</v>
      </c>
      <c r="O13363" t="s">
        <v>476</v>
      </c>
      <c r="P13363" t="s">
        <v>476</v>
      </c>
    </row>
    <row r="13364" spans="1:16">
      <c r="A13364" s="484" t="s">
        <v>23814</v>
      </c>
      <c r="B13364" s="485" t="s">
        <v>23813</v>
      </c>
      <c r="C13364" t="s">
        <v>23812</v>
      </c>
      <c r="D13364" t="s">
        <v>23811</v>
      </c>
      <c r="E13364" t="str">
        <f t="shared" si="208"/>
        <v>670169 - RAULT CHRISTINE</v>
      </c>
      <c r="F13364" t="s">
        <v>4087</v>
      </c>
      <c r="G13364" t="s">
        <v>23810</v>
      </c>
      <c r="I13364" t="s">
        <v>23809</v>
      </c>
      <c r="J13364" t="s">
        <v>23808</v>
      </c>
      <c r="K13364" t="s">
        <v>208</v>
      </c>
      <c r="L13364" t="s">
        <v>23807</v>
      </c>
      <c r="N13364" t="s">
        <v>208</v>
      </c>
      <c r="O13364" t="s">
        <v>476</v>
      </c>
      <c r="P13364" t="s">
        <v>476</v>
      </c>
    </row>
    <row r="13365" spans="1:16">
      <c r="A13365" s="484" t="s">
        <v>11602</v>
      </c>
      <c r="B13365" s="485" t="s">
        <v>11601</v>
      </c>
      <c r="C13365" t="s">
        <v>11600</v>
      </c>
      <c r="D13365" t="s">
        <v>11599</v>
      </c>
      <c r="E13365" t="str">
        <f t="shared" si="208"/>
        <v>661995 - SYNOVO STRASBOURG</v>
      </c>
      <c r="F13365" t="s">
        <v>1007</v>
      </c>
      <c r="G13365" t="s">
        <v>11598</v>
      </c>
      <c r="H13365" t="s">
        <v>11597</v>
      </c>
      <c r="I13365" t="s">
        <v>579</v>
      </c>
      <c r="J13365" t="s">
        <v>11596</v>
      </c>
      <c r="K13365" t="s">
        <v>208</v>
      </c>
      <c r="L13365" t="s">
        <v>11595</v>
      </c>
      <c r="N13365" t="s">
        <v>208</v>
      </c>
      <c r="O13365" t="s">
        <v>476</v>
      </c>
      <c r="P13365" t="s">
        <v>476</v>
      </c>
    </row>
    <row r="13366" spans="1:16">
      <c r="A13366" s="484" t="s">
        <v>35369</v>
      </c>
      <c r="B13366" s="485" t="s">
        <v>35368</v>
      </c>
      <c r="C13366" t="s">
        <v>35367</v>
      </c>
      <c r="D13366" t="s">
        <v>35367</v>
      </c>
      <c r="E13366" t="str">
        <f t="shared" si="208"/>
        <v>505055 - MONTALEMBERT CONSEILS ET FORMATION</v>
      </c>
      <c r="F13366" t="s">
        <v>35366</v>
      </c>
      <c r="G13366" t="s">
        <v>35365</v>
      </c>
      <c r="I13366" t="s">
        <v>1148</v>
      </c>
      <c r="J13366" t="s">
        <v>35364</v>
      </c>
      <c r="K13366" t="s">
        <v>208</v>
      </c>
      <c r="L13366" t="s">
        <v>35363</v>
      </c>
      <c r="N13366" t="s">
        <v>208</v>
      </c>
      <c r="O13366" t="s">
        <v>476</v>
      </c>
      <c r="P13366" t="s">
        <v>476</v>
      </c>
    </row>
    <row r="13367" spans="1:16">
      <c r="A13367" s="484" t="s">
        <v>95023</v>
      </c>
      <c r="B13367" s="485" t="s">
        <v>95022</v>
      </c>
      <c r="C13367" t="s">
        <v>95021</v>
      </c>
      <c r="D13367" t="s">
        <v>95021</v>
      </c>
      <c r="E13367" t="str">
        <f t="shared" si="208"/>
        <v>607228 - COBALT FORMATION</v>
      </c>
      <c r="F13367" t="s">
        <v>1817</v>
      </c>
      <c r="G13367" t="s">
        <v>95020</v>
      </c>
      <c r="H13367" t="s">
        <v>95019</v>
      </c>
      <c r="I13367" t="s">
        <v>5210</v>
      </c>
      <c r="J13367" t="s">
        <v>95018</v>
      </c>
      <c r="K13367" t="s">
        <v>208</v>
      </c>
      <c r="L13367" t="s">
        <v>95017</v>
      </c>
      <c r="N13367" t="s">
        <v>208</v>
      </c>
      <c r="O13367" t="s">
        <v>476</v>
      </c>
      <c r="P13367" t="s">
        <v>476</v>
      </c>
    </row>
    <row r="13368" spans="1:16">
      <c r="A13368" s="484" t="s">
        <v>21481</v>
      </c>
      <c r="B13368" s="485" t="s">
        <v>21480</v>
      </c>
      <c r="C13368" t="s">
        <v>21479</v>
      </c>
      <c r="D13368" t="s">
        <v>21478</v>
      </c>
      <c r="E13368" t="str">
        <f t="shared" si="208"/>
        <v>531819 - ROCCHI CONSULTANT QUALITE</v>
      </c>
      <c r="F13368" t="s">
        <v>1021</v>
      </c>
      <c r="G13368" t="s">
        <v>21477</v>
      </c>
      <c r="I13368" t="s">
        <v>1285</v>
      </c>
      <c r="J13368" t="s">
        <v>21476</v>
      </c>
      <c r="K13368" t="s">
        <v>208</v>
      </c>
      <c r="L13368" t="s">
        <v>21475</v>
      </c>
      <c r="N13368" t="s">
        <v>208</v>
      </c>
      <c r="O13368" t="s">
        <v>476</v>
      </c>
      <c r="P13368" t="s">
        <v>476</v>
      </c>
    </row>
    <row r="13369" spans="1:16">
      <c r="A13369" s="484" t="s">
        <v>19830</v>
      </c>
      <c r="B13369" s="485" t="s">
        <v>19829</v>
      </c>
      <c r="C13369" t="s">
        <v>19828</v>
      </c>
      <c r="D13369" t="s">
        <v>19828</v>
      </c>
      <c r="E13369" t="str">
        <f t="shared" si="208"/>
        <v>657384 - SAS DEVENSYS</v>
      </c>
      <c r="F13369" t="s">
        <v>3619</v>
      </c>
      <c r="G13369" t="s">
        <v>19827</v>
      </c>
      <c r="I13369" t="s">
        <v>1542</v>
      </c>
      <c r="J13369" t="s">
        <v>19826</v>
      </c>
      <c r="K13369" t="s">
        <v>208</v>
      </c>
      <c r="L13369" t="s">
        <v>19825</v>
      </c>
      <c r="N13369" t="s">
        <v>208</v>
      </c>
      <c r="O13369" t="s">
        <v>476</v>
      </c>
      <c r="P13369" t="s">
        <v>476</v>
      </c>
    </row>
    <row r="13370" spans="1:16">
      <c r="A13370" s="484" t="s">
        <v>37653</v>
      </c>
      <c r="B13370" s="485" t="s">
        <v>37652</v>
      </c>
      <c r="C13370" t="s">
        <v>37651</v>
      </c>
      <c r="D13370" t="s">
        <v>37650</v>
      </c>
      <c r="E13370" t="str">
        <f t="shared" si="208"/>
        <v>636710 - MCC PARIS</v>
      </c>
      <c r="F13370" t="s">
        <v>2558</v>
      </c>
      <c r="G13370" t="s">
        <v>37649</v>
      </c>
      <c r="I13370" t="s">
        <v>626</v>
      </c>
      <c r="J13370" t="s">
        <v>37648</v>
      </c>
      <c r="K13370" t="s">
        <v>208</v>
      </c>
      <c r="L13370" t="s">
        <v>37647</v>
      </c>
      <c r="N13370" t="s">
        <v>208</v>
      </c>
      <c r="O13370" t="s">
        <v>476</v>
      </c>
      <c r="P13370" t="s">
        <v>476</v>
      </c>
    </row>
    <row r="13371" spans="1:16">
      <c r="A13371" s="484" t="s">
        <v>8015</v>
      </c>
      <c r="B13371" s="485" t="s">
        <v>8014</v>
      </c>
      <c r="C13371" t="s">
        <v>8013</v>
      </c>
      <c r="D13371" t="s">
        <v>8012</v>
      </c>
      <c r="E13371" t="str">
        <f t="shared" si="208"/>
        <v>482171 - UDPS 87</v>
      </c>
      <c r="F13371" t="s">
        <v>1513</v>
      </c>
      <c r="G13371" t="s">
        <v>8011</v>
      </c>
      <c r="I13371" t="s">
        <v>8010</v>
      </c>
      <c r="J13371" t="s">
        <v>8009</v>
      </c>
      <c r="K13371" t="s">
        <v>208</v>
      </c>
      <c r="L13371" t="s">
        <v>8008</v>
      </c>
      <c r="N13371" t="s">
        <v>208</v>
      </c>
      <c r="O13371" t="s">
        <v>476</v>
      </c>
      <c r="P13371" t="s">
        <v>476</v>
      </c>
    </row>
    <row r="13372" spans="1:16">
      <c r="A13372" s="484" t="s">
        <v>71369</v>
      </c>
      <c r="B13372" s="485" t="s">
        <v>71368</v>
      </c>
      <c r="C13372" t="s">
        <v>71367</v>
      </c>
      <c r="D13372" t="s">
        <v>71367</v>
      </c>
      <c r="E13372" t="str">
        <f t="shared" si="208"/>
        <v>514718 - FOREZ INSERTION FORMATION CONSEIL FIF CONSEIL</v>
      </c>
      <c r="F13372" t="s">
        <v>6544</v>
      </c>
      <c r="G13372" t="s">
        <v>71366</v>
      </c>
      <c r="I13372" t="s">
        <v>39722</v>
      </c>
      <c r="J13372" t="s">
        <v>71365</v>
      </c>
      <c r="K13372" t="s">
        <v>208</v>
      </c>
      <c r="L13372" t="s">
        <v>71364</v>
      </c>
      <c r="N13372" t="s">
        <v>208</v>
      </c>
      <c r="O13372" t="s">
        <v>476</v>
      </c>
      <c r="P13372" t="s">
        <v>476</v>
      </c>
    </row>
    <row r="13373" spans="1:16">
      <c r="A13373" s="484" t="s">
        <v>59924</v>
      </c>
      <c r="B13373" s="485" t="s">
        <v>59923</v>
      </c>
      <c r="C13373" t="s">
        <v>59922</v>
      </c>
      <c r="D13373" t="s">
        <v>59922</v>
      </c>
      <c r="E13373" t="str">
        <f t="shared" si="208"/>
        <v>498993 - HYSOPE FORSE</v>
      </c>
      <c r="F13373" t="s">
        <v>25074</v>
      </c>
      <c r="G13373" t="s">
        <v>59921</v>
      </c>
      <c r="H13373" t="s">
        <v>59920</v>
      </c>
      <c r="I13373" t="s">
        <v>59919</v>
      </c>
      <c r="J13373" t="s">
        <v>59918</v>
      </c>
      <c r="K13373" t="s">
        <v>59917</v>
      </c>
      <c r="L13373" t="s">
        <v>59916</v>
      </c>
      <c r="N13373" t="s">
        <v>208</v>
      </c>
      <c r="O13373" t="s">
        <v>476</v>
      </c>
      <c r="P13373" t="s">
        <v>476</v>
      </c>
    </row>
    <row r="13374" spans="1:16">
      <c r="A13374" s="484" t="s">
        <v>91224</v>
      </c>
      <c r="B13374" s="485" t="s">
        <v>91223</v>
      </c>
      <c r="C13374" t="s">
        <v>91222</v>
      </c>
      <c r="D13374" t="s">
        <v>91222</v>
      </c>
      <c r="E13374" t="str">
        <f t="shared" si="208"/>
        <v>611876 - CPO AAC</v>
      </c>
      <c r="F13374" t="s">
        <v>5394</v>
      </c>
      <c r="G13374" t="s">
        <v>91221</v>
      </c>
      <c r="I13374" t="s">
        <v>2917</v>
      </c>
      <c r="J13374" t="s">
        <v>91220</v>
      </c>
      <c r="K13374" t="s">
        <v>208</v>
      </c>
      <c r="L13374" t="s">
        <v>91219</v>
      </c>
      <c r="N13374" t="s">
        <v>208</v>
      </c>
      <c r="O13374" t="s">
        <v>476</v>
      </c>
      <c r="P13374" t="s">
        <v>476</v>
      </c>
    </row>
    <row r="13375" spans="1:16">
      <c r="A13375" s="484" t="s">
        <v>82807</v>
      </c>
      <c r="B13375" s="485" t="s">
        <v>82806</v>
      </c>
      <c r="C13375" t="s">
        <v>82805</v>
      </c>
      <c r="D13375" t="s">
        <v>82804</v>
      </c>
      <c r="E13375" t="str">
        <f t="shared" si="208"/>
        <v>456720 - E2S CFAP</v>
      </c>
      <c r="F13375" t="s">
        <v>10239</v>
      </c>
      <c r="G13375" t="s">
        <v>82803</v>
      </c>
      <c r="I13375" t="s">
        <v>9772</v>
      </c>
      <c r="J13375" t="s">
        <v>82802</v>
      </c>
      <c r="K13375" t="s">
        <v>82801</v>
      </c>
      <c r="L13375" t="s">
        <v>82800</v>
      </c>
      <c r="N13375" t="s">
        <v>208</v>
      </c>
      <c r="O13375" t="s">
        <v>476</v>
      </c>
      <c r="P13375" t="s">
        <v>476</v>
      </c>
    </row>
    <row r="13376" spans="1:16">
      <c r="A13376" s="484" t="s">
        <v>83562</v>
      </c>
      <c r="B13376" s="485" t="s">
        <v>83561</v>
      </c>
      <c r="C13376" t="s">
        <v>83560</v>
      </c>
      <c r="D13376" t="s">
        <v>83370</v>
      </c>
      <c r="E13376" t="str">
        <f t="shared" si="208"/>
        <v>513222 - ENS</v>
      </c>
      <c r="F13376" t="s">
        <v>1077</v>
      </c>
      <c r="G13376" t="s">
        <v>83559</v>
      </c>
      <c r="I13376" t="s">
        <v>19763</v>
      </c>
      <c r="J13376" t="s">
        <v>83558</v>
      </c>
      <c r="K13376" t="s">
        <v>208</v>
      </c>
      <c r="L13376" t="s">
        <v>83557</v>
      </c>
      <c r="N13376" t="s">
        <v>208</v>
      </c>
      <c r="O13376" t="s">
        <v>476</v>
      </c>
      <c r="P13376" t="s">
        <v>476</v>
      </c>
    </row>
    <row r="13377" spans="1:16">
      <c r="A13377" s="484" t="s">
        <v>18636</v>
      </c>
      <c r="B13377" s="485" t="s">
        <v>18635</v>
      </c>
      <c r="C13377" t="s">
        <v>18634</v>
      </c>
      <c r="D13377" t="s">
        <v>18634</v>
      </c>
      <c r="E13377" t="str">
        <f t="shared" si="208"/>
        <v>566524 - SECOPROTEC</v>
      </c>
      <c r="F13377" t="s">
        <v>18273</v>
      </c>
      <c r="G13377" t="s">
        <v>18633</v>
      </c>
      <c r="I13377" t="s">
        <v>7874</v>
      </c>
      <c r="J13377" t="s">
        <v>18632</v>
      </c>
      <c r="K13377" t="s">
        <v>208</v>
      </c>
      <c r="L13377" t="s">
        <v>18631</v>
      </c>
      <c r="N13377" t="s">
        <v>208</v>
      </c>
      <c r="O13377" t="s">
        <v>476</v>
      </c>
      <c r="P13377" t="s">
        <v>476</v>
      </c>
    </row>
    <row r="13378" spans="1:16">
      <c r="A13378" s="484" t="s">
        <v>127668</v>
      </c>
      <c r="B13378" s="485" t="s">
        <v>127667</v>
      </c>
      <c r="C13378" t="s">
        <v>127666</v>
      </c>
      <c r="D13378" t="s">
        <v>127666</v>
      </c>
      <c r="E13378" t="str">
        <f t="shared" ref="E13378:E13441" si="209">_xlfn.CONCAT(L13378," - ",D13378)</f>
        <v>683437 - APPRENDRE AUTREMENT</v>
      </c>
      <c r="F13378" t="s">
        <v>7117</v>
      </c>
      <c r="G13378" t="s">
        <v>127665</v>
      </c>
      <c r="I13378" t="s">
        <v>43918</v>
      </c>
      <c r="J13378" t="s">
        <v>127664</v>
      </c>
      <c r="K13378" t="s">
        <v>208</v>
      </c>
      <c r="L13378" t="s">
        <v>127663</v>
      </c>
      <c r="N13378" t="s">
        <v>208</v>
      </c>
      <c r="O13378" t="s">
        <v>476</v>
      </c>
      <c r="P13378" t="s">
        <v>476</v>
      </c>
    </row>
    <row r="13379" spans="1:16">
      <c r="A13379" s="484" t="s">
        <v>1065</v>
      </c>
      <c r="B13379" s="485" t="s">
        <v>1064</v>
      </c>
      <c r="C13379" t="s">
        <v>1063</v>
      </c>
      <c r="D13379" t="s">
        <v>1063</v>
      </c>
      <c r="E13379" t="str">
        <f t="shared" si="209"/>
        <v>566690 - 1FOGENIE</v>
      </c>
      <c r="F13379" t="s">
        <v>683</v>
      </c>
      <c r="G13379" t="s">
        <v>1062</v>
      </c>
      <c r="H13379" t="s">
        <v>1061</v>
      </c>
      <c r="I13379" t="s">
        <v>1060</v>
      </c>
      <c r="J13379" t="s">
        <v>1059</v>
      </c>
      <c r="K13379" t="s">
        <v>208</v>
      </c>
      <c r="L13379" t="s">
        <v>1058</v>
      </c>
      <c r="N13379" t="s">
        <v>208</v>
      </c>
      <c r="O13379" t="s">
        <v>476</v>
      </c>
      <c r="P13379" t="s">
        <v>476</v>
      </c>
    </row>
    <row r="13380" spans="1:16">
      <c r="A13380" s="484" t="s">
        <v>44851</v>
      </c>
      <c r="B13380" s="485" t="s">
        <v>44850</v>
      </c>
      <c r="C13380" t="s">
        <v>44849</v>
      </c>
      <c r="D13380" t="s">
        <v>44849</v>
      </c>
      <c r="E13380" t="str">
        <f t="shared" si="209"/>
        <v>489268 - LE MOINS CHER EN FORMATION</v>
      </c>
      <c r="F13380" t="s">
        <v>12926</v>
      </c>
      <c r="G13380" t="s">
        <v>44848</v>
      </c>
      <c r="I13380" t="s">
        <v>3016</v>
      </c>
      <c r="J13380" t="s">
        <v>44847</v>
      </c>
      <c r="K13380" t="s">
        <v>208</v>
      </c>
      <c r="L13380" t="s">
        <v>44846</v>
      </c>
      <c r="N13380" t="s">
        <v>208</v>
      </c>
      <c r="O13380" t="s">
        <v>476</v>
      </c>
      <c r="P13380" t="s">
        <v>476</v>
      </c>
    </row>
    <row r="13381" spans="1:16">
      <c r="A13381" s="484" t="s">
        <v>69227</v>
      </c>
      <c r="B13381" s="485" t="s">
        <v>69226</v>
      </c>
      <c r="C13381" t="s">
        <v>69225</v>
      </c>
      <c r="D13381" t="s">
        <v>69225</v>
      </c>
      <c r="E13381" t="str">
        <f t="shared" si="209"/>
        <v>478520 - FORMEMENT</v>
      </c>
      <c r="F13381" t="s">
        <v>2130</v>
      </c>
      <c r="G13381" t="s">
        <v>55726</v>
      </c>
      <c r="H13381" t="s">
        <v>69224</v>
      </c>
      <c r="I13381" t="s">
        <v>2507</v>
      </c>
      <c r="J13381" t="s">
        <v>69223</v>
      </c>
      <c r="K13381" t="s">
        <v>208</v>
      </c>
      <c r="L13381" t="s">
        <v>69222</v>
      </c>
      <c r="N13381" t="s">
        <v>208</v>
      </c>
      <c r="O13381" t="s">
        <v>476</v>
      </c>
      <c r="P13381" t="s">
        <v>476</v>
      </c>
    </row>
    <row r="13382" spans="1:16">
      <c r="A13382" s="484" t="s">
        <v>89360</v>
      </c>
      <c r="B13382" s="485" t="s">
        <v>89359</v>
      </c>
      <c r="C13382" t="s">
        <v>89358</v>
      </c>
      <c r="D13382" t="s">
        <v>89358</v>
      </c>
      <c r="E13382" t="str">
        <f t="shared" si="209"/>
        <v>590710 - C2P FORMATIONS</v>
      </c>
      <c r="F13382" t="s">
        <v>58494</v>
      </c>
      <c r="G13382" t="s">
        <v>89357</v>
      </c>
      <c r="I13382" t="s">
        <v>45447</v>
      </c>
      <c r="J13382" t="s">
        <v>89356</v>
      </c>
      <c r="K13382" t="s">
        <v>208</v>
      </c>
      <c r="L13382" t="s">
        <v>89355</v>
      </c>
      <c r="N13382" t="s">
        <v>208</v>
      </c>
      <c r="O13382" t="s">
        <v>476</v>
      </c>
      <c r="P13382" t="s">
        <v>476</v>
      </c>
    </row>
    <row r="13383" spans="1:16">
      <c r="A13383" s="484" t="s">
        <v>77262</v>
      </c>
      <c r="B13383" s="485" t="s">
        <v>77261</v>
      </c>
      <c r="C13383" t="s">
        <v>77260</v>
      </c>
      <c r="D13383" t="s">
        <v>77260</v>
      </c>
      <c r="E13383" t="str">
        <f t="shared" si="209"/>
        <v>458673 - ETHICARE FORMATION</v>
      </c>
      <c r="F13383" t="s">
        <v>2378</v>
      </c>
      <c r="G13383" t="s">
        <v>77259</v>
      </c>
      <c r="I13383" t="s">
        <v>77258</v>
      </c>
      <c r="J13383" t="s">
        <v>77257</v>
      </c>
      <c r="K13383" t="s">
        <v>77256</v>
      </c>
      <c r="L13383" t="s">
        <v>77255</v>
      </c>
      <c r="N13383" t="s">
        <v>208</v>
      </c>
      <c r="O13383" t="s">
        <v>476</v>
      </c>
      <c r="P13383" t="s">
        <v>476</v>
      </c>
    </row>
    <row r="13384" spans="1:16">
      <c r="A13384" s="484" t="s">
        <v>97981</v>
      </c>
      <c r="B13384" s="485" t="s">
        <v>97980</v>
      </c>
      <c r="C13384" t="s">
        <v>97979</v>
      </c>
      <c r="D13384" t="s">
        <v>97979</v>
      </c>
      <c r="E13384" t="str">
        <f t="shared" si="209"/>
        <v>502662 - CHABUT MARIE LAURE</v>
      </c>
      <c r="F13384" t="s">
        <v>3803</v>
      </c>
      <c r="G13384" t="s">
        <v>97978</v>
      </c>
      <c r="I13384" t="s">
        <v>603</v>
      </c>
      <c r="J13384" t="s">
        <v>97977</v>
      </c>
      <c r="K13384" t="s">
        <v>208</v>
      </c>
      <c r="L13384" t="s">
        <v>97976</v>
      </c>
      <c r="N13384" t="s">
        <v>208</v>
      </c>
      <c r="O13384" t="s">
        <v>476</v>
      </c>
      <c r="P13384" t="s">
        <v>476</v>
      </c>
    </row>
    <row r="13385" spans="1:16">
      <c r="A13385" s="484" t="s">
        <v>69214</v>
      </c>
      <c r="B13385" s="485" t="s">
        <v>69213</v>
      </c>
      <c r="C13385" t="s">
        <v>69212</v>
      </c>
      <c r="D13385" t="s">
        <v>69212</v>
      </c>
      <c r="E13385" t="str">
        <f t="shared" si="209"/>
        <v>468381 - FORMEPAD</v>
      </c>
      <c r="F13385" t="s">
        <v>993</v>
      </c>
      <c r="G13385" t="s">
        <v>69211</v>
      </c>
      <c r="I13385" t="s">
        <v>69210</v>
      </c>
      <c r="J13385" t="s">
        <v>69209</v>
      </c>
      <c r="K13385" t="s">
        <v>208</v>
      </c>
      <c r="L13385" t="s">
        <v>69208</v>
      </c>
      <c r="N13385" t="s">
        <v>208</v>
      </c>
      <c r="O13385" t="s">
        <v>476</v>
      </c>
      <c r="P13385" t="s">
        <v>476</v>
      </c>
    </row>
    <row r="13386" spans="1:16">
      <c r="A13386" s="484" t="s">
        <v>57833</v>
      </c>
      <c r="B13386" s="485" t="s">
        <v>57832</v>
      </c>
      <c r="C13386" t="s">
        <v>57831</v>
      </c>
      <c r="D13386" t="s">
        <v>57830</v>
      </c>
      <c r="E13386" t="str">
        <f t="shared" si="209"/>
        <v>678466 - IED TOULOUSE ASS LUTTE CONTRE LA PEDOCRIMINALITE</v>
      </c>
      <c r="F13386" t="s">
        <v>12916</v>
      </c>
      <c r="G13386" t="s">
        <v>57829</v>
      </c>
      <c r="I13386" t="s">
        <v>603</v>
      </c>
      <c r="J13386" t="s">
        <v>57828</v>
      </c>
      <c r="K13386" t="s">
        <v>208</v>
      </c>
      <c r="L13386" t="s">
        <v>57827</v>
      </c>
      <c r="N13386" t="s">
        <v>208</v>
      </c>
      <c r="O13386" t="s">
        <v>476</v>
      </c>
      <c r="P13386" t="s">
        <v>476</v>
      </c>
    </row>
    <row r="13387" spans="1:16">
      <c r="A13387" s="484" t="s">
        <v>84680</v>
      </c>
      <c r="B13387" s="485" t="s">
        <v>84679</v>
      </c>
      <c r="C13387" t="s">
        <v>84678</v>
      </c>
      <c r="D13387" t="s">
        <v>84677</v>
      </c>
      <c r="E13387" t="str">
        <f t="shared" si="209"/>
        <v>654061 - ECOLE DE CONDUITE MAYENNAISE</v>
      </c>
      <c r="F13387" t="s">
        <v>2816</v>
      </c>
      <c r="G13387" t="s">
        <v>84676</v>
      </c>
      <c r="I13387" t="s">
        <v>4017</v>
      </c>
      <c r="J13387" t="s">
        <v>84675</v>
      </c>
      <c r="K13387" t="s">
        <v>208</v>
      </c>
      <c r="L13387" t="s">
        <v>84674</v>
      </c>
      <c r="N13387" t="s">
        <v>208</v>
      </c>
      <c r="O13387" t="s">
        <v>476</v>
      </c>
      <c r="P13387" t="s">
        <v>476</v>
      </c>
    </row>
    <row r="13388" spans="1:16">
      <c r="A13388" s="484" t="s">
        <v>95755</v>
      </c>
      <c r="B13388" s="485" t="s">
        <v>95754</v>
      </c>
      <c r="C13388" t="s">
        <v>95753</v>
      </c>
      <c r="D13388" t="s">
        <v>95753</v>
      </c>
      <c r="E13388" t="str">
        <f t="shared" si="209"/>
        <v>477916 - CKS PUBLIC</v>
      </c>
      <c r="F13388" t="s">
        <v>3423</v>
      </c>
      <c r="G13388" t="s">
        <v>95752</v>
      </c>
      <c r="H13388" t="s">
        <v>95751</v>
      </c>
      <c r="I13388" t="s">
        <v>626</v>
      </c>
      <c r="J13388" t="s">
        <v>95750</v>
      </c>
      <c r="K13388" t="s">
        <v>208</v>
      </c>
      <c r="L13388" t="s">
        <v>95749</v>
      </c>
      <c r="N13388" t="s">
        <v>208</v>
      </c>
      <c r="O13388" t="s">
        <v>476</v>
      </c>
      <c r="P13388" t="s">
        <v>476</v>
      </c>
    </row>
    <row r="13389" spans="1:16">
      <c r="A13389" s="484" t="s">
        <v>49739</v>
      </c>
      <c r="B13389" s="485" t="s">
        <v>49738</v>
      </c>
      <c r="C13389" t="s">
        <v>49737</v>
      </c>
      <c r="D13389" t="s">
        <v>49736</v>
      </c>
      <c r="E13389" t="str">
        <f t="shared" si="209"/>
        <v>646283 - IZIPEST</v>
      </c>
      <c r="F13389" t="s">
        <v>10883</v>
      </c>
      <c r="G13389" t="s">
        <v>49735</v>
      </c>
      <c r="I13389" t="s">
        <v>802</v>
      </c>
      <c r="J13389" t="s">
        <v>49734</v>
      </c>
      <c r="K13389" t="s">
        <v>208</v>
      </c>
      <c r="L13389" t="s">
        <v>49733</v>
      </c>
      <c r="N13389" t="s">
        <v>208</v>
      </c>
      <c r="O13389" t="s">
        <v>476</v>
      </c>
      <c r="P13389" t="s">
        <v>476</v>
      </c>
    </row>
    <row r="13390" spans="1:16">
      <c r="A13390" s="484" t="s">
        <v>55827</v>
      </c>
      <c r="B13390" s="485" t="s">
        <v>55826</v>
      </c>
      <c r="C13390" t="s">
        <v>55825</v>
      </c>
      <c r="D13390" t="s">
        <v>55824</v>
      </c>
      <c r="E13390" t="str">
        <f t="shared" si="209"/>
        <v>474370 - IFSEC OI</v>
      </c>
      <c r="F13390" t="s">
        <v>1328</v>
      </c>
      <c r="G13390" t="s">
        <v>55823</v>
      </c>
      <c r="I13390" t="s">
        <v>1359</v>
      </c>
      <c r="J13390" t="s">
        <v>55822</v>
      </c>
      <c r="K13390" t="s">
        <v>208</v>
      </c>
      <c r="L13390" t="s">
        <v>55821</v>
      </c>
      <c r="N13390" t="s">
        <v>208</v>
      </c>
      <c r="O13390" t="s">
        <v>476</v>
      </c>
      <c r="P13390" t="s">
        <v>476</v>
      </c>
    </row>
    <row r="13391" spans="1:16">
      <c r="A13391" s="484" t="s">
        <v>135137</v>
      </c>
      <c r="B13391" s="485" t="s">
        <v>135136</v>
      </c>
      <c r="C13391" t="s">
        <v>135135</v>
      </c>
      <c r="D13391" t="s">
        <v>135134</v>
      </c>
      <c r="E13391" t="str">
        <f t="shared" si="209"/>
        <v>637968 - ACTION SECURITE ROUTIERE NOURBY FORMATION ST ANDRE</v>
      </c>
      <c r="F13391" t="s">
        <v>8990</v>
      </c>
      <c r="G13391" t="s">
        <v>135133</v>
      </c>
      <c r="H13391" t="s">
        <v>135132</v>
      </c>
      <c r="I13391" t="s">
        <v>4390</v>
      </c>
      <c r="J13391" t="s">
        <v>135131</v>
      </c>
      <c r="K13391" t="s">
        <v>208</v>
      </c>
      <c r="L13391" t="s">
        <v>135130</v>
      </c>
      <c r="N13391" t="s">
        <v>208</v>
      </c>
      <c r="O13391" t="s">
        <v>476</v>
      </c>
      <c r="P13391" t="s">
        <v>476</v>
      </c>
    </row>
    <row r="13392" spans="1:16">
      <c r="A13392" s="484" t="s">
        <v>3918</v>
      </c>
      <c r="B13392" s="485" t="s">
        <v>3917</v>
      </c>
      <c r="C13392" t="s">
        <v>3916</v>
      </c>
      <c r="D13392" t="s">
        <v>3916</v>
      </c>
      <c r="E13392" t="str">
        <f t="shared" si="209"/>
        <v>572410 - VIACORPO</v>
      </c>
      <c r="F13392" t="s">
        <v>1222</v>
      </c>
      <c r="G13392" t="s">
        <v>3915</v>
      </c>
      <c r="I13392" t="s">
        <v>626</v>
      </c>
      <c r="J13392" t="s">
        <v>3914</v>
      </c>
      <c r="K13392" t="s">
        <v>208</v>
      </c>
      <c r="L13392" t="s">
        <v>3913</v>
      </c>
      <c r="N13392" t="s">
        <v>208</v>
      </c>
      <c r="O13392" t="s">
        <v>476</v>
      </c>
      <c r="P13392" t="s">
        <v>476</v>
      </c>
    </row>
    <row r="13393" spans="1:16">
      <c r="A13393" s="484" t="s">
        <v>113855</v>
      </c>
      <c r="B13393" s="485" t="s">
        <v>113854</v>
      </c>
      <c r="C13393" t="s">
        <v>113853</v>
      </c>
      <c r="D13393" t="s">
        <v>113853</v>
      </c>
      <c r="E13393" t="str">
        <f t="shared" si="209"/>
        <v>592845 - BEVALOT AURORE KATIA</v>
      </c>
      <c r="F13393" t="s">
        <v>1857</v>
      </c>
      <c r="G13393" t="s">
        <v>113852</v>
      </c>
      <c r="I13393" t="s">
        <v>5549</v>
      </c>
      <c r="J13393" t="s">
        <v>113851</v>
      </c>
      <c r="K13393" t="s">
        <v>208</v>
      </c>
      <c r="L13393" t="s">
        <v>113850</v>
      </c>
      <c r="N13393" t="s">
        <v>208</v>
      </c>
      <c r="O13393" t="s">
        <v>476</v>
      </c>
      <c r="P13393" t="s">
        <v>476</v>
      </c>
    </row>
    <row r="13394" spans="1:16">
      <c r="A13394" s="484" t="s">
        <v>62784</v>
      </c>
      <c r="B13394" s="485" t="s">
        <v>62783</v>
      </c>
      <c r="C13394" t="s">
        <v>62782</v>
      </c>
      <c r="D13394" t="s">
        <v>62782</v>
      </c>
      <c r="E13394" t="str">
        <f t="shared" si="209"/>
        <v>583625 - GUTIERRES JEAN LOUIS</v>
      </c>
      <c r="F13394" t="s">
        <v>1528</v>
      </c>
      <c r="G13394" t="s">
        <v>62781</v>
      </c>
      <c r="I13394" t="s">
        <v>62780</v>
      </c>
      <c r="K13394" t="s">
        <v>208</v>
      </c>
      <c r="L13394" t="s">
        <v>62779</v>
      </c>
      <c r="N13394" t="s">
        <v>208</v>
      </c>
      <c r="O13394" t="s">
        <v>476</v>
      </c>
      <c r="P13394" t="s">
        <v>476</v>
      </c>
    </row>
    <row r="13395" spans="1:16">
      <c r="A13395" s="484" t="s">
        <v>33189</v>
      </c>
      <c r="B13395" s="485" t="s">
        <v>33188</v>
      </c>
      <c r="C13395" t="s">
        <v>33187</v>
      </c>
      <c r="D13395" t="s">
        <v>33187</v>
      </c>
      <c r="E13395" t="str">
        <f t="shared" si="209"/>
        <v>484090 - NOETIC BEES</v>
      </c>
      <c r="F13395" t="s">
        <v>1710</v>
      </c>
      <c r="G13395" t="s">
        <v>33186</v>
      </c>
      <c r="I13395" t="s">
        <v>802</v>
      </c>
      <c r="J13395" t="s">
        <v>33185</v>
      </c>
      <c r="K13395" t="s">
        <v>208</v>
      </c>
      <c r="L13395" t="s">
        <v>33184</v>
      </c>
      <c r="N13395" t="s">
        <v>208</v>
      </c>
      <c r="O13395" t="s">
        <v>476</v>
      </c>
      <c r="P13395" t="s">
        <v>476</v>
      </c>
    </row>
    <row r="13396" spans="1:16">
      <c r="A13396" s="484" t="s">
        <v>86548</v>
      </c>
      <c r="B13396" s="485" t="s">
        <v>86547</v>
      </c>
      <c r="C13396" t="s">
        <v>86546</v>
      </c>
      <c r="D13396" t="s">
        <v>86546</v>
      </c>
      <c r="E13396" t="str">
        <f t="shared" si="209"/>
        <v>553906 - DOMIRIS FORMATION</v>
      </c>
      <c r="F13396" t="s">
        <v>8350</v>
      </c>
      <c r="G13396" t="s">
        <v>86545</v>
      </c>
      <c r="I13396" t="s">
        <v>1906</v>
      </c>
      <c r="J13396" t="s">
        <v>86544</v>
      </c>
      <c r="K13396" t="s">
        <v>208</v>
      </c>
      <c r="L13396" t="s">
        <v>86543</v>
      </c>
      <c r="N13396" t="s">
        <v>208</v>
      </c>
      <c r="O13396" t="s">
        <v>476</v>
      </c>
      <c r="P13396" t="s">
        <v>476</v>
      </c>
    </row>
    <row r="13397" spans="1:16">
      <c r="A13397" s="484" t="s">
        <v>95177</v>
      </c>
      <c r="B13397" s="485" t="s">
        <v>95176</v>
      </c>
      <c r="C13397" t="s">
        <v>95175</v>
      </c>
      <c r="D13397" t="s">
        <v>95175</v>
      </c>
      <c r="E13397" t="str">
        <f t="shared" si="209"/>
        <v>660747 - CO NAISSANCES</v>
      </c>
      <c r="F13397" t="s">
        <v>20727</v>
      </c>
      <c r="G13397" t="s">
        <v>95174</v>
      </c>
      <c r="I13397" t="s">
        <v>802</v>
      </c>
      <c r="J13397" t="s">
        <v>95173</v>
      </c>
      <c r="K13397" t="s">
        <v>208</v>
      </c>
      <c r="L13397" t="s">
        <v>95172</v>
      </c>
      <c r="N13397" t="s">
        <v>208</v>
      </c>
      <c r="O13397" t="s">
        <v>476</v>
      </c>
      <c r="P13397" t="s">
        <v>476</v>
      </c>
    </row>
    <row r="13398" spans="1:16">
      <c r="A13398" s="484" t="s">
        <v>132617</v>
      </c>
      <c r="B13398" s="485" t="s">
        <v>132616</v>
      </c>
      <c r="C13398" t="s">
        <v>132615</v>
      </c>
      <c r="D13398" t="s">
        <v>132614</v>
      </c>
      <c r="E13398" t="str">
        <f t="shared" si="209"/>
        <v>564187 - AAAEP</v>
      </c>
      <c r="F13398" t="s">
        <v>34187</v>
      </c>
      <c r="G13398" t="s">
        <v>132613</v>
      </c>
      <c r="I13398" t="s">
        <v>91399</v>
      </c>
      <c r="J13398" t="s">
        <v>132612</v>
      </c>
      <c r="K13398" t="s">
        <v>208</v>
      </c>
      <c r="L13398" t="s">
        <v>132611</v>
      </c>
      <c r="N13398" t="s">
        <v>208</v>
      </c>
      <c r="O13398" t="s">
        <v>476</v>
      </c>
      <c r="P13398" t="s">
        <v>476</v>
      </c>
    </row>
    <row r="13399" spans="1:16">
      <c r="A13399" s="484" t="s">
        <v>41608</v>
      </c>
      <c r="B13399" s="485" t="s">
        <v>41607</v>
      </c>
      <c r="C13399" t="s">
        <v>41606</v>
      </c>
      <c r="D13399" t="s">
        <v>41606</v>
      </c>
      <c r="E13399" t="str">
        <f t="shared" si="209"/>
        <v>621304 - LTD FORMATION</v>
      </c>
      <c r="F13399" t="s">
        <v>9844</v>
      </c>
      <c r="G13399" t="s">
        <v>41605</v>
      </c>
      <c r="I13399" t="s">
        <v>3113</v>
      </c>
      <c r="J13399" t="s">
        <v>41604</v>
      </c>
      <c r="K13399" t="s">
        <v>208</v>
      </c>
      <c r="L13399" t="s">
        <v>41603</v>
      </c>
      <c r="N13399" t="s">
        <v>208</v>
      </c>
      <c r="O13399" t="s">
        <v>476</v>
      </c>
      <c r="P13399" t="s">
        <v>476</v>
      </c>
    </row>
    <row r="13400" spans="1:16">
      <c r="A13400" s="484" t="s">
        <v>92879</v>
      </c>
      <c r="B13400" s="485" t="s">
        <v>92873</v>
      </c>
      <c r="C13400" t="s">
        <v>92872</v>
      </c>
      <c r="D13400" t="s">
        <v>92872</v>
      </c>
      <c r="E13400" t="str">
        <f t="shared" si="209"/>
        <v>481828 - COMPETENCES PREVENTION</v>
      </c>
      <c r="F13400" t="s">
        <v>10701</v>
      </c>
      <c r="G13400" t="s">
        <v>92878</v>
      </c>
      <c r="I13400" t="s">
        <v>829</v>
      </c>
      <c r="J13400" t="s">
        <v>92877</v>
      </c>
      <c r="K13400" t="s">
        <v>92876</v>
      </c>
      <c r="L13400" t="s">
        <v>92875</v>
      </c>
      <c r="N13400" t="s">
        <v>208</v>
      </c>
      <c r="O13400" t="s">
        <v>476</v>
      </c>
      <c r="P13400" t="s">
        <v>476</v>
      </c>
    </row>
    <row r="13401" spans="1:16">
      <c r="A13401" s="484" t="s">
        <v>92874</v>
      </c>
      <c r="B13401" s="485" t="s">
        <v>92873</v>
      </c>
      <c r="C13401" t="s">
        <v>92872</v>
      </c>
      <c r="D13401" t="s">
        <v>92871</v>
      </c>
      <c r="E13401" t="str">
        <f t="shared" si="209"/>
        <v>570620 - COMPETENCES PREVENTION BERGERAC</v>
      </c>
      <c r="F13401" t="s">
        <v>5346</v>
      </c>
      <c r="G13401" t="s">
        <v>92870</v>
      </c>
      <c r="I13401" t="s">
        <v>829</v>
      </c>
      <c r="J13401" t="s">
        <v>92869</v>
      </c>
      <c r="K13401" t="s">
        <v>208</v>
      </c>
      <c r="L13401" t="s">
        <v>92868</v>
      </c>
      <c r="N13401" t="s">
        <v>208</v>
      </c>
      <c r="O13401" t="s">
        <v>476</v>
      </c>
      <c r="P13401" t="s">
        <v>476</v>
      </c>
    </row>
    <row r="13402" spans="1:16">
      <c r="A13402" s="484" t="s">
        <v>90371</v>
      </c>
      <c r="B13402" s="485" t="s">
        <v>90370</v>
      </c>
      <c r="C13402" t="s">
        <v>90369</v>
      </c>
      <c r="D13402" t="s">
        <v>90369</v>
      </c>
      <c r="E13402" t="str">
        <f t="shared" si="209"/>
        <v>482055 - CSI FORMATION</v>
      </c>
      <c r="F13402" t="s">
        <v>1857</v>
      </c>
      <c r="G13402" t="s">
        <v>90368</v>
      </c>
      <c r="I13402" t="s">
        <v>90367</v>
      </c>
      <c r="J13402" t="s">
        <v>90366</v>
      </c>
      <c r="K13402" t="s">
        <v>208</v>
      </c>
      <c r="L13402" t="s">
        <v>90365</v>
      </c>
      <c r="N13402" t="s">
        <v>208</v>
      </c>
      <c r="O13402" t="s">
        <v>476</v>
      </c>
      <c r="P13402" t="s">
        <v>476</v>
      </c>
    </row>
    <row r="13403" spans="1:16">
      <c r="A13403" s="484" t="s">
        <v>118286</v>
      </c>
      <c r="B13403" s="485" t="s">
        <v>118285</v>
      </c>
      <c r="C13403" t="s">
        <v>118284</v>
      </c>
      <c r="D13403" t="s">
        <v>118284</v>
      </c>
      <c r="E13403" t="str">
        <f t="shared" si="209"/>
        <v>588647 - ASSOCIATION TICHRI</v>
      </c>
      <c r="F13403" t="s">
        <v>9720</v>
      </c>
      <c r="G13403" t="s">
        <v>118283</v>
      </c>
      <c r="I13403" t="s">
        <v>118282</v>
      </c>
      <c r="J13403" t="s">
        <v>118281</v>
      </c>
      <c r="K13403" t="s">
        <v>208</v>
      </c>
      <c r="L13403" t="s">
        <v>118280</v>
      </c>
      <c r="N13403" t="s">
        <v>208</v>
      </c>
      <c r="O13403" t="s">
        <v>476</v>
      </c>
      <c r="P13403" t="s">
        <v>476</v>
      </c>
    </row>
    <row r="13404" spans="1:16">
      <c r="A13404" s="484" t="s">
        <v>23132</v>
      </c>
      <c r="B13404" s="485" t="s">
        <v>23131</v>
      </c>
      <c r="C13404" t="s">
        <v>23130</v>
      </c>
      <c r="D13404" t="s">
        <v>23130</v>
      </c>
      <c r="E13404" t="str">
        <f t="shared" si="209"/>
        <v>453298 - RESANTE VOUS FORMATION</v>
      </c>
      <c r="F13404" t="s">
        <v>13085</v>
      </c>
      <c r="G13404" t="s">
        <v>23129</v>
      </c>
      <c r="H13404" t="s">
        <v>12324</v>
      </c>
      <c r="I13404" t="s">
        <v>5810</v>
      </c>
      <c r="J13404" t="s">
        <v>23128</v>
      </c>
      <c r="K13404" t="s">
        <v>23127</v>
      </c>
      <c r="L13404" t="s">
        <v>23126</v>
      </c>
      <c r="N13404" t="s">
        <v>208</v>
      </c>
      <c r="O13404" t="s">
        <v>476</v>
      </c>
      <c r="P13404" t="s">
        <v>476</v>
      </c>
    </row>
    <row r="13405" spans="1:16">
      <c r="A13405" s="484" t="s">
        <v>632</v>
      </c>
      <c r="B13405" s="485" t="s">
        <v>631</v>
      </c>
      <c r="C13405" t="s">
        <v>630</v>
      </c>
      <c r="D13405" t="s">
        <v>629</v>
      </c>
      <c r="E13405" t="str">
        <f t="shared" si="209"/>
        <v>610069 - ASSOCIATION 42</v>
      </c>
      <c r="F13405" t="s">
        <v>628</v>
      </c>
      <c r="G13405" t="s">
        <v>627</v>
      </c>
      <c r="I13405" t="s">
        <v>626</v>
      </c>
      <c r="J13405" t="s">
        <v>625</v>
      </c>
      <c r="K13405" t="s">
        <v>208</v>
      </c>
      <c r="L13405" t="s">
        <v>624</v>
      </c>
      <c r="N13405" t="s">
        <v>208</v>
      </c>
      <c r="O13405" t="s">
        <v>476</v>
      </c>
      <c r="P13405" t="s">
        <v>476</v>
      </c>
    </row>
    <row r="13406" spans="1:16">
      <c r="A13406" s="484" t="s">
        <v>136860</v>
      </c>
      <c r="B13406" s="485" t="s">
        <v>136859</v>
      </c>
      <c r="C13406" t="s">
        <v>136858</v>
      </c>
      <c r="D13406" t="s">
        <v>136857</v>
      </c>
      <c r="E13406" t="str">
        <f t="shared" si="209"/>
        <v>535138 - ABC FORMATION CONTINUE  TREVOUX</v>
      </c>
      <c r="F13406" t="s">
        <v>18756</v>
      </c>
      <c r="G13406" t="s">
        <v>136856</v>
      </c>
      <c r="I13406" t="s">
        <v>33229</v>
      </c>
      <c r="J13406" t="s">
        <v>136855</v>
      </c>
      <c r="K13406" t="s">
        <v>208</v>
      </c>
      <c r="L13406" t="s">
        <v>136854</v>
      </c>
      <c r="N13406" t="s">
        <v>208</v>
      </c>
      <c r="O13406" t="s">
        <v>476</v>
      </c>
      <c r="P13406" t="s">
        <v>476</v>
      </c>
    </row>
    <row r="13407" spans="1:16">
      <c r="A13407" s="484" t="s">
        <v>70956</v>
      </c>
      <c r="B13407" s="485" t="s">
        <v>70955</v>
      </c>
      <c r="C13407" t="s">
        <v>70954</v>
      </c>
      <c r="D13407" t="s">
        <v>70954</v>
      </c>
      <c r="E13407" t="str">
        <f t="shared" si="209"/>
        <v>429764 - FORMACTION SANTE FORMATION</v>
      </c>
      <c r="F13407" t="s">
        <v>1568</v>
      </c>
      <c r="G13407" t="s">
        <v>70953</v>
      </c>
      <c r="H13407" t="s">
        <v>70952</v>
      </c>
      <c r="I13407" t="s">
        <v>61863</v>
      </c>
      <c r="J13407" t="s">
        <v>70951</v>
      </c>
      <c r="K13407" t="s">
        <v>70950</v>
      </c>
      <c r="L13407" t="s">
        <v>70949</v>
      </c>
      <c r="N13407" t="s">
        <v>208</v>
      </c>
      <c r="O13407" t="s">
        <v>476</v>
      </c>
      <c r="P13407" t="s">
        <v>476</v>
      </c>
    </row>
    <row r="13408" spans="1:16">
      <c r="A13408" s="484" t="s">
        <v>83207</v>
      </c>
      <c r="B13408" s="485" t="s">
        <v>83206</v>
      </c>
      <c r="C13408" t="s">
        <v>83205</v>
      </c>
      <c r="D13408" t="s">
        <v>75710</v>
      </c>
      <c r="E13408" t="str">
        <f t="shared" si="209"/>
        <v>578186 - ERS</v>
      </c>
      <c r="F13408" t="s">
        <v>707</v>
      </c>
      <c r="G13408" t="s">
        <v>83204</v>
      </c>
      <c r="I13408" t="s">
        <v>83203</v>
      </c>
      <c r="J13408" t="s">
        <v>83202</v>
      </c>
      <c r="K13408" t="s">
        <v>208</v>
      </c>
      <c r="L13408" t="s">
        <v>83201</v>
      </c>
      <c r="N13408" t="s">
        <v>208</v>
      </c>
      <c r="O13408" t="s">
        <v>476</v>
      </c>
      <c r="P13408" t="s">
        <v>476</v>
      </c>
    </row>
    <row r="13409" spans="1:16">
      <c r="A13409" s="484" t="s">
        <v>89267</v>
      </c>
      <c r="B13409" s="485" t="s">
        <v>89266</v>
      </c>
      <c r="C13409" t="s">
        <v>89265</v>
      </c>
      <c r="D13409" t="s">
        <v>89265</v>
      </c>
      <c r="E13409" t="str">
        <f t="shared" si="209"/>
        <v>476559 - DAC ITECOM</v>
      </c>
      <c r="F13409" t="s">
        <v>2572</v>
      </c>
      <c r="G13409" t="s">
        <v>89264</v>
      </c>
      <c r="H13409" t="s">
        <v>89263</v>
      </c>
      <c r="I13409" t="s">
        <v>618</v>
      </c>
      <c r="J13409" t="s">
        <v>89262</v>
      </c>
      <c r="K13409" t="s">
        <v>208</v>
      </c>
      <c r="L13409" t="s">
        <v>89261</v>
      </c>
      <c r="N13409" t="s">
        <v>208</v>
      </c>
      <c r="O13409" t="s">
        <v>476</v>
      </c>
      <c r="P13409" t="s">
        <v>476</v>
      </c>
    </row>
    <row r="13410" spans="1:16">
      <c r="A13410" s="484" t="s">
        <v>69020</v>
      </c>
      <c r="B13410" s="485" t="s">
        <v>69019</v>
      </c>
      <c r="C13410" t="s">
        <v>69018</v>
      </c>
      <c r="D13410" t="s">
        <v>69017</v>
      </c>
      <c r="E13410" t="str">
        <f t="shared" si="209"/>
        <v>606169 - FORSANS JEAN FRANCOIS</v>
      </c>
      <c r="F13410" t="s">
        <v>3690</v>
      </c>
      <c r="G13410" t="s">
        <v>69016</v>
      </c>
      <c r="I13410" t="s">
        <v>37940</v>
      </c>
      <c r="J13410" t="s">
        <v>69015</v>
      </c>
      <c r="K13410" t="s">
        <v>208</v>
      </c>
      <c r="L13410" t="s">
        <v>69014</v>
      </c>
      <c r="N13410" t="s">
        <v>208</v>
      </c>
      <c r="O13410" t="s">
        <v>476</v>
      </c>
      <c r="P13410" t="s">
        <v>476</v>
      </c>
    </row>
    <row r="13411" spans="1:16">
      <c r="A13411" s="484" t="s">
        <v>61413</v>
      </c>
      <c r="B13411" s="485" t="s">
        <v>61412</v>
      </c>
      <c r="C13411" t="s">
        <v>61411</v>
      </c>
      <c r="D13411" t="s">
        <v>61410</v>
      </c>
      <c r="E13411" t="str">
        <f t="shared" si="209"/>
        <v>643956 - HOEKMAN ALBAN</v>
      </c>
      <c r="F13411" t="s">
        <v>12307</v>
      </c>
      <c r="G13411" t="s">
        <v>61409</v>
      </c>
      <c r="I13411" t="s">
        <v>18977</v>
      </c>
      <c r="J13411" t="s">
        <v>61408</v>
      </c>
      <c r="K13411" t="s">
        <v>208</v>
      </c>
      <c r="L13411" t="s">
        <v>61407</v>
      </c>
      <c r="N13411" t="s">
        <v>207</v>
      </c>
      <c r="O13411" t="s">
        <v>476</v>
      </c>
      <c r="P13411" t="s">
        <v>476</v>
      </c>
    </row>
    <row r="13412" spans="1:16">
      <c r="A13412" s="484" t="s">
        <v>33834</v>
      </c>
      <c r="B13412" s="485" t="s">
        <v>33833</v>
      </c>
      <c r="C13412" t="s">
        <v>33832</v>
      </c>
      <c r="D13412" t="s">
        <v>33832</v>
      </c>
      <c r="E13412" t="str">
        <f t="shared" si="209"/>
        <v>513271 - NEO FORMA</v>
      </c>
      <c r="F13412" t="s">
        <v>33831</v>
      </c>
      <c r="G13412" t="s">
        <v>33830</v>
      </c>
      <c r="I13412" t="s">
        <v>10049</v>
      </c>
      <c r="J13412" t="s">
        <v>33829</v>
      </c>
      <c r="K13412" t="s">
        <v>208</v>
      </c>
      <c r="L13412" t="s">
        <v>33828</v>
      </c>
      <c r="N13412" t="s">
        <v>208</v>
      </c>
      <c r="O13412" t="s">
        <v>476</v>
      </c>
      <c r="P13412" t="s">
        <v>476</v>
      </c>
    </row>
    <row r="13413" spans="1:16">
      <c r="A13413" s="484" t="s">
        <v>8559</v>
      </c>
      <c r="B13413" s="485" t="s">
        <v>8558</v>
      </c>
      <c r="C13413" t="s">
        <v>8557</v>
      </c>
      <c r="D13413" t="s">
        <v>8557</v>
      </c>
      <c r="E13413" t="str">
        <f t="shared" si="209"/>
        <v>542568 - UBIQUID</v>
      </c>
      <c r="F13413" t="s">
        <v>1300</v>
      </c>
      <c r="G13413" t="s">
        <v>8556</v>
      </c>
      <c r="I13413" t="s">
        <v>8555</v>
      </c>
      <c r="J13413" t="s">
        <v>8554</v>
      </c>
      <c r="K13413" t="s">
        <v>208</v>
      </c>
      <c r="L13413" t="s">
        <v>8553</v>
      </c>
      <c r="N13413" t="s">
        <v>208</v>
      </c>
      <c r="O13413" t="s">
        <v>476</v>
      </c>
      <c r="P13413" t="s">
        <v>476</v>
      </c>
    </row>
    <row r="13414" spans="1:16">
      <c r="A13414" s="484" t="s">
        <v>115286</v>
      </c>
      <c r="B13414" s="485" t="s">
        <v>115285</v>
      </c>
      <c r="C13414" t="s">
        <v>115284</v>
      </c>
      <c r="D13414" t="s">
        <v>115283</v>
      </c>
      <c r="E13414" t="str">
        <f t="shared" si="209"/>
        <v>544887 - B &amp; GL</v>
      </c>
      <c r="F13414" t="s">
        <v>3140</v>
      </c>
      <c r="G13414" t="s">
        <v>115282</v>
      </c>
      <c r="I13414" t="s">
        <v>20960</v>
      </c>
      <c r="K13414" t="s">
        <v>208</v>
      </c>
      <c r="L13414" t="s">
        <v>115281</v>
      </c>
      <c r="N13414" t="s">
        <v>208</v>
      </c>
      <c r="O13414" t="s">
        <v>476</v>
      </c>
      <c r="P13414" t="s">
        <v>32733</v>
      </c>
    </row>
    <row r="13415" spans="1:16">
      <c r="A13415" s="484" t="s">
        <v>24121</v>
      </c>
      <c r="B13415" s="485" t="s">
        <v>24120</v>
      </c>
      <c r="C13415" t="s">
        <v>24119</v>
      </c>
      <c r="D13415" t="s">
        <v>24119</v>
      </c>
      <c r="E13415" t="str">
        <f t="shared" si="209"/>
        <v>551570 - QUILLIEN PHILIPPE</v>
      </c>
      <c r="F13415" t="s">
        <v>11920</v>
      </c>
      <c r="G13415" t="s">
        <v>24118</v>
      </c>
      <c r="I13415" t="s">
        <v>5289</v>
      </c>
      <c r="J13415" t="s">
        <v>24117</v>
      </c>
      <c r="K13415" t="s">
        <v>208</v>
      </c>
      <c r="L13415" t="s">
        <v>24116</v>
      </c>
      <c r="N13415" t="s">
        <v>208</v>
      </c>
      <c r="O13415" t="s">
        <v>476</v>
      </c>
      <c r="P13415" t="s">
        <v>476</v>
      </c>
    </row>
    <row r="13416" spans="1:16">
      <c r="A13416" s="484" t="s">
        <v>87687</v>
      </c>
      <c r="B13416" s="485" t="s">
        <v>87686</v>
      </c>
      <c r="C13416" t="s">
        <v>87685</v>
      </c>
      <c r="D13416" t="s">
        <v>87685</v>
      </c>
      <c r="E13416" t="str">
        <f t="shared" si="209"/>
        <v>604720 - DESTOMBES INGOUF NATHALIE</v>
      </c>
      <c r="F13416" t="s">
        <v>16588</v>
      </c>
      <c r="G13416" t="s">
        <v>87684</v>
      </c>
      <c r="H13416" t="s">
        <v>87683</v>
      </c>
      <c r="I13416" t="s">
        <v>63027</v>
      </c>
      <c r="J13416" t="s">
        <v>87682</v>
      </c>
      <c r="K13416" t="s">
        <v>208</v>
      </c>
      <c r="L13416" t="s">
        <v>87681</v>
      </c>
      <c r="N13416" t="s">
        <v>208</v>
      </c>
      <c r="O13416" t="s">
        <v>476</v>
      </c>
      <c r="P13416" t="s">
        <v>476</v>
      </c>
    </row>
    <row r="13417" spans="1:16">
      <c r="A13417" s="484" t="s">
        <v>96642</v>
      </c>
      <c r="B13417" s="485" t="s">
        <v>96641</v>
      </c>
      <c r="C13417" t="s">
        <v>96640</v>
      </c>
      <c r="D13417" t="s">
        <v>96640</v>
      </c>
      <c r="E13417" t="str">
        <f t="shared" si="209"/>
        <v>520305 - CHARENTON EMMANUELLE</v>
      </c>
      <c r="F13417" t="s">
        <v>7556</v>
      </c>
      <c r="G13417" t="s">
        <v>96639</v>
      </c>
      <c r="I13417" t="s">
        <v>3083</v>
      </c>
      <c r="J13417" t="s">
        <v>96638</v>
      </c>
      <c r="K13417" t="s">
        <v>208</v>
      </c>
      <c r="L13417" t="s">
        <v>96637</v>
      </c>
      <c r="N13417" t="s">
        <v>208</v>
      </c>
      <c r="O13417" t="s">
        <v>476</v>
      </c>
      <c r="P13417" t="s">
        <v>476</v>
      </c>
    </row>
    <row r="13418" spans="1:16">
      <c r="A13418" s="484" t="s">
        <v>91667</v>
      </c>
      <c r="B13418" s="485" t="s">
        <v>91666</v>
      </c>
      <c r="C13418" t="s">
        <v>91665</v>
      </c>
      <c r="D13418" t="s">
        <v>91665</v>
      </c>
      <c r="E13418" t="str">
        <f t="shared" si="209"/>
        <v>473893 - CORPUS LEARNING FRANCE</v>
      </c>
      <c r="F13418" t="s">
        <v>9528</v>
      </c>
      <c r="G13418" t="s">
        <v>91664</v>
      </c>
      <c r="I13418" t="s">
        <v>626</v>
      </c>
      <c r="J13418" t="s">
        <v>91663</v>
      </c>
      <c r="K13418" t="s">
        <v>91662</v>
      </c>
      <c r="L13418" t="s">
        <v>91661</v>
      </c>
      <c r="N13418" t="s">
        <v>208</v>
      </c>
      <c r="O13418" t="s">
        <v>476</v>
      </c>
      <c r="P13418" t="s">
        <v>476</v>
      </c>
    </row>
    <row r="13419" spans="1:16">
      <c r="A13419" s="484" t="s">
        <v>95452</v>
      </c>
      <c r="B13419" s="485" t="s">
        <v>95451</v>
      </c>
      <c r="C13419" t="s">
        <v>95450</v>
      </c>
      <c r="D13419" t="s">
        <v>95450</v>
      </c>
      <c r="E13419" t="str">
        <f t="shared" si="209"/>
        <v>517458 - CLIP CBC</v>
      </c>
      <c r="F13419" t="s">
        <v>1086</v>
      </c>
      <c r="G13419" t="s">
        <v>95449</v>
      </c>
      <c r="I13419" t="s">
        <v>10087</v>
      </c>
      <c r="J13419" t="s">
        <v>95448</v>
      </c>
      <c r="K13419" t="s">
        <v>208</v>
      </c>
      <c r="L13419" t="s">
        <v>95447</v>
      </c>
      <c r="N13419" t="s">
        <v>208</v>
      </c>
      <c r="O13419" t="s">
        <v>476</v>
      </c>
      <c r="P13419" t="s">
        <v>476</v>
      </c>
    </row>
    <row r="13420" spans="1:16">
      <c r="A13420" s="484" t="s">
        <v>38229</v>
      </c>
      <c r="B13420" s="485" t="s">
        <v>38228</v>
      </c>
      <c r="C13420" t="s">
        <v>38227</v>
      </c>
      <c r="D13420" t="s">
        <v>38227</v>
      </c>
      <c r="E13420" t="str">
        <f t="shared" si="209"/>
        <v>613320 - MARIN COQUARD DELPHINE</v>
      </c>
      <c r="F13420" t="s">
        <v>2919</v>
      </c>
      <c r="G13420" t="s">
        <v>38226</v>
      </c>
      <c r="I13420" t="s">
        <v>38225</v>
      </c>
      <c r="J13420" t="s">
        <v>38224</v>
      </c>
      <c r="K13420" t="s">
        <v>208</v>
      </c>
      <c r="L13420" t="s">
        <v>38223</v>
      </c>
      <c r="N13420" t="s">
        <v>208</v>
      </c>
      <c r="O13420" t="s">
        <v>476</v>
      </c>
      <c r="P13420" t="s">
        <v>476</v>
      </c>
    </row>
    <row r="13421" spans="1:16">
      <c r="A13421" s="484" t="s">
        <v>78889</v>
      </c>
      <c r="B13421" s="485" t="s">
        <v>78888</v>
      </c>
      <c r="C13421" t="s">
        <v>78887</v>
      </c>
      <c r="D13421" t="s">
        <v>78887</v>
      </c>
      <c r="E13421" t="str">
        <f t="shared" si="209"/>
        <v>584307 - EQUIPHYSIO FORMATION</v>
      </c>
      <c r="F13421" t="s">
        <v>7596</v>
      </c>
      <c r="G13421" t="s">
        <v>78886</v>
      </c>
      <c r="I13421" t="s">
        <v>78885</v>
      </c>
      <c r="J13421" t="s">
        <v>78884</v>
      </c>
      <c r="K13421" t="s">
        <v>208</v>
      </c>
      <c r="L13421" t="s">
        <v>78883</v>
      </c>
      <c r="N13421" t="s">
        <v>208</v>
      </c>
      <c r="O13421" t="s">
        <v>476</v>
      </c>
      <c r="P13421" t="s">
        <v>476</v>
      </c>
    </row>
    <row r="13422" spans="1:16">
      <c r="A13422" s="484" t="s">
        <v>26914</v>
      </c>
      <c r="B13422" s="485" t="s">
        <v>26913</v>
      </c>
      <c r="C13422" t="s">
        <v>26912</v>
      </c>
      <c r="D13422" t="s">
        <v>26911</v>
      </c>
      <c r="E13422" t="str">
        <f t="shared" si="209"/>
        <v>576505 - POSTIV' INFLUENCE COACHING</v>
      </c>
      <c r="F13422" t="s">
        <v>540</v>
      </c>
      <c r="G13422" t="s">
        <v>26910</v>
      </c>
      <c r="I13422" t="s">
        <v>13709</v>
      </c>
      <c r="J13422" t="s">
        <v>26909</v>
      </c>
      <c r="K13422" t="s">
        <v>208</v>
      </c>
      <c r="L13422" t="s">
        <v>26908</v>
      </c>
      <c r="N13422" t="s">
        <v>208</v>
      </c>
      <c r="O13422" t="s">
        <v>476</v>
      </c>
      <c r="P13422" t="s">
        <v>476</v>
      </c>
    </row>
    <row r="13423" spans="1:16">
      <c r="A13423" s="484" t="s">
        <v>4546</v>
      </c>
      <c r="B13423" s="485" t="s">
        <v>4545</v>
      </c>
      <c r="C13423" t="s">
        <v>4544</v>
      </c>
      <c r="D13423" t="s">
        <v>4544</v>
      </c>
      <c r="E13423" t="str">
        <f t="shared" si="209"/>
        <v>518657 - VALEURS ET COMPETENCES</v>
      </c>
      <c r="F13423" t="s">
        <v>1959</v>
      </c>
      <c r="G13423" t="s">
        <v>4543</v>
      </c>
      <c r="I13423" t="s">
        <v>4542</v>
      </c>
      <c r="J13423" t="s">
        <v>4541</v>
      </c>
      <c r="K13423" t="s">
        <v>208</v>
      </c>
      <c r="L13423" t="s">
        <v>4540</v>
      </c>
      <c r="N13423" t="s">
        <v>208</v>
      </c>
      <c r="O13423" t="s">
        <v>476</v>
      </c>
      <c r="P13423" t="s">
        <v>476</v>
      </c>
    </row>
    <row r="13424" spans="1:16">
      <c r="A13424" s="484" t="s">
        <v>85906</v>
      </c>
      <c r="B13424" s="485" t="s">
        <v>85905</v>
      </c>
      <c r="C13424" t="s">
        <v>85904</v>
      </c>
      <c r="D13424" t="s">
        <v>85904</v>
      </c>
      <c r="E13424" t="str">
        <f t="shared" si="209"/>
        <v>601640 - DUCHOSAL OLIVIER</v>
      </c>
      <c r="F13424" t="s">
        <v>1077</v>
      </c>
      <c r="G13424" t="s">
        <v>85903</v>
      </c>
      <c r="I13424" t="s">
        <v>6909</v>
      </c>
      <c r="J13424" t="s">
        <v>85902</v>
      </c>
      <c r="K13424" t="s">
        <v>208</v>
      </c>
      <c r="L13424" t="s">
        <v>85901</v>
      </c>
      <c r="N13424" t="s">
        <v>208</v>
      </c>
      <c r="O13424" t="s">
        <v>476</v>
      </c>
      <c r="P13424" t="s">
        <v>476</v>
      </c>
    </row>
    <row r="13425" spans="1:16">
      <c r="A13425" s="484" t="s">
        <v>57922</v>
      </c>
      <c r="B13425" s="485" t="s">
        <v>57921</v>
      </c>
      <c r="C13425" t="s">
        <v>57920</v>
      </c>
      <c r="D13425" t="s">
        <v>57919</v>
      </c>
      <c r="E13425" t="str">
        <f t="shared" si="209"/>
        <v>356931 - IFPARIS</v>
      </c>
      <c r="F13425" t="s">
        <v>9404</v>
      </c>
      <c r="G13425" t="s">
        <v>57918</v>
      </c>
      <c r="I13425" t="s">
        <v>626</v>
      </c>
      <c r="K13425" t="s">
        <v>208</v>
      </c>
      <c r="L13425" t="s">
        <v>57917</v>
      </c>
      <c r="N13425" t="s">
        <v>208</v>
      </c>
      <c r="O13425" t="s">
        <v>476</v>
      </c>
      <c r="P13425" t="s">
        <v>476</v>
      </c>
    </row>
    <row r="13426" spans="1:16">
      <c r="A13426" s="484" t="s">
        <v>126657</v>
      </c>
      <c r="B13426" s="485" t="s">
        <v>126656</v>
      </c>
      <c r="C13426" t="s">
        <v>126655</v>
      </c>
      <c r="D13426" t="s">
        <v>126655</v>
      </c>
      <c r="E13426" t="str">
        <f t="shared" si="209"/>
        <v>537020 - ARTIS EXECUTIVE TRAINING</v>
      </c>
      <c r="F13426" t="s">
        <v>1848</v>
      </c>
      <c r="G13426" t="s">
        <v>126654</v>
      </c>
      <c r="I13426" t="s">
        <v>126653</v>
      </c>
      <c r="J13426" t="s">
        <v>126652</v>
      </c>
      <c r="K13426" t="s">
        <v>208</v>
      </c>
      <c r="L13426" t="s">
        <v>126651</v>
      </c>
      <c r="N13426" t="s">
        <v>208</v>
      </c>
      <c r="O13426" t="s">
        <v>476</v>
      </c>
      <c r="P13426" t="s">
        <v>476</v>
      </c>
    </row>
    <row r="13427" spans="1:16">
      <c r="A13427" s="484" t="s">
        <v>20736</v>
      </c>
      <c r="B13427" s="485" t="s">
        <v>20735</v>
      </c>
      <c r="C13427" t="s">
        <v>20734</v>
      </c>
      <c r="D13427" t="s">
        <v>20734</v>
      </c>
      <c r="E13427" t="str">
        <f t="shared" si="209"/>
        <v>678909 - SAFETEAM SECURITE AUDIT FORMATION EQUIPEMENT</v>
      </c>
      <c r="F13427" t="s">
        <v>3423</v>
      </c>
      <c r="G13427" t="s">
        <v>20733</v>
      </c>
      <c r="I13427" t="s">
        <v>802</v>
      </c>
      <c r="J13427" t="s">
        <v>20732</v>
      </c>
      <c r="K13427" t="s">
        <v>208</v>
      </c>
      <c r="L13427" t="s">
        <v>20731</v>
      </c>
      <c r="N13427" t="s">
        <v>208</v>
      </c>
      <c r="O13427" t="s">
        <v>476</v>
      </c>
      <c r="P13427" t="s">
        <v>476</v>
      </c>
    </row>
    <row r="13428" spans="1:16">
      <c r="A13428" s="484" t="s">
        <v>34869</v>
      </c>
      <c r="B13428" s="485" t="s">
        <v>34868</v>
      </c>
      <c r="C13428" t="s">
        <v>34867</v>
      </c>
      <c r="D13428" t="s">
        <v>34866</v>
      </c>
      <c r="E13428" t="str">
        <f t="shared" si="209"/>
        <v>584290 - MP FORMATION MACON</v>
      </c>
      <c r="F13428" t="s">
        <v>22614</v>
      </c>
      <c r="G13428" t="s">
        <v>34865</v>
      </c>
      <c r="I13428" t="s">
        <v>2917</v>
      </c>
      <c r="J13428" t="s">
        <v>34864</v>
      </c>
      <c r="K13428" t="s">
        <v>208</v>
      </c>
      <c r="L13428" t="s">
        <v>34863</v>
      </c>
      <c r="N13428" t="s">
        <v>207</v>
      </c>
      <c r="O13428" t="s">
        <v>476</v>
      </c>
      <c r="P13428" t="s">
        <v>476</v>
      </c>
    </row>
    <row r="13429" spans="1:16">
      <c r="A13429" s="484" t="s">
        <v>127919</v>
      </c>
      <c r="B13429" s="485" t="s">
        <v>127918</v>
      </c>
      <c r="C13429" t="s">
        <v>127917</v>
      </c>
      <c r="D13429" t="s">
        <v>127916</v>
      </c>
      <c r="E13429" t="str">
        <f t="shared" si="209"/>
        <v>617854 - ANZALA AIRAULT FABIOLA</v>
      </c>
      <c r="F13429" t="s">
        <v>26936</v>
      </c>
      <c r="G13429" t="s">
        <v>127915</v>
      </c>
      <c r="H13429" t="s">
        <v>127914</v>
      </c>
      <c r="I13429" t="s">
        <v>9251</v>
      </c>
      <c r="K13429" t="s">
        <v>208</v>
      </c>
      <c r="L13429" t="s">
        <v>127913</v>
      </c>
      <c r="N13429" t="s">
        <v>208</v>
      </c>
      <c r="O13429" t="s">
        <v>476</v>
      </c>
      <c r="P13429" t="s">
        <v>476</v>
      </c>
    </row>
    <row r="13430" spans="1:16">
      <c r="A13430" s="484" t="s">
        <v>4185</v>
      </c>
      <c r="B13430" s="485" t="s">
        <v>4184</v>
      </c>
      <c r="C13430" t="s">
        <v>4183</v>
      </c>
      <c r="D13430" t="s">
        <v>4182</v>
      </c>
      <c r="E13430" t="str">
        <f t="shared" si="209"/>
        <v>668620 - VELTYS PARIS</v>
      </c>
      <c r="F13430" t="s">
        <v>4181</v>
      </c>
      <c r="G13430" t="s">
        <v>4180</v>
      </c>
      <c r="I13430" t="s">
        <v>626</v>
      </c>
      <c r="J13430" t="s">
        <v>4179</v>
      </c>
      <c r="K13430" t="s">
        <v>208</v>
      </c>
      <c r="L13430" t="s">
        <v>4178</v>
      </c>
      <c r="N13430" t="s">
        <v>208</v>
      </c>
      <c r="O13430" t="s">
        <v>476</v>
      </c>
      <c r="P13430" t="s">
        <v>476</v>
      </c>
    </row>
    <row r="13431" spans="1:16">
      <c r="A13431" s="484" t="s">
        <v>44385</v>
      </c>
      <c r="B13431" s="485" t="s">
        <v>44384</v>
      </c>
      <c r="C13431" t="s">
        <v>44383</v>
      </c>
      <c r="D13431" t="s">
        <v>44383</v>
      </c>
      <c r="E13431" t="str">
        <f t="shared" si="209"/>
        <v>601342 - LECAT PENCREC'H VIRGINIE</v>
      </c>
      <c r="F13431" t="s">
        <v>18681</v>
      </c>
      <c r="G13431" t="s">
        <v>44382</v>
      </c>
      <c r="I13431" t="s">
        <v>18950</v>
      </c>
      <c r="J13431" t="s">
        <v>44381</v>
      </c>
      <c r="K13431" t="s">
        <v>208</v>
      </c>
      <c r="L13431" t="s">
        <v>44380</v>
      </c>
      <c r="N13431" t="s">
        <v>208</v>
      </c>
      <c r="O13431" t="s">
        <v>476</v>
      </c>
      <c r="P13431" t="s">
        <v>476</v>
      </c>
    </row>
    <row r="13432" spans="1:16">
      <c r="A13432" s="484" t="s">
        <v>10172</v>
      </c>
      <c r="B13432" s="485" t="s">
        <v>10171</v>
      </c>
      <c r="C13432" t="s">
        <v>10170</v>
      </c>
      <c r="D13432" t="s">
        <v>10169</v>
      </c>
      <c r="E13432" t="str">
        <f t="shared" si="209"/>
        <v>606601 - THE SDS</v>
      </c>
      <c r="F13432" t="s">
        <v>1710</v>
      </c>
      <c r="G13432" t="s">
        <v>10168</v>
      </c>
      <c r="I13432" t="s">
        <v>10167</v>
      </c>
      <c r="J13432" t="s">
        <v>10166</v>
      </c>
      <c r="K13432" t="s">
        <v>208</v>
      </c>
      <c r="L13432" t="s">
        <v>10165</v>
      </c>
      <c r="N13432" t="s">
        <v>208</v>
      </c>
      <c r="O13432" t="s">
        <v>476</v>
      </c>
      <c r="P13432" t="s">
        <v>476</v>
      </c>
    </row>
    <row r="13433" spans="1:16">
      <c r="A13433" s="484" t="s">
        <v>12589</v>
      </c>
      <c r="B13433" s="485" t="s">
        <v>12588</v>
      </c>
      <c r="C13433" t="s">
        <v>12587</v>
      </c>
      <c r="D13433" t="s">
        <v>12586</v>
      </c>
      <c r="E13433" t="str">
        <f t="shared" si="209"/>
        <v>669052 - STUDIO LE CARRE LYON</v>
      </c>
      <c r="F13433" t="s">
        <v>9222</v>
      </c>
      <c r="G13433" t="s">
        <v>12585</v>
      </c>
      <c r="I13433" t="s">
        <v>802</v>
      </c>
      <c r="J13433" t="s">
        <v>12584</v>
      </c>
      <c r="K13433" t="s">
        <v>208</v>
      </c>
      <c r="L13433" t="s">
        <v>12583</v>
      </c>
      <c r="N13433" t="s">
        <v>208</v>
      </c>
      <c r="O13433" t="s">
        <v>476</v>
      </c>
      <c r="P13433" t="s">
        <v>476</v>
      </c>
    </row>
    <row r="13434" spans="1:16">
      <c r="A13434" s="484" t="s">
        <v>92960</v>
      </c>
      <c r="B13434" s="485" t="s">
        <v>92959</v>
      </c>
      <c r="C13434" t="s">
        <v>92958</v>
      </c>
      <c r="D13434" t="s">
        <v>92957</v>
      </c>
      <c r="E13434" t="str">
        <f t="shared" si="209"/>
        <v>470387 - CMFF</v>
      </c>
      <c r="F13434" t="s">
        <v>6951</v>
      </c>
      <c r="G13434" t="s">
        <v>92956</v>
      </c>
      <c r="I13434" t="s">
        <v>1781</v>
      </c>
      <c r="J13434" t="s">
        <v>92955</v>
      </c>
      <c r="K13434" t="s">
        <v>208</v>
      </c>
      <c r="L13434" t="s">
        <v>92954</v>
      </c>
      <c r="N13434" t="s">
        <v>208</v>
      </c>
      <c r="O13434" t="s">
        <v>476</v>
      </c>
      <c r="P13434" t="s">
        <v>476</v>
      </c>
    </row>
    <row r="13435" spans="1:16">
      <c r="A13435" s="484" t="s">
        <v>105025</v>
      </c>
      <c r="B13435" s="485" t="s">
        <v>105024</v>
      </c>
      <c r="C13435" t="s">
        <v>105023</v>
      </c>
      <c r="D13435" t="s">
        <v>105023</v>
      </c>
      <c r="E13435" t="str">
        <f t="shared" si="209"/>
        <v>476973 - CENTRE FORMATIONAILS &amp; BEAUTY</v>
      </c>
      <c r="F13435" t="s">
        <v>7254</v>
      </c>
      <c r="G13435" t="s">
        <v>105022</v>
      </c>
      <c r="I13435" t="s">
        <v>7077</v>
      </c>
      <c r="J13435" t="s">
        <v>105021</v>
      </c>
      <c r="K13435" t="s">
        <v>208</v>
      </c>
      <c r="L13435" t="s">
        <v>105020</v>
      </c>
      <c r="N13435" t="s">
        <v>208</v>
      </c>
      <c r="O13435" t="s">
        <v>476</v>
      </c>
      <c r="P13435" t="s">
        <v>476</v>
      </c>
    </row>
    <row r="13436" spans="1:16">
      <c r="A13436" s="484" t="s">
        <v>1638</v>
      </c>
      <c r="B13436" s="485" t="s">
        <v>1637</v>
      </c>
      <c r="C13436" t="s">
        <v>1636</v>
      </c>
      <c r="D13436" t="s">
        <v>1636</v>
      </c>
      <c r="E13436" t="str">
        <f t="shared" si="209"/>
        <v>566883 - YAMINE ISABELLE</v>
      </c>
      <c r="F13436" t="s">
        <v>1635</v>
      </c>
      <c r="G13436" t="s">
        <v>1634</v>
      </c>
      <c r="I13436" t="s">
        <v>1633</v>
      </c>
      <c r="J13436" t="s">
        <v>1632</v>
      </c>
      <c r="K13436" t="s">
        <v>208</v>
      </c>
      <c r="L13436" t="s">
        <v>1631</v>
      </c>
      <c r="N13436" t="s">
        <v>208</v>
      </c>
      <c r="O13436" t="s">
        <v>476</v>
      </c>
      <c r="P13436" t="s">
        <v>476</v>
      </c>
    </row>
    <row r="13437" spans="1:16">
      <c r="A13437" s="484" t="s">
        <v>114766</v>
      </c>
      <c r="B13437" s="485" t="s">
        <v>114765</v>
      </c>
      <c r="C13437" t="s">
        <v>114764</v>
      </c>
      <c r="D13437" t="s">
        <v>114764</v>
      </c>
      <c r="E13437" t="str">
        <f t="shared" si="209"/>
        <v>512357 - BAUBY ANTOINE CONSTANTIN INFO FORMATION</v>
      </c>
      <c r="F13437" t="s">
        <v>1352</v>
      </c>
      <c r="G13437" t="s">
        <v>114763</v>
      </c>
      <c r="H13437" t="s">
        <v>114762</v>
      </c>
      <c r="I13437" t="s">
        <v>114761</v>
      </c>
      <c r="J13437" t="s">
        <v>114760</v>
      </c>
      <c r="K13437" t="s">
        <v>208</v>
      </c>
      <c r="L13437" t="s">
        <v>114759</v>
      </c>
      <c r="N13437" t="s">
        <v>208</v>
      </c>
      <c r="O13437" t="s">
        <v>476</v>
      </c>
      <c r="P13437" t="s">
        <v>476</v>
      </c>
    </row>
    <row r="13438" spans="1:16">
      <c r="A13438" s="484" t="s">
        <v>110304</v>
      </c>
      <c r="B13438" s="485" t="s">
        <v>110303</v>
      </c>
      <c r="C13438" t="s">
        <v>110302</v>
      </c>
      <c r="D13438" t="s">
        <v>110302</v>
      </c>
      <c r="E13438" t="str">
        <f t="shared" si="209"/>
        <v>293386 - CAP PERFORMANCE</v>
      </c>
      <c r="F13438" t="s">
        <v>21935</v>
      </c>
      <c r="G13438" t="s">
        <v>110301</v>
      </c>
      <c r="I13438" t="s">
        <v>33711</v>
      </c>
      <c r="J13438" t="s">
        <v>110300</v>
      </c>
      <c r="K13438" t="s">
        <v>208</v>
      </c>
      <c r="L13438" t="s">
        <v>110299</v>
      </c>
      <c r="N13438" t="s">
        <v>208</v>
      </c>
      <c r="O13438" t="s">
        <v>476</v>
      </c>
      <c r="P13438" t="s">
        <v>22852</v>
      </c>
    </row>
    <row r="13439" spans="1:16">
      <c r="A13439" s="484" t="s">
        <v>71618</v>
      </c>
      <c r="B13439" s="485" t="s">
        <v>71617</v>
      </c>
      <c r="C13439" t="s">
        <v>71616</v>
      </c>
      <c r="D13439" t="s">
        <v>71615</v>
      </c>
      <c r="E13439" t="str">
        <f t="shared" si="209"/>
        <v>681593 - FONDATION PLURIEL</v>
      </c>
      <c r="F13439" t="s">
        <v>5709</v>
      </c>
      <c r="G13439" t="s">
        <v>71614</v>
      </c>
      <c r="I13439" t="s">
        <v>2666</v>
      </c>
      <c r="J13439" t="s">
        <v>71613</v>
      </c>
      <c r="K13439" t="s">
        <v>208</v>
      </c>
      <c r="L13439" t="s">
        <v>71612</v>
      </c>
      <c r="N13439" t="s">
        <v>208</v>
      </c>
      <c r="O13439" t="s">
        <v>476</v>
      </c>
      <c r="P13439" t="s">
        <v>476</v>
      </c>
    </row>
    <row r="13440" spans="1:16">
      <c r="A13440" s="484" t="s">
        <v>45353</v>
      </c>
      <c r="B13440" s="485" t="s">
        <v>45352</v>
      </c>
      <c r="C13440" t="s">
        <v>45351</v>
      </c>
      <c r="D13440" t="s">
        <v>45350</v>
      </c>
      <c r="E13440" t="str">
        <f t="shared" si="209"/>
        <v>668072 - LAVAL BENOIT</v>
      </c>
      <c r="F13440" t="s">
        <v>1469</v>
      </c>
      <c r="G13440" t="s">
        <v>35473</v>
      </c>
      <c r="I13440" t="s">
        <v>15946</v>
      </c>
      <c r="J13440" t="s">
        <v>45349</v>
      </c>
      <c r="K13440" t="s">
        <v>208</v>
      </c>
      <c r="L13440" t="s">
        <v>45348</v>
      </c>
      <c r="N13440" t="s">
        <v>208</v>
      </c>
      <c r="O13440" t="s">
        <v>476</v>
      </c>
      <c r="P13440" t="s">
        <v>476</v>
      </c>
    </row>
    <row r="13441" spans="1:16">
      <c r="A13441" s="484" t="s">
        <v>32396</v>
      </c>
      <c r="B13441" s="485" t="s">
        <v>32395</v>
      </c>
      <c r="C13441" t="s">
        <v>32394</v>
      </c>
      <c r="D13441" t="s">
        <v>32394</v>
      </c>
      <c r="E13441" t="str">
        <f t="shared" si="209"/>
        <v>523872 - OCSA FORMATION</v>
      </c>
      <c r="F13441" t="s">
        <v>4522</v>
      </c>
      <c r="G13441" t="s">
        <v>32393</v>
      </c>
      <c r="I13441" t="s">
        <v>603</v>
      </c>
      <c r="J13441" t="s">
        <v>32392</v>
      </c>
      <c r="K13441" t="s">
        <v>208</v>
      </c>
      <c r="L13441" t="s">
        <v>32391</v>
      </c>
      <c r="N13441" t="s">
        <v>208</v>
      </c>
      <c r="O13441" t="s">
        <v>476</v>
      </c>
      <c r="P13441" t="s">
        <v>476</v>
      </c>
    </row>
    <row r="13442" spans="1:16">
      <c r="A13442" s="484" t="s">
        <v>133898</v>
      </c>
      <c r="B13442" s="485" t="s">
        <v>133897</v>
      </c>
      <c r="C13442" t="s">
        <v>133896</v>
      </c>
      <c r="D13442" t="s">
        <v>133896</v>
      </c>
      <c r="E13442" t="str">
        <f t="shared" ref="E13442:E13505" si="210">_xlfn.CONCAT(L13442," - ",D13442)</f>
        <v>657517 - AFA CONTROLE</v>
      </c>
      <c r="F13442" t="s">
        <v>11120</v>
      </c>
      <c r="G13442" t="s">
        <v>133895</v>
      </c>
      <c r="I13442" t="s">
        <v>133894</v>
      </c>
      <c r="K13442" t="s">
        <v>208</v>
      </c>
      <c r="L13442" t="s">
        <v>133893</v>
      </c>
      <c r="N13442" t="s">
        <v>208</v>
      </c>
      <c r="O13442" t="s">
        <v>476</v>
      </c>
      <c r="P13442" t="s">
        <v>476</v>
      </c>
    </row>
    <row r="13443" spans="1:16">
      <c r="A13443" s="484" t="s">
        <v>115828</v>
      </c>
      <c r="B13443" s="485" t="s">
        <v>115827</v>
      </c>
      <c r="C13443" t="s">
        <v>115826</v>
      </c>
      <c r="D13443" t="s">
        <v>115826</v>
      </c>
      <c r="E13443" t="str">
        <f t="shared" si="210"/>
        <v>600295 - AVES</v>
      </c>
      <c r="F13443" t="s">
        <v>5949</v>
      </c>
      <c r="G13443" t="s">
        <v>115825</v>
      </c>
      <c r="H13443" t="s">
        <v>115824</v>
      </c>
      <c r="I13443" t="s">
        <v>959</v>
      </c>
      <c r="J13443" t="s">
        <v>115823</v>
      </c>
      <c r="K13443" t="s">
        <v>208</v>
      </c>
      <c r="L13443" t="s">
        <v>115822</v>
      </c>
      <c r="N13443" t="s">
        <v>208</v>
      </c>
      <c r="O13443" t="s">
        <v>476</v>
      </c>
      <c r="P13443" t="s">
        <v>476</v>
      </c>
    </row>
    <row r="13444" spans="1:16">
      <c r="A13444" s="484" t="s">
        <v>89634</v>
      </c>
      <c r="B13444" s="485" t="s">
        <v>89633</v>
      </c>
      <c r="C13444" t="s">
        <v>89632</v>
      </c>
      <c r="D13444" t="s">
        <v>89632</v>
      </c>
      <c r="E13444" t="str">
        <f t="shared" si="210"/>
        <v>492644 - CUENOT PASCAL RESSOURCES ET DEVELOPPEMENT</v>
      </c>
      <c r="F13444" t="s">
        <v>9222</v>
      </c>
      <c r="G13444" t="s">
        <v>89631</v>
      </c>
      <c r="I13444" t="s">
        <v>3271</v>
      </c>
      <c r="J13444" t="s">
        <v>89630</v>
      </c>
      <c r="K13444" t="s">
        <v>208</v>
      </c>
      <c r="L13444" t="s">
        <v>89629</v>
      </c>
      <c r="N13444" t="s">
        <v>208</v>
      </c>
      <c r="O13444" t="s">
        <v>476</v>
      </c>
      <c r="P13444" t="s">
        <v>476</v>
      </c>
    </row>
    <row r="13445" spans="1:16">
      <c r="A13445" s="484" t="s">
        <v>20425</v>
      </c>
      <c r="B13445" s="485" t="s">
        <v>20424</v>
      </c>
      <c r="C13445" t="s">
        <v>20423</v>
      </c>
      <c r="D13445" t="s">
        <v>20423</v>
      </c>
      <c r="E13445" t="str">
        <f t="shared" si="210"/>
        <v>592146 - SANTAYAREA FORMATION</v>
      </c>
      <c r="F13445" t="s">
        <v>20422</v>
      </c>
      <c r="G13445" t="s">
        <v>20421</v>
      </c>
      <c r="I13445" t="s">
        <v>3364</v>
      </c>
      <c r="J13445" t="s">
        <v>20420</v>
      </c>
      <c r="K13445" t="s">
        <v>208</v>
      </c>
      <c r="L13445" t="s">
        <v>20419</v>
      </c>
      <c r="N13445" t="s">
        <v>208</v>
      </c>
      <c r="O13445" t="s">
        <v>476</v>
      </c>
      <c r="P13445" t="s">
        <v>476</v>
      </c>
    </row>
    <row r="13446" spans="1:16">
      <c r="A13446" s="484" t="s">
        <v>119021</v>
      </c>
      <c r="B13446" s="485" t="s">
        <v>119020</v>
      </c>
      <c r="C13446" t="s">
        <v>119019</v>
      </c>
      <c r="D13446" t="s">
        <v>119018</v>
      </c>
      <c r="E13446" t="str">
        <f t="shared" si="210"/>
        <v>488343 - ASSOCIATION PROFORMACTION - APFA</v>
      </c>
      <c r="F13446" t="s">
        <v>9112</v>
      </c>
      <c r="G13446" t="s">
        <v>119017</v>
      </c>
      <c r="I13446" t="s">
        <v>4070</v>
      </c>
      <c r="J13446" t="s">
        <v>119016</v>
      </c>
      <c r="K13446" t="s">
        <v>208</v>
      </c>
      <c r="L13446" t="s">
        <v>119015</v>
      </c>
      <c r="N13446" t="s">
        <v>208</v>
      </c>
      <c r="O13446" t="s">
        <v>476</v>
      </c>
      <c r="P13446" t="s">
        <v>476</v>
      </c>
    </row>
    <row r="13447" spans="1:16">
      <c r="A13447" s="484" t="s">
        <v>90321</v>
      </c>
      <c r="B13447" s="485" t="s">
        <v>90320</v>
      </c>
      <c r="C13447" t="s">
        <v>90319</v>
      </c>
      <c r="D13447" t="s">
        <v>90318</v>
      </c>
      <c r="E13447" t="str">
        <f t="shared" si="210"/>
        <v>575537 - CT CONSEIL AUBAGNE</v>
      </c>
      <c r="F13447" t="s">
        <v>26628</v>
      </c>
      <c r="G13447" t="s">
        <v>90317</v>
      </c>
      <c r="H13447" t="s">
        <v>90316</v>
      </c>
      <c r="I13447" t="s">
        <v>1845</v>
      </c>
      <c r="J13447" t="s">
        <v>90315</v>
      </c>
      <c r="K13447" t="s">
        <v>208</v>
      </c>
      <c r="L13447" t="s">
        <v>90314</v>
      </c>
      <c r="N13447" t="s">
        <v>208</v>
      </c>
      <c r="O13447" t="s">
        <v>476</v>
      </c>
      <c r="P13447" t="s">
        <v>476</v>
      </c>
    </row>
    <row r="13448" spans="1:16">
      <c r="A13448" s="484" t="s">
        <v>112689</v>
      </c>
      <c r="B13448" s="485" t="s">
        <v>112688</v>
      </c>
      <c r="C13448" t="s">
        <v>112687</v>
      </c>
      <c r="D13448" t="s">
        <v>112686</v>
      </c>
      <c r="E13448" t="str">
        <f t="shared" si="210"/>
        <v>644560 - BORNOT CAROLINE</v>
      </c>
      <c r="F13448" t="s">
        <v>28421</v>
      </c>
      <c r="G13448" t="s">
        <v>112685</v>
      </c>
      <c r="I13448" t="s">
        <v>112684</v>
      </c>
      <c r="J13448" t="s">
        <v>112683</v>
      </c>
      <c r="K13448" t="s">
        <v>208</v>
      </c>
      <c r="L13448" t="s">
        <v>112682</v>
      </c>
      <c r="N13448" t="s">
        <v>208</v>
      </c>
      <c r="O13448" t="s">
        <v>476</v>
      </c>
      <c r="P13448" t="s">
        <v>476</v>
      </c>
    </row>
    <row r="13449" spans="1:16">
      <c r="A13449" s="484" t="s">
        <v>96245</v>
      </c>
      <c r="B13449" s="485" t="s">
        <v>96244</v>
      </c>
      <c r="C13449" t="s">
        <v>96243</v>
      </c>
      <c r="D13449" t="s">
        <v>96242</v>
      </c>
      <c r="E13449" t="str">
        <f t="shared" si="210"/>
        <v>615377 - CHP FORMATION</v>
      </c>
      <c r="F13449" t="s">
        <v>15613</v>
      </c>
      <c r="G13449" t="s">
        <v>96241</v>
      </c>
      <c r="I13449" t="s">
        <v>16912</v>
      </c>
      <c r="J13449" t="s">
        <v>96240</v>
      </c>
      <c r="K13449" t="s">
        <v>208</v>
      </c>
      <c r="L13449" t="s">
        <v>96239</v>
      </c>
      <c r="N13449" t="s">
        <v>208</v>
      </c>
      <c r="O13449" t="s">
        <v>476</v>
      </c>
      <c r="P13449" t="s">
        <v>476</v>
      </c>
    </row>
    <row r="13450" spans="1:16">
      <c r="A13450" s="484" t="s">
        <v>19488</v>
      </c>
      <c r="B13450" s="485" t="s">
        <v>19487</v>
      </c>
      <c r="C13450" t="s">
        <v>19486</v>
      </c>
      <c r="D13450" t="s">
        <v>19485</v>
      </c>
      <c r="E13450" t="str">
        <f t="shared" si="210"/>
        <v>627379 - ASSVG</v>
      </c>
      <c r="F13450" t="s">
        <v>7579</v>
      </c>
      <c r="G13450" t="s">
        <v>19484</v>
      </c>
      <c r="H13450" t="s">
        <v>19483</v>
      </c>
      <c r="I13450" t="s">
        <v>19482</v>
      </c>
      <c r="J13450" t="s">
        <v>19481</v>
      </c>
      <c r="K13450" t="s">
        <v>208</v>
      </c>
      <c r="L13450" t="s">
        <v>19480</v>
      </c>
      <c r="N13450" t="s">
        <v>208</v>
      </c>
      <c r="O13450" t="s">
        <v>476</v>
      </c>
      <c r="P13450" t="s">
        <v>476</v>
      </c>
    </row>
    <row r="13451" spans="1:16">
      <c r="A13451" s="484" t="s">
        <v>45670</v>
      </c>
      <c r="B13451" s="485" t="s">
        <v>45669</v>
      </c>
      <c r="C13451" t="s">
        <v>45668</v>
      </c>
      <c r="D13451" t="s">
        <v>45667</v>
      </c>
      <c r="E13451" t="str">
        <f t="shared" si="210"/>
        <v>624913 - LAROUSSI POGEMBERG FARIDA</v>
      </c>
      <c r="F13451" t="s">
        <v>9082</v>
      </c>
      <c r="G13451" t="s">
        <v>45666</v>
      </c>
      <c r="H13451" t="s">
        <v>45665</v>
      </c>
      <c r="I13451" t="s">
        <v>21232</v>
      </c>
      <c r="J13451" t="s">
        <v>45664</v>
      </c>
      <c r="K13451" t="s">
        <v>208</v>
      </c>
      <c r="L13451" t="s">
        <v>45663</v>
      </c>
      <c r="N13451" t="s">
        <v>208</v>
      </c>
      <c r="O13451" t="s">
        <v>476</v>
      </c>
      <c r="P13451" t="s">
        <v>476</v>
      </c>
    </row>
    <row r="13452" spans="1:16">
      <c r="A13452" s="484" t="s">
        <v>29962</v>
      </c>
      <c r="B13452" s="485" t="s">
        <v>29961</v>
      </c>
      <c r="C13452" t="s">
        <v>29960</v>
      </c>
      <c r="D13452" t="s">
        <v>29960</v>
      </c>
      <c r="E13452" t="str">
        <f t="shared" si="210"/>
        <v>660346 - PAGE CONSULTING</v>
      </c>
      <c r="F13452" t="s">
        <v>1945</v>
      </c>
      <c r="G13452" t="s">
        <v>29959</v>
      </c>
      <c r="H13452" t="s">
        <v>29958</v>
      </c>
      <c r="I13452" t="s">
        <v>8597</v>
      </c>
      <c r="J13452" t="s">
        <v>29957</v>
      </c>
      <c r="K13452" t="s">
        <v>208</v>
      </c>
      <c r="L13452" t="s">
        <v>29956</v>
      </c>
      <c r="N13452" t="s">
        <v>208</v>
      </c>
      <c r="O13452" t="s">
        <v>476</v>
      </c>
      <c r="P13452" t="s">
        <v>476</v>
      </c>
    </row>
    <row r="13453" spans="1:16">
      <c r="A13453" s="484" t="s">
        <v>83252</v>
      </c>
      <c r="B13453" s="485" t="s">
        <v>83251</v>
      </c>
      <c r="C13453" t="s">
        <v>83250</v>
      </c>
      <c r="D13453" t="s">
        <v>83250</v>
      </c>
      <c r="E13453" t="str">
        <f t="shared" si="210"/>
        <v>581756 - ECOLE PRIVEE D'ESTHETIQUE DE VIENNE</v>
      </c>
      <c r="F13453" t="s">
        <v>8706</v>
      </c>
      <c r="G13453" t="s">
        <v>83249</v>
      </c>
      <c r="I13453" t="s">
        <v>10577</v>
      </c>
      <c r="J13453" t="s">
        <v>83248</v>
      </c>
      <c r="K13453" t="s">
        <v>208</v>
      </c>
      <c r="L13453" t="s">
        <v>83247</v>
      </c>
      <c r="N13453" t="s">
        <v>208</v>
      </c>
      <c r="O13453" t="s">
        <v>476</v>
      </c>
      <c r="P13453" t="s">
        <v>476</v>
      </c>
    </row>
    <row r="13454" spans="1:16">
      <c r="A13454" s="484" t="s">
        <v>72327</v>
      </c>
      <c r="B13454" s="485" t="s">
        <v>72326</v>
      </c>
      <c r="C13454" t="s">
        <v>72325</v>
      </c>
      <c r="D13454" t="s">
        <v>72325</v>
      </c>
      <c r="E13454" t="str">
        <f t="shared" si="210"/>
        <v>576219 - FIL D'ARIA FORMATION SAS</v>
      </c>
      <c r="F13454" t="s">
        <v>8493</v>
      </c>
      <c r="G13454" t="s">
        <v>72324</v>
      </c>
      <c r="I13454" t="s">
        <v>72323</v>
      </c>
      <c r="J13454" t="s">
        <v>72322</v>
      </c>
      <c r="K13454" t="s">
        <v>208</v>
      </c>
      <c r="L13454" t="s">
        <v>72321</v>
      </c>
      <c r="N13454" t="s">
        <v>208</v>
      </c>
      <c r="O13454" t="s">
        <v>476</v>
      </c>
      <c r="P13454" t="s">
        <v>476</v>
      </c>
    </row>
    <row r="13455" spans="1:16">
      <c r="A13455" s="484" t="s">
        <v>2839</v>
      </c>
      <c r="B13455" s="485" t="s">
        <v>2838</v>
      </c>
      <c r="C13455" t="s">
        <v>2837</v>
      </c>
      <c r="D13455" t="s">
        <v>2837</v>
      </c>
      <c r="E13455" t="str">
        <f t="shared" si="210"/>
        <v>534456 - WALTER CONSULTANTS</v>
      </c>
      <c r="F13455" t="s">
        <v>1513</v>
      </c>
      <c r="G13455" t="s">
        <v>2836</v>
      </c>
      <c r="I13455" t="s">
        <v>1743</v>
      </c>
      <c r="J13455" t="s">
        <v>2835</v>
      </c>
      <c r="K13455" t="s">
        <v>208</v>
      </c>
      <c r="L13455" t="s">
        <v>2834</v>
      </c>
      <c r="N13455" t="s">
        <v>208</v>
      </c>
      <c r="O13455" t="s">
        <v>476</v>
      </c>
      <c r="P13455" t="s">
        <v>476</v>
      </c>
    </row>
    <row r="13456" spans="1:16">
      <c r="A13456" s="484" t="s">
        <v>116077</v>
      </c>
      <c r="B13456" s="485" t="s">
        <v>116076</v>
      </c>
      <c r="C13456" t="s">
        <v>116075</v>
      </c>
      <c r="D13456" t="s">
        <v>116075</v>
      </c>
      <c r="E13456" t="str">
        <f t="shared" si="210"/>
        <v>635340 - AUVERGNE ARCHI FORM</v>
      </c>
      <c r="F13456" t="s">
        <v>715</v>
      </c>
      <c r="G13456" t="s">
        <v>116074</v>
      </c>
      <c r="I13456" t="s">
        <v>1678</v>
      </c>
      <c r="J13456" t="s">
        <v>116073</v>
      </c>
      <c r="K13456" t="s">
        <v>208</v>
      </c>
      <c r="L13456" t="s">
        <v>116072</v>
      </c>
      <c r="N13456" t="s">
        <v>208</v>
      </c>
      <c r="O13456" t="s">
        <v>476</v>
      </c>
      <c r="P13456" t="s">
        <v>116071</v>
      </c>
    </row>
    <row r="13457" spans="1:16">
      <c r="A13457" s="484" t="s">
        <v>83136</v>
      </c>
      <c r="B13457" s="485" t="s">
        <v>83135</v>
      </c>
      <c r="C13457" t="s">
        <v>83134</v>
      </c>
      <c r="D13457" t="s">
        <v>83134</v>
      </c>
      <c r="E13457" t="str">
        <f t="shared" si="210"/>
        <v>526927 - ECOLE SANTE</v>
      </c>
      <c r="F13457" t="s">
        <v>8302</v>
      </c>
      <c r="G13457" t="s">
        <v>54269</v>
      </c>
      <c r="I13457" t="s">
        <v>860</v>
      </c>
      <c r="J13457" t="s">
        <v>54267</v>
      </c>
      <c r="K13457" t="s">
        <v>208</v>
      </c>
      <c r="L13457" t="s">
        <v>83133</v>
      </c>
      <c r="N13457" t="s">
        <v>207</v>
      </c>
      <c r="O13457" t="s">
        <v>476</v>
      </c>
      <c r="P13457" t="s">
        <v>476</v>
      </c>
    </row>
    <row r="13458" spans="1:16">
      <c r="A13458" s="484" t="s">
        <v>32585</v>
      </c>
      <c r="B13458" s="485" t="s">
        <v>32584</v>
      </c>
      <c r="C13458" t="s">
        <v>32583</v>
      </c>
      <c r="D13458" t="s">
        <v>32582</v>
      </c>
      <c r="E13458" t="str">
        <f t="shared" si="210"/>
        <v>662793 - OASYS SUD OUEST BORDEAUX</v>
      </c>
      <c r="F13458" t="s">
        <v>14086</v>
      </c>
      <c r="G13458" t="s">
        <v>32581</v>
      </c>
      <c r="I13458" t="s">
        <v>749</v>
      </c>
      <c r="J13458" t="s">
        <v>32580</v>
      </c>
      <c r="K13458" t="s">
        <v>208</v>
      </c>
      <c r="L13458" t="s">
        <v>32579</v>
      </c>
      <c r="N13458" t="s">
        <v>208</v>
      </c>
      <c r="O13458" t="s">
        <v>476</v>
      </c>
      <c r="P13458" t="s">
        <v>476</v>
      </c>
    </row>
    <row r="13459" spans="1:16">
      <c r="A13459" s="484" t="s">
        <v>25982</v>
      </c>
      <c r="B13459" s="485" t="s">
        <v>25981</v>
      </c>
      <c r="C13459" t="s">
        <v>25980</v>
      </c>
      <c r="D13459" t="s">
        <v>25980</v>
      </c>
      <c r="E13459" t="str">
        <f t="shared" si="210"/>
        <v>473420 - PRO LEARNING</v>
      </c>
      <c r="F13459" t="s">
        <v>1554</v>
      </c>
      <c r="G13459" t="s">
        <v>13178</v>
      </c>
      <c r="I13459" t="s">
        <v>603</v>
      </c>
      <c r="J13459" t="s">
        <v>25979</v>
      </c>
      <c r="K13459" t="s">
        <v>208</v>
      </c>
      <c r="L13459" t="s">
        <v>25978</v>
      </c>
      <c r="N13459" t="s">
        <v>208</v>
      </c>
      <c r="O13459" t="s">
        <v>476</v>
      </c>
      <c r="P13459" t="s">
        <v>476</v>
      </c>
    </row>
    <row r="13460" spans="1:16">
      <c r="A13460" s="484" t="s">
        <v>21092</v>
      </c>
      <c r="B13460" s="485" t="s">
        <v>21091</v>
      </c>
      <c r="C13460" t="s">
        <v>21090</v>
      </c>
      <c r="D13460" t="s">
        <v>21090</v>
      </c>
      <c r="E13460" t="str">
        <f t="shared" si="210"/>
        <v>627409 - ROY LOUIS</v>
      </c>
      <c r="F13460" t="s">
        <v>21089</v>
      </c>
      <c r="G13460" t="s">
        <v>21088</v>
      </c>
      <c r="I13460" t="s">
        <v>21087</v>
      </c>
      <c r="K13460" t="s">
        <v>208</v>
      </c>
      <c r="L13460" t="s">
        <v>21086</v>
      </c>
      <c r="N13460" t="s">
        <v>208</v>
      </c>
      <c r="O13460" t="s">
        <v>476</v>
      </c>
      <c r="P13460" t="s">
        <v>476</v>
      </c>
    </row>
    <row r="13461" spans="1:16">
      <c r="A13461" s="484" t="s">
        <v>49025</v>
      </c>
      <c r="B13461" s="485" t="s">
        <v>49024</v>
      </c>
      <c r="C13461" t="s">
        <v>49023</v>
      </c>
      <c r="D13461" t="s">
        <v>49023</v>
      </c>
      <c r="E13461" t="str">
        <f t="shared" si="210"/>
        <v>538693 - JOSIANE VILLE</v>
      </c>
      <c r="F13461" t="s">
        <v>540</v>
      </c>
      <c r="G13461" t="s">
        <v>49022</v>
      </c>
      <c r="I13461" t="s">
        <v>7958</v>
      </c>
      <c r="J13461" t="s">
        <v>49021</v>
      </c>
      <c r="K13461" t="s">
        <v>208</v>
      </c>
      <c r="L13461" t="s">
        <v>49020</v>
      </c>
      <c r="N13461" t="s">
        <v>208</v>
      </c>
      <c r="O13461" t="s">
        <v>476</v>
      </c>
      <c r="P13461" t="s">
        <v>476</v>
      </c>
    </row>
    <row r="13462" spans="1:16">
      <c r="A13462" s="484" t="s">
        <v>69393</v>
      </c>
      <c r="B13462" s="485" t="s">
        <v>69392</v>
      </c>
      <c r="C13462" t="s">
        <v>69391</v>
      </c>
      <c r="D13462" t="s">
        <v>69391</v>
      </c>
      <c r="E13462" t="str">
        <f t="shared" si="210"/>
        <v>560686 - FORMATOPS</v>
      </c>
      <c r="F13462" t="s">
        <v>11928</v>
      </c>
      <c r="G13462" t="s">
        <v>69390</v>
      </c>
      <c r="I13462" t="s">
        <v>8105</v>
      </c>
      <c r="J13462" t="s">
        <v>69389</v>
      </c>
      <c r="K13462" t="s">
        <v>69388</v>
      </c>
      <c r="L13462" t="s">
        <v>69387</v>
      </c>
      <c r="N13462" t="s">
        <v>208</v>
      </c>
      <c r="O13462" t="s">
        <v>476</v>
      </c>
      <c r="P13462" t="s">
        <v>476</v>
      </c>
    </row>
    <row r="13463" spans="1:16">
      <c r="A13463" s="484" t="s">
        <v>45198</v>
      </c>
      <c r="B13463" s="485" t="s">
        <v>45197</v>
      </c>
      <c r="C13463" t="s">
        <v>45196</v>
      </c>
      <c r="D13463" t="s">
        <v>45196</v>
      </c>
      <c r="E13463" t="str">
        <f t="shared" si="210"/>
        <v>572627 - LE BIEN ETRE PAR LE CORPS ET L'ESPRIT - SHIZEN SCHOOL</v>
      </c>
      <c r="F13463" t="s">
        <v>3751</v>
      </c>
      <c r="G13463" t="s">
        <v>45195</v>
      </c>
      <c r="I13463" t="s">
        <v>1837</v>
      </c>
      <c r="K13463" t="s">
        <v>208</v>
      </c>
      <c r="L13463" t="s">
        <v>45194</v>
      </c>
      <c r="N13463" t="s">
        <v>208</v>
      </c>
      <c r="O13463" t="s">
        <v>476</v>
      </c>
      <c r="P13463" t="s">
        <v>476</v>
      </c>
    </row>
    <row r="13464" spans="1:16">
      <c r="A13464" s="484" t="s">
        <v>80026</v>
      </c>
      <c r="B13464" s="485" t="s">
        <v>80025</v>
      </c>
      <c r="C13464" t="s">
        <v>80024</v>
      </c>
      <c r="D13464" t="s">
        <v>80024</v>
      </c>
      <c r="E13464" t="str">
        <f t="shared" si="210"/>
        <v>601123 - EN VIES EN JEUX 13 ASSOCIATION</v>
      </c>
      <c r="F13464" t="s">
        <v>1328</v>
      </c>
      <c r="G13464" t="s">
        <v>80023</v>
      </c>
      <c r="H13464" t="s">
        <v>80022</v>
      </c>
      <c r="I13464" t="s">
        <v>1845</v>
      </c>
      <c r="J13464" t="s">
        <v>80021</v>
      </c>
      <c r="K13464" t="s">
        <v>208</v>
      </c>
      <c r="L13464" t="s">
        <v>80020</v>
      </c>
      <c r="N13464" t="s">
        <v>208</v>
      </c>
      <c r="O13464" t="s">
        <v>476</v>
      </c>
      <c r="P13464" t="s">
        <v>476</v>
      </c>
    </row>
    <row r="13465" spans="1:16">
      <c r="A13465" s="484" t="s">
        <v>107953</v>
      </c>
      <c r="B13465" s="485" t="s">
        <v>107952</v>
      </c>
      <c r="C13465" t="s">
        <v>107951</v>
      </c>
      <c r="D13465" t="s">
        <v>107950</v>
      </c>
      <c r="E13465" t="str">
        <f t="shared" si="210"/>
        <v>594167 - CTRE FORMATION DES EXPERTS DE JUSTICE DE VERSAILLES</v>
      </c>
      <c r="F13465" t="s">
        <v>1528</v>
      </c>
      <c r="G13465" t="s">
        <v>107949</v>
      </c>
      <c r="I13465" t="s">
        <v>1743</v>
      </c>
      <c r="K13465" t="s">
        <v>208</v>
      </c>
      <c r="L13465" t="s">
        <v>107948</v>
      </c>
      <c r="N13465" t="s">
        <v>208</v>
      </c>
      <c r="O13465" t="s">
        <v>476</v>
      </c>
      <c r="P13465" t="s">
        <v>476</v>
      </c>
    </row>
    <row r="13466" spans="1:16">
      <c r="A13466" s="484" t="s">
        <v>18117</v>
      </c>
      <c r="B13466" s="485" t="s">
        <v>18116</v>
      </c>
      <c r="C13466" t="s">
        <v>18115</v>
      </c>
      <c r="D13466" t="s">
        <v>18115</v>
      </c>
      <c r="E13466" t="str">
        <f t="shared" si="210"/>
        <v>566743 - SENS AND CO</v>
      </c>
      <c r="F13466" t="s">
        <v>6143</v>
      </c>
      <c r="G13466" t="s">
        <v>18114</v>
      </c>
      <c r="H13466" t="s">
        <v>18113</v>
      </c>
      <c r="I13466" t="s">
        <v>3937</v>
      </c>
      <c r="J13466" t="s">
        <v>18112</v>
      </c>
      <c r="K13466" t="s">
        <v>208</v>
      </c>
      <c r="L13466" t="s">
        <v>18111</v>
      </c>
      <c r="N13466" t="s">
        <v>208</v>
      </c>
      <c r="O13466" t="s">
        <v>476</v>
      </c>
      <c r="P13466" t="s">
        <v>476</v>
      </c>
    </row>
    <row r="13467" spans="1:16">
      <c r="A13467" s="484" t="s">
        <v>25588</v>
      </c>
      <c r="B13467" s="485" t="s">
        <v>25587</v>
      </c>
      <c r="C13467" t="s">
        <v>25586</v>
      </c>
      <c r="D13467" t="s">
        <v>25586</v>
      </c>
      <c r="E13467" t="str">
        <f t="shared" si="210"/>
        <v>683383 - PROLIVE FORMATION</v>
      </c>
      <c r="F13467" t="s">
        <v>9638</v>
      </c>
      <c r="G13467" t="s">
        <v>25585</v>
      </c>
      <c r="H13467" t="s">
        <v>25584</v>
      </c>
      <c r="I13467" t="s">
        <v>25583</v>
      </c>
      <c r="J13467" t="s">
        <v>25582</v>
      </c>
      <c r="K13467" t="s">
        <v>208</v>
      </c>
      <c r="L13467" t="s">
        <v>25581</v>
      </c>
      <c r="N13467" t="s">
        <v>208</v>
      </c>
      <c r="O13467" t="s">
        <v>476</v>
      </c>
      <c r="P13467" t="s">
        <v>476</v>
      </c>
    </row>
    <row r="13468" spans="1:16">
      <c r="A13468" s="484" t="s">
        <v>61821</v>
      </c>
      <c r="B13468" s="485" t="s">
        <v>61820</v>
      </c>
      <c r="C13468" t="s">
        <v>61819</v>
      </c>
      <c r="D13468" t="s">
        <v>61819</v>
      </c>
      <c r="E13468" t="str">
        <f t="shared" si="210"/>
        <v>501130 - HELI WAY FORMATION</v>
      </c>
      <c r="F13468" t="s">
        <v>1077</v>
      </c>
      <c r="G13468" t="s">
        <v>61818</v>
      </c>
      <c r="I13468" t="s">
        <v>1814</v>
      </c>
      <c r="J13468" t="s">
        <v>61817</v>
      </c>
      <c r="K13468" t="s">
        <v>208</v>
      </c>
      <c r="L13468" t="s">
        <v>61816</v>
      </c>
      <c r="N13468" t="s">
        <v>208</v>
      </c>
      <c r="O13468" t="s">
        <v>476</v>
      </c>
      <c r="P13468" t="s">
        <v>476</v>
      </c>
    </row>
    <row r="13469" spans="1:16">
      <c r="A13469" s="484" t="s">
        <v>42193</v>
      </c>
      <c r="B13469" s="485" t="s">
        <v>42192</v>
      </c>
      <c r="C13469" t="s">
        <v>42191</v>
      </c>
      <c r="D13469" t="s">
        <v>42191</v>
      </c>
      <c r="E13469" t="str">
        <f t="shared" si="210"/>
        <v>551934 - LIXEN GROUP</v>
      </c>
      <c r="F13469" t="s">
        <v>15230</v>
      </c>
      <c r="G13469" t="s">
        <v>42190</v>
      </c>
      <c r="I13469" t="s">
        <v>749</v>
      </c>
      <c r="J13469" t="s">
        <v>42189</v>
      </c>
      <c r="K13469" t="s">
        <v>208</v>
      </c>
      <c r="L13469" t="s">
        <v>42188</v>
      </c>
      <c r="N13469" t="s">
        <v>208</v>
      </c>
      <c r="O13469" t="s">
        <v>476</v>
      </c>
      <c r="P13469" t="s">
        <v>476</v>
      </c>
    </row>
    <row r="13470" spans="1:16">
      <c r="A13470" s="484" t="s">
        <v>31070</v>
      </c>
      <c r="B13470" s="485" t="s">
        <v>31069</v>
      </c>
      <c r="C13470" t="s">
        <v>31068</v>
      </c>
      <c r="D13470" t="s">
        <v>31068</v>
      </c>
      <c r="E13470" t="str">
        <f t="shared" si="210"/>
        <v>648176 - ORCADRE</v>
      </c>
      <c r="F13470" t="s">
        <v>24619</v>
      </c>
      <c r="G13470" t="s">
        <v>31067</v>
      </c>
      <c r="I13470" t="s">
        <v>31066</v>
      </c>
      <c r="J13470" t="s">
        <v>31065</v>
      </c>
      <c r="K13470" t="s">
        <v>208</v>
      </c>
      <c r="L13470" t="s">
        <v>31064</v>
      </c>
      <c r="N13470" t="s">
        <v>208</v>
      </c>
      <c r="O13470" t="s">
        <v>476</v>
      </c>
      <c r="P13470" t="s">
        <v>476</v>
      </c>
    </row>
    <row r="13471" spans="1:16">
      <c r="A13471" s="484" t="s">
        <v>24949</v>
      </c>
      <c r="B13471" s="485" t="s">
        <v>24948</v>
      </c>
      <c r="C13471" t="s">
        <v>24947</v>
      </c>
      <c r="D13471" t="s">
        <v>24947</v>
      </c>
      <c r="E13471" t="str">
        <f t="shared" si="210"/>
        <v>474514 - PSIS FORMATION</v>
      </c>
      <c r="G13471" t="s">
        <v>24946</v>
      </c>
      <c r="H13471" t="s">
        <v>24945</v>
      </c>
      <c r="I13471" t="s">
        <v>24944</v>
      </c>
      <c r="J13471" t="s">
        <v>24943</v>
      </c>
      <c r="K13471" t="s">
        <v>208</v>
      </c>
      <c r="L13471" t="s">
        <v>24942</v>
      </c>
      <c r="N13471" t="s">
        <v>208</v>
      </c>
      <c r="O13471" t="s">
        <v>476</v>
      </c>
      <c r="P13471" t="s">
        <v>476</v>
      </c>
    </row>
    <row r="13472" spans="1:16">
      <c r="A13472" s="484" t="s">
        <v>31246</v>
      </c>
      <c r="B13472" s="485" t="s">
        <v>31245</v>
      </c>
      <c r="C13472" t="s">
        <v>31244</v>
      </c>
      <c r="D13472" t="s">
        <v>31244</v>
      </c>
      <c r="E13472" t="str">
        <f t="shared" si="210"/>
        <v>520780 - OPSIE FORMATION</v>
      </c>
      <c r="F13472" t="s">
        <v>1817</v>
      </c>
      <c r="G13472" t="s">
        <v>31243</v>
      </c>
      <c r="I13472" t="s">
        <v>3098</v>
      </c>
      <c r="J13472" t="s">
        <v>31242</v>
      </c>
      <c r="K13472" t="s">
        <v>208</v>
      </c>
      <c r="L13472" t="s">
        <v>31241</v>
      </c>
      <c r="N13472" t="s">
        <v>208</v>
      </c>
      <c r="O13472" t="s">
        <v>476</v>
      </c>
      <c r="P13472" t="s">
        <v>476</v>
      </c>
    </row>
    <row r="13473" spans="1:16">
      <c r="A13473" s="484" t="s">
        <v>86774</v>
      </c>
      <c r="B13473" s="485" t="s">
        <v>86773</v>
      </c>
      <c r="C13473" t="s">
        <v>86772</v>
      </c>
      <c r="D13473" t="s">
        <v>86772</v>
      </c>
      <c r="E13473" t="str">
        <f t="shared" si="210"/>
        <v>683036 - DM COMPOST</v>
      </c>
      <c r="F13473" t="s">
        <v>16851</v>
      </c>
      <c r="G13473" t="s">
        <v>86771</v>
      </c>
      <c r="I13473" t="s">
        <v>2435</v>
      </c>
      <c r="K13473" t="s">
        <v>208</v>
      </c>
      <c r="L13473" t="s">
        <v>86770</v>
      </c>
      <c r="N13473" t="s">
        <v>208</v>
      </c>
      <c r="O13473" t="s">
        <v>476</v>
      </c>
      <c r="P13473" t="s">
        <v>476</v>
      </c>
    </row>
    <row r="13474" spans="1:16">
      <c r="A13474" s="484" t="s">
        <v>21705</v>
      </c>
      <c r="B13474" s="485" t="s">
        <v>21704</v>
      </c>
      <c r="C13474" t="s">
        <v>21703</v>
      </c>
      <c r="D13474" t="s">
        <v>21702</v>
      </c>
      <c r="E13474" t="str">
        <f t="shared" si="210"/>
        <v>684090 - RINAUDO BOUDILLON CELINE</v>
      </c>
      <c r="F13474" t="s">
        <v>10428</v>
      </c>
      <c r="G13474" t="s">
        <v>21701</v>
      </c>
      <c r="H13474" t="s">
        <v>21700</v>
      </c>
      <c r="I13474" t="s">
        <v>21699</v>
      </c>
      <c r="K13474" t="s">
        <v>208</v>
      </c>
      <c r="L13474" t="s">
        <v>21698</v>
      </c>
      <c r="N13474" t="s">
        <v>208</v>
      </c>
      <c r="O13474" t="s">
        <v>476</v>
      </c>
      <c r="P13474" t="s">
        <v>476</v>
      </c>
    </row>
    <row r="13475" spans="1:16">
      <c r="A13475" s="484" t="s">
        <v>66273</v>
      </c>
      <c r="B13475" s="485" t="s">
        <v>66272</v>
      </c>
      <c r="C13475" t="s">
        <v>66271</v>
      </c>
      <c r="D13475" t="s">
        <v>66270</v>
      </c>
      <c r="E13475" t="str">
        <f t="shared" si="210"/>
        <v>632727 - GLOBE 42</v>
      </c>
      <c r="F13475" t="s">
        <v>16843</v>
      </c>
      <c r="G13475" t="s">
        <v>66269</v>
      </c>
      <c r="I13475" t="s">
        <v>959</v>
      </c>
      <c r="J13475" t="s">
        <v>66268</v>
      </c>
      <c r="K13475" t="s">
        <v>208</v>
      </c>
      <c r="L13475" t="s">
        <v>66267</v>
      </c>
      <c r="N13475" t="s">
        <v>208</v>
      </c>
      <c r="O13475" t="s">
        <v>476</v>
      </c>
      <c r="P13475" t="s">
        <v>476</v>
      </c>
    </row>
    <row r="13476" spans="1:16">
      <c r="A13476" s="484" t="s">
        <v>114786</v>
      </c>
      <c r="B13476" s="485" t="s">
        <v>114785</v>
      </c>
      <c r="C13476" t="s">
        <v>114784</v>
      </c>
      <c r="D13476" t="s">
        <v>114783</v>
      </c>
      <c r="E13476" t="str">
        <f t="shared" si="210"/>
        <v>557596 - BULTE AGNES</v>
      </c>
      <c r="F13476" t="s">
        <v>1568</v>
      </c>
      <c r="G13476" t="s">
        <v>114782</v>
      </c>
      <c r="I13476" t="s">
        <v>2666</v>
      </c>
      <c r="J13476" t="s">
        <v>114781</v>
      </c>
      <c r="K13476" t="s">
        <v>208</v>
      </c>
      <c r="L13476" t="s">
        <v>114780</v>
      </c>
      <c r="N13476" t="s">
        <v>208</v>
      </c>
      <c r="O13476" t="s">
        <v>476</v>
      </c>
      <c r="P13476" t="s">
        <v>476</v>
      </c>
    </row>
    <row r="13477" spans="1:16">
      <c r="A13477" s="484" t="s">
        <v>105108</v>
      </c>
      <c r="B13477" s="485" t="s">
        <v>105107</v>
      </c>
      <c r="C13477" t="s">
        <v>105106</v>
      </c>
      <c r="D13477" t="s">
        <v>105105</v>
      </c>
      <c r="E13477" t="str">
        <f t="shared" si="210"/>
        <v>480162 - CFMTT</v>
      </c>
      <c r="F13477" t="s">
        <v>22589</v>
      </c>
      <c r="G13477" t="s">
        <v>105104</v>
      </c>
      <c r="I13477" t="s">
        <v>105103</v>
      </c>
      <c r="J13477" t="s">
        <v>105102</v>
      </c>
      <c r="K13477" t="s">
        <v>208</v>
      </c>
      <c r="L13477" t="s">
        <v>105101</v>
      </c>
      <c r="N13477" t="s">
        <v>208</v>
      </c>
      <c r="O13477" t="s">
        <v>476</v>
      </c>
      <c r="P13477" t="s">
        <v>476</v>
      </c>
    </row>
    <row r="13478" spans="1:16">
      <c r="A13478" s="484" t="s">
        <v>80152</v>
      </c>
      <c r="B13478" s="485" t="s">
        <v>80151</v>
      </c>
      <c r="C13478" t="s">
        <v>80150</v>
      </c>
      <c r="D13478" t="s">
        <v>80149</v>
      </c>
      <c r="E13478" t="str">
        <f t="shared" si="210"/>
        <v>593333 - EMMAUS CONNECT</v>
      </c>
      <c r="F13478" t="s">
        <v>527</v>
      </c>
      <c r="G13478" t="s">
        <v>80148</v>
      </c>
      <c r="I13478" t="s">
        <v>626</v>
      </c>
      <c r="J13478" t="s">
        <v>80147</v>
      </c>
      <c r="K13478" t="s">
        <v>208</v>
      </c>
      <c r="L13478" t="s">
        <v>80146</v>
      </c>
      <c r="N13478" t="s">
        <v>208</v>
      </c>
      <c r="O13478" t="s">
        <v>476</v>
      </c>
      <c r="P13478" t="s">
        <v>476</v>
      </c>
    </row>
    <row r="13479" spans="1:16">
      <c r="A13479" s="484" t="s">
        <v>44314</v>
      </c>
      <c r="B13479" s="485" t="s">
        <v>44313</v>
      </c>
      <c r="C13479" t="s">
        <v>44312</v>
      </c>
      <c r="D13479" t="s">
        <v>44311</v>
      </c>
      <c r="E13479" t="str">
        <f t="shared" si="210"/>
        <v>644432 - L'ECOLE DU JEU</v>
      </c>
      <c r="F13479" t="s">
        <v>10036</v>
      </c>
      <c r="G13479" t="s">
        <v>44310</v>
      </c>
      <c r="I13479" t="s">
        <v>626</v>
      </c>
      <c r="J13479" t="s">
        <v>44309</v>
      </c>
      <c r="K13479" t="s">
        <v>208</v>
      </c>
      <c r="L13479" t="s">
        <v>44308</v>
      </c>
      <c r="N13479" t="s">
        <v>208</v>
      </c>
      <c r="O13479" t="s">
        <v>476</v>
      </c>
      <c r="P13479" t="s">
        <v>476</v>
      </c>
    </row>
    <row r="13480" spans="1:16">
      <c r="A13480" s="484" t="s">
        <v>54672</v>
      </c>
      <c r="B13480" s="485" t="s">
        <v>54671</v>
      </c>
      <c r="C13480" t="s">
        <v>54670</v>
      </c>
      <c r="D13480" t="s">
        <v>54669</v>
      </c>
      <c r="E13480" t="str">
        <f t="shared" si="210"/>
        <v>547827 - IMIE RENNES</v>
      </c>
      <c r="F13480" t="s">
        <v>7987</v>
      </c>
      <c r="G13480" t="s">
        <v>54668</v>
      </c>
      <c r="I13480" t="s">
        <v>1114</v>
      </c>
      <c r="J13480" t="s">
        <v>54667</v>
      </c>
      <c r="K13480" t="s">
        <v>208</v>
      </c>
      <c r="L13480" t="s">
        <v>54666</v>
      </c>
      <c r="N13480" t="s">
        <v>208</v>
      </c>
      <c r="O13480" t="s">
        <v>476</v>
      </c>
      <c r="P13480" t="s">
        <v>476</v>
      </c>
    </row>
    <row r="13481" spans="1:16">
      <c r="A13481" s="484" t="s">
        <v>36057</v>
      </c>
      <c r="B13481" s="485" t="s">
        <v>36056</v>
      </c>
      <c r="C13481" t="s">
        <v>36055</v>
      </c>
      <c r="D13481" t="s">
        <v>36054</v>
      </c>
      <c r="E13481" t="str">
        <f t="shared" si="210"/>
        <v>621663 - MPFT</v>
      </c>
      <c r="F13481" t="s">
        <v>24212</v>
      </c>
      <c r="G13481" t="s">
        <v>36053</v>
      </c>
      <c r="I13481" t="s">
        <v>36052</v>
      </c>
      <c r="K13481" t="s">
        <v>208</v>
      </c>
      <c r="L13481" t="s">
        <v>36051</v>
      </c>
      <c r="N13481" t="s">
        <v>208</v>
      </c>
      <c r="O13481" t="s">
        <v>476</v>
      </c>
      <c r="P13481" t="s">
        <v>476</v>
      </c>
    </row>
    <row r="13482" spans="1:16">
      <c r="A13482" s="484" t="s">
        <v>45110</v>
      </c>
      <c r="B13482" s="485" t="s">
        <v>45109</v>
      </c>
      <c r="C13482" t="s">
        <v>45108</v>
      </c>
      <c r="D13482" t="s">
        <v>45108</v>
      </c>
      <c r="E13482" t="str">
        <f t="shared" si="210"/>
        <v>475749 - LE CHALAND</v>
      </c>
      <c r="F13482" t="s">
        <v>1528</v>
      </c>
      <c r="G13482" t="s">
        <v>45107</v>
      </c>
      <c r="H13482" t="s">
        <v>45106</v>
      </c>
      <c r="I13482" t="s">
        <v>3229</v>
      </c>
      <c r="J13482" t="s">
        <v>45105</v>
      </c>
      <c r="K13482" t="s">
        <v>208</v>
      </c>
      <c r="L13482" t="s">
        <v>45104</v>
      </c>
      <c r="N13482" t="s">
        <v>208</v>
      </c>
      <c r="O13482" t="s">
        <v>476</v>
      </c>
      <c r="P13482" t="s">
        <v>476</v>
      </c>
    </row>
    <row r="13483" spans="1:16">
      <c r="A13483" s="484" t="s">
        <v>18088</v>
      </c>
      <c r="B13483" s="485" t="s">
        <v>18087</v>
      </c>
      <c r="C13483" t="s">
        <v>18086</v>
      </c>
      <c r="D13483" t="s">
        <v>18086</v>
      </c>
      <c r="E13483" t="str">
        <f t="shared" si="210"/>
        <v>513210 - SENSALYS</v>
      </c>
      <c r="F13483" t="s">
        <v>2416</v>
      </c>
      <c r="G13483" t="s">
        <v>18085</v>
      </c>
      <c r="I13483" t="s">
        <v>18084</v>
      </c>
      <c r="J13483" t="s">
        <v>18083</v>
      </c>
      <c r="K13483" t="s">
        <v>208</v>
      </c>
      <c r="L13483" t="s">
        <v>18082</v>
      </c>
      <c r="N13483" t="s">
        <v>208</v>
      </c>
      <c r="O13483" t="s">
        <v>476</v>
      </c>
      <c r="P13483" t="s">
        <v>3428</v>
      </c>
    </row>
    <row r="13484" spans="1:16">
      <c r="A13484" s="484" t="s">
        <v>50624</v>
      </c>
      <c r="B13484" s="485" t="s">
        <v>50623</v>
      </c>
      <c r="C13484" t="s">
        <v>50622</v>
      </c>
      <c r="D13484" t="s">
        <v>50621</v>
      </c>
      <c r="E13484" t="str">
        <f t="shared" si="210"/>
        <v>514810 - IDEA</v>
      </c>
      <c r="F13484" t="s">
        <v>6192</v>
      </c>
      <c r="G13484" t="s">
        <v>50620</v>
      </c>
      <c r="I13484" t="s">
        <v>24729</v>
      </c>
      <c r="J13484" t="s">
        <v>50619</v>
      </c>
      <c r="K13484" t="s">
        <v>208</v>
      </c>
      <c r="L13484" t="s">
        <v>50618</v>
      </c>
      <c r="N13484" t="s">
        <v>208</v>
      </c>
      <c r="O13484" t="s">
        <v>476</v>
      </c>
      <c r="P13484" t="s">
        <v>476</v>
      </c>
    </row>
    <row r="13485" spans="1:16">
      <c r="A13485" s="484" t="s">
        <v>47214</v>
      </c>
      <c r="B13485" s="485" t="s">
        <v>47213</v>
      </c>
      <c r="C13485" t="s">
        <v>47212</v>
      </c>
      <c r="D13485" t="s">
        <v>47212</v>
      </c>
      <c r="E13485" t="str">
        <f t="shared" si="210"/>
        <v>634141 - LA COUR DU BIEN ETRE</v>
      </c>
      <c r="F13485" t="s">
        <v>1378</v>
      </c>
      <c r="G13485" t="s">
        <v>47211</v>
      </c>
      <c r="I13485" t="s">
        <v>836</v>
      </c>
      <c r="J13485" t="s">
        <v>47210</v>
      </c>
      <c r="K13485" t="s">
        <v>208</v>
      </c>
      <c r="L13485" t="s">
        <v>47209</v>
      </c>
      <c r="N13485" t="s">
        <v>208</v>
      </c>
      <c r="O13485" t="s">
        <v>476</v>
      </c>
      <c r="P13485" t="s">
        <v>476</v>
      </c>
    </row>
    <row r="13486" spans="1:16">
      <c r="A13486" s="484" t="s">
        <v>31173</v>
      </c>
      <c r="B13486" s="485" t="s">
        <v>31172</v>
      </c>
      <c r="C13486" t="s">
        <v>31171</v>
      </c>
      <c r="D13486" t="s">
        <v>31171</v>
      </c>
      <c r="E13486" t="str">
        <f t="shared" si="210"/>
        <v>471392 - OPTIMUS FAC</v>
      </c>
      <c r="F13486" t="s">
        <v>1328</v>
      </c>
      <c r="G13486" t="s">
        <v>31170</v>
      </c>
      <c r="H13486" t="s">
        <v>31169</v>
      </c>
      <c r="I13486" t="s">
        <v>12251</v>
      </c>
      <c r="J13486" t="s">
        <v>31168</v>
      </c>
      <c r="K13486" t="s">
        <v>208</v>
      </c>
      <c r="L13486" t="s">
        <v>31167</v>
      </c>
      <c r="N13486" t="s">
        <v>208</v>
      </c>
      <c r="O13486" t="s">
        <v>476</v>
      </c>
      <c r="P13486" t="s">
        <v>476</v>
      </c>
    </row>
    <row r="13487" spans="1:16">
      <c r="A13487" s="484" t="s">
        <v>21138</v>
      </c>
      <c r="B13487" s="485" t="s">
        <v>21137</v>
      </c>
      <c r="C13487" t="s">
        <v>21136</v>
      </c>
      <c r="D13487" t="s">
        <v>21135</v>
      </c>
      <c r="E13487" t="str">
        <f t="shared" si="210"/>
        <v>473911 - ROUSSET MURE LINE MARIE</v>
      </c>
      <c r="F13487" t="s">
        <v>1352</v>
      </c>
      <c r="G13487" t="s">
        <v>21134</v>
      </c>
      <c r="I13487" t="s">
        <v>21133</v>
      </c>
      <c r="J13487" t="s">
        <v>21132</v>
      </c>
      <c r="K13487" t="s">
        <v>208</v>
      </c>
      <c r="L13487" t="s">
        <v>21131</v>
      </c>
      <c r="N13487" t="s">
        <v>208</v>
      </c>
      <c r="O13487" t="s">
        <v>476</v>
      </c>
      <c r="P13487" t="s">
        <v>476</v>
      </c>
    </row>
    <row r="13488" spans="1:16">
      <c r="A13488" s="484" t="s">
        <v>131361</v>
      </c>
      <c r="B13488" s="485" t="s">
        <v>131360</v>
      </c>
      <c r="C13488" t="s">
        <v>131359</v>
      </c>
      <c r="D13488" t="s">
        <v>131359</v>
      </c>
      <c r="E13488" t="str">
        <f t="shared" si="210"/>
        <v>482870 - AGYLEA FORMATION</v>
      </c>
      <c r="F13488" t="s">
        <v>37125</v>
      </c>
      <c r="G13488" t="s">
        <v>131358</v>
      </c>
      <c r="I13488" t="s">
        <v>42854</v>
      </c>
      <c r="J13488" t="s">
        <v>131357</v>
      </c>
      <c r="K13488" t="s">
        <v>208</v>
      </c>
      <c r="L13488" t="s">
        <v>131356</v>
      </c>
      <c r="N13488" t="s">
        <v>208</v>
      </c>
      <c r="O13488" t="s">
        <v>476</v>
      </c>
      <c r="P13488" t="s">
        <v>476</v>
      </c>
    </row>
    <row r="13489" spans="1:16">
      <c r="A13489" s="484" t="s">
        <v>32122</v>
      </c>
      <c r="B13489" s="485" t="s">
        <v>32121</v>
      </c>
      <c r="C13489" t="s">
        <v>32120</v>
      </c>
      <c r="D13489" t="s">
        <v>32120</v>
      </c>
      <c r="E13489" t="str">
        <f t="shared" si="210"/>
        <v>518189 - OFC SARL</v>
      </c>
      <c r="F13489" t="s">
        <v>2257</v>
      </c>
      <c r="G13489" t="s">
        <v>32119</v>
      </c>
      <c r="I13489" t="s">
        <v>17755</v>
      </c>
      <c r="J13489" t="s">
        <v>32118</v>
      </c>
      <c r="K13489" t="s">
        <v>208</v>
      </c>
      <c r="L13489" t="s">
        <v>32117</v>
      </c>
      <c r="N13489" t="s">
        <v>208</v>
      </c>
      <c r="O13489" t="s">
        <v>476</v>
      </c>
      <c r="P13489" t="s">
        <v>476</v>
      </c>
    </row>
    <row r="13490" spans="1:16">
      <c r="A13490" s="484" t="s">
        <v>44397</v>
      </c>
      <c r="B13490" s="485" t="s">
        <v>44396</v>
      </c>
      <c r="C13490" t="s">
        <v>44395</v>
      </c>
      <c r="D13490" t="s">
        <v>44395</v>
      </c>
      <c r="E13490" t="str">
        <f t="shared" si="210"/>
        <v>654220 - L'EBULLITION</v>
      </c>
      <c r="F13490" t="s">
        <v>19501</v>
      </c>
      <c r="G13490" t="s">
        <v>44394</v>
      </c>
      <c r="I13490" t="s">
        <v>21215</v>
      </c>
      <c r="J13490" t="s">
        <v>44393</v>
      </c>
      <c r="K13490" t="s">
        <v>208</v>
      </c>
      <c r="L13490" t="s">
        <v>44392</v>
      </c>
      <c r="N13490" t="s">
        <v>208</v>
      </c>
      <c r="O13490" t="s">
        <v>476</v>
      </c>
      <c r="P13490" t="s">
        <v>476</v>
      </c>
    </row>
    <row r="13491" spans="1:16">
      <c r="A13491" s="484" t="s">
        <v>33303</v>
      </c>
      <c r="B13491" s="485" t="s">
        <v>33302</v>
      </c>
      <c r="C13491" t="s">
        <v>33301</v>
      </c>
      <c r="D13491" t="s">
        <v>33301</v>
      </c>
      <c r="E13491" t="str">
        <f t="shared" si="210"/>
        <v>564692 - NIMBUS TRAINING</v>
      </c>
      <c r="F13491" t="s">
        <v>2090</v>
      </c>
      <c r="G13491" t="s">
        <v>33300</v>
      </c>
      <c r="I13491" t="s">
        <v>1837</v>
      </c>
      <c r="J13491" t="s">
        <v>33299</v>
      </c>
      <c r="K13491" t="s">
        <v>208</v>
      </c>
      <c r="L13491" t="s">
        <v>33298</v>
      </c>
      <c r="N13491" t="s">
        <v>208</v>
      </c>
      <c r="O13491" t="s">
        <v>476</v>
      </c>
      <c r="P13491" t="s">
        <v>476</v>
      </c>
    </row>
    <row r="13492" spans="1:16">
      <c r="A13492" s="484" t="s">
        <v>119281</v>
      </c>
      <c r="B13492" s="485" t="s">
        <v>119280</v>
      </c>
      <c r="C13492" t="s">
        <v>119279</v>
      </c>
      <c r="D13492" t="s">
        <v>119278</v>
      </c>
      <c r="E13492" t="str">
        <f t="shared" si="210"/>
        <v>581112 - ADEREST</v>
      </c>
      <c r="F13492" t="s">
        <v>19091</v>
      </c>
      <c r="G13492" t="s">
        <v>119277</v>
      </c>
      <c r="I13492" t="s">
        <v>12266</v>
      </c>
      <c r="K13492" t="s">
        <v>208</v>
      </c>
      <c r="L13492" t="s">
        <v>119276</v>
      </c>
      <c r="N13492" t="s">
        <v>208</v>
      </c>
      <c r="O13492" t="s">
        <v>476</v>
      </c>
      <c r="P13492" t="s">
        <v>476</v>
      </c>
    </row>
    <row r="13493" spans="1:16">
      <c r="A13493" s="484" t="s">
        <v>5263</v>
      </c>
      <c r="B13493" s="485" t="s">
        <v>5262</v>
      </c>
      <c r="C13493" t="s">
        <v>5261</v>
      </c>
      <c r="D13493" t="s">
        <v>5260</v>
      </c>
      <c r="E13493" t="str">
        <f t="shared" si="210"/>
        <v>517197 - UNIVERSITE POPULAIRE  DU TREFLE</v>
      </c>
      <c r="F13493" t="s">
        <v>581</v>
      </c>
      <c r="G13493" t="s">
        <v>5259</v>
      </c>
      <c r="I13493" t="s">
        <v>2666</v>
      </c>
      <c r="J13493" t="s">
        <v>5258</v>
      </c>
      <c r="K13493" t="s">
        <v>208</v>
      </c>
      <c r="L13493" t="s">
        <v>5257</v>
      </c>
      <c r="N13493" t="s">
        <v>208</v>
      </c>
      <c r="O13493" t="s">
        <v>476</v>
      </c>
      <c r="P13493" t="s">
        <v>476</v>
      </c>
    </row>
    <row r="13494" spans="1:16">
      <c r="A13494" s="484" t="s">
        <v>91556</v>
      </c>
      <c r="B13494" s="485" t="s">
        <v>91555</v>
      </c>
      <c r="C13494" t="s">
        <v>91554</v>
      </c>
      <c r="D13494" t="s">
        <v>91553</v>
      </c>
      <c r="E13494" t="str">
        <f t="shared" si="210"/>
        <v>666907 - COTATION LYON</v>
      </c>
      <c r="F13494" t="s">
        <v>11972</v>
      </c>
      <c r="G13494" t="s">
        <v>91552</v>
      </c>
      <c r="I13494" t="s">
        <v>802</v>
      </c>
      <c r="J13494" t="s">
        <v>91551</v>
      </c>
      <c r="K13494" t="s">
        <v>208</v>
      </c>
      <c r="L13494" t="s">
        <v>91550</v>
      </c>
      <c r="N13494" t="s">
        <v>208</v>
      </c>
      <c r="O13494" t="s">
        <v>476</v>
      </c>
      <c r="P13494" t="s">
        <v>476</v>
      </c>
    </row>
    <row r="13495" spans="1:16">
      <c r="A13495" s="484" t="s">
        <v>28128</v>
      </c>
      <c r="B13495" s="485" t="s">
        <v>28127</v>
      </c>
      <c r="C13495" t="s">
        <v>28126</v>
      </c>
      <c r="D13495" t="s">
        <v>28126</v>
      </c>
      <c r="E13495" t="str">
        <f t="shared" si="210"/>
        <v>599669 - PHT FORMATION</v>
      </c>
      <c r="F13495" t="s">
        <v>5394</v>
      </c>
      <c r="G13495" t="s">
        <v>28125</v>
      </c>
      <c r="I13495" t="s">
        <v>9072</v>
      </c>
      <c r="J13495" t="s">
        <v>28124</v>
      </c>
      <c r="K13495" t="s">
        <v>208</v>
      </c>
      <c r="L13495" t="s">
        <v>28123</v>
      </c>
      <c r="N13495" t="s">
        <v>208</v>
      </c>
      <c r="O13495" t="s">
        <v>476</v>
      </c>
      <c r="P13495" t="s">
        <v>476</v>
      </c>
    </row>
    <row r="13496" spans="1:16">
      <c r="A13496" s="484" t="s">
        <v>71518</v>
      </c>
      <c r="B13496" s="485" t="s">
        <v>71517</v>
      </c>
      <c r="C13496" t="s">
        <v>71516</v>
      </c>
      <c r="D13496" t="s">
        <v>71515</v>
      </c>
      <c r="E13496" t="str">
        <f t="shared" si="210"/>
        <v>686219 - FONT LAURIANE</v>
      </c>
      <c r="F13496" t="s">
        <v>6315</v>
      </c>
      <c r="G13496" t="s">
        <v>71514</v>
      </c>
      <c r="I13496" t="s">
        <v>71513</v>
      </c>
      <c r="J13496" t="s">
        <v>71512</v>
      </c>
      <c r="K13496" t="s">
        <v>208</v>
      </c>
      <c r="L13496" t="s">
        <v>71511</v>
      </c>
      <c r="N13496" t="s">
        <v>208</v>
      </c>
      <c r="O13496" t="s">
        <v>476</v>
      </c>
      <c r="P13496" t="s">
        <v>476</v>
      </c>
    </row>
    <row r="13497" spans="1:16">
      <c r="A13497" s="484" t="s">
        <v>10825</v>
      </c>
      <c r="B13497" s="485" t="s">
        <v>10824</v>
      </c>
      <c r="C13497" t="s">
        <v>10823</v>
      </c>
      <c r="D13497" t="s">
        <v>10823</v>
      </c>
      <c r="E13497" t="str">
        <f t="shared" si="210"/>
        <v>592833 - TEISSIERE ERIKA</v>
      </c>
      <c r="F13497" t="s">
        <v>10822</v>
      </c>
      <c r="G13497" t="s">
        <v>10821</v>
      </c>
      <c r="I13497" t="s">
        <v>10820</v>
      </c>
      <c r="J13497" t="s">
        <v>10819</v>
      </c>
      <c r="K13497" t="s">
        <v>208</v>
      </c>
      <c r="L13497" t="s">
        <v>10818</v>
      </c>
      <c r="N13497" t="s">
        <v>208</v>
      </c>
      <c r="O13497" t="s">
        <v>476</v>
      </c>
      <c r="P13497" t="s">
        <v>476</v>
      </c>
    </row>
    <row r="13498" spans="1:16">
      <c r="A13498" s="484" t="s">
        <v>77935</v>
      </c>
      <c r="B13498" s="485" t="s">
        <v>77934</v>
      </c>
      <c r="C13498" t="s">
        <v>77933</v>
      </c>
      <c r="D13498" t="s">
        <v>77933</v>
      </c>
      <c r="E13498" t="str">
        <f t="shared" si="210"/>
        <v>616254 - ESTEVAN ERICA MADELEINE</v>
      </c>
      <c r="F13498" t="s">
        <v>8251</v>
      </c>
      <c r="G13498" t="s">
        <v>77932</v>
      </c>
      <c r="H13498" t="s">
        <v>77931</v>
      </c>
      <c r="I13498" t="s">
        <v>77930</v>
      </c>
      <c r="K13498" t="s">
        <v>208</v>
      </c>
      <c r="L13498" t="s">
        <v>77929</v>
      </c>
      <c r="N13498" t="s">
        <v>208</v>
      </c>
      <c r="O13498" t="s">
        <v>476</v>
      </c>
      <c r="P13498" t="s">
        <v>476</v>
      </c>
    </row>
    <row r="13499" spans="1:16">
      <c r="A13499" s="484" t="s">
        <v>117188</v>
      </c>
      <c r="B13499" s="485" t="s">
        <v>117187</v>
      </c>
      <c r="C13499" t="s">
        <v>117186</v>
      </c>
      <c r="D13499" t="s">
        <v>117186</v>
      </c>
      <c r="E13499" t="str">
        <f t="shared" si="210"/>
        <v>500252 - ATTITUDE FORMATION</v>
      </c>
      <c r="F13499" t="s">
        <v>8392</v>
      </c>
      <c r="G13499" t="s">
        <v>117185</v>
      </c>
      <c r="H13499" t="s">
        <v>117184</v>
      </c>
      <c r="I13499" t="s">
        <v>3929</v>
      </c>
      <c r="J13499" t="s">
        <v>117183</v>
      </c>
      <c r="K13499" t="s">
        <v>208</v>
      </c>
      <c r="L13499" t="s">
        <v>117182</v>
      </c>
      <c r="N13499" t="s">
        <v>208</v>
      </c>
      <c r="O13499" t="s">
        <v>476</v>
      </c>
      <c r="P13499" t="s">
        <v>476</v>
      </c>
    </row>
    <row r="13500" spans="1:16">
      <c r="A13500" s="484" t="s">
        <v>135975</v>
      </c>
      <c r="B13500" s="485" t="s">
        <v>135974</v>
      </c>
      <c r="C13500" t="s">
        <v>135973</v>
      </c>
      <c r="D13500" t="s">
        <v>135972</v>
      </c>
      <c r="E13500" t="str">
        <f t="shared" si="210"/>
        <v>476092 - A&amp;M DPC</v>
      </c>
      <c r="F13500" t="s">
        <v>5473</v>
      </c>
      <c r="G13500" t="s">
        <v>135971</v>
      </c>
      <c r="I13500" t="s">
        <v>1633</v>
      </c>
      <c r="J13500" t="s">
        <v>135970</v>
      </c>
      <c r="K13500" t="s">
        <v>135969</v>
      </c>
      <c r="L13500" t="s">
        <v>135968</v>
      </c>
      <c r="N13500" t="s">
        <v>208</v>
      </c>
      <c r="O13500" t="s">
        <v>476</v>
      </c>
      <c r="P13500" t="s">
        <v>476</v>
      </c>
    </row>
    <row r="13501" spans="1:16">
      <c r="A13501" s="484" t="s">
        <v>28551</v>
      </c>
      <c r="B13501" s="485" t="s">
        <v>28550</v>
      </c>
      <c r="C13501" t="s">
        <v>28549</v>
      </c>
      <c r="D13501" t="s">
        <v>28548</v>
      </c>
      <c r="E13501" t="str">
        <f t="shared" si="210"/>
        <v>533830 - PCCF</v>
      </c>
      <c r="F13501" t="s">
        <v>21577</v>
      </c>
      <c r="G13501" t="s">
        <v>28547</v>
      </c>
      <c r="I13501" t="s">
        <v>618</v>
      </c>
      <c r="J13501" t="s">
        <v>28546</v>
      </c>
      <c r="K13501" t="s">
        <v>208</v>
      </c>
      <c r="L13501" t="s">
        <v>28545</v>
      </c>
      <c r="N13501" t="s">
        <v>208</v>
      </c>
      <c r="O13501" t="s">
        <v>476</v>
      </c>
      <c r="P13501" t="s">
        <v>476</v>
      </c>
    </row>
    <row r="13502" spans="1:16">
      <c r="A13502" s="484" t="s">
        <v>87149</v>
      </c>
      <c r="B13502" s="485" t="s">
        <v>87148</v>
      </c>
      <c r="C13502" t="s">
        <v>87147</v>
      </c>
      <c r="D13502" t="s">
        <v>87147</v>
      </c>
      <c r="E13502" t="str">
        <f t="shared" si="210"/>
        <v>606686 - DIDAXIS FORMATION</v>
      </c>
      <c r="F13502" t="s">
        <v>3909</v>
      </c>
      <c r="G13502" t="s">
        <v>87146</v>
      </c>
      <c r="I13502" t="s">
        <v>1743</v>
      </c>
      <c r="J13502" t="s">
        <v>87145</v>
      </c>
      <c r="K13502" t="s">
        <v>208</v>
      </c>
      <c r="L13502" t="s">
        <v>87144</v>
      </c>
      <c r="N13502" t="s">
        <v>208</v>
      </c>
      <c r="O13502" t="s">
        <v>476</v>
      </c>
      <c r="P13502" t="s">
        <v>476</v>
      </c>
    </row>
    <row r="13503" spans="1:16">
      <c r="A13503" s="484" t="s">
        <v>16847</v>
      </c>
      <c r="B13503" s="485" t="s">
        <v>16846</v>
      </c>
      <c r="C13503" t="s">
        <v>16845</v>
      </c>
      <c r="D13503" t="s">
        <v>16844</v>
      </c>
      <c r="E13503" t="str">
        <f t="shared" si="210"/>
        <v>541590 - SIMPLON.CO MONTREUIL</v>
      </c>
      <c r="F13503" t="s">
        <v>16843</v>
      </c>
      <c r="G13503" t="s">
        <v>16842</v>
      </c>
      <c r="I13503" t="s">
        <v>4951</v>
      </c>
      <c r="K13503" t="s">
        <v>208</v>
      </c>
      <c r="L13503" t="s">
        <v>16841</v>
      </c>
      <c r="N13503" t="s">
        <v>207</v>
      </c>
      <c r="O13503" t="s">
        <v>476</v>
      </c>
      <c r="P13503" t="s">
        <v>476</v>
      </c>
    </row>
    <row r="13504" spans="1:16">
      <c r="A13504" s="484" t="s">
        <v>1277</v>
      </c>
      <c r="B13504" s="485" t="s">
        <v>1276</v>
      </c>
      <c r="C13504" t="s">
        <v>1275</v>
      </c>
      <c r="D13504" t="s">
        <v>1274</v>
      </c>
      <c r="E13504" t="str">
        <f t="shared" si="210"/>
        <v>668977 - ZALEJSKI CHRISTINE</v>
      </c>
      <c r="F13504" t="s">
        <v>1273</v>
      </c>
      <c r="G13504" t="s">
        <v>1272</v>
      </c>
      <c r="I13504" t="s">
        <v>1271</v>
      </c>
      <c r="K13504" t="s">
        <v>208</v>
      </c>
      <c r="L13504" t="s">
        <v>1270</v>
      </c>
      <c r="N13504" t="s">
        <v>208</v>
      </c>
      <c r="O13504" t="s">
        <v>476</v>
      </c>
      <c r="P13504" t="s">
        <v>476</v>
      </c>
    </row>
    <row r="13505" spans="1:16">
      <c r="A13505" s="484" t="s">
        <v>134284</v>
      </c>
      <c r="B13505" s="485" t="s">
        <v>134283</v>
      </c>
      <c r="C13505" t="s">
        <v>134282</v>
      </c>
      <c r="D13505" t="s">
        <v>134282</v>
      </c>
      <c r="E13505" t="str">
        <f t="shared" si="210"/>
        <v>567437 - ADN GROUP</v>
      </c>
      <c r="F13505" t="s">
        <v>5819</v>
      </c>
      <c r="G13505" t="s">
        <v>134281</v>
      </c>
      <c r="I13505" t="s">
        <v>626</v>
      </c>
      <c r="J13505" t="s">
        <v>134280</v>
      </c>
      <c r="K13505" t="s">
        <v>208</v>
      </c>
      <c r="L13505" t="s">
        <v>134279</v>
      </c>
      <c r="N13505" t="s">
        <v>208</v>
      </c>
      <c r="O13505" t="s">
        <v>476</v>
      </c>
      <c r="P13505" t="s">
        <v>476</v>
      </c>
    </row>
    <row r="13506" spans="1:16">
      <c r="A13506" s="484" t="s">
        <v>86128</v>
      </c>
      <c r="B13506" s="485" t="s">
        <v>86127</v>
      </c>
      <c r="C13506" t="s">
        <v>86126</v>
      </c>
      <c r="D13506" t="s">
        <v>86126</v>
      </c>
      <c r="E13506" t="str">
        <f t="shared" ref="E13506:E13569" si="211">_xlfn.CONCAT(L13506," - ",D13506)</f>
        <v>583571 - DRT FORMATION</v>
      </c>
      <c r="F13506" t="s">
        <v>47480</v>
      </c>
      <c r="G13506" t="s">
        <v>86125</v>
      </c>
      <c r="I13506" t="s">
        <v>11257</v>
      </c>
      <c r="J13506" t="s">
        <v>86124</v>
      </c>
      <c r="K13506" t="s">
        <v>208</v>
      </c>
      <c r="L13506" t="s">
        <v>86123</v>
      </c>
      <c r="N13506" t="s">
        <v>208</v>
      </c>
      <c r="O13506" t="s">
        <v>476</v>
      </c>
      <c r="P13506" t="s">
        <v>476</v>
      </c>
    </row>
    <row r="13507" spans="1:16">
      <c r="A13507" s="484" t="s">
        <v>52008</v>
      </c>
      <c r="B13507" s="485" t="s">
        <v>52007</v>
      </c>
      <c r="C13507" t="s">
        <v>52006</v>
      </c>
      <c r="D13507" t="s">
        <v>52006</v>
      </c>
      <c r="E13507" t="str">
        <f t="shared" si="211"/>
        <v>572950 - INTEGRALIS</v>
      </c>
      <c r="F13507" t="s">
        <v>9499</v>
      </c>
      <c r="G13507" t="s">
        <v>52005</v>
      </c>
      <c r="I13507" t="s">
        <v>7159</v>
      </c>
      <c r="J13507" t="s">
        <v>52004</v>
      </c>
      <c r="K13507" t="s">
        <v>208</v>
      </c>
      <c r="L13507" t="s">
        <v>52003</v>
      </c>
      <c r="N13507" t="s">
        <v>208</v>
      </c>
      <c r="O13507" t="s">
        <v>476</v>
      </c>
      <c r="P13507" t="s">
        <v>476</v>
      </c>
    </row>
    <row r="13508" spans="1:16">
      <c r="A13508" s="484" t="s">
        <v>134380</v>
      </c>
      <c r="B13508" s="485" t="s">
        <v>134379</v>
      </c>
      <c r="C13508" t="s">
        <v>134378</v>
      </c>
      <c r="D13508" t="s">
        <v>134378</v>
      </c>
      <c r="E13508" t="str">
        <f t="shared" si="211"/>
        <v>555848 - ADJADJ LAURENCE - HYPNOTIM</v>
      </c>
      <c r="F13508" t="s">
        <v>14330</v>
      </c>
      <c r="G13508" t="s">
        <v>134377</v>
      </c>
      <c r="I13508" t="s">
        <v>7016</v>
      </c>
      <c r="J13508" t="s">
        <v>134376</v>
      </c>
      <c r="K13508" t="s">
        <v>208</v>
      </c>
      <c r="L13508" t="s">
        <v>134375</v>
      </c>
      <c r="N13508" t="s">
        <v>208</v>
      </c>
      <c r="O13508" t="s">
        <v>476</v>
      </c>
      <c r="P13508" t="s">
        <v>476</v>
      </c>
    </row>
    <row r="13509" spans="1:16">
      <c r="A13509" s="484" t="s">
        <v>14576</v>
      </c>
      <c r="B13509" s="485" t="s">
        <v>14575</v>
      </c>
      <c r="C13509" t="s">
        <v>14574</v>
      </c>
      <c r="D13509" t="s">
        <v>14574</v>
      </c>
      <c r="E13509" t="str">
        <f t="shared" si="211"/>
        <v>529151 - SOCO ACADEMY</v>
      </c>
      <c r="F13509" t="s">
        <v>498</v>
      </c>
      <c r="G13509" t="s">
        <v>14573</v>
      </c>
      <c r="H13509" t="s">
        <v>14572</v>
      </c>
      <c r="I13509" t="s">
        <v>2285</v>
      </c>
      <c r="J13509" t="s">
        <v>14571</v>
      </c>
      <c r="K13509" t="s">
        <v>208</v>
      </c>
      <c r="L13509" t="s">
        <v>14570</v>
      </c>
      <c r="N13509" t="s">
        <v>208</v>
      </c>
      <c r="O13509" t="s">
        <v>476</v>
      </c>
      <c r="P13509" t="s">
        <v>476</v>
      </c>
    </row>
    <row r="13510" spans="1:16">
      <c r="A13510" s="484" t="s">
        <v>57439</v>
      </c>
      <c r="B13510" s="485" t="s">
        <v>57438</v>
      </c>
      <c r="C13510" t="s">
        <v>57437</v>
      </c>
      <c r="D13510" t="s">
        <v>57436</v>
      </c>
      <c r="E13510" t="str">
        <f t="shared" si="211"/>
        <v>685630 - IFFODE</v>
      </c>
      <c r="F13510" t="s">
        <v>5487</v>
      </c>
      <c r="G13510" t="s">
        <v>57435</v>
      </c>
      <c r="I13510" t="s">
        <v>57434</v>
      </c>
      <c r="J13510" t="s">
        <v>57433</v>
      </c>
      <c r="K13510" t="s">
        <v>208</v>
      </c>
      <c r="L13510" t="s">
        <v>57432</v>
      </c>
      <c r="N13510" t="s">
        <v>208</v>
      </c>
      <c r="O13510" t="s">
        <v>476</v>
      </c>
      <c r="P13510" t="s">
        <v>476</v>
      </c>
    </row>
    <row r="13511" spans="1:16">
      <c r="A13511" s="484" t="s">
        <v>47546</v>
      </c>
      <c r="B13511" s="485" t="s">
        <v>47545</v>
      </c>
      <c r="C13511" t="s">
        <v>47544</v>
      </c>
      <c r="D13511" t="s">
        <v>47544</v>
      </c>
      <c r="E13511" t="str">
        <f t="shared" si="211"/>
        <v>622941 - LA BEAUTE DU STRASS FORMATION</v>
      </c>
      <c r="F13511" t="s">
        <v>47543</v>
      </c>
      <c r="G13511" t="s">
        <v>47542</v>
      </c>
      <c r="I13511" t="s">
        <v>9102</v>
      </c>
      <c r="J13511" t="s">
        <v>47541</v>
      </c>
      <c r="K13511" t="s">
        <v>208</v>
      </c>
      <c r="L13511" t="s">
        <v>47540</v>
      </c>
      <c r="N13511" t="s">
        <v>208</v>
      </c>
      <c r="O13511" t="s">
        <v>476</v>
      </c>
      <c r="P13511" t="s">
        <v>476</v>
      </c>
    </row>
    <row r="13512" spans="1:16">
      <c r="A13512" s="484" t="s">
        <v>10654</v>
      </c>
      <c r="B13512" s="485" t="s">
        <v>10653</v>
      </c>
      <c r="C13512" t="s">
        <v>10652</v>
      </c>
      <c r="D13512" t="s">
        <v>10651</v>
      </c>
      <c r="E13512" t="str">
        <f t="shared" si="211"/>
        <v>617430 - TERRAZZONNI ALEXANDRE</v>
      </c>
      <c r="F13512" t="s">
        <v>10650</v>
      </c>
      <c r="G13512" t="s">
        <v>10649</v>
      </c>
      <c r="I13512" t="s">
        <v>10648</v>
      </c>
      <c r="J13512" t="s">
        <v>10647</v>
      </c>
      <c r="K13512" t="s">
        <v>208</v>
      </c>
      <c r="L13512" t="s">
        <v>10646</v>
      </c>
      <c r="N13512" t="s">
        <v>208</v>
      </c>
      <c r="O13512" t="s">
        <v>476</v>
      </c>
      <c r="P13512" t="s">
        <v>476</v>
      </c>
    </row>
    <row r="13513" spans="1:16">
      <c r="A13513" s="484" t="s">
        <v>112303</v>
      </c>
      <c r="B13513" s="485" t="s">
        <v>112302</v>
      </c>
      <c r="C13513" t="s">
        <v>112301</v>
      </c>
      <c r="D13513" t="s">
        <v>112300</v>
      </c>
      <c r="E13513" t="str">
        <f t="shared" si="211"/>
        <v>508500 - BRANCHET SOLUTIONS PARIS</v>
      </c>
      <c r="F13513" t="s">
        <v>1053</v>
      </c>
      <c r="G13513" t="s">
        <v>112299</v>
      </c>
      <c r="I13513" t="s">
        <v>626</v>
      </c>
      <c r="J13513" t="s">
        <v>112298</v>
      </c>
      <c r="K13513" t="s">
        <v>208</v>
      </c>
      <c r="L13513" t="s">
        <v>112297</v>
      </c>
      <c r="N13513" t="s">
        <v>208</v>
      </c>
      <c r="O13513" t="s">
        <v>476</v>
      </c>
      <c r="P13513" t="s">
        <v>476</v>
      </c>
    </row>
    <row r="13514" spans="1:16">
      <c r="A13514" s="484" t="s">
        <v>126336</v>
      </c>
      <c r="B13514" s="485" t="s">
        <v>126335</v>
      </c>
      <c r="C13514" t="s">
        <v>126334</v>
      </c>
      <c r="D13514" t="s">
        <v>126334</v>
      </c>
      <c r="E13514" t="str">
        <f t="shared" si="211"/>
        <v>466980 - ASKORIA</v>
      </c>
      <c r="F13514" t="s">
        <v>15198</v>
      </c>
      <c r="G13514" t="s">
        <v>126333</v>
      </c>
      <c r="H13514" t="s">
        <v>126332</v>
      </c>
      <c r="I13514" t="s">
        <v>3364</v>
      </c>
      <c r="J13514" t="s">
        <v>126331</v>
      </c>
      <c r="K13514" t="s">
        <v>208</v>
      </c>
      <c r="L13514" t="s">
        <v>126330</v>
      </c>
      <c r="N13514" t="s">
        <v>208</v>
      </c>
      <c r="O13514" t="s">
        <v>476</v>
      </c>
      <c r="P13514" t="s">
        <v>476</v>
      </c>
    </row>
    <row r="13515" spans="1:16">
      <c r="A13515" s="484" t="s">
        <v>49061</v>
      </c>
      <c r="B13515" s="485" t="s">
        <v>49060</v>
      </c>
      <c r="C13515" t="s">
        <v>49059</v>
      </c>
      <c r="D13515" t="s">
        <v>49059</v>
      </c>
      <c r="E13515" t="str">
        <f t="shared" si="211"/>
        <v>596620 - JONES DAVID RHYS</v>
      </c>
      <c r="F13515" t="s">
        <v>3026</v>
      </c>
      <c r="G13515" t="s">
        <v>49058</v>
      </c>
      <c r="I13515" t="s">
        <v>626</v>
      </c>
      <c r="J13515" t="s">
        <v>49057</v>
      </c>
      <c r="K13515" t="s">
        <v>208</v>
      </c>
      <c r="L13515" t="s">
        <v>49056</v>
      </c>
      <c r="N13515" t="s">
        <v>208</v>
      </c>
      <c r="O13515" t="s">
        <v>476</v>
      </c>
      <c r="P13515" t="s">
        <v>476</v>
      </c>
    </row>
    <row r="13516" spans="1:16">
      <c r="A13516" s="484" t="s">
        <v>58291</v>
      </c>
      <c r="B13516" s="485" t="s">
        <v>58290</v>
      </c>
      <c r="C13516" t="s">
        <v>58289</v>
      </c>
      <c r="D13516" t="s">
        <v>58289</v>
      </c>
      <c r="E13516" t="str">
        <f t="shared" si="211"/>
        <v>638500 - INDIVIDU ET DEVELOPPEMENT</v>
      </c>
      <c r="F13516" t="s">
        <v>1774</v>
      </c>
      <c r="G13516" t="s">
        <v>58288</v>
      </c>
      <c r="I13516" t="s">
        <v>11482</v>
      </c>
      <c r="J13516" t="s">
        <v>58287</v>
      </c>
      <c r="K13516" t="s">
        <v>208</v>
      </c>
      <c r="L13516" t="s">
        <v>58286</v>
      </c>
      <c r="N13516" t="s">
        <v>208</v>
      </c>
      <c r="O13516" t="s">
        <v>476</v>
      </c>
      <c r="P13516" t="s">
        <v>476</v>
      </c>
    </row>
    <row r="13517" spans="1:16">
      <c r="A13517" s="484" t="s">
        <v>4098</v>
      </c>
      <c r="B13517" s="485" t="s">
        <v>4097</v>
      </c>
      <c r="C13517" t="s">
        <v>4096</v>
      </c>
      <c r="D13517" t="s">
        <v>4095</v>
      </c>
      <c r="E13517" t="str">
        <f t="shared" si="211"/>
        <v>628062 - VERNAY ISABELLE</v>
      </c>
      <c r="F13517" t="s">
        <v>4094</v>
      </c>
      <c r="G13517" t="s">
        <v>4093</v>
      </c>
      <c r="I13517" t="s">
        <v>836</v>
      </c>
      <c r="J13517" t="s">
        <v>4092</v>
      </c>
      <c r="K13517" t="s">
        <v>208</v>
      </c>
      <c r="L13517" t="s">
        <v>4091</v>
      </c>
      <c r="N13517" t="s">
        <v>208</v>
      </c>
      <c r="O13517" t="s">
        <v>476</v>
      </c>
      <c r="P13517" t="s">
        <v>476</v>
      </c>
    </row>
    <row r="13518" spans="1:16">
      <c r="A13518" s="484" t="s">
        <v>12209</v>
      </c>
      <c r="B13518" s="485" t="s">
        <v>12208</v>
      </c>
      <c r="C13518" t="s">
        <v>12207</v>
      </c>
      <c r="D13518" t="s">
        <v>12207</v>
      </c>
      <c r="E13518" t="str">
        <f t="shared" si="211"/>
        <v>537238 - SURCIN AGNES ADDEY</v>
      </c>
      <c r="F13518" t="s">
        <v>1528</v>
      </c>
      <c r="G13518" t="s">
        <v>12206</v>
      </c>
      <c r="I13518" t="s">
        <v>12205</v>
      </c>
      <c r="J13518" t="s">
        <v>12204</v>
      </c>
      <c r="K13518" t="s">
        <v>208</v>
      </c>
      <c r="L13518" t="s">
        <v>12203</v>
      </c>
      <c r="N13518" t="s">
        <v>208</v>
      </c>
      <c r="O13518" t="s">
        <v>476</v>
      </c>
      <c r="P13518" t="s">
        <v>476</v>
      </c>
    </row>
    <row r="13519" spans="1:16">
      <c r="A13519" s="484" t="s">
        <v>19358</v>
      </c>
      <c r="B13519" s="485" t="s">
        <v>19357</v>
      </c>
      <c r="C13519" t="s">
        <v>19356</v>
      </c>
      <c r="D13519" t="s">
        <v>19355</v>
      </c>
      <c r="E13519" t="str">
        <f t="shared" si="211"/>
        <v>518281 - SRONP'FORM</v>
      </c>
      <c r="F13519" t="s">
        <v>831</v>
      </c>
      <c r="G13519" t="s">
        <v>19354</v>
      </c>
      <c r="I13519" t="s">
        <v>19353</v>
      </c>
      <c r="J13519" t="s">
        <v>19352</v>
      </c>
      <c r="K13519" t="s">
        <v>208</v>
      </c>
      <c r="L13519" t="s">
        <v>19351</v>
      </c>
      <c r="N13519" t="s">
        <v>208</v>
      </c>
      <c r="O13519" t="s">
        <v>476</v>
      </c>
      <c r="P13519" t="s">
        <v>476</v>
      </c>
    </row>
    <row r="13520" spans="1:16">
      <c r="A13520" s="484" t="s">
        <v>3110</v>
      </c>
      <c r="B13520" s="485" t="s">
        <v>3109</v>
      </c>
      <c r="C13520" t="s">
        <v>3108</v>
      </c>
      <c r="D13520" t="s">
        <v>3108</v>
      </c>
      <c r="E13520" t="str">
        <f t="shared" si="211"/>
        <v>476882 - VOISIN ANNE-CLAIRE</v>
      </c>
      <c r="F13520" t="s">
        <v>831</v>
      </c>
      <c r="G13520" t="s">
        <v>3107</v>
      </c>
      <c r="I13520" t="s">
        <v>3106</v>
      </c>
      <c r="J13520" t="s">
        <v>3105</v>
      </c>
      <c r="K13520" t="s">
        <v>208</v>
      </c>
      <c r="L13520" t="s">
        <v>3104</v>
      </c>
      <c r="N13520" t="s">
        <v>208</v>
      </c>
      <c r="O13520" t="s">
        <v>476</v>
      </c>
      <c r="P13520" t="s">
        <v>476</v>
      </c>
    </row>
    <row r="13521" spans="1:16">
      <c r="A13521" s="484" t="s">
        <v>4982</v>
      </c>
      <c r="B13521" s="485" t="s">
        <v>4981</v>
      </c>
      <c r="C13521" t="s">
        <v>4980</v>
      </c>
      <c r="D13521" t="s">
        <v>4980</v>
      </c>
      <c r="E13521" t="str">
        <f t="shared" si="211"/>
        <v>543743 - UNOW</v>
      </c>
      <c r="F13521" t="s">
        <v>4979</v>
      </c>
      <c r="G13521" t="s">
        <v>4978</v>
      </c>
      <c r="I13521" t="s">
        <v>1334</v>
      </c>
      <c r="J13521" t="s">
        <v>4977</v>
      </c>
      <c r="K13521" t="s">
        <v>208</v>
      </c>
      <c r="L13521" t="s">
        <v>4976</v>
      </c>
      <c r="N13521" t="s">
        <v>208</v>
      </c>
      <c r="O13521" t="s">
        <v>476</v>
      </c>
      <c r="P13521" t="s">
        <v>476</v>
      </c>
    </row>
    <row r="13522" spans="1:16">
      <c r="A13522" s="484" t="s">
        <v>99794</v>
      </c>
      <c r="B13522" s="485" t="s">
        <v>99793</v>
      </c>
      <c r="C13522" t="s">
        <v>99792</v>
      </c>
      <c r="D13522" t="s">
        <v>99791</v>
      </c>
      <c r="E13522" t="str">
        <f t="shared" si="211"/>
        <v>601895 - FNMNS LUNEL</v>
      </c>
      <c r="F13522" t="s">
        <v>2163</v>
      </c>
      <c r="G13522" t="s">
        <v>99790</v>
      </c>
      <c r="I13522" t="s">
        <v>22023</v>
      </c>
      <c r="K13522" t="s">
        <v>208</v>
      </c>
      <c r="L13522" t="s">
        <v>99789</v>
      </c>
      <c r="N13522" t="s">
        <v>208</v>
      </c>
      <c r="O13522" t="s">
        <v>476</v>
      </c>
      <c r="P13522" t="s">
        <v>476</v>
      </c>
    </row>
    <row r="13523" spans="1:16">
      <c r="A13523" s="484" t="s">
        <v>19406</v>
      </c>
      <c r="B13523" s="485" t="s">
        <v>19405</v>
      </c>
      <c r="C13523" t="s">
        <v>19404</v>
      </c>
      <c r="D13523" t="s">
        <v>19403</v>
      </c>
      <c r="E13523" t="str">
        <f t="shared" si="211"/>
        <v>517021 - SROPL FORM</v>
      </c>
      <c r="F13523" t="s">
        <v>19402</v>
      </c>
      <c r="G13523" t="s">
        <v>19401</v>
      </c>
      <c r="I13523" t="s">
        <v>19400</v>
      </c>
      <c r="K13523" t="s">
        <v>208</v>
      </c>
      <c r="L13523" t="s">
        <v>19399</v>
      </c>
      <c r="N13523" t="s">
        <v>208</v>
      </c>
      <c r="O13523" t="s">
        <v>476</v>
      </c>
      <c r="P13523" t="s">
        <v>476</v>
      </c>
    </row>
    <row r="13524" spans="1:16">
      <c r="A13524" s="484" t="s">
        <v>31899</v>
      </c>
      <c r="B13524" s="485" t="s">
        <v>31898</v>
      </c>
      <c r="C13524" t="s">
        <v>31897</v>
      </c>
      <c r="D13524" t="s">
        <v>31897</v>
      </c>
      <c r="E13524" t="str">
        <f t="shared" si="211"/>
        <v>530475 - OGEC DU LYCEE DEPOORTER</v>
      </c>
      <c r="F13524" t="s">
        <v>1352</v>
      </c>
      <c r="G13524" t="s">
        <v>31896</v>
      </c>
      <c r="I13524" t="s">
        <v>31895</v>
      </c>
      <c r="J13524" t="s">
        <v>31894</v>
      </c>
      <c r="K13524" t="s">
        <v>208</v>
      </c>
      <c r="L13524" t="s">
        <v>31893</v>
      </c>
      <c r="N13524" t="s">
        <v>208</v>
      </c>
      <c r="O13524" t="s">
        <v>476</v>
      </c>
      <c r="P13524" t="s">
        <v>476</v>
      </c>
    </row>
    <row r="13525" spans="1:16">
      <c r="A13525" s="484" t="s">
        <v>80827</v>
      </c>
      <c r="B13525" s="485" t="s">
        <v>80826</v>
      </c>
      <c r="C13525" t="s">
        <v>80825</v>
      </c>
      <c r="D13525" t="s">
        <v>80824</v>
      </c>
      <c r="E13525" t="str">
        <f t="shared" si="211"/>
        <v>509826 - EIDO</v>
      </c>
      <c r="F13525" t="s">
        <v>2644</v>
      </c>
      <c r="G13525" t="s">
        <v>80823</v>
      </c>
      <c r="I13525" t="s">
        <v>1542</v>
      </c>
      <c r="J13525" t="s">
        <v>80822</v>
      </c>
      <c r="K13525" t="s">
        <v>208</v>
      </c>
      <c r="L13525" t="s">
        <v>80821</v>
      </c>
      <c r="N13525" t="s">
        <v>208</v>
      </c>
      <c r="O13525" t="s">
        <v>476</v>
      </c>
      <c r="P13525" t="s">
        <v>476</v>
      </c>
    </row>
    <row r="13526" spans="1:16">
      <c r="A13526" s="484" t="s">
        <v>57220</v>
      </c>
      <c r="B13526" s="485" t="s">
        <v>57219</v>
      </c>
      <c r="C13526" t="s">
        <v>57218</v>
      </c>
      <c r="D13526" t="s">
        <v>57217</v>
      </c>
      <c r="E13526" t="str">
        <f t="shared" si="211"/>
        <v>476079 - IAAG</v>
      </c>
      <c r="F13526" t="s">
        <v>1710</v>
      </c>
      <c r="G13526" t="s">
        <v>57216</v>
      </c>
      <c r="H13526" t="s">
        <v>57215</v>
      </c>
      <c r="I13526" t="s">
        <v>10570</v>
      </c>
      <c r="J13526" t="s">
        <v>57214</v>
      </c>
      <c r="K13526" t="s">
        <v>208</v>
      </c>
      <c r="L13526" t="s">
        <v>57213</v>
      </c>
      <c r="N13526" t="s">
        <v>208</v>
      </c>
      <c r="O13526" t="s">
        <v>476</v>
      </c>
      <c r="P13526" t="s">
        <v>476</v>
      </c>
    </row>
    <row r="13527" spans="1:16">
      <c r="A13527" s="484" t="s">
        <v>38563</v>
      </c>
      <c r="B13527" s="485" t="s">
        <v>38562</v>
      </c>
      <c r="C13527" t="s">
        <v>38561</v>
      </c>
      <c r="D13527" t="s">
        <v>38560</v>
      </c>
      <c r="E13527" t="str">
        <f t="shared" si="211"/>
        <v>540249 - MANCHE FORMATIONS LTD</v>
      </c>
      <c r="F13527" t="s">
        <v>1258</v>
      </c>
      <c r="G13527" t="s">
        <v>38559</v>
      </c>
      <c r="H13527" t="s">
        <v>38558</v>
      </c>
      <c r="I13527" t="s">
        <v>38557</v>
      </c>
      <c r="J13527" t="s">
        <v>38556</v>
      </c>
      <c r="K13527" t="s">
        <v>208</v>
      </c>
      <c r="L13527" t="s">
        <v>38555</v>
      </c>
      <c r="N13527" t="s">
        <v>208</v>
      </c>
      <c r="O13527" t="s">
        <v>476</v>
      </c>
      <c r="P13527" t="s">
        <v>476</v>
      </c>
    </row>
    <row r="13528" spans="1:16">
      <c r="A13528" s="484" t="s">
        <v>99860</v>
      </c>
      <c r="B13528" s="485" t="s">
        <v>99859</v>
      </c>
      <c r="C13528" t="s">
        <v>99858</v>
      </c>
      <c r="D13528" t="s">
        <v>99858</v>
      </c>
      <c r="E13528" t="str">
        <f t="shared" si="211"/>
        <v>522405 - CENTRE QUINTESSENCE</v>
      </c>
      <c r="F13528" t="s">
        <v>75787</v>
      </c>
      <c r="G13528" t="s">
        <v>99857</v>
      </c>
      <c r="H13528" t="s">
        <v>99856</v>
      </c>
      <c r="I13528" t="s">
        <v>3381</v>
      </c>
      <c r="J13528" t="s">
        <v>99855</v>
      </c>
      <c r="K13528" t="s">
        <v>208</v>
      </c>
      <c r="L13528" t="s">
        <v>99854</v>
      </c>
      <c r="N13528" t="s">
        <v>208</v>
      </c>
      <c r="O13528" t="s">
        <v>476</v>
      </c>
      <c r="P13528" t="s">
        <v>476</v>
      </c>
    </row>
    <row r="13529" spans="1:16">
      <c r="A13529" s="484" t="s">
        <v>24466</v>
      </c>
      <c r="B13529" s="485" t="s">
        <v>24465</v>
      </c>
      <c r="C13529" t="s">
        <v>24464</v>
      </c>
      <c r="D13529" t="s">
        <v>24463</v>
      </c>
      <c r="E13529" t="str">
        <f t="shared" si="211"/>
        <v>609262 - QUAI DES ATELIERS</v>
      </c>
      <c r="F13529" t="s">
        <v>11920</v>
      </c>
      <c r="G13529" t="s">
        <v>24462</v>
      </c>
      <c r="I13529" t="s">
        <v>626</v>
      </c>
      <c r="J13529" t="s">
        <v>24461</v>
      </c>
      <c r="K13529" t="s">
        <v>208</v>
      </c>
      <c r="L13529" t="s">
        <v>24460</v>
      </c>
      <c r="N13529" t="s">
        <v>208</v>
      </c>
      <c r="O13529" t="s">
        <v>476</v>
      </c>
      <c r="P13529" t="s">
        <v>476</v>
      </c>
    </row>
    <row r="13530" spans="1:16">
      <c r="A13530" s="484" t="s">
        <v>17639</v>
      </c>
      <c r="B13530" s="485" t="s">
        <v>17638</v>
      </c>
      <c r="C13530" t="s">
        <v>17637</v>
      </c>
      <c r="D13530" t="s">
        <v>17637</v>
      </c>
      <c r="E13530" t="str">
        <f t="shared" si="211"/>
        <v>545004 - SESAME SIMULATION</v>
      </c>
      <c r="F13530" t="s">
        <v>4152</v>
      </c>
      <c r="G13530" t="s">
        <v>17636</v>
      </c>
      <c r="I13530" t="s">
        <v>1035</v>
      </c>
      <c r="J13530" t="s">
        <v>17635</v>
      </c>
      <c r="K13530" t="s">
        <v>17634</v>
      </c>
      <c r="L13530" t="s">
        <v>17633</v>
      </c>
      <c r="N13530" t="s">
        <v>208</v>
      </c>
      <c r="O13530" t="s">
        <v>476</v>
      </c>
      <c r="P13530" t="s">
        <v>476</v>
      </c>
    </row>
    <row r="13531" spans="1:16">
      <c r="A13531" s="484" t="s">
        <v>33747</v>
      </c>
      <c r="B13531" s="485" t="s">
        <v>33746</v>
      </c>
      <c r="C13531" t="s">
        <v>33745</v>
      </c>
      <c r="D13531" t="s">
        <v>33744</v>
      </c>
      <c r="E13531" t="str">
        <f t="shared" si="211"/>
        <v>533208 - NEPSOD EVOLUTION L ARBRESLE</v>
      </c>
      <c r="F13531" t="s">
        <v>1710</v>
      </c>
      <c r="G13531" t="s">
        <v>33743</v>
      </c>
      <c r="I13531" t="s">
        <v>33742</v>
      </c>
      <c r="J13531" t="s">
        <v>33741</v>
      </c>
      <c r="K13531" t="s">
        <v>208</v>
      </c>
      <c r="L13531" t="s">
        <v>33740</v>
      </c>
      <c r="N13531" t="s">
        <v>208</v>
      </c>
      <c r="O13531" t="s">
        <v>476</v>
      </c>
      <c r="P13531" t="s">
        <v>476</v>
      </c>
    </row>
    <row r="13532" spans="1:16">
      <c r="A13532" s="484" t="s">
        <v>118880</v>
      </c>
      <c r="B13532" s="485" t="s">
        <v>118879</v>
      </c>
      <c r="C13532" t="s">
        <v>118878</v>
      </c>
      <c r="D13532" t="s">
        <v>118877</v>
      </c>
      <c r="E13532" t="str">
        <f t="shared" si="211"/>
        <v>465690 - ARDS</v>
      </c>
      <c r="F13532" t="s">
        <v>1978</v>
      </c>
      <c r="G13532" t="s">
        <v>118876</v>
      </c>
      <c r="I13532" t="s">
        <v>1678</v>
      </c>
      <c r="J13532" t="s">
        <v>118875</v>
      </c>
      <c r="K13532" t="s">
        <v>208</v>
      </c>
      <c r="L13532" t="s">
        <v>118874</v>
      </c>
      <c r="N13532" t="s">
        <v>208</v>
      </c>
      <c r="O13532" t="s">
        <v>476</v>
      </c>
      <c r="P13532" t="s">
        <v>476</v>
      </c>
    </row>
    <row r="13533" spans="1:16">
      <c r="A13533" s="484" t="s">
        <v>26223</v>
      </c>
      <c r="B13533" s="485" t="s">
        <v>26222</v>
      </c>
      <c r="C13533" t="s">
        <v>26221</v>
      </c>
      <c r="D13533" t="s">
        <v>26221</v>
      </c>
      <c r="E13533" t="str">
        <f t="shared" si="211"/>
        <v>488847 - PREVISOFT</v>
      </c>
      <c r="F13533" t="s">
        <v>1710</v>
      </c>
      <c r="G13533" t="s">
        <v>26220</v>
      </c>
      <c r="I13533" t="s">
        <v>1376</v>
      </c>
      <c r="J13533" t="s">
        <v>26219</v>
      </c>
      <c r="K13533" t="s">
        <v>208</v>
      </c>
      <c r="L13533" t="s">
        <v>26218</v>
      </c>
      <c r="N13533" t="s">
        <v>208</v>
      </c>
      <c r="O13533" t="s">
        <v>476</v>
      </c>
      <c r="P13533" t="s">
        <v>476</v>
      </c>
    </row>
    <row r="13534" spans="1:16">
      <c r="A13534" s="484" t="s">
        <v>73972</v>
      </c>
      <c r="B13534" s="485" t="s">
        <v>73971</v>
      </c>
      <c r="C13534" t="s">
        <v>73970</v>
      </c>
      <c r="D13534" t="s">
        <v>73970</v>
      </c>
      <c r="E13534" t="str">
        <f t="shared" si="211"/>
        <v>552045 - FAURE PASCAL - VOLITUDE</v>
      </c>
      <c r="F13534" t="s">
        <v>1352</v>
      </c>
      <c r="G13534" t="s">
        <v>73969</v>
      </c>
      <c r="H13534" t="s">
        <v>73968</v>
      </c>
      <c r="I13534" t="s">
        <v>58260</v>
      </c>
      <c r="J13534" t="s">
        <v>73967</v>
      </c>
      <c r="K13534" t="s">
        <v>208</v>
      </c>
      <c r="L13534" t="s">
        <v>73966</v>
      </c>
      <c r="N13534" t="s">
        <v>208</v>
      </c>
      <c r="O13534" t="s">
        <v>476</v>
      </c>
      <c r="P13534" t="s">
        <v>476</v>
      </c>
    </row>
    <row r="13535" spans="1:16">
      <c r="A13535" s="484" t="s">
        <v>45173</v>
      </c>
      <c r="B13535" s="485" t="s">
        <v>45172</v>
      </c>
      <c r="C13535" t="s">
        <v>45171</v>
      </c>
      <c r="D13535" t="s">
        <v>45170</v>
      </c>
      <c r="E13535" t="str">
        <f t="shared" si="211"/>
        <v>544188 - LBCF</v>
      </c>
      <c r="F13535" t="s">
        <v>1710</v>
      </c>
      <c r="G13535" t="s">
        <v>45169</v>
      </c>
      <c r="I13535" t="s">
        <v>20151</v>
      </c>
      <c r="J13535" t="s">
        <v>45168</v>
      </c>
      <c r="K13535" t="s">
        <v>208</v>
      </c>
      <c r="L13535" t="s">
        <v>45167</v>
      </c>
      <c r="N13535" t="s">
        <v>208</v>
      </c>
      <c r="O13535" t="s">
        <v>476</v>
      </c>
      <c r="P13535" t="s">
        <v>476</v>
      </c>
    </row>
    <row r="13536" spans="1:16">
      <c r="A13536" s="484" t="s">
        <v>22267</v>
      </c>
      <c r="B13536" s="485" t="s">
        <v>22266</v>
      </c>
      <c r="C13536" t="s">
        <v>22265</v>
      </c>
      <c r="D13536" t="s">
        <v>22265</v>
      </c>
      <c r="E13536" t="str">
        <f t="shared" si="211"/>
        <v>495098 - RESSOURCIAL FORMATION</v>
      </c>
      <c r="F13536" t="s">
        <v>1710</v>
      </c>
      <c r="G13536" t="s">
        <v>22264</v>
      </c>
      <c r="I13536" t="s">
        <v>3431</v>
      </c>
      <c r="J13536" t="s">
        <v>22263</v>
      </c>
      <c r="K13536" t="s">
        <v>208</v>
      </c>
      <c r="L13536" t="s">
        <v>22262</v>
      </c>
      <c r="N13536" t="s">
        <v>208</v>
      </c>
      <c r="O13536" t="s">
        <v>476</v>
      </c>
      <c r="P13536" t="s">
        <v>476</v>
      </c>
    </row>
    <row r="13537" spans="1:16">
      <c r="A13537" s="484" t="s">
        <v>32736</v>
      </c>
      <c r="B13537" s="485" t="s">
        <v>32735</v>
      </c>
      <c r="C13537" t="s">
        <v>32734</v>
      </c>
      <c r="D13537" t="s">
        <v>32734</v>
      </c>
      <c r="E13537" t="str">
        <f t="shared" si="211"/>
        <v>573073 - NTIC CENTER CORPORATION</v>
      </c>
      <c r="F13537" t="s">
        <v>32733</v>
      </c>
      <c r="G13537" t="s">
        <v>32732</v>
      </c>
      <c r="I13537" t="s">
        <v>2443</v>
      </c>
      <c r="J13537" t="s">
        <v>32731</v>
      </c>
      <c r="K13537" t="s">
        <v>208</v>
      </c>
      <c r="L13537" t="s">
        <v>32730</v>
      </c>
      <c r="N13537" t="s">
        <v>208</v>
      </c>
      <c r="O13537" t="s">
        <v>476</v>
      </c>
      <c r="P13537" t="s">
        <v>476</v>
      </c>
    </row>
    <row r="13538" spans="1:16">
      <c r="A13538" s="484" t="s">
        <v>33876</v>
      </c>
      <c r="B13538" s="485" t="s">
        <v>33875</v>
      </c>
      <c r="C13538" t="s">
        <v>33874</v>
      </c>
      <c r="D13538" t="s">
        <v>33874</v>
      </c>
      <c r="E13538" t="str">
        <f t="shared" si="211"/>
        <v>491640 - NELL ET ASSOCIES</v>
      </c>
      <c r="F13538" t="s">
        <v>6920</v>
      </c>
      <c r="G13538" t="s">
        <v>33873</v>
      </c>
      <c r="I13538" t="s">
        <v>1334</v>
      </c>
      <c r="J13538" t="s">
        <v>33872</v>
      </c>
      <c r="K13538" t="s">
        <v>208</v>
      </c>
      <c r="L13538" t="s">
        <v>33871</v>
      </c>
      <c r="N13538" t="s">
        <v>208</v>
      </c>
      <c r="O13538" t="s">
        <v>476</v>
      </c>
      <c r="P13538" t="s">
        <v>476</v>
      </c>
    </row>
    <row r="13539" spans="1:16">
      <c r="A13539" s="484" t="s">
        <v>48112</v>
      </c>
      <c r="B13539" s="485" t="s">
        <v>48111</v>
      </c>
      <c r="C13539" t="s">
        <v>48110</v>
      </c>
      <c r="D13539" t="s">
        <v>48109</v>
      </c>
      <c r="E13539" t="str">
        <f t="shared" si="211"/>
        <v>639771 - KFP</v>
      </c>
      <c r="F13539" t="s">
        <v>48108</v>
      </c>
      <c r="G13539" t="s">
        <v>48107</v>
      </c>
      <c r="I13539" t="s">
        <v>626</v>
      </c>
      <c r="K13539" t="s">
        <v>208</v>
      </c>
      <c r="L13539" t="s">
        <v>48106</v>
      </c>
      <c r="N13539" t="s">
        <v>208</v>
      </c>
      <c r="O13539" t="s">
        <v>476</v>
      </c>
      <c r="P13539" t="s">
        <v>476</v>
      </c>
    </row>
    <row r="13540" spans="1:16">
      <c r="A13540" s="484" t="s">
        <v>44810</v>
      </c>
      <c r="B13540" s="485" t="s">
        <v>44809</v>
      </c>
      <c r="C13540" t="s">
        <v>44808</v>
      </c>
      <c r="D13540" t="s">
        <v>44808</v>
      </c>
      <c r="E13540" t="str">
        <f t="shared" si="211"/>
        <v>646222 - LE NOUY JACQUIER JULIE</v>
      </c>
      <c r="F13540" t="s">
        <v>17277</v>
      </c>
      <c r="G13540" t="s">
        <v>44807</v>
      </c>
      <c r="I13540" t="s">
        <v>24768</v>
      </c>
      <c r="K13540" t="s">
        <v>208</v>
      </c>
      <c r="L13540" t="s">
        <v>44806</v>
      </c>
      <c r="N13540" t="s">
        <v>208</v>
      </c>
      <c r="O13540" t="s">
        <v>476</v>
      </c>
      <c r="P13540" t="s">
        <v>476</v>
      </c>
    </row>
    <row r="13541" spans="1:16">
      <c r="A13541" s="484" t="s">
        <v>70127</v>
      </c>
      <c r="B13541" s="485" t="s">
        <v>70126</v>
      </c>
      <c r="C13541" t="s">
        <v>70125</v>
      </c>
      <c r="D13541" t="s">
        <v>70124</v>
      </c>
      <c r="E13541" t="str">
        <f t="shared" si="211"/>
        <v>508433 - FORA</v>
      </c>
      <c r="F13541" t="s">
        <v>9222</v>
      </c>
      <c r="G13541" t="s">
        <v>70123</v>
      </c>
      <c r="I13541" t="s">
        <v>13709</v>
      </c>
      <c r="J13541" t="s">
        <v>70122</v>
      </c>
      <c r="K13541" t="s">
        <v>70121</v>
      </c>
      <c r="L13541" t="s">
        <v>70120</v>
      </c>
      <c r="N13541" t="s">
        <v>208</v>
      </c>
      <c r="O13541" t="s">
        <v>476</v>
      </c>
      <c r="P13541" t="s">
        <v>476</v>
      </c>
    </row>
    <row r="13542" spans="1:16">
      <c r="A13542" s="484" t="s">
        <v>68673</v>
      </c>
      <c r="B13542" s="485" t="s">
        <v>68672</v>
      </c>
      <c r="C13542" t="s">
        <v>68671</v>
      </c>
      <c r="D13542" t="s">
        <v>68670</v>
      </c>
      <c r="E13542" t="str">
        <f t="shared" si="211"/>
        <v>633422 - FRANCE AUTO MOTO ECOLE JANZE</v>
      </c>
      <c r="F13542" t="s">
        <v>46036</v>
      </c>
      <c r="G13542" t="s">
        <v>68669</v>
      </c>
      <c r="I13542" t="s">
        <v>68668</v>
      </c>
      <c r="J13542" t="s">
        <v>68667</v>
      </c>
      <c r="K13542" t="s">
        <v>208</v>
      </c>
      <c r="L13542" t="s">
        <v>68666</v>
      </c>
      <c r="N13542" t="s">
        <v>208</v>
      </c>
      <c r="O13542" t="s">
        <v>476</v>
      </c>
      <c r="P13542" t="s">
        <v>476</v>
      </c>
    </row>
    <row r="13543" spans="1:16">
      <c r="A13543" s="484" t="s">
        <v>74020</v>
      </c>
      <c r="B13543" s="485" t="s">
        <v>74019</v>
      </c>
      <c r="C13543" t="s">
        <v>74018</v>
      </c>
      <c r="D13543" t="s">
        <v>74017</v>
      </c>
      <c r="E13543" t="str">
        <f t="shared" si="211"/>
        <v>508457 - FAST LINE MAMOUDZOU</v>
      </c>
      <c r="F13543" t="s">
        <v>1848</v>
      </c>
      <c r="G13543" t="s">
        <v>74016</v>
      </c>
      <c r="I13543" t="s">
        <v>22722</v>
      </c>
      <c r="J13543" t="s">
        <v>74015</v>
      </c>
      <c r="K13543" t="s">
        <v>208</v>
      </c>
      <c r="L13543" t="s">
        <v>74014</v>
      </c>
      <c r="N13543" t="s">
        <v>208</v>
      </c>
      <c r="O13543" t="s">
        <v>476</v>
      </c>
      <c r="P13543" t="s">
        <v>476</v>
      </c>
    </row>
    <row r="13544" spans="1:16">
      <c r="A13544" s="484" t="s">
        <v>128304</v>
      </c>
      <c r="B13544" s="485" t="s">
        <v>128303</v>
      </c>
      <c r="C13544" t="s">
        <v>128302</v>
      </c>
      <c r="D13544" t="s">
        <v>128302</v>
      </c>
      <c r="E13544" t="str">
        <f t="shared" si="211"/>
        <v>505500 - ANGLOTIME</v>
      </c>
      <c r="F13544" t="s">
        <v>6896</v>
      </c>
      <c r="G13544" t="s">
        <v>96000</v>
      </c>
      <c r="I13544" t="s">
        <v>44223</v>
      </c>
      <c r="J13544" t="s">
        <v>128301</v>
      </c>
      <c r="K13544" t="s">
        <v>208</v>
      </c>
      <c r="L13544" t="s">
        <v>128300</v>
      </c>
      <c r="N13544" t="s">
        <v>208</v>
      </c>
      <c r="O13544" t="s">
        <v>476</v>
      </c>
      <c r="P13544" t="s">
        <v>476</v>
      </c>
    </row>
    <row r="13545" spans="1:16">
      <c r="A13545" s="484" t="s">
        <v>48411</v>
      </c>
      <c r="B13545" s="485" t="s">
        <v>48410</v>
      </c>
      <c r="C13545" t="s">
        <v>48409</v>
      </c>
      <c r="D13545" t="s">
        <v>48408</v>
      </c>
      <c r="E13545" t="str">
        <f t="shared" si="211"/>
        <v>634025 - KARTNER MICHEL</v>
      </c>
      <c r="F13545" t="s">
        <v>5005</v>
      </c>
      <c r="G13545" t="s">
        <v>33166</v>
      </c>
      <c r="I13545" t="s">
        <v>626</v>
      </c>
      <c r="K13545" t="s">
        <v>208</v>
      </c>
      <c r="L13545" t="s">
        <v>48407</v>
      </c>
      <c r="N13545" t="s">
        <v>208</v>
      </c>
      <c r="O13545" t="s">
        <v>476</v>
      </c>
      <c r="P13545" t="s">
        <v>476</v>
      </c>
    </row>
    <row r="13546" spans="1:16">
      <c r="A13546" s="484" t="s">
        <v>19001</v>
      </c>
      <c r="B13546" s="485" t="s">
        <v>19000</v>
      </c>
      <c r="C13546" t="s">
        <v>18999</v>
      </c>
      <c r="D13546" t="s">
        <v>18998</v>
      </c>
      <c r="E13546" t="str">
        <f t="shared" si="211"/>
        <v>509346 - SCIC PAU PYRENEES</v>
      </c>
      <c r="F13546" t="s">
        <v>3834</v>
      </c>
      <c r="G13546" t="s">
        <v>18997</v>
      </c>
      <c r="I13546" t="s">
        <v>4033</v>
      </c>
      <c r="K13546" t="s">
        <v>208</v>
      </c>
      <c r="L13546" t="s">
        <v>18996</v>
      </c>
      <c r="N13546" t="s">
        <v>208</v>
      </c>
      <c r="O13546" t="s">
        <v>476</v>
      </c>
      <c r="P13546" t="s">
        <v>476</v>
      </c>
    </row>
    <row r="13547" spans="1:16">
      <c r="A13547" s="484" t="s">
        <v>110667</v>
      </c>
      <c r="B13547" s="485" t="s">
        <v>110666</v>
      </c>
      <c r="C13547" t="s">
        <v>110665</v>
      </c>
      <c r="D13547" t="s">
        <v>110665</v>
      </c>
      <c r="E13547" t="str">
        <f t="shared" si="211"/>
        <v>483680 - CAMINOSCOPE ASSOCIES</v>
      </c>
      <c r="F13547" t="s">
        <v>61076</v>
      </c>
      <c r="G13547" t="s">
        <v>110664</v>
      </c>
      <c r="I13547" t="s">
        <v>17601</v>
      </c>
      <c r="J13547" t="s">
        <v>110663</v>
      </c>
      <c r="K13547" t="s">
        <v>208</v>
      </c>
      <c r="L13547" t="s">
        <v>110662</v>
      </c>
      <c r="N13547" t="s">
        <v>208</v>
      </c>
      <c r="O13547" t="s">
        <v>476</v>
      </c>
      <c r="P13547" t="s">
        <v>476</v>
      </c>
    </row>
    <row r="13548" spans="1:16">
      <c r="A13548" s="484" t="s">
        <v>94424</v>
      </c>
      <c r="B13548" s="485" t="s">
        <v>94423</v>
      </c>
      <c r="C13548" t="s">
        <v>94422</v>
      </c>
      <c r="D13548" t="s">
        <v>94421</v>
      </c>
      <c r="E13548" t="str">
        <f t="shared" si="211"/>
        <v>483175 - CEFA HGE</v>
      </c>
      <c r="F13548" t="s">
        <v>6006</v>
      </c>
      <c r="G13548" t="s">
        <v>94420</v>
      </c>
      <c r="H13548" t="s">
        <v>94419</v>
      </c>
      <c r="I13548" t="s">
        <v>94418</v>
      </c>
      <c r="J13548" t="s">
        <v>94417</v>
      </c>
      <c r="K13548" t="s">
        <v>94416</v>
      </c>
      <c r="L13548" t="s">
        <v>94415</v>
      </c>
      <c r="N13548" t="s">
        <v>208</v>
      </c>
      <c r="O13548" t="s">
        <v>476</v>
      </c>
      <c r="P13548" t="s">
        <v>476</v>
      </c>
    </row>
    <row r="13549" spans="1:16">
      <c r="A13549" s="484" t="s">
        <v>38149</v>
      </c>
      <c r="B13549" s="485" t="s">
        <v>38148</v>
      </c>
      <c r="C13549" t="s">
        <v>38147</v>
      </c>
      <c r="D13549" t="s">
        <v>38147</v>
      </c>
      <c r="E13549" t="str">
        <f t="shared" si="211"/>
        <v>672361 - MARNEAU LESLIE</v>
      </c>
      <c r="F13549" t="s">
        <v>23577</v>
      </c>
      <c r="G13549" t="s">
        <v>38146</v>
      </c>
      <c r="I13549" t="s">
        <v>6909</v>
      </c>
      <c r="K13549" t="s">
        <v>208</v>
      </c>
      <c r="L13549" t="s">
        <v>38145</v>
      </c>
      <c r="N13549" t="s">
        <v>208</v>
      </c>
      <c r="O13549" t="s">
        <v>476</v>
      </c>
      <c r="P13549" t="s">
        <v>476</v>
      </c>
    </row>
    <row r="13550" spans="1:16">
      <c r="A13550" s="484" t="s">
        <v>131395</v>
      </c>
      <c r="B13550" s="485" t="s">
        <v>131394</v>
      </c>
      <c r="C13550" t="s">
        <v>131393</v>
      </c>
      <c r="D13550" t="s">
        <v>131392</v>
      </c>
      <c r="E13550" t="str">
        <f t="shared" si="211"/>
        <v>579660 - AGRO CONSULT'SUD ALBA LA ROMAINE</v>
      </c>
      <c r="F13550" t="s">
        <v>1808</v>
      </c>
      <c r="G13550" t="s">
        <v>131391</v>
      </c>
      <c r="I13550" t="s">
        <v>131390</v>
      </c>
      <c r="J13550" t="s">
        <v>131389</v>
      </c>
      <c r="K13550" t="s">
        <v>208</v>
      </c>
      <c r="L13550" t="s">
        <v>131388</v>
      </c>
      <c r="N13550" t="s">
        <v>208</v>
      </c>
      <c r="O13550" t="s">
        <v>476</v>
      </c>
      <c r="P13550" t="s">
        <v>476</v>
      </c>
    </row>
    <row r="13551" spans="1:16">
      <c r="A13551" s="484" t="s">
        <v>50466</v>
      </c>
      <c r="B13551" s="485" t="s">
        <v>50453</v>
      </c>
      <c r="C13551" t="s">
        <v>50465</v>
      </c>
      <c r="D13551" t="s">
        <v>50464</v>
      </c>
      <c r="E13551" t="str">
        <f t="shared" si="211"/>
        <v>465719 - IPSO FORMATION LYON</v>
      </c>
      <c r="F13551" t="s">
        <v>8801</v>
      </c>
      <c r="G13551" t="s">
        <v>50463</v>
      </c>
      <c r="I13551" t="s">
        <v>3431</v>
      </c>
      <c r="J13551" t="s">
        <v>50462</v>
      </c>
      <c r="K13551" t="s">
        <v>208</v>
      </c>
      <c r="L13551" t="s">
        <v>50461</v>
      </c>
      <c r="N13551" t="s">
        <v>208</v>
      </c>
      <c r="O13551" t="s">
        <v>476</v>
      </c>
      <c r="P13551" t="s">
        <v>476</v>
      </c>
    </row>
    <row r="13552" spans="1:16">
      <c r="A13552" s="484" t="s">
        <v>50454</v>
      </c>
      <c r="B13552" s="485" t="s">
        <v>50453</v>
      </c>
      <c r="C13552" t="s">
        <v>50452</v>
      </c>
      <c r="D13552" t="s">
        <v>50452</v>
      </c>
      <c r="E13552" t="str">
        <f t="shared" si="211"/>
        <v>539648 - IPSO FORMATIONS GRENOBLE</v>
      </c>
      <c r="F13552" t="s">
        <v>1328</v>
      </c>
      <c r="G13552" t="s">
        <v>50451</v>
      </c>
      <c r="I13552" t="s">
        <v>836</v>
      </c>
      <c r="J13552" t="s">
        <v>50450</v>
      </c>
      <c r="K13552" t="s">
        <v>208</v>
      </c>
      <c r="L13552" t="s">
        <v>50449</v>
      </c>
      <c r="N13552" t="s">
        <v>208</v>
      </c>
      <c r="O13552" t="s">
        <v>476</v>
      </c>
      <c r="P13552" t="s">
        <v>476</v>
      </c>
    </row>
    <row r="13553" spans="1:16">
      <c r="A13553" s="484" t="s">
        <v>50460</v>
      </c>
      <c r="B13553" s="485" t="s">
        <v>50453</v>
      </c>
      <c r="C13553" t="s">
        <v>50459</v>
      </c>
      <c r="D13553" t="s">
        <v>50458</v>
      </c>
      <c r="E13553" t="str">
        <f t="shared" si="211"/>
        <v>588337 - ESECC DE IPSO FORMATION ANNECY</v>
      </c>
      <c r="F13553" t="s">
        <v>18362</v>
      </c>
      <c r="G13553" t="s">
        <v>50457</v>
      </c>
      <c r="I13553" t="s">
        <v>8570</v>
      </c>
      <c r="J13553" t="s">
        <v>50456</v>
      </c>
      <c r="K13553" t="s">
        <v>208</v>
      </c>
      <c r="L13553" t="s">
        <v>50455</v>
      </c>
      <c r="N13553" t="s">
        <v>207</v>
      </c>
      <c r="O13553" t="s">
        <v>476</v>
      </c>
      <c r="P13553" t="s">
        <v>476</v>
      </c>
    </row>
    <row r="13554" spans="1:16">
      <c r="A13554" s="484" t="s">
        <v>44858</v>
      </c>
      <c r="B13554" s="485" t="s">
        <v>44857</v>
      </c>
      <c r="C13554" t="s">
        <v>44856</v>
      </c>
      <c r="D13554" t="s">
        <v>44855</v>
      </c>
      <c r="E13554" t="str">
        <f t="shared" si="211"/>
        <v>650377 - LE MEUT NADINE</v>
      </c>
      <c r="F13554" t="s">
        <v>5552</v>
      </c>
      <c r="G13554" t="s">
        <v>44854</v>
      </c>
      <c r="I13554" t="s">
        <v>681</v>
      </c>
      <c r="J13554" t="s">
        <v>44853</v>
      </c>
      <c r="K13554" t="s">
        <v>208</v>
      </c>
      <c r="L13554" t="s">
        <v>44852</v>
      </c>
      <c r="N13554" t="s">
        <v>208</v>
      </c>
      <c r="O13554" t="s">
        <v>476</v>
      </c>
      <c r="P13554" t="s">
        <v>476</v>
      </c>
    </row>
    <row r="13555" spans="1:16">
      <c r="A13555" s="484" t="s">
        <v>74964</v>
      </c>
      <c r="B13555" s="485" t="s">
        <v>74963</v>
      </c>
      <c r="C13555" t="s">
        <v>74962</v>
      </c>
      <c r="D13555" t="s">
        <v>74962</v>
      </c>
      <c r="E13555" t="str">
        <f t="shared" si="211"/>
        <v>617714 - EVINCEL FORMATION</v>
      </c>
      <c r="F13555" t="s">
        <v>16972</v>
      </c>
      <c r="G13555" t="s">
        <v>29596</v>
      </c>
      <c r="I13555" t="s">
        <v>29595</v>
      </c>
      <c r="J13555" t="s">
        <v>74961</v>
      </c>
      <c r="K13555" t="s">
        <v>208</v>
      </c>
      <c r="L13555" t="s">
        <v>74960</v>
      </c>
      <c r="N13555" t="s">
        <v>208</v>
      </c>
      <c r="O13555" t="s">
        <v>476</v>
      </c>
      <c r="P13555" t="s">
        <v>476</v>
      </c>
    </row>
    <row r="13556" spans="1:16">
      <c r="A13556" s="484" t="s">
        <v>63578</v>
      </c>
      <c r="B13556" s="485" t="s">
        <v>63577</v>
      </c>
      <c r="C13556" t="s">
        <v>63576</v>
      </c>
      <c r="D13556" t="s">
        <v>63575</v>
      </c>
      <c r="E13556" t="str">
        <f t="shared" si="211"/>
        <v>569112 - GVR - QUALISTEM - NOUVELLE ROUTE</v>
      </c>
      <c r="F13556" t="s">
        <v>1848</v>
      </c>
      <c r="G13556" t="s">
        <v>63574</v>
      </c>
      <c r="I13556" t="s">
        <v>63573</v>
      </c>
      <c r="K13556" t="s">
        <v>208</v>
      </c>
      <c r="L13556" t="s">
        <v>63572</v>
      </c>
      <c r="N13556" t="s">
        <v>208</v>
      </c>
      <c r="O13556" t="s">
        <v>476</v>
      </c>
      <c r="P13556" t="s">
        <v>476</v>
      </c>
    </row>
    <row r="13557" spans="1:16">
      <c r="A13557" s="484" t="s">
        <v>47779</v>
      </c>
      <c r="B13557" s="485" t="s">
        <v>47778</v>
      </c>
      <c r="C13557" t="s">
        <v>47777</v>
      </c>
      <c r="D13557" t="s">
        <v>47777</v>
      </c>
      <c r="E13557" t="str">
        <f t="shared" si="211"/>
        <v>534043 - KOREVA FORMATION</v>
      </c>
      <c r="F13557" t="s">
        <v>4583</v>
      </c>
      <c r="G13557" t="s">
        <v>47776</v>
      </c>
      <c r="I13557" t="s">
        <v>626</v>
      </c>
      <c r="J13557" t="s">
        <v>47775</v>
      </c>
      <c r="K13557" t="s">
        <v>208</v>
      </c>
      <c r="L13557" t="s">
        <v>47774</v>
      </c>
      <c r="N13557" t="s">
        <v>208</v>
      </c>
      <c r="O13557" t="s">
        <v>476</v>
      </c>
      <c r="P13557" t="s">
        <v>476</v>
      </c>
    </row>
    <row r="13558" spans="1:16">
      <c r="A13558" s="484" t="s">
        <v>67990</v>
      </c>
      <c r="B13558" s="485" t="s">
        <v>67989</v>
      </c>
      <c r="C13558" t="s">
        <v>67988</v>
      </c>
      <c r="D13558" t="s">
        <v>67987</v>
      </c>
      <c r="E13558" t="str">
        <f t="shared" si="211"/>
        <v>537690 - GABOREAU POUPARD SYLVIE</v>
      </c>
      <c r="F13558" t="s">
        <v>3552</v>
      </c>
      <c r="G13558" t="s">
        <v>67986</v>
      </c>
      <c r="I13558" t="s">
        <v>12757</v>
      </c>
      <c r="J13558" t="s">
        <v>67985</v>
      </c>
      <c r="K13558" t="s">
        <v>208</v>
      </c>
      <c r="L13558" t="s">
        <v>67984</v>
      </c>
      <c r="N13558" t="s">
        <v>208</v>
      </c>
      <c r="O13558" t="s">
        <v>476</v>
      </c>
      <c r="P13558" t="s">
        <v>476</v>
      </c>
    </row>
    <row r="13559" spans="1:16">
      <c r="A13559" s="484" t="s">
        <v>126983</v>
      </c>
      <c r="B13559" s="485" t="s">
        <v>126982</v>
      </c>
      <c r="C13559" t="s">
        <v>126981</v>
      </c>
      <c r="D13559" t="s">
        <v>126981</v>
      </c>
      <c r="E13559" t="str">
        <f t="shared" si="211"/>
        <v>559740 - ARKETYPE FORMATION</v>
      </c>
      <c r="G13559" t="s">
        <v>126980</v>
      </c>
      <c r="I13559" t="s">
        <v>16304</v>
      </c>
      <c r="K13559" t="s">
        <v>208</v>
      </c>
      <c r="L13559" t="s">
        <v>126979</v>
      </c>
      <c r="N13559" t="s">
        <v>208</v>
      </c>
      <c r="O13559" t="s">
        <v>476</v>
      </c>
      <c r="P13559" t="s">
        <v>476</v>
      </c>
    </row>
    <row r="13560" spans="1:16">
      <c r="A13560" s="484" t="s">
        <v>27468</v>
      </c>
      <c r="C13560" t="s">
        <v>27467</v>
      </c>
      <c r="D13560" t="s">
        <v>27467</v>
      </c>
      <c r="E13560" t="str">
        <f t="shared" si="211"/>
        <v>516089 - PNEUMODPC</v>
      </c>
      <c r="F13560" t="s">
        <v>1345</v>
      </c>
      <c r="G13560" t="s">
        <v>27466</v>
      </c>
      <c r="I13560" t="s">
        <v>626</v>
      </c>
      <c r="J13560" t="s">
        <v>27465</v>
      </c>
      <c r="K13560" t="s">
        <v>27464</v>
      </c>
      <c r="L13560" t="s">
        <v>27463</v>
      </c>
      <c r="N13560" t="s">
        <v>208</v>
      </c>
      <c r="O13560" t="s">
        <v>476</v>
      </c>
      <c r="P13560" t="s">
        <v>476</v>
      </c>
    </row>
    <row r="13561" spans="1:16">
      <c r="A13561" s="484" t="s">
        <v>37930</v>
      </c>
      <c r="B13561" s="485" t="s">
        <v>37929</v>
      </c>
      <c r="C13561" t="s">
        <v>37928</v>
      </c>
      <c r="D13561" t="s">
        <v>37927</v>
      </c>
      <c r="E13561" t="str">
        <f t="shared" si="211"/>
        <v>653597 - MASSON GWENAEL</v>
      </c>
      <c r="F13561" t="s">
        <v>1952</v>
      </c>
      <c r="G13561" t="s">
        <v>37926</v>
      </c>
      <c r="I13561" t="s">
        <v>37925</v>
      </c>
      <c r="J13561" t="s">
        <v>37924</v>
      </c>
      <c r="K13561" t="s">
        <v>208</v>
      </c>
      <c r="L13561" t="s">
        <v>37923</v>
      </c>
      <c r="N13561" t="s">
        <v>208</v>
      </c>
      <c r="O13561" t="s">
        <v>476</v>
      </c>
      <c r="P13561" t="s">
        <v>476</v>
      </c>
    </row>
    <row r="13562" spans="1:16">
      <c r="A13562" s="484" t="s">
        <v>4657</v>
      </c>
      <c r="B13562" s="485" t="s">
        <v>4656</v>
      </c>
      <c r="C13562" t="s">
        <v>4655</v>
      </c>
      <c r="D13562" t="s">
        <v>4655</v>
      </c>
      <c r="E13562" t="str">
        <f t="shared" si="211"/>
        <v>497101 - VAKOM REUNION</v>
      </c>
      <c r="F13562" t="s">
        <v>1848</v>
      </c>
      <c r="G13562" t="s">
        <v>4654</v>
      </c>
      <c r="H13562" t="s">
        <v>4653</v>
      </c>
      <c r="I13562" t="s">
        <v>4257</v>
      </c>
      <c r="J13562" t="s">
        <v>4652</v>
      </c>
      <c r="K13562" t="s">
        <v>208</v>
      </c>
      <c r="L13562" t="s">
        <v>4651</v>
      </c>
      <c r="N13562" t="s">
        <v>208</v>
      </c>
      <c r="O13562" t="s">
        <v>476</v>
      </c>
      <c r="P13562" t="s">
        <v>476</v>
      </c>
    </row>
    <row r="13563" spans="1:16">
      <c r="A13563" s="484" t="s">
        <v>30881</v>
      </c>
      <c r="B13563" s="485" t="s">
        <v>30880</v>
      </c>
      <c r="C13563" t="s">
        <v>30879</v>
      </c>
      <c r="D13563" t="s">
        <v>30878</v>
      </c>
      <c r="E13563" t="str">
        <f t="shared" si="211"/>
        <v>476109 - ODPC CTCV</v>
      </c>
      <c r="F13563" t="s">
        <v>2603</v>
      </c>
      <c r="G13563" t="s">
        <v>30877</v>
      </c>
      <c r="I13563" t="s">
        <v>626</v>
      </c>
      <c r="J13563" t="s">
        <v>30876</v>
      </c>
      <c r="K13563" t="s">
        <v>30875</v>
      </c>
      <c r="L13563" t="s">
        <v>30874</v>
      </c>
      <c r="N13563" t="s">
        <v>208</v>
      </c>
      <c r="O13563" t="s">
        <v>476</v>
      </c>
      <c r="P13563" t="s">
        <v>476</v>
      </c>
    </row>
    <row r="13564" spans="1:16">
      <c r="A13564" s="484" t="s">
        <v>115762</v>
      </c>
      <c r="B13564" s="485" t="s">
        <v>115761</v>
      </c>
      <c r="C13564" t="s">
        <v>115760</v>
      </c>
      <c r="D13564" t="s">
        <v>115759</v>
      </c>
      <c r="E13564" t="str">
        <f t="shared" si="211"/>
        <v>540201 - AGS</v>
      </c>
      <c r="F13564" t="s">
        <v>13656</v>
      </c>
      <c r="G13564" t="s">
        <v>115758</v>
      </c>
      <c r="H13564" t="s">
        <v>115757</v>
      </c>
      <c r="I13564" t="s">
        <v>71132</v>
      </c>
      <c r="K13564" t="s">
        <v>208</v>
      </c>
      <c r="L13564" t="s">
        <v>115756</v>
      </c>
      <c r="N13564" t="s">
        <v>208</v>
      </c>
      <c r="O13564" t="s">
        <v>476</v>
      </c>
      <c r="P13564" t="s">
        <v>476</v>
      </c>
    </row>
    <row r="13565" spans="1:16">
      <c r="A13565" s="484" t="s">
        <v>131817</v>
      </c>
      <c r="B13565" s="485" t="s">
        <v>131816</v>
      </c>
      <c r="C13565" t="s">
        <v>131815</v>
      </c>
      <c r="D13565" t="s">
        <v>131814</v>
      </c>
      <c r="E13565" t="str">
        <f t="shared" si="211"/>
        <v>568259 - ANFP</v>
      </c>
      <c r="F13565" t="s">
        <v>2572</v>
      </c>
      <c r="G13565" t="s">
        <v>131813</v>
      </c>
      <c r="I13565" t="s">
        <v>4645</v>
      </c>
      <c r="K13565" t="s">
        <v>208</v>
      </c>
      <c r="L13565" t="s">
        <v>131812</v>
      </c>
      <c r="N13565" t="s">
        <v>208</v>
      </c>
      <c r="O13565" t="s">
        <v>476</v>
      </c>
      <c r="P13565" t="s">
        <v>476</v>
      </c>
    </row>
    <row r="13566" spans="1:16">
      <c r="A13566" s="484" t="s">
        <v>57980</v>
      </c>
      <c r="B13566" s="485" t="s">
        <v>57979</v>
      </c>
      <c r="C13566" t="s">
        <v>57978</v>
      </c>
      <c r="D13566" t="s">
        <v>57978</v>
      </c>
      <c r="E13566" t="str">
        <f t="shared" si="211"/>
        <v>634815 - INGETIS</v>
      </c>
      <c r="F13566" t="s">
        <v>19901</v>
      </c>
      <c r="I13566" t="s">
        <v>626</v>
      </c>
      <c r="K13566" t="s">
        <v>208</v>
      </c>
      <c r="L13566" t="s">
        <v>57977</v>
      </c>
      <c r="N13566" t="s">
        <v>207</v>
      </c>
      <c r="O13566" t="s">
        <v>476</v>
      </c>
      <c r="P13566" t="s">
        <v>476</v>
      </c>
    </row>
    <row r="13567" spans="1:16">
      <c r="A13567" s="484" t="s">
        <v>58754</v>
      </c>
      <c r="B13567" s="485" t="s">
        <v>58753</v>
      </c>
      <c r="C13567" t="s">
        <v>58752</v>
      </c>
      <c r="D13567" t="s">
        <v>58752</v>
      </c>
      <c r="E13567" t="str">
        <f t="shared" si="211"/>
        <v>676949 - IFTE IDF</v>
      </c>
      <c r="F13567" t="s">
        <v>26499</v>
      </c>
      <c r="G13567" t="s">
        <v>58751</v>
      </c>
      <c r="I13567" t="s">
        <v>4636</v>
      </c>
      <c r="J13567" t="s">
        <v>58750</v>
      </c>
      <c r="K13567" t="s">
        <v>208</v>
      </c>
      <c r="L13567" t="s">
        <v>58749</v>
      </c>
      <c r="N13567" t="s">
        <v>207</v>
      </c>
      <c r="O13567" t="s">
        <v>476</v>
      </c>
      <c r="P13567" t="s">
        <v>476</v>
      </c>
    </row>
    <row r="13568" spans="1:16">
      <c r="A13568" s="484" t="s">
        <v>47182</v>
      </c>
      <c r="B13568" s="485" t="s">
        <v>47181</v>
      </c>
      <c r="C13568" t="s">
        <v>47180</v>
      </c>
      <c r="D13568" t="s">
        <v>47179</v>
      </c>
      <c r="E13568" t="str">
        <f t="shared" si="211"/>
        <v>491408 - LDPD</v>
      </c>
      <c r="F13568" t="s">
        <v>47178</v>
      </c>
      <c r="G13568" t="s">
        <v>47177</v>
      </c>
      <c r="I13568" t="s">
        <v>1743</v>
      </c>
      <c r="J13568" t="s">
        <v>47176</v>
      </c>
      <c r="K13568" t="s">
        <v>208</v>
      </c>
      <c r="L13568" t="s">
        <v>47175</v>
      </c>
      <c r="N13568" t="s">
        <v>208</v>
      </c>
      <c r="O13568" t="s">
        <v>476</v>
      </c>
      <c r="P13568" t="s">
        <v>476</v>
      </c>
    </row>
    <row r="13569" spans="1:16">
      <c r="A13569" s="484" t="s">
        <v>58730</v>
      </c>
      <c r="B13569" s="485" t="s">
        <v>58729</v>
      </c>
      <c r="C13569" t="s">
        <v>58728</v>
      </c>
      <c r="D13569" t="s">
        <v>58728</v>
      </c>
      <c r="E13569" t="str">
        <f t="shared" si="211"/>
        <v>475592 - IF2P EVOLUTION</v>
      </c>
      <c r="F13569" t="s">
        <v>707</v>
      </c>
      <c r="G13569" t="s">
        <v>58727</v>
      </c>
      <c r="H13569" t="s">
        <v>58726</v>
      </c>
      <c r="I13569" t="s">
        <v>749</v>
      </c>
      <c r="J13569" t="s">
        <v>58725</v>
      </c>
      <c r="K13569" t="s">
        <v>208</v>
      </c>
      <c r="L13569" t="s">
        <v>58724</v>
      </c>
      <c r="N13569" t="s">
        <v>208</v>
      </c>
      <c r="O13569" t="s">
        <v>476</v>
      </c>
      <c r="P13569" t="s">
        <v>476</v>
      </c>
    </row>
    <row r="13570" spans="1:16">
      <c r="A13570" s="484" t="s">
        <v>122485</v>
      </c>
      <c r="C13570" t="s">
        <v>122484</v>
      </c>
      <c r="D13570" t="s">
        <v>122483</v>
      </c>
      <c r="E13570" t="str">
        <f t="shared" ref="E13570:E13633" si="212">_xlfn.CONCAT(L13570," - ",D13570)</f>
        <v>490726 - APHBFC</v>
      </c>
      <c r="F13570" t="s">
        <v>9578</v>
      </c>
      <c r="G13570" t="s">
        <v>122482</v>
      </c>
      <c r="H13570" t="s">
        <v>122481</v>
      </c>
      <c r="I13570" t="s">
        <v>41803</v>
      </c>
      <c r="J13570" t="s">
        <v>122480</v>
      </c>
      <c r="K13570" t="s">
        <v>122479</v>
      </c>
      <c r="L13570" t="s">
        <v>122478</v>
      </c>
      <c r="N13570" t="s">
        <v>208</v>
      </c>
      <c r="O13570" t="s">
        <v>476</v>
      </c>
      <c r="P13570" t="s">
        <v>476</v>
      </c>
    </row>
    <row r="13571" spans="1:16">
      <c r="A13571" s="484" t="s">
        <v>109198</v>
      </c>
      <c r="B13571" s="485" t="s">
        <v>109197</v>
      </c>
      <c r="C13571" t="s">
        <v>109196</v>
      </c>
      <c r="D13571" t="s">
        <v>109196</v>
      </c>
      <c r="E13571" t="str">
        <f t="shared" si="212"/>
        <v>620713 - CCL PERFORMANCES</v>
      </c>
      <c r="F13571" t="s">
        <v>11951</v>
      </c>
      <c r="G13571" t="s">
        <v>109195</v>
      </c>
      <c r="H13571" t="s">
        <v>109194</v>
      </c>
      <c r="I13571" t="s">
        <v>109193</v>
      </c>
      <c r="J13571" t="s">
        <v>109192</v>
      </c>
      <c r="K13571" t="s">
        <v>208</v>
      </c>
      <c r="L13571" t="s">
        <v>109191</v>
      </c>
      <c r="N13571" t="s">
        <v>208</v>
      </c>
      <c r="O13571" t="s">
        <v>476</v>
      </c>
      <c r="P13571" t="s">
        <v>476</v>
      </c>
    </row>
    <row r="13572" spans="1:16">
      <c r="A13572" s="484" t="s">
        <v>82170</v>
      </c>
      <c r="B13572" s="485" t="s">
        <v>82169</v>
      </c>
      <c r="C13572" t="s">
        <v>82168</v>
      </c>
      <c r="D13572" t="s">
        <v>82168</v>
      </c>
      <c r="E13572" t="str">
        <f t="shared" si="212"/>
        <v>501050 - EFFICIOR</v>
      </c>
      <c r="F13572" t="s">
        <v>4152</v>
      </c>
      <c r="G13572" t="s">
        <v>82167</v>
      </c>
      <c r="I13572" t="s">
        <v>626</v>
      </c>
      <c r="J13572" t="s">
        <v>82166</v>
      </c>
      <c r="K13572" t="s">
        <v>82165</v>
      </c>
      <c r="L13572" t="s">
        <v>82164</v>
      </c>
      <c r="N13572" t="s">
        <v>208</v>
      </c>
      <c r="O13572" t="s">
        <v>476</v>
      </c>
      <c r="P13572" t="s">
        <v>476</v>
      </c>
    </row>
    <row r="13573" spans="1:16">
      <c r="A13573" s="484" t="s">
        <v>113175</v>
      </c>
      <c r="B13573" s="485" t="s">
        <v>113174</v>
      </c>
      <c r="C13573" t="s">
        <v>113173</v>
      </c>
      <c r="D13573" t="s">
        <v>113173</v>
      </c>
      <c r="E13573" t="str">
        <f t="shared" si="212"/>
        <v>640013 - BLISS</v>
      </c>
      <c r="F13573" t="s">
        <v>1021</v>
      </c>
      <c r="G13573" t="s">
        <v>113172</v>
      </c>
      <c r="I13573" t="s">
        <v>21194</v>
      </c>
      <c r="J13573" t="s">
        <v>113171</v>
      </c>
      <c r="K13573" t="s">
        <v>208</v>
      </c>
      <c r="L13573" t="s">
        <v>113170</v>
      </c>
      <c r="N13573" t="s">
        <v>208</v>
      </c>
      <c r="O13573" t="s">
        <v>476</v>
      </c>
      <c r="P13573" t="s">
        <v>476</v>
      </c>
    </row>
    <row r="13574" spans="1:16">
      <c r="A13574" s="484" t="s">
        <v>68838</v>
      </c>
      <c r="B13574" s="485" t="s">
        <v>68837</v>
      </c>
      <c r="C13574" t="s">
        <v>68836</v>
      </c>
      <c r="D13574" t="s">
        <v>68835</v>
      </c>
      <c r="E13574" t="str">
        <f t="shared" si="212"/>
        <v>666208 - FOXY'S SOISY SOUS MONTMORENCY</v>
      </c>
      <c r="F13574" t="s">
        <v>26430</v>
      </c>
      <c r="G13574" t="s">
        <v>68834</v>
      </c>
      <c r="I13574" t="s">
        <v>895</v>
      </c>
      <c r="J13574" t="s">
        <v>68833</v>
      </c>
      <c r="K13574" t="s">
        <v>208</v>
      </c>
      <c r="L13574" t="s">
        <v>68832</v>
      </c>
      <c r="N13574" t="s">
        <v>208</v>
      </c>
      <c r="O13574" t="s">
        <v>476</v>
      </c>
      <c r="P13574" t="s">
        <v>476</v>
      </c>
    </row>
    <row r="13575" spans="1:16">
      <c r="A13575" s="484" t="s">
        <v>37773</v>
      </c>
      <c r="C13575" t="s">
        <v>37772</v>
      </c>
      <c r="D13575" t="s">
        <v>37771</v>
      </c>
      <c r="E13575" t="str">
        <f t="shared" si="212"/>
        <v>489128 - MAX DPC</v>
      </c>
      <c r="G13575" t="s">
        <v>37770</v>
      </c>
      <c r="I13575" t="s">
        <v>16936</v>
      </c>
      <c r="J13575" t="s">
        <v>37769</v>
      </c>
      <c r="K13575" t="s">
        <v>37768</v>
      </c>
      <c r="L13575" t="s">
        <v>37767</v>
      </c>
      <c r="N13575" t="s">
        <v>208</v>
      </c>
      <c r="O13575" t="s">
        <v>476</v>
      </c>
      <c r="P13575" t="s">
        <v>476</v>
      </c>
    </row>
    <row r="13576" spans="1:16">
      <c r="A13576" s="484" t="s">
        <v>16724</v>
      </c>
      <c r="B13576" s="485" t="s">
        <v>16723</v>
      </c>
      <c r="C13576" t="s">
        <v>16722</v>
      </c>
      <c r="D13576" t="s">
        <v>16722</v>
      </c>
      <c r="E13576" t="str">
        <f t="shared" si="212"/>
        <v>561472 - SITI</v>
      </c>
      <c r="F13576" t="s">
        <v>7579</v>
      </c>
      <c r="G13576" t="s">
        <v>16721</v>
      </c>
      <c r="I13576" t="s">
        <v>16720</v>
      </c>
      <c r="J13576" t="s">
        <v>16719</v>
      </c>
      <c r="K13576" t="s">
        <v>208</v>
      </c>
      <c r="L13576" t="s">
        <v>16718</v>
      </c>
      <c r="N13576" t="s">
        <v>208</v>
      </c>
      <c r="O13576" t="s">
        <v>476</v>
      </c>
      <c r="P13576" t="s">
        <v>476</v>
      </c>
    </row>
    <row r="13577" spans="1:16">
      <c r="A13577" s="484" t="s">
        <v>109001</v>
      </c>
      <c r="B13577" s="485" t="s">
        <v>109000</v>
      </c>
      <c r="C13577" t="s">
        <v>108999</v>
      </c>
      <c r="D13577" t="s">
        <v>108999</v>
      </c>
      <c r="E13577" t="str">
        <f t="shared" si="212"/>
        <v>554595 - CECOP RH</v>
      </c>
      <c r="F13577" t="s">
        <v>1352</v>
      </c>
      <c r="G13577" t="s">
        <v>108998</v>
      </c>
      <c r="H13577" t="s">
        <v>108997</v>
      </c>
      <c r="I13577" t="s">
        <v>1027</v>
      </c>
      <c r="J13577" t="s">
        <v>108996</v>
      </c>
      <c r="K13577" t="s">
        <v>208</v>
      </c>
      <c r="L13577" t="s">
        <v>108995</v>
      </c>
      <c r="N13577" t="s">
        <v>208</v>
      </c>
      <c r="O13577" t="s">
        <v>476</v>
      </c>
      <c r="P13577" t="s">
        <v>476</v>
      </c>
    </row>
    <row r="13578" spans="1:16">
      <c r="A13578" s="484" t="s">
        <v>43384</v>
      </c>
      <c r="B13578" s="485" t="s">
        <v>43383</v>
      </c>
      <c r="C13578" t="s">
        <v>43382</v>
      </c>
      <c r="D13578" t="s">
        <v>43382</v>
      </c>
      <c r="E13578" t="str">
        <f t="shared" si="212"/>
        <v>134703 - LES SECOURISMES CRESSOIS</v>
      </c>
      <c r="F13578" t="s">
        <v>43381</v>
      </c>
      <c r="G13578" t="s">
        <v>43380</v>
      </c>
      <c r="I13578" t="s">
        <v>31500</v>
      </c>
      <c r="J13578" t="s">
        <v>43379</v>
      </c>
      <c r="K13578" t="s">
        <v>208</v>
      </c>
      <c r="L13578" t="s">
        <v>43378</v>
      </c>
      <c r="N13578" t="s">
        <v>208</v>
      </c>
      <c r="O13578" t="s">
        <v>476</v>
      </c>
      <c r="P13578" t="s">
        <v>476</v>
      </c>
    </row>
    <row r="13579" spans="1:16">
      <c r="A13579" s="484" t="s">
        <v>107898</v>
      </c>
      <c r="B13579" s="485" t="s">
        <v>107897</v>
      </c>
      <c r="C13579" t="s">
        <v>107896</v>
      </c>
      <c r="D13579" t="s">
        <v>107896</v>
      </c>
      <c r="E13579" t="str">
        <f t="shared" si="212"/>
        <v>683723 - CENTRE DE FORMATION DI NARDO - LE SIMORGH</v>
      </c>
      <c r="F13579" t="s">
        <v>4190</v>
      </c>
      <c r="G13579" t="s">
        <v>107895</v>
      </c>
      <c r="H13579" t="s">
        <v>107894</v>
      </c>
      <c r="I13579" t="s">
        <v>1845</v>
      </c>
      <c r="J13579" t="s">
        <v>107893</v>
      </c>
      <c r="K13579" t="s">
        <v>208</v>
      </c>
      <c r="L13579" t="s">
        <v>107892</v>
      </c>
      <c r="N13579" t="s">
        <v>208</v>
      </c>
      <c r="O13579" t="s">
        <v>476</v>
      </c>
      <c r="P13579" t="s">
        <v>476</v>
      </c>
    </row>
    <row r="13580" spans="1:16">
      <c r="A13580" s="484" t="s">
        <v>134430</v>
      </c>
      <c r="B13580" s="485" t="s">
        <v>134429</v>
      </c>
      <c r="C13580" t="s">
        <v>134428</v>
      </c>
      <c r="D13580" t="s">
        <v>134428</v>
      </c>
      <c r="E13580" t="str">
        <f t="shared" si="212"/>
        <v>545132 - ADHERENCE CONSEIL - MARIE PIERRE NOUGAREDE</v>
      </c>
      <c r="F13580" t="s">
        <v>1077</v>
      </c>
      <c r="G13580" t="s">
        <v>134427</v>
      </c>
      <c r="I13580" t="s">
        <v>134426</v>
      </c>
      <c r="K13580" t="s">
        <v>208</v>
      </c>
      <c r="L13580" t="s">
        <v>134425</v>
      </c>
      <c r="N13580" t="s">
        <v>208</v>
      </c>
      <c r="O13580" t="s">
        <v>476</v>
      </c>
      <c r="P13580" t="s">
        <v>476</v>
      </c>
    </row>
    <row r="13581" spans="1:16">
      <c r="A13581" s="484" t="s">
        <v>34850</v>
      </c>
      <c r="C13581" t="s">
        <v>34849</v>
      </c>
      <c r="D13581" t="s">
        <v>34849</v>
      </c>
      <c r="E13581" t="str">
        <f t="shared" si="212"/>
        <v>494768 - MPR ODPC</v>
      </c>
      <c r="G13581" t="s">
        <v>34848</v>
      </c>
      <c r="H13581" t="s">
        <v>34847</v>
      </c>
      <c r="I13581" t="s">
        <v>1542</v>
      </c>
      <c r="J13581" t="s">
        <v>34846</v>
      </c>
      <c r="K13581" t="s">
        <v>34845</v>
      </c>
      <c r="L13581" t="s">
        <v>34844</v>
      </c>
      <c r="N13581" t="s">
        <v>208</v>
      </c>
      <c r="O13581" t="s">
        <v>476</v>
      </c>
      <c r="P13581" t="s">
        <v>476</v>
      </c>
    </row>
    <row r="13582" spans="1:16">
      <c r="A13582" s="484" t="s">
        <v>85762</v>
      </c>
      <c r="B13582" s="485" t="s">
        <v>85761</v>
      </c>
      <c r="C13582" t="s">
        <v>85755</v>
      </c>
      <c r="D13582" t="s">
        <v>85755</v>
      </c>
      <c r="E13582" t="str">
        <f t="shared" si="212"/>
        <v>560509 - DUPONT SEBASTIEN</v>
      </c>
      <c r="F13582" t="s">
        <v>1857</v>
      </c>
      <c r="G13582" t="s">
        <v>85760</v>
      </c>
      <c r="I13582" t="s">
        <v>579</v>
      </c>
      <c r="K13582" t="s">
        <v>208</v>
      </c>
      <c r="L13582" t="s">
        <v>85759</v>
      </c>
      <c r="N13582" t="s">
        <v>208</v>
      </c>
      <c r="O13582" t="s">
        <v>476</v>
      </c>
      <c r="P13582" t="s">
        <v>476</v>
      </c>
    </row>
    <row r="13583" spans="1:16">
      <c r="A13583" s="484" t="s">
        <v>55108</v>
      </c>
      <c r="B13583" s="485" t="s">
        <v>55101</v>
      </c>
      <c r="C13583" t="s">
        <v>55107</v>
      </c>
      <c r="D13583" t="s">
        <v>55106</v>
      </c>
      <c r="E13583" t="str">
        <f t="shared" si="212"/>
        <v>527415 - IMFA PARIS</v>
      </c>
      <c r="F13583" t="s">
        <v>47386</v>
      </c>
      <c r="G13583" t="s">
        <v>55105</v>
      </c>
      <c r="I13583" t="s">
        <v>3138</v>
      </c>
      <c r="J13583" t="s">
        <v>55104</v>
      </c>
      <c r="K13583" t="s">
        <v>208</v>
      </c>
      <c r="L13583" t="s">
        <v>55103</v>
      </c>
      <c r="N13583" t="s">
        <v>208</v>
      </c>
      <c r="O13583" t="s">
        <v>476</v>
      </c>
      <c r="P13583" t="s">
        <v>476</v>
      </c>
    </row>
    <row r="13584" spans="1:16">
      <c r="A13584" s="484" t="s">
        <v>55102</v>
      </c>
      <c r="B13584" s="485" t="s">
        <v>55101</v>
      </c>
      <c r="C13584" t="s">
        <v>55100</v>
      </c>
      <c r="D13584" t="s">
        <v>55099</v>
      </c>
      <c r="E13584" t="str">
        <f t="shared" si="212"/>
        <v>639898 - IMFA ESAV MORBECQUE</v>
      </c>
      <c r="F13584" t="s">
        <v>8736</v>
      </c>
      <c r="G13584" t="s">
        <v>55098</v>
      </c>
      <c r="H13584" t="s">
        <v>55097</v>
      </c>
      <c r="I13584" t="s">
        <v>55096</v>
      </c>
      <c r="J13584" t="s">
        <v>55095</v>
      </c>
      <c r="K13584" t="s">
        <v>208</v>
      </c>
      <c r="L13584" t="s">
        <v>55094</v>
      </c>
      <c r="N13584" t="s">
        <v>208</v>
      </c>
      <c r="O13584" t="s">
        <v>476</v>
      </c>
      <c r="P13584" t="s">
        <v>476</v>
      </c>
    </row>
    <row r="13585" spans="1:16">
      <c r="A13585" s="484" t="s">
        <v>57386</v>
      </c>
      <c r="B13585" s="485" t="s">
        <v>55101</v>
      </c>
      <c r="C13585" t="s">
        <v>57385</v>
      </c>
      <c r="D13585" t="s">
        <v>57384</v>
      </c>
      <c r="E13585" t="str">
        <f t="shared" si="212"/>
        <v>669635 - IMFA LYON</v>
      </c>
      <c r="F13585" t="s">
        <v>12566</v>
      </c>
      <c r="G13585" t="s">
        <v>57383</v>
      </c>
      <c r="H13585" t="s">
        <v>57382</v>
      </c>
      <c r="I13585" t="s">
        <v>802</v>
      </c>
      <c r="J13585" t="s">
        <v>57381</v>
      </c>
      <c r="K13585" t="s">
        <v>208</v>
      </c>
      <c r="L13585" t="s">
        <v>57380</v>
      </c>
      <c r="N13585" t="s">
        <v>208</v>
      </c>
      <c r="O13585" t="s">
        <v>476</v>
      </c>
      <c r="P13585" t="s">
        <v>476</v>
      </c>
    </row>
    <row r="13586" spans="1:16">
      <c r="A13586" s="484" t="s">
        <v>137065</v>
      </c>
      <c r="B13586" s="485" t="s">
        <v>137064</v>
      </c>
      <c r="C13586" t="s">
        <v>137063</v>
      </c>
      <c r="D13586" t="s">
        <v>137063</v>
      </c>
      <c r="E13586" t="str">
        <f t="shared" si="212"/>
        <v>635662 - AAA CENTRE DE FORMATION GARIBALDI</v>
      </c>
      <c r="F13586" t="s">
        <v>1618</v>
      </c>
      <c r="G13586" t="s">
        <v>137062</v>
      </c>
      <c r="I13586" t="s">
        <v>10584</v>
      </c>
      <c r="J13586" t="s">
        <v>137061</v>
      </c>
      <c r="K13586" t="s">
        <v>208</v>
      </c>
      <c r="L13586" t="s">
        <v>137060</v>
      </c>
      <c r="N13586" t="s">
        <v>208</v>
      </c>
      <c r="O13586" t="s">
        <v>476</v>
      </c>
      <c r="P13586" t="s">
        <v>476</v>
      </c>
    </row>
    <row r="13587" spans="1:16">
      <c r="A13587" s="484" t="s">
        <v>68947</v>
      </c>
      <c r="B13587" s="485" t="s">
        <v>68946</v>
      </c>
      <c r="C13587" t="s">
        <v>68945</v>
      </c>
      <c r="D13587" t="s">
        <v>68945</v>
      </c>
      <c r="E13587" t="str">
        <f t="shared" si="212"/>
        <v>655570 - FORTISSIMO FORMATION</v>
      </c>
      <c r="F13587" t="s">
        <v>2494</v>
      </c>
      <c r="G13587" t="s">
        <v>68944</v>
      </c>
      <c r="I13587" t="s">
        <v>15946</v>
      </c>
      <c r="J13587" t="s">
        <v>68943</v>
      </c>
      <c r="K13587" t="s">
        <v>208</v>
      </c>
      <c r="L13587" t="s">
        <v>68942</v>
      </c>
      <c r="N13587" t="s">
        <v>208</v>
      </c>
      <c r="O13587" t="s">
        <v>476</v>
      </c>
      <c r="P13587" t="s">
        <v>476</v>
      </c>
    </row>
    <row r="13588" spans="1:16">
      <c r="A13588" s="484" t="s">
        <v>99560</v>
      </c>
      <c r="B13588" s="485" t="s">
        <v>99559</v>
      </c>
      <c r="C13588" t="s">
        <v>99558</v>
      </c>
      <c r="D13588" t="s">
        <v>92269</v>
      </c>
      <c r="E13588" t="str">
        <f t="shared" si="212"/>
        <v>611890 - CREE</v>
      </c>
      <c r="F13588" t="s">
        <v>7547</v>
      </c>
      <c r="G13588" t="s">
        <v>99557</v>
      </c>
      <c r="I13588" t="s">
        <v>4257</v>
      </c>
      <c r="J13588" t="s">
        <v>99556</v>
      </c>
      <c r="K13588" t="s">
        <v>208</v>
      </c>
      <c r="L13588" t="s">
        <v>99555</v>
      </c>
      <c r="N13588" t="s">
        <v>208</v>
      </c>
      <c r="O13588" t="s">
        <v>476</v>
      </c>
      <c r="P13588" t="s">
        <v>476</v>
      </c>
    </row>
    <row r="13589" spans="1:16">
      <c r="A13589" s="484" t="s">
        <v>106181</v>
      </c>
      <c r="B13589" s="485" t="s">
        <v>106180</v>
      </c>
      <c r="C13589" t="s">
        <v>106179</v>
      </c>
      <c r="D13589" t="s">
        <v>106178</v>
      </c>
      <c r="E13589" t="str">
        <f t="shared" si="212"/>
        <v>500926 - CEPALE</v>
      </c>
      <c r="F13589" t="s">
        <v>1641</v>
      </c>
      <c r="G13589" t="s">
        <v>106177</v>
      </c>
      <c r="I13589" t="s">
        <v>106176</v>
      </c>
      <c r="J13589" t="s">
        <v>106175</v>
      </c>
      <c r="K13589" t="s">
        <v>208</v>
      </c>
      <c r="L13589" t="s">
        <v>106174</v>
      </c>
      <c r="N13589" t="s">
        <v>208</v>
      </c>
      <c r="O13589" t="s">
        <v>476</v>
      </c>
      <c r="P13589" t="s">
        <v>476</v>
      </c>
    </row>
    <row r="13590" spans="1:16">
      <c r="A13590" s="484" t="s">
        <v>33882</v>
      </c>
      <c r="B13590" s="485" t="s">
        <v>33881</v>
      </c>
      <c r="C13590" t="s">
        <v>33880</v>
      </c>
      <c r="D13590" t="s">
        <v>33880</v>
      </c>
      <c r="E13590" t="str">
        <f t="shared" si="212"/>
        <v>513465 - NEL FORMATION</v>
      </c>
      <c r="F13590" t="s">
        <v>6606</v>
      </c>
      <c r="G13590" t="s">
        <v>33879</v>
      </c>
      <c r="I13590" t="s">
        <v>13562</v>
      </c>
      <c r="J13590" t="s">
        <v>33878</v>
      </c>
      <c r="K13590" t="s">
        <v>208</v>
      </c>
      <c r="L13590" t="s">
        <v>33877</v>
      </c>
      <c r="N13590" t="s">
        <v>208</v>
      </c>
      <c r="O13590" t="s">
        <v>476</v>
      </c>
      <c r="P13590" t="s">
        <v>476</v>
      </c>
    </row>
    <row r="13591" spans="1:16">
      <c r="A13591" s="484" t="s">
        <v>87502</v>
      </c>
      <c r="C13591" t="s">
        <v>87501</v>
      </c>
      <c r="D13591" t="s">
        <v>87500</v>
      </c>
      <c r="E13591" t="str">
        <f t="shared" si="212"/>
        <v>489440 - DPC REA</v>
      </c>
      <c r="F13591" t="s">
        <v>19425</v>
      </c>
      <c r="G13591" t="s">
        <v>15830</v>
      </c>
      <c r="I13591" t="s">
        <v>626</v>
      </c>
      <c r="J13591" t="s">
        <v>87499</v>
      </c>
      <c r="K13591" t="s">
        <v>87498</v>
      </c>
      <c r="L13591" t="s">
        <v>87497</v>
      </c>
      <c r="N13591" t="s">
        <v>208</v>
      </c>
      <c r="O13591" t="s">
        <v>476</v>
      </c>
      <c r="P13591" t="s">
        <v>476</v>
      </c>
    </row>
    <row r="13592" spans="1:16">
      <c r="A13592" s="484" t="s">
        <v>87510</v>
      </c>
      <c r="B13592" s="485" t="s">
        <v>87509</v>
      </c>
      <c r="C13592" t="s">
        <v>87508</v>
      </c>
      <c r="D13592" t="s">
        <v>87507</v>
      </c>
      <c r="E13592" t="str">
        <f t="shared" si="212"/>
        <v>496110 - DPC OR</v>
      </c>
      <c r="F13592" t="s">
        <v>2524</v>
      </c>
      <c r="G13592" t="s">
        <v>87506</v>
      </c>
      <c r="I13592" t="s">
        <v>36267</v>
      </c>
      <c r="J13592" t="s">
        <v>87505</v>
      </c>
      <c r="K13592" t="s">
        <v>87504</v>
      </c>
      <c r="L13592" t="s">
        <v>87503</v>
      </c>
      <c r="N13592" t="s">
        <v>208</v>
      </c>
      <c r="O13592" t="s">
        <v>476</v>
      </c>
      <c r="P13592" t="s">
        <v>476</v>
      </c>
    </row>
    <row r="13593" spans="1:16">
      <c r="A13593" s="484" t="s">
        <v>30736</v>
      </c>
      <c r="B13593" s="485" t="s">
        <v>30735</v>
      </c>
      <c r="C13593" t="s">
        <v>30734</v>
      </c>
      <c r="D13593" t="s">
        <v>30734</v>
      </c>
      <c r="E13593" t="str">
        <f t="shared" si="212"/>
        <v>647573 - ORGHOM</v>
      </c>
      <c r="F13593" t="s">
        <v>18026</v>
      </c>
      <c r="G13593" t="s">
        <v>30733</v>
      </c>
      <c r="I13593" t="s">
        <v>3313</v>
      </c>
      <c r="K13593" t="s">
        <v>208</v>
      </c>
      <c r="L13593" t="s">
        <v>30732</v>
      </c>
      <c r="N13593" t="s">
        <v>208</v>
      </c>
      <c r="O13593" t="s">
        <v>476</v>
      </c>
      <c r="P13593" t="s">
        <v>476</v>
      </c>
    </row>
    <row r="13594" spans="1:16">
      <c r="A13594" s="484" t="s">
        <v>45411</v>
      </c>
      <c r="B13594" s="485" t="s">
        <v>45410</v>
      </c>
      <c r="C13594" t="s">
        <v>45409</v>
      </c>
      <c r="D13594" t="s">
        <v>45408</v>
      </c>
      <c r="E13594" t="str">
        <f t="shared" si="212"/>
        <v>467315 - LRCF</v>
      </c>
      <c r="F13594" t="s">
        <v>1710</v>
      </c>
      <c r="G13594" t="s">
        <v>45407</v>
      </c>
      <c r="I13594" t="s">
        <v>4033</v>
      </c>
      <c r="J13594" t="s">
        <v>45406</v>
      </c>
      <c r="K13594" t="s">
        <v>208</v>
      </c>
      <c r="L13594" t="s">
        <v>45405</v>
      </c>
      <c r="N13594" t="s">
        <v>208</v>
      </c>
      <c r="O13594" t="s">
        <v>476</v>
      </c>
      <c r="P13594" t="s">
        <v>476</v>
      </c>
    </row>
    <row r="13595" spans="1:16">
      <c r="A13595" s="484" t="s">
        <v>23125</v>
      </c>
      <c r="B13595" s="485" t="s">
        <v>23124</v>
      </c>
      <c r="C13595" t="s">
        <v>23123</v>
      </c>
      <c r="D13595" t="s">
        <v>23123</v>
      </c>
      <c r="E13595" t="str">
        <f t="shared" si="212"/>
        <v>470855 - RESCLAN BAS NORMAND</v>
      </c>
      <c r="F13595" t="s">
        <v>4236</v>
      </c>
      <c r="G13595" t="s">
        <v>23122</v>
      </c>
      <c r="H13595" t="s">
        <v>23121</v>
      </c>
      <c r="I13595" t="s">
        <v>1781</v>
      </c>
      <c r="K13595" t="s">
        <v>208</v>
      </c>
      <c r="L13595" t="s">
        <v>23120</v>
      </c>
      <c r="N13595" t="s">
        <v>208</v>
      </c>
      <c r="O13595" t="s">
        <v>476</v>
      </c>
      <c r="P13595" t="s">
        <v>476</v>
      </c>
    </row>
    <row r="13596" spans="1:16">
      <c r="A13596" s="484" t="s">
        <v>62555</v>
      </c>
      <c r="B13596" s="485" t="s">
        <v>62554</v>
      </c>
      <c r="C13596" t="s">
        <v>62553</v>
      </c>
      <c r="D13596" t="s">
        <v>62553</v>
      </c>
      <c r="E13596" t="str">
        <f t="shared" si="212"/>
        <v>612881 - HAFORCAS FORMATION</v>
      </c>
      <c r="F13596" t="s">
        <v>12099</v>
      </c>
      <c r="G13596" t="s">
        <v>62552</v>
      </c>
      <c r="I13596" t="s">
        <v>19313</v>
      </c>
      <c r="J13596" t="s">
        <v>62551</v>
      </c>
      <c r="K13596" t="s">
        <v>208</v>
      </c>
      <c r="L13596" t="s">
        <v>62550</v>
      </c>
      <c r="N13596" t="s">
        <v>208</v>
      </c>
      <c r="O13596" t="s">
        <v>476</v>
      </c>
      <c r="P13596" t="s">
        <v>476</v>
      </c>
    </row>
    <row r="13597" spans="1:16">
      <c r="A13597" s="484" t="s">
        <v>119203</v>
      </c>
      <c r="B13597" s="485" t="s">
        <v>119202</v>
      </c>
      <c r="C13597" t="s">
        <v>119201</v>
      </c>
      <c r="D13597" t="s">
        <v>119200</v>
      </c>
      <c r="E13597" t="str">
        <f t="shared" si="212"/>
        <v>486577 - ODPCMV</v>
      </c>
      <c r="F13597" t="s">
        <v>2041</v>
      </c>
      <c r="G13597" t="s">
        <v>119199</v>
      </c>
      <c r="I13597" t="s">
        <v>101642</v>
      </c>
      <c r="K13597" t="s">
        <v>119198</v>
      </c>
      <c r="L13597" t="s">
        <v>119197</v>
      </c>
      <c r="N13597" t="s">
        <v>208</v>
      </c>
      <c r="O13597" t="s">
        <v>476</v>
      </c>
      <c r="P13597" t="s">
        <v>476</v>
      </c>
    </row>
    <row r="13598" spans="1:16">
      <c r="A13598" s="484" t="s">
        <v>45593</v>
      </c>
      <c r="B13598" s="485" t="s">
        <v>45592</v>
      </c>
      <c r="C13598" t="s">
        <v>45591</v>
      </c>
      <c r="D13598" t="s">
        <v>45591</v>
      </c>
      <c r="E13598" t="str">
        <f t="shared" si="212"/>
        <v>598094 - L'ATELIER BUDGETAIRE</v>
      </c>
      <c r="F13598" t="s">
        <v>45590</v>
      </c>
      <c r="G13598" t="s">
        <v>45589</v>
      </c>
      <c r="I13598" t="s">
        <v>749</v>
      </c>
      <c r="J13598" t="s">
        <v>45588</v>
      </c>
      <c r="K13598" t="s">
        <v>208</v>
      </c>
      <c r="L13598" t="s">
        <v>45587</v>
      </c>
      <c r="N13598" t="s">
        <v>208</v>
      </c>
      <c r="O13598" t="s">
        <v>476</v>
      </c>
      <c r="P13598" t="s">
        <v>476</v>
      </c>
    </row>
    <row r="13599" spans="1:16">
      <c r="A13599" s="484" t="s">
        <v>30642</v>
      </c>
      <c r="B13599" s="485" t="s">
        <v>30641</v>
      </c>
      <c r="C13599" t="s">
        <v>30640</v>
      </c>
      <c r="D13599" t="s">
        <v>30639</v>
      </c>
      <c r="E13599" t="str">
        <f t="shared" si="212"/>
        <v>500070 - ORL DPC</v>
      </c>
      <c r="F13599" t="s">
        <v>5394</v>
      </c>
      <c r="G13599" t="s">
        <v>30638</v>
      </c>
      <c r="I13599" t="s">
        <v>626</v>
      </c>
      <c r="J13599" t="s">
        <v>30637</v>
      </c>
      <c r="K13599" t="s">
        <v>30636</v>
      </c>
      <c r="L13599" t="s">
        <v>30635</v>
      </c>
      <c r="N13599" t="s">
        <v>208</v>
      </c>
      <c r="O13599" t="s">
        <v>476</v>
      </c>
      <c r="P13599" t="s">
        <v>476</v>
      </c>
    </row>
    <row r="13600" spans="1:16">
      <c r="A13600" s="484" t="s">
        <v>46151</v>
      </c>
      <c r="B13600" s="485" t="s">
        <v>46150</v>
      </c>
      <c r="C13600" t="s">
        <v>46149</v>
      </c>
      <c r="D13600" t="s">
        <v>46149</v>
      </c>
      <c r="E13600" t="str">
        <f t="shared" si="212"/>
        <v>622801 - LAERA</v>
      </c>
      <c r="F13600" t="s">
        <v>17142</v>
      </c>
      <c r="G13600" t="s">
        <v>46148</v>
      </c>
      <c r="I13600" t="s">
        <v>21407</v>
      </c>
      <c r="J13600" t="s">
        <v>46147</v>
      </c>
      <c r="K13600" t="s">
        <v>208</v>
      </c>
      <c r="L13600" t="s">
        <v>46146</v>
      </c>
      <c r="N13600" t="s">
        <v>208</v>
      </c>
      <c r="O13600" t="s">
        <v>476</v>
      </c>
      <c r="P13600" t="s">
        <v>476</v>
      </c>
    </row>
    <row r="13601" spans="1:16">
      <c r="A13601" s="484" t="s">
        <v>100657</v>
      </c>
      <c r="B13601" s="485" t="s">
        <v>100656</v>
      </c>
      <c r="C13601" t="s">
        <v>100655</v>
      </c>
      <c r="D13601" t="s">
        <v>100654</v>
      </c>
      <c r="E13601" t="str">
        <f t="shared" si="212"/>
        <v>541485 - CIBC 20 VILLE DI PIETRABUGNO</v>
      </c>
      <c r="F13601" t="s">
        <v>2524</v>
      </c>
      <c r="G13601" t="s">
        <v>100653</v>
      </c>
      <c r="H13601" t="s">
        <v>100652</v>
      </c>
      <c r="I13601" t="s">
        <v>100651</v>
      </c>
      <c r="J13601" t="s">
        <v>100650</v>
      </c>
      <c r="K13601" t="s">
        <v>208</v>
      </c>
      <c r="L13601" t="s">
        <v>100649</v>
      </c>
      <c r="N13601" t="s">
        <v>208</v>
      </c>
      <c r="O13601" t="s">
        <v>476</v>
      </c>
      <c r="P13601" t="s">
        <v>476</v>
      </c>
    </row>
    <row r="13602" spans="1:16">
      <c r="A13602" s="484" t="s">
        <v>32219</v>
      </c>
      <c r="C13602" t="s">
        <v>32218</v>
      </c>
      <c r="D13602" t="s">
        <v>32217</v>
      </c>
      <c r="E13602" t="str">
        <f t="shared" si="212"/>
        <v>490052 - ODPC PSYSM</v>
      </c>
      <c r="F13602" t="s">
        <v>2118</v>
      </c>
      <c r="G13602" t="s">
        <v>32216</v>
      </c>
      <c r="H13602" t="s">
        <v>32215</v>
      </c>
      <c r="I13602" t="s">
        <v>3138</v>
      </c>
      <c r="J13602" t="s">
        <v>32214</v>
      </c>
      <c r="K13602" t="s">
        <v>32213</v>
      </c>
      <c r="L13602" t="s">
        <v>32212</v>
      </c>
      <c r="N13602" t="s">
        <v>208</v>
      </c>
      <c r="O13602" t="s">
        <v>476</v>
      </c>
      <c r="P13602" t="s">
        <v>476</v>
      </c>
    </row>
    <row r="13603" spans="1:16">
      <c r="A13603" s="484" t="s">
        <v>70092</v>
      </c>
      <c r="B13603" s="485" t="s">
        <v>70091</v>
      </c>
      <c r="C13603" t="s">
        <v>70090</v>
      </c>
      <c r="D13603" t="s">
        <v>70089</v>
      </c>
      <c r="E13603" t="str">
        <f t="shared" si="212"/>
        <v>636370 - FDPC MEDITERRANEE</v>
      </c>
      <c r="F13603" t="s">
        <v>8350</v>
      </c>
      <c r="G13603" t="s">
        <v>70088</v>
      </c>
      <c r="I13603" t="s">
        <v>70087</v>
      </c>
      <c r="J13603" t="s">
        <v>70086</v>
      </c>
      <c r="K13603" t="s">
        <v>70085</v>
      </c>
      <c r="L13603" t="s">
        <v>70084</v>
      </c>
      <c r="N13603" t="s">
        <v>208</v>
      </c>
      <c r="O13603" t="s">
        <v>476</v>
      </c>
      <c r="P13603" t="s">
        <v>476</v>
      </c>
    </row>
    <row r="13604" spans="1:16">
      <c r="A13604" s="484" t="s">
        <v>19367</v>
      </c>
      <c r="B13604" s="485" t="s">
        <v>19366</v>
      </c>
      <c r="C13604" t="s">
        <v>19365</v>
      </c>
      <c r="D13604" t="s">
        <v>19364</v>
      </c>
      <c r="E13604" t="str">
        <f t="shared" si="212"/>
        <v>480230 - SROAL FORMATION</v>
      </c>
      <c r="F13604" t="s">
        <v>3853</v>
      </c>
      <c r="G13604" t="s">
        <v>19363</v>
      </c>
      <c r="I13604" t="s">
        <v>2531</v>
      </c>
      <c r="J13604" t="s">
        <v>19362</v>
      </c>
      <c r="K13604" t="s">
        <v>19361</v>
      </c>
      <c r="L13604" t="s">
        <v>19360</v>
      </c>
      <c r="N13604" t="s">
        <v>208</v>
      </c>
      <c r="O13604" t="s">
        <v>476</v>
      </c>
      <c r="P13604" t="s">
        <v>19359</v>
      </c>
    </row>
    <row r="13605" spans="1:16">
      <c r="A13605" s="484" t="s">
        <v>52869</v>
      </c>
      <c r="B13605" s="485" t="s">
        <v>52868</v>
      </c>
      <c r="C13605" t="s">
        <v>52867</v>
      </c>
      <c r="D13605" t="s">
        <v>52866</v>
      </c>
      <c r="E13605" t="str">
        <f t="shared" si="212"/>
        <v>586298 - IRMS</v>
      </c>
      <c r="F13605" t="s">
        <v>7547</v>
      </c>
      <c r="G13605" t="s">
        <v>52865</v>
      </c>
      <c r="I13605" t="s">
        <v>52864</v>
      </c>
      <c r="J13605" t="s">
        <v>52863</v>
      </c>
      <c r="K13605" t="s">
        <v>208</v>
      </c>
      <c r="L13605" t="s">
        <v>52862</v>
      </c>
      <c r="N13605" t="s">
        <v>208</v>
      </c>
      <c r="O13605" t="s">
        <v>476</v>
      </c>
      <c r="P13605" t="s">
        <v>476</v>
      </c>
    </row>
    <row r="13606" spans="1:16">
      <c r="A13606" s="484" t="s">
        <v>86251</v>
      </c>
      <c r="B13606" s="485" t="s">
        <v>86250</v>
      </c>
      <c r="C13606" t="s">
        <v>86249</v>
      </c>
      <c r="D13606" t="s">
        <v>86248</v>
      </c>
      <c r="E13606" t="str">
        <f t="shared" si="212"/>
        <v>568570 - DMF</v>
      </c>
      <c r="F13606" t="s">
        <v>1568</v>
      </c>
      <c r="G13606" t="s">
        <v>86247</v>
      </c>
      <c r="I13606" t="s">
        <v>86246</v>
      </c>
      <c r="J13606" t="s">
        <v>86245</v>
      </c>
      <c r="K13606" t="s">
        <v>208</v>
      </c>
      <c r="L13606" t="s">
        <v>86244</v>
      </c>
      <c r="N13606" t="s">
        <v>208</v>
      </c>
      <c r="O13606" t="s">
        <v>476</v>
      </c>
      <c r="P13606" t="s">
        <v>476</v>
      </c>
    </row>
    <row r="13607" spans="1:16">
      <c r="A13607" s="484" t="s">
        <v>30278</v>
      </c>
      <c r="B13607" s="485" t="s">
        <v>30277</v>
      </c>
      <c r="C13607" t="s">
        <v>30276</v>
      </c>
      <c r="D13607" t="s">
        <v>30276</v>
      </c>
      <c r="E13607" t="str">
        <f t="shared" si="212"/>
        <v>493715 - OSTRA FORMATION</v>
      </c>
      <c r="F13607" t="s">
        <v>6019</v>
      </c>
      <c r="G13607" t="s">
        <v>30275</v>
      </c>
      <c r="I13607" t="s">
        <v>3162</v>
      </c>
      <c r="J13607" t="s">
        <v>30274</v>
      </c>
      <c r="K13607" t="s">
        <v>208</v>
      </c>
      <c r="L13607" t="s">
        <v>30273</v>
      </c>
      <c r="N13607" t="s">
        <v>208</v>
      </c>
      <c r="O13607" t="s">
        <v>476</v>
      </c>
      <c r="P13607" t="s">
        <v>476</v>
      </c>
    </row>
    <row r="13608" spans="1:16">
      <c r="A13608" s="484" t="s">
        <v>113625</v>
      </c>
      <c r="B13608" s="485" t="s">
        <v>113624</v>
      </c>
      <c r="C13608" t="s">
        <v>113623</v>
      </c>
      <c r="D13608" t="s">
        <v>113623</v>
      </c>
      <c r="E13608" t="str">
        <f t="shared" si="212"/>
        <v>674990 - BI'COM</v>
      </c>
      <c r="F13608" t="s">
        <v>5969</v>
      </c>
      <c r="G13608" t="s">
        <v>113622</v>
      </c>
      <c r="I13608" t="s">
        <v>626</v>
      </c>
      <c r="J13608" t="s">
        <v>113621</v>
      </c>
      <c r="K13608" t="s">
        <v>208</v>
      </c>
      <c r="L13608" t="s">
        <v>113620</v>
      </c>
      <c r="N13608" t="s">
        <v>208</v>
      </c>
      <c r="O13608" t="s">
        <v>476</v>
      </c>
      <c r="P13608" t="s">
        <v>476</v>
      </c>
    </row>
    <row r="13609" spans="1:16">
      <c r="A13609" s="484" t="s">
        <v>78969</v>
      </c>
      <c r="B13609" s="485" t="s">
        <v>78968</v>
      </c>
      <c r="C13609" t="s">
        <v>78967</v>
      </c>
      <c r="D13609" t="s">
        <v>78967</v>
      </c>
      <c r="E13609" t="str">
        <f t="shared" si="212"/>
        <v>651606 - EPSYLOGUE</v>
      </c>
      <c r="F13609" t="s">
        <v>16714</v>
      </c>
      <c r="G13609" t="s">
        <v>78966</v>
      </c>
      <c r="I13609" t="s">
        <v>10049</v>
      </c>
      <c r="K13609" t="s">
        <v>208</v>
      </c>
      <c r="L13609" t="s">
        <v>78965</v>
      </c>
      <c r="N13609" t="s">
        <v>208</v>
      </c>
      <c r="O13609" t="s">
        <v>476</v>
      </c>
      <c r="P13609" t="s">
        <v>476</v>
      </c>
    </row>
    <row r="13610" spans="1:16">
      <c r="A13610" s="484" t="s">
        <v>86057</v>
      </c>
      <c r="B13610" s="485" t="s">
        <v>86056</v>
      </c>
      <c r="C13610" t="s">
        <v>86055</v>
      </c>
      <c r="D13610" t="s">
        <v>86055</v>
      </c>
      <c r="E13610" t="str">
        <f t="shared" si="212"/>
        <v>654279 - D'SUP FORMATION</v>
      </c>
      <c r="F13610" t="s">
        <v>5915</v>
      </c>
      <c r="G13610" t="s">
        <v>86054</v>
      </c>
      <c r="I13610" t="s">
        <v>1035</v>
      </c>
      <c r="J13610" t="s">
        <v>86053</v>
      </c>
      <c r="K13610" t="s">
        <v>208</v>
      </c>
      <c r="L13610" t="s">
        <v>86052</v>
      </c>
      <c r="N13610" t="s">
        <v>208</v>
      </c>
      <c r="O13610" t="s">
        <v>476</v>
      </c>
      <c r="P13610" t="s">
        <v>476</v>
      </c>
    </row>
    <row r="13611" spans="1:16">
      <c r="A13611" s="484" t="s">
        <v>116353</v>
      </c>
      <c r="B13611" s="485" t="s">
        <v>116352</v>
      </c>
      <c r="C13611" t="s">
        <v>116351</v>
      </c>
      <c r="D13611" t="s">
        <v>116350</v>
      </c>
      <c r="E13611" t="str">
        <f t="shared" si="212"/>
        <v>652921 - AUTO ECOLE MARIN ROYAN</v>
      </c>
      <c r="F13611" t="s">
        <v>17989</v>
      </c>
      <c r="G13611" t="s">
        <v>116349</v>
      </c>
      <c r="I13611" t="s">
        <v>11769</v>
      </c>
      <c r="J13611" t="s">
        <v>116348</v>
      </c>
      <c r="K13611" t="s">
        <v>208</v>
      </c>
      <c r="L13611" t="s">
        <v>116347</v>
      </c>
      <c r="N13611" t="s">
        <v>208</v>
      </c>
      <c r="O13611" t="s">
        <v>476</v>
      </c>
      <c r="P13611" t="s">
        <v>476</v>
      </c>
    </row>
    <row r="13612" spans="1:16">
      <c r="A13612" s="484" t="s">
        <v>18400</v>
      </c>
      <c r="B13612" s="485" t="s">
        <v>18399</v>
      </c>
      <c r="C13612" t="s">
        <v>18398</v>
      </c>
      <c r="D13612" t="s">
        <v>18397</v>
      </c>
      <c r="E13612" t="str">
        <f t="shared" si="212"/>
        <v>562993 - SSIAP SARL</v>
      </c>
      <c r="F13612" t="s">
        <v>831</v>
      </c>
      <c r="G13612" t="s">
        <v>18396</v>
      </c>
      <c r="H13612" t="s">
        <v>18395</v>
      </c>
      <c r="I13612" t="s">
        <v>10525</v>
      </c>
      <c r="J13612" t="s">
        <v>18394</v>
      </c>
      <c r="K13612" t="s">
        <v>208</v>
      </c>
      <c r="L13612" t="s">
        <v>18393</v>
      </c>
      <c r="N13612" t="s">
        <v>208</v>
      </c>
      <c r="O13612" t="s">
        <v>476</v>
      </c>
      <c r="P13612" t="s">
        <v>476</v>
      </c>
    </row>
    <row r="13613" spans="1:16">
      <c r="A13613" s="484" t="s">
        <v>69086</v>
      </c>
      <c r="B13613" s="485" t="s">
        <v>69085</v>
      </c>
      <c r="C13613" t="s">
        <v>69084</v>
      </c>
      <c r="D13613" t="s">
        <v>69084</v>
      </c>
      <c r="E13613" t="str">
        <f t="shared" si="212"/>
        <v>636393 - FORMULPRO</v>
      </c>
      <c r="F13613" t="s">
        <v>11979</v>
      </c>
      <c r="G13613" t="s">
        <v>69083</v>
      </c>
      <c r="I13613" t="s">
        <v>30348</v>
      </c>
      <c r="J13613" t="s">
        <v>69082</v>
      </c>
      <c r="K13613" t="s">
        <v>208</v>
      </c>
      <c r="L13613" t="s">
        <v>69081</v>
      </c>
      <c r="N13613" t="s">
        <v>208</v>
      </c>
      <c r="O13613" t="s">
        <v>476</v>
      </c>
      <c r="P13613" t="s">
        <v>476</v>
      </c>
    </row>
    <row r="13614" spans="1:16">
      <c r="A13614" s="484" t="s">
        <v>16532</v>
      </c>
      <c r="B13614" s="485" t="s">
        <v>16531</v>
      </c>
      <c r="C13614" t="s">
        <v>16530</v>
      </c>
      <c r="D13614" t="s">
        <v>16530</v>
      </c>
      <c r="E13614" t="str">
        <f t="shared" si="212"/>
        <v>599943 - SKYLLDEV</v>
      </c>
      <c r="F13614" t="s">
        <v>16529</v>
      </c>
      <c r="G13614" t="s">
        <v>16528</v>
      </c>
      <c r="I13614" t="s">
        <v>569</v>
      </c>
      <c r="J13614" t="s">
        <v>16527</v>
      </c>
      <c r="K13614" t="s">
        <v>208</v>
      </c>
      <c r="L13614" t="s">
        <v>16526</v>
      </c>
      <c r="N13614" t="s">
        <v>208</v>
      </c>
      <c r="O13614" t="s">
        <v>476</v>
      </c>
      <c r="P13614" t="s">
        <v>476</v>
      </c>
    </row>
    <row r="13615" spans="1:16">
      <c r="A13615" s="484" t="s">
        <v>129955</v>
      </c>
      <c r="B13615" s="485" t="s">
        <v>129954</v>
      </c>
      <c r="C13615" t="s">
        <v>129953</v>
      </c>
      <c r="D13615" t="s">
        <v>129952</v>
      </c>
      <c r="E13615" t="str">
        <f t="shared" si="212"/>
        <v>584071 - ALPHA PRIMO</v>
      </c>
      <c r="F13615" t="s">
        <v>21218</v>
      </c>
      <c r="G13615" t="s">
        <v>129951</v>
      </c>
      <c r="I13615" t="s">
        <v>13562</v>
      </c>
      <c r="J13615" t="s">
        <v>129950</v>
      </c>
      <c r="K13615" t="s">
        <v>208</v>
      </c>
      <c r="L13615" t="s">
        <v>129949</v>
      </c>
      <c r="N13615" t="s">
        <v>207</v>
      </c>
      <c r="O13615" t="s">
        <v>476</v>
      </c>
      <c r="P13615" t="s">
        <v>476</v>
      </c>
    </row>
    <row r="13616" spans="1:16">
      <c r="A13616" s="484" t="s">
        <v>32257</v>
      </c>
      <c r="B13616" s="485" t="s">
        <v>32256</v>
      </c>
      <c r="C13616" t="s">
        <v>32255</v>
      </c>
      <c r="D13616" t="s">
        <v>32254</v>
      </c>
      <c r="E13616" t="str">
        <f t="shared" si="212"/>
        <v>487934 - ODPC ENDOCRINO DIABETE</v>
      </c>
      <c r="F13616" t="s">
        <v>8615</v>
      </c>
      <c r="G13616" t="s">
        <v>32253</v>
      </c>
      <c r="H13616" t="s">
        <v>32252</v>
      </c>
      <c r="I13616" t="s">
        <v>749</v>
      </c>
      <c r="J13616" t="s">
        <v>32251</v>
      </c>
      <c r="K13616" t="s">
        <v>32250</v>
      </c>
      <c r="L13616" t="s">
        <v>32249</v>
      </c>
      <c r="N13616" t="s">
        <v>208</v>
      </c>
      <c r="O13616" t="s">
        <v>476</v>
      </c>
      <c r="P13616" t="s">
        <v>476</v>
      </c>
    </row>
    <row r="13617" spans="1:16">
      <c r="A13617" s="484" t="s">
        <v>18982</v>
      </c>
      <c r="B13617" s="485" t="s">
        <v>18981</v>
      </c>
      <c r="C13617" t="s">
        <v>18980</v>
      </c>
      <c r="D13617" t="s">
        <v>18979</v>
      </c>
      <c r="E13617" t="str">
        <f t="shared" si="212"/>
        <v>515279 - SOLFORMATION</v>
      </c>
      <c r="F13617" t="s">
        <v>1086</v>
      </c>
      <c r="G13617" t="s">
        <v>18978</v>
      </c>
      <c r="I13617" t="s">
        <v>18977</v>
      </c>
      <c r="J13617" t="s">
        <v>18976</v>
      </c>
      <c r="K13617" t="s">
        <v>208</v>
      </c>
      <c r="L13617" t="s">
        <v>18975</v>
      </c>
      <c r="N13617" t="s">
        <v>208</v>
      </c>
      <c r="O13617" t="s">
        <v>476</v>
      </c>
      <c r="P13617" t="s">
        <v>476</v>
      </c>
    </row>
    <row r="13618" spans="1:16">
      <c r="A13618" s="484" t="s">
        <v>88091</v>
      </c>
      <c r="B13618" s="485" t="s">
        <v>88090</v>
      </c>
      <c r="C13618" t="s">
        <v>88089</v>
      </c>
      <c r="D13618" t="s">
        <v>88089</v>
      </c>
      <c r="E13618" t="str">
        <f t="shared" si="212"/>
        <v>629133 - DELTA EXPERTS</v>
      </c>
      <c r="F13618" t="s">
        <v>39221</v>
      </c>
      <c r="G13618" t="s">
        <v>88088</v>
      </c>
      <c r="H13618" t="s">
        <v>88087</v>
      </c>
      <c r="I13618" t="s">
        <v>88086</v>
      </c>
      <c r="J13618" t="s">
        <v>88085</v>
      </c>
      <c r="K13618" t="s">
        <v>208</v>
      </c>
      <c r="L13618" t="s">
        <v>88084</v>
      </c>
      <c r="N13618" t="s">
        <v>208</v>
      </c>
      <c r="O13618" t="s">
        <v>476</v>
      </c>
      <c r="P13618" t="s">
        <v>476</v>
      </c>
    </row>
    <row r="13619" spans="1:16">
      <c r="A13619" s="484" t="s">
        <v>32264</v>
      </c>
      <c r="C13619" t="s">
        <v>32263</v>
      </c>
      <c r="D13619" t="s">
        <v>32262</v>
      </c>
      <c r="E13619" t="str">
        <f t="shared" si="212"/>
        <v>686530 - ODPC PP</v>
      </c>
      <c r="F13619" t="s">
        <v>1729</v>
      </c>
      <c r="G13619" t="s">
        <v>32261</v>
      </c>
      <c r="I13619" t="s">
        <v>626</v>
      </c>
      <c r="J13619" t="s">
        <v>32260</v>
      </c>
      <c r="K13619" t="s">
        <v>32259</v>
      </c>
      <c r="L13619" t="s">
        <v>32258</v>
      </c>
      <c r="N13619" t="s">
        <v>208</v>
      </c>
      <c r="O13619" t="s">
        <v>476</v>
      </c>
      <c r="P13619" t="s">
        <v>476</v>
      </c>
    </row>
    <row r="13620" spans="1:16">
      <c r="A13620" s="484" t="s">
        <v>49155</v>
      </c>
      <c r="B13620" s="485" t="s">
        <v>49154</v>
      </c>
      <c r="C13620" t="s">
        <v>49153</v>
      </c>
      <c r="D13620" t="s">
        <v>49153</v>
      </c>
      <c r="E13620" t="str">
        <f t="shared" si="212"/>
        <v>636939 - JOEL FORM PILATES</v>
      </c>
      <c r="F13620" t="s">
        <v>15613</v>
      </c>
      <c r="G13620" t="s">
        <v>49152</v>
      </c>
      <c r="I13620" t="s">
        <v>1035</v>
      </c>
      <c r="J13620" t="s">
        <v>49151</v>
      </c>
      <c r="K13620" t="s">
        <v>208</v>
      </c>
      <c r="L13620" t="s">
        <v>49150</v>
      </c>
      <c r="N13620" t="s">
        <v>208</v>
      </c>
      <c r="O13620" t="s">
        <v>476</v>
      </c>
      <c r="P13620" t="s">
        <v>476</v>
      </c>
    </row>
    <row r="13621" spans="1:16">
      <c r="A13621" s="484" t="s">
        <v>1613</v>
      </c>
      <c r="B13621" s="485" t="s">
        <v>1612</v>
      </c>
      <c r="C13621" t="s">
        <v>1611</v>
      </c>
      <c r="D13621" t="s">
        <v>1611</v>
      </c>
      <c r="E13621" t="str">
        <f t="shared" si="212"/>
        <v>632387 - YAPLAY</v>
      </c>
      <c r="F13621" t="s">
        <v>1610</v>
      </c>
      <c r="G13621" t="s">
        <v>1609</v>
      </c>
      <c r="H13621" t="s">
        <v>1608</v>
      </c>
      <c r="I13621" t="s">
        <v>1607</v>
      </c>
      <c r="K13621" t="s">
        <v>208</v>
      </c>
      <c r="L13621" t="s">
        <v>1606</v>
      </c>
      <c r="N13621" t="s">
        <v>208</v>
      </c>
      <c r="O13621" t="s">
        <v>476</v>
      </c>
      <c r="P13621" t="s">
        <v>476</v>
      </c>
    </row>
    <row r="13622" spans="1:16">
      <c r="A13622" s="484" t="s">
        <v>27874</v>
      </c>
      <c r="B13622" s="485" t="s">
        <v>27873</v>
      </c>
      <c r="C13622" t="s">
        <v>27872</v>
      </c>
      <c r="D13622" t="s">
        <v>27871</v>
      </c>
      <c r="E13622" t="str">
        <f t="shared" si="212"/>
        <v>586146 - PILOT IN</v>
      </c>
      <c r="F13622" t="s">
        <v>1710</v>
      </c>
      <c r="G13622" t="s">
        <v>27870</v>
      </c>
      <c r="I13622" t="s">
        <v>802</v>
      </c>
      <c r="J13622" t="s">
        <v>27869</v>
      </c>
      <c r="K13622" t="s">
        <v>208</v>
      </c>
      <c r="L13622" t="s">
        <v>27868</v>
      </c>
      <c r="N13622" t="s">
        <v>208</v>
      </c>
      <c r="O13622" t="s">
        <v>476</v>
      </c>
      <c r="P13622" t="s">
        <v>476</v>
      </c>
    </row>
    <row r="13623" spans="1:16">
      <c r="A13623" s="484" t="s">
        <v>22710</v>
      </c>
      <c r="B13623" s="485" t="s">
        <v>22709</v>
      </c>
      <c r="C13623" t="s">
        <v>22708</v>
      </c>
      <c r="D13623" t="s">
        <v>22707</v>
      </c>
      <c r="E13623" t="str">
        <f t="shared" si="212"/>
        <v>530694 - RESEAU PERINATAL NAITRE EN ALSACE CMCO SCHILTIGHEIM</v>
      </c>
      <c r="F13623" t="s">
        <v>7547</v>
      </c>
      <c r="G13623" t="s">
        <v>22706</v>
      </c>
      <c r="H13623" t="s">
        <v>22705</v>
      </c>
      <c r="I13623" t="s">
        <v>17538</v>
      </c>
      <c r="J13623" t="s">
        <v>22704</v>
      </c>
      <c r="K13623" t="s">
        <v>22703</v>
      </c>
      <c r="L13623" t="s">
        <v>22702</v>
      </c>
      <c r="N13623" t="s">
        <v>208</v>
      </c>
      <c r="O13623" t="s">
        <v>476</v>
      </c>
      <c r="P13623" t="s">
        <v>476</v>
      </c>
    </row>
    <row r="13624" spans="1:16">
      <c r="A13624" s="484" t="s">
        <v>17957</v>
      </c>
      <c r="B13624" s="485" t="s">
        <v>17956</v>
      </c>
      <c r="C13624" t="s">
        <v>17955</v>
      </c>
      <c r="D13624" t="s">
        <v>17955</v>
      </c>
      <c r="E13624" t="str">
        <f t="shared" si="212"/>
        <v>549988 - SERENSYS</v>
      </c>
      <c r="F13624" t="s">
        <v>1710</v>
      </c>
      <c r="G13624" t="s">
        <v>17954</v>
      </c>
      <c r="I13624" t="s">
        <v>3431</v>
      </c>
      <c r="K13624" t="s">
        <v>208</v>
      </c>
      <c r="L13624" t="s">
        <v>17953</v>
      </c>
      <c r="N13624" t="s">
        <v>208</v>
      </c>
      <c r="O13624" t="s">
        <v>476</v>
      </c>
      <c r="P13624" t="s">
        <v>476</v>
      </c>
    </row>
    <row r="13625" spans="1:16">
      <c r="A13625" s="484" t="s">
        <v>18744</v>
      </c>
      <c r="B13625" s="485" t="s">
        <v>18743</v>
      </c>
      <c r="C13625" t="s">
        <v>18742</v>
      </c>
      <c r="D13625" t="s">
        <v>18741</v>
      </c>
      <c r="E13625" t="str">
        <f t="shared" si="212"/>
        <v>540262 - SEFAP</v>
      </c>
      <c r="F13625" t="s">
        <v>18740</v>
      </c>
      <c r="G13625" t="s">
        <v>18739</v>
      </c>
      <c r="I13625" t="s">
        <v>8273</v>
      </c>
      <c r="J13625" t="s">
        <v>18738</v>
      </c>
      <c r="K13625" t="s">
        <v>208</v>
      </c>
      <c r="L13625" t="s">
        <v>18737</v>
      </c>
      <c r="N13625" t="s">
        <v>208</v>
      </c>
      <c r="O13625" t="s">
        <v>476</v>
      </c>
      <c r="P13625" t="s">
        <v>476</v>
      </c>
    </row>
    <row r="13626" spans="1:16">
      <c r="A13626" s="484" t="s">
        <v>136436</v>
      </c>
      <c r="B13626" s="485" t="s">
        <v>136435</v>
      </c>
      <c r="C13626" t="s">
        <v>136434</v>
      </c>
      <c r="D13626" t="s">
        <v>136433</v>
      </c>
      <c r="E13626" t="str">
        <f t="shared" si="212"/>
        <v>485020 - ACADEMIE DE SHIATSU DE DISCIPLINES ENERGETIQUES SPORTIVES ET</v>
      </c>
      <c r="F13626" t="s">
        <v>1328</v>
      </c>
      <c r="G13626" t="s">
        <v>136432</v>
      </c>
      <c r="I13626" t="s">
        <v>69905</v>
      </c>
      <c r="K13626" t="s">
        <v>208</v>
      </c>
      <c r="L13626" t="s">
        <v>136431</v>
      </c>
      <c r="N13626" t="s">
        <v>208</v>
      </c>
      <c r="O13626" t="s">
        <v>476</v>
      </c>
      <c r="P13626" t="s">
        <v>476</v>
      </c>
    </row>
    <row r="13627" spans="1:16">
      <c r="A13627" s="484" t="s">
        <v>30587</v>
      </c>
      <c r="B13627" s="485" t="s">
        <v>30586</v>
      </c>
      <c r="C13627" t="s">
        <v>30585</v>
      </c>
      <c r="D13627" t="s">
        <v>30585</v>
      </c>
      <c r="E13627" t="str">
        <f t="shared" si="212"/>
        <v>680590 - ORQUALI</v>
      </c>
      <c r="F13627" t="s">
        <v>1235</v>
      </c>
      <c r="G13627" t="s">
        <v>30584</v>
      </c>
      <c r="I13627" t="s">
        <v>24826</v>
      </c>
      <c r="J13627" t="s">
        <v>30583</v>
      </c>
      <c r="K13627" t="s">
        <v>208</v>
      </c>
      <c r="L13627" t="s">
        <v>30582</v>
      </c>
      <c r="N13627" t="s">
        <v>208</v>
      </c>
      <c r="O13627" t="s">
        <v>476</v>
      </c>
      <c r="P13627" t="s">
        <v>476</v>
      </c>
    </row>
    <row r="13628" spans="1:16">
      <c r="A13628" s="484" t="s">
        <v>135448</v>
      </c>
      <c r="B13628" s="485" t="s">
        <v>135447</v>
      </c>
      <c r="C13628" t="s">
        <v>135446</v>
      </c>
      <c r="D13628" t="s">
        <v>135446</v>
      </c>
      <c r="E13628" t="str">
        <f t="shared" si="212"/>
        <v>577388 - ACTEURS DE LIEN</v>
      </c>
      <c r="F13628" t="s">
        <v>1759</v>
      </c>
      <c r="G13628" t="s">
        <v>135445</v>
      </c>
      <c r="I13628" t="s">
        <v>626</v>
      </c>
      <c r="K13628" t="s">
        <v>208</v>
      </c>
      <c r="L13628" t="s">
        <v>135444</v>
      </c>
      <c r="N13628" t="s">
        <v>208</v>
      </c>
      <c r="O13628" t="s">
        <v>476</v>
      </c>
      <c r="P13628" t="s">
        <v>476</v>
      </c>
    </row>
    <row r="13629" spans="1:16">
      <c r="A13629" s="484" t="s">
        <v>69173</v>
      </c>
      <c r="B13629" s="485" t="s">
        <v>69172</v>
      </c>
      <c r="C13629" t="s">
        <v>69171</v>
      </c>
      <c r="D13629" t="s">
        <v>69171</v>
      </c>
      <c r="E13629" t="str">
        <f t="shared" si="212"/>
        <v>510142 - FORM'HORTHO 73</v>
      </c>
      <c r="F13629" t="s">
        <v>8706</v>
      </c>
      <c r="G13629" t="s">
        <v>69170</v>
      </c>
      <c r="I13629" t="s">
        <v>5210</v>
      </c>
      <c r="K13629" t="s">
        <v>208</v>
      </c>
      <c r="L13629" t="s">
        <v>69169</v>
      </c>
      <c r="N13629" t="s">
        <v>208</v>
      </c>
      <c r="O13629" t="s">
        <v>476</v>
      </c>
      <c r="P13629" t="s">
        <v>476</v>
      </c>
    </row>
    <row r="13630" spans="1:16">
      <c r="A13630" s="484" t="s">
        <v>135906</v>
      </c>
      <c r="B13630" s="485" t="s">
        <v>135905</v>
      </c>
      <c r="C13630" t="s">
        <v>135904</v>
      </c>
      <c r="D13630" t="s">
        <v>135903</v>
      </c>
      <c r="E13630" t="str">
        <f t="shared" si="212"/>
        <v>648735 - ACE SANTE LYON</v>
      </c>
      <c r="F13630" t="s">
        <v>19530</v>
      </c>
      <c r="G13630" t="s">
        <v>135902</v>
      </c>
      <c r="I13630" t="s">
        <v>802</v>
      </c>
      <c r="J13630" t="s">
        <v>135901</v>
      </c>
      <c r="K13630" t="s">
        <v>208</v>
      </c>
      <c r="L13630" t="s">
        <v>135900</v>
      </c>
      <c r="N13630" t="s">
        <v>208</v>
      </c>
      <c r="O13630" t="s">
        <v>476</v>
      </c>
      <c r="P13630" t="s">
        <v>476</v>
      </c>
    </row>
    <row r="13631" spans="1:16">
      <c r="A13631" s="484" t="s">
        <v>126966</v>
      </c>
      <c r="B13631" s="485" t="s">
        <v>126965</v>
      </c>
      <c r="C13631" t="s">
        <v>126964</v>
      </c>
      <c r="D13631" t="s">
        <v>126963</v>
      </c>
      <c r="E13631" t="str">
        <f t="shared" si="212"/>
        <v>467157 - ARLIN-RRH DE BASSE NORMANDIE</v>
      </c>
      <c r="F13631" t="s">
        <v>41461</v>
      </c>
      <c r="G13631" t="s">
        <v>126962</v>
      </c>
      <c r="H13631" t="s">
        <v>126961</v>
      </c>
      <c r="I13631" t="s">
        <v>1781</v>
      </c>
      <c r="J13631" t="s">
        <v>126960</v>
      </c>
      <c r="K13631" t="s">
        <v>126959</v>
      </c>
      <c r="L13631" t="s">
        <v>126958</v>
      </c>
      <c r="N13631" t="s">
        <v>208</v>
      </c>
      <c r="O13631" t="s">
        <v>476</v>
      </c>
      <c r="P13631" t="s">
        <v>476</v>
      </c>
    </row>
    <row r="13632" spans="1:16">
      <c r="A13632" s="484" t="s">
        <v>56900</v>
      </c>
      <c r="B13632" s="485" t="s">
        <v>56899</v>
      </c>
      <c r="C13632" t="s">
        <v>56898</v>
      </c>
      <c r="D13632" t="s">
        <v>56897</v>
      </c>
      <c r="E13632" t="str">
        <f t="shared" si="212"/>
        <v>470119 - IAT LILLE</v>
      </c>
      <c r="F13632" t="s">
        <v>1086</v>
      </c>
      <c r="G13632" t="s">
        <v>56896</v>
      </c>
      <c r="H13632" t="s">
        <v>56895</v>
      </c>
      <c r="I13632" t="s">
        <v>1814</v>
      </c>
      <c r="J13632" t="s">
        <v>56894</v>
      </c>
      <c r="K13632" t="s">
        <v>208</v>
      </c>
      <c r="L13632" t="s">
        <v>56893</v>
      </c>
      <c r="N13632" t="s">
        <v>208</v>
      </c>
      <c r="O13632" t="s">
        <v>476</v>
      </c>
      <c r="P13632" t="s">
        <v>476</v>
      </c>
    </row>
    <row r="13633" spans="1:16">
      <c r="A13633" s="484" t="s">
        <v>17625</v>
      </c>
      <c r="B13633" s="485" t="s">
        <v>17624</v>
      </c>
      <c r="C13633" t="s">
        <v>17623</v>
      </c>
      <c r="D13633" t="s">
        <v>17623</v>
      </c>
      <c r="E13633" t="str">
        <f t="shared" si="212"/>
        <v>626892 - SESIFORM</v>
      </c>
      <c r="F13633" t="s">
        <v>17622</v>
      </c>
      <c r="G13633" t="s">
        <v>17621</v>
      </c>
      <c r="I13633" t="s">
        <v>17620</v>
      </c>
      <c r="K13633" t="s">
        <v>208</v>
      </c>
      <c r="L13633" t="s">
        <v>17619</v>
      </c>
      <c r="N13633" t="s">
        <v>208</v>
      </c>
      <c r="O13633" t="s">
        <v>476</v>
      </c>
      <c r="P13633" t="s">
        <v>476</v>
      </c>
    </row>
    <row r="13634" spans="1:16">
      <c r="A13634" s="484" t="s">
        <v>84401</v>
      </c>
      <c r="B13634" s="485" t="s">
        <v>84400</v>
      </c>
      <c r="C13634" t="s">
        <v>84399</v>
      </c>
      <c r="D13634" t="s">
        <v>84398</v>
      </c>
      <c r="E13634" t="str">
        <f t="shared" ref="E13634:E13697" si="213">_xlfn.CONCAT(L13634," - ",D13634)</f>
        <v>535096 - ESCG GRENOBLE</v>
      </c>
      <c r="F13634" t="s">
        <v>8706</v>
      </c>
      <c r="G13634" t="s">
        <v>84397</v>
      </c>
      <c r="I13634" t="s">
        <v>836</v>
      </c>
      <c r="J13634" t="s">
        <v>84396</v>
      </c>
      <c r="K13634" t="s">
        <v>208</v>
      </c>
      <c r="L13634" t="s">
        <v>84395</v>
      </c>
      <c r="N13634" t="s">
        <v>208</v>
      </c>
      <c r="O13634" t="s">
        <v>476</v>
      </c>
      <c r="P13634" t="s">
        <v>476</v>
      </c>
    </row>
    <row r="13635" spans="1:16">
      <c r="A13635" s="484" t="s">
        <v>36460</v>
      </c>
      <c r="B13635" s="485" t="s">
        <v>36459</v>
      </c>
      <c r="C13635" t="s">
        <v>36458</v>
      </c>
      <c r="D13635" t="s">
        <v>36458</v>
      </c>
      <c r="E13635" t="str">
        <f t="shared" si="213"/>
        <v>495438 - MEUNIER SEVERINE</v>
      </c>
      <c r="F13635" t="s">
        <v>3656</v>
      </c>
      <c r="G13635" t="s">
        <v>36457</v>
      </c>
      <c r="I13635" t="s">
        <v>36456</v>
      </c>
      <c r="J13635" t="s">
        <v>36455</v>
      </c>
      <c r="K13635" t="s">
        <v>208</v>
      </c>
      <c r="L13635" t="s">
        <v>36454</v>
      </c>
      <c r="N13635" t="s">
        <v>208</v>
      </c>
      <c r="O13635" t="s">
        <v>476</v>
      </c>
      <c r="P13635" t="s">
        <v>476</v>
      </c>
    </row>
    <row r="13636" spans="1:16">
      <c r="A13636" s="484" t="s">
        <v>74647</v>
      </c>
      <c r="B13636" s="485" t="s">
        <v>74646</v>
      </c>
      <c r="C13636" t="s">
        <v>74645</v>
      </c>
      <c r="D13636" t="s">
        <v>74645</v>
      </c>
      <c r="E13636" t="str">
        <f t="shared" si="213"/>
        <v>507465 - EXPAIRTISES</v>
      </c>
      <c r="F13636" t="s">
        <v>8706</v>
      </c>
      <c r="G13636" t="s">
        <v>54613</v>
      </c>
      <c r="I13636" t="s">
        <v>836</v>
      </c>
      <c r="J13636" t="s">
        <v>74644</v>
      </c>
      <c r="K13636" t="s">
        <v>74643</v>
      </c>
      <c r="L13636" t="s">
        <v>74642</v>
      </c>
      <c r="N13636" t="s">
        <v>208</v>
      </c>
      <c r="O13636" t="s">
        <v>476</v>
      </c>
      <c r="P13636" t="s">
        <v>476</v>
      </c>
    </row>
    <row r="13637" spans="1:16">
      <c r="A13637" s="484" t="s">
        <v>65820</v>
      </c>
      <c r="B13637" s="485" t="s">
        <v>65819</v>
      </c>
      <c r="C13637" t="s">
        <v>65818</v>
      </c>
      <c r="D13637" t="s">
        <v>65818</v>
      </c>
      <c r="E13637" t="str">
        <f t="shared" si="213"/>
        <v>549575 - GPA INITIATIVES</v>
      </c>
      <c r="F13637" t="s">
        <v>2250</v>
      </c>
      <c r="G13637" t="s">
        <v>65817</v>
      </c>
      <c r="I13637" t="s">
        <v>3364</v>
      </c>
      <c r="J13637" t="s">
        <v>65816</v>
      </c>
      <c r="K13637" t="s">
        <v>208</v>
      </c>
      <c r="L13637" t="s">
        <v>65815</v>
      </c>
      <c r="N13637" t="s">
        <v>208</v>
      </c>
      <c r="O13637" t="s">
        <v>476</v>
      </c>
      <c r="P13637" t="s">
        <v>476</v>
      </c>
    </row>
    <row r="13638" spans="1:16">
      <c r="A13638" s="484" t="s">
        <v>72255</v>
      </c>
      <c r="B13638" s="485" t="s">
        <v>72254</v>
      </c>
      <c r="C13638" t="s">
        <v>72253</v>
      </c>
      <c r="D13638" t="s">
        <v>72252</v>
      </c>
      <c r="E13638" t="str">
        <f t="shared" si="213"/>
        <v>651461 - FINANCIA BUSINESS SCHOOL PARIS</v>
      </c>
      <c r="F13638" t="s">
        <v>5833</v>
      </c>
      <c r="G13638" t="s">
        <v>72251</v>
      </c>
      <c r="I13638" t="s">
        <v>626</v>
      </c>
      <c r="J13638" t="s">
        <v>72250</v>
      </c>
      <c r="K13638" t="s">
        <v>208</v>
      </c>
      <c r="L13638" t="s">
        <v>72249</v>
      </c>
      <c r="N13638" t="s">
        <v>207</v>
      </c>
      <c r="O13638" t="s">
        <v>476</v>
      </c>
      <c r="P13638" t="s">
        <v>476</v>
      </c>
    </row>
    <row r="13639" spans="1:16">
      <c r="A13639" s="484" t="s">
        <v>30905</v>
      </c>
      <c r="B13639" s="485" t="s">
        <v>30904</v>
      </c>
      <c r="C13639" t="s">
        <v>30903</v>
      </c>
      <c r="D13639" t="s">
        <v>30902</v>
      </c>
      <c r="E13639" t="str">
        <f t="shared" si="213"/>
        <v>542180 - URODPC</v>
      </c>
      <c r="F13639" t="s">
        <v>6245</v>
      </c>
      <c r="G13639" t="s">
        <v>4770</v>
      </c>
      <c r="I13639" t="s">
        <v>820</v>
      </c>
      <c r="J13639" t="s">
        <v>30901</v>
      </c>
      <c r="K13639" t="s">
        <v>30900</v>
      </c>
      <c r="L13639" t="s">
        <v>30899</v>
      </c>
      <c r="N13639" t="s">
        <v>208</v>
      </c>
      <c r="O13639" t="s">
        <v>476</v>
      </c>
      <c r="P13639" t="s">
        <v>476</v>
      </c>
    </row>
    <row r="13640" spans="1:16">
      <c r="A13640" s="484" t="s">
        <v>82084</v>
      </c>
      <c r="B13640" s="485" t="s">
        <v>82083</v>
      </c>
      <c r="C13640" t="s">
        <v>82082</v>
      </c>
      <c r="D13640" t="s">
        <v>82081</v>
      </c>
      <c r="E13640" t="str">
        <f t="shared" si="213"/>
        <v>609780 - EGAE</v>
      </c>
      <c r="F13640" t="s">
        <v>13656</v>
      </c>
      <c r="G13640" t="s">
        <v>82080</v>
      </c>
      <c r="I13640" t="s">
        <v>626</v>
      </c>
      <c r="J13640" t="s">
        <v>82079</v>
      </c>
      <c r="K13640" t="s">
        <v>208</v>
      </c>
      <c r="L13640" t="s">
        <v>82078</v>
      </c>
      <c r="N13640" t="s">
        <v>208</v>
      </c>
      <c r="O13640" t="s">
        <v>476</v>
      </c>
      <c r="P13640" t="s">
        <v>476</v>
      </c>
    </row>
    <row r="13641" spans="1:16">
      <c r="A13641" s="484" t="s">
        <v>79273</v>
      </c>
      <c r="B13641" s="485" t="s">
        <v>79272</v>
      </c>
      <c r="C13641" t="s">
        <v>79271</v>
      </c>
      <c r="D13641" t="s">
        <v>79271</v>
      </c>
      <c r="E13641" t="str">
        <f t="shared" si="213"/>
        <v>519170 - EPEC GUICHARD GASPARD</v>
      </c>
      <c r="F13641" t="s">
        <v>2572</v>
      </c>
      <c r="G13641" t="s">
        <v>79270</v>
      </c>
      <c r="I13641" t="s">
        <v>771</v>
      </c>
      <c r="J13641" t="s">
        <v>79269</v>
      </c>
      <c r="K13641" t="s">
        <v>208</v>
      </c>
      <c r="L13641" t="s">
        <v>79268</v>
      </c>
      <c r="N13641" t="s">
        <v>208</v>
      </c>
      <c r="O13641" t="s">
        <v>476</v>
      </c>
      <c r="P13641" t="s">
        <v>476</v>
      </c>
    </row>
    <row r="13642" spans="1:16">
      <c r="A13642" s="484" t="s">
        <v>61406</v>
      </c>
      <c r="B13642" s="485" t="s">
        <v>61405</v>
      </c>
      <c r="C13642" t="s">
        <v>61404</v>
      </c>
      <c r="D13642" t="s">
        <v>61404</v>
      </c>
      <c r="E13642" t="str">
        <f t="shared" si="213"/>
        <v>544309 - HOF SEBASTIEN CABINET DE PSYCHOLOGIE DU TRAVAIL</v>
      </c>
      <c r="F13642" t="s">
        <v>7547</v>
      </c>
      <c r="G13642" t="s">
        <v>61403</v>
      </c>
      <c r="I13642" t="s">
        <v>2666</v>
      </c>
      <c r="J13642" t="s">
        <v>61402</v>
      </c>
      <c r="K13642" t="s">
        <v>208</v>
      </c>
      <c r="L13642" t="s">
        <v>61401</v>
      </c>
      <c r="N13642" t="s">
        <v>208</v>
      </c>
      <c r="O13642" t="s">
        <v>476</v>
      </c>
      <c r="P13642" t="s">
        <v>476</v>
      </c>
    </row>
    <row r="13643" spans="1:16">
      <c r="A13643" s="484" t="s">
        <v>43716</v>
      </c>
      <c r="B13643" s="485" t="s">
        <v>43715</v>
      </c>
      <c r="C13643" t="s">
        <v>43714</v>
      </c>
      <c r="D13643" t="s">
        <v>43714</v>
      </c>
      <c r="E13643" t="str">
        <f t="shared" si="213"/>
        <v>533907 - LES ATELIERS DURABLES</v>
      </c>
      <c r="F13643" t="s">
        <v>22356</v>
      </c>
      <c r="G13643" t="s">
        <v>43713</v>
      </c>
      <c r="I13643" t="s">
        <v>7052</v>
      </c>
      <c r="J13643" t="s">
        <v>43712</v>
      </c>
      <c r="K13643" t="s">
        <v>208</v>
      </c>
      <c r="L13643" t="s">
        <v>43711</v>
      </c>
      <c r="N13643" t="s">
        <v>208</v>
      </c>
      <c r="O13643" t="s">
        <v>476</v>
      </c>
      <c r="P13643" t="s">
        <v>476</v>
      </c>
    </row>
    <row r="13644" spans="1:16">
      <c r="A13644" s="484" t="s">
        <v>24697</v>
      </c>
      <c r="B13644" s="485" t="s">
        <v>24696</v>
      </c>
      <c r="C13644" t="s">
        <v>24695</v>
      </c>
      <c r="D13644" t="s">
        <v>24694</v>
      </c>
      <c r="E13644" t="str">
        <f t="shared" si="213"/>
        <v>617519 - PY FORMATION</v>
      </c>
      <c r="F13644" t="s">
        <v>7365</v>
      </c>
      <c r="G13644" t="s">
        <v>24693</v>
      </c>
      <c r="I13644" t="s">
        <v>9025</v>
      </c>
      <c r="J13644" t="s">
        <v>24692</v>
      </c>
      <c r="K13644" t="s">
        <v>208</v>
      </c>
      <c r="L13644" t="s">
        <v>24691</v>
      </c>
      <c r="N13644" t="s">
        <v>208</v>
      </c>
      <c r="O13644" t="s">
        <v>476</v>
      </c>
      <c r="P13644" t="s">
        <v>476</v>
      </c>
    </row>
    <row r="13645" spans="1:16">
      <c r="A13645" s="484" t="s">
        <v>70259</v>
      </c>
      <c r="B13645" s="485" t="s">
        <v>70258</v>
      </c>
      <c r="C13645" t="s">
        <v>70257</v>
      </c>
      <c r="D13645" t="s">
        <v>70257</v>
      </c>
      <c r="E13645" t="str">
        <f t="shared" si="213"/>
        <v>557729 - FORMATION BOUQUINET</v>
      </c>
      <c r="F13645" t="s">
        <v>9019</v>
      </c>
      <c r="G13645" t="s">
        <v>70256</v>
      </c>
      <c r="I13645" t="s">
        <v>3364</v>
      </c>
      <c r="J13645" t="s">
        <v>70255</v>
      </c>
      <c r="K13645" t="s">
        <v>208</v>
      </c>
      <c r="L13645" t="s">
        <v>70254</v>
      </c>
      <c r="N13645" t="s">
        <v>208</v>
      </c>
      <c r="O13645" t="s">
        <v>476</v>
      </c>
      <c r="P13645" t="s">
        <v>476</v>
      </c>
    </row>
    <row r="13646" spans="1:16">
      <c r="A13646" s="484" t="s">
        <v>41821</v>
      </c>
      <c r="B13646" s="485" t="s">
        <v>41820</v>
      </c>
      <c r="C13646" t="s">
        <v>41819</v>
      </c>
      <c r="D13646" t="s">
        <v>41819</v>
      </c>
      <c r="E13646" t="str">
        <f t="shared" si="213"/>
        <v>532850 - LORCOLSIM</v>
      </c>
      <c r="F13646" t="s">
        <v>26372</v>
      </c>
      <c r="G13646" t="s">
        <v>41818</v>
      </c>
      <c r="I13646" t="s">
        <v>35682</v>
      </c>
      <c r="J13646" t="s">
        <v>41817</v>
      </c>
      <c r="K13646" t="s">
        <v>208</v>
      </c>
      <c r="L13646" t="s">
        <v>41816</v>
      </c>
      <c r="N13646" t="s">
        <v>208</v>
      </c>
      <c r="O13646" t="s">
        <v>476</v>
      </c>
      <c r="P13646" t="s">
        <v>476</v>
      </c>
    </row>
    <row r="13647" spans="1:16">
      <c r="A13647" s="484" t="s">
        <v>33984</v>
      </c>
      <c r="B13647" s="485" t="s">
        <v>33983</v>
      </c>
      <c r="C13647" t="s">
        <v>33982</v>
      </c>
      <c r="D13647" t="s">
        <v>33982</v>
      </c>
      <c r="E13647" t="str">
        <f t="shared" si="213"/>
        <v>557444 - NATURALPAD</v>
      </c>
      <c r="F13647" t="s">
        <v>14043</v>
      </c>
      <c r="G13647" t="s">
        <v>33981</v>
      </c>
      <c r="H13647" t="s">
        <v>33980</v>
      </c>
      <c r="I13647" t="s">
        <v>33979</v>
      </c>
      <c r="J13647" t="s">
        <v>33978</v>
      </c>
      <c r="K13647" t="s">
        <v>208</v>
      </c>
      <c r="L13647" t="s">
        <v>33977</v>
      </c>
      <c r="N13647" t="s">
        <v>208</v>
      </c>
      <c r="O13647" t="s">
        <v>476</v>
      </c>
      <c r="P13647" t="s">
        <v>476</v>
      </c>
    </row>
    <row r="13648" spans="1:16">
      <c r="A13648" s="484" t="s">
        <v>66814</v>
      </c>
      <c r="B13648" s="485" t="s">
        <v>66813</v>
      </c>
      <c r="C13648" t="s">
        <v>66812</v>
      </c>
      <c r="D13648" t="s">
        <v>66811</v>
      </c>
      <c r="E13648" t="str">
        <f t="shared" si="213"/>
        <v>676354 - GILET ALEXANDRA</v>
      </c>
      <c r="F13648" t="s">
        <v>7070</v>
      </c>
      <c r="G13648" t="s">
        <v>66810</v>
      </c>
      <c r="I13648" t="s">
        <v>40159</v>
      </c>
      <c r="J13648" t="s">
        <v>66809</v>
      </c>
      <c r="K13648" t="s">
        <v>208</v>
      </c>
      <c r="L13648" t="s">
        <v>66808</v>
      </c>
      <c r="N13648" t="s">
        <v>208</v>
      </c>
      <c r="O13648" t="s">
        <v>476</v>
      </c>
      <c r="P13648" t="s">
        <v>476</v>
      </c>
    </row>
    <row r="13649" spans="1:16">
      <c r="A13649" s="484" t="s">
        <v>80484</v>
      </c>
      <c r="B13649" s="485" t="s">
        <v>80483</v>
      </c>
      <c r="C13649" t="s">
        <v>80482</v>
      </c>
      <c r="D13649" t="s">
        <v>80482</v>
      </c>
      <c r="E13649" t="str">
        <f t="shared" si="213"/>
        <v>521541 - ELIXIR VITAE</v>
      </c>
      <c r="F13649" t="s">
        <v>1077</v>
      </c>
      <c r="G13649" t="s">
        <v>80481</v>
      </c>
      <c r="I13649" t="s">
        <v>19813</v>
      </c>
      <c r="K13649" t="s">
        <v>208</v>
      </c>
      <c r="L13649" t="s">
        <v>80480</v>
      </c>
      <c r="N13649" t="s">
        <v>208</v>
      </c>
      <c r="O13649" t="s">
        <v>476</v>
      </c>
      <c r="P13649" t="s">
        <v>476</v>
      </c>
    </row>
    <row r="13650" spans="1:16">
      <c r="A13650" s="484" t="s">
        <v>95342</v>
      </c>
      <c r="B13650" s="485" t="s">
        <v>95341</v>
      </c>
      <c r="C13650" t="s">
        <v>95340</v>
      </c>
      <c r="D13650" t="s">
        <v>95340</v>
      </c>
      <c r="E13650" t="str">
        <f t="shared" si="213"/>
        <v>599104 - CM AMBIANCES ET AGENCEMENT</v>
      </c>
      <c r="F13650" t="s">
        <v>1848</v>
      </c>
      <c r="G13650" t="s">
        <v>95339</v>
      </c>
      <c r="I13650" t="s">
        <v>29141</v>
      </c>
      <c r="J13650" t="s">
        <v>95338</v>
      </c>
      <c r="K13650" t="s">
        <v>208</v>
      </c>
      <c r="L13650" t="s">
        <v>95337</v>
      </c>
      <c r="N13650" t="s">
        <v>208</v>
      </c>
      <c r="O13650" t="s">
        <v>476</v>
      </c>
      <c r="P13650" t="s">
        <v>476</v>
      </c>
    </row>
    <row r="13651" spans="1:16">
      <c r="A13651" s="484" t="s">
        <v>134606</v>
      </c>
      <c r="B13651" s="485" t="s">
        <v>134605</v>
      </c>
      <c r="C13651" t="s">
        <v>134604</v>
      </c>
      <c r="D13651" t="s">
        <v>134604</v>
      </c>
      <c r="E13651" t="str">
        <f t="shared" si="213"/>
        <v>495657 - ADELIE INSTITUTE CONSULTING</v>
      </c>
      <c r="F13651" t="s">
        <v>5833</v>
      </c>
      <c r="G13651" t="s">
        <v>134603</v>
      </c>
      <c r="I13651" t="s">
        <v>1207</v>
      </c>
      <c r="J13651" t="s">
        <v>134602</v>
      </c>
      <c r="K13651" t="s">
        <v>208</v>
      </c>
      <c r="L13651" t="s">
        <v>134601</v>
      </c>
      <c r="N13651" t="s">
        <v>208</v>
      </c>
      <c r="O13651" t="s">
        <v>476</v>
      </c>
      <c r="P13651" t="s">
        <v>476</v>
      </c>
    </row>
    <row r="13652" spans="1:16">
      <c r="A13652" s="484" t="s">
        <v>125942</v>
      </c>
      <c r="B13652" s="485" t="s">
        <v>125941</v>
      </c>
      <c r="C13652" t="s">
        <v>125940</v>
      </c>
      <c r="D13652" t="s">
        <v>125939</v>
      </c>
      <c r="E13652" t="str">
        <f t="shared" si="213"/>
        <v>231368 - AISOIF</v>
      </c>
      <c r="F13652" t="s">
        <v>11669</v>
      </c>
      <c r="G13652" t="s">
        <v>125938</v>
      </c>
      <c r="H13652" t="s">
        <v>125937</v>
      </c>
      <c r="I13652" t="s">
        <v>2531</v>
      </c>
      <c r="J13652" t="s">
        <v>125936</v>
      </c>
      <c r="K13652" t="s">
        <v>125935</v>
      </c>
      <c r="L13652" t="s">
        <v>125934</v>
      </c>
      <c r="N13652" t="s">
        <v>208</v>
      </c>
      <c r="O13652" t="s">
        <v>476</v>
      </c>
      <c r="P13652" t="s">
        <v>476</v>
      </c>
    </row>
    <row r="13653" spans="1:16">
      <c r="A13653" s="484" t="s">
        <v>134786</v>
      </c>
      <c r="B13653" s="485" t="s">
        <v>134785</v>
      </c>
      <c r="C13653" t="s">
        <v>134784</v>
      </c>
      <c r="D13653" t="s">
        <v>134784</v>
      </c>
      <c r="E13653" t="str">
        <f t="shared" si="213"/>
        <v>262043 - ADAPECO</v>
      </c>
      <c r="F13653" t="s">
        <v>1328</v>
      </c>
      <c r="G13653" t="s">
        <v>134783</v>
      </c>
      <c r="H13653" t="s">
        <v>134782</v>
      </c>
      <c r="I13653" t="s">
        <v>25375</v>
      </c>
      <c r="J13653" t="s">
        <v>134781</v>
      </c>
      <c r="K13653" t="s">
        <v>208</v>
      </c>
      <c r="L13653" t="s">
        <v>134780</v>
      </c>
      <c r="N13653" t="s">
        <v>208</v>
      </c>
      <c r="O13653" t="s">
        <v>476</v>
      </c>
      <c r="P13653" t="s">
        <v>476</v>
      </c>
    </row>
    <row r="13654" spans="1:16">
      <c r="A13654" s="484" t="s">
        <v>38985</v>
      </c>
      <c r="B13654" s="485" t="s">
        <v>38984</v>
      </c>
      <c r="C13654" t="s">
        <v>38983</v>
      </c>
      <c r="D13654" t="s">
        <v>38982</v>
      </c>
      <c r="E13654" t="str">
        <f t="shared" si="213"/>
        <v>635030 - MF OFA TALMONT</v>
      </c>
      <c r="F13654" t="s">
        <v>6049</v>
      </c>
      <c r="G13654" t="s">
        <v>38981</v>
      </c>
      <c r="H13654" t="s">
        <v>38980</v>
      </c>
      <c r="I13654" t="s">
        <v>38979</v>
      </c>
      <c r="J13654" t="s">
        <v>38978</v>
      </c>
      <c r="K13654" t="s">
        <v>208</v>
      </c>
      <c r="L13654" t="s">
        <v>38977</v>
      </c>
      <c r="N13654" t="s">
        <v>207</v>
      </c>
      <c r="O13654" t="s">
        <v>476</v>
      </c>
      <c r="P13654" t="s">
        <v>476</v>
      </c>
    </row>
    <row r="13655" spans="1:16">
      <c r="A13655" s="484" t="s">
        <v>36319</v>
      </c>
      <c r="B13655" s="485" t="s">
        <v>36318</v>
      </c>
      <c r="C13655" t="s">
        <v>36317</v>
      </c>
      <c r="D13655" t="s">
        <v>36316</v>
      </c>
      <c r="E13655" t="str">
        <f t="shared" si="213"/>
        <v>669600 - MFR SAINT MICHEL MONT MERCURE SEVREMONT</v>
      </c>
      <c r="F13655" t="s">
        <v>14134</v>
      </c>
      <c r="G13655" t="s">
        <v>36315</v>
      </c>
      <c r="I13655" t="s">
        <v>36314</v>
      </c>
      <c r="J13655" t="s">
        <v>36313</v>
      </c>
      <c r="K13655" t="s">
        <v>208</v>
      </c>
      <c r="L13655" t="s">
        <v>36312</v>
      </c>
      <c r="N13655" t="s">
        <v>208</v>
      </c>
      <c r="O13655" t="s">
        <v>476</v>
      </c>
      <c r="P13655" t="s">
        <v>476</v>
      </c>
    </row>
    <row r="13656" spans="1:16">
      <c r="A13656" s="484" t="s">
        <v>57839</v>
      </c>
      <c r="B13656" s="485" t="s">
        <v>57838</v>
      </c>
      <c r="C13656" t="s">
        <v>57837</v>
      </c>
      <c r="D13656" t="s">
        <v>57837</v>
      </c>
      <c r="E13656" t="str">
        <f t="shared" si="213"/>
        <v>519777 - INK COMPANY - ECOLE FRANCAISE DE TATOUAGE</v>
      </c>
      <c r="F13656" t="s">
        <v>53380</v>
      </c>
      <c r="G13656" t="s">
        <v>57836</v>
      </c>
      <c r="I13656" t="s">
        <v>4636</v>
      </c>
      <c r="J13656" t="s">
        <v>57835</v>
      </c>
      <c r="K13656" t="s">
        <v>208</v>
      </c>
      <c r="L13656" t="s">
        <v>57834</v>
      </c>
      <c r="N13656" t="s">
        <v>208</v>
      </c>
      <c r="O13656" t="s">
        <v>476</v>
      </c>
      <c r="P13656" t="s">
        <v>476</v>
      </c>
    </row>
    <row r="13657" spans="1:16">
      <c r="A13657" s="484" t="s">
        <v>11853</v>
      </c>
      <c r="B13657" s="485" t="s">
        <v>11852</v>
      </c>
      <c r="C13657" t="s">
        <v>11851</v>
      </c>
      <c r="D13657" t="s">
        <v>11850</v>
      </c>
      <c r="E13657" t="str">
        <f t="shared" si="213"/>
        <v>519900 - SROFC FORMATION</v>
      </c>
      <c r="F13657" t="s">
        <v>2572</v>
      </c>
      <c r="G13657" t="s">
        <v>11849</v>
      </c>
      <c r="I13657" t="s">
        <v>11848</v>
      </c>
      <c r="J13657" t="s">
        <v>11847</v>
      </c>
      <c r="K13657" t="s">
        <v>11846</v>
      </c>
      <c r="L13657" t="s">
        <v>11845</v>
      </c>
      <c r="N13657" t="s">
        <v>208</v>
      </c>
      <c r="O13657" t="s">
        <v>476</v>
      </c>
      <c r="P13657" t="s">
        <v>476</v>
      </c>
    </row>
    <row r="13658" spans="1:16">
      <c r="A13658" s="484" t="s">
        <v>27545</v>
      </c>
      <c r="B13658" s="485" t="s">
        <v>27544</v>
      </c>
      <c r="C13658" t="s">
        <v>27543</v>
      </c>
      <c r="D13658" t="s">
        <v>27543</v>
      </c>
      <c r="E13658" t="str">
        <f t="shared" si="213"/>
        <v>590400 - PLOUHINEC ROSCOE GWENAELLE</v>
      </c>
      <c r="F13658" t="s">
        <v>20422</v>
      </c>
      <c r="G13658" t="s">
        <v>27542</v>
      </c>
      <c r="I13658" t="s">
        <v>3364</v>
      </c>
      <c r="J13658" t="s">
        <v>27541</v>
      </c>
      <c r="K13658" t="s">
        <v>208</v>
      </c>
      <c r="L13658" t="s">
        <v>27540</v>
      </c>
      <c r="N13658" t="s">
        <v>208</v>
      </c>
      <c r="O13658" t="s">
        <v>476</v>
      </c>
      <c r="P13658" t="s">
        <v>476</v>
      </c>
    </row>
    <row r="13659" spans="1:16">
      <c r="A13659" s="484" t="s">
        <v>126329</v>
      </c>
      <c r="B13659" s="485" t="s">
        <v>126328</v>
      </c>
      <c r="C13659" t="s">
        <v>126327</v>
      </c>
      <c r="D13659" t="s">
        <v>126327</v>
      </c>
      <c r="E13659" t="str">
        <f t="shared" si="213"/>
        <v>666750 - ASNDV</v>
      </c>
      <c r="F13659" t="s">
        <v>4181</v>
      </c>
      <c r="G13659" t="s">
        <v>126326</v>
      </c>
      <c r="I13659" t="s">
        <v>626</v>
      </c>
      <c r="J13659" t="s">
        <v>126325</v>
      </c>
      <c r="K13659" t="s">
        <v>126324</v>
      </c>
      <c r="L13659" t="s">
        <v>126323</v>
      </c>
      <c r="N13659" t="s">
        <v>208</v>
      </c>
      <c r="O13659" t="s">
        <v>476</v>
      </c>
      <c r="P13659" t="s">
        <v>476</v>
      </c>
    </row>
    <row r="13660" spans="1:16">
      <c r="A13660" s="484" t="s">
        <v>91119</v>
      </c>
      <c r="B13660" s="485" t="s">
        <v>91118</v>
      </c>
      <c r="C13660" t="s">
        <v>91117</v>
      </c>
      <c r="D13660" t="s">
        <v>91117</v>
      </c>
      <c r="E13660" t="str">
        <f t="shared" si="213"/>
        <v>650328 - CREALIS MEDIAS</v>
      </c>
      <c r="F13660" t="s">
        <v>5552</v>
      </c>
      <c r="G13660" t="s">
        <v>91116</v>
      </c>
      <c r="I13660" t="s">
        <v>12601</v>
      </c>
      <c r="J13660" t="s">
        <v>91115</v>
      </c>
      <c r="K13660" t="s">
        <v>208</v>
      </c>
      <c r="L13660" t="s">
        <v>91114</v>
      </c>
      <c r="N13660" t="s">
        <v>208</v>
      </c>
      <c r="O13660" t="s">
        <v>476</v>
      </c>
      <c r="P13660" t="s">
        <v>476</v>
      </c>
    </row>
    <row r="13661" spans="1:16">
      <c r="A13661" s="484" t="s">
        <v>48167</v>
      </c>
      <c r="B13661" s="485" t="s">
        <v>48166</v>
      </c>
      <c r="C13661" t="s">
        <v>48165</v>
      </c>
      <c r="D13661" t="s">
        <v>48165</v>
      </c>
      <c r="E13661" t="str">
        <f t="shared" si="213"/>
        <v>678211 - KIALATOK</v>
      </c>
      <c r="F13661" t="s">
        <v>4215</v>
      </c>
      <c r="G13661" t="s">
        <v>48164</v>
      </c>
      <c r="I13661" t="s">
        <v>626</v>
      </c>
      <c r="J13661" t="s">
        <v>48163</v>
      </c>
      <c r="K13661" t="s">
        <v>208</v>
      </c>
      <c r="L13661" t="s">
        <v>48162</v>
      </c>
      <c r="N13661" t="s">
        <v>208</v>
      </c>
      <c r="O13661" t="s">
        <v>476</v>
      </c>
      <c r="P13661" t="s">
        <v>476</v>
      </c>
    </row>
    <row r="13662" spans="1:16">
      <c r="A13662" s="484" t="s">
        <v>49939</v>
      </c>
      <c r="B13662" s="485" t="s">
        <v>49938</v>
      </c>
      <c r="C13662" t="s">
        <v>49937</v>
      </c>
      <c r="D13662" t="s">
        <v>49937</v>
      </c>
      <c r="E13662" t="str">
        <f t="shared" si="213"/>
        <v>611323 - ISY CONSEIL</v>
      </c>
      <c r="F13662" t="s">
        <v>4429</v>
      </c>
      <c r="G13662" t="s">
        <v>49936</v>
      </c>
      <c r="I13662" t="s">
        <v>8055</v>
      </c>
      <c r="K13662" t="s">
        <v>208</v>
      </c>
      <c r="L13662" t="s">
        <v>49935</v>
      </c>
      <c r="N13662" t="s">
        <v>208</v>
      </c>
      <c r="O13662" t="s">
        <v>476</v>
      </c>
      <c r="P13662" t="s">
        <v>476</v>
      </c>
    </row>
    <row r="13663" spans="1:16">
      <c r="A13663" s="484" t="s">
        <v>57742</v>
      </c>
      <c r="B13663" s="485" t="s">
        <v>57741</v>
      </c>
      <c r="C13663" t="s">
        <v>57740</v>
      </c>
      <c r="D13663" t="s">
        <v>57740</v>
      </c>
      <c r="E13663" t="str">
        <f t="shared" si="213"/>
        <v>652386 - INOVACTION</v>
      </c>
      <c r="F13663" t="s">
        <v>1618</v>
      </c>
      <c r="G13663" t="s">
        <v>57739</v>
      </c>
      <c r="I13663" t="s">
        <v>3364</v>
      </c>
      <c r="J13663" t="s">
        <v>57738</v>
      </c>
      <c r="K13663" t="s">
        <v>208</v>
      </c>
      <c r="L13663" t="s">
        <v>57737</v>
      </c>
      <c r="N13663" t="s">
        <v>208</v>
      </c>
      <c r="O13663" t="s">
        <v>476</v>
      </c>
      <c r="P13663" t="s">
        <v>476</v>
      </c>
    </row>
    <row r="13664" spans="1:16">
      <c r="A13664" s="484" t="s">
        <v>34356</v>
      </c>
      <c r="B13664" s="485" t="s">
        <v>34355</v>
      </c>
      <c r="C13664" t="s">
        <v>34354</v>
      </c>
      <c r="D13664" t="s">
        <v>34353</v>
      </c>
      <c r="E13664" t="str">
        <f t="shared" si="213"/>
        <v>668771 - MYTYLIAS ANAIS</v>
      </c>
      <c r="F13664" t="s">
        <v>14988</v>
      </c>
      <c r="G13664" t="s">
        <v>34352</v>
      </c>
      <c r="I13664" t="s">
        <v>34351</v>
      </c>
      <c r="J13664" t="s">
        <v>34350</v>
      </c>
      <c r="K13664" t="s">
        <v>208</v>
      </c>
      <c r="L13664" t="s">
        <v>34349</v>
      </c>
      <c r="N13664" t="s">
        <v>208</v>
      </c>
      <c r="O13664" t="s">
        <v>476</v>
      </c>
      <c r="P13664" t="s">
        <v>476</v>
      </c>
    </row>
    <row r="13665" spans="1:16">
      <c r="A13665" s="484" t="s">
        <v>105969</v>
      </c>
      <c r="B13665" s="485" t="s">
        <v>105968</v>
      </c>
      <c r="C13665" t="s">
        <v>105967</v>
      </c>
      <c r="D13665" t="s">
        <v>105966</v>
      </c>
      <c r="E13665" t="str">
        <f t="shared" si="213"/>
        <v>550796 - CEFORT</v>
      </c>
      <c r="F13665" t="s">
        <v>45218</v>
      </c>
      <c r="G13665" t="s">
        <v>105965</v>
      </c>
      <c r="I13665" t="s">
        <v>105964</v>
      </c>
      <c r="J13665" t="s">
        <v>105963</v>
      </c>
      <c r="K13665" t="s">
        <v>208</v>
      </c>
      <c r="L13665" t="s">
        <v>105962</v>
      </c>
      <c r="N13665" t="s">
        <v>208</v>
      </c>
      <c r="O13665" t="s">
        <v>476</v>
      </c>
      <c r="P13665" t="s">
        <v>476</v>
      </c>
    </row>
    <row r="13666" spans="1:16">
      <c r="A13666" s="484" t="s">
        <v>95569</v>
      </c>
      <c r="B13666" s="485" t="s">
        <v>95568</v>
      </c>
      <c r="C13666" t="s">
        <v>95567</v>
      </c>
      <c r="D13666" t="s">
        <v>95566</v>
      </c>
      <c r="E13666" t="str">
        <f t="shared" si="213"/>
        <v>599141 - CLIC ET BAT</v>
      </c>
      <c r="F13666" t="s">
        <v>16114</v>
      </c>
      <c r="G13666" t="s">
        <v>95565</v>
      </c>
      <c r="I13666" t="s">
        <v>1466</v>
      </c>
      <c r="J13666" t="s">
        <v>95564</v>
      </c>
      <c r="K13666" t="s">
        <v>208</v>
      </c>
      <c r="L13666" t="s">
        <v>95563</v>
      </c>
      <c r="N13666" t="s">
        <v>208</v>
      </c>
      <c r="O13666" t="s">
        <v>476</v>
      </c>
      <c r="P13666" t="s">
        <v>476</v>
      </c>
    </row>
    <row r="13667" spans="1:16">
      <c r="A13667" s="484" t="s">
        <v>48105</v>
      </c>
      <c r="B13667" s="485" t="s">
        <v>48104</v>
      </c>
      <c r="C13667" t="s">
        <v>48103</v>
      </c>
      <c r="D13667" t="s">
        <v>48103</v>
      </c>
      <c r="E13667" t="str">
        <f t="shared" si="213"/>
        <v>508780 - KINE LILLE FORMATION</v>
      </c>
      <c r="F13667" t="s">
        <v>1077</v>
      </c>
      <c r="G13667" t="s">
        <v>48102</v>
      </c>
      <c r="I13667" t="s">
        <v>43421</v>
      </c>
      <c r="K13667" t="s">
        <v>208</v>
      </c>
      <c r="L13667" t="s">
        <v>48101</v>
      </c>
      <c r="N13667" t="s">
        <v>208</v>
      </c>
      <c r="O13667" t="s">
        <v>476</v>
      </c>
      <c r="P13667" t="s">
        <v>476</v>
      </c>
    </row>
    <row r="13668" spans="1:16">
      <c r="A13668" s="484" t="s">
        <v>8381</v>
      </c>
      <c r="B13668" s="485" t="s">
        <v>8380</v>
      </c>
      <c r="C13668" t="s">
        <v>8379</v>
      </c>
      <c r="D13668" t="s">
        <v>8379</v>
      </c>
      <c r="E13668" t="str">
        <f t="shared" si="213"/>
        <v>638341 - ULULE</v>
      </c>
      <c r="F13668" t="s">
        <v>8378</v>
      </c>
      <c r="G13668" t="s">
        <v>8377</v>
      </c>
      <c r="I13668" t="s">
        <v>626</v>
      </c>
      <c r="J13668" t="s">
        <v>8376</v>
      </c>
      <c r="K13668" t="s">
        <v>208</v>
      </c>
      <c r="L13668" t="s">
        <v>8375</v>
      </c>
      <c r="N13668" t="s">
        <v>208</v>
      </c>
      <c r="O13668" t="s">
        <v>476</v>
      </c>
      <c r="P13668" t="s">
        <v>476</v>
      </c>
    </row>
    <row r="13669" spans="1:16">
      <c r="A13669" s="484" t="s">
        <v>82060</v>
      </c>
      <c r="B13669" s="485" t="s">
        <v>82059</v>
      </c>
      <c r="C13669" t="s">
        <v>82058</v>
      </c>
      <c r="D13669" t="s">
        <v>82057</v>
      </c>
      <c r="E13669" t="str">
        <f t="shared" si="213"/>
        <v>508652 - EGOSPHERE SAS CHASSENEUIL DU POITOU</v>
      </c>
      <c r="F13669" t="s">
        <v>7987</v>
      </c>
      <c r="G13669" t="s">
        <v>82056</v>
      </c>
      <c r="H13669" t="s">
        <v>82055</v>
      </c>
      <c r="I13669" t="s">
        <v>17865</v>
      </c>
      <c r="J13669" t="s">
        <v>82054</v>
      </c>
      <c r="K13669" t="s">
        <v>208</v>
      </c>
      <c r="L13669" t="s">
        <v>82053</v>
      </c>
      <c r="N13669" t="s">
        <v>208</v>
      </c>
      <c r="O13669" t="s">
        <v>476</v>
      </c>
      <c r="P13669" t="s">
        <v>476</v>
      </c>
    </row>
    <row r="13670" spans="1:16">
      <c r="A13670" s="484" t="s">
        <v>28737</v>
      </c>
      <c r="B13670" s="485" t="s">
        <v>28736</v>
      </c>
      <c r="C13670" t="s">
        <v>28735</v>
      </c>
      <c r="D13670" t="s">
        <v>28735</v>
      </c>
      <c r="E13670" t="str">
        <f t="shared" si="213"/>
        <v>675933 - PERFORMANCE RH</v>
      </c>
      <c r="F13670" t="s">
        <v>1580</v>
      </c>
      <c r="G13670" t="s">
        <v>28734</v>
      </c>
      <c r="I13670" t="s">
        <v>7815</v>
      </c>
      <c r="J13670" t="s">
        <v>28733</v>
      </c>
      <c r="K13670" t="s">
        <v>208</v>
      </c>
      <c r="L13670" t="s">
        <v>28732</v>
      </c>
      <c r="N13670" t="s">
        <v>208</v>
      </c>
      <c r="O13670" t="s">
        <v>476</v>
      </c>
      <c r="P13670" t="s">
        <v>476</v>
      </c>
    </row>
    <row r="13671" spans="1:16">
      <c r="A13671" s="484" t="s">
        <v>11526</v>
      </c>
      <c r="B13671" s="485" t="s">
        <v>11525</v>
      </c>
      <c r="C13671" t="s">
        <v>11524</v>
      </c>
      <c r="D13671" t="s">
        <v>11524</v>
      </c>
      <c r="E13671" t="str">
        <f t="shared" si="213"/>
        <v>590204 - SYSTEM WELD</v>
      </c>
      <c r="F13671" t="s">
        <v>1528</v>
      </c>
      <c r="G13671" t="s">
        <v>11523</v>
      </c>
      <c r="I13671" t="s">
        <v>11522</v>
      </c>
      <c r="J13671" t="s">
        <v>11521</v>
      </c>
      <c r="K13671" t="s">
        <v>208</v>
      </c>
      <c r="L13671" t="s">
        <v>11520</v>
      </c>
      <c r="N13671" t="s">
        <v>208</v>
      </c>
      <c r="O13671" t="s">
        <v>476</v>
      </c>
      <c r="P13671" t="s">
        <v>476</v>
      </c>
    </row>
    <row r="13672" spans="1:16">
      <c r="A13672" s="484" t="s">
        <v>18450</v>
      </c>
      <c r="B13672" s="485" t="s">
        <v>18449</v>
      </c>
      <c r="C13672" t="s">
        <v>18448</v>
      </c>
      <c r="D13672" t="s">
        <v>18447</v>
      </c>
      <c r="E13672" t="str">
        <f t="shared" si="213"/>
        <v>663505 - SCAF</v>
      </c>
      <c r="F13672" t="s">
        <v>18446</v>
      </c>
      <c r="G13672" t="s">
        <v>18445</v>
      </c>
      <c r="I13672" t="s">
        <v>18444</v>
      </c>
      <c r="J13672" t="s">
        <v>18443</v>
      </c>
      <c r="K13672" t="s">
        <v>208</v>
      </c>
      <c r="L13672" t="s">
        <v>18442</v>
      </c>
      <c r="N13672" t="s">
        <v>208</v>
      </c>
      <c r="O13672" t="s">
        <v>476</v>
      </c>
      <c r="P13672" t="s">
        <v>476</v>
      </c>
    </row>
    <row r="13673" spans="1:16">
      <c r="A13673" s="484" t="s">
        <v>48558</v>
      </c>
      <c r="B13673" s="485" t="s">
        <v>48557</v>
      </c>
      <c r="C13673" t="s">
        <v>48556</v>
      </c>
      <c r="D13673" t="s">
        <v>48556</v>
      </c>
      <c r="E13673" t="str">
        <f t="shared" si="213"/>
        <v>516570 - KALEO FORMATION</v>
      </c>
      <c r="F13673" t="s">
        <v>21089</v>
      </c>
      <c r="G13673" t="s">
        <v>48555</v>
      </c>
      <c r="I13673" t="s">
        <v>1466</v>
      </c>
      <c r="J13673" t="s">
        <v>48554</v>
      </c>
      <c r="K13673" t="s">
        <v>48553</v>
      </c>
      <c r="L13673" t="s">
        <v>48552</v>
      </c>
      <c r="N13673" t="s">
        <v>208</v>
      </c>
      <c r="O13673" t="s">
        <v>476</v>
      </c>
      <c r="P13673" t="s">
        <v>476</v>
      </c>
    </row>
    <row r="13674" spans="1:16">
      <c r="A13674" s="484" t="s">
        <v>136284</v>
      </c>
      <c r="B13674" s="485" t="s">
        <v>136283</v>
      </c>
      <c r="C13674" t="s">
        <v>136282</v>
      </c>
      <c r="D13674" t="s">
        <v>136281</v>
      </c>
      <c r="E13674" t="str">
        <f t="shared" si="213"/>
        <v>543172 - DEP ACADEMY DE LA FORMATION</v>
      </c>
      <c r="F13674" t="s">
        <v>15646</v>
      </c>
      <c r="G13674" t="s">
        <v>136280</v>
      </c>
      <c r="H13674" t="s">
        <v>136279</v>
      </c>
      <c r="I13674" t="s">
        <v>14538</v>
      </c>
      <c r="J13674" t="s">
        <v>136278</v>
      </c>
      <c r="K13674" t="s">
        <v>208</v>
      </c>
      <c r="L13674" t="s">
        <v>136277</v>
      </c>
      <c r="N13674" t="s">
        <v>208</v>
      </c>
      <c r="O13674" t="s">
        <v>476</v>
      </c>
      <c r="P13674" t="s">
        <v>476</v>
      </c>
    </row>
    <row r="13675" spans="1:16">
      <c r="A13675" s="484" t="s">
        <v>100276</v>
      </c>
      <c r="B13675" s="485" t="s">
        <v>100275</v>
      </c>
      <c r="C13675" t="s">
        <v>100274</v>
      </c>
      <c r="D13675" t="s">
        <v>100273</v>
      </c>
      <c r="E13675" t="str">
        <f t="shared" si="213"/>
        <v>654565 - CNCP FEUILLETTE MONTARGIS</v>
      </c>
      <c r="F13675" t="s">
        <v>22880</v>
      </c>
      <c r="G13675" t="s">
        <v>100272</v>
      </c>
      <c r="I13675" t="s">
        <v>55923</v>
      </c>
      <c r="J13675" t="s">
        <v>100271</v>
      </c>
      <c r="K13675" t="s">
        <v>208</v>
      </c>
      <c r="L13675" t="s">
        <v>100270</v>
      </c>
      <c r="N13675" t="s">
        <v>208</v>
      </c>
      <c r="O13675" t="s">
        <v>476</v>
      </c>
      <c r="P13675" t="s">
        <v>476</v>
      </c>
    </row>
    <row r="13676" spans="1:16">
      <c r="A13676" s="484" t="s">
        <v>128464</v>
      </c>
      <c r="B13676" s="485" t="s">
        <v>128463</v>
      </c>
      <c r="C13676" t="s">
        <v>128462</v>
      </c>
      <c r="D13676" t="s">
        <v>128462</v>
      </c>
      <c r="E13676" t="str">
        <f t="shared" si="213"/>
        <v>577303 - ANDRESCAULT ANNE CLAIRE</v>
      </c>
      <c r="F13676" t="s">
        <v>3026</v>
      </c>
      <c r="G13676" t="s">
        <v>128461</v>
      </c>
      <c r="I13676" t="s">
        <v>626</v>
      </c>
      <c r="K13676" t="s">
        <v>208</v>
      </c>
      <c r="L13676" t="s">
        <v>128460</v>
      </c>
      <c r="N13676" t="s">
        <v>208</v>
      </c>
      <c r="O13676" t="s">
        <v>476</v>
      </c>
      <c r="P13676" t="s">
        <v>476</v>
      </c>
    </row>
    <row r="13677" spans="1:16">
      <c r="A13677" s="484" t="s">
        <v>32241</v>
      </c>
      <c r="B13677" s="485" t="s">
        <v>32240</v>
      </c>
      <c r="C13677" t="s">
        <v>32239</v>
      </c>
      <c r="D13677" t="s">
        <v>32238</v>
      </c>
      <c r="E13677" t="str">
        <f t="shared" si="213"/>
        <v>500720 - ODPC DV</v>
      </c>
      <c r="F13677" t="s">
        <v>2337</v>
      </c>
      <c r="G13677" t="s">
        <v>32237</v>
      </c>
      <c r="I13677" t="s">
        <v>3138</v>
      </c>
      <c r="J13677" t="s">
        <v>32236</v>
      </c>
      <c r="K13677" t="s">
        <v>32235</v>
      </c>
      <c r="L13677" t="s">
        <v>32234</v>
      </c>
      <c r="N13677" t="s">
        <v>208</v>
      </c>
      <c r="O13677" t="s">
        <v>476</v>
      </c>
      <c r="P13677" t="s">
        <v>476</v>
      </c>
    </row>
    <row r="13678" spans="1:16">
      <c r="A13678" s="484" t="s">
        <v>80081</v>
      </c>
      <c r="B13678" s="485" t="s">
        <v>80080</v>
      </c>
      <c r="C13678" t="s">
        <v>80079</v>
      </c>
      <c r="D13678" t="s">
        <v>80079</v>
      </c>
      <c r="E13678" t="str">
        <f t="shared" si="213"/>
        <v>483989 - EMPREINTE FORMATION</v>
      </c>
      <c r="F13678" t="s">
        <v>7817</v>
      </c>
      <c r="G13678" t="s">
        <v>80078</v>
      </c>
      <c r="I13678" t="s">
        <v>80077</v>
      </c>
      <c r="J13678" t="s">
        <v>80076</v>
      </c>
      <c r="K13678" t="s">
        <v>208</v>
      </c>
      <c r="L13678" t="s">
        <v>80075</v>
      </c>
      <c r="N13678" t="s">
        <v>208</v>
      </c>
      <c r="O13678" t="s">
        <v>476</v>
      </c>
      <c r="P13678" t="s">
        <v>476</v>
      </c>
    </row>
    <row r="13679" spans="1:16">
      <c r="A13679" s="484" t="s">
        <v>28079</v>
      </c>
      <c r="B13679" s="485" t="s">
        <v>28078</v>
      </c>
      <c r="C13679" t="s">
        <v>28077</v>
      </c>
      <c r="D13679" t="s">
        <v>28077</v>
      </c>
      <c r="E13679" t="str">
        <f t="shared" si="213"/>
        <v>507982 - PHYSIOKIN' FORMATION</v>
      </c>
      <c r="F13679" t="s">
        <v>2651</v>
      </c>
      <c r="G13679" t="s">
        <v>28076</v>
      </c>
      <c r="H13679" t="s">
        <v>28075</v>
      </c>
      <c r="I13679" t="s">
        <v>1806</v>
      </c>
      <c r="J13679" t="s">
        <v>28074</v>
      </c>
      <c r="K13679" t="s">
        <v>28073</v>
      </c>
      <c r="L13679" t="s">
        <v>28072</v>
      </c>
      <c r="N13679" t="s">
        <v>208</v>
      </c>
      <c r="O13679" t="s">
        <v>476</v>
      </c>
      <c r="P13679" t="s">
        <v>476</v>
      </c>
    </row>
    <row r="13680" spans="1:16">
      <c r="A13680" s="484" t="s">
        <v>42963</v>
      </c>
      <c r="B13680" s="485" t="s">
        <v>42962</v>
      </c>
      <c r="C13680" t="s">
        <v>42961</v>
      </c>
      <c r="D13680" t="s">
        <v>42961</v>
      </c>
      <c r="E13680" t="str">
        <f t="shared" si="213"/>
        <v>646593 - LH SOLUTIONS</v>
      </c>
      <c r="F13680" t="s">
        <v>1250</v>
      </c>
      <c r="G13680" t="s">
        <v>42960</v>
      </c>
      <c r="I13680" t="s">
        <v>42959</v>
      </c>
      <c r="J13680" t="s">
        <v>42958</v>
      </c>
      <c r="K13680" t="s">
        <v>208</v>
      </c>
      <c r="L13680" t="s">
        <v>42957</v>
      </c>
      <c r="N13680" t="s">
        <v>208</v>
      </c>
      <c r="O13680" t="s">
        <v>476</v>
      </c>
      <c r="P13680" t="s">
        <v>476</v>
      </c>
    </row>
    <row r="13681" spans="1:16">
      <c r="A13681" s="484" t="s">
        <v>22143</v>
      </c>
      <c r="B13681" s="485" t="s">
        <v>22142</v>
      </c>
      <c r="C13681" t="s">
        <v>22141</v>
      </c>
      <c r="D13681" t="s">
        <v>22140</v>
      </c>
      <c r="E13681" t="str">
        <f t="shared" si="213"/>
        <v>490039 - RNP</v>
      </c>
      <c r="F13681" t="s">
        <v>3834</v>
      </c>
      <c r="G13681" t="s">
        <v>22139</v>
      </c>
      <c r="I13681" t="s">
        <v>1806</v>
      </c>
      <c r="J13681" t="s">
        <v>22138</v>
      </c>
      <c r="K13681" t="s">
        <v>208</v>
      </c>
      <c r="L13681" t="s">
        <v>22137</v>
      </c>
      <c r="N13681" t="s">
        <v>208</v>
      </c>
      <c r="O13681" t="s">
        <v>476</v>
      </c>
      <c r="P13681" t="s">
        <v>476</v>
      </c>
    </row>
    <row r="13682" spans="1:16">
      <c r="A13682" s="484" t="s">
        <v>57782</v>
      </c>
      <c r="B13682" s="485" t="s">
        <v>57777</v>
      </c>
      <c r="C13682" t="s">
        <v>57776</v>
      </c>
      <c r="D13682" t="s">
        <v>57781</v>
      </c>
      <c r="E13682" t="str">
        <f t="shared" si="213"/>
        <v>563651 - INNOV'EDUC LYON</v>
      </c>
      <c r="F13682" t="s">
        <v>1568</v>
      </c>
      <c r="G13682" t="s">
        <v>57780</v>
      </c>
      <c r="I13682" t="s">
        <v>25816</v>
      </c>
      <c r="K13682" t="s">
        <v>208</v>
      </c>
      <c r="L13682" t="s">
        <v>57779</v>
      </c>
      <c r="N13682" t="s">
        <v>208</v>
      </c>
      <c r="O13682" t="s">
        <v>476</v>
      </c>
      <c r="P13682" t="s">
        <v>476</v>
      </c>
    </row>
    <row r="13683" spans="1:16">
      <c r="A13683" s="484" t="s">
        <v>57778</v>
      </c>
      <c r="B13683" s="485" t="s">
        <v>57777</v>
      </c>
      <c r="C13683" t="s">
        <v>57776</v>
      </c>
      <c r="D13683" t="s">
        <v>57775</v>
      </c>
      <c r="E13683" t="str">
        <f t="shared" si="213"/>
        <v>620853 - INNOV'EDUC PARIS</v>
      </c>
      <c r="F13683" t="s">
        <v>4696</v>
      </c>
      <c r="G13683" t="s">
        <v>57774</v>
      </c>
      <c r="I13683" t="s">
        <v>626</v>
      </c>
      <c r="J13683" t="s">
        <v>57773</v>
      </c>
      <c r="K13683" t="s">
        <v>208</v>
      </c>
      <c r="L13683" t="s">
        <v>57772</v>
      </c>
      <c r="N13683" t="s">
        <v>208</v>
      </c>
      <c r="O13683" t="s">
        <v>476</v>
      </c>
      <c r="P13683" t="s">
        <v>476</v>
      </c>
    </row>
    <row r="13684" spans="1:16">
      <c r="A13684" s="484" t="s">
        <v>57792</v>
      </c>
      <c r="B13684" s="485" t="s">
        <v>57777</v>
      </c>
      <c r="C13684" t="s">
        <v>57776</v>
      </c>
      <c r="D13684" t="s">
        <v>57791</v>
      </c>
      <c r="E13684" t="str">
        <f t="shared" si="213"/>
        <v>612273 - INNOV'EDUC BORDEAUX</v>
      </c>
      <c r="F13684" t="s">
        <v>1191</v>
      </c>
      <c r="G13684" t="s">
        <v>57790</v>
      </c>
      <c r="I13684" t="s">
        <v>749</v>
      </c>
      <c r="J13684" t="s">
        <v>57789</v>
      </c>
      <c r="K13684" t="s">
        <v>208</v>
      </c>
      <c r="L13684" t="s">
        <v>57788</v>
      </c>
      <c r="N13684" t="s">
        <v>208</v>
      </c>
      <c r="O13684" t="s">
        <v>476</v>
      </c>
      <c r="P13684" t="s">
        <v>476</v>
      </c>
    </row>
    <row r="13685" spans="1:16">
      <c r="A13685" s="484" t="s">
        <v>57787</v>
      </c>
      <c r="B13685" s="485" t="s">
        <v>57777</v>
      </c>
      <c r="C13685" t="s">
        <v>57776</v>
      </c>
      <c r="D13685" t="s">
        <v>57786</v>
      </c>
      <c r="E13685" t="str">
        <f t="shared" si="213"/>
        <v>641674 - INNOV'EDUC LILLE</v>
      </c>
      <c r="F13685" t="s">
        <v>5238</v>
      </c>
      <c r="G13685" t="s">
        <v>57785</v>
      </c>
      <c r="I13685" t="s">
        <v>1814</v>
      </c>
      <c r="J13685" t="s">
        <v>57784</v>
      </c>
      <c r="K13685" t="s">
        <v>208</v>
      </c>
      <c r="L13685" t="s">
        <v>57783</v>
      </c>
      <c r="N13685" t="s">
        <v>208</v>
      </c>
      <c r="O13685" t="s">
        <v>476</v>
      </c>
      <c r="P13685" t="s">
        <v>476</v>
      </c>
    </row>
    <row r="13686" spans="1:16">
      <c r="A13686" s="484" t="s">
        <v>11139</v>
      </c>
      <c r="B13686" s="485" t="s">
        <v>11138</v>
      </c>
      <c r="C13686" t="s">
        <v>11137</v>
      </c>
      <c r="D13686" t="s">
        <v>11136</v>
      </c>
      <c r="E13686" t="str">
        <f t="shared" si="213"/>
        <v>680436 - TARQUIN VERONIQUE YMAGO</v>
      </c>
      <c r="F13686" t="s">
        <v>6072</v>
      </c>
      <c r="G13686" t="s">
        <v>11135</v>
      </c>
      <c r="I13686" t="s">
        <v>6917</v>
      </c>
      <c r="J13686" t="s">
        <v>11134</v>
      </c>
      <c r="K13686" t="s">
        <v>208</v>
      </c>
      <c r="L13686" t="s">
        <v>11133</v>
      </c>
      <c r="N13686" t="s">
        <v>208</v>
      </c>
      <c r="O13686" t="s">
        <v>476</v>
      </c>
      <c r="P13686" t="s">
        <v>476</v>
      </c>
    </row>
    <row r="13687" spans="1:16">
      <c r="A13687" s="484" t="s">
        <v>19380</v>
      </c>
      <c r="B13687" s="485" t="s">
        <v>19379</v>
      </c>
      <c r="C13687" t="s">
        <v>19378</v>
      </c>
      <c r="D13687" t="s">
        <v>19377</v>
      </c>
      <c r="E13687" t="str">
        <f t="shared" si="213"/>
        <v>503745 - SDORRA'FORM</v>
      </c>
      <c r="F13687" t="s">
        <v>1710</v>
      </c>
      <c r="G13687" t="s">
        <v>19376</v>
      </c>
      <c r="I13687" t="s">
        <v>3431</v>
      </c>
      <c r="J13687" t="s">
        <v>19375</v>
      </c>
      <c r="K13687" t="s">
        <v>208</v>
      </c>
      <c r="L13687" t="s">
        <v>19374</v>
      </c>
      <c r="N13687" t="s">
        <v>208</v>
      </c>
      <c r="O13687" t="s">
        <v>476</v>
      </c>
      <c r="P13687" t="s">
        <v>476</v>
      </c>
    </row>
    <row r="13688" spans="1:16">
      <c r="A13688" s="484" t="s">
        <v>90061</v>
      </c>
      <c r="B13688" s="485" t="s">
        <v>90060</v>
      </c>
      <c r="C13688" t="s">
        <v>90059</v>
      </c>
      <c r="D13688" t="s">
        <v>90058</v>
      </c>
      <c r="E13688" t="str">
        <f t="shared" si="213"/>
        <v>586717 - CDF 57 FNMNS</v>
      </c>
      <c r="F13688" t="s">
        <v>2572</v>
      </c>
      <c r="G13688" t="s">
        <v>90057</v>
      </c>
      <c r="I13688" t="s">
        <v>23270</v>
      </c>
      <c r="J13688" t="s">
        <v>90056</v>
      </c>
      <c r="K13688" t="s">
        <v>208</v>
      </c>
      <c r="L13688" t="s">
        <v>90055</v>
      </c>
      <c r="N13688" t="s">
        <v>208</v>
      </c>
      <c r="O13688" t="s">
        <v>476</v>
      </c>
      <c r="P13688" t="s">
        <v>476</v>
      </c>
    </row>
    <row r="13689" spans="1:16">
      <c r="A13689" s="484" t="s">
        <v>9352</v>
      </c>
      <c r="B13689" s="485" t="s">
        <v>9351</v>
      </c>
      <c r="C13689" t="s">
        <v>9350</v>
      </c>
      <c r="D13689" t="s">
        <v>9350</v>
      </c>
      <c r="E13689" t="str">
        <f t="shared" si="213"/>
        <v>650523 - TOULINE</v>
      </c>
      <c r="F13689" t="s">
        <v>9349</v>
      </c>
      <c r="G13689" t="s">
        <v>9348</v>
      </c>
      <c r="I13689" t="s">
        <v>9347</v>
      </c>
      <c r="J13689" t="s">
        <v>9346</v>
      </c>
      <c r="K13689" t="s">
        <v>208</v>
      </c>
      <c r="L13689" t="s">
        <v>9345</v>
      </c>
      <c r="N13689" t="s">
        <v>208</v>
      </c>
      <c r="O13689" t="s">
        <v>476</v>
      </c>
      <c r="P13689" t="s">
        <v>476</v>
      </c>
    </row>
    <row r="13690" spans="1:16">
      <c r="A13690" s="484" t="s">
        <v>73765</v>
      </c>
      <c r="B13690" s="485" t="s">
        <v>73764</v>
      </c>
      <c r="C13690" t="s">
        <v>73763</v>
      </c>
      <c r="D13690" t="s">
        <v>73762</v>
      </c>
      <c r="E13690" t="str">
        <f t="shared" si="213"/>
        <v>667031 - FAHRES TAIN L HERMITAGE</v>
      </c>
      <c r="F13690" t="s">
        <v>15990</v>
      </c>
      <c r="G13690" t="s">
        <v>73761</v>
      </c>
      <c r="H13690" t="s">
        <v>73760</v>
      </c>
      <c r="I13690" t="s">
        <v>4467</v>
      </c>
      <c r="J13690" t="s">
        <v>73759</v>
      </c>
      <c r="K13690" t="s">
        <v>208</v>
      </c>
      <c r="L13690" t="s">
        <v>73758</v>
      </c>
      <c r="N13690" t="s">
        <v>208</v>
      </c>
      <c r="O13690" t="s">
        <v>476</v>
      </c>
      <c r="P13690" t="s">
        <v>476</v>
      </c>
    </row>
    <row r="13691" spans="1:16">
      <c r="A13691" s="484" t="s">
        <v>126609</v>
      </c>
      <c r="B13691" s="485" t="s">
        <v>126608</v>
      </c>
      <c r="C13691" t="s">
        <v>126607</v>
      </c>
      <c r="D13691" t="s">
        <v>126607</v>
      </c>
      <c r="E13691" t="str">
        <f t="shared" si="213"/>
        <v>525625 - ARTS NOUVEAUX</v>
      </c>
      <c r="F13691" t="s">
        <v>1817</v>
      </c>
      <c r="G13691" t="s">
        <v>126606</v>
      </c>
      <c r="I13691" t="s">
        <v>1814</v>
      </c>
      <c r="J13691" t="s">
        <v>126605</v>
      </c>
      <c r="K13691" t="s">
        <v>208</v>
      </c>
      <c r="L13691" t="s">
        <v>126604</v>
      </c>
      <c r="N13691" t="s">
        <v>208</v>
      </c>
      <c r="O13691" t="s">
        <v>476</v>
      </c>
      <c r="P13691" t="s">
        <v>476</v>
      </c>
    </row>
    <row r="13692" spans="1:16">
      <c r="A13692" s="484" t="s">
        <v>112201</v>
      </c>
      <c r="B13692" s="485" t="s">
        <v>112200</v>
      </c>
      <c r="C13692" t="s">
        <v>112199</v>
      </c>
      <c r="D13692" t="s">
        <v>112199</v>
      </c>
      <c r="E13692" t="str">
        <f t="shared" si="213"/>
        <v>485512 - BRETAGNE COMPETENCES</v>
      </c>
      <c r="F13692" t="s">
        <v>1021</v>
      </c>
      <c r="G13692" t="s">
        <v>112198</v>
      </c>
      <c r="H13692" t="s">
        <v>112197</v>
      </c>
      <c r="I13692" t="s">
        <v>681</v>
      </c>
      <c r="J13692" t="s">
        <v>112196</v>
      </c>
      <c r="K13692" t="s">
        <v>208</v>
      </c>
      <c r="L13692" t="s">
        <v>112195</v>
      </c>
      <c r="N13692" t="s">
        <v>208</v>
      </c>
      <c r="O13692" t="s">
        <v>476</v>
      </c>
      <c r="P13692" t="s">
        <v>476</v>
      </c>
    </row>
    <row r="13693" spans="1:16">
      <c r="A13693" s="484" t="s">
        <v>38136</v>
      </c>
      <c r="B13693" s="485" t="s">
        <v>38135</v>
      </c>
      <c r="C13693" t="s">
        <v>38134</v>
      </c>
      <c r="D13693" t="s">
        <v>38133</v>
      </c>
      <c r="E13693" t="str">
        <f t="shared" si="213"/>
        <v>674874 - MAROUSE BLANDINE</v>
      </c>
      <c r="F13693" t="s">
        <v>33070</v>
      </c>
      <c r="G13693" t="s">
        <v>38132</v>
      </c>
      <c r="I13693" t="s">
        <v>38131</v>
      </c>
      <c r="J13693" t="s">
        <v>38130</v>
      </c>
      <c r="K13693" t="s">
        <v>208</v>
      </c>
      <c r="L13693" t="s">
        <v>38129</v>
      </c>
      <c r="N13693" t="s">
        <v>208</v>
      </c>
      <c r="O13693" t="s">
        <v>476</v>
      </c>
      <c r="P13693" t="s">
        <v>476</v>
      </c>
    </row>
    <row r="13694" spans="1:16">
      <c r="A13694" s="484" t="s">
        <v>30684</v>
      </c>
      <c r="B13694" s="485" t="s">
        <v>30683</v>
      </c>
      <c r="C13694" t="s">
        <v>30682</v>
      </c>
      <c r="D13694" t="s">
        <v>30682</v>
      </c>
      <c r="E13694" t="str">
        <f t="shared" si="213"/>
        <v>473443 - ORIENTEA</v>
      </c>
      <c r="F13694" t="s">
        <v>30681</v>
      </c>
      <c r="G13694" t="s">
        <v>30680</v>
      </c>
      <c r="I13694" t="s">
        <v>25519</v>
      </c>
      <c r="J13694" t="s">
        <v>30679</v>
      </c>
      <c r="K13694" t="s">
        <v>208</v>
      </c>
      <c r="L13694" t="s">
        <v>30678</v>
      </c>
      <c r="N13694" t="s">
        <v>208</v>
      </c>
      <c r="O13694" t="s">
        <v>476</v>
      </c>
      <c r="P13694" t="s">
        <v>476</v>
      </c>
    </row>
    <row r="13695" spans="1:16">
      <c r="A13695" s="484" t="s">
        <v>57234</v>
      </c>
      <c r="B13695" s="485" t="s">
        <v>57233</v>
      </c>
      <c r="C13695" t="s">
        <v>57232</v>
      </c>
      <c r="D13695" t="s">
        <v>57232</v>
      </c>
      <c r="E13695" t="str">
        <f t="shared" si="213"/>
        <v>678041 - INSTITUT ADELANTE FORMATION</v>
      </c>
      <c r="F13695" t="s">
        <v>1015</v>
      </c>
      <c r="G13695" t="s">
        <v>57231</v>
      </c>
      <c r="I13695" t="s">
        <v>1279</v>
      </c>
      <c r="J13695" t="s">
        <v>57230</v>
      </c>
      <c r="K13695" t="s">
        <v>208</v>
      </c>
      <c r="L13695" t="s">
        <v>57229</v>
      </c>
      <c r="N13695" t="s">
        <v>208</v>
      </c>
      <c r="O13695" t="s">
        <v>476</v>
      </c>
      <c r="P13695" t="s">
        <v>476</v>
      </c>
    </row>
    <row r="13696" spans="1:16">
      <c r="A13696" s="484" t="s">
        <v>109885</v>
      </c>
      <c r="B13696" s="485" t="s">
        <v>109884</v>
      </c>
      <c r="C13696" t="s">
        <v>109883</v>
      </c>
      <c r="D13696" t="s">
        <v>109882</v>
      </c>
      <c r="E13696" t="str">
        <f t="shared" si="213"/>
        <v>619528 - CAROLINE BENKO</v>
      </c>
      <c r="F13696" t="s">
        <v>33201</v>
      </c>
      <c r="G13696" t="s">
        <v>109881</v>
      </c>
      <c r="H13696" t="s">
        <v>109880</v>
      </c>
      <c r="I13696" t="s">
        <v>1092</v>
      </c>
      <c r="J13696" t="s">
        <v>109879</v>
      </c>
      <c r="K13696" t="s">
        <v>208</v>
      </c>
      <c r="L13696" t="s">
        <v>109878</v>
      </c>
      <c r="N13696" t="s">
        <v>208</v>
      </c>
      <c r="O13696" t="s">
        <v>476</v>
      </c>
      <c r="P13696" t="s">
        <v>476</v>
      </c>
    </row>
    <row r="13697" spans="1:16">
      <c r="A13697" s="484" t="s">
        <v>115668</v>
      </c>
      <c r="B13697" s="485" t="s">
        <v>115667</v>
      </c>
      <c r="C13697" t="s">
        <v>115666</v>
      </c>
      <c r="D13697" t="s">
        <v>115666</v>
      </c>
      <c r="E13697" t="str">
        <f t="shared" si="213"/>
        <v>536532 - AXE FORMATION</v>
      </c>
      <c r="F13697" t="s">
        <v>115665</v>
      </c>
      <c r="G13697" t="s">
        <v>115664</v>
      </c>
      <c r="I13697" t="s">
        <v>3929</v>
      </c>
      <c r="J13697" t="s">
        <v>115663</v>
      </c>
      <c r="K13697" t="s">
        <v>208</v>
      </c>
      <c r="L13697" t="s">
        <v>115662</v>
      </c>
      <c r="N13697" t="s">
        <v>208</v>
      </c>
      <c r="O13697" t="s">
        <v>476</v>
      </c>
      <c r="P13697" t="s">
        <v>476</v>
      </c>
    </row>
    <row r="13698" spans="1:16">
      <c r="A13698" s="484" t="s">
        <v>76666</v>
      </c>
      <c r="B13698" s="485" t="s">
        <v>76665</v>
      </c>
      <c r="C13698" t="s">
        <v>76664</v>
      </c>
      <c r="D13698" t="s">
        <v>76663</v>
      </c>
      <c r="E13698" t="str">
        <f t="shared" ref="E13698:E13761" si="214">_xlfn.CONCAT(L13698," - ",D13698)</f>
        <v>686724 - EURL TLJ FORMATIONS CUBZAC LES PONTS</v>
      </c>
      <c r="F13698" t="s">
        <v>524</v>
      </c>
      <c r="G13698" t="s">
        <v>76662</v>
      </c>
      <c r="H13698" t="s">
        <v>76661</v>
      </c>
      <c r="I13698" t="s">
        <v>76660</v>
      </c>
      <c r="J13698" t="s">
        <v>76659</v>
      </c>
      <c r="K13698" t="s">
        <v>208</v>
      </c>
      <c r="L13698" t="s">
        <v>76658</v>
      </c>
      <c r="N13698" t="s">
        <v>208</v>
      </c>
      <c r="O13698" t="s">
        <v>476</v>
      </c>
      <c r="P13698" t="s">
        <v>476</v>
      </c>
    </row>
    <row r="13699" spans="1:16">
      <c r="A13699" s="484" t="s">
        <v>19341</v>
      </c>
      <c r="B13699" s="485" t="s">
        <v>19340</v>
      </c>
      <c r="C13699" t="s">
        <v>19339</v>
      </c>
      <c r="D13699" t="s">
        <v>19338</v>
      </c>
      <c r="E13699" t="str">
        <f t="shared" si="214"/>
        <v>483072 - SRON FORM</v>
      </c>
      <c r="F13699" t="s">
        <v>1528</v>
      </c>
      <c r="G13699" t="s">
        <v>19337</v>
      </c>
      <c r="I13699" t="s">
        <v>16490</v>
      </c>
      <c r="J13699" t="s">
        <v>19336</v>
      </c>
      <c r="K13699" t="s">
        <v>19335</v>
      </c>
      <c r="L13699" t="s">
        <v>19334</v>
      </c>
      <c r="N13699" t="s">
        <v>208</v>
      </c>
      <c r="O13699" t="s">
        <v>476</v>
      </c>
      <c r="P13699" t="s">
        <v>476</v>
      </c>
    </row>
    <row r="13700" spans="1:16">
      <c r="A13700" s="484" t="s">
        <v>52351</v>
      </c>
      <c r="B13700" s="485" t="s">
        <v>52350</v>
      </c>
      <c r="C13700" t="s">
        <v>52349</v>
      </c>
      <c r="D13700" t="s">
        <v>52349</v>
      </c>
      <c r="E13700" t="str">
        <f t="shared" si="214"/>
        <v>639370 - INSTITUT SUPERIEUR DU VIN</v>
      </c>
      <c r="F13700" t="s">
        <v>2688</v>
      </c>
      <c r="G13700" t="s">
        <v>27104</v>
      </c>
      <c r="H13700" t="s">
        <v>52348</v>
      </c>
      <c r="I13700" t="s">
        <v>1542</v>
      </c>
      <c r="J13700" t="s">
        <v>52347</v>
      </c>
      <c r="K13700" t="s">
        <v>208</v>
      </c>
      <c r="L13700" t="s">
        <v>52346</v>
      </c>
      <c r="N13700" t="s">
        <v>208</v>
      </c>
      <c r="O13700" t="s">
        <v>476</v>
      </c>
      <c r="P13700" t="s">
        <v>476</v>
      </c>
    </row>
    <row r="13701" spans="1:16">
      <c r="A13701" s="484" t="s">
        <v>79730</v>
      </c>
      <c r="B13701" s="485" t="s">
        <v>79729</v>
      </c>
      <c r="C13701" t="s">
        <v>79728</v>
      </c>
      <c r="D13701" t="s">
        <v>79727</v>
      </c>
      <c r="E13701" t="str">
        <f t="shared" si="214"/>
        <v>514135 - ENORA</v>
      </c>
      <c r="F13701" t="s">
        <v>1513</v>
      </c>
      <c r="G13701" t="s">
        <v>79726</v>
      </c>
      <c r="I13701" t="s">
        <v>19276</v>
      </c>
      <c r="J13701" t="s">
        <v>79725</v>
      </c>
      <c r="K13701" t="s">
        <v>208</v>
      </c>
      <c r="L13701" t="s">
        <v>79724</v>
      </c>
      <c r="N13701" t="s">
        <v>208</v>
      </c>
      <c r="O13701" t="s">
        <v>476</v>
      </c>
      <c r="P13701" t="s">
        <v>476</v>
      </c>
    </row>
    <row r="13702" spans="1:16">
      <c r="A13702" s="484" t="s">
        <v>116765</v>
      </c>
      <c r="B13702" s="485" t="s">
        <v>116764</v>
      </c>
      <c r="C13702" t="s">
        <v>116763</v>
      </c>
      <c r="D13702" t="s">
        <v>116762</v>
      </c>
      <c r="E13702" t="str">
        <f t="shared" si="214"/>
        <v>571581 - AUTICIEL EVRY</v>
      </c>
      <c r="F13702" t="s">
        <v>13924</v>
      </c>
      <c r="G13702" t="s">
        <v>116761</v>
      </c>
      <c r="I13702" t="s">
        <v>626</v>
      </c>
      <c r="J13702" t="s">
        <v>116760</v>
      </c>
      <c r="K13702" t="s">
        <v>208</v>
      </c>
      <c r="L13702" t="s">
        <v>116759</v>
      </c>
      <c r="N13702" t="s">
        <v>208</v>
      </c>
      <c r="O13702" t="s">
        <v>476</v>
      </c>
      <c r="P13702" t="s">
        <v>476</v>
      </c>
    </row>
    <row r="13703" spans="1:16">
      <c r="A13703" s="484" t="s">
        <v>56784</v>
      </c>
      <c r="B13703" s="485" t="s">
        <v>56783</v>
      </c>
      <c r="C13703" t="s">
        <v>56782</v>
      </c>
      <c r="D13703" t="s">
        <v>56781</v>
      </c>
      <c r="E13703" t="str">
        <f t="shared" si="214"/>
        <v>400014 - AGATEA COLMAR</v>
      </c>
      <c r="F13703" t="s">
        <v>3491</v>
      </c>
      <c r="G13703" t="s">
        <v>56780</v>
      </c>
      <c r="I13703" t="s">
        <v>2531</v>
      </c>
      <c r="J13703" t="s">
        <v>56779</v>
      </c>
      <c r="K13703" t="s">
        <v>208</v>
      </c>
      <c r="L13703" t="s">
        <v>56778</v>
      </c>
      <c r="N13703" t="s">
        <v>208</v>
      </c>
      <c r="O13703" t="s">
        <v>476</v>
      </c>
      <c r="P13703" t="s">
        <v>476</v>
      </c>
    </row>
    <row r="13704" spans="1:16">
      <c r="A13704" s="484" t="s">
        <v>136088</v>
      </c>
      <c r="B13704" s="485" t="s">
        <v>136087</v>
      </c>
      <c r="C13704" t="s">
        <v>136086</v>
      </c>
      <c r="D13704" t="s">
        <v>136086</v>
      </c>
      <c r="E13704" t="str">
        <f t="shared" si="214"/>
        <v>480071 - ACCESSION RH</v>
      </c>
      <c r="F13704" t="s">
        <v>136085</v>
      </c>
      <c r="G13704" t="s">
        <v>136084</v>
      </c>
      <c r="I13704" t="s">
        <v>9816</v>
      </c>
      <c r="J13704" t="s">
        <v>136083</v>
      </c>
      <c r="K13704" t="s">
        <v>208</v>
      </c>
      <c r="L13704" t="s">
        <v>136082</v>
      </c>
      <c r="N13704" t="s">
        <v>208</v>
      </c>
      <c r="O13704" t="s">
        <v>476</v>
      </c>
      <c r="P13704" t="s">
        <v>476</v>
      </c>
    </row>
    <row r="13705" spans="1:16">
      <c r="A13705" s="484" t="s">
        <v>68137</v>
      </c>
      <c r="B13705" s="485" t="s">
        <v>68136</v>
      </c>
      <c r="C13705" t="s">
        <v>68135</v>
      </c>
      <c r="D13705" t="s">
        <v>68134</v>
      </c>
      <c r="E13705" t="str">
        <f t="shared" si="214"/>
        <v>658984 - FROMONOT LAURIANE</v>
      </c>
      <c r="F13705" t="s">
        <v>7009</v>
      </c>
      <c r="G13705" t="s">
        <v>68133</v>
      </c>
      <c r="I13705" t="s">
        <v>68132</v>
      </c>
      <c r="J13705" t="s">
        <v>68131</v>
      </c>
      <c r="K13705" t="s">
        <v>208</v>
      </c>
      <c r="L13705" t="s">
        <v>68130</v>
      </c>
      <c r="N13705" t="s">
        <v>208</v>
      </c>
      <c r="O13705" t="s">
        <v>476</v>
      </c>
      <c r="P13705" t="s">
        <v>476</v>
      </c>
    </row>
    <row r="13706" spans="1:16">
      <c r="A13706" s="484" t="s">
        <v>94116</v>
      </c>
      <c r="B13706" s="485" t="s">
        <v>94115</v>
      </c>
      <c r="C13706" t="s">
        <v>94114</v>
      </c>
      <c r="D13706" t="s">
        <v>94114</v>
      </c>
      <c r="E13706" t="str">
        <f t="shared" si="214"/>
        <v>534195 - COLLIGARE</v>
      </c>
      <c r="F13706" t="s">
        <v>5423</v>
      </c>
      <c r="G13706" t="s">
        <v>94113</v>
      </c>
      <c r="I13706" t="s">
        <v>17601</v>
      </c>
      <c r="J13706" t="s">
        <v>94112</v>
      </c>
      <c r="K13706" t="s">
        <v>208</v>
      </c>
      <c r="L13706" t="s">
        <v>94111</v>
      </c>
      <c r="N13706" t="s">
        <v>208</v>
      </c>
      <c r="O13706" t="s">
        <v>476</v>
      </c>
      <c r="P13706" t="s">
        <v>476</v>
      </c>
    </row>
    <row r="13707" spans="1:16">
      <c r="A13707" s="484" t="s">
        <v>94773</v>
      </c>
      <c r="B13707" s="485" t="s">
        <v>94772</v>
      </c>
      <c r="C13707" t="s">
        <v>94771</v>
      </c>
      <c r="D13707" t="s">
        <v>94771</v>
      </c>
      <c r="E13707" t="str">
        <f t="shared" si="214"/>
        <v>651280 - COIFFIER GORLA RAFFAELA</v>
      </c>
      <c r="F13707" t="s">
        <v>1300</v>
      </c>
      <c r="G13707" t="s">
        <v>94770</v>
      </c>
      <c r="I13707" t="s">
        <v>94769</v>
      </c>
      <c r="J13707" t="s">
        <v>94768</v>
      </c>
      <c r="K13707" t="s">
        <v>208</v>
      </c>
      <c r="L13707" t="s">
        <v>94767</v>
      </c>
      <c r="N13707" t="s">
        <v>208</v>
      </c>
      <c r="O13707" t="s">
        <v>476</v>
      </c>
      <c r="P13707" t="s">
        <v>476</v>
      </c>
    </row>
    <row r="13708" spans="1:16">
      <c r="A13708" s="484" t="s">
        <v>117587</v>
      </c>
      <c r="B13708" s="485" t="s">
        <v>117586</v>
      </c>
      <c r="C13708" t="s">
        <v>117585</v>
      </c>
      <c r="D13708" t="s">
        <v>117585</v>
      </c>
      <c r="E13708" t="str">
        <f t="shared" si="214"/>
        <v>602115 - ATHEO INGENIERIE</v>
      </c>
      <c r="F13708" t="s">
        <v>1857</v>
      </c>
      <c r="G13708" t="s">
        <v>117584</v>
      </c>
      <c r="I13708" t="s">
        <v>579</v>
      </c>
      <c r="J13708" t="s">
        <v>117583</v>
      </c>
      <c r="K13708" t="s">
        <v>208</v>
      </c>
      <c r="L13708" t="s">
        <v>117582</v>
      </c>
      <c r="N13708" t="s">
        <v>208</v>
      </c>
      <c r="O13708" t="s">
        <v>476</v>
      </c>
      <c r="P13708" t="s">
        <v>476</v>
      </c>
    </row>
    <row r="13709" spans="1:16">
      <c r="A13709" s="484" t="s">
        <v>115280</v>
      </c>
      <c r="B13709" s="485" t="s">
        <v>115279</v>
      </c>
      <c r="C13709" t="s">
        <v>115278</v>
      </c>
      <c r="D13709" t="s">
        <v>115278</v>
      </c>
      <c r="E13709" t="str">
        <f t="shared" si="214"/>
        <v>484751 - B ET C FORMATION</v>
      </c>
      <c r="F13709" t="s">
        <v>1352</v>
      </c>
      <c r="G13709" t="s">
        <v>115277</v>
      </c>
      <c r="I13709" t="s">
        <v>31998</v>
      </c>
      <c r="J13709" t="s">
        <v>115276</v>
      </c>
      <c r="K13709" t="s">
        <v>208</v>
      </c>
      <c r="L13709" t="s">
        <v>115275</v>
      </c>
      <c r="N13709" t="s">
        <v>208</v>
      </c>
      <c r="O13709" t="s">
        <v>476</v>
      </c>
      <c r="P13709" t="s">
        <v>476</v>
      </c>
    </row>
    <row r="13710" spans="1:16">
      <c r="A13710" s="484" t="s">
        <v>57190</v>
      </c>
      <c r="B13710" s="485" t="s">
        <v>57189</v>
      </c>
      <c r="C13710" t="s">
        <v>57188</v>
      </c>
      <c r="D13710" t="s">
        <v>57188</v>
      </c>
      <c r="E13710" t="str">
        <f t="shared" si="214"/>
        <v>475968 - INSTITUT AUDDICE</v>
      </c>
      <c r="F13710" t="s">
        <v>1077</v>
      </c>
      <c r="G13710" t="s">
        <v>57187</v>
      </c>
      <c r="H13710" t="s">
        <v>57186</v>
      </c>
      <c r="I13710" t="s">
        <v>57185</v>
      </c>
      <c r="J13710" t="s">
        <v>57184</v>
      </c>
      <c r="K13710" t="s">
        <v>208</v>
      </c>
      <c r="L13710" t="s">
        <v>57183</v>
      </c>
      <c r="N13710" t="s">
        <v>208</v>
      </c>
      <c r="O13710" t="s">
        <v>476</v>
      </c>
      <c r="P13710" t="s">
        <v>476</v>
      </c>
    </row>
    <row r="13711" spans="1:16">
      <c r="A13711" s="484" t="s">
        <v>109634</v>
      </c>
      <c r="B13711" s="485" t="s">
        <v>109633</v>
      </c>
      <c r="C13711" t="s">
        <v>109632</v>
      </c>
      <c r="D13711" t="s">
        <v>109632</v>
      </c>
      <c r="E13711" t="str">
        <f t="shared" si="214"/>
        <v>655375 - CASINO PICTURES</v>
      </c>
      <c r="F13711" t="s">
        <v>3042</v>
      </c>
      <c r="G13711" t="s">
        <v>109631</v>
      </c>
      <c r="I13711" t="s">
        <v>3024</v>
      </c>
      <c r="J13711" t="s">
        <v>109630</v>
      </c>
      <c r="K13711" t="s">
        <v>208</v>
      </c>
      <c r="L13711" t="s">
        <v>109629</v>
      </c>
      <c r="N13711" t="s">
        <v>208</v>
      </c>
      <c r="O13711" t="s">
        <v>476</v>
      </c>
      <c r="P13711" t="s">
        <v>476</v>
      </c>
    </row>
    <row r="13712" spans="1:16">
      <c r="A13712" s="484" t="s">
        <v>35076</v>
      </c>
      <c r="B13712" s="485" t="s">
        <v>35075</v>
      </c>
      <c r="C13712" t="s">
        <v>35074</v>
      </c>
      <c r="D13712" t="s">
        <v>35074</v>
      </c>
      <c r="E13712" t="str">
        <f t="shared" si="214"/>
        <v>558450 - MOUGEY NICOLAS</v>
      </c>
      <c r="F13712" t="s">
        <v>1077</v>
      </c>
      <c r="G13712" t="s">
        <v>35073</v>
      </c>
      <c r="I13712" t="s">
        <v>35072</v>
      </c>
      <c r="J13712" t="s">
        <v>35071</v>
      </c>
      <c r="K13712" t="s">
        <v>208</v>
      </c>
      <c r="L13712" t="s">
        <v>35070</v>
      </c>
      <c r="N13712" t="s">
        <v>208</v>
      </c>
      <c r="O13712" t="s">
        <v>476</v>
      </c>
      <c r="P13712" t="s">
        <v>476</v>
      </c>
    </row>
    <row r="13713" spans="1:16">
      <c r="A13713" s="484" t="s">
        <v>77180</v>
      </c>
      <c r="B13713" s="485" t="s">
        <v>77179</v>
      </c>
      <c r="C13713" t="s">
        <v>77178</v>
      </c>
      <c r="D13713" t="s">
        <v>77177</v>
      </c>
      <c r="E13713" t="str">
        <f t="shared" si="214"/>
        <v>488811 - APMV</v>
      </c>
      <c r="F13713" t="s">
        <v>2801</v>
      </c>
      <c r="G13713" t="s">
        <v>77176</v>
      </c>
      <c r="I13713" t="s">
        <v>77175</v>
      </c>
      <c r="J13713" t="s">
        <v>77174</v>
      </c>
      <c r="K13713" t="s">
        <v>77173</v>
      </c>
      <c r="L13713" t="s">
        <v>77172</v>
      </c>
      <c r="N13713" t="s">
        <v>208</v>
      </c>
      <c r="O13713" t="s">
        <v>476</v>
      </c>
      <c r="P13713" t="s">
        <v>476</v>
      </c>
    </row>
    <row r="13714" spans="1:16">
      <c r="A13714" s="484" t="s">
        <v>66339</v>
      </c>
      <c r="B13714" s="485" t="s">
        <v>66338</v>
      </c>
      <c r="C13714" t="s">
        <v>66337</v>
      </c>
      <c r="D13714" t="s">
        <v>66337</v>
      </c>
      <c r="E13714" t="str">
        <f t="shared" si="214"/>
        <v>633653 - GLOBAL EXAM</v>
      </c>
      <c r="F13714" t="s">
        <v>2486</v>
      </c>
      <c r="G13714" t="s">
        <v>66336</v>
      </c>
      <c r="I13714" t="s">
        <v>4760</v>
      </c>
      <c r="J13714" t="s">
        <v>66335</v>
      </c>
      <c r="K13714" t="s">
        <v>208</v>
      </c>
      <c r="L13714" t="s">
        <v>66334</v>
      </c>
      <c r="N13714" t="s">
        <v>208</v>
      </c>
      <c r="O13714" t="s">
        <v>476</v>
      </c>
      <c r="P13714" t="s">
        <v>476</v>
      </c>
    </row>
    <row r="13715" spans="1:16">
      <c r="A13715" s="484" t="s">
        <v>131023</v>
      </c>
      <c r="B13715" s="485" t="s">
        <v>131022</v>
      </c>
      <c r="C13715" t="s">
        <v>131021</v>
      </c>
      <c r="D13715" t="s">
        <v>131021</v>
      </c>
      <c r="E13715" t="str">
        <f t="shared" si="214"/>
        <v>539910 - AKALI</v>
      </c>
      <c r="F13715" t="s">
        <v>131020</v>
      </c>
      <c r="G13715" t="s">
        <v>131019</v>
      </c>
      <c r="I13715" t="s">
        <v>131018</v>
      </c>
      <c r="J13715" t="s">
        <v>131017</v>
      </c>
      <c r="K13715" t="s">
        <v>208</v>
      </c>
      <c r="L13715" t="s">
        <v>131016</v>
      </c>
      <c r="N13715" t="s">
        <v>208</v>
      </c>
      <c r="O13715" t="s">
        <v>476</v>
      </c>
      <c r="P13715" t="s">
        <v>131015</v>
      </c>
    </row>
    <row r="13716" spans="1:16">
      <c r="A13716" s="484" t="s">
        <v>8885</v>
      </c>
      <c r="B13716" s="485" t="s">
        <v>8884</v>
      </c>
      <c r="C13716" t="s">
        <v>8883</v>
      </c>
      <c r="D13716" t="s">
        <v>8882</v>
      </c>
      <c r="E13716" t="str">
        <f t="shared" si="214"/>
        <v>679823 - TREVILLE NATHALIE</v>
      </c>
      <c r="F13716" t="s">
        <v>8881</v>
      </c>
      <c r="G13716" t="s">
        <v>8880</v>
      </c>
      <c r="I13716" t="s">
        <v>7077</v>
      </c>
      <c r="J13716" t="s">
        <v>8879</v>
      </c>
      <c r="K13716" t="s">
        <v>208</v>
      </c>
      <c r="L13716" t="s">
        <v>8878</v>
      </c>
      <c r="N13716" t="s">
        <v>208</v>
      </c>
      <c r="O13716" t="s">
        <v>476</v>
      </c>
      <c r="P13716" t="s">
        <v>476</v>
      </c>
    </row>
    <row r="13717" spans="1:16">
      <c r="A13717" s="484" t="s">
        <v>116420</v>
      </c>
      <c r="B13717" s="485" t="s">
        <v>116419</v>
      </c>
      <c r="C13717" t="s">
        <v>116418</v>
      </c>
      <c r="D13717" t="s">
        <v>116418</v>
      </c>
      <c r="E13717" t="str">
        <f t="shared" si="214"/>
        <v>657621 - AUTO ECOLE FAUSTEN</v>
      </c>
      <c r="F13717" t="s">
        <v>85600</v>
      </c>
      <c r="G13717" t="s">
        <v>116417</v>
      </c>
      <c r="I13717" t="s">
        <v>5789</v>
      </c>
      <c r="J13717" t="s">
        <v>116416</v>
      </c>
      <c r="K13717" t="s">
        <v>208</v>
      </c>
      <c r="L13717" t="s">
        <v>116415</v>
      </c>
      <c r="N13717" t="s">
        <v>208</v>
      </c>
      <c r="O13717" t="s">
        <v>476</v>
      </c>
      <c r="P13717" t="s">
        <v>476</v>
      </c>
    </row>
    <row r="13718" spans="1:16">
      <c r="A13718" s="484" t="s">
        <v>47684</v>
      </c>
      <c r="B13718" s="485" t="s">
        <v>47683</v>
      </c>
      <c r="C13718" t="s">
        <v>47682</v>
      </c>
      <c r="D13718" t="s">
        <v>47682</v>
      </c>
      <c r="E13718" t="str">
        <f t="shared" si="214"/>
        <v>598884 - KRECHENDO TRADING PARIS</v>
      </c>
      <c r="F13718" t="s">
        <v>7380</v>
      </c>
      <c r="G13718" t="s">
        <v>47681</v>
      </c>
      <c r="I13718" t="s">
        <v>3921</v>
      </c>
      <c r="J13718" t="s">
        <v>47680</v>
      </c>
      <c r="K13718" t="s">
        <v>208</v>
      </c>
      <c r="L13718" t="s">
        <v>47679</v>
      </c>
      <c r="N13718" t="s">
        <v>208</v>
      </c>
      <c r="O13718" t="s">
        <v>476</v>
      </c>
      <c r="P13718" t="s">
        <v>476</v>
      </c>
    </row>
    <row r="13719" spans="1:16">
      <c r="A13719" s="484" t="s">
        <v>9988</v>
      </c>
      <c r="B13719" s="485" t="s">
        <v>9987</v>
      </c>
      <c r="C13719" t="s">
        <v>9986</v>
      </c>
      <c r="D13719" t="s">
        <v>9986</v>
      </c>
      <c r="E13719" t="str">
        <f t="shared" si="214"/>
        <v>592286 - THERAXEL</v>
      </c>
      <c r="F13719" t="s">
        <v>9985</v>
      </c>
      <c r="G13719" t="s">
        <v>9984</v>
      </c>
      <c r="I13719" t="s">
        <v>9983</v>
      </c>
      <c r="K13719" t="s">
        <v>208</v>
      </c>
      <c r="L13719" t="s">
        <v>9982</v>
      </c>
      <c r="N13719" t="s">
        <v>208</v>
      </c>
      <c r="O13719" t="s">
        <v>476</v>
      </c>
      <c r="P13719" t="s">
        <v>476</v>
      </c>
    </row>
    <row r="13720" spans="1:16">
      <c r="A13720" s="484" t="s">
        <v>91382</v>
      </c>
      <c r="B13720" s="485" t="s">
        <v>91381</v>
      </c>
      <c r="C13720" t="s">
        <v>91380</v>
      </c>
      <c r="D13720" t="s">
        <v>91380</v>
      </c>
      <c r="E13720" t="str">
        <f t="shared" si="214"/>
        <v>600611 - COURS CENTER</v>
      </c>
      <c r="F13720" t="s">
        <v>17962</v>
      </c>
      <c r="G13720" t="s">
        <v>91379</v>
      </c>
      <c r="H13720" t="s">
        <v>91378</v>
      </c>
      <c r="I13720" t="s">
        <v>18762</v>
      </c>
      <c r="J13720" t="s">
        <v>91377</v>
      </c>
      <c r="K13720" t="s">
        <v>208</v>
      </c>
      <c r="L13720" t="s">
        <v>91376</v>
      </c>
      <c r="N13720" t="s">
        <v>208</v>
      </c>
      <c r="O13720" t="s">
        <v>476</v>
      </c>
      <c r="P13720" t="s">
        <v>476</v>
      </c>
    </row>
    <row r="13721" spans="1:16">
      <c r="A13721" s="484" t="s">
        <v>63213</v>
      </c>
      <c r="B13721" s="485" t="s">
        <v>63212</v>
      </c>
      <c r="C13721" t="s">
        <v>63211</v>
      </c>
      <c r="D13721" t="s">
        <v>63210</v>
      </c>
      <c r="E13721" t="str">
        <f t="shared" si="214"/>
        <v>645096 - GAG</v>
      </c>
      <c r="F13721" t="s">
        <v>4181</v>
      </c>
      <c r="G13721" t="s">
        <v>63209</v>
      </c>
      <c r="I13721" t="s">
        <v>63208</v>
      </c>
      <c r="J13721" t="s">
        <v>63207</v>
      </c>
      <c r="K13721" t="s">
        <v>208</v>
      </c>
      <c r="L13721" t="s">
        <v>63206</v>
      </c>
      <c r="N13721" t="s">
        <v>208</v>
      </c>
      <c r="O13721" t="s">
        <v>476</v>
      </c>
      <c r="P13721" t="s">
        <v>476</v>
      </c>
    </row>
    <row r="13722" spans="1:16">
      <c r="A13722" s="484" t="s">
        <v>18349</v>
      </c>
      <c r="B13722" s="485" t="s">
        <v>18348</v>
      </c>
      <c r="C13722" t="s">
        <v>18347</v>
      </c>
      <c r="D13722" t="s">
        <v>18347</v>
      </c>
      <c r="E13722" t="str">
        <f t="shared" si="214"/>
        <v>606480 - SEFC</v>
      </c>
      <c r="F13722" t="s">
        <v>17087</v>
      </c>
      <c r="G13722" t="s">
        <v>18346</v>
      </c>
      <c r="H13722" t="s">
        <v>18345</v>
      </c>
      <c r="I13722" t="s">
        <v>18344</v>
      </c>
      <c r="J13722" t="s">
        <v>18343</v>
      </c>
      <c r="K13722" t="s">
        <v>208</v>
      </c>
      <c r="L13722" t="s">
        <v>18342</v>
      </c>
      <c r="N13722" t="s">
        <v>208</v>
      </c>
      <c r="O13722" t="s">
        <v>476</v>
      </c>
      <c r="P13722" t="s">
        <v>476</v>
      </c>
    </row>
    <row r="13723" spans="1:16">
      <c r="A13723" s="484" t="s">
        <v>28585</v>
      </c>
      <c r="B13723" s="485" t="s">
        <v>28584</v>
      </c>
      <c r="C13723" t="s">
        <v>28583</v>
      </c>
      <c r="D13723" t="s">
        <v>28583</v>
      </c>
      <c r="E13723" t="str">
        <f t="shared" si="214"/>
        <v>477515 - PERROT PAOLELLA SOPHIE</v>
      </c>
      <c r="F13723" t="s">
        <v>3297</v>
      </c>
      <c r="G13723" t="s">
        <v>28582</v>
      </c>
      <c r="I13723" t="s">
        <v>28581</v>
      </c>
      <c r="J13723" t="s">
        <v>28580</v>
      </c>
      <c r="K13723" t="s">
        <v>208</v>
      </c>
      <c r="L13723" t="s">
        <v>28579</v>
      </c>
      <c r="N13723" t="s">
        <v>208</v>
      </c>
      <c r="O13723" t="s">
        <v>476</v>
      </c>
      <c r="P13723" t="s">
        <v>476</v>
      </c>
    </row>
    <row r="13724" spans="1:16">
      <c r="A13724" s="484" t="s">
        <v>96649</v>
      </c>
      <c r="B13724" s="485" t="s">
        <v>96648</v>
      </c>
      <c r="C13724" t="s">
        <v>96647</v>
      </c>
      <c r="D13724" t="s">
        <v>96647</v>
      </c>
      <c r="E13724" t="str">
        <f t="shared" si="214"/>
        <v>560078 - CHARBONNEL ANNE</v>
      </c>
      <c r="F13724" t="s">
        <v>7009</v>
      </c>
      <c r="G13724" t="s">
        <v>96646</v>
      </c>
      <c r="H13724" t="s">
        <v>96645</v>
      </c>
      <c r="I13724" t="s">
        <v>8665</v>
      </c>
      <c r="J13724" t="s">
        <v>96644</v>
      </c>
      <c r="K13724" t="s">
        <v>208</v>
      </c>
      <c r="L13724" t="s">
        <v>96643</v>
      </c>
      <c r="N13724" t="s">
        <v>208</v>
      </c>
      <c r="O13724" t="s">
        <v>476</v>
      </c>
      <c r="P13724" t="s">
        <v>476</v>
      </c>
    </row>
    <row r="13725" spans="1:16">
      <c r="A13725" s="484" t="s">
        <v>135438</v>
      </c>
      <c r="B13725" s="485" t="s">
        <v>135437</v>
      </c>
      <c r="C13725" t="s">
        <v>135436</v>
      </c>
      <c r="D13725" t="s">
        <v>135436</v>
      </c>
      <c r="E13725" t="str">
        <f t="shared" si="214"/>
        <v>669738 - ACT'HUMANIS</v>
      </c>
      <c r="F13725" t="s">
        <v>25560</v>
      </c>
      <c r="G13725" t="s">
        <v>135435</v>
      </c>
      <c r="I13725" t="s">
        <v>131216</v>
      </c>
      <c r="J13725" t="s">
        <v>135434</v>
      </c>
      <c r="K13725" t="s">
        <v>208</v>
      </c>
      <c r="L13725" t="s">
        <v>135433</v>
      </c>
      <c r="N13725" t="s">
        <v>208</v>
      </c>
      <c r="O13725" t="s">
        <v>476</v>
      </c>
      <c r="P13725" t="s">
        <v>476</v>
      </c>
    </row>
    <row r="13726" spans="1:16">
      <c r="A13726" s="484" t="s">
        <v>113230</v>
      </c>
      <c r="B13726" s="485" t="s">
        <v>113229</v>
      </c>
      <c r="C13726" t="s">
        <v>113228</v>
      </c>
      <c r="D13726" t="s">
        <v>113227</v>
      </c>
      <c r="E13726" t="str">
        <f t="shared" si="214"/>
        <v>627926 - BLARD CHRISTEL</v>
      </c>
      <c r="F13726" t="s">
        <v>113226</v>
      </c>
      <c r="G13726" t="s">
        <v>113225</v>
      </c>
      <c r="H13726" t="s">
        <v>113224</v>
      </c>
      <c r="I13726" t="s">
        <v>3271</v>
      </c>
      <c r="J13726" t="s">
        <v>113223</v>
      </c>
      <c r="K13726" t="s">
        <v>208</v>
      </c>
      <c r="L13726" t="s">
        <v>113222</v>
      </c>
      <c r="N13726" t="s">
        <v>208</v>
      </c>
      <c r="O13726" t="s">
        <v>476</v>
      </c>
      <c r="P13726" t="s">
        <v>476</v>
      </c>
    </row>
    <row r="13727" spans="1:16">
      <c r="A13727" s="484" t="s">
        <v>4936</v>
      </c>
      <c r="B13727" s="485" t="s">
        <v>4935</v>
      </c>
      <c r="C13727" t="s">
        <v>4934</v>
      </c>
      <c r="D13727" t="s">
        <v>4934</v>
      </c>
      <c r="E13727" t="str">
        <f t="shared" si="214"/>
        <v>624550 - UP FORMATION</v>
      </c>
      <c r="F13727" t="s">
        <v>581</v>
      </c>
      <c r="G13727" t="s">
        <v>4933</v>
      </c>
      <c r="H13727" t="s">
        <v>4932</v>
      </c>
      <c r="I13727" t="s">
        <v>4931</v>
      </c>
      <c r="K13727" t="s">
        <v>208</v>
      </c>
      <c r="L13727" t="s">
        <v>4930</v>
      </c>
      <c r="N13727" t="s">
        <v>207</v>
      </c>
      <c r="O13727" t="s">
        <v>476</v>
      </c>
      <c r="P13727" t="s">
        <v>476</v>
      </c>
    </row>
    <row r="13728" spans="1:16">
      <c r="A13728" s="484" t="s">
        <v>121318</v>
      </c>
      <c r="B13728" s="485" t="s">
        <v>121317</v>
      </c>
      <c r="C13728" t="s">
        <v>121316</v>
      </c>
      <c r="D13728" t="s">
        <v>121315</v>
      </c>
      <c r="E13728" t="str">
        <f t="shared" si="214"/>
        <v>503228 - AFFSAPS</v>
      </c>
      <c r="F13728" t="s">
        <v>7832</v>
      </c>
      <c r="G13728" t="s">
        <v>121314</v>
      </c>
      <c r="H13728" t="s">
        <v>22628</v>
      </c>
      <c r="I13728" t="s">
        <v>1647</v>
      </c>
      <c r="J13728" t="s">
        <v>121313</v>
      </c>
      <c r="K13728" t="s">
        <v>208</v>
      </c>
      <c r="L13728" t="s">
        <v>121312</v>
      </c>
      <c r="N13728" t="s">
        <v>208</v>
      </c>
      <c r="O13728" t="s">
        <v>476</v>
      </c>
      <c r="P13728" t="s">
        <v>476</v>
      </c>
    </row>
    <row r="13729" spans="1:16">
      <c r="A13729" s="484" t="s">
        <v>9042</v>
      </c>
      <c r="B13729" s="485" t="s">
        <v>9041</v>
      </c>
      <c r="C13729" t="s">
        <v>9040</v>
      </c>
      <c r="D13729" t="s">
        <v>9039</v>
      </c>
      <c r="E13729" t="str">
        <f t="shared" si="214"/>
        <v>603715 - TRANSITION ECOLOGIQUE FRANCE</v>
      </c>
      <c r="F13729" t="s">
        <v>9038</v>
      </c>
      <c r="G13729" t="s">
        <v>9037</v>
      </c>
      <c r="I13729" t="s">
        <v>626</v>
      </c>
      <c r="K13729" t="s">
        <v>208</v>
      </c>
      <c r="L13729" t="s">
        <v>9036</v>
      </c>
      <c r="N13729" t="s">
        <v>208</v>
      </c>
      <c r="O13729" t="s">
        <v>476</v>
      </c>
      <c r="P13729" t="s">
        <v>476</v>
      </c>
    </row>
    <row r="13730" spans="1:16">
      <c r="A13730" s="484" t="s">
        <v>26361</v>
      </c>
      <c r="B13730" s="485" t="s">
        <v>26360</v>
      </c>
      <c r="C13730" t="s">
        <v>26359</v>
      </c>
      <c r="D13730" t="s">
        <v>26358</v>
      </c>
      <c r="E13730" t="str">
        <f t="shared" si="214"/>
        <v>532058 - PREVENTALIS DIJON</v>
      </c>
      <c r="F13730" t="s">
        <v>9019</v>
      </c>
      <c r="G13730" t="s">
        <v>26357</v>
      </c>
      <c r="I13730" t="s">
        <v>1501</v>
      </c>
      <c r="J13730" t="s">
        <v>26356</v>
      </c>
      <c r="K13730" t="s">
        <v>208</v>
      </c>
      <c r="L13730" t="s">
        <v>26355</v>
      </c>
      <c r="N13730" t="s">
        <v>208</v>
      </c>
      <c r="O13730" t="s">
        <v>476</v>
      </c>
      <c r="P13730" t="s">
        <v>476</v>
      </c>
    </row>
    <row r="13731" spans="1:16">
      <c r="A13731" s="484" t="s">
        <v>45516</v>
      </c>
      <c r="B13731" s="485" t="s">
        <v>45515</v>
      </c>
      <c r="C13731" t="s">
        <v>45514</v>
      </c>
      <c r="D13731" t="s">
        <v>45514</v>
      </c>
      <c r="E13731" t="str">
        <f t="shared" si="214"/>
        <v>524761 - L'ATELIER DU DEVELOPPEMENT</v>
      </c>
      <c r="F13731" t="s">
        <v>2074</v>
      </c>
      <c r="G13731" t="s">
        <v>45513</v>
      </c>
      <c r="I13731" t="s">
        <v>45512</v>
      </c>
      <c r="J13731" t="s">
        <v>45511</v>
      </c>
      <c r="K13731" t="s">
        <v>208</v>
      </c>
      <c r="L13731" t="s">
        <v>45510</v>
      </c>
      <c r="N13731" t="s">
        <v>208</v>
      </c>
      <c r="O13731" t="s">
        <v>476</v>
      </c>
      <c r="P13731" t="s">
        <v>476</v>
      </c>
    </row>
    <row r="13732" spans="1:16">
      <c r="A13732" s="484" t="s">
        <v>96109</v>
      </c>
      <c r="B13732" s="485" t="s">
        <v>96108</v>
      </c>
      <c r="C13732" t="s">
        <v>96107</v>
      </c>
      <c r="D13732" t="s">
        <v>96107</v>
      </c>
      <c r="E13732" t="str">
        <f t="shared" si="214"/>
        <v>472130 - CHRYSALISE FORMATION</v>
      </c>
      <c r="F13732" t="s">
        <v>1328</v>
      </c>
      <c r="G13732" t="s">
        <v>96106</v>
      </c>
      <c r="I13732" t="s">
        <v>28449</v>
      </c>
      <c r="J13732" t="s">
        <v>96105</v>
      </c>
      <c r="K13732" t="s">
        <v>96104</v>
      </c>
      <c r="L13732" t="s">
        <v>96103</v>
      </c>
      <c r="N13732" t="s">
        <v>208</v>
      </c>
      <c r="O13732" t="s">
        <v>476</v>
      </c>
      <c r="P13732" t="s">
        <v>476</v>
      </c>
    </row>
    <row r="13733" spans="1:16">
      <c r="A13733" s="484" t="s">
        <v>32952</v>
      </c>
      <c r="B13733" s="485" t="s">
        <v>32951</v>
      </c>
      <c r="C13733" t="s">
        <v>32950</v>
      </c>
      <c r="D13733" t="s">
        <v>32950</v>
      </c>
      <c r="E13733" t="str">
        <f t="shared" si="214"/>
        <v>545910 - NOUVELLE ROUTE</v>
      </c>
      <c r="F13733" t="s">
        <v>14468</v>
      </c>
      <c r="G13733" t="s">
        <v>32949</v>
      </c>
      <c r="I13733" t="s">
        <v>32948</v>
      </c>
      <c r="J13733" t="s">
        <v>32947</v>
      </c>
      <c r="K13733" t="s">
        <v>208</v>
      </c>
      <c r="L13733" t="s">
        <v>32946</v>
      </c>
      <c r="N13733" t="s">
        <v>208</v>
      </c>
      <c r="O13733" t="s">
        <v>476</v>
      </c>
      <c r="P13733" t="s">
        <v>476</v>
      </c>
    </row>
    <row r="13734" spans="1:16">
      <c r="A13734" s="484" t="s">
        <v>111224</v>
      </c>
      <c r="B13734" s="485" t="s">
        <v>111223</v>
      </c>
      <c r="C13734" t="s">
        <v>111222</v>
      </c>
      <c r="D13734" t="s">
        <v>111222</v>
      </c>
      <c r="E13734" t="str">
        <f t="shared" si="214"/>
        <v>612960 - CABINET DES EPRIS</v>
      </c>
      <c r="F13734" t="s">
        <v>3297</v>
      </c>
      <c r="G13734" t="s">
        <v>111221</v>
      </c>
      <c r="I13734" t="s">
        <v>111220</v>
      </c>
      <c r="J13734" t="s">
        <v>111219</v>
      </c>
      <c r="K13734" t="s">
        <v>208</v>
      </c>
      <c r="L13734" t="s">
        <v>111218</v>
      </c>
      <c r="N13734" t="s">
        <v>208</v>
      </c>
      <c r="O13734" t="s">
        <v>476</v>
      </c>
      <c r="P13734" t="s">
        <v>476</v>
      </c>
    </row>
    <row r="13735" spans="1:16">
      <c r="A13735" s="484" t="s">
        <v>123740</v>
      </c>
      <c r="B13735" s="485" t="s">
        <v>123739</v>
      </c>
      <c r="C13735" t="s">
        <v>123738</v>
      </c>
      <c r="D13735" t="s">
        <v>123737</v>
      </c>
      <c r="E13735" t="str">
        <f t="shared" si="214"/>
        <v>480060 - ADKE</v>
      </c>
      <c r="F13735" t="s">
        <v>1191</v>
      </c>
      <c r="G13735" t="s">
        <v>123736</v>
      </c>
      <c r="I13735" t="s">
        <v>123735</v>
      </c>
      <c r="K13735" t="s">
        <v>208</v>
      </c>
      <c r="L13735" t="s">
        <v>123734</v>
      </c>
      <c r="N13735" t="s">
        <v>208</v>
      </c>
      <c r="O13735" t="s">
        <v>476</v>
      </c>
      <c r="P13735" t="s">
        <v>476</v>
      </c>
    </row>
    <row r="13736" spans="1:16">
      <c r="A13736" s="484" t="s">
        <v>116491</v>
      </c>
      <c r="B13736" s="485" t="s">
        <v>116490</v>
      </c>
      <c r="C13736" t="s">
        <v>116489</v>
      </c>
      <c r="D13736" t="s">
        <v>116488</v>
      </c>
      <c r="E13736" t="str">
        <f t="shared" si="214"/>
        <v>671538 - AUTO ECOLE DU COUTANCAIS COUTANCES</v>
      </c>
      <c r="F13736" t="s">
        <v>9610</v>
      </c>
      <c r="G13736" t="s">
        <v>116487</v>
      </c>
      <c r="I13736" t="s">
        <v>43297</v>
      </c>
      <c r="J13736" t="s">
        <v>116486</v>
      </c>
      <c r="K13736" t="s">
        <v>208</v>
      </c>
      <c r="L13736" t="s">
        <v>116485</v>
      </c>
      <c r="N13736" t="s">
        <v>208</v>
      </c>
      <c r="O13736" t="s">
        <v>476</v>
      </c>
      <c r="P13736" t="s">
        <v>476</v>
      </c>
    </row>
    <row r="13737" spans="1:16">
      <c r="A13737" s="484" t="s">
        <v>11124</v>
      </c>
      <c r="B13737" s="485" t="s">
        <v>11123</v>
      </c>
      <c r="C13737" t="s">
        <v>11122</v>
      </c>
      <c r="D13737" t="s">
        <v>11121</v>
      </c>
      <c r="E13737" t="str">
        <f t="shared" si="214"/>
        <v>657505 - PYRENEES ENGLISH</v>
      </c>
      <c r="F13737" t="s">
        <v>11120</v>
      </c>
      <c r="G13737" t="s">
        <v>11119</v>
      </c>
      <c r="I13737" t="s">
        <v>11118</v>
      </c>
      <c r="K13737" t="s">
        <v>208</v>
      </c>
      <c r="L13737" t="s">
        <v>11117</v>
      </c>
      <c r="N13737" t="s">
        <v>208</v>
      </c>
      <c r="O13737" t="s">
        <v>476</v>
      </c>
      <c r="P13737" t="s">
        <v>476</v>
      </c>
    </row>
    <row r="13738" spans="1:16">
      <c r="A13738" s="484" t="s">
        <v>30914</v>
      </c>
      <c r="C13738" t="s">
        <v>30913</v>
      </c>
      <c r="D13738" t="s">
        <v>30912</v>
      </c>
      <c r="E13738" t="str">
        <f t="shared" si="214"/>
        <v>490362 - ODPCI</v>
      </c>
      <c r="F13738" t="s">
        <v>30911</v>
      </c>
      <c r="G13738" t="s">
        <v>30910</v>
      </c>
      <c r="H13738" t="s">
        <v>30909</v>
      </c>
      <c r="I13738" t="s">
        <v>1799</v>
      </c>
      <c r="J13738" t="s">
        <v>30908</v>
      </c>
      <c r="K13738" t="s">
        <v>30907</v>
      </c>
      <c r="L13738" t="s">
        <v>30906</v>
      </c>
      <c r="N13738" t="s">
        <v>208</v>
      </c>
      <c r="O13738" t="s">
        <v>476</v>
      </c>
      <c r="P13738" t="s">
        <v>476</v>
      </c>
    </row>
    <row r="13739" spans="1:16">
      <c r="A13739" s="484" t="s">
        <v>85589</v>
      </c>
      <c r="B13739" s="485" t="s">
        <v>85588</v>
      </c>
      <c r="C13739" t="s">
        <v>85587</v>
      </c>
      <c r="D13739" t="s">
        <v>85587</v>
      </c>
      <c r="E13739" t="str">
        <f t="shared" si="214"/>
        <v>579518 - DYRBUSZ URSZULA - L'ATELIER CONSEIL</v>
      </c>
      <c r="F13739" t="s">
        <v>1857</v>
      </c>
      <c r="G13739" t="s">
        <v>85586</v>
      </c>
      <c r="I13739" t="s">
        <v>579</v>
      </c>
      <c r="J13739" t="s">
        <v>85585</v>
      </c>
      <c r="K13739" t="s">
        <v>208</v>
      </c>
      <c r="L13739" t="s">
        <v>85584</v>
      </c>
      <c r="N13739" t="s">
        <v>208</v>
      </c>
      <c r="O13739" t="s">
        <v>476</v>
      </c>
      <c r="P13739" t="s">
        <v>476</v>
      </c>
    </row>
    <row r="13740" spans="1:16">
      <c r="A13740" s="484" t="s">
        <v>87038</v>
      </c>
      <c r="B13740" s="485" t="s">
        <v>87037</v>
      </c>
      <c r="C13740" t="s">
        <v>87036</v>
      </c>
      <c r="D13740" t="s">
        <v>87036</v>
      </c>
      <c r="E13740" t="str">
        <f t="shared" si="214"/>
        <v>659976 - DIGITAL COLLEGE</v>
      </c>
      <c r="F13740" t="s">
        <v>26944</v>
      </c>
      <c r="G13740" t="s">
        <v>83106</v>
      </c>
      <c r="I13740" t="s">
        <v>1042</v>
      </c>
      <c r="J13740" t="s">
        <v>87035</v>
      </c>
      <c r="K13740" t="s">
        <v>208</v>
      </c>
      <c r="L13740" t="s">
        <v>87034</v>
      </c>
      <c r="N13740" t="s">
        <v>207</v>
      </c>
      <c r="O13740" t="s">
        <v>476</v>
      </c>
      <c r="P13740" t="s">
        <v>476</v>
      </c>
    </row>
    <row r="13741" spans="1:16">
      <c r="A13741" s="484" t="s">
        <v>33117</v>
      </c>
      <c r="B13741" s="485" t="s">
        <v>33116</v>
      </c>
      <c r="C13741" t="s">
        <v>33115</v>
      </c>
      <c r="D13741" t="s">
        <v>33115</v>
      </c>
      <c r="E13741" t="str">
        <f t="shared" si="214"/>
        <v>570199 - NORMAND YVES</v>
      </c>
      <c r="F13741" t="s">
        <v>20422</v>
      </c>
      <c r="G13741" t="s">
        <v>33114</v>
      </c>
      <c r="I13741" t="s">
        <v>24514</v>
      </c>
      <c r="J13741" t="s">
        <v>33113</v>
      </c>
      <c r="K13741" t="s">
        <v>208</v>
      </c>
      <c r="L13741" t="s">
        <v>33112</v>
      </c>
      <c r="N13741" t="s">
        <v>208</v>
      </c>
      <c r="O13741" t="s">
        <v>476</v>
      </c>
      <c r="P13741" t="s">
        <v>476</v>
      </c>
    </row>
    <row r="13742" spans="1:16">
      <c r="A13742" s="484" t="s">
        <v>87741</v>
      </c>
      <c r="B13742" s="485" t="s">
        <v>87740</v>
      </c>
      <c r="C13742" t="s">
        <v>87739</v>
      </c>
      <c r="D13742" t="s">
        <v>87739</v>
      </c>
      <c r="E13742" t="str">
        <f t="shared" si="214"/>
        <v>612339 - DESMOYERS CYNTHIA</v>
      </c>
      <c r="F13742" t="s">
        <v>1191</v>
      </c>
      <c r="G13742" t="s">
        <v>87738</v>
      </c>
      <c r="I13742" t="s">
        <v>58198</v>
      </c>
      <c r="J13742" t="s">
        <v>87737</v>
      </c>
      <c r="K13742" t="s">
        <v>208</v>
      </c>
      <c r="L13742" t="s">
        <v>87736</v>
      </c>
      <c r="N13742" t="s">
        <v>208</v>
      </c>
      <c r="O13742" t="s">
        <v>476</v>
      </c>
      <c r="P13742" t="s">
        <v>476</v>
      </c>
    </row>
    <row r="13743" spans="1:16">
      <c r="A13743" s="484" t="s">
        <v>123835</v>
      </c>
      <c r="C13743" t="s">
        <v>123834</v>
      </c>
      <c r="D13743" t="s">
        <v>123833</v>
      </c>
      <c r="E13743" t="str">
        <f t="shared" si="214"/>
        <v>484556 - ACPPHOS</v>
      </c>
      <c r="F13743" t="s">
        <v>2771</v>
      </c>
      <c r="G13743" t="s">
        <v>123832</v>
      </c>
      <c r="H13743" t="s">
        <v>123831</v>
      </c>
      <c r="I13743" t="s">
        <v>5810</v>
      </c>
      <c r="J13743" t="s">
        <v>123830</v>
      </c>
      <c r="K13743" t="s">
        <v>123829</v>
      </c>
      <c r="L13743" t="s">
        <v>123828</v>
      </c>
      <c r="N13743" t="s">
        <v>208</v>
      </c>
      <c r="O13743" t="s">
        <v>476</v>
      </c>
      <c r="P13743" t="s">
        <v>476</v>
      </c>
    </row>
    <row r="13744" spans="1:16">
      <c r="A13744" s="484" t="s">
        <v>23327</v>
      </c>
      <c r="B13744" s="485" t="s">
        <v>23326</v>
      </c>
      <c r="C13744" t="s">
        <v>23325</v>
      </c>
      <c r="D13744" t="s">
        <v>23325</v>
      </c>
      <c r="E13744" t="str">
        <f t="shared" si="214"/>
        <v>496200 - RELYANCE</v>
      </c>
      <c r="F13744" t="s">
        <v>7547</v>
      </c>
      <c r="G13744" t="s">
        <v>23324</v>
      </c>
      <c r="I13744" t="s">
        <v>579</v>
      </c>
      <c r="J13744" t="s">
        <v>23323</v>
      </c>
      <c r="K13744" t="s">
        <v>208</v>
      </c>
      <c r="L13744" t="s">
        <v>23322</v>
      </c>
      <c r="N13744" t="s">
        <v>208</v>
      </c>
      <c r="O13744" t="s">
        <v>476</v>
      </c>
      <c r="P13744" t="s">
        <v>476</v>
      </c>
    </row>
    <row r="13745" spans="1:16">
      <c r="A13745" s="484" t="s">
        <v>23523</v>
      </c>
      <c r="B13745" s="485" t="s">
        <v>23522</v>
      </c>
      <c r="C13745" t="s">
        <v>23521</v>
      </c>
      <c r="D13745" t="s">
        <v>23520</v>
      </c>
      <c r="E13745" t="str">
        <f t="shared" si="214"/>
        <v>582864 - RSST</v>
      </c>
      <c r="F13745" t="s">
        <v>23519</v>
      </c>
      <c r="G13745" t="s">
        <v>23518</v>
      </c>
      <c r="H13745" t="s">
        <v>23517</v>
      </c>
      <c r="I13745" t="s">
        <v>16304</v>
      </c>
      <c r="J13745" t="s">
        <v>23516</v>
      </c>
      <c r="K13745" t="s">
        <v>208</v>
      </c>
      <c r="L13745" t="s">
        <v>23515</v>
      </c>
      <c r="N13745" t="s">
        <v>208</v>
      </c>
      <c r="O13745" t="s">
        <v>476</v>
      </c>
      <c r="P13745" t="s">
        <v>476</v>
      </c>
    </row>
    <row r="13746" spans="1:16">
      <c r="A13746" s="484" t="s">
        <v>87318</v>
      </c>
      <c r="B13746" s="485" t="s">
        <v>87317</v>
      </c>
      <c r="C13746" t="s">
        <v>87316</v>
      </c>
      <c r="D13746" t="s">
        <v>87315</v>
      </c>
      <c r="E13746" t="str">
        <f t="shared" si="214"/>
        <v>672830 - DHONNEUR CHLOE</v>
      </c>
      <c r="F13746" t="s">
        <v>43433</v>
      </c>
      <c r="G13746" t="s">
        <v>87314</v>
      </c>
      <c r="I13746" t="s">
        <v>8115</v>
      </c>
      <c r="J13746" t="s">
        <v>87313</v>
      </c>
      <c r="K13746" t="s">
        <v>208</v>
      </c>
      <c r="L13746" t="s">
        <v>87312</v>
      </c>
      <c r="N13746" t="s">
        <v>208</v>
      </c>
      <c r="O13746" t="s">
        <v>476</v>
      </c>
      <c r="P13746" t="s">
        <v>476</v>
      </c>
    </row>
    <row r="13747" spans="1:16">
      <c r="A13747" s="484" t="s">
        <v>113526</v>
      </c>
      <c r="B13747" s="485" t="s">
        <v>113525</v>
      </c>
      <c r="C13747" t="s">
        <v>113524</v>
      </c>
      <c r="D13747" t="s">
        <v>113523</v>
      </c>
      <c r="E13747" t="str">
        <f t="shared" si="214"/>
        <v>669593 - BILLION FRANCK</v>
      </c>
      <c r="F13747" t="s">
        <v>9712</v>
      </c>
      <c r="G13747" t="s">
        <v>113522</v>
      </c>
      <c r="H13747" t="s">
        <v>113521</v>
      </c>
      <c r="I13747" t="s">
        <v>6078</v>
      </c>
      <c r="J13747" t="s">
        <v>113520</v>
      </c>
      <c r="K13747" t="s">
        <v>208</v>
      </c>
      <c r="L13747" t="s">
        <v>113519</v>
      </c>
      <c r="N13747" t="s">
        <v>208</v>
      </c>
      <c r="O13747" t="s">
        <v>476</v>
      </c>
      <c r="P13747" t="s">
        <v>476</v>
      </c>
    </row>
    <row r="13748" spans="1:16">
      <c r="A13748" s="484" t="s">
        <v>30922</v>
      </c>
      <c r="C13748" t="s">
        <v>30921</v>
      </c>
      <c r="D13748" t="s">
        <v>30920</v>
      </c>
      <c r="E13748" t="str">
        <f t="shared" si="214"/>
        <v>503873 - OA CHIRPED</v>
      </c>
      <c r="G13748" t="s">
        <v>30919</v>
      </c>
      <c r="H13748" t="s">
        <v>30918</v>
      </c>
      <c r="I13748" t="s">
        <v>1799</v>
      </c>
      <c r="J13748" t="s">
        <v>30917</v>
      </c>
      <c r="K13748" t="s">
        <v>30916</v>
      </c>
      <c r="L13748" t="s">
        <v>30915</v>
      </c>
      <c r="N13748" t="s">
        <v>208</v>
      </c>
      <c r="O13748" t="s">
        <v>476</v>
      </c>
      <c r="P13748" t="s">
        <v>476</v>
      </c>
    </row>
    <row r="13749" spans="1:16">
      <c r="A13749" s="484" t="s">
        <v>32287</v>
      </c>
      <c r="B13749" s="485" t="s">
        <v>32286</v>
      </c>
      <c r="C13749" t="s">
        <v>32285</v>
      </c>
      <c r="D13749" t="s">
        <v>32284</v>
      </c>
      <c r="E13749" t="str">
        <f t="shared" si="214"/>
        <v>491949 - ODP2C</v>
      </c>
      <c r="F13749" t="s">
        <v>953</v>
      </c>
      <c r="G13749" t="s">
        <v>7270</v>
      </c>
      <c r="I13749" t="s">
        <v>626</v>
      </c>
      <c r="J13749" t="s">
        <v>32283</v>
      </c>
      <c r="K13749" t="s">
        <v>32282</v>
      </c>
      <c r="L13749" t="s">
        <v>32281</v>
      </c>
      <c r="N13749" t="s">
        <v>208</v>
      </c>
      <c r="O13749" t="s">
        <v>476</v>
      </c>
      <c r="P13749" t="s">
        <v>476</v>
      </c>
    </row>
    <row r="13750" spans="1:16">
      <c r="A13750" s="484" t="s">
        <v>96736</v>
      </c>
      <c r="B13750" s="485" t="s">
        <v>96735</v>
      </c>
      <c r="C13750" t="s">
        <v>96734</v>
      </c>
      <c r="D13750" t="s">
        <v>96733</v>
      </c>
      <c r="E13750" t="str">
        <f t="shared" si="214"/>
        <v>550036 - CHANEL LUC</v>
      </c>
      <c r="F13750" t="s">
        <v>36345</v>
      </c>
      <c r="G13750" t="s">
        <v>96732</v>
      </c>
      <c r="I13750" t="s">
        <v>96731</v>
      </c>
      <c r="K13750" t="s">
        <v>208</v>
      </c>
      <c r="L13750" t="s">
        <v>96730</v>
      </c>
      <c r="N13750" t="s">
        <v>208</v>
      </c>
      <c r="O13750" t="s">
        <v>476</v>
      </c>
      <c r="P13750" t="s">
        <v>476</v>
      </c>
    </row>
    <row r="13751" spans="1:16">
      <c r="A13751" s="484" t="s">
        <v>3276</v>
      </c>
      <c r="B13751" s="485" t="s">
        <v>3275</v>
      </c>
      <c r="C13751" t="s">
        <v>3274</v>
      </c>
      <c r="D13751" t="s">
        <v>3274</v>
      </c>
      <c r="E13751" t="str">
        <f t="shared" si="214"/>
        <v>494483 - VITRUVE DEVELOPPEMENT KISEL FORMATION</v>
      </c>
      <c r="F13751" t="s">
        <v>1710</v>
      </c>
      <c r="G13751" t="s">
        <v>3273</v>
      </c>
      <c r="H13751" t="s">
        <v>3272</v>
      </c>
      <c r="I13751" t="s">
        <v>3271</v>
      </c>
      <c r="J13751" t="s">
        <v>3270</v>
      </c>
      <c r="K13751" t="s">
        <v>208</v>
      </c>
      <c r="L13751" t="s">
        <v>3269</v>
      </c>
      <c r="N13751" t="s">
        <v>208</v>
      </c>
      <c r="O13751" t="s">
        <v>476</v>
      </c>
      <c r="P13751" t="s">
        <v>476</v>
      </c>
    </row>
    <row r="13752" spans="1:16">
      <c r="A13752" s="484" t="s">
        <v>59131</v>
      </c>
      <c r="B13752" s="485" t="s">
        <v>59130</v>
      </c>
      <c r="C13752" t="s">
        <v>59129</v>
      </c>
      <c r="D13752" t="s">
        <v>59129</v>
      </c>
      <c r="E13752" t="str">
        <f t="shared" si="214"/>
        <v>606364 - IFOD</v>
      </c>
      <c r="F13752" t="s">
        <v>13656</v>
      </c>
      <c r="G13752" t="s">
        <v>59128</v>
      </c>
      <c r="I13752" t="s">
        <v>626</v>
      </c>
      <c r="J13752" t="s">
        <v>59127</v>
      </c>
      <c r="K13752" t="s">
        <v>208</v>
      </c>
      <c r="L13752" t="s">
        <v>59126</v>
      </c>
      <c r="N13752" t="s">
        <v>208</v>
      </c>
      <c r="O13752" t="s">
        <v>476</v>
      </c>
      <c r="P13752" t="s">
        <v>476</v>
      </c>
    </row>
    <row r="13753" spans="1:16">
      <c r="A13753" s="484" t="s">
        <v>19414</v>
      </c>
      <c r="B13753" s="485" t="s">
        <v>19413</v>
      </c>
      <c r="C13753" t="s">
        <v>19412</v>
      </c>
      <c r="D13753" t="s">
        <v>19411</v>
      </c>
      <c r="E13753" t="str">
        <f t="shared" si="214"/>
        <v>483436 - SROCPLFORM</v>
      </c>
      <c r="F13753" t="s">
        <v>17989</v>
      </c>
      <c r="G13753" t="s">
        <v>19410</v>
      </c>
      <c r="I13753" t="s">
        <v>795</v>
      </c>
      <c r="J13753" t="s">
        <v>19409</v>
      </c>
      <c r="K13753" t="s">
        <v>19408</v>
      </c>
      <c r="L13753" t="s">
        <v>19407</v>
      </c>
      <c r="N13753" t="s">
        <v>208</v>
      </c>
      <c r="O13753" t="s">
        <v>476</v>
      </c>
      <c r="P13753" t="s">
        <v>476</v>
      </c>
    </row>
    <row r="13754" spans="1:16">
      <c r="A13754" s="484" t="s">
        <v>67037</v>
      </c>
      <c r="B13754" s="485" t="s">
        <v>67036</v>
      </c>
      <c r="C13754" t="s">
        <v>67035</v>
      </c>
      <c r="D13754" t="s">
        <v>67035</v>
      </c>
      <c r="E13754" t="str">
        <f t="shared" si="214"/>
        <v>475117 - GESIVI SYSTEME</v>
      </c>
      <c r="F13754" t="s">
        <v>22519</v>
      </c>
      <c r="G13754" t="s">
        <v>67034</v>
      </c>
      <c r="H13754" t="s">
        <v>67033</v>
      </c>
      <c r="I13754" t="s">
        <v>4056</v>
      </c>
      <c r="J13754" t="s">
        <v>67032</v>
      </c>
      <c r="K13754" t="s">
        <v>208</v>
      </c>
      <c r="L13754" t="s">
        <v>67031</v>
      </c>
      <c r="N13754" t="s">
        <v>208</v>
      </c>
      <c r="O13754" t="s">
        <v>476</v>
      </c>
      <c r="P13754" t="s">
        <v>476</v>
      </c>
    </row>
    <row r="13755" spans="1:16">
      <c r="A13755" s="484" t="s">
        <v>51977</v>
      </c>
      <c r="B13755" s="485" t="s">
        <v>51976</v>
      </c>
      <c r="C13755" t="s">
        <v>51975</v>
      </c>
      <c r="D13755" t="s">
        <v>51974</v>
      </c>
      <c r="E13755" t="str">
        <f t="shared" si="214"/>
        <v>481002 - IHOS</v>
      </c>
      <c r="F13755" t="s">
        <v>2097</v>
      </c>
      <c r="G13755" t="s">
        <v>51973</v>
      </c>
      <c r="H13755" t="s">
        <v>51972</v>
      </c>
      <c r="I13755" t="s">
        <v>1542</v>
      </c>
      <c r="J13755" t="s">
        <v>51971</v>
      </c>
      <c r="K13755" t="s">
        <v>208</v>
      </c>
      <c r="L13755" t="s">
        <v>51970</v>
      </c>
      <c r="N13755" t="s">
        <v>208</v>
      </c>
      <c r="O13755" t="s">
        <v>476</v>
      </c>
      <c r="P13755" t="s">
        <v>476</v>
      </c>
    </row>
    <row r="13756" spans="1:16">
      <c r="A13756" s="484" t="s">
        <v>56433</v>
      </c>
      <c r="B13756" s="485" t="s">
        <v>56432</v>
      </c>
      <c r="C13756" t="s">
        <v>56431</v>
      </c>
      <c r="D13756" t="s">
        <v>56430</v>
      </c>
      <c r="E13756" t="str">
        <f t="shared" si="214"/>
        <v>578265 - IFPAN</v>
      </c>
      <c r="F13756" t="s">
        <v>1077</v>
      </c>
      <c r="G13756" t="s">
        <v>56429</v>
      </c>
      <c r="H13756" t="s">
        <v>56428</v>
      </c>
      <c r="I13756" t="s">
        <v>17297</v>
      </c>
      <c r="J13756" t="s">
        <v>56427</v>
      </c>
      <c r="K13756" t="s">
        <v>208</v>
      </c>
      <c r="L13756" t="s">
        <v>56426</v>
      </c>
      <c r="N13756" t="s">
        <v>208</v>
      </c>
      <c r="O13756" t="s">
        <v>476</v>
      </c>
      <c r="P13756" t="s">
        <v>476</v>
      </c>
    </row>
    <row r="13757" spans="1:16">
      <c r="A13757" s="484" t="s">
        <v>69407</v>
      </c>
      <c r="B13757" s="485" t="s">
        <v>69406</v>
      </c>
      <c r="C13757" t="s">
        <v>69405</v>
      </c>
      <c r="D13757" t="s">
        <v>69405</v>
      </c>
      <c r="E13757" t="str">
        <f t="shared" si="214"/>
        <v>579890 - FORMATOME</v>
      </c>
      <c r="F13757" t="s">
        <v>44456</v>
      </c>
      <c r="G13757" t="s">
        <v>69404</v>
      </c>
      <c r="I13757" t="s">
        <v>12091</v>
      </c>
      <c r="J13757" t="s">
        <v>69403</v>
      </c>
      <c r="K13757" t="s">
        <v>208</v>
      </c>
      <c r="L13757" t="s">
        <v>69402</v>
      </c>
      <c r="N13757" t="s">
        <v>208</v>
      </c>
      <c r="O13757" t="s">
        <v>476</v>
      </c>
      <c r="P13757" t="s">
        <v>476</v>
      </c>
    </row>
    <row r="13758" spans="1:16">
      <c r="A13758" s="484" t="s">
        <v>26179</v>
      </c>
      <c r="B13758" s="485" t="s">
        <v>26178</v>
      </c>
      <c r="C13758" t="s">
        <v>26177</v>
      </c>
      <c r="D13758" t="s">
        <v>26177</v>
      </c>
      <c r="E13758" t="str">
        <f t="shared" si="214"/>
        <v>494628 - PRICE JANE</v>
      </c>
      <c r="F13758" t="s">
        <v>4429</v>
      </c>
      <c r="G13758" t="s">
        <v>26176</v>
      </c>
      <c r="H13758" t="s">
        <v>26175</v>
      </c>
      <c r="I13758" t="s">
        <v>1321</v>
      </c>
      <c r="K13758" t="s">
        <v>208</v>
      </c>
      <c r="L13758" t="s">
        <v>26174</v>
      </c>
      <c r="N13758" t="s">
        <v>208</v>
      </c>
      <c r="O13758" t="s">
        <v>476</v>
      </c>
      <c r="P13758" t="s">
        <v>476</v>
      </c>
    </row>
    <row r="13759" spans="1:16">
      <c r="A13759" s="484" t="s">
        <v>117569</v>
      </c>
      <c r="B13759" s="485" t="s">
        <v>117568</v>
      </c>
      <c r="C13759" t="s">
        <v>117567</v>
      </c>
      <c r="D13759" t="s">
        <v>117567</v>
      </c>
      <c r="E13759" t="str">
        <f t="shared" si="214"/>
        <v>613526 - ATHLETIC</v>
      </c>
      <c r="F13759" t="s">
        <v>1116</v>
      </c>
      <c r="G13759" t="s">
        <v>117566</v>
      </c>
      <c r="I13759" t="s">
        <v>802</v>
      </c>
      <c r="J13759" t="s">
        <v>117565</v>
      </c>
      <c r="K13759" t="s">
        <v>117564</v>
      </c>
      <c r="L13759" t="s">
        <v>117563</v>
      </c>
      <c r="N13759" t="s">
        <v>208</v>
      </c>
      <c r="O13759" t="s">
        <v>476</v>
      </c>
      <c r="P13759" t="s">
        <v>476</v>
      </c>
    </row>
    <row r="13760" spans="1:16">
      <c r="A13760" s="484" t="s">
        <v>30125</v>
      </c>
      <c r="B13760" s="485" t="s">
        <v>30124</v>
      </c>
      <c r="C13760" t="s">
        <v>30123</v>
      </c>
      <c r="D13760" t="s">
        <v>30123</v>
      </c>
      <c r="E13760" t="str">
        <f t="shared" si="214"/>
        <v>647354 - OXEO</v>
      </c>
      <c r="F13760" t="s">
        <v>18026</v>
      </c>
      <c r="G13760" t="s">
        <v>30122</v>
      </c>
      <c r="I13760" t="s">
        <v>30121</v>
      </c>
      <c r="J13760" t="s">
        <v>30120</v>
      </c>
      <c r="K13760" t="s">
        <v>208</v>
      </c>
      <c r="L13760" t="s">
        <v>30119</v>
      </c>
      <c r="N13760" t="s">
        <v>208</v>
      </c>
      <c r="O13760" t="s">
        <v>476</v>
      </c>
      <c r="P13760" t="s">
        <v>476</v>
      </c>
    </row>
    <row r="13761" spans="1:16">
      <c r="A13761" s="484" t="s">
        <v>68202</v>
      </c>
      <c r="B13761" s="485" t="s">
        <v>68201</v>
      </c>
      <c r="C13761" t="s">
        <v>68200</v>
      </c>
      <c r="D13761" t="s">
        <v>68199</v>
      </c>
      <c r="E13761" t="str">
        <f t="shared" si="214"/>
        <v>685720 - FRH CONSEIL</v>
      </c>
      <c r="F13761" t="s">
        <v>2416</v>
      </c>
      <c r="G13761" t="s">
        <v>68198</v>
      </c>
      <c r="I13761" t="s">
        <v>4451</v>
      </c>
      <c r="J13761" t="s">
        <v>68197</v>
      </c>
      <c r="K13761" t="s">
        <v>208</v>
      </c>
      <c r="L13761" t="s">
        <v>68196</v>
      </c>
      <c r="N13761" t="s">
        <v>208</v>
      </c>
      <c r="O13761" t="s">
        <v>476</v>
      </c>
      <c r="P13761" t="s">
        <v>476</v>
      </c>
    </row>
    <row r="13762" spans="1:16">
      <c r="A13762" s="484" t="s">
        <v>69380</v>
      </c>
      <c r="B13762" s="485" t="s">
        <v>69379</v>
      </c>
      <c r="C13762" t="s">
        <v>69378</v>
      </c>
      <c r="D13762" t="s">
        <v>69377</v>
      </c>
      <c r="E13762" t="str">
        <f t="shared" ref="E13762:E13825" si="215">_xlfn.CONCAT(L13762," - ",D13762)</f>
        <v>584344 - FORMAT SUD MARSEILLE</v>
      </c>
      <c r="F13762" t="s">
        <v>24875</v>
      </c>
      <c r="G13762" t="s">
        <v>69376</v>
      </c>
      <c r="H13762" t="s">
        <v>69375</v>
      </c>
      <c r="I13762" t="s">
        <v>4528</v>
      </c>
      <c r="J13762" t="s">
        <v>69374</v>
      </c>
      <c r="K13762" t="s">
        <v>208</v>
      </c>
      <c r="L13762" t="s">
        <v>69373</v>
      </c>
      <c r="N13762" t="s">
        <v>208</v>
      </c>
      <c r="O13762" t="s">
        <v>476</v>
      </c>
      <c r="P13762" t="s">
        <v>476</v>
      </c>
    </row>
    <row r="13763" spans="1:16">
      <c r="A13763" s="484" t="s">
        <v>19692</v>
      </c>
      <c r="B13763" s="485" t="s">
        <v>19691</v>
      </c>
      <c r="C13763" t="s">
        <v>19690</v>
      </c>
      <c r="D13763" t="s">
        <v>19690</v>
      </c>
      <c r="E13763" t="str">
        <f t="shared" si="215"/>
        <v>528080 - SAS THIRION DYSTINGO</v>
      </c>
      <c r="F13763" t="s">
        <v>19689</v>
      </c>
      <c r="G13763" t="s">
        <v>19688</v>
      </c>
      <c r="I13763" t="s">
        <v>19687</v>
      </c>
      <c r="J13763" t="s">
        <v>19686</v>
      </c>
      <c r="K13763" t="s">
        <v>19685</v>
      </c>
      <c r="L13763" t="s">
        <v>19684</v>
      </c>
      <c r="N13763" t="s">
        <v>208</v>
      </c>
      <c r="O13763" t="s">
        <v>476</v>
      </c>
      <c r="P13763" t="s">
        <v>476</v>
      </c>
    </row>
    <row r="13764" spans="1:16">
      <c r="A13764" s="484" t="s">
        <v>35672</v>
      </c>
      <c r="B13764" s="485" t="s">
        <v>35671</v>
      </c>
      <c r="C13764" t="s">
        <v>35670</v>
      </c>
      <c r="D13764" t="s">
        <v>35670</v>
      </c>
      <c r="E13764" t="str">
        <f t="shared" si="215"/>
        <v>622229 - MLC SYNERGIE</v>
      </c>
      <c r="F13764" t="s">
        <v>21076</v>
      </c>
      <c r="G13764" t="s">
        <v>35669</v>
      </c>
      <c r="I13764" t="s">
        <v>20187</v>
      </c>
      <c r="J13764" t="s">
        <v>35668</v>
      </c>
      <c r="K13764" t="s">
        <v>208</v>
      </c>
      <c r="L13764" t="s">
        <v>35667</v>
      </c>
      <c r="N13764" t="s">
        <v>208</v>
      </c>
      <c r="O13764" t="s">
        <v>476</v>
      </c>
      <c r="P13764" t="s">
        <v>476</v>
      </c>
    </row>
    <row r="13765" spans="1:16">
      <c r="A13765" s="484" t="s">
        <v>37293</v>
      </c>
      <c r="B13765" s="485" t="s">
        <v>37292</v>
      </c>
      <c r="C13765" t="s">
        <v>37291</v>
      </c>
      <c r="D13765" t="s">
        <v>37291</v>
      </c>
      <c r="E13765" t="str">
        <f t="shared" si="215"/>
        <v>578691 - MEDICA LEARNING</v>
      </c>
      <c r="F13765" t="s">
        <v>37290</v>
      </c>
      <c r="G13765" t="s">
        <v>29429</v>
      </c>
      <c r="I13765" t="s">
        <v>1271</v>
      </c>
      <c r="K13765" t="s">
        <v>208</v>
      </c>
      <c r="L13765" t="s">
        <v>37289</v>
      </c>
      <c r="N13765" t="s">
        <v>208</v>
      </c>
      <c r="O13765" t="s">
        <v>476</v>
      </c>
      <c r="P13765" t="s">
        <v>476</v>
      </c>
    </row>
    <row r="13766" spans="1:16">
      <c r="A13766" s="484" t="s">
        <v>128222</v>
      </c>
      <c r="B13766" s="485" t="s">
        <v>128221</v>
      </c>
      <c r="C13766" t="s">
        <v>128220</v>
      </c>
      <c r="D13766" t="s">
        <v>128219</v>
      </c>
      <c r="E13766" t="str">
        <f t="shared" si="215"/>
        <v>542374 - ANIMATION 94 SAS</v>
      </c>
      <c r="F13766" t="s">
        <v>17920</v>
      </c>
      <c r="G13766" t="s">
        <v>128218</v>
      </c>
      <c r="I13766" t="s">
        <v>58904</v>
      </c>
      <c r="J13766" t="s">
        <v>128217</v>
      </c>
      <c r="K13766" t="s">
        <v>208</v>
      </c>
      <c r="L13766" t="s">
        <v>128216</v>
      </c>
      <c r="N13766" t="s">
        <v>208</v>
      </c>
      <c r="O13766" t="s">
        <v>476</v>
      </c>
      <c r="P13766" t="s">
        <v>476</v>
      </c>
    </row>
    <row r="13767" spans="1:16">
      <c r="A13767" s="484" t="s">
        <v>2348</v>
      </c>
      <c r="B13767" s="485" t="s">
        <v>2347</v>
      </c>
      <c r="C13767" t="s">
        <v>2346</v>
      </c>
      <c r="D13767" t="s">
        <v>2346</v>
      </c>
      <c r="E13767" t="str">
        <f t="shared" si="215"/>
        <v>646258 - WILLEMAERS THIERRY</v>
      </c>
      <c r="F13767" t="s">
        <v>2345</v>
      </c>
      <c r="G13767" t="s">
        <v>2344</v>
      </c>
      <c r="I13767" t="s">
        <v>2343</v>
      </c>
      <c r="J13767" t="s">
        <v>2342</v>
      </c>
      <c r="K13767" t="s">
        <v>208</v>
      </c>
      <c r="L13767" t="s">
        <v>2341</v>
      </c>
      <c r="N13767" t="s">
        <v>208</v>
      </c>
      <c r="O13767" t="s">
        <v>476</v>
      </c>
      <c r="P13767" t="s">
        <v>476</v>
      </c>
    </row>
    <row r="13768" spans="1:16">
      <c r="A13768" s="484" t="s">
        <v>19350</v>
      </c>
      <c r="B13768" s="485" t="s">
        <v>19349</v>
      </c>
      <c r="C13768" t="s">
        <v>19348</v>
      </c>
      <c r="D13768" t="s">
        <v>19347</v>
      </c>
      <c r="E13768" t="str">
        <f t="shared" si="215"/>
        <v>532459 - SROA FORM</v>
      </c>
      <c r="F13768" t="s">
        <v>10822</v>
      </c>
      <c r="G13768" t="s">
        <v>19346</v>
      </c>
      <c r="I13768" t="s">
        <v>19345</v>
      </c>
      <c r="J13768" t="s">
        <v>19344</v>
      </c>
      <c r="K13768" t="s">
        <v>19343</v>
      </c>
      <c r="L13768" t="s">
        <v>19342</v>
      </c>
      <c r="N13768" t="s">
        <v>208</v>
      </c>
      <c r="O13768" t="s">
        <v>476</v>
      </c>
      <c r="P13768" t="s">
        <v>476</v>
      </c>
    </row>
    <row r="13769" spans="1:16">
      <c r="A13769" s="484" t="s">
        <v>111630</v>
      </c>
      <c r="B13769" s="485" t="s">
        <v>111629</v>
      </c>
      <c r="C13769" t="s">
        <v>111628</v>
      </c>
      <c r="D13769" t="s">
        <v>111627</v>
      </c>
      <c r="E13769" t="str">
        <f t="shared" si="215"/>
        <v>629261 - BUREL INDIA</v>
      </c>
      <c r="F13769" t="s">
        <v>6636</v>
      </c>
      <c r="G13769" t="s">
        <v>111626</v>
      </c>
      <c r="H13769" t="s">
        <v>111625</v>
      </c>
      <c r="I13769" t="s">
        <v>25853</v>
      </c>
      <c r="K13769" t="s">
        <v>208</v>
      </c>
      <c r="L13769" t="s">
        <v>111624</v>
      </c>
      <c r="N13769" t="s">
        <v>208</v>
      </c>
      <c r="O13769" t="s">
        <v>476</v>
      </c>
      <c r="P13769" t="s">
        <v>476</v>
      </c>
    </row>
    <row r="13770" spans="1:16">
      <c r="A13770" s="484" t="s">
        <v>20386</v>
      </c>
      <c r="B13770" s="485" t="s">
        <v>20385</v>
      </c>
      <c r="C13770" t="s">
        <v>20384</v>
      </c>
      <c r="D13770" t="s">
        <v>20384</v>
      </c>
      <c r="E13770" t="str">
        <f t="shared" si="215"/>
        <v>571179 - SANTE FORMAPRO</v>
      </c>
      <c r="F13770" t="s">
        <v>15981</v>
      </c>
      <c r="G13770" t="s">
        <v>20383</v>
      </c>
      <c r="H13770" t="s">
        <v>20382</v>
      </c>
      <c r="I13770" t="s">
        <v>20381</v>
      </c>
      <c r="J13770" t="s">
        <v>20380</v>
      </c>
      <c r="K13770" t="s">
        <v>20379</v>
      </c>
      <c r="L13770" t="s">
        <v>20378</v>
      </c>
      <c r="N13770" t="s">
        <v>208</v>
      </c>
      <c r="O13770" t="s">
        <v>476</v>
      </c>
      <c r="P13770" t="s">
        <v>476</v>
      </c>
    </row>
    <row r="13771" spans="1:16">
      <c r="A13771" s="484" t="s">
        <v>43094</v>
      </c>
      <c r="B13771" s="485" t="s">
        <v>43093</v>
      </c>
      <c r="C13771" t="s">
        <v>43092</v>
      </c>
      <c r="D13771" t="s">
        <v>43092</v>
      </c>
      <c r="E13771" t="str">
        <f t="shared" si="215"/>
        <v>608841 - LEVY ELISABETH</v>
      </c>
      <c r="F13771" t="s">
        <v>1808</v>
      </c>
      <c r="G13771" t="s">
        <v>43091</v>
      </c>
      <c r="I13771" t="s">
        <v>626</v>
      </c>
      <c r="J13771" t="s">
        <v>43090</v>
      </c>
      <c r="K13771" t="s">
        <v>208</v>
      </c>
      <c r="L13771" t="s">
        <v>43089</v>
      </c>
      <c r="N13771" t="s">
        <v>208</v>
      </c>
      <c r="O13771" t="s">
        <v>476</v>
      </c>
      <c r="P13771" t="s">
        <v>476</v>
      </c>
    </row>
    <row r="13772" spans="1:16">
      <c r="A13772" s="484" t="s">
        <v>3549</v>
      </c>
      <c r="B13772" s="485" t="s">
        <v>3548</v>
      </c>
      <c r="C13772" t="s">
        <v>3547</v>
      </c>
      <c r="D13772" t="s">
        <v>3547</v>
      </c>
      <c r="E13772" t="str">
        <f t="shared" si="215"/>
        <v>595287 - VINOTELO</v>
      </c>
      <c r="F13772" t="s">
        <v>3546</v>
      </c>
      <c r="G13772" t="s">
        <v>3545</v>
      </c>
      <c r="I13772" t="s">
        <v>626</v>
      </c>
      <c r="J13772" t="s">
        <v>3544</v>
      </c>
      <c r="K13772" t="s">
        <v>208</v>
      </c>
      <c r="L13772" t="s">
        <v>3543</v>
      </c>
      <c r="N13772" t="s">
        <v>208</v>
      </c>
      <c r="O13772" t="s">
        <v>476</v>
      </c>
      <c r="P13772" t="s">
        <v>476</v>
      </c>
    </row>
    <row r="13773" spans="1:16">
      <c r="A13773" s="484" t="s">
        <v>32233</v>
      </c>
      <c r="B13773" s="485" t="s">
        <v>32232</v>
      </c>
      <c r="C13773" t="s">
        <v>32231</v>
      </c>
      <c r="D13773" t="s">
        <v>32230</v>
      </c>
      <c r="E13773" t="str">
        <f t="shared" si="215"/>
        <v>500446 - ODPCGO</v>
      </c>
      <c r="F13773" t="s">
        <v>1235</v>
      </c>
      <c r="G13773" t="s">
        <v>32229</v>
      </c>
      <c r="I13773" t="s">
        <v>579</v>
      </c>
      <c r="J13773" t="s">
        <v>32228</v>
      </c>
      <c r="K13773" t="s">
        <v>32227</v>
      </c>
      <c r="L13773" t="s">
        <v>32226</v>
      </c>
      <c r="N13773" t="s">
        <v>208</v>
      </c>
      <c r="O13773" t="s">
        <v>476</v>
      </c>
      <c r="P13773" t="s">
        <v>476</v>
      </c>
    </row>
    <row r="13774" spans="1:16">
      <c r="A13774" s="484" t="s">
        <v>33379</v>
      </c>
      <c r="B13774" s="485" t="s">
        <v>33378</v>
      </c>
      <c r="C13774" t="s">
        <v>33377</v>
      </c>
      <c r="D13774" t="s">
        <v>33377</v>
      </c>
      <c r="E13774" t="str">
        <f t="shared" si="215"/>
        <v>624883 - NICOLAZZO ISABELLE</v>
      </c>
      <c r="F13774" t="s">
        <v>2637</v>
      </c>
      <c r="G13774" t="s">
        <v>33376</v>
      </c>
      <c r="I13774" t="s">
        <v>33375</v>
      </c>
      <c r="J13774" t="s">
        <v>33374</v>
      </c>
      <c r="K13774" t="s">
        <v>208</v>
      </c>
      <c r="L13774" t="s">
        <v>33373</v>
      </c>
      <c r="N13774" t="s">
        <v>208</v>
      </c>
      <c r="O13774" t="s">
        <v>476</v>
      </c>
      <c r="P13774" t="s">
        <v>476</v>
      </c>
    </row>
    <row r="13775" spans="1:16">
      <c r="A13775" s="484" t="s">
        <v>55513</v>
      </c>
      <c r="B13775" s="485" t="s">
        <v>55512</v>
      </c>
      <c r="C13775" t="s">
        <v>55511</v>
      </c>
      <c r="D13775" t="s">
        <v>55510</v>
      </c>
      <c r="E13775" t="str">
        <f t="shared" si="215"/>
        <v>489050 - IPPP</v>
      </c>
      <c r="F13775" t="s">
        <v>12594</v>
      </c>
      <c r="G13775" t="s">
        <v>55509</v>
      </c>
      <c r="I13775" t="s">
        <v>1207</v>
      </c>
      <c r="J13775" t="s">
        <v>55508</v>
      </c>
      <c r="K13775" t="s">
        <v>55507</v>
      </c>
      <c r="L13775" t="s">
        <v>55506</v>
      </c>
      <c r="N13775" t="s">
        <v>208</v>
      </c>
      <c r="O13775" t="s">
        <v>476</v>
      </c>
      <c r="P13775" t="s">
        <v>476</v>
      </c>
    </row>
    <row r="13776" spans="1:16">
      <c r="A13776" s="484" t="s">
        <v>60314</v>
      </c>
      <c r="B13776" s="485" t="s">
        <v>60313</v>
      </c>
      <c r="C13776" t="s">
        <v>60312</v>
      </c>
      <c r="D13776" t="s">
        <v>60312</v>
      </c>
      <c r="E13776" t="str">
        <f t="shared" si="215"/>
        <v>582372 - HUGOL DANIEL</v>
      </c>
      <c r="F13776" t="s">
        <v>3026</v>
      </c>
      <c r="G13776" t="s">
        <v>60311</v>
      </c>
      <c r="H13776" t="s">
        <v>60310</v>
      </c>
      <c r="I13776" t="s">
        <v>22023</v>
      </c>
      <c r="K13776" t="s">
        <v>208</v>
      </c>
      <c r="L13776" t="s">
        <v>60309</v>
      </c>
      <c r="N13776" t="s">
        <v>208</v>
      </c>
      <c r="O13776" t="s">
        <v>476</v>
      </c>
      <c r="P13776" t="s">
        <v>476</v>
      </c>
    </row>
    <row r="13777" spans="1:16">
      <c r="A13777" s="484" t="s">
        <v>82245</v>
      </c>
      <c r="B13777" s="485" t="s">
        <v>82244</v>
      </c>
      <c r="C13777" t="s">
        <v>82243</v>
      </c>
      <c r="D13777" t="s">
        <v>82243</v>
      </c>
      <c r="E13777" t="str">
        <f t="shared" si="215"/>
        <v>684375 - EFAPS</v>
      </c>
      <c r="F13777" t="s">
        <v>1037</v>
      </c>
      <c r="G13777" t="s">
        <v>82242</v>
      </c>
      <c r="I13777" t="s">
        <v>626</v>
      </c>
      <c r="K13777" t="s">
        <v>208</v>
      </c>
      <c r="L13777" t="s">
        <v>82241</v>
      </c>
      <c r="N13777" t="s">
        <v>208</v>
      </c>
      <c r="O13777" t="s">
        <v>476</v>
      </c>
      <c r="P13777" t="s">
        <v>476</v>
      </c>
    </row>
    <row r="13778" spans="1:16">
      <c r="A13778" s="484" t="s">
        <v>15884</v>
      </c>
      <c r="B13778" s="485" t="s">
        <v>15883</v>
      </c>
      <c r="C13778" t="s">
        <v>15882</v>
      </c>
      <c r="D13778" t="s">
        <v>15881</v>
      </c>
      <c r="E13778" t="str">
        <f t="shared" si="215"/>
        <v>469890 - SNLF</v>
      </c>
      <c r="F13778" t="s">
        <v>9720</v>
      </c>
      <c r="G13778" t="s">
        <v>6160</v>
      </c>
      <c r="H13778" t="s">
        <v>15880</v>
      </c>
      <c r="I13778" t="s">
        <v>749</v>
      </c>
      <c r="J13778" t="s">
        <v>15879</v>
      </c>
      <c r="K13778" t="s">
        <v>208</v>
      </c>
      <c r="L13778" t="s">
        <v>15878</v>
      </c>
      <c r="N13778" t="s">
        <v>208</v>
      </c>
      <c r="O13778" t="s">
        <v>476</v>
      </c>
      <c r="P13778" t="s">
        <v>476</v>
      </c>
    </row>
    <row r="13779" spans="1:16">
      <c r="A13779" s="484" t="s">
        <v>54092</v>
      </c>
      <c r="B13779" s="485" t="s">
        <v>54091</v>
      </c>
      <c r="C13779" t="s">
        <v>54090</v>
      </c>
      <c r="D13779" t="s">
        <v>54089</v>
      </c>
      <c r="E13779" t="str">
        <f t="shared" si="215"/>
        <v>481798 - INSTITUT KALLIOPE - ISEK</v>
      </c>
      <c r="F13779" t="s">
        <v>12594</v>
      </c>
      <c r="G13779" t="s">
        <v>54088</v>
      </c>
      <c r="I13779" t="s">
        <v>36367</v>
      </c>
      <c r="J13779" t="s">
        <v>54087</v>
      </c>
      <c r="K13779" t="s">
        <v>208</v>
      </c>
      <c r="L13779" t="s">
        <v>54086</v>
      </c>
      <c r="N13779" t="s">
        <v>208</v>
      </c>
      <c r="O13779" t="s">
        <v>476</v>
      </c>
      <c r="P13779" t="s">
        <v>476</v>
      </c>
    </row>
    <row r="13780" spans="1:16">
      <c r="A13780" s="484" t="s">
        <v>53899</v>
      </c>
      <c r="B13780" s="485" t="s">
        <v>53898</v>
      </c>
      <c r="C13780" t="s">
        <v>53897</v>
      </c>
      <c r="D13780" t="s">
        <v>53897</v>
      </c>
      <c r="E13780" t="str">
        <f t="shared" si="215"/>
        <v>530372 - INSTITUT MIDI-LANGUES</v>
      </c>
      <c r="F13780" t="s">
        <v>1513</v>
      </c>
      <c r="G13780" t="s">
        <v>53896</v>
      </c>
      <c r="I13780" t="s">
        <v>1906</v>
      </c>
      <c r="J13780" t="s">
        <v>53895</v>
      </c>
      <c r="K13780" t="s">
        <v>208</v>
      </c>
      <c r="L13780" t="s">
        <v>53894</v>
      </c>
      <c r="N13780" t="s">
        <v>208</v>
      </c>
      <c r="O13780" t="s">
        <v>476</v>
      </c>
      <c r="P13780" t="s">
        <v>476</v>
      </c>
    </row>
    <row r="13781" spans="1:16">
      <c r="A13781" s="484" t="s">
        <v>35606</v>
      </c>
      <c r="B13781" s="485" t="s">
        <v>35605</v>
      </c>
      <c r="C13781" t="s">
        <v>35604</v>
      </c>
      <c r="D13781" t="s">
        <v>35604</v>
      </c>
      <c r="E13781" t="str">
        <f t="shared" si="215"/>
        <v>611761 - MOENNER NERAUD ELISABETH</v>
      </c>
      <c r="F13781" t="s">
        <v>1857</v>
      </c>
      <c r="G13781" t="s">
        <v>35603</v>
      </c>
      <c r="I13781" t="s">
        <v>35602</v>
      </c>
      <c r="K13781" t="s">
        <v>208</v>
      </c>
      <c r="L13781" t="s">
        <v>35601</v>
      </c>
      <c r="N13781" t="s">
        <v>208</v>
      </c>
      <c r="O13781" t="s">
        <v>476</v>
      </c>
      <c r="P13781" t="s">
        <v>476</v>
      </c>
    </row>
    <row r="13782" spans="1:16">
      <c r="A13782" s="484" t="s">
        <v>73757</v>
      </c>
      <c r="B13782" s="485" t="s">
        <v>73756</v>
      </c>
      <c r="C13782" t="s">
        <v>73755</v>
      </c>
      <c r="D13782" t="s">
        <v>73754</v>
      </c>
      <c r="E13782" t="str">
        <f t="shared" si="215"/>
        <v>536180 - FERRSPP</v>
      </c>
      <c r="F13782" t="s">
        <v>5505</v>
      </c>
      <c r="G13782" t="s">
        <v>22840</v>
      </c>
      <c r="I13782" t="s">
        <v>3346</v>
      </c>
      <c r="J13782" t="s">
        <v>73753</v>
      </c>
      <c r="K13782" t="s">
        <v>208</v>
      </c>
      <c r="L13782" t="s">
        <v>73752</v>
      </c>
      <c r="N13782" t="s">
        <v>208</v>
      </c>
      <c r="O13782" t="s">
        <v>476</v>
      </c>
      <c r="P13782" t="s">
        <v>476</v>
      </c>
    </row>
    <row r="13783" spans="1:16">
      <c r="A13783" s="484" t="s">
        <v>112639</v>
      </c>
      <c r="B13783" s="485" t="s">
        <v>112638</v>
      </c>
      <c r="C13783" t="s">
        <v>112637</v>
      </c>
      <c r="D13783" t="s">
        <v>112636</v>
      </c>
      <c r="E13783" t="str">
        <f t="shared" si="215"/>
        <v>557560 - BOUARD DELPHINE MARIE</v>
      </c>
      <c r="F13783" t="s">
        <v>1077</v>
      </c>
      <c r="G13783" t="s">
        <v>112635</v>
      </c>
      <c r="I13783" t="s">
        <v>18120</v>
      </c>
      <c r="K13783" t="s">
        <v>208</v>
      </c>
      <c r="L13783" t="s">
        <v>112634</v>
      </c>
      <c r="N13783" t="s">
        <v>208</v>
      </c>
      <c r="O13783" t="s">
        <v>476</v>
      </c>
      <c r="P13783" t="s">
        <v>476</v>
      </c>
    </row>
    <row r="13784" spans="1:16">
      <c r="A13784" s="484" t="s">
        <v>11827</v>
      </c>
      <c r="B13784" s="485" t="s">
        <v>11826</v>
      </c>
      <c r="C13784" t="s">
        <v>11825</v>
      </c>
      <c r="D13784" t="s">
        <v>11824</v>
      </c>
      <c r="E13784" t="str">
        <f t="shared" si="215"/>
        <v>269165 - SODI</v>
      </c>
      <c r="F13784" t="s">
        <v>2572</v>
      </c>
      <c r="G13784" t="s">
        <v>11823</v>
      </c>
      <c r="I13784" t="s">
        <v>836</v>
      </c>
      <c r="K13784" t="s">
        <v>208</v>
      </c>
      <c r="L13784" t="s">
        <v>11822</v>
      </c>
      <c r="N13784" t="s">
        <v>208</v>
      </c>
      <c r="O13784" t="s">
        <v>476</v>
      </c>
      <c r="P13784" t="s">
        <v>476</v>
      </c>
    </row>
    <row r="13785" spans="1:16">
      <c r="A13785" s="484" t="s">
        <v>127875</v>
      </c>
      <c r="B13785" s="485" t="s">
        <v>127874</v>
      </c>
      <c r="C13785" t="s">
        <v>127873</v>
      </c>
      <c r="D13785" t="s">
        <v>127873</v>
      </c>
      <c r="E13785" t="str">
        <f t="shared" si="215"/>
        <v>622205 - AOUSTIN ISABELLE</v>
      </c>
      <c r="F13785" t="s">
        <v>23711</v>
      </c>
      <c r="G13785" t="s">
        <v>127872</v>
      </c>
      <c r="I13785" t="s">
        <v>626</v>
      </c>
      <c r="J13785" t="s">
        <v>127871</v>
      </c>
      <c r="K13785" t="s">
        <v>208</v>
      </c>
      <c r="L13785" t="s">
        <v>127870</v>
      </c>
      <c r="N13785" t="s">
        <v>208</v>
      </c>
      <c r="O13785" t="s">
        <v>476</v>
      </c>
      <c r="P13785" t="s">
        <v>476</v>
      </c>
    </row>
    <row r="13786" spans="1:16">
      <c r="A13786" s="484" t="s">
        <v>28206</v>
      </c>
      <c r="B13786" s="485" t="s">
        <v>28205</v>
      </c>
      <c r="C13786" t="s">
        <v>28204</v>
      </c>
      <c r="D13786" t="s">
        <v>28204</v>
      </c>
      <c r="E13786" t="str">
        <f t="shared" si="215"/>
        <v>549599 - PHILIPPE DUFOUR ARMELLE</v>
      </c>
      <c r="F13786" t="s">
        <v>1568</v>
      </c>
      <c r="G13786" t="s">
        <v>28203</v>
      </c>
      <c r="I13786" t="s">
        <v>28202</v>
      </c>
      <c r="J13786" t="s">
        <v>28201</v>
      </c>
      <c r="K13786" t="s">
        <v>208</v>
      </c>
      <c r="L13786" t="s">
        <v>28200</v>
      </c>
      <c r="N13786" t="s">
        <v>208</v>
      </c>
      <c r="O13786" t="s">
        <v>476</v>
      </c>
      <c r="P13786" t="s">
        <v>476</v>
      </c>
    </row>
    <row r="13787" spans="1:16">
      <c r="A13787" s="484" t="s">
        <v>42028</v>
      </c>
      <c r="B13787" s="485" t="s">
        <v>42027</v>
      </c>
      <c r="C13787" t="s">
        <v>42026</v>
      </c>
      <c r="D13787" t="s">
        <v>42025</v>
      </c>
      <c r="E13787" t="str">
        <f t="shared" si="215"/>
        <v>577686 - LOGINOV FORMATION HENIN BEAUMONT</v>
      </c>
      <c r="F13787" t="s">
        <v>1077</v>
      </c>
      <c r="G13787" t="s">
        <v>42024</v>
      </c>
      <c r="H13787" t="s">
        <v>42023</v>
      </c>
      <c r="I13787" t="s">
        <v>42022</v>
      </c>
      <c r="J13787" t="s">
        <v>42021</v>
      </c>
      <c r="K13787" t="s">
        <v>208</v>
      </c>
      <c r="L13787" t="s">
        <v>42020</v>
      </c>
      <c r="N13787" t="s">
        <v>208</v>
      </c>
      <c r="O13787" t="s">
        <v>476</v>
      </c>
      <c r="P13787" t="s">
        <v>476</v>
      </c>
    </row>
    <row r="13788" spans="1:16">
      <c r="A13788" s="484" t="s">
        <v>98336</v>
      </c>
      <c r="B13788" s="485" t="s">
        <v>98335</v>
      </c>
      <c r="C13788" t="s">
        <v>98334</v>
      </c>
      <c r="D13788" t="s">
        <v>98334</v>
      </c>
      <c r="E13788" t="str">
        <f t="shared" si="215"/>
        <v>471677 - CFI ATLANTIQUE</v>
      </c>
      <c r="F13788" t="s">
        <v>7062</v>
      </c>
      <c r="G13788" t="s">
        <v>98333</v>
      </c>
      <c r="I13788" t="s">
        <v>888</v>
      </c>
      <c r="J13788" t="s">
        <v>98332</v>
      </c>
      <c r="K13788" t="s">
        <v>208</v>
      </c>
      <c r="L13788" t="s">
        <v>98331</v>
      </c>
      <c r="N13788" t="s">
        <v>208</v>
      </c>
      <c r="O13788" t="s">
        <v>476</v>
      </c>
      <c r="P13788" t="s">
        <v>476</v>
      </c>
    </row>
    <row r="13789" spans="1:16">
      <c r="A13789" s="484" t="s">
        <v>131225</v>
      </c>
      <c r="B13789" s="485" t="s">
        <v>131224</v>
      </c>
      <c r="C13789" t="s">
        <v>131223</v>
      </c>
      <c r="D13789" t="s">
        <v>131223</v>
      </c>
      <c r="E13789" t="str">
        <f t="shared" si="215"/>
        <v>656781 - AIR CONSULTING SERVICES</v>
      </c>
      <c r="F13789" t="s">
        <v>3923</v>
      </c>
      <c r="G13789" t="s">
        <v>131222</v>
      </c>
      <c r="I13789" t="s">
        <v>8555</v>
      </c>
      <c r="K13789" t="s">
        <v>208</v>
      </c>
      <c r="L13789" t="s">
        <v>131221</v>
      </c>
      <c r="N13789" t="s">
        <v>208</v>
      </c>
      <c r="O13789" t="s">
        <v>476</v>
      </c>
      <c r="P13789" t="s">
        <v>476</v>
      </c>
    </row>
    <row r="13790" spans="1:16">
      <c r="A13790" s="484" t="s">
        <v>11285</v>
      </c>
      <c r="B13790" s="485" t="s">
        <v>11284</v>
      </c>
      <c r="C13790" t="s">
        <v>11283</v>
      </c>
      <c r="D13790" t="s">
        <v>11282</v>
      </c>
      <c r="E13790" t="str">
        <f t="shared" si="215"/>
        <v>520342 - TALIS DORDOGNE BERGERAC</v>
      </c>
      <c r="F13790" t="s">
        <v>4174</v>
      </c>
      <c r="G13790" t="s">
        <v>11281</v>
      </c>
      <c r="I13790" t="s">
        <v>829</v>
      </c>
      <c r="J13790" t="s">
        <v>11280</v>
      </c>
      <c r="K13790" t="s">
        <v>208</v>
      </c>
      <c r="L13790" t="s">
        <v>11279</v>
      </c>
      <c r="N13790" t="s">
        <v>207</v>
      </c>
      <c r="O13790" t="s">
        <v>476</v>
      </c>
      <c r="P13790" t="s">
        <v>476</v>
      </c>
    </row>
    <row r="13791" spans="1:16">
      <c r="A13791" s="484" t="s">
        <v>79060</v>
      </c>
      <c r="B13791" s="485" t="s">
        <v>11284</v>
      </c>
      <c r="C13791" t="s">
        <v>79059</v>
      </c>
      <c r="D13791" t="s">
        <v>79058</v>
      </c>
      <c r="E13791" t="str">
        <f t="shared" si="215"/>
        <v>527634 - EPSECO MIX PERIGUEUX</v>
      </c>
      <c r="F13791" t="s">
        <v>39197</v>
      </c>
      <c r="G13791" t="s">
        <v>79057</v>
      </c>
      <c r="I13791" t="s">
        <v>6135</v>
      </c>
      <c r="K13791" t="s">
        <v>208</v>
      </c>
      <c r="L13791" t="s">
        <v>79056</v>
      </c>
      <c r="N13791" t="s">
        <v>207</v>
      </c>
      <c r="O13791" t="s">
        <v>476</v>
      </c>
      <c r="P13791" t="s">
        <v>476</v>
      </c>
    </row>
    <row r="13792" spans="1:16">
      <c r="A13792" s="484" t="s">
        <v>11620</v>
      </c>
      <c r="B13792" s="485" t="s">
        <v>11619</v>
      </c>
      <c r="C13792" t="s">
        <v>11618</v>
      </c>
      <c r="D13792" t="s">
        <v>11618</v>
      </c>
      <c r="E13792" t="str">
        <f t="shared" si="215"/>
        <v>679630 - SYNOEME</v>
      </c>
      <c r="F13792" t="s">
        <v>2219</v>
      </c>
      <c r="G13792" t="s">
        <v>11617</v>
      </c>
      <c r="I13792" t="s">
        <v>7815</v>
      </c>
      <c r="J13792" t="s">
        <v>11616</v>
      </c>
      <c r="K13792" t="s">
        <v>208</v>
      </c>
      <c r="L13792" t="s">
        <v>11615</v>
      </c>
      <c r="N13792" t="s">
        <v>208</v>
      </c>
      <c r="O13792" t="s">
        <v>476</v>
      </c>
      <c r="P13792" t="s">
        <v>476</v>
      </c>
    </row>
    <row r="13793" spans="1:16">
      <c r="A13793" s="484" t="s">
        <v>52470</v>
      </c>
      <c r="B13793" s="485" t="s">
        <v>52469</v>
      </c>
      <c r="C13793" t="s">
        <v>52468</v>
      </c>
      <c r="D13793" t="s">
        <v>52467</v>
      </c>
      <c r="E13793" t="str">
        <f t="shared" si="215"/>
        <v>604185 - ISPA</v>
      </c>
      <c r="F13793" t="s">
        <v>39171</v>
      </c>
      <c r="G13793" t="s">
        <v>52466</v>
      </c>
      <c r="I13793" t="s">
        <v>1806</v>
      </c>
      <c r="J13793" t="s">
        <v>52465</v>
      </c>
      <c r="K13793" t="s">
        <v>208</v>
      </c>
      <c r="L13793" t="s">
        <v>52464</v>
      </c>
      <c r="N13793" t="s">
        <v>208</v>
      </c>
      <c r="O13793" t="s">
        <v>476</v>
      </c>
      <c r="P13793" t="s">
        <v>476</v>
      </c>
    </row>
    <row r="13794" spans="1:16">
      <c r="A13794" s="484" t="s">
        <v>63823</v>
      </c>
      <c r="B13794" s="485" t="s">
        <v>63822</v>
      </c>
      <c r="C13794" t="s">
        <v>63821</v>
      </c>
      <c r="D13794" t="s">
        <v>63821</v>
      </c>
      <c r="E13794" t="str">
        <f t="shared" si="215"/>
        <v>620506 - GROUPE MAB</v>
      </c>
      <c r="F13794" t="s">
        <v>32278</v>
      </c>
      <c r="G13794" t="s">
        <v>63820</v>
      </c>
      <c r="I13794" t="s">
        <v>2161</v>
      </c>
      <c r="J13794" t="s">
        <v>63819</v>
      </c>
      <c r="K13794" t="s">
        <v>208</v>
      </c>
      <c r="L13794" t="s">
        <v>63818</v>
      </c>
      <c r="N13794" t="s">
        <v>208</v>
      </c>
      <c r="O13794" t="s">
        <v>476</v>
      </c>
      <c r="P13794" t="s">
        <v>476</v>
      </c>
    </row>
    <row r="13795" spans="1:16">
      <c r="A13795" s="484" t="s">
        <v>89354</v>
      </c>
      <c r="B13795" s="485" t="s">
        <v>89353</v>
      </c>
      <c r="C13795" t="s">
        <v>89352</v>
      </c>
      <c r="D13795" t="s">
        <v>89352</v>
      </c>
      <c r="E13795" t="str">
        <f t="shared" si="215"/>
        <v>652155 - C2RT ENTREPRISE</v>
      </c>
      <c r="F13795" t="s">
        <v>18724</v>
      </c>
      <c r="G13795" t="s">
        <v>89351</v>
      </c>
      <c r="H13795" t="s">
        <v>89350</v>
      </c>
      <c r="I13795" t="s">
        <v>89349</v>
      </c>
      <c r="J13795" t="s">
        <v>89348</v>
      </c>
      <c r="K13795" t="s">
        <v>208</v>
      </c>
      <c r="L13795" t="s">
        <v>89347</v>
      </c>
      <c r="N13795" t="s">
        <v>208</v>
      </c>
      <c r="O13795" t="s">
        <v>476</v>
      </c>
      <c r="P13795" t="s">
        <v>476</v>
      </c>
    </row>
    <row r="13796" spans="1:16">
      <c r="A13796" s="484" t="s">
        <v>25009</v>
      </c>
      <c r="B13796" s="485" t="s">
        <v>25008</v>
      </c>
      <c r="C13796" t="s">
        <v>25007</v>
      </c>
      <c r="D13796" t="s">
        <v>25007</v>
      </c>
      <c r="E13796" t="str">
        <f t="shared" si="215"/>
        <v>620038 - PROXI INFO</v>
      </c>
      <c r="F13796" t="s">
        <v>25006</v>
      </c>
      <c r="G13796" t="s">
        <v>25005</v>
      </c>
      <c r="H13796" t="s">
        <v>25004</v>
      </c>
      <c r="I13796" t="s">
        <v>4645</v>
      </c>
      <c r="J13796" t="s">
        <v>25003</v>
      </c>
      <c r="K13796" t="s">
        <v>208</v>
      </c>
      <c r="L13796" t="s">
        <v>25002</v>
      </c>
      <c r="N13796" t="s">
        <v>208</v>
      </c>
      <c r="O13796" t="s">
        <v>476</v>
      </c>
      <c r="P13796" t="s">
        <v>476</v>
      </c>
    </row>
    <row r="13797" spans="1:16">
      <c r="A13797" s="484" t="s">
        <v>26010</v>
      </c>
      <c r="B13797" s="485" t="s">
        <v>26009</v>
      </c>
      <c r="C13797" t="s">
        <v>26000</v>
      </c>
      <c r="D13797" t="s">
        <v>26008</v>
      </c>
      <c r="E13797" t="str">
        <f t="shared" si="215"/>
        <v>580259 - PRO FORMATION CARQUEFOU</v>
      </c>
      <c r="F13797" t="s">
        <v>26007</v>
      </c>
      <c r="G13797" t="s">
        <v>26006</v>
      </c>
      <c r="H13797" t="s">
        <v>26005</v>
      </c>
      <c r="I13797" t="s">
        <v>11163</v>
      </c>
      <c r="J13797" t="s">
        <v>26004</v>
      </c>
      <c r="K13797" t="s">
        <v>208</v>
      </c>
      <c r="L13797" t="s">
        <v>26003</v>
      </c>
      <c r="N13797" t="s">
        <v>208</v>
      </c>
      <c r="O13797" t="s">
        <v>476</v>
      </c>
      <c r="P13797" t="s">
        <v>476</v>
      </c>
    </row>
    <row r="13798" spans="1:16">
      <c r="A13798" s="484" t="s">
        <v>48436</v>
      </c>
      <c r="B13798" s="485" t="s">
        <v>48435</v>
      </c>
      <c r="C13798" t="s">
        <v>48434</v>
      </c>
      <c r="D13798" t="s">
        <v>48434</v>
      </c>
      <c r="E13798" t="str">
        <f t="shared" si="215"/>
        <v>493314 - KARLESKIND FORMATION AMBITION SANTE</v>
      </c>
      <c r="F13798" t="s">
        <v>13656</v>
      </c>
      <c r="G13798" t="s">
        <v>48433</v>
      </c>
      <c r="I13798" t="s">
        <v>48432</v>
      </c>
      <c r="J13798" t="s">
        <v>48431</v>
      </c>
      <c r="K13798" t="s">
        <v>48430</v>
      </c>
      <c r="L13798" t="s">
        <v>48429</v>
      </c>
      <c r="N13798" t="s">
        <v>208</v>
      </c>
      <c r="O13798" t="s">
        <v>476</v>
      </c>
      <c r="P13798" t="s">
        <v>476</v>
      </c>
    </row>
    <row r="13799" spans="1:16">
      <c r="A13799" s="484" t="s">
        <v>133607</v>
      </c>
      <c r="B13799" s="485" t="s">
        <v>133606</v>
      </c>
      <c r="C13799" t="s">
        <v>133605</v>
      </c>
      <c r="D13799" t="s">
        <v>133605</v>
      </c>
      <c r="E13799" t="str">
        <f t="shared" si="215"/>
        <v>642230 - AFORGEC</v>
      </c>
      <c r="F13799" t="s">
        <v>2843</v>
      </c>
      <c r="G13799" t="s">
        <v>133604</v>
      </c>
      <c r="I13799" t="s">
        <v>133603</v>
      </c>
      <c r="J13799" t="s">
        <v>133602</v>
      </c>
      <c r="K13799" t="s">
        <v>208</v>
      </c>
      <c r="L13799" t="s">
        <v>133601</v>
      </c>
      <c r="N13799" t="s">
        <v>208</v>
      </c>
      <c r="O13799" t="s">
        <v>476</v>
      </c>
      <c r="P13799" t="s">
        <v>476</v>
      </c>
    </row>
    <row r="13800" spans="1:16">
      <c r="A13800" s="484" t="s">
        <v>47816</v>
      </c>
      <c r="B13800" s="485" t="s">
        <v>47815</v>
      </c>
      <c r="C13800" t="s">
        <v>47814</v>
      </c>
      <c r="D13800" t="s">
        <v>47814</v>
      </c>
      <c r="E13800" t="str">
        <f t="shared" si="215"/>
        <v>684582 - KOKI SOFTWARE</v>
      </c>
      <c r="F13800" t="s">
        <v>19530</v>
      </c>
      <c r="G13800" t="s">
        <v>47813</v>
      </c>
      <c r="I13800" t="s">
        <v>23630</v>
      </c>
      <c r="J13800" t="s">
        <v>47812</v>
      </c>
      <c r="K13800" t="s">
        <v>208</v>
      </c>
      <c r="L13800" t="s">
        <v>47811</v>
      </c>
      <c r="N13800" t="s">
        <v>208</v>
      </c>
      <c r="O13800" t="s">
        <v>476</v>
      </c>
      <c r="P13800" t="s">
        <v>476</v>
      </c>
    </row>
    <row r="13801" spans="1:16">
      <c r="A13801" s="484" t="s">
        <v>85265</v>
      </c>
      <c r="B13801" s="485" t="s">
        <v>85264</v>
      </c>
      <c r="C13801" t="s">
        <v>85263</v>
      </c>
      <c r="D13801" t="s">
        <v>85263</v>
      </c>
      <c r="E13801" t="str">
        <f t="shared" si="215"/>
        <v>613289 - ECHO S</v>
      </c>
      <c r="F13801" t="s">
        <v>46110</v>
      </c>
      <c r="G13801" t="s">
        <v>70884</v>
      </c>
      <c r="I13801" t="s">
        <v>1035</v>
      </c>
      <c r="K13801" t="s">
        <v>208</v>
      </c>
      <c r="L13801" t="s">
        <v>85262</v>
      </c>
      <c r="N13801" t="s">
        <v>208</v>
      </c>
      <c r="O13801" t="s">
        <v>476</v>
      </c>
      <c r="P13801" t="s">
        <v>476</v>
      </c>
    </row>
    <row r="13802" spans="1:16">
      <c r="A13802" s="484" t="s">
        <v>63260</v>
      </c>
      <c r="B13802" s="485" t="s">
        <v>63259</v>
      </c>
      <c r="C13802" t="s">
        <v>63258</v>
      </c>
      <c r="D13802" t="s">
        <v>63257</v>
      </c>
      <c r="E13802" t="str">
        <f t="shared" si="215"/>
        <v>487314 - GEM-K</v>
      </c>
      <c r="F13802" t="s">
        <v>1528</v>
      </c>
      <c r="G13802" t="s">
        <v>63256</v>
      </c>
      <c r="I13802" t="s">
        <v>16252</v>
      </c>
      <c r="J13802" t="s">
        <v>63255</v>
      </c>
      <c r="K13802" t="s">
        <v>63254</v>
      </c>
      <c r="L13802" t="s">
        <v>63253</v>
      </c>
      <c r="N13802" t="s">
        <v>208</v>
      </c>
      <c r="O13802" t="s">
        <v>476</v>
      </c>
      <c r="P13802" t="s">
        <v>476</v>
      </c>
    </row>
    <row r="13803" spans="1:16">
      <c r="A13803" s="484" t="s">
        <v>20878</v>
      </c>
      <c r="B13803" s="485" t="s">
        <v>20877</v>
      </c>
      <c r="C13803" t="s">
        <v>20876</v>
      </c>
      <c r="D13803" t="s">
        <v>20876</v>
      </c>
      <c r="E13803" t="str">
        <f t="shared" si="215"/>
        <v>506606 - RUN MAKE UP ACADAMY AVENCOT ONTHETIME</v>
      </c>
      <c r="F13803" t="s">
        <v>831</v>
      </c>
      <c r="G13803" t="s">
        <v>20875</v>
      </c>
      <c r="I13803" t="s">
        <v>4390</v>
      </c>
      <c r="J13803" t="s">
        <v>20874</v>
      </c>
      <c r="K13803" t="s">
        <v>208</v>
      </c>
      <c r="L13803" t="s">
        <v>20873</v>
      </c>
      <c r="N13803" t="s">
        <v>208</v>
      </c>
      <c r="O13803" t="s">
        <v>476</v>
      </c>
      <c r="P13803" t="s">
        <v>476</v>
      </c>
    </row>
    <row r="13804" spans="1:16">
      <c r="A13804" s="484" t="s">
        <v>26282</v>
      </c>
      <c r="B13804" s="485" t="s">
        <v>26281</v>
      </c>
      <c r="C13804" t="s">
        <v>26280</v>
      </c>
      <c r="D13804" t="s">
        <v>26280</v>
      </c>
      <c r="E13804" t="str">
        <f t="shared" si="215"/>
        <v>480629 - PREVENTIONNISTE SOLUTIONS</v>
      </c>
      <c r="F13804" t="s">
        <v>1037</v>
      </c>
      <c r="G13804" t="s">
        <v>26279</v>
      </c>
      <c r="I13804" t="s">
        <v>20952</v>
      </c>
      <c r="J13804" t="s">
        <v>26278</v>
      </c>
      <c r="K13804" t="s">
        <v>208</v>
      </c>
      <c r="L13804" t="s">
        <v>26277</v>
      </c>
      <c r="N13804" t="s">
        <v>208</v>
      </c>
      <c r="O13804" t="s">
        <v>476</v>
      </c>
      <c r="P13804" t="s">
        <v>476</v>
      </c>
    </row>
    <row r="13805" spans="1:16">
      <c r="A13805" s="484" t="s">
        <v>80224</v>
      </c>
      <c r="B13805" s="485" t="s">
        <v>80223</v>
      </c>
      <c r="C13805" t="s">
        <v>80222</v>
      </c>
      <c r="D13805" t="s">
        <v>80222</v>
      </c>
      <c r="E13805" t="str">
        <f t="shared" si="215"/>
        <v>508860 - EMERGENSIM</v>
      </c>
      <c r="F13805" t="s">
        <v>7936</v>
      </c>
      <c r="G13805" t="s">
        <v>80221</v>
      </c>
      <c r="I13805" t="s">
        <v>626</v>
      </c>
      <c r="J13805" t="s">
        <v>80220</v>
      </c>
      <c r="K13805" t="s">
        <v>80219</v>
      </c>
      <c r="L13805" t="s">
        <v>80218</v>
      </c>
      <c r="N13805" t="s">
        <v>208</v>
      </c>
      <c r="O13805" t="s">
        <v>476</v>
      </c>
      <c r="P13805" t="s">
        <v>476</v>
      </c>
    </row>
    <row r="13806" spans="1:16">
      <c r="A13806" s="484" t="s">
        <v>121561</v>
      </c>
      <c r="B13806" s="485" t="s">
        <v>121560</v>
      </c>
      <c r="C13806" t="s">
        <v>121559</v>
      </c>
      <c r="D13806" t="s">
        <v>121558</v>
      </c>
      <c r="E13806" t="str">
        <f t="shared" si="215"/>
        <v>495530 - AFTIP</v>
      </c>
      <c r="F13806" t="s">
        <v>2385</v>
      </c>
      <c r="G13806" t="s">
        <v>121557</v>
      </c>
      <c r="I13806" t="s">
        <v>626</v>
      </c>
      <c r="J13806" t="s">
        <v>121556</v>
      </c>
      <c r="K13806" t="s">
        <v>208</v>
      </c>
      <c r="L13806" t="s">
        <v>121555</v>
      </c>
      <c r="N13806" t="s">
        <v>208</v>
      </c>
      <c r="O13806" t="s">
        <v>476</v>
      </c>
      <c r="P13806" t="s">
        <v>476</v>
      </c>
    </row>
    <row r="13807" spans="1:16">
      <c r="A13807" s="484" t="s">
        <v>20176</v>
      </c>
      <c r="B13807" s="485" t="s">
        <v>20175</v>
      </c>
      <c r="C13807" t="s">
        <v>20174</v>
      </c>
      <c r="D13807" t="s">
        <v>20174</v>
      </c>
      <c r="E13807" t="str">
        <f t="shared" si="215"/>
        <v>644523 - SARL AEM FORMATIONS</v>
      </c>
      <c r="F13807" t="s">
        <v>4574</v>
      </c>
      <c r="G13807" t="s">
        <v>20173</v>
      </c>
      <c r="I13807" t="s">
        <v>1678</v>
      </c>
      <c r="J13807" t="s">
        <v>20172</v>
      </c>
      <c r="K13807" t="s">
        <v>208</v>
      </c>
      <c r="L13807" t="s">
        <v>20171</v>
      </c>
      <c r="N13807" t="s">
        <v>208</v>
      </c>
      <c r="O13807" t="s">
        <v>476</v>
      </c>
      <c r="P13807" t="s">
        <v>476</v>
      </c>
    </row>
    <row r="13808" spans="1:16">
      <c r="A13808" s="484" t="s">
        <v>117086</v>
      </c>
      <c r="B13808" s="485" t="s">
        <v>117085</v>
      </c>
      <c r="C13808" t="s">
        <v>117084</v>
      </c>
      <c r="D13808" t="s">
        <v>117084</v>
      </c>
      <c r="E13808" t="str">
        <f t="shared" si="215"/>
        <v>578952 - AUDE MAILLARD - AM CONSEILS</v>
      </c>
      <c r="F13808" t="s">
        <v>4292</v>
      </c>
      <c r="G13808" t="s">
        <v>117083</v>
      </c>
      <c r="I13808" t="s">
        <v>36367</v>
      </c>
      <c r="K13808" t="s">
        <v>208</v>
      </c>
      <c r="L13808" t="s">
        <v>117082</v>
      </c>
      <c r="N13808" t="s">
        <v>208</v>
      </c>
      <c r="O13808" t="s">
        <v>476</v>
      </c>
      <c r="P13808" t="s">
        <v>476</v>
      </c>
    </row>
    <row r="13809" spans="1:16">
      <c r="A13809" s="484" t="s">
        <v>79305</v>
      </c>
      <c r="B13809" s="485" t="s">
        <v>79304</v>
      </c>
      <c r="C13809" t="s">
        <v>79303</v>
      </c>
      <c r="D13809" t="s">
        <v>79302</v>
      </c>
      <c r="E13809" t="str">
        <f t="shared" si="215"/>
        <v>556750 - EPAG-NG</v>
      </c>
      <c r="F13809" t="s">
        <v>1352</v>
      </c>
      <c r="G13809" t="s">
        <v>79301</v>
      </c>
      <c r="I13809" t="s">
        <v>79300</v>
      </c>
      <c r="J13809" t="s">
        <v>79299</v>
      </c>
      <c r="K13809" t="s">
        <v>208</v>
      </c>
      <c r="L13809" t="s">
        <v>79298</v>
      </c>
      <c r="N13809" t="s">
        <v>208</v>
      </c>
      <c r="O13809" t="s">
        <v>476</v>
      </c>
      <c r="P13809" t="s">
        <v>476</v>
      </c>
    </row>
    <row r="13810" spans="1:16">
      <c r="A13810" s="484" t="s">
        <v>86986</v>
      </c>
      <c r="B13810" s="485" t="s">
        <v>86985</v>
      </c>
      <c r="C13810" t="s">
        <v>86984</v>
      </c>
      <c r="D13810" t="s">
        <v>86984</v>
      </c>
      <c r="E13810" t="str">
        <f t="shared" si="215"/>
        <v>601240 - DIGITALL CONSEIL</v>
      </c>
      <c r="F13810" t="s">
        <v>7547</v>
      </c>
      <c r="G13810" t="s">
        <v>42393</v>
      </c>
      <c r="I13810" t="s">
        <v>749</v>
      </c>
      <c r="J13810" t="s">
        <v>86983</v>
      </c>
      <c r="K13810" t="s">
        <v>208</v>
      </c>
      <c r="L13810" t="s">
        <v>86982</v>
      </c>
      <c r="N13810" t="s">
        <v>208</v>
      </c>
      <c r="O13810" t="s">
        <v>476</v>
      </c>
      <c r="P13810" t="s">
        <v>476</v>
      </c>
    </row>
    <row r="13811" spans="1:16">
      <c r="A13811" s="484" t="s">
        <v>126546</v>
      </c>
      <c r="B13811" s="485" t="s">
        <v>126545</v>
      </c>
      <c r="C13811" t="s">
        <v>126544</v>
      </c>
      <c r="D13811" t="s">
        <v>126544</v>
      </c>
      <c r="E13811" t="str">
        <f t="shared" si="215"/>
        <v>474988 - ASAP MONTANA</v>
      </c>
      <c r="F13811" t="s">
        <v>1513</v>
      </c>
      <c r="G13811" t="s">
        <v>126543</v>
      </c>
      <c r="I13811" t="s">
        <v>1814</v>
      </c>
      <c r="J13811" t="s">
        <v>126542</v>
      </c>
      <c r="K13811" t="s">
        <v>208</v>
      </c>
      <c r="L13811" t="s">
        <v>126541</v>
      </c>
      <c r="N13811" t="s">
        <v>208</v>
      </c>
      <c r="O13811" t="s">
        <v>476</v>
      </c>
      <c r="P13811" t="s">
        <v>476</v>
      </c>
    </row>
    <row r="13812" spans="1:16">
      <c r="A13812" s="484" t="s">
        <v>44111</v>
      </c>
      <c r="B13812" s="485" t="s">
        <v>44110</v>
      </c>
      <c r="C13812" t="s">
        <v>44109</v>
      </c>
      <c r="D13812" t="s">
        <v>44109</v>
      </c>
      <c r="E13812" t="str">
        <f t="shared" si="215"/>
        <v>587692 - LEGRAS ANAIS</v>
      </c>
      <c r="F13812" t="s">
        <v>8302</v>
      </c>
      <c r="G13812" t="s">
        <v>44108</v>
      </c>
      <c r="I13812" t="s">
        <v>44107</v>
      </c>
      <c r="J13812" t="s">
        <v>44106</v>
      </c>
      <c r="K13812" t="s">
        <v>208</v>
      </c>
      <c r="L13812" t="s">
        <v>44105</v>
      </c>
      <c r="N13812" t="s">
        <v>208</v>
      </c>
      <c r="O13812" t="s">
        <v>476</v>
      </c>
      <c r="P13812" t="s">
        <v>476</v>
      </c>
    </row>
    <row r="13813" spans="1:16">
      <c r="A13813" s="484" t="s">
        <v>70069</v>
      </c>
      <c r="B13813" s="485" t="s">
        <v>70068</v>
      </c>
      <c r="C13813" t="s">
        <v>70067</v>
      </c>
      <c r="D13813" t="s">
        <v>70066</v>
      </c>
      <c r="E13813" t="str">
        <f t="shared" si="215"/>
        <v>513878 - FEA</v>
      </c>
      <c r="F13813" t="s">
        <v>29387</v>
      </c>
      <c r="G13813" t="s">
        <v>70065</v>
      </c>
      <c r="I13813" t="s">
        <v>7495</v>
      </c>
      <c r="K13813" t="s">
        <v>208</v>
      </c>
      <c r="L13813" t="s">
        <v>70064</v>
      </c>
      <c r="N13813" t="s">
        <v>208</v>
      </c>
      <c r="O13813" t="s">
        <v>476</v>
      </c>
      <c r="P13813" t="s">
        <v>476</v>
      </c>
    </row>
    <row r="13814" spans="1:16">
      <c r="A13814" s="484" t="s">
        <v>86186</v>
      </c>
      <c r="B13814" s="485" t="s">
        <v>86185</v>
      </c>
      <c r="C13814" t="s">
        <v>86184</v>
      </c>
      <c r="D13814" t="s">
        <v>86183</v>
      </c>
      <c r="E13814" t="str">
        <f t="shared" si="215"/>
        <v>588192 - DRONE ON AIR LA HAIE FOUASSIERE</v>
      </c>
      <c r="F13814" t="s">
        <v>1243</v>
      </c>
      <c r="G13814" t="s">
        <v>86182</v>
      </c>
      <c r="I13814" t="s">
        <v>86181</v>
      </c>
      <c r="J13814" t="s">
        <v>86180</v>
      </c>
      <c r="K13814" t="s">
        <v>208</v>
      </c>
      <c r="L13814" t="s">
        <v>86179</v>
      </c>
      <c r="N13814" t="s">
        <v>208</v>
      </c>
      <c r="O13814" t="s">
        <v>476</v>
      </c>
      <c r="P13814" t="s">
        <v>476</v>
      </c>
    </row>
    <row r="13815" spans="1:16">
      <c r="A13815" s="484" t="s">
        <v>86192</v>
      </c>
      <c r="B13815" s="485" t="s">
        <v>86185</v>
      </c>
      <c r="C13815" t="s">
        <v>86184</v>
      </c>
      <c r="D13815" t="s">
        <v>86191</v>
      </c>
      <c r="E13815" t="str">
        <f t="shared" si="215"/>
        <v>612340 - DRONE ON AIR HAUTE GOULAINE</v>
      </c>
      <c r="F13815" t="s">
        <v>1243</v>
      </c>
      <c r="G13815" t="s">
        <v>86190</v>
      </c>
      <c r="H13815" t="s">
        <v>86189</v>
      </c>
      <c r="I13815" t="s">
        <v>65896</v>
      </c>
      <c r="J13815" t="s">
        <v>86188</v>
      </c>
      <c r="K13815" t="s">
        <v>208</v>
      </c>
      <c r="L13815" t="s">
        <v>86187</v>
      </c>
      <c r="N13815" t="s">
        <v>208</v>
      </c>
      <c r="O13815" t="s">
        <v>476</v>
      </c>
      <c r="P13815" t="s">
        <v>476</v>
      </c>
    </row>
    <row r="13816" spans="1:16">
      <c r="A13816" s="484" t="s">
        <v>135610</v>
      </c>
      <c r="B13816" s="485" t="s">
        <v>135609</v>
      </c>
      <c r="C13816" t="s">
        <v>135608</v>
      </c>
      <c r="D13816" t="s">
        <v>135608</v>
      </c>
      <c r="E13816" t="str">
        <f t="shared" si="215"/>
        <v>656331 - ACSO</v>
      </c>
      <c r="F13816" t="s">
        <v>14222</v>
      </c>
      <c r="G13816" t="s">
        <v>135607</v>
      </c>
      <c r="I13816" t="s">
        <v>1285</v>
      </c>
      <c r="J13816" t="s">
        <v>135606</v>
      </c>
      <c r="K13816" t="s">
        <v>208</v>
      </c>
      <c r="L13816" t="s">
        <v>135605</v>
      </c>
      <c r="N13816" t="s">
        <v>208</v>
      </c>
      <c r="O13816" t="s">
        <v>476</v>
      </c>
      <c r="P13816" t="s">
        <v>476</v>
      </c>
    </row>
    <row r="13817" spans="1:16">
      <c r="A13817" s="484" t="s">
        <v>89052</v>
      </c>
      <c r="B13817" s="485" t="s">
        <v>89051</v>
      </c>
      <c r="C13817" t="s">
        <v>89050</v>
      </c>
      <c r="D13817" t="s">
        <v>89049</v>
      </c>
      <c r="E13817" t="str">
        <f t="shared" si="215"/>
        <v>669817 - DATA TECHNOLOGIES EUROPE COMMUNICATIONS SERVICE</v>
      </c>
      <c r="F13817" t="s">
        <v>2227</v>
      </c>
      <c r="G13817" t="s">
        <v>89048</v>
      </c>
      <c r="I13817" t="s">
        <v>89047</v>
      </c>
      <c r="K13817" t="s">
        <v>208</v>
      </c>
      <c r="L13817" t="s">
        <v>89046</v>
      </c>
      <c r="N13817" t="s">
        <v>208</v>
      </c>
      <c r="O13817" t="s">
        <v>476</v>
      </c>
      <c r="P13817" t="s">
        <v>476</v>
      </c>
    </row>
    <row r="13818" spans="1:16">
      <c r="A13818" s="484" t="s">
        <v>108939</v>
      </c>
      <c r="B13818" s="485" t="s">
        <v>108938</v>
      </c>
      <c r="C13818" t="s">
        <v>108937</v>
      </c>
      <c r="D13818" t="s">
        <v>108937</v>
      </c>
      <c r="E13818" t="str">
        <f t="shared" si="215"/>
        <v>477035 - CEFII</v>
      </c>
      <c r="F13818" t="s">
        <v>108936</v>
      </c>
      <c r="G13818" t="s">
        <v>108935</v>
      </c>
      <c r="I13818" t="s">
        <v>1647</v>
      </c>
      <c r="J13818" t="s">
        <v>108934</v>
      </c>
      <c r="K13818" t="s">
        <v>208</v>
      </c>
      <c r="L13818" t="s">
        <v>108933</v>
      </c>
      <c r="N13818" t="s">
        <v>208</v>
      </c>
      <c r="O13818" t="s">
        <v>476</v>
      </c>
      <c r="P13818" t="s">
        <v>476</v>
      </c>
    </row>
    <row r="13819" spans="1:16">
      <c r="A13819" s="484" t="s">
        <v>59755</v>
      </c>
      <c r="B13819" s="485" t="s">
        <v>59754</v>
      </c>
      <c r="C13819" t="s">
        <v>59753</v>
      </c>
      <c r="D13819" t="s">
        <v>59753</v>
      </c>
      <c r="E13819" t="str">
        <f t="shared" si="215"/>
        <v>563183 - ICF ATLANTIQUE - VTO</v>
      </c>
      <c r="F13819" t="s">
        <v>59752</v>
      </c>
      <c r="G13819" t="s">
        <v>59751</v>
      </c>
      <c r="I13819" t="s">
        <v>11957</v>
      </c>
      <c r="J13819" t="s">
        <v>59750</v>
      </c>
      <c r="K13819" t="s">
        <v>208</v>
      </c>
      <c r="L13819" t="s">
        <v>59749</v>
      </c>
      <c r="N13819" t="s">
        <v>208</v>
      </c>
      <c r="O13819" t="s">
        <v>476</v>
      </c>
      <c r="P13819" t="s">
        <v>476</v>
      </c>
    </row>
    <row r="13820" spans="1:16">
      <c r="A13820" s="484" t="s">
        <v>132482</v>
      </c>
      <c r="B13820" s="485" t="s">
        <v>132481</v>
      </c>
      <c r="C13820" t="s">
        <v>132480</v>
      </c>
      <c r="D13820" t="s">
        <v>132479</v>
      </c>
      <c r="E13820" t="str">
        <f t="shared" si="215"/>
        <v>646490 - AMC</v>
      </c>
      <c r="F13820" t="s">
        <v>2054</v>
      </c>
      <c r="G13820" t="s">
        <v>132478</v>
      </c>
      <c r="I13820" t="s">
        <v>7300</v>
      </c>
      <c r="J13820" t="s">
        <v>132477</v>
      </c>
      <c r="K13820" t="s">
        <v>208</v>
      </c>
      <c r="L13820" t="s">
        <v>132476</v>
      </c>
      <c r="N13820" t="s">
        <v>208</v>
      </c>
      <c r="O13820" t="s">
        <v>476</v>
      </c>
      <c r="P13820" t="s">
        <v>476</v>
      </c>
    </row>
    <row r="13821" spans="1:16">
      <c r="A13821" s="484" t="s">
        <v>47678</v>
      </c>
      <c r="B13821" s="485" t="s">
        <v>47677</v>
      </c>
      <c r="C13821" t="s">
        <v>47676</v>
      </c>
      <c r="D13821" t="s">
        <v>47676</v>
      </c>
      <c r="E13821" t="str">
        <f t="shared" si="215"/>
        <v>651217 - KRISA BOS NATHALIE</v>
      </c>
      <c r="F13821" t="s">
        <v>14411</v>
      </c>
      <c r="G13821" t="s">
        <v>47675</v>
      </c>
      <c r="I13821" t="s">
        <v>47674</v>
      </c>
      <c r="J13821" t="s">
        <v>47673</v>
      </c>
      <c r="K13821" t="s">
        <v>208</v>
      </c>
      <c r="L13821" t="s">
        <v>47672</v>
      </c>
      <c r="N13821" t="s">
        <v>208</v>
      </c>
      <c r="O13821" t="s">
        <v>476</v>
      </c>
      <c r="P13821" t="s">
        <v>476</v>
      </c>
    </row>
    <row r="13822" spans="1:16">
      <c r="A13822" s="484" t="s">
        <v>9263</v>
      </c>
      <c r="B13822" s="485" t="s">
        <v>9262</v>
      </c>
      <c r="C13822" t="s">
        <v>9261</v>
      </c>
      <c r="D13822" t="s">
        <v>9261</v>
      </c>
      <c r="E13822" t="str">
        <f t="shared" si="215"/>
        <v>679501 - TOUT POUR LA COUTURE</v>
      </c>
      <c r="F13822" t="s">
        <v>4314</v>
      </c>
      <c r="G13822" t="s">
        <v>9260</v>
      </c>
      <c r="I13822" t="s">
        <v>4645</v>
      </c>
      <c r="J13822" t="s">
        <v>9259</v>
      </c>
      <c r="K13822" t="s">
        <v>208</v>
      </c>
      <c r="L13822" t="s">
        <v>9258</v>
      </c>
      <c r="N13822" t="s">
        <v>208</v>
      </c>
      <c r="O13822" t="s">
        <v>476</v>
      </c>
      <c r="P13822" t="s">
        <v>476</v>
      </c>
    </row>
    <row r="13823" spans="1:16">
      <c r="A13823" s="484" t="s">
        <v>19810</v>
      </c>
      <c r="B13823" s="485" t="s">
        <v>19809</v>
      </c>
      <c r="C13823" t="s">
        <v>19808</v>
      </c>
      <c r="D13823" t="s">
        <v>19808</v>
      </c>
      <c r="E13823" t="str">
        <f t="shared" si="215"/>
        <v>489682 - SAS FORMATIONS TAXIS ATLANTIQUE</v>
      </c>
      <c r="F13823" t="s">
        <v>7832</v>
      </c>
      <c r="G13823" t="s">
        <v>19807</v>
      </c>
      <c r="H13823" t="s">
        <v>19806</v>
      </c>
      <c r="I13823" t="s">
        <v>11163</v>
      </c>
      <c r="K13823" t="s">
        <v>208</v>
      </c>
      <c r="L13823" t="s">
        <v>19805</v>
      </c>
      <c r="N13823" t="s">
        <v>208</v>
      </c>
      <c r="O13823" t="s">
        <v>476</v>
      </c>
      <c r="P13823" t="s">
        <v>476</v>
      </c>
    </row>
    <row r="13824" spans="1:16">
      <c r="A13824" s="484" t="s">
        <v>68908</v>
      </c>
      <c r="B13824" s="485" t="s">
        <v>68907</v>
      </c>
      <c r="C13824" t="s">
        <v>68906</v>
      </c>
      <c r="D13824" t="s">
        <v>68906</v>
      </c>
      <c r="E13824" t="str">
        <f t="shared" si="215"/>
        <v>660589 - FOUCHE GUILLEMETTE</v>
      </c>
      <c r="F13824" t="s">
        <v>20442</v>
      </c>
      <c r="G13824" t="s">
        <v>68905</v>
      </c>
      <c r="I13824" t="s">
        <v>6023</v>
      </c>
      <c r="J13824" t="s">
        <v>68904</v>
      </c>
      <c r="K13824" t="s">
        <v>208</v>
      </c>
      <c r="L13824" t="s">
        <v>68903</v>
      </c>
      <c r="N13824" t="s">
        <v>208</v>
      </c>
      <c r="O13824" t="s">
        <v>476</v>
      </c>
      <c r="P13824" t="s">
        <v>476</v>
      </c>
    </row>
    <row r="13825" spans="1:16">
      <c r="A13825" s="484" t="s">
        <v>59043</v>
      </c>
      <c r="B13825" s="485" t="s">
        <v>59042</v>
      </c>
      <c r="C13825" t="s">
        <v>59041</v>
      </c>
      <c r="D13825" t="s">
        <v>59041</v>
      </c>
      <c r="E13825" t="str">
        <f t="shared" si="215"/>
        <v>556646 - IFSEN</v>
      </c>
      <c r="F13825" t="s">
        <v>15920</v>
      </c>
      <c r="G13825" t="s">
        <v>2186</v>
      </c>
      <c r="H13825" t="s">
        <v>59040</v>
      </c>
      <c r="I13825" t="s">
        <v>2184</v>
      </c>
      <c r="J13825" t="s">
        <v>59039</v>
      </c>
      <c r="K13825" t="s">
        <v>208</v>
      </c>
      <c r="L13825" t="s">
        <v>59038</v>
      </c>
      <c r="N13825" t="s">
        <v>208</v>
      </c>
      <c r="O13825" t="s">
        <v>476</v>
      </c>
      <c r="P13825" t="s">
        <v>476</v>
      </c>
    </row>
    <row r="13826" spans="1:16">
      <c r="A13826" s="484" t="s">
        <v>112456</v>
      </c>
      <c r="B13826" s="485" t="s">
        <v>112455</v>
      </c>
      <c r="C13826" t="s">
        <v>112454</v>
      </c>
      <c r="D13826" t="s">
        <v>112453</v>
      </c>
      <c r="E13826" t="str">
        <f t="shared" ref="E13826:E13889" si="216">_xlfn.CONCAT(L13826," - ",D13826)</f>
        <v>631449 - CFA SANITAIRE ET SOCIAL BOURGOGNE FRANCHE COMTE</v>
      </c>
      <c r="F13826" t="s">
        <v>21256</v>
      </c>
      <c r="G13826" t="s">
        <v>112452</v>
      </c>
      <c r="I13826" t="s">
        <v>1501</v>
      </c>
      <c r="J13826" t="s">
        <v>112451</v>
      </c>
      <c r="K13826" t="s">
        <v>208</v>
      </c>
      <c r="L13826" t="s">
        <v>112450</v>
      </c>
      <c r="N13826" t="s">
        <v>207</v>
      </c>
      <c r="O13826" t="s">
        <v>476</v>
      </c>
      <c r="P13826" t="s">
        <v>476</v>
      </c>
    </row>
    <row r="13827" spans="1:16">
      <c r="A13827" s="484" t="s">
        <v>72135</v>
      </c>
      <c r="B13827" s="485" t="s">
        <v>72134</v>
      </c>
      <c r="C13827" t="s">
        <v>72133</v>
      </c>
      <c r="D13827" t="s">
        <v>72132</v>
      </c>
      <c r="E13827" t="str">
        <f t="shared" si="216"/>
        <v>677462 - FLAMENT LEROY DELPHINE</v>
      </c>
      <c r="F13827" t="s">
        <v>8516</v>
      </c>
      <c r="G13827" t="s">
        <v>72131</v>
      </c>
      <c r="I13827" t="s">
        <v>21575</v>
      </c>
      <c r="J13827" t="s">
        <v>72130</v>
      </c>
      <c r="K13827" t="s">
        <v>208</v>
      </c>
      <c r="L13827" t="s">
        <v>72129</v>
      </c>
      <c r="N13827" t="s">
        <v>208</v>
      </c>
      <c r="O13827" t="s">
        <v>476</v>
      </c>
      <c r="P13827" t="s">
        <v>476</v>
      </c>
    </row>
    <row r="13828" spans="1:16">
      <c r="A13828" s="484" t="s">
        <v>28942</v>
      </c>
      <c r="B13828" s="485" t="s">
        <v>28941</v>
      </c>
      <c r="C13828" t="s">
        <v>28940</v>
      </c>
      <c r="D13828" t="s">
        <v>28940</v>
      </c>
      <c r="E13828" t="str">
        <f t="shared" si="216"/>
        <v>617349 - PELLECCHIA ALESSANDRA</v>
      </c>
      <c r="F13828" t="s">
        <v>3026</v>
      </c>
      <c r="G13828" t="s">
        <v>28939</v>
      </c>
      <c r="H13828" t="s">
        <v>28938</v>
      </c>
      <c r="I13828" t="s">
        <v>1542</v>
      </c>
      <c r="J13828" t="s">
        <v>28937</v>
      </c>
      <c r="K13828" t="s">
        <v>208</v>
      </c>
      <c r="L13828" t="s">
        <v>28936</v>
      </c>
      <c r="N13828" t="s">
        <v>208</v>
      </c>
      <c r="O13828" t="s">
        <v>476</v>
      </c>
      <c r="P13828" t="s">
        <v>476</v>
      </c>
    </row>
    <row r="13829" spans="1:16">
      <c r="A13829" s="484" t="s">
        <v>46873</v>
      </c>
      <c r="B13829" s="485" t="s">
        <v>46872</v>
      </c>
      <c r="C13829" t="s">
        <v>46871</v>
      </c>
      <c r="D13829" t="s">
        <v>46871</v>
      </c>
      <c r="E13829" t="str">
        <f t="shared" si="216"/>
        <v>578034 - LA MOINDRE DES CHOSES</v>
      </c>
      <c r="F13829" t="s">
        <v>7556</v>
      </c>
      <c r="G13829" t="s">
        <v>46870</v>
      </c>
      <c r="I13829" t="s">
        <v>46869</v>
      </c>
      <c r="K13829" t="s">
        <v>208</v>
      </c>
      <c r="L13829" t="s">
        <v>46868</v>
      </c>
      <c r="N13829" t="s">
        <v>208</v>
      </c>
      <c r="O13829" t="s">
        <v>476</v>
      </c>
      <c r="P13829" t="s">
        <v>476</v>
      </c>
    </row>
    <row r="13830" spans="1:16">
      <c r="A13830" s="484" t="s">
        <v>70991</v>
      </c>
      <c r="B13830" s="485" t="s">
        <v>70990</v>
      </c>
      <c r="C13830" t="s">
        <v>70989</v>
      </c>
      <c r="D13830" t="s">
        <v>70989</v>
      </c>
      <c r="E13830" t="str">
        <f t="shared" si="216"/>
        <v>505304 - FORMACOOP</v>
      </c>
      <c r="F13830" t="s">
        <v>7547</v>
      </c>
      <c r="G13830" t="s">
        <v>70988</v>
      </c>
      <c r="I13830" t="s">
        <v>2757</v>
      </c>
      <c r="J13830" t="s">
        <v>70987</v>
      </c>
      <c r="K13830" t="s">
        <v>208</v>
      </c>
      <c r="L13830" t="s">
        <v>70986</v>
      </c>
      <c r="N13830" t="s">
        <v>208</v>
      </c>
      <c r="O13830" t="s">
        <v>476</v>
      </c>
      <c r="P13830" t="s">
        <v>476</v>
      </c>
    </row>
    <row r="13831" spans="1:16">
      <c r="A13831" s="484" t="s">
        <v>114030</v>
      </c>
      <c r="B13831" s="485" t="s">
        <v>114029</v>
      </c>
      <c r="C13831" t="s">
        <v>114028</v>
      </c>
      <c r="D13831" t="s">
        <v>114028</v>
      </c>
      <c r="E13831" t="str">
        <f t="shared" si="216"/>
        <v>606194 - BERNARD LYNDA - LEVEL UP</v>
      </c>
      <c r="F13831" t="s">
        <v>1808</v>
      </c>
      <c r="G13831" t="s">
        <v>114027</v>
      </c>
      <c r="I13831" t="s">
        <v>114026</v>
      </c>
      <c r="J13831" t="s">
        <v>114025</v>
      </c>
      <c r="K13831" t="s">
        <v>208</v>
      </c>
      <c r="L13831" t="s">
        <v>114024</v>
      </c>
      <c r="N13831" t="s">
        <v>208</v>
      </c>
      <c r="O13831" t="s">
        <v>476</v>
      </c>
      <c r="P13831" t="s">
        <v>476</v>
      </c>
    </row>
    <row r="13832" spans="1:16">
      <c r="A13832" s="484" t="s">
        <v>110926</v>
      </c>
      <c r="B13832" s="485" t="s">
        <v>110925</v>
      </c>
      <c r="C13832" t="s">
        <v>110924</v>
      </c>
      <c r="D13832" t="s">
        <v>110923</v>
      </c>
      <c r="E13832" t="str">
        <f t="shared" si="216"/>
        <v>681994 - CAILLON CELINE</v>
      </c>
      <c r="F13832" t="s">
        <v>33831</v>
      </c>
      <c r="G13832" t="s">
        <v>110922</v>
      </c>
      <c r="I13832" t="s">
        <v>48874</v>
      </c>
      <c r="J13832" t="s">
        <v>110921</v>
      </c>
      <c r="K13832" t="s">
        <v>208</v>
      </c>
      <c r="L13832" t="s">
        <v>110920</v>
      </c>
      <c r="N13832" t="s">
        <v>208</v>
      </c>
      <c r="O13832" t="s">
        <v>476</v>
      </c>
      <c r="P13832" t="s">
        <v>476</v>
      </c>
    </row>
    <row r="13833" spans="1:16">
      <c r="A13833" s="484" t="s">
        <v>11876</v>
      </c>
      <c r="B13833" s="485" t="s">
        <v>11875</v>
      </c>
      <c r="C13833" t="s">
        <v>11874</v>
      </c>
      <c r="D13833" t="s">
        <v>11873</v>
      </c>
      <c r="E13833" t="str">
        <f t="shared" si="216"/>
        <v>508111 - SATIS</v>
      </c>
      <c r="F13833" t="s">
        <v>2572</v>
      </c>
      <c r="G13833" t="s">
        <v>11872</v>
      </c>
      <c r="I13833" t="s">
        <v>836</v>
      </c>
      <c r="J13833" t="s">
        <v>11871</v>
      </c>
      <c r="K13833" t="s">
        <v>208</v>
      </c>
      <c r="L13833" t="s">
        <v>11870</v>
      </c>
      <c r="N13833" t="s">
        <v>208</v>
      </c>
      <c r="O13833" t="s">
        <v>476</v>
      </c>
      <c r="P13833" t="s">
        <v>476</v>
      </c>
    </row>
    <row r="13834" spans="1:16">
      <c r="A13834" s="484" t="s">
        <v>70148</v>
      </c>
      <c r="B13834" s="485" t="s">
        <v>70147</v>
      </c>
      <c r="C13834" t="s">
        <v>70146</v>
      </c>
      <c r="D13834" t="s">
        <v>70145</v>
      </c>
      <c r="E13834" t="str">
        <f t="shared" si="216"/>
        <v>538700 - FCM PORTO VECCHIO</v>
      </c>
      <c r="F13834" t="s">
        <v>1328</v>
      </c>
      <c r="G13834" t="s">
        <v>70144</v>
      </c>
      <c r="I13834" t="s">
        <v>10648</v>
      </c>
      <c r="J13834" t="s">
        <v>70143</v>
      </c>
      <c r="K13834" t="s">
        <v>208</v>
      </c>
      <c r="L13834" t="s">
        <v>70142</v>
      </c>
      <c r="N13834" t="s">
        <v>208</v>
      </c>
      <c r="O13834" t="s">
        <v>476</v>
      </c>
      <c r="P13834" t="s">
        <v>476</v>
      </c>
    </row>
    <row r="13835" spans="1:16">
      <c r="A13835" s="484" t="s">
        <v>38422</v>
      </c>
      <c r="B13835" s="485" t="s">
        <v>38421</v>
      </c>
      <c r="C13835" t="s">
        <v>38420</v>
      </c>
      <c r="D13835" t="s">
        <v>38420</v>
      </c>
      <c r="E13835" t="str">
        <f t="shared" si="216"/>
        <v>600088 - MARCHAND CHRISTOPHE GILBERT - SPI FORMATION</v>
      </c>
      <c r="F13835" t="s">
        <v>831</v>
      </c>
      <c r="G13835" t="s">
        <v>38419</v>
      </c>
      <c r="I13835" t="s">
        <v>38418</v>
      </c>
      <c r="J13835" t="s">
        <v>38417</v>
      </c>
      <c r="K13835" t="s">
        <v>208</v>
      </c>
      <c r="L13835" t="s">
        <v>38416</v>
      </c>
      <c r="N13835" t="s">
        <v>208</v>
      </c>
      <c r="O13835" t="s">
        <v>476</v>
      </c>
      <c r="P13835" t="s">
        <v>476</v>
      </c>
    </row>
    <row r="13836" spans="1:16">
      <c r="A13836" s="484" t="s">
        <v>20730</v>
      </c>
      <c r="B13836" s="485" t="s">
        <v>20729</v>
      </c>
      <c r="C13836" t="s">
        <v>20728</v>
      </c>
      <c r="D13836" t="s">
        <v>20728</v>
      </c>
      <c r="E13836" t="str">
        <f t="shared" si="216"/>
        <v>660723 - SAFETYFIRST FORMATION</v>
      </c>
      <c r="F13836" t="s">
        <v>20727</v>
      </c>
      <c r="G13836" t="s">
        <v>20726</v>
      </c>
      <c r="I13836" t="s">
        <v>802</v>
      </c>
      <c r="J13836" t="s">
        <v>20725</v>
      </c>
      <c r="K13836" t="s">
        <v>208</v>
      </c>
      <c r="L13836" t="s">
        <v>20724</v>
      </c>
      <c r="N13836" t="s">
        <v>208</v>
      </c>
      <c r="O13836" t="s">
        <v>476</v>
      </c>
      <c r="P13836" t="s">
        <v>476</v>
      </c>
    </row>
    <row r="13837" spans="1:16">
      <c r="A13837" s="484" t="s">
        <v>72896</v>
      </c>
      <c r="B13837" s="485" t="s">
        <v>72895</v>
      </c>
      <c r="C13837" t="s">
        <v>72894</v>
      </c>
      <c r="D13837" t="s">
        <v>72893</v>
      </c>
      <c r="E13837" t="str">
        <f t="shared" si="216"/>
        <v>6464 - FNO FORM</v>
      </c>
      <c r="F13837" t="s">
        <v>29980</v>
      </c>
      <c r="G13837" t="s">
        <v>72892</v>
      </c>
      <c r="I13837" t="s">
        <v>626</v>
      </c>
      <c r="J13837" t="s">
        <v>72891</v>
      </c>
      <c r="K13837" t="s">
        <v>72890</v>
      </c>
      <c r="L13837" t="s">
        <v>72889</v>
      </c>
      <c r="N13837" t="s">
        <v>208</v>
      </c>
      <c r="O13837" t="s">
        <v>476</v>
      </c>
      <c r="P13837" t="s">
        <v>476</v>
      </c>
    </row>
    <row r="13838" spans="1:16">
      <c r="A13838" s="484" t="s">
        <v>15341</v>
      </c>
      <c r="B13838" s="485" t="s">
        <v>15340</v>
      </c>
      <c r="C13838" t="s">
        <v>15339</v>
      </c>
      <c r="D13838" t="s">
        <v>15339</v>
      </c>
      <c r="E13838" t="str">
        <f t="shared" si="216"/>
        <v>557365 - SOCIETE FRANCAISE DE PHYSIOTHERAPIE</v>
      </c>
      <c r="F13838" t="s">
        <v>5552</v>
      </c>
      <c r="G13838" t="s">
        <v>15338</v>
      </c>
      <c r="I13838" t="s">
        <v>1406</v>
      </c>
      <c r="K13838" t="s">
        <v>208</v>
      </c>
      <c r="L13838" t="s">
        <v>15337</v>
      </c>
      <c r="N13838" t="s">
        <v>208</v>
      </c>
      <c r="O13838" t="s">
        <v>476</v>
      </c>
      <c r="P13838" t="s">
        <v>476</v>
      </c>
    </row>
    <row r="13839" spans="1:16">
      <c r="A13839" s="484" t="s">
        <v>30898</v>
      </c>
      <c r="B13839" s="485" t="s">
        <v>30897</v>
      </c>
      <c r="C13839" t="s">
        <v>30896</v>
      </c>
      <c r="D13839" t="s">
        <v>30895</v>
      </c>
      <c r="E13839" t="str">
        <f t="shared" si="216"/>
        <v>217475 - ODPC COT</v>
      </c>
      <c r="F13839" t="s">
        <v>30894</v>
      </c>
      <c r="G13839" t="s">
        <v>30893</v>
      </c>
      <c r="I13839" t="s">
        <v>4703</v>
      </c>
      <c r="J13839" t="s">
        <v>30892</v>
      </c>
      <c r="K13839" t="s">
        <v>30891</v>
      </c>
      <c r="L13839" t="s">
        <v>30890</v>
      </c>
      <c r="N13839" t="s">
        <v>208</v>
      </c>
      <c r="O13839" t="s">
        <v>476</v>
      </c>
      <c r="P13839" t="s">
        <v>476</v>
      </c>
    </row>
    <row r="13840" spans="1:16">
      <c r="A13840" s="484" t="s">
        <v>18759</v>
      </c>
      <c r="B13840" s="485" t="s">
        <v>18758</v>
      </c>
      <c r="C13840" t="s">
        <v>18757</v>
      </c>
      <c r="D13840" t="s">
        <v>18757</v>
      </c>
      <c r="E13840" t="str">
        <f t="shared" si="216"/>
        <v>503939 - SDORMP FORM SASU</v>
      </c>
      <c r="F13840" t="s">
        <v>18756</v>
      </c>
      <c r="G13840" t="s">
        <v>18755</v>
      </c>
      <c r="I13840" t="s">
        <v>603</v>
      </c>
      <c r="J13840" t="s">
        <v>18754</v>
      </c>
      <c r="K13840" t="s">
        <v>18753</v>
      </c>
      <c r="L13840" t="s">
        <v>18752</v>
      </c>
      <c r="N13840" t="s">
        <v>208</v>
      </c>
      <c r="O13840" t="s">
        <v>476</v>
      </c>
      <c r="P13840" t="s">
        <v>476</v>
      </c>
    </row>
    <row r="13841" spans="1:16">
      <c r="A13841" s="484" t="s">
        <v>60592</v>
      </c>
      <c r="B13841" s="485" t="s">
        <v>60591</v>
      </c>
      <c r="C13841" t="s">
        <v>60590</v>
      </c>
      <c r="D13841" t="s">
        <v>60590</v>
      </c>
      <c r="E13841" t="str">
        <f t="shared" si="216"/>
        <v>494665 - HORIZON RH</v>
      </c>
      <c r="F13841" t="s">
        <v>2603</v>
      </c>
      <c r="G13841" t="s">
        <v>60589</v>
      </c>
      <c r="I13841" t="s">
        <v>3510</v>
      </c>
      <c r="J13841" t="s">
        <v>60588</v>
      </c>
      <c r="K13841" t="s">
        <v>208</v>
      </c>
      <c r="L13841" t="s">
        <v>60587</v>
      </c>
      <c r="N13841" t="s">
        <v>208</v>
      </c>
      <c r="O13841" t="s">
        <v>476</v>
      </c>
      <c r="P13841" t="s">
        <v>476</v>
      </c>
    </row>
    <row r="13842" spans="1:16">
      <c r="A13842" s="484" t="s">
        <v>71800</v>
      </c>
      <c r="B13842" s="485" t="s">
        <v>71799</v>
      </c>
      <c r="C13842" t="s">
        <v>71798</v>
      </c>
      <c r="D13842" t="s">
        <v>71797</v>
      </c>
      <c r="E13842" t="str">
        <f t="shared" si="216"/>
        <v>648346 - FCS ROVALTAIN</v>
      </c>
      <c r="F13842" t="s">
        <v>7629</v>
      </c>
      <c r="G13842" t="s">
        <v>71796</v>
      </c>
      <c r="I13842" t="s">
        <v>966</v>
      </c>
      <c r="J13842" t="s">
        <v>71795</v>
      </c>
      <c r="K13842" t="s">
        <v>208</v>
      </c>
      <c r="L13842" t="s">
        <v>71794</v>
      </c>
      <c r="N13842" t="s">
        <v>208</v>
      </c>
      <c r="O13842" t="s">
        <v>476</v>
      </c>
      <c r="P13842" t="s">
        <v>476</v>
      </c>
    </row>
    <row r="13843" spans="1:16">
      <c r="A13843" s="484" t="s">
        <v>31331</v>
      </c>
      <c r="B13843" s="485" t="s">
        <v>31330</v>
      </c>
      <c r="C13843" t="s">
        <v>31329</v>
      </c>
      <c r="D13843" t="s">
        <v>31329</v>
      </c>
      <c r="E13843" t="str">
        <f t="shared" si="216"/>
        <v>614816 - OPEN CAMPUS D'ANGERS - CAMPUS ACADEMY ANGER</v>
      </c>
      <c r="F13843" t="s">
        <v>11644</v>
      </c>
      <c r="G13843" t="s">
        <v>31328</v>
      </c>
      <c r="I13843" t="s">
        <v>1647</v>
      </c>
      <c r="J13843" t="s">
        <v>31327</v>
      </c>
      <c r="K13843" t="s">
        <v>208</v>
      </c>
      <c r="L13843" t="s">
        <v>31326</v>
      </c>
      <c r="N13843" t="s">
        <v>207</v>
      </c>
      <c r="O13843" t="s">
        <v>476</v>
      </c>
      <c r="P13843" t="s">
        <v>476</v>
      </c>
    </row>
    <row r="13844" spans="1:16">
      <c r="A13844" s="484" t="s">
        <v>74468</v>
      </c>
      <c r="B13844" s="485" t="s">
        <v>74467</v>
      </c>
      <c r="C13844" t="s">
        <v>74466</v>
      </c>
      <c r="D13844" t="s">
        <v>74466</v>
      </c>
      <c r="E13844" t="str">
        <f t="shared" si="216"/>
        <v>636782 - EXYSTAT</v>
      </c>
      <c r="F13844" t="s">
        <v>22006</v>
      </c>
      <c r="G13844" t="s">
        <v>74465</v>
      </c>
      <c r="I13844" t="s">
        <v>4298</v>
      </c>
      <c r="J13844" t="s">
        <v>74464</v>
      </c>
      <c r="K13844" t="s">
        <v>208</v>
      </c>
      <c r="L13844" t="s">
        <v>74463</v>
      </c>
      <c r="N13844" t="s">
        <v>208</v>
      </c>
      <c r="O13844" t="s">
        <v>476</v>
      </c>
      <c r="P13844" t="s">
        <v>476</v>
      </c>
    </row>
    <row r="13845" spans="1:16">
      <c r="A13845" s="484" t="s">
        <v>37266</v>
      </c>
      <c r="B13845" s="485" t="s">
        <v>37265</v>
      </c>
      <c r="C13845" t="s">
        <v>37264</v>
      </c>
      <c r="D13845" t="s">
        <v>37263</v>
      </c>
      <c r="E13845" t="str">
        <f t="shared" si="216"/>
        <v>498002 - MOM PARIS</v>
      </c>
      <c r="F13845" t="s">
        <v>5026</v>
      </c>
      <c r="G13845" t="s">
        <v>37262</v>
      </c>
      <c r="I13845" t="s">
        <v>3138</v>
      </c>
      <c r="K13845" t="s">
        <v>208</v>
      </c>
      <c r="L13845" t="s">
        <v>37261</v>
      </c>
      <c r="N13845" t="s">
        <v>208</v>
      </c>
      <c r="O13845" t="s">
        <v>476</v>
      </c>
      <c r="P13845" t="s">
        <v>476</v>
      </c>
    </row>
    <row r="13846" spans="1:16">
      <c r="A13846" s="484" t="s">
        <v>21815</v>
      </c>
      <c r="B13846" s="485" t="s">
        <v>21814</v>
      </c>
      <c r="C13846" t="s">
        <v>21813</v>
      </c>
      <c r="D13846" t="s">
        <v>21813</v>
      </c>
      <c r="E13846" t="str">
        <f t="shared" si="216"/>
        <v>494434 - RHUMATO DPC</v>
      </c>
      <c r="F13846" t="s">
        <v>2928</v>
      </c>
      <c r="G13846" t="s">
        <v>21812</v>
      </c>
      <c r="I13846" t="s">
        <v>626</v>
      </c>
      <c r="J13846" t="s">
        <v>21811</v>
      </c>
      <c r="K13846" t="s">
        <v>21810</v>
      </c>
      <c r="L13846" t="s">
        <v>21809</v>
      </c>
      <c r="N13846" t="s">
        <v>208</v>
      </c>
      <c r="O13846" t="s">
        <v>476</v>
      </c>
      <c r="P13846" t="s">
        <v>476</v>
      </c>
    </row>
    <row r="13847" spans="1:16">
      <c r="A13847" s="484" t="s">
        <v>3501</v>
      </c>
      <c r="B13847" s="485" t="s">
        <v>3500</v>
      </c>
      <c r="C13847" t="s">
        <v>3499</v>
      </c>
      <c r="D13847" t="s">
        <v>3499</v>
      </c>
      <c r="E13847" t="str">
        <f t="shared" si="216"/>
        <v>495232 - VIRAGES FORMATIONS</v>
      </c>
      <c r="F13847" t="s">
        <v>3498</v>
      </c>
      <c r="G13847" t="s">
        <v>3497</v>
      </c>
      <c r="I13847" t="s">
        <v>626</v>
      </c>
      <c r="J13847" t="s">
        <v>3496</v>
      </c>
      <c r="K13847" t="s">
        <v>208</v>
      </c>
      <c r="L13847" t="s">
        <v>3495</v>
      </c>
      <c r="N13847" t="s">
        <v>208</v>
      </c>
      <c r="O13847" t="s">
        <v>476</v>
      </c>
      <c r="P13847" t="s">
        <v>476</v>
      </c>
    </row>
    <row r="13848" spans="1:16">
      <c r="A13848" s="484" t="s">
        <v>70918</v>
      </c>
      <c r="B13848" s="485" t="s">
        <v>70917</v>
      </c>
      <c r="C13848" t="s">
        <v>70916</v>
      </c>
      <c r="D13848" t="s">
        <v>70916</v>
      </c>
      <c r="E13848" t="str">
        <f t="shared" si="216"/>
        <v>615845 - FORMADEXP</v>
      </c>
      <c r="F13848" t="s">
        <v>33796</v>
      </c>
      <c r="G13848" t="s">
        <v>70915</v>
      </c>
      <c r="I13848" t="s">
        <v>3229</v>
      </c>
      <c r="J13848" t="s">
        <v>70914</v>
      </c>
      <c r="K13848" t="s">
        <v>208</v>
      </c>
      <c r="L13848" t="s">
        <v>70913</v>
      </c>
      <c r="N13848" t="s">
        <v>208</v>
      </c>
      <c r="O13848" t="s">
        <v>476</v>
      </c>
      <c r="P13848" t="s">
        <v>476</v>
      </c>
    </row>
    <row r="13849" spans="1:16">
      <c r="A13849" s="484" t="s">
        <v>17349</v>
      </c>
      <c r="B13849" s="485" t="s">
        <v>17348</v>
      </c>
      <c r="C13849" t="s">
        <v>17347</v>
      </c>
      <c r="D13849" t="s">
        <v>17347</v>
      </c>
      <c r="E13849" t="str">
        <f t="shared" si="216"/>
        <v>682330 - SHINGI L'EXPERTISE ENVIRONNEMENTALE</v>
      </c>
      <c r="F13849" t="s">
        <v>17346</v>
      </c>
      <c r="G13849" t="s">
        <v>17345</v>
      </c>
      <c r="I13849" t="s">
        <v>17344</v>
      </c>
      <c r="J13849" t="s">
        <v>17343</v>
      </c>
      <c r="K13849" t="s">
        <v>208</v>
      </c>
      <c r="L13849" t="s">
        <v>17342</v>
      </c>
      <c r="N13849" t="s">
        <v>208</v>
      </c>
      <c r="O13849" t="s">
        <v>476</v>
      </c>
      <c r="P13849" t="s">
        <v>476</v>
      </c>
    </row>
    <row r="13850" spans="1:16">
      <c r="A13850" s="484" t="s">
        <v>77269</v>
      </c>
      <c r="B13850" s="485" t="s">
        <v>77268</v>
      </c>
      <c r="C13850" t="s">
        <v>77267</v>
      </c>
      <c r="D13850" t="s">
        <v>77267</v>
      </c>
      <c r="E13850" t="str">
        <f t="shared" si="216"/>
        <v>495050 - ETHICAL FORMATION</v>
      </c>
      <c r="F13850" t="s">
        <v>16324</v>
      </c>
      <c r="G13850" t="s">
        <v>77266</v>
      </c>
      <c r="I13850" t="s">
        <v>23243</v>
      </c>
      <c r="J13850" t="s">
        <v>77265</v>
      </c>
      <c r="K13850" t="s">
        <v>77264</v>
      </c>
      <c r="L13850" t="s">
        <v>77263</v>
      </c>
      <c r="N13850" t="s">
        <v>208</v>
      </c>
      <c r="O13850" t="s">
        <v>476</v>
      </c>
      <c r="P13850" t="s">
        <v>476</v>
      </c>
    </row>
    <row r="13851" spans="1:16">
      <c r="A13851" s="484" t="s">
        <v>47227</v>
      </c>
      <c r="B13851" s="485" t="s">
        <v>47226</v>
      </c>
      <c r="C13851" t="s">
        <v>47225</v>
      </c>
      <c r="D13851" t="s">
        <v>47224</v>
      </c>
      <c r="E13851" t="str">
        <f t="shared" si="216"/>
        <v>557225 - COOPERATIVE TIERS LIEUX</v>
      </c>
      <c r="F13851" t="s">
        <v>15895</v>
      </c>
      <c r="G13851" t="s">
        <v>47223</v>
      </c>
      <c r="I13851" t="s">
        <v>36708</v>
      </c>
      <c r="J13851" t="s">
        <v>47222</v>
      </c>
      <c r="K13851" t="s">
        <v>208</v>
      </c>
      <c r="L13851" t="s">
        <v>47221</v>
      </c>
      <c r="N13851" t="s">
        <v>208</v>
      </c>
      <c r="O13851" t="s">
        <v>476</v>
      </c>
      <c r="P13851" t="s">
        <v>476</v>
      </c>
    </row>
    <row r="13852" spans="1:16">
      <c r="A13852" s="484" t="s">
        <v>11066</v>
      </c>
      <c r="B13852" s="485" t="s">
        <v>11065</v>
      </c>
      <c r="C13852" t="s">
        <v>11064</v>
      </c>
      <c r="D13852" t="s">
        <v>11064</v>
      </c>
      <c r="E13852" t="str">
        <f t="shared" si="216"/>
        <v>518542 - TAXI GALLIENI</v>
      </c>
      <c r="F13852" t="s">
        <v>11063</v>
      </c>
      <c r="G13852" t="s">
        <v>11062</v>
      </c>
      <c r="I13852" t="s">
        <v>11061</v>
      </c>
      <c r="J13852" t="s">
        <v>11060</v>
      </c>
      <c r="K13852" t="s">
        <v>208</v>
      </c>
      <c r="L13852" t="s">
        <v>11059</v>
      </c>
      <c r="N13852" t="s">
        <v>208</v>
      </c>
      <c r="O13852" t="s">
        <v>476</v>
      </c>
      <c r="P13852" t="s">
        <v>476</v>
      </c>
    </row>
    <row r="13853" spans="1:16">
      <c r="A13853" s="484" t="s">
        <v>32211</v>
      </c>
      <c r="B13853" s="485" t="s">
        <v>32210</v>
      </c>
      <c r="C13853" t="s">
        <v>32209</v>
      </c>
      <c r="D13853" t="s">
        <v>32208</v>
      </c>
      <c r="E13853" t="str">
        <f t="shared" si="216"/>
        <v>491986 - ODPC RIM</v>
      </c>
      <c r="F13853" t="s">
        <v>571</v>
      </c>
      <c r="G13853" t="s">
        <v>15309</v>
      </c>
      <c r="H13853" t="s">
        <v>32207</v>
      </c>
      <c r="I13853" t="s">
        <v>626</v>
      </c>
      <c r="J13853" t="s">
        <v>16275</v>
      </c>
      <c r="K13853" t="s">
        <v>32206</v>
      </c>
      <c r="L13853" t="s">
        <v>32205</v>
      </c>
      <c r="N13853" t="s">
        <v>208</v>
      </c>
      <c r="O13853" t="s">
        <v>476</v>
      </c>
      <c r="P13853" t="s">
        <v>476</v>
      </c>
    </row>
    <row r="13854" spans="1:16">
      <c r="A13854" s="484" t="s">
        <v>19824</v>
      </c>
      <c r="B13854" s="485" t="s">
        <v>19823</v>
      </c>
      <c r="C13854" t="s">
        <v>19822</v>
      </c>
      <c r="D13854" t="s">
        <v>19822</v>
      </c>
      <c r="E13854" t="str">
        <f t="shared" si="216"/>
        <v>522703 - SAS ENGLISH AB WALL STREET INSTITUTE</v>
      </c>
      <c r="F13854" t="s">
        <v>19821</v>
      </c>
      <c r="G13854" t="s">
        <v>19820</v>
      </c>
      <c r="I13854" t="s">
        <v>1542</v>
      </c>
      <c r="J13854" t="s">
        <v>19819</v>
      </c>
      <c r="K13854" t="s">
        <v>208</v>
      </c>
      <c r="L13854" t="s">
        <v>19818</v>
      </c>
      <c r="N13854" t="s">
        <v>208</v>
      </c>
      <c r="O13854" t="s">
        <v>476</v>
      </c>
      <c r="P13854" t="s">
        <v>476</v>
      </c>
    </row>
    <row r="13855" spans="1:16">
      <c r="A13855" s="484" t="s">
        <v>76718</v>
      </c>
      <c r="B13855" s="485" t="s">
        <v>76717</v>
      </c>
      <c r="C13855" t="s">
        <v>76716</v>
      </c>
      <c r="D13855" t="s">
        <v>76715</v>
      </c>
      <c r="E13855" t="str">
        <f t="shared" si="216"/>
        <v>670637 - HDF - ECOLE OLILOR</v>
      </c>
      <c r="F13855" t="s">
        <v>10767</v>
      </c>
      <c r="G13855" t="s">
        <v>76714</v>
      </c>
      <c r="I13855" t="s">
        <v>76713</v>
      </c>
      <c r="J13855" t="s">
        <v>76712</v>
      </c>
      <c r="K13855" t="s">
        <v>208</v>
      </c>
      <c r="L13855" t="s">
        <v>76711</v>
      </c>
      <c r="N13855" t="s">
        <v>208</v>
      </c>
      <c r="O13855" t="s">
        <v>476</v>
      </c>
      <c r="P13855" t="s">
        <v>476</v>
      </c>
    </row>
    <row r="13856" spans="1:16">
      <c r="A13856" s="484" t="s">
        <v>72298</v>
      </c>
      <c r="B13856" s="485" t="s">
        <v>72297</v>
      </c>
      <c r="C13856" t="s">
        <v>72296</v>
      </c>
      <c r="D13856" t="s">
        <v>72295</v>
      </c>
      <c r="E13856" t="str">
        <f t="shared" si="216"/>
        <v>619206 - FILIGRANE</v>
      </c>
      <c r="F13856" t="s">
        <v>55061</v>
      </c>
      <c r="G13856" t="s">
        <v>72294</v>
      </c>
      <c r="I13856" t="s">
        <v>802</v>
      </c>
      <c r="J13856" t="s">
        <v>72293</v>
      </c>
      <c r="K13856" t="s">
        <v>208</v>
      </c>
      <c r="L13856" t="s">
        <v>72292</v>
      </c>
      <c r="N13856" t="s">
        <v>208</v>
      </c>
      <c r="O13856" t="s">
        <v>476</v>
      </c>
      <c r="P13856" t="s">
        <v>476</v>
      </c>
    </row>
    <row r="13857" spans="1:16">
      <c r="A13857" s="484" t="s">
        <v>121291</v>
      </c>
      <c r="B13857" s="485" t="s">
        <v>121290</v>
      </c>
      <c r="C13857" t="s">
        <v>121289</v>
      </c>
      <c r="D13857" t="s">
        <v>121288</v>
      </c>
      <c r="E13857" t="str">
        <f t="shared" si="216"/>
        <v>546367 - AFRC</v>
      </c>
      <c r="F13857" t="s">
        <v>49631</v>
      </c>
      <c r="G13857" t="s">
        <v>117566</v>
      </c>
      <c r="I13857" t="s">
        <v>802</v>
      </c>
      <c r="K13857" t="s">
        <v>208</v>
      </c>
      <c r="L13857" t="s">
        <v>121287</v>
      </c>
      <c r="N13857" t="s">
        <v>208</v>
      </c>
      <c r="O13857" t="s">
        <v>476</v>
      </c>
      <c r="P13857" t="s">
        <v>121286</v>
      </c>
    </row>
    <row r="13858" spans="1:16">
      <c r="A13858" s="484" t="s">
        <v>24245</v>
      </c>
      <c r="B13858" s="485" t="s">
        <v>24244</v>
      </c>
      <c r="C13858" t="s">
        <v>24243</v>
      </c>
      <c r="D13858" t="s">
        <v>24243</v>
      </c>
      <c r="E13858" t="str">
        <f t="shared" si="216"/>
        <v>603934 - QUANTOS EVOLUTION</v>
      </c>
      <c r="F13858" t="s">
        <v>2328</v>
      </c>
      <c r="G13858" t="s">
        <v>24242</v>
      </c>
      <c r="I13858" t="s">
        <v>11482</v>
      </c>
      <c r="K13858" t="s">
        <v>208</v>
      </c>
      <c r="L13858" t="s">
        <v>24241</v>
      </c>
      <c r="N13858" t="s">
        <v>208</v>
      </c>
      <c r="O13858" t="s">
        <v>476</v>
      </c>
      <c r="P13858" t="s">
        <v>476</v>
      </c>
    </row>
    <row r="13859" spans="1:16">
      <c r="A13859" s="484" t="s">
        <v>82546</v>
      </c>
      <c r="B13859" s="485" t="s">
        <v>82545</v>
      </c>
      <c r="C13859" t="s">
        <v>82544</v>
      </c>
      <c r="D13859" t="s">
        <v>82544</v>
      </c>
      <c r="E13859" t="str">
        <f t="shared" si="216"/>
        <v>583080 - EDINOVO FORMATION</v>
      </c>
      <c r="F13859" t="s">
        <v>3131</v>
      </c>
      <c r="G13859" t="s">
        <v>82543</v>
      </c>
      <c r="I13859" t="s">
        <v>4824</v>
      </c>
      <c r="J13859" t="s">
        <v>82542</v>
      </c>
      <c r="K13859" t="s">
        <v>208</v>
      </c>
      <c r="L13859" t="s">
        <v>82541</v>
      </c>
      <c r="N13859" t="s">
        <v>208</v>
      </c>
      <c r="O13859" t="s">
        <v>476</v>
      </c>
      <c r="P13859" t="s">
        <v>476</v>
      </c>
    </row>
    <row r="13860" spans="1:16">
      <c r="A13860" s="484" t="s">
        <v>11435</v>
      </c>
      <c r="B13860" s="485" t="s">
        <v>11434</v>
      </c>
      <c r="C13860" t="s">
        <v>11433</v>
      </c>
      <c r="D13860" t="s">
        <v>11432</v>
      </c>
      <c r="E13860" t="str">
        <f t="shared" si="216"/>
        <v>661120 - TAAF</v>
      </c>
      <c r="F13860" t="s">
        <v>9578</v>
      </c>
      <c r="G13860" t="s">
        <v>11431</v>
      </c>
      <c r="I13860" t="s">
        <v>2666</v>
      </c>
      <c r="J13860" t="s">
        <v>11430</v>
      </c>
      <c r="K13860" t="s">
        <v>208</v>
      </c>
      <c r="L13860" t="s">
        <v>11429</v>
      </c>
      <c r="N13860" t="s">
        <v>208</v>
      </c>
      <c r="O13860" t="s">
        <v>476</v>
      </c>
      <c r="P13860" t="s">
        <v>476</v>
      </c>
    </row>
    <row r="13861" spans="1:16">
      <c r="A13861" s="484" t="s">
        <v>114572</v>
      </c>
      <c r="B13861" s="485" t="s">
        <v>114571</v>
      </c>
      <c r="C13861" t="s">
        <v>114570</v>
      </c>
      <c r="D13861" t="s">
        <v>114569</v>
      </c>
      <c r="E13861" t="str">
        <f t="shared" si="216"/>
        <v>651825 - BEARN PYRENNEES FORMATION BILLERE</v>
      </c>
      <c r="F13861" t="s">
        <v>660</v>
      </c>
      <c r="G13861" t="s">
        <v>114568</v>
      </c>
      <c r="I13861" t="s">
        <v>36174</v>
      </c>
      <c r="J13861" t="s">
        <v>114567</v>
      </c>
      <c r="K13861" t="s">
        <v>208</v>
      </c>
      <c r="L13861" t="s">
        <v>114566</v>
      </c>
      <c r="N13861" t="s">
        <v>208</v>
      </c>
      <c r="O13861" t="s">
        <v>476</v>
      </c>
      <c r="P13861" t="s">
        <v>476</v>
      </c>
    </row>
    <row r="13862" spans="1:16">
      <c r="A13862" s="484" t="s">
        <v>13189</v>
      </c>
      <c r="B13862" s="485" t="s">
        <v>13188</v>
      </c>
      <c r="C13862" t="s">
        <v>13187</v>
      </c>
      <c r="D13862" t="s">
        <v>13187</v>
      </c>
      <c r="E13862" t="str">
        <f t="shared" si="216"/>
        <v>679549 - START EVOLUTION</v>
      </c>
      <c r="F13862" t="s">
        <v>10572</v>
      </c>
      <c r="G13862" t="s">
        <v>13186</v>
      </c>
      <c r="I13862" t="s">
        <v>13185</v>
      </c>
      <c r="J13862" t="s">
        <v>13184</v>
      </c>
      <c r="K13862" t="s">
        <v>208</v>
      </c>
      <c r="L13862" t="s">
        <v>13183</v>
      </c>
      <c r="N13862" t="s">
        <v>208</v>
      </c>
      <c r="O13862" t="s">
        <v>476</v>
      </c>
      <c r="P13862" t="s">
        <v>476</v>
      </c>
    </row>
    <row r="13863" spans="1:16">
      <c r="A13863" s="484" t="s">
        <v>29474</v>
      </c>
      <c r="B13863" s="485" t="s">
        <v>29473</v>
      </c>
      <c r="C13863" t="s">
        <v>29472</v>
      </c>
      <c r="D13863" t="s">
        <v>29472</v>
      </c>
      <c r="E13863" t="str">
        <f t="shared" si="216"/>
        <v>517010 - PARTENAIRE MISSION</v>
      </c>
      <c r="F13863" t="s">
        <v>1848</v>
      </c>
      <c r="G13863" t="s">
        <v>29471</v>
      </c>
      <c r="I13863" t="s">
        <v>29470</v>
      </c>
      <c r="J13863" t="s">
        <v>29469</v>
      </c>
      <c r="K13863" t="s">
        <v>208</v>
      </c>
      <c r="L13863" t="s">
        <v>29468</v>
      </c>
      <c r="N13863" t="s">
        <v>208</v>
      </c>
      <c r="O13863" t="s">
        <v>476</v>
      </c>
      <c r="P13863" t="s">
        <v>476</v>
      </c>
    </row>
    <row r="13864" spans="1:16">
      <c r="A13864" s="484" t="s">
        <v>9861</v>
      </c>
      <c r="B13864" s="485" t="s">
        <v>9860</v>
      </c>
      <c r="C13864" t="s">
        <v>9859</v>
      </c>
      <c r="D13864" t="s">
        <v>9859</v>
      </c>
      <c r="E13864" t="str">
        <f t="shared" si="216"/>
        <v>672026 - THISIS FORMATION CONSEIL</v>
      </c>
      <c r="F13864" t="s">
        <v>2170</v>
      </c>
      <c r="G13864" t="s">
        <v>9858</v>
      </c>
      <c r="I13864" t="s">
        <v>4549</v>
      </c>
      <c r="J13864" t="s">
        <v>9857</v>
      </c>
      <c r="K13864" t="s">
        <v>208</v>
      </c>
      <c r="L13864" t="s">
        <v>9856</v>
      </c>
      <c r="N13864" t="s">
        <v>208</v>
      </c>
      <c r="O13864" t="s">
        <v>476</v>
      </c>
      <c r="P13864" t="s">
        <v>476</v>
      </c>
    </row>
    <row r="13865" spans="1:16">
      <c r="A13865" s="484" t="s">
        <v>60046</v>
      </c>
      <c r="B13865" s="485" t="s">
        <v>60045</v>
      </c>
      <c r="C13865" t="s">
        <v>60044</v>
      </c>
      <c r="D13865" t="s">
        <v>60043</v>
      </c>
      <c r="E13865" t="str">
        <f t="shared" si="216"/>
        <v>500550 - BIOMEGA FORMATION</v>
      </c>
      <c r="F13865" t="s">
        <v>742</v>
      </c>
      <c r="G13865" t="s">
        <v>60042</v>
      </c>
      <c r="I13865" t="s">
        <v>603</v>
      </c>
      <c r="J13865" t="s">
        <v>60041</v>
      </c>
      <c r="K13865" t="s">
        <v>208</v>
      </c>
      <c r="L13865" t="s">
        <v>60040</v>
      </c>
      <c r="N13865" t="s">
        <v>208</v>
      </c>
      <c r="O13865" t="s">
        <v>476</v>
      </c>
      <c r="P13865" t="s">
        <v>476</v>
      </c>
    </row>
    <row r="13866" spans="1:16">
      <c r="A13866" s="484" t="s">
        <v>21964</v>
      </c>
      <c r="B13866" s="485" t="s">
        <v>21963</v>
      </c>
      <c r="C13866" t="s">
        <v>21962</v>
      </c>
      <c r="D13866" t="s">
        <v>21961</v>
      </c>
      <c r="E13866" t="str">
        <f t="shared" si="216"/>
        <v>548390 - REYNAUD RICHARD KRISTEL</v>
      </c>
      <c r="F13866" t="s">
        <v>6592</v>
      </c>
      <c r="G13866" t="s">
        <v>21960</v>
      </c>
      <c r="I13866" t="s">
        <v>21959</v>
      </c>
      <c r="K13866" t="s">
        <v>208</v>
      </c>
      <c r="L13866" t="s">
        <v>21958</v>
      </c>
      <c r="N13866" t="s">
        <v>208</v>
      </c>
      <c r="O13866" t="s">
        <v>476</v>
      </c>
      <c r="P13866" t="s">
        <v>476</v>
      </c>
    </row>
    <row r="13867" spans="1:16">
      <c r="A13867" s="484" t="s">
        <v>31409</v>
      </c>
      <c r="B13867" s="485" t="s">
        <v>31408</v>
      </c>
      <c r="C13867" t="s">
        <v>31407</v>
      </c>
      <c r="D13867" t="s">
        <v>31406</v>
      </c>
      <c r="E13867" t="str">
        <f t="shared" si="216"/>
        <v>575240 - ONEN MAGALI</v>
      </c>
      <c r="F13867" t="s">
        <v>12087</v>
      </c>
      <c r="G13867" t="s">
        <v>31405</v>
      </c>
      <c r="I13867" t="s">
        <v>11659</v>
      </c>
      <c r="K13867" t="s">
        <v>208</v>
      </c>
      <c r="L13867" t="s">
        <v>31404</v>
      </c>
      <c r="N13867" t="s">
        <v>208</v>
      </c>
      <c r="O13867" t="s">
        <v>476</v>
      </c>
      <c r="P13867" t="s">
        <v>476</v>
      </c>
    </row>
    <row r="13868" spans="1:16">
      <c r="A13868" s="484" t="s">
        <v>108539</v>
      </c>
      <c r="B13868" s="485" t="s">
        <v>108538</v>
      </c>
      <c r="C13868" t="s">
        <v>108537</v>
      </c>
      <c r="D13868" t="s">
        <v>108536</v>
      </c>
      <c r="E13868" t="str">
        <f t="shared" si="216"/>
        <v>512023 - CALORIS</v>
      </c>
      <c r="F13868" t="s">
        <v>571</v>
      </c>
      <c r="G13868" t="s">
        <v>100390</v>
      </c>
      <c r="H13868" t="s">
        <v>108535</v>
      </c>
      <c r="I13868" t="s">
        <v>1678</v>
      </c>
      <c r="J13868" t="s">
        <v>108534</v>
      </c>
      <c r="K13868" t="s">
        <v>208</v>
      </c>
      <c r="L13868" t="s">
        <v>108533</v>
      </c>
      <c r="N13868" t="s">
        <v>208</v>
      </c>
      <c r="O13868" t="s">
        <v>476</v>
      </c>
      <c r="P13868" t="s">
        <v>108532</v>
      </c>
    </row>
    <row r="13869" spans="1:16">
      <c r="A13869" s="484" t="s">
        <v>106674</v>
      </c>
      <c r="B13869" s="485" t="s">
        <v>106673</v>
      </c>
      <c r="C13869" t="s">
        <v>106672</v>
      </c>
      <c r="D13869" t="s">
        <v>106671</v>
      </c>
      <c r="E13869" t="str">
        <f t="shared" si="216"/>
        <v>293088 - CPFI LA FRETTE</v>
      </c>
      <c r="F13869" t="s">
        <v>6239</v>
      </c>
      <c r="G13869" t="s">
        <v>106670</v>
      </c>
      <c r="H13869" t="s">
        <v>106669</v>
      </c>
      <c r="I13869" t="s">
        <v>106668</v>
      </c>
      <c r="J13869" t="s">
        <v>106667</v>
      </c>
      <c r="K13869" t="s">
        <v>208</v>
      </c>
      <c r="L13869" t="s">
        <v>106666</v>
      </c>
      <c r="N13869" t="s">
        <v>208</v>
      </c>
      <c r="O13869" t="s">
        <v>476</v>
      </c>
      <c r="P13869" t="s">
        <v>476</v>
      </c>
    </row>
    <row r="13870" spans="1:16">
      <c r="A13870" s="484" t="s">
        <v>35003</v>
      </c>
      <c r="B13870" s="485" t="s">
        <v>35002</v>
      </c>
      <c r="C13870" t="s">
        <v>35001</v>
      </c>
      <c r="D13870" t="s">
        <v>35001</v>
      </c>
      <c r="E13870" t="str">
        <f t="shared" si="216"/>
        <v>672932 - MOUTON ROUGE</v>
      </c>
      <c r="F13870" t="s">
        <v>24400</v>
      </c>
      <c r="G13870" t="s">
        <v>35000</v>
      </c>
      <c r="I13870" t="s">
        <v>2900</v>
      </c>
      <c r="J13870" t="s">
        <v>34999</v>
      </c>
      <c r="K13870" t="s">
        <v>208</v>
      </c>
      <c r="L13870" t="s">
        <v>34998</v>
      </c>
      <c r="N13870" t="s">
        <v>208</v>
      </c>
      <c r="O13870" t="s">
        <v>476</v>
      </c>
      <c r="P13870" t="s">
        <v>476</v>
      </c>
    </row>
    <row r="13871" spans="1:16">
      <c r="A13871" s="484" t="s">
        <v>116628</v>
      </c>
      <c r="B13871" s="485" t="s">
        <v>116627</v>
      </c>
      <c r="C13871" t="s">
        <v>116626</v>
      </c>
      <c r="D13871" t="s">
        <v>116626</v>
      </c>
      <c r="E13871" t="str">
        <f t="shared" si="216"/>
        <v>618421 - AUTO ECOLE COLBERT</v>
      </c>
      <c r="F13871" t="s">
        <v>2724</v>
      </c>
      <c r="G13871" t="s">
        <v>116625</v>
      </c>
      <c r="I13871" t="s">
        <v>13843</v>
      </c>
      <c r="J13871" t="s">
        <v>116624</v>
      </c>
      <c r="K13871" t="s">
        <v>208</v>
      </c>
      <c r="L13871" t="s">
        <v>116623</v>
      </c>
      <c r="N13871" t="s">
        <v>208</v>
      </c>
      <c r="O13871" t="s">
        <v>476</v>
      </c>
      <c r="P13871" t="s">
        <v>476</v>
      </c>
    </row>
    <row r="13872" spans="1:16">
      <c r="A13872" s="484" t="s">
        <v>30207</v>
      </c>
      <c r="B13872" s="485" t="s">
        <v>30206</v>
      </c>
      <c r="C13872" t="s">
        <v>30205</v>
      </c>
      <c r="D13872" t="s">
        <v>30205</v>
      </c>
      <c r="E13872" t="str">
        <f t="shared" si="216"/>
        <v>625814 - OULBOU AICHA</v>
      </c>
      <c r="F13872" t="s">
        <v>30204</v>
      </c>
      <c r="G13872" t="s">
        <v>30203</v>
      </c>
      <c r="H13872" t="s">
        <v>30202</v>
      </c>
      <c r="I13872" t="s">
        <v>1814</v>
      </c>
      <c r="J13872" t="s">
        <v>30201</v>
      </c>
      <c r="K13872" t="s">
        <v>208</v>
      </c>
      <c r="L13872" t="s">
        <v>30200</v>
      </c>
      <c r="N13872" t="s">
        <v>208</v>
      </c>
      <c r="O13872" t="s">
        <v>476</v>
      </c>
      <c r="P13872" t="s">
        <v>476</v>
      </c>
    </row>
    <row r="13873" spans="1:16">
      <c r="A13873" s="484" t="s">
        <v>135151</v>
      </c>
      <c r="B13873" s="485" t="s">
        <v>135150</v>
      </c>
      <c r="C13873" t="s">
        <v>135149</v>
      </c>
      <c r="D13873" t="s">
        <v>135149</v>
      </c>
      <c r="E13873" t="str">
        <f t="shared" si="216"/>
        <v>622369 - ACTION SECURITE INCENDIE</v>
      </c>
      <c r="F13873" t="s">
        <v>1200</v>
      </c>
      <c r="G13873" t="s">
        <v>135148</v>
      </c>
      <c r="I13873" t="s">
        <v>135147</v>
      </c>
      <c r="J13873" t="s">
        <v>135146</v>
      </c>
      <c r="K13873" t="s">
        <v>208</v>
      </c>
      <c r="L13873" t="s">
        <v>135145</v>
      </c>
      <c r="N13873" t="s">
        <v>208</v>
      </c>
      <c r="O13873" t="s">
        <v>476</v>
      </c>
      <c r="P13873" t="s">
        <v>476</v>
      </c>
    </row>
    <row r="13874" spans="1:16">
      <c r="A13874" s="484" t="s">
        <v>56804</v>
      </c>
      <c r="B13874" s="485" t="s">
        <v>56803</v>
      </c>
      <c r="C13874" t="s">
        <v>56802</v>
      </c>
      <c r="D13874" t="s">
        <v>56801</v>
      </c>
      <c r="E13874" t="str">
        <f t="shared" si="216"/>
        <v>622990 - IFTAC</v>
      </c>
      <c r="F13874" t="s">
        <v>23577</v>
      </c>
      <c r="G13874" t="s">
        <v>56800</v>
      </c>
      <c r="I13874" t="s">
        <v>2666</v>
      </c>
      <c r="J13874" t="s">
        <v>56799</v>
      </c>
      <c r="K13874" t="s">
        <v>208</v>
      </c>
      <c r="L13874" t="s">
        <v>56798</v>
      </c>
      <c r="N13874" t="s">
        <v>208</v>
      </c>
      <c r="O13874" t="s">
        <v>476</v>
      </c>
      <c r="P13874" t="s">
        <v>476</v>
      </c>
    </row>
    <row r="13875" spans="1:16">
      <c r="A13875" s="484" t="s">
        <v>92746</v>
      </c>
      <c r="B13875" s="485" t="s">
        <v>92745</v>
      </c>
      <c r="C13875" t="s">
        <v>92744</v>
      </c>
      <c r="D13875" t="s">
        <v>92744</v>
      </c>
      <c r="E13875" t="str">
        <f t="shared" si="216"/>
        <v>270064 - COMUNDI</v>
      </c>
      <c r="F13875" t="s">
        <v>7936</v>
      </c>
      <c r="G13875" t="s">
        <v>92743</v>
      </c>
      <c r="H13875" t="s">
        <v>92742</v>
      </c>
      <c r="I13875" t="s">
        <v>5864</v>
      </c>
      <c r="J13875" t="s">
        <v>92741</v>
      </c>
      <c r="K13875" t="s">
        <v>92740</v>
      </c>
      <c r="L13875" t="s">
        <v>92739</v>
      </c>
      <c r="N13875" t="s">
        <v>208</v>
      </c>
      <c r="O13875" t="s">
        <v>476</v>
      </c>
      <c r="P13875" t="s">
        <v>476</v>
      </c>
    </row>
    <row r="13876" spans="1:16">
      <c r="A13876" s="484" t="s">
        <v>74605</v>
      </c>
      <c r="B13876" s="485" t="s">
        <v>74604</v>
      </c>
      <c r="C13876" t="s">
        <v>74603</v>
      </c>
      <c r="D13876" t="s">
        <v>74603</v>
      </c>
      <c r="E13876" t="str">
        <f t="shared" si="216"/>
        <v>685616 - EXPERSONA</v>
      </c>
      <c r="F13876" t="s">
        <v>5487</v>
      </c>
      <c r="G13876" t="s">
        <v>74602</v>
      </c>
      <c r="I13876" t="s">
        <v>8105</v>
      </c>
      <c r="J13876" t="s">
        <v>74601</v>
      </c>
      <c r="K13876" t="s">
        <v>208</v>
      </c>
      <c r="L13876" t="s">
        <v>74600</v>
      </c>
      <c r="N13876" t="s">
        <v>208</v>
      </c>
      <c r="O13876" t="s">
        <v>476</v>
      </c>
      <c r="P13876" t="s">
        <v>476</v>
      </c>
    </row>
    <row r="13877" spans="1:16">
      <c r="A13877" s="484" t="s">
        <v>65415</v>
      </c>
      <c r="B13877" s="485" t="s">
        <v>65414</v>
      </c>
      <c r="C13877" t="s">
        <v>65413</v>
      </c>
      <c r="D13877" t="s">
        <v>65413</v>
      </c>
      <c r="E13877" t="str">
        <f t="shared" si="216"/>
        <v>674448 - GREGSON LEILA</v>
      </c>
      <c r="F13877" t="s">
        <v>65283</v>
      </c>
      <c r="G13877" t="s">
        <v>65412</v>
      </c>
      <c r="I13877" t="s">
        <v>626</v>
      </c>
      <c r="K13877" t="s">
        <v>208</v>
      </c>
      <c r="L13877" t="s">
        <v>65411</v>
      </c>
      <c r="N13877" t="s">
        <v>208</v>
      </c>
      <c r="O13877" t="s">
        <v>476</v>
      </c>
      <c r="P13877" t="s">
        <v>476</v>
      </c>
    </row>
    <row r="13878" spans="1:16">
      <c r="A13878" s="484" t="s">
        <v>79050</v>
      </c>
      <c r="B13878" s="485" t="s">
        <v>79049</v>
      </c>
      <c r="C13878" t="s">
        <v>79048</v>
      </c>
      <c r="D13878" t="s">
        <v>79048</v>
      </c>
      <c r="E13878" t="str">
        <f t="shared" si="216"/>
        <v>562646 - EPSILON A L'ECOLE</v>
      </c>
      <c r="F13878" t="s">
        <v>1568</v>
      </c>
      <c r="G13878" t="s">
        <v>79047</v>
      </c>
      <c r="I13878" t="s">
        <v>79046</v>
      </c>
      <c r="J13878" t="s">
        <v>79045</v>
      </c>
      <c r="K13878" t="s">
        <v>208</v>
      </c>
      <c r="L13878" t="s">
        <v>79044</v>
      </c>
      <c r="N13878" t="s">
        <v>208</v>
      </c>
      <c r="O13878" t="s">
        <v>476</v>
      </c>
      <c r="P13878" t="s">
        <v>476</v>
      </c>
    </row>
    <row r="13879" spans="1:16">
      <c r="A13879" s="484" t="s">
        <v>134046</v>
      </c>
      <c r="B13879" s="485" t="s">
        <v>134045</v>
      </c>
      <c r="C13879" t="s">
        <v>134044</v>
      </c>
      <c r="D13879" t="s">
        <v>134044</v>
      </c>
      <c r="E13879" t="str">
        <f t="shared" si="216"/>
        <v>589755 - AE FORMATION &amp; CO</v>
      </c>
      <c r="F13879" t="s">
        <v>23577</v>
      </c>
      <c r="G13879" t="s">
        <v>134043</v>
      </c>
      <c r="I13879" t="s">
        <v>134042</v>
      </c>
      <c r="J13879" t="s">
        <v>134041</v>
      </c>
      <c r="K13879" t="s">
        <v>208</v>
      </c>
      <c r="L13879" t="s">
        <v>134040</v>
      </c>
      <c r="N13879" t="s">
        <v>208</v>
      </c>
      <c r="O13879" t="s">
        <v>476</v>
      </c>
      <c r="P13879" t="s">
        <v>476</v>
      </c>
    </row>
    <row r="13880" spans="1:16">
      <c r="A13880" s="484" t="s">
        <v>124557</v>
      </c>
      <c r="B13880" s="485" t="s">
        <v>124556</v>
      </c>
      <c r="C13880" t="s">
        <v>124555</v>
      </c>
      <c r="D13880" t="s">
        <v>124555</v>
      </c>
      <c r="E13880" t="str">
        <f t="shared" si="216"/>
        <v>650304 - ASS SECOURISTES FRANCAIS CROIX BLANCHE FINISTERE</v>
      </c>
      <c r="F13880" t="s">
        <v>2328</v>
      </c>
      <c r="G13880" t="s">
        <v>124554</v>
      </c>
      <c r="H13880" t="s">
        <v>124553</v>
      </c>
      <c r="I13880" t="s">
        <v>85100</v>
      </c>
      <c r="J13880" t="s">
        <v>124552</v>
      </c>
      <c r="K13880" t="s">
        <v>208</v>
      </c>
      <c r="L13880" t="s">
        <v>124551</v>
      </c>
      <c r="N13880" t="s">
        <v>208</v>
      </c>
      <c r="O13880" t="s">
        <v>476</v>
      </c>
      <c r="P13880" t="s">
        <v>476</v>
      </c>
    </row>
    <row r="13881" spans="1:16">
      <c r="A13881" s="484" t="s">
        <v>70119</v>
      </c>
      <c r="B13881" s="485" t="s">
        <v>70118</v>
      </c>
      <c r="C13881" t="s">
        <v>70117</v>
      </c>
      <c r="D13881" t="s">
        <v>70117</v>
      </c>
      <c r="E13881" t="str">
        <f t="shared" si="216"/>
        <v>585804 - FORMATION DES TORRIERES</v>
      </c>
      <c r="F13881" t="s">
        <v>70116</v>
      </c>
      <c r="G13881" t="s">
        <v>70115</v>
      </c>
      <c r="H13881" t="s">
        <v>70114</v>
      </c>
      <c r="I13881" t="s">
        <v>25512</v>
      </c>
      <c r="J13881" t="s">
        <v>70113</v>
      </c>
      <c r="K13881" t="s">
        <v>208</v>
      </c>
      <c r="L13881" t="s">
        <v>70112</v>
      </c>
      <c r="N13881" t="s">
        <v>208</v>
      </c>
      <c r="O13881" t="s">
        <v>476</v>
      </c>
      <c r="P13881" t="s">
        <v>476</v>
      </c>
    </row>
    <row r="13882" spans="1:16">
      <c r="A13882" s="484" t="s">
        <v>20701</v>
      </c>
      <c r="B13882" s="485" t="s">
        <v>20700</v>
      </c>
      <c r="C13882" t="s">
        <v>20699</v>
      </c>
      <c r="D13882" t="s">
        <v>20699</v>
      </c>
      <c r="E13882" t="str">
        <f t="shared" si="216"/>
        <v>502273 - SAFSU</v>
      </c>
      <c r="F13882" t="s">
        <v>5932</v>
      </c>
      <c r="G13882" t="s">
        <v>20698</v>
      </c>
      <c r="I13882" t="s">
        <v>20697</v>
      </c>
      <c r="J13882" t="s">
        <v>20696</v>
      </c>
      <c r="K13882" t="s">
        <v>20695</v>
      </c>
      <c r="L13882" t="s">
        <v>20694</v>
      </c>
      <c r="N13882" t="s">
        <v>208</v>
      </c>
      <c r="O13882" t="s">
        <v>476</v>
      </c>
      <c r="P13882" t="s">
        <v>476</v>
      </c>
    </row>
    <row r="13883" spans="1:16">
      <c r="A13883" s="484" t="s">
        <v>85326</v>
      </c>
      <c r="B13883" s="485" t="s">
        <v>85325</v>
      </c>
      <c r="C13883" t="s">
        <v>85324</v>
      </c>
      <c r="D13883" t="s">
        <v>85323</v>
      </c>
      <c r="E13883" t="str">
        <f t="shared" si="216"/>
        <v>512412 - ECF CESR FPE MERIGNAC</v>
      </c>
      <c r="F13883" t="s">
        <v>7547</v>
      </c>
      <c r="G13883" t="s">
        <v>85322</v>
      </c>
      <c r="I13883" t="s">
        <v>1466</v>
      </c>
      <c r="J13883" t="s">
        <v>85321</v>
      </c>
      <c r="K13883" t="s">
        <v>208</v>
      </c>
      <c r="L13883" t="s">
        <v>85320</v>
      </c>
      <c r="N13883" t="s">
        <v>208</v>
      </c>
      <c r="O13883" t="s">
        <v>476</v>
      </c>
      <c r="P13883" t="s">
        <v>476</v>
      </c>
    </row>
    <row r="13884" spans="1:16">
      <c r="A13884" s="484" t="s">
        <v>68435</v>
      </c>
      <c r="B13884" s="485" t="s">
        <v>68434</v>
      </c>
      <c r="C13884" t="s">
        <v>68433</v>
      </c>
      <c r="D13884" t="s">
        <v>68432</v>
      </c>
      <c r="E13884" t="str">
        <f t="shared" si="216"/>
        <v>656094 - FTF ANTIBES</v>
      </c>
      <c r="F13884" t="s">
        <v>7245</v>
      </c>
      <c r="G13884" t="s">
        <v>68431</v>
      </c>
      <c r="H13884" t="s">
        <v>68430</v>
      </c>
      <c r="I13884" t="s">
        <v>9704</v>
      </c>
      <c r="J13884" t="s">
        <v>68429</v>
      </c>
      <c r="K13884" t="s">
        <v>208</v>
      </c>
      <c r="L13884" t="s">
        <v>68428</v>
      </c>
      <c r="N13884" t="s">
        <v>208</v>
      </c>
      <c r="O13884" t="s">
        <v>476</v>
      </c>
      <c r="P13884" t="s">
        <v>476</v>
      </c>
    </row>
    <row r="13885" spans="1:16">
      <c r="A13885" s="484" t="s">
        <v>34804</v>
      </c>
      <c r="B13885" s="485" t="s">
        <v>34803</v>
      </c>
      <c r="C13885" t="s">
        <v>34802</v>
      </c>
      <c r="D13885" t="s">
        <v>34802</v>
      </c>
      <c r="E13885" t="str">
        <f t="shared" si="216"/>
        <v>608968 - MSA SERVICES POITOU</v>
      </c>
      <c r="F13885" t="s">
        <v>1315</v>
      </c>
      <c r="G13885" t="s">
        <v>34801</v>
      </c>
      <c r="I13885" t="s">
        <v>5810</v>
      </c>
      <c r="J13885" t="s">
        <v>34800</v>
      </c>
      <c r="K13885" t="s">
        <v>208</v>
      </c>
      <c r="L13885" t="s">
        <v>34799</v>
      </c>
      <c r="N13885" t="s">
        <v>208</v>
      </c>
      <c r="O13885" t="s">
        <v>476</v>
      </c>
      <c r="P13885" t="s">
        <v>476</v>
      </c>
    </row>
    <row r="13886" spans="1:16">
      <c r="A13886" s="484" t="s">
        <v>79852</v>
      </c>
      <c r="B13886" s="485" t="s">
        <v>79851</v>
      </c>
      <c r="C13886" t="s">
        <v>79850</v>
      </c>
      <c r="D13886" t="s">
        <v>79849</v>
      </c>
      <c r="E13886" t="str">
        <f t="shared" si="216"/>
        <v>625127 - ENGLISH FAMILY ANGERS</v>
      </c>
      <c r="F13886" t="s">
        <v>22841</v>
      </c>
      <c r="G13886" t="s">
        <v>79848</v>
      </c>
      <c r="I13886" t="s">
        <v>1647</v>
      </c>
      <c r="J13886" t="s">
        <v>79847</v>
      </c>
      <c r="K13886" t="s">
        <v>208</v>
      </c>
      <c r="L13886" t="s">
        <v>79846</v>
      </c>
      <c r="N13886" t="s">
        <v>208</v>
      </c>
      <c r="O13886" t="s">
        <v>476</v>
      </c>
      <c r="P13886" t="s">
        <v>476</v>
      </c>
    </row>
    <row r="13887" spans="1:16">
      <c r="A13887" s="484" t="s">
        <v>22928</v>
      </c>
      <c r="B13887" s="485" t="s">
        <v>22927</v>
      </c>
      <c r="C13887" t="s">
        <v>22926</v>
      </c>
      <c r="D13887" t="s">
        <v>22926</v>
      </c>
      <c r="E13887" t="str">
        <f t="shared" si="216"/>
        <v>553580 - RESEAU DUCRETET</v>
      </c>
      <c r="F13887" t="s">
        <v>1649</v>
      </c>
      <c r="G13887" t="s">
        <v>22925</v>
      </c>
      <c r="I13887" t="s">
        <v>1391</v>
      </c>
      <c r="J13887" t="s">
        <v>22924</v>
      </c>
      <c r="K13887" t="s">
        <v>208</v>
      </c>
      <c r="L13887" t="s">
        <v>22923</v>
      </c>
      <c r="N13887" t="s">
        <v>208</v>
      </c>
      <c r="O13887" t="s">
        <v>476</v>
      </c>
      <c r="P13887" t="s">
        <v>476</v>
      </c>
    </row>
    <row r="13888" spans="1:16">
      <c r="A13888" s="484" t="s">
        <v>19421</v>
      </c>
      <c r="B13888" s="485" t="s">
        <v>19420</v>
      </c>
      <c r="C13888" t="s">
        <v>19419</v>
      </c>
      <c r="D13888" t="s">
        <v>19418</v>
      </c>
      <c r="E13888" t="str">
        <f t="shared" si="216"/>
        <v>492504 - SAVOIR FAIRE ET DECOUVERTE ROUEN</v>
      </c>
      <c r="F13888" t="s">
        <v>5123</v>
      </c>
      <c r="G13888" t="s">
        <v>19417</v>
      </c>
      <c r="I13888" t="s">
        <v>4645</v>
      </c>
      <c r="J13888" t="s">
        <v>19416</v>
      </c>
      <c r="K13888" t="s">
        <v>208</v>
      </c>
      <c r="L13888" t="s">
        <v>19415</v>
      </c>
      <c r="N13888" t="s">
        <v>208</v>
      </c>
      <c r="O13888" t="s">
        <v>476</v>
      </c>
      <c r="P13888" t="s">
        <v>476</v>
      </c>
    </row>
    <row r="13889" spans="1:16">
      <c r="A13889" s="484" t="s">
        <v>32272</v>
      </c>
      <c r="C13889" t="s">
        <v>32271</v>
      </c>
      <c r="D13889" t="s">
        <v>32270</v>
      </c>
      <c r="E13889" t="str">
        <f t="shared" si="216"/>
        <v>492322 - ODPC CHIRVASC</v>
      </c>
      <c r="F13889" t="s">
        <v>9007</v>
      </c>
      <c r="G13889" t="s">
        <v>32269</v>
      </c>
      <c r="H13889" t="s">
        <v>32268</v>
      </c>
      <c r="I13889" t="s">
        <v>2666</v>
      </c>
      <c r="J13889" t="s">
        <v>32267</v>
      </c>
      <c r="K13889" t="s">
        <v>32266</v>
      </c>
      <c r="L13889" t="s">
        <v>32265</v>
      </c>
      <c r="N13889" t="s">
        <v>208</v>
      </c>
      <c r="O13889" t="s">
        <v>476</v>
      </c>
      <c r="P13889" t="s">
        <v>476</v>
      </c>
    </row>
    <row r="13890" spans="1:16">
      <c r="A13890" s="484" t="s">
        <v>100607</v>
      </c>
      <c r="B13890" s="485" t="s">
        <v>100606</v>
      </c>
      <c r="C13890" t="s">
        <v>100605</v>
      </c>
      <c r="D13890" t="s">
        <v>100604</v>
      </c>
      <c r="E13890" t="str">
        <f t="shared" ref="E13890:E13953" si="217">_xlfn.CONCAT(L13890," - ",D13890)</f>
        <v>468990 - CIBC AVEYRON RODEZ</v>
      </c>
      <c r="F13890" t="s">
        <v>3853</v>
      </c>
      <c r="G13890" t="s">
        <v>100603</v>
      </c>
      <c r="I13890" t="s">
        <v>7864</v>
      </c>
      <c r="J13890" t="s">
        <v>100602</v>
      </c>
      <c r="K13890" t="s">
        <v>208</v>
      </c>
      <c r="L13890" t="s">
        <v>100601</v>
      </c>
      <c r="N13890" t="s">
        <v>208</v>
      </c>
      <c r="O13890" t="s">
        <v>476</v>
      </c>
      <c r="P13890" t="s">
        <v>476</v>
      </c>
    </row>
    <row r="13891" spans="1:16">
      <c r="A13891" s="484" t="s">
        <v>45730</v>
      </c>
      <c r="B13891" s="485" t="s">
        <v>45729</v>
      </c>
      <c r="C13891" t="s">
        <v>45728</v>
      </c>
      <c r="D13891" t="s">
        <v>45728</v>
      </c>
      <c r="E13891" t="str">
        <f t="shared" si="217"/>
        <v>653111 - LAQA - HUMANIMALIS</v>
      </c>
      <c r="F13891" t="s">
        <v>2771</v>
      </c>
      <c r="G13891" t="s">
        <v>45727</v>
      </c>
      <c r="I13891" t="s">
        <v>45726</v>
      </c>
      <c r="J13891" t="s">
        <v>45725</v>
      </c>
      <c r="K13891" t="s">
        <v>208</v>
      </c>
      <c r="L13891" t="s">
        <v>45724</v>
      </c>
      <c r="N13891" t="s">
        <v>208</v>
      </c>
      <c r="O13891" t="s">
        <v>476</v>
      </c>
      <c r="P13891" t="s">
        <v>476</v>
      </c>
    </row>
    <row r="13892" spans="1:16">
      <c r="A13892" s="484" t="s">
        <v>95712</v>
      </c>
      <c r="B13892" s="485" t="s">
        <v>95711</v>
      </c>
      <c r="C13892" t="s">
        <v>95710</v>
      </c>
      <c r="D13892" t="s">
        <v>95710</v>
      </c>
      <c r="E13892" t="str">
        <f t="shared" si="217"/>
        <v>543860 - CLARAMEDIA</v>
      </c>
      <c r="F13892" t="s">
        <v>590</v>
      </c>
      <c r="G13892" t="s">
        <v>95709</v>
      </c>
      <c r="H13892" t="s">
        <v>95708</v>
      </c>
      <c r="I13892" t="s">
        <v>1148</v>
      </c>
      <c r="J13892" t="s">
        <v>95707</v>
      </c>
      <c r="K13892" t="s">
        <v>208</v>
      </c>
      <c r="L13892" t="s">
        <v>95706</v>
      </c>
      <c r="N13892" t="s">
        <v>208</v>
      </c>
      <c r="O13892" t="s">
        <v>476</v>
      </c>
      <c r="P13892" t="s">
        <v>476</v>
      </c>
    </row>
    <row r="13893" spans="1:16">
      <c r="A13893" s="484" t="s">
        <v>38301</v>
      </c>
      <c r="B13893" s="485" t="s">
        <v>38300</v>
      </c>
      <c r="C13893" t="s">
        <v>38299</v>
      </c>
      <c r="D13893" t="s">
        <v>38298</v>
      </c>
      <c r="E13893" t="str">
        <f t="shared" si="217"/>
        <v>642265 - MARIANNE FORMATION PARIS</v>
      </c>
      <c r="F13893" t="s">
        <v>23589</v>
      </c>
      <c r="G13893" t="s">
        <v>38297</v>
      </c>
      <c r="I13893" t="s">
        <v>626</v>
      </c>
      <c r="J13893" t="s">
        <v>38296</v>
      </c>
      <c r="K13893" t="s">
        <v>208</v>
      </c>
      <c r="L13893" t="s">
        <v>38295</v>
      </c>
      <c r="N13893" t="s">
        <v>208</v>
      </c>
      <c r="O13893" t="s">
        <v>476</v>
      </c>
      <c r="P13893" t="s">
        <v>476</v>
      </c>
    </row>
    <row r="13894" spans="1:16">
      <c r="A13894" s="484" t="s">
        <v>135598</v>
      </c>
      <c r="B13894" s="485" t="s">
        <v>135597</v>
      </c>
      <c r="C13894" t="s">
        <v>135596</v>
      </c>
      <c r="D13894" t="s">
        <v>135596</v>
      </c>
      <c r="E13894" t="str">
        <f t="shared" si="217"/>
        <v>570722 - ACT + CONSULTING</v>
      </c>
      <c r="F13894" t="s">
        <v>40411</v>
      </c>
      <c r="G13894" t="s">
        <v>135595</v>
      </c>
      <c r="I13894" t="s">
        <v>6106</v>
      </c>
      <c r="J13894" t="s">
        <v>135594</v>
      </c>
      <c r="K13894" t="s">
        <v>135593</v>
      </c>
      <c r="L13894" t="s">
        <v>135592</v>
      </c>
      <c r="N13894" t="s">
        <v>208</v>
      </c>
      <c r="O13894" t="s">
        <v>476</v>
      </c>
      <c r="P13894" t="s">
        <v>476</v>
      </c>
    </row>
    <row r="13895" spans="1:16">
      <c r="A13895" s="484" t="s">
        <v>84689</v>
      </c>
      <c r="B13895" s="485" t="s">
        <v>84688</v>
      </c>
      <c r="C13895" t="s">
        <v>84687</v>
      </c>
      <c r="D13895" t="s">
        <v>84686</v>
      </c>
      <c r="E13895" t="str">
        <f t="shared" si="217"/>
        <v>619760 - ECM</v>
      </c>
      <c r="F13895" t="s">
        <v>2287</v>
      </c>
      <c r="G13895" t="s">
        <v>84685</v>
      </c>
      <c r="H13895" t="s">
        <v>84684</v>
      </c>
      <c r="I13895" t="s">
        <v>84683</v>
      </c>
      <c r="J13895" t="s">
        <v>84682</v>
      </c>
      <c r="K13895" t="s">
        <v>208</v>
      </c>
      <c r="L13895" t="s">
        <v>84681</v>
      </c>
      <c r="N13895" t="s">
        <v>208</v>
      </c>
      <c r="O13895" t="s">
        <v>476</v>
      </c>
      <c r="P13895" t="s">
        <v>476</v>
      </c>
    </row>
    <row r="13896" spans="1:16">
      <c r="A13896" s="484" t="s">
        <v>38004</v>
      </c>
      <c r="B13896" s="485" t="s">
        <v>38003</v>
      </c>
      <c r="C13896" t="s">
        <v>38002</v>
      </c>
      <c r="D13896" t="s">
        <v>38002</v>
      </c>
      <c r="E13896" t="str">
        <f t="shared" si="217"/>
        <v>615924 - MASOLUTIONEMPLOI.COM</v>
      </c>
      <c r="F13896" t="s">
        <v>22484</v>
      </c>
      <c r="G13896" t="s">
        <v>38001</v>
      </c>
      <c r="I13896" t="s">
        <v>7856</v>
      </c>
      <c r="K13896" t="s">
        <v>208</v>
      </c>
      <c r="L13896" t="s">
        <v>38000</v>
      </c>
      <c r="N13896" t="s">
        <v>208</v>
      </c>
      <c r="O13896" t="s">
        <v>476</v>
      </c>
      <c r="P13896" t="s">
        <v>476</v>
      </c>
    </row>
    <row r="13897" spans="1:16">
      <c r="A13897" s="484" t="s">
        <v>1155</v>
      </c>
      <c r="B13897" s="485" t="s">
        <v>1154</v>
      </c>
      <c r="C13897" t="s">
        <v>1153</v>
      </c>
      <c r="D13897" t="s">
        <v>1152</v>
      </c>
      <c r="E13897" t="str">
        <f t="shared" si="217"/>
        <v>676329 - ZLI ENGINEERING VILLENEUVE D ASCQ</v>
      </c>
      <c r="F13897" t="s">
        <v>1151</v>
      </c>
      <c r="G13897" t="s">
        <v>1150</v>
      </c>
      <c r="H13897" t="s">
        <v>1149</v>
      </c>
      <c r="I13897" t="s">
        <v>1148</v>
      </c>
      <c r="J13897" t="s">
        <v>1147</v>
      </c>
      <c r="K13897" t="s">
        <v>208</v>
      </c>
      <c r="L13897" t="s">
        <v>1146</v>
      </c>
      <c r="N13897" t="s">
        <v>208</v>
      </c>
      <c r="O13897" t="s">
        <v>476</v>
      </c>
      <c r="P13897" t="s">
        <v>476</v>
      </c>
    </row>
    <row r="13898" spans="1:16">
      <c r="A13898" s="484" t="s">
        <v>78310</v>
      </c>
      <c r="B13898" s="485" t="s">
        <v>78309</v>
      </c>
      <c r="C13898" t="s">
        <v>78302</v>
      </c>
      <c r="D13898" t="s">
        <v>78308</v>
      </c>
      <c r="E13898" t="str">
        <f t="shared" si="217"/>
        <v>461519 - EDP</v>
      </c>
      <c r="F13898" t="s">
        <v>1077</v>
      </c>
      <c r="G13898" t="s">
        <v>78307</v>
      </c>
      <c r="H13898" t="s">
        <v>78306</v>
      </c>
      <c r="I13898" t="s">
        <v>10794</v>
      </c>
      <c r="J13898" t="s">
        <v>78305</v>
      </c>
      <c r="K13898" t="s">
        <v>78304</v>
      </c>
      <c r="L13898" t="s">
        <v>78303</v>
      </c>
      <c r="N13898" t="s">
        <v>208</v>
      </c>
      <c r="O13898" t="s">
        <v>476</v>
      </c>
      <c r="P13898" t="s">
        <v>476</v>
      </c>
    </row>
    <row r="13899" spans="1:16">
      <c r="A13899" s="484" t="s">
        <v>110653</v>
      </c>
      <c r="B13899" s="485" t="s">
        <v>110652</v>
      </c>
      <c r="C13899" t="s">
        <v>110651</v>
      </c>
      <c r="D13899" t="s">
        <v>110651</v>
      </c>
      <c r="E13899" t="str">
        <f t="shared" si="217"/>
        <v>603340 - CAMOU FRANCOIS</v>
      </c>
      <c r="F13899" t="s">
        <v>64457</v>
      </c>
      <c r="G13899" t="s">
        <v>110650</v>
      </c>
      <c r="I13899" t="s">
        <v>110649</v>
      </c>
      <c r="J13899" t="s">
        <v>110648</v>
      </c>
      <c r="K13899" t="s">
        <v>208</v>
      </c>
      <c r="L13899" t="s">
        <v>110647</v>
      </c>
      <c r="N13899" t="s">
        <v>208</v>
      </c>
      <c r="O13899" t="s">
        <v>476</v>
      </c>
      <c r="P13899" t="s">
        <v>476</v>
      </c>
    </row>
    <row r="13900" spans="1:16">
      <c r="A13900" s="484" t="s">
        <v>121222</v>
      </c>
      <c r="B13900" s="485" t="s">
        <v>121221</v>
      </c>
      <c r="C13900" t="s">
        <v>121220</v>
      </c>
      <c r="D13900" t="s">
        <v>121220</v>
      </c>
      <c r="E13900" t="str">
        <f t="shared" si="217"/>
        <v>666490 - ASSOCIATION GRAINES DE TERRE</v>
      </c>
      <c r="F13900" t="s">
        <v>3786</v>
      </c>
      <c r="G13900" t="s">
        <v>121219</v>
      </c>
      <c r="I13900" t="s">
        <v>4951</v>
      </c>
      <c r="J13900" t="s">
        <v>121218</v>
      </c>
      <c r="K13900" t="s">
        <v>208</v>
      </c>
      <c r="L13900" t="s">
        <v>121217</v>
      </c>
      <c r="N13900" t="s">
        <v>208</v>
      </c>
      <c r="O13900" t="s">
        <v>476</v>
      </c>
      <c r="P13900" t="s">
        <v>476</v>
      </c>
    </row>
    <row r="13901" spans="1:16">
      <c r="A13901" s="484" t="s">
        <v>126950</v>
      </c>
      <c r="B13901" s="485" t="s">
        <v>126949</v>
      </c>
      <c r="C13901" t="s">
        <v>126948</v>
      </c>
      <c r="D13901" t="s">
        <v>126948</v>
      </c>
      <c r="E13901" t="str">
        <f t="shared" si="217"/>
        <v>600647 - ARMANT CONSEIL ET FORMATION</v>
      </c>
      <c r="F13901" t="s">
        <v>1086</v>
      </c>
      <c r="G13901" t="s">
        <v>93223</v>
      </c>
      <c r="I13901" t="s">
        <v>86615</v>
      </c>
      <c r="J13901" t="s">
        <v>126947</v>
      </c>
      <c r="K13901" t="s">
        <v>208</v>
      </c>
      <c r="L13901" t="s">
        <v>126946</v>
      </c>
      <c r="N13901" t="s">
        <v>208</v>
      </c>
      <c r="O13901" t="s">
        <v>476</v>
      </c>
      <c r="P13901" t="s">
        <v>476</v>
      </c>
    </row>
    <row r="13902" spans="1:16">
      <c r="A13902" s="484" t="s">
        <v>94287</v>
      </c>
      <c r="B13902" s="485" t="s">
        <v>94286</v>
      </c>
      <c r="C13902" t="s">
        <v>94285</v>
      </c>
      <c r="D13902" t="s">
        <v>94284</v>
      </c>
      <c r="E13902" t="str">
        <f t="shared" si="217"/>
        <v>542660 - CNEBMN</v>
      </c>
      <c r="F13902" t="s">
        <v>1680</v>
      </c>
      <c r="G13902" t="s">
        <v>94283</v>
      </c>
      <c r="H13902" t="s">
        <v>94282</v>
      </c>
      <c r="I13902" t="s">
        <v>626</v>
      </c>
      <c r="J13902" t="s">
        <v>94281</v>
      </c>
      <c r="K13902" t="s">
        <v>94280</v>
      </c>
      <c r="L13902" t="s">
        <v>94279</v>
      </c>
      <c r="N13902" t="s">
        <v>208</v>
      </c>
      <c r="O13902" t="s">
        <v>476</v>
      </c>
      <c r="P13902" t="s">
        <v>476</v>
      </c>
    </row>
    <row r="13903" spans="1:16">
      <c r="A13903" s="484" t="s">
        <v>82332</v>
      </c>
      <c r="B13903" s="485" t="s">
        <v>82331</v>
      </c>
      <c r="C13903" t="s">
        <v>82330</v>
      </c>
      <c r="D13903" t="s">
        <v>82330</v>
      </c>
      <c r="E13903" t="str">
        <f t="shared" si="217"/>
        <v>538334 - EDUPRAT FORMATIONS</v>
      </c>
      <c r="F13903" t="s">
        <v>7936</v>
      </c>
      <c r="G13903" t="s">
        <v>82329</v>
      </c>
      <c r="H13903" t="s">
        <v>82328</v>
      </c>
      <c r="I13903" t="s">
        <v>1466</v>
      </c>
      <c r="J13903" t="s">
        <v>82327</v>
      </c>
      <c r="K13903" t="s">
        <v>82326</v>
      </c>
      <c r="L13903" t="s">
        <v>82325</v>
      </c>
      <c r="N13903" t="s">
        <v>208</v>
      </c>
      <c r="O13903" t="s">
        <v>476</v>
      </c>
      <c r="P13903" t="s">
        <v>476</v>
      </c>
    </row>
    <row r="13904" spans="1:16">
      <c r="A13904" s="484" t="s">
        <v>3798</v>
      </c>
      <c r="B13904" s="485" t="s">
        <v>3797</v>
      </c>
      <c r="C13904" t="s">
        <v>3796</v>
      </c>
      <c r="D13904" t="s">
        <v>3796</v>
      </c>
      <c r="E13904" t="str">
        <f t="shared" si="217"/>
        <v>630986 - VIDEOTELLING</v>
      </c>
      <c r="F13904" t="s">
        <v>3795</v>
      </c>
      <c r="G13904" t="s">
        <v>3794</v>
      </c>
      <c r="I13904" t="s">
        <v>3793</v>
      </c>
      <c r="J13904" t="s">
        <v>3792</v>
      </c>
      <c r="K13904" t="s">
        <v>208</v>
      </c>
      <c r="L13904" t="s">
        <v>3791</v>
      </c>
      <c r="N13904" t="s">
        <v>208</v>
      </c>
      <c r="O13904" t="s">
        <v>476</v>
      </c>
      <c r="P13904" t="s">
        <v>476</v>
      </c>
    </row>
    <row r="13905" spans="1:16">
      <c r="A13905" s="484" t="s">
        <v>66245</v>
      </c>
      <c r="B13905" s="485" t="s">
        <v>66244</v>
      </c>
      <c r="C13905" t="s">
        <v>66243</v>
      </c>
      <c r="D13905" t="s">
        <v>66243</v>
      </c>
      <c r="E13905" t="str">
        <f t="shared" si="217"/>
        <v>650560 - GM CONSEIL FORMATION</v>
      </c>
      <c r="F13905" t="s">
        <v>26641</v>
      </c>
      <c r="G13905" t="s">
        <v>66242</v>
      </c>
      <c r="I13905" t="s">
        <v>66241</v>
      </c>
      <c r="J13905" t="s">
        <v>66240</v>
      </c>
      <c r="K13905" t="s">
        <v>208</v>
      </c>
      <c r="L13905" t="s">
        <v>66239</v>
      </c>
      <c r="N13905" t="s">
        <v>208</v>
      </c>
      <c r="O13905" t="s">
        <v>476</v>
      </c>
      <c r="P13905" t="s">
        <v>476</v>
      </c>
    </row>
    <row r="13906" spans="1:16">
      <c r="A13906" s="484" t="s">
        <v>32764</v>
      </c>
      <c r="B13906" s="485" t="s">
        <v>32763</v>
      </c>
      <c r="C13906" t="s">
        <v>32762</v>
      </c>
      <c r="D13906" t="s">
        <v>32762</v>
      </c>
      <c r="E13906" t="str">
        <f t="shared" si="217"/>
        <v>607617 - NR CONSEIL</v>
      </c>
      <c r="F13906" t="s">
        <v>32761</v>
      </c>
      <c r="G13906" t="s">
        <v>32760</v>
      </c>
      <c r="I13906" t="s">
        <v>32759</v>
      </c>
      <c r="J13906" t="s">
        <v>32758</v>
      </c>
      <c r="K13906" t="s">
        <v>208</v>
      </c>
      <c r="L13906" t="s">
        <v>32757</v>
      </c>
      <c r="N13906" t="s">
        <v>208</v>
      </c>
      <c r="O13906" t="s">
        <v>476</v>
      </c>
      <c r="P13906" t="s">
        <v>476</v>
      </c>
    </row>
    <row r="13907" spans="1:16">
      <c r="A13907" s="484" t="s">
        <v>87269</v>
      </c>
      <c r="B13907" s="485" t="s">
        <v>87268</v>
      </c>
      <c r="C13907" t="s">
        <v>87267</v>
      </c>
      <c r="D13907" t="s">
        <v>87267</v>
      </c>
      <c r="E13907" t="str">
        <f t="shared" si="217"/>
        <v>661284 - DIADEM CORP</v>
      </c>
      <c r="F13907" t="s">
        <v>41182</v>
      </c>
      <c r="G13907" t="s">
        <v>87266</v>
      </c>
      <c r="I13907" t="s">
        <v>1406</v>
      </c>
      <c r="J13907" t="s">
        <v>87265</v>
      </c>
      <c r="K13907" t="s">
        <v>208</v>
      </c>
      <c r="L13907" t="s">
        <v>87264</v>
      </c>
      <c r="N13907" t="s">
        <v>208</v>
      </c>
      <c r="O13907" t="s">
        <v>476</v>
      </c>
      <c r="P13907" t="s">
        <v>476</v>
      </c>
    </row>
    <row r="13908" spans="1:16">
      <c r="A13908" s="484" t="s">
        <v>13723</v>
      </c>
      <c r="B13908" s="485" t="s">
        <v>13722</v>
      </c>
      <c r="C13908" t="s">
        <v>13721</v>
      </c>
      <c r="D13908" t="s">
        <v>13721</v>
      </c>
      <c r="E13908" t="str">
        <f t="shared" si="217"/>
        <v>488744 - SOUBEIRAN CORBILLON MARIANNE</v>
      </c>
      <c r="F13908" t="s">
        <v>13720</v>
      </c>
      <c r="G13908" t="s">
        <v>13719</v>
      </c>
      <c r="I13908" t="s">
        <v>13718</v>
      </c>
      <c r="J13908" t="s">
        <v>13717</v>
      </c>
      <c r="K13908" t="s">
        <v>208</v>
      </c>
      <c r="L13908" t="s">
        <v>13716</v>
      </c>
      <c r="N13908" t="s">
        <v>208</v>
      </c>
      <c r="O13908" t="s">
        <v>476</v>
      </c>
      <c r="P13908" t="s">
        <v>476</v>
      </c>
    </row>
    <row r="13909" spans="1:16">
      <c r="A13909" s="484" t="s">
        <v>68508</v>
      </c>
      <c r="B13909" s="485" t="s">
        <v>68507</v>
      </c>
      <c r="C13909" t="s">
        <v>68506</v>
      </c>
      <c r="D13909" t="s">
        <v>68506</v>
      </c>
      <c r="E13909" t="str">
        <f t="shared" si="217"/>
        <v>494707 - FRANCE SST</v>
      </c>
      <c r="F13909" t="s">
        <v>969</v>
      </c>
      <c r="G13909" t="s">
        <v>68505</v>
      </c>
      <c r="H13909" t="s">
        <v>68504</v>
      </c>
      <c r="I13909" t="s">
        <v>17865</v>
      </c>
      <c r="J13909" t="s">
        <v>68503</v>
      </c>
      <c r="K13909" t="s">
        <v>208</v>
      </c>
      <c r="L13909" t="s">
        <v>68502</v>
      </c>
      <c r="N13909" t="s">
        <v>208</v>
      </c>
      <c r="O13909" t="s">
        <v>476</v>
      </c>
      <c r="P13909" t="s">
        <v>476</v>
      </c>
    </row>
    <row r="13910" spans="1:16">
      <c r="A13910" s="484" t="s">
        <v>85098</v>
      </c>
      <c r="B13910" s="485" t="s">
        <v>85097</v>
      </c>
      <c r="C13910" t="s">
        <v>85096</v>
      </c>
      <c r="D13910" t="s">
        <v>85095</v>
      </c>
      <c r="E13910" t="str">
        <f t="shared" si="217"/>
        <v>540407 - E-ATIF PARIS 14EME</v>
      </c>
      <c r="F13910" t="s">
        <v>1513</v>
      </c>
      <c r="G13910" t="s">
        <v>85094</v>
      </c>
      <c r="I13910" t="s">
        <v>4703</v>
      </c>
      <c r="J13910" t="s">
        <v>85093</v>
      </c>
      <c r="K13910" t="s">
        <v>208</v>
      </c>
      <c r="L13910" t="s">
        <v>85092</v>
      </c>
      <c r="N13910" t="s">
        <v>208</v>
      </c>
      <c r="O13910" t="s">
        <v>476</v>
      </c>
      <c r="P13910" t="s">
        <v>476</v>
      </c>
    </row>
    <row r="13911" spans="1:16">
      <c r="A13911" s="484" t="s">
        <v>49354</v>
      </c>
      <c r="B13911" s="485" t="s">
        <v>49353</v>
      </c>
      <c r="C13911" t="s">
        <v>49352</v>
      </c>
      <c r="D13911" t="s">
        <v>49351</v>
      </c>
      <c r="E13911" t="str">
        <f t="shared" si="217"/>
        <v>596231 - JWCF</v>
      </c>
      <c r="F13911" t="s">
        <v>1568</v>
      </c>
      <c r="G13911" t="s">
        <v>49350</v>
      </c>
      <c r="I13911" t="s">
        <v>9512</v>
      </c>
      <c r="J13911" t="s">
        <v>49349</v>
      </c>
      <c r="K13911" t="s">
        <v>208</v>
      </c>
      <c r="L13911" t="s">
        <v>49348</v>
      </c>
      <c r="N13911" t="s">
        <v>208</v>
      </c>
      <c r="O13911" t="s">
        <v>476</v>
      </c>
      <c r="P13911" t="s">
        <v>476</v>
      </c>
    </row>
    <row r="13912" spans="1:16">
      <c r="A13912" s="484" t="s">
        <v>63897</v>
      </c>
      <c r="B13912" s="485" t="s">
        <v>63896</v>
      </c>
      <c r="C13912" t="s">
        <v>63895</v>
      </c>
      <c r="D13912" t="s">
        <v>63894</v>
      </c>
      <c r="E13912" t="str">
        <f t="shared" si="217"/>
        <v>622138 - GROUPE H2H</v>
      </c>
      <c r="F13912" t="s">
        <v>512</v>
      </c>
      <c r="G13912" t="s">
        <v>63893</v>
      </c>
      <c r="I13912" t="s">
        <v>626</v>
      </c>
      <c r="J13912" t="s">
        <v>63892</v>
      </c>
      <c r="K13912" t="s">
        <v>208</v>
      </c>
      <c r="L13912" t="s">
        <v>63891</v>
      </c>
      <c r="N13912" t="s">
        <v>208</v>
      </c>
      <c r="O13912" t="s">
        <v>476</v>
      </c>
      <c r="P13912" t="s">
        <v>476</v>
      </c>
    </row>
    <row r="13913" spans="1:16">
      <c r="A13913" s="484" t="s">
        <v>59830</v>
      </c>
      <c r="B13913" s="485" t="s">
        <v>59829</v>
      </c>
      <c r="C13913" t="s">
        <v>59828</v>
      </c>
      <c r="D13913" t="s">
        <v>59828</v>
      </c>
      <c r="E13913" t="str">
        <f t="shared" si="217"/>
        <v>557298 - IB COACHING ET ORIENTATION</v>
      </c>
      <c r="F13913" t="s">
        <v>7254</v>
      </c>
      <c r="G13913" t="s">
        <v>59827</v>
      </c>
      <c r="H13913" t="s">
        <v>59826</v>
      </c>
      <c r="I13913" t="s">
        <v>59825</v>
      </c>
      <c r="J13913" t="s">
        <v>59824</v>
      </c>
      <c r="K13913" t="s">
        <v>208</v>
      </c>
      <c r="L13913" t="s">
        <v>59823</v>
      </c>
      <c r="N13913" t="s">
        <v>208</v>
      </c>
      <c r="O13913" t="s">
        <v>476</v>
      </c>
      <c r="P13913" t="s">
        <v>476</v>
      </c>
    </row>
    <row r="13914" spans="1:16">
      <c r="A13914" s="484" t="s">
        <v>33534</v>
      </c>
      <c r="B13914" s="485" t="s">
        <v>33533</v>
      </c>
      <c r="C13914" t="s">
        <v>33532</v>
      </c>
      <c r="D13914" t="s">
        <v>33532</v>
      </c>
      <c r="E13914" t="str">
        <f t="shared" si="217"/>
        <v>627641 - NEXT LEVEL</v>
      </c>
      <c r="F13914" t="s">
        <v>1554</v>
      </c>
      <c r="G13914" t="s">
        <v>33531</v>
      </c>
      <c r="H13914" t="s">
        <v>33530</v>
      </c>
      <c r="I13914" t="s">
        <v>9251</v>
      </c>
      <c r="J13914" t="s">
        <v>33529</v>
      </c>
      <c r="K13914" t="s">
        <v>208</v>
      </c>
      <c r="L13914" t="s">
        <v>33528</v>
      </c>
      <c r="N13914" t="s">
        <v>208</v>
      </c>
      <c r="O13914" t="s">
        <v>476</v>
      </c>
      <c r="P13914" t="s">
        <v>476</v>
      </c>
    </row>
    <row r="13915" spans="1:16">
      <c r="A13915" s="484" t="s">
        <v>70561</v>
      </c>
      <c r="B13915" s="485" t="s">
        <v>70560</v>
      </c>
      <c r="C13915" t="s">
        <v>70559</v>
      </c>
      <c r="D13915" t="s">
        <v>70558</v>
      </c>
      <c r="E13915" t="str">
        <f t="shared" si="217"/>
        <v>559180 - FORMA'SUD MONTPELLIER</v>
      </c>
      <c r="F13915" t="s">
        <v>51238</v>
      </c>
      <c r="G13915" t="s">
        <v>70557</v>
      </c>
      <c r="I13915" t="s">
        <v>1542</v>
      </c>
      <c r="J13915" t="s">
        <v>70556</v>
      </c>
      <c r="K13915" t="s">
        <v>208</v>
      </c>
      <c r="L13915" t="s">
        <v>70555</v>
      </c>
      <c r="N13915" t="s">
        <v>208</v>
      </c>
      <c r="O13915" t="s">
        <v>476</v>
      </c>
      <c r="P13915" t="s">
        <v>476</v>
      </c>
    </row>
    <row r="13916" spans="1:16">
      <c r="A13916" s="484" t="s">
        <v>70566</v>
      </c>
      <c r="B13916" s="485" t="s">
        <v>70560</v>
      </c>
      <c r="C13916" t="s">
        <v>70559</v>
      </c>
      <c r="D13916" t="s">
        <v>70565</v>
      </c>
      <c r="E13916" t="str">
        <f t="shared" si="217"/>
        <v>669362 - FORMA'SUD MAUGUIO</v>
      </c>
      <c r="G13916" t="s">
        <v>70564</v>
      </c>
      <c r="I13916" t="s">
        <v>9072</v>
      </c>
      <c r="J13916" t="s">
        <v>70563</v>
      </c>
      <c r="K13916" t="s">
        <v>208</v>
      </c>
      <c r="L13916" t="s">
        <v>70562</v>
      </c>
      <c r="N13916" t="s">
        <v>208</v>
      </c>
      <c r="O13916" t="s">
        <v>476</v>
      </c>
      <c r="P13916" t="s">
        <v>476</v>
      </c>
    </row>
    <row r="13917" spans="1:16">
      <c r="A13917" s="484" t="s">
        <v>20411</v>
      </c>
      <c r="B13917" s="485" t="s">
        <v>20410</v>
      </c>
      <c r="C13917" t="s">
        <v>20409</v>
      </c>
      <c r="D13917" t="s">
        <v>20409</v>
      </c>
      <c r="E13917" t="str">
        <f t="shared" si="217"/>
        <v>614518 - SANTE ALCOOL ET REDUCTION DES RISQUES</v>
      </c>
      <c r="F13917" t="s">
        <v>3498</v>
      </c>
      <c r="G13917" t="s">
        <v>20408</v>
      </c>
      <c r="I13917" t="s">
        <v>1035</v>
      </c>
      <c r="J13917" t="s">
        <v>20407</v>
      </c>
      <c r="K13917" t="s">
        <v>208</v>
      </c>
      <c r="L13917" t="s">
        <v>20406</v>
      </c>
      <c r="N13917" t="s">
        <v>208</v>
      </c>
      <c r="O13917" t="s">
        <v>476</v>
      </c>
      <c r="P13917" t="s">
        <v>476</v>
      </c>
    </row>
    <row r="13918" spans="1:16">
      <c r="A13918" s="484" t="s">
        <v>115210</v>
      </c>
      <c r="B13918" s="485" t="s">
        <v>115209</v>
      </c>
      <c r="C13918" t="s">
        <v>115208</v>
      </c>
      <c r="D13918" t="s">
        <v>115207</v>
      </c>
      <c r="E13918" t="str">
        <f t="shared" si="217"/>
        <v>621134 - BACCOUCHE SORAYA</v>
      </c>
      <c r="F13918" t="s">
        <v>115206</v>
      </c>
      <c r="G13918" t="s">
        <v>115205</v>
      </c>
      <c r="H13918" t="s">
        <v>115204</v>
      </c>
      <c r="I13918" t="s">
        <v>9102</v>
      </c>
      <c r="J13918" t="s">
        <v>115203</v>
      </c>
      <c r="K13918" t="s">
        <v>208</v>
      </c>
      <c r="L13918" t="s">
        <v>115202</v>
      </c>
      <c r="N13918" t="s">
        <v>208</v>
      </c>
      <c r="O13918" t="s">
        <v>476</v>
      </c>
      <c r="P13918" t="s">
        <v>476</v>
      </c>
    </row>
    <row r="13919" spans="1:16">
      <c r="A13919" s="484" t="s">
        <v>43314</v>
      </c>
      <c r="B13919" s="485" t="s">
        <v>43313</v>
      </c>
      <c r="C13919" t="s">
        <v>43312</v>
      </c>
      <c r="D13919" t="s">
        <v>43311</v>
      </c>
      <c r="E13919" t="str">
        <f t="shared" si="217"/>
        <v>628074 - LES 13 VENTS EIMCL</v>
      </c>
      <c r="F13919" t="s">
        <v>43310</v>
      </c>
      <c r="G13919" t="s">
        <v>43309</v>
      </c>
      <c r="I13919" t="s">
        <v>7636</v>
      </c>
      <c r="J13919" t="s">
        <v>43308</v>
      </c>
      <c r="K13919" t="s">
        <v>208</v>
      </c>
      <c r="L13919" t="s">
        <v>43307</v>
      </c>
      <c r="N13919" t="s">
        <v>207</v>
      </c>
      <c r="O13919" t="s">
        <v>476</v>
      </c>
      <c r="P13919" t="s">
        <v>476</v>
      </c>
    </row>
    <row r="13920" spans="1:16">
      <c r="A13920" s="484" t="s">
        <v>45550</v>
      </c>
      <c r="B13920" s="485" t="s">
        <v>45549</v>
      </c>
      <c r="C13920" t="s">
        <v>45548</v>
      </c>
      <c r="D13920" t="s">
        <v>45548</v>
      </c>
      <c r="E13920" t="str">
        <f t="shared" si="217"/>
        <v>523896 - L'ATELIER DES PARENTS ET COMPAGNIE</v>
      </c>
      <c r="F13920" t="s">
        <v>45331</v>
      </c>
      <c r="G13920" t="s">
        <v>45547</v>
      </c>
      <c r="I13920" t="s">
        <v>658</v>
      </c>
      <c r="J13920" t="s">
        <v>45546</v>
      </c>
      <c r="K13920" t="s">
        <v>208</v>
      </c>
      <c r="L13920" t="s">
        <v>45545</v>
      </c>
      <c r="N13920" t="s">
        <v>208</v>
      </c>
      <c r="O13920" t="s">
        <v>476</v>
      </c>
      <c r="P13920" t="s">
        <v>476</v>
      </c>
    </row>
    <row r="13921" spans="1:16">
      <c r="A13921" s="484" t="s">
        <v>22883</v>
      </c>
      <c r="B13921" s="485" t="s">
        <v>22882</v>
      </c>
      <c r="C13921" t="s">
        <v>22881</v>
      </c>
      <c r="D13921" t="s">
        <v>22881</v>
      </c>
      <c r="E13921" t="str">
        <f t="shared" si="217"/>
        <v>654541 - RESEAU FORMATEURS</v>
      </c>
      <c r="F13921" t="s">
        <v>22880</v>
      </c>
      <c r="G13921" t="s">
        <v>22879</v>
      </c>
      <c r="I13921" t="s">
        <v>802</v>
      </c>
      <c r="K13921" t="s">
        <v>208</v>
      </c>
      <c r="L13921" t="s">
        <v>22878</v>
      </c>
      <c r="N13921" t="s">
        <v>208</v>
      </c>
      <c r="O13921" t="s">
        <v>476</v>
      </c>
      <c r="P13921" t="s">
        <v>476</v>
      </c>
    </row>
    <row r="13922" spans="1:16">
      <c r="A13922" s="484" t="s">
        <v>2268</v>
      </c>
      <c r="B13922" s="485" t="s">
        <v>2267</v>
      </c>
      <c r="C13922" t="s">
        <v>2266</v>
      </c>
      <c r="D13922" t="s">
        <v>2265</v>
      </c>
      <c r="E13922" t="str">
        <f t="shared" si="217"/>
        <v>680084 - WIPEX ST SERIES</v>
      </c>
      <c r="F13922" t="s">
        <v>2264</v>
      </c>
      <c r="G13922" t="s">
        <v>2263</v>
      </c>
      <c r="I13922" t="s">
        <v>2262</v>
      </c>
      <c r="K13922" t="s">
        <v>208</v>
      </c>
      <c r="L13922" t="s">
        <v>2261</v>
      </c>
      <c r="N13922" t="s">
        <v>208</v>
      </c>
      <c r="O13922" t="s">
        <v>476</v>
      </c>
      <c r="P13922" t="s">
        <v>476</v>
      </c>
    </row>
    <row r="13923" spans="1:16">
      <c r="A13923" s="484" t="s">
        <v>49234</v>
      </c>
      <c r="B13923" s="485" t="s">
        <v>49233</v>
      </c>
      <c r="C13923" t="s">
        <v>49232</v>
      </c>
      <c r="D13923" t="s">
        <v>49232</v>
      </c>
      <c r="E13923" t="str">
        <f t="shared" si="217"/>
        <v>598975 - JMJ FORMATION</v>
      </c>
      <c r="F13923" t="s">
        <v>47462</v>
      </c>
      <c r="G13923" t="s">
        <v>49231</v>
      </c>
      <c r="H13923" t="s">
        <v>49230</v>
      </c>
      <c r="I13923" t="s">
        <v>6917</v>
      </c>
      <c r="J13923" t="s">
        <v>49229</v>
      </c>
      <c r="K13923" t="s">
        <v>208</v>
      </c>
      <c r="L13923" t="s">
        <v>49228</v>
      </c>
      <c r="N13923" t="s">
        <v>208</v>
      </c>
      <c r="O13923" t="s">
        <v>476</v>
      </c>
      <c r="P13923" t="s">
        <v>476</v>
      </c>
    </row>
    <row r="13924" spans="1:16">
      <c r="A13924" s="484" t="s">
        <v>113045</v>
      </c>
      <c r="B13924" s="485" t="s">
        <v>113044</v>
      </c>
      <c r="C13924" t="s">
        <v>113043</v>
      </c>
      <c r="D13924" t="s">
        <v>113042</v>
      </c>
      <c r="E13924" t="str">
        <f t="shared" si="217"/>
        <v>675003 - BMA BIARRITZ - KENNEDY FORMATIONS</v>
      </c>
      <c r="F13924" t="s">
        <v>32819</v>
      </c>
      <c r="G13924" t="s">
        <v>113041</v>
      </c>
      <c r="I13924" t="s">
        <v>10073</v>
      </c>
      <c r="J13924" t="s">
        <v>113040</v>
      </c>
      <c r="K13924" t="s">
        <v>208</v>
      </c>
      <c r="L13924" t="s">
        <v>113039</v>
      </c>
      <c r="N13924" t="s">
        <v>208</v>
      </c>
      <c r="O13924" t="s">
        <v>476</v>
      </c>
      <c r="P13924" t="s">
        <v>476</v>
      </c>
    </row>
    <row r="13925" spans="1:16">
      <c r="A13925" s="484" t="s">
        <v>28881</v>
      </c>
      <c r="B13925" s="485" t="s">
        <v>28880</v>
      </c>
      <c r="C13925" t="s">
        <v>28879</v>
      </c>
      <c r="D13925" t="s">
        <v>28879</v>
      </c>
      <c r="E13925" t="str">
        <f t="shared" si="217"/>
        <v>628980 - PENNEQUIN FABIEN</v>
      </c>
      <c r="F13925" t="s">
        <v>4198</v>
      </c>
      <c r="G13925" t="s">
        <v>28878</v>
      </c>
      <c r="I13925" t="s">
        <v>28877</v>
      </c>
      <c r="J13925" t="s">
        <v>28876</v>
      </c>
      <c r="K13925" t="s">
        <v>208</v>
      </c>
      <c r="L13925" t="s">
        <v>28875</v>
      </c>
      <c r="N13925" t="s">
        <v>208</v>
      </c>
      <c r="O13925" t="s">
        <v>476</v>
      </c>
      <c r="P13925" t="s">
        <v>476</v>
      </c>
    </row>
    <row r="13926" spans="1:16">
      <c r="A13926" s="484" t="s">
        <v>29654</v>
      </c>
      <c r="B13926" s="485" t="s">
        <v>29653</v>
      </c>
      <c r="C13926" t="s">
        <v>29652</v>
      </c>
      <c r="D13926" t="s">
        <v>29652</v>
      </c>
      <c r="E13926" t="str">
        <f t="shared" si="217"/>
        <v>607850 - PARENTS AUJOURD'HUI ASSOCIATION</v>
      </c>
      <c r="F13926" t="s">
        <v>1487</v>
      </c>
      <c r="G13926" t="s">
        <v>29651</v>
      </c>
      <c r="H13926" t="s">
        <v>29650</v>
      </c>
      <c r="I13926" t="s">
        <v>26585</v>
      </c>
      <c r="J13926" t="s">
        <v>29649</v>
      </c>
      <c r="K13926" t="s">
        <v>208</v>
      </c>
      <c r="L13926" t="s">
        <v>29648</v>
      </c>
      <c r="N13926" t="s">
        <v>208</v>
      </c>
      <c r="O13926" t="s">
        <v>476</v>
      </c>
      <c r="P13926" t="s">
        <v>476</v>
      </c>
    </row>
    <row r="13927" spans="1:16">
      <c r="A13927" s="484" t="s">
        <v>70454</v>
      </c>
      <c r="B13927" s="485" t="s">
        <v>70453</v>
      </c>
      <c r="C13927" t="s">
        <v>70452</v>
      </c>
      <c r="D13927" t="s">
        <v>70452</v>
      </c>
      <c r="E13927" t="str">
        <f t="shared" si="217"/>
        <v>610707 - FORMATCONSEILS</v>
      </c>
      <c r="F13927" t="s">
        <v>1077</v>
      </c>
      <c r="G13927" t="s">
        <v>70451</v>
      </c>
      <c r="H13927" t="s">
        <v>70450</v>
      </c>
      <c r="I13927" t="s">
        <v>3438</v>
      </c>
      <c r="J13927" t="s">
        <v>70449</v>
      </c>
      <c r="K13927" t="s">
        <v>208</v>
      </c>
      <c r="L13927" t="s">
        <v>70448</v>
      </c>
      <c r="N13927" t="s">
        <v>208</v>
      </c>
      <c r="O13927" t="s">
        <v>476</v>
      </c>
      <c r="P13927" t="s">
        <v>476</v>
      </c>
    </row>
    <row r="13928" spans="1:16">
      <c r="A13928" s="484" t="s">
        <v>110243</v>
      </c>
      <c r="B13928" s="485" t="s">
        <v>110242</v>
      </c>
      <c r="C13928" t="s">
        <v>110241</v>
      </c>
      <c r="D13928" t="s">
        <v>110241</v>
      </c>
      <c r="E13928" t="str">
        <f t="shared" si="217"/>
        <v>551867 - CAPELLI FABIEN - EXPLICIT FORMATION</v>
      </c>
      <c r="F13928" t="s">
        <v>4019</v>
      </c>
      <c r="G13928" t="s">
        <v>110240</v>
      </c>
      <c r="I13928" t="s">
        <v>16000</v>
      </c>
      <c r="J13928" t="s">
        <v>110239</v>
      </c>
      <c r="K13928" t="s">
        <v>208</v>
      </c>
      <c r="L13928" t="s">
        <v>110238</v>
      </c>
      <c r="N13928" t="s">
        <v>208</v>
      </c>
      <c r="O13928" t="s">
        <v>476</v>
      </c>
      <c r="P13928" t="s">
        <v>476</v>
      </c>
    </row>
    <row r="13929" spans="1:16">
      <c r="A13929" s="484" t="s">
        <v>45042</v>
      </c>
      <c r="B13929" s="485" t="s">
        <v>45041</v>
      </c>
      <c r="C13929" t="s">
        <v>45040</v>
      </c>
      <c r="D13929" t="s">
        <v>45040</v>
      </c>
      <c r="E13929" t="str">
        <f t="shared" si="217"/>
        <v>517070 - LE COMPTOIR DES LETTRES</v>
      </c>
      <c r="F13929" t="s">
        <v>1817</v>
      </c>
      <c r="G13929" t="s">
        <v>45039</v>
      </c>
      <c r="I13929" t="s">
        <v>45038</v>
      </c>
      <c r="J13929" t="s">
        <v>45037</v>
      </c>
      <c r="K13929" t="s">
        <v>208</v>
      </c>
      <c r="L13929" t="s">
        <v>45036</v>
      </c>
      <c r="N13929" t="s">
        <v>208</v>
      </c>
      <c r="O13929" t="s">
        <v>476</v>
      </c>
      <c r="P13929" t="s">
        <v>476</v>
      </c>
    </row>
    <row r="13930" spans="1:16">
      <c r="A13930" s="484" t="s">
        <v>23082</v>
      </c>
      <c r="B13930" s="485" t="s">
        <v>23081</v>
      </c>
      <c r="C13930" t="s">
        <v>23080</v>
      </c>
      <c r="D13930" t="s">
        <v>23079</v>
      </c>
      <c r="E13930" t="str">
        <f t="shared" si="217"/>
        <v>656422 - R2C</v>
      </c>
      <c r="F13930" t="s">
        <v>23078</v>
      </c>
      <c r="G13930" t="s">
        <v>23077</v>
      </c>
      <c r="H13930" t="s">
        <v>23076</v>
      </c>
      <c r="I13930" t="s">
        <v>23075</v>
      </c>
      <c r="J13930" t="s">
        <v>23074</v>
      </c>
      <c r="K13930" t="s">
        <v>208</v>
      </c>
      <c r="L13930" t="s">
        <v>23073</v>
      </c>
      <c r="N13930" t="s">
        <v>208</v>
      </c>
      <c r="O13930" t="s">
        <v>476</v>
      </c>
      <c r="P13930" t="s">
        <v>476</v>
      </c>
    </row>
    <row r="13931" spans="1:16">
      <c r="A13931" s="484" t="s">
        <v>99053</v>
      </c>
      <c r="B13931" s="485" t="s">
        <v>99052</v>
      </c>
      <c r="C13931" t="s">
        <v>99051</v>
      </c>
      <c r="D13931" t="s">
        <v>99051</v>
      </c>
      <c r="E13931" t="str">
        <f t="shared" si="217"/>
        <v>588283 - CERTI CONSULT</v>
      </c>
      <c r="F13931" t="s">
        <v>1328</v>
      </c>
      <c r="G13931" t="s">
        <v>99050</v>
      </c>
      <c r="I13931" t="s">
        <v>99049</v>
      </c>
      <c r="J13931" t="s">
        <v>99048</v>
      </c>
      <c r="K13931" t="s">
        <v>208</v>
      </c>
      <c r="L13931" t="s">
        <v>99047</v>
      </c>
      <c r="N13931" t="s">
        <v>208</v>
      </c>
      <c r="O13931" t="s">
        <v>476</v>
      </c>
      <c r="P13931" t="s">
        <v>476</v>
      </c>
    </row>
    <row r="13932" spans="1:16">
      <c r="A13932" s="484" t="s">
        <v>32572</v>
      </c>
      <c r="B13932" s="485" t="s">
        <v>32571</v>
      </c>
      <c r="C13932" t="s">
        <v>32570</v>
      </c>
      <c r="D13932" t="s">
        <v>32570</v>
      </c>
      <c r="E13932" t="str">
        <f t="shared" si="217"/>
        <v>635042 - OBJECTIF BY TERA CONSEIL</v>
      </c>
      <c r="F13932" t="s">
        <v>6049</v>
      </c>
      <c r="H13932" t="s">
        <v>32569</v>
      </c>
      <c r="I13932" t="s">
        <v>9102</v>
      </c>
      <c r="J13932" t="s">
        <v>32568</v>
      </c>
      <c r="K13932" t="s">
        <v>208</v>
      </c>
      <c r="L13932" t="s">
        <v>32567</v>
      </c>
      <c r="N13932" t="s">
        <v>208</v>
      </c>
      <c r="O13932" t="s">
        <v>476</v>
      </c>
      <c r="P13932" t="s">
        <v>476</v>
      </c>
    </row>
    <row r="13933" spans="1:16">
      <c r="A13933" s="484" t="s">
        <v>80770</v>
      </c>
      <c r="B13933" s="485" t="s">
        <v>80769</v>
      </c>
      <c r="C13933" t="s">
        <v>80768</v>
      </c>
      <c r="D13933" t="s">
        <v>80767</v>
      </c>
      <c r="E13933" t="str">
        <f t="shared" si="217"/>
        <v>637063 - EJC</v>
      </c>
      <c r="F13933" t="s">
        <v>6239</v>
      </c>
      <c r="G13933" t="s">
        <v>80766</v>
      </c>
      <c r="I13933" t="s">
        <v>33858</v>
      </c>
      <c r="J13933" t="s">
        <v>80765</v>
      </c>
      <c r="K13933" t="s">
        <v>208</v>
      </c>
      <c r="L13933" t="s">
        <v>80764</v>
      </c>
      <c r="N13933" t="s">
        <v>208</v>
      </c>
      <c r="O13933" t="s">
        <v>476</v>
      </c>
      <c r="P13933" t="s">
        <v>476</v>
      </c>
    </row>
    <row r="13934" spans="1:16">
      <c r="A13934" s="484" t="s">
        <v>134321</v>
      </c>
      <c r="B13934" s="485" t="s">
        <v>134320</v>
      </c>
      <c r="C13934" t="s">
        <v>134319</v>
      </c>
      <c r="D13934" t="s">
        <v>134319</v>
      </c>
      <c r="E13934" t="str">
        <f t="shared" si="217"/>
        <v>634700 - ADMETIS</v>
      </c>
      <c r="F13934" t="s">
        <v>16692</v>
      </c>
      <c r="G13934" t="s">
        <v>134318</v>
      </c>
      <c r="H13934" t="s">
        <v>134317</v>
      </c>
      <c r="I13934" t="s">
        <v>40773</v>
      </c>
      <c r="J13934" t="s">
        <v>134316</v>
      </c>
      <c r="K13934" t="s">
        <v>208</v>
      </c>
      <c r="L13934" t="s">
        <v>134315</v>
      </c>
      <c r="N13934" t="s">
        <v>208</v>
      </c>
      <c r="O13934" t="s">
        <v>476</v>
      </c>
      <c r="P13934" t="s">
        <v>476</v>
      </c>
    </row>
    <row r="13935" spans="1:16">
      <c r="A13935" s="484" t="s">
        <v>57826</v>
      </c>
      <c r="B13935" s="485" t="s">
        <v>57825</v>
      </c>
      <c r="C13935" t="s">
        <v>57824</v>
      </c>
      <c r="D13935" t="s">
        <v>57824</v>
      </c>
      <c r="E13935" t="str">
        <f t="shared" si="217"/>
        <v>528547 - INNOPREV</v>
      </c>
      <c r="F13935" t="s">
        <v>1077</v>
      </c>
      <c r="G13935" t="s">
        <v>57823</v>
      </c>
      <c r="I13935" t="s">
        <v>2184</v>
      </c>
      <c r="J13935" t="s">
        <v>57822</v>
      </c>
      <c r="K13935" t="s">
        <v>208</v>
      </c>
      <c r="L13935" t="s">
        <v>57821</v>
      </c>
      <c r="N13935" t="s">
        <v>208</v>
      </c>
      <c r="O13935" t="s">
        <v>476</v>
      </c>
      <c r="P13935" t="s">
        <v>476</v>
      </c>
    </row>
    <row r="13936" spans="1:16">
      <c r="A13936" s="484" t="s">
        <v>20255</v>
      </c>
      <c r="B13936" s="485" t="s">
        <v>20254</v>
      </c>
      <c r="C13936" t="s">
        <v>20253</v>
      </c>
      <c r="D13936" t="s">
        <v>20252</v>
      </c>
      <c r="E13936" t="str">
        <f t="shared" si="217"/>
        <v>608397 - SECFA</v>
      </c>
      <c r="F13936" t="s">
        <v>707</v>
      </c>
      <c r="G13936" t="s">
        <v>20245</v>
      </c>
      <c r="I13936" t="s">
        <v>2900</v>
      </c>
      <c r="J13936" t="s">
        <v>20251</v>
      </c>
      <c r="K13936" t="s">
        <v>208</v>
      </c>
      <c r="L13936" t="s">
        <v>20250</v>
      </c>
      <c r="N13936" t="s">
        <v>207</v>
      </c>
      <c r="O13936" t="s">
        <v>476</v>
      </c>
      <c r="P13936" t="s">
        <v>476</v>
      </c>
    </row>
    <row r="13937" spans="1:16">
      <c r="A13937" s="484" t="s">
        <v>127614</v>
      </c>
      <c r="B13937" s="485" t="s">
        <v>127613</v>
      </c>
      <c r="C13937" t="s">
        <v>127612</v>
      </c>
      <c r="D13937" t="s">
        <v>127612</v>
      </c>
      <c r="E13937" t="str">
        <f t="shared" si="217"/>
        <v>484805 - APPUY COMPETENCES</v>
      </c>
      <c r="F13937" t="s">
        <v>11721</v>
      </c>
      <c r="G13937" t="s">
        <v>110415</v>
      </c>
      <c r="I13937" t="s">
        <v>1678</v>
      </c>
      <c r="J13937" t="s">
        <v>127611</v>
      </c>
      <c r="K13937" t="s">
        <v>208</v>
      </c>
      <c r="L13937" t="s">
        <v>127610</v>
      </c>
      <c r="N13937" t="s">
        <v>208</v>
      </c>
      <c r="O13937" t="s">
        <v>476</v>
      </c>
      <c r="P13937" t="s">
        <v>476</v>
      </c>
    </row>
    <row r="13938" spans="1:16">
      <c r="A13938" s="484" t="s">
        <v>24208</v>
      </c>
      <c r="B13938" s="485" t="s">
        <v>24207</v>
      </c>
      <c r="C13938" t="s">
        <v>24206</v>
      </c>
      <c r="D13938" t="s">
        <v>24205</v>
      </c>
      <c r="E13938" t="str">
        <f t="shared" si="217"/>
        <v>649788 - QUEO LEARN ST GREGOIRE</v>
      </c>
      <c r="F13938" t="s">
        <v>24204</v>
      </c>
      <c r="G13938" t="s">
        <v>24203</v>
      </c>
      <c r="H13938" t="s">
        <v>24202</v>
      </c>
      <c r="I13938" t="s">
        <v>2301</v>
      </c>
      <c r="J13938" t="s">
        <v>24201</v>
      </c>
      <c r="K13938" t="s">
        <v>208</v>
      </c>
      <c r="L13938" t="s">
        <v>24200</v>
      </c>
      <c r="N13938" t="s">
        <v>208</v>
      </c>
      <c r="O13938" t="s">
        <v>476</v>
      </c>
      <c r="P13938" t="s">
        <v>476</v>
      </c>
    </row>
    <row r="13939" spans="1:16">
      <c r="A13939" s="484" t="s">
        <v>19392</v>
      </c>
      <c r="B13939" s="485" t="s">
        <v>19391</v>
      </c>
      <c r="C13939" t="s">
        <v>19390</v>
      </c>
      <c r="D13939" t="s">
        <v>19390</v>
      </c>
      <c r="E13939" t="str">
        <f t="shared" si="217"/>
        <v>580144 - SAVOIR SPORT SANTE</v>
      </c>
      <c r="F13939" t="s">
        <v>19389</v>
      </c>
      <c r="G13939" t="s">
        <v>19388</v>
      </c>
      <c r="I13939" t="s">
        <v>569</v>
      </c>
      <c r="J13939" t="s">
        <v>19387</v>
      </c>
      <c r="K13939" t="s">
        <v>208</v>
      </c>
      <c r="L13939" t="s">
        <v>19386</v>
      </c>
      <c r="N13939" t="s">
        <v>208</v>
      </c>
      <c r="O13939" t="s">
        <v>476</v>
      </c>
      <c r="P13939" t="s">
        <v>476</v>
      </c>
    </row>
    <row r="13940" spans="1:16">
      <c r="A13940" s="484" t="s">
        <v>129640</v>
      </c>
      <c r="B13940" s="485" t="s">
        <v>129639</v>
      </c>
      <c r="C13940" t="s">
        <v>129638</v>
      </c>
      <c r="D13940" t="s">
        <v>129638</v>
      </c>
      <c r="E13940" t="str">
        <f t="shared" si="217"/>
        <v>665861 - ALTER PREVENTION</v>
      </c>
      <c r="F13940" t="s">
        <v>14468</v>
      </c>
      <c r="G13940" t="s">
        <v>129637</v>
      </c>
      <c r="I13940" t="s">
        <v>26135</v>
      </c>
      <c r="J13940" t="s">
        <v>129636</v>
      </c>
      <c r="K13940" t="s">
        <v>208</v>
      </c>
      <c r="L13940" t="s">
        <v>129635</v>
      </c>
      <c r="N13940" t="s">
        <v>208</v>
      </c>
      <c r="O13940" t="s">
        <v>476</v>
      </c>
      <c r="P13940" t="s">
        <v>476</v>
      </c>
    </row>
    <row r="13941" spans="1:16">
      <c r="A13941" s="484" t="s">
        <v>38258</v>
      </c>
      <c r="B13941" s="485" t="s">
        <v>38257</v>
      </c>
      <c r="C13941" t="s">
        <v>38256</v>
      </c>
      <c r="D13941" t="s">
        <v>38255</v>
      </c>
      <c r="E13941" t="str">
        <f t="shared" si="217"/>
        <v>551466 - WALTHER MARIE</v>
      </c>
      <c r="F13941" t="s">
        <v>6759</v>
      </c>
      <c r="G13941" t="s">
        <v>38254</v>
      </c>
      <c r="I13941" t="s">
        <v>23833</v>
      </c>
      <c r="K13941" t="s">
        <v>208</v>
      </c>
      <c r="L13941" t="s">
        <v>38253</v>
      </c>
      <c r="N13941" t="s">
        <v>208</v>
      </c>
      <c r="O13941" t="s">
        <v>476</v>
      </c>
      <c r="P13941" t="s">
        <v>476</v>
      </c>
    </row>
    <row r="13942" spans="1:16">
      <c r="A13942" s="484" t="s">
        <v>27039</v>
      </c>
      <c r="B13942" s="485" t="s">
        <v>27038</v>
      </c>
      <c r="C13942" t="s">
        <v>27037</v>
      </c>
      <c r="D13942" t="s">
        <v>27037</v>
      </c>
      <c r="E13942" t="str">
        <f t="shared" si="217"/>
        <v>591580 - POLYGLOTTES FORMATIONS</v>
      </c>
      <c r="F13942" t="s">
        <v>1848</v>
      </c>
      <c r="G13942" t="s">
        <v>27036</v>
      </c>
      <c r="I13942" t="s">
        <v>836</v>
      </c>
      <c r="J13942" t="s">
        <v>27035</v>
      </c>
      <c r="K13942" t="s">
        <v>208</v>
      </c>
      <c r="L13942" t="s">
        <v>27034</v>
      </c>
      <c r="N13942" t="s">
        <v>208</v>
      </c>
      <c r="O13942" t="s">
        <v>476</v>
      </c>
      <c r="P13942" t="s">
        <v>476</v>
      </c>
    </row>
    <row r="13943" spans="1:16">
      <c r="A13943" s="484" t="s">
        <v>44327</v>
      </c>
      <c r="B13943" s="485" t="s">
        <v>44326</v>
      </c>
      <c r="C13943" t="s">
        <v>44325</v>
      </c>
      <c r="D13943" t="s">
        <v>44325</v>
      </c>
      <c r="E13943" t="str">
        <f t="shared" si="217"/>
        <v>578587 - L'ECOLE DU CARTON</v>
      </c>
      <c r="F13943" t="s">
        <v>22356</v>
      </c>
      <c r="G13943" t="s">
        <v>44324</v>
      </c>
      <c r="I13943" t="s">
        <v>7052</v>
      </c>
      <c r="J13943" t="s">
        <v>44323</v>
      </c>
      <c r="K13943" t="s">
        <v>208</v>
      </c>
      <c r="L13943" t="s">
        <v>44322</v>
      </c>
      <c r="N13943" t="s">
        <v>208</v>
      </c>
      <c r="O13943" t="s">
        <v>476</v>
      </c>
      <c r="P13943" t="s">
        <v>476</v>
      </c>
    </row>
    <row r="13944" spans="1:16">
      <c r="A13944" s="484" t="s">
        <v>49821</v>
      </c>
      <c r="B13944" s="485" t="s">
        <v>49820</v>
      </c>
      <c r="C13944" t="s">
        <v>49819</v>
      </c>
      <c r="D13944" t="s">
        <v>49818</v>
      </c>
      <c r="E13944" t="str">
        <f t="shared" si="217"/>
        <v>580223 - ITPR</v>
      </c>
      <c r="F13944" t="s">
        <v>1077</v>
      </c>
      <c r="G13944" t="s">
        <v>49817</v>
      </c>
      <c r="I13944" t="s">
        <v>2176</v>
      </c>
      <c r="J13944" t="s">
        <v>49816</v>
      </c>
      <c r="K13944" t="s">
        <v>208</v>
      </c>
      <c r="L13944" t="s">
        <v>49815</v>
      </c>
      <c r="N13944" t="s">
        <v>208</v>
      </c>
      <c r="O13944" t="s">
        <v>476</v>
      </c>
      <c r="P13944" t="s">
        <v>476</v>
      </c>
    </row>
    <row r="13945" spans="1:16">
      <c r="A13945" s="484" t="s">
        <v>84229</v>
      </c>
      <c r="B13945" s="485" t="s">
        <v>84228</v>
      </c>
      <c r="C13945" t="s">
        <v>84227</v>
      </c>
      <c r="D13945" t="s">
        <v>84226</v>
      </c>
      <c r="E13945" t="str">
        <f t="shared" si="217"/>
        <v>581150 - ECOLE DES METIERS DE LA COIFFURE JACOU</v>
      </c>
      <c r="F13945" t="s">
        <v>707</v>
      </c>
      <c r="G13945" t="s">
        <v>84225</v>
      </c>
      <c r="I13945" t="s">
        <v>84224</v>
      </c>
      <c r="J13945" t="s">
        <v>84223</v>
      </c>
      <c r="K13945" t="s">
        <v>208</v>
      </c>
      <c r="L13945" t="s">
        <v>84222</v>
      </c>
      <c r="N13945" t="s">
        <v>208</v>
      </c>
      <c r="O13945" t="s">
        <v>476</v>
      </c>
      <c r="P13945" t="s">
        <v>476</v>
      </c>
    </row>
    <row r="13946" spans="1:16">
      <c r="A13946" s="484" t="s">
        <v>45437</v>
      </c>
      <c r="B13946" s="485" t="s">
        <v>45436</v>
      </c>
      <c r="C13946" t="s">
        <v>45435</v>
      </c>
      <c r="D13946" t="s">
        <v>45435</v>
      </c>
      <c r="E13946" t="str">
        <f t="shared" si="217"/>
        <v>645254 - LAUBIER NATHALIE</v>
      </c>
      <c r="F13946" t="s">
        <v>29068</v>
      </c>
      <c r="G13946" t="s">
        <v>45434</v>
      </c>
      <c r="I13946" t="s">
        <v>45433</v>
      </c>
      <c r="J13946" t="s">
        <v>45432</v>
      </c>
      <c r="K13946" t="s">
        <v>208</v>
      </c>
      <c r="L13946" t="s">
        <v>45431</v>
      </c>
      <c r="N13946" t="s">
        <v>208</v>
      </c>
      <c r="O13946" t="s">
        <v>476</v>
      </c>
      <c r="P13946" t="s">
        <v>476</v>
      </c>
    </row>
    <row r="13947" spans="1:16">
      <c r="A13947" s="484" t="s">
        <v>98377</v>
      </c>
      <c r="B13947" s="485" t="s">
        <v>98376</v>
      </c>
      <c r="C13947" t="s">
        <v>98375</v>
      </c>
      <c r="D13947" t="s">
        <v>98375</v>
      </c>
      <c r="E13947" t="str">
        <f t="shared" si="217"/>
        <v>450467 - CFC FORMATIONS</v>
      </c>
      <c r="F13947" t="s">
        <v>519</v>
      </c>
      <c r="G13947" t="s">
        <v>98374</v>
      </c>
      <c r="I13947" t="s">
        <v>626</v>
      </c>
      <c r="J13947" t="s">
        <v>98373</v>
      </c>
      <c r="K13947" t="s">
        <v>208</v>
      </c>
      <c r="L13947" t="s">
        <v>98372</v>
      </c>
      <c r="N13947" t="s">
        <v>208</v>
      </c>
      <c r="O13947" t="s">
        <v>476</v>
      </c>
      <c r="P13947" t="s">
        <v>476</v>
      </c>
    </row>
    <row r="13948" spans="1:16">
      <c r="A13948" s="484" t="s">
        <v>95446</v>
      </c>
      <c r="B13948" s="485" t="s">
        <v>95445</v>
      </c>
      <c r="C13948" t="s">
        <v>95444</v>
      </c>
      <c r="D13948" t="s">
        <v>95443</v>
      </c>
      <c r="E13948" t="str">
        <f t="shared" si="217"/>
        <v>523112 - CLOISEAU JEAN-CHRISTOPHE</v>
      </c>
      <c r="F13948" t="s">
        <v>2227</v>
      </c>
      <c r="G13948" t="s">
        <v>95442</v>
      </c>
      <c r="I13948" t="s">
        <v>1678</v>
      </c>
      <c r="J13948" t="s">
        <v>95441</v>
      </c>
      <c r="K13948" t="s">
        <v>208</v>
      </c>
      <c r="L13948" t="s">
        <v>95440</v>
      </c>
      <c r="N13948" t="s">
        <v>208</v>
      </c>
      <c r="O13948" t="s">
        <v>476</v>
      </c>
      <c r="P13948" t="s">
        <v>476</v>
      </c>
    </row>
    <row r="13949" spans="1:16">
      <c r="A13949" s="484" t="s">
        <v>41508</v>
      </c>
      <c r="B13949" s="485" t="s">
        <v>41507</v>
      </c>
      <c r="C13949" t="s">
        <v>41506</v>
      </c>
      <c r="D13949" t="s">
        <v>41506</v>
      </c>
      <c r="E13949" t="str">
        <f t="shared" si="217"/>
        <v>558618 - LUMIERE COMMUNICATION</v>
      </c>
      <c r="F13949" t="s">
        <v>3367</v>
      </c>
      <c r="G13949" t="s">
        <v>41505</v>
      </c>
      <c r="I13949" t="s">
        <v>41504</v>
      </c>
      <c r="J13949" t="s">
        <v>41503</v>
      </c>
      <c r="K13949" t="s">
        <v>208</v>
      </c>
      <c r="L13949" t="s">
        <v>41502</v>
      </c>
      <c r="N13949" t="s">
        <v>208</v>
      </c>
      <c r="O13949" t="s">
        <v>476</v>
      </c>
      <c r="P13949" t="s">
        <v>476</v>
      </c>
    </row>
    <row r="13950" spans="1:16">
      <c r="A13950" s="484" t="s">
        <v>45404</v>
      </c>
      <c r="B13950" s="485" t="s">
        <v>45403</v>
      </c>
      <c r="C13950" t="s">
        <v>45402</v>
      </c>
      <c r="D13950" t="s">
        <v>45401</v>
      </c>
      <c r="E13950" t="str">
        <f t="shared" si="217"/>
        <v>537469 - LAURENCON THIERRY</v>
      </c>
      <c r="F13950" t="s">
        <v>516</v>
      </c>
      <c r="G13950" t="s">
        <v>45400</v>
      </c>
      <c r="I13950" t="s">
        <v>15701</v>
      </c>
      <c r="J13950" t="s">
        <v>45399</v>
      </c>
      <c r="K13950" t="s">
        <v>208</v>
      </c>
      <c r="L13950" t="s">
        <v>45398</v>
      </c>
      <c r="N13950" t="s">
        <v>208</v>
      </c>
      <c r="O13950" t="s">
        <v>476</v>
      </c>
      <c r="P13950" t="s">
        <v>476</v>
      </c>
    </row>
    <row r="13951" spans="1:16">
      <c r="A13951" s="484" t="s">
        <v>96209</v>
      </c>
      <c r="B13951" s="485" t="s">
        <v>96208</v>
      </c>
      <c r="C13951" t="s">
        <v>96207</v>
      </c>
      <c r="D13951" t="s">
        <v>96206</v>
      </c>
      <c r="E13951" t="str">
        <f t="shared" si="217"/>
        <v>663773 - M'AUTO SCHOOL PAS EN ARTOIS</v>
      </c>
      <c r="F13951" t="s">
        <v>15261</v>
      </c>
      <c r="G13951" t="s">
        <v>96205</v>
      </c>
      <c r="I13951" t="s">
        <v>96204</v>
      </c>
      <c r="J13951" t="s">
        <v>96203</v>
      </c>
      <c r="K13951" t="s">
        <v>208</v>
      </c>
      <c r="L13951" t="s">
        <v>96202</v>
      </c>
      <c r="N13951" t="s">
        <v>208</v>
      </c>
      <c r="O13951" t="s">
        <v>476</v>
      </c>
      <c r="P13951" t="s">
        <v>476</v>
      </c>
    </row>
    <row r="13952" spans="1:16">
      <c r="A13952" s="484" t="s">
        <v>25829</v>
      </c>
      <c r="B13952" s="485" t="s">
        <v>25828</v>
      </c>
      <c r="C13952" t="s">
        <v>25827</v>
      </c>
      <c r="D13952" t="s">
        <v>25826</v>
      </c>
      <c r="E13952" t="str">
        <f t="shared" si="217"/>
        <v>547517 - PEPS</v>
      </c>
      <c r="F13952" t="s">
        <v>24212</v>
      </c>
      <c r="G13952" t="s">
        <v>25825</v>
      </c>
      <c r="H13952" t="s">
        <v>25824</v>
      </c>
      <c r="I13952" t="s">
        <v>25823</v>
      </c>
      <c r="J13952" t="s">
        <v>25822</v>
      </c>
      <c r="K13952" t="s">
        <v>208</v>
      </c>
      <c r="L13952" t="s">
        <v>25821</v>
      </c>
      <c r="N13952" t="s">
        <v>208</v>
      </c>
      <c r="O13952" t="s">
        <v>476</v>
      </c>
      <c r="P13952" t="s">
        <v>476</v>
      </c>
    </row>
    <row r="13953" spans="1:16">
      <c r="A13953" s="484" t="s">
        <v>129628</v>
      </c>
      <c r="B13953" s="485" t="s">
        <v>129627</v>
      </c>
      <c r="C13953" t="s">
        <v>129626</v>
      </c>
      <c r="D13953" t="s">
        <v>129626</v>
      </c>
      <c r="E13953" t="str">
        <f t="shared" si="217"/>
        <v>598914 - ALTEREGO ACCOMPAGNEMENT FORMATION</v>
      </c>
      <c r="F13953" t="s">
        <v>129625</v>
      </c>
      <c r="G13953" t="s">
        <v>129624</v>
      </c>
      <c r="I13953" t="s">
        <v>13800</v>
      </c>
      <c r="J13953" t="s">
        <v>129623</v>
      </c>
      <c r="K13953" t="s">
        <v>208</v>
      </c>
      <c r="L13953" t="s">
        <v>129622</v>
      </c>
      <c r="N13953" t="s">
        <v>208</v>
      </c>
      <c r="O13953" t="s">
        <v>476</v>
      </c>
      <c r="P13953" t="s">
        <v>476</v>
      </c>
    </row>
    <row r="13954" spans="1:16">
      <c r="A13954" s="484" t="s">
        <v>70867</v>
      </c>
      <c r="B13954" s="485" t="s">
        <v>70866</v>
      </c>
      <c r="C13954" t="s">
        <v>70865</v>
      </c>
      <c r="D13954" t="s">
        <v>70864</v>
      </c>
      <c r="E13954" t="str">
        <f t="shared" ref="E13954:E14017" si="218">_xlfn.CONCAT(L13954," - ",D13954)</f>
        <v>494604 - FORMAFRANCE ST SULPICE</v>
      </c>
      <c r="F13954" t="s">
        <v>3281</v>
      </c>
      <c r="G13954" t="s">
        <v>70858</v>
      </c>
      <c r="I13954" t="s">
        <v>45726</v>
      </c>
      <c r="J13954" t="s">
        <v>70857</v>
      </c>
      <c r="K13954" t="s">
        <v>208</v>
      </c>
      <c r="L13954" t="s">
        <v>70863</v>
      </c>
      <c r="N13954" t="s">
        <v>208</v>
      </c>
      <c r="O13954" t="s">
        <v>476</v>
      </c>
      <c r="P13954" t="s">
        <v>476</v>
      </c>
    </row>
    <row r="13955" spans="1:16">
      <c r="A13955" s="484" t="s">
        <v>69200</v>
      </c>
      <c r="B13955" s="485" t="s">
        <v>69199</v>
      </c>
      <c r="C13955" t="s">
        <v>69198</v>
      </c>
      <c r="D13955" t="s">
        <v>69198</v>
      </c>
      <c r="E13955" t="str">
        <f t="shared" si="218"/>
        <v>595457 - FORMETIS</v>
      </c>
      <c r="F13955" t="s">
        <v>1568</v>
      </c>
      <c r="G13955" t="s">
        <v>69197</v>
      </c>
      <c r="I13955" t="s">
        <v>69196</v>
      </c>
      <c r="J13955" t="s">
        <v>69195</v>
      </c>
      <c r="K13955" t="s">
        <v>208</v>
      </c>
      <c r="L13955" t="s">
        <v>69194</v>
      </c>
      <c r="N13955" t="s">
        <v>208</v>
      </c>
      <c r="O13955" t="s">
        <v>476</v>
      </c>
      <c r="P13955" t="s">
        <v>476</v>
      </c>
    </row>
    <row r="13956" spans="1:16">
      <c r="A13956" s="484" t="s">
        <v>42982</v>
      </c>
      <c r="B13956" s="485" t="s">
        <v>42981</v>
      </c>
      <c r="C13956" t="s">
        <v>42980</v>
      </c>
      <c r="D13956" t="s">
        <v>42980</v>
      </c>
      <c r="E13956" t="str">
        <f t="shared" si="218"/>
        <v>637853 - LG FORMATION SECURITE SURETE</v>
      </c>
      <c r="F13956" t="s">
        <v>4446</v>
      </c>
      <c r="G13956" t="s">
        <v>42979</v>
      </c>
      <c r="I13956" t="s">
        <v>42978</v>
      </c>
      <c r="J13956" t="s">
        <v>42977</v>
      </c>
      <c r="K13956" t="s">
        <v>208</v>
      </c>
      <c r="L13956" t="s">
        <v>42976</v>
      </c>
      <c r="N13956" t="s">
        <v>208</v>
      </c>
      <c r="O13956" t="s">
        <v>476</v>
      </c>
      <c r="P13956" t="s">
        <v>476</v>
      </c>
    </row>
    <row r="13957" spans="1:16">
      <c r="A13957" s="484" t="s">
        <v>125134</v>
      </c>
      <c r="B13957" s="485" t="s">
        <v>125133</v>
      </c>
      <c r="C13957" t="s">
        <v>125132</v>
      </c>
      <c r="D13957" t="s">
        <v>125131</v>
      </c>
      <c r="E13957" t="str">
        <f t="shared" si="218"/>
        <v>348600 - ASS ORTHOPHONISTES</v>
      </c>
      <c r="G13957" t="s">
        <v>125130</v>
      </c>
      <c r="I13957" t="s">
        <v>88799</v>
      </c>
      <c r="K13957" t="s">
        <v>208</v>
      </c>
      <c r="L13957" t="s">
        <v>125129</v>
      </c>
      <c r="N13957" t="s">
        <v>208</v>
      </c>
      <c r="O13957" t="s">
        <v>476</v>
      </c>
      <c r="P13957" t="s">
        <v>476</v>
      </c>
    </row>
    <row r="13958" spans="1:16">
      <c r="A13958" s="484" t="s">
        <v>33927</v>
      </c>
      <c r="B13958" s="485" t="s">
        <v>33926</v>
      </c>
      <c r="C13958" t="s">
        <v>33925</v>
      </c>
      <c r="D13958" t="s">
        <v>33925</v>
      </c>
      <c r="E13958" t="str">
        <f t="shared" si="218"/>
        <v>512400 - NCO FORMATIONS GLOBALES</v>
      </c>
      <c r="G13958" t="s">
        <v>33924</v>
      </c>
      <c r="I13958" t="s">
        <v>7260</v>
      </c>
      <c r="J13958" t="s">
        <v>33923</v>
      </c>
      <c r="K13958" t="s">
        <v>208</v>
      </c>
      <c r="L13958" t="s">
        <v>33922</v>
      </c>
      <c r="N13958" t="s">
        <v>208</v>
      </c>
      <c r="O13958" t="s">
        <v>476</v>
      </c>
      <c r="P13958" t="s">
        <v>476</v>
      </c>
    </row>
    <row r="13959" spans="1:16">
      <c r="A13959" s="484" t="s">
        <v>32922</v>
      </c>
      <c r="B13959" s="485" t="s">
        <v>32921</v>
      </c>
      <c r="C13959" t="s">
        <v>32920</v>
      </c>
      <c r="D13959" t="s">
        <v>32920</v>
      </c>
      <c r="E13959" t="str">
        <f t="shared" si="218"/>
        <v>575045 - NOVACAP FORMATION</v>
      </c>
      <c r="F13959" t="s">
        <v>1077</v>
      </c>
      <c r="G13959" t="s">
        <v>32919</v>
      </c>
      <c r="I13959" t="s">
        <v>3575</v>
      </c>
      <c r="J13959" t="s">
        <v>32918</v>
      </c>
      <c r="K13959" t="s">
        <v>208</v>
      </c>
      <c r="L13959" t="s">
        <v>32917</v>
      </c>
      <c r="N13959" t="s">
        <v>208</v>
      </c>
      <c r="O13959" t="s">
        <v>476</v>
      </c>
      <c r="P13959" t="s">
        <v>476</v>
      </c>
    </row>
    <row r="13960" spans="1:16">
      <c r="A13960" s="484" t="s">
        <v>93210</v>
      </c>
      <c r="B13960" s="485" t="s">
        <v>93209</v>
      </c>
      <c r="C13960" t="s">
        <v>93208</v>
      </c>
      <c r="D13960" t="s">
        <v>93207</v>
      </c>
      <c r="E13960" t="str">
        <f t="shared" si="218"/>
        <v>592225 - COMITE TERRITORIAL EPMM - SPORT POUR TOUS LUCCIANA</v>
      </c>
      <c r="F13960" t="s">
        <v>2524</v>
      </c>
      <c r="G13960" t="s">
        <v>93206</v>
      </c>
      <c r="I13960" t="s">
        <v>42518</v>
      </c>
      <c r="J13960" t="s">
        <v>93205</v>
      </c>
      <c r="K13960" t="s">
        <v>208</v>
      </c>
      <c r="L13960" t="s">
        <v>93204</v>
      </c>
      <c r="N13960" t="s">
        <v>208</v>
      </c>
      <c r="O13960" t="s">
        <v>476</v>
      </c>
      <c r="P13960" t="s">
        <v>476</v>
      </c>
    </row>
    <row r="13961" spans="1:16">
      <c r="A13961" s="484" t="s">
        <v>19495</v>
      </c>
      <c r="B13961" s="485" t="s">
        <v>19494</v>
      </c>
      <c r="C13961" t="s">
        <v>19493</v>
      </c>
      <c r="D13961" t="s">
        <v>19492</v>
      </c>
      <c r="E13961" t="str">
        <f t="shared" si="218"/>
        <v>634967 - SST PRO</v>
      </c>
      <c r="F13961" t="s">
        <v>16692</v>
      </c>
      <c r="G13961" t="s">
        <v>19491</v>
      </c>
      <c r="I13961" t="s">
        <v>19490</v>
      </c>
      <c r="K13961" t="s">
        <v>208</v>
      </c>
      <c r="L13961" t="s">
        <v>19489</v>
      </c>
      <c r="N13961" t="s">
        <v>208</v>
      </c>
      <c r="O13961" t="s">
        <v>476</v>
      </c>
      <c r="P13961" t="s">
        <v>476</v>
      </c>
    </row>
    <row r="13962" spans="1:16">
      <c r="A13962" s="484" t="s">
        <v>116616</v>
      </c>
      <c r="B13962" s="485" t="s">
        <v>116615</v>
      </c>
      <c r="C13962" t="s">
        <v>116614</v>
      </c>
      <c r="D13962" t="s">
        <v>116614</v>
      </c>
      <c r="E13962" t="str">
        <f t="shared" si="218"/>
        <v>533142 - AUTO ECOLE DE CHALON ROCHE</v>
      </c>
      <c r="F13962" t="s">
        <v>7817</v>
      </c>
      <c r="G13962" t="s">
        <v>116613</v>
      </c>
      <c r="I13962" t="s">
        <v>7815</v>
      </c>
      <c r="J13962" t="s">
        <v>116612</v>
      </c>
      <c r="K13962" t="s">
        <v>208</v>
      </c>
      <c r="L13962" t="s">
        <v>116611</v>
      </c>
      <c r="N13962" t="s">
        <v>208</v>
      </c>
      <c r="O13962" t="s">
        <v>476</v>
      </c>
      <c r="P13962" t="s">
        <v>476</v>
      </c>
    </row>
    <row r="13963" spans="1:16">
      <c r="A13963" s="484" t="s">
        <v>115002</v>
      </c>
      <c r="B13963" s="485" t="s">
        <v>115001</v>
      </c>
      <c r="C13963" t="s">
        <v>115000</v>
      </c>
      <c r="D13963" t="s">
        <v>114999</v>
      </c>
      <c r="E13963" t="str">
        <f t="shared" si="218"/>
        <v>116452 - BAREL BERNARD IDREC</v>
      </c>
      <c r="F13963" t="s">
        <v>707</v>
      </c>
      <c r="G13963" t="s">
        <v>114998</v>
      </c>
      <c r="I13963" t="s">
        <v>7874</v>
      </c>
      <c r="J13963" t="s">
        <v>114997</v>
      </c>
      <c r="K13963" t="s">
        <v>208</v>
      </c>
      <c r="L13963" t="s">
        <v>114996</v>
      </c>
      <c r="N13963" t="s">
        <v>208</v>
      </c>
      <c r="O13963" t="s">
        <v>476</v>
      </c>
      <c r="P13963" t="s">
        <v>476</v>
      </c>
    </row>
    <row r="13964" spans="1:16">
      <c r="A13964" s="484" t="s">
        <v>1340</v>
      </c>
      <c r="B13964" s="485" t="s">
        <v>1339</v>
      </c>
      <c r="C13964" t="s">
        <v>1338</v>
      </c>
      <c r="D13964" t="s">
        <v>1337</v>
      </c>
      <c r="E13964" t="str">
        <f t="shared" si="218"/>
        <v>532885 - YOUSCHOOL PARIS</v>
      </c>
      <c r="F13964" t="s">
        <v>1336</v>
      </c>
      <c r="G13964" t="s">
        <v>1335</v>
      </c>
      <c r="I13964" t="s">
        <v>1334</v>
      </c>
      <c r="J13964" t="s">
        <v>1333</v>
      </c>
      <c r="K13964" t="s">
        <v>208</v>
      </c>
      <c r="L13964" t="s">
        <v>1332</v>
      </c>
      <c r="N13964" t="s">
        <v>208</v>
      </c>
      <c r="O13964" t="s">
        <v>476</v>
      </c>
      <c r="P13964" t="s">
        <v>476</v>
      </c>
    </row>
    <row r="13965" spans="1:16">
      <c r="A13965" s="484" t="s">
        <v>123585</v>
      </c>
      <c r="B13965" s="485" t="s">
        <v>123584</v>
      </c>
      <c r="C13965" t="s">
        <v>123583</v>
      </c>
      <c r="D13965" t="s">
        <v>123582</v>
      </c>
      <c r="E13965" t="str">
        <f t="shared" si="218"/>
        <v>490520 - AFLGVL</v>
      </c>
      <c r="F13965" t="s">
        <v>831</v>
      </c>
      <c r="G13965" t="s">
        <v>123581</v>
      </c>
      <c r="I13965" t="s">
        <v>3016</v>
      </c>
      <c r="J13965" t="s">
        <v>123580</v>
      </c>
      <c r="K13965" t="s">
        <v>208</v>
      </c>
      <c r="L13965" t="s">
        <v>123579</v>
      </c>
      <c r="N13965" t="s">
        <v>208</v>
      </c>
      <c r="O13965" t="s">
        <v>476</v>
      </c>
      <c r="P13965" t="s">
        <v>476</v>
      </c>
    </row>
    <row r="13966" spans="1:16">
      <c r="A13966" s="484" t="s">
        <v>96393</v>
      </c>
      <c r="B13966" s="485" t="s">
        <v>96392</v>
      </c>
      <c r="C13966" t="s">
        <v>96391</v>
      </c>
      <c r="D13966" t="s">
        <v>96390</v>
      </c>
      <c r="E13966" t="str">
        <f t="shared" si="218"/>
        <v>676676 - CHERY CINDY</v>
      </c>
      <c r="F13966" t="s">
        <v>21401</v>
      </c>
      <c r="G13966" t="s">
        <v>96389</v>
      </c>
      <c r="H13966" t="s">
        <v>96388</v>
      </c>
      <c r="I13966" t="s">
        <v>6917</v>
      </c>
      <c r="J13966" t="s">
        <v>96387</v>
      </c>
      <c r="K13966" t="s">
        <v>208</v>
      </c>
      <c r="L13966" t="s">
        <v>96386</v>
      </c>
      <c r="N13966" t="s">
        <v>208</v>
      </c>
      <c r="O13966" t="s">
        <v>476</v>
      </c>
      <c r="P13966" t="s">
        <v>476</v>
      </c>
    </row>
    <row r="13967" spans="1:16">
      <c r="A13967" s="484" t="s">
        <v>107812</v>
      </c>
      <c r="B13967" s="485" t="s">
        <v>107811</v>
      </c>
      <c r="C13967" t="s">
        <v>107810</v>
      </c>
      <c r="D13967" t="s">
        <v>107809</v>
      </c>
      <c r="E13967" t="str">
        <f t="shared" si="218"/>
        <v>578873 - CFAD</v>
      </c>
      <c r="F13967" t="s">
        <v>5487</v>
      </c>
      <c r="G13967" t="s">
        <v>107808</v>
      </c>
      <c r="I13967" t="s">
        <v>2900</v>
      </c>
      <c r="J13967" t="s">
        <v>107807</v>
      </c>
      <c r="K13967" t="s">
        <v>208</v>
      </c>
      <c r="L13967" t="s">
        <v>107806</v>
      </c>
      <c r="N13967" t="s">
        <v>208</v>
      </c>
      <c r="O13967" t="s">
        <v>476</v>
      </c>
      <c r="P13967" t="s">
        <v>476</v>
      </c>
    </row>
    <row r="13968" spans="1:16">
      <c r="A13968" s="484" t="s">
        <v>44601</v>
      </c>
      <c r="B13968" s="485" t="s">
        <v>44600</v>
      </c>
      <c r="C13968" t="s">
        <v>44599</v>
      </c>
      <c r="D13968" t="s">
        <v>44598</v>
      </c>
      <c r="E13968" t="str">
        <f t="shared" si="218"/>
        <v>685707 - LEADER ACADEMY</v>
      </c>
      <c r="F13968" t="s">
        <v>2416</v>
      </c>
      <c r="G13968" t="s">
        <v>44597</v>
      </c>
      <c r="I13968" t="s">
        <v>959</v>
      </c>
      <c r="J13968" t="s">
        <v>44596</v>
      </c>
      <c r="K13968" t="s">
        <v>208</v>
      </c>
      <c r="L13968" t="s">
        <v>44595</v>
      </c>
      <c r="N13968" t="s">
        <v>208</v>
      </c>
      <c r="O13968" t="s">
        <v>476</v>
      </c>
      <c r="P13968" t="s">
        <v>476</v>
      </c>
    </row>
    <row r="13969" spans="1:16">
      <c r="A13969" s="484" t="s">
        <v>44633</v>
      </c>
      <c r="B13969" s="485" t="s">
        <v>44632</v>
      </c>
      <c r="C13969" t="s">
        <v>44631</v>
      </c>
      <c r="D13969" t="s">
        <v>44631</v>
      </c>
      <c r="E13969" t="str">
        <f t="shared" si="218"/>
        <v>607988 - LE TOUCHER ZEN GUYANE</v>
      </c>
      <c r="F13969" t="s">
        <v>1328</v>
      </c>
      <c r="G13969" t="s">
        <v>44630</v>
      </c>
      <c r="I13969" t="s">
        <v>6078</v>
      </c>
      <c r="J13969" t="s">
        <v>44629</v>
      </c>
      <c r="K13969" t="s">
        <v>208</v>
      </c>
      <c r="L13969" t="s">
        <v>44628</v>
      </c>
      <c r="N13969" t="s">
        <v>208</v>
      </c>
      <c r="O13969" t="s">
        <v>476</v>
      </c>
      <c r="P13969" t="s">
        <v>476</v>
      </c>
    </row>
    <row r="13970" spans="1:16">
      <c r="A13970" s="484" t="s">
        <v>37956</v>
      </c>
      <c r="B13970" s="485" t="s">
        <v>37955</v>
      </c>
      <c r="C13970" t="s">
        <v>37954</v>
      </c>
      <c r="D13970" t="s">
        <v>37954</v>
      </c>
      <c r="E13970" t="str">
        <f t="shared" si="218"/>
        <v>596190 - MASSILIA COACHING</v>
      </c>
      <c r="F13970" t="s">
        <v>1710</v>
      </c>
      <c r="G13970" t="s">
        <v>24183</v>
      </c>
      <c r="I13970" t="s">
        <v>1035</v>
      </c>
      <c r="J13970" t="s">
        <v>37953</v>
      </c>
      <c r="K13970" t="s">
        <v>208</v>
      </c>
      <c r="L13970" t="s">
        <v>37952</v>
      </c>
      <c r="N13970" t="s">
        <v>208</v>
      </c>
      <c r="O13970" t="s">
        <v>476</v>
      </c>
      <c r="P13970" t="s">
        <v>476</v>
      </c>
    </row>
    <row r="13971" spans="1:16">
      <c r="A13971" s="484" t="s">
        <v>125911</v>
      </c>
      <c r="B13971" s="485" t="s">
        <v>125910</v>
      </c>
      <c r="C13971" t="s">
        <v>125909</v>
      </c>
      <c r="D13971" t="s">
        <v>125908</v>
      </c>
      <c r="E13971" t="str">
        <f t="shared" si="218"/>
        <v>643610 - LE REGARD DU MIROIR</v>
      </c>
      <c r="F13971" t="s">
        <v>17099</v>
      </c>
      <c r="G13971" t="s">
        <v>125907</v>
      </c>
      <c r="I13971" t="s">
        <v>5789</v>
      </c>
      <c r="J13971" t="s">
        <v>125906</v>
      </c>
      <c r="K13971" t="s">
        <v>208</v>
      </c>
      <c r="L13971" t="s">
        <v>125905</v>
      </c>
      <c r="N13971" t="s">
        <v>208</v>
      </c>
      <c r="O13971" t="s">
        <v>476</v>
      </c>
      <c r="P13971" t="s">
        <v>476</v>
      </c>
    </row>
    <row r="13972" spans="1:16">
      <c r="A13972" s="484" t="s">
        <v>9198</v>
      </c>
      <c r="B13972" s="485" t="s">
        <v>9197</v>
      </c>
      <c r="C13972" t="s">
        <v>9196</v>
      </c>
      <c r="D13972" t="s">
        <v>9196</v>
      </c>
      <c r="E13972" t="str">
        <f t="shared" si="218"/>
        <v>565131 - TRAINER CONCEPT</v>
      </c>
      <c r="F13972" t="s">
        <v>1487</v>
      </c>
      <c r="G13972" t="s">
        <v>9195</v>
      </c>
      <c r="I13972" t="s">
        <v>603</v>
      </c>
      <c r="J13972" t="s">
        <v>9194</v>
      </c>
      <c r="K13972" t="s">
        <v>208</v>
      </c>
      <c r="L13972" t="s">
        <v>9193</v>
      </c>
      <c r="N13972" t="s">
        <v>208</v>
      </c>
      <c r="O13972" t="s">
        <v>476</v>
      </c>
      <c r="P13972" t="s">
        <v>476</v>
      </c>
    </row>
    <row r="13973" spans="1:16">
      <c r="A13973" s="484" t="s">
        <v>77922</v>
      </c>
      <c r="B13973" s="485" t="s">
        <v>77921</v>
      </c>
      <c r="C13973" t="s">
        <v>77920</v>
      </c>
      <c r="D13973" t="s">
        <v>77920</v>
      </c>
      <c r="E13973" t="str">
        <f t="shared" si="218"/>
        <v>581264 - ESTHET PRACTICAL</v>
      </c>
      <c r="F13973" t="s">
        <v>2524</v>
      </c>
      <c r="G13973" t="s">
        <v>77919</v>
      </c>
      <c r="I13973" t="s">
        <v>579</v>
      </c>
      <c r="J13973" t="s">
        <v>77918</v>
      </c>
      <c r="K13973" t="s">
        <v>208</v>
      </c>
      <c r="L13973" t="s">
        <v>77917</v>
      </c>
      <c r="N13973" t="s">
        <v>208</v>
      </c>
      <c r="O13973" t="s">
        <v>476</v>
      </c>
      <c r="P13973" t="s">
        <v>476</v>
      </c>
    </row>
    <row r="13974" spans="1:16">
      <c r="A13974" s="484" t="s">
        <v>54182</v>
      </c>
      <c r="B13974" s="485" t="s">
        <v>54181</v>
      </c>
      <c r="C13974" t="s">
        <v>54180</v>
      </c>
      <c r="D13974" t="s">
        <v>54180</v>
      </c>
      <c r="E13974" t="str">
        <f t="shared" si="218"/>
        <v>613551 - INSTITUT HILDEGARDIEN</v>
      </c>
      <c r="F13974" t="s">
        <v>4307</v>
      </c>
      <c r="G13974" t="s">
        <v>36877</v>
      </c>
      <c r="I13974" t="s">
        <v>626</v>
      </c>
      <c r="J13974" t="s">
        <v>54179</v>
      </c>
      <c r="K13974" t="s">
        <v>208</v>
      </c>
      <c r="L13974" t="s">
        <v>54178</v>
      </c>
      <c r="N13974" t="s">
        <v>208</v>
      </c>
      <c r="O13974" t="s">
        <v>476</v>
      </c>
      <c r="P13974" t="s">
        <v>476</v>
      </c>
    </row>
    <row r="13975" spans="1:16">
      <c r="A13975" s="484" t="s">
        <v>23487</v>
      </c>
      <c r="B13975" s="485" t="s">
        <v>23486</v>
      </c>
      <c r="C13975" t="s">
        <v>23485</v>
      </c>
      <c r="D13975" t="s">
        <v>23485</v>
      </c>
      <c r="E13975" t="str">
        <f t="shared" si="218"/>
        <v>578794 - REGESEE</v>
      </c>
      <c r="F13975" t="s">
        <v>11920</v>
      </c>
      <c r="G13975" t="s">
        <v>23484</v>
      </c>
      <c r="I13975" t="s">
        <v>626</v>
      </c>
      <c r="K13975" t="s">
        <v>208</v>
      </c>
      <c r="L13975" t="s">
        <v>23483</v>
      </c>
      <c r="N13975" t="s">
        <v>208</v>
      </c>
      <c r="O13975" t="s">
        <v>476</v>
      </c>
      <c r="P13975" t="s">
        <v>476</v>
      </c>
    </row>
    <row r="13976" spans="1:16">
      <c r="A13976" s="484" t="s">
        <v>30889</v>
      </c>
      <c r="B13976" s="485" t="s">
        <v>30888</v>
      </c>
      <c r="C13976" t="s">
        <v>30887</v>
      </c>
      <c r="D13976" t="s">
        <v>30886</v>
      </c>
      <c r="E13976" t="str">
        <f t="shared" si="218"/>
        <v>503125 - ODPC GERIATRIE</v>
      </c>
      <c r="F13976" t="s">
        <v>26051</v>
      </c>
      <c r="G13976" t="s">
        <v>30885</v>
      </c>
      <c r="I13976" t="s">
        <v>626</v>
      </c>
      <c r="J13976" t="s">
        <v>30884</v>
      </c>
      <c r="K13976" t="s">
        <v>30883</v>
      </c>
      <c r="L13976" t="s">
        <v>30882</v>
      </c>
      <c r="N13976" t="s">
        <v>208</v>
      </c>
      <c r="O13976" t="s">
        <v>476</v>
      </c>
      <c r="P13976" t="s">
        <v>476</v>
      </c>
    </row>
    <row r="13977" spans="1:16">
      <c r="A13977" s="484" t="s">
        <v>32295</v>
      </c>
      <c r="B13977" s="485" t="s">
        <v>32294</v>
      </c>
      <c r="C13977" t="s">
        <v>32293</v>
      </c>
      <c r="D13977" t="s">
        <v>32292</v>
      </c>
      <c r="E13977" t="str">
        <f t="shared" si="218"/>
        <v>648632 - ODOLIS ST ANTOINE L ABBAYE</v>
      </c>
      <c r="F13977" t="s">
        <v>5775</v>
      </c>
      <c r="G13977" t="s">
        <v>32291</v>
      </c>
      <c r="I13977" t="s">
        <v>32290</v>
      </c>
      <c r="J13977" t="s">
        <v>32289</v>
      </c>
      <c r="K13977" t="s">
        <v>208</v>
      </c>
      <c r="L13977" t="s">
        <v>32288</v>
      </c>
      <c r="N13977" t="s">
        <v>208</v>
      </c>
      <c r="O13977" t="s">
        <v>476</v>
      </c>
      <c r="P13977" t="s">
        <v>476</v>
      </c>
    </row>
    <row r="13978" spans="1:16">
      <c r="A13978" s="484" t="s">
        <v>6673</v>
      </c>
      <c r="B13978" s="485" t="s">
        <v>6672</v>
      </c>
      <c r="C13978" t="s">
        <v>6671</v>
      </c>
      <c r="D13978" t="s">
        <v>6671</v>
      </c>
      <c r="E13978" t="str">
        <f t="shared" si="218"/>
        <v>498180 - UNIVERS FORMATION</v>
      </c>
      <c r="F13978" t="s">
        <v>6670</v>
      </c>
      <c r="G13978" t="s">
        <v>6669</v>
      </c>
      <c r="I13978" t="s">
        <v>749</v>
      </c>
      <c r="J13978" t="s">
        <v>6668</v>
      </c>
      <c r="K13978" t="s">
        <v>208</v>
      </c>
      <c r="L13978" t="s">
        <v>6667</v>
      </c>
      <c r="N13978" t="s">
        <v>208</v>
      </c>
      <c r="O13978" t="s">
        <v>476</v>
      </c>
      <c r="P13978" t="s">
        <v>476</v>
      </c>
    </row>
    <row r="13979" spans="1:16">
      <c r="A13979" s="484" t="s">
        <v>38696</v>
      </c>
      <c r="B13979" s="485" t="s">
        <v>38695</v>
      </c>
      <c r="C13979" t="s">
        <v>38694</v>
      </c>
      <c r="D13979" t="s">
        <v>38694</v>
      </c>
      <c r="E13979" t="str">
        <f t="shared" si="218"/>
        <v>665939 - MALTAGA CONSULT</v>
      </c>
      <c r="F13979" t="s">
        <v>5724</v>
      </c>
      <c r="G13979" t="s">
        <v>38693</v>
      </c>
      <c r="I13979" t="s">
        <v>22003</v>
      </c>
      <c r="K13979" t="s">
        <v>208</v>
      </c>
      <c r="L13979" t="s">
        <v>38692</v>
      </c>
      <c r="N13979" t="s">
        <v>208</v>
      </c>
      <c r="O13979" t="s">
        <v>476</v>
      </c>
      <c r="P13979" t="s">
        <v>476</v>
      </c>
    </row>
    <row r="13980" spans="1:16">
      <c r="A13980" s="484" t="s">
        <v>71386</v>
      </c>
      <c r="B13980" s="485" t="s">
        <v>71385</v>
      </c>
      <c r="C13980" t="s">
        <v>71384</v>
      </c>
      <c r="D13980" t="s">
        <v>71384</v>
      </c>
      <c r="E13980" t="str">
        <f t="shared" si="218"/>
        <v>640797 - FORESTRY CLUB DE FRANCE</v>
      </c>
      <c r="F13980" t="s">
        <v>715</v>
      </c>
      <c r="G13980" t="s">
        <v>71383</v>
      </c>
      <c r="I13980" t="s">
        <v>64329</v>
      </c>
      <c r="J13980" t="s">
        <v>71382</v>
      </c>
      <c r="K13980" t="s">
        <v>208</v>
      </c>
      <c r="L13980" t="s">
        <v>71381</v>
      </c>
      <c r="N13980" t="s">
        <v>208</v>
      </c>
      <c r="O13980" t="s">
        <v>476</v>
      </c>
      <c r="P13980" t="s">
        <v>476</v>
      </c>
    </row>
    <row r="13981" spans="1:16">
      <c r="A13981" s="484" t="s">
        <v>48920</v>
      </c>
      <c r="B13981" s="485" t="s">
        <v>48919</v>
      </c>
      <c r="C13981" t="s">
        <v>48918</v>
      </c>
      <c r="D13981" t="s">
        <v>48918</v>
      </c>
      <c r="E13981" t="str">
        <f t="shared" si="218"/>
        <v>666452 - JP EUGENE FORMATION</v>
      </c>
      <c r="F13981" t="s">
        <v>8350</v>
      </c>
      <c r="G13981" t="s">
        <v>48917</v>
      </c>
      <c r="I13981" t="s">
        <v>26284</v>
      </c>
      <c r="J13981" t="s">
        <v>48916</v>
      </c>
      <c r="K13981" t="s">
        <v>208</v>
      </c>
      <c r="L13981" t="s">
        <v>48915</v>
      </c>
      <c r="N13981" t="s">
        <v>208</v>
      </c>
      <c r="O13981" t="s">
        <v>476</v>
      </c>
      <c r="P13981" t="s">
        <v>476</v>
      </c>
    </row>
    <row r="13982" spans="1:16">
      <c r="A13982" s="484" t="s">
        <v>55123</v>
      </c>
      <c r="B13982" s="485" t="s">
        <v>55122</v>
      </c>
      <c r="C13982" t="s">
        <v>55121</v>
      </c>
      <c r="D13982" t="s">
        <v>55120</v>
      </c>
      <c r="E13982" t="str">
        <f t="shared" si="218"/>
        <v>561708 - IMCI</v>
      </c>
      <c r="F13982" t="s">
        <v>2437</v>
      </c>
      <c r="G13982" t="s">
        <v>55119</v>
      </c>
      <c r="I13982" t="s">
        <v>3346</v>
      </c>
      <c r="J13982" t="s">
        <v>55118</v>
      </c>
      <c r="K13982" t="s">
        <v>208</v>
      </c>
      <c r="L13982" t="s">
        <v>55117</v>
      </c>
      <c r="N13982" t="s">
        <v>208</v>
      </c>
      <c r="O13982" t="s">
        <v>476</v>
      </c>
      <c r="P13982" t="s">
        <v>476</v>
      </c>
    </row>
    <row r="13983" spans="1:16">
      <c r="A13983" s="484" t="s">
        <v>123284</v>
      </c>
      <c r="B13983" s="485" t="s">
        <v>123283</v>
      </c>
      <c r="C13983" t="s">
        <v>123282</v>
      </c>
      <c r="D13983" t="s">
        <v>123281</v>
      </c>
      <c r="E13983" t="str">
        <f t="shared" si="218"/>
        <v>504622 - ALIAS ASSOCIATION</v>
      </c>
      <c r="F13983" t="s">
        <v>29916</v>
      </c>
      <c r="G13983" t="s">
        <v>22549</v>
      </c>
      <c r="H13983" t="s">
        <v>123280</v>
      </c>
      <c r="I13983" t="s">
        <v>1542</v>
      </c>
      <c r="J13983" t="s">
        <v>123279</v>
      </c>
      <c r="K13983" t="s">
        <v>208</v>
      </c>
      <c r="L13983" t="s">
        <v>123278</v>
      </c>
      <c r="N13983" t="s">
        <v>208</v>
      </c>
      <c r="O13983" t="s">
        <v>476</v>
      </c>
      <c r="P13983" t="s">
        <v>476</v>
      </c>
    </row>
    <row r="13984" spans="1:16">
      <c r="A13984" s="484" t="s">
        <v>82213</v>
      </c>
      <c r="B13984" s="485" t="s">
        <v>82212</v>
      </c>
      <c r="C13984" t="s">
        <v>82211</v>
      </c>
      <c r="D13984" t="s">
        <v>82210</v>
      </c>
      <c r="E13984" t="str">
        <f t="shared" si="218"/>
        <v>507684 - EFF FORMATION</v>
      </c>
      <c r="F13984" t="s">
        <v>82209</v>
      </c>
      <c r="G13984" t="s">
        <v>82208</v>
      </c>
      <c r="I13984" t="s">
        <v>82207</v>
      </c>
      <c r="J13984" t="s">
        <v>82206</v>
      </c>
      <c r="K13984" t="s">
        <v>208</v>
      </c>
      <c r="L13984" t="s">
        <v>82205</v>
      </c>
      <c r="N13984" t="s">
        <v>208</v>
      </c>
      <c r="O13984" t="s">
        <v>476</v>
      </c>
      <c r="P13984" t="s">
        <v>476</v>
      </c>
    </row>
    <row r="13985" spans="1:16">
      <c r="A13985" s="484" t="s">
        <v>66821</v>
      </c>
      <c r="B13985" s="485" t="s">
        <v>66820</v>
      </c>
      <c r="C13985" t="s">
        <v>66819</v>
      </c>
      <c r="D13985" t="s">
        <v>66819</v>
      </c>
      <c r="E13985" t="str">
        <f t="shared" si="218"/>
        <v>558060 - GILBERT THIERRY GABRIEL ANDRE - DEVELOP' ARTI-TECH</v>
      </c>
      <c r="F13985" t="s">
        <v>11818</v>
      </c>
      <c r="G13985" t="s">
        <v>66818</v>
      </c>
      <c r="I13985" t="s">
        <v>66817</v>
      </c>
      <c r="J13985" t="s">
        <v>66816</v>
      </c>
      <c r="K13985" t="s">
        <v>208</v>
      </c>
      <c r="L13985" t="s">
        <v>66815</v>
      </c>
      <c r="N13985" t="s">
        <v>208</v>
      </c>
      <c r="O13985" t="s">
        <v>476</v>
      </c>
      <c r="P13985" t="s">
        <v>476</v>
      </c>
    </row>
    <row r="13986" spans="1:16">
      <c r="A13986" s="484" t="s">
        <v>33820</v>
      </c>
      <c r="B13986" s="485" t="s">
        <v>33819</v>
      </c>
      <c r="C13986" t="s">
        <v>33818</v>
      </c>
      <c r="D13986" t="s">
        <v>33818</v>
      </c>
      <c r="E13986" t="str">
        <f t="shared" si="218"/>
        <v>499160 - NEO PREV</v>
      </c>
      <c r="F13986" t="s">
        <v>33817</v>
      </c>
      <c r="G13986" t="s">
        <v>33816</v>
      </c>
      <c r="I13986" t="s">
        <v>6974</v>
      </c>
      <c r="J13986" t="s">
        <v>33815</v>
      </c>
      <c r="K13986" t="s">
        <v>208</v>
      </c>
      <c r="L13986" t="s">
        <v>33814</v>
      </c>
      <c r="N13986" t="s">
        <v>208</v>
      </c>
      <c r="O13986" t="s">
        <v>476</v>
      </c>
      <c r="P13986" t="s">
        <v>476</v>
      </c>
    </row>
    <row r="13987" spans="1:16">
      <c r="A13987" s="484" t="s">
        <v>116049</v>
      </c>
      <c r="B13987" s="485" t="s">
        <v>116048</v>
      </c>
      <c r="C13987" t="s">
        <v>116047</v>
      </c>
      <c r="D13987" t="s">
        <v>116047</v>
      </c>
      <c r="E13987" t="str">
        <f t="shared" si="218"/>
        <v>516107 - AUXI CONSULTING</v>
      </c>
      <c r="F13987" t="s">
        <v>3803</v>
      </c>
      <c r="G13987" t="s">
        <v>116046</v>
      </c>
      <c r="I13987" t="s">
        <v>116045</v>
      </c>
      <c r="J13987" t="s">
        <v>116044</v>
      </c>
      <c r="K13987" t="s">
        <v>208</v>
      </c>
      <c r="L13987" t="s">
        <v>116043</v>
      </c>
      <c r="N13987" t="s">
        <v>208</v>
      </c>
      <c r="O13987" t="s">
        <v>476</v>
      </c>
      <c r="P13987" t="s">
        <v>476</v>
      </c>
    </row>
    <row r="13988" spans="1:16">
      <c r="A13988" s="484" t="s">
        <v>44495</v>
      </c>
      <c r="B13988" s="485" t="s">
        <v>44494</v>
      </c>
      <c r="C13988" t="s">
        <v>44493</v>
      </c>
      <c r="D13988" t="s">
        <v>44493</v>
      </c>
      <c r="E13988" t="str">
        <f t="shared" si="218"/>
        <v>530128 - LEARNQUEST FRANCE</v>
      </c>
      <c r="F13988" t="s">
        <v>22356</v>
      </c>
      <c r="G13988" t="s">
        <v>44492</v>
      </c>
      <c r="I13988" t="s">
        <v>7309</v>
      </c>
      <c r="J13988" t="s">
        <v>44491</v>
      </c>
      <c r="K13988" t="s">
        <v>208</v>
      </c>
      <c r="L13988" t="s">
        <v>44490</v>
      </c>
      <c r="N13988" t="s">
        <v>208</v>
      </c>
      <c r="O13988" t="s">
        <v>476</v>
      </c>
      <c r="P13988" t="s">
        <v>476</v>
      </c>
    </row>
    <row r="13989" spans="1:16">
      <c r="A13989" s="484" t="s">
        <v>115546</v>
      </c>
      <c r="B13989" s="485" t="s">
        <v>115545</v>
      </c>
      <c r="C13989" t="s">
        <v>115544</v>
      </c>
      <c r="D13989" t="s">
        <v>115544</v>
      </c>
      <c r="E13989" t="str">
        <f t="shared" si="218"/>
        <v>505640 - AYANA</v>
      </c>
      <c r="F13989" t="s">
        <v>2054</v>
      </c>
      <c r="G13989" t="s">
        <v>115543</v>
      </c>
      <c r="I13989" t="s">
        <v>1207</v>
      </c>
      <c r="J13989" t="s">
        <v>115542</v>
      </c>
      <c r="K13989" t="s">
        <v>208</v>
      </c>
      <c r="L13989" t="s">
        <v>115541</v>
      </c>
      <c r="N13989" t="s">
        <v>208</v>
      </c>
      <c r="O13989" t="s">
        <v>476</v>
      </c>
      <c r="P13989" t="s">
        <v>476</v>
      </c>
    </row>
    <row r="13990" spans="1:16">
      <c r="A13990" s="484" t="s">
        <v>13861</v>
      </c>
      <c r="B13990" s="485" t="s">
        <v>13860</v>
      </c>
      <c r="C13990" t="s">
        <v>13859</v>
      </c>
      <c r="D13990" t="s">
        <v>13859</v>
      </c>
      <c r="E13990" t="str">
        <f t="shared" si="218"/>
        <v>610379 - SOPHRENZEN</v>
      </c>
      <c r="F13990" t="s">
        <v>1191</v>
      </c>
      <c r="G13990" t="s">
        <v>13858</v>
      </c>
      <c r="I13990" t="s">
        <v>2443</v>
      </c>
      <c r="J13990" t="s">
        <v>13857</v>
      </c>
      <c r="K13990" t="s">
        <v>208</v>
      </c>
      <c r="L13990" t="s">
        <v>13856</v>
      </c>
      <c r="N13990" t="s">
        <v>208</v>
      </c>
      <c r="O13990" t="s">
        <v>476</v>
      </c>
      <c r="P13990" t="s">
        <v>476</v>
      </c>
    </row>
    <row r="13991" spans="1:16">
      <c r="A13991" s="484" t="s">
        <v>87106</v>
      </c>
      <c r="B13991" s="485" t="s">
        <v>87105</v>
      </c>
      <c r="C13991" t="s">
        <v>87104</v>
      </c>
      <c r="D13991" t="s">
        <v>87103</v>
      </c>
      <c r="E13991" t="str">
        <f t="shared" si="218"/>
        <v>555587 - LEVAGE CONTROLE FORMATION</v>
      </c>
      <c r="F13991" t="s">
        <v>4522</v>
      </c>
      <c r="G13991" t="s">
        <v>87102</v>
      </c>
      <c r="I13991" t="s">
        <v>603</v>
      </c>
      <c r="J13991" t="s">
        <v>87101</v>
      </c>
      <c r="K13991" t="s">
        <v>208</v>
      </c>
      <c r="L13991" t="s">
        <v>87100</v>
      </c>
      <c r="N13991" t="s">
        <v>208</v>
      </c>
      <c r="O13991" t="s">
        <v>476</v>
      </c>
      <c r="P13991" t="s">
        <v>476</v>
      </c>
    </row>
    <row r="13992" spans="1:16">
      <c r="A13992" s="484" t="s">
        <v>35424</v>
      </c>
      <c r="B13992" s="485" t="s">
        <v>35423</v>
      </c>
      <c r="C13992" t="s">
        <v>35422</v>
      </c>
      <c r="D13992" t="s">
        <v>35422</v>
      </c>
      <c r="E13992" t="str">
        <f t="shared" si="218"/>
        <v>607502 - MONET TOLBIAC AUTO ECOLE</v>
      </c>
      <c r="F13992" t="s">
        <v>1808</v>
      </c>
      <c r="G13992" t="s">
        <v>35421</v>
      </c>
      <c r="I13992" t="s">
        <v>626</v>
      </c>
      <c r="J13992" t="s">
        <v>35420</v>
      </c>
      <c r="K13992" t="s">
        <v>208</v>
      </c>
      <c r="L13992" t="s">
        <v>35419</v>
      </c>
      <c r="N13992" t="s">
        <v>208</v>
      </c>
      <c r="O13992" t="s">
        <v>476</v>
      </c>
      <c r="P13992" t="s">
        <v>476</v>
      </c>
    </row>
    <row r="13993" spans="1:16">
      <c r="A13993" s="484" t="s">
        <v>114986</v>
      </c>
      <c r="B13993" s="485" t="s">
        <v>114985</v>
      </c>
      <c r="C13993" t="s">
        <v>114984</v>
      </c>
      <c r="D13993" t="s">
        <v>114984</v>
      </c>
      <c r="E13993" t="str">
        <f t="shared" si="218"/>
        <v>569835 - BARON DOMINIQUE</v>
      </c>
      <c r="F13993" t="s">
        <v>5956</v>
      </c>
      <c r="G13993" t="s">
        <v>114983</v>
      </c>
      <c r="I13993" t="s">
        <v>114982</v>
      </c>
      <c r="J13993" t="s">
        <v>114981</v>
      </c>
      <c r="K13993" t="s">
        <v>208</v>
      </c>
      <c r="L13993" t="s">
        <v>114980</v>
      </c>
      <c r="N13993" t="s">
        <v>208</v>
      </c>
      <c r="O13993" t="s">
        <v>476</v>
      </c>
      <c r="P13993" t="s">
        <v>476</v>
      </c>
    </row>
    <row r="13994" spans="1:16">
      <c r="A13994" s="484" t="s">
        <v>127761</v>
      </c>
      <c r="B13994" s="485" t="s">
        <v>127760</v>
      </c>
      <c r="C13994" t="s">
        <v>127759</v>
      </c>
      <c r="D13994" t="s">
        <v>127758</v>
      </c>
      <c r="E13994" t="str">
        <f t="shared" si="218"/>
        <v>557936 - APIVET  MERNEL</v>
      </c>
      <c r="F13994" t="s">
        <v>15198</v>
      </c>
      <c r="G13994" t="s">
        <v>127757</v>
      </c>
      <c r="I13994" t="s">
        <v>127756</v>
      </c>
      <c r="J13994" t="s">
        <v>127755</v>
      </c>
      <c r="K13994" t="s">
        <v>208</v>
      </c>
      <c r="L13994" t="s">
        <v>127754</v>
      </c>
      <c r="N13994" t="s">
        <v>208</v>
      </c>
      <c r="O13994" t="s">
        <v>476</v>
      </c>
      <c r="P13994" t="s">
        <v>476</v>
      </c>
    </row>
    <row r="13995" spans="1:16">
      <c r="A13995" s="484" t="s">
        <v>94016</v>
      </c>
      <c r="B13995" s="485" t="s">
        <v>94015</v>
      </c>
      <c r="C13995" t="s">
        <v>94014</v>
      </c>
      <c r="D13995" t="s">
        <v>94014</v>
      </c>
      <c r="E13995" t="str">
        <f t="shared" si="218"/>
        <v>660656 - COMBOROURE KARINE</v>
      </c>
      <c r="F13995" t="s">
        <v>11447</v>
      </c>
      <c r="G13995" t="s">
        <v>94013</v>
      </c>
      <c r="I13995" t="s">
        <v>966</v>
      </c>
      <c r="J13995" t="s">
        <v>94012</v>
      </c>
      <c r="K13995" t="s">
        <v>208</v>
      </c>
      <c r="L13995" t="s">
        <v>94011</v>
      </c>
      <c r="N13995" t="s">
        <v>208</v>
      </c>
      <c r="O13995" t="s">
        <v>476</v>
      </c>
      <c r="P13995" t="s">
        <v>476</v>
      </c>
    </row>
    <row r="13996" spans="1:16">
      <c r="A13996" s="484" t="s">
        <v>49112</v>
      </c>
      <c r="B13996" s="485" t="s">
        <v>49111</v>
      </c>
      <c r="C13996" t="s">
        <v>49110</v>
      </c>
      <c r="D13996" t="s">
        <v>49110</v>
      </c>
      <c r="E13996" t="str">
        <f t="shared" si="218"/>
        <v>589056 - JOKER CONSEILS</v>
      </c>
      <c r="F13996" t="s">
        <v>1848</v>
      </c>
      <c r="G13996" t="s">
        <v>49109</v>
      </c>
      <c r="H13996" t="s">
        <v>49108</v>
      </c>
      <c r="I13996" t="s">
        <v>49107</v>
      </c>
      <c r="J13996" t="s">
        <v>49106</v>
      </c>
      <c r="K13996" t="s">
        <v>208</v>
      </c>
      <c r="L13996" t="s">
        <v>49105</v>
      </c>
      <c r="N13996" t="s">
        <v>208</v>
      </c>
      <c r="O13996" t="s">
        <v>476</v>
      </c>
      <c r="P13996" t="s">
        <v>476</v>
      </c>
    </row>
    <row r="13997" spans="1:16">
      <c r="A13997" s="484" t="s">
        <v>36790</v>
      </c>
      <c r="B13997" s="485" t="s">
        <v>36789</v>
      </c>
      <c r="C13997" t="s">
        <v>36788</v>
      </c>
      <c r="D13997" t="s">
        <v>36787</v>
      </c>
      <c r="E13997" t="str">
        <f t="shared" si="218"/>
        <v>669519 - MERCURE FORMATION PARIS</v>
      </c>
      <c r="F13997" t="s">
        <v>9712</v>
      </c>
      <c r="G13997" t="s">
        <v>36786</v>
      </c>
      <c r="I13997" t="s">
        <v>626</v>
      </c>
      <c r="K13997" t="s">
        <v>208</v>
      </c>
      <c r="L13997" t="s">
        <v>36785</v>
      </c>
      <c r="N13997" t="s">
        <v>208</v>
      </c>
      <c r="O13997" t="s">
        <v>476</v>
      </c>
      <c r="P13997" t="s">
        <v>476</v>
      </c>
    </row>
    <row r="13998" spans="1:16">
      <c r="A13998" s="484" t="s">
        <v>90991</v>
      </c>
      <c r="B13998" s="485" t="s">
        <v>90990</v>
      </c>
      <c r="C13998" t="s">
        <v>90989</v>
      </c>
      <c r="D13998" t="s">
        <v>90989</v>
      </c>
      <c r="E13998" t="str">
        <f t="shared" si="218"/>
        <v>627744 - CRESSENS CATHERINE CHRISTIANE</v>
      </c>
      <c r="F13998" t="s">
        <v>36117</v>
      </c>
      <c r="G13998" t="s">
        <v>90988</v>
      </c>
      <c r="I13998" t="s">
        <v>33348</v>
      </c>
      <c r="J13998" t="s">
        <v>90987</v>
      </c>
      <c r="K13998" t="s">
        <v>208</v>
      </c>
      <c r="L13998" t="s">
        <v>90986</v>
      </c>
      <c r="N13998" t="s">
        <v>208</v>
      </c>
      <c r="O13998" t="s">
        <v>476</v>
      </c>
      <c r="P13998" t="s">
        <v>476</v>
      </c>
    </row>
    <row r="13999" spans="1:16">
      <c r="A13999" s="484" t="s">
        <v>13904</v>
      </c>
      <c r="B13999" s="485" t="s">
        <v>13903</v>
      </c>
      <c r="C13999" t="s">
        <v>13902</v>
      </c>
      <c r="D13999" t="s">
        <v>13901</v>
      </c>
      <c r="E13999" t="str">
        <f t="shared" si="218"/>
        <v>660474 - SOPHIA GONDREVILLE</v>
      </c>
      <c r="F13999" t="s">
        <v>4244</v>
      </c>
      <c r="G13999" t="s">
        <v>13900</v>
      </c>
      <c r="H13999" t="s">
        <v>13899</v>
      </c>
      <c r="I13999" t="s">
        <v>13898</v>
      </c>
      <c r="J13999" t="s">
        <v>13897</v>
      </c>
      <c r="K13999" t="s">
        <v>208</v>
      </c>
      <c r="L13999" t="s">
        <v>13896</v>
      </c>
      <c r="N13999" t="s">
        <v>208</v>
      </c>
      <c r="O13999" t="s">
        <v>476</v>
      </c>
      <c r="P13999" t="s">
        <v>476</v>
      </c>
    </row>
    <row r="14000" spans="1:16">
      <c r="A14000" s="484" t="s">
        <v>110804</v>
      </c>
      <c r="B14000" s="485" t="s">
        <v>110803</v>
      </c>
      <c r="C14000" t="s">
        <v>110802</v>
      </c>
      <c r="D14000" t="s">
        <v>110801</v>
      </c>
      <c r="E14000" t="str">
        <f t="shared" si="218"/>
        <v>508901 - CALIOPSY AVIGNON</v>
      </c>
      <c r="F14000" t="s">
        <v>8706</v>
      </c>
      <c r="G14000" t="s">
        <v>110800</v>
      </c>
      <c r="I14000" t="s">
        <v>4549</v>
      </c>
      <c r="J14000" t="s">
        <v>110799</v>
      </c>
      <c r="K14000" t="s">
        <v>208</v>
      </c>
      <c r="L14000" t="s">
        <v>110798</v>
      </c>
      <c r="N14000" t="s">
        <v>208</v>
      </c>
      <c r="O14000" t="s">
        <v>476</v>
      </c>
      <c r="P14000" t="s">
        <v>476</v>
      </c>
    </row>
    <row r="14001" spans="1:16">
      <c r="A14001" s="484" t="s">
        <v>28706</v>
      </c>
      <c r="B14001" s="485" t="s">
        <v>28705</v>
      </c>
      <c r="C14001" t="s">
        <v>28704</v>
      </c>
      <c r="D14001" t="s">
        <v>28703</v>
      </c>
      <c r="E14001" t="str">
        <f t="shared" si="218"/>
        <v>540894 - PERFORMATIC COLMAR</v>
      </c>
      <c r="F14001" t="s">
        <v>2534</v>
      </c>
      <c r="G14001" t="s">
        <v>28702</v>
      </c>
      <c r="I14001" t="s">
        <v>2531</v>
      </c>
      <c r="J14001" t="s">
        <v>28701</v>
      </c>
      <c r="K14001" t="s">
        <v>208</v>
      </c>
      <c r="L14001" t="s">
        <v>28700</v>
      </c>
      <c r="N14001" t="s">
        <v>208</v>
      </c>
      <c r="O14001" t="s">
        <v>476</v>
      </c>
      <c r="P14001" t="s">
        <v>476</v>
      </c>
    </row>
    <row r="14002" spans="1:16">
      <c r="A14002" s="484" t="s">
        <v>110384</v>
      </c>
      <c r="B14002" s="485" t="s">
        <v>110383</v>
      </c>
      <c r="C14002" t="s">
        <v>110382</v>
      </c>
      <c r="D14002" t="s">
        <v>110381</v>
      </c>
      <c r="E14002" t="str">
        <f t="shared" si="218"/>
        <v>557791 - CAP ELAN FORMATION CASTELNAU LE LEZ</v>
      </c>
      <c r="F14002" t="s">
        <v>2928</v>
      </c>
      <c r="G14002" t="s">
        <v>110380</v>
      </c>
      <c r="H14002" t="s">
        <v>110379</v>
      </c>
      <c r="I14002" t="s">
        <v>7300</v>
      </c>
      <c r="K14002" t="s">
        <v>208</v>
      </c>
      <c r="L14002" t="s">
        <v>110378</v>
      </c>
      <c r="N14002" t="s">
        <v>208</v>
      </c>
      <c r="O14002" t="s">
        <v>476</v>
      </c>
      <c r="P14002" t="s">
        <v>476</v>
      </c>
    </row>
    <row r="14003" spans="1:16">
      <c r="A14003" s="484" t="s">
        <v>129534</v>
      </c>
      <c r="B14003" s="485" t="s">
        <v>129533</v>
      </c>
      <c r="C14003" t="s">
        <v>129532</v>
      </c>
      <c r="D14003" t="s">
        <v>129531</v>
      </c>
      <c r="E14003" t="str">
        <f t="shared" si="218"/>
        <v>629042 - ALTERNATIVE ESPOIR</v>
      </c>
      <c r="F14003" t="s">
        <v>39221</v>
      </c>
      <c r="H14003" t="s">
        <v>129530</v>
      </c>
      <c r="I14003" t="s">
        <v>10787</v>
      </c>
      <c r="J14003" t="s">
        <v>129529</v>
      </c>
      <c r="K14003" t="s">
        <v>208</v>
      </c>
      <c r="L14003" t="s">
        <v>129528</v>
      </c>
      <c r="N14003" t="s">
        <v>208</v>
      </c>
      <c r="O14003" t="s">
        <v>476</v>
      </c>
      <c r="P14003" t="s">
        <v>476</v>
      </c>
    </row>
    <row r="14004" spans="1:16">
      <c r="A14004" s="484" t="s">
        <v>36952</v>
      </c>
      <c r="B14004" s="485" t="s">
        <v>36951</v>
      </c>
      <c r="C14004" t="s">
        <v>36950</v>
      </c>
      <c r="D14004" t="s">
        <v>36949</v>
      </c>
      <c r="E14004" t="str">
        <f t="shared" si="218"/>
        <v>647640 - MENARD MAGALIE</v>
      </c>
      <c r="F14004" t="s">
        <v>28443</v>
      </c>
      <c r="G14004" t="s">
        <v>36948</v>
      </c>
      <c r="I14004" t="s">
        <v>36947</v>
      </c>
      <c r="J14004" t="s">
        <v>36946</v>
      </c>
      <c r="K14004" t="s">
        <v>208</v>
      </c>
      <c r="L14004" t="s">
        <v>36945</v>
      </c>
      <c r="N14004" t="s">
        <v>208</v>
      </c>
      <c r="O14004" t="s">
        <v>476</v>
      </c>
      <c r="P14004" t="s">
        <v>476</v>
      </c>
    </row>
    <row r="14005" spans="1:16">
      <c r="A14005" s="484" t="s">
        <v>25963</v>
      </c>
      <c r="B14005" s="485" t="s">
        <v>25962</v>
      </c>
      <c r="C14005" t="s">
        <v>25961</v>
      </c>
      <c r="D14005" t="s">
        <v>25961</v>
      </c>
      <c r="E14005" t="str">
        <f t="shared" si="218"/>
        <v>620816 - PROACTIVE ACADEMY</v>
      </c>
      <c r="F14005" t="s">
        <v>12967</v>
      </c>
      <c r="G14005" t="s">
        <v>25960</v>
      </c>
      <c r="I14005" t="s">
        <v>626</v>
      </c>
      <c r="J14005" t="s">
        <v>25959</v>
      </c>
      <c r="K14005" t="s">
        <v>208</v>
      </c>
      <c r="L14005" t="s">
        <v>25958</v>
      </c>
      <c r="N14005" t="s">
        <v>208</v>
      </c>
      <c r="O14005" t="s">
        <v>476</v>
      </c>
      <c r="P14005" t="s">
        <v>476</v>
      </c>
    </row>
    <row r="14006" spans="1:16">
      <c r="A14006" s="484" t="s">
        <v>128209</v>
      </c>
      <c r="B14006" s="485" t="s">
        <v>128208</v>
      </c>
      <c r="C14006" t="s">
        <v>128207</v>
      </c>
      <c r="D14006" t="s">
        <v>128207</v>
      </c>
      <c r="E14006" t="str">
        <f t="shared" si="218"/>
        <v>584186 - ANIM'HEUREUX</v>
      </c>
      <c r="F14006" t="s">
        <v>1857</v>
      </c>
      <c r="G14006" t="s">
        <v>128206</v>
      </c>
      <c r="I14006" t="s">
        <v>128205</v>
      </c>
      <c r="J14006" t="s">
        <v>128204</v>
      </c>
      <c r="K14006" t="s">
        <v>208</v>
      </c>
      <c r="L14006" t="s">
        <v>128203</v>
      </c>
      <c r="N14006" t="s">
        <v>208</v>
      </c>
      <c r="O14006" t="s">
        <v>476</v>
      </c>
      <c r="P14006" t="s">
        <v>476</v>
      </c>
    </row>
    <row r="14007" spans="1:16">
      <c r="A14007" s="484" t="s">
        <v>121801</v>
      </c>
      <c r="B14007" s="485" t="s">
        <v>121800</v>
      </c>
      <c r="C14007" t="s">
        <v>121799</v>
      </c>
      <c r="D14007" t="s">
        <v>121798</v>
      </c>
      <c r="E14007" t="str">
        <f t="shared" si="218"/>
        <v>585026 - FORMATION OMEDIT PAYS LOIRE</v>
      </c>
      <c r="F14007" t="s">
        <v>6960</v>
      </c>
      <c r="G14007" t="s">
        <v>121112</v>
      </c>
      <c r="H14007" t="s">
        <v>121797</v>
      </c>
      <c r="I14007" t="s">
        <v>1837</v>
      </c>
      <c r="J14007" t="s">
        <v>121796</v>
      </c>
      <c r="K14007" t="s">
        <v>208</v>
      </c>
      <c r="L14007" t="s">
        <v>121795</v>
      </c>
      <c r="N14007" t="s">
        <v>208</v>
      </c>
      <c r="O14007" t="s">
        <v>476</v>
      </c>
      <c r="P14007" t="s">
        <v>476</v>
      </c>
    </row>
    <row r="14008" spans="1:16">
      <c r="A14008" s="484" t="s">
        <v>70646</v>
      </c>
      <c r="B14008" s="485" t="s">
        <v>70645</v>
      </c>
      <c r="C14008" t="s">
        <v>70644</v>
      </c>
      <c r="D14008" t="s">
        <v>70644</v>
      </c>
      <c r="E14008" t="str">
        <f t="shared" si="218"/>
        <v>649636 - FORMAPROLYON</v>
      </c>
      <c r="F14008" t="s">
        <v>25645</v>
      </c>
      <c r="G14008" t="s">
        <v>70643</v>
      </c>
      <c r="I14008" t="s">
        <v>7068</v>
      </c>
      <c r="J14008" t="s">
        <v>70642</v>
      </c>
      <c r="K14008" t="s">
        <v>208</v>
      </c>
      <c r="L14008" t="s">
        <v>70641</v>
      </c>
      <c r="N14008" t="s">
        <v>208</v>
      </c>
      <c r="O14008" t="s">
        <v>476</v>
      </c>
      <c r="P14008" t="s">
        <v>476</v>
      </c>
    </row>
    <row r="14009" spans="1:16">
      <c r="A14009" s="484" t="s">
        <v>58335</v>
      </c>
      <c r="B14009" s="485" t="s">
        <v>58334</v>
      </c>
      <c r="C14009" t="s">
        <v>58333</v>
      </c>
      <c r="D14009" t="s">
        <v>58333</v>
      </c>
      <c r="E14009" t="str">
        <f t="shared" si="218"/>
        <v>686463 - INCLUR</v>
      </c>
      <c r="F14009" t="s">
        <v>4111</v>
      </c>
      <c r="G14009" t="s">
        <v>58332</v>
      </c>
      <c r="I14009" t="s">
        <v>21215</v>
      </c>
      <c r="J14009" t="s">
        <v>58331</v>
      </c>
      <c r="K14009" t="s">
        <v>208</v>
      </c>
      <c r="L14009" t="s">
        <v>58330</v>
      </c>
      <c r="N14009" t="s">
        <v>208</v>
      </c>
      <c r="O14009" t="s">
        <v>476</v>
      </c>
      <c r="P14009" t="s">
        <v>476</v>
      </c>
    </row>
    <row r="14010" spans="1:16">
      <c r="A14010" s="484" t="s">
        <v>18307</v>
      </c>
      <c r="B14010" s="485" t="s">
        <v>18306</v>
      </c>
      <c r="C14010" t="s">
        <v>18305</v>
      </c>
      <c r="D14010" t="s">
        <v>18305</v>
      </c>
      <c r="E14010" t="str">
        <f t="shared" si="218"/>
        <v>572354 - SEGUY NICOLAS - AGENCE Z'</v>
      </c>
      <c r="F14010" t="s">
        <v>1618</v>
      </c>
      <c r="G14010" t="s">
        <v>18304</v>
      </c>
      <c r="H14010" t="s">
        <v>18303</v>
      </c>
      <c r="I14010" t="s">
        <v>18302</v>
      </c>
      <c r="J14010" t="s">
        <v>18301</v>
      </c>
      <c r="K14010" t="s">
        <v>208</v>
      </c>
      <c r="L14010" t="s">
        <v>18300</v>
      </c>
      <c r="N14010" t="s">
        <v>208</v>
      </c>
      <c r="O14010" t="s">
        <v>476</v>
      </c>
      <c r="P14010" t="s">
        <v>476</v>
      </c>
    </row>
    <row r="14011" spans="1:16">
      <c r="A14011" s="484" t="s">
        <v>80533</v>
      </c>
      <c r="B14011" s="485" t="s">
        <v>80532</v>
      </c>
      <c r="C14011" t="s">
        <v>80531</v>
      </c>
      <c r="D14011" t="s">
        <v>80530</v>
      </c>
      <c r="E14011" t="str">
        <f t="shared" si="218"/>
        <v>545510 - ELIPHIROUMIGUIER AUCH</v>
      </c>
      <c r="F14011" t="s">
        <v>9563</v>
      </c>
      <c r="G14011" t="s">
        <v>80529</v>
      </c>
      <c r="I14011" t="s">
        <v>2153</v>
      </c>
      <c r="J14011" t="s">
        <v>80528</v>
      </c>
      <c r="K14011" t="s">
        <v>208</v>
      </c>
      <c r="L14011" t="s">
        <v>80527</v>
      </c>
      <c r="N14011" t="s">
        <v>208</v>
      </c>
      <c r="O14011" t="s">
        <v>476</v>
      </c>
      <c r="P14011" t="s">
        <v>476</v>
      </c>
    </row>
    <row r="14012" spans="1:16">
      <c r="A14012" s="484" t="s">
        <v>3829</v>
      </c>
      <c r="B14012" s="485" t="s">
        <v>3828</v>
      </c>
      <c r="C14012" t="s">
        <v>3827</v>
      </c>
      <c r="D14012" t="s">
        <v>3827</v>
      </c>
      <c r="E14012" t="str">
        <f t="shared" si="218"/>
        <v>647056 - VICTOIRE  DEGEZ CONSEIL</v>
      </c>
      <c r="F14012" t="s">
        <v>3826</v>
      </c>
      <c r="G14012" t="s">
        <v>3825</v>
      </c>
      <c r="I14012" t="s">
        <v>3824</v>
      </c>
      <c r="J14012" t="s">
        <v>3823</v>
      </c>
      <c r="K14012" t="s">
        <v>208</v>
      </c>
      <c r="L14012" t="s">
        <v>3822</v>
      </c>
      <c r="N14012" t="s">
        <v>208</v>
      </c>
      <c r="O14012" t="s">
        <v>476</v>
      </c>
      <c r="P14012" t="s">
        <v>476</v>
      </c>
    </row>
    <row r="14013" spans="1:16">
      <c r="A14013" s="484" t="s">
        <v>111310</v>
      </c>
      <c r="B14013" s="485" t="s">
        <v>111309</v>
      </c>
      <c r="C14013" t="s">
        <v>111308</v>
      </c>
      <c r="D14013" t="s">
        <v>111308</v>
      </c>
      <c r="E14013" t="str">
        <f t="shared" si="218"/>
        <v>637257 - CABINET BABEL</v>
      </c>
      <c r="F14013" t="s">
        <v>8667</v>
      </c>
      <c r="G14013" t="s">
        <v>111307</v>
      </c>
      <c r="I14013" t="s">
        <v>626</v>
      </c>
      <c r="J14013" t="s">
        <v>111306</v>
      </c>
      <c r="K14013" t="s">
        <v>208</v>
      </c>
      <c r="L14013" t="s">
        <v>111305</v>
      </c>
      <c r="N14013" t="s">
        <v>208</v>
      </c>
      <c r="O14013" t="s">
        <v>476</v>
      </c>
      <c r="P14013" t="s">
        <v>476</v>
      </c>
    </row>
    <row r="14014" spans="1:16">
      <c r="A14014" s="484" t="s">
        <v>116565</v>
      </c>
      <c r="B14014" s="485" t="s">
        <v>116564</v>
      </c>
      <c r="C14014" t="s">
        <v>116563</v>
      </c>
      <c r="D14014" t="s">
        <v>116563</v>
      </c>
      <c r="E14014" t="str">
        <f t="shared" si="218"/>
        <v>675891 - AUTO ECOLE DES 4 MOULINS</v>
      </c>
      <c r="F14014" t="s">
        <v>5283</v>
      </c>
      <c r="G14014" t="s">
        <v>116562</v>
      </c>
      <c r="I14014" t="s">
        <v>1228</v>
      </c>
      <c r="J14014" t="s">
        <v>116561</v>
      </c>
      <c r="K14014" t="s">
        <v>208</v>
      </c>
      <c r="L14014" t="s">
        <v>116560</v>
      </c>
      <c r="N14014" t="s">
        <v>208</v>
      </c>
      <c r="O14014" t="s">
        <v>476</v>
      </c>
      <c r="P14014" t="s">
        <v>476</v>
      </c>
    </row>
    <row r="14015" spans="1:16">
      <c r="A14015" s="484" t="s">
        <v>45662</v>
      </c>
      <c r="B14015" s="485" t="s">
        <v>45661</v>
      </c>
      <c r="C14015" t="s">
        <v>45660</v>
      </c>
      <c r="D14015" t="s">
        <v>45660</v>
      </c>
      <c r="E14015" t="str">
        <f t="shared" si="218"/>
        <v>534663 - LARQUETOUX DALICHOUX CELINE</v>
      </c>
      <c r="F14015" t="s">
        <v>45659</v>
      </c>
      <c r="G14015" t="s">
        <v>45658</v>
      </c>
      <c r="H14015" t="s">
        <v>45657</v>
      </c>
      <c r="I14015" t="s">
        <v>603</v>
      </c>
      <c r="J14015" t="s">
        <v>45656</v>
      </c>
      <c r="K14015" t="s">
        <v>208</v>
      </c>
      <c r="L14015" t="s">
        <v>45655</v>
      </c>
      <c r="N14015" t="s">
        <v>208</v>
      </c>
      <c r="O14015" t="s">
        <v>476</v>
      </c>
      <c r="P14015" t="s">
        <v>476</v>
      </c>
    </row>
    <row r="14016" spans="1:16">
      <c r="A14016" s="484" t="s">
        <v>71116</v>
      </c>
      <c r="B14016" s="485" t="s">
        <v>71115</v>
      </c>
      <c r="C14016" t="s">
        <v>71114</v>
      </c>
      <c r="D14016" t="s">
        <v>71114</v>
      </c>
      <c r="E14016" t="str">
        <f t="shared" si="218"/>
        <v>680977 - FORMA STRUCTURE</v>
      </c>
      <c r="F14016" t="s">
        <v>2378</v>
      </c>
      <c r="G14016" t="s">
        <v>71113</v>
      </c>
      <c r="I14016" t="s">
        <v>71112</v>
      </c>
      <c r="J14016" t="s">
        <v>71111</v>
      </c>
      <c r="K14016" t="s">
        <v>208</v>
      </c>
      <c r="L14016" t="s">
        <v>71110</v>
      </c>
      <c r="N14016" t="s">
        <v>208</v>
      </c>
      <c r="O14016" t="s">
        <v>476</v>
      </c>
      <c r="P14016" t="s">
        <v>476</v>
      </c>
    </row>
    <row r="14017" spans="1:16">
      <c r="A14017" s="484" t="s">
        <v>38456</v>
      </c>
      <c r="B14017" s="485" t="s">
        <v>38455</v>
      </c>
      <c r="C14017" t="s">
        <v>38454</v>
      </c>
      <c r="D14017" t="s">
        <v>38454</v>
      </c>
      <c r="E14017" t="str">
        <f t="shared" si="218"/>
        <v>651758 - MAP AUTO MOTO CYCLO ECOLE</v>
      </c>
      <c r="F14017" t="s">
        <v>2097</v>
      </c>
      <c r="G14017" t="s">
        <v>38453</v>
      </c>
      <c r="H14017" t="s">
        <v>38452</v>
      </c>
      <c r="I14017" t="s">
        <v>8115</v>
      </c>
      <c r="J14017" t="s">
        <v>38451</v>
      </c>
      <c r="K14017" t="s">
        <v>208</v>
      </c>
      <c r="L14017" t="s">
        <v>38450</v>
      </c>
      <c r="N14017" t="s">
        <v>208</v>
      </c>
      <c r="O14017" t="s">
        <v>476</v>
      </c>
      <c r="P14017" t="s">
        <v>476</v>
      </c>
    </row>
    <row r="14018" spans="1:16">
      <c r="A14018" s="484" t="s">
        <v>17548</v>
      </c>
      <c r="B14018" s="485" t="s">
        <v>17547</v>
      </c>
      <c r="C14018" t="s">
        <v>15535</v>
      </c>
      <c r="D14018" t="s">
        <v>15535</v>
      </c>
      <c r="E14018" t="str">
        <f t="shared" ref="E14018:E14081" si="219">_xlfn.CONCAT(L14018," - ",D14018)</f>
        <v>496340 - SFC</v>
      </c>
      <c r="F14018" t="s">
        <v>2242</v>
      </c>
      <c r="G14018" t="s">
        <v>17546</v>
      </c>
      <c r="I14018" t="s">
        <v>9871</v>
      </c>
      <c r="J14018" t="s">
        <v>17545</v>
      </c>
      <c r="K14018" t="s">
        <v>17544</v>
      </c>
      <c r="L14018" t="s">
        <v>17543</v>
      </c>
      <c r="N14018" t="s">
        <v>208</v>
      </c>
      <c r="O14018" t="s">
        <v>476</v>
      </c>
      <c r="P14018" t="s">
        <v>476</v>
      </c>
    </row>
    <row r="14019" spans="1:16">
      <c r="A14019" s="484" t="s">
        <v>112328</v>
      </c>
      <c r="B14019" s="485" t="s">
        <v>112327</v>
      </c>
      <c r="C14019" t="s">
        <v>112326</v>
      </c>
      <c r="D14019" t="s">
        <v>112326</v>
      </c>
      <c r="E14019" t="str">
        <f t="shared" si="219"/>
        <v>544085 - BRAEUNER ANDRE - VOLTEFACE</v>
      </c>
      <c r="F14019" t="s">
        <v>1857</v>
      </c>
      <c r="G14019" t="s">
        <v>112325</v>
      </c>
      <c r="I14019" t="s">
        <v>112324</v>
      </c>
      <c r="K14019" t="s">
        <v>208</v>
      </c>
      <c r="L14019" t="s">
        <v>112323</v>
      </c>
      <c r="N14019" t="s">
        <v>208</v>
      </c>
      <c r="O14019" t="s">
        <v>476</v>
      </c>
      <c r="P14019" t="s">
        <v>476</v>
      </c>
    </row>
    <row r="14020" spans="1:16">
      <c r="A14020" s="484" t="s">
        <v>87842</v>
      </c>
      <c r="B14020" s="485" t="s">
        <v>87841</v>
      </c>
      <c r="C14020" t="s">
        <v>87840</v>
      </c>
      <c r="D14020" t="s">
        <v>87840</v>
      </c>
      <c r="E14020" t="str">
        <f t="shared" si="219"/>
        <v>632533 - DES ENJEUX ET DES HOMMES</v>
      </c>
      <c r="F14020" t="s">
        <v>4236</v>
      </c>
      <c r="G14020" t="s">
        <v>87839</v>
      </c>
      <c r="I14020" t="s">
        <v>626</v>
      </c>
      <c r="J14020" t="s">
        <v>87838</v>
      </c>
      <c r="K14020" t="s">
        <v>208</v>
      </c>
      <c r="L14020" t="s">
        <v>87837</v>
      </c>
      <c r="N14020" t="s">
        <v>208</v>
      </c>
      <c r="O14020" t="s">
        <v>476</v>
      </c>
      <c r="P14020" t="s">
        <v>476</v>
      </c>
    </row>
    <row r="14021" spans="1:16">
      <c r="A14021" s="484" t="s">
        <v>30504</v>
      </c>
      <c r="B14021" s="485" t="s">
        <v>30503</v>
      </c>
      <c r="C14021" t="s">
        <v>30502</v>
      </c>
      <c r="D14021" t="s">
        <v>30502</v>
      </c>
      <c r="E14021" t="str">
        <f t="shared" si="219"/>
        <v>580739 - ORTHO-CLINICAL DIAGNOSTICS FRANCE</v>
      </c>
      <c r="F14021" t="s">
        <v>3042</v>
      </c>
      <c r="G14021" t="s">
        <v>30501</v>
      </c>
      <c r="H14021" t="s">
        <v>30500</v>
      </c>
      <c r="I14021" t="s">
        <v>15276</v>
      </c>
      <c r="J14021" t="s">
        <v>30499</v>
      </c>
      <c r="K14021" t="s">
        <v>208</v>
      </c>
      <c r="L14021" t="s">
        <v>30498</v>
      </c>
      <c r="N14021" t="s">
        <v>208</v>
      </c>
      <c r="O14021" t="s">
        <v>476</v>
      </c>
      <c r="P14021" t="s">
        <v>476</v>
      </c>
    </row>
    <row r="14022" spans="1:16">
      <c r="A14022" s="484" t="s">
        <v>109098</v>
      </c>
      <c r="B14022" s="485" t="s">
        <v>109097</v>
      </c>
      <c r="C14022" t="s">
        <v>109096</v>
      </c>
      <c r="D14022" t="s">
        <v>109096</v>
      </c>
      <c r="E14022" t="str">
        <f t="shared" si="219"/>
        <v>520500 - CDO FORMATION</v>
      </c>
      <c r="F14022" t="s">
        <v>23609</v>
      </c>
      <c r="G14022" t="s">
        <v>109095</v>
      </c>
      <c r="I14022" t="s">
        <v>109094</v>
      </c>
      <c r="J14022" t="s">
        <v>109093</v>
      </c>
      <c r="K14022" t="s">
        <v>208</v>
      </c>
      <c r="L14022" t="s">
        <v>109092</v>
      </c>
      <c r="N14022" t="s">
        <v>208</v>
      </c>
      <c r="O14022" t="s">
        <v>476</v>
      </c>
      <c r="P14022" t="s">
        <v>476</v>
      </c>
    </row>
    <row r="14023" spans="1:16">
      <c r="A14023" s="484" t="s">
        <v>15466</v>
      </c>
      <c r="C14023" t="s">
        <v>15465</v>
      </c>
      <c r="D14023" t="s">
        <v>15464</v>
      </c>
      <c r="E14023" t="str">
        <f t="shared" si="219"/>
        <v>492012 - SOFFOET</v>
      </c>
      <c r="F14023" t="s">
        <v>15463</v>
      </c>
      <c r="G14023" t="s">
        <v>15462</v>
      </c>
      <c r="H14023" t="s">
        <v>15461</v>
      </c>
      <c r="I14023" t="s">
        <v>3364</v>
      </c>
      <c r="J14023" t="s">
        <v>15460</v>
      </c>
      <c r="K14023" t="s">
        <v>15459</v>
      </c>
      <c r="L14023" t="s">
        <v>15458</v>
      </c>
      <c r="N14023" t="s">
        <v>208</v>
      </c>
      <c r="O14023" t="s">
        <v>476</v>
      </c>
      <c r="P14023" t="s">
        <v>476</v>
      </c>
    </row>
    <row r="14024" spans="1:16">
      <c r="A14024" s="484" t="s">
        <v>135481</v>
      </c>
      <c r="B14024" s="485" t="s">
        <v>135480</v>
      </c>
      <c r="C14024" t="s">
        <v>135479</v>
      </c>
      <c r="D14024" t="s">
        <v>135479</v>
      </c>
      <c r="E14024" t="str">
        <f t="shared" si="219"/>
        <v>538292 - ACTENSIS</v>
      </c>
      <c r="F14024" t="s">
        <v>40411</v>
      </c>
      <c r="G14024" t="s">
        <v>135478</v>
      </c>
      <c r="I14024" t="s">
        <v>603</v>
      </c>
      <c r="J14024" t="s">
        <v>135477</v>
      </c>
      <c r="K14024" t="s">
        <v>135476</v>
      </c>
      <c r="L14024" t="s">
        <v>135475</v>
      </c>
      <c r="N14024" t="s">
        <v>208</v>
      </c>
      <c r="O14024" t="s">
        <v>476</v>
      </c>
      <c r="P14024" t="s">
        <v>476</v>
      </c>
    </row>
    <row r="14025" spans="1:16">
      <c r="A14025" s="484" t="s">
        <v>24340</v>
      </c>
      <c r="B14025" s="485" t="s">
        <v>24339</v>
      </c>
      <c r="C14025" t="s">
        <v>24338</v>
      </c>
      <c r="D14025" t="s">
        <v>24337</v>
      </c>
      <c r="E14025" t="str">
        <f t="shared" si="219"/>
        <v>617106 - QUALISOCIAL PARIS</v>
      </c>
      <c r="F14025" t="s">
        <v>2509</v>
      </c>
      <c r="G14025" t="s">
        <v>24336</v>
      </c>
      <c r="I14025" t="s">
        <v>626</v>
      </c>
      <c r="J14025" t="s">
        <v>24335</v>
      </c>
      <c r="K14025" t="s">
        <v>208</v>
      </c>
      <c r="L14025" t="s">
        <v>24334</v>
      </c>
      <c r="N14025" t="s">
        <v>208</v>
      </c>
      <c r="O14025" t="s">
        <v>476</v>
      </c>
      <c r="P14025" t="s">
        <v>476</v>
      </c>
    </row>
    <row r="14026" spans="1:16">
      <c r="A14026" s="484" t="s">
        <v>56957</v>
      </c>
      <c r="B14026" s="485" t="s">
        <v>56956</v>
      </c>
      <c r="C14026" t="s">
        <v>56955</v>
      </c>
      <c r="D14026" t="s">
        <v>56954</v>
      </c>
      <c r="E14026" t="str">
        <f t="shared" si="219"/>
        <v>525108 - IFRTS</v>
      </c>
      <c r="F14026" t="s">
        <v>4558</v>
      </c>
      <c r="G14026" t="s">
        <v>56953</v>
      </c>
      <c r="H14026" t="s">
        <v>56952</v>
      </c>
      <c r="I14026" t="s">
        <v>2642</v>
      </c>
      <c r="J14026" t="s">
        <v>56951</v>
      </c>
      <c r="K14026" t="s">
        <v>208</v>
      </c>
      <c r="L14026" t="s">
        <v>56950</v>
      </c>
      <c r="N14026" t="s">
        <v>207</v>
      </c>
      <c r="O14026" t="s">
        <v>476</v>
      </c>
      <c r="P14026" t="s">
        <v>476</v>
      </c>
    </row>
    <row r="14027" spans="1:16">
      <c r="A14027" s="484" t="s">
        <v>115900</v>
      </c>
      <c r="B14027" s="485" t="s">
        <v>115899</v>
      </c>
      <c r="C14027" t="s">
        <v>115898</v>
      </c>
      <c r="D14027" t="s">
        <v>115898</v>
      </c>
      <c r="E14027" t="str">
        <f t="shared" si="219"/>
        <v>676858 - AVENIR FORMATION</v>
      </c>
      <c r="F14027" t="s">
        <v>8675</v>
      </c>
      <c r="G14027" t="s">
        <v>27604</v>
      </c>
      <c r="I14027" t="s">
        <v>836</v>
      </c>
      <c r="J14027" t="s">
        <v>115897</v>
      </c>
      <c r="K14027" t="s">
        <v>208</v>
      </c>
      <c r="L14027" t="s">
        <v>115896</v>
      </c>
      <c r="N14027" t="s">
        <v>208</v>
      </c>
      <c r="O14027" t="s">
        <v>476</v>
      </c>
      <c r="P14027" t="s">
        <v>476</v>
      </c>
    </row>
    <row r="14028" spans="1:16">
      <c r="A14028" s="484" t="s">
        <v>90403</v>
      </c>
      <c r="B14028" s="485" t="s">
        <v>90402</v>
      </c>
      <c r="C14028" t="s">
        <v>90401</v>
      </c>
      <c r="D14028" t="s">
        <v>90401</v>
      </c>
      <c r="E14028" t="str">
        <f t="shared" si="219"/>
        <v>516594 - CS FORMATIONS</v>
      </c>
      <c r="G14028" t="s">
        <v>90400</v>
      </c>
      <c r="I14028" t="s">
        <v>90399</v>
      </c>
      <c r="J14028" t="s">
        <v>90398</v>
      </c>
      <c r="K14028" t="s">
        <v>208</v>
      </c>
      <c r="L14028" t="s">
        <v>90397</v>
      </c>
      <c r="N14028" t="s">
        <v>208</v>
      </c>
      <c r="O14028" t="s">
        <v>476</v>
      </c>
      <c r="P14028" t="s">
        <v>476</v>
      </c>
    </row>
    <row r="14029" spans="1:16">
      <c r="A14029" s="484" t="s">
        <v>130253</v>
      </c>
      <c r="B14029" s="485" t="s">
        <v>130252</v>
      </c>
      <c r="C14029" t="s">
        <v>130251</v>
      </c>
      <c r="D14029" t="s">
        <v>130251</v>
      </c>
      <c r="E14029" t="str">
        <f t="shared" si="219"/>
        <v>678193 - ALLIANCE FRANCAISE DE LILLE</v>
      </c>
      <c r="F14029" t="s">
        <v>4215</v>
      </c>
      <c r="G14029" t="s">
        <v>130250</v>
      </c>
      <c r="I14029" t="s">
        <v>1814</v>
      </c>
      <c r="J14029" t="s">
        <v>130249</v>
      </c>
      <c r="K14029" t="s">
        <v>208</v>
      </c>
      <c r="L14029" t="s">
        <v>130248</v>
      </c>
      <c r="N14029" t="s">
        <v>208</v>
      </c>
      <c r="O14029" t="s">
        <v>476</v>
      </c>
      <c r="P14029" t="s">
        <v>476</v>
      </c>
    </row>
    <row r="14030" spans="1:16">
      <c r="A14030" s="484" t="s">
        <v>59107</v>
      </c>
      <c r="B14030" s="485" t="s">
        <v>59106</v>
      </c>
      <c r="C14030" t="s">
        <v>59105</v>
      </c>
      <c r="D14030" t="s">
        <v>59104</v>
      </c>
      <c r="E14030" t="str">
        <f t="shared" si="219"/>
        <v>526538 - IFORTPSY</v>
      </c>
      <c r="F14030" t="s">
        <v>1444</v>
      </c>
      <c r="G14030" t="s">
        <v>59103</v>
      </c>
      <c r="I14030" t="s">
        <v>3098</v>
      </c>
      <c r="J14030" t="s">
        <v>59102</v>
      </c>
      <c r="K14030" t="s">
        <v>208</v>
      </c>
      <c r="L14030" t="s">
        <v>59101</v>
      </c>
      <c r="N14030" t="s">
        <v>208</v>
      </c>
      <c r="O14030" t="s">
        <v>476</v>
      </c>
      <c r="P14030" t="s">
        <v>476</v>
      </c>
    </row>
    <row r="14031" spans="1:16">
      <c r="A14031" s="484" t="s">
        <v>24271</v>
      </c>
      <c r="B14031" s="485" t="s">
        <v>24270</v>
      </c>
      <c r="C14031" t="s">
        <v>24269</v>
      </c>
      <c r="D14031" t="s">
        <v>24269</v>
      </c>
      <c r="E14031" t="str">
        <f t="shared" si="219"/>
        <v>617969 - QUALTITUDE</v>
      </c>
      <c r="F14031" t="s">
        <v>24268</v>
      </c>
      <c r="G14031" t="s">
        <v>24267</v>
      </c>
      <c r="I14031" t="s">
        <v>24266</v>
      </c>
      <c r="J14031" t="s">
        <v>24265</v>
      </c>
      <c r="K14031" t="s">
        <v>208</v>
      </c>
      <c r="L14031" t="s">
        <v>24264</v>
      </c>
      <c r="N14031" t="s">
        <v>208</v>
      </c>
      <c r="O14031" t="s">
        <v>476</v>
      </c>
      <c r="P14031" t="s">
        <v>476</v>
      </c>
    </row>
    <row r="14032" spans="1:16">
      <c r="A14032" s="484" t="s">
        <v>8345</v>
      </c>
      <c r="B14032" s="485" t="s">
        <v>8344</v>
      </c>
      <c r="C14032" t="s">
        <v>8343</v>
      </c>
      <c r="D14032" t="s">
        <v>8343</v>
      </c>
      <c r="E14032" t="str">
        <f t="shared" si="219"/>
        <v>504646 - UMEO</v>
      </c>
      <c r="F14032" t="s">
        <v>3468</v>
      </c>
      <c r="G14032" t="s">
        <v>8342</v>
      </c>
      <c r="I14032" t="s">
        <v>8341</v>
      </c>
      <c r="K14032" t="s">
        <v>208</v>
      </c>
      <c r="L14032" t="s">
        <v>8340</v>
      </c>
      <c r="N14032" t="s">
        <v>208</v>
      </c>
      <c r="O14032" t="s">
        <v>476</v>
      </c>
      <c r="P14032" t="s">
        <v>8339</v>
      </c>
    </row>
    <row r="14033" spans="1:16">
      <c r="A14033" s="484" t="s">
        <v>26604</v>
      </c>
      <c r="B14033" s="485" t="s">
        <v>26603</v>
      </c>
      <c r="C14033" t="s">
        <v>26602</v>
      </c>
      <c r="D14033" t="s">
        <v>26602</v>
      </c>
      <c r="E14033" t="str">
        <f t="shared" si="219"/>
        <v>562580 - PREFORME</v>
      </c>
      <c r="G14033" t="s">
        <v>26601</v>
      </c>
      <c r="I14033" t="s">
        <v>26600</v>
      </c>
      <c r="J14033" t="s">
        <v>26599</v>
      </c>
      <c r="K14033" t="s">
        <v>208</v>
      </c>
      <c r="L14033" t="s">
        <v>26598</v>
      </c>
      <c r="N14033" t="s">
        <v>208</v>
      </c>
      <c r="O14033" t="s">
        <v>476</v>
      </c>
      <c r="P14033" t="s">
        <v>476</v>
      </c>
    </row>
    <row r="14034" spans="1:16">
      <c r="A14034" s="484" t="s">
        <v>134715</v>
      </c>
      <c r="B14034" s="485" t="s">
        <v>134714</v>
      </c>
      <c r="C14034" t="s">
        <v>134713</v>
      </c>
      <c r="D14034" t="s">
        <v>134713</v>
      </c>
      <c r="E14034" t="str">
        <f t="shared" si="219"/>
        <v>675210 - ADC RESSOURCES &amp; POTENTIEL</v>
      </c>
      <c r="F14034" t="s">
        <v>19284</v>
      </c>
      <c r="G14034" t="s">
        <v>134712</v>
      </c>
      <c r="I14034" t="s">
        <v>11197</v>
      </c>
      <c r="J14034" t="s">
        <v>134711</v>
      </c>
      <c r="K14034" t="s">
        <v>208</v>
      </c>
      <c r="L14034" t="s">
        <v>134710</v>
      </c>
      <c r="N14034" t="s">
        <v>208</v>
      </c>
      <c r="O14034" t="s">
        <v>476</v>
      </c>
      <c r="P14034" t="s">
        <v>476</v>
      </c>
    </row>
    <row r="14035" spans="1:16">
      <c r="A14035" s="484" t="s">
        <v>9763</v>
      </c>
      <c r="B14035" s="485" t="s">
        <v>9762</v>
      </c>
      <c r="C14035" t="s">
        <v>9761</v>
      </c>
      <c r="D14035" t="s">
        <v>9761</v>
      </c>
      <c r="E14035" t="str">
        <f t="shared" si="219"/>
        <v>553852 - THQM</v>
      </c>
      <c r="F14035" t="s">
        <v>9760</v>
      </c>
      <c r="G14035" t="s">
        <v>9759</v>
      </c>
      <c r="I14035" t="s">
        <v>9758</v>
      </c>
      <c r="J14035" t="s">
        <v>9757</v>
      </c>
      <c r="K14035" t="s">
        <v>208</v>
      </c>
      <c r="L14035" t="s">
        <v>9756</v>
      </c>
      <c r="N14035" t="s">
        <v>208</v>
      </c>
      <c r="O14035" t="s">
        <v>476</v>
      </c>
      <c r="P14035" t="s">
        <v>476</v>
      </c>
    </row>
    <row r="14036" spans="1:16">
      <c r="A14036" s="484" t="s">
        <v>2956</v>
      </c>
      <c r="B14036" s="485" t="s">
        <v>2955</v>
      </c>
      <c r="C14036" t="s">
        <v>2954</v>
      </c>
      <c r="D14036" t="s">
        <v>2954</v>
      </c>
      <c r="E14036" t="str">
        <f t="shared" si="219"/>
        <v>647925 - VROMAN LEDOUX SERVANE</v>
      </c>
      <c r="F14036" t="s">
        <v>2953</v>
      </c>
      <c r="G14036" t="s">
        <v>2952</v>
      </c>
      <c r="I14036" t="s">
        <v>2951</v>
      </c>
      <c r="J14036" t="s">
        <v>2950</v>
      </c>
      <c r="K14036" t="s">
        <v>208</v>
      </c>
      <c r="L14036" t="s">
        <v>2949</v>
      </c>
      <c r="N14036" t="s">
        <v>208</v>
      </c>
      <c r="O14036" t="s">
        <v>476</v>
      </c>
      <c r="P14036" t="s">
        <v>476</v>
      </c>
    </row>
    <row r="14037" spans="1:16">
      <c r="A14037" s="484" t="s">
        <v>46052</v>
      </c>
      <c r="B14037" s="485" t="s">
        <v>46051</v>
      </c>
      <c r="C14037" t="s">
        <v>46050</v>
      </c>
      <c r="D14037" t="s">
        <v>46049</v>
      </c>
      <c r="E14037" t="str">
        <f t="shared" si="219"/>
        <v>685501 - LAGREE OPHELIA</v>
      </c>
      <c r="F14037" t="s">
        <v>8040</v>
      </c>
      <c r="G14037" t="s">
        <v>46048</v>
      </c>
      <c r="H14037" t="s">
        <v>46047</v>
      </c>
      <c r="I14037" t="s">
        <v>603</v>
      </c>
      <c r="J14037" t="s">
        <v>46046</v>
      </c>
      <c r="K14037" t="s">
        <v>208</v>
      </c>
      <c r="L14037" t="s">
        <v>46045</v>
      </c>
      <c r="N14037" t="s">
        <v>208</v>
      </c>
      <c r="O14037" t="s">
        <v>476</v>
      </c>
      <c r="P14037" t="s">
        <v>476</v>
      </c>
    </row>
    <row r="14038" spans="1:16">
      <c r="A14038" s="484" t="s">
        <v>87236</v>
      </c>
      <c r="B14038" s="485" t="s">
        <v>87235</v>
      </c>
      <c r="C14038" t="s">
        <v>87234</v>
      </c>
      <c r="D14038" t="s">
        <v>87234</v>
      </c>
      <c r="E14038" t="str">
        <f t="shared" si="219"/>
        <v>537056 - DIALOG CONSULTING</v>
      </c>
      <c r="F14038" t="s">
        <v>14493</v>
      </c>
      <c r="G14038" t="s">
        <v>87233</v>
      </c>
      <c r="I14038" t="s">
        <v>749</v>
      </c>
      <c r="J14038" t="s">
        <v>87232</v>
      </c>
      <c r="K14038" t="s">
        <v>208</v>
      </c>
      <c r="L14038" t="s">
        <v>87231</v>
      </c>
      <c r="N14038" t="s">
        <v>208</v>
      </c>
      <c r="O14038" t="s">
        <v>476</v>
      </c>
      <c r="P14038" t="s">
        <v>476</v>
      </c>
    </row>
    <row r="14039" spans="1:16">
      <c r="A14039" s="484" t="s">
        <v>44694</v>
      </c>
      <c r="B14039" s="485" t="s">
        <v>44693</v>
      </c>
      <c r="C14039" t="s">
        <v>44692</v>
      </c>
      <c r="D14039" t="s">
        <v>44691</v>
      </c>
      <c r="E14039" t="str">
        <f t="shared" si="219"/>
        <v>684107 - LE SAUX FANNY</v>
      </c>
      <c r="F14039" t="s">
        <v>10428</v>
      </c>
      <c r="G14039" t="s">
        <v>44690</v>
      </c>
      <c r="I14039" t="s">
        <v>44689</v>
      </c>
      <c r="J14039" t="s">
        <v>44688</v>
      </c>
      <c r="K14039" t="s">
        <v>208</v>
      </c>
      <c r="L14039" t="s">
        <v>44687</v>
      </c>
      <c r="N14039" t="s">
        <v>208</v>
      </c>
      <c r="O14039" t="s">
        <v>476</v>
      </c>
      <c r="P14039" t="s">
        <v>476</v>
      </c>
    </row>
    <row r="14040" spans="1:16">
      <c r="A14040" s="484" t="s">
        <v>95632</v>
      </c>
      <c r="B14040" s="485" t="s">
        <v>95631</v>
      </c>
      <c r="C14040" t="s">
        <v>95630</v>
      </c>
      <c r="D14040" t="s">
        <v>95630</v>
      </c>
      <c r="E14040" t="str">
        <f t="shared" si="219"/>
        <v>541205 - CLEMATIS</v>
      </c>
      <c r="F14040" t="s">
        <v>1086</v>
      </c>
      <c r="G14040" t="s">
        <v>95629</v>
      </c>
      <c r="I14040" t="s">
        <v>820</v>
      </c>
      <c r="J14040" t="s">
        <v>95628</v>
      </c>
      <c r="K14040" t="s">
        <v>208</v>
      </c>
      <c r="L14040" t="s">
        <v>95627</v>
      </c>
      <c r="N14040" t="s">
        <v>208</v>
      </c>
      <c r="O14040" t="s">
        <v>476</v>
      </c>
      <c r="P14040" t="s">
        <v>476</v>
      </c>
    </row>
    <row r="14041" spans="1:16">
      <c r="A14041" s="484" t="s">
        <v>68033</v>
      </c>
      <c r="B14041" s="485" t="s">
        <v>68032</v>
      </c>
      <c r="C14041" t="s">
        <v>68031</v>
      </c>
      <c r="D14041" t="s">
        <v>68030</v>
      </c>
      <c r="E14041" t="str">
        <f t="shared" si="219"/>
        <v>575732 - FXC CONSEIL SENLIS</v>
      </c>
      <c r="F14041" t="s">
        <v>6032</v>
      </c>
      <c r="G14041" t="s">
        <v>68029</v>
      </c>
      <c r="I14041" t="s">
        <v>25519</v>
      </c>
      <c r="J14041" t="s">
        <v>68028</v>
      </c>
      <c r="K14041" t="s">
        <v>208</v>
      </c>
      <c r="L14041" t="s">
        <v>68027</v>
      </c>
      <c r="N14041" t="s">
        <v>208</v>
      </c>
      <c r="O14041" t="s">
        <v>476</v>
      </c>
      <c r="P14041" t="s">
        <v>476</v>
      </c>
    </row>
    <row r="14042" spans="1:16">
      <c r="A14042" s="484" t="s">
        <v>98074</v>
      </c>
      <c r="B14042" s="485" t="s">
        <v>98073</v>
      </c>
      <c r="C14042" t="s">
        <v>98072</v>
      </c>
      <c r="D14042" t="s">
        <v>98071</v>
      </c>
      <c r="E14042" t="str">
        <f t="shared" si="219"/>
        <v>630081 - CFS</v>
      </c>
      <c r="F14042" t="s">
        <v>42921</v>
      </c>
      <c r="G14042" t="s">
        <v>98070</v>
      </c>
      <c r="I14042" t="s">
        <v>32406</v>
      </c>
      <c r="K14042" t="s">
        <v>208</v>
      </c>
      <c r="L14042" t="s">
        <v>98069</v>
      </c>
      <c r="N14042" t="s">
        <v>208</v>
      </c>
      <c r="O14042" t="s">
        <v>476</v>
      </c>
      <c r="P14042" t="s">
        <v>476</v>
      </c>
    </row>
    <row r="14043" spans="1:16">
      <c r="A14043" s="484" t="s">
        <v>128505</v>
      </c>
      <c r="B14043" s="485" t="s">
        <v>128504</v>
      </c>
      <c r="C14043" t="s">
        <v>128503</v>
      </c>
      <c r="D14043" t="s">
        <v>128503</v>
      </c>
      <c r="E14043" t="str">
        <f t="shared" si="219"/>
        <v>630482 - ANDRE CAROLINE</v>
      </c>
      <c r="F14043" t="s">
        <v>5627</v>
      </c>
      <c r="G14043" t="s">
        <v>128502</v>
      </c>
      <c r="I14043" t="s">
        <v>626</v>
      </c>
      <c r="K14043" t="s">
        <v>208</v>
      </c>
      <c r="L14043" t="s">
        <v>128501</v>
      </c>
      <c r="N14043" t="s">
        <v>208</v>
      </c>
      <c r="O14043" t="s">
        <v>476</v>
      </c>
      <c r="P14043" t="s">
        <v>476</v>
      </c>
    </row>
    <row r="14044" spans="1:16">
      <c r="A14044" s="484" t="s">
        <v>72425</v>
      </c>
      <c r="B14044" s="485" t="s">
        <v>72424</v>
      </c>
      <c r="C14044" t="s">
        <v>72423</v>
      </c>
      <c r="D14044" t="s">
        <v>72422</v>
      </c>
      <c r="E14044" t="str">
        <f t="shared" si="219"/>
        <v>593321 - FESIP - PROFORMASEC HAGUENAU</v>
      </c>
      <c r="F14044" t="s">
        <v>2524</v>
      </c>
      <c r="G14044" t="s">
        <v>72421</v>
      </c>
      <c r="I14044" t="s">
        <v>29210</v>
      </c>
      <c r="J14044" t="s">
        <v>72420</v>
      </c>
      <c r="K14044" t="s">
        <v>208</v>
      </c>
      <c r="L14044" t="s">
        <v>72419</v>
      </c>
      <c r="N14044" t="s">
        <v>208</v>
      </c>
      <c r="O14044" t="s">
        <v>476</v>
      </c>
      <c r="P14044" t="s">
        <v>476</v>
      </c>
    </row>
    <row r="14045" spans="1:16">
      <c r="A14045" s="484" t="s">
        <v>16829</v>
      </c>
      <c r="B14045" s="485" t="s">
        <v>16828</v>
      </c>
      <c r="C14045" t="s">
        <v>16827</v>
      </c>
      <c r="D14045" t="s">
        <v>16826</v>
      </c>
      <c r="E14045" t="str">
        <f t="shared" si="219"/>
        <v>507325 - SIMULTECH</v>
      </c>
      <c r="F14045" t="s">
        <v>16825</v>
      </c>
      <c r="G14045" t="s">
        <v>16824</v>
      </c>
      <c r="I14045" t="s">
        <v>6894</v>
      </c>
      <c r="J14045" t="s">
        <v>16823</v>
      </c>
      <c r="K14045" t="s">
        <v>16822</v>
      </c>
      <c r="L14045" t="s">
        <v>16821</v>
      </c>
      <c r="N14045" t="s">
        <v>208</v>
      </c>
      <c r="O14045" t="s">
        <v>476</v>
      </c>
      <c r="P14045" t="s">
        <v>476</v>
      </c>
    </row>
    <row r="14046" spans="1:16">
      <c r="A14046" s="484" t="s">
        <v>134136</v>
      </c>
      <c r="B14046" s="485" t="s">
        <v>134135</v>
      </c>
      <c r="C14046" t="s">
        <v>134134</v>
      </c>
      <c r="D14046" t="s">
        <v>134134</v>
      </c>
      <c r="E14046" t="str">
        <f t="shared" si="219"/>
        <v>508950 - ADS L ATELIER DE STEPHANE</v>
      </c>
      <c r="F14046" t="s">
        <v>2572</v>
      </c>
      <c r="G14046" t="s">
        <v>48588</v>
      </c>
      <c r="I14046" t="s">
        <v>3346</v>
      </c>
      <c r="J14046" t="s">
        <v>134133</v>
      </c>
      <c r="K14046" t="s">
        <v>208</v>
      </c>
      <c r="L14046" t="s">
        <v>134132</v>
      </c>
      <c r="N14046" t="s">
        <v>208</v>
      </c>
      <c r="O14046" t="s">
        <v>476</v>
      </c>
      <c r="P14046" t="s">
        <v>476</v>
      </c>
    </row>
    <row r="14047" spans="1:16">
      <c r="A14047" s="484" t="s">
        <v>23469</v>
      </c>
      <c r="B14047" s="485" t="s">
        <v>23468</v>
      </c>
      <c r="C14047" t="s">
        <v>23467</v>
      </c>
      <c r="D14047" t="s">
        <v>23467</v>
      </c>
      <c r="E14047" t="str">
        <f t="shared" si="219"/>
        <v>684806 - REGISTRESECURITE.COM</v>
      </c>
      <c r="F14047" t="s">
        <v>10945</v>
      </c>
      <c r="G14047" t="s">
        <v>23466</v>
      </c>
      <c r="I14047" t="s">
        <v>8105</v>
      </c>
      <c r="J14047" t="s">
        <v>23465</v>
      </c>
      <c r="K14047" t="s">
        <v>208</v>
      </c>
      <c r="L14047" t="s">
        <v>23464</v>
      </c>
      <c r="N14047" t="s">
        <v>208</v>
      </c>
      <c r="O14047" t="s">
        <v>476</v>
      </c>
      <c r="P14047" t="s">
        <v>476</v>
      </c>
    </row>
    <row r="14048" spans="1:16">
      <c r="A14048" s="484" t="s">
        <v>41786</v>
      </c>
      <c r="B14048" s="485" t="s">
        <v>41785</v>
      </c>
      <c r="C14048" t="s">
        <v>41784</v>
      </c>
      <c r="D14048" t="s">
        <v>41784</v>
      </c>
      <c r="E14048" t="str">
        <f t="shared" si="219"/>
        <v>572147 - L'OSERAIE DU POSSIBLE</v>
      </c>
      <c r="F14048" t="s">
        <v>2524</v>
      </c>
      <c r="G14048" t="s">
        <v>41783</v>
      </c>
      <c r="H14048" t="s">
        <v>41782</v>
      </c>
      <c r="I14048" t="s">
        <v>41781</v>
      </c>
      <c r="J14048" t="s">
        <v>41780</v>
      </c>
      <c r="K14048" t="s">
        <v>208</v>
      </c>
      <c r="L14048" t="s">
        <v>41779</v>
      </c>
      <c r="N14048" t="s">
        <v>208</v>
      </c>
      <c r="O14048" t="s">
        <v>476</v>
      </c>
      <c r="P14048" t="s">
        <v>476</v>
      </c>
    </row>
    <row r="14049" spans="1:16">
      <c r="A14049" s="484" t="s">
        <v>86801</v>
      </c>
      <c r="B14049" s="485" t="s">
        <v>86800</v>
      </c>
      <c r="C14049" t="s">
        <v>86799</v>
      </c>
      <c r="D14049" t="s">
        <v>86799</v>
      </c>
      <c r="E14049" t="str">
        <f t="shared" si="219"/>
        <v>579695 - DJEBLI HERON MYRIAM</v>
      </c>
      <c r="F14049" t="s">
        <v>2524</v>
      </c>
      <c r="G14049" t="s">
        <v>86798</v>
      </c>
      <c r="I14049" t="s">
        <v>86797</v>
      </c>
      <c r="K14049" t="s">
        <v>208</v>
      </c>
      <c r="L14049" t="s">
        <v>86796</v>
      </c>
      <c r="N14049" t="s">
        <v>208</v>
      </c>
      <c r="O14049" t="s">
        <v>476</v>
      </c>
      <c r="P14049" t="s">
        <v>476</v>
      </c>
    </row>
    <row r="14050" spans="1:16">
      <c r="A14050" s="484" t="s">
        <v>41703</v>
      </c>
      <c r="B14050" s="485" t="s">
        <v>41702</v>
      </c>
      <c r="C14050" t="s">
        <v>41701</v>
      </c>
      <c r="D14050" t="s">
        <v>41700</v>
      </c>
      <c r="E14050" t="str">
        <f t="shared" si="219"/>
        <v>616151 - LOZANO EMILIE BRIGITTE</v>
      </c>
      <c r="F14050" t="s">
        <v>3026</v>
      </c>
      <c r="G14050" t="s">
        <v>41699</v>
      </c>
      <c r="I14050" t="s">
        <v>41698</v>
      </c>
      <c r="J14050" t="s">
        <v>41697</v>
      </c>
      <c r="K14050" t="s">
        <v>208</v>
      </c>
      <c r="L14050" t="s">
        <v>41696</v>
      </c>
      <c r="N14050" t="s">
        <v>208</v>
      </c>
      <c r="O14050" t="s">
        <v>476</v>
      </c>
      <c r="P14050" t="s">
        <v>476</v>
      </c>
    </row>
    <row r="14051" spans="1:16">
      <c r="A14051" s="484" t="s">
        <v>19837</v>
      </c>
      <c r="B14051" s="485" t="s">
        <v>19836</v>
      </c>
      <c r="C14051" t="s">
        <v>19835</v>
      </c>
      <c r="D14051" t="s">
        <v>19835</v>
      </c>
      <c r="E14051" t="str">
        <f t="shared" si="219"/>
        <v>613125 - SAS CJFEL</v>
      </c>
      <c r="F14051" t="s">
        <v>9112</v>
      </c>
      <c r="G14051" t="s">
        <v>19834</v>
      </c>
      <c r="I14051" t="s">
        <v>19833</v>
      </c>
      <c r="J14051" t="s">
        <v>19832</v>
      </c>
      <c r="K14051" t="s">
        <v>208</v>
      </c>
      <c r="L14051" t="s">
        <v>19831</v>
      </c>
      <c r="N14051" t="s">
        <v>208</v>
      </c>
      <c r="O14051" t="s">
        <v>476</v>
      </c>
      <c r="P14051" t="s">
        <v>476</v>
      </c>
    </row>
    <row r="14052" spans="1:16">
      <c r="A14052" s="484" t="s">
        <v>50524</v>
      </c>
      <c r="B14052" s="485" t="s">
        <v>50523</v>
      </c>
      <c r="C14052" t="s">
        <v>50522</v>
      </c>
      <c r="D14052" t="s">
        <v>50522</v>
      </c>
      <c r="E14052" t="str">
        <f t="shared" si="219"/>
        <v>661764 - I-PERFORM</v>
      </c>
      <c r="F14052" t="s">
        <v>26208</v>
      </c>
      <c r="G14052" t="s">
        <v>50521</v>
      </c>
      <c r="I14052" t="s">
        <v>11197</v>
      </c>
      <c r="J14052" t="s">
        <v>50520</v>
      </c>
      <c r="K14052" t="s">
        <v>208</v>
      </c>
      <c r="L14052" t="s">
        <v>50519</v>
      </c>
      <c r="N14052" t="s">
        <v>208</v>
      </c>
      <c r="O14052" t="s">
        <v>476</v>
      </c>
      <c r="P14052" t="s">
        <v>476</v>
      </c>
    </row>
    <row r="14053" spans="1:16">
      <c r="A14053" s="484" t="s">
        <v>88592</v>
      </c>
      <c r="B14053" s="485" t="s">
        <v>88591</v>
      </c>
      <c r="C14053" t="s">
        <v>88590</v>
      </c>
      <c r="D14053" t="s">
        <v>88590</v>
      </c>
      <c r="E14053" t="str">
        <f t="shared" si="219"/>
        <v>532368 - DECLIC CONSEIL</v>
      </c>
      <c r="F14053" t="s">
        <v>16791</v>
      </c>
      <c r="G14053" t="s">
        <v>88589</v>
      </c>
      <c r="I14053" t="s">
        <v>2959</v>
      </c>
      <c r="J14053" t="s">
        <v>88588</v>
      </c>
      <c r="K14053" t="s">
        <v>208</v>
      </c>
      <c r="L14053" t="s">
        <v>88587</v>
      </c>
      <c r="N14053" t="s">
        <v>208</v>
      </c>
      <c r="O14053" t="s">
        <v>476</v>
      </c>
      <c r="P14053" t="s">
        <v>476</v>
      </c>
    </row>
    <row r="14054" spans="1:16">
      <c r="A14054" s="484" t="s">
        <v>120082</v>
      </c>
      <c r="B14054" s="485" t="s">
        <v>120081</v>
      </c>
      <c r="C14054" t="s">
        <v>120080</v>
      </c>
      <c r="D14054" t="s">
        <v>120079</v>
      </c>
      <c r="E14054" t="str">
        <f t="shared" si="219"/>
        <v>588210 - ASS NATIONALE POUR LA NATUROTHERAPIE - A2N</v>
      </c>
      <c r="F14054" t="s">
        <v>11920</v>
      </c>
      <c r="G14054" t="s">
        <v>14909</v>
      </c>
      <c r="I14054" t="s">
        <v>626</v>
      </c>
      <c r="J14054" t="s">
        <v>120078</v>
      </c>
      <c r="K14054" t="s">
        <v>208</v>
      </c>
      <c r="L14054" t="s">
        <v>120077</v>
      </c>
      <c r="N14054" t="s">
        <v>208</v>
      </c>
      <c r="O14054" t="s">
        <v>476</v>
      </c>
      <c r="P14054" t="s">
        <v>476</v>
      </c>
    </row>
    <row r="14055" spans="1:16">
      <c r="A14055" s="484" t="s">
        <v>32784</v>
      </c>
      <c r="B14055" s="485" t="s">
        <v>32783</v>
      </c>
      <c r="C14055" t="s">
        <v>32782</v>
      </c>
      <c r="D14055" t="s">
        <v>32782</v>
      </c>
      <c r="E14055" t="str">
        <f t="shared" si="219"/>
        <v>494513 - NP CONSEIL ET FORMATION</v>
      </c>
      <c r="F14055" t="s">
        <v>3050</v>
      </c>
      <c r="G14055" t="s">
        <v>32781</v>
      </c>
      <c r="I14055" t="s">
        <v>32780</v>
      </c>
      <c r="J14055" t="s">
        <v>32779</v>
      </c>
      <c r="K14055" t="s">
        <v>208</v>
      </c>
      <c r="L14055" t="s">
        <v>32778</v>
      </c>
      <c r="N14055" t="s">
        <v>208</v>
      </c>
      <c r="O14055" t="s">
        <v>476</v>
      </c>
      <c r="P14055" t="s">
        <v>476</v>
      </c>
    </row>
    <row r="14056" spans="1:16">
      <c r="A14056" s="484" t="s">
        <v>4239</v>
      </c>
      <c r="B14056" s="485" t="s">
        <v>4238</v>
      </c>
      <c r="C14056" t="s">
        <v>4237</v>
      </c>
      <c r="D14056" t="s">
        <v>4237</v>
      </c>
      <c r="E14056" t="str">
        <f t="shared" si="219"/>
        <v>632296 - VDT FORMATION</v>
      </c>
      <c r="F14056" t="s">
        <v>4236</v>
      </c>
      <c r="I14056" t="s">
        <v>4235</v>
      </c>
      <c r="K14056" t="s">
        <v>208</v>
      </c>
      <c r="L14056" t="s">
        <v>4234</v>
      </c>
      <c r="N14056" t="s">
        <v>208</v>
      </c>
      <c r="O14056" t="s">
        <v>476</v>
      </c>
      <c r="P14056" t="s">
        <v>476</v>
      </c>
    </row>
    <row r="14057" spans="1:16">
      <c r="A14057" s="484" t="s">
        <v>43864</v>
      </c>
      <c r="B14057" s="485" t="s">
        <v>43863</v>
      </c>
      <c r="C14057" t="s">
        <v>43862</v>
      </c>
      <c r="D14057" t="s">
        <v>43862</v>
      </c>
      <c r="E14057" t="str">
        <f t="shared" si="219"/>
        <v>626661 - LEPLEIGE ERIC</v>
      </c>
      <c r="F14057" t="s">
        <v>8202</v>
      </c>
      <c r="G14057" t="s">
        <v>43861</v>
      </c>
      <c r="I14057" t="s">
        <v>4025</v>
      </c>
      <c r="J14057" t="s">
        <v>43860</v>
      </c>
      <c r="K14057" t="s">
        <v>208</v>
      </c>
      <c r="L14057" t="s">
        <v>43859</v>
      </c>
      <c r="N14057" t="s">
        <v>208</v>
      </c>
      <c r="O14057" t="s">
        <v>476</v>
      </c>
      <c r="P14057" t="s">
        <v>476</v>
      </c>
    </row>
    <row r="14058" spans="1:16">
      <c r="A14058" s="484" t="s">
        <v>107517</v>
      </c>
      <c r="B14058" s="485" t="s">
        <v>107516</v>
      </c>
      <c r="C14058" t="s">
        <v>107515</v>
      </c>
      <c r="D14058" t="s">
        <v>107514</v>
      </c>
      <c r="E14058" t="str">
        <f t="shared" si="219"/>
        <v>538085 - CFPSI MONTPELLIER</v>
      </c>
      <c r="F14058" t="s">
        <v>4614</v>
      </c>
      <c r="G14058" t="s">
        <v>107513</v>
      </c>
      <c r="I14058" t="s">
        <v>1542</v>
      </c>
      <c r="J14058" t="s">
        <v>107512</v>
      </c>
      <c r="K14058" t="s">
        <v>208</v>
      </c>
      <c r="L14058" t="s">
        <v>107511</v>
      </c>
      <c r="N14058" t="s">
        <v>208</v>
      </c>
      <c r="O14058" t="s">
        <v>476</v>
      </c>
      <c r="P14058" t="s">
        <v>476</v>
      </c>
    </row>
    <row r="14059" spans="1:16">
      <c r="A14059" s="484" t="s">
        <v>49496</v>
      </c>
      <c r="B14059" s="485" t="s">
        <v>49495</v>
      </c>
      <c r="C14059" t="s">
        <v>49494</v>
      </c>
      <c r="D14059" t="s">
        <v>49493</v>
      </c>
      <c r="E14059" t="str">
        <f t="shared" si="219"/>
        <v>551338 - JCD AND CO METZ</v>
      </c>
      <c r="F14059" t="s">
        <v>49492</v>
      </c>
      <c r="G14059" t="s">
        <v>49491</v>
      </c>
      <c r="I14059" t="s">
        <v>771</v>
      </c>
      <c r="J14059" t="s">
        <v>49490</v>
      </c>
      <c r="K14059" t="s">
        <v>208</v>
      </c>
      <c r="L14059" t="s">
        <v>49489</v>
      </c>
      <c r="N14059" t="s">
        <v>208</v>
      </c>
      <c r="O14059" t="s">
        <v>476</v>
      </c>
      <c r="P14059" t="s">
        <v>476</v>
      </c>
    </row>
    <row r="14060" spans="1:16">
      <c r="A14060" s="484" t="s">
        <v>33998</v>
      </c>
      <c r="B14060" s="485" t="s">
        <v>33997</v>
      </c>
      <c r="C14060" t="s">
        <v>33996</v>
      </c>
      <c r="D14060" t="s">
        <v>33996</v>
      </c>
      <c r="E14060" t="str">
        <f t="shared" si="219"/>
        <v>548029 - NATIONAL PERFECT BEAUTY</v>
      </c>
      <c r="F14060" t="s">
        <v>1487</v>
      </c>
      <c r="G14060" t="s">
        <v>33995</v>
      </c>
      <c r="H14060" t="s">
        <v>33994</v>
      </c>
      <c r="I14060" t="s">
        <v>33993</v>
      </c>
      <c r="J14060" t="s">
        <v>33992</v>
      </c>
      <c r="K14060" t="s">
        <v>208</v>
      </c>
      <c r="L14060" t="s">
        <v>33991</v>
      </c>
      <c r="N14060" t="s">
        <v>208</v>
      </c>
      <c r="O14060" t="s">
        <v>476</v>
      </c>
      <c r="P14060" t="s">
        <v>476</v>
      </c>
    </row>
    <row r="14061" spans="1:16">
      <c r="A14061" s="484" t="s">
        <v>12504</v>
      </c>
      <c r="B14061" s="485" t="s">
        <v>12503</v>
      </c>
      <c r="C14061" t="s">
        <v>12502</v>
      </c>
      <c r="D14061" t="s">
        <v>12502</v>
      </c>
      <c r="E14061" t="str">
        <f t="shared" si="219"/>
        <v>543184 - SUBLIMACTION</v>
      </c>
      <c r="F14061" t="s">
        <v>7547</v>
      </c>
      <c r="G14061" t="s">
        <v>12501</v>
      </c>
      <c r="I14061" t="s">
        <v>12500</v>
      </c>
      <c r="J14061" t="s">
        <v>12499</v>
      </c>
      <c r="K14061" t="s">
        <v>12498</v>
      </c>
      <c r="L14061" t="s">
        <v>12497</v>
      </c>
      <c r="N14061" t="s">
        <v>208</v>
      </c>
      <c r="O14061" t="s">
        <v>476</v>
      </c>
      <c r="P14061" t="s">
        <v>476</v>
      </c>
    </row>
    <row r="14062" spans="1:16">
      <c r="A14062" s="484" t="s">
        <v>33864</v>
      </c>
      <c r="B14062" s="485" t="s">
        <v>33863</v>
      </c>
      <c r="C14062" t="s">
        <v>33862</v>
      </c>
      <c r="D14062" t="s">
        <v>33862</v>
      </c>
      <c r="E14062" t="str">
        <f t="shared" si="219"/>
        <v>518724 - NEMOS SAS</v>
      </c>
      <c r="F14062" t="s">
        <v>33861</v>
      </c>
      <c r="G14062" t="s">
        <v>33860</v>
      </c>
      <c r="H14062" t="s">
        <v>33859</v>
      </c>
      <c r="I14062" t="s">
        <v>33858</v>
      </c>
      <c r="J14062" t="s">
        <v>33857</v>
      </c>
      <c r="K14062" t="s">
        <v>208</v>
      </c>
      <c r="L14062" t="s">
        <v>33856</v>
      </c>
      <c r="N14062" t="s">
        <v>208</v>
      </c>
      <c r="O14062" t="s">
        <v>476</v>
      </c>
      <c r="P14062" t="s">
        <v>476</v>
      </c>
    </row>
    <row r="14063" spans="1:16">
      <c r="A14063" s="484" t="s">
        <v>77171</v>
      </c>
      <c r="B14063" s="485" t="s">
        <v>77170</v>
      </c>
      <c r="C14063" t="s">
        <v>77169</v>
      </c>
      <c r="D14063" t="s">
        <v>77169</v>
      </c>
      <c r="E14063" t="str">
        <f t="shared" si="219"/>
        <v>388488 - ETRE PARIS</v>
      </c>
      <c r="F14063" t="s">
        <v>11880</v>
      </c>
      <c r="G14063" t="s">
        <v>77168</v>
      </c>
      <c r="I14063" t="s">
        <v>802</v>
      </c>
      <c r="J14063" t="s">
        <v>77167</v>
      </c>
      <c r="K14063" t="s">
        <v>208</v>
      </c>
      <c r="L14063" t="s">
        <v>77166</v>
      </c>
      <c r="N14063" t="s">
        <v>208</v>
      </c>
      <c r="O14063" t="s">
        <v>476</v>
      </c>
      <c r="P14063" t="s">
        <v>476</v>
      </c>
    </row>
    <row r="14064" spans="1:16">
      <c r="A14064" s="484" t="s">
        <v>69557</v>
      </c>
      <c r="B14064" s="485" t="s">
        <v>69556</v>
      </c>
      <c r="C14064" t="s">
        <v>69555</v>
      </c>
      <c r="D14064" t="s">
        <v>69555</v>
      </c>
      <c r="E14064" t="str">
        <f t="shared" si="219"/>
        <v>505559 - FORMATION.COM</v>
      </c>
      <c r="F14064" t="s">
        <v>22356</v>
      </c>
      <c r="G14064" t="s">
        <v>69554</v>
      </c>
      <c r="I14064" t="s">
        <v>69553</v>
      </c>
      <c r="J14064" t="s">
        <v>69552</v>
      </c>
      <c r="K14064" t="s">
        <v>208</v>
      </c>
      <c r="L14064" t="s">
        <v>69551</v>
      </c>
      <c r="N14064" t="s">
        <v>208</v>
      </c>
      <c r="O14064" t="s">
        <v>476</v>
      </c>
      <c r="P14064" t="s">
        <v>476</v>
      </c>
    </row>
    <row r="14065" spans="1:16">
      <c r="A14065" s="484" t="s">
        <v>43504</v>
      </c>
      <c r="B14065" s="485" t="s">
        <v>43503</v>
      </c>
      <c r="C14065" t="s">
        <v>43502</v>
      </c>
      <c r="D14065" t="s">
        <v>43502</v>
      </c>
      <c r="E14065" t="str">
        <f t="shared" si="219"/>
        <v>590927 - LES GRIMOIRES DE STEPHANE</v>
      </c>
      <c r="F14065" t="s">
        <v>24276</v>
      </c>
      <c r="G14065" t="s">
        <v>43501</v>
      </c>
      <c r="I14065" t="s">
        <v>6299</v>
      </c>
      <c r="J14065" t="s">
        <v>43500</v>
      </c>
      <c r="K14065" t="s">
        <v>208</v>
      </c>
      <c r="L14065" t="s">
        <v>43499</v>
      </c>
      <c r="N14065" t="s">
        <v>208</v>
      </c>
      <c r="O14065" t="s">
        <v>476</v>
      </c>
      <c r="P14065" t="s">
        <v>476</v>
      </c>
    </row>
    <row r="14066" spans="1:16">
      <c r="A14066" s="484" t="s">
        <v>44758</v>
      </c>
      <c r="B14066" s="485" t="s">
        <v>44757</v>
      </c>
      <c r="C14066" t="s">
        <v>44756</v>
      </c>
      <c r="D14066" t="s">
        <v>44756</v>
      </c>
      <c r="E14066" t="str">
        <f t="shared" si="219"/>
        <v>600064 - LE POINT DE CROIX</v>
      </c>
      <c r="F14066" t="s">
        <v>8350</v>
      </c>
      <c r="G14066" t="s">
        <v>44755</v>
      </c>
      <c r="H14066" t="s">
        <v>44754</v>
      </c>
      <c r="I14066" t="s">
        <v>1035</v>
      </c>
      <c r="J14066" t="s">
        <v>44753</v>
      </c>
      <c r="K14066" t="s">
        <v>208</v>
      </c>
      <c r="L14066" t="s">
        <v>44752</v>
      </c>
      <c r="N14066" t="s">
        <v>208</v>
      </c>
      <c r="O14066" t="s">
        <v>476</v>
      </c>
      <c r="P14066" t="s">
        <v>476</v>
      </c>
    </row>
    <row r="14067" spans="1:16">
      <c r="A14067" s="484" t="s">
        <v>80674</v>
      </c>
      <c r="B14067" s="485" t="s">
        <v>80673</v>
      </c>
      <c r="C14067" t="s">
        <v>80672</v>
      </c>
      <c r="D14067" t="s">
        <v>80672</v>
      </c>
      <c r="E14067" t="str">
        <f t="shared" si="219"/>
        <v>394452 - ELANS GRAZIELLA DALSTEIN</v>
      </c>
      <c r="F14067" t="s">
        <v>45331</v>
      </c>
      <c r="G14067" t="s">
        <v>80671</v>
      </c>
      <c r="I14067" t="s">
        <v>80670</v>
      </c>
      <c r="J14067" t="s">
        <v>80669</v>
      </c>
      <c r="K14067" t="s">
        <v>80668</v>
      </c>
      <c r="L14067" t="s">
        <v>80667</v>
      </c>
      <c r="N14067" t="s">
        <v>208</v>
      </c>
      <c r="O14067" t="s">
        <v>476</v>
      </c>
      <c r="P14067" t="s">
        <v>476</v>
      </c>
    </row>
    <row r="14068" spans="1:16">
      <c r="A14068" s="484" t="s">
        <v>65832</v>
      </c>
      <c r="B14068" s="485" t="s">
        <v>65831</v>
      </c>
      <c r="C14068" t="s">
        <v>65830</v>
      </c>
      <c r="D14068" t="s">
        <v>65829</v>
      </c>
      <c r="E14068" t="str">
        <f t="shared" si="219"/>
        <v>661430 - GOVHE PARIS</v>
      </c>
      <c r="F14068" t="s">
        <v>8852</v>
      </c>
      <c r="G14068" t="s">
        <v>65828</v>
      </c>
      <c r="I14068" t="s">
        <v>626</v>
      </c>
      <c r="J14068" t="s">
        <v>65827</v>
      </c>
      <c r="K14068" t="s">
        <v>208</v>
      </c>
      <c r="L14068" t="s">
        <v>65826</v>
      </c>
      <c r="N14068" t="s">
        <v>208</v>
      </c>
      <c r="O14068" t="s">
        <v>476</v>
      </c>
      <c r="P14068" t="s">
        <v>476</v>
      </c>
    </row>
    <row r="14069" spans="1:16">
      <c r="A14069" s="484" t="s">
        <v>62451</v>
      </c>
      <c r="B14069" s="485" t="s">
        <v>62450</v>
      </c>
      <c r="C14069" t="s">
        <v>62449</v>
      </c>
      <c r="D14069" t="s">
        <v>62449</v>
      </c>
      <c r="E14069" t="str">
        <f t="shared" si="219"/>
        <v>598320 - HAMM SOPHIE</v>
      </c>
      <c r="F14069" t="s">
        <v>1554</v>
      </c>
      <c r="G14069" t="s">
        <v>62448</v>
      </c>
      <c r="I14069" t="s">
        <v>17587</v>
      </c>
      <c r="J14069" t="s">
        <v>62447</v>
      </c>
      <c r="K14069" t="s">
        <v>208</v>
      </c>
      <c r="L14069" t="s">
        <v>62446</v>
      </c>
      <c r="N14069" t="s">
        <v>208</v>
      </c>
      <c r="O14069" t="s">
        <v>476</v>
      </c>
      <c r="P14069" t="s">
        <v>476</v>
      </c>
    </row>
    <row r="14070" spans="1:16">
      <c r="A14070" s="484" t="s">
        <v>29665</v>
      </c>
      <c r="B14070" s="485" t="s">
        <v>29664</v>
      </c>
      <c r="C14070" t="s">
        <v>29663</v>
      </c>
      <c r="D14070" t="s">
        <v>29663</v>
      </c>
      <c r="E14070" t="str">
        <f t="shared" si="219"/>
        <v>545090 - PARENTALITE CREATIVE</v>
      </c>
      <c r="F14070" t="s">
        <v>2524</v>
      </c>
      <c r="G14070" t="s">
        <v>29662</v>
      </c>
      <c r="I14070" t="s">
        <v>5549</v>
      </c>
      <c r="K14070" t="s">
        <v>208</v>
      </c>
      <c r="L14070" t="s">
        <v>29661</v>
      </c>
      <c r="N14070" t="s">
        <v>208</v>
      </c>
      <c r="O14070" t="s">
        <v>476</v>
      </c>
      <c r="P14070" t="s">
        <v>476</v>
      </c>
    </row>
    <row r="14071" spans="1:16">
      <c r="A14071" s="484" t="s">
        <v>17466</v>
      </c>
      <c r="B14071" s="485" t="s">
        <v>17465</v>
      </c>
      <c r="C14071" t="s">
        <v>17464</v>
      </c>
      <c r="D14071" t="s">
        <v>17464</v>
      </c>
      <c r="E14071" t="str">
        <f t="shared" si="219"/>
        <v>611670 - SGP FORMATION</v>
      </c>
      <c r="F14071" t="s">
        <v>17463</v>
      </c>
      <c r="G14071" t="s">
        <v>17462</v>
      </c>
      <c r="I14071" t="s">
        <v>771</v>
      </c>
      <c r="J14071" t="s">
        <v>17461</v>
      </c>
      <c r="K14071" t="s">
        <v>208</v>
      </c>
      <c r="L14071" t="s">
        <v>17460</v>
      </c>
      <c r="N14071" t="s">
        <v>208</v>
      </c>
      <c r="O14071" t="s">
        <v>476</v>
      </c>
      <c r="P14071" t="s">
        <v>476</v>
      </c>
    </row>
    <row r="14072" spans="1:16">
      <c r="A14072" s="484" t="s">
        <v>136160</v>
      </c>
      <c r="B14072" s="485" t="s">
        <v>136159</v>
      </c>
      <c r="C14072" t="s">
        <v>135101</v>
      </c>
      <c r="D14072" t="s">
        <v>135101</v>
      </c>
      <c r="E14072" t="str">
        <f t="shared" si="219"/>
        <v>562361 - ACCES</v>
      </c>
      <c r="F14072" t="s">
        <v>22589</v>
      </c>
      <c r="G14072" t="s">
        <v>136158</v>
      </c>
      <c r="I14072" t="s">
        <v>28238</v>
      </c>
      <c r="J14072" t="s">
        <v>136157</v>
      </c>
      <c r="K14072" t="s">
        <v>208</v>
      </c>
      <c r="L14072" t="s">
        <v>136156</v>
      </c>
      <c r="N14072" t="s">
        <v>208</v>
      </c>
      <c r="O14072" t="s">
        <v>476</v>
      </c>
      <c r="P14072" t="s">
        <v>476</v>
      </c>
    </row>
    <row r="14073" spans="1:16">
      <c r="A14073" s="484" t="s">
        <v>46120</v>
      </c>
      <c r="B14073" s="485" t="s">
        <v>46119</v>
      </c>
      <c r="C14073" t="s">
        <v>46118</v>
      </c>
      <c r="D14073" t="s">
        <v>46118</v>
      </c>
      <c r="E14073" t="str">
        <f t="shared" si="219"/>
        <v>657001 - LAET'S MIND</v>
      </c>
      <c r="F14073" t="s">
        <v>16581</v>
      </c>
      <c r="G14073" t="s">
        <v>46117</v>
      </c>
      <c r="I14073" t="s">
        <v>802</v>
      </c>
      <c r="J14073" t="s">
        <v>46116</v>
      </c>
      <c r="K14073" t="s">
        <v>208</v>
      </c>
      <c r="L14073" t="s">
        <v>46115</v>
      </c>
      <c r="N14073" t="s">
        <v>208</v>
      </c>
      <c r="O14073" t="s">
        <v>476</v>
      </c>
      <c r="P14073" t="s">
        <v>476</v>
      </c>
    </row>
    <row r="14074" spans="1:16">
      <c r="A14074" s="484" t="s">
        <v>106386</v>
      </c>
      <c r="B14074" s="485" t="s">
        <v>106385</v>
      </c>
      <c r="C14074" t="s">
        <v>106384</v>
      </c>
      <c r="D14074" t="s">
        <v>106383</v>
      </c>
      <c r="E14074" t="str">
        <f t="shared" si="219"/>
        <v>532496 - CREHPSY</v>
      </c>
      <c r="F14074" t="s">
        <v>11491</v>
      </c>
      <c r="G14074" t="s">
        <v>55343</v>
      </c>
      <c r="H14074" t="s">
        <v>106382</v>
      </c>
      <c r="I14074" t="s">
        <v>3214</v>
      </c>
      <c r="J14074" t="s">
        <v>106381</v>
      </c>
      <c r="K14074" t="s">
        <v>208</v>
      </c>
      <c r="L14074" t="s">
        <v>106380</v>
      </c>
      <c r="N14074" t="s">
        <v>208</v>
      </c>
      <c r="O14074" t="s">
        <v>476</v>
      </c>
      <c r="P14074" t="s">
        <v>476</v>
      </c>
    </row>
    <row r="14075" spans="1:16">
      <c r="A14075" s="484" t="s">
        <v>11954</v>
      </c>
      <c r="B14075" s="485" t="s">
        <v>11953</v>
      </c>
      <c r="C14075" t="s">
        <v>11952</v>
      </c>
      <c r="D14075" t="s">
        <v>11952</v>
      </c>
      <c r="E14075" t="str">
        <f t="shared" si="219"/>
        <v>516910 - SYNAPSE FORMATION</v>
      </c>
      <c r="F14075" t="s">
        <v>11951</v>
      </c>
      <c r="G14075" t="s">
        <v>11950</v>
      </c>
      <c r="I14075" t="s">
        <v>1806</v>
      </c>
      <c r="J14075" t="s">
        <v>11949</v>
      </c>
      <c r="K14075" t="s">
        <v>208</v>
      </c>
      <c r="L14075" t="s">
        <v>11948</v>
      </c>
      <c r="N14075" t="s">
        <v>208</v>
      </c>
      <c r="O14075" t="s">
        <v>476</v>
      </c>
      <c r="P14075" t="s">
        <v>476</v>
      </c>
    </row>
    <row r="14076" spans="1:16">
      <c r="A14076" s="484" t="s">
        <v>62225</v>
      </c>
      <c r="B14076" s="485" t="s">
        <v>62224</v>
      </c>
      <c r="C14076" t="s">
        <v>62223</v>
      </c>
      <c r="D14076" t="s">
        <v>62222</v>
      </c>
      <c r="E14076" t="str">
        <f t="shared" si="219"/>
        <v>684028 - HESP ANNECY</v>
      </c>
      <c r="F14076" t="s">
        <v>5693</v>
      </c>
      <c r="G14076" t="s">
        <v>62221</v>
      </c>
      <c r="I14076" t="s">
        <v>8115</v>
      </c>
      <c r="J14076" t="s">
        <v>62220</v>
      </c>
      <c r="K14076" t="s">
        <v>208</v>
      </c>
      <c r="L14076" t="s">
        <v>62219</v>
      </c>
      <c r="N14076" t="s">
        <v>208</v>
      </c>
      <c r="O14076" t="s">
        <v>476</v>
      </c>
      <c r="P14076" t="s">
        <v>476</v>
      </c>
    </row>
    <row r="14077" spans="1:16">
      <c r="A14077" s="484" t="s">
        <v>116559</v>
      </c>
      <c r="B14077" s="485" t="s">
        <v>116558</v>
      </c>
      <c r="C14077" t="s">
        <v>116557</v>
      </c>
      <c r="D14077" t="s">
        <v>116556</v>
      </c>
      <c r="E14077" t="str">
        <f t="shared" si="219"/>
        <v>625360 - AUTO ECOLE DOS SANTOS ET FILS BIARS SUR CERE</v>
      </c>
      <c r="F14077" t="s">
        <v>2994</v>
      </c>
      <c r="G14077" t="s">
        <v>116555</v>
      </c>
      <c r="I14077" t="s">
        <v>116554</v>
      </c>
      <c r="J14077" t="s">
        <v>116553</v>
      </c>
      <c r="K14077" t="s">
        <v>208</v>
      </c>
      <c r="L14077" t="s">
        <v>116552</v>
      </c>
      <c r="N14077" t="s">
        <v>208</v>
      </c>
      <c r="O14077" t="s">
        <v>476</v>
      </c>
      <c r="P14077" t="s">
        <v>476</v>
      </c>
    </row>
    <row r="14078" spans="1:16">
      <c r="A14078" s="484" t="s">
        <v>11472</v>
      </c>
      <c r="B14078" s="485" t="s">
        <v>11471</v>
      </c>
      <c r="C14078" t="s">
        <v>11470</v>
      </c>
      <c r="D14078" t="s">
        <v>11470</v>
      </c>
      <c r="E14078" t="str">
        <f t="shared" si="219"/>
        <v>597480 - SZYJA EMILIE MARIE CEILIA</v>
      </c>
      <c r="F14078" t="s">
        <v>1352</v>
      </c>
      <c r="G14078" t="s">
        <v>11469</v>
      </c>
      <c r="I14078" t="s">
        <v>5210</v>
      </c>
      <c r="K14078" t="s">
        <v>208</v>
      </c>
      <c r="L14078" t="s">
        <v>11468</v>
      </c>
      <c r="N14078" t="s">
        <v>208</v>
      </c>
      <c r="O14078" t="s">
        <v>476</v>
      </c>
      <c r="P14078" t="s">
        <v>476</v>
      </c>
    </row>
    <row r="14079" spans="1:16">
      <c r="A14079" s="484" t="s">
        <v>96806</v>
      </c>
      <c r="B14079" s="485" t="s">
        <v>96805</v>
      </c>
      <c r="C14079" t="s">
        <v>96804</v>
      </c>
      <c r="D14079" t="s">
        <v>96803</v>
      </c>
      <c r="E14079" t="str">
        <f t="shared" si="219"/>
        <v>666075 - CSAT VENDEE</v>
      </c>
      <c r="F14079" t="s">
        <v>733</v>
      </c>
      <c r="G14079" t="s">
        <v>96802</v>
      </c>
      <c r="I14079" t="s">
        <v>8105</v>
      </c>
      <c r="J14079" t="s">
        <v>96801</v>
      </c>
      <c r="K14079" t="s">
        <v>208</v>
      </c>
      <c r="L14079" t="s">
        <v>96800</v>
      </c>
      <c r="N14079" t="s">
        <v>208</v>
      </c>
      <c r="O14079" t="s">
        <v>476</v>
      </c>
      <c r="P14079" t="s">
        <v>476</v>
      </c>
    </row>
    <row r="14080" spans="1:16">
      <c r="A14080" s="484" t="s">
        <v>124237</v>
      </c>
      <c r="B14080" s="485" t="s">
        <v>124236</v>
      </c>
      <c r="C14080" t="s">
        <v>124235</v>
      </c>
      <c r="D14080" t="s">
        <v>124235</v>
      </c>
      <c r="E14080" t="str">
        <f t="shared" si="219"/>
        <v>612420 - ASSOCIATION A A ZEN</v>
      </c>
      <c r="F14080" t="s">
        <v>11920</v>
      </c>
      <c r="G14080" t="s">
        <v>124234</v>
      </c>
      <c r="I14080" t="s">
        <v>124233</v>
      </c>
      <c r="J14080" t="s">
        <v>124232</v>
      </c>
      <c r="K14080" t="s">
        <v>208</v>
      </c>
      <c r="L14080" t="s">
        <v>124231</v>
      </c>
      <c r="N14080" t="s">
        <v>208</v>
      </c>
      <c r="O14080" t="s">
        <v>476</v>
      </c>
      <c r="P14080" t="s">
        <v>476</v>
      </c>
    </row>
    <row r="14081" spans="1:16">
      <c r="A14081" s="484" t="s">
        <v>27495</v>
      </c>
      <c r="B14081" s="485" t="s">
        <v>27494</v>
      </c>
      <c r="C14081" t="s">
        <v>27493</v>
      </c>
      <c r="D14081" t="s">
        <v>27492</v>
      </c>
      <c r="E14081" t="str">
        <f t="shared" si="219"/>
        <v>517033 - ASSOCIATION PLURIELLE</v>
      </c>
      <c r="F14081" t="s">
        <v>1817</v>
      </c>
      <c r="G14081" t="s">
        <v>27491</v>
      </c>
      <c r="I14081" t="s">
        <v>27490</v>
      </c>
      <c r="J14081" t="s">
        <v>27489</v>
      </c>
      <c r="K14081" t="s">
        <v>208</v>
      </c>
      <c r="L14081" t="s">
        <v>27488</v>
      </c>
      <c r="N14081" t="s">
        <v>208</v>
      </c>
      <c r="O14081" t="s">
        <v>476</v>
      </c>
      <c r="P14081" t="s">
        <v>476</v>
      </c>
    </row>
    <row r="14082" spans="1:16">
      <c r="A14082" s="484" t="s">
        <v>126590</v>
      </c>
      <c r="B14082" s="485" t="s">
        <v>126589</v>
      </c>
      <c r="C14082" t="s">
        <v>126588</v>
      </c>
      <c r="D14082" t="s">
        <v>126588</v>
      </c>
      <c r="E14082" t="str">
        <f t="shared" ref="E14082:E14145" si="220">_xlfn.CONCAT(L14082," - ",D14082)</f>
        <v>633483 - ARTUS RH</v>
      </c>
      <c r="F14082" t="s">
        <v>3743</v>
      </c>
      <c r="G14082" t="s">
        <v>126587</v>
      </c>
      <c r="H14082" t="s">
        <v>126586</v>
      </c>
      <c r="I14082" t="s">
        <v>1799</v>
      </c>
      <c r="J14082" t="s">
        <v>126585</v>
      </c>
      <c r="K14082" t="s">
        <v>208</v>
      </c>
      <c r="L14082" t="s">
        <v>126584</v>
      </c>
      <c r="N14082" t="s">
        <v>208</v>
      </c>
      <c r="O14082" t="s">
        <v>476</v>
      </c>
      <c r="P14082" t="s">
        <v>476</v>
      </c>
    </row>
    <row r="14083" spans="1:16">
      <c r="A14083" s="484" t="s">
        <v>46018</v>
      </c>
      <c r="B14083" s="485" t="s">
        <v>46017</v>
      </c>
      <c r="C14083" t="s">
        <v>46016</v>
      </c>
      <c r="D14083" t="s">
        <v>46016</v>
      </c>
      <c r="E14083" t="str">
        <f t="shared" si="220"/>
        <v>559878 - LAIGRE FRANCK - L'ATELIER DES TOQUES GOURMANDS</v>
      </c>
      <c r="F14083" t="s">
        <v>1086</v>
      </c>
      <c r="G14083" t="s">
        <v>46015</v>
      </c>
      <c r="I14083" t="s">
        <v>46014</v>
      </c>
      <c r="K14083" t="s">
        <v>208</v>
      </c>
      <c r="L14083" t="s">
        <v>46013</v>
      </c>
      <c r="N14083" t="s">
        <v>208</v>
      </c>
      <c r="O14083" t="s">
        <v>476</v>
      </c>
      <c r="P14083" t="s">
        <v>476</v>
      </c>
    </row>
    <row r="14084" spans="1:16">
      <c r="A14084" s="484" t="s">
        <v>14589</v>
      </c>
      <c r="B14084" s="485" t="s">
        <v>14588</v>
      </c>
      <c r="C14084" t="s">
        <v>14587</v>
      </c>
      <c r="D14084" t="s">
        <v>14587</v>
      </c>
      <c r="E14084" t="str">
        <f t="shared" si="220"/>
        <v>547773 - SOCIOGEST TSG FRANCE</v>
      </c>
      <c r="F14084" t="s">
        <v>14586</v>
      </c>
      <c r="G14084" t="s">
        <v>14585</v>
      </c>
      <c r="I14084" t="s">
        <v>3929</v>
      </c>
      <c r="J14084" t="s">
        <v>14584</v>
      </c>
      <c r="K14084" t="s">
        <v>208</v>
      </c>
      <c r="L14084" t="s">
        <v>14583</v>
      </c>
      <c r="N14084" t="s">
        <v>208</v>
      </c>
      <c r="O14084" t="s">
        <v>476</v>
      </c>
      <c r="P14084" t="s">
        <v>476</v>
      </c>
    </row>
    <row r="14085" spans="1:16">
      <c r="A14085" s="484" t="s">
        <v>122005</v>
      </c>
      <c r="B14085" s="485" t="s">
        <v>122004</v>
      </c>
      <c r="C14085" t="s">
        <v>122003</v>
      </c>
      <c r="D14085" t="s">
        <v>122002</v>
      </c>
      <c r="E14085" t="str">
        <f t="shared" si="220"/>
        <v>524177 - AETCI PACA</v>
      </c>
      <c r="F14085" t="s">
        <v>1710</v>
      </c>
      <c r="G14085" t="s">
        <v>122001</v>
      </c>
      <c r="H14085" t="s">
        <v>122000</v>
      </c>
      <c r="I14085" t="s">
        <v>7016</v>
      </c>
      <c r="K14085" t="s">
        <v>208</v>
      </c>
      <c r="L14085" t="s">
        <v>121999</v>
      </c>
      <c r="N14085" t="s">
        <v>208</v>
      </c>
      <c r="O14085" t="s">
        <v>476</v>
      </c>
      <c r="P14085" t="s">
        <v>476</v>
      </c>
    </row>
    <row r="14086" spans="1:16">
      <c r="A14086" s="484" t="s">
        <v>128023</v>
      </c>
      <c r="B14086" s="485" t="s">
        <v>128022</v>
      </c>
      <c r="C14086" t="s">
        <v>128021</v>
      </c>
      <c r="D14086" t="s">
        <v>128021</v>
      </c>
      <c r="E14086" t="str">
        <f t="shared" si="220"/>
        <v>681428 - ANTHROPOS - CULTURES ASSOCIEES</v>
      </c>
      <c r="G14086" t="s">
        <v>128020</v>
      </c>
      <c r="I14086" t="s">
        <v>1035</v>
      </c>
      <c r="J14086" t="s">
        <v>128019</v>
      </c>
      <c r="K14086" t="s">
        <v>208</v>
      </c>
      <c r="L14086" t="s">
        <v>128018</v>
      </c>
      <c r="N14086" t="s">
        <v>208</v>
      </c>
      <c r="O14086" t="s">
        <v>476</v>
      </c>
      <c r="P14086" t="s">
        <v>476</v>
      </c>
    </row>
    <row r="14087" spans="1:16">
      <c r="A14087" s="484" t="s">
        <v>134070</v>
      </c>
      <c r="B14087" s="485" t="s">
        <v>134069</v>
      </c>
      <c r="C14087" t="s">
        <v>134068</v>
      </c>
      <c r="D14087" t="s">
        <v>134068</v>
      </c>
      <c r="E14087" t="str">
        <f t="shared" si="220"/>
        <v>593382 - ADVISORIA</v>
      </c>
      <c r="F14087" t="s">
        <v>10153</v>
      </c>
      <c r="G14087" t="s">
        <v>134067</v>
      </c>
      <c r="I14087" t="s">
        <v>8105</v>
      </c>
      <c r="J14087" t="s">
        <v>134066</v>
      </c>
      <c r="K14087" t="s">
        <v>208</v>
      </c>
      <c r="L14087" t="s">
        <v>134065</v>
      </c>
      <c r="N14087" t="s">
        <v>208</v>
      </c>
      <c r="O14087" t="s">
        <v>476</v>
      </c>
      <c r="P14087" t="s">
        <v>476</v>
      </c>
    </row>
    <row r="14088" spans="1:16">
      <c r="A14088" s="484" t="s">
        <v>60412</v>
      </c>
      <c r="B14088" s="485" t="s">
        <v>60411</v>
      </c>
      <c r="C14088" t="s">
        <v>60410</v>
      </c>
      <c r="D14088" t="s">
        <v>60410</v>
      </c>
      <c r="E14088" t="str">
        <f t="shared" si="220"/>
        <v>516879 - HOUISSE ANA</v>
      </c>
      <c r="F14088" t="s">
        <v>19901</v>
      </c>
      <c r="G14088" t="s">
        <v>60409</v>
      </c>
      <c r="H14088" t="s">
        <v>60408</v>
      </c>
      <c r="I14088" t="s">
        <v>596</v>
      </c>
      <c r="J14088" t="s">
        <v>60407</v>
      </c>
      <c r="K14088" t="s">
        <v>208</v>
      </c>
      <c r="L14088" t="s">
        <v>60406</v>
      </c>
      <c r="N14088" t="s">
        <v>208</v>
      </c>
      <c r="O14088" t="s">
        <v>476</v>
      </c>
      <c r="P14088" t="s">
        <v>476</v>
      </c>
    </row>
    <row r="14089" spans="1:16">
      <c r="A14089" s="484" t="s">
        <v>135844</v>
      </c>
      <c r="B14089" s="485" t="s">
        <v>135837</v>
      </c>
      <c r="C14089" t="s">
        <v>135836</v>
      </c>
      <c r="D14089" t="s">
        <v>135843</v>
      </c>
      <c r="E14089" t="str">
        <f t="shared" si="220"/>
        <v>237887 - ACFAL FORMATION LYON</v>
      </c>
      <c r="F14089" t="s">
        <v>2572</v>
      </c>
      <c r="G14089" t="s">
        <v>135842</v>
      </c>
      <c r="H14089" t="s">
        <v>135841</v>
      </c>
      <c r="I14089" t="s">
        <v>802</v>
      </c>
      <c r="J14089" t="s">
        <v>135840</v>
      </c>
      <c r="K14089" t="s">
        <v>208</v>
      </c>
      <c r="L14089" t="s">
        <v>135839</v>
      </c>
      <c r="N14089" t="s">
        <v>208</v>
      </c>
      <c r="O14089" t="s">
        <v>476</v>
      </c>
      <c r="P14089" t="s">
        <v>476</v>
      </c>
    </row>
    <row r="14090" spans="1:16">
      <c r="A14090" s="484" t="s">
        <v>135838</v>
      </c>
      <c r="B14090" s="485" t="s">
        <v>135837</v>
      </c>
      <c r="C14090" t="s">
        <v>135836</v>
      </c>
      <c r="D14090" t="s">
        <v>135835</v>
      </c>
      <c r="E14090" t="str">
        <f t="shared" si="220"/>
        <v>508949 - ACFAL FORMATION VIENNE</v>
      </c>
      <c r="F14090" t="s">
        <v>1352</v>
      </c>
      <c r="G14090" t="s">
        <v>72801</v>
      </c>
      <c r="I14090" t="s">
        <v>10577</v>
      </c>
      <c r="J14090" t="s">
        <v>135834</v>
      </c>
      <c r="K14090" t="s">
        <v>208</v>
      </c>
      <c r="L14090" t="s">
        <v>135833</v>
      </c>
      <c r="N14090" t="s">
        <v>208</v>
      </c>
      <c r="O14090" t="s">
        <v>476</v>
      </c>
      <c r="P14090" t="s">
        <v>476</v>
      </c>
    </row>
    <row r="14091" spans="1:16">
      <c r="A14091" s="484" t="s">
        <v>67317</v>
      </c>
      <c r="B14091" s="485" t="s">
        <v>67316</v>
      </c>
      <c r="C14091" t="s">
        <v>64366</v>
      </c>
      <c r="D14091" t="s">
        <v>64366</v>
      </c>
      <c r="E14091" t="str">
        <f t="shared" si="220"/>
        <v>560121 - GEMA</v>
      </c>
      <c r="F14091" t="s">
        <v>22388</v>
      </c>
      <c r="G14091" t="s">
        <v>58086</v>
      </c>
      <c r="H14091" t="s">
        <v>67315</v>
      </c>
      <c r="I14091" t="s">
        <v>9512</v>
      </c>
      <c r="J14091" t="s">
        <v>67314</v>
      </c>
      <c r="K14091" t="s">
        <v>208</v>
      </c>
      <c r="L14091" t="s">
        <v>67313</v>
      </c>
      <c r="N14091" t="s">
        <v>208</v>
      </c>
      <c r="O14091" t="s">
        <v>476</v>
      </c>
      <c r="P14091" t="s">
        <v>476</v>
      </c>
    </row>
    <row r="14092" spans="1:16">
      <c r="A14092" s="484" t="s">
        <v>62131</v>
      </c>
      <c r="B14092" s="485" t="s">
        <v>62130</v>
      </c>
      <c r="C14092" t="s">
        <v>62129</v>
      </c>
      <c r="D14092" t="s">
        <v>62128</v>
      </c>
      <c r="E14092" t="str">
        <f t="shared" si="220"/>
        <v>666701 - HAUTEUR ET SECURITE CREISSELS</v>
      </c>
      <c r="F14092" t="s">
        <v>11484</v>
      </c>
      <c r="G14092" t="s">
        <v>62127</v>
      </c>
      <c r="I14092" t="s">
        <v>62126</v>
      </c>
      <c r="J14092" t="s">
        <v>62125</v>
      </c>
      <c r="K14092" t="s">
        <v>208</v>
      </c>
      <c r="L14092" t="s">
        <v>62124</v>
      </c>
      <c r="N14092" t="s">
        <v>208</v>
      </c>
      <c r="O14092" t="s">
        <v>476</v>
      </c>
      <c r="P14092" t="s">
        <v>476</v>
      </c>
    </row>
    <row r="14093" spans="1:16">
      <c r="A14093" s="484" t="s">
        <v>130766</v>
      </c>
      <c r="B14093" s="485" t="s">
        <v>130765</v>
      </c>
      <c r="C14093" t="s">
        <v>130764</v>
      </c>
      <c r="D14093" t="s">
        <v>130763</v>
      </c>
      <c r="E14093" t="str">
        <f t="shared" si="220"/>
        <v>630858 - ALCYONE ACCOMPAGNEMENT &amp; CONSEILS COLOMIERS</v>
      </c>
      <c r="F14093" t="s">
        <v>6700</v>
      </c>
      <c r="G14093" t="s">
        <v>130762</v>
      </c>
      <c r="I14093" t="s">
        <v>1485</v>
      </c>
      <c r="J14093" t="s">
        <v>130761</v>
      </c>
      <c r="K14093" t="s">
        <v>208</v>
      </c>
      <c r="L14093" t="s">
        <v>130760</v>
      </c>
      <c r="N14093" t="s">
        <v>208</v>
      </c>
      <c r="O14093" t="s">
        <v>476</v>
      </c>
      <c r="P14093" t="s">
        <v>476</v>
      </c>
    </row>
    <row r="14094" spans="1:16">
      <c r="A14094" s="484" t="s">
        <v>69499</v>
      </c>
      <c r="B14094" s="485" t="s">
        <v>69498</v>
      </c>
      <c r="C14094" t="s">
        <v>69497</v>
      </c>
      <c r="D14094" t="s">
        <v>69497</v>
      </c>
      <c r="E14094" t="str">
        <f t="shared" si="220"/>
        <v>643622 - FORMATIONS EQUINES ROCHEFORT OCEAN</v>
      </c>
      <c r="F14094" t="s">
        <v>17099</v>
      </c>
      <c r="G14094" t="s">
        <v>69496</v>
      </c>
      <c r="I14094" t="s">
        <v>55552</v>
      </c>
      <c r="J14094" t="s">
        <v>69495</v>
      </c>
      <c r="K14094" t="s">
        <v>208</v>
      </c>
      <c r="L14094" t="s">
        <v>69494</v>
      </c>
      <c r="N14094" t="s">
        <v>208</v>
      </c>
      <c r="O14094" t="s">
        <v>476</v>
      </c>
      <c r="P14094" t="s">
        <v>476</v>
      </c>
    </row>
    <row r="14095" spans="1:16">
      <c r="A14095" s="484" t="s">
        <v>616</v>
      </c>
      <c r="B14095" s="485" t="s">
        <v>615</v>
      </c>
      <c r="C14095" t="s">
        <v>614</v>
      </c>
      <c r="D14095" t="s">
        <v>614</v>
      </c>
      <c r="E14095" t="str">
        <f t="shared" si="220"/>
        <v>665710 - 5 SENS CONSEILS</v>
      </c>
      <c r="F14095" t="s">
        <v>613</v>
      </c>
      <c r="G14095" t="s">
        <v>612</v>
      </c>
      <c r="I14095" t="s">
        <v>579</v>
      </c>
      <c r="J14095" t="s">
        <v>611</v>
      </c>
      <c r="K14095" t="s">
        <v>208</v>
      </c>
      <c r="L14095" t="s">
        <v>610</v>
      </c>
      <c r="N14095" t="s">
        <v>208</v>
      </c>
      <c r="O14095" t="s">
        <v>476</v>
      </c>
      <c r="P14095" t="s">
        <v>476</v>
      </c>
    </row>
    <row r="14096" spans="1:16">
      <c r="A14096" s="484" t="s">
        <v>53178</v>
      </c>
      <c r="B14096" s="485" t="s">
        <v>53177</v>
      </c>
      <c r="C14096" t="s">
        <v>53176</v>
      </c>
      <c r="D14096" t="s">
        <v>53176</v>
      </c>
      <c r="E14096" t="str">
        <f t="shared" si="220"/>
        <v>514895 - INSTITUT ORPHEE</v>
      </c>
      <c r="F14096" t="s">
        <v>10753</v>
      </c>
      <c r="G14096" t="s">
        <v>53175</v>
      </c>
      <c r="H14096" t="s">
        <v>53174</v>
      </c>
      <c r="I14096" t="s">
        <v>48776</v>
      </c>
      <c r="J14096" t="s">
        <v>53173</v>
      </c>
      <c r="K14096" t="s">
        <v>53172</v>
      </c>
      <c r="L14096" t="s">
        <v>53171</v>
      </c>
      <c r="N14096" t="s">
        <v>208</v>
      </c>
      <c r="O14096" t="s">
        <v>476</v>
      </c>
      <c r="P14096" t="s">
        <v>476</v>
      </c>
    </row>
    <row r="14097" spans="1:16">
      <c r="A14097" s="484" t="s">
        <v>71582</v>
      </c>
      <c r="B14097" s="485" t="s">
        <v>71581</v>
      </c>
      <c r="C14097" t="s">
        <v>71580</v>
      </c>
      <c r="D14097" t="s">
        <v>71579</v>
      </c>
      <c r="E14097" t="str">
        <f t="shared" si="220"/>
        <v>85005 - SSF LEVALLOIS PERRET</v>
      </c>
      <c r="F14097" t="s">
        <v>725</v>
      </c>
      <c r="G14097" t="s">
        <v>71578</v>
      </c>
      <c r="I14097" t="s">
        <v>11554</v>
      </c>
      <c r="J14097" t="s">
        <v>71577</v>
      </c>
      <c r="K14097" t="s">
        <v>71576</v>
      </c>
      <c r="L14097" t="s">
        <v>71575</v>
      </c>
      <c r="N14097" t="s">
        <v>208</v>
      </c>
      <c r="O14097" t="s">
        <v>476</v>
      </c>
      <c r="P14097" t="s">
        <v>476</v>
      </c>
    </row>
    <row r="14098" spans="1:16">
      <c r="A14098" s="484" t="s">
        <v>26191</v>
      </c>
      <c r="B14098" s="485" t="s">
        <v>26190</v>
      </c>
      <c r="C14098" t="s">
        <v>26189</v>
      </c>
      <c r="D14098" t="s">
        <v>26188</v>
      </c>
      <c r="E14098" t="str">
        <f t="shared" si="220"/>
        <v>595615 - PREZ'APPS</v>
      </c>
      <c r="F14098" t="s">
        <v>11920</v>
      </c>
      <c r="G14098" t="s">
        <v>26187</v>
      </c>
      <c r="I14098" t="s">
        <v>749</v>
      </c>
      <c r="K14098" t="s">
        <v>208</v>
      </c>
      <c r="L14098" t="s">
        <v>26186</v>
      </c>
      <c r="N14098" t="s">
        <v>208</v>
      </c>
      <c r="O14098" t="s">
        <v>476</v>
      </c>
      <c r="P14098" t="s">
        <v>476</v>
      </c>
    </row>
    <row r="14099" spans="1:16">
      <c r="A14099" s="484" t="s">
        <v>117876</v>
      </c>
      <c r="B14099" s="485" t="s">
        <v>117875</v>
      </c>
      <c r="C14099" t="s">
        <v>117874</v>
      </c>
      <c r="D14099" t="s">
        <v>117874</v>
      </c>
      <c r="E14099" t="str">
        <f t="shared" si="220"/>
        <v>544772 - ATELIER ART DECO</v>
      </c>
      <c r="F14099" t="s">
        <v>2524</v>
      </c>
      <c r="G14099" t="s">
        <v>117873</v>
      </c>
      <c r="I14099" t="s">
        <v>4645</v>
      </c>
      <c r="J14099" t="s">
        <v>117872</v>
      </c>
      <c r="K14099" t="s">
        <v>208</v>
      </c>
      <c r="L14099" t="s">
        <v>117871</v>
      </c>
      <c r="N14099" t="s">
        <v>208</v>
      </c>
      <c r="O14099" t="s">
        <v>476</v>
      </c>
      <c r="P14099" t="s">
        <v>476</v>
      </c>
    </row>
    <row r="14100" spans="1:16">
      <c r="A14100" s="484" t="s">
        <v>54265</v>
      </c>
      <c r="B14100" s="485" t="s">
        <v>54264</v>
      </c>
      <c r="C14100" t="s">
        <v>54263</v>
      </c>
      <c r="D14100" t="s">
        <v>54262</v>
      </c>
      <c r="E14100" t="str">
        <f t="shared" si="220"/>
        <v>558412 - IFJR</v>
      </c>
      <c r="F14100" t="s">
        <v>1568</v>
      </c>
      <c r="G14100" t="s">
        <v>54261</v>
      </c>
      <c r="H14100" t="s">
        <v>54260</v>
      </c>
      <c r="I14100" t="s">
        <v>4033</v>
      </c>
      <c r="J14100" t="s">
        <v>54259</v>
      </c>
      <c r="K14100" t="s">
        <v>208</v>
      </c>
      <c r="L14100" t="s">
        <v>54258</v>
      </c>
      <c r="N14100" t="s">
        <v>208</v>
      </c>
      <c r="O14100" t="s">
        <v>476</v>
      </c>
      <c r="P14100" t="s">
        <v>476</v>
      </c>
    </row>
    <row r="14101" spans="1:16">
      <c r="A14101" s="484" t="s">
        <v>112530</v>
      </c>
      <c r="B14101" s="485" t="s">
        <v>112529</v>
      </c>
      <c r="C14101" t="s">
        <v>112528</v>
      </c>
      <c r="D14101" t="s">
        <v>112528</v>
      </c>
      <c r="E14101" t="str">
        <f t="shared" si="220"/>
        <v>573164 - BOULET SUZY</v>
      </c>
      <c r="F14101" t="s">
        <v>1513</v>
      </c>
      <c r="G14101" t="s">
        <v>112527</v>
      </c>
      <c r="I14101" t="s">
        <v>6726</v>
      </c>
      <c r="J14101" t="s">
        <v>112526</v>
      </c>
      <c r="K14101" t="s">
        <v>208</v>
      </c>
      <c r="L14101" t="s">
        <v>112525</v>
      </c>
      <c r="N14101" t="s">
        <v>208</v>
      </c>
      <c r="O14101" t="s">
        <v>476</v>
      </c>
      <c r="P14101" t="s">
        <v>476</v>
      </c>
    </row>
    <row r="14102" spans="1:16">
      <c r="A14102" s="484" t="s">
        <v>117993</v>
      </c>
      <c r="B14102" s="485" t="s">
        <v>117992</v>
      </c>
      <c r="C14102" t="s">
        <v>117991</v>
      </c>
      <c r="D14102" t="s">
        <v>117991</v>
      </c>
      <c r="E14102" t="str">
        <f t="shared" si="220"/>
        <v>606479 - ASTER FORMATION</v>
      </c>
      <c r="F14102" t="s">
        <v>1077</v>
      </c>
      <c r="G14102" t="s">
        <v>117990</v>
      </c>
      <c r="I14102" t="s">
        <v>802</v>
      </c>
      <c r="K14102" t="s">
        <v>208</v>
      </c>
      <c r="L14102" t="s">
        <v>117989</v>
      </c>
      <c r="N14102" t="s">
        <v>208</v>
      </c>
      <c r="O14102" t="s">
        <v>476</v>
      </c>
      <c r="P14102" t="s">
        <v>476</v>
      </c>
    </row>
    <row r="14103" spans="1:16">
      <c r="A14103" s="484" t="s">
        <v>86467</v>
      </c>
      <c r="B14103" s="485" t="s">
        <v>86466</v>
      </c>
      <c r="C14103" t="s">
        <v>86465</v>
      </c>
      <c r="D14103" t="s">
        <v>86465</v>
      </c>
      <c r="E14103" t="str">
        <f t="shared" si="220"/>
        <v>674382 - DORIER  ABGRALL MARIELLE</v>
      </c>
      <c r="F14103" t="s">
        <v>507</v>
      </c>
      <c r="G14103" t="s">
        <v>86464</v>
      </c>
      <c r="I14103" t="s">
        <v>16000</v>
      </c>
      <c r="K14103" t="s">
        <v>208</v>
      </c>
      <c r="L14103" t="s">
        <v>86463</v>
      </c>
      <c r="N14103" t="s">
        <v>208</v>
      </c>
      <c r="O14103" t="s">
        <v>476</v>
      </c>
      <c r="P14103" t="s">
        <v>476</v>
      </c>
    </row>
    <row r="14104" spans="1:16">
      <c r="A14104" s="484" t="s">
        <v>113057</v>
      </c>
      <c r="B14104" s="485" t="s">
        <v>113056</v>
      </c>
      <c r="C14104" t="s">
        <v>113055</v>
      </c>
      <c r="D14104" t="s">
        <v>113055</v>
      </c>
      <c r="E14104" t="str">
        <f t="shared" si="220"/>
        <v>510105 - BLUM VACHERON CECILE</v>
      </c>
      <c r="F14104" t="s">
        <v>9881</v>
      </c>
      <c r="G14104" t="s">
        <v>113054</v>
      </c>
      <c r="I14104" t="s">
        <v>2531</v>
      </c>
      <c r="J14104" t="s">
        <v>113053</v>
      </c>
      <c r="K14104" t="s">
        <v>208</v>
      </c>
      <c r="L14104" t="s">
        <v>113052</v>
      </c>
      <c r="N14104" t="s">
        <v>208</v>
      </c>
      <c r="O14104" t="s">
        <v>476</v>
      </c>
      <c r="P14104" t="s">
        <v>476</v>
      </c>
    </row>
    <row r="14105" spans="1:16">
      <c r="A14105" s="484" t="s">
        <v>2997</v>
      </c>
      <c r="B14105" s="485" t="s">
        <v>2996</v>
      </c>
      <c r="C14105" t="s">
        <v>2995</v>
      </c>
      <c r="D14105" t="s">
        <v>2995</v>
      </c>
      <c r="E14105" t="str">
        <f t="shared" si="220"/>
        <v>626764 - VOUSFORMEZ</v>
      </c>
      <c r="F14105" t="s">
        <v>2994</v>
      </c>
      <c r="G14105" t="s">
        <v>2993</v>
      </c>
      <c r="H14105" t="s">
        <v>2992</v>
      </c>
      <c r="I14105" t="s">
        <v>2991</v>
      </c>
      <c r="J14105" t="s">
        <v>2990</v>
      </c>
      <c r="K14105" t="s">
        <v>208</v>
      </c>
      <c r="L14105" t="s">
        <v>2989</v>
      </c>
      <c r="N14105" t="s">
        <v>208</v>
      </c>
      <c r="O14105" t="s">
        <v>476</v>
      </c>
      <c r="P14105" t="s">
        <v>476</v>
      </c>
    </row>
    <row r="14106" spans="1:16">
      <c r="A14106" s="484" t="s">
        <v>40577</v>
      </c>
      <c r="B14106" s="485" t="s">
        <v>40576</v>
      </c>
      <c r="C14106" t="s">
        <v>40575</v>
      </c>
      <c r="D14106" t="s">
        <v>40575</v>
      </c>
      <c r="E14106" t="str">
        <f t="shared" si="220"/>
        <v>587564 - MAIGNAN JEAN-PEDRO - JPM FORMATION INCENDIE SECOURISME</v>
      </c>
      <c r="F14106" t="s">
        <v>831</v>
      </c>
      <c r="G14106" t="s">
        <v>40574</v>
      </c>
      <c r="H14106" t="s">
        <v>40573</v>
      </c>
      <c r="I14106" t="s">
        <v>40572</v>
      </c>
      <c r="J14106" t="s">
        <v>40571</v>
      </c>
      <c r="K14106" t="s">
        <v>208</v>
      </c>
      <c r="L14106" t="s">
        <v>40570</v>
      </c>
      <c r="N14106" t="s">
        <v>208</v>
      </c>
      <c r="O14106" t="s">
        <v>476</v>
      </c>
      <c r="P14106" t="s">
        <v>476</v>
      </c>
    </row>
    <row r="14107" spans="1:16">
      <c r="A14107" s="484" t="s">
        <v>32972</v>
      </c>
      <c r="B14107" s="485" t="s">
        <v>32971</v>
      </c>
      <c r="C14107" t="s">
        <v>32970</v>
      </c>
      <c r="D14107" t="s">
        <v>32969</v>
      </c>
      <c r="E14107" t="str">
        <f t="shared" si="220"/>
        <v>538516 - SNRF</v>
      </c>
      <c r="F14107" t="s">
        <v>5363</v>
      </c>
      <c r="G14107" t="s">
        <v>32968</v>
      </c>
      <c r="H14107" t="s">
        <v>32967</v>
      </c>
      <c r="I14107" t="s">
        <v>4911</v>
      </c>
      <c r="J14107" t="s">
        <v>32966</v>
      </c>
      <c r="K14107" t="s">
        <v>208</v>
      </c>
      <c r="L14107" t="s">
        <v>32965</v>
      </c>
      <c r="N14107" t="s">
        <v>208</v>
      </c>
      <c r="O14107" t="s">
        <v>476</v>
      </c>
      <c r="P14107" t="s">
        <v>476</v>
      </c>
    </row>
    <row r="14108" spans="1:16">
      <c r="A14108" s="484" t="s">
        <v>65649</v>
      </c>
      <c r="B14108" s="485" t="s">
        <v>65648</v>
      </c>
      <c r="C14108" t="s">
        <v>65647</v>
      </c>
      <c r="D14108" t="s">
        <v>65647</v>
      </c>
      <c r="E14108" t="str">
        <f t="shared" si="220"/>
        <v>516831 - GRAINES DE RH ET CIE</v>
      </c>
      <c r="F14108" t="s">
        <v>65068</v>
      </c>
      <c r="G14108" t="s">
        <v>65646</v>
      </c>
      <c r="I14108" t="s">
        <v>65645</v>
      </c>
      <c r="J14108" t="s">
        <v>65644</v>
      </c>
      <c r="K14108" t="s">
        <v>208</v>
      </c>
      <c r="L14108" t="s">
        <v>65643</v>
      </c>
      <c r="N14108" t="s">
        <v>208</v>
      </c>
      <c r="O14108" t="s">
        <v>476</v>
      </c>
      <c r="P14108" t="s">
        <v>476</v>
      </c>
    </row>
    <row r="14109" spans="1:16">
      <c r="A14109" s="484" t="s">
        <v>10804</v>
      </c>
      <c r="B14109" s="485" t="s">
        <v>10803</v>
      </c>
      <c r="C14109" t="s">
        <v>10802</v>
      </c>
      <c r="D14109" t="s">
        <v>10802</v>
      </c>
      <c r="E14109" t="str">
        <f t="shared" si="220"/>
        <v>536416 - TELEPILOTE TVPILOTE</v>
      </c>
      <c r="F14109" t="s">
        <v>3498</v>
      </c>
      <c r="G14109" t="s">
        <v>10801</v>
      </c>
      <c r="I14109" t="s">
        <v>626</v>
      </c>
      <c r="J14109" t="s">
        <v>10800</v>
      </c>
      <c r="K14109" t="s">
        <v>208</v>
      </c>
      <c r="L14109" t="s">
        <v>10799</v>
      </c>
      <c r="N14109" t="s">
        <v>208</v>
      </c>
      <c r="O14109" t="s">
        <v>476</v>
      </c>
      <c r="P14109" t="s">
        <v>476</v>
      </c>
    </row>
    <row r="14110" spans="1:16">
      <c r="A14110" s="484" t="s">
        <v>118095</v>
      </c>
      <c r="B14110" s="485" t="s">
        <v>118094</v>
      </c>
      <c r="C14110" t="s">
        <v>118093</v>
      </c>
      <c r="D14110" t="s">
        <v>118092</v>
      </c>
      <c r="E14110" t="str">
        <f t="shared" si="220"/>
        <v>564795 - ASS REGROUPEMENT DE FORMATION DE TAXI RHONE ALPIN</v>
      </c>
      <c r="F14110" t="s">
        <v>1077</v>
      </c>
      <c r="G14110" t="s">
        <v>118091</v>
      </c>
      <c r="I14110" t="s">
        <v>118090</v>
      </c>
      <c r="K14110" t="s">
        <v>208</v>
      </c>
      <c r="L14110" t="s">
        <v>118089</v>
      </c>
      <c r="N14110" t="s">
        <v>208</v>
      </c>
      <c r="O14110" t="s">
        <v>476</v>
      </c>
      <c r="P14110" t="s">
        <v>476</v>
      </c>
    </row>
    <row r="14111" spans="1:16">
      <c r="A14111" s="484" t="s">
        <v>69862</v>
      </c>
      <c r="B14111" s="485" t="s">
        <v>69861</v>
      </c>
      <c r="C14111" t="s">
        <v>69860</v>
      </c>
      <c r="D14111" t="s">
        <v>69860</v>
      </c>
      <c r="E14111" t="str">
        <f t="shared" si="220"/>
        <v>571593 - FORMATION NAIL PRO 91</v>
      </c>
      <c r="F14111" t="s">
        <v>1808</v>
      </c>
      <c r="G14111" t="s">
        <v>69859</v>
      </c>
      <c r="I14111" t="s">
        <v>69858</v>
      </c>
      <c r="J14111" t="s">
        <v>69857</v>
      </c>
      <c r="K14111" t="s">
        <v>208</v>
      </c>
      <c r="L14111" t="s">
        <v>69856</v>
      </c>
      <c r="N14111" t="s">
        <v>208</v>
      </c>
      <c r="O14111" t="s">
        <v>476</v>
      </c>
      <c r="P14111" t="s">
        <v>476</v>
      </c>
    </row>
    <row r="14112" spans="1:16">
      <c r="A14112" s="484" t="s">
        <v>78975</v>
      </c>
      <c r="B14112" s="485" t="s">
        <v>78974</v>
      </c>
      <c r="C14112" t="s">
        <v>78973</v>
      </c>
      <c r="D14112" t="s">
        <v>78973</v>
      </c>
      <c r="E14112" t="str">
        <f t="shared" si="220"/>
        <v>606066 - EPSYLHOM</v>
      </c>
      <c r="F14112" t="s">
        <v>1857</v>
      </c>
      <c r="G14112" t="s">
        <v>78972</v>
      </c>
      <c r="I14112" t="s">
        <v>16712</v>
      </c>
      <c r="J14112" t="s">
        <v>78971</v>
      </c>
      <c r="K14112" t="s">
        <v>208</v>
      </c>
      <c r="L14112" t="s">
        <v>78970</v>
      </c>
      <c r="N14112" t="s">
        <v>208</v>
      </c>
      <c r="O14112" t="s">
        <v>476</v>
      </c>
      <c r="P14112" t="s">
        <v>476</v>
      </c>
    </row>
    <row r="14113" spans="1:16">
      <c r="A14113" s="484" t="s">
        <v>55280</v>
      </c>
      <c r="B14113" s="485" t="s">
        <v>55279</v>
      </c>
      <c r="C14113" t="s">
        <v>55278</v>
      </c>
      <c r="D14113" t="s">
        <v>55277</v>
      </c>
      <c r="E14113" t="str">
        <f t="shared" si="220"/>
        <v>512849 - ISRA</v>
      </c>
      <c r="F14113" t="s">
        <v>22519</v>
      </c>
      <c r="G14113" t="s">
        <v>55276</v>
      </c>
      <c r="H14113" t="s">
        <v>55275</v>
      </c>
      <c r="I14113" t="s">
        <v>40858</v>
      </c>
      <c r="J14113" t="s">
        <v>55274</v>
      </c>
      <c r="K14113" t="s">
        <v>208</v>
      </c>
      <c r="L14113" t="s">
        <v>55273</v>
      </c>
      <c r="N14113" t="s">
        <v>208</v>
      </c>
      <c r="O14113" t="s">
        <v>476</v>
      </c>
      <c r="P14113" t="s">
        <v>476</v>
      </c>
    </row>
    <row r="14114" spans="1:16">
      <c r="A14114" s="484" t="s">
        <v>80491</v>
      </c>
      <c r="B14114" s="485" t="s">
        <v>80490</v>
      </c>
      <c r="C14114" t="s">
        <v>80489</v>
      </c>
      <c r="D14114" t="s">
        <v>80489</v>
      </c>
      <c r="E14114" t="str">
        <f t="shared" si="220"/>
        <v>473972 - ELIXIR</v>
      </c>
      <c r="F14114" t="s">
        <v>3923</v>
      </c>
      <c r="G14114" t="s">
        <v>80488</v>
      </c>
      <c r="I14114" t="s">
        <v>603</v>
      </c>
      <c r="J14114" t="s">
        <v>80487</v>
      </c>
      <c r="K14114" t="s">
        <v>80486</v>
      </c>
      <c r="L14114" t="s">
        <v>80485</v>
      </c>
      <c r="N14114" t="s">
        <v>208</v>
      </c>
      <c r="O14114" t="s">
        <v>476</v>
      </c>
      <c r="P14114" t="s">
        <v>476</v>
      </c>
    </row>
    <row r="14115" spans="1:16">
      <c r="A14115" s="484" t="s">
        <v>130175</v>
      </c>
      <c r="B14115" s="485" t="s">
        <v>130174</v>
      </c>
      <c r="C14115" t="s">
        <v>130173</v>
      </c>
      <c r="D14115" t="s">
        <v>130172</v>
      </c>
      <c r="E14115" t="str">
        <f t="shared" si="220"/>
        <v>576232 - ALLIENCE BRETAGNE PLEUMEUR BODOU</v>
      </c>
      <c r="F14115" t="s">
        <v>8302</v>
      </c>
      <c r="G14115" t="s">
        <v>130171</v>
      </c>
      <c r="H14115" t="s">
        <v>130170</v>
      </c>
      <c r="I14115" t="s">
        <v>919</v>
      </c>
      <c r="J14115" t="s">
        <v>130169</v>
      </c>
      <c r="K14115" t="s">
        <v>208</v>
      </c>
      <c r="L14115" t="s">
        <v>130168</v>
      </c>
      <c r="N14115" t="s">
        <v>208</v>
      </c>
      <c r="O14115" t="s">
        <v>476</v>
      </c>
      <c r="P14115" t="s">
        <v>476</v>
      </c>
    </row>
    <row r="14116" spans="1:16">
      <c r="A14116" s="484" t="s">
        <v>46245</v>
      </c>
      <c r="B14116" s="485" t="s">
        <v>46244</v>
      </c>
      <c r="C14116" t="s">
        <v>46243</v>
      </c>
      <c r="D14116" t="s">
        <v>46243</v>
      </c>
      <c r="E14116" t="str">
        <f t="shared" si="220"/>
        <v>552239 - LACT</v>
      </c>
      <c r="F14116" t="s">
        <v>1222</v>
      </c>
      <c r="G14116" t="s">
        <v>46242</v>
      </c>
      <c r="I14116" t="s">
        <v>46241</v>
      </c>
      <c r="J14116" t="s">
        <v>46240</v>
      </c>
      <c r="K14116" t="s">
        <v>208</v>
      </c>
      <c r="L14116" t="s">
        <v>46239</v>
      </c>
      <c r="N14116" t="s">
        <v>208</v>
      </c>
      <c r="O14116" t="s">
        <v>476</v>
      </c>
      <c r="P14116" t="s">
        <v>476</v>
      </c>
    </row>
    <row r="14117" spans="1:16">
      <c r="A14117" s="484" t="s">
        <v>36311</v>
      </c>
      <c r="B14117" s="485" t="s">
        <v>36310</v>
      </c>
      <c r="C14117" t="s">
        <v>36309</v>
      </c>
      <c r="D14117" t="s">
        <v>36309</v>
      </c>
      <c r="E14117" t="str">
        <f t="shared" si="220"/>
        <v>583613 - MFR SALINS LES BAINS</v>
      </c>
      <c r="F14117" t="s">
        <v>36308</v>
      </c>
      <c r="G14117" t="s">
        <v>36307</v>
      </c>
      <c r="I14117" t="s">
        <v>36306</v>
      </c>
      <c r="J14117" t="s">
        <v>36305</v>
      </c>
      <c r="K14117" t="s">
        <v>208</v>
      </c>
      <c r="L14117" t="s">
        <v>36304</v>
      </c>
      <c r="N14117" t="s">
        <v>208</v>
      </c>
      <c r="O14117" t="s">
        <v>476</v>
      </c>
      <c r="P14117" t="s">
        <v>476</v>
      </c>
    </row>
    <row r="14118" spans="1:16">
      <c r="A14118" s="484" t="s">
        <v>8702</v>
      </c>
      <c r="B14118" s="485" t="s">
        <v>8701</v>
      </c>
      <c r="C14118" t="s">
        <v>8700</v>
      </c>
      <c r="D14118" t="s">
        <v>8700</v>
      </c>
      <c r="E14118" t="str">
        <f t="shared" si="220"/>
        <v>591440 - TRUPHEME MARIE REINE</v>
      </c>
      <c r="F14118" t="s">
        <v>8699</v>
      </c>
      <c r="G14118" t="s">
        <v>8698</v>
      </c>
      <c r="I14118" t="s">
        <v>5549</v>
      </c>
      <c r="J14118" t="s">
        <v>8697</v>
      </c>
      <c r="K14118" t="s">
        <v>208</v>
      </c>
      <c r="L14118" t="s">
        <v>8696</v>
      </c>
      <c r="N14118" t="s">
        <v>208</v>
      </c>
      <c r="O14118" t="s">
        <v>476</v>
      </c>
      <c r="P14118" t="s">
        <v>476</v>
      </c>
    </row>
    <row r="14119" spans="1:16">
      <c r="A14119" s="484" t="s">
        <v>21923</v>
      </c>
      <c r="B14119" s="485" t="s">
        <v>21922</v>
      </c>
      <c r="C14119" t="s">
        <v>21921</v>
      </c>
      <c r="D14119" t="s">
        <v>21920</v>
      </c>
      <c r="E14119" t="str">
        <f t="shared" si="220"/>
        <v>637518 - RH FOR BUSINESS COLOMBES</v>
      </c>
      <c r="F14119" t="s">
        <v>3247</v>
      </c>
      <c r="G14119" t="s">
        <v>21919</v>
      </c>
      <c r="I14119" t="s">
        <v>16755</v>
      </c>
      <c r="J14119" t="s">
        <v>21918</v>
      </c>
      <c r="K14119" t="s">
        <v>208</v>
      </c>
      <c r="L14119" t="s">
        <v>21917</v>
      </c>
      <c r="N14119" t="s">
        <v>208</v>
      </c>
      <c r="O14119" t="s">
        <v>476</v>
      </c>
      <c r="P14119" t="s">
        <v>476</v>
      </c>
    </row>
    <row r="14120" spans="1:16">
      <c r="A14120" s="484" t="s">
        <v>38128</v>
      </c>
      <c r="B14120" s="485" t="s">
        <v>38127</v>
      </c>
      <c r="C14120" t="s">
        <v>38126</v>
      </c>
      <c r="D14120" t="s">
        <v>38125</v>
      </c>
      <c r="E14120" t="str">
        <f t="shared" si="220"/>
        <v>612832 - MARTIN CLAUDIA</v>
      </c>
      <c r="F14120" t="s">
        <v>11728</v>
      </c>
      <c r="G14120" t="s">
        <v>38124</v>
      </c>
      <c r="H14120" t="s">
        <v>38123</v>
      </c>
      <c r="I14120" t="s">
        <v>38122</v>
      </c>
      <c r="K14120" t="s">
        <v>208</v>
      </c>
      <c r="L14120" t="s">
        <v>38121</v>
      </c>
      <c r="N14120" t="s">
        <v>208</v>
      </c>
      <c r="O14120" t="s">
        <v>476</v>
      </c>
      <c r="P14120" t="s">
        <v>476</v>
      </c>
    </row>
    <row r="14121" spans="1:16">
      <c r="A14121" s="484" t="s">
        <v>136424</v>
      </c>
      <c r="B14121" s="485" t="s">
        <v>136423</v>
      </c>
      <c r="C14121" t="s">
        <v>136422</v>
      </c>
      <c r="D14121" t="s">
        <v>136421</v>
      </c>
      <c r="E14121" t="str">
        <f t="shared" si="220"/>
        <v>509413 - ACADEMIE SOPHROLOGIE CAYCEDIENNE PARIS</v>
      </c>
      <c r="F14121" t="s">
        <v>29737</v>
      </c>
      <c r="G14121" t="s">
        <v>136420</v>
      </c>
      <c r="I14121" t="s">
        <v>3120</v>
      </c>
      <c r="J14121" t="s">
        <v>136419</v>
      </c>
      <c r="K14121" t="s">
        <v>208</v>
      </c>
      <c r="L14121" t="s">
        <v>136418</v>
      </c>
      <c r="N14121" t="s">
        <v>208</v>
      </c>
      <c r="O14121" t="s">
        <v>476</v>
      </c>
      <c r="P14121" t="s">
        <v>476</v>
      </c>
    </row>
    <row r="14122" spans="1:16">
      <c r="A14122" s="484" t="s">
        <v>27196</v>
      </c>
      <c r="B14122" s="485" t="s">
        <v>27195</v>
      </c>
      <c r="C14122" t="s">
        <v>6005</v>
      </c>
      <c r="D14122" t="s">
        <v>27194</v>
      </c>
      <c r="E14122" t="str">
        <f t="shared" si="220"/>
        <v>575112 - POLE FORMATION PLOERMEL</v>
      </c>
      <c r="F14122" t="s">
        <v>11484</v>
      </c>
      <c r="G14122" t="s">
        <v>27193</v>
      </c>
      <c r="I14122" t="s">
        <v>27192</v>
      </c>
      <c r="J14122" t="s">
        <v>27191</v>
      </c>
      <c r="K14122" t="s">
        <v>208</v>
      </c>
      <c r="L14122" t="s">
        <v>27190</v>
      </c>
      <c r="N14122" t="s">
        <v>208</v>
      </c>
      <c r="O14122" t="s">
        <v>476</v>
      </c>
      <c r="P14122" t="s">
        <v>476</v>
      </c>
    </row>
    <row r="14123" spans="1:16">
      <c r="A14123" s="484" t="s">
        <v>46996</v>
      </c>
      <c r="B14123" s="485" t="s">
        <v>46995</v>
      </c>
      <c r="C14123" t="s">
        <v>46994</v>
      </c>
      <c r="D14123" t="s">
        <v>46993</v>
      </c>
      <c r="E14123" t="str">
        <f t="shared" si="220"/>
        <v>620555 - LIGUE NATIONALE CONTRE L'OBESITE PARIS</v>
      </c>
      <c r="F14123" t="s">
        <v>30204</v>
      </c>
      <c r="G14123" t="s">
        <v>46992</v>
      </c>
      <c r="I14123" t="s">
        <v>626</v>
      </c>
      <c r="J14123" t="s">
        <v>46991</v>
      </c>
      <c r="K14123" t="s">
        <v>208</v>
      </c>
      <c r="L14123" t="s">
        <v>46990</v>
      </c>
      <c r="N14123" t="s">
        <v>208</v>
      </c>
      <c r="O14123" t="s">
        <v>476</v>
      </c>
      <c r="P14123" t="s">
        <v>476</v>
      </c>
    </row>
    <row r="14124" spans="1:16">
      <c r="A14124" s="484" t="s">
        <v>91948</v>
      </c>
      <c r="B14124" s="485" t="s">
        <v>91947</v>
      </c>
      <c r="C14124" t="s">
        <v>91946</v>
      </c>
      <c r="D14124" t="s">
        <v>91945</v>
      </c>
      <c r="E14124" t="str">
        <f t="shared" si="220"/>
        <v>636769 - COOPERATIVE ACTIVITE EMPLOI MARSEILLE</v>
      </c>
      <c r="F14124" t="s">
        <v>15990</v>
      </c>
      <c r="G14124" t="s">
        <v>91944</v>
      </c>
      <c r="I14124" t="s">
        <v>1035</v>
      </c>
      <c r="J14124" t="s">
        <v>91943</v>
      </c>
      <c r="K14124" t="s">
        <v>208</v>
      </c>
      <c r="L14124" t="s">
        <v>91942</v>
      </c>
      <c r="N14124" t="s">
        <v>208</v>
      </c>
      <c r="O14124" t="s">
        <v>476</v>
      </c>
      <c r="P14124" t="s">
        <v>476</v>
      </c>
    </row>
    <row r="14125" spans="1:16">
      <c r="A14125" s="484" t="s">
        <v>59375</v>
      </c>
      <c r="B14125" s="485" t="s">
        <v>59374</v>
      </c>
      <c r="C14125" t="s">
        <v>56370</v>
      </c>
      <c r="D14125" t="s">
        <v>56370</v>
      </c>
      <c r="E14125" t="str">
        <f t="shared" si="220"/>
        <v>504749 - IFAB</v>
      </c>
      <c r="F14125" t="s">
        <v>13486</v>
      </c>
      <c r="G14125" t="s">
        <v>59373</v>
      </c>
      <c r="I14125" t="s">
        <v>59372</v>
      </c>
      <c r="J14125" t="s">
        <v>59371</v>
      </c>
      <c r="K14125" t="s">
        <v>59370</v>
      </c>
      <c r="L14125" t="s">
        <v>59369</v>
      </c>
      <c r="N14125" t="s">
        <v>208</v>
      </c>
      <c r="O14125" t="s">
        <v>476</v>
      </c>
      <c r="P14125" t="s">
        <v>476</v>
      </c>
    </row>
    <row r="14126" spans="1:16">
      <c r="A14126" s="484" t="s">
        <v>92039</v>
      </c>
      <c r="B14126" s="485" t="s">
        <v>92038</v>
      </c>
      <c r="C14126" t="s">
        <v>92037</v>
      </c>
      <c r="D14126" t="s">
        <v>92037</v>
      </c>
      <c r="E14126" t="str">
        <f t="shared" si="220"/>
        <v>596905 - CONVERGENCE FORMATION</v>
      </c>
      <c r="F14126" t="s">
        <v>6491</v>
      </c>
      <c r="G14126" t="s">
        <v>92036</v>
      </c>
      <c r="I14126" t="s">
        <v>9704</v>
      </c>
      <c r="J14126" t="s">
        <v>92035</v>
      </c>
      <c r="K14126" t="s">
        <v>208</v>
      </c>
      <c r="L14126" t="s">
        <v>92034</v>
      </c>
      <c r="N14126" t="s">
        <v>208</v>
      </c>
      <c r="O14126" t="s">
        <v>476</v>
      </c>
      <c r="P14126" t="s">
        <v>476</v>
      </c>
    </row>
    <row r="14127" spans="1:16">
      <c r="A14127" s="484" t="s">
        <v>134355</v>
      </c>
      <c r="B14127" s="485" t="s">
        <v>134354</v>
      </c>
      <c r="C14127" t="s">
        <v>134353</v>
      </c>
      <c r="D14127" t="s">
        <v>134353</v>
      </c>
      <c r="E14127" t="str">
        <f t="shared" si="220"/>
        <v>635649 - ADKS</v>
      </c>
      <c r="F14127" t="s">
        <v>5542</v>
      </c>
      <c r="G14127" t="s">
        <v>134352</v>
      </c>
      <c r="H14127" t="s">
        <v>134351</v>
      </c>
      <c r="I14127" t="s">
        <v>3438</v>
      </c>
      <c r="J14127" t="s">
        <v>134350</v>
      </c>
      <c r="K14127" t="s">
        <v>208</v>
      </c>
      <c r="L14127" t="s">
        <v>134349</v>
      </c>
      <c r="N14127" t="s">
        <v>208</v>
      </c>
      <c r="O14127" t="s">
        <v>476</v>
      </c>
      <c r="P14127" t="s">
        <v>476</v>
      </c>
    </row>
    <row r="14128" spans="1:16">
      <c r="A14128" s="484" t="s">
        <v>83918</v>
      </c>
      <c r="B14128" s="485" t="s">
        <v>83917</v>
      </c>
      <c r="C14128" t="s">
        <v>83916</v>
      </c>
      <c r="D14128" t="s">
        <v>83916</v>
      </c>
      <c r="E14128" t="str">
        <f t="shared" si="220"/>
        <v>626582 - ECOLE FRANCAISE DE DECOR</v>
      </c>
      <c r="F14128" t="s">
        <v>28477</v>
      </c>
      <c r="G14128" t="s">
        <v>83915</v>
      </c>
      <c r="I14128" t="s">
        <v>3929</v>
      </c>
      <c r="J14128" t="s">
        <v>83914</v>
      </c>
      <c r="K14128" t="s">
        <v>208</v>
      </c>
      <c r="L14128" t="s">
        <v>83913</v>
      </c>
      <c r="N14128" t="s">
        <v>208</v>
      </c>
      <c r="O14128" t="s">
        <v>476</v>
      </c>
      <c r="P14128" t="s">
        <v>476</v>
      </c>
    </row>
    <row r="14129" spans="1:16">
      <c r="A14129" s="484" t="s">
        <v>56167</v>
      </c>
      <c r="B14129" s="485" t="s">
        <v>56166</v>
      </c>
      <c r="C14129" t="s">
        <v>56165</v>
      </c>
      <c r="D14129" t="s">
        <v>56164</v>
      </c>
      <c r="E14129" t="str">
        <f t="shared" si="220"/>
        <v>535503 - IFTIP</v>
      </c>
      <c r="F14129" t="s">
        <v>4566</v>
      </c>
      <c r="G14129" t="s">
        <v>56163</v>
      </c>
      <c r="I14129" t="s">
        <v>12601</v>
      </c>
      <c r="K14129" t="s">
        <v>208</v>
      </c>
      <c r="L14129" t="s">
        <v>56162</v>
      </c>
      <c r="N14129" t="s">
        <v>208</v>
      </c>
      <c r="O14129" t="s">
        <v>476</v>
      </c>
      <c r="P14129" t="s">
        <v>476</v>
      </c>
    </row>
    <row r="14130" spans="1:16">
      <c r="A14130" s="484" t="s">
        <v>29830</v>
      </c>
      <c r="B14130" s="485" t="s">
        <v>29829</v>
      </c>
      <c r="C14130" t="s">
        <v>29828</v>
      </c>
      <c r="D14130" t="s">
        <v>29827</v>
      </c>
      <c r="E14130" t="str">
        <f t="shared" si="220"/>
        <v>614361 - PALOC ADELINE</v>
      </c>
      <c r="F14130" t="s">
        <v>29826</v>
      </c>
      <c r="G14130" t="s">
        <v>29825</v>
      </c>
      <c r="H14130" t="s">
        <v>29824</v>
      </c>
      <c r="I14130" t="s">
        <v>29823</v>
      </c>
      <c r="J14130" t="s">
        <v>29822</v>
      </c>
      <c r="K14130" t="s">
        <v>208</v>
      </c>
      <c r="L14130" t="s">
        <v>29821</v>
      </c>
      <c r="N14130" t="s">
        <v>208</v>
      </c>
      <c r="O14130" t="s">
        <v>476</v>
      </c>
      <c r="P14130" t="s">
        <v>476</v>
      </c>
    </row>
    <row r="14131" spans="1:16">
      <c r="A14131" s="484" t="s">
        <v>39830</v>
      </c>
      <c r="B14131" s="485" t="s">
        <v>39829</v>
      </c>
      <c r="C14131" t="s">
        <v>39828</v>
      </c>
      <c r="D14131" t="s">
        <v>39828</v>
      </c>
      <c r="E14131" t="str">
        <f t="shared" si="220"/>
        <v>567085 - MAISON FAMILIALE RURALE D'AMANGE</v>
      </c>
      <c r="F14131" t="s">
        <v>1528</v>
      </c>
      <c r="G14131" t="s">
        <v>39827</v>
      </c>
      <c r="I14131" t="s">
        <v>39826</v>
      </c>
      <c r="J14131" t="s">
        <v>39825</v>
      </c>
      <c r="K14131" t="s">
        <v>208</v>
      </c>
      <c r="L14131" t="s">
        <v>39824</v>
      </c>
      <c r="N14131" t="s">
        <v>208</v>
      </c>
      <c r="O14131" t="s">
        <v>476</v>
      </c>
      <c r="P14131" t="s">
        <v>476</v>
      </c>
    </row>
    <row r="14132" spans="1:16">
      <c r="A14132" s="484" t="s">
        <v>29713</v>
      </c>
      <c r="B14132" s="485" t="s">
        <v>29712</v>
      </c>
      <c r="C14132" t="s">
        <v>29711</v>
      </c>
      <c r="D14132" t="s">
        <v>29711</v>
      </c>
      <c r="E14132" t="str">
        <f t="shared" si="220"/>
        <v>670182 - PARCOURS &amp; POTENTIEL</v>
      </c>
      <c r="F14132" t="s">
        <v>4087</v>
      </c>
      <c r="G14132" t="s">
        <v>29710</v>
      </c>
      <c r="I14132" t="s">
        <v>1633</v>
      </c>
      <c r="J14132" t="s">
        <v>29709</v>
      </c>
      <c r="K14132" t="s">
        <v>208</v>
      </c>
      <c r="L14132" t="s">
        <v>29708</v>
      </c>
      <c r="N14132" t="s">
        <v>208</v>
      </c>
      <c r="O14132" t="s">
        <v>476</v>
      </c>
      <c r="P14132" t="s">
        <v>476</v>
      </c>
    </row>
    <row r="14133" spans="1:16">
      <c r="A14133" s="484" t="s">
        <v>69179</v>
      </c>
      <c r="B14133" s="485" t="s">
        <v>69178</v>
      </c>
      <c r="C14133" t="s">
        <v>69177</v>
      </c>
      <c r="D14133" t="s">
        <v>69177</v>
      </c>
      <c r="E14133" t="str">
        <f t="shared" si="220"/>
        <v>602188 - FORMEXPERT</v>
      </c>
      <c r="F14133" t="s">
        <v>17321</v>
      </c>
      <c r="G14133" t="s">
        <v>69176</v>
      </c>
      <c r="I14133" t="s">
        <v>19499</v>
      </c>
      <c r="J14133" t="s">
        <v>69175</v>
      </c>
      <c r="K14133" t="s">
        <v>208</v>
      </c>
      <c r="L14133" t="s">
        <v>69174</v>
      </c>
      <c r="N14133" t="s">
        <v>208</v>
      </c>
      <c r="O14133" t="s">
        <v>476</v>
      </c>
      <c r="P14133" t="s">
        <v>476</v>
      </c>
    </row>
    <row r="14134" spans="1:16">
      <c r="A14134" s="484" t="s">
        <v>30660</v>
      </c>
      <c r="B14134" s="485" t="s">
        <v>30659</v>
      </c>
      <c r="C14134" t="s">
        <v>30658</v>
      </c>
      <c r="D14134" t="s">
        <v>30658</v>
      </c>
      <c r="E14134" t="str">
        <f t="shared" si="220"/>
        <v>665540 - ORION</v>
      </c>
      <c r="F14134" t="s">
        <v>2138</v>
      </c>
      <c r="G14134" t="s">
        <v>30657</v>
      </c>
      <c r="I14134" t="s">
        <v>626</v>
      </c>
      <c r="K14134" t="s">
        <v>208</v>
      </c>
      <c r="L14134" t="s">
        <v>30656</v>
      </c>
      <c r="N14134" t="s">
        <v>208</v>
      </c>
      <c r="O14134" t="s">
        <v>476</v>
      </c>
      <c r="P14134" t="s">
        <v>476</v>
      </c>
    </row>
    <row r="14135" spans="1:16">
      <c r="A14135" s="484" t="s">
        <v>135628</v>
      </c>
      <c r="B14135" s="485" t="s">
        <v>135627</v>
      </c>
      <c r="C14135" t="s">
        <v>135626</v>
      </c>
      <c r="D14135" t="s">
        <v>135626</v>
      </c>
      <c r="E14135" t="str">
        <f t="shared" si="220"/>
        <v>618380 - ACSENTYS</v>
      </c>
      <c r="F14135" t="s">
        <v>76780</v>
      </c>
      <c r="G14135" t="s">
        <v>135625</v>
      </c>
      <c r="I14135" t="s">
        <v>135624</v>
      </c>
      <c r="J14135" t="s">
        <v>135623</v>
      </c>
      <c r="K14135" t="s">
        <v>208</v>
      </c>
      <c r="L14135" t="s">
        <v>135622</v>
      </c>
      <c r="N14135" t="s">
        <v>208</v>
      </c>
      <c r="O14135" t="s">
        <v>476</v>
      </c>
      <c r="P14135" t="s">
        <v>476</v>
      </c>
    </row>
    <row r="14136" spans="1:16">
      <c r="A14136" s="484" t="s">
        <v>89435</v>
      </c>
      <c r="B14136" s="485" t="s">
        <v>89434</v>
      </c>
      <c r="C14136" t="s">
        <v>89433</v>
      </c>
      <c r="D14136" t="s">
        <v>89432</v>
      </c>
      <c r="E14136" t="str">
        <f t="shared" si="220"/>
        <v>623740 - CYPASS FORMATIONS VIAS</v>
      </c>
      <c r="F14136" t="s">
        <v>41685</v>
      </c>
      <c r="G14136" t="s">
        <v>89431</v>
      </c>
      <c r="H14136" t="s">
        <v>89430</v>
      </c>
      <c r="I14136" t="s">
        <v>89429</v>
      </c>
      <c r="J14136" t="s">
        <v>89428</v>
      </c>
      <c r="K14136" t="s">
        <v>208</v>
      </c>
      <c r="L14136" t="s">
        <v>89427</v>
      </c>
      <c r="N14136" t="s">
        <v>208</v>
      </c>
      <c r="O14136" t="s">
        <v>476</v>
      </c>
      <c r="P14136" t="s">
        <v>476</v>
      </c>
    </row>
    <row r="14137" spans="1:16">
      <c r="A14137" s="484" t="s">
        <v>44779</v>
      </c>
      <c r="B14137" s="485" t="s">
        <v>44778</v>
      </c>
      <c r="C14137" t="s">
        <v>44777</v>
      </c>
      <c r="D14137" t="s">
        <v>44777</v>
      </c>
      <c r="E14137" t="str">
        <f t="shared" si="220"/>
        <v>663840 - LE PERISCOP</v>
      </c>
      <c r="F14137" t="s">
        <v>8961</v>
      </c>
      <c r="G14137" t="s">
        <v>44776</v>
      </c>
      <c r="I14137" t="s">
        <v>15946</v>
      </c>
      <c r="J14137" t="s">
        <v>44775</v>
      </c>
      <c r="K14137" t="s">
        <v>208</v>
      </c>
      <c r="L14137" t="s">
        <v>44774</v>
      </c>
      <c r="N14137" t="s">
        <v>208</v>
      </c>
      <c r="O14137" t="s">
        <v>476</v>
      </c>
      <c r="P14137" t="s">
        <v>476</v>
      </c>
    </row>
    <row r="14138" spans="1:16">
      <c r="A14138" s="484" t="s">
        <v>20111</v>
      </c>
      <c r="B14138" s="485" t="s">
        <v>20110</v>
      </c>
      <c r="C14138" t="s">
        <v>20109</v>
      </c>
      <c r="D14138" t="s">
        <v>20108</v>
      </c>
      <c r="E14138" t="str">
        <f t="shared" si="220"/>
        <v>573231 - CHRIS AUTO ECOLE</v>
      </c>
      <c r="F14138" t="s">
        <v>3635</v>
      </c>
      <c r="G14138" t="s">
        <v>18748</v>
      </c>
      <c r="I14138" t="s">
        <v>681</v>
      </c>
      <c r="J14138" t="s">
        <v>20107</v>
      </c>
      <c r="K14138" t="s">
        <v>208</v>
      </c>
      <c r="L14138" t="s">
        <v>20106</v>
      </c>
      <c r="N14138" t="s">
        <v>208</v>
      </c>
      <c r="O14138" t="s">
        <v>476</v>
      </c>
      <c r="P14138" t="s">
        <v>476</v>
      </c>
    </row>
    <row r="14139" spans="1:16">
      <c r="A14139" s="484" t="s">
        <v>90353</v>
      </c>
      <c r="B14139" s="485" t="s">
        <v>90352</v>
      </c>
      <c r="C14139" t="s">
        <v>90351</v>
      </c>
      <c r="D14139" t="s">
        <v>90351</v>
      </c>
      <c r="E14139" t="str">
        <f t="shared" si="220"/>
        <v>542600 - CSPL35 - SARIAN FORMATIONS</v>
      </c>
      <c r="F14139" t="s">
        <v>3635</v>
      </c>
      <c r="G14139" t="s">
        <v>18748</v>
      </c>
      <c r="I14139" t="s">
        <v>681</v>
      </c>
      <c r="J14139" t="s">
        <v>20107</v>
      </c>
      <c r="K14139" t="s">
        <v>208</v>
      </c>
      <c r="L14139" t="s">
        <v>90350</v>
      </c>
      <c r="N14139" t="s">
        <v>208</v>
      </c>
      <c r="O14139" t="s">
        <v>476</v>
      </c>
      <c r="P14139" t="s">
        <v>476</v>
      </c>
    </row>
    <row r="14140" spans="1:16">
      <c r="A14140" s="484" t="s">
        <v>74511</v>
      </c>
      <c r="B14140" s="485" t="s">
        <v>74510</v>
      </c>
      <c r="C14140" t="s">
        <v>74509</v>
      </c>
      <c r="D14140" t="s">
        <v>74509</v>
      </c>
      <c r="E14140" t="str">
        <f t="shared" si="220"/>
        <v>538012 - EXPRESSIONS JARDIN</v>
      </c>
      <c r="F14140" t="s">
        <v>20349</v>
      </c>
      <c r="G14140" t="s">
        <v>74508</v>
      </c>
      <c r="I14140" t="s">
        <v>63208</v>
      </c>
      <c r="K14140" t="s">
        <v>208</v>
      </c>
      <c r="L14140" t="s">
        <v>74507</v>
      </c>
      <c r="N14140" t="s">
        <v>208</v>
      </c>
      <c r="O14140" t="s">
        <v>476</v>
      </c>
      <c r="P14140" t="s">
        <v>476</v>
      </c>
    </row>
    <row r="14141" spans="1:16">
      <c r="A14141" s="484" t="s">
        <v>21538</v>
      </c>
      <c r="B14141" s="485" t="s">
        <v>21537</v>
      </c>
      <c r="C14141" t="s">
        <v>21536</v>
      </c>
      <c r="D14141" t="s">
        <v>21535</v>
      </c>
      <c r="E14141" t="str">
        <f t="shared" si="220"/>
        <v>605840 - ROBERT JEROME ALEXANDRE</v>
      </c>
      <c r="F14141" t="s">
        <v>1710</v>
      </c>
      <c r="G14141" t="s">
        <v>21534</v>
      </c>
      <c r="I14141" t="s">
        <v>21533</v>
      </c>
      <c r="J14141" t="s">
        <v>21532</v>
      </c>
      <c r="K14141" t="s">
        <v>208</v>
      </c>
      <c r="L14141" t="s">
        <v>21531</v>
      </c>
      <c r="N14141" t="s">
        <v>208</v>
      </c>
      <c r="O14141" t="s">
        <v>476</v>
      </c>
      <c r="P14141" t="s">
        <v>476</v>
      </c>
    </row>
    <row r="14142" spans="1:16">
      <c r="A14142" s="484" t="s">
        <v>3029</v>
      </c>
      <c r="B14142" s="485" t="s">
        <v>3028</v>
      </c>
      <c r="C14142" t="s">
        <v>3027</v>
      </c>
      <c r="D14142" t="s">
        <v>3027</v>
      </c>
      <c r="E14142" t="str">
        <f t="shared" si="220"/>
        <v>618883 - VORGY LISE</v>
      </c>
      <c r="F14142" t="s">
        <v>3026</v>
      </c>
      <c r="G14142" t="s">
        <v>3025</v>
      </c>
      <c r="I14142" t="s">
        <v>3024</v>
      </c>
      <c r="J14142" t="s">
        <v>3023</v>
      </c>
      <c r="K14142" t="s">
        <v>208</v>
      </c>
      <c r="L14142" t="s">
        <v>3022</v>
      </c>
      <c r="N14142" t="s">
        <v>208</v>
      </c>
      <c r="O14142" t="s">
        <v>476</v>
      </c>
      <c r="P14142" t="s">
        <v>476</v>
      </c>
    </row>
    <row r="14143" spans="1:16">
      <c r="A14143" s="484" t="s">
        <v>8552</v>
      </c>
      <c r="B14143" s="485" t="s">
        <v>8551</v>
      </c>
      <c r="C14143" t="s">
        <v>8550</v>
      </c>
      <c r="D14143" t="s">
        <v>8550</v>
      </c>
      <c r="E14143" t="str">
        <f t="shared" si="220"/>
        <v>675532 - UBITECH</v>
      </c>
      <c r="F14143" t="s">
        <v>8549</v>
      </c>
      <c r="G14143" t="s">
        <v>8548</v>
      </c>
      <c r="I14143" t="s">
        <v>1035</v>
      </c>
      <c r="J14143" t="s">
        <v>8541</v>
      </c>
      <c r="K14143" t="s">
        <v>208</v>
      </c>
      <c r="L14143" t="s">
        <v>8547</v>
      </c>
      <c r="N14143" t="s">
        <v>208</v>
      </c>
      <c r="O14143" t="s">
        <v>476</v>
      </c>
      <c r="P14143" t="s">
        <v>476</v>
      </c>
    </row>
    <row r="14144" spans="1:16">
      <c r="A14144" s="484" t="s">
        <v>45115</v>
      </c>
      <c r="B14144" s="485" t="s">
        <v>45114</v>
      </c>
      <c r="C14144" t="s">
        <v>45113</v>
      </c>
      <c r="D14144" t="s">
        <v>45113</v>
      </c>
      <c r="E14144" t="str">
        <f t="shared" si="220"/>
        <v>631929 - LE CENTRE DES APPRENTIS D'ALSACE</v>
      </c>
      <c r="F14144" t="s">
        <v>8302</v>
      </c>
      <c r="G14144" t="s">
        <v>45112</v>
      </c>
      <c r="I14144" t="s">
        <v>2531</v>
      </c>
      <c r="K14144" t="s">
        <v>208</v>
      </c>
      <c r="L14144" t="s">
        <v>45111</v>
      </c>
      <c r="N14144" t="s">
        <v>207</v>
      </c>
      <c r="O14144" t="s">
        <v>476</v>
      </c>
      <c r="P14144" t="s">
        <v>476</v>
      </c>
    </row>
    <row r="14145" spans="1:16">
      <c r="A14145" s="484" t="s">
        <v>85972</v>
      </c>
      <c r="B14145" s="485" t="s">
        <v>85971</v>
      </c>
      <c r="C14145" t="s">
        <v>85970</v>
      </c>
      <c r="D14145" t="s">
        <v>85969</v>
      </c>
      <c r="E14145" t="str">
        <f t="shared" si="220"/>
        <v>640645 - DUBOS MICHOT MARYLINE</v>
      </c>
      <c r="F14145" t="s">
        <v>882</v>
      </c>
      <c r="G14145" t="s">
        <v>85968</v>
      </c>
      <c r="I14145" t="s">
        <v>85967</v>
      </c>
      <c r="J14145" t="s">
        <v>85966</v>
      </c>
      <c r="K14145" t="s">
        <v>208</v>
      </c>
      <c r="L14145" t="s">
        <v>85965</v>
      </c>
      <c r="N14145" t="s">
        <v>208</v>
      </c>
      <c r="O14145" t="s">
        <v>476</v>
      </c>
      <c r="P14145" t="s">
        <v>476</v>
      </c>
    </row>
    <row r="14146" spans="1:16">
      <c r="A14146" s="484" t="s">
        <v>44339</v>
      </c>
      <c r="B14146" s="485" t="s">
        <v>44338</v>
      </c>
      <c r="C14146" t="s">
        <v>44337</v>
      </c>
      <c r="D14146" t="s">
        <v>44337</v>
      </c>
      <c r="E14146" t="str">
        <f t="shared" ref="E14146:E14209" si="221">_xlfn.CONCAT(L14146," - ",D14146)</f>
        <v>678764 - L'ECOLE DE MALITI</v>
      </c>
      <c r="F14146" t="s">
        <v>6592</v>
      </c>
      <c r="G14146" t="s">
        <v>44336</v>
      </c>
      <c r="I14146" t="s">
        <v>7585</v>
      </c>
      <c r="J14146" t="s">
        <v>44335</v>
      </c>
      <c r="K14146" t="s">
        <v>208</v>
      </c>
      <c r="L14146" t="s">
        <v>44334</v>
      </c>
      <c r="N14146" t="s">
        <v>208</v>
      </c>
      <c r="O14146" t="s">
        <v>476</v>
      </c>
      <c r="P14146" t="s">
        <v>476</v>
      </c>
    </row>
    <row r="14147" spans="1:16">
      <c r="A14147" s="484" t="s">
        <v>68448</v>
      </c>
      <c r="B14147" s="485" t="s">
        <v>68447</v>
      </c>
      <c r="C14147" t="s">
        <v>68446</v>
      </c>
      <c r="D14147" t="s">
        <v>68445</v>
      </c>
      <c r="E14147" t="str">
        <f t="shared" si="221"/>
        <v>456690 - FC 2S</v>
      </c>
      <c r="F14147" t="s">
        <v>21774</v>
      </c>
      <c r="G14147" t="s">
        <v>68444</v>
      </c>
      <c r="I14147" t="s">
        <v>2666</v>
      </c>
      <c r="J14147" t="s">
        <v>11430</v>
      </c>
      <c r="K14147" t="s">
        <v>208</v>
      </c>
      <c r="L14147" t="s">
        <v>68443</v>
      </c>
      <c r="N14147" t="s">
        <v>208</v>
      </c>
      <c r="O14147" t="s">
        <v>476</v>
      </c>
      <c r="P14147" t="s">
        <v>476</v>
      </c>
    </row>
    <row r="14148" spans="1:16">
      <c r="A14148" s="484" t="s">
        <v>12196</v>
      </c>
      <c r="B14148" s="485" t="s">
        <v>12195</v>
      </c>
      <c r="C14148" t="s">
        <v>12194</v>
      </c>
      <c r="D14148" t="s">
        <v>12194</v>
      </c>
      <c r="E14148" t="str">
        <f t="shared" si="221"/>
        <v>630410 - SURTYMAR FORMATION</v>
      </c>
      <c r="F14148" t="s">
        <v>12193</v>
      </c>
      <c r="G14148" t="s">
        <v>12192</v>
      </c>
      <c r="H14148" t="s">
        <v>12191</v>
      </c>
      <c r="I14148" t="s">
        <v>3364</v>
      </c>
      <c r="J14148" t="s">
        <v>12190</v>
      </c>
      <c r="K14148" t="s">
        <v>208</v>
      </c>
      <c r="L14148" t="s">
        <v>12189</v>
      </c>
      <c r="N14148" t="s">
        <v>208</v>
      </c>
      <c r="O14148" t="s">
        <v>476</v>
      </c>
      <c r="P14148" t="s">
        <v>476</v>
      </c>
    </row>
    <row r="14149" spans="1:16">
      <c r="A14149" s="484" t="s">
        <v>42891</v>
      </c>
      <c r="B14149" s="485" t="s">
        <v>42890</v>
      </c>
      <c r="C14149" t="s">
        <v>42889</v>
      </c>
      <c r="D14149" t="s">
        <v>42889</v>
      </c>
      <c r="E14149" t="str">
        <f t="shared" si="221"/>
        <v>652908 - L'HOUSSNI MOHAMED</v>
      </c>
      <c r="F14149" t="s">
        <v>17989</v>
      </c>
      <c r="G14149" t="s">
        <v>42888</v>
      </c>
      <c r="H14149" t="s">
        <v>42887</v>
      </c>
      <c r="I14149" t="s">
        <v>42886</v>
      </c>
      <c r="K14149" t="s">
        <v>208</v>
      </c>
      <c r="L14149" t="s">
        <v>42885</v>
      </c>
      <c r="N14149" t="s">
        <v>208</v>
      </c>
      <c r="O14149" t="s">
        <v>476</v>
      </c>
      <c r="P14149" t="s">
        <v>476</v>
      </c>
    </row>
    <row r="14150" spans="1:16">
      <c r="A14150" s="484" t="s">
        <v>77874</v>
      </c>
      <c r="B14150" s="485" t="s">
        <v>77873</v>
      </c>
      <c r="C14150" t="s">
        <v>77872</v>
      </c>
      <c r="D14150" t="s">
        <v>77871</v>
      </c>
      <c r="E14150" t="str">
        <f t="shared" si="221"/>
        <v>606510 - EFOPS</v>
      </c>
      <c r="F14150" t="s">
        <v>1077</v>
      </c>
      <c r="G14150" t="s">
        <v>77870</v>
      </c>
      <c r="H14150" t="s">
        <v>77869</v>
      </c>
      <c r="I14150" t="s">
        <v>4985</v>
      </c>
      <c r="J14150" t="s">
        <v>77868</v>
      </c>
      <c r="K14150" t="s">
        <v>77867</v>
      </c>
      <c r="L14150" t="s">
        <v>77866</v>
      </c>
      <c r="N14150" t="s">
        <v>208</v>
      </c>
      <c r="O14150" t="s">
        <v>476</v>
      </c>
      <c r="P14150" t="s">
        <v>476</v>
      </c>
    </row>
    <row r="14151" spans="1:16">
      <c r="A14151" s="484" t="s">
        <v>28065</v>
      </c>
      <c r="C14151" t="s">
        <v>28064</v>
      </c>
      <c r="D14151" t="s">
        <v>28063</v>
      </c>
      <c r="E14151" t="str">
        <f t="shared" si="221"/>
        <v>505122 - PBERTH</v>
      </c>
      <c r="F14151" t="s">
        <v>28062</v>
      </c>
      <c r="G14151" t="s">
        <v>28061</v>
      </c>
      <c r="I14151" t="s">
        <v>658</v>
      </c>
      <c r="J14151" t="s">
        <v>28060</v>
      </c>
      <c r="K14151" t="s">
        <v>28059</v>
      </c>
      <c r="L14151" t="s">
        <v>28058</v>
      </c>
      <c r="N14151" t="s">
        <v>208</v>
      </c>
      <c r="O14151" t="s">
        <v>476</v>
      </c>
      <c r="P14151" t="s">
        <v>476</v>
      </c>
    </row>
    <row r="14152" spans="1:16">
      <c r="A14152" s="484" t="s">
        <v>23348</v>
      </c>
      <c r="B14152" s="485" t="s">
        <v>23347</v>
      </c>
      <c r="C14152" t="s">
        <v>23346</v>
      </c>
      <c r="D14152" t="s">
        <v>23346</v>
      </c>
      <c r="E14152" t="str">
        <f t="shared" si="221"/>
        <v>452865 - RELIANCE SANTE</v>
      </c>
      <c r="F14152" t="s">
        <v>15800</v>
      </c>
      <c r="G14152" t="s">
        <v>23345</v>
      </c>
      <c r="H14152" t="s">
        <v>23344</v>
      </c>
      <c r="I14152" t="s">
        <v>603</v>
      </c>
      <c r="J14152" t="s">
        <v>23343</v>
      </c>
      <c r="K14152" t="s">
        <v>23342</v>
      </c>
      <c r="L14152" t="s">
        <v>23341</v>
      </c>
      <c r="N14152" t="s">
        <v>208</v>
      </c>
      <c r="O14152" t="s">
        <v>476</v>
      </c>
      <c r="P14152" t="s">
        <v>476</v>
      </c>
    </row>
    <row r="14153" spans="1:16">
      <c r="A14153" s="484" t="s">
        <v>88540</v>
      </c>
      <c r="B14153" s="485" t="s">
        <v>88539</v>
      </c>
      <c r="C14153" t="s">
        <v>88538</v>
      </c>
      <c r="D14153" t="s">
        <v>88538</v>
      </c>
      <c r="E14153" t="str">
        <f t="shared" si="221"/>
        <v>524839 - DEEPLINK MEDICAL</v>
      </c>
      <c r="F14153" t="s">
        <v>11857</v>
      </c>
      <c r="G14153" t="s">
        <v>88537</v>
      </c>
      <c r="I14153" t="s">
        <v>25816</v>
      </c>
      <c r="J14153" t="s">
        <v>88536</v>
      </c>
      <c r="K14153" t="s">
        <v>88535</v>
      </c>
      <c r="L14153" t="s">
        <v>88534</v>
      </c>
      <c r="N14153" t="s">
        <v>208</v>
      </c>
      <c r="O14153" t="s">
        <v>476</v>
      </c>
      <c r="P14153" t="s">
        <v>476</v>
      </c>
    </row>
    <row r="14154" spans="1:16">
      <c r="A14154" s="484" t="s">
        <v>111586</v>
      </c>
      <c r="B14154" s="485" t="s">
        <v>111585</v>
      </c>
      <c r="C14154" t="s">
        <v>111584</v>
      </c>
      <c r="D14154" t="s">
        <v>111583</v>
      </c>
      <c r="E14154" t="str">
        <f t="shared" si="221"/>
        <v>680620 - BUSINESS AVIATION SCHOOL</v>
      </c>
      <c r="F14154" t="s">
        <v>5915</v>
      </c>
      <c r="G14154" t="s">
        <v>111582</v>
      </c>
      <c r="H14154" t="s">
        <v>111581</v>
      </c>
      <c r="I14154" t="s">
        <v>16304</v>
      </c>
      <c r="J14154" t="s">
        <v>111580</v>
      </c>
      <c r="K14154" t="s">
        <v>208</v>
      </c>
      <c r="L14154" t="s">
        <v>111579</v>
      </c>
      <c r="N14154" t="s">
        <v>208</v>
      </c>
      <c r="O14154" t="s">
        <v>476</v>
      </c>
      <c r="P14154" t="s">
        <v>476</v>
      </c>
    </row>
    <row r="14155" spans="1:16">
      <c r="A14155" s="484" t="s">
        <v>82099</v>
      </c>
      <c r="B14155" s="485" t="s">
        <v>82098</v>
      </c>
      <c r="C14155" t="s">
        <v>82097</v>
      </c>
      <c r="D14155" t="s">
        <v>82097</v>
      </c>
      <c r="E14155" t="str">
        <f t="shared" si="221"/>
        <v>534444 - EFR FORMA PRESTA</v>
      </c>
      <c r="F14155" t="s">
        <v>2651</v>
      </c>
      <c r="G14155" t="s">
        <v>82096</v>
      </c>
      <c r="H14155" t="s">
        <v>82095</v>
      </c>
      <c r="I14155" t="s">
        <v>82094</v>
      </c>
      <c r="J14155" t="s">
        <v>82093</v>
      </c>
      <c r="K14155" t="s">
        <v>82092</v>
      </c>
      <c r="L14155" t="s">
        <v>82091</v>
      </c>
      <c r="N14155" t="s">
        <v>208</v>
      </c>
      <c r="O14155" t="s">
        <v>476</v>
      </c>
      <c r="P14155" t="s">
        <v>476</v>
      </c>
    </row>
    <row r="14156" spans="1:16">
      <c r="A14156" s="484" t="s">
        <v>109384</v>
      </c>
      <c r="B14156" s="485" t="s">
        <v>109383</v>
      </c>
      <c r="C14156" t="s">
        <v>109382</v>
      </c>
      <c r="D14156" t="s">
        <v>109382</v>
      </c>
      <c r="E14156" t="str">
        <f t="shared" si="221"/>
        <v>615432 - CAVALIE ZABIRKA SANDRA</v>
      </c>
      <c r="F14156" t="s">
        <v>10822</v>
      </c>
      <c r="G14156" t="s">
        <v>109381</v>
      </c>
      <c r="H14156" t="s">
        <v>18732</v>
      </c>
      <c r="I14156" t="s">
        <v>3162</v>
      </c>
      <c r="K14156" t="s">
        <v>208</v>
      </c>
      <c r="L14156" t="s">
        <v>109380</v>
      </c>
      <c r="N14156" t="s">
        <v>208</v>
      </c>
      <c r="O14156" t="s">
        <v>476</v>
      </c>
      <c r="P14156" t="s">
        <v>476</v>
      </c>
    </row>
    <row r="14157" spans="1:16">
      <c r="A14157" s="484" t="s">
        <v>79833</v>
      </c>
      <c r="B14157" s="485" t="s">
        <v>79832</v>
      </c>
      <c r="C14157" t="s">
        <v>79831</v>
      </c>
      <c r="D14157" t="s">
        <v>79831</v>
      </c>
      <c r="E14157" t="str">
        <f t="shared" si="221"/>
        <v>550528 - ENGLISH MASTERY - WALL STREET ENGLISH</v>
      </c>
      <c r="F14157" t="s">
        <v>2345</v>
      </c>
      <c r="G14157" t="s">
        <v>79830</v>
      </c>
      <c r="I14157" t="s">
        <v>966</v>
      </c>
      <c r="J14157" t="s">
        <v>79829</v>
      </c>
      <c r="K14157" t="s">
        <v>208</v>
      </c>
      <c r="L14157" t="s">
        <v>79828</v>
      </c>
      <c r="N14157" t="s">
        <v>208</v>
      </c>
      <c r="O14157" t="s">
        <v>476</v>
      </c>
      <c r="P14157" t="s">
        <v>476</v>
      </c>
    </row>
    <row r="14158" spans="1:16">
      <c r="A14158" s="484" t="s">
        <v>11428</v>
      </c>
      <c r="B14158" s="485" t="s">
        <v>11427</v>
      </c>
      <c r="C14158" t="s">
        <v>11426</v>
      </c>
      <c r="D14158" t="s">
        <v>11426</v>
      </c>
      <c r="E14158" t="str">
        <f t="shared" si="221"/>
        <v>617787 - TABAGLIO PASCAL</v>
      </c>
      <c r="F14158" t="s">
        <v>10929</v>
      </c>
      <c r="G14158" t="s">
        <v>11425</v>
      </c>
      <c r="I14158" t="s">
        <v>11424</v>
      </c>
      <c r="K14158" t="s">
        <v>208</v>
      </c>
      <c r="L14158" t="s">
        <v>11423</v>
      </c>
      <c r="N14158" t="s">
        <v>208</v>
      </c>
      <c r="O14158" t="s">
        <v>476</v>
      </c>
      <c r="P14158" t="s">
        <v>476</v>
      </c>
    </row>
    <row r="14159" spans="1:16">
      <c r="A14159" s="484" t="s">
        <v>111406</v>
      </c>
      <c r="B14159" s="485" t="s">
        <v>111405</v>
      </c>
      <c r="C14159" t="s">
        <v>111404</v>
      </c>
      <c r="D14159" t="s">
        <v>111403</v>
      </c>
      <c r="E14159" t="str">
        <f t="shared" si="221"/>
        <v>577959 - C&amp;SA</v>
      </c>
      <c r="F14159" t="s">
        <v>5481</v>
      </c>
      <c r="G14159" t="s">
        <v>111402</v>
      </c>
      <c r="I14159" t="s">
        <v>111401</v>
      </c>
      <c r="K14159" t="s">
        <v>111400</v>
      </c>
      <c r="L14159" t="s">
        <v>111399</v>
      </c>
      <c r="N14159" t="s">
        <v>208</v>
      </c>
      <c r="O14159" t="s">
        <v>476</v>
      </c>
      <c r="P14159" t="s">
        <v>476</v>
      </c>
    </row>
    <row r="14160" spans="1:16">
      <c r="A14160" s="484" t="s">
        <v>70862</v>
      </c>
      <c r="B14160" s="485" t="s">
        <v>70861</v>
      </c>
      <c r="C14160" t="s">
        <v>70860</v>
      </c>
      <c r="D14160" t="s">
        <v>70859</v>
      </c>
      <c r="E14160" t="str">
        <f t="shared" si="221"/>
        <v>537305 - FORMAFRANCE COLLECTIVITES SANTE ST SULPICE</v>
      </c>
      <c r="F14160" t="s">
        <v>18880</v>
      </c>
      <c r="G14160" t="s">
        <v>70858</v>
      </c>
      <c r="I14160" t="s">
        <v>45726</v>
      </c>
      <c r="J14160" t="s">
        <v>70857</v>
      </c>
      <c r="K14160" t="s">
        <v>208</v>
      </c>
      <c r="L14160" t="s">
        <v>70856</v>
      </c>
      <c r="N14160" t="s">
        <v>208</v>
      </c>
      <c r="O14160" t="s">
        <v>476</v>
      </c>
      <c r="P14160" t="s">
        <v>476</v>
      </c>
    </row>
    <row r="14161" spans="1:16">
      <c r="A14161" s="484" t="s">
        <v>61602</v>
      </c>
      <c r="B14161" s="485" t="s">
        <v>61601</v>
      </c>
      <c r="C14161" t="s">
        <v>61600</v>
      </c>
      <c r="D14161" t="s">
        <v>61600</v>
      </c>
      <c r="E14161" t="str">
        <f t="shared" si="221"/>
        <v>638365 - HEVEA FORMATIONS</v>
      </c>
      <c r="F14161" t="s">
        <v>8378</v>
      </c>
      <c r="G14161" t="s">
        <v>61599</v>
      </c>
      <c r="I14161" t="s">
        <v>32876</v>
      </c>
      <c r="J14161" t="s">
        <v>61598</v>
      </c>
      <c r="K14161" t="s">
        <v>208</v>
      </c>
      <c r="L14161" t="s">
        <v>61597</v>
      </c>
      <c r="N14161" t="s">
        <v>208</v>
      </c>
      <c r="O14161" t="s">
        <v>476</v>
      </c>
      <c r="P14161" t="s">
        <v>476</v>
      </c>
    </row>
    <row r="14162" spans="1:16">
      <c r="A14162" s="484" t="s">
        <v>11343</v>
      </c>
      <c r="B14162" s="485" t="s">
        <v>11342</v>
      </c>
      <c r="C14162" t="s">
        <v>11341</v>
      </c>
      <c r="D14162" t="s">
        <v>11340</v>
      </c>
      <c r="E14162" t="str">
        <f t="shared" si="221"/>
        <v>619449 - TALBOT GERARD - CSP</v>
      </c>
      <c r="F14162" t="s">
        <v>11339</v>
      </c>
      <c r="G14162" t="s">
        <v>11338</v>
      </c>
      <c r="I14162" t="s">
        <v>8047</v>
      </c>
      <c r="J14162" t="s">
        <v>11337</v>
      </c>
      <c r="K14162" t="s">
        <v>208</v>
      </c>
      <c r="L14162" t="s">
        <v>11336</v>
      </c>
      <c r="N14162" t="s">
        <v>208</v>
      </c>
      <c r="O14162" t="s">
        <v>476</v>
      </c>
      <c r="P14162" t="s">
        <v>476</v>
      </c>
    </row>
    <row r="14163" spans="1:16">
      <c r="A14163" s="484" t="s">
        <v>32280</v>
      </c>
      <c r="C14163" t="s">
        <v>32279</v>
      </c>
      <c r="D14163" t="s">
        <v>32279</v>
      </c>
      <c r="E14163" t="str">
        <f t="shared" si="221"/>
        <v>32098 - ODPC DE BIOLOGIE CLINIQUE</v>
      </c>
      <c r="F14163" t="s">
        <v>32278</v>
      </c>
      <c r="G14163" t="s">
        <v>32277</v>
      </c>
      <c r="H14163" t="s">
        <v>32276</v>
      </c>
      <c r="I14163" t="s">
        <v>626</v>
      </c>
      <c r="J14163" t="s">
        <v>32275</v>
      </c>
      <c r="K14163" t="s">
        <v>32274</v>
      </c>
      <c r="L14163" t="s">
        <v>32273</v>
      </c>
      <c r="N14163" t="s">
        <v>208</v>
      </c>
      <c r="O14163" t="s">
        <v>476</v>
      </c>
      <c r="P14163" t="s">
        <v>476</v>
      </c>
    </row>
    <row r="14164" spans="1:16">
      <c r="A14164" s="484" t="s">
        <v>11571</v>
      </c>
      <c r="B14164" s="485" t="s">
        <v>11570</v>
      </c>
      <c r="C14164" t="s">
        <v>11569</v>
      </c>
      <c r="D14164" t="s">
        <v>11569</v>
      </c>
      <c r="E14164" t="str">
        <f t="shared" si="221"/>
        <v>502819 - SYP CONSEIL</v>
      </c>
      <c r="F14164" t="s">
        <v>1710</v>
      </c>
      <c r="G14164" t="s">
        <v>11568</v>
      </c>
      <c r="I14164" t="s">
        <v>802</v>
      </c>
      <c r="J14164" t="s">
        <v>11567</v>
      </c>
      <c r="K14164" t="s">
        <v>208</v>
      </c>
      <c r="L14164" t="s">
        <v>11566</v>
      </c>
      <c r="N14164" t="s">
        <v>208</v>
      </c>
      <c r="O14164" t="s">
        <v>476</v>
      </c>
      <c r="P14164" t="s">
        <v>476</v>
      </c>
    </row>
    <row r="14165" spans="1:16">
      <c r="A14165" s="484" t="s">
        <v>110015</v>
      </c>
      <c r="B14165" s="485" t="s">
        <v>110014</v>
      </c>
      <c r="C14165" t="s">
        <v>110013</v>
      </c>
      <c r="D14165" t="s">
        <v>110013</v>
      </c>
      <c r="E14165" t="str">
        <f t="shared" si="221"/>
        <v>573255 - CARE INSIGHT</v>
      </c>
      <c r="F14165" t="s">
        <v>9610</v>
      </c>
      <c r="G14165" t="s">
        <v>110012</v>
      </c>
      <c r="I14165" t="s">
        <v>626</v>
      </c>
      <c r="J14165" t="s">
        <v>110011</v>
      </c>
      <c r="K14165" t="s">
        <v>208</v>
      </c>
      <c r="L14165" t="s">
        <v>110010</v>
      </c>
      <c r="N14165" t="s">
        <v>208</v>
      </c>
      <c r="O14165" t="s">
        <v>476</v>
      </c>
      <c r="P14165" t="s">
        <v>110009</v>
      </c>
    </row>
    <row r="14166" spans="1:16">
      <c r="A14166" s="484" t="s">
        <v>131522</v>
      </c>
      <c r="B14166" s="485" t="s">
        <v>131521</v>
      </c>
      <c r="C14166" t="s">
        <v>131520</v>
      </c>
      <c r="D14166" t="s">
        <v>131519</v>
      </c>
      <c r="E14166" t="str">
        <f t="shared" si="221"/>
        <v>617570 - AGM FORMATION</v>
      </c>
      <c r="F14166" t="s">
        <v>7365</v>
      </c>
      <c r="G14166" t="s">
        <v>131518</v>
      </c>
      <c r="I14166" t="s">
        <v>18159</v>
      </c>
      <c r="J14166" t="s">
        <v>131517</v>
      </c>
      <c r="K14166" t="s">
        <v>208</v>
      </c>
      <c r="L14166" t="s">
        <v>131516</v>
      </c>
      <c r="N14166" t="s">
        <v>208</v>
      </c>
      <c r="O14166" t="s">
        <v>476</v>
      </c>
      <c r="P14166" t="s">
        <v>476</v>
      </c>
    </row>
    <row r="14167" spans="1:16">
      <c r="A14167" s="484" t="s">
        <v>115323</v>
      </c>
      <c r="B14167" s="485" t="s">
        <v>115322</v>
      </c>
      <c r="C14167" t="s">
        <v>115321</v>
      </c>
      <c r="D14167" t="s">
        <v>115321</v>
      </c>
      <c r="E14167" t="str">
        <f t="shared" si="221"/>
        <v>670546 - A3 FORMATION SECURITE</v>
      </c>
      <c r="F14167" t="s">
        <v>31577</v>
      </c>
      <c r="G14167" t="s">
        <v>115320</v>
      </c>
      <c r="I14167" t="s">
        <v>3262</v>
      </c>
      <c r="J14167" t="s">
        <v>115319</v>
      </c>
      <c r="K14167" t="s">
        <v>208</v>
      </c>
      <c r="L14167" t="s">
        <v>115318</v>
      </c>
      <c r="N14167" t="s">
        <v>208</v>
      </c>
      <c r="O14167" t="s">
        <v>476</v>
      </c>
      <c r="P14167" t="s">
        <v>476</v>
      </c>
    </row>
    <row r="14168" spans="1:16">
      <c r="A14168" s="484" t="s">
        <v>1427</v>
      </c>
      <c r="B14168" s="485" t="s">
        <v>1426</v>
      </c>
      <c r="C14168" t="s">
        <v>1425</v>
      </c>
      <c r="D14168" t="s">
        <v>1425</v>
      </c>
      <c r="E14168" t="str">
        <f t="shared" si="221"/>
        <v>585166 - YOGAMRITA</v>
      </c>
      <c r="F14168" t="s">
        <v>1424</v>
      </c>
      <c r="G14168" t="s">
        <v>1423</v>
      </c>
      <c r="I14168" t="s">
        <v>1422</v>
      </c>
      <c r="J14168" t="s">
        <v>1421</v>
      </c>
      <c r="K14168" t="s">
        <v>208</v>
      </c>
      <c r="L14168" t="s">
        <v>1420</v>
      </c>
      <c r="N14168" t="s">
        <v>208</v>
      </c>
      <c r="O14168" t="s">
        <v>476</v>
      </c>
      <c r="P14168" t="s">
        <v>476</v>
      </c>
    </row>
    <row r="14169" spans="1:16">
      <c r="A14169" s="484" t="s">
        <v>58176</v>
      </c>
      <c r="B14169" s="485" t="s">
        <v>58175</v>
      </c>
      <c r="C14169" t="s">
        <v>58174</v>
      </c>
      <c r="D14169" t="s">
        <v>58173</v>
      </c>
      <c r="E14169" t="str">
        <f t="shared" si="221"/>
        <v>643920 - INFINIGATE FRANCE BOULOGNE BILLANCOURT</v>
      </c>
      <c r="F14169" t="s">
        <v>58172</v>
      </c>
      <c r="G14169" t="s">
        <v>58171</v>
      </c>
      <c r="I14169" t="s">
        <v>1406</v>
      </c>
      <c r="J14169" t="s">
        <v>58170</v>
      </c>
      <c r="K14169" t="s">
        <v>208</v>
      </c>
      <c r="L14169" t="s">
        <v>58169</v>
      </c>
      <c r="N14169" t="s">
        <v>208</v>
      </c>
      <c r="O14169" t="s">
        <v>476</v>
      </c>
      <c r="P14169" t="s">
        <v>476</v>
      </c>
    </row>
    <row r="14170" spans="1:16">
      <c r="A14170" s="484" t="s">
        <v>56769</v>
      </c>
      <c r="B14170" s="485" t="s">
        <v>56768</v>
      </c>
      <c r="C14170" t="s">
        <v>56767</v>
      </c>
      <c r="D14170" t="s">
        <v>56766</v>
      </c>
      <c r="E14170" t="str">
        <f t="shared" si="221"/>
        <v>530610 - IFAG 972 LE LAMENTIN</v>
      </c>
      <c r="F14170" t="s">
        <v>49631</v>
      </c>
      <c r="G14170" t="s">
        <v>56765</v>
      </c>
      <c r="I14170" t="s">
        <v>9102</v>
      </c>
      <c r="J14170" t="s">
        <v>56764</v>
      </c>
      <c r="K14170" t="s">
        <v>208</v>
      </c>
      <c r="L14170" t="s">
        <v>56763</v>
      </c>
      <c r="N14170" t="s">
        <v>208</v>
      </c>
      <c r="O14170" t="s">
        <v>476</v>
      </c>
      <c r="P14170" t="s">
        <v>476</v>
      </c>
    </row>
    <row r="14171" spans="1:16">
      <c r="A14171" s="484" t="s">
        <v>49588</v>
      </c>
      <c r="B14171" s="485" t="s">
        <v>49587</v>
      </c>
      <c r="C14171" t="s">
        <v>49586</v>
      </c>
      <c r="D14171" t="s">
        <v>49586</v>
      </c>
      <c r="E14171" t="str">
        <f t="shared" si="221"/>
        <v>680382 - JANVIER SEBASTIEN</v>
      </c>
      <c r="F14171" t="s">
        <v>6072</v>
      </c>
      <c r="G14171" t="s">
        <v>49585</v>
      </c>
      <c r="I14171" t="s">
        <v>49584</v>
      </c>
      <c r="K14171" t="s">
        <v>208</v>
      </c>
      <c r="L14171" t="s">
        <v>49583</v>
      </c>
      <c r="N14171" t="s">
        <v>208</v>
      </c>
      <c r="O14171" t="s">
        <v>476</v>
      </c>
      <c r="P14171" t="s">
        <v>476</v>
      </c>
    </row>
    <row r="14172" spans="1:16">
      <c r="A14172" s="484" t="s">
        <v>74519</v>
      </c>
      <c r="B14172" s="485" t="s">
        <v>74518</v>
      </c>
      <c r="C14172" t="s">
        <v>74517</v>
      </c>
      <c r="D14172" t="s">
        <v>74516</v>
      </c>
      <c r="E14172" t="str">
        <f t="shared" si="221"/>
        <v>607575 - EXPRESSION FORMATION MONTGERON</v>
      </c>
      <c r="F14172" t="s">
        <v>1808</v>
      </c>
      <c r="G14172" t="s">
        <v>74515</v>
      </c>
      <c r="I14172" t="s">
        <v>74514</v>
      </c>
      <c r="J14172" t="s">
        <v>74513</v>
      </c>
      <c r="K14172" t="s">
        <v>208</v>
      </c>
      <c r="L14172" t="s">
        <v>74512</v>
      </c>
      <c r="N14172" t="s">
        <v>208</v>
      </c>
      <c r="O14172" t="s">
        <v>476</v>
      </c>
      <c r="P14172" t="s">
        <v>476</v>
      </c>
    </row>
    <row r="14173" spans="1:16">
      <c r="A14173" s="484" t="s">
        <v>34469</v>
      </c>
      <c r="B14173" s="485" t="s">
        <v>34468</v>
      </c>
      <c r="C14173" t="s">
        <v>34467</v>
      </c>
      <c r="D14173" t="s">
        <v>34467</v>
      </c>
      <c r="E14173" t="str">
        <f t="shared" si="221"/>
        <v>638080 - MY FAMILY UP</v>
      </c>
      <c r="F14173" t="s">
        <v>15604</v>
      </c>
      <c r="G14173" t="s">
        <v>34466</v>
      </c>
      <c r="I14173" t="s">
        <v>603</v>
      </c>
      <c r="J14173" t="s">
        <v>34465</v>
      </c>
      <c r="K14173" t="s">
        <v>208</v>
      </c>
      <c r="L14173" t="s">
        <v>34464</v>
      </c>
      <c r="N14173" t="s">
        <v>208</v>
      </c>
      <c r="O14173" t="s">
        <v>476</v>
      </c>
      <c r="P14173" t="s">
        <v>476</v>
      </c>
    </row>
    <row r="14174" spans="1:16">
      <c r="A14174" s="484" t="s">
        <v>80392</v>
      </c>
      <c r="B14174" s="485" t="s">
        <v>80391</v>
      </c>
      <c r="C14174" t="s">
        <v>80390</v>
      </c>
      <c r="D14174" t="s">
        <v>80390</v>
      </c>
      <c r="E14174" t="str">
        <f t="shared" si="221"/>
        <v>686840 - ELYAMAJE</v>
      </c>
      <c r="F14174" t="s">
        <v>5792</v>
      </c>
      <c r="G14174" t="s">
        <v>80389</v>
      </c>
      <c r="I14174" t="s">
        <v>1035</v>
      </c>
      <c r="J14174" t="s">
        <v>80388</v>
      </c>
      <c r="K14174" t="s">
        <v>208</v>
      </c>
      <c r="L14174" t="s">
        <v>80387</v>
      </c>
      <c r="N14174" t="s">
        <v>208</v>
      </c>
      <c r="O14174" t="s">
        <v>476</v>
      </c>
      <c r="P14174" t="s">
        <v>476</v>
      </c>
    </row>
    <row r="14175" spans="1:16">
      <c r="A14175" s="484" t="s">
        <v>96253</v>
      </c>
      <c r="B14175" s="485" t="s">
        <v>96252</v>
      </c>
      <c r="C14175" t="s">
        <v>96251</v>
      </c>
      <c r="D14175" t="s">
        <v>96250</v>
      </c>
      <c r="E14175" t="str">
        <f t="shared" si="221"/>
        <v>662010 - CHOUKROUN DELPHINE</v>
      </c>
      <c r="F14175" t="s">
        <v>3867</v>
      </c>
      <c r="G14175" t="s">
        <v>96249</v>
      </c>
      <c r="H14175" t="s">
        <v>96248</v>
      </c>
      <c r="I14175" t="s">
        <v>55705</v>
      </c>
      <c r="J14175" t="s">
        <v>96247</v>
      </c>
      <c r="K14175" t="s">
        <v>208</v>
      </c>
      <c r="L14175" t="s">
        <v>96246</v>
      </c>
      <c r="N14175" t="s">
        <v>208</v>
      </c>
      <c r="O14175" t="s">
        <v>476</v>
      </c>
      <c r="P14175" t="s">
        <v>476</v>
      </c>
    </row>
    <row r="14176" spans="1:16">
      <c r="A14176" s="484" t="s">
        <v>31981</v>
      </c>
      <c r="B14176" s="485" t="s">
        <v>31980</v>
      </c>
      <c r="C14176" t="s">
        <v>31979</v>
      </c>
      <c r="D14176" t="s">
        <v>31978</v>
      </c>
      <c r="E14176" t="str">
        <f t="shared" si="221"/>
        <v>618159 - OFPS</v>
      </c>
      <c r="F14176" t="s">
        <v>31977</v>
      </c>
      <c r="G14176" t="s">
        <v>31976</v>
      </c>
      <c r="I14176" t="s">
        <v>13907</v>
      </c>
      <c r="J14176" t="s">
        <v>31975</v>
      </c>
      <c r="K14176" t="s">
        <v>208</v>
      </c>
      <c r="L14176" t="s">
        <v>31974</v>
      </c>
      <c r="N14176" t="s">
        <v>208</v>
      </c>
      <c r="O14176" t="s">
        <v>476</v>
      </c>
      <c r="P14176" t="s">
        <v>476</v>
      </c>
    </row>
    <row r="14177" spans="1:16">
      <c r="A14177" s="484" t="s">
        <v>4353</v>
      </c>
      <c r="B14177" s="485" t="s">
        <v>4352</v>
      </c>
      <c r="C14177" t="s">
        <v>4351</v>
      </c>
      <c r="D14177" t="s">
        <v>4351</v>
      </c>
      <c r="E14177" t="str">
        <f t="shared" si="221"/>
        <v>511894 - VARA PRODUCTION</v>
      </c>
      <c r="F14177" t="s">
        <v>4111</v>
      </c>
      <c r="G14177" t="s">
        <v>4350</v>
      </c>
      <c r="I14177" t="s">
        <v>4349</v>
      </c>
      <c r="J14177" t="s">
        <v>4348</v>
      </c>
      <c r="K14177" t="s">
        <v>208</v>
      </c>
      <c r="L14177" t="s">
        <v>4347</v>
      </c>
      <c r="N14177" t="s">
        <v>208</v>
      </c>
      <c r="O14177" t="s">
        <v>476</v>
      </c>
      <c r="P14177" t="s">
        <v>476</v>
      </c>
    </row>
    <row r="14178" spans="1:16">
      <c r="A14178" s="484" t="s">
        <v>9605</v>
      </c>
      <c r="B14178" s="485" t="s">
        <v>9604</v>
      </c>
      <c r="C14178" t="s">
        <v>9603</v>
      </c>
      <c r="D14178" t="s">
        <v>9603</v>
      </c>
      <c r="E14178" t="str">
        <f t="shared" si="221"/>
        <v>519753 - TMG CONCEPT SAS</v>
      </c>
      <c r="F14178" t="s">
        <v>4574</v>
      </c>
      <c r="G14178" t="s">
        <v>9602</v>
      </c>
      <c r="I14178" t="s">
        <v>1678</v>
      </c>
      <c r="J14178" t="s">
        <v>9601</v>
      </c>
      <c r="K14178" t="s">
        <v>208</v>
      </c>
      <c r="L14178" t="s">
        <v>9600</v>
      </c>
      <c r="N14178" t="s">
        <v>208</v>
      </c>
      <c r="O14178" t="s">
        <v>476</v>
      </c>
      <c r="P14178" t="s">
        <v>476</v>
      </c>
    </row>
    <row r="14179" spans="1:16">
      <c r="A14179" s="484" t="s">
        <v>18441</v>
      </c>
      <c r="B14179" s="485" t="s">
        <v>18440</v>
      </c>
      <c r="C14179" t="s">
        <v>18439</v>
      </c>
      <c r="D14179" t="s">
        <v>18438</v>
      </c>
      <c r="E14179" t="str">
        <f t="shared" si="221"/>
        <v>606054 - SFPI CONSULTING</v>
      </c>
      <c r="F14179" t="s">
        <v>14988</v>
      </c>
      <c r="G14179" t="s">
        <v>18437</v>
      </c>
      <c r="I14179" t="s">
        <v>18436</v>
      </c>
      <c r="J14179" t="s">
        <v>18435</v>
      </c>
      <c r="K14179" t="s">
        <v>208</v>
      </c>
      <c r="L14179" t="s">
        <v>18434</v>
      </c>
      <c r="N14179" t="s">
        <v>208</v>
      </c>
      <c r="O14179" t="s">
        <v>476</v>
      </c>
      <c r="P14179" t="s">
        <v>476</v>
      </c>
    </row>
    <row r="14180" spans="1:16">
      <c r="A14180" s="484" t="s">
        <v>54273</v>
      </c>
      <c r="B14180" s="485" t="s">
        <v>54272</v>
      </c>
      <c r="C14180" t="s">
        <v>54271</v>
      </c>
      <c r="D14180" t="s">
        <v>54270</v>
      </c>
      <c r="E14180" t="str">
        <f t="shared" si="221"/>
        <v>589720 - IFD - ÉCOLE JURIDIQUE NEUILLY SUR SEINE</v>
      </c>
      <c r="F14180" t="s">
        <v>34236</v>
      </c>
      <c r="G14180" t="s">
        <v>54269</v>
      </c>
      <c r="H14180" t="s">
        <v>54268</v>
      </c>
      <c r="I14180" t="s">
        <v>860</v>
      </c>
      <c r="J14180" t="s">
        <v>54267</v>
      </c>
      <c r="K14180" t="s">
        <v>208</v>
      </c>
      <c r="L14180" t="s">
        <v>54266</v>
      </c>
      <c r="N14180" t="s">
        <v>208</v>
      </c>
      <c r="O14180" t="s">
        <v>476</v>
      </c>
      <c r="P14180" t="s">
        <v>476</v>
      </c>
    </row>
    <row r="14181" spans="1:16">
      <c r="A14181" s="484" t="s">
        <v>129205</v>
      </c>
      <c r="B14181" s="485" t="s">
        <v>129204</v>
      </c>
      <c r="C14181" t="s">
        <v>129203</v>
      </c>
      <c r="D14181" t="s">
        <v>129202</v>
      </c>
      <c r="E14181" t="str">
        <f t="shared" si="221"/>
        <v>656409 - AMCENA CONSULTING SARL</v>
      </c>
      <c r="F14181" t="s">
        <v>23078</v>
      </c>
      <c r="G14181" t="s">
        <v>129201</v>
      </c>
      <c r="I14181" t="s">
        <v>8570</v>
      </c>
      <c r="J14181" t="s">
        <v>129200</v>
      </c>
      <c r="K14181" t="s">
        <v>208</v>
      </c>
      <c r="L14181" t="s">
        <v>129199</v>
      </c>
      <c r="N14181" t="s">
        <v>208</v>
      </c>
      <c r="O14181" t="s">
        <v>476</v>
      </c>
      <c r="P14181" t="s">
        <v>476</v>
      </c>
    </row>
    <row r="14182" spans="1:16">
      <c r="A14182" s="484" t="s">
        <v>73329</v>
      </c>
      <c r="C14182" t="s">
        <v>73328</v>
      </c>
      <c r="D14182" t="s">
        <v>73327</v>
      </c>
      <c r="E14182" t="str">
        <f t="shared" si="221"/>
        <v>517100 - FSMH</v>
      </c>
      <c r="G14182" t="s">
        <v>73326</v>
      </c>
      <c r="H14182" t="s">
        <v>73325</v>
      </c>
      <c r="I14182" t="s">
        <v>23553</v>
      </c>
      <c r="J14182" t="s">
        <v>73324</v>
      </c>
      <c r="K14182" t="s">
        <v>73323</v>
      </c>
      <c r="L14182" t="s">
        <v>73322</v>
      </c>
      <c r="N14182" t="s">
        <v>208</v>
      </c>
      <c r="O14182" t="s">
        <v>476</v>
      </c>
      <c r="P14182" t="s">
        <v>476</v>
      </c>
    </row>
    <row r="14183" spans="1:16">
      <c r="A14183" s="484" t="s">
        <v>118464</v>
      </c>
      <c r="B14183" s="485" t="s">
        <v>118463</v>
      </c>
      <c r="C14183" t="s">
        <v>118462</v>
      </c>
      <c r="D14183" t="s">
        <v>118462</v>
      </c>
      <c r="E14183" t="str">
        <f t="shared" si="221"/>
        <v>610940 - ASSOCIATION SECOURS 60</v>
      </c>
      <c r="F14183" t="s">
        <v>2572</v>
      </c>
      <c r="G14183" t="s">
        <v>55060</v>
      </c>
      <c r="I14183" t="s">
        <v>55059</v>
      </c>
      <c r="J14183" t="s">
        <v>118461</v>
      </c>
      <c r="K14183" t="s">
        <v>208</v>
      </c>
      <c r="L14183" t="s">
        <v>118460</v>
      </c>
      <c r="N14183" t="s">
        <v>208</v>
      </c>
      <c r="O14183" t="s">
        <v>476</v>
      </c>
      <c r="P14183" t="s">
        <v>476</v>
      </c>
    </row>
    <row r="14184" spans="1:16">
      <c r="A14184" s="484" t="s">
        <v>95852</v>
      </c>
      <c r="B14184" s="485" t="s">
        <v>95851</v>
      </c>
      <c r="C14184" t="s">
        <v>95850</v>
      </c>
      <c r="D14184" t="s">
        <v>95850</v>
      </c>
      <c r="E14184" t="str">
        <f t="shared" si="221"/>
        <v>560479 - CIRTEUS</v>
      </c>
      <c r="F14184" t="s">
        <v>51466</v>
      </c>
      <c r="G14184" t="s">
        <v>95849</v>
      </c>
      <c r="H14184" t="s">
        <v>95848</v>
      </c>
      <c r="I14184" t="s">
        <v>1042</v>
      </c>
      <c r="J14184" t="s">
        <v>95847</v>
      </c>
      <c r="K14184" t="s">
        <v>208</v>
      </c>
      <c r="L14184" t="s">
        <v>95846</v>
      </c>
      <c r="N14184" t="s">
        <v>208</v>
      </c>
      <c r="O14184" t="s">
        <v>476</v>
      </c>
      <c r="P14184" t="s">
        <v>476</v>
      </c>
    </row>
    <row r="14185" spans="1:16">
      <c r="A14185" s="484" t="s">
        <v>74205</v>
      </c>
      <c r="B14185" s="485" t="s">
        <v>74204</v>
      </c>
      <c r="C14185" t="s">
        <v>74203</v>
      </c>
      <c r="D14185" t="s">
        <v>74202</v>
      </c>
      <c r="E14185" t="str">
        <f t="shared" si="221"/>
        <v>499020 - FAM IMAGE</v>
      </c>
      <c r="F14185" t="s">
        <v>513</v>
      </c>
      <c r="G14185" t="s">
        <v>74201</v>
      </c>
      <c r="H14185" t="s">
        <v>74200</v>
      </c>
      <c r="I14185" t="s">
        <v>618</v>
      </c>
      <c r="J14185" t="s">
        <v>74199</v>
      </c>
      <c r="K14185" t="s">
        <v>208</v>
      </c>
      <c r="L14185" t="s">
        <v>74198</v>
      </c>
      <c r="N14185" t="s">
        <v>208</v>
      </c>
      <c r="O14185" t="s">
        <v>476</v>
      </c>
      <c r="P14185" t="s">
        <v>476</v>
      </c>
    </row>
    <row r="14186" spans="1:16">
      <c r="A14186" s="484" t="s">
        <v>79254</v>
      </c>
      <c r="B14186" s="485" t="s">
        <v>79253</v>
      </c>
      <c r="C14186" t="s">
        <v>79252</v>
      </c>
      <c r="D14186" t="s">
        <v>79252</v>
      </c>
      <c r="E14186" t="str">
        <f t="shared" si="221"/>
        <v>628244 - EPICENE</v>
      </c>
      <c r="F14186" t="s">
        <v>2659</v>
      </c>
      <c r="G14186" t="s">
        <v>79251</v>
      </c>
      <c r="I14186" t="s">
        <v>59810</v>
      </c>
      <c r="J14186" t="s">
        <v>79250</v>
      </c>
      <c r="K14186" t="s">
        <v>208</v>
      </c>
      <c r="L14186" t="s">
        <v>79249</v>
      </c>
      <c r="N14186" t="s">
        <v>208</v>
      </c>
      <c r="O14186" t="s">
        <v>476</v>
      </c>
      <c r="P14186" t="s">
        <v>476</v>
      </c>
    </row>
    <row r="14187" spans="1:16">
      <c r="A14187" s="484" t="s">
        <v>70489</v>
      </c>
      <c r="B14187" s="485" t="s">
        <v>70488</v>
      </c>
      <c r="C14187" t="s">
        <v>70487</v>
      </c>
      <c r="D14187" t="s">
        <v>70486</v>
      </c>
      <c r="E14187" t="str">
        <f t="shared" si="221"/>
        <v>657220 - FD</v>
      </c>
      <c r="F14187" t="s">
        <v>2644</v>
      </c>
      <c r="G14187" t="s">
        <v>70485</v>
      </c>
      <c r="H14187" t="s">
        <v>54268</v>
      </c>
      <c r="I14187" t="s">
        <v>31452</v>
      </c>
      <c r="J14187" t="s">
        <v>70484</v>
      </c>
      <c r="K14187" t="s">
        <v>208</v>
      </c>
      <c r="L14187" t="s">
        <v>70483</v>
      </c>
      <c r="N14187" t="s">
        <v>208</v>
      </c>
      <c r="O14187" t="s">
        <v>476</v>
      </c>
      <c r="P14187" t="s">
        <v>476</v>
      </c>
    </row>
    <row r="14188" spans="1:16">
      <c r="A14188" s="484" t="s">
        <v>67977</v>
      </c>
      <c r="B14188" s="485" t="s">
        <v>67976</v>
      </c>
      <c r="C14188" t="s">
        <v>67975</v>
      </c>
      <c r="D14188" t="s">
        <v>67975</v>
      </c>
      <c r="E14188" t="str">
        <f t="shared" si="221"/>
        <v>645503 - GAE CONSEIL</v>
      </c>
      <c r="F14188" t="s">
        <v>29068</v>
      </c>
      <c r="G14188" t="s">
        <v>67974</v>
      </c>
      <c r="I14188" t="s">
        <v>579</v>
      </c>
      <c r="J14188" t="s">
        <v>67973</v>
      </c>
      <c r="K14188" t="s">
        <v>208</v>
      </c>
      <c r="L14188" t="s">
        <v>67972</v>
      </c>
      <c r="N14188" t="s">
        <v>208</v>
      </c>
      <c r="O14188" t="s">
        <v>476</v>
      </c>
      <c r="P14188" t="s">
        <v>476</v>
      </c>
    </row>
    <row r="14189" spans="1:16">
      <c r="A14189" s="484" t="s">
        <v>129198</v>
      </c>
      <c r="B14189" s="485" t="s">
        <v>129197</v>
      </c>
      <c r="C14189" t="s">
        <v>129196</v>
      </c>
      <c r="D14189" t="s">
        <v>129195</v>
      </c>
      <c r="E14189" t="str">
        <f t="shared" si="221"/>
        <v>521255 - AMCF PORTAGE VILLENEUVE D ASCQ</v>
      </c>
      <c r="F14189" t="s">
        <v>831</v>
      </c>
      <c r="G14189" t="s">
        <v>129194</v>
      </c>
      <c r="I14189" t="s">
        <v>1148</v>
      </c>
      <c r="J14189" t="s">
        <v>129193</v>
      </c>
      <c r="K14189" t="s">
        <v>208</v>
      </c>
      <c r="L14189" t="s">
        <v>129192</v>
      </c>
      <c r="N14189" t="s">
        <v>208</v>
      </c>
      <c r="O14189" t="s">
        <v>476</v>
      </c>
      <c r="P14189" t="s">
        <v>476</v>
      </c>
    </row>
    <row r="14190" spans="1:16">
      <c r="A14190" s="484" t="s">
        <v>124458</v>
      </c>
      <c r="B14190" s="485" t="s">
        <v>124457</v>
      </c>
      <c r="C14190" t="s">
        <v>124456</v>
      </c>
      <c r="D14190" t="s">
        <v>124455</v>
      </c>
      <c r="E14190" t="str">
        <f t="shared" si="221"/>
        <v>585830 - AFITT</v>
      </c>
      <c r="F14190" t="s">
        <v>1021</v>
      </c>
      <c r="G14190" t="s">
        <v>124454</v>
      </c>
      <c r="I14190" t="s">
        <v>802</v>
      </c>
      <c r="J14190" t="s">
        <v>124453</v>
      </c>
      <c r="K14190" t="s">
        <v>208</v>
      </c>
      <c r="L14190" t="s">
        <v>124452</v>
      </c>
      <c r="N14190" t="s">
        <v>208</v>
      </c>
      <c r="O14190" t="s">
        <v>476</v>
      </c>
      <c r="P14190" t="s">
        <v>476</v>
      </c>
    </row>
    <row r="14191" spans="1:16">
      <c r="A14191" s="484" t="s">
        <v>27767</v>
      </c>
      <c r="B14191" s="485" t="s">
        <v>27766</v>
      </c>
      <c r="C14191" t="s">
        <v>27765</v>
      </c>
      <c r="D14191" t="s">
        <v>27765</v>
      </c>
      <c r="E14191" t="str">
        <f t="shared" si="221"/>
        <v>530608 - PLACE CHRISTOPHE</v>
      </c>
      <c r="F14191" t="s">
        <v>1568</v>
      </c>
      <c r="G14191" t="s">
        <v>27764</v>
      </c>
      <c r="I14191" t="s">
        <v>27763</v>
      </c>
      <c r="J14191" t="s">
        <v>27762</v>
      </c>
      <c r="K14191" t="s">
        <v>208</v>
      </c>
      <c r="L14191" t="s">
        <v>27761</v>
      </c>
      <c r="N14191" t="s">
        <v>208</v>
      </c>
      <c r="O14191" t="s">
        <v>476</v>
      </c>
      <c r="P14191" t="s">
        <v>476</v>
      </c>
    </row>
    <row r="14192" spans="1:16">
      <c r="A14192" s="484" t="s">
        <v>23654</v>
      </c>
      <c r="B14192" s="485" t="s">
        <v>23653</v>
      </c>
      <c r="C14192" t="s">
        <v>23652</v>
      </c>
      <c r="D14192" t="s">
        <v>23652</v>
      </c>
      <c r="E14192" t="str">
        <f t="shared" si="221"/>
        <v>537342 - REBONDS</v>
      </c>
      <c r="F14192" t="s">
        <v>23651</v>
      </c>
      <c r="G14192" t="s">
        <v>23650</v>
      </c>
      <c r="I14192" t="s">
        <v>5810</v>
      </c>
      <c r="J14192" t="s">
        <v>23649</v>
      </c>
      <c r="K14192" t="s">
        <v>208</v>
      </c>
      <c r="L14192" t="s">
        <v>23648</v>
      </c>
      <c r="N14192" t="s">
        <v>208</v>
      </c>
      <c r="O14192" t="s">
        <v>476</v>
      </c>
      <c r="P14192" t="s">
        <v>476</v>
      </c>
    </row>
    <row r="14193" spans="1:16">
      <c r="A14193" s="484" t="s">
        <v>33945</v>
      </c>
      <c r="B14193" s="485" t="s">
        <v>33944</v>
      </c>
      <c r="C14193" t="s">
        <v>33943</v>
      </c>
      <c r="D14193" t="s">
        <v>33943</v>
      </c>
      <c r="E14193" t="str">
        <f t="shared" si="221"/>
        <v>603181 - NAUTILUX</v>
      </c>
      <c r="F14193" t="s">
        <v>5065</v>
      </c>
      <c r="G14193" t="s">
        <v>33942</v>
      </c>
      <c r="I14193" t="s">
        <v>1837</v>
      </c>
      <c r="K14193" t="s">
        <v>208</v>
      </c>
      <c r="L14193" t="s">
        <v>33941</v>
      </c>
      <c r="N14193" t="s">
        <v>208</v>
      </c>
      <c r="O14193" t="s">
        <v>476</v>
      </c>
      <c r="P14193" t="s">
        <v>476</v>
      </c>
    </row>
    <row r="14194" spans="1:16">
      <c r="A14194" s="484" t="s">
        <v>111201</v>
      </c>
      <c r="B14194" s="485" t="s">
        <v>111200</v>
      </c>
      <c r="C14194" t="s">
        <v>111199</v>
      </c>
      <c r="D14194" t="s">
        <v>111199</v>
      </c>
      <c r="E14194" t="str">
        <f t="shared" si="221"/>
        <v>552549 - CABINET DUDEK</v>
      </c>
      <c r="F14194" t="s">
        <v>111041</v>
      </c>
      <c r="G14194" t="s">
        <v>111198</v>
      </c>
      <c r="I14194" t="s">
        <v>111197</v>
      </c>
      <c r="J14194" t="s">
        <v>111196</v>
      </c>
      <c r="K14194" t="s">
        <v>208</v>
      </c>
      <c r="L14194" t="s">
        <v>111195</v>
      </c>
      <c r="N14194" t="s">
        <v>208</v>
      </c>
      <c r="O14194" t="s">
        <v>476</v>
      </c>
      <c r="P14194" t="s">
        <v>476</v>
      </c>
    </row>
    <row r="14195" spans="1:16">
      <c r="A14195" s="484" t="s">
        <v>4418</v>
      </c>
      <c r="B14195" s="485" t="s">
        <v>4417</v>
      </c>
      <c r="C14195" t="s">
        <v>4416</v>
      </c>
      <c r="D14195" t="s">
        <v>4415</v>
      </c>
      <c r="E14195" t="str">
        <f t="shared" si="221"/>
        <v>646880 - VANDENBERGHE VIRGINIE</v>
      </c>
      <c r="F14195" t="s">
        <v>3826</v>
      </c>
      <c r="G14195" t="s">
        <v>4414</v>
      </c>
      <c r="I14195" t="s">
        <v>4228</v>
      </c>
      <c r="K14195" t="s">
        <v>208</v>
      </c>
      <c r="L14195" t="s">
        <v>4413</v>
      </c>
      <c r="N14195" t="s">
        <v>208</v>
      </c>
      <c r="O14195" t="s">
        <v>476</v>
      </c>
      <c r="P14195" t="s">
        <v>476</v>
      </c>
    </row>
    <row r="14196" spans="1:16">
      <c r="A14196" s="484" t="s">
        <v>130885</v>
      </c>
      <c r="B14196" s="485" t="s">
        <v>130884</v>
      </c>
      <c r="C14196" t="s">
        <v>130883</v>
      </c>
      <c r="D14196" t="s">
        <v>130883</v>
      </c>
      <c r="E14196" t="str">
        <f t="shared" si="221"/>
        <v>638262 - ALADE CONSEILS</v>
      </c>
      <c r="F14196" t="s">
        <v>2250</v>
      </c>
      <c r="G14196" t="s">
        <v>130882</v>
      </c>
      <c r="I14196" t="s">
        <v>14014</v>
      </c>
      <c r="K14196" t="s">
        <v>208</v>
      </c>
      <c r="L14196" t="s">
        <v>130881</v>
      </c>
      <c r="N14196" t="s">
        <v>208</v>
      </c>
      <c r="O14196" t="s">
        <v>476</v>
      </c>
      <c r="P14196" t="s">
        <v>476</v>
      </c>
    </row>
    <row r="14197" spans="1:16">
      <c r="A14197" s="484" t="s">
        <v>46289</v>
      </c>
      <c r="B14197" s="485" t="s">
        <v>46288</v>
      </c>
      <c r="C14197" t="s">
        <v>46287</v>
      </c>
      <c r="D14197" t="s">
        <v>46286</v>
      </c>
      <c r="E14197" t="str">
        <f t="shared" si="221"/>
        <v>512011 - L'ICE</v>
      </c>
      <c r="F14197" t="s">
        <v>8706</v>
      </c>
      <c r="G14197" t="s">
        <v>46285</v>
      </c>
      <c r="I14197" t="s">
        <v>579</v>
      </c>
      <c r="J14197" t="s">
        <v>46284</v>
      </c>
      <c r="K14197" t="s">
        <v>208</v>
      </c>
      <c r="L14197" t="s">
        <v>46283</v>
      </c>
      <c r="N14197" t="s">
        <v>208</v>
      </c>
      <c r="O14197" t="s">
        <v>476</v>
      </c>
      <c r="P14197" t="s">
        <v>476</v>
      </c>
    </row>
    <row r="14198" spans="1:16">
      <c r="A14198" s="484" t="s">
        <v>52345</v>
      </c>
      <c r="B14198" s="485" t="s">
        <v>52344</v>
      </c>
      <c r="C14198" t="s">
        <v>52343</v>
      </c>
      <c r="D14198" t="s">
        <v>52342</v>
      </c>
      <c r="E14198" t="str">
        <f t="shared" si="221"/>
        <v>526745 - ISPN</v>
      </c>
      <c r="F14198" t="s">
        <v>6951</v>
      </c>
      <c r="G14198" t="s">
        <v>52341</v>
      </c>
      <c r="I14198" t="s">
        <v>1781</v>
      </c>
      <c r="J14198" t="s">
        <v>52340</v>
      </c>
      <c r="K14198" t="s">
        <v>208</v>
      </c>
      <c r="L14198" t="s">
        <v>52339</v>
      </c>
      <c r="N14198" t="s">
        <v>208</v>
      </c>
      <c r="O14198" t="s">
        <v>476</v>
      </c>
      <c r="P14198" t="s">
        <v>476</v>
      </c>
    </row>
    <row r="14199" spans="1:16">
      <c r="A14199" s="484" t="s">
        <v>14038</v>
      </c>
      <c r="B14199" s="485" t="s">
        <v>14037</v>
      </c>
      <c r="C14199" t="s">
        <v>14036</v>
      </c>
      <c r="D14199" t="s">
        <v>14036</v>
      </c>
      <c r="E14199" t="str">
        <f t="shared" si="221"/>
        <v>517008 - SOLUREST GLOBAL</v>
      </c>
      <c r="F14199" t="s">
        <v>6700</v>
      </c>
      <c r="G14199" t="s">
        <v>14035</v>
      </c>
      <c r="I14199" t="s">
        <v>3329</v>
      </c>
      <c r="J14199" t="s">
        <v>14034</v>
      </c>
      <c r="K14199" t="s">
        <v>208</v>
      </c>
      <c r="L14199" t="s">
        <v>14033</v>
      </c>
      <c r="N14199" t="s">
        <v>208</v>
      </c>
      <c r="O14199" t="s">
        <v>476</v>
      </c>
      <c r="P14199" t="s">
        <v>476</v>
      </c>
    </row>
    <row r="14200" spans="1:16">
      <c r="A14200" s="484" t="s">
        <v>69234</v>
      </c>
      <c r="B14200" s="485" t="s">
        <v>69233</v>
      </c>
      <c r="C14200" t="s">
        <v>69232</v>
      </c>
      <c r="D14200" t="s">
        <v>69231</v>
      </c>
      <c r="E14200" t="str">
        <f t="shared" si="221"/>
        <v>595329 - FORMEHPAD 33 BORDEAUX</v>
      </c>
      <c r="F14200" t="s">
        <v>69230</v>
      </c>
      <c r="G14200" t="s">
        <v>69229</v>
      </c>
      <c r="I14200" t="s">
        <v>749</v>
      </c>
      <c r="K14200" t="s">
        <v>208</v>
      </c>
      <c r="L14200" t="s">
        <v>69228</v>
      </c>
      <c r="N14200" t="s">
        <v>208</v>
      </c>
      <c r="O14200" t="s">
        <v>476</v>
      </c>
      <c r="P14200" t="s">
        <v>476</v>
      </c>
    </row>
    <row r="14201" spans="1:16">
      <c r="A14201" s="484" t="s">
        <v>43280</v>
      </c>
      <c r="B14201" s="485" t="s">
        <v>43279</v>
      </c>
      <c r="C14201" t="s">
        <v>43278</v>
      </c>
      <c r="D14201" t="s">
        <v>43278</v>
      </c>
      <c r="E14201" t="str">
        <f t="shared" si="221"/>
        <v>540766 - LESAUVAGE CARNEL CHANTAL ASSIST GESTION 80</v>
      </c>
      <c r="F14201" t="s">
        <v>39171</v>
      </c>
      <c r="G14201" t="s">
        <v>43277</v>
      </c>
      <c r="I14201" t="s">
        <v>43276</v>
      </c>
      <c r="J14201" t="s">
        <v>43275</v>
      </c>
      <c r="K14201" t="s">
        <v>208</v>
      </c>
      <c r="L14201" t="s">
        <v>43274</v>
      </c>
      <c r="N14201" t="s">
        <v>208</v>
      </c>
      <c r="O14201" t="s">
        <v>476</v>
      </c>
      <c r="P14201" t="s">
        <v>476</v>
      </c>
    </row>
    <row r="14202" spans="1:16">
      <c r="A14202" s="484" t="s">
        <v>97943</v>
      </c>
      <c r="B14202" s="485" t="s">
        <v>97942</v>
      </c>
      <c r="C14202" t="s">
        <v>97941</v>
      </c>
      <c r="D14202" t="s">
        <v>97941</v>
      </c>
      <c r="E14202" t="str">
        <f t="shared" si="221"/>
        <v>632302 - CHAMAYOU POUJOL FANY</v>
      </c>
      <c r="F14202" t="s">
        <v>25534</v>
      </c>
      <c r="G14202" t="s">
        <v>97940</v>
      </c>
      <c r="I14202" t="s">
        <v>97939</v>
      </c>
      <c r="J14202" t="s">
        <v>97938</v>
      </c>
      <c r="K14202" t="s">
        <v>208</v>
      </c>
      <c r="L14202" t="s">
        <v>97937</v>
      </c>
      <c r="N14202" t="s">
        <v>208</v>
      </c>
      <c r="O14202" t="s">
        <v>476</v>
      </c>
      <c r="P14202" t="s">
        <v>476</v>
      </c>
    </row>
    <row r="14203" spans="1:16">
      <c r="A14203" s="484" t="s">
        <v>85416</v>
      </c>
      <c r="B14203" s="485" t="s">
        <v>85415</v>
      </c>
      <c r="C14203" t="s">
        <v>85414</v>
      </c>
      <c r="D14203" t="s">
        <v>85414</v>
      </c>
      <c r="E14203" t="str">
        <f t="shared" si="221"/>
        <v>568739 - ECAM EXPERT</v>
      </c>
      <c r="F14203" t="s">
        <v>1077</v>
      </c>
      <c r="G14203" t="s">
        <v>85413</v>
      </c>
      <c r="I14203" t="s">
        <v>17755</v>
      </c>
      <c r="J14203" t="s">
        <v>85412</v>
      </c>
      <c r="K14203" t="s">
        <v>208</v>
      </c>
      <c r="L14203" t="s">
        <v>85411</v>
      </c>
      <c r="N14203" t="s">
        <v>208</v>
      </c>
      <c r="O14203" t="s">
        <v>476</v>
      </c>
      <c r="P14203" t="s">
        <v>476</v>
      </c>
    </row>
    <row r="14204" spans="1:16">
      <c r="A14204" s="484" t="s">
        <v>61827</v>
      </c>
      <c r="B14204" s="485" t="s">
        <v>61826</v>
      </c>
      <c r="C14204" t="s">
        <v>61825</v>
      </c>
      <c r="D14204" t="s">
        <v>61825</v>
      </c>
      <c r="E14204" t="str">
        <f t="shared" si="221"/>
        <v>656630 - HELENE SEJOURNE</v>
      </c>
      <c r="F14204" t="s">
        <v>21187</v>
      </c>
      <c r="G14204" t="s">
        <v>61824</v>
      </c>
      <c r="I14204" t="s">
        <v>3438</v>
      </c>
      <c r="J14204" t="s">
        <v>61823</v>
      </c>
      <c r="K14204" t="s">
        <v>208</v>
      </c>
      <c r="L14204" t="s">
        <v>61822</v>
      </c>
      <c r="N14204" t="s">
        <v>208</v>
      </c>
      <c r="O14204" t="s">
        <v>476</v>
      </c>
      <c r="P14204" t="s">
        <v>476</v>
      </c>
    </row>
    <row r="14205" spans="1:16">
      <c r="A14205" s="484" t="s">
        <v>19663</v>
      </c>
      <c r="B14205" s="485" t="s">
        <v>19662</v>
      </c>
      <c r="C14205" t="s">
        <v>19661</v>
      </c>
      <c r="D14205" t="s">
        <v>19660</v>
      </c>
      <c r="E14205" t="str">
        <f t="shared" si="221"/>
        <v>532150 - SAS 8-C VALBONNE</v>
      </c>
      <c r="F14205" t="s">
        <v>831</v>
      </c>
      <c r="G14205" t="s">
        <v>19659</v>
      </c>
      <c r="I14205" t="s">
        <v>618</v>
      </c>
      <c r="J14205" t="s">
        <v>19658</v>
      </c>
      <c r="K14205" t="s">
        <v>208</v>
      </c>
      <c r="L14205" t="s">
        <v>19657</v>
      </c>
      <c r="N14205" t="s">
        <v>208</v>
      </c>
      <c r="O14205" t="s">
        <v>476</v>
      </c>
      <c r="P14205" t="s">
        <v>476</v>
      </c>
    </row>
    <row r="14206" spans="1:16">
      <c r="A14206" s="484" t="s">
        <v>87810</v>
      </c>
      <c r="B14206" s="485" t="s">
        <v>87809</v>
      </c>
      <c r="C14206" t="s">
        <v>87808</v>
      </c>
      <c r="D14206" t="s">
        <v>87808</v>
      </c>
      <c r="E14206" t="str">
        <f t="shared" si="221"/>
        <v>648917 - DESBOIS  EMMANUEL</v>
      </c>
      <c r="F14206" t="s">
        <v>4321</v>
      </c>
      <c r="G14206" t="s">
        <v>87807</v>
      </c>
      <c r="I14206" t="s">
        <v>87806</v>
      </c>
      <c r="J14206" t="s">
        <v>87805</v>
      </c>
      <c r="K14206" t="s">
        <v>208</v>
      </c>
      <c r="L14206" t="s">
        <v>87804</v>
      </c>
      <c r="N14206" t="s">
        <v>208</v>
      </c>
      <c r="O14206" t="s">
        <v>476</v>
      </c>
      <c r="P14206" t="s">
        <v>476</v>
      </c>
    </row>
    <row r="14207" spans="1:16">
      <c r="A14207" s="484" t="s">
        <v>28486</v>
      </c>
      <c r="B14207" s="485" t="s">
        <v>28485</v>
      </c>
      <c r="C14207" t="s">
        <v>28484</v>
      </c>
      <c r="D14207" t="s">
        <v>28484</v>
      </c>
      <c r="E14207" t="str">
        <f t="shared" si="221"/>
        <v>628013 - PERSPECTYS</v>
      </c>
      <c r="F14207" t="s">
        <v>516</v>
      </c>
      <c r="G14207" t="s">
        <v>28483</v>
      </c>
      <c r="I14207" t="s">
        <v>3016</v>
      </c>
      <c r="J14207" t="s">
        <v>28482</v>
      </c>
      <c r="K14207" t="s">
        <v>208</v>
      </c>
      <c r="L14207" t="s">
        <v>28481</v>
      </c>
      <c r="N14207" t="s">
        <v>208</v>
      </c>
      <c r="O14207" t="s">
        <v>476</v>
      </c>
      <c r="P14207" t="s">
        <v>476</v>
      </c>
    </row>
    <row r="14208" spans="1:16">
      <c r="A14208" s="484" t="s">
        <v>55182</v>
      </c>
      <c r="B14208" s="485" t="s">
        <v>55181</v>
      </c>
      <c r="C14208" t="s">
        <v>55180</v>
      </c>
      <c r="D14208" t="s">
        <v>55179</v>
      </c>
      <c r="E14208" t="str">
        <f t="shared" si="221"/>
        <v>547396 - IADB</v>
      </c>
      <c r="F14208" t="s">
        <v>4408</v>
      </c>
      <c r="G14208" t="s">
        <v>55178</v>
      </c>
      <c r="I14208" t="s">
        <v>596</v>
      </c>
      <c r="J14208" t="s">
        <v>55177</v>
      </c>
      <c r="K14208" t="s">
        <v>208</v>
      </c>
      <c r="L14208" t="s">
        <v>55176</v>
      </c>
      <c r="N14208" t="s">
        <v>208</v>
      </c>
      <c r="O14208" t="s">
        <v>476</v>
      </c>
      <c r="P14208" t="s">
        <v>476</v>
      </c>
    </row>
    <row r="14209" spans="1:16">
      <c r="A14209" s="484" t="s">
        <v>55479</v>
      </c>
      <c r="B14209" s="485" t="s">
        <v>55478</v>
      </c>
      <c r="C14209" t="s">
        <v>55477</v>
      </c>
      <c r="D14209" t="s">
        <v>55476</v>
      </c>
      <c r="E14209" t="str">
        <f t="shared" si="221"/>
        <v>553207 - IDP</v>
      </c>
      <c r="F14209" t="s">
        <v>7688</v>
      </c>
      <c r="G14209" t="s">
        <v>55475</v>
      </c>
      <c r="H14209" t="s">
        <v>55474</v>
      </c>
      <c r="I14209" t="s">
        <v>626</v>
      </c>
      <c r="J14209" t="s">
        <v>55473</v>
      </c>
      <c r="K14209" t="s">
        <v>208</v>
      </c>
      <c r="L14209" t="s">
        <v>55472</v>
      </c>
      <c r="N14209" t="s">
        <v>208</v>
      </c>
      <c r="O14209" t="s">
        <v>476</v>
      </c>
      <c r="P14209" t="s">
        <v>476</v>
      </c>
    </row>
    <row r="14210" spans="1:16">
      <c r="A14210" s="484" t="s">
        <v>21616</v>
      </c>
      <c r="B14210" s="485" t="s">
        <v>21615</v>
      </c>
      <c r="C14210" t="s">
        <v>21614</v>
      </c>
      <c r="D14210" t="s">
        <v>21613</v>
      </c>
      <c r="E14210" t="str">
        <f t="shared" ref="E14210:E14273" si="222">_xlfn.CONCAT(L14210," - ",D14210)</f>
        <v>661399 - RIVIERE JADE</v>
      </c>
      <c r="F14210" t="s">
        <v>21612</v>
      </c>
      <c r="G14210" t="s">
        <v>21611</v>
      </c>
      <c r="I14210" t="s">
        <v>21610</v>
      </c>
      <c r="J14210" t="s">
        <v>21609</v>
      </c>
      <c r="K14210" t="s">
        <v>208</v>
      </c>
      <c r="L14210" t="s">
        <v>21608</v>
      </c>
      <c r="N14210" t="s">
        <v>208</v>
      </c>
      <c r="O14210" t="s">
        <v>476</v>
      </c>
      <c r="P14210" t="s">
        <v>476</v>
      </c>
    </row>
    <row r="14211" spans="1:16">
      <c r="A14211" s="484" t="s">
        <v>30100</v>
      </c>
      <c r="B14211" s="485" t="s">
        <v>30099</v>
      </c>
      <c r="C14211" t="s">
        <v>30098</v>
      </c>
      <c r="D14211" t="s">
        <v>30098</v>
      </c>
      <c r="E14211" t="str">
        <f t="shared" si="222"/>
        <v>621780 - OXYGENE</v>
      </c>
      <c r="F14211" t="s">
        <v>30097</v>
      </c>
      <c r="G14211" t="s">
        <v>30096</v>
      </c>
      <c r="I14211" t="s">
        <v>4645</v>
      </c>
      <c r="K14211" t="s">
        <v>208</v>
      </c>
      <c r="L14211" t="s">
        <v>30095</v>
      </c>
      <c r="N14211" t="s">
        <v>208</v>
      </c>
      <c r="O14211" t="s">
        <v>476</v>
      </c>
      <c r="P14211" t="s">
        <v>476</v>
      </c>
    </row>
    <row r="14212" spans="1:16">
      <c r="A14212" s="484" t="s">
        <v>28387</v>
      </c>
      <c r="B14212" s="485" t="s">
        <v>28386</v>
      </c>
      <c r="C14212" t="s">
        <v>28385</v>
      </c>
      <c r="D14212" t="s">
        <v>28384</v>
      </c>
      <c r="E14212" t="str">
        <f t="shared" si="222"/>
        <v>608312 - PEUGEOT CANTIN CORINNE</v>
      </c>
      <c r="F14212" t="s">
        <v>28383</v>
      </c>
      <c r="G14212" t="s">
        <v>28382</v>
      </c>
      <c r="I14212" t="s">
        <v>28381</v>
      </c>
      <c r="K14212" t="s">
        <v>208</v>
      </c>
      <c r="L14212" t="s">
        <v>28380</v>
      </c>
      <c r="N14212" t="s">
        <v>208</v>
      </c>
      <c r="O14212" t="s">
        <v>476</v>
      </c>
      <c r="P14212" t="s">
        <v>476</v>
      </c>
    </row>
    <row r="14213" spans="1:16">
      <c r="A14213" s="484" t="s">
        <v>128293</v>
      </c>
      <c r="B14213" s="485" t="s">
        <v>128292</v>
      </c>
      <c r="C14213" t="s">
        <v>128291</v>
      </c>
      <c r="D14213" t="s">
        <v>128291</v>
      </c>
      <c r="E14213" t="str">
        <f t="shared" si="222"/>
        <v>522016 - ANIMA CECODEV</v>
      </c>
      <c r="F14213" t="s">
        <v>16114</v>
      </c>
      <c r="G14213" t="s">
        <v>128290</v>
      </c>
      <c r="I14213" t="s">
        <v>3138</v>
      </c>
      <c r="J14213" t="s">
        <v>128289</v>
      </c>
      <c r="K14213" t="s">
        <v>208</v>
      </c>
      <c r="L14213" t="s">
        <v>128288</v>
      </c>
      <c r="N14213" t="s">
        <v>208</v>
      </c>
      <c r="O14213" t="s">
        <v>476</v>
      </c>
      <c r="P14213" t="s">
        <v>476</v>
      </c>
    </row>
    <row r="14214" spans="1:16">
      <c r="A14214" s="484" t="s">
        <v>97132</v>
      </c>
      <c r="B14214" s="485" t="s">
        <v>97131</v>
      </c>
      <c r="C14214" t="s">
        <v>97130</v>
      </c>
      <c r="D14214" t="s">
        <v>97129</v>
      </c>
      <c r="E14214" t="str">
        <f t="shared" si="222"/>
        <v>552872 - CMAM 972 MARTINIQUE</v>
      </c>
      <c r="F14214" t="s">
        <v>1710</v>
      </c>
      <c r="G14214" t="s">
        <v>97128</v>
      </c>
      <c r="I14214" t="s">
        <v>6917</v>
      </c>
      <c r="J14214" t="s">
        <v>97127</v>
      </c>
      <c r="K14214" t="s">
        <v>208</v>
      </c>
      <c r="L14214" t="s">
        <v>97126</v>
      </c>
      <c r="N14214" t="s">
        <v>208</v>
      </c>
      <c r="O14214" t="s">
        <v>476</v>
      </c>
      <c r="P14214" t="s">
        <v>476</v>
      </c>
    </row>
    <row r="14215" spans="1:16">
      <c r="A14215" s="484" t="s">
        <v>122456</v>
      </c>
      <c r="B14215" s="485" t="s">
        <v>122455</v>
      </c>
      <c r="C14215" t="s">
        <v>122454</v>
      </c>
      <c r="D14215" t="s">
        <v>122453</v>
      </c>
      <c r="E14215" t="str">
        <f t="shared" si="222"/>
        <v>548479 - APTCCB</v>
      </c>
      <c r="F14215" t="s">
        <v>92615</v>
      </c>
      <c r="G14215" t="s">
        <v>122452</v>
      </c>
      <c r="I14215" t="s">
        <v>122451</v>
      </c>
      <c r="K14215" t="s">
        <v>208</v>
      </c>
      <c r="L14215" t="s">
        <v>122450</v>
      </c>
      <c r="N14215" t="s">
        <v>208</v>
      </c>
      <c r="O14215" t="s">
        <v>476</v>
      </c>
      <c r="P14215" t="s">
        <v>476</v>
      </c>
    </row>
    <row r="14216" spans="1:16">
      <c r="A14216" s="484" t="s">
        <v>69401</v>
      </c>
      <c r="B14216" s="485" t="s">
        <v>69400</v>
      </c>
      <c r="C14216" t="s">
        <v>69399</v>
      </c>
      <c r="D14216" t="s">
        <v>69398</v>
      </c>
      <c r="E14216" t="str">
        <f t="shared" si="222"/>
        <v>600106 - FORMATOP VILLEFONTAINE</v>
      </c>
      <c r="F14216" t="s">
        <v>10495</v>
      </c>
      <c r="G14216" t="s">
        <v>69397</v>
      </c>
      <c r="H14216" t="s">
        <v>69396</v>
      </c>
      <c r="I14216" t="s">
        <v>2991</v>
      </c>
      <c r="J14216" t="s">
        <v>69395</v>
      </c>
      <c r="K14216" t="s">
        <v>208</v>
      </c>
      <c r="L14216" t="s">
        <v>69394</v>
      </c>
      <c r="N14216" t="s">
        <v>208</v>
      </c>
      <c r="O14216" t="s">
        <v>476</v>
      </c>
      <c r="P14216" t="s">
        <v>476</v>
      </c>
    </row>
    <row r="14217" spans="1:16">
      <c r="A14217" s="484" t="s">
        <v>13825</v>
      </c>
      <c r="B14217" s="485" t="s">
        <v>13824</v>
      </c>
      <c r="C14217" t="s">
        <v>13823</v>
      </c>
      <c r="D14217" t="s">
        <v>13823</v>
      </c>
      <c r="E14217" t="str">
        <f t="shared" si="222"/>
        <v>524797 - SOPHROLOR</v>
      </c>
      <c r="F14217" t="s">
        <v>707</v>
      </c>
      <c r="G14217" t="s">
        <v>13822</v>
      </c>
      <c r="I14217" t="s">
        <v>13032</v>
      </c>
      <c r="J14217" t="s">
        <v>13821</v>
      </c>
      <c r="K14217" t="s">
        <v>208</v>
      </c>
      <c r="L14217" t="s">
        <v>13820</v>
      </c>
      <c r="N14217" t="s">
        <v>208</v>
      </c>
      <c r="O14217" t="s">
        <v>476</v>
      </c>
      <c r="P14217" t="s">
        <v>476</v>
      </c>
    </row>
    <row r="14218" spans="1:16">
      <c r="A14218" s="484" t="s">
        <v>48213</v>
      </c>
      <c r="B14218" s="485" t="s">
        <v>48212</v>
      </c>
      <c r="C14218" t="s">
        <v>48211</v>
      </c>
      <c r="D14218" t="s">
        <v>48210</v>
      </c>
      <c r="E14218" t="str">
        <f t="shared" si="222"/>
        <v>676330 - KEYJOB PARIS</v>
      </c>
      <c r="F14218" t="s">
        <v>1151</v>
      </c>
      <c r="G14218" t="s">
        <v>48209</v>
      </c>
      <c r="I14218" t="s">
        <v>626</v>
      </c>
      <c r="J14218" t="s">
        <v>48208</v>
      </c>
      <c r="K14218" t="s">
        <v>208</v>
      </c>
      <c r="L14218" t="s">
        <v>48207</v>
      </c>
      <c r="N14218" t="s">
        <v>208</v>
      </c>
      <c r="O14218" t="s">
        <v>476</v>
      </c>
      <c r="P14218" t="s">
        <v>476</v>
      </c>
    </row>
    <row r="14219" spans="1:16">
      <c r="A14219" s="484" t="s">
        <v>92509</v>
      </c>
      <c r="B14219" s="485" t="s">
        <v>92508</v>
      </c>
      <c r="C14219" t="s">
        <v>92507</v>
      </c>
      <c r="D14219" t="s">
        <v>92507</v>
      </c>
      <c r="E14219" t="str">
        <f t="shared" si="222"/>
        <v>565600 - CONORGUES MARIE ANNE MARTHE</v>
      </c>
      <c r="F14219" t="s">
        <v>831</v>
      </c>
      <c r="G14219" t="s">
        <v>92506</v>
      </c>
      <c r="H14219" t="s">
        <v>79886</v>
      </c>
      <c r="I14219" t="s">
        <v>4033</v>
      </c>
      <c r="J14219" t="s">
        <v>92505</v>
      </c>
      <c r="K14219" t="s">
        <v>208</v>
      </c>
      <c r="L14219" t="s">
        <v>92504</v>
      </c>
      <c r="N14219" t="s">
        <v>208</v>
      </c>
      <c r="O14219" t="s">
        <v>476</v>
      </c>
      <c r="P14219" t="s">
        <v>476</v>
      </c>
    </row>
    <row r="14220" spans="1:16">
      <c r="A14220" s="484" t="s">
        <v>34125</v>
      </c>
      <c r="B14220" s="485" t="s">
        <v>34124</v>
      </c>
      <c r="C14220" t="s">
        <v>34123</v>
      </c>
      <c r="D14220" t="s">
        <v>34123</v>
      </c>
      <c r="E14220" t="str">
        <f t="shared" si="222"/>
        <v>543627 - NANTES YNOV CAMPUS</v>
      </c>
      <c r="F14220" t="s">
        <v>18469</v>
      </c>
      <c r="G14220" t="s">
        <v>34122</v>
      </c>
      <c r="H14220" t="s">
        <v>34121</v>
      </c>
      <c r="I14220" t="s">
        <v>1837</v>
      </c>
      <c r="K14220" t="s">
        <v>208</v>
      </c>
      <c r="L14220" t="s">
        <v>34120</v>
      </c>
      <c r="N14220" t="s">
        <v>208</v>
      </c>
      <c r="O14220" t="s">
        <v>476</v>
      </c>
      <c r="P14220" t="s">
        <v>476</v>
      </c>
    </row>
    <row r="14221" spans="1:16">
      <c r="A14221" s="484" t="s">
        <v>72660</v>
      </c>
      <c r="B14221" s="485" t="s">
        <v>72659</v>
      </c>
      <c r="C14221" t="s">
        <v>72658</v>
      </c>
      <c r="D14221" t="s">
        <v>72657</v>
      </c>
      <c r="E14221" t="str">
        <f t="shared" si="222"/>
        <v>551223 - OGEC FRESC</v>
      </c>
      <c r="F14221" t="s">
        <v>1817</v>
      </c>
      <c r="G14221" t="s">
        <v>72656</v>
      </c>
      <c r="I14221" t="s">
        <v>3098</v>
      </c>
      <c r="J14221" t="s">
        <v>72655</v>
      </c>
      <c r="K14221" t="s">
        <v>208</v>
      </c>
      <c r="L14221" t="s">
        <v>72654</v>
      </c>
      <c r="N14221" t="s">
        <v>208</v>
      </c>
      <c r="O14221" t="s">
        <v>476</v>
      </c>
      <c r="P14221" t="s">
        <v>476</v>
      </c>
    </row>
    <row r="14222" spans="1:16">
      <c r="A14222" s="484" t="s">
        <v>23761</v>
      </c>
      <c r="B14222" s="485" t="s">
        <v>23760</v>
      </c>
      <c r="C14222" t="s">
        <v>23759</v>
      </c>
      <c r="D14222" t="s">
        <v>23759</v>
      </c>
      <c r="E14222" t="str">
        <f t="shared" si="222"/>
        <v>643014 - RCI FORMATION AUTO ECOLE</v>
      </c>
      <c r="F14222" t="s">
        <v>16254</v>
      </c>
      <c r="G14222" t="s">
        <v>23758</v>
      </c>
      <c r="I14222" t="s">
        <v>23757</v>
      </c>
      <c r="J14222" t="s">
        <v>23756</v>
      </c>
      <c r="K14222" t="s">
        <v>208</v>
      </c>
      <c r="L14222" t="s">
        <v>23755</v>
      </c>
      <c r="N14222" t="s">
        <v>208</v>
      </c>
      <c r="O14222" t="s">
        <v>476</v>
      </c>
      <c r="P14222" t="s">
        <v>476</v>
      </c>
    </row>
    <row r="14223" spans="1:16">
      <c r="A14223" s="484" t="s">
        <v>61635</v>
      </c>
      <c r="B14223" s="485" t="s">
        <v>61634</v>
      </c>
      <c r="C14223" t="s">
        <v>61633</v>
      </c>
      <c r="D14223" t="s">
        <v>61633</v>
      </c>
      <c r="E14223" t="str">
        <f t="shared" si="222"/>
        <v>648700 - H'ESSENCIA CONSEIL</v>
      </c>
      <c r="F14223" t="s">
        <v>5123</v>
      </c>
      <c r="G14223" t="s">
        <v>47938</v>
      </c>
      <c r="I14223" t="s">
        <v>3355</v>
      </c>
      <c r="J14223" t="s">
        <v>61632</v>
      </c>
      <c r="K14223" t="s">
        <v>208</v>
      </c>
      <c r="L14223" t="s">
        <v>61631</v>
      </c>
      <c r="N14223" t="s">
        <v>208</v>
      </c>
      <c r="O14223" t="s">
        <v>476</v>
      </c>
      <c r="P14223" t="s">
        <v>476</v>
      </c>
    </row>
    <row r="14224" spans="1:16">
      <c r="A14224" s="484" t="s">
        <v>35405</v>
      </c>
      <c r="B14224" s="485" t="s">
        <v>35404</v>
      </c>
      <c r="C14224" t="s">
        <v>35403</v>
      </c>
      <c r="D14224" t="s">
        <v>35402</v>
      </c>
      <c r="E14224" t="str">
        <f t="shared" si="222"/>
        <v>577558 - MONNERY-VOYANT MARIE - RESSOURCES ET CONSEILS</v>
      </c>
      <c r="F14224" t="s">
        <v>1710</v>
      </c>
      <c r="G14224" t="s">
        <v>35401</v>
      </c>
      <c r="I14224" t="s">
        <v>30078</v>
      </c>
      <c r="J14224" t="s">
        <v>35400</v>
      </c>
      <c r="K14224" t="s">
        <v>208</v>
      </c>
      <c r="L14224" t="s">
        <v>35399</v>
      </c>
      <c r="N14224" t="s">
        <v>208</v>
      </c>
      <c r="O14224" t="s">
        <v>476</v>
      </c>
      <c r="P14224" t="s">
        <v>476</v>
      </c>
    </row>
    <row r="14225" spans="1:16">
      <c r="A14225" s="484" t="s">
        <v>36120</v>
      </c>
      <c r="B14225" s="485" t="s">
        <v>36119</v>
      </c>
      <c r="C14225" t="s">
        <v>36118</v>
      </c>
      <c r="D14225" t="s">
        <v>36118</v>
      </c>
      <c r="E14225" t="str">
        <f t="shared" si="222"/>
        <v>627732 - MICHEL BAUJARD SAS</v>
      </c>
      <c r="F14225" t="s">
        <v>36117</v>
      </c>
      <c r="G14225" t="s">
        <v>36116</v>
      </c>
      <c r="I14225" t="s">
        <v>626</v>
      </c>
      <c r="K14225" t="s">
        <v>208</v>
      </c>
      <c r="L14225" t="s">
        <v>36115</v>
      </c>
      <c r="N14225" t="s">
        <v>208</v>
      </c>
      <c r="O14225" t="s">
        <v>476</v>
      </c>
      <c r="P14225" t="s">
        <v>476</v>
      </c>
    </row>
    <row r="14226" spans="1:16">
      <c r="A14226" s="484" t="s">
        <v>123955</v>
      </c>
      <c r="B14226" s="485" t="s">
        <v>123954</v>
      </c>
      <c r="C14226" t="s">
        <v>123953</v>
      </c>
      <c r="D14226" t="s">
        <v>123952</v>
      </c>
      <c r="E14226" t="str">
        <f t="shared" si="222"/>
        <v>574338 - IPE BORIS CYRULNIK</v>
      </c>
      <c r="F14226" t="s">
        <v>831</v>
      </c>
      <c r="G14226" t="s">
        <v>123951</v>
      </c>
      <c r="I14226" t="s">
        <v>1122</v>
      </c>
      <c r="J14226" t="s">
        <v>123950</v>
      </c>
      <c r="K14226" t="s">
        <v>208</v>
      </c>
      <c r="L14226" t="s">
        <v>123949</v>
      </c>
      <c r="N14226" t="s">
        <v>208</v>
      </c>
      <c r="O14226" t="s">
        <v>476</v>
      </c>
      <c r="P14226" t="s">
        <v>476</v>
      </c>
    </row>
    <row r="14227" spans="1:16">
      <c r="A14227" s="484" t="s">
        <v>126045</v>
      </c>
      <c r="B14227" s="485" t="s">
        <v>126044</v>
      </c>
      <c r="C14227" t="s">
        <v>126043</v>
      </c>
      <c r="D14227" t="s">
        <v>126042</v>
      </c>
      <c r="E14227" t="str">
        <f t="shared" si="222"/>
        <v>676720 - ASS PERINATALITE PACA CORSE MONACO RESEAU MEDITER</v>
      </c>
      <c r="F14227" t="s">
        <v>7292</v>
      </c>
      <c r="G14227" t="s">
        <v>126041</v>
      </c>
      <c r="H14227" t="s">
        <v>126040</v>
      </c>
      <c r="I14227" t="s">
        <v>1035</v>
      </c>
      <c r="J14227" t="s">
        <v>126039</v>
      </c>
      <c r="K14227" t="s">
        <v>208</v>
      </c>
      <c r="L14227" t="s">
        <v>126038</v>
      </c>
      <c r="N14227" t="s">
        <v>208</v>
      </c>
      <c r="O14227" t="s">
        <v>476</v>
      </c>
      <c r="P14227" t="s">
        <v>476</v>
      </c>
    </row>
    <row r="14228" spans="1:16">
      <c r="A14228" s="484" t="s">
        <v>99014</v>
      </c>
      <c r="B14228" s="485" t="s">
        <v>99013</v>
      </c>
      <c r="C14228" t="s">
        <v>99012</v>
      </c>
      <c r="D14228" t="s">
        <v>99012</v>
      </c>
      <c r="E14228" t="str">
        <f t="shared" si="222"/>
        <v>531248 - CERTYOU</v>
      </c>
      <c r="F14228" t="s">
        <v>11199</v>
      </c>
      <c r="G14228" t="s">
        <v>56712</v>
      </c>
      <c r="I14228" t="s">
        <v>3138</v>
      </c>
      <c r="J14228" t="s">
        <v>99011</v>
      </c>
      <c r="K14228" t="s">
        <v>208</v>
      </c>
      <c r="L14228" t="s">
        <v>99010</v>
      </c>
      <c r="N14228" t="s">
        <v>208</v>
      </c>
      <c r="O14228" t="s">
        <v>476</v>
      </c>
      <c r="P14228" t="s">
        <v>476</v>
      </c>
    </row>
    <row r="14229" spans="1:16">
      <c r="A14229" s="484" t="s">
        <v>88055</v>
      </c>
      <c r="B14229" s="485" t="s">
        <v>88054</v>
      </c>
      <c r="C14229" t="s">
        <v>88053</v>
      </c>
      <c r="D14229" t="s">
        <v>88053</v>
      </c>
      <c r="E14229" t="str">
        <f t="shared" si="222"/>
        <v>555630 - DEMARTD</v>
      </c>
      <c r="F14229" t="s">
        <v>2572</v>
      </c>
      <c r="G14229" t="s">
        <v>88052</v>
      </c>
      <c r="I14229" t="s">
        <v>88051</v>
      </c>
      <c r="J14229" t="s">
        <v>88050</v>
      </c>
      <c r="K14229" t="s">
        <v>208</v>
      </c>
      <c r="L14229" t="s">
        <v>88049</v>
      </c>
      <c r="N14229" t="s">
        <v>208</v>
      </c>
      <c r="O14229" t="s">
        <v>476</v>
      </c>
      <c r="P14229" t="s">
        <v>476</v>
      </c>
    </row>
    <row r="14230" spans="1:16">
      <c r="A14230" s="484" t="s">
        <v>130037</v>
      </c>
      <c r="B14230" s="485" t="s">
        <v>130036</v>
      </c>
      <c r="C14230" t="s">
        <v>130035</v>
      </c>
      <c r="D14230" t="s">
        <v>130035</v>
      </c>
      <c r="E14230" t="str">
        <f t="shared" si="222"/>
        <v>557663 - ALPES FORMATIONS CONSEILS</v>
      </c>
      <c r="F14230" t="s">
        <v>32084</v>
      </c>
      <c r="G14230" t="s">
        <v>130034</v>
      </c>
      <c r="I14230" t="s">
        <v>130033</v>
      </c>
      <c r="J14230" t="s">
        <v>130032</v>
      </c>
      <c r="K14230" t="s">
        <v>208</v>
      </c>
      <c r="L14230" t="s">
        <v>130031</v>
      </c>
      <c r="N14230" t="s">
        <v>208</v>
      </c>
      <c r="O14230" t="s">
        <v>476</v>
      </c>
      <c r="P14230" t="s">
        <v>476</v>
      </c>
    </row>
    <row r="14231" spans="1:16">
      <c r="A14231" s="484" t="s">
        <v>60286</v>
      </c>
      <c r="B14231" s="485" t="s">
        <v>60285</v>
      </c>
      <c r="C14231" t="s">
        <v>60284</v>
      </c>
      <c r="D14231" t="s">
        <v>60284</v>
      </c>
      <c r="E14231" t="str">
        <f t="shared" si="222"/>
        <v>637087 - HUMACITIA</v>
      </c>
      <c r="F14231" t="s">
        <v>9330</v>
      </c>
      <c r="G14231" t="s">
        <v>60283</v>
      </c>
      <c r="I14231" t="s">
        <v>3364</v>
      </c>
      <c r="J14231" t="s">
        <v>60282</v>
      </c>
      <c r="K14231" t="s">
        <v>208</v>
      </c>
      <c r="L14231" t="s">
        <v>60281</v>
      </c>
      <c r="N14231" t="s">
        <v>208</v>
      </c>
      <c r="O14231" t="s">
        <v>476</v>
      </c>
      <c r="P14231" t="s">
        <v>476</v>
      </c>
    </row>
    <row r="14232" spans="1:16">
      <c r="A14232" s="484" t="s">
        <v>64618</v>
      </c>
      <c r="B14232" s="485" t="s">
        <v>64617</v>
      </c>
      <c r="C14232" t="s">
        <v>64616</v>
      </c>
      <c r="D14232" t="s">
        <v>64615</v>
      </c>
      <c r="E14232" t="str">
        <f t="shared" si="222"/>
        <v>545041 - GROPPOSO SOLANGE</v>
      </c>
      <c r="F14232" t="s">
        <v>10264</v>
      </c>
      <c r="G14232" t="s">
        <v>64614</v>
      </c>
      <c r="I14232" t="s">
        <v>23459</v>
      </c>
      <c r="J14232" t="s">
        <v>64613</v>
      </c>
      <c r="K14232" t="s">
        <v>208</v>
      </c>
      <c r="L14232" t="s">
        <v>64612</v>
      </c>
      <c r="N14232" t="s">
        <v>208</v>
      </c>
      <c r="O14232" t="s">
        <v>476</v>
      </c>
      <c r="P14232" t="s">
        <v>476</v>
      </c>
    </row>
    <row r="14233" spans="1:16">
      <c r="A14233" s="484" t="s">
        <v>62686</v>
      </c>
      <c r="B14233" s="485" t="s">
        <v>62685</v>
      </c>
      <c r="C14233" t="s">
        <v>62684</v>
      </c>
      <c r="D14233" t="s">
        <v>62684</v>
      </c>
      <c r="E14233" t="str">
        <f t="shared" si="222"/>
        <v>511018 - GWENAEL FLEJO</v>
      </c>
      <c r="F14233" t="s">
        <v>1528</v>
      </c>
      <c r="G14233" t="s">
        <v>62683</v>
      </c>
      <c r="H14233" t="s">
        <v>62682</v>
      </c>
      <c r="I14233" t="s">
        <v>62681</v>
      </c>
      <c r="J14233" t="s">
        <v>62680</v>
      </c>
      <c r="K14233" t="s">
        <v>208</v>
      </c>
      <c r="L14233" t="s">
        <v>62679</v>
      </c>
      <c r="N14233" t="s">
        <v>208</v>
      </c>
      <c r="O14233" t="s">
        <v>476</v>
      </c>
      <c r="P14233" t="s">
        <v>476</v>
      </c>
    </row>
    <row r="14234" spans="1:16">
      <c r="A14234" s="484" t="s">
        <v>12473</v>
      </c>
      <c r="B14234" s="485" t="s">
        <v>12472</v>
      </c>
      <c r="C14234" t="s">
        <v>12471</v>
      </c>
      <c r="D14234" t="s">
        <v>12470</v>
      </c>
      <c r="E14234" t="str">
        <f t="shared" si="222"/>
        <v>536313 - SUD FORMATION ST BRES</v>
      </c>
      <c r="F14234" t="s">
        <v>4446</v>
      </c>
      <c r="G14234" t="s">
        <v>12469</v>
      </c>
      <c r="I14234" t="s">
        <v>12468</v>
      </c>
      <c r="J14234" t="s">
        <v>12467</v>
      </c>
      <c r="K14234" t="s">
        <v>208</v>
      </c>
      <c r="L14234" t="s">
        <v>12466</v>
      </c>
      <c r="N14234" t="s">
        <v>208</v>
      </c>
      <c r="O14234" t="s">
        <v>476</v>
      </c>
      <c r="P14234" t="s">
        <v>476</v>
      </c>
    </row>
    <row r="14235" spans="1:16">
      <c r="A14235" s="484" t="s">
        <v>117271</v>
      </c>
      <c r="B14235" s="485" t="s">
        <v>117270</v>
      </c>
      <c r="C14235" t="s">
        <v>117269</v>
      </c>
      <c r="D14235" t="s">
        <v>117269</v>
      </c>
      <c r="E14235" t="str">
        <f t="shared" si="222"/>
        <v>519327 - ATRIUM ASSOCIES</v>
      </c>
      <c r="F14235" t="s">
        <v>17135</v>
      </c>
      <c r="G14235" t="s">
        <v>117268</v>
      </c>
      <c r="I14235" t="s">
        <v>8130</v>
      </c>
      <c r="J14235" t="s">
        <v>117267</v>
      </c>
      <c r="K14235" t="s">
        <v>208</v>
      </c>
      <c r="L14235" t="s">
        <v>117266</v>
      </c>
      <c r="N14235" t="s">
        <v>208</v>
      </c>
      <c r="O14235" t="s">
        <v>476</v>
      </c>
      <c r="P14235" t="s">
        <v>476</v>
      </c>
    </row>
    <row r="14236" spans="1:16">
      <c r="A14236" s="484" t="s">
        <v>695</v>
      </c>
      <c r="B14236" s="485" t="s">
        <v>694</v>
      </c>
      <c r="C14236" t="s">
        <v>693</v>
      </c>
      <c r="D14236" t="s">
        <v>693</v>
      </c>
      <c r="E14236" t="str">
        <f t="shared" si="222"/>
        <v>651436 - 360 DEGRES SECURITE</v>
      </c>
      <c r="F14236" t="s">
        <v>692</v>
      </c>
      <c r="G14236" t="s">
        <v>691</v>
      </c>
      <c r="I14236" t="s">
        <v>690</v>
      </c>
      <c r="J14236" t="s">
        <v>689</v>
      </c>
      <c r="K14236" t="s">
        <v>208</v>
      </c>
      <c r="L14236" t="s">
        <v>688</v>
      </c>
      <c r="N14236" t="s">
        <v>208</v>
      </c>
      <c r="O14236" t="s">
        <v>476</v>
      </c>
      <c r="P14236" t="s">
        <v>476</v>
      </c>
    </row>
    <row r="14237" spans="1:16">
      <c r="A14237" s="484" t="s">
        <v>71431</v>
      </c>
      <c r="B14237" s="485" t="s">
        <v>71430</v>
      </c>
      <c r="C14237" t="s">
        <v>71429</v>
      </c>
      <c r="D14237" t="s">
        <v>71429</v>
      </c>
      <c r="E14237" t="str">
        <f t="shared" si="222"/>
        <v>530104 - FORCO FMC</v>
      </c>
      <c r="F14237" t="s">
        <v>6315</v>
      </c>
      <c r="G14237" t="s">
        <v>71428</v>
      </c>
      <c r="I14237" t="s">
        <v>626</v>
      </c>
      <c r="J14237" t="s">
        <v>71427</v>
      </c>
      <c r="K14237" t="s">
        <v>208</v>
      </c>
      <c r="L14237" t="s">
        <v>71426</v>
      </c>
      <c r="N14237" t="s">
        <v>208</v>
      </c>
      <c r="O14237" t="s">
        <v>476</v>
      </c>
      <c r="P14237" t="s">
        <v>476</v>
      </c>
    </row>
    <row r="14238" spans="1:16">
      <c r="A14238" s="484" t="s">
        <v>69460</v>
      </c>
      <c r="B14238" s="485" t="s">
        <v>69459</v>
      </c>
      <c r="C14238" t="s">
        <v>69458</v>
      </c>
      <c r="D14238" t="s">
        <v>69457</v>
      </c>
      <c r="E14238" t="str">
        <f t="shared" si="222"/>
        <v>517689 - FORPIC FORM</v>
      </c>
      <c r="F14238" t="s">
        <v>3795</v>
      </c>
      <c r="G14238" t="s">
        <v>69456</v>
      </c>
      <c r="I14238" t="s">
        <v>69455</v>
      </c>
      <c r="J14238" t="s">
        <v>69454</v>
      </c>
      <c r="K14238" t="s">
        <v>69453</v>
      </c>
      <c r="L14238" t="s">
        <v>69452</v>
      </c>
      <c r="N14238" t="s">
        <v>208</v>
      </c>
      <c r="O14238" t="s">
        <v>476</v>
      </c>
      <c r="P14238" t="s">
        <v>476</v>
      </c>
    </row>
    <row r="14239" spans="1:16">
      <c r="A14239" s="484" t="s">
        <v>49259</v>
      </c>
      <c r="B14239" s="485" t="s">
        <v>49258</v>
      </c>
      <c r="C14239" t="s">
        <v>49257</v>
      </c>
      <c r="D14239" t="s">
        <v>49257</v>
      </c>
      <c r="E14239" t="str">
        <f t="shared" si="222"/>
        <v>506254 - JMB FORMATION</v>
      </c>
      <c r="F14239" t="s">
        <v>1385</v>
      </c>
      <c r="G14239" t="s">
        <v>49256</v>
      </c>
      <c r="I14239" t="s">
        <v>14440</v>
      </c>
      <c r="J14239" t="s">
        <v>49255</v>
      </c>
      <c r="K14239" t="s">
        <v>208</v>
      </c>
      <c r="L14239" t="s">
        <v>49254</v>
      </c>
      <c r="N14239" t="s">
        <v>208</v>
      </c>
      <c r="O14239" t="s">
        <v>476</v>
      </c>
      <c r="P14239" t="s">
        <v>476</v>
      </c>
    </row>
    <row r="14240" spans="1:16">
      <c r="A14240" s="484" t="s">
        <v>66094</v>
      </c>
      <c r="B14240" s="485" t="s">
        <v>66093</v>
      </c>
      <c r="C14240" t="s">
        <v>66092</v>
      </c>
      <c r="D14240" t="s">
        <v>66091</v>
      </c>
      <c r="E14240" t="str">
        <f t="shared" si="222"/>
        <v>601378 - GODOT DAMIEN</v>
      </c>
      <c r="F14240" t="s">
        <v>1528</v>
      </c>
      <c r="G14240" t="s">
        <v>66090</v>
      </c>
      <c r="H14240" t="s">
        <v>66089</v>
      </c>
      <c r="I14240" t="s">
        <v>4645</v>
      </c>
      <c r="J14240" t="s">
        <v>66088</v>
      </c>
      <c r="K14240" t="s">
        <v>208</v>
      </c>
      <c r="L14240" t="s">
        <v>66087</v>
      </c>
      <c r="N14240" t="s">
        <v>208</v>
      </c>
      <c r="O14240" t="s">
        <v>476</v>
      </c>
      <c r="P14240" t="s">
        <v>476</v>
      </c>
    </row>
    <row r="14241" spans="1:16">
      <c r="A14241" s="484" t="s">
        <v>71962</v>
      </c>
      <c r="B14241" s="485" t="s">
        <v>71961</v>
      </c>
      <c r="C14241" t="s">
        <v>71960</v>
      </c>
      <c r="D14241" t="s">
        <v>71960</v>
      </c>
      <c r="E14241" t="str">
        <f t="shared" si="222"/>
        <v>567401 - FMVT CONSEILS</v>
      </c>
      <c r="F14241" t="s">
        <v>71959</v>
      </c>
      <c r="G14241" t="s">
        <v>71958</v>
      </c>
      <c r="I14241" t="s">
        <v>1542</v>
      </c>
      <c r="J14241" t="s">
        <v>71957</v>
      </c>
      <c r="K14241" t="s">
        <v>208</v>
      </c>
      <c r="L14241" t="s">
        <v>71956</v>
      </c>
      <c r="N14241" t="s">
        <v>208</v>
      </c>
      <c r="O14241" t="s">
        <v>476</v>
      </c>
      <c r="P14241" t="s">
        <v>476</v>
      </c>
    </row>
    <row r="14242" spans="1:16">
      <c r="A14242" s="484" t="s">
        <v>30131</v>
      </c>
      <c r="B14242" s="485" t="s">
        <v>30130</v>
      </c>
      <c r="C14242" t="s">
        <v>30129</v>
      </c>
      <c r="D14242" t="s">
        <v>30129</v>
      </c>
      <c r="E14242" t="str">
        <f t="shared" si="222"/>
        <v>507738 - OXANEO</v>
      </c>
      <c r="F14242" t="s">
        <v>1528</v>
      </c>
      <c r="G14242" t="s">
        <v>30128</v>
      </c>
      <c r="I14242" t="s">
        <v>3229</v>
      </c>
      <c r="J14242" t="s">
        <v>30127</v>
      </c>
      <c r="K14242" t="s">
        <v>208</v>
      </c>
      <c r="L14242" t="s">
        <v>30126</v>
      </c>
      <c r="N14242" t="s">
        <v>208</v>
      </c>
      <c r="O14242" t="s">
        <v>476</v>
      </c>
      <c r="P14242" t="s">
        <v>476</v>
      </c>
    </row>
    <row r="14243" spans="1:16">
      <c r="A14243" s="484" t="s">
        <v>73851</v>
      </c>
      <c r="B14243" s="485" t="s">
        <v>73850</v>
      </c>
      <c r="C14243" t="s">
        <v>73849</v>
      </c>
      <c r="D14243" t="s">
        <v>73849</v>
      </c>
      <c r="E14243" t="str">
        <f t="shared" si="222"/>
        <v>643506 - FCS POUR TOUS</v>
      </c>
      <c r="F14243" t="s">
        <v>969</v>
      </c>
      <c r="G14243" t="s">
        <v>73848</v>
      </c>
      <c r="I14243" t="s">
        <v>51144</v>
      </c>
      <c r="J14243" t="s">
        <v>73847</v>
      </c>
      <c r="K14243" t="s">
        <v>208</v>
      </c>
      <c r="L14243" t="s">
        <v>73846</v>
      </c>
      <c r="N14243" t="s">
        <v>208</v>
      </c>
      <c r="O14243" t="s">
        <v>476</v>
      </c>
      <c r="P14243" t="s">
        <v>476</v>
      </c>
    </row>
    <row r="14244" spans="1:16">
      <c r="A14244" s="484" t="s">
        <v>4821</v>
      </c>
      <c r="B14244" s="485" t="s">
        <v>4820</v>
      </c>
      <c r="C14244" t="s">
        <v>4819</v>
      </c>
      <c r="D14244" t="s">
        <v>4819</v>
      </c>
      <c r="E14244" t="str">
        <f t="shared" si="222"/>
        <v>516399 - URGENCES DPC</v>
      </c>
      <c r="F14244" t="s">
        <v>2801</v>
      </c>
      <c r="G14244" t="s">
        <v>4818</v>
      </c>
      <c r="I14244" t="s">
        <v>3346</v>
      </c>
      <c r="J14244" t="s">
        <v>4817</v>
      </c>
      <c r="K14244" t="s">
        <v>4816</v>
      </c>
      <c r="L14244" t="s">
        <v>4815</v>
      </c>
      <c r="N14244" t="s">
        <v>208</v>
      </c>
      <c r="O14244" t="s">
        <v>476</v>
      </c>
      <c r="P14244" t="s">
        <v>476</v>
      </c>
    </row>
    <row r="14245" spans="1:16">
      <c r="A14245" s="484" t="s">
        <v>78360</v>
      </c>
      <c r="B14245" s="485" t="s">
        <v>78359</v>
      </c>
      <c r="C14245" t="s">
        <v>78358</v>
      </c>
      <c r="D14245" t="s">
        <v>78358</v>
      </c>
      <c r="E14245" t="str">
        <f t="shared" si="222"/>
        <v>623064 - ESPACE CHEF - EXPERIANCE</v>
      </c>
      <c r="F14245" t="s">
        <v>33831</v>
      </c>
      <c r="G14245" t="s">
        <v>78357</v>
      </c>
      <c r="H14245" t="s">
        <v>78356</v>
      </c>
      <c r="I14245" t="s">
        <v>802</v>
      </c>
      <c r="J14245" t="s">
        <v>78355</v>
      </c>
      <c r="K14245" t="s">
        <v>208</v>
      </c>
      <c r="L14245" t="s">
        <v>78354</v>
      </c>
      <c r="N14245" t="s">
        <v>208</v>
      </c>
      <c r="O14245" t="s">
        <v>476</v>
      </c>
      <c r="P14245" t="s">
        <v>476</v>
      </c>
    </row>
    <row r="14246" spans="1:16">
      <c r="A14246" s="484" t="s">
        <v>120718</v>
      </c>
      <c r="B14246" s="485" t="s">
        <v>120717</v>
      </c>
      <c r="C14246" t="s">
        <v>120716</v>
      </c>
      <c r="D14246" t="s">
        <v>120715</v>
      </c>
      <c r="E14246" t="str">
        <f t="shared" si="222"/>
        <v>516247 - CLEMA</v>
      </c>
      <c r="F14246" t="s">
        <v>7596</v>
      </c>
      <c r="G14246" t="s">
        <v>120714</v>
      </c>
      <c r="H14246" t="s">
        <v>120713</v>
      </c>
      <c r="I14246" t="s">
        <v>120712</v>
      </c>
      <c r="J14246" t="s">
        <v>120711</v>
      </c>
      <c r="K14246" t="s">
        <v>208</v>
      </c>
      <c r="L14246" t="s">
        <v>120710</v>
      </c>
      <c r="N14246" t="s">
        <v>208</v>
      </c>
      <c r="O14246" t="s">
        <v>476</v>
      </c>
      <c r="P14246" t="s">
        <v>476</v>
      </c>
    </row>
    <row r="14247" spans="1:16">
      <c r="A14247" s="484" t="s">
        <v>89759</v>
      </c>
      <c r="B14247" s="485" t="s">
        <v>89758</v>
      </c>
      <c r="C14247" t="s">
        <v>89757</v>
      </c>
      <c r="D14247" t="s">
        <v>89756</v>
      </c>
      <c r="E14247" t="str">
        <f t="shared" si="222"/>
        <v>505080 - CREDER</v>
      </c>
      <c r="F14247" t="s">
        <v>16791</v>
      </c>
      <c r="G14247" t="s">
        <v>89755</v>
      </c>
      <c r="I14247" t="s">
        <v>1466</v>
      </c>
      <c r="J14247" t="s">
        <v>89754</v>
      </c>
      <c r="K14247" t="s">
        <v>208</v>
      </c>
      <c r="L14247" t="s">
        <v>89753</v>
      </c>
      <c r="N14247" t="s">
        <v>208</v>
      </c>
      <c r="O14247" t="s">
        <v>476</v>
      </c>
      <c r="P14247" t="s">
        <v>476</v>
      </c>
    </row>
    <row r="14248" spans="1:16">
      <c r="A14248" s="484" t="s">
        <v>88579</v>
      </c>
      <c r="B14248" s="485" t="s">
        <v>88578</v>
      </c>
      <c r="C14248" t="s">
        <v>88577</v>
      </c>
      <c r="D14248" t="s">
        <v>88577</v>
      </c>
      <c r="E14248" t="str">
        <f t="shared" si="222"/>
        <v>542118 - DECLICC FORMATION</v>
      </c>
      <c r="F14248" t="s">
        <v>1945</v>
      </c>
      <c r="G14248" t="s">
        <v>88576</v>
      </c>
      <c r="I14248" t="s">
        <v>1391</v>
      </c>
      <c r="K14248" t="s">
        <v>208</v>
      </c>
      <c r="L14248" t="s">
        <v>88575</v>
      </c>
      <c r="N14248" t="s">
        <v>208</v>
      </c>
      <c r="O14248" t="s">
        <v>476</v>
      </c>
      <c r="P14248" t="s">
        <v>476</v>
      </c>
    </row>
    <row r="14249" spans="1:16">
      <c r="A14249" s="484" t="s">
        <v>88533</v>
      </c>
      <c r="B14249" s="485" t="s">
        <v>88532</v>
      </c>
      <c r="C14249" t="s">
        <v>88531</v>
      </c>
      <c r="D14249" t="s">
        <v>88531</v>
      </c>
      <c r="E14249" t="str">
        <f t="shared" si="222"/>
        <v>587667 - DEFFEZ BOUCHE KARINE</v>
      </c>
      <c r="F14249" t="s">
        <v>2320</v>
      </c>
      <c r="G14249" t="s">
        <v>88530</v>
      </c>
      <c r="I14249" t="s">
        <v>88529</v>
      </c>
      <c r="J14249" t="s">
        <v>88528</v>
      </c>
      <c r="K14249" t="s">
        <v>208</v>
      </c>
      <c r="L14249" t="s">
        <v>88527</v>
      </c>
      <c r="N14249" t="s">
        <v>208</v>
      </c>
      <c r="O14249" t="s">
        <v>476</v>
      </c>
      <c r="P14249" t="s">
        <v>476</v>
      </c>
    </row>
    <row r="14250" spans="1:16">
      <c r="A14250" s="484" t="s">
        <v>23661</v>
      </c>
      <c r="B14250" s="485" t="s">
        <v>23660</v>
      </c>
      <c r="C14250" t="s">
        <v>23659</v>
      </c>
      <c r="D14250" t="s">
        <v>23658</v>
      </c>
      <c r="E14250" t="str">
        <f t="shared" si="222"/>
        <v>524803 - REBELLE SANDRINE</v>
      </c>
      <c r="F14250" t="s">
        <v>7547</v>
      </c>
      <c r="G14250" t="s">
        <v>23657</v>
      </c>
      <c r="I14250" t="s">
        <v>13808</v>
      </c>
      <c r="J14250" t="s">
        <v>23656</v>
      </c>
      <c r="K14250" t="s">
        <v>208</v>
      </c>
      <c r="L14250" t="s">
        <v>23655</v>
      </c>
      <c r="N14250" t="s">
        <v>208</v>
      </c>
      <c r="O14250" t="s">
        <v>476</v>
      </c>
      <c r="P14250" t="s">
        <v>476</v>
      </c>
    </row>
    <row r="14251" spans="1:16">
      <c r="A14251" s="484" t="s">
        <v>119516</v>
      </c>
      <c r="B14251" s="485" t="s">
        <v>119515</v>
      </c>
      <c r="C14251" t="s">
        <v>119514</v>
      </c>
      <c r="D14251" t="s">
        <v>119513</v>
      </c>
      <c r="E14251" t="str">
        <f t="shared" si="222"/>
        <v>530554 - AFREPSY</v>
      </c>
      <c r="F14251" t="s">
        <v>1400</v>
      </c>
      <c r="G14251" t="s">
        <v>119512</v>
      </c>
      <c r="I14251" t="s">
        <v>1406</v>
      </c>
      <c r="K14251" t="s">
        <v>208</v>
      </c>
      <c r="L14251" t="s">
        <v>119511</v>
      </c>
      <c r="N14251" t="s">
        <v>208</v>
      </c>
      <c r="O14251" t="s">
        <v>476</v>
      </c>
      <c r="P14251" t="s">
        <v>476</v>
      </c>
    </row>
    <row r="14252" spans="1:16">
      <c r="A14252" s="484" t="s">
        <v>94077</v>
      </c>
      <c r="B14252" s="485" t="s">
        <v>94076</v>
      </c>
      <c r="C14252" t="s">
        <v>94075</v>
      </c>
      <c r="D14252" t="s">
        <v>94075</v>
      </c>
      <c r="E14252" t="str">
        <f t="shared" si="222"/>
        <v>648395 - COLOSSE AUX PIEDS D'ARGILE</v>
      </c>
      <c r="F14252" t="s">
        <v>29084</v>
      </c>
      <c r="G14252" t="s">
        <v>94074</v>
      </c>
      <c r="I14252" t="s">
        <v>19345</v>
      </c>
      <c r="J14252" t="s">
        <v>94073</v>
      </c>
      <c r="K14252" t="s">
        <v>208</v>
      </c>
      <c r="L14252" t="s">
        <v>94072</v>
      </c>
      <c r="N14252" t="s">
        <v>208</v>
      </c>
      <c r="O14252" t="s">
        <v>476</v>
      </c>
      <c r="P14252" t="s">
        <v>476</v>
      </c>
    </row>
    <row r="14253" spans="1:16">
      <c r="A14253" s="484" t="s">
        <v>87345</v>
      </c>
      <c r="B14253" s="485" t="s">
        <v>87344</v>
      </c>
      <c r="C14253" t="s">
        <v>87343</v>
      </c>
      <c r="D14253" t="s">
        <v>87342</v>
      </c>
      <c r="E14253" t="str">
        <f t="shared" si="222"/>
        <v>661685 - DGBOOST SARL</v>
      </c>
      <c r="F14253" t="s">
        <v>31607</v>
      </c>
      <c r="G14253" t="s">
        <v>87341</v>
      </c>
      <c r="I14253" t="s">
        <v>771</v>
      </c>
      <c r="K14253" t="s">
        <v>208</v>
      </c>
      <c r="L14253" t="s">
        <v>87340</v>
      </c>
      <c r="N14253" t="s">
        <v>207</v>
      </c>
      <c r="O14253" t="s">
        <v>476</v>
      </c>
      <c r="P14253" t="s">
        <v>476</v>
      </c>
    </row>
    <row r="14254" spans="1:16">
      <c r="A14254" s="484" t="s">
        <v>97963</v>
      </c>
      <c r="B14254" s="485" t="s">
        <v>97962</v>
      </c>
      <c r="C14254" t="s">
        <v>97961</v>
      </c>
      <c r="D14254" t="s">
        <v>97961</v>
      </c>
      <c r="E14254" t="str">
        <f t="shared" si="222"/>
        <v>579051 - CHALLENGES ACADEMIA</v>
      </c>
      <c r="F14254" t="s">
        <v>13720</v>
      </c>
      <c r="G14254" t="s">
        <v>97960</v>
      </c>
      <c r="I14254" t="s">
        <v>97959</v>
      </c>
      <c r="J14254" t="s">
        <v>97958</v>
      </c>
      <c r="K14254" t="s">
        <v>208</v>
      </c>
      <c r="L14254" t="s">
        <v>97957</v>
      </c>
      <c r="N14254" t="s">
        <v>208</v>
      </c>
      <c r="O14254" t="s">
        <v>476</v>
      </c>
      <c r="P14254" t="s">
        <v>476</v>
      </c>
    </row>
    <row r="14255" spans="1:16">
      <c r="A14255" s="484" t="s">
        <v>128281</v>
      </c>
      <c r="B14255" s="485" t="s">
        <v>128280</v>
      </c>
      <c r="C14255" t="s">
        <v>128279</v>
      </c>
      <c r="D14255" t="s">
        <v>128279</v>
      </c>
      <c r="E14255" t="str">
        <f t="shared" si="222"/>
        <v>559260 - ANIMAL HOM</v>
      </c>
      <c r="F14255" t="s">
        <v>1857</v>
      </c>
      <c r="G14255" t="s">
        <v>128278</v>
      </c>
      <c r="I14255" t="s">
        <v>77652</v>
      </c>
      <c r="J14255" t="s">
        <v>128277</v>
      </c>
      <c r="K14255" t="s">
        <v>208</v>
      </c>
      <c r="L14255" t="s">
        <v>128276</v>
      </c>
      <c r="N14255" t="s">
        <v>208</v>
      </c>
      <c r="O14255" t="s">
        <v>476</v>
      </c>
      <c r="P14255" t="s">
        <v>476</v>
      </c>
    </row>
    <row r="14256" spans="1:16">
      <c r="A14256" s="484" t="s">
        <v>135520</v>
      </c>
      <c r="B14256" s="485" t="s">
        <v>135519</v>
      </c>
      <c r="C14256" t="s">
        <v>135518</v>
      </c>
      <c r="D14256" t="s">
        <v>135518</v>
      </c>
      <c r="E14256" t="str">
        <f t="shared" si="222"/>
        <v>549472 - ACTECHANGE</v>
      </c>
      <c r="F14256" t="s">
        <v>1817</v>
      </c>
      <c r="G14256" t="s">
        <v>135517</v>
      </c>
      <c r="I14256" t="s">
        <v>11692</v>
      </c>
      <c r="J14256" t="s">
        <v>135516</v>
      </c>
      <c r="K14256" t="s">
        <v>208</v>
      </c>
      <c r="L14256" t="s">
        <v>135515</v>
      </c>
      <c r="N14256" t="s">
        <v>208</v>
      </c>
      <c r="O14256" t="s">
        <v>476</v>
      </c>
      <c r="P14256" t="s">
        <v>476</v>
      </c>
    </row>
    <row r="14257" spans="1:16">
      <c r="A14257" s="484" t="s">
        <v>69161</v>
      </c>
      <c r="B14257" s="485" t="s">
        <v>69160</v>
      </c>
      <c r="C14257" t="s">
        <v>69159</v>
      </c>
      <c r="D14257" t="s">
        <v>69159</v>
      </c>
      <c r="E14257" t="str">
        <f t="shared" si="222"/>
        <v>543883 - FORM'INFO</v>
      </c>
      <c r="F14257" t="s">
        <v>3297</v>
      </c>
      <c r="G14257" t="s">
        <v>69158</v>
      </c>
      <c r="I14257" t="s">
        <v>38919</v>
      </c>
      <c r="J14257" t="s">
        <v>69157</v>
      </c>
      <c r="K14257" t="s">
        <v>208</v>
      </c>
      <c r="L14257" t="s">
        <v>69156</v>
      </c>
      <c r="N14257" t="s">
        <v>208</v>
      </c>
      <c r="O14257" t="s">
        <v>476</v>
      </c>
      <c r="P14257" t="s">
        <v>476</v>
      </c>
    </row>
    <row r="14258" spans="1:16">
      <c r="A14258" s="484" t="s">
        <v>71918</v>
      </c>
      <c r="B14258" s="485" t="s">
        <v>71917</v>
      </c>
      <c r="C14258" t="s">
        <v>71916</v>
      </c>
      <c r="D14258" t="s">
        <v>71916</v>
      </c>
      <c r="E14258" t="str">
        <f t="shared" si="222"/>
        <v>561137 - FOCH SANTE FORMATION</v>
      </c>
      <c r="F14258" t="s">
        <v>3042</v>
      </c>
      <c r="G14258" t="s">
        <v>71915</v>
      </c>
      <c r="I14258" t="s">
        <v>17468</v>
      </c>
      <c r="J14258" t="s">
        <v>71914</v>
      </c>
      <c r="K14258" t="s">
        <v>71913</v>
      </c>
      <c r="L14258" t="s">
        <v>71912</v>
      </c>
      <c r="N14258" t="s">
        <v>208</v>
      </c>
      <c r="O14258" t="s">
        <v>476</v>
      </c>
      <c r="P14258" t="s">
        <v>476</v>
      </c>
    </row>
    <row r="14259" spans="1:16">
      <c r="A14259" s="484" t="s">
        <v>65410</v>
      </c>
      <c r="B14259" s="485" t="s">
        <v>65409</v>
      </c>
      <c r="C14259" t="s">
        <v>65408</v>
      </c>
      <c r="D14259" t="s">
        <v>65408</v>
      </c>
      <c r="E14259" t="str">
        <f t="shared" si="222"/>
        <v>637828 - GRENARD BENJAMIN RAOUL</v>
      </c>
      <c r="F14259" t="s">
        <v>14330</v>
      </c>
      <c r="G14259" t="s">
        <v>65407</v>
      </c>
      <c r="I14259" t="s">
        <v>65406</v>
      </c>
      <c r="J14259" t="s">
        <v>65405</v>
      </c>
      <c r="K14259" t="s">
        <v>208</v>
      </c>
      <c r="L14259" t="s">
        <v>65404</v>
      </c>
      <c r="N14259" t="s">
        <v>208</v>
      </c>
      <c r="O14259" t="s">
        <v>476</v>
      </c>
      <c r="P14259" t="s">
        <v>476</v>
      </c>
    </row>
    <row r="14260" spans="1:16">
      <c r="A14260" s="484" t="s">
        <v>32403</v>
      </c>
      <c r="B14260" s="485" t="s">
        <v>32402</v>
      </c>
      <c r="C14260" t="s">
        <v>32401</v>
      </c>
      <c r="D14260" t="s">
        <v>32401</v>
      </c>
      <c r="E14260" t="str">
        <f t="shared" si="222"/>
        <v>514408 - OCP FORMATION</v>
      </c>
      <c r="F14260" t="s">
        <v>17877</v>
      </c>
      <c r="G14260" t="s">
        <v>32400</v>
      </c>
      <c r="I14260" t="s">
        <v>2194</v>
      </c>
      <c r="J14260" t="s">
        <v>32399</v>
      </c>
      <c r="K14260" t="s">
        <v>32398</v>
      </c>
      <c r="L14260" t="s">
        <v>32397</v>
      </c>
      <c r="N14260" t="s">
        <v>208</v>
      </c>
      <c r="O14260" t="s">
        <v>476</v>
      </c>
      <c r="P14260" t="s">
        <v>476</v>
      </c>
    </row>
    <row r="14261" spans="1:16">
      <c r="A14261" s="484" t="s">
        <v>114218</v>
      </c>
      <c r="B14261" s="485" t="s">
        <v>114217</v>
      </c>
      <c r="C14261" t="s">
        <v>114216</v>
      </c>
      <c r="D14261" t="s">
        <v>114216</v>
      </c>
      <c r="E14261" t="str">
        <f t="shared" si="222"/>
        <v>681969 - BENAZET ELISE</v>
      </c>
      <c r="F14261" t="s">
        <v>33831</v>
      </c>
      <c r="G14261" t="s">
        <v>114215</v>
      </c>
      <c r="H14261" t="s">
        <v>63193</v>
      </c>
      <c r="I14261" t="s">
        <v>2666</v>
      </c>
      <c r="K14261" t="s">
        <v>208</v>
      </c>
      <c r="L14261" t="s">
        <v>114214</v>
      </c>
      <c r="N14261" t="s">
        <v>208</v>
      </c>
      <c r="O14261" t="s">
        <v>476</v>
      </c>
      <c r="P14261" t="s">
        <v>476</v>
      </c>
    </row>
    <row r="14262" spans="1:16">
      <c r="A14262" s="484" t="s">
        <v>68052</v>
      </c>
      <c r="B14262" s="485" t="s">
        <v>68051</v>
      </c>
      <c r="C14262" t="s">
        <v>68050</v>
      </c>
      <c r="D14262" t="s">
        <v>68050</v>
      </c>
      <c r="E14262" t="str">
        <f t="shared" si="222"/>
        <v>624779 - FUNEFORMATION</v>
      </c>
      <c r="F14262" t="s">
        <v>2637</v>
      </c>
      <c r="G14262" t="s">
        <v>68049</v>
      </c>
      <c r="I14262" t="s">
        <v>52864</v>
      </c>
      <c r="J14262" t="s">
        <v>68048</v>
      </c>
      <c r="K14262" t="s">
        <v>208</v>
      </c>
      <c r="L14262" t="s">
        <v>68047</v>
      </c>
      <c r="N14262" t="s">
        <v>208</v>
      </c>
      <c r="O14262" t="s">
        <v>476</v>
      </c>
      <c r="P14262" t="s">
        <v>476</v>
      </c>
    </row>
    <row r="14263" spans="1:16">
      <c r="A14263" s="484" t="s">
        <v>62115</v>
      </c>
      <c r="B14263" s="485" t="s">
        <v>62114</v>
      </c>
      <c r="C14263" t="s">
        <v>62113</v>
      </c>
      <c r="D14263" t="s">
        <v>62113</v>
      </c>
      <c r="E14263" t="str">
        <f t="shared" si="222"/>
        <v>624410 - HAUTS DE FRANCE FORMATIONS</v>
      </c>
      <c r="F14263" t="s">
        <v>1687</v>
      </c>
      <c r="G14263" t="s">
        <v>62112</v>
      </c>
      <c r="I14263" t="s">
        <v>42503</v>
      </c>
      <c r="J14263" t="s">
        <v>62111</v>
      </c>
      <c r="K14263" t="s">
        <v>208</v>
      </c>
      <c r="L14263" t="s">
        <v>62110</v>
      </c>
      <c r="N14263" t="s">
        <v>208</v>
      </c>
      <c r="O14263" t="s">
        <v>476</v>
      </c>
      <c r="P14263" t="s">
        <v>476</v>
      </c>
    </row>
    <row r="14264" spans="1:16">
      <c r="A14264" s="484" t="s">
        <v>122362</v>
      </c>
      <c r="B14264" s="485" t="s">
        <v>122361</v>
      </c>
      <c r="C14264" t="s">
        <v>122360</v>
      </c>
      <c r="D14264" t="s">
        <v>122359</v>
      </c>
      <c r="E14264" t="str">
        <f t="shared" si="222"/>
        <v>605128 - ASF CROIX BLANCHE D'ARLES</v>
      </c>
      <c r="F14264" t="s">
        <v>1710</v>
      </c>
      <c r="G14264" t="s">
        <v>122358</v>
      </c>
      <c r="I14264" t="s">
        <v>4444</v>
      </c>
      <c r="J14264" t="s">
        <v>122357</v>
      </c>
      <c r="K14264" t="s">
        <v>208</v>
      </c>
      <c r="L14264" t="s">
        <v>122356</v>
      </c>
      <c r="N14264" t="s">
        <v>208</v>
      </c>
      <c r="O14264" t="s">
        <v>476</v>
      </c>
      <c r="P14264" t="s">
        <v>476</v>
      </c>
    </row>
    <row r="14265" spans="1:16">
      <c r="A14265" s="484" t="s">
        <v>9486</v>
      </c>
      <c r="B14265" s="485" t="s">
        <v>9485</v>
      </c>
      <c r="C14265" t="s">
        <v>9484</v>
      </c>
      <c r="D14265" t="s">
        <v>9484</v>
      </c>
      <c r="E14265" t="str">
        <f t="shared" si="222"/>
        <v>667407 - TOP FORM</v>
      </c>
      <c r="F14265" t="s">
        <v>9483</v>
      </c>
      <c r="G14265" t="s">
        <v>9482</v>
      </c>
      <c r="I14265" t="s">
        <v>626</v>
      </c>
      <c r="J14265" t="s">
        <v>9481</v>
      </c>
      <c r="K14265" t="s">
        <v>208</v>
      </c>
      <c r="L14265" t="s">
        <v>9480</v>
      </c>
      <c r="N14265" t="s">
        <v>208</v>
      </c>
      <c r="O14265" t="s">
        <v>476</v>
      </c>
      <c r="P14265" t="s">
        <v>476</v>
      </c>
    </row>
    <row r="14266" spans="1:16">
      <c r="A14266" s="484" t="s">
        <v>129326</v>
      </c>
      <c r="B14266" s="485" t="s">
        <v>129325</v>
      </c>
      <c r="C14266" t="s">
        <v>129324</v>
      </c>
      <c r="D14266" t="s">
        <v>129324</v>
      </c>
      <c r="E14266" t="str">
        <f t="shared" si="222"/>
        <v>660826 - AMA CONSEIL</v>
      </c>
      <c r="F14266" t="s">
        <v>20760</v>
      </c>
      <c r="G14266" t="s">
        <v>129323</v>
      </c>
      <c r="I14266" t="s">
        <v>129322</v>
      </c>
      <c r="J14266" t="s">
        <v>129321</v>
      </c>
      <c r="K14266" t="s">
        <v>208</v>
      </c>
      <c r="L14266" t="s">
        <v>129320</v>
      </c>
      <c r="N14266" t="s">
        <v>208</v>
      </c>
      <c r="O14266" t="s">
        <v>476</v>
      </c>
      <c r="P14266" t="s">
        <v>476</v>
      </c>
    </row>
    <row r="14267" spans="1:16">
      <c r="A14267" s="484" t="s">
        <v>45072</v>
      </c>
      <c r="B14267" s="485" t="s">
        <v>45071</v>
      </c>
      <c r="C14267" t="s">
        <v>45070</v>
      </c>
      <c r="D14267" t="s">
        <v>45070</v>
      </c>
      <c r="E14267" t="str">
        <f t="shared" si="222"/>
        <v>555370 - LE COLLEGE IMAGINAIRE</v>
      </c>
      <c r="F14267" t="s">
        <v>1965</v>
      </c>
      <c r="G14267" t="s">
        <v>45069</v>
      </c>
      <c r="I14267" t="s">
        <v>45068</v>
      </c>
      <c r="J14267" t="s">
        <v>45067</v>
      </c>
      <c r="K14267" t="s">
        <v>208</v>
      </c>
      <c r="L14267" t="s">
        <v>45066</v>
      </c>
      <c r="N14267" t="s">
        <v>208</v>
      </c>
      <c r="O14267" t="s">
        <v>476</v>
      </c>
      <c r="P14267" t="s">
        <v>476</v>
      </c>
    </row>
    <row r="14268" spans="1:16">
      <c r="A14268" s="484" t="s">
        <v>46706</v>
      </c>
      <c r="B14268" s="485" t="s">
        <v>46705</v>
      </c>
      <c r="C14268" t="s">
        <v>46704</v>
      </c>
      <c r="D14268" t="s">
        <v>46704</v>
      </c>
      <c r="E14268" t="str">
        <f t="shared" si="222"/>
        <v>591531 - LA TURBINE A GRAINES</v>
      </c>
      <c r="F14268" t="s">
        <v>9904</v>
      </c>
      <c r="G14268" t="s">
        <v>46703</v>
      </c>
      <c r="I14268" t="s">
        <v>46702</v>
      </c>
      <c r="J14268" t="s">
        <v>46701</v>
      </c>
      <c r="K14268" t="s">
        <v>208</v>
      </c>
      <c r="L14268" t="s">
        <v>46700</v>
      </c>
      <c r="N14268" t="s">
        <v>208</v>
      </c>
      <c r="O14268" t="s">
        <v>476</v>
      </c>
      <c r="P14268" t="s">
        <v>476</v>
      </c>
    </row>
    <row r="14269" spans="1:16">
      <c r="A14269" s="484" t="s">
        <v>33651</v>
      </c>
      <c r="B14269" s="485" t="s">
        <v>33650</v>
      </c>
      <c r="C14269" t="s">
        <v>33649</v>
      </c>
      <c r="D14269" t="s">
        <v>33649</v>
      </c>
      <c r="E14269" t="str">
        <f t="shared" si="222"/>
        <v>509139 - NEURO2COMM</v>
      </c>
      <c r="F14269" t="s">
        <v>33648</v>
      </c>
      <c r="G14269" t="s">
        <v>33647</v>
      </c>
      <c r="I14269" t="s">
        <v>24680</v>
      </c>
      <c r="K14269" t="s">
        <v>208</v>
      </c>
      <c r="L14269" t="s">
        <v>33646</v>
      </c>
      <c r="N14269" t="s">
        <v>208</v>
      </c>
      <c r="O14269" t="s">
        <v>476</v>
      </c>
      <c r="P14269" t="s">
        <v>476</v>
      </c>
    </row>
    <row r="14270" spans="1:16">
      <c r="A14270" s="484" t="s">
        <v>86069</v>
      </c>
      <c r="B14270" s="485" t="s">
        <v>86068</v>
      </c>
      <c r="C14270" t="s">
        <v>86067</v>
      </c>
      <c r="D14270" t="s">
        <v>86067</v>
      </c>
      <c r="E14270" t="str">
        <f t="shared" si="222"/>
        <v>633963 - DSIX</v>
      </c>
      <c r="F14270" t="s">
        <v>5005</v>
      </c>
      <c r="G14270" t="s">
        <v>86066</v>
      </c>
      <c r="I14270" t="s">
        <v>22587</v>
      </c>
      <c r="J14270" t="s">
        <v>86065</v>
      </c>
      <c r="K14270" t="s">
        <v>208</v>
      </c>
      <c r="L14270" t="s">
        <v>86064</v>
      </c>
      <c r="N14270" t="s">
        <v>208</v>
      </c>
      <c r="O14270" t="s">
        <v>476</v>
      </c>
      <c r="P14270" t="s">
        <v>476</v>
      </c>
    </row>
    <row r="14271" spans="1:16">
      <c r="A14271" s="484" t="s">
        <v>44207</v>
      </c>
      <c r="B14271" s="485" t="s">
        <v>44206</v>
      </c>
      <c r="C14271" t="s">
        <v>44205</v>
      </c>
      <c r="D14271" t="s">
        <v>44204</v>
      </c>
      <c r="E14271" t="str">
        <f t="shared" si="222"/>
        <v>655417 - LEFEBVRE DALLOZ EDUCATION COURBEVOIE</v>
      </c>
      <c r="F14271" t="s">
        <v>3042</v>
      </c>
      <c r="G14271" t="s">
        <v>44203</v>
      </c>
      <c r="I14271" t="s">
        <v>569</v>
      </c>
      <c r="J14271" t="s">
        <v>44202</v>
      </c>
      <c r="K14271" t="s">
        <v>208</v>
      </c>
      <c r="L14271" t="s">
        <v>44201</v>
      </c>
      <c r="N14271" t="s">
        <v>208</v>
      </c>
      <c r="O14271" t="s">
        <v>476</v>
      </c>
      <c r="P14271" t="s">
        <v>476</v>
      </c>
    </row>
    <row r="14272" spans="1:16">
      <c r="A14272" s="484" t="s">
        <v>13869</v>
      </c>
      <c r="B14272" s="485" t="s">
        <v>13868</v>
      </c>
      <c r="C14272" t="s">
        <v>13867</v>
      </c>
      <c r="D14272" t="s">
        <v>13866</v>
      </c>
      <c r="E14272" t="str">
        <f t="shared" si="222"/>
        <v>526484 - SOPHRAGORA</v>
      </c>
      <c r="F14272" t="s">
        <v>2534</v>
      </c>
      <c r="G14272" t="s">
        <v>13865</v>
      </c>
      <c r="I14272" t="s">
        <v>13864</v>
      </c>
      <c r="J14272" t="s">
        <v>13863</v>
      </c>
      <c r="K14272" t="s">
        <v>208</v>
      </c>
      <c r="L14272" t="s">
        <v>13862</v>
      </c>
      <c r="N14272" t="s">
        <v>208</v>
      </c>
      <c r="O14272" t="s">
        <v>476</v>
      </c>
      <c r="P14272" t="s">
        <v>476</v>
      </c>
    </row>
    <row r="14273" spans="1:16">
      <c r="A14273" s="484" t="s">
        <v>82070</v>
      </c>
      <c r="B14273" s="485" t="s">
        <v>82069</v>
      </c>
      <c r="C14273" t="s">
        <v>82068</v>
      </c>
      <c r="D14273" t="s">
        <v>82068</v>
      </c>
      <c r="E14273" t="str">
        <f t="shared" si="222"/>
        <v>530670 - EGNER-BALIZEAUX FREDDY</v>
      </c>
      <c r="F14273" t="s">
        <v>3131</v>
      </c>
      <c r="G14273" t="s">
        <v>82067</v>
      </c>
      <c r="I14273" t="s">
        <v>18541</v>
      </c>
      <c r="K14273" t="s">
        <v>208</v>
      </c>
      <c r="L14273" t="s">
        <v>82066</v>
      </c>
      <c r="N14273" t="s">
        <v>208</v>
      </c>
      <c r="O14273" t="s">
        <v>476</v>
      </c>
      <c r="P14273" t="s">
        <v>476</v>
      </c>
    </row>
    <row r="14274" spans="1:16">
      <c r="A14274" s="484" t="s">
        <v>6732</v>
      </c>
      <c r="B14274" s="485" t="s">
        <v>6731</v>
      </c>
      <c r="C14274" t="s">
        <v>6730</v>
      </c>
      <c r="D14274" t="s">
        <v>6729</v>
      </c>
      <c r="E14274" t="str">
        <f t="shared" ref="E14274:E14337" si="223">_xlfn.CONCAT(L14274," - ",D14274)</f>
        <v>601883 - UDPS 34 BEZIERS</v>
      </c>
      <c r="F14274" t="s">
        <v>6728</v>
      </c>
      <c r="G14274" t="s">
        <v>6727</v>
      </c>
      <c r="I14274" t="s">
        <v>6726</v>
      </c>
      <c r="K14274" t="s">
        <v>208</v>
      </c>
      <c r="L14274" t="s">
        <v>6725</v>
      </c>
      <c r="N14274" t="s">
        <v>208</v>
      </c>
      <c r="O14274" t="s">
        <v>476</v>
      </c>
      <c r="P14274" t="s">
        <v>476</v>
      </c>
    </row>
    <row r="14275" spans="1:16">
      <c r="A14275" s="484" t="s">
        <v>48807</v>
      </c>
      <c r="B14275" s="485" t="s">
        <v>48806</v>
      </c>
      <c r="C14275" t="s">
        <v>48805</v>
      </c>
      <c r="D14275" t="s">
        <v>48805</v>
      </c>
      <c r="E14275" t="str">
        <f t="shared" si="223"/>
        <v>525595 - JULIE DEBUSSCHERE</v>
      </c>
      <c r="F14275" t="s">
        <v>4705</v>
      </c>
      <c r="G14275" t="s">
        <v>48804</v>
      </c>
      <c r="I14275" t="s">
        <v>48803</v>
      </c>
      <c r="K14275" t="s">
        <v>208</v>
      </c>
      <c r="L14275" t="s">
        <v>48802</v>
      </c>
      <c r="N14275" t="s">
        <v>208</v>
      </c>
      <c r="O14275" t="s">
        <v>476</v>
      </c>
      <c r="P14275" t="s">
        <v>476</v>
      </c>
    </row>
    <row r="14276" spans="1:16">
      <c r="A14276" s="484" t="s">
        <v>37198</v>
      </c>
      <c r="B14276" s="485" t="s">
        <v>37197</v>
      </c>
      <c r="C14276" t="s">
        <v>37196</v>
      </c>
      <c r="D14276" t="s">
        <v>37195</v>
      </c>
      <c r="E14276" t="str">
        <f t="shared" si="223"/>
        <v>560339 - AMS ORL LARIBOISIERE</v>
      </c>
      <c r="F14276" t="s">
        <v>16581</v>
      </c>
      <c r="G14276" t="s">
        <v>37194</v>
      </c>
      <c r="I14276" t="s">
        <v>3346</v>
      </c>
      <c r="J14276" t="s">
        <v>37193</v>
      </c>
      <c r="K14276" t="s">
        <v>208</v>
      </c>
      <c r="L14276" t="s">
        <v>37192</v>
      </c>
      <c r="N14276" t="s">
        <v>208</v>
      </c>
      <c r="O14276" t="s">
        <v>476</v>
      </c>
      <c r="P14276" t="s">
        <v>476</v>
      </c>
    </row>
    <row r="14277" spans="1:16">
      <c r="A14277" s="484" t="s">
        <v>109022</v>
      </c>
      <c r="B14277" s="485" t="s">
        <v>109021</v>
      </c>
      <c r="C14277" t="s">
        <v>109020</v>
      </c>
      <c r="D14277" t="s">
        <v>109020</v>
      </c>
      <c r="E14277" t="str">
        <f t="shared" si="223"/>
        <v>617040 - CECI FORMATION</v>
      </c>
      <c r="F14277" t="s">
        <v>28337</v>
      </c>
      <c r="G14277" t="s">
        <v>109019</v>
      </c>
      <c r="H14277" t="s">
        <v>109018</v>
      </c>
      <c r="I14277" t="s">
        <v>579</v>
      </c>
      <c r="J14277" t="s">
        <v>109017</v>
      </c>
      <c r="K14277" t="s">
        <v>208</v>
      </c>
      <c r="L14277" t="s">
        <v>109016</v>
      </c>
      <c r="N14277" t="s">
        <v>208</v>
      </c>
      <c r="O14277" t="s">
        <v>476</v>
      </c>
      <c r="P14277" t="s">
        <v>476</v>
      </c>
    </row>
    <row r="14278" spans="1:16">
      <c r="A14278" s="484" t="s">
        <v>49068</v>
      </c>
      <c r="B14278" s="485" t="s">
        <v>49067</v>
      </c>
      <c r="C14278" t="s">
        <v>49066</v>
      </c>
      <c r="D14278" t="s">
        <v>49066</v>
      </c>
      <c r="E14278" t="str">
        <f t="shared" si="223"/>
        <v>544450 - JONCHET SARRADIN SEVERINE - SARRADIN CONSEIL</v>
      </c>
      <c r="F14278" t="s">
        <v>1328</v>
      </c>
      <c r="G14278" t="s">
        <v>49065</v>
      </c>
      <c r="H14278" t="s">
        <v>49064</v>
      </c>
      <c r="I14278" t="s">
        <v>2739</v>
      </c>
      <c r="J14278" t="s">
        <v>49063</v>
      </c>
      <c r="K14278" t="s">
        <v>208</v>
      </c>
      <c r="L14278" t="s">
        <v>49062</v>
      </c>
      <c r="N14278" t="s">
        <v>208</v>
      </c>
      <c r="O14278" t="s">
        <v>476</v>
      </c>
      <c r="P14278" t="s">
        <v>476</v>
      </c>
    </row>
    <row r="14279" spans="1:16">
      <c r="A14279" s="484" t="s">
        <v>21222</v>
      </c>
      <c r="B14279" s="485" t="s">
        <v>21221</v>
      </c>
      <c r="C14279" t="s">
        <v>21220</v>
      </c>
      <c r="D14279" t="s">
        <v>21219</v>
      </c>
      <c r="E14279" t="str">
        <f t="shared" si="223"/>
        <v>646271 - ROULIN MAEVA</v>
      </c>
      <c r="F14279" t="s">
        <v>21218</v>
      </c>
      <c r="G14279" t="s">
        <v>21217</v>
      </c>
      <c r="H14279" t="s">
        <v>21216</v>
      </c>
      <c r="I14279" t="s">
        <v>21215</v>
      </c>
      <c r="J14279" t="s">
        <v>21214</v>
      </c>
      <c r="K14279" t="s">
        <v>208</v>
      </c>
      <c r="L14279" t="s">
        <v>21213</v>
      </c>
      <c r="N14279" t="s">
        <v>208</v>
      </c>
      <c r="O14279" t="s">
        <v>476</v>
      </c>
      <c r="P14279" t="s">
        <v>476</v>
      </c>
    </row>
    <row r="14280" spans="1:16">
      <c r="A14280" s="484" t="s">
        <v>33252</v>
      </c>
      <c r="B14280" s="485" t="s">
        <v>33251</v>
      </c>
      <c r="C14280" t="s">
        <v>33250</v>
      </c>
      <c r="D14280" t="s">
        <v>33250</v>
      </c>
      <c r="E14280" t="str">
        <f t="shared" si="223"/>
        <v>591385 - NJ FORMATIONS</v>
      </c>
      <c r="F14280" t="s">
        <v>1487</v>
      </c>
      <c r="G14280" t="s">
        <v>33249</v>
      </c>
      <c r="I14280" t="s">
        <v>24826</v>
      </c>
      <c r="J14280" t="s">
        <v>33248</v>
      </c>
      <c r="K14280" t="s">
        <v>208</v>
      </c>
      <c r="L14280" t="s">
        <v>33247</v>
      </c>
      <c r="N14280" t="s">
        <v>208</v>
      </c>
      <c r="O14280" t="s">
        <v>476</v>
      </c>
      <c r="P14280" t="s">
        <v>476</v>
      </c>
    </row>
    <row r="14281" spans="1:16">
      <c r="A14281" s="484" t="s">
        <v>116271</v>
      </c>
      <c r="B14281" s="485" t="s">
        <v>116270</v>
      </c>
      <c r="C14281" t="s">
        <v>116269</v>
      </c>
      <c r="D14281" t="s">
        <v>116268</v>
      </c>
      <c r="E14281" t="str">
        <f t="shared" si="223"/>
        <v>522077 - AUTO ECOLE PIERRE MILON  BERNAY</v>
      </c>
      <c r="F14281" t="s">
        <v>8706</v>
      </c>
      <c r="G14281" t="s">
        <v>116267</v>
      </c>
      <c r="I14281" t="s">
        <v>25808</v>
      </c>
      <c r="J14281" t="s">
        <v>116266</v>
      </c>
      <c r="K14281" t="s">
        <v>208</v>
      </c>
      <c r="L14281" t="s">
        <v>116265</v>
      </c>
      <c r="N14281" t="s">
        <v>208</v>
      </c>
      <c r="O14281" t="s">
        <v>476</v>
      </c>
      <c r="P14281" t="s">
        <v>476</v>
      </c>
    </row>
    <row r="14282" spans="1:16">
      <c r="A14282" s="484" t="s">
        <v>115807</v>
      </c>
      <c r="B14282" s="485" t="s">
        <v>115806</v>
      </c>
      <c r="C14282" t="s">
        <v>115805</v>
      </c>
      <c r="D14282" t="s">
        <v>115804</v>
      </c>
      <c r="E14282" t="str">
        <f t="shared" si="223"/>
        <v>550620 - AVIANCE CONSEILS ALES</v>
      </c>
      <c r="F14282" t="s">
        <v>1015</v>
      </c>
      <c r="G14282" t="s">
        <v>115803</v>
      </c>
      <c r="H14282" t="s">
        <v>115802</v>
      </c>
      <c r="I14282" t="s">
        <v>4056</v>
      </c>
      <c r="J14282" t="s">
        <v>115801</v>
      </c>
      <c r="K14282" t="s">
        <v>208</v>
      </c>
      <c r="L14282" t="s">
        <v>115800</v>
      </c>
      <c r="N14282" t="s">
        <v>208</v>
      </c>
      <c r="O14282" t="s">
        <v>476</v>
      </c>
      <c r="P14282" t="s">
        <v>476</v>
      </c>
    </row>
    <row r="14283" spans="1:16">
      <c r="A14283" s="484" t="s">
        <v>18568</v>
      </c>
      <c r="B14283" s="485" t="s">
        <v>18567</v>
      </c>
      <c r="C14283" t="s">
        <v>18566</v>
      </c>
      <c r="D14283" t="s">
        <v>18566</v>
      </c>
      <c r="E14283" t="str">
        <f t="shared" si="223"/>
        <v>658583 - SECOURS PREVENTION</v>
      </c>
      <c r="F14283" t="s">
        <v>9404</v>
      </c>
      <c r="G14283" t="s">
        <v>18565</v>
      </c>
      <c r="I14283" t="s">
        <v>5651</v>
      </c>
      <c r="J14283" t="s">
        <v>18564</v>
      </c>
      <c r="K14283" t="s">
        <v>208</v>
      </c>
      <c r="L14283" t="s">
        <v>18563</v>
      </c>
      <c r="N14283" t="s">
        <v>208</v>
      </c>
      <c r="O14283" t="s">
        <v>476</v>
      </c>
      <c r="P14283" t="s">
        <v>476</v>
      </c>
    </row>
    <row r="14284" spans="1:16">
      <c r="A14284" s="484" t="s">
        <v>9029</v>
      </c>
      <c r="B14284" s="485" t="s">
        <v>9028</v>
      </c>
      <c r="C14284" t="s">
        <v>9027</v>
      </c>
      <c r="D14284" t="s">
        <v>9027</v>
      </c>
      <c r="E14284" t="str">
        <f t="shared" si="223"/>
        <v>537263 - TRANSPORTAGE FORMATION</v>
      </c>
      <c r="F14284" t="s">
        <v>831</v>
      </c>
      <c r="G14284" t="s">
        <v>9026</v>
      </c>
      <c r="I14284" t="s">
        <v>9025</v>
      </c>
      <c r="J14284" t="s">
        <v>9024</v>
      </c>
      <c r="K14284" t="s">
        <v>208</v>
      </c>
      <c r="L14284" t="s">
        <v>9023</v>
      </c>
      <c r="N14284" t="s">
        <v>208</v>
      </c>
      <c r="O14284" t="s">
        <v>476</v>
      </c>
      <c r="P14284" t="s">
        <v>476</v>
      </c>
    </row>
    <row r="14285" spans="1:16">
      <c r="A14285" s="484" t="s">
        <v>110525</v>
      </c>
      <c r="B14285" s="485" t="s">
        <v>110524</v>
      </c>
      <c r="C14285" t="s">
        <v>110523</v>
      </c>
      <c r="D14285" t="s">
        <v>110522</v>
      </c>
      <c r="E14285" t="str">
        <f t="shared" si="223"/>
        <v>545120 - CAMPUS REUNION LE PORT</v>
      </c>
      <c r="F14285" t="s">
        <v>5123</v>
      </c>
      <c r="G14285" t="s">
        <v>110521</v>
      </c>
      <c r="H14285" t="s">
        <v>110520</v>
      </c>
      <c r="I14285" t="s">
        <v>24541</v>
      </c>
      <c r="J14285" t="s">
        <v>110519</v>
      </c>
      <c r="K14285" t="s">
        <v>208</v>
      </c>
      <c r="L14285" t="s">
        <v>110518</v>
      </c>
      <c r="N14285" t="s">
        <v>207</v>
      </c>
      <c r="O14285" t="s">
        <v>476</v>
      </c>
      <c r="P14285" t="s">
        <v>476</v>
      </c>
    </row>
    <row r="14286" spans="1:16">
      <c r="A14286" s="484" t="s">
        <v>34585</v>
      </c>
      <c r="B14286" s="485" t="s">
        <v>34584</v>
      </c>
      <c r="C14286" t="s">
        <v>34583</v>
      </c>
      <c r="D14286" t="s">
        <v>34583</v>
      </c>
      <c r="E14286" t="str">
        <f t="shared" si="223"/>
        <v>635911 - MUSSO ROUSSEAU CHARLOTTE</v>
      </c>
      <c r="F14286" t="s">
        <v>14461</v>
      </c>
      <c r="G14286" t="s">
        <v>34582</v>
      </c>
      <c r="H14286" t="s">
        <v>34581</v>
      </c>
      <c r="I14286" t="s">
        <v>1035</v>
      </c>
      <c r="J14286" t="s">
        <v>34580</v>
      </c>
      <c r="K14286" t="s">
        <v>208</v>
      </c>
      <c r="L14286" t="s">
        <v>34579</v>
      </c>
      <c r="N14286" t="s">
        <v>208</v>
      </c>
      <c r="O14286" t="s">
        <v>476</v>
      </c>
      <c r="P14286" t="s">
        <v>476</v>
      </c>
    </row>
    <row r="14287" spans="1:16">
      <c r="A14287" s="484" t="s">
        <v>26651</v>
      </c>
      <c r="B14287" s="485" t="s">
        <v>26650</v>
      </c>
      <c r="C14287" t="s">
        <v>26649</v>
      </c>
      <c r="D14287" t="s">
        <v>26649</v>
      </c>
      <c r="E14287" t="str">
        <f t="shared" si="223"/>
        <v>603417 - PRDML - REFLET DU MONDE</v>
      </c>
      <c r="F14287" t="s">
        <v>1352</v>
      </c>
      <c r="G14287" t="s">
        <v>26648</v>
      </c>
      <c r="H14287" t="s">
        <v>26647</v>
      </c>
      <c r="I14287" t="s">
        <v>1466</v>
      </c>
      <c r="J14287" t="s">
        <v>26646</v>
      </c>
      <c r="K14287" t="s">
        <v>208</v>
      </c>
      <c r="L14287" t="s">
        <v>26645</v>
      </c>
      <c r="N14287" t="s">
        <v>208</v>
      </c>
      <c r="O14287" t="s">
        <v>476</v>
      </c>
      <c r="P14287" t="s">
        <v>476</v>
      </c>
    </row>
    <row r="14288" spans="1:16">
      <c r="A14288" s="484" t="s">
        <v>10039</v>
      </c>
      <c r="B14288" s="485" t="s">
        <v>10038</v>
      </c>
      <c r="C14288" t="s">
        <v>10037</v>
      </c>
      <c r="D14288" t="s">
        <v>10037</v>
      </c>
      <c r="E14288" t="str">
        <f t="shared" si="223"/>
        <v>591270 - THEMANIS</v>
      </c>
      <c r="F14288" t="s">
        <v>10036</v>
      </c>
      <c r="G14288" t="s">
        <v>10035</v>
      </c>
      <c r="H14288" t="s">
        <v>10034</v>
      </c>
      <c r="I14288" t="s">
        <v>603</v>
      </c>
      <c r="J14288" t="s">
        <v>10033</v>
      </c>
      <c r="K14288" t="s">
        <v>208</v>
      </c>
      <c r="L14288" t="s">
        <v>10032</v>
      </c>
      <c r="N14288" t="s">
        <v>208</v>
      </c>
      <c r="O14288" t="s">
        <v>476</v>
      </c>
      <c r="P14288" t="s">
        <v>476</v>
      </c>
    </row>
    <row r="14289" spans="1:16">
      <c r="A14289" s="484" t="s">
        <v>70167</v>
      </c>
      <c r="B14289" s="485" t="s">
        <v>70166</v>
      </c>
      <c r="C14289" t="s">
        <v>70165</v>
      </c>
      <c r="D14289" t="s">
        <v>70165</v>
      </c>
      <c r="E14289" t="str">
        <f t="shared" si="223"/>
        <v>559830 - FORMATION CONTINUE SANTE</v>
      </c>
      <c r="F14289" t="s">
        <v>4152</v>
      </c>
      <c r="G14289" t="s">
        <v>70164</v>
      </c>
      <c r="I14289" t="s">
        <v>26829</v>
      </c>
      <c r="J14289" t="s">
        <v>70163</v>
      </c>
      <c r="K14289" t="s">
        <v>70162</v>
      </c>
      <c r="L14289" t="s">
        <v>70161</v>
      </c>
      <c r="N14289" t="s">
        <v>208</v>
      </c>
      <c r="O14289" t="s">
        <v>476</v>
      </c>
      <c r="P14289" t="s">
        <v>476</v>
      </c>
    </row>
    <row r="14290" spans="1:16">
      <c r="A14290" s="484" t="s">
        <v>107498</v>
      </c>
      <c r="B14290" s="485" t="s">
        <v>107497</v>
      </c>
      <c r="C14290" t="s">
        <v>107496</v>
      </c>
      <c r="D14290" t="s">
        <v>107496</v>
      </c>
      <c r="E14290" t="str">
        <f t="shared" si="223"/>
        <v>348259 - CENTRE DE FORMATION PRIVE 2S</v>
      </c>
      <c r="F14290" t="s">
        <v>26208</v>
      </c>
      <c r="G14290" t="s">
        <v>107495</v>
      </c>
      <c r="I14290" t="s">
        <v>2917</v>
      </c>
      <c r="J14290" t="s">
        <v>107494</v>
      </c>
      <c r="K14290" t="s">
        <v>208</v>
      </c>
      <c r="L14290" t="s">
        <v>107493</v>
      </c>
      <c r="N14290" t="s">
        <v>207</v>
      </c>
      <c r="O14290" t="s">
        <v>476</v>
      </c>
      <c r="P14290" t="s">
        <v>476</v>
      </c>
    </row>
    <row r="14291" spans="1:16">
      <c r="A14291" s="484" t="s">
        <v>134720</v>
      </c>
      <c r="B14291" s="485" t="s">
        <v>134719</v>
      </c>
      <c r="C14291" t="s">
        <v>116535</v>
      </c>
      <c r="D14291" t="s">
        <v>116535</v>
      </c>
      <c r="E14291" t="str">
        <f t="shared" si="223"/>
        <v>546926 - ADC</v>
      </c>
      <c r="F14291" t="s">
        <v>2572</v>
      </c>
      <c r="G14291" t="s">
        <v>134718</v>
      </c>
      <c r="I14291" t="s">
        <v>2161</v>
      </c>
      <c r="J14291" t="s">
        <v>134717</v>
      </c>
      <c r="K14291" t="s">
        <v>208</v>
      </c>
      <c r="L14291" t="s">
        <v>134716</v>
      </c>
      <c r="N14291" t="s">
        <v>208</v>
      </c>
      <c r="O14291" t="s">
        <v>476</v>
      </c>
      <c r="P14291" t="s">
        <v>476</v>
      </c>
    </row>
    <row r="14292" spans="1:16">
      <c r="A14292" s="484" t="s">
        <v>49896</v>
      </c>
      <c r="B14292" s="485" t="s">
        <v>49895</v>
      </c>
      <c r="C14292" t="s">
        <v>49894</v>
      </c>
      <c r="D14292" t="s">
        <v>49893</v>
      </c>
      <c r="E14292" t="str">
        <f t="shared" si="223"/>
        <v>624305 - ITE FORMATION STRASBOURG</v>
      </c>
      <c r="F14292" t="s">
        <v>14043</v>
      </c>
      <c r="G14292" t="s">
        <v>49892</v>
      </c>
      <c r="I14292" t="s">
        <v>579</v>
      </c>
      <c r="K14292" t="s">
        <v>208</v>
      </c>
      <c r="L14292" t="s">
        <v>49891</v>
      </c>
      <c r="N14292" t="s">
        <v>208</v>
      </c>
      <c r="O14292" t="s">
        <v>476</v>
      </c>
      <c r="P14292" t="s">
        <v>476</v>
      </c>
    </row>
    <row r="14293" spans="1:16">
      <c r="A14293" s="484" t="s">
        <v>21978</v>
      </c>
      <c r="B14293" s="485" t="s">
        <v>21977</v>
      </c>
      <c r="C14293" t="s">
        <v>21976</v>
      </c>
      <c r="D14293" t="s">
        <v>21975</v>
      </c>
      <c r="E14293" t="str">
        <f t="shared" si="223"/>
        <v>672336 - REYNAUD FUCHS BARBARA</v>
      </c>
      <c r="F14293" t="s">
        <v>13085</v>
      </c>
      <c r="G14293" t="s">
        <v>21974</v>
      </c>
      <c r="I14293" t="s">
        <v>21973</v>
      </c>
      <c r="J14293" t="s">
        <v>21972</v>
      </c>
      <c r="K14293" t="s">
        <v>208</v>
      </c>
      <c r="L14293" t="s">
        <v>21971</v>
      </c>
      <c r="N14293" t="s">
        <v>208</v>
      </c>
      <c r="O14293" t="s">
        <v>476</v>
      </c>
      <c r="P14293" t="s">
        <v>476</v>
      </c>
    </row>
    <row r="14294" spans="1:16">
      <c r="A14294" s="484" t="s">
        <v>58252</v>
      </c>
      <c r="B14294" s="485" t="s">
        <v>58251</v>
      </c>
      <c r="C14294" t="s">
        <v>58250</v>
      </c>
      <c r="D14294" t="s">
        <v>58250</v>
      </c>
      <c r="E14294" t="str">
        <f t="shared" si="223"/>
        <v>465604 - INEDITS</v>
      </c>
      <c r="F14294" t="s">
        <v>3541</v>
      </c>
      <c r="G14294" t="s">
        <v>58249</v>
      </c>
      <c r="I14294" t="s">
        <v>626</v>
      </c>
      <c r="J14294" t="s">
        <v>58248</v>
      </c>
      <c r="K14294" t="s">
        <v>208</v>
      </c>
      <c r="L14294" t="s">
        <v>58247</v>
      </c>
      <c r="N14294" t="s">
        <v>208</v>
      </c>
      <c r="O14294" t="s">
        <v>476</v>
      </c>
      <c r="P14294" t="s">
        <v>476</v>
      </c>
    </row>
    <row r="14295" spans="1:16">
      <c r="A14295" s="484" t="s">
        <v>8324</v>
      </c>
      <c r="B14295" s="485" t="s">
        <v>8323</v>
      </c>
      <c r="C14295" t="s">
        <v>8322</v>
      </c>
      <c r="D14295" t="s">
        <v>8322</v>
      </c>
      <c r="E14295" t="str">
        <f t="shared" si="223"/>
        <v>560066 - UN PAS VERS L'AUTRE</v>
      </c>
      <c r="F14295" t="s">
        <v>2138</v>
      </c>
      <c r="G14295" t="s">
        <v>8321</v>
      </c>
      <c r="H14295" t="s">
        <v>8320</v>
      </c>
      <c r="I14295" t="s">
        <v>596</v>
      </c>
      <c r="K14295" t="s">
        <v>208</v>
      </c>
      <c r="L14295" t="s">
        <v>8319</v>
      </c>
      <c r="N14295" t="s">
        <v>208</v>
      </c>
      <c r="O14295" t="s">
        <v>476</v>
      </c>
      <c r="P14295" t="s">
        <v>476</v>
      </c>
    </row>
    <row r="14296" spans="1:16">
      <c r="A14296" s="484" t="s">
        <v>13445</v>
      </c>
      <c r="B14296" s="485" t="s">
        <v>13444</v>
      </c>
      <c r="C14296" t="s">
        <v>13443</v>
      </c>
      <c r="D14296" t="s">
        <v>13443</v>
      </c>
      <c r="E14296" t="str">
        <f t="shared" si="223"/>
        <v>524293 - SPONTANEZ VOUS</v>
      </c>
      <c r="F14296" t="s">
        <v>13442</v>
      </c>
      <c r="G14296" t="s">
        <v>13441</v>
      </c>
      <c r="I14296" t="s">
        <v>836</v>
      </c>
      <c r="J14296" t="s">
        <v>13440</v>
      </c>
      <c r="K14296" t="s">
        <v>208</v>
      </c>
      <c r="L14296" t="s">
        <v>13439</v>
      </c>
      <c r="N14296" t="s">
        <v>208</v>
      </c>
      <c r="O14296" t="s">
        <v>476</v>
      </c>
      <c r="P14296" t="s">
        <v>476</v>
      </c>
    </row>
    <row r="14297" spans="1:16">
      <c r="A14297" s="484" t="s">
        <v>134792</v>
      </c>
      <c r="B14297" s="485" t="s">
        <v>134791</v>
      </c>
      <c r="C14297" t="s">
        <v>134790</v>
      </c>
      <c r="D14297" t="s">
        <v>134790</v>
      </c>
      <c r="E14297" t="str">
        <f t="shared" si="223"/>
        <v>660206 - ADAMA</v>
      </c>
      <c r="F14297" t="s">
        <v>14316</v>
      </c>
      <c r="G14297" t="s">
        <v>134789</v>
      </c>
      <c r="I14297" t="s">
        <v>1466</v>
      </c>
      <c r="J14297" t="s">
        <v>134788</v>
      </c>
      <c r="K14297" t="s">
        <v>208</v>
      </c>
      <c r="L14297" t="s">
        <v>134787</v>
      </c>
      <c r="N14297" t="s">
        <v>207</v>
      </c>
      <c r="O14297" t="s">
        <v>476</v>
      </c>
      <c r="P14297" t="s">
        <v>476</v>
      </c>
    </row>
    <row r="14298" spans="1:16">
      <c r="A14298" s="484" t="s">
        <v>96656</v>
      </c>
      <c r="B14298" s="485" t="s">
        <v>96655</v>
      </c>
      <c r="C14298" t="s">
        <v>96654</v>
      </c>
      <c r="D14298" t="s">
        <v>96653</v>
      </c>
      <c r="E14298" t="str">
        <f t="shared" si="223"/>
        <v>582888 - CHAPUT MAISON FRANCOISE</v>
      </c>
      <c r="F14298" t="s">
        <v>1086</v>
      </c>
      <c r="G14298" t="s">
        <v>96652</v>
      </c>
      <c r="I14298" t="s">
        <v>795</v>
      </c>
      <c r="J14298" t="s">
        <v>96651</v>
      </c>
      <c r="K14298" t="s">
        <v>208</v>
      </c>
      <c r="L14298" t="s">
        <v>96650</v>
      </c>
      <c r="N14298" t="s">
        <v>208</v>
      </c>
      <c r="O14298" t="s">
        <v>476</v>
      </c>
      <c r="P14298" t="s">
        <v>476</v>
      </c>
    </row>
    <row r="14299" spans="1:16">
      <c r="A14299" s="484" t="s">
        <v>16645</v>
      </c>
      <c r="B14299" s="485" t="s">
        <v>16644</v>
      </c>
      <c r="C14299" t="s">
        <v>16643</v>
      </c>
      <c r="D14299" t="s">
        <v>16642</v>
      </c>
      <c r="E14299" t="str">
        <f t="shared" si="223"/>
        <v>648887 - SKAP ID PARIS</v>
      </c>
      <c r="F14299" t="s">
        <v>4321</v>
      </c>
      <c r="G14299" t="s">
        <v>16641</v>
      </c>
      <c r="I14299" t="s">
        <v>626</v>
      </c>
      <c r="J14299" t="s">
        <v>16640</v>
      </c>
      <c r="K14299" t="s">
        <v>208</v>
      </c>
      <c r="L14299" t="s">
        <v>16639</v>
      </c>
      <c r="N14299" t="s">
        <v>208</v>
      </c>
      <c r="O14299" t="s">
        <v>476</v>
      </c>
      <c r="P14299" t="s">
        <v>476</v>
      </c>
    </row>
    <row r="14300" spans="1:16">
      <c r="A14300" s="484" t="s">
        <v>49673</v>
      </c>
      <c r="B14300" s="485" t="s">
        <v>49672</v>
      </c>
      <c r="C14300" t="s">
        <v>49671</v>
      </c>
      <c r="D14300" t="s">
        <v>49671</v>
      </c>
      <c r="E14300" t="str">
        <f t="shared" si="223"/>
        <v>518876 - JACQUIN JEROME TMS PREVENTION</v>
      </c>
      <c r="F14300" t="s">
        <v>8378</v>
      </c>
      <c r="G14300" t="s">
        <v>49670</v>
      </c>
      <c r="I14300" t="s">
        <v>49669</v>
      </c>
      <c r="J14300" t="s">
        <v>49668</v>
      </c>
      <c r="K14300" t="s">
        <v>208</v>
      </c>
      <c r="L14300" t="s">
        <v>49667</v>
      </c>
      <c r="N14300" t="s">
        <v>208</v>
      </c>
      <c r="O14300" t="s">
        <v>476</v>
      </c>
      <c r="P14300" t="s">
        <v>476</v>
      </c>
    </row>
    <row r="14301" spans="1:16">
      <c r="A14301" s="484" t="s">
        <v>16702</v>
      </c>
      <c r="B14301" s="485" t="s">
        <v>16701</v>
      </c>
      <c r="C14301" t="s">
        <v>16700</v>
      </c>
      <c r="D14301" t="s">
        <v>16700</v>
      </c>
      <c r="E14301" t="str">
        <f t="shared" si="223"/>
        <v>681404 - SIWA</v>
      </c>
      <c r="F14301" t="s">
        <v>5530</v>
      </c>
      <c r="G14301" t="s">
        <v>16699</v>
      </c>
      <c r="I14301" t="s">
        <v>16698</v>
      </c>
      <c r="J14301" t="s">
        <v>16697</v>
      </c>
      <c r="K14301" t="s">
        <v>208</v>
      </c>
      <c r="L14301" t="s">
        <v>16696</v>
      </c>
      <c r="N14301" t="s">
        <v>208</v>
      </c>
      <c r="O14301" t="s">
        <v>476</v>
      </c>
      <c r="P14301" t="s">
        <v>476</v>
      </c>
    </row>
    <row r="14302" spans="1:16">
      <c r="A14302" s="484" t="s">
        <v>78035</v>
      </c>
      <c r="B14302" s="485" t="s">
        <v>78034</v>
      </c>
      <c r="C14302" t="s">
        <v>78033</v>
      </c>
      <c r="D14302" t="s">
        <v>78033</v>
      </c>
      <c r="E14302" t="str">
        <f t="shared" si="223"/>
        <v>621810 - ESPRIT FETE</v>
      </c>
      <c r="F14302" t="s">
        <v>47662</v>
      </c>
      <c r="G14302" t="s">
        <v>78032</v>
      </c>
      <c r="I14302" t="s">
        <v>78031</v>
      </c>
      <c r="J14302" t="s">
        <v>78030</v>
      </c>
      <c r="K14302" t="s">
        <v>208</v>
      </c>
      <c r="L14302" t="s">
        <v>78029</v>
      </c>
      <c r="N14302" t="s">
        <v>208</v>
      </c>
      <c r="O14302" t="s">
        <v>476</v>
      </c>
      <c r="P14302" t="s">
        <v>476</v>
      </c>
    </row>
    <row r="14303" spans="1:16">
      <c r="A14303" s="484" t="s">
        <v>94969</v>
      </c>
      <c r="B14303" s="485" t="s">
        <v>94968</v>
      </c>
      <c r="C14303" t="s">
        <v>94967</v>
      </c>
      <c r="D14303" t="s">
        <v>94967</v>
      </c>
      <c r="E14303" t="str">
        <f t="shared" si="223"/>
        <v>664893 - CODELPI</v>
      </c>
      <c r="F14303" t="s">
        <v>813</v>
      </c>
      <c r="G14303" t="s">
        <v>94966</v>
      </c>
      <c r="I14303" t="s">
        <v>9933</v>
      </c>
      <c r="J14303" t="s">
        <v>94965</v>
      </c>
      <c r="K14303" t="s">
        <v>208</v>
      </c>
      <c r="L14303" t="s">
        <v>94964</v>
      </c>
      <c r="N14303" t="s">
        <v>208</v>
      </c>
      <c r="O14303" t="s">
        <v>476</v>
      </c>
      <c r="P14303" t="s">
        <v>476</v>
      </c>
    </row>
    <row r="14304" spans="1:16">
      <c r="A14304" s="484" t="s">
        <v>98035</v>
      </c>
      <c r="B14304" s="485" t="s">
        <v>98034</v>
      </c>
      <c r="C14304" t="s">
        <v>98033</v>
      </c>
      <c r="D14304" t="s">
        <v>98033</v>
      </c>
      <c r="E14304" t="str">
        <f t="shared" si="223"/>
        <v>561381 - CG ORGAFO</v>
      </c>
      <c r="F14304" t="s">
        <v>98032</v>
      </c>
      <c r="G14304" t="s">
        <v>98031</v>
      </c>
      <c r="I14304" t="s">
        <v>6655</v>
      </c>
      <c r="K14304" t="s">
        <v>208</v>
      </c>
      <c r="L14304" t="s">
        <v>98030</v>
      </c>
      <c r="N14304" t="s">
        <v>208</v>
      </c>
      <c r="O14304" t="s">
        <v>476</v>
      </c>
      <c r="P14304" t="s">
        <v>476</v>
      </c>
    </row>
    <row r="14305" spans="1:16">
      <c r="A14305" s="484" t="s">
        <v>78604</v>
      </c>
      <c r="B14305" s="485" t="s">
        <v>78603</v>
      </c>
      <c r="C14305" t="s">
        <v>78602</v>
      </c>
      <c r="D14305" t="s">
        <v>78601</v>
      </c>
      <c r="E14305" t="str">
        <f t="shared" si="223"/>
        <v>564333 - ESCADRONE VILLARD BONNOT</v>
      </c>
      <c r="F14305" t="s">
        <v>10052</v>
      </c>
      <c r="G14305" t="s">
        <v>78600</v>
      </c>
      <c r="H14305" t="s">
        <v>78599</v>
      </c>
      <c r="I14305" t="s">
        <v>78598</v>
      </c>
      <c r="J14305" t="s">
        <v>78597</v>
      </c>
      <c r="K14305" t="s">
        <v>208</v>
      </c>
      <c r="L14305" t="s">
        <v>78596</v>
      </c>
      <c r="N14305" t="s">
        <v>208</v>
      </c>
      <c r="O14305" t="s">
        <v>476</v>
      </c>
      <c r="P14305" t="s">
        <v>476</v>
      </c>
    </row>
    <row r="14306" spans="1:16">
      <c r="A14306" s="484" t="s">
        <v>78607</v>
      </c>
      <c r="B14306" s="485" t="s">
        <v>78603</v>
      </c>
      <c r="C14306" t="s">
        <v>78602</v>
      </c>
      <c r="D14306" t="s">
        <v>78602</v>
      </c>
      <c r="E14306" t="str">
        <f t="shared" si="223"/>
        <v>657657 - ESCADRONE</v>
      </c>
      <c r="F14306" t="s">
        <v>11120</v>
      </c>
      <c r="H14306" t="s">
        <v>78606</v>
      </c>
      <c r="I14306" t="s">
        <v>1708</v>
      </c>
      <c r="K14306" t="s">
        <v>208</v>
      </c>
      <c r="L14306" t="s">
        <v>78605</v>
      </c>
      <c r="N14306" t="s">
        <v>208</v>
      </c>
      <c r="O14306" t="s">
        <v>476</v>
      </c>
      <c r="P14306" t="s">
        <v>476</v>
      </c>
    </row>
    <row r="14307" spans="1:16">
      <c r="A14307" s="484" t="s">
        <v>71018</v>
      </c>
      <c r="B14307" s="485" t="s">
        <v>71017</v>
      </c>
      <c r="C14307" t="s">
        <v>71016</v>
      </c>
      <c r="D14307" t="s">
        <v>71015</v>
      </c>
      <c r="E14307" t="str">
        <f t="shared" si="223"/>
        <v>643889 - FORMACOMFRANCE</v>
      </c>
      <c r="F14307" t="s">
        <v>58172</v>
      </c>
      <c r="G14307" t="s">
        <v>71014</v>
      </c>
      <c r="H14307" t="s">
        <v>71013</v>
      </c>
      <c r="I14307" t="s">
        <v>25764</v>
      </c>
      <c r="J14307" t="s">
        <v>71012</v>
      </c>
      <c r="K14307" t="s">
        <v>208</v>
      </c>
      <c r="L14307" t="s">
        <v>71011</v>
      </c>
      <c r="N14307" t="s">
        <v>208</v>
      </c>
      <c r="O14307" t="s">
        <v>476</v>
      </c>
      <c r="P14307" t="s">
        <v>476</v>
      </c>
    </row>
    <row r="14308" spans="1:16">
      <c r="A14308" s="484" t="s">
        <v>38079</v>
      </c>
      <c r="B14308" s="485" t="s">
        <v>38078</v>
      </c>
      <c r="C14308" t="s">
        <v>38077</v>
      </c>
      <c r="D14308" t="s">
        <v>38077</v>
      </c>
      <c r="E14308" t="str">
        <f t="shared" si="223"/>
        <v>516995 - MARTINET ARCHAMBEAU SYLVIE</v>
      </c>
      <c r="F14308" t="s">
        <v>1513</v>
      </c>
      <c r="G14308" t="s">
        <v>38076</v>
      </c>
      <c r="I14308" t="s">
        <v>2594</v>
      </c>
      <c r="J14308" t="s">
        <v>38075</v>
      </c>
      <c r="K14308" t="s">
        <v>208</v>
      </c>
      <c r="L14308" t="s">
        <v>38074</v>
      </c>
      <c r="N14308" t="s">
        <v>208</v>
      </c>
      <c r="O14308" t="s">
        <v>476</v>
      </c>
      <c r="P14308" t="s">
        <v>476</v>
      </c>
    </row>
    <row r="14309" spans="1:16">
      <c r="A14309" s="484" t="s">
        <v>111316</v>
      </c>
      <c r="B14309" s="485" t="s">
        <v>111315</v>
      </c>
      <c r="C14309" t="s">
        <v>111314</v>
      </c>
      <c r="D14309" t="s">
        <v>111314</v>
      </c>
      <c r="E14309" t="str">
        <f t="shared" si="223"/>
        <v>553785 - CABINET AZAIS PREVENTION EXPERTISE</v>
      </c>
      <c r="F14309" t="s">
        <v>7547</v>
      </c>
      <c r="G14309" t="s">
        <v>111313</v>
      </c>
      <c r="I14309" t="s">
        <v>111312</v>
      </c>
      <c r="K14309" t="s">
        <v>208</v>
      </c>
      <c r="L14309" t="s">
        <v>111311</v>
      </c>
      <c r="N14309" t="s">
        <v>208</v>
      </c>
      <c r="O14309" t="s">
        <v>476</v>
      </c>
      <c r="P14309" t="s">
        <v>476</v>
      </c>
    </row>
    <row r="14310" spans="1:16">
      <c r="A14310" s="484" t="s">
        <v>46660</v>
      </c>
      <c r="C14310" t="s">
        <v>46659</v>
      </c>
      <c r="D14310" t="s">
        <v>46658</v>
      </c>
      <c r="E14310" t="str">
        <f t="shared" si="223"/>
        <v>583650 - LABAC RODEZ</v>
      </c>
      <c r="F14310" t="s">
        <v>3247</v>
      </c>
      <c r="G14310" t="s">
        <v>46657</v>
      </c>
      <c r="I14310" t="s">
        <v>7864</v>
      </c>
      <c r="J14310" t="s">
        <v>46656</v>
      </c>
      <c r="K14310" t="s">
        <v>46655</v>
      </c>
      <c r="L14310" t="s">
        <v>46654</v>
      </c>
      <c r="N14310" t="s">
        <v>208</v>
      </c>
      <c r="O14310" t="s">
        <v>476</v>
      </c>
      <c r="P14310" t="s">
        <v>476</v>
      </c>
    </row>
    <row r="14311" spans="1:16">
      <c r="A14311" s="484" t="s">
        <v>22063</v>
      </c>
      <c r="B14311" s="485" t="s">
        <v>22062</v>
      </c>
      <c r="C14311" t="s">
        <v>22061</v>
      </c>
      <c r="D14311" t="s">
        <v>22060</v>
      </c>
      <c r="E14311" t="str">
        <f t="shared" si="223"/>
        <v>681090 - REVEILLARD CELINE</v>
      </c>
      <c r="F14311" t="s">
        <v>3619</v>
      </c>
      <c r="G14311" t="s">
        <v>22059</v>
      </c>
      <c r="I14311" t="s">
        <v>22058</v>
      </c>
      <c r="J14311" t="s">
        <v>22057</v>
      </c>
      <c r="K14311" t="s">
        <v>208</v>
      </c>
      <c r="L14311" t="s">
        <v>22056</v>
      </c>
      <c r="N14311" t="s">
        <v>208</v>
      </c>
      <c r="O14311" t="s">
        <v>476</v>
      </c>
      <c r="P14311" t="s">
        <v>476</v>
      </c>
    </row>
    <row r="14312" spans="1:16">
      <c r="A14312" s="484" t="s">
        <v>125474</v>
      </c>
      <c r="B14312" s="485" t="s">
        <v>125473</v>
      </c>
      <c r="C14312" t="s">
        <v>125472</v>
      </c>
      <c r="D14312" t="s">
        <v>125471</v>
      </c>
      <c r="E14312" t="str">
        <f t="shared" si="223"/>
        <v>632247 - AE2SE</v>
      </c>
      <c r="F14312" t="s">
        <v>715</v>
      </c>
      <c r="G14312" t="s">
        <v>125470</v>
      </c>
      <c r="I14312" t="s">
        <v>1781</v>
      </c>
      <c r="J14312" t="s">
        <v>125469</v>
      </c>
      <c r="K14312" t="s">
        <v>208</v>
      </c>
      <c r="L14312" t="s">
        <v>125468</v>
      </c>
      <c r="N14312" t="s">
        <v>207</v>
      </c>
      <c r="O14312" t="s">
        <v>476</v>
      </c>
      <c r="P14312" t="s">
        <v>476</v>
      </c>
    </row>
    <row r="14313" spans="1:16">
      <c r="A14313" s="484" t="s">
        <v>33969</v>
      </c>
      <c r="B14313" s="485" t="s">
        <v>33968</v>
      </c>
      <c r="C14313" t="s">
        <v>33967</v>
      </c>
      <c r="D14313" t="s">
        <v>33967</v>
      </c>
      <c r="E14313" t="str">
        <f t="shared" si="223"/>
        <v>644079 - NATURELIA</v>
      </c>
      <c r="F14313" t="s">
        <v>3238</v>
      </c>
      <c r="G14313" t="s">
        <v>33966</v>
      </c>
      <c r="H14313" t="s">
        <v>33965</v>
      </c>
      <c r="I14313" t="s">
        <v>6782</v>
      </c>
      <c r="J14313" t="s">
        <v>33964</v>
      </c>
      <c r="K14313" t="s">
        <v>208</v>
      </c>
      <c r="L14313" t="s">
        <v>33963</v>
      </c>
      <c r="N14313" t="s">
        <v>208</v>
      </c>
      <c r="O14313" t="s">
        <v>476</v>
      </c>
      <c r="P14313" t="s">
        <v>476</v>
      </c>
    </row>
    <row r="14314" spans="1:16">
      <c r="A14314" s="484" t="s">
        <v>27961</v>
      </c>
      <c r="B14314" s="485" t="s">
        <v>27960</v>
      </c>
      <c r="C14314" t="s">
        <v>27959</v>
      </c>
      <c r="D14314" t="s">
        <v>27959</v>
      </c>
      <c r="E14314" t="str">
        <f t="shared" si="223"/>
        <v>570941 - PIETRE STEPHANIE ALTERELA</v>
      </c>
      <c r="F14314" t="s">
        <v>27958</v>
      </c>
      <c r="G14314" t="s">
        <v>27957</v>
      </c>
      <c r="I14314" t="s">
        <v>27956</v>
      </c>
      <c r="J14314" t="s">
        <v>27955</v>
      </c>
      <c r="K14314" t="s">
        <v>208</v>
      </c>
      <c r="L14314" t="s">
        <v>27954</v>
      </c>
      <c r="N14314" t="s">
        <v>208</v>
      </c>
      <c r="O14314" t="s">
        <v>476</v>
      </c>
      <c r="P14314" t="s">
        <v>476</v>
      </c>
    </row>
    <row r="14315" spans="1:16">
      <c r="A14315" s="484" t="s">
        <v>129232</v>
      </c>
      <c r="B14315" s="485" t="s">
        <v>129231</v>
      </c>
      <c r="C14315" t="s">
        <v>129230</v>
      </c>
      <c r="D14315" t="s">
        <v>129229</v>
      </c>
      <c r="E14315" t="str">
        <f t="shared" si="223"/>
        <v>664327 - AMBRE</v>
      </c>
      <c r="F14315" t="s">
        <v>7447</v>
      </c>
      <c r="G14315" t="s">
        <v>129228</v>
      </c>
      <c r="I14315" t="s">
        <v>23206</v>
      </c>
      <c r="K14315" t="s">
        <v>208</v>
      </c>
      <c r="L14315" t="s">
        <v>129227</v>
      </c>
      <c r="N14315" t="s">
        <v>208</v>
      </c>
      <c r="O14315" t="s">
        <v>476</v>
      </c>
      <c r="P14315" t="s">
        <v>476</v>
      </c>
    </row>
    <row r="14316" spans="1:16">
      <c r="A14316" s="484" t="s">
        <v>126865</v>
      </c>
      <c r="B14316" s="485" t="s">
        <v>126864</v>
      </c>
      <c r="C14316" t="s">
        <v>126863</v>
      </c>
      <c r="D14316" t="s">
        <v>126863</v>
      </c>
      <c r="E14316" t="str">
        <f t="shared" si="223"/>
        <v>530840 - AROMA ETHIK</v>
      </c>
      <c r="F14316" t="s">
        <v>126862</v>
      </c>
      <c r="G14316" t="s">
        <v>126861</v>
      </c>
      <c r="I14316" t="s">
        <v>85974</v>
      </c>
      <c r="K14316" t="s">
        <v>208</v>
      </c>
      <c r="L14316" t="s">
        <v>126860</v>
      </c>
      <c r="N14316" t="s">
        <v>208</v>
      </c>
      <c r="O14316" t="s">
        <v>476</v>
      </c>
      <c r="P14316" t="s">
        <v>476</v>
      </c>
    </row>
    <row r="14317" spans="1:16">
      <c r="A14317" s="484" t="s">
        <v>2713</v>
      </c>
      <c r="B14317" s="485" t="s">
        <v>2712</v>
      </c>
      <c r="C14317" t="s">
        <v>2711</v>
      </c>
      <c r="D14317" t="s">
        <v>2711</v>
      </c>
      <c r="E14317" t="str">
        <f t="shared" si="223"/>
        <v>624767 - WAYS AND LORE</v>
      </c>
      <c r="F14317" t="s">
        <v>2637</v>
      </c>
      <c r="G14317" t="s">
        <v>2710</v>
      </c>
      <c r="I14317" t="s">
        <v>626</v>
      </c>
      <c r="J14317" t="s">
        <v>2709</v>
      </c>
      <c r="K14317" t="s">
        <v>208</v>
      </c>
      <c r="L14317" t="s">
        <v>2708</v>
      </c>
      <c r="N14317" t="s">
        <v>208</v>
      </c>
      <c r="O14317" t="s">
        <v>476</v>
      </c>
      <c r="P14317" t="s">
        <v>476</v>
      </c>
    </row>
    <row r="14318" spans="1:16">
      <c r="A14318" s="484" t="s">
        <v>21676</v>
      </c>
      <c r="B14318" s="485" t="s">
        <v>21675</v>
      </c>
      <c r="C14318" t="s">
        <v>21674</v>
      </c>
      <c r="D14318" t="s">
        <v>21674</v>
      </c>
      <c r="E14318" t="str">
        <f t="shared" si="223"/>
        <v>554078 - RISCRISES</v>
      </c>
      <c r="F14318" t="s">
        <v>6143</v>
      </c>
      <c r="G14318" t="s">
        <v>21673</v>
      </c>
      <c r="I14318" t="s">
        <v>4056</v>
      </c>
      <c r="J14318" t="s">
        <v>21672</v>
      </c>
      <c r="K14318" t="s">
        <v>208</v>
      </c>
      <c r="L14318" t="s">
        <v>21671</v>
      </c>
      <c r="N14318" t="s">
        <v>208</v>
      </c>
      <c r="O14318" t="s">
        <v>476</v>
      </c>
      <c r="P14318" t="s">
        <v>476</v>
      </c>
    </row>
    <row r="14319" spans="1:16">
      <c r="A14319" s="484" t="s">
        <v>16351</v>
      </c>
      <c r="B14319" s="485" t="s">
        <v>16350</v>
      </c>
      <c r="C14319" t="s">
        <v>16349</v>
      </c>
      <c r="D14319" t="s">
        <v>16348</v>
      </c>
      <c r="E14319" t="str">
        <f t="shared" si="223"/>
        <v>578058 - SNOB DOG ACADEMY</v>
      </c>
      <c r="F14319" t="s">
        <v>16347</v>
      </c>
      <c r="G14319" t="s">
        <v>16346</v>
      </c>
      <c r="H14319" t="s">
        <v>16345</v>
      </c>
      <c r="I14319" t="s">
        <v>16344</v>
      </c>
      <c r="J14319" t="s">
        <v>16343</v>
      </c>
      <c r="K14319" t="s">
        <v>208</v>
      </c>
      <c r="L14319" t="s">
        <v>16342</v>
      </c>
      <c r="N14319" t="s">
        <v>208</v>
      </c>
      <c r="O14319" t="s">
        <v>476</v>
      </c>
      <c r="P14319" t="s">
        <v>476</v>
      </c>
    </row>
    <row r="14320" spans="1:16">
      <c r="A14320" s="484" t="s">
        <v>28446</v>
      </c>
      <c r="B14320" s="485" t="s">
        <v>28445</v>
      </c>
      <c r="C14320" t="s">
        <v>28444</v>
      </c>
      <c r="D14320" t="s">
        <v>28444</v>
      </c>
      <c r="E14320" t="str">
        <f t="shared" si="223"/>
        <v>548558 - PETIT JEAN ROBERT ANNE</v>
      </c>
      <c r="F14320" t="s">
        <v>28443</v>
      </c>
      <c r="G14320" t="s">
        <v>28442</v>
      </c>
      <c r="I14320" t="s">
        <v>28441</v>
      </c>
      <c r="K14320" t="s">
        <v>208</v>
      </c>
      <c r="L14320" t="s">
        <v>28440</v>
      </c>
      <c r="N14320" t="s">
        <v>208</v>
      </c>
      <c r="O14320" t="s">
        <v>476</v>
      </c>
      <c r="P14320" t="s">
        <v>476</v>
      </c>
    </row>
    <row r="14321" spans="1:16">
      <c r="A14321" s="484" t="s">
        <v>55146</v>
      </c>
      <c r="B14321" s="485" t="s">
        <v>55145</v>
      </c>
      <c r="C14321" t="s">
        <v>55144</v>
      </c>
      <c r="D14321" t="s">
        <v>55143</v>
      </c>
      <c r="E14321" t="str">
        <f t="shared" si="223"/>
        <v>653767 - IHEMN</v>
      </c>
      <c r="F14321" t="s">
        <v>6686</v>
      </c>
      <c r="G14321" t="s">
        <v>55142</v>
      </c>
      <c r="H14321" t="s">
        <v>55141</v>
      </c>
      <c r="I14321" t="s">
        <v>596</v>
      </c>
      <c r="J14321" t="s">
        <v>55140</v>
      </c>
      <c r="K14321" t="s">
        <v>208</v>
      </c>
      <c r="L14321" t="s">
        <v>55139</v>
      </c>
      <c r="N14321" t="s">
        <v>208</v>
      </c>
      <c r="O14321" t="s">
        <v>476</v>
      </c>
      <c r="P14321" t="s">
        <v>476</v>
      </c>
    </row>
    <row r="14322" spans="1:16">
      <c r="A14322" s="484" t="s">
        <v>111933</v>
      </c>
      <c r="B14322" s="485" t="s">
        <v>111932</v>
      </c>
      <c r="C14322" t="s">
        <v>111931</v>
      </c>
      <c r="D14322" t="s">
        <v>111931</v>
      </c>
      <c r="E14322" t="str">
        <f t="shared" si="223"/>
        <v>471458 - BSA MAUD BADUREAU</v>
      </c>
      <c r="F14322" t="s">
        <v>105936</v>
      </c>
      <c r="G14322" t="s">
        <v>23826</v>
      </c>
      <c r="I14322" t="s">
        <v>18977</v>
      </c>
      <c r="J14322" t="s">
        <v>111930</v>
      </c>
      <c r="K14322" t="s">
        <v>208</v>
      </c>
      <c r="L14322" t="s">
        <v>111929</v>
      </c>
      <c r="N14322" t="s">
        <v>208</v>
      </c>
      <c r="O14322" t="s">
        <v>476</v>
      </c>
      <c r="P14322" t="s">
        <v>476</v>
      </c>
    </row>
    <row r="14323" spans="1:16">
      <c r="A14323" s="484" t="s">
        <v>19775</v>
      </c>
      <c r="B14323" s="485" t="s">
        <v>19774</v>
      </c>
      <c r="C14323" t="s">
        <v>19773</v>
      </c>
      <c r="D14323" t="s">
        <v>19773</v>
      </c>
      <c r="E14323" t="str">
        <f t="shared" si="223"/>
        <v>347383 - SAS KEDI FORMATION</v>
      </c>
      <c r="F14323" t="s">
        <v>3058</v>
      </c>
      <c r="G14323" t="s">
        <v>19772</v>
      </c>
      <c r="I14323" t="s">
        <v>4853</v>
      </c>
      <c r="J14323" t="s">
        <v>19771</v>
      </c>
      <c r="K14323" t="s">
        <v>208</v>
      </c>
      <c r="L14323" t="s">
        <v>19770</v>
      </c>
      <c r="N14323" t="s">
        <v>207</v>
      </c>
      <c r="O14323" t="s">
        <v>476</v>
      </c>
      <c r="P14323" t="s">
        <v>476</v>
      </c>
    </row>
    <row r="14324" spans="1:16">
      <c r="A14324" s="484" t="s">
        <v>136359</v>
      </c>
      <c r="B14324" s="485" t="s">
        <v>136358</v>
      </c>
      <c r="C14324" t="s">
        <v>136357</v>
      </c>
      <c r="D14324" t="s">
        <v>136357</v>
      </c>
      <c r="E14324" t="str">
        <f t="shared" si="223"/>
        <v>667961 - ACADEMIE DU VIN DE PARIS</v>
      </c>
      <c r="F14324" t="s">
        <v>4696</v>
      </c>
      <c r="G14324" t="s">
        <v>136356</v>
      </c>
      <c r="I14324" t="s">
        <v>1042</v>
      </c>
      <c r="J14324" t="s">
        <v>136355</v>
      </c>
      <c r="K14324" t="s">
        <v>208</v>
      </c>
      <c r="L14324" t="s">
        <v>136354</v>
      </c>
      <c r="N14324" t="s">
        <v>208</v>
      </c>
      <c r="O14324" t="s">
        <v>476</v>
      </c>
      <c r="P14324" t="s">
        <v>476</v>
      </c>
    </row>
    <row r="14325" spans="1:16">
      <c r="A14325" s="484" t="s">
        <v>8318</v>
      </c>
      <c r="B14325" s="485" t="s">
        <v>8317</v>
      </c>
      <c r="C14325" t="s">
        <v>8316</v>
      </c>
      <c r="D14325" t="s">
        <v>8316</v>
      </c>
      <c r="E14325" t="str">
        <f t="shared" si="223"/>
        <v>515528 - UN ROLE A JOUER</v>
      </c>
      <c r="F14325" t="s">
        <v>8315</v>
      </c>
      <c r="G14325" t="s">
        <v>8314</v>
      </c>
      <c r="I14325" t="s">
        <v>4824</v>
      </c>
      <c r="J14325" t="s">
        <v>8313</v>
      </c>
      <c r="K14325" t="s">
        <v>208</v>
      </c>
      <c r="L14325" t="s">
        <v>8312</v>
      </c>
      <c r="N14325" t="s">
        <v>208</v>
      </c>
      <c r="O14325" t="s">
        <v>476</v>
      </c>
      <c r="P14325" t="s">
        <v>476</v>
      </c>
    </row>
    <row r="14326" spans="1:16">
      <c r="A14326" s="484" t="s">
        <v>49374</v>
      </c>
      <c r="B14326" s="485" t="s">
        <v>49373</v>
      </c>
      <c r="C14326" t="s">
        <v>49372</v>
      </c>
      <c r="D14326" t="s">
        <v>49372</v>
      </c>
      <c r="E14326" t="str">
        <f t="shared" si="223"/>
        <v>606789 - JEKA FORMATION</v>
      </c>
      <c r="F14326" t="s">
        <v>7333</v>
      </c>
      <c r="G14326" t="s">
        <v>49371</v>
      </c>
      <c r="H14326" t="s">
        <v>49370</v>
      </c>
      <c r="I14326" t="s">
        <v>49369</v>
      </c>
      <c r="J14326" t="s">
        <v>49368</v>
      </c>
      <c r="K14326" t="s">
        <v>208</v>
      </c>
      <c r="L14326" t="s">
        <v>49367</v>
      </c>
      <c r="N14326" t="s">
        <v>208</v>
      </c>
      <c r="O14326" t="s">
        <v>476</v>
      </c>
      <c r="P14326" t="s">
        <v>476</v>
      </c>
    </row>
    <row r="14327" spans="1:16">
      <c r="A14327" s="484" t="s">
        <v>130024</v>
      </c>
      <c r="B14327" s="485" t="s">
        <v>130023</v>
      </c>
      <c r="C14327" t="s">
        <v>130022</v>
      </c>
      <c r="D14327" t="s">
        <v>130021</v>
      </c>
      <c r="E14327" t="str">
        <f t="shared" si="223"/>
        <v>664303 - ALPES SOUDAGE TRESSERVE</v>
      </c>
      <c r="F14327" t="s">
        <v>6491</v>
      </c>
      <c r="G14327" t="s">
        <v>130020</v>
      </c>
      <c r="I14327" t="s">
        <v>1350</v>
      </c>
      <c r="J14327" t="s">
        <v>130019</v>
      </c>
      <c r="K14327" t="s">
        <v>208</v>
      </c>
      <c r="L14327" t="s">
        <v>130018</v>
      </c>
      <c r="N14327" t="s">
        <v>208</v>
      </c>
      <c r="O14327" t="s">
        <v>476</v>
      </c>
      <c r="P14327" t="s">
        <v>476</v>
      </c>
    </row>
    <row r="14328" spans="1:16">
      <c r="A14328" s="484" t="s">
        <v>110271</v>
      </c>
      <c r="B14328" s="485" t="s">
        <v>110270</v>
      </c>
      <c r="C14328" t="s">
        <v>110269</v>
      </c>
      <c r="D14328" t="s">
        <v>110269</v>
      </c>
      <c r="E14328" t="str">
        <f t="shared" si="223"/>
        <v>653743 - CAP 02</v>
      </c>
      <c r="F14328" t="s">
        <v>3247</v>
      </c>
      <c r="G14328" t="s">
        <v>110268</v>
      </c>
      <c r="I14328" t="s">
        <v>110267</v>
      </c>
      <c r="J14328" t="s">
        <v>110266</v>
      </c>
      <c r="K14328" t="s">
        <v>208</v>
      </c>
      <c r="L14328" t="s">
        <v>110265</v>
      </c>
      <c r="N14328" t="s">
        <v>208</v>
      </c>
      <c r="O14328" t="s">
        <v>476</v>
      </c>
      <c r="P14328" t="s">
        <v>476</v>
      </c>
    </row>
    <row r="14329" spans="1:16">
      <c r="A14329" s="484" t="s">
        <v>33407</v>
      </c>
      <c r="B14329" s="485" t="s">
        <v>33406</v>
      </c>
      <c r="C14329" t="s">
        <v>33405</v>
      </c>
      <c r="D14329" t="s">
        <v>33405</v>
      </c>
      <c r="E14329" t="str">
        <f t="shared" si="223"/>
        <v>584538 - NICOD SEVERINE - SEV TRESSES VANNERIE</v>
      </c>
      <c r="F14329" t="s">
        <v>6192</v>
      </c>
      <c r="G14329" t="s">
        <v>33404</v>
      </c>
      <c r="I14329" t="s">
        <v>33403</v>
      </c>
      <c r="J14329" t="s">
        <v>33402</v>
      </c>
      <c r="K14329" t="s">
        <v>208</v>
      </c>
      <c r="L14329" t="s">
        <v>33401</v>
      </c>
      <c r="N14329" t="s">
        <v>208</v>
      </c>
      <c r="O14329" t="s">
        <v>476</v>
      </c>
      <c r="P14329" t="s">
        <v>476</v>
      </c>
    </row>
    <row r="14330" spans="1:16">
      <c r="A14330" s="484" t="s">
        <v>115515</v>
      </c>
      <c r="B14330" s="485" t="s">
        <v>115514</v>
      </c>
      <c r="C14330" t="s">
        <v>115513</v>
      </c>
      <c r="D14330" t="s">
        <v>115513</v>
      </c>
      <c r="E14330" t="str">
        <f t="shared" si="223"/>
        <v>642435 - AYRACONSULTING</v>
      </c>
      <c r="F14330" t="s">
        <v>9038</v>
      </c>
      <c r="G14330" t="s">
        <v>115512</v>
      </c>
      <c r="I14330" t="s">
        <v>115511</v>
      </c>
      <c r="J14330" t="s">
        <v>115510</v>
      </c>
      <c r="K14330" t="s">
        <v>208</v>
      </c>
      <c r="L14330" t="s">
        <v>115509</v>
      </c>
      <c r="N14330" t="s">
        <v>208</v>
      </c>
      <c r="O14330" t="s">
        <v>476</v>
      </c>
      <c r="P14330" t="s">
        <v>476</v>
      </c>
    </row>
    <row r="14331" spans="1:16">
      <c r="A14331" s="484" t="s">
        <v>77890</v>
      </c>
      <c r="B14331" s="485" t="s">
        <v>77889</v>
      </c>
      <c r="C14331" t="s">
        <v>77888</v>
      </c>
      <c r="D14331" t="s">
        <v>77887</v>
      </c>
      <c r="E14331" t="str">
        <f t="shared" si="223"/>
        <v>664522 - ESUP GROUP LAVAL</v>
      </c>
      <c r="F14331" t="s">
        <v>1142</v>
      </c>
      <c r="G14331" t="s">
        <v>77886</v>
      </c>
      <c r="H14331" t="s">
        <v>77885</v>
      </c>
      <c r="I14331" t="s">
        <v>4017</v>
      </c>
      <c r="J14331" t="s">
        <v>77884</v>
      </c>
      <c r="K14331" t="s">
        <v>208</v>
      </c>
      <c r="L14331" t="s">
        <v>77883</v>
      </c>
      <c r="N14331" t="s">
        <v>207</v>
      </c>
      <c r="O14331" t="s">
        <v>476</v>
      </c>
      <c r="P14331" t="s">
        <v>476</v>
      </c>
    </row>
    <row r="14332" spans="1:16">
      <c r="A14332" s="484" t="s">
        <v>13124</v>
      </c>
      <c r="B14332" s="485" t="s">
        <v>13123</v>
      </c>
      <c r="C14332" t="s">
        <v>13122</v>
      </c>
      <c r="D14332" t="s">
        <v>13122</v>
      </c>
      <c r="E14332" t="str">
        <f t="shared" si="223"/>
        <v>549265 - STB CONSEIL</v>
      </c>
      <c r="F14332" t="s">
        <v>12260</v>
      </c>
      <c r="G14332" t="s">
        <v>13121</v>
      </c>
      <c r="I14332" t="s">
        <v>7252</v>
      </c>
      <c r="J14332" t="s">
        <v>13120</v>
      </c>
      <c r="K14332" t="s">
        <v>208</v>
      </c>
      <c r="L14332" t="s">
        <v>13119</v>
      </c>
      <c r="N14332" t="s">
        <v>208</v>
      </c>
      <c r="O14332" t="s">
        <v>476</v>
      </c>
      <c r="P14332" t="s">
        <v>476</v>
      </c>
    </row>
    <row r="14333" spans="1:16">
      <c r="A14333" s="484" t="s">
        <v>87420</v>
      </c>
      <c r="B14333" s="485" t="s">
        <v>87419</v>
      </c>
      <c r="C14333" t="s">
        <v>87418</v>
      </c>
      <c r="D14333" t="s">
        <v>87418</v>
      </c>
      <c r="E14333" t="str">
        <f t="shared" si="223"/>
        <v>680291 - DEVUP</v>
      </c>
      <c r="F14333" t="s">
        <v>493</v>
      </c>
      <c r="G14333" t="s">
        <v>19713</v>
      </c>
      <c r="I14333" t="s">
        <v>626</v>
      </c>
      <c r="J14333" t="s">
        <v>87417</v>
      </c>
      <c r="K14333" t="s">
        <v>208</v>
      </c>
      <c r="L14333" t="s">
        <v>87416</v>
      </c>
      <c r="N14333" t="s">
        <v>208</v>
      </c>
      <c r="O14333" t="s">
        <v>476</v>
      </c>
      <c r="P14333" t="s">
        <v>476</v>
      </c>
    </row>
    <row r="14334" spans="1:16">
      <c r="A14334" s="484" t="s">
        <v>83739</v>
      </c>
      <c r="B14334" s="485" t="s">
        <v>83738</v>
      </c>
      <c r="C14334" t="s">
        <v>83737</v>
      </c>
      <c r="D14334" t="s">
        <v>83736</v>
      </c>
      <c r="E14334" t="str">
        <f t="shared" si="223"/>
        <v>566032 - EIR</v>
      </c>
      <c r="F14334" t="s">
        <v>21218</v>
      </c>
      <c r="G14334" t="s">
        <v>83735</v>
      </c>
      <c r="I14334" t="s">
        <v>26260</v>
      </c>
      <c r="J14334" t="s">
        <v>83734</v>
      </c>
      <c r="K14334" t="s">
        <v>208</v>
      </c>
      <c r="L14334" t="s">
        <v>83733</v>
      </c>
      <c r="N14334" t="s">
        <v>208</v>
      </c>
      <c r="O14334" t="s">
        <v>476</v>
      </c>
      <c r="P14334" t="s">
        <v>476</v>
      </c>
    </row>
    <row r="14335" spans="1:16">
      <c r="A14335" s="484" t="s">
        <v>69925</v>
      </c>
      <c r="B14335" s="485" t="s">
        <v>69924</v>
      </c>
      <c r="C14335" t="s">
        <v>69923</v>
      </c>
      <c r="D14335" t="s">
        <v>69922</v>
      </c>
      <c r="E14335" t="str">
        <f t="shared" si="223"/>
        <v>530943 - FISP OMEM</v>
      </c>
      <c r="F14335" t="s">
        <v>32768</v>
      </c>
      <c r="G14335" t="s">
        <v>69921</v>
      </c>
      <c r="I14335" t="s">
        <v>54406</v>
      </c>
      <c r="J14335" t="s">
        <v>69920</v>
      </c>
      <c r="K14335" t="s">
        <v>69919</v>
      </c>
      <c r="L14335" t="s">
        <v>69918</v>
      </c>
      <c r="N14335" t="s">
        <v>208</v>
      </c>
      <c r="O14335" t="s">
        <v>476</v>
      </c>
      <c r="P14335" t="s">
        <v>476</v>
      </c>
    </row>
    <row r="14336" spans="1:16">
      <c r="A14336" s="484" t="s">
        <v>19458</v>
      </c>
      <c r="B14336" s="485" t="s">
        <v>19457</v>
      </c>
      <c r="C14336" t="s">
        <v>19456</v>
      </c>
      <c r="D14336" t="s">
        <v>19456</v>
      </c>
      <c r="E14336" t="str">
        <f t="shared" si="223"/>
        <v>575008 - SAVEURS ET VIE CONSEIL</v>
      </c>
      <c r="F14336" t="s">
        <v>19455</v>
      </c>
      <c r="G14336" t="s">
        <v>19454</v>
      </c>
      <c r="I14336" t="s">
        <v>19453</v>
      </c>
      <c r="J14336" t="s">
        <v>19452</v>
      </c>
      <c r="K14336" t="s">
        <v>208</v>
      </c>
      <c r="L14336" t="s">
        <v>19451</v>
      </c>
      <c r="N14336" t="s">
        <v>208</v>
      </c>
      <c r="O14336" t="s">
        <v>476</v>
      </c>
      <c r="P14336" t="s">
        <v>476</v>
      </c>
    </row>
    <row r="14337" spans="1:16">
      <c r="A14337" s="484" t="s">
        <v>114446</v>
      </c>
      <c r="B14337" s="485" t="s">
        <v>114445</v>
      </c>
      <c r="C14337" t="s">
        <v>114444</v>
      </c>
      <c r="D14337" t="s">
        <v>114444</v>
      </c>
      <c r="E14337" t="str">
        <f t="shared" si="223"/>
        <v>584903 - BEFFEYTE FLORENCE - KALETIK CONSEIL</v>
      </c>
      <c r="F14337" t="s">
        <v>22388</v>
      </c>
      <c r="G14337" t="s">
        <v>114443</v>
      </c>
      <c r="I14337" t="s">
        <v>2176</v>
      </c>
      <c r="J14337" t="s">
        <v>114442</v>
      </c>
      <c r="K14337" t="s">
        <v>208</v>
      </c>
      <c r="L14337" t="s">
        <v>114441</v>
      </c>
      <c r="N14337" t="s">
        <v>208</v>
      </c>
      <c r="O14337" t="s">
        <v>476</v>
      </c>
      <c r="P14337" t="s">
        <v>476</v>
      </c>
    </row>
    <row r="14338" spans="1:16">
      <c r="A14338" s="484" t="s">
        <v>4511</v>
      </c>
      <c r="B14338" s="485" t="s">
        <v>4510</v>
      </c>
      <c r="C14338" t="s">
        <v>4509</v>
      </c>
      <c r="D14338" t="s">
        <v>4509</v>
      </c>
      <c r="E14338" t="str">
        <f t="shared" ref="E14338:E14401" si="224">_xlfn.CONCAT(L14338," - ",D14338)</f>
        <v>647974 - VALLERIE BERNARD</v>
      </c>
      <c r="F14338" t="s">
        <v>4508</v>
      </c>
      <c r="G14338" t="s">
        <v>4507</v>
      </c>
      <c r="H14338" t="s">
        <v>4506</v>
      </c>
      <c r="I14338" t="s">
        <v>836</v>
      </c>
      <c r="J14338" t="s">
        <v>4505</v>
      </c>
      <c r="K14338" t="s">
        <v>208</v>
      </c>
      <c r="L14338" t="s">
        <v>4504</v>
      </c>
      <c r="N14338" t="s">
        <v>208</v>
      </c>
      <c r="O14338" t="s">
        <v>476</v>
      </c>
      <c r="P14338" t="s">
        <v>476</v>
      </c>
    </row>
    <row r="14339" spans="1:16">
      <c r="A14339" s="484" t="s">
        <v>95171</v>
      </c>
      <c r="B14339" s="485" t="s">
        <v>95170</v>
      </c>
      <c r="C14339" t="s">
        <v>95169</v>
      </c>
      <c r="D14339" t="s">
        <v>95169</v>
      </c>
      <c r="E14339" t="str">
        <f t="shared" si="224"/>
        <v>556774 - CO THEATRE</v>
      </c>
      <c r="F14339" t="s">
        <v>2130</v>
      </c>
      <c r="G14339" t="s">
        <v>95168</v>
      </c>
      <c r="I14339" t="s">
        <v>626</v>
      </c>
      <c r="J14339" t="s">
        <v>95167</v>
      </c>
      <c r="K14339" t="s">
        <v>208</v>
      </c>
      <c r="L14339" t="s">
        <v>95166</v>
      </c>
      <c r="N14339" t="s">
        <v>208</v>
      </c>
      <c r="O14339" t="s">
        <v>476</v>
      </c>
      <c r="P14339" t="s">
        <v>476</v>
      </c>
    </row>
    <row r="14340" spans="1:16">
      <c r="A14340" s="484" t="s">
        <v>89518</v>
      </c>
      <c r="B14340" s="485" t="s">
        <v>89517</v>
      </c>
      <c r="C14340" t="s">
        <v>89516</v>
      </c>
      <c r="D14340" t="s">
        <v>89516</v>
      </c>
      <c r="E14340" t="str">
        <f t="shared" si="224"/>
        <v>518761 - CV</v>
      </c>
      <c r="F14340" t="s">
        <v>10945</v>
      </c>
      <c r="G14340" t="s">
        <v>89515</v>
      </c>
      <c r="I14340" t="s">
        <v>89514</v>
      </c>
      <c r="K14340" t="s">
        <v>208</v>
      </c>
      <c r="L14340" t="s">
        <v>89513</v>
      </c>
      <c r="N14340" t="s">
        <v>208</v>
      </c>
      <c r="O14340" t="s">
        <v>476</v>
      </c>
      <c r="P14340" t="s">
        <v>476</v>
      </c>
    </row>
    <row r="14341" spans="1:16">
      <c r="A14341" s="484" t="s">
        <v>134815</v>
      </c>
      <c r="B14341" s="485" t="s">
        <v>134814</v>
      </c>
      <c r="C14341" t="s">
        <v>134813</v>
      </c>
      <c r="D14341" t="s">
        <v>134813</v>
      </c>
      <c r="E14341" t="str">
        <f t="shared" si="224"/>
        <v>528985 - ADAFORSS</v>
      </c>
      <c r="F14341" t="s">
        <v>3795</v>
      </c>
      <c r="G14341" t="s">
        <v>134812</v>
      </c>
      <c r="I14341" t="s">
        <v>11554</v>
      </c>
      <c r="J14341" t="s">
        <v>134811</v>
      </c>
      <c r="K14341" t="s">
        <v>208</v>
      </c>
      <c r="L14341" t="s">
        <v>134810</v>
      </c>
      <c r="N14341" t="s">
        <v>207</v>
      </c>
      <c r="O14341" t="s">
        <v>476</v>
      </c>
      <c r="P14341" t="s">
        <v>476</v>
      </c>
    </row>
    <row r="14342" spans="1:16">
      <c r="A14342" s="484" t="s">
        <v>134611</v>
      </c>
      <c r="B14342" s="485" t="s">
        <v>134610</v>
      </c>
      <c r="C14342" t="s">
        <v>134609</v>
      </c>
      <c r="D14342" t="s">
        <v>134609</v>
      </c>
      <c r="E14342" t="str">
        <f t="shared" si="224"/>
        <v>615043 - ADELIE CORPORATE SERVICES</v>
      </c>
      <c r="F14342" t="s">
        <v>40335</v>
      </c>
      <c r="G14342" t="s">
        <v>134608</v>
      </c>
      <c r="I14342" t="s">
        <v>626</v>
      </c>
      <c r="K14342" t="s">
        <v>208</v>
      </c>
      <c r="L14342" t="s">
        <v>134607</v>
      </c>
      <c r="N14342" t="s">
        <v>208</v>
      </c>
      <c r="O14342" t="s">
        <v>476</v>
      </c>
      <c r="P14342" t="s">
        <v>476</v>
      </c>
    </row>
    <row r="14343" spans="1:16">
      <c r="A14343" s="484" t="s">
        <v>44163</v>
      </c>
      <c r="B14343" s="485" t="s">
        <v>44162</v>
      </c>
      <c r="C14343" t="s">
        <v>44161</v>
      </c>
      <c r="D14343" t="s">
        <v>44160</v>
      </c>
      <c r="E14343" t="str">
        <f t="shared" si="224"/>
        <v>562671 - VIDAL VIRGINIE</v>
      </c>
      <c r="F14343" t="s">
        <v>1554</v>
      </c>
      <c r="G14343" t="s">
        <v>44159</v>
      </c>
      <c r="I14343" t="s">
        <v>603</v>
      </c>
      <c r="J14343" t="s">
        <v>44158</v>
      </c>
      <c r="K14343" t="s">
        <v>208</v>
      </c>
      <c r="L14343" t="s">
        <v>44157</v>
      </c>
      <c r="N14343" t="s">
        <v>208</v>
      </c>
      <c r="O14343" t="s">
        <v>476</v>
      </c>
      <c r="P14343" t="s">
        <v>476</v>
      </c>
    </row>
    <row r="14344" spans="1:16">
      <c r="A14344" s="484" t="s">
        <v>132561</v>
      </c>
      <c r="B14344" s="485" t="s">
        <v>132560</v>
      </c>
      <c r="C14344" t="s">
        <v>132559</v>
      </c>
      <c r="D14344" t="s">
        <v>132559</v>
      </c>
      <c r="E14344" t="str">
        <f t="shared" si="224"/>
        <v>588910 - AGENCE DECLIC</v>
      </c>
      <c r="F14344" t="s">
        <v>29826</v>
      </c>
      <c r="G14344" t="s">
        <v>132558</v>
      </c>
      <c r="I14344" t="s">
        <v>3364</v>
      </c>
      <c r="J14344" t="s">
        <v>132557</v>
      </c>
      <c r="K14344" t="s">
        <v>208</v>
      </c>
      <c r="L14344" t="s">
        <v>132556</v>
      </c>
      <c r="N14344" t="s">
        <v>208</v>
      </c>
      <c r="O14344" t="s">
        <v>476</v>
      </c>
      <c r="P14344" t="s">
        <v>476</v>
      </c>
    </row>
    <row r="14345" spans="1:16">
      <c r="A14345" s="484" t="s">
        <v>16616</v>
      </c>
      <c r="B14345" s="485" t="s">
        <v>16615</v>
      </c>
      <c r="C14345" t="s">
        <v>16614</v>
      </c>
      <c r="D14345" t="s">
        <v>16613</v>
      </c>
      <c r="E14345" t="str">
        <f t="shared" si="224"/>
        <v>593140 - SKILL CONSULTING LAVAL</v>
      </c>
      <c r="F14345" t="s">
        <v>5402</v>
      </c>
      <c r="G14345" t="s">
        <v>16612</v>
      </c>
      <c r="H14345" t="s">
        <v>16611</v>
      </c>
      <c r="I14345" t="s">
        <v>4017</v>
      </c>
      <c r="J14345" t="s">
        <v>16610</v>
      </c>
      <c r="K14345" t="s">
        <v>208</v>
      </c>
      <c r="L14345" t="s">
        <v>16609</v>
      </c>
      <c r="N14345" t="s">
        <v>208</v>
      </c>
      <c r="O14345" t="s">
        <v>476</v>
      </c>
      <c r="P14345" t="s">
        <v>476</v>
      </c>
    </row>
    <row r="14346" spans="1:16">
      <c r="A14346" s="484" t="s">
        <v>13497</v>
      </c>
      <c r="B14346" s="485" t="s">
        <v>13496</v>
      </c>
      <c r="C14346" t="s">
        <v>13495</v>
      </c>
      <c r="D14346" t="s">
        <v>13494</v>
      </c>
      <c r="E14346" t="str">
        <f t="shared" si="224"/>
        <v>667274 - SPIN COMPAGNIE</v>
      </c>
      <c r="F14346" t="s">
        <v>13493</v>
      </c>
      <c r="G14346" t="s">
        <v>13492</v>
      </c>
      <c r="I14346" t="s">
        <v>1406</v>
      </c>
      <c r="J14346" t="s">
        <v>13491</v>
      </c>
      <c r="K14346" t="s">
        <v>208</v>
      </c>
      <c r="L14346" t="s">
        <v>13490</v>
      </c>
      <c r="N14346" t="s">
        <v>208</v>
      </c>
      <c r="O14346" t="s">
        <v>476</v>
      </c>
      <c r="P14346" t="s">
        <v>476</v>
      </c>
    </row>
    <row r="14347" spans="1:16">
      <c r="A14347" s="484" t="s">
        <v>55804</v>
      </c>
      <c r="B14347" s="485" t="s">
        <v>55803</v>
      </c>
      <c r="C14347" t="s">
        <v>55802</v>
      </c>
      <c r="D14347" t="s">
        <v>55801</v>
      </c>
      <c r="E14347" t="str">
        <f t="shared" si="224"/>
        <v>538814 - IFSMB</v>
      </c>
      <c r="F14347" t="s">
        <v>3795</v>
      </c>
      <c r="G14347" t="s">
        <v>55800</v>
      </c>
      <c r="I14347" t="s">
        <v>1542</v>
      </c>
      <c r="J14347" t="s">
        <v>55799</v>
      </c>
      <c r="K14347" t="s">
        <v>208</v>
      </c>
      <c r="L14347" t="s">
        <v>55798</v>
      </c>
      <c r="N14347" t="s">
        <v>208</v>
      </c>
      <c r="O14347" t="s">
        <v>476</v>
      </c>
      <c r="P14347" t="s">
        <v>476</v>
      </c>
    </row>
    <row r="14348" spans="1:16">
      <c r="A14348" s="484" t="s">
        <v>48187</v>
      </c>
      <c r="B14348" s="485" t="s">
        <v>48186</v>
      </c>
      <c r="C14348" t="s">
        <v>48185</v>
      </c>
      <c r="D14348" t="s">
        <v>48185</v>
      </c>
      <c r="E14348" t="str">
        <f t="shared" si="224"/>
        <v>659496 - KEYVEO</v>
      </c>
      <c r="F14348" t="s">
        <v>930</v>
      </c>
      <c r="G14348" t="s">
        <v>48184</v>
      </c>
      <c r="I14348" t="s">
        <v>25853</v>
      </c>
      <c r="J14348" t="s">
        <v>48183</v>
      </c>
      <c r="K14348" t="s">
        <v>208</v>
      </c>
      <c r="L14348" t="s">
        <v>48182</v>
      </c>
      <c r="N14348" t="s">
        <v>208</v>
      </c>
      <c r="O14348" t="s">
        <v>476</v>
      </c>
      <c r="P14348" t="s">
        <v>476</v>
      </c>
    </row>
    <row r="14349" spans="1:16">
      <c r="A14349" s="484" t="s">
        <v>68475</v>
      </c>
      <c r="B14349" s="485" t="s">
        <v>68474</v>
      </c>
      <c r="C14349" t="s">
        <v>68473</v>
      </c>
      <c r="D14349" t="s">
        <v>68473</v>
      </c>
      <c r="E14349" t="str">
        <f t="shared" si="224"/>
        <v>558631 - FRANCE ULM</v>
      </c>
      <c r="F14349" t="s">
        <v>68472</v>
      </c>
      <c r="G14349" t="s">
        <v>68471</v>
      </c>
      <c r="I14349" t="s">
        <v>68470</v>
      </c>
      <c r="J14349" t="s">
        <v>68469</v>
      </c>
      <c r="K14349" t="s">
        <v>208</v>
      </c>
      <c r="L14349" t="s">
        <v>68468</v>
      </c>
      <c r="N14349" t="s">
        <v>208</v>
      </c>
      <c r="O14349" t="s">
        <v>476</v>
      </c>
      <c r="P14349" t="s">
        <v>476</v>
      </c>
    </row>
    <row r="14350" spans="1:16">
      <c r="A14350" s="484" t="s">
        <v>105163</v>
      </c>
      <c r="B14350" s="485" t="s">
        <v>105162</v>
      </c>
      <c r="C14350" t="s">
        <v>105161</v>
      </c>
      <c r="D14350" t="s">
        <v>105161</v>
      </c>
      <c r="E14350" t="str">
        <f t="shared" si="224"/>
        <v>545030 - CENTRE FORMATION CONSEIL</v>
      </c>
      <c r="F14350" t="s">
        <v>1817</v>
      </c>
      <c r="G14350" t="s">
        <v>105160</v>
      </c>
      <c r="I14350" t="s">
        <v>105159</v>
      </c>
      <c r="K14350" t="s">
        <v>208</v>
      </c>
      <c r="L14350" t="s">
        <v>105158</v>
      </c>
      <c r="N14350" t="s">
        <v>208</v>
      </c>
      <c r="O14350" t="s">
        <v>476</v>
      </c>
      <c r="P14350" t="s">
        <v>476</v>
      </c>
    </row>
    <row r="14351" spans="1:16">
      <c r="A14351" s="484" t="s">
        <v>12718</v>
      </c>
      <c r="B14351" s="485" t="s">
        <v>12717</v>
      </c>
      <c r="C14351" t="s">
        <v>12716</v>
      </c>
      <c r="D14351" t="s">
        <v>12715</v>
      </c>
      <c r="E14351" t="str">
        <f t="shared" si="224"/>
        <v>686888 - STRATEGY SCENARISTS TOULON</v>
      </c>
      <c r="F14351" t="s">
        <v>3433</v>
      </c>
      <c r="G14351" t="s">
        <v>12714</v>
      </c>
      <c r="I14351" t="s">
        <v>1122</v>
      </c>
      <c r="J14351" t="s">
        <v>12713</v>
      </c>
      <c r="K14351" t="s">
        <v>208</v>
      </c>
      <c r="L14351" t="s">
        <v>12712</v>
      </c>
      <c r="N14351" t="s">
        <v>208</v>
      </c>
      <c r="O14351" t="s">
        <v>476</v>
      </c>
      <c r="P14351" t="s">
        <v>476</v>
      </c>
    </row>
    <row r="14352" spans="1:16">
      <c r="A14352" s="484" t="s">
        <v>64445</v>
      </c>
      <c r="B14352" s="485" t="s">
        <v>64444</v>
      </c>
      <c r="C14352" t="s">
        <v>64443</v>
      </c>
      <c r="D14352" t="s">
        <v>64443</v>
      </c>
      <c r="E14352" t="str">
        <f t="shared" si="224"/>
        <v>595536 - GROUPE DANGER SECURITE</v>
      </c>
      <c r="F14352" t="s">
        <v>3546</v>
      </c>
      <c r="G14352" t="s">
        <v>64442</v>
      </c>
      <c r="I14352" t="s">
        <v>910</v>
      </c>
      <c r="J14352" t="s">
        <v>64441</v>
      </c>
      <c r="K14352" t="s">
        <v>208</v>
      </c>
      <c r="L14352" t="s">
        <v>64440</v>
      </c>
      <c r="N14352" t="s">
        <v>208</v>
      </c>
      <c r="O14352" t="s">
        <v>476</v>
      </c>
      <c r="P14352" t="s">
        <v>476</v>
      </c>
    </row>
    <row r="14353" spans="1:16">
      <c r="A14353" s="484" t="s">
        <v>135011</v>
      </c>
      <c r="B14353" s="485" t="s">
        <v>135010</v>
      </c>
      <c r="C14353" t="s">
        <v>135009</v>
      </c>
      <c r="D14353" t="s">
        <v>135008</v>
      </c>
      <c r="E14353" t="str">
        <f t="shared" si="224"/>
        <v>568533 - ACTIV' RECRUTEMENT ET FORMATION</v>
      </c>
      <c r="F14353" t="s">
        <v>47462</v>
      </c>
      <c r="G14353" t="s">
        <v>135007</v>
      </c>
      <c r="I14353" t="s">
        <v>3929</v>
      </c>
      <c r="J14353" t="s">
        <v>135006</v>
      </c>
      <c r="K14353" t="s">
        <v>208</v>
      </c>
      <c r="L14353" t="s">
        <v>135005</v>
      </c>
      <c r="N14353" t="s">
        <v>208</v>
      </c>
      <c r="O14353" t="s">
        <v>476</v>
      </c>
      <c r="P14353" t="s">
        <v>476</v>
      </c>
    </row>
    <row r="14354" spans="1:16">
      <c r="A14354" s="484" t="s">
        <v>88791</v>
      </c>
      <c r="B14354" s="485" t="s">
        <v>88790</v>
      </c>
      <c r="C14354" t="s">
        <v>88789</v>
      </c>
      <c r="D14354" t="s">
        <v>88788</v>
      </c>
      <c r="E14354" t="str">
        <f t="shared" si="224"/>
        <v>661387 - DE HENNEZEL CLEMENT</v>
      </c>
      <c r="F14354" t="s">
        <v>17126</v>
      </c>
      <c r="G14354" t="s">
        <v>88787</v>
      </c>
      <c r="I14354" t="s">
        <v>88786</v>
      </c>
      <c r="J14354" t="s">
        <v>88785</v>
      </c>
      <c r="K14354" t="s">
        <v>208</v>
      </c>
      <c r="L14354" t="s">
        <v>88784</v>
      </c>
      <c r="N14354" t="s">
        <v>208</v>
      </c>
      <c r="O14354" t="s">
        <v>476</v>
      </c>
      <c r="P14354" t="s">
        <v>476</v>
      </c>
    </row>
    <row r="14355" spans="1:16">
      <c r="A14355" s="484" t="s">
        <v>37354</v>
      </c>
      <c r="B14355" s="485" t="s">
        <v>37353</v>
      </c>
      <c r="C14355" t="s">
        <v>37352</v>
      </c>
      <c r="D14355" t="s">
        <v>37351</v>
      </c>
      <c r="E14355" t="str">
        <f t="shared" si="224"/>
        <v>674308 - MEDIASCHOOL NICE PARIS</v>
      </c>
      <c r="F14355" t="s">
        <v>6200</v>
      </c>
      <c r="G14355" t="s">
        <v>37350</v>
      </c>
      <c r="I14355" t="s">
        <v>626</v>
      </c>
      <c r="J14355" t="s">
        <v>37339</v>
      </c>
      <c r="K14355" t="s">
        <v>208</v>
      </c>
      <c r="L14355" t="s">
        <v>37349</v>
      </c>
      <c r="N14355" t="s">
        <v>208</v>
      </c>
      <c r="O14355" t="s">
        <v>476</v>
      </c>
      <c r="P14355" t="s">
        <v>476</v>
      </c>
    </row>
    <row r="14356" spans="1:16">
      <c r="A14356" s="484" t="s">
        <v>68857</v>
      </c>
      <c r="B14356" s="485" t="s">
        <v>68856</v>
      </c>
      <c r="C14356" t="s">
        <v>68855</v>
      </c>
      <c r="D14356" t="s">
        <v>68855</v>
      </c>
      <c r="E14356" t="str">
        <f t="shared" si="224"/>
        <v>611270 - FOURNIER JEROME</v>
      </c>
      <c r="F14356" t="s">
        <v>2572</v>
      </c>
      <c r="G14356" t="s">
        <v>68854</v>
      </c>
      <c r="I14356" t="s">
        <v>68853</v>
      </c>
      <c r="J14356" t="s">
        <v>68852</v>
      </c>
      <c r="K14356" t="s">
        <v>208</v>
      </c>
      <c r="L14356" t="s">
        <v>68851</v>
      </c>
      <c r="N14356" t="s">
        <v>208</v>
      </c>
      <c r="O14356" t="s">
        <v>476</v>
      </c>
      <c r="P14356" t="s">
        <v>476</v>
      </c>
    </row>
    <row r="14357" spans="1:16">
      <c r="A14357" s="484" t="s">
        <v>52898</v>
      </c>
      <c r="B14357" s="485" t="s">
        <v>52897</v>
      </c>
      <c r="C14357" t="s">
        <v>52896</v>
      </c>
      <c r="D14357" t="s">
        <v>52895</v>
      </c>
      <c r="E14357" t="str">
        <f t="shared" si="224"/>
        <v>523665 - IRMSOI</v>
      </c>
      <c r="F14357" t="s">
        <v>2170</v>
      </c>
      <c r="G14357" t="s">
        <v>52894</v>
      </c>
      <c r="I14357" t="s">
        <v>4257</v>
      </c>
      <c r="J14357" t="s">
        <v>52893</v>
      </c>
      <c r="K14357" t="s">
        <v>208</v>
      </c>
      <c r="L14357" t="s">
        <v>52892</v>
      </c>
      <c r="N14357" t="s">
        <v>208</v>
      </c>
      <c r="O14357" t="s">
        <v>476</v>
      </c>
      <c r="P14357" t="s">
        <v>476</v>
      </c>
    </row>
    <row r="14358" spans="1:16">
      <c r="A14358" s="484" t="s">
        <v>40837</v>
      </c>
      <c r="B14358" s="485" t="s">
        <v>40836</v>
      </c>
      <c r="C14358" t="s">
        <v>40835</v>
      </c>
      <c r="D14358" t="s">
        <v>40835</v>
      </c>
      <c r="E14358" t="str">
        <f t="shared" si="224"/>
        <v>628347 - MABDESIGN</v>
      </c>
      <c r="F14358" t="s">
        <v>40834</v>
      </c>
      <c r="G14358" t="s">
        <v>40833</v>
      </c>
      <c r="I14358" t="s">
        <v>802</v>
      </c>
      <c r="J14358" t="s">
        <v>40832</v>
      </c>
      <c r="K14358" t="s">
        <v>208</v>
      </c>
      <c r="L14358" t="s">
        <v>40831</v>
      </c>
      <c r="N14358" t="s">
        <v>208</v>
      </c>
      <c r="O14358" t="s">
        <v>476</v>
      </c>
      <c r="P14358" t="s">
        <v>476</v>
      </c>
    </row>
    <row r="14359" spans="1:16">
      <c r="A14359" s="484" t="s">
        <v>132520</v>
      </c>
      <c r="B14359" s="485" t="s">
        <v>132519</v>
      </c>
      <c r="C14359" t="s">
        <v>132518</v>
      </c>
      <c r="D14359" t="s">
        <v>132517</v>
      </c>
      <c r="E14359" t="str">
        <f t="shared" si="224"/>
        <v>571829 - AFMS</v>
      </c>
      <c r="F14359" t="s">
        <v>11192</v>
      </c>
      <c r="G14359" t="s">
        <v>132516</v>
      </c>
      <c r="I14359" t="s">
        <v>46895</v>
      </c>
      <c r="J14359" t="s">
        <v>132515</v>
      </c>
      <c r="K14359" t="s">
        <v>208</v>
      </c>
      <c r="L14359" t="s">
        <v>132514</v>
      </c>
      <c r="N14359" t="s">
        <v>208</v>
      </c>
      <c r="O14359" t="s">
        <v>476</v>
      </c>
      <c r="P14359" t="s">
        <v>476</v>
      </c>
    </row>
    <row r="14360" spans="1:16">
      <c r="A14360" s="484" t="s">
        <v>18262</v>
      </c>
      <c r="B14360" s="485" t="s">
        <v>18261</v>
      </c>
      <c r="C14360" t="s">
        <v>18260</v>
      </c>
      <c r="D14360" t="s">
        <v>18260</v>
      </c>
      <c r="E14360" t="str">
        <f t="shared" si="224"/>
        <v>560560 - SELF THERAPIE FORMATION</v>
      </c>
      <c r="F14360" t="s">
        <v>18259</v>
      </c>
      <c r="G14360" t="s">
        <v>18258</v>
      </c>
      <c r="I14360" t="s">
        <v>6974</v>
      </c>
      <c r="J14360" t="s">
        <v>18257</v>
      </c>
      <c r="K14360" t="s">
        <v>208</v>
      </c>
      <c r="L14360" t="s">
        <v>18256</v>
      </c>
      <c r="N14360" t="s">
        <v>208</v>
      </c>
      <c r="O14360" t="s">
        <v>476</v>
      </c>
      <c r="P14360" t="s">
        <v>476</v>
      </c>
    </row>
    <row r="14361" spans="1:16">
      <c r="A14361" s="484" t="s">
        <v>92340</v>
      </c>
      <c r="B14361" s="485" t="s">
        <v>92339</v>
      </c>
      <c r="C14361" t="s">
        <v>92338</v>
      </c>
      <c r="D14361" t="s">
        <v>92337</v>
      </c>
      <c r="E14361" t="str">
        <f t="shared" si="224"/>
        <v>524384 - CFM</v>
      </c>
      <c r="F14361" t="s">
        <v>1513</v>
      </c>
      <c r="G14361" t="s">
        <v>92336</v>
      </c>
      <c r="I14361" t="s">
        <v>596</v>
      </c>
      <c r="J14361" t="s">
        <v>92335</v>
      </c>
      <c r="K14361" t="s">
        <v>208</v>
      </c>
      <c r="L14361" t="s">
        <v>92334</v>
      </c>
      <c r="N14361" t="s">
        <v>208</v>
      </c>
      <c r="O14361" t="s">
        <v>476</v>
      </c>
      <c r="P14361" t="s">
        <v>476</v>
      </c>
    </row>
    <row r="14362" spans="1:16">
      <c r="A14362" s="484" t="s">
        <v>54994</v>
      </c>
      <c r="B14362" s="485" t="s">
        <v>54993</v>
      </c>
      <c r="C14362" t="s">
        <v>54992</v>
      </c>
      <c r="D14362" t="s">
        <v>54991</v>
      </c>
      <c r="E14362" t="str">
        <f t="shared" si="224"/>
        <v>636824 - IEMC</v>
      </c>
      <c r="F14362" t="s">
        <v>5874</v>
      </c>
      <c r="G14362" t="s">
        <v>54990</v>
      </c>
      <c r="I14362" t="s">
        <v>16603</v>
      </c>
      <c r="K14362" t="s">
        <v>208</v>
      </c>
      <c r="L14362" t="s">
        <v>54989</v>
      </c>
      <c r="N14362" t="s">
        <v>208</v>
      </c>
      <c r="O14362" t="s">
        <v>476</v>
      </c>
      <c r="P14362" t="s">
        <v>476</v>
      </c>
    </row>
    <row r="14363" spans="1:16">
      <c r="A14363" s="484" t="s">
        <v>123652</v>
      </c>
      <c r="B14363" s="485" t="s">
        <v>123651</v>
      </c>
      <c r="C14363" t="s">
        <v>123650</v>
      </c>
      <c r="D14363" t="s">
        <v>123649</v>
      </c>
      <c r="E14363" t="str">
        <f t="shared" si="224"/>
        <v>610999 - AFACQ</v>
      </c>
      <c r="F14363" t="s">
        <v>831</v>
      </c>
      <c r="G14363" t="s">
        <v>123648</v>
      </c>
      <c r="H14363" t="s">
        <v>123647</v>
      </c>
      <c r="I14363" t="s">
        <v>123646</v>
      </c>
      <c r="J14363" t="s">
        <v>123645</v>
      </c>
      <c r="K14363" t="s">
        <v>208</v>
      </c>
      <c r="L14363" t="s">
        <v>123644</v>
      </c>
      <c r="N14363" t="s">
        <v>208</v>
      </c>
      <c r="O14363" t="s">
        <v>476</v>
      </c>
      <c r="P14363" t="s">
        <v>476</v>
      </c>
    </row>
    <row r="14364" spans="1:16">
      <c r="A14364" s="484" t="s">
        <v>6741</v>
      </c>
      <c r="B14364" s="485" t="s">
        <v>6740</v>
      </c>
      <c r="C14364" t="s">
        <v>6739</v>
      </c>
      <c r="D14364" t="s">
        <v>6738</v>
      </c>
      <c r="E14364" t="str">
        <f t="shared" si="224"/>
        <v>624615 - UFPS GROUP FRANCE</v>
      </c>
      <c r="F14364" t="s">
        <v>6737</v>
      </c>
      <c r="G14364" t="s">
        <v>6736</v>
      </c>
      <c r="I14364" t="s">
        <v>6735</v>
      </c>
      <c r="J14364" t="s">
        <v>6734</v>
      </c>
      <c r="K14364" t="s">
        <v>208</v>
      </c>
      <c r="L14364" t="s">
        <v>6733</v>
      </c>
      <c r="N14364" t="s">
        <v>208</v>
      </c>
      <c r="O14364" t="s">
        <v>476</v>
      </c>
      <c r="P14364" t="s">
        <v>476</v>
      </c>
    </row>
    <row r="14365" spans="1:16">
      <c r="A14365" s="484" t="s">
        <v>62498</v>
      </c>
      <c r="B14365" s="485" t="s">
        <v>62497</v>
      </c>
      <c r="C14365" t="s">
        <v>62496</v>
      </c>
      <c r="D14365" t="s">
        <v>62496</v>
      </c>
      <c r="E14365" t="str">
        <f t="shared" si="224"/>
        <v>567541 - HALPPY JET SERVICES</v>
      </c>
      <c r="F14365" t="s">
        <v>2572</v>
      </c>
      <c r="G14365" t="s">
        <v>62495</v>
      </c>
      <c r="I14365" t="s">
        <v>1376</v>
      </c>
      <c r="J14365" t="s">
        <v>62494</v>
      </c>
      <c r="K14365" t="s">
        <v>208</v>
      </c>
      <c r="L14365" t="s">
        <v>62493</v>
      </c>
      <c r="N14365" t="s">
        <v>208</v>
      </c>
      <c r="O14365" t="s">
        <v>476</v>
      </c>
      <c r="P14365" t="s">
        <v>476</v>
      </c>
    </row>
    <row r="14366" spans="1:16">
      <c r="A14366" s="484" t="s">
        <v>85314</v>
      </c>
      <c r="B14366" s="485" t="s">
        <v>85313</v>
      </c>
      <c r="C14366" t="s">
        <v>85312</v>
      </c>
      <c r="D14366" t="s">
        <v>85312</v>
      </c>
      <c r="E14366" t="str">
        <f t="shared" si="224"/>
        <v>134934 - ECF G.SACAREAU</v>
      </c>
      <c r="F14366" t="s">
        <v>14816</v>
      </c>
      <c r="G14366" t="s">
        <v>85311</v>
      </c>
      <c r="H14366" t="s">
        <v>85310</v>
      </c>
      <c r="I14366" t="s">
        <v>1485</v>
      </c>
      <c r="J14366" t="s">
        <v>85309</v>
      </c>
      <c r="K14366" t="s">
        <v>208</v>
      </c>
      <c r="L14366" t="s">
        <v>85308</v>
      </c>
      <c r="N14366" t="s">
        <v>208</v>
      </c>
      <c r="O14366" t="s">
        <v>476</v>
      </c>
      <c r="P14366" t="s">
        <v>476</v>
      </c>
    </row>
    <row r="14367" spans="1:16">
      <c r="A14367" s="484" t="s">
        <v>37471</v>
      </c>
      <c r="C14367" t="s">
        <v>37470</v>
      </c>
      <c r="D14367" t="s">
        <v>37470</v>
      </c>
      <c r="E14367" t="str">
        <f t="shared" si="224"/>
        <v>598902 - MEDECINE RELATIONNELLE</v>
      </c>
      <c r="F14367" t="s">
        <v>36644</v>
      </c>
      <c r="G14367" t="s">
        <v>37469</v>
      </c>
      <c r="H14367" t="s">
        <v>37468</v>
      </c>
      <c r="I14367" t="s">
        <v>2317</v>
      </c>
      <c r="J14367" t="s">
        <v>37467</v>
      </c>
      <c r="K14367" t="s">
        <v>37466</v>
      </c>
      <c r="L14367" t="s">
        <v>37465</v>
      </c>
      <c r="N14367" t="s">
        <v>208</v>
      </c>
      <c r="O14367" t="s">
        <v>476</v>
      </c>
      <c r="P14367" t="s">
        <v>476</v>
      </c>
    </row>
    <row r="14368" spans="1:16">
      <c r="A14368" s="484" t="s">
        <v>130228</v>
      </c>
      <c r="B14368" s="485" t="s">
        <v>130227</v>
      </c>
      <c r="C14368" t="s">
        <v>130226</v>
      </c>
      <c r="D14368" t="s">
        <v>130226</v>
      </c>
      <c r="E14368" t="str">
        <f t="shared" si="224"/>
        <v>456494 - ALLIANCE HEALTHCARE FORMATION</v>
      </c>
      <c r="F14368" t="s">
        <v>1952</v>
      </c>
      <c r="G14368" t="s">
        <v>130225</v>
      </c>
      <c r="I14368" t="s">
        <v>731</v>
      </c>
      <c r="J14368" t="s">
        <v>130224</v>
      </c>
      <c r="K14368" t="s">
        <v>130223</v>
      </c>
      <c r="L14368" t="s">
        <v>130222</v>
      </c>
      <c r="N14368" t="s">
        <v>208</v>
      </c>
      <c r="O14368" t="s">
        <v>476</v>
      </c>
      <c r="P14368" t="s">
        <v>476</v>
      </c>
    </row>
    <row r="14369" spans="1:16">
      <c r="A14369" s="484" t="s">
        <v>24041</v>
      </c>
      <c r="B14369" s="485" t="s">
        <v>24040</v>
      </c>
      <c r="C14369" t="s">
        <v>24039</v>
      </c>
      <c r="D14369" t="s">
        <v>24039</v>
      </c>
      <c r="E14369" t="str">
        <f t="shared" si="224"/>
        <v>564874 - RACHEL AUBERT CONSULT</v>
      </c>
      <c r="F14369" t="s">
        <v>11920</v>
      </c>
      <c r="G14369" t="s">
        <v>24038</v>
      </c>
      <c r="I14369" t="s">
        <v>10087</v>
      </c>
      <c r="K14369" t="s">
        <v>208</v>
      </c>
      <c r="L14369" t="s">
        <v>24037</v>
      </c>
      <c r="N14369" t="s">
        <v>208</v>
      </c>
      <c r="O14369" t="s">
        <v>476</v>
      </c>
      <c r="P14369" t="s">
        <v>476</v>
      </c>
    </row>
    <row r="14370" spans="1:16">
      <c r="A14370" s="484" t="s">
        <v>25340</v>
      </c>
      <c r="B14370" s="485" t="s">
        <v>25261</v>
      </c>
      <c r="C14370" t="s">
        <v>25339</v>
      </c>
      <c r="D14370" t="s">
        <v>25338</v>
      </c>
      <c r="E14370" t="str">
        <f t="shared" si="224"/>
        <v>524621 - PROMOTRANS FPC PARIS 14EME</v>
      </c>
      <c r="F14370" t="s">
        <v>11920</v>
      </c>
      <c r="G14370" t="s">
        <v>25249</v>
      </c>
      <c r="I14370" t="s">
        <v>4703</v>
      </c>
      <c r="J14370" t="s">
        <v>25337</v>
      </c>
      <c r="K14370" t="s">
        <v>208</v>
      </c>
      <c r="L14370" t="s">
        <v>25336</v>
      </c>
      <c r="N14370" t="s">
        <v>208</v>
      </c>
      <c r="O14370" t="s">
        <v>476</v>
      </c>
      <c r="P14370" t="s">
        <v>476</v>
      </c>
    </row>
    <row r="14371" spans="1:16">
      <c r="A14371" s="484" t="s">
        <v>25373</v>
      </c>
      <c r="B14371" s="485" t="s">
        <v>25261</v>
      </c>
      <c r="C14371" t="s">
        <v>25372</v>
      </c>
      <c r="D14371" t="s">
        <v>25371</v>
      </c>
      <c r="E14371" t="str">
        <f t="shared" si="224"/>
        <v>672579 - PROMOTRANS FPC ST OUEN</v>
      </c>
      <c r="F14371" t="s">
        <v>2517</v>
      </c>
      <c r="G14371" t="s">
        <v>25370</v>
      </c>
      <c r="I14371" t="s">
        <v>25369</v>
      </c>
      <c r="J14371" t="s">
        <v>25248</v>
      </c>
      <c r="K14371" t="s">
        <v>208</v>
      </c>
      <c r="L14371" t="s">
        <v>25368</v>
      </c>
      <c r="N14371" t="s">
        <v>208</v>
      </c>
      <c r="O14371" t="s">
        <v>476</v>
      </c>
      <c r="P14371" t="s">
        <v>476</v>
      </c>
    </row>
    <row r="14372" spans="1:16">
      <c r="A14372" s="484" t="s">
        <v>25391</v>
      </c>
      <c r="B14372" s="485" t="s">
        <v>25261</v>
      </c>
      <c r="C14372" t="s">
        <v>25372</v>
      </c>
      <c r="D14372" t="s">
        <v>25390</v>
      </c>
      <c r="E14372" t="str">
        <f t="shared" si="224"/>
        <v>556166 - PROMOTRANS FPC ST BRIEUC</v>
      </c>
      <c r="F14372" t="s">
        <v>16174</v>
      </c>
      <c r="G14372" t="s">
        <v>25389</v>
      </c>
      <c r="H14372" t="s">
        <v>25388</v>
      </c>
      <c r="I14372" t="s">
        <v>25387</v>
      </c>
      <c r="J14372" t="s">
        <v>25386</v>
      </c>
      <c r="K14372" t="s">
        <v>208</v>
      </c>
      <c r="L14372" t="s">
        <v>25385</v>
      </c>
      <c r="N14372" t="s">
        <v>208</v>
      </c>
      <c r="O14372" t="s">
        <v>476</v>
      </c>
      <c r="P14372" t="s">
        <v>476</v>
      </c>
    </row>
    <row r="14373" spans="1:16">
      <c r="A14373" s="484" t="s">
        <v>25298</v>
      </c>
      <c r="B14373" s="485" t="s">
        <v>25261</v>
      </c>
      <c r="C14373" t="s">
        <v>25297</v>
      </c>
      <c r="D14373" t="s">
        <v>25296</v>
      </c>
      <c r="E14373" t="str">
        <f t="shared" si="224"/>
        <v>560911 - PROMOTRANS FPC INGRE</v>
      </c>
      <c r="F14373" t="s">
        <v>5162</v>
      </c>
      <c r="G14373" t="s">
        <v>25295</v>
      </c>
      <c r="I14373" t="s">
        <v>25294</v>
      </c>
      <c r="J14373" t="s">
        <v>25293</v>
      </c>
      <c r="K14373" t="s">
        <v>208</v>
      </c>
      <c r="L14373" t="s">
        <v>25292</v>
      </c>
      <c r="N14373" t="s">
        <v>208</v>
      </c>
      <c r="O14373" t="s">
        <v>476</v>
      </c>
      <c r="P14373" t="s">
        <v>476</v>
      </c>
    </row>
    <row r="14374" spans="1:16">
      <c r="A14374" s="484" t="s">
        <v>25326</v>
      </c>
      <c r="B14374" s="485" t="s">
        <v>25261</v>
      </c>
      <c r="C14374" t="s">
        <v>25325</v>
      </c>
      <c r="D14374" t="s">
        <v>25324</v>
      </c>
      <c r="E14374" t="str">
        <f t="shared" si="224"/>
        <v>622461 - PROMOTRANS FPC SAINT QUENTIN</v>
      </c>
      <c r="F14374" t="s">
        <v>16559</v>
      </c>
      <c r="G14374" t="s">
        <v>25323</v>
      </c>
      <c r="H14374" t="s">
        <v>25322</v>
      </c>
      <c r="I14374" t="s">
        <v>25321</v>
      </c>
      <c r="J14374" t="s">
        <v>25320</v>
      </c>
      <c r="K14374" t="s">
        <v>208</v>
      </c>
      <c r="L14374" t="s">
        <v>25319</v>
      </c>
      <c r="N14374" t="s">
        <v>208</v>
      </c>
      <c r="O14374" t="s">
        <v>476</v>
      </c>
      <c r="P14374" t="s">
        <v>476</v>
      </c>
    </row>
    <row r="14375" spans="1:16">
      <c r="A14375" s="484" t="s">
        <v>25318</v>
      </c>
      <c r="B14375" s="485" t="s">
        <v>25261</v>
      </c>
      <c r="C14375" t="s">
        <v>25317</v>
      </c>
      <c r="D14375" t="s">
        <v>25316</v>
      </c>
      <c r="E14375" t="str">
        <f t="shared" si="224"/>
        <v>548121 - PROMOTRANS FPC SEYNOD</v>
      </c>
      <c r="F14375" t="s">
        <v>7547</v>
      </c>
      <c r="G14375" t="s">
        <v>25315</v>
      </c>
      <c r="H14375" t="s">
        <v>25314</v>
      </c>
      <c r="I14375" t="s">
        <v>9419</v>
      </c>
      <c r="J14375" t="s">
        <v>25313</v>
      </c>
      <c r="K14375" t="s">
        <v>208</v>
      </c>
      <c r="L14375" t="s">
        <v>25312</v>
      </c>
      <c r="N14375" t="s">
        <v>208</v>
      </c>
      <c r="O14375" t="s">
        <v>476</v>
      </c>
      <c r="P14375" t="s">
        <v>476</v>
      </c>
    </row>
    <row r="14376" spans="1:16">
      <c r="A14376" s="484" t="s">
        <v>25291</v>
      </c>
      <c r="B14376" s="485" t="s">
        <v>25261</v>
      </c>
      <c r="C14376" t="s">
        <v>25290</v>
      </c>
      <c r="D14376" t="s">
        <v>25289</v>
      </c>
      <c r="E14376" t="str">
        <f t="shared" si="224"/>
        <v>561745 - PROMOTRANS FPC REIMS</v>
      </c>
      <c r="F14376" t="s">
        <v>25288</v>
      </c>
      <c r="G14376" t="s">
        <v>25287</v>
      </c>
      <c r="I14376" t="s">
        <v>5789</v>
      </c>
      <c r="J14376" t="s">
        <v>25286</v>
      </c>
      <c r="K14376" t="s">
        <v>208</v>
      </c>
      <c r="L14376" t="s">
        <v>25285</v>
      </c>
      <c r="N14376" t="s">
        <v>208</v>
      </c>
      <c r="O14376" t="s">
        <v>476</v>
      </c>
      <c r="P14376" t="s">
        <v>476</v>
      </c>
    </row>
    <row r="14377" spans="1:16">
      <c r="A14377" s="484" t="s">
        <v>63712</v>
      </c>
      <c r="B14377" s="485" t="s">
        <v>25261</v>
      </c>
      <c r="C14377" t="s">
        <v>63711</v>
      </c>
      <c r="D14377" t="s">
        <v>63710</v>
      </c>
      <c r="E14377" t="str">
        <f t="shared" si="224"/>
        <v>539715 - GROUPE PROMOTRANS CAEN MONDEVILLE</v>
      </c>
      <c r="F14377" t="s">
        <v>63709</v>
      </c>
      <c r="G14377" t="s">
        <v>63708</v>
      </c>
      <c r="H14377" t="s">
        <v>37960</v>
      </c>
      <c r="I14377" t="s">
        <v>59810</v>
      </c>
      <c r="J14377" t="s">
        <v>63707</v>
      </c>
      <c r="K14377" t="s">
        <v>208</v>
      </c>
      <c r="L14377" t="s">
        <v>63706</v>
      </c>
      <c r="N14377" t="s">
        <v>208</v>
      </c>
      <c r="O14377" t="s">
        <v>476</v>
      </c>
      <c r="P14377" t="s">
        <v>476</v>
      </c>
    </row>
    <row r="14378" spans="1:16">
      <c r="A14378" s="484" t="s">
        <v>63715</v>
      </c>
      <c r="B14378" s="485" t="s">
        <v>25261</v>
      </c>
      <c r="C14378" t="s">
        <v>63714</v>
      </c>
      <c r="D14378" t="s">
        <v>63714</v>
      </c>
      <c r="E14378" t="str">
        <f t="shared" si="224"/>
        <v>585828 - GROUPE PROMOTRANS - LE HAVRE</v>
      </c>
      <c r="F14378" t="s">
        <v>1528</v>
      </c>
      <c r="G14378" t="s">
        <v>63696</v>
      </c>
      <c r="I14378" t="s">
        <v>3229</v>
      </c>
      <c r="J14378" t="s">
        <v>25399</v>
      </c>
      <c r="K14378" t="s">
        <v>208</v>
      </c>
      <c r="L14378" t="s">
        <v>63713</v>
      </c>
      <c r="N14378" t="s">
        <v>208</v>
      </c>
      <c r="O14378" t="s">
        <v>476</v>
      </c>
      <c r="P14378" t="s">
        <v>476</v>
      </c>
    </row>
    <row r="14379" spans="1:16">
      <c r="A14379" s="484" t="s">
        <v>25367</v>
      </c>
      <c r="B14379" s="485" t="s">
        <v>25261</v>
      </c>
      <c r="C14379" t="s">
        <v>25366</v>
      </c>
      <c r="D14379" t="s">
        <v>25365</v>
      </c>
      <c r="E14379" t="str">
        <f t="shared" si="224"/>
        <v>560194 - PROMOTRANS FPC BORDEAUX BRUGES</v>
      </c>
      <c r="F14379" t="s">
        <v>1352</v>
      </c>
      <c r="G14379" t="s">
        <v>25364</v>
      </c>
      <c r="H14379" t="s">
        <v>25363</v>
      </c>
      <c r="I14379" t="s">
        <v>7077</v>
      </c>
      <c r="K14379" t="s">
        <v>208</v>
      </c>
      <c r="L14379" t="s">
        <v>25362</v>
      </c>
      <c r="N14379" t="s">
        <v>208</v>
      </c>
      <c r="O14379" t="s">
        <v>476</v>
      </c>
      <c r="P14379" t="s">
        <v>476</v>
      </c>
    </row>
    <row r="14380" spans="1:16">
      <c r="A14380" s="484" t="s">
        <v>64532</v>
      </c>
      <c r="B14380" s="485" t="s">
        <v>25261</v>
      </c>
      <c r="C14380" t="s">
        <v>64525</v>
      </c>
      <c r="D14380" t="s">
        <v>64531</v>
      </c>
      <c r="E14380" t="str">
        <f t="shared" si="224"/>
        <v>526964 - GROUPE PROMOTRANS MEAUX</v>
      </c>
      <c r="F14380" t="s">
        <v>64530</v>
      </c>
      <c r="G14380" t="s">
        <v>64529</v>
      </c>
      <c r="I14380" t="s">
        <v>13843</v>
      </c>
      <c r="J14380" t="s">
        <v>64528</v>
      </c>
      <c r="K14380" t="s">
        <v>208</v>
      </c>
      <c r="L14380" t="s">
        <v>64527</v>
      </c>
      <c r="N14380" t="s">
        <v>208</v>
      </c>
      <c r="O14380" t="s">
        <v>476</v>
      </c>
      <c r="P14380" t="s">
        <v>476</v>
      </c>
    </row>
    <row r="14381" spans="1:16">
      <c r="A14381" s="484" t="s">
        <v>25270</v>
      </c>
      <c r="B14381" s="485" t="s">
        <v>25261</v>
      </c>
      <c r="C14381" t="s">
        <v>25269</v>
      </c>
      <c r="D14381" t="s">
        <v>25268</v>
      </c>
      <c r="E14381" t="str">
        <f t="shared" si="224"/>
        <v>563687 - PROMOTRANS FPC MIONS</v>
      </c>
      <c r="F14381" t="s">
        <v>1710</v>
      </c>
      <c r="G14381" t="s">
        <v>25267</v>
      </c>
      <c r="H14381" t="s">
        <v>25266</v>
      </c>
      <c r="I14381" t="s">
        <v>25265</v>
      </c>
      <c r="J14381" t="s">
        <v>25264</v>
      </c>
      <c r="K14381" t="s">
        <v>208</v>
      </c>
      <c r="L14381" t="s">
        <v>25263</v>
      </c>
      <c r="N14381" t="s">
        <v>208</v>
      </c>
      <c r="O14381" t="s">
        <v>476</v>
      </c>
      <c r="P14381" t="s">
        <v>476</v>
      </c>
    </row>
    <row r="14382" spans="1:16">
      <c r="A14382" s="484" t="s">
        <v>25416</v>
      </c>
      <c r="B14382" s="485" t="s">
        <v>25261</v>
      </c>
      <c r="C14382" t="s">
        <v>25415</v>
      </c>
      <c r="D14382" t="s">
        <v>25414</v>
      </c>
      <c r="E14382" t="str">
        <f t="shared" si="224"/>
        <v>639436 - PROMOTRANS MONTPELLIER</v>
      </c>
      <c r="F14382" t="s">
        <v>11652</v>
      </c>
      <c r="G14382" t="s">
        <v>25413</v>
      </c>
      <c r="I14382" t="s">
        <v>1542</v>
      </c>
      <c r="J14382" t="s">
        <v>25412</v>
      </c>
      <c r="K14382" t="s">
        <v>208</v>
      </c>
      <c r="L14382" t="s">
        <v>25411</v>
      </c>
      <c r="N14382" t="s">
        <v>208</v>
      </c>
      <c r="O14382" t="s">
        <v>476</v>
      </c>
      <c r="P14382" t="s">
        <v>476</v>
      </c>
    </row>
    <row r="14383" spans="1:16">
      <c r="A14383" s="484" t="s">
        <v>25384</v>
      </c>
      <c r="B14383" s="485" t="s">
        <v>25261</v>
      </c>
      <c r="C14383" t="s">
        <v>25372</v>
      </c>
      <c r="D14383" t="s">
        <v>25383</v>
      </c>
      <c r="E14383" t="str">
        <f t="shared" si="224"/>
        <v>569100 - PROMOTRANS FPC ST ETIENNE DU ROUVRAY</v>
      </c>
      <c r="F14383" t="s">
        <v>1528</v>
      </c>
      <c r="G14383" t="s">
        <v>25382</v>
      </c>
      <c r="I14383" t="s">
        <v>25381</v>
      </c>
      <c r="J14383" t="s">
        <v>25380</v>
      </c>
      <c r="K14383" t="s">
        <v>208</v>
      </c>
      <c r="L14383" t="s">
        <v>25379</v>
      </c>
      <c r="N14383" t="s">
        <v>208</v>
      </c>
      <c r="O14383" t="s">
        <v>476</v>
      </c>
      <c r="P14383" t="s">
        <v>476</v>
      </c>
    </row>
    <row r="14384" spans="1:16">
      <c r="A14384" s="484" t="s">
        <v>25284</v>
      </c>
      <c r="B14384" s="485" t="s">
        <v>25261</v>
      </c>
      <c r="C14384" t="s">
        <v>25283</v>
      </c>
      <c r="D14384" t="s">
        <v>25282</v>
      </c>
      <c r="E14384" t="str">
        <f t="shared" si="224"/>
        <v>582578 - PROMOTRANS FPC REGION PACA</v>
      </c>
      <c r="F14384" t="s">
        <v>14206</v>
      </c>
      <c r="G14384" t="s">
        <v>25281</v>
      </c>
      <c r="I14384" t="s">
        <v>25280</v>
      </c>
      <c r="J14384" t="s">
        <v>25279</v>
      </c>
      <c r="K14384" t="s">
        <v>208</v>
      </c>
      <c r="L14384" t="s">
        <v>25278</v>
      </c>
      <c r="N14384" t="s">
        <v>208</v>
      </c>
      <c r="O14384" t="s">
        <v>476</v>
      </c>
      <c r="P14384" t="s">
        <v>476</v>
      </c>
    </row>
    <row r="14385" spans="1:16">
      <c r="A14385" s="484" t="s">
        <v>25311</v>
      </c>
      <c r="B14385" s="485" t="s">
        <v>25261</v>
      </c>
      <c r="C14385" t="s">
        <v>25310</v>
      </c>
      <c r="D14385" t="s">
        <v>25309</v>
      </c>
      <c r="E14385" t="str">
        <f t="shared" si="224"/>
        <v>565623 - PROMOTRANS FPC DONZERE</v>
      </c>
      <c r="F14385" t="s">
        <v>8706</v>
      </c>
      <c r="G14385" t="s">
        <v>25308</v>
      </c>
      <c r="I14385" t="s">
        <v>25307</v>
      </c>
      <c r="J14385" t="s">
        <v>25306</v>
      </c>
      <c r="K14385" t="s">
        <v>208</v>
      </c>
      <c r="L14385" t="s">
        <v>25305</v>
      </c>
      <c r="N14385" t="s">
        <v>208</v>
      </c>
      <c r="O14385" t="s">
        <v>476</v>
      </c>
      <c r="P14385" t="s">
        <v>476</v>
      </c>
    </row>
    <row r="14386" spans="1:16">
      <c r="A14386" s="484" t="s">
        <v>25353</v>
      </c>
      <c r="B14386" s="485" t="s">
        <v>25261</v>
      </c>
      <c r="C14386" t="s">
        <v>25352</v>
      </c>
      <c r="D14386" t="s">
        <v>25351</v>
      </c>
      <c r="E14386" t="str">
        <f t="shared" si="224"/>
        <v>578230 - PROMOTRANS FPC VITRY SUR SEINE</v>
      </c>
      <c r="F14386" t="s">
        <v>4979</v>
      </c>
      <c r="G14386" t="s">
        <v>25350</v>
      </c>
      <c r="I14386" t="s">
        <v>1263</v>
      </c>
      <c r="J14386" t="s">
        <v>25349</v>
      </c>
      <c r="K14386" t="s">
        <v>208</v>
      </c>
      <c r="L14386" t="s">
        <v>25348</v>
      </c>
      <c r="N14386" t="s">
        <v>208</v>
      </c>
      <c r="O14386" t="s">
        <v>476</v>
      </c>
      <c r="P14386" t="s">
        <v>476</v>
      </c>
    </row>
    <row r="14387" spans="1:16">
      <c r="A14387" s="484" t="s">
        <v>25410</v>
      </c>
      <c r="B14387" s="485" t="s">
        <v>25261</v>
      </c>
      <c r="C14387" t="s">
        <v>25409</v>
      </c>
      <c r="D14387" t="s">
        <v>25408</v>
      </c>
      <c r="E14387" t="str">
        <f t="shared" si="224"/>
        <v>552823 - PROMOTRANS VILLENEUVE D ASCQ</v>
      </c>
      <c r="F14387" t="s">
        <v>6983</v>
      </c>
      <c r="G14387" t="s">
        <v>25407</v>
      </c>
      <c r="H14387" t="s">
        <v>25406</v>
      </c>
      <c r="I14387" t="s">
        <v>1148</v>
      </c>
      <c r="J14387" t="s">
        <v>25405</v>
      </c>
      <c r="K14387" t="s">
        <v>208</v>
      </c>
      <c r="L14387" t="s">
        <v>25404</v>
      </c>
      <c r="N14387" t="s">
        <v>207</v>
      </c>
      <c r="O14387" t="s">
        <v>476</v>
      </c>
      <c r="P14387" t="s">
        <v>476</v>
      </c>
    </row>
    <row r="14388" spans="1:16">
      <c r="A14388" s="484" t="s">
        <v>25277</v>
      </c>
      <c r="B14388" s="485" t="s">
        <v>25261</v>
      </c>
      <c r="C14388" t="s">
        <v>25276</v>
      </c>
      <c r="D14388" t="s">
        <v>25275</v>
      </c>
      <c r="E14388" t="str">
        <f t="shared" si="224"/>
        <v>558230 - PROMOTRANS FPC ST HERBLAIN</v>
      </c>
      <c r="F14388" t="s">
        <v>10362</v>
      </c>
      <c r="G14388" t="s">
        <v>25274</v>
      </c>
      <c r="H14388" t="s">
        <v>25273</v>
      </c>
      <c r="I14388" t="s">
        <v>2507</v>
      </c>
      <c r="J14388" t="s">
        <v>25272</v>
      </c>
      <c r="K14388" t="s">
        <v>208</v>
      </c>
      <c r="L14388" t="s">
        <v>25271</v>
      </c>
      <c r="N14388" t="s">
        <v>208</v>
      </c>
      <c r="O14388" t="s">
        <v>476</v>
      </c>
      <c r="P14388" t="s">
        <v>476</v>
      </c>
    </row>
    <row r="14389" spans="1:16">
      <c r="A14389" s="484" t="s">
        <v>25361</v>
      </c>
      <c r="B14389" s="485" t="s">
        <v>25261</v>
      </c>
      <c r="C14389" t="s">
        <v>25360</v>
      </c>
      <c r="D14389" t="s">
        <v>25359</v>
      </c>
      <c r="E14389" t="str">
        <f t="shared" si="224"/>
        <v>586754 - PROMOTRANS FPC NOYAL CHATILLON SUR SEICHE</v>
      </c>
      <c r="F14389" t="s">
        <v>20422</v>
      </c>
      <c r="G14389" t="s">
        <v>25358</v>
      </c>
      <c r="H14389" t="s">
        <v>25357</v>
      </c>
      <c r="I14389" t="s">
        <v>25356</v>
      </c>
      <c r="J14389" t="s">
        <v>25355</v>
      </c>
      <c r="K14389" t="s">
        <v>208</v>
      </c>
      <c r="L14389" t="s">
        <v>25354</v>
      </c>
      <c r="N14389" t="s">
        <v>208</v>
      </c>
      <c r="O14389" t="s">
        <v>476</v>
      </c>
      <c r="P14389" t="s">
        <v>476</v>
      </c>
    </row>
    <row r="14390" spans="1:16">
      <c r="A14390" s="484" t="s">
        <v>25262</v>
      </c>
      <c r="B14390" s="485" t="s">
        <v>25261</v>
      </c>
      <c r="C14390" t="s">
        <v>25260</v>
      </c>
      <c r="D14390" t="s">
        <v>25259</v>
      </c>
      <c r="E14390" t="str">
        <f t="shared" si="224"/>
        <v>600453 - PROMOTRANS FPC GONESSE</v>
      </c>
      <c r="F14390" t="s">
        <v>25258</v>
      </c>
      <c r="G14390" t="s">
        <v>25257</v>
      </c>
      <c r="H14390" t="s">
        <v>25256</v>
      </c>
      <c r="I14390" t="s">
        <v>14558</v>
      </c>
      <c r="J14390" t="s">
        <v>25255</v>
      </c>
      <c r="K14390" t="s">
        <v>208</v>
      </c>
      <c r="L14390" t="s">
        <v>25254</v>
      </c>
      <c r="N14390" t="s">
        <v>208</v>
      </c>
      <c r="O14390" t="s">
        <v>476</v>
      </c>
      <c r="P14390" t="s">
        <v>476</v>
      </c>
    </row>
    <row r="14391" spans="1:16">
      <c r="A14391" s="484" t="s">
        <v>25335</v>
      </c>
      <c r="B14391" s="485" t="s">
        <v>25261</v>
      </c>
      <c r="C14391" t="s">
        <v>25334</v>
      </c>
      <c r="D14391" t="s">
        <v>25333</v>
      </c>
      <c r="E14391" t="str">
        <f t="shared" si="224"/>
        <v>619255 - PROMOTRANS FPC STE CATHERINE</v>
      </c>
      <c r="F14391" t="s">
        <v>25332</v>
      </c>
      <c r="G14391" t="s">
        <v>25331</v>
      </c>
      <c r="H14391" t="s">
        <v>25330</v>
      </c>
      <c r="I14391" t="s">
        <v>25329</v>
      </c>
      <c r="J14391" t="s">
        <v>25328</v>
      </c>
      <c r="K14391" t="s">
        <v>208</v>
      </c>
      <c r="L14391" t="s">
        <v>25327</v>
      </c>
      <c r="N14391" t="s">
        <v>208</v>
      </c>
      <c r="O14391" t="s">
        <v>476</v>
      </c>
      <c r="P14391" t="s">
        <v>476</v>
      </c>
    </row>
    <row r="14392" spans="1:16">
      <c r="A14392" s="484" t="s">
        <v>25422</v>
      </c>
      <c r="B14392" s="485" t="s">
        <v>25261</v>
      </c>
      <c r="C14392" t="s">
        <v>25421</v>
      </c>
      <c r="D14392" t="s">
        <v>25420</v>
      </c>
      <c r="E14392" t="str">
        <f t="shared" si="224"/>
        <v>599979 - PROMOTRANS FPC TOULOUSE</v>
      </c>
      <c r="F14392" t="s">
        <v>18681</v>
      </c>
      <c r="G14392" t="s">
        <v>25419</v>
      </c>
      <c r="I14392" t="s">
        <v>603</v>
      </c>
      <c r="J14392" t="s">
        <v>25418</v>
      </c>
      <c r="K14392" t="s">
        <v>208</v>
      </c>
      <c r="L14392" t="s">
        <v>25417</v>
      </c>
      <c r="N14392" t="s">
        <v>207</v>
      </c>
      <c r="O14392" t="s">
        <v>476</v>
      </c>
      <c r="P14392" t="s">
        <v>476</v>
      </c>
    </row>
    <row r="14393" spans="1:16">
      <c r="A14393" s="484" t="s">
        <v>25397</v>
      </c>
      <c r="B14393" s="485" t="s">
        <v>25261</v>
      </c>
      <c r="C14393" t="s">
        <v>25372</v>
      </c>
      <c r="D14393" t="s">
        <v>25396</v>
      </c>
      <c r="E14393" t="str">
        <f t="shared" si="224"/>
        <v>659630 - PROMOTRANS FPC LA CHAPELLE ST AUBIN</v>
      </c>
      <c r="F14393" t="s">
        <v>1200</v>
      </c>
      <c r="G14393" t="s">
        <v>25395</v>
      </c>
      <c r="H14393" t="s">
        <v>25394</v>
      </c>
      <c r="I14393" t="s">
        <v>8348</v>
      </c>
      <c r="J14393" t="s">
        <v>25393</v>
      </c>
      <c r="K14393" t="s">
        <v>208</v>
      </c>
      <c r="L14393" t="s">
        <v>25392</v>
      </c>
      <c r="N14393" t="s">
        <v>208</v>
      </c>
      <c r="O14393" t="s">
        <v>476</v>
      </c>
      <c r="P14393" t="s">
        <v>476</v>
      </c>
    </row>
    <row r="14394" spans="1:16">
      <c r="A14394" s="484" t="s">
        <v>25403</v>
      </c>
      <c r="B14394" s="485" t="s">
        <v>25261</v>
      </c>
      <c r="C14394" t="s">
        <v>25372</v>
      </c>
      <c r="D14394" t="s">
        <v>25402</v>
      </c>
      <c r="E14394" t="str">
        <f t="shared" si="224"/>
        <v>627460 - PROMOTRANS FPC - MONTIVILLIERS</v>
      </c>
      <c r="F14394" t="s">
        <v>14520</v>
      </c>
      <c r="G14394" t="s">
        <v>25401</v>
      </c>
      <c r="I14394" t="s">
        <v>25400</v>
      </c>
      <c r="J14394" t="s">
        <v>25399</v>
      </c>
      <c r="K14394" t="s">
        <v>208</v>
      </c>
      <c r="L14394" t="s">
        <v>25398</v>
      </c>
      <c r="N14394" t="s">
        <v>208</v>
      </c>
      <c r="O14394" t="s">
        <v>476</v>
      </c>
      <c r="P14394" t="s">
        <v>476</v>
      </c>
    </row>
    <row r="14395" spans="1:16">
      <c r="A14395" s="484" t="s">
        <v>25378</v>
      </c>
      <c r="B14395" s="485" t="s">
        <v>25261</v>
      </c>
      <c r="C14395" t="s">
        <v>25372</v>
      </c>
      <c r="D14395" t="s">
        <v>25377</v>
      </c>
      <c r="E14395" t="str">
        <f t="shared" si="224"/>
        <v>655545 - PROMOTRANS FPC ST LAURENT BLANGY</v>
      </c>
      <c r="F14395" t="s">
        <v>2494</v>
      </c>
      <c r="G14395" t="s">
        <v>25376</v>
      </c>
      <c r="I14395" t="s">
        <v>25375</v>
      </c>
      <c r="J14395" t="s">
        <v>25328</v>
      </c>
      <c r="K14395" t="s">
        <v>208</v>
      </c>
      <c r="L14395" t="s">
        <v>25374</v>
      </c>
      <c r="N14395" t="s">
        <v>208</v>
      </c>
      <c r="O14395" t="s">
        <v>476</v>
      </c>
      <c r="P14395" t="s">
        <v>476</v>
      </c>
    </row>
    <row r="14396" spans="1:16">
      <c r="A14396" s="484" t="s">
        <v>25347</v>
      </c>
      <c r="B14396" s="485" t="s">
        <v>25261</v>
      </c>
      <c r="C14396" t="s">
        <v>25346</v>
      </c>
      <c r="D14396" t="s">
        <v>25345</v>
      </c>
      <c r="E14396" t="str">
        <f t="shared" si="224"/>
        <v>606560 - PROMOTRANS FPC METZ</v>
      </c>
      <c r="F14396" t="s">
        <v>25344</v>
      </c>
      <c r="G14396" t="s">
        <v>25343</v>
      </c>
      <c r="I14396" t="s">
        <v>771</v>
      </c>
      <c r="J14396" t="s">
        <v>25342</v>
      </c>
      <c r="K14396" t="s">
        <v>208</v>
      </c>
      <c r="L14396" t="s">
        <v>25341</v>
      </c>
      <c r="N14396" t="s">
        <v>208</v>
      </c>
      <c r="O14396" t="s">
        <v>476</v>
      </c>
      <c r="P14396" t="s">
        <v>476</v>
      </c>
    </row>
    <row r="14397" spans="1:16">
      <c r="A14397" s="484" t="s">
        <v>25304</v>
      </c>
      <c r="B14397" s="485" t="s">
        <v>25261</v>
      </c>
      <c r="C14397" t="s">
        <v>25303</v>
      </c>
      <c r="D14397" t="s">
        <v>25302</v>
      </c>
      <c r="E14397" t="str">
        <f t="shared" si="224"/>
        <v>657207 - PROMOTRANS FPC ST MALO</v>
      </c>
      <c r="F14397" t="s">
        <v>25301</v>
      </c>
      <c r="G14397" t="s">
        <v>25300</v>
      </c>
      <c r="I14397" t="s">
        <v>14014</v>
      </c>
      <c r="K14397" t="s">
        <v>208</v>
      </c>
      <c r="L14397" t="s">
        <v>25299</v>
      </c>
      <c r="N14397" t="s">
        <v>207</v>
      </c>
      <c r="O14397" t="s">
        <v>476</v>
      </c>
      <c r="P14397" t="s">
        <v>476</v>
      </c>
    </row>
    <row r="14398" spans="1:16">
      <c r="A14398" s="484" t="s">
        <v>73737</v>
      </c>
      <c r="B14398" s="485" t="s">
        <v>73736</v>
      </c>
      <c r="C14398" t="s">
        <v>73735</v>
      </c>
      <c r="D14398" t="s">
        <v>73734</v>
      </c>
      <c r="E14398" t="str">
        <f t="shared" si="224"/>
        <v>532988 - FFPPEA</v>
      </c>
      <c r="F14398" t="s">
        <v>5371</v>
      </c>
      <c r="G14398" t="s">
        <v>73733</v>
      </c>
      <c r="H14398" t="s">
        <v>73732</v>
      </c>
      <c r="I14398" t="s">
        <v>73731</v>
      </c>
      <c r="J14398" t="s">
        <v>73730</v>
      </c>
      <c r="K14398" t="s">
        <v>208</v>
      </c>
      <c r="L14398" t="s">
        <v>73729</v>
      </c>
      <c r="N14398" t="s">
        <v>208</v>
      </c>
      <c r="O14398" t="s">
        <v>476</v>
      </c>
      <c r="P14398" t="s">
        <v>476</v>
      </c>
    </row>
    <row r="14399" spans="1:16">
      <c r="A14399" s="484" t="s">
        <v>133905</v>
      </c>
      <c r="B14399" s="485" t="s">
        <v>133904</v>
      </c>
      <c r="C14399" t="s">
        <v>133903</v>
      </c>
      <c r="D14399" t="s">
        <v>133902</v>
      </c>
      <c r="E14399" t="str">
        <f t="shared" si="224"/>
        <v>661594 - AFA COMMUNICATION</v>
      </c>
      <c r="F14399" t="s">
        <v>28147</v>
      </c>
      <c r="G14399" t="s">
        <v>133901</v>
      </c>
      <c r="I14399" t="s">
        <v>1781</v>
      </c>
      <c r="J14399" t="s">
        <v>133900</v>
      </c>
      <c r="K14399" t="s">
        <v>208</v>
      </c>
      <c r="L14399" t="s">
        <v>133899</v>
      </c>
      <c r="N14399" t="s">
        <v>208</v>
      </c>
      <c r="O14399" t="s">
        <v>476</v>
      </c>
      <c r="P14399" t="s">
        <v>476</v>
      </c>
    </row>
    <row r="14400" spans="1:16">
      <c r="A14400" s="484" t="s">
        <v>130600</v>
      </c>
      <c r="B14400" s="485" t="s">
        <v>130599</v>
      </c>
      <c r="C14400" t="s">
        <v>130598</v>
      </c>
      <c r="D14400" t="s">
        <v>130598</v>
      </c>
      <c r="E14400" t="str">
        <f t="shared" si="224"/>
        <v>628876 - ALFAPSY</v>
      </c>
      <c r="F14400" t="s">
        <v>9059</v>
      </c>
      <c r="G14400" t="s">
        <v>130597</v>
      </c>
      <c r="I14400" t="s">
        <v>6948</v>
      </c>
      <c r="J14400" t="s">
        <v>130596</v>
      </c>
      <c r="K14400" t="s">
        <v>208</v>
      </c>
      <c r="L14400" t="s">
        <v>130595</v>
      </c>
      <c r="N14400" t="s">
        <v>208</v>
      </c>
      <c r="O14400" t="s">
        <v>476</v>
      </c>
      <c r="P14400" t="s">
        <v>476</v>
      </c>
    </row>
    <row r="14401" spans="1:16">
      <c r="A14401" s="484" t="s">
        <v>89320</v>
      </c>
      <c r="B14401" s="485" t="s">
        <v>89319</v>
      </c>
      <c r="C14401" t="s">
        <v>89318</v>
      </c>
      <c r="D14401" t="s">
        <v>89318</v>
      </c>
      <c r="E14401" t="str">
        <f t="shared" si="224"/>
        <v>591968 - C4C CONSULTING</v>
      </c>
      <c r="F14401" t="s">
        <v>4144</v>
      </c>
      <c r="G14401" t="s">
        <v>89317</v>
      </c>
      <c r="I14401" t="s">
        <v>1678</v>
      </c>
      <c r="K14401" t="s">
        <v>208</v>
      </c>
      <c r="L14401" t="s">
        <v>89316</v>
      </c>
      <c r="N14401" t="s">
        <v>208</v>
      </c>
      <c r="O14401" t="s">
        <v>476</v>
      </c>
      <c r="P14401" t="s">
        <v>476</v>
      </c>
    </row>
    <row r="14402" spans="1:16">
      <c r="A14402" s="484" t="s">
        <v>24028</v>
      </c>
      <c r="B14402" s="485" t="s">
        <v>24027</v>
      </c>
      <c r="C14402" t="s">
        <v>24026</v>
      </c>
      <c r="D14402" t="s">
        <v>24025</v>
      </c>
      <c r="E14402" t="str">
        <f t="shared" ref="E14402:E14465" si="225">_xlfn.CONCAT(L14402," - ",D14402)</f>
        <v>598690 - RACOFIER LALLA KHADIJA - IFAC</v>
      </c>
      <c r="F14402" t="s">
        <v>1352</v>
      </c>
      <c r="G14402" t="s">
        <v>24024</v>
      </c>
      <c r="I14402" t="s">
        <v>24023</v>
      </c>
      <c r="J14402" t="s">
        <v>24022</v>
      </c>
      <c r="K14402" t="s">
        <v>208</v>
      </c>
      <c r="L14402" t="s">
        <v>24021</v>
      </c>
      <c r="N14402" t="s">
        <v>208</v>
      </c>
      <c r="O14402" t="s">
        <v>476</v>
      </c>
      <c r="P14402" t="s">
        <v>476</v>
      </c>
    </row>
    <row r="14403" spans="1:16">
      <c r="A14403" s="484" t="s">
        <v>113362</v>
      </c>
      <c r="B14403" s="485" t="s">
        <v>113361</v>
      </c>
      <c r="C14403" t="s">
        <v>113360</v>
      </c>
      <c r="D14403" t="s">
        <v>113359</v>
      </c>
      <c r="E14403" t="str">
        <f t="shared" si="225"/>
        <v>529000 - BIOSCIENCES ET CO</v>
      </c>
      <c r="F14403" t="s">
        <v>5394</v>
      </c>
      <c r="G14403" t="s">
        <v>113358</v>
      </c>
      <c r="H14403" t="s">
        <v>16798</v>
      </c>
      <c r="I14403" t="s">
        <v>802</v>
      </c>
      <c r="J14403" t="s">
        <v>113357</v>
      </c>
      <c r="K14403" t="s">
        <v>208</v>
      </c>
      <c r="L14403" t="s">
        <v>113356</v>
      </c>
      <c r="N14403" t="s">
        <v>208</v>
      </c>
      <c r="O14403" t="s">
        <v>476</v>
      </c>
      <c r="P14403" t="s">
        <v>3428</v>
      </c>
    </row>
    <row r="14404" spans="1:16">
      <c r="A14404" s="484" t="s">
        <v>70855</v>
      </c>
      <c r="B14404" s="485" t="s">
        <v>70854</v>
      </c>
      <c r="C14404" t="s">
        <v>70853</v>
      </c>
      <c r="D14404" t="s">
        <v>70852</v>
      </c>
      <c r="E14404" t="str">
        <f t="shared" si="225"/>
        <v>656598 - FORMAGNE SYLVIE</v>
      </c>
      <c r="F14404" t="s">
        <v>15215</v>
      </c>
      <c r="G14404" t="s">
        <v>70851</v>
      </c>
      <c r="I14404" t="s">
        <v>3355</v>
      </c>
      <c r="J14404" t="s">
        <v>70850</v>
      </c>
      <c r="K14404" t="s">
        <v>208</v>
      </c>
      <c r="L14404" t="s">
        <v>70849</v>
      </c>
      <c r="N14404" t="s">
        <v>208</v>
      </c>
      <c r="O14404" t="s">
        <v>476</v>
      </c>
      <c r="P14404" t="s">
        <v>476</v>
      </c>
    </row>
    <row r="14405" spans="1:16">
      <c r="A14405" s="484" t="s">
        <v>74575</v>
      </c>
      <c r="B14405" s="485" t="s">
        <v>74574</v>
      </c>
      <c r="C14405" t="s">
        <v>74573</v>
      </c>
      <c r="D14405" t="s">
        <v>74572</v>
      </c>
      <c r="E14405" t="str">
        <f t="shared" si="225"/>
        <v>681714 - AFETI</v>
      </c>
      <c r="F14405" t="s">
        <v>3238</v>
      </c>
      <c r="G14405" t="s">
        <v>74571</v>
      </c>
      <c r="I14405" t="s">
        <v>626</v>
      </c>
      <c r="K14405" t="s">
        <v>208</v>
      </c>
      <c r="L14405" t="s">
        <v>74570</v>
      </c>
      <c r="N14405" t="s">
        <v>208</v>
      </c>
      <c r="O14405" t="s">
        <v>476</v>
      </c>
      <c r="P14405" t="s">
        <v>476</v>
      </c>
    </row>
    <row r="14406" spans="1:16">
      <c r="A14406" s="484" t="s">
        <v>2133</v>
      </c>
      <c r="B14406" s="485" t="s">
        <v>2132</v>
      </c>
      <c r="C14406" t="s">
        <v>2131</v>
      </c>
      <c r="D14406" t="s">
        <v>2131</v>
      </c>
      <c r="E14406" t="str">
        <f t="shared" si="225"/>
        <v>609602 - WORKLAB</v>
      </c>
      <c r="F14406" t="s">
        <v>2130</v>
      </c>
      <c r="G14406" t="s">
        <v>2129</v>
      </c>
      <c r="I14406" t="s">
        <v>1837</v>
      </c>
      <c r="J14406" t="s">
        <v>2128</v>
      </c>
      <c r="K14406" t="s">
        <v>208</v>
      </c>
      <c r="L14406" t="s">
        <v>2127</v>
      </c>
      <c r="N14406" t="s">
        <v>208</v>
      </c>
      <c r="O14406" t="s">
        <v>476</v>
      </c>
      <c r="P14406" t="s">
        <v>476</v>
      </c>
    </row>
    <row r="14407" spans="1:16">
      <c r="A14407" s="484" t="s">
        <v>89441</v>
      </c>
      <c r="B14407" s="485" t="s">
        <v>89440</v>
      </c>
      <c r="C14407" t="s">
        <v>89439</v>
      </c>
      <c r="D14407" t="s">
        <v>89439</v>
      </c>
      <c r="E14407" t="str">
        <f t="shared" si="225"/>
        <v>658091 - CYNTHIA SCHOENY</v>
      </c>
      <c r="F14407" t="s">
        <v>35830</v>
      </c>
      <c r="G14407" t="s">
        <v>89438</v>
      </c>
      <c r="I14407" t="s">
        <v>54714</v>
      </c>
      <c r="J14407" t="s">
        <v>89437</v>
      </c>
      <c r="K14407" t="s">
        <v>208</v>
      </c>
      <c r="L14407" t="s">
        <v>89436</v>
      </c>
      <c r="N14407" t="s">
        <v>208</v>
      </c>
      <c r="O14407" t="s">
        <v>476</v>
      </c>
      <c r="P14407" t="s">
        <v>476</v>
      </c>
    </row>
    <row r="14408" spans="1:16">
      <c r="A14408" s="484" t="s">
        <v>69826</v>
      </c>
      <c r="B14408" s="485" t="s">
        <v>69825</v>
      </c>
      <c r="C14408" t="s">
        <v>69824</v>
      </c>
      <c r="D14408" t="s">
        <v>68721</v>
      </c>
      <c r="E14408" t="str">
        <f t="shared" si="225"/>
        <v>445198 - FPRP</v>
      </c>
      <c r="F14408" t="s">
        <v>8150</v>
      </c>
      <c r="G14408" t="s">
        <v>69823</v>
      </c>
      <c r="I14408" t="s">
        <v>69822</v>
      </c>
      <c r="K14408" t="s">
        <v>208</v>
      </c>
      <c r="L14408" t="s">
        <v>69821</v>
      </c>
      <c r="N14408" t="s">
        <v>208</v>
      </c>
      <c r="O14408" t="s">
        <v>476</v>
      </c>
      <c r="P14408" t="s">
        <v>476</v>
      </c>
    </row>
    <row r="14409" spans="1:16">
      <c r="A14409" s="484" t="s">
        <v>16250</v>
      </c>
      <c r="B14409" s="485" t="s">
        <v>16249</v>
      </c>
      <c r="C14409" t="s">
        <v>16248</v>
      </c>
      <c r="D14409" t="s">
        <v>16248</v>
      </c>
      <c r="E14409" t="str">
        <f t="shared" si="225"/>
        <v>542581 - SOCIAL PRACTICE</v>
      </c>
      <c r="F14409" t="s">
        <v>6920</v>
      </c>
      <c r="G14409" t="s">
        <v>16247</v>
      </c>
      <c r="H14409" t="s">
        <v>16246</v>
      </c>
      <c r="I14409" t="s">
        <v>6917</v>
      </c>
      <c r="J14409" t="s">
        <v>16245</v>
      </c>
      <c r="K14409" t="s">
        <v>208</v>
      </c>
      <c r="L14409" t="s">
        <v>16244</v>
      </c>
      <c r="N14409" t="s">
        <v>208</v>
      </c>
      <c r="O14409" t="s">
        <v>476</v>
      </c>
      <c r="P14409" t="s">
        <v>476</v>
      </c>
    </row>
    <row r="14410" spans="1:16">
      <c r="A14410" s="484" t="s">
        <v>87333</v>
      </c>
      <c r="B14410" s="485" t="s">
        <v>87332</v>
      </c>
      <c r="C14410" t="s">
        <v>87331</v>
      </c>
      <c r="D14410" t="s">
        <v>87330</v>
      </c>
      <c r="E14410" t="str">
        <f t="shared" si="225"/>
        <v>532617 - DGF-OI STE MARIE</v>
      </c>
      <c r="F14410" t="s">
        <v>2524</v>
      </c>
      <c r="G14410" t="s">
        <v>87329</v>
      </c>
      <c r="I14410" t="s">
        <v>14402</v>
      </c>
      <c r="J14410" t="s">
        <v>87328</v>
      </c>
      <c r="K14410" t="s">
        <v>208</v>
      </c>
      <c r="L14410" t="s">
        <v>87327</v>
      </c>
      <c r="N14410" t="s">
        <v>208</v>
      </c>
      <c r="O14410" t="s">
        <v>476</v>
      </c>
      <c r="P14410" t="s">
        <v>476</v>
      </c>
    </row>
    <row r="14411" spans="1:16">
      <c r="A14411" s="484" t="s">
        <v>20687</v>
      </c>
      <c r="B14411" s="485" t="s">
        <v>20686</v>
      </c>
      <c r="C14411" t="s">
        <v>20685</v>
      </c>
      <c r="D14411" t="s">
        <v>20684</v>
      </c>
      <c r="E14411" t="str">
        <f t="shared" si="225"/>
        <v>653822 - SAGUEZ FRANCOISE</v>
      </c>
      <c r="F14411" t="s">
        <v>4638</v>
      </c>
      <c r="G14411" t="s">
        <v>20683</v>
      </c>
      <c r="I14411" t="s">
        <v>20682</v>
      </c>
      <c r="K14411" t="s">
        <v>208</v>
      </c>
      <c r="L14411" t="s">
        <v>20681</v>
      </c>
      <c r="N14411" t="s">
        <v>208</v>
      </c>
      <c r="O14411" t="s">
        <v>476</v>
      </c>
      <c r="P14411" t="s">
        <v>476</v>
      </c>
    </row>
    <row r="14412" spans="1:16">
      <c r="A14412" s="484" t="s">
        <v>118039</v>
      </c>
      <c r="B14412" s="485" t="s">
        <v>118038</v>
      </c>
      <c r="C14412" t="s">
        <v>118037</v>
      </c>
      <c r="D14412" t="s">
        <v>118037</v>
      </c>
      <c r="E14412" t="str">
        <f t="shared" si="225"/>
        <v>517318 - ASSOLEM</v>
      </c>
      <c r="F14412" t="s">
        <v>1077</v>
      </c>
      <c r="G14412" t="s">
        <v>118036</v>
      </c>
      <c r="I14412" t="s">
        <v>3431</v>
      </c>
      <c r="J14412" t="s">
        <v>118035</v>
      </c>
      <c r="K14412" t="s">
        <v>208</v>
      </c>
      <c r="L14412" t="s">
        <v>118034</v>
      </c>
      <c r="N14412" t="s">
        <v>208</v>
      </c>
      <c r="O14412" t="s">
        <v>476</v>
      </c>
      <c r="P14412" t="s">
        <v>476</v>
      </c>
    </row>
    <row r="14413" spans="1:16">
      <c r="A14413" s="484" t="s">
        <v>115397</v>
      </c>
      <c r="B14413" s="485" t="s">
        <v>115396</v>
      </c>
      <c r="C14413" t="s">
        <v>115395</v>
      </c>
      <c r="D14413" t="s">
        <v>115395</v>
      </c>
      <c r="E14413" t="str">
        <f t="shared" si="225"/>
        <v>678612 - A2CF SERVICES</v>
      </c>
      <c r="F14413" t="s">
        <v>517</v>
      </c>
      <c r="G14413" t="s">
        <v>115394</v>
      </c>
      <c r="I14413" t="s">
        <v>115393</v>
      </c>
      <c r="J14413" t="s">
        <v>115392</v>
      </c>
      <c r="K14413" t="s">
        <v>208</v>
      </c>
      <c r="L14413" t="s">
        <v>115391</v>
      </c>
      <c r="N14413" t="s">
        <v>208</v>
      </c>
      <c r="O14413" t="s">
        <v>476</v>
      </c>
      <c r="P14413" t="s">
        <v>476</v>
      </c>
    </row>
    <row r="14414" spans="1:16">
      <c r="A14414" s="484" t="s">
        <v>71984</v>
      </c>
      <c r="B14414" s="485" t="s">
        <v>71983</v>
      </c>
      <c r="C14414" t="s">
        <v>71982</v>
      </c>
      <c r="D14414" t="s">
        <v>71981</v>
      </c>
      <c r="E14414" t="str">
        <f t="shared" si="225"/>
        <v>627318 - FMDE SARL</v>
      </c>
      <c r="F14414" t="s">
        <v>22589</v>
      </c>
      <c r="G14414" t="s">
        <v>12143</v>
      </c>
      <c r="H14414" t="s">
        <v>71980</v>
      </c>
      <c r="I14414" t="s">
        <v>1285</v>
      </c>
      <c r="J14414" t="s">
        <v>71979</v>
      </c>
      <c r="K14414" t="s">
        <v>208</v>
      </c>
      <c r="L14414" t="s">
        <v>71978</v>
      </c>
      <c r="N14414" t="s">
        <v>208</v>
      </c>
      <c r="O14414" t="s">
        <v>476</v>
      </c>
      <c r="P14414" t="s">
        <v>476</v>
      </c>
    </row>
    <row r="14415" spans="1:16">
      <c r="A14415" s="484" t="s">
        <v>112110</v>
      </c>
      <c r="B14415" s="485" t="s">
        <v>112109</v>
      </c>
      <c r="C14415" t="s">
        <v>112108</v>
      </c>
      <c r="D14415" t="s">
        <v>112108</v>
      </c>
      <c r="E14415" t="str">
        <f t="shared" si="225"/>
        <v>515590 - BRIOIT SYLVIE</v>
      </c>
      <c r="F14415" t="s">
        <v>1328</v>
      </c>
      <c r="G14415" t="s">
        <v>112107</v>
      </c>
      <c r="I14415" t="s">
        <v>4228</v>
      </c>
      <c r="J14415" t="s">
        <v>112106</v>
      </c>
      <c r="K14415" t="s">
        <v>208</v>
      </c>
      <c r="L14415" t="s">
        <v>112105</v>
      </c>
      <c r="N14415" t="s">
        <v>208</v>
      </c>
      <c r="O14415" t="s">
        <v>476</v>
      </c>
      <c r="P14415" t="s">
        <v>476</v>
      </c>
    </row>
    <row r="14416" spans="1:16">
      <c r="A14416" s="484" t="s">
        <v>26433</v>
      </c>
      <c r="B14416" s="485" t="s">
        <v>26432</v>
      </c>
      <c r="C14416" t="s">
        <v>26431</v>
      </c>
      <c r="D14416" t="s">
        <v>26431</v>
      </c>
      <c r="E14416" t="str">
        <f t="shared" si="225"/>
        <v>539892 - PRESTIGES FORMATIONS SECURITE</v>
      </c>
      <c r="F14416" t="s">
        <v>26430</v>
      </c>
      <c r="G14416" t="s">
        <v>26429</v>
      </c>
      <c r="H14416" t="s">
        <v>26428</v>
      </c>
      <c r="I14416" t="s">
        <v>17297</v>
      </c>
      <c r="J14416" t="s">
        <v>26427</v>
      </c>
      <c r="K14416" t="s">
        <v>208</v>
      </c>
      <c r="L14416" t="s">
        <v>26426</v>
      </c>
      <c r="N14416" t="s">
        <v>208</v>
      </c>
      <c r="O14416" t="s">
        <v>476</v>
      </c>
      <c r="P14416" t="s">
        <v>476</v>
      </c>
    </row>
    <row r="14417" spans="1:16">
      <c r="A14417" s="484" t="s">
        <v>74569</v>
      </c>
      <c r="B14417" s="485" t="s">
        <v>74568</v>
      </c>
      <c r="C14417" t="s">
        <v>74567</v>
      </c>
      <c r="D14417" t="s">
        <v>74566</v>
      </c>
      <c r="E14417" t="str">
        <f t="shared" si="225"/>
        <v>602980 - EXPERTISE LANGUE</v>
      </c>
      <c r="F14417" t="s">
        <v>7254</v>
      </c>
      <c r="G14417" t="s">
        <v>74565</v>
      </c>
      <c r="I14417" t="s">
        <v>626</v>
      </c>
      <c r="J14417" t="s">
        <v>74564</v>
      </c>
      <c r="K14417" t="s">
        <v>208</v>
      </c>
      <c r="L14417" t="s">
        <v>74563</v>
      </c>
      <c r="N14417" t="s">
        <v>208</v>
      </c>
      <c r="O14417" t="s">
        <v>476</v>
      </c>
      <c r="P14417" t="s">
        <v>476</v>
      </c>
    </row>
    <row r="14418" spans="1:16">
      <c r="A14418" s="484" t="s">
        <v>20192</v>
      </c>
      <c r="B14418" s="485" t="s">
        <v>20191</v>
      </c>
      <c r="C14418" t="s">
        <v>20190</v>
      </c>
      <c r="D14418" t="s">
        <v>20189</v>
      </c>
      <c r="E14418" t="str">
        <f t="shared" si="225"/>
        <v>652260 - SARDIN VALERIE</v>
      </c>
      <c r="F14418" t="s">
        <v>2936</v>
      </c>
      <c r="G14418" t="s">
        <v>20188</v>
      </c>
      <c r="I14418" t="s">
        <v>20187</v>
      </c>
      <c r="J14418" t="s">
        <v>20186</v>
      </c>
      <c r="K14418" t="s">
        <v>208</v>
      </c>
      <c r="L14418" t="s">
        <v>20185</v>
      </c>
      <c r="N14418" t="s">
        <v>208</v>
      </c>
      <c r="O14418" t="s">
        <v>476</v>
      </c>
      <c r="P14418" t="s">
        <v>476</v>
      </c>
    </row>
    <row r="14419" spans="1:16">
      <c r="A14419" s="484" t="s">
        <v>3188</v>
      </c>
      <c r="B14419" s="485" t="s">
        <v>3187</v>
      </c>
      <c r="C14419" t="s">
        <v>3186</v>
      </c>
      <c r="D14419" t="s">
        <v>3185</v>
      </c>
      <c r="E14419" t="str">
        <f t="shared" si="225"/>
        <v>517872 - VFFG</v>
      </c>
      <c r="F14419" t="s">
        <v>3184</v>
      </c>
      <c r="G14419" t="s">
        <v>3183</v>
      </c>
      <c r="I14419" t="s">
        <v>1466</v>
      </c>
      <c r="K14419" t="s">
        <v>208</v>
      </c>
      <c r="L14419" t="s">
        <v>3182</v>
      </c>
      <c r="N14419" t="s">
        <v>208</v>
      </c>
      <c r="O14419" t="s">
        <v>476</v>
      </c>
      <c r="P14419" t="s">
        <v>476</v>
      </c>
    </row>
    <row r="14420" spans="1:16">
      <c r="A14420" s="484" t="s">
        <v>116393</v>
      </c>
      <c r="B14420" s="485" t="s">
        <v>116392</v>
      </c>
      <c r="C14420" t="s">
        <v>116391</v>
      </c>
      <c r="D14420" t="s">
        <v>116391</v>
      </c>
      <c r="E14420" t="str">
        <f t="shared" si="225"/>
        <v>641704 - AUTO ECOLE GUTENBERG</v>
      </c>
      <c r="F14420" t="s">
        <v>5238</v>
      </c>
      <c r="G14420" t="s">
        <v>116390</v>
      </c>
      <c r="I14420" t="s">
        <v>76713</v>
      </c>
      <c r="J14420" t="s">
        <v>116389</v>
      </c>
      <c r="K14420" t="s">
        <v>208</v>
      </c>
      <c r="L14420" t="s">
        <v>116388</v>
      </c>
      <c r="N14420" t="s">
        <v>208</v>
      </c>
      <c r="O14420" t="s">
        <v>476</v>
      </c>
      <c r="P14420" t="s">
        <v>476</v>
      </c>
    </row>
    <row r="14421" spans="1:16">
      <c r="A14421" s="484" t="s">
        <v>60032</v>
      </c>
      <c r="B14421" s="485" t="s">
        <v>60031</v>
      </c>
      <c r="C14421" t="s">
        <v>60030</v>
      </c>
      <c r="D14421" t="s">
        <v>60030</v>
      </c>
      <c r="E14421" t="str">
        <f t="shared" si="225"/>
        <v>547621 - HYGIACARE CONSEIL</v>
      </c>
      <c r="F14421" t="s">
        <v>4491</v>
      </c>
      <c r="G14421" t="s">
        <v>60029</v>
      </c>
      <c r="I14421" t="s">
        <v>1321</v>
      </c>
      <c r="J14421" t="s">
        <v>60028</v>
      </c>
      <c r="K14421" t="s">
        <v>208</v>
      </c>
      <c r="L14421" t="s">
        <v>60027</v>
      </c>
      <c r="N14421" t="s">
        <v>208</v>
      </c>
      <c r="O14421" t="s">
        <v>476</v>
      </c>
      <c r="P14421" t="s">
        <v>476</v>
      </c>
    </row>
    <row r="14422" spans="1:16">
      <c r="A14422" s="484" t="s">
        <v>94441</v>
      </c>
      <c r="B14422" s="485" t="s">
        <v>94440</v>
      </c>
      <c r="C14422" t="s">
        <v>94439</v>
      </c>
      <c r="D14422" t="s">
        <v>94438</v>
      </c>
      <c r="E14422" t="str">
        <f t="shared" si="225"/>
        <v>514548 - COLRIM</v>
      </c>
      <c r="F14422" t="s">
        <v>2486</v>
      </c>
      <c r="G14422" t="s">
        <v>22549</v>
      </c>
      <c r="I14422" t="s">
        <v>1542</v>
      </c>
      <c r="K14422" t="s">
        <v>208</v>
      </c>
      <c r="L14422" t="s">
        <v>94437</v>
      </c>
      <c r="N14422" t="s">
        <v>208</v>
      </c>
      <c r="O14422" t="s">
        <v>476</v>
      </c>
      <c r="P14422" t="s">
        <v>476</v>
      </c>
    </row>
    <row r="14423" spans="1:16">
      <c r="A14423" s="484" t="s">
        <v>58561</v>
      </c>
      <c r="B14423" s="485" t="s">
        <v>58560</v>
      </c>
      <c r="C14423" t="s">
        <v>58559</v>
      </c>
      <c r="D14423" t="s">
        <v>58558</v>
      </c>
      <c r="E14423" t="str">
        <f t="shared" si="225"/>
        <v>517938 - APSPI</v>
      </c>
      <c r="F14423" t="s">
        <v>6524</v>
      </c>
      <c r="G14423" t="s">
        <v>58557</v>
      </c>
      <c r="I14423" t="s">
        <v>1042</v>
      </c>
      <c r="J14423" t="s">
        <v>58556</v>
      </c>
      <c r="K14423" t="s">
        <v>208</v>
      </c>
      <c r="L14423" t="s">
        <v>58555</v>
      </c>
      <c r="N14423" t="s">
        <v>208</v>
      </c>
      <c r="O14423" t="s">
        <v>476</v>
      </c>
      <c r="P14423" t="s">
        <v>476</v>
      </c>
    </row>
    <row r="14424" spans="1:16">
      <c r="A14424" s="484" t="s">
        <v>119287</v>
      </c>
      <c r="B14424" s="485" t="s">
        <v>119286</v>
      </c>
      <c r="C14424" t="s">
        <v>119285</v>
      </c>
      <c r="D14424" t="s">
        <v>119284</v>
      </c>
      <c r="E14424" t="str">
        <f t="shared" si="225"/>
        <v>636484 - ADED TOULOUSE</v>
      </c>
      <c r="F14424" t="s">
        <v>111276</v>
      </c>
      <c r="G14424" t="s">
        <v>119283</v>
      </c>
      <c r="I14424" t="s">
        <v>603</v>
      </c>
      <c r="J14424" t="s">
        <v>84311</v>
      </c>
      <c r="K14424" t="s">
        <v>208</v>
      </c>
      <c r="L14424" t="s">
        <v>119282</v>
      </c>
      <c r="N14424" t="s">
        <v>208</v>
      </c>
      <c r="O14424" t="s">
        <v>476</v>
      </c>
      <c r="P14424" t="s">
        <v>476</v>
      </c>
    </row>
    <row r="14425" spans="1:16">
      <c r="A14425" s="484" t="s">
        <v>21404</v>
      </c>
      <c r="B14425" s="485" t="s">
        <v>21403</v>
      </c>
      <c r="C14425" t="s">
        <v>21402</v>
      </c>
      <c r="D14425" t="s">
        <v>21402</v>
      </c>
      <c r="E14425" t="str">
        <f t="shared" si="225"/>
        <v>676652 - ROMAIN BRIFAULT</v>
      </c>
      <c r="F14425" t="s">
        <v>21401</v>
      </c>
      <c r="G14425" t="s">
        <v>21400</v>
      </c>
      <c r="I14425" t="s">
        <v>21399</v>
      </c>
      <c r="J14425" t="s">
        <v>21398</v>
      </c>
      <c r="K14425" t="s">
        <v>208</v>
      </c>
      <c r="L14425" t="s">
        <v>21397</v>
      </c>
      <c r="N14425" t="s">
        <v>208</v>
      </c>
      <c r="O14425" t="s">
        <v>476</v>
      </c>
      <c r="P14425" t="s">
        <v>476</v>
      </c>
    </row>
    <row r="14426" spans="1:16">
      <c r="A14426" s="484" t="s">
        <v>88288</v>
      </c>
      <c r="B14426" s="485" t="s">
        <v>88287</v>
      </c>
      <c r="C14426" t="s">
        <v>88286</v>
      </c>
      <c r="D14426" t="s">
        <v>88285</v>
      </c>
      <c r="E14426" t="str">
        <f t="shared" si="225"/>
        <v>643658 - DELALAIRE NICOLAS</v>
      </c>
      <c r="F14426" t="s">
        <v>13332</v>
      </c>
      <c r="G14426" t="s">
        <v>88284</v>
      </c>
      <c r="I14426" t="s">
        <v>11706</v>
      </c>
      <c r="J14426" t="s">
        <v>88283</v>
      </c>
      <c r="K14426" t="s">
        <v>208</v>
      </c>
      <c r="L14426" t="s">
        <v>88282</v>
      </c>
      <c r="N14426" t="s">
        <v>208</v>
      </c>
      <c r="O14426" t="s">
        <v>476</v>
      </c>
      <c r="P14426" t="s">
        <v>476</v>
      </c>
    </row>
    <row r="14427" spans="1:16">
      <c r="A14427" s="484" t="s">
        <v>50335</v>
      </c>
      <c r="B14427" s="485" t="s">
        <v>50334</v>
      </c>
      <c r="C14427" t="s">
        <v>50333</v>
      </c>
      <c r="D14427" t="s">
        <v>50333</v>
      </c>
      <c r="E14427" t="str">
        <f t="shared" si="225"/>
        <v>635741 - IRILUS</v>
      </c>
      <c r="F14427" t="s">
        <v>25781</v>
      </c>
      <c r="G14427" t="s">
        <v>50332</v>
      </c>
      <c r="H14427" t="s">
        <v>50331</v>
      </c>
      <c r="I14427" t="s">
        <v>959</v>
      </c>
      <c r="J14427" t="s">
        <v>50330</v>
      </c>
      <c r="K14427" t="s">
        <v>208</v>
      </c>
      <c r="L14427" t="s">
        <v>50329</v>
      </c>
      <c r="N14427" t="s">
        <v>208</v>
      </c>
      <c r="O14427" t="s">
        <v>476</v>
      </c>
      <c r="P14427" t="s">
        <v>476</v>
      </c>
    </row>
    <row r="14428" spans="1:16">
      <c r="A14428" s="484" t="s">
        <v>134368</v>
      </c>
      <c r="B14428" s="485" t="s">
        <v>134367</v>
      </c>
      <c r="C14428" t="s">
        <v>134366</v>
      </c>
      <c r="D14428" t="s">
        <v>134366</v>
      </c>
      <c r="E14428" t="str">
        <f t="shared" si="225"/>
        <v>630780 - ADJUST RH</v>
      </c>
      <c r="F14428" t="s">
        <v>3392</v>
      </c>
      <c r="G14428" t="s">
        <v>134365</v>
      </c>
      <c r="H14428" t="s">
        <v>134364</v>
      </c>
      <c r="I14428" t="s">
        <v>4257</v>
      </c>
      <c r="J14428" t="s">
        <v>134363</v>
      </c>
      <c r="K14428" t="s">
        <v>208</v>
      </c>
      <c r="L14428" t="s">
        <v>134362</v>
      </c>
      <c r="N14428" t="s">
        <v>208</v>
      </c>
      <c r="O14428" t="s">
        <v>476</v>
      </c>
      <c r="P14428" t="s">
        <v>476</v>
      </c>
    </row>
    <row r="14429" spans="1:16">
      <c r="A14429" s="484" t="s">
        <v>89346</v>
      </c>
      <c r="B14429" s="485" t="s">
        <v>89345</v>
      </c>
      <c r="C14429" t="s">
        <v>89344</v>
      </c>
      <c r="D14429" t="s">
        <v>89344</v>
      </c>
      <c r="E14429" t="str">
        <f t="shared" si="225"/>
        <v>609304 - C2S FORMATION</v>
      </c>
      <c r="F14429" t="s">
        <v>11728</v>
      </c>
      <c r="G14429" t="s">
        <v>89343</v>
      </c>
      <c r="I14429" t="s">
        <v>89342</v>
      </c>
      <c r="J14429" t="s">
        <v>89341</v>
      </c>
      <c r="K14429" t="s">
        <v>208</v>
      </c>
      <c r="L14429" t="s">
        <v>89340</v>
      </c>
      <c r="N14429" t="s">
        <v>208</v>
      </c>
      <c r="O14429" t="s">
        <v>476</v>
      </c>
      <c r="P14429" t="s">
        <v>476</v>
      </c>
    </row>
    <row r="14430" spans="1:16">
      <c r="A14430" s="484" t="s">
        <v>949</v>
      </c>
      <c r="B14430" s="485" t="s">
        <v>948</v>
      </c>
      <c r="C14430" t="s">
        <v>947</v>
      </c>
      <c r="D14430" t="s">
        <v>947</v>
      </c>
      <c r="E14430" t="str">
        <f t="shared" si="225"/>
        <v>525601 - 2A ACCOMPAGNEMENT AUTREMENT SAS</v>
      </c>
      <c r="F14430" t="s">
        <v>683</v>
      </c>
      <c r="G14430" t="s">
        <v>946</v>
      </c>
      <c r="H14430" t="s">
        <v>945</v>
      </c>
      <c r="I14430" t="s">
        <v>603</v>
      </c>
      <c r="J14430" t="s">
        <v>944</v>
      </c>
      <c r="K14430" t="s">
        <v>943</v>
      </c>
      <c r="L14430" t="s">
        <v>942</v>
      </c>
      <c r="N14430" t="s">
        <v>208</v>
      </c>
      <c r="O14430" t="s">
        <v>476</v>
      </c>
      <c r="P14430" t="s">
        <v>476</v>
      </c>
    </row>
    <row r="14431" spans="1:16">
      <c r="A14431" s="484" t="s">
        <v>61952</v>
      </c>
      <c r="B14431" s="485" t="s">
        <v>61951</v>
      </c>
      <c r="C14431" t="s">
        <v>61950</v>
      </c>
      <c r="D14431" t="s">
        <v>61950</v>
      </c>
      <c r="E14431" t="str">
        <f t="shared" si="225"/>
        <v>582189 - HEALTH'ACTIV</v>
      </c>
      <c r="F14431" t="s">
        <v>50956</v>
      </c>
      <c r="G14431" t="s">
        <v>14268</v>
      </c>
      <c r="I14431" t="s">
        <v>11163</v>
      </c>
      <c r="J14431" t="s">
        <v>61949</v>
      </c>
      <c r="K14431" t="s">
        <v>208</v>
      </c>
      <c r="L14431" t="s">
        <v>61948</v>
      </c>
      <c r="N14431" t="s">
        <v>208</v>
      </c>
      <c r="O14431" t="s">
        <v>476</v>
      </c>
      <c r="P14431" t="s">
        <v>476</v>
      </c>
    </row>
    <row r="14432" spans="1:16">
      <c r="A14432" s="484" t="s">
        <v>95639</v>
      </c>
      <c r="B14432" s="485" t="s">
        <v>95638</v>
      </c>
      <c r="C14432" t="s">
        <v>95637</v>
      </c>
      <c r="D14432" t="s">
        <v>95636</v>
      </c>
      <c r="E14432" t="str">
        <f t="shared" si="225"/>
        <v>637269 - CLEF</v>
      </c>
      <c r="F14432" t="s">
        <v>8667</v>
      </c>
      <c r="G14432" t="s">
        <v>95635</v>
      </c>
      <c r="I14432" t="s">
        <v>95634</v>
      </c>
      <c r="J14432" t="s">
        <v>91246</v>
      </c>
      <c r="K14432" t="s">
        <v>208</v>
      </c>
      <c r="L14432" t="s">
        <v>95633</v>
      </c>
      <c r="N14432" t="s">
        <v>208</v>
      </c>
      <c r="O14432" t="s">
        <v>476</v>
      </c>
      <c r="P14432" t="s">
        <v>476</v>
      </c>
    </row>
    <row r="14433" spans="1:16">
      <c r="A14433" s="484" t="s">
        <v>17663</v>
      </c>
      <c r="B14433" s="485" t="s">
        <v>17662</v>
      </c>
      <c r="C14433" t="s">
        <v>17661</v>
      </c>
      <c r="D14433" t="s">
        <v>17661</v>
      </c>
      <c r="E14433" t="str">
        <f t="shared" si="225"/>
        <v>624536 - SESAME CONSULTING</v>
      </c>
      <c r="F14433" t="s">
        <v>17660</v>
      </c>
      <c r="G14433" t="s">
        <v>17659</v>
      </c>
      <c r="H14433" t="s">
        <v>17658</v>
      </c>
      <c r="I14433" t="s">
        <v>6078</v>
      </c>
      <c r="J14433" t="s">
        <v>17657</v>
      </c>
      <c r="K14433" t="s">
        <v>208</v>
      </c>
      <c r="L14433" t="s">
        <v>17656</v>
      </c>
      <c r="N14433" t="s">
        <v>208</v>
      </c>
      <c r="O14433" t="s">
        <v>476</v>
      </c>
      <c r="P14433" t="s">
        <v>476</v>
      </c>
    </row>
    <row r="14434" spans="1:16">
      <c r="A14434" s="484" t="s">
        <v>44581</v>
      </c>
      <c r="B14434" s="485" t="s">
        <v>44580</v>
      </c>
      <c r="C14434" t="s">
        <v>44579</v>
      </c>
      <c r="D14434" t="s">
        <v>44579</v>
      </c>
      <c r="E14434" t="str">
        <f t="shared" si="225"/>
        <v>589561 - LEADING LANGUAGE INSTITUTE</v>
      </c>
      <c r="F14434" t="s">
        <v>1086</v>
      </c>
      <c r="G14434" t="s">
        <v>44578</v>
      </c>
      <c r="I14434" t="s">
        <v>44577</v>
      </c>
      <c r="J14434" t="s">
        <v>44576</v>
      </c>
      <c r="K14434" t="s">
        <v>208</v>
      </c>
      <c r="L14434" t="s">
        <v>44575</v>
      </c>
      <c r="N14434" t="s">
        <v>208</v>
      </c>
      <c r="O14434" t="s">
        <v>476</v>
      </c>
      <c r="P14434" t="s">
        <v>476</v>
      </c>
    </row>
    <row r="14435" spans="1:16">
      <c r="A14435" s="484" t="s">
        <v>31855</v>
      </c>
      <c r="B14435" s="485" t="s">
        <v>31854</v>
      </c>
      <c r="C14435" t="s">
        <v>31853</v>
      </c>
      <c r="D14435" t="s">
        <v>31852</v>
      </c>
      <c r="E14435" t="str">
        <f t="shared" si="225"/>
        <v>630524 - OGEC JEAN PAUL II DE LA SALLE RENNES</v>
      </c>
      <c r="F14435" t="s">
        <v>6481</v>
      </c>
      <c r="G14435" t="s">
        <v>31851</v>
      </c>
      <c r="I14435" t="s">
        <v>3364</v>
      </c>
      <c r="K14435" t="s">
        <v>208</v>
      </c>
      <c r="L14435" t="s">
        <v>31850</v>
      </c>
      <c r="N14435" t="s">
        <v>207</v>
      </c>
      <c r="O14435" t="s">
        <v>476</v>
      </c>
      <c r="P14435" t="s">
        <v>476</v>
      </c>
    </row>
    <row r="14436" spans="1:16">
      <c r="A14436" s="484" t="s">
        <v>122024</v>
      </c>
      <c r="B14436" s="485" t="s">
        <v>122023</v>
      </c>
      <c r="C14436" t="s">
        <v>122022</v>
      </c>
      <c r="D14436" t="s">
        <v>122021</v>
      </c>
      <c r="E14436" t="str">
        <f t="shared" si="225"/>
        <v>580338 - AETCI NORD EST BRUNSTATT</v>
      </c>
      <c r="F14436" t="s">
        <v>8706</v>
      </c>
      <c r="G14436" t="s">
        <v>122020</v>
      </c>
      <c r="I14436" t="s">
        <v>78942</v>
      </c>
      <c r="K14436" t="s">
        <v>208</v>
      </c>
      <c r="L14436" t="s">
        <v>122019</v>
      </c>
      <c r="N14436" t="s">
        <v>208</v>
      </c>
      <c r="O14436" t="s">
        <v>476</v>
      </c>
      <c r="P14436" t="s">
        <v>476</v>
      </c>
    </row>
    <row r="14437" spans="1:16">
      <c r="A14437" s="484" t="s">
        <v>27021</v>
      </c>
      <c r="B14437" s="485" t="s">
        <v>27020</v>
      </c>
      <c r="C14437" t="s">
        <v>27019</v>
      </c>
      <c r="D14437" t="s">
        <v>27018</v>
      </c>
      <c r="E14437" t="str">
        <f t="shared" si="225"/>
        <v>235039 - PAPL FORMATION</v>
      </c>
      <c r="F14437" t="s">
        <v>541</v>
      </c>
      <c r="G14437" t="s">
        <v>27017</v>
      </c>
      <c r="I14437" t="s">
        <v>16936</v>
      </c>
      <c r="J14437" t="s">
        <v>27016</v>
      </c>
      <c r="K14437" t="s">
        <v>27015</v>
      </c>
      <c r="L14437" t="s">
        <v>27014</v>
      </c>
      <c r="N14437" t="s">
        <v>208</v>
      </c>
      <c r="O14437" t="s">
        <v>476</v>
      </c>
      <c r="P14437" t="s">
        <v>476</v>
      </c>
    </row>
    <row r="14438" spans="1:16">
      <c r="A14438" s="484" t="s">
        <v>23463</v>
      </c>
      <c r="B14438" s="485" t="s">
        <v>23462</v>
      </c>
      <c r="C14438" t="s">
        <v>23461</v>
      </c>
      <c r="D14438" t="s">
        <v>23461</v>
      </c>
      <c r="E14438" t="str">
        <f t="shared" si="225"/>
        <v>550980 - REGNIER MATHILDE - AXONE ET CIE</v>
      </c>
      <c r="F14438" t="s">
        <v>8706</v>
      </c>
      <c r="G14438" t="s">
        <v>23460</v>
      </c>
      <c r="I14438" t="s">
        <v>23459</v>
      </c>
      <c r="K14438" t="s">
        <v>208</v>
      </c>
      <c r="L14438" t="s">
        <v>23458</v>
      </c>
      <c r="N14438" t="s">
        <v>208</v>
      </c>
      <c r="O14438" t="s">
        <v>476</v>
      </c>
      <c r="P14438" t="s">
        <v>476</v>
      </c>
    </row>
    <row r="14439" spans="1:16">
      <c r="A14439" s="484" t="s">
        <v>29510</v>
      </c>
      <c r="B14439" s="485" t="s">
        <v>29509</v>
      </c>
      <c r="C14439" t="s">
        <v>29508</v>
      </c>
      <c r="D14439" t="s">
        <v>29508</v>
      </c>
      <c r="E14439" t="str">
        <f t="shared" si="225"/>
        <v>536271 - PARRHESIA FORMATION CONSEIL</v>
      </c>
      <c r="F14439" t="s">
        <v>831</v>
      </c>
      <c r="G14439" t="s">
        <v>29507</v>
      </c>
      <c r="I14439" t="s">
        <v>29506</v>
      </c>
      <c r="J14439" t="s">
        <v>29505</v>
      </c>
      <c r="K14439" t="s">
        <v>208</v>
      </c>
      <c r="L14439" t="s">
        <v>29504</v>
      </c>
      <c r="N14439" t="s">
        <v>208</v>
      </c>
      <c r="O14439" t="s">
        <v>476</v>
      </c>
      <c r="P14439" t="s">
        <v>476</v>
      </c>
    </row>
    <row r="14440" spans="1:16">
      <c r="A14440" s="484" t="s">
        <v>58621</v>
      </c>
      <c r="B14440" s="485" t="s">
        <v>58620</v>
      </c>
      <c r="C14440" t="s">
        <v>58619</v>
      </c>
      <c r="D14440" t="s">
        <v>58619</v>
      </c>
      <c r="E14440" t="str">
        <f t="shared" si="225"/>
        <v>671289 - ILOTDRONES</v>
      </c>
      <c r="F14440" t="s">
        <v>27213</v>
      </c>
      <c r="G14440" t="s">
        <v>58618</v>
      </c>
      <c r="I14440" t="s">
        <v>21973</v>
      </c>
      <c r="J14440" t="s">
        <v>58617</v>
      </c>
      <c r="K14440" t="s">
        <v>208</v>
      </c>
      <c r="L14440" t="s">
        <v>58616</v>
      </c>
      <c r="N14440" t="s">
        <v>208</v>
      </c>
      <c r="O14440" t="s">
        <v>476</v>
      </c>
      <c r="P14440" t="s">
        <v>476</v>
      </c>
    </row>
    <row r="14441" spans="1:16">
      <c r="A14441" s="484" t="s">
        <v>24553</v>
      </c>
      <c r="B14441" s="485" t="s">
        <v>24552</v>
      </c>
      <c r="C14441" t="s">
        <v>24551</v>
      </c>
      <c r="D14441" t="s">
        <v>24550</v>
      </c>
      <c r="E14441" t="str">
        <f t="shared" si="225"/>
        <v>574296 - QSE CONSEIL ET PERFORMANCE</v>
      </c>
      <c r="F14441" t="s">
        <v>831</v>
      </c>
      <c r="G14441" t="s">
        <v>24549</v>
      </c>
      <c r="I14441" t="s">
        <v>24548</v>
      </c>
      <c r="K14441" t="s">
        <v>208</v>
      </c>
      <c r="L14441" t="s">
        <v>24547</v>
      </c>
      <c r="N14441" t="s">
        <v>208</v>
      </c>
      <c r="O14441" t="s">
        <v>476</v>
      </c>
      <c r="P14441" t="s">
        <v>476</v>
      </c>
    </row>
    <row r="14442" spans="1:16">
      <c r="A14442" s="484" t="s">
        <v>112948</v>
      </c>
      <c r="B14442" s="485" t="s">
        <v>112947</v>
      </c>
      <c r="C14442" t="s">
        <v>112946</v>
      </c>
      <c r="D14442" t="s">
        <v>112946</v>
      </c>
      <c r="E14442" t="str">
        <f t="shared" si="225"/>
        <v>636071 - BOHAN TAHIANA</v>
      </c>
      <c r="F14442" t="s">
        <v>9046</v>
      </c>
      <c r="G14442" t="s">
        <v>112945</v>
      </c>
      <c r="I14442" t="s">
        <v>1285</v>
      </c>
      <c r="J14442" t="s">
        <v>112944</v>
      </c>
      <c r="K14442" t="s">
        <v>208</v>
      </c>
      <c r="L14442" t="s">
        <v>112943</v>
      </c>
      <c r="N14442" t="s">
        <v>208</v>
      </c>
      <c r="O14442" t="s">
        <v>476</v>
      </c>
      <c r="P14442" t="s">
        <v>476</v>
      </c>
    </row>
    <row r="14443" spans="1:16">
      <c r="A14443" s="484" t="s">
        <v>35463</v>
      </c>
      <c r="C14443" t="s">
        <v>35462</v>
      </c>
      <c r="D14443" t="s">
        <v>35461</v>
      </c>
      <c r="E14443" t="str">
        <f t="shared" si="225"/>
        <v>626168 - MONA</v>
      </c>
      <c r="F14443" t="s">
        <v>2361</v>
      </c>
      <c r="G14443" t="s">
        <v>35460</v>
      </c>
      <c r="I14443" t="s">
        <v>3177</v>
      </c>
      <c r="J14443" t="s">
        <v>35459</v>
      </c>
      <c r="K14443" t="s">
        <v>35458</v>
      </c>
      <c r="L14443" t="s">
        <v>35457</v>
      </c>
      <c r="N14443" t="s">
        <v>208</v>
      </c>
      <c r="O14443" t="s">
        <v>476</v>
      </c>
      <c r="P14443" t="s">
        <v>476</v>
      </c>
    </row>
    <row r="14444" spans="1:16">
      <c r="A14444" s="484" t="s">
        <v>74374</v>
      </c>
      <c r="B14444" s="485" t="s">
        <v>74373</v>
      </c>
      <c r="C14444" t="s">
        <v>74372</v>
      </c>
      <c r="D14444" t="s">
        <v>74372</v>
      </c>
      <c r="E14444" t="str">
        <f t="shared" si="225"/>
        <v>673924 - FACHE ISAB MIMILLE JACQUELINE</v>
      </c>
      <c r="F14444" t="s">
        <v>2620</v>
      </c>
      <c r="G14444" t="s">
        <v>74371</v>
      </c>
      <c r="H14444" t="s">
        <v>74370</v>
      </c>
      <c r="I14444" t="s">
        <v>22605</v>
      </c>
      <c r="J14444" t="s">
        <v>74369</v>
      </c>
      <c r="K14444" t="s">
        <v>208</v>
      </c>
      <c r="L14444" t="s">
        <v>74368</v>
      </c>
      <c r="N14444" t="s">
        <v>208</v>
      </c>
      <c r="O14444" t="s">
        <v>476</v>
      </c>
      <c r="P14444" t="s">
        <v>476</v>
      </c>
    </row>
    <row r="14445" spans="1:16">
      <c r="A14445" s="484" t="s">
        <v>90390</v>
      </c>
      <c r="B14445" s="485" t="s">
        <v>90389</v>
      </c>
      <c r="C14445" t="s">
        <v>90388</v>
      </c>
      <c r="D14445" t="s">
        <v>90388</v>
      </c>
      <c r="E14445" t="str">
        <f t="shared" si="225"/>
        <v>624196 - CSCHOOL</v>
      </c>
      <c r="F14445" t="s">
        <v>25998</v>
      </c>
      <c r="G14445" t="s">
        <v>90387</v>
      </c>
      <c r="I14445" t="s">
        <v>4853</v>
      </c>
      <c r="J14445" t="s">
        <v>90386</v>
      </c>
      <c r="K14445" t="s">
        <v>208</v>
      </c>
      <c r="L14445" t="s">
        <v>90385</v>
      </c>
      <c r="N14445" t="s">
        <v>208</v>
      </c>
      <c r="O14445" t="s">
        <v>476</v>
      </c>
      <c r="P14445" t="s">
        <v>476</v>
      </c>
    </row>
    <row r="14446" spans="1:16">
      <c r="A14446" s="484" t="s">
        <v>4044</v>
      </c>
      <c r="B14446" s="485" t="s">
        <v>4043</v>
      </c>
      <c r="C14446" t="s">
        <v>4042</v>
      </c>
      <c r="D14446" t="s">
        <v>4042</v>
      </c>
      <c r="E14446" t="str">
        <f t="shared" si="225"/>
        <v>658480 - VERSIDIA</v>
      </c>
      <c r="F14446" t="s">
        <v>526</v>
      </c>
      <c r="G14446" t="s">
        <v>4041</v>
      </c>
      <c r="I14446" t="s">
        <v>3793</v>
      </c>
      <c r="J14446" t="s">
        <v>4040</v>
      </c>
      <c r="K14446" t="s">
        <v>208</v>
      </c>
      <c r="L14446" t="s">
        <v>4039</v>
      </c>
      <c r="N14446" t="s">
        <v>208</v>
      </c>
      <c r="O14446" t="s">
        <v>476</v>
      </c>
      <c r="P14446" t="s">
        <v>476</v>
      </c>
    </row>
    <row r="14447" spans="1:16">
      <c r="A14447" s="484" t="s">
        <v>111540</v>
      </c>
      <c r="B14447" s="485" t="s">
        <v>111539</v>
      </c>
      <c r="C14447" t="s">
        <v>111538</v>
      </c>
      <c r="D14447" t="s">
        <v>111538</v>
      </c>
      <c r="E14447" t="str">
        <f t="shared" si="225"/>
        <v>650602 - BUTHAUD AGNES</v>
      </c>
      <c r="F14447" t="s">
        <v>9349</v>
      </c>
      <c r="G14447" t="s">
        <v>111537</v>
      </c>
      <c r="I14447" t="s">
        <v>681</v>
      </c>
      <c r="J14447" t="s">
        <v>111536</v>
      </c>
      <c r="K14447" t="s">
        <v>208</v>
      </c>
      <c r="L14447" t="s">
        <v>111535</v>
      </c>
      <c r="N14447" t="s">
        <v>208</v>
      </c>
      <c r="O14447" t="s">
        <v>476</v>
      </c>
      <c r="P14447" t="s">
        <v>476</v>
      </c>
    </row>
    <row r="14448" spans="1:16">
      <c r="A14448" s="484" t="s">
        <v>52501</v>
      </c>
      <c r="B14448" s="485" t="s">
        <v>52500</v>
      </c>
      <c r="C14448" t="s">
        <v>52499</v>
      </c>
      <c r="D14448" t="s">
        <v>52498</v>
      </c>
      <c r="E14448" t="str">
        <f t="shared" si="225"/>
        <v>531649 - ISGT</v>
      </c>
      <c r="F14448" t="s">
        <v>6245</v>
      </c>
      <c r="G14448" t="s">
        <v>52497</v>
      </c>
      <c r="I14448" t="s">
        <v>820</v>
      </c>
      <c r="J14448" t="s">
        <v>52496</v>
      </c>
      <c r="K14448" t="s">
        <v>208</v>
      </c>
      <c r="L14448" t="s">
        <v>52495</v>
      </c>
      <c r="N14448" t="s">
        <v>208</v>
      </c>
      <c r="O14448" t="s">
        <v>476</v>
      </c>
      <c r="P14448" t="s">
        <v>476</v>
      </c>
    </row>
    <row r="14449" spans="1:16">
      <c r="A14449" s="484" t="s">
        <v>74627</v>
      </c>
      <c r="B14449" s="485" t="s">
        <v>74626</v>
      </c>
      <c r="C14449" t="s">
        <v>74625</v>
      </c>
      <c r="D14449" t="s">
        <v>74625</v>
      </c>
      <c r="E14449" t="str">
        <f t="shared" si="225"/>
        <v>546197 - EXPERIA</v>
      </c>
      <c r="F14449" t="s">
        <v>8392</v>
      </c>
      <c r="G14449" t="s">
        <v>74624</v>
      </c>
      <c r="H14449" t="s">
        <v>74623</v>
      </c>
      <c r="I14449" t="s">
        <v>74622</v>
      </c>
      <c r="J14449" t="s">
        <v>74621</v>
      </c>
      <c r="K14449" t="s">
        <v>208</v>
      </c>
      <c r="L14449" t="s">
        <v>74620</v>
      </c>
      <c r="N14449" t="s">
        <v>208</v>
      </c>
      <c r="O14449" t="s">
        <v>476</v>
      </c>
      <c r="P14449" t="s">
        <v>476</v>
      </c>
    </row>
    <row r="14450" spans="1:16">
      <c r="A14450" s="484" t="s">
        <v>3605</v>
      </c>
      <c r="B14450" s="485" t="s">
        <v>3604</v>
      </c>
      <c r="C14450" t="s">
        <v>3603</v>
      </c>
      <c r="D14450" t="s">
        <v>3602</v>
      </c>
      <c r="E14450" t="str">
        <f t="shared" si="225"/>
        <v>672117 - VINCENT DROMER</v>
      </c>
      <c r="F14450" t="s">
        <v>3601</v>
      </c>
      <c r="G14450" t="s">
        <v>3600</v>
      </c>
      <c r="I14450" t="s">
        <v>626</v>
      </c>
      <c r="J14450" t="s">
        <v>3599</v>
      </c>
      <c r="K14450" t="s">
        <v>208</v>
      </c>
      <c r="L14450" t="s">
        <v>3598</v>
      </c>
      <c r="N14450" t="s">
        <v>208</v>
      </c>
      <c r="O14450" t="s">
        <v>476</v>
      </c>
      <c r="P14450" t="s">
        <v>476</v>
      </c>
    </row>
    <row r="14451" spans="1:16">
      <c r="A14451" s="484" t="s">
        <v>82553</v>
      </c>
      <c r="B14451" s="485" t="s">
        <v>82552</v>
      </c>
      <c r="C14451" t="s">
        <v>82551</v>
      </c>
      <c r="D14451" t="s">
        <v>82551</v>
      </c>
      <c r="E14451" t="str">
        <f t="shared" si="225"/>
        <v>575719 - ED'INNOV SANTE FORMATION</v>
      </c>
      <c r="F14451" t="s">
        <v>28477</v>
      </c>
      <c r="G14451" t="s">
        <v>82550</v>
      </c>
      <c r="I14451" t="s">
        <v>82549</v>
      </c>
      <c r="J14451" t="s">
        <v>82548</v>
      </c>
      <c r="K14451" t="s">
        <v>208</v>
      </c>
      <c r="L14451" t="s">
        <v>82547</v>
      </c>
      <c r="N14451" t="s">
        <v>208</v>
      </c>
      <c r="O14451" t="s">
        <v>476</v>
      </c>
      <c r="P14451" t="s">
        <v>476</v>
      </c>
    </row>
    <row r="14452" spans="1:16">
      <c r="A14452" s="484" t="s">
        <v>88598</v>
      </c>
      <c r="B14452" s="485" t="s">
        <v>88597</v>
      </c>
      <c r="C14452" t="s">
        <v>88596</v>
      </c>
      <c r="D14452" t="s">
        <v>88596</v>
      </c>
      <c r="E14452" t="str">
        <f t="shared" si="225"/>
        <v>592274 - DECLIC CNV &amp; EDUCATION</v>
      </c>
      <c r="F14452" t="s">
        <v>1817</v>
      </c>
      <c r="G14452" t="s">
        <v>88595</v>
      </c>
      <c r="I14452" t="s">
        <v>29090</v>
      </c>
      <c r="J14452" t="s">
        <v>88594</v>
      </c>
      <c r="K14452" t="s">
        <v>208</v>
      </c>
      <c r="L14452" t="s">
        <v>88593</v>
      </c>
      <c r="N14452" t="s">
        <v>208</v>
      </c>
      <c r="O14452" t="s">
        <v>476</v>
      </c>
      <c r="P14452" t="s">
        <v>476</v>
      </c>
    </row>
    <row r="14453" spans="1:16">
      <c r="A14453" s="484" t="s">
        <v>96748</v>
      </c>
      <c r="B14453" s="485" t="s">
        <v>96747</v>
      </c>
      <c r="C14453" t="s">
        <v>96746</v>
      </c>
      <c r="D14453" t="s">
        <v>96746</v>
      </c>
      <c r="E14453" t="str">
        <f t="shared" si="225"/>
        <v>642460 - CHANCE GET YOURS</v>
      </c>
      <c r="F14453" t="s">
        <v>4135</v>
      </c>
      <c r="G14453" t="s">
        <v>96745</v>
      </c>
      <c r="I14453" t="s">
        <v>6872</v>
      </c>
      <c r="K14453" t="s">
        <v>208</v>
      </c>
      <c r="L14453" t="s">
        <v>96744</v>
      </c>
      <c r="N14453" t="s">
        <v>208</v>
      </c>
      <c r="O14453" t="s">
        <v>476</v>
      </c>
      <c r="P14453" t="s">
        <v>476</v>
      </c>
    </row>
    <row r="14454" spans="1:16">
      <c r="A14454" s="484" t="s">
        <v>54085</v>
      </c>
      <c r="B14454" s="485" t="s">
        <v>54084</v>
      </c>
      <c r="C14454" t="s">
        <v>54083</v>
      </c>
      <c r="D14454" t="s">
        <v>54082</v>
      </c>
      <c r="E14454" t="str">
        <f t="shared" si="225"/>
        <v>605232 - IKJ</v>
      </c>
      <c r="F14454" t="s">
        <v>7556</v>
      </c>
      <c r="G14454" t="s">
        <v>54081</v>
      </c>
      <c r="I14454" t="s">
        <v>54080</v>
      </c>
      <c r="J14454" t="s">
        <v>54079</v>
      </c>
      <c r="K14454" t="s">
        <v>208</v>
      </c>
      <c r="L14454" t="s">
        <v>54078</v>
      </c>
      <c r="N14454" t="s">
        <v>208</v>
      </c>
      <c r="O14454" t="s">
        <v>476</v>
      </c>
      <c r="P14454" t="s">
        <v>476</v>
      </c>
    </row>
    <row r="14455" spans="1:16">
      <c r="A14455" s="484" t="s">
        <v>69168</v>
      </c>
      <c r="B14455" s="485" t="s">
        <v>69167</v>
      </c>
      <c r="C14455" t="s">
        <v>69166</v>
      </c>
      <c r="D14455" t="s">
        <v>69166</v>
      </c>
      <c r="E14455" t="str">
        <f t="shared" si="225"/>
        <v>639084 - FORM'IN PREV</v>
      </c>
      <c r="F14455" t="s">
        <v>11959</v>
      </c>
      <c r="G14455" t="s">
        <v>69165</v>
      </c>
      <c r="I14455" t="s">
        <v>69164</v>
      </c>
      <c r="J14455" t="s">
        <v>69163</v>
      </c>
      <c r="K14455" t="s">
        <v>208</v>
      </c>
      <c r="L14455" t="s">
        <v>69162</v>
      </c>
      <c r="N14455" t="s">
        <v>208</v>
      </c>
      <c r="O14455" t="s">
        <v>476</v>
      </c>
      <c r="P14455" t="s">
        <v>476</v>
      </c>
    </row>
    <row r="14456" spans="1:16">
      <c r="A14456" s="484" t="s">
        <v>32225</v>
      </c>
      <c r="B14456" s="485" t="s">
        <v>32224</v>
      </c>
      <c r="C14456" t="s">
        <v>32223</v>
      </c>
      <c r="D14456" t="s">
        <v>32223</v>
      </c>
      <c r="E14456" t="str">
        <f t="shared" si="225"/>
        <v>532307 - ODPC SPECIALISE EN INFECTIOLOGIE</v>
      </c>
      <c r="F14456" t="s">
        <v>12625</v>
      </c>
      <c r="G14456" t="s">
        <v>32222</v>
      </c>
      <c r="I14456" t="s">
        <v>626</v>
      </c>
      <c r="K14456" t="s">
        <v>32221</v>
      </c>
      <c r="L14456" t="s">
        <v>32220</v>
      </c>
      <c r="N14456" t="s">
        <v>208</v>
      </c>
      <c r="O14456" t="s">
        <v>476</v>
      </c>
      <c r="P14456" t="s">
        <v>476</v>
      </c>
    </row>
    <row r="14457" spans="1:16">
      <c r="A14457" s="484" t="s">
        <v>19747</v>
      </c>
      <c r="B14457" s="485" t="s">
        <v>19746</v>
      </c>
      <c r="C14457" t="s">
        <v>19745</v>
      </c>
      <c r="D14457" t="s">
        <v>19744</v>
      </c>
      <c r="E14457" t="str">
        <f t="shared" si="225"/>
        <v>532708 - MTM DUNIERES</v>
      </c>
      <c r="F14457" t="s">
        <v>4696</v>
      </c>
      <c r="G14457" t="s">
        <v>19743</v>
      </c>
      <c r="I14457" t="s">
        <v>19742</v>
      </c>
      <c r="J14457" t="s">
        <v>19741</v>
      </c>
      <c r="K14457" t="s">
        <v>208</v>
      </c>
      <c r="L14457" t="s">
        <v>19740</v>
      </c>
      <c r="N14457" t="s">
        <v>208</v>
      </c>
      <c r="O14457" t="s">
        <v>476</v>
      </c>
      <c r="P14457" t="s">
        <v>476</v>
      </c>
    </row>
    <row r="14458" spans="1:16">
      <c r="A14458" s="484" t="s">
        <v>38524</v>
      </c>
      <c r="B14458" s="485" t="s">
        <v>38523</v>
      </c>
      <c r="C14458" t="s">
        <v>38522</v>
      </c>
      <c r="D14458" t="s">
        <v>38522</v>
      </c>
      <c r="E14458" t="str">
        <f t="shared" si="225"/>
        <v>590897 - MANGADO NICOLAS</v>
      </c>
      <c r="F14458" t="s">
        <v>7579</v>
      </c>
      <c r="G14458" t="s">
        <v>38521</v>
      </c>
      <c r="I14458" t="s">
        <v>674</v>
      </c>
      <c r="K14458" t="s">
        <v>208</v>
      </c>
      <c r="L14458" t="s">
        <v>38520</v>
      </c>
      <c r="N14458" t="s">
        <v>208</v>
      </c>
      <c r="O14458" t="s">
        <v>476</v>
      </c>
      <c r="P14458" t="s">
        <v>476</v>
      </c>
    </row>
    <row r="14459" spans="1:16">
      <c r="A14459" s="484" t="s">
        <v>117593</v>
      </c>
      <c r="B14459" s="485" t="s">
        <v>117592</v>
      </c>
      <c r="C14459" t="s">
        <v>117591</v>
      </c>
      <c r="D14459" t="s">
        <v>117591</v>
      </c>
      <c r="E14459" t="str">
        <f t="shared" si="225"/>
        <v>552446 - ATHENA FORMATION</v>
      </c>
      <c r="F14459" t="s">
        <v>39171</v>
      </c>
      <c r="G14459" t="s">
        <v>117590</v>
      </c>
      <c r="I14459" t="s">
        <v>1837</v>
      </c>
      <c r="J14459" t="s">
        <v>117589</v>
      </c>
      <c r="K14459" t="s">
        <v>208</v>
      </c>
      <c r="L14459" t="s">
        <v>117588</v>
      </c>
      <c r="N14459" t="s">
        <v>208</v>
      </c>
      <c r="O14459" t="s">
        <v>476</v>
      </c>
      <c r="P14459" t="s">
        <v>476</v>
      </c>
    </row>
    <row r="14460" spans="1:16">
      <c r="A14460" s="484" t="s">
        <v>87415</v>
      </c>
      <c r="B14460" s="485" t="s">
        <v>87414</v>
      </c>
      <c r="C14460" t="s">
        <v>87413</v>
      </c>
      <c r="D14460" t="s">
        <v>87413</v>
      </c>
      <c r="E14460" t="str">
        <f t="shared" si="225"/>
        <v>673560 - DEWAS HALLE HELENE</v>
      </c>
      <c r="F14460" t="s">
        <v>35143</v>
      </c>
      <c r="G14460" t="s">
        <v>87412</v>
      </c>
      <c r="I14460" t="s">
        <v>603</v>
      </c>
      <c r="K14460" t="s">
        <v>208</v>
      </c>
      <c r="L14460" t="s">
        <v>87411</v>
      </c>
      <c r="N14460" t="s">
        <v>208</v>
      </c>
      <c r="O14460" t="s">
        <v>476</v>
      </c>
      <c r="P14460" t="s">
        <v>476</v>
      </c>
    </row>
    <row r="14461" spans="1:16">
      <c r="A14461" s="484" t="s">
        <v>44294</v>
      </c>
      <c r="B14461" s="485" t="s">
        <v>44293</v>
      </c>
      <c r="C14461" t="s">
        <v>44292</v>
      </c>
      <c r="D14461" t="s">
        <v>44291</v>
      </c>
      <c r="E14461" t="str">
        <f t="shared" si="225"/>
        <v>650705 - L'ECOLE DU RECRUTEMENT PARIS</v>
      </c>
      <c r="F14461" t="s">
        <v>17106</v>
      </c>
      <c r="G14461" t="s">
        <v>44290</v>
      </c>
      <c r="I14461" t="s">
        <v>626</v>
      </c>
      <c r="K14461" t="s">
        <v>208</v>
      </c>
      <c r="L14461" t="s">
        <v>44289</v>
      </c>
      <c r="N14461" t="s">
        <v>208</v>
      </c>
      <c r="O14461" t="s">
        <v>476</v>
      </c>
      <c r="P14461" t="s">
        <v>476</v>
      </c>
    </row>
    <row r="14462" spans="1:16">
      <c r="A14462" s="484" t="s">
        <v>49418</v>
      </c>
      <c r="B14462" s="485" t="s">
        <v>49417</v>
      </c>
      <c r="C14462" t="s">
        <v>49416</v>
      </c>
      <c r="D14462" t="s">
        <v>49416</v>
      </c>
      <c r="E14462" t="str">
        <f t="shared" si="225"/>
        <v>541709 - JEANNEAU CORINNE - ARMONY COACHING ET FORMATIONS</v>
      </c>
      <c r="F14462" t="s">
        <v>49415</v>
      </c>
      <c r="G14462" t="s">
        <v>49414</v>
      </c>
      <c r="I14462" t="s">
        <v>1647</v>
      </c>
      <c r="J14462" t="s">
        <v>49413</v>
      </c>
      <c r="K14462" t="s">
        <v>208</v>
      </c>
      <c r="L14462" t="s">
        <v>49412</v>
      </c>
      <c r="N14462" t="s">
        <v>208</v>
      </c>
      <c r="O14462" t="s">
        <v>476</v>
      </c>
      <c r="P14462" t="s">
        <v>476</v>
      </c>
    </row>
    <row r="14463" spans="1:16">
      <c r="A14463" s="484" t="s">
        <v>115520</v>
      </c>
      <c r="B14463" s="485" t="s">
        <v>115519</v>
      </c>
      <c r="C14463" t="s">
        <v>115518</v>
      </c>
      <c r="D14463" t="s">
        <v>115518</v>
      </c>
      <c r="E14463" t="str">
        <f t="shared" si="225"/>
        <v>652003 - AYNI.COM</v>
      </c>
      <c r="F14463" t="s">
        <v>15981</v>
      </c>
      <c r="G14463" t="s">
        <v>115517</v>
      </c>
      <c r="I14463" t="s">
        <v>626</v>
      </c>
      <c r="K14463" t="s">
        <v>208</v>
      </c>
      <c r="L14463" t="s">
        <v>115516</v>
      </c>
      <c r="N14463" t="s">
        <v>208</v>
      </c>
      <c r="O14463" t="s">
        <v>476</v>
      </c>
      <c r="P14463" t="s">
        <v>476</v>
      </c>
    </row>
    <row r="14464" spans="1:16">
      <c r="A14464" s="484" t="s">
        <v>67530</v>
      </c>
      <c r="B14464" s="485" t="s">
        <v>67529</v>
      </c>
      <c r="C14464" t="s">
        <v>67528</v>
      </c>
      <c r="D14464" t="s">
        <v>67528</v>
      </c>
      <c r="E14464" t="str">
        <f t="shared" si="225"/>
        <v>568661 - GAUTRIN SACHER HELENE</v>
      </c>
      <c r="F14464" t="s">
        <v>67527</v>
      </c>
      <c r="G14464" t="s">
        <v>67526</v>
      </c>
      <c r="I14464" t="s">
        <v>67525</v>
      </c>
      <c r="J14464" t="s">
        <v>67524</v>
      </c>
      <c r="K14464" t="s">
        <v>208</v>
      </c>
      <c r="L14464" t="s">
        <v>67523</v>
      </c>
      <c r="N14464" t="s">
        <v>208</v>
      </c>
      <c r="O14464" t="s">
        <v>476</v>
      </c>
      <c r="P14464" t="s">
        <v>476</v>
      </c>
    </row>
    <row r="14465" spans="1:16">
      <c r="A14465" s="484" t="s">
        <v>112137</v>
      </c>
      <c r="B14465" s="485" t="s">
        <v>112136</v>
      </c>
      <c r="C14465" t="s">
        <v>112135</v>
      </c>
      <c r="D14465" t="s">
        <v>112135</v>
      </c>
      <c r="E14465" t="str">
        <f t="shared" si="225"/>
        <v>638882 - BRIKX CONSULTING</v>
      </c>
      <c r="F14465" t="s">
        <v>4019</v>
      </c>
      <c r="G14465" t="s">
        <v>112134</v>
      </c>
      <c r="I14465" t="s">
        <v>23737</v>
      </c>
      <c r="J14465" t="s">
        <v>112133</v>
      </c>
      <c r="K14465" t="s">
        <v>208</v>
      </c>
      <c r="L14465" t="s">
        <v>112132</v>
      </c>
      <c r="N14465" t="s">
        <v>208</v>
      </c>
      <c r="O14465" t="s">
        <v>476</v>
      </c>
      <c r="P14465" t="s">
        <v>476</v>
      </c>
    </row>
    <row r="14466" spans="1:16">
      <c r="A14466" s="484" t="s">
        <v>70246</v>
      </c>
      <c r="B14466" s="485" t="s">
        <v>70245</v>
      </c>
      <c r="C14466" t="s">
        <v>70244</v>
      </c>
      <c r="D14466" t="s">
        <v>70243</v>
      </c>
      <c r="E14466" t="str">
        <f t="shared" ref="E14466:E14529" si="226">_xlfn.CONCAT(L14466," - ",D14466)</f>
        <v>611220 - FCA</v>
      </c>
      <c r="F14466" t="s">
        <v>48334</v>
      </c>
      <c r="G14466" t="s">
        <v>70242</v>
      </c>
      <c r="I14466" t="s">
        <v>10840</v>
      </c>
      <c r="J14466" t="s">
        <v>70241</v>
      </c>
      <c r="K14466" t="s">
        <v>208</v>
      </c>
      <c r="L14466" t="s">
        <v>70240</v>
      </c>
      <c r="N14466" t="s">
        <v>208</v>
      </c>
      <c r="O14466" t="s">
        <v>476</v>
      </c>
      <c r="P14466" t="s">
        <v>476</v>
      </c>
    </row>
    <row r="14467" spans="1:16">
      <c r="A14467" s="484" t="s">
        <v>50290</v>
      </c>
      <c r="B14467" s="485" t="s">
        <v>50289</v>
      </c>
      <c r="C14467" t="s">
        <v>50288</v>
      </c>
      <c r="D14467" t="s">
        <v>50287</v>
      </c>
      <c r="E14467" t="str">
        <f t="shared" si="226"/>
        <v>676056 - IAF PRO BREST</v>
      </c>
      <c r="F14467" t="s">
        <v>4010</v>
      </c>
      <c r="G14467" t="s">
        <v>50286</v>
      </c>
      <c r="I14467" t="s">
        <v>1228</v>
      </c>
      <c r="J14467" t="s">
        <v>50285</v>
      </c>
      <c r="K14467" t="s">
        <v>208</v>
      </c>
      <c r="L14467" t="s">
        <v>50284</v>
      </c>
      <c r="N14467" t="s">
        <v>208</v>
      </c>
      <c r="O14467" t="s">
        <v>476</v>
      </c>
      <c r="P14467" t="s">
        <v>476</v>
      </c>
    </row>
    <row r="14468" spans="1:16">
      <c r="A14468" s="484" t="s">
        <v>18531</v>
      </c>
      <c r="B14468" s="485" t="s">
        <v>18530</v>
      </c>
      <c r="C14468" t="s">
        <v>18529</v>
      </c>
      <c r="D14468" t="s">
        <v>18528</v>
      </c>
      <c r="E14468" t="str">
        <f t="shared" si="226"/>
        <v>680539 - SECURESPHERE</v>
      </c>
      <c r="F14468" t="s">
        <v>5915</v>
      </c>
      <c r="G14468" t="s">
        <v>18527</v>
      </c>
      <c r="I14468" t="s">
        <v>15090</v>
      </c>
      <c r="J14468" t="s">
        <v>18526</v>
      </c>
      <c r="K14468" t="s">
        <v>208</v>
      </c>
      <c r="L14468" t="s">
        <v>18525</v>
      </c>
      <c r="N14468" t="s">
        <v>208</v>
      </c>
      <c r="O14468" t="s">
        <v>476</v>
      </c>
      <c r="P14468" t="s">
        <v>476</v>
      </c>
    </row>
    <row r="14469" spans="1:16">
      <c r="A14469" s="484" t="s">
        <v>69941</v>
      </c>
      <c r="B14469" s="485" t="s">
        <v>69940</v>
      </c>
      <c r="C14469" t="s">
        <v>69939</v>
      </c>
      <c r="D14469" t="s">
        <v>69938</v>
      </c>
      <c r="E14469" t="str">
        <f t="shared" si="226"/>
        <v>574715 - FIPS</v>
      </c>
      <c r="F14469" t="s">
        <v>1808</v>
      </c>
      <c r="G14469" t="s">
        <v>69937</v>
      </c>
      <c r="I14469" t="s">
        <v>69936</v>
      </c>
      <c r="J14469" t="s">
        <v>69935</v>
      </c>
      <c r="K14469" t="s">
        <v>208</v>
      </c>
      <c r="L14469" t="s">
        <v>69934</v>
      </c>
      <c r="N14469" t="s">
        <v>208</v>
      </c>
      <c r="O14469" t="s">
        <v>476</v>
      </c>
      <c r="P14469" t="s">
        <v>476</v>
      </c>
    </row>
    <row r="14470" spans="1:16">
      <c r="A14470" s="484" t="s">
        <v>96421</v>
      </c>
      <c r="B14470" s="485" t="s">
        <v>96420</v>
      </c>
      <c r="C14470" t="s">
        <v>96419</v>
      </c>
      <c r="D14470" t="s">
        <v>96419</v>
      </c>
      <c r="E14470" t="str">
        <f t="shared" si="226"/>
        <v>665952 - CHENE SANDRINE</v>
      </c>
      <c r="F14470" t="s">
        <v>5724</v>
      </c>
      <c r="G14470" t="s">
        <v>96418</v>
      </c>
      <c r="I14470" t="s">
        <v>96417</v>
      </c>
      <c r="J14470" t="s">
        <v>96416</v>
      </c>
      <c r="K14470" t="s">
        <v>208</v>
      </c>
      <c r="L14470" t="s">
        <v>96415</v>
      </c>
      <c r="N14470" t="s">
        <v>208</v>
      </c>
      <c r="O14470" t="s">
        <v>476</v>
      </c>
      <c r="P14470" t="s">
        <v>476</v>
      </c>
    </row>
    <row r="14471" spans="1:16">
      <c r="A14471" s="484" t="s">
        <v>136532</v>
      </c>
      <c r="B14471" s="485" t="s">
        <v>136531</v>
      </c>
      <c r="C14471" t="s">
        <v>136530</v>
      </c>
      <c r="D14471" t="s">
        <v>136530</v>
      </c>
      <c r="E14471" t="str">
        <f t="shared" si="226"/>
        <v>575458 - ACADEME FORMATION GROUPE COMPASS</v>
      </c>
      <c r="F14471" t="s">
        <v>2034</v>
      </c>
      <c r="G14471" t="s">
        <v>136529</v>
      </c>
      <c r="H14471" t="s">
        <v>136528</v>
      </c>
      <c r="I14471" t="s">
        <v>10534</v>
      </c>
      <c r="J14471" t="s">
        <v>136527</v>
      </c>
      <c r="K14471" t="s">
        <v>208</v>
      </c>
      <c r="L14471" t="s">
        <v>136526</v>
      </c>
      <c r="N14471" t="s">
        <v>208</v>
      </c>
      <c r="O14471" t="s">
        <v>476</v>
      </c>
      <c r="P14471" t="s">
        <v>476</v>
      </c>
    </row>
    <row r="14472" spans="1:16">
      <c r="A14472" s="484" t="s">
        <v>112703</v>
      </c>
      <c r="B14472" s="485" t="s">
        <v>112702</v>
      </c>
      <c r="C14472" t="s">
        <v>112701</v>
      </c>
      <c r="D14472" t="s">
        <v>112701</v>
      </c>
      <c r="E14472" t="str">
        <f t="shared" si="226"/>
        <v>679628 - BORG FORMATION</v>
      </c>
      <c r="F14472" t="s">
        <v>1588</v>
      </c>
      <c r="G14472" t="s">
        <v>112700</v>
      </c>
      <c r="H14472" t="s">
        <v>112699</v>
      </c>
      <c r="I14472" t="s">
        <v>10562</v>
      </c>
      <c r="J14472" t="s">
        <v>112698</v>
      </c>
      <c r="K14472" t="s">
        <v>208</v>
      </c>
      <c r="L14472" t="s">
        <v>112697</v>
      </c>
      <c r="N14472" t="s">
        <v>208</v>
      </c>
      <c r="O14472" t="s">
        <v>476</v>
      </c>
      <c r="P14472" t="s">
        <v>476</v>
      </c>
    </row>
    <row r="14473" spans="1:16">
      <c r="A14473" s="484" t="s">
        <v>59438</v>
      </c>
      <c r="B14473" s="485" t="s">
        <v>59437</v>
      </c>
      <c r="C14473" t="s">
        <v>59436</v>
      </c>
      <c r="D14473" t="s">
        <v>59435</v>
      </c>
      <c r="E14473" t="str">
        <f t="shared" si="226"/>
        <v>531832 - IEF BIOLOGIE</v>
      </c>
      <c r="F14473" t="s">
        <v>8230</v>
      </c>
      <c r="G14473" t="s">
        <v>59434</v>
      </c>
      <c r="I14473" t="s">
        <v>13808</v>
      </c>
      <c r="J14473" t="s">
        <v>59433</v>
      </c>
      <c r="K14473" t="s">
        <v>59432</v>
      </c>
      <c r="L14473" t="s">
        <v>59431</v>
      </c>
      <c r="N14473" t="s">
        <v>208</v>
      </c>
      <c r="O14473" t="s">
        <v>476</v>
      </c>
      <c r="P14473" t="s">
        <v>476</v>
      </c>
    </row>
    <row r="14474" spans="1:16">
      <c r="A14474" s="484" t="s">
        <v>109493</v>
      </c>
      <c r="B14474" s="485" t="s">
        <v>109492</v>
      </c>
      <c r="C14474" t="s">
        <v>109491</v>
      </c>
      <c r="D14474" t="s">
        <v>109490</v>
      </c>
      <c r="E14474" t="str">
        <f t="shared" si="226"/>
        <v>642320 - CATELAIN FREDERIC</v>
      </c>
      <c r="F14474" t="s">
        <v>50567</v>
      </c>
      <c r="G14474" t="s">
        <v>109489</v>
      </c>
      <c r="I14474" t="s">
        <v>5503</v>
      </c>
      <c r="K14474" t="s">
        <v>208</v>
      </c>
      <c r="L14474" t="s">
        <v>109488</v>
      </c>
      <c r="N14474" t="s">
        <v>208</v>
      </c>
      <c r="O14474" t="s">
        <v>476</v>
      </c>
      <c r="P14474" t="s">
        <v>476</v>
      </c>
    </row>
    <row r="14475" spans="1:16">
      <c r="A14475" s="484" t="s">
        <v>28007</v>
      </c>
      <c r="B14475" s="485" t="s">
        <v>28006</v>
      </c>
      <c r="C14475" t="s">
        <v>28005</v>
      </c>
      <c r="D14475" t="s">
        <v>28004</v>
      </c>
      <c r="E14475" t="str">
        <f t="shared" si="226"/>
        <v>607125 - PICARDIE LANGUES AMIENS</v>
      </c>
      <c r="F14475" t="s">
        <v>28003</v>
      </c>
      <c r="G14475" t="s">
        <v>28002</v>
      </c>
      <c r="I14475" t="s">
        <v>1806</v>
      </c>
      <c r="J14475" t="s">
        <v>28001</v>
      </c>
      <c r="K14475" t="s">
        <v>208</v>
      </c>
      <c r="L14475" t="s">
        <v>28000</v>
      </c>
      <c r="N14475" t="s">
        <v>208</v>
      </c>
      <c r="O14475" t="s">
        <v>476</v>
      </c>
      <c r="P14475" t="s">
        <v>476</v>
      </c>
    </row>
    <row r="14476" spans="1:16">
      <c r="A14476" s="484" t="s">
        <v>885</v>
      </c>
      <c r="B14476" s="485" t="s">
        <v>884</v>
      </c>
      <c r="C14476" t="s">
        <v>883</v>
      </c>
      <c r="D14476" t="s">
        <v>883</v>
      </c>
      <c r="E14476" t="str">
        <f t="shared" si="226"/>
        <v>640724 - 2L-IPS</v>
      </c>
      <c r="F14476" t="s">
        <v>882</v>
      </c>
      <c r="G14476" t="s">
        <v>881</v>
      </c>
      <c r="I14476" t="s">
        <v>880</v>
      </c>
      <c r="J14476" t="s">
        <v>879</v>
      </c>
      <c r="K14476" t="s">
        <v>208</v>
      </c>
      <c r="L14476" t="s">
        <v>878</v>
      </c>
      <c r="N14476" t="s">
        <v>208</v>
      </c>
      <c r="O14476" t="s">
        <v>476</v>
      </c>
      <c r="P14476" t="s">
        <v>476</v>
      </c>
    </row>
    <row r="14477" spans="1:16">
      <c r="A14477" s="484" t="s">
        <v>56742</v>
      </c>
      <c r="B14477" s="485" t="s">
        <v>56741</v>
      </c>
      <c r="C14477" t="s">
        <v>56740</v>
      </c>
      <c r="D14477" t="s">
        <v>56739</v>
      </c>
      <c r="E14477" t="str">
        <f t="shared" si="226"/>
        <v>545016 - IFMB BRIVES CHARENSAC</v>
      </c>
      <c r="F14477" t="s">
        <v>540</v>
      </c>
      <c r="G14477" t="s">
        <v>56738</v>
      </c>
      <c r="I14477" t="s">
        <v>56737</v>
      </c>
      <c r="J14477" t="s">
        <v>56736</v>
      </c>
      <c r="K14477" t="s">
        <v>208</v>
      </c>
      <c r="L14477" t="s">
        <v>56735</v>
      </c>
      <c r="N14477" t="s">
        <v>208</v>
      </c>
      <c r="O14477" t="s">
        <v>476</v>
      </c>
      <c r="P14477" t="s">
        <v>476</v>
      </c>
    </row>
    <row r="14478" spans="1:16">
      <c r="A14478" s="484" t="s">
        <v>69207</v>
      </c>
      <c r="B14478" s="485" t="s">
        <v>69206</v>
      </c>
      <c r="C14478" t="s">
        <v>69205</v>
      </c>
      <c r="D14478" t="s">
        <v>69205</v>
      </c>
      <c r="E14478" t="str">
        <f t="shared" si="226"/>
        <v>571611 - FORMETHIC</v>
      </c>
      <c r="F14478" t="s">
        <v>1487</v>
      </c>
      <c r="G14478" t="s">
        <v>69204</v>
      </c>
      <c r="H14478" t="s">
        <v>69203</v>
      </c>
      <c r="I14478" t="s">
        <v>16797</v>
      </c>
      <c r="J14478" t="s">
        <v>69202</v>
      </c>
      <c r="K14478" t="s">
        <v>208</v>
      </c>
      <c r="L14478" t="s">
        <v>69201</v>
      </c>
      <c r="N14478" t="s">
        <v>208</v>
      </c>
      <c r="O14478" t="s">
        <v>476</v>
      </c>
      <c r="P14478" t="s">
        <v>476</v>
      </c>
    </row>
    <row r="14479" spans="1:16">
      <c r="A14479" s="484" t="s">
        <v>12739</v>
      </c>
      <c r="B14479" s="485" t="s">
        <v>12738</v>
      </c>
      <c r="C14479" t="s">
        <v>12737</v>
      </c>
      <c r="D14479" t="s">
        <v>12737</v>
      </c>
      <c r="E14479" t="str">
        <f t="shared" si="226"/>
        <v>592316 - STRATEGIE REBOND SAS</v>
      </c>
      <c r="F14479" t="s">
        <v>2572</v>
      </c>
      <c r="G14479" t="s">
        <v>12736</v>
      </c>
      <c r="I14479" t="s">
        <v>12735</v>
      </c>
      <c r="J14479" t="s">
        <v>12734</v>
      </c>
      <c r="K14479" t="s">
        <v>208</v>
      </c>
      <c r="L14479" t="s">
        <v>12733</v>
      </c>
      <c r="N14479" t="s">
        <v>208</v>
      </c>
      <c r="O14479" t="s">
        <v>476</v>
      </c>
      <c r="P14479" t="s">
        <v>476</v>
      </c>
    </row>
    <row r="14480" spans="1:16">
      <c r="A14480" s="484" t="s">
        <v>24417</v>
      </c>
      <c r="B14480" s="485" t="s">
        <v>24416</v>
      </c>
      <c r="C14480" t="s">
        <v>24415</v>
      </c>
      <c r="D14480" t="s">
        <v>24415</v>
      </c>
      <c r="E14480" t="str">
        <f t="shared" si="226"/>
        <v>656604 - QUALIAE</v>
      </c>
      <c r="F14480" t="s">
        <v>15215</v>
      </c>
      <c r="G14480" t="s">
        <v>24414</v>
      </c>
      <c r="I14480" t="s">
        <v>24413</v>
      </c>
      <c r="J14480" t="s">
        <v>24412</v>
      </c>
      <c r="K14480" t="s">
        <v>208</v>
      </c>
      <c r="L14480" t="s">
        <v>24411</v>
      </c>
      <c r="N14480" t="s">
        <v>208</v>
      </c>
      <c r="O14480" t="s">
        <v>476</v>
      </c>
      <c r="P14480" t="s">
        <v>476</v>
      </c>
    </row>
    <row r="14481" spans="1:16">
      <c r="A14481" s="484" t="s">
        <v>116381</v>
      </c>
      <c r="B14481" s="485" t="s">
        <v>116380</v>
      </c>
      <c r="C14481" t="s">
        <v>116379</v>
      </c>
      <c r="D14481" t="s">
        <v>116379</v>
      </c>
      <c r="E14481" t="str">
        <f t="shared" si="226"/>
        <v>581859 - AUTO ECOLE IS SUR TILLE</v>
      </c>
      <c r="F14481" t="s">
        <v>116378</v>
      </c>
      <c r="G14481" t="s">
        <v>116377</v>
      </c>
      <c r="I14481" t="s">
        <v>116376</v>
      </c>
      <c r="J14481" t="s">
        <v>116375</v>
      </c>
      <c r="K14481" t="s">
        <v>208</v>
      </c>
      <c r="L14481" t="s">
        <v>116374</v>
      </c>
      <c r="N14481" t="s">
        <v>208</v>
      </c>
      <c r="O14481" t="s">
        <v>476</v>
      </c>
      <c r="P14481" t="s">
        <v>476</v>
      </c>
    </row>
    <row r="14482" spans="1:16">
      <c r="A14482" s="484" t="s">
        <v>113335</v>
      </c>
      <c r="B14482" s="485" t="s">
        <v>113334</v>
      </c>
      <c r="C14482" t="s">
        <v>113333</v>
      </c>
      <c r="D14482" t="s">
        <v>113333</v>
      </c>
      <c r="E14482" t="str">
        <f t="shared" si="226"/>
        <v>531236 - BIOVA</v>
      </c>
      <c r="F14482" t="s">
        <v>15253</v>
      </c>
      <c r="G14482" t="s">
        <v>16799</v>
      </c>
      <c r="H14482" t="s">
        <v>113332</v>
      </c>
      <c r="I14482" t="s">
        <v>16797</v>
      </c>
      <c r="J14482" t="s">
        <v>113331</v>
      </c>
      <c r="K14482" t="s">
        <v>208</v>
      </c>
      <c r="L14482" t="s">
        <v>113330</v>
      </c>
      <c r="N14482" t="s">
        <v>208</v>
      </c>
      <c r="O14482" t="s">
        <v>476</v>
      </c>
      <c r="P14482" t="s">
        <v>476</v>
      </c>
    </row>
    <row r="14483" spans="1:16">
      <c r="A14483" s="484" t="s">
        <v>67599</v>
      </c>
      <c r="B14483" s="485" t="s">
        <v>67598</v>
      </c>
      <c r="C14483" t="s">
        <v>67597</v>
      </c>
      <c r="D14483" t="s">
        <v>67597</v>
      </c>
      <c r="E14483" t="str">
        <f t="shared" si="226"/>
        <v>537070 - GATEAUX SUR MESURE</v>
      </c>
      <c r="F14483" t="s">
        <v>7254</v>
      </c>
      <c r="G14483" t="s">
        <v>67596</v>
      </c>
      <c r="I14483" t="s">
        <v>7236</v>
      </c>
      <c r="J14483" t="s">
        <v>67595</v>
      </c>
      <c r="K14483" t="s">
        <v>208</v>
      </c>
      <c r="L14483" t="s">
        <v>67594</v>
      </c>
      <c r="N14483" t="s">
        <v>208</v>
      </c>
      <c r="O14483" t="s">
        <v>476</v>
      </c>
      <c r="P14483" t="s">
        <v>476</v>
      </c>
    </row>
    <row r="14484" spans="1:16">
      <c r="A14484" s="484" t="s">
        <v>42462</v>
      </c>
      <c r="B14484" s="485" t="s">
        <v>42461</v>
      </c>
      <c r="C14484" t="s">
        <v>42460</v>
      </c>
      <c r="D14484" t="s">
        <v>42460</v>
      </c>
      <c r="E14484" t="str">
        <f t="shared" si="226"/>
        <v>623349 - LIL'LANGUES</v>
      </c>
      <c r="F14484" t="s">
        <v>24522</v>
      </c>
      <c r="G14484" t="s">
        <v>42459</v>
      </c>
      <c r="I14484" t="s">
        <v>1814</v>
      </c>
      <c r="J14484" t="s">
        <v>42458</v>
      </c>
      <c r="K14484" t="s">
        <v>208</v>
      </c>
      <c r="L14484" t="s">
        <v>42457</v>
      </c>
      <c r="N14484" t="s">
        <v>208</v>
      </c>
      <c r="O14484" t="s">
        <v>476</v>
      </c>
      <c r="P14484" t="s">
        <v>476</v>
      </c>
    </row>
    <row r="14485" spans="1:16">
      <c r="A14485" s="484" t="s">
        <v>33690</v>
      </c>
      <c r="B14485" s="485" t="s">
        <v>33689</v>
      </c>
      <c r="C14485" t="s">
        <v>33688</v>
      </c>
      <c r="D14485" t="s">
        <v>33688</v>
      </c>
      <c r="E14485" t="str">
        <f t="shared" si="226"/>
        <v>624494 - NEUMANN BARONI LAURENCE</v>
      </c>
      <c r="F14485" t="s">
        <v>25781</v>
      </c>
      <c r="G14485" t="s">
        <v>33687</v>
      </c>
      <c r="I14485" t="s">
        <v>33686</v>
      </c>
      <c r="J14485" t="s">
        <v>33685</v>
      </c>
      <c r="K14485" t="s">
        <v>208</v>
      </c>
      <c r="L14485" t="s">
        <v>33684</v>
      </c>
      <c r="N14485" t="s">
        <v>208</v>
      </c>
      <c r="O14485" t="s">
        <v>476</v>
      </c>
      <c r="P14485" t="s">
        <v>476</v>
      </c>
    </row>
    <row r="14486" spans="1:16">
      <c r="A14486" s="484" t="s">
        <v>51948</v>
      </c>
      <c r="B14486" s="485" t="s">
        <v>51947</v>
      </c>
      <c r="C14486" t="s">
        <v>51946</v>
      </c>
      <c r="D14486" t="s">
        <v>51946</v>
      </c>
      <c r="E14486" t="str">
        <f t="shared" si="226"/>
        <v>604422 - INTER ET SENS</v>
      </c>
      <c r="F14486" t="s">
        <v>5238</v>
      </c>
      <c r="G14486" t="s">
        <v>51945</v>
      </c>
      <c r="I14486" t="s">
        <v>51944</v>
      </c>
      <c r="J14486" t="s">
        <v>51943</v>
      </c>
      <c r="K14486" t="s">
        <v>208</v>
      </c>
      <c r="L14486" t="s">
        <v>51942</v>
      </c>
      <c r="N14486" t="s">
        <v>208</v>
      </c>
      <c r="O14486" t="s">
        <v>476</v>
      </c>
      <c r="P14486" t="s">
        <v>476</v>
      </c>
    </row>
    <row r="14487" spans="1:16">
      <c r="A14487" s="484" t="s">
        <v>9884</v>
      </c>
      <c r="B14487" s="485" t="s">
        <v>9883</v>
      </c>
      <c r="C14487" t="s">
        <v>9882</v>
      </c>
      <c r="D14487" t="s">
        <v>9882</v>
      </c>
      <c r="E14487" t="str">
        <f t="shared" si="226"/>
        <v>619097 - THINKR</v>
      </c>
      <c r="F14487" t="s">
        <v>9881</v>
      </c>
      <c r="G14487" t="s">
        <v>9880</v>
      </c>
      <c r="I14487" t="s">
        <v>9879</v>
      </c>
      <c r="J14487" t="s">
        <v>9878</v>
      </c>
      <c r="K14487" t="s">
        <v>208</v>
      </c>
      <c r="L14487" t="s">
        <v>9877</v>
      </c>
      <c r="N14487" t="s">
        <v>208</v>
      </c>
      <c r="O14487" t="s">
        <v>476</v>
      </c>
      <c r="P14487" t="s">
        <v>476</v>
      </c>
    </row>
    <row r="14488" spans="1:16">
      <c r="A14488" s="484" t="s">
        <v>125888</v>
      </c>
      <c r="B14488" s="485" t="s">
        <v>125887</v>
      </c>
      <c r="C14488" t="s">
        <v>125886</v>
      </c>
      <c r="D14488" t="s">
        <v>125885</v>
      </c>
      <c r="E14488" t="str">
        <f t="shared" si="226"/>
        <v>520354 - ADFSP RHONE ALPES</v>
      </c>
      <c r="F14488" t="s">
        <v>16851</v>
      </c>
      <c r="G14488" t="s">
        <v>125884</v>
      </c>
      <c r="I14488" t="s">
        <v>26711</v>
      </c>
      <c r="K14488" t="s">
        <v>208</v>
      </c>
      <c r="L14488" t="s">
        <v>125883</v>
      </c>
      <c r="N14488" t="s">
        <v>208</v>
      </c>
      <c r="O14488" t="s">
        <v>476</v>
      </c>
      <c r="P14488" t="s">
        <v>476</v>
      </c>
    </row>
    <row r="14489" spans="1:16">
      <c r="A14489" s="484" t="s">
        <v>30259</v>
      </c>
      <c r="B14489" s="485" t="s">
        <v>30258</v>
      </c>
      <c r="C14489" t="s">
        <v>30257</v>
      </c>
      <c r="D14489" t="s">
        <v>30256</v>
      </c>
      <c r="E14489" t="str">
        <f t="shared" si="226"/>
        <v>572755 - OTHERWAY</v>
      </c>
      <c r="F14489" t="s">
        <v>715</v>
      </c>
      <c r="G14489" t="s">
        <v>30255</v>
      </c>
      <c r="I14489" t="s">
        <v>6256</v>
      </c>
      <c r="K14489" t="s">
        <v>208</v>
      </c>
      <c r="L14489" t="s">
        <v>30254</v>
      </c>
      <c r="N14489" t="s">
        <v>208</v>
      </c>
      <c r="O14489" t="s">
        <v>476</v>
      </c>
      <c r="P14489" t="s">
        <v>476</v>
      </c>
    </row>
    <row r="14490" spans="1:16">
      <c r="A14490" s="484" t="s">
        <v>135621</v>
      </c>
      <c r="B14490" s="485" t="s">
        <v>135620</v>
      </c>
      <c r="C14490" t="s">
        <v>135619</v>
      </c>
      <c r="D14490" t="s">
        <v>135618</v>
      </c>
      <c r="E14490" t="str">
        <f t="shared" si="226"/>
        <v>674102 - ACSI</v>
      </c>
      <c r="F14490" t="s">
        <v>5983</v>
      </c>
      <c r="G14490" t="s">
        <v>135617</v>
      </c>
      <c r="I14490" t="s">
        <v>3032</v>
      </c>
      <c r="J14490" t="s">
        <v>135616</v>
      </c>
      <c r="K14490" t="s">
        <v>208</v>
      </c>
      <c r="L14490" t="s">
        <v>135615</v>
      </c>
      <c r="N14490" t="s">
        <v>208</v>
      </c>
      <c r="O14490" t="s">
        <v>476</v>
      </c>
      <c r="P14490" t="s">
        <v>476</v>
      </c>
    </row>
    <row r="14491" spans="1:16">
      <c r="A14491" s="484" t="s">
        <v>47963</v>
      </c>
      <c r="B14491" s="485" t="s">
        <v>47962</v>
      </c>
      <c r="C14491" t="s">
        <v>47961</v>
      </c>
      <c r="D14491" t="s">
        <v>47961</v>
      </c>
      <c r="E14491" t="str">
        <f t="shared" si="226"/>
        <v>636502 - KLEIN PAUL</v>
      </c>
      <c r="F14491" t="s">
        <v>33030</v>
      </c>
      <c r="G14491" t="s">
        <v>47960</v>
      </c>
      <c r="I14491" t="s">
        <v>47959</v>
      </c>
      <c r="K14491" t="s">
        <v>208</v>
      </c>
      <c r="L14491" t="s">
        <v>47958</v>
      </c>
      <c r="N14491" t="s">
        <v>208</v>
      </c>
      <c r="O14491" t="s">
        <v>476</v>
      </c>
      <c r="P14491" t="s">
        <v>476</v>
      </c>
    </row>
    <row r="14492" spans="1:16">
      <c r="A14492" s="484" t="s">
        <v>136712</v>
      </c>
      <c r="B14492" s="485" t="s">
        <v>136711</v>
      </c>
      <c r="C14492" t="s">
        <v>136710</v>
      </c>
      <c r="D14492" t="s">
        <v>136709</v>
      </c>
      <c r="E14492" t="str">
        <f t="shared" si="226"/>
        <v>648383 - ABP PSYCHO-ERGONOMIE LYON</v>
      </c>
      <c r="F14492" t="s">
        <v>29084</v>
      </c>
      <c r="G14492" t="s">
        <v>90438</v>
      </c>
      <c r="I14492" t="s">
        <v>802</v>
      </c>
      <c r="J14492" t="s">
        <v>136708</v>
      </c>
      <c r="K14492" t="s">
        <v>208</v>
      </c>
      <c r="L14492" t="s">
        <v>136707</v>
      </c>
      <c r="N14492" t="s">
        <v>208</v>
      </c>
      <c r="O14492" t="s">
        <v>476</v>
      </c>
      <c r="P14492" t="s">
        <v>476</v>
      </c>
    </row>
    <row r="14493" spans="1:16">
      <c r="A14493" s="484" t="s">
        <v>14185</v>
      </c>
      <c r="B14493" s="485" t="s">
        <v>14184</v>
      </c>
      <c r="C14493" t="s">
        <v>14183</v>
      </c>
      <c r="D14493" t="s">
        <v>14183</v>
      </c>
      <c r="E14493" t="str">
        <f t="shared" si="226"/>
        <v>574739 - SOIXANTE</v>
      </c>
      <c r="F14493" t="s">
        <v>14182</v>
      </c>
      <c r="G14493" t="s">
        <v>14181</v>
      </c>
      <c r="I14493" t="s">
        <v>2209</v>
      </c>
      <c r="J14493" t="s">
        <v>14180</v>
      </c>
      <c r="K14493" t="s">
        <v>208</v>
      </c>
      <c r="L14493" t="s">
        <v>14179</v>
      </c>
      <c r="N14493" t="s">
        <v>208</v>
      </c>
      <c r="O14493" t="s">
        <v>476</v>
      </c>
      <c r="P14493" t="s">
        <v>476</v>
      </c>
    </row>
    <row r="14494" spans="1:16">
      <c r="A14494" s="484" t="s">
        <v>68275</v>
      </c>
      <c r="B14494" s="485" t="s">
        <v>68274</v>
      </c>
      <c r="C14494" t="s">
        <v>68273</v>
      </c>
      <c r="D14494" t="s">
        <v>68272</v>
      </c>
      <c r="E14494" t="str">
        <f t="shared" si="226"/>
        <v>584472 - FREE DOM PORTAGE SIEGE</v>
      </c>
      <c r="F14494" t="s">
        <v>2651</v>
      </c>
      <c r="G14494" t="s">
        <v>68271</v>
      </c>
      <c r="H14494" t="s">
        <v>68270</v>
      </c>
      <c r="I14494" t="s">
        <v>68269</v>
      </c>
      <c r="J14494" t="s">
        <v>68268</v>
      </c>
      <c r="K14494" t="s">
        <v>208</v>
      </c>
      <c r="L14494" t="s">
        <v>68267</v>
      </c>
      <c r="N14494" t="s">
        <v>208</v>
      </c>
      <c r="O14494" t="s">
        <v>476</v>
      </c>
      <c r="P14494" t="s">
        <v>476</v>
      </c>
    </row>
    <row r="14495" spans="1:16">
      <c r="A14495" s="484" t="s">
        <v>60053</v>
      </c>
      <c r="B14495" s="485" t="s">
        <v>60052</v>
      </c>
      <c r="C14495" t="s">
        <v>60051</v>
      </c>
      <c r="D14495" t="s">
        <v>60051</v>
      </c>
      <c r="E14495" t="str">
        <f t="shared" si="226"/>
        <v>614671 - HYFEN</v>
      </c>
      <c r="F14495" t="s">
        <v>3965</v>
      </c>
      <c r="G14495" t="s">
        <v>60050</v>
      </c>
      <c r="H14495" t="s">
        <v>60049</v>
      </c>
      <c r="I14495" t="s">
        <v>771</v>
      </c>
      <c r="J14495" t="s">
        <v>60048</v>
      </c>
      <c r="K14495" t="s">
        <v>208</v>
      </c>
      <c r="L14495" t="s">
        <v>60047</v>
      </c>
      <c r="N14495" t="s">
        <v>208</v>
      </c>
      <c r="O14495" t="s">
        <v>476</v>
      </c>
      <c r="P14495" t="s">
        <v>476</v>
      </c>
    </row>
    <row r="14496" spans="1:16">
      <c r="A14496" s="484" t="s">
        <v>50652</v>
      </c>
      <c r="B14496" s="485" t="s">
        <v>50651</v>
      </c>
      <c r="C14496" t="s">
        <v>50650</v>
      </c>
      <c r="D14496" t="s">
        <v>50650</v>
      </c>
      <c r="E14496" t="str">
        <f t="shared" si="226"/>
        <v>658030 - INTERVISTA RH</v>
      </c>
      <c r="F14496" t="s">
        <v>39188</v>
      </c>
      <c r="G14496" t="s">
        <v>50649</v>
      </c>
      <c r="I14496" t="s">
        <v>2666</v>
      </c>
      <c r="J14496" t="s">
        <v>50648</v>
      </c>
      <c r="K14496" t="s">
        <v>208</v>
      </c>
      <c r="L14496" t="s">
        <v>50647</v>
      </c>
      <c r="N14496" t="s">
        <v>208</v>
      </c>
      <c r="O14496" t="s">
        <v>476</v>
      </c>
      <c r="P14496" t="s">
        <v>476</v>
      </c>
    </row>
    <row r="14497" spans="1:16">
      <c r="A14497" s="484" t="s">
        <v>48273</v>
      </c>
      <c r="B14497" s="485" t="s">
        <v>48272</v>
      </c>
      <c r="C14497" t="s">
        <v>48271</v>
      </c>
      <c r="D14497" t="s">
        <v>48271</v>
      </c>
      <c r="E14497" t="str">
        <f t="shared" si="226"/>
        <v>666488 - KEPLER HR</v>
      </c>
      <c r="F14497" t="s">
        <v>8350</v>
      </c>
      <c r="G14497" t="s">
        <v>48270</v>
      </c>
      <c r="I14497" t="s">
        <v>32989</v>
      </c>
      <c r="K14497" t="s">
        <v>208</v>
      </c>
      <c r="L14497" t="s">
        <v>48269</v>
      </c>
      <c r="N14497" t="s">
        <v>208</v>
      </c>
      <c r="O14497" t="s">
        <v>476</v>
      </c>
      <c r="P14497" t="s">
        <v>476</v>
      </c>
    </row>
    <row r="14498" spans="1:16">
      <c r="A14498" s="484" t="s">
        <v>87702</v>
      </c>
      <c r="B14498" s="485" t="s">
        <v>87701</v>
      </c>
      <c r="C14498" t="s">
        <v>87700</v>
      </c>
      <c r="D14498" t="s">
        <v>87699</v>
      </c>
      <c r="E14498" t="str">
        <f t="shared" si="226"/>
        <v>450870 - D'EST EN OUEST FORMATION NANTES</v>
      </c>
      <c r="F14498" t="s">
        <v>36622</v>
      </c>
      <c r="G14498" t="s">
        <v>87698</v>
      </c>
      <c r="H14498" t="s">
        <v>87697</v>
      </c>
      <c r="I14498" t="s">
        <v>1837</v>
      </c>
      <c r="J14498" t="s">
        <v>87696</v>
      </c>
      <c r="K14498" t="s">
        <v>208</v>
      </c>
      <c r="L14498" t="s">
        <v>87695</v>
      </c>
      <c r="N14498" t="s">
        <v>208</v>
      </c>
      <c r="O14498" t="s">
        <v>476</v>
      </c>
      <c r="P14498" t="s">
        <v>476</v>
      </c>
    </row>
    <row r="14499" spans="1:16">
      <c r="A14499" s="484" t="s">
        <v>1912</v>
      </c>
      <c r="B14499" s="485" t="s">
        <v>1911</v>
      </c>
      <c r="C14499" t="s">
        <v>1910</v>
      </c>
      <c r="D14499" t="s">
        <v>1910</v>
      </c>
      <c r="E14499" t="str">
        <f t="shared" si="226"/>
        <v>597818 - WORLD PRIVATE SECURITY TRAINING</v>
      </c>
      <c r="F14499" t="s">
        <v>1909</v>
      </c>
      <c r="G14499" t="s">
        <v>1908</v>
      </c>
      <c r="H14499" t="s">
        <v>1907</v>
      </c>
      <c r="I14499" t="s">
        <v>1906</v>
      </c>
      <c r="J14499" t="s">
        <v>1905</v>
      </c>
      <c r="K14499" t="s">
        <v>208</v>
      </c>
      <c r="L14499" t="s">
        <v>1904</v>
      </c>
      <c r="N14499" t="s">
        <v>208</v>
      </c>
      <c r="O14499" t="s">
        <v>476</v>
      </c>
      <c r="P14499" t="s">
        <v>476</v>
      </c>
    </row>
    <row r="14500" spans="1:16">
      <c r="A14500" s="484" t="s">
        <v>69698</v>
      </c>
      <c r="B14500" s="485" t="s">
        <v>69697</v>
      </c>
      <c r="C14500" t="s">
        <v>69696</v>
      </c>
      <c r="D14500" t="s">
        <v>69695</v>
      </c>
      <c r="E14500" t="str">
        <f t="shared" si="226"/>
        <v>538000 - FORMATION SECOURS ST LOUBES</v>
      </c>
      <c r="F14500" t="s">
        <v>65665</v>
      </c>
      <c r="G14500" t="s">
        <v>69694</v>
      </c>
      <c r="I14500" t="s">
        <v>69693</v>
      </c>
      <c r="J14500" t="s">
        <v>69692</v>
      </c>
      <c r="K14500" t="s">
        <v>208</v>
      </c>
      <c r="L14500" t="s">
        <v>69691</v>
      </c>
      <c r="N14500" t="s">
        <v>208</v>
      </c>
      <c r="O14500" t="s">
        <v>476</v>
      </c>
      <c r="P14500" t="s">
        <v>476</v>
      </c>
    </row>
    <row r="14501" spans="1:16">
      <c r="A14501" s="484" t="s">
        <v>23799</v>
      </c>
      <c r="B14501" s="485" t="s">
        <v>23798</v>
      </c>
      <c r="C14501" t="s">
        <v>23797</v>
      </c>
      <c r="D14501" t="s">
        <v>23796</v>
      </c>
      <c r="E14501" t="str">
        <f t="shared" si="226"/>
        <v>650596 - RAVAUX VANESSA</v>
      </c>
      <c r="F14501" t="s">
        <v>9349</v>
      </c>
      <c r="G14501" t="s">
        <v>23795</v>
      </c>
      <c r="I14501" t="s">
        <v>23794</v>
      </c>
      <c r="J14501" t="s">
        <v>23793</v>
      </c>
      <c r="K14501" t="s">
        <v>208</v>
      </c>
      <c r="L14501" t="s">
        <v>23792</v>
      </c>
      <c r="N14501" t="s">
        <v>208</v>
      </c>
      <c r="O14501" t="s">
        <v>476</v>
      </c>
      <c r="P14501" t="s">
        <v>476</v>
      </c>
    </row>
    <row r="14502" spans="1:16">
      <c r="A14502" s="484" t="s">
        <v>62020</v>
      </c>
      <c r="B14502" s="485" t="s">
        <v>62019</v>
      </c>
      <c r="C14502" t="s">
        <v>62018</v>
      </c>
      <c r="D14502" t="s">
        <v>62017</v>
      </c>
      <c r="E14502" t="str">
        <f t="shared" si="226"/>
        <v>655405 - HDQUALITE MEULAN EN YVELINES</v>
      </c>
      <c r="F14502" t="s">
        <v>3042</v>
      </c>
      <c r="G14502" t="s">
        <v>62016</v>
      </c>
      <c r="I14502" t="s">
        <v>62015</v>
      </c>
      <c r="K14502" t="s">
        <v>208</v>
      </c>
      <c r="L14502" t="s">
        <v>62014</v>
      </c>
      <c r="N14502" t="s">
        <v>208</v>
      </c>
      <c r="O14502" t="s">
        <v>476</v>
      </c>
      <c r="P14502" t="s">
        <v>476</v>
      </c>
    </row>
    <row r="14503" spans="1:16">
      <c r="A14503" s="484" t="s">
        <v>2833</v>
      </c>
      <c r="B14503" s="485" t="s">
        <v>2832</v>
      </c>
      <c r="C14503" t="s">
        <v>2831</v>
      </c>
      <c r="D14503" t="s">
        <v>2831</v>
      </c>
      <c r="E14503" t="str">
        <f t="shared" si="226"/>
        <v>517641 - WALTER JOHAN JACQUES ROLAND</v>
      </c>
      <c r="F14503" t="s">
        <v>1191</v>
      </c>
      <c r="G14503" t="s">
        <v>2830</v>
      </c>
      <c r="I14503" t="s">
        <v>2829</v>
      </c>
      <c r="J14503" t="s">
        <v>2828</v>
      </c>
      <c r="K14503" t="s">
        <v>208</v>
      </c>
      <c r="L14503" t="s">
        <v>2827</v>
      </c>
      <c r="N14503" t="s">
        <v>208</v>
      </c>
      <c r="O14503" t="s">
        <v>476</v>
      </c>
      <c r="P14503" t="s">
        <v>476</v>
      </c>
    </row>
    <row r="14504" spans="1:16">
      <c r="A14504" s="484" t="s">
        <v>70767</v>
      </c>
      <c r="B14504" s="485" t="s">
        <v>70766</v>
      </c>
      <c r="C14504" t="s">
        <v>70765</v>
      </c>
      <c r="D14504" t="s">
        <v>70764</v>
      </c>
      <c r="E14504" t="str">
        <f t="shared" si="226"/>
        <v>664078 - FORMALUD</v>
      </c>
      <c r="F14504" t="s">
        <v>12253</v>
      </c>
      <c r="G14504" t="s">
        <v>70763</v>
      </c>
      <c r="I14504" t="s">
        <v>70762</v>
      </c>
      <c r="J14504" t="s">
        <v>70761</v>
      </c>
      <c r="K14504" t="s">
        <v>208</v>
      </c>
      <c r="L14504" t="s">
        <v>70760</v>
      </c>
      <c r="N14504" t="s">
        <v>208</v>
      </c>
      <c r="O14504" t="s">
        <v>476</v>
      </c>
      <c r="P14504" t="s">
        <v>476</v>
      </c>
    </row>
    <row r="14505" spans="1:16">
      <c r="A14505" s="484" t="s">
        <v>57658</v>
      </c>
      <c r="B14505" s="485" t="s">
        <v>57657</v>
      </c>
      <c r="C14505" t="s">
        <v>57656</v>
      </c>
      <c r="D14505" t="s">
        <v>57655</v>
      </c>
      <c r="E14505" t="str">
        <f t="shared" si="226"/>
        <v>614944 - INSERTHACTION</v>
      </c>
      <c r="F14505" t="s">
        <v>32912</v>
      </c>
      <c r="G14505" t="s">
        <v>57654</v>
      </c>
      <c r="I14505" t="s">
        <v>3937</v>
      </c>
      <c r="J14505" t="s">
        <v>57653</v>
      </c>
      <c r="K14505" t="s">
        <v>208</v>
      </c>
      <c r="L14505" t="s">
        <v>57652</v>
      </c>
      <c r="N14505" t="s">
        <v>208</v>
      </c>
      <c r="O14505" t="s">
        <v>476</v>
      </c>
      <c r="P14505" t="s">
        <v>476</v>
      </c>
    </row>
    <row r="14506" spans="1:16">
      <c r="A14506" s="484" t="s">
        <v>111687</v>
      </c>
      <c r="B14506" s="485" t="s">
        <v>111686</v>
      </c>
      <c r="C14506" t="s">
        <v>111685</v>
      </c>
      <c r="D14506" t="s">
        <v>111684</v>
      </c>
      <c r="E14506" t="str">
        <f t="shared" si="226"/>
        <v>630135 - BUREAU DE CONTROLE ET FORMATION</v>
      </c>
      <c r="F14506" t="s">
        <v>38161</v>
      </c>
      <c r="G14506" t="s">
        <v>111683</v>
      </c>
      <c r="I14506" t="s">
        <v>111682</v>
      </c>
      <c r="K14506" t="s">
        <v>208</v>
      </c>
      <c r="L14506" t="s">
        <v>111681</v>
      </c>
      <c r="N14506" t="s">
        <v>208</v>
      </c>
      <c r="O14506" t="s">
        <v>476</v>
      </c>
      <c r="P14506" t="s">
        <v>476</v>
      </c>
    </row>
    <row r="14507" spans="1:16">
      <c r="A14507" s="484" t="s">
        <v>132535</v>
      </c>
      <c r="B14507" s="485" t="s">
        <v>132534</v>
      </c>
      <c r="C14507" t="s">
        <v>132533</v>
      </c>
      <c r="D14507" t="s">
        <v>132533</v>
      </c>
      <c r="E14507" t="str">
        <f t="shared" si="226"/>
        <v>560625 - AGENCE EBP</v>
      </c>
      <c r="F14507" t="s">
        <v>29895</v>
      </c>
      <c r="G14507" t="s">
        <v>132532</v>
      </c>
      <c r="I14507" t="s">
        <v>132531</v>
      </c>
      <c r="J14507" t="s">
        <v>132530</v>
      </c>
      <c r="K14507" t="s">
        <v>132529</v>
      </c>
      <c r="L14507" t="s">
        <v>132528</v>
      </c>
      <c r="N14507" t="s">
        <v>208</v>
      </c>
      <c r="O14507" t="s">
        <v>476</v>
      </c>
      <c r="P14507" t="s">
        <v>476</v>
      </c>
    </row>
    <row r="14508" spans="1:16">
      <c r="A14508" s="484" t="s">
        <v>6666</v>
      </c>
      <c r="B14508" s="485" t="s">
        <v>6665</v>
      </c>
      <c r="C14508" t="s">
        <v>6664</v>
      </c>
      <c r="D14508" t="s">
        <v>6664</v>
      </c>
      <c r="E14508" t="str">
        <f t="shared" si="226"/>
        <v>537380 - UNIVERSAL PEDAGOGIA UP ENGLISH SCHOOL</v>
      </c>
      <c r="F14508" t="s">
        <v>6663</v>
      </c>
      <c r="G14508" t="s">
        <v>6662</v>
      </c>
      <c r="I14508" t="s">
        <v>6661</v>
      </c>
      <c r="K14508" t="s">
        <v>208</v>
      </c>
      <c r="L14508" t="s">
        <v>6660</v>
      </c>
      <c r="N14508" t="s">
        <v>208</v>
      </c>
      <c r="O14508" t="s">
        <v>476</v>
      </c>
      <c r="P14508" t="s">
        <v>476</v>
      </c>
    </row>
    <row r="14509" spans="1:16">
      <c r="A14509" s="484" t="s">
        <v>16600</v>
      </c>
      <c r="B14509" s="485" t="s">
        <v>16599</v>
      </c>
      <c r="C14509" t="s">
        <v>16598</v>
      </c>
      <c r="D14509" t="s">
        <v>16597</v>
      </c>
      <c r="E14509" t="str">
        <f t="shared" si="226"/>
        <v>652453 - SKILLSDAY MENTHON ST BERNARD</v>
      </c>
      <c r="F14509" t="s">
        <v>13133</v>
      </c>
      <c r="G14509" t="s">
        <v>16596</v>
      </c>
      <c r="I14509" t="s">
        <v>16595</v>
      </c>
      <c r="J14509" t="s">
        <v>16594</v>
      </c>
      <c r="K14509" t="s">
        <v>208</v>
      </c>
      <c r="L14509" t="s">
        <v>16593</v>
      </c>
      <c r="N14509" t="s">
        <v>208</v>
      </c>
      <c r="O14509" t="s">
        <v>476</v>
      </c>
      <c r="P14509" t="s">
        <v>476</v>
      </c>
    </row>
    <row r="14510" spans="1:16">
      <c r="A14510" s="484" t="s">
        <v>66900</v>
      </c>
      <c r="B14510" s="485" t="s">
        <v>66899</v>
      </c>
      <c r="C14510" t="s">
        <v>66898</v>
      </c>
      <c r="D14510" t="s">
        <v>66897</v>
      </c>
      <c r="E14510" t="str">
        <f t="shared" si="226"/>
        <v>616540 - GIACOMELLO VLADI</v>
      </c>
      <c r="F14510" t="s">
        <v>66896</v>
      </c>
      <c r="G14510" t="s">
        <v>66895</v>
      </c>
      <c r="I14510" t="s">
        <v>2359</v>
      </c>
      <c r="K14510" t="s">
        <v>208</v>
      </c>
      <c r="L14510" t="s">
        <v>66894</v>
      </c>
      <c r="N14510" t="s">
        <v>208</v>
      </c>
      <c r="O14510" t="s">
        <v>476</v>
      </c>
      <c r="P14510" t="s">
        <v>476</v>
      </c>
    </row>
    <row r="14511" spans="1:16">
      <c r="A14511" s="484" t="s">
        <v>135180</v>
      </c>
      <c r="B14511" s="485" t="s">
        <v>135179</v>
      </c>
      <c r="C14511" t="s">
        <v>135178</v>
      </c>
      <c r="D14511" t="s">
        <v>135177</v>
      </c>
      <c r="E14511" t="str">
        <f t="shared" si="226"/>
        <v>664352 - APR2S BOUCAU</v>
      </c>
      <c r="F14511" t="s">
        <v>6491</v>
      </c>
      <c r="G14511" t="s">
        <v>135176</v>
      </c>
      <c r="I14511" t="s">
        <v>68016</v>
      </c>
      <c r="J14511" t="s">
        <v>135175</v>
      </c>
      <c r="K14511" t="s">
        <v>208</v>
      </c>
      <c r="L14511" t="s">
        <v>135174</v>
      </c>
      <c r="N14511" t="s">
        <v>208</v>
      </c>
      <c r="O14511" t="s">
        <v>476</v>
      </c>
      <c r="P14511" t="s">
        <v>476</v>
      </c>
    </row>
    <row r="14512" spans="1:16">
      <c r="A14512" s="484" t="s">
        <v>66186</v>
      </c>
      <c r="B14512" s="485" t="s">
        <v>66185</v>
      </c>
      <c r="C14512" t="s">
        <v>66184</v>
      </c>
      <c r="D14512" t="s">
        <v>66183</v>
      </c>
      <c r="E14512" t="str">
        <f t="shared" si="226"/>
        <v>619991 - GO ELAN</v>
      </c>
      <c r="F14512" t="s">
        <v>1235</v>
      </c>
      <c r="G14512" t="s">
        <v>66182</v>
      </c>
      <c r="I14512" t="s">
        <v>4141</v>
      </c>
      <c r="J14512" t="s">
        <v>66181</v>
      </c>
      <c r="K14512" t="s">
        <v>66180</v>
      </c>
      <c r="L14512" t="s">
        <v>66179</v>
      </c>
      <c r="N14512" t="s">
        <v>208</v>
      </c>
      <c r="O14512" t="s">
        <v>476</v>
      </c>
      <c r="P14512" t="s">
        <v>476</v>
      </c>
    </row>
    <row r="14513" spans="1:16">
      <c r="A14513" s="484" t="s">
        <v>92107</v>
      </c>
      <c r="B14513" s="485" t="s">
        <v>92106</v>
      </c>
      <c r="C14513" t="s">
        <v>92105</v>
      </c>
      <c r="D14513" t="s">
        <v>92105</v>
      </c>
      <c r="E14513" t="str">
        <f t="shared" si="226"/>
        <v>622400 - CONTECH FORMATION</v>
      </c>
      <c r="F14513" t="s">
        <v>58295</v>
      </c>
      <c r="G14513" t="s">
        <v>92104</v>
      </c>
      <c r="I14513" t="s">
        <v>92103</v>
      </c>
      <c r="J14513" t="s">
        <v>92102</v>
      </c>
      <c r="K14513" t="s">
        <v>208</v>
      </c>
      <c r="L14513" t="s">
        <v>92101</v>
      </c>
      <c r="N14513" t="s">
        <v>208</v>
      </c>
      <c r="O14513" t="s">
        <v>476</v>
      </c>
      <c r="P14513" t="s">
        <v>476</v>
      </c>
    </row>
    <row r="14514" spans="1:16">
      <c r="A14514" s="484" t="s">
        <v>109500</v>
      </c>
      <c r="B14514" s="485" t="s">
        <v>109499</v>
      </c>
      <c r="C14514" t="s">
        <v>109498</v>
      </c>
      <c r="D14514" t="s">
        <v>109498</v>
      </c>
      <c r="E14514" t="str">
        <f t="shared" si="226"/>
        <v>575379 - CATELAIN FABIENNE CHANTAL</v>
      </c>
      <c r="F14514" t="s">
        <v>1352</v>
      </c>
      <c r="G14514" t="s">
        <v>109497</v>
      </c>
      <c r="H14514" t="s">
        <v>109496</v>
      </c>
      <c r="I14514" t="s">
        <v>4645</v>
      </c>
      <c r="J14514" t="s">
        <v>109495</v>
      </c>
      <c r="K14514" t="s">
        <v>208</v>
      </c>
      <c r="L14514" t="s">
        <v>109494</v>
      </c>
      <c r="N14514" t="s">
        <v>208</v>
      </c>
      <c r="O14514" t="s">
        <v>476</v>
      </c>
      <c r="P14514" t="s">
        <v>476</v>
      </c>
    </row>
    <row r="14515" spans="1:16">
      <c r="A14515" s="484" t="s">
        <v>13136</v>
      </c>
      <c r="B14515" s="485" t="s">
        <v>13135</v>
      </c>
      <c r="C14515" t="s">
        <v>13134</v>
      </c>
      <c r="D14515" t="s">
        <v>13134</v>
      </c>
      <c r="E14515" t="str">
        <f t="shared" si="226"/>
        <v>617702 - STAT4DECISION</v>
      </c>
      <c r="F14515" t="s">
        <v>13133</v>
      </c>
      <c r="G14515" t="s">
        <v>13132</v>
      </c>
      <c r="I14515" t="s">
        <v>626</v>
      </c>
      <c r="J14515" t="s">
        <v>13131</v>
      </c>
      <c r="K14515" t="s">
        <v>208</v>
      </c>
      <c r="L14515" t="s">
        <v>13130</v>
      </c>
      <c r="N14515" t="s">
        <v>208</v>
      </c>
      <c r="O14515" t="s">
        <v>476</v>
      </c>
      <c r="P14515" t="s">
        <v>476</v>
      </c>
    </row>
    <row r="14516" spans="1:16">
      <c r="A14516" s="484" t="s">
        <v>37601</v>
      </c>
      <c r="C14516" t="s">
        <v>37600</v>
      </c>
      <c r="D14516" t="s">
        <v>37600</v>
      </c>
      <c r="E14516" t="str">
        <f t="shared" si="226"/>
        <v>546379 - MCL</v>
      </c>
      <c r="G14516" t="s">
        <v>37246</v>
      </c>
      <c r="I14516" t="s">
        <v>1122</v>
      </c>
      <c r="J14516" t="s">
        <v>37599</v>
      </c>
      <c r="K14516" t="s">
        <v>37598</v>
      </c>
      <c r="L14516" t="s">
        <v>37597</v>
      </c>
      <c r="N14516" t="s">
        <v>208</v>
      </c>
      <c r="O14516" t="s">
        <v>476</v>
      </c>
      <c r="P14516" t="s">
        <v>476</v>
      </c>
    </row>
    <row r="14517" spans="1:16">
      <c r="A14517" s="484" t="s">
        <v>37249</v>
      </c>
      <c r="B14517" s="485" t="s">
        <v>37248</v>
      </c>
      <c r="C14517" t="s">
        <v>37247</v>
      </c>
      <c r="D14517" t="s">
        <v>37247</v>
      </c>
      <c r="E14517" t="str">
        <f t="shared" si="226"/>
        <v>530360 - MEDICAL S</v>
      </c>
      <c r="F14517" t="s">
        <v>3770</v>
      </c>
      <c r="G14517" t="s">
        <v>37246</v>
      </c>
      <c r="I14517" t="s">
        <v>1122</v>
      </c>
      <c r="J14517" t="s">
        <v>37245</v>
      </c>
      <c r="K14517" t="s">
        <v>37244</v>
      </c>
      <c r="L14517" t="s">
        <v>37243</v>
      </c>
      <c r="N14517" t="s">
        <v>208</v>
      </c>
      <c r="O14517" t="s">
        <v>476</v>
      </c>
      <c r="P14517" t="s">
        <v>476</v>
      </c>
    </row>
    <row r="14518" spans="1:16">
      <c r="A14518" s="484" t="s">
        <v>42440</v>
      </c>
      <c r="B14518" s="485" t="s">
        <v>42439</v>
      </c>
      <c r="C14518" t="s">
        <v>42438</v>
      </c>
      <c r="D14518" t="s">
        <v>42438</v>
      </c>
      <c r="E14518" t="str">
        <f t="shared" si="226"/>
        <v>620774 - LIME AND TEA</v>
      </c>
      <c r="F14518" t="s">
        <v>9978</v>
      </c>
      <c r="G14518" t="s">
        <v>42437</v>
      </c>
      <c r="I14518" t="s">
        <v>30017</v>
      </c>
      <c r="J14518" t="s">
        <v>42436</v>
      </c>
      <c r="K14518" t="s">
        <v>208</v>
      </c>
      <c r="L14518" t="s">
        <v>42435</v>
      </c>
      <c r="N14518" t="s">
        <v>208</v>
      </c>
      <c r="O14518" t="s">
        <v>476</v>
      </c>
      <c r="P14518" t="s">
        <v>476</v>
      </c>
    </row>
    <row r="14519" spans="1:16">
      <c r="A14519" s="484" t="s">
        <v>96440</v>
      </c>
      <c r="B14519" s="485" t="s">
        <v>96439</v>
      </c>
      <c r="C14519" t="s">
        <v>96438</v>
      </c>
      <c r="D14519" t="s">
        <v>96438</v>
      </c>
      <c r="E14519" t="str">
        <f t="shared" si="226"/>
        <v>572421 - CHEDEVILLE ALAIN - HYPNOSE FRANCOPHONE</v>
      </c>
      <c r="F14519" t="s">
        <v>1328</v>
      </c>
      <c r="G14519" t="s">
        <v>96437</v>
      </c>
      <c r="I14519" t="s">
        <v>31203</v>
      </c>
      <c r="J14519" t="s">
        <v>96436</v>
      </c>
      <c r="K14519" t="s">
        <v>208</v>
      </c>
      <c r="L14519" t="s">
        <v>96435</v>
      </c>
      <c r="N14519" t="s">
        <v>208</v>
      </c>
      <c r="O14519" t="s">
        <v>476</v>
      </c>
      <c r="P14519" t="s">
        <v>476</v>
      </c>
    </row>
    <row r="14520" spans="1:16">
      <c r="A14520" s="484" t="s">
        <v>67336</v>
      </c>
      <c r="B14520" s="485" t="s">
        <v>67335</v>
      </c>
      <c r="C14520" t="s">
        <v>67334</v>
      </c>
      <c r="D14520" t="s">
        <v>67334</v>
      </c>
      <c r="E14520" t="str">
        <f t="shared" si="226"/>
        <v>684065 - GEL.FORMATION</v>
      </c>
      <c r="F14520" t="s">
        <v>5693</v>
      </c>
      <c r="G14520" t="s">
        <v>67333</v>
      </c>
      <c r="I14520" t="s">
        <v>6917</v>
      </c>
      <c r="J14520" t="s">
        <v>67332</v>
      </c>
      <c r="K14520" t="s">
        <v>208</v>
      </c>
      <c r="L14520" t="s">
        <v>67331</v>
      </c>
      <c r="N14520" t="s">
        <v>208</v>
      </c>
      <c r="O14520" t="s">
        <v>476</v>
      </c>
      <c r="P14520" t="s">
        <v>476</v>
      </c>
    </row>
    <row r="14521" spans="1:16">
      <c r="A14521" s="484" t="s">
        <v>111505</v>
      </c>
      <c r="B14521" s="485" t="s">
        <v>111504</v>
      </c>
      <c r="C14521" t="s">
        <v>111503</v>
      </c>
      <c r="D14521" t="s">
        <v>111503</v>
      </c>
      <c r="E14521" t="str">
        <f t="shared" si="226"/>
        <v>685860 - BY PAULINE</v>
      </c>
      <c r="F14521" t="s">
        <v>3009</v>
      </c>
      <c r="G14521" t="s">
        <v>111502</v>
      </c>
      <c r="I14521" t="s">
        <v>111501</v>
      </c>
      <c r="J14521" t="s">
        <v>111500</v>
      </c>
      <c r="K14521" t="s">
        <v>208</v>
      </c>
      <c r="L14521" t="s">
        <v>111499</v>
      </c>
      <c r="N14521" t="s">
        <v>208</v>
      </c>
      <c r="O14521" t="s">
        <v>476</v>
      </c>
      <c r="P14521" t="s">
        <v>476</v>
      </c>
    </row>
    <row r="14522" spans="1:16">
      <c r="A14522" s="484" t="s">
        <v>15390</v>
      </c>
      <c r="B14522" s="485" t="s">
        <v>15389</v>
      </c>
      <c r="C14522" t="s">
        <v>15388</v>
      </c>
      <c r="D14522" t="s">
        <v>15387</v>
      </c>
      <c r="E14522" t="str">
        <f t="shared" si="226"/>
        <v>627574 - SFMPP</v>
      </c>
      <c r="F14522" t="s">
        <v>15386</v>
      </c>
      <c r="G14522" t="s">
        <v>15385</v>
      </c>
      <c r="I14522" t="s">
        <v>1542</v>
      </c>
      <c r="K14522" t="s">
        <v>208</v>
      </c>
      <c r="L14522" t="s">
        <v>15384</v>
      </c>
      <c r="N14522" t="s">
        <v>208</v>
      </c>
      <c r="O14522" t="s">
        <v>476</v>
      </c>
      <c r="P14522" t="s">
        <v>476</v>
      </c>
    </row>
    <row r="14523" spans="1:16">
      <c r="A14523" s="484" t="s">
        <v>115363</v>
      </c>
      <c r="B14523" s="485" t="s">
        <v>115362</v>
      </c>
      <c r="C14523" t="s">
        <v>115361</v>
      </c>
      <c r="D14523" t="s">
        <v>115361</v>
      </c>
      <c r="E14523" t="str">
        <f t="shared" si="226"/>
        <v>667146 - A2O</v>
      </c>
      <c r="F14523" t="s">
        <v>23623</v>
      </c>
      <c r="G14523" t="s">
        <v>115360</v>
      </c>
      <c r="I14523" t="s">
        <v>115359</v>
      </c>
      <c r="J14523" t="s">
        <v>115358</v>
      </c>
      <c r="K14523" t="s">
        <v>208</v>
      </c>
      <c r="L14523" t="s">
        <v>115357</v>
      </c>
      <c r="N14523" t="s">
        <v>208</v>
      </c>
      <c r="O14523" t="s">
        <v>476</v>
      </c>
      <c r="P14523" t="s">
        <v>476</v>
      </c>
    </row>
    <row r="14524" spans="1:16">
      <c r="A14524" s="484" t="s">
        <v>56553</v>
      </c>
      <c r="B14524" s="485" t="s">
        <v>56552</v>
      </c>
      <c r="C14524" t="s">
        <v>56551</v>
      </c>
      <c r="D14524" t="s">
        <v>56550</v>
      </c>
      <c r="E14524" t="str">
        <f t="shared" si="226"/>
        <v>626648 - IFHCO</v>
      </c>
      <c r="F14524" t="s">
        <v>22835</v>
      </c>
      <c r="G14524" t="s">
        <v>56549</v>
      </c>
      <c r="I14524" t="s">
        <v>56548</v>
      </c>
      <c r="K14524" t="s">
        <v>208</v>
      </c>
      <c r="L14524" t="s">
        <v>56547</v>
      </c>
      <c r="N14524" t="s">
        <v>207</v>
      </c>
      <c r="O14524" t="s">
        <v>476</v>
      </c>
      <c r="P14524" t="s">
        <v>476</v>
      </c>
    </row>
    <row r="14525" spans="1:16">
      <c r="A14525" s="484" t="s">
        <v>86420</v>
      </c>
      <c r="B14525" s="485" t="s">
        <v>86419</v>
      </c>
      <c r="C14525" t="s">
        <v>86418</v>
      </c>
      <c r="D14525" t="s">
        <v>86417</v>
      </c>
      <c r="E14525" t="str">
        <f t="shared" si="226"/>
        <v>650547 - DOSSMANN PASCALE</v>
      </c>
      <c r="F14525" t="s">
        <v>26641</v>
      </c>
      <c r="G14525" t="s">
        <v>86416</v>
      </c>
      <c r="I14525" t="s">
        <v>86415</v>
      </c>
      <c r="J14525" t="s">
        <v>86414</v>
      </c>
      <c r="K14525" t="s">
        <v>208</v>
      </c>
      <c r="L14525" t="s">
        <v>86413</v>
      </c>
      <c r="N14525" t="s">
        <v>208</v>
      </c>
      <c r="O14525" t="s">
        <v>476</v>
      </c>
      <c r="P14525" t="s">
        <v>476</v>
      </c>
    </row>
    <row r="14526" spans="1:16">
      <c r="A14526" s="484" t="s">
        <v>87767</v>
      </c>
      <c r="B14526" s="485" t="s">
        <v>87766</v>
      </c>
      <c r="C14526" t="s">
        <v>87765</v>
      </c>
      <c r="D14526" t="s">
        <v>87765</v>
      </c>
      <c r="E14526" t="str">
        <f t="shared" si="226"/>
        <v>581379 - DESIGN A NEW STYLE</v>
      </c>
      <c r="F14526" t="s">
        <v>707</v>
      </c>
      <c r="G14526" t="s">
        <v>87764</v>
      </c>
      <c r="I14526" t="s">
        <v>1321</v>
      </c>
      <c r="J14526" t="s">
        <v>87763</v>
      </c>
      <c r="K14526" t="s">
        <v>208</v>
      </c>
      <c r="L14526" t="s">
        <v>87762</v>
      </c>
      <c r="N14526" t="s">
        <v>208</v>
      </c>
      <c r="O14526" t="s">
        <v>476</v>
      </c>
      <c r="P14526" t="s">
        <v>476</v>
      </c>
    </row>
    <row r="14527" spans="1:16">
      <c r="A14527" s="484" t="s">
        <v>123814</v>
      </c>
      <c r="B14527" s="485" t="s">
        <v>123813</v>
      </c>
      <c r="C14527" t="s">
        <v>123812</v>
      </c>
      <c r="D14527" t="s">
        <v>123811</v>
      </c>
      <c r="E14527" t="str">
        <f t="shared" si="226"/>
        <v>531820 - ASS CLUB UTILISATEURS METHODE SIIPS</v>
      </c>
      <c r="F14527" t="s">
        <v>2054</v>
      </c>
      <c r="G14527" t="s">
        <v>123810</v>
      </c>
      <c r="I14527" t="s">
        <v>1466</v>
      </c>
      <c r="K14527" t="s">
        <v>208</v>
      </c>
      <c r="L14527" t="s">
        <v>123809</v>
      </c>
      <c r="N14527" t="s">
        <v>208</v>
      </c>
      <c r="O14527" t="s">
        <v>476</v>
      </c>
      <c r="P14527" t="s">
        <v>476</v>
      </c>
    </row>
    <row r="14528" spans="1:16">
      <c r="A14528" s="484" t="s">
        <v>99073</v>
      </c>
      <c r="B14528" s="485" t="s">
        <v>99072</v>
      </c>
      <c r="C14528" t="s">
        <v>99071</v>
      </c>
      <c r="D14528" t="s">
        <v>99071</v>
      </c>
      <c r="E14528" t="str">
        <f t="shared" si="226"/>
        <v>599177 - CERP ROUEN FORMATION</v>
      </c>
      <c r="F14528" t="s">
        <v>2572</v>
      </c>
      <c r="G14528" t="s">
        <v>99070</v>
      </c>
      <c r="I14528" t="s">
        <v>4645</v>
      </c>
      <c r="J14528" t="s">
        <v>93029</v>
      </c>
      <c r="K14528" t="s">
        <v>208</v>
      </c>
      <c r="L14528" t="s">
        <v>99069</v>
      </c>
      <c r="N14528" t="s">
        <v>208</v>
      </c>
      <c r="O14528" t="s">
        <v>476</v>
      </c>
      <c r="P14528" t="s">
        <v>476</v>
      </c>
    </row>
    <row r="14529" spans="1:16">
      <c r="A14529" s="484" t="s">
        <v>68981</v>
      </c>
      <c r="B14529" s="485" t="s">
        <v>68980</v>
      </c>
      <c r="C14529" t="s">
        <v>68979</v>
      </c>
      <c r="D14529" t="s">
        <v>68979</v>
      </c>
      <c r="E14529" t="str">
        <f t="shared" si="226"/>
        <v>530888 - FORSSE BRETAGNE SUD</v>
      </c>
      <c r="F14529" t="s">
        <v>8736</v>
      </c>
      <c r="G14529" t="s">
        <v>68978</v>
      </c>
      <c r="H14529" t="s">
        <v>68977</v>
      </c>
      <c r="I14529" t="s">
        <v>41865</v>
      </c>
      <c r="J14529" t="s">
        <v>68976</v>
      </c>
      <c r="K14529" t="s">
        <v>208</v>
      </c>
      <c r="L14529" t="s">
        <v>68975</v>
      </c>
      <c r="N14529" t="s">
        <v>208</v>
      </c>
      <c r="O14529" t="s">
        <v>476</v>
      </c>
      <c r="P14529" t="s">
        <v>476</v>
      </c>
    </row>
    <row r="14530" spans="1:16">
      <c r="A14530" s="484" t="s">
        <v>110764</v>
      </c>
      <c r="B14530" s="485" t="s">
        <v>110763</v>
      </c>
      <c r="C14530" t="s">
        <v>110762</v>
      </c>
      <c r="D14530" t="s">
        <v>110761</v>
      </c>
      <c r="E14530" t="str">
        <f t="shared" ref="E14530:E14593" si="227">_xlfn.CONCAT(L14530," - ",D14530)</f>
        <v>552744 - CALP FORMATION SERRES CASTET</v>
      </c>
      <c r="F14530" t="s">
        <v>1487</v>
      </c>
      <c r="G14530" t="s">
        <v>110760</v>
      </c>
      <c r="I14530" t="s">
        <v>110759</v>
      </c>
      <c r="J14530" t="s">
        <v>110758</v>
      </c>
      <c r="K14530" t="s">
        <v>208</v>
      </c>
      <c r="L14530" t="s">
        <v>110757</v>
      </c>
      <c r="N14530" t="s">
        <v>208</v>
      </c>
      <c r="O14530" t="s">
        <v>476</v>
      </c>
      <c r="P14530" t="s">
        <v>476</v>
      </c>
    </row>
    <row r="14531" spans="1:16">
      <c r="A14531" s="484" t="s">
        <v>127530</v>
      </c>
      <c r="B14531" s="485" t="s">
        <v>127529</v>
      </c>
      <c r="C14531" t="s">
        <v>127528</v>
      </c>
      <c r="D14531" t="s">
        <v>127528</v>
      </c>
      <c r="E14531" t="str">
        <f t="shared" si="227"/>
        <v>570382 - APTITUDE</v>
      </c>
      <c r="F14531" t="s">
        <v>44729</v>
      </c>
      <c r="G14531" t="s">
        <v>127527</v>
      </c>
      <c r="I14531" t="s">
        <v>24283</v>
      </c>
      <c r="K14531" t="s">
        <v>208</v>
      </c>
      <c r="L14531" t="s">
        <v>127526</v>
      </c>
      <c r="N14531" t="s">
        <v>208</v>
      </c>
      <c r="O14531" t="s">
        <v>476</v>
      </c>
      <c r="P14531" t="s">
        <v>476</v>
      </c>
    </row>
    <row r="14532" spans="1:16">
      <c r="A14532" s="484" t="s">
        <v>88803</v>
      </c>
      <c r="B14532" s="485" t="s">
        <v>88802</v>
      </c>
      <c r="C14532" t="s">
        <v>88801</v>
      </c>
      <c r="D14532" t="s">
        <v>88801</v>
      </c>
      <c r="E14532" t="str">
        <f t="shared" si="227"/>
        <v>543366 - DE FROMONT DE BOUAILLE PORTA GUILLEMETTE</v>
      </c>
      <c r="F14532" t="s">
        <v>4705</v>
      </c>
      <c r="G14532" t="s">
        <v>88800</v>
      </c>
      <c r="I14532" t="s">
        <v>88799</v>
      </c>
      <c r="J14532" t="s">
        <v>88798</v>
      </c>
      <c r="K14532" t="s">
        <v>208</v>
      </c>
      <c r="L14532" t="s">
        <v>88797</v>
      </c>
      <c r="N14532" t="s">
        <v>208</v>
      </c>
      <c r="O14532" t="s">
        <v>476</v>
      </c>
      <c r="P14532" t="s">
        <v>476</v>
      </c>
    </row>
    <row r="14533" spans="1:16">
      <c r="A14533" s="484" t="s">
        <v>47591</v>
      </c>
      <c r="B14533" s="485" t="s">
        <v>47590</v>
      </c>
      <c r="C14533" t="s">
        <v>47589</v>
      </c>
      <c r="D14533" t="s">
        <v>47589</v>
      </c>
      <c r="E14533" t="str">
        <f t="shared" si="227"/>
        <v>629522 - K2SC</v>
      </c>
      <c r="F14533" t="s">
        <v>4087</v>
      </c>
      <c r="G14533" t="s">
        <v>47588</v>
      </c>
      <c r="I14533" t="s">
        <v>47587</v>
      </c>
      <c r="J14533" t="s">
        <v>47586</v>
      </c>
      <c r="K14533" t="s">
        <v>208</v>
      </c>
      <c r="L14533" t="s">
        <v>47585</v>
      </c>
      <c r="N14533" t="s">
        <v>208</v>
      </c>
      <c r="O14533" t="s">
        <v>476</v>
      </c>
      <c r="P14533" t="s">
        <v>476</v>
      </c>
    </row>
    <row r="14534" spans="1:16">
      <c r="A14534" s="484" t="s">
        <v>38710</v>
      </c>
      <c r="B14534" s="485" t="s">
        <v>38709</v>
      </c>
      <c r="C14534" t="s">
        <v>38708</v>
      </c>
      <c r="D14534" t="s">
        <v>38707</v>
      </c>
      <c r="E14534" t="str">
        <f t="shared" si="227"/>
        <v>664406 - MALONGA NADIA</v>
      </c>
      <c r="F14534" t="s">
        <v>20208</v>
      </c>
      <c r="G14534" t="s">
        <v>38706</v>
      </c>
      <c r="I14534" t="s">
        <v>38705</v>
      </c>
      <c r="J14534" t="s">
        <v>38704</v>
      </c>
      <c r="K14534" t="s">
        <v>208</v>
      </c>
      <c r="L14534" t="s">
        <v>38703</v>
      </c>
      <c r="N14534" t="s">
        <v>208</v>
      </c>
      <c r="O14534" t="s">
        <v>476</v>
      </c>
      <c r="P14534" t="s">
        <v>476</v>
      </c>
    </row>
    <row r="14535" spans="1:16">
      <c r="A14535" s="484" t="s">
        <v>49511</v>
      </c>
      <c r="B14535" s="485" t="s">
        <v>49510</v>
      </c>
      <c r="C14535" t="s">
        <v>49509</v>
      </c>
      <c r="D14535" t="s">
        <v>49508</v>
      </c>
      <c r="E14535" t="str">
        <f t="shared" si="227"/>
        <v>534687 - JBS COACHING</v>
      </c>
      <c r="F14535" t="s">
        <v>26430</v>
      </c>
      <c r="G14535" t="s">
        <v>49507</v>
      </c>
      <c r="I14535" t="s">
        <v>25816</v>
      </c>
      <c r="J14535" t="s">
        <v>49506</v>
      </c>
      <c r="K14535" t="s">
        <v>208</v>
      </c>
      <c r="L14535" t="s">
        <v>49505</v>
      </c>
      <c r="N14535" t="s">
        <v>208</v>
      </c>
      <c r="O14535" t="s">
        <v>476</v>
      </c>
      <c r="P14535" t="s">
        <v>476</v>
      </c>
    </row>
    <row r="14536" spans="1:16">
      <c r="A14536" s="484" t="s">
        <v>46434</v>
      </c>
      <c r="B14536" s="485" t="s">
        <v>46433</v>
      </c>
      <c r="C14536" t="s">
        <v>46432</v>
      </c>
      <c r="D14536" t="s">
        <v>46431</v>
      </c>
      <c r="E14536" t="str">
        <f t="shared" si="227"/>
        <v>612546 - LABORATOIRE MH PARIS</v>
      </c>
      <c r="F14536" t="s">
        <v>10495</v>
      </c>
      <c r="G14536" t="s">
        <v>46430</v>
      </c>
      <c r="I14536" t="s">
        <v>626</v>
      </c>
      <c r="J14536" t="s">
        <v>46429</v>
      </c>
      <c r="K14536" t="s">
        <v>208</v>
      </c>
      <c r="L14536" t="s">
        <v>46428</v>
      </c>
      <c r="N14536" t="s">
        <v>208</v>
      </c>
      <c r="O14536" t="s">
        <v>476</v>
      </c>
      <c r="P14536" t="s">
        <v>476</v>
      </c>
    </row>
    <row r="14537" spans="1:16">
      <c r="A14537" s="484" t="s">
        <v>46440</v>
      </c>
      <c r="B14537" s="485" t="s">
        <v>46433</v>
      </c>
      <c r="C14537" t="s">
        <v>46432</v>
      </c>
      <c r="D14537" t="s">
        <v>46439</v>
      </c>
      <c r="E14537" t="str">
        <f t="shared" si="227"/>
        <v>591464 - LABORATOIRE MH LE PLESSIS FEU AUSSOUX</v>
      </c>
      <c r="F14537" t="s">
        <v>5185</v>
      </c>
      <c r="G14537" t="s">
        <v>46438</v>
      </c>
      <c r="I14537" t="s">
        <v>46437</v>
      </c>
      <c r="J14537" t="s">
        <v>46436</v>
      </c>
      <c r="K14537" t="s">
        <v>208</v>
      </c>
      <c r="L14537" t="s">
        <v>46435</v>
      </c>
      <c r="N14537" t="s">
        <v>208</v>
      </c>
      <c r="O14537" t="s">
        <v>476</v>
      </c>
      <c r="P14537" t="s">
        <v>476</v>
      </c>
    </row>
    <row r="14538" spans="1:16">
      <c r="A14538" s="484" t="s">
        <v>17240</v>
      </c>
      <c r="B14538" s="485" t="s">
        <v>17239</v>
      </c>
      <c r="C14538" t="s">
        <v>17238</v>
      </c>
      <c r="D14538" t="s">
        <v>17238</v>
      </c>
      <c r="E14538" t="str">
        <f t="shared" si="227"/>
        <v>540110 - SIEMENS HEALTHCARE SAS</v>
      </c>
      <c r="F14538" t="s">
        <v>6315</v>
      </c>
      <c r="G14538" t="s">
        <v>17237</v>
      </c>
      <c r="I14538" t="s">
        <v>569</v>
      </c>
      <c r="J14538" t="s">
        <v>17228</v>
      </c>
      <c r="K14538" t="s">
        <v>17236</v>
      </c>
      <c r="L14538" t="s">
        <v>17235</v>
      </c>
      <c r="N14538" t="s">
        <v>208</v>
      </c>
      <c r="O14538" t="s">
        <v>476</v>
      </c>
      <c r="P14538" t="s">
        <v>476</v>
      </c>
    </row>
    <row r="14539" spans="1:16">
      <c r="A14539" s="484" t="s">
        <v>18094</v>
      </c>
      <c r="B14539" s="485" t="s">
        <v>18093</v>
      </c>
      <c r="C14539" t="s">
        <v>18092</v>
      </c>
      <c r="D14539" t="s">
        <v>18092</v>
      </c>
      <c r="E14539" t="str">
        <f t="shared" si="227"/>
        <v>636186 - SENS ET SAVOIRS</v>
      </c>
      <c r="F14539" t="s">
        <v>509</v>
      </c>
      <c r="G14539" t="s">
        <v>18091</v>
      </c>
      <c r="I14539" t="s">
        <v>3733</v>
      </c>
      <c r="J14539" t="s">
        <v>18090</v>
      </c>
      <c r="K14539" t="s">
        <v>208</v>
      </c>
      <c r="L14539" t="s">
        <v>18089</v>
      </c>
      <c r="N14539" t="s">
        <v>208</v>
      </c>
      <c r="O14539" t="s">
        <v>476</v>
      </c>
      <c r="P14539" t="s">
        <v>476</v>
      </c>
    </row>
    <row r="14540" spans="1:16">
      <c r="A14540" s="484" t="s">
        <v>68697</v>
      </c>
      <c r="B14540" s="485" t="s">
        <v>68696</v>
      </c>
      <c r="C14540" t="s">
        <v>68695</v>
      </c>
      <c r="D14540" t="s">
        <v>68695</v>
      </c>
      <c r="E14540" t="str">
        <f t="shared" si="227"/>
        <v>621250 - FRAMHEIM</v>
      </c>
      <c r="F14540" t="s">
        <v>6644</v>
      </c>
      <c r="G14540" t="s">
        <v>68694</v>
      </c>
      <c r="I14540" t="s">
        <v>10534</v>
      </c>
      <c r="J14540" t="s">
        <v>68693</v>
      </c>
      <c r="K14540" t="s">
        <v>208</v>
      </c>
      <c r="L14540" t="s">
        <v>68692</v>
      </c>
      <c r="N14540" t="s">
        <v>208</v>
      </c>
      <c r="O14540" t="s">
        <v>476</v>
      </c>
      <c r="P14540" t="s">
        <v>476</v>
      </c>
    </row>
    <row r="14541" spans="1:16">
      <c r="A14541" s="484" t="s">
        <v>29976</v>
      </c>
      <c r="B14541" s="485" t="s">
        <v>29975</v>
      </c>
      <c r="C14541" t="s">
        <v>29974</v>
      </c>
      <c r="D14541" t="s">
        <v>29973</v>
      </c>
      <c r="E14541" t="str">
        <f t="shared" si="227"/>
        <v>678363 - PAGAN MUHLBACH SUR BRUCHE</v>
      </c>
      <c r="F14541" t="s">
        <v>3699</v>
      </c>
      <c r="G14541" t="s">
        <v>29972</v>
      </c>
      <c r="I14541" t="s">
        <v>29971</v>
      </c>
      <c r="J14541" t="s">
        <v>29970</v>
      </c>
      <c r="K14541" t="s">
        <v>208</v>
      </c>
      <c r="L14541" t="s">
        <v>29969</v>
      </c>
      <c r="N14541" t="s">
        <v>208</v>
      </c>
      <c r="O14541" t="s">
        <v>476</v>
      </c>
      <c r="P14541" t="s">
        <v>476</v>
      </c>
    </row>
    <row r="14542" spans="1:16">
      <c r="A14542" s="484" t="s">
        <v>58384</v>
      </c>
      <c r="B14542" s="485" t="s">
        <v>58383</v>
      </c>
      <c r="C14542" t="s">
        <v>58382</v>
      </c>
      <c r="D14542" t="s">
        <v>58381</v>
      </c>
      <c r="E14542" t="str">
        <f t="shared" si="227"/>
        <v>654243 - INXL</v>
      </c>
      <c r="F14542" t="s">
        <v>495</v>
      </c>
      <c r="G14542" t="s">
        <v>58380</v>
      </c>
      <c r="I14542" t="s">
        <v>626</v>
      </c>
      <c r="J14542" t="s">
        <v>58379</v>
      </c>
      <c r="K14542" t="s">
        <v>208</v>
      </c>
      <c r="L14542" t="s">
        <v>58378</v>
      </c>
      <c r="N14542" t="s">
        <v>208</v>
      </c>
      <c r="O14542" t="s">
        <v>476</v>
      </c>
      <c r="P14542" t="s">
        <v>476</v>
      </c>
    </row>
    <row r="14543" spans="1:16">
      <c r="A14543" s="484" t="s">
        <v>47220</v>
      </c>
      <c r="B14543" s="485" t="s">
        <v>47219</v>
      </c>
      <c r="C14543" t="s">
        <v>47218</v>
      </c>
      <c r="D14543" t="s">
        <v>47218</v>
      </c>
      <c r="E14543" t="str">
        <f t="shared" si="227"/>
        <v>644791 - LA COULEUR DU WEB</v>
      </c>
      <c r="F14543" t="s">
        <v>6776</v>
      </c>
      <c r="G14543" t="s">
        <v>47217</v>
      </c>
      <c r="I14543" t="s">
        <v>3355</v>
      </c>
      <c r="J14543" t="s">
        <v>47216</v>
      </c>
      <c r="K14543" t="s">
        <v>208</v>
      </c>
      <c r="L14543" t="s">
        <v>47215</v>
      </c>
      <c r="N14543" t="s">
        <v>208</v>
      </c>
      <c r="O14543" t="s">
        <v>476</v>
      </c>
      <c r="P14543" t="s">
        <v>476</v>
      </c>
    </row>
    <row r="14544" spans="1:16">
      <c r="A14544" s="484" t="s">
        <v>108345</v>
      </c>
      <c r="B14544" s="485" t="s">
        <v>108344</v>
      </c>
      <c r="C14544" t="s">
        <v>108343</v>
      </c>
      <c r="D14544" t="s">
        <v>108342</v>
      </c>
      <c r="E14544" t="str">
        <f t="shared" si="227"/>
        <v>473741 - CIBC MEDITERRANEE</v>
      </c>
      <c r="F14544" t="s">
        <v>15463</v>
      </c>
      <c r="G14544" t="s">
        <v>108341</v>
      </c>
      <c r="I14544" t="s">
        <v>1906</v>
      </c>
      <c r="K14544" t="s">
        <v>208</v>
      </c>
      <c r="L14544" t="s">
        <v>108340</v>
      </c>
      <c r="N14544" t="s">
        <v>208</v>
      </c>
      <c r="O14544" t="s">
        <v>476</v>
      </c>
      <c r="P14544" t="s">
        <v>476</v>
      </c>
    </row>
    <row r="14545" spans="1:16">
      <c r="A14545" s="484" t="s">
        <v>13297</v>
      </c>
      <c r="B14545" s="485" t="s">
        <v>13296</v>
      </c>
      <c r="C14545" t="s">
        <v>13295</v>
      </c>
      <c r="D14545" t="s">
        <v>13295</v>
      </c>
      <c r="E14545" t="str">
        <f t="shared" si="227"/>
        <v>620798 - ST DIALECTICA</v>
      </c>
      <c r="F14545" t="s">
        <v>10052</v>
      </c>
      <c r="G14545" t="s">
        <v>13294</v>
      </c>
      <c r="H14545" t="s">
        <v>13293</v>
      </c>
      <c r="I14545" t="s">
        <v>959</v>
      </c>
      <c r="K14545" t="s">
        <v>208</v>
      </c>
      <c r="L14545" t="s">
        <v>13292</v>
      </c>
      <c r="N14545" t="s">
        <v>208</v>
      </c>
      <c r="O14545" t="s">
        <v>476</v>
      </c>
      <c r="P14545" t="s">
        <v>476</v>
      </c>
    </row>
    <row r="14546" spans="1:16">
      <c r="A14546" s="484" t="s">
        <v>115094</v>
      </c>
      <c r="B14546" s="485" t="s">
        <v>115093</v>
      </c>
      <c r="C14546" t="s">
        <v>115092</v>
      </c>
      <c r="D14546" t="s">
        <v>112474</v>
      </c>
      <c r="E14546" t="str">
        <f t="shared" si="227"/>
        <v>612662 - BF</v>
      </c>
      <c r="F14546" t="s">
        <v>882</v>
      </c>
      <c r="G14546" t="s">
        <v>115091</v>
      </c>
      <c r="H14546" t="s">
        <v>115090</v>
      </c>
      <c r="I14546" t="s">
        <v>626</v>
      </c>
      <c r="K14546" t="s">
        <v>208</v>
      </c>
      <c r="L14546" t="s">
        <v>115089</v>
      </c>
      <c r="N14546" t="s">
        <v>208</v>
      </c>
      <c r="O14546" t="s">
        <v>476</v>
      </c>
      <c r="P14546" t="s">
        <v>476</v>
      </c>
    </row>
    <row r="14547" spans="1:16">
      <c r="A14547" s="484" t="s">
        <v>37147</v>
      </c>
      <c r="B14547" s="485" t="s">
        <v>37146</v>
      </c>
      <c r="C14547" t="s">
        <v>37145</v>
      </c>
      <c r="D14547" t="s">
        <v>37145</v>
      </c>
      <c r="E14547" t="str">
        <f t="shared" si="227"/>
        <v>564783 - MEDIFORM</v>
      </c>
      <c r="F14547" t="s">
        <v>3297</v>
      </c>
      <c r="G14547" t="s">
        <v>37144</v>
      </c>
      <c r="I14547" t="s">
        <v>7839</v>
      </c>
      <c r="J14547" t="s">
        <v>37143</v>
      </c>
      <c r="K14547" t="s">
        <v>208</v>
      </c>
      <c r="L14547" t="s">
        <v>37142</v>
      </c>
      <c r="N14547" t="s">
        <v>208</v>
      </c>
      <c r="O14547" t="s">
        <v>476</v>
      </c>
      <c r="P14547" t="s">
        <v>476</v>
      </c>
    </row>
    <row r="14548" spans="1:16">
      <c r="A14548" s="484" t="s">
        <v>26388</v>
      </c>
      <c r="B14548" s="485" t="s">
        <v>26387</v>
      </c>
      <c r="C14548" t="s">
        <v>26386</v>
      </c>
      <c r="D14548" t="s">
        <v>26386</v>
      </c>
      <c r="E14548" t="str">
        <f t="shared" si="227"/>
        <v>668795 - PREVANTICIP</v>
      </c>
      <c r="F14548" t="s">
        <v>14988</v>
      </c>
      <c r="G14548" t="s">
        <v>26385</v>
      </c>
      <c r="I14548" t="s">
        <v>1228</v>
      </c>
      <c r="J14548" t="s">
        <v>26384</v>
      </c>
      <c r="K14548" t="s">
        <v>208</v>
      </c>
      <c r="L14548" t="s">
        <v>26383</v>
      </c>
      <c r="N14548" t="s">
        <v>208</v>
      </c>
      <c r="O14548" t="s">
        <v>476</v>
      </c>
      <c r="P14548" t="s">
        <v>476</v>
      </c>
    </row>
    <row r="14549" spans="1:16">
      <c r="A14549" s="484" t="s">
        <v>70798</v>
      </c>
      <c r="B14549" s="485" t="s">
        <v>70797</v>
      </c>
      <c r="C14549" t="s">
        <v>70796</v>
      </c>
      <c r="D14549" t="s">
        <v>70796</v>
      </c>
      <c r="E14549" t="str">
        <f t="shared" si="227"/>
        <v>557985 - FORMALISA INSTITUT</v>
      </c>
      <c r="F14549" t="s">
        <v>9019</v>
      </c>
      <c r="G14549" t="s">
        <v>70795</v>
      </c>
      <c r="H14549" t="s">
        <v>70794</v>
      </c>
      <c r="I14549" t="s">
        <v>13993</v>
      </c>
      <c r="J14549" t="s">
        <v>70793</v>
      </c>
      <c r="K14549" t="s">
        <v>208</v>
      </c>
      <c r="L14549" t="s">
        <v>70792</v>
      </c>
      <c r="N14549" t="s">
        <v>208</v>
      </c>
      <c r="O14549" t="s">
        <v>476</v>
      </c>
      <c r="P14549" t="s">
        <v>476</v>
      </c>
    </row>
    <row r="14550" spans="1:16">
      <c r="A14550" s="484" t="s">
        <v>82366</v>
      </c>
      <c r="B14550" s="485" t="s">
        <v>82365</v>
      </c>
      <c r="C14550" t="s">
        <v>82364</v>
      </c>
      <c r="D14550" t="s">
        <v>82364</v>
      </c>
      <c r="E14550" t="str">
        <f t="shared" si="227"/>
        <v>572160 - EDUCSUP</v>
      </c>
      <c r="F14550" t="s">
        <v>707</v>
      </c>
      <c r="G14550" t="s">
        <v>82363</v>
      </c>
      <c r="I14550" t="s">
        <v>626</v>
      </c>
      <c r="J14550" t="s">
        <v>82362</v>
      </c>
      <c r="K14550" t="s">
        <v>208</v>
      </c>
      <c r="L14550" t="s">
        <v>82361</v>
      </c>
      <c r="N14550" t="s">
        <v>208</v>
      </c>
      <c r="O14550" t="s">
        <v>476</v>
      </c>
      <c r="P14550" t="s">
        <v>476</v>
      </c>
    </row>
    <row r="14551" spans="1:16">
      <c r="A14551" s="484" t="s">
        <v>15336</v>
      </c>
      <c r="B14551" s="485" t="s">
        <v>15335</v>
      </c>
      <c r="C14551" t="s">
        <v>15334</v>
      </c>
      <c r="D14551" t="s">
        <v>15333</v>
      </c>
      <c r="E14551" t="str">
        <f t="shared" si="227"/>
        <v>546150 - SFPA SO INSTITUT DU SUD OUEST ST MICHEL</v>
      </c>
      <c r="F14551" t="s">
        <v>15332</v>
      </c>
      <c r="G14551" t="s">
        <v>15331</v>
      </c>
      <c r="I14551" t="s">
        <v>15330</v>
      </c>
      <c r="J14551" t="s">
        <v>15329</v>
      </c>
      <c r="K14551" t="s">
        <v>208</v>
      </c>
      <c r="L14551" t="s">
        <v>15328</v>
      </c>
      <c r="N14551" t="s">
        <v>208</v>
      </c>
      <c r="O14551" t="s">
        <v>476</v>
      </c>
      <c r="P14551" t="s">
        <v>476</v>
      </c>
    </row>
    <row r="14552" spans="1:16">
      <c r="A14552" s="484" t="s">
        <v>26664</v>
      </c>
      <c r="B14552" s="485" t="s">
        <v>26663</v>
      </c>
      <c r="C14552" t="s">
        <v>26662</v>
      </c>
      <c r="D14552" t="s">
        <v>26662</v>
      </c>
      <c r="E14552" t="str">
        <f t="shared" si="227"/>
        <v>663189 - PRAXIS FORMATION</v>
      </c>
      <c r="F14552" t="s">
        <v>13021</v>
      </c>
      <c r="G14552" t="s">
        <v>26661</v>
      </c>
      <c r="I14552" t="s">
        <v>26660</v>
      </c>
      <c r="J14552" t="s">
        <v>26659</v>
      </c>
      <c r="K14552" t="s">
        <v>208</v>
      </c>
      <c r="L14552" t="s">
        <v>26658</v>
      </c>
      <c r="N14552" t="s">
        <v>208</v>
      </c>
      <c r="O14552" t="s">
        <v>476</v>
      </c>
      <c r="P14552" t="s">
        <v>476</v>
      </c>
    </row>
    <row r="14553" spans="1:16">
      <c r="A14553" s="484" t="s">
        <v>32703</v>
      </c>
      <c r="B14553" s="485" t="s">
        <v>32702</v>
      </c>
      <c r="C14553" t="s">
        <v>32701</v>
      </c>
      <c r="D14553" t="s">
        <v>32701</v>
      </c>
      <c r="E14553" t="str">
        <f t="shared" si="227"/>
        <v>594829 - NUMA</v>
      </c>
      <c r="F14553" t="s">
        <v>6784</v>
      </c>
      <c r="G14553" t="s">
        <v>32700</v>
      </c>
      <c r="I14553" t="s">
        <v>626</v>
      </c>
      <c r="J14553" t="s">
        <v>32699</v>
      </c>
      <c r="K14553" t="s">
        <v>208</v>
      </c>
      <c r="L14553" t="s">
        <v>32698</v>
      </c>
      <c r="N14553" t="s">
        <v>208</v>
      </c>
      <c r="O14553" t="s">
        <v>476</v>
      </c>
      <c r="P14553" t="s">
        <v>476</v>
      </c>
    </row>
    <row r="14554" spans="1:16">
      <c r="A14554" s="484" t="s">
        <v>20787</v>
      </c>
      <c r="B14554" s="485" t="s">
        <v>20786</v>
      </c>
      <c r="C14554" t="s">
        <v>20785</v>
      </c>
      <c r="D14554" t="s">
        <v>20785</v>
      </c>
      <c r="E14554" t="str">
        <f t="shared" si="227"/>
        <v>533853 - SABOT TOUDRET MARIE CLAUDE</v>
      </c>
      <c r="F14554" t="s">
        <v>20422</v>
      </c>
      <c r="G14554" t="s">
        <v>20784</v>
      </c>
      <c r="I14554" t="s">
        <v>3364</v>
      </c>
      <c r="K14554" t="s">
        <v>208</v>
      </c>
      <c r="L14554" t="s">
        <v>20783</v>
      </c>
      <c r="N14554" t="s">
        <v>208</v>
      </c>
      <c r="O14554" t="s">
        <v>476</v>
      </c>
      <c r="P14554" t="s">
        <v>476</v>
      </c>
    </row>
    <row r="14555" spans="1:16">
      <c r="A14555" s="484" t="s">
        <v>40856</v>
      </c>
      <c r="B14555" s="485" t="s">
        <v>40855</v>
      </c>
      <c r="C14555" t="s">
        <v>40854</v>
      </c>
      <c r="D14555" t="s">
        <v>40854</v>
      </c>
      <c r="E14555" t="str">
        <f t="shared" si="227"/>
        <v>558291 - MAALLEM FATIHA - BDN &amp; CO</v>
      </c>
      <c r="F14555" t="s">
        <v>33030</v>
      </c>
      <c r="G14555" t="s">
        <v>40853</v>
      </c>
      <c r="I14555" t="s">
        <v>4549</v>
      </c>
      <c r="J14555" t="s">
        <v>40852</v>
      </c>
      <c r="K14555" t="s">
        <v>208</v>
      </c>
      <c r="L14555" t="s">
        <v>40851</v>
      </c>
      <c r="N14555" t="s">
        <v>208</v>
      </c>
      <c r="O14555" t="s">
        <v>476</v>
      </c>
      <c r="P14555" t="s">
        <v>476</v>
      </c>
    </row>
    <row r="14556" spans="1:16">
      <c r="A14556" s="484" t="s">
        <v>120501</v>
      </c>
      <c r="B14556" s="485" t="s">
        <v>120500</v>
      </c>
      <c r="C14556" t="s">
        <v>120499</v>
      </c>
      <c r="D14556" t="s">
        <v>120499</v>
      </c>
      <c r="E14556" t="str">
        <f t="shared" si="227"/>
        <v>605130 - ASSOCIATION METIS IIMM</v>
      </c>
      <c r="F14556" t="s">
        <v>1817</v>
      </c>
      <c r="G14556" t="s">
        <v>120498</v>
      </c>
      <c r="I14556" t="s">
        <v>1845</v>
      </c>
      <c r="J14556" t="s">
        <v>120497</v>
      </c>
      <c r="K14556" t="s">
        <v>208</v>
      </c>
      <c r="L14556" t="s">
        <v>120496</v>
      </c>
      <c r="N14556" t="s">
        <v>208</v>
      </c>
      <c r="O14556" t="s">
        <v>476</v>
      </c>
      <c r="P14556" t="s">
        <v>476</v>
      </c>
    </row>
    <row r="14557" spans="1:16">
      <c r="A14557" s="484" t="s">
        <v>113505</v>
      </c>
      <c r="B14557" s="485" t="s">
        <v>113504</v>
      </c>
      <c r="C14557" t="s">
        <v>113503</v>
      </c>
      <c r="D14557" t="s">
        <v>113503</v>
      </c>
      <c r="E14557" t="str">
        <f t="shared" si="227"/>
        <v>677700 - BIMAXES</v>
      </c>
      <c r="F14557" t="s">
        <v>30652</v>
      </c>
      <c r="G14557" t="s">
        <v>113502</v>
      </c>
      <c r="H14557" t="s">
        <v>113501</v>
      </c>
      <c r="I14557" t="s">
        <v>3510</v>
      </c>
      <c r="J14557" t="s">
        <v>113500</v>
      </c>
      <c r="K14557" t="s">
        <v>208</v>
      </c>
      <c r="L14557" t="s">
        <v>113499</v>
      </c>
      <c r="N14557" t="s">
        <v>208</v>
      </c>
      <c r="O14557" t="s">
        <v>476</v>
      </c>
      <c r="P14557" t="s">
        <v>476</v>
      </c>
    </row>
    <row r="14558" spans="1:16">
      <c r="A14558" s="484" t="s">
        <v>88720</v>
      </c>
      <c r="B14558" s="485" t="s">
        <v>88719</v>
      </c>
      <c r="C14558" t="s">
        <v>88718</v>
      </c>
      <c r="D14558" t="s">
        <v>88718</v>
      </c>
      <c r="E14558" t="str">
        <f t="shared" si="227"/>
        <v>608452 - DE SAULCE LATOUR BENOIT - TEAM DECIDE</v>
      </c>
      <c r="F14558" t="s">
        <v>14736</v>
      </c>
      <c r="G14558" t="s">
        <v>88717</v>
      </c>
      <c r="I14558" t="s">
        <v>2209</v>
      </c>
      <c r="J14558" t="s">
        <v>88716</v>
      </c>
      <c r="K14558" t="s">
        <v>208</v>
      </c>
      <c r="L14558" t="s">
        <v>88715</v>
      </c>
      <c r="N14558" t="s">
        <v>208</v>
      </c>
      <c r="O14558" t="s">
        <v>476</v>
      </c>
      <c r="P14558" t="s">
        <v>476</v>
      </c>
    </row>
    <row r="14559" spans="1:16">
      <c r="A14559" s="484" t="s">
        <v>49161</v>
      </c>
      <c r="B14559" s="485" t="s">
        <v>49160</v>
      </c>
      <c r="C14559" t="s">
        <v>49159</v>
      </c>
      <c r="D14559" t="s">
        <v>49159</v>
      </c>
      <c r="E14559" t="str">
        <f t="shared" si="227"/>
        <v>684752 - JOB66</v>
      </c>
      <c r="F14559" t="s">
        <v>10945</v>
      </c>
      <c r="G14559" t="s">
        <v>49158</v>
      </c>
      <c r="I14559" t="s">
        <v>1906</v>
      </c>
      <c r="J14559" t="s">
        <v>49157</v>
      </c>
      <c r="K14559" t="s">
        <v>208</v>
      </c>
      <c r="L14559" t="s">
        <v>49156</v>
      </c>
      <c r="N14559" t="s">
        <v>208</v>
      </c>
      <c r="O14559" t="s">
        <v>476</v>
      </c>
      <c r="P14559" t="s">
        <v>476</v>
      </c>
    </row>
    <row r="14560" spans="1:16">
      <c r="A14560" s="484" t="s">
        <v>69642</v>
      </c>
      <c r="B14560" s="485" t="s">
        <v>69641</v>
      </c>
      <c r="C14560" t="s">
        <v>69640</v>
      </c>
      <c r="D14560" t="s">
        <v>69639</v>
      </c>
      <c r="E14560" t="str">
        <f t="shared" si="227"/>
        <v>640130 - FSAS</v>
      </c>
      <c r="F14560" t="s">
        <v>17017</v>
      </c>
      <c r="G14560" t="s">
        <v>50521</v>
      </c>
      <c r="I14560" t="s">
        <v>11197</v>
      </c>
      <c r="K14560" t="s">
        <v>208</v>
      </c>
      <c r="L14560" t="s">
        <v>69638</v>
      </c>
      <c r="N14560" t="s">
        <v>208</v>
      </c>
      <c r="O14560" t="s">
        <v>476</v>
      </c>
      <c r="P14560" t="s">
        <v>476</v>
      </c>
    </row>
    <row r="14561" spans="1:16">
      <c r="A14561" s="484" t="s">
        <v>9167</v>
      </c>
      <c r="B14561" s="485" t="s">
        <v>9166</v>
      </c>
      <c r="C14561" t="s">
        <v>9165</v>
      </c>
      <c r="D14561" t="s">
        <v>9165</v>
      </c>
      <c r="E14561" t="str">
        <f t="shared" si="227"/>
        <v>687054 - TRAINING 4 SUCCESS</v>
      </c>
      <c r="F14561" t="s">
        <v>9164</v>
      </c>
      <c r="G14561" t="s">
        <v>9163</v>
      </c>
      <c r="I14561" t="s">
        <v>7378</v>
      </c>
      <c r="J14561" t="s">
        <v>9162</v>
      </c>
      <c r="K14561" t="s">
        <v>208</v>
      </c>
      <c r="L14561" t="s">
        <v>9161</v>
      </c>
      <c r="N14561" t="s">
        <v>208</v>
      </c>
      <c r="O14561" t="s">
        <v>476</v>
      </c>
      <c r="P14561" t="s">
        <v>476</v>
      </c>
    </row>
    <row r="14562" spans="1:16">
      <c r="A14562" s="484" t="s">
        <v>67509</v>
      </c>
      <c r="B14562" s="485" t="s">
        <v>67508</v>
      </c>
      <c r="C14562" t="s">
        <v>67507</v>
      </c>
      <c r="D14562" t="s">
        <v>67507</v>
      </c>
      <c r="E14562" t="str">
        <f t="shared" si="227"/>
        <v>571015 - GB FORMATION</v>
      </c>
      <c r="F14562" t="s">
        <v>36112</v>
      </c>
      <c r="G14562" t="s">
        <v>67506</v>
      </c>
      <c r="I14562" t="s">
        <v>658</v>
      </c>
      <c r="J14562" t="s">
        <v>67505</v>
      </c>
      <c r="K14562" t="s">
        <v>208</v>
      </c>
      <c r="L14562" t="s">
        <v>67504</v>
      </c>
      <c r="N14562" t="s">
        <v>208</v>
      </c>
      <c r="O14562" t="s">
        <v>476</v>
      </c>
      <c r="P14562" t="s">
        <v>476</v>
      </c>
    </row>
    <row r="14563" spans="1:16">
      <c r="A14563" s="484" t="s">
        <v>13834</v>
      </c>
      <c r="B14563" s="485" t="s">
        <v>13833</v>
      </c>
      <c r="C14563" t="s">
        <v>13832</v>
      </c>
      <c r="D14563" t="s">
        <v>13831</v>
      </c>
      <c r="E14563" t="str">
        <f t="shared" si="227"/>
        <v>676962 - SOPHROLOGUE CONSULTANT</v>
      </c>
      <c r="F14563" t="s">
        <v>13830</v>
      </c>
      <c r="G14563" t="s">
        <v>13829</v>
      </c>
      <c r="H14563" t="s">
        <v>13828</v>
      </c>
      <c r="I14563" t="s">
        <v>1035</v>
      </c>
      <c r="J14563" t="s">
        <v>13827</v>
      </c>
      <c r="K14563" t="s">
        <v>208</v>
      </c>
      <c r="L14563" t="s">
        <v>13826</v>
      </c>
      <c r="N14563" t="s">
        <v>208</v>
      </c>
      <c r="O14563" t="s">
        <v>476</v>
      </c>
      <c r="P14563" t="s">
        <v>476</v>
      </c>
    </row>
    <row r="14564" spans="1:16">
      <c r="A14564" s="484" t="s">
        <v>131158</v>
      </c>
      <c r="B14564" s="485" t="s">
        <v>131157</v>
      </c>
      <c r="C14564" t="s">
        <v>131156</v>
      </c>
      <c r="D14564" t="s">
        <v>131155</v>
      </c>
      <c r="E14564" t="str">
        <f t="shared" si="227"/>
        <v>683693 - AIRLEC MEDICAL</v>
      </c>
      <c r="F14564" t="s">
        <v>7671</v>
      </c>
      <c r="G14564" t="s">
        <v>131154</v>
      </c>
      <c r="H14564" t="s">
        <v>131153</v>
      </c>
      <c r="I14564" t="s">
        <v>1466</v>
      </c>
      <c r="J14564" t="s">
        <v>131152</v>
      </c>
      <c r="K14564" t="s">
        <v>131151</v>
      </c>
      <c r="L14564" t="s">
        <v>131150</v>
      </c>
      <c r="N14564" t="s">
        <v>208</v>
      </c>
      <c r="O14564" t="s">
        <v>476</v>
      </c>
      <c r="P14564" t="s">
        <v>476</v>
      </c>
    </row>
    <row r="14565" spans="1:16">
      <c r="A14565" s="484" t="s">
        <v>14371</v>
      </c>
      <c r="B14565" s="485" t="s">
        <v>14370</v>
      </c>
      <c r="C14565" t="s">
        <v>14369</v>
      </c>
      <c r="D14565" t="s">
        <v>14368</v>
      </c>
      <c r="E14565" t="str">
        <f t="shared" si="227"/>
        <v>533713 - SOFIKITIS ALEXANDRA</v>
      </c>
      <c r="F14565" t="s">
        <v>8150</v>
      </c>
      <c r="G14565" t="s">
        <v>14367</v>
      </c>
      <c r="I14565" t="s">
        <v>14366</v>
      </c>
      <c r="J14565" t="s">
        <v>14365</v>
      </c>
      <c r="K14565" t="s">
        <v>208</v>
      </c>
      <c r="L14565" t="s">
        <v>14364</v>
      </c>
      <c r="N14565" t="s">
        <v>208</v>
      </c>
      <c r="O14565" t="s">
        <v>476</v>
      </c>
      <c r="P14565" t="s">
        <v>476</v>
      </c>
    </row>
    <row r="14566" spans="1:16">
      <c r="A14566" s="484" t="s">
        <v>37596</v>
      </c>
      <c r="B14566" s="485" t="s">
        <v>37595</v>
      </c>
      <c r="C14566" t="s">
        <v>37594</v>
      </c>
      <c r="D14566" t="s">
        <v>37593</v>
      </c>
      <c r="E14566" t="str">
        <f t="shared" si="227"/>
        <v>584691 - MCM ACADEMY LILLE</v>
      </c>
      <c r="F14566" t="s">
        <v>1086</v>
      </c>
      <c r="G14566" t="s">
        <v>37592</v>
      </c>
      <c r="I14566" t="s">
        <v>1814</v>
      </c>
      <c r="J14566" t="s">
        <v>37591</v>
      </c>
      <c r="K14566" t="s">
        <v>208</v>
      </c>
      <c r="L14566" t="s">
        <v>37590</v>
      </c>
      <c r="N14566" t="s">
        <v>208</v>
      </c>
      <c r="O14566" t="s">
        <v>476</v>
      </c>
      <c r="P14566" t="s">
        <v>476</v>
      </c>
    </row>
    <row r="14567" spans="1:16">
      <c r="A14567" s="484" t="s">
        <v>49910</v>
      </c>
      <c r="B14567" s="485" t="s">
        <v>49909</v>
      </c>
      <c r="C14567" t="s">
        <v>49908</v>
      </c>
      <c r="D14567" t="s">
        <v>49908</v>
      </c>
      <c r="E14567" t="str">
        <f t="shared" si="227"/>
        <v>596589 - ITC - RH</v>
      </c>
      <c r="F14567" t="s">
        <v>7254</v>
      </c>
      <c r="G14567" t="s">
        <v>49907</v>
      </c>
      <c r="I14567" t="s">
        <v>13032</v>
      </c>
      <c r="J14567" t="s">
        <v>49906</v>
      </c>
      <c r="K14567" t="s">
        <v>208</v>
      </c>
      <c r="L14567" t="s">
        <v>49905</v>
      </c>
      <c r="N14567" t="s">
        <v>208</v>
      </c>
      <c r="O14567" t="s">
        <v>476</v>
      </c>
      <c r="P14567" t="s">
        <v>476</v>
      </c>
    </row>
    <row r="14568" spans="1:16">
      <c r="A14568" s="484" t="s">
        <v>112790</v>
      </c>
      <c r="B14568" s="485" t="s">
        <v>112789</v>
      </c>
      <c r="C14568" t="s">
        <v>112788</v>
      </c>
      <c r="D14568" t="s">
        <v>112787</v>
      </c>
      <c r="E14568" t="str">
        <f t="shared" si="227"/>
        <v>654462 - BONNET MELANIE CORBAS</v>
      </c>
      <c r="F14568" t="s">
        <v>11491</v>
      </c>
      <c r="G14568" t="s">
        <v>112786</v>
      </c>
      <c r="H14568" t="s">
        <v>112785</v>
      </c>
      <c r="I14568" t="s">
        <v>14525</v>
      </c>
      <c r="J14568" t="s">
        <v>112784</v>
      </c>
      <c r="K14568" t="s">
        <v>208</v>
      </c>
      <c r="L14568" t="s">
        <v>112783</v>
      </c>
      <c r="N14568" t="s">
        <v>208</v>
      </c>
      <c r="O14568" t="s">
        <v>476</v>
      </c>
      <c r="P14568" t="s">
        <v>476</v>
      </c>
    </row>
    <row r="14569" spans="1:16">
      <c r="A14569" s="484" t="s">
        <v>133335</v>
      </c>
      <c r="B14569" s="485" t="s">
        <v>133334</v>
      </c>
      <c r="C14569" t="s">
        <v>123568</v>
      </c>
      <c r="D14569" t="s">
        <v>123568</v>
      </c>
      <c r="E14569" t="str">
        <f t="shared" si="227"/>
        <v>627471 - AFPS</v>
      </c>
      <c r="F14569" t="s">
        <v>14520</v>
      </c>
      <c r="G14569" t="s">
        <v>133333</v>
      </c>
      <c r="I14569" t="s">
        <v>18444</v>
      </c>
      <c r="J14569" t="s">
        <v>133332</v>
      </c>
      <c r="K14569" t="s">
        <v>208</v>
      </c>
      <c r="L14569" t="s">
        <v>133331</v>
      </c>
      <c r="N14569" t="s">
        <v>208</v>
      </c>
      <c r="O14569" t="s">
        <v>476</v>
      </c>
      <c r="P14569" t="s">
        <v>476</v>
      </c>
    </row>
    <row r="14570" spans="1:16">
      <c r="A14570" s="484" t="s">
        <v>58608</v>
      </c>
      <c r="B14570" s="485" t="s">
        <v>58607</v>
      </c>
      <c r="C14570" t="s">
        <v>58606</v>
      </c>
      <c r="D14570" t="s">
        <v>58606</v>
      </c>
      <c r="E14570" t="str">
        <f t="shared" si="227"/>
        <v>640980 - IM STUDIO</v>
      </c>
      <c r="F14570" t="s">
        <v>54059</v>
      </c>
      <c r="G14570" t="s">
        <v>58605</v>
      </c>
      <c r="I14570" t="s">
        <v>966</v>
      </c>
      <c r="J14570" t="s">
        <v>58604</v>
      </c>
      <c r="K14570" t="s">
        <v>208</v>
      </c>
      <c r="L14570" t="s">
        <v>58603</v>
      </c>
      <c r="N14570" t="s">
        <v>208</v>
      </c>
      <c r="O14570" t="s">
        <v>476</v>
      </c>
      <c r="P14570" t="s">
        <v>476</v>
      </c>
    </row>
    <row r="14571" spans="1:16">
      <c r="A14571" s="484" t="s">
        <v>3021</v>
      </c>
      <c r="B14571" s="485" t="s">
        <v>3020</v>
      </c>
      <c r="C14571" t="s">
        <v>3019</v>
      </c>
      <c r="D14571" t="s">
        <v>3018</v>
      </c>
      <c r="E14571" t="str">
        <f t="shared" si="227"/>
        <v>571271 - FMP</v>
      </c>
      <c r="F14571" t="s">
        <v>2572</v>
      </c>
      <c r="G14571" t="s">
        <v>3017</v>
      </c>
      <c r="I14571" t="s">
        <v>3016</v>
      </c>
      <c r="J14571" t="s">
        <v>3015</v>
      </c>
      <c r="K14571" t="s">
        <v>208</v>
      </c>
      <c r="L14571" t="s">
        <v>3014</v>
      </c>
      <c r="N14571" t="s">
        <v>208</v>
      </c>
      <c r="O14571" t="s">
        <v>476</v>
      </c>
      <c r="P14571" t="s">
        <v>476</v>
      </c>
    </row>
    <row r="14572" spans="1:16">
      <c r="A14572" s="484" t="s">
        <v>52606</v>
      </c>
      <c r="B14572" s="485" t="s">
        <v>52605</v>
      </c>
      <c r="C14572" t="s">
        <v>52604</v>
      </c>
      <c r="D14572" t="s">
        <v>52603</v>
      </c>
      <c r="E14572" t="str">
        <f t="shared" si="227"/>
        <v>625565 - ISEFMA PANTIN</v>
      </c>
      <c r="F14572" t="s">
        <v>50348</v>
      </c>
      <c r="G14572" t="s">
        <v>52602</v>
      </c>
      <c r="I14572" t="s">
        <v>6948</v>
      </c>
      <c r="J14572" t="s">
        <v>52601</v>
      </c>
      <c r="K14572" t="s">
        <v>208</v>
      </c>
      <c r="L14572" t="s">
        <v>52600</v>
      </c>
      <c r="N14572" t="s">
        <v>208</v>
      </c>
      <c r="O14572" t="s">
        <v>476</v>
      </c>
      <c r="P14572" t="s">
        <v>476</v>
      </c>
    </row>
    <row r="14573" spans="1:16">
      <c r="A14573" s="484" t="s">
        <v>111366</v>
      </c>
      <c r="B14573" s="485" t="s">
        <v>111361</v>
      </c>
      <c r="C14573" t="s">
        <v>111360</v>
      </c>
      <c r="D14573" t="s">
        <v>111365</v>
      </c>
      <c r="E14573" t="str">
        <f t="shared" si="227"/>
        <v>582141 - CAB FORMATIONS BAGNOLET</v>
      </c>
      <c r="F14573" t="s">
        <v>23773</v>
      </c>
      <c r="G14573" t="s">
        <v>111364</v>
      </c>
      <c r="I14573" t="s">
        <v>44050</v>
      </c>
      <c r="J14573" t="s">
        <v>111357</v>
      </c>
      <c r="K14573" t="s">
        <v>208</v>
      </c>
      <c r="L14573" t="s">
        <v>111363</v>
      </c>
      <c r="N14573" t="s">
        <v>208</v>
      </c>
      <c r="O14573" t="s">
        <v>476</v>
      </c>
      <c r="P14573" t="s">
        <v>476</v>
      </c>
    </row>
    <row r="14574" spans="1:16">
      <c r="A14574" s="484" t="s">
        <v>111362</v>
      </c>
      <c r="B14574" s="485" t="s">
        <v>111361</v>
      </c>
      <c r="C14574" t="s">
        <v>111360</v>
      </c>
      <c r="D14574" t="s">
        <v>111359</v>
      </c>
      <c r="E14574" t="str">
        <f t="shared" si="227"/>
        <v>673997 - CAB FORMATIONS TREMBLAY EN FRANCE</v>
      </c>
      <c r="G14574" t="s">
        <v>111358</v>
      </c>
      <c r="I14574" t="s">
        <v>2414</v>
      </c>
      <c r="J14574" t="s">
        <v>111357</v>
      </c>
      <c r="K14574" t="s">
        <v>208</v>
      </c>
      <c r="L14574" t="s">
        <v>111356</v>
      </c>
      <c r="N14574" t="s">
        <v>208</v>
      </c>
      <c r="O14574" t="s">
        <v>476</v>
      </c>
      <c r="P14574" t="s">
        <v>476</v>
      </c>
    </row>
    <row r="14575" spans="1:16">
      <c r="A14575" s="484" t="s">
        <v>49200</v>
      </c>
      <c r="B14575" s="485" t="s">
        <v>49199</v>
      </c>
      <c r="C14575" t="s">
        <v>49198</v>
      </c>
      <c r="D14575" t="s">
        <v>49198</v>
      </c>
      <c r="E14575" t="str">
        <f t="shared" si="227"/>
        <v>673894 - JOACHIM MARINA</v>
      </c>
      <c r="F14575" t="s">
        <v>2620</v>
      </c>
      <c r="G14575" t="s">
        <v>49197</v>
      </c>
      <c r="I14575" t="s">
        <v>49196</v>
      </c>
      <c r="J14575" t="s">
        <v>49195</v>
      </c>
      <c r="K14575" t="s">
        <v>208</v>
      </c>
      <c r="L14575" t="s">
        <v>49194</v>
      </c>
      <c r="N14575" t="s">
        <v>208</v>
      </c>
      <c r="O14575" t="s">
        <v>476</v>
      </c>
      <c r="P14575" t="s">
        <v>476</v>
      </c>
    </row>
    <row r="14576" spans="1:16">
      <c r="A14576" s="484" t="s">
        <v>74179</v>
      </c>
      <c r="B14576" s="485" t="s">
        <v>74178</v>
      </c>
      <c r="C14576" t="s">
        <v>74177</v>
      </c>
      <c r="D14576" t="s">
        <v>74177</v>
      </c>
      <c r="E14576" t="str">
        <f t="shared" si="227"/>
        <v>668163 - FAMILLES RURALES ASSOCIATION MONTESSORI EN ARTOIS</v>
      </c>
      <c r="F14576" t="s">
        <v>22031</v>
      </c>
      <c r="G14576" t="s">
        <v>74176</v>
      </c>
      <c r="I14576" t="s">
        <v>74175</v>
      </c>
      <c r="J14576" t="s">
        <v>74174</v>
      </c>
      <c r="K14576" t="s">
        <v>208</v>
      </c>
      <c r="L14576" t="s">
        <v>74173</v>
      </c>
      <c r="N14576" t="s">
        <v>208</v>
      </c>
      <c r="O14576" t="s">
        <v>476</v>
      </c>
      <c r="P14576" t="s">
        <v>476</v>
      </c>
    </row>
    <row r="14577" spans="1:16">
      <c r="A14577" s="484" t="s">
        <v>74554</v>
      </c>
      <c r="B14577" s="485" t="s">
        <v>74553</v>
      </c>
      <c r="C14577" t="s">
        <v>74552</v>
      </c>
      <c r="D14577" t="s">
        <v>74552</v>
      </c>
      <c r="E14577" t="str">
        <f t="shared" si="227"/>
        <v>575835 - EXPERTISE RH</v>
      </c>
      <c r="F14577" t="s">
        <v>1487</v>
      </c>
      <c r="G14577" t="s">
        <v>74551</v>
      </c>
      <c r="I14577" t="s">
        <v>603</v>
      </c>
      <c r="J14577" t="s">
        <v>74550</v>
      </c>
      <c r="K14577" t="s">
        <v>208</v>
      </c>
      <c r="L14577" t="s">
        <v>74549</v>
      </c>
      <c r="N14577" t="s">
        <v>208</v>
      </c>
      <c r="O14577" t="s">
        <v>476</v>
      </c>
      <c r="P14577" t="s">
        <v>476</v>
      </c>
    </row>
    <row r="14578" spans="1:16">
      <c r="A14578" s="484" t="s">
        <v>111073</v>
      </c>
      <c r="B14578" s="485" t="s">
        <v>111072</v>
      </c>
      <c r="C14578" t="s">
        <v>111071</v>
      </c>
      <c r="D14578" t="s">
        <v>111070</v>
      </c>
      <c r="E14578" t="str">
        <f t="shared" si="227"/>
        <v>640748 - CAD</v>
      </c>
      <c r="F14578" t="s">
        <v>17062</v>
      </c>
      <c r="G14578" t="s">
        <v>111069</v>
      </c>
      <c r="H14578" t="s">
        <v>111068</v>
      </c>
      <c r="I14578" t="s">
        <v>25734</v>
      </c>
      <c r="J14578" t="s">
        <v>111067</v>
      </c>
      <c r="K14578" t="s">
        <v>208</v>
      </c>
      <c r="L14578" t="s">
        <v>111066</v>
      </c>
      <c r="N14578" t="s">
        <v>208</v>
      </c>
      <c r="O14578" t="s">
        <v>476</v>
      </c>
      <c r="P14578" t="s">
        <v>476</v>
      </c>
    </row>
    <row r="14579" spans="1:16">
      <c r="A14579" s="484" t="s">
        <v>48319</v>
      </c>
      <c r="B14579" s="485" t="s">
        <v>48318</v>
      </c>
      <c r="C14579" t="s">
        <v>48317</v>
      </c>
      <c r="D14579" t="s">
        <v>48317</v>
      </c>
      <c r="E14579" t="str">
        <f t="shared" si="227"/>
        <v>601986 - KELMA VIRGINIE MARIE</v>
      </c>
      <c r="F14579" t="s">
        <v>3026</v>
      </c>
      <c r="G14579" t="s">
        <v>48316</v>
      </c>
      <c r="I14579" t="s">
        <v>48315</v>
      </c>
      <c r="J14579" t="s">
        <v>48314</v>
      </c>
      <c r="K14579" t="s">
        <v>208</v>
      </c>
      <c r="L14579" t="s">
        <v>48313</v>
      </c>
      <c r="N14579" t="s">
        <v>208</v>
      </c>
      <c r="O14579" t="s">
        <v>476</v>
      </c>
      <c r="P14579" t="s">
        <v>476</v>
      </c>
    </row>
    <row r="14580" spans="1:16">
      <c r="A14580" s="484" t="s">
        <v>83723</v>
      </c>
      <c r="B14580" s="485" t="s">
        <v>83722</v>
      </c>
      <c r="C14580" t="s">
        <v>83721</v>
      </c>
      <c r="D14580" t="s">
        <v>83721</v>
      </c>
      <c r="E14580" t="str">
        <f t="shared" si="227"/>
        <v>630378 - ECOLE INTERNATIONALE DU SAVOIR FAIRE FRANCAIS</v>
      </c>
      <c r="F14580" t="s">
        <v>9781</v>
      </c>
      <c r="G14580" t="s">
        <v>83720</v>
      </c>
      <c r="I14580" t="s">
        <v>626</v>
      </c>
      <c r="J14580" t="s">
        <v>83719</v>
      </c>
      <c r="K14580" t="s">
        <v>208</v>
      </c>
      <c r="L14580" t="s">
        <v>83718</v>
      </c>
      <c r="N14580" t="s">
        <v>208</v>
      </c>
      <c r="O14580" t="s">
        <v>476</v>
      </c>
      <c r="P14580" t="s">
        <v>476</v>
      </c>
    </row>
    <row r="14581" spans="1:16">
      <c r="A14581" s="484" t="s">
        <v>114187</v>
      </c>
      <c r="B14581" s="485" t="s">
        <v>114186</v>
      </c>
      <c r="C14581" t="s">
        <v>114185</v>
      </c>
      <c r="D14581" t="s">
        <v>114185</v>
      </c>
      <c r="E14581" t="str">
        <f t="shared" si="227"/>
        <v>651151 - BENETT GROUP</v>
      </c>
      <c r="F14581" t="s">
        <v>24052</v>
      </c>
      <c r="G14581" t="s">
        <v>114184</v>
      </c>
      <c r="I14581" t="s">
        <v>579</v>
      </c>
      <c r="J14581" t="s">
        <v>114183</v>
      </c>
      <c r="K14581" t="s">
        <v>208</v>
      </c>
      <c r="L14581" t="s">
        <v>114182</v>
      </c>
      <c r="N14581" t="s">
        <v>208</v>
      </c>
      <c r="O14581" t="s">
        <v>476</v>
      </c>
      <c r="P14581" t="s">
        <v>476</v>
      </c>
    </row>
    <row r="14582" spans="1:16">
      <c r="A14582" s="484" t="s">
        <v>32790</v>
      </c>
      <c r="B14582" s="485" t="s">
        <v>32789</v>
      </c>
      <c r="C14582" t="s">
        <v>32788</v>
      </c>
      <c r="D14582" t="s">
        <v>32788</v>
      </c>
      <c r="E14582" t="str">
        <f t="shared" si="227"/>
        <v>625243 - NOXEA</v>
      </c>
      <c r="F14582" t="s">
        <v>20349</v>
      </c>
      <c r="G14582" t="s">
        <v>32787</v>
      </c>
      <c r="I14582" t="s">
        <v>811</v>
      </c>
      <c r="J14582" t="s">
        <v>32786</v>
      </c>
      <c r="K14582" t="s">
        <v>208</v>
      </c>
      <c r="L14582" t="s">
        <v>32785</v>
      </c>
      <c r="N14582" t="s">
        <v>208</v>
      </c>
      <c r="O14582" t="s">
        <v>476</v>
      </c>
      <c r="P14582" t="s">
        <v>476</v>
      </c>
    </row>
    <row r="14583" spans="1:16">
      <c r="A14583" s="484" t="s">
        <v>28048</v>
      </c>
      <c r="B14583" s="485" t="s">
        <v>28047</v>
      </c>
      <c r="C14583" t="s">
        <v>28046</v>
      </c>
      <c r="D14583" t="s">
        <v>28046</v>
      </c>
      <c r="E14583" t="str">
        <f t="shared" si="227"/>
        <v>609250 - PIAT SEGUY DELPHINE</v>
      </c>
      <c r="F14583" t="s">
        <v>28045</v>
      </c>
      <c r="G14583" t="s">
        <v>28044</v>
      </c>
      <c r="I14583" t="s">
        <v>1735</v>
      </c>
      <c r="J14583" t="s">
        <v>28043</v>
      </c>
      <c r="K14583" t="s">
        <v>208</v>
      </c>
      <c r="L14583" t="s">
        <v>28042</v>
      </c>
      <c r="N14583" t="s">
        <v>208</v>
      </c>
      <c r="O14583" t="s">
        <v>476</v>
      </c>
      <c r="P14583" t="s">
        <v>476</v>
      </c>
    </row>
    <row r="14584" spans="1:16">
      <c r="A14584" s="484" t="s">
        <v>53988</v>
      </c>
      <c r="B14584" s="485" t="s">
        <v>53987</v>
      </c>
      <c r="C14584" t="s">
        <v>53986</v>
      </c>
      <c r="D14584" t="s">
        <v>53985</v>
      </c>
      <c r="E14584" t="str">
        <f t="shared" si="227"/>
        <v>578174 - IMFPA</v>
      </c>
      <c r="F14584" t="s">
        <v>47462</v>
      </c>
      <c r="G14584" t="s">
        <v>53984</v>
      </c>
      <c r="H14584" t="s">
        <v>53983</v>
      </c>
      <c r="I14584" t="s">
        <v>6917</v>
      </c>
      <c r="J14584" t="s">
        <v>53982</v>
      </c>
      <c r="K14584" t="s">
        <v>208</v>
      </c>
      <c r="L14584" t="s">
        <v>53981</v>
      </c>
      <c r="N14584" t="s">
        <v>208</v>
      </c>
      <c r="O14584" t="s">
        <v>476</v>
      </c>
      <c r="P14584" t="s">
        <v>476</v>
      </c>
    </row>
    <row r="14585" spans="1:16">
      <c r="A14585" s="484" t="s">
        <v>125778</v>
      </c>
      <c r="B14585" s="485" t="s">
        <v>125777</v>
      </c>
      <c r="C14585" t="s">
        <v>125776</v>
      </c>
      <c r="D14585" t="s">
        <v>125775</v>
      </c>
      <c r="E14585" t="str">
        <f t="shared" si="227"/>
        <v>638778 - ASECEL VIENNE</v>
      </c>
      <c r="F14585" t="s">
        <v>113204</v>
      </c>
      <c r="G14585" t="s">
        <v>125774</v>
      </c>
      <c r="I14585" t="s">
        <v>10577</v>
      </c>
      <c r="J14585" t="s">
        <v>125773</v>
      </c>
      <c r="K14585" t="s">
        <v>208</v>
      </c>
      <c r="L14585" t="s">
        <v>125772</v>
      </c>
      <c r="N14585" t="s">
        <v>208</v>
      </c>
      <c r="O14585" t="s">
        <v>476</v>
      </c>
      <c r="P14585" t="s">
        <v>476</v>
      </c>
    </row>
    <row r="14586" spans="1:16">
      <c r="A14586" s="484" t="s">
        <v>127805</v>
      </c>
      <c r="B14586" s="485" t="s">
        <v>127804</v>
      </c>
      <c r="C14586" t="s">
        <v>127803</v>
      </c>
      <c r="D14586" t="s">
        <v>127803</v>
      </c>
      <c r="E14586" t="str">
        <f t="shared" si="227"/>
        <v>642459 - APERTIS CONSEIL</v>
      </c>
      <c r="F14586" t="s">
        <v>9038</v>
      </c>
      <c r="G14586" t="s">
        <v>127802</v>
      </c>
      <c r="I14586" t="s">
        <v>626</v>
      </c>
      <c r="J14586" t="s">
        <v>127801</v>
      </c>
      <c r="K14586" t="s">
        <v>208</v>
      </c>
      <c r="L14586" t="s">
        <v>127800</v>
      </c>
      <c r="N14586" t="s">
        <v>208</v>
      </c>
      <c r="O14586" t="s">
        <v>476</v>
      </c>
      <c r="P14586" t="s">
        <v>476</v>
      </c>
    </row>
    <row r="14587" spans="1:16">
      <c r="A14587" s="484" t="s">
        <v>57517</v>
      </c>
      <c r="B14587" s="485" t="s">
        <v>57516</v>
      </c>
      <c r="C14587" t="s">
        <v>57515</v>
      </c>
      <c r="D14587" t="s">
        <v>57514</v>
      </c>
      <c r="E14587" t="str">
        <f t="shared" si="227"/>
        <v>550450 - PHYMAREX</v>
      </c>
      <c r="F14587" t="s">
        <v>10883</v>
      </c>
      <c r="G14587" t="s">
        <v>57513</v>
      </c>
      <c r="I14587" t="s">
        <v>1035</v>
      </c>
      <c r="J14587" t="s">
        <v>57512</v>
      </c>
      <c r="K14587" t="s">
        <v>208</v>
      </c>
      <c r="L14587" t="s">
        <v>57511</v>
      </c>
      <c r="N14587" t="s">
        <v>208</v>
      </c>
      <c r="O14587" t="s">
        <v>476</v>
      </c>
      <c r="P14587" t="s">
        <v>476</v>
      </c>
    </row>
    <row r="14588" spans="1:16">
      <c r="A14588" s="484" t="s">
        <v>49411</v>
      </c>
      <c r="B14588" s="485" t="s">
        <v>49410</v>
      </c>
      <c r="C14588" t="s">
        <v>49409</v>
      </c>
      <c r="D14588" t="s">
        <v>49409</v>
      </c>
      <c r="E14588" t="str">
        <f t="shared" si="227"/>
        <v>565489 - JEANNEROD DE SALABERRY ALIX</v>
      </c>
      <c r="F14588" t="s">
        <v>3026</v>
      </c>
      <c r="G14588" t="s">
        <v>49408</v>
      </c>
      <c r="I14588" t="s">
        <v>626</v>
      </c>
      <c r="K14588" t="s">
        <v>208</v>
      </c>
      <c r="L14588" t="s">
        <v>49407</v>
      </c>
      <c r="N14588" t="s">
        <v>208</v>
      </c>
      <c r="O14588" t="s">
        <v>476</v>
      </c>
      <c r="P14588" t="s">
        <v>476</v>
      </c>
    </row>
    <row r="14589" spans="1:16">
      <c r="A14589" s="484" t="s">
        <v>95075</v>
      </c>
      <c r="B14589" s="485" t="s">
        <v>95074</v>
      </c>
      <c r="C14589" t="s">
        <v>95073</v>
      </c>
      <c r="D14589" t="s">
        <v>95073</v>
      </c>
      <c r="E14589" t="str">
        <f t="shared" si="227"/>
        <v>655314 - COACHS A L'ECOLE</v>
      </c>
      <c r="F14589" t="s">
        <v>68157</v>
      </c>
      <c r="G14589" t="s">
        <v>95072</v>
      </c>
      <c r="I14589" t="s">
        <v>95071</v>
      </c>
      <c r="J14589" t="s">
        <v>95070</v>
      </c>
      <c r="K14589" t="s">
        <v>208</v>
      </c>
      <c r="L14589" t="s">
        <v>95069</v>
      </c>
      <c r="N14589" t="s">
        <v>208</v>
      </c>
      <c r="O14589" t="s">
        <v>476</v>
      </c>
      <c r="P14589" t="s">
        <v>476</v>
      </c>
    </row>
    <row r="14590" spans="1:16">
      <c r="A14590" s="484" t="s">
        <v>49444</v>
      </c>
      <c r="B14590" s="485" t="s">
        <v>49443</v>
      </c>
      <c r="C14590" t="s">
        <v>49442</v>
      </c>
      <c r="D14590" t="s">
        <v>49442</v>
      </c>
      <c r="E14590" t="str">
        <f t="shared" si="227"/>
        <v>654371 - JEAN CHARLES XAVIER EMMANUEL</v>
      </c>
      <c r="F14590" t="s">
        <v>1680</v>
      </c>
      <c r="G14590" t="s">
        <v>49441</v>
      </c>
      <c r="H14590" t="s">
        <v>49440</v>
      </c>
      <c r="I14590" t="s">
        <v>38045</v>
      </c>
      <c r="J14590" t="s">
        <v>49439</v>
      </c>
      <c r="K14590" t="s">
        <v>208</v>
      </c>
      <c r="L14590" t="s">
        <v>49438</v>
      </c>
      <c r="N14590" t="s">
        <v>208</v>
      </c>
      <c r="O14590" t="s">
        <v>476</v>
      </c>
      <c r="P14590" t="s">
        <v>476</v>
      </c>
    </row>
    <row r="14591" spans="1:16">
      <c r="A14591" s="484" t="s">
        <v>125140</v>
      </c>
      <c r="B14591" s="485" t="s">
        <v>125139</v>
      </c>
      <c r="C14591" t="s">
        <v>125138</v>
      </c>
      <c r="D14591" t="s">
        <v>125137</v>
      </c>
      <c r="E14591" t="str">
        <f t="shared" si="227"/>
        <v>606522 - NORMANTECC</v>
      </c>
      <c r="F14591" t="s">
        <v>25344</v>
      </c>
      <c r="G14591" t="s">
        <v>125136</v>
      </c>
      <c r="I14591" t="s">
        <v>1781</v>
      </c>
      <c r="K14591" t="s">
        <v>208</v>
      </c>
      <c r="L14591" t="s">
        <v>125135</v>
      </c>
      <c r="N14591" t="s">
        <v>208</v>
      </c>
      <c r="O14591" t="s">
        <v>476</v>
      </c>
      <c r="P14591" t="s">
        <v>476</v>
      </c>
    </row>
    <row r="14592" spans="1:16">
      <c r="A14592" s="484" t="s">
        <v>129514</v>
      </c>
      <c r="B14592" s="485" t="s">
        <v>129513</v>
      </c>
      <c r="C14592" t="s">
        <v>129512</v>
      </c>
      <c r="D14592" t="s">
        <v>129512</v>
      </c>
      <c r="E14592" t="str">
        <f t="shared" si="227"/>
        <v>680930 - ALTERNATIVES CONSULTING</v>
      </c>
      <c r="F14592" t="s">
        <v>2378</v>
      </c>
      <c r="G14592" t="s">
        <v>129511</v>
      </c>
      <c r="I14592" t="s">
        <v>13800</v>
      </c>
      <c r="K14592" t="s">
        <v>208</v>
      </c>
      <c r="L14592" t="s">
        <v>129510</v>
      </c>
      <c r="N14592" t="s">
        <v>208</v>
      </c>
      <c r="O14592" t="s">
        <v>476</v>
      </c>
      <c r="P14592" t="s">
        <v>476</v>
      </c>
    </row>
    <row r="14593" spans="1:16">
      <c r="A14593" s="484" t="s">
        <v>83767</v>
      </c>
      <c r="B14593" s="485" t="s">
        <v>83766</v>
      </c>
      <c r="C14593" t="s">
        <v>83765</v>
      </c>
      <c r="D14593" t="s">
        <v>83764</v>
      </c>
      <c r="E14593" t="str">
        <f t="shared" si="227"/>
        <v>543305 - EIC PARIS</v>
      </c>
      <c r="F14593" t="s">
        <v>707</v>
      </c>
      <c r="G14593" t="s">
        <v>83763</v>
      </c>
      <c r="I14593" t="s">
        <v>7159</v>
      </c>
      <c r="J14593" t="s">
        <v>83762</v>
      </c>
      <c r="K14593" t="s">
        <v>208</v>
      </c>
      <c r="L14593" t="s">
        <v>83761</v>
      </c>
      <c r="N14593" t="s">
        <v>208</v>
      </c>
      <c r="O14593" t="s">
        <v>476</v>
      </c>
      <c r="P14593" t="s">
        <v>476</v>
      </c>
    </row>
    <row r="14594" spans="1:16">
      <c r="A14594" s="484" t="s">
        <v>114390</v>
      </c>
      <c r="B14594" s="485" t="s">
        <v>114389</v>
      </c>
      <c r="C14594" t="s">
        <v>114388</v>
      </c>
      <c r="D14594" t="s">
        <v>114388</v>
      </c>
      <c r="E14594" t="str">
        <f t="shared" ref="E14594:E14657" si="228">_xlfn.CONCAT(L14594," - ",D14594)</f>
        <v>619360 - BELFORMATION</v>
      </c>
      <c r="F14594" t="s">
        <v>57947</v>
      </c>
      <c r="G14594" t="s">
        <v>114387</v>
      </c>
      <c r="I14594" t="s">
        <v>626</v>
      </c>
      <c r="J14594" t="s">
        <v>114386</v>
      </c>
      <c r="K14594" t="s">
        <v>208</v>
      </c>
      <c r="L14594" t="s">
        <v>114385</v>
      </c>
      <c r="N14594" t="s">
        <v>208</v>
      </c>
      <c r="O14594" t="s">
        <v>476</v>
      </c>
      <c r="P14594" t="s">
        <v>476</v>
      </c>
    </row>
    <row r="14595" spans="1:16">
      <c r="A14595" s="484" t="s">
        <v>86750</v>
      </c>
      <c r="B14595" s="485" t="s">
        <v>86749</v>
      </c>
      <c r="C14595" t="s">
        <v>86748</v>
      </c>
      <c r="D14595" t="s">
        <v>86748</v>
      </c>
      <c r="E14595" t="str">
        <f t="shared" si="228"/>
        <v>622953 - DMDRONE MARTINIQUE</v>
      </c>
      <c r="F14595" t="s">
        <v>11020</v>
      </c>
      <c r="G14595" t="s">
        <v>86747</v>
      </c>
      <c r="I14595" t="s">
        <v>11830</v>
      </c>
      <c r="J14595" t="s">
        <v>86746</v>
      </c>
      <c r="K14595" t="s">
        <v>208</v>
      </c>
      <c r="L14595" t="s">
        <v>86745</v>
      </c>
      <c r="N14595" t="s">
        <v>208</v>
      </c>
      <c r="O14595" t="s">
        <v>476</v>
      </c>
      <c r="P14595" t="s">
        <v>476</v>
      </c>
    </row>
    <row r="14596" spans="1:16">
      <c r="A14596" s="484" t="s">
        <v>120524</v>
      </c>
      <c r="B14596" s="485" t="s">
        <v>120523</v>
      </c>
      <c r="C14596" t="s">
        <v>120522</v>
      </c>
      <c r="D14596" t="s">
        <v>120521</v>
      </c>
      <c r="E14596" t="str">
        <f t="shared" si="228"/>
        <v>606261 - AME</v>
      </c>
      <c r="F14596" t="s">
        <v>7579</v>
      </c>
      <c r="G14596" t="s">
        <v>120520</v>
      </c>
      <c r="I14596" t="s">
        <v>603</v>
      </c>
      <c r="J14596" t="s">
        <v>120519</v>
      </c>
      <c r="K14596" t="s">
        <v>208</v>
      </c>
      <c r="L14596" t="s">
        <v>120518</v>
      </c>
      <c r="N14596" t="s">
        <v>208</v>
      </c>
      <c r="O14596" t="s">
        <v>476</v>
      </c>
      <c r="P14596" t="s">
        <v>476</v>
      </c>
    </row>
    <row r="14597" spans="1:16">
      <c r="A14597" s="484" t="s">
        <v>833</v>
      </c>
      <c r="C14597" t="s">
        <v>832</v>
      </c>
      <c r="D14597" t="s">
        <v>832</v>
      </c>
      <c r="E14597" t="str">
        <f t="shared" si="228"/>
        <v>527786 - 3 FORMATIONS</v>
      </c>
      <c r="F14597" t="s">
        <v>831</v>
      </c>
      <c r="G14597" t="s">
        <v>830</v>
      </c>
      <c r="I14597" t="s">
        <v>829</v>
      </c>
      <c r="J14597" t="s">
        <v>828</v>
      </c>
      <c r="K14597" t="s">
        <v>827</v>
      </c>
      <c r="L14597" t="s">
        <v>826</v>
      </c>
      <c r="N14597" t="s">
        <v>208</v>
      </c>
      <c r="O14597" t="s">
        <v>476</v>
      </c>
      <c r="P14597" t="s">
        <v>476</v>
      </c>
    </row>
    <row r="14598" spans="1:16">
      <c r="A14598" s="484" t="s">
        <v>70209</v>
      </c>
      <c r="B14598" s="485" t="s">
        <v>70208</v>
      </c>
      <c r="C14598" t="s">
        <v>70207</v>
      </c>
      <c r="D14598" t="s">
        <v>70206</v>
      </c>
      <c r="E14598" t="str">
        <f t="shared" si="228"/>
        <v>548856 - COP FORMATION</v>
      </c>
      <c r="F14598" t="s">
        <v>49137</v>
      </c>
      <c r="G14598" t="s">
        <v>70205</v>
      </c>
      <c r="I14598" t="s">
        <v>9902</v>
      </c>
      <c r="K14598" t="s">
        <v>208</v>
      </c>
      <c r="L14598" t="s">
        <v>70204</v>
      </c>
      <c r="N14598" t="s">
        <v>208</v>
      </c>
      <c r="O14598" t="s">
        <v>476</v>
      </c>
      <c r="P14598" t="s">
        <v>476</v>
      </c>
    </row>
    <row r="14599" spans="1:16">
      <c r="A14599" s="484" t="s">
        <v>85583</v>
      </c>
      <c r="B14599" s="485" t="s">
        <v>85582</v>
      </c>
      <c r="C14599" t="s">
        <v>85581</v>
      </c>
      <c r="D14599" t="s">
        <v>85581</v>
      </c>
      <c r="E14599" t="str">
        <f t="shared" si="228"/>
        <v>538711 - DYS'KATE FORMATION</v>
      </c>
      <c r="F14599" t="s">
        <v>3247</v>
      </c>
      <c r="G14599" t="s">
        <v>85580</v>
      </c>
      <c r="H14599" t="s">
        <v>85579</v>
      </c>
      <c r="I14599" t="s">
        <v>85578</v>
      </c>
      <c r="J14599" t="s">
        <v>85577</v>
      </c>
      <c r="K14599" t="s">
        <v>85576</v>
      </c>
      <c r="L14599" t="s">
        <v>85575</v>
      </c>
      <c r="N14599" t="s">
        <v>208</v>
      </c>
      <c r="O14599" t="s">
        <v>476</v>
      </c>
      <c r="P14599" t="s">
        <v>476</v>
      </c>
    </row>
    <row r="14600" spans="1:16">
      <c r="A14600" s="484" t="s">
        <v>34218</v>
      </c>
      <c r="B14600" s="485" t="s">
        <v>34217</v>
      </c>
      <c r="C14600" t="s">
        <v>34210</v>
      </c>
      <c r="D14600" t="s">
        <v>34216</v>
      </c>
      <c r="E14600" t="str">
        <f t="shared" si="228"/>
        <v>611438 - NACARAT ST ETIENNE</v>
      </c>
      <c r="F14600" t="s">
        <v>11106</v>
      </c>
      <c r="G14600" t="s">
        <v>34215</v>
      </c>
      <c r="I14600" t="s">
        <v>959</v>
      </c>
      <c r="J14600" t="s">
        <v>34214</v>
      </c>
      <c r="K14600" t="s">
        <v>208</v>
      </c>
      <c r="L14600" t="s">
        <v>34213</v>
      </c>
      <c r="N14600" t="s">
        <v>207</v>
      </c>
      <c r="O14600" t="s">
        <v>476</v>
      </c>
      <c r="P14600" t="s">
        <v>476</v>
      </c>
    </row>
    <row r="14601" spans="1:16">
      <c r="A14601" s="484" t="s">
        <v>58021</v>
      </c>
      <c r="B14601" s="485" t="s">
        <v>58020</v>
      </c>
      <c r="C14601" t="s">
        <v>58019</v>
      </c>
      <c r="D14601" t="s">
        <v>58018</v>
      </c>
      <c r="E14601" t="str">
        <f t="shared" si="228"/>
        <v>670005 - INGENERIA PROJET GAP</v>
      </c>
      <c r="F14601" t="s">
        <v>9789</v>
      </c>
      <c r="G14601" t="s">
        <v>58017</v>
      </c>
      <c r="I14601" t="s">
        <v>5549</v>
      </c>
      <c r="J14601" t="s">
        <v>58016</v>
      </c>
      <c r="K14601" t="s">
        <v>208</v>
      </c>
      <c r="L14601" t="s">
        <v>58015</v>
      </c>
      <c r="N14601" t="s">
        <v>208</v>
      </c>
      <c r="O14601" t="s">
        <v>476</v>
      </c>
      <c r="P14601" t="s">
        <v>476</v>
      </c>
    </row>
    <row r="14602" spans="1:16">
      <c r="A14602" s="484" t="s">
        <v>24067</v>
      </c>
      <c r="B14602" s="485" t="s">
        <v>24066</v>
      </c>
      <c r="C14602" t="s">
        <v>24065</v>
      </c>
      <c r="D14602" t="s">
        <v>24065</v>
      </c>
      <c r="E14602" t="str">
        <f t="shared" si="228"/>
        <v>642216 - QWANTIC</v>
      </c>
      <c r="F14602" t="s">
        <v>2843</v>
      </c>
      <c r="G14602" t="s">
        <v>24064</v>
      </c>
      <c r="I14602" t="s">
        <v>1035</v>
      </c>
      <c r="J14602" t="s">
        <v>24063</v>
      </c>
      <c r="K14602" t="s">
        <v>208</v>
      </c>
      <c r="L14602" t="s">
        <v>24062</v>
      </c>
      <c r="N14602" t="s">
        <v>208</v>
      </c>
      <c r="O14602" t="s">
        <v>476</v>
      </c>
      <c r="P14602" t="s">
        <v>476</v>
      </c>
    </row>
    <row r="14603" spans="1:16">
      <c r="A14603" s="484" t="s">
        <v>82125</v>
      </c>
      <c r="B14603" s="485" t="s">
        <v>82124</v>
      </c>
      <c r="C14603" t="s">
        <v>82123</v>
      </c>
      <c r="D14603" t="s">
        <v>82122</v>
      </c>
      <c r="E14603" t="str">
        <f t="shared" si="228"/>
        <v>612121 - EFM</v>
      </c>
      <c r="F14603" t="s">
        <v>14330</v>
      </c>
      <c r="G14603" t="s">
        <v>82121</v>
      </c>
      <c r="H14603" t="s">
        <v>23310</v>
      </c>
      <c r="I14603" t="s">
        <v>5789</v>
      </c>
      <c r="J14603" t="s">
        <v>82120</v>
      </c>
      <c r="K14603" t="s">
        <v>208</v>
      </c>
      <c r="L14603" t="s">
        <v>82119</v>
      </c>
      <c r="N14603" t="s">
        <v>208</v>
      </c>
      <c r="O14603" t="s">
        <v>476</v>
      </c>
      <c r="P14603" t="s">
        <v>476</v>
      </c>
    </row>
    <row r="14604" spans="1:16">
      <c r="A14604" s="484" t="s">
        <v>134797</v>
      </c>
      <c r="B14604" s="485" t="s">
        <v>134796</v>
      </c>
      <c r="C14604" t="s">
        <v>134795</v>
      </c>
      <c r="D14604" t="s">
        <v>134795</v>
      </c>
      <c r="E14604" t="str">
        <f t="shared" si="228"/>
        <v>524694 - ADALIE FORMATION</v>
      </c>
      <c r="F14604" t="s">
        <v>3131</v>
      </c>
      <c r="G14604" t="s">
        <v>133573</v>
      </c>
      <c r="I14604" t="s">
        <v>133572</v>
      </c>
      <c r="J14604" t="s">
        <v>134794</v>
      </c>
      <c r="K14604" t="s">
        <v>208</v>
      </c>
      <c r="L14604" t="s">
        <v>134793</v>
      </c>
      <c r="N14604" t="s">
        <v>208</v>
      </c>
      <c r="O14604" t="s">
        <v>476</v>
      </c>
      <c r="P14604" t="s">
        <v>476</v>
      </c>
    </row>
    <row r="14605" spans="1:16">
      <c r="A14605" s="484" t="s">
        <v>32945</v>
      </c>
      <c r="B14605" s="485" t="s">
        <v>32944</v>
      </c>
      <c r="C14605" t="s">
        <v>32943</v>
      </c>
      <c r="D14605" t="s">
        <v>32943</v>
      </c>
      <c r="E14605" t="str">
        <f t="shared" si="228"/>
        <v>622539 - NOUVELLE TRAJECTOIRE</v>
      </c>
      <c r="F14605" t="s">
        <v>8814</v>
      </c>
      <c r="G14605" t="s">
        <v>23422</v>
      </c>
      <c r="I14605" t="s">
        <v>2666</v>
      </c>
      <c r="J14605" t="s">
        <v>32942</v>
      </c>
      <c r="K14605" t="s">
        <v>208</v>
      </c>
      <c r="L14605" t="s">
        <v>32941</v>
      </c>
      <c r="N14605" t="s">
        <v>208</v>
      </c>
      <c r="O14605" t="s">
        <v>476</v>
      </c>
      <c r="P14605" t="s">
        <v>476</v>
      </c>
    </row>
    <row r="14606" spans="1:16">
      <c r="A14606" s="484" t="s">
        <v>76189</v>
      </c>
      <c r="B14606" s="485" t="s">
        <v>76188</v>
      </c>
      <c r="C14606" t="s">
        <v>76187</v>
      </c>
      <c r="D14606" t="s">
        <v>76186</v>
      </c>
      <c r="E14606" t="str">
        <f t="shared" si="228"/>
        <v>653044 - EBS PARIS</v>
      </c>
      <c r="F14606" t="s">
        <v>715</v>
      </c>
      <c r="G14606" t="s">
        <v>76185</v>
      </c>
      <c r="I14606" t="s">
        <v>4951</v>
      </c>
      <c r="J14606" t="s">
        <v>76184</v>
      </c>
      <c r="K14606" t="s">
        <v>208</v>
      </c>
      <c r="L14606" t="s">
        <v>76183</v>
      </c>
      <c r="N14606" t="s">
        <v>208</v>
      </c>
      <c r="O14606" t="s">
        <v>476</v>
      </c>
      <c r="P14606" t="s">
        <v>476</v>
      </c>
    </row>
    <row r="14607" spans="1:16">
      <c r="A14607" s="484" t="s">
        <v>9378</v>
      </c>
      <c r="B14607" s="485" t="s">
        <v>9377</v>
      </c>
      <c r="C14607" t="s">
        <v>9376</v>
      </c>
      <c r="D14607" t="s">
        <v>9376</v>
      </c>
      <c r="E14607" t="str">
        <f t="shared" si="228"/>
        <v>622310 - TOTAL FREESTYLE EVENTS</v>
      </c>
      <c r="F14607" t="s">
        <v>8814</v>
      </c>
      <c r="G14607" t="s">
        <v>9375</v>
      </c>
      <c r="I14607" t="s">
        <v>1406</v>
      </c>
      <c r="J14607" t="s">
        <v>9374</v>
      </c>
      <c r="K14607" t="s">
        <v>208</v>
      </c>
      <c r="L14607" t="s">
        <v>9373</v>
      </c>
      <c r="N14607" t="s">
        <v>208</v>
      </c>
      <c r="O14607" t="s">
        <v>476</v>
      </c>
      <c r="P14607" t="s">
        <v>476</v>
      </c>
    </row>
    <row r="14608" spans="1:16">
      <c r="A14608" s="484" t="s">
        <v>2222</v>
      </c>
      <c r="B14608" s="485" t="s">
        <v>2221</v>
      </c>
      <c r="C14608" t="s">
        <v>2220</v>
      </c>
      <c r="D14608" t="s">
        <v>2220</v>
      </c>
      <c r="E14608" t="str">
        <f t="shared" si="228"/>
        <v>591816 - WIZIOU - AXEAS CONSEIL</v>
      </c>
      <c r="F14608" t="s">
        <v>2219</v>
      </c>
      <c r="G14608" t="s">
        <v>2218</v>
      </c>
      <c r="I14608" t="s">
        <v>2217</v>
      </c>
      <c r="J14608" t="s">
        <v>2216</v>
      </c>
      <c r="K14608" t="s">
        <v>208</v>
      </c>
      <c r="L14608" t="s">
        <v>2215</v>
      </c>
      <c r="N14608" t="s">
        <v>208</v>
      </c>
      <c r="O14608" t="s">
        <v>476</v>
      </c>
      <c r="P14608" t="s">
        <v>476</v>
      </c>
    </row>
    <row r="14609" spans="1:16">
      <c r="A14609" s="484" t="s">
        <v>123941</v>
      </c>
      <c r="B14609" s="485" t="s">
        <v>123940</v>
      </c>
      <c r="C14609" t="s">
        <v>123939</v>
      </c>
      <c r="D14609" t="s">
        <v>123938</v>
      </c>
      <c r="E14609" t="str">
        <f t="shared" si="228"/>
        <v>527294 - ABASS</v>
      </c>
      <c r="F14609" t="s">
        <v>3433</v>
      </c>
      <c r="G14609" t="s">
        <v>123937</v>
      </c>
      <c r="I14609" t="s">
        <v>123936</v>
      </c>
      <c r="K14609" t="s">
        <v>208</v>
      </c>
      <c r="L14609" t="s">
        <v>123935</v>
      </c>
      <c r="N14609" t="s">
        <v>208</v>
      </c>
      <c r="O14609" t="s">
        <v>476</v>
      </c>
      <c r="P14609" t="s">
        <v>476</v>
      </c>
    </row>
    <row r="14610" spans="1:16">
      <c r="A14610" s="484" t="s">
        <v>49719</v>
      </c>
      <c r="B14610" s="485" t="s">
        <v>49718</v>
      </c>
      <c r="C14610" t="s">
        <v>49717</v>
      </c>
      <c r="D14610" t="s">
        <v>49717</v>
      </c>
      <c r="E14610" t="str">
        <f t="shared" si="228"/>
        <v>663979 - J &amp; D AQUITAINE</v>
      </c>
      <c r="F14610" t="s">
        <v>16626</v>
      </c>
      <c r="G14610" t="s">
        <v>49716</v>
      </c>
      <c r="I14610" t="s">
        <v>49715</v>
      </c>
      <c r="K14610" t="s">
        <v>208</v>
      </c>
      <c r="L14610" t="s">
        <v>49714</v>
      </c>
      <c r="N14610" t="s">
        <v>208</v>
      </c>
      <c r="O14610" t="s">
        <v>476</v>
      </c>
      <c r="P14610" t="s">
        <v>476</v>
      </c>
    </row>
    <row r="14611" spans="1:16">
      <c r="A14611" s="484" t="s">
        <v>28186</v>
      </c>
      <c r="B14611" s="485" t="s">
        <v>28185</v>
      </c>
      <c r="C14611" t="s">
        <v>28184</v>
      </c>
      <c r="D14611" t="s">
        <v>28184</v>
      </c>
      <c r="E14611" t="str">
        <f t="shared" si="228"/>
        <v>286345 - PHILIPS FRANCE COMMERCIAL</v>
      </c>
      <c r="F14611" t="s">
        <v>12975</v>
      </c>
      <c r="G14611" t="s">
        <v>28183</v>
      </c>
      <c r="I14611" t="s">
        <v>17468</v>
      </c>
      <c r="J14611" t="s">
        <v>28182</v>
      </c>
      <c r="K14611" t="s">
        <v>208</v>
      </c>
      <c r="L14611" t="s">
        <v>28181</v>
      </c>
      <c r="N14611" t="s">
        <v>208</v>
      </c>
      <c r="O14611" t="s">
        <v>476</v>
      </c>
      <c r="P14611" t="s">
        <v>28180</v>
      </c>
    </row>
    <row r="14612" spans="1:16">
      <c r="A14612" s="484" t="s">
        <v>25654</v>
      </c>
      <c r="B14612" s="485" t="s">
        <v>25653</v>
      </c>
      <c r="C14612" t="s">
        <v>25652</v>
      </c>
      <c r="D14612" t="s">
        <v>25652</v>
      </c>
      <c r="E14612" t="str">
        <f t="shared" si="228"/>
        <v>570151 - PROJEQTOR</v>
      </c>
      <c r="F14612" t="s">
        <v>1487</v>
      </c>
      <c r="G14612" t="s">
        <v>25651</v>
      </c>
      <c r="I14612" t="s">
        <v>25650</v>
      </c>
      <c r="K14612" t="s">
        <v>208</v>
      </c>
      <c r="L14612" t="s">
        <v>25649</v>
      </c>
      <c r="N14612" t="s">
        <v>208</v>
      </c>
      <c r="O14612" t="s">
        <v>476</v>
      </c>
      <c r="P14612" t="s">
        <v>476</v>
      </c>
    </row>
    <row r="14613" spans="1:16">
      <c r="A14613" s="484" t="s">
        <v>42864</v>
      </c>
      <c r="B14613" s="485" t="s">
        <v>42863</v>
      </c>
      <c r="C14613" t="s">
        <v>42862</v>
      </c>
      <c r="D14613" t="s">
        <v>42862</v>
      </c>
      <c r="E14613" t="str">
        <f t="shared" si="228"/>
        <v>617994 - LIANCE SOLUTIONS &amp; CONSEILS</v>
      </c>
      <c r="F14613" t="s">
        <v>24268</v>
      </c>
      <c r="G14613" t="s">
        <v>42861</v>
      </c>
      <c r="I14613" t="s">
        <v>5210</v>
      </c>
      <c r="J14613" t="s">
        <v>42860</v>
      </c>
      <c r="K14613" t="s">
        <v>208</v>
      </c>
      <c r="L14613" t="s">
        <v>42859</v>
      </c>
      <c r="N14613" t="s">
        <v>208</v>
      </c>
      <c r="O14613" t="s">
        <v>476</v>
      </c>
      <c r="P14613" t="s">
        <v>476</v>
      </c>
    </row>
    <row r="14614" spans="1:16">
      <c r="A14614" s="484" t="s">
        <v>32652</v>
      </c>
      <c r="B14614" s="485" t="s">
        <v>32651</v>
      </c>
      <c r="C14614" t="s">
        <v>32650</v>
      </c>
      <c r="D14614" t="s">
        <v>32650</v>
      </c>
      <c r="E14614" t="str">
        <f t="shared" si="228"/>
        <v>536490 - NXO FRANCE</v>
      </c>
      <c r="F14614" t="s">
        <v>2041</v>
      </c>
      <c r="G14614" t="s">
        <v>32649</v>
      </c>
      <c r="H14614" t="s">
        <v>32648</v>
      </c>
      <c r="I14614" t="s">
        <v>1271</v>
      </c>
      <c r="J14614" t="s">
        <v>32647</v>
      </c>
      <c r="K14614" t="s">
        <v>208</v>
      </c>
      <c r="L14614" t="s">
        <v>32646</v>
      </c>
      <c r="N14614" t="s">
        <v>208</v>
      </c>
      <c r="O14614" t="s">
        <v>476</v>
      </c>
      <c r="P14614" t="s">
        <v>476</v>
      </c>
    </row>
    <row r="14615" spans="1:16">
      <c r="A14615" s="484" t="s">
        <v>63866</v>
      </c>
      <c r="B14615" s="485" t="s">
        <v>63865</v>
      </c>
      <c r="C14615" t="s">
        <v>63864</v>
      </c>
      <c r="D14615" t="s">
        <v>63863</v>
      </c>
      <c r="E14615" t="str">
        <f t="shared" si="228"/>
        <v>661909 - GROUPE ISIA ST MATHIEU DE TREVIERS</v>
      </c>
      <c r="F14615" t="s">
        <v>26208</v>
      </c>
      <c r="G14615" t="s">
        <v>63862</v>
      </c>
      <c r="I14615" t="s">
        <v>8952</v>
      </c>
      <c r="J14615" t="s">
        <v>63861</v>
      </c>
      <c r="K14615" t="s">
        <v>208</v>
      </c>
      <c r="L14615" t="s">
        <v>63860</v>
      </c>
      <c r="N14615" t="s">
        <v>208</v>
      </c>
      <c r="O14615" t="s">
        <v>476</v>
      </c>
      <c r="P14615" t="s">
        <v>476</v>
      </c>
    </row>
    <row r="14616" spans="1:16">
      <c r="A14616" s="484" t="s">
        <v>26024</v>
      </c>
      <c r="B14616" s="485" t="s">
        <v>26023</v>
      </c>
      <c r="C14616" t="s">
        <v>26022</v>
      </c>
      <c r="D14616" t="s">
        <v>26021</v>
      </c>
      <c r="E14616" t="str">
        <f t="shared" si="228"/>
        <v>537019 - PRO CONDUITE - PC - PROCONDUITE VIGNEUX SUR SEINE</v>
      </c>
      <c r="F14616" t="s">
        <v>1528</v>
      </c>
      <c r="G14616" t="s">
        <v>26020</v>
      </c>
      <c r="I14616" t="s">
        <v>13424</v>
      </c>
      <c r="J14616" t="s">
        <v>26019</v>
      </c>
      <c r="K14616" t="s">
        <v>208</v>
      </c>
      <c r="L14616" t="s">
        <v>26018</v>
      </c>
      <c r="N14616" t="s">
        <v>208</v>
      </c>
      <c r="O14616" t="s">
        <v>476</v>
      </c>
      <c r="P14616" t="s">
        <v>476</v>
      </c>
    </row>
    <row r="14617" spans="1:16">
      <c r="A14617" s="484" t="s">
        <v>127662</v>
      </c>
      <c r="B14617" s="485" t="s">
        <v>127661</v>
      </c>
      <c r="C14617" t="s">
        <v>127660</v>
      </c>
      <c r="D14617" t="s">
        <v>127660</v>
      </c>
      <c r="E14617" t="str">
        <f t="shared" si="228"/>
        <v>543196 - APPRENDRE MONTESSORI</v>
      </c>
      <c r="F14617" t="s">
        <v>3072</v>
      </c>
      <c r="G14617" t="s">
        <v>127659</v>
      </c>
      <c r="I14617" t="s">
        <v>127658</v>
      </c>
      <c r="J14617" t="s">
        <v>127657</v>
      </c>
      <c r="K14617" t="s">
        <v>208</v>
      </c>
      <c r="L14617" t="s">
        <v>127656</v>
      </c>
      <c r="N14617" t="s">
        <v>208</v>
      </c>
      <c r="O14617" t="s">
        <v>476</v>
      </c>
      <c r="P14617" t="s">
        <v>476</v>
      </c>
    </row>
    <row r="14618" spans="1:16">
      <c r="A14618" s="484" t="s">
        <v>111001</v>
      </c>
      <c r="B14618" s="485" t="s">
        <v>111000</v>
      </c>
      <c r="C14618" t="s">
        <v>110999</v>
      </c>
      <c r="D14618" t="s">
        <v>110998</v>
      </c>
      <c r="E14618" t="str">
        <f t="shared" si="228"/>
        <v>627148 - POSSIBLE</v>
      </c>
      <c r="F14618" t="s">
        <v>17622</v>
      </c>
      <c r="G14618" t="s">
        <v>110997</v>
      </c>
      <c r="I14618" t="s">
        <v>50360</v>
      </c>
      <c r="J14618" t="s">
        <v>110996</v>
      </c>
      <c r="K14618" t="s">
        <v>208</v>
      </c>
      <c r="L14618" t="s">
        <v>110995</v>
      </c>
      <c r="N14618" t="s">
        <v>208</v>
      </c>
      <c r="O14618" t="s">
        <v>476</v>
      </c>
      <c r="P14618" t="s">
        <v>476</v>
      </c>
    </row>
    <row r="14619" spans="1:16">
      <c r="A14619" s="484" t="s">
        <v>123036</v>
      </c>
      <c r="B14619" s="485" t="s">
        <v>123035</v>
      </c>
      <c r="C14619" t="s">
        <v>123034</v>
      </c>
      <c r="D14619" t="s">
        <v>123033</v>
      </c>
      <c r="E14619" t="str">
        <f t="shared" si="228"/>
        <v>608178 - KAP 33</v>
      </c>
      <c r="F14619" t="s">
        <v>7556</v>
      </c>
      <c r="G14619" t="s">
        <v>123032</v>
      </c>
      <c r="I14619" t="s">
        <v>7495</v>
      </c>
      <c r="J14619" t="s">
        <v>123031</v>
      </c>
      <c r="K14619" t="s">
        <v>208</v>
      </c>
      <c r="L14619" t="s">
        <v>123030</v>
      </c>
      <c r="N14619" t="s">
        <v>208</v>
      </c>
      <c r="O14619" t="s">
        <v>476</v>
      </c>
      <c r="P14619" t="s">
        <v>476</v>
      </c>
    </row>
    <row r="14620" spans="1:16">
      <c r="A14620" s="484" t="s">
        <v>48723</v>
      </c>
      <c r="B14620" s="485" t="s">
        <v>48722</v>
      </c>
      <c r="C14620" t="s">
        <v>48721</v>
      </c>
      <c r="D14620" t="s">
        <v>48721</v>
      </c>
      <c r="E14620" t="str">
        <f t="shared" si="228"/>
        <v>658406 - JUSTICE ET UNION POUR LA TRANSFORMATION SOCIALE</v>
      </c>
      <c r="F14620" t="s">
        <v>9222</v>
      </c>
      <c r="G14620" t="s">
        <v>48720</v>
      </c>
      <c r="I14620" t="s">
        <v>1035</v>
      </c>
      <c r="K14620" t="s">
        <v>208</v>
      </c>
      <c r="L14620" t="s">
        <v>48719</v>
      </c>
      <c r="N14620" t="s">
        <v>208</v>
      </c>
      <c r="O14620" t="s">
        <v>476</v>
      </c>
      <c r="P14620" t="s">
        <v>476</v>
      </c>
    </row>
    <row r="14621" spans="1:16">
      <c r="A14621" s="484" t="s">
        <v>127342</v>
      </c>
      <c r="B14621" s="485" t="s">
        <v>127341</v>
      </c>
      <c r="C14621" t="s">
        <v>127340</v>
      </c>
      <c r="D14621" t="s">
        <v>127340</v>
      </c>
      <c r="E14621" t="str">
        <f t="shared" si="228"/>
        <v>622102 - ARC EN CIEL EN SOIT</v>
      </c>
      <c r="F14621" t="s">
        <v>27573</v>
      </c>
      <c r="G14621" t="s">
        <v>127339</v>
      </c>
      <c r="I14621" t="s">
        <v>25650</v>
      </c>
      <c r="J14621" t="s">
        <v>127338</v>
      </c>
      <c r="K14621" t="s">
        <v>208</v>
      </c>
      <c r="L14621" t="s">
        <v>127337</v>
      </c>
      <c r="N14621" t="s">
        <v>208</v>
      </c>
      <c r="O14621" t="s">
        <v>476</v>
      </c>
      <c r="P14621" t="s">
        <v>476</v>
      </c>
    </row>
    <row r="14622" spans="1:16">
      <c r="A14622" s="484" t="s">
        <v>39876</v>
      </c>
      <c r="B14622" s="485" t="s">
        <v>39875</v>
      </c>
      <c r="C14622" t="s">
        <v>39874</v>
      </c>
      <c r="D14622" t="s">
        <v>39873</v>
      </c>
      <c r="E14622" t="str">
        <f t="shared" si="228"/>
        <v>646337 - MFR BLEONE DURANCE CHATEAU ARNOUX ST AUBAN</v>
      </c>
      <c r="F14622" t="s">
        <v>12307</v>
      </c>
      <c r="G14622" t="s">
        <v>39872</v>
      </c>
      <c r="I14622" t="s">
        <v>27490</v>
      </c>
      <c r="J14622" t="s">
        <v>39871</v>
      </c>
      <c r="K14622" t="s">
        <v>208</v>
      </c>
      <c r="L14622" t="s">
        <v>39870</v>
      </c>
      <c r="N14622" t="s">
        <v>207</v>
      </c>
      <c r="O14622" t="s">
        <v>476</v>
      </c>
      <c r="P14622" t="s">
        <v>476</v>
      </c>
    </row>
    <row r="14623" spans="1:16">
      <c r="A14623" s="484" t="s">
        <v>19023</v>
      </c>
      <c r="B14623" s="485" t="s">
        <v>19022</v>
      </c>
      <c r="C14623" t="s">
        <v>19021</v>
      </c>
      <c r="D14623" t="s">
        <v>19021</v>
      </c>
      <c r="E14623" t="str">
        <f t="shared" si="228"/>
        <v>640414 - SCIADO PARTENAIRES</v>
      </c>
      <c r="F14623" t="s">
        <v>6663</v>
      </c>
      <c r="G14623" t="s">
        <v>19020</v>
      </c>
      <c r="I14623" t="s">
        <v>3733</v>
      </c>
      <c r="J14623" t="s">
        <v>19019</v>
      </c>
      <c r="K14623" t="s">
        <v>208</v>
      </c>
      <c r="L14623" t="s">
        <v>19018</v>
      </c>
      <c r="N14623" t="s">
        <v>208</v>
      </c>
      <c r="O14623" t="s">
        <v>476</v>
      </c>
      <c r="P14623" t="s">
        <v>476</v>
      </c>
    </row>
    <row r="14624" spans="1:16">
      <c r="A14624" s="484" t="s">
        <v>66144</v>
      </c>
      <c r="B14624" s="485" t="s">
        <v>66143</v>
      </c>
      <c r="C14624" t="s">
        <v>66142</v>
      </c>
      <c r="D14624" t="s">
        <v>66141</v>
      </c>
      <c r="E14624" t="str">
        <f t="shared" si="228"/>
        <v>648164 - GOALMAP AIX EN PROVENCE</v>
      </c>
      <c r="F14624" t="s">
        <v>8543</v>
      </c>
      <c r="G14624" t="s">
        <v>66140</v>
      </c>
      <c r="I14624" t="s">
        <v>2194</v>
      </c>
      <c r="J14624" t="s">
        <v>66139</v>
      </c>
      <c r="K14624" t="s">
        <v>208</v>
      </c>
      <c r="L14624" t="s">
        <v>66138</v>
      </c>
      <c r="N14624" t="s">
        <v>208</v>
      </c>
      <c r="O14624" t="s">
        <v>476</v>
      </c>
      <c r="P14624" t="s">
        <v>476</v>
      </c>
    </row>
    <row r="14625" spans="1:16">
      <c r="A14625" s="484" t="s">
        <v>67816</v>
      </c>
      <c r="B14625" s="485" t="s">
        <v>67815</v>
      </c>
      <c r="C14625" t="s">
        <v>67814</v>
      </c>
      <c r="D14625" t="s">
        <v>67813</v>
      </c>
      <c r="E14625" t="str">
        <f t="shared" si="228"/>
        <v>641753 - GALILEO INSTITUT CULINAIRE DE FRANCE BORDEAUX</v>
      </c>
      <c r="F14625" t="s">
        <v>5238</v>
      </c>
      <c r="G14625" t="s">
        <v>67812</v>
      </c>
      <c r="I14625" t="s">
        <v>749</v>
      </c>
      <c r="J14625" t="s">
        <v>67811</v>
      </c>
      <c r="K14625" t="s">
        <v>208</v>
      </c>
      <c r="L14625" t="s">
        <v>67810</v>
      </c>
      <c r="N14625" t="s">
        <v>207</v>
      </c>
      <c r="O14625" t="s">
        <v>476</v>
      </c>
      <c r="P14625" t="s">
        <v>476</v>
      </c>
    </row>
    <row r="14626" spans="1:16">
      <c r="A14626" s="484" t="s">
        <v>27640</v>
      </c>
      <c r="B14626" s="485" t="s">
        <v>27639</v>
      </c>
      <c r="C14626" t="s">
        <v>27638</v>
      </c>
      <c r="D14626" t="s">
        <v>27638</v>
      </c>
      <c r="E14626" t="str">
        <f t="shared" si="228"/>
        <v>638651 - PLANUL CEDRIC</v>
      </c>
      <c r="F14626" t="s">
        <v>19307</v>
      </c>
      <c r="G14626" t="s">
        <v>27637</v>
      </c>
      <c r="I14626" t="s">
        <v>27636</v>
      </c>
      <c r="J14626" t="s">
        <v>27635</v>
      </c>
      <c r="K14626" t="s">
        <v>208</v>
      </c>
      <c r="L14626" t="s">
        <v>27634</v>
      </c>
      <c r="N14626" t="s">
        <v>208</v>
      </c>
      <c r="O14626" t="s">
        <v>476</v>
      </c>
      <c r="P14626" t="s">
        <v>476</v>
      </c>
    </row>
    <row r="14627" spans="1:16">
      <c r="A14627" s="484" t="s">
        <v>32750</v>
      </c>
      <c r="B14627" s="485" t="s">
        <v>32749</v>
      </c>
      <c r="C14627" t="s">
        <v>32748</v>
      </c>
      <c r="D14627" t="s">
        <v>32748</v>
      </c>
      <c r="E14627" t="str">
        <f t="shared" si="228"/>
        <v>532745 - NS FORMATION &amp;CONSULT</v>
      </c>
      <c r="F14627" t="s">
        <v>3965</v>
      </c>
      <c r="G14627" t="s">
        <v>32747</v>
      </c>
      <c r="I14627" t="s">
        <v>5789</v>
      </c>
      <c r="J14627" t="s">
        <v>32746</v>
      </c>
      <c r="K14627" t="s">
        <v>208</v>
      </c>
      <c r="L14627" t="s">
        <v>32745</v>
      </c>
      <c r="N14627" t="s">
        <v>208</v>
      </c>
      <c r="O14627" t="s">
        <v>476</v>
      </c>
      <c r="P14627" t="s">
        <v>476</v>
      </c>
    </row>
    <row r="14628" spans="1:16">
      <c r="A14628" s="484" t="s">
        <v>95692</v>
      </c>
      <c r="B14628" s="485" t="s">
        <v>95691</v>
      </c>
      <c r="C14628" t="s">
        <v>95690</v>
      </c>
      <c r="D14628" t="s">
        <v>95689</v>
      </c>
      <c r="E14628" t="str">
        <f t="shared" si="228"/>
        <v>670509 - CLARO CONSEIL VIRAZEIL</v>
      </c>
      <c r="F14628" t="s">
        <v>29520</v>
      </c>
      <c r="G14628" t="s">
        <v>95688</v>
      </c>
      <c r="I14628" t="s">
        <v>46180</v>
      </c>
      <c r="J14628" t="s">
        <v>95687</v>
      </c>
      <c r="K14628" t="s">
        <v>208</v>
      </c>
      <c r="L14628" t="s">
        <v>95686</v>
      </c>
      <c r="N14628" t="s">
        <v>208</v>
      </c>
      <c r="O14628" t="s">
        <v>476</v>
      </c>
      <c r="P14628" t="s">
        <v>476</v>
      </c>
    </row>
    <row r="14629" spans="1:16">
      <c r="A14629" s="484" t="s">
        <v>70702</v>
      </c>
      <c r="B14629" s="485" t="s">
        <v>70701</v>
      </c>
      <c r="C14629" t="s">
        <v>70700</v>
      </c>
      <c r="D14629" t="s">
        <v>70700</v>
      </c>
      <c r="E14629" t="str">
        <f t="shared" si="228"/>
        <v>525443 - FORMAPHENIX</v>
      </c>
      <c r="F14629" t="s">
        <v>34236</v>
      </c>
      <c r="G14629" t="s">
        <v>70699</v>
      </c>
      <c r="I14629" t="s">
        <v>3733</v>
      </c>
      <c r="J14629" t="s">
        <v>70698</v>
      </c>
      <c r="K14629" t="s">
        <v>208</v>
      </c>
      <c r="L14629" t="s">
        <v>70697</v>
      </c>
      <c r="N14629" t="s">
        <v>208</v>
      </c>
      <c r="O14629" t="s">
        <v>476</v>
      </c>
      <c r="P14629" t="s">
        <v>476</v>
      </c>
    </row>
    <row r="14630" spans="1:16">
      <c r="A14630" s="484" t="s">
        <v>94309</v>
      </c>
      <c r="C14630" t="s">
        <v>94308</v>
      </c>
      <c r="D14630" t="s">
        <v>94307</v>
      </c>
      <c r="E14630" t="str">
        <f t="shared" si="228"/>
        <v>549496 - CNPM</v>
      </c>
      <c r="F14630" t="s">
        <v>94306</v>
      </c>
      <c r="G14630" t="s">
        <v>94305</v>
      </c>
      <c r="H14630" t="s">
        <v>32461</v>
      </c>
      <c r="I14630" t="s">
        <v>1814</v>
      </c>
      <c r="J14630" t="s">
        <v>94304</v>
      </c>
      <c r="K14630" t="s">
        <v>94303</v>
      </c>
      <c r="L14630" t="s">
        <v>94302</v>
      </c>
      <c r="N14630" t="s">
        <v>208</v>
      </c>
      <c r="O14630" t="s">
        <v>476</v>
      </c>
      <c r="P14630" t="s">
        <v>476</v>
      </c>
    </row>
    <row r="14631" spans="1:16">
      <c r="A14631" s="484" t="s">
        <v>56067</v>
      </c>
      <c r="B14631" s="485" t="s">
        <v>56066</v>
      </c>
      <c r="C14631" t="s">
        <v>56065</v>
      </c>
      <c r="D14631" t="s">
        <v>56064</v>
      </c>
      <c r="E14631" t="str">
        <f t="shared" si="228"/>
        <v>626491 - IFFODEPACA</v>
      </c>
      <c r="F14631" t="s">
        <v>13519</v>
      </c>
      <c r="G14631" t="s">
        <v>56063</v>
      </c>
      <c r="I14631" t="s">
        <v>9933</v>
      </c>
      <c r="K14631" t="s">
        <v>208</v>
      </c>
      <c r="L14631" t="s">
        <v>56062</v>
      </c>
      <c r="N14631" t="s">
        <v>208</v>
      </c>
      <c r="O14631" t="s">
        <v>476</v>
      </c>
      <c r="P14631" t="s">
        <v>476</v>
      </c>
    </row>
    <row r="14632" spans="1:16">
      <c r="A14632" s="484" t="s">
        <v>66107</v>
      </c>
      <c r="B14632" s="485" t="s">
        <v>66106</v>
      </c>
      <c r="C14632" t="s">
        <v>66105</v>
      </c>
      <c r="D14632" t="s">
        <v>66105</v>
      </c>
      <c r="E14632" t="str">
        <f t="shared" si="228"/>
        <v>572445 - GODEFROY VERGUET MARIE AGNES</v>
      </c>
      <c r="F14632" t="s">
        <v>53380</v>
      </c>
      <c r="G14632" t="s">
        <v>66104</v>
      </c>
      <c r="I14632" t="s">
        <v>66103</v>
      </c>
      <c r="K14632" t="s">
        <v>208</v>
      </c>
      <c r="L14632" t="s">
        <v>66102</v>
      </c>
      <c r="N14632" t="s">
        <v>208</v>
      </c>
      <c r="O14632" t="s">
        <v>476</v>
      </c>
      <c r="P14632" t="s">
        <v>476</v>
      </c>
    </row>
    <row r="14633" spans="1:16">
      <c r="A14633" s="484" t="s">
        <v>38601</v>
      </c>
      <c r="B14633" s="485" t="s">
        <v>38600</v>
      </c>
      <c r="C14633" t="s">
        <v>38599</v>
      </c>
      <c r="D14633" t="s">
        <v>38599</v>
      </c>
      <c r="E14633" t="str">
        <f t="shared" si="228"/>
        <v>663347 - MANAGENIUS</v>
      </c>
      <c r="F14633" t="s">
        <v>21798</v>
      </c>
      <c r="G14633" t="s">
        <v>38598</v>
      </c>
      <c r="H14633" t="s">
        <v>38597</v>
      </c>
      <c r="I14633" t="s">
        <v>596</v>
      </c>
      <c r="K14633" t="s">
        <v>208</v>
      </c>
      <c r="L14633" t="s">
        <v>38596</v>
      </c>
      <c r="N14633" t="s">
        <v>208</v>
      </c>
      <c r="O14633" t="s">
        <v>476</v>
      </c>
      <c r="P14633" t="s">
        <v>476</v>
      </c>
    </row>
    <row r="14634" spans="1:16">
      <c r="A14634" s="484" t="s">
        <v>96102</v>
      </c>
      <c r="B14634" s="485" t="s">
        <v>96101</v>
      </c>
      <c r="C14634" t="s">
        <v>96100</v>
      </c>
      <c r="D14634" t="s">
        <v>96100</v>
      </c>
      <c r="E14634" t="str">
        <f t="shared" si="228"/>
        <v>592717 - CHRYSALYS</v>
      </c>
      <c r="F14634" t="s">
        <v>13098</v>
      </c>
      <c r="G14634" t="s">
        <v>96099</v>
      </c>
      <c r="I14634" t="s">
        <v>25519</v>
      </c>
      <c r="J14634" t="s">
        <v>96098</v>
      </c>
      <c r="K14634" t="s">
        <v>208</v>
      </c>
      <c r="L14634" t="s">
        <v>96097</v>
      </c>
      <c r="N14634" t="s">
        <v>208</v>
      </c>
      <c r="O14634" t="s">
        <v>476</v>
      </c>
      <c r="P14634" t="s">
        <v>476</v>
      </c>
    </row>
    <row r="14635" spans="1:16">
      <c r="A14635" s="484" t="s">
        <v>78771</v>
      </c>
      <c r="B14635" s="485" t="s">
        <v>78770</v>
      </c>
      <c r="C14635" t="s">
        <v>78769</v>
      </c>
      <c r="D14635" t="s">
        <v>78769</v>
      </c>
      <c r="E14635" t="str">
        <f t="shared" si="228"/>
        <v>551442 - ERGONOVA FORMATION</v>
      </c>
      <c r="F14635" t="s">
        <v>3803</v>
      </c>
      <c r="G14635" t="s">
        <v>78768</v>
      </c>
      <c r="H14635" t="s">
        <v>18732</v>
      </c>
      <c r="I14635" t="s">
        <v>603</v>
      </c>
      <c r="J14635" t="s">
        <v>78767</v>
      </c>
      <c r="K14635" t="s">
        <v>208</v>
      </c>
      <c r="L14635" t="s">
        <v>78766</v>
      </c>
      <c r="N14635" t="s">
        <v>208</v>
      </c>
      <c r="O14635" t="s">
        <v>476</v>
      </c>
      <c r="P14635" t="s">
        <v>476</v>
      </c>
    </row>
    <row r="14636" spans="1:16">
      <c r="A14636" s="484" t="s">
        <v>129257</v>
      </c>
      <c r="B14636" s="485" t="s">
        <v>129256</v>
      </c>
      <c r="C14636" t="s">
        <v>129255</v>
      </c>
      <c r="D14636" t="s">
        <v>129255</v>
      </c>
      <c r="E14636" t="str">
        <f t="shared" si="228"/>
        <v>607629 - AMBIENT IT</v>
      </c>
      <c r="F14636" t="s">
        <v>1077</v>
      </c>
      <c r="G14636" t="s">
        <v>129254</v>
      </c>
      <c r="I14636" t="s">
        <v>626</v>
      </c>
      <c r="J14636" t="s">
        <v>129253</v>
      </c>
      <c r="K14636" t="s">
        <v>208</v>
      </c>
      <c r="L14636" t="s">
        <v>129252</v>
      </c>
      <c r="N14636" t="s">
        <v>208</v>
      </c>
      <c r="O14636" t="s">
        <v>476</v>
      </c>
      <c r="P14636" t="s">
        <v>476</v>
      </c>
    </row>
    <row r="14637" spans="1:16">
      <c r="A14637" s="484" t="s">
        <v>76678</v>
      </c>
      <c r="B14637" s="485" t="s">
        <v>76677</v>
      </c>
      <c r="C14637" t="s">
        <v>76676</v>
      </c>
      <c r="D14637" t="s">
        <v>76676</v>
      </c>
      <c r="E14637" t="str">
        <f t="shared" si="228"/>
        <v>653263 - EURL REALIS'AVENIR</v>
      </c>
      <c r="F14637" t="s">
        <v>2765</v>
      </c>
      <c r="G14637" t="s">
        <v>76675</v>
      </c>
      <c r="I14637" t="s">
        <v>1781</v>
      </c>
      <c r="J14637" t="s">
        <v>76674</v>
      </c>
      <c r="K14637" t="s">
        <v>208</v>
      </c>
      <c r="L14637" t="s">
        <v>76673</v>
      </c>
      <c r="N14637" t="s">
        <v>208</v>
      </c>
      <c r="O14637" t="s">
        <v>476</v>
      </c>
      <c r="P14637" t="s">
        <v>476</v>
      </c>
    </row>
    <row r="14638" spans="1:16">
      <c r="A14638" s="484" t="s">
        <v>48978</v>
      </c>
      <c r="B14638" s="485" t="s">
        <v>48977</v>
      </c>
      <c r="C14638" t="s">
        <v>48976</v>
      </c>
      <c r="D14638" t="s">
        <v>48976</v>
      </c>
      <c r="E14638" t="str">
        <f t="shared" si="228"/>
        <v>232014 - JOUFFROY FORMATION</v>
      </c>
      <c r="F14638" t="s">
        <v>2572</v>
      </c>
      <c r="G14638" t="s">
        <v>48975</v>
      </c>
      <c r="I14638" t="s">
        <v>1148</v>
      </c>
      <c r="J14638" t="s">
        <v>48974</v>
      </c>
      <c r="K14638" t="s">
        <v>208</v>
      </c>
      <c r="L14638" t="s">
        <v>48973</v>
      </c>
      <c r="N14638" t="s">
        <v>208</v>
      </c>
      <c r="O14638" t="s">
        <v>476</v>
      </c>
      <c r="P14638" t="s">
        <v>476</v>
      </c>
    </row>
    <row r="14639" spans="1:16">
      <c r="A14639" s="484" t="s">
        <v>108573</v>
      </c>
      <c r="B14639" s="485" t="s">
        <v>108572</v>
      </c>
      <c r="C14639" t="s">
        <v>108571</v>
      </c>
      <c r="D14639" t="s">
        <v>108570</v>
      </c>
      <c r="E14639" t="str">
        <f t="shared" si="228"/>
        <v>592626 - CAFER</v>
      </c>
      <c r="F14639" t="s">
        <v>1857</v>
      </c>
      <c r="G14639" t="s">
        <v>108569</v>
      </c>
      <c r="I14639" t="s">
        <v>579</v>
      </c>
      <c r="J14639" t="s">
        <v>108568</v>
      </c>
      <c r="K14639" t="s">
        <v>108567</v>
      </c>
      <c r="L14639" t="s">
        <v>108566</v>
      </c>
      <c r="N14639" t="s">
        <v>208</v>
      </c>
      <c r="O14639" t="s">
        <v>476</v>
      </c>
      <c r="P14639" t="s">
        <v>476</v>
      </c>
    </row>
    <row r="14640" spans="1:16">
      <c r="A14640" s="484" t="s">
        <v>84903</v>
      </c>
      <c r="B14640" s="485" t="s">
        <v>84902</v>
      </c>
      <c r="C14640" t="s">
        <v>84901</v>
      </c>
      <c r="D14640" t="s">
        <v>84901</v>
      </c>
      <c r="E14640" t="str">
        <f t="shared" si="228"/>
        <v>685379 - ECOLE DE CONDUITE BOURBONNAISE</v>
      </c>
      <c r="F14640" t="s">
        <v>12594</v>
      </c>
      <c r="G14640" t="s">
        <v>84900</v>
      </c>
      <c r="I14640" t="s">
        <v>10584</v>
      </c>
      <c r="J14640" t="s">
        <v>84899</v>
      </c>
      <c r="K14640" t="s">
        <v>208</v>
      </c>
      <c r="L14640" t="s">
        <v>84898</v>
      </c>
      <c r="N14640" t="s">
        <v>208</v>
      </c>
      <c r="O14640" t="s">
        <v>476</v>
      </c>
      <c r="P14640" t="s">
        <v>476</v>
      </c>
    </row>
    <row r="14641" spans="1:16">
      <c r="A14641" s="484" t="s">
        <v>135454</v>
      </c>
      <c r="B14641" s="485" t="s">
        <v>135453</v>
      </c>
      <c r="C14641" t="s">
        <v>135452</v>
      </c>
      <c r="D14641" t="s">
        <v>135452</v>
      </c>
      <c r="E14641" t="str">
        <f t="shared" si="228"/>
        <v>674746 - ACTEURS &amp; CIE</v>
      </c>
      <c r="F14641" t="s">
        <v>4732</v>
      </c>
      <c r="G14641" t="s">
        <v>135451</v>
      </c>
      <c r="I14641" t="s">
        <v>3776</v>
      </c>
      <c r="J14641" t="s">
        <v>135450</v>
      </c>
      <c r="K14641" t="s">
        <v>208</v>
      </c>
      <c r="L14641" t="s">
        <v>135449</v>
      </c>
      <c r="N14641" t="s">
        <v>208</v>
      </c>
      <c r="O14641" t="s">
        <v>476</v>
      </c>
      <c r="P14641" t="s">
        <v>476</v>
      </c>
    </row>
    <row r="14642" spans="1:16">
      <c r="A14642" s="484" t="s">
        <v>117056</v>
      </c>
      <c r="B14642" s="485" t="s">
        <v>117055</v>
      </c>
      <c r="C14642" t="s">
        <v>117054</v>
      </c>
      <c r="D14642" t="s">
        <v>117053</v>
      </c>
      <c r="E14642" t="str">
        <f t="shared" si="228"/>
        <v>628785 - AUDHACE RH</v>
      </c>
      <c r="F14642" t="s">
        <v>8699</v>
      </c>
      <c r="G14642" t="s">
        <v>117052</v>
      </c>
      <c r="I14642" t="s">
        <v>1148</v>
      </c>
      <c r="J14642" t="s">
        <v>117051</v>
      </c>
      <c r="K14642" t="s">
        <v>208</v>
      </c>
      <c r="L14642" t="s">
        <v>117050</v>
      </c>
      <c r="N14642" t="s">
        <v>208</v>
      </c>
      <c r="O14642" t="s">
        <v>476</v>
      </c>
      <c r="P14642" t="s">
        <v>476</v>
      </c>
    </row>
    <row r="14643" spans="1:16">
      <c r="A14643" s="484" t="s">
        <v>33513</v>
      </c>
      <c r="B14643" s="485" t="s">
        <v>33512</v>
      </c>
      <c r="C14643" t="s">
        <v>33511</v>
      </c>
      <c r="D14643" t="s">
        <v>33511</v>
      </c>
      <c r="E14643" t="str">
        <f t="shared" si="228"/>
        <v>627653 - NEXT UP</v>
      </c>
      <c r="F14643" t="s">
        <v>1300</v>
      </c>
      <c r="G14643" t="s">
        <v>33510</v>
      </c>
      <c r="I14643" t="s">
        <v>33509</v>
      </c>
      <c r="J14643" t="s">
        <v>33508</v>
      </c>
      <c r="K14643" t="s">
        <v>208</v>
      </c>
      <c r="L14643" t="s">
        <v>33507</v>
      </c>
      <c r="N14643" t="s">
        <v>208</v>
      </c>
      <c r="O14643" t="s">
        <v>476</v>
      </c>
      <c r="P14643" t="s">
        <v>476</v>
      </c>
    </row>
    <row r="14644" spans="1:16">
      <c r="A14644" s="484" t="s">
        <v>64229</v>
      </c>
      <c r="B14644" s="485" t="s">
        <v>64228</v>
      </c>
      <c r="C14644" t="s">
        <v>64227</v>
      </c>
      <c r="D14644" t="s">
        <v>64226</v>
      </c>
      <c r="E14644" t="str">
        <f t="shared" si="228"/>
        <v>536076 - GROUPE ESC AUVERGNE CLERMONT FERRAND</v>
      </c>
      <c r="F14644" t="s">
        <v>904</v>
      </c>
      <c r="G14644" t="s">
        <v>64225</v>
      </c>
      <c r="I14644" t="s">
        <v>1678</v>
      </c>
      <c r="J14644" t="s">
        <v>64224</v>
      </c>
      <c r="K14644" t="s">
        <v>208</v>
      </c>
      <c r="L14644" t="s">
        <v>64223</v>
      </c>
      <c r="N14644" t="s">
        <v>208</v>
      </c>
      <c r="O14644" t="s">
        <v>476</v>
      </c>
      <c r="P14644" t="s">
        <v>476</v>
      </c>
    </row>
    <row r="14645" spans="1:16">
      <c r="A14645" s="484" t="s">
        <v>33827</v>
      </c>
      <c r="B14645" s="485" t="s">
        <v>33826</v>
      </c>
      <c r="C14645" t="s">
        <v>33825</v>
      </c>
      <c r="D14645" t="s">
        <v>33824</v>
      </c>
      <c r="E14645" t="str">
        <f t="shared" si="228"/>
        <v>679112 - NEO FORMATIONS METZ</v>
      </c>
      <c r="F14645" t="s">
        <v>16195</v>
      </c>
      <c r="G14645" t="s">
        <v>33823</v>
      </c>
      <c r="I14645" t="s">
        <v>771</v>
      </c>
      <c r="J14645" t="s">
        <v>33822</v>
      </c>
      <c r="K14645" t="s">
        <v>208</v>
      </c>
      <c r="L14645" t="s">
        <v>33821</v>
      </c>
      <c r="N14645" t="s">
        <v>208</v>
      </c>
      <c r="O14645" t="s">
        <v>476</v>
      </c>
      <c r="P14645" t="s">
        <v>476</v>
      </c>
    </row>
    <row r="14646" spans="1:16">
      <c r="A14646" s="484" t="s">
        <v>109936</v>
      </c>
      <c r="B14646" s="485" t="s">
        <v>109935</v>
      </c>
      <c r="C14646" t="s">
        <v>109934</v>
      </c>
      <c r="D14646" t="s">
        <v>109934</v>
      </c>
      <c r="E14646" t="str">
        <f t="shared" si="228"/>
        <v>564679 - CARINEL</v>
      </c>
      <c r="F14646" t="s">
        <v>7292</v>
      </c>
      <c r="G14646" t="s">
        <v>109933</v>
      </c>
      <c r="I14646" t="s">
        <v>10087</v>
      </c>
      <c r="K14646" t="s">
        <v>208</v>
      </c>
      <c r="L14646" t="s">
        <v>109932</v>
      </c>
      <c r="N14646" t="s">
        <v>208</v>
      </c>
      <c r="O14646" t="s">
        <v>476</v>
      </c>
      <c r="P14646" t="s">
        <v>476</v>
      </c>
    </row>
    <row r="14647" spans="1:16">
      <c r="A14647" s="484" t="s">
        <v>132674</v>
      </c>
      <c r="B14647" s="485" t="s">
        <v>132673</v>
      </c>
      <c r="C14647" t="s">
        <v>132672</v>
      </c>
      <c r="D14647" t="s">
        <v>132672</v>
      </c>
      <c r="E14647" t="str">
        <f t="shared" si="228"/>
        <v>591555 - AGC EXPERTISE - GROUPE PROMAN</v>
      </c>
      <c r="F14647" t="s">
        <v>15981</v>
      </c>
      <c r="G14647" t="s">
        <v>132671</v>
      </c>
      <c r="H14647" t="s">
        <v>132670</v>
      </c>
      <c r="I14647" t="s">
        <v>3850</v>
      </c>
      <c r="J14647" t="s">
        <v>132669</v>
      </c>
      <c r="K14647" t="s">
        <v>208</v>
      </c>
      <c r="L14647" t="s">
        <v>132668</v>
      </c>
      <c r="N14647" t="s">
        <v>208</v>
      </c>
      <c r="O14647" t="s">
        <v>476</v>
      </c>
      <c r="P14647" t="s">
        <v>476</v>
      </c>
    </row>
    <row r="14648" spans="1:16">
      <c r="A14648" s="484" t="s">
        <v>52848</v>
      </c>
      <c r="B14648" s="485" t="s">
        <v>52847</v>
      </c>
      <c r="C14648" t="s">
        <v>52846</v>
      </c>
      <c r="D14648" t="s">
        <v>52845</v>
      </c>
      <c r="E14648" t="str">
        <f t="shared" si="228"/>
        <v>572809 - IRHTB LONGVIC</v>
      </c>
      <c r="F14648" t="s">
        <v>29035</v>
      </c>
      <c r="G14648" t="s">
        <v>52844</v>
      </c>
      <c r="I14648" t="s">
        <v>52843</v>
      </c>
      <c r="J14648" t="s">
        <v>52842</v>
      </c>
      <c r="K14648" t="s">
        <v>208</v>
      </c>
      <c r="L14648" t="s">
        <v>52841</v>
      </c>
      <c r="N14648" t="s">
        <v>208</v>
      </c>
      <c r="O14648" t="s">
        <v>476</v>
      </c>
      <c r="P14648" t="s">
        <v>476</v>
      </c>
    </row>
    <row r="14649" spans="1:16">
      <c r="A14649" s="484" t="s">
        <v>12703</v>
      </c>
      <c r="B14649" s="485" t="s">
        <v>12702</v>
      </c>
      <c r="C14649" t="s">
        <v>12701</v>
      </c>
      <c r="D14649" t="s">
        <v>12701</v>
      </c>
      <c r="E14649" t="str">
        <f t="shared" si="228"/>
        <v>580892 - STRATICE</v>
      </c>
      <c r="F14649" t="s">
        <v>2651</v>
      </c>
      <c r="G14649" t="s">
        <v>12700</v>
      </c>
      <c r="I14649" t="s">
        <v>12699</v>
      </c>
      <c r="K14649" t="s">
        <v>208</v>
      </c>
      <c r="L14649" t="s">
        <v>12698</v>
      </c>
      <c r="N14649" t="s">
        <v>208</v>
      </c>
      <c r="O14649" t="s">
        <v>476</v>
      </c>
      <c r="P14649" t="s">
        <v>476</v>
      </c>
    </row>
    <row r="14650" spans="1:16">
      <c r="A14650" s="484" t="s">
        <v>37861</v>
      </c>
      <c r="B14650" s="485" t="s">
        <v>37860</v>
      </c>
      <c r="C14650" t="s">
        <v>37859</v>
      </c>
      <c r="D14650" t="s">
        <v>37859</v>
      </c>
      <c r="E14650" t="str">
        <f t="shared" si="228"/>
        <v>550050 - MATHIEU SEBASTIEN SYLVAIN ANDRE - MS CONSEILS SECURITE</v>
      </c>
      <c r="F14650" t="s">
        <v>1086</v>
      </c>
      <c r="G14650" t="s">
        <v>37858</v>
      </c>
      <c r="I14650" t="s">
        <v>2666</v>
      </c>
      <c r="K14650" t="s">
        <v>208</v>
      </c>
      <c r="L14650" t="s">
        <v>37857</v>
      </c>
      <c r="N14650" t="s">
        <v>208</v>
      </c>
      <c r="O14650" t="s">
        <v>476</v>
      </c>
      <c r="P14650" t="s">
        <v>476</v>
      </c>
    </row>
    <row r="14651" spans="1:16">
      <c r="A14651" s="484" t="s">
        <v>96591</v>
      </c>
      <c r="B14651" s="485" t="s">
        <v>96590</v>
      </c>
      <c r="C14651" t="s">
        <v>96589</v>
      </c>
      <c r="D14651" t="s">
        <v>96588</v>
      </c>
      <c r="E14651" t="str">
        <f t="shared" si="228"/>
        <v>657748 - CHARRA LAURENE - LCF FORMACOACH</v>
      </c>
      <c r="F14651" t="s">
        <v>18756</v>
      </c>
      <c r="G14651" t="s">
        <v>96587</v>
      </c>
      <c r="I14651" t="s">
        <v>966</v>
      </c>
      <c r="K14651" t="s">
        <v>208</v>
      </c>
      <c r="L14651" t="s">
        <v>96586</v>
      </c>
      <c r="N14651" t="s">
        <v>208</v>
      </c>
      <c r="O14651" t="s">
        <v>476</v>
      </c>
      <c r="P14651" t="s">
        <v>476</v>
      </c>
    </row>
    <row r="14652" spans="1:16">
      <c r="A14652" s="484" t="s">
        <v>28142</v>
      </c>
      <c r="B14652" s="485" t="s">
        <v>28141</v>
      </c>
      <c r="C14652" t="s">
        <v>28140</v>
      </c>
      <c r="D14652" t="s">
        <v>28140</v>
      </c>
      <c r="E14652" t="str">
        <f t="shared" si="228"/>
        <v>616242 - PHOTO DECO ADPA</v>
      </c>
      <c r="F14652" t="s">
        <v>8315</v>
      </c>
      <c r="G14652" t="s">
        <v>28139</v>
      </c>
      <c r="I14652" t="s">
        <v>28138</v>
      </c>
      <c r="J14652" t="s">
        <v>28137</v>
      </c>
      <c r="K14652" t="s">
        <v>208</v>
      </c>
      <c r="L14652" t="s">
        <v>28136</v>
      </c>
      <c r="N14652" t="s">
        <v>208</v>
      </c>
      <c r="O14652" t="s">
        <v>476</v>
      </c>
      <c r="P14652" t="s">
        <v>476</v>
      </c>
    </row>
    <row r="14653" spans="1:16">
      <c r="A14653" s="484" t="s">
        <v>108023</v>
      </c>
      <c r="B14653" s="485" t="s">
        <v>108022</v>
      </c>
      <c r="C14653" t="s">
        <v>108021</v>
      </c>
      <c r="D14653" t="s">
        <v>108020</v>
      </c>
      <c r="E14653" t="str">
        <f t="shared" si="228"/>
        <v>657724 - CENTRE DE FORMATION DES APPRENTIS DES METIERS DU SPORT ET DE</v>
      </c>
      <c r="F14653" t="s">
        <v>11295</v>
      </c>
      <c r="G14653" t="s">
        <v>108019</v>
      </c>
      <c r="I14653" t="s">
        <v>1837</v>
      </c>
      <c r="J14653" t="s">
        <v>108018</v>
      </c>
      <c r="K14653" t="s">
        <v>208</v>
      </c>
      <c r="L14653" t="s">
        <v>108017</v>
      </c>
      <c r="N14653" t="s">
        <v>207</v>
      </c>
      <c r="O14653" t="s">
        <v>476</v>
      </c>
      <c r="P14653" t="s">
        <v>476</v>
      </c>
    </row>
    <row r="14654" spans="1:16">
      <c r="A14654" s="484" t="s">
        <v>1539</v>
      </c>
      <c r="B14654" s="485" t="s">
        <v>1538</v>
      </c>
      <c r="C14654" t="s">
        <v>1537</v>
      </c>
      <c r="D14654" t="s">
        <v>1537</v>
      </c>
      <c r="E14654" t="str">
        <f t="shared" si="228"/>
        <v>640475 - YESNYOU</v>
      </c>
      <c r="F14654" t="s">
        <v>1536</v>
      </c>
      <c r="G14654" t="s">
        <v>1535</v>
      </c>
      <c r="I14654" t="s">
        <v>626</v>
      </c>
      <c r="J14654" t="s">
        <v>1534</v>
      </c>
      <c r="K14654" t="s">
        <v>208</v>
      </c>
      <c r="L14654" t="s">
        <v>1533</v>
      </c>
      <c r="N14654" t="s">
        <v>208</v>
      </c>
      <c r="O14654" t="s">
        <v>476</v>
      </c>
      <c r="P14654" t="s">
        <v>476</v>
      </c>
    </row>
    <row r="14655" spans="1:16">
      <c r="A14655" s="484" t="s">
        <v>69308</v>
      </c>
      <c r="B14655" s="485" t="s">
        <v>69307</v>
      </c>
      <c r="C14655" t="s">
        <v>69306</v>
      </c>
      <c r="D14655" t="s">
        <v>69305</v>
      </c>
      <c r="E14655" t="str">
        <f t="shared" si="228"/>
        <v>641133 - FORMAXE OSNY</v>
      </c>
      <c r="F14655" t="s">
        <v>55208</v>
      </c>
      <c r="G14655" t="s">
        <v>69304</v>
      </c>
      <c r="H14655" t="s">
        <v>69303</v>
      </c>
      <c r="I14655" t="s">
        <v>69302</v>
      </c>
      <c r="J14655" t="s">
        <v>69301</v>
      </c>
      <c r="K14655" t="s">
        <v>208</v>
      </c>
      <c r="L14655" t="s">
        <v>69300</v>
      </c>
      <c r="N14655" t="s">
        <v>208</v>
      </c>
      <c r="O14655" t="s">
        <v>476</v>
      </c>
      <c r="P14655" t="s">
        <v>476</v>
      </c>
    </row>
    <row r="14656" spans="1:16">
      <c r="A14656" s="484" t="s">
        <v>47156</v>
      </c>
      <c r="B14656" s="485" t="s">
        <v>47155</v>
      </c>
      <c r="C14656" t="s">
        <v>47154</v>
      </c>
      <c r="D14656" t="s">
        <v>47154</v>
      </c>
      <c r="E14656" t="str">
        <f t="shared" si="228"/>
        <v>668059 - LA FABRIQUE CREATIVE DE SANTE</v>
      </c>
      <c r="F14656" t="s">
        <v>2370</v>
      </c>
      <c r="G14656" t="s">
        <v>47153</v>
      </c>
      <c r="I14656" t="s">
        <v>47152</v>
      </c>
      <c r="J14656" t="s">
        <v>47151</v>
      </c>
      <c r="K14656" t="s">
        <v>208</v>
      </c>
      <c r="L14656" t="s">
        <v>47150</v>
      </c>
      <c r="N14656" t="s">
        <v>208</v>
      </c>
      <c r="O14656" t="s">
        <v>476</v>
      </c>
      <c r="P14656" t="s">
        <v>476</v>
      </c>
    </row>
    <row r="14657" spans="1:16">
      <c r="A14657" s="484" t="s">
        <v>110646</v>
      </c>
      <c r="B14657" s="485" t="s">
        <v>110645</v>
      </c>
      <c r="C14657" t="s">
        <v>110644</v>
      </c>
      <c r="D14657" t="s">
        <v>110643</v>
      </c>
      <c r="E14657" t="str">
        <f t="shared" si="228"/>
        <v>590356 - CAMP ACADEMY ELITE NORMANDIE TRAINING</v>
      </c>
      <c r="F14657" t="s">
        <v>1687</v>
      </c>
      <c r="G14657" t="s">
        <v>110642</v>
      </c>
      <c r="I14657" t="s">
        <v>110641</v>
      </c>
      <c r="J14657" t="s">
        <v>110640</v>
      </c>
      <c r="K14657" t="s">
        <v>208</v>
      </c>
      <c r="L14657" t="s">
        <v>110639</v>
      </c>
      <c r="N14657" t="s">
        <v>208</v>
      </c>
      <c r="O14657" t="s">
        <v>476</v>
      </c>
      <c r="P14657" t="s">
        <v>476</v>
      </c>
    </row>
    <row r="14658" spans="1:16">
      <c r="A14658" s="484" t="s">
        <v>70330</v>
      </c>
      <c r="B14658" s="485" t="s">
        <v>70329</v>
      </c>
      <c r="C14658" t="s">
        <v>70328</v>
      </c>
      <c r="D14658" t="s">
        <v>70327</v>
      </c>
      <c r="E14658" t="str">
        <f t="shared" ref="E14658:E14721" si="229">_xlfn.CONCAT(L14658," - ",D14658)</f>
        <v>571374 - FORMATION ANGLAIS</v>
      </c>
      <c r="F14658" t="s">
        <v>3834</v>
      </c>
      <c r="G14658" t="s">
        <v>70326</v>
      </c>
      <c r="I14658" t="s">
        <v>8072</v>
      </c>
      <c r="J14658" t="s">
        <v>70325</v>
      </c>
      <c r="K14658" t="s">
        <v>208</v>
      </c>
      <c r="L14658" t="s">
        <v>70324</v>
      </c>
      <c r="N14658" t="s">
        <v>208</v>
      </c>
      <c r="O14658" t="s">
        <v>476</v>
      </c>
      <c r="P14658" t="s">
        <v>476</v>
      </c>
    </row>
    <row r="14659" spans="1:16">
      <c r="A14659" s="484" t="s">
        <v>25994</v>
      </c>
      <c r="B14659" s="485" t="s">
        <v>25993</v>
      </c>
      <c r="C14659" t="s">
        <v>25992</v>
      </c>
      <c r="D14659" t="s">
        <v>25991</v>
      </c>
      <c r="E14659" t="str">
        <f t="shared" si="229"/>
        <v>651230 - PGP</v>
      </c>
      <c r="F14659" t="s">
        <v>24052</v>
      </c>
      <c r="G14659" t="s">
        <v>25990</v>
      </c>
      <c r="I14659" t="s">
        <v>19813</v>
      </c>
      <c r="J14659" t="s">
        <v>25989</v>
      </c>
      <c r="K14659" t="s">
        <v>208</v>
      </c>
      <c r="L14659" t="s">
        <v>25988</v>
      </c>
      <c r="N14659" t="s">
        <v>208</v>
      </c>
      <c r="O14659" t="s">
        <v>476</v>
      </c>
      <c r="P14659" t="s">
        <v>476</v>
      </c>
    </row>
    <row r="14660" spans="1:16">
      <c r="A14660" s="484" t="s">
        <v>93837</v>
      </c>
      <c r="B14660" s="485" t="s">
        <v>93836</v>
      </c>
      <c r="C14660" t="s">
        <v>93835</v>
      </c>
      <c r="D14660" t="s">
        <v>93834</v>
      </c>
      <c r="E14660" t="str">
        <f t="shared" si="229"/>
        <v>654942 - SFCB CD93</v>
      </c>
      <c r="F14660" t="s">
        <v>24276</v>
      </c>
      <c r="G14660" t="s">
        <v>93833</v>
      </c>
      <c r="I14660" t="s">
        <v>9554</v>
      </c>
      <c r="J14660" t="s">
        <v>93832</v>
      </c>
      <c r="K14660" t="s">
        <v>208</v>
      </c>
      <c r="L14660" t="s">
        <v>93831</v>
      </c>
      <c r="N14660" t="s">
        <v>208</v>
      </c>
      <c r="O14660" t="s">
        <v>476</v>
      </c>
      <c r="P14660" t="s">
        <v>476</v>
      </c>
    </row>
    <row r="14661" spans="1:16">
      <c r="A14661" s="484" t="s">
        <v>58168</v>
      </c>
      <c r="B14661" s="485" t="s">
        <v>58167</v>
      </c>
      <c r="C14661" t="s">
        <v>58166</v>
      </c>
      <c r="D14661" t="s">
        <v>58165</v>
      </c>
      <c r="E14661" t="str">
        <f t="shared" si="229"/>
        <v>599621 - INFINITY ID NANTES</v>
      </c>
      <c r="F14661" t="s">
        <v>43027</v>
      </c>
      <c r="G14661" t="s">
        <v>58164</v>
      </c>
      <c r="I14661" t="s">
        <v>1837</v>
      </c>
      <c r="J14661" t="s">
        <v>58163</v>
      </c>
      <c r="K14661" t="s">
        <v>208</v>
      </c>
      <c r="L14661" t="s">
        <v>58162</v>
      </c>
      <c r="N14661" t="s">
        <v>208</v>
      </c>
      <c r="O14661" t="s">
        <v>476</v>
      </c>
      <c r="P14661" t="s">
        <v>476</v>
      </c>
    </row>
    <row r="14662" spans="1:16">
      <c r="A14662" s="484" t="s">
        <v>116821</v>
      </c>
      <c r="B14662" s="485" t="s">
        <v>116820</v>
      </c>
      <c r="C14662" t="s">
        <v>116819</v>
      </c>
      <c r="D14662" t="s">
        <v>116819</v>
      </c>
      <c r="E14662" t="str">
        <f t="shared" si="229"/>
        <v>597971 - AURELIE FORMATION</v>
      </c>
      <c r="F14662" t="s">
        <v>2524</v>
      </c>
      <c r="G14662" t="s">
        <v>116818</v>
      </c>
      <c r="I14662" t="s">
        <v>3229</v>
      </c>
      <c r="K14662" t="s">
        <v>208</v>
      </c>
      <c r="L14662" t="s">
        <v>116817</v>
      </c>
      <c r="N14662" t="s">
        <v>208</v>
      </c>
      <c r="O14662" t="s">
        <v>476</v>
      </c>
      <c r="P14662" t="s">
        <v>476</v>
      </c>
    </row>
    <row r="14663" spans="1:16">
      <c r="A14663" s="484" t="s">
        <v>92078</v>
      </c>
      <c r="B14663" s="485" t="s">
        <v>92077</v>
      </c>
      <c r="C14663" t="s">
        <v>92076</v>
      </c>
      <c r="D14663" t="s">
        <v>92075</v>
      </c>
      <c r="E14663" t="str">
        <f t="shared" si="229"/>
        <v>640682 - CONTROL MORLAAS</v>
      </c>
      <c r="F14663" t="s">
        <v>882</v>
      </c>
      <c r="G14663" t="s">
        <v>92074</v>
      </c>
      <c r="I14663" t="s">
        <v>92073</v>
      </c>
      <c r="J14663" t="s">
        <v>92072</v>
      </c>
      <c r="K14663" t="s">
        <v>208</v>
      </c>
      <c r="L14663" t="s">
        <v>92071</v>
      </c>
      <c r="N14663" t="s">
        <v>208</v>
      </c>
      <c r="O14663" t="s">
        <v>476</v>
      </c>
      <c r="P14663" t="s">
        <v>476</v>
      </c>
    </row>
    <row r="14664" spans="1:16">
      <c r="A14664" s="484" t="s">
        <v>119561</v>
      </c>
      <c r="B14664" s="485" t="s">
        <v>119560</v>
      </c>
      <c r="C14664" t="s">
        <v>119559</v>
      </c>
      <c r="D14664" t="s">
        <v>119559</v>
      </c>
      <c r="E14664" t="str">
        <f t="shared" si="229"/>
        <v>587552 - ASSOCIATION POUR LA GESTION DU CFA DU COMMINGES</v>
      </c>
      <c r="F14664" t="s">
        <v>7579</v>
      </c>
      <c r="G14664" t="s">
        <v>119558</v>
      </c>
      <c r="I14664" t="s">
        <v>119557</v>
      </c>
      <c r="J14664" t="s">
        <v>119556</v>
      </c>
      <c r="K14664" t="s">
        <v>208</v>
      </c>
      <c r="L14664" t="s">
        <v>119555</v>
      </c>
      <c r="N14664" t="s">
        <v>208</v>
      </c>
      <c r="O14664" t="s">
        <v>476</v>
      </c>
      <c r="P14664" t="s">
        <v>476</v>
      </c>
    </row>
    <row r="14665" spans="1:16">
      <c r="A14665" s="484" t="s">
        <v>13356</v>
      </c>
      <c r="B14665" s="485" t="s">
        <v>13355</v>
      </c>
      <c r="C14665" t="s">
        <v>13354</v>
      </c>
      <c r="D14665" t="s">
        <v>13354</v>
      </c>
      <c r="E14665" t="str">
        <f t="shared" si="229"/>
        <v>624949 - SP2 FORMATION</v>
      </c>
      <c r="F14665" t="s">
        <v>6577</v>
      </c>
      <c r="G14665" t="s">
        <v>13353</v>
      </c>
      <c r="I14665" t="s">
        <v>13352</v>
      </c>
      <c r="J14665" t="s">
        <v>13351</v>
      </c>
      <c r="K14665" t="s">
        <v>208</v>
      </c>
      <c r="L14665" t="s">
        <v>13350</v>
      </c>
      <c r="N14665" t="s">
        <v>208</v>
      </c>
      <c r="O14665" t="s">
        <v>476</v>
      </c>
      <c r="P14665" t="s">
        <v>476</v>
      </c>
    </row>
    <row r="14666" spans="1:16">
      <c r="A14666" s="484" t="s">
        <v>23501</v>
      </c>
      <c r="B14666" s="485" t="s">
        <v>23500</v>
      </c>
      <c r="C14666" t="s">
        <v>23499</v>
      </c>
      <c r="D14666" t="s">
        <v>23499</v>
      </c>
      <c r="E14666" t="str">
        <f t="shared" si="229"/>
        <v>591014 - REGECAP</v>
      </c>
      <c r="F14666" t="s">
        <v>23498</v>
      </c>
      <c r="G14666" t="s">
        <v>23497</v>
      </c>
      <c r="I14666" t="s">
        <v>5789</v>
      </c>
      <c r="J14666" t="s">
        <v>23496</v>
      </c>
      <c r="K14666" t="s">
        <v>208</v>
      </c>
      <c r="L14666" t="s">
        <v>23495</v>
      </c>
      <c r="N14666" t="s">
        <v>208</v>
      </c>
      <c r="O14666" t="s">
        <v>476</v>
      </c>
      <c r="P14666" t="s">
        <v>476</v>
      </c>
    </row>
    <row r="14667" spans="1:16">
      <c r="A14667" s="484" t="s">
        <v>107394</v>
      </c>
      <c r="B14667" s="485" t="s">
        <v>107393</v>
      </c>
      <c r="C14667" t="s">
        <v>107392</v>
      </c>
      <c r="D14667" t="s">
        <v>107391</v>
      </c>
      <c r="E14667" t="str">
        <f t="shared" si="229"/>
        <v>528821 - CFPRO 68</v>
      </c>
      <c r="F14667" t="s">
        <v>8706</v>
      </c>
      <c r="G14667" t="s">
        <v>107390</v>
      </c>
      <c r="I14667" t="s">
        <v>107389</v>
      </c>
      <c r="K14667" t="s">
        <v>208</v>
      </c>
      <c r="L14667" t="s">
        <v>107388</v>
      </c>
      <c r="N14667" t="s">
        <v>208</v>
      </c>
      <c r="O14667" t="s">
        <v>476</v>
      </c>
      <c r="P14667" t="s">
        <v>476</v>
      </c>
    </row>
    <row r="14668" spans="1:16">
      <c r="A14668" s="484" t="s">
        <v>80120</v>
      </c>
      <c r="B14668" s="485" t="s">
        <v>80119</v>
      </c>
      <c r="C14668" t="s">
        <v>80118</v>
      </c>
      <c r="D14668" t="s">
        <v>80118</v>
      </c>
      <c r="E14668" t="str">
        <f t="shared" si="229"/>
        <v>524967 - EMOVEA</v>
      </c>
      <c r="F14668" t="s">
        <v>1077</v>
      </c>
      <c r="G14668" t="s">
        <v>80117</v>
      </c>
      <c r="I14668" t="s">
        <v>50222</v>
      </c>
      <c r="J14668" t="s">
        <v>80116</v>
      </c>
      <c r="K14668" t="s">
        <v>208</v>
      </c>
      <c r="L14668" t="s">
        <v>80115</v>
      </c>
      <c r="N14668" t="s">
        <v>208</v>
      </c>
      <c r="O14668" t="s">
        <v>476</v>
      </c>
      <c r="P14668" t="s">
        <v>476</v>
      </c>
    </row>
    <row r="14669" spans="1:16">
      <c r="A14669" s="484" t="s">
        <v>66253</v>
      </c>
      <c r="B14669" s="485" t="s">
        <v>66252</v>
      </c>
      <c r="C14669" t="s">
        <v>66251</v>
      </c>
      <c r="D14669" t="s">
        <v>66250</v>
      </c>
      <c r="E14669" t="str">
        <f t="shared" si="229"/>
        <v>626715 - GLOTTE TROTTERS MERIGNAC</v>
      </c>
      <c r="F14669" t="s">
        <v>33063</v>
      </c>
      <c r="G14669" t="s">
        <v>66249</v>
      </c>
      <c r="H14669" t="s">
        <v>66248</v>
      </c>
      <c r="I14669" t="s">
        <v>1466</v>
      </c>
      <c r="J14669" t="s">
        <v>66247</v>
      </c>
      <c r="K14669" t="s">
        <v>208</v>
      </c>
      <c r="L14669" t="s">
        <v>66246</v>
      </c>
      <c r="N14669" t="s">
        <v>208</v>
      </c>
      <c r="O14669" t="s">
        <v>476</v>
      </c>
      <c r="P14669" t="s">
        <v>476</v>
      </c>
    </row>
    <row r="14670" spans="1:16">
      <c r="A14670" s="484" t="s">
        <v>12179</v>
      </c>
      <c r="B14670" s="485" t="s">
        <v>12178</v>
      </c>
      <c r="C14670" t="s">
        <v>12177</v>
      </c>
      <c r="D14670" t="s">
        <v>12176</v>
      </c>
      <c r="E14670" t="str">
        <f t="shared" si="229"/>
        <v>563997 - SEC GROUPE PEYREFITTE SUSINI</v>
      </c>
      <c r="F14670" t="s">
        <v>1817</v>
      </c>
      <c r="G14670" t="s">
        <v>12175</v>
      </c>
      <c r="I14670" t="s">
        <v>596</v>
      </c>
      <c r="J14670" t="s">
        <v>12174</v>
      </c>
      <c r="K14670" t="s">
        <v>208</v>
      </c>
      <c r="L14670" t="s">
        <v>12173</v>
      </c>
      <c r="N14670" t="s">
        <v>208</v>
      </c>
      <c r="O14670" t="s">
        <v>476</v>
      </c>
      <c r="P14670" t="s">
        <v>476</v>
      </c>
    </row>
    <row r="14671" spans="1:16">
      <c r="A14671" s="484" t="s">
        <v>79369</v>
      </c>
      <c r="B14671" s="485" t="s">
        <v>79368</v>
      </c>
      <c r="C14671" t="s">
        <v>79367</v>
      </c>
      <c r="D14671" t="s">
        <v>79367</v>
      </c>
      <c r="E14671" t="str">
        <f t="shared" si="229"/>
        <v>572603 - ENZYM</v>
      </c>
      <c r="F14671" t="s">
        <v>1007</v>
      </c>
      <c r="G14671" t="s">
        <v>79366</v>
      </c>
      <c r="I14671" t="s">
        <v>6909</v>
      </c>
      <c r="J14671" t="s">
        <v>79365</v>
      </c>
      <c r="K14671" t="s">
        <v>208</v>
      </c>
      <c r="L14671" t="s">
        <v>79364</v>
      </c>
      <c r="N14671" t="s">
        <v>208</v>
      </c>
      <c r="O14671" t="s">
        <v>476</v>
      </c>
      <c r="P14671" t="s">
        <v>476</v>
      </c>
    </row>
    <row r="14672" spans="1:16">
      <c r="A14672" s="484" t="s">
        <v>78627</v>
      </c>
      <c r="B14672" s="485" t="s">
        <v>78626</v>
      </c>
      <c r="C14672" t="s">
        <v>78625</v>
      </c>
      <c r="D14672" t="s">
        <v>78624</v>
      </c>
      <c r="E14672" t="str">
        <f t="shared" si="229"/>
        <v>634384 - ESC FORCE OUEST BREST</v>
      </c>
      <c r="F14672" t="s">
        <v>12680</v>
      </c>
      <c r="G14672" t="s">
        <v>78623</v>
      </c>
      <c r="I14672" t="s">
        <v>1228</v>
      </c>
      <c r="K14672" t="s">
        <v>208</v>
      </c>
      <c r="L14672" t="s">
        <v>78622</v>
      </c>
      <c r="N14672" t="s">
        <v>207</v>
      </c>
      <c r="O14672" t="s">
        <v>476</v>
      </c>
      <c r="P14672" t="s">
        <v>476</v>
      </c>
    </row>
    <row r="14673" spans="1:16">
      <c r="A14673" s="484" t="s">
        <v>118589</v>
      </c>
      <c r="B14673" s="485" t="s">
        <v>118588</v>
      </c>
      <c r="C14673" t="s">
        <v>118587</v>
      </c>
      <c r="D14673" t="s">
        <v>118586</v>
      </c>
      <c r="E14673" t="str">
        <f t="shared" si="229"/>
        <v>573267 - ARIBODE ST PIERRE</v>
      </c>
      <c r="F14673" t="s">
        <v>2524</v>
      </c>
      <c r="G14673" t="s">
        <v>118585</v>
      </c>
      <c r="H14673" t="s">
        <v>63366</v>
      </c>
      <c r="I14673" t="s">
        <v>2739</v>
      </c>
      <c r="J14673" t="s">
        <v>118584</v>
      </c>
      <c r="K14673" t="s">
        <v>208</v>
      </c>
      <c r="L14673" t="s">
        <v>118583</v>
      </c>
      <c r="N14673" t="s">
        <v>208</v>
      </c>
      <c r="O14673" t="s">
        <v>476</v>
      </c>
      <c r="P14673" t="s">
        <v>476</v>
      </c>
    </row>
    <row r="14674" spans="1:16">
      <c r="A14674" s="484" t="s">
        <v>20802</v>
      </c>
      <c r="B14674" s="485" t="s">
        <v>20801</v>
      </c>
      <c r="C14674" t="s">
        <v>20800</v>
      </c>
      <c r="D14674" t="s">
        <v>20799</v>
      </c>
      <c r="E14674" t="str">
        <f t="shared" si="229"/>
        <v>558278 - SABFA 94 FORMATION CRETEIL</v>
      </c>
      <c r="F14674" t="s">
        <v>4307</v>
      </c>
      <c r="G14674" t="s">
        <v>20798</v>
      </c>
      <c r="I14674" t="s">
        <v>4636</v>
      </c>
      <c r="J14674" t="s">
        <v>20797</v>
      </c>
      <c r="K14674" t="s">
        <v>208</v>
      </c>
      <c r="L14674" t="s">
        <v>20796</v>
      </c>
      <c r="N14674" t="s">
        <v>208</v>
      </c>
      <c r="O14674" t="s">
        <v>476</v>
      </c>
      <c r="P14674" t="s">
        <v>476</v>
      </c>
    </row>
    <row r="14675" spans="1:16">
      <c r="A14675" s="484" t="s">
        <v>79916</v>
      </c>
      <c r="B14675" s="485" t="s">
        <v>79915</v>
      </c>
      <c r="C14675" t="s">
        <v>79914</v>
      </c>
      <c r="D14675" t="s">
        <v>79914</v>
      </c>
      <c r="E14675" t="str">
        <f t="shared" si="229"/>
        <v>544530 - ENFANCE MAJUSCULE COMITE ALEXIS DANAN BRETAGNE</v>
      </c>
      <c r="F14675" t="s">
        <v>9019</v>
      </c>
      <c r="G14675" t="s">
        <v>79913</v>
      </c>
      <c r="I14675" t="s">
        <v>3364</v>
      </c>
      <c r="J14675" t="s">
        <v>79912</v>
      </c>
      <c r="K14675" t="s">
        <v>208</v>
      </c>
      <c r="L14675" t="s">
        <v>79911</v>
      </c>
      <c r="N14675" t="s">
        <v>208</v>
      </c>
      <c r="O14675" t="s">
        <v>476</v>
      </c>
      <c r="P14675" t="s">
        <v>476</v>
      </c>
    </row>
    <row r="14676" spans="1:16">
      <c r="A14676" s="484" t="s">
        <v>132751</v>
      </c>
      <c r="B14676" s="485" t="s">
        <v>132750</v>
      </c>
      <c r="C14676" t="s">
        <v>132749</v>
      </c>
      <c r="D14676" t="s">
        <v>132749</v>
      </c>
      <c r="E14676" t="str">
        <f t="shared" si="229"/>
        <v>674989 - AG COUNSELING</v>
      </c>
      <c r="F14676" t="s">
        <v>5969</v>
      </c>
      <c r="G14676" t="s">
        <v>132748</v>
      </c>
      <c r="I14676" t="s">
        <v>10787</v>
      </c>
      <c r="J14676" t="s">
        <v>132747</v>
      </c>
      <c r="K14676" t="s">
        <v>208</v>
      </c>
      <c r="L14676" t="s">
        <v>132746</v>
      </c>
      <c r="N14676" t="s">
        <v>208</v>
      </c>
      <c r="O14676" t="s">
        <v>476</v>
      </c>
      <c r="P14676" t="s">
        <v>476</v>
      </c>
    </row>
    <row r="14677" spans="1:16">
      <c r="A14677" s="484" t="s">
        <v>22229</v>
      </c>
      <c r="B14677" s="485" t="s">
        <v>22228</v>
      </c>
      <c r="C14677" t="s">
        <v>22227</v>
      </c>
      <c r="D14677" t="s">
        <v>22227</v>
      </c>
      <c r="E14677" t="str">
        <f t="shared" si="229"/>
        <v>615997 - RETENGR</v>
      </c>
      <c r="F14677" t="s">
        <v>1487</v>
      </c>
      <c r="G14677" t="s">
        <v>22226</v>
      </c>
      <c r="H14677" t="s">
        <v>22225</v>
      </c>
      <c r="I14677" t="s">
        <v>603</v>
      </c>
      <c r="J14677" t="s">
        <v>22224</v>
      </c>
      <c r="K14677" t="s">
        <v>208</v>
      </c>
      <c r="L14677" t="s">
        <v>22223</v>
      </c>
      <c r="N14677" t="s">
        <v>208</v>
      </c>
      <c r="O14677" t="s">
        <v>476</v>
      </c>
      <c r="P14677" t="s">
        <v>476</v>
      </c>
    </row>
    <row r="14678" spans="1:16">
      <c r="A14678" s="484" t="s">
        <v>109155</v>
      </c>
      <c r="B14678" s="485" t="s">
        <v>109154</v>
      </c>
      <c r="C14678" t="s">
        <v>109153</v>
      </c>
      <c r="D14678" t="s">
        <v>109152</v>
      </c>
      <c r="E14678" t="str">
        <f t="shared" si="229"/>
        <v>287969 - CDBC RESILIENCY</v>
      </c>
      <c r="F14678" t="s">
        <v>2250</v>
      </c>
      <c r="G14678" t="s">
        <v>109151</v>
      </c>
      <c r="I14678" t="s">
        <v>7052</v>
      </c>
      <c r="J14678" t="s">
        <v>109150</v>
      </c>
      <c r="K14678" t="s">
        <v>208</v>
      </c>
      <c r="L14678" t="s">
        <v>109149</v>
      </c>
      <c r="N14678" t="s">
        <v>208</v>
      </c>
      <c r="O14678" t="s">
        <v>476</v>
      </c>
      <c r="P14678" t="s">
        <v>476</v>
      </c>
    </row>
    <row r="14679" spans="1:16">
      <c r="A14679" s="484" t="s">
        <v>80354</v>
      </c>
      <c r="B14679" s="485" t="s">
        <v>80353</v>
      </c>
      <c r="C14679" t="s">
        <v>80352</v>
      </c>
      <c r="D14679" t="s">
        <v>80352</v>
      </c>
      <c r="E14679" t="str">
        <f t="shared" si="229"/>
        <v>554376 - EM PRODUITS DE SANTE</v>
      </c>
      <c r="F14679" t="s">
        <v>30652</v>
      </c>
      <c r="G14679" t="s">
        <v>8377</v>
      </c>
      <c r="I14679" t="s">
        <v>626</v>
      </c>
      <c r="J14679" t="s">
        <v>80351</v>
      </c>
      <c r="K14679" t="s">
        <v>80350</v>
      </c>
      <c r="L14679" t="s">
        <v>80349</v>
      </c>
      <c r="N14679" t="s">
        <v>208</v>
      </c>
      <c r="O14679" t="s">
        <v>476</v>
      </c>
      <c r="P14679" t="s">
        <v>476</v>
      </c>
    </row>
    <row r="14680" spans="1:16">
      <c r="A14680" s="484" t="s">
        <v>129245</v>
      </c>
      <c r="B14680" s="485" t="s">
        <v>129244</v>
      </c>
      <c r="C14680" t="s">
        <v>129243</v>
      </c>
      <c r="D14680" t="s">
        <v>129243</v>
      </c>
      <c r="E14680" t="str">
        <f t="shared" si="229"/>
        <v>528020 - AMBITION SANTE +</v>
      </c>
      <c r="F14680" t="s">
        <v>3699</v>
      </c>
      <c r="G14680" t="s">
        <v>129242</v>
      </c>
      <c r="I14680" t="s">
        <v>129241</v>
      </c>
      <c r="J14680" t="s">
        <v>129240</v>
      </c>
      <c r="K14680" t="s">
        <v>129239</v>
      </c>
      <c r="L14680" t="s">
        <v>129238</v>
      </c>
      <c r="N14680" t="s">
        <v>208</v>
      </c>
      <c r="O14680" t="s">
        <v>476</v>
      </c>
      <c r="P14680" t="s">
        <v>476</v>
      </c>
    </row>
    <row r="14681" spans="1:16">
      <c r="A14681" s="484" t="s">
        <v>82757</v>
      </c>
      <c r="B14681" s="485" t="s">
        <v>82756</v>
      </c>
      <c r="C14681" t="s">
        <v>82750</v>
      </c>
      <c r="D14681" t="s">
        <v>82750</v>
      </c>
      <c r="E14681" t="str">
        <f t="shared" si="229"/>
        <v>615122 - ECOLE ZHONG LI</v>
      </c>
      <c r="F14681" t="s">
        <v>40411</v>
      </c>
      <c r="G14681" t="s">
        <v>82755</v>
      </c>
      <c r="I14681" t="s">
        <v>3776</v>
      </c>
      <c r="J14681" t="s">
        <v>82754</v>
      </c>
      <c r="K14681" t="s">
        <v>208</v>
      </c>
      <c r="L14681" t="s">
        <v>82753</v>
      </c>
      <c r="N14681" t="s">
        <v>208</v>
      </c>
      <c r="O14681" t="s">
        <v>476</v>
      </c>
      <c r="P14681" t="s">
        <v>476</v>
      </c>
    </row>
    <row r="14682" spans="1:16">
      <c r="A14682" s="484" t="s">
        <v>82752</v>
      </c>
      <c r="B14682" s="485" t="s">
        <v>82751</v>
      </c>
      <c r="C14682" t="s">
        <v>82750</v>
      </c>
      <c r="D14682" t="s">
        <v>82749</v>
      </c>
      <c r="E14682" t="str">
        <f t="shared" si="229"/>
        <v>680953 - ECOLE ZHONG LI LE PUY STE REPARADE</v>
      </c>
      <c r="F14682" t="s">
        <v>2378</v>
      </c>
      <c r="G14682" t="s">
        <v>82748</v>
      </c>
      <c r="I14682" t="s">
        <v>63007</v>
      </c>
      <c r="J14682" t="s">
        <v>82747</v>
      </c>
      <c r="K14682" t="s">
        <v>208</v>
      </c>
      <c r="L14682" t="s">
        <v>82746</v>
      </c>
      <c r="N14682" t="s">
        <v>208</v>
      </c>
      <c r="O14682" t="s">
        <v>476</v>
      </c>
      <c r="P14682" t="s">
        <v>476</v>
      </c>
    </row>
    <row r="14683" spans="1:16">
      <c r="A14683" s="484" t="s">
        <v>11378</v>
      </c>
      <c r="B14683" s="485" t="s">
        <v>11377</v>
      </c>
      <c r="C14683" t="s">
        <v>11376</v>
      </c>
      <c r="D14683" t="s">
        <v>11375</v>
      </c>
      <c r="E14683" t="str">
        <f t="shared" si="229"/>
        <v>682536 - TAILLET ILDA</v>
      </c>
      <c r="F14683" t="s">
        <v>5754</v>
      </c>
      <c r="G14683" t="s">
        <v>11374</v>
      </c>
      <c r="I14683" t="s">
        <v>6872</v>
      </c>
      <c r="J14683" t="s">
        <v>11373</v>
      </c>
      <c r="K14683" t="s">
        <v>208</v>
      </c>
      <c r="L14683" t="s">
        <v>11372</v>
      </c>
      <c r="N14683" t="s">
        <v>208</v>
      </c>
      <c r="O14683" t="s">
        <v>476</v>
      </c>
      <c r="P14683" t="s">
        <v>476</v>
      </c>
    </row>
    <row r="14684" spans="1:16">
      <c r="A14684" s="484" t="s">
        <v>63218</v>
      </c>
      <c r="B14684" s="485" t="s">
        <v>63217</v>
      </c>
      <c r="C14684" t="s">
        <v>63216</v>
      </c>
      <c r="D14684" t="s">
        <v>63216</v>
      </c>
      <c r="E14684" t="str">
        <f t="shared" si="229"/>
        <v>615912 - GROWWINGS</v>
      </c>
      <c r="F14684" t="s">
        <v>31692</v>
      </c>
      <c r="G14684" t="s">
        <v>63215</v>
      </c>
      <c r="I14684" t="s">
        <v>860</v>
      </c>
      <c r="K14684" t="s">
        <v>208</v>
      </c>
      <c r="L14684" t="s">
        <v>63214</v>
      </c>
      <c r="N14684" t="s">
        <v>208</v>
      </c>
      <c r="O14684" t="s">
        <v>476</v>
      </c>
      <c r="P14684" t="s">
        <v>476</v>
      </c>
    </row>
    <row r="14685" spans="1:16">
      <c r="A14685" s="484" t="s">
        <v>59430</v>
      </c>
      <c r="B14685" s="485" t="s">
        <v>59429</v>
      </c>
      <c r="C14685" t="s">
        <v>59428</v>
      </c>
      <c r="D14685" t="s">
        <v>59427</v>
      </c>
      <c r="E14685" t="str">
        <f t="shared" si="229"/>
        <v>662422 - IES NORMANDIE ROUEN</v>
      </c>
      <c r="F14685" t="s">
        <v>4222</v>
      </c>
      <c r="G14685" t="s">
        <v>59426</v>
      </c>
      <c r="I14685" t="s">
        <v>4645</v>
      </c>
      <c r="J14685" t="s">
        <v>59425</v>
      </c>
      <c r="K14685" t="s">
        <v>208</v>
      </c>
      <c r="L14685" t="s">
        <v>59424</v>
      </c>
      <c r="N14685" t="s">
        <v>207</v>
      </c>
      <c r="O14685" t="s">
        <v>476</v>
      </c>
      <c r="P14685" t="s">
        <v>476</v>
      </c>
    </row>
    <row r="14686" spans="1:16">
      <c r="A14686" s="484" t="s">
        <v>32351</v>
      </c>
      <c r="B14686" s="485" t="s">
        <v>32350</v>
      </c>
      <c r="C14686" t="s">
        <v>32349</v>
      </c>
      <c r="D14686" t="s">
        <v>32349</v>
      </c>
      <c r="E14686" t="str">
        <f t="shared" si="229"/>
        <v>529734 - OCT-OPUS</v>
      </c>
      <c r="F14686" t="s">
        <v>17346</v>
      </c>
      <c r="G14686" t="s">
        <v>32348</v>
      </c>
      <c r="I14686" t="s">
        <v>626</v>
      </c>
      <c r="J14686" t="s">
        <v>32347</v>
      </c>
      <c r="K14686" t="s">
        <v>32346</v>
      </c>
      <c r="L14686" t="s">
        <v>32345</v>
      </c>
      <c r="N14686" t="s">
        <v>208</v>
      </c>
      <c r="O14686" t="s">
        <v>476</v>
      </c>
      <c r="P14686" t="s">
        <v>476</v>
      </c>
    </row>
    <row r="14687" spans="1:16">
      <c r="A14687" s="484" t="s">
        <v>22830</v>
      </c>
      <c r="B14687" s="485" t="s">
        <v>22829</v>
      </c>
      <c r="C14687" t="s">
        <v>22828</v>
      </c>
      <c r="D14687" t="s">
        <v>22827</v>
      </c>
      <c r="E14687" t="str">
        <f t="shared" si="229"/>
        <v>674734 - REIVOC</v>
      </c>
      <c r="F14687" t="s">
        <v>4732</v>
      </c>
      <c r="G14687" t="s">
        <v>22826</v>
      </c>
      <c r="I14687" t="s">
        <v>603</v>
      </c>
      <c r="J14687" t="s">
        <v>22825</v>
      </c>
      <c r="K14687" t="s">
        <v>208</v>
      </c>
      <c r="L14687" t="s">
        <v>22824</v>
      </c>
      <c r="N14687" t="s">
        <v>208</v>
      </c>
      <c r="O14687" t="s">
        <v>476</v>
      </c>
      <c r="P14687" t="s">
        <v>476</v>
      </c>
    </row>
    <row r="14688" spans="1:16">
      <c r="A14688" s="484" t="s">
        <v>45502</v>
      </c>
      <c r="B14688" s="485" t="s">
        <v>45501</v>
      </c>
      <c r="C14688" t="s">
        <v>45500</v>
      </c>
      <c r="D14688" t="s">
        <v>45500</v>
      </c>
      <c r="E14688" t="str">
        <f t="shared" si="229"/>
        <v>597065 - L'ATELIER PASARA</v>
      </c>
      <c r="F14688" t="s">
        <v>1328</v>
      </c>
      <c r="G14688" t="s">
        <v>45499</v>
      </c>
      <c r="I14688" t="s">
        <v>2739</v>
      </c>
      <c r="J14688" t="s">
        <v>45498</v>
      </c>
      <c r="K14688" t="s">
        <v>208</v>
      </c>
      <c r="L14688" t="s">
        <v>45497</v>
      </c>
      <c r="N14688" t="s">
        <v>208</v>
      </c>
      <c r="O14688" t="s">
        <v>476</v>
      </c>
      <c r="P14688" t="s">
        <v>476</v>
      </c>
    </row>
    <row r="14689" spans="1:16">
      <c r="A14689" s="484" t="s">
        <v>70077</v>
      </c>
      <c r="B14689" s="485" t="s">
        <v>70076</v>
      </c>
      <c r="C14689" t="s">
        <v>70075</v>
      </c>
      <c r="D14689" t="s">
        <v>70074</v>
      </c>
      <c r="E14689" t="str">
        <f t="shared" si="229"/>
        <v>609316 - FORMATION ECAF</v>
      </c>
      <c r="F14689" t="s">
        <v>1710</v>
      </c>
      <c r="G14689" t="s">
        <v>70073</v>
      </c>
      <c r="H14689" t="s">
        <v>70072</v>
      </c>
      <c r="I14689" t="s">
        <v>1035</v>
      </c>
      <c r="J14689" t="s">
        <v>70071</v>
      </c>
      <c r="K14689" t="s">
        <v>208</v>
      </c>
      <c r="L14689" t="s">
        <v>70070</v>
      </c>
      <c r="N14689" t="s">
        <v>208</v>
      </c>
      <c r="O14689" t="s">
        <v>476</v>
      </c>
      <c r="P14689" t="s">
        <v>476</v>
      </c>
    </row>
    <row r="14690" spans="1:16">
      <c r="A14690" s="484" t="s">
        <v>114621</v>
      </c>
      <c r="B14690" s="485" t="s">
        <v>114620</v>
      </c>
      <c r="C14690" t="s">
        <v>114619</v>
      </c>
      <c r="D14690" t="s">
        <v>114618</v>
      </c>
      <c r="E14690" t="str">
        <f t="shared" si="229"/>
        <v>663955 - BCB</v>
      </c>
      <c r="F14690" t="s">
        <v>19104</v>
      </c>
      <c r="G14690" t="s">
        <v>114617</v>
      </c>
      <c r="I14690" t="s">
        <v>626</v>
      </c>
      <c r="K14690" t="s">
        <v>208</v>
      </c>
      <c r="L14690" t="s">
        <v>114616</v>
      </c>
      <c r="N14690" t="s">
        <v>208</v>
      </c>
      <c r="O14690" t="s">
        <v>476</v>
      </c>
      <c r="P14690" t="s">
        <v>476</v>
      </c>
    </row>
    <row r="14691" spans="1:16">
      <c r="A14691" s="484" t="s">
        <v>108560</v>
      </c>
      <c r="B14691" s="485" t="s">
        <v>108559</v>
      </c>
      <c r="C14691" t="s">
        <v>108558</v>
      </c>
      <c r="D14691" t="s">
        <v>108557</v>
      </c>
      <c r="E14691" t="str">
        <f t="shared" si="229"/>
        <v>641248 - CATEC</v>
      </c>
      <c r="F14691" t="s">
        <v>1400</v>
      </c>
      <c r="G14691" t="s">
        <v>108556</v>
      </c>
      <c r="I14691" t="s">
        <v>54680</v>
      </c>
      <c r="J14691" t="s">
        <v>108555</v>
      </c>
      <c r="K14691" t="s">
        <v>208</v>
      </c>
      <c r="L14691" t="s">
        <v>108554</v>
      </c>
      <c r="N14691" t="s">
        <v>208</v>
      </c>
      <c r="O14691" t="s">
        <v>476</v>
      </c>
      <c r="P14691" t="s">
        <v>476</v>
      </c>
    </row>
    <row r="14692" spans="1:16">
      <c r="A14692" s="484" t="s">
        <v>2684</v>
      </c>
      <c r="B14692" s="485" t="s">
        <v>2683</v>
      </c>
      <c r="C14692" t="s">
        <v>2682</v>
      </c>
      <c r="D14692" t="s">
        <v>2681</v>
      </c>
      <c r="E14692" t="str">
        <f t="shared" si="229"/>
        <v>674254 - LA WAB</v>
      </c>
      <c r="F14692" t="s">
        <v>1053</v>
      </c>
      <c r="G14692" t="s">
        <v>2680</v>
      </c>
      <c r="I14692" t="s">
        <v>829</v>
      </c>
      <c r="J14692" t="s">
        <v>2679</v>
      </c>
      <c r="K14692" t="s">
        <v>208</v>
      </c>
      <c r="L14692" t="s">
        <v>2678</v>
      </c>
      <c r="N14692" t="s">
        <v>208</v>
      </c>
      <c r="O14692" t="s">
        <v>476</v>
      </c>
      <c r="P14692" t="s">
        <v>476</v>
      </c>
    </row>
    <row r="14693" spans="1:16">
      <c r="A14693" s="484" t="s">
        <v>85821</v>
      </c>
      <c r="B14693" s="485" t="s">
        <v>85820</v>
      </c>
      <c r="C14693" t="s">
        <v>85819</v>
      </c>
      <c r="D14693" t="s">
        <v>85818</v>
      </c>
      <c r="E14693" t="str">
        <f t="shared" si="229"/>
        <v>617301 - DUMONT NELLY</v>
      </c>
      <c r="F14693" t="s">
        <v>22401</v>
      </c>
      <c r="G14693" t="s">
        <v>85817</v>
      </c>
      <c r="I14693" t="s">
        <v>8930</v>
      </c>
      <c r="J14693" t="s">
        <v>85816</v>
      </c>
      <c r="K14693" t="s">
        <v>208</v>
      </c>
      <c r="L14693" t="s">
        <v>85815</v>
      </c>
      <c r="N14693" t="s">
        <v>208</v>
      </c>
      <c r="O14693" t="s">
        <v>476</v>
      </c>
      <c r="P14693" t="s">
        <v>476</v>
      </c>
    </row>
    <row r="14694" spans="1:16">
      <c r="A14694" s="484" t="s">
        <v>1441</v>
      </c>
      <c r="B14694" s="485" t="s">
        <v>1440</v>
      </c>
      <c r="C14694" t="s">
        <v>1439</v>
      </c>
      <c r="D14694" t="s">
        <v>1439</v>
      </c>
      <c r="E14694" t="str">
        <f t="shared" si="229"/>
        <v>599098 - YOGA VISION</v>
      </c>
      <c r="F14694" t="s">
        <v>628</v>
      </c>
      <c r="G14694" t="s">
        <v>1438</v>
      </c>
      <c r="I14694" t="s">
        <v>626</v>
      </c>
      <c r="J14694" t="s">
        <v>1437</v>
      </c>
      <c r="K14694" t="s">
        <v>208</v>
      </c>
      <c r="L14694" t="s">
        <v>1436</v>
      </c>
      <c r="N14694" t="s">
        <v>208</v>
      </c>
      <c r="O14694" t="s">
        <v>476</v>
      </c>
      <c r="P14694" t="s">
        <v>476</v>
      </c>
    </row>
    <row r="14695" spans="1:16">
      <c r="A14695" s="484" t="s">
        <v>86164</v>
      </c>
      <c r="B14695" s="485" t="s">
        <v>86163</v>
      </c>
      <c r="C14695" t="s">
        <v>86162</v>
      </c>
      <c r="D14695" t="s">
        <v>86161</v>
      </c>
      <c r="E14695" t="str">
        <f t="shared" si="229"/>
        <v>610422 - DRONE X'PERIENCE</v>
      </c>
      <c r="F14695" t="s">
        <v>51227</v>
      </c>
      <c r="G14695" t="s">
        <v>86160</v>
      </c>
      <c r="I14695" t="s">
        <v>32861</v>
      </c>
      <c r="J14695" t="s">
        <v>86159</v>
      </c>
      <c r="K14695" t="s">
        <v>208</v>
      </c>
      <c r="L14695" t="s">
        <v>86158</v>
      </c>
      <c r="N14695" t="s">
        <v>208</v>
      </c>
      <c r="O14695" t="s">
        <v>476</v>
      </c>
      <c r="P14695" t="s">
        <v>476</v>
      </c>
    </row>
    <row r="14696" spans="1:16">
      <c r="A14696" s="484" t="s">
        <v>68229</v>
      </c>
      <c r="B14696" s="485" t="s">
        <v>68228</v>
      </c>
      <c r="C14696" t="s">
        <v>68227</v>
      </c>
      <c r="D14696" t="s">
        <v>68226</v>
      </c>
      <c r="E14696" t="str">
        <f t="shared" si="229"/>
        <v>551375 - FREQUENCES DEVELOPPEMENT</v>
      </c>
      <c r="F14696" t="s">
        <v>2651</v>
      </c>
      <c r="G14696" t="s">
        <v>68225</v>
      </c>
      <c r="I14696" t="s">
        <v>705</v>
      </c>
      <c r="J14696" t="s">
        <v>68224</v>
      </c>
      <c r="K14696" t="s">
        <v>208</v>
      </c>
      <c r="L14696" t="s">
        <v>68223</v>
      </c>
      <c r="N14696" t="s">
        <v>208</v>
      </c>
      <c r="O14696" t="s">
        <v>476</v>
      </c>
      <c r="P14696" t="s">
        <v>476</v>
      </c>
    </row>
    <row r="14697" spans="1:16">
      <c r="A14697" s="484" t="s">
        <v>59863</v>
      </c>
      <c r="B14697" s="485" t="s">
        <v>59862</v>
      </c>
      <c r="C14697" t="s">
        <v>59861</v>
      </c>
      <c r="D14697" t="s">
        <v>59861</v>
      </c>
      <c r="E14697" t="str">
        <f t="shared" si="229"/>
        <v>545569 - I SPEAK ENGLISH</v>
      </c>
      <c r="F14697" t="s">
        <v>1513</v>
      </c>
      <c r="G14697" t="s">
        <v>59860</v>
      </c>
      <c r="I14697" t="s">
        <v>12454</v>
      </c>
      <c r="K14697" t="s">
        <v>208</v>
      </c>
      <c r="L14697" t="s">
        <v>59859</v>
      </c>
      <c r="N14697" t="s">
        <v>208</v>
      </c>
      <c r="O14697" t="s">
        <v>476</v>
      </c>
      <c r="P14697" t="s">
        <v>476</v>
      </c>
    </row>
    <row r="14698" spans="1:16">
      <c r="A14698" s="484" t="s">
        <v>45016</v>
      </c>
      <c r="B14698" s="485" t="s">
        <v>45015</v>
      </c>
      <c r="C14698" t="s">
        <v>45014</v>
      </c>
      <c r="D14698" t="s">
        <v>45014</v>
      </c>
      <c r="E14698" t="str">
        <f t="shared" si="229"/>
        <v>614142 - LE COURS JULES VERNE</v>
      </c>
      <c r="F14698" t="s">
        <v>4647</v>
      </c>
      <c r="G14698" t="s">
        <v>45013</v>
      </c>
      <c r="I14698" t="s">
        <v>45012</v>
      </c>
      <c r="J14698" t="s">
        <v>45011</v>
      </c>
      <c r="K14698" t="s">
        <v>208</v>
      </c>
      <c r="L14698" t="s">
        <v>45010</v>
      </c>
      <c r="N14698" t="s">
        <v>208</v>
      </c>
      <c r="O14698" t="s">
        <v>476</v>
      </c>
      <c r="P14698" t="s">
        <v>476</v>
      </c>
    </row>
    <row r="14699" spans="1:16">
      <c r="A14699" s="484" t="s">
        <v>67971</v>
      </c>
      <c r="B14699" s="485" t="s">
        <v>67970</v>
      </c>
      <c r="C14699" t="s">
        <v>67969</v>
      </c>
      <c r="D14699" t="s">
        <v>67968</v>
      </c>
      <c r="E14699" t="str">
        <f t="shared" si="229"/>
        <v>681921 - GAELLE AUTO CONDUITE HERICOURT</v>
      </c>
      <c r="F14699" t="s">
        <v>2112</v>
      </c>
      <c r="G14699" t="s">
        <v>67967</v>
      </c>
      <c r="I14699" t="s">
        <v>22332</v>
      </c>
      <c r="J14699" t="s">
        <v>67966</v>
      </c>
      <c r="K14699" t="s">
        <v>208</v>
      </c>
      <c r="L14699" t="s">
        <v>67965</v>
      </c>
      <c r="N14699" t="s">
        <v>208</v>
      </c>
      <c r="O14699" t="s">
        <v>476</v>
      </c>
      <c r="P14699" t="s">
        <v>476</v>
      </c>
    </row>
    <row r="14700" spans="1:16">
      <c r="A14700" s="484" t="s">
        <v>110729</v>
      </c>
      <c r="B14700" s="485" t="s">
        <v>110728</v>
      </c>
      <c r="C14700" t="s">
        <v>110727</v>
      </c>
      <c r="D14700" t="s">
        <v>110726</v>
      </c>
      <c r="E14700" t="str">
        <f t="shared" si="229"/>
        <v>638833 - CAMAELLE</v>
      </c>
      <c r="F14700" t="s">
        <v>88516</v>
      </c>
      <c r="G14700" t="s">
        <v>110725</v>
      </c>
      <c r="I14700" t="s">
        <v>35682</v>
      </c>
      <c r="J14700" t="s">
        <v>110724</v>
      </c>
      <c r="K14700" t="s">
        <v>208</v>
      </c>
      <c r="L14700" t="s">
        <v>110723</v>
      </c>
      <c r="N14700" t="s">
        <v>207</v>
      </c>
      <c r="O14700" t="s">
        <v>476</v>
      </c>
      <c r="P14700" t="s">
        <v>476</v>
      </c>
    </row>
    <row r="14701" spans="1:16">
      <c r="A14701" s="484" t="s">
        <v>32578</v>
      </c>
      <c r="B14701" s="485" t="s">
        <v>32577</v>
      </c>
      <c r="C14701" t="s">
        <v>32576</v>
      </c>
      <c r="D14701" t="s">
        <v>32576</v>
      </c>
      <c r="E14701" t="str">
        <f t="shared" si="229"/>
        <v>587175 - OBCD GROUPE</v>
      </c>
      <c r="F14701" t="s">
        <v>2651</v>
      </c>
      <c r="G14701" t="s">
        <v>32575</v>
      </c>
      <c r="I14701" t="s">
        <v>1542</v>
      </c>
      <c r="J14701" t="s">
        <v>32574</v>
      </c>
      <c r="K14701" t="s">
        <v>208</v>
      </c>
      <c r="L14701" t="s">
        <v>32573</v>
      </c>
      <c r="N14701" t="s">
        <v>208</v>
      </c>
      <c r="O14701" t="s">
        <v>476</v>
      </c>
      <c r="P14701" t="s">
        <v>476</v>
      </c>
    </row>
    <row r="14702" spans="1:16">
      <c r="A14702" s="484" t="s">
        <v>130325</v>
      </c>
      <c r="B14702" s="485" t="s">
        <v>130324</v>
      </c>
      <c r="C14702" t="s">
        <v>130323</v>
      </c>
      <c r="D14702" t="s">
        <v>130323</v>
      </c>
      <c r="E14702" t="str">
        <f t="shared" si="229"/>
        <v>577820 - ALLIANCE DEVELOPPEMENT</v>
      </c>
      <c r="F14702" t="s">
        <v>14988</v>
      </c>
      <c r="G14702" t="s">
        <v>130322</v>
      </c>
      <c r="I14702" t="s">
        <v>1466</v>
      </c>
      <c r="J14702" t="s">
        <v>130321</v>
      </c>
      <c r="K14702" t="s">
        <v>208</v>
      </c>
      <c r="L14702" t="s">
        <v>130320</v>
      </c>
      <c r="N14702" t="s">
        <v>208</v>
      </c>
      <c r="O14702" t="s">
        <v>476</v>
      </c>
      <c r="P14702" t="s">
        <v>476</v>
      </c>
    </row>
    <row r="14703" spans="1:16">
      <c r="A14703" s="484" t="s">
        <v>66279</v>
      </c>
      <c r="B14703" s="485" t="s">
        <v>66278</v>
      </c>
      <c r="C14703" t="s">
        <v>66277</v>
      </c>
      <c r="D14703" t="s">
        <v>66277</v>
      </c>
      <c r="E14703" t="str">
        <f t="shared" si="229"/>
        <v>574417 - GLOBAL-E-SENS</v>
      </c>
      <c r="F14703" t="s">
        <v>10495</v>
      </c>
      <c r="G14703" t="s">
        <v>66276</v>
      </c>
      <c r="I14703" t="s">
        <v>11482</v>
      </c>
      <c r="J14703" t="s">
        <v>66275</v>
      </c>
      <c r="K14703" t="s">
        <v>208</v>
      </c>
      <c r="L14703" t="s">
        <v>66274</v>
      </c>
      <c r="N14703" t="s">
        <v>208</v>
      </c>
      <c r="O14703" t="s">
        <v>476</v>
      </c>
      <c r="P14703" t="s">
        <v>476</v>
      </c>
    </row>
    <row r="14704" spans="1:16">
      <c r="A14704" s="484" t="s">
        <v>58272</v>
      </c>
      <c r="B14704" s="485" t="s">
        <v>58271</v>
      </c>
      <c r="C14704" t="s">
        <v>58270</v>
      </c>
      <c r="D14704" t="s">
        <v>58270</v>
      </c>
      <c r="E14704" t="str">
        <f t="shared" si="229"/>
        <v>566433 - INDUSTRIAL BOILER INSTITUTE IBI</v>
      </c>
      <c r="F14704" t="s">
        <v>1328</v>
      </c>
      <c r="G14704" t="s">
        <v>58269</v>
      </c>
      <c r="H14704" t="s">
        <v>58268</v>
      </c>
      <c r="I14704" t="s">
        <v>8341</v>
      </c>
      <c r="J14704" t="s">
        <v>58267</v>
      </c>
      <c r="K14704" t="s">
        <v>208</v>
      </c>
      <c r="L14704" t="s">
        <v>58266</v>
      </c>
      <c r="N14704" t="s">
        <v>208</v>
      </c>
      <c r="O14704" t="s">
        <v>476</v>
      </c>
      <c r="P14704" t="s">
        <v>476</v>
      </c>
    </row>
    <row r="14705" spans="1:16">
      <c r="A14705" s="484" t="s">
        <v>110211</v>
      </c>
      <c r="B14705" s="485" t="s">
        <v>110210</v>
      </c>
      <c r="C14705" t="s">
        <v>110209</v>
      </c>
      <c r="D14705" t="s">
        <v>110209</v>
      </c>
      <c r="E14705" t="str">
        <f t="shared" si="229"/>
        <v>611190 - CAPIFORMA</v>
      </c>
      <c r="F14705" t="s">
        <v>3803</v>
      </c>
      <c r="G14705" t="s">
        <v>110208</v>
      </c>
      <c r="H14705" t="s">
        <v>110207</v>
      </c>
      <c r="I14705" t="s">
        <v>16797</v>
      </c>
      <c r="J14705" t="s">
        <v>110206</v>
      </c>
      <c r="K14705" t="s">
        <v>208</v>
      </c>
      <c r="L14705" t="s">
        <v>110205</v>
      </c>
      <c r="N14705" t="s">
        <v>208</v>
      </c>
      <c r="O14705" t="s">
        <v>476</v>
      </c>
      <c r="P14705" t="s">
        <v>476</v>
      </c>
    </row>
    <row r="14706" spans="1:16">
      <c r="A14706" s="484" t="s">
        <v>86717</v>
      </c>
      <c r="B14706" s="485" t="s">
        <v>86716</v>
      </c>
      <c r="C14706" t="s">
        <v>86715</v>
      </c>
      <c r="D14706" t="s">
        <v>86715</v>
      </c>
      <c r="E14706" t="str">
        <f t="shared" si="229"/>
        <v>673791 - DOCAPOSTE LOCALEO - DOCAPOSTE INSTITUTE</v>
      </c>
      <c r="F14706" t="s">
        <v>17532</v>
      </c>
      <c r="G14706" t="s">
        <v>72593</v>
      </c>
      <c r="I14706" t="s">
        <v>2515</v>
      </c>
      <c r="J14706" t="s">
        <v>86714</v>
      </c>
      <c r="K14706" t="s">
        <v>208</v>
      </c>
      <c r="L14706" t="s">
        <v>86713</v>
      </c>
      <c r="N14706" t="s">
        <v>208</v>
      </c>
      <c r="O14706" t="s">
        <v>476</v>
      </c>
      <c r="P14706" t="s">
        <v>476</v>
      </c>
    </row>
    <row r="14707" spans="1:16">
      <c r="A14707" s="484" t="s">
        <v>94919</v>
      </c>
      <c r="B14707" s="485" t="s">
        <v>94918</v>
      </c>
      <c r="C14707" t="s">
        <v>94917</v>
      </c>
      <c r="D14707" t="s">
        <v>94917</v>
      </c>
      <c r="E14707" t="str">
        <f t="shared" si="229"/>
        <v>615640 - COESIO</v>
      </c>
      <c r="F14707" t="s">
        <v>16306</v>
      </c>
      <c r="G14707" t="s">
        <v>94916</v>
      </c>
      <c r="I14707" t="s">
        <v>2531</v>
      </c>
      <c r="J14707" t="s">
        <v>94915</v>
      </c>
      <c r="K14707" t="s">
        <v>208</v>
      </c>
      <c r="L14707" t="s">
        <v>94914</v>
      </c>
      <c r="N14707" t="s">
        <v>208</v>
      </c>
      <c r="O14707" t="s">
        <v>476</v>
      </c>
      <c r="P14707" t="s">
        <v>476</v>
      </c>
    </row>
    <row r="14708" spans="1:16">
      <c r="A14708" s="484" t="s">
        <v>41528</v>
      </c>
      <c r="B14708" s="485" t="s">
        <v>41527</v>
      </c>
      <c r="C14708" t="s">
        <v>41526</v>
      </c>
      <c r="D14708" t="s">
        <v>41526</v>
      </c>
      <c r="E14708" t="str">
        <f t="shared" si="229"/>
        <v>673134 - LUDWIG</v>
      </c>
      <c r="F14708" t="s">
        <v>41525</v>
      </c>
      <c r="G14708" t="s">
        <v>41524</v>
      </c>
      <c r="I14708" t="s">
        <v>28238</v>
      </c>
      <c r="J14708" t="s">
        <v>41523</v>
      </c>
      <c r="K14708" t="s">
        <v>208</v>
      </c>
      <c r="L14708" t="s">
        <v>41522</v>
      </c>
      <c r="N14708" t="s">
        <v>208</v>
      </c>
      <c r="O14708" t="s">
        <v>476</v>
      </c>
      <c r="P14708" t="s">
        <v>476</v>
      </c>
    </row>
    <row r="14709" spans="1:16">
      <c r="A14709" s="484" t="s">
        <v>36998</v>
      </c>
      <c r="B14709" s="485" t="s">
        <v>36997</v>
      </c>
      <c r="C14709" t="s">
        <v>36996</v>
      </c>
      <c r="D14709" t="s">
        <v>36995</v>
      </c>
      <c r="E14709" t="str">
        <f t="shared" si="229"/>
        <v>616977 - BIBAY ANA</v>
      </c>
      <c r="F14709" t="s">
        <v>1487</v>
      </c>
      <c r="G14709" t="s">
        <v>36994</v>
      </c>
      <c r="I14709" t="s">
        <v>626</v>
      </c>
      <c r="K14709" t="s">
        <v>208</v>
      </c>
      <c r="L14709" t="s">
        <v>36993</v>
      </c>
      <c r="N14709" t="s">
        <v>208</v>
      </c>
      <c r="O14709" t="s">
        <v>476</v>
      </c>
      <c r="P14709" t="s">
        <v>476</v>
      </c>
    </row>
    <row r="14710" spans="1:16">
      <c r="A14710" s="484" t="s">
        <v>24772</v>
      </c>
      <c r="B14710" s="485" t="s">
        <v>24771</v>
      </c>
      <c r="C14710" t="s">
        <v>24770</v>
      </c>
      <c r="D14710" t="s">
        <v>24770</v>
      </c>
      <c r="E14710" t="str">
        <f t="shared" si="229"/>
        <v>573747 - PUPILLE PASCAL - FORMAPREV33</v>
      </c>
      <c r="F14710" t="s">
        <v>1352</v>
      </c>
      <c r="G14710" t="s">
        <v>24769</v>
      </c>
      <c r="I14710" t="s">
        <v>24768</v>
      </c>
      <c r="J14710" t="s">
        <v>24767</v>
      </c>
      <c r="K14710" t="s">
        <v>208</v>
      </c>
      <c r="L14710" t="s">
        <v>24766</v>
      </c>
      <c r="N14710" t="s">
        <v>208</v>
      </c>
      <c r="O14710" t="s">
        <v>476</v>
      </c>
      <c r="P14710" t="s">
        <v>476</v>
      </c>
    </row>
    <row r="14711" spans="1:16">
      <c r="A14711" s="484" t="s">
        <v>122529</v>
      </c>
      <c r="C14711" t="s">
        <v>122528</v>
      </c>
      <c r="D14711" t="s">
        <v>122527</v>
      </c>
      <c r="E14711" t="str">
        <f t="shared" si="229"/>
        <v>549800 - AOPA'FORM</v>
      </c>
      <c r="F14711" t="s">
        <v>41461</v>
      </c>
      <c r="G14711" t="s">
        <v>122526</v>
      </c>
      <c r="I14711" t="s">
        <v>2285</v>
      </c>
      <c r="J14711" t="s">
        <v>122525</v>
      </c>
      <c r="K14711" t="s">
        <v>122524</v>
      </c>
      <c r="L14711" t="s">
        <v>122523</v>
      </c>
      <c r="N14711" t="s">
        <v>208</v>
      </c>
      <c r="O14711" t="s">
        <v>476</v>
      </c>
      <c r="P14711" t="s">
        <v>476</v>
      </c>
    </row>
    <row r="14712" spans="1:16">
      <c r="A14712" s="484" t="s">
        <v>66981</v>
      </c>
      <c r="B14712" s="485" t="s">
        <v>66980</v>
      </c>
      <c r="C14712" t="s">
        <v>66979</v>
      </c>
      <c r="D14712" t="s">
        <v>66978</v>
      </c>
      <c r="E14712" t="str">
        <f t="shared" si="229"/>
        <v>616734 - GRRIFES</v>
      </c>
      <c r="F14712" t="s">
        <v>34710</v>
      </c>
      <c r="G14712" t="s">
        <v>66977</v>
      </c>
      <c r="I14712" t="s">
        <v>626</v>
      </c>
      <c r="J14712" t="s">
        <v>66976</v>
      </c>
      <c r="K14712" t="s">
        <v>208</v>
      </c>
      <c r="L14712" t="s">
        <v>66975</v>
      </c>
      <c r="N14712" t="s">
        <v>208</v>
      </c>
      <c r="O14712" t="s">
        <v>476</v>
      </c>
      <c r="P14712" t="s">
        <v>476</v>
      </c>
    </row>
    <row r="14713" spans="1:16">
      <c r="A14713" s="484" t="s">
        <v>80759</v>
      </c>
      <c r="B14713" s="485" t="s">
        <v>80758</v>
      </c>
      <c r="C14713" t="s">
        <v>80757</v>
      </c>
      <c r="D14713" t="s">
        <v>80757</v>
      </c>
      <c r="E14713" t="str">
        <f t="shared" si="229"/>
        <v>591518 - EKI-VIE</v>
      </c>
      <c r="F14713" t="s">
        <v>17157</v>
      </c>
      <c r="G14713" t="s">
        <v>80756</v>
      </c>
      <c r="I14713" t="s">
        <v>80755</v>
      </c>
      <c r="J14713" t="s">
        <v>80754</v>
      </c>
      <c r="K14713" t="s">
        <v>208</v>
      </c>
      <c r="L14713" t="s">
        <v>80753</v>
      </c>
      <c r="N14713" t="s">
        <v>208</v>
      </c>
      <c r="O14713" t="s">
        <v>476</v>
      </c>
      <c r="P14713" t="s">
        <v>476</v>
      </c>
    </row>
    <row r="14714" spans="1:16">
      <c r="A14714" s="484" t="s">
        <v>61854</v>
      </c>
      <c r="B14714" s="485" t="s">
        <v>61853</v>
      </c>
      <c r="C14714" t="s">
        <v>61852</v>
      </c>
      <c r="D14714" t="s">
        <v>61852</v>
      </c>
      <c r="E14714" t="str">
        <f t="shared" si="229"/>
        <v>578459 - HELANDAIS MARIE ODILE</v>
      </c>
      <c r="F14714" t="s">
        <v>13894</v>
      </c>
      <c r="G14714" t="s">
        <v>61851</v>
      </c>
      <c r="I14714" t="s">
        <v>20640</v>
      </c>
      <c r="J14714" t="s">
        <v>61850</v>
      </c>
      <c r="K14714" t="s">
        <v>208</v>
      </c>
      <c r="L14714" t="s">
        <v>61849</v>
      </c>
      <c r="N14714" t="s">
        <v>208</v>
      </c>
      <c r="O14714" t="s">
        <v>476</v>
      </c>
      <c r="P14714" t="s">
        <v>476</v>
      </c>
    </row>
    <row r="14715" spans="1:16">
      <c r="A14715" s="484" t="s">
        <v>91188</v>
      </c>
      <c r="B14715" s="485" t="s">
        <v>91187</v>
      </c>
      <c r="C14715" t="s">
        <v>91186</v>
      </c>
      <c r="D14715" t="s">
        <v>91186</v>
      </c>
      <c r="E14715" t="str">
        <f t="shared" si="229"/>
        <v>574429 - CRB MANAGEMENT</v>
      </c>
      <c r="F14715" t="s">
        <v>5874</v>
      </c>
      <c r="G14715" t="s">
        <v>91185</v>
      </c>
      <c r="I14715" t="s">
        <v>91184</v>
      </c>
      <c r="J14715" t="s">
        <v>91183</v>
      </c>
      <c r="K14715" t="s">
        <v>208</v>
      </c>
      <c r="L14715" t="s">
        <v>91182</v>
      </c>
      <c r="N14715" t="s">
        <v>208</v>
      </c>
      <c r="O14715" t="s">
        <v>476</v>
      </c>
      <c r="P14715" t="s">
        <v>476</v>
      </c>
    </row>
    <row r="14716" spans="1:16">
      <c r="A14716" s="484" t="s">
        <v>136885</v>
      </c>
      <c r="B14716" s="485" t="s">
        <v>136884</v>
      </c>
      <c r="C14716" t="s">
        <v>136883</v>
      </c>
      <c r="D14716" t="s">
        <v>136883</v>
      </c>
      <c r="E14716" t="str">
        <f t="shared" si="229"/>
        <v>676779 - ABC CONSEIL</v>
      </c>
      <c r="F14716" t="s">
        <v>8675</v>
      </c>
      <c r="G14716" t="s">
        <v>136882</v>
      </c>
      <c r="I14716" t="s">
        <v>802</v>
      </c>
      <c r="J14716" t="s">
        <v>136881</v>
      </c>
      <c r="K14716" t="s">
        <v>208</v>
      </c>
      <c r="L14716" t="s">
        <v>136880</v>
      </c>
      <c r="N14716" t="s">
        <v>208</v>
      </c>
      <c r="O14716" t="s">
        <v>476</v>
      </c>
      <c r="P14716" t="s">
        <v>476</v>
      </c>
    </row>
    <row r="14717" spans="1:16">
      <c r="A14717" s="484" t="s">
        <v>117771</v>
      </c>
      <c r="B14717" s="485" t="s">
        <v>117770</v>
      </c>
      <c r="C14717" t="s">
        <v>117769</v>
      </c>
      <c r="D14717" t="s">
        <v>117769</v>
      </c>
      <c r="E14717" t="str">
        <f t="shared" si="229"/>
        <v>601135 - ATELIER FORMATION</v>
      </c>
      <c r="F14717" t="s">
        <v>26641</v>
      </c>
      <c r="G14717" t="s">
        <v>117768</v>
      </c>
      <c r="H14717" t="s">
        <v>117767</v>
      </c>
      <c r="I14717" t="s">
        <v>596</v>
      </c>
      <c r="J14717" t="s">
        <v>117766</v>
      </c>
      <c r="K14717" t="s">
        <v>208</v>
      </c>
      <c r="L14717" t="s">
        <v>117765</v>
      </c>
      <c r="N14717" t="s">
        <v>208</v>
      </c>
      <c r="O14717" t="s">
        <v>476</v>
      </c>
      <c r="P14717" t="s">
        <v>476</v>
      </c>
    </row>
    <row r="14718" spans="1:16">
      <c r="A14718" s="484" t="s">
        <v>68877</v>
      </c>
      <c r="B14718" s="485" t="s">
        <v>68876</v>
      </c>
      <c r="C14718" t="s">
        <v>68875</v>
      </c>
      <c r="D14718" t="s">
        <v>68875</v>
      </c>
      <c r="E14718" t="str">
        <f t="shared" si="229"/>
        <v>605189 - FOURNIER ELISE</v>
      </c>
      <c r="F14718" t="s">
        <v>2524</v>
      </c>
      <c r="G14718" t="s">
        <v>68874</v>
      </c>
      <c r="I14718" t="s">
        <v>7704</v>
      </c>
      <c r="J14718" t="s">
        <v>68873</v>
      </c>
      <c r="K14718" t="s">
        <v>208</v>
      </c>
      <c r="L14718" t="s">
        <v>68872</v>
      </c>
      <c r="N14718" t="s">
        <v>208</v>
      </c>
      <c r="O14718" t="s">
        <v>476</v>
      </c>
      <c r="P14718" t="s">
        <v>476</v>
      </c>
    </row>
    <row r="14719" spans="1:16">
      <c r="A14719" s="484" t="s">
        <v>78959</v>
      </c>
      <c r="B14719" s="485" t="s">
        <v>78958</v>
      </c>
      <c r="C14719" t="s">
        <v>78957</v>
      </c>
      <c r="D14719" t="s">
        <v>78956</v>
      </c>
      <c r="E14719" t="str">
        <f t="shared" si="229"/>
        <v>597892 - EPSYLONE LORIENT</v>
      </c>
      <c r="F14719" t="s">
        <v>8736</v>
      </c>
      <c r="G14719" t="s">
        <v>78955</v>
      </c>
      <c r="I14719" t="s">
        <v>6106</v>
      </c>
      <c r="J14719" t="s">
        <v>78954</v>
      </c>
      <c r="K14719" t="s">
        <v>208</v>
      </c>
      <c r="L14719" t="s">
        <v>78953</v>
      </c>
      <c r="N14719" t="s">
        <v>208</v>
      </c>
      <c r="O14719" t="s">
        <v>476</v>
      </c>
      <c r="P14719" t="s">
        <v>476</v>
      </c>
    </row>
    <row r="14720" spans="1:16">
      <c r="A14720" s="484" t="s">
        <v>99068</v>
      </c>
      <c r="B14720" s="485" t="s">
        <v>99067</v>
      </c>
      <c r="C14720" t="s">
        <v>99066</v>
      </c>
      <c r="D14720" t="s">
        <v>99066</v>
      </c>
      <c r="E14720" t="str">
        <f t="shared" si="229"/>
        <v>548730 - CERRUTI-VAISSIERE MYRIAM</v>
      </c>
      <c r="G14720" t="s">
        <v>99065</v>
      </c>
      <c r="I14720" t="s">
        <v>99064</v>
      </c>
      <c r="J14720" t="s">
        <v>99063</v>
      </c>
      <c r="K14720" t="s">
        <v>208</v>
      </c>
      <c r="L14720" t="s">
        <v>99062</v>
      </c>
      <c r="N14720" t="s">
        <v>208</v>
      </c>
      <c r="O14720" t="s">
        <v>476</v>
      </c>
      <c r="P14720" t="s">
        <v>476</v>
      </c>
    </row>
    <row r="14721" spans="1:16">
      <c r="A14721" s="484" t="s">
        <v>70722</v>
      </c>
      <c r="B14721" s="485" t="s">
        <v>70721</v>
      </c>
      <c r="C14721" t="s">
        <v>70720</v>
      </c>
      <c r="D14721" t="s">
        <v>70720</v>
      </c>
      <c r="E14721" t="str">
        <f t="shared" si="229"/>
        <v>663426 - FORMAPACA</v>
      </c>
      <c r="F14721" t="s">
        <v>53449</v>
      </c>
      <c r="G14721" t="s">
        <v>70719</v>
      </c>
      <c r="I14721" t="s">
        <v>4549</v>
      </c>
      <c r="J14721" t="s">
        <v>70718</v>
      </c>
      <c r="K14721" t="s">
        <v>208</v>
      </c>
      <c r="L14721" t="s">
        <v>70717</v>
      </c>
      <c r="N14721" t="s">
        <v>208</v>
      </c>
      <c r="O14721" t="s">
        <v>476</v>
      </c>
      <c r="P14721" t="s">
        <v>476</v>
      </c>
    </row>
    <row r="14722" spans="1:16">
      <c r="A14722" s="484" t="s">
        <v>95029</v>
      </c>
      <c r="B14722" s="485" t="s">
        <v>95028</v>
      </c>
      <c r="C14722" t="s">
        <v>95027</v>
      </c>
      <c r="D14722" t="s">
        <v>95027</v>
      </c>
      <c r="E14722" t="str">
        <f t="shared" ref="E14722:E14785" si="230">_xlfn.CONCAT(L14722," - ",D14722)</f>
        <v>623635 - CO&amp;AXIAL</v>
      </c>
      <c r="F14722" t="s">
        <v>2304</v>
      </c>
      <c r="G14722" t="s">
        <v>95026</v>
      </c>
      <c r="I14722" t="s">
        <v>95025</v>
      </c>
      <c r="K14722" t="s">
        <v>208</v>
      </c>
      <c r="L14722" t="s">
        <v>95024</v>
      </c>
      <c r="N14722" t="s">
        <v>208</v>
      </c>
      <c r="O14722" t="s">
        <v>476</v>
      </c>
      <c r="P14722" t="s">
        <v>476</v>
      </c>
    </row>
    <row r="14723" spans="1:16">
      <c r="A14723" s="484" t="s">
        <v>116339</v>
      </c>
      <c r="B14723" s="485" t="s">
        <v>116338</v>
      </c>
      <c r="C14723" t="s">
        <v>116337</v>
      </c>
      <c r="D14723" t="s">
        <v>116336</v>
      </c>
      <c r="E14723" t="str">
        <f t="shared" si="230"/>
        <v>666038 - AUTO ECOLE MIREILLE CHALONS EN CHAMPAGNE</v>
      </c>
      <c r="F14723" t="s">
        <v>733</v>
      </c>
      <c r="G14723" t="s">
        <v>116335</v>
      </c>
      <c r="I14723" t="s">
        <v>17147</v>
      </c>
      <c r="J14723" t="s">
        <v>116334</v>
      </c>
      <c r="K14723" t="s">
        <v>208</v>
      </c>
      <c r="L14723" t="s">
        <v>116333</v>
      </c>
      <c r="N14723" t="s">
        <v>208</v>
      </c>
      <c r="O14723" t="s">
        <v>476</v>
      </c>
      <c r="P14723" t="s">
        <v>476</v>
      </c>
    </row>
    <row r="14724" spans="1:16">
      <c r="A14724" s="484" t="s">
        <v>34882</v>
      </c>
      <c r="B14724" s="485" t="s">
        <v>34881</v>
      </c>
      <c r="C14724" t="s">
        <v>34880</v>
      </c>
      <c r="D14724" t="s">
        <v>34880</v>
      </c>
      <c r="E14724" t="str">
        <f t="shared" si="230"/>
        <v>621547 - MOZERR CYRIL</v>
      </c>
      <c r="F14724" t="s">
        <v>527</v>
      </c>
      <c r="G14724" t="s">
        <v>34879</v>
      </c>
      <c r="I14724" t="s">
        <v>34878</v>
      </c>
      <c r="J14724" t="s">
        <v>34877</v>
      </c>
      <c r="K14724" t="s">
        <v>208</v>
      </c>
      <c r="L14724" t="s">
        <v>34876</v>
      </c>
      <c r="N14724" t="s">
        <v>208</v>
      </c>
      <c r="O14724" t="s">
        <v>476</v>
      </c>
      <c r="P14724" t="s">
        <v>476</v>
      </c>
    </row>
    <row r="14725" spans="1:16">
      <c r="A14725" s="484" t="s">
        <v>77206</v>
      </c>
      <c r="B14725" s="485" t="s">
        <v>77205</v>
      </c>
      <c r="C14725" t="s">
        <v>77204</v>
      </c>
      <c r="D14725" t="s">
        <v>77204</v>
      </c>
      <c r="E14725" t="str">
        <f t="shared" si="230"/>
        <v>599608 - ETINCELLE DU SOIN</v>
      </c>
      <c r="F14725" t="s">
        <v>43027</v>
      </c>
      <c r="G14725" t="s">
        <v>77203</v>
      </c>
      <c r="I14725" t="s">
        <v>4760</v>
      </c>
      <c r="J14725" t="s">
        <v>77202</v>
      </c>
      <c r="K14725" t="s">
        <v>208</v>
      </c>
      <c r="L14725" t="s">
        <v>77201</v>
      </c>
      <c r="N14725" t="s">
        <v>208</v>
      </c>
      <c r="O14725" t="s">
        <v>476</v>
      </c>
      <c r="P14725" t="s">
        <v>476</v>
      </c>
    </row>
    <row r="14726" spans="1:16">
      <c r="A14726" s="484" t="s">
        <v>66190</v>
      </c>
      <c r="B14726" s="485" t="s">
        <v>66189</v>
      </c>
      <c r="C14726" t="s">
        <v>66188</v>
      </c>
      <c r="D14726" t="s">
        <v>66188</v>
      </c>
      <c r="E14726" t="str">
        <f t="shared" si="230"/>
        <v>554765 - GO  FORM'ACTION ALSACE</v>
      </c>
      <c r="F14726" t="s">
        <v>2524</v>
      </c>
      <c r="G14726" t="s">
        <v>66155</v>
      </c>
      <c r="I14726" t="s">
        <v>2549</v>
      </c>
      <c r="J14726" t="s">
        <v>66153</v>
      </c>
      <c r="K14726" t="s">
        <v>208</v>
      </c>
      <c r="L14726" t="s">
        <v>66187</v>
      </c>
      <c r="N14726" t="s">
        <v>208</v>
      </c>
      <c r="O14726" t="s">
        <v>476</v>
      </c>
      <c r="P14726" t="s">
        <v>476</v>
      </c>
    </row>
    <row r="14727" spans="1:16">
      <c r="A14727" s="484" t="s">
        <v>37106</v>
      </c>
      <c r="B14727" s="485" t="s">
        <v>37105</v>
      </c>
      <c r="C14727" t="s">
        <v>37104</v>
      </c>
      <c r="D14727" t="s">
        <v>37104</v>
      </c>
      <c r="E14727" t="str">
        <f t="shared" si="230"/>
        <v>685689 - MEDISUR</v>
      </c>
      <c r="F14727" t="s">
        <v>2416</v>
      </c>
      <c r="G14727" t="s">
        <v>37103</v>
      </c>
      <c r="I14727" t="s">
        <v>8665</v>
      </c>
      <c r="J14727" t="s">
        <v>37102</v>
      </c>
      <c r="K14727" t="s">
        <v>208</v>
      </c>
      <c r="L14727" t="s">
        <v>37101</v>
      </c>
      <c r="N14727" t="s">
        <v>208</v>
      </c>
      <c r="O14727" t="s">
        <v>476</v>
      </c>
      <c r="P14727" t="s">
        <v>476</v>
      </c>
    </row>
    <row r="14728" spans="1:16">
      <c r="A14728" s="484" t="s">
        <v>67249</v>
      </c>
      <c r="B14728" s="485" t="s">
        <v>67248</v>
      </c>
      <c r="C14728" t="s">
        <v>67247</v>
      </c>
      <c r="D14728" t="s">
        <v>67247</v>
      </c>
      <c r="E14728" t="str">
        <f t="shared" si="230"/>
        <v>668280 - GENERATION PREVENTION</v>
      </c>
      <c r="F14728" t="s">
        <v>15965</v>
      </c>
      <c r="G14728" t="s">
        <v>67246</v>
      </c>
      <c r="I14728" t="s">
        <v>8105</v>
      </c>
      <c r="J14728" t="s">
        <v>67245</v>
      </c>
      <c r="K14728" t="s">
        <v>208</v>
      </c>
      <c r="L14728" t="s">
        <v>67244</v>
      </c>
      <c r="N14728" t="s">
        <v>208</v>
      </c>
      <c r="O14728" t="s">
        <v>476</v>
      </c>
      <c r="P14728" t="s">
        <v>476</v>
      </c>
    </row>
    <row r="14729" spans="1:16">
      <c r="A14729" s="484" t="s">
        <v>127972</v>
      </c>
      <c r="B14729" s="485" t="s">
        <v>127971</v>
      </c>
      <c r="C14729" t="s">
        <v>127970</v>
      </c>
      <c r="D14729" t="s">
        <v>127969</v>
      </c>
      <c r="E14729" t="str">
        <f t="shared" si="230"/>
        <v>668618 - AFP97</v>
      </c>
      <c r="F14729" t="s">
        <v>14885</v>
      </c>
      <c r="G14729" t="s">
        <v>127968</v>
      </c>
      <c r="H14729" t="s">
        <v>127967</v>
      </c>
      <c r="I14729" t="s">
        <v>9251</v>
      </c>
      <c r="J14729" t="s">
        <v>127966</v>
      </c>
      <c r="K14729" t="s">
        <v>208</v>
      </c>
      <c r="L14729" t="s">
        <v>127965</v>
      </c>
      <c r="N14729" t="s">
        <v>208</v>
      </c>
      <c r="O14729" t="s">
        <v>476</v>
      </c>
      <c r="P14729" t="s">
        <v>476</v>
      </c>
    </row>
    <row r="14730" spans="1:16">
      <c r="A14730" s="484" t="s">
        <v>28610</v>
      </c>
      <c r="B14730" s="485" t="s">
        <v>28609</v>
      </c>
      <c r="C14730" t="s">
        <v>28608</v>
      </c>
      <c r="D14730" t="s">
        <v>28607</v>
      </c>
      <c r="E14730" t="str">
        <f t="shared" si="230"/>
        <v>651576 - PERRIN ODILE</v>
      </c>
      <c r="F14730" t="s">
        <v>24420</v>
      </c>
      <c r="G14730" t="s">
        <v>28606</v>
      </c>
      <c r="I14730" t="s">
        <v>603</v>
      </c>
      <c r="J14730" t="s">
        <v>28605</v>
      </c>
      <c r="K14730" t="s">
        <v>208</v>
      </c>
      <c r="L14730" t="s">
        <v>28604</v>
      </c>
      <c r="N14730" t="s">
        <v>208</v>
      </c>
      <c r="O14730" t="s">
        <v>476</v>
      </c>
      <c r="P14730" t="s">
        <v>476</v>
      </c>
    </row>
    <row r="14731" spans="1:16">
      <c r="A14731" s="484" t="s">
        <v>87973</v>
      </c>
      <c r="B14731" s="485" t="s">
        <v>87972</v>
      </c>
      <c r="C14731" t="s">
        <v>87971</v>
      </c>
      <c r="D14731" t="s">
        <v>87971</v>
      </c>
      <c r="E14731" t="str">
        <f t="shared" si="230"/>
        <v>644201 - DENIS</v>
      </c>
      <c r="F14731" t="s">
        <v>21577</v>
      </c>
      <c r="G14731" t="s">
        <v>87970</v>
      </c>
      <c r="I14731" t="s">
        <v>45505</v>
      </c>
      <c r="J14731" t="s">
        <v>87969</v>
      </c>
      <c r="K14731" t="s">
        <v>208</v>
      </c>
      <c r="L14731" t="s">
        <v>87968</v>
      </c>
      <c r="N14731" t="s">
        <v>208</v>
      </c>
      <c r="O14731" t="s">
        <v>476</v>
      </c>
      <c r="P14731" t="s">
        <v>476</v>
      </c>
    </row>
    <row r="14732" spans="1:16">
      <c r="A14732" s="484" t="s">
        <v>64466</v>
      </c>
      <c r="B14732" s="485" t="s">
        <v>64465</v>
      </c>
      <c r="C14732" t="s">
        <v>64464</v>
      </c>
      <c r="D14732" t="s">
        <v>64463</v>
      </c>
      <c r="E14732" t="str">
        <f t="shared" si="230"/>
        <v>534870 - GERAR</v>
      </c>
      <c r="F14732" t="s">
        <v>24276</v>
      </c>
      <c r="G14732" t="s">
        <v>64462</v>
      </c>
      <c r="H14732" t="s">
        <v>64461</v>
      </c>
      <c r="I14732" t="s">
        <v>9933</v>
      </c>
      <c r="K14732" t="s">
        <v>208</v>
      </c>
      <c r="L14732" t="s">
        <v>64460</v>
      </c>
      <c r="N14732" t="s">
        <v>208</v>
      </c>
      <c r="O14732" t="s">
        <v>476</v>
      </c>
      <c r="P14732" t="s">
        <v>476</v>
      </c>
    </row>
    <row r="14733" spans="1:16">
      <c r="A14733" s="484" t="s">
        <v>4053</v>
      </c>
      <c r="B14733" s="485" t="s">
        <v>4052</v>
      </c>
      <c r="C14733" t="s">
        <v>4051</v>
      </c>
      <c r="D14733" t="s">
        <v>4050</v>
      </c>
      <c r="E14733" t="str">
        <f t="shared" si="230"/>
        <v>636563 - VERRANDO ANAIS</v>
      </c>
      <c r="F14733" t="s">
        <v>4049</v>
      </c>
      <c r="G14733" t="s">
        <v>4048</v>
      </c>
      <c r="I14733" t="s">
        <v>4047</v>
      </c>
      <c r="J14733" t="s">
        <v>4046</v>
      </c>
      <c r="K14733" t="s">
        <v>208</v>
      </c>
      <c r="L14733" t="s">
        <v>4045</v>
      </c>
      <c r="N14733" t="s">
        <v>208</v>
      </c>
      <c r="O14733" t="s">
        <v>476</v>
      </c>
      <c r="P14733" t="s">
        <v>476</v>
      </c>
    </row>
    <row r="14734" spans="1:16">
      <c r="A14734" s="484" t="s">
        <v>88168</v>
      </c>
      <c r="B14734" s="485" t="s">
        <v>88167</v>
      </c>
      <c r="C14734" t="s">
        <v>88166</v>
      </c>
      <c r="D14734" t="s">
        <v>88166</v>
      </c>
      <c r="E14734" t="str">
        <f t="shared" si="230"/>
        <v>669416 - DELFOUR PATRICE</v>
      </c>
      <c r="F14734" t="s">
        <v>3980</v>
      </c>
      <c r="G14734" t="s">
        <v>88165</v>
      </c>
      <c r="I14734" t="s">
        <v>88164</v>
      </c>
      <c r="J14734" t="s">
        <v>88163</v>
      </c>
      <c r="K14734" t="s">
        <v>208</v>
      </c>
      <c r="L14734" t="s">
        <v>88162</v>
      </c>
      <c r="N14734" t="s">
        <v>208</v>
      </c>
      <c r="O14734" t="s">
        <v>476</v>
      </c>
      <c r="P14734" t="s">
        <v>476</v>
      </c>
    </row>
    <row r="14735" spans="1:16">
      <c r="A14735" s="484" t="s">
        <v>17153</v>
      </c>
      <c r="B14735" s="485" t="s">
        <v>17152</v>
      </c>
      <c r="C14735" t="s">
        <v>17151</v>
      </c>
      <c r="D14735" t="s">
        <v>17150</v>
      </c>
      <c r="E14735" t="str">
        <f t="shared" si="230"/>
        <v>198894 - SIGOILLOT FORMATION-CITY PRO</v>
      </c>
      <c r="F14735" t="s">
        <v>17149</v>
      </c>
      <c r="G14735" t="s">
        <v>17148</v>
      </c>
      <c r="I14735" t="s">
        <v>17147</v>
      </c>
      <c r="K14735" t="s">
        <v>208</v>
      </c>
      <c r="L14735" t="s">
        <v>17146</v>
      </c>
      <c r="N14735" t="s">
        <v>208</v>
      </c>
      <c r="O14735" t="s">
        <v>476</v>
      </c>
      <c r="P14735" t="s">
        <v>476</v>
      </c>
    </row>
    <row r="14736" spans="1:16">
      <c r="A14736" s="484" t="s">
        <v>109722</v>
      </c>
      <c r="B14736" s="485" t="s">
        <v>109721</v>
      </c>
      <c r="C14736" t="s">
        <v>109720</v>
      </c>
      <c r="D14736" t="s">
        <v>109720</v>
      </c>
      <c r="E14736" t="str">
        <f t="shared" si="230"/>
        <v>678946 - CARRIERES SPORT CONSULTING</v>
      </c>
      <c r="F14736" t="s">
        <v>49631</v>
      </c>
      <c r="G14736" t="s">
        <v>109719</v>
      </c>
      <c r="H14736" t="s">
        <v>109718</v>
      </c>
      <c r="I14736" t="s">
        <v>40423</v>
      </c>
      <c r="J14736" t="s">
        <v>109717</v>
      </c>
      <c r="K14736" t="s">
        <v>208</v>
      </c>
      <c r="L14736" t="s">
        <v>109716</v>
      </c>
      <c r="N14736" t="s">
        <v>208</v>
      </c>
      <c r="O14736" t="s">
        <v>476</v>
      </c>
      <c r="P14736" t="s">
        <v>476</v>
      </c>
    </row>
    <row r="14737" spans="1:16">
      <c r="A14737" s="484" t="s">
        <v>134830</v>
      </c>
      <c r="B14737" s="485" t="s">
        <v>134829</v>
      </c>
      <c r="C14737" t="s">
        <v>134828</v>
      </c>
      <c r="D14737" t="s">
        <v>134827</v>
      </c>
      <c r="E14737" t="str">
        <f t="shared" si="230"/>
        <v>583583 - ADVITAM PREVENTION FEUCHY</v>
      </c>
      <c r="F14737" t="s">
        <v>8159</v>
      </c>
      <c r="G14737" t="s">
        <v>134826</v>
      </c>
      <c r="H14737" t="s">
        <v>134825</v>
      </c>
      <c r="I14737" t="s">
        <v>134824</v>
      </c>
      <c r="J14737" t="s">
        <v>134823</v>
      </c>
      <c r="K14737" t="s">
        <v>208</v>
      </c>
      <c r="L14737" t="s">
        <v>134822</v>
      </c>
      <c r="N14737" t="s">
        <v>208</v>
      </c>
      <c r="O14737" t="s">
        <v>476</v>
      </c>
      <c r="P14737" t="s">
        <v>476</v>
      </c>
    </row>
    <row r="14738" spans="1:16">
      <c r="A14738" s="484" t="s">
        <v>63232</v>
      </c>
      <c r="B14738" s="485" t="s">
        <v>63231</v>
      </c>
      <c r="C14738" t="s">
        <v>63230</v>
      </c>
      <c r="D14738" t="s">
        <v>63229</v>
      </c>
      <c r="E14738" t="str">
        <f t="shared" si="230"/>
        <v>662240 - GTV CORSE</v>
      </c>
      <c r="F14738" t="s">
        <v>17407</v>
      </c>
      <c r="G14738" t="s">
        <v>63228</v>
      </c>
      <c r="I14738" t="s">
        <v>6521</v>
      </c>
      <c r="J14738" t="s">
        <v>63227</v>
      </c>
      <c r="K14738" t="s">
        <v>208</v>
      </c>
      <c r="L14738" t="s">
        <v>63226</v>
      </c>
      <c r="N14738" t="s">
        <v>208</v>
      </c>
      <c r="O14738" t="s">
        <v>476</v>
      </c>
      <c r="P14738" t="s">
        <v>476</v>
      </c>
    </row>
    <row r="14739" spans="1:16">
      <c r="A14739" s="484" t="s">
        <v>68109</v>
      </c>
      <c r="B14739" s="485" t="s">
        <v>68108</v>
      </c>
      <c r="C14739" t="s">
        <v>68107</v>
      </c>
      <c r="D14739" t="s">
        <v>68107</v>
      </c>
      <c r="E14739" t="str">
        <f t="shared" si="230"/>
        <v>675611 - FSIP</v>
      </c>
      <c r="F14739" t="s">
        <v>15421</v>
      </c>
      <c r="G14739" t="s">
        <v>68106</v>
      </c>
      <c r="I14739" t="s">
        <v>68105</v>
      </c>
      <c r="J14739" t="s">
        <v>68104</v>
      </c>
      <c r="K14739" t="s">
        <v>208</v>
      </c>
      <c r="L14739" t="s">
        <v>68103</v>
      </c>
      <c r="N14739" t="s">
        <v>208</v>
      </c>
      <c r="O14739" t="s">
        <v>476</v>
      </c>
      <c r="P14739" t="s">
        <v>476</v>
      </c>
    </row>
    <row r="14740" spans="1:16">
      <c r="A14740" s="484" t="s">
        <v>14333</v>
      </c>
      <c r="B14740" s="485" t="s">
        <v>14332</v>
      </c>
      <c r="C14740" t="s">
        <v>14331</v>
      </c>
      <c r="D14740" t="s">
        <v>14331</v>
      </c>
      <c r="E14740" t="str">
        <f t="shared" si="230"/>
        <v>572172 - SOFT</v>
      </c>
      <c r="F14740" t="s">
        <v>14330</v>
      </c>
      <c r="G14740" t="s">
        <v>14329</v>
      </c>
      <c r="I14740" t="s">
        <v>9725</v>
      </c>
      <c r="J14740" t="s">
        <v>14328</v>
      </c>
      <c r="K14740" t="s">
        <v>208</v>
      </c>
      <c r="L14740" t="s">
        <v>14327</v>
      </c>
      <c r="N14740" t="s">
        <v>208</v>
      </c>
      <c r="O14740" t="s">
        <v>476</v>
      </c>
      <c r="P14740" t="s">
        <v>476</v>
      </c>
    </row>
    <row r="14741" spans="1:16">
      <c r="A14741" s="484" t="s">
        <v>45022</v>
      </c>
      <c r="B14741" s="485" t="s">
        <v>45021</v>
      </c>
      <c r="C14741" t="s">
        <v>45020</v>
      </c>
      <c r="D14741" t="s">
        <v>45020</v>
      </c>
      <c r="E14741" t="str">
        <f t="shared" si="230"/>
        <v>641832 - LE COUEDIC AIT CHALLAL GWENAELLE</v>
      </c>
      <c r="F14741" t="s">
        <v>28361</v>
      </c>
      <c r="G14741" t="s">
        <v>45019</v>
      </c>
      <c r="I14741" t="s">
        <v>27063</v>
      </c>
      <c r="J14741" t="s">
        <v>45018</v>
      </c>
      <c r="K14741" t="s">
        <v>208</v>
      </c>
      <c r="L14741" t="s">
        <v>45017</v>
      </c>
      <c r="N14741" t="s">
        <v>208</v>
      </c>
      <c r="O14741" t="s">
        <v>476</v>
      </c>
      <c r="P14741" t="s">
        <v>476</v>
      </c>
    </row>
    <row r="14742" spans="1:16">
      <c r="A14742" s="484" t="s">
        <v>111391</v>
      </c>
      <c r="B14742" s="485" t="s">
        <v>111390</v>
      </c>
      <c r="C14742" t="s">
        <v>111389</v>
      </c>
      <c r="D14742" t="s">
        <v>111389</v>
      </c>
      <c r="E14742" t="str">
        <f t="shared" si="230"/>
        <v>653860 - CA DEV</v>
      </c>
      <c r="F14742" t="s">
        <v>854</v>
      </c>
      <c r="G14742" t="s">
        <v>111388</v>
      </c>
      <c r="I14742" t="s">
        <v>84772</v>
      </c>
      <c r="J14742" t="s">
        <v>111387</v>
      </c>
      <c r="K14742" t="s">
        <v>208</v>
      </c>
      <c r="L14742" t="s">
        <v>111386</v>
      </c>
      <c r="N14742" t="s">
        <v>208</v>
      </c>
      <c r="O14742" t="s">
        <v>476</v>
      </c>
      <c r="P14742" t="s">
        <v>476</v>
      </c>
    </row>
    <row r="14743" spans="1:16">
      <c r="A14743" s="484" t="s">
        <v>59961</v>
      </c>
      <c r="B14743" s="485" t="s">
        <v>59960</v>
      </c>
      <c r="C14743" t="s">
        <v>59959</v>
      </c>
      <c r="D14743" t="s">
        <v>59959</v>
      </c>
      <c r="E14743" t="str">
        <f t="shared" si="230"/>
        <v>557031 - HYPNOTEETH</v>
      </c>
      <c r="F14743" t="s">
        <v>44069</v>
      </c>
      <c r="G14743" t="s">
        <v>59958</v>
      </c>
      <c r="I14743" t="s">
        <v>11760</v>
      </c>
      <c r="J14743" t="s">
        <v>59957</v>
      </c>
      <c r="K14743" t="s">
        <v>59956</v>
      </c>
      <c r="L14743" t="s">
        <v>59955</v>
      </c>
      <c r="N14743" t="s">
        <v>208</v>
      </c>
      <c r="O14743" t="s">
        <v>476</v>
      </c>
      <c r="P14743" t="s">
        <v>476</v>
      </c>
    </row>
    <row r="14744" spans="1:16">
      <c r="A14744" s="484" t="s">
        <v>9755</v>
      </c>
      <c r="B14744" s="485" t="s">
        <v>9754</v>
      </c>
      <c r="C14744" t="s">
        <v>9753</v>
      </c>
      <c r="D14744" t="s">
        <v>9752</v>
      </c>
      <c r="E14744" t="str">
        <f t="shared" si="230"/>
        <v>658327 - TSF GOUESNOU</v>
      </c>
      <c r="F14744" t="s">
        <v>9751</v>
      </c>
      <c r="G14744" t="s">
        <v>9750</v>
      </c>
      <c r="I14744" t="s">
        <v>9749</v>
      </c>
      <c r="J14744" t="s">
        <v>9748</v>
      </c>
      <c r="K14744" t="s">
        <v>208</v>
      </c>
      <c r="L14744" t="s">
        <v>9747</v>
      </c>
      <c r="N14744" t="s">
        <v>208</v>
      </c>
      <c r="O14744" t="s">
        <v>476</v>
      </c>
      <c r="P14744" t="s">
        <v>476</v>
      </c>
    </row>
    <row r="14745" spans="1:16">
      <c r="A14745" s="484" t="s">
        <v>89012</v>
      </c>
      <c r="B14745" s="485" t="s">
        <v>89011</v>
      </c>
      <c r="C14745" t="s">
        <v>89010</v>
      </c>
      <c r="D14745" t="s">
        <v>89010</v>
      </c>
      <c r="E14745" t="str">
        <f t="shared" si="230"/>
        <v>622916 - DAUTRAIX JEAN JACQUES</v>
      </c>
      <c r="F14745" t="s">
        <v>7292</v>
      </c>
      <c r="G14745" t="s">
        <v>89009</v>
      </c>
      <c r="I14745" t="s">
        <v>89008</v>
      </c>
      <c r="K14745" t="s">
        <v>208</v>
      </c>
      <c r="L14745" t="s">
        <v>89007</v>
      </c>
      <c r="N14745" t="s">
        <v>208</v>
      </c>
      <c r="O14745" t="s">
        <v>476</v>
      </c>
      <c r="P14745" t="s">
        <v>476</v>
      </c>
    </row>
    <row r="14746" spans="1:16">
      <c r="A14746" s="484" t="s">
        <v>35550</v>
      </c>
      <c r="B14746" s="485" t="s">
        <v>35549</v>
      </c>
      <c r="C14746" t="s">
        <v>35548</v>
      </c>
      <c r="D14746" t="s">
        <v>35547</v>
      </c>
      <c r="E14746" t="str">
        <f t="shared" si="230"/>
        <v>659710 - MOLINIER MURIEL</v>
      </c>
      <c r="F14746" t="s">
        <v>22039</v>
      </c>
      <c r="G14746" t="s">
        <v>35546</v>
      </c>
      <c r="I14746" t="s">
        <v>9243</v>
      </c>
      <c r="J14746" t="s">
        <v>35545</v>
      </c>
      <c r="K14746" t="s">
        <v>208</v>
      </c>
      <c r="L14746" t="s">
        <v>35544</v>
      </c>
      <c r="N14746" t="s">
        <v>208</v>
      </c>
      <c r="O14746" t="s">
        <v>476</v>
      </c>
      <c r="P14746" t="s">
        <v>476</v>
      </c>
    </row>
    <row r="14747" spans="1:16">
      <c r="A14747" s="484" t="s">
        <v>75068</v>
      </c>
      <c r="B14747" s="485" t="s">
        <v>75067</v>
      </c>
      <c r="C14747" t="s">
        <v>75066</v>
      </c>
      <c r="D14747" t="s">
        <v>75066</v>
      </c>
      <c r="E14747" t="str">
        <f t="shared" si="230"/>
        <v>662203 - EVA CLARTE</v>
      </c>
      <c r="F14747" t="s">
        <v>6537</v>
      </c>
      <c r="G14747" t="s">
        <v>75065</v>
      </c>
      <c r="I14747" t="s">
        <v>75064</v>
      </c>
      <c r="J14747" t="s">
        <v>75063</v>
      </c>
      <c r="K14747" t="s">
        <v>208</v>
      </c>
      <c r="L14747" t="s">
        <v>75062</v>
      </c>
      <c r="N14747" t="s">
        <v>208</v>
      </c>
      <c r="O14747" t="s">
        <v>476</v>
      </c>
      <c r="P14747" t="s">
        <v>476</v>
      </c>
    </row>
    <row r="14748" spans="1:16">
      <c r="A14748" s="484" t="s">
        <v>85625</v>
      </c>
      <c r="B14748" s="485" t="s">
        <v>85624</v>
      </c>
      <c r="C14748" t="s">
        <v>85623</v>
      </c>
      <c r="D14748" t="s">
        <v>85622</v>
      </c>
      <c r="E14748" t="str">
        <f t="shared" si="230"/>
        <v>611980 - DY MORGANE</v>
      </c>
      <c r="F14748" t="s">
        <v>6544</v>
      </c>
      <c r="G14748" t="s">
        <v>85621</v>
      </c>
      <c r="H14748" t="s">
        <v>85620</v>
      </c>
      <c r="I14748" t="s">
        <v>85619</v>
      </c>
      <c r="J14748" t="s">
        <v>85618</v>
      </c>
      <c r="K14748" t="s">
        <v>208</v>
      </c>
      <c r="L14748" t="s">
        <v>85617</v>
      </c>
      <c r="N14748" t="s">
        <v>208</v>
      </c>
      <c r="O14748" t="s">
        <v>476</v>
      </c>
      <c r="P14748" t="s">
        <v>476</v>
      </c>
    </row>
    <row r="14749" spans="1:16">
      <c r="A14749" s="484" t="s">
        <v>20991</v>
      </c>
      <c r="B14749" s="485" t="s">
        <v>20990</v>
      </c>
      <c r="C14749" t="s">
        <v>20989</v>
      </c>
      <c r="D14749" t="s">
        <v>20989</v>
      </c>
      <c r="E14749" t="str">
        <f t="shared" si="230"/>
        <v>604409 - ROZES NICOLAS - SENSIROUTE</v>
      </c>
      <c r="F14749" t="s">
        <v>3834</v>
      </c>
      <c r="G14749" t="s">
        <v>20988</v>
      </c>
      <c r="I14749" t="s">
        <v>20987</v>
      </c>
      <c r="J14749" t="s">
        <v>20986</v>
      </c>
      <c r="K14749" t="s">
        <v>208</v>
      </c>
      <c r="L14749" t="s">
        <v>20985</v>
      </c>
      <c r="N14749" t="s">
        <v>208</v>
      </c>
      <c r="O14749" t="s">
        <v>476</v>
      </c>
      <c r="P14749" t="s">
        <v>476</v>
      </c>
    </row>
    <row r="14750" spans="1:16">
      <c r="A14750" s="484" t="s">
        <v>57814</v>
      </c>
      <c r="B14750" s="485" t="s">
        <v>57813</v>
      </c>
      <c r="C14750" t="s">
        <v>57812</v>
      </c>
      <c r="D14750" t="s">
        <v>57811</v>
      </c>
      <c r="E14750" t="str">
        <f t="shared" si="230"/>
        <v>600301 - INNOVA FORMATION</v>
      </c>
      <c r="F14750" t="s">
        <v>1568</v>
      </c>
      <c r="G14750" t="s">
        <v>57810</v>
      </c>
      <c r="H14750" t="s">
        <v>57809</v>
      </c>
      <c r="I14750" t="s">
        <v>10840</v>
      </c>
      <c r="J14750" t="s">
        <v>57808</v>
      </c>
      <c r="K14750" t="s">
        <v>208</v>
      </c>
      <c r="L14750" t="s">
        <v>57807</v>
      </c>
      <c r="N14750" t="s">
        <v>208</v>
      </c>
      <c r="O14750" t="s">
        <v>476</v>
      </c>
      <c r="P14750" t="s">
        <v>476</v>
      </c>
    </row>
    <row r="14751" spans="1:16">
      <c r="A14751" s="484" t="s">
        <v>117075</v>
      </c>
      <c r="B14751" s="485" t="s">
        <v>117074</v>
      </c>
      <c r="C14751" t="s">
        <v>117073</v>
      </c>
      <c r="D14751" t="s">
        <v>117073</v>
      </c>
      <c r="E14751" t="str">
        <f t="shared" si="230"/>
        <v>550905 - AUDEAS</v>
      </c>
      <c r="F14751" t="s">
        <v>831</v>
      </c>
      <c r="G14751" t="s">
        <v>117072</v>
      </c>
      <c r="I14751" t="s">
        <v>99103</v>
      </c>
      <c r="J14751" t="s">
        <v>117071</v>
      </c>
      <c r="K14751" t="s">
        <v>208</v>
      </c>
      <c r="L14751" t="s">
        <v>117070</v>
      </c>
      <c r="N14751" t="s">
        <v>208</v>
      </c>
      <c r="O14751" t="s">
        <v>476</v>
      </c>
      <c r="P14751" t="s">
        <v>476</v>
      </c>
    </row>
    <row r="14752" spans="1:16">
      <c r="A14752" s="484" t="s">
        <v>36255</v>
      </c>
      <c r="B14752" s="485" t="s">
        <v>36254</v>
      </c>
      <c r="C14752" t="s">
        <v>36253</v>
      </c>
      <c r="D14752" t="s">
        <v>36252</v>
      </c>
      <c r="E14752" t="str">
        <f t="shared" si="230"/>
        <v>598811 - MG FORMATION EPINAL UXEGNEY</v>
      </c>
      <c r="F14752" t="s">
        <v>1710</v>
      </c>
      <c r="G14752" t="s">
        <v>36251</v>
      </c>
      <c r="I14752" t="s">
        <v>36250</v>
      </c>
      <c r="J14752" t="s">
        <v>36249</v>
      </c>
      <c r="K14752" t="s">
        <v>208</v>
      </c>
      <c r="L14752" t="s">
        <v>36248</v>
      </c>
      <c r="N14752" t="s">
        <v>208</v>
      </c>
      <c r="O14752" t="s">
        <v>476</v>
      </c>
      <c r="P14752" t="s">
        <v>476</v>
      </c>
    </row>
    <row r="14753" spans="1:16">
      <c r="A14753" s="484" t="s">
        <v>49504</v>
      </c>
      <c r="B14753" s="485" t="s">
        <v>49503</v>
      </c>
      <c r="C14753" t="s">
        <v>49502</v>
      </c>
      <c r="D14753" t="s">
        <v>49501</v>
      </c>
      <c r="E14753" t="str">
        <f t="shared" si="230"/>
        <v>639394 - JCD COEX</v>
      </c>
      <c r="F14753" t="s">
        <v>2688</v>
      </c>
      <c r="G14753" t="s">
        <v>49500</v>
      </c>
      <c r="I14753" t="s">
        <v>49499</v>
      </c>
      <c r="J14753" t="s">
        <v>49498</v>
      </c>
      <c r="K14753" t="s">
        <v>208</v>
      </c>
      <c r="L14753" t="s">
        <v>49497</v>
      </c>
      <c r="N14753" t="s">
        <v>208</v>
      </c>
      <c r="O14753" t="s">
        <v>476</v>
      </c>
      <c r="P14753" t="s">
        <v>476</v>
      </c>
    </row>
    <row r="14754" spans="1:16">
      <c r="A14754" s="484" t="s">
        <v>30228</v>
      </c>
      <c r="B14754" s="485" t="s">
        <v>30227</v>
      </c>
      <c r="C14754" t="s">
        <v>30226</v>
      </c>
      <c r="D14754" t="s">
        <v>30225</v>
      </c>
      <c r="E14754" t="str">
        <f t="shared" si="230"/>
        <v>670923 - OUI CHEF EMERAINVILLE</v>
      </c>
      <c r="F14754" t="s">
        <v>30224</v>
      </c>
      <c r="G14754" t="s">
        <v>30223</v>
      </c>
      <c r="I14754" t="s">
        <v>17259</v>
      </c>
      <c r="J14754" t="s">
        <v>30222</v>
      </c>
      <c r="K14754" t="s">
        <v>208</v>
      </c>
      <c r="L14754" t="s">
        <v>30221</v>
      </c>
      <c r="N14754" t="s">
        <v>208</v>
      </c>
      <c r="O14754" t="s">
        <v>476</v>
      </c>
      <c r="P14754" t="s">
        <v>476</v>
      </c>
    </row>
    <row r="14755" spans="1:16">
      <c r="A14755" s="484" t="s">
        <v>1419</v>
      </c>
      <c r="B14755" s="485" t="s">
        <v>1418</v>
      </c>
      <c r="C14755" t="s">
        <v>1417</v>
      </c>
      <c r="D14755" t="s">
        <v>1416</v>
      </c>
      <c r="E14755" t="str">
        <f t="shared" si="230"/>
        <v>629583 - YOGIST</v>
      </c>
      <c r="F14755" t="s">
        <v>1415</v>
      </c>
      <c r="G14755" t="s">
        <v>1414</v>
      </c>
      <c r="I14755" t="s">
        <v>626</v>
      </c>
      <c r="J14755" t="s">
        <v>1413</v>
      </c>
      <c r="K14755" t="s">
        <v>208</v>
      </c>
      <c r="L14755" t="s">
        <v>1412</v>
      </c>
      <c r="N14755" t="s">
        <v>208</v>
      </c>
      <c r="O14755" t="s">
        <v>476</v>
      </c>
      <c r="P14755" t="s">
        <v>476</v>
      </c>
    </row>
    <row r="14756" spans="1:16">
      <c r="A14756" s="484" t="s">
        <v>20920</v>
      </c>
      <c r="B14756" s="485" t="s">
        <v>20919</v>
      </c>
      <c r="C14756" t="s">
        <v>20918</v>
      </c>
      <c r="D14756" t="s">
        <v>20917</v>
      </c>
      <c r="E14756" t="str">
        <f t="shared" si="230"/>
        <v>536775 - RUEL MICHEL HENRI MARIE</v>
      </c>
      <c r="F14756" t="s">
        <v>11959</v>
      </c>
      <c r="G14756" t="s">
        <v>20916</v>
      </c>
      <c r="I14756" t="s">
        <v>626</v>
      </c>
      <c r="J14756" t="s">
        <v>20915</v>
      </c>
      <c r="K14756" t="s">
        <v>20914</v>
      </c>
      <c r="L14756" t="s">
        <v>20913</v>
      </c>
      <c r="N14756" t="s">
        <v>208</v>
      </c>
      <c r="O14756" t="s">
        <v>476</v>
      </c>
      <c r="P14756" t="s">
        <v>476</v>
      </c>
    </row>
    <row r="14757" spans="1:16">
      <c r="A14757" s="484" t="s">
        <v>27441</v>
      </c>
      <c r="B14757" s="485" t="s">
        <v>27440</v>
      </c>
      <c r="C14757" t="s">
        <v>27439</v>
      </c>
      <c r="D14757" t="s">
        <v>27438</v>
      </c>
      <c r="E14757" t="str">
        <f t="shared" si="230"/>
        <v>614439 - POD CREATION</v>
      </c>
      <c r="F14757" t="s">
        <v>27437</v>
      </c>
      <c r="G14757" t="s">
        <v>27436</v>
      </c>
      <c r="I14757" t="s">
        <v>802</v>
      </c>
      <c r="J14757" t="s">
        <v>27435</v>
      </c>
      <c r="K14757" t="s">
        <v>208</v>
      </c>
      <c r="L14757" t="s">
        <v>27434</v>
      </c>
      <c r="N14757" t="s">
        <v>208</v>
      </c>
      <c r="O14757" t="s">
        <v>476</v>
      </c>
      <c r="P14757" t="s">
        <v>476</v>
      </c>
    </row>
    <row r="14758" spans="1:16">
      <c r="A14758" s="484" t="s">
        <v>115950</v>
      </c>
      <c r="B14758" s="485" t="s">
        <v>115949</v>
      </c>
      <c r="C14758" t="s">
        <v>115948</v>
      </c>
      <c r="D14758" t="s">
        <v>115948</v>
      </c>
      <c r="E14758" t="str">
        <f t="shared" si="230"/>
        <v>621328 - AVELIS CONSEIL</v>
      </c>
      <c r="F14758" t="s">
        <v>35866</v>
      </c>
      <c r="G14758" t="s">
        <v>115947</v>
      </c>
      <c r="I14758" t="s">
        <v>3364</v>
      </c>
      <c r="J14758" t="s">
        <v>115946</v>
      </c>
      <c r="K14758" t="s">
        <v>208</v>
      </c>
      <c r="L14758" t="s">
        <v>115945</v>
      </c>
      <c r="N14758" t="s">
        <v>208</v>
      </c>
      <c r="O14758" t="s">
        <v>476</v>
      </c>
      <c r="P14758" t="s">
        <v>476</v>
      </c>
    </row>
    <row r="14759" spans="1:16">
      <c r="A14759" s="484" t="s">
        <v>91430</v>
      </c>
      <c r="B14759" s="485" t="s">
        <v>91429</v>
      </c>
      <c r="C14759" t="s">
        <v>91428</v>
      </c>
      <c r="D14759" t="s">
        <v>91427</v>
      </c>
      <c r="E14759" t="str">
        <f t="shared" si="230"/>
        <v>549757 - CEFOR IDF</v>
      </c>
      <c r="F14759" t="s">
        <v>1513</v>
      </c>
      <c r="G14759" t="s">
        <v>8289</v>
      </c>
      <c r="I14759" t="s">
        <v>1207</v>
      </c>
      <c r="J14759" t="s">
        <v>91426</v>
      </c>
      <c r="K14759" t="s">
        <v>208</v>
      </c>
      <c r="L14759" t="s">
        <v>91425</v>
      </c>
      <c r="N14759" t="s">
        <v>208</v>
      </c>
      <c r="O14759" t="s">
        <v>476</v>
      </c>
      <c r="P14759" t="s">
        <v>476</v>
      </c>
    </row>
    <row r="14760" spans="1:16">
      <c r="A14760" s="484" t="s">
        <v>38575</v>
      </c>
      <c r="B14760" s="485" t="s">
        <v>38574</v>
      </c>
      <c r="C14760" t="s">
        <v>38573</v>
      </c>
      <c r="D14760" t="s">
        <v>38573</v>
      </c>
      <c r="E14760" t="str">
        <f t="shared" si="230"/>
        <v>613241 - MANAKE INSTITUT</v>
      </c>
      <c r="F14760" t="s">
        <v>20221</v>
      </c>
      <c r="G14760" t="s">
        <v>38572</v>
      </c>
      <c r="I14760" t="s">
        <v>38571</v>
      </c>
      <c r="J14760" t="s">
        <v>38570</v>
      </c>
      <c r="K14760" t="s">
        <v>208</v>
      </c>
      <c r="L14760" t="s">
        <v>38569</v>
      </c>
      <c r="N14760" t="s">
        <v>208</v>
      </c>
      <c r="O14760" t="s">
        <v>476</v>
      </c>
      <c r="P14760" t="s">
        <v>476</v>
      </c>
    </row>
    <row r="14761" spans="1:16">
      <c r="A14761" s="484" t="s">
        <v>38677</v>
      </c>
      <c r="B14761" s="485" t="s">
        <v>38676</v>
      </c>
      <c r="C14761" t="s">
        <v>38675</v>
      </c>
      <c r="D14761" t="s">
        <v>38675</v>
      </c>
      <c r="E14761" t="str">
        <f t="shared" si="230"/>
        <v>656732 - MAM RH</v>
      </c>
      <c r="F14761" t="s">
        <v>2385</v>
      </c>
      <c r="G14761" t="s">
        <v>38674</v>
      </c>
      <c r="I14761" t="s">
        <v>626</v>
      </c>
      <c r="J14761" t="s">
        <v>38673</v>
      </c>
      <c r="K14761" t="s">
        <v>208</v>
      </c>
      <c r="L14761" t="s">
        <v>38672</v>
      </c>
      <c r="N14761" t="s">
        <v>208</v>
      </c>
      <c r="O14761" t="s">
        <v>476</v>
      </c>
      <c r="P14761" t="s">
        <v>476</v>
      </c>
    </row>
    <row r="14762" spans="1:16">
      <c r="A14762" s="484" t="s">
        <v>26307</v>
      </c>
      <c r="B14762" s="485" t="s">
        <v>26306</v>
      </c>
      <c r="C14762" t="s">
        <v>26305</v>
      </c>
      <c r="D14762" t="s">
        <v>26304</v>
      </c>
      <c r="E14762" t="str">
        <f t="shared" si="230"/>
        <v>654735 - JF2M</v>
      </c>
      <c r="F14762" t="s">
        <v>26303</v>
      </c>
      <c r="G14762" t="s">
        <v>26302</v>
      </c>
      <c r="I14762" t="s">
        <v>26301</v>
      </c>
      <c r="J14762" t="s">
        <v>26300</v>
      </c>
      <c r="K14762" t="s">
        <v>208</v>
      </c>
      <c r="L14762" t="s">
        <v>26299</v>
      </c>
      <c r="N14762" t="s">
        <v>208</v>
      </c>
      <c r="O14762" t="s">
        <v>476</v>
      </c>
      <c r="P14762" t="s">
        <v>476</v>
      </c>
    </row>
    <row r="14763" spans="1:16">
      <c r="A14763" s="484" t="s">
        <v>114609</v>
      </c>
      <c r="B14763" s="485" t="s">
        <v>114608</v>
      </c>
      <c r="C14763" t="s">
        <v>114607</v>
      </c>
      <c r="D14763" t="s">
        <v>114607</v>
      </c>
      <c r="E14763" t="str">
        <f t="shared" si="230"/>
        <v>550530 - BE ONE SANTE</v>
      </c>
      <c r="F14763" t="s">
        <v>12975</v>
      </c>
      <c r="G14763" t="s">
        <v>94233</v>
      </c>
      <c r="I14763" t="s">
        <v>3364</v>
      </c>
      <c r="J14763" t="s">
        <v>114606</v>
      </c>
      <c r="K14763" t="s">
        <v>114605</v>
      </c>
      <c r="L14763" t="s">
        <v>114604</v>
      </c>
      <c r="N14763" t="s">
        <v>208</v>
      </c>
      <c r="O14763" t="s">
        <v>476</v>
      </c>
      <c r="P14763" t="s">
        <v>476</v>
      </c>
    </row>
    <row r="14764" spans="1:16">
      <c r="A14764" s="484" t="s">
        <v>88916</v>
      </c>
      <c r="B14764" s="485" t="s">
        <v>88915</v>
      </c>
      <c r="C14764" t="s">
        <v>88914</v>
      </c>
      <c r="D14764" t="s">
        <v>88914</v>
      </c>
      <c r="E14764" t="str">
        <f t="shared" si="230"/>
        <v>634580 - DCF ACADEMY NUMERIQUE</v>
      </c>
      <c r="F14764" t="s">
        <v>5338</v>
      </c>
      <c r="H14764" t="s">
        <v>88913</v>
      </c>
      <c r="I14764" t="s">
        <v>48881</v>
      </c>
      <c r="J14764" t="s">
        <v>88912</v>
      </c>
      <c r="K14764" t="s">
        <v>208</v>
      </c>
      <c r="L14764" t="s">
        <v>88911</v>
      </c>
      <c r="N14764" t="s">
        <v>208</v>
      </c>
      <c r="O14764" t="s">
        <v>476</v>
      </c>
      <c r="P14764" t="s">
        <v>476</v>
      </c>
    </row>
    <row r="14765" spans="1:16">
      <c r="A14765" s="484" t="s">
        <v>49641</v>
      </c>
      <c r="B14765" s="485" t="s">
        <v>49640</v>
      </c>
      <c r="C14765" t="s">
        <v>49639</v>
      </c>
      <c r="D14765" t="s">
        <v>49638</v>
      </c>
      <c r="E14765" t="str">
        <f t="shared" si="230"/>
        <v>565039 - JAK</v>
      </c>
      <c r="F14765" t="s">
        <v>1848</v>
      </c>
      <c r="G14765" t="s">
        <v>49637</v>
      </c>
      <c r="I14765" t="s">
        <v>1279</v>
      </c>
      <c r="J14765" t="s">
        <v>49636</v>
      </c>
      <c r="K14765" t="s">
        <v>208</v>
      </c>
      <c r="L14765" t="s">
        <v>49635</v>
      </c>
      <c r="N14765" t="s">
        <v>208</v>
      </c>
      <c r="O14765" t="s">
        <v>476</v>
      </c>
      <c r="P14765" t="s">
        <v>476</v>
      </c>
    </row>
    <row r="14766" spans="1:16">
      <c r="A14766" s="484" t="s">
        <v>117029</v>
      </c>
      <c r="B14766" s="485" t="s">
        <v>117028</v>
      </c>
      <c r="C14766" t="s">
        <v>117027</v>
      </c>
      <c r="D14766" t="s">
        <v>117027</v>
      </c>
      <c r="E14766" t="str">
        <f t="shared" si="230"/>
        <v>541930 - AUDISEE</v>
      </c>
      <c r="F14766" t="s">
        <v>2524</v>
      </c>
      <c r="G14766" t="s">
        <v>117026</v>
      </c>
      <c r="I14766" t="s">
        <v>1656</v>
      </c>
      <c r="K14766" t="s">
        <v>208</v>
      </c>
      <c r="L14766" t="s">
        <v>117025</v>
      </c>
      <c r="N14766" t="s">
        <v>208</v>
      </c>
      <c r="O14766" t="s">
        <v>476</v>
      </c>
      <c r="P14766" t="s">
        <v>476</v>
      </c>
    </row>
    <row r="14767" spans="1:16">
      <c r="A14767" s="484" t="s">
        <v>128196</v>
      </c>
      <c r="B14767" s="485" t="s">
        <v>128195</v>
      </c>
      <c r="C14767" t="s">
        <v>128194</v>
      </c>
      <c r="D14767" t="s">
        <v>128194</v>
      </c>
      <c r="E14767" t="str">
        <f t="shared" si="230"/>
        <v>586950 - ANISEN SAS</v>
      </c>
      <c r="F14767" t="s">
        <v>5709</v>
      </c>
      <c r="G14767" t="s">
        <v>128193</v>
      </c>
      <c r="H14767" t="s">
        <v>128192</v>
      </c>
      <c r="I14767" t="s">
        <v>4726</v>
      </c>
      <c r="J14767" t="s">
        <v>128191</v>
      </c>
      <c r="K14767" t="s">
        <v>208</v>
      </c>
      <c r="L14767" t="s">
        <v>128190</v>
      </c>
      <c r="N14767" t="s">
        <v>208</v>
      </c>
      <c r="O14767" t="s">
        <v>476</v>
      </c>
      <c r="P14767" t="s">
        <v>476</v>
      </c>
    </row>
    <row r="14768" spans="1:16">
      <c r="A14768" s="484" t="s">
        <v>88808</v>
      </c>
      <c r="B14768" s="485" t="s">
        <v>88807</v>
      </c>
      <c r="C14768" t="s">
        <v>88806</v>
      </c>
      <c r="D14768" t="s">
        <v>88806</v>
      </c>
      <c r="E14768" t="str">
        <f t="shared" si="230"/>
        <v>552525 - DE FREITAS DE GRIVEL PERRIGNY ROSA</v>
      </c>
      <c r="F14768" t="s">
        <v>6706</v>
      </c>
      <c r="G14768" t="s">
        <v>88805</v>
      </c>
      <c r="I14768" t="s">
        <v>17468</v>
      </c>
      <c r="K14768" t="s">
        <v>208</v>
      </c>
      <c r="L14768" t="s">
        <v>88804</v>
      </c>
      <c r="N14768" t="s">
        <v>208</v>
      </c>
      <c r="O14768" t="s">
        <v>476</v>
      </c>
      <c r="P14768" t="s">
        <v>476</v>
      </c>
    </row>
    <row r="14769" spans="1:16">
      <c r="A14769" s="484" t="s">
        <v>122229</v>
      </c>
      <c r="B14769" s="485" t="s">
        <v>122228</v>
      </c>
      <c r="C14769" t="s">
        <v>122227</v>
      </c>
      <c r="D14769" t="s">
        <v>122226</v>
      </c>
      <c r="E14769" t="str">
        <f t="shared" si="230"/>
        <v>659046 - ASSOCIATION DALO</v>
      </c>
      <c r="F14769" t="s">
        <v>30288</v>
      </c>
      <c r="G14769" t="s">
        <v>122225</v>
      </c>
      <c r="I14769" t="s">
        <v>626</v>
      </c>
      <c r="J14769" t="s">
        <v>122224</v>
      </c>
      <c r="K14769" t="s">
        <v>208</v>
      </c>
      <c r="L14769" t="s">
        <v>122223</v>
      </c>
      <c r="N14769" t="s">
        <v>208</v>
      </c>
      <c r="O14769" t="s">
        <v>476</v>
      </c>
      <c r="P14769" t="s">
        <v>476</v>
      </c>
    </row>
    <row r="14770" spans="1:16">
      <c r="A14770" s="484" t="s">
        <v>30094</v>
      </c>
      <c r="B14770" s="485" t="s">
        <v>30093</v>
      </c>
      <c r="C14770" t="s">
        <v>30092</v>
      </c>
      <c r="D14770" t="s">
        <v>30092</v>
      </c>
      <c r="E14770" t="str">
        <f t="shared" si="230"/>
        <v>665253 - OXYGENE FORMATION 76</v>
      </c>
      <c r="F14770" t="s">
        <v>10843</v>
      </c>
      <c r="G14770" t="s">
        <v>30091</v>
      </c>
      <c r="I14770" t="s">
        <v>1656</v>
      </c>
      <c r="J14770" t="s">
        <v>30090</v>
      </c>
      <c r="K14770" t="s">
        <v>208</v>
      </c>
      <c r="L14770" t="s">
        <v>30089</v>
      </c>
      <c r="N14770" t="s">
        <v>208</v>
      </c>
      <c r="O14770" t="s">
        <v>476</v>
      </c>
      <c r="P14770" t="s">
        <v>476</v>
      </c>
    </row>
    <row r="14771" spans="1:16">
      <c r="A14771" s="484" t="s">
        <v>34363</v>
      </c>
      <c r="B14771" s="485" t="s">
        <v>34362</v>
      </c>
      <c r="C14771" t="s">
        <v>34361</v>
      </c>
      <c r="D14771" t="s">
        <v>34361</v>
      </c>
      <c r="E14771" t="str">
        <f t="shared" si="230"/>
        <v>547049 - MYRTEA FORMATIONS</v>
      </c>
      <c r="F14771" t="s">
        <v>4166</v>
      </c>
      <c r="G14771" t="s">
        <v>34360</v>
      </c>
      <c r="I14771" t="s">
        <v>34359</v>
      </c>
      <c r="J14771" t="s">
        <v>34358</v>
      </c>
      <c r="K14771" t="s">
        <v>208</v>
      </c>
      <c r="L14771" t="s">
        <v>34357</v>
      </c>
      <c r="N14771" t="s">
        <v>208</v>
      </c>
      <c r="O14771" t="s">
        <v>476</v>
      </c>
      <c r="P14771" t="s">
        <v>476</v>
      </c>
    </row>
    <row r="14772" spans="1:16">
      <c r="A14772" s="484" t="s">
        <v>113310</v>
      </c>
      <c r="B14772" s="485" t="s">
        <v>113309</v>
      </c>
      <c r="C14772" t="s">
        <v>113308</v>
      </c>
      <c r="D14772" t="s">
        <v>113307</v>
      </c>
      <c r="E14772" t="str">
        <f t="shared" si="230"/>
        <v>667985 - BIRDWELL INTERNATIONAL LYON</v>
      </c>
      <c r="F14772" t="s">
        <v>2704</v>
      </c>
      <c r="G14772" t="s">
        <v>113306</v>
      </c>
      <c r="I14772" t="s">
        <v>802</v>
      </c>
      <c r="J14772" t="s">
        <v>113305</v>
      </c>
      <c r="K14772" t="s">
        <v>208</v>
      </c>
      <c r="L14772" t="s">
        <v>113304</v>
      </c>
      <c r="N14772" t="s">
        <v>208</v>
      </c>
      <c r="O14772" t="s">
        <v>476</v>
      </c>
      <c r="P14772" t="s">
        <v>476</v>
      </c>
    </row>
    <row r="14773" spans="1:16">
      <c r="A14773" s="484" t="s">
        <v>134594</v>
      </c>
      <c r="B14773" s="485" t="s">
        <v>134593</v>
      </c>
      <c r="C14773" t="s">
        <v>134592</v>
      </c>
      <c r="D14773" t="s">
        <v>134591</v>
      </c>
      <c r="E14773" t="str">
        <f t="shared" si="230"/>
        <v>538905 - ADENIUM FORMATION ET CONSEIL ST GILLES LES BAINS</v>
      </c>
      <c r="F14773" t="s">
        <v>2524</v>
      </c>
      <c r="G14773" t="s">
        <v>134590</v>
      </c>
      <c r="I14773" t="s">
        <v>36267</v>
      </c>
      <c r="J14773" t="s">
        <v>134589</v>
      </c>
      <c r="K14773" t="s">
        <v>208</v>
      </c>
      <c r="L14773" t="s">
        <v>134588</v>
      </c>
      <c r="N14773" t="s">
        <v>208</v>
      </c>
      <c r="O14773" t="s">
        <v>476</v>
      </c>
      <c r="P14773" t="s">
        <v>476</v>
      </c>
    </row>
    <row r="14774" spans="1:16">
      <c r="A14774" s="484" t="s">
        <v>57987</v>
      </c>
      <c r="B14774" s="485" t="s">
        <v>57986</v>
      </c>
      <c r="C14774" t="s">
        <v>57985</v>
      </c>
      <c r="D14774" t="s">
        <v>57985</v>
      </c>
      <c r="E14774" t="str">
        <f t="shared" si="230"/>
        <v>538449 - INGESEC FORMATIONS</v>
      </c>
      <c r="F14774" t="s">
        <v>57984</v>
      </c>
      <c r="G14774" t="s">
        <v>57983</v>
      </c>
      <c r="I14774" t="s">
        <v>4196</v>
      </c>
      <c r="J14774" t="s">
        <v>57982</v>
      </c>
      <c r="K14774" t="s">
        <v>208</v>
      </c>
      <c r="L14774" t="s">
        <v>57981</v>
      </c>
      <c r="N14774" t="s">
        <v>208</v>
      </c>
      <c r="O14774" t="s">
        <v>476</v>
      </c>
      <c r="P14774" t="s">
        <v>476</v>
      </c>
    </row>
    <row r="14775" spans="1:16">
      <c r="A14775" s="484" t="s">
        <v>44686</v>
      </c>
      <c r="B14775" s="485" t="s">
        <v>44685</v>
      </c>
      <c r="C14775" t="s">
        <v>44684</v>
      </c>
      <c r="D14775" t="s">
        <v>44684</v>
      </c>
      <c r="E14775" t="str">
        <f t="shared" si="230"/>
        <v>591099 - LE SELLIER DE NAVARRE</v>
      </c>
      <c r="F14775" t="s">
        <v>44683</v>
      </c>
      <c r="G14775" t="s">
        <v>44682</v>
      </c>
      <c r="I14775" t="s">
        <v>13938</v>
      </c>
      <c r="J14775" t="s">
        <v>44681</v>
      </c>
      <c r="K14775" t="s">
        <v>208</v>
      </c>
      <c r="L14775" t="s">
        <v>44680</v>
      </c>
      <c r="N14775" t="s">
        <v>208</v>
      </c>
      <c r="O14775" t="s">
        <v>476</v>
      </c>
      <c r="P14775" t="s">
        <v>476</v>
      </c>
    </row>
    <row r="14776" spans="1:16">
      <c r="A14776" s="484" t="s">
        <v>36092</v>
      </c>
      <c r="B14776" s="485" t="s">
        <v>36091</v>
      </c>
      <c r="C14776" t="s">
        <v>36090</v>
      </c>
      <c r="D14776" t="s">
        <v>36089</v>
      </c>
      <c r="E14776" t="str">
        <f t="shared" si="230"/>
        <v>633290 - MICHELI ANNELYS</v>
      </c>
      <c r="F14776" t="s">
        <v>1978</v>
      </c>
      <c r="G14776" t="s">
        <v>36088</v>
      </c>
      <c r="I14776" t="s">
        <v>36087</v>
      </c>
      <c r="J14776" t="s">
        <v>36086</v>
      </c>
      <c r="K14776" t="s">
        <v>208</v>
      </c>
      <c r="L14776" t="s">
        <v>36085</v>
      </c>
      <c r="N14776" t="s">
        <v>208</v>
      </c>
      <c r="O14776" t="s">
        <v>476</v>
      </c>
      <c r="P14776" t="s">
        <v>476</v>
      </c>
    </row>
    <row r="14777" spans="1:16">
      <c r="A14777" s="484" t="s">
        <v>19842</v>
      </c>
      <c r="B14777" s="485" t="s">
        <v>19841</v>
      </c>
      <c r="C14777" t="s">
        <v>19840</v>
      </c>
      <c r="D14777" t="s">
        <v>19840</v>
      </c>
      <c r="E14777" t="str">
        <f t="shared" si="230"/>
        <v>632053 - SAS CAMPUS D'ENSEIGNEMENT SUPARIEUR DE BREST</v>
      </c>
      <c r="F14777" t="s">
        <v>8302</v>
      </c>
      <c r="G14777" t="s">
        <v>19839</v>
      </c>
      <c r="I14777" t="s">
        <v>1228</v>
      </c>
      <c r="K14777" t="s">
        <v>208</v>
      </c>
      <c r="L14777" t="s">
        <v>19838</v>
      </c>
      <c r="N14777" t="s">
        <v>207</v>
      </c>
      <c r="O14777" t="s">
        <v>476</v>
      </c>
      <c r="P14777" t="s">
        <v>476</v>
      </c>
    </row>
    <row r="14778" spans="1:16">
      <c r="A14778" s="484" t="s">
        <v>710</v>
      </c>
      <c r="B14778" s="485" t="s">
        <v>709</v>
      </c>
      <c r="C14778" t="s">
        <v>708</v>
      </c>
      <c r="D14778" t="s">
        <v>708</v>
      </c>
      <c r="E14778" t="str">
        <f t="shared" si="230"/>
        <v>601743 - 3PA GYM SENIORS</v>
      </c>
      <c r="F14778" t="s">
        <v>707</v>
      </c>
      <c r="G14778" t="s">
        <v>706</v>
      </c>
      <c r="I14778" t="s">
        <v>705</v>
      </c>
      <c r="J14778" t="s">
        <v>704</v>
      </c>
      <c r="K14778" t="s">
        <v>208</v>
      </c>
      <c r="L14778" t="s">
        <v>703</v>
      </c>
      <c r="N14778" t="s">
        <v>208</v>
      </c>
      <c r="O14778" t="s">
        <v>476</v>
      </c>
      <c r="P14778" t="s">
        <v>476</v>
      </c>
    </row>
    <row r="14779" spans="1:16">
      <c r="A14779" s="484" t="s">
        <v>114526</v>
      </c>
      <c r="B14779" s="485" t="s">
        <v>114525</v>
      </c>
      <c r="C14779" t="s">
        <v>114524</v>
      </c>
      <c r="D14779" t="s">
        <v>114524</v>
      </c>
      <c r="E14779" t="str">
        <f t="shared" si="230"/>
        <v>575409 - BEBE FAIS MOI SIGNE</v>
      </c>
      <c r="F14779" t="s">
        <v>16825</v>
      </c>
      <c r="G14779" t="s">
        <v>114523</v>
      </c>
      <c r="I14779" t="s">
        <v>114522</v>
      </c>
      <c r="K14779" t="s">
        <v>208</v>
      </c>
      <c r="L14779" t="s">
        <v>114521</v>
      </c>
      <c r="N14779" t="s">
        <v>208</v>
      </c>
      <c r="O14779" t="s">
        <v>476</v>
      </c>
      <c r="P14779" t="s">
        <v>476</v>
      </c>
    </row>
    <row r="14780" spans="1:16">
      <c r="A14780" s="484" t="s">
        <v>28814</v>
      </c>
      <c r="B14780" s="485" t="s">
        <v>28813</v>
      </c>
      <c r="C14780" t="s">
        <v>28812</v>
      </c>
      <c r="D14780" t="s">
        <v>28811</v>
      </c>
      <c r="E14780" t="str">
        <f t="shared" si="230"/>
        <v>535709 - PEREIRA AVELINO</v>
      </c>
      <c r="F14780" t="s">
        <v>13656</v>
      </c>
      <c r="G14780" t="s">
        <v>28810</v>
      </c>
      <c r="I14780" t="s">
        <v>28809</v>
      </c>
      <c r="J14780" t="s">
        <v>28808</v>
      </c>
      <c r="K14780" t="s">
        <v>208</v>
      </c>
      <c r="L14780" t="s">
        <v>28807</v>
      </c>
      <c r="N14780" t="s">
        <v>208</v>
      </c>
      <c r="O14780" t="s">
        <v>476</v>
      </c>
      <c r="P14780" t="s">
        <v>476</v>
      </c>
    </row>
    <row r="14781" spans="1:16">
      <c r="A14781" s="484" t="s">
        <v>30677</v>
      </c>
      <c r="B14781" s="485" t="s">
        <v>30676</v>
      </c>
      <c r="C14781" t="s">
        <v>30675</v>
      </c>
      <c r="D14781" t="s">
        <v>30675</v>
      </c>
      <c r="E14781" t="str">
        <f t="shared" si="230"/>
        <v>532990 - ORIEZ BAPTISTE GEORGES</v>
      </c>
      <c r="F14781" t="s">
        <v>30674</v>
      </c>
      <c r="G14781" t="s">
        <v>30673</v>
      </c>
      <c r="I14781" t="s">
        <v>30672</v>
      </c>
      <c r="K14781" t="s">
        <v>208</v>
      </c>
      <c r="L14781" t="s">
        <v>30671</v>
      </c>
      <c r="N14781" t="s">
        <v>208</v>
      </c>
      <c r="O14781" t="s">
        <v>476</v>
      </c>
      <c r="P14781" t="s">
        <v>476</v>
      </c>
    </row>
    <row r="14782" spans="1:16">
      <c r="A14782" s="484" t="s">
        <v>115973</v>
      </c>
      <c r="B14782" s="485" t="s">
        <v>115972</v>
      </c>
      <c r="C14782" t="s">
        <v>115971</v>
      </c>
      <c r="D14782" t="s">
        <v>115971</v>
      </c>
      <c r="E14782" t="str">
        <f t="shared" si="230"/>
        <v>613563 - AVEC AVENIR</v>
      </c>
      <c r="F14782" t="s">
        <v>4307</v>
      </c>
      <c r="G14782" t="s">
        <v>115970</v>
      </c>
      <c r="I14782" t="s">
        <v>579</v>
      </c>
      <c r="J14782" t="s">
        <v>115969</v>
      </c>
      <c r="K14782" t="s">
        <v>208</v>
      </c>
      <c r="L14782" t="s">
        <v>115968</v>
      </c>
      <c r="N14782" t="s">
        <v>208</v>
      </c>
      <c r="O14782" t="s">
        <v>476</v>
      </c>
      <c r="P14782" t="s">
        <v>476</v>
      </c>
    </row>
    <row r="14783" spans="1:16">
      <c r="A14783" s="484" t="s">
        <v>117157</v>
      </c>
      <c r="B14783" s="485" t="s">
        <v>117156</v>
      </c>
      <c r="C14783" t="s">
        <v>117155</v>
      </c>
      <c r="D14783" t="s">
        <v>117154</v>
      </c>
      <c r="E14783" t="str">
        <f t="shared" si="230"/>
        <v>637750 - AU COEUR DES HOMMES MOISSY CRAMAYEL</v>
      </c>
      <c r="F14783" t="s">
        <v>17270</v>
      </c>
      <c r="G14783" t="s">
        <v>117153</v>
      </c>
      <c r="H14783" t="s">
        <v>117152</v>
      </c>
      <c r="I14783" t="s">
        <v>13634</v>
      </c>
      <c r="K14783" t="s">
        <v>208</v>
      </c>
      <c r="L14783" t="s">
        <v>117151</v>
      </c>
      <c r="N14783" t="s">
        <v>208</v>
      </c>
      <c r="O14783" t="s">
        <v>476</v>
      </c>
      <c r="P14783" t="s">
        <v>476</v>
      </c>
    </row>
    <row r="14784" spans="1:16">
      <c r="A14784" s="484" t="s">
        <v>117833</v>
      </c>
      <c r="B14784" s="485" t="s">
        <v>117832</v>
      </c>
      <c r="C14784" t="s">
        <v>117831</v>
      </c>
      <c r="D14784" t="s">
        <v>117830</v>
      </c>
      <c r="E14784" t="str">
        <f t="shared" si="230"/>
        <v>263576 - ATELIER DE LA RONCE</v>
      </c>
      <c r="F14784" t="s">
        <v>117829</v>
      </c>
      <c r="G14784" t="s">
        <v>117828</v>
      </c>
      <c r="I14784" t="s">
        <v>117827</v>
      </c>
      <c r="J14784" t="s">
        <v>117826</v>
      </c>
      <c r="K14784" t="s">
        <v>208</v>
      </c>
      <c r="L14784" t="s">
        <v>117825</v>
      </c>
      <c r="N14784" t="s">
        <v>208</v>
      </c>
      <c r="O14784" t="s">
        <v>476</v>
      </c>
      <c r="P14784" t="s">
        <v>476</v>
      </c>
    </row>
    <row r="14785" spans="1:16">
      <c r="A14785" s="484" t="s">
        <v>58715</v>
      </c>
      <c r="B14785" s="485" t="s">
        <v>58714</v>
      </c>
      <c r="C14785" t="s">
        <v>58713</v>
      </c>
      <c r="D14785" t="s">
        <v>58713</v>
      </c>
      <c r="E14785" t="str">
        <f t="shared" si="230"/>
        <v>674140 - IG PERPECTIVES</v>
      </c>
      <c r="F14785" t="s">
        <v>2486</v>
      </c>
      <c r="G14785" t="s">
        <v>58712</v>
      </c>
      <c r="I14785" t="s">
        <v>1406</v>
      </c>
      <c r="J14785" t="s">
        <v>58711</v>
      </c>
      <c r="K14785" t="s">
        <v>208</v>
      </c>
      <c r="L14785" t="s">
        <v>58710</v>
      </c>
      <c r="N14785" t="s">
        <v>208</v>
      </c>
      <c r="O14785" t="s">
        <v>476</v>
      </c>
      <c r="P14785" t="s">
        <v>476</v>
      </c>
    </row>
    <row r="14786" spans="1:16">
      <c r="A14786" s="484" t="s">
        <v>14226</v>
      </c>
      <c r="B14786" s="485" t="s">
        <v>14225</v>
      </c>
      <c r="C14786" t="s">
        <v>14224</v>
      </c>
      <c r="D14786" t="s">
        <v>14223</v>
      </c>
      <c r="E14786" t="str">
        <f t="shared" ref="E14786:E14849" si="231">_xlfn.CONCAT(L14786," - ",D14786)</f>
        <v>592640 - SPS</v>
      </c>
      <c r="F14786" t="s">
        <v>14222</v>
      </c>
      <c r="G14786" t="s">
        <v>14221</v>
      </c>
      <c r="I14786" t="s">
        <v>626</v>
      </c>
      <c r="J14786" t="s">
        <v>14220</v>
      </c>
      <c r="K14786" t="s">
        <v>14219</v>
      </c>
      <c r="L14786" t="s">
        <v>14218</v>
      </c>
      <c r="N14786" t="s">
        <v>208</v>
      </c>
      <c r="O14786" t="s">
        <v>476</v>
      </c>
      <c r="P14786" t="s">
        <v>476</v>
      </c>
    </row>
    <row r="14787" spans="1:16">
      <c r="A14787" s="484" t="s">
        <v>48965</v>
      </c>
      <c r="B14787" s="485" t="s">
        <v>48964</v>
      </c>
      <c r="C14787" t="s">
        <v>48963</v>
      </c>
      <c r="D14787" t="s">
        <v>48962</v>
      </c>
      <c r="E14787" t="str">
        <f t="shared" si="231"/>
        <v>652398 - JOURDAN PAULINE</v>
      </c>
      <c r="F14787" t="s">
        <v>14693</v>
      </c>
      <c r="G14787" t="s">
        <v>48961</v>
      </c>
      <c r="I14787" t="s">
        <v>1084</v>
      </c>
      <c r="J14787" t="s">
        <v>25183</v>
      </c>
      <c r="K14787" t="s">
        <v>208</v>
      </c>
      <c r="L14787" t="s">
        <v>48960</v>
      </c>
      <c r="N14787" t="s">
        <v>208</v>
      </c>
      <c r="O14787" t="s">
        <v>476</v>
      </c>
      <c r="P14787" t="s">
        <v>476</v>
      </c>
    </row>
    <row r="14788" spans="1:16">
      <c r="A14788" s="484" t="s">
        <v>37803</v>
      </c>
      <c r="B14788" s="485" t="s">
        <v>37802</v>
      </c>
      <c r="C14788" t="s">
        <v>37801</v>
      </c>
      <c r="D14788" t="s">
        <v>37800</v>
      </c>
      <c r="E14788" t="str">
        <f t="shared" si="231"/>
        <v>551478 - MAUFROY GILLES</v>
      </c>
      <c r="F14788" t="s">
        <v>1086</v>
      </c>
      <c r="G14788" t="s">
        <v>37799</v>
      </c>
      <c r="I14788" t="s">
        <v>37798</v>
      </c>
      <c r="K14788" t="s">
        <v>208</v>
      </c>
      <c r="L14788" t="s">
        <v>37797</v>
      </c>
      <c r="N14788" t="s">
        <v>208</v>
      </c>
      <c r="O14788" t="s">
        <v>476</v>
      </c>
      <c r="P14788" t="s">
        <v>476</v>
      </c>
    </row>
    <row r="14789" spans="1:16">
      <c r="A14789" s="484" t="s">
        <v>83842</v>
      </c>
      <c r="B14789" s="485" t="s">
        <v>83841</v>
      </c>
      <c r="C14789" t="s">
        <v>83840</v>
      </c>
      <c r="D14789" t="s">
        <v>83839</v>
      </c>
      <c r="E14789" t="str">
        <f t="shared" si="231"/>
        <v>574211 - EFB</v>
      </c>
      <c r="F14789" t="s">
        <v>2572</v>
      </c>
      <c r="G14789" t="s">
        <v>83838</v>
      </c>
      <c r="I14789" t="s">
        <v>618</v>
      </c>
      <c r="J14789" t="s">
        <v>83837</v>
      </c>
      <c r="K14789" t="s">
        <v>208</v>
      </c>
      <c r="L14789" t="s">
        <v>83836</v>
      </c>
      <c r="N14789" t="s">
        <v>208</v>
      </c>
      <c r="O14789" t="s">
        <v>476</v>
      </c>
      <c r="P14789" t="s">
        <v>476</v>
      </c>
    </row>
    <row r="14790" spans="1:16">
      <c r="A14790" s="484" t="s">
        <v>84119</v>
      </c>
      <c r="B14790" s="485" t="s">
        <v>84118</v>
      </c>
      <c r="C14790" t="s">
        <v>84117</v>
      </c>
      <c r="D14790" t="s">
        <v>84117</v>
      </c>
      <c r="E14790" t="str">
        <f t="shared" si="231"/>
        <v>662896 - ECOLE DES PME</v>
      </c>
      <c r="F14790" t="s">
        <v>4476</v>
      </c>
      <c r="G14790" t="s">
        <v>84116</v>
      </c>
      <c r="I14790" t="s">
        <v>5789</v>
      </c>
      <c r="J14790" t="s">
        <v>84115</v>
      </c>
      <c r="K14790" t="s">
        <v>208</v>
      </c>
      <c r="L14790" t="s">
        <v>84114</v>
      </c>
      <c r="N14790" t="s">
        <v>208</v>
      </c>
      <c r="O14790" t="s">
        <v>476</v>
      </c>
      <c r="P14790" t="s">
        <v>476</v>
      </c>
    </row>
    <row r="14791" spans="1:16">
      <c r="A14791" s="484" t="s">
        <v>45935</v>
      </c>
      <c r="B14791" s="485" t="s">
        <v>45934</v>
      </c>
      <c r="C14791" t="s">
        <v>45933</v>
      </c>
      <c r="D14791" t="s">
        <v>45933</v>
      </c>
      <c r="E14791" t="str">
        <f t="shared" si="231"/>
        <v>533660 - L'AME DU BOIS</v>
      </c>
      <c r="F14791" t="s">
        <v>45932</v>
      </c>
      <c r="G14791" t="s">
        <v>45931</v>
      </c>
      <c r="I14791" t="s">
        <v>40534</v>
      </c>
      <c r="J14791" t="s">
        <v>45930</v>
      </c>
      <c r="K14791" t="s">
        <v>208</v>
      </c>
      <c r="L14791" t="s">
        <v>45929</v>
      </c>
      <c r="N14791" t="s">
        <v>208</v>
      </c>
      <c r="O14791" t="s">
        <v>476</v>
      </c>
      <c r="P14791" t="s">
        <v>476</v>
      </c>
    </row>
    <row r="14792" spans="1:16">
      <c r="A14792" s="484" t="s">
        <v>15095</v>
      </c>
      <c r="B14792" s="485" t="s">
        <v>15094</v>
      </c>
      <c r="C14792" t="s">
        <v>15093</v>
      </c>
      <c r="D14792" t="s">
        <v>15092</v>
      </c>
      <c r="E14792" t="str">
        <f t="shared" si="231"/>
        <v>547244 - SOFRASIMS</v>
      </c>
      <c r="F14792" t="s">
        <v>4491</v>
      </c>
      <c r="G14792" t="s">
        <v>15091</v>
      </c>
      <c r="I14792" t="s">
        <v>15090</v>
      </c>
      <c r="K14792" t="s">
        <v>208</v>
      </c>
      <c r="L14792" t="s">
        <v>15089</v>
      </c>
      <c r="N14792" t="s">
        <v>208</v>
      </c>
      <c r="O14792" t="s">
        <v>476</v>
      </c>
      <c r="P14792" t="s">
        <v>15088</v>
      </c>
    </row>
    <row r="14793" spans="1:16">
      <c r="A14793" s="484" t="s">
        <v>26198</v>
      </c>
      <c r="B14793" s="485" t="s">
        <v>26197</v>
      </c>
      <c r="C14793" t="s">
        <v>26196</v>
      </c>
      <c r="D14793" t="s">
        <v>26196</v>
      </c>
      <c r="E14793" t="str">
        <f t="shared" si="231"/>
        <v>595895 - PREV-SST</v>
      </c>
      <c r="F14793" t="s">
        <v>13656</v>
      </c>
      <c r="G14793" t="s">
        <v>26195</v>
      </c>
      <c r="I14793" t="s">
        <v>26194</v>
      </c>
      <c r="J14793" t="s">
        <v>26193</v>
      </c>
      <c r="K14793" t="s">
        <v>208</v>
      </c>
      <c r="L14793" t="s">
        <v>26192</v>
      </c>
      <c r="N14793" t="s">
        <v>208</v>
      </c>
      <c r="O14793" t="s">
        <v>476</v>
      </c>
      <c r="P14793" t="s">
        <v>476</v>
      </c>
    </row>
    <row r="14794" spans="1:16">
      <c r="A14794" s="484" t="s">
        <v>49273</v>
      </c>
      <c r="B14794" s="485" t="s">
        <v>49272</v>
      </c>
      <c r="C14794" t="s">
        <v>49271</v>
      </c>
      <c r="D14794" t="s">
        <v>49271</v>
      </c>
      <c r="E14794" t="str">
        <f t="shared" si="231"/>
        <v>603557 - JLA FORMATION</v>
      </c>
      <c r="F14794" t="s">
        <v>18106</v>
      </c>
      <c r="G14794" t="s">
        <v>49270</v>
      </c>
      <c r="H14794" t="s">
        <v>49269</v>
      </c>
      <c r="I14794" t="s">
        <v>4421</v>
      </c>
      <c r="J14794" t="s">
        <v>49268</v>
      </c>
      <c r="K14794" t="s">
        <v>208</v>
      </c>
      <c r="L14794" t="s">
        <v>49267</v>
      </c>
      <c r="N14794" t="s">
        <v>208</v>
      </c>
      <c r="O14794" t="s">
        <v>476</v>
      </c>
      <c r="P14794" t="s">
        <v>476</v>
      </c>
    </row>
    <row r="14795" spans="1:16">
      <c r="A14795" s="484" t="s">
        <v>77192</v>
      </c>
      <c r="B14795" s="485" t="s">
        <v>77191</v>
      </c>
      <c r="C14795" t="s">
        <v>77190</v>
      </c>
      <c r="D14795" t="s">
        <v>77190</v>
      </c>
      <c r="E14795" t="str">
        <f t="shared" si="231"/>
        <v>556555 - ETOIL VERIF</v>
      </c>
      <c r="F14795" t="s">
        <v>1328</v>
      </c>
      <c r="G14795" t="s">
        <v>77189</v>
      </c>
      <c r="I14795" t="s">
        <v>48954</v>
      </c>
      <c r="J14795" t="s">
        <v>77188</v>
      </c>
      <c r="K14795" t="s">
        <v>208</v>
      </c>
      <c r="L14795" t="s">
        <v>77187</v>
      </c>
      <c r="N14795" t="s">
        <v>208</v>
      </c>
      <c r="O14795" t="s">
        <v>476</v>
      </c>
      <c r="P14795" t="s">
        <v>476</v>
      </c>
    </row>
    <row r="14796" spans="1:16">
      <c r="A14796" s="484" t="s">
        <v>108918</v>
      </c>
      <c r="B14796" s="485" t="s">
        <v>108917</v>
      </c>
      <c r="C14796" t="s">
        <v>108909</v>
      </c>
      <c r="D14796" t="s">
        <v>108916</v>
      </c>
      <c r="E14796" t="str">
        <f t="shared" si="231"/>
        <v>614210 - CEFORA LE PORT</v>
      </c>
      <c r="F14796" t="s">
        <v>21492</v>
      </c>
      <c r="G14796" t="s">
        <v>108915</v>
      </c>
      <c r="H14796" t="s">
        <v>108914</v>
      </c>
      <c r="I14796" t="s">
        <v>24541</v>
      </c>
      <c r="J14796" t="s">
        <v>108913</v>
      </c>
      <c r="K14796" t="s">
        <v>208</v>
      </c>
      <c r="L14796" t="s">
        <v>108912</v>
      </c>
      <c r="N14796" t="s">
        <v>208</v>
      </c>
      <c r="O14796" t="s">
        <v>476</v>
      </c>
      <c r="P14796" t="s">
        <v>476</v>
      </c>
    </row>
    <row r="14797" spans="1:16">
      <c r="A14797" s="484" t="s">
        <v>69712</v>
      </c>
      <c r="B14797" s="485" t="s">
        <v>69711</v>
      </c>
      <c r="C14797" t="s">
        <v>69710</v>
      </c>
      <c r="D14797" t="s">
        <v>69709</v>
      </c>
      <c r="E14797" t="str">
        <f t="shared" si="231"/>
        <v>619700 - FORSIP'S</v>
      </c>
      <c r="F14797" t="s">
        <v>5013</v>
      </c>
      <c r="G14797" t="s">
        <v>69708</v>
      </c>
      <c r="I14797" t="s">
        <v>12551</v>
      </c>
      <c r="J14797" t="s">
        <v>69707</v>
      </c>
      <c r="K14797" t="s">
        <v>208</v>
      </c>
      <c r="L14797" t="s">
        <v>69706</v>
      </c>
      <c r="N14797" t="s">
        <v>208</v>
      </c>
      <c r="O14797" t="s">
        <v>476</v>
      </c>
      <c r="P14797" t="s">
        <v>476</v>
      </c>
    </row>
    <row r="14798" spans="1:16">
      <c r="A14798" s="484" t="s">
        <v>92631</v>
      </c>
      <c r="B14798" s="485" t="s">
        <v>92630</v>
      </c>
      <c r="C14798" t="s">
        <v>92629</v>
      </c>
      <c r="D14798" t="s">
        <v>92628</v>
      </c>
      <c r="E14798" t="str">
        <f t="shared" si="231"/>
        <v>654693 - C3SI</v>
      </c>
      <c r="F14798" t="s">
        <v>34502</v>
      </c>
      <c r="G14798" t="s">
        <v>92627</v>
      </c>
      <c r="I14798" t="s">
        <v>10614</v>
      </c>
      <c r="J14798" t="s">
        <v>92626</v>
      </c>
      <c r="K14798" t="s">
        <v>208</v>
      </c>
      <c r="L14798" t="s">
        <v>92625</v>
      </c>
      <c r="N14798" t="s">
        <v>208</v>
      </c>
      <c r="O14798" t="s">
        <v>476</v>
      </c>
      <c r="P14798" t="s">
        <v>476</v>
      </c>
    </row>
    <row r="14799" spans="1:16">
      <c r="A14799" s="484" t="s">
        <v>68665</v>
      </c>
      <c r="B14799" s="485" t="s">
        <v>68664</v>
      </c>
      <c r="C14799" t="s">
        <v>68663</v>
      </c>
      <c r="D14799" t="s">
        <v>68663</v>
      </c>
      <c r="E14799" t="str">
        <f t="shared" si="231"/>
        <v>599530 - FRANCE COMPETENCE &amp; FORMATIONS</v>
      </c>
      <c r="F14799" t="s">
        <v>12028</v>
      </c>
      <c r="G14799" t="s">
        <v>68662</v>
      </c>
      <c r="I14799" t="s">
        <v>1035</v>
      </c>
      <c r="J14799" t="s">
        <v>68661</v>
      </c>
      <c r="K14799" t="s">
        <v>208</v>
      </c>
      <c r="L14799" t="s">
        <v>68660</v>
      </c>
      <c r="N14799" t="s">
        <v>208</v>
      </c>
      <c r="O14799" t="s">
        <v>476</v>
      </c>
      <c r="P14799" t="s">
        <v>476</v>
      </c>
    </row>
    <row r="14800" spans="1:16">
      <c r="A14800" s="484" t="s">
        <v>105954</v>
      </c>
      <c r="B14800" s="485" t="s">
        <v>105953</v>
      </c>
      <c r="C14800" t="s">
        <v>105952</v>
      </c>
      <c r="D14800" t="s">
        <v>105951</v>
      </c>
      <c r="E14800" t="str">
        <f t="shared" si="231"/>
        <v>638560 - CERON PACA</v>
      </c>
      <c r="F14800" t="s">
        <v>13098</v>
      </c>
      <c r="G14800" t="s">
        <v>105950</v>
      </c>
      <c r="H14800" t="s">
        <v>105949</v>
      </c>
      <c r="I14800" t="s">
        <v>40423</v>
      </c>
      <c r="K14800" t="s">
        <v>208</v>
      </c>
      <c r="L14800" t="s">
        <v>105948</v>
      </c>
      <c r="N14800" t="s">
        <v>208</v>
      </c>
      <c r="O14800" t="s">
        <v>476</v>
      </c>
      <c r="P14800" t="s">
        <v>476</v>
      </c>
    </row>
    <row r="14801" spans="1:16">
      <c r="A14801" s="484" t="s">
        <v>42819</v>
      </c>
      <c r="B14801" s="485" t="s">
        <v>42818</v>
      </c>
      <c r="C14801" t="s">
        <v>42817</v>
      </c>
      <c r="D14801" t="s">
        <v>42817</v>
      </c>
      <c r="E14801" t="str">
        <f t="shared" si="231"/>
        <v>599955 - LIESS ACCESS</v>
      </c>
      <c r="F14801" t="s">
        <v>12793</v>
      </c>
      <c r="H14801" t="s">
        <v>42816</v>
      </c>
      <c r="I14801" t="s">
        <v>42815</v>
      </c>
      <c r="J14801" t="s">
        <v>42814</v>
      </c>
      <c r="K14801" t="s">
        <v>208</v>
      </c>
      <c r="L14801" t="s">
        <v>42813</v>
      </c>
      <c r="N14801" t="s">
        <v>208</v>
      </c>
      <c r="O14801" t="s">
        <v>476</v>
      </c>
      <c r="P14801" t="s">
        <v>476</v>
      </c>
    </row>
    <row r="14802" spans="1:16">
      <c r="A14802" s="484" t="s">
        <v>79335</v>
      </c>
      <c r="B14802" s="485" t="s">
        <v>79334</v>
      </c>
      <c r="C14802" t="s">
        <v>79333</v>
      </c>
      <c r="D14802" t="s">
        <v>79333</v>
      </c>
      <c r="E14802" t="str">
        <f t="shared" si="231"/>
        <v>658017 - EOS RECRUTEMENT</v>
      </c>
      <c r="F14802" t="s">
        <v>39188</v>
      </c>
      <c r="G14802" t="s">
        <v>79332</v>
      </c>
      <c r="I14802" t="s">
        <v>79331</v>
      </c>
      <c r="J14802" t="s">
        <v>79330</v>
      </c>
      <c r="K14802" t="s">
        <v>208</v>
      </c>
      <c r="L14802" t="s">
        <v>79329</v>
      </c>
      <c r="N14802" t="s">
        <v>208</v>
      </c>
      <c r="O14802" t="s">
        <v>476</v>
      </c>
      <c r="P14802" t="s">
        <v>476</v>
      </c>
    </row>
    <row r="14803" spans="1:16">
      <c r="A14803" s="484" t="s">
        <v>63797</v>
      </c>
      <c r="B14803" s="485" t="s">
        <v>63796</v>
      </c>
      <c r="C14803" t="s">
        <v>63795</v>
      </c>
      <c r="D14803" t="s">
        <v>63794</v>
      </c>
      <c r="E14803" t="str">
        <f t="shared" si="231"/>
        <v>557651 - GNRPN</v>
      </c>
      <c r="F14803" t="s">
        <v>63793</v>
      </c>
      <c r="G14803" t="s">
        <v>63792</v>
      </c>
      <c r="H14803" t="s">
        <v>63791</v>
      </c>
      <c r="I14803" t="s">
        <v>618</v>
      </c>
      <c r="K14803" t="s">
        <v>208</v>
      </c>
      <c r="L14803" t="s">
        <v>63790</v>
      </c>
      <c r="N14803" t="s">
        <v>208</v>
      </c>
      <c r="O14803" t="s">
        <v>476</v>
      </c>
      <c r="P14803" t="s">
        <v>476</v>
      </c>
    </row>
    <row r="14804" spans="1:16">
      <c r="A14804" s="484" t="s">
        <v>49877</v>
      </c>
      <c r="B14804" s="485" t="s">
        <v>49876</v>
      </c>
      <c r="C14804" t="s">
        <v>49875</v>
      </c>
      <c r="D14804" t="s">
        <v>49875</v>
      </c>
      <c r="E14804" t="str">
        <f t="shared" si="231"/>
        <v>538462 - ITEMS</v>
      </c>
      <c r="F14804" t="s">
        <v>17270</v>
      </c>
      <c r="G14804" t="s">
        <v>49874</v>
      </c>
      <c r="I14804" t="s">
        <v>6023</v>
      </c>
      <c r="J14804" t="s">
        <v>49873</v>
      </c>
      <c r="K14804" t="s">
        <v>208</v>
      </c>
      <c r="L14804" t="s">
        <v>49872</v>
      </c>
      <c r="N14804" t="s">
        <v>208</v>
      </c>
      <c r="O14804" t="s">
        <v>476</v>
      </c>
      <c r="P14804" t="s">
        <v>476</v>
      </c>
    </row>
    <row r="14805" spans="1:16">
      <c r="A14805" s="484" t="s">
        <v>26696</v>
      </c>
      <c r="B14805" s="485" t="s">
        <v>26695</v>
      </c>
      <c r="C14805" t="s">
        <v>26694</v>
      </c>
      <c r="D14805" t="s">
        <v>26694</v>
      </c>
      <c r="E14805" t="str">
        <f t="shared" si="231"/>
        <v>682720 - PRAXIMA</v>
      </c>
      <c r="F14805" t="s">
        <v>8644</v>
      </c>
      <c r="G14805" t="s">
        <v>26693</v>
      </c>
      <c r="I14805" t="s">
        <v>26692</v>
      </c>
      <c r="J14805" t="s">
        <v>26691</v>
      </c>
      <c r="K14805" t="s">
        <v>208</v>
      </c>
      <c r="L14805" t="s">
        <v>26690</v>
      </c>
      <c r="N14805" t="s">
        <v>208</v>
      </c>
      <c r="O14805" t="s">
        <v>476</v>
      </c>
      <c r="P14805" t="s">
        <v>476</v>
      </c>
    </row>
    <row r="14806" spans="1:16">
      <c r="A14806" s="484" t="s">
        <v>54318</v>
      </c>
      <c r="B14806" s="485" t="s">
        <v>54317</v>
      </c>
      <c r="C14806" t="s">
        <v>54316</v>
      </c>
      <c r="D14806" t="s">
        <v>54315</v>
      </c>
      <c r="E14806" t="str">
        <f t="shared" si="231"/>
        <v>553153 - IFTS</v>
      </c>
      <c r="F14806" t="s">
        <v>6200</v>
      </c>
      <c r="G14806" t="s">
        <v>54314</v>
      </c>
      <c r="I14806" t="s">
        <v>626</v>
      </c>
      <c r="J14806" t="s">
        <v>54313</v>
      </c>
      <c r="K14806" t="s">
        <v>208</v>
      </c>
      <c r="L14806" t="s">
        <v>54312</v>
      </c>
      <c r="N14806" t="s">
        <v>208</v>
      </c>
      <c r="O14806" t="s">
        <v>476</v>
      </c>
      <c r="P14806" t="s">
        <v>476</v>
      </c>
    </row>
    <row r="14807" spans="1:16">
      <c r="A14807" s="484" t="s">
        <v>68541</v>
      </c>
      <c r="B14807" s="485" t="s">
        <v>68540</v>
      </c>
      <c r="C14807" t="s">
        <v>68539</v>
      </c>
      <c r="D14807" t="s">
        <v>68538</v>
      </c>
      <c r="E14807" t="str">
        <f t="shared" si="231"/>
        <v>597260 - FPF</v>
      </c>
      <c r="F14807" t="s">
        <v>9712</v>
      </c>
      <c r="G14807" t="s">
        <v>68537</v>
      </c>
      <c r="I14807" t="s">
        <v>3016</v>
      </c>
      <c r="J14807" t="s">
        <v>68536</v>
      </c>
      <c r="K14807" t="s">
        <v>208</v>
      </c>
      <c r="L14807" t="s">
        <v>68535</v>
      </c>
      <c r="N14807" t="s">
        <v>208</v>
      </c>
      <c r="O14807" t="s">
        <v>476</v>
      </c>
      <c r="P14807" t="s">
        <v>476</v>
      </c>
    </row>
    <row r="14808" spans="1:16">
      <c r="A14808" s="484" t="s">
        <v>128834</v>
      </c>
      <c r="B14808" s="485" t="s">
        <v>128833</v>
      </c>
      <c r="C14808" t="s">
        <v>128832</v>
      </c>
      <c r="D14808" t="s">
        <v>128832</v>
      </c>
      <c r="E14808" t="str">
        <f t="shared" si="231"/>
        <v>603685 - AMET FORMATION</v>
      </c>
      <c r="F14808" t="s">
        <v>79456</v>
      </c>
      <c r="G14808" t="s">
        <v>128831</v>
      </c>
      <c r="I14808" t="s">
        <v>2492</v>
      </c>
      <c r="K14808" t="s">
        <v>208</v>
      </c>
      <c r="L14808" t="s">
        <v>128830</v>
      </c>
      <c r="N14808" t="s">
        <v>208</v>
      </c>
      <c r="O14808" t="s">
        <v>476</v>
      </c>
      <c r="P14808" t="s">
        <v>476</v>
      </c>
    </row>
    <row r="14809" spans="1:16">
      <c r="A14809" s="484" t="s">
        <v>109557</v>
      </c>
      <c r="B14809" s="485" t="s">
        <v>109556</v>
      </c>
      <c r="C14809" t="s">
        <v>109555</v>
      </c>
      <c r="D14809" t="s">
        <v>109554</v>
      </c>
      <c r="E14809" t="str">
        <f t="shared" si="231"/>
        <v>644158 - CAT R FORMATION MITRY MORY</v>
      </c>
      <c r="F14809" t="s">
        <v>9890</v>
      </c>
      <c r="G14809" t="s">
        <v>109553</v>
      </c>
      <c r="I14809" t="s">
        <v>109552</v>
      </c>
      <c r="J14809" t="s">
        <v>109551</v>
      </c>
      <c r="K14809" t="s">
        <v>208</v>
      </c>
      <c r="L14809" t="s">
        <v>109550</v>
      </c>
      <c r="N14809" t="s">
        <v>208</v>
      </c>
      <c r="O14809" t="s">
        <v>476</v>
      </c>
      <c r="P14809" t="s">
        <v>476</v>
      </c>
    </row>
    <row r="14810" spans="1:16">
      <c r="A14810" s="484" t="s">
        <v>83021</v>
      </c>
      <c r="B14810" s="485" t="s">
        <v>83020</v>
      </c>
      <c r="C14810" t="s">
        <v>83019</v>
      </c>
      <c r="D14810" t="s">
        <v>83018</v>
      </c>
      <c r="E14810" t="str">
        <f t="shared" si="231"/>
        <v>578370 - ESCAM BREST</v>
      </c>
      <c r="F14810" t="s">
        <v>4598</v>
      </c>
      <c r="G14810" t="s">
        <v>83017</v>
      </c>
      <c r="I14810" t="s">
        <v>1228</v>
      </c>
      <c r="J14810" t="s">
        <v>83016</v>
      </c>
      <c r="K14810" t="s">
        <v>208</v>
      </c>
      <c r="L14810" t="s">
        <v>83015</v>
      </c>
      <c r="N14810" t="s">
        <v>207</v>
      </c>
      <c r="O14810" t="s">
        <v>476</v>
      </c>
      <c r="P14810" t="s">
        <v>476</v>
      </c>
    </row>
    <row r="14811" spans="1:16">
      <c r="A14811" s="484" t="s">
        <v>94514</v>
      </c>
      <c r="B14811" s="485" t="s">
        <v>94513</v>
      </c>
      <c r="C14811" t="s">
        <v>94512</v>
      </c>
      <c r="D14811" t="s">
        <v>94511</v>
      </c>
      <c r="E14811" t="str">
        <f t="shared" si="231"/>
        <v>217682 - CREUNPDC FAUMONT</v>
      </c>
      <c r="F14811" t="s">
        <v>3315</v>
      </c>
      <c r="G14811" t="s">
        <v>94510</v>
      </c>
      <c r="I14811" t="s">
        <v>94509</v>
      </c>
      <c r="J14811" t="s">
        <v>94508</v>
      </c>
      <c r="K14811" t="s">
        <v>208</v>
      </c>
      <c r="L14811" t="s">
        <v>94507</v>
      </c>
      <c r="N14811" t="s">
        <v>208</v>
      </c>
      <c r="O14811" t="s">
        <v>476</v>
      </c>
      <c r="P14811" t="s">
        <v>47121</v>
      </c>
    </row>
    <row r="14812" spans="1:16">
      <c r="A14812" s="484" t="s">
        <v>59635</v>
      </c>
      <c r="B14812" s="485" t="s">
        <v>59634</v>
      </c>
      <c r="C14812" t="s">
        <v>59633</v>
      </c>
      <c r="D14812" t="s">
        <v>59633</v>
      </c>
      <c r="E14812" t="str">
        <f t="shared" si="231"/>
        <v>644134 - ID FACTULTE</v>
      </c>
      <c r="F14812" t="s">
        <v>11686</v>
      </c>
      <c r="G14812" t="s">
        <v>59632</v>
      </c>
      <c r="I14812" t="s">
        <v>4007</v>
      </c>
      <c r="J14812" t="s">
        <v>59631</v>
      </c>
      <c r="K14812" t="s">
        <v>208</v>
      </c>
      <c r="L14812" t="s">
        <v>59630</v>
      </c>
      <c r="N14812" t="s">
        <v>208</v>
      </c>
      <c r="O14812" t="s">
        <v>476</v>
      </c>
      <c r="P14812" t="s">
        <v>476</v>
      </c>
    </row>
    <row r="14813" spans="1:16">
      <c r="A14813" s="484" t="s">
        <v>19615</v>
      </c>
      <c r="B14813" s="485" t="s">
        <v>19614</v>
      </c>
      <c r="C14813" t="s">
        <v>19613</v>
      </c>
      <c r="D14813" t="s">
        <v>19613</v>
      </c>
      <c r="E14813" t="str">
        <f t="shared" si="231"/>
        <v>638742 - SATELLITE FORMATION</v>
      </c>
      <c r="F14813" t="s">
        <v>2877</v>
      </c>
      <c r="G14813" t="s">
        <v>19612</v>
      </c>
      <c r="I14813" t="s">
        <v>1430</v>
      </c>
      <c r="J14813" t="s">
        <v>19611</v>
      </c>
      <c r="K14813" t="s">
        <v>208</v>
      </c>
      <c r="L14813" t="s">
        <v>19610</v>
      </c>
      <c r="N14813" t="s">
        <v>208</v>
      </c>
      <c r="O14813" t="s">
        <v>476</v>
      </c>
      <c r="P14813" t="s">
        <v>476</v>
      </c>
    </row>
    <row r="14814" spans="1:16">
      <c r="A14814" s="484" t="s">
        <v>26238</v>
      </c>
      <c r="B14814" s="485" t="s">
        <v>26237</v>
      </c>
      <c r="C14814" t="s">
        <v>26236</v>
      </c>
      <c r="D14814" t="s">
        <v>26235</v>
      </c>
      <c r="E14814" t="str">
        <f t="shared" si="231"/>
        <v>632156 - PREVIPOL ALLIANCE MEDITERRANEE TOULOUSE</v>
      </c>
      <c r="F14814" t="s">
        <v>26234</v>
      </c>
      <c r="G14814" t="s">
        <v>26233</v>
      </c>
      <c r="I14814" t="s">
        <v>603</v>
      </c>
      <c r="J14814" t="s">
        <v>26232</v>
      </c>
      <c r="K14814" t="s">
        <v>208</v>
      </c>
      <c r="L14814" t="s">
        <v>26231</v>
      </c>
      <c r="N14814" t="s">
        <v>208</v>
      </c>
      <c r="O14814" t="s">
        <v>476</v>
      </c>
      <c r="P14814" t="s">
        <v>476</v>
      </c>
    </row>
    <row r="14815" spans="1:16">
      <c r="A14815" s="484" t="s">
        <v>35031</v>
      </c>
      <c r="B14815" s="485" t="s">
        <v>35030</v>
      </c>
      <c r="C14815" t="s">
        <v>35029</v>
      </c>
      <c r="D14815" t="s">
        <v>35029</v>
      </c>
      <c r="E14815" t="str">
        <f t="shared" si="231"/>
        <v>594052 - MOUQUET PERRINE</v>
      </c>
      <c r="F14815" t="s">
        <v>18681</v>
      </c>
      <c r="G14815" t="s">
        <v>35028</v>
      </c>
      <c r="I14815" t="s">
        <v>26814</v>
      </c>
      <c r="J14815" t="s">
        <v>35027</v>
      </c>
      <c r="K14815" t="s">
        <v>208</v>
      </c>
      <c r="L14815" t="s">
        <v>35026</v>
      </c>
      <c r="N14815" t="s">
        <v>208</v>
      </c>
      <c r="O14815" t="s">
        <v>476</v>
      </c>
      <c r="P14815" t="s">
        <v>476</v>
      </c>
    </row>
    <row r="14816" spans="1:16">
      <c r="A14816" s="484" t="s">
        <v>112982</v>
      </c>
      <c r="B14816" s="485" t="s">
        <v>112981</v>
      </c>
      <c r="C14816" t="s">
        <v>112980</v>
      </c>
      <c r="D14816" t="s">
        <v>112979</v>
      </c>
      <c r="E14816" t="str">
        <f t="shared" si="231"/>
        <v>580776 - BODIN MATHIEU</v>
      </c>
      <c r="F14816" t="s">
        <v>16714</v>
      </c>
      <c r="G14816" t="s">
        <v>112978</v>
      </c>
      <c r="I14816" t="s">
        <v>58400</v>
      </c>
      <c r="J14816" t="s">
        <v>112977</v>
      </c>
      <c r="K14816" t="s">
        <v>208</v>
      </c>
      <c r="L14816" t="s">
        <v>112976</v>
      </c>
      <c r="N14816" t="s">
        <v>208</v>
      </c>
      <c r="O14816" t="s">
        <v>476</v>
      </c>
      <c r="P14816" t="s">
        <v>476</v>
      </c>
    </row>
    <row r="14817" spans="1:16">
      <c r="A14817" s="484" t="s">
        <v>9655</v>
      </c>
      <c r="B14817" s="485" t="s">
        <v>9654</v>
      </c>
      <c r="C14817" t="s">
        <v>9653</v>
      </c>
      <c r="D14817" t="s">
        <v>9653</v>
      </c>
      <c r="E14817" t="str">
        <f t="shared" si="231"/>
        <v>537123 - TITOBOS EB FORMATION</v>
      </c>
      <c r="F14817" t="s">
        <v>7292</v>
      </c>
      <c r="G14817" t="s">
        <v>9652</v>
      </c>
      <c r="H14817" t="s">
        <v>9651</v>
      </c>
      <c r="I14817" t="s">
        <v>9650</v>
      </c>
      <c r="K14817" t="s">
        <v>208</v>
      </c>
      <c r="L14817" t="s">
        <v>9649</v>
      </c>
      <c r="N14817" t="s">
        <v>208</v>
      </c>
      <c r="O14817" t="s">
        <v>476</v>
      </c>
      <c r="P14817" t="s">
        <v>476</v>
      </c>
    </row>
    <row r="14818" spans="1:16">
      <c r="A14818" s="484" t="s">
        <v>21337</v>
      </c>
      <c r="B14818" s="485" t="s">
        <v>21336</v>
      </c>
      <c r="C14818" t="s">
        <v>21335</v>
      </c>
      <c r="D14818" t="s">
        <v>21335</v>
      </c>
      <c r="E14818" t="str">
        <f t="shared" si="231"/>
        <v>577030 - ROSOLIN CELINE</v>
      </c>
      <c r="F14818" t="s">
        <v>831</v>
      </c>
      <c r="G14818" t="s">
        <v>21334</v>
      </c>
      <c r="I14818" t="s">
        <v>21333</v>
      </c>
      <c r="J14818" t="s">
        <v>21332</v>
      </c>
      <c r="K14818" t="s">
        <v>208</v>
      </c>
      <c r="L14818" t="s">
        <v>21331</v>
      </c>
      <c r="N14818" t="s">
        <v>208</v>
      </c>
      <c r="O14818" t="s">
        <v>476</v>
      </c>
      <c r="P14818" t="s">
        <v>476</v>
      </c>
    </row>
    <row r="14819" spans="1:16">
      <c r="A14819" s="484" t="s">
        <v>67538</v>
      </c>
      <c r="B14819" s="485" t="s">
        <v>67537</v>
      </c>
      <c r="C14819" t="s">
        <v>67536</v>
      </c>
      <c r="D14819" t="s">
        <v>67535</v>
      </c>
      <c r="E14819" t="str">
        <f t="shared" si="231"/>
        <v>644195 - GAUTRET PHILIPPE</v>
      </c>
      <c r="F14819" t="s">
        <v>9890</v>
      </c>
      <c r="G14819" t="s">
        <v>67534</v>
      </c>
      <c r="I14819" t="s">
        <v>67533</v>
      </c>
      <c r="J14819" t="s">
        <v>67532</v>
      </c>
      <c r="K14819" t="s">
        <v>208</v>
      </c>
      <c r="L14819" t="s">
        <v>67531</v>
      </c>
      <c r="N14819" t="s">
        <v>208</v>
      </c>
      <c r="O14819" t="s">
        <v>476</v>
      </c>
      <c r="P14819" t="s">
        <v>476</v>
      </c>
    </row>
    <row r="14820" spans="1:16">
      <c r="A14820" s="484" t="s">
        <v>29131</v>
      </c>
      <c r="B14820" s="485" t="s">
        <v>29130</v>
      </c>
      <c r="C14820" t="s">
        <v>29129</v>
      </c>
      <c r="D14820" t="s">
        <v>29129</v>
      </c>
      <c r="E14820" t="str">
        <f t="shared" si="231"/>
        <v>595974 - PAYEN STEPHANE</v>
      </c>
      <c r="F14820" t="s">
        <v>7547</v>
      </c>
      <c r="G14820" t="s">
        <v>29128</v>
      </c>
      <c r="I14820" t="s">
        <v>29127</v>
      </c>
      <c r="J14820" t="s">
        <v>29126</v>
      </c>
      <c r="K14820" t="s">
        <v>208</v>
      </c>
      <c r="L14820" t="s">
        <v>29125</v>
      </c>
      <c r="N14820" t="s">
        <v>208</v>
      </c>
      <c r="O14820" t="s">
        <v>476</v>
      </c>
      <c r="P14820" t="s">
        <v>476</v>
      </c>
    </row>
    <row r="14821" spans="1:16">
      <c r="A14821" s="484" t="s">
        <v>29426</v>
      </c>
      <c r="B14821" s="485" t="s">
        <v>29425</v>
      </c>
      <c r="C14821" t="s">
        <v>29424</v>
      </c>
      <c r="D14821" t="s">
        <v>29423</v>
      </c>
      <c r="E14821" t="str">
        <f t="shared" si="231"/>
        <v>656410 - PFP PARIS</v>
      </c>
      <c r="F14821" t="s">
        <v>23078</v>
      </c>
      <c r="G14821" t="s">
        <v>29422</v>
      </c>
      <c r="I14821" t="s">
        <v>626</v>
      </c>
      <c r="J14821" t="s">
        <v>29421</v>
      </c>
      <c r="K14821" t="s">
        <v>208</v>
      </c>
      <c r="L14821" t="s">
        <v>29420</v>
      </c>
      <c r="N14821" t="s">
        <v>208</v>
      </c>
      <c r="O14821" t="s">
        <v>476</v>
      </c>
      <c r="P14821" t="s">
        <v>476</v>
      </c>
    </row>
    <row r="14822" spans="1:16">
      <c r="A14822" s="484" t="s">
        <v>59533</v>
      </c>
      <c r="B14822" s="485" t="s">
        <v>59532</v>
      </c>
      <c r="C14822" t="s">
        <v>59531</v>
      </c>
      <c r="D14822" t="s">
        <v>59531</v>
      </c>
      <c r="E14822" t="str">
        <f t="shared" si="231"/>
        <v>596036 - IDEAPHARM</v>
      </c>
      <c r="F14822" t="s">
        <v>3491</v>
      </c>
      <c r="G14822" t="s">
        <v>59530</v>
      </c>
      <c r="I14822" t="s">
        <v>59529</v>
      </c>
      <c r="J14822" t="s">
        <v>59528</v>
      </c>
      <c r="K14822" t="s">
        <v>59527</v>
      </c>
      <c r="L14822" t="s">
        <v>59526</v>
      </c>
      <c r="N14822" t="s">
        <v>208</v>
      </c>
      <c r="O14822" t="s">
        <v>476</v>
      </c>
      <c r="P14822" t="s">
        <v>476</v>
      </c>
    </row>
    <row r="14823" spans="1:16">
      <c r="A14823" s="484" t="s">
        <v>12401</v>
      </c>
      <c r="B14823" s="485" t="s">
        <v>12400</v>
      </c>
      <c r="C14823" t="s">
        <v>12399</v>
      </c>
      <c r="D14823" t="s">
        <v>12398</v>
      </c>
      <c r="E14823" t="str">
        <f t="shared" si="231"/>
        <v>675076 - ECF SPS GRAND PUBLIC AUBAGNE</v>
      </c>
      <c r="F14823" t="s">
        <v>2242</v>
      </c>
      <c r="G14823" t="s">
        <v>12397</v>
      </c>
      <c r="I14823" t="s">
        <v>1845</v>
      </c>
      <c r="J14823" t="s">
        <v>12396</v>
      </c>
      <c r="K14823" t="s">
        <v>208</v>
      </c>
      <c r="L14823" t="s">
        <v>12395</v>
      </c>
      <c r="N14823" t="s">
        <v>208</v>
      </c>
      <c r="O14823" t="s">
        <v>476</v>
      </c>
      <c r="P14823" t="s">
        <v>476</v>
      </c>
    </row>
    <row r="14824" spans="1:16">
      <c r="A14824" s="484" t="s">
        <v>126732</v>
      </c>
      <c r="B14824" s="485" t="s">
        <v>126731</v>
      </c>
      <c r="C14824" t="s">
        <v>126730</v>
      </c>
      <c r="D14824" t="s">
        <v>126729</v>
      </c>
      <c r="E14824" t="str">
        <f t="shared" si="231"/>
        <v>684545 - ARTESANE</v>
      </c>
      <c r="F14824" t="s">
        <v>50192</v>
      </c>
      <c r="G14824" t="s">
        <v>126728</v>
      </c>
      <c r="I14824" t="s">
        <v>626</v>
      </c>
      <c r="J14824" t="s">
        <v>126727</v>
      </c>
      <c r="K14824" t="s">
        <v>208</v>
      </c>
      <c r="L14824" t="s">
        <v>126726</v>
      </c>
      <c r="N14824" t="s">
        <v>208</v>
      </c>
      <c r="O14824" t="s">
        <v>476</v>
      </c>
      <c r="P14824" t="s">
        <v>476</v>
      </c>
    </row>
    <row r="14825" spans="1:16">
      <c r="A14825" s="484" t="s">
        <v>59942</v>
      </c>
      <c r="B14825" s="485" t="s">
        <v>59941</v>
      </c>
      <c r="C14825" t="s">
        <v>59940</v>
      </c>
      <c r="D14825" t="s">
        <v>59940</v>
      </c>
      <c r="E14825" t="str">
        <f t="shared" si="231"/>
        <v>548157 - HYPSOS FRANCE</v>
      </c>
      <c r="F14825" t="s">
        <v>1077</v>
      </c>
      <c r="G14825" t="s">
        <v>59939</v>
      </c>
      <c r="I14825" t="s">
        <v>2184</v>
      </c>
      <c r="J14825" t="s">
        <v>59938</v>
      </c>
      <c r="K14825" t="s">
        <v>208</v>
      </c>
      <c r="L14825" t="s">
        <v>59937</v>
      </c>
      <c r="N14825" t="s">
        <v>208</v>
      </c>
      <c r="O14825" t="s">
        <v>476</v>
      </c>
      <c r="P14825" t="s">
        <v>476</v>
      </c>
    </row>
    <row r="14826" spans="1:16">
      <c r="A14826" s="484" t="s">
        <v>69835</v>
      </c>
      <c r="B14826" s="485" t="s">
        <v>69834</v>
      </c>
      <c r="C14826" t="s">
        <v>69833</v>
      </c>
      <c r="D14826" t="s">
        <v>69833</v>
      </c>
      <c r="E14826" t="str">
        <f t="shared" si="231"/>
        <v>573450 - FORMATION PLUS MEDITERRANEE</v>
      </c>
      <c r="F14826" t="s">
        <v>66032</v>
      </c>
      <c r="G14826" t="s">
        <v>69832</v>
      </c>
      <c r="I14826" t="s">
        <v>1906</v>
      </c>
      <c r="J14826" t="s">
        <v>69831</v>
      </c>
      <c r="K14826" t="s">
        <v>208</v>
      </c>
      <c r="L14826" t="s">
        <v>69830</v>
      </c>
      <c r="N14826" t="s">
        <v>208</v>
      </c>
      <c r="O14826" t="s">
        <v>476</v>
      </c>
      <c r="P14826" t="s">
        <v>476</v>
      </c>
    </row>
    <row r="14827" spans="1:16">
      <c r="A14827" s="484" t="s">
        <v>25711</v>
      </c>
      <c r="B14827" s="485" t="s">
        <v>25710</v>
      </c>
      <c r="C14827" t="s">
        <v>25709</v>
      </c>
      <c r="D14827" t="s">
        <v>25709</v>
      </c>
      <c r="E14827" t="str">
        <f t="shared" si="231"/>
        <v>566512 - PROFORMED</v>
      </c>
      <c r="F14827" t="s">
        <v>1352</v>
      </c>
      <c r="G14827" t="s">
        <v>25708</v>
      </c>
      <c r="I14827" t="s">
        <v>749</v>
      </c>
      <c r="J14827" t="s">
        <v>25707</v>
      </c>
      <c r="K14827" t="s">
        <v>208</v>
      </c>
      <c r="L14827" t="s">
        <v>25706</v>
      </c>
      <c r="N14827" t="s">
        <v>208</v>
      </c>
      <c r="O14827" t="s">
        <v>476</v>
      </c>
      <c r="P14827" t="s">
        <v>476</v>
      </c>
    </row>
    <row r="14828" spans="1:16">
      <c r="A14828" s="484" t="s">
        <v>118803</v>
      </c>
      <c r="B14828" s="485" t="s">
        <v>118802</v>
      </c>
      <c r="C14828" t="s">
        <v>118801</v>
      </c>
      <c r="D14828" t="s">
        <v>118800</v>
      </c>
      <c r="E14828" t="str">
        <f t="shared" si="231"/>
        <v>548364 - AREP 56</v>
      </c>
      <c r="F14828" t="s">
        <v>1021</v>
      </c>
      <c r="G14828" t="s">
        <v>118799</v>
      </c>
      <c r="I14828" t="s">
        <v>6339</v>
      </c>
      <c r="J14828" t="s">
        <v>118798</v>
      </c>
      <c r="K14828" t="s">
        <v>208</v>
      </c>
      <c r="L14828" t="s">
        <v>118797</v>
      </c>
      <c r="N14828" t="s">
        <v>208</v>
      </c>
      <c r="O14828" t="s">
        <v>476</v>
      </c>
      <c r="P14828" t="s">
        <v>476</v>
      </c>
    </row>
    <row r="14829" spans="1:16">
      <c r="A14829" s="484" t="s">
        <v>123124</v>
      </c>
      <c r="B14829" s="485" t="s">
        <v>123123</v>
      </c>
      <c r="C14829" t="s">
        <v>123122</v>
      </c>
      <c r="D14829" t="s">
        <v>123121</v>
      </c>
      <c r="E14829" t="str">
        <f t="shared" si="231"/>
        <v>663463 - ASS DE SAUVETAGE ET DE SECOURISME PAYS BIGOUDEN</v>
      </c>
      <c r="F14829" t="s">
        <v>18446</v>
      </c>
      <c r="G14829" t="s">
        <v>123120</v>
      </c>
      <c r="I14829" t="s">
        <v>123119</v>
      </c>
      <c r="J14829" t="s">
        <v>123118</v>
      </c>
      <c r="K14829" t="s">
        <v>208</v>
      </c>
      <c r="L14829" t="s">
        <v>123117</v>
      </c>
      <c r="N14829" t="s">
        <v>208</v>
      </c>
      <c r="O14829" t="s">
        <v>476</v>
      </c>
      <c r="P14829" t="s">
        <v>476</v>
      </c>
    </row>
    <row r="14830" spans="1:16">
      <c r="A14830" s="484" t="s">
        <v>123718</v>
      </c>
      <c r="B14830" s="485" t="s">
        <v>123717</v>
      </c>
      <c r="C14830" t="s">
        <v>123716</v>
      </c>
      <c r="D14830" t="s">
        <v>123715</v>
      </c>
      <c r="E14830" t="str">
        <f t="shared" si="231"/>
        <v>541138 - ACORAMEN MONTPELLIER</v>
      </c>
      <c r="F14830" t="s">
        <v>8902</v>
      </c>
      <c r="G14830" t="s">
        <v>123714</v>
      </c>
      <c r="I14830" t="s">
        <v>1542</v>
      </c>
      <c r="J14830" t="s">
        <v>123713</v>
      </c>
      <c r="K14830" t="s">
        <v>123712</v>
      </c>
      <c r="L14830" t="s">
        <v>123711</v>
      </c>
      <c r="N14830" t="s">
        <v>208</v>
      </c>
      <c r="O14830" t="s">
        <v>476</v>
      </c>
      <c r="P14830" t="s">
        <v>476</v>
      </c>
    </row>
    <row r="14831" spans="1:16">
      <c r="A14831" s="484" t="s">
        <v>33480</v>
      </c>
      <c r="B14831" s="485" t="s">
        <v>33479</v>
      </c>
      <c r="C14831" t="s">
        <v>33478</v>
      </c>
      <c r="D14831" t="s">
        <v>33478</v>
      </c>
      <c r="E14831" t="str">
        <f t="shared" si="231"/>
        <v>639291 - NG CONSEIL</v>
      </c>
      <c r="F14831" t="s">
        <v>12922</v>
      </c>
      <c r="G14831" t="s">
        <v>33477</v>
      </c>
      <c r="I14831" t="s">
        <v>7068</v>
      </c>
      <c r="J14831" t="s">
        <v>33476</v>
      </c>
      <c r="K14831" t="s">
        <v>208</v>
      </c>
      <c r="L14831" t="s">
        <v>33475</v>
      </c>
      <c r="N14831" t="s">
        <v>208</v>
      </c>
      <c r="O14831" t="s">
        <v>476</v>
      </c>
      <c r="P14831" t="s">
        <v>476</v>
      </c>
    </row>
    <row r="14832" spans="1:16">
      <c r="A14832" s="484" t="s">
        <v>86513</v>
      </c>
      <c r="B14832" s="485" t="s">
        <v>86512</v>
      </c>
      <c r="C14832" t="s">
        <v>86511</v>
      </c>
      <c r="D14832" t="s">
        <v>86511</v>
      </c>
      <c r="E14832" t="str">
        <f t="shared" si="231"/>
        <v>540419 - DONOMA FORMATION</v>
      </c>
      <c r="F14832" t="s">
        <v>86510</v>
      </c>
      <c r="G14832" t="s">
        <v>86509</v>
      </c>
      <c r="I14832" t="s">
        <v>2194</v>
      </c>
      <c r="J14832" t="s">
        <v>86508</v>
      </c>
      <c r="K14832" t="s">
        <v>208</v>
      </c>
      <c r="L14832" t="s">
        <v>86507</v>
      </c>
      <c r="N14832" t="s">
        <v>208</v>
      </c>
      <c r="O14832" t="s">
        <v>476</v>
      </c>
      <c r="P14832" t="s">
        <v>476</v>
      </c>
    </row>
    <row r="14833" spans="1:16">
      <c r="A14833" s="484" t="s">
        <v>4858</v>
      </c>
      <c r="B14833" s="485" t="s">
        <v>4857</v>
      </c>
      <c r="C14833" t="s">
        <v>4856</v>
      </c>
      <c r="D14833" t="s">
        <v>4855</v>
      </c>
      <c r="E14833" t="str">
        <f t="shared" si="231"/>
        <v>678144 - URBAJTEL REBECCA</v>
      </c>
      <c r="F14833" t="s">
        <v>4215</v>
      </c>
      <c r="G14833" t="s">
        <v>4854</v>
      </c>
      <c r="I14833" t="s">
        <v>4853</v>
      </c>
      <c r="J14833" t="s">
        <v>4852</v>
      </c>
      <c r="K14833" t="s">
        <v>208</v>
      </c>
      <c r="L14833" t="s">
        <v>4851</v>
      </c>
      <c r="N14833" t="s">
        <v>208</v>
      </c>
      <c r="O14833" t="s">
        <v>476</v>
      </c>
      <c r="P14833" t="s">
        <v>476</v>
      </c>
    </row>
    <row r="14834" spans="1:16">
      <c r="A14834" s="484" t="s">
        <v>45301</v>
      </c>
      <c r="B14834" s="485" t="s">
        <v>45300</v>
      </c>
      <c r="C14834" t="s">
        <v>45299</v>
      </c>
      <c r="D14834" t="s">
        <v>45299</v>
      </c>
      <c r="E14834" t="str">
        <f t="shared" si="231"/>
        <v>603326 - LBCM</v>
      </c>
      <c r="F14834" t="s">
        <v>35143</v>
      </c>
      <c r="G14834" t="s">
        <v>45298</v>
      </c>
      <c r="I14834" t="s">
        <v>626</v>
      </c>
      <c r="K14834" t="s">
        <v>208</v>
      </c>
      <c r="L14834" t="s">
        <v>45297</v>
      </c>
      <c r="N14834" t="s">
        <v>208</v>
      </c>
      <c r="O14834" t="s">
        <v>476</v>
      </c>
      <c r="P14834" t="s">
        <v>476</v>
      </c>
    </row>
    <row r="14835" spans="1:16">
      <c r="A14835" s="484" t="s">
        <v>48597</v>
      </c>
      <c r="B14835" s="485" t="s">
        <v>48596</v>
      </c>
      <c r="C14835" t="s">
        <v>48595</v>
      </c>
      <c r="D14835" t="s">
        <v>48595</v>
      </c>
      <c r="E14835" t="str">
        <f t="shared" si="231"/>
        <v>603697 - KAIROSIS</v>
      </c>
      <c r="F14835" t="s">
        <v>7254</v>
      </c>
      <c r="G14835" t="s">
        <v>48594</v>
      </c>
      <c r="I14835" t="s">
        <v>13032</v>
      </c>
      <c r="K14835" t="s">
        <v>208</v>
      </c>
      <c r="L14835" t="s">
        <v>48593</v>
      </c>
      <c r="N14835" t="s">
        <v>208</v>
      </c>
      <c r="O14835" t="s">
        <v>476</v>
      </c>
      <c r="P14835" t="s">
        <v>476</v>
      </c>
    </row>
    <row r="14836" spans="1:16">
      <c r="A14836" s="484" t="s">
        <v>17521</v>
      </c>
      <c r="B14836" s="485" t="s">
        <v>17520</v>
      </c>
      <c r="C14836" t="s">
        <v>17519</v>
      </c>
      <c r="D14836" t="s">
        <v>17518</v>
      </c>
      <c r="E14836" t="str">
        <f t="shared" si="231"/>
        <v>663037 - SFG DEVELOPPEMENT BEZONS</v>
      </c>
      <c r="F14836" t="s">
        <v>8159</v>
      </c>
      <c r="G14836" t="s">
        <v>17517</v>
      </c>
      <c r="I14836" t="s">
        <v>1198</v>
      </c>
      <c r="J14836" t="s">
        <v>17516</v>
      </c>
      <c r="K14836" t="s">
        <v>208</v>
      </c>
      <c r="L14836" t="s">
        <v>17515</v>
      </c>
      <c r="N14836" t="s">
        <v>208</v>
      </c>
      <c r="O14836" t="s">
        <v>476</v>
      </c>
      <c r="P14836" t="s">
        <v>476</v>
      </c>
    </row>
    <row r="14837" spans="1:16">
      <c r="A14837" s="484" t="s">
        <v>128802</v>
      </c>
      <c r="B14837" s="485" t="s">
        <v>128801</v>
      </c>
      <c r="C14837" t="s">
        <v>128800</v>
      </c>
      <c r="D14837" t="s">
        <v>128800</v>
      </c>
      <c r="E14837" t="str">
        <f t="shared" si="231"/>
        <v>644304 - AMIANTE &amp; CO</v>
      </c>
      <c r="F14837" t="s">
        <v>28155</v>
      </c>
      <c r="G14837" t="s">
        <v>128799</v>
      </c>
      <c r="H14837" t="s">
        <v>128798</v>
      </c>
      <c r="I14837" t="s">
        <v>66161</v>
      </c>
      <c r="J14837" t="s">
        <v>128797</v>
      </c>
      <c r="K14837" t="s">
        <v>208</v>
      </c>
      <c r="L14837" t="s">
        <v>128796</v>
      </c>
      <c r="N14837" t="s">
        <v>208</v>
      </c>
      <c r="O14837" t="s">
        <v>476</v>
      </c>
      <c r="P14837" t="s">
        <v>476</v>
      </c>
    </row>
    <row r="14838" spans="1:16">
      <c r="A14838" s="484" t="s">
        <v>111085</v>
      </c>
      <c r="B14838" s="485" t="s">
        <v>111084</v>
      </c>
      <c r="C14838" t="s">
        <v>111083</v>
      </c>
      <c r="D14838" t="s">
        <v>111083</v>
      </c>
      <c r="E14838" t="str">
        <f t="shared" si="231"/>
        <v>541801 - CAC FORMATIONS ORES</v>
      </c>
      <c r="F14838" t="s">
        <v>1362</v>
      </c>
      <c r="G14838" t="s">
        <v>111082</v>
      </c>
      <c r="I14838" t="s">
        <v>603</v>
      </c>
      <c r="J14838" t="s">
        <v>111081</v>
      </c>
      <c r="K14838" t="s">
        <v>208</v>
      </c>
      <c r="L14838" t="s">
        <v>111080</v>
      </c>
      <c r="N14838" t="s">
        <v>208</v>
      </c>
      <c r="O14838" t="s">
        <v>476</v>
      </c>
      <c r="P14838" t="s">
        <v>476</v>
      </c>
    </row>
    <row r="14839" spans="1:16">
      <c r="A14839" s="484" t="s">
        <v>28251</v>
      </c>
      <c r="B14839" s="485" t="s">
        <v>28250</v>
      </c>
      <c r="C14839" t="s">
        <v>28249</v>
      </c>
      <c r="D14839" t="s">
        <v>28249</v>
      </c>
      <c r="E14839" t="str">
        <f t="shared" si="231"/>
        <v>628300 - PHENIX INSTITUT</v>
      </c>
      <c r="F14839" t="s">
        <v>28248</v>
      </c>
      <c r="G14839" t="s">
        <v>28247</v>
      </c>
      <c r="I14839" t="s">
        <v>28246</v>
      </c>
      <c r="J14839" t="s">
        <v>28245</v>
      </c>
      <c r="K14839" t="s">
        <v>28244</v>
      </c>
      <c r="L14839" t="s">
        <v>28243</v>
      </c>
      <c r="N14839" t="s">
        <v>208</v>
      </c>
      <c r="O14839" t="s">
        <v>476</v>
      </c>
      <c r="P14839" t="s">
        <v>476</v>
      </c>
    </row>
    <row r="14840" spans="1:16">
      <c r="A14840" s="484" t="s">
        <v>72280</v>
      </c>
      <c r="B14840" s="485" t="s">
        <v>72279</v>
      </c>
      <c r="C14840" t="s">
        <v>72278</v>
      </c>
      <c r="D14840" t="s">
        <v>72278</v>
      </c>
      <c r="E14840" t="str">
        <f t="shared" si="231"/>
        <v>548583 - FIMAC CANIN</v>
      </c>
      <c r="F14840" t="s">
        <v>33320</v>
      </c>
      <c r="G14840" t="s">
        <v>72277</v>
      </c>
      <c r="I14840" t="s">
        <v>626</v>
      </c>
      <c r="J14840" t="s">
        <v>72276</v>
      </c>
      <c r="K14840" t="s">
        <v>208</v>
      </c>
      <c r="L14840" t="s">
        <v>72275</v>
      </c>
      <c r="N14840" t="s">
        <v>208</v>
      </c>
      <c r="O14840" t="s">
        <v>476</v>
      </c>
      <c r="P14840" t="s">
        <v>476</v>
      </c>
    </row>
    <row r="14841" spans="1:16">
      <c r="A14841" s="484" t="s">
        <v>69372</v>
      </c>
      <c r="B14841" s="485" t="s">
        <v>69371</v>
      </c>
      <c r="C14841" t="s">
        <v>69370</v>
      </c>
      <c r="D14841" t="s">
        <v>69370</v>
      </c>
      <c r="E14841" t="str">
        <f t="shared" si="231"/>
        <v>670273 - FORMATUM DPC</v>
      </c>
      <c r="G14841" t="s">
        <v>69369</v>
      </c>
      <c r="H14841" t="s">
        <v>69368</v>
      </c>
      <c r="I14841" t="s">
        <v>38122</v>
      </c>
      <c r="J14841" t="s">
        <v>69367</v>
      </c>
      <c r="K14841" t="s">
        <v>69366</v>
      </c>
      <c r="L14841" t="s">
        <v>69365</v>
      </c>
      <c r="N14841" t="s">
        <v>208</v>
      </c>
      <c r="O14841" t="s">
        <v>476</v>
      </c>
      <c r="P14841" t="s">
        <v>476</v>
      </c>
    </row>
    <row r="14842" spans="1:16">
      <c r="A14842" s="484" t="s">
        <v>64680</v>
      </c>
      <c r="B14842" s="485" t="s">
        <v>64679</v>
      </c>
      <c r="C14842" t="s">
        <v>64678</v>
      </c>
      <c r="D14842" t="s">
        <v>64678</v>
      </c>
      <c r="E14842" t="str">
        <f t="shared" si="231"/>
        <v>528237 - GRIEZIT SARL</v>
      </c>
      <c r="F14842" t="s">
        <v>9019</v>
      </c>
      <c r="G14842" t="s">
        <v>64677</v>
      </c>
      <c r="I14842" t="s">
        <v>1501</v>
      </c>
      <c r="J14842" t="s">
        <v>64676</v>
      </c>
      <c r="K14842" t="s">
        <v>208</v>
      </c>
      <c r="L14842" t="s">
        <v>64675</v>
      </c>
      <c r="N14842" t="s">
        <v>208</v>
      </c>
      <c r="O14842" t="s">
        <v>476</v>
      </c>
      <c r="P14842" t="s">
        <v>476</v>
      </c>
    </row>
    <row r="14843" spans="1:16">
      <c r="A14843" s="484" t="s">
        <v>80313</v>
      </c>
      <c r="B14843" s="485" t="s">
        <v>80312</v>
      </c>
      <c r="C14843" t="s">
        <v>80311</v>
      </c>
      <c r="D14843" t="s">
        <v>80310</v>
      </c>
      <c r="E14843" t="str">
        <f t="shared" si="231"/>
        <v>546318 - EMDR FORMATION PARIS</v>
      </c>
      <c r="F14843" t="s">
        <v>6072</v>
      </c>
      <c r="G14843" t="s">
        <v>14007</v>
      </c>
      <c r="I14843" t="s">
        <v>626</v>
      </c>
      <c r="J14843" t="s">
        <v>80309</v>
      </c>
      <c r="K14843" t="s">
        <v>208</v>
      </c>
      <c r="L14843" t="s">
        <v>80308</v>
      </c>
      <c r="N14843" t="s">
        <v>208</v>
      </c>
      <c r="O14843" t="s">
        <v>476</v>
      </c>
      <c r="P14843" t="s">
        <v>476</v>
      </c>
    </row>
    <row r="14844" spans="1:16">
      <c r="A14844" s="484" t="s">
        <v>80046</v>
      </c>
      <c r="B14844" s="485" t="s">
        <v>80045</v>
      </c>
      <c r="C14844" t="s">
        <v>80044</v>
      </c>
      <c r="D14844" t="s">
        <v>80044</v>
      </c>
      <c r="E14844" t="str">
        <f t="shared" si="231"/>
        <v>612406 - EMY DIGITAL</v>
      </c>
      <c r="F14844" t="s">
        <v>23103</v>
      </c>
      <c r="G14844" t="s">
        <v>80043</v>
      </c>
      <c r="I14844" t="s">
        <v>31383</v>
      </c>
      <c r="J14844" t="s">
        <v>80042</v>
      </c>
      <c r="K14844" t="s">
        <v>208</v>
      </c>
      <c r="L14844" t="s">
        <v>80041</v>
      </c>
      <c r="N14844" t="s">
        <v>208</v>
      </c>
      <c r="O14844" t="s">
        <v>476</v>
      </c>
      <c r="P14844" t="s">
        <v>476</v>
      </c>
    </row>
    <row r="14845" spans="1:16">
      <c r="A14845" s="484" t="s">
        <v>113498</v>
      </c>
      <c r="B14845" s="485" t="s">
        <v>113497</v>
      </c>
      <c r="C14845" t="s">
        <v>113496</v>
      </c>
      <c r="D14845" t="s">
        <v>113496</v>
      </c>
      <c r="E14845" t="str">
        <f t="shared" si="231"/>
        <v>652295 - BIMWAY</v>
      </c>
      <c r="F14845" t="s">
        <v>2460</v>
      </c>
      <c r="G14845" t="s">
        <v>113495</v>
      </c>
      <c r="I14845" t="s">
        <v>92081</v>
      </c>
      <c r="K14845" t="s">
        <v>208</v>
      </c>
      <c r="L14845" t="s">
        <v>113494</v>
      </c>
      <c r="N14845" t="s">
        <v>208</v>
      </c>
      <c r="O14845" t="s">
        <v>476</v>
      </c>
      <c r="P14845" t="s">
        <v>476</v>
      </c>
    </row>
    <row r="14846" spans="1:16">
      <c r="A14846" s="484" t="s">
        <v>130214</v>
      </c>
      <c r="B14846" s="485" t="s">
        <v>130213</v>
      </c>
      <c r="C14846" t="s">
        <v>130212</v>
      </c>
      <c r="D14846" t="s">
        <v>130212</v>
      </c>
      <c r="E14846" t="str">
        <f t="shared" si="231"/>
        <v>637180 - ALLIANCE RH</v>
      </c>
      <c r="F14846" t="s">
        <v>17206</v>
      </c>
      <c r="G14846" t="s">
        <v>130211</v>
      </c>
      <c r="H14846" t="s">
        <v>130210</v>
      </c>
      <c r="I14846" t="s">
        <v>6917</v>
      </c>
      <c r="J14846" t="s">
        <v>130209</v>
      </c>
      <c r="K14846" t="s">
        <v>208</v>
      </c>
      <c r="L14846" t="s">
        <v>130208</v>
      </c>
      <c r="N14846" t="s">
        <v>208</v>
      </c>
      <c r="O14846" t="s">
        <v>476</v>
      </c>
      <c r="P14846" t="s">
        <v>476</v>
      </c>
    </row>
    <row r="14847" spans="1:16">
      <c r="A14847" s="484" t="s">
        <v>13036</v>
      </c>
      <c r="B14847" s="485" t="s">
        <v>13035</v>
      </c>
      <c r="C14847" t="s">
        <v>13034</v>
      </c>
      <c r="D14847" t="s">
        <v>13034</v>
      </c>
      <c r="E14847" t="str">
        <f t="shared" si="231"/>
        <v>603030 - STEFFAN DENIS</v>
      </c>
      <c r="F14847" t="s">
        <v>707</v>
      </c>
      <c r="G14847" t="s">
        <v>13033</v>
      </c>
      <c r="I14847" t="s">
        <v>13032</v>
      </c>
      <c r="J14847" t="s">
        <v>13031</v>
      </c>
      <c r="K14847" t="s">
        <v>208</v>
      </c>
      <c r="L14847" t="s">
        <v>13030</v>
      </c>
      <c r="N14847" t="s">
        <v>208</v>
      </c>
      <c r="O14847" t="s">
        <v>476</v>
      </c>
      <c r="P14847" t="s">
        <v>476</v>
      </c>
    </row>
    <row r="14848" spans="1:16">
      <c r="A14848" s="484" t="s">
        <v>9494</v>
      </c>
      <c r="B14848" s="485" t="s">
        <v>9493</v>
      </c>
      <c r="C14848" t="s">
        <v>9492</v>
      </c>
      <c r="D14848" t="s">
        <v>9492</v>
      </c>
      <c r="E14848" t="str">
        <f t="shared" si="231"/>
        <v>607836 - TOP CONSULTING</v>
      </c>
      <c r="F14848" t="s">
        <v>9491</v>
      </c>
      <c r="G14848" t="s">
        <v>9490</v>
      </c>
      <c r="I14848" t="s">
        <v>9489</v>
      </c>
      <c r="J14848" t="s">
        <v>9488</v>
      </c>
      <c r="K14848" t="s">
        <v>208</v>
      </c>
      <c r="L14848" t="s">
        <v>9487</v>
      </c>
      <c r="N14848" t="s">
        <v>208</v>
      </c>
      <c r="O14848" t="s">
        <v>476</v>
      </c>
      <c r="P14848" t="s">
        <v>476</v>
      </c>
    </row>
    <row r="14849" spans="1:16">
      <c r="A14849" s="484" t="s">
        <v>74355</v>
      </c>
      <c r="B14849" s="485" t="s">
        <v>74354</v>
      </c>
      <c r="C14849" t="s">
        <v>74353</v>
      </c>
      <c r="D14849" t="s">
        <v>74353</v>
      </c>
      <c r="E14849" t="str">
        <f t="shared" si="231"/>
        <v>630550 - FACILITY FORMATION</v>
      </c>
      <c r="F14849" t="s">
        <v>5627</v>
      </c>
      <c r="G14849" t="s">
        <v>74352</v>
      </c>
      <c r="I14849" t="s">
        <v>1312</v>
      </c>
      <c r="J14849" t="s">
        <v>74351</v>
      </c>
      <c r="K14849" t="s">
        <v>208</v>
      </c>
      <c r="L14849" t="s">
        <v>74350</v>
      </c>
      <c r="N14849" t="s">
        <v>208</v>
      </c>
      <c r="O14849" t="s">
        <v>476</v>
      </c>
      <c r="P14849" t="s">
        <v>476</v>
      </c>
    </row>
    <row r="14850" spans="1:16">
      <c r="A14850" s="484" t="s">
        <v>92545</v>
      </c>
      <c r="B14850" s="485" t="s">
        <v>92544</v>
      </c>
      <c r="C14850" t="s">
        <v>92543</v>
      </c>
      <c r="D14850" t="s">
        <v>92543</v>
      </c>
      <c r="E14850" t="str">
        <f t="shared" ref="E14850:E14913" si="232">_xlfn.CONCAT(L14850," - ",D14850)</f>
        <v>651588 - CONJUGUEURS DE TALENTS</v>
      </c>
      <c r="F14850" t="s">
        <v>4484</v>
      </c>
      <c r="G14850" t="s">
        <v>92542</v>
      </c>
      <c r="I14850" t="s">
        <v>3894</v>
      </c>
      <c r="J14850" t="s">
        <v>92541</v>
      </c>
      <c r="K14850" t="s">
        <v>208</v>
      </c>
      <c r="L14850" t="s">
        <v>92540</v>
      </c>
      <c r="N14850" t="s">
        <v>208</v>
      </c>
      <c r="O14850" t="s">
        <v>476</v>
      </c>
      <c r="P14850" t="s">
        <v>476</v>
      </c>
    </row>
    <row r="14851" spans="1:16">
      <c r="A14851" s="484" t="s">
        <v>53384</v>
      </c>
      <c r="B14851" s="485" t="s">
        <v>53383</v>
      </c>
      <c r="C14851" t="s">
        <v>53382</v>
      </c>
      <c r="D14851" t="s">
        <v>53381</v>
      </c>
      <c r="E14851" t="str">
        <f t="shared" si="232"/>
        <v>587813 - INSSI</v>
      </c>
      <c r="F14851" t="s">
        <v>53380</v>
      </c>
      <c r="G14851" t="s">
        <v>53379</v>
      </c>
      <c r="I14851" t="s">
        <v>2515</v>
      </c>
      <c r="J14851" t="s">
        <v>53378</v>
      </c>
      <c r="K14851" t="s">
        <v>208</v>
      </c>
      <c r="L14851" t="s">
        <v>53377</v>
      </c>
      <c r="N14851" t="s">
        <v>208</v>
      </c>
      <c r="O14851" t="s">
        <v>476</v>
      </c>
      <c r="P14851" t="s">
        <v>476</v>
      </c>
    </row>
    <row r="14852" spans="1:16">
      <c r="A14852" s="484" t="s">
        <v>25124</v>
      </c>
      <c r="B14852" s="485" t="s">
        <v>25123</v>
      </c>
      <c r="C14852" t="s">
        <v>25122</v>
      </c>
      <c r="D14852" t="s">
        <v>25121</v>
      </c>
      <c r="E14852" t="str">
        <f t="shared" si="232"/>
        <v>566410 - PROTECT UP METZ TESSY</v>
      </c>
      <c r="F14852" t="s">
        <v>11314</v>
      </c>
      <c r="G14852" t="s">
        <v>25120</v>
      </c>
      <c r="H14852" t="s">
        <v>25119</v>
      </c>
      <c r="I14852" t="s">
        <v>11475</v>
      </c>
      <c r="J14852" t="s">
        <v>25118</v>
      </c>
      <c r="K14852" t="s">
        <v>208</v>
      </c>
      <c r="L14852" t="s">
        <v>25117</v>
      </c>
      <c r="N14852" t="s">
        <v>208</v>
      </c>
      <c r="O14852" t="s">
        <v>476</v>
      </c>
      <c r="P14852" t="s">
        <v>476</v>
      </c>
    </row>
    <row r="14853" spans="1:16">
      <c r="A14853" s="484" t="s">
        <v>17500</v>
      </c>
      <c r="B14853" s="485" t="s">
        <v>17499</v>
      </c>
      <c r="C14853" t="s">
        <v>17498</v>
      </c>
      <c r="D14853" t="s">
        <v>17498</v>
      </c>
      <c r="E14853" t="str">
        <f t="shared" si="232"/>
        <v>675477 - SF3PRO</v>
      </c>
      <c r="F14853" t="s">
        <v>1545</v>
      </c>
      <c r="G14853" t="s">
        <v>17497</v>
      </c>
      <c r="H14853" t="s">
        <v>17496</v>
      </c>
      <c r="I14853" t="s">
        <v>17495</v>
      </c>
      <c r="J14853" t="s">
        <v>17494</v>
      </c>
      <c r="K14853" t="s">
        <v>208</v>
      </c>
      <c r="L14853" t="s">
        <v>17493</v>
      </c>
      <c r="N14853" t="s">
        <v>208</v>
      </c>
      <c r="O14853" t="s">
        <v>476</v>
      </c>
      <c r="P14853" t="s">
        <v>476</v>
      </c>
    </row>
    <row r="14854" spans="1:16">
      <c r="A14854" s="484" t="s">
        <v>25221</v>
      </c>
      <c r="B14854" s="485" t="s">
        <v>25220</v>
      </c>
      <c r="C14854" t="s">
        <v>25219</v>
      </c>
      <c r="D14854" t="s">
        <v>25218</v>
      </c>
      <c r="E14854" t="str">
        <f t="shared" si="232"/>
        <v>563791 - PROPULS'</v>
      </c>
      <c r="F14854" t="s">
        <v>11447</v>
      </c>
      <c r="G14854" t="s">
        <v>25217</v>
      </c>
      <c r="I14854" t="s">
        <v>25216</v>
      </c>
      <c r="J14854" t="s">
        <v>25215</v>
      </c>
      <c r="K14854" t="s">
        <v>208</v>
      </c>
      <c r="L14854" t="s">
        <v>25214</v>
      </c>
      <c r="N14854" t="s">
        <v>208</v>
      </c>
      <c r="O14854" t="s">
        <v>476</v>
      </c>
      <c r="P14854" t="s">
        <v>476</v>
      </c>
    </row>
    <row r="14855" spans="1:16">
      <c r="A14855" s="484" t="s">
        <v>116790</v>
      </c>
      <c r="B14855" s="485" t="s">
        <v>116789</v>
      </c>
      <c r="C14855" t="s">
        <v>116788</v>
      </c>
      <c r="D14855" t="s">
        <v>116788</v>
      </c>
      <c r="E14855" t="str">
        <f t="shared" si="232"/>
        <v>605414 - AUSTRAL FORMATION - CFPR OI</v>
      </c>
      <c r="F14855" t="s">
        <v>2524</v>
      </c>
      <c r="G14855" t="s">
        <v>116787</v>
      </c>
      <c r="I14855" t="s">
        <v>116786</v>
      </c>
      <c r="J14855" t="s">
        <v>116785</v>
      </c>
      <c r="K14855" t="s">
        <v>208</v>
      </c>
      <c r="L14855" t="s">
        <v>116784</v>
      </c>
      <c r="N14855" t="s">
        <v>208</v>
      </c>
      <c r="O14855" t="s">
        <v>476</v>
      </c>
      <c r="P14855" t="s">
        <v>476</v>
      </c>
    </row>
    <row r="14856" spans="1:16">
      <c r="A14856" s="484" t="s">
        <v>86506</v>
      </c>
      <c r="B14856" s="485" t="s">
        <v>86505</v>
      </c>
      <c r="C14856" t="s">
        <v>86504</v>
      </c>
      <c r="D14856" t="s">
        <v>86504</v>
      </c>
      <c r="E14856" t="str">
        <f t="shared" si="232"/>
        <v>685902 - DOOGETHER</v>
      </c>
      <c r="F14856" t="s">
        <v>47480</v>
      </c>
      <c r="G14856" t="s">
        <v>86503</v>
      </c>
      <c r="I14856" t="s">
        <v>1148</v>
      </c>
      <c r="J14856" t="s">
        <v>86502</v>
      </c>
      <c r="K14856" t="s">
        <v>208</v>
      </c>
      <c r="L14856" t="s">
        <v>86501</v>
      </c>
      <c r="N14856" t="s">
        <v>208</v>
      </c>
      <c r="O14856" t="s">
        <v>476</v>
      </c>
      <c r="P14856" t="s">
        <v>476</v>
      </c>
    </row>
    <row r="14857" spans="1:16">
      <c r="A14857" s="484" t="s">
        <v>33602</v>
      </c>
      <c r="B14857" s="485" t="s">
        <v>33601</v>
      </c>
      <c r="C14857" t="s">
        <v>33600</v>
      </c>
      <c r="D14857" t="s">
        <v>33600</v>
      </c>
      <c r="E14857" t="str">
        <f t="shared" si="232"/>
        <v>669453 - NEW'S FORMATIONS</v>
      </c>
      <c r="F14857" t="s">
        <v>9826</v>
      </c>
      <c r="G14857" t="s">
        <v>33599</v>
      </c>
      <c r="I14857" t="s">
        <v>9991</v>
      </c>
      <c r="J14857" t="s">
        <v>33598</v>
      </c>
      <c r="K14857" t="s">
        <v>208</v>
      </c>
      <c r="L14857" t="s">
        <v>33597</v>
      </c>
      <c r="N14857" t="s">
        <v>208</v>
      </c>
      <c r="O14857" t="s">
        <v>476</v>
      </c>
      <c r="P14857" t="s">
        <v>476</v>
      </c>
    </row>
    <row r="14858" spans="1:16">
      <c r="A14858" s="484" t="s">
        <v>79519</v>
      </c>
      <c r="B14858" s="485" t="s">
        <v>79518</v>
      </c>
      <c r="C14858" t="s">
        <v>79517</v>
      </c>
      <c r="D14858" t="s">
        <v>79516</v>
      </c>
      <c r="E14858" t="str">
        <f t="shared" si="232"/>
        <v>635054 - ENTRECHIENS NOTRE DAME DE L OSIER</v>
      </c>
      <c r="F14858" t="s">
        <v>30816</v>
      </c>
      <c r="G14858" t="s">
        <v>79515</v>
      </c>
      <c r="I14858" t="s">
        <v>79514</v>
      </c>
      <c r="J14858" t="s">
        <v>79513</v>
      </c>
      <c r="K14858" t="s">
        <v>208</v>
      </c>
      <c r="L14858" t="s">
        <v>79512</v>
      </c>
      <c r="N14858" t="s">
        <v>208</v>
      </c>
      <c r="O14858" t="s">
        <v>476</v>
      </c>
      <c r="P14858" t="s">
        <v>476</v>
      </c>
    </row>
    <row r="14859" spans="1:16">
      <c r="A14859" s="484" t="s">
        <v>53736</v>
      </c>
      <c r="B14859" s="485" t="s">
        <v>53735</v>
      </c>
      <c r="C14859" t="s">
        <v>53734</v>
      </c>
      <c r="D14859" t="s">
        <v>53733</v>
      </c>
      <c r="E14859" t="str">
        <f t="shared" si="232"/>
        <v>552483 - INSTITUT 4.10 PARIS</v>
      </c>
      <c r="F14859" t="s">
        <v>4190</v>
      </c>
      <c r="G14859" t="s">
        <v>53732</v>
      </c>
      <c r="I14859" t="s">
        <v>626</v>
      </c>
      <c r="J14859" t="s">
        <v>53731</v>
      </c>
      <c r="K14859" t="s">
        <v>208</v>
      </c>
      <c r="L14859" t="s">
        <v>53730</v>
      </c>
      <c r="N14859" t="s">
        <v>208</v>
      </c>
      <c r="O14859" t="s">
        <v>476</v>
      </c>
      <c r="P14859" t="s">
        <v>476</v>
      </c>
    </row>
    <row r="14860" spans="1:16">
      <c r="A14860" s="484" t="s">
        <v>55994</v>
      </c>
      <c r="B14860" s="485" t="s">
        <v>55993</v>
      </c>
      <c r="C14860" t="s">
        <v>55992</v>
      </c>
      <c r="D14860" t="s">
        <v>55991</v>
      </c>
      <c r="E14860" t="str">
        <f t="shared" si="232"/>
        <v>582785 - IFAS</v>
      </c>
      <c r="F14860" t="s">
        <v>47954</v>
      </c>
      <c r="G14860" t="s">
        <v>55990</v>
      </c>
      <c r="I14860" t="s">
        <v>1647</v>
      </c>
      <c r="J14860" t="s">
        <v>55989</v>
      </c>
      <c r="K14860" t="s">
        <v>208</v>
      </c>
      <c r="L14860" t="s">
        <v>55988</v>
      </c>
      <c r="N14860" t="s">
        <v>208</v>
      </c>
      <c r="O14860" t="s">
        <v>476</v>
      </c>
      <c r="P14860" t="s">
        <v>476</v>
      </c>
    </row>
    <row r="14861" spans="1:16">
      <c r="A14861" s="484" t="s">
        <v>871</v>
      </c>
      <c r="B14861" s="485" t="s">
        <v>870</v>
      </c>
      <c r="C14861" t="s">
        <v>869</v>
      </c>
      <c r="D14861" t="s">
        <v>869</v>
      </c>
      <c r="E14861" t="str">
        <f t="shared" si="232"/>
        <v>613915 - 2T FORMATION</v>
      </c>
      <c r="F14861" t="s">
        <v>683</v>
      </c>
      <c r="G14861" t="s">
        <v>868</v>
      </c>
      <c r="I14861" t="s">
        <v>603</v>
      </c>
      <c r="J14861" t="s">
        <v>867</v>
      </c>
      <c r="K14861" t="s">
        <v>208</v>
      </c>
      <c r="L14861" t="s">
        <v>866</v>
      </c>
      <c r="N14861" t="s">
        <v>208</v>
      </c>
      <c r="O14861" t="s">
        <v>476</v>
      </c>
      <c r="P14861" t="s">
        <v>476</v>
      </c>
    </row>
    <row r="14862" spans="1:16">
      <c r="A14862" s="484" t="s">
        <v>66446</v>
      </c>
      <c r="B14862" s="485" t="s">
        <v>66445</v>
      </c>
      <c r="C14862" t="s">
        <v>66444</v>
      </c>
      <c r="D14862" t="s">
        <v>66444</v>
      </c>
      <c r="E14862" t="str">
        <f t="shared" si="232"/>
        <v>586912 - GIRAUD DEROUET</v>
      </c>
      <c r="F14862" t="s">
        <v>3357</v>
      </c>
      <c r="G14862" t="s">
        <v>66443</v>
      </c>
      <c r="I14862" t="s">
        <v>5810</v>
      </c>
      <c r="K14862" t="s">
        <v>208</v>
      </c>
      <c r="L14862" t="s">
        <v>66442</v>
      </c>
      <c r="N14862" t="s">
        <v>208</v>
      </c>
      <c r="O14862" t="s">
        <v>476</v>
      </c>
      <c r="P14862" t="s">
        <v>476</v>
      </c>
    </row>
    <row r="14863" spans="1:16">
      <c r="A14863" s="484" t="s">
        <v>1411</v>
      </c>
      <c r="B14863" s="485" t="s">
        <v>1410</v>
      </c>
      <c r="C14863" t="s">
        <v>1409</v>
      </c>
      <c r="D14863" t="s">
        <v>1409</v>
      </c>
      <c r="E14863" t="str">
        <f t="shared" si="232"/>
        <v>564576 - YOG'N MOVE</v>
      </c>
      <c r="F14863" t="s">
        <v>1408</v>
      </c>
      <c r="G14863" t="s">
        <v>1407</v>
      </c>
      <c r="I14863" t="s">
        <v>1406</v>
      </c>
      <c r="J14863" t="s">
        <v>1405</v>
      </c>
      <c r="K14863" t="s">
        <v>208</v>
      </c>
      <c r="L14863" t="s">
        <v>1404</v>
      </c>
      <c r="N14863" t="s">
        <v>208</v>
      </c>
      <c r="O14863" t="s">
        <v>476</v>
      </c>
      <c r="P14863" t="s">
        <v>476</v>
      </c>
    </row>
    <row r="14864" spans="1:16">
      <c r="A14864" s="484" t="s">
        <v>120628</v>
      </c>
      <c r="B14864" s="485" t="s">
        <v>120627</v>
      </c>
      <c r="C14864" t="s">
        <v>120626</v>
      </c>
      <c r="D14864" t="s">
        <v>120625</v>
      </c>
      <c r="E14864" t="str">
        <f t="shared" si="232"/>
        <v>577601 - ALPACE</v>
      </c>
      <c r="F14864" t="s">
        <v>2147</v>
      </c>
      <c r="G14864" t="s">
        <v>120624</v>
      </c>
      <c r="I14864" t="s">
        <v>10577</v>
      </c>
      <c r="J14864" t="s">
        <v>120623</v>
      </c>
      <c r="K14864" t="s">
        <v>208</v>
      </c>
      <c r="L14864" t="s">
        <v>120622</v>
      </c>
      <c r="N14864" t="s">
        <v>208</v>
      </c>
      <c r="O14864" t="s">
        <v>476</v>
      </c>
      <c r="P14864" t="s">
        <v>476</v>
      </c>
    </row>
    <row r="14865" spans="1:16">
      <c r="A14865" s="484" t="s">
        <v>112559</v>
      </c>
      <c r="B14865" s="485" t="s">
        <v>112558</v>
      </c>
      <c r="C14865" t="s">
        <v>112557</v>
      </c>
      <c r="D14865" t="s">
        <v>112557</v>
      </c>
      <c r="E14865" t="str">
        <f t="shared" si="232"/>
        <v>578976 - BOUILLON SEBASTIEN - ECOLE D'HYPNOSE HOLISTIQUE</v>
      </c>
      <c r="F14865" t="s">
        <v>112556</v>
      </c>
      <c r="H14865" t="s">
        <v>112555</v>
      </c>
      <c r="I14865" t="s">
        <v>112554</v>
      </c>
      <c r="J14865" t="s">
        <v>112553</v>
      </c>
      <c r="K14865" t="s">
        <v>208</v>
      </c>
      <c r="L14865" t="s">
        <v>112552</v>
      </c>
      <c r="N14865" t="s">
        <v>208</v>
      </c>
      <c r="O14865" t="s">
        <v>476</v>
      </c>
      <c r="P14865" t="s">
        <v>476</v>
      </c>
    </row>
    <row r="14866" spans="1:16">
      <c r="A14866" s="484" t="s">
        <v>26862</v>
      </c>
      <c r="B14866" s="485" t="s">
        <v>26861</v>
      </c>
      <c r="C14866" t="s">
        <v>26860</v>
      </c>
      <c r="D14866" t="s">
        <v>26860</v>
      </c>
      <c r="E14866" t="str">
        <f t="shared" si="232"/>
        <v>633641 - POUPISCHOOL</v>
      </c>
      <c r="F14866" t="s">
        <v>26859</v>
      </c>
      <c r="G14866" t="s">
        <v>26858</v>
      </c>
      <c r="I14866" t="s">
        <v>26857</v>
      </c>
      <c r="K14866" t="s">
        <v>208</v>
      </c>
      <c r="L14866" t="s">
        <v>26856</v>
      </c>
      <c r="N14866" t="s">
        <v>208</v>
      </c>
      <c r="O14866" t="s">
        <v>476</v>
      </c>
      <c r="P14866" t="s">
        <v>476</v>
      </c>
    </row>
    <row r="14867" spans="1:16">
      <c r="A14867" s="484" t="s">
        <v>792</v>
      </c>
      <c r="B14867" s="485" t="s">
        <v>791</v>
      </c>
      <c r="C14867" t="s">
        <v>790</v>
      </c>
      <c r="D14867" t="s">
        <v>790</v>
      </c>
      <c r="E14867" t="str">
        <f t="shared" si="232"/>
        <v>602930 - 3C AUTO ECOLE</v>
      </c>
      <c r="F14867" t="s">
        <v>605</v>
      </c>
      <c r="G14867" t="s">
        <v>789</v>
      </c>
      <c r="I14867" t="s">
        <v>788</v>
      </c>
      <c r="J14867" t="s">
        <v>787</v>
      </c>
      <c r="K14867" t="s">
        <v>208</v>
      </c>
      <c r="L14867" t="s">
        <v>786</v>
      </c>
      <c r="N14867" t="s">
        <v>208</v>
      </c>
      <c r="O14867" t="s">
        <v>476</v>
      </c>
      <c r="P14867" t="s">
        <v>476</v>
      </c>
    </row>
    <row r="14868" spans="1:16">
      <c r="A14868" s="484" t="s">
        <v>117334</v>
      </c>
      <c r="B14868" s="485" t="s">
        <v>117333</v>
      </c>
      <c r="C14868" t="s">
        <v>117332</v>
      </c>
      <c r="D14868" t="s">
        <v>117332</v>
      </c>
      <c r="E14868" t="str">
        <f t="shared" si="232"/>
        <v>417002 - ATOUT SYNERGIA FORMATION ERGONOMIE ET FORMATION</v>
      </c>
      <c r="F14868" t="s">
        <v>2801</v>
      </c>
      <c r="G14868" t="s">
        <v>117331</v>
      </c>
      <c r="I14868" t="s">
        <v>6299</v>
      </c>
      <c r="J14868" t="s">
        <v>117330</v>
      </c>
      <c r="K14868" t="s">
        <v>208</v>
      </c>
      <c r="L14868" t="s">
        <v>117329</v>
      </c>
      <c r="N14868" t="s">
        <v>208</v>
      </c>
      <c r="O14868" t="s">
        <v>476</v>
      </c>
      <c r="P14868" t="s">
        <v>476</v>
      </c>
    </row>
    <row r="14869" spans="1:16">
      <c r="A14869" s="484" t="s">
        <v>20217</v>
      </c>
      <c r="B14869" s="485" t="s">
        <v>20216</v>
      </c>
      <c r="C14869" t="s">
        <v>20215</v>
      </c>
      <c r="D14869" t="s">
        <v>20215</v>
      </c>
      <c r="E14869" t="str">
        <f t="shared" si="232"/>
        <v>590678 - SAPEDE NADEGE</v>
      </c>
      <c r="F14869" t="s">
        <v>3656</v>
      </c>
      <c r="G14869" t="s">
        <v>20214</v>
      </c>
      <c r="I14869" t="s">
        <v>4951</v>
      </c>
      <c r="J14869" t="s">
        <v>20213</v>
      </c>
      <c r="K14869" t="s">
        <v>208</v>
      </c>
      <c r="L14869" t="s">
        <v>20212</v>
      </c>
      <c r="N14869" t="s">
        <v>208</v>
      </c>
      <c r="O14869" t="s">
        <v>476</v>
      </c>
      <c r="P14869" t="s">
        <v>476</v>
      </c>
    </row>
    <row r="14870" spans="1:16">
      <c r="A14870" s="484" t="s">
        <v>48617</v>
      </c>
      <c r="B14870" s="485" t="s">
        <v>48616</v>
      </c>
      <c r="C14870" t="s">
        <v>48615</v>
      </c>
      <c r="D14870" t="s">
        <v>48614</v>
      </c>
      <c r="E14870" t="str">
        <f t="shared" si="232"/>
        <v>599992 - KAIROS FORMATIONS BAGNOLS SUR CEZE</v>
      </c>
      <c r="F14870" t="s">
        <v>3843</v>
      </c>
      <c r="G14870" t="s">
        <v>48613</v>
      </c>
      <c r="I14870" t="s">
        <v>982</v>
      </c>
      <c r="J14870" t="s">
        <v>48612</v>
      </c>
      <c r="K14870" t="s">
        <v>208</v>
      </c>
      <c r="L14870" t="s">
        <v>48611</v>
      </c>
      <c r="N14870" t="s">
        <v>208</v>
      </c>
      <c r="O14870" t="s">
        <v>476</v>
      </c>
      <c r="P14870" t="s">
        <v>476</v>
      </c>
    </row>
    <row r="14871" spans="1:16">
      <c r="A14871" s="484" t="s">
        <v>127420</v>
      </c>
      <c r="B14871" s="485" t="s">
        <v>127419</v>
      </c>
      <c r="C14871" t="s">
        <v>127418</v>
      </c>
      <c r="D14871" t="s">
        <v>127418</v>
      </c>
      <c r="E14871" t="str">
        <f t="shared" si="232"/>
        <v>590708 - AR INSTITUTE PARIS</v>
      </c>
      <c r="F14871" t="s">
        <v>47954</v>
      </c>
      <c r="G14871" t="s">
        <v>127417</v>
      </c>
      <c r="I14871" t="s">
        <v>17468</v>
      </c>
      <c r="J14871" t="s">
        <v>127416</v>
      </c>
      <c r="K14871" t="s">
        <v>208</v>
      </c>
      <c r="L14871" t="s">
        <v>127415</v>
      </c>
      <c r="N14871" t="s">
        <v>208</v>
      </c>
      <c r="O14871" t="s">
        <v>476</v>
      </c>
      <c r="P14871" t="s">
        <v>476</v>
      </c>
    </row>
    <row r="14872" spans="1:16">
      <c r="A14872" s="484" t="s">
        <v>99272</v>
      </c>
      <c r="B14872" s="485" t="s">
        <v>99271</v>
      </c>
      <c r="C14872" t="s">
        <v>99270</v>
      </c>
      <c r="D14872" t="s">
        <v>99270</v>
      </c>
      <c r="E14872" t="str">
        <f t="shared" si="232"/>
        <v>649302 - CER LA RELEVE</v>
      </c>
      <c r="F14872" t="s">
        <v>48467</v>
      </c>
      <c r="G14872" t="s">
        <v>99269</v>
      </c>
      <c r="I14872" t="s">
        <v>3032</v>
      </c>
      <c r="J14872" t="s">
        <v>99268</v>
      </c>
      <c r="K14872" t="s">
        <v>208</v>
      </c>
      <c r="L14872" t="s">
        <v>99267</v>
      </c>
      <c r="N14872" t="s">
        <v>208</v>
      </c>
      <c r="O14872" t="s">
        <v>476</v>
      </c>
      <c r="P14872" t="s">
        <v>476</v>
      </c>
    </row>
    <row r="14873" spans="1:16">
      <c r="A14873" s="484" t="s">
        <v>111614</v>
      </c>
      <c r="B14873" s="485" t="s">
        <v>111613</v>
      </c>
      <c r="C14873" t="s">
        <v>111612</v>
      </c>
      <c r="D14873" t="s">
        <v>111612</v>
      </c>
      <c r="E14873" t="str">
        <f t="shared" si="232"/>
        <v>597340 - BURKAT SEBASTIEN - ESPRIT RACINE</v>
      </c>
      <c r="F14873" t="s">
        <v>39663</v>
      </c>
      <c r="G14873" t="s">
        <v>111611</v>
      </c>
      <c r="I14873" t="s">
        <v>101956</v>
      </c>
      <c r="J14873" t="s">
        <v>111610</v>
      </c>
      <c r="K14873" t="s">
        <v>208</v>
      </c>
      <c r="L14873" t="s">
        <v>111609</v>
      </c>
      <c r="N14873" t="s">
        <v>208</v>
      </c>
      <c r="O14873" t="s">
        <v>476</v>
      </c>
      <c r="P14873" t="s">
        <v>476</v>
      </c>
    </row>
    <row r="14874" spans="1:16">
      <c r="A14874" s="484" t="s">
        <v>69117</v>
      </c>
      <c r="B14874" s="485" t="s">
        <v>69116</v>
      </c>
      <c r="C14874" t="s">
        <v>69115</v>
      </c>
      <c r="D14874" t="s">
        <v>69115</v>
      </c>
      <c r="E14874" t="str">
        <f t="shared" si="232"/>
        <v>597272 - FORM'SANTE PLUS SAS</v>
      </c>
      <c r="F14874" t="s">
        <v>19592</v>
      </c>
      <c r="G14874" t="s">
        <v>69114</v>
      </c>
      <c r="I14874" t="s">
        <v>24156</v>
      </c>
      <c r="K14874" t="s">
        <v>208</v>
      </c>
      <c r="L14874" t="s">
        <v>69113</v>
      </c>
      <c r="N14874" t="s">
        <v>208</v>
      </c>
      <c r="O14874" t="s">
        <v>476</v>
      </c>
      <c r="P14874" t="s">
        <v>476</v>
      </c>
    </row>
    <row r="14875" spans="1:16">
      <c r="A14875" s="484" t="s">
        <v>8353</v>
      </c>
      <c r="B14875" s="485" t="s">
        <v>8352</v>
      </c>
      <c r="C14875" t="s">
        <v>8351</v>
      </c>
      <c r="D14875" t="s">
        <v>8351</v>
      </c>
      <c r="E14875" t="str">
        <f t="shared" si="232"/>
        <v>444352 - UMENIA</v>
      </c>
      <c r="F14875" t="s">
        <v>8350</v>
      </c>
      <c r="G14875" t="s">
        <v>8349</v>
      </c>
      <c r="I14875" t="s">
        <v>8348</v>
      </c>
      <c r="J14875" t="s">
        <v>8347</v>
      </c>
      <c r="K14875" t="s">
        <v>208</v>
      </c>
      <c r="L14875" t="s">
        <v>8346</v>
      </c>
      <c r="N14875" t="s">
        <v>208</v>
      </c>
      <c r="O14875" t="s">
        <v>476</v>
      </c>
      <c r="P14875" t="s">
        <v>476</v>
      </c>
    </row>
    <row r="14876" spans="1:16">
      <c r="A14876" s="484" t="s">
        <v>74474</v>
      </c>
      <c r="B14876" s="485" t="s">
        <v>74473</v>
      </c>
      <c r="C14876" t="s">
        <v>74472</v>
      </c>
      <c r="D14876" t="s">
        <v>74472</v>
      </c>
      <c r="E14876" t="str">
        <f t="shared" si="232"/>
        <v>637099 - EXXEA</v>
      </c>
      <c r="F14876" t="s">
        <v>6239</v>
      </c>
      <c r="G14876" t="s">
        <v>74471</v>
      </c>
      <c r="I14876" t="s">
        <v>1035</v>
      </c>
      <c r="J14876" t="s">
        <v>74470</v>
      </c>
      <c r="K14876" t="s">
        <v>208</v>
      </c>
      <c r="L14876" t="s">
        <v>74469</v>
      </c>
      <c r="N14876" t="s">
        <v>208</v>
      </c>
      <c r="O14876" t="s">
        <v>476</v>
      </c>
      <c r="P14876" t="s">
        <v>476</v>
      </c>
    </row>
    <row r="14877" spans="1:16">
      <c r="A14877" s="484" t="s">
        <v>115743</v>
      </c>
      <c r="B14877" s="485" t="s">
        <v>115742</v>
      </c>
      <c r="C14877" t="s">
        <v>115741</v>
      </c>
      <c r="D14877" t="s">
        <v>115741</v>
      </c>
      <c r="E14877" t="str">
        <f t="shared" si="232"/>
        <v>660097 - AWITEC</v>
      </c>
      <c r="F14877" t="s">
        <v>3560</v>
      </c>
      <c r="G14877" t="s">
        <v>115740</v>
      </c>
      <c r="H14877" t="s">
        <v>115739</v>
      </c>
      <c r="I14877" t="s">
        <v>10787</v>
      </c>
      <c r="J14877" t="s">
        <v>115738</v>
      </c>
      <c r="K14877" t="s">
        <v>208</v>
      </c>
      <c r="L14877" t="s">
        <v>115737</v>
      </c>
      <c r="N14877" t="s">
        <v>208</v>
      </c>
      <c r="O14877" t="s">
        <v>476</v>
      </c>
      <c r="P14877" t="s">
        <v>476</v>
      </c>
    </row>
    <row r="14878" spans="1:16">
      <c r="A14878" s="484" t="s">
        <v>77838</v>
      </c>
      <c r="B14878" s="485" t="s">
        <v>77837</v>
      </c>
      <c r="C14878" t="s">
        <v>77836</v>
      </c>
      <c r="D14878" t="s">
        <v>77835</v>
      </c>
      <c r="E14878" t="str">
        <f t="shared" si="232"/>
        <v>482780 - EESC GRENOBLE ECOLE DE MANAGEMENT GEM</v>
      </c>
      <c r="F14878" t="s">
        <v>8706</v>
      </c>
      <c r="G14878" t="s">
        <v>77834</v>
      </c>
      <c r="I14878" t="s">
        <v>836</v>
      </c>
      <c r="J14878" t="s">
        <v>77833</v>
      </c>
      <c r="K14878" t="s">
        <v>208</v>
      </c>
      <c r="L14878" t="s">
        <v>77832</v>
      </c>
      <c r="N14878" t="s">
        <v>208</v>
      </c>
      <c r="O14878" t="s">
        <v>476</v>
      </c>
      <c r="P14878" t="s">
        <v>476</v>
      </c>
    </row>
    <row r="14879" spans="1:16">
      <c r="A14879" s="484" t="s">
        <v>115235</v>
      </c>
      <c r="B14879" s="485" t="s">
        <v>115234</v>
      </c>
      <c r="C14879" t="s">
        <v>115233</v>
      </c>
      <c r="D14879" t="s">
        <v>115233</v>
      </c>
      <c r="E14879" t="str">
        <f t="shared" si="232"/>
        <v>131970 - BABCOCK WANSON</v>
      </c>
      <c r="F14879" t="s">
        <v>14330</v>
      </c>
      <c r="G14879" t="s">
        <v>115232</v>
      </c>
      <c r="I14879" t="s">
        <v>19833</v>
      </c>
      <c r="J14879" t="s">
        <v>115231</v>
      </c>
      <c r="K14879" t="s">
        <v>208</v>
      </c>
      <c r="L14879" t="s">
        <v>115230</v>
      </c>
      <c r="N14879" t="s">
        <v>208</v>
      </c>
      <c r="O14879" t="s">
        <v>476</v>
      </c>
      <c r="P14879" t="s">
        <v>476</v>
      </c>
    </row>
    <row r="14880" spans="1:16">
      <c r="A14880" s="484" t="s">
        <v>34140</v>
      </c>
      <c r="B14880" s="485" t="s">
        <v>34139</v>
      </c>
      <c r="C14880" t="s">
        <v>34138</v>
      </c>
      <c r="D14880" t="s">
        <v>34137</v>
      </c>
      <c r="E14880" t="str">
        <f t="shared" si="232"/>
        <v>580697 - NCS</v>
      </c>
      <c r="F14880" t="s">
        <v>34136</v>
      </c>
      <c r="G14880" t="s">
        <v>34135</v>
      </c>
      <c r="H14880" t="s">
        <v>34134</v>
      </c>
      <c r="I14880" t="s">
        <v>2507</v>
      </c>
      <c r="J14880" t="s">
        <v>34133</v>
      </c>
      <c r="K14880" t="s">
        <v>208</v>
      </c>
      <c r="L14880" t="s">
        <v>34132</v>
      </c>
      <c r="N14880" t="s">
        <v>208</v>
      </c>
      <c r="O14880" t="s">
        <v>476</v>
      </c>
      <c r="P14880" t="s">
        <v>476</v>
      </c>
    </row>
    <row r="14881" spans="1:16">
      <c r="A14881" s="484" t="s">
        <v>31449</v>
      </c>
      <c r="B14881" s="485" t="s">
        <v>31448</v>
      </c>
      <c r="C14881" t="s">
        <v>31447</v>
      </c>
      <c r="D14881" t="s">
        <v>31447</v>
      </c>
      <c r="E14881" t="str">
        <f t="shared" si="232"/>
        <v>612030 - ONDE PORTEUSE</v>
      </c>
      <c r="F14881" t="s">
        <v>2460</v>
      </c>
      <c r="G14881" t="s">
        <v>31446</v>
      </c>
      <c r="I14881" t="s">
        <v>31445</v>
      </c>
      <c r="J14881" t="s">
        <v>31444</v>
      </c>
      <c r="K14881" t="s">
        <v>208</v>
      </c>
      <c r="L14881" t="s">
        <v>31443</v>
      </c>
      <c r="N14881" t="s">
        <v>208</v>
      </c>
      <c r="O14881" t="s">
        <v>476</v>
      </c>
      <c r="P14881" t="s">
        <v>476</v>
      </c>
    </row>
    <row r="14882" spans="1:16">
      <c r="A14882" s="484" t="s">
        <v>43550</v>
      </c>
      <c r="B14882" s="485" t="s">
        <v>43544</v>
      </c>
      <c r="C14882" t="s">
        <v>43543</v>
      </c>
      <c r="D14882" t="s">
        <v>43549</v>
      </c>
      <c r="E14882" t="str">
        <f t="shared" si="232"/>
        <v>677322 - LES FORMATIONS DU MARAIS MAGNE</v>
      </c>
      <c r="F14882" t="s">
        <v>5663</v>
      </c>
      <c r="G14882" t="s">
        <v>43548</v>
      </c>
      <c r="I14882" t="s">
        <v>43547</v>
      </c>
      <c r="J14882" t="s">
        <v>43540</v>
      </c>
      <c r="K14882" t="s">
        <v>208</v>
      </c>
      <c r="L14882" t="s">
        <v>43546</v>
      </c>
      <c r="N14882" t="s">
        <v>207</v>
      </c>
      <c r="O14882" t="s">
        <v>476</v>
      </c>
      <c r="P14882" t="s">
        <v>476</v>
      </c>
    </row>
    <row r="14883" spans="1:16">
      <c r="A14883" s="484" t="s">
        <v>43545</v>
      </c>
      <c r="B14883" s="485" t="s">
        <v>43544</v>
      </c>
      <c r="C14883" t="s">
        <v>43543</v>
      </c>
      <c r="D14883" t="s">
        <v>43542</v>
      </c>
      <c r="E14883" t="str">
        <f t="shared" si="232"/>
        <v>686311 - LES FORMATIONS DU MARAIS SAINTES</v>
      </c>
      <c r="F14883" t="s">
        <v>4870</v>
      </c>
      <c r="G14883" t="s">
        <v>43541</v>
      </c>
      <c r="I14883" t="s">
        <v>6711</v>
      </c>
      <c r="J14883" t="s">
        <v>43540</v>
      </c>
      <c r="K14883" t="s">
        <v>208</v>
      </c>
      <c r="L14883" t="s">
        <v>43539</v>
      </c>
      <c r="N14883" t="s">
        <v>207</v>
      </c>
      <c r="O14883" t="s">
        <v>476</v>
      </c>
      <c r="P14883" t="s">
        <v>476</v>
      </c>
    </row>
    <row r="14884" spans="1:16">
      <c r="A14884" s="484" t="s">
        <v>82981</v>
      </c>
      <c r="B14884" s="485" t="s">
        <v>82980</v>
      </c>
      <c r="C14884" t="s">
        <v>82979</v>
      </c>
      <c r="D14884" t="s">
        <v>82978</v>
      </c>
      <c r="E14884" t="str">
        <f t="shared" si="232"/>
        <v>660243 - ESCG NICE</v>
      </c>
      <c r="F14884" t="s">
        <v>6359</v>
      </c>
      <c r="G14884" t="s">
        <v>82977</v>
      </c>
      <c r="I14884" t="s">
        <v>618</v>
      </c>
      <c r="J14884" t="s">
        <v>82976</v>
      </c>
      <c r="K14884" t="s">
        <v>208</v>
      </c>
      <c r="L14884" t="s">
        <v>82975</v>
      </c>
      <c r="N14884" t="s">
        <v>207</v>
      </c>
      <c r="O14884" t="s">
        <v>476</v>
      </c>
      <c r="P14884" t="s">
        <v>476</v>
      </c>
    </row>
    <row r="14885" spans="1:16">
      <c r="A14885" s="484" t="s">
        <v>131074</v>
      </c>
      <c r="B14885" s="485" t="s">
        <v>131073</v>
      </c>
      <c r="C14885" t="s">
        <v>131072</v>
      </c>
      <c r="D14885" t="s">
        <v>131071</v>
      </c>
      <c r="E14885" t="str">
        <f t="shared" si="232"/>
        <v>556658 - AJFR</v>
      </c>
      <c r="F14885" t="s">
        <v>4135</v>
      </c>
      <c r="G14885" t="s">
        <v>131070</v>
      </c>
      <c r="H14885" t="s">
        <v>16798</v>
      </c>
      <c r="I14885" t="s">
        <v>618</v>
      </c>
      <c r="J14885" t="s">
        <v>131069</v>
      </c>
      <c r="K14885" t="s">
        <v>208</v>
      </c>
      <c r="L14885" t="s">
        <v>131068</v>
      </c>
      <c r="N14885" t="s">
        <v>208</v>
      </c>
      <c r="O14885" t="s">
        <v>476</v>
      </c>
      <c r="P14885" t="s">
        <v>476</v>
      </c>
    </row>
    <row r="14886" spans="1:16">
      <c r="A14886" s="484" t="s">
        <v>88329</v>
      </c>
      <c r="B14886" s="485" t="s">
        <v>88328</v>
      </c>
      <c r="C14886" t="s">
        <v>88327</v>
      </c>
      <c r="D14886" t="s">
        <v>88327</v>
      </c>
      <c r="E14886" t="str">
        <f t="shared" si="232"/>
        <v>634621 - DEKRA SERVICE</v>
      </c>
      <c r="F14886" t="s">
        <v>29520</v>
      </c>
      <c r="G14886" t="s">
        <v>88326</v>
      </c>
      <c r="I14886" t="s">
        <v>26829</v>
      </c>
      <c r="K14886" t="s">
        <v>208</v>
      </c>
      <c r="L14886" t="s">
        <v>88325</v>
      </c>
      <c r="N14886" t="s">
        <v>208</v>
      </c>
      <c r="O14886" t="s">
        <v>476</v>
      </c>
      <c r="P14886" t="s">
        <v>476</v>
      </c>
    </row>
    <row r="14887" spans="1:16">
      <c r="A14887" s="484" t="s">
        <v>86378</v>
      </c>
      <c r="B14887" s="485" t="s">
        <v>86377</v>
      </c>
      <c r="C14887" t="s">
        <v>86376</v>
      </c>
      <c r="D14887" t="s">
        <v>86376</v>
      </c>
      <c r="E14887" t="str">
        <f t="shared" si="232"/>
        <v>546756 - DOUBLE HELICE</v>
      </c>
      <c r="F14887" t="s">
        <v>5915</v>
      </c>
      <c r="G14887" t="s">
        <v>86375</v>
      </c>
      <c r="I14887" t="s">
        <v>3113</v>
      </c>
      <c r="J14887" t="s">
        <v>86374</v>
      </c>
      <c r="K14887" t="s">
        <v>208</v>
      </c>
      <c r="L14887" t="s">
        <v>86373</v>
      </c>
      <c r="N14887" t="s">
        <v>208</v>
      </c>
      <c r="O14887" t="s">
        <v>476</v>
      </c>
      <c r="P14887" t="s">
        <v>476</v>
      </c>
    </row>
    <row r="14888" spans="1:16">
      <c r="A14888" s="484" t="s">
        <v>20329</v>
      </c>
      <c r="B14888" s="485" t="s">
        <v>20328</v>
      </c>
      <c r="C14888" t="s">
        <v>20327</v>
      </c>
      <c r="D14888" t="s">
        <v>20327</v>
      </c>
      <c r="E14888" t="str">
        <f t="shared" si="232"/>
        <v>611001 - SANTE MOBILITE SERVICES</v>
      </c>
      <c r="F14888" t="s">
        <v>17652</v>
      </c>
      <c r="G14888" t="s">
        <v>20326</v>
      </c>
      <c r="I14888" t="s">
        <v>12973</v>
      </c>
      <c r="J14888" t="s">
        <v>20325</v>
      </c>
      <c r="K14888" t="s">
        <v>208</v>
      </c>
      <c r="L14888" t="s">
        <v>20324</v>
      </c>
      <c r="N14888" t="s">
        <v>208</v>
      </c>
      <c r="O14888" t="s">
        <v>476</v>
      </c>
      <c r="P14888" t="s">
        <v>476</v>
      </c>
    </row>
    <row r="14889" spans="1:16">
      <c r="A14889" s="484" t="s">
        <v>112449</v>
      </c>
      <c r="B14889" s="485" t="s">
        <v>112448</v>
      </c>
      <c r="C14889" t="s">
        <v>112447</v>
      </c>
      <c r="D14889" t="s">
        <v>112446</v>
      </c>
      <c r="E14889" t="str">
        <f t="shared" si="232"/>
        <v>554893 - BOURINEAU THIERRY</v>
      </c>
      <c r="F14889" t="s">
        <v>2843</v>
      </c>
      <c r="G14889" t="s">
        <v>112445</v>
      </c>
      <c r="H14889" t="s">
        <v>112444</v>
      </c>
      <c r="I14889" t="s">
        <v>7695</v>
      </c>
      <c r="K14889" t="s">
        <v>208</v>
      </c>
      <c r="L14889" t="s">
        <v>112443</v>
      </c>
      <c r="N14889" t="s">
        <v>208</v>
      </c>
      <c r="O14889" t="s">
        <v>476</v>
      </c>
      <c r="P14889" t="s">
        <v>476</v>
      </c>
    </row>
    <row r="14890" spans="1:16">
      <c r="A14890" s="484" t="s">
        <v>55694</v>
      </c>
      <c r="B14890" s="485" t="s">
        <v>55693</v>
      </c>
      <c r="C14890" t="s">
        <v>55692</v>
      </c>
      <c r="D14890" t="s">
        <v>55691</v>
      </c>
      <c r="E14890" t="str">
        <f t="shared" si="232"/>
        <v>549710 - IFT</v>
      </c>
      <c r="F14890" t="s">
        <v>5179</v>
      </c>
      <c r="G14890" t="s">
        <v>55690</v>
      </c>
      <c r="I14890" t="s">
        <v>55689</v>
      </c>
      <c r="J14890" t="s">
        <v>55688</v>
      </c>
      <c r="K14890" t="s">
        <v>208</v>
      </c>
      <c r="L14890" t="s">
        <v>55687</v>
      </c>
      <c r="N14890" t="s">
        <v>208</v>
      </c>
      <c r="O14890" t="s">
        <v>476</v>
      </c>
      <c r="P14890" t="s">
        <v>476</v>
      </c>
    </row>
    <row r="14891" spans="1:16">
      <c r="A14891" s="484" t="s">
        <v>9334</v>
      </c>
      <c r="B14891" s="485" t="s">
        <v>9333</v>
      </c>
      <c r="C14891" t="s">
        <v>9332</v>
      </c>
      <c r="D14891" t="s">
        <v>9331</v>
      </c>
      <c r="E14891" t="str">
        <f t="shared" si="232"/>
        <v>556920 - TBS</v>
      </c>
      <c r="F14891" t="s">
        <v>9330</v>
      </c>
      <c r="G14891" t="s">
        <v>9329</v>
      </c>
      <c r="H14891" t="s">
        <v>9328</v>
      </c>
      <c r="I14891" t="s">
        <v>603</v>
      </c>
      <c r="J14891" t="s">
        <v>9327</v>
      </c>
      <c r="K14891" t="s">
        <v>208</v>
      </c>
      <c r="L14891" t="s">
        <v>9326</v>
      </c>
      <c r="N14891" t="s">
        <v>207</v>
      </c>
      <c r="O14891" t="s">
        <v>476</v>
      </c>
      <c r="P14891" t="s">
        <v>476</v>
      </c>
    </row>
    <row r="14892" spans="1:16">
      <c r="A14892" s="484" t="s">
        <v>62269</v>
      </c>
      <c r="B14892" s="485" t="s">
        <v>62268</v>
      </c>
      <c r="C14892" t="s">
        <v>62267</v>
      </c>
      <c r="D14892" t="s">
        <v>62267</v>
      </c>
      <c r="E14892" t="str">
        <f t="shared" si="232"/>
        <v>550048 - HASSAINE VACONSIN MYRIAM</v>
      </c>
      <c r="F14892" t="s">
        <v>7579</v>
      </c>
      <c r="G14892" t="s">
        <v>62266</v>
      </c>
      <c r="I14892" t="s">
        <v>5244</v>
      </c>
      <c r="J14892" t="s">
        <v>62265</v>
      </c>
      <c r="K14892" t="s">
        <v>208</v>
      </c>
      <c r="L14892" t="s">
        <v>62264</v>
      </c>
      <c r="N14892" t="s">
        <v>208</v>
      </c>
      <c r="O14892" t="s">
        <v>476</v>
      </c>
      <c r="P14892" t="s">
        <v>476</v>
      </c>
    </row>
    <row r="14893" spans="1:16">
      <c r="A14893" s="484" t="s">
        <v>35392</v>
      </c>
      <c r="B14893" s="485" t="s">
        <v>35391</v>
      </c>
      <c r="C14893" t="s">
        <v>35390</v>
      </c>
      <c r="D14893" t="s">
        <v>35390</v>
      </c>
      <c r="E14893" t="str">
        <f t="shared" si="232"/>
        <v>573334 - MONOT MORVAN MARIE ANNICK - DIETALIA</v>
      </c>
      <c r="F14893" t="s">
        <v>18681</v>
      </c>
      <c r="G14893" t="s">
        <v>35389</v>
      </c>
      <c r="I14893" t="s">
        <v>7695</v>
      </c>
      <c r="J14893" t="s">
        <v>35388</v>
      </c>
      <c r="K14893" t="s">
        <v>208</v>
      </c>
      <c r="L14893" t="s">
        <v>35387</v>
      </c>
      <c r="N14893" t="s">
        <v>208</v>
      </c>
      <c r="O14893" t="s">
        <v>476</v>
      </c>
      <c r="P14893" t="s">
        <v>476</v>
      </c>
    </row>
    <row r="14894" spans="1:16">
      <c r="A14894" s="484" t="s">
        <v>116252</v>
      </c>
      <c r="B14894" s="485" t="s">
        <v>116251</v>
      </c>
      <c r="C14894" t="s">
        <v>116250</v>
      </c>
      <c r="D14894" t="s">
        <v>116250</v>
      </c>
      <c r="E14894" t="str">
        <f t="shared" si="232"/>
        <v>567139 - AUTO ECOLE SHAB</v>
      </c>
      <c r="F14894" t="s">
        <v>4705</v>
      </c>
      <c r="G14894" t="s">
        <v>116249</v>
      </c>
      <c r="I14894" t="s">
        <v>1051</v>
      </c>
      <c r="J14894" t="s">
        <v>116248</v>
      </c>
      <c r="K14894" t="s">
        <v>208</v>
      </c>
      <c r="L14894" t="s">
        <v>116247</v>
      </c>
      <c r="N14894" t="s">
        <v>208</v>
      </c>
      <c r="O14894" t="s">
        <v>476</v>
      </c>
      <c r="P14894" t="s">
        <v>476</v>
      </c>
    </row>
    <row r="14895" spans="1:16">
      <c r="A14895" s="484" t="s">
        <v>122881</v>
      </c>
      <c r="B14895" s="485" t="s">
        <v>122880</v>
      </c>
      <c r="C14895" t="s">
        <v>122879</v>
      </c>
      <c r="D14895" t="s">
        <v>122878</v>
      </c>
      <c r="E14895" t="str">
        <f t="shared" si="232"/>
        <v>600386 - ADESR LESSAY</v>
      </c>
      <c r="F14895" t="s">
        <v>48359</v>
      </c>
      <c r="G14895" t="s">
        <v>122877</v>
      </c>
      <c r="I14895" t="s">
        <v>122876</v>
      </c>
      <c r="J14895" t="s">
        <v>122875</v>
      </c>
      <c r="K14895" t="s">
        <v>208</v>
      </c>
      <c r="L14895" t="s">
        <v>122874</v>
      </c>
      <c r="N14895" t="s">
        <v>208</v>
      </c>
      <c r="O14895" t="s">
        <v>476</v>
      </c>
      <c r="P14895" t="s">
        <v>476</v>
      </c>
    </row>
    <row r="14896" spans="1:16">
      <c r="A14896" s="484" t="s">
        <v>114009</v>
      </c>
      <c r="B14896" s="485" t="s">
        <v>114008</v>
      </c>
      <c r="C14896" t="s">
        <v>114007</v>
      </c>
      <c r="D14896" t="s">
        <v>111691</v>
      </c>
      <c r="E14896" t="str">
        <f t="shared" si="232"/>
        <v>551399 - BCF</v>
      </c>
      <c r="F14896" t="s">
        <v>7547</v>
      </c>
      <c r="G14896" t="s">
        <v>114006</v>
      </c>
      <c r="I14896" t="s">
        <v>114005</v>
      </c>
      <c r="J14896" t="s">
        <v>114004</v>
      </c>
      <c r="K14896" t="s">
        <v>208</v>
      </c>
      <c r="L14896" t="s">
        <v>114003</v>
      </c>
      <c r="N14896" t="s">
        <v>208</v>
      </c>
      <c r="O14896" t="s">
        <v>476</v>
      </c>
      <c r="P14896" t="s">
        <v>476</v>
      </c>
    </row>
    <row r="14897" spans="1:16">
      <c r="A14897" s="484" t="s">
        <v>112400</v>
      </c>
      <c r="B14897" s="485" t="s">
        <v>112399</v>
      </c>
      <c r="C14897" t="s">
        <v>112398</v>
      </c>
      <c r="D14897" t="s">
        <v>112398</v>
      </c>
      <c r="E14897" t="str">
        <f t="shared" si="232"/>
        <v>571155 - BOUSQUET SOPHIE</v>
      </c>
      <c r="F14897" t="s">
        <v>4292</v>
      </c>
      <c r="G14897" t="s">
        <v>112397</v>
      </c>
      <c r="I14897" t="s">
        <v>112396</v>
      </c>
      <c r="K14897" t="s">
        <v>208</v>
      </c>
      <c r="L14897" t="s">
        <v>112395</v>
      </c>
      <c r="N14897" t="s">
        <v>208</v>
      </c>
      <c r="O14897" t="s">
        <v>476</v>
      </c>
      <c r="P14897" t="s">
        <v>476</v>
      </c>
    </row>
    <row r="14898" spans="1:16">
      <c r="A14898" s="484" t="s">
        <v>13438</v>
      </c>
      <c r="B14898" s="485" t="s">
        <v>13437</v>
      </c>
      <c r="C14898" t="s">
        <v>13436</v>
      </c>
      <c r="D14898" t="s">
        <v>13435</v>
      </c>
      <c r="E14898" t="str">
        <f t="shared" si="232"/>
        <v>623581 - SPORT ET FORMATION</v>
      </c>
      <c r="F14898" t="s">
        <v>13434</v>
      </c>
      <c r="G14898" t="s">
        <v>13433</v>
      </c>
      <c r="I14898" t="s">
        <v>13432</v>
      </c>
      <c r="J14898" t="s">
        <v>13431</v>
      </c>
      <c r="K14898" t="s">
        <v>208</v>
      </c>
      <c r="L14898" t="s">
        <v>13430</v>
      </c>
      <c r="N14898" t="s">
        <v>208</v>
      </c>
      <c r="O14898" t="s">
        <v>476</v>
      </c>
      <c r="P14898" t="s">
        <v>476</v>
      </c>
    </row>
    <row r="14899" spans="1:16">
      <c r="A14899" s="484" t="s">
        <v>29769</v>
      </c>
      <c r="B14899" s="485" t="s">
        <v>29768</v>
      </c>
      <c r="C14899" t="s">
        <v>29767</v>
      </c>
      <c r="D14899" t="s">
        <v>29766</v>
      </c>
      <c r="E14899" t="str">
        <f t="shared" si="232"/>
        <v>584113 - PAQUIN CLEMENCE</v>
      </c>
      <c r="F14899" t="s">
        <v>8706</v>
      </c>
      <c r="G14899" t="s">
        <v>29765</v>
      </c>
      <c r="I14899" t="s">
        <v>29764</v>
      </c>
      <c r="J14899" t="s">
        <v>29763</v>
      </c>
      <c r="K14899" t="s">
        <v>208</v>
      </c>
      <c r="L14899" t="s">
        <v>29762</v>
      </c>
      <c r="N14899" t="s">
        <v>208</v>
      </c>
      <c r="O14899" t="s">
        <v>476</v>
      </c>
      <c r="P14899" t="s">
        <v>476</v>
      </c>
    </row>
    <row r="14900" spans="1:16">
      <c r="A14900" s="484" t="s">
        <v>113995</v>
      </c>
      <c r="B14900" s="485" t="s">
        <v>113994</v>
      </c>
      <c r="C14900" t="s">
        <v>113993</v>
      </c>
      <c r="D14900" t="s">
        <v>113993</v>
      </c>
      <c r="E14900" t="str">
        <f t="shared" si="232"/>
        <v>602450 - BERNSTEIN DELANNES NOELIA</v>
      </c>
      <c r="F14900" t="s">
        <v>10822</v>
      </c>
      <c r="G14900" t="s">
        <v>88258</v>
      </c>
      <c r="H14900" t="s">
        <v>113992</v>
      </c>
      <c r="I14900" t="s">
        <v>1743</v>
      </c>
      <c r="J14900" t="s">
        <v>113991</v>
      </c>
      <c r="K14900" t="s">
        <v>208</v>
      </c>
      <c r="L14900" t="s">
        <v>113990</v>
      </c>
      <c r="N14900" t="s">
        <v>208</v>
      </c>
      <c r="O14900" t="s">
        <v>476</v>
      </c>
      <c r="P14900" t="s">
        <v>476</v>
      </c>
    </row>
    <row r="14901" spans="1:16">
      <c r="A14901" s="484" t="s">
        <v>58083</v>
      </c>
      <c r="B14901" s="485" t="s">
        <v>58082</v>
      </c>
      <c r="C14901" t="s">
        <v>58081</v>
      </c>
      <c r="D14901" t="s">
        <v>58080</v>
      </c>
      <c r="E14901" t="str">
        <f t="shared" si="232"/>
        <v>650171 - INFORMATION TECHNOLOGY EXPERTS ALLIANCE TOULOUSE</v>
      </c>
      <c r="F14901" t="s">
        <v>8801</v>
      </c>
      <c r="G14901" t="s">
        <v>58079</v>
      </c>
      <c r="I14901" t="s">
        <v>603</v>
      </c>
      <c r="J14901" t="s">
        <v>58078</v>
      </c>
      <c r="K14901" t="s">
        <v>208</v>
      </c>
      <c r="L14901" t="s">
        <v>58077</v>
      </c>
      <c r="N14901" t="s">
        <v>208</v>
      </c>
      <c r="O14901" t="s">
        <v>476</v>
      </c>
      <c r="P14901" t="s">
        <v>476</v>
      </c>
    </row>
    <row r="14902" spans="1:16">
      <c r="A14902" s="484" t="s">
        <v>63017</v>
      </c>
      <c r="B14902" s="485" t="s">
        <v>63016</v>
      </c>
      <c r="C14902" t="s">
        <v>63015</v>
      </c>
      <c r="D14902" t="s">
        <v>63015</v>
      </c>
      <c r="E14902" t="str">
        <f t="shared" si="232"/>
        <v>545065 - GUERMEUR GOURMELEN ISABELLE</v>
      </c>
      <c r="F14902" t="s">
        <v>1528</v>
      </c>
      <c r="G14902" t="s">
        <v>63014</v>
      </c>
      <c r="I14902" t="s">
        <v>40730</v>
      </c>
      <c r="J14902" t="s">
        <v>63013</v>
      </c>
      <c r="K14902" t="s">
        <v>208</v>
      </c>
      <c r="L14902" t="s">
        <v>63012</v>
      </c>
      <c r="N14902" t="s">
        <v>208</v>
      </c>
      <c r="O14902" t="s">
        <v>476</v>
      </c>
      <c r="P14902" t="s">
        <v>476</v>
      </c>
    </row>
    <row r="14903" spans="1:16">
      <c r="A14903" s="484" t="s">
        <v>115635</v>
      </c>
      <c r="B14903" s="485" t="s">
        <v>115634</v>
      </c>
      <c r="C14903" t="s">
        <v>115633</v>
      </c>
      <c r="D14903" t="s">
        <v>115633</v>
      </c>
      <c r="E14903" t="str">
        <f t="shared" si="232"/>
        <v>561125 - AXEGE CONSEIL</v>
      </c>
      <c r="F14903" t="s">
        <v>715</v>
      </c>
      <c r="G14903" t="s">
        <v>115632</v>
      </c>
      <c r="I14903" t="s">
        <v>1678</v>
      </c>
      <c r="J14903" t="s">
        <v>115631</v>
      </c>
      <c r="K14903" t="s">
        <v>208</v>
      </c>
      <c r="L14903" t="s">
        <v>115630</v>
      </c>
      <c r="N14903" t="s">
        <v>208</v>
      </c>
      <c r="O14903" t="s">
        <v>476</v>
      </c>
      <c r="P14903" t="s">
        <v>476</v>
      </c>
    </row>
    <row r="14904" spans="1:16">
      <c r="A14904" s="484" t="s">
        <v>26907</v>
      </c>
      <c r="B14904" s="485" t="s">
        <v>26906</v>
      </c>
      <c r="C14904" t="s">
        <v>26905</v>
      </c>
      <c r="D14904" t="s">
        <v>26905</v>
      </c>
      <c r="E14904" t="str">
        <f t="shared" si="232"/>
        <v>534341 - POSTUROPOLE</v>
      </c>
      <c r="F14904" t="s">
        <v>22356</v>
      </c>
      <c r="G14904" t="s">
        <v>26904</v>
      </c>
      <c r="I14904" t="s">
        <v>26903</v>
      </c>
      <c r="J14904" t="s">
        <v>26902</v>
      </c>
      <c r="K14904" t="s">
        <v>208</v>
      </c>
      <c r="L14904" t="s">
        <v>26901</v>
      </c>
      <c r="N14904" t="s">
        <v>208</v>
      </c>
      <c r="O14904" t="s">
        <v>476</v>
      </c>
      <c r="P14904" t="s">
        <v>476</v>
      </c>
    </row>
    <row r="14905" spans="1:16">
      <c r="A14905" s="484" t="s">
        <v>92315</v>
      </c>
      <c r="B14905" s="485" t="s">
        <v>92314</v>
      </c>
      <c r="C14905" t="s">
        <v>92313</v>
      </c>
      <c r="D14905" t="s">
        <v>92313</v>
      </c>
      <c r="E14905" t="str">
        <f t="shared" si="232"/>
        <v>570400 - CONSEIL H@</v>
      </c>
      <c r="F14905" t="s">
        <v>5792</v>
      </c>
      <c r="G14905" t="s">
        <v>92312</v>
      </c>
      <c r="I14905" t="s">
        <v>2749</v>
      </c>
      <c r="J14905" t="s">
        <v>92311</v>
      </c>
      <c r="K14905" t="s">
        <v>208</v>
      </c>
      <c r="L14905" t="s">
        <v>92310</v>
      </c>
      <c r="N14905" t="s">
        <v>208</v>
      </c>
      <c r="O14905" t="s">
        <v>476</v>
      </c>
      <c r="P14905" t="s">
        <v>476</v>
      </c>
    </row>
    <row r="14906" spans="1:16">
      <c r="A14906" s="484" t="s">
        <v>33571</v>
      </c>
      <c r="B14906" s="485" t="s">
        <v>33570</v>
      </c>
      <c r="C14906" t="s">
        <v>33569</v>
      </c>
      <c r="D14906" t="s">
        <v>33568</v>
      </c>
      <c r="E14906" t="str">
        <f t="shared" si="232"/>
        <v>556452 - NEXEM</v>
      </c>
      <c r="F14906" t="s">
        <v>6920</v>
      </c>
      <c r="G14906" t="s">
        <v>33567</v>
      </c>
      <c r="I14906" t="s">
        <v>4703</v>
      </c>
      <c r="J14906" t="s">
        <v>33566</v>
      </c>
      <c r="K14906" t="s">
        <v>208</v>
      </c>
      <c r="L14906" t="s">
        <v>33565</v>
      </c>
      <c r="N14906" t="s">
        <v>208</v>
      </c>
      <c r="O14906" t="s">
        <v>476</v>
      </c>
      <c r="P14906" t="s">
        <v>476</v>
      </c>
    </row>
    <row r="14907" spans="1:16">
      <c r="A14907" s="484" t="s">
        <v>109571</v>
      </c>
      <c r="B14907" s="485" t="s">
        <v>109570</v>
      </c>
      <c r="C14907" t="s">
        <v>109569</v>
      </c>
      <c r="D14907" t="s">
        <v>109568</v>
      </c>
      <c r="E14907" t="str">
        <f t="shared" si="232"/>
        <v>660292 - CASTREC VALERIE</v>
      </c>
      <c r="F14907" t="s">
        <v>49927</v>
      </c>
      <c r="G14907" t="s">
        <v>109567</v>
      </c>
      <c r="I14907" t="s">
        <v>2285</v>
      </c>
      <c r="J14907" t="s">
        <v>109566</v>
      </c>
      <c r="K14907" t="s">
        <v>208</v>
      </c>
      <c r="L14907" t="s">
        <v>109565</v>
      </c>
      <c r="N14907" t="s">
        <v>208</v>
      </c>
      <c r="O14907" t="s">
        <v>476</v>
      </c>
      <c r="P14907" t="s">
        <v>476</v>
      </c>
    </row>
    <row r="14908" spans="1:16">
      <c r="A14908" s="484" t="s">
        <v>112987</v>
      </c>
      <c r="B14908" s="485" t="s">
        <v>112986</v>
      </c>
      <c r="C14908" t="s">
        <v>112985</v>
      </c>
      <c r="D14908" t="s">
        <v>112985</v>
      </c>
      <c r="E14908" t="str">
        <f t="shared" si="232"/>
        <v>587000 - BODIN FLORENCE</v>
      </c>
      <c r="F14908" t="s">
        <v>3834</v>
      </c>
      <c r="G14908" t="s">
        <v>112984</v>
      </c>
      <c r="I14908" t="s">
        <v>19951</v>
      </c>
      <c r="K14908" t="s">
        <v>208</v>
      </c>
      <c r="L14908" t="s">
        <v>112983</v>
      </c>
      <c r="N14908" t="s">
        <v>208</v>
      </c>
      <c r="O14908" t="s">
        <v>476</v>
      </c>
      <c r="P14908" t="s">
        <v>476</v>
      </c>
    </row>
    <row r="14909" spans="1:16">
      <c r="A14909" s="484" t="s">
        <v>17931</v>
      </c>
      <c r="B14909" s="485" t="s">
        <v>17930</v>
      </c>
      <c r="C14909" t="s">
        <v>17929</v>
      </c>
      <c r="D14909" t="s">
        <v>17929</v>
      </c>
      <c r="E14909" t="str">
        <f t="shared" si="232"/>
        <v>582955 - SERUM FORMATION SANTE</v>
      </c>
      <c r="F14909" t="s">
        <v>14756</v>
      </c>
      <c r="G14909" t="s">
        <v>17928</v>
      </c>
      <c r="I14909" t="s">
        <v>17927</v>
      </c>
      <c r="J14909" t="s">
        <v>17926</v>
      </c>
      <c r="K14909" t="s">
        <v>208</v>
      </c>
      <c r="L14909" t="s">
        <v>17925</v>
      </c>
      <c r="N14909" t="s">
        <v>208</v>
      </c>
      <c r="O14909" t="s">
        <v>476</v>
      </c>
      <c r="P14909" t="s">
        <v>17924</v>
      </c>
    </row>
    <row r="14910" spans="1:16">
      <c r="A14910" s="484" t="s">
        <v>87311</v>
      </c>
      <c r="B14910" s="485" t="s">
        <v>87310</v>
      </c>
      <c r="C14910" t="s">
        <v>87309</v>
      </c>
      <c r="D14910" t="s">
        <v>87309</v>
      </c>
      <c r="E14910" t="str">
        <f t="shared" si="232"/>
        <v>590903 - D'HOSTINGUE DEBORAH THAIS ISABELLE - P ACT FORMATIONS</v>
      </c>
      <c r="F14910" t="s">
        <v>1328</v>
      </c>
      <c r="G14910" t="s">
        <v>87308</v>
      </c>
      <c r="I14910" t="s">
        <v>87307</v>
      </c>
      <c r="J14910" t="s">
        <v>87306</v>
      </c>
      <c r="K14910" t="s">
        <v>208</v>
      </c>
      <c r="L14910" t="s">
        <v>87305</v>
      </c>
      <c r="N14910" t="s">
        <v>208</v>
      </c>
      <c r="O14910" t="s">
        <v>476</v>
      </c>
      <c r="P14910" t="s">
        <v>476</v>
      </c>
    </row>
    <row r="14911" spans="1:16">
      <c r="A14911" s="484" t="s">
        <v>3630</v>
      </c>
      <c r="B14911" s="485" t="s">
        <v>3629</v>
      </c>
      <c r="C14911" t="s">
        <v>3628</v>
      </c>
      <c r="D14911" t="s">
        <v>3628</v>
      </c>
      <c r="E14911" t="str">
        <f t="shared" si="232"/>
        <v>638535 - VIMEUX MELANIE</v>
      </c>
      <c r="F14911" t="s">
        <v>3050</v>
      </c>
      <c r="G14911" t="s">
        <v>3627</v>
      </c>
      <c r="I14911" t="s">
        <v>3626</v>
      </c>
      <c r="J14911" t="s">
        <v>3625</v>
      </c>
      <c r="K14911" t="s">
        <v>208</v>
      </c>
      <c r="L14911" t="s">
        <v>3624</v>
      </c>
      <c r="N14911" t="s">
        <v>208</v>
      </c>
      <c r="O14911" t="s">
        <v>476</v>
      </c>
      <c r="P14911" t="s">
        <v>476</v>
      </c>
    </row>
    <row r="14912" spans="1:16">
      <c r="A14912" s="484" t="s">
        <v>87113</v>
      </c>
      <c r="B14912" s="485" t="s">
        <v>87112</v>
      </c>
      <c r="C14912" t="s">
        <v>87111</v>
      </c>
      <c r="D14912" t="s">
        <v>87111</v>
      </c>
      <c r="E14912" t="str">
        <f t="shared" si="232"/>
        <v>601690 - DIEN CHAN INSTITUTE</v>
      </c>
      <c r="F14912" t="s">
        <v>20937</v>
      </c>
      <c r="G14912" t="s">
        <v>87110</v>
      </c>
      <c r="H14912" t="s">
        <v>87109</v>
      </c>
      <c r="I14912" t="s">
        <v>12332</v>
      </c>
      <c r="J14912" t="s">
        <v>87108</v>
      </c>
      <c r="K14912" t="s">
        <v>208</v>
      </c>
      <c r="L14912" t="s">
        <v>87107</v>
      </c>
      <c r="N14912" t="s">
        <v>208</v>
      </c>
      <c r="O14912" t="s">
        <v>476</v>
      </c>
      <c r="P14912" t="s">
        <v>476</v>
      </c>
    </row>
    <row r="14913" spans="1:16">
      <c r="A14913" s="484" t="s">
        <v>8409</v>
      </c>
      <c r="B14913" s="485" t="s">
        <v>8408</v>
      </c>
      <c r="C14913" t="s">
        <v>8407</v>
      </c>
      <c r="D14913" t="s">
        <v>8407</v>
      </c>
      <c r="E14913" t="str">
        <f t="shared" si="232"/>
        <v>660577 - UJAMAA CONSEIL</v>
      </c>
      <c r="F14913" t="s">
        <v>8406</v>
      </c>
      <c r="G14913" t="s">
        <v>8405</v>
      </c>
      <c r="I14913" t="s">
        <v>8404</v>
      </c>
      <c r="K14913" t="s">
        <v>208</v>
      </c>
      <c r="L14913" t="s">
        <v>8403</v>
      </c>
      <c r="N14913" t="s">
        <v>208</v>
      </c>
      <c r="O14913" t="s">
        <v>476</v>
      </c>
      <c r="P14913" t="s">
        <v>476</v>
      </c>
    </row>
    <row r="14914" spans="1:16">
      <c r="A14914" s="484" t="s">
        <v>77831</v>
      </c>
      <c r="B14914" s="485" t="s">
        <v>77830</v>
      </c>
      <c r="C14914" t="s">
        <v>77829</v>
      </c>
      <c r="D14914" t="s">
        <v>77828</v>
      </c>
      <c r="E14914" t="str">
        <f t="shared" ref="E14914:E14977" si="233">_xlfn.CONCAT(L14914," - ",D14914)</f>
        <v>593280 - HEC PARIS</v>
      </c>
      <c r="F14914" t="s">
        <v>41461</v>
      </c>
      <c r="G14914" t="s">
        <v>77827</v>
      </c>
      <c r="I14914" t="s">
        <v>77826</v>
      </c>
      <c r="J14914" t="s">
        <v>77825</v>
      </c>
      <c r="K14914" t="s">
        <v>208</v>
      </c>
      <c r="L14914" t="s">
        <v>77824</v>
      </c>
      <c r="N14914" t="s">
        <v>208</v>
      </c>
      <c r="O14914" t="s">
        <v>476</v>
      </c>
      <c r="P14914" t="s">
        <v>476</v>
      </c>
    </row>
    <row r="14915" spans="1:16">
      <c r="A14915" s="484" t="s">
        <v>49470</v>
      </c>
      <c r="B14915" s="485" t="s">
        <v>49469</v>
      </c>
      <c r="C14915" t="s">
        <v>49468</v>
      </c>
      <c r="D14915" t="s">
        <v>49468</v>
      </c>
      <c r="E14915" t="str">
        <f t="shared" si="233"/>
        <v>642733 - JDL FORMATION</v>
      </c>
      <c r="F14915" t="s">
        <v>49467</v>
      </c>
      <c r="G14915" t="s">
        <v>49466</v>
      </c>
      <c r="I14915" t="s">
        <v>49465</v>
      </c>
      <c r="K14915" t="s">
        <v>208</v>
      </c>
      <c r="L14915" t="s">
        <v>49464</v>
      </c>
      <c r="N14915" t="s">
        <v>208</v>
      </c>
      <c r="O14915" t="s">
        <v>476</v>
      </c>
      <c r="P14915" t="s">
        <v>476</v>
      </c>
    </row>
    <row r="14916" spans="1:16">
      <c r="A14916" s="484" t="s">
        <v>61802</v>
      </c>
      <c r="B14916" s="485" t="s">
        <v>61801</v>
      </c>
      <c r="C14916" t="s">
        <v>61800</v>
      </c>
      <c r="D14916" t="s">
        <v>61800</v>
      </c>
      <c r="E14916" t="str">
        <f t="shared" si="233"/>
        <v>539284 - HELIGON DAVID RENE YVES</v>
      </c>
      <c r="F14916" t="s">
        <v>1710</v>
      </c>
      <c r="G14916" t="s">
        <v>61799</v>
      </c>
      <c r="I14916" t="s">
        <v>61798</v>
      </c>
      <c r="K14916" t="s">
        <v>208</v>
      </c>
      <c r="L14916" t="s">
        <v>61797</v>
      </c>
      <c r="N14916" t="s">
        <v>208</v>
      </c>
      <c r="O14916" t="s">
        <v>476</v>
      </c>
      <c r="P14916" t="s">
        <v>476</v>
      </c>
    </row>
    <row r="14917" spans="1:16">
      <c r="A14917" s="484" t="s">
        <v>126514</v>
      </c>
      <c r="B14917" s="485" t="s">
        <v>126513</v>
      </c>
      <c r="C14917" t="s">
        <v>126512</v>
      </c>
      <c r="D14917" t="s">
        <v>126512</v>
      </c>
      <c r="E14917" t="str">
        <f t="shared" si="233"/>
        <v>612005 - ASCENSO RH</v>
      </c>
      <c r="F14917" t="s">
        <v>13656</v>
      </c>
      <c r="G14917" t="s">
        <v>126511</v>
      </c>
      <c r="H14917" t="s">
        <v>126510</v>
      </c>
      <c r="I14917" t="s">
        <v>836</v>
      </c>
      <c r="J14917" t="s">
        <v>126509</v>
      </c>
      <c r="K14917" t="s">
        <v>208</v>
      </c>
      <c r="L14917" t="s">
        <v>126508</v>
      </c>
      <c r="N14917" t="s">
        <v>208</v>
      </c>
      <c r="O14917" t="s">
        <v>476</v>
      </c>
      <c r="P14917" t="s">
        <v>476</v>
      </c>
    </row>
    <row r="14918" spans="1:16">
      <c r="A14918" s="484" t="s">
        <v>79322</v>
      </c>
      <c r="B14918" s="485" t="s">
        <v>79321</v>
      </c>
      <c r="C14918" t="s">
        <v>79315</v>
      </c>
      <c r="D14918" t="s">
        <v>79315</v>
      </c>
      <c r="E14918" t="str">
        <f t="shared" si="233"/>
        <v>547402 - EP ORIENTATION ET FORMATION</v>
      </c>
      <c r="F14918" t="s">
        <v>18858</v>
      </c>
      <c r="G14918" t="s">
        <v>79320</v>
      </c>
      <c r="I14918" t="s">
        <v>4853</v>
      </c>
      <c r="J14918" t="s">
        <v>79319</v>
      </c>
      <c r="K14918" t="s">
        <v>208</v>
      </c>
      <c r="L14918" t="s">
        <v>79318</v>
      </c>
      <c r="N14918" t="s">
        <v>208</v>
      </c>
      <c r="O14918" t="s">
        <v>476</v>
      </c>
      <c r="P14918" t="s">
        <v>476</v>
      </c>
    </row>
    <row r="14919" spans="1:16">
      <c r="A14919" s="484" t="s">
        <v>79845</v>
      </c>
      <c r="B14919" s="485" t="s">
        <v>79844</v>
      </c>
      <c r="C14919" t="s">
        <v>79843</v>
      </c>
      <c r="D14919" t="s">
        <v>79843</v>
      </c>
      <c r="E14919" t="str">
        <f t="shared" si="233"/>
        <v>552422 - ENGLISH FOR FRENCH</v>
      </c>
      <c r="F14919" t="s">
        <v>1513</v>
      </c>
      <c r="G14919" t="s">
        <v>79842</v>
      </c>
      <c r="I14919" t="s">
        <v>60582</v>
      </c>
      <c r="J14919" t="s">
        <v>79841</v>
      </c>
      <c r="K14919" t="s">
        <v>208</v>
      </c>
      <c r="L14919" t="s">
        <v>79840</v>
      </c>
      <c r="N14919" t="s">
        <v>208</v>
      </c>
      <c r="O14919" t="s">
        <v>476</v>
      </c>
      <c r="P14919" t="s">
        <v>476</v>
      </c>
    </row>
    <row r="14920" spans="1:16">
      <c r="A14920" s="484" t="s">
        <v>13453</v>
      </c>
      <c r="B14920" s="485" t="s">
        <v>13452</v>
      </c>
      <c r="C14920" t="s">
        <v>13451</v>
      </c>
      <c r="D14920" t="s">
        <v>13451</v>
      </c>
      <c r="E14920" t="str">
        <f t="shared" si="233"/>
        <v>546124 - SPM FORMATION</v>
      </c>
      <c r="F14920" t="s">
        <v>1352</v>
      </c>
      <c r="G14920" t="s">
        <v>13450</v>
      </c>
      <c r="I14920" t="s">
        <v>13449</v>
      </c>
      <c r="J14920" t="s">
        <v>13448</v>
      </c>
      <c r="K14920" t="s">
        <v>13447</v>
      </c>
      <c r="L14920" t="s">
        <v>13446</v>
      </c>
      <c r="N14920" t="s">
        <v>208</v>
      </c>
      <c r="O14920" t="s">
        <v>476</v>
      </c>
      <c r="P14920" t="s">
        <v>476</v>
      </c>
    </row>
    <row r="14921" spans="1:16">
      <c r="A14921" s="484" t="s">
        <v>65561</v>
      </c>
      <c r="B14921" s="485" t="s">
        <v>65560</v>
      </c>
      <c r="C14921" t="s">
        <v>65559</v>
      </c>
      <c r="D14921" t="s">
        <v>65559</v>
      </c>
      <c r="E14921" t="str">
        <f t="shared" si="233"/>
        <v>676937 - GRAND'VOILE CONSEIL</v>
      </c>
      <c r="F14921" t="s">
        <v>26499</v>
      </c>
      <c r="G14921" t="s">
        <v>65558</v>
      </c>
      <c r="I14921" t="s">
        <v>1799</v>
      </c>
      <c r="K14921" t="s">
        <v>208</v>
      </c>
      <c r="L14921" t="s">
        <v>65557</v>
      </c>
      <c r="N14921" t="s">
        <v>208</v>
      </c>
      <c r="O14921" t="s">
        <v>476</v>
      </c>
      <c r="P14921" t="s">
        <v>476</v>
      </c>
    </row>
    <row r="14922" spans="1:16">
      <c r="A14922" s="484" t="s">
        <v>54654</v>
      </c>
      <c r="B14922" s="485" t="s">
        <v>54653</v>
      </c>
      <c r="C14922" t="s">
        <v>54652</v>
      </c>
      <c r="D14922" t="s">
        <v>54651</v>
      </c>
      <c r="E14922" t="str">
        <f t="shared" si="233"/>
        <v>599980 - INSTITUT FORMALYS AURILLAC</v>
      </c>
      <c r="F14922" t="s">
        <v>3569</v>
      </c>
      <c r="G14922" t="s">
        <v>54650</v>
      </c>
      <c r="H14922" t="s">
        <v>54649</v>
      </c>
      <c r="I14922" t="s">
        <v>7712</v>
      </c>
      <c r="J14922" t="s">
        <v>54648</v>
      </c>
      <c r="K14922" t="s">
        <v>208</v>
      </c>
      <c r="L14922" t="s">
        <v>54647</v>
      </c>
      <c r="N14922" t="s">
        <v>208</v>
      </c>
      <c r="O14922" t="s">
        <v>476</v>
      </c>
      <c r="P14922" t="s">
        <v>476</v>
      </c>
    </row>
    <row r="14923" spans="1:16">
      <c r="A14923" s="484" t="s">
        <v>112696</v>
      </c>
      <c r="B14923" s="485" t="s">
        <v>112695</v>
      </c>
      <c r="C14923" t="s">
        <v>112694</v>
      </c>
      <c r="D14923" t="s">
        <v>112694</v>
      </c>
      <c r="E14923" t="str">
        <f t="shared" si="233"/>
        <v>560510 - BORGES DA SILVA GEORGES</v>
      </c>
      <c r="F14923" t="s">
        <v>21569</v>
      </c>
      <c r="G14923" t="s">
        <v>112693</v>
      </c>
      <c r="H14923" t="s">
        <v>112692</v>
      </c>
      <c r="I14923" t="s">
        <v>3016</v>
      </c>
      <c r="J14923" t="s">
        <v>112691</v>
      </c>
      <c r="K14923" t="s">
        <v>208</v>
      </c>
      <c r="L14923" t="s">
        <v>112690</v>
      </c>
      <c r="N14923" t="s">
        <v>208</v>
      </c>
      <c r="O14923" t="s">
        <v>476</v>
      </c>
      <c r="P14923" t="s">
        <v>476</v>
      </c>
    </row>
    <row r="14924" spans="1:16">
      <c r="A14924" s="484" t="s">
        <v>108420</v>
      </c>
      <c r="B14924" s="485" t="s">
        <v>108419</v>
      </c>
      <c r="C14924" t="s">
        <v>108418</v>
      </c>
      <c r="D14924" t="s">
        <v>108417</v>
      </c>
      <c r="E14924" t="str">
        <f t="shared" si="233"/>
        <v>557420 - CAP VERS ORP</v>
      </c>
      <c r="F14924" t="s">
        <v>1710</v>
      </c>
      <c r="G14924" t="s">
        <v>108416</v>
      </c>
      <c r="H14924" t="s">
        <v>108415</v>
      </c>
      <c r="I14924" t="s">
        <v>3718</v>
      </c>
      <c r="J14924" t="s">
        <v>108414</v>
      </c>
      <c r="K14924" t="s">
        <v>208</v>
      </c>
      <c r="L14924" t="s">
        <v>108413</v>
      </c>
      <c r="N14924" t="s">
        <v>208</v>
      </c>
      <c r="O14924" t="s">
        <v>476</v>
      </c>
      <c r="P14924" t="s">
        <v>476</v>
      </c>
    </row>
    <row r="14925" spans="1:16">
      <c r="A14925" s="484" t="s">
        <v>74927</v>
      </c>
      <c r="B14925" s="485" t="s">
        <v>74926</v>
      </c>
      <c r="C14925" t="s">
        <v>74925</v>
      </c>
      <c r="D14925" t="s">
        <v>74925</v>
      </c>
      <c r="E14925" t="str">
        <f t="shared" si="233"/>
        <v>523150 - EVOL FORMATION</v>
      </c>
      <c r="F14925" t="s">
        <v>8493</v>
      </c>
      <c r="G14925" t="s">
        <v>74924</v>
      </c>
      <c r="H14925" t="s">
        <v>74923</v>
      </c>
      <c r="I14925" t="s">
        <v>74922</v>
      </c>
      <c r="J14925" t="s">
        <v>74921</v>
      </c>
      <c r="K14925" t="s">
        <v>74920</v>
      </c>
      <c r="L14925" t="s">
        <v>74919</v>
      </c>
      <c r="N14925" t="s">
        <v>208</v>
      </c>
      <c r="O14925" t="s">
        <v>476</v>
      </c>
      <c r="P14925" t="s">
        <v>476</v>
      </c>
    </row>
    <row r="14926" spans="1:16">
      <c r="A14926" s="484" t="s">
        <v>2632</v>
      </c>
      <c r="B14926" s="485" t="s">
        <v>2631</v>
      </c>
      <c r="C14926" t="s">
        <v>2630</v>
      </c>
      <c r="D14926" t="s">
        <v>2629</v>
      </c>
      <c r="E14926" t="str">
        <f t="shared" si="233"/>
        <v>555800 - WEBFORCE3 PARIS</v>
      </c>
      <c r="F14926" t="s">
        <v>993</v>
      </c>
      <c r="G14926" t="s">
        <v>2628</v>
      </c>
      <c r="I14926" t="s">
        <v>2627</v>
      </c>
      <c r="J14926" t="s">
        <v>2626</v>
      </c>
      <c r="K14926" t="s">
        <v>208</v>
      </c>
      <c r="L14926" t="s">
        <v>2625</v>
      </c>
      <c r="N14926" t="s">
        <v>207</v>
      </c>
      <c r="O14926" t="s">
        <v>476</v>
      </c>
      <c r="P14926" t="s">
        <v>476</v>
      </c>
    </row>
    <row r="14927" spans="1:16">
      <c r="A14927" s="484" t="s">
        <v>2639</v>
      </c>
      <c r="B14927" s="485" t="s">
        <v>2631</v>
      </c>
      <c r="C14927" t="s">
        <v>2630</v>
      </c>
      <c r="D14927" t="s">
        <v>2638</v>
      </c>
      <c r="E14927" t="str">
        <f t="shared" si="233"/>
        <v>624792 - WEBFORCE3 LA MADELEINE</v>
      </c>
      <c r="F14927" t="s">
        <v>2637</v>
      </c>
      <c r="G14927" t="s">
        <v>2636</v>
      </c>
      <c r="I14927" t="s">
        <v>2635</v>
      </c>
      <c r="J14927" t="s">
        <v>2634</v>
      </c>
      <c r="K14927" t="s">
        <v>208</v>
      </c>
      <c r="L14927" t="s">
        <v>2633</v>
      </c>
      <c r="N14927" t="s">
        <v>208</v>
      </c>
      <c r="O14927" t="s">
        <v>476</v>
      </c>
      <c r="P14927" t="s">
        <v>476</v>
      </c>
    </row>
    <row r="14928" spans="1:16">
      <c r="A14928" s="484" t="s">
        <v>2646</v>
      </c>
      <c r="B14928" s="485" t="s">
        <v>2631</v>
      </c>
      <c r="C14928" t="s">
        <v>2630</v>
      </c>
      <c r="D14928" t="s">
        <v>2645</v>
      </c>
      <c r="E14928" t="str">
        <f t="shared" si="233"/>
        <v>657232 - WEBFORCE3 BASTIA</v>
      </c>
      <c r="F14928" t="s">
        <v>2644</v>
      </c>
      <c r="G14928" t="s">
        <v>2643</v>
      </c>
      <c r="I14928" t="s">
        <v>2642</v>
      </c>
      <c r="J14928" t="s">
        <v>2641</v>
      </c>
      <c r="K14928" t="s">
        <v>208</v>
      </c>
      <c r="L14928" t="s">
        <v>2640</v>
      </c>
      <c r="N14928" t="s">
        <v>207</v>
      </c>
      <c r="O14928" t="s">
        <v>476</v>
      </c>
      <c r="P14928" t="s">
        <v>476</v>
      </c>
    </row>
    <row r="14929" spans="1:16">
      <c r="A14929" s="484" t="s">
        <v>108514</v>
      </c>
      <c r="B14929" s="485" t="s">
        <v>108513</v>
      </c>
      <c r="C14929" t="s">
        <v>108512</v>
      </c>
      <c r="D14929" t="s">
        <v>108512</v>
      </c>
      <c r="E14929" t="str">
        <f t="shared" si="233"/>
        <v>580715 - CENTRE CANIN DU HAUT DE L'ARIZE</v>
      </c>
      <c r="F14929" t="s">
        <v>7579</v>
      </c>
      <c r="G14929" t="s">
        <v>108511</v>
      </c>
      <c r="I14929" t="s">
        <v>108510</v>
      </c>
      <c r="J14929" t="s">
        <v>108509</v>
      </c>
      <c r="K14929" t="s">
        <v>208</v>
      </c>
      <c r="L14929" t="s">
        <v>108508</v>
      </c>
      <c r="N14929" t="s">
        <v>208</v>
      </c>
      <c r="O14929" t="s">
        <v>476</v>
      </c>
      <c r="P14929" t="s">
        <v>476</v>
      </c>
    </row>
    <row r="14930" spans="1:16">
      <c r="A14930" s="484" t="s">
        <v>48756</v>
      </c>
      <c r="B14930" s="485" t="s">
        <v>48755</v>
      </c>
      <c r="C14930" t="s">
        <v>48754</v>
      </c>
      <c r="D14930" t="s">
        <v>48753</v>
      </c>
      <c r="E14930" t="str">
        <f t="shared" si="233"/>
        <v>648322 - JURIS DEVELOPPEMENT</v>
      </c>
      <c r="F14930" t="s">
        <v>37278</v>
      </c>
      <c r="G14930" t="s">
        <v>48752</v>
      </c>
      <c r="I14930" t="s">
        <v>802</v>
      </c>
      <c r="J14930" t="s">
        <v>48751</v>
      </c>
      <c r="K14930" t="s">
        <v>208</v>
      </c>
      <c r="L14930" t="s">
        <v>48750</v>
      </c>
      <c r="N14930" t="s">
        <v>208</v>
      </c>
      <c r="O14930" t="s">
        <v>476</v>
      </c>
      <c r="P14930" t="s">
        <v>476</v>
      </c>
    </row>
    <row r="14931" spans="1:16">
      <c r="A14931" s="484" t="s">
        <v>40914</v>
      </c>
      <c r="B14931" s="485" t="s">
        <v>40913</v>
      </c>
      <c r="C14931" t="s">
        <v>40912</v>
      </c>
      <c r="D14931" t="s">
        <v>40912</v>
      </c>
      <c r="E14931" t="str">
        <f t="shared" si="233"/>
        <v>653019 - L4M</v>
      </c>
      <c r="F14931" t="s">
        <v>715</v>
      </c>
      <c r="G14931" t="s">
        <v>40911</v>
      </c>
      <c r="H14931" t="s">
        <v>40910</v>
      </c>
      <c r="I14931" t="s">
        <v>17297</v>
      </c>
      <c r="J14931" t="s">
        <v>40909</v>
      </c>
      <c r="K14931" t="s">
        <v>208</v>
      </c>
      <c r="L14931" t="s">
        <v>40908</v>
      </c>
      <c r="N14931" t="s">
        <v>208</v>
      </c>
      <c r="O14931" t="s">
        <v>476</v>
      </c>
      <c r="P14931" t="s">
        <v>476</v>
      </c>
    </row>
    <row r="14932" spans="1:16">
      <c r="A14932" s="484" t="s">
        <v>48564</v>
      </c>
      <c r="B14932" s="485" t="s">
        <v>48563</v>
      </c>
      <c r="C14932" t="s">
        <v>48562</v>
      </c>
      <c r="D14932" t="s">
        <v>48561</v>
      </c>
      <c r="E14932" t="str">
        <f t="shared" si="233"/>
        <v>664674 - KALEIDOSCOPE DOM  RIVIERE SALEE</v>
      </c>
      <c r="F14932" t="s">
        <v>12645</v>
      </c>
      <c r="G14932" t="s">
        <v>48560</v>
      </c>
      <c r="I14932" t="s">
        <v>11830</v>
      </c>
      <c r="K14932" t="s">
        <v>208</v>
      </c>
      <c r="L14932" t="s">
        <v>48559</v>
      </c>
      <c r="N14932" t="s">
        <v>208</v>
      </c>
      <c r="O14932" t="s">
        <v>476</v>
      </c>
      <c r="P14932" t="s">
        <v>476</v>
      </c>
    </row>
    <row r="14933" spans="1:16">
      <c r="A14933" s="484" t="s">
        <v>117614</v>
      </c>
      <c r="B14933" s="485" t="s">
        <v>117613</v>
      </c>
      <c r="C14933" t="s">
        <v>117612</v>
      </c>
      <c r="D14933" t="s">
        <v>117611</v>
      </c>
      <c r="E14933" t="str">
        <f t="shared" si="233"/>
        <v>602863 - AIFCP</v>
      </c>
      <c r="F14933" t="s">
        <v>12975</v>
      </c>
      <c r="G14933" t="s">
        <v>117610</v>
      </c>
      <c r="I14933" t="s">
        <v>8055</v>
      </c>
      <c r="J14933" t="s">
        <v>117609</v>
      </c>
      <c r="K14933" t="s">
        <v>208</v>
      </c>
      <c r="L14933" t="s">
        <v>117608</v>
      </c>
      <c r="N14933" t="s">
        <v>208</v>
      </c>
      <c r="O14933" t="s">
        <v>476</v>
      </c>
      <c r="P14933" t="s">
        <v>476</v>
      </c>
    </row>
    <row r="14934" spans="1:16">
      <c r="A14934" s="484" t="s">
        <v>48907</v>
      </c>
      <c r="B14934" s="485" t="s">
        <v>48906</v>
      </c>
      <c r="C14934" t="s">
        <v>48905</v>
      </c>
      <c r="D14934" t="s">
        <v>48904</v>
      </c>
      <c r="E14934" t="str">
        <f t="shared" si="233"/>
        <v>650535 - JPM CONSEIL ST PRIEST</v>
      </c>
      <c r="F14934" t="s">
        <v>14941</v>
      </c>
      <c r="G14934" t="s">
        <v>48903</v>
      </c>
      <c r="I14934" t="s">
        <v>643</v>
      </c>
      <c r="J14934" t="s">
        <v>48902</v>
      </c>
      <c r="K14934" t="s">
        <v>208</v>
      </c>
      <c r="L14934" t="s">
        <v>48901</v>
      </c>
      <c r="N14934" t="s">
        <v>208</v>
      </c>
      <c r="O14934" t="s">
        <v>476</v>
      </c>
      <c r="P14934" t="s">
        <v>476</v>
      </c>
    </row>
    <row r="14935" spans="1:16">
      <c r="A14935" s="484" t="s">
        <v>112866</v>
      </c>
      <c r="B14935" s="485" t="s">
        <v>112865</v>
      </c>
      <c r="C14935" t="s">
        <v>112864</v>
      </c>
      <c r="D14935" t="s">
        <v>112864</v>
      </c>
      <c r="E14935" t="str">
        <f t="shared" si="233"/>
        <v>563729 - BOIVIN ISABELLE - LE NIDO D'ANGES</v>
      </c>
      <c r="F14935" t="s">
        <v>75675</v>
      </c>
      <c r="G14935" t="s">
        <v>112863</v>
      </c>
      <c r="I14935" t="s">
        <v>82699</v>
      </c>
      <c r="J14935" t="s">
        <v>112862</v>
      </c>
      <c r="K14935" t="s">
        <v>208</v>
      </c>
      <c r="L14935" t="s">
        <v>112861</v>
      </c>
      <c r="N14935" t="s">
        <v>208</v>
      </c>
      <c r="O14935" t="s">
        <v>476</v>
      </c>
      <c r="P14935" t="s">
        <v>476</v>
      </c>
    </row>
    <row r="14936" spans="1:16">
      <c r="A14936" s="484" t="s">
        <v>87565</v>
      </c>
      <c r="B14936" s="485" t="s">
        <v>87564</v>
      </c>
      <c r="C14936" t="s">
        <v>87563</v>
      </c>
      <c r="D14936" t="s">
        <v>87562</v>
      </c>
      <c r="E14936" t="str">
        <f t="shared" si="233"/>
        <v>561319 - D&amp;V SAS</v>
      </c>
      <c r="F14936" t="s">
        <v>14658</v>
      </c>
      <c r="G14936" t="s">
        <v>87561</v>
      </c>
      <c r="I14936" t="s">
        <v>3162</v>
      </c>
      <c r="J14936" t="s">
        <v>87560</v>
      </c>
      <c r="K14936" t="s">
        <v>208</v>
      </c>
      <c r="L14936" t="s">
        <v>87559</v>
      </c>
      <c r="N14936" t="s">
        <v>208</v>
      </c>
      <c r="O14936" t="s">
        <v>476</v>
      </c>
      <c r="P14936" t="s">
        <v>476</v>
      </c>
    </row>
    <row r="14937" spans="1:16">
      <c r="A14937" s="484" t="s">
        <v>46005</v>
      </c>
      <c r="B14937" s="485" t="s">
        <v>46004</v>
      </c>
      <c r="C14937" t="s">
        <v>46003</v>
      </c>
      <c r="D14937" t="s">
        <v>46003</v>
      </c>
      <c r="E14937" t="str">
        <f t="shared" si="233"/>
        <v>630408 - L'AIR DES PICHOULIS</v>
      </c>
      <c r="F14937" t="s">
        <v>12193</v>
      </c>
      <c r="G14937" t="s">
        <v>46002</v>
      </c>
      <c r="I14937" t="s">
        <v>46001</v>
      </c>
      <c r="J14937" t="s">
        <v>46000</v>
      </c>
      <c r="K14937" t="s">
        <v>208</v>
      </c>
      <c r="L14937" t="s">
        <v>45999</v>
      </c>
      <c r="N14937" t="s">
        <v>208</v>
      </c>
      <c r="O14937" t="s">
        <v>476</v>
      </c>
      <c r="P14937" t="s">
        <v>476</v>
      </c>
    </row>
    <row r="14938" spans="1:16">
      <c r="A14938" s="484" t="s">
        <v>16474</v>
      </c>
      <c r="B14938" s="485" t="s">
        <v>16473</v>
      </c>
      <c r="C14938" t="s">
        <v>16472</v>
      </c>
      <c r="D14938" t="s">
        <v>16471</v>
      </c>
      <c r="E14938" t="str">
        <f t="shared" si="233"/>
        <v>585579 - SMA NORTHERN EUROPE BV</v>
      </c>
      <c r="F14938" t="s">
        <v>707</v>
      </c>
      <c r="G14938" t="s">
        <v>16470</v>
      </c>
      <c r="H14938" t="s">
        <v>16469</v>
      </c>
      <c r="I14938" t="s">
        <v>2900</v>
      </c>
      <c r="J14938" t="s">
        <v>16468</v>
      </c>
      <c r="K14938" t="s">
        <v>208</v>
      </c>
      <c r="L14938" t="s">
        <v>16467</v>
      </c>
      <c r="N14938" t="s">
        <v>208</v>
      </c>
      <c r="O14938" t="s">
        <v>476</v>
      </c>
      <c r="P14938" t="s">
        <v>476</v>
      </c>
    </row>
    <row r="14939" spans="1:16">
      <c r="A14939" s="484" t="s">
        <v>68889</v>
      </c>
      <c r="B14939" s="485" t="s">
        <v>68888</v>
      </c>
      <c r="C14939" t="s">
        <v>68887</v>
      </c>
      <c r="D14939" t="s">
        <v>68887</v>
      </c>
      <c r="E14939" t="str">
        <f t="shared" si="233"/>
        <v>638419 - FOURMOND PHILIPPE STEPHANIE</v>
      </c>
      <c r="F14939" t="s">
        <v>1774</v>
      </c>
      <c r="G14939" t="s">
        <v>68886</v>
      </c>
      <c r="I14939" t="s">
        <v>61179</v>
      </c>
      <c r="J14939" t="s">
        <v>68885</v>
      </c>
      <c r="K14939" t="s">
        <v>208</v>
      </c>
      <c r="L14939" t="s">
        <v>68884</v>
      </c>
      <c r="N14939" t="s">
        <v>208</v>
      </c>
      <c r="O14939" t="s">
        <v>476</v>
      </c>
      <c r="P14939" t="s">
        <v>476</v>
      </c>
    </row>
    <row r="14940" spans="1:16">
      <c r="A14940" s="484" t="s">
        <v>4210</v>
      </c>
      <c r="B14940" s="485" t="s">
        <v>4209</v>
      </c>
      <c r="C14940" t="s">
        <v>4208</v>
      </c>
      <c r="D14940" t="s">
        <v>4208</v>
      </c>
      <c r="E14940" t="str">
        <f t="shared" si="233"/>
        <v>650006 - VEHA CONSEIL</v>
      </c>
      <c r="F14940" t="s">
        <v>4207</v>
      </c>
      <c r="G14940" t="s">
        <v>4206</v>
      </c>
      <c r="I14940" t="s">
        <v>4205</v>
      </c>
      <c r="J14940" t="s">
        <v>4204</v>
      </c>
      <c r="K14940" t="s">
        <v>208</v>
      </c>
      <c r="L14940" t="s">
        <v>4203</v>
      </c>
      <c r="N14940" t="s">
        <v>208</v>
      </c>
      <c r="O14940" t="s">
        <v>476</v>
      </c>
      <c r="P14940" t="s">
        <v>476</v>
      </c>
    </row>
    <row r="14941" spans="1:16">
      <c r="A14941" s="484" t="s">
        <v>122018</v>
      </c>
      <c r="B14941" s="485" t="s">
        <v>122017</v>
      </c>
      <c r="C14941" t="s">
        <v>122016</v>
      </c>
      <c r="D14941" t="s">
        <v>122015</v>
      </c>
      <c r="E14941" t="str">
        <f t="shared" si="233"/>
        <v>610392 - ASSOCIATION EUROPEENNE PARENTALITE POSITIVE</v>
      </c>
      <c r="F14941" t="s">
        <v>8706</v>
      </c>
      <c r="G14941" t="s">
        <v>122014</v>
      </c>
      <c r="I14941" t="s">
        <v>56872</v>
      </c>
      <c r="K14941" t="s">
        <v>208</v>
      </c>
      <c r="L14941" t="s">
        <v>122013</v>
      </c>
      <c r="N14941" t="s">
        <v>208</v>
      </c>
      <c r="O14941" t="s">
        <v>476</v>
      </c>
      <c r="P14941" t="s">
        <v>476</v>
      </c>
    </row>
    <row r="14942" spans="1:16">
      <c r="A14942" s="484" t="s">
        <v>18269</v>
      </c>
      <c r="B14942" s="485" t="s">
        <v>18268</v>
      </c>
      <c r="C14942" t="s">
        <v>18267</v>
      </c>
      <c r="D14942" t="s">
        <v>18267</v>
      </c>
      <c r="E14942" t="str">
        <f t="shared" si="233"/>
        <v>584770 - SELECT FORMATION</v>
      </c>
      <c r="F14942" t="s">
        <v>2572</v>
      </c>
      <c r="G14942" t="s">
        <v>18266</v>
      </c>
      <c r="I14942" t="s">
        <v>18265</v>
      </c>
      <c r="J14942" t="s">
        <v>18264</v>
      </c>
      <c r="K14942" t="s">
        <v>208</v>
      </c>
      <c r="L14942" t="s">
        <v>18263</v>
      </c>
      <c r="N14942" t="s">
        <v>208</v>
      </c>
      <c r="O14942" t="s">
        <v>476</v>
      </c>
      <c r="P14942" t="s">
        <v>476</v>
      </c>
    </row>
    <row r="14943" spans="1:16">
      <c r="A14943" s="484" t="s">
        <v>134170</v>
      </c>
      <c r="B14943" s="485" t="s">
        <v>134169</v>
      </c>
      <c r="C14943" t="s">
        <v>134168</v>
      </c>
      <c r="D14943" t="s">
        <v>134168</v>
      </c>
      <c r="E14943" t="str">
        <f t="shared" si="233"/>
        <v>591373 - ADR FORMATIONS</v>
      </c>
      <c r="F14943" t="s">
        <v>9222</v>
      </c>
      <c r="G14943" t="s">
        <v>134167</v>
      </c>
      <c r="I14943" t="s">
        <v>134166</v>
      </c>
      <c r="J14943" t="s">
        <v>134165</v>
      </c>
      <c r="K14943" t="s">
        <v>208</v>
      </c>
      <c r="L14943" t="s">
        <v>134164</v>
      </c>
      <c r="N14943" t="s">
        <v>208</v>
      </c>
      <c r="O14943" t="s">
        <v>476</v>
      </c>
      <c r="P14943" t="s">
        <v>476</v>
      </c>
    </row>
    <row r="14944" spans="1:16">
      <c r="A14944" s="484" t="s">
        <v>95872</v>
      </c>
      <c r="B14944" s="485" t="s">
        <v>95871</v>
      </c>
      <c r="C14944" t="s">
        <v>95870</v>
      </c>
      <c r="D14944" t="s">
        <v>95870</v>
      </c>
      <c r="E14944" t="str">
        <f t="shared" si="233"/>
        <v>546630 - CIPSY - CABINET DE PSYCHOLOGIE SAINT-JACQUES</v>
      </c>
      <c r="F14944" t="s">
        <v>16851</v>
      </c>
      <c r="G14944" t="s">
        <v>95869</v>
      </c>
      <c r="I14944" t="s">
        <v>626</v>
      </c>
      <c r="J14944" t="s">
        <v>95868</v>
      </c>
      <c r="K14944" t="s">
        <v>208</v>
      </c>
      <c r="L14944" t="s">
        <v>95867</v>
      </c>
      <c r="N14944" t="s">
        <v>208</v>
      </c>
      <c r="O14944" t="s">
        <v>476</v>
      </c>
      <c r="P14944" t="s">
        <v>476</v>
      </c>
    </row>
    <row r="14945" spans="1:16">
      <c r="A14945" s="484" t="s">
        <v>112545</v>
      </c>
      <c r="B14945" s="485" t="s">
        <v>112544</v>
      </c>
      <c r="C14945" t="s">
        <v>112543</v>
      </c>
      <c r="D14945" t="s">
        <v>112543</v>
      </c>
      <c r="E14945" t="str">
        <f t="shared" si="233"/>
        <v>569458 - BOULANGERIE ECOLE L'AURA</v>
      </c>
      <c r="F14945" t="s">
        <v>2524</v>
      </c>
      <c r="G14945" t="s">
        <v>112542</v>
      </c>
      <c r="I14945" t="s">
        <v>112541</v>
      </c>
      <c r="J14945" t="s">
        <v>112540</v>
      </c>
      <c r="K14945" t="s">
        <v>208</v>
      </c>
      <c r="L14945" t="s">
        <v>112539</v>
      </c>
      <c r="N14945" t="s">
        <v>208</v>
      </c>
      <c r="O14945" t="s">
        <v>476</v>
      </c>
      <c r="P14945" t="s">
        <v>476</v>
      </c>
    </row>
    <row r="14946" spans="1:16">
      <c r="A14946" s="484" t="s">
        <v>21354</v>
      </c>
      <c r="B14946" s="485" t="s">
        <v>21353</v>
      </c>
      <c r="C14946" t="s">
        <v>21352</v>
      </c>
      <c r="D14946" t="s">
        <v>21352</v>
      </c>
      <c r="E14946" t="str">
        <f t="shared" si="233"/>
        <v>539200 - ROQUIGNY THOMAS JEAN JOSEPH</v>
      </c>
      <c r="F14946" t="s">
        <v>1528</v>
      </c>
      <c r="G14946" t="s">
        <v>21351</v>
      </c>
      <c r="I14946" t="s">
        <v>21350</v>
      </c>
      <c r="K14946" t="s">
        <v>208</v>
      </c>
      <c r="L14946" t="s">
        <v>21349</v>
      </c>
      <c r="N14946" t="s">
        <v>208</v>
      </c>
      <c r="O14946" t="s">
        <v>476</v>
      </c>
      <c r="P14946" t="s">
        <v>476</v>
      </c>
    </row>
    <row r="14947" spans="1:16">
      <c r="A14947" s="484" t="s">
        <v>915</v>
      </c>
      <c r="B14947" s="485" t="s">
        <v>914</v>
      </c>
      <c r="C14947" t="s">
        <v>913</v>
      </c>
      <c r="D14947" t="s">
        <v>913</v>
      </c>
      <c r="E14947" t="str">
        <f t="shared" si="233"/>
        <v>672051 - 2C FORMA</v>
      </c>
      <c r="F14947" t="s">
        <v>912</v>
      </c>
      <c r="G14947" t="s">
        <v>911</v>
      </c>
      <c r="I14947" t="s">
        <v>910</v>
      </c>
      <c r="J14947" t="s">
        <v>909</v>
      </c>
      <c r="K14947" t="s">
        <v>208</v>
      </c>
      <c r="L14947" t="s">
        <v>908</v>
      </c>
      <c r="N14947" t="s">
        <v>208</v>
      </c>
      <c r="O14947" t="s">
        <v>476</v>
      </c>
      <c r="P14947" t="s">
        <v>476</v>
      </c>
    </row>
    <row r="14948" spans="1:16">
      <c r="A14948" s="484" t="s">
        <v>120817</v>
      </c>
      <c r="B14948" s="485" t="s">
        <v>120816</v>
      </c>
      <c r="C14948" t="s">
        <v>120815</v>
      </c>
      <c r="D14948" t="s">
        <v>120814</v>
      </c>
      <c r="E14948" t="str">
        <f t="shared" si="233"/>
        <v>670959 - ASSOCIATION LA COULISSE POUR TOUS</v>
      </c>
      <c r="F14948" t="s">
        <v>30224</v>
      </c>
      <c r="G14948" t="s">
        <v>120813</v>
      </c>
      <c r="H14948" t="s">
        <v>120812</v>
      </c>
      <c r="I14948" t="s">
        <v>120811</v>
      </c>
      <c r="J14948" t="s">
        <v>120810</v>
      </c>
      <c r="K14948" t="s">
        <v>208</v>
      </c>
      <c r="L14948" t="s">
        <v>120809</v>
      </c>
      <c r="N14948" t="s">
        <v>208</v>
      </c>
      <c r="O14948" t="s">
        <v>476</v>
      </c>
      <c r="P14948" t="s">
        <v>476</v>
      </c>
    </row>
    <row r="14949" spans="1:16">
      <c r="A14949" s="484" t="s">
        <v>78138</v>
      </c>
      <c r="B14949" s="485" t="s">
        <v>78137</v>
      </c>
      <c r="C14949" t="s">
        <v>78136</v>
      </c>
      <c r="D14949" t="s">
        <v>78135</v>
      </c>
      <c r="E14949" t="str">
        <f t="shared" si="233"/>
        <v>667328 - EST</v>
      </c>
      <c r="F14949" t="s">
        <v>15646</v>
      </c>
      <c r="G14949" t="s">
        <v>78134</v>
      </c>
      <c r="I14949" t="s">
        <v>626</v>
      </c>
      <c r="K14949" t="s">
        <v>208</v>
      </c>
      <c r="L14949" t="s">
        <v>78133</v>
      </c>
      <c r="N14949" t="s">
        <v>208</v>
      </c>
      <c r="O14949" t="s">
        <v>476</v>
      </c>
      <c r="P14949" t="s">
        <v>476</v>
      </c>
    </row>
    <row r="14950" spans="1:16">
      <c r="A14950" s="484" t="s">
        <v>22069</v>
      </c>
      <c r="B14950" s="485" t="s">
        <v>22068</v>
      </c>
      <c r="C14950" t="s">
        <v>22067</v>
      </c>
      <c r="D14950" t="s">
        <v>22067</v>
      </c>
      <c r="E14950" t="str">
        <f t="shared" si="233"/>
        <v>629029 - REVE A SOIE</v>
      </c>
      <c r="F14950" t="s">
        <v>7884</v>
      </c>
      <c r="G14950" t="s">
        <v>22066</v>
      </c>
      <c r="I14950" t="s">
        <v>9079</v>
      </c>
      <c r="J14950" t="s">
        <v>22065</v>
      </c>
      <c r="K14950" t="s">
        <v>208</v>
      </c>
      <c r="L14950" t="s">
        <v>22064</v>
      </c>
      <c r="N14950" t="s">
        <v>208</v>
      </c>
      <c r="O14950" t="s">
        <v>476</v>
      </c>
      <c r="P14950" t="s">
        <v>476</v>
      </c>
    </row>
    <row r="14951" spans="1:16">
      <c r="A14951" s="484" t="s">
        <v>117252</v>
      </c>
      <c r="B14951" s="485" t="s">
        <v>117251</v>
      </c>
      <c r="C14951" t="s">
        <v>117250</v>
      </c>
      <c r="D14951" t="s">
        <v>117249</v>
      </c>
      <c r="E14951" t="str">
        <f t="shared" si="233"/>
        <v>605852 - ATSI IDF CHATEAUNEUF LES MARTIGUES</v>
      </c>
      <c r="F14951" t="s">
        <v>13656</v>
      </c>
      <c r="G14951" t="s">
        <v>117230</v>
      </c>
      <c r="I14951" t="s">
        <v>66889</v>
      </c>
      <c r="J14951" t="s">
        <v>117229</v>
      </c>
      <c r="K14951" t="s">
        <v>208</v>
      </c>
      <c r="L14951" t="s">
        <v>117248</v>
      </c>
      <c r="N14951" t="s">
        <v>208</v>
      </c>
      <c r="O14951" t="s">
        <v>476</v>
      </c>
      <c r="P14951" t="s">
        <v>476</v>
      </c>
    </row>
    <row r="14952" spans="1:16">
      <c r="A14952" s="484" t="s">
        <v>17569</v>
      </c>
      <c r="B14952" s="485" t="s">
        <v>17568</v>
      </c>
      <c r="C14952" t="s">
        <v>17567</v>
      </c>
      <c r="D14952" t="s">
        <v>17566</v>
      </c>
      <c r="E14952" t="str">
        <f t="shared" si="233"/>
        <v>598227 - S.F CONSULTING GERMAIN EN LAYE</v>
      </c>
      <c r="F14952" t="s">
        <v>17565</v>
      </c>
      <c r="G14952" t="s">
        <v>17564</v>
      </c>
      <c r="I14952" t="s">
        <v>3162</v>
      </c>
      <c r="J14952" t="s">
        <v>17563</v>
      </c>
      <c r="K14952" t="s">
        <v>208</v>
      </c>
      <c r="L14952" t="s">
        <v>17562</v>
      </c>
      <c r="N14952" t="s">
        <v>208</v>
      </c>
      <c r="O14952" t="s">
        <v>476</v>
      </c>
      <c r="P14952" t="s">
        <v>476</v>
      </c>
    </row>
    <row r="14953" spans="1:16">
      <c r="A14953" s="484" t="s">
        <v>92026</v>
      </c>
      <c r="B14953" s="485" t="s">
        <v>92025</v>
      </c>
      <c r="C14953" t="s">
        <v>92024</v>
      </c>
      <c r="D14953" t="s">
        <v>92024</v>
      </c>
      <c r="E14953" t="str">
        <f t="shared" si="233"/>
        <v>649120 - CONVIVENCIA CONSEIL</v>
      </c>
      <c r="F14953" t="s">
        <v>3339</v>
      </c>
      <c r="G14953" t="s">
        <v>92023</v>
      </c>
      <c r="I14953" t="s">
        <v>626</v>
      </c>
      <c r="J14953" t="s">
        <v>92022</v>
      </c>
      <c r="K14953" t="s">
        <v>208</v>
      </c>
      <c r="L14953" t="s">
        <v>92021</v>
      </c>
      <c r="N14953" t="s">
        <v>208</v>
      </c>
      <c r="O14953" t="s">
        <v>476</v>
      </c>
      <c r="P14953" t="s">
        <v>476</v>
      </c>
    </row>
    <row r="14954" spans="1:16">
      <c r="A14954" s="484" t="s">
        <v>26469</v>
      </c>
      <c r="B14954" s="485" t="s">
        <v>26468</v>
      </c>
      <c r="C14954" t="s">
        <v>26467</v>
      </c>
      <c r="D14954" t="s">
        <v>26466</v>
      </c>
      <c r="E14954" t="str">
        <f t="shared" si="233"/>
        <v>599463 - PSASS</v>
      </c>
      <c r="F14954" t="s">
        <v>18106</v>
      </c>
      <c r="G14954" t="s">
        <v>26465</v>
      </c>
      <c r="I14954" t="s">
        <v>19131</v>
      </c>
      <c r="J14954" t="s">
        <v>26464</v>
      </c>
      <c r="K14954" t="s">
        <v>26463</v>
      </c>
      <c r="L14954" t="s">
        <v>26462</v>
      </c>
      <c r="N14954" t="s">
        <v>208</v>
      </c>
      <c r="O14954" t="s">
        <v>476</v>
      </c>
      <c r="P14954" t="s">
        <v>476</v>
      </c>
    </row>
    <row r="14955" spans="1:16">
      <c r="A14955" s="484" t="s">
        <v>64521</v>
      </c>
      <c r="B14955" s="485" t="s">
        <v>64520</v>
      </c>
      <c r="C14955" t="s">
        <v>64519</v>
      </c>
      <c r="D14955" t="s">
        <v>64519</v>
      </c>
      <c r="E14955" t="str">
        <f t="shared" si="233"/>
        <v>629212 - GROUPE AVENIR PERFORMANCE</v>
      </c>
      <c r="F14955" t="s">
        <v>3882</v>
      </c>
      <c r="G14955" t="s">
        <v>64518</v>
      </c>
      <c r="I14955" t="s">
        <v>64517</v>
      </c>
      <c r="K14955" t="s">
        <v>208</v>
      </c>
      <c r="L14955" t="s">
        <v>64516</v>
      </c>
      <c r="N14955" t="s">
        <v>208</v>
      </c>
      <c r="O14955" t="s">
        <v>476</v>
      </c>
      <c r="P14955" t="s">
        <v>476</v>
      </c>
    </row>
    <row r="14956" spans="1:16">
      <c r="A14956" s="484" t="s">
        <v>34911</v>
      </c>
      <c r="B14956" s="485" t="s">
        <v>34910</v>
      </c>
      <c r="C14956" t="s">
        <v>34909</v>
      </c>
      <c r="D14956" t="s">
        <v>34908</v>
      </c>
      <c r="E14956" t="str">
        <f t="shared" si="233"/>
        <v>660395 - MIM</v>
      </c>
      <c r="F14956" t="s">
        <v>9720</v>
      </c>
      <c r="G14956" t="s">
        <v>34907</v>
      </c>
      <c r="H14956" t="s">
        <v>34906</v>
      </c>
      <c r="I14956" t="s">
        <v>34905</v>
      </c>
      <c r="J14956" t="s">
        <v>34904</v>
      </c>
      <c r="K14956" t="s">
        <v>208</v>
      </c>
      <c r="L14956" t="s">
        <v>34903</v>
      </c>
      <c r="N14956" t="s">
        <v>208</v>
      </c>
      <c r="O14956" t="s">
        <v>476</v>
      </c>
      <c r="P14956" t="s">
        <v>476</v>
      </c>
    </row>
    <row r="14957" spans="1:16">
      <c r="A14957" s="484" t="s">
        <v>12978</v>
      </c>
      <c r="B14957" s="485" t="s">
        <v>12977</v>
      </c>
      <c r="C14957" t="s">
        <v>12976</v>
      </c>
      <c r="D14957" t="s">
        <v>12976</v>
      </c>
      <c r="E14957" t="str">
        <f t="shared" si="233"/>
        <v>578241 - STEPHANIE DISANT</v>
      </c>
      <c r="F14957" t="s">
        <v>12975</v>
      </c>
      <c r="G14957" t="s">
        <v>12974</v>
      </c>
      <c r="I14957" t="s">
        <v>12973</v>
      </c>
      <c r="J14957" t="s">
        <v>12972</v>
      </c>
      <c r="K14957" t="s">
        <v>208</v>
      </c>
      <c r="L14957" t="s">
        <v>12971</v>
      </c>
      <c r="N14957" t="s">
        <v>208</v>
      </c>
      <c r="O14957" t="s">
        <v>476</v>
      </c>
      <c r="P14957" t="s">
        <v>476</v>
      </c>
    </row>
    <row r="14958" spans="1:16">
      <c r="A14958" s="484" t="s">
        <v>91751</v>
      </c>
      <c r="B14958" s="485" t="s">
        <v>91750</v>
      </c>
      <c r="C14958" t="s">
        <v>91749</v>
      </c>
      <c r="D14958" t="s">
        <v>91749</v>
      </c>
      <c r="E14958" t="str">
        <f t="shared" si="233"/>
        <v>662550 - CO'RH</v>
      </c>
      <c r="F14958" t="s">
        <v>5676</v>
      </c>
      <c r="G14958" t="s">
        <v>91748</v>
      </c>
      <c r="I14958" t="s">
        <v>4017</v>
      </c>
      <c r="J14958" t="s">
        <v>91747</v>
      </c>
      <c r="K14958" t="s">
        <v>208</v>
      </c>
      <c r="L14958" t="s">
        <v>91746</v>
      </c>
      <c r="N14958" t="s">
        <v>208</v>
      </c>
      <c r="O14958" t="s">
        <v>476</v>
      </c>
      <c r="P14958" t="s">
        <v>476</v>
      </c>
    </row>
    <row r="14959" spans="1:16">
      <c r="A14959" s="484" t="s">
        <v>87045</v>
      </c>
      <c r="B14959" s="485" t="s">
        <v>87044</v>
      </c>
      <c r="C14959" t="s">
        <v>87043</v>
      </c>
      <c r="D14959" t="s">
        <v>87042</v>
      </c>
      <c r="E14959" t="str">
        <f t="shared" si="233"/>
        <v>634980 - DIGINAMIC PEROLS</v>
      </c>
      <c r="F14959" t="s">
        <v>6049</v>
      </c>
      <c r="G14959" t="s">
        <v>87041</v>
      </c>
      <c r="I14959" t="s">
        <v>24729</v>
      </c>
      <c r="J14959" t="s">
        <v>87040</v>
      </c>
      <c r="K14959" t="s">
        <v>208</v>
      </c>
      <c r="L14959" t="s">
        <v>87039</v>
      </c>
      <c r="N14959" t="s">
        <v>207</v>
      </c>
      <c r="O14959" t="s">
        <v>476</v>
      </c>
      <c r="P14959" t="s">
        <v>476</v>
      </c>
    </row>
    <row r="14960" spans="1:16">
      <c r="A14960" s="484" t="s">
        <v>113486</v>
      </c>
      <c r="B14960" s="485" t="s">
        <v>113485</v>
      </c>
      <c r="C14960" t="s">
        <v>113484</v>
      </c>
      <c r="D14960" t="s">
        <v>113484</v>
      </c>
      <c r="E14960" t="str">
        <f t="shared" si="233"/>
        <v>575963 - BINICI HASAN - FCF FORMATION</v>
      </c>
      <c r="F14960" t="s">
        <v>8706</v>
      </c>
      <c r="G14960" t="s">
        <v>113483</v>
      </c>
      <c r="I14960" t="s">
        <v>4853</v>
      </c>
      <c r="J14960" t="s">
        <v>113482</v>
      </c>
      <c r="K14960" t="s">
        <v>208</v>
      </c>
      <c r="L14960" t="s">
        <v>113481</v>
      </c>
      <c r="N14960" t="s">
        <v>208</v>
      </c>
      <c r="O14960" t="s">
        <v>476</v>
      </c>
      <c r="P14960" t="s">
        <v>476</v>
      </c>
    </row>
    <row r="14961" spans="1:16">
      <c r="A14961" s="484" t="s">
        <v>86361</v>
      </c>
      <c r="B14961" s="485" t="s">
        <v>86360</v>
      </c>
      <c r="C14961" t="s">
        <v>86359</v>
      </c>
      <c r="D14961" t="s">
        <v>86358</v>
      </c>
      <c r="E14961" t="str">
        <f t="shared" si="233"/>
        <v>637816 - DOULAIN STRATEGIES</v>
      </c>
      <c r="F14961" t="s">
        <v>715</v>
      </c>
      <c r="G14961" t="s">
        <v>86357</v>
      </c>
      <c r="I14961" t="s">
        <v>10584</v>
      </c>
      <c r="J14961" t="s">
        <v>86356</v>
      </c>
      <c r="K14961" t="s">
        <v>208</v>
      </c>
      <c r="L14961" t="s">
        <v>86355</v>
      </c>
      <c r="N14961" t="s">
        <v>208</v>
      </c>
      <c r="O14961" t="s">
        <v>476</v>
      </c>
      <c r="P14961" t="s">
        <v>476</v>
      </c>
    </row>
    <row r="14962" spans="1:16">
      <c r="A14962" s="484" t="s">
        <v>67712</v>
      </c>
      <c r="B14962" s="485" t="s">
        <v>67711</v>
      </c>
      <c r="C14962" t="s">
        <v>67710</v>
      </c>
      <c r="D14962" t="s">
        <v>67710</v>
      </c>
      <c r="E14962" t="str">
        <f t="shared" si="233"/>
        <v>617374 - GAPI</v>
      </c>
      <c r="F14962" t="s">
        <v>20864</v>
      </c>
      <c r="G14962" t="s">
        <v>67709</v>
      </c>
      <c r="I14962" t="s">
        <v>40557</v>
      </c>
      <c r="J14962" t="s">
        <v>67708</v>
      </c>
      <c r="K14962" t="s">
        <v>208</v>
      </c>
      <c r="L14962" t="s">
        <v>67707</v>
      </c>
      <c r="N14962" t="s">
        <v>208</v>
      </c>
      <c r="O14962" t="s">
        <v>476</v>
      </c>
      <c r="P14962" t="s">
        <v>476</v>
      </c>
    </row>
    <row r="14963" spans="1:16">
      <c r="A14963" s="484" t="s">
        <v>32357</v>
      </c>
      <c r="B14963" s="485" t="s">
        <v>32356</v>
      </c>
      <c r="C14963" t="s">
        <v>32355</v>
      </c>
      <c r="D14963" t="s">
        <v>32355</v>
      </c>
      <c r="E14963" t="str">
        <f t="shared" si="233"/>
        <v>634785 - OCTOPIA CONSULTING- RHEPLIK</v>
      </c>
      <c r="F14963" t="s">
        <v>5530</v>
      </c>
      <c r="G14963" t="s">
        <v>32354</v>
      </c>
      <c r="I14963" t="s">
        <v>27651</v>
      </c>
      <c r="J14963" t="s">
        <v>32353</v>
      </c>
      <c r="K14963" t="s">
        <v>208</v>
      </c>
      <c r="L14963" t="s">
        <v>32352</v>
      </c>
      <c r="N14963" t="s">
        <v>208</v>
      </c>
      <c r="O14963" t="s">
        <v>476</v>
      </c>
      <c r="P14963" t="s">
        <v>476</v>
      </c>
    </row>
    <row r="14964" spans="1:16">
      <c r="A14964" s="484" t="s">
        <v>56409</v>
      </c>
      <c r="B14964" s="485" t="s">
        <v>56408</v>
      </c>
      <c r="C14964" t="s">
        <v>56407</v>
      </c>
      <c r="D14964" t="s">
        <v>56406</v>
      </c>
      <c r="E14964" t="str">
        <f t="shared" si="233"/>
        <v>547815 - IFSP</v>
      </c>
      <c r="F14964" t="s">
        <v>56405</v>
      </c>
      <c r="G14964" t="s">
        <v>56404</v>
      </c>
      <c r="I14964" t="s">
        <v>56403</v>
      </c>
      <c r="J14964" t="s">
        <v>56402</v>
      </c>
      <c r="K14964" t="s">
        <v>208</v>
      </c>
      <c r="L14964" t="s">
        <v>56401</v>
      </c>
      <c r="N14964" t="s">
        <v>208</v>
      </c>
      <c r="O14964" t="s">
        <v>476</v>
      </c>
      <c r="P14964" t="s">
        <v>476</v>
      </c>
    </row>
    <row r="14965" spans="1:16">
      <c r="A14965" s="484" t="s">
        <v>80139</v>
      </c>
      <c r="B14965" s="485" t="s">
        <v>80138</v>
      </c>
      <c r="C14965" t="s">
        <v>80137</v>
      </c>
      <c r="D14965" t="s">
        <v>80137</v>
      </c>
      <c r="E14965" t="str">
        <f t="shared" si="233"/>
        <v>597624 - EMOQUILIBRE</v>
      </c>
      <c r="F14965" t="s">
        <v>16092</v>
      </c>
      <c r="G14965" t="s">
        <v>80136</v>
      </c>
      <c r="I14965" t="s">
        <v>34351</v>
      </c>
      <c r="J14965" t="s">
        <v>80135</v>
      </c>
      <c r="K14965" t="s">
        <v>208</v>
      </c>
      <c r="L14965" t="s">
        <v>80134</v>
      </c>
      <c r="N14965" t="s">
        <v>208</v>
      </c>
      <c r="O14965" t="s">
        <v>476</v>
      </c>
      <c r="P14965" t="s">
        <v>476</v>
      </c>
    </row>
    <row r="14966" spans="1:16">
      <c r="A14966" s="484" t="s">
        <v>609</v>
      </c>
      <c r="B14966" s="485" t="s">
        <v>608</v>
      </c>
      <c r="C14966" t="s">
        <v>607</v>
      </c>
      <c r="D14966" t="s">
        <v>606</v>
      </c>
      <c r="E14966" t="str">
        <f t="shared" si="233"/>
        <v>636496 - 6CENT30SIX</v>
      </c>
      <c r="F14966" t="s">
        <v>605</v>
      </c>
      <c r="G14966" t="s">
        <v>604</v>
      </c>
      <c r="I14966" t="s">
        <v>603</v>
      </c>
      <c r="J14966" t="s">
        <v>602</v>
      </c>
      <c r="K14966" t="s">
        <v>208</v>
      </c>
      <c r="L14966" t="s">
        <v>601</v>
      </c>
      <c r="N14966" t="s">
        <v>208</v>
      </c>
      <c r="O14966" t="s">
        <v>476</v>
      </c>
      <c r="P14966" t="s">
        <v>476</v>
      </c>
    </row>
    <row r="14967" spans="1:16">
      <c r="A14967" s="484" t="s">
        <v>69281</v>
      </c>
      <c r="B14967" s="485" t="s">
        <v>69280</v>
      </c>
      <c r="C14967" t="s">
        <v>69279</v>
      </c>
      <c r="D14967" t="s">
        <v>69279</v>
      </c>
      <c r="E14967" t="str">
        <f t="shared" si="233"/>
        <v>639801 - FORMA'ZEN</v>
      </c>
      <c r="F14967" t="s">
        <v>48108</v>
      </c>
      <c r="G14967" t="s">
        <v>69278</v>
      </c>
      <c r="I14967" t="s">
        <v>5210</v>
      </c>
      <c r="K14967" t="s">
        <v>208</v>
      </c>
      <c r="L14967" t="s">
        <v>69277</v>
      </c>
      <c r="N14967" t="s">
        <v>208</v>
      </c>
      <c r="O14967" t="s">
        <v>476</v>
      </c>
      <c r="P14967" t="s">
        <v>476</v>
      </c>
    </row>
    <row r="14968" spans="1:16">
      <c r="A14968" s="484" t="s">
        <v>88472</v>
      </c>
      <c r="B14968" s="485" t="s">
        <v>88471</v>
      </c>
      <c r="C14968" t="s">
        <v>88470</v>
      </c>
      <c r="D14968" t="s">
        <v>88470</v>
      </c>
      <c r="E14968" t="str">
        <f t="shared" si="233"/>
        <v>548868 - DEFISCIENCE</v>
      </c>
      <c r="F14968" t="s">
        <v>1400</v>
      </c>
      <c r="G14968" t="s">
        <v>11736</v>
      </c>
      <c r="I14968" t="s">
        <v>10840</v>
      </c>
      <c r="J14968" t="s">
        <v>88469</v>
      </c>
      <c r="K14968" t="s">
        <v>208</v>
      </c>
      <c r="L14968" t="s">
        <v>88468</v>
      </c>
      <c r="N14968" t="s">
        <v>208</v>
      </c>
      <c r="O14968" t="s">
        <v>476</v>
      </c>
      <c r="P14968" t="s">
        <v>476</v>
      </c>
    </row>
    <row r="14969" spans="1:16">
      <c r="A14969" s="484" t="s">
        <v>75075</v>
      </c>
      <c r="B14969" s="485" t="s">
        <v>75074</v>
      </c>
      <c r="C14969" t="s">
        <v>75073</v>
      </c>
      <c r="D14969" t="s">
        <v>75073</v>
      </c>
      <c r="E14969" t="str">
        <f t="shared" si="233"/>
        <v>508822 - EUTHYMIA</v>
      </c>
      <c r="F14969" t="s">
        <v>7427</v>
      </c>
      <c r="G14969" t="s">
        <v>75072</v>
      </c>
      <c r="I14969" t="s">
        <v>75071</v>
      </c>
      <c r="J14969" t="s">
        <v>75070</v>
      </c>
      <c r="K14969" t="s">
        <v>208</v>
      </c>
      <c r="L14969" t="s">
        <v>75069</v>
      </c>
      <c r="N14969" t="s">
        <v>208</v>
      </c>
      <c r="O14969" t="s">
        <v>476</v>
      </c>
      <c r="P14969" t="s">
        <v>476</v>
      </c>
    </row>
    <row r="14970" spans="1:16">
      <c r="A14970" s="484" t="s">
        <v>74264</v>
      </c>
      <c r="B14970" s="485" t="s">
        <v>74263</v>
      </c>
      <c r="C14970" t="s">
        <v>74262</v>
      </c>
      <c r="D14970" t="s">
        <v>74262</v>
      </c>
      <c r="E14970" t="str">
        <f t="shared" si="233"/>
        <v>641078 - FAISCOP</v>
      </c>
      <c r="F14970" t="s">
        <v>8218</v>
      </c>
      <c r="G14970" t="s">
        <v>74261</v>
      </c>
      <c r="I14970" t="s">
        <v>13843</v>
      </c>
      <c r="J14970" t="s">
        <v>74260</v>
      </c>
      <c r="K14970" t="s">
        <v>208</v>
      </c>
      <c r="L14970" t="s">
        <v>74259</v>
      </c>
      <c r="N14970" t="s">
        <v>208</v>
      </c>
      <c r="O14970" t="s">
        <v>476</v>
      </c>
      <c r="P14970" t="s">
        <v>476</v>
      </c>
    </row>
    <row r="14971" spans="1:16">
      <c r="A14971" s="484" t="s">
        <v>89045</v>
      </c>
      <c r="B14971" s="485" t="s">
        <v>89044</v>
      </c>
      <c r="C14971" t="s">
        <v>89043</v>
      </c>
      <c r="D14971" t="s">
        <v>89043</v>
      </c>
      <c r="E14971" t="str">
        <f t="shared" si="233"/>
        <v>545314 - DATA VALUE</v>
      </c>
      <c r="F14971" t="s">
        <v>509</v>
      </c>
      <c r="G14971" t="s">
        <v>89042</v>
      </c>
      <c r="H14971" t="s">
        <v>89041</v>
      </c>
      <c r="I14971" t="s">
        <v>4726</v>
      </c>
      <c r="J14971" t="s">
        <v>89040</v>
      </c>
      <c r="K14971" t="s">
        <v>208</v>
      </c>
      <c r="L14971" t="s">
        <v>89039</v>
      </c>
      <c r="N14971" t="s">
        <v>208</v>
      </c>
      <c r="O14971" t="s">
        <v>476</v>
      </c>
      <c r="P14971" t="s">
        <v>476</v>
      </c>
    </row>
    <row r="14972" spans="1:16">
      <c r="A14972" s="484" t="s">
        <v>28493</v>
      </c>
      <c r="B14972" s="485" t="s">
        <v>28492</v>
      </c>
      <c r="C14972" t="s">
        <v>28491</v>
      </c>
      <c r="D14972" t="s">
        <v>28491</v>
      </c>
      <c r="E14972" t="str">
        <f t="shared" si="233"/>
        <v>658212 - PERSPECTIVES PMA</v>
      </c>
      <c r="F14972" t="s">
        <v>23208</v>
      </c>
      <c r="G14972" t="s">
        <v>28490</v>
      </c>
      <c r="I14972" t="s">
        <v>28489</v>
      </c>
      <c r="J14972" t="s">
        <v>28488</v>
      </c>
      <c r="K14972" t="s">
        <v>208</v>
      </c>
      <c r="L14972" t="s">
        <v>28487</v>
      </c>
      <c r="N14972" t="s">
        <v>208</v>
      </c>
      <c r="O14972" t="s">
        <v>476</v>
      </c>
      <c r="P14972" t="s">
        <v>476</v>
      </c>
    </row>
    <row r="14973" spans="1:16">
      <c r="A14973" s="484" t="s">
        <v>111453</v>
      </c>
      <c r="B14973" s="485" t="s">
        <v>111452</v>
      </c>
      <c r="C14973" t="s">
        <v>111451</v>
      </c>
      <c r="D14973" t="s">
        <v>111450</v>
      </c>
      <c r="E14973" t="str">
        <f t="shared" si="233"/>
        <v>605645 - B2H 83 LA VALETTE MARSEILLE</v>
      </c>
      <c r="F14973" t="s">
        <v>21798</v>
      </c>
      <c r="G14973" t="s">
        <v>111449</v>
      </c>
      <c r="I14973" t="s">
        <v>1035</v>
      </c>
      <c r="K14973" t="s">
        <v>208</v>
      </c>
      <c r="L14973" t="s">
        <v>111448</v>
      </c>
      <c r="N14973" t="s">
        <v>207</v>
      </c>
      <c r="O14973" t="s">
        <v>476</v>
      </c>
      <c r="P14973" t="s">
        <v>476</v>
      </c>
    </row>
    <row r="14974" spans="1:16">
      <c r="A14974" s="484" t="s">
        <v>21474</v>
      </c>
      <c r="B14974" s="485" t="s">
        <v>21473</v>
      </c>
      <c r="C14974" t="s">
        <v>21472</v>
      </c>
      <c r="D14974" t="s">
        <v>21471</v>
      </c>
      <c r="E14974" t="str">
        <f t="shared" si="233"/>
        <v>657190 - ROCHARD SANDRINE</v>
      </c>
      <c r="F14974" t="s">
        <v>16003</v>
      </c>
      <c r="G14974" t="s">
        <v>21470</v>
      </c>
      <c r="I14974" t="s">
        <v>763</v>
      </c>
      <c r="J14974" t="s">
        <v>21469</v>
      </c>
      <c r="K14974" t="s">
        <v>208</v>
      </c>
      <c r="L14974" t="s">
        <v>21468</v>
      </c>
      <c r="N14974" t="s">
        <v>208</v>
      </c>
      <c r="O14974" t="s">
        <v>476</v>
      </c>
      <c r="P14974" t="s">
        <v>476</v>
      </c>
    </row>
    <row r="14975" spans="1:16">
      <c r="A14975" s="484" t="s">
        <v>134361</v>
      </c>
      <c r="B14975" s="485" t="s">
        <v>134360</v>
      </c>
      <c r="C14975" t="s">
        <v>134359</v>
      </c>
      <c r="D14975" t="s">
        <v>134359</v>
      </c>
      <c r="E14975" t="str">
        <f t="shared" si="233"/>
        <v>613472 - ADKOE</v>
      </c>
      <c r="F14975" t="s">
        <v>2534</v>
      </c>
      <c r="G14975" t="s">
        <v>134358</v>
      </c>
      <c r="H14975" t="s">
        <v>134357</v>
      </c>
      <c r="I14975" t="s">
        <v>45609</v>
      </c>
      <c r="K14975" t="s">
        <v>208</v>
      </c>
      <c r="L14975" t="s">
        <v>134356</v>
      </c>
      <c r="N14975" t="s">
        <v>208</v>
      </c>
      <c r="O14975" t="s">
        <v>476</v>
      </c>
      <c r="P14975" t="s">
        <v>476</v>
      </c>
    </row>
    <row r="14976" spans="1:16">
      <c r="A14976" s="484" t="s">
        <v>22240</v>
      </c>
      <c r="B14976" s="485" t="s">
        <v>22239</v>
      </c>
      <c r="C14976" t="s">
        <v>22238</v>
      </c>
      <c r="D14976" t="s">
        <v>22238</v>
      </c>
      <c r="E14976" t="str">
        <f t="shared" si="233"/>
        <v>584174 - RESURGO</v>
      </c>
      <c r="F14976" t="s">
        <v>1930</v>
      </c>
      <c r="G14976" t="s">
        <v>4918</v>
      </c>
      <c r="I14976" t="s">
        <v>1837</v>
      </c>
      <c r="J14976" t="s">
        <v>22237</v>
      </c>
      <c r="K14976" t="s">
        <v>208</v>
      </c>
      <c r="L14976" t="s">
        <v>22236</v>
      </c>
      <c r="N14976" t="s">
        <v>208</v>
      </c>
      <c r="O14976" t="s">
        <v>476</v>
      </c>
      <c r="P14976" t="s">
        <v>476</v>
      </c>
    </row>
    <row r="14977" spans="1:16">
      <c r="A14977" s="484" t="s">
        <v>27229</v>
      </c>
      <c r="B14977" s="485" t="s">
        <v>27228</v>
      </c>
      <c r="C14977" t="s">
        <v>27227</v>
      </c>
      <c r="D14977" t="s">
        <v>25631</v>
      </c>
      <c r="E14977" t="str">
        <f t="shared" si="233"/>
        <v>549964 - PPP</v>
      </c>
      <c r="F14977" t="s">
        <v>11920</v>
      </c>
      <c r="G14977" t="s">
        <v>27226</v>
      </c>
      <c r="I14977" t="s">
        <v>1494</v>
      </c>
      <c r="K14977" t="s">
        <v>208</v>
      </c>
      <c r="L14977" t="s">
        <v>27225</v>
      </c>
      <c r="N14977" t="s">
        <v>208</v>
      </c>
      <c r="O14977" t="s">
        <v>476</v>
      </c>
      <c r="P14977" t="s">
        <v>476</v>
      </c>
    </row>
    <row r="14978" spans="1:16">
      <c r="A14978" s="484" t="s">
        <v>58602</v>
      </c>
      <c r="B14978" s="485" t="s">
        <v>58601</v>
      </c>
      <c r="C14978" t="s">
        <v>58600</v>
      </c>
      <c r="D14978" t="s">
        <v>58599</v>
      </c>
      <c r="E14978" t="str">
        <f t="shared" ref="E14978:E15041" si="234">_xlfn.CONCAT(L14978," - ",D14978)</f>
        <v>664121 - IMAAF</v>
      </c>
      <c r="F14978" t="s">
        <v>10774</v>
      </c>
      <c r="G14978" t="s">
        <v>58598</v>
      </c>
      <c r="I14978" t="s">
        <v>3229</v>
      </c>
      <c r="J14978" t="s">
        <v>58597</v>
      </c>
      <c r="K14978" t="s">
        <v>208</v>
      </c>
      <c r="L14978" t="s">
        <v>58596</v>
      </c>
      <c r="N14978" t="s">
        <v>208</v>
      </c>
      <c r="O14978" t="s">
        <v>476</v>
      </c>
      <c r="P14978" t="s">
        <v>476</v>
      </c>
    </row>
    <row r="14979" spans="1:16">
      <c r="A14979" s="484" t="s">
        <v>105514</v>
      </c>
      <c r="B14979" s="485" t="s">
        <v>105513</v>
      </c>
      <c r="C14979" t="s">
        <v>105512</v>
      </c>
      <c r="D14979" t="s">
        <v>105512</v>
      </c>
      <c r="E14979" t="str">
        <f t="shared" si="234"/>
        <v>568650 - CENTRE DU BIEN ETRE ANIMAL FORMATIONS</v>
      </c>
      <c r="F14979" t="s">
        <v>1528</v>
      </c>
      <c r="G14979" t="s">
        <v>105511</v>
      </c>
      <c r="I14979" t="s">
        <v>105510</v>
      </c>
      <c r="J14979" t="s">
        <v>105509</v>
      </c>
      <c r="K14979" t="s">
        <v>208</v>
      </c>
      <c r="L14979" t="s">
        <v>105508</v>
      </c>
      <c r="N14979" t="s">
        <v>208</v>
      </c>
      <c r="O14979" t="s">
        <v>476</v>
      </c>
      <c r="P14979" t="s">
        <v>476</v>
      </c>
    </row>
    <row r="14980" spans="1:16">
      <c r="A14980" s="484" t="s">
        <v>1381</v>
      </c>
      <c r="B14980" s="485" t="s">
        <v>1380</v>
      </c>
      <c r="C14980" t="s">
        <v>1379</v>
      </c>
      <c r="D14980" t="s">
        <v>1379</v>
      </c>
      <c r="E14980" t="str">
        <f t="shared" si="234"/>
        <v>539776 - YORDANOVA MARGARITA</v>
      </c>
      <c r="F14980" t="s">
        <v>1378</v>
      </c>
      <c r="G14980" t="s">
        <v>1377</v>
      </c>
      <c r="I14980" t="s">
        <v>1376</v>
      </c>
      <c r="K14980" t="s">
        <v>208</v>
      </c>
      <c r="L14980" t="s">
        <v>1375</v>
      </c>
      <c r="N14980" t="s">
        <v>208</v>
      </c>
      <c r="O14980" t="s">
        <v>476</v>
      </c>
      <c r="P14980" t="s">
        <v>476</v>
      </c>
    </row>
    <row r="14981" spans="1:16">
      <c r="A14981" s="484" t="s">
        <v>35600</v>
      </c>
      <c r="B14981" s="485" t="s">
        <v>35599</v>
      </c>
      <c r="C14981" t="s">
        <v>35598</v>
      </c>
      <c r="D14981" t="s">
        <v>35597</v>
      </c>
      <c r="E14981" t="str">
        <f t="shared" si="234"/>
        <v>641376 - MOHAMMED HAMID DJIHAN</v>
      </c>
      <c r="F14981" t="s">
        <v>715</v>
      </c>
      <c r="G14981" t="s">
        <v>35596</v>
      </c>
      <c r="I14981" t="s">
        <v>6282</v>
      </c>
      <c r="J14981" t="s">
        <v>35595</v>
      </c>
      <c r="K14981" t="s">
        <v>208</v>
      </c>
      <c r="L14981" t="s">
        <v>35594</v>
      </c>
      <c r="N14981" t="s">
        <v>208</v>
      </c>
      <c r="O14981" t="s">
        <v>476</v>
      </c>
      <c r="P14981" t="s">
        <v>476</v>
      </c>
    </row>
    <row r="14982" spans="1:16">
      <c r="A14982" s="484" t="s">
        <v>21362</v>
      </c>
      <c r="B14982" s="485" t="s">
        <v>21361</v>
      </c>
      <c r="C14982" t="s">
        <v>21360</v>
      </c>
      <c r="D14982" t="s">
        <v>21359</v>
      </c>
      <c r="E14982" t="str">
        <f t="shared" si="234"/>
        <v>612595 - ROQUET CHARLOTTE</v>
      </c>
      <c r="F14982" t="s">
        <v>10495</v>
      </c>
      <c r="G14982" t="s">
        <v>21358</v>
      </c>
      <c r="I14982" t="s">
        <v>21357</v>
      </c>
      <c r="J14982" t="s">
        <v>21356</v>
      </c>
      <c r="K14982" t="s">
        <v>208</v>
      </c>
      <c r="L14982" t="s">
        <v>21355</v>
      </c>
      <c r="N14982" t="s">
        <v>208</v>
      </c>
      <c r="O14982" t="s">
        <v>476</v>
      </c>
      <c r="P14982" t="s">
        <v>476</v>
      </c>
    </row>
    <row r="14983" spans="1:16">
      <c r="A14983" s="484" t="s">
        <v>114537</v>
      </c>
      <c r="B14983" s="485" t="s">
        <v>114536</v>
      </c>
      <c r="C14983" t="s">
        <v>114535</v>
      </c>
      <c r="D14983" t="s">
        <v>114535</v>
      </c>
      <c r="E14983" t="str">
        <f t="shared" si="234"/>
        <v>629753 - BEAUTY FORMATION</v>
      </c>
      <c r="F14983" t="s">
        <v>10709</v>
      </c>
      <c r="G14983" t="s">
        <v>12839</v>
      </c>
      <c r="I14983" t="s">
        <v>860</v>
      </c>
      <c r="J14983" t="s">
        <v>114534</v>
      </c>
      <c r="K14983" t="s">
        <v>208</v>
      </c>
      <c r="L14983" t="s">
        <v>114533</v>
      </c>
      <c r="N14983" t="s">
        <v>208</v>
      </c>
      <c r="O14983" t="s">
        <v>476</v>
      </c>
      <c r="P14983" t="s">
        <v>476</v>
      </c>
    </row>
    <row r="14984" spans="1:16">
      <c r="A14984" s="484" t="s">
        <v>117863</v>
      </c>
      <c r="B14984" s="485" t="s">
        <v>117862</v>
      </c>
      <c r="C14984" t="s">
        <v>117861</v>
      </c>
      <c r="D14984" t="s">
        <v>117861</v>
      </c>
      <c r="E14984" t="str">
        <f t="shared" si="234"/>
        <v>595160 - ATELIER CHARLES</v>
      </c>
      <c r="F14984" t="s">
        <v>111041</v>
      </c>
      <c r="G14984" t="s">
        <v>117860</v>
      </c>
      <c r="I14984" t="s">
        <v>61920</v>
      </c>
      <c r="J14984" t="s">
        <v>117859</v>
      </c>
      <c r="K14984" t="s">
        <v>208</v>
      </c>
      <c r="L14984" t="s">
        <v>117858</v>
      </c>
      <c r="N14984" t="s">
        <v>208</v>
      </c>
      <c r="O14984" t="s">
        <v>476</v>
      </c>
      <c r="P14984" t="s">
        <v>476</v>
      </c>
    </row>
    <row r="14985" spans="1:16">
      <c r="A14985" s="484" t="s">
        <v>109390</v>
      </c>
      <c r="B14985" s="485" t="s">
        <v>109389</v>
      </c>
      <c r="C14985" t="s">
        <v>109388</v>
      </c>
      <c r="D14985" t="s">
        <v>109388</v>
      </c>
      <c r="E14985" t="str">
        <f t="shared" si="234"/>
        <v>577649 - CAUVIN MURIEL - CENERGIE</v>
      </c>
      <c r="F14985" t="s">
        <v>487</v>
      </c>
      <c r="G14985" t="s">
        <v>109387</v>
      </c>
      <c r="I14985" t="s">
        <v>36410</v>
      </c>
      <c r="J14985" t="s">
        <v>109386</v>
      </c>
      <c r="K14985" t="s">
        <v>208</v>
      </c>
      <c r="L14985" t="s">
        <v>109385</v>
      </c>
      <c r="N14985" t="s">
        <v>208</v>
      </c>
      <c r="O14985" t="s">
        <v>476</v>
      </c>
      <c r="P14985" t="s">
        <v>476</v>
      </c>
    </row>
    <row r="14986" spans="1:16">
      <c r="A14986" s="484" t="s">
        <v>4569</v>
      </c>
      <c r="B14986" s="485" t="s">
        <v>4568</v>
      </c>
      <c r="C14986" t="s">
        <v>4567</v>
      </c>
      <c r="D14986" t="s">
        <v>4567</v>
      </c>
      <c r="E14986" t="str">
        <f t="shared" si="234"/>
        <v>662355 - VALENTIN</v>
      </c>
      <c r="F14986" t="s">
        <v>4566</v>
      </c>
      <c r="G14986" t="s">
        <v>4565</v>
      </c>
      <c r="I14986" t="s">
        <v>4564</v>
      </c>
      <c r="J14986" t="s">
        <v>4563</v>
      </c>
      <c r="K14986" t="s">
        <v>208</v>
      </c>
      <c r="L14986" t="s">
        <v>4562</v>
      </c>
      <c r="N14986" t="s">
        <v>208</v>
      </c>
      <c r="O14986" t="s">
        <v>476</v>
      </c>
      <c r="P14986" t="s">
        <v>476</v>
      </c>
    </row>
    <row r="14987" spans="1:16">
      <c r="A14987" s="484" t="s">
        <v>82588</v>
      </c>
      <c r="B14987" s="485" t="s">
        <v>82587</v>
      </c>
      <c r="C14987" t="s">
        <v>82586</v>
      </c>
      <c r="D14987" t="s">
        <v>82585</v>
      </c>
      <c r="E14987" t="str">
        <f t="shared" si="234"/>
        <v>676585 - EDFLEX PARIS</v>
      </c>
      <c r="F14987" t="s">
        <v>16142</v>
      </c>
      <c r="G14987" t="s">
        <v>82584</v>
      </c>
      <c r="I14987" t="s">
        <v>626</v>
      </c>
      <c r="J14987" t="s">
        <v>82583</v>
      </c>
      <c r="K14987" t="s">
        <v>208</v>
      </c>
      <c r="L14987" t="s">
        <v>82582</v>
      </c>
      <c r="N14987" t="s">
        <v>208</v>
      </c>
      <c r="O14987" t="s">
        <v>476</v>
      </c>
      <c r="P14987" t="s">
        <v>476</v>
      </c>
    </row>
    <row r="14988" spans="1:16">
      <c r="A14988" s="484" t="s">
        <v>99200</v>
      </c>
      <c r="B14988" s="485" t="s">
        <v>99199</v>
      </c>
      <c r="C14988" t="s">
        <v>99198</v>
      </c>
      <c r="D14988" t="s">
        <v>99197</v>
      </c>
      <c r="E14988" t="str">
        <f t="shared" si="234"/>
        <v>662367 - CNV</v>
      </c>
      <c r="F14988" t="s">
        <v>4222</v>
      </c>
      <c r="G14988" t="s">
        <v>99196</v>
      </c>
      <c r="I14988" t="s">
        <v>3113</v>
      </c>
      <c r="K14988" t="s">
        <v>208</v>
      </c>
      <c r="L14988" t="s">
        <v>99195</v>
      </c>
      <c r="N14988" t="s">
        <v>208</v>
      </c>
      <c r="O14988" t="s">
        <v>476</v>
      </c>
      <c r="P14988" t="s">
        <v>476</v>
      </c>
    </row>
    <row r="14989" spans="1:16">
      <c r="A14989" s="484" t="s">
        <v>31219</v>
      </c>
      <c r="B14989" s="485" t="s">
        <v>31218</v>
      </c>
      <c r="C14989" t="s">
        <v>31217</v>
      </c>
      <c r="D14989" t="s">
        <v>31216</v>
      </c>
      <c r="E14989" t="str">
        <f t="shared" si="234"/>
        <v>574259 - OPTIM RH LIMOGES</v>
      </c>
      <c r="F14989" t="s">
        <v>11583</v>
      </c>
      <c r="G14989" t="s">
        <v>31215</v>
      </c>
      <c r="I14989" t="s">
        <v>795</v>
      </c>
      <c r="J14989" t="s">
        <v>31214</v>
      </c>
      <c r="K14989" t="s">
        <v>208</v>
      </c>
      <c r="L14989" t="s">
        <v>31213</v>
      </c>
      <c r="N14989" t="s">
        <v>208</v>
      </c>
      <c r="O14989" t="s">
        <v>476</v>
      </c>
      <c r="P14989" t="s">
        <v>476</v>
      </c>
    </row>
    <row r="14990" spans="1:16">
      <c r="A14990" s="484" t="s">
        <v>23537</v>
      </c>
      <c r="B14990" s="485" t="s">
        <v>23536</v>
      </c>
      <c r="C14990" t="s">
        <v>23535</v>
      </c>
      <c r="D14990" t="s">
        <v>23535</v>
      </c>
      <c r="E14990" t="str">
        <f t="shared" si="234"/>
        <v>570424 - REFLEX FORMATION</v>
      </c>
      <c r="F14990" t="s">
        <v>23534</v>
      </c>
      <c r="G14990" t="s">
        <v>23533</v>
      </c>
      <c r="I14990" t="s">
        <v>4017</v>
      </c>
      <c r="J14990" t="s">
        <v>23532</v>
      </c>
      <c r="K14990" t="s">
        <v>208</v>
      </c>
      <c r="L14990" t="s">
        <v>23531</v>
      </c>
      <c r="N14990" t="s">
        <v>208</v>
      </c>
      <c r="O14990" t="s">
        <v>476</v>
      </c>
      <c r="P14990" t="s">
        <v>476</v>
      </c>
    </row>
    <row r="14991" spans="1:16">
      <c r="A14991" s="484" t="s">
        <v>28788</v>
      </c>
      <c r="B14991" s="485" t="s">
        <v>28787</v>
      </c>
      <c r="C14991" t="s">
        <v>28786</v>
      </c>
      <c r="D14991" t="s">
        <v>28786</v>
      </c>
      <c r="E14991" t="str">
        <f t="shared" si="234"/>
        <v>573127 - PERFORM</v>
      </c>
      <c r="F14991" t="s">
        <v>3909</v>
      </c>
      <c r="G14991" t="s">
        <v>28785</v>
      </c>
      <c r="I14991" t="s">
        <v>28784</v>
      </c>
      <c r="J14991" t="s">
        <v>28783</v>
      </c>
      <c r="K14991" t="s">
        <v>208</v>
      </c>
      <c r="L14991" t="s">
        <v>28782</v>
      </c>
      <c r="N14991" t="s">
        <v>208</v>
      </c>
      <c r="O14991" t="s">
        <v>476</v>
      </c>
      <c r="P14991" t="s">
        <v>476</v>
      </c>
    </row>
    <row r="14992" spans="1:16">
      <c r="A14992" s="484" t="s">
        <v>30998</v>
      </c>
      <c r="B14992" s="485" t="s">
        <v>30997</v>
      </c>
      <c r="C14992" t="s">
        <v>30996</v>
      </c>
      <c r="D14992" t="s">
        <v>30996</v>
      </c>
      <c r="E14992" t="str">
        <f t="shared" si="234"/>
        <v>599384 - OREKA FORMATION</v>
      </c>
      <c r="F14992" t="s">
        <v>9340</v>
      </c>
      <c r="G14992" t="s">
        <v>30995</v>
      </c>
      <c r="I14992" t="s">
        <v>30994</v>
      </c>
      <c r="J14992" t="s">
        <v>30993</v>
      </c>
      <c r="K14992" t="s">
        <v>208</v>
      </c>
      <c r="L14992" t="s">
        <v>30992</v>
      </c>
      <c r="N14992" t="s">
        <v>208</v>
      </c>
      <c r="O14992" t="s">
        <v>476</v>
      </c>
      <c r="P14992" t="s">
        <v>476</v>
      </c>
    </row>
    <row r="14993" spans="1:16">
      <c r="A14993" s="484" t="s">
        <v>62082</v>
      </c>
      <c r="B14993" s="485" t="s">
        <v>62081</v>
      </c>
      <c r="C14993" t="s">
        <v>62080</v>
      </c>
      <c r="D14993" t="s">
        <v>62079</v>
      </c>
      <c r="E14993" t="str">
        <f t="shared" si="234"/>
        <v>556907 - HAZEVIS MARGOT LYDIE - AQS</v>
      </c>
      <c r="F14993" t="s">
        <v>62078</v>
      </c>
      <c r="G14993" t="s">
        <v>62077</v>
      </c>
      <c r="I14993" t="s">
        <v>10584</v>
      </c>
      <c r="J14993" t="s">
        <v>62076</v>
      </c>
      <c r="K14993" t="s">
        <v>208</v>
      </c>
      <c r="L14993" t="s">
        <v>62075</v>
      </c>
      <c r="N14993" t="s">
        <v>208</v>
      </c>
      <c r="O14993" t="s">
        <v>476</v>
      </c>
      <c r="P14993" t="s">
        <v>476</v>
      </c>
    </row>
    <row r="14994" spans="1:16">
      <c r="A14994" s="484" t="s">
        <v>15111</v>
      </c>
      <c r="B14994" s="485" t="s">
        <v>15110</v>
      </c>
      <c r="C14994" t="s">
        <v>15109</v>
      </c>
      <c r="D14994" t="s">
        <v>15108</v>
      </c>
      <c r="E14994" t="str">
        <f t="shared" si="234"/>
        <v>645333 - SFNDT</v>
      </c>
      <c r="F14994" t="s">
        <v>5915</v>
      </c>
      <c r="G14994" t="s">
        <v>15107</v>
      </c>
      <c r="I14994" t="s">
        <v>15106</v>
      </c>
      <c r="J14994" t="s">
        <v>15105</v>
      </c>
      <c r="K14994" t="s">
        <v>208</v>
      </c>
      <c r="L14994" t="s">
        <v>15104</v>
      </c>
      <c r="N14994" t="s">
        <v>208</v>
      </c>
      <c r="O14994" t="s">
        <v>476</v>
      </c>
      <c r="P14994" t="s">
        <v>476</v>
      </c>
    </row>
    <row r="14995" spans="1:16">
      <c r="A14995" s="484" t="s">
        <v>28411</v>
      </c>
      <c r="B14995" s="485" t="s">
        <v>28410</v>
      </c>
      <c r="C14995" t="s">
        <v>28409</v>
      </c>
      <c r="D14995" t="s">
        <v>28408</v>
      </c>
      <c r="E14995" t="str">
        <f t="shared" si="234"/>
        <v>628670 - PETITJEAN CAROLINE</v>
      </c>
      <c r="F14995" t="s">
        <v>13248</v>
      </c>
      <c r="G14995" t="s">
        <v>28407</v>
      </c>
      <c r="I14995" t="s">
        <v>28406</v>
      </c>
      <c r="J14995" t="s">
        <v>28405</v>
      </c>
      <c r="K14995" t="s">
        <v>208</v>
      </c>
      <c r="L14995" t="s">
        <v>28404</v>
      </c>
      <c r="N14995" t="s">
        <v>208</v>
      </c>
      <c r="O14995" t="s">
        <v>476</v>
      </c>
      <c r="P14995" t="s">
        <v>476</v>
      </c>
    </row>
    <row r="14996" spans="1:16">
      <c r="A14996" s="484" t="s">
        <v>100714</v>
      </c>
      <c r="B14996" s="485" t="s">
        <v>100713</v>
      </c>
      <c r="C14996" t="s">
        <v>100712</v>
      </c>
      <c r="D14996" t="s">
        <v>100712</v>
      </c>
      <c r="E14996" t="str">
        <f t="shared" si="234"/>
        <v>592444 - CENTRE HYPNOSE PNL EIHPNL</v>
      </c>
      <c r="F14996" t="s">
        <v>100711</v>
      </c>
      <c r="G14996" t="s">
        <v>100710</v>
      </c>
      <c r="I14996" t="s">
        <v>749</v>
      </c>
      <c r="J14996" t="s">
        <v>100709</v>
      </c>
      <c r="K14996" t="s">
        <v>208</v>
      </c>
      <c r="L14996" t="s">
        <v>100708</v>
      </c>
      <c r="N14996" t="s">
        <v>208</v>
      </c>
      <c r="O14996" t="s">
        <v>476</v>
      </c>
      <c r="P14996" t="s">
        <v>476</v>
      </c>
    </row>
    <row r="14997" spans="1:16">
      <c r="A14997" s="484" t="s">
        <v>43602</v>
      </c>
      <c r="B14997" s="485" t="s">
        <v>43601</v>
      </c>
      <c r="C14997" t="s">
        <v>43600</v>
      </c>
      <c r="D14997" t="s">
        <v>43600</v>
      </c>
      <c r="E14997" t="str">
        <f t="shared" si="234"/>
        <v>624652 - LES CRIQUETS ECOLE CULINAIRE</v>
      </c>
      <c r="F14997" t="s">
        <v>6737</v>
      </c>
      <c r="G14997" t="s">
        <v>43599</v>
      </c>
      <c r="I14997" t="s">
        <v>43598</v>
      </c>
      <c r="J14997" t="s">
        <v>43597</v>
      </c>
      <c r="K14997" t="s">
        <v>208</v>
      </c>
      <c r="L14997" t="s">
        <v>43596</v>
      </c>
      <c r="N14997" t="s">
        <v>208</v>
      </c>
      <c r="O14997" t="s">
        <v>476</v>
      </c>
      <c r="P14997" t="s">
        <v>476</v>
      </c>
    </row>
    <row r="14998" spans="1:16">
      <c r="A14998" s="484" t="s">
        <v>37901</v>
      </c>
      <c r="B14998" s="485" t="s">
        <v>37900</v>
      </c>
      <c r="C14998" t="s">
        <v>37899</v>
      </c>
      <c r="D14998" t="s">
        <v>37899</v>
      </c>
      <c r="E14998" t="str">
        <f t="shared" si="234"/>
        <v>625930 - MASTERPHARM</v>
      </c>
      <c r="F14998" t="s">
        <v>3803</v>
      </c>
      <c r="G14998" t="s">
        <v>37898</v>
      </c>
      <c r="I14998" t="s">
        <v>3271</v>
      </c>
      <c r="J14998" t="s">
        <v>37897</v>
      </c>
      <c r="K14998" t="s">
        <v>37896</v>
      </c>
      <c r="L14998" t="s">
        <v>37895</v>
      </c>
      <c r="N14998" t="s">
        <v>208</v>
      </c>
      <c r="O14998" t="s">
        <v>476</v>
      </c>
      <c r="P14998" t="s">
        <v>476</v>
      </c>
    </row>
    <row r="14999" spans="1:16">
      <c r="A14999" s="484" t="s">
        <v>83600</v>
      </c>
      <c r="B14999" s="485" t="s">
        <v>83599</v>
      </c>
      <c r="C14999" t="s">
        <v>83598</v>
      </c>
      <c r="D14999" t="s">
        <v>83597</v>
      </c>
      <c r="E14999" t="str">
        <f t="shared" si="234"/>
        <v>671058 - ENSAP</v>
      </c>
      <c r="F14999" t="s">
        <v>2603</v>
      </c>
      <c r="G14999" t="s">
        <v>83596</v>
      </c>
      <c r="I14999" t="s">
        <v>83595</v>
      </c>
      <c r="J14999" t="s">
        <v>83594</v>
      </c>
      <c r="K14999" t="s">
        <v>208</v>
      </c>
      <c r="L14999" t="s">
        <v>83593</v>
      </c>
      <c r="N14999" t="s">
        <v>208</v>
      </c>
      <c r="O14999" t="s">
        <v>476</v>
      </c>
      <c r="P14999" t="s">
        <v>476</v>
      </c>
    </row>
    <row r="15000" spans="1:16">
      <c r="A15000" s="484" t="s">
        <v>131548</v>
      </c>
      <c r="B15000" s="485" t="s">
        <v>131547</v>
      </c>
      <c r="C15000" t="s">
        <v>131546</v>
      </c>
      <c r="D15000" t="s">
        <v>131545</v>
      </c>
      <c r="E15000" t="str">
        <f t="shared" si="234"/>
        <v>593357 - APLT</v>
      </c>
      <c r="F15000" t="s">
        <v>11669</v>
      </c>
      <c r="G15000" t="s">
        <v>131544</v>
      </c>
      <c r="I15000" t="s">
        <v>749</v>
      </c>
      <c r="J15000" t="s">
        <v>99637</v>
      </c>
      <c r="K15000" t="s">
        <v>131543</v>
      </c>
      <c r="L15000" t="s">
        <v>131542</v>
      </c>
      <c r="N15000" t="s">
        <v>208</v>
      </c>
      <c r="O15000" t="s">
        <v>476</v>
      </c>
      <c r="P15000" t="s">
        <v>476</v>
      </c>
    </row>
    <row r="15001" spans="1:16">
      <c r="A15001" s="484" t="s">
        <v>66299</v>
      </c>
      <c r="B15001" s="485" t="s">
        <v>66298</v>
      </c>
      <c r="C15001" t="s">
        <v>66297</v>
      </c>
      <c r="D15001" t="s">
        <v>66297</v>
      </c>
      <c r="E15001" t="str">
        <f t="shared" si="234"/>
        <v>543937 - GLOBAL PRO FORMATION</v>
      </c>
      <c r="F15001" t="s">
        <v>4144</v>
      </c>
      <c r="G15001" t="s">
        <v>66296</v>
      </c>
      <c r="I15001" t="s">
        <v>41358</v>
      </c>
      <c r="J15001" t="s">
        <v>66295</v>
      </c>
      <c r="K15001" t="s">
        <v>208</v>
      </c>
      <c r="L15001" t="s">
        <v>66294</v>
      </c>
      <c r="N15001" t="s">
        <v>208</v>
      </c>
      <c r="O15001" t="s">
        <v>476</v>
      </c>
      <c r="P15001" t="s">
        <v>476</v>
      </c>
    </row>
    <row r="15002" spans="1:16">
      <c r="A15002" s="484" t="s">
        <v>116240</v>
      </c>
      <c r="B15002" s="485" t="s">
        <v>116239</v>
      </c>
      <c r="C15002" t="s">
        <v>116238</v>
      </c>
      <c r="D15002" t="s">
        <v>116237</v>
      </c>
      <c r="E15002" t="str">
        <f t="shared" si="234"/>
        <v>620210 - AEZ</v>
      </c>
      <c r="F15002" t="s">
        <v>9586</v>
      </c>
      <c r="G15002" t="s">
        <v>116236</v>
      </c>
      <c r="I15002" t="s">
        <v>9102</v>
      </c>
      <c r="J15002" t="s">
        <v>98088</v>
      </c>
      <c r="K15002" t="s">
        <v>208</v>
      </c>
      <c r="L15002" t="s">
        <v>116235</v>
      </c>
      <c r="N15002" t="s">
        <v>208</v>
      </c>
      <c r="O15002" t="s">
        <v>476</v>
      </c>
      <c r="P15002" t="s">
        <v>476</v>
      </c>
    </row>
    <row r="15003" spans="1:16">
      <c r="A15003" s="484" t="s">
        <v>129634</v>
      </c>
      <c r="B15003" s="485" t="s">
        <v>129633</v>
      </c>
      <c r="C15003" t="s">
        <v>129632</v>
      </c>
      <c r="D15003" t="s">
        <v>129632</v>
      </c>
      <c r="E15003" t="str">
        <f t="shared" si="234"/>
        <v>556440 - ALTERDOKEO</v>
      </c>
      <c r="F15003" t="s">
        <v>7579</v>
      </c>
      <c r="G15003" t="s">
        <v>129631</v>
      </c>
      <c r="I15003" t="s">
        <v>30078</v>
      </c>
      <c r="J15003" t="s">
        <v>129630</v>
      </c>
      <c r="K15003" t="s">
        <v>208</v>
      </c>
      <c r="L15003" t="s">
        <v>129629</v>
      </c>
      <c r="N15003" t="s">
        <v>208</v>
      </c>
      <c r="O15003" t="s">
        <v>476</v>
      </c>
      <c r="P15003" t="s">
        <v>476</v>
      </c>
    </row>
    <row r="15004" spans="1:16">
      <c r="A15004" s="484" t="s">
        <v>64432</v>
      </c>
      <c r="B15004" s="485" t="s">
        <v>64431</v>
      </c>
      <c r="C15004" t="s">
        <v>64430</v>
      </c>
      <c r="D15004" t="s">
        <v>64429</v>
      </c>
      <c r="E15004" t="str">
        <f t="shared" si="234"/>
        <v>618998 - GROUPE DE LA SALLE</v>
      </c>
      <c r="F15004" t="s">
        <v>28056</v>
      </c>
      <c r="G15004" t="s">
        <v>64428</v>
      </c>
      <c r="I15004" t="s">
        <v>5789</v>
      </c>
      <c r="J15004" t="s">
        <v>64427</v>
      </c>
      <c r="K15004" t="s">
        <v>208</v>
      </c>
      <c r="L15004" t="s">
        <v>64426</v>
      </c>
      <c r="N15004" t="s">
        <v>208</v>
      </c>
      <c r="O15004" t="s">
        <v>476</v>
      </c>
      <c r="P15004" t="s">
        <v>476</v>
      </c>
    </row>
    <row r="15005" spans="1:16">
      <c r="A15005" s="484" t="s">
        <v>98553</v>
      </c>
      <c r="B15005" s="485" t="s">
        <v>64431</v>
      </c>
      <c r="C15005" t="s">
        <v>98552</v>
      </c>
      <c r="D15005" t="s">
        <v>98551</v>
      </c>
      <c r="E15005" t="str">
        <f t="shared" si="234"/>
        <v>631954 - CFA GROUPE DE LA SALLE REIMS</v>
      </c>
      <c r="F15005" t="s">
        <v>25534</v>
      </c>
      <c r="I15005" t="s">
        <v>5789</v>
      </c>
      <c r="K15005" t="s">
        <v>208</v>
      </c>
      <c r="L15005" t="s">
        <v>98550</v>
      </c>
      <c r="N15005" t="s">
        <v>207</v>
      </c>
      <c r="O15005" t="s">
        <v>476</v>
      </c>
      <c r="P15005" t="s">
        <v>476</v>
      </c>
    </row>
    <row r="15006" spans="1:16">
      <c r="A15006" s="484" t="s">
        <v>57854</v>
      </c>
      <c r="B15006" s="485" t="s">
        <v>57853</v>
      </c>
      <c r="C15006" t="s">
        <v>57852</v>
      </c>
      <c r="D15006" t="s">
        <v>57851</v>
      </c>
      <c r="E15006" t="str">
        <f t="shared" si="234"/>
        <v>649752 - INITIATIVES VENTES DIRECT</v>
      </c>
      <c r="F15006" t="s">
        <v>57850</v>
      </c>
      <c r="G15006" t="s">
        <v>57849</v>
      </c>
      <c r="I15006" t="s">
        <v>57848</v>
      </c>
      <c r="J15006" t="s">
        <v>57847</v>
      </c>
      <c r="K15006" t="s">
        <v>208</v>
      </c>
      <c r="L15006" t="s">
        <v>57846</v>
      </c>
      <c r="N15006" t="s">
        <v>208</v>
      </c>
      <c r="O15006" t="s">
        <v>476</v>
      </c>
      <c r="P15006" t="s">
        <v>476</v>
      </c>
    </row>
    <row r="15007" spans="1:16">
      <c r="A15007" s="484" t="s">
        <v>73580</v>
      </c>
      <c r="B15007" s="485" t="s">
        <v>73579</v>
      </c>
      <c r="C15007" t="s">
        <v>73578</v>
      </c>
      <c r="D15007" t="s">
        <v>73577</v>
      </c>
      <c r="E15007" t="str">
        <f t="shared" si="234"/>
        <v>658303 - FCR HAUTS DE FRANCE ARRAS</v>
      </c>
      <c r="F15007" t="s">
        <v>16543</v>
      </c>
      <c r="G15007" t="s">
        <v>73576</v>
      </c>
      <c r="I15007" t="s">
        <v>3894</v>
      </c>
      <c r="J15007" t="s">
        <v>73575</v>
      </c>
      <c r="K15007" t="s">
        <v>208</v>
      </c>
      <c r="L15007" t="s">
        <v>73574</v>
      </c>
      <c r="N15007" t="s">
        <v>208</v>
      </c>
      <c r="O15007" t="s">
        <v>476</v>
      </c>
      <c r="P15007" t="s">
        <v>476</v>
      </c>
    </row>
    <row r="15008" spans="1:16">
      <c r="A15008" s="484" t="s">
        <v>25761</v>
      </c>
      <c r="B15008" s="485" t="s">
        <v>25760</v>
      </c>
      <c r="C15008" t="s">
        <v>25759</v>
      </c>
      <c r="D15008" t="s">
        <v>25758</v>
      </c>
      <c r="E15008" t="str">
        <f t="shared" si="234"/>
        <v>622291 - PFF</v>
      </c>
      <c r="F15008" t="s">
        <v>21076</v>
      </c>
      <c r="G15008" t="s">
        <v>25757</v>
      </c>
      <c r="I15008" t="s">
        <v>1035</v>
      </c>
      <c r="J15008" t="s">
        <v>25756</v>
      </c>
      <c r="K15008" t="s">
        <v>208</v>
      </c>
      <c r="L15008" t="s">
        <v>25755</v>
      </c>
      <c r="N15008" t="s">
        <v>208</v>
      </c>
      <c r="O15008" t="s">
        <v>476</v>
      </c>
      <c r="P15008" t="s">
        <v>476</v>
      </c>
    </row>
    <row r="15009" spans="1:16">
      <c r="A15009" s="484" t="s">
        <v>114272</v>
      </c>
      <c r="B15009" s="485" t="s">
        <v>114271</v>
      </c>
      <c r="C15009" t="s">
        <v>114270</v>
      </c>
      <c r="D15009" t="s">
        <v>114270</v>
      </c>
      <c r="E15009" t="str">
        <f t="shared" si="234"/>
        <v>677528 - BELUGAMES</v>
      </c>
      <c r="F15009" t="s">
        <v>9698</v>
      </c>
      <c r="G15009" t="s">
        <v>114269</v>
      </c>
      <c r="I15009" t="s">
        <v>10820</v>
      </c>
      <c r="J15009" t="s">
        <v>114268</v>
      </c>
      <c r="K15009" t="s">
        <v>208</v>
      </c>
      <c r="L15009" t="s">
        <v>114267</v>
      </c>
      <c r="N15009" t="s">
        <v>208</v>
      </c>
      <c r="O15009" t="s">
        <v>476</v>
      </c>
      <c r="P15009" t="s">
        <v>476</v>
      </c>
    </row>
    <row r="15010" spans="1:16">
      <c r="A15010" s="484" t="s">
        <v>66315</v>
      </c>
      <c r="B15010" s="485" t="s">
        <v>66314</v>
      </c>
      <c r="C15010" t="s">
        <v>66313</v>
      </c>
      <c r="D15010" t="s">
        <v>66313</v>
      </c>
      <c r="E15010" t="str">
        <f t="shared" si="234"/>
        <v>547219 - GLOBAL LANGUAGE SERVICES</v>
      </c>
      <c r="F15010" t="s">
        <v>2801</v>
      </c>
      <c r="G15010" t="s">
        <v>66312</v>
      </c>
      <c r="H15010" t="s">
        <v>66311</v>
      </c>
      <c r="I15010" t="s">
        <v>21232</v>
      </c>
      <c r="J15010" t="s">
        <v>66310</v>
      </c>
      <c r="K15010" t="s">
        <v>208</v>
      </c>
      <c r="L15010" t="s">
        <v>66309</v>
      </c>
      <c r="N15010" t="s">
        <v>208</v>
      </c>
      <c r="O15010" t="s">
        <v>476</v>
      </c>
      <c r="P15010" t="s">
        <v>476</v>
      </c>
    </row>
    <row r="15011" spans="1:16">
      <c r="A15011" s="484" t="s">
        <v>96265</v>
      </c>
      <c r="B15011" s="485" t="s">
        <v>96264</v>
      </c>
      <c r="C15011" t="s">
        <v>96263</v>
      </c>
      <c r="D15011" t="s">
        <v>96263</v>
      </c>
      <c r="E15011" t="str">
        <f t="shared" si="234"/>
        <v>672555 - CHORAFORMATION</v>
      </c>
      <c r="F15011" t="s">
        <v>2517</v>
      </c>
      <c r="G15011" t="s">
        <v>96262</v>
      </c>
      <c r="I15011" t="s">
        <v>802</v>
      </c>
      <c r="J15011" t="s">
        <v>96261</v>
      </c>
      <c r="K15011" t="s">
        <v>208</v>
      </c>
      <c r="L15011" t="s">
        <v>96260</v>
      </c>
      <c r="N15011" t="s">
        <v>208</v>
      </c>
      <c r="O15011" t="s">
        <v>476</v>
      </c>
      <c r="P15011" t="s">
        <v>476</v>
      </c>
    </row>
    <row r="15012" spans="1:16">
      <c r="A15012" s="484" t="s">
        <v>124430</v>
      </c>
      <c r="B15012" s="485" t="s">
        <v>124429</v>
      </c>
      <c r="C15012" t="s">
        <v>124428</v>
      </c>
      <c r="D15012" t="s">
        <v>124427</v>
      </c>
      <c r="E15012" t="str">
        <f t="shared" si="234"/>
        <v>572822 - APSL FORMATION</v>
      </c>
      <c r="F15012" t="s">
        <v>1086</v>
      </c>
      <c r="G15012" t="s">
        <v>124426</v>
      </c>
      <c r="I15012" t="s">
        <v>10820</v>
      </c>
      <c r="J15012" t="s">
        <v>124425</v>
      </c>
      <c r="K15012" t="s">
        <v>208</v>
      </c>
      <c r="L15012" t="s">
        <v>124424</v>
      </c>
      <c r="N15012" t="s">
        <v>208</v>
      </c>
      <c r="O15012" t="s">
        <v>476</v>
      </c>
      <c r="P15012" t="s">
        <v>476</v>
      </c>
    </row>
    <row r="15013" spans="1:16">
      <c r="A15013" s="484" t="s">
        <v>96558</v>
      </c>
      <c r="B15013" s="485" t="s">
        <v>96557</v>
      </c>
      <c r="C15013" t="s">
        <v>96556</v>
      </c>
      <c r="D15013" t="s">
        <v>96555</v>
      </c>
      <c r="E15013" t="str">
        <f t="shared" si="234"/>
        <v>579373 - CHASSAGNE DAVID - DFC</v>
      </c>
      <c r="F15013" t="s">
        <v>1729</v>
      </c>
      <c r="G15013" t="s">
        <v>96554</v>
      </c>
      <c r="I15013" t="s">
        <v>21333</v>
      </c>
      <c r="J15013" t="s">
        <v>96553</v>
      </c>
      <c r="K15013" t="s">
        <v>96552</v>
      </c>
      <c r="L15013" t="s">
        <v>96551</v>
      </c>
      <c r="N15013" t="s">
        <v>208</v>
      </c>
      <c r="O15013" t="s">
        <v>476</v>
      </c>
      <c r="P15013" t="s">
        <v>476</v>
      </c>
    </row>
    <row r="15014" spans="1:16">
      <c r="A15014" s="484" t="s">
        <v>36932</v>
      </c>
      <c r="B15014" s="485" t="s">
        <v>36931</v>
      </c>
      <c r="C15014" t="s">
        <v>36930</v>
      </c>
      <c r="D15014" t="s">
        <v>36930</v>
      </c>
      <c r="E15014" t="str">
        <f t="shared" si="234"/>
        <v>564497 - MENDIKO FORMATION</v>
      </c>
      <c r="F15014" t="s">
        <v>13656</v>
      </c>
      <c r="G15014" t="s">
        <v>36929</v>
      </c>
      <c r="H15014" t="s">
        <v>36928</v>
      </c>
      <c r="I15014" t="s">
        <v>9512</v>
      </c>
      <c r="J15014" t="s">
        <v>36927</v>
      </c>
      <c r="K15014" t="s">
        <v>208</v>
      </c>
      <c r="L15014" t="s">
        <v>36926</v>
      </c>
      <c r="N15014" t="s">
        <v>208</v>
      </c>
      <c r="O15014" t="s">
        <v>476</v>
      </c>
      <c r="P15014" t="s">
        <v>476</v>
      </c>
    </row>
    <row r="15015" spans="1:16">
      <c r="A15015" s="484" t="s">
        <v>127686</v>
      </c>
      <c r="B15015" s="485" t="s">
        <v>127685</v>
      </c>
      <c r="C15015" t="s">
        <v>127684</v>
      </c>
      <c r="D15015" t="s">
        <v>127684</v>
      </c>
      <c r="E15015" t="str">
        <f t="shared" si="234"/>
        <v>622321 - APPLICADRONE</v>
      </c>
      <c r="F15015" t="s">
        <v>58295</v>
      </c>
      <c r="G15015" t="s">
        <v>127683</v>
      </c>
      <c r="I15015" t="s">
        <v>23688</v>
      </c>
      <c r="J15015" t="s">
        <v>127682</v>
      </c>
      <c r="K15015" t="s">
        <v>208</v>
      </c>
      <c r="L15015" t="s">
        <v>127681</v>
      </c>
      <c r="N15015" t="s">
        <v>208</v>
      </c>
      <c r="O15015" t="s">
        <v>476</v>
      </c>
      <c r="P15015" t="s">
        <v>476</v>
      </c>
    </row>
    <row r="15016" spans="1:16">
      <c r="A15016" s="484" t="s">
        <v>70413</v>
      </c>
      <c r="B15016" s="485" t="s">
        <v>70412</v>
      </c>
      <c r="C15016" t="s">
        <v>70411</v>
      </c>
      <c r="D15016" t="s">
        <v>70411</v>
      </c>
      <c r="E15016" t="str">
        <f t="shared" si="234"/>
        <v>532228 - FORMATIC</v>
      </c>
      <c r="F15016" t="s">
        <v>7547</v>
      </c>
      <c r="G15016" t="s">
        <v>70410</v>
      </c>
      <c r="I15016" t="s">
        <v>49532</v>
      </c>
      <c r="J15016" t="s">
        <v>70409</v>
      </c>
      <c r="K15016" t="s">
        <v>208</v>
      </c>
      <c r="L15016" t="s">
        <v>70408</v>
      </c>
      <c r="N15016" t="s">
        <v>208</v>
      </c>
      <c r="O15016" t="s">
        <v>476</v>
      </c>
      <c r="P15016" t="s">
        <v>476</v>
      </c>
    </row>
    <row r="15017" spans="1:16">
      <c r="A15017" s="484" t="s">
        <v>35813</v>
      </c>
      <c r="B15017" s="485" t="s">
        <v>35812</v>
      </c>
      <c r="C15017" t="s">
        <v>35811</v>
      </c>
      <c r="D15017" t="s">
        <v>35810</v>
      </c>
      <c r="E15017" t="str">
        <f t="shared" si="234"/>
        <v>663268 - MIRAIL ANNE CECILE PLAISANCE DU TOUCH</v>
      </c>
      <c r="F15017" t="s">
        <v>21798</v>
      </c>
      <c r="G15017" t="s">
        <v>35809</v>
      </c>
      <c r="I15017" t="s">
        <v>35808</v>
      </c>
      <c r="J15017" t="s">
        <v>35807</v>
      </c>
      <c r="K15017" t="s">
        <v>208</v>
      </c>
      <c r="L15017" t="s">
        <v>35806</v>
      </c>
      <c r="N15017" t="s">
        <v>208</v>
      </c>
      <c r="O15017" t="s">
        <v>476</v>
      </c>
      <c r="P15017" t="s">
        <v>476</v>
      </c>
    </row>
    <row r="15018" spans="1:16">
      <c r="A15018" s="484" t="s">
        <v>13950</v>
      </c>
      <c r="B15018" s="485" t="s">
        <v>13949</v>
      </c>
      <c r="C15018" t="s">
        <v>13948</v>
      </c>
      <c r="D15018" t="s">
        <v>13948</v>
      </c>
      <c r="E15018" t="str">
        <f t="shared" si="234"/>
        <v>544310 - SOMOBA FORMATIONS</v>
      </c>
      <c r="F15018" t="s">
        <v>2801</v>
      </c>
      <c r="G15018" t="s">
        <v>13947</v>
      </c>
      <c r="I15018" t="s">
        <v>13946</v>
      </c>
      <c r="J15018" t="s">
        <v>13945</v>
      </c>
      <c r="K15018" t="s">
        <v>208</v>
      </c>
      <c r="L15018" t="s">
        <v>13944</v>
      </c>
      <c r="N15018" t="s">
        <v>208</v>
      </c>
      <c r="O15018" t="s">
        <v>476</v>
      </c>
      <c r="P15018" t="s">
        <v>476</v>
      </c>
    </row>
    <row r="15019" spans="1:16">
      <c r="A15019" s="484" t="s">
        <v>12113</v>
      </c>
      <c r="B15019" s="485" t="s">
        <v>12112</v>
      </c>
      <c r="C15019" t="s">
        <v>12111</v>
      </c>
      <c r="D15019" t="s">
        <v>12111</v>
      </c>
      <c r="E15019" t="str">
        <f t="shared" si="234"/>
        <v>630123 - SWITCH AND GO</v>
      </c>
      <c r="F15019" t="s">
        <v>1315</v>
      </c>
      <c r="G15019" t="s">
        <v>12110</v>
      </c>
      <c r="I15019" t="s">
        <v>626</v>
      </c>
      <c r="K15019" t="s">
        <v>208</v>
      </c>
      <c r="L15019" t="s">
        <v>12109</v>
      </c>
      <c r="N15019" t="s">
        <v>208</v>
      </c>
      <c r="O15019" t="s">
        <v>476</v>
      </c>
      <c r="P15019" t="s">
        <v>476</v>
      </c>
    </row>
    <row r="15020" spans="1:16">
      <c r="A15020" s="484" t="s">
        <v>28228</v>
      </c>
      <c r="B15020" s="485" t="s">
        <v>28227</v>
      </c>
      <c r="C15020" t="s">
        <v>28226</v>
      </c>
      <c r="D15020" t="s">
        <v>28225</v>
      </c>
      <c r="E15020" t="str">
        <f t="shared" si="234"/>
        <v>661922 - PWA</v>
      </c>
      <c r="F15020" t="s">
        <v>28224</v>
      </c>
      <c r="G15020" t="s">
        <v>28223</v>
      </c>
      <c r="I15020" t="s">
        <v>8115</v>
      </c>
      <c r="J15020" t="s">
        <v>28222</v>
      </c>
      <c r="K15020" t="s">
        <v>208</v>
      </c>
      <c r="L15020" t="s">
        <v>28221</v>
      </c>
      <c r="N15020" t="s">
        <v>208</v>
      </c>
      <c r="O15020" t="s">
        <v>476</v>
      </c>
      <c r="P15020" t="s">
        <v>476</v>
      </c>
    </row>
    <row r="15021" spans="1:16">
      <c r="A15021" s="484" t="s">
        <v>9676</v>
      </c>
      <c r="B15021" s="485" t="s">
        <v>9675</v>
      </c>
      <c r="C15021" t="s">
        <v>9674</v>
      </c>
      <c r="D15021" t="s">
        <v>9674</v>
      </c>
      <c r="E15021" t="str">
        <f t="shared" si="234"/>
        <v>627847 - TIPEE</v>
      </c>
      <c r="F15021" t="s">
        <v>3026</v>
      </c>
      <c r="G15021" t="s">
        <v>9673</v>
      </c>
      <c r="I15021" t="s">
        <v>9672</v>
      </c>
      <c r="J15021" t="s">
        <v>9671</v>
      </c>
      <c r="K15021" t="s">
        <v>208</v>
      </c>
      <c r="L15021" t="s">
        <v>9670</v>
      </c>
      <c r="N15021" t="s">
        <v>208</v>
      </c>
      <c r="O15021" t="s">
        <v>476</v>
      </c>
      <c r="P15021" t="s">
        <v>476</v>
      </c>
    </row>
    <row r="15022" spans="1:16">
      <c r="A15022" s="484" t="s">
        <v>80126</v>
      </c>
      <c r="B15022" s="485" t="s">
        <v>80125</v>
      </c>
      <c r="C15022" t="s">
        <v>80124</v>
      </c>
      <c r="D15022" t="s">
        <v>80123</v>
      </c>
      <c r="E15022" t="str">
        <f t="shared" si="234"/>
        <v>669787 - EMOTIONS MONTPELLIER</v>
      </c>
      <c r="F15022" t="s">
        <v>2034</v>
      </c>
      <c r="G15022" t="s">
        <v>69744</v>
      </c>
      <c r="I15022" t="s">
        <v>1542</v>
      </c>
      <c r="J15022" t="s">
        <v>80122</v>
      </c>
      <c r="K15022" t="s">
        <v>208</v>
      </c>
      <c r="L15022" t="s">
        <v>80121</v>
      </c>
      <c r="N15022" t="s">
        <v>208</v>
      </c>
      <c r="O15022" t="s">
        <v>476</v>
      </c>
      <c r="P15022" t="s">
        <v>476</v>
      </c>
    </row>
    <row r="15023" spans="1:16">
      <c r="A15023" s="484" t="s">
        <v>60523</v>
      </c>
      <c r="B15023" s="485" t="s">
        <v>60522</v>
      </c>
      <c r="C15023" t="s">
        <v>60521</v>
      </c>
      <c r="D15023" t="s">
        <v>60521</v>
      </c>
      <c r="E15023" t="str">
        <f t="shared" si="234"/>
        <v>640840 - HORUS FORMATION</v>
      </c>
      <c r="F15023" t="s">
        <v>1784</v>
      </c>
      <c r="G15023" t="s">
        <v>60520</v>
      </c>
      <c r="I15023" t="s">
        <v>53542</v>
      </c>
      <c r="J15023" t="s">
        <v>60519</v>
      </c>
      <c r="K15023" t="s">
        <v>208</v>
      </c>
      <c r="L15023" t="s">
        <v>60518</v>
      </c>
      <c r="N15023" t="s">
        <v>208</v>
      </c>
      <c r="O15023" t="s">
        <v>476</v>
      </c>
      <c r="P15023" t="s">
        <v>476</v>
      </c>
    </row>
    <row r="15024" spans="1:16">
      <c r="A15024" s="484" t="s">
        <v>114495</v>
      </c>
      <c r="B15024" s="485" t="s">
        <v>114494</v>
      </c>
      <c r="C15024" t="s">
        <v>114493</v>
      </c>
      <c r="D15024" t="s">
        <v>114493</v>
      </c>
      <c r="E15024" t="str">
        <f t="shared" si="234"/>
        <v>613277 - BECAUSEILOVEM</v>
      </c>
      <c r="F15024" t="s">
        <v>46110</v>
      </c>
      <c r="G15024" t="s">
        <v>114492</v>
      </c>
      <c r="I15024" t="s">
        <v>114491</v>
      </c>
      <c r="K15024" t="s">
        <v>208</v>
      </c>
      <c r="L15024" t="s">
        <v>114490</v>
      </c>
      <c r="N15024" t="s">
        <v>208</v>
      </c>
      <c r="O15024" t="s">
        <v>476</v>
      </c>
      <c r="P15024" t="s">
        <v>476</v>
      </c>
    </row>
    <row r="15025" spans="1:16">
      <c r="A15025" s="484" t="s">
        <v>49463</v>
      </c>
      <c r="B15025" s="485" t="s">
        <v>49462</v>
      </c>
      <c r="C15025" t="s">
        <v>49461</v>
      </c>
      <c r="D15025" t="s">
        <v>49460</v>
      </c>
      <c r="E15025" t="str">
        <f t="shared" si="234"/>
        <v>633513 - JE CONSEIL ET ASSOCIES</v>
      </c>
      <c r="F15025" t="s">
        <v>5613</v>
      </c>
      <c r="G15025" t="s">
        <v>49459</v>
      </c>
      <c r="I15025" t="s">
        <v>626</v>
      </c>
      <c r="K15025" t="s">
        <v>208</v>
      </c>
      <c r="L15025" t="s">
        <v>49458</v>
      </c>
      <c r="N15025" t="s">
        <v>208</v>
      </c>
      <c r="O15025" t="s">
        <v>476</v>
      </c>
      <c r="P15025" t="s">
        <v>476</v>
      </c>
    </row>
    <row r="15026" spans="1:16">
      <c r="A15026" s="484" t="s">
        <v>9830</v>
      </c>
      <c r="B15026" s="485" t="s">
        <v>9829</v>
      </c>
      <c r="C15026" t="s">
        <v>9828</v>
      </c>
      <c r="D15026" t="s">
        <v>9827</v>
      </c>
      <c r="E15026" t="str">
        <f t="shared" si="234"/>
        <v>669489 - THOMAS AURORE JEANINE ELIANE</v>
      </c>
      <c r="F15026" t="s">
        <v>9826</v>
      </c>
      <c r="G15026" t="s">
        <v>9825</v>
      </c>
      <c r="I15026" t="s">
        <v>9824</v>
      </c>
      <c r="J15026" t="s">
        <v>9823</v>
      </c>
      <c r="K15026" t="s">
        <v>208</v>
      </c>
      <c r="L15026" t="s">
        <v>9822</v>
      </c>
      <c r="N15026" t="s">
        <v>208</v>
      </c>
      <c r="O15026" t="s">
        <v>476</v>
      </c>
      <c r="P15026" t="s">
        <v>476</v>
      </c>
    </row>
    <row r="15027" spans="1:16">
      <c r="A15027" s="484" t="s">
        <v>134143</v>
      </c>
      <c r="B15027" s="485" t="s">
        <v>134142</v>
      </c>
      <c r="C15027" t="s">
        <v>134141</v>
      </c>
      <c r="D15027" t="s">
        <v>134141</v>
      </c>
      <c r="E15027" t="str">
        <f t="shared" si="234"/>
        <v>576207 - ADRIEN JEAN LOUIS</v>
      </c>
      <c r="F15027" t="s">
        <v>25142</v>
      </c>
      <c r="G15027" t="s">
        <v>134140</v>
      </c>
      <c r="I15027" t="s">
        <v>134139</v>
      </c>
      <c r="J15027" t="s">
        <v>134138</v>
      </c>
      <c r="K15027" t="s">
        <v>208</v>
      </c>
      <c r="L15027" t="s">
        <v>134137</v>
      </c>
      <c r="N15027" t="s">
        <v>208</v>
      </c>
      <c r="O15027" t="s">
        <v>476</v>
      </c>
      <c r="P15027" t="s">
        <v>476</v>
      </c>
    </row>
    <row r="15028" spans="1:16">
      <c r="A15028" s="484" t="s">
        <v>2126</v>
      </c>
      <c r="B15028" s="485" t="s">
        <v>2125</v>
      </c>
      <c r="C15028" t="s">
        <v>2124</v>
      </c>
      <c r="D15028" t="s">
        <v>2124</v>
      </c>
      <c r="E15028" t="str">
        <f t="shared" si="234"/>
        <v>622060 - WORKSAFE FRANCE</v>
      </c>
      <c r="F15028" t="s">
        <v>512</v>
      </c>
      <c r="G15028" t="s">
        <v>2123</v>
      </c>
      <c r="I15028" t="s">
        <v>1321</v>
      </c>
      <c r="J15028" t="s">
        <v>2122</v>
      </c>
      <c r="K15028" t="s">
        <v>208</v>
      </c>
      <c r="L15028" t="s">
        <v>2121</v>
      </c>
      <c r="N15028" t="s">
        <v>208</v>
      </c>
      <c r="O15028" t="s">
        <v>476</v>
      </c>
      <c r="P15028" t="s">
        <v>476</v>
      </c>
    </row>
    <row r="15029" spans="1:16">
      <c r="A15029" s="484" t="s">
        <v>89512</v>
      </c>
      <c r="B15029" s="485" t="s">
        <v>89511</v>
      </c>
      <c r="C15029" t="s">
        <v>89510</v>
      </c>
      <c r="D15029" t="s">
        <v>89509</v>
      </c>
      <c r="E15029" t="str">
        <f t="shared" si="234"/>
        <v>676664 - CV AVENIR AUXERRE</v>
      </c>
      <c r="F15029" t="s">
        <v>8675</v>
      </c>
      <c r="G15029" t="s">
        <v>89508</v>
      </c>
      <c r="I15029" t="s">
        <v>7839</v>
      </c>
      <c r="J15029" t="s">
        <v>89507</v>
      </c>
      <c r="K15029" t="s">
        <v>208</v>
      </c>
      <c r="L15029" t="s">
        <v>89506</v>
      </c>
      <c r="N15029" t="s">
        <v>208</v>
      </c>
      <c r="O15029" t="s">
        <v>476</v>
      </c>
      <c r="P15029" t="s">
        <v>476</v>
      </c>
    </row>
    <row r="15030" spans="1:16">
      <c r="A15030" s="484" t="s">
        <v>116332</v>
      </c>
      <c r="B15030" s="485" t="s">
        <v>116331</v>
      </c>
      <c r="C15030" t="s">
        <v>116330</v>
      </c>
      <c r="D15030" t="s">
        <v>116330</v>
      </c>
      <c r="E15030" t="str">
        <f t="shared" si="234"/>
        <v>606637 - AUTO ECOLE MS</v>
      </c>
      <c r="F15030" t="s">
        <v>34187</v>
      </c>
      <c r="G15030" t="s">
        <v>116329</v>
      </c>
      <c r="I15030" t="s">
        <v>55454</v>
      </c>
      <c r="J15030" t="s">
        <v>116328</v>
      </c>
      <c r="K15030" t="s">
        <v>208</v>
      </c>
      <c r="L15030" t="s">
        <v>116327</v>
      </c>
      <c r="N15030" t="s">
        <v>208</v>
      </c>
      <c r="O15030" t="s">
        <v>476</v>
      </c>
      <c r="P15030" t="s">
        <v>476</v>
      </c>
    </row>
    <row r="15031" spans="1:16">
      <c r="A15031" s="484" t="s">
        <v>19114</v>
      </c>
      <c r="B15031" s="485" t="s">
        <v>19113</v>
      </c>
      <c r="C15031" t="s">
        <v>19112</v>
      </c>
      <c r="D15031" t="s">
        <v>19112</v>
      </c>
      <c r="E15031" t="str">
        <f t="shared" si="234"/>
        <v>604112 - SCHOLA INGENIERIE SAS</v>
      </c>
      <c r="F15031" t="s">
        <v>7547</v>
      </c>
      <c r="G15031" t="s">
        <v>19111</v>
      </c>
      <c r="I15031" t="s">
        <v>19110</v>
      </c>
      <c r="J15031" t="s">
        <v>19109</v>
      </c>
      <c r="K15031" t="s">
        <v>208</v>
      </c>
      <c r="L15031" t="s">
        <v>19108</v>
      </c>
      <c r="N15031" t="s">
        <v>208</v>
      </c>
      <c r="O15031" t="s">
        <v>476</v>
      </c>
      <c r="P15031" t="s">
        <v>476</v>
      </c>
    </row>
    <row r="15032" spans="1:16">
      <c r="A15032" s="484" t="s">
        <v>28691</v>
      </c>
      <c r="B15032" s="485" t="s">
        <v>28690</v>
      </c>
      <c r="C15032" t="s">
        <v>28689</v>
      </c>
      <c r="D15032" t="s">
        <v>28689</v>
      </c>
      <c r="E15032" t="str">
        <f t="shared" si="234"/>
        <v>564965 - PERFORMEO</v>
      </c>
      <c r="F15032" t="s">
        <v>1077</v>
      </c>
      <c r="G15032" t="s">
        <v>28688</v>
      </c>
      <c r="H15032" t="s">
        <v>28687</v>
      </c>
      <c r="I15032" t="s">
        <v>28686</v>
      </c>
      <c r="K15032" t="s">
        <v>208</v>
      </c>
      <c r="L15032" t="s">
        <v>28685</v>
      </c>
      <c r="N15032" t="s">
        <v>208</v>
      </c>
      <c r="O15032" t="s">
        <v>476</v>
      </c>
      <c r="P15032" t="s">
        <v>476</v>
      </c>
    </row>
    <row r="15033" spans="1:16">
      <c r="A15033" s="484" t="s">
        <v>35166</v>
      </c>
      <c r="B15033" s="485" t="s">
        <v>35165</v>
      </c>
      <c r="C15033" t="s">
        <v>35164</v>
      </c>
      <c r="D15033" t="s">
        <v>35164</v>
      </c>
      <c r="E15033" t="str">
        <f t="shared" si="234"/>
        <v>543639 - MORIN WEIERICH CELINE</v>
      </c>
      <c r="F15033" t="s">
        <v>10189</v>
      </c>
      <c r="G15033" t="s">
        <v>35163</v>
      </c>
      <c r="I15033" t="s">
        <v>35162</v>
      </c>
      <c r="K15033" t="s">
        <v>208</v>
      </c>
      <c r="L15033" t="s">
        <v>35161</v>
      </c>
      <c r="N15033" t="s">
        <v>208</v>
      </c>
      <c r="O15033" t="s">
        <v>476</v>
      </c>
      <c r="P15033" t="s">
        <v>476</v>
      </c>
    </row>
    <row r="15034" spans="1:16">
      <c r="A15034" s="484" t="s">
        <v>95644</v>
      </c>
      <c r="B15034" s="485" t="s">
        <v>95643</v>
      </c>
      <c r="C15034" t="s">
        <v>95636</v>
      </c>
      <c r="D15034" t="s">
        <v>95636</v>
      </c>
      <c r="E15034" t="str">
        <f t="shared" si="234"/>
        <v>556282 - CLEF</v>
      </c>
      <c r="F15034" t="s">
        <v>9595</v>
      </c>
      <c r="G15034" t="s">
        <v>95642</v>
      </c>
      <c r="I15034" t="s">
        <v>95641</v>
      </c>
      <c r="K15034" t="s">
        <v>208</v>
      </c>
      <c r="L15034" t="s">
        <v>95640</v>
      </c>
      <c r="N15034" t="s">
        <v>208</v>
      </c>
      <c r="O15034" t="s">
        <v>476</v>
      </c>
      <c r="P15034" t="s">
        <v>476</v>
      </c>
    </row>
    <row r="15035" spans="1:16">
      <c r="A15035" s="484" t="s">
        <v>73832</v>
      </c>
      <c r="B15035" s="485" t="s">
        <v>73831</v>
      </c>
      <c r="C15035" t="s">
        <v>73830</v>
      </c>
      <c r="D15035" t="s">
        <v>73830</v>
      </c>
      <c r="E15035" t="str">
        <f t="shared" si="234"/>
        <v>672853 - FC2A</v>
      </c>
      <c r="F15035" t="s">
        <v>43433</v>
      </c>
      <c r="G15035" t="s">
        <v>73829</v>
      </c>
      <c r="I15035" t="s">
        <v>4228</v>
      </c>
      <c r="J15035" t="s">
        <v>73828</v>
      </c>
      <c r="K15035" t="s">
        <v>208</v>
      </c>
      <c r="L15035" t="s">
        <v>73827</v>
      </c>
      <c r="N15035" t="s">
        <v>208</v>
      </c>
      <c r="O15035" t="s">
        <v>476</v>
      </c>
      <c r="P15035" t="s">
        <v>476</v>
      </c>
    </row>
    <row r="15036" spans="1:16">
      <c r="A15036" s="484" t="s">
        <v>44410</v>
      </c>
      <c r="B15036" s="485" t="s">
        <v>44409</v>
      </c>
      <c r="C15036" t="s">
        <v>44408</v>
      </c>
      <c r="D15036" t="s">
        <v>44408</v>
      </c>
      <c r="E15036" t="str">
        <f t="shared" si="234"/>
        <v>653755 - LEBON PRISCILLA</v>
      </c>
      <c r="F15036" t="s">
        <v>6686</v>
      </c>
      <c r="G15036" t="s">
        <v>44407</v>
      </c>
      <c r="I15036" t="s">
        <v>603</v>
      </c>
      <c r="J15036" t="s">
        <v>44406</v>
      </c>
      <c r="K15036" t="s">
        <v>208</v>
      </c>
      <c r="L15036" t="s">
        <v>44405</v>
      </c>
      <c r="N15036" t="s">
        <v>208</v>
      </c>
      <c r="O15036" t="s">
        <v>476</v>
      </c>
      <c r="P15036" t="s">
        <v>476</v>
      </c>
    </row>
    <row r="15037" spans="1:16">
      <c r="A15037" s="484" t="s">
        <v>115682</v>
      </c>
      <c r="B15037" s="485" t="s">
        <v>115681</v>
      </c>
      <c r="C15037" t="s">
        <v>115680</v>
      </c>
      <c r="D15037" t="s">
        <v>115679</v>
      </c>
      <c r="E15037" t="str">
        <f t="shared" si="234"/>
        <v>630640 - AXE ET CIBLE LATTES</v>
      </c>
      <c r="F15037" t="s">
        <v>922</v>
      </c>
      <c r="G15037" t="s">
        <v>115678</v>
      </c>
      <c r="I15037" t="s">
        <v>11482</v>
      </c>
      <c r="J15037" t="s">
        <v>115677</v>
      </c>
      <c r="K15037" t="s">
        <v>208</v>
      </c>
      <c r="L15037" t="s">
        <v>115676</v>
      </c>
      <c r="N15037" t="s">
        <v>208</v>
      </c>
      <c r="O15037" t="s">
        <v>476</v>
      </c>
      <c r="P15037" t="s">
        <v>476</v>
      </c>
    </row>
    <row r="15038" spans="1:16">
      <c r="A15038" s="484" t="s">
        <v>47252</v>
      </c>
      <c r="B15038" s="485" t="s">
        <v>47251</v>
      </c>
      <c r="C15038" t="s">
        <v>47250</v>
      </c>
      <c r="D15038" t="s">
        <v>47250</v>
      </c>
      <c r="E15038" t="str">
        <f t="shared" si="234"/>
        <v>662781 - LA CONDAMINE</v>
      </c>
      <c r="F15038" t="s">
        <v>14086</v>
      </c>
      <c r="G15038" t="s">
        <v>47249</v>
      </c>
      <c r="I15038" t="s">
        <v>626</v>
      </c>
      <c r="J15038" t="s">
        <v>47248</v>
      </c>
      <c r="K15038" t="s">
        <v>208</v>
      </c>
      <c r="L15038" t="s">
        <v>47247</v>
      </c>
      <c r="N15038" t="s">
        <v>208</v>
      </c>
      <c r="O15038" t="s">
        <v>476</v>
      </c>
      <c r="P15038" t="s">
        <v>476</v>
      </c>
    </row>
    <row r="15039" spans="1:16">
      <c r="A15039" s="484" t="s">
        <v>68534</v>
      </c>
      <c r="B15039" s="485" t="s">
        <v>68533</v>
      </c>
      <c r="C15039" t="s">
        <v>68532</v>
      </c>
      <c r="D15039" t="s">
        <v>68532</v>
      </c>
      <c r="E15039" t="str">
        <f t="shared" si="234"/>
        <v>670248 - FRANCE PROTECTION FEU</v>
      </c>
      <c r="F15039" t="s">
        <v>4919</v>
      </c>
      <c r="G15039" t="s">
        <v>68531</v>
      </c>
      <c r="I15039" t="s">
        <v>25294</v>
      </c>
      <c r="J15039" t="s">
        <v>68530</v>
      </c>
      <c r="K15039" t="s">
        <v>208</v>
      </c>
      <c r="L15039" t="s">
        <v>68529</v>
      </c>
      <c r="N15039" t="s">
        <v>208</v>
      </c>
      <c r="O15039" t="s">
        <v>476</v>
      </c>
      <c r="P15039" t="s">
        <v>476</v>
      </c>
    </row>
    <row r="15040" spans="1:16">
      <c r="A15040" s="484" t="s">
        <v>82490</v>
      </c>
      <c r="B15040" s="485" t="s">
        <v>82489</v>
      </c>
      <c r="C15040" t="s">
        <v>82488</v>
      </c>
      <c r="D15040" t="s">
        <v>82488</v>
      </c>
      <c r="E15040" t="str">
        <f t="shared" si="234"/>
        <v>653895 - EDITIONS LECLAIR</v>
      </c>
      <c r="F15040" t="s">
        <v>28323</v>
      </c>
      <c r="G15040" t="s">
        <v>82487</v>
      </c>
      <c r="I15040" t="s">
        <v>1647</v>
      </c>
      <c r="J15040" t="s">
        <v>82486</v>
      </c>
      <c r="K15040" t="s">
        <v>208</v>
      </c>
      <c r="L15040" t="s">
        <v>82485</v>
      </c>
      <c r="N15040" t="s">
        <v>208</v>
      </c>
      <c r="O15040" t="s">
        <v>476</v>
      </c>
      <c r="P15040" t="s">
        <v>476</v>
      </c>
    </row>
    <row r="15041" spans="1:16">
      <c r="A15041" s="484" t="s">
        <v>135268</v>
      </c>
      <c r="B15041" s="485" t="s">
        <v>135267</v>
      </c>
      <c r="C15041" t="s">
        <v>135263</v>
      </c>
      <c r="D15041" t="s">
        <v>135263</v>
      </c>
      <c r="E15041" t="str">
        <f t="shared" si="234"/>
        <v>654863 - ACTION FORMATION</v>
      </c>
      <c r="F15041" t="s">
        <v>9189</v>
      </c>
      <c r="G15041" t="s">
        <v>135266</v>
      </c>
      <c r="I15041" t="s">
        <v>91066</v>
      </c>
      <c r="K15041" t="s">
        <v>208</v>
      </c>
      <c r="L15041" t="s">
        <v>135265</v>
      </c>
      <c r="N15041" t="s">
        <v>208</v>
      </c>
      <c r="O15041" t="s">
        <v>476</v>
      </c>
      <c r="P15041" t="s">
        <v>476</v>
      </c>
    </row>
    <row r="15042" spans="1:16">
      <c r="A15042" s="484" t="s">
        <v>109622</v>
      </c>
      <c r="B15042" s="485" t="s">
        <v>109621</v>
      </c>
      <c r="C15042" t="s">
        <v>109620</v>
      </c>
      <c r="D15042" t="s">
        <v>109620</v>
      </c>
      <c r="E15042" t="str">
        <f t="shared" ref="E15042:E15105" si="235">_xlfn.CONCAT(L15042," - ",D15042)</f>
        <v>661510 - CASSIEDE CENDRINE</v>
      </c>
      <c r="F15042" t="s">
        <v>7461</v>
      </c>
      <c r="G15042" t="s">
        <v>109619</v>
      </c>
      <c r="I15042" t="s">
        <v>2285</v>
      </c>
      <c r="J15042" t="s">
        <v>109618</v>
      </c>
      <c r="K15042" t="s">
        <v>208</v>
      </c>
      <c r="L15042" t="s">
        <v>109617</v>
      </c>
      <c r="N15042" t="s">
        <v>208</v>
      </c>
      <c r="O15042" t="s">
        <v>476</v>
      </c>
      <c r="P15042" t="s">
        <v>476</v>
      </c>
    </row>
    <row r="15043" spans="1:16">
      <c r="A15043" s="484" t="s">
        <v>13779</v>
      </c>
      <c r="B15043" s="485" t="s">
        <v>13778</v>
      </c>
      <c r="C15043" t="s">
        <v>13777</v>
      </c>
      <c r="D15043" t="s">
        <v>13776</v>
      </c>
      <c r="E15043" t="str">
        <f t="shared" si="235"/>
        <v>589135 - SORIANO GAULT SEVERINE</v>
      </c>
      <c r="F15043" t="s">
        <v>7547</v>
      </c>
      <c r="G15043" t="s">
        <v>13775</v>
      </c>
      <c r="I15043" t="s">
        <v>13774</v>
      </c>
      <c r="K15043" t="s">
        <v>208</v>
      </c>
      <c r="L15043" t="s">
        <v>13773</v>
      </c>
      <c r="N15043" t="s">
        <v>208</v>
      </c>
      <c r="O15043" t="s">
        <v>476</v>
      </c>
      <c r="P15043" t="s">
        <v>476</v>
      </c>
    </row>
    <row r="15044" spans="1:16">
      <c r="A15044" s="484" t="s">
        <v>99342</v>
      </c>
      <c r="B15044" s="485" t="s">
        <v>99341</v>
      </c>
      <c r="C15044" t="s">
        <v>99340</v>
      </c>
      <c r="D15044" t="s">
        <v>99339</v>
      </c>
      <c r="E15044" t="str">
        <f t="shared" si="235"/>
        <v>606182 - CEPHILEA FORMATIONS</v>
      </c>
      <c r="F15044" t="s">
        <v>1086</v>
      </c>
      <c r="G15044" t="s">
        <v>99338</v>
      </c>
      <c r="I15044" t="s">
        <v>26135</v>
      </c>
      <c r="J15044" t="s">
        <v>99337</v>
      </c>
      <c r="K15044" t="s">
        <v>208</v>
      </c>
      <c r="L15044" t="s">
        <v>99336</v>
      </c>
      <c r="N15044" t="s">
        <v>208</v>
      </c>
      <c r="O15044" t="s">
        <v>476</v>
      </c>
      <c r="P15044" t="s">
        <v>476</v>
      </c>
    </row>
    <row r="15045" spans="1:16">
      <c r="A15045" s="484" t="s">
        <v>86633</v>
      </c>
      <c r="B15045" s="485" t="s">
        <v>86632</v>
      </c>
      <c r="C15045" t="s">
        <v>86631</v>
      </c>
      <c r="D15045" t="s">
        <v>86631</v>
      </c>
      <c r="E15045" t="str">
        <f t="shared" si="235"/>
        <v>657610 - DOMAINE D'HIPPIOS</v>
      </c>
      <c r="F15045" t="s">
        <v>85600</v>
      </c>
      <c r="G15045" t="s">
        <v>86630</v>
      </c>
      <c r="I15045" t="s">
        <v>86629</v>
      </c>
      <c r="J15045" t="s">
        <v>86628</v>
      </c>
      <c r="K15045" t="s">
        <v>208</v>
      </c>
      <c r="L15045" t="s">
        <v>86627</v>
      </c>
      <c r="N15045" t="s">
        <v>208</v>
      </c>
      <c r="O15045" t="s">
        <v>476</v>
      </c>
      <c r="P15045" t="s">
        <v>476</v>
      </c>
    </row>
    <row r="15046" spans="1:16">
      <c r="A15046" s="484" t="s">
        <v>114551</v>
      </c>
      <c r="B15046" s="485" t="s">
        <v>114550</v>
      </c>
      <c r="C15046" t="s">
        <v>114549</v>
      </c>
      <c r="D15046" t="s">
        <v>114548</v>
      </c>
      <c r="E15046" t="str">
        <f t="shared" si="235"/>
        <v>645217 - BEAUTE FOREVER</v>
      </c>
      <c r="F15046" t="s">
        <v>43217</v>
      </c>
      <c r="G15046" t="s">
        <v>114547</v>
      </c>
      <c r="I15046" t="s">
        <v>114546</v>
      </c>
      <c r="J15046" t="s">
        <v>114545</v>
      </c>
      <c r="K15046" t="s">
        <v>208</v>
      </c>
      <c r="L15046" t="s">
        <v>114544</v>
      </c>
      <c r="N15046" t="s">
        <v>208</v>
      </c>
      <c r="O15046" t="s">
        <v>476</v>
      </c>
      <c r="P15046" t="s">
        <v>476</v>
      </c>
    </row>
    <row r="15047" spans="1:16">
      <c r="A15047" s="484" t="s">
        <v>110981</v>
      </c>
      <c r="B15047" s="485" t="s">
        <v>110980</v>
      </c>
      <c r="C15047" t="s">
        <v>110979</v>
      </c>
      <c r="D15047" t="s">
        <v>110979</v>
      </c>
      <c r="E15047" t="str">
        <f t="shared" si="235"/>
        <v>633628 - CAELI</v>
      </c>
      <c r="F15047" t="s">
        <v>4384</v>
      </c>
      <c r="G15047" t="s">
        <v>110978</v>
      </c>
      <c r="I15047" t="s">
        <v>110977</v>
      </c>
      <c r="J15047" t="s">
        <v>110976</v>
      </c>
      <c r="K15047" t="s">
        <v>208</v>
      </c>
      <c r="L15047" t="s">
        <v>110975</v>
      </c>
      <c r="N15047" t="s">
        <v>208</v>
      </c>
      <c r="O15047" t="s">
        <v>476</v>
      </c>
      <c r="P15047" t="s">
        <v>476</v>
      </c>
    </row>
    <row r="15048" spans="1:16">
      <c r="A15048" s="484" t="s">
        <v>13618</v>
      </c>
      <c r="B15048" s="485" t="s">
        <v>13602</v>
      </c>
      <c r="C15048" t="s">
        <v>13609</v>
      </c>
      <c r="D15048" t="s">
        <v>13617</v>
      </c>
      <c r="E15048" t="str">
        <f t="shared" si="235"/>
        <v>603387 - SP FORMATION CHAUMONT EN VEXIN</v>
      </c>
      <c r="F15048" t="s">
        <v>2408</v>
      </c>
      <c r="G15048" t="s">
        <v>13616</v>
      </c>
      <c r="I15048" t="s">
        <v>13615</v>
      </c>
      <c r="J15048" t="s">
        <v>13614</v>
      </c>
      <c r="K15048" t="s">
        <v>208</v>
      </c>
      <c r="L15048" t="s">
        <v>13613</v>
      </c>
      <c r="N15048" t="s">
        <v>208</v>
      </c>
      <c r="O15048" t="s">
        <v>476</v>
      </c>
      <c r="P15048" t="s">
        <v>476</v>
      </c>
    </row>
    <row r="15049" spans="1:16">
      <c r="A15049" s="484" t="s">
        <v>13603</v>
      </c>
      <c r="B15049" s="485" t="s">
        <v>13602</v>
      </c>
      <c r="C15049" t="s">
        <v>13601</v>
      </c>
      <c r="D15049" t="s">
        <v>13600</v>
      </c>
      <c r="E15049" t="str">
        <f t="shared" si="235"/>
        <v>670364 - SPF TRAPPES</v>
      </c>
      <c r="F15049" t="s">
        <v>2928</v>
      </c>
      <c r="G15049" t="s">
        <v>13599</v>
      </c>
      <c r="I15049" t="s">
        <v>13475</v>
      </c>
      <c r="J15049" t="s">
        <v>13598</v>
      </c>
      <c r="K15049" t="s">
        <v>208</v>
      </c>
      <c r="L15049" t="s">
        <v>13597</v>
      </c>
      <c r="N15049" t="s">
        <v>208</v>
      </c>
      <c r="O15049" t="s">
        <v>476</v>
      </c>
      <c r="P15049" t="s">
        <v>476</v>
      </c>
    </row>
    <row r="15050" spans="1:16">
      <c r="A15050" s="484" t="s">
        <v>115719</v>
      </c>
      <c r="B15050" s="485" t="s">
        <v>115718</v>
      </c>
      <c r="C15050" t="s">
        <v>115717</v>
      </c>
      <c r="D15050" t="s">
        <v>115717</v>
      </c>
      <c r="E15050" t="str">
        <f t="shared" si="235"/>
        <v>686608 - AXALYS CONSEILS</v>
      </c>
      <c r="F15050" t="s">
        <v>7671</v>
      </c>
      <c r="G15050" t="s">
        <v>115716</v>
      </c>
      <c r="I15050" t="s">
        <v>27001</v>
      </c>
      <c r="K15050" t="s">
        <v>208</v>
      </c>
      <c r="L15050" t="s">
        <v>115715</v>
      </c>
      <c r="N15050" t="s">
        <v>208</v>
      </c>
      <c r="O15050" t="s">
        <v>476</v>
      </c>
      <c r="P15050" t="s">
        <v>476</v>
      </c>
    </row>
    <row r="15051" spans="1:16">
      <c r="A15051" s="484" t="s">
        <v>37065</v>
      </c>
      <c r="B15051" s="485" t="s">
        <v>37064</v>
      </c>
      <c r="C15051" t="s">
        <v>37063</v>
      </c>
      <c r="D15051" t="s">
        <v>37063</v>
      </c>
      <c r="E15051" t="str">
        <f t="shared" si="235"/>
        <v>579828 - MEDTRAINING</v>
      </c>
      <c r="F15051" t="s">
        <v>16851</v>
      </c>
      <c r="G15051" t="s">
        <v>37062</v>
      </c>
      <c r="I15051" t="s">
        <v>6719</v>
      </c>
      <c r="K15051" t="s">
        <v>37061</v>
      </c>
      <c r="L15051" t="s">
        <v>37060</v>
      </c>
      <c r="N15051" t="s">
        <v>208</v>
      </c>
      <c r="O15051" t="s">
        <v>476</v>
      </c>
      <c r="P15051" t="s">
        <v>476</v>
      </c>
    </row>
    <row r="15052" spans="1:16">
      <c r="A15052" s="484" t="s">
        <v>24994</v>
      </c>
      <c r="B15052" s="485" t="s">
        <v>24993</v>
      </c>
      <c r="C15052" t="s">
        <v>24992</v>
      </c>
      <c r="D15052" t="s">
        <v>24992</v>
      </c>
      <c r="E15052" t="str">
        <f t="shared" si="235"/>
        <v>624020 - PRO2RH</v>
      </c>
      <c r="F15052" t="s">
        <v>1362</v>
      </c>
      <c r="G15052" t="s">
        <v>9555</v>
      </c>
      <c r="I15052" t="s">
        <v>9554</v>
      </c>
      <c r="J15052" t="s">
        <v>9553</v>
      </c>
      <c r="K15052" t="s">
        <v>208</v>
      </c>
      <c r="L15052" t="s">
        <v>24991</v>
      </c>
      <c r="N15052" t="s">
        <v>208</v>
      </c>
      <c r="O15052" t="s">
        <v>476</v>
      </c>
      <c r="P15052" t="s">
        <v>476</v>
      </c>
    </row>
    <row r="15053" spans="1:16">
      <c r="A15053" s="484" t="s">
        <v>26316</v>
      </c>
      <c r="B15053" s="485" t="s">
        <v>26315</v>
      </c>
      <c r="C15053" t="s">
        <v>26314</v>
      </c>
      <c r="D15053" t="s">
        <v>26313</v>
      </c>
      <c r="E15053" t="str">
        <f t="shared" si="235"/>
        <v>614257 - PREVENTION GLOBAL CONCEPT</v>
      </c>
      <c r="F15053" t="s">
        <v>26312</v>
      </c>
      <c r="G15053" t="s">
        <v>26311</v>
      </c>
      <c r="I15053" t="s">
        <v>26310</v>
      </c>
      <c r="J15053" t="s">
        <v>26309</v>
      </c>
      <c r="K15053" t="s">
        <v>208</v>
      </c>
      <c r="L15053" t="s">
        <v>26308</v>
      </c>
      <c r="N15053" t="s">
        <v>208</v>
      </c>
      <c r="O15053" t="s">
        <v>476</v>
      </c>
      <c r="P15053" t="s">
        <v>476</v>
      </c>
    </row>
    <row r="15054" spans="1:16">
      <c r="A15054" s="484" t="s">
        <v>27426</v>
      </c>
      <c r="B15054" s="485" t="s">
        <v>27425</v>
      </c>
      <c r="C15054" t="s">
        <v>27424</v>
      </c>
      <c r="D15054" t="s">
        <v>27423</v>
      </c>
      <c r="E15054" t="str">
        <f t="shared" si="235"/>
        <v>648024 - PODOFORM</v>
      </c>
      <c r="F15054" t="s">
        <v>4508</v>
      </c>
      <c r="G15054" t="s">
        <v>27422</v>
      </c>
      <c r="I15054" t="s">
        <v>626</v>
      </c>
      <c r="J15054" t="s">
        <v>27421</v>
      </c>
      <c r="K15054" t="s">
        <v>208</v>
      </c>
      <c r="L15054" t="s">
        <v>27420</v>
      </c>
      <c r="N15054" t="s">
        <v>208</v>
      </c>
      <c r="O15054" t="s">
        <v>476</v>
      </c>
      <c r="P15054" t="s">
        <v>476</v>
      </c>
    </row>
    <row r="15055" spans="1:16">
      <c r="A15055" s="484" t="s">
        <v>47712</v>
      </c>
      <c r="B15055" s="485" t="s">
        <v>47711</v>
      </c>
      <c r="C15055" t="s">
        <v>47710</v>
      </c>
      <c r="D15055" t="s">
        <v>47710</v>
      </c>
      <c r="E15055" t="str">
        <f t="shared" si="235"/>
        <v>558515 - KPTEN - FORMATION</v>
      </c>
      <c r="F15055" t="s">
        <v>3453</v>
      </c>
      <c r="G15055" t="s">
        <v>47709</v>
      </c>
      <c r="I15055" t="s">
        <v>1271</v>
      </c>
      <c r="J15055" t="s">
        <v>47708</v>
      </c>
      <c r="K15055" t="s">
        <v>208</v>
      </c>
      <c r="L15055" t="s">
        <v>47707</v>
      </c>
      <c r="N15055" t="s">
        <v>208</v>
      </c>
      <c r="O15055" t="s">
        <v>476</v>
      </c>
      <c r="P15055" t="s">
        <v>476</v>
      </c>
    </row>
    <row r="15056" spans="1:16">
      <c r="A15056" s="484" t="s">
        <v>47533</v>
      </c>
      <c r="B15056" s="485" t="s">
        <v>47532</v>
      </c>
      <c r="C15056" t="s">
        <v>47531</v>
      </c>
      <c r="D15056" t="s">
        <v>47530</v>
      </c>
      <c r="E15056" t="str">
        <f t="shared" si="235"/>
        <v>667535 - LA BICHE RENARD LBR</v>
      </c>
      <c r="F15056" t="s">
        <v>7663</v>
      </c>
      <c r="G15056" t="s">
        <v>47529</v>
      </c>
      <c r="I15056" t="s">
        <v>626</v>
      </c>
      <c r="K15056" t="s">
        <v>208</v>
      </c>
      <c r="L15056" t="s">
        <v>47528</v>
      </c>
      <c r="N15056" t="s">
        <v>208</v>
      </c>
      <c r="O15056" t="s">
        <v>476</v>
      </c>
      <c r="P15056" t="s">
        <v>476</v>
      </c>
    </row>
    <row r="15057" spans="1:16">
      <c r="A15057" s="484" t="s">
        <v>14145</v>
      </c>
      <c r="B15057" s="485" t="s">
        <v>14144</v>
      </c>
      <c r="C15057" t="s">
        <v>14143</v>
      </c>
      <c r="D15057" t="s">
        <v>14143</v>
      </c>
      <c r="E15057" t="str">
        <f t="shared" si="235"/>
        <v>562737 - SOLIALAB</v>
      </c>
      <c r="F15057" t="s">
        <v>10642</v>
      </c>
      <c r="G15057" t="s">
        <v>14142</v>
      </c>
      <c r="I15057" t="s">
        <v>14141</v>
      </c>
      <c r="J15057" t="s">
        <v>14140</v>
      </c>
      <c r="K15057" t="s">
        <v>208</v>
      </c>
      <c r="L15057" t="s">
        <v>14139</v>
      </c>
      <c r="N15057" t="s">
        <v>208</v>
      </c>
      <c r="O15057" t="s">
        <v>476</v>
      </c>
      <c r="P15057" t="s">
        <v>476</v>
      </c>
    </row>
    <row r="15058" spans="1:16">
      <c r="A15058" s="484" t="s">
        <v>110047</v>
      </c>
      <c r="B15058" s="485" t="s">
        <v>110046</v>
      </c>
      <c r="C15058" t="s">
        <v>110045</v>
      </c>
      <c r="D15058" t="s">
        <v>110045</v>
      </c>
      <c r="E15058" t="str">
        <f t="shared" si="235"/>
        <v>656021 - CARDIO VIE</v>
      </c>
      <c r="F15058" t="s">
        <v>3085</v>
      </c>
      <c r="G15058" t="s">
        <v>110044</v>
      </c>
      <c r="I15058" t="s">
        <v>110043</v>
      </c>
      <c r="J15058" t="s">
        <v>110042</v>
      </c>
      <c r="K15058" t="s">
        <v>208</v>
      </c>
      <c r="L15058" t="s">
        <v>110041</v>
      </c>
      <c r="N15058" t="s">
        <v>208</v>
      </c>
      <c r="O15058" t="s">
        <v>476</v>
      </c>
      <c r="P15058" t="s">
        <v>476</v>
      </c>
    </row>
    <row r="15059" spans="1:16">
      <c r="A15059" s="484" t="s">
        <v>38172</v>
      </c>
      <c r="B15059" s="485" t="s">
        <v>38171</v>
      </c>
      <c r="C15059" t="s">
        <v>38170</v>
      </c>
      <c r="D15059" t="s">
        <v>38170</v>
      </c>
      <c r="E15059" t="str">
        <f t="shared" si="235"/>
        <v>646477 - MAR&amp;LAW</v>
      </c>
      <c r="F15059" t="s">
        <v>38169</v>
      </c>
      <c r="G15059" t="s">
        <v>38168</v>
      </c>
      <c r="I15059" t="s">
        <v>626</v>
      </c>
      <c r="J15059" t="s">
        <v>38167</v>
      </c>
      <c r="K15059" t="s">
        <v>208</v>
      </c>
      <c r="L15059" t="s">
        <v>38166</v>
      </c>
      <c r="N15059" t="s">
        <v>208</v>
      </c>
      <c r="O15059" t="s">
        <v>476</v>
      </c>
      <c r="P15059" t="s">
        <v>476</v>
      </c>
    </row>
    <row r="15060" spans="1:16">
      <c r="A15060" s="484" t="s">
        <v>133676</v>
      </c>
      <c r="B15060" s="485" t="s">
        <v>133675</v>
      </c>
      <c r="C15060" t="s">
        <v>133674</v>
      </c>
      <c r="D15060" t="s">
        <v>133674</v>
      </c>
      <c r="E15060" t="str">
        <f t="shared" si="235"/>
        <v>616485 - AFLIM FRANCE</v>
      </c>
      <c r="F15060" t="s">
        <v>1070</v>
      </c>
      <c r="G15060" t="s">
        <v>133673</v>
      </c>
      <c r="I15060" t="s">
        <v>6726</v>
      </c>
      <c r="J15060" t="s">
        <v>133672</v>
      </c>
      <c r="K15060" t="s">
        <v>208</v>
      </c>
      <c r="L15060" t="s">
        <v>133671</v>
      </c>
      <c r="N15060" t="s">
        <v>208</v>
      </c>
      <c r="O15060" t="s">
        <v>476</v>
      </c>
      <c r="P15060" t="s">
        <v>476</v>
      </c>
    </row>
    <row r="15061" spans="1:16">
      <c r="A15061" s="484" t="s">
        <v>16505</v>
      </c>
      <c r="B15061" s="485" t="s">
        <v>16504</v>
      </c>
      <c r="C15061" t="s">
        <v>16503</v>
      </c>
      <c r="D15061" t="s">
        <v>16503</v>
      </c>
      <c r="E15061" t="str">
        <f t="shared" si="235"/>
        <v>644699 - SLANGUES</v>
      </c>
      <c r="F15061" t="s">
        <v>16502</v>
      </c>
      <c r="G15061" t="s">
        <v>16501</v>
      </c>
      <c r="H15061" t="s">
        <v>16500</v>
      </c>
      <c r="I15061" t="s">
        <v>16499</v>
      </c>
      <c r="J15061" t="s">
        <v>16498</v>
      </c>
      <c r="K15061" t="s">
        <v>208</v>
      </c>
      <c r="L15061" t="s">
        <v>16497</v>
      </c>
      <c r="N15061" t="s">
        <v>208</v>
      </c>
      <c r="O15061" t="s">
        <v>476</v>
      </c>
      <c r="P15061" t="s">
        <v>476</v>
      </c>
    </row>
    <row r="15062" spans="1:16">
      <c r="A15062" s="484" t="s">
        <v>133600</v>
      </c>
      <c r="B15062" s="485" t="s">
        <v>133599</v>
      </c>
      <c r="C15062" t="s">
        <v>133598</v>
      </c>
      <c r="D15062" t="s">
        <v>133598</v>
      </c>
      <c r="E15062" t="str">
        <f t="shared" si="235"/>
        <v>654991 - AFORMESO</v>
      </c>
      <c r="F15062" t="s">
        <v>5740</v>
      </c>
      <c r="G15062" t="s">
        <v>133597</v>
      </c>
      <c r="I15062" t="s">
        <v>1656</v>
      </c>
      <c r="J15062" t="s">
        <v>133596</v>
      </c>
      <c r="K15062" t="s">
        <v>208</v>
      </c>
      <c r="L15062" t="s">
        <v>133595</v>
      </c>
      <c r="N15062" t="s">
        <v>208</v>
      </c>
      <c r="O15062" t="s">
        <v>476</v>
      </c>
      <c r="P15062" t="s">
        <v>476</v>
      </c>
    </row>
    <row r="15063" spans="1:16">
      <c r="A15063" s="484" t="s">
        <v>136602</v>
      </c>
      <c r="B15063" s="485" t="s">
        <v>136601</v>
      </c>
      <c r="C15063" t="s">
        <v>136600</v>
      </c>
      <c r="D15063" t="s">
        <v>136600</v>
      </c>
      <c r="E15063" t="str">
        <f t="shared" si="235"/>
        <v>575460 - ABSOLUTE MJ SOLUTIONS</v>
      </c>
      <c r="F15063" t="s">
        <v>29895</v>
      </c>
      <c r="G15063" t="s">
        <v>136599</v>
      </c>
      <c r="I15063" t="s">
        <v>3355</v>
      </c>
      <c r="J15063" t="s">
        <v>136598</v>
      </c>
      <c r="K15063" t="s">
        <v>208</v>
      </c>
      <c r="L15063" t="s">
        <v>136597</v>
      </c>
      <c r="N15063" t="s">
        <v>208</v>
      </c>
      <c r="O15063" t="s">
        <v>476</v>
      </c>
      <c r="P15063" t="s">
        <v>476</v>
      </c>
    </row>
    <row r="15064" spans="1:16">
      <c r="A15064" s="484" t="s">
        <v>37431</v>
      </c>
      <c r="B15064" s="485" t="s">
        <v>37430</v>
      </c>
      <c r="C15064" t="s">
        <v>37429</v>
      </c>
      <c r="D15064" t="s">
        <v>37429</v>
      </c>
      <c r="E15064" t="str">
        <f t="shared" si="235"/>
        <v>645680 - MEDI PARTNERS</v>
      </c>
      <c r="F15064" t="s">
        <v>22835</v>
      </c>
      <c r="G15064" t="s">
        <v>37428</v>
      </c>
      <c r="I15064" t="s">
        <v>26799</v>
      </c>
      <c r="J15064" t="s">
        <v>37427</v>
      </c>
      <c r="K15064" t="s">
        <v>37426</v>
      </c>
      <c r="L15064" t="s">
        <v>37425</v>
      </c>
      <c r="N15064" t="s">
        <v>208</v>
      </c>
      <c r="O15064" t="s">
        <v>476</v>
      </c>
      <c r="P15064" t="s">
        <v>476</v>
      </c>
    </row>
    <row r="15065" spans="1:16">
      <c r="A15065" s="484" t="s">
        <v>65642</v>
      </c>
      <c r="B15065" s="485" t="s">
        <v>65641</v>
      </c>
      <c r="C15065" t="s">
        <v>65640</v>
      </c>
      <c r="D15065" t="s">
        <v>65639</v>
      </c>
      <c r="E15065" t="str">
        <f t="shared" si="235"/>
        <v>635352 - GRAINS'UP</v>
      </c>
      <c r="F15065" t="s">
        <v>3735</v>
      </c>
      <c r="G15065" t="s">
        <v>65638</v>
      </c>
      <c r="I15065" t="s">
        <v>795</v>
      </c>
      <c r="K15065" t="s">
        <v>208</v>
      </c>
      <c r="L15065" t="s">
        <v>65637</v>
      </c>
      <c r="N15065" t="s">
        <v>208</v>
      </c>
      <c r="O15065" t="s">
        <v>476</v>
      </c>
      <c r="P15065" t="s">
        <v>476</v>
      </c>
    </row>
    <row r="15066" spans="1:16">
      <c r="A15066" s="484" t="s">
        <v>30253</v>
      </c>
      <c r="B15066" s="485" t="s">
        <v>30252</v>
      </c>
      <c r="C15066" t="s">
        <v>30251</v>
      </c>
      <c r="D15066" t="s">
        <v>30251</v>
      </c>
      <c r="E15066" t="str">
        <f t="shared" si="235"/>
        <v>644274 - OTIN RAPHAEL</v>
      </c>
      <c r="F15066" t="s">
        <v>21577</v>
      </c>
      <c r="G15066" t="s">
        <v>30250</v>
      </c>
      <c r="I15066" t="s">
        <v>30249</v>
      </c>
      <c r="K15066" t="s">
        <v>208</v>
      </c>
      <c r="L15066" t="s">
        <v>30248</v>
      </c>
      <c r="N15066" t="s">
        <v>208</v>
      </c>
      <c r="O15066" t="s">
        <v>476</v>
      </c>
      <c r="P15066" t="s">
        <v>476</v>
      </c>
    </row>
    <row r="15067" spans="1:16">
      <c r="A15067" s="484" t="s">
        <v>94807</v>
      </c>
      <c r="B15067" s="485" t="s">
        <v>94806</v>
      </c>
      <c r="C15067" t="s">
        <v>94805</v>
      </c>
      <c r="D15067" t="s">
        <v>94804</v>
      </c>
      <c r="E15067" t="str">
        <f t="shared" si="235"/>
        <v>554560 - COHELIANCE FORMATION DIJON</v>
      </c>
      <c r="F15067" t="s">
        <v>31768</v>
      </c>
      <c r="G15067" t="s">
        <v>94803</v>
      </c>
      <c r="H15067" t="s">
        <v>94802</v>
      </c>
      <c r="I15067" t="s">
        <v>1501</v>
      </c>
      <c r="J15067" t="s">
        <v>94801</v>
      </c>
      <c r="K15067" t="s">
        <v>208</v>
      </c>
      <c r="L15067" t="s">
        <v>94800</v>
      </c>
      <c r="N15067" t="s">
        <v>208</v>
      </c>
      <c r="O15067" t="s">
        <v>476</v>
      </c>
      <c r="P15067" t="s">
        <v>476</v>
      </c>
    </row>
    <row r="15068" spans="1:16">
      <c r="A15068" s="484" t="s">
        <v>115329</v>
      </c>
      <c r="B15068" s="485" t="s">
        <v>115328</v>
      </c>
      <c r="C15068" t="s">
        <v>115327</v>
      </c>
      <c r="D15068" t="s">
        <v>115327</v>
      </c>
      <c r="E15068" t="str">
        <f t="shared" si="235"/>
        <v>642514 - A2Z TRAINING</v>
      </c>
      <c r="F15068" t="s">
        <v>16262</v>
      </c>
      <c r="G15068" t="s">
        <v>115326</v>
      </c>
      <c r="I15068" t="s">
        <v>13475</v>
      </c>
      <c r="J15068" t="s">
        <v>115325</v>
      </c>
      <c r="K15068" t="s">
        <v>208</v>
      </c>
      <c r="L15068" t="s">
        <v>115324</v>
      </c>
      <c r="N15068" t="s">
        <v>208</v>
      </c>
      <c r="O15068" t="s">
        <v>476</v>
      </c>
      <c r="P15068" t="s">
        <v>476</v>
      </c>
    </row>
    <row r="15069" spans="1:16">
      <c r="A15069" s="484" t="s">
        <v>25153</v>
      </c>
      <c r="B15069" s="485" t="s">
        <v>25152</v>
      </c>
      <c r="C15069" t="s">
        <v>25151</v>
      </c>
      <c r="D15069" t="s">
        <v>25151</v>
      </c>
      <c r="E15069" t="str">
        <f t="shared" si="235"/>
        <v>592304 - PROSPORTCONCEPT</v>
      </c>
      <c r="F15069" t="s">
        <v>1848</v>
      </c>
      <c r="G15069" t="s">
        <v>25150</v>
      </c>
      <c r="I15069" t="s">
        <v>25149</v>
      </c>
      <c r="J15069" t="s">
        <v>25148</v>
      </c>
      <c r="K15069" t="s">
        <v>208</v>
      </c>
      <c r="L15069" t="s">
        <v>25147</v>
      </c>
      <c r="N15069" t="s">
        <v>208</v>
      </c>
      <c r="O15069" t="s">
        <v>476</v>
      </c>
      <c r="P15069" t="s">
        <v>476</v>
      </c>
    </row>
    <row r="15070" spans="1:16">
      <c r="A15070" s="484" t="s">
        <v>126349</v>
      </c>
      <c r="B15070" s="485" t="s">
        <v>126348</v>
      </c>
      <c r="C15070" t="s">
        <v>126347</v>
      </c>
      <c r="D15070" t="s">
        <v>126346</v>
      </c>
      <c r="E15070" t="str">
        <f t="shared" si="235"/>
        <v>674643 - ASKILL FORMATION ANTIBES</v>
      </c>
      <c r="F15070" t="s">
        <v>13061</v>
      </c>
      <c r="G15070" t="s">
        <v>126345</v>
      </c>
      <c r="H15070" t="s">
        <v>126344</v>
      </c>
      <c r="I15070" t="s">
        <v>9704</v>
      </c>
      <c r="J15070" t="s">
        <v>126343</v>
      </c>
      <c r="K15070" t="s">
        <v>208</v>
      </c>
      <c r="L15070" t="s">
        <v>126342</v>
      </c>
      <c r="N15070" t="s">
        <v>208</v>
      </c>
      <c r="O15070" t="s">
        <v>476</v>
      </c>
      <c r="P15070" t="s">
        <v>476</v>
      </c>
    </row>
    <row r="15071" spans="1:16">
      <c r="A15071" s="484" t="s">
        <v>20666</v>
      </c>
      <c r="B15071" s="485" t="s">
        <v>20665</v>
      </c>
      <c r="C15071" t="s">
        <v>20664</v>
      </c>
      <c r="D15071" t="s">
        <v>20664</v>
      </c>
      <c r="E15071" t="str">
        <f t="shared" si="235"/>
        <v>628293 - SAINT MARCEL AUTO ECOLE</v>
      </c>
      <c r="F15071" t="s">
        <v>20663</v>
      </c>
      <c r="G15071" t="s">
        <v>20662</v>
      </c>
      <c r="I15071" t="s">
        <v>20661</v>
      </c>
      <c r="J15071" t="s">
        <v>20660</v>
      </c>
      <c r="K15071" t="s">
        <v>208</v>
      </c>
      <c r="L15071" t="s">
        <v>20659</v>
      </c>
      <c r="N15071" t="s">
        <v>208</v>
      </c>
      <c r="O15071" t="s">
        <v>476</v>
      </c>
      <c r="P15071" t="s">
        <v>476</v>
      </c>
    </row>
    <row r="15072" spans="1:16">
      <c r="A15072" s="484" t="s">
        <v>72475</v>
      </c>
      <c r="B15072" s="485" t="s">
        <v>72474</v>
      </c>
      <c r="C15072" t="s">
        <v>72473</v>
      </c>
      <c r="D15072" t="s">
        <v>72473</v>
      </c>
      <c r="E15072" t="str">
        <f t="shared" si="235"/>
        <v>622412 - FERNANDES COZ GHISLAINE</v>
      </c>
      <c r="F15072" t="s">
        <v>17142</v>
      </c>
      <c r="G15072" t="s">
        <v>72472</v>
      </c>
      <c r="I15072" t="s">
        <v>72471</v>
      </c>
      <c r="J15072" t="s">
        <v>58287</v>
      </c>
      <c r="K15072" t="s">
        <v>208</v>
      </c>
      <c r="L15072" t="s">
        <v>72470</v>
      </c>
      <c r="N15072" t="s">
        <v>208</v>
      </c>
      <c r="O15072" t="s">
        <v>476</v>
      </c>
      <c r="P15072" t="s">
        <v>476</v>
      </c>
    </row>
    <row r="15073" spans="1:16">
      <c r="A15073" s="484" t="s">
        <v>93177</v>
      </c>
      <c r="B15073" s="485" t="s">
        <v>93176</v>
      </c>
      <c r="C15073" t="s">
        <v>93175</v>
      </c>
      <c r="D15073" t="s">
        <v>93174</v>
      </c>
      <c r="E15073" t="str">
        <f t="shared" si="235"/>
        <v>655697 - CNTESA</v>
      </c>
      <c r="F15073" t="s">
        <v>48365</v>
      </c>
      <c r="G15073" t="s">
        <v>93173</v>
      </c>
      <c r="I15073" t="s">
        <v>20960</v>
      </c>
      <c r="J15073" t="s">
        <v>93172</v>
      </c>
      <c r="K15073" t="s">
        <v>208</v>
      </c>
      <c r="L15073" t="s">
        <v>93171</v>
      </c>
      <c r="N15073" t="s">
        <v>208</v>
      </c>
      <c r="O15073" t="s">
        <v>476</v>
      </c>
      <c r="P15073" t="s">
        <v>476</v>
      </c>
    </row>
    <row r="15074" spans="1:16">
      <c r="A15074" s="484" t="s">
        <v>11038</v>
      </c>
      <c r="B15074" s="485" t="s">
        <v>11037</v>
      </c>
      <c r="C15074" t="s">
        <v>11036</v>
      </c>
      <c r="D15074" t="s">
        <v>11036</v>
      </c>
      <c r="E15074" t="str">
        <f t="shared" si="235"/>
        <v>620877 - TB FORMATION</v>
      </c>
      <c r="F15074" t="s">
        <v>8422</v>
      </c>
      <c r="G15074" t="s">
        <v>11035</v>
      </c>
      <c r="I15074" t="s">
        <v>11034</v>
      </c>
      <c r="J15074" t="s">
        <v>11033</v>
      </c>
      <c r="K15074" t="s">
        <v>208</v>
      </c>
      <c r="L15074" t="s">
        <v>11032</v>
      </c>
      <c r="N15074" t="s">
        <v>208</v>
      </c>
      <c r="O15074" t="s">
        <v>476</v>
      </c>
      <c r="P15074" t="s">
        <v>476</v>
      </c>
    </row>
    <row r="15075" spans="1:16">
      <c r="A15075" s="484" t="s">
        <v>33940</v>
      </c>
      <c r="B15075" s="485" t="s">
        <v>33939</v>
      </c>
      <c r="C15075" t="s">
        <v>33938</v>
      </c>
      <c r="D15075" t="s">
        <v>33938</v>
      </c>
      <c r="E15075" t="str">
        <f t="shared" si="235"/>
        <v>666403 - NAUTISURF ST MALO SAUVETAGE ET SECOURISME</v>
      </c>
      <c r="F15075" t="s">
        <v>9528</v>
      </c>
      <c r="G15075" t="s">
        <v>33937</v>
      </c>
      <c r="I15075" t="s">
        <v>14014</v>
      </c>
      <c r="J15075" t="s">
        <v>33936</v>
      </c>
      <c r="K15075" t="s">
        <v>208</v>
      </c>
      <c r="L15075" t="s">
        <v>33935</v>
      </c>
      <c r="N15075" t="s">
        <v>207</v>
      </c>
      <c r="O15075" t="s">
        <v>476</v>
      </c>
      <c r="P15075" t="s">
        <v>476</v>
      </c>
    </row>
    <row r="15076" spans="1:16">
      <c r="A15076" s="484" t="s">
        <v>133885</v>
      </c>
      <c r="B15076" s="485" t="s">
        <v>133884</v>
      </c>
      <c r="C15076" t="s">
        <v>133883</v>
      </c>
      <c r="D15076" t="s">
        <v>133883</v>
      </c>
      <c r="E15076" t="str">
        <f t="shared" si="235"/>
        <v>614312 - AFC - AXE FORMATION CONSEILS</v>
      </c>
      <c r="F15076" t="s">
        <v>25895</v>
      </c>
      <c r="G15076" t="s">
        <v>133882</v>
      </c>
      <c r="I15076" t="s">
        <v>1263</v>
      </c>
      <c r="J15076" t="s">
        <v>133881</v>
      </c>
      <c r="K15076" t="s">
        <v>208</v>
      </c>
      <c r="L15076" t="s">
        <v>133880</v>
      </c>
      <c r="N15076" t="s">
        <v>208</v>
      </c>
      <c r="O15076" t="s">
        <v>476</v>
      </c>
      <c r="P15076" t="s">
        <v>476</v>
      </c>
    </row>
    <row r="15077" spans="1:16">
      <c r="A15077" s="484" t="s">
        <v>124518</v>
      </c>
      <c r="B15077" s="485" t="s">
        <v>124517</v>
      </c>
      <c r="C15077" t="s">
        <v>124516</v>
      </c>
      <c r="D15077" t="s">
        <v>124516</v>
      </c>
      <c r="E15077" t="str">
        <f t="shared" si="235"/>
        <v>611750 - ASSAS FORMATIONS SANTE</v>
      </c>
      <c r="F15077" t="s">
        <v>26866</v>
      </c>
      <c r="G15077" t="s">
        <v>124515</v>
      </c>
      <c r="I15077" t="s">
        <v>626</v>
      </c>
      <c r="J15077" t="s">
        <v>124514</v>
      </c>
      <c r="K15077" t="s">
        <v>208</v>
      </c>
      <c r="L15077" t="s">
        <v>124513</v>
      </c>
      <c r="N15077" t="s">
        <v>208</v>
      </c>
      <c r="O15077" t="s">
        <v>476</v>
      </c>
      <c r="P15077" t="s">
        <v>476</v>
      </c>
    </row>
    <row r="15078" spans="1:16">
      <c r="A15078" s="484" t="s">
        <v>10988</v>
      </c>
      <c r="B15078" s="485" t="s">
        <v>10987</v>
      </c>
      <c r="C15078" t="s">
        <v>10986</v>
      </c>
      <c r="D15078" t="s">
        <v>10986</v>
      </c>
      <c r="E15078" t="str">
        <f t="shared" si="235"/>
        <v>643518 - TEAM INTELLIGENCE</v>
      </c>
      <c r="F15078" t="s">
        <v>969</v>
      </c>
      <c r="G15078" t="s">
        <v>10985</v>
      </c>
      <c r="I15078" t="s">
        <v>626</v>
      </c>
      <c r="J15078" t="s">
        <v>10984</v>
      </c>
      <c r="K15078" t="s">
        <v>208</v>
      </c>
      <c r="L15078" t="s">
        <v>10983</v>
      </c>
      <c r="N15078" t="s">
        <v>208</v>
      </c>
      <c r="O15078" t="s">
        <v>476</v>
      </c>
      <c r="P15078" t="s">
        <v>476</v>
      </c>
    </row>
    <row r="15079" spans="1:16">
      <c r="A15079" s="484" t="s">
        <v>62511</v>
      </c>
      <c r="B15079" s="485" t="s">
        <v>62510</v>
      </c>
      <c r="C15079" t="s">
        <v>62509</v>
      </c>
      <c r="D15079" t="s">
        <v>62508</v>
      </c>
      <c r="E15079" t="str">
        <f t="shared" si="235"/>
        <v>671617 - HALLEY NARBONNE</v>
      </c>
      <c r="F15079" t="s">
        <v>1641</v>
      </c>
      <c r="G15079" t="s">
        <v>62507</v>
      </c>
      <c r="I15079" t="s">
        <v>3113</v>
      </c>
      <c r="J15079" t="s">
        <v>62506</v>
      </c>
      <c r="K15079" t="s">
        <v>208</v>
      </c>
      <c r="L15079" t="s">
        <v>62505</v>
      </c>
      <c r="N15079" t="s">
        <v>208</v>
      </c>
      <c r="O15079" t="s">
        <v>476</v>
      </c>
      <c r="P15079" t="s">
        <v>476</v>
      </c>
    </row>
    <row r="15080" spans="1:16">
      <c r="A15080" s="484" t="s">
        <v>10957</v>
      </c>
      <c r="B15080" s="485" t="s">
        <v>10956</v>
      </c>
      <c r="C15080" t="s">
        <v>10955</v>
      </c>
      <c r="D15080" t="s">
        <v>10955</v>
      </c>
      <c r="E15080" t="str">
        <f t="shared" si="235"/>
        <v>570977 - TECC FORMATION</v>
      </c>
      <c r="F15080" t="s">
        <v>10954</v>
      </c>
      <c r="G15080" t="s">
        <v>10953</v>
      </c>
      <c r="H15080" t="s">
        <v>10952</v>
      </c>
      <c r="I15080" t="s">
        <v>10951</v>
      </c>
      <c r="J15080" t="s">
        <v>10950</v>
      </c>
      <c r="K15080" t="s">
        <v>208</v>
      </c>
      <c r="L15080" t="s">
        <v>10949</v>
      </c>
      <c r="N15080" t="s">
        <v>208</v>
      </c>
      <c r="O15080" t="s">
        <v>476</v>
      </c>
      <c r="P15080" t="s">
        <v>476</v>
      </c>
    </row>
    <row r="15081" spans="1:16">
      <c r="A15081" s="484" t="s">
        <v>19373</v>
      </c>
      <c r="B15081" s="485" t="s">
        <v>19372</v>
      </c>
      <c r="C15081" t="s">
        <v>19371</v>
      </c>
      <c r="D15081" t="s">
        <v>19371</v>
      </c>
      <c r="E15081" t="str">
        <f t="shared" si="235"/>
        <v>440449 - SAVOIRS ET FORMATION</v>
      </c>
      <c r="F15081" t="s">
        <v>1077</v>
      </c>
      <c r="G15081" t="s">
        <v>19370</v>
      </c>
      <c r="I15081" t="s">
        <v>16252</v>
      </c>
      <c r="J15081" t="s">
        <v>19369</v>
      </c>
      <c r="K15081" t="s">
        <v>208</v>
      </c>
      <c r="L15081" t="s">
        <v>19368</v>
      </c>
      <c r="N15081" t="s">
        <v>208</v>
      </c>
      <c r="O15081" t="s">
        <v>476</v>
      </c>
      <c r="P15081" t="s">
        <v>476</v>
      </c>
    </row>
    <row r="15082" spans="1:16">
      <c r="A15082" s="484" t="s">
        <v>55702</v>
      </c>
      <c r="B15082" s="485" t="s">
        <v>55701</v>
      </c>
      <c r="C15082" t="s">
        <v>55700</v>
      </c>
      <c r="D15082" t="s">
        <v>55699</v>
      </c>
      <c r="E15082" t="str">
        <f t="shared" si="235"/>
        <v>555733 - INSTITUT DE LA FAMILLE</v>
      </c>
      <c r="F15082" t="s">
        <v>7408</v>
      </c>
      <c r="G15082" t="s">
        <v>55698</v>
      </c>
      <c r="H15082" t="s">
        <v>55697</v>
      </c>
      <c r="I15082" t="s">
        <v>8115</v>
      </c>
      <c r="J15082" t="s">
        <v>55696</v>
      </c>
      <c r="K15082" t="s">
        <v>208</v>
      </c>
      <c r="L15082" t="s">
        <v>55695</v>
      </c>
      <c r="N15082" t="s">
        <v>208</v>
      </c>
      <c r="O15082" t="s">
        <v>476</v>
      </c>
      <c r="P15082" t="s">
        <v>476</v>
      </c>
    </row>
    <row r="15083" spans="1:16">
      <c r="A15083" s="484" t="s">
        <v>64375</v>
      </c>
      <c r="B15083" s="485" t="s">
        <v>64374</v>
      </c>
      <c r="C15083" t="s">
        <v>64373</v>
      </c>
      <c r="D15083" t="s">
        <v>64372</v>
      </c>
      <c r="E15083" t="str">
        <f t="shared" si="235"/>
        <v>553955 - GROUPEMENT D'ENSEIGNEMENT D'OSTEOPATHIE MEDICALE BR-PL</v>
      </c>
      <c r="F15083" t="s">
        <v>4623</v>
      </c>
      <c r="G15083" t="s">
        <v>64371</v>
      </c>
      <c r="I15083" t="s">
        <v>1647</v>
      </c>
      <c r="K15083" t="s">
        <v>208</v>
      </c>
      <c r="L15083" t="s">
        <v>64370</v>
      </c>
      <c r="N15083" t="s">
        <v>208</v>
      </c>
      <c r="O15083" t="s">
        <v>476</v>
      </c>
      <c r="P15083" t="s">
        <v>476</v>
      </c>
    </row>
    <row r="15084" spans="1:16">
      <c r="A15084" s="484" t="s">
        <v>24903</v>
      </c>
      <c r="B15084" s="485" t="s">
        <v>24902</v>
      </c>
      <c r="C15084" t="s">
        <v>24901</v>
      </c>
      <c r="D15084" t="s">
        <v>24901</v>
      </c>
      <c r="E15084" t="str">
        <f t="shared" si="235"/>
        <v>567358 - PSYCHASOC FORMATION INTRA</v>
      </c>
      <c r="F15084" t="s">
        <v>1070</v>
      </c>
      <c r="G15084" t="s">
        <v>24900</v>
      </c>
      <c r="H15084" t="s">
        <v>24899</v>
      </c>
      <c r="I15084" t="s">
        <v>24898</v>
      </c>
      <c r="J15084" t="s">
        <v>24897</v>
      </c>
      <c r="K15084" t="s">
        <v>208</v>
      </c>
      <c r="L15084" t="s">
        <v>24896</v>
      </c>
      <c r="N15084" t="s">
        <v>208</v>
      </c>
      <c r="O15084" t="s">
        <v>476</v>
      </c>
      <c r="P15084" t="s">
        <v>476</v>
      </c>
    </row>
    <row r="15085" spans="1:16">
      <c r="A15085" s="484" t="s">
        <v>93969</v>
      </c>
      <c r="B15085" s="485" t="s">
        <v>93968</v>
      </c>
      <c r="C15085" t="s">
        <v>93967</v>
      </c>
      <c r="D15085" t="s">
        <v>93967</v>
      </c>
      <c r="E15085" t="str">
        <f t="shared" si="235"/>
        <v>654425 - COMETTI EWIGE</v>
      </c>
      <c r="F15085" t="s">
        <v>510</v>
      </c>
      <c r="G15085" t="s">
        <v>93966</v>
      </c>
      <c r="I15085" t="s">
        <v>93965</v>
      </c>
      <c r="K15085" t="s">
        <v>208</v>
      </c>
      <c r="L15085" t="s">
        <v>93964</v>
      </c>
      <c r="N15085" t="s">
        <v>208</v>
      </c>
      <c r="O15085" t="s">
        <v>476</v>
      </c>
      <c r="P15085" t="s">
        <v>476</v>
      </c>
    </row>
    <row r="15086" spans="1:16">
      <c r="A15086" s="484" t="s">
        <v>117721</v>
      </c>
      <c r="B15086" s="485" t="s">
        <v>117720</v>
      </c>
      <c r="C15086" t="s">
        <v>117719</v>
      </c>
      <c r="D15086" t="s">
        <v>117719</v>
      </c>
      <c r="E15086" t="str">
        <f t="shared" si="235"/>
        <v>613150 - ATELIER TOOLBOX</v>
      </c>
      <c r="F15086" t="s">
        <v>117718</v>
      </c>
      <c r="G15086" t="s">
        <v>117717</v>
      </c>
      <c r="I15086" t="s">
        <v>626</v>
      </c>
      <c r="J15086" t="s">
        <v>117716</v>
      </c>
      <c r="K15086" t="s">
        <v>208</v>
      </c>
      <c r="L15086" t="s">
        <v>117715</v>
      </c>
      <c r="N15086" t="s">
        <v>208</v>
      </c>
      <c r="O15086" t="s">
        <v>476</v>
      </c>
      <c r="P15086" t="s">
        <v>476</v>
      </c>
    </row>
    <row r="15087" spans="1:16">
      <c r="A15087" s="484" t="s">
        <v>115458</v>
      </c>
      <c r="B15087" s="485" t="s">
        <v>115457</v>
      </c>
      <c r="C15087" t="s">
        <v>115456</v>
      </c>
      <c r="D15087" t="s">
        <v>115456</v>
      </c>
      <c r="E15087" t="str">
        <f t="shared" si="235"/>
        <v>569562 - AZS FORMATION</v>
      </c>
      <c r="F15087" t="s">
        <v>30816</v>
      </c>
      <c r="G15087" t="s">
        <v>115455</v>
      </c>
      <c r="H15087" t="s">
        <v>115454</v>
      </c>
      <c r="I15087" t="s">
        <v>1298</v>
      </c>
      <c r="J15087" t="s">
        <v>115453</v>
      </c>
      <c r="K15087" t="s">
        <v>208</v>
      </c>
      <c r="L15087" t="s">
        <v>115452</v>
      </c>
      <c r="N15087" t="s">
        <v>208</v>
      </c>
      <c r="O15087" t="s">
        <v>476</v>
      </c>
      <c r="P15087" t="s">
        <v>476</v>
      </c>
    </row>
    <row r="15088" spans="1:16">
      <c r="A15088" s="484" t="s">
        <v>34475</v>
      </c>
      <c r="B15088" s="485" t="s">
        <v>34474</v>
      </c>
      <c r="C15088" t="s">
        <v>34473</v>
      </c>
      <c r="D15088" t="s">
        <v>34473</v>
      </c>
      <c r="E15088" t="str">
        <f t="shared" si="235"/>
        <v>617064 - MY CLASSE VIRTUELLE</v>
      </c>
      <c r="F15088" t="s">
        <v>2509</v>
      </c>
      <c r="G15088" t="s">
        <v>34472</v>
      </c>
      <c r="I15088" t="s">
        <v>626</v>
      </c>
      <c r="J15088" t="s">
        <v>34471</v>
      </c>
      <c r="K15088" t="s">
        <v>208</v>
      </c>
      <c r="L15088" t="s">
        <v>34470</v>
      </c>
      <c r="N15088" t="s">
        <v>208</v>
      </c>
      <c r="O15088" t="s">
        <v>476</v>
      </c>
      <c r="P15088" t="s">
        <v>476</v>
      </c>
    </row>
    <row r="15089" spans="1:16">
      <c r="A15089" s="484" t="s">
        <v>98093</v>
      </c>
      <c r="B15089" s="485" t="s">
        <v>98092</v>
      </c>
      <c r="C15089" t="s">
        <v>98091</v>
      </c>
      <c r="D15089" t="s">
        <v>98090</v>
      </c>
      <c r="E15089" t="str">
        <f t="shared" si="235"/>
        <v>615419 - CFP 972</v>
      </c>
      <c r="F15089" t="s">
        <v>26628</v>
      </c>
      <c r="G15089" t="s">
        <v>98089</v>
      </c>
      <c r="I15089" t="s">
        <v>9102</v>
      </c>
      <c r="J15089" t="s">
        <v>98088</v>
      </c>
      <c r="K15089" t="s">
        <v>208</v>
      </c>
      <c r="L15089" t="s">
        <v>98087</v>
      </c>
      <c r="N15089" t="s">
        <v>208</v>
      </c>
      <c r="O15089" t="s">
        <v>476</v>
      </c>
      <c r="P15089" t="s">
        <v>476</v>
      </c>
    </row>
    <row r="15090" spans="1:16">
      <c r="A15090" s="484" t="s">
        <v>125047</v>
      </c>
      <c r="C15090" t="s">
        <v>125046</v>
      </c>
      <c r="D15090" t="s">
        <v>125045</v>
      </c>
      <c r="E15090" t="str">
        <f t="shared" si="235"/>
        <v>575100 - ADISSEM</v>
      </c>
      <c r="F15090" t="s">
        <v>2771</v>
      </c>
      <c r="G15090" t="s">
        <v>125044</v>
      </c>
      <c r="I15090" t="s">
        <v>3921</v>
      </c>
      <c r="J15090" t="s">
        <v>125043</v>
      </c>
      <c r="K15090" t="s">
        <v>125042</v>
      </c>
      <c r="L15090" t="s">
        <v>125041</v>
      </c>
      <c r="N15090" t="s">
        <v>208</v>
      </c>
      <c r="O15090" t="s">
        <v>476</v>
      </c>
      <c r="P15090" t="s">
        <v>476</v>
      </c>
    </row>
    <row r="15091" spans="1:16">
      <c r="A15091" s="484" t="s">
        <v>52891</v>
      </c>
      <c r="B15091" s="485" t="s">
        <v>52890</v>
      </c>
      <c r="C15091" t="s">
        <v>52889</v>
      </c>
      <c r="D15091" t="s">
        <v>52888</v>
      </c>
      <c r="E15091" t="str">
        <f t="shared" si="235"/>
        <v>599268 - IRPEP</v>
      </c>
      <c r="F15091" t="s">
        <v>47462</v>
      </c>
      <c r="G15091" t="s">
        <v>52887</v>
      </c>
      <c r="H15091" t="s">
        <v>52886</v>
      </c>
      <c r="I15091" t="s">
        <v>6917</v>
      </c>
      <c r="J15091" t="s">
        <v>52885</v>
      </c>
      <c r="K15091" t="s">
        <v>208</v>
      </c>
      <c r="L15091" t="s">
        <v>52884</v>
      </c>
      <c r="N15091" t="s">
        <v>208</v>
      </c>
      <c r="O15091" t="s">
        <v>476</v>
      </c>
      <c r="P15091" t="s">
        <v>476</v>
      </c>
    </row>
    <row r="15092" spans="1:16">
      <c r="A15092" s="484" t="s">
        <v>134064</v>
      </c>
      <c r="B15092" s="485" t="s">
        <v>134063</v>
      </c>
      <c r="C15092" t="s">
        <v>134062</v>
      </c>
      <c r="D15092" t="s">
        <v>134061</v>
      </c>
      <c r="E15092" t="str">
        <f t="shared" si="235"/>
        <v>648619 - ADVOCACI GROUPE NANCY</v>
      </c>
      <c r="F15092" t="s">
        <v>12064</v>
      </c>
      <c r="G15092" t="s">
        <v>134060</v>
      </c>
      <c r="I15092" t="s">
        <v>2900</v>
      </c>
      <c r="K15092" t="s">
        <v>208</v>
      </c>
      <c r="L15092" t="s">
        <v>134059</v>
      </c>
      <c r="N15092" t="s">
        <v>208</v>
      </c>
      <c r="O15092" t="s">
        <v>476</v>
      </c>
      <c r="P15092" t="s">
        <v>476</v>
      </c>
    </row>
    <row r="15093" spans="1:16">
      <c r="A15093" s="484" t="s">
        <v>55492</v>
      </c>
      <c r="B15093" s="485" t="s">
        <v>55491</v>
      </c>
      <c r="C15093" t="s">
        <v>55490</v>
      </c>
      <c r="D15093" t="s">
        <v>55490</v>
      </c>
      <c r="E15093" t="str">
        <f t="shared" si="235"/>
        <v>596220 - INSTITUT DE PROFESSIONNALISATION SPORTIVE ANGEVIN</v>
      </c>
      <c r="F15093" t="s">
        <v>6511</v>
      </c>
      <c r="G15093" t="s">
        <v>55489</v>
      </c>
      <c r="I15093" t="s">
        <v>1647</v>
      </c>
      <c r="J15093" t="s">
        <v>55488</v>
      </c>
      <c r="K15093" t="s">
        <v>208</v>
      </c>
      <c r="L15093" t="s">
        <v>55487</v>
      </c>
      <c r="N15093" t="s">
        <v>208</v>
      </c>
      <c r="O15093" t="s">
        <v>476</v>
      </c>
      <c r="P15093" t="s">
        <v>476</v>
      </c>
    </row>
    <row r="15094" spans="1:16">
      <c r="A15094" s="484" t="s">
        <v>70155</v>
      </c>
      <c r="B15094" s="485" t="s">
        <v>70154</v>
      </c>
      <c r="C15094" t="s">
        <v>70153</v>
      </c>
      <c r="D15094" t="s">
        <v>70153</v>
      </c>
      <c r="E15094" t="str">
        <f t="shared" si="235"/>
        <v>613538 - FORMATION CORHSE</v>
      </c>
      <c r="F15094" t="s">
        <v>70152</v>
      </c>
      <c r="G15094" t="s">
        <v>70151</v>
      </c>
      <c r="I15094" t="s">
        <v>70150</v>
      </c>
      <c r="K15094" t="s">
        <v>208</v>
      </c>
      <c r="L15094" t="s">
        <v>70149</v>
      </c>
      <c r="N15094" t="s">
        <v>208</v>
      </c>
      <c r="O15094" t="s">
        <v>476</v>
      </c>
      <c r="P15094" t="s">
        <v>476</v>
      </c>
    </row>
    <row r="15095" spans="1:16">
      <c r="A15095" s="484" t="s">
        <v>134394</v>
      </c>
      <c r="B15095" s="485" t="s">
        <v>134393</v>
      </c>
      <c r="C15095" t="s">
        <v>134392</v>
      </c>
      <c r="D15095" t="s">
        <v>134392</v>
      </c>
      <c r="E15095" t="str">
        <f t="shared" si="235"/>
        <v>603582 - ADIMPLETIONUM</v>
      </c>
      <c r="F15095" t="s">
        <v>13133</v>
      </c>
      <c r="G15095" t="s">
        <v>134391</v>
      </c>
      <c r="I15095" t="s">
        <v>1906</v>
      </c>
      <c r="J15095" t="s">
        <v>134390</v>
      </c>
      <c r="K15095" t="s">
        <v>208</v>
      </c>
      <c r="L15095" t="s">
        <v>134389</v>
      </c>
      <c r="N15095" t="s">
        <v>208</v>
      </c>
      <c r="O15095" t="s">
        <v>476</v>
      </c>
      <c r="P15095" t="s">
        <v>476</v>
      </c>
    </row>
    <row r="15096" spans="1:16">
      <c r="A15096" s="484" t="s">
        <v>88076</v>
      </c>
      <c r="B15096" s="485" t="s">
        <v>88075</v>
      </c>
      <c r="C15096" t="s">
        <v>88074</v>
      </c>
      <c r="D15096" t="s">
        <v>88073</v>
      </c>
      <c r="E15096" t="str">
        <f t="shared" si="235"/>
        <v>671952 - DFG</v>
      </c>
      <c r="F15096" t="s">
        <v>2170</v>
      </c>
      <c r="G15096" t="s">
        <v>88072</v>
      </c>
      <c r="I15096" t="s">
        <v>1321</v>
      </c>
      <c r="J15096" t="s">
        <v>88071</v>
      </c>
      <c r="K15096" t="s">
        <v>208</v>
      </c>
      <c r="L15096" t="s">
        <v>88070</v>
      </c>
      <c r="N15096" t="s">
        <v>208</v>
      </c>
      <c r="O15096" t="s">
        <v>476</v>
      </c>
      <c r="P15096" t="s">
        <v>476</v>
      </c>
    </row>
    <row r="15097" spans="1:16">
      <c r="A15097" s="484" t="s">
        <v>50659</v>
      </c>
      <c r="B15097" s="485" t="s">
        <v>50658</v>
      </c>
      <c r="C15097" t="s">
        <v>50657</v>
      </c>
      <c r="D15097" t="s">
        <v>50657</v>
      </c>
      <c r="E15097" t="str">
        <f t="shared" si="235"/>
        <v>320316 - INTERVENANCE NG</v>
      </c>
      <c r="F15097" t="s">
        <v>50656</v>
      </c>
      <c r="G15097" t="s">
        <v>50655</v>
      </c>
      <c r="I15097" t="s">
        <v>1207</v>
      </c>
      <c r="J15097" t="s">
        <v>50654</v>
      </c>
      <c r="K15097" t="s">
        <v>208</v>
      </c>
      <c r="L15097" t="s">
        <v>50653</v>
      </c>
      <c r="N15097" t="s">
        <v>208</v>
      </c>
      <c r="O15097" t="s">
        <v>476</v>
      </c>
      <c r="P15097" t="s">
        <v>476</v>
      </c>
    </row>
    <row r="15098" spans="1:16">
      <c r="A15098" s="484" t="s">
        <v>69149</v>
      </c>
      <c r="B15098" s="485" t="s">
        <v>69148</v>
      </c>
      <c r="C15098" t="s">
        <v>69140</v>
      </c>
      <c r="D15098" t="s">
        <v>69147</v>
      </c>
      <c r="E15098" t="str">
        <f t="shared" si="235"/>
        <v>615067 - FOR'MISSION MAZAMET</v>
      </c>
      <c r="F15098" t="s">
        <v>6663</v>
      </c>
      <c r="G15098" t="s">
        <v>69146</v>
      </c>
      <c r="H15098" t="s">
        <v>69145</v>
      </c>
      <c r="I15098" t="s">
        <v>16394</v>
      </c>
      <c r="J15098" t="s">
        <v>69144</v>
      </c>
      <c r="K15098" t="s">
        <v>208</v>
      </c>
      <c r="L15098" t="s">
        <v>69143</v>
      </c>
      <c r="N15098" t="s">
        <v>208</v>
      </c>
      <c r="O15098" t="s">
        <v>476</v>
      </c>
      <c r="P15098" t="s">
        <v>476</v>
      </c>
    </row>
    <row r="15099" spans="1:16">
      <c r="A15099" s="484" t="s">
        <v>18606</v>
      </c>
      <c r="B15099" s="485" t="s">
        <v>18605</v>
      </c>
      <c r="C15099" t="s">
        <v>18604</v>
      </c>
      <c r="D15099" t="s">
        <v>18603</v>
      </c>
      <c r="E15099" t="str">
        <f t="shared" si="235"/>
        <v>408359 - SPI 83 PATAY</v>
      </c>
      <c r="F15099" t="s">
        <v>18602</v>
      </c>
      <c r="G15099" t="s">
        <v>18601</v>
      </c>
      <c r="I15099" t="s">
        <v>18600</v>
      </c>
      <c r="J15099" t="s">
        <v>18599</v>
      </c>
      <c r="K15099" t="s">
        <v>208</v>
      </c>
      <c r="L15099" t="s">
        <v>18598</v>
      </c>
      <c r="N15099" t="s">
        <v>208</v>
      </c>
      <c r="O15099" t="s">
        <v>476</v>
      </c>
      <c r="P15099" t="s">
        <v>476</v>
      </c>
    </row>
    <row r="15100" spans="1:16">
      <c r="A15100" s="484" t="s">
        <v>86157</v>
      </c>
      <c r="B15100" s="485" t="s">
        <v>86156</v>
      </c>
      <c r="C15100" t="s">
        <v>86155</v>
      </c>
      <c r="D15100" t="s">
        <v>86155</v>
      </c>
      <c r="E15100" t="str">
        <f t="shared" si="235"/>
        <v>667936 - DRONELIS</v>
      </c>
      <c r="F15100" t="s">
        <v>34717</v>
      </c>
      <c r="G15100" t="s">
        <v>86154</v>
      </c>
      <c r="I15100" t="s">
        <v>1837</v>
      </c>
      <c r="J15100" t="s">
        <v>86153</v>
      </c>
      <c r="K15100" t="s">
        <v>208</v>
      </c>
      <c r="L15100" t="s">
        <v>86152</v>
      </c>
      <c r="N15100" t="s">
        <v>208</v>
      </c>
      <c r="O15100" t="s">
        <v>476</v>
      </c>
      <c r="P15100" t="s">
        <v>476</v>
      </c>
    </row>
    <row r="15101" spans="1:16">
      <c r="A15101" s="484" t="s">
        <v>40708</v>
      </c>
      <c r="B15101" s="485" t="s">
        <v>40707</v>
      </c>
      <c r="C15101" t="s">
        <v>40706</v>
      </c>
      <c r="D15101" t="s">
        <v>40706</v>
      </c>
      <c r="E15101" t="str">
        <f t="shared" si="235"/>
        <v>653792 - MAESTRIA RECRUTEMENTS</v>
      </c>
      <c r="F15101" t="s">
        <v>4638</v>
      </c>
      <c r="G15101" t="s">
        <v>40705</v>
      </c>
      <c r="H15101" t="s">
        <v>40704</v>
      </c>
      <c r="I15101" t="s">
        <v>40703</v>
      </c>
      <c r="J15101" t="s">
        <v>40702</v>
      </c>
      <c r="K15101" t="s">
        <v>208</v>
      </c>
      <c r="L15101" t="s">
        <v>40701</v>
      </c>
      <c r="N15101" t="s">
        <v>208</v>
      </c>
      <c r="O15101" t="s">
        <v>476</v>
      </c>
      <c r="P15101" t="s">
        <v>476</v>
      </c>
    </row>
    <row r="15102" spans="1:16">
      <c r="A15102" s="484" t="s">
        <v>111232</v>
      </c>
      <c r="B15102" s="485" t="s">
        <v>111231</v>
      </c>
      <c r="C15102" t="s">
        <v>111230</v>
      </c>
      <c r="D15102" t="s">
        <v>111229</v>
      </c>
      <c r="E15102" t="str">
        <f t="shared" si="235"/>
        <v>634992 - CABINET DE SOPHROLOGIE - FABIEN ROHRBACHER SIERSTHAL</v>
      </c>
      <c r="F15102" t="s">
        <v>4558</v>
      </c>
      <c r="G15102" t="s">
        <v>111228</v>
      </c>
      <c r="I15102" t="s">
        <v>111227</v>
      </c>
      <c r="J15102" t="s">
        <v>111226</v>
      </c>
      <c r="K15102" t="s">
        <v>208</v>
      </c>
      <c r="L15102" t="s">
        <v>111225</v>
      </c>
      <c r="N15102" t="s">
        <v>208</v>
      </c>
      <c r="O15102" t="s">
        <v>476</v>
      </c>
      <c r="P15102" t="s">
        <v>476</v>
      </c>
    </row>
    <row r="15103" spans="1:16">
      <c r="A15103" s="484" t="s">
        <v>48914</v>
      </c>
      <c r="B15103" s="485" t="s">
        <v>48913</v>
      </c>
      <c r="C15103" t="s">
        <v>48912</v>
      </c>
      <c r="D15103" t="s">
        <v>48912</v>
      </c>
      <c r="E15103" t="str">
        <f t="shared" si="235"/>
        <v>632120 - JPG INTRA FORMATION</v>
      </c>
      <c r="F15103" t="s">
        <v>17023</v>
      </c>
      <c r="G15103" t="s">
        <v>48911</v>
      </c>
      <c r="I15103" t="s">
        <v>48910</v>
      </c>
      <c r="J15103" t="s">
        <v>48909</v>
      </c>
      <c r="K15103" t="s">
        <v>208</v>
      </c>
      <c r="L15103" t="s">
        <v>48908</v>
      </c>
      <c r="N15103" t="s">
        <v>208</v>
      </c>
      <c r="O15103" t="s">
        <v>476</v>
      </c>
      <c r="P15103" t="s">
        <v>476</v>
      </c>
    </row>
    <row r="15104" spans="1:16">
      <c r="A15104" s="484" t="s">
        <v>30857</v>
      </c>
      <c r="B15104" s="485" t="s">
        <v>30856</v>
      </c>
      <c r="C15104" t="s">
        <v>30855</v>
      </c>
      <c r="D15104" t="s">
        <v>30855</v>
      </c>
      <c r="E15104" t="str">
        <f t="shared" si="235"/>
        <v>621237 - ORGANISME DE FORMATION DU DROUAIS</v>
      </c>
      <c r="F15104" t="s">
        <v>4292</v>
      </c>
      <c r="G15104" t="s">
        <v>30854</v>
      </c>
      <c r="H15104" t="s">
        <v>30853</v>
      </c>
      <c r="I15104" t="s">
        <v>25127</v>
      </c>
      <c r="J15104" t="s">
        <v>30852</v>
      </c>
      <c r="K15104" t="s">
        <v>208</v>
      </c>
      <c r="L15104" t="s">
        <v>30851</v>
      </c>
      <c r="N15104" t="s">
        <v>208</v>
      </c>
      <c r="O15104" t="s">
        <v>476</v>
      </c>
      <c r="P15104" t="s">
        <v>476</v>
      </c>
    </row>
    <row r="15105" spans="1:16">
      <c r="A15105" s="484" t="s">
        <v>34765</v>
      </c>
      <c r="B15105" s="485" t="s">
        <v>34764</v>
      </c>
      <c r="C15105" t="s">
        <v>34763</v>
      </c>
      <c r="D15105" t="s">
        <v>34762</v>
      </c>
      <c r="E15105" t="str">
        <f t="shared" si="235"/>
        <v>643932 - MTV</v>
      </c>
      <c r="F15105" t="s">
        <v>11219</v>
      </c>
      <c r="G15105" t="s">
        <v>34761</v>
      </c>
      <c r="I15105" t="s">
        <v>7695</v>
      </c>
      <c r="J15105" t="s">
        <v>34760</v>
      </c>
      <c r="K15105" t="s">
        <v>208</v>
      </c>
      <c r="L15105" t="s">
        <v>34759</v>
      </c>
      <c r="N15105" t="s">
        <v>207</v>
      </c>
      <c r="O15105" t="s">
        <v>476</v>
      </c>
      <c r="P15105" t="s">
        <v>476</v>
      </c>
    </row>
    <row r="15106" spans="1:16">
      <c r="A15106" s="484" t="s">
        <v>87761</v>
      </c>
      <c r="B15106" s="485" t="s">
        <v>87760</v>
      </c>
      <c r="C15106" t="s">
        <v>87759</v>
      </c>
      <c r="D15106" t="s">
        <v>87759</v>
      </c>
      <c r="E15106" t="str">
        <f t="shared" ref="E15106:E15169" si="236">_xlfn.CONCAT(L15106," - ",D15106)</f>
        <v>604483 - DESINDES GERALDINE</v>
      </c>
      <c r="F15106" t="s">
        <v>47000</v>
      </c>
      <c r="G15106" t="s">
        <v>87758</v>
      </c>
      <c r="I15106" t="s">
        <v>11554</v>
      </c>
      <c r="J15106" t="s">
        <v>87757</v>
      </c>
      <c r="K15106" t="s">
        <v>208</v>
      </c>
      <c r="L15106" t="s">
        <v>87756</v>
      </c>
      <c r="N15106" t="s">
        <v>208</v>
      </c>
      <c r="O15106" t="s">
        <v>476</v>
      </c>
      <c r="P15106" t="s">
        <v>476</v>
      </c>
    </row>
    <row r="15107" spans="1:16">
      <c r="A15107" s="484" t="s">
        <v>86647</v>
      </c>
      <c r="B15107" s="485" t="s">
        <v>86646</v>
      </c>
      <c r="C15107" t="s">
        <v>86645</v>
      </c>
      <c r="D15107" t="s">
        <v>86645</v>
      </c>
      <c r="E15107" t="str">
        <f t="shared" si="236"/>
        <v>663542 - DOLINEA</v>
      </c>
      <c r="F15107" t="s">
        <v>16536</v>
      </c>
      <c r="G15107" t="s">
        <v>86644</v>
      </c>
      <c r="I15107" t="s">
        <v>26692</v>
      </c>
      <c r="J15107" t="s">
        <v>86643</v>
      </c>
      <c r="K15107" t="s">
        <v>208</v>
      </c>
      <c r="L15107" t="s">
        <v>86642</v>
      </c>
      <c r="N15107" t="s">
        <v>208</v>
      </c>
      <c r="O15107" t="s">
        <v>476</v>
      </c>
      <c r="P15107" t="s">
        <v>476</v>
      </c>
    </row>
    <row r="15108" spans="1:16">
      <c r="A15108" s="484" t="s">
        <v>136972</v>
      </c>
      <c r="B15108" s="485" t="s">
        <v>136971</v>
      </c>
      <c r="C15108" t="s">
        <v>136970</v>
      </c>
      <c r="D15108" t="s">
        <v>136970</v>
      </c>
      <c r="E15108" t="str">
        <f t="shared" si="236"/>
        <v>684960 - AB PROD</v>
      </c>
      <c r="F15108" t="s">
        <v>8902</v>
      </c>
      <c r="G15108" t="s">
        <v>136969</v>
      </c>
      <c r="I15108" t="s">
        <v>626</v>
      </c>
      <c r="J15108" t="s">
        <v>136968</v>
      </c>
      <c r="K15108" t="s">
        <v>208</v>
      </c>
      <c r="L15108" t="s">
        <v>136967</v>
      </c>
      <c r="N15108" t="s">
        <v>208</v>
      </c>
      <c r="O15108" t="s">
        <v>476</v>
      </c>
      <c r="P15108" t="s">
        <v>476</v>
      </c>
    </row>
    <row r="15109" spans="1:16">
      <c r="A15109" s="484" t="s">
        <v>116531</v>
      </c>
      <c r="B15109" s="485" t="s">
        <v>116530</v>
      </c>
      <c r="C15109" t="s">
        <v>116529</v>
      </c>
      <c r="D15109" t="s">
        <v>116528</v>
      </c>
      <c r="E15109" t="str">
        <f t="shared" si="236"/>
        <v>582724 - AEC</v>
      </c>
      <c r="F15109" t="s">
        <v>3889</v>
      </c>
      <c r="G15109" t="s">
        <v>116527</v>
      </c>
      <c r="I15109" t="s">
        <v>10759</v>
      </c>
      <c r="J15109" t="s">
        <v>116526</v>
      </c>
      <c r="K15109" t="s">
        <v>208</v>
      </c>
      <c r="L15109" t="s">
        <v>116525</v>
      </c>
      <c r="N15109" t="s">
        <v>208</v>
      </c>
      <c r="O15109" t="s">
        <v>476</v>
      </c>
      <c r="P15109" t="s">
        <v>476</v>
      </c>
    </row>
    <row r="15110" spans="1:16">
      <c r="A15110" s="484" t="s">
        <v>36438</v>
      </c>
      <c r="B15110" s="485" t="s">
        <v>36437</v>
      </c>
      <c r="C15110" t="s">
        <v>36436</v>
      </c>
      <c r="D15110" t="s">
        <v>36435</v>
      </c>
      <c r="E15110" t="str">
        <f t="shared" si="236"/>
        <v>624147 - MEWO - VFL</v>
      </c>
      <c r="F15110" t="s">
        <v>19689</v>
      </c>
      <c r="G15110" t="s">
        <v>36434</v>
      </c>
      <c r="I15110" t="s">
        <v>771</v>
      </c>
      <c r="J15110" t="s">
        <v>36433</v>
      </c>
      <c r="K15110" t="s">
        <v>208</v>
      </c>
      <c r="L15110" t="s">
        <v>36432</v>
      </c>
      <c r="N15110" t="s">
        <v>207</v>
      </c>
      <c r="O15110" t="s">
        <v>476</v>
      </c>
      <c r="P15110" t="s">
        <v>476</v>
      </c>
    </row>
    <row r="15111" spans="1:16">
      <c r="A15111" s="484" t="s">
        <v>89628</v>
      </c>
      <c r="B15111" s="485" t="s">
        <v>89627</v>
      </c>
      <c r="C15111" t="s">
        <v>89626</v>
      </c>
      <c r="D15111" t="s">
        <v>89625</v>
      </c>
      <c r="E15111" t="str">
        <f t="shared" si="236"/>
        <v>600489 - CUIRDAVANT</v>
      </c>
      <c r="F15111" t="s">
        <v>25258</v>
      </c>
      <c r="G15111" t="s">
        <v>89624</v>
      </c>
      <c r="I15111" t="s">
        <v>55233</v>
      </c>
      <c r="J15111" t="s">
        <v>89623</v>
      </c>
      <c r="K15111" t="s">
        <v>208</v>
      </c>
      <c r="L15111" t="s">
        <v>89622</v>
      </c>
      <c r="N15111" t="s">
        <v>208</v>
      </c>
      <c r="O15111" t="s">
        <v>476</v>
      </c>
      <c r="P15111" t="s">
        <v>476</v>
      </c>
    </row>
    <row r="15112" spans="1:16">
      <c r="A15112" s="484" t="s">
        <v>9359</v>
      </c>
      <c r="B15112" s="485" t="s">
        <v>9358</v>
      </c>
      <c r="C15112" t="s">
        <v>9357</v>
      </c>
      <c r="D15112" t="s">
        <v>9356</v>
      </c>
      <c r="E15112" t="str">
        <f t="shared" si="236"/>
        <v>668643 - TOUKMIDINE CATHERINE</v>
      </c>
      <c r="F15112" t="s">
        <v>4181</v>
      </c>
      <c r="G15112" t="s">
        <v>9355</v>
      </c>
      <c r="I15112" t="s">
        <v>6872</v>
      </c>
      <c r="J15112" t="s">
        <v>9354</v>
      </c>
      <c r="K15112" t="s">
        <v>208</v>
      </c>
      <c r="L15112" t="s">
        <v>9353</v>
      </c>
      <c r="N15112" t="s">
        <v>208</v>
      </c>
      <c r="O15112" t="s">
        <v>476</v>
      </c>
      <c r="P15112" t="s">
        <v>476</v>
      </c>
    </row>
    <row r="15113" spans="1:16">
      <c r="A15113" s="484" t="s">
        <v>111385</v>
      </c>
      <c r="B15113" s="485" t="s">
        <v>111384</v>
      </c>
      <c r="C15113" t="s">
        <v>111383</v>
      </c>
      <c r="D15113" t="s">
        <v>111383</v>
      </c>
      <c r="E15113" t="str">
        <f t="shared" si="236"/>
        <v>606960 - CA PREVENTION</v>
      </c>
      <c r="F15113" t="s">
        <v>8981</v>
      </c>
      <c r="G15113" t="s">
        <v>111382</v>
      </c>
      <c r="I15113" t="s">
        <v>111381</v>
      </c>
      <c r="K15113" t="s">
        <v>208</v>
      </c>
      <c r="L15113" t="s">
        <v>111380</v>
      </c>
      <c r="N15113" t="s">
        <v>208</v>
      </c>
      <c r="O15113" t="s">
        <v>476</v>
      </c>
      <c r="P15113" t="s">
        <v>476</v>
      </c>
    </row>
    <row r="15114" spans="1:16">
      <c r="A15114" s="484" t="s">
        <v>93203</v>
      </c>
      <c r="B15114" s="485" t="s">
        <v>93202</v>
      </c>
      <c r="C15114" t="s">
        <v>93201</v>
      </c>
      <c r="D15114" t="s">
        <v>93201</v>
      </c>
      <c r="E15114" t="str">
        <f t="shared" si="236"/>
        <v>580909 - COMITYS</v>
      </c>
      <c r="F15114" t="s">
        <v>17230</v>
      </c>
      <c r="G15114" t="s">
        <v>93200</v>
      </c>
      <c r="I15114" t="s">
        <v>93199</v>
      </c>
      <c r="J15114" t="s">
        <v>93198</v>
      </c>
      <c r="K15114" t="s">
        <v>208</v>
      </c>
      <c r="L15114" t="s">
        <v>93197</v>
      </c>
      <c r="N15114" t="s">
        <v>208</v>
      </c>
      <c r="O15114" t="s">
        <v>476</v>
      </c>
      <c r="P15114" t="s">
        <v>476</v>
      </c>
    </row>
    <row r="15115" spans="1:16">
      <c r="A15115" s="484" t="s">
        <v>8805</v>
      </c>
      <c r="B15115" s="485" t="s">
        <v>8804</v>
      </c>
      <c r="C15115" t="s">
        <v>8803</v>
      </c>
      <c r="D15115" t="s">
        <v>8802</v>
      </c>
      <c r="E15115" t="str">
        <f t="shared" si="236"/>
        <v>650213 - TRIPLE I</v>
      </c>
      <c r="F15115" t="s">
        <v>8801</v>
      </c>
      <c r="G15115" t="s">
        <v>8800</v>
      </c>
      <c r="I15115" t="s">
        <v>626</v>
      </c>
      <c r="J15115" t="s">
        <v>8799</v>
      </c>
      <c r="K15115" t="s">
        <v>208</v>
      </c>
      <c r="L15115" t="s">
        <v>8798</v>
      </c>
      <c r="N15115" t="s">
        <v>208</v>
      </c>
      <c r="O15115" t="s">
        <v>476</v>
      </c>
      <c r="P15115" t="s">
        <v>476</v>
      </c>
    </row>
    <row r="15116" spans="1:16">
      <c r="A15116" s="484" t="s">
        <v>110463</v>
      </c>
      <c r="B15116" s="485" t="s">
        <v>110462</v>
      </c>
      <c r="C15116" t="s">
        <v>110461</v>
      </c>
      <c r="D15116" t="s">
        <v>110461</v>
      </c>
      <c r="E15116" t="str">
        <f t="shared" si="236"/>
        <v>599852 - CANOPEE CONSULT</v>
      </c>
      <c r="F15116" t="s">
        <v>16529</v>
      </c>
      <c r="G15116" t="s">
        <v>110460</v>
      </c>
      <c r="I15116" t="s">
        <v>7975</v>
      </c>
      <c r="K15116" t="s">
        <v>208</v>
      </c>
      <c r="L15116" t="s">
        <v>110459</v>
      </c>
      <c r="N15116" t="s">
        <v>208</v>
      </c>
      <c r="O15116" t="s">
        <v>476</v>
      </c>
      <c r="P15116" t="s">
        <v>476</v>
      </c>
    </row>
    <row r="15117" spans="1:16">
      <c r="A15117" s="484" t="s">
        <v>23876</v>
      </c>
      <c r="B15117" s="485" t="s">
        <v>23875</v>
      </c>
      <c r="C15117" t="s">
        <v>23874</v>
      </c>
      <c r="D15117" t="s">
        <v>23874</v>
      </c>
      <c r="E15117" t="str">
        <f t="shared" si="236"/>
        <v>655181 - RAMPILLON BARBARA</v>
      </c>
      <c r="F15117" t="s">
        <v>14801</v>
      </c>
      <c r="G15117" t="s">
        <v>23873</v>
      </c>
      <c r="H15117" t="s">
        <v>23872</v>
      </c>
      <c r="I15117" t="s">
        <v>23871</v>
      </c>
      <c r="K15117" t="s">
        <v>208</v>
      </c>
      <c r="L15117" t="s">
        <v>23870</v>
      </c>
      <c r="N15117" t="s">
        <v>208</v>
      </c>
      <c r="O15117" t="s">
        <v>476</v>
      </c>
      <c r="P15117" t="s">
        <v>476</v>
      </c>
    </row>
    <row r="15118" spans="1:16">
      <c r="A15118" s="484" t="s">
        <v>89485</v>
      </c>
      <c r="B15118" s="485" t="s">
        <v>89484</v>
      </c>
      <c r="C15118" t="s">
        <v>89483</v>
      </c>
      <c r="D15118" t="s">
        <v>89483</v>
      </c>
      <c r="E15118" t="str">
        <f t="shared" si="236"/>
        <v>543834 - CVO-EUROPE SOCIETE NOUVELLE</v>
      </c>
      <c r="F15118" t="s">
        <v>2793</v>
      </c>
      <c r="G15118" t="s">
        <v>89482</v>
      </c>
      <c r="I15118" t="s">
        <v>802</v>
      </c>
      <c r="J15118" t="s">
        <v>89481</v>
      </c>
      <c r="K15118" t="s">
        <v>208</v>
      </c>
      <c r="L15118" t="s">
        <v>89480</v>
      </c>
      <c r="N15118" t="s">
        <v>208</v>
      </c>
      <c r="O15118" t="s">
        <v>476</v>
      </c>
      <c r="P15118" t="s">
        <v>476</v>
      </c>
    </row>
    <row r="15119" spans="1:16">
      <c r="A15119" s="484" t="s">
        <v>36231</v>
      </c>
      <c r="B15119" s="485" t="s">
        <v>36230</v>
      </c>
      <c r="C15119" t="s">
        <v>36229</v>
      </c>
      <c r="D15119" t="s">
        <v>36229</v>
      </c>
      <c r="E15119" t="str">
        <f t="shared" si="236"/>
        <v>666178 - MGD HOLDING</v>
      </c>
      <c r="F15119" t="s">
        <v>26430</v>
      </c>
      <c r="G15119" t="s">
        <v>36228</v>
      </c>
      <c r="I15119" t="s">
        <v>36227</v>
      </c>
      <c r="K15119" t="s">
        <v>208</v>
      </c>
      <c r="L15119" t="s">
        <v>36226</v>
      </c>
      <c r="N15119" t="s">
        <v>208</v>
      </c>
      <c r="O15119" t="s">
        <v>476</v>
      </c>
      <c r="P15119" t="s">
        <v>476</v>
      </c>
    </row>
    <row r="15120" spans="1:16">
      <c r="A15120" s="484" t="s">
        <v>70729</v>
      </c>
      <c r="B15120" s="485" t="s">
        <v>70728</v>
      </c>
      <c r="C15120" t="s">
        <v>70727</v>
      </c>
      <c r="D15120" t="s">
        <v>70727</v>
      </c>
      <c r="E15120" t="str">
        <f t="shared" si="236"/>
        <v>599797 - FORM'AP</v>
      </c>
      <c r="F15120" t="s">
        <v>70726</v>
      </c>
      <c r="G15120" t="s">
        <v>70725</v>
      </c>
      <c r="I15120" t="s">
        <v>763</v>
      </c>
      <c r="J15120" t="s">
        <v>70724</v>
      </c>
      <c r="K15120" t="s">
        <v>208</v>
      </c>
      <c r="L15120" t="s">
        <v>70723</v>
      </c>
      <c r="N15120" t="s">
        <v>208</v>
      </c>
      <c r="O15120" t="s">
        <v>476</v>
      </c>
      <c r="P15120" t="s">
        <v>476</v>
      </c>
    </row>
    <row r="15121" spans="1:16">
      <c r="A15121" s="484" t="s">
        <v>113573</v>
      </c>
      <c r="B15121" s="485" t="s">
        <v>113572</v>
      </c>
      <c r="C15121" t="s">
        <v>113571</v>
      </c>
      <c r="D15121" t="s">
        <v>113570</v>
      </c>
      <c r="E15121" t="str">
        <f t="shared" si="236"/>
        <v>217177 - BJO FORMATION PROFESSIONNELLE CONTINUE</v>
      </c>
      <c r="F15121" t="s">
        <v>3498</v>
      </c>
      <c r="G15121" t="s">
        <v>113569</v>
      </c>
      <c r="I15121" t="s">
        <v>626</v>
      </c>
      <c r="J15121" t="s">
        <v>49315</v>
      </c>
      <c r="K15121" t="s">
        <v>208</v>
      </c>
      <c r="L15121" t="s">
        <v>113568</v>
      </c>
      <c r="N15121" t="s">
        <v>208</v>
      </c>
      <c r="O15121" t="s">
        <v>476</v>
      </c>
      <c r="P15121" t="s">
        <v>476</v>
      </c>
    </row>
    <row r="15122" spans="1:16">
      <c r="A15122" s="484" t="s">
        <v>14342</v>
      </c>
      <c r="B15122" s="485" t="s">
        <v>14341</v>
      </c>
      <c r="C15122" t="s">
        <v>14340</v>
      </c>
      <c r="D15122" t="s">
        <v>14339</v>
      </c>
      <c r="E15122" t="str">
        <f t="shared" si="236"/>
        <v>615249 - SAS SOFRONICIA</v>
      </c>
      <c r="F15122" t="s">
        <v>3042</v>
      </c>
      <c r="G15122" t="s">
        <v>14338</v>
      </c>
      <c r="H15122" t="s">
        <v>14337</v>
      </c>
      <c r="I15122" t="s">
        <v>14336</v>
      </c>
      <c r="J15122" t="s">
        <v>14335</v>
      </c>
      <c r="K15122" t="s">
        <v>208</v>
      </c>
      <c r="L15122" t="s">
        <v>14334</v>
      </c>
      <c r="N15122" t="s">
        <v>208</v>
      </c>
      <c r="O15122" t="s">
        <v>476</v>
      </c>
      <c r="P15122" t="s">
        <v>476</v>
      </c>
    </row>
    <row r="15123" spans="1:16">
      <c r="A15123" s="484" t="s">
        <v>41602</v>
      </c>
      <c r="B15123" s="485" t="s">
        <v>41601</v>
      </c>
      <c r="C15123" t="s">
        <v>41600</v>
      </c>
      <c r="D15123" t="s">
        <v>41600</v>
      </c>
      <c r="E15123" t="str">
        <f t="shared" si="236"/>
        <v>616618 - LUBERON ECOLE DE CONDUITE</v>
      </c>
      <c r="F15123" t="s">
        <v>5833</v>
      </c>
      <c r="G15123" t="s">
        <v>41599</v>
      </c>
      <c r="I15123" t="s">
        <v>41598</v>
      </c>
      <c r="J15123" t="s">
        <v>41597</v>
      </c>
      <c r="K15123" t="s">
        <v>208</v>
      </c>
      <c r="L15123" t="s">
        <v>41596</v>
      </c>
      <c r="N15123" t="s">
        <v>208</v>
      </c>
      <c r="O15123" t="s">
        <v>476</v>
      </c>
      <c r="P15123" t="s">
        <v>476</v>
      </c>
    </row>
    <row r="15124" spans="1:16">
      <c r="A15124" s="484" t="s">
        <v>88175</v>
      </c>
      <c r="B15124" s="485" t="s">
        <v>88174</v>
      </c>
      <c r="C15124" t="s">
        <v>88173</v>
      </c>
      <c r="D15124" t="s">
        <v>88172</v>
      </c>
      <c r="E15124" t="str">
        <f t="shared" si="236"/>
        <v>686803 - DELESTRADE VIRGINIE</v>
      </c>
      <c r="F15124" t="s">
        <v>3072</v>
      </c>
      <c r="G15124" t="s">
        <v>88171</v>
      </c>
      <c r="I15124" t="s">
        <v>8115</v>
      </c>
      <c r="J15124" t="s">
        <v>88170</v>
      </c>
      <c r="K15124" t="s">
        <v>208</v>
      </c>
      <c r="L15124" t="s">
        <v>88169</v>
      </c>
      <c r="N15124" t="s">
        <v>208</v>
      </c>
      <c r="O15124" t="s">
        <v>476</v>
      </c>
      <c r="P15124" t="s">
        <v>476</v>
      </c>
    </row>
    <row r="15125" spans="1:16">
      <c r="A15125" s="484" t="s">
        <v>107531</v>
      </c>
      <c r="B15125" s="485" t="s">
        <v>107530</v>
      </c>
      <c r="C15125" t="s">
        <v>107529</v>
      </c>
      <c r="D15125" t="s">
        <v>107528</v>
      </c>
      <c r="E15125" t="str">
        <f t="shared" si="236"/>
        <v>593473 - CFPAP</v>
      </c>
      <c r="F15125" t="s">
        <v>831</v>
      </c>
      <c r="G15125" t="s">
        <v>107527</v>
      </c>
      <c r="I15125" t="s">
        <v>107526</v>
      </c>
      <c r="J15125" t="s">
        <v>107525</v>
      </c>
      <c r="K15125" t="s">
        <v>208</v>
      </c>
      <c r="L15125" t="s">
        <v>107524</v>
      </c>
      <c r="N15125" t="s">
        <v>208</v>
      </c>
      <c r="O15125" t="s">
        <v>476</v>
      </c>
      <c r="P15125" t="s">
        <v>476</v>
      </c>
    </row>
    <row r="15126" spans="1:16">
      <c r="A15126" s="484" t="s">
        <v>46929</v>
      </c>
      <c r="B15126" s="485" t="s">
        <v>46928</v>
      </c>
      <c r="C15126" t="s">
        <v>46927</v>
      </c>
      <c r="D15126" t="s">
        <v>46927</v>
      </c>
      <c r="E15126" t="str">
        <f t="shared" si="236"/>
        <v>570734 - LA MAISON DES ENFANTS EXTRAORDINAIRES</v>
      </c>
      <c r="F15126" t="s">
        <v>7292</v>
      </c>
      <c r="G15126" t="s">
        <v>46926</v>
      </c>
      <c r="H15126" t="s">
        <v>46925</v>
      </c>
      <c r="I15126" t="s">
        <v>46924</v>
      </c>
      <c r="K15126" t="s">
        <v>208</v>
      </c>
      <c r="L15126" t="s">
        <v>46923</v>
      </c>
      <c r="N15126" t="s">
        <v>208</v>
      </c>
      <c r="O15126" t="s">
        <v>476</v>
      </c>
      <c r="P15126" t="s">
        <v>476</v>
      </c>
    </row>
    <row r="15127" spans="1:16">
      <c r="A15127" s="484" t="s">
        <v>48735</v>
      </c>
      <c r="B15127" s="485" t="s">
        <v>48734</v>
      </c>
      <c r="C15127" t="s">
        <v>48733</v>
      </c>
      <c r="D15127" t="s">
        <v>48732</v>
      </c>
      <c r="E15127" t="str">
        <f t="shared" si="236"/>
        <v>550206 - JUST DO ENGLISH - WALL STREET ENGLISH GRENOBLE</v>
      </c>
      <c r="F15127" t="s">
        <v>831</v>
      </c>
      <c r="G15127" t="s">
        <v>16925</v>
      </c>
      <c r="I15127" t="s">
        <v>836</v>
      </c>
      <c r="J15127" t="s">
        <v>48731</v>
      </c>
      <c r="K15127" t="s">
        <v>208</v>
      </c>
      <c r="L15127" t="s">
        <v>48730</v>
      </c>
      <c r="N15127" t="s">
        <v>208</v>
      </c>
      <c r="O15127" t="s">
        <v>476</v>
      </c>
      <c r="P15127" t="s">
        <v>476</v>
      </c>
    </row>
    <row r="15128" spans="1:16">
      <c r="A15128" s="484" t="s">
        <v>11015</v>
      </c>
      <c r="B15128" s="485" t="s">
        <v>11014</v>
      </c>
      <c r="C15128" t="s">
        <v>11013</v>
      </c>
      <c r="D15128" t="s">
        <v>11013</v>
      </c>
      <c r="E15128" t="str">
        <f t="shared" si="236"/>
        <v>662185 - TCCT</v>
      </c>
      <c r="F15128" t="s">
        <v>6537</v>
      </c>
      <c r="G15128" t="s">
        <v>11012</v>
      </c>
      <c r="I15128" t="s">
        <v>11011</v>
      </c>
      <c r="J15128" t="s">
        <v>11010</v>
      </c>
      <c r="K15128" t="s">
        <v>208</v>
      </c>
      <c r="L15128" t="s">
        <v>11009</v>
      </c>
      <c r="N15128" t="s">
        <v>208</v>
      </c>
      <c r="O15128" t="s">
        <v>476</v>
      </c>
      <c r="P15128" t="s">
        <v>476</v>
      </c>
    </row>
    <row r="15129" spans="1:16">
      <c r="A15129" s="484" t="s">
        <v>43456</v>
      </c>
      <c r="B15129" s="485" t="s">
        <v>43455</v>
      </c>
      <c r="C15129" t="s">
        <v>43454</v>
      </c>
      <c r="D15129" t="s">
        <v>43454</v>
      </c>
      <c r="E15129" t="str">
        <f t="shared" si="236"/>
        <v>673730 - LES MOTS</v>
      </c>
      <c r="F15129" t="s">
        <v>16168</v>
      </c>
      <c r="G15129" t="s">
        <v>43453</v>
      </c>
      <c r="I15129" t="s">
        <v>626</v>
      </c>
      <c r="J15129" t="s">
        <v>43452</v>
      </c>
      <c r="K15129" t="s">
        <v>208</v>
      </c>
      <c r="L15129" t="s">
        <v>43451</v>
      </c>
      <c r="N15129" t="s">
        <v>208</v>
      </c>
      <c r="O15129" t="s">
        <v>476</v>
      </c>
      <c r="P15129" t="s">
        <v>476</v>
      </c>
    </row>
    <row r="15130" spans="1:16">
      <c r="A15130" s="484" t="s">
        <v>9893</v>
      </c>
      <c r="B15130" s="485" t="s">
        <v>9892</v>
      </c>
      <c r="C15130" t="s">
        <v>9891</v>
      </c>
      <c r="D15130" t="s">
        <v>9891</v>
      </c>
      <c r="E15130" t="str">
        <f t="shared" si="236"/>
        <v>644160 - THILLET BRUNO</v>
      </c>
      <c r="F15130" t="s">
        <v>9890</v>
      </c>
      <c r="G15130" t="s">
        <v>9889</v>
      </c>
      <c r="H15130" t="s">
        <v>9888</v>
      </c>
      <c r="I15130" t="s">
        <v>9887</v>
      </c>
      <c r="J15130" t="s">
        <v>9886</v>
      </c>
      <c r="K15130" t="s">
        <v>208</v>
      </c>
      <c r="L15130" t="s">
        <v>9885</v>
      </c>
      <c r="N15130" t="s">
        <v>208</v>
      </c>
      <c r="O15130" t="s">
        <v>476</v>
      </c>
      <c r="P15130" t="s">
        <v>476</v>
      </c>
    </row>
    <row r="15131" spans="1:16">
      <c r="A15131" s="484" t="s">
        <v>27266</v>
      </c>
      <c r="B15131" s="485" t="s">
        <v>27265</v>
      </c>
      <c r="C15131" t="s">
        <v>27264</v>
      </c>
      <c r="D15131" t="s">
        <v>27264</v>
      </c>
      <c r="E15131" t="str">
        <f t="shared" si="236"/>
        <v>561526 - POLE CONSEIL ET FORMATION</v>
      </c>
      <c r="F15131" t="s">
        <v>3690</v>
      </c>
      <c r="G15131" t="s">
        <v>27263</v>
      </c>
      <c r="I15131" t="s">
        <v>21003</v>
      </c>
      <c r="J15131" t="s">
        <v>27262</v>
      </c>
      <c r="K15131" t="s">
        <v>208</v>
      </c>
      <c r="L15131" t="s">
        <v>27261</v>
      </c>
      <c r="N15131" t="s">
        <v>208</v>
      </c>
      <c r="O15131" t="s">
        <v>476</v>
      </c>
      <c r="P15131" t="s">
        <v>476</v>
      </c>
    </row>
    <row r="15132" spans="1:16">
      <c r="A15132" s="484" t="s">
        <v>114666</v>
      </c>
      <c r="B15132" s="485" t="s">
        <v>114665</v>
      </c>
      <c r="C15132" t="s">
        <v>114664</v>
      </c>
      <c r="D15132" t="s">
        <v>114664</v>
      </c>
      <c r="E15132" t="str">
        <f t="shared" si="236"/>
        <v>625292 - BBS FORMATION</v>
      </c>
      <c r="F15132" t="s">
        <v>715</v>
      </c>
      <c r="G15132" t="s">
        <v>114663</v>
      </c>
      <c r="H15132" t="s">
        <v>114662</v>
      </c>
      <c r="I15132" t="s">
        <v>1678</v>
      </c>
      <c r="K15132" t="s">
        <v>208</v>
      </c>
      <c r="L15132" t="s">
        <v>114661</v>
      </c>
      <c r="N15132" t="s">
        <v>208</v>
      </c>
      <c r="O15132" t="s">
        <v>476</v>
      </c>
      <c r="P15132" t="s">
        <v>476</v>
      </c>
    </row>
    <row r="15133" spans="1:16">
      <c r="A15133" s="484" t="s">
        <v>57343</v>
      </c>
      <c r="B15133" s="485" t="s">
        <v>57342</v>
      </c>
      <c r="C15133" t="s">
        <v>57341</v>
      </c>
      <c r="D15133" t="s">
        <v>57340</v>
      </c>
      <c r="E15133" t="str">
        <f t="shared" si="236"/>
        <v>631243 - ISMACC</v>
      </c>
      <c r="F15133" t="s">
        <v>22107</v>
      </c>
      <c r="G15133" t="s">
        <v>57339</v>
      </c>
      <c r="I15133" t="s">
        <v>7815</v>
      </c>
      <c r="J15133" t="s">
        <v>57338</v>
      </c>
      <c r="K15133" t="s">
        <v>208</v>
      </c>
      <c r="L15133" t="s">
        <v>57337</v>
      </c>
      <c r="N15133" t="s">
        <v>207</v>
      </c>
      <c r="O15133" t="s">
        <v>476</v>
      </c>
      <c r="P15133" t="s">
        <v>476</v>
      </c>
    </row>
    <row r="15134" spans="1:16">
      <c r="A15134" s="484" t="s">
        <v>4202</v>
      </c>
      <c r="B15134" s="485" t="s">
        <v>4201</v>
      </c>
      <c r="C15134" t="s">
        <v>4200</v>
      </c>
      <c r="D15134" t="s">
        <v>4199</v>
      </c>
      <c r="E15134" t="str">
        <f t="shared" si="236"/>
        <v>628967 - GROUPE VICRA</v>
      </c>
      <c r="F15134" t="s">
        <v>4198</v>
      </c>
      <c r="G15134" t="s">
        <v>4197</v>
      </c>
      <c r="I15134" t="s">
        <v>4196</v>
      </c>
      <c r="J15134" t="s">
        <v>4195</v>
      </c>
      <c r="K15134" t="s">
        <v>208</v>
      </c>
      <c r="L15134" t="s">
        <v>4194</v>
      </c>
      <c r="N15134" t="s">
        <v>208</v>
      </c>
      <c r="O15134" t="s">
        <v>476</v>
      </c>
      <c r="P15134" t="s">
        <v>476</v>
      </c>
    </row>
    <row r="15135" spans="1:16">
      <c r="A15135" s="484" t="s">
        <v>54912</v>
      </c>
      <c r="B15135" s="485" t="s">
        <v>54911</v>
      </c>
      <c r="C15135" t="s">
        <v>54910</v>
      </c>
      <c r="D15135" t="s">
        <v>54909</v>
      </c>
      <c r="E15135" t="str">
        <f t="shared" si="236"/>
        <v>570310 - IHCM</v>
      </c>
      <c r="F15135" t="s">
        <v>6072</v>
      </c>
      <c r="G15135" t="s">
        <v>54908</v>
      </c>
      <c r="I15135" t="s">
        <v>1501</v>
      </c>
      <c r="K15135" t="s">
        <v>208</v>
      </c>
      <c r="L15135" t="s">
        <v>54907</v>
      </c>
      <c r="N15135" t="s">
        <v>208</v>
      </c>
      <c r="O15135" t="s">
        <v>476</v>
      </c>
      <c r="P15135" t="s">
        <v>476</v>
      </c>
    </row>
    <row r="15136" spans="1:16">
      <c r="A15136" s="484" t="s">
        <v>72798</v>
      </c>
      <c r="B15136" s="485" t="s">
        <v>72797</v>
      </c>
      <c r="C15136" t="s">
        <v>72796</v>
      </c>
      <c r="D15136" t="s">
        <v>72795</v>
      </c>
      <c r="E15136" t="str">
        <f t="shared" si="236"/>
        <v>591786 - FRAB NOUVELLE AQUITAINE BORDEAUX</v>
      </c>
      <c r="F15136" t="s">
        <v>72794</v>
      </c>
      <c r="G15136" t="s">
        <v>72793</v>
      </c>
      <c r="I15136" t="s">
        <v>749</v>
      </c>
      <c r="J15136" t="s">
        <v>72792</v>
      </c>
      <c r="K15136" t="s">
        <v>208</v>
      </c>
      <c r="L15136" t="s">
        <v>72791</v>
      </c>
      <c r="N15136" t="s">
        <v>208</v>
      </c>
      <c r="O15136" t="s">
        <v>476</v>
      </c>
      <c r="P15136" t="s">
        <v>476</v>
      </c>
    </row>
    <row r="15137" spans="1:16">
      <c r="A15137" s="484" t="s">
        <v>4279</v>
      </c>
      <c r="B15137" s="485" t="s">
        <v>4278</v>
      </c>
      <c r="C15137" t="s">
        <v>4277</v>
      </c>
      <c r="D15137" t="s">
        <v>4276</v>
      </c>
      <c r="E15137" t="str">
        <f t="shared" si="236"/>
        <v>686566 - VASTEL STANFORD  MARIE</v>
      </c>
      <c r="F15137" t="s">
        <v>4275</v>
      </c>
      <c r="G15137" t="s">
        <v>4274</v>
      </c>
      <c r="I15137" t="s">
        <v>2594</v>
      </c>
      <c r="J15137" t="s">
        <v>4273</v>
      </c>
      <c r="K15137" t="s">
        <v>208</v>
      </c>
      <c r="L15137" t="s">
        <v>4272</v>
      </c>
      <c r="N15137" t="s">
        <v>208</v>
      </c>
      <c r="O15137" t="s">
        <v>476</v>
      </c>
      <c r="P15137" t="s">
        <v>476</v>
      </c>
    </row>
    <row r="15138" spans="1:16">
      <c r="A15138" s="484" t="s">
        <v>30843</v>
      </c>
      <c r="B15138" s="485" t="s">
        <v>30842</v>
      </c>
      <c r="C15138" t="s">
        <v>30841</v>
      </c>
      <c r="D15138" t="s">
        <v>30840</v>
      </c>
      <c r="E15138" t="str">
        <f t="shared" si="236"/>
        <v>548315 - LA TUCHE</v>
      </c>
      <c r="F15138" t="s">
        <v>8564</v>
      </c>
      <c r="G15138" t="s">
        <v>30839</v>
      </c>
      <c r="H15138" t="s">
        <v>30838</v>
      </c>
      <c r="I15138" t="s">
        <v>30837</v>
      </c>
      <c r="J15138" t="s">
        <v>30836</v>
      </c>
      <c r="K15138" t="s">
        <v>208</v>
      </c>
      <c r="L15138" t="s">
        <v>30835</v>
      </c>
      <c r="N15138" t="s">
        <v>208</v>
      </c>
      <c r="O15138" t="s">
        <v>476</v>
      </c>
      <c r="P15138" t="s">
        <v>476</v>
      </c>
    </row>
    <row r="15139" spans="1:16">
      <c r="A15139" s="484" t="s">
        <v>93830</v>
      </c>
      <c r="B15139" s="485" t="s">
        <v>93829</v>
      </c>
      <c r="C15139" t="s">
        <v>93828</v>
      </c>
      <c r="D15139" t="s">
        <v>93827</v>
      </c>
      <c r="E15139" t="str">
        <f t="shared" si="236"/>
        <v>570163 - CODEPS 13</v>
      </c>
      <c r="F15139" t="s">
        <v>7292</v>
      </c>
      <c r="G15139" t="s">
        <v>91281</v>
      </c>
      <c r="I15139" t="s">
        <v>12161</v>
      </c>
      <c r="J15139" t="s">
        <v>93826</v>
      </c>
      <c r="K15139" t="s">
        <v>208</v>
      </c>
      <c r="L15139" t="s">
        <v>93825</v>
      </c>
      <c r="N15139" t="s">
        <v>208</v>
      </c>
      <c r="O15139" t="s">
        <v>476</v>
      </c>
      <c r="P15139" t="s">
        <v>476</v>
      </c>
    </row>
    <row r="15140" spans="1:16">
      <c r="A15140" s="484" t="s">
        <v>95093</v>
      </c>
      <c r="B15140" s="485" t="s">
        <v>95092</v>
      </c>
      <c r="C15140" t="s">
        <v>95091</v>
      </c>
      <c r="D15140" t="s">
        <v>95091</v>
      </c>
      <c r="E15140" t="str">
        <f t="shared" si="236"/>
        <v>560790 - COACHING WAYS FRANCE EXECUTIVE</v>
      </c>
      <c r="F15140" t="s">
        <v>9965</v>
      </c>
      <c r="G15140" t="s">
        <v>95090</v>
      </c>
      <c r="I15140" t="s">
        <v>1814</v>
      </c>
      <c r="J15140" t="s">
        <v>95089</v>
      </c>
      <c r="K15140" t="s">
        <v>208</v>
      </c>
      <c r="L15140" t="s">
        <v>95088</v>
      </c>
      <c r="N15140" t="s">
        <v>208</v>
      </c>
      <c r="O15140" t="s">
        <v>476</v>
      </c>
      <c r="P15140" t="s">
        <v>476</v>
      </c>
    </row>
    <row r="15141" spans="1:16">
      <c r="A15141" s="484" t="s">
        <v>35964</v>
      </c>
      <c r="B15141" s="485" t="s">
        <v>35963</v>
      </c>
      <c r="C15141" t="s">
        <v>35962</v>
      </c>
      <c r="D15141" t="s">
        <v>35962</v>
      </c>
      <c r="E15141" t="str">
        <f t="shared" si="236"/>
        <v>597193 - MILLEROT DAVID</v>
      </c>
      <c r="F15141" t="s">
        <v>8302</v>
      </c>
      <c r="G15141" t="s">
        <v>35961</v>
      </c>
      <c r="I15141" t="s">
        <v>21583</v>
      </c>
      <c r="K15141" t="s">
        <v>208</v>
      </c>
      <c r="L15141" t="s">
        <v>35960</v>
      </c>
      <c r="N15141" t="s">
        <v>208</v>
      </c>
      <c r="O15141" t="s">
        <v>476</v>
      </c>
      <c r="P15141" t="s">
        <v>476</v>
      </c>
    </row>
    <row r="15142" spans="1:16">
      <c r="A15142" s="484" t="s">
        <v>129397</v>
      </c>
      <c r="B15142" s="485" t="s">
        <v>129396</v>
      </c>
      <c r="C15142" t="s">
        <v>129395</v>
      </c>
      <c r="D15142" t="s">
        <v>129395</v>
      </c>
      <c r="E15142" t="str">
        <f t="shared" si="236"/>
        <v>558874 - ALVES ROMAIN CAMILLE - AUTO ECOLE VAUBAN</v>
      </c>
      <c r="F15142" t="s">
        <v>1901</v>
      </c>
      <c r="G15142" t="s">
        <v>129394</v>
      </c>
      <c r="I15142" t="s">
        <v>18403</v>
      </c>
      <c r="J15142" t="s">
        <v>129393</v>
      </c>
      <c r="K15142" t="s">
        <v>208</v>
      </c>
      <c r="L15142" t="s">
        <v>129392</v>
      </c>
      <c r="N15142" t="s">
        <v>208</v>
      </c>
      <c r="O15142" t="s">
        <v>476</v>
      </c>
      <c r="P15142" t="s">
        <v>476</v>
      </c>
    </row>
    <row r="15143" spans="1:16">
      <c r="A15143" s="484" t="s">
        <v>49713</v>
      </c>
      <c r="B15143" s="485" t="s">
        <v>49712</v>
      </c>
      <c r="C15143" t="s">
        <v>49711</v>
      </c>
      <c r="D15143" t="s">
        <v>49711</v>
      </c>
      <c r="E15143" t="str">
        <f t="shared" si="236"/>
        <v>675635 - JACK N'JILL</v>
      </c>
      <c r="F15143" t="s">
        <v>15421</v>
      </c>
      <c r="G15143" t="s">
        <v>49710</v>
      </c>
      <c r="I15143" t="s">
        <v>1105</v>
      </c>
      <c r="J15143" t="s">
        <v>49709</v>
      </c>
      <c r="K15143" t="s">
        <v>208</v>
      </c>
      <c r="L15143" t="s">
        <v>49708</v>
      </c>
      <c r="N15143" t="s">
        <v>208</v>
      </c>
      <c r="O15143" t="s">
        <v>476</v>
      </c>
      <c r="P15143" t="s">
        <v>476</v>
      </c>
    </row>
    <row r="15144" spans="1:16">
      <c r="A15144" s="484" t="s">
        <v>43469</v>
      </c>
      <c r="B15144" s="485" t="s">
        <v>43468</v>
      </c>
      <c r="C15144" t="s">
        <v>43467</v>
      </c>
      <c r="D15144" t="s">
        <v>43467</v>
      </c>
      <c r="E15144" t="str">
        <f t="shared" si="236"/>
        <v>613721 - LES MAUX LES MOTS POUR LE DIRE</v>
      </c>
      <c r="F15144" t="s">
        <v>5806</v>
      </c>
      <c r="G15144" t="s">
        <v>43466</v>
      </c>
      <c r="I15144" t="s">
        <v>1814</v>
      </c>
      <c r="J15144" t="s">
        <v>43465</v>
      </c>
      <c r="K15144" t="s">
        <v>208</v>
      </c>
      <c r="L15144" t="s">
        <v>43464</v>
      </c>
      <c r="N15144" t="s">
        <v>208</v>
      </c>
      <c r="O15144" t="s">
        <v>476</v>
      </c>
      <c r="P15144" t="s">
        <v>476</v>
      </c>
    </row>
    <row r="15145" spans="1:16">
      <c r="A15145" s="484" t="s">
        <v>117306</v>
      </c>
      <c r="B15145" s="485" t="s">
        <v>117305</v>
      </c>
      <c r="C15145" t="s">
        <v>117304</v>
      </c>
      <c r="D15145" t="s">
        <v>117304</v>
      </c>
      <c r="E15145" t="str">
        <f t="shared" si="236"/>
        <v>530645 - ATOUTS &amp; HANDICAP</v>
      </c>
      <c r="F15145" t="s">
        <v>7547</v>
      </c>
      <c r="G15145" t="s">
        <v>117303</v>
      </c>
      <c r="I15145" t="s">
        <v>8555</v>
      </c>
      <c r="J15145" t="s">
        <v>117302</v>
      </c>
      <c r="K15145" t="s">
        <v>208</v>
      </c>
      <c r="L15145" t="s">
        <v>117301</v>
      </c>
      <c r="N15145" t="s">
        <v>208</v>
      </c>
      <c r="O15145" t="s">
        <v>476</v>
      </c>
      <c r="P15145" t="s">
        <v>476</v>
      </c>
    </row>
    <row r="15146" spans="1:16">
      <c r="A15146" s="484" t="s">
        <v>82052</v>
      </c>
      <c r="B15146" s="485" t="s">
        <v>82051</v>
      </c>
      <c r="C15146" t="s">
        <v>82050</v>
      </c>
      <c r="D15146" t="s">
        <v>82050</v>
      </c>
      <c r="E15146" t="str">
        <f t="shared" si="236"/>
        <v>560881 - EGR FORMATIONS</v>
      </c>
      <c r="F15146" t="s">
        <v>4314</v>
      </c>
      <c r="G15146" t="s">
        <v>82049</v>
      </c>
      <c r="I15146" t="s">
        <v>3364</v>
      </c>
      <c r="J15146" t="s">
        <v>82048</v>
      </c>
      <c r="K15146" t="s">
        <v>82047</v>
      </c>
      <c r="L15146" t="s">
        <v>82046</v>
      </c>
      <c r="N15146" t="s">
        <v>208</v>
      </c>
      <c r="O15146" t="s">
        <v>476</v>
      </c>
      <c r="P15146" t="s">
        <v>476</v>
      </c>
    </row>
    <row r="15147" spans="1:16">
      <c r="A15147" s="484" t="s">
        <v>42989</v>
      </c>
      <c r="B15147" s="485" t="s">
        <v>42988</v>
      </c>
      <c r="C15147" t="s">
        <v>42987</v>
      </c>
      <c r="D15147" t="s">
        <v>42986</v>
      </c>
      <c r="E15147" t="str">
        <f t="shared" si="236"/>
        <v>572743 - LILAS FORMATION</v>
      </c>
      <c r="F15147" t="s">
        <v>7579</v>
      </c>
      <c r="G15147" t="s">
        <v>42985</v>
      </c>
      <c r="I15147" t="s">
        <v>36074</v>
      </c>
      <c r="J15147" t="s">
        <v>42984</v>
      </c>
      <c r="K15147" t="s">
        <v>208</v>
      </c>
      <c r="L15147" t="s">
        <v>42983</v>
      </c>
      <c r="N15147" t="s">
        <v>208</v>
      </c>
      <c r="O15147" t="s">
        <v>476</v>
      </c>
      <c r="P15147" t="s">
        <v>476</v>
      </c>
    </row>
    <row r="15148" spans="1:16">
      <c r="A15148" s="484" t="s">
        <v>135299</v>
      </c>
      <c r="B15148" s="485" t="s">
        <v>135298</v>
      </c>
      <c r="C15148" t="s">
        <v>135297</v>
      </c>
      <c r="D15148" t="s">
        <v>135297</v>
      </c>
      <c r="E15148" t="str">
        <f t="shared" si="236"/>
        <v>664212 - ACTION CONSEIL FORMATION</v>
      </c>
      <c r="F15148" t="s">
        <v>13535</v>
      </c>
      <c r="G15148" t="s">
        <v>135296</v>
      </c>
      <c r="I15148" t="s">
        <v>7874</v>
      </c>
      <c r="J15148" t="s">
        <v>135295</v>
      </c>
      <c r="K15148" t="s">
        <v>208</v>
      </c>
      <c r="L15148" t="s">
        <v>135294</v>
      </c>
      <c r="N15148" t="s">
        <v>208</v>
      </c>
      <c r="O15148" t="s">
        <v>476</v>
      </c>
      <c r="P15148" t="s">
        <v>476</v>
      </c>
    </row>
    <row r="15149" spans="1:16">
      <c r="A15149" s="484" t="s">
        <v>26205</v>
      </c>
      <c r="B15149" s="485" t="s">
        <v>26204</v>
      </c>
      <c r="C15149" t="s">
        <v>26203</v>
      </c>
      <c r="D15149" t="s">
        <v>26203</v>
      </c>
      <c r="E15149" t="str">
        <f t="shared" si="236"/>
        <v>676032 - PREVORGA</v>
      </c>
      <c r="F15149" t="s">
        <v>4010</v>
      </c>
      <c r="G15149" t="s">
        <v>26202</v>
      </c>
      <c r="H15149" t="s">
        <v>26201</v>
      </c>
      <c r="I15149" t="s">
        <v>4126</v>
      </c>
      <c r="J15149" t="s">
        <v>26200</v>
      </c>
      <c r="K15149" t="s">
        <v>208</v>
      </c>
      <c r="L15149" t="s">
        <v>26199</v>
      </c>
      <c r="N15149" t="s">
        <v>208</v>
      </c>
      <c r="O15149" t="s">
        <v>476</v>
      </c>
      <c r="P15149" t="s">
        <v>476</v>
      </c>
    </row>
    <row r="15150" spans="1:16">
      <c r="A15150" s="484" t="s">
        <v>26731</v>
      </c>
      <c r="B15150" s="485" t="s">
        <v>26730</v>
      </c>
      <c r="C15150" t="s">
        <v>26729</v>
      </c>
      <c r="D15150" t="s">
        <v>26729</v>
      </c>
      <c r="E15150" t="str">
        <f t="shared" si="236"/>
        <v>591350 - PRATICO SANTE</v>
      </c>
      <c r="F15150" t="s">
        <v>5644</v>
      </c>
      <c r="G15150" t="s">
        <v>26728</v>
      </c>
      <c r="I15150" t="s">
        <v>1051</v>
      </c>
      <c r="J15150" t="s">
        <v>26727</v>
      </c>
      <c r="K15150" t="s">
        <v>26726</v>
      </c>
      <c r="L15150" t="s">
        <v>26725</v>
      </c>
      <c r="N15150" t="s">
        <v>208</v>
      </c>
      <c r="O15150" t="s">
        <v>476</v>
      </c>
      <c r="P15150" t="s">
        <v>476</v>
      </c>
    </row>
    <row r="15151" spans="1:16">
      <c r="A15151" s="484" t="s">
        <v>49745</v>
      </c>
      <c r="B15151" s="485" t="s">
        <v>49744</v>
      </c>
      <c r="C15151" t="s">
        <v>49743</v>
      </c>
      <c r="D15151" t="s">
        <v>49743</v>
      </c>
      <c r="E15151" t="str">
        <f t="shared" si="236"/>
        <v>666646 - IZI IT</v>
      </c>
      <c r="F15151" t="s">
        <v>22970</v>
      </c>
      <c r="G15151" t="s">
        <v>49742</v>
      </c>
      <c r="I15151" t="s">
        <v>626</v>
      </c>
      <c r="J15151" t="s">
        <v>49741</v>
      </c>
      <c r="K15151" t="s">
        <v>208</v>
      </c>
      <c r="L15151" t="s">
        <v>49740</v>
      </c>
      <c r="N15151" t="s">
        <v>208</v>
      </c>
      <c r="O15151" t="s">
        <v>476</v>
      </c>
      <c r="P15151" t="s">
        <v>476</v>
      </c>
    </row>
    <row r="15152" spans="1:16">
      <c r="A15152" s="484" t="s">
        <v>122254</v>
      </c>
      <c r="B15152" s="485" t="s">
        <v>122253</v>
      </c>
      <c r="C15152" t="s">
        <v>122252</v>
      </c>
      <c r="D15152" t="s">
        <v>122251</v>
      </c>
      <c r="E15152" t="str">
        <f t="shared" si="236"/>
        <v>550668 - ADETAP</v>
      </c>
      <c r="F15152" t="s">
        <v>36029</v>
      </c>
      <c r="G15152" t="s">
        <v>122250</v>
      </c>
      <c r="I15152" t="s">
        <v>21414</v>
      </c>
      <c r="K15152" t="s">
        <v>208</v>
      </c>
      <c r="L15152" t="s">
        <v>122249</v>
      </c>
      <c r="N15152" t="s">
        <v>208</v>
      </c>
      <c r="O15152" t="s">
        <v>476</v>
      </c>
      <c r="P15152" t="s">
        <v>476</v>
      </c>
    </row>
    <row r="15153" spans="1:16">
      <c r="A15153" s="484" t="s">
        <v>33976</v>
      </c>
      <c r="B15153" s="485" t="s">
        <v>33975</v>
      </c>
      <c r="C15153" t="s">
        <v>33974</v>
      </c>
      <c r="D15153" t="s">
        <v>33974</v>
      </c>
      <c r="E15153" t="str">
        <f t="shared" si="236"/>
        <v>582827 - NATURE DE CHIEN</v>
      </c>
      <c r="F15153" t="s">
        <v>6920</v>
      </c>
      <c r="G15153" t="s">
        <v>33973</v>
      </c>
      <c r="H15153" t="s">
        <v>33972</v>
      </c>
      <c r="I15153" t="s">
        <v>626</v>
      </c>
      <c r="J15153" t="s">
        <v>33971</v>
      </c>
      <c r="K15153" t="s">
        <v>208</v>
      </c>
      <c r="L15153" t="s">
        <v>33970</v>
      </c>
      <c r="N15153" t="s">
        <v>208</v>
      </c>
      <c r="O15153" t="s">
        <v>476</v>
      </c>
      <c r="P15153" t="s">
        <v>476</v>
      </c>
    </row>
    <row r="15154" spans="1:16">
      <c r="A15154" s="484" t="s">
        <v>68625</v>
      </c>
      <c r="B15154" s="485" t="s">
        <v>68624</v>
      </c>
      <c r="C15154" t="s">
        <v>68623</v>
      </c>
      <c r="D15154" t="s">
        <v>68622</v>
      </c>
      <c r="E15154" t="str">
        <f t="shared" si="236"/>
        <v>662033 - FFG</v>
      </c>
      <c r="F15154" t="s">
        <v>3867</v>
      </c>
      <c r="G15154" t="s">
        <v>68621</v>
      </c>
      <c r="I15154" t="s">
        <v>1035</v>
      </c>
      <c r="J15154" t="s">
        <v>68620</v>
      </c>
      <c r="K15154" t="s">
        <v>208</v>
      </c>
      <c r="L15154" t="s">
        <v>68619</v>
      </c>
      <c r="N15154" t="s">
        <v>208</v>
      </c>
      <c r="O15154" t="s">
        <v>476</v>
      </c>
      <c r="P15154" t="s">
        <v>476</v>
      </c>
    </row>
    <row r="15155" spans="1:16">
      <c r="A15155" s="484" t="s">
        <v>30385</v>
      </c>
      <c r="B15155" s="485" t="s">
        <v>30384</v>
      </c>
      <c r="C15155" t="s">
        <v>30383</v>
      </c>
      <c r="D15155" t="s">
        <v>30383</v>
      </c>
      <c r="E15155" t="str">
        <f t="shared" si="236"/>
        <v>665745 - OSIPRO</v>
      </c>
      <c r="F15155" t="s">
        <v>613</v>
      </c>
      <c r="G15155" t="s">
        <v>30382</v>
      </c>
      <c r="I15155" t="s">
        <v>1359</v>
      </c>
      <c r="J15155" t="s">
        <v>30381</v>
      </c>
      <c r="K15155" t="s">
        <v>208</v>
      </c>
      <c r="L15155" t="s">
        <v>30380</v>
      </c>
      <c r="N15155" t="s">
        <v>207</v>
      </c>
      <c r="O15155" t="s">
        <v>476</v>
      </c>
      <c r="P15155" t="s">
        <v>476</v>
      </c>
    </row>
    <row r="15156" spans="1:16">
      <c r="A15156" s="484" t="s">
        <v>88937</v>
      </c>
      <c r="B15156" s="485" t="s">
        <v>88936</v>
      </c>
      <c r="C15156" t="s">
        <v>88935</v>
      </c>
      <c r="D15156" t="s">
        <v>88935</v>
      </c>
      <c r="E15156" t="str">
        <f t="shared" si="236"/>
        <v>669313 - DBF QUALITE</v>
      </c>
      <c r="F15156" t="s">
        <v>3552</v>
      </c>
      <c r="G15156" t="s">
        <v>88934</v>
      </c>
      <c r="I15156" t="s">
        <v>5651</v>
      </c>
      <c r="K15156" t="s">
        <v>208</v>
      </c>
      <c r="L15156" t="s">
        <v>88933</v>
      </c>
      <c r="N15156" t="s">
        <v>208</v>
      </c>
      <c r="O15156" t="s">
        <v>476</v>
      </c>
      <c r="P15156" t="s">
        <v>476</v>
      </c>
    </row>
    <row r="15157" spans="1:16">
      <c r="A15157" s="484" t="s">
        <v>79761</v>
      </c>
      <c r="B15157" s="485" t="s">
        <v>79760</v>
      </c>
      <c r="C15157" t="s">
        <v>79759</v>
      </c>
      <c r="D15157" t="s">
        <v>79759</v>
      </c>
      <c r="E15157" t="str">
        <f t="shared" si="236"/>
        <v>630949 - ENJOY ENGLISH NANTES</v>
      </c>
      <c r="F15157" t="s">
        <v>3795</v>
      </c>
      <c r="G15157" t="s">
        <v>79758</v>
      </c>
      <c r="I15157" t="s">
        <v>1837</v>
      </c>
      <c r="K15157" t="s">
        <v>208</v>
      </c>
      <c r="L15157" t="s">
        <v>79757</v>
      </c>
      <c r="N15157" t="s">
        <v>208</v>
      </c>
      <c r="O15157" t="s">
        <v>476</v>
      </c>
      <c r="P15157" t="s">
        <v>476</v>
      </c>
    </row>
    <row r="15158" spans="1:16">
      <c r="A15158" s="484" t="s">
        <v>24525</v>
      </c>
      <c r="B15158" s="485" t="s">
        <v>24524</v>
      </c>
      <c r="C15158" t="s">
        <v>24523</v>
      </c>
      <c r="D15158" t="s">
        <v>24523</v>
      </c>
      <c r="E15158" t="str">
        <f t="shared" si="236"/>
        <v>623350 - QSE START CONSULTING</v>
      </c>
      <c r="F15158" t="s">
        <v>24522</v>
      </c>
      <c r="G15158" t="s">
        <v>24521</v>
      </c>
      <c r="I15158" t="s">
        <v>14525</v>
      </c>
      <c r="J15158" t="s">
        <v>24520</v>
      </c>
      <c r="K15158" t="s">
        <v>208</v>
      </c>
      <c r="L15158" t="s">
        <v>24519</v>
      </c>
      <c r="N15158" t="s">
        <v>208</v>
      </c>
      <c r="O15158" t="s">
        <v>476</v>
      </c>
      <c r="P15158" t="s">
        <v>476</v>
      </c>
    </row>
    <row r="15159" spans="1:16">
      <c r="A15159" s="484" t="s">
        <v>31388</v>
      </c>
      <c r="B15159" s="485" t="s">
        <v>31387</v>
      </c>
      <c r="C15159" t="s">
        <v>31386</v>
      </c>
      <c r="D15159" t="s">
        <v>31385</v>
      </c>
      <c r="E15159" t="str">
        <f t="shared" si="236"/>
        <v>680849 - ONGLE DISTRIBUTION EYSINES</v>
      </c>
      <c r="F15159" t="s">
        <v>7167</v>
      </c>
      <c r="G15159" t="s">
        <v>31384</v>
      </c>
      <c r="I15159" t="s">
        <v>31383</v>
      </c>
      <c r="J15159" t="s">
        <v>31382</v>
      </c>
      <c r="K15159" t="s">
        <v>208</v>
      </c>
      <c r="L15159" t="s">
        <v>31381</v>
      </c>
      <c r="N15159" t="s">
        <v>208</v>
      </c>
      <c r="O15159" t="s">
        <v>476</v>
      </c>
      <c r="P15159" t="s">
        <v>476</v>
      </c>
    </row>
    <row r="15160" spans="1:16">
      <c r="A15160" s="484" t="s">
        <v>18334</v>
      </c>
      <c r="B15160" s="485" t="s">
        <v>18333</v>
      </c>
      <c r="C15160" t="s">
        <v>18332</v>
      </c>
      <c r="D15160" t="s">
        <v>18332</v>
      </c>
      <c r="E15160" t="str">
        <f t="shared" si="236"/>
        <v>568466 - SEFIANI FATNA</v>
      </c>
      <c r="F15160" t="s">
        <v>3026</v>
      </c>
      <c r="G15160" t="s">
        <v>18331</v>
      </c>
      <c r="I15160" t="s">
        <v>1321</v>
      </c>
      <c r="J15160" t="s">
        <v>18330</v>
      </c>
      <c r="K15160" t="s">
        <v>208</v>
      </c>
      <c r="L15160" t="s">
        <v>18329</v>
      </c>
      <c r="N15160" t="s">
        <v>208</v>
      </c>
      <c r="O15160" t="s">
        <v>476</v>
      </c>
      <c r="P15160" t="s">
        <v>476</v>
      </c>
    </row>
    <row r="15161" spans="1:16">
      <c r="A15161" s="484" t="s">
        <v>38537</v>
      </c>
      <c r="B15161" s="485" t="s">
        <v>38536</v>
      </c>
      <c r="C15161" t="s">
        <v>38535</v>
      </c>
      <c r="D15161" t="s">
        <v>38535</v>
      </c>
      <c r="E15161" t="str">
        <f t="shared" si="236"/>
        <v>632650 - MANEO FORMATION</v>
      </c>
      <c r="F15161" t="s">
        <v>1610</v>
      </c>
      <c r="G15161" t="s">
        <v>38534</v>
      </c>
      <c r="I15161" t="s">
        <v>4451</v>
      </c>
      <c r="J15161" t="s">
        <v>38533</v>
      </c>
      <c r="K15161" t="s">
        <v>208</v>
      </c>
      <c r="L15161" t="s">
        <v>38532</v>
      </c>
      <c r="N15161" t="s">
        <v>208</v>
      </c>
      <c r="O15161" t="s">
        <v>476</v>
      </c>
      <c r="P15161" t="s">
        <v>476</v>
      </c>
    </row>
    <row r="15162" spans="1:16">
      <c r="A15162" s="484" t="s">
        <v>71077</v>
      </c>
      <c r="B15162" s="485" t="s">
        <v>71076</v>
      </c>
      <c r="C15162" t="s">
        <v>71075</v>
      </c>
      <c r="D15162" t="s">
        <v>71074</v>
      </c>
      <c r="E15162" t="str">
        <f t="shared" si="236"/>
        <v>583339 - FORMACAD AUZAT</v>
      </c>
      <c r="F15162" t="s">
        <v>1848</v>
      </c>
      <c r="G15162" t="s">
        <v>71073</v>
      </c>
      <c r="H15162" t="s">
        <v>71072</v>
      </c>
      <c r="I15162" t="s">
        <v>71071</v>
      </c>
      <c r="J15162" t="s">
        <v>71070</v>
      </c>
      <c r="K15162" t="s">
        <v>208</v>
      </c>
      <c r="L15162" t="s">
        <v>71069</v>
      </c>
      <c r="N15162" t="s">
        <v>208</v>
      </c>
      <c r="O15162" t="s">
        <v>476</v>
      </c>
      <c r="P15162" t="s">
        <v>476</v>
      </c>
    </row>
    <row r="15163" spans="1:16">
      <c r="A15163" s="484" t="s">
        <v>127492</v>
      </c>
      <c r="B15163" s="485" t="s">
        <v>127491</v>
      </c>
      <c r="C15163" t="s">
        <v>127490</v>
      </c>
      <c r="D15163" t="s">
        <v>127490</v>
      </c>
      <c r="E15163" t="str">
        <f t="shared" si="236"/>
        <v>617921 - APYCARE</v>
      </c>
      <c r="F15163" t="s">
        <v>1952</v>
      </c>
      <c r="G15163" t="s">
        <v>127489</v>
      </c>
      <c r="I15163" t="s">
        <v>795</v>
      </c>
      <c r="K15163" t="s">
        <v>127488</v>
      </c>
      <c r="L15163" t="s">
        <v>127487</v>
      </c>
      <c r="N15163" t="s">
        <v>208</v>
      </c>
      <c r="O15163" t="s">
        <v>476</v>
      </c>
      <c r="P15163" t="s">
        <v>476</v>
      </c>
    </row>
    <row r="15164" spans="1:16">
      <c r="A15164" s="484" t="s">
        <v>127124</v>
      </c>
      <c r="B15164" s="485" t="s">
        <v>127123</v>
      </c>
      <c r="C15164" t="s">
        <v>127122</v>
      </c>
      <c r="D15164" t="s">
        <v>127122</v>
      </c>
      <c r="E15164" t="str">
        <f t="shared" si="236"/>
        <v>577534 - ARF FORMATION</v>
      </c>
      <c r="F15164" t="s">
        <v>1077</v>
      </c>
      <c r="G15164" t="s">
        <v>127121</v>
      </c>
      <c r="I15164" t="s">
        <v>26364</v>
      </c>
      <c r="K15164" t="s">
        <v>208</v>
      </c>
      <c r="L15164" t="s">
        <v>127120</v>
      </c>
      <c r="N15164" t="s">
        <v>208</v>
      </c>
      <c r="O15164" t="s">
        <v>476</v>
      </c>
      <c r="P15164" t="s">
        <v>476</v>
      </c>
    </row>
    <row r="15165" spans="1:16">
      <c r="A15165" s="484" t="s">
        <v>30069</v>
      </c>
      <c r="B15165" s="485" t="s">
        <v>30068</v>
      </c>
      <c r="C15165" t="s">
        <v>30067</v>
      </c>
      <c r="D15165" t="s">
        <v>30067</v>
      </c>
      <c r="E15165" t="str">
        <f t="shared" si="236"/>
        <v>628360 - OZANIM</v>
      </c>
      <c r="F15165" t="s">
        <v>30066</v>
      </c>
      <c r="G15165" t="s">
        <v>30065</v>
      </c>
      <c r="I15165" t="s">
        <v>30064</v>
      </c>
      <c r="J15165" t="s">
        <v>30063</v>
      </c>
      <c r="K15165" t="s">
        <v>208</v>
      </c>
      <c r="L15165" t="s">
        <v>30062</v>
      </c>
      <c r="N15165" t="s">
        <v>208</v>
      </c>
      <c r="O15165" t="s">
        <v>476</v>
      </c>
      <c r="P15165" t="s">
        <v>476</v>
      </c>
    </row>
    <row r="15166" spans="1:16">
      <c r="A15166" s="484" t="s">
        <v>9800</v>
      </c>
      <c r="B15166" s="485" t="s">
        <v>9799</v>
      </c>
      <c r="C15166" t="s">
        <v>9798</v>
      </c>
      <c r="D15166" t="s">
        <v>9798</v>
      </c>
      <c r="E15166" t="str">
        <f t="shared" si="236"/>
        <v>552215 - THOMAS MARIE - FORMATECC</v>
      </c>
      <c r="F15166" t="s">
        <v>7000</v>
      </c>
      <c r="G15166" t="s">
        <v>9797</v>
      </c>
      <c r="I15166" t="s">
        <v>9796</v>
      </c>
      <c r="J15166" t="s">
        <v>9795</v>
      </c>
      <c r="K15166" t="s">
        <v>208</v>
      </c>
      <c r="L15166" t="s">
        <v>9794</v>
      </c>
      <c r="N15166" t="s">
        <v>208</v>
      </c>
      <c r="O15166" t="s">
        <v>476</v>
      </c>
      <c r="P15166" t="s">
        <v>476</v>
      </c>
    </row>
    <row r="15167" spans="1:16">
      <c r="A15167" s="484" t="s">
        <v>80852</v>
      </c>
      <c r="B15167" s="485" t="s">
        <v>80851</v>
      </c>
      <c r="C15167" t="s">
        <v>80850</v>
      </c>
      <c r="D15167" t="s">
        <v>80849</v>
      </c>
      <c r="E15167" t="str">
        <f t="shared" si="236"/>
        <v>672890 - EI EMILIE FORTEZ</v>
      </c>
      <c r="F15167" t="s">
        <v>24400</v>
      </c>
      <c r="G15167" t="s">
        <v>80848</v>
      </c>
      <c r="I15167" t="s">
        <v>1806</v>
      </c>
      <c r="J15167" t="s">
        <v>80847</v>
      </c>
      <c r="K15167" t="s">
        <v>208</v>
      </c>
      <c r="L15167" t="s">
        <v>80846</v>
      </c>
      <c r="N15167" t="s">
        <v>208</v>
      </c>
      <c r="O15167" t="s">
        <v>476</v>
      </c>
      <c r="P15167" t="s">
        <v>476</v>
      </c>
    </row>
    <row r="15168" spans="1:16">
      <c r="A15168" s="484" t="s">
        <v>82240</v>
      </c>
      <c r="B15168" s="485" t="s">
        <v>82239</v>
      </c>
      <c r="C15168" t="s">
        <v>82238</v>
      </c>
      <c r="D15168" t="s">
        <v>82237</v>
      </c>
      <c r="E15168" t="str">
        <f t="shared" si="236"/>
        <v>598471 - EFCA VILLEURBANNE</v>
      </c>
      <c r="F15168" t="s">
        <v>1086</v>
      </c>
      <c r="G15168" t="s">
        <v>82236</v>
      </c>
      <c r="I15168" t="s">
        <v>3733</v>
      </c>
      <c r="J15168" t="s">
        <v>82235</v>
      </c>
      <c r="K15168" t="s">
        <v>208</v>
      </c>
      <c r="L15168" t="s">
        <v>82234</v>
      </c>
      <c r="N15168" t="s">
        <v>208</v>
      </c>
      <c r="O15168" t="s">
        <v>476</v>
      </c>
      <c r="P15168" t="s">
        <v>476</v>
      </c>
    </row>
    <row r="15169" spans="1:16">
      <c r="A15169" s="484" t="s">
        <v>50021</v>
      </c>
      <c r="B15169" s="485" t="s">
        <v>50020</v>
      </c>
      <c r="C15169" t="s">
        <v>50019</v>
      </c>
      <c r="D15169" t="s">
        <v>50019</v>
      </c>
      <c r="E15169" t="str">
        <f t="shared" si="236"/>
        <v>614592 - ISRPP FORMATION</v>
      </c>
      <c r="F15169" t="s">
        <v>22180</v>
      </c>
      <c r="G15169" t="s">
        <v>50018</v>
      </c>
      <c r="I15169" t="s">
        <v>3098</v>
      </c>
      <c r="J15169" t="s">
        <v>50017</v>
      </c>
      <c r="K15169" t="s">
        <v>208</v>
      </c>
      <c r="L15169" t="s">
        <v>50016</v>
      </c>
      <c r="N15169" t="s">
        <v>208</v>
      </c>
      <c r="O15169" t="s">
        <v>476</v>
      </c>
      <c r="P15169" t="s">
        <v>476</v>
      </c>
    </row>
    <row r="15170" spans="1:16">
      <c r="A15170" s="484" t="s">
        <v>79883</v>
      </c>
      <c r="B15170" s="485" t="s">
        <v>79882</v>
      </c>
      <c r="C15170" t="s">
        <v>79881</v>
      </c>
      <c r="D15170" t="s">
        <v>79881</v>
      </c>
      <c r="E15170" t="str">
        <f t="shared" ref="E15170:E15233" si="237">_xlfn.CONCAT(L15170," - ",D15170)</f>
        <v>640669 - ENGELEN COLIN VANESSA</v>
      </c>
      <c r="F15170" t="s">
        <v>882</v>
      </c>
      <c r="G15170" t="s">
        <v>79880</v>
      </c>
      <c r="I15170" t="s">
        <v>79879</v>
      </c>
      <c r="K15170" t="s">
        <v>208</v>
      </c>
      <c r="L15170" t="s">
        <v>79878</v>
      </c>
      <c r="N15170" t="s">
        <v>208</v>
      </c>
      <c r="O15170" t="s">
        <v>476</v>
      </c>
      <c r="P15170" t="s">
        <v>476</v>
      </c>
    </row>
    <row r="15171" spans="1:16">
      <c r="A15171" s="484" t="s">
        <v>45685</v>
      </c>
      <c r="B15171" s="485" t="s">
        <v>45684</v>
      </c>
      <c r="C15171" t="s">
        <v>45683</v>
      </c>
      <c r="D15171" t="s">
        <v>45683</v>
      </c>
      <c r="E15171" t="str">
        <f t="shared" si="237"/>
        <v>608180 - LAROMAIS EURL - AUTO MOTO ECOLE DE LA ZAC</v>
      </c>
      <c r="F15171" t="s">
        <v>39171</v>
      </c>
      <c r="G15171" t="s">
        <v>45682</v>
      </c>
      <c r="H15171" t="s">
        <v>45681</v>
      </c>
      <c r="I15171" t="s">
        <v>33858</v>
      </c>
      <c r="J15171" t="s">
        <v>45680</v>
      </c>
      <c r="K15171" t="s">
        <v>208</v>
      </c>
      <c r="L15171" t="s">
        <v>45679</v>
      </c>
      <c r="N15171" t="s">
        <v>208</v>
      </c>
      <c r="O15171" t="s">
        <v>476</v>
      </c>
      <c r="P15171" t="s">
        <v>476</v>
      </c>
    </row>
    <row r="15172" spans="1:16">
      <c r="A15172" s="484" t="s">
        <v>49450</v>
      </c>
      <c r="B15172" s="485" t="s">
        <v>49449</v>
      </c>
      <c r="C15172" t="s">
        <v>49448</v>
      </c>
      <c r="D15172" t="s">
        <v>49448</v>
      </c>
      <c r="E15172" t="str">
        <f t="shared" si="237"/>
        <v>680254 - JE SAIS OU JE VAIS</v>
      </c>
      <c r="F15172" t="s">
        <v>493</v>
      </c>
      <c r="G15172" t="s">
        <v>49447</v>
      </c>
      <c r="I15172" t="s">
        <v>788</v>
      </c>
      <c r="J15172" t="s">
        <v>49446</v>
      </c>
      <c r="K15172" t="s">
        <v>208</v>
      </c>
      <c r="L15172" t="s">
        <v>49445</v>
      </c>
      <c r="N15172" t="s">
        <v>208</v>
      </c>
      <c r="O15172" t="s">
        <v>476</v>
      </c>
      <c r="P15172" t="s">
        <v>476</v>
      </c>
    </row>
    <row r="15173" spans="1:16">
      <c r="A15173" s="484" t="s">
        <v>45471</v>
      </c>
      <c r="B15173" s="485" t="s">
        <v>45470</v>
      </c>
      <c r="C15173" t="s">
        <v>45469</v>
      </c>
      <c r="D15173" t="s">
        <v>45469</v>
      </c>
      <c r="E15173" t="str">
        <f t="shared" si="237"/>
        <v>650134 - LATITUDE NORD</v>
      </c>
      <c r="F15173" t="s">
        <v>38689</v>
      </c>
      <c r="G15173" t="s">
        <v>45468</v>
      </c>
      <c r="I15173" t="s">
        <v>860</v>
      </c>
      <c r="J15173" t="s">
        <v>45467</v>
      </c>
      <c r="K15173" t="s">
        <v>208</v>
      </c>
      <c r="L15173" t="s">
        <v>45466</v>
      </c>
      <c r="N15173" t="s">
        <v>208</v>
      </c>
      <c r="O15173" t="s">
        <v>476</v>
      </c>
      <c r="P15173" t="s">
        <v>476</v>
      </c>
    </row>
    <row r="15174" spans="1:16">
      <c r="A15174" s="484" t="s">
        <v>85519</v>
      </c>
      <c r="B15174" s="485" t="s">
        <v>85518</v>
      </c>
      <c r="C15174" t="s">
        <v>85517</v>
      </c>
      <c r="D15174" t="s">
        <v>85517</v>
      </c>
      <c r="E15174" t="str">
        <f t="shared" si="237"/>
        <v>599682 - EASY B4U</v>
      </c>
      <c r="F15174" t="s">
        <v>683</v>
      </c>
      <c r="G15174" t="s">
        <v>85516</v>
      </c>
      <c r="I15174" t="s">
        <v>65542</v>
      </c>
      <c r="J15174" t="s">
        <v>85515</v>
      </c>
      <c r="K15174" t="s">
        <v>208</v>
      </c>
      <c r="L15174" t="s">
        <v>85514</v>
      </c>
      <c r="N15174" t="s">
        <v>208</v>
      </c>
      <c r="O15174" t="s">
        <v>476</v>
      </c>
      <c r="P15174" t="s">
        <v>476</v>
      </c>
    </row>
    <row r="15175" spans="1:16">
      <c r="A15175" s="484" t="s">
        <v>1238</v>
      </c>
      <c r="B15175" s="485" t="s">
        <v>1237</v>
      </c>
      <c r="C15175" t="s">
        <v>1236</v>
      </c>
      <c r="D15175" t="s">
        <v>1236</v>
      </c>
      <c r="E15175" t="str">
        <f t="shared" si="237"/>
        <v>660437 - ZEBRYS</v>
      </c>
      <c r="F15175" t="s">
        <v>1235</v>
      </c>
      <c r="G15175" t="s">
        <v>1234</v>
      </c>
      <c r="I15175" t="s">
        <v>603</v>
      </c>
      <c r="K15175" t="s">
        <v>208</v>
      </c>
      <c r="L15175" t="s">
        <v>1233</v>
      </c>
      <c r="N15175" t="s">
        <v>208</v>
      </c>
      <c r="O15175" t="s">
        <v>476</v>
      </c>
      <c r="P15175" t="s">
        <v>476</v>
      </c>
    </row>
    <row r="15176" spans="1:16">
      <c r="A15176" s="484" t="s">
        <v>69614</v>
      </c>
      <c r="B15176" s="485" t="s">
        <v>69613</v>
      </c>
      <c r="C15176" t="s">
        <v>69612</v>
      </c>
      <c r="D15176" t="s">
        <v>69612</v>
      </c>
      <c r="E15176" t="str">
        <f t="shared" si="237"/>
        <v>584332 - FORMATION TAXI 06</v>
      </c>
      <c r="F15176" t="s">
        <v>1077</v>
      </c>
      <c r="G15176" t="s">
        <v>69611</v>
      </c>
      <c r="I15176" t="s">
        <v>4007</v>
      </c>
      <c r="J15176" t="s">
        <v>69610</v>
      </c>
      <c r="K15176" t="s">
        <v>208</v>
      </c>
      <c r="L15176" t="s">
        <v>69609</v>
      </c>
      <c r="N15176" t="s">
        <v>208</v>
      </c>
      <c r="O15176" t="s">
        <v>476</v>
      </c>
      <c r="P15176" t="s">
        <v>476</v>
      </c>
    </row>
    <row r="15177" spans="1:16">
      <c r="A15177" s="484" t="s">
        <v>2768</v>
      </c>
      <c r="B15177" s="485" t="s">
        <v>2767</v>
      </c>
      <c r="C15177" t="s">
        <v>2766</v>
      </c>
      <c r="D15177" t="s">
        <v>2766</v>
      </c>
      <c r="E15177" t="str">
        <f t="shared" si="237"/>
        <v>653299 - WATELSE</v>
      </c>
      <c r="F15177" t="s">
        <v>2765</v>
      </c>
      <c r="G15177" t="s">
        <v>2764</v>
      </c>
      <c r="I15177" t="s">
        <v>2763</v>
      </c>
      <c r="K15177" t="s">
        <v>208</v>
      </c>
      <c r="L15177" t="s">
        <v>2762</v>
      </c>
      <c r="N15177" t="s">
        <v>208</v>
      </c>
      <c r="O15177" t="s">
        <v>476</v>
      </c>
      <c r="P15177" t="s">
        <v>476</v>
      </c>
    </row>
    <row r="15178" spans="1:16">
      <c r="A15178" s="484" t="s">
        <v>126768</v>
      </c>
      <c r="B15178" s="485" t="s">
        <v>126767</v>
      </c>
      <c r="C15178" t="s">
        <v>126766</v>
      </c>
      <c r="D15178" t="s">
        <v>126766</v>
      </c>
      <c r="E15178" t="str">
        <f t="shared" si="237"/>
        <v>668394 - ARTEETH FORMATION</v>
      </c>
      <c r="F15178" t="s">
        <v>2211</v>
      </c>
      <c r="G15178" t="s">
        <v>126765</v>
      </c>
      <c r="I15178" t="s">
        <v>626</v>
      </c>
      <c r="K15178" t="s">
        <v>208</v>
      </c>
      <c r="L15178" t="s">
        <v>126764</v>
      </c>
      <c r="N15178" t="s">
        <v>208</v>
      </c>
      <c r="O15178" t="s">
        <v>476</v>
      </c>
      <c r="P15178" t="s">
        <v>476</v>
      </c>
    </row>
    <row r="15179" spans="1:16">
      <c r="A15179" s="484" t="s">
        <v>16717</v>
      </c>
      <c r="B15179" s="485" t="s">
        <v>16716</v>
      </c>
      <c r="C15179" t="s">
        <v>16715</v>
      </c>
      <c r="D15179" t="s">
        <v>16715</v>
      </c>
      <c r="E15179" t="str">
        <f t="shared" si="237"/>
        <v>573310 - SITIM CONSEIL</v>
      </c>
      <c r="F15179" t="s">
        <v>16714</v>
      </c>
      <c r="G15179" t="s">
        <v>16713</v>
      </c>
      <c r="I15179" t="s">
        <v>16712</v>
      </c>
      <c r="J15179" t="s">
        <v>16711</v>
      </c>
      <c r="K15179" t="s">
        <v>208</v>
      </c>
      <c r="L15179" t="s">
        <v>16710</v>
      </c>
      <c r="N15179" t="s">
        <v>208</v>
      </c>
      <c r="O15179" t="s">
        <v>476</v>
      </c>
      <c r="P15179" t="s">
        <v>476</v>
      </c>
    </row>
    <row r="15180" spans="1:16">
      <c r="A15180" s="484" t="s">
        <v>46968</v>
      </c>
      <c r="B15180" s="485" t="s">
        <v>46967</v>
      </c>
      <c r="C15180" t="s">
        <v>46966</v>
      </c>
      <c r="D15180" t="s">
        <v>46966</v>
      </c>
      <c r="E15180" t="str">
        <f t="shared" si="237"/>
        <v>677796 - LA MAISON B</v>
      </c>
      <c r="F15180" t="s">
        <v>938</v>
      </c>
      <c r="G15180" t="s">
        <v>46965</v>
      </c>
      <c r="I15180" t="s">
        <v>626</v>
      </c>
      <c r="K15180" t="s">
        <v>208</v>
      </c>
      <c r="L15180" t="s">
        <v>46964</v>
      </c>
      <c r="N15180" t="s">
        <v>208</v>
      </c>
      <c r="O15180" t="s">
        <v>476</v>
      </c>
      <c r="P15180" t="s">
        <v>476</v>
      </c>
    </row>
    <row r="15181" spans="1:16">
      <c r="A15181" s="484" t="s">
        <v>100573</v>
      </c>
      <c r="B15181" s="485" t="s">
        <v>100572</v>
      </c>
      <c r="C15181" t="s">
        <v>100571</v>
      </c>
      <c r="D15181" t="s">
        <v>100570</v>
      </c>
      <c r="E15181" t="str">
        <f t="shared" si="237"/>
        <v>550243 - CIBC BRETAGNE</v>
      </c>
      <c r="F15181" t="s">
        <v>15198</v>
      </c>
      <c r="G15181" t="s">
        <v>100569</v>
      </c>
      <c r="I15181" t="s">
        <v>8002</v>
      </c>
      <c r="J15181" t="s">
        <v>100568</v>
      </c>
      <c r="K15181" t="s">
        <v>208</v>
      </c>
      <c r="L15181" t="s">
        <v>100567</v>
      </c>
      <c r="N15181" t="s">
        <v>208</v>
      </c>
      <c r="O15181" t="s">
        <v>476</v>
      </c>
      <c r="P15181" t="s">
        <v>476</v>
      </c>
    </row>
    <row r="15182" spans="1:16">
      <c r="A15182" s="484" t="s">
        <v>59057</v>
      </c>
      <c r="B15182" s="485" t="s">
        <v>59056</v>
      </c>
      <c r="C15182" t="s">
        <v>59055</v>
      </c>
      <c r="D15182" t="s">
        <v>59054</v>
      </c>
      <c r="E15182" t="str">
        <f t="shared" si="237"/>
        <v>640438 - IFSEC</v>
      </c>
      <c r="F15182" t="s">
        <v>48265</v>
      </c>
      <c r="G15182" t="s">
        <v>59053</v>
      </c>
      <c r="I15182" t="s">
        <v>25209</v>
      </c>
      <c r="J15182" t="s">
        <v>59052</v>
      </c>
      <c r="K15182" t="s">
        <v>208</v>
      </c>
      <c r="L15182" t="s">
        <v>59051</v>
      </c>
      <c r="N15182" t="s">
        <v>208</v>
      </c>
      <c r="O15182" t="s">
        <v>476</v>
      </c>
      <c r="P15182" t="s">
        <v>476</v>
      </c>
    </row>
    <row r="15183" spans="1:16">
      <c r="A15183" s="484" t="s">
        <v>135642</v>
      </c>
      <c r="B15183" s="485" t="s">
        <v>135641</v>
      </c>
      <c r="C15183" t="s">
        <v>135640</v>
      </c>
      <c r="D15183" t="s">
        <v>135640</v>
      </c>
      <c r="E15183" t="str">
        <f t="shared" si="237"/>
        <v>636344 - ACS VENDEE FORMATION</v>
      </c>
      <c r="F15183" t="s">
        <v>16324</v>
      </c>
      <c r="G15183" t="s">
        <v>135639</v>
      </c>
      <c r="H15183" t="s">
        <v>135638</v>
      </c>
      <c r="I15183" t="s">
        <v>35434</v>
      </c>
      <c r="J15183" t="s">
        <v>135637</v>
      </c>
      <c r="K15183" t="s">
        <v>208</v>
      </c>
      <c r="L15183" t="s">
        <v>135636</v>
      </c>
      <c r="N15183" t="s">
        <v>208</v>
      </c>
      <c r="O15183" t="s">
        <v>476</v>
      </c>
      <c r="P15183" t="s">
        <v>476</v>
      </c>
    </row>
    <row r="15184" spans="1:16">
      <c r="A15184" s="484" t="s">
        <v>54412</v>
      </c>
      <c r="B15184" s="485" t="s">
        <v>54411</v>
      </c>
      <c r="C15184" t="s">
        <v>54410</v>
      </c>
      <c r="D15184" t="s">
        <v>54409</v>
      </c>
      <c r="E15184" t="str">
        <f t="shared" si="237"/>
        <v>612091 - IFFFCO</v>
      </c>
      <c r="F15184" t="s">
        <v>7380</v>
      </c>
      <c r="G15184" t="s">
        <v>54408</v>
      </c>
      <c r="H15184" t="s">
        <v>54407</v>
      </c>
      <c r="I15184" t="s">
        <v>54406</v>
      </c>
      <c r="J15184" t="s">
        <v>54405</v>
      </c>
      <c r="K15184" t="s">
        <v>208</v>
      </c>
      <c r="L15184" t="s">
        <v>54404</v>
      </c>
      <c r="N15184" t="s">
        <v>208</v>
      </c>
      <c r="O15184" t="s">
        <v>476</v>
      </c>
      <c r="P15184" t="s">
        <v>476</v>
      </c>
    </row>
    <row r="15185" spans="1:16">
      <c r="A15185" s="484" t="s">
        <v>31282</v>
      </c>
      <c r="B15185" s="485" t="s">
        <v>31281</v>
      </c>
      <c r="C15185" t="s">
        <v>31280</v>
      </c>
      <c r="D15185" t="s">
        <v>31279</v>
      </c>
      <c r="E15185" t="str">
        <f t="shared" si="237"/>
        <v>601962 - OPENSKA</v>
      </c>
      <c r="F15185" t="s">
        <v>3384</v>
      </c>
      <c r="G15185" t="s">
        <v>31278</v>
      </c>
      <c r="I15185" t="s">
        <v>626</v>
      </c>
      <c r="J15185" t="s">
        <v>31277</v>
      </c>
      <c r="K15185" t="s">
        <v>208</v>
      </c>
      <c r="L15185" t="s">
        <v>31276</v>
      </c>
      <c r="N15185" t="s">
        <v>208</v>
      </c>
      <c r="O15185" t="s">
        <v>476</v>
      </c>
      <c r="P15185" t="s">
        <v>476</v>
      </c>
    </row>
    <row r="15186" spans="1:16">
      <c r="A15186" s="484" t="s">
        <v>29192</v>
      </c>
      <c r="B15186" s="485" t="s">
        <v>29191</v>
      </c>
      <c r="C15186" t="s">
        <v>29190</v>
      </c>
      <c r="D15186" t="s">
        <v>29190</v>
      </c>
      <c r="E15186" t="str">
        <f t="shared" si="237"/>
        <v>617398 - PAUTONNIER REGIS</v>
      </c>
      <c r="F15186" t="s">
        <v>3468</v>
      </c>
      <c r="G15186" t="s">
        <v>29189</v>
      </c>
      <c r="I15186" t="s">
        <v>29188</v>
      </c>
      <c r="J15186" t="s">
        <v>29187</v>
      </c>
      <c r="K15186" t="s">
        <v>208</v>
      </c>
      <c r="L15186" t="s">
        <v>29186</v>
      </c>
      <c r="N15186" t="s">
        <v>208</v>
      </c>
      <c r="O15186" t="s">
        <v>476</v>
      </c>
      <c r="P15186" t="s">
        <v>476</v>
      </c>
    </row>
    <row r="15187" spans="1:16">
      <c r="A15187" s="484" t="s">
        <v>78614</v>
      </c>
      <c r="B15187" s="485" t="s">
        <v>78613</v>
      </c>
      <c r="C15187" t="s">
        <v>78612</v>
      </c>
      <c r="D15187" t="s">
        <v>78611</v>
      </c>
      <c r="E15187" t="str">
        <f t="shared" si="237"/>
        <v>639540 - ESCAAD BORDEAUX</v>
      </c>
      <c r="F15187" t="s">
        <v>8371</v>
      </c>
      <c r="G15187" t="s">
        <v>78610</v>
      </c>
      <c r="I15187" t="s">
        <v>749</v>
      </c>
      <c r="J15187" t="s">
        <v>78609</v>
      </c>
      <c r="K15187" t="s">
        <v>208</v>
      </c>
      <c r="L15187" t="s">
        <v>78608</v>
      </c>
      <c r="N15187" t="s">
        <v>208</v>
      </c>
      <c r="O15187" t="s">
        <v>476</v>
      </c>
      <c r="P15187" t="s">
        <v>476</v>
      </c>
    </row>
    <row r="15188" spans="1:16">
      <c r="A15188" s="484" t="s">
        <v>86309</v>
      </c>
      <c r="B15188" s="485" t="s">
        <v>86308</v>
      </c>
      <c r="C15188" t="s">
        <v>86307</v>
      </c>
      <c r="D15188" t="s">
        <v>86307</v>
      </c>
      <c r="E15188" t="str">
        <f t="shared" si="237"/>
        <v>582396 - D-PRO</v>
      </c>
      <c r="F15188" t="s">
        <v>32715</v>
      </c>
      <c r="G15188" t="s">
        <v>86306</v>
      </c>
      <c r="I15188" t="s">
        <v>32798</v>
      </c>
      <c r="J15188" t="s">
        <v>86305</v>
      </c>
      <c r="K15188" t="s">
        <v>208</v>
      </c>
      <c r="L15188" t="s">
        <v>86304</v>
      </c>
      <c r="N15188" t="s">
        <v>208</v>
      </c>
      <c r="O15188" t="s">
        <v>476</v>
      </c>
      <c r="P15188" t="s">
        <v>476</v>
      </c>
    </row>
    <row r="15189" spans="1:16">
      <c r="A15189" s="484" t="s">
        <v>90912</v>
      </c>
      <c r="B15189" s="485" t="s">
        <v>90911</v>
      </c>
      <c r="C15189" t="s">
        <v>90910</v>
      </c>
      <c r="D15189" t="s">
        <v>90910</v>
      </c>
      <c r="E15189" t="str">
        <f t="shared" si="237"/>
        <v>569343 - CRISISOFT</v>
      </c>
      <c r="F15189" t="s">
        <v>715</v>
      </c>
      <c r="G15189" t="s">
        <v>90909</v>
      </c>
      <c r="I15189" t="s">
        <v>7891</v>
      </c>
      <c r="J15189" t="s">
        <v>90908</v>
      </c>
      <c r="K15189" t="s">
        <v>208</v>
      </c>
      <c r="L15189" t="s">
        <v>90907</v>
      </c>
      <c r="N15189" t="s">
        <v>208</v>
      </c>
      <c r="O15189" t="s">
        <v>476</v>
      </c>
      <c r="P15189" t="s">
        <v>476</v>
      </c>
    </row>
    <row r="15190" spans="1:16">
      <c r="A15190" s="484" t="s">
        <v>115268</v>
      </c>
      <c r="B15190" s="485" t="s">
        <v>115267</v>
      </c>
      <c r="C15190" t="s">
        <v>115266</v>
      </c>
      <c r="D15190" t="s">
        <v>115265</v>
      </c>
      <c r="E15190" t="str">
        <f t="shared" si="237"/>
        <v>590551 - B-KARECONSEIL</v>
      </c>
      <c r="F15190" t="s">
        <v>98806</v>
      </c>
      <c r="G15190" t="s">
        <v>115264</v>
      </c>
      <c r="I15190" t="s">
        <v>53542</v>
      </c>
      <c r="K15190" t="s">
        <v>208</v>
      </c>
      <c r="L15190" t="s">
        <v>115263</v>
      </c>
      <c r="N15190" t="s">
        <v>208</v>
      </c>
      <c r="O15190" t="s">
        <v>476</v>
      </c>
      <c r="P15190" t="s">
        <v>476</v>
      </c>
    </row>
    <row r="15191" spans="1:16">
      <c r="A15191" s="484" t="s">
        <v>19683</v>
      </c>
      <c r="B15191" s="485" t="s">
        <v>19682</v>
      </c>
      <c r="C15191" t="s">
        <v>19681</v>
      </c>
      <c r="D15191" t="s">
        <v>19681</v>
      </c>
      <c r="E15191" t="str">
        <f t="shared" si="237"/>
        <v>99971 - SAS ZUILI</v>
      </c>
      <c r="F15191" t="s">
        <v>2163</v>
      </c>
      <c r="G15191" t="s">
        <v>19680</v>
      </c>
      <c r="I15191" t="s">
        <v>19679</v>
      </c>
      <c r="J15191" t="s">
        <v>19678</v>
      </c>
      <c r="K15191" t="s">
        <v>208</v>
      </c>
      <c r="L15191" t="s">
        <v>19677</v>
      </c>
      <c r="N15191" t="s">
        <v>208</v>
      </c>
      <c r="O15191" t="s">
        <v>476</v>
      </c>
      <c r="P15191" t="s">
        <v>476</v>
      </c>
    </row>
    <row r="15192" spans="1:16">
      <c r="A15192" s="484" t="s">
        <v>9930</v>
      </c>
      <c r="B15192" s="485" t="s">
        <v>9929</v>
      </c>
      <c r="C15192" t="s">
        <v>9928</v>
      </c>
      <c r="D15192" t="s">
        <v>9927</v>
      </c>
      <c r="E15192" t="str">
        <f t="shared" si="237"/>
        <v>680138 - THEZENAS SOPHIE</v>
      </c>
      <c r="F15192" t="s">
        <v>1478</v>
      </c>
      <c r="G15192" t="s">
        <v>3163</v>
      </c>
      <c r="I15192" t="s">
        <v>8404</v>
      </c>
      <c r="J15192" t="s">
        <v>9926</v>
      </c>
      <c r="K15192" t="s">
        <v>208</v>
      </c>
      <c r="L15192" t="s">
        <v>9925</v>
      </c>
      <c r="N15192" t="s">
        <v>208</v>
      </c>
      <c r="O15192" t="s">
        <v>476</v>
      </c>
      <c r="P15192" t="s">
        <v>476</v>
      </c>
    </row>
    <row r="15193" spans="1:16">
      <c r="A15193" s="484" t="s">
        <v>29968</v>
      </c>
      <c r="B15193" s="485" t="s">
        <v>29967</v>
      </c>
      <c r="C15193" t="s">
        <v>29966</v>
      </c>
      <c r="D15193" t="s">
        <v>29966</v>
      </c>
      <c r="E15193" t="str">
        <f t="shared" si="237"/>
        <v>610380 - PAGANO CONCETTA</v>
      </c>
      <c r="F15193" t="s">
        <v>13656</v>
      </c>
      <c r="G15193" t="s">
        <v>29965</v>
      </c>
      <c r="I15193" t="s">
        <v>9214</v>
      </c>
      <c r="J15193" t="s">
        <v>29964</v>
      </c>
      <c r="K15193" t="s">
        <v>208</v>
      </c>
      <c r="L15193" t="s">
        <v>29963</v>
      </c>
      <c r="N15193" t="s">
        <v>208</v>
      </c>
      <c r="O15193" t="s">
        <v>476</v>
      </c>
      <c r="P15193" t="s">
        <v>476</v>
      </c>
    </row>
    <row r="15194" spans="1:16">
      <c r="A15194" s="484" t="s">
        <v>45706</v>
      </c>
      <c r="B15194" s="485" t="s">
        <v>45705</v>
      </c>
      <c r="C15194" t="s">
        <v>45704</v>
      </c>
      <c r="D15194" t="s">
        <v>45704</v>
      </c>
      <c r="E15194" t="str">
        <f t="shared" si="237"/>
        <v>668941 - LARCEBAL CELINE</v>
      </c>
      <c r="F15194" t="s">
        <v>29850</v>
      </c>
      <c r="G15194" t="s">
        <v>45703</v>
      </c>
      <c r="I15194" t="s">
        <v>45702</v>
      </c>
      <c r="J15194" t="s">
        <v>45701</v>
      </c>
      <c r="K15194" t="s">
        <v>208</v>
      </c>
      <c r="L15194" t="s">
        <v>45700</v>
      </c>
      <c r="N15194" t="s">
        <v>208</v>
      </c>
      <c r="O15194" t="s">
        <v>476</v>
      </c>
      <c r="P15194" t="s">
        <v>476</v>
      </c>
    </row>
    <row r="15195" spans="1:16">
      <c r="A15195" s="484" t="s">
        <v>996</v>
      </c>
      <c r="B15195" s="485" t="s">
        <v>995</v>
      </c>
      <c r="C15195" t="s">
        <v>994</v>
      </c>
      <c r="D15195" t="s">
        <v>994</v>
      </c>
      <c r="E15195" t="str">
        <f t="shared" si="237"/>
        <v>559258 - 123 DIPLOME</v>
      </c>
      <c r="F15195" t="s">
        <v>993</v>
      </c>
      <c r="G15195" t="s">
        <v>992</v>
      </c>
      <c r="I15195" t="s">
        <v>991</v>
      </c>
      <c r="J15195" t="s">
        <v>990</v>
      </c>
      <c r="K15195" t="s">
        <v>208</v>
      </c>
      <c r="L15195" t="s">
        <v>989</v>
      </c>
      <c r="N15195" t="s">
        <v>208</v>
      </c>
      <c r="O15195" t="s">
        <v>476</v>
      </c>
      <c r="P15195" t="s">
        <v>476</v>
      </c>
    </row>
    <row r="15196" spans="1:16">
      <c r="A15196" s="484" t="s">
        <v>61544</v>
      </c>
      <c r="B15196" s="485" t="s">
        <v>61543</v>
      </c>
      <c r="C15196" t="s">
        <v>61542</v>
      </c>
      <c r="D15196" t="s">
        <v>61541</v>
      </c>
      <c r="E15196" t="str">
        <f t="shared" si="237"/>
        <v>592675 - HTA</v>
      </c>
      <c r="F15196" t="s">
        <v>831</v>
      </c>
      <c r="G15196" t="s">
        <v>61540</v>
      </c>
      <c r="I15196" t="s">
        <v>966</v>
      </c>
      <c r="J15196" t="s">
        <v>61539</v>
      </c>
      <c r="K15196" t="s">
        <v>208</v>
      </c>
      <c r="L15196" t="s">
        <v>61538</v>
      </c>
      <c r="N15196" t="s">
        <v>208</v>
      </c>
      <c r="O15196" t="s">
        <v>476</v>
      </c>
      <c r="P15196" t="s">
        <v>476</v>
      </c>
    </row>
    <row r="15197" spans="1:16">
      <c r="A15197" s="484" t="s">
        <v>37519</v>
      </c>
      <c r="B15197" s="485" t="s">
        <v>37518</v>
      </c>
      <c r="C15197" t="s">
        <v>37517</v>
      </c>
      <c r="D15197" t="s">
        <v>37517</v>
      </c>
      <c r="E15197" t="str">
        <f t="shared" si="237"/>
        <v>657876 - MEANZ</v>
      </c>
      <c r="F15197" t="s">
        <v>2130</v>
      </c>
      <c r="G15197" t="s">
        <v>37516</v>
      </c>
      <c r="I15197" t="s">
        <v>626</v>
      </c>
      <c r="J15197" t="s">
        <v>37515</v>
      </c>
      <c r="K15197" t="s">
        <v>208</v>
      </c>
      <c r="L15197" t="s">
        <v>37514</v>
      </c>
      <c r="N15197" t="s">
        <v>208</v>
      </c>
      <c r="O15197" t="s">
        <v>476</v>
      </c>
      <c r="P15197" t="s">
        <v>476</v>
      </c>
    </row>
    <row r="15198" spans="1:16">
      <c r="A15198" s="484" t="s">
        <v>69770</v>
      </c>
      <c r="B15198" s="485" t="s">
        <v>69769</v>
      </c>
      <c r="C15198" t="s">
        <v>69768</v>
      </c>
      <c r="D15198" t="s">
        <v>69768</v>
      </c>
      <c r="E15198" t="str">
        <f t="shared" si="237"/>
        <v>601834 - FORMATION PROFESSIONNELLES ET SERVICES</v>
      </c>
      <c r="F15198" t="s">
        <v>1848</v>
      </c>
      <c r="G15198" t="s">
        <v>69767</v>
      </c>
      <c r="I15198" t="s">
        <v>69766</v>
      </c>
      <c r="J15198" t="s">
        <v>69765</v>
      </c>
      <c r="K15198" t="s">
        <v>208</v>
      </c>
      <c r="L15198" t="s">
        <v>69764</v>
      </c>
      <c r="N15198" t="s">
        <v>208</v>
      </c>
      <c r="O15198" t="s">
        <v>476</v>
      </c>
      <c r="P15198" t="s">
        <v>476</v>
      </c>
    </row>
    <row r="15199" spans="1:16">
      <c r="A15199" s="484" t="s">
        <v>106720</v>
      </c>
      <c r="B15199" s="485" t="s">
        <v>106719</v>
      </c>
      <c r="C15199" t="s">
        <v>106718</v>
      </c>
      <c r="D15199" t="s">
        <v>106717</v>
      </c>
      <c r="E15199" t="str">
        <f t="shared" si="237"/>
        <v>658765 - CMP HDF</v>
      </c>
      <c r="F15199" t="s">
        <v>51619</v>
      </c>
      <c r="G15199" t="s">
        <v>106716</v>
      </c>
      <c r="I15199" t="s">
        <v>3894</v>
      </c>
      <c r="J15199" t="s">
        <v>106715</v>
      </c>
      <c r="K15199" t="s">
        <v>208</v>
      </c>
      <c r="L15199" t="s">
        <v>106714</v>
      </c>
      <c r="N15199" t="s">
        <v>208</v>
      </c>
      <c r="O15199" t="s">
        <v>476</v>
      </c>
      <c r="P15199" t="s">
        <v>476</v>
      </c>
    </row>
    <row r="15200" spans="1:16">
      <c r="A15200" s="484" t="s">
        <v>28282</v>
      </c>
      <c r="B15200" s="485" t="s">
        <v>28281</v>
      </c>
      <c r="C15200" t="s">
        <v>28280</v>
      </c>
      <c r="D15200" t="s">
        <v>28280</v>
      </c>
      <c r="E15200" t="str">
        <f t="shared" si="237"/>
        <v>622035 - PHARMALEX FRANCE</v>
      </c>
      <c r="F15200" t="s">
        <v>4152</v>
      </c>
      <c r="G15200" t="s">
        <v>28279</v>
      </c>
      <c r="I15200" t="s">
        <v>860</v>
      </c>
      <c r="J15200" t="s">
        <v>28278</v>
      </c>
      <c r="K15200" t="s">
        <v>208</v>
      </c>
      <c r="L15200" t="s">
        <v>28277</v>
      </c>
      <c r="N15200" t="s">
        <v>208</v>
      </c>
      <c r="O15200" t="s">
        <v>476</v>
      </c>
      <c r="P15200" t="s">
        <v>476</v>
      </c>
    </row>
    <row r="15201" spans="1:16">
      <c r="A15201" s="484" t="s">
        <v>29994</v>
      </c>
      <c r="B15201" s="485" t="s">
        <v>29993</v>
      </c>
      <c r="C15201" t="s">
        <v>29992</v>
      </c>
      <c r="D15201" t="s">
        <v>29992</v>
      </c>
      <c r="E15201" t="str">
        <f t="shared" si="237"/>
        <v>553591 - PAE FORMATION</v>
      </c>
      <c r="F15201" t="s">
        <v>7663</v>
      </c>
      <c r="G15201" t="s">
        <v>29991</v>
      </c>
      <c r="I15201" t="s">
        <v>1494</v>
      </c>
      <c r="K15201" t="s">
        <v>208</v>
      </c>
      <c r="L15201" t="s">
        <v>29990</v>
      </c>
      <c r="N15201" t="s">
        <v>208</v>
      </c>
      <c r="O15201" t="s">
        <v>476</v>
      </c>
      <c r="P15201" t="s">
        <v>476</v>
      </c>
    </row>
    <row r="15202" spans="1:16">
      <c r="A15202" s="484" t="s">
        <v>34246</v>
      </c>
      <c r="B15202" s="485" t="s">
        <v>34245</v>
      </c>
      <c r="C15202" t="s">
        <v>34244</v>
      </c>
      <c r="D15202" t="s">
        <v>34244</v>
      </c>
      <c r="E15202" t="str">
        <f t="shared" si="237"/>
        <v>587497 - M2S FORMATION SCHOOL</v>
      </c>
      <c r="F15202" t="s">
        <v>1817</v>
      </c>
      <c r="G15202" t="s">
        <v>34243</v>
      </c>
      <c r="H15202" t="s">
        <v>34242</v>
      </c>
      <c r="I15202" t="s">
        <v>4282</v>
      </c>
      <c r="J15202" t="s">
        <v>34241</v>
      </c>
      <c r="K15202" t="s">
        <v>208</v>
      </c>
      <c r="L15202" t="s">
        <v>34240</v>
      </c>
      <c r="N15202" t="s">
        <v>208</v>
      </c>
      <c r="O15202" t="s">
        <v>476</v>
      </c>
      <c r="P15202" t="s">
        <v>476</v>
      </c>
    </row>
    <row r="15203" spans="1:16">
      <c r="A15203" s="484" t="s">
        <v>133648</v>
      </c>
      <c r="B15203" s="485" t="s">
        <v>133647</v>
      </c>
      <c r="C15203" t="s">
        <v>133646</v>
      </c>
      <c r="D15203" t="s">
        <v>133646</v>
      </c>
      <c r="E15203" t="str">
        <f t="shared" si="237"/>
        <v>582086 - AFNOR REUNION</v>
      </c>
      <c r="F15203" t="s">
        <v>2524</v>
      </c>
      <c r="G15203" t="s">
        <v>133645</v>
      </c>
      <c r="I15203" t="s">
        <v>1359</v>
      </c>
      <c r="J15203" t="s">
        <v>133644</v>
      </c>
      <c r="K15203" t="s">
        <v>208</v>
      </c>
      <c r="L15203" t="s">
        <v>133643</v>
      </c>
      <c r="N15203" t="s">
        <v>208</v>
      </c>
      <c r="O15203" t="s">
        <v>476</v>
      </c>
      <c r="P15203" t="s">
        <v>476</v>
      </c>
    </row>
    <row r="15204" spans="1:16">
      <c r="A15204" s="484" t="s">
        <v>42595</v>
      </c>
      <c r="B15204" s="485" t="s">
        <v>42594</v>
      </c>
      <c r="C15204" t="s">
        <v>42593</v>
      </c>
      <c r="D15204" t="s">
        <v>42593</v>
      </c>
      <c r="E15204" t="str">
        <f t="shared" si="237"/>
        <v>685677 - LIGUE HAUTS DE FRANCE JUDO</v>
      </c>
      <c r="F15204" t="s">
        <v>2416</v>
      </c>
      <c r="G15204" t="s">
        <v>42592</v>
      </c>
      <c r="I15204" t="s">
        <v>1806</v>
      </c>
      <c r="J15204" t="s">
        <v>42591</v>
      </c>
      <c r="K15204" t="s">
        <v>208</v>
      </c>
      <c r="L15204" t="s">
        <v>42590</v>
      </c>
      <c r="N15204" t="s">
        <v>208</v>
      </c>
      <c r="O15204" t="s">
        <v>476</v>
      </c>
      <c r="P15204" t="s">
        <v>476</v>
      </c>
    </row>
    <row r="15205" spans="1:16">
      <c r="A15205" s="484" t="s">
        <v>3396</v>
      </c>
      <c r="B15205" s="485" t="s">
        <v>3395</v>
      </c>
      <c r="C15205" t="s">
        <v>3394</v>
      </c>
      <c r="D15205" t="s">
        <v>3393</v>
      </c>
      <c r="E15205" t="str">
        <f t="shared" si="237"/>
        <v>630822 - VISUEL LSF PAYS DE LA LOIRE</v>
      </c>
      <c r="F15205" t="s">
        <v>3392</v>
      </c>
      <c r="G15205" t="s">
        <v>3391</v>
      </c>
      <c r="I15205" t="s">
        <v>1647</v>
      </c>
      <c r="J15205" t="s">
        <v>3390</v>
      </c>
      <c r="K15205" t="s">
        <v>208</v>
      </c>
      <c r="L15205" t="s">
        <v>3389</v>
      </c>
      <c r="N15205" t="s">
        <v>208</v>
      </c>
      <c r="O15205" t="s">
        <v>476</v>
      </c>
      <c r="P15205" t="s">
        <v>476</v>
      </c>
    </row>
    <row r="15206" spans="1:16">
      <c r="A15206" s="484" t="s">
        <v>32756</v>
      </c>
      <c r="B15206" s="485" t="s">
        <v>32755</v>
      </c>
      <c r="C15206" t="s">
        <v>32754</v>
      </c>
      <c r="D15206" t="s">
        <v>32754</v>
      </c>
      <c r="E15206" t="str">
        <f t="shared" si="237"/>
        <v>660851 - NRGY</v>
      </c>
      <c r="F15206" t="s">
        <v>11106</v>
      </c>
      <c r="G15206" t="s">
        <v>32753</v>
      </c>
      <c r="I15206" t="s">
        <v>626</v>
      </c>
      <c r="J15206" t="s">
        <v>32752</v>
      </c>
      <c r="K15206" t="s">
        <v>208</v>
      </c>
      <c r="L15206" t="s">
        <v>32751</v>
      </c>
      <c r="N15206" t="s">
        <v>208</v>
      </c>
      <c r="O15206" t="s">
        <v>476</v>
      </c>
      <c r="P15206" t="s">
        <v>476</v>
      </c>
    </row>
    <row r="15207" spans="1:16">
      <c r="A15207" s="484" t="s">
        <v>128640</v>
      </c>
      <c r="B15207" s="485" t="s">
        <v>128639</v>
      </c>
      <c r="C15207" t="s">
        <v>128638</v>
      </c>
      <c r="D15207" t="s">
        <v>128638</v>
      </c>
      <c r="E15207" t="str">
        <f t="shared" si="237"/>
        <v>587140 - ANAHIDE ASSOCIATION</v>
      </c>
      <c r="F15207" t="s">
        <v>707</v>
      </c>
      <c r="G15207" t="s">
        <v>128637</v>
      </c>
      <c r="I15207" t="s">
        <v>6726</v>
      </c>
      <c r="J15207" t="s">
        <v>128636</v>
      </c>
      <c r="K15207" t="s">
        <v>208</v>
      </c>
      <c r="L15207" t="s">
        <v>128635</v>
      </c>
      <c r="N15207" t="s">
        <v>208</v>
      </c>
      <c r="O15207" t="s">
        <v>476</v>
      </c>
      <c r="P15207" t="s">
        <v>476</v>
      </c>
    </row>
    <row r="15208" spans="1:16">
      <c r="A15208" s="484" t="s">
        <v>59653</v>
      </c>
      <c r="B15208" s="485" t="s">
        <v>59652</v>
      </c>
      <c r="C15208" t="s">
        <v>59651</v>
      </c>
      <c r="D15208" t="s">
        <v>59651</v>
      </c>
      <c r="E15208" t="str">
        <f t="shared" si="237"/>
        <v>551960 - ICT - ADAPSA</v>
      </c>
      <c r="F15208" t="s">
        <v>55610</v>
      </c>
      <c r="G15208" t="s">
        <v>59650</v>
      </c>
      <c r="I15208" t="s">
        <v>569</v>
      </c>
      <c r="K15208" t="s">
        <v>208</v>
      </c>
      <c r="L15208" t="s">
        <v>59649</v>
      </c>
      <c r="N15208" t="s">
        <v>208</v>
      </c>
      <c r="O15208" t="s">
        <v>476</v>
      </c>
      <c r="P15208" t="s">
        <v>476</v>
      </c>
    </row>
    <row r="15209" spans="1:16">
      <c r="A15209" s="484" t="s">
        <v>27108</v>
      </c>
      <c r="B15209" s="485" t="s">
        <v>27107</v>
      </c>
      <c r="C15209" t="s">
        <v>27106</v>
      </c>
      <c r="D15209" t="s">
        <v>27105</v>
      </c>
      <c r="E15209" t="str">
        <f t="shared" si="237"/>
        <v>684946 - PSN</v>
      </c>
      <c r="F15209" t="s">
        <v>2041</v>
      </c>
      <c r="G15209" t="s">
        <v>27104</v>
      </c>
      <c r="I15209" t="s">
        <v>1542</v>
      </c>
      <c r="J15209" t="s">
        <v>27103</v>
      </c>
      <c r="K15209" t="s">
        <v>208</v>
      </c>
      <c r="L15209" t="s">
        <v>27102</v>
      </c>
      <c r="N15209" t="s">
        <v>208</v>
      </c>
      <c r="O15209" t="s">
        <v>476</v>
      </c>
      <c r="P15209" t="s">
        <v>476</v>
      </c>
    </row>
    <row r="15210" spans="1:16">
      <c r="A15210" s="484" t="s">
        <v>87717</v>
      </c>
      <c r="B15210" s="485" t="s">
        <v>87716</v>
      </c>
      <c r="C15210" t="s">
        <v>87715</v>
      </c>
      <c r="D15210" t="s">
        <v>87714</v>
      </c>
      <c r="E15210" t="str">
        <f t="shared" si="237"/>
        <v>675921 - DESROUSSEAUX SYLVIE</v>
      </c>
      <c r="F15210" t="s">
        <v>1580</v>
      </c>
      <c r="G15210" t="s">
        <v>87713</v>
      </c>
      <c r="I15210" t="s">
        <v>87712</v>
      </c>
      <c r="J15210" t="s">
        <v>87711</v>
      </c>
      <c r="K15210" t="s">
        <v>208</v>
      </c>
      <c r="L15210" t="s">
        <v>87710</v>
      </c>
      <c r="N15210" t="s">
        <v>208</v>
      </c>
      <c r="O15210" t="s">
        <v>476</v>
      </c>
      <c r="P15210" t="s">
        <v>476</v>
      </c>
    </row>
    <row r="15211" spans="1:16">
      <c r="A15211" s="484" t="s">
        <v>108883</v>
      </c>
      <c r="B15211" s="485" t="s">
        <v>108882</v>
      </c>
      <c r="C15211" t="s">
        <v>108881</v>
      </c>
      <c r="D15211" t="s">
        <v>108881</v>
      </c>
      <c r="E15211" t="str">
        <f t="shared" si="237"/>
        <v>576300 - CEFORMED</v>
      </c>
      <c r="F15211" t="s">
        <v>28304</v>
      </c>
      <c r="G15211" t="s">
        <v>92097</v>
      </c>
      <c r="I15211" t="s">
        <v>13239</v>
      </c>
      <c r="J15211" t="s">
        <v>108880</v>
      </c>
      <c r="K15211" t="s">
        <v>108879</v>
      </c>
      <c r="L15211" t="s">
        <v>108878</v>
      </c>
      <c r="N15211" t="s">
        <v>208</v>
      </c>
      <c r="O15211" t="s">
        <v>476</v>
      </c>
      <c r="P15211" t="s">
        <v>476</v>
      </c>
    </row>
    <row r="15212" spans="1:16">
      <c r="A15212" s="484" t="s">
        <v>95763</v>
      </c>
      <c r="B15212" s="485" t="s">
        <v>95762</v>
      </c>
      <c r="C15212" t="s">
        <v>95761</v>
      </c>
      <c r="D15212" t="s">
        <v>95760</v>
      </c>
      <c r="E15212" t="str">
        <f t="shared" si="237"/>
        <v>573188 - CJFORMATION ST VICTOR LA COSTE</v>
      </c>
      <c r="F15212" t="s">
        <v>15253</v>
      </c>
      <c r="G15212" t="s">
        <v>95759</v>
      </c>
      <c r="I15212" t="s">
        <v>95758</v>
      </c>
      <c r="J15212" t="s">
        <v>95757</v>
      </c>
      <c r="K15212" t="s">
        <v>208</v>
      </c>
      <c r="L15212" t="s">
        <v>95756</v>
      </c>
      <c r="N15212" t="s">
        <v>208</v>
      </c>
      <c r="O15212" t="s">
        <v>476</v>
      </c>
      <c r="P15212" t="s">
        <v>476</v>
      </c>
    </row>
    <row r="15213" spans="1:16">
      <c r="A15213" s="484" t="s">
        <v>58571</v>
      </c>
      <c r="B15213" s="485" t="s">
        <v>58570</v>
      </c>
      <c r="C15213" t="s">
        <v>58569</v>
      </c>
      <c r="D15213" t="s">
        <v>58569</v>
      </c>
      <c r="E15213" t="str">
        <f t="shared" si="237"/>
        <v>635832 - IMAGINEERING FORMATION</v>
      </c>
      <c r="F15213" t="s">
        <v>17877</v>
      </c>
      <c r="G15213" t="s">
        <v>58568</v>
      </c>
      <c r="I15213" t="s">
        <v>7815</v>
      </c>
      <c r="J15213" t="s">
        <v>58567</v>
      </c>
      <c r="K15213" t="s">
        <v>208</v>
      </c>
      <c r="L15213" t="s">
        <v>58566</v>
      </c>
      <c r="N15213" t="s">
        <v>208</v>
      </c>
      <c r="O15213" t="s">
        <v>476</v>
      </c>
      <c r="P15213" t="s">
        <v>476</v>
      </c>
    </row>
    <row r="15214" spans="1:16">
      <c r="A15214" s="484" t="s">
        <v>78652</v>
      </c>
      <c r="B15214" s="485" t="s">
        <v>78651</v>
      </c>
      <c r="C15214" t="s">
        <v>78650</v>
      </c>
      <c r="D15214" t="s">
        <v>78649</v>
      </c>
      <c r="E15214" t="str">
        <f t="shared" si="237"/>
        <v>641390 - ESAL</v>
      </c>
      <c r="F15214" t="s">
        <v>19307</v>
      </c>
      <c r="G15214" t="s">
        <v>78648</v>
      </c>
      <c r="I15214" t="s">
        <v>1814</v>
      </c>
      <c r="J15214" t="s">
        <v>78647</v>
      </c>
      <c r="K15214" t="s">
        <v>208</v>
      </c>
      <c r="L15214" t="s">
        <v>78646</v>
      </c>
      <c r="N15214" t="s">
        <v>208</v>
      </c>
      <c r="O15214" t="s">
        <v>476</v>
      </c>
      <c r="P15214" t="s">
        <v>476</v>
      </c>
    </row>
    <row r="15215" spans="1:16">
      <c r="A15215" s="484" t="s">
        <v>23754</v>
      </c>
      <c r="B15215" s="485" t="s">
        <v>23753</v>
      </c>
      <c r="C15215" t="s">
        <v>23752</v>
      </c>
      <c r="D15215" t="s">
        <v>23752</v>
      </c>
      <c r="E15215" t="str">
        <f t="shared" si="237"/>
        <v>604926 - RE FORMATION</v>
      </c>
      <c r="F15215" t="s">
        <v>3423</v>
      </c>
      <c r="G15215" t="s">
        <v>23751</v>
      </c>
      <c r="I15215" t="s">
        <v>1735</v>
      </c>
      <c r="J15215" t="s">
        <v>23750</v>
      </c>
      <c r="K15215" t="s">
        <v>208</v>
      </c>
      <c r="L15215" t="s">
        <v>23749</v>
      </c>
      <c r="N15215" t="s">
        <v>208</v>
      </c>
      <c r="O15215" t="s">
        <v>476</v>
      </c>
      <c r="P15215" t="s">
        <v>476</v>
      </c>
    </row>
    <row r="15216" spans="1:16">
      <c r="A15216" s="484" t="s">
        <v>82188</v>
      </c>
      <c r="B15216" s="485" t="s">
        <v>82187</v>
      </c>
      <c r="C15216" t="s">
        <v>82186</v>
      </c>
      <c r="D15216" t="s">
        <v>82185</v>
      </c>
      <c r="E15216" t="str">
        <f t="shared" si="237"/>
        <v>566457 - EFFICIENCE ET HUMANISME LYON 3EME</v>
      </c>
      <c r="F15216" t="s">
        <v>1086</v>
      </c>
      <c r="G15216" t="s">
        <v>82184</v>
      </c>
      <c r="I15216" t="s">
        <v>3431</v>
      </c>
      <c r="J15216" t="s">
        <v>82183</v>
      </c>
      <c r="K15216" t="s">
        <v>208</v>
      </c>
      <c r="L15216" t="s">
        <v>82182</v>
      </c>
      <c r="N15216" t="s">
        <v>208</v>
      </c>
      <c r="O15216" t="s">
        <v>476</v>
      </c>
      <c r="P15216" t="s">
        <v>476</v>
      </c>
    </row>
    <row r="15217" spans="1:16">
      <c r="A15217" s="484" t="s">
        <v>98321</v>
      </c>
      <c r="B15217" s="485" t="s">
        <v>98320</v>
      </c>
      <c r="C15217" t="s">
        <v>98319</v>
      </c>
      <c r="D15217" t="s">
        <v>98319</v>
      </c>
      <c r="E15217" t="str">
        <f t="shared" si="237"/>
        <v>681520 - CFM HTA NORMANDIE</v>
      </c>
      <c r="F15217" t="s">
        <v>5963</v>
      </c>
      <c r="G15217" t="s">
        <v>98318</v>
      </c>
      <c r="I15217" t="s">
        <v>89034</v>
      </c>
      <c r="J15217" t="s">
        <v>98317</v>
      </c>
      <c r="K15217" t="s">
        <v>208</v>
      </c>
      <c r="L15217" t="s">
        <v>98316</v>
      </c>
      <c r="N15217" t="s">
        <v>208</v>
      </c>
      <c r="O15217" t="s">
        <v>476</v>
      </c>
      <c r="P15217" t="s">
        <v>476</v>
      </c>
    </row>
    <row r="15218" spans="1:16">
      <c r="A15218" s="484" t="s">
        <v>59202</v>
      </c>
      <c r="B15218" s="485" t="s">
        <v>59201</v>
      </c>
      <c r="C15218" t="s">
        <v>59200</v>
      </c>
      <c r="D15218" t="s">
        <v>59200</v>
      </c>
      <c r="E15218" t="str">
        <f t="shared" si="237"/>
        <v>643117 - IFFCOM PARIS</v>
      </c>
      <c r="F15218" t="s">
        <v>33063</v>
      </c>
      <c r="G15218" t="s">
        <v>59199</v>
      </c>
      <c r="H15218" t="s">
        <v>59198</v>
      </c>
      <c r="I15218" t="s">
        <v>58904</v>
      </c>
      <c r="J15218" t="s">
        <v>59197</v>
      </c>
      <c r="K15218" t="s">
        <v>208</v>
      </c>
      <c r="L15218" t="s">
        <v>59196</v>
      </c>
      <c r="N15218" t="s">
        <v>208</v>
      </c>
      <c r="O15218" t="s">
        <v>476</v>
      </c>
      <c r="P15218" t="s">
        <v>476</v>
      </c>
    </row>
    <row r="15219" spans="1:16">
      <c r="A15219" s="484" t="s">
        <v>42070</v>
      </c>
      <c r="B15219" s="485" t="s">
        <v>42069</v>
      </c>
      <c r="C15219" t="s">
        <v>42068</v>
      </c>
      <c r="D15219" t="s">
        <v>42067</v>
      </c>
      <c r="E15219" t="str">
        <f t="shared" si="237"/>
        <v>627446 - LODYNSKI JULIE</v>
      </c>
      <c r="F15219" t="s">
        <v>10929</v>
      </c>
      <c r="G15219" t="s">
        <v>42066</v>
      </c>
      <c r="I15219" t="s">
        <v>8946</v>
      </c>
      <c r="J15219" t="s">
        <v>42065</v>
      </c>
      <c r="K15219" t="s">
        <v>208</v>
      </c>
      <c r="L15219" t="s">
        <v>42064</v>
      </c>
      <c r="N15219" t="s">
        <v>208</v>
      </c>
      <c r="O15219" t="s">
        <v>476</v>
      </c>
      <c r="P15219" t="s">
        <v>476</v>
      </c>
    </row>
    <row r="15220" spans="1:16">
      <c r="A15220" s="484" t="s">
        <v>59881</v>
      </c>
      <c r="B15220" s="485" t="s">
        <v>59880</v>
      </c>
      <c r="C15220" t="s">
        <v>59879</v>
      </c>
      <c r="D15220" t="s">
        <v>59879</v>
      </c>
      <c r="E15220" t="str">
        <f t="shared" si="237"/>
        <v>632223 - I &amp; CC</v>
      </c>
      <c r="F15220" t="s">
        <v>30489</v>
      </c>
      <c r="G15220" t="s">
        <v>59878</v>
      </c>
      <c r="I15220" t="s">
        <v>59877</v>
      </c>
      <c r="K15220" t="s">
        <v>208</v>
      </c>
      <c r="L15220" t="s">
        <v>59876</v>
      </c>
      <c r="N15220" t="s">
        <v>208</v>
      </c>
      <c r="O15220" t="s">
        <v>476</v>
      </c>
      <c r="P15220" t="s">
        <v>476</v>
      </c>
    </row>
    <row r="15221" spans="1:16">
      <c r="A15221" s="484" t="s">
        <v>28649</v>
      </c>
      <c r="B15221" s="485" t="s">
        <v>28648</v>
      </c>
      <c r="C15221" t="s">
        <v>28647</v>
      </c>
      <c r="D15221" t="s">
        <v>28646</v>
      </c>
      <c r="E15221" t="str">
        <f t="shared" si="237"/>
        <v>567700 - SCIC PERMA KILTIR REUNION</v>
      </c>
      <c r="F15221" t="s">
        <v>831</v>
      </c>
      <c r="G15221" t="s">
        <v>28645</v>
      </c>
      <c r="I15221" t="s">
        <v>3313</v>
      </c>
      <c r="J15221" t="s">
        <v>28644</v>
      </c>
      <c r="K15221" t="s">
        <v>208</v>
      </c>
      <c r="L15221" t="s">
        <v>28643</v>
      </c>
      <c r="N15221" t="s">
        <v>208</v>
      </c>
      <c r="O15221" t="s">
        <v>476</v>
      </c>
      <c r="P15221" t="s">
        <v>476</v>
      </c>
    </row>
    <row r="15222" spans="1:16">
      <c r="A15222" s="484" t="s">
        <v>117929</v>
      </c>
      <c r="B15222" s="485" t="s">
        <v>117928</v>
      </c>
      <c r="C15222" t="s">
        <v>117927</v>
      </c>
      <c r="D15222" t="s">
        <v>117927</v>
      </c>
      <c r="E15222" t="str">
        <f t="shared" si="237"/>
        <v>587424 - AT YOUR SIDE CONSULTING</v>
      </c>
      <c r="F15222" t="s">
        <v>28304</v>
      </c>
      <c r="G15222" t="s">
        <v>117926</v>
      </c>
      <c r="I15222" t="s">
        <v>3510</v>
      </c>
      <c r="J15222" t="s">
        <v>117925</v>
      </c>
      <c r="K15222" t="s">
        <v>208</v>
      </c>
      <c r="L15222" t="s">
        <v>117924</v>
      </c>
      <c r="N15222" t="s">
        <v>208</v>
      </c>
      <c r="O15222" t="s">
        <v>476</v>
      </c>
      <c r="P15222" t="s">
        <v>476</v>
      </c>
    </row>
    <row r="15223" spans="1:16">
      <c r="A15223" s="484" t="s">
        <v>77941</v>
      </c>
      <c r="B15223" s="485" t="s">
        <v>77940</v>
      </c>
      <c r="C15223" t="s">
        <v>77939</v>
      </c>
      <c r="D15223" t="s">
        <v>77939</v>
      </c>
      <c r="E15223" t="str">
        <f t="shared" si="237"/>
        <v>669880 - ESTELLE VOGT ESTELLE - EI</v>
      </c>
      <c r="F15223" t="s">
        <v>61202</v>
      </c>
      <c r="G15223" t="s">
        <v>77938</v>
      </c>
      <c r="I15223" t="s">
        <v>16690</v>
      </c>
      <c r="J15223" t="s">
        <v>77937</v>
      </c>
      <c r="K15223" t="s">
        <v>208</v>
      </c>
      <c r="L15223" t="s">
        <v>77936</v>
      </c>
      <c r="N15223" t="s">
        <v>208</v>
      </c>
      <c r="O15223" t="s">
        <v>476</v>
      </c>
      <c r="P15223" t="s">
        <v>476</v>
      </c>
    </row>
    <row r="15224" spans="1:16">
      <c r="A15224" s="484" t="s">
        <v>59807</v>
      </c>
      <c r="B15224" s="485" t="s">
        <v>59806</v>
      </c>
      <c r="C15224" t="s">
        <v>59805</v>
      </c>
      <c r="D15224" t="s">
        <v>59804</v>
      </c>
      <c r="E15224" t="str">
        <f t="shared" si="237"/>
        <v>527579 - IBJ</v>
      </c>
      <c r="F15224" t="s">
        <v>55208</v>
      </c>
      <c r="G15224" t="s">
        <v>59803</v>
      </c>
      <c r="I15224" t="s">
        <v>8105</v>
      </c>
      <c r="J15224" t="s">
        <v>59802</v>
      </c>
      <c r="K15224" t="s">
        <v>59801</v>
      </c>
      <c r="L15224" t="s">
        <v>59800</v>
      </c>
      <c r="N15224" t="s">
        <v>208</v>
      </c>
      <c r="O15224" t="s">
        <v>476</v>
      </c>
      <c r="P15224" t="s">
        <v>476</v>
      </c>
    </row>
    <row r="15225" spans="1:16">
      <c r="A15225" s="484" t="s">
        <v>21564</v>
      </c>
      <c r="B15225" s="485" t="s">
        <v>21563</v>
      </c>
      <c r="C15225" t="s">
        <v>21562</v>
      </c>
      <c r="D15225" t="s">
        <v>21562</v>
      </c>
      <c r="E15225" t="str">
        <f t="shared" si="237"/>
        <v>576360 - RM CONSEILS ET INTERVENTIONS</v>
      </c>
      <c r="F15225" t="s">
        <v>1710</v>
      </c>
      <c r="G15225" t="s">
        <v>21561</v>
      </c>
      <c r="I15225" t="s">
        <v>802</v>
      </c>
      <c r="J15225" t="s">
        <v>21560</v>
      </c>
      <c r="K15225" t="s">
        <v>208</v>
      </c>
      <c r="L15225" t="s">
        <v>21559</v>
      </c>
      <c r="N15225" t="s">
        <v>208</v>
      </c>
      <c r="O15225" t="s">
        <v>476</v>
      </c>
      <c r="P15225" t="s">
        <v>476</v>
      </c>
    </row>
    <row r="15226" spans="1:16">
      <c r="A15226" s="484" t="s">
        <v>111940</v>
      </c>
      <c r="B15226" s="485" t="s">
        <v>111939</v>
      </c>
      <c r="C15226" t="s">
        <v>111938</v>
      </c>
      <c r="D15226" t="s">
        <v>111938</v>
      </c>
      <c r="E15226" t="str">
        <f t="shared" si="237"/>
        <v>175237 - BS CONSEIL</v>
      </c>
      <c r="F15226" t="s">
        <v>111041</v>
      </c>
      <c r="G15226" t="s">
        <v>111937</v>
      </c>
      <c r="H15226" t="s">
        <v>19158</v>
      </c>
      <c r="I15226" t="s">
        <v>111936</v>
      </c>
      <c r="J15226" t="s">
        <v>111935</v>
      </c>
      <c r="K15226" t="s">
        <v>208</v>
      </c>
      <c r="L15226" t="s">
        <v>111934</v>
      </c>
      <c r="N15226" t="s">
        <v>208</v>
      </c>
      <c r="O15226" t="s">
        <v>476</v>
      </c>
      <c r="P15226" t="s">
        <v>476</v>
      </c>
    </row>
    <row r="15227" spans="1:16">
      <c r="A15227" s="484" t="s">
        <v>86024</v>
      </c>
      <c r="B15227" s="485" t="s">
        <v>86023</v>
      </c>
      <c r="C15227" t="s">
        <v>86022</v>
      </c>
      <c r="D15227" t="s">
        <v>86021</v>
      </c>
      <c r="E15227" t="str">
        <f t="shared" si="237"/>
        <v>620336 - DUBECQ DAMIEN</v>
      </c>
      <c r="G15227" t="s">
        <v>86020</v>
      </c>
      <c r="I15227" t="s">
        <v>86019</v>
      </c>
      <c r="J15227" t="s">
        <v>86018</v>
      </c>
      <c r="K15227" t="s">
        <v>208</v>
      </c>
      <c r="L15227" t="s">
        <v>86017</v>
      </c>
      <c r="N15227" t="s">
        <v>208</v>
      </c>
      <c r="O15227" t="s">
        <v>476</v>
      </c>
      <c r="P15227" t="s">
        <v>476</v>
      </c>
    </row>
    <row r="15228" spans="1:16">
      <c r="A15228" s="484" t="s">
        <v>112117</v>
      </c>
      <c r="B15228" s="485" t="s">
        <v>112116</v>
      </c>
      <c r="C15228" t="s">
        <v>112115</v>
      </c>
      <c r="D15228" t="s">
        <v>112115</v>
      </c>
      <c r="E15228" t="str">
        <f t="shared" si="237"/>
        <v>609560 - BRINON CHLOE</v>
      </c>
      <c r="F15228" t="s">
        <v>516</v>
      </c>
      <c r="G15228" t="s">
        <v>112114</v>
      </c>
      <c r="I15228" t="s">
        <v>112113</v>
      </c>
      <c r="J15228" t="s">
        <v>112112</v>
      </c>
      <c r="K15228" t="s">
        <v>208</v>
      </c>
      <c r="L15228" t="s">
        <v>112111</v>
      </c>
      <c r="N15228" t="s">
        <v>208</v>
      </c>
      <c r="O15228" t="s">
        <v>476</v>
      </c>
      <c r="P15228" t="s">
        <v>476</v>
      </c>
    </row>
    <row r="15229" spans="1:16">
      <c r="A15229" s="484" t="s">
        <v>114340</v>
      </c>
      <c r="B15229" s="485" t="s">
        <v>114339</v>
      </c>
      <c r="C15229" t="s">
        <v>114338</v>
      </c>
      <c r="D15229" t="s">
        <v>114338</v>
      </c>
      <c r="E15229" t="str">
        <f t="shared" si="237"/>
        <v>604380 - BELIARD ROMARIE ELODIE</v>
      </c>
      <c r="F15229" t="s">
        <v>114337</v>
      </c>
      <c r="G15229" t="s">
        <v>114336</v>
      </c>
      <c r="I15229" t="s">
        <v>9657</v>
      </c>
      <c r="K15229" t="s">
        <v>208</v>
      </c>
      <c r="L15229" t="s">
        <v>114335</v>
      </c>
      <c r="N15229" t="s">
        <v>208</v>
      </c>
      <c r="O15229" t="s">
        <v>476</v>
      </c>
      <c r="P15229" t="s">
        <v>476</v>
      </c>
    </row>
    <row r="15230" spans="1:16">
      <c r="A15230" s="484" t="s">
        <v>52955</v>
      </c>
      <c r="B15230" s="485" t="s">
        <v>52954</v>
      </c>
      <c r="C15230" t="s">
        <v>52953</v>
      </c>
      <c r="D15230" t="s">
        <v>52952</v>
      </c>
      <c r="E15230" t="str">
        <f t="shared" si="237"/>
        <v>625061 - IRFH</v>
      </c>
      <c r="F15230" t="s">
        <v>26394</v>
      </c>
      <c r="G15230" t="s">
        <v>52951</v>
      </c>
      <c r="I15230" t="s">
        <v>26792</v>
      </c>
      <c r="J15230" t="s">
        <v>52950</v>
      </c>
      <c r="K15230" t="s">
        <v>208</v>
      </c>
      <c r="L15230" t="s">
        <v>52949</v>
      </c>
      <c r="N15230" t="s">
        <v>208</v>
      </c>
      <c r="O15230" t="s">
        <v>476</v>
      </c>
      <c r="P15230" t="s">
        <v>476</v>
      </c>
    </row>
    <row r="15231" spans="1:16">
      <c r="A15231" s="484" t="s">
        <v>117496</v>
      </c>
      <c r="B15231" s="485" t="s">
        <v>117495</v>
      </c>
      <c r="C15231" t="s">
        <v>117494</v>
      </c>
      <c r="D15231" t="s">
        <v>117494</v>
      </c>
      <c r="E15231" t="str">
        <f t="shared" si="237"/>
        <v>656689 - ATLANTA FORMATIONS</v>
      </c>
      <c r="F15231" t="s">
        <v>14309</v>
      </c>
      <c r="G15231" t="s">
        <v>117493</v>
      </c>
      <c r="I15231" t="s">
        <v>802</v>
      </c>
      <c r="J15231" t="s">
        <v>117492</v>
      </c>
      <c r="K15231" t="s">
        <v>208</v>
      </c>
      <c r="L15231" t="s">
        <v>117491</v>
      </c>
      <c r="N15231" t="s">
        <v>208</v>
      </c>
      <c r="O15231" t="s">
        <v>476</v>
      </c>
      <c r="P15231" t="s">
        <v>476</v>
      </c>
    </row>
    <row r="15232" spans="1:16">
      <c r="A15232" s="484" t="s">
        <v>42765</v>
      </c>
      <c r="B15232" s="485" t="s">
        <v>42764</v>
      </c>
      <c r="C15232" t="s">
        <v>42763</v>
      </c>
      <c r="D15232" t="s">
        <v>42762</v>
      </c>
      <c r="E15232" t="str">
        <f t="shared" si="237"/>
        <v>548881 - LAURAJ</v>
      </c>
      <c r="F15232" t="s">
        <v>14885</v>
      </c>
      <c r="G15232" t="s">
        <v>42761</v>
      </c>
      <c r="I15232" t="s">
        <v>42760</v>
      </c>
      <c r="J15232" t="s">
        <v>42759</v>
      </c>
      <c r="K15232" t="s">
        <v>208</v>
      </c>
      <c r="L15232" t="s">
        <v>42758</v>
      </c>
      <c r="N15232" t="s">
        <v>208</v>
      </c>
      <c r="O15232" t="s">
        <v>476</v>
      </c>
      <c r="P15232" t="s">
        <v>476</v>
      </c>
    </row>
    <row r="15233" spans="1:16">
      <c r="A15233" s="484" t="s">
        <v>88150</v>
      </c>
      <c r="B15233" s="485" t="s">
        <v>88149</v>
      </c>
      <c r="C15233" t="s">
        <v>88148</v>
      </c>
      <c r="D15233" t="s">
        <v>88148</v>
      </c>
      <c r="E15233" t="str">
        <f t="shared" si="237"/>
        <v>579701 - DELLAROVERE CAROLE</v>
      </c>
      <c r="F15233" t="s">
        <v>16142</v>
      </c>
      <c r="G15233" t="s">
        <v>88147</v>
      </c>
      <c r="I15233" t="s">
        <v>836</v>
      </c>
      <c r="K15233" t="s">
        <v>208</v>
      </c>
      <c r="L15233" t="s">
        <v>88146</v>
      </c>
      <c r="N15233" t="s">
        <v>208</v>
      </c>
      <c r="O15233" t="s">
        <v>476</v>
      </c>
      <c r="P15233" t="s">
        <v>476</v>
      </c>
    </row>
    <row r="15234" spans="1:16">
      <c r="A15234" s="484" t="s">
        <v>126368</v>
      </c>
      <c r="B15234" s="485" t="s">
        <v>126367</v>
      </c>
      <c r="C15234" t="s">
        <v>126366</v>
      </c>
      <c r="D15234" t="s">
        <v>126366</v>
      </c>
      <c r="E15234" t="str">
        <f t="shared" ref="E15234:E15297" si="238">_xlfn.CONCAT(L15234," - ",D15234)</f>
        <v>618111 - ASHTANGA YOGA PARIS</v>
      </c>
      <c r="F15234" t="s">
        <v>35382</v>
      </c>
      <c r="G15234" t="s">
        <v>126365</v>
      </c>
      <c r="I15234" t="s">
        <v>626</v>
      </c>
      <c r="J15234" t="s">
        <v>126364</v>
      </c>
      <c r="K15234" t="s">
        <v>208</v>
      </c>
      <c r="L15234" t="s">
        <v>126363</v>
      </c>
      <c r="N15234" t="s">
        <v>208</v>
      </c>
      <c r="O15234" t="s">
        <v>476</v>
      </c>
      <c r="P15234" t="s">
        <v>476</v>
      </c>
    </row>
    <row r="15235" spans="1:16">
      <c r="A15235" s="484" t="s">
        <v>37973</v>
      </c>
      <c r="B15235" s="485" t="s">
        <v>37972</v>
      </c>
      <c r="C15235" t="s">
        <v>37971</v>
      </c>
      <c r="D15235" t="s">
        <v>37971</v>
      </c>
      <c r="E15235" t="str">
        <f t="shared" si="238"/>
        <v>582682 - MASSE VALENTINE - SOUNDSISTER</v>
      </c>
      <c r="F15235" t="s">
        <v>37970</v>
      </c>
      <c r="G15235" t="s">
        <v>37969</v>
      </c>
      <c r="I15235" t="s">
        <v>37968</v>
      </c>
      <c r="J15235" t="s">
        <v>37967</v>
      </c>
      <c r="K15235" t="s">
        <v>208</v>
      </c>
      <c r="L15235" t="s">
        <v>37966</v>
      </c>
      <c r="N15235" t="s">
        <v>208</v>
      </c>
      <c r="O15235" t="s">
        <v>476</v>
      </c>
      <c r="P15235" t="s">
        <v>476</v>
      </c>
    </row>
    <row r="15236" spans="1:16">
      <c r="A15236" s="484" t="s">
        <v>76690</v>
      </c>
      <c r="B15236" s="485" t="s">
        <v>76689</v>
      </c>
      <c r="C15236" t="s">
        <v>76688</v>
      </c>
      <c r="D15236" t="s">
        <v>76687</v>
      </c>
      <c r="E15236" t="str">
        <f t="shared" si="238"/>
        <v>631048 - EURL POTENTIEL NANTES</v>
      </c>
      <c r="F15236" t="s">
        <v>6700</v>
      </c>
      <c r="G15236" t="s">
        <v>76686</v>
      </c>
      <c r="I15236" t="s">
        <v>1837</v>
      </c>
      <c r="J15236" t="s">
        <v>76685</v>
      </c>
      <c r="K15236" t="s">
        <v>208</v>
      </c>
      <c r="L15236" t="s">
        <v>76684</v>
      </c>
      <c r="N15236" t="s">
        <v>208</v>
      </c>
      <c r="O15236" t="s">
        <v>476</v>
      </c>
      <c r="P15236" t="s">
        <v>476</v>
      </c>
    </row>
    <row r="15237" spans="1:16">
      <c r="A15237" s="484" t="s">
        <v>57799</v>
      </c>
      <c r="B15237" s="485" t="s">
        <v>57798</v>
      </c>
      <c r="C15237" t="s">
        <v>57797</v>
      </c>
      <c r="D15237" t="s">
        <v>54234</v>
      </c>
      <c r="E15237" t="str">
        <f t="shared" si="238"/>
        <v>645485 - IFS</v>
      </c>
      <c r="F15237" t="s">
        <v>19689</v>
      </c>
      <c r="G15237" t="s">
        <v>57796</v>
      </c>
      <c r="I15237" t="s">
        <v>57795</v>
      </c>
      <c r="J15237" t="s">
        <v>57794</v>
      </c>
      <c r="K15237" t="s">
        <v>208</v>
      </c>
      <c r="L15237" t="s">
        <v>57793</v>
      </c>
      <c r="N15237" t="s">
        <v>208</v>
      </c>
      <c r="O15237" t="s">
        <v>476</v>
      </c>
      <c r="P15237" t="s">
        <v>476</v>
      </c>
    </row>
    <row r="15238" spans="1:16">
      <c r="A15238" s="484" t="s">
        <v>37459</v>
      </c>
      <c r="B15238" s="485" t="s">
        <v>37458</v>
      </c>
      <c r="C15238" t="s">
        <v>37457</v>
      </c>
      <c r="D15238" t="s">
        <v>37457</v>
      </c>
      <c r="E15238" t="str">
        <f t="shared" si="238"/>
        <v>601159 - MEDEO FORMATION</v>
      </c>
      <c r="F15238" t="s">
        <v>6245</v>
      </c>
      <c r="G15238" t="s">
        <v>37456</v>
      </c>
      <c r="I15238" t="s">
        <v>18917</v>
      </c>
      <c r="J15238" t="s">
        <v>37455</v>
      </c>
      <c r="K15238" t="s">
        <v>37454</v>
      </c>
      <c r="L15238" t="s">
        <v>37453</v>
      </c>
      <c r="N15238" t="s">
        <v>208</v>
      </c>
      <c r="O15238" t="s">
        <v>476</v>
      </c>
      <c r="P15238" t="s">
        <v>476</v>
      </c>
    </row>
    <row r="15239" spans="1:16">
      <c r="A15239" s="484" t="s">
        <v>1018</v>
      </c>
      <c r="B15239" s="485" t="s">
        <v>1017</v>
      </c>
      <c r="C15239" t="s">
        <v>1016</v>
      </c>
      <c r="D15239" t="s">
        <v>1016</v>
      </c>
      <c r="E15239" t="str">
        <f t="shared" si="238"/>
        <v>678077 - 1001 METIERS</v>
      </c>
      <c r="F15239" t="s">
        <v>1015</v>
      </c>
      <c r="G15239" t="s">
        <v>1014</v>
      </c>
      <c r="I15239" t="s">
        <v>1013</v>
      </c>
      <c r="J15239" t="s">
        <v>1012</v>
      </c>
      <c r="K15239" t="s">
        <v>208</v>
      </c>
      <c r="L15239" t="s">
        <v>1011</v>
      </c>
      <c r="N15239" t="s">
        <v>208</v>
      </c>
      <c r="O15239" t="s">
        <v>476</v>
      </c>
      <c r="P15239" t="s">
        <v>476</v>
      </c>
    </row>
    <row r="15240" spans="1:16">
      <c r="A15240" s="484" t="s">
        <v>51826</v>
      </c>
      <c r="B15240" s="485" t="s">
        <v>51825</v>
      </c>
      <c r="C15240" t="s">
        <v>51824</v>
      </c>
      <c r="D15240" t="s">
        <v>51823</v>
      </c>
      <c r="E15240" t="str">
        <f t="shared" si="238"/>
        <v>575951 - INTERLIGNES LE PRE ST GERVAIS</v>
      </c>
      <c r="F15240" t="s">
        <v>45739</v>
      </c>
      <c r="G15240" t="s">
        <v>51822</v>
      </c>
      <c r="H15240" t="s">
        <v>51821</v>
      </c>
      <c r="I15240" t="s">
        <v>2483</v>
      </c>
      <c r="J15240" t="s">
        <v>51820</v>
      </c>
      <c r="K15240" t="s">
        <v>208</v>
      </c>
      <c r="L15240" t="s">
        <v>51819</v>
      </c>
      <c r="N15240" t="s">
        <v>208</v>
      </c>
      <c r="O15240" t="s">
        <v>476</v>
      </c>
      <c r="P15240" t="s">
        <v>476</v>
      </c>
    </row>
    <row r="15241" spans="1:16">
      <c r="A15241" s="484" t="s">
        <v>112335</v>
      </c>
      <c r="B15241" s="485" t="s">
        <v>112334</v>
      </c>
      <c r="C15241" t="s">
        <v>112333</v>
      </c>
      <c r="D15241" t="s">
        <v>112333</v>
      </c>
      <c r="E15241" t="str">
        <f t="shared" si="238"/>
        <v>556520 - BR CODE</v>
      </c>
      <c r="F15241" t="s">
        <v>1077</v>
      </c>
      <c r="G15241" t="s">
        <v>112332</v>
      </c>
      <c r="I15241" t="s">
        <v>112331</v>
      </c>
      <c r="J15241" t="s">
        <v>112330</v>
      </c>
      <c r="K15241" t="s">
        <v>208</v>
      </c>
      <c r="L15241" t="s">
        <v>112329</v>
      </c>
      <c r="N15241" t="s">
        <v>208</v>
      </c>
      <c r="O15241" t="s">
        <v>476</v>
      </c>
      <c r="P15241" t="s">
        <v>476</v>
      </c>
    </row>
    <row r="15242" spans="1:16">
      <c r="A15242" s="484" t="s">
        <v>35232</v>
      </c>
      <c r="B15242" s="485" t="s">
        <v>35231</v>
      </c>
      <c r="C15242" t="s">
        <v>35230</v>
      </c>
      <c r="D15242" t="s">
        <v>35230</v>
      </c>
      <c r="E15242" t="str">
        <f t="shared" si="238"/>
        <v>576773 - MOREAU GUIRAUTON MARION - CABINET RESONANCE</v>
      </c>
      <c r="F15242" t="s">
        <v>35229</v>
      </c>
      <c r="G15242" t="s">
        <v>35228</v>
      </c>
      <c r="I15242" t="s">
        <v>7943</v>
      </c>
      <c r="K15242" t="s">
        <v>208</v>
      </c>
      <c r="L15242" t="s">
        <v>35227</v>
      </c>
      <c r="N15242" t="s">
        <v>208</v>
      </c>
      <c r="O15242" t="s">
        <v>476</v>
      </c>
      <c r="P15242" t="s">
        <v>476</v>
      </c>
    </row>
    <row r="15243" spans="1:16">
      <c r="A15243" s="484" t="s">
        <v>85919</v>
      </c>
      <c r="B15243" s="485" t="s">
        <v>85918</v>
      </c>
      <c r="C15243" t="s">
        <v>85917</v>
      </c>
      <c r="D15243" t="s">
        <v>85917</v>
      </c>
      <c r="E15243" t="str">
        <f t="shared" si="238"/>
        <v>678480 - DUCHATEAU WILLY</v>
      </c>
      <c r="F15243" t="s">
        <v>28917</v>
      </c>
      <c r="G15243" t="s">
        <v>85916</v>
      </c>
      <c r="I15243" t="s">
        <v>81013</v>
      </c>
      <c r="J15243" t="s">
        <v>85915</v>
      </c>
      <c r="K15243" t="s">
        <v>208</v>
      </c>
      <c r="L15243" t="s">
        <v>85914</v>
      </c>
      <c r="N15243" t="s">
        <v>208</v>
      </c>
      <c r="O15243" t="s">
        <v>476</v>
      </c>
      <c r="P15243" t="s">
        <v>476</v>
      </c>
    </row>
    <row r="15244" spans="1:16">
      <c r="A15244" s="484" t="s">
        <v>110426</v>
      </c>
      <c r="B15244" s="485" t="s">
        <v>110425</v>
      </c>
      <c r="C15244" t="s">
        <v>110424</v>
      </c>
      <c r="D15244" t="s">
        <v>110424</v>
      </c>
      <c r="E15244" t="str">
        <f t="shared" si="238"/>
        <v>636460 - CAP A VENIR</v>
      </c>
      <c r="F15244" t="s">
        <v>16851</v>
      </c>
      <c r="G15244" t="s">
        <v>110423</v>
      </c>
      <c r="I15244" t="s">
        <v>110422</v>
      </c>
      <c r="J15244" t="s">
        <v>110421</v>
      </c>
      <c r="K15244" t="s">
        <v>208</v>
      </c>
      <c r="L15244" t="s">
        <v>110420</v>
      </c>
      <c r="N15244" t="s">
        <v>208</v>
      </c>
      <c r="O15244" t="s">
        <v>476</v>
      </c>
      <c r="P15244" t="s">
        <v>476</v>
      </c>
    </row>
    <row r="15245" spans="1:16">
      <c r="A15245" s="484" t="s">
        <v>42930</v>
      </c>
      <c r="B15245" s="485" t="s">
        <v>42929</v>
      </c>
      <c r="C15245" t="s">
        <v>42928</v>
      </c>
      <c r="D15245" t="s">
        <v>42928</v>
      </c>
      <c r="E15245" t="str">
        <f t="shared" si="238"/>
        <v>682380 - L'HOMME A VU L'OURS</v>
      </c>
      <c r="F15245" t="s">
        <v>5346</v>
      </c>
      <c r="G15245" t="s">
        <v>42927</v>
      </c>
      <c r="I15245" t="s">
        <v>845</v>
      </c>
      <c r="J15245" t="s">
        <v>42926</v>
      </c>
      <c r="K15245" t="s">
        <v>208</v>
      </c>
      <c r="L15245" t="s">
        <v>42925</v>
      </c>
      <c r="N15245" t="s">
        <v>208</v>
      </c>
      <c r="O15245" t="s">
        <v>476</v>
      </c>
      <c r="P15245" t="s">
        <v>476</v>
      </c>
    </row>
    <row r="15246" spans="1:16">
      <c r="A15246" s="484" t="s">
        <v>115730</v>
      </c>
      <c r="B15246" s="485" t="s">
        <v>115729</v>
      </c>
      <c r="C15246" t="s">
        <v>115728</v>
      </c>
      <c r="D15246" t="s">
        <v>115728</v>
      </c>
      <c r="E15246" t="str">
        <f t="shared" si="238"/>
        <v>557389 - AX'AIDE</v>
      </c>
      <c r="F15246" t="s">
        <v>1077</v>
      </c>
      <c r="G15246" t="s">
        <v>115727</v>
      </c>
      <c r="I15246" t="s">
        <v>10087</v>
      </c>
      <c r="J15246" t="s">
        <v>115726</v>
      </c>
      <c r="K15246" t="s">
        <v>208</v>
      </c>
      <c r="L15246" t="s">
        <v>115725</v>
      </c>
      <c r="N15246" t="s">
        <v>208</v>
      </c>
      <c r="O15246" t="s">
        <v>476</v>
      </c>
      <c r="P15246" t="s">
        <v>476</v>
      </c>
    </row>
    <row r="15247" spans="1:16">
      <c r="A15247" s="484" t="s">
        <v>128735</v>
      </c>
      <c r="B15247" s="485" t="s">
        <v>128734</v>
      </c>
      <c r="C15247" t="s">
        <v>128733</v>
      </c>
      <c r="D15247" t="s">
        <v>128733</v>
      </c>
      <c r="E15247" t="str">
        <f t="shared" si="238"/>
        <v>671381 - AMPHYP</v>
      </c>
      <c r="F15247" t="s">
        <v>9007</v>
      </c>
      <c r="G15247" t="s">
        <v>128732</v>
      </c>
      <c r="H15247" t="s">
        <v>128731</v>
      </c>
      <c r="I15247" t="s">
        <v>674</v>
      </c>
      <c r="J15247" t="s">
        <v>128730</v>
      </c>
      <c r="K15247" t="s">
        <v>208</v>
      </c>
      <c r="L15247" t="s">
        <v>128729</v>
      </c>
      <c r="N15247" t="s">
        <v>208</v>
      </c>
      <c r="O15247" t="s">
        <v>476</v>
      </c>
      <c r="P15247" t="s">
        <v>476</v>
      </c>
    </row>
    <row r="15248" spans="1:16">
      <c r="A15248" s="484" t="s">
        <v>44391</v>
      </c>
      <c r="B15248" s="485" t="s">
        <v>44390</v>
      </c>
      <c r="C15248" t="s">
        <v>44389</v>
      </c>
      <c r="D15248" t="s">
        <v>44388</v>
      </c>
      <c r="E15248" t="str">
        <f t="shared" si="238"/>
        <v>559120 - LECARDEUR LAURENT</v>
      </c>
      <c r="F15248" t="s">
        <v>1945</v>
      </c>
      <c r="G15248" t="s">
        <v>44387</v>
      </c>
      <c r="I15248" t="s">
        <v>618</v>
      </c>
      <c r="K15248" t="s">
        <v>208</v>
      </c>
      <c r="L15248" t="s">
        <v>44386</v>
      </c>
      <c r="N15248" t="s">
        <v>208</v>
      </c>
      <c r="O15248" t="s">
        <v>476</v>
      </c>
      <c r="P15248" t="s">
        <v>476</v>
      </c>
    </row>
    <row r="15249" spans="1:16">
      <c r="A15249" s="484" t="s">
        <v>113157</v>
      </c>
      <c r="B15249" s="485" t="s">
        <v>113156</v>
      </c>
      <c r="C15249" t="s">
        <v>113155</v>
      </c>
      <c r="D15249" t="s">
        <v>113155</v>
      </c>
      <c r="E15249" t="str">
        <f t="shared" si="238"/>
        <v>604677 - BLOND FORMATION</v>
      </c>
      <c r="F15249" t="s">
        <v>1352</v>
      </c>
      <c r="G15249" t="s">
        <v>113154</v>
      </c>
      <c r="I15249" t="s">
        <v>81280</v>
      </c>
      <c r="J15249" t="s">
        <v>113153</v>
      </c>
      <c r="K15249" t="s">
        <v>208</v>
      </c>
      <c r="L15249" t="s">
        <v>113152</v>
      </c>
      <c r="N15249" t="s">
        <v>208</v>
      </c>
      <c r="O15249" t="s">
        <v>476</v>
      </c>
      <c r="P15249" t="s">
        <v>476</v>
      </c>
    </row>
    <row r="15250" spans="1:16">
      <c r="A15250" s="484" t="s">
        <v>67077</v>
      </c>
      <c r="B15250" s="485" t="s">
        <v>67076</v>
      </c>
      <c r="C15250" t="s">
        <v>67075</v>
      </c>
      <c r="D15250" t="s">
        <v>67075</v>
      </c>
      <c r="E15250" t="str">
        <f t="shared" si="238"/>
        <v>658923 - GEROND'IF</v>
      </c>
      <c r="F15250" t="s">
        <v>773</v>
      </c>
      <c r="G15250" t="s">
        <v>67074</v>
      </c>
      <c r="I15250" t="s">
        <v>626</v>
      </c>
      <c r="J15250" t="s">
        <v>67073</v>
      </c>
      <c r="K15250" t="s">
        <v>208</v>
      </c>
      <c r="L15250" t="s">
        <v>67072</v>
      </c>
      <c r="N15250" t="s">
        <v>208</v>
      </c>
      <c r="O15250" t="s">
        <v>476</v>
      </c>
      <c r="P15250" t="s">
        <v>476</v>
      </c>
    </row>
    <row r="15251" spans="1:16">
      <c r="A15251" s="484" t="s">
        <v>10370</v>
      </c>
      <c r="B15251" s="485" t="s">
        <v>10369</v>
      </c>
      <c r="C15251" t="s">
        <v>10368</v>
      </c>
      <c r="D15251" t="s">
        <v>10368</v>
      </c>
      <c r="E15251" t="str">
        <f t="shared" si="238"/>
        <v>588398 - THE ELT HUB</v>
      </c>
      <c r="F15251" t="s">
        <v>8524</v>
      </c>
      <c r="G15251" t="s">
        <v>10367</v>
      </c>
      <c r="I15251" t="s">
        <v>10366</v>
      </c>
      <c r="K15251" t="s">
        <v>208</v>
      </c>
      <c r="L15251" t="s">
        <v>10365</v>
      </c>
      <c r="N15251" t="s">
        <v>208</v>
      </c>
      <c r="O15251" t="s">
        <v>476</v>
      </c>
      <c r="P15251" t="s">
        <v>476</v>
      </c>
    </row>
    <row r="15252" spans="1:16">
      <c r="A15252" s="484" t="s">
        <v>117923</v>
      </c>
      <c r="B15252" s="485" t="s">
        <v>117922</v>
      </c>
      <c r="C15252" t="s">
        <v>117921</v>
      </c>
      <c r="D15252" t="s">
        <v>117921</v>
      </c>
      <c r="E15252" t="str">
        <f t="shared" si="238"/>
        <v>574946 - ATASH FORMATIONS ET CONSEILS</v>
      </c>
      <c r="F15252" t="s">
        <v>14996</v>
      </c>
      <c r="G15252" t="s">
        <v>117920</v>
      </c>
      <c r="I15252" t="s">
        <v>117919</v>
      </c>
      <c r="J15252" t="s">
        <v>117918</v>
      </c>
      <c r="K15252" t="s">
        <v>208</v>
      </c>
      <c r="L15252" t="s">
        <v>117917</v>
      </c>
      <c r="N15252" t="s">
        <v>208</v>
      </c>
      <c r="O15252" t="s">
        <v>476</v>
      </c>
      <c r="P15252" t="s">
        <v>476</v>
      </c>
    </row>
    <row r="15253" spans="1:16">
      <c r="A15253" s="484" t="s">
        <v>65900</v>
      </c>
      <c r="B15253" s="485" t="s">
        <v>65899</v>
      </c>
      <c r="C15253" t="s">
        <v>65898</v>
      </c>
      <c r="D15253" t="s">
        <v>65898</v>
      </c>
      <c r="E15253" t="str">
        <f t="shared" si="238"/>
        <v>640141 - GOUET RIOT VERONIQUE SOPHIE</v>
      </c>
      <c r="F15253" t="s">
        <v>17017</v>
      </c>
      <c r="G15253" t="s">
        <v>65897</v>
      </c>
      <c r="I15253" t="s">
        <v>65896</v>
      </c>
      <c r="J15253" t="s">
        <v>65895</v>
      </c>
      <c r="K15253" t="s">
        <v>208</v>
      </c>
      <c r="L15253" t="s">
        <v>65894</v>
      </c>
      <c r="N15253" t="s">
        <v>208</v>
      </c>
      <c r="O15253" t="s">
        <v>476</v>
      </c>
      <c r="P15253" t="s">
        <v>476</v>
      </c>
    </row>
    <row r="15254" spans="1:16">
      <c r="A15254" s="484" t="s">
        <v>2332</v>
      </c>
      <c r="B15254" s="485" t="s">
        <v>2331</v>
      </c>
      <c r="C15254" t="s">
        <v>2330</v>
      </c>
      <c r="D15254" t="s">
        <v>2329</v>
      </c>
      <c r="E15254" t="str">
        <f t="shared" si="238"/>
        <v>650316 - WILLING TOULOUSE</v>
      </c>
      <c r="F15254" t="s">
        <v>2328</v>
      </c>
      <c r="G15254" t="s">
        <v>2327</v>
      </c>
      <c r="I15254" t="s">
        <v>603</v>
      </c>
      <c r="J15254" t="s">
        <v>2326</v>
      </c>
      <c r="K15254" t="s">
        <v>208</v>
      </c>
      <c r="L15254" t="s">
        <v>2325</v>
      </c>
      <c r="N15254" t="s">
        <v>208</v>
      </c>
      <c r="O15254" t="s">
        <v>476</v>
      </c>
      <c r="P15254" t="s">
        <v>476</v>
      </c>
    </row>
    <row r="15255" spans="1:16">
      <c r="A15255" s="484" t="s">
        <v>135018</v>
      </c>
      <c r="B15255" s="485" t="s">
        <v>135017</v>
      </c>
      <c r="C15255" t="s">
        <v>135016</v>
      </c>
      <c r="D15255" t="s">
        <v>135015</v>
      </c>
      <c r="E15255" t="str">
        <f t="shared" si="238"/>
        <v>586675 - ACTIV PREVENTION MACON</v>
      </c>
      <c r="F15255" t="s">
        <v>2572</v>
      </c>
      <c r="G15255" t="s">
        <v>135014</v>
      </c>
      <c r="I15255" t="s">
        <v>2917</v>
      </c>
      <c r="J15255" t="s">
        <v>135013</v>
      </c>
      <c r="K15255" t="s">
        <v>208</v>
      </c>
      <c r="L15255" t="s">
        <v>135012</v>
      </c>
      <c r="N15255" t="s">
        <v>208</v>
      </c>
      <c r="O15255" t="s">
        <v>476</v>
      </c>
      <c r="P15255" t="s">
        <v>476</v>
      </c>
    </row>
    <row r="15256" spans="1:16">
      <c r="A15256" s="484" t="s">
        <v>117150</v>
      </c>
      <c r="B15256" s="485" t="s">
        <v>117149</v>
      </c>
      <c r="C15256" t="s">
        <v>117148</v>
      </c>
      <c r="D15256" t="s">
        <v>117147</v>
      </c>
      <c r="E15256" t="str">
        <f t="shared" si="238"/>
        <v>630342 - ADDL</v>
      </c>
      <c r="F15256" t="s">
        <v>9781</v>
      </c>
      <c r="G15256" t="s">
        <v>117146</v>
      </c>
      <c r="I15256" t="s">
        <v>8130</v>
      </c>
      <c r="J15256" t="s">
        <v>117145</v>
      </c>
      <c r="K15256" t="s">
        <v>208</v>
      </c>
      <c r="L15256" t="s">
        <v>117144</v>
      </c>
      <c r="N15256" t="s">
        <v>208</v>
      </c>
      <c r="O15256" t="s">
        <v>476</v>
      </c>
      <c r="P15256" t="s">
        <v>476</v>
      </c>
    </row>
    <row r="15257" spans="1:16">
      <c r="A15257" s="484" t="s">
        <v>43642</v>
      </c>
      <c r="B15257" s="485" t="s">
        <v>43641</v>
      </c>
      <c r="C15257" t="s">
        <v>43640</v>
      </c>
      <c r="D15257" t="s">
        <v>43640</v>
      </c>
      <c r="E15257" t="str">
        <f t="shared" si="238"/>
        <v>594404 - LES COLLEGES</v>
      </c>
      <c r="F15257" t="s">
        <v>1536</v>
      </c>
      <c r="G15257" t="s">
        <v>43639</v>
      </c>
      <c r="I15257" t="s">
        <v>10073</v>
      </c>
      <c r="J15257" t="s">
        <v>43638</v>
      </c>
      <c r="K15257" t="s">
        <v>208</v>
      </c>
      <c r="L15257" t="s">
        <v>43637</v>
      </c>
      <c r="N15257" t="s">
        <v>208</v>
      </c>
      <c r="O15257" t="s">
        <v>476</v>
      </c>
      <c r="P15257" t="s">
        <v>476</v>
      </c>
    </row>
    <row r="15258" spans="1:16">
      <c r="A15258" s="484" t="s">
        <v>110512</v>
      </c>
      <c r="B15258" s="485" t="s">
        <v>110511</v>
      </c>
      <c r="C15258" t="s">
        <v>110510</v>
      </c>
      <c r="D15258" t="s">
        <v>110510</v>
      </c>
      <c r="E15258" t="str">
        <f t="shared" si="238"/>
        <v>659253 - CAMPUS26</v>
      </c>
      <c r="F15258" t="s">
        <v>46903</v>
      </c>
      <c r="G15258" t="s">
        <v>110509</v>
      </c>
      <c r="I15258" t="s">
        <v>7958</v>
      </c>
      <c r="J15258" t="s">
        <v>110508</v>
      </c>
      <c r="K15258" t="s">
        <v>208</v>
      </c>
      <c r="L15258" t="s">
        <v>110507</v>
      </c>
      <c r="N15258" t="s">
        <v>208</v>
      </c>
      <c r="O15258" t="s">
        <v>476</v>
      </c>
      <c r="P15258" t="s">
        <v>476</v>
      </c>
    </row>
    <row r="15259" spans="1:16">
      <c r="A15259" s="484" t="s">
        <v>127786</v>
      </c>
      <c r="B15259" s="485" t="s">
        <v>127785</v>
      </c>
      <c r="C15259" t="s">
        <v>127784</v>
      </c>
      <c r="D15259" t="s">
        <v>127784</v>
      </c>
      <c r="E15259" t="str">
        <f t="shared" si="238"/>
        <v>577509 - APHILIA CONSEIL</v>
      </c>
      <c r="F15259" t="s">
        <v>1848</v>
      </c>
      <c r="G15259" t="s">
        <v>127783</v>
      </c>
      <c r="I15259" t="s">
        <v>802</v>
      </c>
      <c r="K15259" t="s">
        <v>208</v>
      </c>
      <c r="L15259" t="s">
        <v>127782</v>
      </c>
      <c r="N15259" t="s">
        <v>208</v>
      </c>
      <c r="O15259" t="s">
        <v>476</v>
      </c>
      <c r="P15259" t="s">
        <v>476</v>
      </c>
    </row>
    <row r="15260" spans="1:16">
      <c r="A15260" s="484" t="s">
        <v>16015</v>
      </c>
      <c r="B15260" s="485" t="s">
        <v>16014</v>
      </c>
      <c r="C15260" t="s">
        <v>16013</v>
      </c>
      <c r="D15260" t="s">
        <v>16012</v>
      </c>
      <c r="E15260" t="str">
        <f t="shared" si="238"/>
        <v>628098 - SAFE</v>
      </c>
      <c r="F15260" t="s">
        <v>4094</v>
      </c>
      <c r="G15260" t="s">
        <v>16011</v>
      </c>
      <c r="I15260" t="s">
        <v>16010</v>
      </c>
      <c r="J15260" t="s">
        <v>16009</v>
      </c>
      <c r="K15260" t="s">
        <v>208</v>
      </c>
      <c r="L15260" t="s">
        <v>16008</v>
      </c>
      <c r="N15260" t="s">
        <v>208</v>
      </c>
      <c r="O15260" t="s">
        <v>476</v>
      </c>
      <c r="P15260" t="s">
        <v>476</v>
      </c>
    </row>
    <row r="15261" spans="1:16">
      <c r="A15261" s="484" t="s">
        <v>32514</v>
      </c>
      <c r="B15261" s="485" t="s">
        <v>32513</v>
      </c>
      <c r="C15261" t="s">
        <v>32512</v>
      </c>
      <c r="D15261" t="s">
        <v>32512</v>
      </c>
      <c r="E15261" t="str">
        <f t="shared" si="238"/>
        <v>665149 - OBJECTIF SANTE ENVIRONNEMENT</v>
      </c>
      <c r="F15261" t="s">
        <v>1345</v>
      </c>
      <c r="G15261" t="s">
        <v>32511</v>
      </c>
      <c r="I15261" t="s">
        <v>681</v>
      </c>
      <c r="K15261" t="s">
        <v>208</v>
      </c>
      <c r="L15261" t="s">
        <v>32510</v>
      </c>
      <c r="N15261" t="s">
        <v>208</v>
      </c>
      <c r="O15261" t="s">
        <v>476</v>
      </c>
      <c r="P15261" t="s">
        <v>476</v>
      </c>
    </row>
    <row r="15262" spans="1:16">
      <c r="A15262" s="484" t="s">
        <v>2307</v>
      </c>
      <c r="B15262" s="485" t="s">
        <v>2306</v>
      </c>
      <c r="C15262" t="s">
        <v>2305</v>
      </c>
      <c r="D15262" t="s">
        <v>2305</v>
      </c>
      <c r="E15262" t="str">
        <f t="shared" si="238"/>
        <v>623994 - WINBOUND</v>
      </c>
      <c r="F15262" t="s">
        <v>2304</v>
      </c>
      <c r="G15262" t="s">
        <v>2303</v>
      </c>
      <c r="H15262" t="s">
        <v>2302</v>
      </c>
      <c r="I15262" t="s">
        <v>2301</v>
      </c>
      <c r="J15262" t="s">
        <v>2300</v>
      </c>
      <c r="K15262" t="s">
        <v>208</v>
      </c>
      <c r="L15262" t="s">
        <v>2299</v>
      </c>
      <c r="N15262" t="s">
        <v>208</v>
      </c>
      <c r="O15262" t="s">
        <v>476</v>
      </c>
      <c r="P15262" t="s">
        <v>476</v>
      </c>
    </row>
    <row r="15263" spans="1:16">
      <c r="A15263" s="484" t="s">
        <v>20830</v>
      </c>
      <c r="B15263" s="485" t="s">
        <v>20829</v>
      </c>
      <c r="C15263" t="s">
        <v>20828</v>
      </c>
      <c r="D15263" t="s">
        <v>20827</v>
      </c>
      <c r="E15263" t="str">
        <f t="shared" si="238"/>
        <v>644419 - SA RH CONSEIL LE GOSIER</v>
      </c>
      <c r="F15263" t="s">
        <v>10036</v>
      </c>
      <c r="G15263" t="s">
        <v>20826</v>
      </c>
      <c r="H15263" t="s">
        <v>20825</v>
      </c>
      <c r="I15263" t="s">
        <v>20824</v>
      </c>
      <c r="J15263" t="s">
        <v>20823</v>
      </c>
      <c r="K15263" t="s">
        <v>208</v>
      </c>
      <c r="L15263" t="s">
        <v>20822</v>
      </c>
      <c r="N15263" t="s">
        <v>208</v>
      </c>
      <c r="O15263" t="s">
        <v>476</v>
      </c>
      <c r="P15263" t="s">
        <v>476</v>
      </c>
    </row>
    <row r="15264" spans="1:16">
      <c r="A15264" s="484" t="s">
        <v>89479</v>
      </c>
      <c r="B15264" s="485" t="s">
        <v>89478</v>
      </c>
      <c r="C15264" t="s">
        <v>89477</v>
      </c>
      <c r="D15264" t="s">
        <v>89477</v>
      </c>
      <c r="E15264" t="str">
        <f t="shared" si="238"/>
        <v>664947 - CVR</v>
      </c>
      <c r="F15264" t="s">
        <v>1336</v>
      </c>
      <c r="G15264" t="s">
        <v>89476</v>
      </c>
      <c r="I15264" t="s">
        <v>89475</v>
      </c>
      <c r="K15264" t="s">
        <v>208</v>
      </c>
      <c r="L15264" t="s">
        <v>89474</v>
      </c>
      <c r="N15264" t="s">
        <v>208</v>
      </c>
      <c r="O15264" t="s">
        <v>476</v>
      </c>
      <c r="P15264" t="s">
        <v>476</v>
      </c>
    </row>
    <row r="15265" spans="1:16">
      <c r="A15265" s="484" t="s">
        <v>85485</v>
      </c>
      <c r="B15265" s="485" t="s">
        <v>85484</v>
      </c>
      <c r="C15265" t="s">
        <v>85483</v>
      </c>
      <c r="D15265" t="s">
        <v>85483</v>
      </c>
      <c r="E15265" t="str">
        <f t="shared" si="238"/>
        <v>650432 - EBIM INGENIERIE</v>
      </c>
      <c r="F15265" t="s">
        <v>9595</v>
      </c>
      <c r="G15265" t="s">
        <v>85482</v>
      </c>
      <c r="I15265" t="s">
        <v>1359</v>
      </c>
      <c r="J15265" t="s">
        <v>85481</v>
      </c>
      <c r="K15265" t="s">
        <v>208</v>
      </c>
      <c r="L15265" t="s">
        <v>85480</v>
      </c>
      <c r="N15265" t="s">
        <v>208</v>
      </c>
      <c r="O15265" t="s">
        <v>476</v>
      </c>
      <c r="P15265" t="s">
        <v>476</v>
      </c>
    </row>
    <row r="15266" spans="1:16">
      <c r="A15266" s="484" t="s">
        <v>82594</v>
      </c>
      <c r="B15266" s="485" t="s">
        <v>82593</v>
      </c>
      <c r="C15266" t="s">
        <v>82592</v>
      </c>
      <c r="D15266" t="s">
        <v>82592</v>
      </c>
      <c r="E15266" t="str">
        <f t="shared" si="238"/>
        <v>605153 - EDEN FRANCE CONSULTING</v>
      </c>
      <c r="F15266" t="s">
        <v>36112</v>
      </c>
      <c r="G15266" t="s">
        <v>82591</v>
      </c>
      <c r="I15266" t="s">
        <v>2908</v>
      </c>
      <c r="J15266" t="s">
        <v>82590</v>
      </c>
      <c r="K15266" t="s">
        <v>208</v>
      </c>
      <c r="L15266" t="s">
        <v>82589</v>
      </c>
      <c r="N15266" t="s">
        <v>208</v>
      </c>
      <c r="O15266" t="s">
        <v>476</v>
      </c>
      <c r="P15266" t="s">
        <v>476</v>
      </c>
    </row>
    <row r="15267" spans="1:16">
      <c r="A15267" s="484" t="s">
        <v>21298</v>
      </c>
      <c r="B15267" s="485" t="s">
        <v>21297</v>
      </c>
      <c r="C15267" t="s">
        <v>21296</v>
      </c>
      <c r="D15267" t="s">
        <v>21295</v>
      </c>
      <c r="E15267" t="str">
        <f t="shared" si="238"/>
        <v>586791 - ROTTMAR LE FEBVRE DE SAINT GERMAIN MARIA</v>
      </c>
      <c r="F15267" t="s">
        <v>11020</v>
      </c>
      <c r="G15267" t="s">
        <v>21294</v>
      </c>
      <c r="I15267" t="s">
        <v>21293</v>
      </c>
      <c r="J15267" t="s">
        <v>21292</v>
      </c>
      <c r="K15267" t="s">
        <v>208</v>
      </c>
      <c r="L15267" t="s">
        <v>21291</v>
      </c>
      <c r="N15267" t="s">
        <v>208</v>
      </c>
      <c r="O15267" t="s">
        <v>476</v>
      </c>
      <c r="P15267" t="s">
        <v>476</v>
      </c>
    </row>
    <row r="15268" spans="1:16">
      <c r="A15268" s="484" t="s">
        <v>11607</v>
      </c>
      <c r="B15268" s="485" t="s">
        <v>11606</v>
      </c>
      <c r="C15268" t="s">
        <v>11605</v>
      </c>
      <c r="D15268" t="s">
        <v>11605</v>
      </c>
      <c r="E15268" t="str">
        <f t="shared" si="238"/>
        <v>588441 - SYNOPSIS MANAGEMENT</v>
      </c>
      <c r="F15268" t="s">
        <v>2572</v>
      </c>
      <c r="G15268" t="s">
        <v>11604</v>
      </c>
      <c r="I15268" t="s">
        <v>836</v>
      </c>
      <c r="K15268" t="s">
        <v>208</v>
      </c>
      <c r="L15268" t="s">
        <v>11603</v>
      </c>
      <c r="N15268" t="s">
        <v>208</v>
      </c>
      <c r="O15268" t="s">
        <v>476</v>
      </c>
      <c r="P15268" t="s">
        <v>476</v>
      </c>
    </row>
    <row r="15269" spans="1:16">
      <c r="A15269" s="484" t="s">
        <v>129307</v>
      </c>
      <c r="B15269" s="485" t="s">
        <v>129306</v>
      </c>
      <c r="C15269" t="s">
        <v>129305</v>
      </c>
      <c r="D15269" t="s">
        <v>129305</v>
      </c>
      <c r="E15269" t="str">
        <f t="shared" si="238"/>
        <v>657529 - AMAF FORMATION</v>
      </c>
      <c r="F15269" t="s">
        <v>11120</v>
      </c>
      <c r="G15269" t="s">
        <v>129304</v>
      </c>
      <c r="I15269" t="s">
        <v>11706</v>
      </c>
      <c r="J15269" t="s">
        <v>129303</v>
      </c>
      <c r="K15269" t="s">
        <v>208</v>
      </c>
      <c r="L15269" t="s">
        <v>129302</v>
      </c>
      <c r="N15269" t="s">
        <v>208</v>
      </c>
      <c r="O15269" t="s">
        <v>476</v>
      </c>
      <c r="P15269" t="s">
        <v>476</v>
      </c>
    </row>
    <row r="15270" spans="1:16">
      <c r="A15270" s="484" t="s">
        <v>107884</v>
      </c>
      <c r="B15270" s="485" t="s">
        <v>107883</v>
      </c>
      <c r="C15270" t="s">
        <v>107882</v>
      </c>
      <c r="D15270" t="s">
        <v>107881</v>
      </c>
      <c r="E15270" t="str">
        <f t="shared" si="238"/>
        <v>659964 - CTRE DE FORMATION DU CARROUSSEL FONTAINEBLEAU</v>
      </c>
      <c r="F15270" t="s">
        <v>26944</v>
      </c>
      <c r="G15270" t="s">
        <v>107880</v>
      </c>
      <c r="I15270" t="s">
        <v>21194</v>
      </c>
      <c r="J15270" t="s">
        <v>107879</v>
      </c>
      <c r="K15270" t="s">
        <v>208</v>
      </c>
      <c r="L15270" t="s">
        <v>107878</v>
      </c>
      <c r="N15270" t="s">
        <v>208</v>
      </c>
      <c r="O15270" t="s">
        <v>476</v>
      </c>
      <c r="P15270" t="s">
        <v>476</v>
      </c>
    </row>
    <row r="15271" spans="1:16">
      <c r="A15271" s="484" t="s">
        <v>92649</v>
      </c>
      <c r="B15271" s="485" t="s">
        <v>92648</v>
      </c>
      <c r="C15271" t="s">
        <v>92647</v>
      </c>
      <c r="D15271" t="s">
        <v>92647</v>
      </c>
      <c r="E15271" t="str">
        <f t="shared" si="238"/>
        <v>638146 - CONDUITE 2000</v>
      </c>
      <c r="F15271" t="s">
        <v>12376</v>
      </c>
      <c r="G15271" t="s">
        <v>92646</v>
      </c>
      <c r="I15271" t="s">
        <v>35252</v>
      </c>
      <c r="J15271" t="s">
        <v>92645</v>
      </c>
      <c r="K15271" t="s">
        <v>208</v>
      </c>
      <c r="L15271" t="s">
        <v>92644</v>
      </c>
      <c r="N15271" t="s">
        <v>208</v>
      </c>
      <c r="O15271" t="s">
        <v>476</v>
      </c>
      <c r="P15271" t="s">
        <v>476</v>
      </c>
    </row>
    <row r="15272" spans="1:16">
      <c r="A15272" s="484" t="s">
        <v>44718</v>
      </c>
      <c r="B15272" s="485" t="s">
        <v>44717</v>
      </c>
      <c r="C15272" t="s">
        <v>44716</v>
      </c>
      <c r="D15272" t="s">
        <v>44716</v>
      </c>
      <c r="E15272" t="str">
        <f t="shared" si="238"/>
        <v>647160 - LE REACTEUR</v>
      </c>
      <c r="F15272" t="s">
        <v>5173</v>
      </c>
      <c r="G15272" t="s">
        <v>44715</v>
      </c>
      <c r="I15272" t="s">
        <v>626</v>
      </c>
      <c r="J15272" t="s">
        <v>44714</v>
      </c>
      <c r="K15272" t="s">
        <v>208</v>
      </c>
      <c r="L15272" t="s">
        <v>44713</v>
      </c>
      <c r="N15272" t="s">
        <v>208</v>
      </c>
      <c r="O15272" t="s">
        <v>476</v>
      </c>
      <c r="P15272" t="s">
        <v>476</v>
      </c>
    </row>
    <row r="15273" spans="1:16">
      <c r="A15273" s="484" t="s">
        <v>47489</v>
      </c>
      <c r="B15273" s="485" t="s">
        <v>47488</v>
      </c>
      <c r="C15273" t="s">
        <v>47487</v>
      </c>
      <c r="D15273" t="s">
        <v>47487</v>
      </c>
      <c r="E15273" t="str">
        <f t="shared" si="238"/>
        <v>672646 - LA BRAISE</v>
      </c>
      <c r="F15273" t="s">
        <v>8771</v>
      </c>
      <c r="G15273" t="s">
        <v>47486</v>
      </c>
      <c r="I15273" t="s">
        <v>579</v>
      </c>
      <c r="J15273" t="s">
        <v>47485</v>
      </c>
      <c r="K15273" t="s">
        <v>208</v>
      </c>
      <c r="L15273" t="s">
        <v>47484</v>
      </c>
      <c r="N15273" t="s">
        <v>208</v>
      </c>
      <c r="O15273" t="s">
        <v>476</v>
      </c>
      <c r="P15273" t="s">
        <v>476</v>
      </c>
    </row>
    <row r="15274" spans="1:16">
      <c r="A15274" s="484" t="s">
        <v>20623</v>
      </c>
      <c r="B15274" s="485" t="s">
        <v>20622</v>
      </c>
      <c r="C15274" t="s">
        <v>20621</v>
      </c>
      <c r="D15274" t="s">
        <v>20621</v>
      </c>
      <c r="E15274" t="str">
        <f t="shared" si="238"/>
        <v>576785 - SAINTBIOSE</v>
      </c>
      <c r="F15274" t="s">
        <v>7547</v>
      </c>
      <c r="G15274" t="s">
        <v>20620</v>
      </c>
      <c r="I15274" t="s">
        <v>20619</v>
      </c>
      <c r="J15274" t="s">
        <v>20618</v>
      </c>
      <c r="K15274" t="s">
        <v>208</v>
      </c>
      <c r="L15274" t="s">
        <v>20617</v>
      </c>
      <c r="N15274" t="s">
        <v>208</v>
      </c>
      <c r="O15274" t="s">
        <v>476</v>
      </c>
      <c r="P15274" t="s">
        <v>476</v>
      </c>
    </row>
    <row r="15275" spans="1:16">
      <c r="A15275" s="484" t="s">
        <v>67424</v>
      </c>
      <c r="B15275" s="485" t="s">
        <v>67423</v>
      </c>
      <c r="C15275" t="s">
        <v>67422</v>
      </c>
      <c r="D15275" t="s">
        <v>67421</v>
      </c>
      <c r="E15275" t="str">
        <f t="shared" si="238"/>
        <v>623532 - GCS VIVALTO SANTE ENSEIGNEMENT RECHERCHE INNOVATION PARIS</v>
      </c>
      <c r="F15275" t="s">
        <v>13434</v>
      </c>
      <c r="G15275" t="s">
        <v>67420</v>
      </c>
      <c r="I15275" t="s">
        <v>626</v>
      </c>
      <c r="K15275" t="s">
        <v>208</v>
      </c>
      <c r="L15275" t="s">
        <v>67419</v>
      </c>
      <c r="N15275" t="s">
        <v>208</v>
      </c>
      <c r="O15275" t="s">
        <v>476</v>
      </c>
      <c r="P15275" t="s">
        <v>476</v>
      </c>
    </row>
    <row r="15276" spans="1:16">
      <c r="A15276" s="484" t="s">
        <v>44574</v>
      </c>
      <c r="B15276" s="485" t="s">
        <v>44573</v>
      </c>
      <c r="C15276" t="s">
        <v>44572</v>
      </c>
      <c r="D15276" t="s">
        <v>44571</v>
      </c>
      <c r="E15276" t="str">
        <f t="shared" si="238"/>
        <v>623805 - LEAF</v>
      </c>
      <c r="F15276" t="s">
        <v>44570</v>
      </c>
      <c r="G15276" t="s">
        <v>44569</v>
      </c>
      <c r="I15276" t="s">
        <v>35175</v>
      </c>
      <c r="J15276" t="s">
        <v>44568</v>
      </c>
      <c r="K15276" t="s">
        <v>208</v>
      </c>
      <c r="L15276" t="s">
        <v>44567</v>
      </c>
      <c r="N15276" t="s">
        <v>208</v>
      </c>
      <c r="O15276" t="s">
        <v>476</v>
      </c>
      <c r="P15276" t="s">
        <v>476</v>
      </c>
    </row>
    <row r="15277" spans="1:16">
      <c r="A15277" s="484" t="s">
        <v>92388</v>
      </c>
      <c r="B15277" s="485" t="s">
        <v>92387</v>
      </c>
      <c r="C15277" t="s">
        <v>92386</v>
      </c>
      <c r="D15277" t="s">
        <v>92385</v>
      </c>
      <c r="E15277" t="str">
        <f t="shared" si="238"/>
        <v>567073 - ORIENT'ACTION MONTPELLIER</v>
      </c>
      <c r="F15277" t="s">
        <v>1513</v>
      </c>
      <c r="G15277" t="s">
        <v>83356</v>
      </c>
      <c r="I15277" t="s">
        <v>1542</v>
      </c>
      <c r="J15277" t="s">
        <v>92384</v>
      </c>
      <c r="K15277" t="s">
        <v>208</v>
      </c>
      <c r="L15277" t="s">
        <v>92383</v>
      </c>
      <c r="N15277" t="s">
        <v>208</v>
      </c>
      <c r="O15277" t="s">
        <v>476</v>
      </c>
      <c r="P15277" t="s">
        <v>476</v>
      </c>
    </row>
    <row r="15278" spans="1:16">
      <c r="A15278" s="484" t="s">
        <v>89535</v>
      </c>
      <c r="B15278" s="485" t="s">
        <v>89534</v>
      </c>
      <c r="C15278" t="s">
        <v>89533</v>
      </c>
      <c r="D15278" t="s">
        <v>89533</v>
      </c>
      <c r="E15278" t="str">
        <f t="shared" si="238"/>
        <v>621377 - CULTURES PERMANENTES</v>
      </c>
      <c r="F15278" t="s">
        <v>23095</v>
      </c>
      <c r="G15278" t="s">
        <v>89532</v>
      </c>
      <c r="I15278" t="s">
        <v>1035</v>
      </c>
      <c r="J15278" t="s">
        <v>89531</v>
      </c>
      <c r="K15278" t="s">
        <v>208</v>
      </c>
      <c r="L15278" t="s">
        <v>89530</v>
      </c>
      <c r="N15278" t="s">
        <v>208</v>
      </c>
      <c r="O15278" t="s">
        <v>476</v>
      </c>
      <c r="P15278" t="s">
        <v>476</v>
      </c>
    </row>
    <row r="15279" spans="1:16">
      <c r="A15279" s="484" t="s">
        <v>76484</v>
      </c>
      <c r="B15279" s="485" t="s">
        <v>76483</v>
      </c>
      <c r="C15279" t="s">
        <v>76482</v>
      </c>
      <c r="D15279" t="s">
        <v>76482</v>
      </c>
      <c r="E15279" t="str">
        <f t="shared" si="238"/>
        <v>581781 - EUROMEDICARE FORMATION</v>
      </c>
      <c r="F15279" t="s">
        <v>8251</v>
      </c>
      <c r="G15279" t="s">
        <v>76481</v>
      </c>
      <c r="I15279" t="s">
        <v>1035</v>
      </c>
      <c r="J15279" t="s">
        <v>76480</v>
      </c>
      <c r="K15279" t="s">
        <v>208</v>
      </c>
      <c r="L15279" t="s">
        <v>76479</v>
      </c>
      <c r="N15279" t="s">
        <v>208</v>
      </c>
      <c r="O15279" t="s">
        <v>476</v>
      </c>
      <c r="P15279" t="s">
        <v>476</v>
      </c>
    </row>
    <row r="15280" spans="1:16">
      <c r="A15280" s="484" t="s">
        <v>76489</v>
      </c>
      <c r="B15280" s="485" t="s">
        <v>76483</v>
      </c>
      <c r="C15280" t="s">
        <v>76488</v>
      </c>
      <c r="D15280" t="s">
        <v>76488</v>
      </c>
      <c r="E15280" t="str">
        <f t="shared" si="238"/>
        <v>654840 - EUROMEDICARE</v>
      </c>
      <c r="F15280" t="s">
        <v>5487</v>
      </c>
      <c r="G15280" t="s">
        <v>76487</v>
      </c>
      <c r="I15280" t="s">
        <v>802</v>
      </c>
      <c r="J15280" t="s">
        <v>76486</v>
      </c>
      <c r="K15280" t="s">
        <v>208</v>
      </c>
      <c r="L15280" t="s">
        <v>76485</v>
      </c>
      <c r="N15280" t="s">
        <v>208</v>
      </c>
      <c r="O15280" t="s">
        <v>476</v>
      </c>
      <c r="P15280" t="s">
        <v>476</v>
      </c>
    </row>
    <row r="15281" spans="1:16">
      <c r="A15281" s="484" t="s">
        <v>73903</v>
      </c>
      <c r="B15281" s="485" t="s">
        <v>73902</v>
      </c>
      <c r="C15281" t="s">
        <v>73901</v>
      </c>
      <c r="D15281" t="s">
        <v>73901</v>
      </c>
      <c r="E15281" t="str">
        <f t="shared" si="238"/>
        <v>563407 - FB FORMATION ESTHETIQUE</v>
      </c>
      <c r="F15281" t="s">
        <v>31726</v>
      </c>
      <c r="G15281" t="s">
        <v>73900</v>
      </c>
      <c r="I15281" t="s">
        <v>5810</v>
      </c>
      <c r="J15281" t="s">
        <v>73899</v>
      </c>
      <c r="K15281" t="s">
        <v>208</v>
      </c>
      <c r="L15281" t="s">
        <v>73898</v>
      </c>
      <c r="N15281" t="s">
        <v>208</v>
      </c>
      <c r="O15281" t="s">
        <v>476</v>
      </c>
      <c r="P15281" t="s">
        <v>476</v>
      </c>
    </row>
    <row r="15282" spans="1:16">
      <c r="A15282" s="484" t="s">
        <v>22568</v>
      </c>
      <c r="B15282" s="485" t="s">
        <v>22567</v>
      </c>
      <c r="C15282" t="s">
        <v>22566</v>
      </c>
      <c r="D15282" t="s">
        <v>22565</v>
      </c>
      <c r="E15282" t="str">
        <f t="shared" si="238"/>
        <v>604458 - REULIAN</v>
      </c>
      <c r="F15282" t="s">
        <v>16324</v>
      </c>
      <c r="G15282" t="s">
        <v>22564</v>
      </c>
      <c r="H15282" t="s">
        <v>22563</v>
      </c>
      <c r="I15282" t="s">
        <v>22562</v>
      </c>
      <c r="K15282" t="s">
        <v>208</v>
      </c>
      <c r="L15282" t="s">
        <v>22561</v>
      </c>
      <c r="N15282" t="s">
        <v>208</v>
      </c>
      <c r="O15282" t="s">
        <v>476</v>
      </c>
      <c r="P15282" t="s">
        <v>476</v>
      </c>
    </row>
    <row r="15283" spans="1:16">
      <c r="A15283" s="484" t="s">
        <v>38772</v>
      </c>
      <c r="B15283" s="485" t="s">
        <v>38771</v>
      </c>
      <c r="C15283" t="s">
        <v>38770</v>
      </c>
      <c r="D15283" t="s">
        <v>38770</v>
      </c>
      <c r="E15283" t="str">
        <f t="shared" si="238"/>
        <v>664935 - MAKINA SAPIENS</v>
      </c>
      <c r="F15283" t="s">
        <v>1336</v>
      </c>
      <c r="G15283" t="s">
        <v>38769</v>
      </c>
      <c r="I15283" t="s">
        <v>603</v>
      </c>
      <c r="J15283" t="s">
        <v>38768</v>
      </c>
      <c r="K15283" t="s">
        <v>208</v>
      </c>
      <c r="L15283" t="s">
        <v>38767</v>
      </c>
      <c r="N15283" t="s">
        <v>208</v>
      </c>
      <c r="O15283" t="s">
        <v>476</v>
      </c>
      <c r="P15283" t="s">
        <v>476</v>
      </c>
    </row>
    <row r="15284" spans="1:16">
      <c r="A15284" s="484" t="s">
        <v>126906</v>
      </c>
      <c r="B15284" s="485" t="s">
        <v>126905</v>
      </c>
      <c r="C15284" t="s">
        <v>126904</v>
      </c>
      <c r="D15284" t="s">
        <v>126903</v>
      </c>
      <c r="E15284" t="str">
        <f t="shared" si="238"/>
        <v>512205 - ARNAUD SEBAL IFAS</v>
      </c>
      <c r="F15284" t="s">
        <v>3026</v>
      </c>
      <c r="G15284" t="s">
        <v>126902</v>
      </c>
      <c r="I15284" t="s">
        <v>626</v>
      </c>
      <c r="J15284" t="s">
        <v>126901</v>
      </c>
      <c r="K15284" t="s">
        <v>208</v>
      </c>
      <c r="L15284" t="s">
        <v>126900</v>
      </c>
      <c r="N15284" t="s">
        <v>208</v>
      </c>
      <c r="O15284" t="s">
        <v>476</v>
      </c>
      <c r="P15284" t="s">
        <v>476</v>
      </c>
    </row>
    <row r="15285" spans="1:16">
      <c r="A15285" s="484" t="s">
        <v>42396</v>
      </c>
      <c r="B15285" s="485" t="s">
        <v>42395</v>
      </c>
      <c r="C15285" t="s">
        <v>42394</v>
      </c>
      <c r="D15285" t="s">
        <v>42394</v>
      </c>
      <c r="E15285" t="str">
        <f t="shared" si="238"/>
        <v>647810 - LINESTIE</v>
      </c>
      <c r="F15285" t="s">
        <v>6080</v>
      </c>
      <c r="G15285" t="s">
        <v>42393</v>
      </c>
      <c r="I15285" t="s">
        <v>749</v>
      </c>
      <c r="J15285" t="s">
        <v>42392</v>
      </c>
      <c r="K15285" t="s">
        <v>208</v>
      </c>
      <c r="L15285" t="s">
        <v>42391</v>
      </c>
      <c r="N15285" t="s">
        <v>208</v>
      </c>
      <c r="O15285" t="s">
        <v>476</v>
      </c>
      <c r="P15285" t="s">
        <v>476</v>
      </c>
    </row>
    <row r="15286" spans="1:16">
      <c r="A15286" s="484" t="s">
        <v>82233</v>
      </c>
      <c r="B15286" s="485" t="s">
        <v>82232</v>
      </c>
      <c r="C15286" t="s">
        <v>82231</v>
      </c>
      <c r="D15286" t="s">
        <v>82230</v>
      </c>
      <c r="E15286" t="str">
        <f t="shared" si="238"/>
        <v>618238 - EFCO FORMATION CHALON SUR SAONE</v>
      </c>
      <c r="F15286" t="s">
        <v>82229</v>
      </c>
      <c r="G15286" t="s">
        <v>82228</v>
      </c>
      <c r="I15286" t="s">
        <v>7815</v>
      </c>
      <c r="J15286" t="s">
        <v>82227</v>
      </c>
      <c r="K15286" t="s">
        <v>208</v>
      </c>
      <c r="L15286" t="s">
        <v>82226</v>
      </c>
      <c r="N15286" t="s">
        <v>208</v>
      </c>
      <c r="O15286" t="s">
        <v>476</v>
      </c>
      <c r="P15286" t="s">
        <v>476</v>
      </c>
    </row>
    <row r="15287" spans="1:16">
      <c r="A15287" s="484" t="s">
        <v>135467</v>
      </c>
      <c r="B15287" s="485" t="s">
        <v>135466</v>
      </c>
      <c r="C15287" t="s">
        <v>135465</v>
      </c>
      <c r="D15287" t="s">
        <v>135465</v>
      </c>
      <c r="E15287" t="str">
        <f t="shared" si="238"/>
        <v>556841 - ACTEOZ</v>
      </c>
      <c r="F15287" t="s">
        <v>715</v>
      </c>
      <c r="G15287" t="s">
        <v>135464</v>
      </c>
      <c r="I15287" t="s">
        <v>1678</v>
      </c>
      <c r="J15287" t="s">
        <v>135463</v>
      </c>
      <c r="K15287" t="s">
        <v>208</v>
      </c>
      <c r="L15287" t="s">
        <v>135462</v>
      </c>
      <c r="N15287" t="s">
        <v>208</v>
      </c>
      <c r="O15287" t="s">
        <v>476</v>
      </c>
      <c r="P15287" t="s">
        <v>476</v>
      </c>
    </row>
    <row r="15288" spans="1:16">
      <c r="A15288" s="484" t="s">
        <v>131341</v>
      </c>
      <c r="B15288" s="485" t="s">
        <v>131340</v>
      </c>
      <c r="C15288" t="s">
        <v>131339</v>
      </c>
      <c r="D15288" t="s">
        <v>131338</v>
      </c>
      <c r="E15288" t="str">
        <f t="shared" si="238"/>
        <v>679136 - AHORA DEVELOPPEMENT</v>
      </c>
      <c r="F15288" t="s">
        <v>2476</v>
      </c>
      <c r="G15288" t="s">
        <v>131337</v>
      </c>
      <c r="I15288" t="s">
        <v>131336</v>
      </c>
      <c r="K15288" t="s">
        <v>208</v>
      </c>
      <c r="L15288" t="s">
        <v>131335</v>
      </c>
      <c r="N15288" t="s">
        <v>208</v>
      </c>
      <c r="O15288" t="s">
        <v>476</v>
      </c>
      <c r="P15288" t="s">
        <v>476</v>
      </c>
    </row>
    <row r="15289" spans="1:16">
      <c r="A15289" s="484" t="s">
        <v>70345</v>
      </c>
      <c r="B15289" s="485" t="s">
        <v>70344</v>
      </c>
      <c r="C15289" t="s">
        <v>70343</v>
      </c>
      <c r="D15289" t="s">
        <v>70342</v>
      </c>
      <c r="E15289" t="str">
        <f t="shared" si="238"/>
        <v>685197 - FAAT</v>
      </c>
      <c r="F15289" t="s">
        <v>1978</v>
      </c>
      <c r="G15289" t="s">
        <v>70341</v>
      </c>
      <c r="I15289" t="s">
        <v>70340</v>
      </c>
      <c r="J15289" t="s">
        <v>70339</v>
      </c>
      <c r="K15289" t="s">
        <v>208</v>
      </c>
      <c r="L15289" t="s">
        <v>70338</v>
      </c>
      <c r="N15289" t="s">
        <v>208</v>
      </c>
      <c r="O15289" t="s">
        <v>476</v>
      </c>
      <c r="P15289" t="s">
        <v>476</v>
      </c>
    </row>
    <row r="15290" spans="1:16">
      <c r="A15290" s="484" t="s">
        <v>92193</v>
      </c>
      <c r="B15290" s="485" t="s">
        <v>92192</v>
      </c>
      <c r="C15290" t="s">
        <v>92191</v>
      </c>
      <c r="D15290" t="s">
        <v>92190</v>
      </c>
      <c r="E15290" t="str">
        <f t="shared" si="238"/>
        <v>559714 - CNAM GRAND EST</v>
      </c>
      <c r="F15290" t="s">
        <v>3619</v>
      </c>
      <c r="G15290" t="s">
        <v>92189</v>
      </c>
      <c r="H15290" t="s">
        <v>92188</v>
      </c>
      <c r="I15290" t="s">
        <v>2900</v>
      </c>
      <c r="J15290" t="s">
        <v>92187</v>
      </c>
      <c r="K15290" t="s">
        <v>208</v>
      </c>
      <c r="L15290" t="s">
        <v>92186</v>
      </c>
      <c r="N15290" t="s">
        <v>207</v>
      </c>
      <c r="O15290" t="s">
        <v>476</v>
      </c>
      <c r="P15290" t="s">
        <v>476</v>
      </c>
    </row>
    <row r="15291" spans="1:16">
      <c r="A15291" s="484" t="s">
        <v>114925</v>
      </c>
      <c r="B15291" s="485" t="s">
        <v>114924</v>
      </c>
      <c r="C15291" t="s">
        <v>114923</v>
      </c>
      <c r="D15291" t="s">
        <v>114923</v>
      </c>
      <c r="E15291" t="str">
        <f t="shared" si="238"/>
        <v>577522 - BARUCH FLORENCE</v>
      </c>
      <c r="F15291" t="s">
        <v>4705</v>
      </c>
      <c r="G15291" t="s">
        <v>114922</v>
      </c>
      <c r="H15291" t="s">
        <v>114921</v>
      </c>
      <c r="I15291" t="s">
        <v>10759</v>
      </c>
      <c r="J15291" t="s">
        <v>114920</v>
      </c>
      <c r="K15291" t="s">
        <v>208</v>
      </c>
      <c r="L15291" t="s">
        <v>114919</v>
      </c>
      <c r="N15291" t="s">
        <v>208</v>
      </c>
      <c r="O15291" t="s">
        <v>476</v>
      </c>
      <c r="P15291" t="s">
        <v>476</v>
      </c>
    </row>
    <row r="15292" spans="1:16">
      <c r="A15292" s="484" t="s">
        <v>35386</v>
      </c>
      <c r="B15292" s="485" t="s">
        <v>35385</v>
      </c>
      <c r="C15292" t="s">
        <v>35384</v>
      </c>
      <c r="D15292" t="s">
        <v>35383</v>
      </c>
      <c r="E15292" t="str">
        <f t="shared" si="238"/>
        <v>594027 - MONROUZEAU DEBIOSSAC CORINNE</v>
      </c>
      <c r="F15292" t="s">
        <v>35382</v>
      </c>
      <c r="G15292" t="s">
        <v>35381</v>
      </c>
      <c r="H15292" t="s">
        <v>35380</v>
      </c>
      <c r="I15292" t="s">
        <v>11273</v>
      </c>
      <c r="J15292" t="s">
        <v>35379</v>
      </c>
      <c r="K15292" t="s">
        <v>35378</v>
      </c>
      <c r="L15292" t="s">
        <v>35377</v>
      </c>
      <c r="N15292" t="s">
        <v>208</v>
      </c>
      <c r="O15292" t="s">
        <v>476</v>
      </c>
      <c r="P15292" t="s">
        <v>476</v>
      </c>
    </row>
    <row r="15293" spans="1:16">
      <c r="A15293" s="484" t="s">
        <v>111480</v>
      </c>
      <c r="B15293" s="485" t="s">
        <v>111479</v>
      </c>
      <c r="C15293" t="s">
        <v>111478</v>
      </c>
      <c r="D15293" t="s">
        <v>111478</v>
      </c>
      <c r="E15293" t="str">
        <f t="shared" si="238"/>
        <v>626077 - B2 RH CONSEIL</v>
      </c>
      <c r="F15293" t="s">
        <v>14008</v>
      </c>
      <c r="G15293" t="s">
        <v>111477</v>
      </c>
      <c r="I15293" t="s">
        <v>9933</v>
      </c>
      <c r="J15293" t="s">
        <v>111476</v>
      </c>
      <c r="K15293" t="s">
        <v>208</v>
      </c>
      <c r="L15293" t="s">
        <v>111475</v>
      </c>
      <c r="N15293" t="s">
        <v>208</v>
      </c>
      <c r="O15293" t="s">
        <v>476</v>
      </c>
      <c r="P15293" t="s">
        <v>476</v>
      </c>
    </row>
    <row r="15294" spans="1:16">
      <c r="A15294" s="484" t="s">
        <v>26752</v>
      </c>
      <c r="B15294" s="485" t="s">
        <v>26751</v>
      </c>
      <c r="C15294" t="s">
        <v>26750</v>
      </c>
      <c r="D15294" t="s">
        <v>26750</v>
      </c>
      <c r="E15294" t="str">
        <f t="shared" si="238"/>
        <v>627252 - PRAGMAETIC</v>
      </c>
      <c r="F15294" t="s">
        <v>5355</v>
      </c>
      <c r="G15294" t="s">
        <v>26749</v>
      </c>
      <c r="I15294" t="s">
        <v>26748</v>
      </c>
      <c r="J15294" t="s">
        <v>26747</v>
      </c>
      <c r="K15294" t="s">
        <v>208</v>
      </c>
      <c r="L15294" t="s">
        <v>26746</v>
      </c>
      <c r="N15294" t="s">
        <v>208</v>
      </c>
      <c r="O15294" t="s">
        <v>476</v>
      </c>
      <c r="P15294" t="s">
        <v>476</v>
      </c>
    </row>
    <row r="15295" spans="1:16">
      <c r="A15295" s="484" t="s">
        <v>117259</v>
      </c>
      <c r="B15295" s="485" t="s">
        <v>117258</v>
      </c>
      <c r="C15295" t="s">
        <v>117257</v>
      </c>
      <c r="D15295" t="s">
        <v>117256</v>
      </c>
      <c r="E15295" t="str">
        <f t="shared" si="238"/>
        <v>644821 - ATSI CENTRE OUEST DONGES</v>
      </c>
      <c r="F15295" t="s">
        <v>6776</v>
      </c>
      <c r="G15295" t="s">
        <v>117255</v>
      </c>
      <c r="I15295" t="s">
        <v>71940</v>
      </c>
      <c r="J15295" t="s">
        <v>117254</v>
      </c>
      <c r="K15295" t="s">
        <v>208</v>
      </c>
      <c r="L15295" t="s">
        <v>117253</v>
      </c>
      <c r="N15295" t="s">
        <v>208</v>
      </c>
      <c r="O15295" t="s">
        <v>476</v>
      </c>
      <c r="P15295" t="s">
        <v>476</v>
      </c>
    </row>
    <row r="15296" spans="1:16">
      <c r="A15296" s="484" t="s">
        <v>4360</v>
      </c>
      <c r="B15296" s="485" t="s">
        <v>4359</v>
      </c>
      <c r="C15296" t="s">
        <v>4358</v>
      </c>
      <c r="D15296" t="s">
        <v>4357</v>
      </c>
      <c r="E15296" t="str">
        <f t="shared" si="238"/>
        <v>686499 - VAO TECH</v>
      </c>
      <c r="F15296" t="s">
        <v>4111</v>
      </c>
      <c r="G15296" t="s">
        <v>4356</v>
      </c>
      <c r="I15296" t="s">
        <v>4355</v>
      </c>
      <c r="K15296" t="s">
        <v>208</v>
      </c>
      <c r="L15296" t="s">
        <v>4354</v>
      </c>
      <c r="N15296" t="s">
        <v>208</v>
      </c>
      <c r="O15296" t="s">
        <v>476</v>
      </c>
      <c r="P15296" t="s">
        <v>476</v>
      </c>
    </row>
    <row r="15297" spans="1:16">
      <c r="A15297" s="484" t="s">
        <v>17632</v>
      </c>
      <c r="B15297" s="485" t="s">
        <v>17631</v>
      </c>
      <c r="C15297" t="s">
        <v>17630</v>
      </c>
      <c r="D15297" t="s">
        <v>17630</v>
      </c>
      <c r="E15297" t="str">
        <f t="shared" si="238"/>
        <v>567048 - SESAT FORMATIONS</v>
      </c>
      <c r="F15297" t="s">
        <v>1513</v>
      </c>
      <c r="G15297" t="s">
        <v>17629</v>
      </c>
      <c r="I15297" t="s">
        <v>17628</v>
      </c>
      <c r="J15297" t="s">
        <v>17627</v>
      </c>
      <c r="K15297" t="s">
        <v>208</v>
      </c>
      <c r="L15297" t="s">
        <v>17626</v>
      </c>
      <c r="N15297" t="s">
        <v>208</v>
      </c>
      <c r="O15297" t="s">
        <v>476</v>
      </c>
      <c r="P15297" t="s">
        <v>476</v>
      </c>
    </row>
    <row r="15298" spans="1:16">
      <c r="A15298" s="484" t="s">
        <v>95146</v>
      </c>
      <c r="B15298" s="485" t="s">
        <v>95145</v>
      </c>
      <c r="C15298" t="s">
        <v>95144</v>
      </c>
      <c r="D15298" t="s">
        <v>95144</v>
      </c>
      <c r="E15298" t="str">
        <f t="shared" ref="E15298:E15361" si="239">_xlfn.CONCAT(L15298," - ",D15298)</f>
        <v>585282 - COACH FACTORY</v>
      </c>
      <c r="F15298" t="s">
        <v>1568</v>
      </c>
      <c r="G15298" t="s">
        <v>95143</v>
      </c>
      <c r="I15298" t="s">
        <v>38797</v>
      </c>
      <c r="J15298" t="s">
        <v>95142</v>
      </c>
      <c r="K15298" t="s">
        <v>208</v>
      </c>
      <c r="L15298" t="s">
        <v>95141</v>
      </c>
      <c r="N15298" t="s">
        <v>208</v>
      </c>
      <c r="O15298" t="s">
        <v>476</v>
      </c>
      <c r="P15298" t="s">
        <v>476</v>
      </c>
    </row>
    <row r="15299" spans="1:16">
      <c r="A15299" s="484" t="s">
        <v>85084</v>
      </c>
      <c r="B15299" s="485" t="s">
        <v>85083</v>
      </c>
      <c r="C15299" t="s">
        <v>85082</v>
      </c>
      <c r="D15299" t="s">
        <v>76302</v>
      </c>
      <c r="E15299" t="str">
        <f t="shared" si="239"/>
        <v>611694 - EAO</v>
      </c>
      <c r="F15299" t="s">
        <v>85081</v>
      </c>
      <c r="G15299" t="s">
        <v>85080</v>
      </c>
      <c r="H15299" t="s">
        <v>85079</v>
      </c>
      <c r="I15299" t="s">
        <v>1466</v>
      </c>
      <c r="J15299" t="s">
        <v>85078</v>
      </c>
      <c r="K15299" t="s">
        <v>208</v>
      </c>
      <c r="L15299" t="s">
        <v>85077</v>
      </c>
      <c r="N15299" t="s">
        <v>208</v>
      </c>
      <c r="O15299" t="s">
        <v>476</v>
      </c>
      <c r="P15299" t="s">
        <v>476</v>
      </c>
    </row>
    <row r="15300" spans="1:16">
      <c r="A15300" s="484" t="s">
        <v>14239</v>
      </c>
      <c r="B15300" s="485" t="s">
        <v>14238</v>
      </c>
      <c r="C15300" t="s">
        <v>14237</v>
      </c>
      <c r="D15300" t="s">
        <v>14237</v>
      </c>
      <c r="E15300" t="str">
        <f t="shared" si="239"/>
        <v>616126 - SOIGNONS HUMAINS</v>
      </c>
      <c r="F15300" t="s">
        <v>14236</v>
      </c>
      <c r="G15300" t="s">
        <v>14235</v>
      </c>
      <c r="I15300" t="s">
        <v>10794</v>
      </c>
      <c r="J15300" t="s">
        <v>14234</v>
      </c>
      <c r="K15300" t="s">
        <v>208</v>
      </c>
      <c r="L15300" t="s">
        <v>14233</v>
      </c>
      <c r="N15300" t="s">
        <v>208</v>
      </c>
      <c r="O15300" t="s">
        <v>476</v>
      </c>
      <c r="P15300" t="s">
        <v>476</v>
      </c>
    </row>
    <row r="15301" spans="1:16">
      <c r="A15301" s="484" t="s">
        <v>35619</v>
      </c>
      <c r="B15301" s="485" t="s">
        <v>35618</v>
      </c>
      <c r="C15301" t="s">
        <v>35617</v>
      </c>
      <c r="D15301" t="s">
        <v>35617</v>
      </c>
      <c r="E15301" t="str">
        <f t="shared" si="239"/>
        <v>580727 - MOC2 CONSULTING</v>
      </c>
      <c r="F15301" t="s">
        <v>11865</v>
      </c>
      <c r="G15301" t="s">
        <v>35616</v>
      </c>
      <c r="I15301" t="s">
        <v>1263</v>
      </c>
      <c r="J15301" t="s">
        <v>35615</v>
      </c>
      <c r="K15301" t="s">
        <v>208</v>
      </c>
      <c r="L15301" t="s">
        <v>35614</v>
      </c>
      <c r="N15301" t="s">
        <v>208</v>
      </c>
      <c r="O15301" t="s">
        <v>476</v>
      </c>
      <c r="P15301" t="s">
        <v>476</v>
      </c>
    </row>
    <row r="15302" spans="1:16">
      <c r="A15302" s="484" t="s">
        <v>16885</v>
      </c>
      <c r="B15302" s="485" t="s">
        <v>16884</v>
      </c>
      <c r="C15302" t="s">
        <v>16883</v>
      </c>
      <c r="D15302" t="s">
        <v>16883</v>
      </c>
      <c r="E15302" t="str">
        <f t="shared" si="239"/>
        <v>680394 - SIMCO CONSULTING</v>
      </c>
      <c r="F15302" t="s">
        <v>6072</v>
      </c>
      <c r="G15302" t="s">
        <v>16882</v>
      </c>
      <c r="I15302" t="s">
        <v>16881</v>
      </c>
      <c r="J15302" t="s">
        <v>16880</v>
      </c>
      <c r="K15302" t="s">
        <v>208</v>
      </c>
      <c r="L15302" t="s">
        <v>16879</v>
      </c>
      <c r="N15302" t="s">
        <v>208</v>
      </c>
      <c r="O15302" t="s">
        <v>476</v>
      </c>
      <c r="P15302" t="s">
        <v>476</v>
      </c>
    </row>
    <row r="15303" spans="1:16">
      <c r="A15303" s="484" t="s">
        <v>67393</v>
      </c>
      <c r="B15303" s="485" t="s">
        <v>67392</v>
      </c>
      <c r="C15303" t="s">
        <v>67391</v>
      </c>
      <c r="D15303" t="s">
        <v>67391</v>
      </c>
      <c r="E15303" t="str">
        <f t="shared" si="239"/>
        <v>666324 - GE PIZZA ECOLE</v>
      </c>
      <c r="F15303" t="s">
        <v>13133</v>
      </c>
      <c r="G15303" t="s">
        <v>67390</v>
      </c>
      <c r="I15303" t="s">
        <v>67389</v>
      </c>
      <c r="J15303" t="s">
        <v>67388</v>
      </c>
      <c r="K15303" t="s">
        <v>208</v>
      </c>
      <c r="L15303" t="s">
        <v>67387</v>
      </c>
      <c r="N15303" t="s">
        <v>208</v>
      </c>
      <c r="O15303" t="s">
        <v>476</v>
      </c>
      <c r="P15303" t="s">
        <v>476</v>
      </c>
    </row>
    <row r="15304" spans="1:16">
      <c r="A15304" s="484" t="s">
        <v>94099</v>
      </c>
      <c r="B15304" s="485" t="s">
        <v>94098</v>
      </c>
      <c r="C15304" t="s">
        <v>94097</v>
      </c>
      <c r="D15304" t="s">
        <v>94096</v>
      </c>
      <c r="E15304" t="str">
        <f t="shared" si="239"/>
        <v>562567 - COLLOT LUDIVINE</v>
      </c>
      <c r="F15304" t="s">
        <v>1513</v>
      </c>
      <c r="G15304" t="s">
        <v>94095</v>
      </c>
      <c r="I15304" t="s">
        <v>94094</v>
      </c>
      <c r="J15304" t="s">
        <v>94093</v>
      </c>
      <c r="K15304" t="s">
        <v>208</v>
      </c>
      <c r="L15304" t="s">
        <v>94092</v>
      </c>
      <c r="N15304" t="s">
        <v>208</v>
      </c>
      <c r="O15304" t="s">
        <v>476</v>
      </c>
      <c r="P15304" t="s">
        <v>476</v>
      </c>
    </row>
    <row r="15305" spans="1:16">
      <c r="A15305" s="484" t="s">
        <v>83955</v>
      </c>
      <c r="B15305" s="485" t="s">
        <v>83954</v>
      </c>
      <c r="C15305" t="s">
        <v>83953</v>
      </c>
      <c r="D15305" t="s">
        <v>83952</v>
      </c>
      <c r="E15305" t="str">
        <f t="shared" si="239"/>
        <v>682354 - EFAC</v>
      </c>
      <c r="F15305" t="s">
        <v>17346</v>
      </c>
      <c r="G15305" t="s">
        <v>83951</v>
      </c>
      <c r="I15305" t="s">
        <v>83950</v>
      </c>
      <c r="J15305" t="s">
        <v>83949</v>
      </c>
      <c r="K15305" t="s">
        <v>208</v>
      </c>
      <c r="L15305" t="s">
        <v>83948</v>
      </c>
      <c r="N15305" t="s">
        <v>208</v>
      </c>
      <c r="O15305" t="s">
        <v>476</v>
      </c>
      <c r="P15305" t="s">
        <v>476</v>
      </c>
    </row>
    <row r="15306" spans="1:16">
      <c r="A15306" s="484" t="s">
        <v>94963</v>
      </c>
      <c r="B15306" s="485" t="s">
        <v>94962</v>
      </c>
      <c r="C15306" t="s">
        <v>94961</v>
      </c>
      <c r="D15306" t="s">
        <v>94961</v>
      </c>
      <c r="E15306" t="str">
        <f t="shared" si="239"/>
        <v>628580 - CODEOS</v>
      </c>
      <c r="F15306" t="s">
        <v>30066</v>
      </c>
      <c r="G15306" t="s">
        <v>94960</v>
      </c>
      <c r="I15306" t="s">
        <v>12671</v>
      </c>
      <c r="J15306" t="s">
        <v>94959</v>
      </c>
      <c r="K15306" t="s">
        <v>208</v>
      </c>
      <c r="L15306" t="s">
        <v>94958</v>
      </c>
      <c r="N15306" t="s">
        <v>208</v>
      </c>
      <c r="O15306" t="s">
        <v>476</v>
      </c>
      <c r="P15306" t="s">
        <v>476</v>
      </c>
    </row>
    <row r="15307" spans="1:16">
      <c r="A15307" s="484" t="s">
        <v>7208</v>
      </c>
      <c r="B15307" s="485" t="s">
        <v>7207</v>
      </c>
      <c r="C15307" t="s">
        <v>7206</v>
      </c>
      <c r="D15307" t="s">
        <v>7205</v>
      </c>
      <c r="E15307" t="str">
        <f t="shared" si="239"/>
        <v>470296 - UNTEC SERVICE</v>
      </c>
      <c r="F15307" t="s">
        <v>4979</v>
      </c>
      <c r="G15307" t="s">
        <v>7204</v>
      </c>
      <c r="I15307" t="s">
        <v>3138</v>
      </c>
      <c r="J15307" t="s">
        <v>7203</v>
      </c>
      <c r="K15307" t="s">
        <v>208</v>
      </c>
      <c r="L15307" t="s">
        <v>7202</v>
      </c>
      <c r="N15307" t="s">
        <v>208</v>
      </c>
      <c r="O15307" t="s">
        <v>476</v>
      </c>
      <c r="P15307" t="s">
        <v>476</v>
      </c>
    </row>
    <row r="15308" spans="1:16">
      <c r="A15308" s="484" t="s">
        <v>127506</v>
      </c>
      <c r="B15308" s="485" t="s">
        <v>127505</v>
      </c>
      <c r="C15308" t="s">
        <v>127504</v>
      </c>
      <c r="D15308" t="s">
        <v>127503</v>
      </c>
      <c r="E15308" t="str">
        <f t="shared" si="239"/>
        <v>552896 - APTITUDES 21 ST QUENTIN DE BARON</v>
      </c>
      <c r="F15308" t="s">
        <v>1513</v>
      </c>
      <c r="G15308" t="s">
        <v>127502</v>
      </c>
      <c r="I15308" t="s">
        <v>9902</v>
      </c>
      <c r="J15308" t="s">
        <v>127501</v>
      </c>
      <c r="K15308" t="s">
        <v>208</v>
      </c>
      <c r="L15308" t="s">
        <v>127500</v>
      </c>
      <c r="N15308" t="s">
        <v>208</v>
      </c>
      <c r="O15308" t="s">
        <v>476</v>
      </c>
      <c r="P15308" t="s">
        <v>127499</v>
      </c>
    </row>
    <row r="15309" spans="1:16">
      <c r="A15309" s="484" t="s">
        <v>130780</v>
      </c>
      <c r="B15309" s="485" t="s">
        <v>130779</v>
      </c>
      <c r="C15309" t="s">
        <v>130778</v>
      </c>
      <c r="D15309" t="s">
        <v>130777</v>
      </c>
      <c r="E15309" t="str">
        <f t="shared" si="239"/>
        <v>664091 - ALCINDOR ISABELLE</v>
      </c>
      <c r="F15309" t="s">
        <v>12253</v>
      </c>
      <c r="G15309" t="s">
        <v>130776</v>
      </c>
      <c r="I15309" t="s">
        <v>7815</v>
      </c>
      <c r="J15309" t="s">
        <v>130775</v>
      </c>
      <c r="K15309" t="s">
        <v>208</v>
      </c>
      <c r="L15309" t="s">
        <v>130774</v>
      </c>
      <c r="N15309" t="s">
        <v>208</v>
      </c>
      <c r="O15309" t="s">
        <v>476</v>
      </c>
      <c r="P15309" t="s">
        <v>476</v>
      </c>
    </row>
    <row r="15310" spans="1:16">
      <c r="A15310" s="484" t="s">
        <v>134902</v>
      </c>
      <c r="B15310" s="485" t="s">
        <v>134901</v>
      </c>
      <c r="C15310" t="s">
        <v>134900</v>
      </c>
      <c r="D15310" t="s">
        <v>134900</v>
      </c>
      <c r="E15310" t="str">
        <f t="shared" si="239"/>
        <v>680370 - ACT4SKILLS</v>
      </c>
      <c r="F15310" t="s">
        <v>2242</v>
      </c>
      <c r="G15310" t="s">
        <v>134899</v>
      </c>
      <c r="I15310" t="s">
        <v>802</v>
      </c>
      <c r="J15310" t="s">
        <v>134898</v>
      </c>
      <c r="K15310" t="s">
        <v>208</v>
      </c>
      <c r="L15310" t="s">
        <v>134897</v>
      </c>
      <c r="N15310" t="s">
        <v>208</v>
      </c>
      <c r="O15310" t="s">
        <v>476</v>
      </c>
      <c r="P15310" t="s">
        <v>476</v>
      </c>
    </row>
    <row r="15311" spans="1:16">
      <c r="A15311" s="484" t="s">
        <v>36697</v>
      </c>
      <c r="B15311" s="485" t="s">
        <v>36696</v>
      </c>
      <c r="C15311" t="s">
        <v>36695</v>
      </c>
      <c r="D15311" t="s">
        <v>36695</v>
      </c>
      <c r="E15311" t="str">
        <f t="shared" si="239"/>
        <v>571957 - MESEGUER LAURENT</v>
      </c>
      <c r="F15311" t="s">
        <v>36694</v>
      </c>
      <c r="G15311" t="s">
        <v>36693</v>
      </c>
      <c r="I15311" t="s">
        <v>18722</v>
      </c>
      <c r="J15311" t="s">
        <v>36692</v>
      </c>
      <c r="K15311" t="s">
        <v>208</v>
      </c>
      <c r="L15311" t="s">
        <v>36691</v>
      </c>
      <c r="N15311" t="s">
        <v>208</v>
      </c>
      <c r="O15311" t="s">
        <v>476</v>
      </c>
      <c r="P15311" t="s">
        <v>476</v>
      </c>
    </row>
    <row r="15312" spans="1:16">
      <c r="A15312" s="484" t="s">
        <v>94957</v>
      </c>
      <c r="B15312" s="485" t="s">
        <v>94956</v>
      </c>
      <c r="C15312" t="s">
        <v>94955</v>
      </c>
      <c r="D15312" t="s">
        <v>94955</v>
      </c>
      <c r="E15312" t="str">
        <f t="shared" si="239"/>
        <v>676020 - CODESIGN IT VENTURES</v>
      </c>
      <c r="F15312" t="s">
        <v>4010</v>
      </c>
      <c r="G15312" t="s">
        <v>94954</v>
      </c>
      <c r="I15312" t="s">
        <v>626</v>
      </c>
      <c r="K15312" t="s">
        <v>208</v>
      </c>
      <c r="L15312" t="s">
        <v>94953</v>
      </c>
      <c r="N15312" t="s">
        <v>208</v>
      </c>
      <c r="O15312" t="s">
        <v>476</v>
      </c>
      <c r="P15312" t="s">
        <v>476</v>
      </c>
    </row>
    <row r="15313" spans="1:16">
      <c r="A15313" s="484" t="s">
        <v>115714</v>
      </c>
      <c r="B15313" s="485" t="s">
        <v>115713</v>
      </c>
      <c r="C15313" t="s">
        <v>115712</v>
      </c>
      <c r="D15313" t="s">
        <v>115712</v>
      </c>
      <c r="E15313" t="str">
        <f t="shared" si="239"/>
        <v>624998 - AXAM</v>
      </c>
      <c r="F15313" t="s">
        <v>2147</v>
      </c>
      <c r="G15313" t="s">
        <v>21845</v>
      </c>
      <c r="I15313" t="s">
        <v>1542</v>
      </c>
      <c r="J15313" t="s">
        <v>115711</v>
      </c>
      <c r="K15313" t="s">
        <v>208</v>
      </c>
      <c r="L15313" t="s">
        <v>115710</v>
      </c>
      <c r="N15313" t="s">
        <v>208</v>
      </c>
      <c r="O15313" t="s">
        <v>476</v>
      </c>
      <c r="P15313" t="s">
        <v>476</v>
      </c>
    </row>
    <row r="15314" spans="1:16">
      <c r="A15314" s="484" t="s">
        <v>89450</v>
      </c>
      <c r="B15314" s="485" t="s">
        <v>89449</v>
      </c>
      <c r="C15314" t="s">
        <v>89448</v>
      </c>
      <c r="D15314" t="s">
        <v>89447</v>
      </c>
      <c r="E15314" t="str">
        <f t="shared" si="239"/>
        <v>631085 - CYLAOS HERBIGNAC</v>
      </c>
      <c r="F15314" t="s">
        <v>6700</v>
      </c>
      <c r="G15314" t="s">
        <v>89446</v>
      </c>
      <c r="H15314" t="s">
        <v>89445</v>
      </c>
      <c r="I15314" t="s">
        <v>89444</v>
      </c>
      <c r="J15314" t="s">
        <v>89443</v>
      </c>
      <c r="K15314" t="s">
        <v>208</v>
      </c>
      <c r="L15314" t="s">
        <v>89442</v>
      </c>
      <c r="N15314" t="s">
        <v>208</v>
      </c>
      <c r="O15314" t="s">
        <v>476</v>
      </c>
      <c r="P15314" t="s">
        <v>476</v>
      </c>
    </row>
    <row r="15315" spans="1:16">
      <c r="A15315" s="484" t="s">
        <v>92242</v>
      </c>
      <c r="B15315" s="485" t="s">
        <v>92241</v>
      </c>
      <c r="C15315" t="s">
        <v>92240</v>
      </c>
      <c r="D15315" t="s">
        <v>92239</v>
      </c>
      <c r="E15315" t="str">
        <f t="shared" si="239"/>
        <v>625383 - COFAS</v>
      </c>
      <c r="F15315" t="s">
        <v>5594</v>
      </c>
      <c r="G15315" t="s">
        <v>92238</v>
      </c>
      <c r="I15315" t="s">
        <v>92237</v>
      </c>
      <c r="K15315" t="s">
        <v>208</v>
      </c>
      <c r="L15315" t="s">
        <v>92236</v>
      </c>
      <c r="N15315" t="s">
        <v>208</v>
      </c>
      <c r="O15315" t="s">
        <v>476</v>
      </c>
      <c r="P15315" t="s">
        <v>476</v>
      </c>
    </row>
    <row r="15316" spans="1:16">
      <c r="A15316" s="484" t="s">
        <v>16428</v>
      </c>
      <c r="B15316" s="485" t="s">
        <v>16427</v>
      </c>
      <c r="C15316" t="s">
        <v>16426</v>
      </c>
      <c r="D15316" t="s">
        <v>16426</v>
      </c>
      <c r="E15316" t="str">
        <f t="shared" si="239"/>
        <v>686876 - SMARTDIET</v>
      </c>
      <c r="F15316" t="s">
        <v>3433</v>
      </c>
      <c r="G15316" t="s">
        <v>16425</v>
      </c>
      <c r="I15316" t="s">
        <v>626</v>
      </c>
      <c r="J15316" t="s">
        <v>16424</v>
      </c>
      <c r="K15316" t="s">
        <v>208</v>
      </c>
      <c r="L15316" t="s">
        <v>16423</v>
      </c>
      <c r="N15316" t="s">
        <v>208</v>
      </c>
      <c r="O15316" t="s">
        <v>476</v>
      </c>
      <c r="P15316" t="s">
        <v>476</v>
      </c>
    </row>
    <row r="15317" spans="1:16">
      <c r="A15317" s="484" t="s">
        <v>11884</v>
      </c>
      <c r="B15317" s="485" t="s">
        <v>11883</v>
      </c>
      <c r="C15317" t="s">
        <v>11882</v>
      </c>
      <c r="D15317" t="s">
        <v>11881</v>
      </c>
      <c r="E15317" t="str">
        <f t="shared" si="239"/>
        <v>673729 - SDO13</v>
      </c>
      <c r="F15317" t="s">
        <v>11880</v>
      </c>
      <c r="G15317" t="s">
        <v>11879</v>
      </c>
      <c r="I15317" t="s">
        <v>1035</v>
      </c>
      <c r="J15317" t="s">
        <v>11878</v>
      </c>
      <c r="K15317" t="s">
        <v>208</v>
      </c>
      <c r="L15317" t="s">
        <v>11877</v>
      </c>
      <c r="N15317" t="s">
        <v>208</v>
      </c>
      <c r="O15317" t="s">
        <v>476</v>
      </c>
      <c r="P15317" t="s">
        <v>476</v>
      </c>
    </row>
    <row r="15318" spans="1:16">
      <c r="A15318" s="484" t="s">
        <v>27624</v>
      </c>
      <c r="B15318" s="485" t="s">
        <v>27623</v>
      </c>
      <c r="C15318" t="s">
        <v>27622</v>
      </c>
      <c r="D15318" t="s">
        <v>27621</v>
      </c>
      <c r="E15318" t="str">
        <f t="shared" si="239"/>
        <v>566974 - PLEIRAA</v>
      </c>
      <c r="F15318" t="s">
        <v>6315</v>
      </c>
      <c r="G15318" t="s">
        <v>27620</v>
      </c>
      <c r="H15318" t="s">
        <v>27619</v>
      </c>
      <c r="I15318" t="s">
        <v>16000</v>
      </c>
      <c r="J15318" t="s">
        <v>27618</v>
      </c>
      <c r="K15318" t="s">
        <v>27617</v>
      </c>
      <c r="L15318" t="s">
        <v>27616</v>
      </c>
      <c r="N15318" t="s">
        <v>208</v>
      </c>
      <c r="O15318" t="s">
        <v>476</v>
      </c>
      <c r="P15318" t="s">
        <v>11543</v>
      </c>
    </row>
    <row r="15319" spans="1:16">
      <c r="A15319" s="484" t="s">
        <v>1748</v>
      </c>
      <c r="B15319" s="485" t="s">
        <v>1747</v>
      </c>
      <c r="C15319" t="s">
        <v>1746</v>
      </c>
      <c r="D15319" t="s">
        <v>1746</v>
      </c>
      <c r="E15319" t="str">
        <f t="shared" si="239"/>
        <v>647494 - @XE CONSEIL</v>
      </c>
      <c r="F15319" t="s">
        <v>1745</v>
      </c>
      <c r="G15319" t="s">
        <v>1744</v>
      </c>
      <c r="I15319" t="s">
        <v>1743</v>
      </c>
      <c r="K15319" t="s">
        <v>208</v>
      </c>
      <c r="L15319" t="s">
        <v>1742</v>
      </c>
      <c r="N15319" t="s">
        <v>208</v>
      </c>
      <c r="O15319" t="s">
        <v>476</v>
      </c>
      <c r="P15319" t="s">
        <v>476</v>
      </c>
    </row>
    <row r="15320" spans="1:16">
      <c r="A15320" s="484" t="s">
        <v>18463</v>
      </c>
      <c r="B15320" s="485" t="s">
        <v>18462</v>
      </c>
      <c r="C15320" t="s">
        <v>18461</v>
      </c>
      <c r="D15320" t="s">
        <v>18461</v>
      </c>
      <c r="E15320" t="str">
        <f t="shared" si="239"/>
        <v>570564 - SECURITE ACTIV</v>
      </c>
      <c r="F15320" t="s">
        <v>17504</v>
      </c>
      <c r="G15320" t="s">
        <v>18460</v>
      </c>
      <c r="I15320" t="s">
        <v>18459</v>
      </c>
      <c r="J15320" t="s">
        <v>18458</v>
      </c>
      <c r="K15320" t="s">
        <v>208</v>
      </c>
      <c r="L15320" t="s">
        <v>18457</v>
      </c>
      <c r="N15320" t="s">
        <v>208</v>
      </c>
      <c r="O15320" t="s">
        <v>476</v>
      </c>
      <c r="P15320" t="s">
        <v>476</v>
      </c>
    </row>
    <row r="15321" spans="1:16">
      <c r="A15321" s="484" t="s">
        <v>42447</v>
      </c>
      <c r="B15321" s="485" t="s">
        <v>42446</v>
      </c>
      <c r="C15321" t="s">
        <v>42445</v>
      </c>
      <c r="D15321" t="s">
        <v>42445</v>
      </c>
      <c r="E15321" t="str">
        <f t="shared" si="239"/>
        <v>683632 - LIMCORP</v>
      </c>
      <c r="F15321" t="s">
        <v>12087</v>
      </c>
      <c r="G15321" t="s">
        <v>42444</v>
      </c>
      <c r="I15321" t="s">
        <v>42443</v>
      </c>
      <c r="J15321" t="s">
        <v>42442</v>
      </c>
      <c r="K15321" t="s">
        <v>208</v>
      </c>
      <c r="L15321" t="s">
        <v>42441</v>
      </c>
      <c r="N15321" t="s">
        <v>208</v>
      </c>
      <c r="O15321" t="s">
        <v>476</v>
      </c>
      <c r="P15321" t="s">
        <v>476</v>
      </c>
    </row>
    <row r="15322" spans="1:16">
      <c r="A15322" s="484" t="s">
        <v>87496</v>
      </c>
      <c r="B15322" s="485" t="s">
        <v>87495</v>
      </c>
      <c r="C15322" t="s">
        <v>87494</v>
      </c>
      <c r="D15322" t="s">
        <v>87493</v>
      </c>
      <c r="E15322" t="str">
        <f t="shared" si="239"/>
        <v>583546 - DEPJ3F</v>
      </c>
      <c r="F15322" t="s">
        <v>3131</v>
      </c>
      <c r="G15322" t="s">
        <v>87492</v>
      </c>
      <c r="I15322" t="s">
        <v>7159</v>
      </c>
      <c r="K15322" t="s">
        <v>208</v>
      </c>
      <c r="L15322" t="s">
        <v>87491</v>
      </c>
      <c r="N15322" t="s">
        <v>208</v>
      </c>
      <c r="O15322" t="s">
        <v>476</v>
      </c>
      <c r="P15322" t="s">
        <v>476</v>
      </c>
    </row>
    <row r="15323" spans="1:16">
      <c r="A15323" s="484" t="s">
        <v>23151</v>
      </c>
      <c r="B15323" s="485" t="s">
        <v>23150</v>
      </c>
      <c r="C15323" t="s">
        <v>23149</v>
      </c>
      <c r="D15323" t="s">
        <v>23149</v>
      </c>
      <c r="E15323" t="str">
        <f t="shared" si="239"/>
        <v>629510 - REPRENVIS</v>
      </c>
      <c r="F15323" t="s">
        <v>8327</v>
      </c>
      <c r="G15323" t="s">
        <v>23148</v>
      </c>
      <c r="I15323" t="s">
        <v>3229</v>
      </c>
      <c r="J15323" t="s">
        <v>23147</v>
      </c>
      <c r="K15323" t="s">
        <v>208</v>
      </c>
      <c r="L15323" t="s">
        <v>23146</v>
      </c>
      <c r="N15323" t="s">
        <v>208</v>
      </c>
      <c r="O15323" t="s">
        <v>476</v>
      </c>
      <c r="P15323" t="s">
        <v>476</v>
      </c>
    </row>
    <row r="15324" spans="1:16">
      <c r="A15324" s="484" t="s">
        <v>30157</v>
      </c>
      <c r="B15324" s="485" t="s">
        <v>30156</v>
      </c>
      <c r="C15324" t="s">
        <v>30155</v>
      </c>
      <c r="D15324" t="s">
        <v>30155</v>
      </c>
      <c r="E15324" t="str">
        <f t="shared" si="239"/>
        <v>569800 - OVALE PERFORMANCE</v>
      </c>
      <c r="F15324" t="s">
        <v>1710</v>
      </c>
      <c r="G15324" t="s">
        <v>30154</v>
      </c>
      <c r="I15324" t="s">
        <v>4078</v>
      </c>
      <c r="K15324" t="s">
        <v>208</v>
      </c>
      <c r="L15324" t="s">
        <v>30153</v>
      </c>
      <c r="N15324" t="s">
        <v>208</v>
      </c>
      <c r="O15324" t="s">
        <v>476</v>
      </c>
      <c r="P15324" t="s">
        <v>476</v>
      </c>
    </row>
    <row r="15325" spans="1:16">
      <c r="A15325" s="484" t="s">
        <v>128423</v>
      </c>
      <c r="B15325" s="485" t="s">
        <v>128422</v>
      </c>
      <c r="C15325" t="s">
        <v>128421</v>
      </c>
      <c r="D15325" t="s">
        <v>128420</v>
      </c>
      <c r="E15325" t="str">
        <f t="shared" si="239"/>
        <v>623672 - ASN</v>
      </c>
      <c r="F15325" t="s">
        <v>8543</v>
      </c>
      <c r="G15325" t="s">
        <v>128419</v>
      </c>
      <c r="I15325" t="s">
        <v>1271</v>
      </c>
      <c r="J15325" t="s">
        <v>128418</v>
      </c>
      <c r="K15325" t="s">
        <v>128417</v>
      </c>
      <c r="L15325" t="s">
        <v>128416</v>
      </c>
      <c r="N15325" t="s">
        <v>208</v>
      </c>
      <c r="O15325" t="s">
        <v>476</v>
      </c>
      <c r="P15325" t="s">
        <v>476</v>
      </c>
    </row>
    <row r="15326" spans="1:16">
      <c r="A15326" s="484" t="s">
        <v>113329</v>
      </c>
      <c r="B15326" s="485" t="s">
        <v>113328</v>
      </c>
      <c r="C15326" t="s">
        <v>113327</v>
      </c>
      <c r="D15326" t="s">
        <v>113327</v>
      </c>
      <c r="E15326" t="str">
        <f t="shared" si="239"/>
        <v>598446 - BIRCHENALL NICOUD ALIX FORMATION</v>
      </c>
      <c r="F15326" t="s">
        <v>3834</v>
      </c>
      <c r="G15326" t="s">
        <v>113326</v>
      </c>
      <c r="I15326" t="s">
        <v>596</v>
      </c>
      <c r="J15326" t="s">
        <v>113325</v>
      </c>
      <c r="K15326" t="s">
        <v>208</v>
      </c>
      <c r="L15326" t="s">
        <v>113324</v>
      </c>
      <c r="N15326" t="s">
        <v>208</v>
      </c>
      <c r="O15326" t="s">
        <v>476</v>
      </c>
      <c r="P15326" t="s">
        <v>476</v>
      </c>
    </row>
    <row r="15327" spans="1:16">
      <c r="A15327" s="484" t="s">
        <v>61463</v>
      </c>
      <c r="B15327" s="485" t="s">
        <v>61462</v>
      </c>
      <c r="C15327" t="s">
        <v>61461</v>
      </c>
      <c r="D15327" t="s">
        <v>61461</v>
      </c>
      <c r="E15327" t="str">
        <f t="shared" si="239"/>
        <v>623295 - HISTYA</v>
      </c>
      <c r="F15327" t="s">
        <v>11020</v>
      </c>
      <c r="G15327" t="s">
        <v>61460</v>
      </c>
      <c r="H15327" t="s">
        <v>61459</v>
      </c>
      <c r="I15327" t="s">
        <v>47580</v>
      </c>
      <c r="J15327" t="s">
        <v>61458</v>
      </c>
      <c r="K15327" t="s">
        <v>208</v>
      </c>
      <c r="L15327" t="s">
        <v>61457</v>
      </c>
      <c r="N15327" t="s">
        <v>208</v>
      </c>
      <c r="O15327" t="s">
        <v>476</v>
      </c>
      <c r="P15327" t="s">
        <v>476</v>
      </c>
    </row>
    <row r="15328" spans="1:16">
      <c r="A15328" s="484" t="s">
        <v>45260</v>
      </c>
      <c r="B15328" s="485" t="s">
        <v>45259</v>
      </c>
      <c r="C15328" t="s">
        <v>45258</v>
      </c>
      <c r="D15328" t="s">
        <v>45258</v>
      </c>
      <c r="E15328" t="str">
        <f t="shared" si="239"/>
        <v>595925 - LCCD DEVELOPPEMENT</v>
      </c>
      <c r="F15328" t="s">
        <v>45257</v>
      </c>
      <c r="G15328" t="s">
        <v>45256</v>
      </c>
      <c r="H15328" t="s">
        <v>45255</v>
      </c>
      <c r="I15328" t="s">
        <v>40754</v>
      </c>
      <c r="J15328" t="s">
        <v>45254</v>
      </c>
      <c r="K15328" t="s">
        <v>208</v>
      </c>
      <c r="L15328" t="s">
        <v>45253</v>
      </c>
      <c r="N15328" t="s">
        <v>208</v>
      </c>
      <c r="O15328" t="s">
        <v>476</v>
      </c>
      <c r="P15328" t="s">
        <v>476</v>
      </c>
    </row>
    <row r="15329" spans="1:16">
      <c r="A15329" s="484" t="s">
        <v>121610</v>
      </c>
      <c r="B15329" s="485" t="s">
        <v>121609</v>
      </c>
      <c r="C15329" t="s">
        <v>121608</v>
      </c>
      <c r="D15329" t="s">
        <v>121607</v>
      </c>
      <c r="E15329" t="str">
        <f t="shared" si="239"/>
        <v>682100 - AFGH</v>
      </c>
      <c r="F15329" t="s">
        <v>1385</v>
      </c>
      <c r="G15329" t="s">
        <v>121606</v>
      </c>
      <c r="I15329" t="s">
        <v>626</v>
      </c>
      <c r="K15329" t="s">
        <v>208</v>
      </c>
      <c r="L15329" t="s">
        <v>121605</v>
      </c>
      <c r="N15329" t="s">
        <v>208</v>
      </c>
      <c r="O15329" t="s">
        <v>476</v>
      </c>
      <c r="P15329" t="s">
        <v>476</v>
      </c>
    </row>
    <row r="15330" spans="1:16">
      <c r="A15330" s="484" t="s">
        <v>111974</v>
      </c>
      <c r="B15330" s="485" t="s">
        <v>111973</v>
      </c>
      <c r="C15330" t="s">
        <v>111972</v>
      </c>
      <c r="D15330" t="s">
        <v>111971</v>
      </c>
      <c r="E15330" t="str">
        <f t="shared" si="239"/>
        <v>567024 - BRUCHET LAURENCE</v>
      </c>
      <c r="F15330" t="s">
        <v>1568</v>
      </c>
      <c r="G15330" t="s">
        <v>111970</v>
      </c>
      <c r="I15330" t="s">
        <v>111969</v>
      </c>
      <c r="J15330" t="s">
        <v>111968</v>
      </c>
      <c r="K15330" t="s">
        <v>208</v>
      </c>
      <c r="L15330" t="s">
        <v>111967</v>
      </c>
      <c r="N15330" t="s">
        <v>208</v>
      </c>
      <c r="O15330" t="s">
        <v>476</v>
      </c>
      <c r="P15330" t="s">
        <v>476</v>
      </c>
    </row>
    <row r="15331" spans="1:16">
      <c r="A15331" s="484" t="s">
        <v>20092</v>
      </c>
      <c r="B15331" s="485" t="s">
        <v>20091</v>
      </c>
      <c r="C15331" t="s">
        <v>20090</v>
      </c>
      <c r="D15331" t="s">
        <v>20090</v>
      </c>
      <c r="E15331" t="str">
        <f t="shared" si="239"/>
        <v>475828 - SARL DELPHINE DEGUERNE</v>
      </c>
      <c r="F15331" t="s">
        <v>1513</v>
      </c>
      <c r="G15331" t="s">
        <v>20089</v>
      </c>
      <c r="I15331" t="s">
        <v>5789</v>
      </c>
      <c r="J15331" t="s">
        <v>20088</v>
      </c>
      <c r="K15331" t="s">
        <v>208</v>
      </c>
      <c r="L15331" t="s">
        <v>20087</v>
      </c>
      <c r="N15331" t="s">
        <v>208</v>
      </c>
      <c r="O15331" t="s">
        <v>476</v>
      </c>
      <c r="P15331" t="s">
        <v>476</v>
      </c>
    </row>
    <row r="15332" spans="1:16">
      <c r="A15332" s="484" t="s">
        <v>114287</v>
      </c>
      <c r="B15332" s="485" t="s">
        <v>114286</v>
      </c>
      <c r="C15332" t="s">
        <v>114285</v>
      </c>
      <c r="D15332" t="s">
        <v>114285</v>
      </c>
      <c r="E15332" t="str">
        <f t="shared" si="239"/>
        <v>666968 - BELTRITTI DAVID</v>
      </c>
      <c r="F15332" t="s">
        <v>7688</v>
      </c>
      <c r="G15332" t="s">
        <v>114284</v>
      </c>
      <c r="H15332" t="s">
        <v>114283</v>
      </c>
      <c r="I15332" t="s">
        <v>722</v>
      </c>
      <c r="J15332" t="s">
        <v>114282</v>
      </c>
      <c r="K15332" t="s">
        <v>208</v>
      </c>
      <c r="L15332" t="s">
        <v>114281</v>
      </c>
      <c r="N15332" t="s">
        <v>208</v>
      </c>
      <c r="O15332" t="s">
        <v>476</v>
      </c>
      <c r="P15332" t="s">
        <v>476</v>
      </c>
    </row>
    <row r="15333" spans="1:16">
      <c r="A15333" s="484" t="s">
        <v>118730</v>
      </c>
      <c r="B15333" s="485" t="s">
        <v>118729</v>
      </c>
      <c r="C15333" t="s">
        <v>118728</v>
      </c>
      <c r="D15333" t="s">
        <v>118727</v>
      </c>
      <c r="E15333" t="str">
        <f t="shared" si="239"/>
        <v>319168 - ARACT HAUTS DE FRANCE</v>
      </c>
      <c r="F15333" t="s">
        <v>1513</v>
      </c>
      <c r="G15333" t="s">
        <v>118726</v>
      </c>
      <c r="I15333" t="s">
        <v>1814</v>
      </c>
      <c r="J15333" t="s">
        <v>118725</v>
      </c>
      <c r="K15333" t="s">
        <v>208</v>
      </c>
      <c r="L15333" t="s">
        <v>118724</v>
      </c>
      <c r="N15333" t="s">
        <v>208</v>
      </c>
      <c r="O15333" t="s">
        <v>476</v>
      </c>
      <c r="P15333" t="s">
        <v>476</v>
      </c>
    </row>
    <row r="15334" spans="1:16">
      <c r="A15334" s="484" t="s">
        <v>68871</v>
      </c>
      <c r="B15334" s="485" t="s">
        <v>68870</v>
      </c>
      <c r="C15334" t="s">
        <v>68869</v>
      </c>
      <c r="D15334" t="s">
        <v>68869</v>
      </c>
      <c r="E15334" t="str">
        <f t="shared" si="239"/>
        <v>684557 - FOURNIER EMILIE</v>
      </c>
      <c r="F15334" t="s">
        <v>50192</v>
      </c>
      <c r="G15334" t="s">
        <v>68868</v>
      </c>
      <c r="I15334" t="s">
        <v>4726</v>
      </c>
      <c r="J15334" t="s">
        <v>68867</v>
      </c>
      <c r="K15334" t="s">
        <v>208</v>
      </c>
      <c r="L15334" t="s">
        <v>68866</v>
      </c>
      <c r="N15334" t="s">
        <v>208</v>
      </c>
      <c r="O15334" t="s">
        <v>476</v>
      </c>
      <c r="P15334" t="s">
        <v>476</v>
      </c>
    </row>
    <row r="15335" spans="1:16">
      <c r="A15335" s="484" t="s">
        <v>119594</v>
      </c>
      <c r="B15335" s="485" t="s">
        <v>119593</v>
      </c>
      <c r="C15335" t="s">
        <v>119592</v>
      </c>
      <c r="D15335" t="s">
        <v>119591</v>
      </c>
      <c r="E15335" t="str">
        <f t="shared" si="239"/>
        <v>474083 - AFPUP</v>
      </c>
      <c r="F15335" t="s">
        <v>9164</v>
      </c>
      <c r="G15335" t="s">
        <v>15874</v>
      </c>
      <c r="H15335" t="s">
        <v>119590</v>
      </c>
      <c r="I15335" t="s">
        <v>626</v>
      </c>
      <c r="J15335" t="s">
        <v>119589</v>
      </c>
      <c r="K15335" t="s">
        <v>119588</v>
      </c>
      <c r="L15335" t="s">
        <v>119587</v>
      </c>
      <c r="N15335" t="s">
        <v>208</v>
      </c>
      <c r="O15335" t="s">
        <v>476</v>
      </c>
      <c r="P15335" t="s">
        <v>476</v>
      </c>
    </row>
    <row r="15336" spans="1:16">
      <c r="A15336" s="484" t="s">
        <v>34486</v>
      </c>
      <c r="B15336" s="485" t="s">
        <v>34485</v>
      </c>
      <c r="C15336" t="s">
        <v>34484</v>
      </c>
      <c r="D15336" t="s">
        <v>34484</v>
      </c>
      <c r="E15336" t="str">
        <f t="shared" si="239"/>
        <v>684429 - MWS</v>
      </c>
      <c r="F15336" t="s">
        <v>6584</v>
      </c>
      <c r="G15336" t="s">
        <v>34483</v>
      </c>
      <c r="I15336" t="s">
        <v>749</v>
      </c>
      <c r="K15336" t="s">
        <v>208</v>
      </c>
      <c r="L15336" t="s">
        <v>34482</v>
      </c>
      <c r="N15336" t="s">
        <v>208</v>
      </c>
      <c r="O15336" t="s">
        <v>476</v>
      </c>
      <c r="P15336" t="s">
        <v>476</v>
      </c>
    </row>
    <row r="15337" spans="1:16">
      <c r="A15337" s="484" t="s">
        <v>48325</v>
      </c>
      <c r="B15337" s="485" t="s">
        <v>48324</v>
      </c>
      <c r="C15337" t="s">
        <v>48323</v>
      </c>
      <c r="D15337" t="s">
        <v>48323</v>
      </c>
      <c r="E15337" t="str">
        <f t="shared" si="239"/>
        <v>596887 - KELEN BAUCK</v>
      </c>
      <c r="F15337" t="s">
        <v>21492</v>
      </c>
      <c r="G15337" t="s">
        <v>48322</v>
      </c>
      <c r="I15337" t="s">
        <v>12551</v>
      </c>
      <c r="J15337" t="s">
        <v>48321</v>
      </c>
      <c r="K15337" t="s">
        <v>208</v>
      </c>
      <c r="L15337" t="s">
        <v>48320</v>
      </c>
      <c r="N15337" t="s">
        <v>208</v>
      </c>
      <c r="O15337" t="s">
        <v>476</v>
      </c>
      <c r="P15337" t="s">
        <v>476</v>
      </c>
    </row>
    <row r="15338" spans="1:16">
      <c r="A15338" s="484" t="s">
        <v>25957</v>
      </c>
      <c r="B15338" s="485" t="s">
        <v>25956</v>
      </c>
      <c r="C15338" t="s">
        <v>25955</v>
      </c>
      <c r="D15338" t="s">
        <v>25955</v>
      </c>
      <c r="E15338" t="str">
        <f t="shared" si="239"/>
        <v>663931 - PROAXIO</v>
      </c>
      <c r="F15338" t="s">
        <v>19104</v>
      </c>
      <c r="G15338" t="s">
        <v>25954</v>
      </c>
      <c r="I15338" t="s">
        <v>25953</v>
      </c>
      <c r="J15338" t="s">
        <v>25952</v>
      </c>
      <c r="K15338" t="s">
        <v>208</v>
      </c>
      <c r="L15338" t="s">
        <v>25951</v>
      </c>
      <c r="N15338" t="s">
        <v>208</v>
      </c>
      <c r="O15338" t="s">
        <v>476</v>
      </c>
      <c r="P15338" t="s">
        <v>476</v>
      </c>
    </row>
    <row r="15339" spans="1:16">
      <c r="A15339" s="484" t="s">
        <v>88254</v>
      </c>
      <c r="B15339" s="485" t="s">
        <v>88253</v>
      </c>
      <c r="C15339" t="s">
        <v>88252</v>
      </c>
      <c r="D15339" t="s">
        <v>88252</v>
      </c>
      <c r="E15339" t="str">
        <f t="shared" si="239"/>
        <v>606030 - DELANNOY PIERRE - COR CONSULT</v>
      </c>
      <c r="F15339" t="s">
        <v>16142</v>
      </c>
      <c r="G15339" t="s">
        <v>88251</v>
      </c>
      <c r="I15339" t="s">
        <v>46001</v>
      </c>
      <c r="J15339" t="s">
        <v>88250</v>
      </c>
      <c r="K15339" t="s">
        <v>208</v>
      </c>
      <c r="L15339" t="s">
        <v>88249</v>
      </c>
      <c r="N15339" t="s">
        <v>208</v>
      </c>
      <c r="O15339" t="s">
        <v>476</v>
      </c>
      <c r="P15339" t="s">
        <v>476</v>
      </c>
    </row>
    <row r="15340" spans="1:16">
      <c r="A15340" s="484" t="s">
        <v>30977</v>
      </c>
      <c r="B15340" s="485" t="s">
        <v>30976</v>
      </c>
      <c r="C15340" t="s">
        <v>30975</v>
      </c>
      <c r="D15340" t="s">
        <v>30975</v>
      </c>
      <c r="E15340" t="str">
        <f t="shared" si="239"/>
        <v>621286 - ORFA SERVICES</v>
      </c>
      <c r="F15340" t="s">
        <v>4292</v>
      </c>
      <c r="G15340" t="s">
        <v>30974</v>
      </c>
      <c r="I15340" t="s">
        <v>30973</v>
      </c>
      <c r="J15340" t="s">
        <v>30972</v>
      </c>
      <c r="K15340" t="s">
        <v>208</v>
      </c>
      <c r="L15340" t="s">
        <v>30971</v>
      </c>
      <c r="N15340" t="s">
        <v>208</v>
      </c>
      <c r="O15340" t="s">
        <v>476</v>
      </c>
      <c r="P15340" t="s">
        <v>476</v>
      </c>
    </row>
    <row r="15341" spans="1:16">
      <c r="A15341" s="484" t="s">
        <v>31505</v>
      </c>
      <c r="B15341" s="485" t="s">
        <v>31504</v>
      </c>
      <c r="C15341" t="s">
        <v>31503</v>
      </c>
      <c r="D15341" t="s">
        <v>31502</v>
      </c>
      <c r="E15341" t="str">
        <f t="shared" si="239"/>
        <v>644213 - OM PERSPECTIVES</v>
      </c>
      <c r="F15341" t="s">
        <v>21577</v>
      </c>
      <c r="G15341" t="s">
        <v>31501</v>
      </c>
      <c r="I15341" t="s">
        <v>31500</v>
      </c>
      <c r="J15341" t="s">
        <v>31499</v>
      </c>
      <c r="K15341" t="s">
        <v>208</v>
      </c>
      <c r="L15341" t="s">
        <v>31498</v>
      </c>
      <c r="N15341" t="s">
        <v>208</v>
      </c>
      <c r="O15341" t="s">
        <v>476</v>
      </c>
      <c r="P15341" t="s">
        <v>476</v>
      </c>
    </row>
    <row r="15342" spans="1:16">
      <c r="A15342" s="484" t="s">
        <v>117727</v>
      </c>
      <c r="B15342" s="485" t="s">
        <v>117726</v>
      </c>
      <c r="C15342" t="s">
        <v>117725</v>
      </c>
      <c r="D15342" t="s">
        <v>117724</v>
      </c>
      <c r="E15342" t="str">
        <f t="shared" si="239"/>
        <v>585294 - APPS</v>
      </c>
      <c r="F15342" t="s">
        <v>2082</v>
      </c>
      <c r="G15342" t="s">
        <v>117723</v>
      </c>
      <c r="I15342" t="s">
        <v>1207</v>
      </c>
      <c r="K15342" t="s">
        <v>208</v>
      </c>
      <c r="L15342" t="s">
        <v>117722</v>
      </c>
      <c r="N15342" t="s">
        <v>208</v>
      </c>
      <c r="O15342" t="s">
        <v>476</v>
      </c>
      <c r="P15342" t="s">
        <v>476</v>
      </c>
    </row>
    <row r="15343" spans="1:16">
      <c r="A15343" s="484" t="s">
        <v>116737</v>
      </c>
      <c r="B15343" s="485" t="s">
        <v>116736</v>
      </c>
      <c r="C15343" t="s">
        <v>116735</v>
      </c>
      <c r="D15343" t="s">
        <v>116734</v>
      </c>
      <c r="E15343" t="str">
        <f t="shared" si="239"/>
        <v>589123 - AUTISME 3D</v>
      </c>
      <c r="F15343" t="s">
        <v>4705</v>
      </c>
      <c r="G15343" t="s">
        <v>116733</v>
      </c>
      <c r="H15343" t="s">
        <v>116732</v>
      </c>
      <c r="I15343" t="s">
        <v>4636</v>
      </c>
      <c r="K15343" t="s">
        <v>208</v>
      </c>
      <c r="L15343" t="s">
        <v>116731</v>
      </c>
      <c r="N15343" t="s">
        <v>208</v>
      </c>
      <c r="O15343" t="s">
        <v>476</v>
      </c>
      <c r="P15343" t="s">
        <v>476</v>
      </c>
    </row>
    <row r="15344" spans="1:16">
      <c r="A15344" s="484" t="s">
        <v>58362</v>
      </c>
      <c r="B15344" s="485" t="s">
        <v>58361</v>
      </c>
      <c r="C15344" t="s">
        <v>58360</v>
      </c>
      <c r="D15344" t="s">
        <v>58359</v>
      </c>
      <c r="E15344" t="str">
        <f t="shared" si="239"/>
        <v>663475 - INAE PESSAC</v>
      </c>
      <c r="F15344" t="s">
        <v>18446</v>
      </c>
      <c r="G15344" t="s">
        <v>58358</v>
      </c>
      <c r="I15344" t="s">
        <v>763</v>
      </c>
      <c r="J15344" t="s">
        <v>58357</v>
      </c>
      <c r="K15344" t="s">
        <v>208</v>
      </c>
      <c r="L15344" t="s">
        <v>58356</v>
      </c>
      <c r="N15344" t="s">
        <v>208</v>
      </c>
      <c r="O15344" t="s">
        <v>476</v>
      </c>
      <c r="P15344" t="s">
        <v>476</v>
      </c>
    </row>
    <row r="15345" spans="1:16">
      <c r="A15345" s="484" t="s">
        <v>47470</v>
      </c>
      <c r="B15345" s="485" t="s">
        <v>47469</v>
      </c>
      <c r="C15345" t="s">
        <v>47468</v>
      </c>
      <c r="D15345" t="s">
        <v>47468</v>
      </c>
      <c r="E15345" t="str">
        <f t="shared" si="239"/>
        <v>650663 - LA CAPSULE</v>
      </c>
      <c r="F15345" t="s">
        <v>17106</v>
      </c>
      <c r="G15345" t="s">
        <v>47467</v>
      </c>
      <c r="I15345" t="s">
        <v>802</v>
      </c>
      <c r="K15345" t="s">
        <v>208</v>
      </c>
      <c r="L15345" t="s">
        <v>47466</v>
      </c>
      <c r="N15345" t="s">
        <v>208</v>
      </c>
      <c r="O15345" t="s">
        <v>476</v>
      </c>
      <c r="P15345" t="s">
        <v>476</v>
      </c>
    </row>
    <row r="15346" spans="1:16">
      <c r="A15346" s="484" t="s">
        <v>59393</v>
      </c>
      <c r="B15346" s="485" t="s">
        <v>59392</v>
      </c>
      <c r="C15346" t="s">
        <v>59391</v>
      </c>
      <c r="D15346" t="s">
        <v>59391</v>
      </c>
      <c r="E15346" t="str">
        <f t="shared" si="239"/>
        <v>587679 - IF COS</v>
      </c>
      <c r="F15346" t="s">
        <v>10572</v>
      </c>
      <c r="G15346" t="s">
        <v>59390</v>
      </c>
      <c r="I15346" t="s">
        <v>626</v>
      </c>
      <c r="J15346" t="s">
        <v>59389</v>
      </c>
      <c r="K15346" t="s">
        <v>208</v>
      </c>
      <c r="L15346" t="s">
        <v>59388</v>
      </c>
      <c r="N15346" t="s">
        <v>208</v>
      </c>
      <c r="O15346" t="s">
        <v>476</v>
      </c>
      <c r="P15346" t="s">
        <v>476</v>
      </c>
    </row>
    <row r="15347" spans="1:16">
      <c r="A15347" s="484" t="s">
        <v>121590</v>
      </c>
      <c r="B15347" s="485" t="s">
        <v>121589</v>
      </c>
      <c r="C15347" t="s">
        <v>121588</v>
      </c>
      <c r="D15347" t="s">
        <v>121587</v>
      </c>
      <c r="E15347" t="str">
        <f t="shared" si="239"/>
        <v>554923 - AFPADPC</v>
      </c>
      <c r="F15347" t="s">
        <v>27852</v>
      </c>
      <c r="G15347" t="s">
        <v>121586</v>
      </c>
      <c r="I15347" t="s">
        <v>3138</v>
      </c>
      <c r="J15347" t="s">
        <v>121585</v>
      </c>
      <c r="K15347" t="s">
        <v>121584</v>
      </c>
      <c r="L15347" t="s">
        <v>121583</v>
      </c>
      <c r="N15347" t="s">
        <v>208</v>
      </c>
      <c r="O15347" t="s">
        <v>476</v>
      </c>
      <c r="P15347" t="s">
        <v>476</v>
      </c>
    </row>
    <row r="15348" spans="1:16">
      <c r="A15348" s="484" t="s">
        <v>57950</v>
      </c>
      <c r="B15348" s="485" t="s">
        <v>57949</v>
      </c>
      <c r="C15348" t="s">
        <v>57948</v>
      </c>
      <c r="D15348" t="s">
        <v>57948</v>
      </c>
      <c r="E15348" t="str">
        <f t="shared" si="239"/>
        <v>619346 - INITIA FORMATION</v>
      </c>
      <c r="F15348" t="s">
        <v>57947</v>
      </c>
      <c r="G15348" t="s">
        <v>57946</v>
      </c>
      <c r="I15348" t="s">
        <v>57945</v>
      </c>
      <c r="J15348" t="s">
        <v>57944</v>
      </c>
      <c r="K15348" t="s">
        <v>208</v>
      </c>
      <c r="L15348" t="s">
        <v>57943</v>
      </c>
      <c r="N15348" t="s">
        <v>208</v>
      </c>
      <c r="O15348" t="s">
        <v>476</v>
      </c>
      <c r="P15348" t="s">
        <v>476</v>
      </c>
    </row>
    <row r="15349" spans="1:16">
      <c r="A15349" s="484" t="s">
        <v>82764</v>
      </c>
      <c r="B15349" s="485" t="s">
        <v>82763</v>
      </c>
      <c r="C15349" t="s">
        <v>82762</v>
      </c>
      <c r="D15349" t="s">
        <v>82761</v>
      </c>
      <c r="E15349" t="str">
        <f t="shared" si="239"/>
        <v>633550 - ECOLE WEB ET MOBILE ROUEN</v>
      </c>
      <c r="F15349" t="s">
        <v>26859</v>
      </c>
      <c r="G15349" t="s">
        <v>82760</v>
      </c>
      <c r="I15349" t="s">
        <v>4645</v>
      </c>
      <c r="J15349" t="s">
        <v>82759</v>
      </c>
      <c r="K15349" t="s">
        <v>208</v>
      </c>
      <c r="L15349" t="s">
        <v>82758</v>
      </c>
      <c r="N15349" t="s">
        <v>207</v>
      </c>
      <c r="O15349" t="s">
        <v>476</v>
      </c>
      <c r="P15349" t="s">
        <v>476</v>
      </c>
    </row>
    <row r="15350" spans="1:16">
      <c r="A15350" s="484" t="s">
        <v>71171</v>
      </c>
      <c r="B15350" s="485" t="s">
        <v>71170</v>
      </c>
      <c r="C15350" t="s">
        <v>71169</v>
      </c>
      <c r="D15350" t="s">
        <v>71168</v>
      </c>
      <c r="E15350" t="str">
        <f t="shared" si="239"/>
        <v>659241 - FORMA PLUS CAPESTERRE BELLE EAU</v>
      </c>
      <c r="F15350" t="s">
        <v>46903</v>
      </c>
      <c r="G15350" t="s">
        <v>71167</v>
      </c>
      <c r="H15350" t="s">
        <v>71166</v>
      </c>
      <c r="I15350" t="s">
        <v>47687</v>
      </c>
      <c r="K15350" t="s">
        <v>208</v>
      </c>
      <c r="L15350" t="s">
        <v>71165</v>
      </c>
      <c r="N15350" t="s">
        <v>208</v>
      </c>
      <c r="O15350" t="s">
        <v>476</v>
      </c>
      <c r="P15350" t="s">
        <v>476</v>
      </c>
    </row>
    <row r="15351" spans="1:16">
      <c r="A15351" s="484" t="s">
        <v>78632</v>
      </c>
      <c r="B15351" s="485" t="s">
        <v>78631</v>
      </c>
      <c r="C15351" t="s">
        <v>78630</v>
      </c>
      <c r="D15351" t="s">
        <v>78630</v>
      </c>
      <c r="E15351" t="str">
        <f t="shared" si="239"/>
        <v>576712 - ESC DIJON BOURGOGNE</v>
      </c>
      <c r="F15351" t="s">
        <v>35229</v>
      </c>
      <c r="G15351" t="s">
        <v>78629</v>
      </c>
      <c r="I15351" t="s">
        <v>1501</v>
      </c>
      <c r="K15351" t="s">
        <v>208</v>
      </c>
      <c r="L15351" t="s">
        <v>78628</v>
      </c>
      <c r="N15351" t="s">
        <v>208</v>
      </c>
      <c r="O15351" t="s">
        <v>476</v>
      </c>
      <c r="P15351" t="s">
        <v>476</v>
      </c>
    </row>
    <row r="15352" spans="1:16">
      <c r="A15352" s="484" t="s">
        <v>2282</v>
      </c>
      <c r="B15352" s="485" t="s">
        <v>2281</v>
      </c>
      <c r="C15352" t="s">
        <v>2280</v>
      </c>
      <c r="D15352" t="s">
        <v>2280</v>
      </c>
      <c r="E15352" t="str">
        <f t="shared" si="239"/>
        <v>622849 - WINGSANTE</v>
      </c>
      <c r="F15352" t="s">
        <v>2279</v>
      </c>
      <c r="G15352" t="s">
        <v>2278</v>
      </c>
      <c r="I15352" t="s">
        <v>626</v>
      </c>
      <c r="K15352" t="s">
        <v>208</v>
      </c>
      <c r="L15352" t="s">
        <v>2277</v>
      </c>
      <c r="N15352" t="s">
        <v>208</v>
      </c>
      <c r="O15352" t="s">
        <v>476</v>
      </c>
      <c r="P15352" t="s">
        <v>476</v>
      </c>
    </row>
    <row r="15353" spans="1:16">
      <c r="A15353" s="484" t="s">
        <v>72379</v>
      </c>
      <c r="B15353" s="485" t="s">
        <v>72378</v>
      </c>
      <c r="C15353" t="s">
        <v>72377</v>
      </c>
      <c r="D15353" t="s">
        <v>72376</v>
      </c>
      <c r="E15353" t="str">
        <f t="shared" si="239"/>
        <v>659873 - FI SCIENCE</v>
      </c>
      <c r="F15353" t="s">
        <v>18131</v>
      </c>
      <c r="G15353" t="s">
        <v>56163</v>
      </c>
      <c r="I15353" t="s">
        <v>12601</v>
      </c>
      <c r="K15353" t="s">
        <v>208</v>
      </c>
      <c r="L15353" t="s">
        <v>72375</v>
      </c>
      <c r="N15353" t="s">
        <v>208</v>
      </c>
      <c r="O15353" t="s">
        <v>476</v>
      </c>
      <c r="P15353" t="s">
        <v>476</v>
      </c>
    </row>
    <row r="15354" spans="1:16">
      <c r="A15354" s="484" t="s">
        <v>117425</v>
      </c>
      <c r="B15354" s="485" t="s">
        <v>117424</v>
      </c>
      <c r="C15354" t="s">
        <v>117423</v>
      </c>
      <c r="D15354" t="s">
        <v>117423</v>
      </c>
      <c r="E15354" t="str">
        <f t="shared" si="239"/>
        <v>563626 - ATMAO SCHEME</v>
      </c>
      <c r="F15354" t="s">
        <v>58172</v>
      </c>
      <c r="G15354" t="s">
        <v>117422</v>
      </c>
      <c r="I15354" t="s">
        <v>24817</v>
      </c>
      <c r="J15354" t="s">
        <v>117421</v>
      </c>
      <c r="K15354" t="s">
        <v>208</v>
      </c>
      <c r="L15354" t="s">
        <v>117420</v>
      </c>
      <c r="N15354" t="s">
        <v>208</v>
      </c>
      <c r="O15354" t="s">
        <v>476</v>
      </c>
      <c r="P15354" t="s">
        <v>476</v>
      </c>
    </row>
    <row r="15355" spans="1:16">
      <c r="A15355" s="484" t="s">
        <v>58203</v>
      </c>
      <c r="B15355" s="485" t="s">
        <v>58202</v>
      </c>
      <c r="C15355" t="s">
        <v>58201</v>
      </c>
      <c r="D15355" t="s">
        <v>58201</v>
      </c>
      <c r="E15355" t="str">
        <f t="shared" si="239"/>
        <v>621080 - INFANS GROUP</v>
      </c>
      <c r="F15355" t="s">
        <v>22180</v>
      </c>
      <c r="G15355" t="s">
        <v>58200</v>
      </c>
      <c r="H15355" t="s">
        <v>58199</v>
      </c>
      <c r="I15355" t="s">
        <v>58198</v>
      </c>
      <c r="K15355" t="s">
        <v>208</v>
      </c>
      <c r="L15355" t="s">
        <v>58197</v>
      </c>
      <c r="N15355" t="s">
        <v>208</v>
      </c>
      <c r="O15355" t="s">
        <v>476</v>
      </c>
      <c r="P15355" t="s">
        <v>476</v>
      </c>
    </row>
    <row r="15356" spans="1:16">
      <c r="A15356" s="484" t="s">
        <v>33331</v>
      </c>
      <c r="B15356" s="485" t="s">
        <v>33330</v>
      </c>
      <c r="C15356" t="s">
        <v>33329</v>
      </c>
      <c r="D15356" t="s">
        <v>33328</v>
      </c>
      <c r="E15356" t="str">
        <f t="shared" si="239"/>
        <v>683772 - NIGHTLINE FRANCE PARIS</v>
      </c>
      <c r="F15356" t="s">
        <v>8230</v>
      </c>
      <c r="G15356" t="s">
        <v>33327</v>
      </c>
      <c r="I15356" t="s">
        <v>626</v>
      </c>
      <c r="J15356" t="s">
        <v>33326</v>
      </c>
      <c r="K15356" t="s">
        <v>208</v>
      </c>
      <c r="L15356" t="s">
        <v>33325</v>
      </c>
      <c r="N15356" t="s">
        <v>208</v>
      </c>
      <c r="O15356" t="s">
        <v>476</v>
      </c>
      <c r="P15356" t="s">
        <v>476</v>
      </c>
    </row>
    <row r="15357" spans="1:16">
      <c r="A15357" s="484" t="s">
        <v>134638</v>
      </c>
      <c r="B15357" s="485" t="s">
        <v>134637</v>
      </c>
      <c r="C15357" t="s">
        <v>134636</v>
      </c>
      <c r="D15357" t="s">
        <v>134636</v>
      </c>
      <c r="E15357" t="str">
        <f t="shared" si="239"/>
        <v>575495 - ADEDOM FORMATION</v>
      </c>
      <c r="F15357" t="s">
        <v>3202</v>
      </c>
      <c r="G15357" t="s">
        <v>134635</v>
      </c>
      <c r="I15357" t="s">
        <v>4298</v>
      </c>
      <c r="K15357" t="s">
        <v>208</v>
      </c>
      <c r="L15357" t="s">
        <v>134634</v>
      </c>
      <c r="N15357" t="s">
        <v>208</v>
      </c>
      <c r="O15357" t="s">
        <v>476</v>
      </c>
      <c r="P15357" t="s">
        <v>476</v>
      </c>
    </row>
    <row r="15358" spans="1:16">
      <c r="A15358" s="484" t="s">
        <v>33645</v>
      </c>
      <c r="B15358" s="485" t="s">
        <v>33644</v>
      </c>
      <c r="C15358" t="s">
        <v>33643</v>
      </c>
      <c r="D15358" t="s">
        <v>33643</v>
      </c>
      <c r="E15358" t="str">
        <f t="shared" si="239"/>
        <v>620476 - NEVEU HOUAL SOPHIE ANNICK</v>
      </c>
      <c r="F15358" t="s">
        <v>32278</v>
      </c>
      <c r="G15358" t="s">
        <v>33642</v>
      </c>
      <c r="H15358" t="s">
        <v>33641</v>
      </c>
      <c r="I15358" t="s">
        <v>23757</v>
      </c>
      <c r="K15358" t="s">
        <v>208</v>
      </c>
      <c r="L15358" t="s">
        <v>33640</v>
      </c>
      <c r="N15358" t="s">
        <v>208</v>
      </c>
      <c r="O15358" t="s">
        <v>476</v>
      </c>
      <c r="P15358" t="s">
        <v>476</v>
      </c>
    </row>
    <row r="15359" spans="1:16">
      <c r="A15359" s="484" t="s">
        <v>87550</v>
      </c>
      <c r="B15359" s="485" t="s">
        <v>87549</v>
      </c>
      <c r="C15359" t="s">
        <v>87548</v>
      </c>
      <c r="D15359" t="s">
        <v>87548</v>
      </c>
      <c r="E15359" t="str">
        <f t="shared" si="239"/>
        <v>679616 - DEVELOP &amp;PERFORM</v>
      </c>
      <c r="F15359" t="s">
        <v>1588</v>
      </c>
      <c r="G15359" t="s">
        <v>87547</v>
      </c>
      <c r="I15359" t="s">
        <v>17305</v>
      </c>
      <c r="J15359" t="s">
        <v>87546</v>
      </c>
      <c r="K15359" t="s">
        <v>208</v>
      </c>
      <c r="L15359" t="s">
        <v>87545</v>
      </c>
      <c r="N15359" t="s">
        <v>208</v>
      </c>
      <c r="O15359" t="s">
        <v>476</v>
      </c>
      <c r="P15359" t="s">
        <v>476</v>
      </c>
    </row>
    <row r="15360" spans="1:16">
      <c r="A15360" s="484" t="s">
        <v>74872</v>
      </c>
      <c r="B15360" s="485" t="s">
        <v>74871</v>
      </c>
      <c r="C15360" t="s">
        <v>74870</v>
      </c>
      <c r="D15360" t="s">
        <v>74870</v>
      </c>
      <c r="E15360" t="str">
        <f t="shared" si="239"/>
        <v>345210 - EVOLUDYS</v>
      </c>
      <c r="F15360" t="s">
        <v>8302</v>
      </c>
      <c r="G15360" t="s">
        <v>74869</v>
      </c>
      <c r="I15360" t="s">
        <v>23717</v>
      </c>
      <c r="J15360" t="s">
        <v>74868</v>
      </c>
      <c r="K15360" t="s">
        <v>208</v>
      </c>
      <c r="L15360" t="s">
        <v>74867</v>
      </c>
      <c r="N15360" t="s">
        <v>208</v>
      </c>
      <c r="O15360" t="s">
        <v>476</v>
      </c>
      <c r="P15360" t="s">
        <v>476</v>
      </c>
    </row>
    <row r="15361" spans="1:16">
      <c r="A15361" s="484" t="s">
        <v>41436</v>
      </c>
      <c r="B15361" s="485" t="s">
        <v>41435</v>
      </c>
      <c r="C15361" t="s">
        <v>41434</v>
      </c>
      <c r="D15361" t="s">
        <v>41433</v>
      </c>
      <c r="E15361" t="str">
        <f t="shared" si="239"/>
        <v>620490 - LVLD CONSULTING</v>
      </c>
      <c r="F15361" t="s">
        <v>32278</v>
      </c>
      <c r="G15361" t="s">
        <v>41432</v>
      </c>
      <c r="H15361" t="s">
        <v>41431</v>
      </c>
      <c r="I15361" t="s">
        <v>41430</v>
      </c>
      <c r="J15361" t="s">
        <v>41429</v>
      </c>
      <c r="K15361" t="s">
        <v>208</v>
      </c>
      <c r="L15361" t="s">
        <v>41428</v>
      </c>
      <c r="N15361" t="s">
        <v>208</v>
      </c>
      <c r="O15361" t="s">
        <v>476</v>
      </c>
      <c r="P15361" t="s">
        <v>476</v>
      </c>
    </row>
    <row r="15362" spans="1:16">
      <c r="A15362" s="484" t="s">
        <v>63267</v>
      </c>
      <c r="B15362" s="485" t="s">
        <v>63266</v>
      </c>
      <c r="C15362" t="s">
        <v>63265</v>
      </c>
      <c r="D15362" t="s">
        <v>63264</v>
      </c>
      <c r="E15362" t="str">
        <f t="shared" ref="E15362:E15425" si="240">_xlfn.CONCAT(L15362," - ",D15362)</f>
        <v>570540 - GNCRA</v>
      </c>
      <c r="F15362" t="s">
        <v>11880</v>
      </c>
      <c r="G15362" t="s">
        <v>63263</v>
      </c>
      <c r="I15362" t="s">
        <v>9879</v>
      </c>
      <c r="J15362" t="s">
        <v>63262</v>
      </c>
      <c r="K15362" t="s">
        <v>208</v>
      </c>
      <c r="L15362" t="s">
        <v>63261</v>
      </c>
      <c r="N15362" t="s">
        <v>208</v>
      </c>
      <c r="O15362" t="s">
        <v>476</v>
      </c>
      <c r="P15362" t="s">
        <v>476</v>
      </c>
    </row>
    <row r="15363" spans="1:16">
      <c r="A15363" s="484" t="s">
        <v>117555</v>
      </c>
      <c r="B15363" s="485" t="s">
        <v>117554</v>
      </c>
      <c r="C15363" t="s">
        <v>117553</v>
      </c>
      <c r="D15363" t="s">
        <v>117553</v>
      </c>
      <c r="E15363" t="str">
        <f t="shared" si="240"/>
        <v>643130 - ATHYR FORMATION</v>
      </c>
      <c r="F15363" t="s">
        <v>18880</v>
      </c>
      <c r="G15363" t="s">
        <v>117552</v>
      </c>
      <c r="I15363" t="s">
        <v>117551</v>
      </c>
      <c r="K15363" t="s">
        <v>208</v>
      </c>
      <c r="L15363" t="s">
        <v>117550</v>
      </c>
      <c r="N15363" t="s">
        <v>208</v>
      </c>
      <c r="O15363" t="s">
        <v>476</v>
      </c>
      <c r="P15363" t="s">
        <v>476</v>
      </c>
    </row>
    <row r="15364" spans="1:16">
      <c r="A15364" s="484" t="s">
        <v>32452</v>
      </c>
      <c r="B15364" s="485" t="s">
        <v>32451</v>
      </c>
      <c r="C15364" t="s">
        <v>32450</v>
      </c>
      <c r="D15364" t="s">
        <v>32450</v>
      </c>
      <c r="E15364" t="str">
        <f t="shared" si="240"/>
        <v>640876 - OC ASSIST</v>
      </c>
      <c r="F15364" t="s">
        <v>1784</v>
      </c>
      <c r="G15364" t="s">
        <v>32449</v>
      </c>
      <c r="I15364" t="s">
        <v>32448</v>
      </c>
      <c r="J15364" t="s">
        <v>32447</v>
      </c>
      <c r="K15364" t="s">
        <v>208</v>
      </c>
      <c r="L15364" t="s">
        <v>32446</v>
      </c>
      <c r="N15364" t="s">
        <v>208</v>
      </c>
      <c r="O15364" t="s">
        <v>476</v>
      </c>
      <c r="P15364" t="s">
        <v>476</v>
      </c>
    </row>
    <row r="15365" spans="1:16">
      <c r="A15365" s="484" t="s">
        <v>9567</v>
      </c>
      <c r="B15365" s="485" t="s">
        <v>9566</v>
      </c>
      <c r="C15365" t="s">
        <v>9565</v>
      </c>
      <c r="D15365" t="s">
        <v>9564</v>
      </c>
      <c r="E15365" t="str">
        <f t="shared" si="240"/>
        <v>627537 - TOLEGANO JOURDREN</v>
      </c>
      <c r="F15365" t="s">
        <v>9563</v>
      </c>
      <c r="G15365" t="s">
        <v>9562</v>
      </c>
      <c r="I15365" t="s">
        <v>9561</v>
      </c>
      <c r="J15365" t="s">
        <v>9560</v>
      </c>
      <c r="K15365" t="s">
        <v>208</v>
      </c>
      <c r="L15365" t="s">
        <v>9559</v>
      </c>
      <c r="N15365" t="s">
        <v>208</v>
      </c>
      <c r="O15365" t="s">
        <v>476</v>
      </c>
      <c r="P15365" t="s">
        <v>476</v>
      </c>
    </row>
    <row r="15366" spans="1:16">
      <c r="A15366" s="484" t="s">
        <v>23030</v>
      </c>
      <c r="B15366" s="485" t="s">
        <v>23029</v>
      </c>
      <c r="C15366" t="s">
        <v>23028</v>
      </c>
      <c r="D15366" t="s">
        <v>23027</v>
      </c>
      <c r="E15366" t="str">
        <f t="shared" si="240"/>
        <v>564813 - RESEAU DE SANTE CAP2S</v>
      </c>
      <c r="F15366" t="s">
        <v>2572</v>
      </c>
      <c r="G15366" t="s">
        <v>23026</v>
      </c>
      <c r="I15366" t="s">
        <v>959</v>
      </c>
      <c r="K15366" t="s">
        <v>208</v>
      </c>
      <c r="L15366" t="s">
        <v>23025</v>
      </c>
      <c r="N15366" t="s">
        <v>208</v>
      </c>
      <c r="O15366" t="s">
        <v>476</v>
      </c>
      <c r="P15366" t="s">
        <v>476</v>
      </c>
    </row>
    <row r="15367" spans="1:16">
      <c r="A15367" s="484" t="s">
        <v>125590</v>
      </c>
      <c r="B15367" s="485" t="s">
        <v>125589</v>
      </c>
      <c r="C15367" t="s">
        <v>125588</v>
      </c>
      <c r="D15367" t="s">
        <v>125587</v>
      </c>
      <c r="E15367" t="str">
        <f t="shared" si="240"/>
        <v>553657 - AFERUP</v>
      </c>
      <c r="F15367" t="s">
        <v>1729</v>
      </c>
      <c r="G15367" t="s">
        <v>125586</v>
      </c>
      <c r="I15367" t="s">
        <v>749</v>
      </c>
      <c r="J15367" t="s">
        <v>125585</v>
      </c>
      <c r="K15367" t="s">
        <v>208</v>
      </c>
      <c r="L15367" t="s">
        <v>125584</v>
      </c>
      <c r="N15367" t="s">
        <v>208</v>
      </c>
      <c r="O15367" t="s">
        <v>476</v>
      </c>
      <c r="P15367" t="s">
        <v>476</v>
      </c>
    </row>
    <row r="15368" spans="1:16">
      <c r="A15368" s="484" t="s">
        <v>48742</v>
      </c>
      <c r="B15368" s="485" t="s">
        <v>48741</v>
      </c>
      <c r="C15368" t="s">
        <v>48740</v>
      </c>
      <c r="D15368" t="s">
        <v>48739</v>
      </c>
      <c r="E15368" t="str">
        <f t="shared" si="240"/>
        <v>686694 - JUS LECRIVAIN MONIQUE</v>
      </c>
      <c r="F15368" t="s">
        <v>519</v>
      </c>
      <c r="G15368" t="s">
        <v>48738</v>
      </c>
      <c r="I15368" t="s">
        <v>7743</v>
      </c>
      <c r="J15368" t="s">
        <v>48737</v>
      </c>
      <c r="K15368" t="s">
        <v>208</v>
      </c>
      <c r="L15368" t="s">
        <v>48736</v>
      </c>
      <c r="N15368" t="s">
        <v>208</v>
      </c>
      <c r="O15368" t="s">
        <v>476</v>
      </c>
      <c r="P15368" t="s">
        <v>476</v>
      </c>
    </row>
    <row r="15369" spans="1:16">
      <c r="A15369" s="484" t="s">
        <v>133349</v>
      </c>
      <c r="B15369" s="485" t="s">
        <v>133348</v>
      </c>
      <c r="C15369" t="s">
        <v>133347</v>
      </c>
      <c r="D15369" t="s">
        <v>133346</v>
      </c>
      <c r="E15369" t="str">
        <f t="shared" si="240"/>
        <v>639473 - AFPR</v>
      </c>
      <c r="F15369" t="s">
        <v>2178</v>
      </c>
      <c r="G15369" t="s">
        <v>133345</v>
      </c>
      <c r="H15369" t="s">
        <v>133344</v>
      </c>
      <c r="I15369" t="s">
        <v>4549</v>
      </c>
      <c r="J15369" t="s">
        <v>133343</v>
      </c>
      <c r="K15369" t="s">
        <v>208</v>
      </c>
      <c r="L15369" t="s">
        <v>133342</v>
      </c>
      <c r="N15369" t="s">
        <v>208</v>
      </c>
      <c r="O15369" t="s">
        <v>476</v>
      </c>
      <c r="P15369" t="s">
        <v>476</v>
      </c>
    </row>
    <row r="15370" spans="1:16">
      <c r="A15370" s="484" t="s">
        <v>126136</v>
      </c>
      <c r="B15370" s="485" t="s">
        <v>126135</v>
      </c>
      <c r="C15370" t="s">
        <v>126134</v>
      </c>
      <c r="D15370" t="s">
        <v>126133</v>
      </c>
      <c r="E15370" t="str">
        <f t="shared" si="240"/>
        <v>671988 - ADSS CLICHY</v>
      </c>
      <c r="F15370" t="s">
        <v>2170</v>
      </c>
      <c r="G15370" t="s">
        <v>126132</v>
      </c>
      <c r="I15370" t="s">
        <v>1391</v>
      </c>
      <c r="J15370" t="s">
        <v>126131</v>
      </c>
      <c r="K15370" t="s">
        <v>208</v>
      </c>
      <c r="L15370" t="s">
        <v>126130</v>
      </c>
      <c r="N15370" t="s">
        <v>208</v>
      </c>
      <c r="O15370" t="s">
        <v>476</v>
      </c>
      <c r="P15370" t="s">
        <v>476</v>
      </c>
    </row>
    <row r="15371" spans="1:16">
      <c r="A15371" s="484" t="s">
        <v>132217</v>
      </c>
      <c r="B15371" s="485" t="s">
        <v>131831</v>
      </c>
      <c r="C15371" t="s">
        <v>132176</v>
      </c>
      <c r="D15371" t="s">
        <v>132216</v>
      </c>
      <c r="E15371" t="str">
        <f t="shared" si="240"/>
        <v>156590 - AFPA CFPA STAINS</v>
      </c>
      <c r="F15371" t="s">
        <v>8463</v>
      </c>
      <c r="G15371" t="s">
        <v>132215</v>
      </c>
      <c r="I15371" t="s">
        <v>123699</v>
      </c>
      <c r="J15371" t="s">
        <v>131827</v>
      </c>
      <c r="K15371" t="s">
        <v>208</v>
      </c>
      <c r="L15371" t="s">
        <v>132214</v>
      </c>
      <c r="N15371" t="s">
        <v>208</v>
      </c>
      <c r="O15371" t="s">
        <v>476</v>
      </c>
      <c r="P15371" t="s">
        <v>476</v>
      </c>
    </row>
    <row r="15372" spans="1:16">
      <c r="A15372" s="484" t="s">
        <v>132126</v>
      </c>
      <c r="B15372" s="485" t="s">
        <v>131831</v>
      </c>
      <c r="C15372" t="s">
        <v>132109</v>
      </c>
      <c r="D15372" t="s">
        <v>132125</v>
      </c>
      <c r="E15372" t="str">
        <f t="shared" si="240"/>
        <v>161780 - AFPA CFPA LIMOGES ROMANET</v>
      </c>
      <c r="F15372" t="s">
        <v>1513</v>
      </c>
      <c r="G15372" t="s">
        <v>132124</v>
      </c>
      <c r="I15372" t="s">
        <v>795</v>
      </c>
      <c r="J15372" t="s">
        <v>132123</v>
      </c>
      <c r="K15372" t="s">
        <v>208</v>
      </c>
      <c r="L15372" t="s">
        <v>132122</v>
      </c>
      <c r="N15372" t="s">
        <v>208</v>
      </c>
      <c r="O15372" t="s">
        <v>476</v>
      </c>
      <c r="P15372" t="s">
        <v>476</v>
      </c>
    </row>
    <row r="15373" spans="1:16">
      <c r="A15373" s="484" t="s">
        <v>132110</v>
      </c>
      <c r="B15373" s="485" t="s">
        <v>131831</v>
      </c>
      <c r="C15373" t="s">
        <v>132109</v>
      </c>
      <c r="D15373" t="s">
        <v>132108</v>
      </c>
      <c r="E15373" t="str">
        <f t="shared" si="240"/>
        <v>85613 - AFPA LIMOGES BABYLONE</v>
      </c>
      <c r="F15373" t="s">
        <v>1513</v>
      </c>
      <c r="G15373" t="s">
        <v>132107</v>
      </c>
      <c r="I15373" t="s">
        <v>795</v>
      </c>
      <c r="J15373" t="s">
        <v>132106</v>
      </c>
      <c r="K15373" t="s">
        <v>208</v>
      </c>
      <c r="L15373" t="s">
        <v>132105</v>
      </c>
      <c r="N15373" t="s">
        <v>208</v>
      </c>
      <c r="O15373" t="s">
        <v>476</v>
      </c>
      <c r="P15373" t="s">
        <v>476</v>
      </c>
    </row>
    <row r="15374" spans="1:16">
      <c r="A15374" s="484" t="s">
        <v>132238</v>
      </c>
      <c r="B15374" s="485" t="s">
        <v>131831</v>
      </c>
      <c r="C15374" t="s">
        <v>132232</v>
      </c>
      <c r="D15374" t="s">
        <v>132237</v>
      </c>
      <c r="E15374" t="str">
        <f t="shared" si="240"/>
        <v>498828 - AFPA LE HAVRE</v>
      </c>
      <c r="F15374" t="s">
        <v>92751</v>
      </c>
      <c r="G15374" t="s">
        <v>132236</v>
      </c>
      <c r="I15374" t="s">
        <v>3229</v>
      </c>
      <c r="J15374" t="s">
        <v>132235</v>
      </c>
      <c r="K15374" t="s">
        <v>208</v>
      </c>
      <c r="L15374" t="s">
        <v>132234</v>
      </c>
      <c r="N15374" t="s">
        <v>208</v>
      </c>
      <c r="O15374" t="s">
        <v>476</v>
      </c>
      <c r="P15374" t="s">
        <v>476</v>
      </c>
    </row>
    <row r="15375" spans="1:16">
      <c r="A15375" s="484" t="s">
        <v>132207</v>
      </c>
      <c r="B15375" s="485" t="s">
        <v>131831</v>
      </c>
      <c r="C15375" t="s">
        <v>132176</v>
      </c>
      <c r="D15375" t="s">
        <v>132206</v>
      </c>
      <c r="E15375" t="str">
        <f t="shared" si="240"/>
        <v>513489 - AFPA ELANCOURT SQY</v>
      </c>
      <c r="F15375" t="s">
        <v>65721</v>
      </c>
      <c r="G15375" t="s">
        <v>132205</v>
      </c>
      <c r="I15375" t="s">
        <v>43459</v>
      </c>
      <c r="J15375" t="s">
        <v>132204</v>
      </c>
      <c r="K15375" t="s">
        <v>208</v>
      </c>
      <c r="L15375" t="s">
        <v>132203</v>
      </c>
      <c r="N15375" t="s">
        <v>208</v>
      </c>
      <c r="O15375" t="s">
        <v>476</v>
      </c>
      <c r="P15375" t="s">
        <v>476</v>
      </c>
    </row>
    <row r="15376" spans="1:16">
      <c r="A15376" s="484" t="s">
        <v>131907</v>
      </c>
      <c r="B15376" s="485" t="s">
        <v>131831</v>
      </c>
      <c r="C15376" t="s">
        <v>131883</v>
      </c>
      <c r="D15376" t="s">
        <v>131906</v>
      </c>
      <c r="E15376" t="str">
        <f t="shared" si="240"/>
        <v>518785 - AFPA CFPA LE VIGEANT</v>
      </c>
      <c r="F15376" t="s">
        <v>12945</v>
      </c>
      <c r="G15376" t="s">
        <v>131905</v>
      </c>
      <c r="I15376" t="s">
        <v>131904</v>
      </c>
      <c r="J15376" t="s">
        <v>131903</v>
      </c>
      <c r="K15376" t="s">
        <v>208</v>
      </c>
      <c r="L15376" t="s">
        <v>131902</v>
      </c>
      <c r="N15376" t="s">
        <v>208</v>
      </c>
      <c r="O15376" t="s">
        <v>476</v>
      </c>
      <c r="P15376" t="s">
        <v>476</v>
      </c>
    </row>
    <row r="15377" spans="1:16">
      <c r="A15377" s="484" t="s">
        <v>132088</v>
      </c>
      <c r="B15377" s="485" t="s">
        <v>131831</v>
      </c>
      <c r="C15377" t="s">
        <v>132062</v>
      </c>
      <c r="D15377" t="s">
        <v>132087</v>
      </c>
      <c r="E15377" t="str">
        <f t="shared" si="240"/>
        <v>42626 - AFPA ALBI</v>
      </c>
      <c r="F15377" t="s">
        <v>51372</v>
      </c>
      <c r="G15377" t="s">
        <v>132086</v>
      </c>
      <c r="I15377" t="s">
        <v>5244</v>
      </c>
      <c r="J15377" t="s">
        <v>131827</v>
      </c>
      <c r="K15377" t="s">
        <v>208</v>
      </c>
      <c r="L15377" t="s">
        <v>132085</v>
      </c>
      <c r="N15377" t="s">
        <v>208</v>
      </c>
      <c r="O15377" t="s">
        <v>476</v>
      </c>
      <c r="P15377" t="s">
        <v>476</v>
      </c>
    </row>
    <row r="15378" spans="1:16">
      <c r="A15378" s="484" t="s">
        <v>132193</v>
      </c>
      <c r="B15378" s="485" t="s">
        <v>131831</v>
      </c>
      <c r="C15378" t="s">
        <v>132176</v>
      </c>
      <c r="D15378" t="s">
        <v>132192</v>
      </c>
      <c r="E15378" t="str">
        <f t="shared" si="240"/>
        <v>239379 - AFPA MEAUX</v>
      </c>
      <c r="G15378" t="s">
        <v>132191</v>
      </c>
      <c r="I15378" t="s">
        <v>13843</v>
      </c>
      <c r="J15378" t="s">
        <v>131827</v>
      </c>
      <c r="K15378" t="s">
        <v>208</v>
      </c>
      <c r="L15378" t="s">
        <v>132190</v>
      </c>
      <c r="N15378" t="s">
        <v>208</v>
      </c>
      <c r="O15378" t="s">
        <v>476</v>
      </c>
      <c r="P15378" t="s">
        <v>476</v>
      </c>
    </row>
    <row r="15379" spans="1:16">
      <c r="A15379" s="484" t="s">
        <v>132213</v>
      </c>
      <c r="B15379" s="485" t="s">
        <v>131831</v>
      </c>
      <c r="C15379" t="s">
        <v>132176</v>
      </c>
      <c r="D15379" t="s">
        <v>132212</v>
      </c>
      <c r="E15379" t="str">
        <f t="shared" si="240"/>
        <v>478635 - AFPA CHAMPS SUR MARNE</v>
      </c>
      <c r="F15379" t="s">
        <v>132211</v>
      </c>
      <c r="G15379" t="s">
        <v>132210</v>
      </c>
      <c r="I15379" t="s">
        <v>5503</v>
      </c>
      <c r="J15379" t="s">
        <v>132209</v>
      </c>
      <c r="K15379" t="s">
        <v>208</v>
      </c>
      <c r="L15379" t="s">
        <v>132208</v>
      </c>
      <c r="N15379" t="s">
        <v>208</v>
      </c>
      <c r="O15379" t="s">
        <v>476</v>
      </c>
      <c r="P15379" t="s">
        <v>476</v>
      </c>
    </row>
    <row r="15380" spans="1:16">
      <c r="A15380" s="484" t="s">
        <v>131862</v>
      </c>
      <c r="B15380" s="485" t="s">
        <v>131831</v>
      </c>
      <c r="C15380" t="s">
        <v>131830</v>
      </c>
      <c r="D15380" t="s">
        <v>131861</v>
      </c>
      <c r="E15380" t="str">
        <f t="shared" si="240"/>
        <v>534651 - AFPA CFPA POISY</v>
      </c>
      <c r="F15380" t="s">
        <v>18362</v>
      </c>
      <c r="G15380" t="s">
        <v>131860</v>
      </c>
      <c r="I15380" t="s">
        <v>29886</v>
      </c>
      <c r="J15380" t="s">
        <v>131859</v>
      </c>
      <c r="K15380" t="s">
        <v>208</v>
      </c>
      <c r="L15380" t="s">
        <v>131858</v>
      </c>
      <c r="N15380" t="s">
        <v>207</v>
      </c>
      <c r="O15380" t="s">
        <v>476</v>
      </c>
      <c r="P15380" t="s">
        <v>476</v>
      </c>
    </row>
    <row r="15381" spans="1:16">
      <c r="A15381" s="484" t="s">
        <v>132063</v>
      </c>
      <c r="B15381" s="485" t="s">
        <v>131831</v>
      </c>
      <c r="C15381" t="s">
        <v>132062</v>
      </c>
      <c r="D15381" t="s">
        <v>132061</v>
      </c>
      <c r="E15381" t="str">
        <f t="shared" si="240"/>
        <v>153552 - AFPA TARBES</v>
      </c>
      <c r="F15381" t="s">
        <v>46133</v>
      </c>
      <c r="G15381" t="s">
        <v>132060</v>
      </c>
      <c r="H15381" t="s">
        <v>132059</v>
      </c>
      <c r="I15381" t="s">
        <v>1369</v>
      </c>
      <c r="J15381" t="s">
        <v>131827</v>
      </c>
      <c r="K15381" t="s">
        <v>208</v>
      </c>
      <c r="L15381" t="s">
        <v>132058</v>
      </c>
      <c r="N15381" t="s">
        <v>208</v>
      </c>
      <c r="O15381" t="s">
        <v>476</v>
      </c>
      <c r="P15381" t="s">
        <v>476</v>
      </c>
    </row>
    <row r="15382" spans="1:16">
      <c r="A15382" s="484" t="s">
        <v>132001</v>
      </c>
      <c r="B15382" s="485" t="s">
        <v>131831</v>
      </c>
      <c r="C15382" t="s">
        <v>131985</v>
      </c>
      <c r="D15382" t="s">
        <v>132000</v>
      </c>
      <c r="E15382" t="str">
        <f t="shared" si="240"/>
        <v>233341 - AFPA CFPA ISTRES</v>
      </c>
      <c r="F15382" t="s">
        <v>1817</v>
      </c>
      <c r="G15382" t="s">
        <v>131999</v>
      </c>
      <c r="I15382" t="s">
        <v>78265</v>
      </c>
      <c r="J15382" t="s">
        <v>131998</v>
      </c>
      <c r="K15382" t="s">
        <v>208</v>
      </c>
      <c r="L15382" t="s">
        <v>131997</v>
      </c>
      <c r="N15382" t="s">
        <v>208</v>
      </c>
      <c r="O15382" t="s">
        <v>476</v>
      </c>
      <c r="P15382" t="s">
        <v>476</v>
      </c>
    </row>
    <row r="15383" spans="1:16">
      <c r="A15383" s="484" t="s">
        <v>131891</v>
      </c>
      <c r="B15383" s="485" t="s">
        <v>131831</v>
      </c>
      <c r="C15383" t="s">
        <v>131883</v>
      </c>
      <c r="D15383" t="s">
        <v>131890</v>
      </c>
      <c r="E15383" t="str">
        <f t="shared" si="240"/>
        <v>165736 - AFPA MORNAC</v>
      </c>
      <c r="F15383" t="s">
        <v>76773</v>
      </c>
      <c r="G15383" t="s">
        <v>131889</v>
      </c>
      <c r="H15383" t="s">
        <v>131888</v>
      </c>
      <c r="I15383" t="s">
        <v>131887</v>
      </c>
      <c r="J15383" t="s">
        <v>131886</v>
      </c>
      <c r="K15383" t="s">
        <v>208</v>
      </c>
      <c r="L15383" t="s">
        <v>131885</v>
      </c>
      <c r="N15383" t="s">
        <v>208</v>
      </c>
      <c r="O15383" t="s">
        <v>476</v>
      </c>
      <c r="P15383" t="s">
        <v>476</v>
      </c>
    </row>
    <row r="15384" spans="1:16">
      <c r="A15384" s="484" t="s">
        <v>132332</v>
      </c>
      <c r="B15384" s="485" t="s">
        <v>131831</v>
      </c>
      <c r="C15384" t="s">
        <v>132303</v>
      </c>
      <c r="D15384" t="s">
        <v>132331</v>
      </c>
      <c r="E15384" t="str">
        <f t="shared" si="240"/>
        <v>53910 - AFPA CFPA LOUDEAC</v>
      </c>
      <c r="F15384" t="s">
        <v>47386</v>
      </c>
      <c r="G15384" t="s">
        <v>132330</v>
      </c>
      <c r="H15384" t="s">
        <v>132329</v>
      </c>
      <c r="I15384" t="s">
        <v>18368</v>
      </c>
      <c r="J15384" t="s">
        <v>132328</v>
      </c>
      <c r="K15384" t="s">
        <v>208</v>
      </c>
      <c r="L15384" t="s">
        <v>132327</v>
      </c>
      <c r="N15384" t="s">
        <v>208</v>
      </c>
      <c r="O15384" t="s">
        <v>476</v>
      </c>
      <c r="P15384" t="s">
        <v>476</v>
      </c>
    </row>
    <row r="15385" spans="1:16">
      <c r="A15385" s="484" t="s">
        <v>132116</v>
      </c>
      <c r="B15385" s="485" t="s">
        <v>131831</v>
      </c>
      <c r="C15385" t="s">
        <v>132109</v>
      </c>
      <c r="D15385" t="s">
        <v>132115</v>
      </c>
      <c r="E15385" t="str">
        <f t="shared" si="240"/>
        <v>316180 - AFPA GUERET</v>
      </c>
      <c r="F15385" t="s">
        <v>1086</v>
      </c>
      <c r="G15385" t="s">
        <v>132114</v>
      </c>
      <c r="I15385" t="s">
        <v>132113</v>
      </c>
      <c r="J15385" t="s">
        <v>132112</v>
      </c>
      <c r="K15385" t="s">
        <v>208</v>
      </c>
      <c r="L15385" t="s">
        <v>132111</v>
      </c>
      <c r="N15385" t="s">
        <v>208</v>
      </c>
      <c r="O15385" t="s">
        <v>476</v>
      </c>
      <c r="P15385" t="s">
        <v>476</v>
      </c>
    </row>
    <row r="15386" spans="1:16">
      <c r="A15386" s="484" t="s">
        <v>132362</v>
      </c>
      <c r="B15386" s="485" t="s">
        <v>131831</v>
      </c>
      <c r="C15386" t="s">
        <v>132361</v>
      </c>
      <c r="D15386" t="s">
        <v>132360</v>
      </c>
      <c r="E15386" t="str">
        <f t="shared" si="240"/>
        <v>508159 - AFPA EQUEURDREVILLE</v>
      </c>
      <c r="F15386" t="s">
        <v>2273</v>
      </c>
      <c r="G15386" t="s">
        <v>132359</v>
      </c>
      <c r="H15386" t="s">
        <v>132358</v>
      </c>
      <c r="I15386" t="s">
        <v>132357</v>
      </c>
      <c r="K15386" t="s">
        <v>208</v>
      </c>
      <c r="L15386" t="s">
        <v>132356</v>
      </c>
      <c r="N15386" t="s">
        <v>208</v>
      </c>
      <c r="O15386" t="s">
        <v>476</v>
      </c>
      <c r="P15386" t="s">
        <v>476</v>
      </c>
    </row>
    <row r="15387" spans="1:16">
      <c r="A15387" s="484" t="s">
        <v>132372</v>
      </c>
      <c r="B15387" s="485" t="s">
        <v>131831</v>
      </c>
      <c r="C15387" t="s">
        <v>132361</v>
      </c>
      <c r="D15387" t="s">
        <v>132371</v>
      </c>
      <c r="E15387" t="str">
        <f t="shared" si="240"/>
        <v>205904 - AFPA CFPA COUTANCES</v>
      </c>
      <c r="F15387" t="s">
        <v>34627</v>
      </c>
      <c r="G15387" t="s">
        <v>132370</v>
      </c>
      <c r="I15387" t="s">
        <v>43297</v>
      </c>
      <c r="J15387" t="s">
        <v>132369</v>
      </c>
      <c r="K15387" t="s">
        <v>208</v>
      </c>
      <c r="L15387" t="s">
        <v>132368</v>
      </c>
      <c r="N15387" t="s">
        <v>208</v>
      </c>
      <c r="O15387" t="s">
        <v>476</v>
      </c>
      <c r="P15387" t="s">
        <v>476</v>
      </c>
    </row>
    <row r="15388" spans="1:16">
      <c r="A15388" s="484" t="s">
        <v>132266</v>
      </c>
      <c r="B15388" s="485" t="s">
        <v>131831</v>
      </c>
      <c r="C15388" t="s">
        <v>132260</v>
      </c>
      <c r="D15388" t="s">
        <v>132265</v>
      </c>
      <c r="E15388" t="str">
        <f t="shared" si="240"/>
        <v>127516 - AFPA CFPA SAINT DIZIER</v>
      </c>
      <c r="F15388" t="s">
        <v>63368</v>
      </c>
      <c r="G15388" t="s">
        <v>132264</v>
      </c>
      <c r="I15388" t="s">
        <v>65719</v>
      </c>
      <c r="J15388" t="s">
        <v>132263</v>
      </c>
      <c r="K15388" t="s">
        <v>208</v>
      </c>
      <c r="L15388" t="s">
        <v>132262</v>
      </c>
      <c r="N15388" t="s">
        <v>208</v>
      </c>
      <c r="O15388" t="s">
        <v>476</v>
      </c>
      <c r="P15388" t="s">
        <v>476</v>
      </c>
    </row>
    <row r="15389" spans="1:16">
      <c r="A15389" s="484" t="s">
        <v>132048</v>
      </c>
      <c r="B15389" s="485" t="s">
        <v>131831</v>
      </c>
      <c r="C15389" t="s">
        <v>132021</v>
      </c>
      <c r="D15389" t="s">
        <v>132047</v>
      </c>
      <c r="E15389" t="str">
        <f t="shared" si="240"/>
        <v>496376 - AFPA CANTIN</v>
      </c>
      <c r="F15389" t="s">
        <v>831</v>
      </c>
      <c r="G15389" t="s">
        <v>132046</v>
      </c>
      <c r="I15389" t="s">
        <v>132045</v>
      </c>
      <c r="J15389" t="s">
        <v>132044</v>
      </c>
      <c r="K15389" t="s">
        <v>208</v>
      </c>
      <c r="L15389" t="s">
        <v>132043</v>
      </c>
      <c r="N15389" t="s">
        <v>208</v>
      </c>
      <c r="O15389" t="s">
        <v>476</v>
      </c>
      <c r="P15389" t="s">
        <v>476</v>
      </c>
    </row>
    <row r="15390" spans="1:16">
      <c r="A15390" s="484" t="s">
        <v>132376</v>
      </c>
      <c r="B15390" s="485" t="s">
        <v>131831</v>
      </c>
      <c r="C15390" t="s">
        <v>132361</v>
      </c>
      <c r="D15390" t="s">
        <v>132375</v>
      </c>
      <c r="E15390" t="str">
        <f t="shared" si="240"/>
        <v>484532 - AFPA CFPA ALENCON</v>
      </c>
      <c r="F15390" t="s">
        <v>60780</v>
      </c>
      <c r="G15390" t="s">
        <v>132374</v>
      </c>
      <c r="I15390" t="s">
        <v>7594</v>
      </c>
      <c r="K15390" t="s">
        <v>208</v>
      </c>
      <c r="L15390" t="s">
        <v>132373</v>
      </c>
      <c r="N15390" t="s">
        <v>208</v>
      </c>
      <c r="O15390" t="s">
        <v>476</v>
      </c>
      <c r="P15390" t="s">
        <v>476</v>
      </c>
    </row>
    <row r="15391" spans="1:16">
      <c r="A15391" s="484" t="s">
        <v>132430</v>
      </c>
      <c r="B15391" s="485" t="s">
        <v>131831</v>
      </c>
      <c r="C15391" t="s">
        <v>132413</v>
      </c>
      <c r="D15391" t="s">
        <v>132429</v>
      </c>
      <c r="E15391" t="str">
        <f t="shared" si="240"/>
        <v>16214 - AFPA CFPA BAYONNE</v>
      </c>
      <c r="F15391" t="s">
        <v>19544</v>
      </c>
      <c r="G15391" t="s">
        <v>132428</v>
      </c>
      <c r="I15391" t="s">
        <v>9512</v>
      </c>
      <c r="J15391" t="s">
        <v>132427</v>
      </c>
      <c r="K15391" t="s">
        <v>208</v>
      </c>
      <c r="L15391" t="s">
        <v>132426</v>
      </c>
      <c r="N15391" t="s">
        <v>208</v>
      </c>
      <c r="O15391" t="s">
        <v>476</v>
      </c>
      <c r="P15391" t="s">
        <v>476</v>
      </c>
    </row>
    <row r="15392" spans="1:16">
      <c r="A15392" s="484" t="s">
        <v>131884</v>
      </c>
      <c r="B15392" s="485" t="s">
        <v>131831</v>
      </c>
      <c r="C15392" t="s">
        <v>131883</v>
      </c>
      <c r="D15392" t="s">
        <v>131882</v>
      </c>
      <c r="E15392" t="str">
        <f t="shared" si="240"/>
        <v>474605 - AFPA NIORT</v>
      </c>
      <c r="F15392" t="s">
        <v>7978</v>
      </c>
      <c r="G15392" t="s">
        <v>131881</v>
      </c>
      <c r="I15392" t="s">
        <v>8130</v>
      </c>
      <c r="J15392" t="s">
        <v>131880</v>
      </c>
      <c r="K15392" t="s">
        <v>208</v>
      </c>
      <c r="L15392" t="s">
        <v>131879</v>
      </c>
      <c r="N15392" t="s">
        <v>208</v>
      </c>
      <c r="O15392" t="s">
        <v>476</v>
      </c>
      <c r="P15392" t="s">
        <v>476</v>
      </c>
    </row>
    <row r="15393" spans="1:16">
      <c r="A15393" s="484" t="s">
        <v>131896</v>
      </c>
      <c r="B15393" s="485" t="s">
        <v>131831</v>
      </c>
      <c r="C15393" t="s">
        <v>131883</v>
      </c>
      <c r="D15393" t="s">
        <v>131895</v>
      </c>
      <c r="E15393" t="str">
        <f t="shared" si="240"/>
        <v>486840 - AFPA CHATELLERAULT</v>
      </c>
      <c r="F15393" t="s">
        <v>18414</v>
      </c>
      <c r="G15393" t="s">
        <v>131894</v>
      </c>
      <c r="I15393" t="s">
        <v>21414</v>
      </c>
      <c r="J15393" t="s">
        <v>131893</v>
      </c>
      <c r="K15393" t="s">
        <v>208</v>
      </c>
      <c r="L15393" t="s">
        <v>131892</v>
      </c>
      <c r="N15393" t="s">
        <v>208</v>
      </c>
      <c r="O15393" t="s">
        <v>476</v>
      </c>
      <c r="P15393" t="s">
        <v>476</v>
      </c>
    </row>
    <row r="15394" spans="1:16">
      <c r="A15394" s="484" t="s">
        <v>132121</v>
      </c>
      <c r="B15394" s="485" t="s">
        <v>131831</v>
      </c>
      <c r="C15394" t="s">
        <v>132109</v>
      </c>
      <c r="D15394" t="s">
        <v>132120</v>
      </c>
      <c r="E15394" t="str">
        <f t="shared" si="240"/>
        <v>463012 - AFPA DR LIMOGES</v>
      </c>
      <c r="F15394" t="s">
        <v>1513</v>
      </c>
      <c r="G15394" t="s">
        <v>132119</v>
      </c>
      <c r="I15394" t="s">
        <v>795</v>
      </c>
      <c r="J15394" t="s">
        <v>132118</v>
      </c>
      <c r="K15394" t="s">
        <v>208</v>
      </c>
      <c r="L15394" t="s">
        <v>132117</v>
      </c>
      <c r="N15394" t="s">
        <v>208</v>
      </c>
      <c r="O15394" t="s">
        <v>476</v>
      </c>
      <c r="P15394" t="s">
        <v>476</v>
      </c>
    </row>
    <row r="15395" spans="1:16">
      <c r="A15395" s="484" t="s">
        <v>132254</v>
      </c>
      <c r="B15395" s="485" t="s">
        <v>131831</v>
      </c>
      <c r="C15395" t="s">
        <v>132247</v>
      </c>
      <c r="D15395" t="s">
        <v>132253</v>
      </c>
      <c r="E15395" t="str">
        <f t="shared" si="240"/>
        <v>42705 - AFPA BELFORT</v>
      </c>
      <c r="F15395" t="s">
        <v>2572</v>
      </c>
      <c r="G15395" t="s">
        <v>132252</v>
      </c>
      <c r="I15395" t="s">
        <v>3271</v>
      </c>
      <c r="J15395" t="s">
        <v>132251</v>
      </c>
      <c r="K15395" t="s">
        <v>208</v>
      </c>
      <c r="L15395" t="s">
        <v>132250</v>
      </c>
      <c r="N15395" t="s">
        <v>208</v>
      </c>
      <c r="O15395" t="s">
        <v>476</v>
      </c>
      <c r="P15395" t="s">
        <v>132249</v>
      </c>
    </row>
    <row r="15396" spans="1:16">
      <c r="A15396" s="484" t="s">
        <v>132104</v>
      </c>
      <c r="B15396" s="485" t="s">
        <v>131831</v>
      </c>
      <c r="C15396" t="s">
        <v>132092</v>
      </c>
      <c r="D15396" t="s">
        <v>132103</v>
      </c>
      <c r="E15396" t="str">
        <f t="shared" si="240"/>
        <v>95497 - AFPA GOLBEY</v>
      </c>
      <c r="F15396" t="s">
        <v>1352</v>
      </c>
      <c r="G15396" t="s">
        <v>132102</v>
      </c>
      <c r="I15396" t="s">
        <v>7767</v>
      </c>
      <c r="J15396" t="s">
        <v>132101</v>
      </c>
      <c r="K15396" t="s">
        <v>208</v>
      </c>
      <c r="L15396" t="s">
        <v>132100</v>
      </c>
      <c r="N15396" t="s">
        <v>208</v>
      </c>
      <c r="O15396" t="s">
        <v>476</v>
      </c>
      <c r="P15396" t="s">
        <v>476</v>
      </c>
    </row>
    <row r="15397" spans="1:16">
      <c r="A15397" s="484" t="s">
        <v>132099</v>
      </c>
      <c r="B15397" s="485" t="s">
        <v>131831</v>
      </c>
      <c r="C15397" t="s">
        <v>132092</v>
      </c>
      <c r="D15397" t="s">
        <v>132098</v>
      </c>
      <c r="E15397" t="str">
        <f t="shared" si="240"/>
        <v>139932 - AFPA REMIREMONT</v>
      </c>
      <c r="G15397" t="s">
        <v>132097</v>
      </c>
      <c r="H15397" t="s">
        <v>132096</v>
      </c>
      <c r="I15397" t="s">
        <v>9864</v>
      </c>
      <c r="J15397" t="s">
        <v>132095</v>
      </c>
      <c r="K15397" t="s">
        <v>208</v>
      </c>
      <c r="L15397" t="s">
        <v>132094</v>
      </c>
      <c r="N15397" t="s">
        <v>208</v>
      </c>
      <c r="O15397" t="s">
        <v>476</v>
      </c>
      <c r="P15397" t="s">
        <v>476</v>
      </c>
    </row>
    <row r="15398" spans="1:16">
      <c r="A15398" s="484" t="s">
        <v>132197</v>
      </c>
      <c r="B15398" s="485" t="s">
        <v>131831</v>
      </c>
      <c r="C15398" t="s">
        <v>132176</v>
      </c>
      <c r="D15398" t="s">
        <v>132196</v>
      </c>
      <c r="E15398" t="str">
        <f t="shared" si="240"/>
        <v>563468 - AFPA MANTES MAGNANVILLE</v>
      </c>
      <c r="F15398" t="s">
        <v>22791</v>
      </c>
      <c r="G15398" t="s">
        <v>132195</v>
      </c>
      <c r="I15398" t="s">
        <v>34633</v>
      </c>
      <c r="J15398" t="s">
        <v>131827</v>
      </c>
      <c r="K15398" t="s">
        <v>208</v>
      </c>
      <c r="L15398" t="s">
        <v>132194</v>
      </c>
      <c r="N15398" t="s">
        <v>208</v>
      </c>
      <c r="O15398" t="s">
        <v>476</v>
      </c>
      <c r="P15398" t="s">
        <v>476</v>
      </c>
    </row>
    <row r="15399" spans="1:16">
      <c r="A15399" s="484" t="s">
        <v>132189</v>
      </c>
      <c r="B15399" s="485" t="s">
        <v>131831</v>
      </c>
      <c r="C15399" t="s">
        <v>132176</v>
      </c>
      <c r="D15399" t="s">
        <v>132188</v>
      </c>
      <c r="E15399" t="str">
        <f t="shared" si="240"/>
        <v>173733 - AFPA MONTREUIL</v>
      </c>
      <c r="F15399" t="s">
        <v>132187</v>
      </c>
      <c r="G15399" t="s">
        <v>132186</v>
      </c>
      <c r="H15399" t="s">
        <v>132185</v>
      </c>
      <c r="I15399" t="s">
        <v>4951</v>
      </c>
      <c r="J15399" t="s">
        <v>132184</v>
      </c>
      <c r="K15399" t="s">
        <v>208</v>
      </c>
      <c r="L15399" t="s">
        <v>132183</v>
      </c>
      <c r="N15399" t="s">
        <v>208</v>
      </c>
      <c r="O15399" t="s">
        <v>476</v>
      </c>
      <c r="P15399" t="s">
        <v>476</v>
      </c>
    </row>
    <row r="15400" spans="1:16">
      <c r="A15400" s="484" t="s">
        <v>132403</v>
      </c>
      <c r="B15400" s="485" t="s">
        <v>131831</v>
      </c>
      <c r="C15400" t="s">
        <v>132392</v>
      </c>
      <c r="D15400" t="s">
        <v>132402</v>
      </c>
      <c r="E15400" t="str">
        <f t="shared" si="240"/>
        <v>342725 - AFPA CFPA MONTLUCON</v>
      </c>
      <c r="F15400" t="s">
        <v>8706</v>
      </c>
      <c r="G15400" t="s">
        <v>132401</v>
      </c>
      <c r="I15400" t="s">
        <v>6282</v>
      </c>
      <c r="J15400" t="s">
        <v>132400</v>
      </c>
      <c r="K15400" t="s">
        <v>208</v>
      </c>
      <c r="L15400" t="s">
        <v>132399</v>
      </c>
      <c r="N15400" t="s">
        <v>208</v>
      </c>
      <c r="O15400" t="s">
        <v>476</v>
      </c>
      <c r="P15400" t="s">
        <v>476</v>
      </c>
    </row>
    <row r="15401" spans="1:16">
      <c r="A15401" s="484" t="s">
        <v>131912</v>
      </c>
      <c r="B15401" s="485" t="s">
        <v>131831</v>
      </c>
      <c r="C15401" t="s">
        <v>131911</v>
      </c>
      <c r="D15401" t="s">
        <v>131910</v>
      </c>
      <c r="E15401" t="str">
        <f t="shared" si="240"/>
        <v>566792 - AFPA DR ANTENNE AMIENS</v>
      </c>
      <c r="F15401" t="s">
        <v>2408</v>
      </c>
      <c r="G15401" t="s">
        <v>131909</v>
      </c>
      <c r="I15401" t="s">
        <v>1806</v>
      </c>
      <c r="K15401" t="s">
        <v>208</v>
      </c>
      <c r="L15401" t="s">
        <v>131908</v>
      </c>
      <c r="N15401" t="s">
        <v>208</v>
      </c>
      <c r="O15401" t="s">
        <v>476</v>
      </c>
      <c r="P15401" t="s">
        <v>476</v>
      </c>
    </row>
    <row r="15402" spans="1:16">
      <c r="A15402" s="484" t="s">
        <v>132278</v>
      </c>
      <c r="B15402" s="485" t="s">
        <v>131831</v>
      </c>
      <c r="C15402" t="s">
        <v>132277</v>
      </c>
      <c r="D15402" t="s">
        <v>132276</v>
      </c>
      <c r="E15402" t="str">
        <f t="shared" si="240"/>
        <v>264118 - AFPA ISSOUDUN</v>
      </c>
      <c r="F15402" t="s">
        <v>1710</v>
      </c>
      <c r="G15402" t="s">
        <v>132275</v>
      </c>
      <c r="I15402" t="s">
        <v>1241</v>
      </c>
      <c r="J15402" t="s">
        <v>132274</v>
      </c>
      <c r="K15402" t="s">
        <v>208</v>
      </c>
      <c r="L15402" t="s">
        <v>132273</v>
      </c>
      <c r="N15402" t="s">
        <v>208</v>
      </c>
      <c r="O15402" t="s">
        <v>476</v>
      </c>
      <c r="P15402" t="s">
        <v>476</v>
      </c>
    </row>
    <row r="15403" spans="1:16">
      <c r="A15403" s="484" t="s">
        <v>131842</v>
      </c>
      <c r="B15403" s="485" t="s">
        <v>131831</v>
      </c>
      <c r="C15403" t="s">
        <v>131830</v>
      </c>
      <c r="D15403" t="s">
        <v>131841</v>
      </c>
      <c r="E15403" t="str">
        <f t="shared" si="240"/>
        <v>503848 - AFPA ROANNE</v>
      </c>
      <c r="F15403" t="s">
        <v>1328</v>
      </c>
      <c r="G15403" t="s">
        <v>131840</v>
      </c>
      <c r="I15403" t="s">
        <v>13562</v>
      </c>
      <c r="J15403" t="s">
        <v>131839</v>
      </c>
      <c r="K15403" t="s">
        <v>208</v>
      </c>
      <c r="L15403" t="s">
        <v>131838</v>
      </c>
      <c r="N15403" t="s">
        <v>208</v>
      </c>
      <c r="O15403" t="s">
        <v>476</v>
      </c>
      <c r="P15403" t="s">
        <v>476</v>
      </c>
    </row>
    <row r="15404" spans="1:16">
      <c r="A15404" s="484" t="s">
        <v>131986</v>
      </c>
      <c r="B15404" s="485" t="s">
        <v>131831</v>
      </c>
      <c r="C15404" t="s">
        <v>131985</v>
      </c>
      <c r="D15404" t="s">
        <v>131984</v>
      </c>
      <c r="E15404" t="str">
        <f t="shared" si="240"/>
        <v>485433 - AFPA TOULON LA VALETTE</v>
      </c>
      <c r="F15404" t="s">
        <v>19901</v>
      </c>
      <c r="G15404" t="s">
        <v>131983</v>
      </c>
      <c r="I15404" t="s">
        <v>3322</v>
      </c>
      <c r="J15404" t="s">
        <v>131827</v>
      </c>
      <c r="K15404" t="s">
        <v>208</v>
      </c>
      <c r="L15404" t="s">
        <v>131982</v>
      </c>
      <c r="N15404" t="s">
        <v>208</v>
      </c>
      <c r="O15404" t="s">
        <v>476</v>
      </c>
      <c r="P15404" t="s">
        <v>476</v>
      </c>
    </row>
    <row r="15405" spans="1:16">
      <c r="A15405" s="484" t="s">
        <v>131873</v>
      </c>
      <c r="B15405" s="485" t="s">
        <v>131831</v>
      </c>
      <c r="C15405" t="s">
        <v>131830</v>
      </c>
      <c r="D15405" t="s">
        <v>131872</v>
      </c>
      <c r="E15405" t="str">
        <f t="shared" si="240"/>
        <v>160349 - AFPA CFPA CHAMBERY</v>
      </c>
      <c r="F15405" t="s">
        <v>831</v>
      </c>
      <c r="G15405" t="s">
        <v>131871</v>
      </c>
      <c r="I15405" t="s">
        <v>5210</v>
      </c>
      <c r="J15405" t="s">
        <v>131870</v>
      </c>
      <c r="K15405" t="s">
        <v>208</v>
      </c>
      <c r="L15405" t="s">
        <v>131869</v>
      </c>
      <c r="N15405" t="s">
        <v>208</v>
      </c>
      <c r="O15405" t="s">
        <v>476</v>
      </c>
      <c r="P15405" t="s">
        <v>131868</v>
      </c>
    </row>
    <row r="15406" spans="1:16">
      <c r="A15406" s="484" t="s">
        <v>132242</v>
      </c>
      <c r="B15406" s="485" t="s">
        <v>131831</v>
      </c>
      <c r="C15406" t="s">
        <v>132232</v>
      </c>
      <c r="D15406" t="s">
        <v>132241</v>
      </c>
      <c r="E15406" t="str">
        <f t="shared" si="240"/>
        <v>187793 - AFPA CFPA ST ETIENNE DU ROUVRAY</v>
      </c>
      <c r="F15406" t="s">
        <v>2572</v>
      </c>
      <c r="G15406" t="s">
        <v>45162</v>
      </c>
      <c r="I15406" t="s">
        <v>25381</v>
      </c>
      <c r="J15406" t="s">
        <v>132240</v>
      </c>
      <c r="K15406" t="s">
        <v>208</v>
      </c>
      <c r="L15406" t="s">
        <v>132239</v>
      </c>
      <c r="N15406" t="s">
        <v>208</v>
      </c>
      <c r="O15406" t="s">
        <v>476</v>
      </c>
      <c r="P15406" t="s">
        <v>476</v>
      </c>
    </row>
    <row r="15407" spans="1:16">
      <c r="A15407" s="484" t="s">
        <v>132167</v>
      </c>
      <c r="B15407" s="485" t="s">
        <v>131831</v>
      </c>
      <c r="C15407" t="s">
        <v>132143</v>
      </c>
      <c r="D15407" t="s">
        <v>132166</v>
      </c>
      <c r="E15407" t="str">
        <f t="shared" si="240"/>
        <v>508408 - AFPA CARCASSONNE</v>
      </c>
      <c r="F15407" t="s">
        <v>7254</v>
      </c>
      <c r="G15407" t="s">
        <v>132165</v>
      </c>
      <c r="H15407" t="s">
        <v>132164</v>
      </c>
      <c r="I15407" t="s">
        <v>7874</v>
      </c>
      <c r="J15407" t="s">
        <v>132163</v>
      </c>
      <c r="K15407" t="s">
        <v>208</v>
      </c>
      <c r="L15407" t="s">
        <v>132162</v>
      </c>
      <c r="N15407" t="s">
        <v>208</v>
      </c>
      <c r="O15407" t="s">
        <v>476</v>
      </c>
      <c r="P15407" t="s">
        <v>476</v>
      </c>
    </row>
    <row r="15408" spans="1:16">
      <c r="A15408" s="484" t="s">
        <v>131901</v>
      </c>
      <c r="B15408" s="485" t="s">
        <v>131831</v>
      </c>
      <c r="C15408" t="s">
        <v>131883</v>
      </c>
      <c r="D15408" t="s">
        <v>131900</v>
      </c>
      <c r="E15408" t="str">
        <f t="shared" si="240"/>
        <v>177040 - AFPA CFPA ROCHEFORT</v>
      </c>
      <c r="F15408" t="s">
        <v>76773</v>
      </c>
      <c r="G15408" t="s">
        <v>131899</v>
      </c>
      <c r="I15408" t="s">
        <v>55552</v>
      </c>
      <c r="J15408" t="s">
        <v>131898</v>
      </c>
      <c r="K15408" t="s">
        <v>208</v>
      </c>
      <c r="L15408" t="s">
        <v>131897</v>
      </c>
      <c r="N15408" t="s">
        <v>208</v>
      </c>
      <c r="O15408" t="s">
        <v>476</v>
      </c>
      <c r="P15408" t="s">
        <v>476</v>
      </c>
    </row>
    <row r="15409" spans="1:16">
      <c r="A15409" s="484" t="s">
        <v>132298</v>
      </c>
      <c r="B15409" s="485" t="s">
        <v>131831</v>
      </c>
      <c r="C15409" t="s">
        <v>132277</v>
      </c>
      <c r="D15409" t="s">
        <v>132297</v>
      </c>
      <c r="E15409" t="str">
        <f t="shared" si="240"/>
        <v>467297 - AFPA CFPA BOURGES</v>
      </c>
      <c r="F15409" t="s">
        <v>2524</v>
      </c>
      <c r="G15409" t="s">
        <v>132296</v>
      </c>
      <c r="I15409" t="s">
        <v>4220</v>
      </c>
      <c r="J15409" t="s">
        <v>132295</v>
      </c>
      <c r="K15409" t="s">
        <v>208</v>
      </c>
      <c r="L15409" t="s">
        <v>132294</v>
      </c>
      <c r="N15409" t="s">
        <v>208</v>
      </c>
      <c r="O15409" t="s">
        <v>476</v>
      </c>
      <c r="P15409" t="s">
        <v>476</v>
      </c>
    </row>
    <row r="15410" spans="1:16">
      <c r="A15410" s="484" t="s">
        <v>132283</v>
      </c>
      <c r="B15410" s="485" t="s">
        <v>131831</v>
      </c>
      <c r="C15410" t="s">
        <v>132277</v>
      </c>
      <c r="D15410" t="s">
        <v>132282</v>
      </c>
      <c r="E15410" t="str">
        <f t="shared" si="240"/>
        <v>202083 - AFPA CHARTRES</v>
      </c>
      <c r="F15410" t="s">
        <v>1528</v>
      </c>
      <c r="G15410" t="s">
        <v>132281</v>
      </c>
      <c r="I15410" t="s">
        <v>7704</v>
      </c>
      <c r="J15410" t="s">
        <v>132280</v>
      </c>
      <c r="K15410" t="s">
        <v>208</v>
      </c>
      <c r="L15410" t="s">
        <v>132279</v>
      </c>
      <c r="N15410" t="s">
        <v>208</v>
      </c>
      <c r="O15410" t="s">
        <v>476</v>
      </c>
      <c r="P15410" t="s">
        <v>476</v>
      </c>
    </row>
    <row r="15411" spans="1:16">
      <c r="A15411" s="484" t="s">
        <v>132320</v>
      </c>
      <c r="B15411" s="485" t="s">
        <v>131831</v>
      </c>
      <c r="C15411" t="s">
        <v>132303</v>
      </c>
      <c r="D15411" t="s">
        <v>132319</v>
      </c>
      <c r="E15411" t="str">
        <f t="shared" si="240"/>
        <v>511754 - AFPA CFPA QUIMPER</v>
      </c>
      <c r="F15411" t="s">
        <v>3834</v>
      </c>
      <c r="G15411" t="s">
        <v>132318</v>
      </c>
      <c r="I15411" t="s">
        <v>7695</v>
      </c>
      <c r="J15411" t="s">
        <v>132317</v>
      </c>
      <c r="K15411" t="s">
        <v>208</v>
      </c>
      <c r="L15411" t="s">
        <v>132316</v>
      </c>
      <c r="N15411" t="s">
        <v>208</v>
      </c>
      <c r="O15411" t="s">
        <v>476</v>
      </c>
      <c r="P15411" t="s">
        <v>476</v>
      </c>
    </row>
    <row r="15412" spans="1:16">
      <c r="A15412" s="484" t="s">
        <v>132161</v>
      </c>
      <c r="B15412" s="485" t="s">
        <v>131831</v>
      </c>
      <c r="C15412" t="s">
        <v>132143</v>
      </c>
      <c r="D15412" t="s">
        <v>132160</v>
      </c>
      <c r="E15412" t="str">
        <f t="shared" si="240"/>
        <v>482500 - AFPA NIMES</v>
      </c>
      <c r="F15412" t="s">
        <v>132159</v>
      </c>
      <c r="G15412" t="s">
        <v>132158</v>
      </c>
      <c r="I15412" t="s">
        <v>1321</v>
      </c>
      <c r="J15412" t="s">
        <v>132157</v>
      </c>
      <c r="K15412" t="s">
        <v>208</v>
      </c>
      <c r="L15412" t="s">
        <v>132156</v>
      </c>
      <c r="N15412" t="s">
        <v>208</v>
      </c>
      <c r="O15412" t="s">
        <v>476</v>
      </c>
      <c r="P15412" t="s">
        <v>476</v>
      </c>
    </row>
    <row r="15413" spans="1:16">
      <c r="A15413" s="484" t="s">
        <v>132293</v>
      </c>
      <c r="B15413" s="485" t="s">
        <v>131831</v>
      </c>
      <c r="C15413" t="s">
        <v>132277</v>
      </c>
      <c r="D15413" t="s">
        <v>132292</v>
      </c>
      <c r="E15413" t="str">
        <f t="shared" si="240"/>
        <v>517987 - AFPA CFPA TOURS</v>
      </c>
      <c r="F15413" t="s">
        <v>1077</v>
      </c>
      <c r="G15413" t="s">
        <v>132291</v>
      </c>
      <c r="I15413" t="s">
        <v>1799</v>
      </c>
      <c r="J15413" t="s">
        <v>132290</v>
      </c>
      <c r="K15413" t="s">
        <v>208</v>
      </c>
      <c r="L15413" t="s">
        <v>132289</v>
      </c>
      <c r="N15413" t="s">
        <v>208</v>
      </c>
      <c r="O15413" t="s">
        <v>476</v>
      </c>
      <c r="P15413" t="s">
        <v>476</v>
      </c>
    </row>
    <row r="15414" spans="1:16">
      <c r="A15414" s="484" t="s">
        <v>132272</v>
      </c>
      <c r="B15414" s="485" t="s">
        <v>131831</v>
      </c>
      <c r="C15414" t="s">
        <v>132271</v>
      </c>
      <c r="D15414" t="s">
        <v>132270</v>
      </c>
      <c r="E15414" t="str">
        <f t="shared" si="240"/>
        <v>557912 - AFPA OLIVET</v>
      </c>
      <c r="F15414" t="s">
        <v>831</v>
      </c>
      <c r="G15414" t="s">
        <v>132269</v>
      </c>
      <c r="H15414" t="s">
        <v>132268</v>
      </c>
      <c r="I15414" t="s">
        <v>13782</v>
      </c>
      <c r="K15414" t="s">
        <v>208</v>
      </c>
      <c r="L15414" t="s">
        <v>132267</v>
      </c>
      <c r="N15414" t="s">
        <v>208</v>
      </c>
      <c r="O15414" t="s">
        <v>476</v>
      </c>
      <c r="P15414" t="s">
        <v>476</v>
      </c>
    </row>
    <row r="15415" spans="1:16">
      <c r="A15415" s="484" t="s">
        <v>131981</v>
      </c>
      <c r="B15415" s="485" t="s">
        <v>131831</v>
      </c>
      <c r="C15415" t="s">
        <v>131947</v>
      </c>
      <c r="D15415" t="s">
        <v>131980</v>
      </c>
      <c r="E15415" t="str">
        <f t="shared" si="240"/>
        <v>15106 - AFPA ANGERS</v>
      </c>
      <c r="F15415" t="s">
        <v>19402</v>
      </c>
      <c r="G15415" t="s">
        <v>131979</v>
      </c>
      <c r="H15415" t="s">
        <v>131978</v>
      </c>
      <c r="I15415" t="s">
        <v>1647</v>
      </c>
      <c r="J15415" t="s">
        <v>131977</v>
      </c>
      <c r="K15415" t="s">
        <v>208</v>
      </c>
      <c r="L15415" t="s">
        <v>131976</v>
      </c>
      <c r="N15415" t="s">
        <v>208</v>
      </c>
      <c r="O15415" t="s">
        <v>476</v>
      </c>
      <c r="P15415" t="s">
        <v>476</v>
      </c>
    </row>
    <row r="15416" spans="1:16">
      <c r="A15416" s="484" t="s">
        <v>131975</v>
      </c>
      <c r="B15416" s="485" t="s">
        <v>131831</v>
      </c>
      <c r="C15416" t="s">
        <v>131947</v>
      </c>
      <c r="D15416" t="s">
        <v>131974</v>
      </c>
      <c r="E15416" t="str">
        <f t="shared" si="240"/>
        <v>469490 - AFPA CFPA DOUE LA FONTAINE</v>
      </c>
      <c r="F15416" t="s">
        <v>7062</v>
      </c>
      <c r="G15416" t="s">
        <v>131973</v>
      </c>
      <c r="H15416" t="s">
        <v>131972</v>
      </c>
      <c r="I15416" t="s">
        <v>40107</v>
      </c>
      <c r="J15416" t="s">
        <v>131971</v>
      </c>
      <c r="K15416" t="s">
        <v>208</v>
      </c>
      <c r="L15416" t="s">
        <v>131970</v>
      </c>
      <c r="N15416" t="s">
        <v>208</v>
      </c>
      <c r="O15416" t="s">
        <v>476</v>
      </c>
      <c r="P15416" t="s">
        <v>476</v>
      </c>
    </row>
    <row r="15417" spans="1:16">
      <c r="A15417" s="484" t="s">
        <v>131958</v>
      </c>
      <c r="B15417" s="485" t="s">
        <v>131831</v>
      </c>
      <c r="C15417" t="s">
        <v>131947</v>
      </c>
      <c r="D15417" t="s">
        <v>131957</v>
      </c>
      <c r="E15417" t="str">
        <f t="shared" si="240"/>
        <v>243115 - AFPA CHOLET</v>
      </c>
      <c r="G15417" t="s">
        <v>131956</v>
      </c>
      <c r="I15417" t="s">
        <v>12757</v>
      </c>
      <c r="J15417" t="s">
        <v>131955</v>
      </c>
      <c r="K15417" t="s">
        <v>208</v>
      </c>
      <c r="L15417" t="s">
        <v>131954</v>
      </c>
      <c r="N15417" t="s">
        <v>208</v>
      </c>
      <c r="O15417" t="s">
        <v>476</v>
      </c>
      <c r="P15417" t="s">
        <v>476</v>
      </c>
    </row>
    <row r="15418" spans="1:16">
      <c r="A15418" s="484" t="s">
        <v>132304</v>
      </c>
      <c r="B15418" s="485" t="s">
        <v>131831</v>
      </c>
      <c r="C15418" t="s">
        <v>132303</v>
      </c>
      <c r="D15418" t="s">
        <v>132302</v>
      </c>
      <c r="E15418" t="str">
        <f t="shared" si="240"/>
        <v>511742 - AFPA LORIENT</v>
      </c>
      <c r="F15418" t="s">
        <v>117718</v>
      </c>
      <c r="G15418" t="s">
        <v>62923</v>
      </c>
      <c r="H15418" t="s">
        <v>132301</v>
      </c>
      <c r="I15418" t="s">
        <v>6106</v>
      </c>
      <c r="J15418" t="s">
        <v>132300</v>
      </c>
      <c r="K15418" t="s">
        <v>208</v>
      </c>
      <c r="L15418" t="s">
        <v>132299</v>
      </c>
      <c r="N15418" t="s">
        <v>208</v>
      </c>
      <c r="O15418" t="s">
        <v>476</v>
      </c>
      <c r="P15418" t="s">
        <v>476</v>
      </c>
    </row>
    <row r="15419" spans="1:16">
      <c r="A15419" s="484" t="s">
        <v>131924</v>
      </c>
      <c r="B15419" s="485" t="s">
        <v>131831</v>
      </c>
      <c r="C15419" t="s">
        <v>131911</v>
      </c>
      <c r="D15419" t="s">
        <v>131923</v>
      </c>
      <c r="E15419" t="str">
        <f t="shared" si="240"/>
        <v>482470 - AFPA COMPIEGNE</v>
      </c>
      <c r="F15419" t="s">
        <v>2572</v>
      </c>
      <c r="G15419" t="s">
        <v>131922</v>
      </c>
      <c r="I15419" t="s">
        <v>2161</v>
      </c>
      <c r="J15419" t="s">
        <v>131921</v>
      </c>
      <c r="K15419" t="s">
        <v>208</v>
      </c>
      <c r="L15419" t="s">
        <v>131920</v>
      </c>
      <c r="N15419" t="s">
        <v>208</v>
      </c>
      <c r="O15419" t="s">
        <v>476</v>
      </c>
      <c r="P15419" t="s">
        <v>131919</v>
      </c>
    </row>
    <row r="15420" spans="1:16">
      <c r="A15420" s="484" t="s">
        <v>131918</v>
      </c>
      <c r="B15420" s="485" t="s">
        <v>131831</v>
      </c>
      <c r="C15420" t="s">
        <v>131911</v>
      </c>
      <c r="D15420" t="s">
        <v>131917</v>
      </c>
      <c r="E15420" t="str">
        <f t="shared" si="240"/>
        <v>556580 - AFPA CREIL</v>
      </c>
      <c r="F15420" t="s">
        <v>2572</v>
      </c>
      <c r="G15420" t="s">
        <v>131916</v>
      </c>
      <c r="I15420" t="s">
        <v>131915</v>
      </c>
      <c r="J15420" t="s">
        <v>131914</v>
      </c>
      <c r="K15420" t="s">
        <v>208</v>
      </c>
      <c r="L15420" t="s">
        <v>131913</v>
      </c>
      <c r="N15420" t="s">
        <v>208</v>
      </c>
      <c r="O15420" t="s">
        <v>476</v>
      </c>
      <c r="P15420" t="s">
        <v>476</v>
      </c>
    </row>
    <row r="15421" spans="1:16">
      <c r="A15421" s="484" t="s">
        <v>132057</v>
      </c>
      <c r="B15421" s="485" t="s">
        <v>131831</v>
      </c>
      <c r="C15421" t="s">
        <v>132021</v>
      </c>
      <c r="D15421" t="s">
        <v>132056</v>
      </c>
      <c r="E15421" t="str">
        <f t="shared" si="240"/>
        <v>500010 - AFPA BERCK SUR MER</v>
      </c>
      <c r="F15421" t="s">
        <v>20291</v>
      </c>
      <c r="G15421" t="s">
        <v>132055</v>
      </c>
      <c r="I15421" t="s">
        <v>54173</v>
      </c>
      <c r="J15421" t="s">
        <v>132054</v>
      </c>
      <c r="K15421" t="s">
        <v>208</v>
      </c>
      <c r="L15421" t="s">
        <v>132053</v>
      </c>
      <c r="N15421" t="s">
        <v>208</v>
      </c>
      <c r="O15421" t="s">
        <v>476</v>
      </c>
      <c r="P15421" t="s">
        <v>476</v>
      </c>
    </row>
    <row r="15422" spans="1:16">
      <c r="A15422" s="484" t="s">
        <v>132052</v>
      </c>
      <c r="B15422" s="485" t="s">
        <v>131831</v>
      </c>
      <c r="C15422" t="s">
        <v>132021</v>
      </c>
      <c r="D15422" t="s">
        <v>132051</v>
      </c>
      <c r="E15422" t="str">
        <f t="shared" si="240"/>
        <v>520998 - AFPA CALAIS</v>
      </c>
      <c r="F15422" t="s">
        <v>2572</v>
      </c>
      <c r="G15422" t="s">
        <v>132050</v>
      </c>
      <c r="I15422" t="s">
        <v>4126</v>
      </c>
      <c r="J15422" t="s">
        <v>131827</v>
      </c>
      <c r="K15422" t="s">
        <v>208</v>
      </c>
      <c r="L15422" t="s">
        <v>132049</v>
      </c>
      <c r="N15422" t="s">
        <v>208</v>
      </c>
      <c r="O15422" t="s">
        <v>476</v>
      </c>
      <c r="P15422" t="s">
        <v>476</v>
      </c>
    </row>
    <row r="15423" spans="1:16">
      <c r="A15423" s="484" t="s">
        <v>132393</v>
      </c>
      <c r="B15423" s="485" t="s">
        <v>131831</v>
      </c>
      <c r="C15423" t="s">
        <v>132392</v>
      </c>
      <c r="D15423" t="s">
        <v>132391</v>
      </c>
      <c r="E15423" t="str">
        <f t="shared" si="240"/>
        <v>497241 - AFPA CLERMONT FERRAND</v>
      </c>
      <c r="F15423" t="s">
        <v>7978</v>
      </c>
      <c r="G15423" t="s">
        <v>132390</v>
      </c>
      <c r="I15423" t="s">
        <v>1678</v>
      </c>
      <c r="J15423" t="s">
        <v>132389</v>
      </c>
      <c r="K15423" t="s">
        <v>208</v>
      </c>
      <c r="L15423" t="s">
        <v>132388</v>
      </c>
      <c r="N15423" t="s">
        <v>208</v>
      </c>
      <c r="O15423" t="s">
        <v>476</v>
      </c>
      <c r="P15423" t="s">
        <v>476</v>
      </c>
    </row>
    <row r="15424" spans="1:16">
      <c r="A15424" s="484" t="s">
        <v>132425</v>
      </c>
      <c r="B15424" s="485" t="s">
        <v>131831</v>
      </c>
      <c r="C15424" t="s">
        <v>132413</v>
      </c>
      <c r="D15424" t="s">
        <v>132424</v>
      </c>
      <c r="E15424" t="str">
        <f t="shared" si="240"/>
        <v>465574 - AFPA CFPA PAU</v>
      </c>
      <c r="F15424" t="s">
        <v>29571</v>
      </c>
      <c r="G15424" t="s">
        <v>132423</v>
      </c>
      <c r="I15424" t="s">
        <v>4033</v>
      </c>
      <c r="J15424" t="s">
        <v>132422</v>
      </c>
      <c r="K15424" t="s">
        <v>208</v>
      </c>
      <c r="L15424" t="s">
        <v>132421</v>
      </c>
      <c r="N15424" t="s">
        <v>208</v>
      </c>
      <c r="O15424" t="s">
        <v>476</v>
      </c>
      <c r="P15424" t="s">
        <v>476</v>
      </c>
    </row>
    <row r="15425" spans="1:16">
      <c r="A15425" s="484" t="s">
        <v>132447</v>
      </c>
      <c r="B15425" s="485" t="s">
        <v>131831</v>
      </c>
      <c r="C15425" t="s">
        <v>132446</v>
      </c>
      <c r="D15425" t="s">
        <v>132445</v>
      </c>
      <c r="E15425" t="str">
        <f t="shared" si="240"/>
        <v>551806 - AFPA TRANSITIONS STRASBOURG</v>
      </c>
      <c r="F15425" t="s">
        <v>1857</v>
      </c>
      <c r="G15425" t="s">
        <v>132444</v>
      </c>
      <c r="I15425" t="s">
        <v>579</v>
      </c>
      <c r="J15425" t="s">
        <v>132443</v>
      </c>
      <c r="K15425" t="s">
        <v>208</v>
      </c>
      <c r="L15425" t="s">
        <v>132442</v>
      </c>
      <c r="N15425" t="s">
        <v>208</v>
      </c>
      <c r="O15425" t="s">
        <v>476</v>
      </c>
      <c r="P15425" t="s">
        <v>476</v>
      </c>
    </row>
    <row r="15426" spans="1:16">
      <c r="A15426" s="484" t="s">
        <v>131832</v>
      </c>
      <c r="B15426" s="485" t="s">
        <v>131831</v>
      </c>
      <c r="C15426" t="s">
        <v>131830</v>
      </c>
      <c r="D15426" t="s">
        <v>131829</v>
      </c>
      <c r="E15426" t="str">
        <f t="shared" ref="E15426:E15489" si="241">_xlfn.CONCAT(L15426," - ",D15426)</f>
        <v>550190 - AFPA VENISSIEUX</v>
      </c>
      <c r="F15426" t="s">
        <v>2572</v>
      </c>
      <c r="G15426" t="s">
        <v>131828</v>
      </c>
      <c r="I15426" t="s">
        <v>26013</v>
      </c>
      <c r="J15426" t="s">
        <v>131827</v>
      </c>
      <c r="K15426" t="s">
        <v>208</v>
      </c>
      <c r="L15426" t="s">
        <v>131826</v>
      </c>
      <c r="N15426" t="s">
        <v>208</v>
      </c>
      <c r="O15426" t="s">
        <v>476</v>
      </c>
      <c r="P15426" t="s">
        <v>476</v>
      </c>
    </row>
    <row r="15427" spans="1:16">
      <c r="A15427" s="484" t="s">
        <v>131963</v>
      </c>
      <c r="B15427" s="485" t="s">
        <v>131831</v>
      </c>
      <c r="C15427" t="s">
        <v>131947</v>
      </c>
      <c r="D15427" t="s">
        <v>131962</v>
      </c>
      <c r="E15427" t="str">
        <f t="shared" si="241"/>
        <v>471215 - AFPA CFPA LE MANS</v>
      </c>
      <c r="F15427" t="s">
        <v>7062</v>
      </c>
      <c r="G15427" t="s">
        <v>131961</v>
      </c>
      <c r="I15427" t="s">
        <v>3929</v>
      </c>
      <c r="J15427" t="s">
        <v>131960</v>
      </c>
      <c r="K15427" t="s">
        <v>208</v>
      </c>
      <c r="L15427" t="s">
        <v>131959</v>
      </c>
      <c r="N15427" t="s">
        <v>208</v>
      </c>
      <c r="O15427" t="s">
        <v>476</v>
      </c>
      <c r="P15427" t="s">
        <v>476</v>
      </c>
    </row>
    <row r="15428" spans="1:16">
      <c r="A15428" s="484" t="s">
        <v>132075</v>
      </c>
      <c r="B15428" s="485" t="s">
        <v>131831</v>
      </c>
      <c r="C15428" t="s">
        <v>132062</v>
      </c>
      <c r="D15428" t="s">
        <v>132074</v>
      </c>
      <c r="E15428" t="str">
        <f t="shared" si="241"/>
        <v>166595 - AFPA MONTAUBAN</v>
      </c>
      <c r="F15428" t="s">
        <v>40201</v>
      </c>
      <c r="G15428" t="s">
        <v>132073</v>
      </c>
      <c r="I15428" t="s">
        <v>1285</v>
      </c>
      <c r="J15428" t="s">
        <v>131827</v>
      </c>
      <c r="K15428" t="s">
        <v>208</v>
      </c>
      <c r="L15428" t="s">
        <v>132072</v>
      </c>
      <c r="N15428" t="s">
        <v>208</v>
      </c>
      <c r="O15428" t="s">
        <v>476</v>
      </c>
      <c r="P15428" t="s">
        <v>476</v>
      </c>
    </row>
    <row r="15429" spans="1:16">
      <c r="A15429" s="484" t="s">
        <v>131878</v>
      </c>
      <c r="B15429" s="485" t="s">
        <v>131831</v>
      </c>
      <c r="C15429" t="s">
        <v>131830</v>
      </c>
      <c r="D15429" t="s">
        <v>131877</v>
      </c>
      <c r="E15429" t="str">
        <f t="shared" si="241"/>
        <v>501517 - AFPA BOURG EN BRESSE</v>
      </c>
      <c r="F15429" t="s">
        <v>1077</v>
      </c>
      <c r="G15429" t="s">
        <v>131876</v>
      </c>
      <c r="I15429" t="s">
        <v>3575</v>
      </c>
      <c r="J15429" t="s">
        <v>131875</v>
      </c>
      <c r="K15429" t="s">
        <v>208</v>
      </c>
      <c r="L15429" t="s">
        <v>131874</v>
      </c>
      <c r="N15429" t="s">
        <v>208</v>
      </c>
      <c r="O15429" t="s">
        <v>476</v>
      </c>
      <c r="P15429" t="s">
        <v>476</v>
      </c>
    </row>
    <row r="15430" spans="1:16">
      <c r="A15430" s="484" t="s">
        <v>132032</v>
      </c>
      <c r="B15430" s="485" t="s">
        <v>131831</v>
      </c>
      <c r="C15430" t="s">
        <v>132021</v>
      </c>
      <c r="D15430" t="s">
        <v>132031</v>
      </c>
      <c r="E15430" t="str">
        <f t="shared" si="241"/>
        <v>122841 - AFPA DUNKERQUE</v>
      </c>
      <c r="F15430" t="s">
        <v>1077</v>
      </c>
      <c r="G15430" t="s">
        <v>132030</v>
      </c>
      <c r="I15430" t="s">
        <v>4228</v>
      </c>
      <c r="J15430" t="s">
        <v>132029</v>
      </c>
      <c r="K15430" t="s">
        <v>208</v>
      </c>
      <c r="L15430" t="s">
        <v>132028</v>
      </c>
      <c r="N15430" t="s">
        <v>208</v>
      </c>
      <c r="O15430" t="s">
        <v>476</v>
      </c>
      <c r="P15430" t="s">
        <v>476</v>
      </c>
    </row>
    <row r="15431" spans="1:16">
      <c r="A15431" s="484" t="s">
        <v>132155</v>
      </c>
      <c r="B15431" s="485" t="s">
        <v>131831</v>
      </c>
      <c r="C15431" t="s">
        <v>132143</v>
      </c>
      <c r="D15431" t="s">
        <v>132154</v>
      </c>
      <c r="E15431" t="str">
        <f t="shared" si="241"/>
        <v>487417 - AFPA RIVESALTES</v>
      </c>
      <c r="F15431" t="s">
        <v>1513</v>
      </c>
      <c r="G15431" t="s">
        <v>132153</v>
      </c>
      <c r="H15431" t="s">
        <v>132152</v>
      </c>
      <c r="I15431" t="s">
        <v>79110</v>
      </c>
      <c r="J15431" t="s">
        <v>132151</v>
      </c>
      <c r="K15431" t="s">
        <v>208</v>
      </c>
      <c r="L15431" t="s">
        <v>132150</v>
      </c>
      <c r="N15431" t="s">
        <v>208</v>
      </c>
      <c r="O15431" t="s">
        <v>476</v>
      </c>
      <c r="P15431" t="s">
        <v>476</v>
      </c>
    </row>
    <row r="15432" spans="1:16">
      <c r="A15432" s="484" t="s">
        <v>131847</v>
      </c>
      <c r="B15432" s="485" t="s">
        <v>131831</v>
      </c>
      <c r="C15432" t="s">
        <v>131830</v>
      </c>
      <c r="D15432" t="s">
        <v>131846</v>
      </c>
      <c r="E15432" t="str">
        <f t="shared" si="241"/>
        <v>569525 - AFPA RILLIEUX</v>
      </c>
      <c r="F15432" t="s">
        <v>2572</v>
      </c>
      <c r="G15432" t="s">
        <v>131845</v>
      </c>
      <c r="I15432" t="s">
        <v>31334</v>
      </c>
      <c r="J15432" t="s">
        <v>131844</v>
      </c>
      <c r="K15432" t="s">
        <v>208</v>
      </c>
      <c r="L15432" t="s">
        <v>131843</v>
      </c>
      <c r="N15432" t="s">
        <v>208</v>
      </c>
      <c r="O15432" t="s">
        <v>476</v>
      </c>
      <c r="P15432" t="s">
        <v>476</v>
      </c>
    </row>
    <row r="15433" spans="1:16">
      <c r="A15433" s="484" t="s">
        <v>131852</v>
      </c>
      <c r="B15433" s="485" t="s">
        <v>131831</v>
      </c>
      <c r="C15433" t="s">
        <v>131830</v>
      </c>
      <c r="D15433" t="s">
        <v>131851</v>
      </c>
      <c r="E15433" t="str">
        <f t="shared" si="241"/>
        <v>485688 - AFPA DROME ARDECHE LE TEIL</v>
      </c>
      <c r="F15433" t="s">
        <v>1808</v>
      </c>
      <c r="G15433" t="s">
        <v>131850</v>
      </c>
      <c r="H15433" t="s">
        <v>93610</v>
      </c>
      <c r="I15433" t="s">
        <v>31886</v>
      </c>
      <c r="J15433" t="s">
        <v>131849</v>
      </c>
      <c r="K15433" t="s">
        <v>208</v>
      </c>
      <c r="L15433" t="s">
        <v>131848</v>
      </c>
      <c r="N15433" t="s">
        <v>208</v>
      </c>
      <c r="O15433" t="s">
        <v>476</v>
      </c>
      <c r="P15433" t="s">
        <v>476</v>
      </c>
    </row>
    <row r="15434" spans="1:16">
      <c r="A15434" s="484" t="s">
        <v>132131</v>
      </c>
      <c r="B15434" s="485" t="s">
        <v>131831</v>
      </c>
      <c r="C15434" t="s">
        <v>132109</v>
      </c>
      <c r="D15434" t="s">
        <v>132130</v>
      </c>
      <c r="E15434" t="str">
        <f t="shared" si="241"/>
        <v>264179 - AFPA CFPA EGLETONS</v>
      </c>
      <c r="F15434" t="s">
        <v>14586</v>
      </c>
      <c r="G15434" t="s">
        <v>132129</v>
      </c>
      <c r="I15434" t="s">
        <v>112926</v>
      </c>
      <c r="J15434" t="s">
        <v>132128</v>
      </c>
      <c r="K15434" t="s">
        <v>208</v>
      </c>
      <c r="L15434" t="s">
        <v>132127</v>
      </c>
      <c r="N15434" t="s">
        <v>208</v>
      </c>
      <c r="O15434" t="s">
        <v>476</v>
      </c>
      <c r="P15434" t="s">
        <v>476</v>
      </c>
    </row>
    <row r="15435" spans="1:16">
      <c r="A15435" s="484" t="s">
        <v>132261</v>
      </c>
      <c r="B15435" s="485" t="s">
        <v>131831</v>
      </c>
      <c r="C15435" t="s">
        <v>132260</v>
      </c>
      <c r="D15435" t="s">
        <v>132259</v>
      </c>
      <c r="E15435" t="str">
        <f t="shared" si="241"/>
        <v>546331 - AFPA RETHEL ACY ROMANCE</v>
      </c>
      <c r="F15435" t="s">
        <v>47750</v>
      </c>
      <c r="G15435" t="s">
        <v>132258</v>
      </c>
      <c r="I15435" t="s">
        <v>132257</v>
      </c>
      <c r="J15435" t="s">
        <v>132256</v>
      </c>
      <c r="K15435" t="s">
        <v>208</v>
      </c>
      <c r="L15435" t="s">
        <v>132255</v>
      </c>
      <c r="N15435" t="s">
        <v>208</v>
      </c>
      <c r="O15435" t="s">
        <v>476</v>
      </c>
      <c r="P15435" t="s">
        <v>476</v>
      </c>
    </row>
    <row r="15436" spans="1:16">
      <c r="A15436" s="484" t="s">
        <v>131996</v>
      </c>
      <c r="B15436" s="485" t="s">
        <v>131831</v>
      </c>
      <c r="C15436" t="s">
        <v>131985</v>
      </c>
      <c r="D15436" t="s">
        <v>131995</v>
      </c>
      <c r="E15436" t="str">
        <f t="shared" si="241"/>
        <v>223682 - AFPA CFPA NICE</v>
      </c>
      <c r="F15436" t="s">
        <v>2524</v>
      </c>
      <c r="G15436" t="s">
        <v>131994</v>
      </c>
      <c r="I15436" t="s">
        <v>618</v>
      </c>
      <c r="J15436" t="s">
        <v>131993</v>
      </c>
      <c r="K15436" t="s">
        <v>208</v>
      </c>
      <c r="L15436" t="s">
        <v>131992</v>
      </c>
      <c r="N15436" t="s">
        <v>208</v>
      </c>
      <c r="O15436" t="s">
        <v>476</v>
      </c>
      <c r="P15436" t="s">
        <v>476</v>
      </c>
    </row>
    <row r="15437" spans="1:16">
      <c r="A15437" s="484" t="s">
        <v>131930</v>
      </c>
      <c r="B15437" s="485" t="s">
        <v>131831</v>
      </c>
      <c r="C15437" t="s">
        <v>131911</v>
      </c>
      <c r="D15437" t="s">
        <v>131929</v>
      </c>
      <c r="E15437" t="str">
        <f t="shared" si="241"/>
        <v>285171 - AFPA CFPA LAON</v>
      </c>
      <c r="F15437" t="s">
        <v>3131</v>
      </c>
      <c r="G15437" t="s">
        <v>131928</v>
      </c>
      <c r="I15437" t="s">
        <v>36095</v>
      </c>
      <c r="J15437" t="s">
        <v>131927</v>
      </c>
      <c r="K15437" t="s">
        <v>208</v>
      </c>
      <c r="L15437" t="s">
        <v>131926</v>
      </c>
      <c r="N15437" t="s">
        <v>208</v>
      </c>
      <c r="O15437" t="s">
        <v>476</v>
      </c>
      <c r="P15437" t="s">
        <v>131925</v>
      </c>
    </row>
    <row r="15438" spans="1:16">
      <c r="A15438" s="484" t="s">
        <v>132137</v>
      </c>
      <c r="B15438" s="485" t="s">
        <v>131831</v>
      </c>
      <c r="C15438" t="s">
        <v>132109</v>
      </c>
      <c r="D15438" t="s">
        <v>132136</v>
      </c>
      <c r="E15438" t="str">
        <f t="shared" si="241"/>
        <v>192314 - AFPA CFPA BRIVE LA GAILLARDE</v>
      </c>
      <c r="F15438" t="s">
        <v>132135</v>
      </c>
      <c r="G15438" t="s">
        <v>132134</v>
      </c>
      <c r="I15438" t="s">
        <v>15701</v>
      </c>
      <c r="J15438" t="s">
        <v>132133</v>
      </c>
      <c r="K15438" t="s">
        <v>208</v>
      </c>
      <c r="L15438" t="s">
        <v>132132</v>
      </c>
      <c r="N15438" t="s">
        <v>208</v>
      </c>
      <c r="O15438" t="s">
        <v>476</v>
      </c>
      <c r="P15438" t="s">
        <v>476</v>
      </c>
    </row>
    <row r="15439" spans="1:16">
      <c r="A15439" s="484" t="s">
        <v>131953</v>
      </c>
      <c r="B15439" s="485" t="s">
        <v>131831</v>
      </c>
      <c r="C15439" t="s">
        <v>131947</v>
      </c>
      <c r="D15439" t="s">
        <v>131952</v>
      </c>
      <c r="E15439" t="str">
        <f t="shared" si="241"/>
        <v>498981 - AFPA SAINT HERBLAIN</v>
      </c>
      <c r="F15439" t="s">
        <v>46133</v>
      </c>
      <c r="G15439" t="s">
        <v>131951</v>
      </c>
      <c r="I15439" t="s">
        <v>2507</v>
      </c>
      <c r="J15439" t="s">
        <v>131950</v>
      </c>
      <c r="K15439" t="s">
        <v>208</v>
      </c>
      <c r="L15439" t="s">
        <v>131949</v>
      </c>
      <c r="N15439" t="s">
        <v>208</v>
      </c>
      <c r="O15439" t="s">
        <v>476</v>
      </c>
      <c r="P15439" t="s">
        <v>476</v>
      </c>
    </row>
    <row r="15440" spans="1:16">
      <c r="A15440" s="484" t="s">
        <v>131948</v>
      </c>
      <c r="B15440" s="485" t="s">
        <v>131831</v>
      </c>
      <c r="C15440" t="s">
        <v>131947</v>
      </c>
      <c r="D15440" t="s">
        <v>131946</v>
      </c>
      <c r="E15440" t="str">
        <f t="shared" si="241"/>
        <v>486334 - AFPA ST NAZAIRE</v>
      </c>
      <c r="F15440" t="s">
        <v>15895</v>
      </c>
      <c r="G15440" t="s">
        <v>131945</v>
      </c>
      <c r="H15440" t="s">
        <v>131944</v>
      </c>
      <c r="I15440" t="s">
        <v>15946</v>
      </c>
      <c r="J15440" t="s">
        <v>131943</v>
      </c>
      <c r="K15440" t="s">
        <v>208</v>
      </c>
      <c r="L15440" t="s">
        <v>131942</v>
      </c>
      <c r="N15440" t="s">
        <v>208</v>
      </c>
      <c r="O15440" t="s">
        <v>476</v>
      </c>
      <c r="P15440" t="s">
        <v>476</v>
      </c>
    </row>
    <row r="15441" spans="1:16">
      <c r="A15441" s="484" t="s">
        <v>131837</v>
      </c>
      <c r="B15441" s="485" t="s">
        <v>131831</v>
      </c>
      <c r="C15441" t="s">
        <v>131830</v>
      </c>
      <c r="D15441" t="s">
        <v>131836</v>
      </c>
      <c r="E15441" t="str">
        <f t="shared" si="241"/>
        <v>526393 - AFPA VALENCE</v>
      </c>
      <c r="F15441" t="s">
        <v>1857</v>
      </c>
      <c r="G15441" t="s">
        <v>131835</v>
      </c>
      <c r="I15441" t="s">
        <v>966</v>
      </c>
      <c r="J15441" t="s">
        <v>131834</v>
      </c>
      <c r="K15441" t="s">
        <v>208</v>
      </c>
      <c r="L15441" t="s">
        <v>131833</v>
      </c>
      <c r="N15441" t="s">
        <v>208</v>
      </c>
      <c r="O15441" t="s">
        <v>476</v>
      </c>
      <c r="P15441" t="s">
        <v>476</v>
      </c>
    </row>
    <row r="15442" spans="1:16">
      <c r="A15442" s="484" t="s">
        <v>132420</v>
      </c>
      <c r="B15442" s="485" t="s">
        <v>131831</v>
      </c>
      <c r="C15442" t="s">
        <v>132413</v>
      </c>
      <c r="D15442" t="s">
        <v>132419</v>
      </c>
      <c r="E15442" t="str">
        <f t="shared" si="241"/>
        <v>227470 - AFPA FOULAYRONNES</v>
      </c>
      <c r="F15442" t="s">
        <v>1848</v>
      </c>
      <c r="G15442" t="s">
        <v>132418</v>
      </c>
      <c r="I15442" t="s">
        <v>7554</v>
      </c>
      <c r="J15442" t="s">
        <v>132417</v>
      </c>
      <c r="K15442" t="s">
        <v>208</v>
      </c>
      <c r="L15442" t="s">
        <v>132416</v>
      </c>
      <c r="N15442" t="s">
        <v>208</v>
      </c>
      <c r="O15442" t="s">
        <v>476</v>
      </c>
      <c r="P15442" t="s">
        <v>132415</v>
      </c>
    </row>
    <row r="15443" spans="1:16">
      <c r="A15443" s="484" t="s">
        <v>132436</v>
      </c>
      <c r="B15443" s="485" t="s">
        <v>131831</v>
      </c>
      <c r="C15443" t="s">
        <v>132413</v>
      </c>
      <c r="D15443" t="s">
        <v>132435</v>
      </c>
      <c r="E15443" t="str">
        <f t="shared" si="241"/>
        <v>498944 - AFPA BOULAZAC</v>
      </c>
      <c r="F15443" t="s">
        <v>35333</v>
      </c>
      <c r="G15443" t="s">
        <v>132434</v>
      </c>
      <c r="H15443" t="s">
        <v>132433</v>
      </c>
      <c r="I15443" t="s">
        <v>18459</v>
      </c>
      <c r="J15443" t="s">
        <v>132432</v>
      </c>
      <c r="K15443" t="s">
        <v>208</v>
      </c>
      <c r="L15443" t="s">
        <v>132431</v>
      </c>
      <c r="N15443" t="s">
        <v>208</v>
      </c>
      <c r="O15443" t="s">
        <v>476</v>
      </c>
      <c r="P15443" t="s">
        <v>476</v>
      </c>
    </row>
    <row r="15444" spans="1:16">
      <c r="A15444" s="484" t="s">
        <v>132172</v>
      </c>
      <c r="B15444" s="485" t="s">
        <v>131831</v>
      </c>
      <c r="C15444" t="s">
        <v>132143</v>
      </c>
      <c r="D15444" t="s">
        <v>132171</v>
      </c>
      <c r="E15444" t="str">
        <f t="shared" si="241"/>
        <v>553384 - AFPA BEZIERS</v>
      </c>
      <c r="F15444" t="s">
        <v>6143</v>
      </c>
      <c r="G15444" t="s">
        <v>132170</v>
      </c>
      <c r="I15444" t="s">
        <v>6726</v>
      </c>
      <c r="J15444" t="s">
        <v>132169</v>
      </c>
      <c r="K15444" t="s">
        <v>208</v>
      </c>
      <c r="L15444" t="s">
        <v>132168</v>
      </c>
      <c r="N15444" t="s">
        <v>208</v>
      </c>
      <c r="O15444" t="s">
        <v>476</v>
      </c>
      <c r="P15444" t="s">
        <v>476</v>
      </c>
    </row>
    <row r="15445" spans="1:16">
      <c r="A15445" s="484" t="s">
        <v>132350</v>
      </c>
      <c r="B15445" s="485" t="s">
        <v>131831</v>
      </c>
      <c r="C15445" t="s">
        <v>132303</v>
      </c>
      <c r="D15445" t="s">
        <v>132349</v>
      </c>
      <c r="E15445" t="str">
        <f t="shared" si="241"/>
        <v>39196 - AFPA CFPA BRECH</v>
      </c>
      <c r="F15445" t="s">
        <v>117718</v>
      </c>
      <c r="G15445" t="s">
        <v>132348</v>
      </c>
      <c r="I15445" t="s">
        <v>24044</v>
      </c>
      <c r="J15445" t="s">
        <v>132347</v>
      </c>
      <c r="K15445" t="s">
        <v>208</v>
      </c>
      <c r="L15445" t="s">
        <v>132346</v>
      </c>
      <c r="N15445" t="s">
        <v>208</v>
      </c>
      <c r="O15445" t="s">
        <v>476</v>
      </c>
      <c r="P15445" t="s">
        <v>476</v>
      </c>
    </row>
    <row r="15446" spans="1:16">
      <c r="A15446" s="484" t="s">
        <v>131991</v>
      </c>
      <c r="B15446" s="485" t="s">
        <v>131831</v>
      </c>
      <c r="C15446" t="s">
        <v>131985</v>
      </c>
      <c r="D15446" t="s">
        <v>131990</v>
      </c>
      <c r="E15446" t="str">
        <f t="shared" si="241"/>
        <v>490180 - AFPA LE PONTET</v>
      </c>
      <c r="F15446" t="s">
        <v>22573</v>
      </c>
      <c r="G15446" t="s">
        <v>131989</v>
      </c>
      <c r="I15446" t="s">
        <v>8915</v>
      </c>
      <c r="J15446" t="s">
        <v>131988</v>
      </c>
      <c r="K15446" t="s">
        <v>208</v>
      </c>
      <c r="L15446" t="s">
        <v>131987</v>
      </c>
      <c r="N15446" t="s">
        <v>208</v>
      </c>
      <c r="O15446" t="s">
        <v>476</v>
      </c>
      <c r="P15446" t="s">
        <v>476</v>
      </c>
    </row>
    <row r="15447" spans="1:16">
      <c r="A15447" s="484" t="s">
        <v>132326</v>
      </c>
      <c r="B15447" s="485" t="s">
        <v>131831</v>
      </c>
      <c r="C15447" t="s">
        <v>132303</v>
      </c>
      <c r="D15447" t="s">
        <v>132325</v>
      </c>
      <c r="E15447" t="str">
        <f t="shared" si="241"/>
        <v>44647 - AFPA CFPA MORLAIX</v>
      </c>
      <c r="F15447" t="s">
        <v>3834</v>
      </c>
      <c r="G15447" t="s">
        <v>132324</v>
      </c>
      <c r="H15447" t="s">
        <v>132323</v>
      </c>
      <c r="I15447" t="s">
        <v>22917</v>
      </c>
      <c r="J15447" t="s">
        <v>132322</v>
      </c>
      <c r="K15447" t="s">
        <v>208</v>
      </c>
      <c r="L15447" t="s">
        <v>132321</v>
      </c>
      <c r="N15447" t="s">
        <v>208</v>
      </c>
      <c r="O15447" t="s">
        <v>476</v>
      </c>
      <c r="P15447" t="s">
        <v>476</v>
      </c>
    </row>
    <row r="15448" spans="1:16">
      <c r="A15448" s="484" t="s">
        <v>132345</v>
      </c>
      <c r="B15448" s="485" t="s">
        <v>131831</v>
      </c>
      <c r="C15448" t="s">
        <v>132303</v>
      </c>
      <c r="D15448" t="s">
        <v>132344</v>
      </c>
      <c r="E15448" t="str">
        <f t="shared" si="241"/>
        <v>487430 - AFPA CFPA BREST</v>
      </c>
      <c r="F15448" t="s">
        <v>3834</v>
      </c>
      <c r="G15448" t="s">
        <v>132343</v>
      </c>
      <c r="H15448" t="s">
        <v>132342</v>
      </c>
      <c r="I15448" t="s">
        <v>1228</v>
      </c>
      <c r="J15448" t="s">
        <v>132341</v>
      </c>
      <c r="K15448" t="s">
        <v>208</v>
      </c>
      <c r="L15448" t="s">
        <v>132340</v>
      </c>
      <c r="N15448" t="s">
        <v>208</v>
      </c>
      <c r="O15448" t="s">
        <v>476</v>
      </c>
      <c r="P15448" t="s">
        <v>476</v>
      </c>
    </row>
    <row r="15449" spans="1:16">
      <c r="A15449" s="484" t="s">
        <v>132149</v>
      </c>
      <c r="B15449" s="485" t="s">
        <v>131831</v>
      </c>
      <c r="C15449" t="s">
        <v>132143</v>
      </c>
      <c r="D15449" t="s">
        <v>132148</v>
      </c>
      <c r="E15449" t="str">
        <f t="shared" si="241"/>
        <v>173629 - AFPA ST CHELY D'APCHER</v>
      </c>
      <c r="F15449" t="s">
        <v>1938</v>
      </c>
      <c r="G15449" t="s">
        <v>132147</v>
      </c>
      <c r="I15449" t="s">
        <v>77419</v>
      </c>
      <c r="J15449" t="s">
        <v>132146</v>
      </c>
      <c r="K15449" t="s">
        <v>208</v>
      </c>
      <c r="L15449" t="s">
        <v>132145</v>
      </c>
      <c r="N15449" t="s">
        <v>208</v>
      </c>
      <c r="O15449" t="s">
        <v>476</v>
      </c>
      <c r="P15449" t="s">
        <v>476</v>
      </c>
    </row>
    <row r="15450" spans="1:16">
      <c r="A15450" s="484" t="s">
        <v>132177</v>
      </c>
      <c r="B15450" s="485" t="s">
        <v>131831</v>
      </c>
      <c r="C15450" t="s">
        <v>132176</v>
      </c>
      <c r="D15450" t="s">
        <v>132175</v>
      </c>
      <c r="E15450" t="str">
        <f t="shared" si="241"/>
        <v>394634 - AFPA PARIS POLITZER</v>
      </c>
      <c r="F15450" t="s">
        <v>1077</v>
      </c>
      <c r="G15450" t="s">
        <v>132174</v>
      </c>
      <c r="I15450" t="s">
        <v>8273</v>
      </c>
      <c r="J15450" t="s">
        <v>131827</v>
      </c>
      <c r="K15450" t="s">
        <v>208</v>
      </c>
      <c r="L15450" t="s">
        <v>132173</v>
      </c>
      <c r="N15450" t="s">
        <v>208</v>
      </c>
      <c r="O15450" t="s">
        <v>476</v>
      </c>
      <c r="P15450" t="s">
        <v>476</v>
      </c>
    </row>
    <row r="15451" spans="1:16">
      <c r="A15451" s="484" t="s">
        <v>131941</v>
      </c>
      <c r="B15451" s="485" t="s">
        <v>131831</v>
      </c>
      <c r="C15451" t="s">
        <v>131911</v>
      </c>
      <c r="D15451" t="s">
        <v>131940</v>
      </c>
      <c r="E15451" t="str">
        <f t="shared" si="241"/>
        <v>142153 - AFPA BEAUVAIS</v>
      </c>
      <c r="F15451" t="s">
        <v>2572</v>
      </c>
      <c r="G15451" t="s">
        <v>131939</v>
      </c>
      <c r="I15451" t="s">
        <v>6872</v>
      </c>
      <c r="J15451" t="s">
        <v>131864</v>
      </c>
      <c r="K15451" t="s">
        <v>208</v>
      </c>
      <c r="L15451" t="s">
        <v>131938</v>
      </c>
      <c r="N15451" t="s">
        <v>208</v>
      </c>
      <c r="O15451" t="s">
        <v>476</v>
      </c>
      <c r="P15451" t="s">
        <v>131937</v>
      </c>
    </row>
    <row r="15452" spans="1:16">
      <c r="A15452" s="484" t="s">
        <v>132071</v>
      </c>
      <c r="B15452" s="485" t="s">
        <v>131831</v>
      </c>
      <c r="C15452" t="s">
        <v>132062</v>
      </c>
      <c r="D15452" t="s">
        <v>132070</v>
      </c>
      <c r="E15452" t="str">
        <f t="shared" si="241"/>
        <v>502510 - AFPA PAMIERS</v>
      </c>
      <c r="F15452" t="s">
        <v>8706</v>
      </c>
      <c r="G15452" t="s">
        <v>132069</v>
      </c>
      <c r="H15452" t="s">
        <v>85367</v>
      </c>
      <c r="I15452" t="s">
        <v>4349</v>
      </c>
      <c r="J15452" t="s">
        <v>131827</v>
      </c>
      <c r="K15452" t="s">
        <v>208</v>
      </c>
      <c r="L15452" t="s">
        <v>132068</v>
      </c>
      <c r="N15452" t="s">
        <v>208</v>
      </c>
      <c r="O15452" t="s">
        <v>476</v>
      </c>
      <c r="P15452" t="s">
        <v>476</v>
      </c>
    </row>
    <row r="15453" spans="1:16">
      <c r="A15453" s="484" t="s">
        <v>132339</v>
      </c>
      <c r="B15453" s="485" t="s">
        <v>131831</v>
      </c>
      <c r="C15453" t="s">
        <v>132303</v>
      </c>
      <c r="D15453" t="s">
        <v>132338</v>
      </c>
      <c r="E15453" t="str">
        <f t="shared" si="241"/>
        <v>147382 - AFPA CFPA LES GREVES LANGUEUX</v>
      </c>
      <c r="F15453" t="s">
        <v>8463</v>
      </c>
      <c r="G15453" t="s">
        <v>132337</v>
      </c>
      <c r="H15453" t="s">
        <v>132336</v>
      </c>
      <c r="I15453" t="s">
        <v>132335</v>
      </c>
      <c r="J15453" t="s">
        <v>132334</v>
      </c>
      <c r="K15453" t="s">
        <v>208</v>
      </c>
      <c r="L15453" t="s">
        <v>132333</v>
      </c>
      <c r="N15453" t="s">
        <v>208</v>
      </c>
      <c r="O15453" t="s">
        <v>476</v>
      </c>
      <c r="P15453" t="s">
        <v>476</v>
      </c>
    </row>
    <row r="15454" spans="1:16">
      <c r="A15454" s="484" t="s">
        <v>132042</v>
      </c>
      <c r="B15454" s="485" t="s">
        <v>131831</v>
      </c>
      <c r="C15454" t="s">
        <v>132021</v>
      </c>
      <c r="D15454" t="s">
        <v>132041</v>
      </c>
      <c r="E15454" t="str">
        <f t="shared" si="241"/>
        <v>153515 - AFPA CFPA LIEVIN</v>
      </c>
      <c r="F15454" t="s">
        <v>1077</v>
      </c>
      <c r="G15454" t="s">
        <v>132040</v>
      </c>
      <c r="I15454" t="s">
        <v>28686</v>
      </c>
      <c r="J15454" t="s">
        <v>132039</v>
      </c>
      <c r="K15454" t="s">
        <v>208</v>
      </c>
      <c r="L15454" t="s">
        <v>132038</v>
      </c>
      <c r="N15454" t="s">
        <v>208</v>
      </c>
      <c r="O15454" t="s">
        <v>476</v>
      </c>
      <c r="P15454" t="s">
        <v>476</v>
      </c>
    </row>
    <row r="15455" spans="1:16">
      <c r="A15455" s="484" t="s">
        <v>132248</v>
      </c>
      <c r="B15455" s="485" t="s">
        <v>131831</v>
      </c>
      <c r="C15455" t="s">
        <v>132247</v>
      </c>
      <c r="D15455" t="s">
        <v>132246</v>
      </c>
      <c r="E15455" t="str">
        <f t="shared" si="241"/>
        <v>482481 - AFPA VESOUL NAVENNE</v>
      </c>
      <c r="F15455" t="s">
        <v>1077</v>
      </c>
      <c r="G15455" t="s">
        <v>132245</v>
      </c>
      <c r="I15455" t="s">
        <v>132244</v>
      </c>
      <c r="J15455" t="s">
        <v>131827</v>
      </c>
      <c r="K15455" t="s">
        <v>208</v>
      </c>
      <c r="L15455" t="s">
        <v>132243</v>
      </c>
      <c r="N15455" t="s">
        <v>208</v>
      </c>
      <c r="O15455" t="s">
        <v>476</v>
      </c>
      <c r="P15455" t="s">
        <v>476</v>
      </c>
    </row>
    <row r="15456" spans="1:16">
      <c r="A15456" s="484" t="s">
        <v>131936</v>
      </c>
      <c r="B15456" s="485" t="s">
        <v>131831</v>
      </c>
      <c r="C15456" t="s">
        <v>131911</v>
      </c>
      <c r="D15456" t="s">
        <v>131935</v>
      </c>
      <c r="E15456" t="str">
        <f t="shared" si="241"/>
        <v>496443 - AFPA CFPA AMIENS</v>
      </c>
      <c r="F15456" t="s">
        <v>2408</v>
      </c>
      <c r="G15456" t="s">
        <v>131934</v>
      </c>
      <c r="I15456" t="s">
        <v>1806</v>
      </c>
      <c r="J15456" t="s">
        <v>131933</v>
      </c>
      <c r="K15456" t="s">
        <v>208</v>
      </c>
      <c r="L15456" t="s">
        <v>131932</v>
      </c>
      <c r="N15456" t="s">
        <v>208</v>
      </c>
      <c r="O15456" t="s">
        <v>476</v>
      </c>
      <c r="P15456" t="s">
        <v>131931</v>
      </c>
    </row>
    <row r="15457" spans="1:16">
      <c r="A15457" s="484" t="s">
        <v>132457</v>
      </c>
      <c r="B15457" s="485" t="s">
        <v>131831</v>
      </c>
      <c r="C15457" t="s">
        <v>132446</v>
      </c>
      <c r="D15457" t="s">
        <v>132456</v>
      </c>
      <c r="E15457" t="str">
        <f t="shared" si="241"/>
        <v>531996 - AFPA COLMAR</v>
      </c>
      <c r="F15457" t="s">
        <v>3131</v>
      </c>
      <c r="G15457" t="s">
        <v>132455</v>
      </c>
      <c r="I15457" t="s">
        <v>2531</v>
      </c>
      <c r="J15457" t="s">
        <v>132454</v>
      </c>
      <c r="K15457" t="s">
        <v>208</v>
      </c>
      <c r="L15457" t="s">
        <v>132453</v>
      </c>
      <c r="N15457" t="s">
        <v>208</v>
      </c>
      <c r="O15457" t="s">
        <v>476</v>
      </c>
      <c r="P15457" t="s">
        <v>476</v>
      </c>
    </row>
    <row r="15458" spans="1:16">
      <c r="A15458" s="484" t="s">
        <v>131867</v>
      </c>
      <c r="B15458" s="485" t="s">
        <v>131831</v>
      </c>
      <c r="C15458" t="s">
        <v>131830</v>
      </c>
      <c r="D15458" t="s">
        <v>131866</v>
      </c>
      <c r="E15458" t="str">
        <f t="shared" si="241"/>
        <v>535229 - AFPA CFPA LE PONT DE CLAIX</v>
      </c>
      <c r="F15458" t="s">
        <v>1848</v>
      </c>
      <c r="G15458" t="s">
        <v>131865</v>
      </c>
      <c r="I15458" t="s">
        <v>26711</v>
      </c>
      <c r="J15458" t="s">
        <v>131864</v>
      </c>
      <c r="K15458" t="s">
        <v>208</v>
      </c>
      <c r="L15458" t="s">
        <v>131863</v>
      </c>
      <c r="N15458" t="s">
        <v>208</v>
      </c>
      <c r="O15458" t="s">
        <v>476</v>
      </c>
      <c r="P15458" t="s">
        <v>476</v>
      </c>
    </row>
    <row r="15459" spans="1:16">
      <c r="A15459" s="484" t="s">
        <v>132228</v>
      </c>
      <c r="B15459" s="485" t="s">
        <v>131831</v>
      </c>
      <c r="C15459" t="s">
        <v>132176</v>
      </c>
      <c r="D15459" t="s">
        <v>132227</v>
      </c>
      <c r="E15459" t="str">
        <f t="shared" si="241"/>
        <v>473583 - AFPA CFPA BERNES SUR OISE</v>
      </c>
      <c r="F15459" t="s">
        <v>132226</v>
      </c>
      <c r="G15459" t="s">
        <v>132225</v>
      </c>
      <c r="I15459" t="s">
        <v>132224</v>
      </c>
      <c r="J15459" t="s">
        <v>131827</v>
      </c>
      <c r="K15459" t="s">
        <v>208</v>
      </c>
      <c r="L15459" t="s">
        <v>132223</v>
      </c>
      <c r="N15459" t="s">
        <v>208</v>
      </c>
      <c r="O15459" t="s">
        <v>476</v>
      </c>
      <c r="P15459" t="s">
        <v>476</v>
      </c>
    </row>
    <row r="15460" spans="1:16">
      <c r="A15460" s="484" t="s">
        <v>132084</v>
      </c>
      <c r="B15460" s="485" t="s">
        <v>131831</v>
      </c>
      <c r="C15460" t="s">
        <v>132062</v>
      </c>
      <c r="D15460" t="s">
        <v>132083</v>
      </c>
      <c r="E15460" t="str">
        <f t="shared" si="241"/>
        <v>474060 - AFPA BALMA</v>
      </c>
      <c r="F15460" t="s">
        <v>1817</v>
      </c>
      <c r="G15460" t="s">
        <v>132082</v>
      </c>
      <c r="H15460" t="s">
        <v>132081</v>
      </c>
      <c r="I15460" t="s">
        <v>9725</v>
      </c>
      <c r="J15460" t="s">
        <v>131827</v>
      </c>
      <c r="K15460" t="s">
        <v>208</v>
      </c>
      <c r="L15460" t="s">
        <v>132080</v>
      </c>
      <c r="N15460" t="s">
        <v>208</v>
      </c>
      <c r="O15460" t="s">
        <v>476</v>
      </c>
      <c r="P15460" t="s">
        <v>476</v>
      </c>
    </row>
    <row r="15461" spans="1:16">
      <c r="A15461" s="484" t="s">
        <v>132398</v>
      </c>
      <c r="B15461" s="485" t="s">
        <v>131831</v>
      </c>
      <c r="C15461" t="s">
        <v>132392</v>
      </c>
      <c r="D15461" t="s">
        <v>132397</v>
      </c>
      <c r="E15461" t="str">
        <f t="shared" si="241"/>
        <v>183738 - AFPA CFPA PUY EN VELAY</v>
      </c>
      <c r="F15461" t="s">
        <v>29625</v>
      </c>
      <c r="G15461" t="s">
        <v>132396</v>
      </c>
      <c r="I15461" t="s">
        <v>21095</v>
      </c>
      <c r="J15461" t="s">
        <v>132395</v>
      </c>
      <c r="K15461" t="s">
        <v>208</v>
      </c>
      <c r="L15461" t="s">
        <v>132394</v>
      </c>
      <c r="N15461" t="s">
        <v>208</v>
      </c>
      <c r="O15461" t="s">
        <v>476</v>
      </c>
      <c r="P15461" t="s">
        <v>476</v>
      </c>
    </row>
    <row r="15462" spans="1:16">
      <c r="A15462" s="484" t="s">
        <v>132452</v>
      </c>
      <c r="B15462" s="485" t="s">
        <v>131831</v>
      </c>
      <c r="C15462" t="s">
        <v>132446</v>
      </c>
      <c r="D15462" t="s">
        <v>132451</v>
      </c>
      <c r="E15462" t="str">
        <f t="shared" si="241"/>
        <v>206210 - AFPA MULHOUSE</v>
      </c>
      <c r="F15462" t="s">
        <v>3131</v>
      </c>
      <c r="G15462" t="s">
        <v>132450</v>
      </c>
      <c r="I15462" t="s">
        <v>4853</v>
      </c>
      <c r="J15462" t="s">
        <v>132449</v>
      </c>
      <c r="K15462" t="s">
        <v>208</v>
      </c>
      <c r="L15462" t="s">
        <v>132448</v>
      </c>
      <c r="N15462" t="s">
        <v>208</v>
      </c>
      <c r="O15462" t="s">
        <v>476</v>
      </c>
      <c r="P15462" t="s">
        <v>476</v>
      </c>
    </row>
    <row r="15463" spans="1:16">
      <c r="A15463" s="484" t="s">
        <v>132006</v>
      </c>
      <c r="B15463" s="485" t="s">
        <v>131831</v>
      </c>
      <c r="C15463" t="s">
        <v>131985</v>
      </c>
      <c r="D15463" t="s">
        <v>132005</v>
      </c>
      <c r="E15463" t="str">
        <f t="shared" si="241"/>
        <v>207202 - AFPA CFPA GAP</v>
      </c>
      <c r="F15463" t="s">
        <v>1857</v>
      </c>
      <c r="G15463" t="s">
        <v>132004</v>
      </c>
      <c r="I15463" t="s">
        <v>5549</v>
      </c>
      <c r="J15463" t="s">
        <v>132003</v>
      </c>
      <c r="K15463" t="s">
        <v>208</v>
      </c>
      <c r="L15463" t="s">
        <v>132002</v>
      </c>
      <c r="N15463" t="s">
        <v>208</v>
      </c>
      <c r="O15463" t="s">
        <v>476</v>
      </c>
      <c r="P15463" t="s">
        <v>476</v>
      </c>
    </row>
    <row r="15464" spans="1:16">
      <c r="A15464" s="484" t="s">
        <v>132460</v>
      </c>
      <c r="B15464" s="485" t="s">
        <v>131831</v>
      </c>
      <c r="C15464" t="s">
        <v>132446</v>
      </c>
      <c r="D15464" t="s">
        <v>132459</v>
      </c>
      <c r="E15464" t="str">
        <f t="shared" si="241"/>
        <v>261580 - AFPA CFPA STRASBOURG</v>
      </c>
      <c r="F15464" t="s">
        <v>1857</v>
      </c>
      <c r="G15464" t="s">
        <v>132444</v>
      </c>
      <c r="I15464" t="s">
        <v>579</v>
      </c>
      <c r="J15464" t="s">
        <v>132449</v>
      </c>
      <c r="K15464" t="s">
        <v>208</v>
      </c>
      <c r="L15464" t="s">
        <v>132458</v>
      </c>
      <c r="N15464" t="s">
        <v>208</v>
      </c>
      <c r="O15464" t="s">
        <v>476</v>
      </c>
      <c r="P15464" t="s">
        <v>476</v>
      </c>
    </row>
    <row r="15465" spans="1:16">
      <c r="A15465" s="484" t="s">
        <v>132233</v>
      </c>
      <c r="B15465" s="485" t="s">
        <v>131831</v>
      </c>
      <c r="C15465" t="s">
        <v>132232</v>
      </c>
      <c r="D15465" t="s">
        <v>132231</v>
      </c>
      <c r="E15465" t="str">
        <f t="shared" si="241"/>
        <v>498506 - AFPA ST ETIENNE DU ROUVRAY</v>
      </c>
      <c r="F15465" t="s">
        <v>2572</v>
      </c>
      <c r="G15465" t="s">
        <v>45162</v>
      </c>
      <c r="I15465" t="s">
        <v>25381</v>
      </c>
      <c r="J15465" t="s">
        <v>132230</v>
      </c>
      <c r="K15465" t="s">
        <v>208</v>
      </c>
      <c r="L15465" t="s">
        <v>132229</v>
      </c>
      <c r="N15465" t="s">
        <v>208</v>
      </c>
      <c r="O15465" t="s">
        <v>476</v>
      </c>
      <c r="P15465" t="s">
        <v>476</v>
      </c>
    </row>
    <row r="15466" spans="1:16">
      <c r="A15466" s="484" t="s">
        <v>132387</v>
      </c>
      <c r="B15466" s="485" t="s">
        <v>131831</v>
      </c>
      <c r="C15466" t="s">
        <v>132386</v>
      </c>
      <c r="D15466" t="s">
        <v>132385</v>
      </c>
      <c r="E15466" t="str">
        <f t="shared" si="241"/>
        <v>247698 - AFPA CFPA VENISSIEUX</v>
      </c>
      <c r="F15466" t="s">
        <v>2572</v>
      </c>
      <c r="G15466" t="s">
        <v>132384</v>
      </c>
      <c r="I15466" t="s">
        <v>26013</v>
      </c>
      <c r="J15466" t="s">
        <v>132383</v>
      </c>
      <c r="K15466" t="s">
        <v>208</v>
      </c>
      <c r="L15466" t="s">
        <v>132382</v>
      </c>
      <c r="N15466" t="s">
        <v>208</v>
      </c>
      <c r="O15466" t="s">
        <v>476</v>
      </c>
      <c r="P15466" t="s">
        <v>476</v>
      </c>
    </row>
    <row r="15467" spans="1:16">
      <c r="A15467" s="484" t="s">
        <v>132355</v>
      </c>
      <c r="B15467" s="485" t="s">
        <v>131831</v>
      </c>
      <c r="C15467" t="s">
        <v>132354</v>
      </c>
      <c r="D15467" t="s">
        <v>132353</v>
      </c>
      <c r="E15467" t="str">
        <f t="shared" si="241"/>
        <v>580235 - AFPA BOURGOGNE FRANCHE COMTE</v>
      </c>
      <c r="F15467" t="s">
        <v>19389</v>
      </c>
      <c r="G15467" t="s">
        <v>132352</v>
      </c>
      <c r="I15467" t="s">
        <v>1823</v>
      </c>
      <c r="K15467" t="s">
        <v>208</v>
      </c>
      <c r="L15467" t="s">
        <v>132351</v>
      </c>
      <c r="N15467" t="s">
        <v>208</v>
      </c>
      <c r="O15467" t="s">
        <v>476</v>
      </c>
      <c r="P15467" t="s">
        <v>476</v>
      </c>
    </row>
    <row r="15468" spans="1:16">
      <c r="A15468" s="484" t="s">
        <v>132381</v>
      </c>
      <c r="B15468" s="485" t="s">
        <v>131831</v>
      </c>
      <c r="C15468" t="s">
        <v>132361</v>
      </c>
      <c r="D15468" t="s">
        <v>132380</v>
      </c>
      <c r="E15468" t="str">
        <f t="shared" si="241"/>
        <v>265974 - AFPA CAEN</v>
      </c>
      <c r="F15468" t="s">
        <v>34627</v>
      </c>
      <c r="G15468" t="s">
        <v>132379</v>
      </c>
      <c r="I15468" t="s">
        <v>1781</v>
      </c>
      <c r="J15468" t="s">
        <v>132378</v>
      </c>
      <c r="K15468" t="s">
        <v>208</v>
      </c>
      <c r="L15468" t="s">
        <v>132377</v>
      </c>
      <c r="N15468" t="s">
        <v>208</v>
      </c>
      <c r="O15468" t="s">
        <v>476</v>
      </c>
      <c r="P15468" t="s">
        <v>476</v>
      </c>
    </row>
    <row r="15469" spans="1:16">
      <c r="A15469" s="484" t="s">
        <v>132414</v>
      </c>
      <c r="B15469" s="485" t="s">
        <v>131831</v>
      </c>
      <c r="C15469" t="s">
        <v>132413</v>
      </c>
      <c r="D15469" t="s">
        <v>132412</v>
      </c>
      <c r="E15469" t="str">
        <f t="shared" si="241"/>
        <v>473029 - AFPA TRANSITIONS AQUITAINE</v>
      </c>
      <c r="F15469" t="s">
        <v>1848</v>
      </c>
      <c r="G15469" t="s">
        <v>132411</v>
      </c>
      <c r="H15469" t="s">
        <v>132410</v>
      </c>
      <c r="I15469" t="s">
        <v>11197</v>
      </c>
      <c r="J15469" t="s">
        <v>131864</v>
      </c>
      <c r="K15469" t="s">
        <v>208</v>
      </c>
      <c r="L15469" t="s">
        <v>132409</v>
      </c>
      <c r="N15469" t="s">
        <v>208</v>
      </c>
      <c r="O15469" t="s">
        <v>476</v>
      </c>
      <c r="P15469" t="s">
        <v>132408</v>
      </c>
    </row>
    <row r="15470" spans="1:16">
      <c r="A15470" s="484" t="s">
        <v>132441</v>
      </c>
      <c r="B15470" s="485" t="s">
        <v>131831</v>
      </c>
      <c r="C15470" t="s">
        <v>132413</v>
      </c>
      <c r="D15470" t="s">
        <v>132440</v>
      </c>
      <c r="E15470" t="str">
        <f t="shared" si="241"/>
        <v>240291 - AFPA BORDEAUX</v>
      </c>
      <c r="F15470" t="s">
        <v>1848</v>
      </c>
      <c r="G15470" t="s">
        <v>132439</v>
      </c>
      <c r="I15470" t="s">
        <v>749</v>
      </c>
      <c r="J15470" t="s">
        <v>131864</v>
      </c>
      <c r="K15470" t="s">
        <v>208</v>
      </c>
      <c r="L15470" t="s">
        <v>132438</v>
      </c>
      <c r="N15470" t="s">
        <v>208</v>
      </c>
      <c r="O15470" t="s">
        <v>476</v>
      </c>
      <c r="P15470" t="s">
        <v>132437</v>
      </c>
    </row>
    <row r="15471" spans="1:16">
      <c r="A15471" s="484" t="s">
        <v>132016</v>
      </c>
      <c r="B15471" s="485" t="s">
        <v>131831</v>
      </c>
      <c r="C15471" t="s">
        <v>132015</v>
      </c>
      <c r="D15471" t="s">
        <v>132014</v>
      </c>
      <c r="E15471" t="str">
        <f t="shared" si="241"/>
        <v>470442 - AFPA CFPA PESSAC</v>
      </c>
      <c r="F15471" t="s">
        <v>1848</v>
      </c>
      <c r="G15471" t="s">
        <v>132013</v>
      </c>
      <c r="I15471" t="s">
        <v>763</v>
      </c>
      <c r="J15471" t="s">
        <v>131864</v>
      </c>
      <c r="K15471" t="s">
        <v>208</v>
      </c>
      <c r="L15471" t="s">
        <v>132012</v>
      </c>
      <c r="N15471" t="s">
        <v>208</v>
      </c>
      <c r="O15471" t="s">
        <v>476</v>
      </c>
      <c r="P15471" t="s">
        <v>476</v>
      </c>
    </row>
    <row r="15472" spans="1:16">
      <c r="A15472" s="484" t="s">
        <v>132067</v>
      </c>
      <c r="B15472" s="485" t="s">
        <v>131831</v>
      </c>
      <c r="C15472" t="s">
        <v>132062</v>
      </c>
      <c r="D15472" t="s">
        <v>132066</v>
      </c>
      <c r="E15472" t="str">
        <f t="shared" si="241"/>
        <v>228758 - AFPA RODEZ</v>
      </c>
      <c r="F15472" t="s">
        <v>707</v>
      </c>
      <c r="G15472" t="s">
        <v>132065</v>
      </c>
      <c r="I15472" t="s">
        <v>7864</v>
      </c>
      <c r="J15472" t="s">
        <v>131827</v>
      </c>
      <c r="K15472" t="s">
        <v>208</v>
      </c>
      <c r="L15472" t="s">
        <v>132064</v>
      </c>
      <c r="N15472" t="s">
        <v>208</v>
      </c>
      <c r="O15472" t="s">
        <v>476</v>
      </c>
      <c r="P15472" t="s">
        <v>476</v>
      </c>
    </row>
    <row r="15473" spans="1:16">
      <c r="A15473" s="484" t="s">
        <v>132079</v>
      </c>
      <c r="B15473" s="485" t="s">
        <v>131831</v>
      </c>
      <c r="C15473" t="s">
        <v>132062</v>
      </c>
      <c r="D15473" t="s">
        <v>132078</v>
      </c>
      <c r="E15473" t="str">
        <f t="shared" si="241"/>
        <v>554730 - AFPA DECAZEVILLE</v>
      </c>
      <c r="F15473" t="s">
        <v>112665</v>
      </c>
      <c r="G15473" t="s">
        <v>132077</v>
      </c>
      <c r="I15473" t="s">
        <v>103359</v>
      </c>
      <c r="J15473" t="s">
        <v>131827</v>
      </c>
      <c r="K15473" t="s">
        <v>208</v>
      </c>
      <c r="L15473" t="s">
        <v>132076</v>
      </c>
      <c r="N15473" t="s">
        <v>208</v>
      </c>
      <c r="O15473" t="s">
        <v>476</v>
      </c>
      <c r="P15473" t="s">
        <v>476</v>
      </c>
    </row>
    <row r="15474" spans="1:16">
      <c r="A15474" s="484" t="s">
        <v>132144</v>
      </c>
      <c r="B15474" s="485" t="s">
        <v>131831</v>
      </c>
      <c r="C15474" t="s">
        <v>132143</v>
      </c>
      <c r="D15474" t="s">
        <v>132142</v>
      </c>
      <c r="E15474" t="str">
        <f t="shared" si="241"/>
        <v>206702 - AFPA ST JEAN DE VEDAS</v>
      </c>
      <c r="F15474" t="s">
        <v>7547</v>
      </c>
      <c r="G15474" t="s">
        <v>132141</v>
      </c>
      <c r="H15474" t="s">
        <v>132140</v>
      </c>
      <c r="I15474" t="s">
        <v>65542</v>
      </c>
      <c r="J15474" t="s">
        <v>132139</v>
      </c>
      <c r="K15474" t="s">
        <v>208</v>
      </c>
      <c r="L15474" t="s">
        <v>132138</v>
      </c>
      <c r="N15474" t="s">
        <v>208</v>
      </c>
      <c r="O15474" t="s">
        <v>476</v>
      </c>
      <c r="P15474" t="s">
        <v>476</v>
      </c>
    </row>
    <row r="15475" spans="1:16">
      <c r="A15475" s="484" t="s">
        <v>132222</v>
      </c>
      <c r="B15475" s="485" t="s">
        <v>131831</v>
      </c>
      <c r="C15475" t="s">
        <v>132176</v>
      </c>
      <c r="D15475" t="s">
        <v>132221</v>
      </c>
      <c r="E15475" t="str">
        <f t="shared" si="241"/>
        <v>124000 - AFPA CFPA CRETEIL</v>
      </c>
      <c r="F15475" t="s">
        <v>628</v>
      </c>
      <c r="G15475" t="s">
        <v>132220</v>
      </c>
      <c r="H15475" t="s">
        <v>132219</v>
      </c>
      <c r="I15475" t="s">
        <v>4636</v>
      </c>
      <c r="J15475" t="s">
        <v>131827</v>
      </c>
      <c r="K15475" t="s">
        <v>208</v>
      </c>
      <c r="L15475" t="s">
        <v>132218</v>
      </c>
      <c r="N15475" t="s">
        <v>208</v>
      </c>
      <c r="O15475" t="s">
        <v>476</v>
      </c>
      <c r="P15475" t="s">
        <v>476</v>
      </c>
    </row>
    <row r="15476" spans="1:16">
      <c r="A15476" s="484" t="s">
        <v>132037</v>
      </c>
      <c r="B15476" s="485" t="s">
        <v>131831</v>
      </c>
      <c r="C15476" t="s">
        <v>132021</v>
      </c>
      <c r="D15476" t="s">
        <v>132036</v>
      </c>
      <c r="E15476" t="str">
        <f t="shared" si="241"/>
        <v>546689 - AFPA CFPA ROUBAIX</v>
      </c>
      <c r="F15476" t="s">
        <v>1817</v>
      </c>
      <c r="G15476" t="s">
        <v>132035</v>
      </c>
      <c r="I15476" t="s">
        <v>3098</v>
      </c>
      <c r="J15476" t="s">
        <v>132034</v>
      </c>
      <c r="K15476" t="s">
        <v>208</v>
      </c>
      <c r="L15476" t="s">
        <v>132033</v>
      </c>
      <c r="N15476" t="s">
        <v>208</v>
      </c>
      <c r="O15476" t="s">
        <v>476</v>
      </c>
      <c r="P15476" t="s">
        <v>476</v>
      </c>
    </row>
    <row r="15477" spans="1:16">
      <c r="A15477" s="484" t="s">
        <v>132093</v>
      </c>
      <c r="B15477" s="485" t="s">
        <v>131831</v>
      </c>
      <c r="C15477" t="s">
        <v>132092</v>
      </c>
      <c r="D15477" t="s">
        <v>132091</v>
      </c>
      <c r="E15477" t="str">
        <f t="shared" si="241"/>
        <v>152201 - AFPA VERDUN</v>
      </c>
      <c r="F15477" t="s">
        <v>707</v>
      </c>
      <c r="G15477" t="s">
        <v>132090</v>
      </c>
      <c r="I15477" t="s">
        <v>18541</v>
      </c>
      <c r="J15477" t="s">
        <v>131864</v>
      </c>
      <c r="K15477" t="s">
        <v>208</v>
      </c>
      <c r="L15477" t="s">
        <v>132089</v>
      </c>
      <c r="N15477" t="s">
        <v>208</v>
      </c>
      <c r="O15477" t="s">
        <v>476</v>
      </c>
      <c r="P15477" t="s">
        <v>476</v>
      </c>
    </row>
    <row r="15478" spans="1:16">
      <c r="A15478" s="484" t="s">
        <v>132022</v>
      </c>
      <c r="B15478" s="485" t="s">
        <v>131831</v>
      </c>
      <c r="C15478" t="s">
        <v>132021</v>
      </c>
      <c r="D15478" t="s">
        <v>132020</v>
      </c>
      <c r="E15478" t="str">
        <f t="shared" si="241"/>
        <v>316684 - AFPA LILLE</v>
      </c>
      <c r="F15478" t="s">
        <v>1710</v>
      </c>
      <c r="G15478" t="s">
        <v>132019</v>
      </c>
      <c r="I15478" t="s">
        <v>55018</v>
      </c>
      <c r="J15478" t="s">
        <v>132018</v>
      </c>
      <c r="K15478" t="s">
        <v>208</v>
      </c>
      <c r="L15478" t="s">
        <v>132017</v>
      </c>
      <c r="N15478" t="s">
        <v>208</v>
      </c>
      <c r="O15478" t="s">
        <v>476</v>
      </c>
      <c r="P15478" t="s">
        <v>476</v>
      </c>
    </row>
    <row r="15479" spans="1:16">
      <c r="A15479" s="484" t="s">
        <v>132011</v>
      </c>
      <c r="B15479" s="485" t="s">
        <v>131831</v>
      </c>
      <c r="C15479" t="s">
        <v>131985</v>
      </c>
      <c r="D15479" t="s">
        <v>132010</v>
      </c>
      <c r="E15479" t="str">
        <f t="shared" si="241"/>
        <v>485676 - AFPA CANNES</v>
      </c>
      <c r="F15479" t="s">
        <v>2524</v>
      </c>
      <c r="G15479" t="s">
        <v>132009</v>
      </c>
      <c r="I15479" t="s">
        <v>15619</v>
      </c>
      <c r="J15479" t="s">
        <v>132008</v>
      </c>
      <c r="K15479" t="s">
        <v>208</v>
      </c>
      <c r="L15479" t="s">
        <v>132007</v>
      </c>
      <c r="N15479" t="s">
        <v>208</v>
      </c>
      <c r="O15479" t="s">
        <v>476</v>
      </c>
      <c r="P15479" t="s">
        <v>476</v>
      </c>
    </row>
    <row r="15480" spans="1:16">
      <c r="A15480" s="484" t="s">
        <v>132182</v>
      </c>
      <c r="B15480" s="485" t="s">
        <v>131831</v>
      </c>
      <c r="C15480" t="s">
        <v>132176</v>
      </c>
      <c r="D15480" t="s">
        <v>132181</v>
      </c>
      <c r="E15480" t="str">
        <f t="shared" si="241"/>
        <v>529576 - AFPA NANTERRE</v>
      </c>
      <c r="F15480" t="s">
        <v>75203</v>
      </c>
      <c r="G15480" t="s">
        <v>132180</v>
      </c>
      <c r="I15480" t="s">
        <v>3921</v>
      </c>
      <c r="J15480" t="s">
        <v>132179</v>
      </c>
      <c r="K15480" t="s">
        <v>208</v>
      </c>
      <c r="L15480" t="s">
        <v>132178</v>
      </c>
      <c r="N15480" t="s">
        <v>208</v>
      </c>
      <c r="O15480" t="s">
        <v>476</v>
      </c>
      <c r="P15480" t="s">
        <v>476</v>
      </c>
    </row>
    <row r="15481" spans="1:16">
      <c r="A15481" s="484" t="s">
        <v>132310</v>
      </c>
      <c r="B15481" s="485" t="s">
        <v>131831</v>
      </c>
      <c r="C15481" t="s">
        <v>132303</v>
      </c>
      <c r="D15481" t="s">
        <v>132309</v>
      </c>
      <c r="E15481" t="str">
        <f t="shared" si="241"/>
        <v>266619 - AFPA CFPA ST MALO</v>
      </c>
      <c r="F15481" t="s">
        <v>29826</v>
      </c>
      <c r="G15481" t="s">
        <v>132308</v>
      </c>
      <c r="I15481" t="s">
        <v>14014</v>
      </c>
      <c r="J15481" t="s">
        <v>132307</v>
      </c>
      <c r="K15481" t="s">
        <v>208</v>
      </c>
      <c r="L15481" t="s">
        <v>132306</v>
      </c>
      <c r="N15481" t="s">
        <v>208</v>
      </c>
      <c r="O15481" t="s">
        <v>476</v>
      </c>
      <c r="P15481" t="s">
        <v>132305</v>
      </c>
    </row>
    <row r="15482" spans="1:16">
      <c r="A15482" s="484" t="s">
        <v>132315</v>
      </c>
      <c r="B15482" s="485" t="s">
        <v>131831</v>
      </c>
      <c r="C15482" t="s">
        <v>132303</v>
      </c>
      <c r="D15482" t="s">
        <v>132314</v>
      </c>
      <c r="E15482" t="str">
        <f t="shared" si="241"/>
        <v>144400 - AFPA CFPA RENNES</v>
      </c>
      <c r="F15482" t="s">
        <v>29826</v>
      </c>
      <c r="G15482" t="s">
        <v>132313</v>
      </c>
      <c r="I15482" t="s">
        <v>3364</v>
      </c>
      <c r="J15482" t="s">
        <v>132312</v>
      </c>
      <c r="K15482" t="s">
        <v>208</v>
      </c>
      <c r="L15482" t="s">
        <v>132311</v>
      </c>
      <c r="N15482" t="s">
        <v>208</v>
      </c>
      <c r="O15482" t="s">
        <v>476</v>
      </c>
      <c r="P15482" t="s">
        <v>476</v>
      </c>
    </row>
    <row r="15483" spans="1:16">
      <c r="A15483" s="484" t="s">
        <v>132407</v>
      </c>
      <c r="B15483" s="485" t="s">
        <v>131831</v>
      </c>
      <c r="C15483" t="s">
        <v>132392</v>
      </c>
      <c r="D15483" t="s">
        <v>132406</v>
      </c>
      <c r="E15483" t="str">
        <f t="shared" si="241"/>
        <v>503277 - AFPA CFPA AURILLAC</v>
      </c>
      <c r="F15483" t="s">
        <v>8706</v>
      </c>
      <c r="G15483" t="s">
        <v>132405</v>
      </c>
      <c r="I15483" t="s">
        <v>7712</v>
      </c>
      <c r="K15483" t="s">
        <v>208</v>
      </c>
      <c r="L15483" t="s">
        <v>132404</v>
      </c>
      <c r="N15483" t="s">
        <v>208</v>
      </c>
      <c r="O15483" t="s">
        <v>476</v>
      </c>
      <c r="P15483" t="s">
        <v>476</v>
      </c>
    </row>
    <row r="15484" spans="1:16">
      <c r="A15484" s="484" t="s">
        <v>131857</v>
      </c>
      <c r="B15484" s="485" t="s">
        <v>131831</v>
      </c>
      <c r="C15484" t="s">
        <v>131830</v>
      </c>
      <c r="D15484" t="s">
        <v>131856</v>
      </c>
      <c r="E15484" t="str">
        <f t="shared" si="241"/>
        <v>537731 - AFPA CFPA ST ETIENNE</v>
      </c>
      <c r="F15484" t="s">
        <v>1328</v>
      </c>
      <c r="G15484" t="s">
        <v>131855</v>
      </c>
      <c r="I15484" t="s">
        <v>959</v>
      </c>
      <c r="J15484" t="s">
        <v>131854</v>
      </c>
      <c r="K15484" t="s">
        <v>208</v>
      </c>
      <c r="L15484" t="s">
        <v>131853</v>
      </c>
      <c r="N15484" t="s">
        <v>208</v>
      </c>
      <c r="O15484" t="s">
        <v>476</v>
      </c>
      <c r="P15484" t="s">
        <v>476</v>
      </c>
    </row>
    <row r="15485" spans="1:16">
      <c r="A15485" s="484" t="s">
        <v>132202</v>
      </c>
      <c r="B15485" s="485" t="s">
        <v>131831</v>
      </c>
      <c r="C15485" t="s">
        <v>132176</v>
      </c>
      <c r="D15485" t="s">
        <v>132201</v>
      </c>
      <c r="E15485" t="str">
        <f t="shared" si="241"/>
        <v>530591 - AFPA GONNESSE</v>
      </c>
      <c r="F15485" t="s">
        <v>27783</v>
      </c>
      <c r="G15485" t="s">
        <v>132200</v>
      </c>
      <c r="I15485" t="s">
        <v>14558</v>
      </c>
      <c r="J15485" t="s">
        <v>132199</v>
      </c>
      <c r="K15485" t="s">
        <v>208</v>
      </c>
      <c r="L15485" t="s">
        <v>132198</v>
      </c>
      <c r="N15485" t="s">
        <v>208</v>
      </c>
      <c r="O15485" t="s">
        <v>476</v>
      </c>
      <c r="P15485" t="s">
        <v>476</v>
      </c>
    </row>
    <row r="15486" spans="1:16">
      <c r="A15486" s="484" t="s">
        <v>132027</v>
      </c>
      <c r="B15486" s="485" t="s">
        <v>131831</v>
      </c>
      <c r="C15486" t="s">
        <v>132021</v>
      </c>
      <c r="D15486" t="s">
        <v>132026</v>
      </c>
      <c r="E15486" t="str">
        <f t="shared" si="241"/>
        <v>565416 - AFPA HAZEBROUCK</v>
      </c>
      <c r="F15486" t="s">
        <v>1352</v>
      </c>
      <c r="G15486" t="s">
        <v>132025</v>
      </c>
      <c r="I15486" t="s">
        <v>31895</v>
      </c>
      <c r="J15486" t="s">
        <v>132024</v>
      </c>
      <c r="K15486" t="s">
        <v>208</v>
      </c>
      <c r="L15486" t="s">
        <v>132023</v>
      </c>
      <c r="N15486" t="s">
        <v>208</v>
      </c>
      <c r="O15486" t="s">
        <v>476</v>
      </c>
      <c r="P15486" t="s">
        <v>476</v>
      </c>
    </row>
    <row r="15487" spans="1:16">
      <c r="A15487" s="484" t="s">
        <v>132288</v>
      </c>
      <c r="B15487" s="485" t="s">
        <v>131831</v>
      </c>
      <c r="C15487" t="s">
        <v>132277</v>
      </c>
      <c r="D15487" t="s">
        <v>132287</v>
      </c>
      <c r="E15487" t="str">
        <f t="shared" si="241"/>
        <v>151646 - AFPA CFPA VEIGNE</v>
      </c>
      <c r="F15487" t="s">
        <v>1077</v>
      </c>
      <c r="G15487" t="s">
        <v>132286</v>
      </c>
      <c r="I15487" t="s">
        <v>2351</v>
      </c>
      <c r="J15487" t="s">
        <v>132285</v>
      </c>
      <c r="K15487" t="s">
        <v>208</v>
      </c>
      <c r="L15487" t="s">
        <v>132284</v>
      </c>
      <c r="N15487" t="s">
        <v>208</v>
      </c>
      <c r="O15487" t="s">
        <v>476</v>
      </c>
      <c r="P15487" t="s">
        <v>476</v>
      </c>
    </row>
    <row r="15488" spans="1:16">
      <c r="A15488" s="484" t="s">
        <v>131969</v>
      </c>
      <c r="B15488" s="485" t="s">
        <v>131831</v>
      </c>
      <c r="C15488" t="s">
        <v>131947</v>
      </c>
      <c r="D15488" t="s">
        <v>131968</v>
      </c>
      <c r="E15488" t="str">
        <f t="shared" si="241"/>
        <v>478945 - AFPA CFPA LA ROCHE SUR YON</v>
      </c>
      <c r="F15488" t="s">
        <v>24127</v>
      </c>
      <c r="G15488" t="s">
        <v>131967</v>
      </c>
      <c r="H15488" t="s">
        <v>131966</v>
      </c>
      <c r="I15488" t="s">
        <v>8105</v>
      </c>
      <c r="J15488" t="s">
        <v>131965</v>
      </c>
      <c r="K15488" t="s">
        <v>208</v>
      </c>
      <c r="L15488" t="s">
        <v>131964</v>
      </c>
      <c r="N15488" t="s">
        <v>208</v>
      </c>
      <c r="O15488" t="s">
        <v>476</v>
      </c>
      <c r="P15488" t="s">
        <v>476</v>
      </c>
    </row>
    <row r="15489" spans="1:16">
      <c r="A15489" s="484" t="s">
        <v>132367</v>
      </c>
      <c r="B15489" s="485" t="s">
        <v>131831</v>
      </c>
      <c r="C15489" t="s">
        <v>132361</v>
      </c>
      <c r="D15489" t="s">
        <v>132366</v>
      </c>
      <c r="E15489" t="str">
        <f t="shared" si="241"/>
        <v>547670 - AFPA CHERBOURG</v>
      </c>
      <c r="F15489" t="s">
        <v>57273</v>
      </c>
      <c r="G15489" t="s">
        <v>132365</v>
      </c>
      <c r="I15489" t="s">
        <v>14538</v>
      </c>
      <c r="J15489" t="s">
        <v>132364</v>
      </c>
      <c r="K15489" t="s">
        <v>208</v>
      </c>
      <c r="L15489" t="s">
        <v>132363</v>
      </c>
      <c r="N15489" t="s">
        <v>208</v>
      </c>
      <c r="O15489" t="s">
        <v>476</v>
      </c>
      <c r="P15489" t="s">
        <v>476</v>
      </c>
    </row>
    <row r="15490" spans="1:16">
      <c r="A15490" s="484" t="s">
        <v>97995</v>
      </c>
      <c r="B15490" s="485" t="s">
        <v>97994</v>
      </c>
      <c r="C15490" t="s">
        <v>97993</v>
      </c>
      <c r="D15490" t="s">
        <v>96343</v>
      </c>
      <c r="E15490" t="str">
        <f t="shared" ref="E15490:E15553" si="242">_xlfn.CONCAT(L15490," - ",D15490)</f>
        <v>604938 - CDS</v>
      </c>
      <c r="F15490" t="s">
        <v>10929</v>
      </c>
      <c r="G15490" t="s">
        <v>97992</v>
      </c>
      <c r="H15490" t="s">
        <v>97991</v>
      </c>
      <c r="I15490" t="s">
        <v>3113</v>
      </c>
      <c r="J15490" t="s">
        <v>97990</v>
      </c>
      <c r="K15490" t="s">
        <v>208</v>
      </c>
      <c r="L15490" t="s">
        <v>97989</v>
      </c>
      <c r="N15490" t="s">
        <v>208</v>
      </c>
      <c r="O15490" t="s">
        <v>476</v>
      </c>
      <c r="P15490" t="s">
        <v>476</v>
      </c>
    </row>
    <row r="15491" spans="1:16">
      <c r="A15491" s="484" t="s">
        <v>108173</v>
      </c>
      <c r="B15491" s="485" t="s">
        <v>108172</v>
      </c>
      <c r="C15491" t="s">
        <v>108171</v>
      </c>
      <c r="D15491" t="s">
        <v>108171</v>
      </c>
      <c r="E15491" t="str">
        <f t="shared" si="242"/>
        <v>627010 - CENTRE DE FORMATION CUISINES ET BAINS</v>
      </c>
      <c r="F15491" t="s">
        <v>28968</v>
      </c>
      <c r="G15491" t="s">
        <v>108170</v>
      </c>
      <c r="I15491" t="s">
        <v>20451</v>
      </c>
      <c r="K15491" t="s">
        <v>208</v>
      </c>
      <c r="L15491" t="s">
        <v>108169</v>
      </c>
      <c r="N15491" t="s">
        <v>208</v>
      </c>
      <c r="O15491" t="s">
        <v>476</v>
      </c>
      <c r="P15491" t="s">
        <v>476</v>
      </c>
    </row>
    <row r="15492" spans="1:16">
      <c r="A15492" s="484" t="s">
        <v>16057</v>
      </c>
      <c r="B15492" s="485" t="s">
        <v>16056</v>
      </c>
      <c r="C15492" t="s">
        <v>16055</v>
      </c>
      <c r="D15492" t="s">
        <v>16054</v>
      </c>
      <c r="E15492" t="str">
        <f t="shared" si="242"/>
        <v>608208 - SBPCPV</v>
      </c>
      <c r="F15492" t="s">
        <v>6143</v>
      </c>
      <c r="G15492" t="s">
        <v>16053</v>
      </c>
      <c r="I15492" t="s">
        <v>3364</v>
      </c>
      <c r="K15492" t="s">
        <v>208</v>
      </c>
      <c r="L15492" t="s">
        <v>16052</v>
      </c>
      <c r="N15492" t="s">
        <v>208</v>
      </c>
      <c r="O15492" t="s">
        <v>476</v>
      </c>
      <c r="P15492" t="s">
        <v>476</v>
      </c>
    </row>
    <row r="15493" spans="1:16">
      <c r="A15493" s="484" t="s">
        <v>69288</v>
      </c>
      <c r="B15493" s="485" t="s">
        <v>69287</v>
      </c>
      <c r="C15493" t="s">
        <v>69286</v>
      </c>
      <c r="D15493" t="s">
        <v>69286</v>
      </c>
      <c r="E15493" t="str">
        <f t="shared" si="242"/>
        <v>620270 - FORMAXTIONS</v>
      </c>
      <c r="F15493" t="s">
        <v>4787</v>
      </c>
      <c r="G15493" t="s">
        <v>69285</v>
      </c>
      <c r="H15493" t="s">
        <v>69284</v>
      </c>
      <c r="I15493" t="s">
        <v>1298</v>
      </c>
      <c r="J15493" t="s">
        <v>69283</v>
      </c>
      <c r="K15493" t="s">
        <v>208</v>
      </c>
      <c r="L15493" t="s">
        <v>69282</v>
      </c>
      <c r="N15493" t="s">
        <v>208</v>
      </c>
      <c r="O15493" t="s">
        <v>476</v>
      </c>
      <c r="P15493" t="s">
        <v>476</v>
      </c>
    </row>
    <row r="15494" spans="1:16">
      <c r="A15494" s="484" t="s">
        <v>37980</v>
      </c>
      <c r="B15494" s="485" t="s">
        <v>37979</v>
      </c>
      <c r="C15494" t="s">
        <v>37978</v>
      </c>
      <c r="D15494" t="s">
        <v>37978</v>
      </c>
      <c r="E15494" t="str">
        <f t="shared" si="242"/>
        <v>628906 - MASSAGE SPORTIF EQUIN</v>
      </c>
      <c r="F15494" t="s">
        <v>7817</v>
      </c>
      <c r="G15494" t="s">
        <v>37977</v>
      </c>
      <c r="I15494" t="s">
        <v>37976</v>
      </c>
      <c r="J15494" t="s">
        <v>37975</v>
      </c>
      <c r="K15494" t="s">
        <v>208</v>
      </c>
      <c r="L15494" t="s">
        <v>37974</v>
      </c>
      <c r="N15494" t="s">
        <v>208</v>
      </c>
      <c r="O15494" t="s">
        <v>476</v>
      </c>
      <c r="P15494" t="s">
        <v>476</v>
      </c>
    </row>
    <row r="15495" spans="1:16">
      <c r="A15495" s="484" t="s">
        <v>45958</v>
      </c>
      <c r="B15495" s="485" t="s">
        <v>45957</v>
      </c>
      <c r="C15495" t="s">
        <v>45956</v>
      </c>
      <c r="D15495" t="s">
        <v>45955</v>
      </c>
      <c r="E15495" t="str">
        <f t="shared" si="242"/>
        <v>667948 - LAMANDE THOMAS</v>
      </c>
      <c r="F15495" t="s">
        <v>34717</v>
      </c>
      <c r="G15495" t="s">
        <v>45954</v>
      </c>
      <c r="I15495" t="s">
        <v>45953</v>
      </c>
      <c r="J15495" t="s">
        <v>45952</v>
      </c>
      <c r="K15495" t="s">
        <v>208</v>
      </c>
      <c r="L15495" t="s">
        <v>45951</v>
      </c>
      <c r="N15495" t="s">
        <v>208</v>
      </c>
      <c r="O15495" t="s">
        <v>476</v>
      </c>
      <c r="P15495" t="s">
        <v>476</v>
      </c>
    </row>
    <row r="15496" spans="1:16">
      <c r="A15496" s="484" t="s">
        <v>99417</v>
      </c>
      <c r="B15496" s="485" t="s">
        <v>99416</v>
      </c>
      <c r="C15496" t="s">
        <v>99415</v>
      </c>
      <c r="D15496" t="s">
        <v>99415</v>
      </c>
      <c r="E15496" t="str">
        <f t="shared" si="242"/>
        <v>610070 - CENTRE VAUBAN FORMATION</v>
      </c>
      <c r="F15496" t="s">
        <v>1086</v>
      </c>
      <c r="G15496" t="s">
        <v>99414</v>
      </c>
      <c r="I15496" t="s">
        <v>48432</v>
      </c>
      <c r="J15496" t="s">
        <v>99413</v>
      </c>
      <c r="K15496" t="s">
        <v>208</v>
      </c>
      <c r="L15496" t="s">
        <v>99412</v>
      </c>
      <c r="N15496" t="s">
        <v>208</v>
      </c>
      <c r="O15496" t="s">
        <v>476</v>
      </c>
      <c r="P15496" t="s">
        <v>476</v>
      </c>
    </row>
    <row r="15497" spans="1:16">
      <c r="A15497" s="484" t="s">
        <v>124055</v>
      </c>
      <c r="B15497" s="485" t="s">
        <v>124054</v>
      </c>
      <c r="C15497" t="s">
        <v>124053</v>
      </c>
      <c r="D15497" t="s">
        <v>124053</v>
      </c>
      <c r="E15497" t="str">
        <f t="shared" si="242"/>
        <v>598355 - ASSOCIATION AQUATIQUE NORMANDE</v>
      </c>
      <c r="F15497" t="s">
        <v>124052</v>
      </c>
      <c r="G15497" t="s">
        <v>124051</v>
      </c>
      <c r="H15497" t="s">
        <v>124050</v>
      </c>
      <c r="I15497" t="s">
        <v>1781</v>
      </c>
      <c r="J15497" t="s">
        <v>124049</v>
      </c>
      <c r="K15497" t="s">
        <v>208</v>
      </c>
      <c r="L15497" t="s">
        <v>124048</v>
      </c>
      <c r="N15497" t="s">
        <v>208</v>
      </c>
      <c r="O15497" t="s">
        <v>476</v>
      </c>
      <c r="P15497" t="s">
        <v>476</v>
      </c>
    </row>
    <row r="15498" spans="1:16">
      <c r="A15498" s="484" t="s">
        <v>9642</v>
      </c>
      <c r="B15498" s="485" t="s">
        <v>9641</v>
      </c>
      <c r="C15498" t="s">
        <v>9640</v>
      </c>
      <c r="D15498" t="s">
        <v>9639</v>
      </c>
      <c r="E15498" t="str">
        <f t="shared" si="242"/>
        <v>683346 - TKL FORMA LA CROIX VALMER</v>
      </c>
      <c r="F15498" t="s">
        <v>9638</v>
      </c>
      <c r="G15498" t="s">
        <v>9637</v>
      </c>
      <c r="I15498" t="s">
        <v>9636</v>
      </c>
      <c r="J15498" t="s">
        <v>9635</v>
      </c>
      <c r="K15498" t="s">
        <v>208</v>
      </c>
      <c r="L15498" t="s">
        <v>9634</v>
      </c>
      <c r="N15498" t="s">
        <v>207</v>
      </c>
      <c r="O15498" t="s">
        <v>476</v>
      </c>
      <c r="P15498" t="s">
        <v>476</v>
      </c>
    </row>
    <row r="15499" spans="1:16">
      <c r="A15499" s="484" t="s">
        <v>60831</v>
      </c>
      <c r="B15499" s="485" t="s">
        <v>60830</v>
      </c>
      <c r="C15499" t="s">
        <v>60829</v>
      </c>
      <c r="D15499" t="s">
        <v>60828</v>
      </c>
      <c r="E15499" t="str">
        <f t="shared" si="242"/>
        <v>651400 - HOPITAL PRIVE DE LA BAIE AVRANCHES</v>
      </c>
      <c r="F15499" t="s">
        <v>692</v>
      </c>
      <c r="G15499" t="s">
        <v>60827</v>
      </c>
      <c r="I15499" t="s">
        <v>27643</v>
      </c>
      <c r="J15499" t="s">
        <v>60826</v>
      </c>
      <c r="K15499" t="s">
        <v>208</v>
      </c>
      <c r="L15499" t="s">
        <v>60825</v>
      </c>
      <c r="N15499" t="s">
        <v>208</v>
      </c>
      <c r="O15499" t="s">
        <v>476</v>
      </c>
      <c r="P15499" t="s">
        <v>476</v>
      </c>
    </row>
    <row r="15500" spans="1:16">
      <c r="A15500" s="484" t="s">
        <v>111336</v>
      </c>
      <c r="B15500" s="485" t="s">
        <v>111335</v>
      </c>
      <c r="C15500" t="s">
        <v>111334</v>
      </c>
      <c r="D15500" t="s">
        <v>111334</v>
      </c>
      <c r="E15500" t="str">
        <f t="shared" si="242"/>
        <v>670194 - CABINET AIRH</v>
      </c>
      <c r="F15500" t="s">
        <v>5717</v>
      </c>
      <c r="G15500" t="s">
        <v>111333</v>
      </c>
      <c r="I15500" t="s">
        <v>1845</v>
      </c>
      <c r="J15500" t="s">
        <v>111332</v>
      </c>
      <c r="K15500" t="s">
        <v>208</v>
      </c>
      <c r="L15500" t="s">
        <v>111331</v>
      </c>
      <c r="N15500" t="s">
        <v>208</v>
      </c>
      <c r="O15500" t="s">
        <v>476</v>
      </c>
      <c r="P15500" t="s">
        <v>476</v>
      </c>
    </row>
    <row r="15501" spans="1:16">
      <c r="A15501" s="484" t="s">
        <v>42313</v>
      </c>
      <c r="B15501" s="485" t="s">
        <v>42312</v>
      </c>
      <c r="C15501" t="s">
        <v>42311</v>
      </c>
      <c r="D15501" t="s">
        <v>42311</v>
      </c>
      <c r="E15501" t="str">
        <f t="shared" si="242"/>
        <v>604690 - L'INSTITUT</v>
      </c>
      <c r="F15501" t="s">
        <v>1528</v>
      </c>
      <c r="G15501" t="s">
        <v>42310</v>
      </c>
      <c r="I15501" t="s">
        <v>25381</v>
      </c>
      <c r="J15501" t="s">
        <v>42309</v>
      </c>
      <c r="K15501" t="s">
        <v>208</v>
      </c>
      <c r="L15501" t="s">
        <v>42308</v>
      </c>
      <c r="N15501" t="s">
        <v>208</v>
      </c>
      <c r="O15501" t="s">
        <v>476</v>
      </c>
      <c r="P15501" t="s">
        <v>476</v>
      </c>
    </row>
    <row r="15502" spans="1:16">
      <c r="A15502" s="484" t="s">
        <v>123395</v>
      </c>
      <c r="B15502" s="485" t="s">
        <v>123394</v>
      </c>
      <c r="C15502" t="s">
        <v>123393</v>
      </c>
      <c r="D15502" t="s">
        <v>123392</v>
      </c>
      <c r="E15502" t="str">
        <f t="shared" si="242"/>
        <v>304979 - AGCNAM NOUVELLE AQUITAINE</v>
      </c>
      <c r="F15502" t="s">
        <v>6359</v>
      </c>
      <c r="G15502" t="s">
        <v>16728</v>
      </c>
      <c r="H15502" t="s">
        <v>123391</v>
      </c>
      <c r="I15502" t="s">
        <v>11197</v>
      </c>
      <c r="J15502" t="s">
        <v>123390</v>
      </c>
      <c r="K15502" t="s">
        <v>208</v>
      </c>
      <c r="L15502" t="s">
        <v>123389</v>
      </c>
      <c r="N15502" t="s">
        <v>208</v>
      </c>
      <c r="O15502" t="s">
        <v>476</v>
      </c>
      <c r="P15502" t="s">
        <v>476</v>
      </c>
    </row>
    <row r="15503" spans="1:16">
      <c r="A15503" s="484" t="s">
        <v>38294</v>
      </c>
      <c r="B15503" s="485" t="s">
        <v>38293</v>
      </c>
      <c r="C15503" t="s">
        <v>38292</v>
      </c>
      <c r="D15503" t="s">
        <v>38291</v>
      </c>
      <c r="E15503" t="str">
        <f t="shared" si="242"/>
        <v>682925 - MARIE ALLEGRE AIX EN PROVENCE</v>
      </c>
      <c r="F15503" t="s">
        <v>16114</v>
      </c>
      <c r="G15503" t="s">
        <v>38290</v>
      </c>
      <c r="I15503" t="s">
        <v>596</v>
      </c>
      <c r="J15503" t="s">
        <v>38289</v>
      </c>
      <c r="K15503" t="s">
        <v>208</v>
      </c>
      <c r="L15503" t="s">
        <v>38288</v>
      </c>
      <c r="N15503" t="s">
        <v>208</v>
      </c>
      <c r="O15503" t="s">
        <v>476</v>
      </c>
      <c r="P15503" t="s">
        <v>476</v>
      </c>
    </row>
    <row r="15504" spans="1:16">
      <c r="A15504" s="484" t="s">
        <v>68379</v>
      </c>
      <c r="B15504" s="485" t="s">
        <v>68378</v>
      </c>
      <c r="C15504" t="s">
        <v>68377</v>
      </c>
      <c r="D15504" t="s">
        <v>68377</v>
      </c>
      <c r="E15504" t="str">
        <f t="shared" si="242"/>
        <v>646544 - FRANCOISE CHEVALIER</v>
      </c>
      <c r="F15504" t="s">
        <v>2054</v>
      </c>
      <c r="G15504" t="s">
        <v>68376</v>
      </c>
      <c r="I15504" t="s">
        <v>68375</v>
      </c>
      <c r="J15504" t="s">
        <v>68374</v>
      </c>
      <c r="K15504" t="s">
        <v>208</v>
      </c>
      <c r="L15504" t="s">
        <v>68373</v>
      </c>
      <c r="N15504" t="s">
        <v>208</v>
      </c>
      <c r="O15504" t="s">
        <v>476</v>
      </c>
      <c r="P15504" t="s">
        <v>476</v>
      </c>
    </row>
    <row r="15505" spans="1:16">
      <c r="A15505" s="484" t="s">
        <v>57269</v>
      </c>
      <c r="B15505" s="485" t="s">
        <v>57268</v>
      </c>
      <c r="C15505" t="s">
        <v>57267</v>
      </c>
      <c r="D15505" t="s">
        <v>57266</v>
      </c>
      <c r="E15505" t="str">
        <f t="shared" si="242"/>
        <v>569173 - INSTIC</v>
      </c>
      <c r="F15505" t="s">
        <v>1077</v>
      </c>
      <c r="G15505" t="s">
        <v>57265</v>
      </c>
      <c r="H15505" t="s">
        <v>57264</v>
      </c>
      <c r="I15505" t="s">
        <v>21660</v>
      </c>
      <c r="J15505" t="s">
        <v>57263</v>
      </c>
      <c r="K15505" t="s">
        <v>208</v>
      </c>
      <c r="L15505" t="s">
        <v>57262</v>
      </c>
      <c r="N15505" t="s">
        <v>208</v>
      </c>
      <c r="O15505" t="s">
        <v>476</v>
      </c>
      <c r="P15505" t="s">
        <v>476</v>
      </c>
    </row>
    <row r="15506" spans="1:16">
      <c r="A15506" s="484" t="s">
        <v>36197</v>
      </c>
      <c r="B15506" s="485" t="s">
        <v>36196</v>
      </c>
      <c r="C15506" t="s">
        <v>36195</v>
      </c>
      <c r="D15506" t="s">
        <v>36194</v>
      </c>
      <c r="E15506" t="str">
        <f t="shared" si="242"/>
        <v>648991 - MGTS CONSEILS PETIT BOURG</v>
      </c>
      <c r="F15506" t="s">
        <v>10231</v>
      </c>
      <c r="G15506" t="s">
        <v>36193</v>
      </c>
      <c r="I15506" t="s">
        <v>31626</v>
      </c>
      <c r="J15506" t="s">
        <v>36192</v>
      </c>
      <c r="K15506" t="s">
        <v>208</v>
      </c>
      <c r="L15506" t="s">
        <v>36191</v>
      </c>
      <c r="N15506" t="s">
        <v>208</v>
      </c>
      <c r="O15506" t="s">
        <v>476</v>
      </c>
      <c r="P15506" t="s">
        <v>476</v>
      </c>
    </row>
    <row r="15507" spans="1:16">
      <c r="A15507" s="484" t="s">
        <v>38395</v>
      </c>
      <c r="B15507" s="485" t="s">
        <v>38394</v>
      </c>
      <c r="C15507" t="s">
        <v>38393</v>
      </c>
      <c r="D15507" t="s">
        <v>38393</v>
      </c>
      <c r="E15507" t="str">
        <f t="shared" si="242"/>
        <v>605360 - MARCIANO COLOMBE</v>
      </c>
      <c r="F15507" t="s">
        <v>1710</v>
      </c>
      <c r="G15507" t="s">
        <v>38392</v>
      </c>
      <c r="H15507" t="s">
        <v>38391</v>
      </c>
      <c r="I15507" t="s">
        <v>38390</v>
      </c>
      <c r="J15507" t="s">
        <v>38389</v>
      </c>
      <c r="K15507" t="s">
        <v>208</v>
      </c>
      <c r="L15507" t="s">
        <v>38388</v>
      </c>
      <c r="N15507" t="s">
        <v>208</v>
      </c>
      <c r="O15507" t="s">
        <v>476</v>
      </c>
      <c r="P15507" t="s">
        <v>476</v>
      </c>
    </row>
    <row r="15508" spans="1:16">
      <c r="A15508" s="484" t="s">
        <v>91783</v>
      </c>
      <c r="B15508" s="485" t="s">
        <v>91782</v>
      </c>
      <c r="C15508" t="s">
        <v>91781</v>
      </c>
      <c r="D15508" t="s">
        <v>91781</v>
      </c>
      <c r="E15508" t="str">
        <f t="shared" si="242"/>
        <v>665307 - CORE PREV</v>
      </c>
      <c r="F15508" t="s">
        <v>5331</v>
      </c>
      <c r="G15508" t="s">
        <v>91780</v>
      </c>
      <c r="I15508" t="s">
        <v>3873</v>
      </c>
      <c r="J15508" t="s">
        <v>91779</v>
      </c>
      <c r="K15508" t="s">
        <v>208</v>
      </c>
      <c r="L15508" t="s">
        <v>91778</v>
      </c>
      <c r="N15508" t="s">
        <v>208</v>
      </c>
      <c r="O15508" t="s">
        <v>476</v>
      </c>
      <c r="P15508" t="s">
        <v>476</v>
      </c>
    </row>
    <row r="15509" spans="1:16">
      <c r="A15509" s="484" t="s">
        <v>35362</v>
      </c>
      <c r="B15509" s="485" t="s">
        <v>35361</v>
      </c>
      <c r="C15509" t="s">
        <v>35360</v>
      </c>
      <c r="D15509" t="s">
        <v>35360</v>
      </c>
      <c r="E15509" t="str">
        <f t="shared" si="242"/>
        <v>621869 - MONTANT DURRWANG MARIE ANGE</v>
      </c>
      <c r="F15509" t="s">
        <v>8244</v>
      </c>
      <c r="G15509" t="s">
        <v>35359</v>
      </c>
      <c r="I15509" t="s">
        <v>35358</v>
      </c>
      <c r="K15509" t="s">
        <v>208</v>
      </c>
      <c r="L15509" t="s">
        <v>35357</v>
      </c>
      <c r="N15509" t="s">
        <v>208</v>
      </c>
      <c r="O15509" t="s">
        <v>476</v>
      </c>
      <c r="P15509" t="s">
        <v>476</v>
      </c>
    </row>
    <row r="15510" spans="1:16">
      <c r="A15510" s="484" t="s">
        <v>82870</v>
      </c>
      <c r="B15510" s="485" t="s">
        <v>82869</v>
      </c>
      <c r="C15510" t="s">
        <v>82868</v>
      </c>
      <c r="D15510" t="s">
        <v>82867</v>
      </c>
      <c r="E15510" t="str">
        <f t="shared" si="242"/>
        <v>565799 - ESTIA ECOLE D'INGENIEURS</v>
      </c>
      <c r="F15510" t="s">
        <v>831</v>
      </c>
      <c r="G15510" t="s">
        <v>82866</v>
      </c>
      <c r="H15510" t="s">
        <v>82865</v>
      </c>
      <c r="I15510" t="s">
        <v>19706</v>
      </c>
      <c r="J15510" t="s">
        <v>82864</v>
      </c>
      <c r="K15510" t="s">
        <v>208</v>
      </c>
      <c r="L15510" t="s">
        <v>82863</v>
      </c>
      <c r="N15510" t="s">
        <v>208</v>
      </c>
      <c r="O15510" t="s">
        <v>476</v>
      </c>
      <c r="P15510" t="s">
        <v>476</v>
      </c>
    </row>
    <row r="15511" spans="1:16">
      <c r="A15511" s="484" t="s">
        <v>66785</v>
      </c>
      <c r="B15511" s="485" t="s">
        <v>66784</v>
      </c>
      <c r="C15511" t="s">
        <v>66783</v>
      </c>
      <c r="D15511" t="s">
        <v>66783</v>
      </c>
      <c r="E15511" t="str">
        <f t="shared" si="242"/>
        <v>643877 - GILLES GARNIER FORMATIONS</v>
      </c>
      <c r="F15511" t="s">
        <v>58172</v>
      </c>
      <c r="G15511" t="s">
        <v>66782</v>
      </c>
      <c r="I15511" t="s">
        <v>9758</v>
      </c>
      <c r="K15511" t="s">
        <v>208</v>
      </c>
      <c r="L15511" t="s">
        <v>66781</v>
      </c>
      <c r="N15511" t="s">
        <v>208</v>
      </c>
      <c r="O15511" t="s">
        <v>476</v>
      </c>
      <c r="P15511" t="s">
        <v>476</v>
      </c>
    </row>
    <row r="15512" spans="1:16">
      <c r="A15512" s="484" t="s">
        <v>13429</v>
      </c>
      <c r="B15512" s="485" t="s">
        <v>13428</v>
      </c>
      <c r="C15512" t="s">
        <v>13427</v>
      </c>
      <c r="D15512" t="s">
        <v>13427</v>
      </c>
      <c r="E15512" t="str">
        <f t="shared" si="242"/>
        <v>580508 - SPORT BUSINESS ACADEMY</v>
      </c>
      <c r="F15512" t="s">
        <v>13426</v>
      </c>
      <c r="G15512" t="s">
        <v>13425</v>
      </c>
      <c r="I15512" t="s">
        <v>13424</v>
      </c>
      <c r="K15512" t="s">
        <v>208</v>
      </c>
      <c r="L15512" t="s">
        <v>13423</v>
      </c>
      <c r="N15512" t="s">
        <v>208</v>
      </c>
      <c r="O15512" t="s">
        <v>476</v>
      </c>
      <c r="P15512" t="s">
        <v>476</v>
      </c>
    </row>
    <row r="15513" spans="1:16">
      <c r="A15513" s="484" t="s">
        <v>99598</v>
      </c>
      <c r="B15513" s="485" t="s">
        <v>99597</v>
      </c>
      <c r="C15513" t="s">
        <v>99596</v>
      </c>
      <c r="D15513" t="s">
        <v>99595</v>
      </c>
      <c r="E15513" t="str">
        <f t="shared" si="242"/>
        <v>570680 - GCSMS CRA ANGERS</v>
      </c>
      <c r="F15513" t="s">
        <v>9624</v>
      </c>
      <c r="G15513" t="s">
        <v>99594</v>
      </c>
      <c r="H15513" t="s">
        <v>99593</v>
      </c>
      <c r="I15513" t="s">
        <v>1647</v>
      </c>
      <c r="J15513" t="s">
        <v>99592</v>
      </c>
      <c r="K15513" t="s">
        <v>208</v>
      </c>
      <c r="L15513" t="s">
        <v>99591</v>
      </c>
      <c r="N15513" t="s">
        <v>208</v>
      </c>
      <c r="O15513" t="s">
        <v>476</v>
      </c>
      <c r="P15513" t="s">
        <v>476</v>
      </c>
    </row>
    <row r="15514" spans="1:16">
      <c r="A15514" s="484" t="s">
        <v>74746</v>
      </c>
      <c r="B15514" s="485" t="s">
        <v>74745</v>
      </c>
      <c r="C15514" t="s">
        <v>74744</v>
      </c>
      <c r="D15514" t="s">
        <v>74743</v>
      </c>
      <c r="E15514" t="str">
        <f t="shared" si="242"/>
        <v>662562 - EXCELLENCE ACADEMY RAMONVILLE ST AGNE</v>
      </c>
      <c r="F15514" t="s">
        <v>5676</v>
      </c>
      <c r="G15514" t="s">
        <v>74742</v>
      </c>
      <c r="I15514" t="s">
        <v>16797</v>
      </c>
      <c r="J15514" t="s">
        <v>74741</v>
      </c>
      <c r="K15514" t="s">
        <v>208</v>
      </c>
      <c r="L15514" t="s">
        <v>74740</v>
      </c>
      <c r="N15514" t="s">
        <v>208</v>
      </c>
      <c r="O15514" t="s">
        <v>476</v>
      </c>
      <c r="P15514" t="s">
        <v>476</v>
      </c>
    </row>
    <row r="15515" spans="1:16">
      <c r="A15515" s="484" t="s">
        <v>79709</v>
      </c>
      <c r="B15515" s="485" t="s">
        <v>79708</v>
      </c>
      <c r="C15515" t="s">
        <v>79707</v>
      </c>
      <c r="D15515" t="s">
        <v>79707</v>
      </c>
      <c r="E15515" t="str">
        <f t="shared" si="242"/>
        <v>590198 - ENOVATION</v>
      </c>
      <c r="F15515" t="s">
        <v>20228</v>
      </c>
      <c r="G15515" t="s">
        <v>79706</v>
      </c>
      <c r="I15515" t="s">
        <v>31383</v>
      </c>
      <c r="J15515" t="s">
        <v>79705</v>
      </c>
      <c r="K15515" t="s">
        <v>208</v>
      </c>
      <c r="L15515" t="s">
        <v>79704</v>
      </c>
      <c r="N15515" t="s">
        <v>208</v>
      </c>
      <c r="O15515" t="s">
        <v>476</v>
      </c>
      <c r="P15515" t="s">
        <v>476</v>
      </c>
    </row>
    <row r="15516" spans="1:16">
      <c r="A15516" s="484" t="s">
        <v>85637</v>
      </c>
      <c r="B15516" s="485" t="s">
        <v>85636</v>
      </c>
      <c r="C15516" t="s">
        <v>85635</v>
      </c>
      <c r="D15516" t="s">
        <v>85635</v>
      </c>
      <c r="E15516" t="str">
        <f t="shared" si="242"/>
        <v>590332 - DW TRAINING</v>
      </c>
      <c r="F15516" t="s">
        <v>707</v>
      </c>
      <c r="G15516" t="s">
        <v>85634</v>
      </c>
      <c r="I15516" t="s">
        <v>626</v>
      </c>
      <c r="K15516" t="s">
        <v>208</v>
      </c>
      <c r="L15516" t="s">
        <v>85633</v>
      </c>
      <c r="N15516" t="s">
        <v>208</v>
      </c>
      <c r="O15516" t="s">
        <v>476</v>
      </c>
      <c r="P15516" t="s">
        <v>476</v>
      </c>
    </row>
    <row r="15517" spans="1:16">
      <c r="A15517" s="484" t="s">
        <v>74719</v>
      </c>
      <c r="B15517" s="485" t="s">
        <v>74718</v>
      </c>
      <c r="C15517" t="s">
        <v>74717</v>
      </c>
      <c r="D15517" t="s">
        <v>74717</v>
      </c>
      <c r="E15517" t="str">
        <f t="shared" si="242"/>
        <v>641261 - EXCELLIANZ</v>
      </c>
      <c r="F15517" t="s">
        <v>1400</v>
      </c>
      <c r="G15517" t="s">
        <v>74716</v>
      </c>
      <c r="I15517" t="s">
        <v>1837</v>
      </c>
      <c r="J15517" t="s">
        <v>74715</v>
      </c>
      <c r="K15517" t="s">
        <v>208</v>
      </c>
      <c r="L15517" t="s">
        <v>74714</v>
      </c>
      <c r="N15517" t="s">
        <v>208</v>
      </c>
      <c r="O15517" t="s">
        <v>476</v>
      </c>
      <c r="P15517" t="s">
        <v>476</v>
      </c>
    </row>
    <row r="15518" spans="1:16">
      <c r="A15518" s="484" t="s">
        <v>123465</v>
      </c>
      <c r="B15518" s="485" t="s">
        <v>123464</v>
      </c>
      <c r="C15518" t="s">
        <v>123463</v>
      </c>
      <c r="D15518" t="s">
        <v>123462</v>
      </c>
      <c r="E15518" t="str">
        <f t="shared" si="242"/>
        <v>569264 - AGCNAM NORMANDIE</v>
      </c>
      <c r="F15518" t="s">
        <v>22388</v>
      </c>
      <c r="G15518" t="s">
        <v>123461</v>
      </c>
      <c r="H15518" t="s">
        <v>123460</v>
      </c>
      <c r="I15518" t="s">
        <v>6974</v>
      </c>
      <c r="J15518" t="s">
        <v>123459</v>
      </c>
      <c r="K15518" t="s">
        <v>208</v>
      </c>
      <c r="L15518" t="s">
        <v>123458</v>
      </c>
      <c r="N15518" t="s">
        <v>207</v>
      </c>
      <c r="O15518" t="s">
        <v>476</v>
      </c>
      <c r="P15518" t="s">
        <v>476</v>
      </c>
    </row>
    <row r="15519" spans="1:16">
      <c r="A15519" s="484" t="s">
        <v>95042</v>
      </c>
      <c r="B15519" s="485" t="s">
        <v>95041</v>
      </c>
      <c r="C15519" t="s">
        <v>95040</v>
      </c>
      <c r="D15519" t="s">
        <v>95040</v>
      </c>
      <c r="E15519" t="str">
        <f t="shared" si="242"/>
        <v>654656 - COAPI</v>
      </c>
      <c r="F15519" t="s">
        <v>10883</v>
      </c>
      <c r="G15519" t="s">
        <v>95039</v>
      </c>
      <c r="H15519" t="s">
        <v>95038</v>
      </c>
      <c r="I15519" t="s">
        <v>6023</v>
      </c>
      <c r="J15519" t="s">
        <v>95037</v>
      </c>
      <c r="K15519" t="s">
        <v>208</v>
      </c>
      <c r="L15519" t="s">
        <v>95036</v>
      </c>
      <c r="N15519" t="s">
        <v>208</v>
      </c>
      <c r="O15519" t="s">
        <v>476</v>
      </c>
      <c r="P15519" t="s">
        <v>476</v>
      </c>
    </row>
    <row r="15520" spans="1:16">
      <c r="A15520" s="484" t="s">
        <v>71178</v>
      </c>
      <c r="B15520" s="485" t="s">
        <v>71177</v>
      </c>
      <c r="C15520" t="s">
        <v>71176</v>
      </c>
      <c r="D15520" t="s">
        <v>71175</v>
      </c>
      <c r="E15520" t="str">
        <f t="shared" si="242"/>
        <v>576220 - FORMA PLUS NICE</v>
      </c>
      <c r="F15520" t="s">
        <v>14086</v>
      </c>
      <c r="G15520" t="s">
        <v>71174</v>
      </c>
      <c r="I15520" t="s">
        <v>618</v>
      </c>
      <c r="J15520" t="s">
        <v>71173</v>
      </c>
      <c r="K15520" t="s">
        <v>208</v>
      </c>
      <c r="L15520" t="s">
        <v>71172</v>
      </c>
      <c r="N15520" t="s">
        <v>208</v>
      </c>
      <c r="O15520" t="s">
        <v>476</v>
      </c>
      <c r="P15520" t="s">
        <v>476</v>
      </c>
    </row>
    <row r="15521" spans="1:16">
      <c r="A15521" s="484" t="s">
        <v>11811</v>
      </c>
      <c r="B15521" s="485" t="s">
        <v>11810</v>
      </c>
      <c r="C15521" t="s">
        <v>11809</v>
      </c>
      <c r="D15521" t="s">
        <v>11808</v>
      </c>
      <c r="E15521" t="str">
        <f t="shared" si="242"/>
        <v>561253 - SDO06-FNO CONTES</v>
      </c>
      <c r="F15521" t="s">
        <v>1710</v>
      </c>
      <c r="G15521" t="s">
        <v>11807</v>
      </c>
      <c r="H15521" t="s">
        <v>11806</v>
      </c>
      <c r="I15521" t="s">
        <v>11805</v>
      </c>
      <c r="J15521" t="s">
        <v>11804</v>
      </c>
      <c r="K15521" t="s">
        <v>208</v>
      </c>
      <c r="L15521" t="s">
        <v>11803</v>
      </c>
      <c r="N15521" t="s">
        <v>208</v>
      </c>
      <c r="O15521" t="s">
        <v>476</v>
      </c>
      <c r="P15521" t="s">
        <v>476</v>
      </c>
    </row>
    <row r="15522" spans="1:16">
      <c r="A15522" s="484" t="s">
        <v>77845</v>
      </c>
      <c r="B15522" s="485" t="s">
        <v>77844</v>
      </c>
      <c r="C15522" t="s">
        <v>77843</v>
      </c>
      <c r="D15522" t="s">
        <v>77842</v>
      </c>
      <c r="E15522" t="str">
        <f t="shared" si="242"/>
        <v>269335 - ESCP EUROPE - EESC ESCP</v>
      </c>
      <c r="F15522" t="s">
        <v>24627</v>
      </c>
      <c r="G15522" t="s">
        <v>77841</v>
      </c>
      <c r="I15522" t="s">
        <v>626</v>
      </c>
      <c r="J15522" t="s">
        <v>77840</v>
      </c>
      <c r="K15522" t="s">
        <v>208</v>
      </c>
      <c r="L15522" t="s">
        <v>77839</v>
      </c>
      <c r="N15522" t="s">
        <v>208</v>
      </c>
      <c r="O15522" t="s">
        <v>476</v>
      </c>
      <c r="P15522" t="s">
        <v>476</v>
      </c>
    </row>
    <row r="15523" spans="1:16">
      <c r="A15523" s="484" t="s">
        <v>31911</v>
      </c>
      <c r="B15523" s="485" t="s">
        <v>31910</v>
      </c>
      <c r="C15523" t="s">
        <v>31909</v>
      </c>
      <c r="D15523" t="s">
        <v>31909</v>
      </c>
      <c r="E15523" t="str">
        <f t="shared" si="242"/>
        <v>641327 - OGEC DU GROUPE EPID VAUBAN</v>
      </c>
      <c r="F15523" t="s">
        <v>19307</v>
      </c>
      <c r="G15523" t="s">
        <v>31908</v>
      </c>
      <c r="I15523" t="s">
        <v>4228</v>
      </c>
      <c r="J15523" t="s">
        <v>31907</v>
      </c>
      <c r="K15523" t="s">
        <v>208</v>
      </c>
      <c r="L15523" t="s">
        <v>31906</v>
      </c>
      <c r="N15523" t="s">
        <v>208</v>
      </c>
      <c r="O15523" t="s">
        <v>476</v>
      </c>
      <c r="P15523" t="s">
        <v>476</v>
      </c>
    </row>
    <row r="15524" spans="1:16">
      <c r="A15524" s="484" t="s">
        <v>70387</v>
      </c>
      <c r="B15524" s="485" t="s">
        <v>70386</v>
      </c>
      <c r="C15524" t="s">
        <v>70385</v>
      </c>
      <c r="D15524" t="s">
        <v>70385</v>
      </c>
      <c r="E15524" t="str">
        <f t="shared" si="242"/>
        <v>573395 - FORMATIM</v>
      </c>
      <c r="F15524" t="s">
        <v>25889</v>
      </c>
      <c r="G15524" t="s">
        <v>70384</v>
      </c>
      <c r="H15524" t="s">
        <v>70383</v>
      </c>
      <c r="I15524" t="s">
        <v>8055</v>
      </c>
      <c r="K15524" t="s">
        <v>208</v>
      </c>
      <c r="L15524" t="s">
        <v>70382</v>
      </c>
      <c r="N15524" t="s">
        <v>208</v>
      </c>
      <c r="O15524" t="s">
        <v>476</v>
      </c>
      <c r="P15524" t="s">
        <v>476</v>
      </c>
    </row>
    <row r="15525" spans="1:16">
      <c r="A15525" s="484" t="s">
        <v>54347</v>
      </c>
      <c r="B15525" s="485" t="s">
        <v>54346</v>
      </c>
      <c r="C15525" t="s">
        <v>54345</v>
      </c>
      <c r="D15525" t="s">
        <v>54344</v>
      </c>
      <c r="E15525" t="str">
        <f t="shared" si="242"/>
        <v>564280 - IFDP</v>
      </c>
      <c r="F15525" t="s">
        <v>707</v>
      </c>
      <c r="G15525" t="s">
        <v>54343</v>
      </c>
      <c r="I15525" t="s">
        <v>54342</v>
      </c>
      <c r="K15525" t="s">
        <v>208</v>
      </c>
      <c r="L15525" t="s">
        <v>54341</v>
      </c>
      <c r="N15525" t="s">
        <v>208</v>
      </c>
      <c r="O15525" t="s">
        <v>476</v>
      </c>
      <c r="P15525" t="s">
        <v>476</v>
      </c>
    </row>
    <row r="15526" spans="1:16">
      <c r="A15526" s="484" t="s">
        <v>60110</v>
      </c>
      <c r="B15526" s="485" t="s">
        <v>60109</v>
      </c>
      <c r="C15526" t="s">
        <v>60108</v>
      </c>
      <c r="D15526" t="s">
        <v>60107</v>
      </c>
      <c r="E15526" t="str">
        <f t="shared" si="242"/>
        <v>617672 - HURLEY ALEXANDRE</v>
      </c>
      <c r="F15526" t="s">
        <v>20937</v>
      </c>
      <c r="G15526" t="s">
        <v>60106</v>
      </c>
      <c r="I15526" t="s">
        <v>802</v>
      </c>
      <c r="J15526" t="s">
        <v>60105</v>
      </c>
      <c r="K15526" t="s">
        <v>208</v>
      </c>
      <c r="L15526" t="s">
        <v>60104</v>
      </c>
      <c r="N15526" t="s">
        <v>208</v>
      </c>
      <c r="O15526" t="s">
        <v>476</v>
      </c>
      <c r="P15526" t="s">
        <v>476</v>
      </c>
    </row>
    <row r="15527" spans="1:16">
      <c r="A15527" s="484" t="s">
        <v>29877</v>
      </c>
      <c r="B15527" s="485" t="s">
        <v>29876</v>
      </c>
      <c r="C15527" t="s">
        <v>29875</v>
      </c>
      <c r="D15527" t="s">
        <v>29874</v>
      </c>
      <c r="E15527" t="str">
        <f t="shared" si="242"/>
        <v>630688 - PALLARES PATRICIA</v>
      </c>
      <c r="F15527" t="s">
        <v>3392</v>
      </c>
      <c r="G15527" t="s">
        <v>29873</v>
      </c>
      <c r="I15527" t="s">
        <v>29872</v>
      </c>
      <c r="J15527" t="s">
        <v>29871</v>
      </c>
      <c r="K15527" t="s">
        <v>208</v>
      </c>
      <c r="L15527" t="s">
        <v>29870</v>
      </c>
      <c r="N15527" t="s">
        <v>208</v>
      </c>
      <c r="O15527" t="s">
        <v>476</v>
      </c>
      <c r="P15527" t="s">
        <v>476</v>
      </c>
    </row>
    <row r="15528" spans="1:16">
      <c r="A15528" s="484" t="s">
        <v>88208</v>
      </c>
      <c r="B15528" s="485" t="s">
        <v>88207</v>
      </c>
      <c r="C15528" t="s">
        <v>88206</v>
      </c>
      <c r="D15528" t="s">
        <v>88205</v>
      </c>
      <c r="E15528" t="str">
        <f t="shared" si="242"/>
        <v>428802 - DELBAERE RIOS MARISA</v>
      </c>
      <c r="F15528" t="s">
        <v>1848</v>
      </c>
      <c r="G15528" t="s">
        <v>88204</v>
      </c>
      <c r="H15528" t="s">
        <v>88203</v>
      </c>
      <c r="I15528" t="s">
        <v>88202</v>
      </c>
      <c r="J15528" t="s">
        <v>88201</v>
      </c>
      <c r="K15528" t="s">
        <v>208</v>
      </c>
      <c r="L15528" t="s">
        <v>88200</v>
      </c>
      <c r="N15528" t="s">
        <v>208</v>
      </c>
      <c r="O15528" t="s">
        <v>476</v>
      </c>
      <c r="P15528" t="s">
        <v>476</v>
      </c>
    </row>
    <row r="15529" spans="1:16">
      <c r="A15529" s="484" t="s">
        <v>31572</v>
      </c>
      <c r="B15529" s="485" t="s">
        <v>31571</v>
      </c>
      <c r="C15529" t="s">
        <v>31570</v>
      </c>
      <c r="D15529" t="s">
        <v>31570</v>
      </c>
      <c r="E15529" t="str">
        <f t="shared" si="242"/>
        <v>665794 - OLAIZOLA AGNES</v>
      </c>
      <c r="F15529" t="s">
        <v>20228</v>
      </c>
      <c r="G15529" t="s">
        <v>31569</v>
      </c>
      <c r="H15529" t="s">
        <v>31568</v>
      </c>
      <c r="I15529" t="s">
        <v>31567</v>
      </c>
      <c r="J15529" t="s">
        <v>31566</v>
      </c>
      <c r="K15529" t="s">
        <v>208</v>
      </c>
      <c r="L15529" t="s">
        <v>31565</v>
      </c>
      <c r="N15529" t="s">
        <v>208</v>
      </c>
      <c r="O15529" t="s">
        <v>476</v>
      </c>
      <c r="P15529" t="s">
        <v>476</v>
      </c>
    </row>
    <row r="15530" spans="1:16">
      <c r="A15530" s="484" t="s">
        <v>94870</v>
      </c>
      <c r="B15530" s="485" t="s">
        <v>94869</v>
      </c>
      <c r="C15530" t="s">
        <v>94868</v>
      </c>
      <c r="D15530" t="s">
        <v>94868</v>
      </c>
      <c r="E15530" t="str">
        <f t="shared" si="242"/>
        <v>561022 - CO'FORMATION</v>
      </c>
      <c r="F15530" t="s">
        <v>1077</v>
      </c>
      <c r="G15530" t="s">
        <v>94867</v>
      </c>
      <c r="I15530" t="s">
        <v>57528</v>
      </c>
      <c r="J15530" t="s">
        <v>94866</v>
      </c>
      <c r="K15530" t="s">
        <v>208</v>
      </c>
      <c r="L15530" t="s">
        <v>94865</v>
      </c>
      <c r="N15530" t="s">
        <v>208</v>
      </c>
      <c r="O15530" t="s">
        <v>476</v>
      </c>
      <c r="P15530" t="s">
        <v>476</v>
      </c>
    </row>
    <row r="15531" spans="1:16">
      <c r="A15531" s="484" t="s">
        <v>42884</v>
      </c>
      <c r="B15531" s="485" t="s">
        <v>42883</v>
      </c>
      <c r="C15531" t="s">
        <v>42882</v>
      </c>
      <c r="D15531" t="s">
        <v>42882</v>
      </c>
      <c r="E15531" t="str">
        <f t="shared" si="242"/>
        <v>675118 - LIA</v>
      </c>
      <c r="F15531" t="s">
        <v>34250</v>
      </c>
      <c r="G15531" t="s">
        <v>42881</v>
      </c>
      <c r="I15531" t="s">
        <v>42880</v>
      </c>
      <c r="K15531" t="s">
        <v>208</v>
      </c>
      <c r="L15531" t="s">
        <v>42879</v>
      </c>
      <c r="N15531" t="s">
        <v>208</v>
      </c>
      <c r="O15531" t="s">
        <v>476</v>
      </c>
      <c r="P15531" t="s">
        <v>476</v>
      </c>
    </row>
    <row r="15532" spans="1:16">
      <c r="A15532" s="484" t="s">
        <v>18653</v>
      </c>
      <c r="B15532" s="485" t="s">
        <v>18652</v>
      </c>
      <c r="C15532" t="s">
        <v>18651</v>
      </c>
      <c r="D15532" t="s">
        <v>18650</v>
      </c>
      <c r="E15532" t="str">
        <f t="shared" si="242"/>
        <v>639175 - SGS NANTES</v>
      </c>
      <c r="F15532" t="s">
        <v>11762</v>
      </c>
      <c r="G15532" t="s">
        <v>18649</v>
      </c>
      <c r="I15532" t="s">
        <v>1837</v>
      </c>
      <c r="J15532" t="s">
        <v>18648</v>
      </c>
      <c r="K15532" t="s">
        <v>208</v>
      </c>
      <c r="L15532" t="s">
        <v>18647</v>
      </c>
      <c r="N15532" t="s">
        <v>208</v>
      </c>
      <c r="O15532" t="s">
        <v>476</v>
      </c>
      <c r="P15532" t="s">
        <v>476</v>
      </c>
    </row>
    <row r="15533" spans="1:16">
      <c r="A15533" s="484" t="s">
        <v>78687</v>
      </c>
      <c r="B15533" s="485" t="s">
        <v>78686</v>
      </c>
      <c r="C15533" t="s">
        <v>78685</v>
      </c>
      <c r="D15533" t="s">
        <v>78685</v>
      </c>
      <c r="E15533" t="str">
        <f t="shared" si="242"/>
        <v>590861 - ERON</v>
      </c>
      <c r="F15533" t="s">
        <v>1328</v>
      </c>
      <c r="G15533" t="s">
        <v>78684</v>
      </c>
      <c r="I15533" t="s">
        <v>1035</v>
      </c>
      <c r="J15533" t="s">
        <v>78683</v>
      </c>
      <c r="K15533" t="s">
        <v>78682</v>
      </c>
      <c r="L15533" t="s">
        <v>78681</v>
      </c>
      <c r="N15533" t="s">
        <v>208</v>
      </c>
      <c r="O15533" t="s">
        <v>476</v>
      </c>
      <c r="P15533" t="s">
        <v>476</v>
      </c>
    </row>
    <row r="15534" spans="1:16">
      <c r="A15534" s="484" t="s">
        <v>26855</v>
      </c>
      <c r="B15534" s="485" t="s">
        <v>26854</v>
      </c>
      <c r="C15534" t="s">
        <v>26853</v>
      </c>
      <c r="D15534" t="s">
        <v>26852</v>
      </c>
      <c r="E15534" t="str">
        <f t="shared" si="242"/>
        <v>662770 - POUPON POIROT CHRISTELLE</v>
      </c>
      <c r="F15534" t="s">
        <v>14086</v>
      </c>
      <c r="G15534" t="s">
        <v>26851</v>
      </c>
      <c r="I15534" t="s">
        <v>26850</v>
      </c>
      <c r="J15534" t="s">
        <v>26849</v>
      </c>
      <c r="K15534" t="s">
        <v>208</v>
      </c>
      <c r="L15534" t="s">
        <v>26848</v>
      </c>
      <c r="N15534" t="s">
        <v>208</v>
      </c>
      <c r="O15534" t="s">
        <v>476</v>
      </c>
      <c r="P15534" t="s">
        <v>476</v>
      </c>
    </row>
    <row r="15535" spans="1:16">
      <c r="A15535" s="484" t="s">
        <v>118737</v>
      </c>
      <c r="B15535" s="485" t="s">
        <v>118736</v>
      </c>
      <c r="C15535" t="s">
        <v>118735</v>
      </c>
      <c r="D15535" t="s">
        <v>118734</v>
      </c>
      <c r="E15535" t="str">
        <f t="shared" si="242"/>
        <v>586882 - ARACT GRAND EST</v>
      </c>
      <c r="F15535" t="s">
        <v>111041</v>
      </c>
      <c r="G15535" t="s">
        <v>118733</v>
      </c>
      <c r="I15535" t="s">
        <v>771</v>
      </c>
      <c r="J15535" t="s">
        <v>118732</v>
      </c>
      <c r="K15535" t="s">
        <v>208</v>
      </c>
      <c r="L15535" t="s">
        <v>118731</v>
      </c>
      <c r="N15535" t="s">
        <v>208</v>
      </c>
      <c r="O15535" t="s">
        <v>476</v>
      </c>
      <c r="P15535" t="s">
        <v>476</v>
      </c>
    </row>
    <row r="15536" spans="1:16">
      <c r="A15536" s="484" t="s">
        <v>135737</v>
      </c>
      <c r="B15536" s="485" t="s">
        <v>135736</v>
      </c>
      <c r="C15536" t="s">
        <v>135735</v>
      </c>
      <c r="D15536" t="s">
        <v>135735</v>
      </c>
      <c r="E15536" t="str">
        <f t="shared" si="242"/>
        <v>593977 - ACOATAXA</v>
      </c>
      <c r="F15536" t="s">
        <v>21064</v>
      </c>
      <c r="G15536" t="s">
        <v>135734</v>
      </c>
      <c r="I15536" t="s">
        <v>15428</v>
      </c>
      <c r="J15536" t="s">
        <v>135733</v>
      </c>
      <c r="K15536" t="s">
        <v>208</v>
      </c>
      <c r="L15536" t="s">
        <v>135732</v>
      </c>
      <c r="N15536" t="s">
        <v>208</v>
      </c>
      <c r="O15536" t="s">
        <v>476</v>
      </c>
      <c r="P15536" t="s">
        <v>476</v>
      </c>
    </row>
    <row r="15537" spans="1:16">
      <c r="A15537" s="484" t="s">
        <v>32390</v>
      </c>
      <c r="B15537" s="485" t="s">
        <v>32389</v>
      </c>
      <c r="C15537" t="s">
        <v>32388</v>
      </c>
      <c r="D15537" t="s">
        <v>32388</v>
      </c>
      <c r="E15537" t="str">
        <f t="shared" si="242"/>
        <v>634906 - OCTAGY</v>
      </c>
      <c r="F15537" t="s">
        <v>30681</v>
      </c>
      <c r="G15537" t="s">
        <v>32387</v>
      </c>
      <c r="I15537" t="s">
        <v>16304</v>
      </c>
      <c r="K15537" t="s">
        <v>208</v>
      </c>
      <c r="L15537" t="s">
        <v>32386</v>
      </c>
      <c r="N15537" t="s">
        <v>208</v>
      </c>
      <c r="O15537" t="s">
        <v>476</v>
      </c>
      <c r="P15537" t="s">
        <v>476</v>
      </c>
    </row>
    <row r="15538" spans="1:16">
      <c r="A15538" s="484" t="s">
        <v>27968</v>
      </c>
      <c r="B15538" s="485" t="s">
        <v>27967</v>
      </c>
      <c r="C15538" t="s">
        <v>27966</v>
      </c>
      <c r="D15538" t="s">
        <v>27966</v>
      </c>
      <c r="E15538" t="str">
        <f t="shared" si="242"/>
        <v>655430 - PIERRES DES ELFES</v>
      </c>
      <c r="F15538" t="s">
        <v>1444</v>
      </c>
      <c r="G15538" t="s">
        <v>27965</v>
      </c>
      <c r="I15538" t="s">
        <v>27964</v>
      </c>
      <c r="J15538" t="s">
        <v>27963</v>
      </c>
      <c r="K15538" t="s">
        <v>208</v>
      </c>
      <c r="L15538" t="s">
        <v>27962</v>
      </c>
      <c r="N15538" t="s">
        <v>208</v>
      </c>
      <c r="O15538" t="s">
        <v>476</v>
      </c>
      <c r="P15538" t="s">
        <v>476</v>
      </c>
    </row>
    <row r="15539" spans="1:16">
      <c r="A15539" s="484" t="s">
        <v>47065</v>
      </c>
      <c r="B15539" s="485" t="s">
        <v>47064</v>
      </c>
      <c r="C15539" t="s">
        <v>47063</v>
      </c>
      <c r="D15539" t="s">
        <v>47062</v>
      </c>
      <c r="E15539" t="str">
        <f t="shared" si="242"/>
        <v>583182 - LA FAC</v>
      </c>
      <c r="F15539" t="s">
        <v>23194</v>
      </c>
      <c r="G15539" t="s">
        <v>47061</v>
      </c>
      <c r="I15539" t="s">
        <v>3355</v>
      </c>
      <c r="J15539" t="s">
        <v>47060</v>
      </c>
      <c r="K15539" t="s">
        <v>208</v>
      </c>
      <c r="L15539" t="s">
        <v>47059</v>
      </c>
      <c r="N15539" t="s">
        <v>208</v>
      </c>
      <c r="O15539" t="s">
        <v>476</v>
      </c>
      <c r="P15539" t="s">
        <v>476</v>
      </c>
    </row>
    <row r="15540" spans="1:16">
      <c r="A15540" s="484" t="s">
        <v>67731</v>
      </c>
      <c r="B15540" s="485" t="s">
        <v>67730</v>
      </c>
      <c r="C15540" t="s">
        <v>67729</v>
      </c>
      <c r="D15540" t="s">
        <v>67729</v>
      </c>
      <c r="E15540" t="str">
        <f t="shared" si="242"/>
        <v>610215 - GANDON MARYLINE -  AROMATHERAPEUTE</v>
      </c>
      <c r="F15540" t="s">
        <v>37752</v>
      </c>
      <c r="G15540" t="s">
        <v>67728</v>
      </c>
      <c r="I15540" t="s">
        <v>67727</v>
      </c>
      <c r="J15540" t="s">
        <v>67726</v>
      </c>
      <c r="K15540" t="s">
        <v>208</v>
      </c>
      <c r="L15540" t="s">
        <v>67725</v>
      </c>
      <c r="N15540" t="s">
        <v>208</v>
      </c>
      <c r="O15540" t="s">
        <v>476</v>
      </c>
      <c r="P15540" t="s">
        <v>476</v>
      </c>
    </row>
    <row r="15541" spans="1:16">
      <c r="A15541" s="484" t="s">
        <v>21383</v>
      </c>
      <c r="B15541" s="485" t="s">
        <v>21382</v>
      </c>
      <c r="C15541" t="s">
        <v>21381</v>
      </c>
      <c r="D15541" t="s">
        <v>21380</v>
      </c>
      <c r="E15541" t="str">
        <f t="shared" si="242"/>
        <v>661168 - ROPERT PASCAL</v>
      </c>
      <c r="F15541" t="s">
        <v>18791</v>
      </c>
      <c r="G15541" t="s">
        <v>21379</v>
      </c>
      <c r="I15541" t="s">
        <v>21378</v>
      </c>
      <c r="K15541" t="s">
        <v>208</v>
      </c>
      <c r="L15541" t="s">
        <v>21377</v>
      </c>
      <c r="N15541" t="s">
        <v>208</v>
      </c>
      <c r="O15541" t="s">
        <v>476</v>
      </c>
      <c r="P15541" t="s">
        <v>476</v>
      </c>
    </row>
    <row r="15542" spans="1:16">
      <c r="A15542" s="484" t="s">
        <v>68366</v>
      </c>
      <c r="B15542" s="485" t="s">
        <v>68365</v>
      </c>
      <c r="C15542" t="s">
        <v>68364</v>
      </c>
      <c r="D15542" t="s">
        <v>68364</v>
      </c>
      <c r="E15542" t="str">
        <f t="shared" si="242"/>
        <v>562981 - FRANCOISE SIMON</v>
      </c>
      <c r="F15542" t="s">
        <v>7254</v>
      </c>
      <c r="G15542" t="s">
        <v>68363</v>
      </c>
      <c r="I15542" t="s">
        <v>4703</v>
      </c>
      <c r="K15542" t="s">
        <v>208</v>
      </c>
      <c r="L15542" t="s">
        <v>68362</v>
      </c>
      <c r="N15542" t="s">
        <v>208</v>
      </c>
      <c r="O15542" t="s">
        <v>476</v>
      </c>
      <c r="P15542" t="s">
        <v>476</v>
      </c>
    </row>
    <row r="15543" spans="1:16">
      <c r="A15543" s="484" t="s">
        <v>130561</v>
      </c>
      <c r="B15543" s="485" t="s">
        <v>130560</v>
      </c>
      <c r="C15543" t="s">
        <v>130559</v>
      </c>
      <c r="D15543" t="s">
        <v>130559</v>
      </c>
      <c r="E15543" t="str">
        <f t="shared" si="242"/>
        <v>674333 - ALG CONSEIL</v>
      </c>
      <c r="F15543" t="s">
        <v>12493</v>
      </c>
      <c r="G15543" t="s">
        <v>130558</v>
      </c>
      <c r="I15543" t="s">
        <v>21293</v>
      </c>
      <c r="J15543" t="s">
        <v>130557</v>
      </c>
      <c r="K15543" t="s">
        <v>208</v>
      </c>
      <c r="L15543" t="s">
        <v>130556</v>
      </c>
      <c r="N15543" t="s">
        <v>208</v>
      </c>
      <c r="O15543" t="s">
        <v>476</v>
      </c>
      <c r="P15543" t="s">
        <v>476</v>
      </c>
    </row>
    <row r="15544" spans="1:16">
      <c r="A15544" s="484" t="s">
        <v>59353</v>
      </c>
      <c r="B15544" s="485" t="s">
        <v>59352</v>
      </c>
      <c r="C15544" t="s">
        <v>59351</v>
      </c>
      <c r="D15544" t="s">
        <v>59350</v>
      </c>
      <c r="E15544" t="str">
        <f t="shared" si="242"/>
        <v>599876 - IF'AM CONSEILS</v>
      </c>
      <c r="F15544" t="s">
        <v>16529</v>
      </c>
      <c r="G15544" t="s">
        <v>59349</v>
      </c>
      <c r="H15544" t="s">
        <v>59348</v>
      </c>
      <c r="I15544" t="s">
        <v>1542</v>
      </c>
      <c r="J15544" t="s">
        <v>59347</v>
      </c>
      <c r="K15544" t="s">
        <v>208</v>
      </c>
      <c r="L15544" t="s">
        <v>59346</v>
      </c>
      <c r="N15544" t="s">
        <v>208</v>
      </c>
      <c r="O15544" t="s">
        <v>476</v>
      </c>
      <c r="P15544" t="s">
        <v>476</v>
      </c>
    </row>
    <row r="15545" spans="1:16">
      <c r="A15545" s="484" t="s">
        <v>56755</v>
      </c>
      <c r="B15545" s="485" t="s">
        <v>56754</v>
      </c>
      <c r="C15545" t="s">
        <v>56753</v>
      </c>
      <c r="D15545" t="s">
        <v>56752</v>
      </c>
      <c r="E15545" t="str">
        <f t="shared" si="242"/>
        <v>636356 - IFMT</v>
      </c>
      <c r="F15545" t="s">
        <v>16324</v>
      </c>
      <c r="G15545" t="s">
        <v>56751</v>
      </c>
      <c r="I15545" t="s">
        <v>1042</v>
      </c>
      <c r="J15545" t="s">
        <v>56750</v>
      </c>
      <c r="K15545" t="s">
        <v>208</v>
      </c>
      <c r="L15545" t="s">
        <v>56749</v>
      </c>
      <c r="N15545" t="s">
        <v>208</v>
      </c>
      <c r="O15545" t="s">
        <v>476</v>
      </c>
      <c r="P15545" t="s">
        <v>476</v>
      </c>
    </row>
    <row r="15546" spans="1:16">
      <c r="A15546" s="484" t="s">
        <v>62352</v>
      </c>
      <c r="B15546" s="485" t="s">
        <v>62351</v>
      </c>
      <c r="C15546" t="s">
        <v>62350</v>
      </c>
      <c r="D15546" t="s">
        <v>62350</v>
      </c>
      <c r="E15546" t="str">
        <f t="shared" si="242"/>
        <v>605748 - HAPPY CLASSES</v>
      </c>
      <c r="F15546" t="s">
        <v>19091</v>
      </c>
      <c r="G15546" t="s">
        <v>62349</v>
      </c>
      <c r="H15546" t="s">
        <v>62348</v>
      </c>
      <c r="I15546" t="s">
        <v>62347</v>
      </c>
      <c r="J15546" t="s">
        <v>62346</v>
      </c>
      <c r="K15546" t="s">
        <v>208</v>
      </c>
      <c r="L15546" t="s">
        <v>62345</v>
      </c>
      <c r="N15546" t="s">
        <v>208</v>
      </c>
      <c r="O15546" t="s">
        <v>476</v>
      </c>
      <c r="P15546" t="s">
        <v>476</v>
      </c>
    </row>
    <row r="15547" spans="1:16">
      <c r="A15547" s="484" t="s">
        <v>4169</v>
      </c>
      <c r="B15547" s="485" t="s">
        <v>4168</v>
      </c>
      <c r="C15547" t="s">
        <v>4167</v>
      </c>
      <c r="D15547" t="s">
        <v>4167</v>
      </c>
      <c r="E15547" t="str">
        <f t="shared" si="242"/>
        <v>667584 - VER DE TERRE PRODUCTION</v>
      </c>
      <c r="F15547" t="s">
        <v>4166</v>
      </c>
      <c r="G15547" t="s">
        <v>4165</v>
      </c>
      <c r="I15547" t="s">
        <v>4164</v>
      </c>
      <c r="J15547" t="s">
        <v>4163</v>
      </c>
      <c r="K15547" t="s">
        <v>208</v>
      </c>
      <c r="L15547" t="s">
        <v>4162</v>
      </c>
      <c r="N15547" t="s">
        <v>208</v>
      </c>
      <c r="O15547" t="s">
        <v>476</v>
      </c>
      <c r="P15547" t="s">
        <v>476</v>
      </c>
    </row>
    <row r="15548" spans="1:16">
      <c r="A15548" s="484" t="s">
        <v>117035</v>
      </c>
      <c r="B15548" s="485" t="s">
        <v>117034</v>
      </c>
      <c r="C15548" t="s">
        <v>117033</v>
      </c>
      <c r="D15548" t="s">
        <v>117033</v>
      </c>
      <c r="E15548" t="str">
        <f t="shared" si="242"/>
        <v>643944 - AUDIOCAMP</v>
      </c>
      <c r="F15548" t="s">
        <v>11219</v>
      </c>
      <c r="G15548" t="s">
        <v>117032</v>
      </c>
      <c r="I15548" t="s">
        <v>749</v>
      </c>
      <c r="J15548" t="s">
        <v>117031</v>
      </c>
      <c r="K15548" t="s">
        <v>208</v>
      </c>
      <c r="L15548" t="s">
        <v>117030</v>
      </c>
      <c r="N15548" t="s">
        <v>208</v>
      </c>
      <c r="O15548" t="s">
        <v>476</v>
      </c>
      <c r="P15548" t="s">
        <v>476</v>
      </c>
    </row>
    <row r="15549" spans="1:16">
      <c r="A15549" s="484" t="s">
        <v>85941</v>
      </c>
      <c r="B15549" s="485" t="s">
        <v>85940</v>
      </c>
      <c r="C15549" t="s">
        <v>85939</v>
      </c>
      <c r="D15549" t="s">
        <v>85938</v>
      </c>
      <c r="E15549" t="str">
        <f t="shared" si="242"/>
        <v>648620 - DUC LUCET GAELLE</v>
      </c>
      <c r="F15549" t="s">
        <v>12064</v>
      </c>
      <c r="G15549" t="s">
        <v>85937</v>
      </c>
      <c r="I15549" t="s">
        <v>85936</v>
      </c>
      <c r="J15549" t="s">
        <v>85935</v>
      </c>
      <c r="K15549" t="s">
        <v>208</v>
      </c>
      <c r="L15549" t="s">
        <v>85934</v>
      </c>
      <c r="N15549" t="s">
        <v>208</v>
      </c>
      <c r="O15549" t="s">
        <v>476</v>
      </c>
      <c r="P15549" t="s">
        <v>476</v>
      </c>
    </row>
    <row r="15550" spans="1:16">
      <c r="A15550" s="484" t="s">
        <v>128626</v>
      </c>
      <c r="B15550" s="485" t="s">
        <v>128625</v>
      </c>
      <c r="C15550" t="s">
        <v>128624</v>
      </c>
      <c r="D15550" t="s">
        <v>128624</v>
      </c>
      <c r="E15550" t="str">
        <f t="shared" si="242"/>
        <v>661983 - ANAKA CONSULTING</v>
      </c>
      <c r="F15550" t="s">
        <v>1007</v>
      </c>
      <c r="G15550" t="s">
        <v>128623</v>
      </c>
      <c r="I15550" t="s">
        <v>579</v>
      </c>
      <c r="J15550" t="s">
        <v>128622</v>
      </c>
      <c r="K15550" t="s">
        <v>208</v>
      </c>
      <c r="L15550" t="s">
        <v>128621</v>
      </c>
      <c r="N15550" t="s">
        <v>208</v>
      </c>
      <c r="O15550" t="s">
        <v>476</v>
      </c>
      <c r="P15550" t="s">
        <v>476</v>
      </c>
    </row>
    <row r="15551" spans="1:16">
      <c r="A15551" s="484" t="s">
        <v>107485</v>
      </c>
      <c r="B15551" s="485" t="s">
        <v>107484</v>
      </c>
      <c r="C15551" t="s">
        <v>107483</v>
      </c>
      <c r="D15551" t="s">
        <v>107482</v>
      </c>
      <c r="E15551" t="str">
        <f t="shared" si="242"/>
        <v>132871 - CFPC</v>
      </c>
      <c r="F15551" t="s">
        <v>9089</v>
      </c>
      <c r="G15551" t="s">
        <v>107481</v>
      </c>
      <c r="I15551" t="s">
        <v>107480</v>
      </c>
      <c r="J15551" t="s">
        <v>107479</v>
      </c>
      <c r="K15551" t="s">
        <v>208</v>
      </c>
      <c r="L15551" t="s">
        <v>107478</v>
      </c>
      <c r="N15551" t="s">
        <v>208</v>
      </c>
      <c r="O15551" t="s">
        <v>476</v>
      </c>
      <c r="P15551" t="s">
        <v>476</v>
      </c>
    </row>
    <row r="15552" spans="1:16">
      <c r="A15552" s="484" t="s">
        <v>66150</v>
      </c>
      <c r="B15552" s="485" t="s">
        <v>66149</v>
      </c>
      <c r="C15552" t="s">
        <v>66148</v>
      </c>
      <c r="D15552" t="s">
        <v>66148</v>
      </c>
      <c r="E15552" t="str">
        <f t="shared" si="242"/>
        <v>646179 - GO LEARNING</v>
      </c>
      <c r="F15552" t="s">
        <v>28517</v>
      </c>
      <c r="G15552" t="s">
        <v>66147</v>
      </c>
      <c r="I15552" t="s">
        <v>1837</v>
      </c>
      <c r="J15552" t="s">
        <v>66146</v>
      </c>
      <c r="K15552" t="s">
        <v>208</v>
      </c>
      <c r="L15552" t="s">
        <v>66145</v>
      </c>
      <c r="N15552" t="s">
        <v>208</v>
      </c>
      <c r="O15552" t="s">
        <v>476</v>
      </c>
      <c r="P15552" t="s">
        <v>476</v>
      </c>
    </row>
    <row r="15553" spans="1:16">
      <c r="A15553" s="484" t="s">
        <v>1683</v>
      </c>
      <c r="B15553" s="485" t="s">
        <v>1682</v>
      </c>
      <c r="C15553" t="s">
        <v>1681</v>
      </c>
      <c r="D15553" t="s">
        <v>1681</v>
      </c>
      <c r="E15553" t="str">
        <f t="shared" si="242"/>
        <v>654280 - X-RAY DENTAL FORMATION</v>
      </c>
      <c r="F15553" t="s">
        <v>1680</v>
      </c>
      <c r="G15553" t="s">
        <v>1679</v>
      </c>
      <c r="I15553" t="s">
        <v>1678</v>
      </c>
      <c r="J15553" t="s">
        <v>1677</v>
      </c>
      <c r="K15553" t="s">
        <v>1676</v>
      </c>
      <c r="L15553" t="s">
        <v>1675</v>
      </c>
      <c r="N15553" t="s">
        <v>208</v>
      </c>
      <c r="O15553" t="s">
        <v>476</v>
      </c>
      <c r="P15553" t="s">
        <v>476</v>
      </c>
    </row>
    <row r="15554" spans="1:16">
      <c r="A15554" s="484" t="s">
        <v>69514</v>
      </c>
      <c r="B15554" s="485" t="s">
        <v>69513</v>
      </c>
      <c r="C15554" t="s">
        <v>69512</v>
      </c>
      <c r="D15554" t="s">
        <v>69511</v>
      </c>
      <c r="E15554" t="str">
        <f t="shared" ref="E15554:E15617" si="243">_xlfn.CONCAT(L15554," - ",D15554)</f>
        <v>577066 - FORMATIONS CADRES EN MISSION NANTES</v>
      </c>
      <c r="F15554" t="s">
        <v>52638</v>
      </c>
      <c r="G15554" t="s">
        <v>69510</v>
      </c>
      <c r="H15554" t="s">
        <v>69509</v>
      </c>
      <c r="I15554" t="s">
        <v>1837</v>
      </c>
      <c r="J15554" t="s">
        <v>69508</v>
      </c>
      <c r="K15554" t="s">
        <v>208</v>
      </c>
      <c r="L15554" t="s">
        <v>69507</v>
      </c>
      <c r="N15554" t="s">
        <v>208</v>
      </c>
      <c r="O15554" t="s">
        <v>476</v>
      </c>
      <c r="P15554" t="s">
        <v>476</v>
      </c>
    </row>
    <row r="15555" spans="1:16">
      <c r="A15555" s="484" t="s">
        <v>80019</v>
      </c>
      <c r="B15555" s="485" t="s">
        <v>80018</v>
      </c>
      <c r="C15555" t="s">
        <v>80017</v>
      </c>
      <c r="D15555" t="s">
        <v>80017</v>
      </c>
      <c r="E15555" t="str">
        <f t="shared" si="243"/>
        <v>573176 - ENACTIO</v>
      </c>
      <c r="F15555" t="s">
        <v>2524</v>
      </c>
      <c r="G15555" t="s">
        <v>80016</v>
      </c>
      <c r="I15555" t="s">
        <v>45751</v>
      </c>
      <c r="K15555" t="s">
        <v>208</v>
      </c>
      <c r="L15555" t="s">
        <v>80015</v>
      </c>
      <c r="N15555" t="s">
        <v>208</v>
      </c>
      <c r="O15555" t="s">
        <v>476</v>
      </c>
      <c r="P15555" t="s">
        <v>476</v>
      </c>
    </row>
    <row r="15556" spans="1:16">
      <c r="A15556" s="484" t="s">
        <v>107609</v>
      </c>
      <c r="B15556" s="485" t="s">
        <v>107608</v>
      </c>
      <c r="C15556" t="s">
        <v>107607</v>
      </c>
      <c r="D15556" t="s">
        <v>107606</v>
      </c>
      <c r="E15556" t="str">
        <f t="shared" si="243"/>
        <v>659277 - CFNP</v>
      </c>
      <c r="F15556" t="s">
        <v>9135</v>
      </c>
      <c r="G15556" t="s">
        <v>107605</v>
      </c>
      <c r="H15556" t="s">
        <v>107604</v>
      </c>
      <c r="I15556" t="s">
        <v>105159</v>
      </c>
      <c r="J15556" t="s">
        <v>107603</v>
      </c>
      <c r="K15556" t="s">
        <v>208</v>
      </c>
      <c r="L15556" t="s">
        <v>107602</v>
      </c>
      <c r="N15556" t="s">
        <v>208</v>
      </c>
      <c r="O15556" t="s">
        <v>476</v>
      </c>
      <c r="P15556" t="s">
        <v>476</v>
      </c>
    </row>
    <row r="15557" spans="1:16">
      <c r="A15557" s="484" t="s">
        <v>110994</v>
      </c>
      <c r="B15557" s="485" t="s">
        <v>110993</v>
      </c>
      <c r="C15557" t="s">
        <v>110992</v>
      </c>
      <c r="D15557" t="s">
        <v>110992</v>
      </c>
      <c r="E15557" t="str">
        <f t="shared" si="243"/>
        <v>590502 - CAE SCOP ARL SMILES</v>
      </c>
      <c r="F15557" t="s">
        <v>28517</v>
      </c>
      <c r="G15557" t="s">
        <v>110991</v>
      </c>
      <c r="I15557" t="s">
        <v>69125</v>
      </c>
      <c r="J15557" t="s">
        <v>110990</v>
      </c>
      <c r="K15557" t="s">
        <v>208</v>
      </c>
      <c r="L15557" t="s">
        <v>110989</v>
      </c>
      <c r="N15557" t="s">
        <v>208</v>
      </c>
      <c r="O15557" t="s">
        <v>476</v>
      </c>
      <c r="P15557" t="s">
        <v>476</v>
      </c>
    </row>
    <row r="15558" spans="1:16">
      <c r="A15558" s="484" t="s">
        <v>92367</v>
      </c>
      <c r="B15558" s="485" t="s">
        <v>92366</v>
      </c>
      <c r="C15558" t="s">
        <v>92365</v>
      </c>
      <c r="D15558" t="s">
        <v>92365</v>
      </c>
      <c r="E15558" t="str">
        <f t="shared" si="243"/>
        <v>668606 - CONSEIL FORMATION COACH PRO</v>
      </c>
      <c r="F15558" t="s">
        <v>14885</v>
      </c>
      <c r="G15558" t="s">
        <v>92364</v>
      </c>
      <c r="I15558" t="s">
        <v>3894</v>
      </c>
      <c r="J15558" t="s">
        <v>92363</v>
      </c>
      <c r="K15558" t="s">
        <v>208</v>
      </c>
      <c r="L15558" t="s">
        <v>92362</v>
      </c>
      <c r="N15558" t="s">
        <v>208</v>
      </c>
      <c r="O15558" t="s">
        <v>476</v>
      </c>
      <c r="P15558" t="s">
        <v>476</v>
      </c>
    </row>
    <row r="15559" spans="1:16">
      <c r="A15559" s="484" t="s">
        <v>128566</v>
      </c>
      <c r="B15559" s="485" t="s">
        <v>128565</v>
      </c>
      <c r="C15559" t="s">
        <v>128564</v>
      </c>
      <c r="D15559" t="s">
        <v>128564</v>
      </c>
      <c r="E15559" t="str">
        <f t="shared" si="243"/>
        <v>610446 - ANATOL CONSEIL</v>
      </c>
      <c r="F15559" t="s">
        <v>51227</v>
      </c>
      <c r="G15559" t="s">
        <v>128563</v>
      </c>
      <c r="H15559" t="s">
        <v>128562</v>
      </c>
      <c r="I15559" t="s">
        <v>1542</v>
      </c>
      <c r="J15559" t="s">
        <v>128561</v>
      </c>
      <c r="K15559" t="s">
        <v>208</v>
      </c>
      <c r="L15559" t="s">
        <v>128560</v>
      </c>
      <c r="N15559" t="s">
        <v>208</v>
      </c>
      <c r="O15559" t="s">
        <v>476</v>
      </c>
      <c r="P15559" t="s">
        <v>476</v>
      </c>
    </row>
    <row r="15560" spans="1:16">
      <c r="A15560" s="484" t="s">
        <v>86993</v>
      </c>
      <c r="B15560" s="485" t="s">
        <v>86992</v>
      </c>
      <c r="C15560" t="s">
        <v>86991</v>
      </c>
      <c r="D15560" t="s">
        <v>86991</v>
      </c>
      <c r="E15560" t="str">
        <f t="shared" si="243"/>
        <v>635250 - DIGITALCHIMIST</v>
      </c>
      <c r="F15560" t="s">
        <v>4598</v>
      </c>
      <c r="G15560" t="s">
        <v>86990</v>
      </c>
      <c r="I15560" t="s">
        <v>86989</v>
      </c>
      <c r="J15560" t="s">
        <v>86988</v>
      </c>
      <c r="K15560" t="s">
        <v>208</v>
      </c>
      <c r="L15560" t="s">
        <v>86987</v>
      </c>
      <c r="N15560" t="s">
        <v>208</v>
      </c>
      <c r="O15560" t="s">
        <v>476</v>
      </c>
      <c r="P15560" t="s">
        <v>476</v>
      </c>
    </row>
    <row r="15561" spans="1:16">
      <c r="A15561" s="484" t="s">
        <v>28158</v>
      </c>
      <c r="B15561" s="485" t="s">
        <v>28157</v>
      </c>
      <c r="C15561" t="s">
        <v>28156</v>
      </c>
      <c r="D15561" t="s">
        <v>28156</v>
      </c>
      <c r="E15561" t="str">
        <f t="shared" si="243"/>
        <v>581227 - PHOSFOREA SAS SCASSI HLD</v>
      </c>
      <c r="F15561" t="s">
        <v>28155</v>
      </c>
      <c r="G15561" t="s">
        <v>28154</v>
      </c>
      <c r="H15561" t="s">
        <v>28153</v>
      </c>
      <c r="I15561" t="s">
        <v>4726</v>
      </c>
      <c r="J15561" t="s">
        <v>28152</v>
      </c>
      <c r="K15561" t="s">
        <v>208</v>
      </c>
      <c r="L15561" t="s">
        <v>28151</v>
      </c>
      <c r="N15561" t="s">
        <v>208</v>
      </c>
      <c r="O15561" t="s">
        <v>476</v>
      </c>
      <c r="P15561" t="s">
        <v>476</v>
      </c>
    </row>
    <row r="15562" spans="1:16">
      <c r="A15562" s="484" t="s">
        <v>8619</v>
      </c>
      <c r="B15562" s="485" t="s">
        <v>8618</v>
      </c>
      <c r="C15562" t="s">
        <v>8617</v>
      </c>
      <c r="D15562" t="s">
        <v>8616</v>
      </c>
      <c r="E15562" t="str">
        <f t="shared" si="243"/>
        <v>637993 - TURPEAU FORMATION FOUGERE</v>
      </c>
      <c r="F15562" t="s">
        <v>8615</v>
      </c>
      <c r="G15562" t="s">
        <v>8614</v>
      </c>
      <c r="I15562" t="s">
        <v>8613</v>
      </c>
      <c r="J15562" t="s">
        <v>8612</v>
      </c>
      <c r="K15562" t="s">
        <v>208</v>
      </c>
      <c r="L15562" t="s">
        <v>8611</v>
      </c>
      <c r="N15562" t="s">
        <v>208</v>
      </c>
      <c r="O15562" t="s">
        <v>476</v>
      </c>
      <c r="P15562" t="s">
        <v>476</v>
      </c>
    </row>
    <row r="15563" spans="1:16">
      <c r="A15563" s="484" t="s">
        <v>95923</v>
      </c>
      <c r="B15563" s="485" t="s">
        <v>95922</v>
      </c>
      <c r="C15563" t="s">
        <v>95921</v>
      </c>
      <c r="D15563" t="s">
        <v>95921</v>
      </c>
      <c r="E15563" t="str">
        <f t="shared" si="243"/>
        <v>634049 - CIME COMPETENCE</v>
      </c>
      <c r="F15563" t="s">
        <v>22614</v>
      </c>
      <c r="G15563" t="s">
        <v>95920</v>
      </c>
      <c r="I15563" t="s">
        <v>802</v>
      </c>
      <c r="J15563" t="s">
        <v>95919</v>
      </c>
      <c r="K15563" t="s">
        <v>208</v>
      </c>
      <c r="L15563" t="s">
        <v>95918</v>
      </c>
      <c r="N15563" t="s">
        <v>208</v>
      </c>
      <c r="O15563" t="s">
        <v>476</v>
      </c>
      <c r="P15563" t="s">
        <v>476</v>
      </c>
    </row>
    <row r="15564" spans="1:16">
      <c r="A15564" s="484" t="s">
        <v>50485</v>
      </c>
      <c r="B15564" s="485" t="s">
        <v>50484</v>
      </c>
      <c r="C15564" t="s">
        <v>50483</v>
      </c>
      <c r="D15564" t="s">
        <v>50482</v>
      </c>
      <c r="E15564" t="str">
        <f t="shared" si="243"/>
        <v>434371 - IPS</v>
      </c>
      <c r="F15564" t="s">
        <v>11857</v>
      </c>
      <c r="G15564" t="s">
        <v>50481</v>
      </c>
      <c r="I15564" t="s">
        <v>34608</v>
      </c>
      <c r="K15564" t="s">
        <v>208</v>
      </c>
      <c r="L15564" t="s">
        <v>50480</v>
      </c>
      <c r="N15564" t="s">
        <v>208</v>
      </c>
      <c r="O15564" t="s">
        <v>476</v>
      </c>
      <c r="P15564" t="s">
        <v>476</v>
      </c>
    </row>
    <row r="15565" spans="1:16">
      <c r="A15565" s="484" t="s">
        <v>36204</v>
      </c>
      <c r="B15565" s="485" t="s">
        <v>36203</v>
      </c>
      <c r="C15565" t="s">
        <v>36202</v>
      </c>
      <c r="D15565" t="s">
        <v>36202</v>
      </c>
      <c r="E15565" t="str">
        <f t="shared" si="243"/>
        <v>570862 - MGP CONSEIL</v>
      </c>
      <c r="F15565" t="s">
        <v>29403</v>
      </c>
      <c r="G15565" t="s">
        <v>36201</v>
      </c>
      <c r="I15565" t="s">
        <v>36200</v>
      </c>
      <c r="J15565" t="s">
        <v>36199</v>
      </c>
      <c r="K15565" t="s">
        <v>208</v>
      </c>
      <c r="L15565" t="s">
        <v>36198</v>
      </c>
      <c r="N15565" t="s">
        <v>208</v>
      </c>
      <c r="O15565" t="s">
        <v>476</v>
      </c>
      <c r="P15565" t="s">
        <v>476</v>
      </c>
    </row>
    <row r="15566" spans="1:16">
      <c r="A15566" s="484" t="s">
        <v>73858</v>
      </c>
      <c r="B15566" s="485" t="s">
        <v>73857</v>
      </c>
      <c r="C15566" t="s">
        <v>73856</v>
      </c>
      <c r="D15566" t="s">
        <v>73856</v>
      </c>
      <c r="E15566" t="str">
        <f t="shared" si="243"/>
        <v>621845 - FCS FORMATION</v>
      </c>
      <c r="F15566" t="s">
        <v>47662</v>
      </c>
      <c r="G15566" t="s">
        <v>73855</v>
      </c>
      <c r="H15566" t="s">
        <v>73854</v>
      </c>
      <c r="I15566" t="s">
        <v>4951</v>
      </c>
      <c r="J15566" t="s">
        <v>73853</v>
      </c>
      <c r="K15566" t="s">
        <v>208</v>
      </c>
      <c r="L15566" t="s">
        <v>73852</v>
      </c>
      <c r="N15566" t="s">
        <v>208</v>
      </c>
      <c r="O15566" t="s">
        <v>476</v>
      </c>
      <c r="P15566" t="s">
        <v>476</v>
      </c>
    </row>
    <row r="15567" spans="1:16">
      <c r="A15567" s="484" t="s">
        <v>94657</v>
      </c>
      <c r="B15567" s="485" t="s">
        <v>94656</v>
      </c>
      <c r="C15567" t="s">
        <v>94655</v>
      </c>
      <c r="D15567" t="s">
        <v>94654</v>
      </c>
      <c r="E15567" t="str">
        <f t="shared" si="243"/>
        <v>581343 - CAP EDEN</v>
      </c>
      <c r="F15567" t="s">
        <v>3042</v>
      </c>
      <c r="G15567" t="s">
        <v>94653</v>
      </c>
      <c r="I15567" t="s">
        <v>2225</v>
      </c>
      <c r="J15567" t="s">
        <v>94652</v>
      </c>
      <c r="K15567" t="s">
        <v>94651</v>
      </c>
      <c r="L15567" t="s">
        <v>94650</v>
      </c>
      <c r="N15567" t="s">
        <v>208</v>
      </c>
      <c r="O15567" t="s">
        <v>476</v>
      </c>
      <c r="P15567" t="s">
        <v>476</v>
      </c>
    </row>
    <row r="15568" spans="1:16">
      <c r="A15568" s="484" t="s">
        <v>20756</v>
      </c>
      <c r="B15568" s="485" t="s">
        <v>20755</v>
      </c>
      <c r="C15568" t="s">
        <v>20754</v>
      </c>
      <c r="D15568" t="s">
        <v>20754</v>
      </c>
      <c r="E15568" t="str">
        <f t="shared" si="243"/>
        <v>597788 - SADHANA LIFE CENTER</v>
      </c>
      <c r="F15568" t="s">
        <v>1710</v>
      </c>
      <c r="G15568" t="s">
        <v>20753</v>
      </c>
      <c r="H15568" t="s">
        <v>20752</v>
      </c>
      <c r="I15568" t="s">
        <v>20751</v>
      </c>
      <c r="J15568" t="s">
        <v>20750</v>
      </c>
      <c r="K15568" t="s">
        <v>208</v>
      </c>
      <c r="L15568" t="s">
        <v>20749</v>
      </c>
      <c r="N15568" t="s">
        <v>208</v>
      </c>
      <c r="O15568" t="s">
        <v>476</v>
      </c>
      <c r="P15568" t="s">
        <v>476</v>
      </c>
    </row>
    <row r="15569" spans="1:16">
      <c r="A15569" s="484" t="s">
        <v>112008</v>
      </c>
      <c r="B15569" s="485" t="s">
        <v>112007</v>
      </c>
      <c r="C15569" t="s">
        <v>112006</v>
      </c>
      <c r="D15569" t="s">
        <v>112005</v>
      </c>
      <c r="E15569" t="str">
        <f t="shared" si="243"/>
        <v>662690 - BROISIN NADIA</v>
      </c>
      <c r="F15569" t="s">
        <v>4135</v>
      </c>
      <c r="G15569" t="s">
        <v>112004</v>
      </c>
      <c r="H15569" t="s">
        <v>112003</v>
      </c>
      <c r="I15569" t="s">
        <v>99103</v>
      </c>
      <c r="J15569" t="s">
        <v>112002</v>
      </c>
      <c r="K15569" t="s">
        <v>208</v>
      </c>
      <c r="L15569" t="s">
        <v>112001</v>
      </c>
      <c r="N15569" t="s">
        <v>208</v>
      </c>
      <c r="O15569" t="s">
        <v>476</v>
      </c>
      <c r="P15569" t="s">
        <v>476</v>
      </c>
    </row>
    <row r="15570" spans="1:16">
      <c r="A15570" s="484" t="s">
        <v>72023</v>
      </c>
      <c r="B15570" s="485" t="s">
        <v>72022</v>
      </c>
      <c r="C15570" t="s">
        <v>72021</v>
      </c>
      <c r="D15570" t="s">
        <v>72021</v>
      </c>
      <c r="E15570" t="str">
        <f t="shared" si="243"/>
        <v>559520 - FLUENCE FORMATION AUMONT BOUCAND</v>
      </c>
      <c r="F15570" t="s">
        <v>2651</v>
      </c>
      <c r="G15570" t="s">
        <v>72020</v>
      </c>
      <c r="I15570" t="s">
        <v>4703</v>
      </c>
      <c r="J15570" t="s">
        <v>72019</v>
      </c>
      <c r="K15570" t="s">
        <v>208</v>
      </c>
      <c r="L15570" t="s">
        <v>72018</v>
      </c>
      <c r="N15570" t="s">
        <v>208</v>
      </c>
      <c r="O15570" t="s">
        <v>476</v>
      </c>
      <c r="P15570" t="s">
        <v>476</v>
      </c>
    </row>
    <row r="15571" spans="1:16">
      <c r="A15571" s="484" t="s">
        <v>44627</v>
      </c>
      <c r="B15571" s="485" t="s">
        <v>44626</v>
      </c>
      <c r="C15571" t="s">
        <v>44625</v>
      </c>
      <c r="D15571" t="s">
        <v>44625</v>
      </c>
      <c r="E15571" t="str">
        <f t="shared" si="243"/>
        <v>615390 - LE TOUR DU MONDE EN GALIPETTE</v>
      </c>
      <c r="F15571" t="s">
        <v>26628</v>
      </c>
      <c r="G15571" t="s">
        <v>44624</v>
      </c>
      <c r="I15571" t="s">
        <v>626</v>
      </c>
      <c r="J15571" t="s">
        <v>44623</v>
      </c>
      <c r="K15571" t="s">
        <v>208</v>
      </c>
      <c r="L15571" t="s">
        <v>44622</v>
      </c>
      <c r="N15571" t="s">
        <v>208</v>
      </c>
      <c r="O15571" t="s">
        <v>476</v>
      </c>
      <c r="P15571" t="s">
        <v>476</v>
      </c>
    </row>
    <row r="15572" spans="1:16">
      <c r="A15572" s="484" t="s">
        <v>593</v>
      </c>
      <c r="B15572" s="485" t="s">
        <v>592</v>
      </c>
      <c r="C15572" t="s">
        <v>591</v>
      </c>
      <c r="D15572" t="s">
        <v>591</v>
      </c>
      <c r="E15572" t="str">
        <f t="shared" si="243"/>
        <v>665770 - 600 PHENIX</v>
      </c>
      <c r="F15572" t="s">
        <v>590</v>
      </c>
      <c r="G15572" t="s">
        <v>589</v>
      </c>
      <c r="I15572" t="s">
        <v>588</v>
      </c>
      <c r="J15572" t="s">
        <v>587</v>
      </c>
      <c r="K15572" t="s">
        <v>208</v>
      </c>
      <c r="L15572" t="s">
        <v>586</v>
      </c>
      <c r="N15572" t="s">
        <v>208</v>
      </c>
      <c r="O15572" t="s">
        <v>476</v>
      </c>
      <c r="P15572" t="s">
        <v>476</v>
      </c>
    </row>
    <row r="15573" spans="1:16">
      <c r="A15573" s="484" t="s">
        <v>25159</v>
      </c>
      <c r="B15573" s="485" t="s">
        <v>25158</v>
      </c>
      <c r="C15573" t="s">
        <v>25157</v>
      </c>
      <c r="D15573" t="s">
        <v>25157</v>
      </c>
      <c r="E15573" t="str">
        <f t="shared" si="243"/>
        <v>660620 - PROSPECTIVES RSE</v>
      </c>
      <c r="F15573" t="s">
        <v>20442</v>
      </c>
      <c r="G15573" t="s">
        <v>25156</v>
      </c>
      <c r="H15573" t="s">
        <v>25155</v>
      </c>
      <c r="I15573" t="s">
        <v>1035</v>
      </c>
      <c r="K15573" t="s">
        <v>208</v>
      </c>
      <c r="L15573" t="s">
        <v>25154</v>
      </c>
      <c r="N15573" t="s">
        <v>208</v>
      </c>
      <c r="O15573" t="s">
        <v>476</v>
      </c>
      <c r="P15573" t="s">
        <v>476</v>
      </c>
    </row>
    <row r="15574" spans="1:16">
      <c r="A15574" s="484" t="s">
        <v>72235</v>
      </c>
      <c r="B15574" s="485" t="s">
        <v>72234</v>
      </c>
      <c r="C15574" t="s">
        <v>72233</v>
      </c>
      <c r="D15574" t="s">
        <v>72232</v>
      </c>
      <c r="E15574" t="str">
        <f t="shared" si="243"/>
        <v>614270 - FIRE FORMATION</v>
      </c>
      <c r="F15574" t="s">
        <v>25895</v>
      </c>
      <c r="G15574" t="s">
        <v>72231</v>
      </c>
      <c r="I15574" t="s">
        <v>10759</v>
      </c>
      <c r="J15574" t="s">
        <v>72230</v>
      </c>
      <c r="K15574" t="s">
        <v>208</v>
      </c>
      <c r="L15574" t="s">
        <v>72229</v>
      </c>
      <c r="N15574" t="s">
        <v>208</v>
      </c>
      <c r="O15574" t="s">
        <v>476</v>
      </c>
      <c r="P15574" t="s">
        <v>476</v>
      </c>
    </row>
    <row r="15575" spans="1:16">
      <c r="A15575" s="484" t="s">
        <v>130628</v>
      </c>
      <c r="B15575" s="485" t="s">
        <v>130627</v>
      </c>
      <c r="C15575" t="s">
        <v>130626</v>
      </c>
      <c r="D15575" t="s">
        <v>130625</v>
      </c>
      <c r="E15575" t="str">
        <f t="shared" si="243"/>
        <v>572100 - ALFA FORMATION FORT DE FRANCE</v>
      </c>
      <c r="F15575" t="s">
        <v>1848</v>
      </c>
      <c r="G15575" t="s">
        <v>130624</v>
      </c>
      <c r="H15575" t="s">
        <v>130623</v>
      </c>
      <c r="I15575" t="s">
        <v>9102</v>
      </c>
      <c r="J15575" t="s">
        <v>130622</v>
      </c>
      <c r="K15575" t="s">
        <v>208</v>
      </c>
      <c r="L15575" t="s">
        <v>130621</v>
      </c>
      <c r="N15575" t="s">
        <v>208</v>
      </c>
      <c r="O15575" t="s">
        <v>476</v>
      </c>
      <c r="P15575" t="s">
        <v>476</v>
      </c>
    </row>
    <row r="15576" spans="1:16">
      <c r="A15576" s="484" t="s">
        <v>64390</v>
      </c>
      <c r="B15576" s="485" t="s">
        <v>64389</v>
      </c>
      <c r="C15576" t="s">
        <v>64388</v>
      </c>
      <c r="D15576" t="s">
        <v>64387</v>
      </c>
      <c r="E15576" t="str">
        <f t="shared" si="243"/>
        <v>619693 - GRAMMA</v>
      </c>
      <c r="F15576" t="s">
        <v>7579</v>
      </c>
      <c r="G15576" t="s">
        <v>64386</v>
      </c>
      <c r="H15576" t="s">
        <v>64385</v>
      </c>
      <c r="I15576" t="s">
        <v>43012</v>
      </c>
      <c r="J15576" t="s">
        <v>64384</v>
      </c>
      <c r="K15576" t="s">
        <v>208</v>
      </c>
      <c r="L15576" t="s">
        <v>64383</v>
      </c>
      <c r="N15576" t="s">
        <v>208</v>
      </c>
      <c r="O15576" t="s">
        <v>476</v>
      </c>
      <c r="P15576" t="s">
        <v>476</v>
      </c>
    </row>
    <row r="15577" spans="1:16">
      <c r="A15577" s="484" t="s">
        <v>109143</v>
      </c>
      <c r="B15577" s="485" t="s">
        <v>109142</v>
      </c>
      <c r="C15577" t="s">
        <v>109141</v>
      </c>
      <c r="D15577" t="s">
        <v>109140</v>
      </c>
      <c r="E15577" t="str">
        <f t="shared" si="243"/>
        <v>594880 - CDF EVOLUTION LE PLESSIS BELLEVILLE</v>
      </c>
      <c r="F15577" t="s">
        <v>6663</v>
      </c>
      <c r="G15577" t="s">
        <v>62702</v>
      </c>
      <c r="H15577" t="s">
        <v>109139</v>
      </c>
      <c r="I15577" t="s">
        <v>62701</v>
      </c>
      <c r="J15577" t="s">
        <v>109138</v>
      </c>
      <c r="K15577" t="s">
        <v>208</v>
      </c>
      <c r="L15577" t="s">
        <v>109137</v>
      </c>
      <c r="N15577" t="s">
        <v>208</v>
      </c>
      <c r="O15577" t="s">
        <v>476</v>
      </c>
      <c r="P15577" t="s">
        <v>476</v>
      </c>
    </row>
    <row r="15578" spans="1:16">
      <c r="A15578" s="484" t="s">
        <v>130606</v>
      </c>
      <c r="B15578" s="485" t="s">
        <v>130605</v>
      </c>
      <c r="C15578" t="s">
        <v>130604</v>
      </c>
      <c r="D15578" t="s">
        <v>130604</v>
      </c>
      <c r="E15578" t="str">
        <f t="shared" si="243"/>
        <v>566184 - ALFAPRIS</v>
      </c>
      <c r="F15578" t="s">
        <v>1037</v>
      </c>
      <c r="G15578" t="s">
        <v>130603</v>
      </c>
      <c r="I15578" t="s">
        <v>13709</v>
      </c>
      <c r="J15578" t="s">
        <v>130602</v>
      </c>
      <c r="K15578" t="s">
        <v>208</v>
      </c>
      <c r="L15578" t="s">
        <v>130601</v>
      </c>
      <c r="N15578" t="s">
        <v>208</v>
      </c>
      <c r="O15578" t="s">
        <v>476</v>
      </c>
      <c r="P15578" t="s">
        <v>476</v>
      </c>
    </row>
    <row r="15579" spans="1:16">
      <c r="A15579" s="484" t="s">
        <v>65962</v>
      </c>
      <c r="B15579" s="485" t="s">
        <v>65961</v>
      </c>
      <c r="C15579" t="s">
        <v>65960</v>
      </c>
      <c r="D15579" t="s">
        <v>65960</v>
      </c>
      <c r="E15579" t="str">
        <f t="shared" si="243"/>
        <v>604859 - GONTIER JORIS</v>
      </c>
      <c r="F15579" t="s">
        <v>34589</v>
      </c>
      <c r="G15579" t="s">
        <v>65959</v>
      </c>
      <c r="I15579" t="s">
        <v>1837</v>
      </c>
      <c r="K15579" t="s">
        <v>208</v>
      </c>
      <c r="L15579" t="s">
        <v>65958</v>
      </c>
      <c r="N15579" t="s">
        <v>208</v>
      </c>
      <c r="O15579" t="s">
        <v>476</v>
      </c>
      <c r="P15579" t="s">
        <v>476</v>
      </c>
    </row>
    <row r="15580" spans="1:16">
      <c r="A15580" s="484" t="s">
        <v>19255</v>
      </c>
      <c r="B15580" s="485" t="s">
        <v>19254</v>
      </c>
      <c r="C15580" t="s">
        <v>19253</v>
      </c>
      <c r="D15580" t="s">
        <v>19252</v>
      </c>
      <c r="E15580" t="str">
        <f t="shared" si="243"/>
        <v>654383 - SCFPS</v>
      </c>
      <c r="F15580" t="s">
        <v>510</v>
      </c>
      <c r="G15580" t="s">
        <v>19251</v>
      </c>
      <c r="I15580" t="s">
        <v>991</v>
      </c>
      <c r="J15580" t="s">
        <v>19250</v>
      </c>
      <c r="K15580" t="s">
        <v>208</v>
      </c>
      <c r="L15580" t="s">
        <v>19249</v>
      </c>
      <c r="N15580" t="s">
        <v>208</v>
      </c>
      <c r="O15580" t="s">
        <v>476</v>
      </c>
      <c r="P15580" t="s">
        <v>476</v>
      </c>
    </row>
    <row r="15581" spans="1:16">
      <c r="A15581" s="484" t="s">
        <v>44172</v>
      </c>
      <c r="B15581" s="485" t="s">
        <v>44171</v>
      </c>
      <c r="C15581" t="s">
        <v>44170</v>
      </c>
      <c r="D15581" t="s">
        <v>44169</v>
      </c>
      <c r="E15581" t="str">
        <f t="shared" si="243"/>
        <v>668916 - LEFEVRE OLICHON SANDRA</v>
      </c>
      <c r="F15581" t="s">
        <v>1945</v>
      </c>
      <c r="G15581" t="s">
        <v>44168</v>
      </c>
      <c r="H15581" t="s">
        <v>44167</v>
      </c>
      <c r="I15581" t="s">
        <v>44166</v>
      </c>
      <c r="J15581" t="s">
        <v>44165</v>
      </c>
      <c r="K15581" t="s">
        <v>208</v>
      </c>
      <c r="L15581" t="s">
        <v>44164</v>
      </c>
      <c r="N15581" t="s">
        <v>208</v>
      </c>
      <c r="O15581" t="s">
        <v>476</v>
      </c>
      <c r="P15581" t="s">
        <v>476</v>
      </c>
    </row>
    <row r="15582" spans="1:16">
      <c r="A15582" s="484" t="s">
        <v>2504</v>
      </c>
      <c r="B15582" s="485" t="s">
        <v>2503</v>
      </c>
      <c r="C15582" t="s">
        <v>2502</v>
      </c>
      <c r="D15582" t="s">
        <v>2502</v>
      </c>
      <c r="E15582" t="str">
        <f t="shared" si="243"/>
        <v>573012 - WELL DONE</v>
      </c>
      <c r="F15582" t="s">
        <v>742</v>
      </c>
      <c r="G15582" t="s">
        <v>2501</v>
      </c>
      <c r="I15582" t="s">
        <v>2500</v>
      </c>
      <c r="J15582" t="s">
        <v>2499</v>
      </c>
      <c r="K15582" t="s">
        <v>208</v>
      </c>
      <c r="L15582" t="s">
        <v>2498</v>
      </c>
      <c r="N15582" t="s">
        <v>208</v>
      </c>
      <c r="O15582" t="s">
        <v>476</v>
      </c>
      <c r="P15582" t="s">
        <v>476</v>
      </c>
    </row>
    <row r="15583" spans="1:16">
      <c r="A15583" s="484" t="s">
        <v>1644</v>
      </c>
      <c r="B15583" s="485" t="s">
        <v>1643</v>
      </c>
      <c r="C15583" t="s">
        <v>1642</v>
      </c>
      <c r="D15583" t="s">
        <v>1642</v>
      </c>
      <c r="E15583" t="str">
        <f t="shared" si="243"/>
        <v>671605 - YA+K</v>
      </c>
      <c r="F15583" t="s">
        <v>1641</v>
      </c>
      <c r="G15583" t="s">
        <v>1640</v>
      </c>
      <c r="I15583" t="s">
        <v>1263</v>
      </c>
      <c r="K15583" t="s">
        <v>208</v>
      </c>
      <c r="L15583" t="s">
        <v>1639</v>
      </c>
      <c r="N15583" t="s">
        <v>208</v>
      </c>
      <c r="O15583" t="s">
        <v>476</v>
      </c>
      <c r="P15583" t="s">
        <v>476</v>
      </c>
    </row>
    <row r="15584" spans="1:16">
      <c r="A15584" s="484" t="s">
        <v>54147</v>
      </c>
      <c r="B15584" s="485" t="s">
        <v>54146</v>
      </c>
      <c r="C15584" t="s">
        <v>54145</v>
      </c>
      <c r="D15584" t="s">
        <v>54144</v>
      </c>
      <c r="E15584" t="str">
        <f t="shared" si="243"/>
        <v>662057 - IICH</v>
      </c>
      <c r="F15584" t="s">
        <v>3867</v>
      </c>
      <c r="G15584" t="s">
        <v>54143</v>
      </c>
      <c r="I15584" t="s">
        <v>802</v>
      </c>
      <c r="J15584" t="s">
        <v>54142</v>
      </c>
      <c r="K15584" t="s">
        <v>208</v>
      </c>
      <c r="L15584" t="s">
        <v>54141</v>
      </c>
      <c r="N15584" t="s">
        <v>208</v>
      </c>
      <c r="O15584" t="s">
        <v>476</v>
      </c>
      <c r="P15584" t="s">
        <v>476</v>
      </c>
    </row>
    <row r="15585" spans="1:16">
      <c r="A15585" s="484" t="s">
        <v>90416</v>
      </c>
      <c r="B15585" s="485" t="s">
        <v>90415</v>
      </c>
      <c r="C15585" t="s">
        <v>90414</v>
      </c>
      <c r="D15585" t="s">
        <v>90413</v>
      </c>
      <c r="E15585" t="str">
        <f t="shared" si="243"/>
        <v>656926 - CR2E</v>
      </c>
      <c r="F15585" t="s">
        <v>53676</v>
      </c>
      <c r="G15585" t="s">
        <v>90412</v>
      </c>
      <c r="I15585" t="s">
        <v>1406</v>
      </c>
      <c r="K15585" t="s">
        <v>208</v>
      </c>
      <c r="L15585" t="s">
        <v>90411</v>
      </c>
      <c r="N15585" t="s">
        <v>208</v>
      </c>
      <c r="O15585" t="s">
        <v>476</v>
      </c>
      <c r="P15585" t="s">
        <v>476</v>
      </c>
    </row>
    <row r="15586" spans="1:16">
      <c r="A15586" s="484" t="s">
        <v>127093</v>
      </c>
      <c r="B15586" s="485" t="s">
        <v>127092</v>
      </c>
      <c r="C15586" t="s">
        <v>127091</v>
      </c>
      <c r="D15586" t="s">
        <v>127091</v>
      </c>
      <c r="E15586" t="str">
        <f t="shared" si="243"/>
        <v>629698 - ARGALIS</v>
      </c>
      <c r="F15586" t="s">
        <v>104370</v>
      </c>
      <c r="G15586" t="s">
        <v>15587</v>
      </c>
      <c r="I15586" t="s">
        <v>11797</v>
      </c>
      <c r="J15586" t="s">
        <v>127090</v>
      </c>
      <c r="K15586" t="s">
        <v>208</v>
      </c>
      <c r="L15586" t="s">
        <v>127089</v>
      </c>
      <c r="N15586" t="s">
        <v>208</v>
      </c>
      <c r="O15586" t="s">
        <v>476</v>
      </c>
      <c r="P15586" t="s">
        <v>476</v>
      </c>
    </row>
    <row r="15587" spans="1:16">
      <c r="A15587" s="484" t="s">
        <v>115944</v>
      </c>
      <c r="B15587" s="485" t="s">
        <v>115943</v>
      </c>
      <c r="C15587" t="s">
        <v>115942</v>
      </c>
      <c r="D15587" t="s">
        <v>115942</v>
      </c>
      <c r="E15587" t="str">
        <f t="shared" si="243"/>
        <v>615500 - AVENEL LISEK CELINE</v>
      </c>
      <c r="F15587" t="s">
        <v>4207</v>
      </c>
      <c r="G15587" t="s">
        <v>115941</v>
      </c>
      <c r="I15587" t="s">
        <v>115940</v>
      </c>
      <c r="J15587" t="s">
        <v>115939</v>
      </c>
      <c r="K15587" t="s">
        <v>208</v>
      </c>
      <c r="L15587" t="s">
        <v>115938</v>
      </c>
      <c r="N15587" t="s">
        <v>208</v>
      </c>
      <c r="O15587" t="s">
        <v>476</v>
      </c>
      <c r="P15587" t="s">
        <v>476</v>
      </c>
    </row>
    <row r="15588" spans="1:16">
      <c r="A15588" s="484" t="s">
        <v>77200</v>
      </c>
      <c r="B15588" s="485" t="s">
        <v>77199</v>
      </c>
      <c r="C15588" t="s">
        <v>77198</v>
      </c>
      <c r="D15588" t="s">
        <v>77197</v>
      </c>
      <c r="E15588" t="str">
        <f t="shared" si="243"/>
        <v>575525 - ETINCELLE FUVEAU</v>
      </c>
      <c r="F15588" t="s">
        <v>22341</v>
      </c>
      <c r="G15588" t="s">
        <v>77196</v>
      </c>
      <c r="H15588" t="s">
        <v>77195</v>
      </c>
      <c r="I15588" t="s">
        <v>14299</v>
      </c>
      <c r="J15588" t="s">
        <v>77194</v>
      </c>
      <c r="K15588" t="s">
        <v>208</v>
      </c>
      <c r="L15588" t="s">
        <v>77193</v>
      </c>
      <c r="N15588" t="s">
        <v>208</v>
      </c>
      <c r="O15588" t="s">
        <v>476</v>
      </c>
      <c r="P15588" t="s">
        <v>476</v>
      </c>
    </row>
    <row r="15589" spans="1:16">
      <c r="A15589" s="484" t="s">
        <v>82728</v>
      </c>
      <c r="B15589" s="485" t="s">
        <v>82727</v>
      </c>
      <c r="C15589" t="s">
        <v>82726</v>
      </c>
      <c r="D15589" t="s">
        <v>82726</v>
      </c>
      <c r="E15589" t="str">
        <f t="shared" si="243"/>
        <v>600880 - ECOLE 44 ESTHETIQUE</v>
      </c>
      <c r="F15589" t="s">
        <v>13622</v>
      </c>
      <c r="G15589" t="s">
        <v>82725</v>
      </c>
      <c r="I15589" t="s">
        <v>2507</v>
      </c>
      <c r="J15589" t="s">
        <v>82724</v>
      </c>
      <c r="K15589" t="s">
        <v>208</v>
      </c>
      <c r="L15589" t="s">
        <v>82723</v>
      </c>
      <c r="N15589" t="s">
        <v>208</v>
      </c>
      <c r="O15589" t="s">
        <v>476</v>
      </c>
      <c r="P15589" t="s">
        <v>476</v>
      </c>
    </row>
    <row r="15590" spans="1:16">
      <c r="A15590" s="484" t="s">
        <v>53930</v>
      </c>
      <c r="B15590" s="485" t="s">
        <v>53929</v>
      </c>
      <c r="C15590" t="s">
        <v>53928</v>
      </c>
      <c r="D15590" t="s">
        <v>53927</v>
      </c>
      <c r="E15590" t="str">
        <f t="shared" si="243"/>
        <v>168816 - IMSMAH</v>
      </c>
      <c r="F15590" t="s">
        <v>17877</v>
      </c>
      <c r="G15590" t="s">
        <v>53926</v>
      </c>
      <c r="H15590" t="s">
        <v>53925</v>
      </c>
      <c r="I15590" t="s">
        <v>12251</v>
      </c>
      <c r="K15590" t="s">
        <v>208</v>
      </c>
      <c r="L15590" t="s">
        <v>53924</v>
      </c>
      <c r="N15590" t="s">
        <v>208</v>
      </c>
      <c r="O15590" t="s">
        <v>476</v>
      </c>
      <c r="P15590" t="s">
        <v>476</v>
      </c>
    </row>
    <row r="15591" spans="1:16">
      <c r="A15591" s="484" t="s">
        <v>128476</v>
      </c>
      <c r="B15591" s="485" t="s">
        <v>128475</v>
      </c>
      <c r="C15591" t="s">
        <v>128474</v>
      </c>
      <c r="D15591" t="s">
        <v>128474</v>
      </c>
      <c r="E15591" t="str">
        <f t="shared" si="243"/>
        <v>660619 - ANDRE JEROME</v>
      </c>
      <c r="F15591" t="s">
        <v>20442</v>
      </c>
      <c r="G15591" t="s">
        <v>128473</v>
      </c>
      <c r="I15591" t="s">
        <v>128472</v>
      </c>
      <c r="J15591" t="s">
        <v>128471</v>
      </c>
      <c r="K15591" t="s">
        <v>208</v>
      </c>
      <c r="L15591" t="s">
        <v>128470</v>
      </c>
      <c r="N15591" t="s">
        <v>208</v>
      </c>
      <c r="O15591" t="s">
        <v>476</v>
      </c>
      <c r="P15591" t="s">
        <v>476</v>
      </c>
    </row>
    <row r="15592" spans="1:16">
      <c r="A15592" s="484" t="s">
        <v>12850</v>
      </c>
      <c r="B15592" s="485" t="s">
        <v>12849</v>
      </c>
      <c r="C15592" t="s">
        <v>12848</v>
      </c>
      <c r="D15592" t="s">
        <v>12848</v>
      </c>
      <c r="E15592" t="str">
        <f t="shared" si="243"/>
        <v>675726 - STOP VEO ENFANCE SANS VIOLENCES</v>
      </c>
      <c r="F15592" t="s">
        <v>11857</v>
      </c>
      <c r="G15592" t="s">
        <v>12847</v>
      </c>
      <c r="I15592" t="s">
        <v>12846</v>
      </c>
      <c r="J15592" t="s">
        <v>12845</v>
      </c>
      <c r="K15592" t="s">
        <v>208</v>
      </c>
      <c r="L15592" t="s">
        <v>12844</v>
      </c>
      <c r="N15592" t="s">
        <v>208</v>
      </c>
      <c r="O15592" t="s">
        <v>476</v>
      </c>
      <c r="P15592" t="s">
        <v>476</v>
      </c>
    </row>
    <row r="15593" spans="1:16">
      <c r="A15593" s="484" t="s">
        <v>16820</v>
      </c>
      <c r="B15593" s="485" t="s">
        <v>16819</v>
      </c>
      <c r="C15593" t="s">
        <v>16818</v>
      </c>
      <c r="D15593" t="s">
        <v>16818</v>
      </c>
      <c r="E15593" t="str">
        <f t="shared" si="243"/>
        <v>606728 - SIMUNDIA</v>
      </c>
      <c r="F15593" t="s">
        <v>16817</v>
      </c>
      <c r="G15593" t="s">
        <v>16816</v>
      </c>
      <c r="I15593" t="s">
        <v>860</v>
      </c>
      <c r="J15593" t="s">
        <v>16815</v>
      </c>
      <c r="K15593" t="s">
        <v>208</v>
      </c>
      <c r="L15593" t="s">
        <v>16814</v>
      </c>
      <c r="N15593" t="s">
        <v>208</v>
      </c>
      <c r="O15593" t="s">
        <v>476</v>
      </c>
      <c r="P15593" t="s">
        <v>476</v>
      </c>
    </row>
    <row r="15594" spans="1:16">
      <c r="A15594" s="484" t="s">
        <v>21861</v>
      </c>
      <c r="B15594" s="485" t="s">
        <v>21860</v>
      </c>
      <c r="C15594" t="s">
        <v>21859</v>
      </c>
      <c r="D15594" t="s">
        <v>21859</v>
      </c>
      <c r="E15594" t="str">
        <f t="shared" si="243"/>
        <v>645928 - RHC2</v>
      </c>
      <c r="F15594" t="s">
        <v>3986</v>
      </c>
      <c r="G15594" t="s">
        <v>21858</v>
      </c>
      <c r="I15594" t="s">
        <v>14014</v>
      </c>
      <c r="J15594" t="s">
        <v>21857</v>
      </c>
      <c r="K15594" t="s">
        <v>208</v>
      </c>
      <c r="L15594" t="s">
        <v>21856</v>
      </c>
      <c r="N15594" t="s">
        <v>208</v>
      </c>
      <c r="O15594" t="s">
        <v>476</v>
      </c>
      <c r="P15594" t="s">
        <v>476</v>
      </c>
    </row>
    <row r="15595" spans="1:16">
      <c r="A15595" s="484" t="s">
        <v>29299</v>
      </c>
      <c r="B15595" s="485" t="s">
        <v>29298</v>
      </c>
      <c r="C15595" t="s">
        <v>29297</v>
      </c>
      <c r="D15595" t="s">
        <v>29297</v>
      </c>
      <c r="E15595" t="str">
        <f t="shared" si="243"/>
        <v>485792 - PASSERELLE CONSULTING - RH MOBILITE</v>
      </c>
      <c r="F15595" t="s">
        <v>8150</v>
      </c>
      <c r="G15595" t="s">
        <v>29296</v>
      </c>
      <c r="H15595" t="s">
        <v>29295</v>
      </c>
      <c r="I15595" t="s">
        <v>29294</v>
      </c>
      <c r="J15595" t="s">
        <v>29293</v>
      </c>
      <c r="K15595" t="s">
        <v>208</v>
      </c>
      <c r="L15595" t="s">
        <v>29292</v>
      </c>
      <c r="N15595" t="s">
        <v>208</v>
      </c>
      <c r="O15595" t="s">
        <v>476</v>
      </c>
      <c r="P15595" t="s">
        <v>476</v>
      </c>
    </row>
    <row r="15596" spans="1:16">
      <c r="A15596" s="484" t="s">
        <v>115432</v>
      </c>
      <c r="B15596" s="485" t="s">
        <v>115431</v>
      </c>
      <c r="C15596" t="s">
        <v>115430</v>
      </c>
      <c r="D15596" t="s">
        <v>115429</v>
      </c>
      <c r="E15596" t="str">
        <f t="shared" si="243"/>
        <v>637749 - A2 FORCES NL CONSEIL RH CHASSENEUIL DU POITOU</v>
      </c>
      <c r="F15596" t="s">
        <v>17270</v>
      </c>
      <c r="G15596" t="s">
        <v>115428</v>
      </c>
      <c r="H15596" t="s">
        <v>115427</v>
      </c>
      <c r="I15596" t="s">
        <v>17865</v>
      </c>
      <c r="J15596" t="s">
        <v>115426</v>
      </c>
      <c r="K15596" t="s">
        <v>208</v>
      </c>
      <c r="L15596" t="s">
        <v>115425</v>
      </c>
      <c r="N15596" t="s">
        <v>208</v>
      </c>
      <c r="O15596" t="s">
        <v>476</v>
      </c>
      <c r="P15596" t="s">
        <v>476</v>
      </c>
    </row>
    <row r="15597" spans="1:16">
      <c r="A15597" s="484" t="s">
        <v>9551</v>
      </c>
      <c r="B15597" s="485" t="s">
        <v>9550</v>
      </c>
      <c r="C15597" t="s">
        <v>9549</v>
      </c>
      <c r="D15597" t="s">
        <v>9549</v>
      </c>
      <c r="E15597" t="str">
        <f t="shared" si="243"/>
        <v>485421 - TOLMAO</v>
      </c>
      <c r="F15597" t="s">
        <v>2651</v>
      </c>
      <c r="G15597" t="s">
        <v>9548</v>
      </c>
      <c r="I15597" t="s">
        <v>4421</v>
      </c>
      <c r="J15597" t="s">
        <v>9547</v>
      </c>
      <c r="K15597" t="s">
        <v>208</v>
      </c>
      <c r="L15597" t="s">
        <v>9546</v>
      </c>
      <c r="N15597" t="s">
        <v>208</v>
      </c>
      <c r="O15597" t="s">
        <v>476</v>
      </c>
      <c r="P15597" t="s">
        <v>476</v>
      </c>
    </row>
    <row r="15598" spans="1:16">
      <c r="A15598" s="484" t="s">
        <v>20525</v>
      </c>
      <c r="B15598" s="485" t="s">
        <v>20524</v>
      </c>
      <c r="C15598" t="s">
        <v>20523</v>
      </c>
      <c r="D15598" t="s">
        <v>20523</v>
      </c>
      <c r="E15598" t="str">
        <f t="shared" si="243"/>
        <v>643282 - SAMTOSHA ECOLE FRANCAISE DE YOGA DU SUD OUEST</v>
      </c>
      <c r="F15598" t="s">
        <v>1159</v>
      </c>
      <c r="G15598" t="s">
        <v>20522</v>
      </c>
      <c r="I15598" t="s">
        <v>20521</v>
      </c>
      <c r="J15598" t="s">
        <v>20520</v>
      </c>
      <c r="K15598" t="s">
        <v>208</v>
      </c>
      <c r="L15598" t="s">
        <v>20519</v>
      </c>
      <c r="N15598" t="s">
        <v>208</v>
      </c>
      <c r="O15598" t="s">
        <v>476</v>
      </c>
      <c r="P15598" t="s">
        <v>476</v>
      </c>
    </row>
    <row r="15599" spans="1:16">
      <c r="A15599" s="484" t="s">
        <v>4887</v>
      </c>
      <c r="B15599" s="485" t="s">
        <v>4886</v>
      </c>
      <c r="C15599" t="s">
        <v>4885</v>
      </c>
      <c r="D15599" t="s">
        <v>4885</v>
      </c>
      <c r="E15599" t="str">
        <f t="shared" si="243"/>
        <v>647597 - UPTIMAL PERFORMANCE</v>
      </c>
      <c r="F15599" t="s">
        <v>581</v>
      </c>
      <c r="G15599" t="s">
        <v>4884</v>
      </c>
      <c r="H15599" t="s">
        <v>4883</v>
      </c>
      <c r="I15599" t="s">
        <v>4726</v>
      </c>
      <c r="J15599" t="s">
        <v>4882</v>
      </c>
      <c r="K15599" t="s">
        <v>208</v>
      </c>
      <c r="L15599" t="s">
        <v>4881</v>
      </c>
      <c r="N15599" t="s">
        <v>208</v>
      </c>
      <c r="O15599" t="s">
        <v>476</v>
      </c>
      <c r="P15599" t="s">
        <v>476</v>
      </c>
    </row>
    <row r="15600" spans="1:16">
      <c r="A15600" s="484" t="s">
        <v>8775</v>
      </c>
      <c r="B15600" s="485" t="s">
        <v>8774</v>
      </c>
      <c r="C15600" t="s">
        <v>8773</v>
      </c>
      <c r="D15600" t="s">
        <v>8772</v>
      </c>
      <c r="E15600" t="str">
        <f t="shared" si="243"/>
        <v>649193 - TRISTAN FERRE</v>
      </c>
      <c r="F15600" t="s">
        <v>8771</v>
      </c>
      <c r="G15600" t="s">
        <v>8770</v>
      </c>
      <c r="I15600" t="s">
        <v>8769</v>
      </c>
      <c r="J15600" t="s">
        <v>8768</v>
      </c>
      <c r="K15600" t="s">
        <v>208</v>
      </c>
      <c r="L15600" t="s">
        <v>8767</v>
      </c>
      <c r="N15600" t="s">
        <v>208</v>
      </c>
      <c r="O15600" t="s">
        <v>476</v>
      </c>
      <c r="P15600" t="s">
        <v>476</v>
      </c>
    </row>
    <row r="15601" spans="1:16">
      <c r="A15601" s="484" t="s">
        <v>130587</v>
      </c>
      <c r="B15601" s="485" t="s">
        <v>130586</v>
      </c>
      <c r="C15601" t="s">
        <v>130585</v>
      </c>
      <c r="D15601" t="s">
        <v>130585</v>
      </c>
      <c r="E15601" t="str">
        <f t="shared" si="243"/>
        <v>635716 - ALFIA</v>
      </c>
      <c r="F15601" t="s">
        <v>6192</v>
      </c>
      <c r="G15601" t="s">
        <v>130584</v>
      </c>
      <c r="I15601" t="s">
        <v>5307</v>
      </c>
      <c r="J15601" t="s">
        <v>130583</v>
      </c>
      <c r="K15601" t="s">
        <v>208</v>
      </c>
      <c r="L15601" t="s">
        <v>130582</v>
      </c>
      <c r="N15601" t="s">
        <v>208</v>
      </c>
      <c r="O15601" t="s">
        <v>476</v>
      </c>
      <c r="P15601" t="s">
        <v>476</v>
      </c>
    </row>
    <row r="15602" spans="1:16">
      <c r="A15602" s="484" t="s">
        <v>74231</v>
      </c>
      <c r="B15602" s="485" t="s">
        <v>74230</v>
      </c>
      <c r="C15602" t="s">
        <v>74229</v>
      </c>
      <c r="D15602" t="s">
        <v>74229</v>
      </c>
      <c r="E15602" t="str">
        <f t="shared" si="243"/>
        <v>670583 - FAKTORIA</v>
      </c>
      <c r="F15602" t="s">
        <v>2928</v>
      </c>
      <c r="G15602" t="s">
        <v>74228</v>
      </c>
      <c r="I15602" t="s">
        <v>10073</v>
      </c>
      <c r="J15602" t="s">
        <v>74227</v>
      </c>
      <c r="K15602" t="s">
        <v>208</v>
      </c>
      <c r="L15602" t="s">
        <v>74226</v>
      </c>
      <c r="N15602" t="s">
        <v>208</v>
      </c>
      <c r="O15602" t="s">
        <v>476</v>
      </c>
      <c r="P15602" t="s">
        <v>476</v>
      </c>
    </row>
    <row r="15603" spans="1:16">
      <c r="A15603" s="484" t="s">
        <v>42320</v>
      </c>
      <c r="B15603" s="485" t="s">
        <v>42319</v>
      </c>
      <c r="C15603" t="s">
        <v>42318</v>
      </c>
      <c r="D15603" t="s">
        <v>42318</v>
      </c>
      <c r="E15603" t="str">
        <f t="shared" si="243"/>
        <v>626272 - L'INSTANT FORMATION</v>
      </c>
      <c r="F15603" t="s">
        <v>742</v>
      </c>
      <c r="G15603" t="s">
        <v>42317</v>
      </c>
      <c r="I15603" t="s">
        <v>42316</v>
      </c>
      <c r="J15603" t="s">
        <v>42315</v>
      </c>
      <c r="K15603" t="s">
        <v>208</v>
      </c>
      <c r="L15603" t="s">
        <v>42314</v>
      </c>
      <c r="N15603" t="s">
        <v>208</v>
      </c>
      <c r="O15603" t="s">
        <v>476</v>
      </c>
      <c r="P15603" t="s">
        <v>476</v>
      </c>
    </row>
    <row r="15604" spans="1:16">
      <c r="A15604" s="484" t="s">
        <v>135117</v>
      </c>
      <c r="B15604" s="485" t="s">
        <v>135116</v>
      </c>
      <c r="C15604" t="s">
        <v>135115</v>
      </c>
      <c r="D15604" t="s">
        <v>135115</v>
      </c>
      <c r="E15604" t="str">
        <f t="shared" si="243"/>
        <v>566330 - ACTION 3 ACOR</v>
      </c>
      <c r="F15604" t="s">
        <v>23773</v>
      </c>
      <c r="G15604" t="s">
        <v>135114</v>
      </c>
      <c r="H15604" t="s">
        <v>135113</v>
      </c>
      <c r="I15604" t="s">
        <v>4549</v>
      </c>
      <c r="J15604" t="s">
        <v>135112</v>
      </c>
      <c r="K15604" t="s">
        <v>208</v>
      </c>
      <c r="L15604" t="s">
        <v>135111</v>
      </c>
      <c r="N15604" t="s">
        <v>208</v>
      </c>
      <c r="O15604" t="s">
        <v>476</v>
      </c>
      <c r="P15604" t="s">
        <v>476</v>
      </c>
    </row>
    <row r="15605" spans="1:16">
      <c r="A15605" s="484" t="s">
        <v>62712</v>
      </c>
      <c r="B15605" s="485" t="s">
        <v>62711</v>
      </c>
      <c r="C15605" t="s">
        <v>62710</v>
      </c>
      <c r="D15605" t="s">
        <v>62710</v>
      </c>
      <c r="E15605" t="str">
        <f t="shared" si="243"/>
        <v>588209 - GV PSY</v>
      </c>
      <c r="F15605" t="s">
        <v>1568</v>
      </c>
      <c r="G15605" t="s">
        <v>62709</v>
      </c>
      <c r="I15605" t="s">
        <v>2531</v>
      </c>
      <c r="J15605" t="s">
        <v>62708</v>
      </c>
      <c r="K15605" t="s">
        <v>208</v>
      </c>
      <c r="L15605" t="s">
        <v>62707</v>
      </c>
      <c r="N15605" t="s">
        <v>208</v>
      </c>
      <c r="O15605" t="s">
        <v>476</v>
      </c>
      <c r="P15605" t="s">
        <v>476</v>
      </c>
    </row>
    <row r="15606" spans="1:16">
      <c r="A15606" s="484" t="s">
        <v>131527</v>
      </c>
      <c r="B15606" s="485" t="s">
        <v>131526</v>
      </c>
      <c r="C15606" t="s">
        <v>131525</v>
      </c>
      <c r="D15606" t="s">
        <v>131525</v>
      </c>
      <c r="E15606" t="str">
        <f t="shared" si="243"/>
        <v>626867 - AGIROUTE</v>
      </c>
      <c r="F15606" t="s">
        <v>42331</v>
      </c>
      <c r="G15606" t="s">
        <v>59744</v>
      </c>
      <c r="I15606" t="s">
        <v>3865</v>
      </c>
      <c r="J15606" t="s">
        <v>131524</v>
      </c>
      <c r="K15606" t="s">
        <v>208</v>
      </c>
      <c r="L15606" t="s">
        <v>131523</v>
      </c>
      <c r="N15606" t="s">
        <v>208</v>
      </c>
      <c r="O15606" t="s">
        <v>476</v>
      </c>
      <c r="P15606" t="s">
        <v>476</v>
      </c>
    </row>
    <row r="15607" spans="1:16">
      <c r="A15607" s="484" t="s">
        <v>56892</v>
      </c>
      <c r="B15607" s="485" t="s">
        <v>56891</v>
      </c>
      <c r="C15607" t="s">
        <v>56890</v>
      </c>
      <c r="D15607" t="s">
        <v>56889</v>
      </c>
      <c r="E15607" t="str">
        <f t="shared" si="243"/>
        <v>561824 - IAC</v>
      </c>
      <c r="F15607" t="s">
        <v>10428</v>
      </c>
      <c r="G15607" t="s">
        <v>56888</v>
      </c>
      <c r="I15607" t="s">
        <v>603</v>
      </c>
      <c r="J15607" t="s">
        <v>56887</v>
      </c>
      <c r="K15607" t="s">
        <v>208</v>
      </c>
      <c r="L15607" t="s">
        <v>56886</v>
      </c>
      <c r="N15607" t="s">
        <v>208</v>
      </c>
      <c r="O15607" t="s">
        <v>476</v>
      </c>
      <c r="P15607" t="s">
        <v>476</v>
      </c>
    </row>
    <row r="15608" spans="1:16">
      <c r="A15608" s="484" t="s">
        <v>28991</v>
      </c>
      <c r="C15608" t="s">
        <v>28990</v>
      </c>
      <c r="D15608" t="s">
        <v>28990</v>
      </c>
      <c r="E15608" t="str">
        <f t="shared" si="243"/>
        <v>571027 - PEDIATRIE - ODPC</v>
      </c>
      <c r="F15608" t="s">
        <v>2893</v>
      </c>
      <c r="G15608" t="s">
        <v>22864</v>
      </c>
      <c r="H15608" t="s">
        <v>22863</v>
      </c>
      <c r="I15608" t="s">
        <v>626</v>
      </c>
      <c r="J15608" t="s">
        <v>28989</v>
      </c>
      <c r="K15608" t="s">
        <v>28988</v>
      </c>
      <c r="L15608" t="s">
        <v>28987</v>
      </c>
      <c r="N15608" t="s">
        <v>208</v>
      </c>
      <c r="O15608" t="s">
        <v>476</v>
      </c>
      <c r="P15608" t="s">
        <v>476</v>
      </c>
    </row>
    <row r="15609" spans="1:16">
      <c r="A15609" s="484" t="s">
        <v>27224</v>
      </c>
      <c r="B15609" s="485" t="s">
        <v>27223</v>
      </c>
      <c r="C15609" t="s">
        <v>27222</v>
      </c>
      <c r="D15609" t="s">
        <v>27222</v>
      </c>
      <c r="E15609" t="str">
        <f t="shared" si="243"/>
        <v>625863 - POLE DE THERAPEUTES</v>
      </c>
      <c r="F15609" t="s">
        <v>523</v>
      </c>
      <c r="G15609" t="s">
        <v>27221</v>
      </c>
      <c r="I15609" t="s">
        <v>27220</v>
      </c>
      <c r="J15609" t="s">
        <v>27219</v>
      </c>
      <c r="K15609" t="s">
        <v>208</v>
      </c>
      <c r="L15609" t="s">
        <v>27218</v>
      </c>
      <c r="N15609" t="s">
        <v>208</v>
      </c>
      <c r="O15609" t="s">
        <v>476</v>
      </c>
      <c r="P15609" t="s">
        <v>476</v>
      </c>
    </row>
    <row r="15610" spans="1:16">
      <c r="A15610" s="484" t="s">
        <v>112394</v>
      </c>
      <c r="B15610" s="485" t="s">
        <v>112393</v>
      </c>
      <c r="C15610" t="s">
        <v>112392</v>
      </c>
      <c r="D15610" t="s">
        <v>112392</v>
      </c>
      <c r="E15610" t="str">
        <f t="shared" si="243"/>
        <v>608154 - BOUTAUD LANA LUCIE</v>
      </c>
      <c r="F15610" t="s">
        <v>34041</v>
      </c>
      <c r="G15610" t="s">
        <v>112391</v>
      </c>
      <c r="I15610" t="s">
        <v>802</v>
      </c>
      <c r="J15610" t="s">
        <v>112390</v>
      </c>
      <c r="K15610" t="s">
        <v>208</v>
      </c>
      <c r="L15610" t="s">
        <v>112389</v>
      </c>
      <c r="N15610" t="s">
        <v>208</v>
      </c>
      <c r="O15610" t="s">
        <v>476</v>
      </c>
      <c r="P15610" t="s">
        <v>476</v>
      </c>
    </row>
    <row r="15611" spans="1:16">
      <c r="A15611" s="484" t="s">
        <v>61974</v>
      </c>
      <c r="B15611" s="485" t="s">
        <v>61973</v>
      </c>
      <c r="C15611" t="s">
        <v>61972</v>
      </c>
      <c r="D15611" t="s">
        <v>61971</v>
      </c>
      <c r="E15611" t="str">
        <f t="shared" si="243"/>
        <v>584277 - HI</v>
      </c>
      <c r="F15611" t="s">
        <v>15838</v>
      </c>
      <c r="G15611" t="s">
        <v>61970</v>
      </c>
      <c r="I15611" t="s">
        <v>26829</v>
      </c>
      <c r="K15611" t="s">
        <v>208</v>
      </c>
      <c r="L15611" t="s">
        <v>61969</v>
      </c>
      <c r="N15611" t="s">
        <v>208</v>
      </c>
      <c r="O15611" t="s">
        <v>476</v>
      </c>
      <c r="P15611" t="s">
        <v>476</v>
      </c>
    </row>
    <row r="15612" spans="1:16">
      <c r="A15612" s="484" t="s">
        <v>13266</v>
      </c>
      <c r="B15612" s="485" t="s">
        <v>13265</v>
      </c>
      <c r="C15612" t="s">
        <v>13264</v>
      </c>
      <c r="D15612" t="s">
        <v>13264</v>
      </c>
      <c r="E15612" t="str">
        <f t="shared" si="243"/>
        <v>579270 - ST HONORE ACADEMY</v>
      </c>
      <c r="F15612" t="s">
        <v>12260</v>
      </c>
      <c r="G15612" t="s">
        <v>13263</v>
      </c>
      <c r="I15612" t="s">
        <v>13262</v>
      </c>
      <c r="J15612" t="s">
        <v>13261</v>
      </c>
      <c r="K15612" t="s">
        <v>208</v>
      </c>
      <c r="L15612" t="s">
        <v>13260</v>
      </c>
      <c r="N15612" t="s">
        <v>208</v>
      </c>
      <c r="O15612" t="s">
        <v>476</v>
      </c>
      <c r="P15612" t="s">
        <v>476</v>
      </c>
    </row>
    <row r="15613" spans="1:16">
      <c r="A15613" s="484" t="s">
        <v>63326</v>
      </c>
      <c r="B15613" s="485" t="s">
        <v>63325</v>
      </c>
      <c r="C15613" t="s">
        <v>63324</v>
      </c>
      <c r="D15613" t="s">
        <v>63323</v>
      </c>
      <c r="E15613" t="str">
        <f t="shared" si="243"/>
        <v>617842 - GEFCA</v>
      </c>
      <c r="F15613" t="s">
        <v>26936</v>
      </c>
      <c r="G15613" t="s">
        <v>63322</v>
      </c>
      <c r="I15613" t="s">
        <v>802</v>
      </c>
      <c r="J15613" t="s">
        <v>63321</v>
      </c>
      <c r="K15613" t="s">
        <v>208</v>
      </c>
      <c r="L15613" t="s">
        <v>63320</v>
      </c>
      <c r="N15613" t="s">
        <v>208</v>
      </c>
      <c r="O15613" t="s">
        <v>476</v>
      </c>
      <c r="P15613" t="s">
        <v>476</v>
      </c>
    </row>
    <row r="15614" spans="1:16">
      <c r="A15614" s="484" t="s">
        <v>69299</v>
      </c>
      <c r="B15614" s="485" t="s">
        <v>69298</v>
      </c>
      <c r="C15614" t="s">
        <v>69297</v>
      </c>
      <c r="D15614" t="s">
        <v>69297</v>
      </c>
      <c r="E15614" t="str">
        <f t="shared" si="243"/>
        <v>682550 - FORMAXL</v>
      </c>
      <c r="F15614" t="s">
        <v>13578</v>
      </c>
      <c r="G15614" t="s">
        <v>47807</v>
      </c>
      <c r="I15614" t="s">
        <v>802</v>
      </c>
      <c r="J15614" t="s">
        <v>69290</v>
      </c>
      <c r="K15614" t="s">
        <v>208</v>
      </c>
      <c r="L15614" t="s">
        <v>69296</v>
      </c>
      <c r="N15614" t="s">
        <v>208</v>
      </c>
      <c r="O15614" t="s">
        <v>476</v>
      </c>
      <c r="P15614" t="s">
        <v>476</v>
      </c>
    </row>
    <row r="15615" spans="1:16">
      <c r="A15615" s="484" t="s">
        <v>35693</v>
      </c>
      <c r="B15615" s="485" t="s">
        <v>35692</v>
      </c>
      <c r="C15615" t="s">
        <v>35691</v>
      </c>
      <c r="D15615" t="s">
        <v>35690</v>
      </c>
      <c r="E15615" t="str">
        <f t="shared" si="243"/>
        <v>574156 - ML FORMATION - PIGIER METZ</v>
      </c>
      <c r="F15615" t="s">
        <v>1513</v>
      </c>
      <c r="G15615" t="s">
        <v>35689</v>
      </c>
      <c r="I15615" t="s">
        <v>771</v>
      </c>
      <c r="J15615" t="s">
        <v>35688</v>
      </c>
      <c r="K15615" t="s">
        <v>208</v>
      </c>
      <c r="L15615" t="s">
        <v>35687</v>
      </c>
      <c r="N15615" t="s">
        <v>208</v>
      </c>
      <c r="O15615" t="s">
        <v>476</v>
      </c>
      <c r="P15615" t="s">
        <v>476</v>
      </c>
    </row>
    <row r="15616" spans="1:16">
      <c r="A15616" s="484" t="s">
        <v>28179</v>
      </c>
      <c r="B15616" s="485" t="s">
        <v>28178</v>
      </c>
      <c r="C15616" t="s">
        <v>28177</v>
      </c>
      <c r="D15616" t="s">
        <v>28177</v>
      </c>
      <c r="E15616" t="str">
        <f t="shared" si="243"/>
        <v>642204 - PHISOE</v>
      </c>
      <c r="F15616" t="s">
        <v>2843</v>
      </c>
      <c r="G15616" t="s">
        <v>28176</v>
      </c>
      <c r="H15616" t="s">
        <v>28175</v>
      </c>
      <c r="I15616" t="s">
        <v>3364</v>
      </c>
      <c r="J15616" t="s">
        <v>28174</v>
      </c>
      <c r="K15616" t="s">
        <v>208</v>
      </c>
      <c r="L15616" t="s">
        <v>28173</v>
      </c>
      <c r="N15616" t="s">
        <v>208</v>
      </c>
      <c r="O15616" t="s">
        <v>476</v>
      </c>
      <c r="P15616" t="s">
        <v>476</v>
      </c>
    </row>
    <row r="15617" spans="1:16">
      <c r="A15617" s="484" t="s">
        <v>93423</v>
      </c>
      <c r="B15617" s="485" t="s">
        <v>93422</v>
      </c>
      <c r="C15617" t="s">
        <v>93421</v>
      </c>
      <c r="D15617" t="s">
        <v>93420</v>
      </c>
      <c r="E15617" t="str">
        <f t="shared" si="243"/>
        <v>582050 - CRHGE</v>
      </c>
      <c r="F15617" t="s">
        <v>1513</v>
      </c>
      <c r="G15617" t="s">
        <v>93419</v>
      </c>
      <c r="I15617" t="s">
        <v>26194</v>
      </c>
      <c r="J15617" t="s">
        <v>93418</v>
      </c>
      <c r="K15617" t="s">
        <v>208</v>
      </c>
      <c r="L15617" t="s">
        <v>93417</v>
      </c>
      <c r="N15617" t="s">
        <v>208</v>
      </c>
      <c r="O15617" t="s">
        <v>476</v>
      </c>
      <c r="P15617" t="s">
        <v>476</v>
      </c>
    </row>
    <row r="15618" spans="1:16">
      <c r="A15618" s="484" t="s">
        <v>13927</v>
      </c>
      <c r="B15618" s="485" t="s">
        <v>13926</v>
      </c>
      <c r="C15618" t="s">
        <v>13925</v>
      </c>
      <c r="D15618" t="s">
        <v>13925</v>
      </c>
      <c r="E15618" t="str">
        <f t="shared" ref="E15618:E15681" si="244">_xlfn.CONCAT(L15618," - ",D15618)</f>
        <v>570448 - SONOSKILLS FRANCE SAS</v>
      </c>
      <c r="F15618" t="s">
        <v>13924</v>
      </c>
      <c r="G15618" t="s">
        <v>13923</v>
      </c>
      <c r="I15618" t="s">
        <v>13922</v>
      </c>
      <c r="J15618" t="s">
        <v>13921</v>
      </c>
      <c r="K15618" t="s">
        <v>13920</v>
      </c>
      <c r="L15618" t="s">
        <v>13919</v>
      </c>
      <c r="N15618" t="s">
        <v>208</v>
      </c>
      <c r="O15618" t="s">
        <v>476</v>
      </c>
      <c r="P15618" t="s">
        <v>476</v>
      </c>
    </row>
    <row r="15619" spans="1:16">
      <c r="A15619" s="484" t="s">
        <v>114395</v>
      </c>
      <c r="B15619" s="485" t="s">
        <v>114394</v>
      </c>
      <c r="C15619" t="s">
        <v>114393</v>
      </c>
      <c r="D15619" t="s">
        <v>114392</v>
      </c>
      <c r="E15619" t="str">
        <f t="shared" si="244"/>
        <v>652337 - BELAIDI DJOUHER</v>
      </c>
      <c r="F15619" t="s">
        <v>1618</v>
      </c>
      <c r="G15619" t="s">
        <v>78799</v>
      </c>
      <c r="I15619" t="s">
        <v>6909</v>
      </c>
      <c r="K15619" t="s">
        <v>208</v>
      </c>
      <c r="L15619" t="s">
        <v>114391</v>
      </c>
      <c r="N15619" t="s">
        <v>208</v>
      </c>
      <c r="O15619" t="s">
        <v>476</v>
      </c>
      <c r="P15619" t="s">
        <v>476</v>
      </c>
    </row>
    <row r="15620" spans="1:16">
      <c r="A15620" s="484" t="s">
        <v>77974</v>
      </c>
      <c r="B15620" s="485" t="s">
        <v>77973</v>
      </c>
      <c r="C15620" t="s">
        <v>77972</v>
      </c>
      <c r="D15620" t="s">
        <v>77972</v>
      </c>
      <c r="E15620" t="str">
        <f t="shared" si="244"/>
        <v>659186 - ESSOR SCIC SARL A CAPITAL VARIABLE</v>
      </c>
      <c r="F15620" t="s">
        <v>39197</v>
      </c>
      <c r="G15620" t="s">
        <v>44703</v>
      </c>
      <c r="I15620" t="s">
        <v>6872</v>
      </c>
      <c r="J15620" t="s">
        <v>77971</v>
      </c>
      <c r="K15620" t="s">
        <v>208</v>
      </c>
      <c r="L15620" t="s">
        <v>77970</v>
      </c>
      <c r="N15620" t="s">
        <v>208</v>
      </c>
      <c r="O15620" t="s">
        <v>476</v>
      </c>
      <c r="P15620" t="s">
        <v>476</v>
      </c>
    </row>
    <row r="15621" spans="1:16">
      <c r="A15621" s="484" t="s">
        <v>78028</v>
      </c>
      <c r="B15621" s="485" t="s">
        <v>78027</v>
      </c>
      <c r="C15621" t="s">
        <v>78026</v>
      </c>
      <c r="D15621" t="s">
        <v>78026</v>
      </c>
      <c r="E15621" t="str">
        <f t="shared" si="244"/>
        <v>685094 - ESPRIT FORMATION</v>
      </c>
      <c r="F15621" t="s">
        <v>8902</v>
      </c>
      <c r="G15621" t="s">
        <v>78025</v>
      </c>
      <c r="I15621" t="s">
        <v>24760</v>
      </c>
      <c r="J15621" t="s">
        <v>78024</v>
      </c>
      <c r="K15621" t="s">
        <v>208</v>
      </c>
      <c r="L15621" t="s">
        <v>78023</v>
      </c>
      <c r="N15621" t="s">
        <v>208</v>
      </c>
      <c r="O15621" t="s">
        <v>476</v>
      </c>
      <c r="P15621" t="s">
        <v>476</v>
      </c>
    </row>
    <row r="15622" spans="1:16">
      <c r="A15622" s="484" t="s">
        <v>33020</v>
      </c>
      <c r="B15622" s="485" t="s">
        <v>33019</v>
      </c>
      <c r="C15622" t="s">
        <v>33018</v>
      </c>
      <c r="D15622" t="s">
        <v>33018</v>
      </c>
      <c r="E15622" t="str">
        <f t="shared" si="244"/>
        <v>566550 - NOTA BENE</v>
      </c>
      <c r="F15622" t="s">
        <v>14309</v>
      </c>
      <c r="G15622" t="s">
        <v>33017</v>
      </c>
      <c r="I15622" t="s">
        <v>5810</v>
      </c>
      <c r="J15622" t="s">
        <v>33016</v>
      </c>
      <c r="K15622" t="s">
        <v>208</v>
      </c>
      <c r="L15622" t="s">
        <v>33015</v>
      </c>
      <c r="N15622" t="s">
        <v>208</v>
      </c>
      <c r="O15622" t="s">
        <v>476</v>
      </c>
      <c r="P15622" t="s">
        <v>476</v>
      </c>
    </row>
    <row r="15623" spans="1:16">
      <c r="A15623" s="484" t="s">
        <v>62338</v>
      </c>
      <c r="B15623" s="485" t="s">
        <v>62337</v>
      </c>
      <c r="C15623" t="s">
        <v>62336</v>
      </c>
      <c r="D15623" t="s">
        <v>62336</v>
      </c>
      <c r="E15623" t="str">
        <f t="shared" si="244"/>
        <v>642782 - HAPPYFIZZ</v>
      </c>
      <c r="F15623" t="s">
        <v>21401</v>
      </c>
      <c r="G15623" t="s">
        <v>62335</v>
      </c>
      <c r="I15623" t="s">
        <v>62334</v>
      </c>
      <c r="J15623" t="s">
        <v>62333</v>
      </c>
      <c r="K15623" t="s">
        <v>208</v>
      </c>
      <c r="L15623" t="s">
        <v>62332</v>
      </c>
      <c r="N15623" t="s">
        <v>208</v>
      </c>
      <c r="O15623" t="s">
        <v>476</v>
      </c>
      <c r="P15623" t="s">
        <v>476</v>
      </c>
    </row>
    <row r="15624" spans="1:16">
      <c r="A15624" s="484" t="s">
        <v>92013</v>
      </c>
      <c r="B15624" s="485" t="s">
        <v>92012</v>
      </c>
      <c r="C15624" t="s">
        <v>92011</v>
      </c>
      <c r="D15624" t="s">
        <v>92010</v>
      </c>
      <c r="E15624" t="str">
        <f t="shared" si="244"/>
        <v>631218 - COODEV ASSOCIATION DAUPHINE</v>
      </c>
      <c r="F15624" t="s">
        <v>2580</v>
      </c>
      <c r="G15624" t="s">
        <v>92009</v>
      </c>
      <c r="H15624" t="s">
        <v>92008</v>
      </c>
      <c r="I15624" t="s">
        <v>836</v>
      </c>
      <c r="J15624" t="s">
        <v>92007</v>
      </c>
      <c r="K15624" t="s">
        <v>208</v>
      </c>
      <c r="L15624" t="s">
        <v>92006</v>
      </c>
      <c r="N15624" t="s">
        <v>208</v>
      </c>
      <c r="O15624" t="s">
        <v>476</v>
      </c>
      <c r="P15624" t="s">
        <v>476</v>
      </c>
    </row>
    <row r="15625" spans="1:16">
      <c r="A15625" s="484" t="s">
        <v>43404</v>
      </c>
      <c r="B15625" s="485" t="s">
        <v>43403</v>
      </c>
      <c r="C15625" t="s">
        <v>43402</v>
      </c>
      <c r="D15625" t="s">
        <v>43401</v>
      </c>
      <c r="E15625" t="str">
        <f t="shared" si="244"/>
        <v>630470 - LES SABOTS DE VENUS LA ROCHE DES ARNAUDS</v>
      </c>
      <c r="F15625" t="s">
        <v>5949</v>
      </c>
      <c r="G15625" t="s">
        <v>43400</v>
      </c>
      <c r="I15625" t="s">
        <v>3741</v>
      </c>
      <c r="J15625" t="s">
        <v>43399</v>
      </c>
      <c r="K15625" t="s">
        <v>208</v>
      </c>
      <c r="L15625" t="s">
        <v>43398</v>
      </c>
      <c r="N15625" t="s">
        <v>208</v>
      </c>
      <c r="O15625" t="s">
        <v>476</v>
      </c>
      <c r="P15625" t="s">
        <v>476</v>
      </c>
    </row>
    <row r="15626" spans="1:16">
      <c r="A15626" s="484" t="s">
        <v>74842</v>
      </c>
      <c r="B15626" s="485" t="s">
        <v>74841</v>
      </c>
      <c r="C15626" t="s">
        <v>74840</v>
      </c>
      <c r="D15626" t="s">
        <v>74840</v>
      </c>
      <c r="E15626" t="str">
        <f t="shared" si="244"/>
        <v>596700 - EVOLUTION KINE</v>
      </c>
      <c r="F15626" t="s">
        <v>21492</v>
      </c>
      <c r="G15626" t="s">
        <v>74839</v>
      </c>
      <c r="I15626" t="s">
        <v>74838</v>
      </c>
      <c r="K15626" t="s">
        <v>74837</v>
      </c>
      <c r="L15626" t="s">
        <v>74836</v>
      </c>
      <c r="N15626" t="s">
        <v>208</v>
      </c>
      <c r="O15626" t="s">
        <v>476</v>
      </c>
      <c r="P15626" t="s">
        <v>476</v>
      </c>
    </row>
    <row r="15627" spans="1:16">
      <c r="A15627" s="484" t="s">
        <v>95594</v>
      </c>
      <c r="B15627" s="485" t="s">
        <v>95593</v>
      </c>
      <c r="C15627" t="s">
        <v>95592</v>
      </c>
      <c r="D15627" t="s">
        <v>95592</v>
      </c>
      <c r="E15627" t="str">
        <f t="shared" si="244"/>
        <v>667869 - CLEVER SEARCH FOR TRANSFORMATION EMPOWERMENT AND PROGRESS</v>
      </c>
      <c r="F15627" t="s">
        <v>14360</v>
      </c>
      <c r="G15627" t="s">
        <v>95591</v>
      </c>
      <c r="I15627" t="s">
        <v>16797</v>
      </c>
      <c r="K15627" t="s">
        <v>208</v>
      </c>
      <c r="L15627" t="s">
        <v>95590</v>
      </c>
      <c r="N15627" t="s">
        <v>208</v>
      </c>
      <c r="O15627" t="s">
        <v>476</v>
      </c>
      <c r="P15627" t="s">
        <v>476</v>
      </c>
    </row>
    <row r="15628" spans="1:16">
      <c r="A15628" s="484" t="s">
        <v>69142</v>
      </c>
      <c r="B15628" s="485" t="s">
        <v>69141</v>
      </c>
      <c r="C15628" t="s">
        <v>69140</v>
      </c>
      <c r="D15628" t="s">
        <v>69139</v>
      </c>
      <c r="E15628" t="str">
        <f t="shared" si="244"/>
        <v>636058 - FOR'MISSION STRASBOURG</v>
      </c>
      <c r="F15628" t="s">
        <v>9046</v>
      </c>
      <c r="G15628" t="s">
        <v>69138</v>
      </c>
      <c r="I15628" t="s">
        <v>579</v>
      </c>
      <c r="J15628" t="s">
        <v>69137</v>
      </c>
      <c r="K15628" t="s">
        <v>208</v>
      </c>
      <c r="L15628" t="s">
        <v>69136</v>
      </c>
      <c r="N15628" t="s">
        <v>208</v>
      </c>
      <c r="O15628" t="s">
        <v>476</v>
      </c>
      <c r="P15628" t="s">
        <v>476</v>
      </c>
    </row>
    <row r="15629" spans="1:16">
      <c r="A15629" s="484" t="s">
        <v>124380</v>
      </c>
      <c r="B15629" s="485" t="s">
        <v>124379</v>
      </c>
      <c r="C15629" t="s">
        <v>124378</v>
      </c>
      <c r="D15629" t="s">
        <v>124378</v>
      </c>
      <c r="E15629" t="str">
        <f t="shared" si="244"/>
        <v>562890 - ASSIST'TRAINING</v>
      </c>
      <c r="F15629" t="s">
        <v>1352</v>
      </c>
      <c r="G15629" t="s">
        <v>124377</v>
      </c>
      <c r="H15629" t="s">
        <v>124376</v>
      </c>
      <c r="I15629" t="s">
        <v>12182</v>
      </c>
      <c r="K15629" t="s">
        <v>208</v>
      </c>
      <c r="L15629" t="s">
        <v>124375</v>
      </c>
      <c r="N15629" t="s">
        <v>208</v>
      </c>
      <c r="O15629" t="s">
        <v>476</v>
      </c>
      <c r="P15629" t="s">
        <v>476</v>
      </c>
    </row>
    <row r="15630" spans="1:16">
      <c r="A15630" s="484" t="s">
        <v>41631</v>
      </c>
      <c r="B15630" s="485" t="s">
        <v>41630</v>
      </c>
      <c r="C15630" t="s">
        <v>41629</v>
      </c>
      <c r="D15630" t="s">
        <v>41628</v>
      </c>
      <c r="E15630" t="str">
        <f t="shared" si="244"/>
        <v>668928 - LSJ ENGLISH GENESTON</v>
      </c>
      <c r="F15630" t="s">
        <v>1945</v>
      </c>
      <c r="G15630" t="s">
        <v>41627</v>
      </c>
      <c r="I15630" t="s">
        <v>41626</v>
      </c>
      <c r="J15630" t="s">
        <v>41625</v>
      </c>
      <c r="K15630" t="s">
        <v>208</v>
      </c>
      <c r="L15630" t="s">
        <v>41624</v>
      </c>
      <c r="N15630" t="s">
        <v>208</v>
      </c>
      <c r="O15630" t="s">
        <v>476</v>
      </c>
      <c r="P15630" t="s">
        <v>476</v>
      </c>
    </row>
    <row r="15631" spans="1:16">
      <c r="A15631" s="484" t="s">
        <v>3572</v>
      </c>
      <c r="B15631" s="485" t="s">
        <v>3571</v>
      </c>
      <c r="C15631" t="s">
        <v>3570</v>
      </c>
      <c r="D15631" t="s">
        <v>3570</v>
      </c>
      <c r="E15631" t="str">
        <f t="shared" si="244"/>
        <v>684272 - VINCIANE PENELOPE</v>
      </c>
      <c r="F15631" t="s">
        <v>3569</v>
      </c>
      <c r="G15631" t="s">
        <v>3568</v>
      </c>
      <c r="H15631" t="s">
        <v>3567</v>
      </c>
      <c r="I15631" t="s">
        <v>3566</v>
      </c>
      <c r="J15631" t="s">
        <v>3565</v>
      </c>
      <c r="K15631" t="s">
        <v>208</v>
      </c>
      <c r="L15631" t="s">
        <v>3564</v>
      </c>
      <c r="N15631" t="s">
        <v>208</v>
      </c>
      <c r="O15631" t="s">
        <v>476</v>
      </c>
      <c r="P15631" t="s">
        <v>476</v>
      </c>
    </row>
    <row r="15632" spans="1:16">
      <c r="A15632" s="484" t="s">
        <v>9276</v>
      </c>
      <c r="B15632" s="485" t="s">
        <v>9275</v>
      </c>
      <c r="C15632" t="s">
        <v>9274</v>
      </c>
      <c r="D15632" t="s">
        <v>9274</v>
      </c>
      <c r="E15632" t="str">
        <f t="shared" si="244"/>
        <v>610264 - TOUS ET CHACUN</v>
      </c>
      <c r="F15632" t="s">
        <v>9273</v>
      </c>
      <c r="G15632" t="s">
        <v>9272</v>
      </c>
      <c r="I15632" t="s">
        <v>4298</v>
      </c>
      <c r="K15632" t="s">
        <v>208</v>
      </c>
      <c r="L15632" t="s">
        <v>9271</v>
      </c>
      <c r="N15632" t="s">
        <v>208</v>
      </c>
      <c r="O15632" t="s">
        <v>476</v>
      </c>
      <c r="P15632" t="s">
        <v>476</v>
      </c>
    </row>
    <row r="15633" spans="1:16">
      <c r="A15633" s="484" t="s">
        <v>129368</v>
      </c>
      <c r="B15633" s="485" t="s">
        <v>129367</v>
      </c>
      <c r="C15633" t="s">
        <v>129366</v>
      </c>
      <c r="D15633" t="s">
        <v>129366</v>
      </c>
      <c r="E15633" t="str">
        <f t="shared" si="244"/>
        <v>679963 - ALYRA</v>
      </c>
      <c r="F15633" t="s">
        <v>21052</v>
      </c>
      <c r="G15633" t="s">
        <v>129365</v>
      </c>
      <c r="I15633" t="s">
        <v>626</v>
      </c>
      <c r="J15633" t="s">
        <v>129364</v>
      </c>
      <c r="K15633" t="s">
        <v>208</v>
      </c>
      <c r="L15633" t="s">
        <v>129363</v>
      </c>
      <c r="N15633" t="s">
        <v>208</v>
      </c>
      <c r="O15633" t="s">
        <v>476</v>
      </c>
      <c r="P15633" t="s">
        <v>476</v>
      </c>
    </row>
    <row r="15634" spans="1:16">
      <c r="A15634" s="484" t="s">
        <v>16592</v>
      </c>
      <c r="B15634" s="485" t="s">
        <v>16591</v>
      </c>
      <c r="C15634" t="s">
        <v>16590</v>
      </c>
      <c r="D15634" t="s">
        <v>16589</v>
      </c>
      <c r="E15634" t="str">
        <f t="shared" si="244"/>
        <v>621146 - SKILLS4ALL</v>
      </c>
      <c r="F15634" t="s">
        <v>16588</v>
      </c>
      <c r="G15634" t="s">
        <v>16587</v>
      </c>
      <c r="I15634" t="s">
        <v>626</v>
      </c>
      <c r="J15634" t="s">
        <v>16586</v>
      </c>
      <c r="K15634" t="s">
        <v>208</v>
      </c>
      <c r="L15634" t="s">
        <v>16585</v>
      </c>
      <c r="N15634" t="s">
        <v>208</v>
      </c>
      <c r="O15634" t="s">
        <v>476</v>
      </c>
      <c r="P15634" t="s">
        <v>476</v>
      </c>
    </row>
    <row r="15635" spans="1:16">
      <c r="A15635" s="484" t="s">
        <v>86958</v>
      </c>
      <c r="B15635" s="485" t="s">
        <v>86957</v>
      </c>
      <c r="C15635" t="s">
        <v>86956</v>
      </c>
      <c r="D15635" t="s">
        <v>86956</v>
      </c>
      <c r="E15635" t="str">
        <f t="shared" si="244"/>
        <v>617878 - DILECTUS FORMATION ET CONSEILS</v>
      </c>
      <c r="F15635" t="s">
        <v>26936</v>
      </c>
      <c r="G15635" t="s">
        <v>39466</v>
      </c>
      <c r="I15635" t="s">
        <v>86955</v>
      </c>
      <c r="J15635" t="s">
        <v>86954</v>
      </c>
      <c r="K15635" t="s">
        <v>208</v>
      </c>
      <c r="L15635" t="s">
        <v>86953</v>
      </c>
      <c r="N15635" t="s">
        <v>208</v>
      </c>
      <c r="O15635" t="s">
        <v>476</v>
      </c>
      <c r="P15635" t="s">
        <v>476</v>
      </c>
    </row>
    <row r="15636" spans="1:16">
      <c r="A15636" s="484" t="s">
        <v>58615</v>
      </c>
      <c r="B15636" s="485" t="s">
        <v>58614</v>
      </c>
      <c r="C15636" t="s">
        <v>58613</v>
      </c>
      <c r="D15636" t="s">
        <v>58613</v>
      </c>
      <c r="E15636" t="str">
        <f t="shared" si="244"/>
        <v>672452 - ILYCOACH SAS</v>
      </c>
      <c r="F15636" t="s">
        <v>58612</v>
      </c>
      <c r="G15636" t="s">
        <v>58611</v>
      </c>
      <c r="I15636" t="s">
        <v>618</v>
      </c>
      <c r="J15636" t="s">
        <v>58610</v>
      </c>
      <c r="K15636" t="s">
        <v>208</v>
      </c>
      <c r="L15636" t="s">
        <v>58609</v>
      </c>
      <c r="N15636" t="s">
        <v>208</v>
      </c>
      <c r="O15636" t="s">
        <v>476</v>
      </c>
      <c r="P15636" t="s">
        <v>476</v>
      </c>
    </row>
    <row r="15637" spans="1:16">
      <c r="A15637" s="484" t="s">
        <v>112797</v>
      </c>
      <c r="B15637" s="485" t="s">
        <v>112796</v>
      </c>
      <c r="C15637" t="s">
        <v>112795</v>
      </c>
      <c r="D15637" t="s">
        <v>112795</v>
      </c>
      <c r="E15637" t="str">
        <f t="shared" si="244"/>
        <v>576827 - BONNET LARGERON VALERIE - CRESCAT FORMATION</v>
      </c>
      <c r="F15637" t="s">
        <v>715</v>
      </c>
      <c r="G15637" t="s">
        <v>112794</v>
      </c>
      <c r="I15637" t="s">
        <v>112793</v>
      </c>
      <c r="J15637" t="s">
        <v>112792</v>
      </c>
      <c r="K15637" t="s">
        <v>208</v>
      </c>
      <c r="L15637" t="s">
        <v>112791</v>
      </c>
      <c r="N15637" t="s">
        <v>208</v>
      </c>
      <c r="O15637" t="s">
        <v>476</v>
      </c>
      <c r="P15637" t="s">
        <v>476</v>
      </c>
    </row>
    <row r="15638" spans="1:16">
      <c r="A15638" s="484" t="s">
        <v>113102</v>
      </c>
      <c r="B15638" s="485" t="s">
        <v>113101</v>
      </c>
      <c r="C15638" t="s">
        <v>113100</v>
      </c>
      <c r="D15638" t="s">
        <v>113100</v>
      </c>
      <c r="E15638" t="str">
        <f t="shared" si="244"/>
        <v>675908 - BLUECONFIG</v>
      </c>
      <c r="F15638" t="s">
        <v>1580</v>
      </c>
      <c r="G15638" t="s">
        <v>113099</v>
      </c>
      <c r="I15638" t="s">
        <v>113098</v>
      </c>
      <c r="J15638" t="s">
        <v>113097</v>
      </c>
      <c r="K15638" t="s">
        <v>208</v>
      </c>
      <c r="L15638" t="s">
        <v>113096</v>
      </c>
      <c r="N15638" t="s">
        <v>208</v>
      </c>
      <c r="O15638" t="s">
        <v>476</v>
      </c>
      <c r="P15638" t="s">
        <v>476</v>
      </c>
    </row>
    <row r="15639" spans="1:16">
      <c r="A15639" s="484" t="s">
        <v>30613</v>
      </c>
      <c r="B15639" s="485" t="s">
        <v>30612</v>
      </c>
      <c r="C15639" t="s">
        <v>30611</v>
      </c>
      <c r="D15639" t="s">
        <v>30610</v>
      </c>
      <c r="E15639" t="str">
        <f t="shared" si="244"/>
        <v>567061 - ORPHEM</v>
      </c>
      <c r="F15639" t="s">
        <v>519</v>
      </c>
      <c r="G15639" t="s">
        <v>22903</v>
      </c>
      <c r="H15639" t="s">
        <v>30609</v>
      </c>
      <c r="I15639" t="s">
        <v>1035</v>
      </c>
      <c r="J15639" t="s">
        <v>30608</v>
      </c>
      <c r="K15639" t="s">
        <v>208</v>
      </c>
      <c r="L15639" t="s">
        <v>30607</v>
      </c>
      <c r="N15639" t="s">
        <v>208</v>
      </c>
      <c r="O15639" t="s">
        <v>476</v>
      </c>
      <c r="P15639" t="s">
        <v>476</v>
      </c>
    </row>
    <row r="15640" spans="1:16">
      <c r="A15640" s="484" t="s">
        <v>24175</v>
      </c>
      <c r="B15640" s="485" t="s">
        <v>24174</v>
      </c>
      <c r="C15640" t="s">
        <v>24173</v>
      </c>
      <c r="D15640" t="s">
        <v>24173</v>
      </c>
      <c r="E15640" t="str">
        <f t="shared" si="244"/>
        <v>679860 - QUESNEL MARIE</v>
      </c>
      <c r="F15640" t="s">
        <v>8881</v>
      </c>
      <c r="G15640" t="s">
        <v>24172</v>
      </c>
      <c r="I15640" t="s">
        <v>24171</v>
      </c>
      <c r="J15640" t="s">
        <v>24170</v>
      </c>
      <c r="K15640" t="s">
        <v>208</v>
      </c>
      <c r="L15640" t="s">
        <v>24169</v>
      </c>
      <c r="N15640" t="s">
        <v>208</v>
      </c>
      <c r="O15640" t="s">
        <v>476</v>
      </c>
      <c r="P15640" t="s">
        <v>476</v>
      </c>
    </row>
    <row r="15641" spans="1:16">
      <c r="A15641" s="484" t="s">
        <v>80367</v>
      </c>
      <c r="B15641" s="485" t="s">
        <v>80366</v>
      </c>
      <c r="C15641" t="s">
        <v>80365</v>
      </c>
      <c r="D15641" t="s">
        <v>80365</v>
      </c>
      <c r="E15641" t="str">
        <f t="shared" si="244"/>
        <v>657189 - ELYSIUM SECURITY</v>
      </c>
      <c r="F15641" t="s">
        <v>12087</v>
      </c>
      <c r="G15641" t="s">
        <v>80364</v>
      </c>
      <c r="I15641" t="s">
        <v>80363</v>
      </c>
      <c r="J15641" t="s">
        <v>80362</v>
      </c>
      <c r="K15641" t="s">
        <v>208</v>
      </c>
      <c r="L15641" t="s">
        <v>80361</v>
      </c>
      <c r="N15641" t="s">
        <v>208</v>
      </c>
      <c r="O15641" t="s">
        <v>476</v>
      </c>
      <c r="P15641" t="s">
        <v>476</v>
      </c>
    </row>
    <row r="15642" spans="1:16">
      <c r="A15642" s="484" t="s">
        <v>67170</v>
      </c>
      <c r="B15642" s="485" t="s">
        <v>67169</v>
      </c>
      <c r="C15642" t="s">
        <v>67168</v>
      </c>
      <c r="D15642" t="s">
        <v>67168</v>
      </c>
      <c r="E15642" t="str">
        <f t="shared" si="244"/>
        <v>628979 - GEOLAB</v>
      </c>
      <c r="F15642" t="s">
        <v>4198</v>
      </c>
      <c r="G15642" t="s">
        <v>67167</v>
      </c>
      <c r="I15642" t="s">
        <v>14402</v>
      </c>
      <c r="J15642" t="s">
        <v>67166</v>
      </c>
      <c r="K15642" t="s">
        <v>208</v>
      </c>
      <c r="L15642" t="s">
        <v>67165</v>
      </c>
      <c r="N15642" t="s">
        <v>208</v>
      </c>
      <c r="O15642" t="s">
        <v>476</v>
      </c>
      <c r="P15642" t="s">
        <v>476</v>
      </c>
    </row>
    <row r="15643" spans="1:16">
      <c r="A15643" s="484" t="s">
        <v>112154</v>
      </c>
      <c r="B15643" s="485" t="s">
        <v>112153</v>
      </c>
      <c r="C15643" t="s">
        <v>112152</v>
      </c>
      <c r="D15643" t="s">
        <v>112152</v>
      </c>
      <c r="E15643" t="str">
        <f t="shared" si="244"/>
        <v>589767 - BRIGHT SPARKS</v>
      </c>
      <c r="F15643" t="s">
        <v>22356</v>
      </c>
      <c r="G15643" t="s">
        <v>112151</v>
      </c>
      <c r="H15643" t="s">
        <v>18375</v>
      </c>
      <c r="I15643" t="s">
        <v>6909</v>
      </c>
      <c r="J15643" t="s">
        <v>112150</v>
      </c>
      <c r="K15643" t="s">
        <v>208</v>
      </c>
      <c r="L15643" t="s">
        <v>112149</v>
      </c>
      <c r="N15643" t="s">
        <v>208</v>
      </c>
      <c r="O15643" t="s">
        <v>476</v>
      </c>
      <c r="P15643" t="s">
        <v>476</v>
      </c>
    </row>
    <row r="15644" spans="1:16">
      <c r="A15644" s="484" t="s">
        <v>114052</v>
      </c>
      <c r="B15644" s="485" t="s">
        <v>114051</v>
      </c>
      <c r="C15644" t="s">
        <v>114050</v>
      </c>
      <c r="D15644" t="s">
        <v>114049</v>
      </c>
      <c r="E15644" t="str">
        <f t="shared" si="244"/>
        <v>625450 - BERGEROT MARC</v>
      </c>
      <c r="F15644" t="s">
        <v>11928</v>
      </c>
      <c r="G15644" t="s">
        <v>114048</v>
      </c>
      <c r="I15644" t="s">
        <v>626</v>
      </c>
      <c r="K15644" t="s">
        <v>208</v>
      </c>
      <c r="L15644" t="s">
        <v>114047</v>
      </c>
      <c r="N15644" t="s">
        <v>208</v>
      </c>
      <c r="O15644" t="s">
        <v>476</v>
      </c>
      <c r="P15644" t="s">
        <v>476</v>
      </c>
    </row>
    <row r="15645" spans="1:16">
      <c r="A15645" s="484" t="s">
        <v>47904</v>
      </c>
      <c r="B15645" s="485" t="s">
        <v>47903</v>
      </c>
      <c r="C15645" t="s">
        <v>47902</v>
      </c>
      <c r="D15645" t="s">
        <v>47902</v>
      </c>
      <c r="E15645" t="str">
        <f t="shared" si="244"/>
        <v>680035 - KMP</v>
      </c>
      <c r="F15645" t="s">
        <v>2264</v>
      </c>
      <c r="G15645" t="s">
        <v>47901</v>
      </c>
      <c r="I15645" t="s">
        <v>2285</v>
      </c>
      <c r="J15645" t="s">
        <v>47900</v>
      </c>
      <c r="K15645" t="s">
        <v>208</v>
      </c>
      <c r="L15645" t="s">
        <v>47899</v>
      </c>
      <c r="N15645" t="s">
        <v>208</v>
      </c>
      <c r="O15645" t="s">
        <v>476</v>
      </c>
      <c r="P15645" t="s">
        <v>476</v>
      </c>
    </row>
    <row r="15646" spans="1:16">
      <c r="A15646" s="484" t="s">
        <v>44745</v>
      </c>
      <c r="B15646" s="485" t="s">
        <v>44744</v>
      </c>
      <c r="C15646" t="s">
        <v>44743</v>
      </c>
      <c r="D15646" t="s">
        <v>44742</v>
      </c>
      <c r="E15646" t="str">
        <f t="shared" si="244"/>
        <v>603521 - LE PORTRAIT</v>
      </c>
      <c r="F15646" t="s">
        <v>10929</v>
      </c>
      <c r="G15646" t="s">
        <v>44741</v>
      </c>
      <c r="I15646" t="s">
        <v>7874</v>
      </c>
      <c r="J15646" t="s">
        <v>44740</v>
      </c>
      <c r="K15646" t="s">
        <v>208</v>
      </c>
      <c r="L15646" t="s">
        <v>44739</v>
      </c>
      <c r="N15646" t="s">
        <v>208</v>
      </c>
      <c r="O15646" t="s">
        <v>476</v>
      </c>
      <c r="P15646" t="s">
        <v>476</v>
      </c>
    </row>
    <row r="15647" spans="1:16">
      <c r="A15647" s="484" t="s">
        <v>35887</v>
      </c>
      <c r="B15647" s="485" t="s">
        <v>35886</v>
      </c>
      <c r="C15647" t="s">
        <v>35885</v>
      </c>
      <c r="D15647" t="s">
        <v>35885</v>
      </c>
      <c r="E15647" t="str">
        <f t="shared" si="244"/>
        <v>600350 - MINDFULWAY CHRISTOPHE COUPAS</v>
      </c>
      <c r="F15647" t="s">
        <v>8706</v>
      </c>
      <c r="G15647" t="s">
        <v>35884</v>
      </c>
      <c r="I15647" t="s">
        <v>579</v>
      </c>
      <c r="J15647" t="s">
        <v>35883</v>
      </c>
      <c r="K15647" t="s">
        <v>208</v>
      </c>
      <c r="L15647" t="s">
        <v>35882</v>
      </c>
      <c r="N15647" t="s">
        <v>208</v>
      </c>
      <c r="O15647" t="s">
        <v>476</v>
      </c>
      <c r="P15647" t="s">
        <v>476</v>
      </c>
    </row>
    <row r="15648" spans="1:16">
      <c r="A15648" s="484" t="s">
        <v>85162</v>
      </c>
      <c r="B15648" s="485" t="s">
        <v>85161</v>
      </c>
      <c r="C15648" t="s">
        <v>85160</v>
      </c>
      <c r="D15648" t="s">
        <v>85160</v>
      </c>
      <c r="E15648" t="str">
        <f t="shared" si="244"/>
        <v>607903 - ECO RESTAURATION SAS</v>
      </c>
      <c r="F15648" t="s">
        <v>6791</v>
      </c>
      <c r="G15648" t="s">
        <v>85159</v>
      </c>
      <c r="I15648" t="s">
        <v>603</v>
      </c>
      <c r="J15648" t="s">
        <v>85158</v>
      </c>
      <c r="K15648" t="s">
        <v>208</v>
      </c>
      <c r="L15648" t="s">
        <v>85157</v>
      </c>
      <c r="N15648" t="s">
        <v>208</v>
      </c>
      <c r="O15648" t="s">
        <v>476</v>
      </c>
      <c r="P15648" t="s">
        <v>476</v>
      </c>
    </row>
    <row r="15649" spans="1:16">
      <c r="A15649" s="484" t="s">
        <v>33217</v>
      </c>
      <c r="B15649" s="485" t="s">
        <v>33216</v>
      </c>
      <c r="C15649" t="s">
        <v>33215</v>
      </c>
      <c r="D15649" t="s">
        <v>33215</v>
      </c>
      <c r="E15649" t="str">
        <f t="shared" si="244"/>
        <v>659733 - NOBLEPROG FRANCE</v>
      </c>
      <c r="F15649" t="s">
        <v>28232</v>
      </c>
      <c r="G15649" t="s">
        <v>33214</v>
      </c>
      <c r="I15649" t="s">
        <v>626</v>
      </c>
      <c r="J15649" t="s">
        <v>33213</v>
      </c>
      <c r="K15649" t="s">
        <v>208</v>
      </c>
      <c r="L15649" t="s">
        <v>33212</v>
      </c>
      <c r="N15649" t="s">
        <v>208</v>
      </c>
      <c r="O15649" t="s">
        <v>476</v>
      </c>
      <c r="P15649" t="s">
        <v>476</v>
      </c>
    </row>
    <row r="15650" spans="1:16">
      <c r="A15650" s="484" t="s">
        <v>91290</v>
      </c>
      <c r="B15650" s="485" t="s">
        <v>91289</v>
      </c>
      <c r="C15650" t="s">
        <v>91288</v>
      </c>
      <c r="D15650" t="s">
        <v>91288</v>
      </c>
      <c r="E15650" t="str">
        <f t="shared" si="244"/>
        <v>606650 - COUVEUSE ETINCELLE</v>
      </c>
      <c r="F15650" t="s">
        <v>831</v>
      </c>
      <c r="G15650" t="s">
        <v>91287</v>
      </c>
      <c r="I15650" t="s">
        <v>9512</v>
      </c>
      <c r="J15650" t="s">
        <v>91286</v>
      </c>
      <c r="K15650" t="s">
        <v>208</v>
      </c>
      <c r="L15650" t="s">
        <v>91285</v>
      </c>
      <c r="N15650" t="s">
        <v>208</v>
      </c>
      <c r="O15650" t="s">
        <v>476</v>
      </c>
      <c r="P15650" t="s">
        <v>476</v>
      </c>
    </row>
    <row r="15651" spans="1:16">
      <c r="A15651" s="484" t="s">
        <v>15861</v>
      </c>
      <c r="B15651" s="485" t="s">
        <v>15860</v>
      </c>
      <c r="C15651" t="s">
        <v>15859</v>
      </c>
      <c r="D15651" t="s">
        <v>15858</v>
      </c>
      <c r="E15651" t="str">
        <f t="shared" si="244"/>
        <v>575914 - SPMSEM</v>
      </c>
      <c r="F15651" t="s">
        <v>8350</v>
      </c>
      <c r="G15651" t="s">
        <v>15857</v>
      </c>
      <c r="I15651" t="s">
        <v>4528</v>
      </c>
      <c r="K15651" t="s">
        <v>208</v>
      </c>
      <c r="L15651" t="s">
        <v>15856</v>
      </c>
      <c r="N15651" t="s">
        <v>208</v>
      </c>
      <c r="O15651" t="s">
        <v>476</v>
      </c>
      <c r="P15651" t="s">
        <v>476</v>
      </c>
    </row>
    <row r="15652" spans="1:16">
      <c r="A15652" s="484" t="s">
        <v>42784</v>
      </c>
      <c r="B15652" s="485" t="s">
        <v>42783</v>
      </c>
      <c r="C15652" t="s">
        <v>42782</v>
      </c>
      <c r="D15652" t="s">
        <v>42781</v>
      </c>
      <c r="E15652" t="str">
        <f t="shared" si="244"/>
        <v>654681 - LARAN</v>
      </c>
      <c r="F15652" t="s">
        <v>6232</v>
      </c>
      <c r="G15652" t="s">
        <v>42780</v>
      </c>
      <c r="I15652" t="s">
        <v>29595</v>
      </c>
      <c r="J15652" t="s">
        <v>42779</v>
      </c>
      <c r="K15652" t="s">
        <v>208</v>
      </c>
      <c r="L15652" t="s">
        <v>42778</v>
      </c>
      <c r="N15652" t="s">
        <v>208</v>
      </c>
      <c r="O15652" t="s">
        <v>476</v>
      </c>
      <c r="P15652" t="s">
        <v>476</v>
      </c>
    </row>
    <row r="15653" spans="1:16">
      <c r="A15653" s="484" t="s">
        <v>32248</v>
      </c>
      <c r="C15653" t="s">
        <v>32247</v>
      </c>
      <c r="D15653" t="s">
        <v>32247</v>
      </c>
      <c r="E15653" t="str">
        <f t="shared" si="244"/>
        <v>579609 - ODPC NUTRITION</v>
      </c>
      <c r="G15653" t="s">
        <v>32246</v>
      </c>
      <c r="H15653" t="s">
        <v>32245</v>
      </c>
      <c r="I15653" t="s">
        <v>7300</v>
      </c>
      <c r="J15653" t="s">
        <v>32244</v>
      </c>
      <c r="K15653" t="s">
        <v>32243</v>
      </c>
      <c r="L15653" t="s">
        <v>32242</v>
      </c>
      <c r="N15653" t="s">
        <v>208</v>
      </c>
      <c r="O15653" t="s">
        <v>476</v>
      </c>
      <c r="P15653" t="s">
        <v>476</v>
      </c>
    </row>
    <row r="15654" spans="1:16">
      <c r="A15654" s="484" t="s">
        <v>27804</v>
      </c>
      <c r="B15654" s="485" t="s">
        <v>27803</v>
      </c>
      <c r="C15654" t="s">
        <v>27802</v>
      </c>
      <c r="D15654" t="s">
        <v>27802</v>
      </c>
      <c r="E15654" t="str">
        <f t="shared" si="244"/>
        <v>588271 - PISTE SÉCURITÉ</v>
      </c>
      <c r="F15654" t="s">
        <v>14957</v>
      </c>
      <c r="G15654" t="s">
        <v>27801</v>
      </c>
      <c r="I15654" t="s">
        <v>4760</v>
      </c>
      <c r="K15654" t="s">
        <v>208</v>
      </c>
      <c r="L15654" t="s">
        <v>27800</v>
      </c>
      <c r="N15654" t="s">
        <v>208</v>
      </c>
      <c r="O15654" t="s">
        <v>476</v>
      </c>
      <c r="P15654" t="s">
        <v>476</v>
      </c>
    </row>
    <row r="15655" spans="1:16">
      <c r="A15655" s="484" t="s">
        <v>6659</v>
      </c>
      <c r="B15655" s="485" t="s">
        <v>6658</v>
      </c>
      <c r="C15655" t="s">
        <v>6657</v>
      </c>
      <c r="D15655" t="s">
        <v>5038</v>
      </c>
      <c r="E15655" t="str">
        <f t="shared" si="244"/>
        <v>640372 - USC</v>
      </c>
      <c r="F15655" t="s">
        <v>1400</v>
      </c>
      <c r="G15655" t="s">
        <v>6656</v>
      </c>
      <c r="I15655" t="s">
        <v>6655</v>
      </c>
      <c r="J15655" t="s">
        <v>6654</v>
      </c>
      <c r="K15655" t="s">
        <v>208</v>
      </c>
      <c r="L15655" t="s">
        <v>6653</v>
      </c>
      <c r="N15655" t="s">
        <v>208</v>
      </c>
      <c r="O15655" t="s">
        <v>476</v>
      </c>
      <c r="P15655" t="s">
        <v>476</v>
      </c>
    </row>
    <row r="15656" spans="1:16">
      <c r="A15656" s="484" t="s">
        <v>131274</v>
      </c>
      <c r="B15656" s="485" t="s">
        <v>131273</v>
      </c>
      <c r="C15656" t="s">
        <v>131272</v>
      </c>
      <c r="D15656" t="s">
        <v>131272</v>
      </c>
      <c r="E15656" t="str">
        <f t="shared" si="244"/>
        <v>566548 - AIDICOM FORMATION</v>
      </c>
      <c r="F15656" t="s">
        <v>1328</v>
      </c>
      <c r="G15656" t="s">
        <v>131271</v>
      </c>
      <c r="H15656" t="s">
        <v>131270</v>
      </c>
      <c r="I15656" t="s">
        <v>131269</v>
      </c>
      <c r="J15656" t="s">
        <v>131268</v>
      </c>
      <c r="K15656" t="s">
        <v>208</v>
      </c>
      <c r="L15656" t="s">
        <v>131267</v>
      </c>
      <c r="N15656" t="s">
        <v>208</v>
      </c>
      <c r="O15656" t="s">
        <v>476</v>
      </c>
      <c r="P15656" t="s">
        <v>476</v>
      </c>
    </row>
    <row r="15657" spans="1:16">
      <c r="A15657" s="484" t="s">
        <v>43704</v>
      </c>
      <c r="B15657" s="485" t="s">
        <v>43703</v>
      </c>
      <c r="C15657" t="s">
        <v>43702</v>
      </c>
      <c r="D15657" t="s">
        <v>43702</v>
      </c>
      <c r="E15657" t="str">
        <f t="shared" si="244"/>
        <v>598288 - LES BEBES DE CAPUCINE</v>
      </c>
      <c r="F15657" t="s">
        <v>4574</v>
      </c>
      <c r="G15657" t="s">
        <v>43701</v>
      </c>
      <c r="I15657" t="s">
        <v>7495</v>
      </c>
      <c r="J15657" t="s">
        <v>43700</v>
      </c>
      <c r="K15657" t="s">
        <v>208</v>
      </c>
      <c r="L15657" t="s">
        <v>43699</v>
      </c>
      <c r="N15657" t="s">
        <v>208</v>
      </c>
      <c r="O15657" t="s">
        <v>476</v>
      </c>
      <c r="P15657" t="s">
        <v>43698</v>
      </c>
    </row>
    <row r="15658" spans="1:16">
      <c r="A15658" s="484" t="s">
        <v>94059</v>
      </c>
      <c r="B15658" s="485" t="s">
        <v>94058</v>
      </c>
      <c r="C15658" t="s">
        <v>94057</v>
      </c>
      <c r="D15658" t="s">
        <v>94057</v>
      </c>
      <c r="E15658" t="str">
        <f t="shared" si="244"/>
        <v>569306 - COM ACCESS</v>
      </c>
      <c r="F15658" t="s">
        <v>9267</v>
      </c>
      <c r="G15658" t="s">
        <v>94056</v>
      </c>
      <c r="I15658" t="s">
        <v>94055</v>
      </c>
      <c r="J15658" t="s">
        <v>94054</v>
      </c>
      <c r="K15658" t="s">
        <v>208</v>
      </c>
      <c r="L15658" t="s">
        <v>94053</v>
      </c>
      <c r="N15658" t="s">
        <v>208</v>
      </c>
      <c r="O15658" t="s">
        <v>476</v>
      </c>
      <c r="P15658" t="s">
        <v>476</v>
      </c>
    </row>
    <row r="15659" spans="1:16">
      <c r="A15659" s="484" t="s">
        <v>17605</v>
      </c>
      <c r="B15659" s="485" t="s">
        <v>17604</v>
      </c>
      <c r="C15659" t="s">
        <v>17603</v>
      </c>
      <c r="D15659" t="s">
        <v>17603</v>
      </c>
      <c r="E15659" t="str">
        <f t="shared" si="244"/>
        <v>684326 - SEVE</v>
      </c>
      <c r="F15659" t="s">
        <v>804</v>
      </c>
      <c r="G15659" t="s">
        <v>17602</v>
      </c>
      <c r="I15659" t="s">
        <v>17601</v>
      </c>
      <c r="K15659" t="s">
        <v>208</v>
      </c>
      <c r="L15659" t="s">
        <v>17600</v>
      </c>
      <c r="N15659" t="s">
        <v>208</v>
      </c>
      <c r="O15659" t="s">
        <v>476</v>
      </c>
      <c r="P15659" t="s">
        <v>476</v>
      </c>
    </row>
    <row r="15660" spans="1:16">
      <c r="A15660" s="484" t="s">
        <v>68974</v>
      </c>
      <c r="B15660" s="485" t="s">
        <v>68973</v>
      </c>
      <c r="C15660" t="s">
        <v>68972</v>
      </c>
      <c r="D15660" t="s">
        <v>68971</v>
      </c>
      <c r="E15660" t="str">
        <f t="shared" si="244"/>
        <v>662124 - FORSUCCES</v>
      </c>
      <c r="F15660" t="s">
        <v>21900</v>
      </c>
      <c r="G15660" t="s">
        <v>68970</v>
      </c>
      <c r="I15660" t="s">
        <v>57256</v>
      </c>
      <c r="J15660" t="s">
        <v>68969</v>
      </c>
      <c r="K15660" t="s">
        <v>208</v>
      </c>
      <c r="L15660" t="s">
        <v>68968</v>
      </c>
      <c r="N15660" t="s">
        <v>208</v>
      </c>
      <c r="O15660" t="s">
        <v>476</v>
      </c>
      <c r="P15660" t="s">
        <v>476</v>
      </c>
    </row>
    <row r="15661" spans="1:16">
      <c r="A15661" s="484" t="s">
        <v>25459</v>
      </c>
      <c r="B15661" s="485" t="s">
        <v>25453</v>
      </c>
      <c r="C15661" t="s">
        <v>25452</v>
      </c>
      <c r="D15661" t="s">
        <v>25458</v>
      </c>
      <c r="E15661" t="str">
        <f t="shared" si="244"/>
        <v>114250 - PSN IREPS NORMANDIE HEROUVILLE ST CLAIR</v>
      </c>
      <c r="G15661" t="s">
        <v>25457</v>
      </c>
      <c r="I15661" t="s">
        <v>6974</v>
      </c>
      <c r="J15661" t="s">
        <v>25456</v>
      </c>
      <c r="K15661" t="s">
        <v>208</v>
      </c>
      <c r="L15661" t="s">
        <v>25455</v>
      </c>
      <c r="N15661" t="s">
        <v>208</v>
      </c>
      <c r="O15661" t="s">
        <v>476</v>
      </c>
      <c r="P15661" t="s">
        <v>476</v>
      </c>
    </row>
    <row r="15662" spans="1:16">
      <c r="A15662" s="484" t="s">
        <v>25454</v>
      </c>
      <c r="B15662" s="485" t="s">
        <v>25453</v>
      </c>
      <c r="C15662" t="s">
        <v>25452</v>
      </c>
      <c r="D15662" t="s">
        <v>25451</v>
      </c>
      <c r="E15662" t="str">
        <f t="shared" si="244"/>
        <v>472797 - PSN IREPS NORMANDIE ROUEN</v>
      </c>
      <c r="F15662" t="s">
        <v>1528</v>
      </c>
      <c r="G15662" t="s">
        <v>25450</v>
      </c>
      <c r="H15662" t="s">
        <v>25449</v>
      </c>
      <c r="I15662" t="s">
        <v>4645</v>
      </c>
      <c r="J15662" t="s">
        <v>25448</v>
      </c>
      <c r="K15662" t="s">
        <v>25447</v>
      </c>
      <c r="L15662" t="s">
        <v>25446</v>
      </c>
      <c r="N15662" t="s">
        <v>208</v>
      </c>
      <c r="O15662" t="s">
        <v>476</v>
      </c>
      <c r="P15662" t="s">
        <v>476</v>
      </c>
    </row>
    <row r="15663" spans="1:16">
      <c r="A15663" s="484" t="s">
        <v>19716</v>
      </c>
      <c r="B15663" s="485" t="s">
        <v>19715</v>
      </c>
      <c r="C15663" t="s">
        <v>19714</v>
      </c>
      <c r="D15663" t="s">
        <v>19714</v>
      </c>
      <c r="E15663" t="str">
        <f t="shared" si="244"/>
        <v>633604 - SAS PSYADOM FORMATION</v>
      </c>
      <c r="F15663" t="s">
        <v>5542</v>
      </c>
      <c r="G15663" t="s">
        <v>19713</v>
      </c>
      <c r="I15663" t="s">
        <v>626</v>
      </c>
      <c r="K15663" t="s">
        <v>208</v>
      </c>
      <c r="L15663" t="s">
        <v>19712</v>
      </c>
      <c r="N15663" t="s">
        <v>208</v>
      </c>
      <c r="O15663" t="s">
        <v>476</v>
      </c>
      <c r="P15663" t="s">
        <v>476</v>
      </c>
    </row>
    <row r="15664" spans="1:16">
      <c r="A15664" s="484" t="s">
        <v>61982</v>
      </c>
      <c r="B15664" s="485" t="s">
        <v>61981</v>
      </c>
      <c r="C15664" t="s">
        <v>61980</v>
      </c>
      <c r="D15664" t="s">
        <v>61979</v>
      </c>
      <c r="E15664" t="str">
        <f t="shared" si="244"/>
        <v>609109 - HEALTH EVENTS PARIS</v>
      </c>
      <c r="F15664" t="s">
        <v>912</v>
      </c>
      <c r="G15664" t="s">
        <v>61978</v>
      </c>
      <c r="I15664" t="s">
        <v>626</v>
      </c>
      <c r="J15664" t="s">
        <v>61977</v>
      </c>
      <c r="K15664" t="s">
        <v>61976</v>
      </c>
      <c r="L15664" t="s">
        <v>61975</v>
      </c>
      <c r="N15664" t="s">
        <v>208</v>
      </c>
      <c r="O15664" t="s">
        <v>476</v>
      </c>
      <c r="P15664" t="s">
        <v>476</v>
      </c>
    </row>
    <row r="15665" spans="1:16">
      <c r="A15665" s="484" t="s">
        <v>96724</v>
      </c>
      <c r="B15665" s="485" t="s">
        <v>96723</v>
      </c>
      <c r="C15665" t="s">
        <v>96722</v>
      </c>
      <c r="D15665" t="s">
        <v>96722</v>
      </c>
      <c r="E15665" t="str">
        <f t="shared" si="244"/>
        <v>620737 - CHANGE TON FUTUR SARL</v>
      </c>
      <c r="F15665" t="s">
        <v>96721</v>
      </c>
      <c r="G15665" t="s">
        <v>96720</v>
      </c>
      <c r="I15665" t="s">
        <v>579</v>
      </c>
      <c r="J15665" t="s">
        <v>96719</v>
      </c>
      <c r="K15665" t="s">
        <v>208</v>
      </c>
      <c r="L15665" t="s">
        <v>96718</v>
      </c>
      <c r="N15665" t="s">
        <v>208</v>
      </c>
      <c r="O15665" t="s">
        <v>476</v>
      </c>
      <c r="P15665" t="s">
        <v>476</v>
      </c>
    </row>
    <row r="15666" spans="1:16">
      <c r="A15666" s="484" t="s">
        <v>108896</v>
      </c>
      <c r="B15666" s="485" t="s">
        <v>108895</v>
      </c>
      <c r="C15666" t="s">
        <v>108894</v>
      </c>
      <c r="D15666" t="s">
        <v>108893</v>
      </c>
      <c r="E15666" t="str">
        <f t="shared" si="244"/>
        <v>598940 - SARL CEFORAS FORMATIONS 2</v>
      </c>
      <c r="F15666" t="s">
        <v>34566</v>
      </c>
      <c r="G15666" t="s">
        <v>108892</v>
      </c>
      <c r="I15666" t="s">
        <v>13843</v>
      </c>
      <c r="J15666" t="s">
        <v>108891</v>
      </c>
      <c r="K15666" t="s">
        <v>208</v>
      </c>
      <c r="L15666" t="s">
        <v>108890</v>
      </c>
      <c r="N15666" t="s">
        <v>208</v>
      </c>
      <c r="O15666" t="s">
        <v>476</v>
      </c>
      <c r="P15666" t="s">
        <v>476</v>
      </c>
    </row>
    <row r="15667" spans="1:16">
      <c r="A15667" s="484" t="s">
        <v>136276</v>
      </c>
      <c r="B15667" s="485" t="s">
        <v>136275</v>
      </c>
      <c r="C15667" t="s">
        <v>136274</v>
      </c>
      <c r="D15667" t="s">
        <v>136274</v>
      </c>
      <c r="E15667" t="str">
        <f t="shared" si="244"/>
        <v>569781 - ACADEMY FORM ET MOI</v>
      </c>
      <c r="F15667" t="s">
        <v>707</v>
      </c>
      <c r="G15667" t="s">
        <v>136273</v>
      </c>
      <c r="I15667" t="s">
        <v>33698</v>
      </c>
      <c r="J15667" t="s">
        <v>136272</v>
      </c>
      <c r="K15667" t="s">
        <v>208</v>
      </c>
      <c r="L15667" t="s">
        <v>136271</v>
      </c>
      <c r="N15667" t="s">
        <v>208</v>
      </c>
      <c r="O15667" t="s">
        <v>476</v>
      </c>
      <c r="P15667" t="s">
        <v>476</v>
      </c>
    </row>
    <row r="15668" spans="1:16">
      <c r="A15668" s="484" t="s">
        <v>42508</v>
      </c>
      <c r="B15668" s="485" t="s">
        <v>42507</v>
      </c>
      <c r="C15668" t="s">
        <v>42506</v>
      </c>
      <c r="D15668" t="s">
        <v>42505</v>
      </c>
      <c r="E15668" t="str">
        <f t="shared" si="244"/>
        <v>594313 - ERFAN HAUTS DE FRANCE</v>
      </c>
      <c r="F15668" t="s">
        <v>831</v>
      </c>
      <c r="G15668" t="s">
        <v>42504</v>
      </c>
      <c r="I15668" t="s">
        <v>42503</v>
      </c>
      <c r="J15668" t="s">
        <v>42502</v>
      </c>
      <c r="K15668" t="s">
        <v>208</v>
      </c>
      <c r="L15668" t="s">
        <v>42501</v>
      </c>
      <c r="N15668" t="s">
        <v>208</v>
      </c>
      <c r="O15668" t="s">
        <v>476</v>
      </c>
      <c r="P15668" t="s">
        <v>476</v>
      </c>
    </row>
    <row r="15669" spans="1:16">
      <c r="A15669" s="484" t="s">
        <v>78964</v>
      </c>
      <c r="B15669" s="485" t="s">
        <v>78963</v>
      </c>
      <c r="C15669" t="s">
        <v>78962</v>
      </c>
      <c r="D15669" t="s">
        <v>78962</v>
      </c>
      <c r="E15669" t="str">
        <f t="shared" si="244"/>
        <v>571325 - EPSYLON</v>
      </c>
      <c r="F15669" t="s">
        <v>72980</v>
      </c>
      <c r="G15669" t="s">
        <v>78961</v>
      </c>
      <c r="I15669" t="s">
        <v>1781</v>
      </c>
      <c r="K15669" t="s">
        <v>208</v>
      </c>
      <c r="L15669" t="s">
        <v>78960</v>
      </c>
      <c r="N15669" t="s">
        <v>208</v>
      </c>
      <c r="O15669" t="s">
        <v>476</v>
      </c>
      <c r="P15669" t="s">
        <v>476</v>
      </c>
    </row>
    <row r="15670" spans="1:16">
      <c r="A15670" s="484" t="s">
        <v>15406</v>
      </c>
      <c r="B15670" s="485" t="s">
        <v>15405</v>
      </c>
      <c r="C15670" t="s">
        <v>15404</v>
      </c>
      <c r="D15670" t="s">
        <v>15403</v>
      </c>
      <c r="E15670" t="str">
        <f t="shared" si="244"/>
        <v>668590 - SFMLEM</v>
      </c>
      <c r="F15670" t="s">
        <v>14885</v>
      </c>
      <c r="G15670" t="s">
        <v>15402</v>
      </c>
      <c r="H15670" t="s">
        <v>15401</v>
      </c>
      <c r="I15670" t="s">
        <v>603</v>
      </c>
      <c r="K15670" t="s">
        <v>208</v>
      </c>
      <c r="L15670" t="s">
        <v>15400</v>
      </c>
      <c r="N15670" t="s">
        <v>208</v>
      </c>
      <c r="O15670" t="s">
        <v>476</v>
      </c>
      <c r="P15670" t="s">
        <v>476</v>
      </c>
    </row>
    <row r="15671" spans="1:16">
      <c r="A15671" s="484" t="s">
        <v>16309</v>
      </c>
      <c r="B15671" s="485" t="s">
        <v>16308</v>
      </c>
      <c r="C15671" t="s">
        <v>16307</v>
      </c>
      <c r="D15671" t="s">
        <v>16307</v>
      </c>
      <c r="E15671" t="str">
        <f t="shared" si="244"/>
        <v>615638 - SO PERMIS</v>
      </c>
      <c r="F15671" t="s">
        <v>16306</v>
      </c>
      <c r="G15671" t="s">
        <v>16305</v>
      </c>
      <c r="I15671" t="s">
        <v>16304</v>
      </c>
      <c r="J15671" t="s">
        <v>16303</v>
      </c>
      <c r="K15671" t="s">
        <v>208</v>
      </c>
      <c r="L15671" t="s">
        <v>16302</v>
      </c>
      <c r="N15671" t="s">
        <v>208</v>
      </c>
      <c r="O15671" t="s">
        <v>476</v>
      </c>
      <c r="P15671" t="s">
        <v>476</v>
      </c>
    </row>
    <row r="15672" spans="1:16">
      <c r="A15672" s="484" t="s">
        <v>96284</v>
      </c>
      <c r="B15672" s="485" t="s">
        <v>96283</v>
      </c>
      <c r="C15672" t="s">
        <v>96282</v>
      </c>
      <c r="D15672" t="s">
        <v>96281</v>
      </c>
      <c r="E15672" t="str">
        <f t="shared" si="244"/>
        <v>663750 - CHLOE QUILLON</v>
      </c>
      <c r="F15672" t="s">
        <v>838</v>
      </c>
      <c r="G15672" t="s">
        <v>96280</v>
      </c>
      <c r="I15672" t="s">
        <v>5651</v>
      </c>
      <c r="J15672" t="s">
        <v>96279</v>
      </c>
      <c r="K15672" t="s">
        <v>208</v>
      </c>
      <c r="L15672" t="s">
        <v>96278</v>
      </c>
      <c r="N15672" t="s">
        <v>208</v>
      </c>
      <c r="O15672" t="s">
        <v>476</v>
      </c>
      <c r="P15672" t="s">
        <v>476</v>
      </c>
    </row>
    <row r="15673" spans="1:16">
      <c r="A15673" s="484" t="s">
        <v>61848</v>
      </c>
      <c r="B15673" s="485" t="s">
        <v>61847</v>
      </c>
      <c r="C15673" t="s">
        <v>61846</v>
      </c>
      <c r="D15673" t="s">
        <v>61846</v>
      </c>
      <c r="E15673" t="str">
        <f t="shared" si="244"/>
        <v>627331 - HELBIG ESTELLE</v>
      </c>
      <c r="F15673" t="s">
        <v>8493</v>
      </c>
      <c r="G15673" t="s">
        <v>61845</v>
      </c>
      <c r="I15673" t="s">
        <v>25149</v>
      </c>
      <c r="K15673" t="s">
        <v>208</v>
      </c>
      <c r="L15673" t="s">
        <v>61844</v>
      </c>
      <c r="N15673" t="s">
        <v>208</v>
      </c>
      <c r="O15673" t="s">
        <v>476</v>
      </c>
      <c r="P15673" t="s">
        <v>476</v>
      </c>
    </row>
    <row r="15674" spans="1:16">
      <c r="A15674" s="484" t="s">
        <v>80275</v>
      </c>
      <c r="B15674" s="485" t="s">
        <v>80274</v>
      </c>
      <c r="C15674" t="s">
        <v>80273</v>
      </c>
      <c r="D15674" t="s">
        <v>80273</v>
      </c>
      <c r="E15674" t="str">
        <f t="shared" si="244"/>
        <v>615298 - EMERGENCE</v>
      </c>
      <c r="F15674" t="s">
        <v>4166</v>
      </c>
      <c r="G15674" t="s">
        <v>80272</v>
      </c>
      <c r="I15674" t="s">
        <v>626</v>
      </c>
      <c r="J15674" t="s">
        <v>80271</v>
      </c>
      <c r="K15674" t="s">
        <v>208</v>
      </c>
      <c r="L15674" t="s">
        <v>80270</v>
      </c>
      <c r="N15674" t="s">
        <v>208</v>
      </c>
      <c r="O15674" t="s">
        <v>476</v>
      </c>
      <c r="P15674" t="s">
        <v>476</v>
      </c>
    </row>
    <row r="15675" spans="1:16">
      <c r="A15675" s="484" t="s">
        <v>10791</v>
      </c>
      <c r="B15675" s="485" t="s">
        <v>10790</v>
      </c>
      <c r="C15675" t="s">
        <v>10789</v>
      </c>
      <c r="D15675" t="s">
        <v>10789</v>
      </c>
      <c r="E15675" t="str">
        <f t="shared" si="244"/>
        <v>578307 - TELLE LAHELY MONIQUE - CONFORME</v>
      </c>
      <c r="F15675" t="s">
        <v>6920</v>
      </c>
      <c r="G15675" t="s">
        <v>10788</v>
      </c>
      <c r="I15675" t="s">
        <v>10787</v>
      </c>
      <c r="J15675" t="s">
        <v>10786</v>
      </c>
      <c r="K15675" t="s">
        <v>208</v>
      </c>
      <c r="L15675" t="s">
        <v>10785</v>
      </c>
      <c r="N15675" t="s">
        <v>208</v>
      </c>
      <c r="O15675" t="s">
        <v>476</v>
      </c>
      <c r="P15675" t="s">
        <v>476</v>
      </c>
    </row>
    <row r="15676" spans="1:16">
      <c r="A15676" s="484" t="s">
        <v>87960</v>
      </c>
      <c r="B15676" s="485" t="s">
        <v>87959</v>
      </c>
      <c r="C15676" t="s">
        <v>87958</v>
      </c>
      <c r="D15676" t="s">
        <v>87958</v>
      </c>
      <c r="E15676" t="str">
        <f t="shared" si="244"/>
        <v>619322 - DENTRITES</v>
      </c>
      <c r="F15676" t="s">
        <v>6168</v>
      </c>
      <c r="G15676" t="s">
        <v>87957</v>
      </c>
      <c r="I15676" t="s">
        <v>1035</v>
      </c>
      <c r="J15676" t="s">
        <v>87956</v>
      </c>
      <c r="K15676" t="s">
        <v>87955</v>
      </c>
      <c r="L15676" t="s">
        <v>87954</v>
      </c>
      <c r="N15676" t="s">
        <v>208</v>
      </c>
      <c r="O15676" t="s">
        <v>476</v>
      </c>
      <c r="P15676" t="s">
        <v>476</v>
      </c>
    </row>
    <row r="15677" spans="1:16">
      <c r="A15677" s="484" t="s">
        <v>130516</v>
      </c>
      <c r="B15677" s="485" t="s">
        <v>130515</v>
      </c>
      <c r="C15677" t="s">
        <v>130514</v>
      </c>
      <c r="D15677" t="s">
        <v>130514</v>
      </c>
      <c r="E15677" t="str">
        <f t="shared" si="244"/>
        <v>579117 - ALIGNERS TRAINING CENTER</v>
      </c>
      <c r="F15677" t="s">
        <v>2524</v>
      </c>
      <c r="G15677" t="s">
        <v>130513</v>
      </c>
      <c r="I15677" t="s">
        <v>1122</v>
      </c>
      <c r="K15677" t="s">
        <v>208</v>
      </c>
      <c r="L15677" t="s">
        <v>130512</v>
      </c>
      <c r="N15677" t="s">
        <v>208</v>
      </c>
      <c r="O15677" t="s">
        <v>476</v>
      </c>
      <c r="P15677" t="s">
        <v>476</v>
      </c>
    </row>
    <row r="15678" spans="1:16">
      <c r="A15678" s="484" t="s">
        <v>115404</v>
      </c>
      <c r="B15678" s="485" t="s">
        <v>115403</v>
      </c>
      <c r="C15678" t="s">
        <v>115402</v>
      </c>
      <c r="D15678" t="s">
        <v>115401</v>
      </c>
      <c r="E15678" t="str">
        <f t="shared" si="244"/>
        <v>574685 - A2C - ACCOMPAGNEMENT COACHING CONSEIL REMIREMONT</v>
      </c>
      <c r="F15678" t="s">
        <v>16262</v>
      </c>
      <c r="G15678" t="s">
        <v>115400</v>
      </c>
      <c r="I15678" t="s">
        <v>9864</v>
      </c>
      <c r="J15678" t="s">
        <v>115399</v>
      </c>
      <c r="K15678" t="s">
        <v>208</v>
      </c>
      <c r="L15678" t="s">
        <v>115398</v>
      </c>
      <c r="N15678" t="s">
        <v>208</v>
      </c>
      <c r="O15678" t="s">
        <v>476</v>
      </c>
      <c r="P15678" t="s">
        <v>476</v>
      </c>
    </row>
    <row r="15679" spans="1:16">
      <c r="A15679" s="484" t="s">
        <v>19656</v>
      </c>
      <c r="B15679" s="485" t="s">
        <v>19655</v>
      </c>
      <c r="C15679" t="s">
        <v>19654</v>
      </c>
      <c r="D15679" t="s">
        <v>19653</v>
      </c>
      <c r="E15679" t="str">
        <f t="shared" si="244"/>
        <v>605165 - SASU AUTO ECOLE BERNARD AVALLON</v>
      </c>
      <c r="F15679" t="s">
        <v>8133</v>
      </c>
      <c r="G15679" t="s">
        <v>19652</v>
      </c>
      <c r="I15679" t="s">
        <v>18403</v>
      </c>
      <c r="J15679" t="s">
        <v>19651</v>
      </c>
      <c r="K15679" t="s">
        <v>208</v>
      </c>
      <c r="L15679" t="s">
        <v>19650</v>
      </c>
      <c r="N15679" t="s">
        <v>208</v>
      </c>
      <c r="O15679" t="s">
        <v>476</v>
      </c>
      <c r="P15679" t="s">
        <v>476</v>
      </c>
    </row>
    <row r="15680" spans="1:16">
      <c r="A15680" s="484" t="s">
        <v>55656</v>
      </c>
      <c r="B15680" s="485" t="s">
        <v>55655</v>
      </c>
      <c r="C15680" t="s">
        <v>55654</v>
      </c>
      <c r="D15680" t="s">
        <v>55654</v>
      </c>
      <c r="E15680" t="str">
        <f t="shared" si="244"/>
        <v>681118 - INSTITUT DE LA PME</v>
      </c>
      <c r="F15680" t="s">
        <v>3619</v>
      </c>
      <c r="G15680" t="s">
        <v>55653</v>
      </c>
      <c r="I15680" t="s">
        <v>1678</v>
      </c>
      <c r="J15680" t="s">
        <v>55652</v>
      </c>
      <c r="K15680" t="s">
        <v>208</v>
      </c>
      <c r="L15680" t="s">
        <v>55651</v>
      </c>
      <c r="N15680" t="s">
        <v>208</v>
      </c>
      <c r="O15680" t="s">
        <v>476</v>
      </c>
      <c r="P15680" t="s">
        <v>476</v>
      </c>
    </row>
    <row r="15681" spans="1:16">
      <c r="A15681" s="484" t="s">
        <v>30626</v>
      </c>
      <c r="B15681" s="485" t="s">
        <v>30625</v>
      </c>
      <c r="C15681" t="s">
        <v>30624</v>
      </c>
      <c r="D15681" t="s">
        <v>30624</v>
      </c>
      <c r="E15681" t="str">
        <f t="shared" si="244"/>
        <v>652090 - ORME CONSEIL</v>
      </c>
      <c r="F15681" t="s">
        <v>15981</v>
      </c>
      <c r="G15681" t="s">
        <v>30623</v>
      </c>
      <c r="I15681" t="s">
        <v>802</v>
      </c>
      <c r="J15681" t="s">
        <v>30622</v>
      </c>
      <c r="K15681" t="s">
        <v>208</v>
      </c>
      <c r="L15681" t="s">
        <v>30621</v>
      </c>
      <c r="N15681" t="s">
        <v>208</v>
      </c>
      <c r="O15681" t="s">
        <v>476</v>
      </c>
      <c r="P15681" t="s">
        <v>476</v>
      </c>
    </row>
    <row r="15682" spans="1:16">
      <c r="A15682" s="484" t="s">
        <v>29053</v>
      </c>
      <c r="B15682" s="485" t="s">
        <v>29052</v>
      </c>
      <c r="C15682" t="s">
        <v>29051</v>
      </c>
      <c r="D15682" t="s">
        <v>29051</v>
      </c>
      <c r="E15682" t="str">
        <f t="shared" ref="E15682:E15745" si="245">_xlfn.CONCAT(L15682," - ",D15682)</f>
        <v>566007 - PDVFORMATION</v>
      </c>
      <c r="F15682" t="s">
        <v>2408</v>
      </c>
      <c r="G15682" t="s">
        <v>29050</v>
      </c>
      <c r="H15682" t="s">
        <v>29049</v>
      </c>
      <c r="I15682" t="s">
        <v>29048</v>
      </c>
      <c r="K15682" t="s">
        <v>208</v>
      </c>
      <c r="L15682" t="s">
        <v>29047</v>
      </c>
      <c r="N15682" t="s">
        <v>208</v>
      </c>
      <c r="O15682" t="s">
        <v>476</v>
      </c>
      <c r="P15682" t="s">
        <v>476</v>
      </c>
    </row>
    <row r="15683" spans="1:16">
      <c r="A15683" s="484" t="s">
        <v>136068</v>
      </c>
      <c r="B15683" s="485" t="s">
        <v>136067</v>
      </c>
      <c r="C15683" t="s">
        <v>136066</v>
      </c>
      <c r="D15683" t="s">
        <v>136066</v>
      </c>
      <c r="E15683" t="str">
        <f t="shared" si="245"/>
        <v>611104 - ACCESSITOUR</v>
      </c>
      <c r="F15683" t="s">
        <v>3834</v>
      </c>
      <c r="G15683" t="s">
        <v>136065</v>
      </c>
      <c r="H15683" t="s">
        <v>136064</v>
      </c>
      <c r="I15683" t="s">
        <v>136063</v>
      </c>
      <c r="J15683" t="s">
        <v>136062</v>
      </c>
      <c r="K15683" t="s">
        <v>208</v>
      </c>
      <c r="L15683" t="s">
        <v>136061</v>
      </c>
      <c r="N15683" t="s">
        <v>208</v>
      </c>
      <c r="O15683" t="s">
        <v>476</v>
      </c>
      <c r="P15683" t="s">
        <v>476</v>
      </c>
    </row>
    <row r="15684" spans="1:16">
      <c r="A15684" s="484" t="s">
        <v>134992</v>
      </c>
      <c r="B15684" s="485" t="s">
        <v>134991</v>
      </c>
      <c r="C15684" t="s">
        <v>134990</v>
      </c>
      <c r="D15684" t="s">
        <v>134990</v>
      </c>
      <c r="E15684" t="str">
        <f t="shared" si="245"/>
        <v>614804 - ACTIVE SHIATSU FORMATION</v>
      </c>
      <c r="F15684" t="s">
        <v>38503</v>
      </c>
      <c r="G15684" t="s">
        <v>134989</v>
      </c>
      <c r="I15684" t="s">
        <v>1837</v>
      </c>
      <c r="J15684" t="s">
        <v>134988</v>
      </c>
      <c r="K15684" t="s">
        <v>208</v>
      </c>
      <c r="L15684" t="s">
        <v>134987</v>
      </c>
      <c r="N15684" t="s">
        <v>208</v>
      </c>
      <c r="O15684" t="s">
        <v>476</v>
      </c>
      <c r="P15684" t="s">
        <v>476</v>
      </c>
    </row>
    <row r="15685" spans="1:16">
      <c r="A15685" s="484" t="s">
        <v>107891</v>
      </c>
      <c r="B15685" s="485" t="s">
        <v>107890</v>
      </c>
      <c r="C15685" t="s">
        <v>107889</v>
      </c>
      <c r="D15685" t="s">
        <v>107888</v>
      </c>
      <c r="E15685" t="str">
        <f t="shared" si="245"/>
        <v>575641 - CFIS</v>
      </c>
      <c r="F15685" t="s">
        <v>7936</v>
      </c>
      <c r="G15685" t="s">
        <v>107887</v>
      </c>
      <c r="I15685" t="s">
        <v>70087</v>
      </c>
      <c r="J15685" t="s">
        <v>107886</v>
      </c>
      <c r="K15685" t="s">
        <v>208</v>
      </c>
      <c r="L15685" t="s">
        <v>107885</v>
      </c>
      <c r="N15685" t="s">
        <v>208</v>
      </c>
      <c r="O15685" t="s">
        <v>476</v>
      </c>
      <c r="P15685" t="s">
        <v>476</v>
      </c>
    </row>
    <row r="15686" spans="1:16">
      <c r="A15686" s="484" t="s">
        <v>71905</v>
      </c>
      <c r="B15686" s="485" t="s">
        <v>71904</v>
      </c>
      <c r="C15686" t="s">
        <v>71903</v>
      </c>
      <c r="D15686" t="s">
        <v>71903</v>
      </c>
      <c r="E15686" t="str">
        <f t="shared" si="245"/>
        <v>607370 - FOCUS CONSULTANT</v>
      </c>
      <c r="F15686" t="s">
        <v>8667</v>
      </c>
      <c r="G15686" t="s">
        <v>71902</v>
      </c>
      <c r="I15686" t="s">
        <v>71901</v>
      </c>
      <c r="J15686" t="s">
        <v>71900</v>
      </c>
      <c r="K15686" t="s">
        <v>208</v>
      </c>
      <c r="L15686" t="s">
        <v>71899</v>
      </c>
      <c r="N15686" t="s">
        <v>208</v>
      </c>
      <c r="O15686" t="s">
        <v>476</v>
      </c>
      <c r="P15686" t="s">
        <v>476</v>
      </c>
    </row>
    <row r="15687" spans="1:16">
      <c r="A15687" s="484" t="s">
        <v>75123</v>
      </c>
      <c r="B15687" s="485" t="s">
        <v>75122</v>
      </c>
      <c r="C15687" t="s">
        <v>75121</v>
      </c>
      <c r="D15687" t="s">
        <v>75121</v>
      </c>
      <c r="E15687" t="str">
        <f t="shared" si="245"/>
        <v>667432 - EUROPHARMA FOR LIFE SCIENCE</v>
      </c>
      <c r="F15687" t="s">
        <v>2969</v>
      </c>
      <c r="G15687" t="s">
        <v>75120</v>
      </c>
      <c r="I15687" t="s">
        <v>1735</v>
      </c>
      <c r="J15687" t="s">
        <v>75119</v>
      </c>
      <c r="K15687" t="s">
        <v>208</v>
      </c>
      <c r="L15687" t="s">
        <v>75118</v>
      </c>
      <c r="N15687" t="s">
        <v>208</v>
      </c>
      <c r="O15687" t="s">
        <v>476</v>
      </c>
      <c r="P15687" t="s">
        <v>476</v>
      </c>
    </row>
    <row r="15688" spans="1:16">
      <c r="A15688" s="484" t="s">
        <v>105850</v>
      </c>
      <c r="B15688" s="485" t="s">
        <v>105849</v>
      </c>
      <c r="C15688" t="s">
        <v>105848</v>
      </c>
      <c r="D15688" t="s">
        <v>105847</v>
      </c>
      <c r="E15688" t="str">
        <f t="shared" si="245"/>
        <v>566019 - CEISME</v>
      </c>
      <c r="F15688" t="s">
        <v>7254</v>
      </c>
      <c r="G15688" t="s">
        <v>105846</v>
      </c>
      <c r="I15688" t="s">
        <v>24768</v>
      </c>
      <c r="K15688" t="s">
        <v>208</v>
      </c>
      <c r="L15688" t="s">
        <v>105845</v>
      </c>
      <c r="N15688" t="s">
        <v>208</v>
      </c>
      <c r="O15688" t="s">
        <v>476</v>
      </c>
      <c r="P15688" t="s">
        <v>476</v>
      </c>
    </row>
    <row r="15689" spans="1:16">
      <c r="A15689" s="484" t="s">
        <v>89426</v>
      </c>
      <c r="B15689" s="485" t="s">
        <v>89425</v>
      </c>
      <c r="C15689" t="s">
        <v>89424</v>
      </c>
      <c r="D15689" t="s">
        <v>89423</v>
      </c>
      <c r="E15689" t="str">
        <f t="shared" si="245"/>
        <v>666660 - CYCRH</v>
      </c>
      <c r="F15689" t="s">
        <v>6245</v>
      </c>
      <c r="G15689" t="s">
        <v>89422</v>
      </c>
      <c r="I15689" t="s">
        <v>65896</v>
      </c>
      <c r="J15689" t="s">
        <v>89421</v>
      </c>
      <c r="K15689" t="s">
        <v>208</v>
      </c>
      <c r="L15689" t="s">
        <v>89420</v>
      </c>
      <c r="N15689" t="s">
        <v>208</v>
      </c>
      <c r="O15689" t="s">
        <v>476</v>
      </c>
      <c r="P15689" t="s">
        <v>476</v>
      </c>
    </row>
    <row r="15690" spans="1:16">
      <c r="A15690" s="484" t="s">
        <v>130504</v>
      </c>
      <c r="B15690" s="485" t="s">
        <v>130503</v>
      </c>
      <c r="C15690" t="s">
        <v>130502</v>
      </c>
      <c r="D15690" t="s">
        <v>130502</v>
      </c>
      <c r="E15690" t="str">
        <f t="shared" si="245"/>
        <v>632168 - ALILO</v>
      </c>
      <c r="F15690" t="s">
        <v>1459</v>
      </c>
      <c r="G15690" t="s">
        <v>130501</v>
      </c>
      <c r="I15690" t="s">
        <v>749</v>
      </c>
      <c r="K15690" t="s">
        <v>208</v>
      </c>
      <c r="L15690" t="s">
        <v>130500</v>
      </c>
      <c r="N15690" t="s">
        <v>208</v>
      </c>
      <c r="O15690" t="s">
        <v>476</v>
      </c>
      <c r="P15690" t="s">
        <v>476</v>
      </c>
    </row>
    <row r="15691" spans="1:16">
      <c r="A15691" s="484" t="s">
        <v>68411</v>
      </c>
      <c r="B15691" s="485" t="s">
        <v>68410</v>
      </c>
      <c r="C15691" t="s">
        <v>68409</v>
      </c>
      <c r="D15691" t="s">
        <v>68408</v>
      </c>
      <c r="E15691" t="str">
        <f t="shared" si="245"/>
        <v>623623 - FRANCOIS NATHALIE</v>
      </c>
      <c r="F15691" t="s">
        <v>42284</v>
      </c>
      <c r="G15691" t="s">
        <v>68407</v>
      </c>
      <c r="I15691" t="s">
        <v>68406</v>
      </c>
      <c r="J15691" t="s">
        <v>68405</v>
      </c>
      <c r="K15691" t="s">
        <v>208</v>
      </c>
      <c r="L15691" t="s">
        <v>68404</v>
      </c>
      <c r="N15691" t="s">
        <v>208</v>
      </c>
      <c r="O15691" t="s">
        <v>476</v>
      </c>
      <c r="P15691" t="s">
        <v>476</v>
      </c>
    </row>
    <row r="15692" spans="1:16">
      <c r="A15692" s="484" t="s">
        <v>39369</v>
      </c>
      <c r="B15692" s="485" t="s">
        <v>39368</v>
      </c>
      <c r="C15692" t="s">
        <v>39367</v>
      </c>
      <c r="D15692" t="s">
        <v>39366</v>
      </c>
      <c r="E15692" t="str">
        <f t="shared" si="245"/>
        <v>632557 - MFR LIMAS</v>
      </c>
      <c r="F15692" t="s">
        <v>24135</v>
      </c>
      <c r="G15692" t="s">
        <v>39365</v>
      </c>
      <c r="H15692" t="s">
        <v>39364</v>
      </c>
      <c r="I15692" t="s">
        <v>39363</v>
      </c>
      <c r="J15692" t="s">
        <v>39362</v>
      </c>
      <c r="K15692" t="s">
        <v>208</v>
      </c>
      <c r="L15692" t="s">
        <v>39361</v>
      </c>
      <c r="N15692" t="s">
        <v>207</v>
      </c>
      <c r="O15692" t="s">
        <v>476</v>
      </c>
      <c r="P15692" t="s">
        <v>476</v>
      </c>
    </row>
    <row r="15693" spans="1:16">
      <c r="A15693" s="484" t="s">
        <v>58484</v>
      </c>
      <c r="B15693" s="485" t="s">
        <v>58483</v>
      </c>
      <c r="C15693" t="s">
        <v>58482</v>
      </c>
      <c r="D15693" t="s">
        <v>58481</v>
      </c>
      <c r="E15693" t="str">
        <f t="shared" si="245"/>
        <v>634360 - IMIE PARIS</v>
      </c>
      <c r="F15693" t="s">
        <v>12680</v>
      </c>
      <c r="G15693" t="s">
        <v>57393</v>
      </c>
      <c r="I15693" t="s">
        <v>11554</v>
      </c>
      <c r="J15693" t="s">
        <v>58480</v>
      </c>
      <c r="K15693" t="s">
        <v>208</v>
      </c>
      <c r="L15693" t="s">
        <v>58479</v>
      </c>
      <c r="N15693" t="s">
        <v>207</v>
      </c>
      <c r="O15693" t="s">
        <v>476</v>
      </c>
      <c r="P15693" t="s">
        <v>476</v>
      </c>
    </row>
    <row r="15694" spans="1:16">
      <c r="A15694" s="484" t="s">
        <v>2721</v>
      </c>
      <c r="B15694" s="485" t="s">
        <v>2720</v>
      </c>
      <c r="C15694" t="s">
        <v>2719</v>
      </c>
      <c r="D15694" t="s">
        <v>2719</v>
      </c>
      <c r="E15694" t="str">
        <f t="shared" si="245"/>
        <v>577339 - WAY INSIDE</v>
      </c>
      <c r="F15694" t="s">
        <v>2718</v>
      </c>
      <c r="G15694" t="s">
        <v>2717</v>
      </c>
      <c r="I15694" t="s">
        <v>2716</v>
      </c>
      <c r="J15694" t="s">
        <v>2715</v>
      </c>
      <c r="K15694" t="s">
        <v>208</v>
      </c>
      <c r="L15694" t="s">
        <v>2714</v>
      </c>
      <c r="N15694" t="s">
        <v>208</v>
      </c>
      <c r="O15694" t="s">
        <v>476</v>
      </c>
      <c r="P15694" t="s">
        <v>476</v>
      </c>
    </row>
    <row r="15695" spans="1:16">
      <c r="A15695" s="484" t="s">
        <v>59936</v>
      </c>
      <c r="B15695" s="485" t="s">
        <v>59935</v>
      </c>
      <c r="C15695" t="s">
        <v>59934</v>
      </c>
      <c r="D15695" t="s">
        <v>59934</v>
      </c>
      <c r="E15695" t="str">
        <f t="shared" si="245"/>
        <v>647482 - HYRIS</v>
      </c>
      <c r="F15695" t="s">
        <v>1745</v>
      </c>
      <c r="G15695" t="s">
        <v>59933</v>
      </c>
      <c r="I15695" t="s">
        <v>10794</v>
      </c>
      <c r="J15695" t="s">
        <v>59932</v>
      </c>
      <c r="K15695" t="s">
        <v>208</v>
      </c>
      <c r="L15695" t="s">
        <v>59931</v>
      </c>
      <c r="N15695" t="s">
        <v>208</v>
      </c>
      <c r="O15695" t="s">
        <v>476</v>
      </c>
      <c r="P15695" t="s">
        <v>476</v>
      </c>
    </row>
    <row r="15696" spans="1:16">
      <c r="A15696" s="484" t="s">
        <v>50056</v>
      </c>
      <c r="B15696" s="485" t="s">
        <v>50055</v>
      </c>
      <c r="C15696" t="s">
        <v>50054</v>
      </c>
      <c r="D15696" t="s">
        <v>50054</v>
      </c>
      <c r="E15696" t="str">
        <f t="shared" si="245"/>
        <v>612571 - ISPN CHERBOURG</v>
      </c>
      <c r="F15696" t="s">
        <v>7024</v>
      </c>
      <c r="G15696" t="s">
        <v>50053</v>
      </c>
      <c r="I15696" t="s">
        <v>50052</v>
      </c>
      <c r="J15696" t="s">
        <v>50051</v>
      </c>
      <c r="K15696" t="s">
        <v>208</v>
      </c>
      <c r="L15696" t="s">
        <v>50050</v>
      </c>
      <c r="N15696" t="s">
        <v>208</v>
      </c>
      <c r="O15696" t="s">
        <v>476</v>
      </c>
      <c r="P15696" t="s">
        <v>476</v>
      </c>
    </row>
    <row r="15697" spans="1:16">
      <c r="A15697" s="484" t="s">
        <v>42253</v>
      </c>
      <c r="B15697" s="485" t="s">
        <v>42252</v>
      </c>
      <c r="C15697" t="s">
        <v>42251</v>
      </c>
      <c r="D15697" t="s">
        <v>42250</v>
      </c>
      <c r="E15697" t="str">
        <f t="shared" si="245"/>
        <v>382383 - LISAMAT BERLITZ ROUEN</v>
      </c>
      <c r="F15697" t="s">
        <v>16502</v>
      </c>
      <c r="G15697" t="s">
        <v>42249</v>
      </c>
      <c r="I15697" t="s">
        <v>4645</v>
      </c>
      <c r="J15697" t="s">
        <v>42248</v>
      </c>
      <c r="K15697" t="s">
        <v>208</v>
      </c>
      <c r="L15697" t="s">
        <v>42247</v>
      </c>
      <c r="N15697" t="s">
        <v>208</v>
      </c>
      <c r="O15697" t="s">
        <v>476</v>
      </c>
      <c r="P15697" t="s">
        <v>476</v>
      </c>
    </row>
    <row r="15698" spans="1:16">
      <c r="A15698" s="484" t="s">
        <v>116011</v>
      </c>
      <c r="B15698" s="485" t="s">
        <v>116010</v>
      </c>
      <c r="C15698" t="s">
        <v>116009</v>
      </c>
      <c r="D15698" t="s">
        <v>116009</v>
      </c>
      <c r="E15698" t="str">
        <f t="shared" si="245"/>
        <v>611992 - AVAED</v>
      </c>
      <c r="F15698" t="s">
        <v>13656</v>
      </c>
      <c r="G15698" t="s">
        <v>116008</v>
      </c>
      <c r="I15698" t="s">
        <v>116007</v>
      </c>
      <c r="J15698" t="s">
        <v>116006</v>
      </c>
      <c r="K15698" t="s">
        <v>208</v>
      </c>
      <c r="L15698" t="s">
        <v>116005</v>
      </c>
      <c r="N15698" t="s">
        <v>208</v>
      </c>
      <c r="O15698" t="s">
        <v>476</v>
      </c>
      <c r="P15698" t="s">
        <v>476</v>
      </c>
    </row>
    <row r="15699" spans="1:16">
      <c r="A15699" s="484" t="s">
        <v>40824</v>
      </c>
      <c r="B15699" s="485" t="s">
        <v>40823</v>
      </c>
      <c r="C15699" t="s">
        <v>40822</v>
      </c>
      <c r="D15699" t="s">
        <v>40822</v>
      </c>
      <c r="E15699" t="str">
        <f t="shared" si="245"/>
        <v>643300 - MACE JUSTINE</v>
      </c>
      <c r="F15699" t="s">
        <v>18880</v>
      </c>
      <c r="G15699" t="s">
        <v>40821</v>
      </c>
      <c r="I15699" t="s">
        <v>40820</v>
      </c>
      <c r="J15699" t="s">
        <v>40819</v>
      </c>
      <c r="K15699" t="s">
        <v>208</v>
      </c>
      <c r="L15699" t="s">
        <v>40818</v>
      </c>
      <c r="N15699" t="s">
        <v>208</v>
      </c>
      <c r="O15699" t="s">
        <v>476</v>
      </c>
      <c r="P15699" t="s">
        <v>476</v>
      </c>
    </row>
    <row r="15700" spans="1:16">
      <c r="A15700" s="484" t="s">
        <v>131190</v>
      </c>
      <c r="B15700" s="485" t="s">
        <v>131189</v>
      </c>
      <c r="C15700" t="s">
        <v>131188</v>
      </c>
      <c r="D15700" t="s">
        <v>131188</v>
      </c>
      <c r="E15700" t="str">
        <f t="shared" si="245"/>
        <v>666166 - AIRAM MONTESSORI</v>
      </c>
      <c r="G15700" t="s">
        <v>131187</v>
      </c>
      <c r="I15700" t="s">
        <v>626</v>
      </c>
      <c r="J15700" t="s">
        <v>131186</v>
      </c>
      <c r="K15700" t="s">
        <v>208</v>
      </c>
      <c r="L15700" t="s">
        <v>131185</v>
      </c>
      <c r="N15700" t="s">
        <v>208</v>
      </c>
      <c r="O15700" t="s">
        <v>476</v>
      </c>
      <c r="P15700" t="s">
        <v>476</v>
      </c>
    </row>
    <row r="15701" spans="1:16">
      <c r="A15701" s="484" t="s">
        <v>59464</v>
      </c>
      <c r="B15701" s="485" t="s">
        <v>59463</v>
      </c>
      <c r="C15701" t="s">
        <v>59462</v>
      </c>
      <c r="D15701" t="s">
        <v>59462</v>
      </c>
      <c r="E15701" t="str">
        <f t="shared" si="245"/>
        <v>579610 - IDP FORMATION</v>
      </c>
      <c r="F15701" t="s">
        <v>13727</v>
      </c>
      <c r="G15701" t="s">
        <v>59461</v>
      </c>
      <c r="H15701" t="s">
        <v>59460</v>
      </c>
      <c r="I15701" t="s">
        <v>24998</v>
      </c>
      <c r="J15701" t="s">
        <v>59459</v>
      </c>
      <c r="K15701" t="s">
        <v>208</v>
      </c>
      <c r="L15701" t="s">
        <v>59458</v>
      </c>
      <c r="N15701" t="s">
        <v>208</v>
      </c>
      <c r="O15701" t="s">
        <v>476</v>
      </c>
      <c r="P15701" t="s">
        <v>476</v>
      </c>
    </row>
    <row r="15702" spans="1:16">
      <c r="A15702" s="484" t="s">
        <v>12689</v>
      </c>
      <c r="B15702" s="485" t="s">
        <v>12688</v>
      </c>
      <c r="C15702" t="s">
        <v>12687</v>
      </c>
      <c r="D15702" t="s">
        <v>12687</v>
      </c>
      <c r="E15702" t="str">
        <f t="shared" si="245"/>
        <v>630494 - STRAUSS VIRGINIE</v>
      </c>
      <c r="F15702" t="s">
        <v>5627</v>
      </c>
      <c r="G15702" t="s">
        <v>12686</v>
      </c>
      <c r="I15702" t="s">
        <v>3364</v>
      </c>
      <c r="J15702" t="s">
        <v>12685</v>
      </c>
      <c r="K15702" t="s">
        <v>208</v>
      </c>
      <c r="L15702" t="s">
        <v>12684</v>
      </c>
      <c r="N15702" t="s">
        <v>208</v>
      </c>
      <c r="O15702" t="s">
        <v>476</v>
      </c>
      <c r="P15702" t="s">
        <v>476</v>
      </c>
    </row>
    <row r="15703" spans="1:16">
      <c r="A15703" s="484" t="s">
        <v>109325</v>
      </c>
      <c r="B15703" s="485" t="s">
        <v>109324</v>
      </c>
      <c r="C15703" t="s">
        <v>109323</v>
      </c>
      <c r="D15703" t="s">
        <v>109323</v>
      </c>
      <c r="E15703" t="str">
        <f t="shared" si="245"/>
        <v>654000 - CB EFFICIENCE</v>
      </c>
      <c r="F15703" t="s">
        <v>65856</v>
      </c>
      <c r="G15703" t="s">
        <v>109322</v>
      </c>
      <c r="I15703" t="s">
        <v>11197</v>
      </c>
      <c r="J15703" t="s">
        <v>109321</v>
      </c>
      <c r="K15703" t="s">
        <v>208</v>
      </c>
      <c r="L15703" t="s">
        <v>109320</v>
      </c>
      <c r="N15703" t="s">
        <v>208</v>
      </c>
      <c r="O15703" t="s">
        <v>476</v>
      </c>
      <c r="P15703" t="s">
        <v>476</v>
      </c>
    </row>
    <row r="15704" spans="1:16">
      <c r="A15704" s="484" t="s">
        <v>72017</v>
      </c>
      <c r="B15704" s="485" t="s">
        <v>72016</v>
      </c>
      <c r="C15704" t="s">
        <v>72015</v>
      </c>
      <c r="D15704" t="s">
        <v>72015</v>
      </c>
      <c r="E15704" t="str">
        <f t="shared" si="245"/>
        <v>617659 - FLUIDPILOT</v>
      </c>
      <c r="F15704" t="s">
        <v>20937</v>
      </c>
      <c r="G15704" t="s">
        <v>72014</v>
      </c>
      <c r="I15704" t="s">
        <v>1837</v>
      </c>
      <c r="J15704" t="s">
        <v>72013</v>
      </c>
      <c r="K15704" t="s">
        <v>208</v>
      </c>
      <c r="L15704" t="s">
        <v>72012</v>
      </c>
      <c r="N15704" t="s">
        <v>208</v>
      </c>
      <c r="O15704" t="s">
        <v>476</v>
      </c>
      <c r="P15704" t="s">
        <v>476</v>
      </c>
    </row>
    <row r="15705" spans="1:16">
      <c r="A15705" s="484" t="s">
        <v>49634</v>
      </c>
      <c r="B15705" s="485" t="s">
        <v>49633</v>
      </c>
      <c r="C15705" t="s">
        <v>49632</v>
      </c>
      <c r="D15705" t="s">
        <v>49632</v>
      </c>
      <c r="E15705" t="str">
        <f t="shared" si="245"/>
        <v>678960 - JAKINOLA</v>
      </c>
      <c r="F15705" t="s">
        <v>49631</v>
      </c>
      <c r="G15705" t="s">
        <v>49630</v>
      </c>
      <c r="I15705" t="s">
        <v>9512</v>
      </c>
      <c r="J15705" t="s">
        <v>49629</v>
      </c>
      <c r="K15705" t="s">
        <v>208</v>
      </c>
      <c r="L15705" t="s">
        <v>49628</v>
      </c>
      <c r="N15705" t="s">
        <v>208</v>
      </c>
      <c r="O15705" t="s">
        <v>476</v>
      </c>
      <c r="P15705" t="s">
        <v>476</v>
      </c>
    </row>
    <row r="15706" spans="1:16">
      <c r="A15706" s="484" t="s">
        <v>108227</v>
      </c>
      <c r="B15706" s="485" t="s">
        <v>108226</v>
      </c>
      <c r="C15706" t="s">
        <v>108225</v>
      </c>
      <c r="D15706" t="s">
        <v>108225</v>
      </c>
      <c r="E15706" t="str">
        <f t="shared" si="245"/>
        <v>629765 - CENTRE DE FORMATION BLANCHARD EVREUX</v>
      </c>
      <c r="F15706" t="s">
        <v>10709</v>
      </c>
      <c r="G15706" t="s">
        <v>108224</v>
      </c>
      <c r="I15706" t="s">
        <v>7856</v>
      </c>
      <c r="J15706" t="s">
        <v>108223</v>
      </c>
      <c r="K15706" t="s">
        <v>208</v>
      </c>
      <c r="L15706" t="s">
        <v>108222</v>
      </c>
      <c r="N15706" t="s">
        <v>208</v>
      </c>
      <c r="O15706" t="s">
        <v>476</v>
      </c>
      <c r="P15706" t="s">
        <v>476</v>
      </c>
    </row>
    <row r="15707" spans="1:16">
      <c r="A15707" s="484" t="s">
        <v>98363</v>
      </c>
      <c r="B15707" s="485" t="s">
        <v>98362</v>
      </c>
      <c r="C15707" t="s">
        <v>98361</v>
      </c>
      <c r="D15707" t="s">
        <v>98361</v>
      </c>
      <c r="E15707" t="str">
        <f t="shared" si="245"/>
        <v>619498 - CFD</v>
      </c>
      <c r="F15707" t="s">
        <v>33201</v>
      </c>
      <c r="G15707" t="s">
        <v>98360</v>
      </c>
      <c r="I15707" t="s">
        <v>98359</v>
      </c>
      <c r="J15707" t="s">
        <v>98358</v>
      </c>
      <c r="K15707" t="s">
        <v>208</v>
      </c>
      <c r="L15707" t="s">
        <v>98357</v>
      </c>
      <c r="N15707" t="s">
        <v>208</v>
      </c>
      <c r="O15707" t="s">
        <v>476</v>
      </c>
      <c r="P15707" t="s">
        <v>476</v>
      </c>
    </row>
    <row r="15708" spans="1:16">
      <c r="A15708" s="484" t="s">
        <v>87022</v>
      </c>
      <c r="B15708" s="485" t="s">
        <v>87021</v>
      </c>
      <c r="C15708" t="s">
        <v>87020</v>
      </c>
      <c r="D15708" t="s">
        <v>87019</v>
      </c>
      <c r="E15708" t="str">
        <f t="shared" si="245"/>
        <v>659654 - DIGITAL LEAGUE AUVERGNE RHONE ALPES CHARBONNIERES LES BAINS</v>
      </c>
      <c r="F15708" t="s">
        <v>2170</v>
      </c>
      <c r="G15708" t="s">
        <v>87018</v>
      </c>
      <c r="H15708" t="s">
        <v>87017</v>
      </c>
      <c r="I15708" t="s">
        <v>3459</v>
      </c>
      <c r="J15708" t="s">
        <v>87016</v>
      </c>
      <c r="K15708" t="s">
        <v>208</v>
      </c>
      <c r="L15708" t="s">
        <v>87015</v>
      </c>
      <c r="N15708" t="s">
        <v>208</v>
      </c>
      <c r="O15708" t="s">
        <v>476</v>
      </c>
      <c r="P15708" t="s">
        <v>476</v>
      </c>
    </row>
    <row r="15709" spans="1:16">
      <c r="A15709" s="484" t="s">
        <v>109104</v>
      </c>
      <c r="B15709" s="485" t="s">
        <v>109103</v>
      </c>
      <c r="C15709" t="s">
        <v>109102</v>
      </c>
      <c r="D15709" t="s">
        <v>109101</v>
      </c>
      <c r="E15709" t="str">
        <f t="shared" si="245"/>
        <v>619863 - CDM FORMATION</v>
      </c>
      <c r="F15709" t="s">
        <v>8481</v>
      </c>
      <c r="G15709" t="s">
        <v>109100</v>
      </c>
      <c r="I15709" t="s">
        <v>65645</v>
      </c>
      <c r="K15709" t="s">
        <v>208</v>
      </c>
      <c r="L15709" t="s">
        <v>109099</v>
      </c>
      <c r="N15709" t="s">
        <v>208</v>
      </c>
      <c r="O15709" t="s">
        <v>476</v>
      </c>
      <c r="P15709" t="s">
        <v>476</v>
      </c>
    </row>
    <row r="15710" spans="1:16">
      <c r="A15710" s="484" t="s">
        <v>34713</v>
      </c>
      <c r="B15710" s="485" t="s">
        <v>34712</v>
      </c>
      <c r="C15710" t="s">
        <v>34711</v>
      </c>
      <c r="D15710" t="s">
        <v>34711</v>
      </c>
      <c r="E15710" t="str">
        <f t="shared" si="245"/>
        <v>616953 - MULTINIORS'FORMA</v>
      </c>
      <c r="F15710" t="s">
        <v>34710</v>
      </c>
      <c r="G15710" t="s">
        <v>34709</v>
      </c>
      <c r="I15710" t="s">
        <v>6917</v>
      </c>
      <c r="J15710" t="s">
        <v>34708</v>
      </c>
      <c r="K15710" t="s">
        <v>208</v>
      </c>
      <c r="L15710" t="s">
        <v>34707</v>
      </c>
      <c r="N15710" t="s">
        <v>208</v>
      </c>
      <c r="O15710" t="s">
        <v>476</v>
      </c>
      <c r="P15710" t="s">
        <v>476</v>
      </c>
    </row>
    <row r="15711" spans="1:16">
      <c r="A15711" s="484" t="s">
        <v>55549</v>
      </c>
      <c r="B15711" s="485" t="s">
        <v>55548</v>
      </c>
      <c r="C15711" t="s">
        <v>55547</v>
      </c>
      <c r="D15711" t="s">
        <v>55547</v>
      </c>
      <c r="E15711" t="str">
        <f t="shared" si="245"/>
        <v>686050 - INSTITUT DE NATUROPATHIE HUMANISTE</v>
      </c>
      <c r="F15711" t="s">
        <v>5514</v>
      </c>
      <c r="G15711" t="s">
        <v>55546</v>
      </c>
      <c r="I15711" t="s">
        <v>626</v>
      </c>
      <c r="J15711" t="s">
        <v>55545</v>
      </c>
      <c r="K15711" t="s">
        <v>208</v>
      </c>
      <c r="L15711" t="s">
        <v>55544</v>
      </c>
      <c r="N15711" t="s">
        <v>208</v>
      </c>
      <c r="O15711" t="s">
        <v>476</v>
      </c>
      <c r="P15711" t="s">
        <v>476</v>
      </c>
    </row>
    <row r="15712" spans="1:16">
      <c r="A15712" s="484" t="s">
        <v>40882</v>
      </c>
      <c r="B15712" s="485" t="s">
        <v>40881</v>
      </c>
      <c r="C15712" t="s">
        <v>40880</v>
      </c>
      <c r="D15712" t="s">
        <v>40880</v>
      </c>
      <c r="E15712" t="str">
        <f t="shared" si="245"/>
        <v>578060 - MA FORMATION SANTE</v>
      </c>
      <c r="F15712" t="s">
        <v>40879</v>
      </c>
      <c r="G15712" t="s">
        <v>40878</v>
      </c>
      <c r="I15712" t="s">
        <v>749</v>
      </c>
      <c r="J15712" t="s">
        <v>40877</v>
      </c>
      <c r="K15712" t="s">
        <v>40876</v>
      </c>
      <c r="L15712" t="s">
        <v>40875</v>
      </c>
      <c r="N15712" t="s">
        <v>208</v>
      </c>
      <c r="O15712" t="s">
        <v>476</v>
      </c>
      <c r="P15712" t="s">
        <v>476</v>
      </c>
    </row>
    <row r="15713" spans="1:16">
      <c r="A15713" s="484" t="s">
        <v>68501</v>
      </c>
      <c r="B15713" s="485" t="s">
        <v>68500</v>
      </c>
      <c r="C15713" t="s">
        <v>68499</v>
      </c>
      <c r="D15713" t="s">
        <v>68499</v>
      </c>
      <c r="E15713" t="str">
        <f t="shared" si="245"/>
        <v>599505 - FRANCE SURVOL</v>
      </c>
      <c r="F15713" t="s">
        <v>831</v>
      </c>
      <c r="G15713" t="s">
        <v>68498</v>
      </c>
      <c r="I15713" t="s">
        <v>68497</v>
      </c>
      <c r="J15713" t="s">
        <v>68496</v>
      </c>
      <c r="K15713" t="s">
        <v>208</v>
      </c>
      <c r="L15713" t="s">
        <v>68495</v>
      </c>
      <c r="N15713" t="s">
        <v>208</v>
      </c>
      <c r="O15713" t="s">
        <v>476</v>
      </c>
      <c r="P15713" t="s">
        <v>476</v>
      </c>
    </row>
    <row r="15714" spans="1:16">
      <c r="A15714" s="484" t="s">
        <v>1010</v>
      </c>
      <c r="B15714" s="485" t="s">
        <v>1009</v>
      </c>
      <c r="C15714" t="s">
        <v>1008</v>
      </c>
      <c r="D15714" t="s">
        <v>1008</v>
      </c>
      <c r="E15714" t="str">
        <f t="shared" si="245"/>
        <v>661971 - 11H11</v>
      </c>
      <c r="F15714" t="s">
        <v>1007</v>
      </c>
      <c r="G15714" t="s">
        <v>1006</v>
      </c>
      <c r="I15714" t="s">
        <v>1005</v>
      </c>
      <c r="J15714" t="s">
        <v>1004</v>
      </c>
      <c r="K15714" t="s">
        <v>208</v>
      </c>
      <c r="L15714" t="s">
        <v>1003</v>
      </c>
      <c r="N15714" t="s">
        <v>208</v>
      </c>
      <c r="O15714" t="s">
        <v>476</v>
      </c>
      <c r="P15714" t="s">
        <v>476</v>
      </c>
    </row>
    <row r="15715" spans="1:16">
      <c r="A15715" s="484" t="s">
        <v>20970</v>
      </c>
      <c r="B15715" s="485" t="s">
        <v>20969</v>
      </c>
      <c r="C15715" t="s">
        <v>20968</v>
      </c>
      <c r="D15715" t="s">
        <v>20968</v>
      </c>
      <c r="E15715" t="str">
        <f t="shared" si="245"/>
        <v>573802 - RPAE</v>
      </c>
      <c r="F15715" t="s">
        <v>8736</v>
      </c>
      <c r="G15715" t="s">
        <v>20967</v>
      </c>
      <c r="I15715" t="s">
        <v>7695</v>
      </c>
      <c r="J15715" t="s">
        <v>20966</v>
      </c>
      <c r="K15715" t="s">
        <v>208</v>
      </c>
      <c r="L15715" t="s">
        <v>20965</v>
      </c>
      <c r="N15715" t="s">
        <v>208</v>
      </c>
      <c r="O15715" t="s">
        <v>476</v>
      </c>
      <c r="P15715" t="s">
        <v>476</v>
      </c>
    </row>
    <row r="15716" spans="1:16">
      <c r="A15716" s="484" t="s">
        <v>35699</v>
      </c>
      <c r="B15716" s="485" t="s">
        <v>35698</v>
      </c>
      <c r="C15716" t="s">
        <v>35697</v>
      </c>
      <c r="D15716" t="s">
        <v>35697</v>
      </c>
      <c r="E15716" t="str">
        <f t="shared" si="245"/>
        <v>620804 - MKNG FORMATIONS</v>
      </c>
      <c r="F15716" t="s">
        <v>24400</v>
      </c>
      <c r="G15716" t="s">
        <v>35696</v>
      </c>
      <c r="I15716" t="s">
        <v>579</v>
      </c>
      <c r="J15716" t="s">
        <v>35695</v>
      </c>
      <c r="K15716" t="s">
        <v>208</v>
      </c>
      <c r="L15716" t="s">
        <v>35694</v>
      </c>
      <c r="N15716" t="s">
        <v>208</v>
      </c>
      <c r="O15716" t="s">
        <v>476</v>
      </c>
      <c r="P15716" t="s">
        <v>476</v>
      </c>
    </row>
    <row r="15717" spans="1:16">
      <c r="A15717" s="484" t="s">
        <v>10933</v>
      </c>
      <c r="B15717" s="485" t="s">
        <v>10932</v>
      </c>
      <c r="C15717" t="s">
        <v>10931</v>
      </c>
      <c r="D15717" t="s">
        <v>10930</v>
      </c>
      <c r="E15717" t="str">
        <f t="shared" si="245"/>
        <v>614956 - TECHER KARINE MARIE PATRICIA</v>
      </c>
      <c r="F15717" t="s">
        <v>10929</v>
      </c>
      <c r="G15717" t="s">
        <v>10928</v>
      </c>
      <c r="I15717" t="s">
        <v>10927</v>
      </c>
      <c r="K15717" t="s">
        <v>208</v>
      </c>
      <c r="L15717" t="s">
        <v>10926</v>
      </c>
      <c r="N15717" t="s">
        <v>208</v>
      </c>
      <c r="O15717" t="s">
        <v>476</v>
      </c>
      <c r="P15717" t="s">
        <v>476</v>
      </c>
    </row>
    <row r="15718" spans="1:16">
      <c r="A15718" s="484" t="s">
        <v>133873</v>
      </c>
      <c r="B15718" s="485" t="s">
        <v>133872</v>
      </c>
      <c r="C15718" t="s">
        <v>133871</v>
      </c>
      <c r="D15718" t="s">
        <v>133871</v>
      </c>
      <c r="E15718" t="str">
        <f t="shared" si="245"/>
        <v>669374 - AFC CONDUITE</v>
      </c>
      <c r="F15718" t="s">
        <v>590</v>
      </c>
      <c r="G15718" t="s">
        <v>133870</v>
      </c>
      <c r="I15718" t="s">
        <v>6106</v>
      </c>
      <c r="J15718" t="s">
        <v>133869</v>
      </c>
      <c r="K15718" t="s">
        <v>208</v>
      </c>
      <c r="L15718" t="s">
        <v>133868</v>
      </c>
      <c r="N15718" t="s">
        <v>208</v>
      </c>
      <c r="O15718" t="s">
        <v>476</v>
      </c>
      <c r="P15718" t="s">
        <v>476</v>
      </c>
    </row>
    <row r="15719" spans="1:16">
      <c r="A15719" s="484" t="s">
        <v>124465</v>
      </c>
      <c r="B15719" s="485" t="s">
        <v>124464</v>
      </c>
      <c r="C15719" t="s">
        <v>124463</v>
      </c>
      <c r="D15719" t="s">
        <v>124462</v>
      </c>
      <c r="E15719" t="str">
        <f t="shared" si="245"/>
        <v>626156 - ASSISTANCE ET CONSEIL EN FORMATION</v>
      </c>
      <c r="F15719" t="s">
        <v>22970</v>
      </c>
      <c r="G15719" t="s">
        <v>124461</v>
      </c>
      <c r="I15719" t="s">
        <v>1391</v>
      </c>
      <c r="J15719" t="s">
        <v>124460</v>
      </c>
      <c r="K15719" t="s">
        <v>208</v>
      </c>
      <c r="L15719" t="s">
        <v>124459</v>
      </c>
      <c r="N15719" t="s">
        <v>208</v>
      </c>
      <c r="O15719" t="s">
        <v>476</v>
      </c>
      <c r="P15719" t="s">
        <v>476</v>
      </c>
    </row>
    <row r="15720" spans="1:16">
      <c r="A15720" s="484" t="s">
        <v>26257</v>
      </c>
      <c r="B15720" s="485" t="s">
        <v>26256</v>
      </c>
      <c r="C15720" t="s">
        <v>26255</v>
      </c>
      <c r="D15720" t="s">
        <v>26255</v>
      </c>
      <c r="E15720" t="str">
        <f t="shared" si="245"/>
        <v>682810 - PREVFEU</v>
      </c>
      <c r="F15720" t="s">
        <v>4946</v>
      </c>
      <c r="G15720" t="s">
        <v>26254</v>
      </c>
      <c r="I15720" t="s">
        <v>26253</v>
      </c>
      <c r="J15720" t="s">
        <v>26252</v>
      </c>
      <c r="K15720" t="s">
        <v>208</v>
      </c>
      <c r="L15720" t="s">
        <v>26251</v>
      </c>
      <c r="N15720" t="s">
        <v>208</v>
      </c>
      <c r="O15720" t="s">
        <v>476</v>
      </c>
      <c r="P15720" t="s">
        <v>476</v>
      </c>
    </row>
    <row r="15721" spans="1:16">
      <c r="A15721" s="484" t="s">
        <v>50283</v>
      </c>
      <c r="B15721" s="485" t="s">
        <v>50282</v>
      </c>
      <c r="C15721" t="s">
        <v>50281</v>
      </c>
      <c r="D15721" t="s">
        <v>50281</v>
      </c>
      <c r="E15721" t="str">
        <f t="shared" si="245"/>
        <v>605803 - IRONHACK FRANCE</v>
      </c>
      <c r="F15721" t="s">
        <v>50280</v>
      </c>
      <c r="G15721" t="s">
        <v>50279</v>
      </c>
      <c r="I15721" t="s">
        <v>626</v>
      </c>
      <c r="J15721" t="s">
        <v>50278</v>
      </c>
      <c r="K15721" t="s">
        <v>208</v>
      </c>
      <c r="L15721" t="s">
        <v>50277</v>
      </c>
      <c r="N15721" t="s">
        <v>208</v>
      </c>
      <c r="O15721" t="s">
        <v>476</v>
      </c>
      <c r="P15721" t="s">
        <v>476</v>
      </c>
    </row>
    <row r="15722" spans="1:16">
      <c r="A15722" s="484" t="s">
        <v>28053</v>
      </c>
      <c r="B15722" s="485" t="s">
        <v>28052</v>
      </c>
      <c r="C15722" t="s">
        <v>28051</v>
      </c>
      <c r="D15722" t="s">
        <v>28051</v>
      </c>
      <c r="E15722" t="str">
        <f t="shared" si="245"/>
        <v>570217 - PHYSIOSTEO ENTREPRISE</v>
      </c>
      <c r="F15722" t="s">
        <v>13987</v>
      </c>
      <c r="G15722" t="s">
        <v>28050</v>
      </c>
      <c r="I15722" t="s">
        <v>2666</v>
      </c>
      <c r="K15722" t="s">
        <v>208</v>
      </c>
      <c r="L15722" t="s">
        <v>28049</v>
      </c>
      <c r="N15722" t="s">
        <v>208</v>
      </c>
      <c r="O15722" t="s">
        <v>476</v>
      </c>
      <c r="P15722" t="s">
        <v>476</v>
      </c>
    </row>
    <row r="15723" spans="1:16">
      <c r="A15723" s="484" t="s">
        <v>136468</v>
      </c>
      <c r="B15723" s="485" t="s">
        <v>136467</v>
      </c>
      <c r="C15723" t="s">
        <v>136466</v>
      </c>
      <c r="D15723" t="s">
        <v>136466</v>
      </c>
      <c r="E15723" t="str">
        <f t="shared" si="245"/>
        <v>671710 - ACADEMIE DE LA HAUTEUR PAR FORMDETOIT</v>
      </c>
      <c r="F15723" t="s">
        <v>2969</v>
      </c>
      <c r="G15723" t="s">
        <v>136465</v>
      </c>
      <c r="I15723" t="s">
        <v>8682</v>
      </c>
      <c r="J15723" t="s">
        <v>136464</v>
      </c>
      <c r="K15723" t="s">
        <v>208</v>
      </c>
      <c r="L15723" t="s">
        <v>136463</v>
      </c>
      <c r="N15723" t="s">
        <v>208</v>
      </c>
      <c r="O15723" t="s">
        <v>476</v>
      </c>
      <c r="P15723" t="s">
        <v>476</v>
      </c>
    </row>
    <row r="15724" spans="1:16">
      <c r="A15724" s="484" t="s">
        <v>131444</v>
      </c>
      <c r="B15724" s="485" t="s">
        <v>131443</v>
      </c>
      <c r="C15724" t="s">
        <v>131442</v>
      </c>
      <c r="D15724" t="s">
        <v>131442</v>
      </c>
      <c r="E15724" t="str">
        <f t="shared" si="245"/>
        <v>608531 - AGOSTINO NANTES</v>
      </c>
      <c r="F15724" t="s">
        <v>10028</v>
      </c>
      <c r="G15724" t="s">
        <v>131441</v>
      </c>
      <c r="I15724" t="s">
        <v>1837</v>
      </c>
      <c r="J15724" t="s">
        <v>131440</v>
      </c>
      <c r="K15724" t="s">
        <v>208</v>
      </c>
      <c r="L15724" t="s">
        <v>131439</v>
      </c>
      <c r="N15724" t="s">
        <v>208</v>
      </c>
      <c r="O15724" t="s">
        <v>476</v>
      </c>
      <c r="P15724" t="s">
        <v>476</v>
      </c>
    </row>
    <row r="15725" spans="1:16">
      <c r="A15725" s="484" t="s">
        <v>74130</v>
      </c>
      <c r="B15725" s="485" t="s">
        <v>74129</v>
      </c>
      <c r="C15725" t="s">
        <v>74128</v>
      </c>
      <c r="D15725" t="s">
        <v>74128</v>
      </c>
      <c r="E15725" t="str">
        <f t="shared" si="245"/>
        <v>604434 - FAMILLES RURALES FEDERATION REGIONALE GRAND EST</v>
      </c>
      <c r="F15725" t="s">
        <v>2651</v>
      </c>
      <c r="G15725" t="s">
        <v>74127</v>
      </c>
      <c r="I15725" t="s">
        <v>55133</v>
      </c>
      <c r="J15725" t="s">
        <v>74126</v>
      </c>
      <c r="K15725" t="s">
        <v>208</v>
      </c>
      <c r="L15725" t="s">
        <v>74125</v>
      </c>
      <c r="N15725" t="s">
        <v>208</v>
      </c>
      <c r="O15725" t="s">
        <v>476</v>
      </c>
      <c r="P15725" t="s">
        <v>476</v>
      </c>
    </row>
    <row r="15726" spans="1:16">
      <c r="A15726" s="484" t="s">
        <v>64094</v>
      </c>
      <c r="B15726" s="485" t="s">
        <v>64093</v>
      </c>
      <c r="C15726" t="s">
        <v>64092</v>
      </c>
      <c r="D15726" t="s">
        <v>64092</v>
      </c>
      <c r="E15726" t="str">
        <f t="shared" si="245"/>
        <v>631346 - GROUPE GEMA - ESI BUSINESS SCHOOL IA SCHOOL</v>
      </c>
      <c r="F15726" t="s">
        <v>9396</v>
      </c>
      <c r="G15726" t="s">
        <v>64091</v>
      </c>
      <c r="I15726" t="s">
        <v>1406</v>
      </c>
      <c r="J15726" t="s">
        <v>64090</v>
      </c>
      <c r="K15726" t="s">
        <v>208</v>
      </c>
      <c r="L15726" t="s">
        <v>64089</v>
      </c>
      <c r="N15726" t="s">
        <v>207</v>
      </c>
      <c r="O15726" t="s">
        <v>476</v>
      </c>
      <c r="P15726" t="s">
        <v>476</v>
      </c>
    </row>
    <row r="15727" spans="1:16">
      <c r="A15727" s="484" t="s">
        <v>110080</v>
      </c>
      <c r="B15727" s="485" t="s">
        <v>110079</v>
      </c>
      <c r="C15727" t="s">
        <v>110078</v>
      </c>
      <c r="D15727" t="s">
        <v>110078</v>
      </c>
      <c r="E15727" t="str">
        <f t="shared" si="245"/>
        <v>657839 - CARBONE 4</v>
      </c>
      <c r="F15727" t="s">
        <v>2130</v>
      </c>
      <c r="G15727" t="s">
        <v>110077</v>
      </c>
      <c r="I15727" t="s">
        <v>626</v>
      </c>
      <c r="J15727" t="s">
        <v>110076</v>
      </c>
      <c r="K15727" t="s">
        <v>208</v>
      </c>
      <c r="L15727" t="s">
        <v>110075</v>
      </c>
      <c r="N15727" t="s">
        <v>208</v>
      </c>
      <c r="O15727" t="s">
        <v>476</v>
      </c>
      <c r="P15727" t="s">
        <v>476</v>
      </c>
    </row>
    <row r="15728" spans="1:16">
      <c r="A15728" s="484" t="s">
        <v>129170</v>
      </c>
      <c r="B15728" s="485" t="s">
        <v>129169</v>
      </c>
      <c r="C15728" t="s">
        <v>129168</v>
      </c>
      <c r="D15728" t="s">
        <v>129168</v>
      </c>
      <c r="E15728" t="str">
        <f t="shared" si="245"/>
        <v>600600 - AMEREL PRO</v>
      </c>
      <c r="F15728" t="s">
        <v>2651</v>
      </c>
      <c r="G15728" t="s">
        <v>129167</v>
      </c>
      <c r="I15728" t="s">
        <v>8072</v>
      </c>
      <c r="J15728" t="s">
        <v>129166</v>
      </c>
      <c r="K15728" t="s">
        <v>208</v>
      </c>
      <c r="L15728" t="s">
        <v>129165</v>
      </c>
      <c r="N15728" t="s">
        <v>208</v>
      </c>
      <c r="O15728" t="s">
        <v>476</v>
      </c>
      <c r="P15728" t="s">
        <v>476</v>
      </c>
    </row>
    <row r="15729" spans="1:16">
      <c r="A15729" s="484" t="s">
        <v>37965</v>
      </c>
      <c r="B15729" s="485" t="s">
        <v>37964</v>
      </c>
      <c r="C15729" t="s">
        <v>37963</v>
      </c>
      <c r="D15729" t="s">
        <v>37962</v>
      </c>
      <c r="E15729" t="str">
        <f t="shared" si="245"/>
        <v>610501 - MASSENOT - ISPN ROUEN</v>
      </c>
      <c r="F15729" t="s">
        <v>1528</v>
      </c>
      <c r="G15729" t="s">
        <v>37961</v>
      </c>
      <c r="H15729" t="s">
        <v>37960</v>
      </c>
      <c r="I15729" t="s">
        <v>37959</v>
      </c>
      <c r="J15729" t="s">
        <v>37958</v>
      </c>
      <c r="K15729" t="s">
        <v>208</v>
      </c>
      <c r="L15729" t="s">
        <v>37957</v>
      </c>
      <c r="N15729" t="s">
        <v>208</v>
      </c>
      <c r="O15729" t="s">
        <v>476</v>
      </c>
      <c r="P15729" t="s">
        <v>476</v>
      </c>
    </row>
    <row r="15730" spans="1:16">
      <c r="A15730" s="484" t="s">
        <v>58190</v>
      </c>
      <c r="B15730" s="485" t="s">
        <v>58189</v>
      </c>
      <c r="C15730" t="s">
        <v>58188</v>
      </c>
      <c r="D15730" t="s">
        <v>58188</v>
      </c>
      <c r="E15730" t="str">
        <f t="shared" si="245"/>
        <v>592559 - INFINI</v>
      </c>
      <c r="F15730" t="s">
        <v>18145</v>
      </c>
      <c r="G15730" t="s">
        <v>58187</v>
      </c>
      <c r="H15730" t="s">
        <v>58186</v>
      </c>
      <c r="I15730" t="s">
        <v>15701</v>
      </c>
      <c r="J15730" t="s">
        <v>58185</v>
      </c>
      <c r="K15730" t="s">
        <v>208</v>
      </c>
      <c r="L15730" t="s">
        <v>58184</v>
      </c>
      <c r="N15730" t="s">
        <v>208</v>
      </c>
      <c r="O15730" t="s">
        <v>476</v>
      </c>
      <c r="P15730" t="s">
        <v>476</v>
      </c>
    </row>
    <row r="15731" spans="1:16">
      <c r="A15731" s="484" t="s">
        <v>46886</v>
      </c>
      <c r="B15731" s="485" t="s">
        <v>46885</v>
      </c>
      <c r="C15731" t="s">
        <v>46884</v>
      </c>
      <c r="D15731" t="s">
        <v>46884</v>
      </c>
      <c r="E15731" t="str">
        <f t="shared" si="245"/>
        <v>607083 - LA MENUISERIE COLLABORATIVE</v>
      </c>
      <c r="F15731" t="s">
        <v>1513</v>
      </c>
      <c r="G15731" t="s">
        <v>46883</v>
      </c>
      <c r="H15731" t="s">
        <v>46882</v>
      </c>
      <c r="I15731" t="s">
        <v>1542</v>
      </c>
      <c r="J15731" t="s">
        <v>46881</v>
      </c>
      <c r="K15731" t="s">
        <v>208</v>
      </c>
      <c r="L15731" t="s">
        <v>46880</v>
      </c>
      <c r="N15731" t="s">
        <v>208</v>
      </c>
      <c r="O15731" t="s">
        <v>476</v>
      </c>
      <c r="P15731" t="s">
        <v>476</v>
      </c>
    </row>
    <row r="15732" spans="1:16">
      <c r="A15732" s="484" t="s">
        <v>79229</v>
      </c>
      <c r="B15732" s="485" t="s">
        <v>79228</v>
      </c>
      <c r="C15732" t="s">
        <v>79227</v>
      </c>
      <c r="D15732" t="s">
        <v>79227</v>
      </c>
      <c r="E15732" t="str">
        <f t="shared" si="245"/>
        <v>590125 - EPIPAIR FORMATION CONSEIL</v>
      </c>
      <c r="F15732" t="s">
        <v>8706</v>
      </c>
      <c r="G15732" t="s">
        <v>79226</v>
      </c>
      <c r="I15732" t="s">
        <v>10418</v>
      </c>
      <c r="J15732" t="s">
        <v>79225</v>
      </c>
      <c r="K15732" t="s">
        <v>208</v>
      </c>
      <c r="L15732" t="s">
        <v>79224</v>
      </c>
      <c r="N15732" t="s">
        <v>208</v>
      </c>
      <c r="O15732" t="s">
        <v>476</v>
      </c>
      <c r="P15732" t="s">
        <v>476</v>
      </c>
    </row>
    <row r="15733" spans="1:16">
      <c r="A15733" s="484" t="s">
        <v>88639</v>
      </c>
      <c r="B15733" s="485" t="s">
        <v>88638</v>
      </c>
      <c r="C15733" t="s">
        <v>88637</v>
      </c>
      <c r="D15733" t="s">
        <v>88636</v>
      </c>
      <c r="E15733" t="str">
        <f t="shared" si="245"/>
        <v>628797 - DECAUX CLAIRE ANNE MARIE - CDAT</v>
      </c>
      <c r="F15733" t="s">
        <v>30066</v>
      </c>
      <c r="G15733" t="s">
        <v>88635</v>
      </c>
      <c r="I15733" t="s">
        <v>88634</v>
      </c>
      <c r="J15733" t="s">
        <v>88633</v>
      </c>
      <c r="K15733" t="s">
        <v>208</v>
      </c>
      <c r="L15733" t="s">
        <v>88632</v>
      </c>
      <c r="N15733" t="s">
        <v>208</v>
      </c>
      <c r="O15733" t="s">
        <v>476</v>
      </c>
      <c r="P15733" t="s">
        <v>476</v>
      </c>
    </row>
    <row r="15734" spans="1:16">
      <c r="A15734" s="484" t="s">
        <v>9589</v>
      </c>
      <c r="B15734" s="485" t="s">
        <v>9588</v>
      </c>
      <c r="C15734" t="s">
        <v>9587</v>
      </c>
      <c r="D15734" t="s">
        <v>9587</v>
      </c>
      <c r="E15734" t="str">
        <f t="shared" si="245"/>
        <v>620180 - TMSKINERGO</v>
      </c>
      <c r="F15734" t="s">
        <v>9586</v>
      </c>
      <c r="G15734" t="s">
        <v>9585</v>
      </c>
      <c r="I15734" t="s">
        <v>8130</v>
      </c>
      <c r="J15734" t="s">
        <v>9584</v>
      </c>
      <c r="K15734" t="s">
        <v>208</v>
      </c>
      <c r="L15734" t="s">
        <v>9583</v>
      </c>
      <c r="N15734" t="s">
        <v>208</v>
      </c>
      <c r="O15734" t="s">
        <v>476</v>
      </c>
      <c r="P15734" t="s">
        <v>476</v>
      </c>
    </row>
    <row r="15735" spans="1:16">
      <c r="A15735" s="484" t="s">
        <v>65737</v>
      </c>
      <c r="B15735" s="485" t="s">
        <v>65736</v>
      </c>
      <c r="C15735" t="s">
        <v>65735</v>
      </c>
      <c r="D15735" t="s">
        <v>65735</v>
      </c>
      <c r="E15735" t="str">
        <f t="shared" si="245"/>
        <v>661946 - GR BIM</v>
      </c>
      <c r="F15735" t="s">
        <v>7517</v>
      </c>
      <c r="G15735" t="s">
        <v>65734</v>
      </c>
      <c r="I15735" t="s">
        <v>24768</v>
      </c>
      <c r="K15735" t="s">
        <v>208</v>
      </c>
      <c r="L15735" t="s">
        <v>65733</v>
      </c>
      <c r="N15735" t="s">
        <v>208</v>
      </c>
      <c r="O15735" t="s">
        <v>476</v>
      </c>
      <c r="P15735" t="s">
        <v>476</v>
      </c>
    </row>
    <row r="15736" spans="1:16">
      <c r="A15736" s="484" t="s">
        <v>70830</v>
      </c>
      <c r="B15736" s="485" t="s">
        <v>70829</v>
      </c>
      <c r="C15736" t="s">
        <v>70828</v>
      </c>
      <c r="D15736" t="s">
        <v>70828</v>
      </c>
      <c r="E15736" t="str">
        <f t="shared" si="245"/>
        <v>514391 - FORMAJADE</v>
      </c>
      <c r="F15736" t="s">
        <v>19402</v>
      </c>
      <c r="G15736" t="s">
        <v>70827</v>
      </c>
      <c r="H15736" t="s">
        <v>70826</v>
      </c>
      <c r="I15736" t="s">
        <v>27835</v>
      </c>
      <c r="J15736" t="s">
        <v>70825</v>
      </c>
      <c r="K15736" t="s">
        <v>208</v>
      </c>
      <c r="L15736" t="s">
        <v>70824</v>
      </c>
      <c r="N15736" t="s">
        <v>208</v>
      </c>
      <c r="O15736" t="s">
        <v>476</v>
      </c>
      <c r="P15736" t="s">
        <v>476</v>
      </c>
    </row>
    <row r="15737" spans="1:16">
      <c r="A15737" s="484" t="s">
        <v>73890</v>
      </c>
      <c r="B15737" s="485" t="s">
        <v>73889</v>
      </c>
      <c r="C15737" t="s">
        <v>73888</v>
      </c>
      <c r="D15737" t="s">
        <v>73887</v>
      </c>
      <c r="E15737" t="str">
        <f t="shared" si="245"/>
        <v>573292 - FCAG</v>
      </c>
      <c r="F15737" t="s">
        <v>8706</v>
      </c>
      <c r="G15737" t="s">
        <v>73886</v>
      </c>
      <c r="H15737" t="s">
        <v>73885</v>
      </c>
      <c r="I15737" t="s">
        <v>6917</v>
      </c>
      <c r="K15737" t="s">
        <v>208</v>
      </c>
      <c r="L15737" t="s">
        <v>73884</v>
      </c>
      <c r="N15737" t="s">
        <v>208</v>
      </c>
      <c r="O15737" t="s">
        <v>476</v>
      </c>
      <c r="P15737" t="s">
        <v>476</v>
      </c>
    </row>
    <row r="15738" spans="1:16">
      <c r="A15738" s="484" t="s">
        <v>117143</v>
      </c>
      <c r="B15738" s="485" t="s">
        <v>117142</v>
      </c>
      <c r="C15738" t="s">
        <v>117141</v>
      </c>
      <c r="D15738" t="s">
        <v>117140</v>
      </c>
      <c r="E15738" t="str">
        <f t="shared" si="245"/>
        <v>593205 - AU FIL DE L ENFANCE</v>
      </c>
      <c r="F15738" t="s">
        <v>707</v>
      </c>
      <c r="G15738" t="s">
        <v>2892</v>
      </c>
      <c r="I15738" t="s">
        <v>626</v>
      </c>
      <c r="J15738" t="s">
        <v>117139</v>
      </c>
      <c r="K15738" t="s">
        <v>208</v>
      </c>
      <c r="L15738" t="s">
        <v>117138</v>
      </c>
      <c r="N15738" t="s">
        <v>208</v>
      </c>
      <c r="O15738" t="s">
        <v>476</v>
      </c>
      <c r="P15738" t="s">
        <v>476</v>
      </c>
    </row>
    <row r="15739" spans="1:16">
      <c r="A15739" s="484" t="s">
        <v>53161</v>
      </c>
      <c r="B15739" s="485" t="s">
        <v>53160</v>
      </c>
      <c r="C15739" t="s">
        <v>53159</v>
      </c>
      <c r="D15739" t="s">
        <v>53158</v>
      </c>
      <c r="E15739" t="str">
        <f t="shared" si="245"/>
        <v>572070 - IPMR NEVERS</v>
      </c>
      <c r="F15739" t="s">
        <v>2644</v>
      </c>
      <c r="G15739" t="s">
        <v>53157</v>
      </c>
      <c r="I15739" t="s">
        <v>29744</v>
      </c>
      <c r="J15739" t="s">
        <v>53156</v>
      </c>
      <c r="K15739" t="s">
        <v>208</v>
      </c>
      <c r="L15739" t="s">
        <v>53155</v>
      </c>
      <c r="N15739" t="s">
        <v>208</v>
      </c>
      <c r="O15739" t="s">
        <v>476</v>
      </c>
      <c r="P15739" t="s">
        <v>476</v>
      </c>
    </row>
    <row r="15740" spans="1:16">
      <c r="A15740" s="484" t="s">
        <v>33233</v>
      </c>
      <c r="B15740" s="485" t="s">
        <v>33232</v>
      </c>
      <c r="C15740" t="s">
        <v>33231</v>
      </c>
      <c r="D15740" t="s">
        <v>33231</v>
      </c>
      <c r="E15740" t="str">
        <f t="shared" si="245"/>
        <v>594910 - NMVS FORMATION</v>
      </c>
      <c r="F15740" t="s">
        <v>1077</v>
      </c>
      <c r="G15740" t="s">
        <v>33230</v>
      </c>
      <c r="I15740" t="s">
        <v>33229</v>
      </c>
      <c r="J15740" t="s">
        <v>33228</v>
      </c>
      <c r="K15740" t="s">
        <v>208</v>
      </c>
      <c r="L15740" t="s">
        <v>33227</v>
      </c>
      <c r="N15740" t="s">
        <v>208</v>
      </c>
      <c r="O15740" t="s">
        <v>476</v>
      </c>
      <c r="P15740" t="s">
        <v>476</v>
      </c>
    </row>
    <row r="15741" spans="1:16">
      <c r="A15741" s="484" t="s">
        <v>13631</v>
      </c>
      <c r="B15741" s="485" t="s">
        <v>13630</v>
      </c>
      <c r="C15741" t="s">
        <v>13629</v>
      </c>
      <c r="D15741" t="s">
        <v>13629</v>
      </c>
      <c r="E15741" t="str">
        <f t="shared" si="245"/>
        <v>638808 - S&amp;P CAMPUS</v>
      </c>
      <c r="F15741" t="s">
        <v>490</v>
      </c>
      <c r="G15741" t="s">
        <v>13628</v>
      </c>
      <c r="I15741" t="s">
        <v>13627</v>
      </c>
      <c r="K15741" t="s">
        <v>208</v>
      </c>
      <c r="L15741" t="s">
        <v>13626</v>
      </c>
      <c r="N15741" t="s">
        <v>208</v>
      </c>
      <c r="O15741" t="s">
        <v>476</v>
      </c>
      <c r="P15741" t="s">
        <v>476</v>
      </c>
    </row>
    <row r="15742" spans="1:16">
      <c r="A15742" s="484" t="s">
        <v>49321</v>
      </c>
      <c r="B15742" s="485" t="s">
        <v>49320</v>
      </c>
      <c r="C15742" t="s">
        <v>49319</v>
      </c>
      <c r="D15742" t="s">
        <v>49318</v>
      </c>
      <c r="E15742" t="str">
        <f t="shared" si="245"/>
        <v>640803 - JEWELGEMS</v>
      </c>
      <c r="F15742" t="s">
        <v>15294</v>
      </c>
      <c r="G15742" t="s">
        <v>49317</v>
      </c>
      <c r="H15742" t="s">
        <v>49316</v>
      </c>
      <c r="I15742" t="s">
        <v>596</v>
      </c>
      <c r="J15742" t="s">
        <v>49315</v>
      </c>
      <c r="K15742" t="s">
        <v>208</v>
      </c>
      <c r="L15742" t="s">
        <v>49314</v>
      </c>
      <c r="N15742" t="s">
        <v>208</v>
      </c>
      <c r="O15742" t="s">
        <v>476</v>
      </c>
      <c r="P15742" t="s">
        <v>476</v>
      </c>
    </row>
    <row r="15743" spans="1:16">
      <c r="A15743" s="484" t="s">
        <v>69032</v>
      </c>
      <c r="B15743" s="485" t="s">
        <v>69031</v>
      </c>
      <c r="C15743" t="s">
        <v>69030</v>
      </c>
      <c r="D15743" t="s">
        <v>69029</v>
      </c>
      <c r="E15743" t="str">
        <f t="shared" si="245"/>
        <v>572731 - FORQA FORMATION 89 MONETEAU</v>
      </c>
      <c r="F15743" t="s">
        <v>31692</v>
      </c>
      <c r="G15743" t="s">
        <v>69028</v>
      </c>
      <c r="I15743" t="s">
        <v>13958</v>
      </c>
      <c r="J15743" t="s">
        <v>69027</v>
      </c>
      <c r="K15743" t="s">
        <v>208</v>
      </c>
      <c r="L15743" t="s">
        <v>69026</v>
      </c>
      <c r="N15743" t="s">
        <v>208</v>
      </c>
      <c r="O15743" t="s">
        <v>476</v>
      </c>
      <c r="P15743" t="s">
        <v>476</v>
      </c>
    </row>
    <row r="15744" spans="1:16">
      <c r="A15744" s="484" t="s">
        <v>60091</v>
      </c>
      <c r="B15744" s="485" t="s">
        <v>60090</v>
      </c>
      <c r="C15744" t="s">
        <v>60089</v>
      </c>
      <c r="D15744" t="s">
        <v>60088</v>
      </c>
      <c r="E15744" t="str">
        <f t="shared" si="245"/>
        <v>646349 - HUTTON CARINE</v>
      </c>
      <c r="F15744" t="s">
        <v>12307</v>
      </c>
      <c r="G15744" t="s">
        <v>60087</v>
      </c>
      <c r="I15744" t="s">
        <v>45609</v>
      </c>
      <c r="J15744" t="s">
        <v>60086</v>
      </c>
      <c r="K15744" t="s">
        <v>208</v>
      </c>
      <c r="L15744" t="s">
        <v>60085</v>
      </c>
      <c r="N15744" t="s">
        <v>208</v>
      </c>
      <c r="O15744" t="s">
        <v>476</v>
      </c>
      <c r="P15744" t="s">
        <v>476</v>
      </c>
    </row>
    <row r="15745" spans="1:16">
      <c r="A15745" s="484" t="s">
        <v>95723</v>
      </c>
      <c r="B15745" s="485" t="s">
        <v>95722</v>
      </c>
      <c r="C15745" t="s">
        <v>95721</v>
      </c>
      <c r="D15745" t="s">
        <v>95721</v>
      </c>
      <c r="E15745" t="str">
        <f t="shared" si="245"/>
        <v>656823 - C'LANCER</v>
      </c>
      <c r="F15745" t="s">
        <v>3923</v>
      </c>
      <c r="G15745" t="s">
        <v>95720</v>
      </c>
      <c r="I15745" t="s">
        <v>9102</v>
      </c>
      <c r="J15745" t="s">
        <v>95719</v>
      </c>
      <c r="K15745" t="s">
        <v>208</v>
      </c>
      <c r="L15745" t="s">
        <v>95718</v>
      </c>
      <c r="N15745" t="s">
        <v>208</v>
      </c>
      <c r="O15745" t="s">
        <v>476</v>
      </c>
      <c r="P15745" t="s">
        <v>476</v>
      </c>
    </row>
    <row r="15746" spans="1:16">
      <c r="A15746" s="484" t="s">
        <v>82132</v>
      </c>
      <c r="B15746" s="485" t="s">
        <v>82131</v>
      </c>
      <c r="C15746" t="s">
        <v>82130</v>
      </c>
      <c r="D15746" t="s">
        <v>82130</v>
      </c>
      <c r="E15746" t="str">
        <f t="shared" ref="E15746:E15809" si="246">_xlfn.CONCAT(L15746," - ",D15746)</f>
        <v>663992 - EFISIO</v>
      </c>
      <c r="F15746" t="s">
        <v>16626</v>
      </c>
      <c r="G15746" t="s">
        <v>82129</v>
      </c>
      <c r="H15746" t="s">
        <v>82128</v>
      </c>
      <c r="I15746" t="s">
        <v>14188</v>
      </c>
      <c r="J15746" t="s">
        <v>82127</v>
      </c>
      <c r="K15746" t="s">
        <v>208</v>
      </c>
      <c r="L15746" t="s">
        <v>82126</v>
      </c>
      <c r="N15746" t="s">
        <v>208</v>
      </c>
      <c r="O15746" t="s">
        <v>476</v>
      </c>
      <c r="P15746" t="s">
        <v>476</v>
      </c>
    </row>
    <row r="15747" spans="1:16">
      <c r="A15747" s="484" t="s">
        <v>82449</v>
      </c>
      <c r="B15747" s="485" t="s">
        <v>82448</v>
      </c>
      <c r="C15747" t="s">
        <v>82447</v>
      </c>
      <c r="D15747" t="s">
        <v>82447</v>
      </c>
      <c r="E15747" t="str">
        <f t="shared" si="246"/>
        <v>574697 - EDU CADUCEE</v>
      </c>
      <c r="F15747" t="s">
        <v>4144</v>
      </c>
      <c r="G15747" t="s">
        <v>82446</v>
      </c>
      <c r="I15747" t="s">
        <v>82445</v>
      </c>
      <c r="J15747" t="s">
        <v>82444</v>
      </c>
      <c r="K15747" t="s">
        <v>82443</v>
      </c>
      <c r="L15747" t="s">
        <v>82442</v>
      </c>
      <c r="N15747" t="s">
        <v>208</v>
      </c>
      <c r="O15747" t="s">
        <v>476</v>
      </c>
      <c r="P15747" t="s">
        <v>476</v>
      </c>
    </row>
    <row r="15748" spans="1:16">
      <c r="A15748" s="484" t="s">
        <v>129251</v>
      </c>
      <c r="B15748" s="485" t="s">
        <v>129250</v>
      </c>
      <c r="C15748" t="s">
        <v>129249</v>
      </c>
      <c r="D15748" t="s">
        <v>129249</v>
      </c>
      <c r="E15748" t="str">
        <f t="shared" si="246"/>
        <v>580521 - AMBITION PREVENTION</v>
      </c>
      <c r="F15748" t="s">
        <v>30681</v>
      </c>
      <c r="G15748" t="s">
        <v>129248</v>
      </c>
      <c r="I15748" t="s">
        <v>8055</v>
      </c>
      <c r="J15748" t="s">
        <v>129247</v>
      </c>
      <c r="K15748" t="s">
        <v>208</v>
      </c>
      <c r="L15748" t="s">
        <v>129246</v>
      </c>
      <c r="N15748" t="s">
        <v>208</v>
      </c>
      <c r="O15748" t="s">
        <v>476</v>
      </c>
      <c r="P15748" t="s">
        <v>476</v>
      </c>
    </row>
    <row r="15749" spans="1:16">
      <c r="A15749" s="484" t="s">
        <v>135899</v>
      </c>
      <c r="B15749" s="485" t="s">
        <v>135898</v>
      </c>
      <c r="C15749" t="s">
        <v>135897</v>
      </c>
      <c r="D15749" t="s">
        <v>135897</v>
      </c>
      <c r="E15749" t="str">
        <f t="shared" si="246"/>
        <v>638950 - ACE SERVICE GAGNANT</v>
      </c>
      <c r="F15749" t="s">
        <v>14330</v>
      </c>
      <c r="G15749" t="s">
        <v>135896</v>
      </c>
      <c r="I15749" t="s">
        <v>135895</v>
      </c>
      <c r="K15749" t="s">
        <v>208</v>
      </c>
      <c r="L15749" t="s">
        <v>135894</v>
      </c>
      <c r="N15749" t="s">
        <v>208</v>
      </c>
      <c r="O15749" t="s">
        <v>476</v>
      </c>
      <c r="P15749" t="s">
        <v>476</v>
      </c>
    </row>
    <row r="15750" spans="1:16">
      <c r="A15750" s="484" t="s">
        <v>114565</v>
      </c>
      <c r="B15750" s="485" t="s">
        <v>114564</v>
      </c>
      <c r="C15750" t="s">
        <v>114563</v>
      </c>
      <c r="D15750" t="s">
        <v>114562</v>
      </c>
      <c r="E15750" t="str">
        <f t="shared" si="246"/>
        <v>640839 - BEATRICE PALIS</v>
      </c>
      <c r="F15750" t="s">
        <v>1784</v>
      </c>
      <c r="G15750" t="s">
        <v>62881</v>
      </c>
      <c r="H15750" t="s">
        <v>114561</v>
      </c>
      <c r="I15750" t="s">
        <v>6974</v>
      </c>
      <c r="J15750" t="s">
        <v>114560</v>
      </c>
      <c r="K15750" t="s">
        <v>208</v>
      </c>
      <c r="L15750" t="s">
        <v>114559</v>
      </c>
      <c r="N15750" t="s">
        <v>208</v>
      </c>
      <c r="O15750" t="s">
        <v>476</v>
      </c>
      <c r="P15750" t="s">
        <v>476</v>
      </c>
    </row>
    <row r="15751" spans="1:16">
      <c r="A15751" s="484" t="s">
        <v>40260</v>
      </c>
      <c r="B15751" s="485" t="s">
        <v>40259</v>
      </c>
      <c r="C15751" t="s">
        <v>40258</v>
      </c>
      <c r="D15751" t="s">
        <v>40257</v>
      </c>
      <c r="E15751" t="str">
        <f t="shared" si="246"/>
        <v>629870 - LA MAISON DES FEMMES ST DENIS</v>
      </c>
      <c r="F15751" t="s">
        <v>1345</v>
      </c>
      <c r="G15751" t="s">
        <v>40256</v>
      </c>
      <c r="I15751" t="s">
        <v>5864</v>
      </c>
      <c r="J15751" t="s">
        <v>40255</v>
      </c>
      <c r="K15751" t="s">
        <v>208</v>
      </c>
      <c r="L15751" t="s">
        <v>40254</v>
      </c>
      <c r="N15751" t="s">
        <v>208</v>
      </c>
      <c r="O15751" t="s">
        <v>476</v>
      </c>
      <c r="P15751" t="s">
        <v>476</v>
      </c>
    </row>
    <row r="15752" spans="1:16">
      <c r="A15752" s="484" t="s">
        <v>93416</v>
      </c>
      <c r="B15752" s="485" t="s">
        <v>93415</v>
      </c>
      <c r="C15752" t="s">
        <v>93414</v>
      </c>
      <c r="D15752" t="s">
        <v>93413</v>
      </c>
      <c r="E15752" t="str">
        <f t="shared" si="246"/>
        <v>628890 - COMITE REGIONAL HANDISPORT OCCITANIE BALMA</v>
      </c>
      <c r="F15752" t="s">
        <v>7817</v>
      </c>
      <c r="G15752" t="s">
        <v>42545</v>
      </c>
      <c r="I15752" t="s">
        <v>9725</v>
      </c>
      <c r="K15752" t="s">
        <v>208</v>
      </c>
      <c r="L15752" t="s">
        <v>93412</v>
      </c>
      <c r="N15752" t="s">
        <v>208</v>
      </c>
      <c r="O15752" t="s">
        <v>476</v>
      </c>
      <c r="P15752" t="s">
        <v>476</v>
      </c>
    </row>
    <row r="15753" spans="1:16">
      <c r="A15753" s="484" t="s">
        <v>83856</v>
      </c>
      <c r="B15753" s="485" t="s">
        <v>83855</v>
      </c>
      <c r="C15753" t="s">
        <v>83854</v>
      </c>
      <c r="D15753" t="s">
        <v>83853</v>
      </c>
      <c r="E15753" t="str">
        <f t="shared" si="246"/>
        <v>612870 - EFCAM</v>
      </c>
      <c r="F15753" t="s">
        <v>715</v>
      </c>
      <c r="G15753" t="s">
        <v>83852</v>
      </c>
      <c r="I15753" t="s">
        <v>31445</v>
      </c>
      <c r="J15753" t="s">
        <v>83851</v>
      </c>
      <c r="K15753" t="s">
        <v>208</v>
      </c>
      <c r="L15753" t="s">
        <v>83850</v>
      </c>
      <c r="N15753" t="s">
        <v>208</v>
      </c>
      <c r="O15753" t="s">
        <v>476</v>
      </c>
      <c r="P15753" t="s">
        <v>476</v>
      </c>
    </row>
    <row r="15754" spans="1:16">
      <c r="A15754" s="484" t="s">
        <v>80461</v>
      </c>
      <c r="B15754" s="485" t="s">
        <v>80460</v>
      </c>
      <c r="C15754" t="s">
        <v>80459</v>
      </c>
      <c r="D15754" t="s">
        <v>80458</v>
      </c>
      <c r="E15754" t="str">
        <f t="shared" si="246"/>
        <v>589007 - ELLIPSY LES HOGUES</v>
      </c>
      <c r="F15754" t="s">
        <v>1848</v>
      </c>
      <c r="G15754" t="s">
        <v>80457</v>
      </c>
      <c r="I15754" t="s">
        <v>41999</v>
      </c>
      <c r="J15754" t="s">
        <v>80456</v>
      </c>
      <c r="K15754" t="s">
        <v>208</v>
      </c>
      <c r="L15754" t="s">
        <v>80455</v>
      </c>
      <c r="N15754" t="s">
        <v>208</v>
      </c>
      <c r="O15754" t="s">
        <v>476</v>
      </c>
      <c r="P15754" t="s">
        <v>476</v>
      </c>
    </row>
    <row r="15755" spans="1:16">
      <c r="A15755" s="484" t="s">
        <v>136724</v>
      </c>
      <c r="B15755" s="485" t="s">
        <v>136718</v>
      </c>
      <c r="C15755" t="s">
        <v>136723</v>
      </c>
      <c r="D15755" t="s">
        <v>136722</v>
      </c>
      <c r="E15755" t="str">
        <f t="shared" si="246"/>
        <v>577121 - ABLE JULIE TUIL PARIS 16EME</v>
      </c>
      <c r="F15755" t="s">
        <v>19307</v>
      </c>
      <c r="G15755" t="s">
        <v>136721</v>
      </c>
      <c r="I15755" t="s">
        <v>626</v>
      </c>
      <c r="J15755" t="s">
        <v>136714</v>
      </c>
      <c r="K15755" t="s">
        <v>208</v>
      </c>
      <c r="L15755" t="s">
        <v>136720</v>
      </c>
      <c r="N15755" t="s">
        <v>208</v>
      </c>
      <c r="O15755" t="s">
        <v>476</v>
      </c>
      <c r="P15755" t="s">
        <v>476</v>
      </c>
    </row>
    <row r="15756" spans="1:16">
      <c r="A15756" s="484" t="s">
        <v>136719</v>
      </c>
      <c r="B15756" s="485" t="s">
        <v>136718</v>
      </c>
      <c r="C15756" t="s">
        <v>136717</v>
      </c>
      <c r="D15756" t="s">
        <v>136716</v>
      </c>
      <c r="E15756" t="str">
        <f t="shared" si="246"/>
        <v>682779 - ABLE JULIE TUIL LEVALLOIS PERRET</v>
      </c>
      <c r="F15756" t="s">
        <v>8644</v>
      </c>
      <c r="G15756" t="s">
        <v>136715</v>
      </c>
      <c r="I15756" t="s">
        <v>11554</v>
      </c>
      <c r="J15756" t="s">
        <v>136714</v>
      </c>
      <c r="K15756" t="s">
        <v>208</v>
      </c>
      <c r="L15756" t="s">
        <v>136713</v>
      </c>
      <c r="N15756" t="s">
        <v>208</v>
      </c>
      <c r="O15756" t="s">
        <v>476</v>
      </c>
      <c r="P15756" t="s">
        <v>476</v>
      </c>
    </row>
    <row r="15757" spans="1:16">
      <c r="A15757" s="484" t="s">
        <v>46301</v>
      </c>
      <c r="B15757" s="485" t="s">
        <v>46300</v>
      </c>
      <c r="C15757" t="s">
        <v>46299</v>
      </c>
      <c r="D15757" t="s">
        <v>46299</v>
      </c>
      <c r="E15757" t="str">
        <f t="shared" si="246"/>
        <v>624962 - L'ACADEMIE DU DRONE</v>
      </c>
      <c r="F15757" t="s">
        <v>6577</v>
      </c>
      <c r="G15757" t="s">
        <v>46298</v>
      </c>
      <c r="I15757" t="s">
        <v>30672</v>
      </c>
      <c r="J15757" t="s">
        <v>46297</v>
      </c>
      <c r="K15757" t="s">
        <v>208</v>
      </c>
      <c r="L15757" t="s">
        <v>46296</v>
      </c>
      <c r="N15757" t="s">
        <v>208</v>
      </c>
      <c r="O15757" t="s">
        <v>476</v>
      </c>
      <c r="P15757" t="s">
        <v>476</v>
      </c>
    </row>
    <row r="15758" spans="1:16">
      <c r="A15758" s="484" t="s">
        <v>91181</v>
      </c>
      <c r="B15758" s="485" t="s">
        <v>91180</v>
      </c>
      <c r="C15758" t="s">
        <v>91179</v>
      </c>
      <c r="D15758" t="s">
        <v>91179</v>
      </c>
      <c r="E15758" t="str">
        <f t="shared" si="246"/>
        <v>630056 - CRC FORMATION</v>
      </c>
      <c r="F15758" t="s">
        <v>15316</v>
      </c>
      <c r="G15758" t="s">
        <v>91178</v>
      </c>
      <c r="H15758" t="s">
        <v>91177</v>
      </c>
      <c r="I15758" t="s">
        <v>3322</v>
      </c>
      <c r="J15758" t="s">
        <v>91176</v>
      </c>
      <c r="K15758" t="s">
        <v>208</v>
      </c>
      <c r="L15758" t="s">
        <v>91175</v>
      </c>
      <c r="N15758" t="s">
        <v>208</v>
      </c>
      <c r="O15758" t="s">
        <v>476</v>
      </c>
      <c r="P15758" t="s">
        <v>476</v>
      </c>
    </row>
    <row r="15759" spans="1:16">
      <c r="A15759" s="484" t="s">
        <v>45509</v>
      </c>
      <c r="B15759" s="485" t="s">
        <v>45508</v>
      </c>
      <c r="C15759" t="s">
        <v>45507</v>
      </c>
      <c r="D15759" t="s">
        <v>45507</v>
      </c>
      <c r="E15759" t="str">
        <f t="shared" si="246"/>
        <v>658935 - L'ATELIER NORMAND</v>
      </c>
      <c r="F15759" t="s">
        <v>773</v>
      </c>
      <c r="G15759" t="s">
        <v>45506</v>
      </c>
      <c r="I15759" t="s">
        <v>45505</v>
      </c>
      <c r="J15759" t="s">
        <v>45504</v>
      </c>
      <c r="K15759" t="s">
        <v>208</v>
      </c>
      <c r="L15759" t="s">
        <v>45503</v>
      </c>
      <c r="N15759" t="s">
        <v>208</v>
      </c>
      <c r="O15759" t="s">
        <v>476</v>
      </c>
      <c r="P15759" t="s">
        <v>476</v>
      </c>
    </row>
    <row r="15760" spans="1:16">
      <c r="A15760" s="484" t="s">
        <v>85892</v>
      </c>
      <c r="B15760" s="485" t="s">
        <v>85891</v>
      </c>
      <c r="C15760" t="s">
        <v>85890</v>
      </c>
      <c r="D15760" t="s">
        <v>85889</v>
      </c>
      <c r="E15760" t="str">
        <f t="shared" si="246"/>
        <v>584101 - DUCOS FABIEN FORMATION ST AVIT</v>
      </c>
      <c r="F15760" t="s">
        <v>10929</v>
      </c>
      <c r="G15760" t="s">
        <v>85888</v>
      </c>
      <c r="H15760" t="s">
        <v>85887</v>
      </c>
      <c r="I15760" t="s">
        <v>85886</v>
      </c>
      <c r="J15760" t="s">
        <v>85885</v>
      </c>
      <c r="K15760" t="s">
        <v>208</v>
      </c>
      <c r="L15760" t="s">
        <v>85884</v>
      </c>
      <c r="N15760" t="s">
        <v>208</v>
      </c>
      <c r="O15760" t="s">
        <v>476</v>
      </c>
      <c r="P15760" t="s">
        <v>476</v>
      </c>
    </row>
    <row r="15761" spans="1:16">
      <c r="A15761" s="484" t="s">
        <v>25785</v>
      </c>
      <c r="B15761" s="485" t="s">
        <v>25784</v>
      </c>
      <c r="C15761" t="s">
        <v>25783</v>
      </c>
      <c r="D15761" t="s">
        <v>25782</v>
      </c>
      <c r="E15761" t="str">
        <f t="shared" si="246"/>
        <v>595433 - PROFILPRO</v>
      </c>
      <c r="F15761" t="s">
        <v>25781</v>
      </c>
      <c r="G15761" t="s">
        <v>25780</v>
      </c>
      <c r="I15761" t="s">
        <v>25779</v>
      </c>
      <c r="J15761" t="s">
        <v>25778</v>
      </c>
      <c r="K15761" t="s">
        <v>208</v>
      </c>
      <c r="L15761" t="s">
        <v>25777</v>
      </c>
      <c r="N15761" t="s">
        <v>208</v>
      </c>
      <c r="O15761" t="s">
        <v>476</v>
      </c>
      <c r="P15761" t="s">
        <v>476</v>
      </c>
    </row>
    <row r="15762" spans="1:16">
      <c r="A15762" s="484" t="s">
        <v>25977</v>
      </c>
      <c r="B15762" s="485" t="s">
        <v>25976</v>
      </c>
      <c r="C15762" t="s">
        <v>25975</v>
      </c>
      <c r="D15762" t="s">
        <v>25975</v>
      </c>
      <c r="E15762" t="str">
        <f t="shared" si="246"/>
        <v>681027 - PRO' PULSE GESTION</v>
      </c>
      <c r="F15762" t="s">
        <v>2178</v>
      </c>
      <c r="G15762" t="s">
        <v>25974</v>
      </c>
      <c r="I15762" t="s">
        <v>7644</v>
      </c>
      <c r="J15762" t="s">
        <v>25973</v>
      </c>
      <c r="K15762" t="s">
        <v>208</v>
      </c>
      <c r="L15762" t="s">
        <v>25972</v>
      </c>
      <c r="N15762" t="s">
        <v>208</v>
      </c>
      <c r="O15762" t="s">
        <v>476</v>
      </c>
      <c r="P15762" t="s">
        <v>476</v>
      </c>
    </row>
    <row r="15763" spans="1:16">
      <c r="A15763" s="484" t="s">
        <v>48942</v>
      </c>
      <c r="B15763" s="485" t="s">
        <v>48941</v>
      </c>
      <c r="C15763" t="s">
        <v>48940</v>
      </c>
      <c r="D15763" t="s">
        <v>48939</v>
      </c>
      <c r="E15763" t="str">
        <f t="shared" si="246"/>
        <v>675945 - JOURNEY HOME COLOMARS</v>
      </c>
      <c r="F15763" t="s">
        <v>1580</v>
      </c>
      <c r="G15763" t="s">
        <v>48938</v>
      </c>
      <c r="I15763" t="s">
        <v>48937</v>
      </c>
      <c r="J15763" t="s">
        <v>48936</v>
      </c>
      <c r="K15763" t="s">
        <v>208</v>
      </c>
      <c r="L15763" t="s">
        <v>48935</v>
      </c>
      <c r="N15763" t="s">
        <v>208</v>
      </c>
      <c r="O15763" t="s">
        <v>476</v>
      </c>
      <c r="P15763" t="s">
        <v>476</v>
      </c>
    </row>
    <row r="15764" spans="1:16">
      <c r="A15764" s="484" t="s">
        <v>84282</v>
      </c>
      <c r="B15764" s="485" t="s">
        <v>84281</v>
      </c>
      <c r="C15764" t="s">
        <v>84280</v>
      </c>
      <c r="D15764" t="s">
        <v>84279</v>
      </c>
      <c r="E15764" t="str">
        <f t="shared" si="246"/>
        <v>674667 - ESAGE PARIS</v>
      </c>
      <c r="F15764" t="s">
        <v>13061</v>
      </c>
      <c r="G15764" t="s">
        <v>84278</v>
      </c>
      <c r="I15764" t="s">
        <v>626</v>
      </c>
      <c r="J15764" t="s">
        <v>84277</v>
      </c>
      <c r="K15764" t="s">
        <v>208</v>
      </c>
      <c r="L15764" t="s">
        <v>84276</v>
      </c>
      <c r="N15764" t="s">
        <v>207</v>
      </c>
      <c r="O15764" t="s">
        <v>476</v>
      </c>
      <c r="P15764" t="s">
        <v>476</v>
      </c>
    </row>
    <row r="15765" spans="1:16">
      <c r="A15765" s="484" t="s">
        <v>89308</v>
      </c>
      <c r="B15765" s="485" t="s">
        <v>89307</v>
      </c>
      <c r="C15765" t="s">
        <v>89306</v>
      </c>
      <c r="D15765" t="s">
        <v>89305</v>
      </c>
      <c r="E15765" t="str">
        <f t="shared" si="246"/>
        <v>591403 - @D ANGLAIS - WALL STREET ENGLISH RENNES</v>
      </c>
      <c r="F15765" t="s">
        <v>7596</v>
      </c>
      <c r="G15765" t="s">
        <v>89304</v>
      </c>
      <c r="I15765" t="s">
        <v>3364</v>
      </c>
      <c r="J15765" t="s">
        <v>89303</v>
      </c>
      <c r="K15765" t="s">
        <v>208</v>
      </c>
      <c r="L15765" t="s">
        <v>89302</v>
      </c>
      <c r="N15765" t="s">
        <v>208</v>
      </c>
      <c r="O15765" t="s">
        <v>476</v>
      </c>
      <c r="P15765" t="s">
        <v>476</v>
      </c>
    </row>
    <row r="15766" spans="1:16">
      <c r="A15766" s="484" t="s">
        <v>20872</v>
      </c>
      <c r="B15766" s="485" t="s">
        <v>20871</v>
      </c>
      <c r="C15766" t="s">
        <v>20870</v>
      </c>
      <c r="D15766" t="s">
        <v>20870</v>
      </c>
      <c r="E15766" t="str">
        <f t="shared" si="246"/>
        <v>572846 - RUNNING EDUCATION</v>
      </c>
      <c r="F15766" t="s">
        <v>9038</v>
      </c>
      <c r="G15766" t="s">
        <v>20869</v>
      </c>
      <c r="I15766" t="s">
        <v>8130</v>
      </c>
      <c r="K15766" t="s">
        <v>208</v>
      </c>
      <c r="L15766" t="s">
        <v>20868</v>
      </c>
      <c r="N15766" t="s">
        <v>208</v>
      </c>
      <c r="O15766" t="s">
        <v>476</v>
      </c>
      <c r="P15766" t="s">
        <v>476</v>
      </c>
    </row>
    <row r="15767" spans="1:16">
      <c r="A15767" s="484" t="s">
        <v>60586</v>
      </c>
      <c r="B15767" s="485" t="s">
        <v>60585</v>
      </c>
      <c r="C15767" t="s">
        <v>60569</v>
      </c>
      <c r="D15767" t="s">
        <v>60569</v>
      </c>
      <c r="E15767" t="str">
        <f t="shared" si="246"/>
        <v>609729 - HORIZONS</v>
      </c>
      <c r="F15767" t="s">
        <v>11199</v>
      </c>
      <c r="G15767" t="s">
        <v>60584</v>
      </c>
      <c r="H15767" t="s">
        <v>60583</v>
      </c>
      <c r="I15767" t="s">
        <v>60582</v>
      </c>
      <c r="K15767" t="s">
        <v>208</v>
      </c>
      <c r="L15767" t="s">
        <v>60581</v>
      </c>
      <c r="N15767" t="s">
        <v>208</v>
      </c>
      <c r="O15767" t="s">
        <v>476</v>
      </c>
      <c r="P15767" t="s">
        <v>476</v>
      </c>
    </row>
    <row r="15768" spans="1:16">
      <c r="A15768" s="484" t="s">
        <v>66919</v>
      </c>
      <c r="B15768" s="485" t="s">
        <v>66918</v>
      </c>
      <c r="C15768" t="s">
        <v>66917</v>
      </c>
      <c r="D15768" t="s">
        <v>66917</v>
      </c>
      <c r="E15768" t="str">
        <f t="shared" si="246"/>
        <v>626971 - GFP FORMATION</v>
      </c>
      <c r="F15768" t="s">
        <v>21240</v>
      </c>
      <c r="G15768" t="s">
        <v>66916</v>
      </c>
      <c r="I15768" t="s">
        <v>2739</v>
      </c>
      <c r="J15768" t="s">
        <v>66915</v>
      </c>
      <c r="K15768" t="s">
        <v>208</v>
      </c>
      <c r="L15768" t="s">
        <v>66914</v>
      </c>
      <c r="N15768" t="s">
        <v>208</v>
      </c>
      <c r="O15768" t="s">
        <v>476</v>
      </c>
      <c r="P15768" t="s">
        <v>476</v>
      </c>
    </row>
    <row r="15769" spans="1:16">
      <c r="A15769" s="484" t="s">
        <v>121163</v>
      </c>
      <c r="B15769" s="485" t="s">
        <v>121162</v>
      </c>
      <c r="C15769" t="s">
        <v>121161</v>
      </c>
      <c r="D15769" t="s">
        <v>121161</v>
      </c>
      <c r="E15769" t="str">
        <f t="shared" si="246"/>
        <v>591713 - ASSOCIATION HAUT LES MAINS</v>
      </c>
      <c r="F15769" t="s">
        <v>2524</v>
      </c>
      <c r="G15769" t="s">
        <v>121160</v>
      </c>
      <c r="I15769" t="s">
        <v>2739</v>
      </c>
      <c r="K15769" t="s">
        <v>208</v>
      </c>
      <c r="L15769" t="s">
        <v>121159</v>
      </c>
      <c r="N15769" t="s">
        <v>208</v>
      </c>
      <c r="O15769" t="s">
        <v>476</v>
      </c>
      <c r="P15769" t="s">
        <v>476</v>
      </c>
    </row>
    <row r="15770" spans="1:16">
      <c r="A15770" s="484" t="s">
        <v>136749</v>
      </c>
      <c r="B15770" s="485" t="s">
        <v>136748</v>
      </c>
      <c r="C15770" t="s">
        <v>136747</v>
      </c>
      <c r="D15770" t="s">
        <v>136746</v>
      </c>
      <c r="E15770" t="str">
        <f t="shared" si="246"/>
        <v>620373 - ABG FORMATION CONSEIL NICE</v>
      </c>
      <c r="F15770" t="s">
        <v>29895</v>
      </c>
      <c r="G15770" t="s">
        <v>136745</v>
      </c>
      <c r="I15770" t="s">
        <v>618</v>
      </c>
      <c r="J15770" t="s">
        <v>136744</v>
      </c>
      <c r="K15770" t="s">
        <v>208</v>
      </c>
      <c r="L15770" t="s">
        <v>136743</v>
      </c>
      <c r="N15770" t="s">
        <v>208</v>
      </c>
      <c r="O15770" t="s">
        <v>476</v>
      </c>
      <c r="P15770" t="s">
        <v>476</v>
      </c>
    </row>
    <row r="15771" spans="1:16">
      <c r="A15771" s="484" t="s">
        <v>109312</v>
      </c>
      <c r="B15771" s="485" t="s">
        <v>109311</v>
      </c>
      <c r="C15771" t="s">
        <v>109310</v>
      </c>
      <c r="D15771" t="s">
        <v>109310</v>
      </c>
      <c r="E15771" t="str">
        <f t="shared" si="246"/>
        <v>583728 - CBF 360 FORMATION</v>
      </c>
      <c r="F15771" t="s">
        <v>14707</v>
      </c>
      <c r="G15771" t="s">
        <v>109309</v>
      </c>
      <c r="I15771" t="s">
        <v>15946</v>
      </c>
      <c r="J15771" t="s">
        <v>109308</v>
      </c>
      <c r="K15771" t="s">
        <v>208</v>
      </c>
      <c r="L15771" t="s">
        <v>109307</v>
      </c>
      <c r="N15771" t="s">
        <v>208</v>
      </c>
      <c r="O15771" t="s">
        <v>476</v>
      </c>
      <c r="P15771" t="s">
        <v>476</v>
      </c>
    </row>
    <row r="15772" spans="1:16">
      <c r="A15772" s="484" t="s">
        <v>134103</v>
      </c>
      <c r="B15772" s="485" t="s">
        <v>134102</v>
      </c>
      <c r="C15772" t="s">
        <v>134101</v>
      </c>
      <c r="D15772" t="s">
        <v>134101</v>
      </c>
      <c r="E15772" t="str">
        <f t="shared" si="246"/>
        <v>627598 - ADVANCE SOLUTIONS</v>
      </c>
      <c r="F15772" t="s">
        <v>42284</v>
      </c>
      <c r="G15772" t="s">
        <v>134100</v>
      </c>
      <c r="I15772" t="s">
        <v>14260</v>
      </c>
      <c r="K15772" t="s">
        <v>208</v>
      </c>
      <c r="L15772" t="s">
        <v>134099</v>
      </c>
      <c r="N15772" t="s">
        <v>208</v>
      </c>
      <c r="O15772" t="s">
        <v>476</v>
      </c>
      <c r="P15772" t="s">
        <v>476</v>
      </c>
    </row>
    <row r="15773" spans="1:16">
      <c r="A15773" s="484" t="s">
        <v>110945</v>
      </c>
      <c r="B15773" s="485" t="s">
        <v>110944</v>
      </c>
      <c r="C15773" t="s">
        <v>110943</v>
      </c>
      <c r="D15773" t="s">
        <v>110942</v>
      </c>
      <c r="E15773" t="str">
        <f t="shared" si="246"/>
        <v>637877 - CAILLAUD ELODIE</v>
      </c>
      <c r="F15773" t="s">
        <v>4446</v>
      </c>
      <c r="G15773" t="s">
        <v>110941</v>
      </c>
      <c r="I15773" t="s">
        <v>24998</v>
      </c>
      <c r="K15773" t="s">
        <v>208</v>
      </c>
      <c r="L15773" t="s">
        <v>110940</v>
      </c>
      <c r="N15773" t="s">
        <v>208</v>
      </c>
      <c r="O15773" t="s">
        <v>476</v>
      </c>
      <c r="P15773" t="s">
        <v>476</v>
      </c>
    </row>
    <row r="15774" spans="1:16">
      <c r="A15774" s="484" t="s">
        <v>106841</v>
      </c>
      <c r="B15774" s="485" t="s">
        <v>106840</v>
      </c>
      <c r="C15774" t="s">
        <v>106839</v>
      </c>
      <c r="D15774" t="s">
        <v>106839</v>
      </c>
      <c r="E15774" t="str">
        <f t="shared" si="246"/>
        <v>650225 - CENTRE DE FORMATION 3D</v>
      </c>
      <c r="F15774" t="s">
        <v>8801</v>
      </c>
      <c r="G15774" t="s">
        <v>106838</v>
      </c>
      <c r="I15774" t="s">
        <v>106837</v>
      </c>
      <c r="J15774" t="s">
        <v>106836</v>
      </c>
      <c r="K15774" t="s">
        <v>208</v>
      </c>
      <c r="L15774" t="s">
        <v>106835</v>
      </c>
      <c r="N15774" t="s">
        <v>208</v>
      </c>
      <c r="O15774" t="s">
        <v>476</v>
      </c>
      <c r="P15774" t="s">
        <v>476</v>
      </c>
    </row>
    <row r="15775" spans="1:16">
      <c r="A15775" s="484" t="s">
        <v>70381</v>
      </c>
      <c r="B15775" s="485" t="s">
        <v>70380</v>
      </c>
      <c r="C15775" t="s">
        <v>70379</v>
      </c>
      <c r="D15775" t="s">
        <v>70379</v>
      </c>
      <c r="E15775" t="str">
        <f t="shared" si="246"/>
        <v>628219 - FORMATIO</v>
      </c>
      <c r="F15775" t="s">
        <v>2659</v>
      </c>
      <c r="G15775" t="s">
        <v>70378</v>
      </c>
      <c r="H15775" t="s">
        <v>70377</v>
      </c>
      <c r="I15775" t="s">
        <v>1035</v>
      </c>
      <c r="J15775" t="s">
        <v>70376</v>
      </c>
      <c r="K15775" t="s">
        <v>70375</v>
      </c>
      <c r="L15775" t="s">
        <v>70374</v>
      </c>
      <c r="N15775" t="s">
        <v>208</v>
      </c>
      <c r="O15775" t="s">
        <v>476</v>
      </c>
      <c r="P15775" t="s">
        <v>476</v>
      </c>
    </row>
    <row r="15776" spans="1:16">
      <c r="A15776" s="484" t="s">
        <v>7542</v>
      </c>
      <c r="B15776" s="485" t="s">
        <v>7541</v>
      </c>
      <c r="C15776" t="s">
        <v>7540</v>
      </c>
      <c r="D15776" t="s">
        <v>7539</v>
      </c>
      <c r="E15776" t="str">
        <f t="shared" si="246"/>
        <v>600957 - UDPS 80</v>
      </c>
      <c r="F15776" t="s">
        <v>7380</v>
      </c>
      <c r="G15776" t="s">
        <v>7538</v>
      </c>
      <c r="I15776" t="s">
        <v>7537</v>
      </c>
      <c r="J15776" t="s">
        <v>7536</v>
      </c>
      <c r="K15776" t="s">
        <v>208</v>
      </c>
      <c r="L15776" t="s">
        <v>7535</v>
      </c>
      <c r="N15776" t="s">
        <v>208</v>
      </c>
      <c r="O15776" t="s">
        <v>476</v>
      </c>
      <c r="P15776" t="s">
        <v>476</v>
      </c>
    </row>
    <row r="15777" spans="1:16">
      <c r="A15777" s="484" t="s">
        <v>129237</v>
      </c>
      <c r="B15777" s="485" t="s">
        <v>129236</v>
      </c>
      <c r="C15777" t="s">
        <v>129235</v>
      </c>
      <c r="D15777" t="s">
        <v>129235</v>
      </c>
      <c r="E15777" t="str">
        <f t="shared" si="246"/>
        <v>629250 - AMBOISE FORMATIONS</v>
      </c>
      <c r="G15777" t="s">
        <v>129234</v>
      </c>
      <c r="I15777" t="s">
        <v>59320</v>
      </c>
      <c r="K15777" t="s">
        <v>208</v>
      </c>
      <c r="L15777" t="s">
        <v>129233</v>
      </c>
      <c r="N15777" t="s">
        <v>208</v>
      </c>
      <c r="O15777" t="s">
        <v>476</v>
      </c>
      <c r="P15777" t="s">
        <v>476</v>
      </c>
    </row>
    <row r="15778" spans="1:16">
      <c r="A15778" s="484" t="s">
        <v>84648</v>
      </c>
      <c r="B15778" s="485" t="s">
        <v>84647</v>
      </c>
      <c r="C15778" t="s">
        <v>84646</v>
      </c>
      <c r="D15778" t="s">
        <v>84646</v>
      </c>
      <c r="E15778" t="str">
        <f t="shared" si="246"/>
        <v>633800 - ECOLE DE CONDUITE 25</v>
      </c>
      <c r="F15778" t="s">
        <v>39566</v>
      </c>
      <c r="G15778" t="s">
        <v>84645</v>
      </c>
      <c r="I15778" t="s">
        <v>2666</v>
      </c>
      <c r="K15778" t="s">
        <v>208</v>
      </c>
      <c r="L15778" t="s">
        <v>84644</v>
      </c>
      <c r="N15778" t="s">
        <v>208</v>
      </c>
      <c r="O15778" t="s">
        <v>476</v>
      </c>
      <c r="P15778" t="s">
        <v>476</v>
      </c>
    </row>
    <row r="15779" spans="1:16">
      <c r="A15779" s="484" t="s">
        <v>18141</v>
      </c>
      <c r="B15779" s="485" t="s">
        <v>18140</v>
      </c>
      <c r="C15779" t="s">
        <v>18139</v>
      </c>
      <c r="D15779" t="s">
        <v>18139</v>
      </c>
      <c r="E15779" t="str">
        <f t="shared" si="246"/>
        <v>652866 - SENES SOLUTIONS</v>
      </c>
      <c r="F15779" t="s">
        <v>9638</v>
      </c>
      <c r="G15779" t="s">
        <v>18138</v>
      </c>
      <c r="I15779" t="s">
        <v>18137</v>
      </c>
      <c r="J15779" t="s">
        <v>18136</v>
      </c>
      <c r="K15779" t="s">
        <v>208</v>
      </c>
      <c r="L15779" t="s">
        <v>18135</v>
      </c>
      <c r="N15779" t="s">
        <v>208</v>
      </c>
      <c r="O15779" t="s">
        <v>476</v>
      </c>
      <c r="P15779" t="s">
        <v>476</v>
      </c>
    </row>
    <row r="15780" spans="1:16">
      <c r="A15780" s="484" t="s">
        <v>22010</v>
      </c>
      <c r="B15780" s="485" t="s">
        <v>22009</v>
      </c>
      <c r="C15780" t="s">
        <v>22008</v>
      </c>
      <c r="D15780" t="s">
        <v>22007</v>
      </c>
      <c r="E15780" t="str">
        <f t="shared" si="246"/>
        <v>636812 - REVOLYS VILLEMOMBLE</v>
      </c>
      <c r="F15780" t="s">
        <v>22006</v>
      </c>
      <c r="G15780" t="s">
        <v>22005</v>
      </c>
      <c r="H15780" t="s">
        <v>22004</v>
      </c>
      <c r="I15780" t="s">
        <v>22003</v>
      </c>
      <c r="J15780" t="s">
        <v>22002</v>
      </c>
      <c r="K15780" t="s">
        <v>208</v>
      </c>
      <c r="L15780" t="s">
        <v>22001</v>
      </c>
      <c r="N15780" t="s">
        <v>208</v>
      </c>
      <c r="O15780" t="s">
        <v>476</v>
      </c>
      <c r="P15780" t="s">
        <v>476</v>
      </c>
    </row>
    <row r="15781" spans="1:16">
      <c r="A15781" s="484" t="s">
        <v>45315</v>
      </c>
      <c r="B15781" s="485" t="s">
        <v>45314</v>
      </c>
      <c r="C15781" t="s">
        <v>45313</v>
      </c>
      <c r="D15781" t="s">
        <v>45313</v>
      </c>
      <c r="E15781" t="str">
        <f t="shared" si="246"/>
        <v>647858 - LB CONSEIL</v>
      </c>
      <c r="F15781" t="s">
        <v>6080</v>
      </c>
      <c r="G15781" t="s">
        <v>45312</v>
      </c>
      <c r="I15781" t="s">
        <v>45311</v>
      </c>
      <c r="K15781" t="s">
        <v>208</v>
      </c>
      <c r="L15781" t="s">
        <v>45310</v>
      </c>
      <c r="N15781" t="s">
        <v>208</v>
      </c>
      <c r="O15781" t="s">
        <v>476</v>
      </c>
      <c r="P15781" t="s">
        <v>476</v>
      </c>
    </row>
    <row r="15782" spans="1:16">
      <c r="A15782" s="484" t="s">
        <v>18546</v>
      </c>
      <c r="B15782" s="485" t="s">
        <v>18545</v>
      </c>
      <c r="C15782" t="s">
        <v>18544</v>
      </c>
      <c r="D15782" t="s">
        <v>18543</v>
      </c>
      <c r="E15782" t="str">
        <f t="shared" si="246"/>
        <v>609717 - SECU PROTEC FORMATION VERDUN</v>
      </c>
      <c r="F15782" t="s">
        <v>3131</v>
      </c>
      <c r="G15782" t="s">
        <v>18542</v>
      </c>
      <c r="I15782" t="s">
        <v>18541</v>
      </c>
      <c r="J15782" t="s">
        <v>18540</v>
      </c>
      <c r="K15782" t="s">
        <v>208</v>
      </c>
      <c r="L15782" t="s">
        <v>18539</v>
      </c>
      <c r="N15782" t="s">
        <v>208</v>
      </c>
      <c r="O15782" t="s">
        <v>476</v>
      </c>
      <c r="P15782" t="s">
        <v>476</v>
      </c>
    </row>
    <row r="15783" spans="1:16">
      <c r="A15783" s="484" t="s">
        <v>45571</v>
      </c>
      <c r="B15783" s="485" t="s">
        <v>45570</v>
      </c>
      <c r="C15783" t="s">
        <v>45569</v>
      </c>
      <c r="D15783" t="s">
        <v>45569</v>
      </c>
      <c r="E15783" t="str">
        <f t="shared" si="246"/>
        <v>656367 - L'ATELIER D'EMERAUDE</v>
      </c>
      <c r="F15783" t="s">
        <v>18405</v>
      </c>
      <c r="G15783" t="s">
        <v>45568</v>
      </c>
      <c r="H15783" t="s">
        <v>45567</v>
      </c>
      <c r="I15783" t="s">
        <v>45566</v>
      </c>
      <c r="J15783" t="s">
        <v>45565</v>
      </c>
      <c r="K15783" t="s">
        <v>208</v>
      </c>
      <c r="L15783" t="s">
        <v>45564</v>
      </c>
      <c r="N15783" t="s">
        <v>208</v>
      </c>
      <c r="O15783" t="s">
        <v>476</v>
      </c>
      <c r="P15783" t="s">
        <v>476</v>
      </c>
    </row>
    <row r="15784" spans="1:16">
      <c r="A15784" s="484" t="s">
        <v>45186</v>
      </c>
      <c r="B15784" s="485" t="s">
        <v>45185</v>
      </c>
      <c r="C15784" t="s">
        <v>45184</v>
      </c>
      <c r="D15784" t="s">
        <v>45184</v>
      </c>
      <c r="E15784" t="str">
        <f t="shared" si="246"/>
        <v>652271 - LE BOCALAURACO</v>
      </c>
      <c r="F15784" t="s">
        <v>2936</v>
      </c>
      <c r="G15784" t="s">
        <v>45183</v>
      </c>
      <c r="I15784" t="s">
        <v>8105</v>
      </c>
      <c r="J15784" t="s">
        <v>45182</v>
      </c>
      <c r="K15784" t="s">
        <v>208</v>
      </c>
      <c r="L15784" t="s">
        <v>45181</v>
      </c>
      <c r="N15784" t="s">
        <v>208</v>
      </c>
      <c r="O15784" t="s">
        <v>476</v>
      </c>
      <c r="P15784" t="s">
        <v>476</v>
      </c>
    </row>
    <row r="15785" spans="1:16">
      <c r="A15785" s="484" t="s">
        <v>46744</v>
      </c>
      <c r="B15785" s="485" t="s">
        <v>46743</v>
      </c>
      <c r="C15785" t="s">
        <v>46742</v>
      </c>
      <c r="D15785" t="s">
        <v>46742</v>
      </c>
      <c r="E15785" t="str">
        <f t="shared" si="246"/>
        <v>602954 - LA SALAMANDRE</v>
      </c>
      <c r="F15785" t="s">
        <v>46741</v>
      </c>
      <c r="G15785" t="s">
        <v>46740</v>
      </c>
      <c r="I15785" t="s">
        <v>1906</v>
      </c>
      <c r="J15785" t="s">
        <v>46739</v>
      </c>
      <c r="K15785" t="s">
        <v>208</v>
      </c>
      <c r="L15785" t="s">
        <v>46738</v>
      </c>
      <c r="N15785" t="s">
        <v>208</v>
      </c>
      <c r="O15785" t="s">
        <v>476</v>
      </c>
      <c r="P15785" t="s">
        <v>476</v>
      </c>
    </row>
    <row r="15786" spans="1:16">
      <c r="A15786" s="484" t="s">
        <v>11975</v>
      </c>
      <c r="B15786" s="485" t="s">
        <v>11974</v>
      </c>
      <c r="C15786" t="s">
        <v>11973</v>
      </c>
      <c r="D15786" t="s">
        <v>11973</v>
      </c>
      <c r="E15786" t="str">
        <f t="shared" si="246"/>
        <v>578903 - SYMPHONIE ACCOMPAGNEMENTS</v>
      </c>
      <c r="F15786" t="s">
        <v>11972</v>
      </c>
      <c r="G15786" t="s">
        <v>11971</v>
      </c>
      <c r="I15786" t="s">
        <v>9902</v>
      </c>
      <c r="J15786" t="s">
        <v>11970</v>
      </c>
      <c r="K15786" t="s">
        <v>11969</v>
      </c>
      <c r="L15786" t="s">
        <v>11968</v>
      </c>
      <c r="N15786" t="s">
        <v>207</v>
      </c>
      <c r="O15786" t="s">
        <v>476</v>
      </c>
      <c r="P15786" t="s">
        <v>476</v>
      </c>
    </row>
    <row r="15787" spans="1:16">
      <c r="A15787" s="484" t="s">
        <v>36184</v>
      </c>
      <c r="B15787" s="485" t="s">
        <v>36183</v>
      </c>
      <c r="C15787" t="s">
        <v>36182</v>
      </c>
      <c r="D15787" t="s">
        <v>36181</v>
      </c>
      <c r="E15787" t="str">
        <f t="shared" si="246"/>
        <v>638985 - MH</v>
      </c>
      <c r="F15787" t="s">
        <v>6419</v>
      </c>
      <c r="G15787" t="s">
        <v>36180</v>
      </c>
      <c r="I15787" t="s">
        <v>8105</v>
      </c>
      <c r="J15787" t="s">
        <v>17021</v>
      </c>
      <c r="K15787" t="s">
        <v>208</v>
      </c>
      <c r="L15787" t="s">
        <v>36179</v>
      </c>
      <c r="N15787" t="s">
        <v>208</v>
      </c>
      <c r="O15787" t="s">
        <v>476</v>
      </c>
      <c r="P15787" t="s">
        <v>476</v>
      </c>
    </row>
    <row r="15788" spans="1:16">
      <c r="A15788" s="484" t="s">
        <v>19870</v>
      </c>
      <c r="B15788" s="485" t="s">
        <v>19869</v>
      </c>
      <c r="C15788" t="s">
        <v>19868</v>
      </c>
      <c r="D15788" t="s">
        <v>19867</v>
      </c>
      <c r="E15788" t="str">
        <f t="shared" si="246"/>
        <v>684168 - SARY AL SHEIKHLY</v>
      </c>
      <c r="F15788" t="s">
        <v>10428</v>
      </c>
      <c r="G15788" t="s">
        <v>19866</v>
      </c>
      <c r="I15788" t="s">
        <v>9554</v>
      </c>
      <c r="K15788" t="s">
        <v>208</v>
      </c>
      <c r="L15788" t="s">
        <v>19865</v>
      </c>
      <c r="N15788" t="s">
        <v>208</v>
      </c>
      <c r="O15788" t="s">
        <v>476</v>
      </c>
      <c r="P15788" t="s">
        <v>476</v>
      </c>
    </row>
    <row r="15789" spans="1:16">
      <c r="A15789" s="484" t="s">
        <v>46591</v>
      </c>
      <c r="B15789" s="485" t="s">
        <v>46590</v>
      </c>
      <c r="C15789" t="s">
        <v>46589</v>
      </c>
      <c r="D15789" t="s">
        <v>46589</v>
      </c>
      <c r="E15789" t="str">
        <f t="shared" si="246"/>
        <v>592500 - LABEXA FORMATION</v>
      </c>
      <c r="F15789" t="s">
        <v>36369</v>
      </c>
      <c r="G15789" t="s">
        <v>46588</v>
      </c>
      <c r="I15789" t="s">
        <v>1466</v>
      </c>
      <c r="K15789" t="s">
        <v>208</v>
      </c>
      <c r="L15789" t="s">
        <v>46587</v>
      </c>
      <c r="N15789" t="s">
        <v>208</v>
      </c>
      <c r="O15789" t="s">
        <v>476</v>
      </c>
      <c r="P15789" t="s">
        <v>476</v>
      </c>
    </row>
    <row r="15790" spans="1:16">
      <c r="A15790" s="484" t="s">
        <v>59548</v>
      </c>
      <c r="B15790" s="485" t="s">
        <v>59547</v>
      </c>
      <c r="C15790" t="s">
        <v>59546</v>
      </c>
      <c r="D15790" t="s">
        <v>59546</v>
      </c>
      <c r="E15790" t="str">
        <f t="shared" si="246"/>
        <v>595342 - IDEAL SAS</v>
      </c>
      <c r="F15790" t="s">
        <v>12975</v>
      </c>
      <c r="G15790" t="s">
        <v>59545</v>
      </c>
      <c r="H15790" t="s">
        <v>59544</v>
      </c>
      <c r="I15790" t="s">
        <v>596</v>
      </c>
      <c r="J15790" t="s">
        <v>59543</v>
      </c>
      <c r="K15790" t="s">
        <v>59542</v>
      </c>
      <c r="L15790" t="s">
        <v>59541</v>
      </c>
      <c r="N15790" t="s">
        <v>208</v>
      </c>
      <c r="O15790" t="s">
        <v>476</v>
      </c>
      <c r="P15790" t="s">
        <v>476</v>
      </c>
    </row>
    <row r="15791" spans="1:16">
      <c r="A15791" s="484" t="s">
        <v>62593</v>
      </c>
      <c r="B15791" s="485" t="s">
        <v>62592</v>
      </c>
      <c r="C15791" t="s">
        <v>62591</v>
      </c>
      <c r="D15791" t="s">
        <v>62591</v>
      </c>
      <c r="E15791" t="str">
        <f t="shared" si="246"/>
        <v>580296 - HABILIS DEVELOPPEMENT</v>
      </c>
      <c r="F15791" t="s">
        <v>21218</v>
      </c>
      <c r="G15791" t="s">
        <v>52958</v>
      </c>
      <c r="I15791" t="s">
        <v>888</v>
      </c>
      <c r="J15791" t="s">
        <v>62590</v>
      </c>
      <c r="K15791" t="s">
        <v>62589</v>
      </c>
      <c r="L15791" t="s">
        <v>62588</v>
      </c>
      <c r="N15791" t="s">
        <v>208</v>
      </c>
      <c r="O15791" t="s">
        <v>476</v>
      </c>
      <c r="P15791" t="s">
        <v>476</v>
      </c>
    </row>
    <row r="15792" spans="1:16">
      <c r="A15792" s="484" t="s">
        <v>46843</v>
      </c>
      <c r="B15792" s="485" t="s">
        <v>46842</v>
      </c>
      <c r="C15792" t="s">
        <v>46841</v>
      </c>
      <c r="D15792" t="s">
        <v>46841</v>
      </c>
      <c r="E15792" t="str">
        <f t="shared" si="246"/>
        <v>606248 - LA PISCINE</v>
      </c>
      <c r="F15792" t="s">
        <v>46840</v>
      </c>
      <c r="G15792" t="s">
        <v>46839</v>
      </c>
      <c r="H15792" t="s">
        <v>46838</v>
      </c>
      <c r="I15792" t="s">
        <v>749</v>
      </c>
      <c r="J15792" t="s">
        <v>46837</v>
      </c>
      <c r="K15792" t="s">
        <v>208</v>
      </c>
      <c r="L15792" t="s">
        <v>46836</v>
      </c>
      <c r="N15792" t="s">
        <v>208</v>
      </c>
      <c r="O15792" t="s">
        <v>476</v>
      </c>
      <c r="P15792" t="s">
        <v>476</v>
      </c>
    </row>
    <row r="15793" spans="1:16">
      <c r="A15793" s="484" t="s">
        <v>90923</v>
      </c>
      <c r="B15793" s="485" t="s">
        <v>90922</v>
      </c>
      <c r="C15793" t="s">
        <v>90921</v>
      </c>
      <c r="D15793" t="s">
        <v>90921</v>
      </c>
      <c r="E15793" t="str">
        <f t="shared" si="246"/>
        <v>618731 - CRISALYDE</v>
      </c>
      <c r="F15793" t="s">
        <v>13090</v>
      </c>
      <c r="G15793" t="s">
        <v>90920</v>
      </c>
      <c r="I15793" t="s">
        <v>626</v>
      </c>
      <c r="J15793" t="s">
        <v>90919</v>
      </c>
      <c r="K15793" t="s">
        <v>208</v>
      </c>
      <c r="L15793" t="s">
        <v>90918</v>
      </c>
      <c r="N15793" t="s">
        <v>208</v>
      </c>
      <c r="O15793" t="s">
        <v>476</v>
      </c>
      <c r="P15793" t="s">
        <v>476</v>
      </c>
    </row>
    <row r="15794" spans="1:16">
      <c r="A15794" s="484" t="s">
        <v>43483</v>
      </c>
      <c r="B15794" s="485" t="s">
        <v>43482</v>
      </c>
      <c r="C15794" t="s">
        <v>43481</v>
      </c>
      <c r="D15794" t="s">
        <v>43480</v>
      </c>
      <c r="E15794" t="str">
        <f t="shared" si="246"/>
        <v>571088 - LIGMA EH VILLE D AVRAY</v>
      </c>
      <c r="F15794" t="s">
        <v>1978</v>
      </c>
      <c r="G15794" t="s">
        <v>43479</v>
      </c>
      <c r="I15794" t="s">
        <v>43478</v>
      </c>
      <c r="K15794" t="s">
        <v>208</v>
      </c>
      <c r="L15794" t="s">
        <v>43477</v>
      </c>
      <c r="N15794" t="s">
        <v>208</v>
      </c>
      <c r="O15794" t="s">
        <v>476</v>
      </c>
      <c r="P15794" t="s">
        <v>476</v>
      </c>
    </row>
    <row r="15795" spans="1:16">
      <c r="A15795" s="484" t="s">
        <v>62369</v>
      </c>
      <c r="B15795" s="485" t="s">
        <v>62368</v>
      </c>
      <c r="C15795" t="s">
        <v>62367</v>
      </c>
      <c r="D15795" t="s">
        <v>62367</v>
      </c>
      <c r="E15795" t="str">
        <f t="shared" si="246"/>
        <v>603144 - HANSEN INSTITUTE</v>
      </c>
      <c r="F15795" t="s">
        <v>1444</v>
      </c>
      <c r="G15795" t="s">
        <v>62366</v>
      </c>
      <c r="I15795" t="s">
        <v>62365</v>
      </c>
      <c r="J15795" t="s">
        <v>62364</v>
      </c>
      <c r="K15795" t="s">
        <v>208</v>
      </c>
      <c r="L15795" t="s">
        <v>62363</v>
      </c>
      <c r="N15795" t="s">
        <v>208</v>
      </c>
      <c r="O15795" t="s">
        <v>476</v>
      </c>
      <c r="P15795" t="s">
        <v>476</v>
      </c>
    </row>
    <row r="15796" spans="1:16">
      <c r="A15796" s="484" t="s">
        <v>50492</v>
      </c>
      <c r="B15796" s="485" t="s">
        <v>50491</v>
      </c>
      <c r="C15796" t="s">
        <v>50490</v>
      </c>
      <c r="D15796" t="s">
        <v>50490</v>
      </c>
      <c r="E15796" t="str">
        <f t="shared" si="246"/>
        <v>575021 - IPNOSIA</v>
      </c>
      <c r="F15796" t="s">
        <v>12566</v>
      </c>
      <c r="G15796" t="s">
        <v>50489</v>
      </c>
      <c r="H15796" t="s">
        <v>50488</v>
      </c>
      <c r="I15796" t="s">
        <v>9512</v>
      </c>
      <c r="J15796" t="s">
        <v>50487</v>
      </c>
      <c r="K15796" t="s">
        <v>208</v>
      </c>
      <c r="L15796" t="s">
        <v>50486</v>
      </c>
      <c r="N15796" t="s">
        <v>208</v>
      </c>
      <c r="O15796" t="s">
        <v>476</v>
      </c>
      <c r="P15796" t="s">
        <v>476</v>
      </c>
    </row>
    <row r="15797" spans="1:16">
      <c r="A15797" s="484" t="s">
        <v>71890</v>
      </c>
      <c r="B15797" s="485" t="s">
        <v>71889</v>
      </c>
      <c r="C15797" t="s">
        <v>71888</v>
      </c>
      <c r="D15797" t="s">
        <v>71888</v>
      </c>
      <c r="E15797" t="str">
        <f t="shared" si="246"/>
        <v>86125 - FOEDERIS</v>
      </c>
      <c r="F15797" t="s">
        <v>36622</v>
      </c>
      <c r="G15797" t="s">
        <v>71887</v>
      </c>
      <c r="I15797" t="s">
        <v>26792</v>
      </c>
      <c r="J15797" t="s">
        <v>71886</v>
      </c>
      <c r="K15797" t="s">
        <v>208</v>
      </c>
      <c r="L15797" t="s">
        <v>71885</v>
      </c>
      <c r="N15797" t="s">
        <v>208</v>
      </c>
      <c r="O15797" t="s">
        <v>476</v>
      </c>
      <c r="P15797" t="s">
        <v>476</v>
      </c>
    </row>
    <row r="15798" spans="1:16">
      <c r="A15798" s="484" t="s">
        <v>27981</v>
      </c>
      <c r="B15798" s="485" t="s">
        <v>27980</v>
      </c>
      <c r="C15798" t="s">
        <v>27979</v>
      </c>
      <c r="D15798" t="s">
        <v>27979</v>
      </c>
      <c r="E15798" t="str">
        <f t="shared" si="246"/>
        <v>599591 - PIEGAY TRADING ET CONSULTING</v>
      </c>
      <c r="F15798" t="s">
        <v>831</v>
      </c>
      <c r="G15798" t="s">
        <v>27978</v>
      </c>
      <c r="H15798" t="s">
        <v>27977</v>
      </c>
      <c r="I15798" t="s">
        <v>618</v>
      </c>
      <c r="K15798" t="s">
        <v>208</v>
      </c>
      <c r="L15798" t="s">
        <v>27976</v>
      </c>
      <c r="N15798" t="s">
        <v>208</v>
      </c>
      <c r="O15798" t="s">
        <v>476</v>
      </c>
      <c r="P15798" t="s">
        <v>476</v>
      </c>
    </row>
    <row r="15799" spans="1:16">
      <c r="A15799" s="484" t="s">
        <v>43141</v>
      </c>
      <c r="B15799" s="485" t="s">
        <v>43140</v>
      </c>
      <c r="C15799" t="s">
        <v>43139</v>
      </c>
      <c r="D15799" t="s">
        <v>43139</v>
      </c>
      <c r="E15799" t="str">
        <f t="shared" si="246"/>
        <v>612637 - LEU PORTAIL</v>
      </c>
      <c r="F15799" t="s">
        <v>12260</v>
      </c>
      <c r="G15799" t="s">
        <v>43138</v>
      </c>
      <c r="I15799" t="s">
        <v>21973</v>
      </c>
      <c r="J15799" t="s">
        <v>43137</v>
      </c>
      <c r="K15799" t="s">
        <v>208</v>
      </c>
      <c r="L15799" t="s">
        <v>43136</v>
      </c>
      <c r="N15799" t="s">
        <v>208</v>
      </c>
      <c r="O15799" t="s">
        <v>476</v>
      </c>
      <c r="P15799" t="s">
        <v>476</v>
      </c>
    </row>
    <row r="15800" spans="1:16">
      <c r="A15800" s="484" t="s">
        <v>31497</v>
      </c>
      <c r="B15800" s="485" t="s">
        <v>31496</v>
      </c>
      <c r="C15800" t="s">
        <v>31495</v>
      </c>
      <c r="D15800" t="s">
        <v>31494</v>
      </c>
      <c r="E15800" t="str">
        <f t="shared" si="246"/>
        <v>586894 - OMEGA EVENT CERISE</v>
      </c>
      <c r="F15800" t="s">
        <v>24368</v>
      </c>
      <c r="G15800" t="s">
        <v>31493</v>
      </c>
      <c r="H15800" t="s">
        <v>31492</v>
      </c>
      <c r="I15800" t="s">
        <v>31491</v>
      </c>
      <c r="J15800" t="s">
        <v>31490</v>
      </c>
      <c r="K15800" t="s">
        <v>208</v>
      </c>
      <c r="L15800" t="s">
        <v>31489</v>
      </c>
      <c r="N15800" t="s">
        <v>208</v>
      </c>
      <c r="O15800" t="s">
        <v>476</v>
      </c>
      <c r="P15800" t="s">
        <v>476</v>
      </c>
    </row>
    <row r="15801" spans="1:16">
      <c r="A15801" s="484" t="s">
        <v>71898</v>
      </c>
      <c r="B15801" s="485" t="s">
        <v>71897</v>
      </c>
      <c r="C15801" t="s">
        <v>71896</v>
      </c>
      <c r="D15801" t="s">
        <v>71895</v>
      </c>
      <c r="E15801" t="str">
        <f t="shared" si="246"/>
        <v>664911 - FOCUS QUALITE MONTALZAT</v>
      </c>
      <c r="F15801" t="s">
        <v>34717</v>
      </c>
      <c r="G15801" t="s">
        <v>71894</v>
      </c>
      <c r="I15801" t="s">
        <v>71893</v>
      </c>
      <c r="J15801" t="s">
        <v>71892</v>
      </c>
      <c r="K15801" t="s">
        <v>208</v>
      </c>
      <c r="L15801" t="s">
        <v>71891</v>
      </c>
      <c r="N15801" t="s">
        <v>208</v>
      </c>
      <c r="O15801" t="s">
        <v>476</v>
      </c>
      <c r="P15801" t="s">
        <v>476</v>
      </c>
    </row>
    <row r="15802" spans="1:16">
      <c r="A15802" s="484" t="s">
        <v>85044</v>
      </c>
      <c r="B15802" s="485" t="s">
        <v>85043</v>
      </c>
      <c r="C15802" t="s">
        <v>85042</v>
      </c>
      <c r="D15802" t="s">
        <v>85042</v>
      </c>
      <c r="E15802" t="str">
        <f t="shared" si="246"/>
        <v>597533 - ECOLE CENTRALE DE PUERICULTURE</v>
      </c>
      <c r="F15802" t="s">
        <v>13727</v>
      </c>
      <c r="G15802" t="s">
        <v>85041</v>
      </c>
      <c r="I15802" t="s">
        <v>626</v>
      </c>
      <c r="J15802" t="s">
        <v>85040</v>
      </c>
      <c r="K15802" t="s">
        <v>208</v>
      </c>
      <c r="L15802" t="s">
        <v>85039</v>
      </c>
      <c r="N15802" t="s">
        <v>208</v>
      </c>
      <c r="O15802" t="s">
        <v>476</v>
      </c>
      <c r="P15802" t="s">
        <v>476</v>
      </c>
    </row>
    <row r="15803" spans="1:16">
      <c r="A15803" s="484" t="s">
        <v>38749</v>
      </c>
      <c r="B15803" s="485" t="s">
        <v>38748</v>
      </c>
      <c r="C15803" t="s">
        <v>38747</v>
      </c>
      <c r="D15803" t="s">
        <v>38747</v>
      </c>
      <c r="E15803" t="str">
        <f t="shared" si="246"/>
        <v>595731 - MALAPRIS DAVID - ATTITUDE BASEZEN INSTITUT</v>
      </c>
      <c r="F15803" t="s">
        <v>13656</v>
      </c>
      <c r="G15803" t="s">
        <v>38746</v>
      </c>
      <c r="H15803" t="s">
        <v>38745</v>
      </c>
      <c r="I15803" t="s">
        <v>11400</v>
      </c>
      <c r="J15803" t="s">
        <v>38744</v>
      </c>
      <c r="K15803" t="s">
        <v>208</v>
      </c>
      <c r="L15803" t="s">
        <v>38743</v>
      </c>
      <c r="N15803" t="s">
        <v>208</v>
      </c>
      <c r="O15803" t="s">
        <v>476</v>
      </c>
      <c r="P15803" t="s">
        <v>476</v>
      </c>
    </row>
    <row r="15804" spans="1:16">
      <c r="A15804" s="484" t="s">
        <v>50365</v>
      </c>
      <c r="B15804" s="485" t="s">
        <v>50364</v>
      </c>
      <c r="C15804" t="s">
        <v>50363</v>
      </c>
      <c r="D15804" t="s">
        <v>50362</v>
      </c>
      <c r="E15804" t="str">
        <f t="shared" si="246"/>
        <v>624214 - IRIBARNE FANNY</v>
      </c>
      <c r="F15804" t="s">
        <v>11289</v>
      </c>
      <c r="G15804" t="s">
        <v>50361</v>
      </c>
      <c r="I15804" t="s">
        <v>50360</v>
      </c>
      <c r="J15804" t="s">
        <v>50359</v>
      </c>
      <c r="K15804" t="s">
        <v>208</v>
      </c>
      <c r="L15804" t="s">
        <v>50358</v>
      </c>
      <c r="N15804" t="s">
        <v>208</v>
      </c>
      <c r="O15804" t="s">
        <v>476</v>
      </c>
      <c r="P15804" t="s">
        <v>476</v>
      </c>
    </row>
    <row r="15805" spans="1:16">
      <c r="A15805" s="484" t="s">
        <v>865</v>
      </c>
      <c r="B15805" s="485" t="s">
        <v>864</v>
      </c>
      <c r="C15805" t="s">
        <v>863</v>
      </c>
      <c r="D15805" t="s">
        <v>863</v>
      </c>
      <c r="E15805" t="str">
        <f t="shared" si="246"/>
        <v>613964 - 26 ACADEMY</v>
      </c>
      <c r="F15805" t="s">
        <v>683</v>
      </c>
      <c r="G15805" t="s">
        <v>862</v>
      </c>
      <c r="H15805" t="s">
        <v>861</v>
      </c>
      <c r="I15805" t="s">
        <v>860</v>
      </c>
      <c r="J15805" t="s">
        <v>859</v>
      </c>
      <c r="K15805" t="s">
        <v>208</v>
      </c>
      <c r="L15805" t="s">
        <v>858</v>
      </c>
      <c r="N15805" t="s">
        <v>208</v>
      </c>
      <c r="O15805" t="s">
        <v>476</v>
      </c>
      <c r="P15805" t="s">
        <v>476</v>
      </c>
    </row>
    <row r="15806" spans="1:16">
      <c r="A15806" s="484" t="s">
        <v>126109</v>
      </c>
      <c r="B15806" s="485" t="s">
        <v>126108</v>
      </c>
      <c r="C15806" t="s">
        <v>126107</v>
      </c>
      <c r="D15806" t="s">
        <v>123611</v>
      </c>
      <c r="E15806" t="str">
        <f t="shared" si="246"/>
        <v>684405 - AFIS</v>
      </c>
      <c r="F15806" t="s">
        <v>6584</v>
      </c>
      <c r="G15806" t="s">
        <v>126106</v>
      </c>
      <c r="I15806" t="s">
        <v>4390</v>
      </c>
      <c r="J15806" t="s">
        <v>126105</v>
      </c>
      <c r="K15806" t="s">
        <v>208</v>
      </c>
      <c r="L15806" t="s">
        <v>126104</v>
      </c>
      <c r="N15806" t="s">
        <v>208</v>
      </c>
      <c r="O15806" t="s">
        <v>476</v>
      </c>
      <c r="P15806" t="s">
        <v>476</v>
      </c>
    </row>
    <row r="15807" spans="1:16">
      <c r="A15807" s="484" t="s">
        <v>19428</v>
      </c>
      <c r="B15807" s="485" t="s">
        <v>19427</v>
      </c>
      <c r="C15807" t="s">
        <v>19426</v>
      </c>
      <c r="D15807" t="s">
        <v>19426</v>
      </c>
      <c r="E15807" t="str">
        <f t="shared" si="246"/>
        <v>579713 - SAVOIR EN HERBE</v>
      </c>
      <c r="F15807" t="s">
        <v>19425</v>
      </c>
      <c r="G15807" t="s">
        <v>19424</v>
      </c>
      <c r="I15807" t="s">
        <v>19423</v>
      </c>
      <c r="K15807" t="s">
        <v>208</v>
      </c>
      <c r="L15807" t="s">
        <v>19422</v>
      </c>
      <c r="N15807" t="s">
        <v>208</v>
      </c>
      <c r="O15807" t="s">
        <v>476</v>
      </c>
      <c r="P15807" t="s">
        <v>476</v>
      </c>
    </row>
    <row r="15808" spans="1:16">
      <c r="A15808" s="484" t="s">
        <v>67795</v>
      </c>
      <c r="B15808" s="485" t="s">
        <v>67794</v>
      </c>
      <c r="C15808" t="s">
        <v>67793</v>
      </c>
      <c r="D15808" t="s">
        <v>67792</v>
      </c>
      <c r="E15808" t="str">
        <f t="shared" si="246"/>
        <v>660590 - GALLIEN FORMATIONS</v>
      </c>
      <c r="F15808" t="s">
        <v>20442</v>
      </c>
      <c r="G15808" t="s">
        <v>67791</v>
      </c>
      <c r="I15808" t="s">
        <v>749</v>
      </c>
      <c r="J15808" t="s">
        <v>67790</v>
      </c>
      <c r="K15808" t="s">
        <v>208</v>
      </c>
      <c r="L15808" t="s">
        <v>67789</v>
      </c>
      <c r="N15808" t="s">
        <v>208</v>
      </c>
      <c r="O15808" t="s">
        <v>476</v>
      </c>
      <c r="P15808" t="s">
        <v>476</v>
      </c>
    </row>
    <row r="15809" spans="1:16">
      <c r="A15809" s="484" t="s">
        <v>48375</v>
      </c>
      <c r="B15809" s="485" t="s">
        <v>48374</v>
      </c>
      <c r="C15809" t="s">
        <v>48373</v>
      </c>
      <c r="D15809" t="s">
        <v>48372</v>
      </c>
      <c r="E15809" t="str">
        <f t="shared" si="246"/>
        <v>685537 - KB RESILIENCE</v>
      </c>
      <c r="F15809" t="s">
        <v>1124</v>
      </c>
      <c r="G15809" t="s">
        <v>48371</v>
      </c>
      <c r="I15809" t="s">
        <v>2549</v>
      </c>
      <c r="J15809" t="s">
        <v>47639</v>
      </c>
      <c r="K15809" t="s">
        <v>208</v>
      </c>
      <c r="L15809" t="s">
        <v>48370</v>
      </c>
      <c r="N15809" t="s">
        <v>208</v>
      </c>
      <c r="O15809" t="s">
        <v>476</v>
      </c>
      <c r="P15809" t="s">
        <v>476</v>
      </c>
    </row>
    <row r="15810" spans="1:16">
      <c r="A15810" s="484" t="s">
        <v>91271</v>
      </c>
      <c r="B15810" s="485" t="s">
        <v>91270</v>
      </c>
      <c r="C15810" t="s">
        <v>91269</v>
      </c>
      <c r="D15810" t="s">
        <v>91268</v>
      </c>
      <c r="E15810" t="str">
        <f t="shared" ref="E15810:E15873" si="247">_xlfn.CONCAT(L15810," - ",D15810)</f>
        <v>685793 - COVIV UP SISTERON</v>
      </c>
      <c r="F15810" t="s">
        <v>6670</v>
      </c>
      <c r="G15810" t="s">
        <v>91267</v>
      </c>
      <c r="I15810" t="s">
        <v>91266</v>
      </c>
      <c r="J15810" t="s">
        <v>91265</v>
      </c>
      <c r="K15810" t="s">
        <v>208</v>
      </c>
      <c r="L15810" t="s">
        <v>91264</v>
      </c>
      <c r="N15810" t="s">
        <v>208</v>
      </c>
      <c r="O15810" t="s">
        <v>476</v>
      </c>
      <c r="P15810" t="s">
        <v>476</v>
      </c>
    </row>
    <row r="15811" spans="1:16">
      <c r="A15811" s="484" t="s">
        <v>37766</v>
      </c>
      <c r="B15811" s="485" t="s">
        <v>37765</v>
      </c>
      <c r="C15811" t="s">
        <v>37764</v>
      </c>
      <c r="D15811" t="s">
        <v>37764</v>
      </c>
      <c r="E15811" t="str">
        <f t="shared" si="247"/>
        <v>636216 - MAXXIMUM SAS</v>
      </c>
      <c r="F15811" t="s">
        <v>509</v>
      </c>
      <c r="G15811" t="s">
        <v>37763</v>
      </c>
      <c r="I15811" t="s">
        <v>626</v>
      </c>
      <c r="K15811" t="s">
        <v>208</v>
      </c>
      <c r="L15811" t="s">
        <v>37762</v>
      </c>
      <c r="N15811" t="s">
        <v>208</v>
      </c>
      <c r="O15811" t="s">
        <v>476</v>
      </c>
      <c r="P15811" t="s">
        <v>476</v>
      </c>
    </row>
    <row r="15812" spans="1:16">
      <c r="A15812" s="484" t="s">
        <v>32363</v>
      </c>
      <c r="B15812" s="485" t="s">
        <v>32362</v>
      </c>
      <c r="C15812" t="s">
        <v>32361</v>
      </c>
      <c r="D15812" t="s">
        <v>32360</v>
      </c>
      <c r="E15812" t="str">
        <f t="shared" si="247"/>
        <v>613800 - OSSI</v>
      </c>
      <c r="F15812" t="s">
        <v>498</v>
      </c>
      <c r="G15812" t="s">
        <v>32359</v>
      </c>
      <c r="I15812" t="s">
        <v>3921</v>
      </c>
      <c r="K15812" t="s">
        <v>208</v>
      </c>
      <c r="L15812" t="s">
        <v>32358</v>
      </c>
      <c r="N15812" t="s">
        <v>208</v>
      </c>
      <c r="O15812" t="s">
        <v>476</v>
      </c>
      <c r="P15812" t="s">
        <v>476</v>
      </c>
    </row>
    <row r="15813" spans="1:16">
      <c r="A15813" s="484" t="s">
        <v>38663</v>
      </c>
      <c r="B15813" s="485" t="s">
        <v>38662</v>
      </c>
      <c r="C15813" t="s">
        <v>38661</v>
      </c>
      <c r="D15813" t="s">
        <v>38661</v>
      </c>
      <c r="E15813" t="str">
        <f t="shared" si="247"/>
        <v>660607 - MAMAN ET MOI MASSAGE</v>
      </c>
      <c r="F15813" t="s">
        <v>20442</v>
      </c>
      <c r="G15813" t="s">
        <v>38660</v>
      </c>
      <c r="I15813" t="s">
        <v>3733</v>
      </c>
      <c r="K15813" t="s">
        <v>208</v>
      </c>
      <c r="L15813" t="s">
        <v>38659</v>
      </c>
      <c r="N15813" t="s">
        <v>208</v>
      </c>
      <c r="O15813" t="s">
        <v>476</v>
      </c>
      <c r="P15813" t="s">
        <v>476</v>
      </c>
    </row>
    <row r="15814" spans="1:16">
      <c r="A15814" s="484" t="s">
        <v>13968</v>
      </c>
      <c r="B15814" s="485" t="s">
        <v>13967</v>
      </c>
      <c r="C15814" t="s">
        <v>13966</v>
      </c>
      <c r="D15814" t="s">
        <v>13966</v>
      </c>
      <c r="E15814" t="str">
        <f t="shared" si="247"/>
        <v>679550 - SOMANYWAYS</v>
      </c>
      <c r="F15814" t="s">
        <v>10572</v>
      </c>
      <c r="G15814" t="s">
        <v>13965</v>
      </c>
      <c r="I15814" t="s">
        <v>626</v>
      </c>
      <c r="K15814" t="s">
        <v>208</v>
      </c>
      <c r="L15814" t="s">
        <v>13964</v>
      </c>
      <c r="N15814" t="s">
        <v>208</v>
      </c>
      <c r="O15814" t="s">
        <v>476</v>
      </c>
      <c r="P15814" t="s">
        <v>476</v>
      </c>
    </row>
    <row r="15815" spans="1:16">
      <c r="A15815" s="484" t="s">
        <v>113134</v>
      </c>
      <c r="B15815" s="485" t="s">
        <v>113133</v>
      </c>
      <c r="C15815" t="s">
        <v>113132</v>
      </c>
      <c r="D15815" t="s">
        <v>113132</v>
      </c>
      <c r="E15815" t="str">
        <f t="shared" si="247"/>
        <v>590411 - BLOTHIAUX GIRAUDON PEYPOUDAT - BGP ASSOCIES</v>
      </c>
      <c r="F15815" t="s">
        <v>113131</v>
      </c>
      <c r="G15815" t="s">
        <v>113130</v>
      </c>
      <c r="I15815" t="s">
        <v>1466</v>
      </c>
      <c r="J15815" t="s">
        <v>113129</v>
      </c>
      <c r="K15815" t="s">
        <v>208</v>
      </c>
      <c r="L15815" t="s">
        <v>113128</v>
      </c>
      <c r="N15815" t="s">
        <v>208</v>
      </c>
      <c r="O15815" t="s">
        <v>476</v>
      </c>
      <c r="P15815" t="s">
        <v>476</v>
      </c>
    </row>
    <row r="15816" spans="1:16">
      <c r="A15816" s="484" t="s">
        <v>112310</v>
      </c>
      <c r="B15816" s="485" t="s">
        <v>112309</v>
      </c>
      <c r="C15816" t="s">
        <v>112308</v>
      </c>
      <c r="D15816" t="s">
        <v>112308</v>
      </c>
      <c r="E15816" t="str">
        <f t="shared" si="247"/>
        <v>668539 - BRAMA</v>
      </c>
      <c r="F15816" t="s">
        <v>3247</v>
      </c>
      <c r="G15816" t="s">
        <v>112307</v>
      </c>
      <c r="I15816" t="s">
        <v>112306</v>
      </c>
      <c r="J15816" t="s">
        <v>112305</v>
      </c>
      <c r="K15816" t="s">
        <v>208</v>
      </c>
      <c r="L15816" t="s">
        <v>112304</v>
      </c>
      <c r="N15816" t="s">
        <v>208</v>
      </c>
      <c r="O15816" t="s">
        <v>476</v>
      </c>
      <c r="P15816" t="s">
        <v>476</v>
      </c>
    </row>
    <row r="15817" spans="1:16">
      <c r="A15817" s="484" t="s">
        <v>91926</v>
      </c>
      <c r="B15817" s="485" t="s">
        <v>91925</v>
      </c>
      <c r="C15817" t="s">
        <v>91924</v>
      </c>
      <c r="D15817" t="s">
        <v>91924</v>
      </c>
      <c r="E15817" t="str">
        <f t="shared" si="247"/>
        <v>597442 - COOPERER POUR FORMER</v>
      </c>
      <c r="F15817" t="s">
        <v>42284</v>
      </c>
      <c r="G15817" t="s">
        <v>91923</v>
      </c>
      <c r="I15817" t="s">
        <v>1256</v>
      </c>
      <c r="J15817" t="s">
        <v>91922</v>
      </c>
      <c r="K15817" t="s">
        <v>208</v>
      </c>
      <c r="L15817" t="s">
        <v>91921</v>
      </c>
      <c r="N15817" t="s">
        <v>208</v>
      </c>
      <c r="O15817" t="s">
        <v>476</v>
      </c>
      <c r="P15817" t="s">
        <v>476</v>
      </c>
    </row>
    <row r="15818" spans="1:16">
      <c r="A15818" s="484" t="s">
        <v>31477</v>
      </c>
      <c r="B15818" s="485" t="s">
        <v>31476</v>
      </c>
      <c r="C15818" t="s">
        <v>31475</v>
      </c>
      <c r="D15818" t="s">
        <v>31474</v>
      </c>
      <c r="E15818" t="str">
        <f t="shared" si="247"/>
        <v>521711 - ONCO HAUTS DE FRANCE</v>
      </c>
      <c r="F15818" t="s">
        <v>1710</v>
      </c>
      <c r="G15818" t="s">
        <v>31473</v>
      </c>
      <c r="H15818" t="s">
        <v>31472</v>
      </c>
      <c r="I15818" t="s">
        <v>3214</v>
      </c>
      <c r="J15818" t="s">
        <v>31471</v>
      </c>
      <c r="K15818" t="s">
        <v>208</v>
      </c>
      <c r="L15818" t="s">
        <v>31470</v>
      </c>
      <c r="N15818" t="s">
        <v>208</v>
      </c>
      <c r="O15818" t="s">
        <v>476</v>
      </c>
      <c r="P15818" t="s">
        <v>476</v>
      </c>
    </row>
    <row r="15819" spans="1:16">
      <c r="A15819" s="484" t="s">
        <v>63120</v>
      </c>
      <c r="B15819" s="485" t="s">
        <v>63119</v>
      </c>
      <c r="C15819" t="s">
        <v>63118</v>
      </c>
      <c r="D15819" t="s">
        <v>63118</v>
      </c>
      <c r="E15819" t="str">
        <f t="shared" si="247"/>
        <v>606704 - GS FORMATION</v>
      </c>
      <c r="F15819" t="s">
        <v>3093</v>
      </c>
      <c r="G15819" t="s">
        <v>63117</v>
      </c>
      <c r="I15819" t="s">
        <v>1035</v>
      </c>
      <c r="J15819" t="s">
        <v>63116</v>
      </c>
      <c r="K15819" t="s">
        <v>208</v>
      </c>
      <c r="L15819" t="s">
        <v>63115</v>
      </c>
      <c r="N15819" t="s">
        <v>208</v>
      </c>
      <c r="O15819" t="s">
        <v>476</v>
      </c>
      <c r="P15819" t="s">
        <v>476</v>
      </c>
    </row>
    <row r="15820" spans="1:16">
      <c r="A15820" s="484" t="s">
        <v>33211</v>
      </c>
      <c r="B15820" s="485" t="s">
        <v>33210</v>
      </c>
      <c r="C15820" t="s">
        <v>33209</v>
      </c>
      <c r="D15820" t="s">
        <v>33209</v>
      </c>
      <c r="E15820" t="str">
        <f t="shared" si="247"/>
        <v>609470 - NOBLET ARNAUD- CREA FORMA</v>
      </c>
      <c r="F15820" t="s">
        <v>1528</v>
      </c>
      <c r="G15820" t="s">
        <v>33208</v>
      </c>
      <c r="I15820" t="s">
        <v>33207</v>
      </c>
      <c r="J15820" t="s">
        <v>33206</v>
      </c>
      <c r="K15820" t="s">
        <v>208</v>
      </c>
      <c r="L15820" t="s">
        <v>33205</v>
      </c>
      <c r="N15820" t="s">
        <v>208</v>
      </c>
      <c r="O15820" t="s">
        <v>476</v>
      </c>
      <c r="P15820" t="s">
        <v>476</v>
      </c>
    </row>
    <row r="15821" spans="1:16">
      <c r="A15821" s="484" t="s">
        <v>22767</v>
      </c>
      <c r="B15821" s="485" t="s">
        <v>22766</v>
      </c>
      <c r="C15821" t="s">
        <v>22765</v>
      </c>
      <c r="D15821" t="s">
        <v>22764</v>
      </c>
      <c r="E15821" t="str">
        <f t="shared" si="247"/>
        <v>496662 - RNDH</v>
      </c>
      <c r="F15821" t="s">
        <v>22763</v>
      </c>
      <c r="G15821" t="s">
        <v>22762</v>
      </c>
      <c r="I15821" t="s">
        <v>1781</v>
      </c>
      <c r="K15821" t="s">
        <v>208</v>
      </c>
      <c r="L15821" t="s">
        <v>22761</v>
      </c>
      <c r="N15821" t="s">
        <v>208</v>
      </c>
      <c r="O15821" t="s">
        <v>476</v>
      </c>
      <c r="P15821" t="s">
        <v>22760</v>
      </c>
    </row>
    <row r="15822" spans="1:16">
      <c r="A15822" s="484" t="s">
        <v>126554</v>
      </c>
      <c r="B15822" s="485" t="s">
        <v>126553</v>
      </c>
      <c r="C15822" t="s">
        <v>126552</v>
      </c>
      <c r="D15822" t="s">
        <v>126552</v>
      </c>
      <c r="E15822" t="str">
        <f t="shared" si="247"/>
        <v>610227 - ASA FORMATION</v>
      </c>
      <c r="F15822" t="s">
        <v>2524</v>
      </c>
      <c r="G15822" t="s">
        <v>126551</v>
      </c>
      <c r="I15822" t="s">
        <v>10648</v>
      </c>
      <c r="K15822" t="s">
        <v>208</v>
      </c>
      <c r="L15822" t="s">
        <v>126550</v>
      </c>
      <c r="N15822" t="s">
        <v>208</v>
      </c>
      <c r="O15822" t="s">
        <v>476</v>
      </c>
      <c r="P15822" t="s">
        <v>476</v>
      </c>
    </row>
    <row r="15823" spans="1:16">
      <c r="A15823" s="484" t="s">
        <v>74381</v>
      </c>
      <c r="B15823" s="485" t="s">
        <v>74380</v>
      </c>
      <c r="C15823" t="s">
        <v>74379</v>
      </c>
      <c r="D15823" t="s">
        <v>74379</v>
      </c>
      <c r="E15823" t="str">
        <f t="shared" si="247"/>
        <v>489803 - FACES</v>
      </c>
      <c r="F15823" t="s">
        <v>6302</v>
      </c>
      <c r="G15823" t="s">
        <v>74378</v>
      </c>
      <c r="H15823" t="s">
        <v>74377</v>
      </c>
      <c r="I15823" t="s">
        <v>47580</v>
      </c>
      <c r="J15823" t="s">
        <v>74376</v>
      </c>
      <c r="K15823" t="s">
        <v>208</v>
      </c>
      <c r="L15823" t="s">
        <v>74375</v>
      </c>
      <c r="N15823" t="s">
        <v>208</v>
      </c>
      <c r="O15823" t="s">
        <v>476</v>
      </c>
      <c r="P15823" t="s">
        <v>476</v>
      </c>
    </row>
    <row r="15824" spans="1:16">
      <c r="A15824" s="484" t="s">
        <v>89752</v>
      </c>
      <c r="B15824" s="485" t="s">
        <v>89751</v>
      </c>
      <c r="C15824" t="s">
        <v>89750</v>
      </c>
      <c r="D15824" t="s">
        <v>89749</v>
      </c>
      <c r="E15824" t="str">
        <f t="shared" si="247"/>
        <v>623945 - CREFADA</v>
      </c>
      <c r="F15824" t="s">
        <v>16714</v>
      </c>
      <c r="G15824" t="s">
        <v>89748</v>
      </c>
      <c r="I15824" t="s">
        <v>1035</v>
      </c>
      <c r="J15824" t="s">
        <v>89747</v>
      </c>
      <c r="K15824" t="s">
        <v>208</v>
      </c>
      <c r="L15824" t="s">
        <v>89746</v>
      </c>
      <c r="N15824" t="s">
        <v>208</v>
      </c>
      <c r="O15824" t="s">
        <v>476</v>
      </c>
      <c r="P15824" t="s">
        <v>476</v>
      </c>
    </row>
    <row r="15825" spans="1:16">
      <c r="A15825" s="484" t="s">
        <v>1447</v>
      </c>
      <c r="B15825" s="485" t="s">
        <v>1446</v>
      </c>
      <c r="C15825" t="s">
        <v>1445</v>
      </c>
      <c r="D15825" t="s">
        <v>1445</v>
      </c>
      <c r="E15825" t="str">
        <f t="shared" si="247"/>
        <v>655510 - YOGA POP PRODUCTIONS</v>
      </c>
      <c r="F15825" t="s">
        <v>1444</v>
      </c>
      <c r="G15825" t="s">
        <v>1443</v>
      </c>
      <c r="I15825" t="s">
        <v>749</v>
      </c>
      <c r="K15825" t="s">
        <v>208</v>
      </c>
      <c r="L15825" t="s">
        <v>1442</v>
      </c>
      <c r="N15825" t="s">
        <v>208</v>
      </c>
      <c r="O15825" t="s">
        <v>476</v>
      </c>
      <c r="P15825" t="s">
        <v>476</v>
      </c>
    </row>
    <row r="15826" spans="1:16">
      <c r="A15826" s="484" t="s">
        <v>45151</v>
      </c>
      <c r="B15826" s="485" t="s">
        <v>45150</v>
      </c>
      <c r="C15826" t="s">
        <v>45149</v>
      </c>
      <c r="D15826" t="s">
        <v>45149</v>
      </c>
      <c r="E15826" t="str">
        <f t="shared" si="247"/>
        <v>643970 - LE BOTTIER TOULOUSAIN</v>
      </c>
      <c r="F15826" t="s">
        <v>9322</v>
      </c>
      <c r="G15826" t="s">
        <v>45148</v>
      </c>
      <c r="I15826" t="s">
        <v>603</v>
      </c>
      <c r="J15826" t="s">
        <v>45147</v>
      </c>
      <c r="K15826" t="s">
        <v>208</v>
      </c>
      <c r="L15826" t="s">
        <v>45146</v>
      </c>
      <c r="N15826" t="s">
        <v>208</v>
      </c>
      <c r="O15826" t="s">
        <v>476</v>
      </c>
      <c r="P15826" t="s">
        <v>476</v>
      </c>
    </row>
    <row r="15827" spans="1:16">
      <c r="A15827" s="484" t="s">
        <v>135858</v>
      </c>
      <c r="B15827" s="485" t="s">
        <v>135857</v>
      </c>
      <c r="C15827" t="s">
        <v>135856</v>
      </c>
      <c r="D15827" t="s">
        <v>135856</v>
      </c>
      <c r="E15827" t="str">
        <f t="shared" si="247"/>
        <v>584400 - ACF INTELLECTION</v>
      </c>
      <c r="F15827" t="s">
        <v>11895</v>
      </c>
      <c r="G15827" t="s">
        <v>135855</v>
      </c>
      <c r="I15827" t="s">
        <v>135854</v>
      </c>
      <c r="J15827" t="s">
        <v>135853</v>
      </c>
      <c r="K15827" t="s">
        <v>208</v>
      </c>
      <c r="L15827" t="s">
        <v>135852</v>
      </c>
      <c r="N15827" t="s">
        <v>208</v>
      </c>
      <c r="O15827" t="s">
        <v>476</v>
      </c>
      <c r="P15827" t="s">
        <v>476</v>
      </c>
    </row>
    <row r="15828" spans="1:16">
      <c r="A15828" s="484" t="s">
        <v>8849</v>
      </c>
      <c r="B15828" s="485" t="s">
        <v>8848</v>
      </c>
      <c r="C15828" t="s">
        <v>8847</v>
      </c>
      <c r="D15828" t="s">
        <v>8847</v>
      </c>
      <c r="E15828" t="str">
        <f t="shared" si="247"/>
        <v>605724 - TRICKY</v>
      </c>
      <c r="F15828" t="s">
        <v>8846</v>
      </c>
      <c r="G15828" t="s">
        <v>8845</v>
      </c>
      <c r="I15828" t="s">
        <v>749</v>
      </c>
      <c r="J15828" t="s">
        <v>8844</v>
      </c>
      <c r="K15828" t="s">
        <v>208</v>
      </c>
      <c r="L15828" t="s">
        <v>8843</v>
      </c>
      <c r="N15828" t="s">
        <v>208</v>
      </c>
      <c r="O15828" t="s">
        <v>476</v>
      </c>
      <c r="P15828" t="s">
        <v>476</v>
      </c>
    </row>
    <row r="15829" spans="1:16">
      <c r="A15829" s="484" t="s">
        <v>14377</v>
      </c>
      <c r="B15829" s="485" t="s">
        <v>14376</v>
      </c>
      <c r="C15829" t="s">
        <v>14375</v>
      </c>
      <c r="D15829" t="s">
        <v>14375</v>
      </c>
      <c r="E15829" t="str">
        <f t="shared" si="247"/>
        <v>671198 - SODAPI PLUS</v>
      </c>
      <c r="F15829" t="s">
        <v>3909</v>
      </c>
      <c r="G15829" t="s">
        <v>14374</v>
      </c>
      <c r="I15829" t="s">
        <v>1035</v>
      </c>
      <c r="J15829" t="s">
        <v>14373</v>
      </c>
      <c r="K15829" t="s">
        <v>208</v>
      </c>
      <c r="L15829" t="s">
        <v>14372</v>
      </c>
      <c r="N15829" t="s">
        <v>208</v>
      </c>
      <c r="O15829" t="s">
        <v>476</v>
      </c>
      <c r="P15829" t="s">
        <v>476</v>
      </c>
    </row>
    <row r="15830" spans="1:16">
      <c r="A15830" s="484" t="s">
        <v>132527</v>
      </c>
      <c r="B15830" s="485" t="s">
        <v>132526</v>
      </c>
      <c r="C15830" t="s">
        <v>132525</v>
      </c>
      <c r="D15830" t="s">
        <v>132524</v>
      </c>
      <c r="E15830" t="str">
        <f t="shared" si="247"/>
        <v>629248 - L'AFEE</v>
      </c>
      <c r="G15830" t="s">
        <v>132523</v>
      </c>
      <c r="I15830" t="s">
        <v>8097</v>
      </c>
      <c r="J15830" t="s">
        <v>132522</v>
      </c>
      <c r="K15830" t="s">
        <v>208</v>
      </c>
      <c r="L15830" t="s">
        <v>132521</v>
      </c>
      <c r="N15830" t="s">
        <v>208</v>
      </c>
      <c r="O15830" t="s">
        <v>476</v>
      </c>
      <c r="P15830" t="s">
        <v>476</v>
      </c>
    </row>
    <row r="15831" spans="1:16">
      <c r="A15831" s="484" t="s">
        <v>59726</v>
      </c>
      <c r="B15831" s="485" t="s">
        <v>59725</v>
      </c>
      <c r="C15831" t="s">
        <v>59724</v>
      </c>
      <c r="D15831" t="s">
        <v>59724</v>
      </c>
      <c r="E15831" t="str">
        <f t="shared" si="247"/>
        <v>610458 - ICFHE</v>
      </c>
      <c r="F15831" t="s">
        <v>6168</v>
      </c>
      <c r="G15831" t="s">
        <v>59723</v>
      </c>
      <c r="I15831" t="s">
        <v>6023</v>
      </c>
      <c r="J15831" t="s">
        <v>59722</v>
      </c>
      <c r="K15831" t="s">
        <v>208</v>
      </c>
      <c r="L15831" t="s">
        <v>59721</v>
      </c>
      <c r="N15831" t="s">
        <v>208</v>
      </c>
      <c r="O15831" t="s">
        <v>476</v>
      </c>
      <c r="P15831" t="s">
        <v>476</v>
      </c>
    </row>
    <row r="15832" spans="1:16">
      <c r="A15832" s="484" t="s">
        <v>58548</v>
      </c>
      <c r="B15832" s="485" t="s">
        <v>58547</v>
      </c>
      <c r="C15832" t="s">
        <v>58546</v>
      </c>
      <c r="D15832" t="s">
        <v>58546</v>
      </c>
      <c r="E15832" t="str">
        <f t="shared" si="247"/>
        <v>581021 - IMAJIS</v>
      </c>
      <c r="F15832" t="s">
        <v>6072</v>
      </c>
      <c r="G15832" t="s">
        <v>58545</v>
      </c>
      <c r="I15832" t="s">
        <v>802</v>
      </c>
      <c r="J15832" t="s">
        <v>58544</v>
      </c>
      <c r="K15832" t="s">
        <v>208</v>
      </c>
      <c r="L15832" t="s">
        <v>58543</v>
      </c>
      <c r="N15832" t="s">
        <v>208</v>
      </c>
      <c r="O15832" t="s">
        <v>476</v>
      </c>
      <c r="P15832" t="s">
        <v>476</v>
      </c>
    </row>
    <row r="15833" spans="1:16">
      <c r="A15833" s="484" t="s">
        <v>12489</v>
      </c>
      <c r="B15833" s="485" t="s">
        <v>12488</v>
      </c>
      <c r="C15833" t="s">
        <v>12487</v>
      </c>
      <c r="D15833" t="s">
        <v>12487</v>
      </c>
      <c r="E15833" t="str">
        <f t="shared" si="247"/>
        <v>576414 - SUCOM FRANCE</v>
      </c>
      <c r="F15833" t="s">
        <v>9728</v>
      </c>
      <c r="G15833" t="s">
        <v>12486</v>
      </c>
      <c r="H15833" t="s">
        <v>12485</v>
      </c>
      <c r="I15833" t="s">
        <v>12484</v>
      </c>
      <c r="J15833" t="s">
        <v>12483</v>
      </c>
      <c r="K15833" t="s">
        <v>208</v>
      </c>
      <c r="L15833" t="s">
        <v>12482</v>
      </c>
      <c r="N15833" t="s">
        <v>208</v>
      </c>
      <c r="O15833" t="s">
        <v>476</v>
      </c>
      <c r="P15833" t="s">
        <v>476</v>
      </c>
    </row>
    <row r="15834" spans="1:16">
      <c r="A15834" s="484" t="s">
        <v>88708</v>
      </c>
      <c r="B15834" s="485" t="s">
        <v>88707</v>
      </c>
      <c r="C15834" t="s">
        <v>88706</v>
      </c>
      <c r="D15834" t="s">
        <v>88706</v>
      </c>
      <c r="E15834" t="str">
        <f t="shared" si="247"/>
        <v>601780 - DEAIF CONSULTING</v>
      </c>
      <c r="F15834" t="s">
        <v>1086</v>
      </c>
      <c r="G15834" t="s">
        <v>88705</v>
      </c>
      <c r="I15834" t="s">
        <v>4451</v>
      </c>
      <c r="J15834" t="s">
        <v>88704</v>
      </c>
      <c r="K15834" t="s">
        <v>208</v>
      </c>
      <c r="L15834" t="s">
        <v>88703</v>
      </c>
      <c r="N15834" t="s">
        <v>208</v>
      </c>
      <c r="O15834" t="s">
        <v>476</v>
      </c>
      <c r="P15834" t="s">
        <v>88702</v>
      </c>
    </row>
    <row r="15835" spans="1:16">
      <c r="A15835" s="484" t="s">
        <v>110919</v>
      </c>
      <c r="B15835" s="485" t="s">
        <v>110918</v>
      </c>
      <c r="C15835" t="s">
        <v>110917</v>
      </c>
      <c r="D15835" t="s">
        <v>110916</v>
      </c>
      <c r="E15835" t="str">
        <f t="shared" si="247"/>
        <v>662744 - CAILLY THIPHAINE</v>
      </c>
      <c r="F15835" t="s">
        <v>8660</v>
      </c>
      <c r="G15835" t="s">
        <v>110915</v>
      </c>
      <c r="I15835" t="s">
        <v>110914</v>
      </c>
      <c r="K15835" t="s">
        <v>208</v>
      </c>
      <c r="L15835" t="s">
        <v>110913</v>
      </c>
      <c r="N15835" t="s">
        <v>208</v>
      </c>
      <c r="O15835" t="s">
        <v>476</v>
      </c>
      <c r="P15835" t="s">
        <v>476</v>
      </c>
    </row>
    <row r="15836" spans="1:16">
      <c r="A15836" s="484" t="s">
        <v>13889</v>
      </c>
      <c r="B15836" s="485" t="s">
        <v>13888</v>
      </c>
      <c r="C15836" t="s">
        <v>13887</v>
      </c>
      <c r="D15836" t="s">
        <v>13887</v>
      </c>
      <c r="E15836" t="str">
        <f t="shared" si="247"/>
        <v>639874 - SOPHIADEL</v>
      </c>
      <c r="F15836" t="s">
        <v>2257</v>
      </c>
      <c r="G15836" t="s">
        <v>13886</v>
      </c>
      <c r="I15836" t="s">
        <v>626</v>
      </c>
      <c r="J15836" t="s">
        <v>13885</v>
      </c>
      <c r="K15836" t="s">
        <v>208</v>
      </c>
      <c r="L15836" t="s">
        <v>13884</v>
      </c>
      <c r="N15836" t="s">
        <v>208</v>
      </c>
      <c r="O15836" t="s">
        <v>476</v>
      </c>
      <c r="P15836" t="s">
        <v>476</v>
      </c>
    </row>
    <row r="15837" spans="1:16">
      <c r="A15837" s="484" t="s">
        <v>82176</v>
      </c>
      <c r="B15837" s="485" t="s">
        <v>82175</v>
      </c>
      <c r="C15837" t="s">
        <v>82174</v>
      </c>
      <c r="D15837" t="s">
        <v>82174</v>
      </c>
      <c r="E15837" t="str">
        <f t="shared" si="247"/>
        <v>621006 - EFFICIENCE RH</v>
      </c>
      <c r="F15837" t="s">
        <v>23527</v>
      </c>
      <c r="G15837" t="s">
        <v>82173</v>
      </c>
      <c r="I15837" t="s">
        <v>18137</v>
      </c>
      <c r="J15837" t="s">
        <v>82172</v>
      </c>
      <c r="K15837" t="s">
        <v>208</v>
      </c>
      <c r="L15837" t="s">
        <v>82171</v>
      </c>
      <c r="N15837" t="s">
        <v>208</v>
      </c>
      <c r="O15837" t="s">
        <v>476</v>
      </c>
      <c r="P15837" t="s">
        <v>476</v>
      </c>
    </row>
    <row r="15838" spans="1:16">
      <c r="A15838" s="484" t="s">
        <v>110912</v>
      </c>
      <c r="B15838" s="485" t="s">
        <v>110911</v>
      </c>
      <c r="C15838" t="s">
        <v>110910</v>
      </c>
      <c r="D15838" t="s">
        <v>110909</v>
      </c>
      <c r="E15838" t="str">
        <f t="shared" si="247"/>
        <v>580983 - CAIRN FORMATION THIAIS</v>
      </c>
      <c r="F15838" t="s">
        <v>19091</v>
      </c>
      <c r="G15838" t="s">
        <v>110908</v>
      </c>
      <c r="I15838" t="s">
        <v>110907</v>
      </c>
      <c r="J15838" t="s">
        <v>110906</v>
      </c>
      <c r="K15838" t="s">
        <v>208</v>
      </c>
      <c r="L15838" t="s">
        <v>110905</v>
      </c>
      <c r="N15838" t="s">
        <v>208</v>
      </c>
      <c r="O15838" t="s">
        <v>476</v>
      </c>
      <c r="P15838" t="s">
        <v>476</v>
      </c>
    </row>
    <row r="15839" spans="1:16">
      <c r="A15839" s="484" t="s">
        <v>93457</v>
      </c>
      <c r="B15839" s="485" t="s">
        <v>93456</v>
      </c>
      <c r="C15839" t="s">
        <v>93455</v>
      </c>
      <c r="D15839" t="s">
        <v>93454</v>
      </c>
      <c r="E15839" t="str">
        <f t="shared" si="247"/>
        <v>582402 - CRE</v>
      </c>
      <c r="F15839" t="s">
        <v>1568</v>
      </c>
      <c r="G15839" t="s">
        <v>93290</v>
      </c>
      <c r="I15839" t="s">
        <v>1148</v>
      </c>
      <c r="J15839" t="s">
        <v>93453</v>
      </c>
      <c r="K15839" t="s">
        <v>208</v>
      </c>
      <c r="L15839" t="s">
        <v>93452</v>
      </c>
      <c r="N15839" t="s">
        <v>208</v>
      </c>
      <c r="O15839" t="s">
        <v>476</v>
      </c>
      <c r="P15839" t="s">
        <v>476</v>
      </c>
    </row>
    <row r="15840" spans="1:16">
      <c r="A15840" s="484" t="s">
        <v>19962</v>
      </c>
      <c r="B15840" s="485" t="s">
        <v>19961</v>
      </c>
      <c r="C15840" t="s">
        <v>19960</v>
      </c>
      <c r="D15840" t="s">
        <v>19960</v>
      </c>
      <c r="E15840" t="str">
        <f t="shared" si="247"/>
        <v>634748 - SARL LE PANSE FORMATION</v>
      </c>
      <c r="F15840" t="s">
        <v>16347</v>
      </c>
      <c r="G15840" t="s">
        <v>19959</v>
      </c>
      <c r="I15840" t="s">
        <v>626</v>
      </c>
      <c r="K15840" t="s">
        <v>208</v>
      </c>
      <c r="L15840" t="s">
        <v>19958</v>
      </c>
      <c r="N15840" t="s">
        <v>208</v>
      </c>
      <c r="O15840" t="s">
        <v>476</v>
      </c>
      <c r="P15840" t="s">
        <v>476</v>
      </c>
    </row>
    <row r="15841" spans="1:16">
      <c r="A15841" s="484" t="s">
        <v>133855</v>
      </c>
      <c r="B15841" s="485" t="s">
        <v>133854</v>
      </c>
      <c r="C15841" t="s">
        <v>133853</v>
      </c>
      <c r="D15841" t="s">
        <v>133852</v>
      </c>
      <c r="E15841" t="str">
        <f t="shared" si="247"/>
        <v>680576 - ACF PRO</v>
      </c>
      <c r="F15841" t="s">
        <v>4152</v>
      </c>
      <c r="G15841" t="s">
        <v>133851</v>
      </c>
      <c r="I15841" t="s">
        <v>40028</v>
      </c>
      <c r="J15841" t="s">
        <v>133850</v>
      </c>
      <c r="K15841" t="s">
        <v>208</v>
      </c>
      <c r="L15841" t="s">
        <v>133849</v>
      </c>
      <c r="N15841" t="s">
        <v>208</v>
      </c>
      <c r="O15841" t="s">
        <v>476</v>
      </c>
      <c r="P15841" t="s">
        <v>476</v>
      </c>
    </row>
    <row r="15842" spans="1:16">
      <c r="A15842" s="484" t="s">
        <v>10675</v>
      </c>
      <c r="B15842" s="485" t="s">
        <v>10674</v>
      </c>
      <c r="C15842" t="s">
        <v>10673</v>
      </c>
      <c r="D15842" t="s">
        <v>10673</v>
      </c>
      <c r="E15842" t="str">
        <f t="shared" si="247"/>
        <v>604239 - TERR HAPPY</v>
      </c>
      <c r="F15842" t="s">
        <v>7254</v>
      </c>
      <c r="G15842" t="s">
        <v>10672</v>
      </c>
      <c r="I15842" t="s">
        <v>3162</v>
      </c>
      <c r="J15842" t="s">
        <v>10671</v>
      </c>
      <c r="K15842" t="s">
        <v>208</v>
      </c>
      <c r="L15842" t="s">
        <v>10670</v>
      </c>
      <c r="N15842" t="s">
        <v>208</v>
      </c>
      <c r="O15842" t="s">
        <v>476</v>
      </c>
      <c r="P15842" t="s">
        <v>476</v>
      </c>
    </row>
    <row r="15843" spans="1:16">
      <c r="A15843" s="484" t="s">
        <v>54154</v>
      </c>
      <c r="B15843" s="485" t="s">
        <v>54153</v>
      </c>
      <c r="C15843" t="s">
        <v>54152</v>
      </c>
      <c r="D15843" t="s">
        <v>54151</v>
      </c>
      <c r="E15843" t="str">
        <f t="shared" si="247"/>
        <v>627859 - IIAMS</v>
      </c>
      <c r="F15843" t="s">
        <v>23719</v>
      </c>
      <c r="G15843" t="s">
        <v>54150</v>
      </c>
      <c r="I15843" t="s">
        <v>1051</v>
      </c>
      <c r="J15843" t="s">
        <v>54149</v>
      </c>
      <c r="K15843" t="s">
        <v>208</v>
      </c>
      <c r="L15843" t="s">
        <v>54148</v>
      </c>
      <c r="N15843" t="s">
        <v>208</v>
      </c>
      <c r="O15843" t="s">
        <v>476</v>
      </c>
      <c r="P15843" t="s">
        <v>476</v>
      </c>
    </row>
    <row r="15844" spans="1:16">
      <c r="A15844" s="484" t="s">
        <v>24928</v>
      </c>
      <c r="B15844" s="485" t="s">
        <v>24927</v>
      </c>
      <c r="C15844" t="s">
        <v>24926</v>
      </c>
      <c r="D15844" t="s">
        <v>24926</v>
      </c>
      <c r="E15844" t="str">
        <f t="shared" si="247"/>
        <v>591051 - PSY CAP CORPS</v>
      </c>
      <c r="F15844" t="s">
        <v>13727</v>
      </c>
      <c r="G15844" t="s">
        <v>24925</v>
      </c>
      <c r="I15844" t="s">
        <v>24924</v>
      </c>
      <c r="K15844" t="s">
        <v>208</v>
      </c>
      <c r="L15844" t="s">
        <v>24923</v>
      </c>
      <c r="N15844" t="s">
        <v>208</v>
      </c>
      <c r="O15844" t="s">
        <v>476</v>
      </c>
      <c r="P15844" t="s">
        <v>476</v>
      </c>
    </row>
    <row r="15845" spans="1:16">
      <c r="A15845" s="484" t="s">
        <v>28214</v>
      </c>
      <c r="B15845" s="485" t="s">
        <v>28213</v>
      </c>
      <c r="C15845" t="s">
        <v>28212</v>
      </c>
      <c r="D15845" t="s">
        <v>28212</v>
      </c>
      <c r="E15845" t="str">
        <f t="shared" si="247"/>
        <v>561939 - PHILIPPE BORDIEU FORMATION</v>
      </c>
      <c r="F15845" t="s">
        <v>7579</v>
      </c>
      <c r="G15845" t="s">
        <v>28211</v>
      </c>
      <c r="I15845" t="s">
        <v>28210</v>
      </c>
      <c r="J15845" t="s">
        <v>28209</v>
      </c>
      <c r="K15845" t="s">
        <v>28208</v>
      </c>
      <c r="L15845" t="s">
        <v>28207</v>
      </c>
      <c r="N15845" t="s">
        <v>208</v>
      </c>
      <c r="O15845" t="s">
        <v>476</v>
      </c>
      <c r="P15845" t="s">
        <v>476</v>
      </c>
    </row>
    <row r="15846" spans="1:16">
      <c r="A15846" s="484" t="s">
        <v>3456</v>
      </c>
      <c r="B15846" s="485" t="s">
        <v>3455</v>
      </c>
      <c r="C15846" t="s">
        <v>3454</v>
      </c>
      <c r="D15846" t="s">
        <v>3454</v>
      </c>
      <c r="E15846" t="str">
        <f t="shared" si="247"/>
        <v>645321 - VISION MANAGER</v>
      </c>
      <c r="F15846" t="s">
        <v>3453</v>
      </c>
      <c r="G15846" t="s">
        <v>3452</v>
      </c>
      <c r="I15846" t="s">
        <v>3451</v>
      </c>
      <c r="J15846" t="s">
        <v>3450</v>
      </c>
      <c r="K15846" t="s">
        <v>208</v>
      </c>
      <c r="L15846" t="s">
        <v>3449</v>
      </c>
      <c r="N15846" t="s">
        <v>208</v>
      </c>
      <c r="O15846" t="s">
        <v>476</v>
      </c>
      <c r="P15846" t="s">
        <v>476</v>
      </c>
    </row>
    <row r="15847" spans="1:16">
      <c r="A15847" s="484" t="s">
        <v>58680</v>
      </c>
      <c r="B15847" s="485" t="s">
        <v>58679</v>
      </c>
      <c r="C15847" t="s">
        <v>58678</v>
      </c>
      <c r="D15847" t="s">
        <v>58678</v>
      </c>
      <c r="E15847" t="str">
        <f t="shared" si="247"/>
        <v>673973 - IKANOOS</v>
      </c>
      <c r="F15847" t="s">
        <v>20266</v>
      </c>
      <c r="G15847" t="s">
        <v>58677</v>
      </c>
      <c r="H15847" t="s">
        <v>58676</v>
      </c>
      <c r="I15847" t="s">
        <v>58675</v>
      </c>
      <c r="K15847" t="s">
        <v>208</v>
      </c>
      <c r="L15847" t="s">
        <v>58674</v>
      </c>
      <c r="N15847" t="s">
        <v>208</v>
      </c>
      <c r="O15847" t="s">
        <v>476</v>
      </c>
      <c r="P15847" t="s">
        <v>476</v>
      </c>
    </row>
    <row r="15848" spans="1:16">
      <c r="A15848" s="484" t="s">
        <v>31260</v>
      </c>
      <c r="B15848" s="485" t="s">
        <v>31259</v>
      </c>
      <c r="C15848" t="s">
        <v>31258</v>
      </c>
      <c r="D15848" t="s">
        <v>31257</v>
      </c>
      <c r="E15848" t="str">
        <f t="shared" si="247"/>
        <v>580594 - OC&amp;F</v>
      </c>
      <c r="F15848" t="s">
        <v>3384</v>
      </c>
      <c r="G15848" t="s">
        <v>31256</v>
      </c>
      <c r="I15848" t="s">
        <v>8273</v>
      </c>
      <c r="J15848" t="s">
        <v>31255</v>
      </c>
      <c r="K15848" t="s">
        <v>208</v>
      </c>
      <c r="L15848" t="s">
        <v>31254</v>
      </c>
      <c r="N15848" t="s">
        <v>208</v>
      </c>
      <c r="O15848" t="s">
        <v>476</v>
      </c>
      <c r="P15848" t="s">
        <v>476</v>
      </c>
    </row>
    <row r="15849" spans="1:16">
      <c r="A15849" s="484" t="s">
        <v>127781</v>
      </c>
      <c r="B15849" s="485" t="s">
        <v>127780</v>
      </c>
      <c r="C15849" t="s">
        <v>127779</v>
      </c>
      <c r="D15849" t="s">
        <v>127779</v>
      </c>
      <c r="E15849" t="str">
        <f t="shared" si="247"/>
        <v>601470 - API MANAGEMENT</v>
      </c>
      <c r="F15849" t="s">
        <v>6192</v>
      </c>
      <c r="G15849" t="s">
        <v>32125</v>
      </c>
      <c r="I15849" t="s">
        <v>1122</v>
      </c>
      <c r="J15849" t="s">
        <v>127778</v>
      </c>
      <c r="K15849" t="s">
        <v>208</v>
      </c>
      <c r="L15849" t="s">
        <v>127777</v>
      </c>
      <c r="N15849" t="s">
        <v>208</v>
      </c>
      <c r="O15849" t="s">
        <v>476</v>
      </c>
      <c r="P15849" t="s">
        <v>476</v>
      </c>
    </row>
    <row r="15850" spans="1:16">
      <c r="A15850" s="484" t="s">
        <v>87783</v>
      </c>
      <c r="B15850" s="485" t="s">
        <v>87782</v>
      </c>
      <c r="C15850" t="s">
        <v>87781</v>
      </c>
      <c r="D15850" t="s">
        <v>87780</v>
      </c>
      <c r="E15850" t="str">
        <f t="shared" si="247"/>
        <v>625851 - DESFEUX CAUMONT SUR AURE</v>
      </c>
      <c r="F15850" t="s">
        <v>30204</v>
      </c>
      <c r="G15850" t="s">
        <v>87779</v>
      </c>
      <c r="I15850" t="s">
        <v>87778</v>
      </c>
      <c r="J15850" t="s">
        <v>87777</v>
      </c>
      <c r="K15850" t="s">
        <v>208</v>
      </c>
      <c r="L15850" t="s">
        <v>87776</v>
      </c>
      <c r="N15850" t="s">
        <v>208</v>
      </c>
      <c r="O15850" t="s">
        <v>476</v>
      </c>
      <c r="P15850" t="s">
        <v>476</v>
      </c>
    </row>
    <row r="15851" spans="1:16">
      <c r="A15851" s="484" t="s">
        <v>95439</v>
      </c>
      <c r="B15851" s="485" t="s">
        <v>95438</v>
      </c>
      <c r="C15851" t="s">
        <v>95437</v>
      </c>
      <c r="D15851" t="s">
        <v>95437</v>
      </c>
      <c r="E15851" t="str">
        <f t="shared" si="247"/>
        <v>677188 - CLOTEAUX NICOLAS</v>
      </c>
      <c r="F15851" t="s">
        <v>18046</v>
      </c>
      <c r="G15851" t="s">
        <v>95436</v>
      </c>
      <c r="I15851" t="s">
        <v>7695</v>
      </c>
      <c r="K15851" t="s">
        <v>208</v>
      </c>
      <c r="L15851" t="s">
        <v>95435</v>
      </c>
      <c r="N15851" t="s">
        <v>208</v>
      </c>
      <c r="O15851" t="s">
        <v>476</v>
      </c>
      <c r="P15851" t="s">
        <v>476</v>
      </c>
    </row>
    <row r="15852" spans="1:16">
      <c r="A15852" s="484" t="s">
        <v>19555</v>
      </c>
      <c r="B15852" s="485" t="s">
        <v>19554</v>
      </c>
      <c r="C15852" t="s">
        <v>19553</v>
      </c>
      <c r="D15852" t="s">
        <v>19553</v>
      </c>
      <c r="E15852" t="str">
        <f t="shared" si="247"/>
        <v>647603 - SAUVE QUI PEUT</v>
      </c>
      <c r="F15852" t="s">
        <v>19552</v>
      </c>
      <c r="G15852" t="s">
        <v>19551</v>
      </c>
      <c r="I15852" t="s">
        <v>6782</v>
      </c>
      <c r="J15852" t="s">
        <v>19550</v>
      </c>
      <c r="K15852" t="s">
        <v>208</v>
      </c>
      <c r="L15852" t="s">
        <v>19549</v>
      </c>
      <c r="N15852" t="s">
        <v>208</v>
      </c>
      <c r="O15852" t="s">
        <v>476</v>
      </c>
      <c r="P15852" t="s">
        <v>476</v>
      </c>
    </row>
    <row r="15853" spans="1:16">
      <c r="A15853" s="484" t="s">
        <v>54340</v>
      </c>
      <c r="B15853" s="485" t="s">
        <v>54339</v>
      </c>
      <c r="C15853" t="s">
        <v>54338</v>
      </c>
      <c r="D15853" t="s">
        <v>54337</v>
      </c>
      <c r="E15853" t="str">
        <f t="shared" si="247"/>
        <v>627434 - INSTITUT FRANCAIS DE SECURITE IFS - CFPSP</v>
      </c>
      <c r="F15853" t="s">
        <v>10929</v>
      </c>
      <c r="G15853" t="s">
        <v>54336</v>
      </c>
      <c r="I15853" t="s">
        <v>1406</v>
      </c>
      <c r="J15853" t="s">
        <v>54335</v>
      </c>
      <c r="K15853" t="s">
        <v>208</v>
      </c>
      <c r="L15853" t="s">
        <v>54334</v>
      </c>
      <c r="N15853" t="s">
        <v>208</v>
      </c>
      <c r="O15853" t="s">
        <v>476</v>
      </c>
      <c r="P15853" t="s">
        <v>476</v>
      </c>
    </row>
    <row r="15854" spans="1:16">
      <c r="A15854" s="484" t="s">
        <v>92676</v>
      </c>
      <c r="B15854" s="485" t="s">
        <v>92675</v>
      </c>
      <c r="C15854" t="s">
        <v>92674</v>
      </c>
      <c r="D15854" t="s">
        <v>92673</v>
      </c>
      <c r="E15854" t="str">
        <f t="shared" si="247"/>
        <v>582920 - CONDUIT'EN ROUTE - CER CHALON</v>
      </c>
      <c r="F15854" t="s">
        <v>23519</v>
      </c>
      <c r="G15854" t="s">
        <v>92672</v>
      </c>
      <c r="I15854" t="s">
        <v>7815</v>
      </c>
      <c r="J15854" t="s">
        <v>92671</v>
      </c>
      <c r="K15854" t="s">
        <v>208</v>
      </c>
      <c r="L15854" t="s">
        <v>92670</v>
      </c>
      <c r="N15854" t="s">
        <v>208</v>
      </c>
      <c r="O15854" t="s">
        <v>476</v>
      </c>
      <c r="P15854" t="s">
        <v>476</v>
      </c>
    </row>
    <row r="15855" spans="1:16">
      <c r="A15855" s="484" t="s">
        <v>134124</v>
      </c>
      <c r="B15855" s="485" t="s">
        <v>134123</v>
      </c>
      <c r="C15855" t="s">
        <v>134122</v>
      </c>
      <c r="D15855" t="s">
        <v>134121</v>
      </c>
      <c r="E15855" t="str">
        <f t="shared" si="247"/>
        <v>575689 - ADV  COMPETENCES</v>
      </c>
      <c r="F15855" t="s">
        <v>1077</v>
      </c>
      <c r="G15855" t="s">
        <v>134120</v>
      </c>
      <c r="I15855" t="s">
        <v>134119</v>
      </c>
      <c r="J15855" t="s">
        <v>134118</v>
      </c>
      <c r="K15855" t="s">
        <v>208</v>
      </c>
      <c r="L15855" t="s">
        <v>134117</v>
      </c>
      <c r="N15855" t="s">
        <v>208</v>
      </c>
      <c r="O15855" t="s">
        <v>476</v>
      </c>
      <c r="P15855" t="s">
        <v>476</v>
      </c>
    </row>
    <row r="15856" spans="1:16">
      <c r="A15856" s="484" t="s">
        <v>23572</v>
      </c>
      <c r="B15856" s="485" t="s">
        <v>23571</v>
      </c>
      <c r="C15856" t="s">
        <v>23570</v>
      </c>
      <c r="D15856" t="s">
        <v>23570</v>
      </c>
      <c r="E15856" t="str">
        <f t="shared" si="247"/>
        <v>650845 - REF FORMATION</v>
      </c>
      <c r="F15856" t="s">
        <v>6606</v>
      </c>
      <c r="G15856" t="s">
        <v>23569</v>
      </c>
      <c r="I15856" t="s">
        <v>23568</v>
      </c>
      <c r="J15856" t="s">
        <v>23567</v>
      </c>
      <c r="K15856" t="s">
        <v>208</v>
      </c>
      <c r="L15856" t="s">
        <v>23566</v>
      </c>
      <c r="N15856" t="s">
        <v>208</v>
      </c>
      <c r="O15856" t="s">
        <v>476</v>
      </c>
      <c r="P15856" t="s">
        <v>476</v>
      </c>
    </row>
    <row r="15857" spans="1:16">
      <c r="A15857" s="484" t="s">
        <v>79074</v>
      </c>
      <c r="B15857" s="485" t="s">
        <v>79073</v>
      </c>
      <c r="C15857" t="s">
        <v>79072</v>
      </c>
      <c r="D15857" t="s">
        <v>79072</v>
      </c>
      <c r="E15857" t="str">
        <f t="shared" si="247"/>
        <v>597491 - EPS ECOLE DE PREVENTION ET DE SECURITE</v>
      </c>
      <c r="F15857" t="s">
        <v>36112</v>
      </c>
      <c r="G15857" t="s">
        <v>79071</v>
      </c>
      <c r="I15857" t="s">
        <v>2515</v>
      </c>
      <c r="J15857" t="s">
        <v>79070</v>
      </c>
      <c r="K15857" t="s">
        <v>208</v>
      </c>
      <c r="L15857" t="s">
        <v>79069</v>
      </c>
      <c r="N15857" t="s">
        <v>208</v>
      </c>
      <c r="O15857" t="s">
        <v>476</v>
      </c>
      <c r="P15857" t="s">
        <v>476</v>
      </c>
    </row>
    <row r="15858" spans="1:16">
      <c r="A15858" s="484" t="s">
        <v>4403</v>
      </c>
      <c r="B15858" s="485" t="s">
        <v>4402</v>
      </c>
      <c r="C15858" t="s">
        <v>4401</v>
      </c>
      <c r="D15858" t="s">
        <v>4400</v>
      </c>
      <c r="E15858" t="str">
        <f t="shared" si="247"/>
        <v>652349 - VANDOMME CHRISTINE</v>
      </c>
      <c r="F15858" t="s">
        <v>1618</v>
      </c>
      <c r="G15858" t="s">
        <v>4399</v>
      </c>
      <c r="H15858" t="s">
        <v>4398</v>
      </c>
      <c r="I15858" t="s">
        <v>991</v>
      </c>
      <c r="J15858" t="s">
        <v>4397</v>
      </c>
      <c r="K15858" t="s">
        <v>208</v>
      </c>
      <c r="L15858" t="s">
        <v>4396</v>
      </c>
      <c r="N15858" t="s">
        <v>208</v>
      </c>
      <c r="O15858" t="s">
        <v>476</v>
      </c>
      <c r="P15858" t="s">
        <v>476</v>
      </c>
    </row>
    <row r="15859" spans="1:16">
      <c r="A15859" s="484" t="s">
        <v>62383</v>
      </c>
      <c r="B15859" s="485" t="s">
        <v>62382</v>
      </c>
      <c r="C15859" t="s">
        <v>62381</v>
      </c>
      <c r="D15859" t="s">
        <v>62381</v>
      </c>
      <c r="E15859" t="str">
        <f t="shared" si="247"/>
        <v>634566 - HANDIWORK</v>
      </c>
      <c r="F15859" t="s">
        <v>62380</v>
      </c>
      <c r="G15859" t="s">
        <v>62379</v>
      </c>
      <c r="I15859" t="s">
        <v>982</v>
      </c>
      <c r="K15859" t="s">
        <v>208</v>
      </c>
      <c r="L15859" t="s">
        <v>62378</v>
      </c>
      <c r="N15859" t="s">
        <v>208</v>
      </c>
      <c r="O15859" t="s">
        <v>476</v>
      </c>
      <c r="P15859" t="s">
        <v>476</v>
      </c>
    </row>
    <row r="15860" spans="1:16">
      <c r="A15860" s="484" t="s">
        <v>19769</v>
      </c>
      <c r="B15860" s="485" t="s">
        <v>19768</v>
      </c>
      <c r="C15860" t="s">
        <v>19767</v>
      </c>
      <c r="D15860" t="s">
        <v>19766</v>
      </c>
      <c r="E15860" t="str">
        <f t="shared" si="247"/>
        <v>646453 - ACAMAN</v>
      </c>
      <c r="F15860" t="s">
        <v>13987</v>
      </c>
      <c r="G15860" t="s">
        <v>19765</v>
      </c>
      <c r="H15860" t="s">
        <v>19764</v>
      </c>
      <c r="I15860" t="s">
        <v>19763</v>
      </c>
      <c r="J15860" t="s">
        <v>19762</v>
      </c>
      <c r="K15860" t="s">
        <v>208</v>
      </c>
      <c r="L15860" t="s">
        <v>19761</v>
      </c>
      <c r="N15860" t="s">
        <v>207</v>
      </c>
      <c r="O15860" t="s">
        <v>476</v>
      </c>
      <c r="P15860" t="s">
        <v>476</v>
      </c>
    </row>
    <row r="15861" spans="1:16">
      <c r="A15861" s="484" t="s">
        <v>135500</v>
      </c>
      <c r="B15861" s="485" t="s">
        <v>135499</v>
      </c>
      <c r="C15861" t="s">
        <v>135498</v>
      </c>
      <c r="D15861" t="s">
        <v>135497</v>
      </c>
      <c r="E15861" t="str">
        <f t="shared" si="247"/>
        <v>664807 - ACTEMIK</v>
      </c>
      <c r="F15861" t="s">
        <v>5423</v>
      </c>
      <c r="G15861" t="s">
        <v>135496</v>
      </c>
      <c r="I15861" t="s">
        <v>2435</v>
      </c>
      <c r="J15861" t="s">
        <v>135495</v>
      </c>
      <c r="K15861" t="s">
        <v>208</v>
      </c>
      <c r="L15861" t="s">
        <v>135494</v>
      </c>
      <c r="N15861" t="s">
        <v>208</v>
      </c>
      <c r="O15861" t="s">
        <v>476</v>
      </c>
      <c r="P15861" t="s">
        <v>476</v>
      </c>
    </row>
    <row r="15862" spans="1:16">
      <c r="A15862" s="484" t="s">
        <v>115107</v>
      </c>
      <c r="B15862" s="485" t="s">
        <v>115106</v>
      </c>
      <c r="C15862" t="s">
        <v>115105</v>
      </c>
      <c r="D15862" t="s">
        <v>115105</v>
      </c>
      <c r="E15862" t="str">
        <f t="shared" si="247"/>
        <v>665897 - BALLEREAU GARCIA MATHILDE</v>
      </c>
      <c r="F15862" t="s">
        <v>14468</v>
      </c>
      <c r="G15862" t="s">
        <v>115104</v>
      </c>
      <c r="I15862" t="s">
        <v>39286</v>
      </c>
      <c r="J15862" t="s">
        <v>115103</v>
      </c>
      <c r="K15862" t="s">
        <v>208</v>
      </c>
      <c r="L15862" t="s">
        <v>115102</v>
      </c>
      <c r="N15862" t="s">
        <v>208</v>
      </c>
      <c r="O15862" t="s">
        <v>476</v>
      </c>
      <c r="P15862" t="s">
        <v>476</v>
      </c>
    </row>
    <row r="15863" spans="1:16">
      <c r="A15863" s="484" t="s">
        <v>24609</v>
      </c>
      <c r="B15863" s="485" t="s">
        <v>24608</v>
      </c>
      <c r="C15863" t="s">
        <v>24607</v>
      </c>
      <c r="D15863" t="s">
        <v>24607</v>
      </c>
      <c r="E15863" t="str">
        <f t="shared" si="247"/>
        <v>671265 - QALYSTA</v>
      </c>
      <c r="F15863" t="s">
        <v>4583</v>
      </c>
      <c r="G15863" t="s">
        <v>24606</v>
      </c>
      <c r="I15863" t="s">
        <v>24605</v>
      </c>
      <c r="K15863" t="s">
        <v>208</v>
      </c>
      <c r="L15863" t="s">
        <v>24604</v>
      </c>
      <c r="N15863" t="s">
        <v>208</v>
      </c>
      <c r="O15863" t="s">
        <v>476</v>
      </c>
      <c r="P15863" t="s">
        <v>476</v>
      </c>
    </row>
    <row r="15864" spans="1:16">
      <c r="A15864" s="484" t="s">
        <v>89025</v>
      </c>
      <c r="B15864" s="485" t="s">
        <v>89024</v>
      </c>
      <c r="C15864" t="s">
        <v>89023</v>
      </c>
      <c r="D15864" t="s">
        <v>89022</v>
      </c>
      <c r="E15864" t="str">
        <f t="shared" si="247"/>
        <v>640128 - DATASCIENTEST PARIS</v>
      </c>
      <c r="F15864" t="s">
        <v>16142</v>
      </c>
      <c r="G15864" t="s">
        <v>89021</v>
      </c>
      <c r="I15864" t="s">
        <v>626</v>
      </c>
      <c r="K15864" t="s">
        <v>208</v>
      </c>
      <c r="L15864" t="s">
        <v>89020</v>
      </c>
      <c r="N15864" t="s">
        <v>207</v>
      </c>
      <c r="O15864" t="s">
        <v>476</v>
      </c>
      <c r="P15864" t="s">
        <v>476</v>
      </c>
    </row>
    <row r="15865" spans="1:16">
      <c r="A15865" s="484" t="s">
        <v>129680</v>
      </c>
      <c r="B15865" s="485" t="s">
        <v>129679</v>
      </c>
      <c r="C15865" t="s">
        <v>129678</v>
      </c>
      <c r="D15865" t="s">
        <v>129678</v>
      </c>
      <c r="E15865" t="str">
        <f t="shared" si="247"/>
        <v>681817 - ALTER EGO ATTITUDE</v>
      </c>
      <c r="F15865" t="s">
        <v>3909</v>
      </c>
      <c r="G15865" t="s">
        <v>129677</v>
      </c>
      <c r="H15865" t="s">
        <v>129676</v>
      </c>
      <c r="I15865" t="s">
        <v>8072</v>
      </c>
      <c r="J15865" t="s">
        <v>129675</v>
      </c>
      <c r="K15865" t="s">
        <v>208</v>
      </c>
      <c r="L15865" t="s">
        <v>129674</v>
      </c>
      <c r="N15865" t="s">
        <v>208</v>
      </c>
      <c r="O15865" t="s">
        <v>476</v>
      </c>
      <c r="P15865" t="s">
        <v>476</v>
      </c>
    </row>
    <row r="15866" spans="1:16">
      <c r="A15866" s="484" t="s">
        <v>130406</v>
      </c>
      <c r="B15866" s="485" t="s">
        <v>130405</v>
      </c>
      <c r="C15866" t="s">
        <v>130404</v>
      </c>
      <c r="D15866" t="s">
        <v>130403</v>
      </c>
      <c r="E15866" t="str">
        <f t="shared" si="247"/>
        <v>505948 - ADJ PLUS</v>
      </c>
      <c r="F15866" t="s">
        <v>540</v>
      </c>
      <c r="G15866" t="s">
        <v>130402</v>
      </c>
      <c r="I15866" t="s">
        <v>130401</v>
      </c>
      <c r="J15866" t="s">
        <v>130400</v>
      </c>
      <c r="K15866" t="s">
        <v>208</v>
      </c>
      <c r="L15866" t="s">
        <v>130399</v>
      </c>
      <c r="N15866" t="s">
        <v>208</v>
      </c>
      <c r="O15866" t="s">
        <v>476</v>
      </c>
      <c r="P15866" t="s">
        <v>476</v>
      </c>
    </row>
    <row r="15867" spans="1:16">
      <c r="A15867" s="484" t="s">
        <v>135651</v>
      </c>
      <c r="B15867" s="485" t="s">
        <v>135650</v>
      </c>
      <c r="C15867" t="s">
        <v>135649</v>
      </c>
      <c r="D15867" t="s">
        <v>135648</v>
      </c>
      <c r="E15867" t="str">
        <f t="shared" si="247"/>
        <v>625942 - ACS FORMATION TETEGHEM</v>
      </c>
      <c r="F15867" t="s">
        <v>3803</v>
      </c>
      <c r="G15867" t="s">
        <v>135647</v>
      </c>
      <c r="H15867" t="s">
        <v>135646</v>
      </c>
      <c r="I15867" t="s">
        <v>135645</v>
      </c>
      <c r="J15867" t="s">
        <v>135644</v>
      </c>
      <c r="K15867" t="s">
        <v>208</v>
      </c>
      <c r="L15867" t="s">
        <v>135643</v>
      </c>
      <c r="N15867" t="s">
        <v>208</v>
      </c>
      <c r="O15867" t="s">
        <v>476</v>
      </c>
      <c r="P15867" t="s">
        <v>476</v>
      </c>
    </row>
    <row r="15868" spans="1:16">
      <c r="A15868" s="484" t="s">
        <v>24837</v>
      </c>
      <c r="B15868" s="485" t="s">
        <v>24836</v>
      </c>
      <c r="C15868" t="s">
        <v>24835</v>
      </c>
      <c r="D15868" t="s">
        <v>24834</v>
      </c>
      <c r="E15868" t="str">
        <f t="shared" si="247"/>
        <v>663669 - PCD</v>
      </c>
      <c r="F15868" t="s">
        <v>4531</v>
      </c>
      <c r="G15868" t="s">
        <v>24833</v>
      </c>
      <c r="I15868" t="s">
        <v>24832</v>
      </c>
      <c r="K15868" t="s">
        <v>208</v>
      </c>
      <c r="L15868" t="s">
        <v>24831</v>
      </c>
      <c r="N15868" t="s">
        <v>208</v>
      </c>
      <c r="O15868" t="s">
        <v>476</v>
      </c>
      <c r="P15868" t="s">
        <v>476</v>
      </c>
    </row>
    <row r="15869" spans="1:16">
      <c r="A15869" s="484" t="s">
        <v>4138</v>
      </c>
      <c r="B15869" s="485" t="s">
        <v>4137</v>
      </c>
      <c r="C15869" t="s">
        <v>4136</v>
      </c>
      <c r="D15869" t="s">
        <v>4136</v>
      </c>
      <c r="E15869" t="str">
        <f t="shared" si="247"/>
        <v>662665 - VERIFRANCE</v>
      </c>
      <c r="F15869" t="s">
        <v>4135</v>
      </c>
      <c r="G15869" t="s">
        <v>4134</v>
      </c>
      <c r="I15869" t="s">
        <v>4133</v>
      </c>
      <c r="J15869" t="s">
        <v>4132</v>
      </c>
      <c r="K15869" t="s">
        <v>208</v>
      </c>
      <c r="L15869" t="s">
        <v>4131</v>
      </c>
      <c r="N15869" t="s">
        <v>208</v>
      </c>
      <c r="O15869" t="s">
        <v>476</v>
      </c>
      <c r="P15869" t="s">
        <v>476</v>
      </c>
    </row>
    <row r="15870" spans="1:16">
      <c r="A15870" s="484" t="s">
        <v>53198</v>
      </c>
      <c r="B15870" s="485" t="s">
        <v>53197</v>
      </c>
      <c r="C15870" t="s">
        <v>53196</v>
      </c>
      <c r="D15870" t="s">
        <v>53196</v>
      </c>
      <c r="E15870" t="str">
        <f t="shared" si="247"/>
        <v>596930 - INSTITUT NEUROSENS</v>
      </c>
      <c r="F15870" t="s">
        <v>8350</v>
      </c>
      <c r="G15870" t="s">
        <v>53195</v>
      </c>
      <c r="H15870" t="s">
        <v>53194</v>
      </c>
      <c r="I15870" t="s">
        <v>8055</v>
      </c>
      <c r="K15870" t="s">
        <v>208</v>
      </c>
      <c r="L15870" t="s">
        <v>53193</v>
      </c>
      <c r="N15870" t="s">
        <v>208</v>
      </c>
      <c r="O15870" t="s">
        <v>476</v>
      </c>
      <c r="P15870" t="s">
        <v>476</v>
      </c>
    </row>
    <row r="15871" spans="1:16">
      <c r="A15871" s="484" t="s">
        <v>33799</v>
      </c>
      <c r="B15871" s="485" t="s">
        <v>33798</v>
      </c>
      <c r="C15871" t="s">
        <v>33797</v>
      </c>
      <c r="D15871" t="s">
        <v>33797</v>
      </c>
      <c r="E15871" t="str">
        <f t="shared" si="247"/>
        <v>615833 - NEOMOON GROUP</v>
      </c>
      <c r="F15871" t="s">
        <v>33796</v>
      </c>
      <c r="G15871" t="s">
        <v>33795</v>
      </c>
      <c r="I15871" t="s">
        <v>626</v>
      </c>
      <c r="J15871" t="s">
        <v>33794</v>
      </c>
      <c r="K15871" t="s">
        <v>208</v>
      </c>
      <c r="L15871" t="s">
        <v>33793</v>
      </c>
      <c r="N15871" t="s">
        <v>208</v>
      </c>
      <c r="O15871" t="s">
        <v>476</v>
      </c>
      <c r="P15871" t="s">
        <v>476</v>
      </c>
    </row>
    <row r="15872" spans="1:16">
      <c r="A15872" s="484" t="s">
        <v>65448</v>
      </c>
      <c r="B15872" s="485" t="s">
        <v>65447</v>
      </c>
      <c r="C15872" t="s">
        <v>65446</v>
      </c>
      <c r="D15872" t="s">
        <v>65445</v>
      </c>
      <c r="E15872" t="str">
        <f t="shared" si="247"/>
        <v>641716 - GREENBULL CAMPUS FRANCE CARROS</v>
      </c>
      <c r="F15872" t="s">
        <v>5238</v>
      </c>
      <c r="G15872" t="s">
        <v>65444</v>
      </c>
      <c r="I15872" t="s">
        <v>36492</v>
      </c>
      <c r="J15872" t="s">
        <v>65443</v>
      </c>
      <c r="K15872" t="s">
        <v>208</v>
      </c>
      <c r="L15872" t="s">
        <v>65442</v>
      </c>
      <c r="N15872" t="s">
        <v>208</v>
      </c>
      <c r="O15872" t="s">
        <v>476</v>
      </c>
      <c r="P15872" t="s">
        <v>476</v>
      </c>
    </row>
    <row r="15873" spans="1:16">
      <c r="A15873" s="484" t="s">
        <v>112750</v>
      </c>
      <c r="B15873" s="485" t="s">
        <v>112749</v>
      </c>
      <c r="C15873" t="s">
        <v>112748</v>
      </c>
      <c r="D15873" t="s">
        <v>112748</v>
      </c>
      <c r="E15873" t="str">
        <f t="shared" si="247"/>
        <v>626090 - BOOST CONSULTING</v>
      </c>
      <c r="F15873" t="s">
        <v>14008</v>
      </c>
      <c r="G15873" t="s">
        <v>28336</v>
      </c>
      <c r="I15873" t="s">
        <v>626</v>
      </c>
      <c r="K15873" t="s">
        <v>208</v>
      </c>
      <c r="L15873" t="s">
        <v>112747</v>
      </c>
      <c r="N15873" t="s">
        <v>208</v>
      </c>
      <c r="O15873" t="s">
        <v>476</v>
      </c>
      <c r="P15873" t="s">
        <v>476</v>
      </c>
    </row>
    <row r="15874" spans="1:16">
      <c r="A15874" s="484" t="s">
        <v>127698</v>
      </c>
      <c r="B15874" s="485" t="s">
        <v>127697</v>
      </c>
      <c r="C15874" t="s">
        <v>127696</v>
      </c>
      <c r="D15874" t="s">
        <v>127696</v>
      </c>
      <c r="E15874" t="str">
        <f t="shared" ref="E15874:E15937" si="248">_xlfn.CONCAT(L15874," - ",D15874)</f>
        <v>617684 - APP-H FORMATION</v>
      </c>
      <c r="F15874" t="s">
        <v>20937</v>
      </c>
      <c r="G15874" t="s">
        <v>127695</v>
      </c>
      <c r="I15874" t="s">
        <v>1837</v>
      </c>
      <c r="J15874" t="s">
        <v>127694</v>
      </c>
      <c r="K15874" t="s">
        <v>208</v>
      </c>
      <c r="L15874" t="s">
        <v>127693</v>
      </c>
      <c r="N15874" t="s">
        <v>208</v>
      </c>
      <c r="O15874" t="s">
        <v>476</v>
      </c>
      <c r="P15874" t="s">
        <v>476</v>
      </c>
    </row>
    <row r="15875" spans="1:16">
      <c r="A15875" s="484" t="s">
        <v>18893</v>
      </c>
      <c r="B15875" s="485" t="s">
        <v>18892</v>
      </c>
      <c r="C15875" t="s">
        <v>18891</v>
      </c>
      <c r="D15875" t="s">
        <v>18891</v>
      </c>
      <c r="E15875" t="str">
        <f t="shared" si="248"/>
        <v>628487 - SCL QUALITE</v>
      </c>
      <c r="F15875" t="s">
        <v>2919</v>
      </c>
      <c r="G15875" t="s">
        <v>18890</v>
      </c>
      <c r="I15875" t="s">
        <v>1501</v>
      </c>
      <c r="J15875" t="s">
        <v>18889</v>
      </c>
      <c r="K15875" t="s">
        <v>208</v>
      </c>
      <c r="L15875" t="s">
        <v>18888</v>
      </c>
      <c r="N15875" t="s">
        <v>208</v>
      </c>
      <c r="O15875" t="s">
        <v>476</v>
      </c>
      <c r="P15875" t="s">
        <v>476</v>
      </c>
    </row>
    <row r="15876" spans="1:16">
      <c r="A15876" s="484" t="s">
        <v>7148</v>
      </c>
      <c r="B15876" s="485" t="s">
        <v>7147</v>
      </c>
      <c r="C15876" t="s">
        <v>7146</v>
      </c>
      <c r="D15876" t="s">
        <v>7145</v>
      </c>
      <c r="E15876" t="str">
        <f t="shared" si="248"/>
        <v>605440 - UNOV</v>
      </c>
      <c r="F15876" t="s">
        <v>3889</v>
      </c>
      <c r="G15876" t="s">
        <v>7144</v>
      </c>
      <c r="I15876" t="s">
        <v>626</v>
      </c>
      <c r="K15876" t="s">
        <v>7143</v>
      </c>
      <c r="L15876" t="s">
        <v>7142</v>
      </c>
      <c r="N15876" t="s">
        <v>208</v>
      </c>
      <c r="O15876" t="s">
        <v>476</v>
      </c>
      <c r="P15876" t="s">
        <v>476</v>
      </c>
    </row>
    <row r="15877" spans="1:16">
      <c r="A15877" s="484" t="s">
        <v>55064</v>
      </c>
      <c r="B15877" s="485" t="s">
        <v>55063</v>
      </c>
      <c r="C15877" t="s">
        <v>55062</v>
      </c>
      <c r="D15877" t="s">
        <v>55062</v>
      </c>
      <c r="E15877" t="str">
        <f t="shared" si="248"/>
        <v>619176 - INSTITUT DES PREMIERS SECOURS</v>
      </c>
      <c r="F15877" t="s">
        <v>55061</v>
      </c>
      <c r="G15877" t="s">
        <v>55060</v>
      </c>
      <c r="I15877" t="s">
        <v>55059</v>
      </c>
      <c r="J15877" t="s">
        <v>55058</v>
      </c>
      <c r="K15877" t="s">
        <v>208</v>
      </c>
      <c r="L15877" t="s">
        <v>55057</v>
      </c>
      <c r="N15877" t="s">
        <v>208</v>
      </c>
      <c r="O15877" t="s">
        <v>476</v>
      </c>
      <c r="P15877" t="s">
        <v>476</v>
      </c>
    </row>
    <row r="15878" spans="1:16">
      <c r="A15878" s="484" t="s">
        <v>74727</v>
      </c>
      <c r="B15878" s="485" t="s">
        <v>74726</v>
      </c>
      <c r="C15878" t="s">
        <v>74725</v>
      </c>
      <c r="D15878" t="s">
        <v>74724</v>
      </c>
      <c r="E15878" t="str">
        <f t="shared" si="248"/>
        <v>448035 - EFA</v>
      </c>
      <c r="F15878" t="s">
        <v>48265</v>
      </c>
      <c r="G15878" t="s">
        <v>74723</v>
      </c>
      <c r="I15878" t="s">
        <v>603</v>
      </c>
      <c r="J15878" t="s">
        <v>74722</v>
      </c>
      <c r="K15878" t="s">
        <v>74721</v>
      </c>
      <c r="L15878" t="s">
        <v>74720</v>
      </c>
      <c r="N15878" t="s">
        <v>207</v>
      </c>
      <c r="O15878" t="s">
        <v>476</v>
      </c>
      <c r="P15878" t="s">
        <v>476</v>
      </c>
    </row>
    <row r="15879" spans="1:16">
      <c r="A15879" s="484" t="s">
        <v>74447</v>
      </c>
      <c r="B15879" s="485" t="s">
        <v>74446</v>
      </c>
      <c r="C15879" t="s">
        <v>74445</v>
      </c>
      <c r="D15879" t="s">
        <v>74445</v>
      </c>
      <c r="E15879" t="str">
        <f t="shared" si="248"/>
        <v>670200 - EYMARD STEPHANIE</v>
      </c>
      <c r="F15879" t="s">
        <v>5717</v>
      </c>
      <c r="G15879" t="s">
        <v>11685</v>
      </c>
      <c r="I15879" t="s">
        <v>74444</v>
      </c>
      <c r="J15879" t="s">
        <v>74443</v>
      </c>
      <c r="K15879" t="s">
        <v>208</v>
      </c>
      <c r="L15879" t="s">
        <v>74442</v>
      </c>
      <c r="N15879" t="s">
        <v>208</v>
      </c>
      <c r="O15879" t="s">
        <v>476</v>
      </c>
      <c r="P15879" t="s">
        <v>476</v>
      </c>
    </row>
    <row r="15880" spans="1:16">
      <c r="A15880" s="484" t="s">
        <v>46258</v>
      </c>
      <c r="B15880" s="485" t="s">
        <v>46257</v>
      </c>
      <c r="C15880" t="s">
        <v>46256</v>
      </c>
      <c r="D15880" t="s">
        <v>46256</v>
      </c>
      <c r="E15880" t="str">
        <f t="shared" si="248"/>
        <v>602322 - LACROIX PHILIPPE</v>
      </c>
      <c r="F15880" t="s">
        <v>17920</v>
      </c>
      <c r="G15880" t="s">
        <v>46255</v>
      </c>
      <c r="I15880" t="s">
        <v>46254</v>
      </c>
      <c r="J15880" t="s">
        <v>46253</v>
      </c>
      <c r="K15880" t="s">
        <v>208</v>
      </c>
      <c r="L15880" t="s">
        <v>46252</v>
      </c>
      <c r="N15880" t="s">
        <v>208</v>
      </c>
      <c r="O15880" t="s">
        <v>476</v>
      </c>
      <c r="P15880" t="s">
        <v>476</v>
      </c>
    </row>
    <row r="15881" spans="1:16">
      <c r="A15881" s="484" t="s">
        <v>16652</v>
      </c>
      <c r="B15881" s="485" t="s">
        <v>16651</v>
      </c>
      <c r="C15881" t="s">
        <v>16650</v>
      </c>
      <c r="D15881" t="s">
        <v>16650</v>
      </c>
      <c r="E15881" t="str">
        <f t="shared" si="248"/>
        <v>650249 - S'KALIBUR</v>
      </c>
      <c r="F15881" t="s">
        <v>2328</v>
      </c>
      <c r="G15881" t="s">
        <v>16649</v>
      </c>
      <c r="I15881" t="s">
        <v>16648</v>
      </c>
      <c r="J15881" t="s">
        <v>16647</v>
      </c>
      <c r="K15881" t="s">
        <v>208</v>
      </c>
      <c r="L15881" t="s">
        <v>16646</v>
      </c>
      <c r="N15881" t="s">
        <v>208</v>
      </c>
      <c r="O15881" t="s">
        <v>476</v>
      </c>
      <c r="P15881" t="s">
        <v>476</v>
      </c>
    </row>
    <row r="15882" spans="1:16">
      <c r="A15882" s="484" t="s">
        <v>22273</v>
      </c>
      <c r="B15882" s="485" t="s">
        <v>22272</v>
      </c>
      <c r="C15882" t="s">
        <v>22271</v>
      </c>
      <c r="D15882" t="s">
        <v>22271</v>
      </c>
      <c r="E15882" t="str">
        <f t="shared" si="248"/>
        <v>647342 - RESSOURCEZ VOUS</v>
      </c>
      <c r="F15882" t="s">
        <v>3184</v>
      </c>
      <c r="G15882" t="s">
        <v>22270</v>
      </c>
      <c r="I15882" t="s">
        <v>21320</v>
      </c>
      <c r="J15882" t="s">
        <v>22269</v>
      </c>
      <c r="K15882" t="s">
        <v>208</v>
      </c>
      <c r="L15882" t="s">
        <v>22268</v>
      </c>
      <c r="N15882" t="s">
        <v>208</v>
      </c>
      <c r="O15882" t="s">
        <v>476</v>
      </c>
      <c r="P15882" t="s">
        <v>476</v>
      </c>
    </row>
    <row r="15883" spans="1:16">
      <c r="A15883" s="484" t="s">
        <v>4642</v>
      </c>
      <c r="B15883" s="485" t="s">
        <v>4641</v>
      </c>
      <c r="C15883" t="s">
        <v>4640</v>
      </c>
      <c r="D15883" t="s">
        <v>4639</v>
      </c>
      <c r="E15883" t="str">
        <f t="shared" si="248"/>
        <v>653834 - VDL</v>
      </c>
      <c r="F15883" t="s">
        <v>4638</v>
      </c>
      <c r="G15883" t="s">
        <v>4637</v>
      </c>
      <c r="I15883" t="s">
        <v>4636</v>
      </c>
      <c r="J15883" t="s">
        <v>4635</v>
      </c>
      <c r="K15883" t="s">
        <v>208</v>
      </c>
      <c r="L15883" t="s">
        <v>4634</v>
      </c>
      <c r="N15883" t="s">
        <v>208</v>
      </c>
      <c r="O15883" t="s">
        <v>476</v>
      </c>
      <c r="P15883" t="s">
        <v>476</v>
      </c>
    </row>
    <row r="15884" spans="1:16">
      <c r="A15884" s="484" t="s">
        <v>27389</v>
      </c>
      <c r="B15884" s="485" t="s">
        <v>27388</v>
      </c>
      <c r="C15884" t="s">
        <v>27387</v>
      </c>
      <c r="D15884" t="s">
        <v>27386</v>
      </c>
      <c r="E15884" t="str">
        <f t="shared" si="248"/>
        <v>600570 - POINT FORMATION LAVAL</v>
      </c>
      <c r="F15884" t="s">
        <v>27385</v>
      </c>
      <c r="G15884" t="s">
        <v>27384</v>
      </c>
      <c r="H15884" t="s">
        <v>27383</v>
      </c>
      <c r="I15884" t="s">
        <v>4017</v>
      </c>
      <c r="J15884" t="s">
        <v>27382</v>
      </c>
      <c r="K15884" t="s">
        <v>208</v>
      </c>
      <c r="L15884" t="s">
        <v>27381</v>
      </c>
      <c r="N15884" t="s">
        <v>208</v>
      </c>
      <c r="O15884" t="s">
        <v>476</v>
      </c>
      <c r="P15884" t="s">
        <v>476</v>
      </c>
    </row>
    <row r="15885" spans="1:16">
      <c r="A15885" s="484" t="s">
        <v>135791</v>
      </c>
      <c r="B15885" s="485" t="s">
        <v>135790</v>
      </c>
      <c r="C15885" t="s">
        <v>135789</v>
      </c>
      <c r="D15885" t="s">
        <v>135789</v>
      </c>
      <c r="E15885" t="str">
        <f t="shared" si="248"/>
        <v>588854 - ACI FORMATION</v>
      </c>
      <c r="F15885" t="s">
        <v>12625</v>
      </c>
      <c r="G15885" t="s">
        <v>135788</v>
      </c>
      <c r="I15885" t="s">
        <v>4853</v>
      </c>
      <c r="J15885" t="s">
        <v>135787</v>
      </c>
      <c r="K15885" t="s">
        <v>208</v>
      </c>
      <c r="L15885" t="s">
        <v>135786</v>
      </c>
      <c r="N15885" t="s">
        <v>208</v>
      </c>
      <c r="O15885" t="s">
        <v>476</v>
      </c>
      <c r="P15885" t="s">
        <v>476</v>
      </c>
    </row>
    <row r="15886" spans="1:16">
      <c r="A15886" s="484" t="s">
        <v>79814</v>
      </c>
      <c r="B15886" s="485" t="s">
        <v>79813</v>
      </c>
      <c r="C15886" t="s">
        <v>79812</v>
      </c>
      <c r="D15886" t="s">
        <v>79812</v>
      </c>
      <c r="E15886" t="str">
        <f t="shared" si="248"/>
        <v>532083 - ENGLISH WORKSHOP CO</v>
      </c>
      <c r="F15886" t="s">
        <v>2524</v>
      </c>
      <c r="G15886" t="s">
        <v>79811</v>
      </c>
      <c r="I15886" t="s">
        <v>1359</v>
      </c>
      <c r="J15886" t="s">
        <v>79810</v>
      </c>
      <c r="K15886" t="s">
        <v>208</v>
      </c>
      <c r="L15886" t="s">
        <v>79809</v>
      </c>
      <c r="N15886" t="s">
        <v>208</v>
      </c>
      <c r="O15886" t="s">
        <v>476</v>
      </c>
      <c r="P15886" t="s">
        <v>476</v>
      </c>
    </row>
    <row r="15887" spans="1:16">
      <c r="A15887" s="484" t="s">
        <v>59915</v>
      </c>
      <c r="B15887" s="485" t="s">
        <v>59914</v>
      </c>
      <c r="C15887" t="s">
        <v>59913</v>
      </c>
      <c r="D15887" t="s">
        <v>59913</v>
      </c>
      <c r="E15887" t="str">
        <f t="shared" si="248"/>
        <v>647822 - H2 MEDIA</v>
      </c>
      <c r="F15887" t="s">
        <v>24619</v>
      </c>
      <c r="G15887" t="s">
        <v>59912</v>
      </c>
      <c r="I15887" t="s">
        <v>1035</v>
      </c>
      <c r="J15887" t="s">
        <v>59911</v>
      </c>
      <c r="K15887" t="s">
        <v>59910</v>
      </c>
      <c r="L15887" t="s">
        <v>59909</v>
      </c>
      <c r="N15887" t="s">
        <v>208</v>
      </c>
      <c r="O15887" t="s">
        <v>476</v>
      </c>
      <c r="P15887" t="s">
        <v>476</v>
      </c>
    </row>
    <row r="15888" spans="1:16">
      <c r="A15888" s="484" t="s">
        <v>93380</v>
      </c>
      <c r="B15888" s="485" t="s">
        <v>93379</v>
      </c>
      <c r="C15888" t="s">
        <v>93378</v>
      </c>
      <c r="D15888" t="s">
        <v>93377</v>
      </c>
      <c r="E15888" t="str">
        <f t="shared" si="248"/>
        <v>674953 - CROS BOURGOGNE FRANCHE COMTE DIJON</v>
      </c>
      <c r="F15888" t="s">
        <v>5969</v>
      </c>
      <c r="G15888" t="s">
        <v>93376</v>
      </c>
      <c r="H15888" t="s">
        <v>93375</v>
      </c>
      <c r="I15888" t="s">
        <v>1501</v>
      </c>
      <c r="J15888" t="s">
        <v>93374</v>
      </c>
      <c r="K15888" t="s">
        <v>208</v>
      </c>
      <c r="L15888" t="s">
        <v>93373</v>
      </c>
      <c r="N15888" t="s">
        <v>208</v>
      </c>
      <c r="O15888" t="s">
        <v>476</v>
      </c>
      <c r="P15888" t="s">
        <v>476</v>
      </c>
    </row>
    <row r="15889" spans="1:16">
      <c r="A15889" s="484" t="s">
        <v>124301</v>
      </c>
      <c r="B15889" s="485" t="s">
        <v>124300</v>
      </c>
      <c r="C15889" t="s">
        <v>124299</v>
      </c>
      <c r="D15889" t="s">
        <v>124298</v>
      </c>
      <c r="E15889" t="str">
        <f t="shared" si="248"/>
        <v>661156 - APC 62</v>
      </c>
      <c r="F15889" t="s">
        <v>17126</v>
      </c>
      <c r="G15889" t="s">
        <v>124297</v>
      </c>
      <c r="H15889" t="s">
        <v>124296</v>
      </c>
      <c r="I15889" t="s">
        <v>54173</v>
      </c>
      <c r="J15889" t="s">
        <v>124295</v>
      </c>
      <c r="K15889" t="s">
        <v>208</v>
      </c>
      <c r="L15889" t="s">
        <v>124294</v>
      </c>
      <c r="N15889" t="s">
        <v>208</v>
      </c>
      <c r="O15889" t="s">
        <v>476</v>
      </c>
      <c r="P15889" t="s">
        <v>476</v>
      </c>
    </row>
    <row r="15890" spans="1:16">
      <c r="A15890" s="484" t="s">
        <v>130127</v>
      </c>
      <c r="B15890" s="485" t="s">
        <v>130126</v>
      </c>
      <c r="C15890" t="s">
        <v>130125</v>
      </c>
      <c r="D15890" t="s">
        <v>130125</v>
      </c>
      <c r="E15890" t="str">
        <f t="shared" si="248"/>
        <v>587370 - ALM FORMATION 31</v>
      </c>
      <c r="F15890" t="s">
        <v>7579</v>
      </c>
      <c r="G15890" t="s">
        <v>130124</v>
      </c>
      <c r="I15890" t="s">
        <v>130123</v>
      </c>
      <c r="J15890" t="s">
        <v>130122</v>
      </c>
      <c r="K15890" t="s">
        <v>208</v>
      </c>
      <c r="L15890" t="s">
        <v>130121</v>
      </c>
      <c r="N15890" t="s">
        <v>208</v>
      </c>
      <c r="O15890" t="s">
        <v>476</v>
      </c>
      <c r="P15890" t="s">
        <v>476</v>
      </c>
    </row>
    <row r="15891" spans="1:16">
      <c r="A15891" s="484" t="s">
        <v>96729</v>
      </c>
      <c r="B15891" s="485" t="s">
        <v>96728</v>
      </c>
      <c r="C15891" t="s">
        <v>96727</v>
      </c>
      <c r="D15891" t="s">
        <v>96727</v>
      </c>
      <c r="E15891" t="str">
        <f t="shared" si="248"/>
        <v>632624 - CHANGE &amp; CARE</v>
      </c>
      <c r="F15891" t="s">
        <v>15784</v>
      </c>
      <c r="G15891" t="s">
        <v>96726</v>
      </c>
      <c r="I15891" t="s">
        <v>16755</v>
      </c>
      <c r="K15891" t="s">
        <v>208</v>
      </c>
      <c r="L15891" t="s">
        <v>96725</v>
      </c>
      <c r="N15891" t="s">
        <v>208</v>
      </c>
      <c r="O15891" t="s">
        <v>476</v>
      </c>
      <c r="P15891" t="s">
        <v>476</v>
      </c>
    </row>
    <row r="15892" spans="1:16">
      <c r="A15892" s="484" t="s">
        <v>38057</v>
      </c>
      <c r="B15892" s="485" t="s">
        <v>38056</v>
      </c>
      <c r="C15892" t="s">
        <v>38055</v>
      </c>
      <c r="D15892" t="s">
        <v>38054</v>
      </c>
      <c r="E15892" t="str">
        <f t="shared" si="248"/>
        <v>661673 - MARTINEZ LAURENT</v>
      </c>
      <c r="F15892" t="s">
        <v>13636</v>
      </c>
      <c r="G15892" t="s">
        <v>38053</v>
      </c>
      <c r="I15892" t="s">
        <v>1279</v>
      </c>
      <c r="J15892" t="s">
        <v>38052</v>
      </c>
      <c r="K15892" t="s">
        <v>208</v>
      </c>
      <c r="L15892" t="s">
        <v>38051</v>
      </c>
      <c r="N15892" t="s">
        <v>208</v>
      </c>
      <c r="O15892" t="s">
        <v>476</v>
      </c>
      <c r="P15892" t="s">
        <v>476</v>
      </c>
    </row>
    <row r="15893" spans="1:16">
      <c r="A15893" s="484" t="s">
        <v>71350</v>
      </c>
      <c r="B15893" s="485" t="s">
        <v>71349</v>
      </c>
      <c r="C15893" t="s">
        <v>71348</v>
      </c>
      <c r="D15893" t="s">
        <v>71347</v>
      </c>
      <c r="E15893" t="str">
        <f t="shared" si="248"/>
        <v>646118 - FORICHER AGNES</v>
      </c>
      <c r="F15893" t="s">
        <v>28517</v>
      </c>
      <c r="G15893" t="s">
        <v>71346</v>
      </c>
      <c r="I15893" t="s">
        <v>44098</v>
      </c>
      <c r="K15893" t="s">
        <v>208</v>
      </c>
      <c r="L15893" t="s">
        <v>71345</v>
      </c>
      <c r="N15893" t="s">
        <v>208</v>
      </c>
      <c r="O15893" t="s">
        <v>476</v>
      </c>
      <c r="P15893" t="s">
        <v>476</v>
      </c>
    </row>
    <row r="15894" spans="1:16">
      <c r="A15894" s="484" t="s">
        <v>112491</v>
      </c>
      <c r="B15894" s="485" t="s">
        <v>112490</v>
      </c>
      <c r="C15894" t="s">
        <v>112489</v>
      </c>
      <c r="D15894" t="s">
        <v>112489</v>
      </c>
      <c r="E15894" t="str">
        <f t="shared" si="248"/>
        <v>589860 - BOURG SYLVAIN</v>
      </c>
      <c r="F15894" t="s">
        <v>7579</v>
      </c>
      <c r="G15894" t="s">
        <v>112488</v>
      </c>
      <c r="I15894" t="s">
        <v>603</v>
      </c>
      <c r="J15894" t="s">
        <v>112487</v>
      </c>
      <c r="K15894" t="s">
        <v>208</v>
      </c>
      <c r="L15894" t="s">
        <v>112486</v>
      </c>
      <c r="N15894" t="s">
        <v>208</v>
      </c>
      <c r="O15894" t="s">
        <v>476</v>
      </c>
      <c r="P15894" t="s">
        <v>476</v>
      </c>
    </row>
    <row r="15895" spans="1:16">
      <c r="A15895" s="484" t="s">
        <v>117099</v>
      </c>
      <c r="B15895" s="485" t="s">
        <v>117098</v>
      </c>
      <c r="C15895" t="s">
        <v>117097</v>
      </c>
      <c r="D15895" t="s">
        <v>117096</v>
      </c>
      <c r="E15895" t="str">
        <f t="shared" si="248"/>
        <v>611207 - AUCHAN RETAIL SERVICES VILLENEUVE D ASCQ</v>
      </c>
      <c r="F15895" t="s">
        <v>1848</v>
      </c>
      <c r="G15895" t="s">
        <v>117095</v>
      </c>
      <c r="H15895" t="s">
        <v>117094</v>
      </c>
      <c r="I15895" t="s">
        <v>1148</v>
      </c>
      <c r="J15895" t="s">
        <v>117093</v>
      </c>
      <c r="K15895" t="s">
        <v>208</v>
      </c>
      <c r="L15895" t="s">
        <v>117092</v>
      </c>
      <c r="N15895" t="s">
        <v>208</v>
      </c>
      <c r="O15895" t="s">
        <v>476</v>
      </c>
      <c r="P15895" t="s">
        <v>476</v>
      </c>
    </row>
    <row r="15896" spans="1:16">
      <c r="A15896" s="484" t="s">
        <v>45058</v>
      </c>
      <c r="B15896" s="485" t="s">
        <v>45057</v>
      </c>
      <c r="C15896" t="s">
        <v>45056</v>
      </c>
      <c r="D15896" t="s">
        <v>45055</v>
      </c>
      <c r="E15896" t="str">
        <f t="shared" si="248"/>
        <v>628438 - LCE</v>
      </c>
      <c r="F15896" t="s">
        <v>2668</v>
      </c>
      <c r="G15896" t="s">
        <v>45054</v>
      </c>
      <c r="H15896" t="s">
        <v>45053</v>
      </c>
      <c r="I15896" t="s">
        <v>3113</v>
      </c>
      <c r="J15896" t="s">
        <v>45052</v>
      </c>
      <c r="K15896" t="s">
        <v>208</v>
      </c>
      <c r="L15896" t="s">
        <v>45051</v>
      </c>
      <c r="N15896" t="s">
        <v>208</v>
      </c>
      <c r="O15896" t="s">
        <v>476</v>
      </c>
      <c r="P15896" t="s">
        <v>476</v>
      </c>
    </row>
    <row r="15897" spans="1:16">
      <c r="A15897" s="484" t="s">
        <v>88199</v>
      </c>
      <c r="B15897" s="485" t="s">
        <v>88198</v>
      </c>
      <c r="C15897" t="s">
        <v>88197</v>
      </c>
      <c r="D15897" t="s">
        <v>88196</v>
      </c>
      <c r="E15897" t="str">
        <f t="shared" si="248"/>
        <v>665551 - DELBECQUE FABRICE</v>
      </c>
      <c r="F15897" t="s">
        <v>5213</v>
      </c>
      <c r="G15897" t="s">
        <v>88195</v>
      </c>
      <c r="I15897" t="s">
        <v>4056</v>
      </c>
      <c r="J15897" t="s">
        <v>88194</v>
      </c>
      <c r="K15897" t="s">
        <v>208</v>
      </c>
      <c r="L15897" t="s">
        <v>88193</v>
      </c>
      <c r="N15897" t="s">
        <v>208</v>
      </c>
      <c r="O15897" t="s">
        <v>476</v>
      </c>
      <c r="P15897" t="s">
        <v>476</v>
      </c>
    </row>
    <row r="15898" spans="1:16">
      <c r="A15898" s="484" t="s">
        <v>17445</v>
      </c>
      <c r="B15898" s="485" t="s">
        <v>17444</v>
      </c>
      <c r="C15898" t="s">
        <v>17443</v>
      </c>
      <c r="D15898" t="s">
        <v>17443</v>
      </c>
      <c r="E15898" t="str">
        <f t="shared" si="248"/>
        <v>621390 - SHAKE UP</v>
      </c>
      <c r="F15898" t="s">
        <v>4574</v>
      </c>
      <c r="G15898" t="s">
        <v>17442</v>
      </c>
      <c r="I15898" t="s">
        <v>618</v>
      </c>
      <c r="J15898" t="s">
        <v>17441</v>
      </c>
      <c r="K15898" t="s">
        <v>208</v>
      </c>
      <c r="L15898" t="s">
        <v>17440</v>
      </c>
      <c r="N15898" t="s">
        <v>208</v>
      </c>
      <c r="O15898" t="s">
        <v>476</v>
      </c>
      <c r="P15898" t="s">
        <v>476</v>
      </c>
    </row>
    <row r="15899" spans="1:16">
      <c r="A15899" s="484" t="s">
        <v>26132</v>
      </c>
      <c r="B15899" s="485" t="s">
        <v>26131</v>
      </c>
      <c r="C15899" t="s">
        <v>26130</v>
      </c>
      <c r="D15899" t="s">
        <v>26129</v>
      </c>
      <c r="E15899" t="str">
        <f t="shared" si="248"/>
        <v>607344 - PRISM EVOLUTION</v>
      </c>
      <c r="F15899" t="s">
        <v>26128</v>
      </c>
      <c r="G15899" t="s">
        <v>26127</v>
      </c>
      <c r="I15899" t="s">
        <v>802</v>
      </c>
      <c r="J15899" t="s">
        <v>26126</v>
      </c>
      <c r="K15899" t="s">
        <v>208</v>
      </c>
      <c r="L15899" t="s">
        <v>26125</v>
      </c>
      <c r="N15899" t="s">
        <v>208</v>
      </c>
      <c r="O15899" t="s">
        <v>476</v>
      </c>
      <c r="P15899" t="s">
        <v>476</v>
      </c>
    </row>
    <row r="15900" spans="1:16">
      <c r="A15900" s="484" t="s">
        <v>18042</v>
      </c>
      <c r="B15900" s="485" t="s">
        <v>18041</v>
      </c>
      <c r="C15900" t="s">
        <v>18040</v>
      </c>
      <c r="D15900" t="s">
        <v>18040</v>
      </c>
      <c r="E15900" t="str">
        <f t="shared" si="248"/>
        <v>674412 - SENTINEL CARAIBES</v>
      </c>
      <c r="F15900" t="s">
        <v>5505</v>
      </c>
      <c r="G15900" t="s">
        <v>18039</v>
      </c>
      <c r="I15900" t="s">
        <v>18038</v>
      </c>
      <c r="J15900" t="s">
        <v>18037</v>
      </c>
      <c r="K15900" t="s">
        <v>208</v>
      </c>
      <c r="L15900" t="s">
        <v>18036</v>
      </c>
      <c r="N15900" t="s">
        <v>208</v>
      </c>
      <c r="O15900" t="s">
        <v>476</v>
      </c>
      <c r="P15900" t="s">
        <v>476</v>
      </c>
    </row>
    <row r="15901" spans="1:16">
      <c r="A15901" s="484" t="s">
        <v>9715</v>
      </c>
      <c r="B15901" s="485" t="s">
        <v>9714</v>
      </c>
      <c r="C15901" t="s">
        <v>9713</v>
      </c>
      <c r="D15901" t="s">
        <v>9713</v>
      </c>
      <c r="E15901" t="str">
        <f t="shared" si="248"/>
        <v>669520 - TIME TO LEARN</v>
      </c>
      <c r="F15901" t="s">
        <v>9712</v>
      </c>
      <c r="G15901" t="s">
        <v>9711</v>
      </c>
      <c r="I15901" t="s">
        <v>618</v>
      </c>
      <c r="J15901" t="s">
        <v>9710</v>
      </c>
      <c r="K15901" t="s">
        <v>208</v>
      </c>
      <c r="L15901" t="s">
        <v>9709</v>
      </c>
      <c r="N15901" t="s">
        <v>208</v>
      </c>
      <c r="O15901" t="s">
        <v>476</v>
      </c>
      <c r="P15901" t="s">
        <v>476</v>
      </c>
    </row>
    <row r="15902" spans="1:16">
      <c r="A15902" s="484" t="s">
        <v>21874</v>
      </c>
      <c r="B15902" s="485" t="s">
        <v>21873</v>
      </c>
      <c r="C15902" t="s">
        <v>21872</v>
      </c>
      <c r="D15902" t="s">
        <v>21871</v>
      </c>
      <c r="E15902" t="str">
        <f t="shared" si="248"/>
        <v>580557 - RHARASSE SARAH - BULLE 2 COM</v>
      </c>
      <c r="F15902" t="s">
        <v>1513</v>
      </c>
      <c r="G15902" t="s">
        <v>21870</v>
      </c>
      <c r="I15902" t="s">
        <v>9816</v>
      </c>
      <c r="J15902" t="s">
        <v>21869</v>
      </c>
      <c r="K15902" t="s">
        <v>208</v>
      </c>
      <c r="L15902" t="s">
        <v>21868</v>
      </c>
      <c r="N15902" t="s">
        <v>208</v>
      </c>
      <c r="O15902" t="s">
        <v>476</v>
      </c>
      <c r="P15902" t="s">
        <v>476</v>
      </c>
    </row>
    <row r="15903" spans="1:16">
      <c r="A15903" s="484" t="s">
        <v>65919</v>
      </c>
      <c r="B15903" s="485" t="s">
        <v>65918</v>
      </c>
      <c r="C15903" t="s">
        <v>65917</v>
      </c>
      <c r="D15903" t="s">
        <v>65917</v>
      </c>
      <c r="E15903" t="str">
        <f t="shared" si="248"/>
        <v>593837 - GORON FABIENNE - MYPASS EVOLUTION</v>
      </c>
      <c r="F15903" t="s">
        <v>20858</v>
      </c>
      <c r="G15903" t="s">
        <v>65916</v>
      </c>
      <c r="I15903" t="s">
        <v>1501</v>
      </c>
      <c r="J15903" t="s">
        <v>65915</v>
      </c>
      <c r="K15903" t="s">
        <v>208</v>
      </c>
      <c r="L15903" t="s">
        <v>65914</v>
      </c>
      <c r="N15903" t="s">
        <v>208</v>
      </c>
      <c r="O15903" t="s">
        <v>476</v>
      </c>
      <c r="P15903" t="s">
        <v>476</v>
      </c>
    </row>
    <row r="15904" spans="1:16">
      <c r="A15904" s="484" t="s">
        <v>136132</v>
      </c>
      <c r="B15904" s="485" t="s">
        <v>136131</v>
      </c>
      <c r="C15904" t="s">
        <v>136130</v>
      </c>
      <c r="D15904" t="s">
        <v>136130</v>
      </c>
      <c r="E15904" t="str">
        <f t="shared" si="248"/>
        <v>600740 - ACCESS DRONES SAS</v>
      </c>
      <c r="F15904" t="s">
        <v>1328</v>
      </c>
      <c r="G15904" t="s">
        <v>86326</v>
      </c>
      <c r="H15904" t="s">
        <v>53194</v>
      </c>
      <c r="I15904" t="s">
        <v>5210</v>
      </c>
      <c r="J15904" t="s">
        <v>136129</v>
      </c>
      <c r="K15904" t="s">
        <v>208</v>
      </c>
      <c r="L15904" t="s">
        <v>136128</v>
      </c>
      <c r="N15904" t="s">
        <v>208</v>
      </c>
      <c r="O15904" t="s">
        <v>476</v>
      </c>
      <c r="P15904" t="s">
        <v>476</v>
      </c>
    </row>
    <row r="15905" spans="1:16">
      <c r="A15905" s="484" t="s">
        <v>4554</v>
      </c>
      <c r="B15905" s="485" t="s">
        <v>4553</v>
      </c>
      <c r="C15905" t="s">
        <v>4552</v>
      </c>
      <c r="D15905" t="s">
        <v>4551</v>
      </c>
      <c r="E15905" t="str">
        <f t="shared" si="248"/>
        <v>593060 - ORIENT'ACTION AVIGNON</v>
      </c>
      <c r="F15905" t="s">
        <v>733</v>
      </c>
      <c r="G15905" t="s">
        <v>4550</v>
      </c>
      <c r="I15905" t="s">
        <v>4549</v>
      </c>
      <c r="J15905" t="s">
        <v>4548</v>
      </c>
      <c r="K15905" t="s">
        <v>208</v>
      </c>
      <c r="L15905" t="s">
        <v>4547</v>
      </c>
      <c r="N15905" t="s">
        <v>208</v>
      </c>
      <c r="O15905" t="s">
        <v>476</v>
      </c>
      <c r="P15905" t="s">
        <v>476</v>
      </c>
    </row>
    <row r="15906" spans="1:16">
      <c r="A15906" s="484" t="s">
        <v>12777</v>
      </c>
      <c r="B15906" s="485" t="s">
        <v>12776</v>
      </c>
      <c r="C15906" t="s">
        <v>12775</v>
      </c>
      <c r="D15906" t="s">
        <v>12775</v>
      </c>
      <c r="E15906" t="str">
        <f t="shared" si="248"/>
        <v>662616 - STRAT KAIROS</v>
      </c>
      <c r="F15906" t="s">
        <v>4135</v>
      </c>
      <c r="G15906" t="s">
        <v>12774</v>
      </c>
      <c r="I15906" t="s">
        <v>12773</v>
      </c>
      <c r="J15906" t="s">
        <v>12772</v>
      </c>
      <c r="K15906" t="s">
        <v>208</v>
      </c>
      <c r="L15906" t="s">
        <v>12771</v>
      </c>
      <c r="N15906" t="s">
        <v>208</v>
      </c>
      <c r="O15906" t="s">
        <v>476</v>
      </c>
      <c r="P15906" t="s">
        <v>476</v>
      </c>
    </row>
    <row r="15907" spans="1:16">
      <c r="A15907" s="484" t="s">
        <v>87014</v>
      </c>
      <c r="B15907" s="485" t="s">
        <v>87013</v>
      </c>
      <c r="C15907" t="s">
        <v>87012</v>
      </c>
      <c r="D15907" t="s">
        <v>87011</v>
      </c>
      <c r="E15907" t="str">
        <f t="shared" si="248"/>
        <v>635820 - DNDA AGENCY</v>
      </c>
      <c r="F15907" t="s">
        <v>16254</v>
      </c>
      <c r="G15907" t="s">
        <v>87010</v>
      </c>
      <c r="I15907" t="s">
        <v>626</v>
      </c>
      <c r="J15907" t="s">
        <v>87009</v>
      </c>
      <c r="K15907" t="s">
        <v>208</v>
      </c>
      <c r="L15907" t="s">
        <v>87008</v>
      </c>
      <c r="N15907" t="s">
        <v>208</v>
      </c>
      <c r="O15907" t="s">
        <v>476</v>
      </c>
      <c r="P15907" t="s">
        <v>476</v>
      </c>
    </row>
    <row r="15908" spans="1:16">
      <c r="A15908" s="484" t="s">
        <v>49247</v>
      </c>
      <c r="B15908" s="485" t="s">
        <v>49246</v>
      </c>
      <c r="C15908" t="s">
        <v>49245</v>
      </c>
      <c r="D15908" t="s">
        <v>49245</v>
      </c>
      <c r="E15908" t="str">
        <f t="shared" si="248"/>
        <v>592572 - JMEMBALMER FORMATION</v>
      </c>
      <c r="F15908" t="s">
        <v>47139</v>
      </c>
      <c r="G15908" t="s">
        <v>49244</v>
      </c>
      <c r="I15908" t="s">
        <v>49243</v>
      </c>
      <c r="J15908" t="s">
        <v>49242</v>
      </c>
      <c r="K15908" t="s">
        <v>208</v>
      </c>
      <c r="L15908" t="s">
        <v>49241</v>
      </c>
      <c r="N15908" t="s">
        <v>208</v>
      </c>
      <c r="O15908" t="s">
        <v>476</v>
      </c>
      <c r="P15908" t="s">
        <v>476</v>
      </c>
    </row>
    <row r="15909" spans="1:16">
      <c r="A15909" s="484" t="s">
        <v>18075</v>
      </c>
      <c r="B15909" s="485" t="s">
        <v>18074</v>
      </c>
      <c r="C15909" t="s">
        <v>18073</v>
      </c>
      <c r="D15909" t="s">
        <v>18072</v>
      </c>
      <c r="E15909" t="str">
        <f t="shared" si="248"/>
        <v>667201 - SENSEI ARCHAMPS</v>
      </c>
      <c r="F15909" t="s">
        <v>11314</v>
      </c>
      <c r="G15909" t="s">
        <v>18071</v>
      </c>
      <c r="I15909" t="s">
        <v>3641</v>
      </c>
      <c r="J15909" t="s">
        <v>18070</v>
      </c>
      <c r="K15909" t="s">
        <v>208</v>
      </c>
      <c r="L15909" t="s">
        <v>18069</v>
      </c>
      <c r="N15909" t="s">
        <v>208</v>
      </c>
      <c r="O15909" t="s">
        <v>476</v>
      </c>
      <c r="P15909" t="s">
        <v>476</v>
      </c>
    </row>
    <row r="15910" spans="1:16">
      <c r="A15910" s="484" t="s">
        <v>785</v>
      </c>
      <c r="B15910" s="485" t="s">
        <v>784</v>
      </c>
      <c r="C15910" t="s">
        <v>783</v>
      </c>
      <c r="D15910" t="s">
        <v>782</v>
      </c>
      <c r="E15910" t="str">
        <f t="shared" si="248"/>
        <v>677954 - 3D-EXPERTS</v>
      </c>
      <c r="F15910" t="s">
        <v>781</v>
      </c>
      <c r="G15910" t="s">
        <v>780</v>
      </c>
      <c r="I15910" t="s">
        <v>779</v>
      </c>
      <c r="J15910" t="s">
        <v>778</v>
      </c>
      <c r="K15910" t="s">
        <v>208</v>
      </c>
      <c r="L15910" t="s">
        <v>777</v>
      </c>
      <c r="N15910" t="s">
        <v>208</v>
      </c>
      <c r="O15910" t="s">
        <v>476</v>
      </c>
      <c r="P15910" t="s">
        <v>476</v>
      </c>
    </row>
    <row r="15911" spans="1:16">
      <c r="A15911" s="484" t="s">
        <v>74258</v>
      </c>
      <c r="B15911" s="485" t="s">
        <v>74257</v>
      </c>
      <c r="C15911" t="s">
        <v>74256</v>
      </c>
      <c r="D15911" t="s">
        <v>74255</v>
      </c>
      <c r="E15911" t="str">
        <f t="shared" si="248"/>
        <v>633379 - FAITES GERMER VOS TALENTS PONT NOYELLES</v>
      </c>
      <c r="F15911" t="s">
        <v>17074</v>
      </c>
      <c r="G15911" t="s">
        <v>74254</v>
      </c>
      <c r="I15911" t="s">
        <v>74253</v>
      </c>
      <c r="J15911" t="s">
        <v>74252</v>
      </c>
      <c r="K15911" t="s">
        <v>208</v>
      </c>
      <c r="L15911" t="s">
        <v>74251</v>
      </c>
      <c r="N15911" t="s">
        <v>208</v>
      </c>
      <c r="O15911" t="s">
        <v>476</v>
      </c>
      <c r="P15911" t="s">
        <v>476</v>
      </c>
    </row>
    <row r="15912" spans="1:16">
      <c r="A15912" s="484" t="s">
        <v>93500</v>
      </c>
      <c r="B15912" s="485" t="s">
        <v>93499</v>
      </c>
      <c r="C15912" t="s">
        <v>93498</v>
      </c>
      <c r="D15912" t="s">
        <v>93497</v>
      </c>
      <c r="E15912" t="str">
        <f t="shared" si="248"/>
        <v>453675 - CRE DU GRAND EST TOMBLAINE</v>
      </c>
      <c r="F15912" t="s">
        <v>93496</v>
      </c>
      <c r="G15912" t="s">
        <v>93419</v>
      </c>
      <c r="I15912" t="s">
        <v>26194</v>
      </c>
      <c r="J15912" t="s">
        <v>93495</v>
      </c>
      <c r="K15912" t="s">
        <v>208</v>
      </c>
      <c r="L15912" t="s">
        <v>93494</v>
      </c>
      <c r="N15912" t="s">
        <v>208</v>
      </c>
      <c r="O15912" t="s">
        <v>476</v>
      </c>
      <c r="P15912" t="s">
        <v>476</v>
      </c>
    </row>
    <row r="15913" spans="1:16">
      <c r="A15913" s="484" t="s">
        <v>34045</v>
      </c>
      <c r="B15913" s="485" t="s">
        <v>34044</v>
      </c>
      <c r="C15913" t="s">
        <v>34043</v>
      </c>
      <c r="D15913" t="s">
        <v>34042</v>
      </c>
      <c r="E15913" t="str">
        <f t="shared" si="248"/>
        <v>627227 - NAF</v>
      </c>
      <c r="F15913" t="s">
        <v>34041</v>
      </c>
      <c r="G15913" t="s">
        <v>34040</v>
      </c>
      <c r="I15913" t="s">
        <v>9228</v>
      </c>
      <c r="J15913" t="s">
        <v>34039</v>
      </c>
      <c r="K15913" t="s">
        <v>208</v>
      </c>
      <c r="L15913" t="s">
        <v>34038</v>
      </c>
      <c r="N15913" t="s">
        <v>208</v>
      </c>
      <c r="O15913" t="s">
        <v>476</v>
      </c>
      <c r="P15913" t="s">
        <v>476</v>
      </c>
    </row>
    <row r="15914" spans="1:16">
      <c r="A15914" s="484" t="s">
        <v>20562</v>
      </c>
      <c r="B15914" s="485" t="s">
        <v>20561</v>
      </c>
      <c r="C15914" t="s">
        <v>20560</v>
      </c>
      <c r="D15914" t="s">
        <v>20559</v>
      </c>
      <c r="E15914" t="str">
        <f t="shared" si="248"/>
        <v>678818 - SALMON CHARLES</v>
      </c>
      <c r="F15914" t="s">
        <v>6592</v>
      </c>
      <c r="G15914" t="s">
        <v>20558</v>
      </c>
      <c r="I15914" t="s">
        <v>626</v>
      </c>
      <c r="J15914" t="s">
        <v>20557</v>
      </c>
      <c r="K15914" t="s">
        <v>208</v>
      </c>
      <c r="L15914" t="s">
        <v>20556</v>
      </c>
      <c r="N15914" t="s">
        <v>208</v>
      </c>
      <c r="O15914" t="s">
        <v>476</v>
      </c>
      <c r="P15914" t="s">
        <v>476</v>
      </c>
    </row>
    <row r="15915" spans="1:16">
      <c r="A15915" s="484" t="s">
        <v>19076</v>
      </c>
      <c r="B15915" s="485" t="s">
        <v>19075</v>
      </c>
      <c r="C15915" t="s">
        <v>19074</v>
      </c>
      <c r="D15915" t="s">
        <v>19074</v>
      </c>
      <c r="E15915" t="str">
        <f t="shared" si="248"/>
        <v>622485 - SCHOOL ON LINE UNIVERSITY</v>
      </c>
      <c r="F15915" t="s">
        <v>19073</v>
      </c>
      <c r="G15915" t="s">
        <v>19072</v>
      </c>
      <c r="I15915" t="s">
        <v>626</v>
      </c>
      <c r="J15915" t="s">
        <v>19071</v>
      </c>
      <c r="K15915" t="s">
        <v>208</v>
      </c>
      <c r="L15915" t="s">
        <v>19070</v>
      </c>
      <c r="N15915" t="s">
        <v>208</v>
      </c>
      <c r="O15915" t="s">
        <v>476</v>
      </c>
      <c r="P15915" t="s">
        <v>476</v>
      </c>
    </row>
    <row r="15916" spans="1:16">
      <c r="A15916" s="484" t="s">
        <v>20518</v>
      </c>
      <c r="B15916" s="485" t="s">
        <v>20517</v>
      </c>
      <c r="C15916" t="s">
        <v>20516</v>
      </c>
      <c r="D15916" t="s">
        <v>20516</v>
      </c>
      <c r="E15916" t="str">
        <f t="shared" si="248"/>
        <v>655132 - SAMUEL SAS</v>
      </c>
      <c r="F15916" t="s">
        <v>15386</v>
      </c>
      <c r="G15916" t="s">
        <v>20515</v>
      </c>
      <c r="H15916" t="s">
        <v>20514</v>
      </c>
      <c r="I15916" t="s">
        <v>626</v>
      </c>
      <c r="J15916" t="s">
        <v>20513</v>
      </c>
      <c r="K15916" t="s">
        <v>208</v>
      </c>
      <c r="L15916" t="s">
        <v>20512</v>
      </c>
      <c r="N15916" t="s">
        <v>208</v>
      </c>
      <c r="O15916" t="s">
        <v>476</v>
      </c>
      <c r="P15916" t="s">
        <v>476</v>
      </c>
    </row>
    <row r="15917" spans="1:16">
      <c r="A15917" s="484" t="s">
        <v>30826</v>
      </c>
      <c r="B15917" s="485" t="s">
        <v>30825</v>
      </c>
      <c r="C15917" t="s">
        <v>30824</v>
      </c>
      <c r="D15917" t="s">
        <v>30823</v>
      </c>
      <c r="E15917" t="str">
        <f t="shared" si="248"/>
        <v>669039 - OFSP</v>
      </c>
      <c r="F15917" t="s">
        <v>9222</v>
      </c>
      <c r="G15917" t="s">
        <v>30822</v>
      </c>
      <c r="I15917" t="s">
        <v>3575</v>
      </c>
      <c r="K15917" t="s">
        <v>208</v>
      </c>
      <c r="L15917" t="s">
        <v>30821</v>
      </c>
      <c r="N15917" t="s">
        <v>208</v>
      </c>
      <c r="O15917" t="s">
        <v>476</v>
      </c>
      <c r="P15917" t="s">
        <v>476</v>
      </c>
    </row>
    <row r="15918" spans="1:16">
      <c r="A15918" s="484" t="s">
        <v>19333</v>
      </c>
      <c r="B15918" s="485" t="s">
        <v>19332</v>
      </c>
      <c r="C15918" t="s">
        <v>19331</v>
      </c>
      <c r="D15918" t="s">
        <v>19330</v>
      </c>
      <c r="E15918" t="str">
        <f t="shared" si="248"/>
        <v>654139 - SAVOIRS PATIENTS ASSOCIATION</v>
      </c>
      <c r="F15918" t="s">
        <v>3468</v>
      </c>
      <c r="G15918" t="s">
        <v>19329</v>
      </c>
      <c r="I15918" t="s">
        <v>603</v>
      </c>
      <c r="J15918" t="s">
        <v>19328</v>
      </c>
      <c r="K15918" t="s">
        <v>208</v>
      </c>
      <c r="L15918" t="s">
        <v>19327</v>
      </c>
      <c r="N15918" t="s">
        <v>208</v>
      </c>
      <c r="O15918" t="s">
        <v>476</v>
      </c>
      <c r="P15918" t="s">
        <v>476</v>
      </c>
    </row>
    <row r="15919" spans="1:16">
      <c r="A15919" s="484" t="s">
        <v>79756</v>
      </c>
      <c r="B15919" s="485" t="s">
        <v>79755</v>
      </c>
      <c r="C15919" t="s">
        <v>79754</v>
      </c>
      <c r="D15919" t="s">
        <v>79754</v>
      </c>
      <c r="E15919" t="str">
        <f t="shared" si="248"/>
        <v>645280 - ENKAIROS</v>
      </c>
      <c r="F15919" t="s">
        <v>725</v>
      </c>
      <c r="G15919" t="s">
        <v>79753</v>
      </c>
      <c r="I15919" t="s">
        <v>41350</v>
      </c>
      <c r="J15919" t="s">
        <v>79752</v>
      </c>
      <c r="K15919" t="s">
        <v>208</v>
      </c>
      <c r="L15919" t="s">
        <v>79751</v>
      </c>
      <c r="N15919" t="s">
        <v>208</v>
      </c>
      <c r="O15919" t="s">
        <v>476</v>
      </c>
      <c r="P15919" t="s">
        <v>476</v>
      </c>
    </row>
    <row r="15920" spans="1:16">
      <c r="A15920" s="484" t="s">
        <v>134328</v>
      </c>
      <c r="B15920" s="485" t="s">
        <v>134327</v>
      </c>
      <c r="C15920" t="s">
        <v>134326</v>
      </c>
      <c r="D15920" t="s">
        <v>134325</v>
      </c>
      <c r="E15920" t="str">
        <f t="shared" si="248"/>
        <v>654838 - AD-MEAD-MEDIATIO CABINET</v>
      </c>
      <c r="F15920" t="s">
        <v>3315</v>
      </c>
      <c r="G15920" t="s">
        <v>134324</v>
      </c>
      <c r="I15920" t="s">
        <v>134323</v>
      </c>
      <c r="K15920" t="s">
        <v>208</v>
      </c>
      <c r="L15920" t="s">
        <v>134322</v>
      </c>
      <c r="N15920" t="s">
        <v>208</v>
      </c>
      <c r="O15920" t="s">
        <v>476</v>
      </c>
      <c r="P15920" t="s">
        <v>476</v>
      </c>
    </row>
    <row r="15921" spans="1:16">
      <c r="A15921" s="484" t="s">
        <v>32566</v>
      </c>
      <c r="B15921" s="485" t="s">
        <v>32565</v>
      </c>
      <c r="C15921" t="s">
        <v>32564</v>
      </c>
      <c r="D15921" t="s">
        <v>32564</v>
      </c>
      <c r="E15921" t="str">
        <f t="shared" si="248"/>
        <v>599967 - OBJECTIF CRPE</v>
      </c>
      <c r="F15921" t="s">
        <v>3384</v>
      </c>
      <c r="G15921" t="s">
        <v>32563</v>
      </c>
      <c r="I15921" t="s">
        <v>626</v>
      </c>
      <c r="J15921" t="s">
        <v>32562</v>
      </c>
      <c r="K15921" t="s">
        <v>208</v>
      </c>
      <c r="L15921" t="s">
        <v>32561</v>
      </c>
      <c r="N15921" t="s">
        <v>208</v>
      </c>
      <c r="O15921" t="s">
        <v>476</v>
      </c>
      <c r="P15921" t="s">
        <v>476</v>
      </c>
    </row>
    <row r="15922" spans="1:16">
      <c r="A15922" s="484" t="s">
        <v>124837</v>
      </c>
      <c r="B15922" s="485" t="s">
        <v>124836</v>
      </c>
      <c r="C15922" t="s">
        <v>124835</v>
      </c>
      <c r="D15922" t="s">
        <v>124834</v>
      </c>
      <c r="E15922" t="str">
        <f t="shared" si="248"/>
        <v>629900 - ARRA 13</v>
      </c>
      <c r="F15922" t="s">
        <v>18280</v>
      </c>
      <c r="G15922" t="s">
        <v>124833</v>
      </c>
      <c r="I15922" t="s">
        <v>4444</v>
      </c>
      <c r="J15922" t="s">
        <v>124832</v>
      </c>
      <c r="K15922" t="s">
        <v>208</v>
      </c>
      <c r="L15922" t="s">
        <v>124831</v>
      </c>
      <c r="N15922" t="s">
        <v>208</v>
      </c>
      <c r="O15922" t="s">
        <v>476</v>
      </c>
      <c r="P15922" t="s">
        <v>476</v>
      </c>
    </row>
    <row r="15923" spans="1:16">
      <c r="A15923" s="484" t="s">
        <v>85271</v>
      </c>
      <c r="B15923" s="485" t="s">
        <v>85270</v>
      </c>
      <c r="C15923" t="s">
        <v>85269</v>
      </c>
      <c r="D15923" t="s">
        <v>85268</v>
      </c>
      <c r="E15923" t="str">
        <f t="shared" si="248"/>
        <v>649983 - ECHASSOUX MARCOS WILLER</v>
      </c>
      <c r="F15923" t="s">
        <v>4614</v>
      </c>
      <c r="G15923" t="s">
        <v>85267</v>
      </c>
      <c r="I15923" t="s">
        <v>1678</v>
      </c>
      <c r="K15923" t="s">
        <v>208</v>
      </c>
      <c r="L15923" t="s">
        <v>85266</v>
      </c>
      <c r="N15923" t="s">
        <v>208</v>
      </c>
      <c r="O15923" t="s">
        <v>476</v>
      </c>
      <c r="P15923" t="s">
        <v>476</v>
      </c>
    </row>
    <row r="15924" spans="1:16">
      <c r="A15924" s="484" t="s">
        <v>45723</v>
      </c>
      <c r="B15924" s="485" t="s">
        <v>45722</v>
      </c>
      <c r="C15924" t="s">
        <v>45721</v>
      </c>
      <c r="D15924" t="s">
        <v>45721</v>
      </c>
      <c r="E15924" t="str">
        <f t="shared" si="248"/>
        <v>645370 - LARA BERREZEL</v>
      </c>
      <c r="F15924" t="s">
        <v>3882</v>
      </c>
      <c r="G15924" t="s">
        <v>45720</v>
      </c>
      <c r="I15924" t="s">
        <v>579</v>
      </c>
      <c r="J15924" t="s">
        <v>45719</v>
      </c>
      <c r="K15924" t="s">
        <v>208</v>
      </c>
      <c r="L15924" t="s">
        <v>45718</v>
      </c>
      <c r="N15924" t="s">
        <v>208</v>
      </c>
      <c r="O15924" t="s">
        <v>476</v>
      </c>
      <c r="P15924" t="s">
        <v>476</v>
      </c>
    </row>
    <row r="15925" spans="1:16">
      <c r="A15925" s="484" t="s">
        <v>117935</v>
      </c>
      <c r="B15925" s="485" t="s">
        <v>117934</v>
      </c>
      <c r="C15925" t="s">
        <v>117933</v>
      </c>
      <c r="D15925" t="s">
        <v>117933</v>
      </c>
      <c r="E15925" t="str">
        <f t="shared" si="248"/>
        <v>662288 - AT WORK CONSEIL</v>
      </c>
      <c r="F15925" t="s">
        <v>17407</v>
      </c>
      <c r="G15925" t="s">
        <v>117932</v>
      </c>
      <c r="I15925" t="s">
        <v>2900</v>
      </c>
      <c r="J15925" t="s">
        <v>117931</v>
      </c>
      <c r="K15925" t="s">
        <v>208</v>
      </c>
      <c r="L15925" t="s">
        <v>117930</v>
      </c>
      <c r="N15925" t="s">
        <v>208</v>
      </c>
      <c r="O15925" t="s">
        <v>476</v>
      </c>
      <c r="P15925" t="s">
        <v>476</v>
      </c>
    </row>
    <row r="15926" spans="1:16">
      <c r="A15926" s="484" t="s">
        <v>48253</v>
      </c>
      <c r="B15926" s="485" t="s">
        <v>48252</v>
      </c>
      <c r="C15926" t="s">
        <v>48251</v>
      </c>
      <c r="D15926" t="s">
        <v>48250</v>
      </c>
      <c r="E15926" t="str">
        <f t="shared" si="248"/>
        <v>620695 - KERKAR PASQUET MYRIAM</v>
      </c>
      <c r="F15926" t="s">
        <v>11951</v>
      </c>
      <c r="G15926" t="s">
        <v>48249</v>
      </c>
      <c r="I15926" t="s">
        <v>48248</v>
      </c>
      <c r="J15926" t="s">
        <v>48247</v>
      </c>
      <c r="K15926" t="s">
        <v>208</v>
      </c>
      <c r="L15926" t="s">
        <v>48246</v>
      </c>
      <c r="N15926" t="s">
        <v>208</v>
      </c>
      <c r="O15926" t="s">
        <v>476</v>
      </c>
      <c r="P15926" t="s">
        <v>476</v>
      </c>
    </row>
    <row r="15927" spans="1:16">
      <c r="A15927" s="484" t="s">
        <v>61925</v>
      </c>
      <c r="B15927" s="485" t="s">
        <v>61924</v>
      </c>
      <c r="C15927" t="s">
        <v>61923</v>
      </c>
      <c r="D15927" t="s">
        <v>61922</v>
      </c>
      <c r="E15927" t="str">
        <f t="shared" si="248"/>
        <v>668874 - HEBEISEN ALAIN</v>
      </c>
      <c r="F15927" t="s">
        <v>29850</v>
      </c>
      <c r="G15927" t="s">
        <v>61921</v>
      </c>
      <c r="I15927" t="s">
        <v>61920</v>
      </c>
      <c r="J15927" t="s">
        <v>61919</v>
      </c>
      <c r="K15927" t="s">
        <v>208</v>
      </c>
      <c r="L15927" t="s">
        <v>61918</v>
      </c>
      <c r="N15927" t="s">
        <v>208</v>
      </c>
      <c r="O15927" t="s">
        <v>476</v>
      </c>
      <c r="P15927" t="s">
        <v>476</v>
      </c>
    </row>
    <row r="15928" spans="1:16">
      <c r="A15928" s="484" t="s">
        <v>8971</v>
      </c>
      <c r="B15928" s="485" t="s">
        <v>8970</v>
      </c>
      <c r="C15928" t="s">
        <v>8969</v>
      </c>
      <c r="D15928" t="s">
        <v>8968</v>
      </c>
      <c r="E15928" t="str">
        <f t="shared" si="248"/>
        <v>633938 - TREGER FORMATION</v>
      </c>
      <c r="F15928" t="s">
        <v>5005</v>
      </c>
      <c r="G15928" t="s">
        <v>8967</v>
      </c>
      <c r="I15928" t="s">
        <v>626</v>
      </c>
      <c r="J15928" t="s">
        <v>8966</v>
      </c>
      <c r="K15928" t="s">
        <v>208</v>
      </c>
      <c r="L15928" t="s">
        <v>8965</v>
      </c>
      <c r="N15928" t="s">
        <v>208</v>
      </c>
      <c r="O15928" t="s">
        <v>476</v>
      </c>
      <c r="P15928" t="s">
        <v>476</v>
      </c>
    </row>
    <row r="15929" spans="1:16">
      <c r="A15929" s="484" t="s">
        <v>68080</v>
      </c>
      <c r="B15929" s="485" t="s">
        <v>68079</v>
      </c>
      <c r="C15929" t="s">
        <v>68078</v>
      </c>
      <c r="D15929" t="s">
        <v>68078</v>
      </c>
      <c r="E15929" t="str">
        <f t="shared" si="248"/>
        <v>591725 - FUGA FORMATION</v>
      </c>
      <c r="F15929" t="s">
        <v>3131</v>
      </c>
      <c r="G15929" t="s">
        <v>68077</v>
      </c>
      <c r="I15929" t="s">
        <v>19229</v>
      </c>
      <c r="J15929" t="s">
        <v>68076</v>
      </c>
      <c r="K15929" t="s">
        <v>208</v>
      </c>
      <c r="L15929" t="s">
        <v>68075</v>
      </c>
      <c r="N15929" t="s">
        <v>208</v>
      </c>
      <c r="O15929" t="s">
        <v>476</v>
      </c>
      <c r="P15929" t="s">
        <v>476</v>
      </c>
    </row>
    <row r="15930" spans="1:16">
      <c r="A15930" s="484" t="s">
        <v>91819</v>
      </c>
      <c r="B15930" s="485" t="s">
        <v>91818</v>
      </c>
      <c r="C15930" t="s">
        <v>91817</v>
      </c>
      <c r="D15930" t="s">
        <v>91816</v>
      </c>
      <c r="E15930" t="str">
        <f t="shared" si="248"/>
        <v>647147 - COPERNIC CONSEILS BREST</v>
      </c>
      <c r="F15930" t="s">
        <v>6401</v>
      </c>
      <c r="G15930" t="s">
        <v>91815</v>
      </c>
      <c r="I15930" t="s">
        <v>1228</v>
      </c>
      <c r="J15930" t="s">
        <v>91814</v>
      </c>
      <c r="K15930" t="s">
        <v>208</v>
      </c>
      <c r="L15930" t="s">
        <v>91813</v>
      </c>
      <c r="N15930" t="s">
        <v>208</v>
      </c>
      <c r="O15930" t="s">
        <v>476</v>
      </c>
      <c r="P15930" t="s">
        <v>476</v>
      </c>
    </row>
    <row r="15931" spans="1:16">
      <c r="A15931" s="484" t="s">
        <v>66906</v>
      </c>
      <c r="B15931" s="485" t="s">
        <v>66905</v>
      </c>
      <c r="C15931" t="s">
        <v>66904</v>
      </c>
      <c r="D15931" t="s">
        <v>66904</v>
      </c>
      <c r="E15931" t="str">
        <f t="shared" si="248"/>
        <v>574776 - GH3 FORMATION ACCOMPAGNEMENT CONSEIL</v>
      </c>
      <c r="F15931" t="s">
        <v>6072</v>
      </c>
      <c r="G15931" t="s">
        <v>66903</v>
      </c>
      <c r="I15931" t="s">
        <v>626</v>
      </c>
      <c r="J15931" t="s">
        <v>66902</v>
      </c>
      <c r="K15931" t="s">
        <v>208</v>
      </c>
      <c r="L15931" t="s">
        <v>66901</v>
      </c>
      <c r="N15931" t="s">
        <v>208</v>
      </c>
      <c r="O15931" t="s">
        <v>476</v>
      </c>
      <c r="P15931" t="s">
        <v>476</v>
      </c>
    </row>
    <row r="15932" spans="1:16">
      <c r="A15932" s="484" t="s">
        <v>48781</v>
      </c>
      <c r="B15932" s="485" t="s">
        <v>48780</v>
      </c>
      <c r="C15932" t="s">
        <v>48779</v>
      </c>
      <c r="D15932" t="s">
        <v>48778</v>
      </c>
      <c r="E15932" t="str">
        <f t="shared" si="248"/>
        <v>623799 - JUMO ARCANGUES</v>
      </c>
      <c r="F15932" t="s">
        <v>44570</v>
      </c>
      <c r="G15932" t="s">
        <v>48777</v>
      </c>
      <c r="I15932" t="s">
        <v>48776</v>
      </c>
      <c r="K15932" t="s">
        <v>208</v>
      </c>
      <c r="L15932" t="s">
        <v>48775</v>
      </c>
      <c r="N15932" t="s">
        <v>208</v>
      </c>
      <c r="O15932" t="s">
        <v>476</v>
      </c>
      <c r="P15932" t="s">
        <v>476</v>
      </c>
    </row>
    <row r="15933" spans="1:16">
      <c r="A15933" s="484" t="s">
        <v>25077</v>
      </c>
      <c r="B15933" s="485" t="s">
        <v>25076</v>
      </c>
      <c r="C15933" t="s">
        <v>25075</v>
      </c>
      <c r="D15933" t="s">
        <v>25075</v>
      </c>
      <c r="E15933" t="str">
        <f t="shared" si="248"/>
        <v>635704 - PROUST SABRINA</v>
      </c>
      <c r="F15933" t="s">
        <v>25074</v>
      </c>
      <c r="G15933" t="s">
        <v>25073</v>
      </c>
      <c r="I15933" t="s">
        <v>25072</v>
      </c>
      <c r="K15933" t="s">
        <v>208</v>
      </c>
      <c r="L15933" t="s">
        <v>25071</v>
      </c>
      <c r="N15933" t="s">
        <v>208</v>
      </c>
      <c r="O15933" t="s">
        <v>476</v>
      </c>
      <c r="P15933" t="s">
        <v>476</v>
      </c>
    </row>
    <row r="15934" spans="1:16">
      <c r="A15934" s="484" t="s">
        <v>48712</v>
      </c>
      <c r="B15934" s="485" t="s">
        <v>48711</v>
      </c>
      <c r="C15934" t="s">
        <v>48710</v>
      </c>
      <c r="D15934" t="s">
        <v>48710</v>
      </c>
      <c r="E15934" t="str">
        <f t="shared" si="248"/>
        <v>673572 - JZ ACADEMIE</v>
      </c>
      <c r="F15934" t="s">
        <v>35143</v>
      </c>
      <c r="G15934" t="s">
        <v>48709</v>
      </c>
      <c r="I15934" t="s">
        <v>15276</v>
      </c>
      <c r="J15934" t="s">
        <v>48708</v>
      </c>
      <c r="K15934" t="s">
        <v>208</v>
      </c>
      <c r="L15934" t="s">
        <v>48707</v>
      </c>
      <c r="N15934" t="s">
        <v>208</v>
      </c>
      <c r="O15934" t="s">
        <v>476</v>
      </c>
      <c r="P15934" t="s">
        <v>476</v>
      </c>
    </row>
    <row r="15935" spans="1:16">
      <c r="A15935" s="484" t="s">
        <v>85156</v>
      </c>
      <c r="B15935" s="485" t="s">
        <v>85155</v>
      </c>
      <c r="C15935" t="s">
        <v>85154</v>
      </c>
      <c r="D15935" t="s">
        <v>75215</v>
      </c>
      <c r="E15935" t="str">
        <f t="shared" si="248"/>
        <v>509103 - ESA</v>
      </c>
      <c r="F15935" t="s">
        <v>8706</v>
      </c>
      <c r="G15935" t="s">
        <v>85153</v>
      </c>
      <c r="H15935" t="s">
        <v>85152</v>
      </c>
      <c r="I15935" t="s">
        <v>5210</v>
      </c>
      <c r="K15935" t="s">
        <v>208</v>
      </c>
      <c r="L15935" t="s">
        <v>85151</v>
      </c>
      <c r="N15935" t="s">
        <v>208</v>
      </c>
      <c r="O15935" t="s">
        <v>476</v>
      </c>
      <c r="P15935" t="s">
        <v>476</v>
      </c>
    </row>
    <row r="15936" spans="1:16">
      <c r="A15936" s="484" t="s">
        <v>1204</v>
      </c>
      <c r="B15936" s="485" t="s">
        <v>1203</v>
      </c>
      <c r="C15936" t="s">
        <v>1202</v>
      </c>
      <c r="D15936" t="s">
        <v>1201</v>
      </c>
      <c r="E15936" t="str">
        <f t="shared" si="248"/>
        <v>659617 - ZENITH BEZONS</v>
      </c>
      <c r="F15936" t="s">
        <v>1200</v>
      </c>
      <c r="G15936" t="s">
        <v>1199</v>
      </c>
      <c r="I15936" t="s">
        <v>1198</v>
      </c>
      <c r="J15936" t="s">
        <v>1197</v>
      </c>
      <c r="K15936" t="s">
        <v>208</v>
      </c>
      <c r="L15936" t="s">
        <v>1196</v>
      </c>
      <c r="N15936" t="s">
        <v>208</v>
      </c>
      <c r="O15936" t="s">
        <v>476</v>
      </c>
      <c r="P15936" t="s">
        <v>476</v>
      </c>
    </row>
    <row r="15937" spans="1:16">
      <c r="A15937" s="484" t="s">
        <v>60199</v>
      </c>
      <c r="B15937" s="485" t="s">
        <v>60198</v>
      </c>
      <c r="C15937" t="s">
        <v>60197</v>
      </c>
      <c r="D15937" t="s">
        <v>60197</v>
      </c>
      <c r="E15937" t="str">
        <f t="shared" si="248"/>
        <v>664741 - HUMANITEAM DESIGN SAS</v>
      </c>
      <c r="F15937" t="s">
        <v>12645</v>
      </c>
      <c r="G15937" t="s">
        <v>60196</v>
      </c>
      <c r="I15937" t="s">
        <v>626</v>
      </c>
      <c r="J15937" t="s">
        <v>60195</v>
      </c>
      <c r="K15937" t="s">
        <v>208</v>
      </c>
      <c r="L15937" t="s">
        <v>60194</v>
      </c>
      <c r="N15937" t="s">
        <v>208</v>
      </c>
      <c r="O15937" t="s">
        <v>476</v>
      </c>
      <c r="P15937" t="s">
        <v>476</v>
      </c>
    </row>
    <row r="15938" spans="1:16">
      <c r="A15938" s="484" t="s">
        <v>21670</v>
      </c>
      <c r="B15938" s="485" t="s">
        <v>21669</v>
      </c>
      <c r="C15938" t="s">
        <v>21668</v>
      </c>
      <c r="D15938" t="s">
        <v>21668</v>
      </c>
      <c r="E15938" t="str">
        <f t="shared" ref="E15938:E16001" si="249">_xlfn.CONCAT(L15938," - ",D15938)</f>
        <v>643142 - RISE NOW</v>
      </c>
      <c r="F15938" t="s">
        <v>1159</v>
      </c>
      <c r="G15938" t="s">
        <v>21667</v>
      </c>
      <c r="H15938" t="s">
        <v>21666</v>
      </c>
      <c r="I15938" t="s">
        <v>6078</v>
      </c>
      <c r="K15938" t="s">
        <v>208</v>
      </c>
      <c r="L15938" t="s">
        <v>21665</v>
      </c>
      <c r="N15938" t="s">
        <v>208</v>
      </c>
      <c r="O15938" t="s">
        <v>476</v>
      </c>
      <c r="P15938" t="s">
        <v>476</v>
      </c>
    </row>
    <row r="15939" spans="1:16">
      <c r="A15939" s="484" t="s">
        <v>79491</v>
      </c>
      <c r="B15939" s="485" t="s">
        <v>79490</v>
      </c>
      <c r="C15939" t="s">
        <v>79489</v>
      </c>
      <c r="D15939" t="s">
        <v>79489</v>
      </c>
      <c r="E15939" t="str">
        <f t="shared" si="249"/>
        <v>586122 - ENTREPRISE ERIC HENRION</v>
      </c>
      <c r="F15939" t="s">
        <v>1086</v>
      </c>
      <c r="G15939" t="s">
        <v>79488</v>
      </c>
      <c r="I15939" t="s">
        <v>2176</v>
      </c>
      <c r="J15939" t="s">
        <v>79487</v>
      </c>
      <c r="K15939" t="s">
        <v>208</v>
      </c>
      <c r="L15939" t="s">
        <v>79486</v>
      </c>
      <c r="N15939" t="s">
        <v>208</v>
      </c>
      <c r="O15939" t="s">
        <v>476</v>
      </c>
      <c r="P15939" t="s">
        <v>476</v>
      </c>
    </row>
    <row r="15940" spans="1:16">
      <c r="A15940" s="484" t="s">
        <v>95742</v>
      </c>
      <c r="B15940" s="485" t="s">
        <v>95741</v>
      </c>
      <c r="C15940" t="s">
        <v>95740</v>
      </c>
      <c r="D15940" t="s">
        <v>95740</v>
      </c>
      <c r="E15940" t="str">
        <f t="shared" si="249"/>
        <v>643440 - CLADE CONSULTING</v>
      </c>
      <c r="F15940" t="s">
        <v>5898</v>
      </c>
      <c r="G15940" t="s">
        <v>95739</v>
      </c>
      <c r="I15940" t="s">
        <v>95738</v>
      </c>
      <c r="J15940" t="s">
        <v>95737</v>
      </c>
      <c r="K15940" t="s">
        <v>208</v>
      </c>
      <c r="L15940" t="s">
        <v>95736</v>
      </c>
      <c r="N15940" t="s">
        <v>208</v>
      </c>
      <c r="O15940" t="s">
        <v>476</v>
      </c>
      <c r="P15940" t="s">
        <v>476</v>
      </c>
    </row>
    <row r="15941" spans="1:16">
      <c r="A15941" s="484" t="s">
        <v>74802</v>
      </c>
      <c r="B15941" s="485" t="s">
        <v>74801</v>
      </c>
      <c r="C15941" t="s">
        <v>74800</v>
      </c>
      <c r="D15941" t="s">
        <v>74800</v>
      </c>
      <c r="E15941" t="str">
        <f t="shared" si="249"/>
        <v>644316 - E-WORKS</v>
      </c>
      <c r="F15941" t="s">
        <v>28155</v>
      </c>
      <c r="G15941" t="s">
        <v>74799</v>
      </c>
      <c r="I15941" t="s">
        <v>74798</v>
      </c>
      <c r="J15941" t="s">
        <v>74797</v>
      </c>
      <c r="K15941" t="s">
        <v>208</v>
      </c>
      <c r="L15941" t="s">
        <v>74796</v>
      </c>
      <c r="N15941" t="s">
        <v>208</v>
      </c>
      <c r="O15941" t="s">
        <v>476</v>
      </c>
      <c r="P15941" t="s">
        <v>476</v>
      </c>
    </row>
    <row r="15942" spans="1:16">
      <c r="A15942" s="484" t="s">
        <v>52276</v>
      </c>
      <c r="B15942" s="485" t="s">
        <v>52275</v>
      </c>
      <c r="C15942" t="s">
        <v>52274</v>
      </c>
      <c r="D15942" t="s">
        <v>52274</v>
      </c>
      <c r="E15942" t="str">
        <f t="shared" si="249"/>
        <v>645400 - INSTITUT TAKUMI FINCH</v>
      </c>
      <c r="F15942" t="s">
        <v>3882</v>
      </c>
      <c r="G15942" t="s">
        <v>52273</v>
      </c>
      <c r="I15942" t="s">
        <v>46221</v>
      </c>
      <c r="K15942" t="s">
        <v>208</v>
      </c>
      <c r="L15942" t="s">
        <v>52272</v>
      </c>
      <c r="N15942" t="s">
        <v>208</v>
      </c>
      <c r="O15942" t="s">
        <v>476</v>
      </c>
      <c r="P15942" t="s">
        <v>476</v>
      </c>
    </row>
    <row r="15943" spans="1:16">
      <c r="A15943" s="484" t="s">
        <v>21467</v>
      </c>
      <c r="B15943" s="485" t="s">
        <v>21466</v>
      </c>
      <c r="C15943" t="s">
        <v>21465</v>
      </c>
      <c r="D15943" t="s">
        <v>21464</v>
      </c>
      <c r="E15943" t="str">
        <f t="shared" si="249"/>
        <v>630433 - ROCHE  DELPHINE</v>
      </c>
      <c r="F15943" t="s">
        <v>5627</v>
      </c>
      <c r="G15943" t="s">
        <v>21463</v>
      </c>
      <c r="I15943" t="s">
        <v>626</v>
      </c>
      <c r="K15943" t="s">
        <v>208</v>
      </c>
      <c r="L15943" t="s">
        <v>21462</v>
      </c>
      <c r="N15943" t="s">
        <v>208</v>
      </c>
      <c r="O15943" t="s">
        <v>476</v>
      </c>
      <c r="P15943" t="s">
        <v>476</v>
      </c>
    </row>
    <row r="15944" spans="1:16">
      <c r="A15944" s="484" t="s">
        <v>117857</v>
      </c>
      <c r="B15944" s="485" t="s">
        <v>117856</v>
      </c>
      <c r="C15944" t="s">
        <v>117855</v>
      </c>
      <c r="D15944" t="s">
        <v>117855</v>
      </c>
      <c r="E15944" t="str">
        <f t="shared" si="249"/>
        <v>580417 - ATELIER CHEMINS DE LA CERAMIQUE</v>
      </c>
      <c r="F15944" t="s">
        <v>2453</v>
      </c>
      <c r="G15944" t="s">
        <v>117854</v>
      </c>
      <c r="I15944" t="s">
        <v>4951</v>
      </c>
      <c r="J15944" t="s">
        <v>117853</v>
      </c>
      <c r="K15944" t="s">
        <v>208</v>
      </c>
      <c r="L15944" t="s">
        <v>117852</v>
      </c>
      <c r="N15944" t="s">
        <v>208</v>
      </c>
      <c r="O15944" t="s">
        <v>476</v>
      </c>
      <c r="P15944" t="s">
        <v>476</v>
      </c>
    </row>
    <row r="15945" spans="1:16">
      <c r="A15945" s="484" t="s">
        <v>80454</v>
      </c>
      <c r="B15945" s="485" t="s">
        <v>80453</v>
      </c>
      <c r="C15945" t="s">
        <v>80452</v>
      </c>
      <c r="D15945" t="s">
        <v>80451</v>
      </c>
      <c r="E15945" t="str">
        <f t="shared" si="249"/>
        <v>641042 - ELM</v>
      </c>
      <c r="F15945" t="s">
        <v>8218</v>
      </c>
      <c r="G15945" t="s">
        <v>80450</v>
      </c>
      <c r="I15945" t="s">
        <v>1035</v>
      </c>
      <c r="J15945" t="s">
        <v>80449</v>
      </c>
      <c r="K15945" t="s">
        <v>208</v>
      </c>
      <c r="L15945" t="s">
        <v>80448</v>
      </c>
      <c r="N15945" t="s">
        <v>208</v>
      </c>
      <c r="O15945" t="s">
        <v>476</v>
      </c>
      <c r="P15945" t="s">
        <v>476</v>
      </c>
    </row>
    <row r="15946" spans="1:16">
      <c r="A15946" s="484" t="s">
        <v>116710</v>
      </c>
      <c r="B15946" s="485" t="s">
        <v>116709</v>
      </c>
      <c r="C15946" t="s">
        <v>116708</v>
      </c>
      <c r="D15946" t="s">
        <v>116708</v>
      </c>
      <c r="E15946" t="str">
        <f t="shared" si="249"/>
        <v>608774 - AUTO ECOLE AUBRY</v>
      </c>
      <c r="F15946" t="s">
        <v>1568</v>
      </c>
      <c r="G15946" t="s">
        <v>116707</v>
      </c>
      <c r="I15946" t="s">
        <v>104223</v>
      </c>
      <c r="J15946" t="s">
        <v>116706</v>
      </c>
      <c r="K15946" t="s">
        <v>208</v>
      </c>
      <c r="L15946" t="s">
        <v>116705</v>
      </c>
      <c r="N15946" t="s">
        <v>208</v>
      </c>
      <c r="O15946" t="s">
        <v>476</v>
      </c>
      <c r="P15946" t="s">
        <v>476</v>
      </c>
    </row>
    <row r="15947" spans="1:16">
      <c r="A15947" s="484" t="s">
        <v>37646</v>
      </c>
      <c r="B15947" s="485" t="s">
        <v>37645</v>
      </c>
      <c r="C15947" t="s">
        <v>37644</v>
      </c>
      <c r="D15947" t="s">
        <v>37306</v>
      </c>
      <c r="E15947" t="str">
        <f t="shared" si="249"/>
        <v>576372 - MCE</v>
      </c>
      <c r="F15947" t="s">
        <v>26936</v>
      </c>
      <c r="G15947" t="s">
        <v>37643</v>
      </c>
      <c r="I15947" t="s">
        <v>37642</v>
      </c>
      <c r="J15947" t="s">
        <v>37641</v>
      </c>
      <c r="K15947" t="s">
        <v>208</v>
      </c>
      <c r="L15947" t="s">
        <v>37640</v>
      </c>
      <c r="N15947" t="s">
        <v>208</v>
      </c>
      <c r="O15947" t="s">
        <v>476</v>
      </c>
      <c r="P15947" t="s">
        <v>476</v>
      </c>
    </row>
    <row r="15948" spans="1:16">
      <c r="A15948" s="484" t="s">
        <v>77909</v>
      </c>
      <c r="B15948" s="485" t="s">
        <v>77908</v>
      </c>
      <c r="C15948" t="s">
        <v>77907</v>
      </c>
      <c r="D15948" t="s">
        <v>77907</v>
      </c>
      <c r="E15948" t="str">
        <f t="shared" si="249"/>
        <v>640281 - ESTHETIK PRO FORMATIONS</v>
      </c>
      <c r="F15948" t="s">
        <v>26445</v>
      </c>
      <c r="G15948" t="s">
        <v>77906</v>
      </c>
      <c r="I15948" t="s">
        <v>24985</v>
      </c>
      <c r="J15948" t="s">
        <v>77905</v>
      </c>
      <c r="K15948" t="s">
        <v>208</v>
      </c>
      <c r="L15948" t="s">
        <v>77904</v>
      </c>
      <c r="N15948" t="s">
        <v>208</v>
      </c>
      <c r="O15948" t="s">
        <v>476</v>
      </c>
      <c r="P15948" t="s">
        <v>476</v>
      </c>
    </row>
    <row r="15949" spans="1:16">
      <c r="A15949" s="484" t="s">
        <v>68559</v>
      </c>
      <c r="B15949" s="485" t="s">
        <v>68558</v>
      </c>
      <c r="C15949" t="s">
        <v>68557</v>
      </c>
      <c r="D15949" t="s">
        <v>68557</v>
      </c>
      <c r="E15949" t="str">
        <f t="shared" si="249"/>
        <v>636010 - FRANCE ORIENTATION CONSEIL</v>
      </c>
      <c r="F15949" t="s">
        <v>16114</v>
      </c>
      <c r="G15949" t="s">
        <v>68556</v>
      </c>
      <c r="I15949" t="s">
        <v>21750</v>
      </c>
      <c r="J15949" t="s">
        <v>68555</v>
      </c>
      <c r="K15949" t="s">
        <v>208</v>
      </c>
      <c r="L15949" t="s">
        <v>68554</v>
      </c>
      <c r="N15949" t="s">
        <v>208</v>
      </c>
      <c r="O15949" t="s">
        <v>476</v>
      </c>
      <c r="P15949" t="s">
        <v>476</v>
      </c>
    </row>
    <row r="15950" spans="1:16">
      <c r="A15950" s="484" t="s">
        <v>136114</v>
      </c>
      <c r="B15950" s="485" t="s">
        <v>136113</v>
      </c>
      <c r="C15950" t="s">
        <v>136112</v>
      </c>
      <c r="D15950" t="s">
        <v>136111</v>
      </c>
      <c r="E15950" t="str">
        <f t="shared" si="249"/>
        <v>662197 - ACCESS MAN MOULT CHICHEBOVILLE</v>
      </c>
      <c r="F15950" t="s">
        <v>6537</v>
      </c>
      <c r="G15950" t="s">
        <v>136110</v>
      </c>
      <c r="I15950" t="s">
        <v>84444</v>
      </c>
      <c r="J15950" t="s">
        <v>136109</v>
      </c>
      <c r="K15950" t="s">
        <v>208</v>
      </c>
      <c r="L15950" t="s">
        <v>136108</v>
      </c>
      <c r="N15950" t="s">
        <v>208</v>
      </c>
      <c r="O15950" t="s">
        <v>476</v>
      </c>
      <c r="P15950" t="s">
        <v>476</v>
      </c>
    </row>
    <row r="15951" spans="1:16">
      <c r="A15951" s="484" t="s">
        <v>11234</v>
      </c>
      <c r="B15951" s="485" t="s">
        <v>11233</v>
      </c>
      <c r="C15951" t="s">
        <v>11232</v>
      </c>
      <c r="D15951" t="s">
        <v>11232</v>
      </c>
      <c r="E15951" t="str">
        <f t="shared" si="249"/>
        <v>616746 - TAMBORINI ELODIE</v>
      </c>
      <c r="G15951" t="s">
        <v>11231</v>
      </c>
      <c r="I15951" t="s">
        <v>11230</v>
      </c>
      <c r="K15951" t="s">
        <v>208</v>
      </c>
      <c r="L15951" t="s">
        <v>11229</v>
      </c>
      <c r="N15951" t="s">
        <v>208</v>
      </c>
      <c r="O15951" t="s">
        <v>476</v>
      </c>
      <c r="P15951" t="s">
        <v>476</v>
      </c>
    </row>
    <row r="15952" spans="1:16">
      <c r="A15952" s="484" t="s">
        <v>60268</v>
      </c>
      <c r="B15952" s="485" t="s">
        <v>60267</v>
      </c>
      <c r="C15952" t="s">
        <v>60266</v>
      </c>
      <c r="D15952" t="s">
        <v>60266</v>
      </c>
      <c r="E15952" t="str">
        <f t="shared" si="249"/>
        <v>656756 - HUMAN EFFICIENCE</v>
      </c>
      <c r="F15952" t="s">
        <v>2385</v>
      </c>
      <c r="G15952" t="s">
        <v>60265</v>
      </c>
      <c r="I15952" t="s">
        <v>1005</v>
      </c>
      <c r="J15952" t="s">
        <v>60264</v>
      </c>
      <c r="K15952" t="s">
        <v>208</v>
      </c>
      <c r="L15952" t="s">
        <v>60263</v>
      </c>
      <c r="N15952" t="s">
        <v>208</v>
      </c>
      <c r="O15952" t="s">
        <v>476</v>
      </c>
      <c r="P15952" t="s">
        <v>476</v>
      </c>
    </row>
    <row r="15953" spans="1:16">
      <c r="A15953" s="484" t="s">
        <v>13236</v>
      </c>
      <c r="B15953" s="485" t="s">
        <v>13235</v>
      </c>
      <c r="C15953" t="s">
        <v>13234</v>
      </c>
      <c r="D15953" t="s">
        <v>13233</v>
      </c>
      <c r="E15953" t="str">
        <f t="shared" si="249"/>
        <v>601524 - STAGES EXPLOITATION FRANCE</v>
      </c>
      <c r="F15953" t="s">
        <v>2524</v>
      </c>
      <c r="G15953" t="s">
        <v>13232</v>
      </c>
      <c r="I15953" t="s">
        <v>1035</v>
      </c>
      <c r="J15953" t="s">
        <v>13231</v>
      </c>
      <c r="K15953" t="s">
        <v>208</v>
      </c>
      <c r="L15953" t="s">
        <v>13230</v>
      </c>
      <c r="N15953" t="s">
        <v>208</v>
      </c>
      <c r="O15953" t="s">
        <v>476</v>
      </c>
      <c r="P15953" t="s">
        <v>476</v>
      </c>
    </row>
    <row r="15954" spans="1:16">
      <c r="A15954" s="484" t="s">
        <v>19595</v>
      </c>
      <c r="B15954" s="485" t="s">
        <v>19594</v>
      </c>
      <c r="C15954" t="s">
        <v>19593</v>
      </c>
      <c r="D15954" t="s">
        <v>19593</v>
      </c>
      <c r="E15954" t="str">
        <f t="shared" si="249"/>
        <v>611827 - SATTVA YOGA ET PILATES</v>
      </c>
      <c r="F15954" t="s">
        <v>19592</v>
      </c>
      <c r="G15954" t="s">
        <v>19591</v>
      </c>
      <c r="I15954" t="s">
        <v>603</v>
      </c>
      <c r="J15954" t="s">
        <v>19590</v>
      </c>
      <c r="K15954" t="s">
        <v>208</v>
      </c>
      <c r="L15954" t="s">
        <v>19589</v>
      </c>
      <c r="N15954" t="s">
        <v>208</v>
      </c>
      <c r="O15954" t="s">
        <v>476</v>
      </c>
      <c r="P15954" t="s">
        <v>476</v>
      </c>
    </row>
    <row r="15955" spans="1:16">
      <c r="A15955" s="484" t="s">
        <v>72248</v>
      </c>
      <c r="B15955" s="485" t="s">
        <v>72247</v>
      </c>
      <c r="C15955" t="s">
        <v>72246</v>
      </c>
      <c r="D15955" t="s">
        <v>72246</v>
      </c>
      <c r="E15955" t="str">
        <f t="shared" si="249"/>
        <v>661041 - FINAPRO CONSULTING</v>
      </c>
      <c r="F15955" t="s">
        <v>3609</v>
      </c>
      <c r="G15955" t="s">
        <v>72245</v>
      </c>
      <c r="I15955" t="s">
        <v>27928</v>
      </c>
      <c r="J15955" t="s">
        <v>72244</v>
      </c>
      <c r="K15955" t="s">
        <v>208</v>
      </c>
      <c r="L15955" t="s">
        <v>72243</v>
      </c>
      <c r="N15955" t="s">
        <v>208</v>
      </c>
      <c r="O15955" t="s">
        <v>476</v>
      </c>
      <c r="P15955" t="s">
        <v>476</v>
      </c>
    </row>
    <row r="15956" spans="1:16">
      <c r="A15956" s="484" t="s">
        <v>50479</v>
      </c>
      <c r="B15956" s="485" t="s">
        <v>50478</v>
      </c>
      <c r="C15956" t="s">
        <v>50477</v>
      </c>
      <c r="D15956" t="s">
        <v>50477</v>
      </c>
      <c r="E15956" t="str">
        <f t="shared" si="249"/>
        <v>663712 - IPSEITE</v>
      </c>
      <c r="F15956" t="s">
        <v>838</v>
      </c>
      <c r="G15956" t="s">
        <v>50476</v>
      </c>
      <c r="I15956" t="s">
        <v>12332</v>
      </c>
      <c r="J15956" t="s">
        <v>50475</v>
      </c>
      <c r="K15956" t="s">
        <v>208</v>
      </c>
      <c r="L15956" t="s">
        <v>50474</v>
      </c>
      <c r="N15956" t="s">
        <v>208</v>
      </c>
      <c r="O15956" t="s">
        <v>476</v>
      </c>
      <c r="P15956" t="s">
        <v>476</v>
      </c>
    </row>
    <row r="15957" spans="1:16">
      <c r="A15957" s="484" t="s">
        <v>91137</v>
      </c>
      <c r="B15957" s="485" t="s">
        <v>91136</v>
      </c>
      <c r="C15957" t="s">
        <v>91135</v>
      </c>
      <c r="D15957" t="s">
        <v>91134</v>
      </c>
      <c r="E15957" t="str">
        <f t="shared" si="249"/>
        <v>608294 - CREA FORMATION</v>
      </c>
      <c r="F15957" t="s">
        <v>804</v>
      </c>
      <c r="G15957" t="s">
        <v>75053</v>
      </c>
      <c r="I15957" t="s">
        <v>802</v>
      </c>
      <c r="K15957" t="s">
        <v>208</v>
      </c>
      <c r="L15957" t="s">
        <v>91133</v>
      </c>
      <c r="N15957" t="s">
        <v>208</v>
      </c>
      <c r="O15957" t="s">
        <v>476</v>
      </c>
      <c r="P15957" t="s">
        <v>476</v>
      </c>
    </row>
    <row r="15958" spans="1:16">
      <c r="A15958" s="484" t="s">
        <v>9924</v>
      </c>
      <c r="B15958" s="485" t="s">
        <v>9923</v>
      </c>
      <c r="C15958" t="s">
        <v>9922</v>
      </c>
      <c r="D15958" t="s">
        <v>9922</v>
      </c>
      <c r="E15958" t="str">
        <f t="shared" si="249"/>
        <v>597387 - THIAUDIERE JULIETTE</v>
      </c>
      <c r="F15958" t="s">
        <v>9921</v>
      </c>
      <c r="G15958" t="s">
        <v>9920</v>
      </c>
      <c r="I15958" t="s">
        <v>1647</v>
      </c>
      <c r="J15958" t="s">
        <v>9919</v>
      </c>
      <c r="K15958" t="s">
        <v>208</v>
      </c>
      <c r="L15958" t="s">
        <v>9918</v>
      </c>
      <c r="N15958" t="s">
        <v>208</v>
      </c>
      <c r="O15958" t="s">
        <v>476</v>
      </c>
      <c r="P15958" t="s">
        <v>476</v>
      </c>
    </row>
    <row r="15959" spans="1:16">
      <c r="A15959" s="484" t="s">
        <v>112462</v>
      </c>
      <c r="B15959" s="485" t="s">
        <v>112461</v>
      </c>
      <c r="C15959" t="s">
        <v>112460</v>
      </c>
      <c r="D15959" t="s">
        <v>112460</v>
      </c>
      <c r="E15959" t="str">
        <f t="shared" si="249"/>
        <v>662999 - BOURGOUIN FRANCOISE</v>
      </c>
      <c r="F15959" t="s">
        <v>8159</v>
      </c>
      <c r="G15959" t="s">
        <v>112459</v>
      </c>
      <c r="I15959" t="s">
        <v>27406</v>
      </c>
      <c r="J15959" t="s">
        <v>112458</v>
      </c>
      <c r="K15959" t="s">
        <v>208</v>
      </c>
      <c r="L15959" t="s">
        <v>112457</v>
      </c>
      <c r="N15959" t="s">
        <v>208</v>
      </c>
      <c r="O15959" t="s">
        <v>476</v>
      </c>
      <c r="P15959" t="s">
        <v>476</v>
      </c>
    </row>
    <row r="15960" spans="1:16">
      <c r="A15960" s="484" t="s">
        <v>30439</v>
      </c>
      <c r="B15960" s="485" t="s">
        <v>30438</v>
      </c>
      <c r="C15960" t="s">
        <v>30437</v>
      </c>
      <c r="D15960" t="s">
        <v>30437</v>
      </c>
      <c r="E15960" t="str">
        <f t="shared" si="249"/>
        <v>641467 - OSELY RH</v>
      </c>
      <c r="F15960" t="s">
        <v>3058</v>
      </c>
      <c r="G15960" t="s">
        <v>30436</v>
      </c>
      <c r="I15960" t="s">
        <v>30435</v>
      </c>
      <c r="J15960" t="s">
        <v>30434</v>
      </c>
      <c r="K15960" t="s">
        <v>208</v>
      </c>
      <c r="L15960" t="s">
        <v>30433</v>
      </c>
      <c r="N15960" t="s">
        <v>208</v>
      </c>
      <c r="O15960" t="s">
        <v>476</v>
      </c>
      <c r="P15960" t="s">
        <v>476</v>
      </c>
    </row>
    <row r="15961" spans="1:16">
      <c r="A15961" s="484" t="s">
        <v>78219</v>
      </c>
      <c r="B15961" s="485" t="s">
        <v>78218</v>
      </c>
      <c r="C15961" t="s">
        <v>78217</v>
      </c>
      <c r="D15961" t="s">
        <v>78216</v>
      </c>
      <c r="E15961" t="str">
        <f t="shared" si="249"/>
        <v>614075 - EK87</v>
      </c>
      <c r="F15961" t="s">
        <v>20076</v>
      </c>
      <c r="G15961" t="s">
        <v>78215</v>
      </c>
      <c r="I15961" t="s">
        <v>795</v>
      </c>
      <c r="J15961" t="s">
        <v>78214</v>
      </c>
      <c r="K15961" t="s">
        <v>208</v>
      </c>
      <c r="L15961" t="s">
        <v>78213</v>
      </c>
      <c r="N15961" t="s">
        <v>208</v>
      </c>
      <c r="O15961" t="s">
        <v>476</v>
      </c>
      <c r="P15961" t="s">
        <v>476</v>
      </c>
    </row>
    <row r="15962" spans="1:16">
      <c r="A15962" s="484" t="s">
        <v>121483</v>
      </c>
      <c r="B15962" s="485" t="s">
        <v>121482</v>
      </c>
      <c r="C15962" t="s">
        <v>121481</v>
      </c>
      <c r="D15962" t="s">
        <v>121480</v>
      </c>
      <c r="E15962" t="str">
        <f t="shared" si="249"/>
        <v>637348 - AFPS 978 SAINT MARTIN</v>
      </c>
      <c r="F15962" t="s">
        <v>22180</v>
      </c>
      <c r="G15962" t="s">
        <v>121479</v>
      </c>
      <c r="H15962" t="s">
        <v>68269</v>
      </c>
      <c r="I15962" t="s">
        <v>19625</v>
      </c>
      <c r="J15962" t="s">
        <v>121478</v>
      </c>
      <c r="K15962" t="s">
        <v>208</v>
      </c>
      <c r="L15962" t="s">
        <v>121477</v>
      </c>
      <c r="N15962" t="s">
        <v>208</v>
      </c>
      <c r="O15962" t="s">
        <v>476</v>
      </c>
      <c r="P15962" t="s">
        <v>476</v>
      </c>
    </row>
    <row r="15963" spans="1:16">
      <c r="A15963" s="484" t="s">
        <v>88892</v>
      </c>
      <c r="B15963" s="485" t="s">
        <v>88891</v>
      </c>
      <c r="C15963" t="s">
        <v>88890</v>
      </c>
      <c r="D15963" t="s">
        <v>88890</v>
      </c>
      <c r="E15963" t="str">
        <f t="shared" si="249"/>
        <v>611013 - D&amp;D CONSEILS</v>
      </c>
      <c r="F15963" t="s">
        <v>12050</v>
      </c>
      <c r="G15963" t="s">
        <v>88889</v>
      </c>
      <c r="H15963" t="s">
        <v>88888</v>
      </c>
      <c r="I15963" t="s">
        <v>9251</v>
      </c>
      <c r="K15963" t="s">
        <v>208</v>
      </c>
      <c r="L15963" t="s">
        <v>88887</v>
      </c>
      <c r="N15963" t="s">
        <v>208</v>
      </c>
      <c r="O15963" t="s">
        <v>476</v>
      </c>
      <c r="P15963" t="s">
        <v>476</v>
      </c>
    </row>
    <row r="15964" spans="1:16">
      <c r="A15964" s="484" t="s">
        <v>1187</v>
      </c>
      <c r="B15964" s="485" t="s">
        <v>1186</v>
      </c>
      <c r="C15964" t="s">
        <v>1185</v>
      </c>
      <c r="D15964" t="s">
        <v>1184</v>
      </c>
      <c r="E15964" t="str">
        <f t="shared" si="249"/>
        <v>578575 - ZEST FORMATION</v>
      </c>
      <c r="F15964" t="s">
        <v>1183</v>
      </c>
      <c r="G15964" t="s">
        <v>1182</v>
      </c>
      <c r="H15964" t="s">
        <v>1181</v>
      </c>
      <c r="I15964" t="s">
        <v>1180</v>
      </c>
      <c r="J15964" t="s">
        <v>1179</v>
      </c>
      <c r="K15964" t="s">
        <v>208</v>
      </c>
      <c r="L15964" t="s">
        <v>1178</v>
      </c>
      <c r="N15964" t="s">
        <v>208</v>
      </c>
      <c r="O15964" t="s">
        <v>476</v>
      </c>
      <c r="P15964" t="s">
        <v>476</v>
      </c>
    </row>
    <row r="15965" spans="1:16">
      <c r="A15965" s="484" t="s">
        <v>113553</v>
      </c>
      <c r="B15965" s="485" t="s">
        <v>113552</v>
      </c>
      <c r="C15965" t="s">
        <v>113551</v>
      </c>
      <c r="D15965" t="s">
        <v>113550</v>
      </c>
      <c r="E15965" t="str">
        <f t="shared" si="249"/>
        <v>653342 - BILLARD STEPHANIE</v>
      </c>
      <c r="F15965" t="s">
        <v>11728</v>
      </c>
      <c r="G15965" t="s">
        <v>113549</v>
      </c>
      <c r="I15965" t="s">
        <v>626</v>
      </c>
      <c r="J15965" t="s">
        <v>113548</v>
      </c>
      <c r="K15965" t="s">
        <v>208</v>
      </c>
      <c r="L15965" t="s">
        <v>113547</v>
      </c>
      <c r="N15965" t="s">
        <v>208</v>
      </c>
      <c r="O15965" t="s">
        <v>476</v>
      </c>
      <c r="P15965" t="s">
        <v>476</v>
      </c>
    </row>
    <row r="15966" spans="1:16">
      <c r="A15966" s="484" t="s">
        <v>43838</v>
      </c>
      <c r="B15966" s="485" t="s">
        <v>43837</v>
      </c>
      <c r="C15966" t="s">
        <v>43836</v>
      </c>
      <c r="D15966" t="s">
        <v>43835</v>
      </c>
      <c r="E15966" t="str">
        <f t="shared" si="249"/>
        <v>682858 - LEREBOND TOURCOING</v>
      </c>
      <c r="F15966" t="s">
        <v>3541</v>
      </c>
      <c r="G15966" t="s">
        <v>43834</v>
      </c>
      <c r="I15966" t="s">
        <v>845</v>
      </c>
      <c r="J15966" t="s">
        <v>43833</v>
      </c>
      <c r="K15966" t="s">
        <v>208</v>
      </c>
      <c r="L15966" t="s">
        <v>43832</v>
      </c>
      <c r="N15966" t="s">
        <v>208</v>
      </c>
      <c r="O15966" t="s">
        <v>476</v>
      </c>
      <c r="P15966" t="s">
        <v>476</v>
      </c>
    </row>
    <row r="15967" spans="1:16">
      <c r="A15967" s="484" t="s">
        <v>43754</v>
      </c>
      <c r="B15967" s="485" t="s">
        <v>43753</v>
      </c>
      <c r="C15967" t="s">
        <v>43752</v>
      </c>
      <c r="D15967" t="s">
        <v>43752</v>
      </c>
      <c r="E15967" t="str">
        <f t="shared" si="249"/>
        <v>640542 - LES ATELIERS DARGENT PARIS</v>
      </c>
      <c r="F15967" t="s">
        <v>1536</v>
      </c>
      <c r="G15967" t="s">
        <v>43751</v>
      </c>
      <c r="I15967" t="s">
        <v>626</v>
      </c>
      <c r="J15967" t="s">
        <v>43750</v>
      </c>
      <c r="K15967" t="s">
        <v>208</v>
      </c>
      <c r="L15967" t="s">
        <v>43749</v>
      </c>
      <c r="N15967" t="s">
        <v>208</v>
      </c>
      <c r="O15967" t="s">
        <v>476</v>
      </c>
      <c r="P15967" t="s">
        <v>476</v>
      </c>
    </row>
    <row r="15968" spans="1:16">
      <c r="A15968" s="484" t="s">
        <v>70899</v>
      </c>
      <c r="B15968" s="485" t="s">
        <v>70898</v>
      </c>
      <c r="C15968" t="s">
        <v>70897</v>
      </c>
      <c r="D15968" t="s">
        <v>70897</v>
      </c>
      <c r="E15968" t="str">
        <f t="shared" si="249"/>
        <v>658650 - FORMADOM</v>
      </c>
      <c r="F15968" t="s">
        <v>32084</v>
      </c>
      <c r="G15968" t="s">
        <v>70896</v>
      </c>
      <c r="I15968" t="s">
        <v>1122</v>
      </c>
      <c r="J15968" t="s">
        <v>70895</v>
      </c>
      <c r="K15968" t="s">
        <v>208</v>
      </c>
      <c r="L15968" t="s">
        <v>70894</v>
      </c>
      <c r="N15968" t="s">
        <v>208</v>
      </c>
      <c r="O15968" t="s">
        <v>476</v>
      </c>
      <c r="P15968" t="s">
        <v>476</v>
      </c>
    </row>
    <row r="15969" spans="1:16">
      <c r="A15969" s="484" t="s">
        <v>92426</v>
      </c>
      <c r="B15969" s="485" t="s">
        <v>92425</v>
      </c>
      <c r="C15969" t="s">
        <v>92424</v>
      </c>
      <c r="D15969" t="s">
        <v>92424</v>
      </c>
      <c r="E15969" t="str">
        <f t="shared" si="249"/>
        <v>632144 - CONSEIL ERGOLIB</v>
      </c>
      <c r="F15969" t="s">
        <v>18971</v>
      </c>
      <c r="G15969" t="s">
        <v>92423</v>
      </c>
      <c r="I15969" t="s">
        <v>802</v>
      </c>
      <c r="J15969" t="s">
        <v>92422</v>
      </c>
      <c r="K15969" t="s">
        <v>208</v>
      </c>
      <c r="L15969" t="s">
        <v>92421</v>
      </c>
      <c r="N15969" t="s">
        <v>208</v>
      </c>
      <c r="O15969" t="s">
        <v>476</v>
      </c>
      <c r="P15969" t="s">
        <v>476</v>
      </c>
    </row>
    <row r="15970" spans="1:16">
      <c r="A15970" s="484" t="s">
        <v>40863</v>
      </c>
      <c r="B15970" s="485" t="s">
        <v>40862</v>
      </c>
      <c r="C15970" t="s">
        <v>40861</v>
      </c>
      <c r="D15970" t="s">
        <v>40861</v>
      </c>
      <c r="E15970" t="str">
        <f t="shared" si="249"/>
        <v>621468 - MAAC LAB</v>
      </c>
      <c r="F15970" t="s">
        <v>40860</v>
      </c>
      <c r="G15970" t="s">
        <v>40859</v>
      </c>
      <c r="I15970" t="s">
        <v>40858</v>
      </c>
      <c r="K15970" t="s">
        <v>208</v>
      </c>
      <c r="L15970" t="s">
        <v>40857</v>
      </c>
      <c r="N15970" t="s">
        <v>208</v>
      </c>
      <c r="O15970" t="s">
        <v>476</v>
      </c>
      <c r="P15970" t="s">
        <v>476</v>
      </c>
    </row>
    <row r="15971" spans="1:16">
      <c r="A15971" s="484" t="s">
        <v>114714</v>
      </c>
      <c r="B15971" s="485" t="s">
        <v>114713</v>
      </c>
      <c r="C15971" t="s">
        <v>114712</v>
      </c>
      <c r="D15971" t="s">
        <v>114712</v>
      </c>
      <c r="E15971" t="str">
        <f t="shared" si="249"/>
        <v>669118 - BAVENCOFFE ANNA</v>
      </c>
      <c r="F15971" t="s">
        <v>9222</v>
      </c>
      <c r="G15971" t="s">
        <v>114711</v>
      </c>
      <c r="I15971" t="s">
        <v>3229</v>
      </c>
      <c r="J15971" t="s">
        <v>114710</v>
      </c>
      <c r="K15971" t="s">
        <v>208</v>
      </c>
      <c r="L15971" t="s">
        <v>114709</v>
      </c>
      <c r="N15971" t="s">
        <v>208</v>
      </c>
      <c r="O15971" t="s">
        <v>476</v>
      </c>
      <c r="P15971" t="s">
        <v>476</v>
      </c>
    </row>
    <row r="15972" spans="1:16">
      <c r="A15972" s="484" t="s">
        <v>28111</v>
      </c>
      <c r="B15972" s="485" t="s">
        <v>28110</v>
      </c>
      <c r="C15972" t="s">
        <v>28109</v>
      </c>
      <c r="D15972" t="s">
        <v>28108</v>
      </c>
      <c r="E15972" t="str">
        <f t="shared" si="249"/>
        <v>603363 - PHYSIO FORMATION</v>
      </c>
      <c r="F15972" t="s">
        <v>831</v>
      </c>
      <c r="G15972" t="s">
        <v>28107</v>
      </c>
      <c r="I15972" t="s">
        <v>12727</v>
      </c>
      <c r="J15972" t="s">
        <v>28106</v>
      </c>
      <c r="K15972" t="s">
        <v>208</v>
      </c>
      <c r="L15972" t="s">
        <v>28105</v>
      </c>
      <c r="N15972" t="s">
        <v>208</v>
      </c>
      <c r="O15972" t="s">
        <v>476</v>
      </c>
      <c r="P15972" t="s">
        <v>476</v>
      </c>
    </row>
    <row r="15973" spans="1:16">
      <c r="A15973" s="484" t="s">
        <v>42522</v>
      </c>
      <c r="B15973" s="485" t="s">
        <v>42521</v>
      </c>
      <c r="C15973" t="s">
        <v>42520</v>
      </c>
      <c r="D15973" t="s">
        <v>42520</v>
      </c>
      <c r="E15973" t="str">
        <f t="shared" si="249"/>
        <v>671186 - LIGUE REGIONALE CORSE DE RUGBY</v>
      </c>
      <c r="F15973" t="s">
        <v>13486</v>
      </c>
      <c r="G15973" t="s">
        <v>42519</v>
      </c>
      <c r="I15973" t="s">
        <v>42518</v>
      </c>
      <c r="J15973" t="s">
        <v>42517</v>
      </c>
      <c r="K15973" t="s">
        <v>208</v>
      </c>
      <c r="L15973" t="s">
        <v>42516</v>
      </c>
      <c r="N15973" t="s">
        <v>208</v>
      </c>
      <c r="O15973" t="s">
        <v>476</v>
      </c>
      <c r="P15973" t="s">
        <v>476</v>
      </c>
    </row>
    <row r="15974" spans="1:16">
      <c r="A15974" s="484" t="s">
        <v>91998</v>
      </c>
      <c r="B15974" s="485" t="s">
        <v>91997</v>
      </c>
      <c r="C15974" t="s">
        <v>91996</v>
      </c>
      <c r="D15974" t="s">
        <v>91996</v>
      </c>
      <c r="E15974" t="str">
        <f t="shared" si="249"/>
        <v>641420 - COOL CONDUITE</v>
      </c>
      <c r="F15974" t="s">
        <v>15816</v>
      </c>
      <c r="G15974" t="s">
        <v>91995</v>
      </c>
      <c r="I15974" t="s">
        <v>91994</v>
      </c>
      <c r="J15974" t="s">
        <v>91993</v>
      </c>
      <c r="K15974" t="s">
        <v>208</v>
      </c>
      <c r="L15974" t="s">
        <v>91992</v>
      </c>
      <c r="N15974" t="s">
        <v>208</v>
      </c>
      <c r="O15974" t="s">
        <v>476</v>
      </c>
      <c r="P15974" t="s">
        <v>476</v>
      </c>
    </row>
    <row r="15975" spans="1:16">
      <c r="A15975" s="484" t="s">
        <v>29516</v>
      </c>
      <c r="B15975" s="485" t="s">
        <v>29515</v>
      </c>
      <c r="C15975" t="s">
        <v>29514</v>
      </c>
      <c r="D15975" t="s">
        <v>29514</v>
      </c>
      <c r="E15975" t="str">
        <f t="shared" si="249"/>
        <v>596176 - PAROSPHERE FORMATION</v>
      </c>
      <c r="F15975" t="s">
        <v>10642</v>
      </c>
      <c r="G15975" t="s">
        <v>29513</v>
      </c>
      <c r="I15975" t="s">
        <v>626</v>
      </c>
      <c r="J15975" t="s">
        <v>29512</v>
      </c>
      <c r="K15975" t="s">
        <v>208</v>
      </c>
      <c r="L15975" t="s">
        <v>29511</v>
      </c>
      <c r="N15975" t="s">
        <v>208</v>
      </c>
      <c r="O15975" t="s">
        <v>476</v>
      </c>
      <c r="P15975" t="s">
        <v>476</v>
      </c>
    </row>
    <row r="15976" spans="1:16">
      <c r="A15976" s="484" t="s">
        <v>74459</v>
      </c>
      <c r="B15976" s="485" t="s">
        <v>74458</v>
      </c>
      <c r="C15976" t="s">
        <v>74457</v>
      </c>
      <c r="D15976" t="s">
        <v>74456</v>
      </c>
      <c r="E15976" t="str">
        <f t="shared" si="249"/>
        <v>609432 - EYELABS</v>
      </c>
      <c r="F15976" t="s">
        <v>7254</v>
      </c>
      <c r="G15976" t="s">
        <v>74455</v>
      </c>
      <c r="I15976" t="s">
        <v>626</v>
      </c>
      <c r="K15976" t="s">
        <v>208</v>
      </c>
      <c r="L15976" t="s">
        <v>74454</v>
      </c>
      <c r="N15976" t="s">
        <v>208</v>
      </c>
      <c r="O15976" t="s">
        <v>476</v>
      </c>
      <c r="P15976" t="s">
        <v>476</v>
      </c>
    </row>
    <row r="15977" spans="1:16">
      <c r="A15977" s="484" t="s">
        <v>10004</v>
      </c>
      <c r="B15977" s="485" t="s">
        <v>10003</v>
      </c>
      <c r="C15977" t="s">
        <v>10002</v>
      </c>
      <c r="D15977" t="s">
        <v>10001</v>
      </c>
      <c r="E15977" t="str">
        <f t="shared" si="249"/>
        <v>579889 - TCI RHONE ALPES</v>
      </c>
      <c r="F15977" t="s">
        <v>1352</v>
      </c>
      <c r="G15977" t="s">
        <v>10000</v>
      </c>
      <c r="H15977" t="s">
        <v>9999</v>
      </c>
      <c r="I15977" t="s">
        <v>5210</v>
      </c>
      <c r="J15977" t="s">
        <v>9998</v>
      </c>
      <c r="K15977" t="s">
        <v>208</v>
      </c>
      <c r="L15977" t="s">
        <v>9997</v>
      </c>
      <c r="N15977" t="s">
        <v>208</v>
      </c>
      <c r="O15977" t="s">
        <v>476</v>
      </c>
      <c r="P15977" t="s">
        <v>476</v>
      </c>
    </row>
    <row r="15978" spans="1:16">
      <c r="A15978" s="484" t="s">
        <v>84406</v>
      </c>
      <c r="B15978" s="485" t="s">
        <v>84405</v>
      </c>
      <c r="C15978" t="s">
        <v>84404</v>
      </c>
      <c r="D15978" t="s">
        <v>84404</v>
      </c>
      <c r="E15978" t="str">
        <f t="shared" si="249"/>
        <v>593953 - ECOLE DE SOPHROLOGIE AIX MARSEILLE</v>
      </c>
      <c r="F15978" t="s">
        <v>7292</v>
      </c>
      <c r="G15978" t="s">
        <v>59855</v>
      </c>
      <c r="I15978" t="s">
        <v>20381</v>
      </c>
      <c r="J15978" t="s">
        <v>84403</v>
      </c>
      <c r="K15978" t="s">
        <v>208</v>
      </c>
      <c r="L15978" t="s">
        <v>84402</v>
      </c>
      <c r="N15978" t="s">
        <v>208</v>
      </c>
      <c r="O15978" t="s">
        <v>476</v>
      </c>
      <c r="P15978" t="s">
        <v>476</v>
      </c>
    </row>
    <row r="15979" spans="1:16">
      <c r="A15979" s="484" t="s">
        <v>73679</v>
      </c>
      <c r="B15979" s="485" t="s">
        <v>73678</v>
      </c>
      <c r="C15979" t="s">
        <v>73677</v>
      </c>
      <c r="D15979" t="s">
        <v>73676</v>
      </c>
      <c r="E15979" t="str">
        <f t="shared" si="249"/>
        <v>655454 - FR CIDFF NA</v>
      </c>
      <c r="F15979" t="s">
        <v>1444</v>
      </c>
      <c r="G15979" t="s">
        <v>73675</v>
      </c>
      <c r="I15979" t="s">
        <v>749</v>
      </c>
      <c r="K15979" t="s">
        <v>208</v>
      </c>
      <c r="L15979" t="s">
        <v>73674</v>
      </c>
      <c r="N15979" t="s">
        <v>208</v>
      </c>
      <c r="O15979" t="s">
        <v>476</v>
      </c>
      <c r="P15979" t="s">
        <v>476</v>
      </c>
    </row>
    <row r="15980" spans="1:16">
      <c r="A15980" s="484" t="s">
        <v>20369</v>
      </c>
      <c r="B15980" s="485" t="s">
        <v>20368</v>
      </c>
      <c r="C15980" t="s">
        <v>20367</v>
      </c>
      <c r="D15980" t="s">
        <v>20366</v>
      </c>
      <c r="E15980" t="str">
        <f t="shared" si="249"/>
        <v>599165 - SANTE FORMATION ST DENIS</v>
      </c>
      <c r="F15980" t="s">
        <v>6315</v>
      </c>
      <c r="G15980" t="s">
        <v>20365</v>
      </c>
      <c r="I15980" t="s">
        <v>5864</v>
      </c>
      <c r="J15980" t="s">
        <v>20364</v>
      </c>
      <c r="K15980" t="s">
        <v>208</v>
      </c>
      <c r="L15980" t="s">
        <v>20363</v>
      </c>
      <c r="N15980" t="s">
        <v>208</v>
      </c>
      <c r="O15980" t="s">
        <v>476</v>
      </c>
      <c r="P15980" t="s">
        <v>476</v>
      </c>
    </row>
    <row r="15981" spans="1:16">
      <c r="A15981" s="484" t="s">
        <v>73951</v>
      </c>
      <c r="B15981" s="485" t="s">
        <v>73950</v>
      </c>
      <c r="C15981" t="s">
        <v>73949</v>
      </c>
      <c r="D15981" t="s">
        <v>73949</v>
      </c>
      <c r="E15981" t="str">
        <f t="shared" si="249"/>
        <v>646088 - FAURIE BRUNO</v>
      </c>
      <c r="F15981" t="s">
        <v>715</v>
      </c>
      <c r="G15981" t="s">
        <v>73948</v>
      </c>
      <c r="I15981" t="s">
        <v>6299</v>
      </c>
      <c r="K15981" t="s">
        <v>208</v>
      </c>
      <c r="L15981" t="s">
        <v>73947</v>
      </c>
      <c r="N15981" t="s">
        <v>208</v>
      </c>
      <c r="O15981" t="s">
        <v>476</v>
      </c>
      <c r="P15981" t="s">
        <v>476</v>
      </c>
    </row>
    <row r="15982" spans="1:16">
      <c r="A15982" s="484" t="s">
        <v>123108</v>
      </c>
      <c r="B15982" s="485" t="s">
        <v>123107</v>
      </c>
      <c r="C15982" t="s">
        <v>123106</v>
      </c>
      <c r="D15982" t="s">
        <v>123105</v>
      </c>
      <c r="E15982" t="str">
        <f t="shared" si="249"/>
        <v>663487 - ASS DE SOUTIEN A CANCER ROSE</v>
      </c>
      <c r="F15982" t="s">
        <v>18446</v>
      </c>
      <c r="G15982" t="s">
        <v>123104</v>
      </c>
      <c r="I15982" t="s">
        <v>47945</v>
      </c>
      <c r="K15982" t="s">
        <v>208</v>
      </c>
      <c r="L15982" t="s">
        <v>123103</v>
      </c>
      <c r="N15982" t="s">
        <v>208</v>
      </c>
      <c r="O15982" t="s">
        <v>476</v>
      </c>
      <c r="P15982" t="s">
        <v>476</v>
      </c>
    </row>
    <row r="15983" spans="1:16">
      <c r="A15983" s="484" t="s">
        <v>25700</v>
      </c>
      <c r="B15983" s="485" t="s">
        <v>25699</v>
      </c>
      <c r="C15983" t="s">
        <v>25698</v>
      </c>
      <c r="D15983" t="s">
        <v>25698</v>
      </c>
      <c r="E15983" t="str">
        <f t="shared" si="249"/>
        <v>633148 - PROGRES EN VOL</v>
      </c>
      <c r="F15983" t="s">
        <v>16330</v>
      </c>
      <c r="H15983" t="s">
        <v>25697</v>
      </c>
      <c r="I15983" t="s">
        <v>25696</v>
      </c>
      <c r="J15983" t="s">
        <v>25695</v>
      </c>
      <c r="K15983" t="s">
        <v>208</v>
      </c>
      <c r="L15983" t="s">
        <v>25694</v>
      </c>
      <c r="N15983" t="s">
        <v>208</v>
      </c>
      <c r="O15983" t="s">
        <v>476</v>
      </c>
      <c r="P15983" t="s">
        <v>476</v>
      </c>
    </row>
    <row r="15984" spans="1:16">
      <c r="A15984" s="484" t="s">
        <v>115072</v>
      </c>
      <c r="B15984" s="485" t="s">
        <v>115071</v>
      </c>
      <c r="C15984" t="s">
        <v>115070</v>
      </c>
      <c r="D15984" t="s">
        <v>115069</v>
      </c>
      <c r="E15984" t="str">
        <f t="shared" si="249"/>
        <v>635303 - BANLIAT ANTOINE</v>
      </c>
      <c r="F15984" t="s">
        <v>3735</v>
      </c>
      <c r="G15984" t="s">
        <v>115068</v>
      </c>
      <c r="H15984" t="s">
        <v>20881</v>
      </c>
      <c r="I15984" t="s">
        <v>4257</v>
      </c>
      <c r="J15984" t="s">
        <v>115067</v>
      </c>
      <c r="K15984" t="s">
        <v>208</v>
      </c>
      <c r="L15984" t="s">
        <v>115066</v>
      </c>
      <c r="N15984" t="s">
        <v>208</v>
      </c>
      <c r="O15984" t="s">
        <v>476</v>
      </c>
      <c r="P15984" t="s">
        <v>476</v>
      </c>
    </row>
    <row r="15985" spans="1:16">
      <c r="A15985" s="484" t="s">
        <v>2324</v>
      </c>
      <c r="B15985" s="485" t="s">
        <v>2323</v>
      </c>
      <c r="C15985" t="s">
        <v>2322</v>
      </c>
      <c r="D15985" t="s">
        <v>2321</v>
      </c>
      <c r="E15985" t="str">
        <f t="shared" si="249"/>
        <v>637403 - WILLY FORT WILLY</v>
      </c>
      <c r="F15985" t="s">
        <v>2320</v>
      </c>
      <c r="G15985" t="s">
        <v>2319</v>
      </c>
      <c r="H15985" t="s">
        <v>2318</v>
      </c>
      <c r="I15985" t="s">
        <v>2317</v>
      </c>
      <c r="J15985" t="s">
        <v>2316</v>
      </c>
      <c r="K15985" t="s">
        <v>208</v>
      </c>
      <c r="L15985" t="s">
        <v>2315</v>
      </c>
      <c r="N15985" t="s">
        <v>208</v>
      </c>
      <c r="O15985" t="s">
        <v>476</v>
      </c>
      <c r="P15985" t="s">
        <v>476</v>
      </c>
    </row>
    <row r="15986" spans="1:16">
      <c r="A15986" s="484" t="s">
        <v>23722</v>
      </c>
      <c r="B15986" s="485" t="s">
        <v>23721</v>
      </c>
      <c r="C15986" t="s">
        <v>23720</v>
      </c>
      <c r="D15986" t="s">
        <v>23720</v>
      </c>
      <c r="E15986" t="str">
        <f t="shared" si="249"/>
        <v>586699 - REA-FORMACTION</v>
      </c>
      <c r="F15986" t="s">
        <v>23719</v>
      </c>
      <c r="G15986" t="s">
        <v>23718</v>
      </c>
      <c r="I15986" t="s">
        <v>23717</v>
      </c>
      <c r="J15986" t="s">
        <v>23716</v>
      </c>
      <c r="K15986" t="s">
        <v>208</v>
      </c>
      <c r="L15986" t="s">
        <v>23715</v>
      </c>
      <c r="N15986" t="s">
        <v>208</v>
      </c>
      <c r="O15986" t="s">
        <v>476</v>
      </c>
      <c r="P15986" t="s">
        <v>476</v>
      </c>
    </row>
    <row r="15987" spans="1:16">
      <c r="A15987" s="484" t="s">
        <v>82484</v>
      </c>
      <c r="B15987" s="485" t="s">
        <v>82483</v>
      </c>
      <c r="C15987" t="s">
        <v>82482</v>
      </c>
      <c r="D15987" t="s">
        <v>82482</v>
      </c>
      <c r="E15987" t="str">
        <f t="shared" si="249"/>
        <v>649510 - EDITIONS LES FILLES ZEN</v>
      </c>
      <c r="F15987" t="s">
        <v>82481</v>
      </c>
      <c r="G15987" t="s">
        <v>82480</v>
      </c>
      <c r="I15987" t="s">
        <v>82479</v>
      </c>
      <c r="J15987" t="s">
        <v>82478</v>
      </c>
      <c r="K15987" t="s">
        <v>208</v>
      </c>
      <c r="L15987" t="s">
        <v>82477</v>
      </c>
      <c r="N15987" t="s">
        <v>208</v>
      </c>
      <c r="O15987" t="s">
        <v>476</v>
      </c>
      <c r="P15987" t="s">
        <v>476</v>
      </c>
    </row>
    <row r="15988" spans="1:16">
      <c r="A15988" s="484" t="s">
        <v>114590</v>
      </c>
      <c r="B15988" s="485" t="s">
        <v>114589</v>
      </c>
      <c r="C15988" t="s">
        <v>114588</v>
      </c>
      <c r="D15988" t="s">
        <v>114588</v>
      </c>
      <c r="E15988" t="str">
        <f t="shared" si="249"/>
        <v>669842 - BE UP DEVELOPPEMENT</v>
      </c>
      <c r="F15988" t="s">
        <v>49467</v>
      </c>
      <c r="G15988" t="s">
        <v>114587</v>
      </c>
      <c r="I15988" t="s">
        <v>4645</v>
      </c>
      <c r="J15988" t="s">
        <v>114586</v>
      </c>
      <c r="K15988" t="s">
        <v>208</v>
      </c>
      <c r="L15988" t="s">
        <v>114585</v>
      </c>
      <c r="N15988" t="s">
        <v>208</v>
      </c>
      <c r="O15988" t="s">
        <v>476</v>
      </c>
      <c r="P15988" t="s">
        <v>476</v>
      </c>
    </row>
    <row r="15989" spans="1:16">
      <c r="A15989" s="484" t="s">
        <v>30082</v>
      </c>
      <c r="B15989" s="485" t="s">
        <v>30081</v>
      </c>
      <c r="C15989" t="s">
        <v>30080</v>
      </c>
      <c r="D15989" t="s">
        <v>30080</v>
      </c>
      <c r="E15989" t="str">
        <f t="shared" si="249"/>
        <v>581616 - OYA FORMATIONS</v>
      </c>
      <c r="F15989" t="s">
        <v>14493</v>
      </c>
      <c r="G15989" t="s">
        <v>30079</v>
      </c>
      <c r="I15989" t="s">
        <v>30078</v>
      </c>
      <c r="K15989" t="s">
        <v>208</v>
      </c>
      <c r="L15989" t="s">
        <v>30077</v>
      </c>
      <c r="N15989" t="s">
        <v>208</v>
      </c>
      <c r="O15989" t="s">
        <v>476</v>
      </c>
      <c r="P15989" t="s">
        <v>476</v>
      </c>
    </row>
    <row r="15990" spans="1:16">
      <c r="A15990" s="484" t="s">
        <v>127848</v>
      </c>
      <c r="B15990" s="485" t="s">
        <v>127847</v>
      </c>
      <c r="C15990" t="s">
        <v>127846</v>
      </c>
      <c r="D15990" t="s">
        <v>127846</v>
      </c>
      <c r="E15990" t="str">
        <f t="shared" si="249"/>
        <v>600805 - APARICO FABRICE</v>
      </c>
      <c r="F15990" t="s">
        <v>3026</v>
      </c>
      <c r="G15990" t="s">
        <v>127845</v>
      </c>
      <c r="I15990" t="s">
        <v>1321</v>
      </c>
      <c r="J15990" t="s">
        <v>127844</v>
      </c>
      <c r="K15990" t="s">
        <v>208</v>
      </c>
      <c r="L15990" t="s">
        <v>127843</v>
      </c>
      <c r="N15990" t="s">
        <v>208</v>
      </c>
      <c r="O15990" t="s">
        <v>476</v>
      </c>
      <c r="P15990" t="s">
        <v>476</v>
      </c>
    </row>
    <row r="15991" spans="1:16">
      <c r="A15991" s="484" t="s">
        <v>37366</v>
      </c>
      <c r="B15991" s="485" t="s">
        <v>37365</v>
      </c>
      <c r="C15991" t="s">
        <v>37364</v>
      </c>
      <c r="D15991" t="s">
        <v>37363</v>
      </c>
      <c r="E15991" t="str">
        <f t="shared" si="249"/>
        <v>663440 - MEDIASCHOOL CENTRE EST REIMS</v>
      </c>
      <c r="F15991" t="s">
        <v>16536</v>
      </c>
      <c r="G15991" t="s">
        <v>37362</v>
      </c>
      <c r="I15991" t="s">
        <v>5789</v>
      </c>
      <c r="J15991" t="s">
        <v>37361</v>
      </c>
      <c r="K15991" t="s">
        <v>208</v>
      </c>
      <c r="L15991" t="s">
        <v>37360</v>
      </c>
      <c r="N15991" t="s">
        <v>207</v>
      </c>
      <c r="O15991" t="s">
        <v>476</v>
      </c>
      <c r="P15991" t="s">
        <v>476</v>
      </c>
    </row>
    <row r="15992" spans="1:16">
      <c r="A15992" s="484" t="s">
        <v>110336</v>
      </c>
      <c r="B15992" s="485" t="s">
        <v>110335</v>
      </c>
      <c r="C15992" t="s">
        <v>110334</v>
      </c>
      <c r="D15992" t="s">
        <v>110334</v>
      </c>
      <c r="E15992" t="str">
        <f t="shared" si="249"/>
        <v>577868 - CAP FORMATION CONSEIL</v>
      </c>
      <c r="F15992" t="s">
        <v>48265</v>
      </c>
      <c r="G15992" t="s">
        <v>110333</v>
      </c>
      <c r="I15992" t="s">
        <v>9772</v>
      </c>
      <c r="J15992" t="s">
        <v>110332</v>
      </c>
      <c r="K15992" t="s">
        <v>208</v>
      </c>
      <c r="L15992" t="s">
        <v>110331</v>
      </c>
      <c r="N15992" t="s">
        <v>208</v>
      </c>
      <c r="O15992" t="s">
        <v>476</v>
      </c>
      <c r="P15992" t="s">
        <v>476</v>
      </c>
    </row>
    <row r="15993" spans="1:16">
      <c r="A15993" s="484" t="s">
        <v>116956</v>
      </c>
      <c r="B15993" s="485" t="s">
        <v>116955</v>
      </c>
      <c r="C15993" t="s">
        <v>116954</v>
      </c>
      <c r="D15993" t="s">
        <v>116954</v>
      </c>
      <c r="E15993" t="str">
        <f t="shared" si="249"/>
        <v>613083 - AUDIT CONSEIL GRANS SUD</v>
      </c>
      <c r="F15993" t="s">
        <v>26303</v>
      </c>
      <c r="G15993" t="s">
        <v>43988</v>
      </c>
      <c r="I15993" t="s">
        <v>116953</v>
      </c>
      <c r="J15993" t="s">
        <v>116952</v>
      </c>
      <c r="K15993" t="s">
        <v>208</v>
      </c>
      <c r="L15993" t="s">
        <v>116951</v>
      </c>
      <c r="N15993" t="s">
        <v>208</v>
      </c>
      <c r="O15993" t="s">
        <v>476</v>
      </c>
      <c r="P15993" t="s">
        <v>476</v>
      </c>
    </row>
    <row r="15994" spans="1:16">
      <c r="A15994" s="484" t="s">
        <v>128029</v>
      </c>
      <c r="B15994" s="485" t="s">
        <v>128028</v>
      </c>
      <c r="C15994" t="s">
        <v>128027</v>
      </c>
      <c r="D15994" t="s">
        <v>128027</v>
      </c>
      <c r="E15994" t="str">
        <f t="shared" si="249"/>
        <v>582451 - ANTHROPI</v>
      </c>
      <c r="F15994" t="s">
        <v>1641</v>
      </c>
      <c r="G15994" t="s">
        <v>128026</v>
      </c>
      <c r="I15994" t="s">
        <v>128025</v>
      </c>
      <c r="K15994" t="s">
        <v>208</v>
      </c>
      <c r="L15994" t="s">
        <v>128024</v>
      </c>
      <c r="N15994" t="s">
        <v>208</v>
      </c>
      <c r="O15994" t="s">
        <v>476</v>
      </c>
      <c r="P15994" t="s">
        <v>476</v>
      </c>
    </row>
    <row r="15995" spans="1:16">
      <c r="A15995" s="484" t="s">
        <v>37343</v>
      </c>
      <c r="B15995" s="485" t="s">
        <v>37342</v>
      </c>
      <c r="C15995" t="s">
        <v>37341</v>
      </c>
      <c r="D15995" t="s">
        <v>37341</v>
      </c>
      <c r="E15995" t="str">
        <f t="shared" si="249"/>
        <v>649417 - MEDIASCHOOL RENNES</v>
      </c>
      <c r="F15995" t="s">
        <v>20945</v>
      </c>
      <c r="G15995" t="s">
        <v>37340</v>
      </c>
      <c r="I15995" t="s">
        <v>3364</v>
      </c>
      <c r="J15995" t="s">
        <v>37339</v>
      </c>
      <c r="K15995" t="s">
        <v>208</v>
      </c>
      <c r="L15995" t="s">
        <v>37338</v>
      </c>
      <c r="N15995" t="s">
        <v>207</v>
      </c>
      <c r="O15995" t="s">
        <v>476</v>
      </c>
      <c r="P15995" t="s">
        <v>476</v>
      </c>
    </row>
    <row r="15996" spans="1:16">
      <c r="A15996" s="484" t="s">
        <v>87001</v>
      </c>
      <c r="B15996" s="485" t="s">
        <v>87000</v>
      </c>
      <c r="C15996" t="s">
        <v>86999</v>
      </c>
      <c r="D15996" t="s">
        <v>86998</v>
      </c>
      <c r="E15996" t="str">
        <f t="shared" si="249"/>
        <v>663967 - DIGITAL 113 TOULOUSE</v>
      </c>
      <c r="F15996" t="s">
        <v>18446</v>
      </c>
      <c r="G15996" t="s">
        <v>86997</v>
      </c>
      <c r="H15996" t="s">
        <v>86996</v>
      </c>
      <c r="I15996" t="s">
        <v>603</v>
      </c>
      <c r="J15996" t="s">
        <v>86995</v>
      </c>
      <c r="K15996" t="s">
        <v>208</v>
      </c>
      <c r="L15996" t="s">
        <v>86994</v>
      </c>
      <c r="N15996" t="s">
        <v>208</v>
      </c>
      <c r="O15996" t="s">
        <v>476</v>
      </c>
      <c r="P15996" t="s">
        <v>476</v>
      </c>
    </row>
    <row r="15997" spans="1:16">
      <c r="A15997" s="484" t="s">
        <v>116730</v>
      </c>
      <c r="B15997" s="485" t="s">
        <v>116729</v>
      </c>
      <c r="C15997" t="s">
        <v>116728</v>
      </c>
      <c r="D15997" t="s">
        <v>116728</v>
      </c>
      <c r="E15997" t="str">
        <f t="shared" si="249"/>
        <v>632454 - AUTO ECOLE AER</v>
      </c>
      <c r="F15997" t="s">
        <v>4236</v>
      </c>
      <c r="G15997" t="s">
        <v>116727</v>
      </c>
      <c r="I15997" t="s">
        <v>2908</v>
      </c>
      <c r="J15997" t="s">
        <v>116726</v>
      </c>
      <c r="K15997" t="s">
        <v>208</v>
      </c>
      <c r="L15997" t="s">
        <v>116725</v>
      </c>
      <c r="N15997" t="s">
        <v>208</v>
      </c>
      <c r="O15997" t="s">
        <v>476</v>
      </c>
      <c r="P15997" t="s">
        <v>476</v>
      </c>
    </row>
    <row r="15998" spans="1:16">
      <c r="A15998" s="484" t="s">
        <v>17611</v>
      </c>
      <c r="B15998" s="485" t="s">
        <v>17610</v>
      </c>
      <c r="C15998" t="s">
        <v>17609</v>
      </c>
      <c r="D15998" t="s">
        <v>17609</v>
      </c>
      <c r="E15998" t="str">
        <f t="shared" si="249"/>
        <v>665976 - SET UP</v>
      </c>
      <c r="F15998" t="s">
        <v>15920</v>
      </c>
      <c r="G15998" t="s">
        <v>17608</v>
      </c>
      <c r="I15998" t="s">
        <v>5789</v>
      </c>
      <c r="J15998" t="s">
        <v>17607</v>
      </c>
      <c r="K15998" t="s">
        <v>208</v>
      </c>
      <c r="L15998" t="s">
        <v>17606</v>
      </c>
      <c r="N15998" t="s">
        <v>208</v>
      </c>
      <c r="O15998" t="s">
        <v>476</v>
      </c>
      <c r="P15998" t="s">
        <v>476</v>
      </c>
    </row>
    <row r="15999" spans="1:16">
      <c r="A15999" s="484" t="s">
        <v>48450</v>
      </c>
      <c r="B15999" s="485" t="s">
        <v>48449</v>
      </c>
      <c r="C15999" t="s">
        <v>48448</v>
      </c>
      <c r="D15999" t="s">
        <v>48448</v>
      </c>
      <c r="E15999" t="str">
        <f t="shared" si="249"/>
        <v>584915 - KARINE ET PASCAL LENOBLE FORMATION</v>
      </c>
      <c r="F15999" t="s">
        <v>2524</v>
      </c>
      <c r="G15999" t="s">
        <v>48447</v>
      </c>
      <c r="I15999" t="s">
        <v>48446</v>
      </c>
      <c r="J15999" t="s">
        <v>48445</v>
      </c>
      <c r="K15999" t="s">
        <v>208</v>
      </c>
      <c r="L15999" t="s">
        <v>48444</v>
      </c>
      <c r="N15999" t="s">
        <v>208</v>
      </c>
      <c r="O15999" t="s">
        <v>476</v>
      </c>
      <c r="P15999" t="s">
        <v>476</v>
      </c>
    </row>
    <row r="16000" spans="1:16">
      <c r="A16000" s="484" t="s">
        <v>87881</v>
      </c>
      <c r="B16000" s="485" t="s">
        <v>87880</v>
      </c>
      <c r="C16000" t="s">
        <v>87879</v>
      </c>
      <c r="D16000" t="s">
        <v>87879</v>
      </c>
      <c r="E16000" t="str">
        <f t="shared" si="249"/>
        <v>633549 - DERMA FIT CENTER</v>
      </c>
      <c r="F16000" t="s">
        <v>489</v>
      </c>
      <c r="G16000" t="s">
        <v>87878</v>
      </c>
      <c r="I16000" t="s">
        <v>87877</v>
      </c>
      <c r="J16000" t="s">
        <v>87876</v>
      </c>
      <c r="K16000" t="s">
        <v>208</v>
      </c>
      <c r="L16000" t="s">
        <v>87875</v>
      </c>
      <c r="N16000" t="s">
        <v>208</v>
      </c>
      <c r="O16000" t="s">
        <v>476</v>
      </c>
      <c r="P16000" t="s">
        <v>476</v>
      </c>
    </row>
    <row r="16001" spans="1:16">
      <c r="A16001" s="484" t="s">
        <v>128268</v>
      </c>
      <c r="B16001" s="485" t="s">
        <v>128267</v>
      </c>
      <c r="C16001" t="s">
        <v>128266</v>
      </c>
      <c r="D16001" t="s">
        <v>128266</v>
      </c>
      <c r="E16001" t="str">
        <f t="shared" si="249"/>
        <v>659230 - ANIMAL UNIVERSITY</v>
      </c>
      <c r="F16001" t="s">
        <v>46903</v>
      </c>
      <c r="G16001" t="s">
        <v>128265</v>
      </c>
      <c r="I16001" t="s">
        <v>3793</v>
      </c>
      <c r="J16001" t="s">
        <v>128264</v>
      </c>
      <c r="K16001" t="s">
        <v>208</v>
      </c>
      <c r="L16001" t="s">
        <v>128263</v>
      </c>
      <c r="N16001" t="s">
        <v>208</v>
      </c>
      <c r="O16001" t="s">
        <v>476</v>
      </c>
      <c r="P16001" t="s">
        <v>476</v>
      </c>
    </row>
    <row r="16002" spans="1:16">
      <c r="A16002" s="484" t="s">
        <v>78731</v>
      </c>
      <c r="B16002" s="485" t="s">
        <v>78730</v>
      </c>
      <c r="C16002" t="s">
        <v>78729</v>
      </c>
      <c r="D16002" t="s">
        <v>78729</v>
      </c>
      <c r="E16002" t="str">
        <f t="shared" ref="E16002:E16065" si="250">_xlfn.CONCAT(L16002," - ",D16002)</f>
        <v>604768 - ERGOTHERAPEUTES &amp; CO</v>
      </c>
      <c r="F16002" t="s">
        <v>1528</v>
      </c>
      <c r="G16002" t="s">
        <v>78728</v>
      </c>
      <c r="I16002" t="s">
        <v>18802</v>
      </c>
      <c r="J16002" t="s">
        <v>78727</v>
      </c>
      <c r="K16002" t="s">
        <v>208</v>
      </c>
      <c r="L16002" t="s">
        <v>78726</v>
      </c>
      <c r="N16002" t="s">
        <v>208</v>
      </c>
      <c r="O16002" t="s">
        <v>476</v>
      </c>
      <c r="P16002" t="s">
        <v>476</v>
      </c>
    </row>
    <row r="16003" spans="1:16">
      <c r="A16003" s="484" t="s">
        <v>73845</v>
      </c>
      <c r="B16003" s="485" t="s">
        <v>73844</v>
      </c>
      <c r="C16003" t="s">
        <v>73843</v>
      </c>
      <c r="D16003" t="s">
        <v>73842</v>
      </c>
      <c r="E16003" t="str">
        <f t="shared" si="250"/>
        <v>596516 - FCT KG</v>
      </c>
      <c r="F16003" t="s">
        <v>18674</v>
      </c>
      <c r="G16003" t="s">
        <v>73841</v>
      </c>
      <c r="I16003" t="s">
        <v>2507</v>
      </c>
      <c r="J16003" t="s">
        <v>73840</v>
      </c>
      <c r="K16003" t="s">
        <v>208</v>
      </c>
      <c r="L16003" t="s">
        <v>73839</v>
      </c>
      <c r="N16003" t="s">
        <v>208</v>
      </c>
      <c r="O16003" t="s">
        <v>476</v>
      </c>
      <c r="P16003" t="s">
        <v>476</v>
      </c>
    </row>
    <row r="16004" spans="1:16">
      <c r="A16004" s="484" t="s">
        <v>69135</v>
      </c>
      <c r="B16004" s="485" t="s">
        <v>69134</v>
      </c>
      <c r="C16004" t="s">
        <v>69133</v>
      </c>
      <c r="D16004" t="s">
        <v>69133</v>
      </c>
      <c r="E16004" t="str">
        <f t="shared" si="250"/>
        <v>620531 - FORMITES</v>
      </c>
      <c r="F16004" t="s">
        <v>16931</v>
      </c>
      <c r="G16004" t="s">
        <v>69132</v>
      </c>
      <c r="I16004" t="s">
        <v>8115</v>
      </c>
      <c r="J16004" t="s">
        <v>69131</v>
      </c>
      <c r="K16004" t="s">
        <v>208</v>
      </c>
      <c r="L16004" t="s">
        <v>69130</v>
      </c>
      <c r="N16004" t="s">
        <v>208</v>
      </c>
      <c r="O16004" t="s">
        <v>476</v>
      </c>
      <c r="P16004" t="s">
        <v>476</v>
      </c>
    </row>
    <row r="16005" spans="1:16">
      <c r="A16005" s="484" t="s">
        <v>44366</v>
      </c>
      <c r="B16005" s="485" t="s">
        <v>44365</v>
      </c>
      <c r="C16005" t="s">
        <v>44364</v>
      </c>
      <c r="D16005" t="s">
        <v>44364</v>
      </c>
      <c r="E16005" t="str">
        <f t="shared" si="250"/>
        <v>657827 - LECLERCQ STEPHANIE</v>
      </c>
      <c r="F16005" t="s">
        <v>2130</v>
      </c>
      <c r="G16005" t="s">
        <v>44363</v>
      </c>
      <c r="I16005" t="s">
        <v>44362</v>
      </c>
      <c r="K16005" t="s">
        <v>208</v>
      </c>
      <c r="L16005" t="s">
        <v>44361</v>
      </c>
      <c r="N16005" t="s">
        <v>208</v>
      </c>
      <c r="O16005" t="s">
        <v>476</v>
      </c>
      <c r="P16005" t="s">
        <v>476</v>
      </c>
    </row>
    <row r="16006" spans="1:16">
      <c r="A16006" s="484" t="s">
        <v>30716</v>
      </c>
      <c r="B16006" s="485" t="s">
        <v>30715</v>
      </c>
      <c r="C16006" t="s">
        <v>30714</v>
      </c>
      <c r="D16006" t="s">
        <v>30714</v>
      </c>
      <c r="E16006" t="str">
        <f t="shared" si="250"/>
        <v>681453 - ORICA</v>
      </c>
      <c r="F16006" t="s">
        <v>725</v>
      </c>
      <c r="G16006" t="s">
        <v>30713</v>
      </c>
      <c r="I16006" t="s">
        <v>3098</v>
      </c>
      <c r="J16006" t="s">
        <v>30712</v>
      </c>
      <c r="K16006" t="s">
        <v>208</v>
      </c>
      <c r="L16006" t="s">
        <v>30711</v>
      </c>
      <c r="N16006" t="s">
        <v>208</v>
      </c>
      <c r="O16006" t="s">
        <v>476</v>
      </c>
      <c r="P16006" t="s">
        <v>476</v>
      </c>
    </row>
    <row r="16007" spans="1:16">
      <c r="A16007" s="484" t="s">
        <v>126211</v>
      </c>
      <c r="B16007" s="485" t="s">
        <v>126210</v>
      </c>
      <c r="C16007" t="s">
        <v>126209</v>
      </c>
      <c r="D16007" t="s">
        <v>126208</v>
      </c>
      <c r="E16007" t="str">
        <f t="shared" si="250"/>
        <v>660139 - AASIMH</v>
      </c>
      <c r="F16007" t="s">
        <v>14316</v>
      </c>
      <c r="G16007" t="s">
        <v>126207</v>
      </c>
      <c r="I16007" t="s">
        <v>25321</v>
      </c>
      <c r="J16007" t="s">
        <v>126206</v>
      </c>
      <c r="K16007" t="s">
        <v>208</v>
      </c>
      <c r="L16007" t="s">
        <v>126205</v>
      </c>
      <c r="N16007" t="s">
        <v>208</v>
      </c>
      <c r="O16007" t="s">
        <v>476</v>
      </c>
      <c r="P16007" t="s">
        <v>476</v>
      </c>
    </row>
    <row r="16008" spans="1:16">
      <c r="A16008" s="484" t="s">
        <v>62331</v>
      </c>
      <c r="B16008" s="485" t="s">
        <v>62330</v>
      </c>
      <c r="C16008" t="s">
        <v>62329</v>
      </c>
      <c r="D16008" t="s">
        <v>62329</v>
      </c>
      <c r="E16008" t="str">
        <f t="shared" si="250"/>
        <v>646829 - HARAS DE JARDY</v>
      </c>
      <c r="F16008" t="s">
        <v>3826</v>
      </c>
      <c r="G16008" t="s">
        <v>62328</v>
      </c>
      <c r="I16008" t="s">
        <v>62327</v>
      </c>
      <c r="J16008" t="s">
        <v>62326</v>
      </c>
      <c r="K16008" t="s">
        <v>208</v>
      </c>
      <c r="L16008" t="s">
        <v>62325</v>
      </c>
      <c r="N16008" t="s">
        <v>208</v>
      </c>
      <c r="O16008" t="s">
        <v>476</v>
      </c>
      <c r="P16008" t="s">
        <v>476</v>
      </c>
    </row>
    <row r="16009" spans="1:16">
      <c r="A16009" s="484" t="s">
        <v>35766</v>
      </c>
      <c r="B16009" s="485" t="s">
        <v>35765</v>
      </c>
      <c r="C16009" t="s">
        <v>35764</v>
      </c>
      <c r="D16009" t="s">
        <v>35764</v>
      </c>
      <c r="E16009" t="str">
        <f t="shared" si="250"/>
        <v>613095 - MISTRAL COM FORMATION</v>
      </c>
      <c r="F16009" t="s">
        <v>628</v>
      </c>
      <c r="G16009" t="s">
        <v>35763</v>
      </c>
      <c r="I16009" t="s">
        <v>35762</v>
      </c>
      <c r="J16009" t="s">
        <v>35761</v>
      </c>
      <c r="K16009" t="s">
        <v>208</v>
      </c>
      <c r="L16009" t="s">
        <v>35760</v>
      </c>
      <c r="N16009" t="s">
        <v>208</v>
      </c>
      <c r="O16009" t="s">
        <v>476</v>
      </c>
      <c r="P16009" t="s">
        <v>476</v>
      </c>
    </row>
    <row r="16010" spans="1:16">
      <c r="A16010" s="484" t="s">
        <v>59519</v>
      </c>
      <c r="B16010" s="485" t="s">
        <v>59518</v>
      </c>
      <c r="C16010" t="s">
        <v>59517</v>
      </c>
      <c r="D16010" t="s">
        <v>59517</v>
      </c>
      <c r="E16010" t="str">
        <f t="shared" si="250"/>
        <v>623570 - IDEEREKA</v>
      </c>
      <c r="F16010" t="s">
        <v>8720</v>
      </c>
      <c r="G16010" t="s">
        <v>59516</v>
      </c>
      <c r="I16010" t="s">
        <v>802</v>
      </c>
      <c r="J16010" t="s">
        <v>59515</v>
      </c>
      <c r="K16010" t="s">
        <v>208</v>
      </c>
      <c r="L16010" t="s">
        <v>59514</v>
      </c>
      <c r="N16010" t="s">
        <v>208</v>
      </c>
      <c r="O16010" t="s">
        <v>476</v>
      </c>
      <c r="P16010" t="s">
        <v>476</v>
      </c>
    </row>
    <row r="16011" spans="1:16">
      <c r="A16011" s="484" t="s">
        <v>113606</v>
      </c>
      <c r="B16011" s="485" t="s">
        <v>113605</v>
      </c>
      <c r="C16011" t="s">
        <v>113604</v>
      </c>
      <c r="D16011" t="s">
        <v>113604</v>
      </c>
      <c r="E16011" t="str">
        <f t="shared" si="250"/>
        <v>589871 - BIENVEILLANCE SARL</v>
      </c>
      <c r="F16011" t="s">
        <v>637</v>
      </c>
      <c r="G16011" t="s">
        <v>113603</v>
      </c>
      <c r="I16011" t="s">
        <v>836</v>
      </c>
      <c r="J16011" t="s">
        <v>113602</v>
      </c>
      <c r="K16011" t="s">
        <v>208</v>
      </c>
      <c r="L16011" t="s">
        <v>113601</v>
      </c>
      <c r="N16011" t="s">
        <v>208</v>
      </c>
      <c r="O16011" t="s">
        <v>476</v>
      </c>
      <c r="P16011" t="s">
        <v>476</v>
      </c>
    </row>
    <row r="16012" spans="1:16">
      <c r="A16012" s="484" t="s">
        <v>113095</v>
      </c>
      <c r="B16012" s="485" t="s">
        <v>113094</v>
      </c>
      <c r="C16012" t="s">
        <v>113093</v>
      </c>
      <c r="D16012" t="s">
        <v>113093</v>
      </c>
      <c r="E16012" t="str">
        <f t="shared" si="250"/>
        <v>659897 - BLUEDIGITAL</v>
      </c>
      <c r="F16012" t="s">
        <v>18131</v>
      </c>
      <c r="G16012" t="s">
        <v>113092</v>
      </c>
      <c r="I16012" t="s">
        <v>626</v>
      </c>
      <c r="J16012" t="s">
        <v>113091</v>
      </c>
      <c r="K16012" t="s">
        <v>208</v>
      </c>
      <c r="L16012" t="s">
        <v>113090</v>
      </c>
      <c r="N16012" t="s">
        <v>208</v>
      </c>
      <c r="O16012" t="s">
        <v>476</v>
      </c>
      <c r="P16012" t="s">
        <v>476</v>
      </c>
    </row>
    <row r="16013" spans="1:16">
      <c r="A16013" s="484" t="s">
        <v>4288</v>
      </c>
      <c r="B16013" s="485" t="s">
        <v>4287</v>
      </c>
      <c r="C16013" t="s">
        <v>4286</v>
      </c>
      <c r="D16013" t="s">
        <v>4285</v>
      </c>
      <c r="E16013" t="str">
        <f t="shared" si="250"/>
        <v>592407 - VAST VITROLLES</v>
      </c>
      <c r="F16013" t="s">
        <v>2178</v>
      </c>
      <c r="G16013" t="s">
        <v>4284</v>
      </c>
      <c r="H16013" t="s">
        <v>4283</v>
      </c>
      <c r="I16013" t="s">
        <v>4282</v>
      </c>
      <c r="J16013" t="s">
        <v>4281</v>
      </c>
      <c r="K16013" t="s">
        <v>208</v>
      </c>
      <c r="L16013" t="s">
        <v>4280</v>
      </c>
      <c r="N16013" t="s">
        <v>208</v>
      </c>
      <c r="O16013" t="s">
        <v>476</v>
      </c>
      <c r="P16013" t="s">
        <v>476</v>
      </c>
    </row>
    <row r="16014" spans="1:16">
      <c r="A16014" s="484" t="s">
        <v>132644</v>
      </c>
      <c r="B16014" s="485" t="s">
        <v>132643</v>
      </c>
      <c r="C16014" t="s">
        <v>132642</v>
      </c>
      <c r="D16014" t="s">
        <v>132641</v>
      </c>
      <c r="E16014" t="str">
        <f t="shared" si="250"/>
        <v>630925 - AGEFASUP</v>
      </c>
      <c r="F16014" t="s">
        <v>6481</v>
      </c>
      <c r="G16014" t="s">
        <v>132640</v>
      </c>
      <c r="I16014" t="s">
        <v>1837</v>
      </c>
      <c r="J16014" t="s">
        <v>132639</v>
      </c>
      <c r="K16014" t="s">
        <v>208</v>
      </c>
      <c r="L16014" t="s">
        <v>132638</v>
      </c>
      <c r="N16014" t="s">
        <v>207</v>
      </c>
      <c r="O16014" t="s">
        <v>476</v>
      </c>
      <c r="P16014" t="s">
        <v>476</v>
      </c>
    </row>
    <row r="16015" spans="1:16">
      <c r="A16015" s="484" t="s">
        <v>70640</v>
      </c>
      <c r="B16015" s="485" t="s">
        <v>70639</v>
      </c>
      <c r="C16015" t="s">
        <v>70638</v>
      </c>
      <c r="D16015" t="s">
        <v>70637</v>
      </c>
      <c r="E16015" t="str">
        <f t="shared" si="250"/>
        <v>600568 - FORMAQUIETUDE GRENOBLE</v>
      </c>
      <c r="F16015" t="s">
        <v>1352</v>
      </c>
      <c r="G16015" t="s">
        <v>70636</v>
      </c>
      <c r="I16015" t="s">
        <v>836</v>
      </c>
      <c r="J16015" t="s">
        <v>70635</v>
      </c>
      <c r="K16015" t="s">
        <v>208</v>
      </c>
      <c r="L16015" t="s">
        <v>70634</v>
      </c>
      <c r="N16015" t="s">
        <v>208</v>
      </c>
      <c r="O16015" t="s">
        <v>476</v>
      </c>
      <c r="P16015" t="s">
        <v>476</v>
      </c>
    </row>
    <row r="16016" spans="1:16">
      <c r="A16016" s="484" t="s">
        <v>30055</v>
      </c>
      <c r="B16016" s="485" t="s">
        <v>30054</v>
      </c>
      <c r="C16016" t="s">
        <v>30053</v>
      </c>
      <c r="D16016" t="s">
        <v>30053</v>
      </c>
      <c r="E16016" t="str">
        <f t="shared" si="250"/>
        <v>639126 - OZIRIS SANTE</v>
      </c>
      <c r="F16016" t="s">
        <v>12975</v>
      </c>
      <c r="G16016" t="s">
        <v>30052</v>
      </c>
      <c r="I16016" t="s">
        <v>802</v>
      </c>
      <c r="K16016" t="s">
        <v>208</v>
      </c>
      <c r="L16016" t="s">
        <v>30051</v>
      </c>
      <c r="N16016" t="s">
        <v>208</v>
      </c>
      <c r="O16016" t="s">
        <v>476</v>
      </c>
      <c r="P16016" t="s">
        <v>476</v>
      </c>
    </row>
    <row r="16017" spans="1:16">
      <c r="A16017" s="484" t="s">
        <v>136769</v>
      </c>
      <c r="B16017" s="485" t="s">
        <v>136768</v>
      </c>
      <c r="C16017" t="s">
        <v>136767</v>
      </c>
      <c r="D16017" t="s">
        <v>136766</v>
      </c>
      <c r="E16017" t="str">
        <f t="shared" si="250"/>
        <v>679021 - ABF  STUDIO PARIS</v>
      </c>
      <c r="F16017" t="s">
        <v>136765</v>
      </c>
      <c r="G16017" t="s">
        <v>136764</v>
      </c>
      <c r="I16017" t="s">
        <v>626</v>
      </c>
      <c r="J16017" t="s">
        <v>136763</v>
      </c>
      <c r="K16017" t="s">
        <v>208</v>
      </c>
      <c r="L16017" t="s">
        <v>136762</v>
      </c>
      <c r="N16017" t="s">
        <v>208</v>
      </c>
      <c r="O16017" t="s">
        <v>476</v>
      </c>
      <c r="P16017" t="s">
        <v>476</v>
      </c>
    </row>
    <row r="16018" spans="1:16">
      <c r="A16018" s="484" t="s">
        <v>48814</v>
      </c>
      <c r="B16018" s="485" t="s">
        <v>48813</v>
      </c>
      <c r="C16018" t="s">
        <v>48812</v>
      </c>
      <c r="D16018" t="s">
        <v>48812</v>
      </c>
      <c r="E16018" t="str">
        <f t="shared" si="250"/>
        <v>666853 - JULIE COUSSEAU - INSTITUT BEAUTE DIFFUSE</v>
      </c>
      <c r="F16018" t="s">
        <v>3939</v>
      </c>
      <c r="G16018" t="s">
        <v>48811</v>
      </c>
      <c r="I16018" t="s">
        <v>48810</v>
      </c>
      <c r="J16018" t="s">
        <v>48809</v>
      </c>
      <c r="K16018" t="s">
        <v>208</v>
      </c>
      <c r="L16018" t="s">
        <v>48808</v>
      </c>
      <c r="N16018" t="s">
        <v>208</v>
      </c>
      <c r="O16018" t="s">
        <v>476</v>
      </c>
      <c r="P16018" t="s">
        <v>476</v>
      </c>
    </row>
    <row r="16019" spans="1:16">
      <c r="A16019" s="484" t="s">
        <v>86230</v>
      </c>
      <c r="B16019" s="485" t="s">
        <v>86229</v>
      </c>
      <c r="C16019" t="s">
        <v>86228</v>
      </c>
      <c r="D16019" t="s">
        <v>86228</v>
      </c>
      <c r="E16019" t="str">
        <f t="shared" si="250"/>
        <v>617453 - DRIVER ACADEMY MASSY CENTRE VILLE</v>
      </c>
      <c r="F16019" t="s">
        <v>10650</v>
      </c>
      <c r="G16019" t="s">
        <v>86227</v>
      </c>
      <c r="I16019" t="s">
        <v>41992</v>
      </c>
      <c r="J16019" t="s">
        <v>86226</v>
      </c>
      <c r="K16019" t="s">
        <v>208</v>
      </c>
      <c r="L16019" t="s">
        <v>86225</v>
      </c>
      <c r="N16019" t="s">
        <v>208</v>
      </c>
      <c r="O16019" t="s">
        <v>476</v>
      </c>
      <c r="P16019" t="s">
        <v>476</v>
      </c>
    </row>
    <row r="16020" spans="1:16">
      <c r="A16020" s="484" t="s">
        <v>14549</v>
      </c>
      <c r="B16020" s="485" t="s">
        <v>14414</v>
      </c>
      <c r="C16020" t="s">
        <v>14429</v>
      </c>
      <c r="D16020" t="s">
        <v>14548</v>
      </c>
      <c r="E16020" t="str">
        <f t="shared" si="250"/>
        <v>120704 - SOCOTEC FORMATION CHECY</v>
      </c>
      <c r="F16020" t="s">
        <v>1528</v>
      </c>
      <c r="G16020" t="s">
        <v>14547</v>
      </c>
      <c r="H16020" t="s">
        <v>14546</v>
      </c>
      <c r="I16020" t="s">
        <v>14545</v>
      </c>
      <c r="J16020" t="s">
        <v>14544</v>
      </c>
      <c r="K16020" t="s">
        <v>208</v>
      </c>
      <c r="L16020" t="s">
        <v>14543</v>
      </c>
      <c r="N16020" t="s">
        <v>208</v>
      </c>
      <c r="O16020" t="s">
        <v>476</v>
      </c>
      <c r="P16020" t="s">
        <v>476</v>
      </c>
    </row>
    <row r="16021" spans="1:16">
      <c r="A16021" s="484" t="s">
        <v>14450</v>
      </c>
      <c r="B16021" s="485" t="s">
        <v>14414</v>
      </c>
      <c r="C16021" t="s">
        <v>14429</v>
      </c>
      <c r="D16021" t="s">
        <v>14449</v>
      </c>
      <c r="E16021" t="str">
        <f t="shared" si="250"/>
        <v>539247 - SOCOTEC FORMATION TOULOUSE</v>
      </c>
      <c r="F16021" t="s">
        <v>6670</v>
      </c>
      <c r="G16021" t="s">
        <v>14448</v>
      </c>
      <c r="H16021" t="s">
        <v>14447</v>
      </c>
      <c r="I16021" t="s">
        <v>603</v>
      </c>
      <c r="J16021" t="s">
        <v>14446</v>
      </c>
      <c r="K16021" t="s">
        <v>208</v>
      </c>
      <c r="L16021" t="s">
        <v>14445</v>
      </c>
      <c r="N16021" t="s">
        <v>207</v>
      </c>
      <c r="O16021" t="s">
        <v>476</v>
      </c>
      <c r="P16021" t="s">
        <v>476</v>
      </c>
    </row>
    <row r="16022" spans="1:16">
      <c r="A16022" s="484" t="s">
        <v>14529</v>
      </c>
      <c r="B16022" s="485" t="s">
        <v>14414</v>
      </c>
      <c r="C16022" t="s">
        <v>14429</v>
      </c>
      <c r="D16022" t="s">
        <v>14528</v>
      </c>
      <c r="E16022" t="str">
        <f t="shared" si="250"/>
        <v>124590 - SOCOTEC FORMATION CORBAS</v>
      </c>
      <c r="F16022" t="s">
        <v>1710</v>
      </c>
      <c r="G16022" t="s">
        <v>14527</v>
      </c>
      <c r="H16022" t="s">
        <v>14526</v>
      </c>
      <c r="I16022" t="s">
        <v>14525</v>
      </c>
      <c r="J16022" t="s">
        <v>14524</v>
      </c>
      <c r="K16022" t="s">
        <v>208</v>
      </c>
      <c r="L16022" t="s">
        <v>14523</v>
      </c>
      <c r="N16022" t="s">
        <v>208</v>
      </c>
      <c r="O16022" t="s">
        <v>476</v>
      </c>
      <c r="P16022" t="s">
        <v>476</v>
      </c>
    </row>
    <row r="16023" spans="1:16">
      <c r="A16023" s="484" t="s">
        <v>14430</v>
      </c>
      <c r="B16023" s="485" t="s">
        <v>14414</v>
      </c>
      <c r="C16023" t="s">
        <v>14429</v>
      </c>
      <c r="D16023" t="s">
        <v>14428</v>
      </c>
      <c r="E16023" t="str">
        <f t="shared" si="250"/>
        <v>588696 - SOCOTEC SAINT HERBLAIN</v>
      </c>
      <c r="F16023" t="s">
        <v>14427</v>
      </c>
      <c r="G16023" t="s">
        <v>14426</v>
      </c>
      <c r="H16023" t="s">
        <v>14425</v>
      </c>
      <c r="I16023" t="s">
        <v>2507</v>
      </c>
      <c r="J16023" t="s">
        <v>14424</v>
      </c>
      <c r="K16023" t="s">
        <v>208</v>
      </c>
      <c r="L16023" t="s">
        <v>14423</v>
      </c>
      <c r="N16023" t="s">
        <v>208</v>
      </c>
      <c r="O16023" t="s">
        <v>476</v>
      </c>
      <c r="P16023" t="s">
        <v>476</v>
      </c>
    </row>
    <row r="16024" spans="1:16">
      <c r="A16024" s="484" t="s">
        <v>14535</v>
      </c>
      <c r="B16024" s="485" t="s">
        <v>14414</v>
      </c>
      <c r="C16024" t="s">
        <v>14429</v>
      </c>
      <c r="D16024" t="s">
        <v>14534</v>
      </c>
      <c r="E16024" t="str">
        <f t="shared" si="250"/>
        <v>587539 - SOCOTEC FORMATION CLERMONT FERRAND</v>
      </c>
      <c r="F16024" t="s">
        <v>10067</v>
      </c>
      <c r="G16024" t="s">
        <v>14533</v>
      </c>
      <c r="H16024" t="s">
        <v>14532</v>
      </c>
      <c r="I16024" t="s">
        <v>1678</v>
      </c>
      <c r="J16024" t="s">
        <v>14531</v>
      </c>
      <c r="K16024" t="s">
        <v>208</v>
      </c>
      <c r="L16024" t="s">
        <v>14530</v>
      </c>
      <c r="N16024" t="s">
        <v>208</v>
      </c>
      <c r="O16024" t="s">
        <v>476</v>
      </c>
      <c r="P16024" t="s">
        <v>476</v>
      </c>
    </row>
    <row r="16025" spans="1:16">
      <c r="A16025" s="484" t="s">
        <v>14437</v>
      </c>
      <c r="B16025" s="485" t="s">
        <v>14414</v>
      </c>
      <c r="C16025" t="s">
        <v>14429</v>
      </c>
      <c r="D16025" t="s">
        <v>14436</v>
      </c>
      <c r="E16025" t="str">
        <f t="shared" si="250"/>
        <v>623210 - SOCOTEC LESQUIN</v>
      </c>
      <c r="F16025" t="s">
        <v>14435</v>
      </c>
      <c r="G16025" t="s">
        <v>14434</v>
      </c>
      <c r="I16025" t="s">
        <v>14433</v>
      </c>
      <c r="J16025" t="s">
        <v>14432</v>
      </c>
      <c r="K16025" t="s">
        <v>208</v>
      </c>
      <c r="L16025" t="s">
        <v>14431</v>
      </c>
      <c r="N16025" t="s">
        <v>208</v>
      </c>
      <c r="O16025" t="s">
        <v>476</v>
      </c>
      <c r="P16025" t="s">
        <v>476</v>
      </c>
    </row>
    <row r="16026" spans="1:16">
      <c r="A16026" s="484" t="s">
        <v>14514</v>
      </c>
      <c r="B16026" s="485" t="s">
        <v>14414</v>
      </c>
      <c r="C16026" t="s">
        <v>14429</v>
      </c>
      <c r="D16026" t="s">
        <v>14513</v>
      </c>
      <c r="E16026" t="str">
        <f t="shared" si="250"/>
        <v>518694 - SOCOTEC FORMATION DUNKERQUE</v>
      </c>
      <c r="F16026" t="s">
        <v>1352</v>
      </c>
      <c r="G16026" t="s">
        <v>14418</v>
      </c>
      <c r="H16026" t="s">
        <v>14512</v>
      </c>
      <c r="I16026" t="s">
        <v>4228</v>
      </c>
      <c r="J16026" t="s">
        <v>14511</v>
      </c>
      <c r="K16026" t="s">
        <v>208</v>
      </c>
      <c r="L16026" t="s">
        <v>14510</v>
      </c>
      <c r="N16026" t="s">
        <v>208</v>
      </c>
      <c r="O16026" t="s">
        <v>476</v>
      </c>
      <c r="P16026" t="s">
        <v>476</v>
      </c>
    </row>
    <row r="16027" spans="1:16">
      <c r="A16027" s="484" t="s">
        <v>14444</v>
      </c>
      <c r="B16027" s="485" t="s">
        <v>14414</v>
      </c>
      <c r="C16027" t="s">
        <v>14429</v>
      </c>
      <c r="D16027" t="s">
        <v>14443</v>
      </c>
      <c r="E16027" t="str">
        <f t="shared" si="250"/>
        <v>590915 - SOCOTEC FORMATION VALBONNE</v>
      </c>
      <c r="F16027" t="s">
        <v>2524</v>
      </c>
      <c r="G16027" t="s">
        <v>14442</v>
      </c>
      <c r="H16027" t="s">
        <v>14441</v>
      </c>
      <c r="I16027" t="s">
        <v>14440</v>
      </c>
      <c r="J16027" t="s">
        <v>14439</v>
      </c>
      <c r="K16027" t="s">
        <v>208</v>
      </c>
      <c r="L16027" t="s">
        <v>14438</v>
      </c>
      <c r="N16027" t="s">
        <v>208</v>
      </c>
      <c r="O16027" t="s">
        <v>476</v>
      </c>
      <c r="P16027" t="s">
        <v>476</v>
      </c>
    </row>
    <row r="16028" spans="1:16">
      <c r="A16028" s="484" t="s">
        <v>14556</v>
      </c>
      <c r="B16028" s="485" t="s">
        <v>14414</v>
      </c>
      <c r="C16028" t="s">
        <v>14429</v>
      </c>
      <c r="D16028" t="s">
        <v>14555</v>
      </c>
      <c r="E16028" t="str">
        <f t="shared" si="250"/>
        <v>588386 - SOCOTEC FORMATION ALBY SUR CHERAN</v>
      </c>
      <c r="F16028" t="s">
        <v>2572</v>
      </c>
      <c r="G16028" t="s">
        <v>14554</v>
      </c>
      <c r="H16028" t="s">
        <v>14553</v>
      </c>
      <c r="I16028" t="s">
        <v>14552</v>
      </c>
      <c r="J16028" t="s">
        <v>14551</v>
      </c>
      <c r="K16028" t="s">
        <v>208</v>
      </c>
      <c r="L16028" t="s">
        <v>14550</v>
      </c>
      <c r="N16028" t="s">
        <v>208</v>
      </c>
      <c r="O16028" t="s">
        <v>476</v>
      </c>
      <c r="P16028" t="s">
        <v>476</v>
      </c>
    </row>
    <row r="16029" spans="1:16">
      <c r="A16029" s="484" t="s">
        <v>14522</v>
      </c>
      <c r="B16029" s="485" t="s">
        <v>14414</v>
      </c>
      <c r="C16029" t="s">
        <v>14429</v>
      </c>
      <c r="D16029" t="s">
        <v>14521</v>
      </c>
      <c r="E16029" t="str">
        <f t="shared" si="250"/>
        <v>468060 - SOCOTEC FORMATION DEMOUVILLE</v>
      </c>
      <c r="F16029" t="s">
        <v>14520</v>
      </c>
      <c r="G16029" t="s">
        <v>14519</v>
      </c>
      <c r="H16029" t="s">
        <v>14518</v>
      </c>
      <c r="I16029" t="s">
        <v>14517</v>
      </c>
      <c r="J16029" t="s">
        <v>14516</v>
      </c>
      <c r="K16029" t="s">
        <v>208</v>
      </c>
      <c r="L16029" t="s">
        <v>14515</v>
      </c>
      <c r="N16029" t="s">
        <v>208</v>
      </c>
      <c r="O16029" t="s">
        <v>476</v>
      </c>
      <c r="P16029" t="s">
        <v>476</v>
      </c>
    </row>
    <row r="16030" spans="1:16">
      <c r="A16030" s="484" t="s">
        <v>14476</v>
      </c>
      <c r="B16030" s="485" t="s">
        <v>14414</v>
      </c>
      <c r="C16030" t="s">
        <v>14429</v>
      </c>
      <c r="D16030" t="s">
        <v>14475</v>
      </c>
      <c r="E16030" t="str">
        <f t="shared" si="250"/>
        <v>472785 - SOCOTEC FORMATION MERIGNAC</v>
      </c>
      <c r="F16030" t="s">
        <v>7547</v>
      </c>
      <c r="G16030" t="s">
        <v>14474</v>
      </c>
      <c r="H16030" t="s">
        <v>14473</v>
      </c>
      <c r="I16030" t="s">
        <v>1466</v>
      </c>
      <c r="J16030" t="s">
        <v>14472</v>
      </c>
      <c r="K16030" t="s">
        <v>208</v>
      </c>
      <c r="L16030" t="s">
        <v>14471</v>
      </c>
      <c r="N16030" t="s">
        <v>208</v>
      </c>
      <c r="O16030" t="s">
        <v>476</v>
      </c>
      <c r="P16030" t="s">
        <v>476</v>
      </c>
    </row>
    <row r="16031" spans="1:16">
      <c r="A16031" s="484" t="s">
        <v>14562</v>
      </c>
      <c r="B16031" s="485" t="s">
        <v>14414</v>
      </c>
      <c r="C16031" t="s">
        <v>14429</v>
      </c>
      <c r="D16031" t="s">
        <v>14561</v>
      </c>
      <c r="E16031" t="str">
        <f t="shared" si="250"/>
        <v>586663 - SOCOTEC FORMATION  GONESSE</v>
      </c>
      <c r="F16031" t="s">
        <v>14560</v>
      </c>
      <c r="G16031" t="s">
        <v>14559</v>
      </c>
      <c r="I16031" t="s">
        <v>14558</v>
      </c>
      <c r="K16031" t="s">
        <v>208</v>
      </c>
      <c r="L16031" t="s">
        <v>14557</v>
      </c>
      <c r="N16031" t="s">
        <v>208</v>
      </c>
      <c r="O16031" t="s">
        <v>476</v>
      </c>
      <c r="P16031" t="s">
        <v>476</v>
      </c>
    </row>
    <row r="16032" spans="1:16">
      <c r="A16032" s="484" t="s">
        <v>14483</v>
      </c>
      <c r="B16032" s="485" t="s">
        <v>14414</v>
      </c>
      <c r="C16032" t="s">
        <v>14429</v>
      </c>
      <c r="D16032" t="s">
        <v>14482</v>
      </c>
      <c r="E16032" t="str">
        <f t="shared" si="250"/>
        <v>650651 - SOCOTEC FORMATION LES PENNES MIRABEAU</v>
      </c>
      <c r="F16032" t="s">
        <v>10774</v>
      </c>
      <c r="G16032" t="s">
        <v>14481</v>
      </c>
      <c r="H16032" t="s">
        <v>14480</v>
      </c>
      <c r="I16032" t="s">
        <v>14479</v>
      </c>
      <c r="J16032" t="s">
        <v>14478</v>
      </c>
      <c r="K16032" t="s">
        <v>208</v>
      </c>
      <c r="L16032" t="s">
        <v>14477</v>
      </c>
      <c r="N16032" t="s">
        <v>208</v>
      </c>
      <c r="O16032" t="s">
        <v>476</v>
      </c>
      <c r="P16032" t="s">
        <v>476</v>
      </c>
    </row>
    <row r="16033" spans="1:16">
      <c r="A16033" s="484" t="s">
        <v>14509</v>
      </c>
      <c r="B16033" s="485" t="s">
        <v>14414</v>
      </c>
      <c r="C16033" t="s">
        <v>14429</v>
      </c>
      <c r="D16033" t="s">
        <v>14508</v>
      </c>
      <c r="E16033" t="str">
        <f t="shared" si="250"/>
        <v>283587 - SOCOTEC FORMATION GEISPOLSHEIM</v>
      </c>
      <c r="F16033" t="s">
        <v>7547</v>
      </c>
      <c r="G16033" t="s">
        <v>14507</v>
      </c>
      <c r="H16033" t="s">
        <v>14506</v>
      </c>
      <c r="I16033" t="s">
        <v>14505</v>
      </c>
      <c r="J16033" t="s">
        <v>14504</v>
      </c>
      <c r="K16033" t="s">
        <v>208</v>
      </c>
      <c r="L16033" t="s">
        <v>14503</v>
      </c>
      <c r="N16033" t="s">
        <v>208</v>
      </c>
      <c r="O16033" t="s">
        <v>476</v>
      </c>
      <c r="P16033" t="s">
        <v>476</v>
      </c>
    </row>
    <row r="16034" spans="1:16">
      <c r="A16034" s="484" t="s">
        <v>14495</v>
      </c>
      <c r="B16034" s="485" t="s">
        <v>14414</v>
      </c>
      <c r="C16034" t="s">
        <v>14429</v>
      </c>
      <c r="D16034" t="s">
        <v>14494</v>
      </c>
      <c r="E16034" t="str">
        <f t="shared" si="250"/>
        <v>586237 - SOCOTEC FORMATION GUYANCOURT</v>
      </c>
      <c r="F16034" t="s">
        <v>14493</v>
      </c>
      <c r="G16034" t="s">
        <v>14492</v>
      </c>
      <c r="I16034" t="s">
        <v>2749</v>
      </c>
      <c r="K16034" t="s">
        <v>208</v>
      </c>
      <c r="L16034" t="s">
        <v>14491</v>
      </c>
      <c r="N16034" t="s">
        <v>208</v>
      </c>
      <c r="O16034" t="s">
        <v>476</v>
      </c>
      <c r="P16034" t="s">
        <v>476</v>
      </c>
    </row>
    <row r="16035" spans="1:16">
      <c r="A16035" s="484" t="s">
        <v>14470</v>
      </c>
      <c r="B16035" s="485" t="s">
        <v>14414</v>
      </c>
      <c r="C16035" t="s">
        <v>14429</v>
      </c>
      <c r="D16035" t="s">
        <v>14469</v>
      </c>
      <c r="E16035" t="str">
        <f t="shared" si="250"/>
        <v>596553 - SOCOTEC FORMATION MONTPELLIER</v>
      </c>
      <c r="F16035" t="s">
        <v>14468</v>
      </c>
      <c r="G16035" t="s">
        <v>14467</v>
      </c>
      <c r="H16035" t="s">
        <v>14466</v>
      </c>
      <c r="I16035" t="s">
        <v>1542</v>
      </c>
      <c r="J16035" t="s">
        <v>14465</v>
      </c>
      <c r="K16035" t="s">
        <v>208</v>
      </c>
      <c r="L16035" t="s">
        <v>14464</v>
      </c>
      <c r="N16035" t="s">
        <v>208</v>
      </c>
      <c r="O16035" t="s">
        <v>476</v>
      </c>
      <c r="P16035" t="s">
        <v>476</v>
      </c>
    </row>
    <row r="16036" spans="1:16">
      <c r="A16036" s="484" t="s">
        <v>14463</v>
      </c>
      <c r="B16036" s="485" t="s">
        <v>14414</v>
      </c>
      <c r="C16036" t="s">
        <v>14429</v>
      </c>
      <c r="D16036" t="s">
        <v>14462</v>
      </c>
      <c r="E16036" t="str">
        <f t="shared" si="250"/>
        <v>589470 - SOCOTEC FORMATION PARCAY MESLAY</v>
      </c>
      <c r="F16036" t="s">
        <v>14461</v>
      </c>
      <c r="G16036" t="s">
        <v>14460</v>
      </c>
      <c r="H16036" t="s">
        <v>14459</v>
      </c>
      <c r="I16036" t="s">
        <v>14458</v>
      </c>
      <c r="K16036" t="s">
        <v>208</v>
      </c>
      <c r="L16036" t="s">
        <v>14457</v>
      </c>
      <c r="N16036" t="s">
        <v>208</v>
      </c>
      <c r="O16036" t="s">
        <v>476</v>
      </c>
      <c r="P16036" t="s">
        <v>476</v>
      </c>
    </row>
    <row r="16037" spans="1:16">
      <c r="A16037" s="484" t="s">
        <v>14456</v>
      </c>
      <c r="B16037" s="485" t="s">
        <v>14414</v>
      </c>
      <c r="C16037" t="s">
        <v>14429</v>
      </c>
      <c r="D16037" t="s">
        <v>14455</v>
      </c>
      <c r="E16037" t="str">
        <f t="shared" si="250"/>
        <v>644092 - SOCOTEC FORMATION ST JEAN DE BRAYE</v>
      </c>
      <c r="F16037" t="s">
        <v>11686</v>
      </c>
      <c r="G16037" t="s">
        <v>14454</v>
      </c>
      <c r="I16037" t="s">
        <v>14453</v>
      </c>
      <c r="J16037" t="s">
        <v>14452</v>
      </c>
      <c r="K16037" t="s">
        <v>208</v>
      </c>
      <c r="L16037" t="s">
        <v>14451</v>
      </c>
      <c r="N16037" t="s">
        <v>208</v>
      </c>
      <c r="O16037" t="s">
        <v>476</v>
      </c>
      <c r="P16037" t="s">
        <v>476</v>
      </c>
    </row>
    <row r="16038" spans="1:16">
      <c r="A16038" s="484" t="s">
        <v>14415</v>
      </c>
      <c r="B16038" s="485" t="s">
        <v>14414</v>
      </c>
      <c r="C16038" t="s">
        <v>14413</v>
      </c>
      <c r="D16038" t="s">
        <v>14412</v>
      </c>
      <c r="E16038" t="str">
        <f t="shared" si="250"/>
        <v>540146 - SOCOTEC FORMATION ST JACQUES DE LA LANDE</v>
      </c>
      <c r="F16038" t="s">
        <v>14411</v>
      </c>
      <c r="G16038" t="s">
        <v>14410</v>
      </c>
      <c r="I16038" t="s">
        <v>14409</v>
      </c>
      <c r="J16038" t="s">
        <v>14408</v>
      </c>
      <c r="K16038" t="s">
        <v>208</v>
      </c>
      <c r="L16038" t="s">
        <v>14407</v>
      </c>
      <c r="N16038" t="s">
        <v>208</v>
      </c>
      <c r="O16038" t="s">
        <v>476</v>
      </c>
      <c r="P16038" t="s">
        <v>476</v>
      </c>
    </row>
    <row r="16039" spans="1:16">
      <c r="A16039" s="484" t="s">
        <v>14490</v>
      </c>
      <c r="B16039" s="485" t="s">
        <v>14414</v>
      </c>
      <c r="C16039" t="s">
        <v>14429</v>
      </c>
      <c r="D16039" t="s">
        <v>14489</v>
      </c>
      <c r="E16039" t="str">
        <f t="shared" si="250"/>
        <v>671927 - SOCOTEC FORMATION LES ACHARDS</v>
      </c>
      <c r="F16039" t="s">
        <v>5588</v>
      </c>
      <c r="G16039" t="s">
        <v>14488</v>
      </c>
      <c r="H16039" t="s">
        <v>14487</v>
      </c>
      <c r="I16039" t="s">
        <v>14486</v>
      </c>
      <c r="J16039" t="s">
        <v>14485</v>
      </c>
      <c r="K16039" t="s">
        <v>208</v>
      </c>
      <c r="L16039" t="s">
        <v>14484</v>
      </c>
      <c r="N16039" t="s">
        <v>208</v>
      </c>
      <c r="O16039" t="s">
        <v>476</v>
      </c>
      <c r="P16039" t="s">
        <v>476</v>
      </c>
    </row>
    <row r="16040" spans="1:16">
      <c r="A16040" s="484" t="s">
        <v>14502</v>
      </c>
      <c r="B16040" s="485" t="s">
        <v>14414</v>
      </c>
      <c r="C16040" t="s">
        <v>14429</v>
      </c>
      <c r="D16040" t="s">
        <v>14501</v>
      </c>
      <c r="E16040" t="str">
        <f t="shared" si="250"/>
        <v>672981 - SOCOTEC FORMATION GUITRANCOURT</v>
      </c>
      <c r="F16040" t="s">
        <v>10028</v>
      </c>
      <c r="G16040" t="s">
        <v>14500</v>
      </c>
      <c r="H16040" t="s">
        <v>14499</v>
      </c>
      <c r="I16040" t="s">
        <v>14498</v>
      </c>
      <c r="J16040" t="s">
        <v>14497</v>
      </c>
      <c r="K16040" t="s">
        <v>208</v>
      </c>
      <c r="L16040" t="s">
        <v>14496</v>
      </c>
      <c r="N16040" t="s">
        <v>208</v>
      </c>
      <c r="O16040" t="s">
        <v>476</v>
      </c>
      <c r="P16040" t="s">
        <v>476</v>
      </c>
    </row>
    <row r="16041" spans="1:16">
      <c r="A16041" s="484" t="s">
        <v>14542</v>
      </c>
      <c r="B16041" s="485" t="s">
        <v>14414</v>
      </c>
      <c r="C16041" t="s">
        <v>14429</v>
      </c>
      <c r="D16041" t="s">
        <v>14541</v>
      </c>
      <c r="E16041" t="str">
        <f t="shared" si="250"/>
        <v>683644 - SOCOTEC FORMATION CHERBOURG EN COTENTIN</v>
      </c>
      <c r="F16041" t="s">
        <v>12087</v>
      </c>
      <c r="G16041" t="s">
        <v>14540</v>
      </c>
      <c r="H16041" t="s">
        <v>14539</v>
      </c>
      <c r="I16041" t="s">
        <v>14538</v>
      </c>
      <c r="J16041" t="s">
        <v>14537</v>
      </c>
      <c r="K16041" t="s">
        <v>208</v>
      </c>
      <c r="L16041" t="s">
        <v>14536</v>
      </c>
      <c r="N16041" t="s">
        <v>208</v>
      </c>
      <c r="O16041" t="s">
        <v>476</v>
      </c>
      <c r="P16041" t="s">
        <v>476</v>
      </c>
    </row>
    <row r="16042" spans="1:16">
      <c r="A16042" s="484" t="s">
        <v>70843</v>
      </c>
      <c r="B16042" s="485" t="s">
        <v>70842</v>
      </c>
      <c r="C16042" t="s">
        <v>70841</v>
      </c>
      <c r="D16042" t="s">
        <v>70841</v>
      </c>
      <c r="E16042" t="str">
        <f t="shared" si="250"/>
        <v>121393 - FORMAGRAPH DESIGN</v>
      </c>
      <c r="F16042" t="s">
        <v>7547</v>
      </c>
      <c r="G16042" t="s">
        <v>70840</v>
      </c>
      <c r="I16042" t="s">
        <v>2666</v>
      </c>
      <c r="J16042" t="s">
        <v>70839</v>
      </c>
      <c r="K16042" t="s">
        <v>208</v>
      </c>
      <c r="L16042" t="s">
        <v>70838</v>
      </c>
      <c r="N16042" t="s">
        <v>208</v>
      </c>
      <c r="O16042" t="s">
        <v>476</v>
      </c>
      <c r="P16042" t="s">
        <v>476</v>
      </c>
    </row>
    <row r="16043" spans="1:16">
      <c r="A16043" s="484" t="s">
        <v>107032</v>
      </c>
      <c r="B16043" s="485" t="s">
        <v>107031</v>
      </c>
      <c r="C16043" t="s">
        <v>107030</v>
      </c>
      <c r="D16043" t="s">
        <v>107029</v>
      </c>
      <c r="E16043" t="str">
        <f t="shared" si="250"/>
        <v>610008 - CF2PS</v>
      </c>
      <c r="F16043" t="s">
        <v>1792</v>
      </c>
      <c r="G16043" t="s">
        <v>107028</v>
      </c>
      <c r="I16043" t="s">
        <v>9725</v>
      </c>
      <c r="J16043" t="s">
        <v>107027</v>
      </c>
      <c r="K16043" t="s">
        <v>208</v>
      </c>
      <c r="L16043" t="s">
        <v>107026</v>
      </c>
      <c r="N16043" t="s">
        <v>208</v>
      </c>
      <c r="O16043" t="s">
        <v>476</v>
      </c>
      <c r="P16043" t="s">
        <v>476</v>
      </c>
    </row>
    <row r="16044" spans="1:16">
      <c r="A16044" s="484" t="s">
        <v>49488</v>
      </c>
      <c r="B16044" s="485" t="s">
        <v>49487</v>
      </c>
      <c r="C16044" t="s">
        <v>49486</v>
      </c>
      <c r="D16044" t="s">
        <v>49486</v>
      </c>
      <c r="E16044" t="str">
        <f t="shared" si="250"/>
        <v>635923 - JCK FORMATION CONSEIL</v>
      </c>
      <c r="F16044" t="s">
        <v>7408</v>
      </c>
      <c r="G16044" t="s">
        <v>49485</v>
      </c>
      <c r="I16044" t="s">
        <v>4282</v>
      </c>
      <c r="K16044" t="s">
        <v>208</v>
      </c>
      <c r="L16044" t="s">
        <v>49484</v>
      </c>
      <c r="N16044" t="s">
        <v>208</v>
      </c>
      <c r="O16044" t="s">
        <v>476</v>
      </c>
      <c r="P16044" t="s">
        <v>476</v>
      </c>
    </row>
    <row r="16045" spans="1:16">
      <c r="A16045" s="484" t="s">
        <v>28459</v>
      </c>
      <c r="B16045" s="485" t="s">
        <v>28458</v>
      </c>
      <c r="C16045" t="s">
        <v>28457</v>
      </c>
      <c r="D16045" t="s">
        <v>28457</v>
      </c>
      <c r="E16045" t="str">
        <f t="shared" si="250"/>
        <v>667092 - PETIT FORESTIER OFFICE</v>
      </c>
      <c r="F16045" t="s">
        <v>5705</v>
      </c>
      <c r="G16045" t="s">
        <v>28456</v>
      </c>
      <c r="I16045" t="s">
        <v>3662</v>
      </c>
      <c r="K16045" t="s">
        <v>208</v>
      </c>
      <c r="L16045" t="s">
        <v>28455</v>
      </c>
      <c r="N16045" t="s">
        <v>208</v>
      </c>
      <c r="O16045" t="s">
        <v>476</v>
      </c>
      <c r="P16045" t="s">
        <v>476</v>
      </c>
    </row>
    <row r="16046" spans="1:16">
      <c r="A16046" s="484" t="s">
        <v>48551</v>
      </c>
      <c r="B16046" s="485" t="s">
        <v>48550</v>
      </c>
      <c r="C16046" t="s">
        <v>48549</v>
      </c>
      <c r="D16046" t="s">
        <v>48549</v>
      </c>
      <c r="E16046" t="str">
        <f t="shared" si="250"/>
        <v>663517 - KALI RH</v>
      </c>
      <c r="F16046" t="s">
        <v>5693</v>
      </c>
      <c r="G16046" t="s">
        <v>48548</v>
      </c>
      <c r="I16046" t="s">
        <v>20952</v>
      </c>
      <c r="J16046" t="s">
        <v>48547</v>
      </c>
      <c r="K16046" t="s">
        <v>208</v>
      </c>
      <c r="L16046" t="s">
        <v>48546</v>
      </c>
      <c r="N16046" t="s">
        <v>208</v>
      </c>
      <c r="O16046" t="s">
        <v>476</v>
      </c>
      <c r="P16046" t="s">
        <v>476</v>
      </c>
    </row>
    <row r="16047" spans="1:16">
      <c r="A16047" s="484" t="s">
        <v>118395</v>
      </c>
      <c r="B16047" s="485" t="s">
        <v>118394</v>
      </c>
      <c r="C16047" t="s">
        <v>118393</v>
      </c>
      <c r="D16047" t="s">
        <v>118392</v>
      </c>
      <c r="E16047" t="str">
        <f t="shared" si="250"/>
        <v>653883 - CFA SANA TALENCE</v>
      </c>
      <c r="F16047" t="s">
        <v>28323</v>
      </c>
      <c r="G16047" t="s">
        <v>52191</v>
      </c>
      <c r="I16047" t="s">
        <v>3032</v>
      </c>
      <c r="J16047" t="s">
        <v>118391</v>
      </c>
      <c r="K16047" t="s">
        <v>208</v>
      </c>
      <c r="L16047" t="s">
        <v>118390</v>
      </c>
      <c r="N16047" t="s">
        <v>207</v>
      </c>
      <c r="O16047" t="s">
        <v>476</v>
      </c>
      <c r="P16047" t="s">
        <v>476</v>
      </c>
    </row>
    <row r="16048" spans="1:16">
      <c r="A16048" s="484" t="s">
        <v>105577</v>
      </c>
      <c r="B16048" s="485" t="s">
        <v>105576</v>
      </c>
      <c r="C16048" t="s">
        <v>105575</v>
      </c>
      <c r="D16048" t="s">
        <v>105574</v>
      </c>
      <c r="E16048" t="str">
        <f t="shared" si="250"/>
        <v>627719 - CIDFF 25 DOUBS</v>
      </c>
      <c r="F16048" t="s">
        <v>4522</v>
      </c>
      <c r="G16048" t="s">
        <v>105573</v>
      </c>
      <c r="I16048" t="s">
        <v>2666</v>
      </c>
      <c r="J16048" t="s">
        <v>105572</v>
      </c>
      <c r="K16048" t="s">
        <v>208</v>
      </c>
      <c r="L16048" t="s">
        <v>105571</v>
      </c>
      <c r="N16048" t="s">
        <v>208</v>
      </c>
      <c r="O16048" t="s">
        <v>476</v>
      </c>
      <c r="P16048" t="s">
        <v>476</v>
      </c>
    </row>
    <row r="16049" spans="1:16">
      <c r="A16049" s="484" t="s">
        <v>38378</v>
      </c>
      <c r="B16049" s="485" t="s">
        <v>38377</v>
      </c>
      <c r="C16049" t="s">
        <v>38376</v>
      </c>
      <c r="D16049" t="s">
        <v>38375</v>
      </c>
      <c r="E16049" t="str">
        <f t="shared" si="250"/>
        <v>686384 - MARDOC JIMMY</v>
      </c>
      <c r="F16049" t="s">
        <v>1729</v>
      </c>
      <c r="G16049" t="s">
        <v>38374</v>
      </c>
      <c r="I16049" t="s">
        <v>38373</v>
      </c>
      <c r="J16049" t="s">
        <v>38372</v>
      </c>
      <c r="K16049" t="s">
        <v>208</v>
      </c>
      <c r="L16049" t="s">
        <v>38371</v>
      </c>
      <c r="N16049" t="s">
        <v>208</v>
      </c>
      <c r="O16049" t="s">
        <v>476</v>
      </c>
      <c r="P16049" t="s">
        <v>476</v>
      </c>
    </row>
    <row r="16050" spans="1:16">
      <c r="A16050" s="484" t="s">
        <v>126400</v>
      </c>
      <c r="B16050" s="485" t="s">
        <v>126399</v>
      </c>
      <c r="C16050" t="s">
        <v>126398</v>
      </c>
      <c r="D16050" t="s">
        <v>126397</v>
      </c>
      <c r="E16050" t="str">
        <f t="shared" si="250"/>
        <v>579348 - ASFO GRAND SUD 31 RAMONVILLE ST AGNE</v>
      </c>
      <c r="F16050" t="s">
        <v>13493</v>
      </c>
      <c r="G16050" t="s">
        <v>126396</v>
      </c>
      <c r="H16050" t="s">
        <v>42999</v>
      </c>
      <c r="I16050" t="s">
        <v>16797</v>
      </c>
      <c r="J16050" t="s">
        <v>63784</v>
      </c>
      <c r="K16050" t="s">
        <v>208</v>
      </c>
      <c r="L16050" t="s">
        <v>126395</v>
      </c>
      <c r="N16050" t="s">
        <v>207</v>
      </c>
      <c r="O16050" t="s">
        <v>476</v>
      </c>
      <c r="P16050" t="s">
        <v>476</v>
      </c>
    </row>
    <row r="16051" spans="1:16">
      <c r="A16051" s="484" t="s">
        <v>91712</v>
      </c>
      <c r="B16051" s="485" t="s">
        <v>91711</v>
      </c>
      <c r="C16051" t="s">
        <v>91710</v>
      </c>
      <c r="D16051" t="s">
        <v>91710</v>
      </c>
      <c r="E16051" t="str">
        <f t="shared" si="250"/>
        <v>649272 - CORPORATE FOR CHANGE</v>
      </c>
      <c r="F16051" t="s">
        <v>24613</v>
      </c>
      <c r="G16051" t="s">
        <v>91709</v>
      </c>
      <c r="I16051" t="s">
        <v>626</v>
      </c>
      <c r="J16051" t="s">
        <v>91708</v>
      </c>
      <c r="K16051" t="s">
        <v>208</v>
      </c>
      <c r="L16051" t="s">
        <v>91707</v>
      </c>
      <c r="N16051" t="s">
        <v>208</v>
      </c>
      <c r="O16051" t="s">
        <v>476</v>
      </c>
      <c r="P16051" t="s">
        <v>476</v>
      </c>
    </row>
    <row r="16052" spans="1:16">
      <c r="A16052" s="484" t="s">
        <v>28821</v>
      </c>
      <c r="B16052" s="485" t="s">
        <v>28820</v>
      </c>
      <c r="C16052" t="s">
        <v>28819</v>
      </c>
      <c r="D16052" t="s">
        <v>28818</v>
      </c>
      <c r="E16052" t="str">
        <f t="shared" si="250"/>
        <v>652258 - PEP'S FORMATIONS</v>
      </c>
      <c r="F16052" t="s">
        <v>2936</v>
      </c>
      <c r="G16052" t="s">
        <v>28817</v>
      </c>
      <c r="I16052" t="s">
        <v>1781</v>
      </c>
      <c r="J16052" t="s">
        <v>28816</v>
      </c>
      <c r="K16052" t="s">
        <v>208</v>
      </c>
      <c r="L16052" t="s">
        <v>28815</v>
      </c>
      <c r="N16052" t="s">
        <v>208</v>
      </c>
      <c r="O16052" t="s">
        <v>476</v>
      </c>
      <c r="P16052" t="s">
        <v>476</v>
      </c>
    </row>
    <row r="16053" spans="1:16">
      <c r="A16053" s="484" t="s">
        <v>4650</v>
      </c>
      <c r="B16053" s="485" t="s">
        <v>4649</v>
      </c>
      <c r="C16053" t="s">
        <v>4648</v>
      </c>
      <c r="D16053" t="s">
        <v>4648</v>
      </c>
      <c r="E16053" t="str">
        <f t="shared" si="250"/>
        <v>614117 - VAKOM RLH</v>
      </c>
      <c r="F16053" t="s">
        <v>4647</v>
      </c>
      <c r="G16053" t="s">
        <v>4646</v>
      </c>
      <c r="I16053" t="s">
        <v>4645</v>
      </c>
      <c r="J16053" t="s">
        <v>4644</v>
      </c>
      <c r="K16053" t="s">
        <v>208</v>
      </c>
      <c r="L16053" t="s">
        <v>4643</v>
      </c>
      <c r="N16053" t="s">
        <v>208</v>
      </c>
      <c r="O16053" t="s">
        <v>476</v>
      </c>
      <c r="P16053" t="s">
        <v>476</v>
      </c>
    </row>
    <row r="16054" spans="1:16">
      <c r="A16054" s="484" t="s">
        <v>109084</v>
      </c>
      <c r="B16054" s="485" t="s">
        <v>109083</v>
      </c>
      <c r="C16054" t="s">
        <v>109082</v>
      </c>
      <c r="D16054" t="s">
        <v>109082</v>
      </c>
      <c r="E16054" t="str">
        <f t="shared" si="250"/>
        <v>646659 - CDS INSTITUTE</v>
      </c>
      <c r="F16054" t="s">
        <v>8653</v>
      </c>
      <c r="G16054" t="s">
        <v>109081</v>
      </c>
      <c r="I16054" t="s">
        <v>3364</v>
      </c>
      <c r="J16054" t="s">
        <v>109080</v>
      </c>
      <c r="K16054" t="s">
        <v>109079</v>
      </c>
      <c r="L16054" t="s">
        <v>109078</v>
      </c>
      <c r="N16054" t="s">
        <v>208</v>
      </c>
      <c r="O16054" t="s">
        <v>476</v>
      </c>
      <c r="P16054" t="s">
        <v>476</v>
      </c>
    </row>
    <row r="16055" spans="1:16">
      <c r="A16055" s="484" t="s">
        <v>40633</v>
      </c>
      <c r="B16055" s="485" t="s">
        <v>40632</v>
      </c>
      <c r="C16055" t="s">
        <v>40631</v>
      </c>
      <c r="D16055" t="s">
        <v>40631</v>
      </c>
      <c r="E16055" t="str">
        <f t="shared" si="250"/>
        <v>608580 - MAHIDO SAS</v>
      </c>
      <c r="F16055" t="s">
        <v>40630</v>
      </c>
      <c r="G16055" t="s">
        <v>40629</v>
      </c>
      <c r="I16055" t="s">
        <v>3032</v>
      </c>
      <c r="J16055" t="s">
        <v>40628</v>
      </c>
      <c r="K16055" t="s">
        <v>208</v>
      </c>
      <c r="L16055" t="s">
        <v>40627</v>
      </c>
      <c r="N16055" t="s">
        <v>208</v>
      </c>
      <c r="O16055" t="s">
        <v>476</v>
      </c>
      <c r="P16055" t="s">
        <v>476</v>
      </c>
    </row>
    <row r="16056" spans="1:16">
      <c r="A16056" s="484" t="s">
        <v>112830</v>
      </c>
      <c r="B16056" s="485" t="s">
        <v>112829</v>
      </c>
      <c r="C16056" t="s">
        <v>112828</v>
      </c>
      <c r="D16056" t="s">
        <v>112827</v>
      </c>
      <c r="E16056" t="str">
        <f t="shared" si="250"/>
        <v>674278 - BONNEFON CORNILLAT GWEN AEL - GAC</v>
      </c>
      <c r="F16056" t="s">
        <v>6200</v>
      </c>
      <c r="G16056" t="s">
        <v>112826</v>
      </c>
      <c r="I16056" t="s">
        <v>103841</v>
      </c>
      <c r="J16056" t="s">
        <v>112825</v>
      </c>
      <c r="K16056" t="s">
        <v>208</v>
      </c>
      <c r="L16056" t="s">
        <v>112824</v>
      </c>
      <c r="N16056" t="s">
        <v>208</v>
      </c>
      <c r="O16056" t="s">
        <v>476</v>
      </c>
      <c r="P16056" t="s">
        <v>476</v>
      </c>
    </row>
    <row r="16057" spans="1:16">
      <c r="A16057" s="484" t="s">
        <v>96678</v>
      </c>
      <c r="B16057" s="485" t="s">
        <v>96677</v>
      </c>
      <c r="C16057" t="s">
        <v>96676</v>
      </c>
      <c r="D16057" t="s">
        <v>96676</v>
      </c>
      <c r="E16057" t="str">
        <f t="shared" si="250"/>
        <v>643348 - CHAPIER ANGELIQUE</v>
      </c>
      <c r="F16057" t="s">
        <v>16588</v>
      </c>
      <c r="G16057" t="s">
        <v>96675</v>
      </c>
      <c r="I16057" t="s">
        <v>96674</v>
      </c>
      <c r="J16057" t="s">
        <v>96673</v>
      </c>
      <c r="K16057" t="s">
        <v>208</v>
      </c>
      <c r="L16057" t="s">
        <v>96672</v>
      </c>
      <c r="N16057" t="s">
        <v>208</v>
      </c>
      <c r="O16057" t="s">
        <v>476</v>
      </c>
      <c r="P16057" t="s">
        <v>476</v>
      </c>
    </row>
    <row r="16058" spans="1:16">
      <c r="A16058" s="484" t="s">
        <v>48525</v>
      </c>
      <c r="B16058" s="485" t="s">
        <v>48524</v>
      </c>
      <c r="C16058" t="s">
        <v>48523</v>
      </c>
      <c r="D16058" t="s">
        <v>48522</v>
      </c>
      <c r="E16058" t="str">
        <f t="shared" si="250"/>
        <v>681260 - KAMENI TCHAMGOUE ADELINE</v>
      </c>
      <c r="F16058" t="s">
        <v>6168</v>
      </c>
      <c r="G16058" t="s">
        <v>48521</v>
      </c>
      <c r="I16058" t="s">
        <v>4228</v>
      </c>
      <c r="J16058" t="s">
        <v>48520</v>
      </c>
      <c r="K16058" t="s">
        <v>208</v>
      </c>
      <c r="L16058" t="s">
        <v>48519</v>
      </c>
      <c r="N16058" t="s">
        <v>208</v>
      </c>
      <c r="O16058" t="s">
        <v>476</v>
      </c>
      <c r="P16058" t="s">
        <v>476</v>
      </c>
    </row>
    <row r="16059" spans="1:16">
      <c r="A16059" s="484" t="s">
        <v>18284</v>
      </c>
      <c r="B16059" s="485" t="s">
        <v>18283</v>
      </c>
      <c r="C16059" t="s">
        <v>18282</v>
      </c>
      <c r="D16059" t="s">
        <v>18281</v>
      </c>
      <c r="E16059" t="str">
        <f t="shared" si="250"/>
        <v>594684 - PAREYDT GOHON SELARL</v>
      </c>
      <c r="F16059" t="s">
        <v>18280</v>
      </c>
      <c r="G16059" t="s">
        <v>18279</v>
      </c>
      <c r="I16059" t="s">
        <v>626</v>
      </c>
      <c r="J16059" t="s">
        <v>18278</v>
      </c>
      <c r="K16059" t="s">
        <v>208</v>
      </c>
      <c r="L16059" t="s">
        <v>18277</v>
      </c>
      <c r="N16059" t="s">
        <v>208</v>
      </c>
      <c r="O16059" t="s">
        <v>476</v>
      </c>
      <c r="P16059" t="s">
        <v>476</v>
      </c>
    </row>
    <row r="16060" spans="1:16">
      <c r="A16060" s="484" t="s">
        <v>55231</v>
      </c>
      <c r="B16060" s="485" t="s">
        <v>55230</v>
      </c>
      <c r="C16060" t="s">
        <v>55229</v>
      </c>
      <c r="D16060" t="s">
        <v>55228</v>
      </c>
      <c r="E16060" t="str">
        <f t="shared" si="250"/>
        <v>617222 - IEMPI</v>
      </c>
      <c r="F16060" t="s">
        <v>17277</v>
      </c>
      <c r="G16060" t="s">
        <v>55227</v>
      </c>
      <c r="I16060" t="s">
        <v>6023</v>
      </c>
      <c r="J16060" t="s">
        <v>55226</v>
      </c>
      <c r="K16060" t="s">
        <v>208</v>
      </c>
      <c r="L16060" t="s">
        <v>55225</v>
      </c>
      <c r="N16060" t="s">
        <v>208</v>
      </c>
      <c r="O16060" t="s">
        <v>476</v>
      </c>
      <c r="P16060" t="s">
        <v>476</v>
      </c>
    </row>
    <row r="16061" spans="1:16">
      <c r="A16061" s="484" t="s">
        <v>54062</v>
      </c>
      <c r="B16061" s="485" t="s">
        <v>54061</v>
      </c>
      <c r="C16061" t="s">
        <v>54060</v>
      </c>
      <c r="D16061" t="s">
        <v>54060</v>
      </c>
      <c r="E16061" t="str">
        <f t="shared" si="250"/>
        <v>640943 - INSTITUT LEMONNIER CFC</v>
      </c>
      <c r="F16061" t="s">
        <v>54059</v>
      </c>
      <c r="G16061" t="s">
        <v>54058</v>
      </c>
      <c r="H16061" t="s">
        <v>54057</v>
      </c>
      <c r="I16061" t="s">
        <v>1781</v>
      </c>
      <c r="J16061" t="s">
        <v>54056</v>
      </c>
      <c r="K16061" t="s">
        <v>208</v>
      </c>
      <c r="L16061" t="s">
        <v>54055</v>
      </c>
      <c r="N16061" t="s">
        <v>208</v>
      </c>
      <c r="O16061" t="s">
        <v>476</v>
      </c>
      <c r="P16061" t="s">
        <v>476</v>
      </c>
    </row>
    <row r="16062" spans="1:16">
      <c r="A16062" s="484" t="s">
        <v>116827</v>
      </c>
      <c r="B16062" s="485" t="s">
        <v>116826</v>
      </c>
      <c r="C16062" t="s">
        <v>116825</v>
      </c>
      <c r="D16062" t="s">
        <v>116825</v>
      </c>
      <c r="E16062" t="str">
        <f t="shared" si="250"/>
        <v>666695 - AUREA ECOLE DE LA BIODIVERSITE</v>
      </c>
      <c r="F16062" t="s">
        <v>11484</v>
      </c>
      <c r="G16062" t="s">
        <v>116824</v>
      </c>
      <c r="I16062" t="s">
        <v>18769</v>
      </c>
      <c r="J16062" t="s">
        <v>116823</v>
      </c>
      <c r="K16062" t="s">
        <v>208</v>
      </c>
      <c r="L16062" t="s">
        <v>116822</v>
      </c>
      <c r="N16062" t="s">
        <v>208</v>
      </c>
      <c r="O16062" t="s">
        <v>476</v>
      </c>
      <c r="P16062" t="s">
        <v>476</v>
      </c>
    </row>
    <row r="16063" spans="1:16">
      <c r="A16063" s="484" t="s">
        <v>91526</v>
      </c>
      <c r="B16063" s="485" t="s">
        <v>91525</v>
      </c>
      <c r="C16063" t="s">
        <v>91524</v>
      </c>
      <c r="D16063" t="s">
        <v>91523</v>
      </c>
      <c r="E16063" t="str">
        <f t="shared" si="250"/>
        <v>659150 - COTTAIN EMILIE</v>
      </c>
      <c r="F16063" t="s">
        <v>4408</v>
      </c>
      <c r="G16063" t="s">
        <v>91522</v>
      </c>
      <c r="I16063" t="s">
        <v>59067</v>
      </c>
      <c r="J16063" t="s">
        <v>91521</v>
      </c>
      <c r="K16063" t="s">
        <v>208</v>
      </c>
      <c r="L16063" t="s">
        <v>91520</v>
      </c>
      <c r="N16063" t="s">
        <v>208</v>
      </c>
      <c r="O16063" t="s">
        <v>476</v>
      </c>
      <c r="P16063" t="s">
        <v>476</v>
      </c>
    </row>
    <row r="16064" spans="1:16">
      <c r="A16064" s="484" t="s">
        <v>66441</v>
      </c>
      <c r="B16064" s="485" t="s">
        <v>66440</v>
      </c>
      <c r="C16064" t="s">
        <v>66439</v>
      </c>
      <c r="D16064" t="s">
        <v>66439</v>
      </c>
      <c r="E16064" t="str">
        <f t="shared" si="250"/>
        <v>585099 - GIRAUD LAURENT</v>
      </c>
      <c r="F16064" t="s">
        <v>3423</v>
      </c>
      <c r="G16064" t="s">
        <v>66438</v>
      </c>
      <c r="H16064" t="s">
        <v>66437</v>
      </c>
      <c r="I16064" t="s">
        <v>66436</v>
      </c>
      <c r="J16064" t="s">
        <v>66435</v>
      </c>
      <c r="K16064" t="s">
        <v>208</v>
      </c>
      <c r="L16064" t="s">
        <v>66434</v>
      </c>
      <c r="N16064" t="s">
        <v>208</v>
      </c>
      <c r="O16064" t="s">
        <v>476</v>
      </c>
      <c r="P16064" t="s">
        <v>66433</v>
      </c>
    </row>
    <row r="16065" spans="1:16">
      <c r="A16065" s="484" t="s">
        <v>84294</v>
      </c>
      <c r="B16065" s="485" t="s">
        <v>84293</v>
      </c>
      <c r="C16065" t="s">
        <v>84292</v>
      </c>
      <c r="D16065" t="s">
        <v>76193</v>
      </c>
      <c r="E16065" t="str">
        <f t="shared" si="250"/>
        <v>623301 - EAS</v>
      </c>
      <c r="F16065" t="s">
        <v>24522</v>
      </c>
      <c r="G16065" t="s">
        <v>84291</v>
      </c>
      <c r="I16065" t="s">
        <v>61038</v>
      </c>
      <c r="J16065" t="s">
        <v>84290</v>
      </c>
      <c r="K16065" t="s">
        <v>208</v>
      </c>
      <c r="L16065" t="s">
        <v>84289</v>
      </c>
      <c r="N16065" t="s">
        <v>208</v>
      </c>
      <c r="O16065" t="s">
        <v>476</v>
      </c>
      <c r="P16065" t="s">
        <v>476</v>
      </c>
    </row>
    <row r="16066" spans="1:16">
      <c r="A16066" s="484" t="s">
        <v>88657</v>
      </c>
      <c r="B16066" s="485" t="s">
        <v>88656</v>
      </c>
      <c r="C16066" t="s">
        <v>88655</v>
      </c>
      <c r="D16066" t="s">
        <v>88655</v>
      </c>
      <c r="E16066" t="str">
        <f t="shared" ref="E16066:E16129" si="251">_xlfn.CONCAT(L16066," - ",D16066)</f>
        <v>653779 - DECALEZ</v>
      </c>
      <c r="F16066" t="s">
        <v>61620</v>
      </c>
      <c r="G16066" t="s">
        <v>88654</v>
      </c>
      <c r="I16066" t="s">
        <v>749</v>
      </c>
      <c r="J16066" t="s">
        <v>88653</v>
      </c>
      <c r="K16066" t="s">
        <v>208</v>
      </c>
      <c r="L16066" t="s">
        <v>88652</v>
      </c>
      <c r="N16066" t="s">
        <v>208</v>
      </c>
      <c r="O16066" t="s">
        <v>476</v>
      </c>
      <c r="P16066" t="s">
        <v>476</v>
      </c>
    </row>
    <row r="16067" spans="1:16">
      <c r="A16067" s="484" t="s">
        <v>95735</v>
      </c>
      <c r="B16067" s="485" t="s">
        <v>95734</v>
      </c>
      <c r="C16067" t="s">
        <v>95733</v>
      </c>
      <c r="D16067" t="s">
        <v>95733</v>
      </c>
      <c r="E16067" t="str">
        <f t="shared" si="251"/>
        <v>602280 - CLAIRE MARIE ALLARD CONSULTING - KAIZANCE</v>
      </c>
      <c r="F16067" t="s">
        <v>10081</v>
      </c>
      <c r="G16067" t="s">
        <v>95732</v>
      </c>
      <c r="I16067" t="s">
        <v>2507</v>
      </c>
      <c r="J16067" t="s">
        <v>95731</v>
      </c>
      <c r="K16067" t="s">
        <v>208</v>
      </c>
      <c r="L16067" t="s">
        <v>95730</v>
      </c>
      <c r="N16067" t="s">
        <v>208</v>
      </c>
      <c r="O16067" t="s">
        <v>476</v>
      </c>
      <c r="P16067" t="s">
        <v>476</v>
      </c>
    </row>
    <row r="16068" spans="1:16">
      <c r="A16068" s="484" t="s">
        <v>29159</v>
      </c>
      <c r="B16068" s="485" t="s">
        <v>29158</v>
      </c>
      <c r="C16068" t="s">
        <v>29157</v>
      </c>
      <c r="D16068" t="s">
        <v>29157</v>
      </c>
      <c r="E16068" t="str">
        <f t="shared" si="251"/>
        <v>585350 - PAVY  ISABELLE</v>
      </c>
      <c r="F16068" t="s">
        <v>29156</v>
      </c>
      <c r="G16068" t="s">
        <v>29155</v>
      </c>
      <c r="I16068" t="s">
        <v>6023</v>
      </c>
      <c r="J16068" t="s">
        <v>29154</v>
      </c>
      <c r="K16068" t="s">
        <v>208</v>
      </c>
      <c r="L16068" t="s">
        <v>29153</v>
      </c>
      <c r="N16068" t="s">
        <v>208</v>
      </c>
      <c r="O16068" t="s">
        <v>476</v>
      </c>
      <c r="P16068" t="s">
        <v>476</v>
      </c>
    </row>
    <row r="16069" spans="1:16">
      <c r="A16069" s="484" t="s">
        <v>89194</v>
      </c>
      <c r="B16069" s="485" t="s">
        <v>89193</v>
      </c>
      <c r="C16069" t="s">
        <v>89192</v>
      </c>
      <c r="D16069" t="s">
        <v>89192</v>
      </c>
      <c r="E16069" t="str">
        <f t="shared" si="251"/>
        <v>665630 - DALL'OSSO JULIE</v>
      </c>
      <c r="F16069" t="s">
        <v>5213</v>
      </c>
      <c r="G16069" t="s">
        <v>89191</v>
      </c>
      <c r="I16069" t="s">
        <v>31445</v>
      </c>
      <c r="K16069" t="s">
        <v>208</v>
      </c>
      <c r="L16069" t="s">
        <v>89190</v>
      </c>
      <c r="N16069" t="s">
        <v>208</v>
      </c>
      <c r="O16069" t="s">
        <v>476</v>
      </c>
      <c r="P16069" t="s">
        <v>476</v>
      </c>
    </row>
    <row r="16070" spans="1:16">
      <c r="A16070" s="484" t="s">
        <v>129884</v>
      </c>
      <c r="B16070" s="485" t="s">
        <v>129883</v>
      </c>
      <c r="C16070" t="s">
        <v>129882</v>
      </c>
      <c r="D16070" t="s">
        <v>129882</v>
      </c>
      <c r="E16070" t="str">
        <f t="shared" si="251"/>
        <v>586079 - ALSO FORMATION</v>
      </c>
      <c r="F16070" t="s">
        <v>129881</v>
      </c>
      <c r="G16070" t="s">
        <v>129880</v>
      </c>
      <c r="I16070" t="s">
        <v>19400</v>
      </c>
      <c r="K16070" t="s">
        <v>208</v>
      </c>
      <c r="L16070" t="s">
        <v>129879</v>
      </c>
      <c r="N16070" t="s">
        <v>208</v>
      </c>
      <c r="O16070" t="s">
        <v>476</v>
      </c>
      <c r="P16070" t="s">
        <v>476</v>
      </c>
    </row>
    <row r="16071" spans="1:16">
      <c r="A16071" s="484" t="s">
        <v>44865</v>
      </c>
      <c r="B16071" s="485" t="s">
        <v>44864</v>
      </c>
      <c r="C16071" t="s">
        <v>44863</v>
      </c>
      <c r="D16071" t="s">
        <v>44863</v>
      </c>
      <c r="E16071" t="str">
        <f t="shared" si="251"/>
        <v>527646 - LE MELLEC CONSEIL</v>
      </c>
      <c r="F16071" t="s">
        <v>527</v>
      </c>
      <c r="G16071" t="s">
        <v>44862</v>
      </c>
      <c r="I16071" t="s">
        <v>44861</v>
      </c>
      <c r="J16071" t="s">
        <v>44860</v>
      </c>
      <c r="K16071" t="s">
        <v>208</v>
      </c>
      <c r="L16071" t="s">
        <v>44859</v>
      </c>
      <c r="N16071" t="s">
        <v>208</v>
      </c>
      <c r="O16071" t="s">
        <v>476</v>
      </c>
      <c r="P16071" t="s">
        <v>476</v>
      </c>
    </row>
    <row r="16072" spans="1:16">
      <c r="A16072" s="484" t="s">
        <v>72503</v>
      </c>
      <c r="B16072" s="485" t="s">
        <v>72502</v>
      </c>
      <c r="C16072" t="s">
        <v>72501</v>
      </c>
      <c r="D16072" t="s">
        <v>72501</v>
      </c>
      <c r="E16072" t="str">
        <f t="shared" si="251"/>
        <v>555241 - FER A MODELER</v>
      </c>
      <c r="F16072" t="s">
        <v>14411</v>
      </c>
      <c r="G16072" t="s">
        <v>72500</v>
      </c>
      <c r="H16072" t="s">
        <v>72499</v>
      </c>
      <c r="I16072" t="s">
        <v>72498</v>
      </c>
      <c r="J16072" t="s">
        <v>72497</v>
      </c>
      <c r="K16072" t="s">
        <v>208</v>
      </c>
      <c r="L16072" t="s">
        <v>72496</v>
      </c>
      <c r="N16072" t="s">
        <v>208</v>
      </c>
      <c r="O16072" t="s">
        <v>476</v>
      </c>
      <c r="P16072" t="s">
        <v>476</v>
      </c>
    </row>
    <row r="16073" spans="1:16">
      <c r="A16073" s="484" t="s">
        <v>49097</v>
      </c>
      <c r="B16073" s="485" t="s">
        <v>49096</v>
      </c>
      <c r="C16073" t="s">
        <v>49095</v>
      </c>
      <c r="D16073" t="s">
        <v>49095</v>
      </c>
      <c r="E16073" t="str">
        <f t="shared" si="251"/>
        <v>605074 - JOLSI</v>
      </c>
      <c r="F16073" t="s">
        <v>28337</v>
      </c>
      <c r="G16073" t="s">
        <v>49094</v>
      </c>
      <c r="I16073" t="s">
        <v>4645</v>
      </c>
      <c r="J16073" t="s">
        <v>49093</v>
      </c>
      <c r="K16073" t="s">
        <v>49092</v>
      </c>
      <c r="L16073" t="s">
        <v>49091</v>
      </c>
      <c r="N16073" t="s">
        <v>208</v>
      </c>
      <c r="O16073" t="s">
        <v>476</v>
      </c>
      <c r="P16073" t="s">
        <v>476</v>
      </c>
    </row>
    <row r="16074" spans="1:16">
      <c r="A16074" s="484" t="s">
        <v>44830</v>
      </c>
      <c r="B16074" s="485" t="s">
        <v>44829</v>
      </c>
      <c r="C16074" t="s">
        <v>44828</v>
      </c>
      <c r="D16074" t="s">
        <v>44828</v>
      </c>
      <c r="E16074" t="str">
        <f t="shared" si="251"/>
        <v>670110 - LE NAGARD CHRISTOPHE</v>
      </c>
      <c r="F16074" t="s">
        <v>2961</v>
      </c>
      <c r="G16074" t="s">
        <v>44827</v>
      </c>
      <c r="I16074" t="s">
        <v>8577</v>
      </c>
      <c r="J16074" t="s">
        <v>44826</v>
      </c>
      <c r="K16074" t="s">
        <v>208</v>
      </c>
      <c r="L16074" t="s">
        <v>44825</v>
      </c>
      <c r="N16074" t="s">
        <v>208</v>
      </c>
      <c r="O16074" t="s">
        <v>476</v>
      </c>
      <c r="P16074" t="s">
        <v>476</v>
      </c>
    </row>
    <row r="16075" spans="1:16">
      <c r="A16075" s="484" t="s">
        <v>55883</v>
      </c>
      <c r="B16075" s="485" t="s">
        <v>55882</v>
      </c>
      <c r="C16075" t="s">
        <v>55881</v>
      </c>
      <c r="D16075" t="s">
        <v>55880</v>
      </c>
      <c r="E16075" t="str">
        <f t="shared" si="251"/>
        <v>591040 - INFOSA</v>
      </c>
      <c r="F16075" t="s">
        <v>38503</v>
      </c>
      <c r="G16075" t="s">
        <v>55879</v>
      </c>
      <c r="H16075" t="s">
        <v>55878</v>
      </c>
      <c r="I16075" t="s">
        <v>2642</v>
      </c>
      <c r="J16075" t="s">
        <v>55877</v>
      </c>
      <c r="K16075" t="s">
        <v>55876</v>
      </c>
      <c r="L16075" t="s">
        <v>55875</v>
      </c>
      <c r="N16075" t="s">
        <v>208</v>
      </c>
      <c r="O16075" t="s">
        <v>476</v>
      </c>
      <c r="P16075" t="s">
        <v>476</v>
      </c>
    </row>
    <row r="16076" spans="1:16">
      <c r="A16076" s="484" t="s">
        <v>91991</v>
      </c>
      <c r="B16076" s="485" t="s">
        <v>91990</v>
      </c>
      <c r="C16076" t="s">
        <v>91989</v>
      </c>
      <c r="D16076" t="s">
        <v>91989</v>
      </c>
      <c r="E16076" t="str">
        <f t="shared" si="251"/>
        <v>660887 - COOP EGAL</v>
      </c>
      <c r="F16076" t="s">
        <v>11106</v>
      </c>
      <c r="G16076" t="s">
        <v>91988</v>
      </c>
      <c r="I16076" t="s">
        <v>91987</v>
      </c>
      <c r="K16076" t="s">
        <v>208</v>
      </c>
      <c r="L16076" t="s">
        <v>91986</v>
      </c>
      <c r="N16076" t="s">
        <v>208</v>
      </c>
      <c r="O16076" t="s">
        <v>476</v>
      </c>
      <c r="P16076" t="s">
        <v>476</v>
      </c>
    </row>
    <row r="16077" spans="1:16">
      <c r="A16077" s="484" t="s">
        <v>128774</v>
      </c>
      <c r="B16077" s="485" t="s">
        <v>128773</v>
      </c>
      <c r="C16077" t="s">
        <v>128772</v>
      </c>
      <c r="D16077" t="s">
        <v>128772</v>
      </c>
      <c r="E16077" t="str">
        <f t="shared" si="251"/>
        <v>608282 - AM&amp;JT</v>
      </c>
      <c r="F16077" t="s">
        <v>41461</v>
      </c>
      <c r="G16077" t="s">
        <v>128771</v>
      </c>
      <c r="I16077" t="s">
        <v>3364</v>
      </c>
      <c r="J16077" t="s">
        <v>128770</v>
      </c>
      <c r="K16077" t="s">
        <v>128769</v>
      </c>
      <c r="L16077" t="s">
        <v>128768</v>
      </c>
      <c r="N16077" t="s">
        <v>208</v>
      </c>
      <c r="O16077" t="s">
        <v>476</v>
      </c>
      <c r="P16077" t="s">
        <v>476</v>
      </c>
    </row>
    <row r="16078" spans="1:16">
      <c r="A16078" s="484" t="s">
        <v>68313</v>
      </c>
      <c r="B16078" s="485" t="s">
        <v>68312</v>
      </c>
      <c r="C16078" t="s">
        <v>68311</v>
      </c>
      <c r="D16078" t="s">
        <v>68310</v>
      </c>
      <c r="E16078" t="str">
        <f t="shared" si="251"/>
        <v>683486 - FREDERIC COIGNOT</v>
      </c>
      <c r="F16078" t="s">
        <v>7117</v>
      </c>
      <c r="G16078" t="s">
        <v>68309</v>
      </c>
      <c r="I16078" t="s">
        <v>28877</v>
      </c>
      <c r="J16078" t="s">
        <v>68308</v>
      </c>
      <c r="K16078" t="s">
        <v>208</v>
      </c>
      <c r="L16078" t="s">
        <v>68307</v>
      </c>
      <c r="N16078" t="s">
        <v>208</v>
      </c>
      <c r="O16078" t="s">
        <v>476</v>
      </c>
      <c r="P16078" t="s">
        <v>476</v>
      </c>
    </row>
    <row r="16079" spans="1:16">
      <c r="A16079" s="484" t="s">
        <v>41896</v>
      </c>
      <c r="B16079" s="485" t="s">
        <v>41895</v>
      </c>
      <c r="C16079" t="s">
        <v>41894</v>
      </c>
      <c r="D16079" t="s">
        <v>41894</v>
      </c>
      <c r="E16079" t="str">
        <f t="shared" si="251"/>
        <v>665472 - LONGAGNE PLOMBIN AUDREY</v>
      </c>
      <c r="F16079" t="s">
        <v>5213</v>
      </c>
      <c r="G16079" t="s">
        <v>41893</v>
      </c>
      <c r="I16079" t="s">
        <v>41892</v>
      </c>
      <c r="J16079" t="s">
        <v>41891</v>
      </c>
      <c r="K16079" t="s">
        <v>208</v>
      </c>
      <c r="L16079" t="s">
        <v>41890</v>
      </c>
      <c r="N16079" t="s">
        <v>208</v>
      </c>
      <c r="O16079" t="s">
        <v>476</v>
      </c>
      <c r="P16079" t="s">
        <v>476</v>
      </c>
    </row>
    <row r="16080" spans="1:16">
      <c r="A16080" s="484" t="s">
        <v>111260</v>
      </c>
      <c r="B16080" s="485" t="s">
        <v>111259</v>
      </c>
      <c r="C16080" t="s">
        <v>111258</v>
      </c>
      <c r="D16080" t="s">
        <v>111257</v>
      </c>
      <c r="E16080" t="str">
        <f t="shared" si="251"/>
        <v>593552 - CABINET CORDELLA&amp;LEBRUN</v>
      </c>
      <c r="F16080" t="s">
        <v>22356</v>
      </c>
      <c r="G16080" t="s">
        <v>111256</v>
      </c>
      <c r="I16080" t="s">
        <v>1321</v>
      </c>
      <c r="J16080" t="s">
        <v>111255</v>
      </c>
      <c r="K16080" t="s">
        <v>208</v>
      </c>
      <c r="L16080" t="s">
        <v>111254</v>
      </c>
      <c r="N16080" t="s">
        <v>208</v>
      </c>
      <c r="O16080" t="s">
        <v>476</v>
      </c>
      <c r="P16080" t="s">
        <v>476</v>
      </c>
    </row>
    <row r="16081" spans="1:16">
      <c r="A16081" s="484" t="s">
        <v>71256</v>
      </c>
      <c r="B16081" s="485" t="s">
        <v>71255</v>
      </c>
      <c r="C16081" t="s">
        <v>71254</v>
      </c>
      <c r="D16081" t="s">
        <v>71253</v>
      </c>
      <c r="E16081" t="str">
        <f t="shared" si="251"/>
        <v>638171 - FORMYOU</v>
      </c>
      <c r="F16081" t="s">
        <v>12376</v>
      </c>
      <c r="G16081" t="s">
        <v>71252</v>
      </c>
      <c r="H16081" t="s">
        <v>17496</v>
      </c>
      <c r="I16081" t="s">
        <v>17495</v>
      </c>
      <c r="K16081" t="s">
        <v>208</v>
      </c>
      <c r="L16081" t="s">
        <v>71251</v>
      </c>
      <c r="N16081" t="s">
        <v>208</v>
      </c>
      <c r="O16081" t="s">
        <v>476</v>
      </c>
      <c r="P16081" t="s">
        <v>476</v>
      </c>
    </row>
    <row r="16082" spans="1:16">
      <c r="A16082" s="484" t="s">
        <v>34239</v>
      </c>
      <c r="B16082" s="485" t="s">
        <v>34238</v>
      </c>
      <c r="C16082" t="s">
        <v>34237</v>
      </c>
      <c r="D16082" t="s">
        <v>34237</v>
      </c>
      <c r="E16082" t="str">
        <f t="shared" si="251"/>
        <v>589664 - M2S33 FORMATIONS</v>
      </c>
      <c r="F16082" t="s">
        <v>34236</v>
      </c>
      <c r="G16082" t="s">
        <v>34235</v>
      </c>
      <c r="H16082" t="s">
        <v>34234</v>
      </c>
      <c r="I16082" t="s">
        <v>749</v>
      </c>
      <c r="J16082" t="s">
        <v>34233</v>
      </c>
      <c r="K16082" t="s">
        <v>208</v>
      </c>
      <c r="L16082" t="s">
        <v>34232</v>
      </c>
      <c r="N16082" t="s">
        <v>208</v>
      </c>
      <c r="O16082" t="s">
        <v>476</v>
      </c>
      <c r="P16082" t="s">
        <v>476</v>
      </c>
    </row>
    <row r="16083" spans="1:16">
      <c r="A16083" s="484" t="s">
        <v>18922</v>
      </c>
      <c r="B16083" s="485" t="s">
        <v>18921</v>
      </c>
      <c r="C16083" t="s">
        <v>18920</v>
      </c>
      <c r="D16083" t="s">
        <v>18920</v>
      </c>
      <c r="E16083" t="str">
        <f t="shared" si="251"/>
        <v>637191 - SCIOPRAXI</v>
      </c>
      <c r="F16083" t="s">
        <v>17206</v>
      </c>
      <c r="G16083" t="s">
        <v>18919</v>
      </c>
      <c r="H16083" t="s">
        <v>18918</v>
      </c>
      <c r="I16083" t="s">
        <v>18917</v>
      </c>
      <c r="J16083" t="s">
        <v>18916</v>
      </c>
      <c r="K16083" t="s">
        <v>208</v>
      </c>
      <c r="L16083" t="s">
        <v>18915</v>
      </c>
      <c r="N16083" t="s">
        <v>208</v>
      </c>
      <c r="O16083" t="s">
        <v>476</v>
      </c>
      <c r="P16083" t="s">
        <v>476</v>
      </c>
    </row>
    <row r="16084" spans="1:16">
      <c r="A16084" s="484" t="s">
        <v>41495</v>
      </c>
      <c r="B16084" s="485" t="s">
        <v>41494</v>
      </c>
      <c r="C16084" t="s">
        <v>41493</v>
      </c>
      <c r="D16084" t="s">
        <v>41492</v>
      </c>
      <c r="E16084" t="str">
        <f t="shared" si="251"/>
        <v>682123 - LUNEAU MANON</v>
      </c>
      <c r="F16084" t="s">
        <v>1385</v>
      </c>
      <c r="G16084" t="s">
        <v>41491</v>
      </c>
      <c r="I16084" t="s">
        <v>41490</v>
      </c>
      <c r="J16084" t="s">
        <v>41489</v>
      </c>
      <c r="K16084" t="s">
        <v>208</v>
      </c>
      <c r="L16084" t="s">
        <v>41488</v>
      </c>
      <c r="N16084" t="s">
        <v>208</v>
      </c>
      <c r="O16084" t="s">
        <v>476</v>
      </c>
      <c r="P16084" t="s">
        <v>476</v>
      </c>
    </row>
    <row r="16085" spans="1:16">
      <c r="A16085" s="484" t="s">
        <v>36178</v>
      </c>
      <c r="B16085" s="485" t="s">
        <v>36177</v>
      </c>
      <c r="C16085" t="s">
        <v>36176</v>
      </c>
      <c r="D16085" t="s">
        <v>36176</v>
      </c>
      <c r="E16085" t="str">
        <f t="shared" si="251"/>
        <v>608671 - MH RIO</v>
      </c>
      <c r="F16085" t="s">
        <v>13656</v>
      </c>
      <c r="G16085" t="s">
        <v>36175</v>
      </c>
      <c r="I16085" t="s">
        <v>36174</v>
      </c>
      <c r="J16085" t="s">
        <v>36173</v>
      </c>
      <c r="K16085" t="s">
        <v>208</v>
      </c>
      <c r="L16085" t="s">
        <v>36172</v>
      </c>
      <c r="N16085" t="s">
        <v>208</v>
      </c>
      <c r="O16085" t="s">
        <v>476</v>
      </c>
      <c r="P16085" t="s">
        <v>476</v>
      </c>
    </row>
    <row r="16086" spans="1:16">
      <c r="A16086" s="484" t="s">
        <v>117069</v>
      </c>
      <c r="B16086" s="485" t="s">
        <v>117068</v>
      </c>
      <c r="C16086" t="s">
        <v>117067</v>
      </c>
      <c r="D16086" t="s">
        <v>117066</v>
      </c>
      <c r="E16086" t="str">
        <f t="shared" si="251"/>
        <v>359452 - AUDENCIA NANTES</v>
      </c>
      <c r="F16086" t="s">
        <v>5884</v>
      </c>
      <c r="G16086" t="s">
        <v>117065</v>
      </c>
      <c r="H16086" t="s">
        <v>117064</v>
      </c>
      <c r="I16086" t="s">
        <v>1837</v>
      </c>
      <c r="J16086" t="s">
        <v>117063</v>
      </c>
      <c r="K16086" t="s">
        <v>208</v>
      </c>
      <c r="L16086" t="s">
        <v>117062</v>
      </c>
      <c r="N16086" t="s">
        <v>208</v>
      </c>
      <c r="O16086" t="s">
        <v>476</v>
      </c>
      <c r="P16086" t="s">
        <v>476</v>
      </c>
    </row>
    <row r="16087" spans="1:16">
      <c r="A16087" s="484" t="s">
        <v>114224</v>
      </c>
      <c r="B16087" s="485" t="s">
        <v>114223</v>
      </c>
      <c r="C16087" t="s">
        <v>114222</v>
      </c>
      <c r="D16087" t="s">
        <v>114222</v>
      </c>
      <c r="E16087" t="str">
        <f t="shared" si="251"/>
        <v>602206 - BENARD AUDREY</v>
      </c>
      <c r="F16087" t="s">
        <v>831</v>
      </c>
      <c r="G16087" t="s">
        <v>114221</v>
      </c>
      <c r="I16087" t="s">
        <v>114220</v>
      </c>
      <c r="K16087" t="s">
        <v>208</v>
      </c>
      <c r="L16087" t="s">
        <v>114219</v>
      </c>
      <c r="N16087" t="s">
        <v>208</v>
      </c>
      <c r="O16087" t="s">
        <v>476</v>
      </c>
      <c r="P16087" t="s">
        <v>476</v>
      </c>
    </row>
    <row r="16088" spans="1:16">
      <c r="A16088" s="484" t="s">
        <v>113867</v>
      </c>
      <c r="B16088" s="485" t="s">
        <v>113866</v>
      </c>
      <c r="C16088" t="s">
        <v>113865</v>
      </c>
      <c r="D16088" t="s">
        <v>113865</v>
      </c>
      <c r="E16088" t="str">
        <f t="shared" si="251"/>
        <v>626107 - BETTERFLY</v>
      </c>
      <c r="F16088" t="s">
        <v>8175</v>
      </c>
      <c r="G16088" t="s">
        <v>113864</v>
      </c>
      <c r="I16088" t="s">
        <v>3313</v>
      </c>
      <c r="J16088" t="s">
        <v>113863</v>
      </c>
      <c r="K16088" t="s">
        <v>208</v>
      </c>
      <c r="L16088" t="s">
        <v>113862</v>
      </c>
      <c r="N16088" t="s">
        <v>208</v>
      </c>
      <c r="O16088" t="s">
        <v>476</v>
      </c>
      <c r="P16088" t="s">
        <v>476</v>
      </c>
    </row>
    <row r="16089" spans="1:16">
      <c r="A16089" s="484" t="s">
        <v>4387</v>
      </c>
      <c r="B16089" s="485" t="s">
        <v>4386</v>
      </c>
      <c r="C16089" t="s">
        <v>4385</v>
      </c>
      <c r="D16089" t="s">
        <v>4385</v>
      </c>
      <c r="E16089" t="str">
        <f t="shared" si="251"/>
        <v>633689 - VANHILLE MOHINI</v>
      </c>
      <c r="F16089" t="s">
        <v>4384</v>
      </c>
      <c r="G16089" t="s">
        <v>4383</v>
      </c>
      <c r="I16089" t="s">
        <v>3355</v>
      </c>
      <c r="J16089" t="s">
        <v>4382</v>
      </c>
      <c r="K16089" t="s">
        <v>208</v>
      </c>
      <c r="L16089" t="s">
        <v>4381</v>
      </c>
      <c r="N16089" t="s">
        <v>208</v>
      </c>
      <c r="O16089" t="s">
        <v>476</v>
      </c>
      <c r="P16089" t="s">
        <v>476</v>
      </c>
    </row>
    <row r="16090" spans="1:16">
      <c r="A16090" s="484" t="s">
        <v>36064</v>
      </c>
      <c r="B16090" s="485" t="s">
        <v>36063</v>
      </c>
      <c r="C16090" t="s">
        <v>36062</v>
      </c>
      <c r="D16090" t="s">
        <v>36062</v>
      </c>
      <c r="E16090" t="str">
        <f t="shared" si="251"/>
        <v>634827 - MIDI FORMATION</v>
      </c>
      <c r="F16090" t="s">
        <v>19901</v>
      </c>
      <c r="G16090" t="s">
        <v>36061</v>
      </c>
      <c r="I16090" t="s">
        <v>36060</v>
      </c>
      <c r="J16090" t="s">
        <v>36059</v>
      </c>
      <c r="K16090" t="s">
        <v>208</v>
      </c>
      <c r="L16090" t="s">
        <v>36058</v>
      </c>
      <c r="N16090" t="s">
        <v>208</v>
      </c>
      <c r="O16090" t="s">
        <v>476</v>
      </c>
      <c r="P16090" t="s">
        <v>476</v>
      </c>
    </row>
    <row r="16091" spans="1:16">
      <c r="A16091" s="484" t="s">
        <v>69812</v>
      </c>
      <c r="B16091" s="485" t="s">
        <v>69811</v>
      </c>
      <c r="C16091" t="s">
        <v>69810</v>
      </c>
      <c r="D16091" t="s">
        <v>69809</v>
      </c>
      <c r="E16091" t="str">
        <f t="shared" si="251"/>
        <v>625152 - FPS ST LYS</v>
      </c>
      <c r="F16091" t="s">
        <v>25074</v>
      </c>
      <c r="G16091" t="s">
        <v>69808</v>
      </c>
      <c r="I16091" t="s">
        <v>27571</v>
      </c>
      <c r="J16091" t="s">
        <v>69807</v>
      </c>
      <c r="K16091" t="s">
        <v>208</v>
      </c>
      <c r="L16091" t="s">
        <v>69806</v>
      </c>
      <c r="N16091" t="s">
        <v>208</v>
      </c>
      <c r="O16091" t="s">
        <v>476</v>
      </c>
      <c r="P16091" t="s">
        <v>476</v>
      </c>
    </row>
    <row r="16092" spans="1:16">
      <c r="A16092" s="484" t="s">
        <v>122579</v>
      </c>
      <c r="B16092" s="485" t="s">
        <v>122578</v>
      </c>
      <c r="C16092" t="s">
        <v>122577</v>
      </c>
      <c r="D16092" t="s">
        <v>122576</v>
      </c>
      <c r="E16092" t="str">
        <f t="shared" si="251"/>
        <v>601731 - AMKHA</v>
      </c>
      <c r="F16092" t="s">
        <v>1710</v>
      </c>
      <c r="G16092" t="s">
        <v>86160</v>
      </c>
      <c r="I16092" t="s">
        <v>3894</v>
      </c>
      <c r="K16092" t="s">
        <v>208</v>
      </c>
      <c r="L16092" t="s">
        <v>122575</v>
      </c>
      <c r="N16092" t="s">
        <v>208</v>
      </c>
      <c r="O16092" t="s">
        <v>476</v>
      </c>
      <c r="P16092" t="s">
        <v>476</v>
      </c>
    </row>
    <row r="16093" spans="1:16">
      <c r="A16093" s="484" t="s">
        <v>129219</v>
      </c>
      <c r="B16093" s="485" t="s">
        <v>129218</v>
      </c>
      <c r="C16093" t="s">
        <v>129217</v>
      </c>
      <c r="D16093" t="s">
        <v>129216</v>
      </c>
      <c r="E16093" t="str">
        <f t="shared" si="251"/>
        <v>650420 - APF</v>
      </c>
      <c r="F16093" t="s">
        <v>53676</v>
      </c>
      <c r="G16093" t="s">
        <v>129215</v>
      </c>
      <c r="I16093" t="s">
        <v>603</v>
      </c>
      <c r="J16093" t="s">
        <v>129214</v>
      </c>
      <c r="K16093" t="s">
        <v>129213</v>
      </c>
      <c r="L16093" t="s">
        <v>129212</v>
      </c>
      <c r="N16093" t="s">
        <v>208</v>
      </c>
      <c r="O16093" t="s">
        <v>476</v>
      </c>
      <c r="P16093" t="s">
        <v>476</v>
      </c>
    </row>
    <row r="16094" spans="1:16">
      <c r="A16094" s="484" t="s">
        <v>94952</v>
      </c>
      <c r="B16094" s="485" t="s">
        <v>94951</v>
      </c>
      <c r="C16094" t="s">
        <v>94950</v>
      </c>
      <c r="D16094" t="s">
        <v>94949</v>
      </c>
      <c r="E16094" t="str">
        <f t="shared" si="251"/>
        <v>671733 - CODEV AIX EN PROVENCE</v>
      </c>
      <c r="F16094" t="s">
        <v>2969</v>
      </c>
      <c r="G16094" t="s">
        <v>60409</v>
      </c>
      <c r="I16094" t="s">
        <v>596</v>
      </c>
      <c r="J16094" t="s">
        <v>94948</v>
      </c>
      <c r="K16094" t="s">
        <v>208</v>
      </c>
      <c r="L16094" t="s">
        <v>94947</v>
      </c>
      <c r="N16094" t="s">
        <v>208</v>
      </c>
      <c r="O16094" t="s">
        <v>476</v>
      </c>
      <c r="P16094" t="s">
        <v>476</v>
      </c>
    </row>
    <row r="16095" spans="1:16">
      <c r="A16095" s="484" t="s">
        <v>95184</v>
      </c>
      <c r="B16095" s="485" t="s">
        <v>95183</v>
      </c>
      <c r="C16095" t="s">
        <v>95182</v>
      </c>
      <c r="D16095" t="s">
        <v>95182</v>
      </c>
      <c r="E16095" t="str">
        <f t="shared" si="251"/>
        <v>675428 - CO ET SENS DEVELOPPEMENT</v>
      </c>
      <c r="F16095" t="s">
        <v>25889</v>
      </c>
      <c r="G16095" t="s">
        <v>95181</v>
      </c>
      <c r="H16095" t="s">
        <v>95180</v>
      </c>
      <c r="I16095" t="s">
        <v>10073</v>
      </c>
      <c r="J16095" t="s">
        <v>95179</v>
      </c>
      <c r="K16095" t="s">
        <v>208</v>
      </c>
      <c r="L16095" t="s">
        <v>95178</v>
      </c>
      <c r="N16095" t="s">
        <v>208</v>
      </c>
      <c r="O16095" t="s">
        <v>476</v>
      </c>
      <c r="P16095" t="s">
        <v>476</v>
      </c>
    </row>
    <row r="16096" spans="1:16">
      <c r="A16096" s="484" t="s">
        <v>21411</v>
      </c>
      <c r="B16096" s="485" t="s">
        <v>21410</v>
      </c>
      <c r="C16096" t="s">
        <v>21409</v>
      </c>
      <c r="D16096" t="s">
        <v>21409</v>
      </c>
      <c r="E16096" t="str">
        <f t="shared" si="251"/>
        <v>641870 - ROLAND DG FRANCE</v>
      </c>
      <c r="F16096" t="s">
        <v>5081</v>
      </c>
      <c r="G16096" t="s">
        <v>21408</v>
      </c>
      <c r="I16096" t="s">
        <v>21407</v>
      </c>
      <c r="J16096" t="s">
        <v>21406</v>
      </c>
      <c r="K16096" t="s">
        <v>208</v>
      </c>
      <c r="L16096" t="s">
        <v>21405</v>
      </c>
      <c r="N16096" t="s">
        <v>208</v>
      </c>
      <c r="O16096" t="s">
        <v>476</v>
      </c>
      <c r="P16096" t="s">
        <v>476</v>
      </c>
    </row>
    <row r="16097" spans="1:16">
      <c r="A16097" s="484" t="s">
        <v>86655</v>
      </c>
      <c r="B16097" s="485" t="s">
        <v>86654</v>
      </c>
      <c r="C16097" t="s">
        <v>86653</v>
      </c>
      <c r="D16097" t="s">
        <v>86652</v>
      </c>
      <c r="E16097" t="str">
        <f t="shared" si="251"/>
        <v>661478 - DOLE CATHERINE</v>
      </c>
      <c r="F16097" t="s">
        <v>31607</v>
      </c>
      <c r="G16097" t="s">
        <v>86651</v>
      </c>
      <c r="I16097" t="s">
        <v>86650</v>
      </c>
      <c r="J16097" t="s">
        <v>86649</v>
      </c>
      <c r="K16097" t="s">
        <v>208</v>
      </c>
      <c r="L16097" t="s">
        <v>86648</v>
      </c>
      <c r="N16097" t="s">
        <v>208</v>
      </c>
      <c r="O16097" t="s">
        <v>476</v>
      </c>
      <c r="P16097" t="s">
        <v>476</v>
      </c>
    </row>
    <row r="16098" spans="1:16">
      <c r="A16098" s="484" t="s">
        <v>110968</v>
      </c>
      <c r="B16098" s="485" t="s">
        <v>110967</v>
      </c>
      <c r="C16098" t="s">
        <v>110966</v>
      </c>
      <c r="D16098" t="s">
        <v>110966</v>
      </c>
      <c r="E16098" t="str">
        <f t="shared" si="251"/>
        <v>638602 - CAFAT</v>
      </c>
      <c r="F16098" t="s">
        <v>715</v>
      </c>
      <c r="G16098" t="s">
        <v>110965</v>
      </c>
      <c r="I16098" t="s">
        <v>1678</v>
      </c>
      <c r="J16098" t="s">
        <v>110964</v>
      </c>
      <c r="K16098" t="s">
        <v>208</v>
      </c>
      <c r="L16098" t="s">
        <v>110963</v>
      </c>
      <c r="N16098" t="s">
        <v>208</v>
      </c>
      <c r="O16098" t="s">
        <v>476</v>
      </c>
      <c r="P16098" t="s">
        <v>476</v>
      </c>
    </row>
    <row r="16099" spans="1:16">
      <c r="A16099" s="484" t="s">
        <v>126689</v>
      </c>
      <c r="B16099" s="485" t="s">
        <v>126688</v>
      </c>
      <c r="C16099" t="s">
        <v>126687</v>
      </c>
      <c r="D16099" t="s">
        <v>126687</v>
      </c>
      <c r="E16099" t="str">
        <f t="shared" si="251"/>
        <v>606017 - ARTHUR HUNT LEADERSHIP TALENT &amp; TRANSFORMATION</v>
      </c>
      <c r="F16099" t="s">
        <v>54059</v>
      </c>
      <c r="G16099" t="s">
        <v>126686</v>
      </c>
      <c r="I16099" t="s">
        <v>626</v>
      </c>
      <c r="J16099" t="s">
        <v>126685</v>
      </c>
      <c r="K16099" t="s">
        <v>208</v>
      </c>
      <c r="L16099" t="s">
        <v>126684</v>
      </c>
      <c r="N16099" t="s">
        <v>208</v>
      </c>
      <c r="O16099" t="s">
        <v>476</v>
      </c>
      <c r="P16099" t="s">
        <v>476</v>
      </c>
    </row>
    <row r="16100" spans="1:16">
      <c r="A16100" s="484" t="s">
        <v>22074</v>
      </c>
      <c r="B16100" s="485" t="s">
        <v>22073</v>
      </c>
      <c r="C16100" t="s">
        <v>22072</v>
      </c>
      <c r="D16100" t="s">
        <v>22072</v>
      </c>
      <c r="E16100" t="str">
        <f t="shared" si="251"/>
        <v>584605 - REVA</v>
      </c>
      <c r="F16100" t="s">
        <v>1513</v>
      </c>
      <c r="G16100" t="s">
        <v>22071</v>
      </c>
      <c r="I16100" t="s">
        <v>2900</v>
      </c>
      <c r="K16100" t="s">
        <v>208</v>
      </c>
      <c r="L16100" t="s">
        <v>22070</v>
      </c>
      <c r="N16100" t="s">
        <v>208</v>
      </c>
      <c r="O16100" t="s">
        <v>476</v>
      </c>
      <c r="P16100" t="s">
        <v>476</v>
      </c>
    </row>
    <row r="16101" spans="1:16">
      <c r="A16101" s="484" t="s">
        <v>69112</v>
      </c>
      <c r="B16101" s="485" t="s">
        <v>69111</v>
      </c>
      <c r="C16101" t="s">
        <v>69110</v>
      </c>
      <c r="D16101" t="s">
        <v>69110</v>
      </c>
      <c r="E16101" t="str">
        <f t="shared" si="251"/>
        <v>614040 - FORMSECMED</v>
      </c>
      <c r="F16101" t="s">
        <v>35366</v>
      </c>
      <c r="G16101" t="s">
        <v>69109</v>
      </c>
      <c r="H16101" t="s">
        <v>58683</v>
      </c>
      <c r="I16101" t="s">
        <v>20592</v>
      </c>
      <c r="J16101" t="s">
        <v>69108</v>
      </c>
      <c r="K16101" t="s">
        <v>208</v>
      </c>
      <c r="L16101" t="s">
        <v>69107</v>
      </c>
      <c r="N16101" t="s">
        <v>208</v>
      </c>
      <c r="O16101" t="s">
        <v>476</v>
      </c>
      <c r="P16101" t="s">
        <v>476</v>
      </c>
    </row>
    <row r="16102" spans="1:16">
      <c r="A16102" s="484" t="s">
        <v>92144</v>
      </c>
      <c r="B16102" s="485" t="s">
        <v>92143</v>
      </c>
      <c r="C16102" t="s">
        <v>92142</v>
      </c>
      <c r="D16102" t="s">
        <v>92142</v>
      </c>
      <c r="E16102" t="str">
        <f t="shared" si="251"/>
        <v>652970 - CONSULT SECURITY</v>
      </c>
      <c r="F16102" t="s">
        <v>715</v>
      </c>
      <c r="G16102" t="s">
        <v>92141</v>
      </c>
      <c r="I16102" t="s">
        <v>25209</v>
      </c>
      <c r="J16102" t="s">
        <v>92140</v>
      </c>
      <c r="K16102" t="s">
        <v>208</v>
      </c>
      <c r="L16102" t="s">
        <v>92139</v>
      </c>
      <c r="N16102" t="s">
        <v>208</v>
      </c>
      <c r="O16102" t="s">
        <v>476</v>
      </c>
      <c r="P16102" t="s">
        <v>476</v>
      </c>
    </row>
    <row r="16103" spans="1:16">
      <c r="A16103" s="484" t="s">
        <v>42798</v>
      </c>
      <c r="B16103" s="485" t="s">
        <v>42797</v>
      </c>
      <c r="C16103" t="s">
        <v>42796</v>
      </c>
      <c r="D16103" t="s">
        <v>42795</v>
      </c>
      <c r="E16103" t="str">
        <f t="shared" si="251"/>
        <v>440980 - LSF</v>
      </c>
      <c r="F16103" t="s">
        <v>9638</v>
      </c>
      <c r="G16103" t="s">
        <v>42794</v>
      </c>
      <c r="I16103" t="s">
        <v>42793</v>
      </c>
      <c r="J16103" t="s">
        <v>42792</v>
      </c>
      <c r="K16103" t="s">
        <v>208</v>
      </c>
      <c r="L16103" t="s">
        <v>42791</v>
      </c>
      <c r="N16103" t="s">
        <v>208</v>
      </c>
      <c r="O16103" t="s">
        <v>476</v>
      </c>
      <c r="P16103" t="s">
        <v>476</v>
      </c>
    </row>
    <row r="16104" spans="1:16">
      <c r="A16104" s="484" t="s">
        <v>78645</v>
      </c>
      <c r="B16104" s="485" t="s">
        <v>78644</v>
      </c>
      <c r="C16104" t="s">
        <v>78643</v>
      </c>
      <c r="D16104" t="s">
        <v>78643</v>
      </c>
      <c r="E16104" t="str">
        <f t="shared" si="251"/>
        <v>587606 - E-SANTEFORMATION</v>
      </c>
      <c r="F16104" t="s">
        <v>773</v>
      </c>
      <c r="G16104" t="s">
        <v>78642</v>
      </c>
      <c r="H16104" t="s">
        <v>78641</v>
      </c>
      <c r="I16104" t="s">
        <v>7864</v>
      </c>
      <c r="J16104" t="s">
        <v>78640</v>
      </c>
      <c r="K16104" t="s">
        <v>208</v>
      </c>
      <c r="L16104" t="s">
        <v>78639</v>
      </c>
      <c r="N16104" t="s">
        <v>208</v>
      </c>
      <c r="O16104" t="s">
        <v>476</v>
      </c>
      <c r="P16104" t="s">
        <v>476</v>
      </c>
    </row>
    <row r="16105" spans="1:16">
      <c r="A16105" s="484" t="s">
        <v>134156</v>
      </c>
      <c r="B16105" s="485" t="s">
        <v>134155</v>
      </c>
      <c r="C16105" t="s">
        <v>134154</v>
      </c>
      <c r="D16105" t="s">
        <v>134153</v>
      </c>
      <c r="E16105" t="str">
        <f t="shared" si="251"/>
        <v>607137 - ADREC LYON</v>
      </c>
      <c r="F16105" t="s">
        <v>715</v>
      </c>
      <c r="G16105" t="s">
        <v>134152</v>
      </c>
      <c r="I16105" t="s">
        <v>1678</v>
      </c>
      <c r="J16105" t="s">
        <v>134145</v>
      </c>
      <c r="K16105" t="s">
        <v>208</v>
      </c>
      <c r="L16105" t="s">
        <v>134151</v>
      </c>
      <c r="N16105" t="s">
        <v>208</v>
      </c>
      <c r="O16105" t="s">
        <v>476</v>
      </c>
      <c r="P16105" t="s">
        <v>476</v>
      </c>
    </row>
    <row r="16106" spans="1:16">
      <c r="A16106" s="484" t="s">
        <v>45544</v>
      </c>
      <c r="B16106" s="485" t="s">
        <v>45537</v>
      </c>
      <c r="C16106" t="s">
        <v>45536</v>
      </c>
      <c r="D16106" t="s">
        <v>45543</v>
      </c>
      <c r="E16106" t="str">
        <f t="shared" si="251"/>
        <v>580820 - L'ATELIER DES PRATIQUES BEIGNON</v>
      </c>
      <c r="F16106" t="s">
        <v>8736</v>
      </c>
      <c r="G16106" t="s">
        <v>45542</v>
      </c>
      <c r="I16106" t="s">
        <v>45541</v>
      </c>
      <c r="J16106" t="s">
        <v>45540</v>
      </c>
      <c r="K16106" t="s">
        <v>208</v>
      </c>
      <c r="L16106" t="s">
        <v>45539</v>
      </c>
      <c r="N16106" t="s">
        <v>208</v>
      </c>
      <c r="O16106" t="s">
        <v>476</v>
      </c>
      <c r="P16106" t="s">
        <v>476</v>
      </c>
    </row>
    <row r="16107" spans="1:16">
      <c r="A16107" s="484" t="s">
        <v>45538</v>
      </c>
      <c r="B16107" s="485" t="s">
        <v>45537</v>
      </c>
      <c r="C16107" t="s">
        <v>45536</v>
      </c>
      <c r="D16107" t="s">
        <v>45535</v>
      </c>
      <c r="E16107" t="str">
        <f t="shared" si="251"/>
        <v>678181 - L'ATELIER DES PRATIQUES GUER</v>
      </c>
      <c r="F16107" t="s">
        <v>4215</v>
      </c>
      <c r="G16107" t="s">
        <v>45534</v>
      </c>
      <c r="I16107" t="s">
        <v>45533</v>
      </c>
      <c r="J16107" t="s">
        <v>45532</v>
      </c>
      <c r="K16107" t="s">
        <v>208</v>
      </c>
      <c r="L16107" t="s">
        <v>45531</v>
      </c>
      <c r="N16107" t="s">
        <v>208</v>
      </c>
      <c r="O16107" t="s">
        <v>476</v>
      </c>
      <c r="P16107" t="s">
        <v>476</v>
      </c>
    </row>
    <row r="16108" spans="1:16">
      <c r="A16108" s="484" t="s">
        <v>22049</v>
      </c>
      <c r="B16108" s="485" t="s">
        <v>22048</v>
      </c>
      <c r="C16108" t="s">
        <v>22047</v>
      </c>
      <c r="D16108" t="s">
        <v>22047</v>
      </c>
      <c r="E16108" t="str">
        <f t="shared" si="251"/>
        <v>631176 - REVELACTION</v>
      </c>
      <c r="F16108" t="s">
        <v>2704</v>
      </c>
      <c r="G16108" t="s">
        <v>22046</v>
      </c>
      <c r="H16108" t="s">
        <v>22045</v>
      </c>
      <c r="I16108" t="s">
        <v>3438</v>
      </c>
      <c r="J16108" t="s">
        <v>22044</v>
      </c>
      <c r="K16108" t="s">
        <v>208</v>
      </c>
      <c r="L16108" t="s">
        <v>22043</v>
      </c>
      <c r="N16108" t="s">
        <v>208</v>
      </c>
      <c r="O16108" t="s">
        <v>476</v>
      </c>
      <c r="P16108" t="s">
        <v>476</v>
      </c>
    </row>
    <row r="16109" spans="1:16">
      <c r="A16109" s="484" t="s">
        <v>94084</v>
      </c>
      <c r="B16109" s="485" t="s">
        <v>94083</v>
      </c>
      <c r="C16109" t="s">
        <v>94082</v>
      </c>
      <c r="D16109" t="s">
        <v>94081</v>
      </c>
      <c r="E16109" t="str">
        <f t="shared" si="251"/>
        <v>672464 - COLORI FONTENAY SOUS BOIS</v>
      </c>
      <c r="F16109" t="s">
        <v>58612</v>
      </c>
      <c r="G16109" t="s">
        <v>94080</v>
      </c>
      <c r="I16109" t="s">
        <v>2908</v>
      </c>
      <c r="J16109" t="s">
        <v>94079</v>
      </c>
      <c r="K16109" t="s">
        <v>208</v>
      </c>
      <c r="L16109" t="s">
        <v>94078</v>
      </c>
      <c r="N16109" t="s">
        <v>208</v>
      </c>
      <c r="O16109" t="s">
        <v>476</v>
      </c>
      <c r="P16109" t="s">
        <v>476</v>
      </c>
    </row>
    <row r="16110" spans="1:16">
      <c r="A16110" s="484" t="s">
        <v>90430</v>
      </c>
      <c r="B16110" s="485" t="s">
        <v>90429</v>
      </c>
      <c r="C16110" t="s">
        <v>90428</v>
      </c>
      <c r="D16110" t="s">
        <v>90427</v>
      </c>
      <c r="E16110" t="str">
        <f t="shared" si="251"/>
        <v>666312 - CRP LAMOTHE - AMAC</v>
      </c>
      <c r="F16110" t="s">
        <v>11644</v>
      </c>
      <c r="G16110" t="s">
        <v>90426</v>
      </c>
      <c r="I16110" t="s">
        <v>90425</v>
      </c>
      <c r="J16110" t="s">
        <v>90424</v>
      </c>
      <c r="K16110" t="s">
        <v>208</v>
      </c>
      <c r="L16110" t="s">
        <v>90423</v>
      </c>
      <c r="N16110" t="s">
        <v>208</v>
      </c>
      <c r="O16110" t="s">
        <v>476</v>
      </c>
      <c r="P16110" t="s">
        <v>476</v>
      </c>
    </row>
    <row r="16111" spans="1:16">
      <c r="A16111" s="484" t="s">
        <v>41535</v>
      </c>
      <c r="B16111" s="485" t="s">
        <v>41534</v>
      </c>
      <c r="C16111" t="s">
        <v>41533</v>
      </c>
      <c r="D16111" t="s">
        <v>41532</v>
      </c>
      <c r="E16111" t="str">
        <f t="shared" si="251"/>
        <v>585002 - LAVIE LUDOVIC</v>
      </c>
      <c r="F16111" t="s">
        <v>22835</v>
      </c>
      <c r="G16111" t="s">
        <v>41531</v>
      </c>
      <c r="I16111" t="s">
        <v>1542</v>
      </c>
      <c r="J16111" t="s">
        <v>41530</v>
      </c>
      <c r="K16111" t="s">
        <v>208</v>
      </c>
      <c r="L16111" t="s">
        <v>41529</v>
      </c>
      <c r="N16111" t="s">
        <v>208</v>
      </c>
      <c r="O16111" t="s">
        <v>476</v>
      </c>
      <c r="P16111" t="s">
        <v>476</v>
      </c>
    </row>
    <row r="16112" spans="1:16">
      <c r="A16112" s="484" t="s">
        <v>24240</v>
      </c>
      <c r="C16112" t="s">
        <v>24239</v>
      </c>
      <c r="D16112" t="s">
        <v>24239</v>
      </c>
      <c r="E16112" t="str">
        <f t="shared" si="251"/>
        <v>598331 - QUANTUM SANTE</v>
      </c>
      <c r="F16112" t="s">
        <v>24238</v>
      </c>
      <c r="G16112" t="s">
        <v>24237</v>
      </c>
      <c r="I16112" t="s">
        <v>626</v>
      </c>
      <c r="J16112" t="s">
        <v>24236</v>
      </c>
      <c r="K16112" t="s">
        <v>24235</v>
      </c>
      <c r="L16112" t="s">
        <v>24234</v>
      </c>
      <c r="N16112" t="s">
        <v>208</v>
      </c>
      <c r="O16112" t="s">
        <v>476</v>
      </c>
      <c r="P16112" t="s">
        <v>476</v>
      </c>
    </row>
    <row r="16113" spans="1:16">
      <c r="A16113" s="484" t="s">
        <v>45237</v>
      </c>
      <c r="B16113" s="485" t="s">
        <v>45236</v>
      </c>
      <c r="C16113" t="s">
        <v>45235</v>
      </c>
      <c r="D16113" t="s">
        <v>45234</v>
      </c>
      <c r="E16113" t="str">
        <f t="shared" si="251"/>
        <v>632612 - LCSM CONSULTING AUBE</v>
      </c>
      <c r="F16113" t="s">
        <v>16843</v>
      </c>
      <c r="G16113" t="s">
        <v>45233</v>
      </c>
      <c r="I16113" t="s">
        <v>45232</v>
      </c>
      <c r="J16113" t="s">
        <v>45231</v>
      </c>
      <c r="K16113" t="s">
        <v>208</v>
      </c>
      <c r="L16113" t="s">
        <v>45230</v>
      </c>
      <c r="N16113" t="s">
        <v>208</v>
      </c>
      <c r="O16113" t="s">
        <v>476</v>
      </c>
      <c r="P16113" t="s">
        <v>476</v>
      </c>
    </row>
    <row r="16114" spans="1:16">
      <c r="A16114" s="484" t="s">
        <v>37166</v>
      </c>
      <c r="B16114" s="485" t="s">
        <v>37165</v>
      </c>
      <c r="C16114" t="s">
        <v>37164</v>
      </c>
      <c r="D16114" t="s">
        <v>37164</v>
      </c>
      <c r="E16114" t="str">
        <f t="shared" si="251"/>
        <v>638730 - MEDICONSEIL FORMATION</v>
      </c>
      <c r="F16114" t="s">
        <v>2877</v>
      </c>
      <c r="G16114" t="s">
        <v>37163</v>
      </c>
      <c r="H16114" t="s">
        <v>37162</v>
      </c>
      <c r="I16114" t="s">
        <v>4033</v>
      </c>
      <c r="J16114" t="s">
        <v>37161</v>
      </c>
      <c r="K16114" t="s">
        <v>208</v>
      </c>
      <c r="L16114" t="s">
        <v>37160</v>
      </c>
      <c r="N16114" t="s">
        <v>208</v>
      </c>
      <c r="O16114" t="s">
        <v>476</v>
      </c>
      <c r="P16114" t="s">
        <v>476</v>
      </c>
    </row>
    <row r="16115" spans="1:16">
      <c r="A16115" s="484" t="s">
        <v>58696</v>
      </c>
      <c r="B16115" s="485" t="s">
        <v>58695</v>
      </c>
      <c r="C16115" t="s">
        <v>58694</v>
      </c>
      <c r="D16115" t="s">
        <v>58693</v>
      </c>
      <c r="E16115" t="str">
        <f t="shared" si="251"/>
        <v>635339 - IICOS</v>
      </c>
      <c r="F16115" t="s">
        <v>3735</v>
      </c>
      <c r="G16115" t="s">
        <v>58692</v>
      </c>
      <c r="I16115" t="s">
        <v>58691</v>
      </c>
      <c r="J16115" t="s">
        <v>58690</v>
      </c>
      <c r="K16115" t="s">
        <v>208</v>
      </c>
      <c r="L16115" t="s">
        <v>58689</v>
      </c>
      <c r="N16115" t="s">
        <v>208</v>
      </c>
      <c r="O16115" t="s">
        <v>476</v>
      </c>
      <c r="P16115" t="s">
        <v>476</v>
      </c>
    </row>
    <row r="16116" spans="1:16">
      <c r="A16116" s="484" t="s">
        <v>1584</v>
      </c>
      <c r="B16116" s="485" t="s">
        <v>1583</v>
      </c>
      <c r="C16116" t="s">
        <v>1582</v>
      </c>
      <c r="D16116" t="s">
        <v>1581</v>
      </c>
      <c r="E16116" t="str">
        <f t="shared" si="251"/>
        <v>650742 - YMC</v>
      </c>
      <c r="F16116" t="s">
        <v>1580</v>
      </c>
      <c r="G16116" t="s">
        <v>1579</v>
      </c>
      <c r="I16116" t="s">
        <v>749</v>
      </c>
      <c r="J16116" t="s">
        <v>1578</v>
      </c>
      <c r="K16116" t="s">
        <v>208</v>
      </c>
      <c r="L16116" t="s">
        <v>1577</v>
      </c>
      <c r="N16116" t="s">
        <v>208</v>
      </c>
      <c r="O16116" t="s">
        <v>476</v>
      </c>
      <c r="P16116" t="s">
        <v>476</v>
      </c>
    </row>
    <row r="16117" spans="1:16">
      <c r="A16117" s="484" t="s">
        <v>48610</v>
      </c>
      <c r="B16117" s="485" t="s">
        <v>48609</v>
      </c>
      <c r="C16117" t="s">
        <v>48608</v>
      </c>
      <c r="D16117" t="s">
        <v>48608</v>
      </c>
      <c r="E16117" t="str">
        <f t="shared" si="251"/>
        <v>672749 - KAIROS PROXIMITY</v>
      </c>
      <c r="F16117" t="s">
        <v>7093</v>
      </c>
      <c r="G16117" t="s">
        <v>48607</v>
      </c>
      <c r="I16117" t="s">
        <v>48606</v>
      </c>
      <c r="J16117" t="s">
        <v>48605</v>
      </c>
      <c r="K16117" t="s">
        <v>208</v>
      </c>
      <c r="L16117" t="s">
        <v>48604</v>
      </c>
      <c r="N16117" t="s">
        <v>208</v>
      </c>
      <c r="O16117" t="s">
        <v>476</v>
      </c>
      <c r="P16117" t="s">
        <v>476</v>
      </c>
    </row>
    <row r="16118" spans="1:16">
      <c r="A16118" s="484" t="s">
        <v>11487</v>
      </c>
      <c r="B16118" s="485" t="s">
        <v>11486</v>
      </c>
      <c r="C16118" t="s">
        <v>11485</v>
      </c>
      <c r="D16118" t="s">
        <v>11485</v>
      </c>
      <c r="E16118" t="str">
        <f t="shared" si="251"/>
        <v>662173 - SYSTEMILIA</v>
      </c>
      <c r="F16118" t="s">
        <v>11484</v>
      </c>
      <c r="G16118" t="s">
        <v>11483</v>
      </c>
      <c r="I16118" t="s">
        <v>11482</v>
      </c>
      <c r="J16118" t="s">
        <v>11481</v>
      </c>
      <c r="K16118" t="s">
        <v>208</v>
      </c>
      <c r="L16118" t="s">
        <v>11480</v>
      </c>
      <c r="N16118" t="s">
        <v>208</v>
      </c>
      <c r="O16118" t="s">
        <v>476</v>
      </c>
      <c r="P16118" t="s">
        <v>476</v>
      </c>
    </row>
    <row r="16119" spans="1:16">
      <c r="A16119" s="484" t="s">
        <v>120621</v>
      </c>
      <c r="B16119" s="485" t="s">
        <v>120620</v>
      </c>
      <c r="C16119" t="s">
        <v>120619</v>
      </c>
      <c r="D16119" t="s">
        <v>120618</v>
      </c>
      <c r="E16119" t="str">
        <f t="shared" si="251"/>
        <v>612285 - AMLC</v>
      </c>
      <c r="F16119" t="s">
        <v>47462</v>
      </c>
      <c r="G16119" t="s">
        <v>120617</v>
      </c>
      <c r="I16119" t="s">
        <v>1542</v>
      </c>
      <c r="J16119" t="s">
        <v>120616</v>
      </c>
      <c r="K16119" t="s">
        <v>208</v>
      </c>
      <c r="L16119" t="s">
        <v>120615</v>
      </c>
      <c r="N16119" t="s">
        <v>208</v>
      </c>
      <c r="O16119" t="s">
        <v>476</v>
      </c>
      <c r="P16119" t="s">
        <v>476</v>
      </c>
    </row>
    <row r="16120" spans="1:16">
      <c r="A16120" s="484" t="s">
        <v>130491</v>
      </c>
      <c r="B16120" s="485" t="s">
        <v>130490</v>
      </c>
      <c r="C16120" t="s">
        <v>130489</v>
      </c>
      <c r="D16120" t="s">
        <v>130488</v>
      </c>
      <c r="E16120" t="str">
        <f t="shared" si="251"/>
        <v>638249 - ALINE GERARD</v>
      </c>
      <c r="F16120" t="s">
        <v>2250</v>
      </c>
      <c r="G16120" t="s">
        <v>130487</v>
      </c>
      <c r="I16120" t="s">
        <v>8002</v>
      </c>
      <c r="J16120" t="s">
        <v>130486</v>
      </c>
      <c r="K16120" t="s">
        <v>208</v>
      </c>
      <c r="L16120" t="s">
        <v>130485</v>
      </c>
      <c r="N16120" t="s">
        <v>208</v>
      </c>
      <c r="O16120" t="s">
        <v>476</v>
      </c>
      <c r="P16120" t="s">
        <v>476</v>
      </c>
    </row>
    <row r="16121" spans="1:16">
      <c r="A16121" s="484" t="s">
        <v>78098</v>
      </c>
      <c r="B16121" s="485" t="s">
        <v>78097</v>
      </c>
      <c r="C16121" t="s">
        <v>78096</v>
      </c>
      <c r="D16121" t="s">
        <v>78096</v>
      </c>
      <c r="E16121" t="str">
        <f t="shared" si="251"/>
        <v>657682 - ESPAGNOL A LA MAISON</v>
      </c>
      <c r="F16121" t="s">
        <v>11295</v>
      </c>
      <c r="G16121" t="s">
        <v>78095</v>
      </c>
      <c r="I16121" t="s">
        <v>78094</v>
      </c>
      <c r="K16121" t="s">
        <v>208</v>
      </c>
      <c r="L16121" t="s">
        <v>78093</v>
      </c>
      <c r="N16121" t="s">
        <v>208</v>
      </c>
      <c r="O16121" t="s">
        <v>476</v>
      </c>
      <c r="P16121" t="s">
        <v>476</v>
      </c>
    </row>
    <row r="16122" spans="1:16">
      <c r="A16122" s="484" t="s">
        <v>49564</v>
      </c>
      <c r="B16122" s="485" t="s">
        <v>49563</v>
      </c>
      <c r="C16122" t="s">
        <v>49562</v>
      </c>
      <c r="D16122" t="s">
        <v>49562</v>
      </c>
      <c r="E16122" t="str">
        <f t="shared" si="251"/>
        <v>658522 - JASMIN AUTO ECOLE</v>
      </c>
      <c r="F16122" t="s">
        <v>29403</v>
      </c>
      <c r="G16122" t="s">
        <v>49561</v>
      </c>
      <c r="I16122" t="s">
        <v>12454</v>
      </c>
      <c r="J16122" t="s">
        <v>49560</v>
      </c>
      <c r="K16122" t="s">
        <v>208</v>
      </c>
      <c r="L16122" t="s">
        <v>49559</v>
      </c>
      <c r="N16122" t="s">
        <v>208</v>
      </c>
      <c r="O16122" t="s">
        <v>476</v>
      </c>
      <c r="P16122" t="s">
        <v>476</v>
      </c>
    </row>
    <row r="16123" spans="1:16">
      <c r="A16123" s="484" t="s">
        <v>111126</v>
      </c>
      <c r="B16123" s="485" t="s">
        <v>111125</v>
      </c>
      <c r="C16123" t="s">
        <v>111124</v>
      </c>
      <c r="D16123" t="s">
        <v>111123</v>
      </c>
      <c r="E16123" t="str">
        <f t="shared" si="251"/>
        <v>657840 - CABINET SAFE CONSULT</v>
      </c>
      <c r="F16123" t="s">
        <v>9520</v>
      </c>
      <c r="G16123" t="s">
        <v>111122</v>
      </c>
      <c r="I16123" t="s">
        <v>111121</v>
      </c>
      <c r="K16123" t="s">
        <v>208</v>
      </c>
      <c r="L16123" t="s">
        <v>111120</v>
      </c>
      <c r="N16123" t="s">
        <v>208</v>
      </c>
      <c r="O16123" t="s">
        <v>476</v>
      </c>
      <c r="P16123" t="s">
        <v>476</v>
      </c>
    </row>
    <row r="16124" spans="1:16">
      <c r="A16124" s="484" t="s">
        <v>21801</v>
      </c>
      <c r="B16124" s="485" t="s">
        <v>21800</v>
      </c>
      <c r="C16124" t="s">
        <v>21799</v>
      </c>
      <c r="D16124" t="s">
        <v>21799</v>
      </c>
      <c r="E16124" t="str">
        <f t="shared" si="251"/>
        <v>663281 - RI START</v>
      </c>
      <c r="F16124" t="s">
        <v>21798</v>
      </c>
      <c r="G16124" t="s">
        <v>21797</v>
      </c>
      <c r="I16124" t="s">
        <v>21796</v>
      </c>
      <c r="J16124" t="s">
        <v>21795</v>
      </c>
      <c r="K16124" t="s">
        <v>208</v>
      </c>
      <c r="L16124" t="s">
        <v>21794</v>
      </c>
      <c r="N16124" t="s">
        <v>208</v>
      </c>
      <c r="O16124" t="s">
        <v>476</v>
      </c>
      <c r="P16124" t="s">
        <v>476</v>
      </c>
    </row>
    <row r="16125" spans="1:16">
      <c r="A16125" s="484" t="s">
        <v>79691</v>
      </c>
      <c r="B16125" s="485" t="s">
        <v>79690</v>
      </c>
      <c r="C16125" t="s">
        <v>79689</v>
      </c>
      <c r="D16125" t="s">
        <v>79688</v>
      </c>
      <c r="E16125" t="str">
        <f t="shared" si="251"/>
        <v>674539 - EMF - ANJOU THANATOPRAXIE</v>
      </c>
      <c r="F16125" t="s">
        <v>3332</v>
      </c>
      <c r="G16125" t="s">
        <v>79687</v>
      </c>
      <c r="I16125" t="s">
        <v>1647</v>
      </c>
      <c r="J16125" t="s">
        <v>79686</v>
      </c>
      <c r="K16125" t="s">
        <v>208</v>
      </c>
      <c r="L16125" t="s">
        <v>79685</v>
      </c>
      <c r="N16125" t="s">
        <v>208</v>
      </c>
      <c r="O16125" t="s">
        <v>476</v>
      </c>
      <c r="P16125" t="s">
        <v>476</v>
      </c>
    </row>
    <row r="16126" spans="1:16">
      <c r="A16126" s="484" t="s">
        <v>34779</v>
      </c>
      <c r="B16126" s="485" t="s">
        <v>34778</v>
      </c>
      <c r="C16126" t="s">
        <v>34777</v>
      </c>
      <c r="D16126" t="s">
        <v>34776</v>
      </c>
      <c r="E16126" t="str">
        <f t="shared" si="251"/>
        <v>604252 - MT FORMATION DIJON</v>
      </c>
      <c r="F16126" t="s">
        <v>5663</v>
      </c>
      <c r="G16126" t="s">
        <v>34775</v>
      </c>
      <c r="H16126" t="s">
        <v>34774</v>
      </c>
      <c r="I16126" t="s">
        <v>1501</v>
      </c>
      <c r="J16126" t="s">
        <v>34773</v>
      </c>
      <c r="K16126" t="s">
        <v>208</v>
      </c>
      <c r="L16126" t="s">
        <v>34772</v>
      </c>
      <c r="N16126" t="s">
        <v>208</v>
      </c>
      <c r="O16126" t="s">
        <v>476</v>
      </c>
      <c r="P16126" t="s">
        <v>476</v>
      </c>
    </row>
    <row r="16127" spans="1:16">
      <c r="A16127" s="484" t="s">
        <v>96585</v>
      </c>
      <c r="B16127" s="485" t="s">
        <v>96584</v>
      </c>
      <c r="C16127" t="s">
        <v>96583</v>
      </c>
      <c r="D16127" t="s">
        <v>96582</v>
      </c>
      <c r="E16127" t="str">
        <f t="shared" si="251"/>
        <v>677231 - CHARRIER AURELIE</v>
      </c>
      <c r="F16127" t="s">
        <v>11500</v>
      </c>
      <c r="G16127" t="s">
        <v>96581</v>
      </c>
      <c r="I16127" t="s">
        <v>3355</v>
      </c>
      <c r="J16127" t="s">
        <v>96580</v>
      </c>
      <c r="K16127" t="s">
        <v>208</v>
      </c>
      <c r="L16127" t="s">
        <v>96579</v>
      </c>
      <c r="N16127" t="s">
        <v>208</v>
      </c>
      <c r="O16127" t="s">
        <v>476</v>
      </c>
      <c r="P16127" t="s">
        <v>476</v>
      </c>
    </row>
    <row r="16128" spans="1:16">
      <c r="A16128" s="484" t="s">
        <v>73660</v>
      </c>
      <c r="B16128" s="485" t="s">
        <v>73659</v>
      </c>
      <c r="C16128" t="s">
        <v>73658</v>
      </c>
      <c r="D16128" t="s">
        <v>73657</v>
      </c>
      <c r="E16128" t="str">
        <f t="shared" si="251"/>
        <v>490957 - FREDON NOUVELLE AQUITAINE  VILLENAVE D ORNON</v>
      </c>
      <c r="F16128" t="s">
        <v>18414</v>
      </c>
      <c r="G16128" t="s">
        <v>73656</v>
      </c>
      <c r="I16128" t="s">
        <v>7495</v>
      </c>
      <c r="J16128" t="s">
        <v>73655</v>
      </c>
      <c r="K16128" t="s">
        <v>208</v>
      </c>
      <c r="L16128" t="s">
        <v>73654</v>
      </c>
      <c r="N16128" t="s">
        <v>208</v>
      </c>
      <c r="O16128" t="s">
        <v>476</v>
      </c>
      <c r="P16128" t="s">
        <v>476</v>
      </c>
    </row>
    <row r="16129" spans="1:16">
      <c r="A16129" s="484" t="s">
        <v>1111</v>
      </c>
      <c r="B16129" s="485" t="s">
        <v>1110</v>
      </c>
      <c r="C16129" t="s">
        <v>1109</v>
      </c>
      <c r="D16129" t="s">
        <v>1108</v>
      </c>
      <c r="E16129" t="str">
        <f t="shared" si="251"/>
        <v>598719 - ZSL COULOMMIERS</v>
      </c>
      <c r="F16129" t="s">
        <v>1107</v>
      </c>
      <c r="G16129" t="s">
        <v>1106</v>
      </c>
      <c r="I16129" t="s">
        <v>1105</v>
      </c>
      <c r="J16129" t="s">
        <v>1104</v>
      </c>
      <c r="K16129" t="s">
        <v>208</v>
      </c>
      <c r="L16129" t="s">
        <v>1103</v>
      </c>
      <c r="N16129" t="s">
        <v>208</v>
      </c>
      <c r="O16129" t="s">
        <v>476</v>
      </c>
      <c r="P16129" t="s">
        <v>476</v>
      </c>
    </row>
    <row r="16130" spans="1:16">
      <c r="A16130" s="484" t="s">
        <v>46776</v>
      </c>
      <c r="B16130" s="485" t="s">
        <v>46775</v>
      </c>
      <c r="C16130" t="s">
        <v>46774</v>
      </c>
      <c r="D16130" t="s">
        <v>46774</v>
      </c>
      <c r="E16130" t="str">
        <f t="shared" ref="E16130:E16193" si="252">_xlfn.CONCAT(L16130," - ",D16130)</f>
        <v>636745 - LA RELATION D'AIDE PAR LE TOUCHER</v>
      </c>
      <c r="F16130" t="s">
        <v>517</v>
      </c>
      <c r="G16130" t="s">
        <v>46773</v>
      </c>
      <c r="I16130" t="s">
        <v>802</v>
      </c>
      <c r="J16130" t="s">
        <v>46772</v>
      </c>
      <c r="K16130" t="s">
        <v>208</v>
      </c>
      <c r="L16130" t="s">
        <v>46771</v>
      </c>
      <c r="N16130" t="s">
        <v>208</v>
      </c>
      <c r="O16130" t="s">
        <v>476</v>
      </c>
      <c r="P16130" t="s">
        <v>476</v>
      </c>
    </row>
    <row r="16131" spans="1:16">
      <c r="A16131" s="484" t="s">
        <v>129961</v>
      </c>
      <c r="B16131" s="485" t="s">
        <v>129960</v>
      </c>
      <c r="C16131" t="s">
        <v>129959</v>
      </c>
      <c r="D16131" t="s">
        <v>129959</v>
      </c>
      <c r="E16131" t="str">
        <f t="shared" si="252"/>
        <v>675714 - ALPHACONSULT</v>
      </c>
      <c r="F16131" t="s">
        <v>11857</v>
      </c>
      <c r="G16131" t="s">
        <v>129958</v>
      </c>
      <c r="I16131" t="s">
        <v>11977</v>
      </c>
      <c r="J16131" t="s">
        <v>129957</v>
      </c>
      <c r="K16131" t="s">
        <v>208</v>
      </c>
      <c r="L16131" t="s">
        <v>129956</v>
      </c>
      <c r="N16131" t="s">
        <v>208</v>
      </c>
      <c r="O16131" t="s">
        <v>476</v>
      </c>
      <c r="P16131" t="s">
        <v>476</v>
      </c>
    </row>
    <row r="16132" spans="1:16">
      <c r="A16132" s="484" t="s">
        <v>113278</v>
      </c>
      <c r="B16132" s="485" t="s">
        <v>113277</v>
      </c>
      <c r="C16132" t="s">
        <v>113276</v>
      </c>
      <c r="D16132" t="s">
        <v>113276</v>
      </c>
      <c r="E16132" t="str">
        <f t="shared" si="252"/>
        <v>650298 - BIZAGUET INGRID</v>
      </c>
      <c r="F16132" t="s">
        <v>62380</v>
      </c>
      <c r="G16132" t="s">
        <v>113275</v>
      </c>
      <c r="I16132" t="s">
        <v>4298</v>
      </c>
      <c r="K16132" t="s">
        <v>208</v>
      </c>
      <c r="L16132" t="s">
        <v>113274</v>
      </c>
      <c r="N16132" t="s">
        <v>208</v>
      </c>
      <c r="O16132" t="s">
        <v>476</v>
      </c>
      <c r="P16132" t="s">
        <v>476</v>
      </c>
    </row>
    <row r="16133" spans="1:16">
      <c r="A16133" s="484" t="s">
        <v>48225</v>
      </c>
      <c r="B16133" s="485" t="s">
        <v>48224</v>
      </c>
      <c r="C16133" t="s">
        <v>48223</v>
      </c>
      <c r="D16133" t="s">
        <v>48223</v>
      </c>
      <c r="E16133" t="str">
        <f t="shared" si="252"/>
        <v>685884 - KEY FORM &amp; SOLUTIONS</v>
      </c>
      <c r="F16133" t="s">
        <v>47480</v>
      </c>
      <c r="G16133" t="s">
        <v>48222</v>
      </c>
      <c r="I16133" t="s">
        <v>3364</v>
      </c>
      <c r="J16133" t="s">
        <v>48221</v>
      </c>
      <c r="K16133" t="s">
        <v>208</v>
      </c>
      <c r="L16133" t="s">
        <v>48220</v>
      </c>
      <c r="N16133" t="s">
        <v>208</v>
      </c>
      <c r="O16133" t="s">
        <v>476</v>
      </c>
      <c r="P16133" t="s">
        <v>476</v>
      </c>
    </row>
    <row r="16134" spans="1:16">
      <c r="A16134" s="484" t="s">
        <v>130974</v>
      </c>
      <c r="B16134" s="485" t="s">
        <v>130973</v>
      </c>
      <c r="C16134" t="s">
        <v>130972</v>
      </c>
      <c r="D16134" t="s">
        <v>130972</v>
      </c>
      <c r="E16134" t="str">
        <f t="shared" si="252"/>
        <v>650730 - AKOTE</v>
      </c>
      <c r="F16134" t="s">
        <v>17106</v>
      </c>
      <c r="G16134" t="s">
        <v>130971</v>
      </c>
      <c r="I16134" t="s">
        <v>626</v>
      </c>
      <c r="J16134" t="s">
        <v>130970</v>
      </c>
      <c r="K16134" t="s">
        <v>208</v>
      </c>
      <c r="L16134" t="s">
        <v>130969</v>
      </c>
      <c r="N16134" t="s">
        <v>208</v>
      </c>
      <c r="O16134" t="s">
        <v>476</v>
      </c>
      <c r="P16134" t="s">
        <v>476</v>
      </c>
    </row>
    <row r="16135" spans="1:16">
      <c r="A16135" s="484" t="s">
        <v>105520</v>
      </c>
      <c r="B16135" s="485" t="s">
        <v>105519</v>
      </c>
      <c r="C16135" t="s">
        <v>105518</v>
      </c>
      <c r="D16135" t="s">
        <v>105518</v>
      </c>
      <c r="E16135" t="str">
        <f t="shared" si="252"/>
        <v>610320 - CENTRE D'ORIENTATION 26-07</v>
      </c>
      <c r="F16135" t="s">
        <v>16692</v>
      </c>
      <c r="G16135" t="s">
        <v>105517</v>
      </c>
      <c r="I16135" t="s">
        <v>966</v>
      </c>
      <c r="J16135" t="s">
        <v>105516</v>
      </c>
      <c r="K16135" t="s">
        <v>208</v>
      </c>
      <c r="L16135" t="s">
        <v>105515</v>
      </c>
      <c r="N16135" t="s">
        <v>208</v>
      </c>
      <c r="O16135" t="s">
        <v>476</v>
      </c>
      <c r="P16135" t="s">
        <v>476</v>
      </c>
    </row>
    <row r="16136" spans="1:16">
      <c r="A16136" s="484" t="s">
        <v>70812</v>
      </c>
      <c r="B16136" s="485" t="s">
        <v>70811</v>
      </c>
      <c r="C16136" t="s">
        <v>70810</v>
      </c>
      <c r="D16136" t="s">
        <v>70809</v>
      </c>
      <c r="E16136" t="str">
        <f t="shared" si="252"/>
        <v>639254 - FORMALEV ST MELAINE SUR AUBANCE</v>
      </c>
      <c r="F16136" t="s">
        <v>12922</v>
      </c>
      <c r="G16136" t="s">
        <v>70808</v>
      </c>
      <c r="H16136" t="s">
        <v>16683</v>
      </c>
      <c r="I16136" t="s">
        <v>16682</v>
      </c>
      <c r="J16136" t="s">
        <v>70807</v>
      </c>
      <c r="K16136" t="s">
        <v>208</v>
      </c>
      <c r="L16136" t="s">
        <v>70806</v>
      </c>
      <c r="N16136" t="s">
        <v>208</v>
      </c>
      <c r="O16136" t="s">
        <v>476</v>
      </c>
      <c r="P16136" t="s">
        <v>476</v>
      </c>
    </row>
    <row r="16137" spans="1:16">
      <c r="A16137" s="484" t="s">
        <v>27519</v>
      </c>
      <c r="B16137" s="485" t="s">
        <v>27518</v>
      </c>
      <c r="C16137" t="s">
        <v>27517</v>
      </c>
      <c r="D16137" t="s">
        <v>27517</v>
      </c>
      <c r="E16137" t="str">
        <f t="shared" si="252"/>
        <v>656574 - PLS EXPERIENCE</v>
      </c>
      <c r="F16137" t="s">
        <v>15215</v>
      </c>
      <c r="G16137" t="s">
        <v>17092</v>
      </c>
      <c r="H16137" t="s">
        <v>27516</v>
      </c>
      <c r="I16137" t="s">
        <v>6948</v>
      </c>
      <c r="K16137" t="s">
        <v>208</v>
      </c>
      <c r="L16137" t="s">
        <v>27515</v>
      </c>
      <c r="N16137" t="s">
        <v>208</v>
      </c>
      <c r="O16137" t="s">
        <v>476</v>
      </c>
      <c r="P16137" t="s">
        <v>476</v>
      </c>
    </row>
    <row r="16138" spans="1:16">
      <c r="A16138" s="484" t="s">
        <v>128795</v>
      </c>
      <c r="B16138" s="485" t="s">
        <v>128794</v>
      </c>
      <c r="C16138" t="s">
        <v>128793</v>
      </c>
      <c r="D16138" t="s">
        <v>128792</v>
      </c>
      <c r="E16138" t="str">
        <f t="shared" si="252"/>
        <v>610355 - AMIANTE ET FORMATION ESCAUDAIN</v>
      </c>
      <c r="F16138" t="s">
        <v>1328</v>
      </c>
      <c r="G16138" t="s">
        <v>3852</v>
      </c>
      <c r="H16138" t="s">
        <v>128791</v>
      </c>
      <c r="I16138" t="s">
        <v>69481</v>
      </c>
      <c r="J16138" t="s">
        <v>128790</v>
      </c>
      <c r="K16138" t="s">
        <v>208</v>
      </c>
      <c r="L16138" t="s">
        <v>128789</v>
      </c>
      <c r="N16138" t="s">
        <v>208</v>
      </c>
      <c r="O16138" t="s">
        <v>476</v>
      </c>
      <c r="P16138" t="s">
        <v>476</v>
      </c>
    </row>
    <row r="16139" spans="1:16">
      <c r="A16139" s="484" t="s">
        <v>113108</v>
      </c>
      <c r="B16139" s="485" t="s">
        <v>113107</v>
      </c>
      <c r="C16139" t="s">
        <v>113106</v>
      </c>
      <c r="D16139" t="s">
        <v>113106</v>
      </c>
      <c r="E16139" t="str">
        <f t="shared" si="252"/>
        <v>604367 - BLUE UP FORMATION</v>
      </c>
      <c r="F16139" t="s">
        <v>8902</v>
      </c>
      <c r="G16139" t="s">
        <v>113105</v>
      </c>
      <c r="I16139" t="s">
        <v>53462</v>
      </c>
      <c r="J16139" t="s">
        <v>113104</v>
      </c>
      <c r="K16139" t="s">
        <v>208</v>
      </c>
      <c r="L16139" t="s">
        <v>113103</v>
      </c>
      <c r="N16139" t="s">
        <v>208</v>
      </c>
      <c r="O16139" t="s">
        <v>476</v>
      </c>
      <c r="P16139" t="s">
        <v>476</v>
      </c>
    </row>
    <row r="16140" spans="1:16">
      <c r="A16140" s="484" t="s">
        <v>24168</v>
      </c>
      <c r="B16140" s="485" t="s">
        <v>24167</v>
      </c>
      <c r="C16140" t="s">
        <v>24166</v>
      </c>
      <c r="D16140" t="s">
        <v>24165</v>
      </c>
      <c r="E16140" t="str">
        <f t="shared" si="252"/>
        <v>675489 - QUEST EDUCATION GROUP LYON</v>
      </c>
      <c r="F16140" t="s">
        <v>1545</v>
      </c>
      <c r="G16140" t="s">
        <v>24164</v>
      </c>
      <c r="I16140" t="s">
        <v>802</v>
      </c>
      <c r="J16140" t="s">
        <v>24163</v>
      </c>
      <c r="K16140" t="s">
        <v>208</v>
      </c>
      <c r="L16140" t="s">
        <v>24162</v>
      </c>
      <c r="N16140" t="s">
        <v>207</v>
      </c>
      <c r="O16140" t="s">
        <v>476</v>
      </c>
      <c r="P16140" t="s">
        <v>476</v>
      </c>
    </row>
    <row r="16141" spans="1:16">
      <c r="A16141" s="484" t="s">
        <v>23806</v>
      </c>
      <c r="B16141" s="485" t="s">
        <v>23805</v>
      </c>
      <c r="C16141" t="s">
        <v>23804</v>
      </c>
      <c r="D16141" t="s">
        <v>23804</v>
      </c>
      <c r="E16141" t="str">
        <f t="shared" si="252"/>
        <v>638330 - RAULT ISABELLE</v>
      </c>
      <c r="F16141" t="s">
        <v>2250</v>
      </c>
      <c r="G16141" t="s">
        <v>23803</v>
      </c>
      <c r="I16141" t="s">
        <v>23802</v>
      </c>
      <c r="J16141" t="s">
        <v>23801</v>
      </c>
      <c r="K16141" t="s">
        <v>208</v>
      </c>
      <c r="L16141" t="s">
        <v>23800</v>
      </c>
      <c r="N16141" t="s">
        <v>208</v>
      </c>
      <c r="O16141" t="s">
        <v>476</v>
      </c>
      <c r="P16141" t="s">
        <v>476</v>
      </c>
    </row>
    <row r="16142" spans="1:16">
      <c r="A16142" s="484" t="s">
        <v>43741</v>
      </c>
      <c r="B16142" s="485" t="s">
        <v>43740</v>
      </c>
      <c r="C16142" t="s">
        <v>43739</v>
      </c>
      <c r="D16142" t="s">
        <v>43739</v>
      </c>
      <c r="E16142" t="str">
        <f t="shared" si="252"/>
        <v>651114 - LES ATELIERS DE GAIA</v>
      </c>
      <c r="F16142" t="s">
        <v>20076</v>
      </c>
      <c r="G16142" t="s">
        <v>43738</v>
      </c>
      <c r="I16142" t="s">
        <v>9933</v>
      </c>
      <c r="J16142" t="s">
        <v>43737</v>
      </c>
      <c r="K16142" t="s">
        <v>208</v>
      </c>
      <c r="L16142" t="s">
        <v>43736</v>
      </c>
      <c r="N16142" t="s">
        <v>208</v>
      </c>
      <c r="O16142" t="s">
        <v>476</v>
      </c>
      <c r="P16142" t="s">
        <v>476</v>
      </c>
    </row>
    <row r="16143" spans="1:16">
      <c r="A16143" s="484" t="s">
        <v>43037</v>
      </c>
      <c r="B16143" s="485" t="s">
        <v>43036</v>
      </c>
      <c r="C16143" t="s">
        <v>43035</v>
      </c>
      <c r="D16143" t="s">
        <v>43034</v>
      </c>
      <c r="E16143" t="str">
        <f t="shared" si="252"/>
        <v>599402 - LEYMARIE JEAN MICHEL</v>
      </c>
      <c r="F16143" t="s">
        <v>17277</v>
      </c>
      <c r="G16143" t="s">
        <v>43033</v>
      </c>
      <c r="I16143" t="s">
        <v>15701</v>
      </c>
      <c r="J16143" t="s">
        <v>43032</v>
      </c>
      <c r="K16143" t="s">
        <v>208</v>
      </c>
      <c r="L16143" t="s">
        <v>43031</v>
      </c>
      <c r="N16143" t="s">
        <v>208</v>
      </c>
      <c r="O16143" t="s">
        <v>476</v>
      </c>
      <c r="P16143" t="s">
        <v>476</v>
      </c>
    </row>
    <row r="16144" spans="1:16">
      <c r="A16144" s="484" t="s">
        <v>48091</v>
      </c>
      <c r="B16144" s="485" t="s">
        <v>48090</v>
      </c>
      <c r="C16144" t="s">
        <v>48089</v>
      </c>
      <c r="D16144" t="s">
        <v>48088</v>
      </c>
      <c r="E16144" t="str">
        <f t="shared" si="252"/>
        <v>610872 - KPAURA</v>
      </c>
      <c r="F16144" t="s">
        <v>28421</v>
      </c>
      <c r="G16144" t="s">
        <v>48087</v>
      </c>
      <c r="I16144" t="s">
        <v>966</v>
      </c>
      <c r="J16144" t="s">
        <v>48086</v>
      </c>
      <c r="K16144" t="s">
        <v>208</v>
      </c>
      <c r="L16144" t="s">
        <v>48085</v>
      </c>
      <c r="N16144" t="s">
        <v>208</v>
      </c>
      <c r="O16144" t="s">
        <v>476</v>
      </c>
      <c r="P16144" t="s">
        <v>476</v>
      </c>
    </row>
    <row r="16145" spans="1:16">
      <c r="A16145" s="484" t="s">
        <v>35679</v>
      </c>
      <c r="B16145" s="485" t="s">
        <v>35678</v>
      </c>
      <c r="C16145" t="s">
        <v>35677</v>
      </c>
      <c r="D16145" t="s">
        <v>35677</v>
      </c>
      <c r="E16145" t="str">
        <f t="shared" si="252"/>
        <v>672312 - MLC</v>
      </c>
      <c r="F16145" t="s">
        <v>13085</v>
      </c>
      <c r="G16145" t="s">
        <v>35676</v>
      </c>
      <c r="I16145" t="s">
        <v>35675</v>
      </c>
      <c r="J16145" t="s">
        <v>35674</v>
      </c>
      <c r="K16145" t="s">
        <v>208</v>
      </c>
      <c r="L16145" t="s">
        <v>35673</v>
      </c>
      <c r="N16145" t="s">
        <v>208</v>
      </c>
      <c r="O16145" t="s">
        <v>476</v>
      </c>
      <c r="P16145" t="s">
        <v>476</v>
      </c>
    </row>
    <row r="16146" spans="1:16">
      <c r="A16146" s="484" t="s">
        <v>63066</v>
      </c>
      <c r="B16146" s="485" t="s">
        <v>63065</v>
      </c>
      <c r="C16146" t="s">
        <v>63064</v>
      </c>
      <c r="D16146" t="s">
        <v>63064</v>
      </c>
      <c r="E16146" t="str">
        <f t="shared" si="252"/>
        <v>622503 - GUASTAPAGLIA MAUD</v>
      </c>
      <c r="F16146" t="s">
        <v>63063</v>
      </c>
      <c r="G16146" t="s">
        <v>63062</v>
      </c>
      <c r="I16146" t="s">
        <v>21973</v>
      </c>
      <c r="J16146" t="s">
        <v>63061</v>
      </c>
      <c r="K16146" t="s">
        <v>208</v>
      </c>
      <c r="L16146" t="s">
        <v>63060</v>
      </c>
      <c r="N16146" t="s">
        <v>208</v>
      </c>
      <c r="O16146" t="s">
        <v>476</v>
      </c>
      <c r="P16146" t="s">
        <v>476</v>
      </c>
    </row>
    <row r="16147" spans="1:16">
      <c r="A16147" s="484" t="s">
        <v>84385</v>
      </c>
      <c r="B16147" s="485" t="s">
        <v>84384</v>
      </c>
      <c r="C16147" t="s">
        <v>84383</v>
      </c>
      <c r="D16147" t="s">
        <v>84382</v>
      </c>
      <c r="E16147" t="str">
        <f t="shared" si="252"/>
        <v>586808 - ESC 35 RENNES</v>
      </c>
      <c r="F16147" t="s">
        <v>9019</v>
      </c>
      <c r="G16147" t="s">
        <v>84381</v>
      </c>
      <c r="I16147" t="s">
        <v>3364</v>
      </c>
      <c r="J16147" t="s">
        <v>84380</v>
      </c>
      <c r="K16147" t="s">
        <v>208</v>
      </c>
      <c r="L16147" t="s">
        <v>84379</v>
      </c>
      <c r="N16147" t="s">
        <v>208</v>
      </c>
      <c r="O16147" t="s">
        <v>476</v>
      </c>
      <c r="P16147" t="s">
        <v>476</v>
      </c>
    </row>
    <row r="16148" spans="1:16">
      <c r="A16148" s="484" t="s">
        <v>16840</v>
      </c>
      <c r="B16148" s="485" t="s">
        <v>16839</v>
      </c>
      <c r="C16148" t="s">
        <v>16838</v>
      </c>
      <c r="D16148" t="s">
        <v>16838</v>
      </c>
      <c r="E16148" t="str">
        <f t="shared" si="252"/>
        <v>671230 - SIMUGEST</v>
      </c>
      <c r="F16148" t="s">
        <v>4583</v>
      </c>
      <c r="G16148" t="s">
        <v>16837</v>
      </c>
      <c r="I16148" t="s">
        <v>16836</v>
      </c>
      <c r="K16148" t="s">
        <v>208</v>
      </c>
      <c r="L16148" t="s">
        <v>16835</v>
      </c>
      <c r="N16148" t="s">
        <v>208</v>
      </c>
      <c r="O16148" t="s">
        <v>476</v>
      </c>
      <c r="P16148" t="s">
        <v>476</v>
      </c>
    </row>
    <row r="16149" spans="1:16">
      <c r="A16149" s="484" t="s">
        <v>86789</v>
      </c>
      <c r="B16149" s="485" t="s">
        <v>86788</v>
      </c>
      <c r="C16149" t="s">
        <v>86787</v>
      </c>
      <c r="D16149" t="s">
        <v>86786</v>
      </c>
      <c r="E16149" t="str">
        <f t="shared" si="252"/>
        <v>647901 - DJEROUNI M SALAH</v>
      </c>
      <c r="F16149" t="s">
        <v>32622</v>
      </c>
      <c r="G16149" t="s">
        <v>86785</v>
      </c>
      <c r="I16149" t="s">
        <v>8147</v>
      </c>
      <c r="J16149" t="s">
        <v>86784</v>
      </c>
      <c r="K16149" t="s">
        <v>208</v>
      </c>
      <c r="L16149" t="s">
        <v>86783</v>
      </c>
      <c r="N16149" t="s">
        <v>208</v>
      </c>
      <c r="O16149" t="s">
        <v>476</v>
      </c>
      <c r="P16149" t="s">
        <v>476</v>
      </c>
    </row>
    <row r="16150" spans="1:16">
      <c r="A16150" s="484" t="s">
        <v>94818</v>
      </c>
      <c r="B16150" s="485" t="s">
        <v>94817</v>
      </c>
      <c r="C16150" t="s">
        <v>94816</v>
      </c>
      <c r="D16150" t="s">
        <v>94816</v>
      </c>
      <c r="E16150" t="str">
        <f t="shared" si="252"/>
        <v>667950 - COG'X</v>
      </c>
      <c r="F16150" t="s">
        <v>34717</v>
      </c>
      <c r="G16150" t="s">
        <v>94815</v>
      </c>
      <c r="I16150" t="s">
        <v>626</v>
      </c>
      <c r="K16150" t="s">
        <v>208</v>
      </c>
      <c r="L16150" t="s">
        <v>94814</v>
      </c>
      <c r="N16150" t="s">
        <v>208</v>
      </c>
      <c r="O16150" t="s">
        <v>476</v>
      </c>
      <c r="P16150" t="s">
        <v>476</v>
      </c>
    </row>
    <row r="16151" spans="1:16">
      <c r="A16151" s="484" t="s">
        <v>11450</v>
      </c>
      <c r="B16151" s="485" t="s">
        <v>11449</v>
      </c>
      <c r="C16151" t="s">
        <v>11448</v>
      </c>
      <c r="D16151" t="s">
        <v>11448</v>
      </c>
      <c r="E16151" t="str">
        <f t="shared" si="252"/>
        <v>586821 - S2F FORMATION FUNERAIRE</v>
      </c>
      <c r="F16151" t="s">
        <v>11447</v>
      </c>
      <c r="G16151" t="s">
        <v>11446</v>
      </c>
      <c r="I16151" t="s">
        <v>11445</v>
      </c>
      <c r="J16151" t="s">
        <v>11444</v>
      </c>
      <c r="K16151" t="s">
        <v>208</v>
      </c>
      <c r="L16151" t="s">
        <v>11443</v>
      </c>
      <c r="N16151" t="s">
        <v>208</v>
      </c>
      <c r="O16151" t="s">
        <v>476</v>
      </c>
      <c r="P16151" t="s">
        <v>476</v>
      </c>
    </row>
    <row r="16152" spans="1:16">
      <c r="A16152" s="484" t="s">
        <v>53712</v>
      </c>
      <c r="B16152" s="485" t="s">
        <v>53711</v>
      </c>
      <c r="C16152" t="s">
        <v>53710</v>
      </c>
      <c r="D16152" t="s">
        <v>53709</v>
      </c>
      <c r="E16152" t="str">
        <f t="shared" si="252"/>
        <v>597296 - INFS LILLE</v>
      </c>
      <c r="F16152" t="s">
        <v>1086</v>
      </c>
      <c r="G16152" t="s">
        <v>53708</v>
      </c>
      <c r="I16152" t="s">
        <v>1814</v>
      </c>
      <c r="J16152" t="s">
        <v>53707</v>
      </c>
      <c r="K16152" t="s">
        <v>208</v>
      </c>
      <c r="L16152" t="s">
        <v>53706</v>
      </c>
      <c r="N16152" t="s">
        <v>208</v>
      </c>
      <c r="O16152" t="s">
        <v>476</v>
      </c>
      <c r="P16152" t="s">
        <v>476</v>
      </c>
    </row>
    <row r="16153" spans="1:16">
      <c r="A16153" s="484" t="s">
        <v>18813</v>
      </c>
      <c r="B16153" s="485" t="s">
        <v>18812</v>
      </c>
      <c r="C16153" t="s">
        <v>18811</v>
      </c>
      <c r="D16153" t="s">
        <v>18811</v>
      </c>
      <c r="E16153" t="str">
        <f t="shared" si="252"/>
        <v>683360 - SD FORMATIONS METIERS D'ART</v>
      </c>
      <c r="F16153" t="s">
        <v>9638</v>
      </c>
      <c r="G16153" t="s">
        <v>18810</v>
      </c>
      <c r="I16153" t="s">
        <v>18809</v>
      </c>
      <c r="J16153" t="s">
        <v>18808</v>
      </c>
      <c r="K16153" t="s">
        <v>208</v>
      </c>
      <c r="L16153" t="s">
        <v>18807</v>
      </c>
      <c r="N16153" t="s">
        <v>208</v>
      </c>
      <c r="O16153" t="s">
        <v>476</v>
      </c>
      <c r="P16153" t="s">
        <v>476</v>
      </c>
    </row>
    <row r="16154" spans="1:16">
      <c r="A16154" s="484" t="s">
        <v>36401</v>
      </c>
      <c r="B16154" s="485" t="s">
        <v>36400</v>
      </c>
      <c r="C16154" t="s">
        <v>36399</v>
      </c>
      <c r="D16154" t="s">
        <v>36399</v>
      </c>
      <c r="E16154" t="str">
        <f t="shared" si="252"/>
        <v>586547 - MF FORMATION</v>
      </c>
      <c r="F16154" t="s">
        <v>14493</v>
      </c>
      <c r="G16154" t="s">
        <v>36398</v>
      </c>
      <c r="I16154" t="s">
        <v>36397</v>
      </c>
      <c r="J16154" t="s">
        <v>36396</v>
      </c>
      <c r="K16154" t="s">
        <v>208</v>
      </c>
      <c r="L16154" t="s">
        <v>36395</v>
      </c>
      <c r="N16154" t="s">
        <v>208</v>
      </c>
      <c r="O16154" t="s">
        <v>476</v>
      </c>
      <c r="P16154" t="s">
        <v>476</v>
      </c>
    </row>
    <row r="16155" spans="1:16">
      <c r="A16155" s="484" t="s">
        <v>129660</v>
      </c>
      <c r="B16155" s="485" t="s">
        <v>129659</v>
      </c>
      <c r="C16155" t="s">
        <v>129658</v>
      </c>
      <c r="D16155" t="s">
        <v>129657</v>
      </c>
      <c r="E16155" t="str">
        <f t="shared" si="252"/>
        <v>668321 - ALTER HUMAN CUGNAUX</v>
      </c>
      <c r="F16155" t="s">
        <v>26866</v>
      </c>
      <c r="G16155" t="s">
        <v>129656</v>
      </c>
      <c r="I16155" t="s">
        <v>82549</v>
      </c>
      <c r="J16155" t="s">
        <v>129655</v>
      </c>
      <c r="K16155" t="s">
        <v>208</v>
      </c>
      <c r="L16155" t="s">
        <v>129654</v>
      </c>
      <c r="N16155" t="s">
        <v>208</v>
      </c>
      <c r="O16155" t="s">
        <v>476</v>
      </c>
      <c r="P16155" t="s">
        <v>476</v>
      </c>
    </row>
    <row r="16156" spans="1:16">
      <c r="A16156" s="484" t="s">
        <v>89219</v>
      </c>
      <c r="B16156" s="485" t="s">
        <v>89218</v>
      </c>
      <c r="C16156" t="s">
        <v>89217</v>
      </c>
      <c r="D16156" t="s">
        <v>89217</v>
      </c>
      <c r="E16156" t="str">
        <f t="shared" si="252"/>
        <v>623507 - DAILLIEZ MIKAEL - DAILLIEZ COMMUNICATION</v>
      </c>
      <c r="F16156" t="s">
        <v>2793</v>
      </c>
      <c r="G16156" t="s">
        <v>89216</v>
      </c>
      <c r="I16156" t="s">
        <v>89215</v>
      </c>
      <c r="J16156" t="s">
        <v>89214</v>
      </c>
      <c r="K16156" t="s">
        <v>208</v>
      </c>
      <c r="L16156" t="s">
        <v>89213</v>
      </c>
      <c r="N16156" t="s">
        <v>208</v>
      </c>
      <c r="O16156" t="s">
        <v>476</v>
      </c>
      <c r="P16156" t="s">
        <v>476</v>
      </c>
    </row>
    <row r="16157" spans="1:16">
      <c r="A16157" s="484" t="s">
        <v>117024</v>
      </c>
      <c r="B16157" s="485" t="s">
        <v>117023</v>
      </c>
      <c r="C16157" t="s">
        <v>117022</v>
      </c>
      <c r="D16157" t="s">
        <v>117021</v>
      </c>
      <c r="E16157" t="str">
        <f t="shared" si="252"/>
        <v>598185 - AFH SOUCELLES</v>
      </c>
      <c r="F16157" t="s">
        <v>17565</v>
      </c>
      <c r="G16157" t="s">
        <v>117020</v>
      </c>
      <c r="I16157" t="s">
        <v>117019</v>
      </c>
      <c r="J16157" t="s">
        <v>117018</v>
      </c>
      <c r="K16157" t="s">
        <v>208</v>
      </c>
      <c r="L16157" t="s">
        <v>117017</v>
      </c>
      <c r="N16157" t="s">
        <v>208</v>
      </c>
      <c r="O16157" t="s">
        <v>476</v>
      </c>
      <c r="P16157" t="s">
        <v>476</v>
      </c>
    </row>
    <row r="16158" spans="1:16">
      <c r="A16158" s="484" t="s">
        <v>131656</v>
      </c>
      <c r="B16158" s="485" t="s">
        <v>131655</v>
      </c>
      <c r="C16158" t="s">
        <v>131654</v>
      </c>
      <c r="D16158" t="s">
        <v>131653</v>
      </c>
      <c r="E16158" t="str">
        <f t="shared" si="252"/>
        <v>676111 - AGILE EXPERIENCE LILLE</v>
      </c>
      <c r="F16158" t="s">
        <v>31540</v>
      </c>
      <c r="G16158" t="s">
        <v>131652</v>
      </c>
      <c r="I16158" t="s">
        <v>1814</v>
      </c>
      <c r="J16158" t="s">
        <v>131651</v>
      </c>
      <c r="K16158" t="s">
        <v>208</v>
      </c>
      <c r="L16158" t="s">
        <v>131650</v>
      </c>
      <c r="N16158" t="s">
        <v>208</v>
      </c>
      <c r="O16158" t="s">
        <v>476</v>
      </c>
      <c r="P16158" t="s">
        <v>476</v>
      </c>
    </row>
    <row r="16159" spans="1:16">
      <c r="A16159" s="484" t="s">
        <v>42113</v>
      </c>
      <c r="B16159" s="485" t="s">
        <v>42112</v>
      </c>
      <c r="C16159" t="s">
        <v>42111</v>
      </c>
      <c r="D16159" t="s">
        <v>42111</v>
      </c>
      <c r="E16159" t="str">
        <f t="shared" si="252"/>
        <v>615018 - LO &amp; LI</v>
      </c>
      <c r="F16159" t="s">
        <v>7579</v>
      </c>
      <c r="G16159" t="s">
        <v>42110</v>
      </c>
      <c r="I16159" t="s">
        <v>15014</v>
      </c>
      <c r="J16159" t="s">
        <v>42109</v>
      </c>
      <c r="K16159" t="s">
        <v>208</v>
      </c>
      <c r="L16159" t="s">
        <v>42108</v>
      </c>
      <c r="N16159" t="s">
        <v>208</v>
      </c>
      <c r="O16159" t="s">
        <v>476</v>
      </c>
      <c r="P16159" t="s">
        <v>476</v>
      </c>
    </row>
    <row r="16160" spans="1:16">
      <c r="A16160" s="484" t="s">
        <v>13963</v>
      </c>
      <c r="B16160" s="485" t="s">
        <v>13962</v>
      </c>
      <c r="C16160" t="s">
        <v>13961</v>
      </c>
      <c r="D16160" t="s">
        <v>13961</v>
      </c>
      <c r="E16160" t="str">
        <f t="shared" si="252"/>
        <v>673006 - SOMATHERA</v>
      </c>
      <c r="F16160" t="s">
        <v>13960</v>
      </c>
      <c r="G16160" t="s">
        <v>13959</v>
      </c>
      <c r="I16160" t="s">
        <v>13958</v>
      </c>
      <c r="J16160" t="s">
        <v>13957</v>
      </c>
      <c r="K16160" t="s">
        <v>208</v>
      </c>
      <c r="L16160" t="s">
        <v>13956</v>
      </c>
      <c r="N16160" t="s">
        <v>208</v>
      </c>
      <c r="O16160" t="s">
        <v>476</v>
      </c>
      <c r="P16160" t="s">
        <v>476</v>
      </c>
    </row>
    <row r="16161" spans="1:16">
      <c r="A16161" s="484" t="s">
        <v>44307</v>
      </c>
      <c r="B16161" s="485" t="s">
        <v>44306</v>
      </c>
      <c r="C16161" t="s">
        <v>44305</v>
      </c>
      <c r="D16161" t="s">
        <v>44305</v>
      </c>
      <c r="E16161" t="str">
        <f t="shared" si="252"/>
        <v>614634 - L'ECOLE DU MASSAGE</v>
      </c>
      <c r="F16161" t="s">
        <v>3811</v>
      </c>
      <c r="G16161" t="s">
        <v>44304</v>
      </c>
      <c r="I16161" t="s">
        <v>1799</v>
      </c>
      <c r="J16161" t="s">
        <v>44303</v>
      </c>
      <c r="K16161" t="s">
        <v>208</v>
      </c>
      <c r="L16161" t="s">
        <v>44302</v>
      </c>
      <c r="N16161" t="s">
        <v>208</v>
      </c>
      <c r="O16161" t="s">
        <v>476</v>
      </c>
      <c r="P16161" t="s">
        <v>476</v>
      </c>
    </row>
    <row r="16162" spans="1:16">
      <c r="A16162" s="484" t="s">
        <v>50637</v>
      </c>
      <c r="B16162" s="485" t="s">
        <v>50636</v>
      </c>
      <c r="C16162" t="s">
        <v>50635</v>
      </c>
      <c r="D16162" t="s">
        <v>50634</v>
      </c>
      <c r="E16162" t="str">
        <f t="shared" si="252"/>
        <v>603843 - INTUITIVE PROCESS PAU</v>
      </c>
      <c r="F16162" t="s">
        <v>1021</v>
      </c>
      <c r="G16162" t="s">
        <v>50633</v>
      </c>
      <c r="H16162" t="s">
        <v>50632</v>
      </c>
      <c r="I16162" t="s">
        <v>4033</v>
      </c>
      <c r="J16162" t="s">
        <v>50631</v>
      </c>
      <c r="K16162" t="s">
        <v>208</v>
      </c>
      <c r="L16162" t="s">
        <v>50630</v>
      </c>
      <c r="N16162" t="s">
        <v>208</v>
      </c>
      <c r="O16162" t="s">
        <v>476</v>
      </c>
      <c r="P16162" t="s">
        <v>476</v>
      </c>
    </row>
    <row r="16163" spans="1:16">
      <c r="A16163" s="484" t="s">
        <v>50641</v>
      </c>
      <c r="B16163" s="485" t="s">
        <v>50636</v>
      </c>
      <c r="C16163" t="s">
        <v>50635</v>
      </c>
      <c r="D16163" t="s">
        <v>50640</v>
      </c>
      <c r="E16163" t="str">
        <f t="shared" si="252"/>
        <v>653081 - INTUITIVE PROCESS BAYONNE</v>
      </c>
      <c r="F16163" t="s">
        <v>21286</v>
      </c>
      <c r="G16163" t="s">
        <v>40740</v>
      </c>
      <c r="I16163" t="s">
        <v>9512</v>
      </c>
      <c r="J16163" t="s">
        <v>50639</v>
      </c>
      <c r="K16163" t="s">
        <v>208</v>
      </c>
      <c r="L16163" t="s">
        <v>50638</v>
      </c>
      <c r="N16163" t="s">
        <v>208</v>
      </c>
      <c r="O16163" t="s">
        <v>476</v>
      </c>
      <c r="P16163" t="s">
        <v>476</v>
      </c>
    </row>
    <row r="16164" spans="1:16">
      <c r="A16164" s="484" t="s">
        <v>26116</v>
      </c>
      <c r="B16164" s="485" t="s">
        <v>26115</v>
      </c>
      <c r="C16164" t="s">
        <v>26114</v>
      </c>
      <c r="D16164" t="s">
        <v>26114</v>
      </c>
      <c r="E16164" t="str">
        <f t="shared" si="252"/>
        <v>644572 - PRIUM FORMATION</v>
      </c>
      <c r="F16164" t="s">
        <v>10883</v>
      </c>
      <c r="G16164" t="s">
        <v>26113</v>
      </c>
      <c r="I16164" t="s">
        <v>626</v>
      </c>
      <c r="J16164" t="s">
        <v>26112</v>
      </c>
      <c r="K16164" t="s">
        <v>208</v>
      </c>
      <c r="L16164" t="s">
        <v>26111</v>
      </c>
      <c r="N16164" t="s">
        <v>208</v>
      </c>
      <c r="O16164" t="s">
        <v>476</v>
      </c>
      <c r="P16164" t="s">
        <v>476</v>
      </c>
    </row>
    <row r="16165" spans="1:16">
      <c r="A16165" s="484" t="s">
        <v>45268</v>
      </c>
      <c r="B16165" s="485" t="s">
        <v>45267</v>
      </c>
      <c r="C16165" t="s">
        <v>45266</v>
      </c>
      <c r="D16165" t="s">
        <v>45265</v>
      </c>
      <c r="E16165" t="str">
        <f t="shared" si="252"/>
        <v>617283 - LC LUX</v>
      </c>
      <c r="F16165" t="s">
        <v>12087</v>
      </c>
      <c r="G16165" t="s">
        <v>45264</v>
      </c>
      <c r="I16165" t="s">
        <v>45263</v>
      </c>
      <c r="J16165" t="s">
        <v>45262</v>
      </c>
      <c r="K16165" t="s">
        <v>208</v>
      </c>
      <c r="L16165" t="s">
        <v>45261</v>
      </c>
      <c r="N16165" t="s">
        <v>208</v>
      </c>
      <c r="O16165" t="s">
        <v>476</v>
      </c>
      <c r="P16165" t="s">
        <v>476</v>
      </c>
    </row>
    <row r="16166" spans="1:16">
      <c r="A16166" s="484" t="s">
        <v>60243</v>
      </c>
      <c r="B16166" s="485" t="s">
        <v>60242</v>
      </c>
      <c r="C16166" t="s">
        <v>60241</v>
      </c>
      <c r="D16166" t="s">
        <v>60241</v>
      </c>
      <c r="E16166" t="str">
        <f t="shared" si="252"/>
        <v>661569 - HUMAN TEMPO</v>
      </c>
      <c r="F16166" t="s">
        <v>28147</v>
      </c>
      <c r="G16166" t="s">
        <v>60240</v>
      </c>
      <c r="I16166" t="s">
        <v>60239</v>
      </c>
      <c r="J16166" t="s">
        <v>60238</v>
      </c>
      <c r="K16166" t="s">
        <v>208</v>
      </c>
      <c r="L16166" t="s">
        <v>60237</v>
      </c>
      <c r="N16166" t="s">
        <v>208</v>
      </c>
      <c r="O16166" t="s">
        <v>476</v>
      </c>
      <c r="P16166" t="s">
        <v>476</v>
      </c>
    </row>
    <row r="16167" spans="1:16">
      <c r="A16167" s="484" t="s">
        <v>26502</v>
      </c>
      <c r="B16167" s="485" t="s">
        <v>26501</v>
      </c>
      <c r="C16167" t="s">
        <v>26500</v>
      </c>
      <c r="D16167" t="s">
        <v>26500</v>
      </c>
      <c r="E16167" t="str">
        <f t="shared" si="252"/>
        <v>676901 - PRESSOIR COMBLEZ NATHALIE</v>
      </c>
      <c r="F16167" t="s">
        <v>26499</v>
      </c>
      <c r="G16167" t="s">
        <v>26498</v>
      </c>
      <c r="I16167" t="s">
        <v>26497</v>
      </c>
      <c r="J16167" t="s">
        <v>26496</v>
      </c>
      <c r="K16167" t="s">
        <v>208</v>
      </c>
      <c r="L16167" t="s">
        <v>26495</v>
      </c>
      <c r="N16167" t="s">
        <v>208</v>
      </c>
      <c r="O16167" t="s">
        <v>476</v>
      </c>
      <c r="P16167" t="s">
        <v>476</v>
      </c>
    </row>
    <row r="16168" spans="1:16">
      <c r="A16168" s="484" t="s">
        <v>32873</v>
      </c>
      <c r="B16168" s="485" t="s">
        <v>32872</v>
      </c>
      <c r="C16168" t="s">
        <v>32871</v>
      </c>
      <c r="D16168" t="s">
        <v>32870</v>
      </c>
      <c r="E16168" t="str">
        <f t="shared" si="252"/>
        <v>586330 - NOVE CONCEPT</v>
      </c>
      <c r="F16168" t="s">
        <v>9826</v>
      </c>
      <c r="G16168" t="s">
        <v>27726</v>
      </c>
      <c r="I16168" t="s">
        <v>4549</v>
      </c>
      <c r="J16168" t="s">
        <v>32869</v>
      </c>
      <c r="K16168" t="s">
        <v>208</v>
      </c>
      <c r="L16168" t="s">
        <v>32868</v>
      </c>
      <c r="N16168" t="s">
        <v>208</v>
      </c>
      <c r="O16168" t="s">
        <v>476</v>
      </c>
      <c r="P16168" t="s">
        <v>476</v>
      </c>
    </row>
    <row r="16169" spans="1:16">
      <c r="A16169" s="484" t="s">
        <v>12934</v>
      </c>
      <c r="B16169" s="485" t="s">
        <v>12933</v>
      </c>
      <c r="C16169" t="s">
        <v>12932</v>
      </c>
      <c r="D16169" t="s">
        <v>12932</v>
      </c>
      <c r="E16169" t="str">
        <f t="shared" si="252"/>
        <v>615286 - STHAL LAETITIA</v>
      </c>
      <c r="F16169" t="s">
        <v>715</v>
      </c>
      <c r="G16169" t="s">
        <v>12931</v>
      </c>
      <c r="H16169" t="s">
        <v>12930</v>
      </c>
      <c r="I16169" t="s">
        <v>1678</v>
      </c>
      <c r="J16169" t="s">
        <v>12929</v>
      </c>
      <c r="K16169" t="s">
        <v>208</v>
      </c>
      <c r="L16169" t="s">
        <v>12928</v>
      </c>
      <c r="N16169" t="s">
        <v>208</v>
      </c>
      <c r="O16169" t="s">
        <v>476</v>
      </c>
      <c r="P16169" t="s">
        <v>476</v>
      </c>
    </row>
    <row r="16170" spans="1:16">
      <c r="A16170" s="484" t="s">
        <v>1047</v>
      </c>
      <c r="B16170" s="485" t="s">
        <v>1046</v>
      </c>
      <c r="C16170" t="s">
        <v>1045</v>
      </c>
      <c r="D16170" t="s">
        <v>1044</v>
      </c>
      <c r="E16170" t="str">
        <f t="shared" si="252"/>
        <v>609390 - HEALTH INITIATIVE</v>
      </c>
      <c r="F16170" t="s">
        <v>683</v>
      </c>
      <c r="G16170" t="s">
        <v>1043</v>
      </c>
      <c r="I16170" t="s">
        <v>1042</v>
      </c>
      <c r="K16170" t="s">
        <v>208</v>
      </c>
      <c r="L16170" t="s">
        <v>1041</v>
      </c>
      <c r="N16170" t="s">
        <v>208</v>
      </c>
      <c r="O16170" t="s">
        <v>476</v>
      </c>
      <c r="P16170" t="s">
        <v>476</v>
      </c>
    </row>
    <row r="16171" spans="1:16">
      <c r="A16171" s="484" t="s">
        <v>127655</v>
      </c>
      <c r="B16171" s="485" t="s">
        <v>127654</v>
      </c>
      <c r="C16171" t="s">
        <v>127653</v>
      </c>
      <c r="D16171" t="s">
        <v>127652</v>
      </c>
      <c r="E16171" t="str">
        <f t="shared" si="252"/>
        <v>643634 - ACCORI</v>
      </c>
      <c r="F16171" t="s">
        <v>715</v>
      </c>
      <c r="G16171" t="s">
        <v>127651</v>
      </c>
      <c r="I16171" t="s">
        <v>127650</v>
      </c>
      <c r="J16171" t="s">
        <v>127649</v>
      </c>
      <c r="K16171" t="s">
        <v>208</v>
      </c>
      <c r="L16171" t="s">
        <v>127648</v>
      </c>
      <c r="N16171" t="s">
        <v>208</v>
      </c>
      <c r="O16171" t="s">
        <v>476</v>
      </c>
      <c r="P16171" t="s">
        <v>476</v>
      </c>
    </row>
    <row r="16172" spans="1:16">
      <c r="A16172" s="484" t="s">
        <v>10070</v>
      </c>
      <c r="B16172" s="485" t="s">
        <v>10069</v>
      </c>
      <c r="C16172" t="s">
        <v>10068</v>
      </c>
      <c r="D16172" t="s">
        <v>10068</v>
      </c>
      <c r="E16172" t="str">
        <f t="shared" si="252"/>
        <v>676317 - THEATRE DU MOUVEMENT - CLAIRE HEGGEN</v>
      </c>
      <c r="F16172" t="s">
        <v>10067</v>
      </c>
      <c r="G16172" t="s">
        <v>10066</v>
      </c>
      <c r="I16172" t="s">
        <v>2515</v>
      </c>
      <c r="J16172" t="s">
        <v>10065</v>
      </c>
      <c r="K16172" t="s">
        <v>208</v>
      </c>
      <c r="L16172" t="s">
        <v>10064</v>
      </c>
      <c r="N16172" t="s">
        <v>208</v>
      </c>
      <c r="O16172" t="s">
        <v>476</v>
      </c>
      <c r="P16172" t="s">
        <v>476</v>
      </c>
    </row>
    <row r="16173" spans="1:16">
      <c r="A16173" s="484" t="s">
        <v>53729</v>
      </c>
      <c r="B16173" s="485" t="s">
        <v>53728</v>
      </c>
      <c r="C16173" t="s">
        <v>53727</v>
      </c>
      <c r="D16173" t="s">
        <v>53726</v>
      </c>
      <c r="E16173" t="str">
        <f t="shared" si="252"/>
        <v>592134 - INSF NIMES</v>
      </c>
      <c r="F16173" t="s">
        <v>53725</v>
      </c>
      <c r="G16173" t="s">
        <v>53724</v>
      </c>
      <c r="I16173" t="s">
        <v>53723</v>
      </c>
      <c r="J16173" t="s">
        <v>53722</v>
      </c>
      <c r="K16173" t="s">
        <v>208</v>
      </c>
      <c r="L16173" t="s">
        <v>53721</v>
      </c>
      <c r="N16173" t="s">
        <v>208</v>
      </c>
      <c r="O16173" t="s">
        <v>476</v>
      </c>
      <c r="P16173" t="s">
        <v>476</v>
      </c>
    </row>
    <row r="16174" spans="1:16">
      <c r="A16174" s="484" t="s">
        <v>3061</v>
      </c>
      <c r="B16174" s="485" t="s">
        <v>3060</v>
      </c>
      <c r="C16174" t="s">
        <v>3059</v>
      </c>
      <c r="D16174" t="s">
        <v>3059</v>
      </c>
      <c r="E16174" t="str">
        <f t="shared" si="252"/>
        <v>641509 - VOLTAIRE BUSINESS SCHOOL</v>
      </c>
      <c r="F16174" t="s">
        <v>3058</v>
      </c>
      <c r="G16174" t="s">
        <v>3057</v>
      </c>
      <c r="I16174" t="s">
        <v>3056</v>
      </c>
      <c r="J16174" t="s">
        <v>3055</v>
      </c>
      <c r="K16174" t="s">
        <v>208</v>
      </c>
      <c r="L16174" t="s">
        <v>3054</v>
      </c>
      <c r="N16174" t="s">
        <v>207</v>
      </c>
      <c r="O16174" t="s">
        <v>476</v>
      </c>
      <c r="P16174" t="s">
        <v>476</v>
      </c>
    </row>
    <row r="16175" spans="1:16">
      <c r="A16175" s="484" t="s">
        <v>35686</v>
      </c>
      <c r="B16175" s="485" t="s">
        <v>35685</v>
      </c>
      <c r="C16175" t="s">
        <v>35684</v>
      </c>
      <c r="D16175" t="s">
        <v>35684</v>
      </c>
      <c r="E16175" t="str">
        <f t="shared" si="252"/>
        <v>621456 - ML FORMATIONS</v>
      </c>
      <c r="F16175" t="s">
        <v>15613</v>
      </c>
      <c r="G16175" t="s">
        <v>35683</v>
      </c>
      <c r="I16175" t="s">
        <v>35682</v>
      </c>
      <c r="J16175" t="s">
        <v>35681</v>
      </c>
      <c r="K16175" t="s">
        <v>208</v>
      </c>
      <c r="L16175" t="s">
        <v>35680</v>
      </c>
      <c r="N16175" t="s">
        <v>208</v>
      </c>
      <c r="O16175" t="s">
        <v>476</v>
      </c>
      <c r="P16175" t="s">
        <v>476</v>
      </c>
    </row>
    <row r="16176" spans="1:16">
      <c r="A16176" s="484" t="s">
        <v>48282</v>
      </c>
      <c r="B16176" s="485" t="s">
        <v>48281</v>
      </c>
      <c r="C16176" t="s">
        <v>48280</v>
      </c>
      <c r="D16176" t="s">
        <v>48280</v>
      </c>
      <c r="E16176" t="str">
        <f t="shared" si="252"/>
        <v>637129 - KENVAD</v>
      </c>
      <c r="F16176" t="s">
        <v>17206</v>
      </c>
      <c r="G16176" t="s">
        <v>48279</v>
      </c>
      <c r="I16176" t="s">
        <v>8209</v>
      </c>
      <c r="J16176" t="s">
        <v>48278</v>
      </c>
      <c r="K16176" t="s">
        <v>208</v>
      </c>
      <c r="L16176" t="s">
        <v>48277</v>
      </c>
      <c r="N16176" t="s">
        <v>208</v>
      </c>
      <c r="O16176" t="s">
        <v>476</v>
      </c>
      <c r="P16176" t="s">
        <v>476</v>
      </c>
    </row>
    <row r="16177" spans="1:16">
      <c r="A16177" s="484" t="s">
        <v>87157</v>
      </c>
      <c r="B16177" s="485" t="s">
        <v>87156</v>
      </c>
      <c r="C16177" t="s">
        <v>87155</v>
      </c>
      <c r="D16177" t="s">
        <v>87155</v>
      </c>
      <c r="E16177" t="str">
        <f t="shared" si="252"/>
        <v>602553 - DIDASCOL FORMATION</v>
      </c>
      <c r="F16177" t="s">
        <v>87154</v>
      </c>
      <c r="G16177" t="s">
        <v>87153</v>
      </c>
      <c r="I16177" t="s">
        <v>87152</v>
      </c>
      <c r="J16177" t="s">
        <v>87151</v>
      </c>
      <c r="K16177" t="s">
        <v>208</v>
      </c>
      <c r="L16177" t="s">
        <v>87150</v>
      </c>
      <c r="N16177" t="s">
        <v>208</v>
      </c>
      <c r="O16177" t="s">
        <v>476</v>
      </c>
      <c r="P16177" t="s">
        <v>476</v>
      </c>
    </row>
    <row r="16178" spans="1:16">
      <c r="A16178" s="484" t="s">
        <v>86597</v>
      </c>
      <c r="B16178" s="485" t="s">
        <v>86596</v>
      </c>
      <c r="C16178" t="s">
        <v>86595</v>
      </c>
      <c r="D16178" t="s">
        <v>86594</v>
      </c>
      <c r="E16178" t="str">
        <f t="shared" si="252"/>
        <v>636125 - DOMINUMERIQUE</v>
      </c>
      <c r="F16178" t="s">
        <v>13170</v>
      </c>
      <c r="G16178" t="s">
        <v>86593</v>
      </c>
      <c r="I16178" t="s">
        <v>3098</v>
      </c>
      <c r="J16178" t="s">
        <v>86592</v>
      </c>
      <c r="K16178" t="s">
        <v>208</v>
      </c>
      <c r="L16178" t="s">
        <v>86591</v>
      </c>
      <c r="N16178" t="s">
        <v>208</v>
      </c>
      <c r="O16178" t="s">
        <v>476</v>
      </c>
      <c r="P16178" t="s">
        <v>476</v>
      </c>
    </row>
    <row r="16179" spans="1:16">
      <c r="A16179" s="484" t="s">
        <v>86268</v>
      </c>
      <c r="B16179" s="485" t="s">
        <v>86267</v>
      </c>
      <c r="C16179" t="s">
        <v>86266</v>
      </c>
      <c r="D16179" t="s">
        <v>86265</v>
      </c>
      <c r="E16179" t="str">
        <f t="shared" si="252"/>
        <v>653998 - DRDATA SAS PARIS</v>
      </c>
      <c r="F16179" t="s">
        <v>2385</v>
      </c>
      <c r="G16179" t="s">
        <v>86264</v>
      </c>
      <c r="I16179" t="s">
        <v>626</v>
      </c>
      <c r="K16179" t="s">
        <v>208</v>
      </c>
      <c r="L16179" t="s">
        <v>86263</v>
      </c>
      <c r="N16179" t="s">
        <v>208</v>
      </c>
      <c r="O16179" t="s">
        <v>476</v>
      </c>
      <c r="P16179" t="s">
        <v>476</v>
      </c>
    </row>
    <row r="16180" spans="1:16">
      <c r="A16180" s="484" t="s">
        <v>10435</v>
      </c>
      <c r="B16180" s="485" t="s">
        <v>10434</v>
      </c>
      <c r="C16180" t="s">
        <v>10433</v>
      </c>
      <c r="D16180" t="s">
        <v>10433</v>
      </c>
      <c r="E16180" t="str">
        <f t="shared" si="252"/>
        <v>669337 - THE ARTIST ACADEMY</v>
      </c>
      <c r="F16180" t="s">
        <v>3552</v>
      </c>
      <c r="G16180" t="s">
        <v>10432</v>
      </c>
      <c r="I16180" t="s">
        <v>626</v>
      </c>
      <c r="K16180" t="s">
        <v>208</v>
      </c>
      <c r="L16180" t="s">
        <v>10431</v>
      </c>
      <c r="N16180" t="s">
        <v>208</v>
      </c>
      <c r="O16180" t="s">
        <v>476</v>
      </c>
      <c r="P16180" t="s">
        <v>476</v>
      </c>
    </row>
    <row r="16181" spans="1:16">
      <c r="A16181" s="484" t="s">
        <v>131733</v>
      </c>
      <c r="B16181" s="485" t="s">
        <v>131732</v>
      </c>
      <c r="C16181" t="s">
        <v>131731</v>
      </c>
      <c r="D16181" t="s">
        <v>131730</v>
      </c>
      <c r="E16181" t="str">
        <f t="shared" si="252"/>
        <v>637051 - AGENEAU FORMATION CHOLET</v>
      </c>
      <c r="F16181" t="s">
        <v>487</v>
      </c>
      <c r="G16181" t="s">
        <v>131729</v>
      </c>
      <c r="I16181" t="s">
        <v>12757</v>
      </c>
      <c r="J16181" t="s">
        <v>131728</v>
      </c>
      <c r="K16181" t="s">
        <v>208</v>
      </c>
      <c r="L16181" t="s">
        <v>131727</v>
      </c>
      <c r="N16181" t="s">
        <v>208</v>
      </c>
      <c r="O16181" t="s">
        <v>476</v>
      </c>
      <c r="P16181" t="s">
        <v>476</v>
      </c>
    </row>
    <row r="16182" spans="1:16">
      <c r="A16182" s="484" t="s">
        <v>41708</v>
      </c>
      <c r="B16182" s="485" t="s">
        <v>41707</v>
      </c>
      <c r="C16182" t="s">
        <v>41706</v>
      </c>
      <c r="D16182" t="s">
        <v>41706</v>
      </c>
      <c r="E16182" t="str">
        <f t="shared" si="252"/>
        <v>651783 - LOWPITAL</v>
      </c>
      <c r="F16182" t="s">
        <v>660</v>
      </c>
      <c r="G16182" t="s">
        <v>41705</v>
      </c>
      <c r="I16182" t="s">
        <v>626</v>
      </c>
      <c r="K16182" t="s">
        <v>208</v>
      </c>
      <c r="L16182" t="s">
        <v>41704</v>
      </c>
      <c r="N16182" t="s">
        <v>208</v>
      </c>
      <c r="O16182" t="s">
        <v>476</v>
      </c>
      <c r="P16182" t="s">
        <v>476</v>
      </c>
    </row>
    <row r="16183" spans="1:16">
      <c r="A16183" s="484" t="s">
        <v>60256</v>
      </c>
      <c r="B16183" s="485" t="s">
        <v>60255</v>
      </c>
      <c r="C16183" t="s">
        <v>60254</v>
      </c>
      <c r="D16183" t="s">
        <v>60253</v>
      </c>
      <c r="E16183" t="str">
        <f t="shared" si="252"/>
        <v>648218 - HFCO</v>
      </c>
      <c r="F16183" t="s">
        <v>12003</v>
      </c>
      <c r="G16183" t="s">
        <v>60252</v>
      </c>
      <c r="I16183" t="s">
        <v>60251</v>
      </c>
      <c r="J16183" t="s">
        <v>60250</v>
      </c>
      <c r="K16183" t="s">
        <v>208</v>
      </c>
      <c r="L16183" t="s">
        <v>60249</v>
      </c>
      <c r="N16183" t="s">
        <v>208</v>
      </c>
      <c r="O16183" t="s">
        <v>476</v>
      </c>
      <c r="P16183" t="s">
        <v>476</v>
      </c>
    </row>
    <row r="16184" spans="1:16">
      <c r="A16184" s="484" t="s">
        <v>19697</v>
      </c>
      <c r="B16184" s="485" t="s">
        <v>19696</v>
      </c>
      <c r="C16184" t="s">
        <v>19695</v>
      </c>
      <c r="D16184" t="s">
        <v>19695</v>
      </c>
      <c r="E16184" t="str">
        <f t="shared" si="252"/>
        <v>654954 - S.A.S. SYLTIE GESTION</v>
      </c>
      <c r="F16184" t="s">
        <v>16114</v>
      </c>
      <c r="G16184" t="s">
        <v>19694</v>
      </c>
      <c r="I16184" t="s">
        <v>7891</v>
      </c>
      <c r="K16184" t="s">
        <v>208</v>
      </c>
      <c r="L16184" t="s">
        <v>19693</v>
      </c>
      <c r="N16184" t="s">
        <v>208</v>
      </c>
      <c r="O16184" t="s">
        <v>476</v>
      </c>
      <c r="P16184" t="s">
        <v>476</v>
      </c>
    </row>
    <row r="16185" spans="1:16">
      <c r="A16185" s="484" t="s">
        <v>11479</v>
      </c>
      <c r="B16185" s="485" t="s">
        <v>11478</v>
      </c>
      <c r="C16185" t="s">
        <v>11477</v>
      </c>
      <c r="D16185" t="s">
        <v>11477</v>
      </c>
      <c r="E16185" t="str">
        <f t="shared" si="252"/>
        <v>619243 - SYTRIA FORMATION</v>
      </c>
      <c r="F16185" t="s">
        <v>2453</v>
      </c>
      <c r="G16185" t="s">
        <v>11476</v>
      </c>
      <c r="I16185" t="s">
        <v>11475</v>
      </c>
      <c r="J16185" t="s">
        <v>11474</v>
      </c>
      <c r="K16185" t="s">
        <v>208</v>
      </c>
      <c r="L16185" t="s">
        <v>11473</v>
      </c>
      <c r="N16185" t="s">
        <v>208</v>
      </c>
      <c r="O16185" t="s">
        <v>476</v>
      </c>
      <c r="P16185" t="s">
        <v>476</v>
      </c>
    </row>
    <row r="16186" spans="1:16">
      <c r="A16186" s="484" t="s">
        <v>135507</v>
      </c>
      <c r="B16186" s="485" t="s">
        <v>135506</v>
      </c>
      <c r="C16186" t="s">
        <v>135505</v>
      </c>
      <c r="D16186" t="s">
        <v>135505</v>
      </c>
      <c r="E16186" t="str">
        <f t="shared" si="252"/>
        <v>624500 - ACTEFI</v>
      </c>
      <c r="F16186" t="s">
        <v>23134</v>
      </c>
      <c r="G16186" t="s">
        <v>135504</v>
      </c>
      <c r="H16186" t="s">
        <v>135503</v>
      </c>
      <c r="I16186" t="s">
        <v>12032</v>
      </c>
      <c r="J16186" t="s">
        <v>135502</v>
      </c>
      <c r="K16186" t="s">
        <v>208</v>
      </c>
      <c r="L16186" t="s">
        <v>135501</v>
      </c>
      <c r="N16186" t="s">
        <v>208</v>
      </c>
      <c r="O16186" t="s">
        <v>476</v>
      </c>
      <c r="P16186" t="s">
        <v>476</v>
      </c>
    </row>
    <row r="16187" spans="1:16">
      <c r="A16187" s="484" t="s">
        <v>84513</v>
      </c>
      <c r="B16187" s="485" t="s">
        <v>84512</v>
      </c>
      <c r="C16187" t="s">
        <v>84511</v>
      </c>
      <c r="D16187" t="s">
        <v>84511</v>
      </c>
      <c r="E16187" t="str">
        <f t="shared" si="252"/>
        <v>651989 - ECOLE DE L'HUMAIN</v>
      </c>
      <c r="F16187" t="s">
        <v>2453</v>
      </c>
      <c r="G16187" t="s">
        <v>84510</v>
      </c>
      <c r="H16187" t="s">
        <v>22004</v>
      </c>
      <c r="I16187" t="s">
        <v>25869</v>
      </c>
      <c r="J16187" t="s">
        <v>84509</v>
      </c>
      <c r="K16187" t="s">
        <v>208</v>
      </c>
      <c r="L16187" t="s">
        <v>84508</v>
      </c>
      <c r="N16187" t="s">
        <v>208</v>
      </c>
      <c r="O16187" t="s">
        <v>476</v>
      </c>
      <c r="P16187" t="s">
        <v>476</v>
      </c>
    </row>
    <row r="16188" spans="1:16">
      <c r="A16188" s="484" t="s">
        <v>114471</v>
      </c>
      <c r="B16188" s="485" t="s">
        <v>114470</v>
      </c>
      <c r="C16188" t="s">
        <v>114469</v>
      </c>
      <c r="D16188" t="s">
        <v>114469</v>
      </c>
      <c r="E16188" t="str">
        <f t="shared" si="252"/>
        <v>610045 - BEE</v>
      </c>
      <c r="F16188" t="s">
        <v>114468</v>
      </c>
      <c r="G16188" t="s">
        <v>114467</v>
      </c>
      <c r="I16188" t="s">
        <v>40768</v>
      </c>
      <c r="J16188" t="s">
        <v>114466</v>
      </c>
      <c r="K16188" t="s">
        <v>208</v>
      </c>
      <c r="L16188" t="s">
        <v>114465</v>
      </c>
      <c r="N16188" t="s">
        <v>208</v>
      </c>
      <c r="O16188" t="s">
        <v>476</v>
      </c>
      <c r="P16188" t="s">
        <v>476</v>
      </c>
    </row>
    <row r="16189" spans="1:16">
      <c r="A16189" s="484" t="s">
        <v>59974</v>
      </c>
      <c r="B16189" s="485" t="s">
        <v>59973</v>
      </c>
      <c r="C16189" t="s">
        <v>59967</v>
      </c>
      <c r="D16189" t="s">
        <v>59967</v>
      </c>
      <c r="E16189" t="str">
        <f t="shared" si="252"/>
        <v>657372 - HYPNOTEAM</v>
      </c>
      <c r="F16189" t="s">
        <v>9520</v>
      </c>
      <c r="G16189" t="s">
        <v>59972</v>
      </c>
      <c r="I16189" t="s">
        <v>59971</v>
      </c>
      <c r="K16189" t="s">
        <v>208</v>
      </c>
      <c r="L16189" t="s">
        <v>59970</v>
      </c>
      <c r="N16189" t="s">
        <v>208</v>
      </c>
      <c r="O16189" t="s">
        <v>476</v>
      </c>
      <c r="P16189" t="s">
        <v>476</v>
      </c>
    </row>
    <row r="16190" spans="1:16">
      <c r="A16190" s="484" t="s">
        <v>877</v>
      </c>
      <c r="B16190" s="485" t="s">
        <v>876</v>
      </c>
      <c r="C16190" t="s">
        <v>875</v>
      </c>
      <c r="D16190" t="s">
        <v>875</v>
      </c>
      <c r="E16190" t="str">
        <f t="shared" si="252"/>
        <v>621043 - 2PJ TAXI</v>
      </c>
      <c r="F16190" t="s">
        <v>683</v>
      </c>
      <c r="G16190" t="s">
        <v>874</v>
      </c>
      <c r="I16190" t="s">
        <v>873</v>
      </c>
      <c r="K16190" t="s">
        <v>208</v>
      </c>
      <c r="L16190" t="s">
        <v>872</v>
      </c>
      <c r="N16190" t="s">
        <v>208</v>
      </c>
      <c r="O16190" t="s">
        <v>476</v>
      </c>
      <c r="P16190" t="s">
        <v>476</v>
      </c>
    </row>
    <row r="16191" spans="1:16">
      <c r="A16191" s="484" t="s">
        <v>50027</v>
      </c>
      <c r="B16191" s="485" t="s">
        <v>50026</v>
      </c>
      <c r="C16191" t="s">
        <v>50025</v>
      </c>
      <c r="D16191" t="s">
        <v>50025</v>
      </c>
      <c r="E16191" t="str">
        <f t="shared" si="252"/>
        <v>681179 - ISRP VICHY</v>
      </c>
      <c r="F16191" t="s">
        <v>5487</v>
      </c>
      <c r="G16191" t="s">
        <v>50024</v>
      </c>
      <c r="I16191" t="s">
        <v>1616</v>
      </c>
      <c r="J16191" t="s">
        <v>50023</v>
      </c>
      <c r="K16191" t="s">
        <v>208</v>
      </c>
      <c r="L16191" t="s">
        <v>50022</v>
      </c>
      <c r="N16191" t="s">
        <v>208</v>
      </c>
      <c r="O16191" t="s">
        <v>476</v>
      </c>
      <c r="P16191" t="s">
        <v>476</v>
      </c>
    </row>
    <row r="16192" spans="1:16">
      <c r="A16192" s="484" t="s">
        <v>80479</v>
      </c>
      <c r="B16192" s="485" t="s">
        <v>80478</v>
      </c>
      <c r="C16192" t="s">
        <v>80477</v>
      </c>
      <c r="D16192" t="s">
        <v>80477</v>
      </c>
      <c r="E16192" t="str">
        <f t="shared" si="252"/>
        <v>593916 - ELKAE</v>
      </c>
      <c r="F16192" t="s">
        <v>12793</v>
      </c>
      <c r="G16192" t="s">
        <v>80476</v>
      </c>
      <c r="I16192" t="s">
        <v>11554</v>
      </c>
      <c r="K16192" t="s">
        <v>208</v>
      </c>
      <c r="L16192" t="s">
        <v>80475</v>
      </c>
      <c r="N16192" t="s">
        <v>208</v>
      </c>
      <c r="O16192" t="s">
        <v>476</v>
      </c>
      <c r="P16192" t="s">
        <v>476</v>
      </c>
    </row>
    <row r="16193" spans="1:16">
      <c r="A16193" s="484" t="s">
        <v>29686</v>
      </c>
      <c r="B16193" s="485" t="s">
        <v>29685</v>
      </c>
      <c r="C16193" t="s">
        <v>29684</v>
      </c>
      <c r="D16193" t="s">
        <v>29684</v>
      </c>
      <c r="E16193" t="str">
        <f t="shared" si="252"/>
        <v>665575 - PARCOURS FORMATION</v>
      </c>
      <c r="F16193" t="s">
        <v>5213</v>
      </c>
      <c r="G16193" t="s">
        <v>29683</v>
      </c>
      <c r="I16193" t="s">
        <v>15701</v>
      </c>
      <c r="J16193" t="s">
        <v>29682</v>
      </c>
      <c r="K16193" t="s">
        <v>208</v>
      </c>
      <c r="L16193" t="s">
        <v>29681</v>
      </c>
      <c r="N16193" t="s">
        <v>208</v>
      </c>
      <c r="O16193" t="s">
        <v>476</v>
      </c>
      <c r="P16193" t="s">
        <v>476</v>
      </c>
    </row>
    <row r="16194" spans="1:16">
      <c r="A16194" s="484" t="s">
        <v>43595</v>
      </c>
      <c r="B16194" s="485" t="s">
        <v>43594</v>
      </c>
      <c r="C16194" t="s">
        <v>43593</v>
      </c>
      <c r="D16194" t="s">
        <v>43592</v>
      </c>
      <c r="E16194" t="str">
        <f t="shared" ref="E16194:E16257" si="253">_xlfn.CONCAT(L16194," - ",D16194)</f>
        <v>603879 - DEMO</v>
      </c>
      <c r="F16194" t="s">
        <v>18681</v>
      </c>
      <c r="G16194" t="s">
        <v>43591</v>
      </c>
      <c r="I16194" t="s">
        <v>18950</v>
      </c>
      <c r="J16194" t="s">
        <v>43590</v>
      </c>
      <c r="K16194" t="s">
        <v>208</v>
      </c>
      <c r="L16194" t="s">
        <v>43589</v>
      </c>
      <c r="N16194" t="s">
        <v>208</v>
      </c>
      <c r="O16194" t="s">
        <v>476</v>
      </c>
      <c r="P16194" t="s">
        <v>476</v>
      </c>
    </row>
    <row r="16195" spans="1:16">
      <c r="A16195" s="484" t="s">
        <v>16546</v>
      </c>
      <c r="B16195" s="485" t="s">
        <v>16545</v>
      </c>
      <c r="C16195" t="s">
        <v>16544</v>
      </c>
      <c r="D16195" t="s">
        <v>16544</v>
      </c>
      <c r="E16195" t="str">
        <f t="shared" si="253"/>
        <v>658248 - SKY ACADEMY</v>
      </c>
      <c r="F16195" t="s">
        <v>16543</v>
      </c>
      <c r="G16195" t="s">
        <v>16542</v>
      </c>
      <c r="I16195" t="s">
        <v>959</v>
      </c>
      <c r="J16195" t="s">
        <v>16541</v>
      </c>
      <c r="K16195" t="s">
        <v>208</v>
      </c>
      <c r="L16195" t="s">
        <v>16540</v>
      </c>
      <c r="N16195" t="s">
        <v>208</v>
      </c>
      <c r="O16195" t="s">
        <v>476</v>
      </c>
      <c r="P16195" t="s">
        <v>476</v>
      </c>
    </row>
    <row r="16196" spans="1:16">
      <c r="A16196" s="484" t="s">
        <v>48801</v>
      </c>
      <c r="B16196" s="485" t="s">
        <v>48800</v>
      </c>
      <c r="C16196" t="s">
        <v>48799</v>
      </c>
      <c r="D16196" t="s">
        <v>48799</v>
      </c>
      <c r="E16196" t="str">
        <f t="shared" si="253"/>
        <v>640827 - JULIE SOLUTIONS</v>
      </c>
      <c r="F16196" t="s">
        <v>15294</v>
      </c>
      <c r="G16196" t="s">
        <v>48798</v>
      </c>
      <c r="H16196" t="s">
        <v>48797</v>
      </c>
      <c r="I16196" t="s">
        <v>10026</v>
      </c>
      <c r="J16196" t="s">
        <v>48796</v>
      </c>
      <c r="K16196" t="s">
        <v>208</v>
      </c>
      <c r="L16196" t="s">
        <v>48795</v>
      </c>
      <c r="N16196" t="s">
        <v>208</v>
      </c>
      <c r="O16196" t="s">
        <v>476</v>
      </c>
      <c r="P16196" t="s">
        <v>476</v>
      </c>
    </row>
    <row r="16197" spans="1:16">
      <c r="A16197" s="484" t="s">
        <v>125054</v>
      </c>
      <c r="B16197" s="485" t="s">
        <v>125053</v>
      </c>
      <c r="C16197" t="s">
        <v>125052</v>
      </c>
      <c r="D16197" t="s">
        <v>125051</v>
      </c>
      <c r="E16197" t="str">
        <f t="shared" si="253"/>
        <v>665666 - AFRIS ESEIS STRASBOURG</v>
      </c>
      <c r="F16197" t="s">
        <v>33777</v>
      </c>
      <c r="G16197" t="s">
        <v>125050</v>
      </c>
      <c r="I16197" t="s">
        <v>579</v>
      </c>
      <c r="J16197" t="s">
        <v>125049</v>
      </c>
      <c r="K16197" t="s">
        <v>208</v>
      </c>
      <c r="L16197" t="s">
        <v>125048</v>
      </c>
      <c r="N16197" t="s">
        <v>207</v>
      </c>
      <c r="O16197" t="s">
        <v>476</v>
      </c>
      <c r="P16197" t="s">
        <v>476</v>
      </c>
    </row>
    <row r="16198" spans="1:16">
      <c r="A16198" s="484" t="s">
        <v>125067</v>
      </c>
      <c r="B16198" s="485" t="s">
        <v>125053</v>
      </c>
      <c r="C16198" t="s">
        <v>125066</v>
      </c>
      <c r="D16198" t="s">
        <v>125065</v>
      </c>
      <c r="E16198" t="str">
        <f t="shared" si="253"/>
        <v>592535 - AFRIS CIFAL ECE STRASBOURG</v>
      </c>
      <c r="F16198" t="s">
        <v>11728</v>
      </c>
      <c r="G16198" t="s">
        <v>125064</v>
      </c>
      <c r="I16198" t="s">
        <v>579</v>
      </c>
      <c r="J16198" t="s">
        <v>125063</v>
      </c>
      <c r="K16198" t="s">
        <v>208</v>
      </c>
      <c r="L16198" t="s">
        <v>125062</v>
      </c>
      <c r="N16198" t="s">
        <v>207</v>
      </c>
      <c r="O16198" t="s">
        <v>476</v>
      </c>
      <c r="P16198" t="s">
        <v>476</v>
      </c>
    </row>
    <row r="16199" spans="1:16">
      <c r="A16199" s="484" t="s">
        <v>34395</v>
      </c>
      <c r="B16199" s="485" t="s">
        <v>34394</v>
      </c>
      <c r="C16199" t="s">
        <v>34393</v>
      </c>
      <c r="D16199" t="s">
        <v>34392</v>
      </c>
      <c r="E16199" t="str">
        <f t="shared" si="253"/>
        <v>670790 - MYHUMANPARTNER BREUILLET</v>
      </c>
      <c r="F16199" t="s">
        <v>4491</v>
      </c>
      <c r="G16199" t="s">
        <v>34391</v>
      </c>
      <c r="I16199" t="s">
        <v>34390</v>
      </c>
      <c r="J16199" t="s">
        <v>34389</v>
      </c>
      <c r="K16199" t="s">
        <v>208</v>
      </c>
      <c r="L16199" t="s">
        <v>34388</v>
      </c>
      <c r="N16199" t="s">
        <v>208</v>
      </c>
      <c r="O16199" t="s">
        <v>476</v>
      </c>
      <c r="P16199" t="s">
        <v>476</v>
      </c>
    </row>
    <row r="16200" spans="1:16">
      <c r="A16200" s="484" t="s">
        <v>69669</v>
      </c>
      <c r="B16200" s="485" t="s">
        <v>69668</v>
      </c>
      <c r="C16200" t="s">
        <v>69667</v>
      </c>
      <c r="D16200" t="s">
        <v>69666</v>
      </c>
      <c r="E16200" t="str">
        <f t="shared" si="253"/>
        <v>664431 - FORMATIONS SECURITE TRAVAIL LUCCIANA</v>
      </c>
      <c r="F16200" t="s">
        <v>7447</v>
      </c>
      <c r="G16200" t="s">
        <v>69665</v>
      </c>
      <c r="H16200" t="s">
        <v>69664</v>
      </c>
      <c r="I16200" t="s">
        <v>42518</v>
      </c>
      <c r="K16200" t="s">
        <v>208</v>
      </c>
      <c r="L16200" t="s">
        <v>69663</v>
      </c>
      <c r="N16200" t="s">
        <v>208</v>
      </c>
      <c r="O16200" t="s">
        <v>476</v>
      </c>
      <c r="P16200" t="s">
        <v>476</v>
      </c>
    </row>
    <row r="16201" spans="1:16">
      <c r="A16201" s="484" t="s">
        <v>74820</v>
      </c>
      <c r="B16201" s="485" t="s">
        <v>74819</v>
      </c>
      <c r="C16201" t="s">
        <v>74818</v>
      </c>
      <c r="D16201" t="s">
        <v>74818</v>
      </c>
      <c r="E16201" t="str">
        <f t="shared" si="253"/>
        <v>632510 - EVOLVE FORMATION CONSEIL</v>
      </c>
      <c r="F16201" t="s">
        <v>4236</v>
      </c>
      <c r="G16201" t="s">
        <v>74817</v>
      </c>
      <c r="I16201" t="s">
        <v>1501</v>
      </c>
      <c r="K16201" t="s">
        <v>208</v>
      </c>
      <c r="L16201" t="s">
        <v>74816</v>
      </c>
      <c r="N16201" t="s">
        <v>208</v>
      </c>
      <c r="O16201" t="s">
        <v>476</v>
      </c>
      <c r="P16201" t="s">
        <v>476</v>
      </c>
    </row>
    <row r="16202" spans="1:16">
      <c r="A16202" s="484" t="s">
        <v>136562</v>
      </c>
      <c r="B16202" s="485" t="s">
        <v>136561</v>
      </c>
      <c r="C16202" t="s">
        <v>136560</v>
      </c>
      <c r="D16202" t="s">
        <v>136560</v>
      </c>
      <c r="E16202" t="str">
        <f t="shared" si="253"/>
        <v>673122 - AC QSE</v>
      </c>
      <c r="F16202" t="s">
        <v>41525</v>
      </c>
      <c r="G16202" t="s">
        <v>136559</v>
      </c>
      <c r="I16202" t="s">
        <v>20187</v>
      </c>
      <c r="J16202" t="s">
        <v>1699</v>
      </c>
      <c r="K16202" t="s">
        <v>208</v>
      </c>
      <c r="L16202" t="s">
        <v>136558</v>
      </c>
      <c r="N16202" t="s">
        <v>208</v>
      </c>
      <c r="O16202" t="s">
        <v>476</v>
      </c>
      <c r="P16202" t="s">
        <v>476</v>
      </c>
    </row>
    <row r="16203" spans="1:16">
      <c r="A16203" s="484" t="s">
        <v>41653</v>
      </c>
      <c r="B16203" s="485" t="s">
        <v>41652</v>
      </c>
      <c r="C16203" t="s">
        <v>41651</v>
      </c>
      <c r="D16203" t="s">
        <v>41650</v>
      </c>
      <c r="E16203" t="str">
        <f t="shared" si="253"/>
        <v>587023 - LS FORMATION II DESERTINES</v>
      </c>
      <c r="F16203" t="s">
        <v>12087</v>
      </c>
      <c r="G16203" t="s">
        <v>41649</v>
      </c>
      <c r="H16203" t="s">
        <v>41648</v>
      </c>
      <c r="I16203" t="s">
        <v>41647</v>
      </c>
      <c r="K16203" t="s">
        <v>208</v>
      </c>
      <c r="L16203" t="s">
        <v>41646</v>
      </c>
      <c r="N16203" t="s">
        <v>208</v>
      </c>
      <c r="O16203" t="s">
        <v>476</v>
      </c>
      <c r="P16203" t="s">
        <v>476</v>
      </c>
    </row>
    <row r="16204" spans="1:16">
      <c r="A16204" s="484" t="s">
        <v>72728</v>
      </c>
      <c r="B16204" s="485" t="s">
        <v>72727</v>
      </c>
      <c r="C16204" t="s">
        <v>72726</v>
      </c>
      <c r="D16204" t="s">
        <v>72725</v>
      </c>
      <c r="E16204" t="str">
        <f t="shared" si="253"/>
        <v>684132 - FRCIDFF HAUTS DE FRANCE ARRAS</v>
      </c>
      <c r="F16204" t="s">
        <v>10428</v>
      </c>
      <c r="G16204" t="s">
        <v>72724</v>
      </c>
      <c r="I16204" t="s">
        <v>3894</v>
      </c>
      <c r="J16204" t="s">
        <v>72723</v>
      </c>
      <c r="K16204" t="s">
        <v>208</v>
      </c>
      <c r="L16204" t="s">
        <v>72722</v>
      </c>
      <c r="N16204" t="s">
        <v>208</v>
      </c>
      <c r="O16204" t="s">
        <v>476</v>
      </c>
      <c r="P16204" t="s">
        <v>476</v>
      </c>
    </row>
    <row r="16205" spans="1:16">
      <c r="A16205" s="484" t="s">
        <v>66751</v>
      </c>
      <c r="B16205" s="485" t="s">
        <v>66750</v>
      </c>
      <c r="C16205" t="s">
        <v>66749</v>
      </c>
      <c r="D16205" t="s">
        <v>66748</v>
      </c>
      <c r="E16205" t="str">
        <f t="shared" si="253"/>
        <v>635273 - GIMET CAROLE</v>
      </c>
      <c r="F16205" t="s">
        <v>26234</v>
      </c>
      <c r="G16205" t="s">
        <v>66747</v>
      </c>
      <c r="I16205" t="s">
        <v>66746</v>
      </c>
      <c r="K16205" t="s">
        <v>208</v>
      </c>
      <c r="L16205" t="s">
        <v>66745</v>
      </c>
      <c r="N16205" t="s">
        <v>208</v>
      </c>
      <c r="O16205" t="s">
        <v>476</v>
      </c>
      <c r="P16205" t="s">
        <v>476</v>
      </c>
    </row>
    <row r="16206" spans="1:16">
      <c r="A16206" s="484" t="s">
        <v>136904</v>
      </c>
      <c r="B16206" s="485" t="s">
        <v>136903</v>
      </c>
      <c r="C16206" t="s">
        <v>136902</v>
      </c>
      <c r="D16206" t="s">
        <v>136902</v>
      </c>
      <c r="E16206" t="str">
        <f t="shared" si="253"/>
        <v>550152 - ABC AMBITIONS</v>
      </c>
      <c r="F16206" t="s">
        <v>29850</v>
      </c>
      <c r="G16206" t="s">
        <v>136901</v>
      </c>
      <c r="H16206" t="s">
        <v>136900</v>
      </c>
      <c r="I16206" t="s">
        <v>596</v>
      </c>
      <c r="J16206" t="s">
        <v>136899</v>
      </c>
      <c r="K16206" t="s">
        <v>208</v>
      </c>
      <c r="L16206" t="s">
        <v>136898</v>
      </c>
      <c r="N16206" t="s">
        <v>208</v>
      </c>
      <c r="O16206" t="s">
        <v>476</v>
      </c>
      <c r="P16206" t="s">
        <v>476</v>
      </c>
    </row>
    <row r="16207" spans="1:16">
      <c r="A16207" s="484" t="s">
        <v>1309</v>
      </c>
      <c r="B16207" s="485" t="s">
        <v>1308</v>
      </c>
      <c r="C16207" t="s">
        <v>1307</v>
      </c>
      <c r="D16207" t="s">
        <v>1307</v>
      </c>
      <c r="E16207" t="str">
        <f t="shared" si="253"/>
        <v>599190 - YUMAN</v>
      </c>
      <c r="F16207" t="s">
        <v>628</v>
      </c>
      <c r="G16207" t="s">
        <v>1306</v>
      </c>
      <c r="I16207" t="s">
        <v>626</v>
      </c>
      <c r="J16207" t="s">
        <v>1305</v>
      </c>
      <c r="K16207" t="s">
        <v>208</v>
      </c>
      <c r="L16207" t="s">
        <v>1304</v>
      </c>
      <c r="N16207" t="s">
        <v>208</v>
      </c>
      <c r="O16207" t="s">
        <v>476</v>
      </c>
      <c r="P16207" t="s">
        <v>476</v>
      </c>
    </row>
    <row r="16208" spans="1:16">
      <c r="A16208" s="484" t="s">
        <v>119554</v>
      </c>
      <c r="B16208" s="485" t="s">
        <v>119553</v>
      </c>
      <c r="C16208" t="s">
        <v>119552</v>
      </c>
      <c r="D16208" t="s">
        <v>119551</v>
      </c>
      <c r="E16208" t="str">
        <f t="shared" si="253"/>
        <v>582712 - @MRI</v>
      </c>
      <c r="F16208" t="s">
        <v>85600</v>
      </c>
      <c r="G16208" t="s">
        <v>119550</v>
      </c>
      <c r="I16208" t="s">
        <v>49369</v>
      </c>
      <c r="J16208" t="s">
        <v>119549</v>
      </c>
      <c r="K16208" t="s">
        <v>208</v>
      </c>
      <c r="L16208" t="s">
        <v>119548</v>
      </c>
      <c r="N16208" t="s">
        <v>208</v>
      </c>
      <c r="O16208" t="s">
        <v>476</v>
      </c>
      <c r="P16208" t="s">
        <v>476</v>
      </c>
    </row>
    <row r="16209" spans="1:16">
      <c r="A16209" s="484" t="s">
        <v>21904</v>
      </c>
      <c r="B16209" s="485" t="s">
        <v>21903</v>
      </c>
      <c r="C16209" t="s">
        <v>21902</v>
      </c>
      <c r="D16209" t="s">
        <v>21901</v>
      </c>
      <c r="E16209" t="str">
        <f t="shared" si="253"/>
        <v>630019 - RH PUISSANCE MILLE AIX EN PROVENCE</v>
      </c>
      <c r="F16209" t="s">
        <v>21900</v>
      </c>
      <c r="G16209" t="s">
        <v>21899</v>
      </c>
      <c r="H16209" t="s">
        <v>21898</v>
      </c>
      <c r="I16209" t="s">
        <v>596</v>
      </c>
      <c r="J16209" t="s">
        <v>21897</v>
      </c>
      <c r="K16209" t="s">
        <v>208</v>
      </c>
      <c r="L16209" t="s">
        <v>21896</v>
      </c>
      <c r="N16209" t="s">
        <v>208</v>
      </c>
      <c r="O16209" t="s">
        <v>476</v>
      </c>
      <c r="P16209" t="s">
        <v>476</v>
      </c>
    </row>
    <row r="16210" spans="1:16">
      <c r="A16210" s="484" t="s">
        <v>128758</v>
      </c>
      <c r="B16210" s="485" t="s">
        <v>128757</v>
      </c>
      <c r="C16210" t="s">
        <v>128756</v>
      </c>
      <c r="D16210" t="s">
        <v>128756</v>
      </c>
      <c r="E16210" t="str">
        <f t="shared" si="253"/>
        <v>595639 - AMO GROUPE D'ETUDE EN ORTHOPHONIE</v>
      </c>
      <c r="F16210" t="s">
        <v>1848</v>
      </c>
      <c r="G16210" t="s">
        <v>128755</v>
      </c>
      <c r="I16210" t="s">
        <v>8115</v>
      </c>
      <c r="K16210" t="s">
        <v>208</v>
      </c>
      <c r="L16210" t="s">
        <v>128754</v>
      </c>
      <c r="N16210" t="s">
        <v>208</v>
      </c>
      <c r="O16210" t="s">
        <v>476</v>
      </c>
      <c r="P16210" t="s">
        <v>476</v>
      </c>
    </row>
    <row r="16211" spans="1:16">
      <c r="A16211" s="484" t="s">
        <v>84836</v>
      </c>
      <c r="B16211" s="485" t="s">
        <v>84835</v>
      </c>
      <c r="C16211" t="s">
        <v>84834</v>
      </c>
      <c r="D16211" t="s">
        <v>84833</v>
      </c>
      <c r="E16211" t="str">
        <f t="shared" si="253"/>
        <v>615304 - ECSR DU PANIER FLEURI</v>
      </c>
      <c r="F16211" t="s">
        <v>29834</v>
      </c>
      <c r="G16211" t="s">
        <v>84832</v>
      </c>
      <c r="I16211" t="s">
        <v>64020</v>
      </c>
      <c r="J16211" t="s">
        <v>84831</v>
      </c>
      <c r="K16211" t="s">
        <v>208</v>
      </c>
      <c r="L16211" t="s">
        <v>84830</v>
      </c>
      <c r="N16211" t="s">
        <v>208</v>
      </c>
      <c r="O16211" t="s">
        <v>476</v>
      </c>
      <c r="P16211" t="s">
        <v>476</v>
      </c>
    </row>
    <row r="16212" spans="1:16">
      <c r="A16212" s="484" t="s">
        <v>84909</v>
      </c>
      <c r="B16212" s="485" t="s">
        <v>84908</v>
      </c>
      <c r="C16212" t="s">
        <v>84907</v>
      </c>
      <c r="D16212" t="s">
        <v>84907</v>
      </c>
      <c r="E16212" t="str">
        <f t="shared" si="253"/>
        <v>658881 - ECOLE DE COIFFURE ESTHETIQUE AURELIE B</v>
      </c>
      <c r="F16212" t="s">
        <v>45659</v>
      </c>
      <c r="G16212" t="s">
        <v>84906</v>
      </c>
      <c r="I16212" t="s">
        <v>84712</v>
      </c>
      <c r="J16212" t="s">
        <v>84905</v>
      </c>
      <c r="K16212" t="s">
        <v>208</v>
      </c>
      <c r="L16212" t="s">
        <v>84904</v>
      </c>
      <c r="N16212" t="s">
        <v>207</v>
      </c>
      <c r="O16212" t="s">
        <v>476</v>
      </c>
      <c r="P16212" t="s">
        <v>476</v>
      </c>
    </row>
    <row r="16213" spans="1:16">
      <c r="A16213" s="484" t="s">
        <v>83103</v>
      </c>
      <c r="B16213" s="485" t="s">
        <v>83102</v>
      </c>
      <c r="C16213" t="s">
        <v>83101</v>
      </c>
      <c r="D16213" t="s">
        <v>83101</v>
      </c>
      <c r="E16213" t="str">
        <f t="shared" si="253"/>
        <v>594076 - ECOLE SOPHROLOGIE CAYCEDIENNE  BAYONNE</v>
      </c>
      <c r="F16213" t="s">
        <v>1116</v>
      </c>
      <c r="G16213" t="s">
        <v>83100</v>
      </c>
      <c r="H16213" t="s">
        <v>83099</v>
      </c>
      <c r="I16213" t="s">
        <v>41179</v>
      </c>
      <c r="J16213" t="s">
        <v>83098</v>
      </c>
      <c r="K16213" t="s">
        <v>208</v>
      </c>
      <c r="L16213" t="s">
        <v>83097</v>
      </c>
      <c r="N16213" t="s">
        <v>208</v>
      </c>
      <c r="O16213" t="s">
        <v>476</v>
      </c>
      <c r="P16213" t="s">
        <v>476</v>
      </c>
    </row>
    <row r="16214" spans="1:16">
      <c r="A16214" s="484" t="s">
        <v>728</v>
      </c>
      <c r="B16214" s="485" t="s">
        <v>727</v>
      </c>
      <c r="C16214" t="s">
        <v>726</v>
      </c>
      <c r="D16214" t="s">
        <v>726</v>
      </c>
      <c r="E16214" t="str">
        <f t="shared" si="253"/>
        <v>681519 - 3P DEVELOPPEMENT</v>
      </c>
      <c r="F16214" t="s">
        <v>725</v>
      </c>
      <c r="G16214" t="s">
        <v>724</v>
      </c>
      <c r="H16214" t="s">
        <v>723</v>
      </c>
      <c r="I16214" t="s">
        <v>722</v>
      </c>
      <c r="J16214" t="s">
        <v>721</v>
      </c>
      <c r="K16214" t="s">
        <v>208</v>
      </c>
      <c r="L16214" t="s">
        <v>720</v>
      </c>
      <c r="N16214" t="s">
        <v>208</v>
      </c>
      <c r="O16214" t="s">
        <v>476</v>
      </c>
      <c r="P16214" t="s">
        <v>476</v>
      </c>
    </row>
    <row r="16215" spans="1:16">
      <c r="A16215" s="484" t="s">
        <v>17945</v>
      </c>
      <c r="B16215" s="485" t="s">
        <v>17944</v>
      </c>
      <c r="C16215" t="s">
        <v>17943</v>
      </c>
      <c r="D16215" t="s">
        <v>17942</v>
      </c>
      <c r="E16215" t="str">
        <f t="shared" si="253"/>
        <v>591439 - SERON CLAUDE</v>
      </c>
      <c r="F16215" t="s">
        <v>8266</v>
      </c>
      <c r="G16215" t="s">
        <v>17941</v>
      </c>
      <c r="I16215" t="s">
        <v>17940</v>
      </c>
      <c r="K16215" t="s">
        <v>208</v>
      </c>
      <c r="L16215" t="s">
        <v>17939</v>
      </c>
      <c r="N16215" t="s">
        <v>208</v>
      </c>
      <c r="O16215" t="s">
        <v>476</v>
      </c>
      <c r="P16215" t="s">
        <v>476</v>
      </c>
    </row>
    <row r="16216" spans="1:16">
      <c r="A16216" s="484" t="s">
        <v>125917</v>
      </c>
      <c r="B16216" s="485" t="s">
        <v>125916</v>
      </c>
      <c r="C16216" t="s">
        <v>125915</v>
      </c>
      <c r="D16216" t="s">
        <v>125914</v>
      </c>
      <c r="E16216" t="str">
        <f t="shared" si="253"/>
        <v>674199 - AMOPY</v>
      </c>
      <c r="F16216" t="s">
        <v>9491</v>
      </c>
      <c r="G16216" t="s">
        <v>125913</v>
      </c>
      <c r="I16216" t="s">
        <v>603</v>
      </c>
      <c r="K16216" t="s">
        <v>208</v>
      </c>
      <c r="L16216" t="s">
        <v>125912</v>
      </c>
      <c r="N16216" t="s">
        <v>208</v>
      </c>
      <c r="O16216" t="s">
        <v>476</v>
      </c>
      <c r="P16216" t="s">
        <v>476</v>
      </c>
    </row>
    <row r="16217" spans="1:16">
      <c r="A16217" s="484" t="s">
        <v>135461</v>
      </c>
      <c r="B16217" s="485" t="s">
        <v>135460</v>
      </c>
      <c r="C16217" t="s">
        <v>135459</v>
      </c>
      <c r="D16217" t="s">
        <v>135458</v>
      </c>
      <c r="E16217" t="str">
        <f t="shared" si="253"/>
        <v>598756 - ACTESUR BESANCON</v>
      </c>
      <c r="F16217" t="s">
        <v>1568</v>
      </c>
      <c r="G16217" t="s">
        <v>135457</v>
      </c>
      <c r="I16217" t="s">
        <v>2666</v>
      </c>
      <c r="J16217" t="s">
        <v>135456</v>
      </c>
      <c r="K16217" t="s">
        <v>208</v>
      </c>
      <c r="L16217" t="s">
        <v>135455</v>
      </c>
      <c r="N16217" t="s">
        <v>208</v>
      </c>
      <c r="O16217" t="s">
        <v>476</v>
      </c>
      <c r="P16217" t="s">
        <v>476</v>
      </c>
    </row>
    <row r="16218" spans="1:16">
      <c r="A16218" s="484" t="s">
        <v>83641</v>
      </c>
      <c r="B16218" s="485" t="s">
        <v>83640</v>
      </c>
      <c r="C16218" t="s">
        <v>83639</v>
      </c>
      <c r="D16218" t="s">
        <v>83638</v>
      </c>
      <c r="E16218" t="str">
        <f t="shared" si="253"/>
        <v>621584 - ENSC 44</v>
      </c>
      <c r="F16218" t="s">
        <v>35066</v>
      </c>
      <c r="G16218" t="s">
        <v>83637</v>
      </c>
      <c r="I16218" t="s">
        <v>24283</v>
      </c>
      <c r="J16218" t="s">
        <v>83636</v>
      </c>
      <c r="K16218" t="s">
        <v>208</v>
      </c>
      <c r="L16218" t="s">
        <v>83635</v>
      </c>
      <c r="N16218" t="s">
        <v>208</v>
      </c>
      <c r="O16218" t="s">
        <v>476</v>
      </c>
      <c r="P16218" t="s">
        <v>476</v>
      </c>
    </row>
    <row r="16219" spans="1:16">
      <c r="A16219" s="484" t="s">
        <v>49393</v>
      </c>
      <c r="B16219" s="485" t="s">
        <v>49392</v>
      </c>
      <c r="C16219" t="s">
        <v>49391</v>
      </c>
      <c r="D16219" t="s">
        <v>49391</v>
      </c>
      <c r="E16219" t="str">
        <f t="shared" si="253"/>
        <v>605335 - JEDHA</v>
      </c>
      <c r="F16219" t="s">
        <v>49390</v>
      </c>
      <c r="G16219" t="s">
        <v>49389</v>
      </c>
      <c r="I16219" t="s">
        <v>626</v>
      </c>
      <c r="K16219" t="s">
        <v>208</v>
      </c>
      <c r="L16219" t="s">
        <v>49388</v>
      </c>
      <c r="N16219" t="s">
        <v>208</v>
      </c>
      <c r="O16219" t="s">
        <v>476</v>
      </c>
      <c r="P16219" t="s">
        <v>476</v>
      </c>
    </row>
    <row r="16220" spans="1:16">
      <c r="A16220" s="484" t="s">
        <v>34401</v>
      </c>
      <c r="B16220" s="485" t="s">
        <v>34400</v>
      </c>
      <c r="C16220" t="s">
        <v>34399</v>
      </c>
      <c r="D16220" t="s">
        <v>34399</v>
      </c>
      <c r="E16220" t="str">
        <f t="shared" si="253"/>
        <v>599487 - MYES LYON</v>
      </c>
      <c r="F16220" t="s">
        <v>1710</v>
      </c>
      <c r="G16220" t="s">
        <v>34398</v>
      </c>
      <c r="I16220" t="s">
        <v>802</v>
      </c>
      <c r="J16220" t="s">
        <v>34397</v>
      </c>
      <c r="K16220" t="s">
        <v>208</v>
      </c>
      <c r="L16220" t="s">
        <v>34396</v>
      </c>
      <c r="N16220" t="s">
        <v>208</v>
      </c>
      <c r="O16220" t="s">
        <v>476</v>
      </c>
      <c r="P16220" t="s">
        <v>476</v>
      </c>
    </row>
    <row r="16221" spans="1:16">
      <c r="A16221" s="484" t="s">
        <v>78621</v>
      </c>
      <c r="B16221" s="485" t="s">
        <v>78620</v>
      </c>
      <c r="C16221" t="s">
        <v>78619</v>
      </c>
      <c r="D16221" t="s">
        <v>78618</v>
      </c>
      <c r="E16221" t="str">
        <f t="shared" si="253"/>
        <v>654747 - ESCA ANNECY</v>
      </c>
      <c r="F16221" t="s">
        <v>26303</v>
      </c>
      <c r="G16221" t="s">
        <v>78617</v>
      </c>
      <c r="I16221" t="s">
        <v>8115</v>
      </c>
      <c r="J16221" t="s">
        <v>78616</v>
      </c>
      <c r="K16221" t="s">
        <v>208</v>
      </c>
      <c r="L16221" t="s">
        <v>78615</v>
      </c>
      <c r="N16221" t="s">
        <v>207</v>
      </c>
      <c r="O16221" t="s">
        <v>476</v>
      </c>
      <c r="P16221" t="s">
        <v>476</v>
      </c>
    </row>
    <row r="16222" spans="1:16">
      <c r="A16222" s="484" t="s">
        <v>11634</v>
      </c>
      <c r="B16222" s="485" t="s">
        <v>11633</v>
      </c>
      <c r="C16222" t="s">
        <v>11632</v>
      </c>
      <c r="D16222" t="s">
        <v>11632</v>
      </c>
      <c r="E16222" t="str">
        <f t="shared" si="253"/>
        <v>600179 - SYNETIC FORMATION</v>
      </c>
      <c r="F16222" t="s">
        <v>2801</v>
      </c>
      <c r="G16222" t="s">
        <v>11631</v>
      </c>
      <c r="H16222" t="s">
        <v>11630</v>
      </c>
      <c r="I16222" t="s">
        <v>11629</v>
      </c>
      <c r="K16222" t="s">
        <v>11628</v>
      </c>
      <c r="L16222" t="s">
        <v>11627</v>
      </c>
      <c r="N16222" t="s">
        <v>208</v>
      </c>
      <c r="O16222" t="s">
        <v>476</v>
      </c>
      <c r="P16222" t="s">
        <v>476</v>
      </c>
    </row>
    <row r="16223" spans="1:16">
      <c r="A16223" s="484" t="s">
        <v>28677</v>
      </c>
      <c r="B16223" s="485" t="s">
        <v>28676</v>
      </c>
      <c r="C16223" t="s">
        <v>28675</v>
      </c>
      <c r="D16223" t="s">
        <v>28675</v>
      </c>
      <c r="E16223" t="str">
        <f t="shared" si="253"/>
        <v>685276 - PERIGORD SAUVETAGE SECOURISME</v>
      </c>
      <c r="F16223" t="s">
        <v>2718</v>
      </c>
      <c r="G16223" t="s">
        <v>28674</v>
      </c>
      <c r="H16223" t="s">
        <v>28673</v>
      </c>
      <c r="I16223" t="s">
        <v>28672</v>
      </c>
      <c r="J16223" t="s">
        <v>28671</v>
      </c>
      <c r="K16223" t="s">
        <v>208</v>
      </c>
      <c r="L16223" t="s">
        <v>28670</v>
      </c>
      <c r="N16223" t="s">
        <v>208</v>
      </c>
      <c r="O16223" t="s">
        <v>476</v>
      </c>
      <c r="P16223" t="s">
        <v>476</v>
      </c>
    </row>
    <row r="16224" spans="1:16">
      <c r="A16224" s="484" t="s">
        <v>23301</v>
      </c>
      <c r="B16224" s="485" t="s">
        <v>23300</v>
      </c>
      <c r="C16224" t="s">
        <v>23299</v>
      </c>
      <c r="D16224" t="s">
        <v>23299</v>
      </c>
      <c r="E16224" t="str">
        <f t="shared" si="253"/>
        <v>661004 - REMANENCE DES MOTS</v>
      </c>
      <c r="F16224" t="s">
        <v>3609</v>
      </c>
      <c r="G16224" t="s">
        <v>23298</v>
      </c>
      <c r="I16224" t="s">
        <v>20960</v>
      </c>
      <c r="J16224" t="s">
        <v>23297</v>
      </c>
      <c r="K16224" t="s">
        <v>208</v>
      </c>
      <c r="L16224" t="s">
        <v>23296</v>
      </c>
      <c r="N16224" t="s">
        <v>208</v>
      </c>
      <c r="O16224" t="s">
        <v>476</v>
      </c>
      <c r="P16224" t="s">
        <v>476</v>
      </c>
    </row>
    <row r="16225" spans="1:16">
      <c r="A16225" s="484" t="s">
        <v>135929</v>
      </c>
      <c r="B16225" s="485" t="s">
        <v>135928</v>
      </c>
      <c r="C16225" t="s">
        <v>135927</v>
      </c>
      <c r="D16225" t="s">
        <v>135927</v>
      </c>
      <c r="E16225" t="str">
        <f t="shared" si="253"/>
        <v>672178 - ACCRETIO CAPITAL SOLUTIONS</v>
      </c>
      <c r="F16225" t="s">
        <v>23841</v>
      </c>
      <c r="G16225" t="s">
        <v>135926</v>
      </c>
      <c r="I16225" t="s">
        <v>33500</v>
      </c>
      <c r="J16225" t="s">
        <v>135925</v>
      </c>
      <c r="K16225" t="s">
        <v>208</v>
      </c>
      <c r="L16225" t="s">
        <v>135924</v>
      </c>
      <c r="N16225" t="s">
        <v>208</v>
      </c>
      <c r="O16225" t="s">
        <v>476</v>
      </c>
      <c r="P16225" t="s">
        <v>476</v>
      </c>
    </row>
    <row r="16226" spans="1:16">
      <c r="A16226" s="484" t="s">
        <v>3942</v>
      </c>
      <c r="B16226" s="485" t="s">
        <v>3941</v>
      </c>
      <c r="C16226" t="s">
        <v>3940</v>
      </c>
      <c r="D16226" t="s">
        <v>3940</v>
      </c>
      <c r="E16226" t="str">
        <f t="shared" si="253"/>
        <v>627963 - VIA FELICIA</v>
      </c>
      <c r="F16226" t="s">
        <v>3939</v>
      </c>
      <c r="G16226" t="s">
        <v>3938</v>
      </c>
      <c r="I16226" t="s">
        <v>3937</v>
      </c>
      <c r="K16226" t="s">
        <v>208</v>
      </c>
      <c r="L16226" t="s">
        <v>3936</v>
      </c>
      <c r="N16226" t="s">
        <v>208</v>
      </c>
      <c r="O16226" t="s">
        <v>476</v>
      </c>
      <c r="P16226" t="s">
        <v>476</v>
      </c>
    </row>
    <row r="16227" spans="1:16">
      <c r="A16227" s="484" t="s">
        <v>74977</v>
      </c>
      <c r="B16227" s="485" t="s">
        <v>74976</v>
      </c>
      <c r="C16227" t="s">
        <v>74975</v>
      </c>
      <c r="D16227" t="s">
        <v>74975</v>
      </c>
      <c r="E16227" t="str">
        <f t="shared" si="253"/>
        <v>656173 - EVERSWING</v>
      </c>
      <c r="F16227" t="s">
        <v>4377</v>
      </c>
      <c r="G16227" t="s">
        <v>74974</v>
      </c>
      <c r="I16227" t="s">
        <v>626</v>
      </c>
      <c r="J16227" t="s">
        <v>74973</v>
      </c>
      <c r="K16227" t="s">
        <v>208</v>
      </c>
      <c r="L16227" t="s">
        <v>74972</v>
      </c>
      <c r="N16227" t="s">
        <v>208</v>
      </c>
      <c r="O16227" t="s">
        <v>476</v>
      </c>
      <c r="P16227" t="s">
        <v>476</v>
      </c>
    </row>
    <row r="16228" spans="1:16">
      <c r="A16228" s="484" t="s">
        <v>89162</v>
      </c>
      <c r="B16228" s="485" t="s">
        <v>89161</v>
      </c>
      <c r="C16228" t="s">
        <v>89160</v>
      </c>
      <c r="D16228" t="s">
        <v>89160</v>
      </c>
      <c r="E16228" t="str">
        <f t="shared" si="253"/>
        <v>673195 - DAME NATURE</v>
      </c>
      <c r="F16228" t="s">
        <v>7093</v>
      </c>
      <c r="G16228" t="s">
        <v>89159</v>
      </c>
      <c r="I16228" t="s">
        <v>89158</v>
      </c>
      <c r="J16228" t="s">
        <v>89157</v>
      </c>
      <c r="K16228" t="s">
        <v>208</v>
      </c>
      <c r="L16228" t="s">
        <v>89156</v>
      </c>
      <c r="N16228" t="s">
        <v>208</v>
      </c>
      <c r="O16228" t="s">
        <v>476</v>
      </c>
      <c r="P16228" t="s">
        <v>476</v>
      </c>
    </row>
    <row r="16229" spans="1:16">
      <c r="A16229" s="484" t="s">
        <v>131006</v>
      </c>
      <c r="B16229" s="485" t="s">
        <v>131005</v>
      </c>
      <c r="C16229" t="s">
        <v>131004</v>
      </c>
      <c r="D16229" t="s">
        <v>131003</v>
      </c>
      <c r="E16229" t="str">
        <f t="shared" si="253"/>
        <v>616990 - AKD CONSEIL ET FORMATION</v>
      </c>
      <c r="F16229" t="s">
        <v>46103</v>
      </c>
      <c r="G16229" t="s">
        <v>131002</v>
      </c>
      <c r="I16229" t="s">
        <v>1814</v>
      </c>
      <c r="J16229" t="s">
        <v>131001</v>
      </c>
      <c r="K16229" t="s">
        <v>208</v>
      </c>
      <c r="L16229" t="s">
        <v>131000</v>
      </c>
      <c r="N16229" t="s">
        <v>208</v>
      </c>
      <c r="O16229" t="s">
        <v>476</v>
      </c>
      <c r="P16229" t="s">
        <v>476</v>
      </c>
    </row>
    <row r="16230" spans="1:16">
      <c r="A16230" s="484" t="s">
        <v>32808</v>
      </c>
      <c r="B16230" s="485" t="s">
        <v>32807</v>
      </c>
      <c r="C16230" t="s">
        <v>32806</v>
      </c>
      <c r="D16230" t="s">
        <v>32806</v>
      </c>
      <c r="E16230" t="str">
        <f t="shared" si="253"/>
        <v>655557 - NOVOLINKO</v>
      </c>
      <c r="F16230" t="s">
        <v>2494</v>
      </c>
      <c r="G16230" t="s">
        <v>32805</v>
      </c>
      <c r="I16230" t="s">
        <v>2959</v>
      </c>
      <c r="J16230" t="s">
        <v>32804</v>
      </c>
      <c r="K16230" t="s">
        <v>208</v>
      </c>
      <c r="L16230" t="s">
        <v>32803</v>
      </c>
      <c r="N16230" t="s">
        <v>208</v>
      </c>
      <c r="O16230" t="s">
        <v>476</v>
      </c>
      <c r="P16230" t="s">
        <v>476</v>
      </c>
    </row>
    <row r="16231" spans="1:16">
      <c r="A16231" s="484" t="s">
        <v>55957</v>
      </c>
      <c r="B16231" s="485" t="s">
        <v>55956</v>
      </c>
      <c r="C16231" t="s">
        <v>55955</v>
      </c>
      <c r="D16231" t="s">
        <v>55954</v>
      </c>
      <c r="E16231" t="str">
        <f t="shared" si="253"/>
        <v>684193 - IFPS</v>
      </c>
      <c r="F16231" t="s">
        <v>20707</v>
      </c>
      <c r="G16231" t="s">
        <v>55953</v>
      </c>
      <c r="I16231" t="s">
        <v>1633</v>
      </c>
      <c r="J16231" t="s">
        <v>55952</v>
      </c>
      <c r="K16231" t="s">
        <v>208</v>
      </c>
      <c r="L16231" t="s">
        <v>55951</v>
      </c>
      <c r="N16231" t="s">
        <v>208</v>
      </c>
      <c r="O16231" t="s">
        <v>476</v>
      </c>
      <c r="P16231" t="s">
        <v>476</v>
      </c>
    </row>
    <row r="16232" spans="1:16">
      <c r="A16232" s="484" t="s">
        <v>28751</v>
      </c>
      <c r="B16232" s="485" t="s">
        <v>28750</v>
      </c>
      <c r="C16232" t="s">
        <v>28749</v>
      </c>
      <c r="D16232" t="s">
        <v>28749</v>
      </c>
      <c r="E16232" t="str">
        <f t="shared" si="253"/>
        <v>602061 - PERFORMANCE DESIGNING</v>
      </c>
      <c r="F16232" t="s">
        <v>28748</v>
      </c>
      <c r="G16232" t="s">
        <v>28747</v>
      </c>
      <c r="I16232" t="s">
        <v>28746</v>
      </c>
      <c r="J16232" t="s">
        <v>28745</v>
      </c>
      <c r="K16232" t="s">
        <v>208</v>
      </c>
      <c r="L16232" t="s">
        <v>28744</v>
      </c>
      <c r="N16232" t="s">
        <v>208</v>
      </c>
      <c r="O16232" t="s">
        <v>476</v>
      </c>
      <c r="P16232" t="s">
        <v>476</v>
      </c>
    </row>
    <row r="16233" spans="1:16">
      <c r="A16233" s="484" t="s">
        <v>31268</v>
      </c>
      <c r="B16233" s="485" t="s">
        <v>31267</v>
      </c>
      <c r="C16233" t="s">
        <v>31266</v>
      </c>
      <c r="D16233" t="s">
        <v>31266</v>
      </c>
      <c r="E16233" t="str">
        <f t="shared" si="253"/>
        <v>603831 - OPHTANEO ACADEMIE</v>
      </c>
      <c r="F16233" t="s">
        <v>1817</v>
      </c>
      <c r="G16233" t="s">
        <v>31265</v>
      </c>
      <c r="H16233" t="s">
        <v>31264</v>
      </c>
      <c r="I16233" t="s">
        <v>1845</v>
      </c>
      <c r="J16233" t="s">
        <v>31263</v>
      </c>
      <c r="K16233" t="s">
        <v>31262</v>
      </c>
      <c r="L16233" t="s">
        <v>31261</v>
      </c>
      <c r="N16233" t="s">
        <v>208</v>
      </c>
      <c r="O16233" t="s">
        <v>476</v>
      </c>
      <c r="P16233" t="s">
        <v>476</v>
      </c>
    </row>
    <row r="16234" spans="1:16">
      <c r="A16234" s="484" t="s">
        <v>57623</v>
      </c>
      <c r="B16234" s="485" t="s">
        <v>57622</v>
      </c>
      <c r="C16234" t="s">
        <v>57621</v>
      </c>
      <c r="D16234" t="s">
        <v>57621</v>
      </c>
      <c r="E16234" t="str">
        <f t="shared" si="253"/>
        <v>625085 - INSERTIS BUSINESS SCHOOL</v>
      </c>
      <c r="F16234" t="s">
        <v>22841</v>
      </c>
      <c r="G16234" t="s">
        <v>57620</v>
      </c>
      <c r="H16234" t="s">
        <v>57619</v>
      </c>
      <c r="I16234" t="s">
        <v>31998</v>
      </c>
      <c r="J16234" t="s">
        <v>57618</v>
      </c>
      <c r="K16234" t="s">
        <v>208</v>
      </c>
      <c r="L16234" t="s">
        <v>57617</v>
      </c>
      <c r="N16234" t="s">
        <v>208</v>
      </c>
      <c r="O16234" t="s">
        <v>476</v>
      </c>
      <c r="P16234" t="s">
        <v>476</v>
      </c>
    </row>
    <row r="16235" spans="1:16">
      <c r="A16235" s="484" t="s">
        <v>25898</v>
      </c>
      <c r="B16235" s="485" t="s">
        <v>25897</v>
      </c>
      <c r="C16235" t="s">
        <v>25896</v>
      </c>
      <c r="D16235" t="s">
        <v>25896</v>
      </c>
      <c r="E16235" t="str">
        <f t="shared" si="253"/>
        <v>614294 - PROF</v>
      </c>
      <c r="F16235" t="s">
        <v>25895</v>
      </c>
      <c r="G16235" t="s">
        <v>25894</v>
      </c>
      <c r="I16235" t="s">
        <v>1005</v>
      </c>
      <c r="J16235" t="s">
        <v>25893</v>
      </c>
      <c r="K16235" t="s">
        <v>208</v>
      </c>
      <c r="L16235" t="s">
        <v>25892</v>
      </c>
      <c r="N16235" t="s">
        <v>208</v>
      </c>
      <c r="O16235" t="s">
        <v>476</v>
      </c>
      <c r="P16235" t="s">
        <v>476</v>
      </c>
    </row>
    <row r="16236" spans="1:16">
      <c r="A16236" s="484" t="s">
        <v>66238</v>
      </c>
      <c r="B16236" s="485" t="s">
        <v>66237</v>
      </c>
      <c r="C16236" t="s">
        <v>66236</v>
      </c>
      <c r="D16236" t="s">
        <v>66236</v>
      </c>
      <c r="E16236" t="str">
        <f t="shared" si="253"/>
        <v>621730 - GMED</v>
      </c>
      <c r="F16236" t="s">
        <v>30097</v>
      </c>
      <c r="G16236" t="s">
        <v>46415</v>
      </c>
      <c r="I16236" t="s">
        <v>626</v>
      </c>
      <c r="J16236" t="s">
        <v>46413</v>
      </c>
      <c r="K16236" t="s">
        <v>208</v>
      </c>
      <c r="L16236" t="s">
        <v>66235</v>
      </c>
      <c r="N16236" t="s">
        <v>208</v>
      </c>
      <c r="O16236" t="s">
        <v>476</v>
      </c>
      <c r="P16236" t="s">
        <v>476</v>
      </c>
    </row>
    <row r="16237" spans="1:16">
      <c r="A16237" s="484" t="s">
        <v>60280</v>
      </c>
      <c r="B16237" s="485" t="s">
        <v>60279</v>
      </c>
      <c r="C16237" t="s">
        <v>60278</v>
      </c>
      <c r="D16237" t="s">
        <v>60278</v>
      </c>
      <c r="E16237" t="str">
        <f t="shared" si="253"/>
        <v>612686 - HUMAGOGIE</v>
      </c>
      <c r="F16237" t="s">
        <v>12625</v>
      </c>
      <c r="G16237" t="s">
        <v>60277</v>
      </c>
      <c r="I16237" t="s">
        <v>10614</v>
      </c>
      <c r="J16237" t="s">
        <v>60276</v>
      </c>
      <c r="K16237" t="s">
        <v>208</v>
      </c>
      <c r="L16237" t="s">
        <v>60275</v>
      </c>
      <c r="N16237" t="s">
        <v>208</v>
      </c>
      <c r="O16237" t="s">
        <v>476</v>
      </c>
      <c r="P16237" t="s">
        <v>476</v>
      </c>
    </row>
    <row r="16238" spans="1:16">
      <c r="A16238" s="484" t="s">
        <v>23514</v>
      </c>
      <c r="B16238" s="485" t="s">
        <v>23513</v>
      </c>
      <c r="C16238" t="s">
        <v>23512</v>
      </c>
      <c r="D16238" t="s">
        <v>23512</v>
      </c>
      <c r="E16238" t="str">
        <f t="shared" si="253"/>
        <v>643464 - REFLEXION HUMAIN EN ENTREPRISE 'FLET</v>
      </c>
      <c r="F16238" t="s">
        <v>15800</v>
      </c>
      <c r="G16238" t="s">
        <v>23511</v>
      </c>
      <c r="H16238" t="s">
        <v>23510</v>
      </c>
      <c r="I16238" t="s">
        <v>9025</v>
      </c>
      <c r="K16238" t="s">
        <v>208</v>
      </c>
      <c r="L16238" t="s">
        <v>23509</v>
      </c>
      <c r="N16238" t="s">
        <v>208</v>
      </c>
      <c r="O16238" t="s">
        <v>476</v>
      </c>
      <c r="P16238" t="s">
        <v>476</v>
      </c>
    </row>
    <row r="16239" spans="1:16">
      <c r="A16239" s="484" t="s">
        <v>42838</v>
      </c>
      <c r="B16239" s="485" t="s">
        <v>42837</v>
      </c>
      <c r="C16239" t="s">
        <v>42836</v>
      </c>
      <c r="D16239" t="s">
        <v>42835</v>
      </c>
      <c r="E16239" t="str">
        <f t="shared" si="253"/>
        <v>667018 - LICA</v>
      </c>
      <c r="F16239" t="s">
        <v>7688</v>
      </c>
      <c r="G16239" t="s">
        <v>42834</v>
      </c>
      <c r="I16239" t="s">
        <v>1035</v>
      </c>
      <c r="K16239" t="s">
        <v>208</v>
      </c>
      <c r="L16239" t="s">
        <v>42833</v>
      </c>
      <c r="N16239" t="s">
        <v>208</v>
      </c>
      <c r="O16239" t="s">
        <v>476</v>
      </c>
      <c r="P16239" t="s">
        <v>476</v>
      </c>
    </row>
    <row r="16240" spans="1:16">
      <c r="A16240" s="484" t="s">
        <v>21317</v>
      </c>
      <c r="B16240" s="485" t="s">
        <v>21316</v>
      </c>
      <c r="C16240" t="s">
        <v>21315</v>
      </c>
      <c r="D16240" t="s">
        <v>21315</v>
      </c>
      <c r="E16240" t="str">
        <f t="shared" si="253"/>
        <v>602607 - ROTH MANVOUTOUKA TINE</v>
      </c>
      <c r="F16240" t="s">
        <v>1513</v>
      </c>
      <c r="G16240" t="s">
        <v>21314</v>
      </c>
      <c r="I16240" t="s">
        <v>596</v>
      </c>
      <c r="K16240" t="s">
        <v>208</v>
      </c>
      <c r="L16240" t="s">
        <v>21313</v>
      </c>
      <c r="N16240" t="s">
        <v>208</v>
      </c>
      <c r="O16240" t="s">
        <v>476</v>
      </c>
      <c r="P16240" t="s">
        <v>476</v>
      </c>
    </row>
    <row r="16241" spans="1:16">
      <c r="A16241" s="484" t="s">
        <v>67366</v>
      </c>
      <c r="B16241" s="485" t="s">
        <v>67365</v>
      </c>
      <c r="C16241" t="s">
        <v>67364</v>
      </c>
      <c r="D16241" t="s">
        <v>67364</v>
      </c>
      <c r="E16241" t="str">
        <f t="shared" si="253"/>
        <v>671435 - GEHANT ANNE</v>
      </c>
      <c r="F16241" t="s">
        <v>2884</v>
      </c>
      <c r="G16241" t="s">
        <v>67363</v>
      </c>
      <c r="I16241" t="s">
        <v>67362</v>
      </c>
      <c r="J16241" t="s">
        <v>67361</v>
      </c>
      <c r="K16241" t="s">
        <v>208</v>
      </c>
      <c r="L16241" t="s">
        <v>67360</v>
      </c>
      <c r="N16241" t="s">
        <v>208</v>
      </c>
      <c r="O16241" t="s">
        <v>476</v>
      </c>
      <c r="P16241" t="s">
        <v>476</v>
      </c>
    </row>
    <row r="16242" spans="1:16">
      <c r="A16242" s="484" t="s">
        <v>90306</v>
      </c>
      <c r="B16242" s="485" t="s">
        <v>90305</v>
      </c>
      <c r="C16242" t="s">
        <v>90304</v>
      </c>
      <c r="D16242" t="s">
        <v>90304</v>
      </c>
      <c r="E16242" t="str">
        <f t="shared" si="253"/>
        <v>657554 - CTB FORMATION</v>
      </c>
      <c r="F16242" t="s">
        <v>13802</v>
      </c>
      <c r="G16242" t="s">
        <v>90303</v>
      </c>
      <c r="I16242" t="s">
        <v>771</v>
      </c>
      <c r="J16242" t="s">
        <v>90302</v>
      </c>
      <c r="K16242" t="s">
        <v>208</v>
      </c>
      <c r="L16242" t="s">
        <v>90301</v>
      </c>
      <c r="N16242" t="s">
        <v>208</v>
      </c>
      <c r="O16242" t="s">
        <v>476</v>
      </c>
      <c r="P16242" t="s">
        <v>476</v>
      </c>
    </row>
    <row r="16243" spans="1:16">
      <c r="A16243" s="484" t="s">
        <v>87027</v>
      </c>
      <c r="B16243" s="485" t="s">
        <v>87026</v>
      </c>
      <c r="C16243" t="s">
        <v>87025</v>
      </c>
      <c r="D16243" t="s">
        <v>87025</v>
      </c>
      <c r="E16243" t="str">
        <f t="shared" si="253"/>
        <v>645436 - DIGITAL IMPACT</v>
      </c>
      <c r="F16243" t="s">
        <v>3882</v>
      </c>
      <c r="G16243" t="s">
        <v>87024</v>
      </c>
      <c r="I16243" t="s">
        <v>32989</v>
      </c>
      <c r="K16243" t="s">
        <v>208</v>
      </c>
      <c r="L16243" t="s">
        <v>87023</v>
      </c>
      <c r="N16243" t="s">
        <v>208</v>
      </c>
      <c r="O16243" t="s">
        <v>476</v>
      </c>
      <c r="P16243" t="s">
        <v>476</v>
      </c>
    </row>
    <row r="16244" spans="1:16">
      <c r="A16244" s="484" t="s">
        <v>108760</v>
      </c>
      <c r="B16244" s="485" t="s">
        <v>108759</v>
      </c>
      <c r="C16244" t="s">
        <v>108758</v>
      </c>
      <c r="D16244" t="s">
        <v>108758</v>
      </c>
      <c r="E16244" t="str">
        <f t="shared" si="253"/>
        <v>677826 - CENOMY FRANCE</v>
      </c>
      <c r="F16244" t="s">
        <v>938</v>
      </c>
      <c r="G16244" t="s">
        <v>108757</v>
      </c>
      <c r="I16244" t="s">
        <v>25079</v>
      </c>
      <c r="J16244" t="s">
        <v>108756</v>
      </c>
      <c r="K16244" t="s">
        <v>208</v>
      </c>
      <c r="L16244" t="s">
        <v>108755</v>
      </c>
      <c r="N16244" t="s">
        <v>208</v>
      </c>
      <c r="O16244" t="s">
        <v>476</v>
      </c>
      <c r="P16244" t="s">
        <v>476</v>
      </c>
    </row>
    <row r="16245" spans="1:16">
      <c r="A16245" s="484" t="s">
        <v>69246</v>
      </c>
      <c r="B16245" s="485" t="s">
        <v>69245</v>
      </c>
      <c r="C16245" t="s">
        <v>69244</v>
      </c>
      <c r="D16245" t="s">
        <v>69244</v>
      </c>
      <c r="E16245" t="str">
        <f t="shared" si="253"/>
        <v>600027 - FORMECHO</v>
      </c>
      <c r="F16245" t="s">
        <v>10945</v>
      </c>
      <c r="G16245" t="s">
        <v>69243</v>
      </c>
      <c r="I16245" t="s">
        <v>802</v>
      </c>
      <c r="J16245" t="s">
        <v>69242</v>
      </c>
      <c r="K16245" t="s">
        <v>69241</v>
      </c>
      <c r="L16245" t="s">
        <v>69240</v>
      </c>
      <c r="N16245" t="s">
        <v>208</v>
      </c>
      <c r="O16245" t="s">
        <v>476</v>
      </c>
      <c r="P16245" t="s">
        <v>476</v>
      </c>
    </row>
    <row r="16246" spans="1:16">
      <c r="A16246" s="484" t="s">
        <v>62884</v>
      </c>
      <c r="B16246" s="485" t="s">
        <v>62883</v>
      </c>
      <c r="C16246" t="s">
        <v>62882</v>
      </c>
      <c r="D16246" t="s">
        <v>62882</v>
      </c>
      <c r="E16246" t="str">
        <f t="shared" si="253"/>
        <v>685628 - GUILLO CELINE</v>
      </c>
      <c r="F16246" t="s">
        <v>5487</v>
      </c>
      <c r="G16246" t="s">
        <v>62881</v>
      </c>
      <c r="H16246" t="s">
        <v>62880</v>
      </c>
      <c r="I16246" t="s">
        <v>6974</v>
      </c>
      <c r="J16246" t="s">
        <v>62879</v>
      </c>
      <c r="K16246" t="s">
        <v>208</v>
      </c>
      <c r="L16246" t="s">
        <v>62878</v>
      </c>
      <c r="N16246" t="s">
        <v>208</v>
      </c>
      <c r="O16246" t="s">
        <v>476</v>
      </c>
      <c r="P16246" t="s">
        <v>476</v>
      </c>
    </row>
    <row r="16247" spans="1:16">
      <c r="A16247" s="484" t="s">
        <v>98449</v>
      </c>
      <c r="B16247" s="485" t="s">
        <v>98448</v>
      </c>
      <c r="C16247" t="s">
        <v>98447</v>
      </c>
      <c r="D16247" t="s">
        <v>98446</v>
      </c>
      <c r="E16247" t="str">
        <f t="shared" si="253"/>
        <v>599086 - CFAE LE PASSAGE</v>
      </c>
      <c r="F16247" t="s">
        <v>1086</v>
      </c>
      <c r="G16247" t="s">
        <v>98445</v>
      </c>
      <c r="I16247" t="s">
        <v>48248</v>
      </c>
      <c r="J16247" t="s">
        <v>98444</v>
      </c>
      <c r="K16247" t="s">
        <v>208</v>
      </c>
      <c r="L16247" t="s">
        <v>98443</v>
      </c>
      <c r="N16247" t="s">
        <v>208</v>
      </c>
      <c r="O16247" t="s">
        <v>476</v>
      </c>
      <c r="P16247" t="s">
        <v>476</v>
      </c>
    </row>
    <row r="16248" spans="1:16">
      <c r="A16248" s="484" t="s">
        <v>16892</v>
      </c>
      <c r="B16248" s="485" t="s">
        <v>16891</v>
      </c>
      <c r="C16248" t="s">
        <v>16890</v>
      </c>
      <c r="D16248" t="s">
        <v>16890</v>
      </c>
      <c r="E16248" t="str">
        <f t="shared" si="253"/>
        <v>598860 - SIMANGO</v>
      </c>
      <c r="F16248" t="s">
        <v>7117</v>
      </c>
      <c r="G16248" t="s">
        <v>16889</v>
      </c>
      <c r="I16248" t="s">
        <v>3364</v>
      </c>
      <c r="J16248" t="s">
        <v>16888</v>
      </c>
      <c r="K16248" t="s">
        <v>16887</v>
      </c>
      <c r="L16248" t="s">
        <v>16886</v>
      </c>
      <c r="N16248" t="s">
        <v>208</v>
      </c>
      <c r="O16248" t="s">
        <v>476</v>
      </c>
      <c r="P16248" t="s">
        <v>476</v>
      </c>
    </row>
    <row r="16249" spans="1:16">
      <c r="A16249" s="484" t="s">
        <v>112734</v>
      </c>
      <c r="B16249" s="485" t="s">
        <v>112733</v>
      </c>
      <c r="C16249" t="s">
        <v>112732</v>
      </c>
      <c r="D16249" t="s">
        <v>112731</v>
      </c>
      <c r="E16249" t="str">
        <f t="shared" si="253"/>
        <v>639345 - BOOT FORMATION  ISSY LES MOULINEAUX</v>
      </c>
      <c r="F16249" t="s">
        <v>2688</v>
      </c>
      <c r="G16249" t="s">
        <v>112730</v>
      </c>
      <c r="I16249" t="s">
        <v>12601</v>
      </c>
      <c r="J16249" t="s">
        <v>112729</v>
      </c>
      <c r="K16249" t="s">
        <v>208</v>
      </c>
      <c r="L16249" t="s">
        <v>112728</v>
      </c>
      <c r="N16249" t="s">
        <v>208</v>
      </c>
      <c r="O16249" t="s">
        <v>476</v>
      </c>
      <c r="P16249" t="s">
        <v>476</v>
      </c>
    </row>
    <row r="16250" spans="1:16">
      <c r="A16250" s="484" t="s">
        <v>11023</v>
      </c>
      <c r="B16250" s="485" t="s">
        <v>11022</v>
      </c>
      <c r="C16250" t="s">
        <v>11021</v>
      </c>
      <c r="D16250" t="s">
        <v>11021</v>
      </c>
      <c r="E16250" t="str">
        <f t="shared" si="253"/>
        <v>623260 - TBS DISTRIBUTION</v>
      </c>
      <c r="F16250" t="s">
        <v>11020</v>
      </c>
      <c r="G16250" t="s">
        <v>11019</v>
      </c>
      <c r="H16250" t="s">
        <v>11018</v>
      </c>
      <c r="I16250" t="s">
        <v>4645</v>
      </c>
      <c r="J16250" t="s">
        <v>11017</v>
      </c>
      <c r="K16250" t="s">
        <v>208</v>
      </c>
      <c r="L16250" t="s">
        <v>11016</v>
      </c>
      <c r="N16250" t="s">
        <v>208</v>
      </c>
      <c r="O16250" t="s">
        <v>476</v>
      </c>
      <c r="P16250" t="s">
        <v>476</v>
      </c>
    </row>
    <row r="16251" spans="1:16">
      <c r="A16251" s="484" t="s">
        <v>18677</v>
      </c>
      <c r="B16251" s="485" t="s">
        <v>18676</v>
      </c>
      <c r="C16251" t="s">
        <v>18675</v>
      </c>
      <c r="D16251" t="s">
        <v>18675</v>
      </c>
      <c r="E16251" t="str">
        <f t="shared" si="253"/>
        <v>596450 - SECAL CONSEIL</v>
      </c>
      <c r="F16251" t="s">
        <v>18674</v>
      </c>
      <c r="G16251" t="s">
        <v>18673</v>
      </c>
      <c r="I16251" t="s">
        <v>18672</v>
      </c>
      <c r="J16251" t="s">
        <v>18671</v>
      </c>
      <c r="K16251" t="s">
        <v>208</v>
      </c>
      <c r="L16251" t="s">
        <v>18670</v>
      </c>
      <c r="N16251" t="s">
        <v>208</v>
      </c>
      <c r="O16251" t="s">
        <v>476</v>
      </c>
      <c r="P16251" t="s">
        <v>476</v>
      </c>
    </row>
    <row r="16252" spans="1:16">
      <c r="A16252" s="484" t="s">
        <v>45158</v>
      </c>
      <c r="B16252" s="485" t="s">
        <v>45157</v>
      </c>
      <c r="C16252" t="s">
        <v>45156</v>
      </c>
      <c r="D16252" t="s">
        <v>45155</v>
      </c>
      <c r="E16252" t="str">
        <f t="shared" si="253"/>
        <v>655302 - LE BON SENS</v>
      </c>
      <c r="F16252" t="s">
        <v>44893</v>
      </c>
      <c r="G16252" t="s">
        <v>45154</v>
      </c>
      <c r="I16252" t="s">
        <v>4645</v>
      </c>
      <c r="J16252" t="s">
        <v>45153</v>
      </c>
      <c r="K16252" t="s">
        <v>208</v>
      </c>
      <c r="L16252" t="s">
        <v>45152</v>
      </c>
      <c r="N16252" t="s">
        <v>208</v>
      </c>
      <c r="O16252" t="s">
        <v>476</v>
      </c>
      <c r="P16252" t="s">
        <v>476</v>
      </c>
    </row>
    <row r="16253" spans="1:16">
      <c r="A16253" s="484" t="s">
        <v>6979</v>
      </c>
      <c r="B16253" s="485" t="s">
        <v>6978</v>
      </c>
      <c r="C16253" t="s">
        <v>6977</v>
      </c>
      <c r="D16253" t="s">
        <v>6976</v>
      </c>
      <c r="E16253" t="str">
        <f t="shared" si="253"/>
        <v>131295 - URIOPSS DE NORMANDIE HEROUVILLE ST CLAIR</v>
      </c>
      <c r="G16253" t="s">
        <v>6975</v>
      </c>
      <c r="I16253" t="s">
        <v>6974</v>
      </c>
      <c r="J16253" t="s">
        <v>6973</v>
      </c>
      <c r="K16253" t="s">
        <v>208</v>
      </c>
      <c r="L16253" t="s">
        <v>6972</v>
      </c>
      <c r="N16253" t="s">
        <v>208</v>
      </c>
      <c r="O16253" t="s">
        <v>476</v>
      </c>
      <c r="P16253" t="s">
        <v>476</v>
      </c>
    </row>
    <row r="16254" spans="1:16">
      <c r="A16254" s="484" t="s">
        <v>24957</v>
      </c>
      <c r="B16254" s="485" t="s">
        <v>24956</v>
      </c>
      <c r="C16254" t="s">
        <v>24955</v>
      </c>
      <c r="D16254" t="s">
        <v>24955</v>
      </c>
      <c r="E16254" t="str">
        <f t="shared" si="253"/>
        <v>624111 - PSFORMATION</v>
      </c>
      <c r="F16254" t="s">
        <v>24954</v>
      </c>
      <c r="G16254" t="s">
        <v>24953</v>
      </c>
      <c r="H16254" t="s">
        <v>24952</v>
      </c>
      <c r="I16254" t="s">
        <v>2694</v>
      </c>
      <c r="J16254" t="s">
        <v>24951</v>
      </c>
      <c r="K16254" t="s">
        <v>208</v>
      </c>
      <c r="L16254" t="s">
        <v>24950</v>
      </c>
      <c r="N16254" t="s">
        <v>208</v>
      </c>
      <c r="O16254" t="s">
        <v>476</v>
      </c>
      <c r="P16254" t="s">
        <v>476</v>
      </c>
    </row>
    <row r="16255" spans="1:16">
      <c r="A16255" s="484" t="s">
        <v>24075</v>
      </c>
      <c r="B16255" s="485" t="s">
        <v>24074</v>
      </c>
      <c r="C16255" t="s">
        <v>24073</v>
      </c>
      <c r="D16255" t="s">
        <v>24072</v>
      </c>
      <c r="E16255" t="str">
        <f t="shared" si="253"/>
        <v>619954 - QUOEX CELINE</v>
      </c>
      <c r="F16255" t="s">
        <v>13281</v>
      </c>
      <c r="G16255" t="s">
        <v>24071</v>
      </c>
      <c r="I16255" t="s">
        <v>24070</v>
      </c>
      <c r="J16255" t="s">
        <v>24069</v>
      </c>
      <c r="K16255" t="s">
        <v>208</v>
      </c>
      <c r="L16255" t="s">
        <v>24068</v>
      </c>
      <c r="N16255" t="s">
        <v>208</v>
      </c>
      <c r="O16255" t="s">
        <v>476</v>
      </c>
      <c r="P16255" t="s">
        <v>476</v>
      </c>
    </row>
    <row r="16256" spans="1:16">
      <c r="A16256" s="484" t="s">
        <v>130999</v>
      </c>
      <c r="B16256" s="485" t="s">
        <v>130998</v>
      </c>
      <c r="C16256" t="s">
        <v>130997</v>
      </c>
      <c r="D16256" t="s">
        <v>130997</v>
      </c>
      <c r="E16256" t="str">
        <f t="shared" si="253"/>
        <v>663608 - AKIGORA</v>
      </c>
      <c r="F16256" t="s">
        <v>18362</v>
      </c>
      <c r="G16256" t="s">
        <v>130996</v>
      </c>
      <c r="I16256" t="s">
        <v>749</v>
      </c>
      <c r="J16256" t="s">
        <v>130995</v>
      </c>
      <c r="K16256" t="s">
        <v>208</v>
      </c>
      <c r="L16256" t="s">
        <v>130994</v>
      </c>
      <c r="N16256" t="s">
        <v>208</v>
      </c>
      <c r="O16256" t="s">
        <v>476</v>
      </c>
      <c r="P16256" t="s">
        <v>476</v>
      </c>
    </row>
    <row r="16257" spans="1:16">
      <c r="A16257" s="484" t="s">
        <v>129264</v>
      </c>
      <c r="B16257" s="485" t="s">
        <v>129263</v>
      </c>
      <c r="C16257" t="s">
        <v>129262</v>
      </c>
      <c r="D16257" t="s">
        <v>129262</v>
      </c>
      <c r="E16257" t="str">
        <f t="shared" si="253"/>
        <v>654218 - AMBASSADERM</v>
      </c>
      <c r="F16257" t="s">
        <v>19501</v>
      </c>
      <c r="G16257" t="s">
        <v>129261</v>
      </c>
      <c r="I16257" t="s">
        <v>129260</v>
      </c>
      <c r="J16257" t="s">
        <v>129259</v>
      </c>
      <c r="K16257" t="s">
        <v>208</v>
      </c>
      <c r="L16257" t="s">
        <v>129258</v>
      </c>
      <c r="N16257" t="s">
        <v>208</v>
      </c>
      <c r="O16257" t="s">
        <v>476</v>
      </c>
      <c r="P16257" t="s">
        <v>476</v>
      </c>
    </row>
    <row r="16258" spans="1:16">
      <c r="A16258" s="484" t="s">
        <v>112599</v>
      </c>
      <c r="B16258" s="485" t="s">
        <v>112598</v>
      </c>
      <c r="C16258" t="s">
        <v>112597</v>
      </c>
      <c r="D16258" t="s">
        <v>112597</v>
      </c>
      <c r="E16258" t="str">
        <f t="shared" ref="E16258:E16321" si="254">_xlfn.CONCAT(L16258," - ",D16258)</f>
        <v>680680 - BOUDERLIQUE ELISABETH</v>
      </c>
      <c r="F16258" t="s">
        <v>15253</v>
      </c>
      <c r="G16258" t="s">
        <v>112596</v>
      </c>
      <c r="I16258" t="s">
        <v>29841</v>
      </c>
      <c r="J16258" t="s">
        <v>112595</v>
      </c>
      <c r="K16258" t="s">
        <v>208</v>
      </c>
      <c r="L16258" t="s">
        <v>112594</v>
      </c>
      <c r="N16258" t="s">
        <v>208</v>
      </c>
      <c r="O16258" t="s">
        <v>476</v>
      </c>
      <c r="P16258" t="s">
        <v>476</v>
      </c>
    </row>
    <row r="16259" spans="1:16">
      <c r="A16259" s="484" t="s">
        <v>47637</v>
      </c>
      <c r="B16259" s="485" t="s">
        <v>47636</v>
      </c>
      <c r="C16259" t="s">
        <v>47635</v>
      </c>
      <c r="D16259" t="s">
        <v>47634</v>
      </c>
      <c r="E16259" t="str">
        <f t="shared" si="254"/>
        <v>625140 - KTRALONGO</v>
      </c>
      <c r="F16259" t="s">
        <v>29737</v>
      </c>
      <c r="G16259" t="s">
        <v>47633</v>
      </c>
      <c r="I16259" t="s">
        <v>36543</v>
      </c>
      <c r="J16259" t="s">
        <v>47632</v>
      </c>
      <c r="K16259" t="s">
        <v>208</v>
      </c>
      <c r="L16259" t="s">
        <v>47631</v>
      </c>
      <c r="N16259" t="s">
        <v>208</v>
      </c>
      <c r="O16259" t="s">
        <v>476</v>
      </c>
      <c r="P16259" t="s">
        <v>476</v>
      </c>
    </row>
    <row r="16260" spans="1:16">
      <c r="A16260" s="484" t="s">
        <v>10712</v>
      </c>
      <c r="B16260" s="485" t="s">
        <v>10711</v>
      </c>
      <c r="C16260" t="s">
        <v>10710</v>
      </c>
      <c r="D16260" t="s">
        <v>10710</v>
      </c>
      <c r="E16260" t="str">
        <f t="shared" si="254"/>
        <v>629741 - TENOR FORMATION</v>
      </c>
      <c r="F16260" t="s">
        <v>10709</v>
      </c>
      <c r="G16260" t="s">
        <v>10708</v>
      </c>
      <c r="I16260" t="s">
        <v>10534</v>
      </c>
      <c r="J16260" t="s">
        <v>10707</v>
      </c>
      <c r="K16260" t="s">
        <v>208</v>
      </c>
      <c r="L16260" t="s">
        <v>10706</v>
      </c>
      <c r="N16260" t="s">
        <v>208</v>
      </c>
      <c r="O16260" t="s">
        <v>476</v>
      </c>
      <c r="P16260" t="s">
        <v>476</v>
      </c>
    </row>
    <row r="16261" spans="1:16">
      <c r="A16261" s="484" t="s">
        <v>4722</v>
      </c>
      <c r="B16261" s="485" t="s">
        <v>4721</v>
      </c>
      <c r="C16261" t="s">
        <v>4720</v>
      </c>
      <c r="D16261" t="s">
        <v>4719</v>
      </c>
      <c r="E16261" t="str">
        <f t="shared" si="254"/>
        <v>634219 - UP ESI</v>
      </c>
      <c r="F16261" t="s">
        <v>4718</v>
      </c>
      <c r="G16261" t="s">
        <v>4717</v>
      </c>
      <c r="I16261" t="s">
        <v>1542</v>
      </c>
      <c r="K16261" t="s">
        <v>208</v>
      </c>
      <c r="L16261" t="s">
        <v>4716</v>
      </c>
      <c r="N16261" t="s">
        <v>208</v>
      </c>
      <c r="O16261" t="s">
        <v>476</v>
      </c>
      <c r="P16261" t="s">
        <v>476</v>
      </c>
    </row>
    <row r="16262" spans="1:16">
      <c r="A16262" s="484" t="s">
        <v>57962</v>
      </c>
      <c r="B16262" s="485" t="s">
        <v>57961</v>
      </c>
      <c r="C16262" t="s">
        <v>57960</v>
      </c>
      <c r="D16262" t="s">
        <v>57960</v>
      </c>
      <c r="E16262" t="str">
        <f t="shared" si="254"/>
        <v>669933 - INGUZ</v>
      </c>
      <c r="F16262" t="s">
        <v>9789</v>
      </c>
      <c r="G16262" t="s">
        <v>57959</v>
      </c>
      <c r="I16262" t="s">
        <v>17865</v>
      </c>
      <c r="K16262" t="s">
        <v>208</v>
      </c>
      <c r="L16262" t="s">
        <v>57958</v>
      </c>
      <c r="N16262" t="s">
        <v>208</v>
      </c>
      <c r="O16262" t="s">
        <v>476</v>
      </c>
      <c r="P16262" t="s">
        <v>476</v>
      </c>
    </row>
    <row r="16263" spans="1:16">
      <c r="A16263" s="484" t="s">
        <v>112930</v>
      </c>
      <c r="B16263" s="485" t="s">
        <v>112929</v>
      </c>
      <c r="C16263" t="s">
        <v>112928</v>
      </c>
      <c r="D16263" t="s">
        <v>112928</v>
      </c>
      <c r="E16263" t="str">
        <f t="shared" si="254"/>
        <v>606376 - BOIS HABITAT POLE EGLETONS</v>
      </c>
      <c r="F16263" t="s">
        <v>57767</v>
      </c>
      <c r="G16263" t="s">
        <v>112927</v>
      </c>
      <c r="I16263" t="s">
        <v>112926</v>
      </c>
      <c r="J16263" t="s">
        <v>112925</v>
      </c>
      <c r="K16263" t="s">
        <v>208</v>
      </c>
      <c r="L16263" t="s">
        <v>112924</v>
      </c>
      <c r="N16263" t="s">
        <v>208</v>
      </c>
      <c r="O16263" t="s">
        <v>476</v>
      </c>
      <c r="P16263" t="s">
        <v>476</v>
      </c>
    </row>
    <row r="16264" spans="1:16">
      <c r="A16264" s="484" t="s">
        <v>23937</v>
      </c>
      <c r="B16264" s="485" t="s">
        <v>23936</v>
      </c>
      <c r="C16264" t="s">
        <v>23935</v>
      </c>
      <c r="D16264" t="s">
        <v>23934</v>
      </c>
      <c r="E16264" t="str">
        <f t="shared" si="254"/>
        <v>624070 - RAINBOW AFC</v>
      </c>
      <c r="F16264" t="s">
        <v>1362</v>
      </c>
      <c r="G16264" t="s">
        <v>23933</v>
      </c>
      <c r="H16264" t="s">
        <v>23932</v>
      </c>
      <c r="I16264" t="s">
        <v>23931</v>
      </c>
      <c r="J16264" t="s">
        <v>23930</v>
      </c>
      <c r="K16264" t="s">
        <v>208</v>
      </c>
      <c r="L16264" t="s">
        <v>23929</v>
      </c>
      <c r="N16264" t="s">
        <v>208</v>
      </c>
      <c r="O16264" t="s">
        <v>476</v>
      </c>
      <c r="P16264" t="s">
        <v>476</v>
      </c>
    </row>
    <row r="16265" spans="1:16">
      <c r="A16265" s="484" t="s">
        <v>3885</v>
      </c>
      <c r="B16265" s="485" t="s">
        <v>3884</v>
      </c>
      <c r="C16265" t="s">
        <v>3883</v>
      </c>
      <c r="D16265" t="s">
        <v>3883</v>
      </c>
      <c r="E16265" t="str">
        <f t="shared" si="254"/>
        <v>645448 - VIAUP</v>
      </c>
      <c r="F16265" t="s">
        <v>3882</v>
      </c>
      <c r="G16265" t="s">
        <v>3881</v>
      </c>
      <c r="I16265" t="s">
        <v>3364</v>
      </c>
      <c r="J16265" t="s">
        <v>3880</v>
      </c>
      <c r="K16265" t="s">
        <v>208</v>
      </c>
      <c r="L16265" t="s">
        <v>3879</v>
      </c>
      <c r="N16265" t="s">
        <v>208</v>
      </c>
      <c r="O16265" t="s">
        <v>476</v>
      </c>
      <c r="P16265" t="s">
        <v>476</v>
      </c>
    </row>
    <row r="16266" spans="1:16">
      <c r="A16266" s="484" t="s">
        <v>22081</v>
      </c>
      <c r="B16266" s="485" t="s">
        <v>22080</v>
      </c>
      <c r="C16266" t="s">
        <v>22079</v>
      </c>
      <c r="D16266" t="s">
        <v>22079</v>
      </c>
      <c r="E16266" t="str">
        <f t="shared" si="254"/>
        <v>606716 - REUTT GUNTHARDT ASTRID - ECO SANTE CONSEIL</v>
      </c>
      <c r="F16266" t="s">
        <v>9007</v>
      </c>
      <c r="G16266" t="s">
        <v>22078</v>
      </c>
      <c r="I16266" t="s">
        <v>22077</v>
      </c>
      <c r="J16266" t="s">
        <v>22076</v>
      </c>
      <c r="K16266" t="s">
        <v>208</v>
      </c>
      <c r="L16266" t="s">
        <v>22075</v>
      </c>
      <c r="N16266" t="s">
        <v>208</v>
      </c>
      <c r="O16266" t="s">
        <v>476</v>
      </c>
      <c r="P16266" t="s">
        <v>476</v>
      </c>
    </row>
    <row r="16267" spans="1:16">
      <c r="A16267" s="484" t="s">
        <v>3038</v>
      </c>
      <c r="B16267" s="485" t="s">
        <v>3037</v>
      </c>
      <c r="C16267" t="s">
        <v>3036</v>
      </c>
      <c r="D16267" t="s">
        <v>3035</v>
      </c>
      <c r="E16267" t="str">
        <f t="shared" si="254"/>
        <v>682597 - VOLUME RUSSE</v>
      </c>
      <c r="F16267" t="s">
        <v>3034</v>
      </c>
      <c r="G16267" t="s">
        <v>3033</v>
      </c>
      <c r="I16267" t="s">
        <v>3032</v>
      </c>
      <c r="J16267" t="s">
        <v>3031</v>
      </c>
      <c r="K16267" t="s">
        <v>208</v>
      </c>
      <c r="L16267" t="s">
        <v>3030</v>
      </c>
      <c r="N16267" t="s">
        <v>208</v>
      </c>
      <c r="O16267" t="s">
        <v>476</v>
      </c>
      <c r="P16267" t="s">
        <v>476</v>
      </c>
    </row>
    <row r="16268" spans="1:16">
      <c r="A16268" s="484" t="s">
        <v>42246</v>
      </c>
      <c r="B16268" s="485" t="s">
        <v>42245</v>
      </c>
      <c r="C16268" t="s">
        <v>42244</v>
      </c>
      <c r="D16268" t="s">
        <v>42244</v>
      </c>
      <c r="E16268" t="str">
        <f t="shared" si="254"/>
        <v>656057 - LITHOSTHERE</v>
      </c>
      <c r="F16268" t="s">
        <v>7245</v>
      </c>
      <c r="G16268" t="s">
        <v>42243</v>
      </c>
      <c r="I16268" t="s">
        <v>1814</v>
      </c>
      <c r="J16268" t="s">
        <v>42242</v>
      </c>
      <c r="K16268" t="s">
        <v>208</v>
      </c>
      <c r="L16268" t="s">
        <v>42241</v>
      </c>
      <c r="N16268" t="s">
        <v>208</v>
      </c>
      <c r="O16268" t="s">
        <v>476</v>
      </c>
      <c r="P16268" t="s">
        <v>476</v>
      </c>
    </row>
    <row r="16269" spans="1:16">
      <c r="A16269" s="484" t="s">
        <v>131621</v>
      </c>
      <c r="B16269" s="485" t="s">
        <v>131620</v>
      </c>
      <c r="C16269" t="s">
        <v>131619</v>
      </c>
      <c r="D16269" t="s">
        <v>131619</v>
      </c>
      <c r="E16269" t="str">
        <f t="shared" si="254"/>
        <v>613010 - AGILEOS FORMATION</v>
      </c>
      <c r="F16269" t="s">
        <v>131618</v>
      </c>
      <c r="G16269" t="s">
        <v>131617</v>
      </c>
      <c r="I16269" t="s">
        <v>1542</v>
      </c>
      <c r="K16269" t="s">
        <v>208</v>
      </c>
      <c r="L16269" t="s">
        <v>131616</v>
      </c>
      <c r="N16269" t="s">
        <v>208</v>
      </c>
      <c r="O16269" t="s">
        <v>476</v>
      </c>
      <c r="P16269" t="s">
        <v>476</v>
      </c>
    </row>
    <row r="16270" spans="1:16">
      <c r="A16270" s="484" t="s">
        <v>12649</v>
      </c>
      <c r="B16270" s="485" t="s">
        <v>12648</v>
      </c>
      <c r="C16270" t="s">
        <v>12647</v>
      </c>
      <c r="D16270" t="s">
        <v>12646</v>
      </c>
      <c r="E16270" t="str">
        <f t="shared" si="254"/>
        <v>664698 - SRAE NUTRITION</v>
      </c>
      <c r="F16270" t="s">
        <v>12645</v>
      </c>
      <c r="G16270" t="s">
        <v>12644</v>
      </c>
      <c r="H16270" t="s">
        <v>12643</v>
      </c>
      <c r="I16270" t="s">
        <v>1837</v>
      </c>
      <c r="J16270" t="s">
        <v>12642</v>
      </c>
      <c r="K16270" t="s">
        <v>208</v>
      </c>
      <c r="L16270" t="s">
        <v>12641</v>
      </c>
      <c r="N16270" t="s">
        <v>208</v>
      </c>
      <c r="O16270" t="s">
        <v>476</v>
      </c>
      <c r="P16270" t="s">
        <v>476</v>
      </c>
    </row>
    <row r="16271" spans="1:16">
      <c r="A16271" s="484" t="s">
        <v>59209</v>
      </c>
      <c r="B16271" s="485" t="s">
        <v>59208</v>
      </c>
      <c r="C16271" t="s">
        <v>59207</v>
      </c>
      <c r="D16271" t="s">
        <v>59206</v>
      </c>
      <c r="E16271" t="str">
        <f t="shared" si="254"/>
        <v>629340 - IFEP PARIS</v>
      </c>
      <c r="F16271" t="s">
        <v>16240</v>
      </c>
      <c r="G16271" t="s">
        <v>59205</v>
      </c>
      <c r="I16271" t="s">
        <v>626</v>
      </c>
      <c r="J16271" t="s">
        <v>59204</v>
      </c>
      <c r="K16271" t="s">
        <v>208</v>
      </c>
      <c r="L16271" t="s">
        <v>59203</v>
      </c>
      <c r="N16271" t="s">
        <v>208</v>
      </c>
      <c r="O16271" t="s">
        <v>476</v>
      </c>
      <c r="P16271" t="s">
        <v>476</v>
      </c>
    </row>
    <row r="16272" spans="1:16">
      <c r="A16272" s="484" t="s">
        <v>47850</v>
      </c>
      <c r="B16272" s="485" t="s">
        <v>47849</v>
      </c>
      <c r="C16272" t="s">
        <v>47848</v>
      </c>
      <c r="D16272" t="s">
        <v>47848</v>
      </c>
      <c r="E16272" t="str">
        <f t="shared" si="254"/>
        <v>678326 - KOCSI ACCOMPAGNEMENT</v>
      </c>
      <c r="F16272" t="s">
        <v>3699</v>
      </c>
      <c r="G16272" t="s">
        <v>47847</v>
      </c>
      <c r="I16272" t="s">
        <v>47846</v>
      </c>
      <c r="J16272" t="s">
        <v>47845</v>
      </c>
      <c r="K16272" t="s">
        <v>208</v>
      </c>
      <c r="L16272" t="s">
        <v>47844</v>
      </c>
      <c r="N16272" t="s">
        <v>208</v>
      </c>
      <c r="O16272" t="s">
        <v>476</v>
      </c>
      <c r="P16272" t="s">
        <v>476</v>
      </c>
    </row>
    <row r="16273" spans="1:16">
      <c r="A16273" s="484" t="s">
        <v>94989</v>
      </c>
      <c r="B16273" s="485" t="s">
        <v>94988</v>
      </c>
      <c r="C16273" t="s">
        <v>94987</v>
      </c>
      <c r="D16273" t="s">
        <v>94987</v>
      </c>
      <c r="E16273" t="str">
        <f t="shared" si="254"/>
        <v>613769 - CODE ROUGE</v>
      </c>
      <c r="F16273" t="s">
        <v>10428</v>
      </c>
      <c r="G16273" t="s">
        <v>94986</v>
      </c>
      <c r="I16273" t="s">
        <v>94985</v>
      </c>
      <c r="K16273" t="s">
        <v>208</v>
      </c>
      <c r="L16273" t="s">
        <v>94984</v>
      </c>
      <c r="N16273" t="s">
        <v>208</v>
      </c>
      <c r="O16273" t="s">
        <v>476</v>
      </c>
      <c r="P16273" t="s">
        <v>476</v>
      </c>
    </row>
    <row r="16274" spans="1:16">
      <c r="A16274" s="484" t="s">
        <v>86744</v>
      </c>
      <c r="B16274" s="485" t="s">
        <v>86743</v>
      </c>
      <c r="C16274" t="s">
        <v>86742</v>
      </c>
      <c r="D16274" t="s">
        <v>86741</v>
      </c>
      <c r="E16274" t="str">
        <f t="shared" si="254"/>
        <v>656896 - DMT SOLUTIONS FRANCE SAS CHAMPS SUR MARNE</v>
      </c>
      <c r="F16274" t="s">
        <v>53676</v>
      </c>
      <c r="G16274" t="s">
        <v>86740</v>
      </c>
      <c r="I16274" t="s">
        <v>5503</v>
      </c>
      <c r="K16274" t="s">
        <v>208</v>
      </c>
      <c r="L16274" t="s">
        <v>86739</v>
      </c>
      <c r="N16274" t="s">
        <v>208</v>
      </c>
      <c r="O16274" t="s">
        <v>476</v>
      </c>
      <c r="P16274" t="s">
        <v>476</v>
      </c>
    </row>
    <row r="16275" spans="1:16">
      <c r="A16275" s="484" t="s">
        <v>28093</v>
      </c>
      <c r="B16275" s="485" t="s">
        <v>28092</v>
      </c>
      <c r="C16275" t="s">
        <v>28091</v>
      </c>
      <c r="D16275" t="s">
        <v>28091</v>
      </c>
      <c r="E16275" t="str">
        <f t="shared" si="254"/>
        <v>619395 - PHYSIOACADEMIE</v>
      </c>
      <c r="F16275" t="s">
        <v>17652</v>
      </c>
      <c r="G16275" t="s">
        <v>28090</v>
      </c>
      <c r="H16275" t="s">
        <v>28089</v>
      </c>
      <c r="I16275" t="s">
        <v>6726</v>
      </c>
      <c r="J16275" t="s">
        <v>28088</v>
      </c>
      <c r="K16275" t="s">
        <v>28087</v>
      </c>
      <c r="L16275" t="s">
        <v>28086</v>
      </c>
      <c r="N16275" t="s">
        <v>208</v>
      </c>
      <c r="O16275" t="s">
        <v>476</v>
      </c>
      <c r="P16275" t="s">
        <v>476</v>
      </c>
    </row>
    <row r="16276" spans="1:16">
      <c r="A16276" s="484" t="s">
        <v>134872</v>
      </c>
      <c r="B16276" s="485" t="s">
        <v>134871</v>
      </c>
      <c r="C16276" t="s">
        <v>134870</v>
      </c>
      <c r="D16276" t="s">
        <v>134870</v>
      </c>
      <c r="E16276" t="str">
        <f t="shared" si="254"/>
        <v>619413 - AC2V</v>
      </c>
      <c r="F16276" t="s">
        <v>57947</v>
      </c>
      <c r="G16276" t="s">
        <v>134869</v>
      </c>
      <c r="H16276" t="s">
        <v>134868</v>
      </c>
      <c r="I16276" t="s">
        <v>1647</v>
      </c>
      <c r="J16276" t="s">
        <v>134867</v>
      </c>
      <c r="K16276" t="s">
        <v>208</v>
      </c>
      <c r="L16276" t="s">
        <v>134866</v>
      </c>
      <c r="N16276" t="s">
        <v>208</v>
      </c>
      <c r="O16276" t="s">
        <v>476</v>
      </c>
      <c r="P16276" t="s">
        <v>476</v>
      </c>
    </row>
    <row r="16277" spans="1:16">
      <c r="A16277" s="484" t="s">
        <v>62258</v>
      </c>
      <c r="B16277" s="485" t="s">
        <v>62257</v>
      </c>
      <c r="C16277" t="s">
        <v>62256</v>
      </c>
      <c r="D16277" t="s">
        <v>62255</v>
      </c>
      <c r="E16277" t="str">
        <f t="shared" si="254"/>
        <v>606145 - HAURA</v>
      </c>
      <c r="F16277" t="s">
        <v>2242</v>
      </c>
      <c r="G16277" t="s">
        <v>62254</v>
      </c>
      <c r="I16277" t="s">
        <v>42760</v>
      </c>
      <c r="J16277" t="s">
        <v>62253</v>
      </c>
      <c r="K16277" t="s">
        <v>208</v>
      </c>
      <c r="L16277" t="s">
        <v>62252</v>
      </c>
      <c r="N16277" t="s">
        <v>208</v>
      </c>
      <c r="O16277" t="s">
        <v>476</v>
      </c>
      <c r="P16277" t="s">
        <v>476</v>
      </c>
    </row>
    <row r="16278" spans="1:16">
      <c r="A16278" s="484" t="s">
        <v>22752</v>
      </c>
      <c r="B16278" s="485" t="s">
        <v>22751</v>
      </c>
      <c r="C16278" t="s">
        <v>22750</v>
      </c>
      <c r="D16278" t="s">
        <v>22750</v>
      </c>
      <c r="E16278" t="str">
        <f t="shared" si="254"/>
        <v>625796 - RESEAU ONE</v>
      </c>
      <c r="F16278" t="s">
        <v>22749</v>
      </c>
      <c r="G16278" t="s">
        <v>22748</v>
      </c>
      <c r="I16278" t="s">
        <v>22747</v>
      </c>
      <c r="J16278" t="s">
        <v>22746</v>
      </c>
      <c r="K16278" t="s">
        <v>208</v>
      </c>
      <c r="L16278" t="s">
        <v>22745</v>
      </c>
      <c r="N16278" t="s">
        <v>208</v>
      </c>
      <c r="O16278" t="s">
        <v>476</v>
      </c>
      <c r="P16278" t="s">
        <v>476</v>
      </c>
    </row>
    <row r="16279" spans="1:16">
      <c r="A16279" s="484" t="s">
        <v>20867</v>
      </c>
      <c r="B16279" s="485" t="s">
        <v>20866</v>
      </c>
      <c r="C16279" t="s">
        <v>20865</v>
      </c>
      <c r="D16279" t="s">
        <v>20865</v>
      </c>
      <c r="E16279" t="str">
        <f t="shared" si="254"/>
        <v>617386 - RUNRADIOPHYSIQUE</v>
      </c>
      <c r="F16279" t="s">
        <v>20864</v>
      </c>
      <c r="G16279" t="s">
        <v>20863</v>
      </c>
      <c r="H16279" t="s">
        <v>20862</v>
      </c>
      <c r="I16279" t="s">
        <v>1359</v>
      </c>
      <c r="J16279" t="s">
        <v>20861</v>
      </c>
      <c r="K16279" t="s">
        <v>208</v>
      </c>
      <c r="L16279" t="s">
        <v>20860</v>
      </c>
      <c r="N16279" t="s">
        <v>208</v>
      </c>
      <c r="O16279" t="s">
        <v>476</v>
      </c>
      <c r="P16279" t="s">
        <v>476</v>
      </c>
    </row>
    <row r="16280" spans="1:16">
      <c r="A16280" s="484" t="s">
        <v>91132</v>
      </c>
      <c r="B16280" s="485" t="s">
        <v>91131</v>
      </c>
      <c r="C16280" t="s">
        <v>91130</v>
      </c>
      <c r="D16280" t="s">
        <v>91130</v>
      </c>
      <c r="E16280" t="str">
        <f t="shared" si="254"/>
        <v>604653 - CREAI ILE DE FRANCE</v>
      </c>
      <c r="F16280" t="s">
        <v>1513</v>
      </c>
      <c r="G16280" t="s">
        <v>22840</v>
      </c>
      <c r="I16280" t="s">
        <v>626</v>
      </c>
      <c r="J16280" t="s">
        <v>91129</v>
      </c>
      <c r="K16280" t="s">
        <v>208</v>
      </c>
      <c r="L16280" t="s">
        <v>91128</v>
      </c>
      <c r="N16280" t="s">
        <v>208</v>
      </c>
      <c r="O16280" t="s">
        <v>476</v>
      </c>
      <c r="P16280" t="s">
        <v>476</v>
      </c>
    </row>
    <row r="16281" spans="1:16">
      <c r="A16281" s="484" t="s">
        <v>80746</v>
      </c>
      <c r="B16281" s="485" t="s">
        <v>80745</v>
      </c>
      <c r="C16281" t="s">
        <v>80744</v>
      </c>
      <c r="D16281" t="s">
        <v>80743</v>
      </c>
      <c r="E16281" t="str">
        <f t="shared" si="254"/>
        <v>600477 - EKOFOR</v>
      </c>
      <c r="F16281" t="s">
        <v>15920</v>
      </c>
      <c r="G16281" t="s">
        <v>80742</v>
      </c>
      <c r="I16281" t="s">
        <v>80741</v>
      </c>
      <c r="K16281" t="s">
        <v>208</v>
      </c>
      <c r="L16281" t="s">
        <v>80740</v>
      </c>
      <c r="N16281" t="s">
        <v>208</v>
      </c>
      <c r="O16281" t="s">
        <v>476</v>
      </c>
      <c r="P16281" t="s">
        <v>476</v>
      </c>
    </row>
    <row r="16282" spans="1:16">
      <c r="A16282" s="484" t="s">
        <v>52528</v>
      </c>
      <c r="B16282" s="485" t="s">
        <v>52527</v>
      </c>
      <c r="C16282" t="s">
        <v>52526</v>
      </c>
      <c r="D16282" t="s">
        <v>52525</v>
      </c>
      <c r="E16282" t="str">
        <f t="shared" si="254"/>
        <v>659629 - ISPN LH</v>
      </c>
      <c r="F16282" t="s">
        <v>1200</v>
      </c>
      <c r="G16282" t="s">
        <v>52524</v>
      </c>
      <c r="I16282" t="s">
        <v>3229</v>
      </c>
      <c r="J16282" t="s">
        <v>52523</v>
      </c>
      <c r="K16282" t="s">
        <v>208</v>
      </c>
      <c r="L16282" t="s">
        <v>52522</v>
      </c>
      <c r="N16282" t="s">
        <v>207</v>
      </c>
      <c r="O16282" t="s">
        <v>476</v>
      </c>
      <c r="P16282" t="s">
        <v>476</v>
      </c>
    </row>
    <row r="16283" spans="1:16">
      <c r="A16283" s="484" t="s">
        <v>80329</v>
      </c>
      <c r="B16283" s="485" t="s">
        <v>80328</v>
      </c>
      <c r="C16283" t="s">
        <v>80327</v>
      </c>
      <c r="D16283" t="s">
        <v>80326</v>
      </c>
      <c r="E16283" t="str">
        <f t="shared" si="254"/>
        <v>637476 - EMBARGO PARIS</v>
      </c>
      <c r="F16283" t="s">
        <v>33320</v>
      </c>
      <c r="G16283" t="s">
        <v>51980</v>
      </c>
      <c r="I16283" t="s">
        <v>626</v>
      </c>
      <c r="J16283" t="s">
        <v>80325</v>
      </c>
      <c r="K16283" t="s">
        <v>208</v>
      </c>
      <c r="L16283" t="s">
        <v>80324</v>
      </c>
      <c r="N16283" t="s">
        <v>208</v>
      </c>
      <c r="O16283" t="s">
        <v>476</v>
      </c>
      <c r="P16283" t="s">
        <v>476</v>
      </c>
    </row>
    <row r="16284" spans="1:16">
      <c r="A16284" s="484" t="s">
        <v>130759</v>
      </c>
      <c r="B16284" s="485" t="s">
        <v>130758</v>
      </c>
      <c r="C16284" t="s">
        <v>130757</v>
      </c>
      <c r="D16284" t="s">
        <v>130756</v>
      </c>
      <c r="E16284" t="str">
        <f t="shared" si="254"/>
        <v>634323 - ALDAZIA</v>
      </c>
      <c r="F16284" t="s">
        <v>12680</v>
      </c>
      <c r="G16284" t="s">
        <v>130755</v>
      </c>
      <c r="H16284" t="s">
        <v>130754</v>
      </c>
      <c r="I16284" t="s">
        <v>9512</v>
      </c>
      <c r="J16284" t="s">
        <v>130753</v>
      </c>
      <c r="K16284" t="s">
        <v>208</v>
      </c>
      <c r="L16284" t="s">
        <v>130752</v>
      </c>
      <c r="N16284" t="s">
        <v>208</v>
      </c>
      <c r="O16284" t="s">
        <v>476</v>
      </c>
      <c r="P16284" t="s">
        <v>476</v>
      </c>
    </row>
    <row r="16285" spans="1:16">
      <c r="A16285" s="484" t="s">
        <v>113254</v>
      </c>
      <c r="B16285" s="485" t="s">
        <v>113253</v>
      </c>
      <c r="C16285" t="s">
        <v>113252</v>
      </c>
      <c r="D16285" t="s">
        <v>113252</v>
      </c>
      <c r="E16285" t="str">
        <f t="shared" si="254"/>
        <v>676202 - BLACKSMITH</v>
      </c>
      <c r="F16285" t="s">
        <v>33777</v>
      </c>
      <c r="G16285" t="s">
        <v>113251</v>
      </c>
      <c r="I16285" t="s">
        <v>4951</v>
      </c>
      <c r="K16285" t="s">
        <v>208</v>
      </c>
      <c r="L16285" t="s">
        <v>113250</v>
      </c>
      <c r="N16285" t="s">
        <v>208</v>
      </c>
      <c r="O16285" t="s">
        <v>476</v>
      </c>
      <c r="P16285" t="s">
        <v>476</v>
      </c>
    </row>
    <row r="16286" spans="1:16">
      <c r="A16286" s="484" t="s">
        <v>130069</v>
      </c>
      <c r="B16286" s="485" t="s">
        <v>130068</v>
      </c>
      <c r="C16286" t="s">
        <v>130067</v>
      </c>
      <c r="D16286" t="s">
        <v>130067</v>
      </c>
      <c r="E16286" t="str">
        <f t="shared" si="254"/>
        <v>681556 - ALMOVECO</v>
      </c>
      <c r="F16286" t="s">
        <v>5963</v>
      </c>
      <c r="G16286" t="s">
        <v>130066</v>
      </c>
      <c r="H16286" t="s">
        <v>130065</v>
      </c>
      <c r="I16286" t="s">
        <v>130064</v>
      </c>
      <c r="J16286" t="s">
        <v>130063</v>
      </c>
      <c r="K16286" t="s">
        <v>208</v>
      </c>
      <c r="L16286" t="s">
        <v>130062</v>
      </c>
      <c r="N16286" t="s">
        <v>208</v>
      </c>
      <c r="O16286" t="s">
        <v>476</v>
      </c>
      <c r="P16286" t="s">
        <v>476</v>
      </c>
    </row>
    <row r="16287" spans="1:16">
      <c r="A16287" s="484" t="s">
        <v>114891</v>
      </c>
      <c r="B16287" s="485" t="s">
        <v>114890</v>
      </c>
      <c r="C16287" t="s">
        <v>114889</v>
      </c>
      <c r="D16287" t="s">
        <v>114889</v>
      </c>
      <c r="E16287" t="str">
        <f t="shared" si="254"/>
        <v>613381 - BATILEAN</v>
      </c>
      <c r="F16287" t="s">
        <v>45331</v>
      </c>
      <c r="G16287" t="s">
        <v>114888</v>
      </c>
      <c r="I16287" t="s">
        <v>24768</v>
      </c>
      <c r="J16287" t="s">
        <v>114887</v>
      </c>
      <c r="K16287" t="s">
        <v>208</v>
      </c>
      <c r="L16287" t="s">
        <v>114886</v>
      </c>
      <c r="N16287" t="s">
        <v>208</v>
      </c>
      <c r="O16287" t="s">
        <v>476</v>
      </c>
      <c r="P16287" t="s">
        <v>476</v>
      </c>
    </row>
    <row r="16288" spans="1:16">
      <c r="A16288" s="484" t="s">
        <v>96144</v>
      </c>
      <c r="B16288" s="485" t="s">
        <v>96143</v>
      </c>
      <c r="C16288" t="s">
        <v>96142</v>
      </c>
      <c r="D16288" t="s">
        <v>96141</v>
      </c>
      <c r="E16288" t="str">
        <f t="shared" si="254"/>
        <v>651620 - CHRISTOPHE VIRGINIE</v>
      </c>
      <c r="F16288" t="s">
        <v>16714</v>
      </c>
      <c r="G16288" t="s">
        <v>96140</v>
      </c>
      <c r="H16288" t="s">
        <v>96139</v>
      </c>
      <c r="I16288" t="s">
        <v>14525</v>
      </c>
      <c r="J16288" t="s">
        <v>96138</v>
      </c>
      <c r="K16288" t="s">
        <v>208</v>
      </c>
      <c r="L16288" t="s">
        <v>96137</v>
      </c>
      <c r="N16288" t="s">
        <v>208</v>
      </c>
      <c r="O16288" t="s">
        <v>476</v>
      </c>
      <c r="P16288" t="s">
        <v>476</v>
      </c>
    </row>
    <row r="16289" spans="1:16">
      <c r="A16289" s="484" t="s">
        <v>24779</v>
      </c>
      <c r="B16289" s="485" t="s">
        <v>24778</v>
      </c>
      <c r="C16289" t="s">
        <v>24777</v>
      </c>
      <c r="D16289" t="s">
        <v>24777</v>
      </c>
      <c r="E16289" t="str">
        <f t="shared" si="254"/>
        <v>675556 - PULSATILE</v>
      </c>
      <c r="F16289" t="s">
        <v>8549</v>
      </c>
      <c r="G16289" t="s">
        <v>24776</v>
      </c>
      <c r="I16289" t="s">
        <v>24775</v>
      </c>
      <c r="J16289" t="s">
        <v>24774</v>
      </c>
      <c r="K16289" t="s">
        <v>208</v>
      </c>
      <c r="L16289" t="s">
        <v>24773</v>
      </c>
      <c r="N16289" t="s">
        <v>208</v>
      </c>
      <c r="O16289" t="s">
        <v>476</v>
      </c>
      <c r="P16289" t="s">
        <v>476</v>
      </c>
    </row>
    <row r="16290" spans="1:16">
      <c r="A16290" s="484" t="s">
        <v>96129</v>
      </c>
      <c r="B16290" s="485" t="s">
        <v>96128</v>
      </c>
      <c r="C16290" t="s">
        <v>96127</v>
      </c>
      <c r="D16290" t="s">
        <v>96126</v>
      </c>
      <c r="E16290" t="str">
        <f t="shared" si="254"/>
        <v>622795 - CHRONOS FORMATION</v>
      </c>
      <c r="F16290" t="s">
        <v>17615</v>
      </c>
      <c r="G16290" t="s">
        <v>96125</v>
      </c>
      <c r="I16290" t="s">
        <v>8915</v>
      </c>
      <c r="J16290" t="s">
        <v>96124</v>
      </c>
      <c r="K16290" t="s">
        <v>208</v>
      </c>
      <c r="L16290" t="s">
        <v>96123</v>
      </c>
      <c r="N16290" t="s">
        <v>208</v>
      </c>
      <c r="O16290" t="s">
        <v>476</v>
      </c>
      <c r="P16290" t="s">
        <v>476</v>
      </c>
    </row>
    <row r="16291" spans="1:16">
      <c r="A16291" s="484" t="s">
        <v>91410</v>
      </c>
      <c r="B16291" s="485" t="s">
        <v>91409</v>
      </c>
      <c r="C16291" t="s">
        <v>91408</v>
      </c>
      <c r="D16291" t="s">
        <v>91408</v>
      </c>
      <c r="E16291" t="str">
        <f t="shared" si="254"/>
        <v>621596 - COURNAULT CHARLES</v>
      </c>
      <c r="F16291" t="s">
        <v>40271</v>
      </c>
      <c r="G16291" t="s">
        <v>91407</v>
      </c>
      <c r="I16291" t="s">
        <v>91406</v>
      </c>
      <c r="K16291" t="s">
        <v>208</v>
      </c>
      <c r="L16291" t="s">
        <v>91405</v>
      </c>
      <c r="N16291" t="s">
        <v>208</v>
      </c>
      <c r="O16291" t="s">
        <v>476</v>
      </c>
      <c r="P16291" t="s">
        <v>476</v>
      </c>
    </row>
    <row r="16292" spans="1:16">
      <c r="A16292" s="484" t="s">
        <v>68566</v>
      </c>
      <c r="B16292" s="485" t="s">
        <v>68565</v>
      </c>
      <c r="C16292" t="s">
        <v>68564</v>
      </c>
      <c r="D16292" t="s">
        <v>68563</v>
      </c>
      <c r="E16292" t="str">
        <f t="shared" si="254"/>
        <v>643373 - FRANCE METIERS - ACTIV METIERS MAISONS ALFORT</v>
      </c>
      <c r="F16292" t="s">
        <v>5932</v>
      </c>
      <c r="G16292" t="s">
        <v>68562</v>
      </c>
      <c r="I16292" t="s">
        <v>1051</v>
      </c>
      <c r="J16292" t="s">
        <v>68561</v>
      </c>
      <c r="K16292" t="s">
        <v>208</v>
      </c>
      <c r="L16292" t="s">
        <v>68560</v>
      </c>
      <c r="N16292" t="s">
        <v>208</v>
      </c>
      <c r="O16292" t="s">
        <v>476</v>
      </c>
      <c r="P16292" t="s">
        <v>476</v>
      </c>
    </row>
    <row r="16293" spans="1:16">
      <c r="A16293" s="484" t="s">
        <v>33934</v>
      </c>
      <c r="B16293" s="485" t="s">
        <v>33933</v>
      </c>
      <c r="C16293" t="s">
        <v>33932</v>
      </c>
      <c r="D16293" t="s">
        <v>33932</v>
      </c>
      <c r="E16293" t="str">
        <f t="shared" si="254"/>
        <v>642988 - NB FORMATION</v>
      </c>
      <c r="F16293" t="s">
        <v>16254</v>
      </c>
      <c r="G16293" t="s">
        <v>33931</v>
      </c>
      <c r="H16293" t="s">
        <v>33930</v>
      </c>
      <c r="I16293" t="s">
        <v>33929</v>
      </c>
      <c r="K16293" t="s">
        <v>208</v>
      </c>
      <c r="L16293" t="s">
        <v>33928</v>
      </c>
      <c r="N16293" t="s">
        <v>208</v>
      </c>
      <c r="O16293" t="s">
        <v>476</v>
      </c>
      <c r="P16293" t="s">
        <v>476</v>
      </c>
    </row>
    <row r="16294" spans="1:16">
      <c r="A16294" s="484" t="s">
        <v>82112</v>
      </c>
      <c r="B16294" s="485" t="s">
        <v>82111</v>
      </c>
      <c r="C16294" t="s">
        <v>82110</v>
      </c>
      <c r="D16294" t="s">
        <v>82110</v>
      </c>
      <c r="E16294" t="str">
        <f t="shared" si="254"/>
        <v>686293 - EFPAC</v>
      </c>
      <c r="F16294" t="s">
        <v>27150</v>
      </c>
      <c r="G16294" t="s">
        <v>82109</v>
      </c>
      <c r="I16294" t="s">
        <v>1906</v>
      </c>
      <c r="J16294" t="s">
        <v>82108</v>
      </c>
      <c r="K16294" t="s">
        <v>208</v>
      </c>
      <c r="L16294" t="s">
        <v>82107</v>
      </c>
      <c r="N16294" t="s">
        <v>208</v>
      </c>
      <c r="O16294" t="s">
        <v>476</v>
      </c>
      <c r="P16294" t="s">
        <v>476</v>
      </c>
    </row>
    <row r="16295" spans="1:16">
      <c r="A16295" s="484" t="s">
        <v>89237</v>
      </c>
      <c r="B16295" s="485" t="s">
        <v>89236</v>
      </c>
      <c r="C16295" t="s">
        <v>89235</v>
      </c>
      <c r="D16295" t="s">
        <v>89235</v>
      </c>
      <c r="E16295" t="str">
        <f t="shared" si="254"/>
        <v>659010 - DAHAN CELINE</v>
      </c>
      <c r="F16295" t="s">
        <v>30288</v>
      </c>
      <c r="G16295" t="s">
        <v>89234</v>
      </c>
      <c r="I16295" t="s">
        <v>1035</v>
      </c>
      <c r="K16295" t="s">
        <v>208</v>
      </c>
      <c r="L16295" t="s">
        <v>89233</v>
      </c>
      <c r="N16295" t="s">
        <v>208</v>
      </c>
      <c r="O16295" t="s">
        <v>476</v>
      </c>
      <c r="P16295" t="s">
        <v>476</v>
      </c>
    </row>
    <row r="16296" spans="1:16">
      <c r="A16296" s="484" t="s">
        <v>60380</v>
      </c>
      <c r="B16296" s="485" t="s">
        <v>60379</v>
      </c>
      <c r="C16296" t="s">
        <v>60378</v>
      </c>
      <c r="D16296" t="s">
        <v>60378</v>
      </c>
      <c r="E16296" t="str">
        <f t="shared" si="254"/>
        <v>608191 - HS2</v>
      </c>
      <c r="F16296" t="s">
        <v>4598</v>
      </c>
      <c r="G16296" t="s">
        <v>60377</v>
      </c>
      <c r="I16296" t="s">
        <v>860</v>
      </c>
      <c r="J16296" t="s">
        <v>60376</v>
      </c>
      <c r="K16296" t="s">
        <v>208</v>
      </c>
      <c r="L16296" t="s">
        <v>60375</v>
      </c>
      <c r="N16296" t="s">
        <v>208</v>
      </c>
      <c r="O16296" t="s">
        <v>476</v>
      </c>
      <c r="P16296" t="s">
        <v>476</v>
      </c>
    </row>
    <row r="16297" spans="1:16">
      <c r="A16297" s="484" t="s">
        <v>111355</v>
      </c>
      <c r="B16297" s="485" t="s">
        <v>111354</v>
      </c>
      <c r="C16297" t="s">
        <v>111353</v>
      </c>
      <c r="D16297" t="s">
        <v>111352</v>
      </c>
      <c r="E16297" t="str">
        <f t="shared" si="254"/>
        <v>651990 - CABALLERO ROBERT</v>
      </c>
      <c r="F16297" t="s">
        <v>2453</v>
      </c>
      <c r="G16297" t="s">
        <v>111351</v>
      </c>
      <c r="I16297" t="s">
        <v>21407</v>
      </c>
      <c r="K16297" t="s">
        <v>208</v>
      </c>
      <c r="L16297" t="s">
        <v>111350</v>
      </c>
      <c r="N16297" t="s">
        <v>208</v>
      </c>
      <c r="O16297" t="s">
        <v>476</v>
      </c>
      <c r="P16297" t="s">
        <v>476</v>
      </c>
    </row>
    <row r="16298" spans="1:16">
      <c r="A16298" s="484" t="s">
        <v>108469</v>
      </c>
      <c r="B16298" s="485" t="s">
        <v>108468</v>
      </c>
      <c r="C16298" t="s">
        <v>108467</v>
      </c>
      <c r="D16298" t="s">
        <v>108467</v>
      </c>
      <c r="E16298" t="str">
        <f t="shared" si="254"/>
        <v>472517 - CENTRE CULINAIRE CONTEMPORAIN</v>
      </c>
      <c r="F16298" t="s">
        <v>15463</v>
      </c>
      <c r="G16298" t="s">
        <v>108466</v>
      </c>
      <c r="I16298" t="s">
        <v>3364</v>
      </c>
      <c r="J16298" t="s">
        <v>108465</v>
      </c>
      <c r="K16298" t="s">
        <v>208</v>
      </c>
      <c r="L16298" t="s">
        <v>108464</v>
      </c>
      <c r="N16298" t="s">
        <v>208</v>
      </c>
      <c r="O16298" t="s">
        <v>476</v>
      </c>
      <c r="P16298" t="s">
        <v>476</v>
      </c>
    </row>
    <row r="16299" spans="1:16">
      <c r="A16299" s="484" t="s">
        <v>90377</v>
      </c>
      <c r="B16299" s="485" t="s">
        <v>90376</v>
      </c>
      <c r="C16299" t="s">
        <v>90375</v>
      </c>
      <c r="D16299" t="s">
        <v>90375</v>
      </c>
      <c r="E16299" t="str">
        <f t="shared" si="254"/>
        <v>617623 - CSELENKO LOLA</v>
      </c>
      <c r="F16299" t="s">
        <v>22955</v>
      </c>
      <c r="G16299" t="s">
        <v>90374</v>
      </c>
      <c r="I16299" t="s">
        <v>8959</v>
      </c>
      <c r="J16299" t="s">
        <v>90373</v>
      </c>
      <c r="K16299" t="s">
        <v>208</v>
      </c>
      <c r="L16299" t="s">
        <v>90372</v>
      </c>
      <c r="N16299" t="s">
        <v>208</v>
      </c>
      <c r="O16299" t="s">
        <v>476</v>
      </c>
      <c r="P16299" t="s">
        <v>476</v>
      </c>
    </row>
    <row r="16300" spans="1:16">
      <c r="A16300" s="484" t="s">
        <v>87007</v>
      </c>
      <c r="B16300" s="485" t="s">
        <v>87006</v>
      </c>
      <c r="C16300" t="s">
        <v>87005</v>
      </c>
      <c r="D16300" t="s">
        <v>87005</v>
      </c>
      <c r="E16300" t="str">
        <f t="shared" si="254"/>
        <v>623416 - DIGITAL TRAINER</v>
      </c>
      <c r="F16300" t="s">
        <v>9369</v>
      </c>
      <c r="G16300" t="s">
        <v>87004</v>
      </c>
      <c r="I16300" t="s">
        <v>626</v>
      </c>
      <c r="J16300" t="s">
        <v>87003</v>
      </c>
      <c r="K16300" t="s">
        <v>208</v>
      </c>
      <c r="L16300" t="s">
        <v>87002</v>
      </c>
      <c r="N16300" t="s">
        <v>208</v>
      </c>
      <c r="O16300" t="s">
        <v>476</v>
      </c>
      <c r="P16300" t="s">
        <v>476</v>
      </c>
    </row>
    <row r="16301" spans="1:16">
      <c r="A16301" s="484" t="s">
        <v>47539</v>
      </c>
      <c r="B16301" s="485" t="s">
        <v>47538</v>
      </c>
      <c r="C16301" t="s">
        <v>47537</v>
      </c>
      <c r="D16301" t="s">
        <v>47537</v>
      </c>
      <c r="E16301" t="str">
        <f t="shared" si="254"/>
        <v>649533 - LA BELLE EQUIPE</v>
      </c>
      <c r="F16301" t="s">
        <v>16766</v>
      </c>
      <c r="G16301" t="s">
        <v>47536</v>
      </c>
      <c r="I16301" t="s">
        <v>2666</v>
      </c>
      <c r="J16301" t="s">
        <v>47535</v>
      </c>
      <c r="K16301" t="s">
        <v>208</v>
      </c>
      <c r="L16301" t="s">
        <v>47534</v>
      </c>
      <c r="N16301" t="s">
        <v>208</v>
      </c>
      <c r="O16301" t="s">
        <v>476</v>
      </c>
      <c r="P16301" t="s">
        <v>476</v>
      </c>
    </row>
    <row r="16302" spans="1:16">
      <c r="A16302" s="484" t="s">
        <v>79865</v>
      </c>
      <c r="B16302" s="485" t="s">
        <v>79864</v>
      </c>
      <c r="C16302" t="s">
        <v>79863</v>
      </c>
      <c r="D16302" t="s">
        <v>79862</v>
      </c>
      <c r="E16302" t="str">
        <f t="shared" si="254"/>
        <v>679124 - ENGLISH &amp; YOU</v>
      </c>
      <c r="F16302" t="s">
        <v>2476</v>
      </c>
      <c r="G16302" t="s">
        <v>79861</v>
      </c>
      <c r="I16302" t="s">
        <v>17147</v>
      </c>
      <c r="J16302" t="s">
        <v>79860</v>
      </c>
      <c r="K16302" t="s">
        <v>208</v>
      </c>
      <c r="L16302" t="s">
        <v>79859</v>
      </c>
      <c r="N16302" t="s">
        <v>208</v>
      </c>
      <c r="O16302" t="s">
        <v>476</v>
      </c>
      <c r="P16302" t="s">
        <v>476</v>
      </c>
    </row>
    <row r="16303" spans="1:16">
      <c r="A16303" s="484" t="s">
        <v>49181</v>
      </c>
      <c r="B16303" s="485" t="s">
        <v>49180</v>
      </c>
      <c r="C16303" t="s">
        <v>49179</v>
      </c>
      <c r="D16303" t="s">
        <v>49179</v>
      </c>
      <c r="E16303" t="str">
        <f t="shared" si="254"/>
        <v>642617 - JOB LIFE HAPINESS</v>
      </c>
      <c r="F16303" t="s">
        <v>14816</v>
      </c>
      <c r="G16303" t="s">
        <v>49178</v>
      </c>
      <c r="I16303" t="s">
        <v>49177</v>
      </c>
      <c r="K16303" t="s">
        <v>208</v>
      </c>
      <c r="L16303" t="s">
        <v>49176</v>
      </c>
      <c r="N16303" t="s">
        <v>208</v>
      </c>
      <c r="O16303" t="s">
        <v>476</v>
      </c>
      <c r="P16303" t="s">
        <v>476</v>
      </c>
    </row>
    <row r="16304" spans="1:16">
      <c r="A16304" s="484" t="s">
        <v>11647</v>
      </c>
      <c r="B16304" s="485" t="s">
        <v>11646</v>
      </c>
      <c r="C16304" t="s">
        <v>11645</v>
      </c>
      <c r="D16304" t="s">
        <v>11645</v>
      </c>
      <c r="E16304" t="str">
        <f t="shared" si="254"/>
        <v>603545 - SYNERGY SANTE</v>
      </c>
      <c r="F16304" t="s">
        <v>11644</v>
      </c>
      <c r="G16304" t="s">
        <v>11643</v>
      </c>
      <c r="I16304" t="s">
        <v>1035</v>
      </c>
      <c r="K16304" t="s">
        <v>208</v>
      </c>
      <c r="L16304" t="s">
        <v>11642</v>
      </c>
      <c r="N16304" t="s">
        <v>208</v>
      </c>
      <c r="O16304" t="s">
        <v>476</v>
      </c>
      <c r="P16304" t="s">
        <v>476</v>
      </c>
    </row>
    <row r="16305" spans="1:16">
      <c r="A16305" s="484" t="s">
        <v>58433</v>
      </c>
      <c r="B16305" s="485" t="s">
        <v>58432</v>
      </c>
      <c r="C16305" t="s">
        <v>58431</v>
      </c>
      <c r="D16305" t="s">
        <v>58431</v>
      </c>
      <c r="E16305" t="str">
        <f t="shared" si="254"/>
        <v>606029 - IMPACT RGPD SAS</v>
      </c>
      <c r="F16305" t="s">
        <v>43217</v>
      </c>
      <c r="G16305" t="s">
        <v>58430</v>
      </c>
      <c r="I16305" t="s">
        <v>802</v>
      </c>
      <c r="J16305" t="s">
        <v>58429</v>
      </c>
      <c r="K16305" t="s">
        <v>208</v>
      </c>
      <c r="L16305" t="s">
        <v>58428</v>
      </c>
      <c r="N16305" t="s">
        <v>208</v>
      </c>
      <c r="O16305" t="s">
        <v>476</v>
      </c>
      <c r="P16305" t="s">
        <v>476</v>
      </c>
    </row>
    <row r="16306" spans="1:16">
      <c r="A16306" s="484" t="s">
        <v>44257</v>
      </c>
      <c r="B16306" s="485" t="s">
        <v>44256</v>
      </c>
      <c r="C16306" t="s">
        <v>44255</v>
      </c>
      <c r="D16306" t="s">
        <v>44255</v>
      </c>
      <c r="E16306" t="str">
        <f t="shared" si="254"/>
        <v>509061 - L'EDIAC FORMATIONS</v>
      </c>
      <c r="F16306" t="s">
        <v>8706</v>
      </c>
      <c r="G16306" t="s">
        <v>44254</v>
      </c>
      <c r="I16306" t="s">
        <v>579</v>
      </c>
      <c r="J16306" t="s">
        <v>44253</v>
      </c>
      <c r="K16306" t="s">
        <v>208</v>
      </c>
      <c r="L16306" t="s">
        <v>44252</v>
      </c>
      <c r="N16306" t="s">
        <v>208</v>
      </c>
      <c r="O16306" t="s">
        <v>476</v>
      </c>
      <c r="P16306" t="s">
        <v>476</v>
      </c>
    </row>
    <row r="16307" spans="1:16">
      <c r="A16307" s="484" t="s">
        <v>47912</v>
      </c>
      <c r="B16307" s="485" t="s">
        <v>47911</v>
      </c>
      <c r="C16307" t="s">
        <v>47910</v>
      </c>
      <c r="D16307" t="s">
        <v>47909</v>
      </c>
      <c r="E16307" t="str">
        <f t="shared" si="254"/>
        <v>670042 - KLYF - K LYF VILLEURBANNE</v>
      </c>
      <c r="F16307" t="s">
        <v>10701</v>
      </c>
      <c r="G16307" t="s">
        <v>47908</v>
      </c>
      <c r="I16307" t="s">
        <v>3733</v>
      </c>
      <c r="J16307" t="s">
        <v>47907</v>
      </c>
      <c r="K16307" t="s">
        <v>47906</v>
      </c>
      <c r="L16307" t="s">
        <v>47905</v>
      </c>
      <c r="N16307" t="s">
        <v>208</v>
      </c>
      <c r="O16307" t="s">
        <v>476</v>
      </c>
      <c r="P16307" t="s">
        <v>476</v>
      </c>
    </row>
    <row r="16308" spans="1:16">
      <c r="A16308" s="484" t="s">
        <v>92953</v>
      </c>
      <c r="B16308" s="485" t="s">
        <v>92952</v>
      </c>
      <c r="C16308" t="s">
        <v>92951</v>
      </c>
      <c r="D16308" t="s">
        <v>92951</v>
      </c>
      <c r="E16308" t="str">
        <f t="shared" si="254"/>
        <v>664753 - COMPEFORMA 20 MINUTES A SOI</v>
      </c>
      <c r="F16308" t="s">
        <v>10146</v>
      </c>
      <c r="G16308" t="s">
        <v>92950</v>
      </c>
      <c r="I16308" t="s">
        <v>626</v>
      </c>
      <c r="J16308" t="s">
        <v>92949</v>
      </c>
      <c r="K16308" t="s">
        <v>208</v>
      </c>
      <c r="L16308" t="s">
        <v>92948</v>
      </c>
      <c r="N16308" t="s">
        <v>208</v>
      </c>
      <c r="O16308" t="s">
        <v>476</v>
      </c>
      <c r="P16308" t="s">
        <v>476</v>
      </c>
    </row>
    <row r="16309" spans="1:16">
      <c r="A16309" s="484" t="s">
        <v>30391</v>
      </c>
      <c r="B16309" s="485" t="s">
        <v>30390</v>
      </c>
      <c r="C16309" t="s">
        <v>30389</v>
      </c>
      <c r="D16309" t="s">
        <v>30389</v>
      </c>
      <c r="E16309" t="str">
        <f t="shared" si="254"/>
        <v>668382 - OSER REVER SA CARRIERE</v>
      </c>
      <c r="F16309" t="s">
        <v>2211</v>
      </c>
      <c r="G16309" t="s">
        <v>30388</v>
      </c>
      <c r="I16309" t="s">
        <v>626</v>
      </c>
      <c r="J16309" t="s">
        <v>30387</v>
      </c>
      <c r="K16309" t="s">
        <v>208</v>
      </c>
      <c r="L16309" t="s">
        <v>30386</v>
      </c>
      <c r="N16309" t="s">
        <v>208</v>
      </c>
      <c r="O16309" t="s">
        <v>476</v>
      </c>
      <c r="P16309" t="s">
        <v>476</v>
      </c>
    </row>
    <row r="16310" spans="1:16">
      <c r="A16310" s="484" t="s">
        <v>54906</v>
      </c>
      <c r="B16310" s="485" t="s">
        <v>54905</v>
      </c>
      <c r="C16310" t="s">
        <v>54904</v>
      </c>
      <c r="D16310" t="s">
        <v>50490</v>
      </c>
      <c r="E16310" t="str">
        <f t="shared" si="254"/>
        <v>603510 - IPNOSIA</v>
      </c>
      <c r="F16310" t="s">
        <v>5423</v>
      </c>
      <c r="G16310" t="s">
        <v>54903</v>
      </c>
      <c r="I16310" t="s">
        <v>959</v>
      </c>
      <c r="J16310" t="s">
        <v>54902</v>
      </c>
      <c r="K16310" t="s">
        <v>208</v>
      </c>
      <c r="L16310" t="s">
        <v>54901</v>
      </c>
      <c r="N16310" t="s">
        <v>208</v>
      </c>
      <c r="O16310" t="s">
        <v>476</v>
      </c>
      <c r="P16310" t="s">
        <v>476</v>
      </c>
    </row>
    <row r="16311" spans="1:16">
      <c r="A16311" s="484" t="s">
        <v>32445</v>
      </c>
      <c r="B16311" s="485" t="s">
        <v>32444</v>
      </c>
      <c r="C16311" t="s">
        <v>32443</v>
      </c>
      <c r="D16311" t="s">
        <v>32443</v>
      </c>
      <c r="E16311" t="str">
        <f t="shared" si="254"/>
        <v>603193 - OCCITADYS</v>
      </c>
      <c r="F16311" t="s">
        <v>32442</v>
      </c>
      <c r="G16311" t="s">
        <v>23046</v>
      </c>
      <c r="I16311" t="s">
        <v>603</v>
      </c>
      <c r="J16311" t="s">
        <v>32441</v>
      </c>
      <c r="K16311" t="s">
        <v>32440</v>
      </c>
      <c r="L16311" t="s">
        <v>32439</v>
      </c>
      <c r="N16311" t="s">
        <v>208</v>
      </c>
      <c r="O16311" t="s">
        <v>476</v>
      </c>
      <c r="P16311" t="s">
        <v>476</v>
      </c>
    </row>
    <row r="16312" spans="1:16">
      <c r="A16312" s="484" t="s">
        <v>98079</v>
      </c>
      <c r="B16312" s="485" t="s">
        <v>98078</v>
      </c>
      <c r="C16312" t="s">
        <v>98077</v>
      </c>
      <c r="D16312" t="s">
        <v>98077</v>
      </c>
      <c r="E16312" t="str">
        <f t="shared" si="254"/>
        <v>666786 - CFRT 60</v>
      </c>
      <c r="F16312" t="s">
        <v>7408</v>
      </c>
      <c r="G16312" t="s">
        <v>98076</v>
      </c>
      <c r="I16312" t="s">
        <v>64818</v>
      </c>
      <c r="K16312" t="s">
        <v>208</v>
      </c>
      <c r="L16312" t="s">
        <v>98075</v>
      </c>
      <c r="N16312" t="s">
        <v>208</v>
      </c>
      <c r="O16312" t="s">
        <v>476</v>
      </c>
      <c r="P16312" t="s">
        <v>476</v>
      </c>
    </row>
    <row r="16313" spans="1:16">
      <c r="A16313" s="484" t="s">
        <v>30106</v>
      </c>
      <c r="B16313" s="485" t="s">
        <v>30105</v>
      </c>
      <c r="C16313" t="s">
        <v>30104</v>
      </c>
      <c r="D16313" t="s">
        <v>30104</v>
      </c>
      <c r="E16313" t="str">
        <f t="shared" si="254"/>
        <v>628918 - OXIDEVE</v>
      </c>
      <c r="F16313" t="s">
        <v>7817</v>
      </c>
      <c r="G16313" t="s">
        <v>30103</v>
      </c>
      <c r="I16313" t="s">
        <v>1906</v>
      </c>
      <c r="J16313" t="s">
        <v>30102</v>
      </c>
      <c r="K16313" t="s">
        <v>208</v>
      </c>
      <c r="L16313" t="s">
        <v>30101</v>
      </c>
      <c r="N16313" t="s">
        <v>208</v>
      </c>
      <c r="O16313" t="s">
        <v>476</v>
      </c>
      <c r="P16313" t="s">
        <v>476</v>
      </c>
    </row>
    <row r="16314" spans="1:16">
      <c r="A16314" s="484" t="s">
        <v>46057</v>
      </c>
      <c r="B16314" s="485" t="s">
        <v>46056</v>
      </c>
      <c r="C16314" t="s">
        <v>46055</v>
      </c>
      <c r="D16314" t="s">
        <v>46055</v>
      </c>
      <c r="E16314" t="str">
        <f t="shared" si="254"/>
        <v>617600 - L'AGILISTE</v>
      </c>
      <c r="F16314" t="s">
        <v>22955</v>
      </c>
      <c r="G16314" t="s">
        <v>46054</v>
      </c>
      <c r="I16314" t="s">
        <v>45615</v>
      </c>
      <c r="K16314" t="s">
        <v>208</v>
      </c>
      <c r="L16314" t="s">
        <v>46053</v>
      </c>
      <c r="N16314" t="s">
        <v>208</v>
      </c>
      <c r="O16314" t="s">
        <v>476</v>
      </c>
      <c r="P16314" t="s">
        <v>476</v>
      </c>
    </row>
    <row r="16315" spans="1:16">
      <c r="A16315" s="484" t="s">
        <v>719</v>
      </c>
      <c r="B16315" s="485" t="s">
        <v>718</v>
      </c>
      <c r="C16315" t="s">
        <v>717</v>
      </c>
      <c r="D16315" t="s">
        <v>716</v>
      </c>
      <c r="E16315" t="str">
        <f t="shared" si="254"/>
        <v>631607 - 3PF</v>
      </c>
      <c r="F16315" t="s">
        <v>715</v>
      </c>
      <c r="G16315" t="s">
        <v>714</v>
      </c>
      <c r="I16315" t="s">
        <v>713</v>
      </c>
      <c r="J16315" t="s">
        <v>712</v>
      </c>
      <c r="K16315" t="s">
        <v>208</v>
      </c>
      <c r="L16315" t="s">
        <v>711</v>
      </c>
      <c r="N16315" t="s">
        <v>208</v>
      </c>
      <c r="O16315" t="s">
        <v>476</v>
      </c>
      <c r="P16315" t="s">
        <v>476</v>
      </c>
    </row>
    <row r="16316" spans="1:16">
      <c r="A16316" s="484" t="s">
        <v>47692</v>
      </c>
      <c r="B16316" s="485" t="s">
        <v>47691</v>
      </c>
      <c r="C16316" t="s">
        <v>47690</v>
      </c>
      <c r="D16316" t="s">
        <v>47690</v>
      </c>
      <c r="E16316" t="str">
        <f t="shared" si="254"/>
        <v>679690 - KREASY CHALLENGES</v>
      </c>
      <c r="F16316" t="s">
        <v>2219</v>
      </c>
      <c r="G16316" t="s">
        <v>47689</v>
      </c>
      <c r="H16316" t="s">
        <v>47688</v>
      </c>
      <c r="I16316" t="s">
        <v>47687</v>
      </c>
      <c r="J16316" t="s">
        <v>47686</v>
      </c>
      <c r="K16316" t="s">
        <v>208</v>
      </c>
      <c r="L16316" t="s">
        <v>47685</v>
      </c>
      <c r="N16316" t="s">
        <v>208</v>
      </c>
      <c r="O16316" t="s">
        <v>476</v>
      </c>
      <c r="P16316" t="s">
        <v>476</v>
      </c>
    </row>
    <row r="16317" spans="1:16">
      <c r="A16317" s="484" t="s">
        <v>62137</v>
      </c>
      <c r="B16317" s="485" t="s">
        <v>62136</v>
      </c>
      <c r="C16317" t="s">
        <v>62135</v>
      </c>
      <c r="D16317" t="s">
        <v>62135</v>
      </c>
      <c r="E16317" t="str">
        <f t="shared" si="254"/>
        <v>627185 - HAUTEUR &amp; FORMATIONS</v>
      </c>
      <c r="F16317" t="s">
        <v>4614</v>
      </c>
      <c r="G16317" t="s">
        <v>62134</v>
      </c>
      <c r="I16317" t="s">
        <v>1148</v>
      </c>
      <c r="J16317" t="s">
        <v>62133</v>
      </c>
      <c r="K16317" t="s">
        <v>208</v>
      </c>
      <c r="L16317" t="s">
        <v>62132</v>
      </c>
      <c r="N16317" t="s">
        <v>208</v>
      </c>
      <c r="O16317" t="s">
        <v>476</v>
      </c>
      <c r="P16317" t="s">
        <v>476</v>
      </c>
    </row>
    <row r="16318" spans="1:16">
      <c r="A16318" s="484" t="s">
        <v>131247</v>
      </c>
      <c r="B16318" s="485" t="s">
        <v>131246</v>
      </c>
      <c r="C16318" t="s">
        <v>131245</v>
      </c>
      <c r="D16318" t="s">
        <v>131244</v>
      </c>
      <c r="E16318" t="str">
        <f t="shared" si="254"/>
        <v>648516 - AIKI CONSEIL</v>
      </c>
      <c r="F16318" t="s">
        <v>6960</v>
      </c>
      <c r="G16318" t="s">
        <v>131243</v>
      </c>
      <c r="I16318" t="s">
        <v>131242</v>
      </c>
      <c r="J16318" t="s">
        <v>131241</v>
      </c>
      <c r="K16318" t="s">
        <v>208</v>
      </c>
      <c r="L16318" t="s">
        <v>131240</v>
      </c>
      <c r="N16318" t="s">
        <v>208</v>
      </c>
      <c r="O16318" t="s">
        <v>476</v>
      </c>
      <c r="P16318" t="s">
        <v>476</v>
      </c>
    </row>
    <row r="16319" spans="1:16">
      <c r="A16319" s="484" t="s">
        <v>127330</v>
      </c>
      <c r="B16319" s="485" t="s">
        <v>127329</v>
      </c>
      <c r="C16319" t="s">
        <v>127328</v>
      </c>
      <c r="D16319" t="s">
        <v>127328</v>
      </c>
      <c r="E16319" t="str">
        <f t="shared" si="254"/>
        <v>654978 - ARC FORMATION</v>
      </c>
      <c r="F16319" t="s">
        <v>5740</v>
      </c>
      <c r="G16319" t="s">
        <v>127327</v>
      </c>
      <c r="I16319" t="s">
        <v>12766</v>
      </c>
      <c r="K16319" t="s">
        <v>208</v>
      </c>
      <c r="L16319" t="s">
        <v>127326</v>
      </c>
      <c r="N16319" t="s">
        <v>208</v>
      </c>
      <c r="O16319" t="s">
        <v>476</v>
      </c>
      <c r="P16319" t="s">
        <v>476</v>
      </c>
    </row>
    <row r="16320" spans="1:16">
      <c r="A16320" s="484" t="s">
        <v>52016</v>
      </c>
      <c r="B16320" s="485" t="s">
        <v>52015</v>
      </c>
      <c r="C16320" t="s">
        <v>52014</v>
      </c>
      <c r="D16320" t="s">
        <v>52013</v>
      </c>
      <c r="E16320" t="str">
        <f t="shared" si="254"/>
        <v>618548 - IPR</v>
      </c>
      <c r="F16320" t="s">
        <v>15981</v>
      </c>
      <c r="G16320" t="s">
        <v>52012</v>
      </c>
      <c r="I16320" t="s">
        <v>52011</v>
      </c>
      <c r="J16320" t="s">
        <v>52010</v>
      </c>
      <c r="K16320" t="s">
        <v>208</v>
      </c>
      <c r="L16320" t="s">
        <v>52009</v>
      </c>
      <c r="N16320" t="s">
        <v>208</v>
      </c>
      <c r="O16320" t="s">
        <v>476</v>
      </c>
      <c r="P16320" t="s">
        <v>476</v>
      </c>
    </row>
    <row r="16321" spans="1:16">
      <c r="A16321" s="484" t="s">
        <v>131067</v>
      </c>
      <c r="B16321" s="485" t="s">
        <v>131066</v>
      </c>
      <c r="C16321" t="s">
        <v>131065</v>
      </c>
      <c r="D16321" t="s">
        <v>131064</v>
      </c>
      <c r="E16321" t="str">
        <f t="shared" si="254"/>
        <v>640074 - AJIS SAS</v>
      </c>
      <c r="F16321" t="s">
        <v>1021</v>
      </c>
      <c r="G16321" t="s">
        <v>131063</v>
      </c>
      <c r="I16321" t="s">
        <v>13475</v>
      </c>
      <c r="J16321" t="s">
        <v>131062</v>
      </c>
      <c r="K16321" t="s">
        <v>208</v>
      </c>
      <c r="L16321" t="s">
        <v>131061</v>
      </c>
      <c r="N16321" t="s">
        <v>208</v>
      </c>
      <c r="O16321" t="s">
        <v>476</v>
      </c>
      <c r="P16321" t="s">
        <v>476</v>
      </c>
    </row>
    <row r="16322" spans="1:16">
      <c r="A16322" s="484" t="s">
        <v>3715</v>
      </c>
      <c r="B16322" s="485" t="s">
        <v>3714</v>
      </c>
      <c r="C16322" t="s">
        <v>3713</v>
      </c>
      <c r="D16322" t="s">
        <v>3713</v>
      </c>
      <c r="E16322" t="str">
        <f t="shared" ref="E16322:E16385" si="255">_xlfn.CONCAT(L16322," - ",D16322)</f>
        <v>591634 - VIGIFORMA</v>
      </c>
      <c r="F16322" t="s">
        <v>1183</v>
      </c>
      <c r="G16322" t="s">
        <v>3712</v>
      </c>
      <c r="I16322" t="s">
        <v>1906</v>
      </c>
      <c r="J16322" t="s">
        <v>3711</v>
      </c>
      <c r="K16322" t="s">
        <v>208</v>
      </c>
      <c r="L16322" t="s">
        <v>3710</v>
      </c>
      <c r="N16322" t="s">
        <v>208</v>
      </c>
      <c r="O16322" t="s">
        <v>476</v>
      </c>
      <c r="P16322" t="s">
        <v>476</v>
      </c>
    </row>
    <row r="16323" spans="1:16">
      <c r="A16323" s="484" t="s">
        <v>61372</v>
      </c>
      <c r="B16323" s="485" t="s">
        <v>61371</v>
      </c>
      <c r="C16323" t="s">
        <v>61370</v>
      </c>
      <c r="D16323" t="s">
        <v>61370</v>
      </c>
      <c r="E16323" t="str">
        <f t="shared" si="255"/>
        <v>659575 - HOMAT PERFORMANCES</v>
      </c>
      <c r="F16323" t="s">
        <v>3505</v>
      </c>
      <c r="G16323" t="s">
        <v>61369</v>
      </c>
      <c r="I16323" t="s">
        <v>5210</v>
      </c>
      <c r="K16323" t="s">
        <v>208</v>
      </c>
      <c r="L16323" t="s">
        <v>61368</v>
      </c>
      <c r="N16323" t="s">
        <v>208</v>
      </c>
      <c r="O16323" t="s">
        <v>476</v>
      </c>
      <c r="P16323" t="s">
        <v>476</v>
      </c>
    </row>
    <row r="16324" spans="1:16">
      <c r="A16324" s="484" t="s">
        <v>96779</v>
      </c>
      <c r="B16324" s="485" t="s">
        <v>96778</v>
      </c>
      <c r="C16324" t="s">
        <v>96777</v>
      </c>
      <c r="D16324" t="s">
        <v>96777</v>
      </c>
      <c r="E16324" t="str">
        <f t="shared" si="255"/>
        <v>662720 - CHAMP ELEC FORMATION</v>
      </c>
      <c r="F16324" t="s">
        <v>8660</v>
      </c>
      <c r="G16324" t="s">
        <v>96776</v>
      </c>
      <c r="I16324" t="s">
        <v>17147</v>
      </c>
      <c r="J16324" t="s">
        <v>96775</v>
      </c>
      <c r="K16324" t="s">
        <v>208</v>
      </c>
      <c r="L16324" t="s">
        <v>96774</v>
      </c>
      <c r="N16324" t="s">
        <v>208</v>
      </c>
      <c r="O16324" t="s">
        <v>476</v>
      </c>
      <c r="P16324" t="s">
        <v>476</v>
      </c>
    </row>
    <row r="16325" spans="1:16">
      <c r="A16325" s="484" t="s">
        <v>110022</v>
      </c>
      <c r="B16325" s="485" t="s">
        <v>110021</v>
      </c>
      <c r="C16325" t="s">
        <v>110020</v>
      </c>
      <c r="D16325" t="s">
        <v>110020</v>
      </c>
      <c r="E16325" t="str">
        <f t="shared" si="255"/>
        <v>605487 - CARE EXPERIENCE</v>
      </c>
      <c r="F16325" t="s">
        <v>1328</v>
      </c>
      <c r="G16325" t="s">
        <v>110019</v>
      </c>
      <c r="H16325" t="s">
        <v>110018</v>
      </c>
      <c r="I16325" t="s">
        <v>32719</v>
      </c>
      <c r="J16325" t="s">
        <v>110017</v>
      </c>
      <c r="K16325" t="s">
        <v>208</v>
      </c>
      <c r="L16325" t="s">
        <v>110016</v>
      </c>
      <c r="N16325" t="s">
        <v>208</v>
      </c>
      <c r="O16325" t="s">
        <v>476</v>
      </c>
      <c r="P16325" t="s">
        <v>476</v>
      </c>
    </row>
    <row r="16326" spans="1:16">
      <c r="A16326" s="484" t="s">
        <v>109136</v>
      </c>
      <c r="B16326" s="485" t="s">
        <v>109135</v>
      </c>
      <c r="C16326" t="s">
        <v>109134</v>
      </c>
      <c r="D16326" t="s">
        <v>109133</v>
      </c>
      <c r="E16326" t="str">
        <f t="shared" si="255"/>
        <v>655752 - CDF FNMNS 83</v>
      </c>
      <c r="F16326" t="s">
        <v>8040</v>
      </c>
      <c r="G16326" t="s">
        <v>109132</v>
      </c>
      <c r="I16326" t="s">
        <v>21699</v>
      </c>
      <c r="J16326" t="s">
        <v>109131</v>
      </c>
      <c r="K16326" t="s">
        <v>208</v>
      </c>
      <c r="L16326" t="s">
        <v>109130</v>
      </c>
      <c r="N16326" t="s">
        <v>208</v>
      </c>
      <c r="O16326" t="s">
        <v>476</v>
      </c>
      <c r="P16326" t="s">
        <v>476</v>
      </c>
    </row>
    <row r="16327" spans="1:16">
      <c r="A16327" s="484" t="s">
        <v>55303</v>
      </c>
      <c r="B16327" s="485" t="s">
        <v>55302</v>
      </c>
      <c r="C16327" t="s">
        <v>55301</v>
      </c>
      <c r="D16327" t="s">
        <v>55300</v>
      </c>
      <c r="E16327" t="str">
        <f t="shared" si="255"/>
        <v>594714 - ISSP</v>
      </c>
      <c r="F16327" t="s">
        <v>55299</v>
      </c>
      <c r="G16327" t="s">
        <v>48459</v>
      </c>
      <c r="I16327" t="s">
        <v>626</v>
      </c>
      <c r="J16327" t="s">
        <v>55298</v>
      </c>
      <c r="K16327" t="s">
        <v>208</v>
      </c>
      <c r="L16327" t="s">
        <v>55297</v>
      </c>
      <c r="N16327" t="s">
        <v>208</v>
      </c>
      <c r="O16327" t="s">
        <v>476</v>
      </c>
      <c r="P16327" t="s">
        <v>476</v>
      </c>
    </row>
    <row r="16328" spans="1:16">
      <c r="A16328" s="484" t="s">
        <v>90286</v>
      </c>
      <c r="B16328" s="485" t="s">
        <v>90285</v>
      </c>
      <c r="C16328" t="s">
        <v>90284</v>
      </c>
      <c r="D16328" t="s">
        <v>90284</v>
      </c>
      <c r="E16328" t="str">
        <f t="shared" si="255"/>
        <v>613885 - C'TOP FORMATION</v>
      </c>
      <c r="F16328" t="s">
        <v>6951</v>
      </c>
      <c r="G16328" t="s">
        <v>90283</v>
      </c>
      <c r="I16328" t="s">
        <v>3532</v>
      </c>
      <c r="K16328" t="s">
        <v>208</v>
      </c>
      <c r="L16328" t="s">
        <v>90282</v>
      </c>
      <c r="N16328" t="s">
        <v>208</v>
      </c>
      <c r="O16328" t="s">
        <v>476</v>
      </c>
      <c r="P16328" t="s">
        <v>476</v>
      </c>
    </row>
    <row r="16329" spans="1:16">
      <c r="A16329" s="484" t="s">
        <v>87033</v>
      </c>
      <c r="B16329" s="485" t="s">
        <v>87032</v>
      </c>
      <c r="C16329" t="s">
        <v>87031</v>
      </c>
      <c r="D16329" t="s">
        <v>87031</v>
      </c>
      <c r="E16329" t="str">
        <f t="shared" si="255"/>
        <v>675246 - DIGITAL FORMATIONS</v>
      </c>
      <c r="F16329" t="s">
        <v>19284</v>
      </c>
      <c r="G16329" t="s">
        <v>87030</v>
      </c>
      <c r="I16329" t="s">
        <v>1406</v>
      </c>
      <c r="J16329" t="s">
        <v>87029</v>
      </c>
      <c r="K16329" t="s">
        <v>208</v>
      </c>
      <c r="L16329" t="s">
        <v>87028</v>
      </c>
      <c r="N16329" t="s">
        <v>208</v>
      </c>
      <c r="O16329" t="s">
        <v>476</v>
      </c>
      <c r="P16329" t="s">
        <v>476</v>
      </c>
    </row>
    <row r="16330" spans="1:16">
      <c r="A16330" s="484" t="s">
        <v>69630</v>
      </c>
      <c r="B16330" s="485" t="s">
        <v>69629</v>
      </c>
      <c r="C16330" t="s">
        <v>69628</v>
      </c>
      <c r="D16330" t="s">
        <v>69628</v>
      </c>
      <c r="E16330" t="str">
        <f t="shared" si="255"/>
        <v>676615 - FORMATION STRATEGIQUE CONSEIL</v>
      </c>
      <c r="F16330" t="s">
        <v>16142</v>
      </c>
      <c r="G16330" t="s">
        <v>69627</v>
      </c>
      <c r="H16330" t="s">
        <v>69626</v>
      </c>
      <c r="I16330" t="s">
        <v>69625</v>
      </c>
      <c r="J16330" t="s">
        <v>69624</v>
      </c>
      <c r="K16330" t="s">
        <v>208</v>
      </c>
      <c r="L16330" t="s">
        <v>69623</v>
      </c>
      <c r="N16330" t="s">
        <v>208</v>
      </c>
      <c r="O16330" t="s">
        <v>476</v>
      </c>
      <c r="P16330" t="s">
        <v>476</v>
      </c>
    </row>
    <row r="16331" spans="1:16">
      <c r="A16331" s="484" t="s">
        <v>41800</v>
      </c>
      <c r="B16331" s="485" t="s">
        <v>41799</v>
      </c>
      <c r="C16331" t="s">
        <v>41798</v>
      </c>
      <c r="D16331" t="s">
        <v>41797</v>
      </c>
      <c r="E16331" t="str">
        <f t="shared" si="255"/>
        <v>677437 - LOREKA</v>
      </c>
      <c r="F16331" t="s">
        <v>8516</v>
      </c>
      <c r="G16331" t="s">
        <v>41796</v>
      </c>
      <c r="I16331" t="s">
        <v>41795</v>
      </c>
      <c r="J16331" t="s">
        <v>41794</v>
      </c>
      <c r="K16331" t="s">
        <v>208</v>
      </c>
      <c r="L16331" t="s">
        <v>41793</v>
      </c>
      <c r="N16331" t="s">
        <v>208</v>
      </c>
      <c r="O16331" t="s">
        <v>476</v>
      </c>
      <c r="P16331" t="s">
        <v>476</v>
      </c>
    </row>
    <row r="16332" spans="1:16">
      <c r="A16332" s="484" t="s">
        <v>48878</v>
      </c>
      <c r="B16332" s="485" t="s">
        <v>48877</v>
      </c>
      <c r="C16332" t="s">
        <v>48876</v>
      </c>
      <c r="D16332" t="s">
        <v>48876</v>
      </c>
      <c r="E16332" t="str">
        <f t="shared" si="255"/>
        <v>646532 - JS AIDE &amp; FORMATION</v>
      </c>
      <c r="F16332" t="s">
        <v>6302</v>
      </c>
      <c r="G16332" t="s">
        <v>48875</v>
      </c>
      <c r="I16332" t="s">
        <v>48874</v>
      </c>
      <c r="J16332" t="s">
        <v>48873</v>
      </c>
      <c r="K16332" t="s">
        <v>208</v>
      </c>
      <c r="L16332" t="s">
        <v>48872</v>
      </c>
      <c r="N16332" t="s">
        <v>208</v>
      </c>
      <c r="O16332" t="s">
        <v>476</v>
      </c>
      <c r="P16332" t="s">
        <v>476</v>
      </c>
    </row>
    <row r="16333" spans="1:16">
      <c r="A16333" s="484" t="s">
        <v>117403</v>
      </c>
      <c r="B16333" s="485" t="s">
        <v>117402</v>
      </c>
      <c r="C16333" t="s">
        <v>117401</v>
      </c>
      <c r="D16333" t="s">
        <v>117400</v>
      </c>
      <c r="E16333" t="str">
        <f t="shared" si="255"/>
        <v>648292 - ATORIA RUEIL MALMAISON</v>
      </c>
      <c r="F16333" t="s">
        <v>11972</v>
      </c>
      <c r="G16333" t="s">
        <v>117399</v>
      </c>
      <c r="I16333" t="s">
        <v>1271</v>
      </c>
      <c r="K16333" t="s">
        <v>208</v>
      </c>
      <c r="L16333" t="s">
        <v>117398</v>
      </c>
      <c r="N16333" t="s">
        <v>208</v>
      </c>
      <c r="O16333" t="s">
        <v>476</v>
      </c>
      <c r="P16333" t="s">
        <v>476</v>
      </c>
    </row>
    <row r="16334" spans="1:16">
      <c r="A16334" s="484" t="s">
        <v>63536</v>
      </c>
      <c r="B16334" s="485" t="s">
        <v>63535</v>
      </c>
      <c r="C16334" t="s">
        <v>63534</v>
      </c>
      <c r="D16334" t="s">
        <v>63533</v>
      </c>
      <c r="E16334" t="str">
        <f t="shared" si="255"/>
        <v>598495 - GCSMS COMETE BRETAGNE LANNILIS</v>
      </c>
      <c r="F16334" t="s">
        <v>33030</v>
      </c>
      <c r="G16334" t="s">
        <v>63532</v>
      </c>
      <c r="H16334" t="s">
        <v>63531</v>
      </c>
      <c r="I16334" t="s">
        <v>63530</v>
      </c>
      <c r="J16334" t="s">
        <v>63529</v>
      </c>
      <c r="K16334" t="s">
        <v>208</v>
      </c>
      <c r="L16334" t="s">
        <v>63528</v>
      </c>
      <c r="N16334" t="s">
        <v>208</v>
      </c>
      <c r="O16334" t="s">
        <v>476</v>
      </c>
      <c r="P16334" t="s">
        <v>476</v>
      </c>
    </row>
    <row r="16335" spans="1:16">
      <c r="A16335" s="484" t="s">
        <v>45872</v>
      </c>
      <c r="B16335" s="485" t="s">
        <v>45871</v>
      </c>
      <c r="C16335" t="s">
        <v>45870</v>
      </c>
      <c r="D16335" t="s">
        <v>45870</v>
      </c>
      <c r="E16335" t="str">
        <f t="shared" si="255"/>
        <v>634554 - LANGUAGE ACADEMY SAS</v>
      </c>
      <c r="F16335" t="s">
        <v>3770</v>
      </c>
      <c r="G16335" t="s">
        <v>45869</v>
      </c>
      <c r="I16335" t="s">
        <v>45868</v>
      </c>
      <c r="K16335" t="s">
        <v>208</v>
      </c>
      <c r="L16335" t="s">
        <v>45867</v>
      </c>
      <c r="N16335" t="s">
        <v>208</v>
      </c>
      <c r="O16335" t="s">
        <v>476</v>
      </c>
      <c r="P16335" t="s">
        <v>476</v>
      </c>
    </row>
    <row r="16336" spans="1:16">
      <c r="A16336" s="484" t="s">
        <v>42132</v>
      </c>
      <c r="B16336" s="485" t="s">
        <v>42131</v>
      </c>
      <c r="C16336" t="s">
        <v>42130</v>
      </c>
      <c r="D16336" t="s">
        <v>42130</v>
      </c>
      <c r="E16336" t="str">
        <f t="shared" si="255"/>
        <v>596061 - LMB FORMATION&amp;CONSEIL</v>
      </c>
      <c r="F16336" t="s">
        <v>42129</v>
      </c>
      <c r="G16336" t="s">
        <v>42128</v>
      </c>
      <c r="I16336" t="s">
        <v>1837</v>
      </c>
      <c r="J16336" t="s">
        <v>42127</v>
      </c>
      <c r="K16336" t="s">
        <v>208</v>
      </c>
      <c r="L16336" t="s">
        <v>42126</v>
      </c>
      <c r="N16336" t="s">
        <v>208</v>
      </c>
      <c r="O16336" t="s">
        <v>476</v>
      </c>
      <c r="P16336" t="s">
        <v>476</v>
      </c>
    </row>
    <row r="16337" spans="1:16">
      <c r="A16337" s="484" t="s">
        <v>70652</v>
      </c>
      <c r="B16337" s="485" t="s">
        <v>70651</v>
      </c>
      <c r="C16337" t="s">
        <v>70650</v>
      </c>
      <c r="D16337" t="s">
        <v>70650</v>
      </c>
      <c r="E16337" t="str">
        <f t="shared" si="255"/>
        <v>671137 - FORMAPRO 82</v>
      </c>
      <c r="F16337" t="s">
        <v>13486</v>
      </c>
      <c r="G16337" t="s">
        <v>70649</v>
      </c>
      <c r="I16337" t="s">
        <v>70648</v>
      </c>
      <c r="K16337" t="s">
        <v>208</v>
      </c>
      <c r="L16337" t="s">
        <v>70647</v>
      </c>
      <c r="N16337" t="s">
        <v>208</v>
      </c>
      <c r="O16337" t="s">
        <v>476</v>
      </c>
      <c r="P16337" t="s">
        <v>476</v>
      </c>
    </row>
    <row r="16338" spans="1:16">
      <c r="A16338" s="484" t="s">
        <v>33246</v>
      </c>
      <c r="B16338" s="485" t="s">
        <v>33245</v>
      </c>
      <c r="C16338" t="s">
        <v>33244</v>
      </c>
      <c r="D16338" t="s">
        <v>33243</v>
      </c>
      <c r="E16338" t="str">
        <f t="shared" si="255"/>
        <v>620269 - NK CER PILOTE</v>
      </c>
      <c r="F16338" t="s">
        <v>14206</v>
      </c>
      <c r="G16338" t="s">
        <v>33242</v>
      </c>
      <c r="I16338" t="s">
        <v>11061</v>
      </c>
      <c r="J16338" t="s">
        <v>33241</v>
      </c>
      <c r="K16338" t="s">
        <v>208</v>
      </c>
      <c r="L16338" t="s">
        <v>33240</v>
      </c>
      <c r="N16338" t="s">
        <v>208</v>
      </c>
      <c r="O16338" t="s">
        <v>476</v>
      </c>
      <c r="P16338" t="s">
        <v>476</v>
      </c>
    </row>
    <row r="16339" spans="1:16">
      <c r="A16339" s="484" t="s">
        <v>48084</v>
      </c>
      <c r="B16339" s="485" t="s">
        <v>48083</v>
      </c>
      <c r="C16339" t="s">
        <v>48082</v>
      </c>
      <c r="D16339" t="s">
        <v>48082</v>
      </c>
      <c r="E16339" t="str">
        <f t="shared" si="255"/>
        <v>603636 - KINE&amp;CO FORMATIONS</v>
      </c>
      <c r="F16339" t="s">
        <v>1086</v>
      </c>
      <c r="G16339" t="s">
        <v>48081</v>
      </c>
      <c r="I16339" t="s">
        <v>48080</v>
      </c>
      <c r="J16339" t="s">
        <v>48079</v>
      </c>
      <c r="K16339" t="s">
        <v>208</v>
      </c>
      <c r="L16339" t="s">
        <v>48078</v>
      </c>
      <c r="N16339" t="s">
        <v>208</v>
      </c>
      <c r="O16339" t="s">
        <v>476</v>
      </c>
      <c r="P16339" t="s">
        <v>476</v>
      </c>
    </row>
    <row r="16340" spans="1:16">
      <c r="A16340" s="484" t="s">
        <v>23051</v>
      </c>
      <c r="B16340" s="485" t="s">
        <v>23050</v>
      </c>
      <c r="C16340" t="s">
        <v>23049</v>
      </c>
      <c r="D16340" t="s">
        <v>23048</v>
      </c>
      <c r="E16340" t="str">
        <f t="shared" si="255"/>
        <v>595299 - RPO - RESEAU DE PERINATALITE OCCITANIE</v>
      </c>
      <c r="F16340" t="s">
        <v>23047</v>
      </c>
      <c r="G16340" t="s">
        <v>23046</v>
      </c>
      <c r="I16340" t="s">
        <v>603</v>
      </c>
      <c r="J16340" t="s">
        <v>23045</v>
      </c>
      <c r="K16340" t="s">
        <v>23044</v>
      </c>
      <c r="L16340" t="s">
        <v>23043</v>
      </c>
      <c r="N16340" t="s">
        <v>208</v>
      </c>
      <c r="O16340" t="s">
        <v>476</v>
      </c>
      <c r="P16340" t="s">
        <v>476</v>
      </c>
    </row>
    <row r="16341" spans="1:16">
      <c r="A16341" s="484" t="s">
        <v>70400</v>
      </c>
      <c r="B16341" s="485" t="s">
        <v>70399</v>
      </c>
      <c r="C16341" t="s">
        <v>70398</v>
      </c>
      <c r="D16341" t="s">
        <v>70398</v>
      </c>
      <c r="E16341" t="str">
        <f t="shared" si="255"/>
        <v>590617 - FORMATIC CENTRE</v>
      </c>
      <c r="F16341" t="s">
        <v>1528</v>
      </c>
      <c r="G16341" t="s">
        <v>70397</v>
      </c>
      <c r="I16341" t="s">
        <v>10915</v>
      </c>
      <c r="J16341" t="s">
        <v>70396</v>
      </c>
      <c r="K16341" t="s">
        <v>208</v>
      </c>
      <c r="L16341" t="s">
        <v>70395</v>
      </c>
      <c r="N16341" t="s">
        <v>208</v>
      </c>
      <c r="O16341" t="s">
        <v>476</v>
      </c>
      <c r="P16341" t="s">
        <v>476</v>
      </c>
    </row>
    <row r="16342" spans="1:16">
      <c r="A16342" s="484" t="s">
        <v>69067</v>
      </c>
      <c r="B16342" s="485" t="s">
        <v>69066</v>
      </c>
      <c r="C16342" t="s">
        <v>69065</v>
      </c>
      <c r="D16342" t="s">
        <v>69064</v>
      </c>
      <c r="E16342" t="str">
        <f t="shared" si="255"/>
        <v>620075 - FORNET NADINE</v>
      </c>
      <c r="F16342" t="s">
        <v>25006</v>
      </c>
      <c r="G16342" t="s">
        <v>69063</v>
      </c>
      <c r="I16342" t="s">
        <v>40557</v>
      </c>
      <c r="J16342" t="s">
        <v>69062</v>
      </c>
      <c r="K16342" t="s">
        <v>208</v>
      </c>
      <c r="L16342" t="s">
        <v>69061</v>
      </c>
      <c r="N16342" t="s">
        <v>208</v>
      </c>
      <c r="O16342" t="s">
        <v>476</v>
      </c>
      <c r="P16342" t="s">
        <v>476</v>
      </c>
    </row>
    <row r="16343" spans="1:16">
      <c r="A16343" s="484" t="s">
        <v>82181</v>
      </c>
      <c r="B16343" s="485" t="s">
        <v>82180</v>
      </c>
      <c r="C16343" t="s">
        <v>82179</v>
      </c>
      <c r="D16343" t="s">
        <v>82179</v>
      </c>
      <c r="E16343" t="str">
        <f t="shared" si="255"/>
        <v>650912 - EFFICIENCE PPM</v>
      </c>
      <c r="F16343" t="s">
        <v>14269</v>
      </c>
      <c r="G16343" t="s">
        <v>82178</v>
      </c>
      <c r="I16343" t="s">
        <v>596</v>
      </c>
      <c r="K16343" t="s">
        <v>208</v>
      </c>
      <c r="L16343" t="s">
        <v>82177</v>
      </c>
      <c r="N16343" t="s">
        <v>208</v>
      </c>
      <c r="O16343" t="s">
        <v>476</v>
      </c>
      <c r="P16343" t="s">
        <v>476</v>
      </c>
    </row>
    <row r="16344" spans="1:16">
      <c r="A16344" s="484" t="s">
        <v>110389</v>
      </c>
      <c r="B16344" s="485" t="s">
        <v>110388</v>
      </c>
      <c r="C16344" t="s">
        <v>110387</v>
      </c>
      <c r="D16344" t="s">
        <v>110387</v>
      </c>
      <c r="E16344" t="str">
        <f t="shared" si="255"/>
        <v>618561 - CAP DIGIT</v>
      </c>
      <c r="F16344" t="s">
        <v>90494</v>
      </c>
      <c r="G16344" t="s">
        <v>110386</v>
      </c>
      <c r="I16344" t="s">
        <v>28441</v>
      </c>
      <c r="K16344" t="s">
        <v>208</v>
      </c>
      <c r="L16344" t="s">
        <v>110385</v>
      </c>
      <c r="N16344" t="s">
        <v>208</v>
      </c>
      <c r="O16344" t="s">
        <v>476</v>
      </c>
      <c r="P16344" t="s">
        <v>476</v>
      </c>
    </row>
    <row r="16345" spans="1:16">
      <c r="A16345" s="484" t="s">
        <v>96578</v>
      </c>
      <c r="B16345" s="485" t="s">
        <v>96577</v>
      </c>
      <c r="C16345" t="s">
        <v>96576</v>
      </c>
      <c r="D16345" t="s">
        <v>96576</v>
      </c>
      <c r="E16345" t="str">
        <f t="shared" si="255"/>
        <v>672841 - CHARTAUX LAURENCE</v>
      </c>
      <c r="F16345" t="s">
        <v>43433</v>
      </c>
      <c r="G16345" t="s">
        <v>96575</v>
      </c>
      <c r="I16345" t="s">
        <v>1814</v>
      </c>
      <c r="J16345" t="s">
        <v>96574</v>
      </c>
      <c r="K16345" t="s">
        <v>208</v>
      </c>
      <c r="L16345" t="s">
        <v>96573</v>
      </c>
      <c r="N16345" t="s">
        <v>208</v>
      </c>
      <c r="O16345" t="s">
        <v>476</v>
      </c>
      <c r="P16345" t="s">
        <v>476</v>
      </c>
    </row>
    <row r="16346" spans="1:16">
      <c r="A16346" s="484" t="s">
        <v>128822</v>
      </c>
      <c r="B16346" s="485" t="s">
        <v>128821</v>
      </c>
      <c r="C16346" t="s">
        <v>128820</v>
      </c>
      <c r="D16346" t="s">
        <v>128819</v>
      </c>
      <c r="E16346" t="str">
        <f t="shared" si="255"/>
        <v>670868 - AMG FORMATIONS CORBEIL ESSONNES</v>
      </c>
      <c r="F16346" t="s">
        <v>30224</v>
      </c>
      <c r="G16346" t="s">
        <v>128818</v>
      </c>
      <c r="I16346" t="s">
        <v>65065</v>
      </c>
      <c r="J16346" t="s">
        <v>128817</v>
      </c>
      <c r="K16346" t="s">
        <v>208</v>
      </c>
      <c r="L16346" t="s">
        <v>128816</v>
      </c>
      <c r="N16346" t="s">
        <v>208</v>
      </c>
      <c r="O16346" t="s">
        <v>476</v>
      </c>
      <c r="P16346" t="s">
        <v>476</v>
      </c>
    </row>
    <row r="16347" spans="1:16">
      <c r="A16347" s="484" t="s">
        <v>92467</v>
      </c>
      <c r="B16347" s="485" t="s">
        <v>92466</v>
      </c>
      <c r="C16347" t="s">
        <v>92465</v>
      </c>
      <c r="D16347" t="s">
        <v>92465</v>
      </c>
      <c r="E16347" t="str">
        <f t="shared" si="255"/>
        <v>634499 - CONSEIL AUDIT PREVENTION AVENIR - CAP AVENIR</v>
      </c>
      <c r="F16347" t="s">
        <v>5402</v>
      </c>
      <c r="G16347" t="s">
        <v>92464</v>
      </c>
      <c r="I16347" t="s">
        <v>771</v>
      </c>
      <c r="J16347" t="s">
        <v>92463</v>
      </c>
      <c r="K16347" t="s">
        <v>92462</v>
      </c>
      <c r="L16347" t="s">
        <v>92461</v>
      </c>
      <c r="N16347" t="s">
        <v>208</v>
      </c>
      <c r="O16347" t="s">
        <v>476</v>
      </c>
      <c r="P16347" t="s">
        <v>476</v>
      </c>
    </row>
    <row r="16348" spans="1:16">
      <c r="A16348" s="484" t="s">
        <v>82347</v>
      </c>
      <c r="B16348" s="485" t="s">
        <v>82346</v>
      </c>
      <c r="C16348" t="s">
        <v>82345</v>
      </c>
      <c r="D16348" t="s">
        <v>82345</v>
      </c>
      <c r="E16348" t="str">
        <f t="shared" si="255"/>
        <v>656288 - EDUKAT</v>
      </c>
      <c r="F16348" t="s">
        <v>2884</v>
      </c>
      <c r="G16348" t="s">
        <v>82344</v>
      </c>
      <c r="H16348" t="s">
        <v>82343</v>
      </c>
      <c r="I16348" t="s">
        <v>40333</v>
      </c>
      <c r="J16348" t="s">
        <v>82342</v>
      </c>
      <c r="K16348" t="s">
        <v>208</v>
      </c>
      <c r="L16348" t="s">
        <v>82341</v>
      </c>
      <c r="N16348" t="s">
        <v>208</v>
      </c>
      <c r="O16348" t="s">
        <v>476</v>
      </c>
      <c r="P16348" t="s">
        <v>476</v>
      </c>
    </row>
    <row r="16349" spans="1:16">
      <c r="A16349" s="484" t="s">
        <v>123899</v>
      </c>
      <c r="B16349" s="485" t="s">
        <v>123898</v>
      </c>
      <c r="C16349" t="s">
        <v>123897</v>
      </c>
      <c r="D16349" t="s">
        <v>123897</v>
      </c>
      <c r="E16349" t="str">
        <f t="shared" si="255"/>
        <v>667560 - ASSOCIATION CDA MARSEILLE</v>
      </c>
      <c r="F16349" t="s">
        <v>3843</v>
      </c>
      <c r="G16349" t="s">
        <v>123896</v>
      </c>
      <c r="H16349" t="s">
        <v>123895</v>
      </c>
      <c r="I16349" t="s">
        <v>97107</v>
      </c>
      <c r="J16349" t="s">
        <v>123894</v>
      </c>
      <c r="K16349" t="s">
        <v>208</v>
      </c>
      <c r="L16349" t="s">
        <v>123893</v>
      </c>
      <c r="N16349" t="s">
        <v>208</v>
      </c>
      <c r="O16349" t="s">
        <v>476</v>
      </c>
      <c r="P16349" t="s">
        <v>476</v>
      </c>
    </row>
    <row r="16350" spans="1:16">
      <c r="A16350" s="484" t="s">
        <v>128594</v>
      </c>
      <c r="B16350" s="485" t="s">
        <v>128593</v>
      </c>
      <c r="C16350" t="s">
        <v>128592</v>
      </c>
      <c r="D16350" t="s">
        <v>128591</v>
      </c>
      <c r="E16350" t="str">
        <f t="shared" si="255"/>
        <v>647706 - ANANTA CONSEIL SARCENAS</v>
      </c>
      <c r="F16350" t="s">
        <v>32622</v>
      </c>
      <c r="G16350" t="s">
        <v>128590</v>
      </c>
      <c r="I16350" t="s">
        <v>128589</v>
      </c>
      <c r="J16350" t="s">
        <v>128588</v>
      </c>
      <c r="K16350" t="s">
        <v>208</v>
      </c>
      <c r="L16350" t="s">
        <v>128587</v>
      </c>
      <c r="N16350" t="s">
        <v>208</v>
      </c>
      <c r="O16350" t="s">
        <v>476</v>
      </c>
      <c r="P16350" t="s">
        <v>476</v>
      </c>
    </row>
    <row r="16351" spans="1:16">
      <c r="A16351" s="484" t="s">
        <v>18022</v>
      </c>
      <c r="B16351" s="485" t="s">
        <v>18021</v>
      </c>
      <c r="C16351" t="s">
        <v>18020</v>
      </c>
      <c r="D16351" t="s">
        <v>18020</v>
      </c>
      <c r="E16351" t="str">
        <f t="shared" si="255"/>
        <v>599517 - SEPR ENTREPRISES ET FORMATIONS</v>
      </c>
      <c r="F16351" t="s">
        <v>1710</v>
      </c>
      <c r="G16351" t="s">
        <v>18019</v>
      </c>
      <c r="I16351" t="s">
        <v>802</v>
      </c>
      <c r="J16351" t="s">
        <v>18018</v>
      </c>
      <c r="K16351" t="s">
        <v>208</v>
      </c>
      <c r="L16351" t="s">
        <v>18017</v>
      </c>
      <c r="N16351" t="s">
        <v>208</v>
      </c>
      <c r="O16351" t="s">
        <v>476</v>
      </c>
      <c r="P16351" t="s">
        <v>476</v>
      </c>
    </row>
    <row r="16352" spans="1:16">
      <c r="A16352" s="484" t="s">
        <v>68160</v>
      </c>
      <c r="B16352" s="485" t="s">
        <v>68159</v>
      </c>
      <c r="C16352" t="s">
        <v>68158</v>
      </c>
      <c r="D16352" t="s">
        <v>68158</v>
      </c>
      <c r="E16352" t="str">
        <f t="shared" si="255"/>
        <v>655326 - FRISON ANNE CELINE</v>
      </c>
      <c r="F16352" t="s">
        <v>68157</v>
      </c>
      <c r="G16352" t="s">
        <v>68156</v>
      </c>
      <c r="I16352" t="s">
        <v>603</v>
      </c>
      <c r="J16352" t="s">
        <v>68155</v>
      </c>
      <c r="K16352" t="s">
        <v>208</v>
      </c>
      <c r="L16352" t="s">
        <v>68154</v>
      </c>
      <c r="N16352" t="s">
        <v>208</v>
      </c>
      <c r="O16352" t="s">
        <v>476</v>
      </c>
      <c r="P16352" t="s">
        <v>476</v>
      </c>
    </row>
    <row r="16353" spans="1:16">
      <c r="A16353" s="484" t="s">
        <v>116834</v>
      </c>
      <c r="B16353" s="485" t="s">
        <v>116833</v>
      </c>
      <c r="C16353" t="s">
        <v>116832</v>
      </c>
      <c r="D16353" t="s">
        <v>116832</v>
      </c>
      <c r="E16353" t="str">
        <f t="shared" si="255"/>
        <v>657141 - AURANESIS</v>
      </c>
      <c r="F16353" t="s">
        <v>5431</v>
      </c>
      <c r="G16353" t="s">
        <v>116831</v>
      </c>
      <c r="I16353" t="s">
        <v>116830</v>
      </c>
      <c r="J16353" t="s">
        <v>116829</v>
      </c>
      <c r="K16353" t="s">
        <v>208</v>
      </c>
      <c r="L16353" t="s">
        <v>116828</v>
      </c>
      <c r="N16353" t="s">
        <v>208</v>
      </c>
      <c r="O16353" t="s">
        <v>476</v>
      </c>
      <c r="P16353" t="s">
        <v>476</v>
      </c>
    </row>
    <row r="16354" spans="1:16">
      <c r="A16354" s="484" t="s">
        <v>21769</v>
      </c>
      <c r="B16354" s="485" t="s">
        <v>21768</v>
      </c>
      <c r="C16354" t="s">
        <v>21767</v>
      </c>
      <c r="D16354" t="s">
        <v>21767</v>
      </c>
      <c r="E16354" t="str">
        <f t="shared" si="255"/>
        <v>620403 - RICHARD CHAMPION ISABELLE</v>
      </c>
      <c r="F16354" t="s">
        <v>21766</v>
      </c>
      <c r="G16354" t="s">
        <v>21765</v>
      </c>
      <c r="I16354" t="s">
        <v>21764</v>
      </c>
      <c r="J16354" t="s">
        <v>21763</v>
      </c>
      <c r="K16354" t="s">
        <v>208</v>
      </c>
      <c r="L16354" t="s">
        <v>21762</v>
      </c>
      <c r="N16354" t="s">
        <v>208</v>
      </c>
      <c r="O16354" t="s">
        <v>476</v>
      </c>
      <c r="P16354" t="s">
        <v>476</v>
      </c>
    </row>
    <row r="16355" spans="1:16">
      <c r="A16355" s="484" t="s">
        <v>35833</v>
      </c>
      <c r="B16355" s="485" t="s">
        <v>35832</v>
      </c>
      <c r="C16355" t="s">
        <v>35831</v>
      </c>
      <c r="D16355" t="s">
        <v>35831</v>
      </c>
      <c r="E16355" t="str">
        <f t="shared" si="255"/>
        <v>657797 - MIQUELESTORENA THIERRY</v>
      </c>
      <c r="F16355" t="s">
        <v>35830</v>
      </c>
      <c r="G16355" t="s">
        <v>35829</v>
      </c>
      <c r="I16355" t="s">
        <v>35828</v>
      </c>
      <c r="K16355" t="s">
        <v>208</v>
      </c>
      <c r="L16355" t="s">
        <v>35827</v>
      </c>
      <c r="N16355" t="s">
        <v>208</v>
      </c>
      <c r="O16355" t="s">
        <v>476</v>
      </c>
      <c r="P16355" t="s">
        <v>476</v>
      </c>
    </row>
    <row r="16356" spans="1:16">
      <c r="A16356" s="484" t="s">
        <v>9900</v>
      </c>
      <c r="B16356" s="485" t="s">
        <v>9899</v>
      </c>
      <c r="C16356" t="s">
        <v>9898</v>
      </c>
      <c r="D16356" t="s">
        <v>9897</v>
      </c>
      <c r="E16356" t="str">
        <f t="shared" si="255"/>
        <v>602530 - THIERRY SERVILLAT FORMATIONS CENTRE IPNOSIA NANTES</v>
      </c>
      <c r="F16356" t="s">
        <v>6168</v>
      </c>
      <c r="G16356" t="s">
        <v>9896</v>
      </c>
      <c r="I16356" t="s">
        <v>1114</v>
      </c>
      <c r="J16356" t="s">
        <v>9895</v>
      </c>
      <c r="K16356" t="s">
        <v>208</v>
      </c>
      <c r="L16356" t="s">
        <v>9894</v>
      </c>
      <c r="N16356" t="s">
        <v>208</v>
      </c>
      <c r="O16356" t="s">
        <v>476</v>
      </c>
      <c r="P16356" t="s">
        <v>476</v>
      </c>
    </row>
    <row r="16357" spans="1:16">
      <c r="A16357" s="484" t="s">
        <v>34376</v>
      </c>
      <c r="B16357" s="485" t="s">
        <v>34375</v>
      </c>
      <c r="C16357" t="s">
        <v>34374</v>
      </c>
      <c r="D16357" t="s">
        <v>34373</v>
      </c>
      <c r="E16357" t="str">
        <f t="shared" si="255"/>
        <v>671680 - MYPE PARIS</v>
      </c>
      <c r="F16357" t="s">
        <v>8720</v>
      </c>
      <c r="G16357" t="s">
        <v>34372</v>
      </c>
      <c r="I16357" t="s">
        <v>626</v>
      </c>
      <c r="J16357" t="s">
        <v>34371</v>
      </c>
      <c r="K16357" t="s">
        <v>208</v>
      </c>
      <c r="L16357" t="s">
        <v>34370</v>
      </c>
      <c r="N16357" t="s">
        <v>208</v>
      </c>
      <c r="O16357" t="s">
        <v>476</v>
      </c>
      <c r="P16357" t="s">
        <v>476</v>
      </c>
    </row>
    <row r="16358" spans="1:16">
      <c r="A16358" s="484" t="s">
        <v>91934</v>
      </c>
      <c r="B16358" s="485" t="s">
        <v>91933</v>
      </c>
      <c r="C16358" t="s">
        <v>91932</v>
      </c>
      <c r="D16358" t="s">
        <v>91931</v>
      </c>
      <c r="E16358" t="str">
        <f t="shared" si="255"/>
        <v>659009 - COOPERATIVE EUREDEN MELLAC</v>
      </c>
      <c r="F16358" t="s">
        <v>30288</v>
      </c>
      <c r="G16358" t="s">
        <v>91930</v>
      </c>
      <c r="H16358" t="s">
        <v>91929</v>
      </c>
      <c r="I16358" t="s">
        <v>48263</v>
      </c>
      <c r="J16358" t="s">
        <v>91928</v>
      </c>
      <c r="K16358" t="s">
        <v>208</v>
      </c>
      <c r="L16358" t="s">
        <v>91927</v>
      </c>
      <c r="N16358" t="s">
        <v>208</v>
      </c>
      <c r="O16358" t="s">
        <v>476</v>
      </c>
      <c r="P16358" t="s">
        <v>476</v>
      </c>
    </row>
    <row r="16359" spans="1:16">
      <c r="A16359" s="484" t="s">
        <v>47113</v>
      </c>
      <c r="B16359" s="485" t="s">
        <v>47112</v>
      </c>
      <c r="C16359" t="s">
        <v>47111</v>
      </c>
      <c r="D16359" t="s">
        <v>47110</v>
      </c>
      <c r="E16359" t="str">
        <f t="shared" si="255"/>
        <v>638183 - LA FAC ST DENIS</v>
      </c>
      <c r="F16359" t="s">
        <v>21022</v>
      </c>
      <c r="G16359" t="s">
        <v>47109</v>
      </c>
      <c r="H16359" t="s">
        <v>47108</v>
      </c>
      <c r="I16359" t="s">
        <v>1359</v>
      </c>
      <c r="K16359" t="s">
        <v>208</v>
      </c>
      <c r="L16359" t="s">
        <v>47107</v>
      </c>
      <c r="N16359" t="s">
        <v>208</v>
      </c>
      <c r="O16359" t="s">
        <v>476</v>
      </c>
      <c r="P16359" t="s">
        <v>476</v>
      </c>
    </row>
    <row r="16360" spans="1:16">
      <c r="A16360" s="484" t="s">
        <v>115709</v>
      </c>
      <c r="B16360" s="485" t="s">
        <v>115708</v>
      </c>
      <c r="C16360" t="s">
        <v>115707</v>
      </c>
      <c r="D16360" t="s">
        <v>115707</v>
      </c>
      <c r="E16360" t="str">
        <f t="shared" si="255"/>
        <v>609020 - AXAMFORMATION</v>
      </c>
      <c r="F16360" t="s">
        <v>2460</v>
      </c>
      <c r="G16360" t="s">
        <v>115706</v>
      </c>
      <c r="H16360" t="s">
        <v>115705</v>
      </c>
      <c r="I16360" t="s">
        <v>1542</v>
      </c>
      <c r="J16360" t="s">
        <v>115704</v>
      </c>
      <c r="K16360" t="s">
        <v>208</v>
      </c>
      <c r="L16360" t="s">
        <v>115703</v>
      </c>
      <c r="N16360" t="s">
        <v>208</v>
      </c>
      <c r="O16360" t="s">
        <v>476</v>
      </c>
      <c r="P16360" t="s">
        <v>476</v>
      </c>
    </row>
    <row r="16361" spans="1:16">
      <c r="A16361" s="484" t="s">
        <v>41932</v>
      </c>
      <c r="B16361" s="485" t="s">
        <v>41931</v>
      </c>
      <c r="C16361" t="s">
        <v>41930</v>
      </c>
      <c r="D16361" t="s">
        <v>41930</v>
      </c>
      <c r="E16361" t="str">
        <f t="shared" si="255"/>
        <v>605773 - LOLILEARN</v>
      </c>
      <c r="F16361" t="s">
        <v>19592</v>
      </c>
      <c r="G16361" t="s">
        <v>41929</v>
      </c>
      <c r="I16361" t="s">
        <v>8642</v>
      </c>
      <c r="J16361" t="s">
        <v>41928</v>
      </c>
      <c r="K16361" t="s">
        <v>208</v>
      </c>
      <c r="L16361" t="s">
        <v>41927</v>
      </c>
      <c r="N16361" t="s">
        <v>208</v>
      </c>
      <c r="O16361" t="s">
        <v>476</v>
      </c>
      <c r="P16361" t="s">
        <v>476</v>
      </c>
    </row>
    <row r="16362" spans="1:16">
      <c r="A16362" s="484" t="s">
        <v>41456</v>
      </c>
      <c r="B16362" s="485" t="s">
        <v>41455</v>
      </c>
      <c r="C16362" t="s">
        <v>41454</v>
      </c>
      <c r="D16362" t="s">
        <v>41453</v>
      </c>
      <c r="E16362" t="str">
        <f t="shared" si="255"/>
        <v>603065 - LV CONSULTANTS CAYENNE</v>
      </c>
      <c r="F16362" t="s">
        <v>831</v>
      </c>
      <c r="G16362" t="s">
        <v>41452</v>
      </c>
      <c r="I16362" t="s">
        <v>6078</v>
      </c>
      <c r="J16362" t="s">
        <v>41451</v>
      </c>
      <c r="K16362" t="s">
        <v>208</v>
      </c>
      <c r="L16362" t="s">
        <v>41450</v>
      </c>
      <c r="N16362" t="s">
        <v>208</v>
      </c>
      <c r="O16362" t="s">
        <v>476</v>
      </c>
      <c r="P16362" t="s">
        <v>476</v>
      </c>
    </row>
    <row r="16363" spans="1:16">
      <c r="A16363" s="484" t="s">
        <v>33468</v>
      </c>
      <c r="B16363" s="485" t="s">
        <v>33467</v>
      </c>
      <c r="C16363" t="s">
        <v>33466</v>
      </c>
      <c r="D16363" t="s">
        <v>33465</v>
      </c>
      <c r="E16363" t="str">
        <f t="shared" si="255"/>
        <v>640578 - NGANGU SANDRINE</v>
      </c>
      <c r="F16363" t="s">
        <v>21569</v>
      </c>
      <c r="G16363" t="s">
        <v>33464</v>
      </c>
      <c r="I16363" t="s">
        <v>33463</v>
      </c>
      <c r="J16363" t="s">
        <v>33462</v>
      </c>
      <c r="K16363" t="s">
        <v>208</v>
      </c>
      <c r="L16363" t="s">
        <v>33461</v>
      </c>
      <c r="N16363" t="s">
        <v>208</v>
      </c>
      <c r="O16363" t="s">
        <v>476</v>
      </c>
      <c r="P16363" t="s">
        <v>476</v>
      </c>
    </row>
    <row r="16364" spans="1:16">
      <c r="A16364" s="484" t="s">
        <v>57886</v>
      </c>
      <c r="B16364" s="485" t="s">
        <v>57885</v>
      </c>
      <c r="C16364" t="s">
        <v>57884</v>
      </c>
      <c r="D16364" t="s">
        <v>57884</v>
      </c>
      <c r="E16364" t="str">
        <f t="shared" si="255"/>
        <v>667699 - INITIATIVE PERMIS</v>
      </c>
      <c r="F16364" t="s">
        <v>13148</v>
      </c>
      <c r="G16364" t="s">
        <v>57883</v>
      </c>
      <c r="I16364" t="s">
        <v>14538</v>
      </c>
      <c r="J16364" t="s">
        <v>57882</v>
      </c>
      <c r="K16364" t="s">
        <v>208</v>
      </c>
      <c r="L16364" t="s">
        <v>57881</v>
      </c>
      <c r="N16364" t="s">
        <v>208</v>
      </c>
      <c r="O16364" t="s">
        <v>476</v>
      </c>
      <c r="P16364" t="s">
        <v>476</v>
      </c>
    </row>
    <row r="16365" spans="1:16">
      <c r="A16365" s="484" t="s">
        <v>128469</v>
      </c>
      <c r="B16365" s="485" t="s">
        <v>128468</v>
      </c>
      <c r="C16365" t="s">
        <v>128467</v>
      </c>
      <c r="D16365" t="s">
        <v>128467</v>
      </c>
      <c r="E16365" t="str">
        <f t="shared" si="255"/>
        <v>610598 - ANDRE MICKAEL - ARMOR AGILE</v>
      </c>
      <c r="F16365" t="s">
        <v>38753</v>
      </c>
      <c r="G16365" t="s">
        <v>128466</v>
      </c>
      <c r="I16365" t="s">
        <v>45609</v>
      </c>
      <c r="K16365" t="s">
        <v>208</v>
      </c>
      <c r="L16365" t="s">
        <v>128465</v>
      </c>
      <c r="N16365" t="s">
        <v>208</v>
      </c>
      <c r="O16365" t="s">
        <v>476</v>
      </c>
      <c r="P16365" t="s">
        <v>476</v>
      </c>
    </row>
    <row r="16366" spans="1:16">
      <c r="A16366" s="484" t="s">
        <v>20232</v>
      </c>
      <c r="B16366" s="485" t="s">
        <v>20231</v>
      </c>
      <c r="C16366" t="s">
        <v>20230</v>
      </c>
      <c r="D16366" t="s">
        <v>20229</v>
      </c>
      <c r="E16366" t="str">
        <f t="shared" si="255"/>
        <v>665769 - SANTOS FANNY</v>
      </c>
      <c r="F16366" t="s">
        <v>20228</v>
      </c>
      <c r="G16366" t="s">
        <v>20227</v>
      </c>
      <c r="I16366" t="s">
        <v>749</v>
      </c>
      <c r="J16366" t="s">
        <v>20226</v>
      </c>
      <c r="K16366" t="s">
        <v>208</v>
      </c>
      <c r="L16366" t="s">
        <v>20225</v>
      </c>
      <c r="N16366" t="s">
        <v>208</v>
      </c>
      <c r="O16366" t="s">
        <v>476</v>
      </c>
      <c r="P16366" t="s">
        <v>476</v>
      </c>
    </row>
    <row r="16367" spans="1:16">
      <c r="A16367" s="484" t="s">
        <v>110074</v>
      </c>
      <c r="B16367" s="485" t="s">
        <v>110073</v>
      </c>
      <c r="C16367" t="s">
        <v>110072</v>
      </c>
      <c r="D16367" t="s">
        <v>110071</v>
      </c>
      <c r="E16367" t="str">
        <f t="shared" si="255"/>
        <v>433408 - CARBONNE CONSEIL ET FORMATION</v>
      </c>
      <c r="F16367" t="s">
        <v>2524</v>
      </c>
      <c r="G16367" t="s">
        <v>110070</v>
      </c>
      <c r="I16367" t="s">
        <v>110069</v>
      </c>
      <c r="J16367" t="s">
        <v>110068</v>
      </c>
      <c r="K16367" t="s">
        <v>208</v>
      </c>
      <c r="L16367" t="s">
        <v>110067</v>
      </c>
      <c r="N16367" t="s">
        <v>208</v>
      </c>
      <c r="O16367" t="s">
        <v>476</v>
      </c>
      <c r="P16367" t="s">
        <v>476</v>
      </c>
    </row>
    <row r="16368" spans="1:16">
      <c r="A16368" s="484" t="s">
        <v>110439</v>
      </c>
      <c r="B16368" s="485" t="s">
        <v>110438</v>
      </c>
      <c r="C16368" t="s">
        <v>110437</v>
      </c>
      <c r="D16368" t="s">
        <v>110436</v>
      </c>
      <c r="E16368" t="str">
        <f t="shared" si="255"/>
        <v>675994 - CAOUSSIN GAELLE</v>
      </c>
      <c r="F16368" t="s">
        <v>4010</v>
      </c>
      <c r="G16368" t="s">
        <v>110435</v>
      </c>
      <c r="I16368" t="s">
        <v>49309</v>
      </c>
      <c r="J16368" t="s">
        <v>110434</v>
      </c>
      <c r="K16368" t="s">
        <v>208</v>
      </c>
      <c r="L16368" t="s">
        <v>110433</v>
      </c>
      <c r="N16368" t="s">
        <v>208</v>
      </c>
      <c r="O16368" t="s">
        <v>476</v>
      </c>
      <c r="P16368" t="s">
        <v>476</v>
      </c>
    </row>
    <row r="16369" spans="1:16">
      <c r="A16369" s="484" t="s">
        <v>82300</v>
      </c>
      <c r="B16369" s="485" t="s">
        <v>82299</v>
      </c>
      <c r="C16369" t="s">
        <v>82298</v>
      </c>
      <c r="D16369" t="s">
        <v>82297</v>
      </c>
      <c r="E16369" t="str">
        <f t="shared" si="255"/>
        <v>621341 - EESC IN&amp;MA CHALONS EN CHAMPAGNE</v>
      </c>
      <c r="F16369" t="s">
        <v>35866</v>
      </c>
      <c r="G16369" t="s">
        <v>82296</v>
      </c>
      <c r="I16369" t="s">
        <v>17147</v>
      </c>
      <c r="J16369" t="s">
        <v>82295</v>
      </c>
      <c r="K16369" t="s">
        <v>208</v>
      </c>
      <c r="L16369" t="s">
        <v>82294</v>
      </c>
      <c r="N16369" t="s">
        <v>208</v>
      </c>
      <c r="O16369" t="s">
        <v>476</v>
      </c>
      <c r="P16369" t="s">
        <v>476</v>
      </c>
    </row>
    <row r="16370" spans="1:16">
      <c r="A16370" s="484" t="s">
        <v>38165</v>
      </c>
      <c r="B16370" s="485" t="s">
        <v>38164</v>
      </c>
      <c r="C16370" t="s">
        <v>38163</v>
      </c>
      <c r="D16370" t="s">
        <v>38162</v>
      </c>
      <c r="E16370" t="str">
        <f t="shared" si="255"/>
        <v>630147 - MARLIER CELINE</v>
      </c>
      <c r="F16370" t="s">
        <v>38161</v>
      </c>
      <c r="G16370" t="s">
        <v>38160</v>
      </c>
      <c r="H16370" t="s">
        <v>38159</v>
      </c>
      <c r="I16370" t="s">
        <v>3313</v>
      </c>
      <c r="J16370" t="s">
        <v>38158</v>
      </c>
      <c r="K16370" t="s">
        <v>208</v>
      </c>
      <c r="L16370" t="s">
        <v>38157</v>
      </c>
      <c r="N16370" t="s">
        <v>208</v>
      </c>
      <c r="O16370" t="s">
        <v>476</v>
      </c>
      <c r="P16370" t="s">
        <v>476</v>
      </c>
    </row>
    <row r="16371" spans="1:16">
      <c r="A16371" s="484" t="s">
        <v>59786</v>
      </c>
      <c r="B16371" s="485" t="s">
        <v>59785</v>
      </c>
      <c r="C16371" t="s">
        <v>59784</v>
      </c>
      <c r="D16371" t="s">
        <v>59783</v>
      </c>
      <c r="E16371" t="str">
        <f t="shared" si="255"/>
        <v>658662 - IC DEVELOPPEMENT</v>
      </c>
      <c r="F16371" t="s">
        <v>32084</v>
      </c>
      <c r="G16371" t="s">
        <v>59782</v>
      </c>
      <c r="I16371" t="s">
        <v>626</v>
      </c>
      <c r="J16371" t="s">
        <v>59781</v>
      </c>
      <c r="K16371" t="s">
        <v>208</v>
      </c>
      <c r="L16371" t="s">
        <v>59780</v>
      </c>
      <c r="N16371" t="s">
        <v>208</v>
      </c>
      <c r="O16371" t="s">
        <v>476</v>
      </c>
      <c r="P16371" t="s">
        <v>476</v>
      </c>
    </row>
    <row r="16372" spans="1:16">
      <c r="A16372" s="484" t="s">
        <v>72584</v>
      </c>
      <c r="B16372" s="485" t="s">
        <v>72583</v>
      </c>
      <c r="C16372" t="s">
        <v>72582</v>
      </c>
      <c r="D16372" t="s">
        <v>72582</v>
      </c>
      <c r="E16372" t="str">
        <f t="shared" si="255"/>
        <v>625681 - FELDENKRAIS EDUCATION</v>
      </c>
      <c r="F16372" t="s">
        <v>715</v>
      </c>
      <c r="G16372" t="s">
        <v>72581</v>
      </c>
      <c r="I16372" t="s">
        <v>7712</v>
      </c>
      <c r="J16372" t="s">
        <v>72580</v>
      </c>
      <c r="K16372" t="s">
        <v>208</v>
      </c>
      <c r="L16372" t="s">
        <v>72579</v>
      </c>
      <c r="N16372" t="s">
        <v>208</v>
      </c>
      <c r="O16372" t="s">
        <v>476</v>
      </c>
      <c r="P16372" t="s">
        <v>476</v>
      </c>
    </row>
    <row r="16373" spans="1:16">
      <c r="A16373" s="484" t="s">
        <v>1732</v>
      </c>
      <c r="B16373" s="485" t="s">
        <v>1731</v>
      </c>
      <c r="C16373" t="s">
        <v>1730</v>
      </c>
      <c r="D16373" t="s">
        <v>1730</v>
      </c>
      <c r="E16373" t="str">
        <f t="shared" si="255"/>
        <v>596875 - XENNIAL RH</v>
      </c>
      <c r="F16373" t="s">
        <v>1729</v>
      </c>
      <c r="G16373" t="s">
        <v>1728</v>
      </c>
      <c r="I16373" t="s">
        <v>1727</v>
      </c>
      <c r="J16373" t="s">
        <v>1726</v>
      </c>
      <c r="K16373" t="s">
        <v>208</v>
      </c>
      <c r="L16373" t="s">
        <v>1725</v>
      </c>
      <c r="N16373" t="s">
        <v>208</v>
      </c>
      <c r="O16373" t="s">
        <v>476</v>
      </c>
      <c r="P16373" t="s">
        <v>476</v>
      </c>
    </row>
    <row r="16374" spans="1:16">
      <c r="A16374" s="484" t="s">
        <v>86199</v>
      </c>
      <c r="B16374" s="485" t="s">
        <v>86198</v>
      </c>
      <c r="C16374" t="s">
        <v>86197</v>
      </c>
      <c r="D16374" t="s">
        <v>86196</v>
      </c>
      <c r="E16374" t="str">
        <f t="shared" si="255"/>
        <v>653457 - DRONE EXPERTISE CENTRE ORLEANS</v>
      </c>
      <c r="F16374" t="s">
        <v>40411</v>
      </c>
      <c r="G16374" t="s">
        <v>86195</v>
      </c>
      <c r="I16374" t="s">
        <v>3355</v>
      </c>
      <c r="J16374" t="s">
        <v>86194</v>
      </c>
      <c r="K16374" t="s">
        <v>208</v>
      </c>
      <c r="L16374" t="s">
        <v>86193</v>
      </c>
      <c r="N16374" t="s">
        <v>208</v>
      </c>
      <c r="O16374" t="s">
        <v>476</v>
      </c>
      <c r="P16374" t="s">
        <v>476</v>
      </c>
    </row>
    <row r="16375" spans="1:16">
      <c r="A16375" s="484" t="s">
        <v>86092</v>
      </c>
      <c r="B16375" s="485" t="s">
        <v>86091</v>
      </c>
      <c r="C16375" t="s">
        <v>86090</v>
      </c>
      <c r="D16375" t="s">
        <v>86089</v>
      </c>
      <c r="E16375" t="str">
        <f t="shared" si="255"/>
        <v>645229 - DS ORIENTATION</v>
      </c>
      <c r="F16375" t="s">
        <v>43217</v>
      </c>
      <c r="G16375" t="s">
        <v>86088</v>
      </c>
      <c r="H16375" t="s">
        <v>86087</v>
      </c>
      <c r="I16375" t="s">
        <v>10577</v>
      </c>
      <c r="J16375" t="s">
        <v>30694</v>
      </c>
      <c r="K16375" t="s">
        <v>208</v>
      </c>
      <c r="L16375" t="s">
        <v>86086</v>
      </c>
      <c r="N16375" t="s">
        <v>208</v>
      </c>
      <c r="O16375" t="s">
        <v>476</v>
      </c>
      <c r="P16375" t="s">
        <v>476</v>
      </c>
    </row>
    <row r="16376" spans="1:16">
      <c r="A16376" s="484" t="s">
        <v>20949</v>
      </c>
      <c r="B16376" s="485" t="s">
        <v>20948</v>
      </c>
      <c r="C16376" t="s">
        <v>20947</v>
      </c>
      <c r="D16376" t="s">
        <v>20946</v>
      </c>
      <c r="E16376" t="str">
        <f t="shared" si="255"/>
        <v>649363 - RTVC JUVISY SUR ORGE</v>
      </c>
      <c r="F16376" t="s">
        <v>20945</v>
      </c>
      <c r="G16376" t="s">
        <v>20944</v>
      </c>
      <c r="I16376" t="s">
        <v>928</v>
      </c>
      <c r="J16376" t="s">
        <v>20943</v>
      </c>
      <c r="K16376" t="s">
        <v>208</v>
      </c>
      <c r="L16376" t="s">
        <v>20942</v>
      </c>
      <c r="N16376" t="s">
        <v>208</v>
      </c>
      <c r="O16376" t="s">
        <v>476</v>
      </c>
      <c r="P16376" t="s">
        <v>476</v>
      </c>
    </row>
    <row r="16377" spans="1:16">
      <c r="A16377" s="484" t="s">
        <v>134243</v>
      </c>
      <c r="B16377" s="485" t="s">
        <v>134242</v>
      </c>
      <c r="C16377" t="s">
        <v>134241</v>
      </c>
      <c r="D16377" t="s">
        <v>134241</v>
      </c>
      <c r="E16377" t="str">
        <f t="shared" si="255"/>
        <v>627501 - AD'ON FORMATION</v>
      </c>
      <c r="F16377" t="s">
        <v>9112</v>
      </c>
      <c r="G16377" t="s">
        <v>134240</v>
      </c>
      <c r="I16377" t="s">
        <v>1051</v>
      </c>
      <c r="K16377" t="s">
        <v>208</v>
      </c>
      <c r="L16377" t="s">
        <v>134239</v>
      </c>
      <c r="N16377" t="s">
        <v>208</v>
      </c>
      <c r="O16377" t="s">
        <v>476</v>
      </c>
      <c r="P16377" t="s">
        <v>476</v>
      </c>
    </row>
    <row r="16378" spans="1:16">
      <c r="A16378" s="484" t="s">
        <v>61437</v>
      </c>
      <c r="B16378" s="485" t="s">
        <v>61436</v>
      </c>
      <c r="C16378" t="s">
        <v>61435</v>
      </c>
      <c r="D16378" t="s">
        <v>61434</v>
      </c>
      <c r="E16378" t="str">
        <f t="shared" si="255"/>
        <v>622709 - HM CONSULTING</v>
      </c>
      <c r="F16378" t="s">
        <v>36662</v>
      </c>
      <c r="G16378" t="s">
        <v>61433</v>
      </c>
      <c r="I16378" t="s">
        <v>27956</v>
      </c>
      <c r="J16378" t="s">
        <v>61432</v>
      </c>
      <c r="K16378" t="s">
        <v>208</v>
      </c>
      <c r="L16378" t="s">
        <v>61431</v>
      </c>
      <c r="N16378" t="s">
        <v>208</v>
      </c>
      <c r="O16378" t="s">
        <v>476</v>
      </c>
      <c r="P16378" t="s">
        <v>476</v>
      </c>
    </row>
    <row r="16379" spans="1:16">
      <c r="A16379" s="484" t="s">
        <v>26454</v>
      </c>
      <c r="B16379" s="485" t="s">
        <v>26453</v>
      </c>
      <c r="C16379" t="s">
        <v>26452</v>
      </c>
      <c r="D16379" t="s">
        <v>25826</v>
      </c>
      <c r="E16379" t="str">
        <f t="shared" si="255"/>
        <v>651874 - PEPS</v>
      </c>
      <c r="F16379" t="s">
        <v>14693</v>
      </c>
      <c r="G16379" t="s">
        <v>26451</v>
      </c>
      <c r="I16379" t="s">
        <v>5210</v>
      </c>
      <c r="K16379" t="s">
        <v>208</v>
      </c>
      <c r="L16379" t="s">
        <v>26450</v>
      </c>
      <c r="N16379" t="s">
        <v>208</v>
      </c>
      <c r="O16379" t="s">
        <v>476</v>
      </c>
      <c r="P16379" t="s">
        <v>476</v>
      </c>
    </row>
    <row r="16380" spans="1:16">
      <c r="A16380" s="484" t="s">
        <v>12640</v>
      </c>
      <c r="B16380" s="485" t="s">
        <v>12639</v>
      </c>
      <c r="C16380" t="s">
        <v>12638</v>
      </c>
      <c r="D16380" t="s">
        <v>12637</v>
      </c>
      <c r="E16380" t="str">
        <f t="shared" si="255"/>
        <v>624986 - SRA GRAND EST</v>
      </c>
      <c r="G16380" t="s">
        <v>12636</v>
      </c>
      <c r="I16380" t="s">
        <v>6880</v>
      </c>
      <c r="J16380" t="s">
        <v>12635</v>
      </c>
      <c r="K16380" t="s">
        <v>208</v>
      </c>
      <c r="L16380" t="s">
        <v>12634</v>
      </c>
      <c r="N16380" t="s">
        <v>208</v>
      </c>
      <c r="O16380" t="s">
        <v>476</v>
      </c>
      <c r="P16380" t="s">
        <v>476</v>
      </c>
    </row>
    <row r="16381" spans="1:16">
      <c r="A16381" s="484" t="s">
        <v>70548</v>
      </c>
      <c r="B16381" s="485" t="s">
        <v>70547</v>
      </c>
      <c r="C16381" t="s">
        <v>70546</v>
      </c>
      <c r="D16381" t="s">
        <v>70546</v>
      </c>
      <c r="E16381" t="str">
        <f t="shared" si="255"/>
        <v>613824 - FORMASUITE SAS</v>
      </c>
      <c r="F16381" t="s">
        <v>5331</v>
      </c>
      <c r="G16381" t="s">
        <v>70545</v>
      </c>
      <c r="I16381" t="s">
        <v>1285</v>
      </c>
      <c r="J16381" t="s">
        <v>70544</v>
      </c>
      <c r="K16381" t="s">
        <v>208</v>
      </c>
      <c r="L16381" t="s">
        <v>70543</v>
      </c>
      <c r="N16381" t="s">
        <v>208</v>
      </c>
      <c r="O16381" t="s">
        <v>476</v>
      </c>
      <c r="P16381" t="s">
        <v>476</v>
      </c>
    </row>
    <row r="16382" spans="1:16">
      <c r="A16382" s="484" t="s">
        <v>62912</v>
      </c>
      <c r="B16382" s="485" t="s">
        <v>62911</v>
      </c>
      <c r="C16382" t="s">
        <v>62910</v>
      </c>
      <c r="D16382" t="s">
        <v>62909</v>
      </c>
      <c r="E16382" t="str">
        <f t="shared" si="255"/>
        <v>665230 - GUILLERME MARINE</v>
      </c>
      <c r="F16382" t="s">
        <v>10843</v>
      </c>
      <c r="G16382" t="s">
        <v>62908</v>
      </c>
      <c r="I16382" t="s">
        <v>40642</v>
      </c>
      <c r="J16382" t="s">
        <v>62907</v>
      </c>
      <c r="K16382" t="s">
        <v>208</v>
      </c>
      <c r="L16382" t="s">
        <v>62906</v>
      </c>
      <c r="N16382" t="s">
        <v>208</v>
      </c>
      <c r="O16382" t="s">
        <v>476</v>
      </c>
      <c r="P16382" t="s">
        <v>476</v>
      </c>
    </row>
    <row r="16383" spans="1:16">
      <c r="A16383" s="484" t="s">
        <v>21419</v>
      </c>
      <c r="B16383" s="485" t="s">
        <v>21418</v>
      </c>
      <c r="C16383" t="s">
        <v>21417</v>
      </c>
      <c r="D16383" t="s">
        <v>21416</v>
      </c>
      <c r="E16383" t="str">
        <f t="shared" si="255"/>
        <v>665046 - ROGER JULIEN</v>
      </c>
      <c r="F16383" t="s">
        <v>2697</v>
      </c>
      <c r="G16383" t="s">
        <v>21415</v>
      </c>
      <c r="I16383" t="s">
        <v>21414</v>
      </c>
      <c r="J16383" t="s">
        <v>21413</v>
      </c>
      <c r="K16383" t="s">
        <v>208</v>
      </c>
      <c r="L16383" t="s">
        <v>21412</v>
      </c>
      <c r="N16383" t="s">
        <v>208</v>
      </c>
      <c r="O16383" t="s">
        <v>476</v>
      </c>
      <c r="P16383" t="s">
        <v>476</v>
      </c>
    </row>
    <row r="16384" spans="1:16">
      <c r="A16384" s="484" t="s">
        <v>17992</v>
      </c>
      <c r="B16384" s="485" t="s">
        <v>17991</v>
      </c>
      <c r="C16384" t="s">
        <v>17990</v>
      </c>
      <c r="D16384" t="s">
        <v>17990</v>
      </c>
      <c r="E16384" t="str">
        <f t="shared" si="255"/>
        <v>652957 - SERENITA</v>
      </c>
      <c r="F16384" t="s">
        <v>17989</v>
      </c>
      <c r="G16384" t="s">
        <v>17988</v>
      </c>
      <c r="I16384" t="s">
        <v>3364</v>
      </c>
      <c r="J16384" t="s">
        <v>17987</v>
      </c>
      <c r="K16384" t="s">
        <v>208</v>
      </c>
      <c r="L16384" t="s">
        <v>17986</v>
      </c>
      <c r="N16384" t="s">
        <v>208</v>
      </c>
      <c r="O16384" t="s">
        <v>476</v>
      </c>
      <c r="P16384" t="s">
        <v>476</v>
      </c>
    </row>
    <row r="16385" spans="1:16">
      <c r="A16385" s="484" t="s">
        <v>43355</v>
      </c>
      <c r="B16385" s="485" t="s">
        <v>43354</v>
      </c>
      <c r="C16385" t="s">
        <v>43353</v>
      </c>
      <c r="D16385" t="s">
        <v>43353</v>
      </c>
      <c r="E16385" t="str">
        <f t="shared" si="255"/>
        <v>647263 - LES STRATEGIES PRIMITIVES</v>
      </c>
      <c r="F16385" t="s">
        <v>2588</v>
      </c>
      <c r="G16385" t="s">
        <v>43352</v>
      </c>
      <c r="I16385" t="s">
        <v>43351</v>
      </c>
      <c r="J16385" t="s">
        <v>43350</v>
      </c>
      <c r="K16385" t="s">
        <v>208</v>
      </c>
      <c r="L16385" t="s">
        <v>43349</v>
      </c>
      <c r="N16385" t="s">
        <v>208</v>
      </c>
      <c r="O16385" t="s">
        <v>476</v>
      </c>
      <c r="P16385" t="s">
        <v>476</v>
      </c>
    </row>
    <row r="16386" spans="1:16">
      <c r="A16386" s="484" t="s">
        <v>69093</v>
      </c>
      <c r="B16386" s="485" t="s">
        <v>69092</v>
      </c>
      <c r="C16386" t="s">
        <v>69091</v>
      </c>
      <c r="D16386" t="s">
        <v>69090</v>
      </c>
      <c r="E16386" t="str">
        <f t="shared" ref="E16386:E16449" si="256">_xlfn.CONCAT(L16386," - ",D16386)</f>
        <v>618366 - FORMULE 1</v>
      </c>
      <c r="F16386" t="s">
        <v>1665</v>
      </c>
      <c r="G16386" t="s">
        <v>69089</v>
      </c>
      <c r="I16386" t="s">
        <v>16252</v>
      </c>
      <c r="J16386" t="s">
        <v>69088</v>
      </c>
      <c r="K16386" t="s">
        <v>208</v>
      </c>
      <c r="L16386" t="s">
        <v>69087</v>
      </c>
      <c r="N16386" t="s">
        <v>208</v>
      </c>
      <c r="O16386" t="s">
        <v>476</v>
      </c>
      <c r="P16386" t="s">
        <v>476</v>
      </c>
    </row>
    <row r="16387" spans="1:16">
      <c r="A16387" s="484" t="s">
        <v>131334</v>
      </c>
      <c r="B16387" s="485" t="s">
        <v>131333</v>
      </c>
      <c r="C16387" t="s">
        <v>131332</v>
      </c>
      <c r="D16387" t="s">
        <v>131332</v>
      </c>
      <c r="E16387" t="str">
        <f t="shared" si="256"/>
        <v>604793 - AHTMA FORMATION</v>
      </c>
      <c r="F16387" t="s">
        <v>29520</v>
      </c>
      <c r="G16387" t="s">
        <v>131331</v>
      </c>
      <c r="I16387" t="s">
        <v>681</v>
      </c>
      <c r="J16387" t="s">
        <v>131330</v>
      </c>
      <c r="K16387" t="s">
        <v>208</v>
      </c>
      <c r="L16387" t="s">
        <v>131329</v>
      </c>
      <c r="N16387" t="s">
        <v>208</v>
      </c>
      <c r="O16387" t="s">
        <v>476</v>
      </c>
      <c r="P16387" t="s">
        <v>476</v>
      </c>
    </row>
    <row r="16388" spans="1:16">
      <c r="A16388" s="484" t="s">
        <v>22662</v>
      </c>
      <c r="B16388" s="485" t="s">
        <v>22661</v>
      </c>
      <c r="C16388" t="s">
        <v>22660</v>
      </c>
      <c r="D16388" t="s">
        <v>22659</v>
      </c>
      <c r="E16388" t="str">
        <f t="shared" si="256"/>
        <v>597960 - RESEAU REGIONAL CANCEROLOGIE GRAND EST VANDOEUVRE LES NANCY</v>
      </c>
      <c r="F16388" t="s">
        <v>7254</v>
      </c>
      <c r="G16388" t="s">
        <v>22658</v>
      </c>
      <c r="I16388" t="s">
        <v>6880</v>
      </c>
      <c r="J16388" t="s">
        <v>22657</v>
      </c>
      <c r="K16388" t="s">
        <v>208</v>
      </c>
      <c r="L16388" t="s">
        <v>22656</v>
      </c>
      <c r="N16388" t="s">
        <v>208</v>
      </c>
      <c r="O16388" t="s">
        <v>476</v>
      </c>
      <c r="P16388" t="s">
        <v>476</v>
      </c>
    </row>
    <row r="16389" spans="1:16">
      <c r="A16389" s="484" t="s">
        <v>91738</v>
      </c>
      <c r="B16389" s="485" t="s">
        <v>91737</v>
      </c>
      <c r="C16389" t="s">
        <v>91736</v>
      </c>
      <c r="D16389" t="s">
        <v>91736</v>
      </c>
      <c r="E16389" t="str">
        <f t="shared" si="256"/>
        <v>663141 - CORNET ANNE</v>
      </c>
      <c r="F16389" t="s">
        <v>21774</v>
      </c>
      <c r="G16389" t="s">
        <v>91735</v>
      </c>
      <c r="I16389" t="s">
        <v>91734</v>
      </c>
      <c r="J16389" t="s">
        <v>91733</v>
      </c>
      <c r="K16389" t="s">
        <v>208</v>
      </c>
      <c r="L16389" t="s">
        <v>91732</v>
      </c>
      <c r="N16389" t="s">
        <v>208</v>
      </c>
      <c r="O16389" t="s">
        <v>476</v>
      </c>
      <c r="P16389" t="s">
        <v>476</v>
      </c>
    </row>
    <row r="16390" spans="1:16">
      <c r="A16390" s="484" t="s">
        <v>78394</v>
      </c>
      <c r="B16390" s="485" t="s">
        <v>78393</v>
      </c>
      <c r="C16390" t="s">
        <v>78392</v>
      </c>
      <c r="D16390" t="s">
        <v>78392</v>
      </c>
      <c r="E16390" t="str">
        <f t="shared" si="256"/>
        <v>598513 - ESOOP ECOTEV</v>
      </c>
      <c r="F16390" t="s">
        <v>18405</v>
      </c>
      <c r="G16390" t="s">
        <v>78391</v>
      </c>
      <c r="I16390" t="s">
        <v>10840</v>
      </c>
      <c r="J16390" t="s">
        <v>78390</v>
      </c>
      <c r="K16390" t="s">
        <v>208</v>
      </c>
      <c r="L16390" t="s">
        <v>78389</v>
      </c>
      <c r="N16390" t="s">
        <v>208</v>
      </c>
      <c r="O16390" t="s">
        <v>476</v>
      </c>
      <c r="P16390" t="s">
        <v>476</v>
      </c>
    </row>
    <row r="16391" spans="1:16">
      <c r="A16391" s="484" t="s">
        <v>94706</v>
      </c>
      <c r="B16391" s="485" t="s">
        <v>94705</v>
      </c>
      <c r="C16391" t="s">
        <v>94704</v>
      </c>
      <c r="D16391" t="s">
        <v>94704</v>
      </c>
      <c r="E16391" t="str">
        <f t="shared" si="256"/>
        <v>681570 - COLIN FLORENCE</v>
      </c>
      <c r="F16391" t="s">
        <v>5963</v>
      </c>
      <c r="G16391" t="s">
        <v>94703</v>
      </c>
      <c r="I16391" t="s">
        <v>77041</v>
      </c>
      <c r="J16391" t="s">
        <v>94702</v>
      </c>
      <c r="K16391" t="s">
        <v>208</v>
      </c>
      <c r="L16391" t="s">
        <v>94701</v>
      </c>
      <c r="N16391" t="s">
        <v>208</v>
      </c>
      <c r="O16391" t="s">
        <v>476</v>
      </c>
      <c r="P16391" t="s">
        <v>476</v>
      </c>
    </row>
    <row r="16392" spans="1:16">
      <c r="A16392" s="484" t="s">
        <v>78776</v>
      </c>
      <c r="B16392" s="485" t="s">
        <v>78775</v>
      </c>
      <c r="C16392" t="s">
        <v>78774</v>
      </c>
      <c r="D16392" t="s">
        <v>78774</v>
      </c>
      <c r="E16392" t="str">
        <f t="shared" si="256"/>
        <v>663086 - ERGONOMIE EQUESTRE</v>
      </c>
      <c r="F16392" t="s">
        <v>8159</v>
      </c>
      <c r="G16392" t="s">
        <v>78773</v>
      </c>
      <c r="I16392" t="s">
        <v>22587</v>
      </c>
      <c r="K16392" t="s">
        <v>208</v>
      </c>
      <c r="L16392" t="s">
        <v>78772</v>
      </c>
      <c r="N16392" t="s">
        <v>208</v>
      </c>
      <c r="O16392" t="s">
        <v>476</v>
      </c>
      <c r="P16392" t="s">
        <v>476</v>
      </c>
    </row>
    <row r="16393" spans="1:16">
      <c r="A16393" s="484" t="s">
        <v>38091</v>
      </c>
      <c r="B16393" s="485" t="s">
        <v>38090</v>
      </c>
      <c r="C16393" t="s">
        <v>38089</v>
      </c>
      <c r="D16393" t="s">
        <v>38089</v>
      </c>
      <c r="E16393" t="str">
        <f t="shared" si="256"/>
        <v>674515 - MARTIN SANCHEZ EMILIE</v>
      </c>
      <c r="F16393" t="s">
        <v>3332</v>
      </c>
      <c r="G16393" t="s">
        <v>38088</v>
      </c>
      <c r="I16393" t="s">
        <v>9512</v>
      </c>
      <c r="J16393" t="s">
        <v>38087</v>
      </c>
      <c r="K16393" t="s">
        <v>208</v>
      </c>
      <c r="L16393" t="s">
        <v>38086</v>
      </c>
      <c r="N16393" t="s">
        <v>208</v>
      </c>
      <c r="O16393" t="s">
        <v>476</v>
      </c>
      <c r="P16393" t="s">
        <v>476</v>
      </c>
    </row>
    <row r="16394" spans="1:16">
      <c r="A16394" s="484" t="s">
        <v>134844</v>
      </c>
      <c r="B16394" s="485" t="s">
        <v>134843</v>
      </c>
      <c r="C16394" t="s">
        <v>134842</v>
      </c>
      <c r="D16394" t="s">
        <v>134842</v>
      </c>
      <c r="E16394" t="str">
        <f t="shared" si="256"/>
        <v>641698 - AD FORMED</v>
      </c>
      <c r="F16394" t="s">
        <v>1952</v>
      </c>
      <c r="G16394" t="s">
        <v>134841</v>
      </c>
      <c r="I16394" t="s">
        <v>28441</v>
      </c>
      <c r="J16394" t="s">
        <v>134840</v>
      </c>
      <c r="K16394" t="s">
        <v>134839</v>
      </c>
      <c r="L16394" t="s">
        <v>134838</v>
      </c>
      <c r="N16394" t="s">
        <v>208</v>
      </c>
      <c r="O16394" t="s">
        <v>476</v>
      </c>
      <c r="P16394" t="s">
        <v>476</v>
      </c>
    </row>
    <row r="16395" spans="1:16">
      <c r="A16395" s="484" t="s">
        <v>20300</v>
      </c>
      <c r="B16395" s="485" t="s">
        <v>20299</v>
      </c>
      <c r="C16395" t="s">
        <v>20298</v>
      </c>
      <c r="D16395" t="s">
        <v>20298</v>
      </c>
      <c r="E16395" t="str">
        <f t="shared" si="256"/>
        <v>603200 - SANTE SPE</v>
      </c>
      <c r="F16395" t="s">
        <v>571</v>
      </c>
      <c r="G16395" t="s">
        <v>20297</v>
      </c>
      <c r="I16395" t="s">
        <v>618</v>
      </c>
      <c r="K16395" t="s">
        <v>208</v>
      </c>
      <c r="L16395" t="s">
        <v>20296</v>
      </c>
      <c r="N16395" t="s">
        <v>208</v>
      </c>
      <c r="O16395" t="s">
        <v>476</v>
      </c>
      <c r="P16395" t="s">
        <v>476</v>
      </c>
    </row>
    <row r="16396" spans="1:16">
      <c r="A16396" s="484" t="s">
        <v>115292</v>
      </c>
      <c r="B16396" s="485" t="s">
        <v>115291</v>
      </c>
      <c r="C16396" t="s">
        <v>115290</v>
      </c>
      <c r="D16396" t="s">
        <v>115290</v>
      </c>
      <c r="E16396" t="str">
        <f t="shared" si="256"/>
        <v>613757 - A4 FORMATION</v>
      </c>
      <c r="F16396" t="s">
        <v>16262</v>
      </c>
      <c r="G16396" t="s">
        <v>115289</v>
      </c>
      <c r="I16396" t="s">
        <v>8105</v>
      </c>
      <c r="J16396" t="s">
        <v>115288</v>
      </c>
      <c r="K16396" t="s">
        <v>208</v>
      </c>
      <c r="L16396" t="s">
        <v>115287</v>
      </c>
      <c r="N16396" t="s">
        <v>208</v>
      </c>
      <c r="O16396" t="s">
        <v>476</v>
      </c>
      <c r="P16396" t="s">
        <v>476</v>
      </c>
    </row>
    <row r="16397" spans="1:16">
      <c r="A16397" s="484" t="s">
        <v>85758</v>
      </c>
      <c r="B16397" s="485" t="s">
        <v>85757</v>
      </c>
      <c r="C16397" t="s">
        <v>85756</v>
      </c>
      <c r="D16397" t="s">
        <v>85755</v>
      </c>
      <c r="E16397" t="str">
        <f t="shared" si="256"/>
        <v>637970 - DUPONT SEBASTIEN</v>
      </c>
      <c r="F16397" t="s">
        <v>17230</v>
      </c>
      <c r="G16397" t="s">
        <v>85754</v>
      </c>
      <c r="I16397" t="s">
        <v>19763</v>
      </c>
      <c r="J16397" t="s">
        <v>85753</v>
      </c>
      <c r="K16397" t="s">
        <v>208</v>
      </c>
      <c r="L16397" t="s">
        <v>85752</v>
      </c>
      <c r="N16397" t="s">
        <v>208</v>
      </c>
      <c r="O16397" t="s">
        <v>476</v>
      </c>
      <c r="P16397" t="s">
        <v>476</v>
      </c>
    </row>
    <row r="16398" spans="1:16">
      <c r="A16398" s="484" t="s">
        <v>27840</v>
      </c>
      <c r="B16398" s="485" t="s">
        <v>27839</v>
      </c>
      <c r="C16398" t="s">
        <v>27838</v>
      </c>
      <c r="D16398" t="s">
        <v>27838</v>
      </c>
      <c r="E16398" t="str">
        <f t="shared" si="256"/>
        <v>603818 - PINSON DOMINIQUE</v>
      </c>
      <c r="F16398" t="s">
        <v>27837</v>
      </c>
      <c r="G16398" t="s">
        <v>27836</v>
      </c>
      <c r="I16398" t="s">
        <v>27835</v>
      </c>
      <c r="K16398" t="s">
        <v>208</v>
      </c>
      <c r="L16398" t="s">
        <v>27834</v>
      </c>
      <c r="N16398" t="s">
        <v>208</v>
      </c>
      <c r="O16398" t="s">
        <v>476</v>
      </c>
      <c r="P16398" t="s">
        <v>476</v>
      </c>
    </row>
    <row r="16399" spans="1:16">
      <c r="A16399" s="484" t="s">
        <v>13284</v>
      </c>
      <c r="B16399" s="485" t="s">
        <v>13283</v>
      </c>
      <c r="C16399" t="s">
        <v>13282</v>
      </c>
      <c r="D16399" t="s">
        <v>13282</v>
      </c>
      <c r="E16399" t="str">
        <f t="shared" si="256"/>
        <v>619966 - ST FRANCE</v>
      </c>
      <c r="F16399" t="s">
        <v>13281</v>
      </c>
      <c r="G16399" t="s">
        <v>13280</v>
      </c>
      <c r="I16399" t="s">
        <v>626</v>
      </c>
      <c r="J16399" t="s">
        <v>13279</v>
      </c>
      <c r="K16399" t="s">
        <v>208</v>
      </c>
      <c r="L16399" t="s">
        <v>13278</v>
      </c>
      <c r="N16399" t="s">
        <v>208</v>
      </c>
      <c r="O16399" t="s">
        <v>476</v>
      </c>
      <c r="P16399" t="s">
        <v>476</v>
      </c>
    </row>
    <row r="16400" spans="1:16">
      <c r="A16400" s="484" t="s">
        <v>14019</v>
      </c>
      <c r="B16400" s="485" t="s">
        <v>14018</v>
      </c>
      <c r="C16400" t="s">
        <v>14017</v>
      </c>
      <c r="D16400" t="s">
        <v>14017</v>
      </c>
      <c r="E16400" t="str">
        <f t="shared" si="256"/>
        <v>652192 - SOLUTION PARTNER</v>
      </c>
      <c r="F16400" t="s">
        <v>14016</v>
      </c>
      <c r="G16400" t="s">
        <v>14015</v>
      </c>
      <c r="I16400" t="s">
        <v>14014</v>
      </c>
      <c r="K16400" t="s">
        <v>208</v>
      </c>
      <c r="L16400" t="s">
        <v>14013</v>
      </c>
      <c r="N16400" t="s">
        <v>208</v>
      </c>
      <c r="O16400" t="s">
        <v>476</v>
      </c>
      <c r="P16400" t="s">
        <v>476</v>
      </c>
    </row>
    <row r="16401" spans="1:16">
      <c r="A16401" s="484" t="s">
        <v>46906</v>
      </c>
      <c r="B16401" s="485" t="s">
        <v>46905</v>
      </c>
      <c r="C16401" t="s">
        <v>46904</v>
      </c>
      <c r="D16401" t="s">
        <v>46904</v>
      </c>
      <c r="E16401" t="str">
        <f t="shared" si="256"/>
        <v>631164 - LA MAISON N</v>
      </c>
      <c r="F16401" t="s">
        <v>46903</v>
      </c>
      <c r="G16401" t="s">
        <v>46902</v>
      </c>
      <c r="I16401" t="s">
        <v>1035</v>
      </c>
      <c r="J16401" t="s">
        <v>46901</v>
      </c>
      <c r="K16401" t="s">
        <v>208</v>
      </c>
      <c r="L16401" t="s">
        <v>46900</v>
      </c>
      <c r="N16401" t="s">
        <v>208</v>
      </c>
      <c r="O16401" t="s">
        <v>476</v>
      </c>
      <c r="P16401" t="s">
        <v>476</v>
      </c>
    </row>
    <row r="16402" spans="1:16">
      <c r="A16402" s="484" t="s">
        <v>26382</v>
      </c>
      <c r="B16402" s="485" t="s">
        <v>26381</v>
      </c>
      <c r="C16402" t="s">
        <v>26380</v>
      </c>
      <c r="D16402" t="s">
        <v>26379</v>
      </c>
      <c r="E16402" t="str">
        <f t="shared" si="256"/>
        <v>621997 - PREVAT TROYES</v>
      </c>
      <c r="G16402" t="s">
        <v>26378</v>
      </c>
      <c r="I16402" t="s">
        <v>1312</v>
      </c>
      <c r="J16402" t="s">
        <v>26377</v>
      </c>
      <c r="K16402" t="s">
        <v>208</v>
      </c>
      <c r="L16402" t="s">
        <v>26376</v>
      </c>
      <c r="N16402" t="s">
        <v>208</v>
      </c>
      <c r="O16402" t="s">
        <v>476</v>
      </c>
      <c r="P16402" t="s">
        <v>476</v>
      </c>
    </row>
    <row r="16403" spans="1:16">
      <c r="A16403" s="484" t="s">
        <v>130350</v>
      </c>
      <c r="B16403" s="485" t="s">
        <v>130349</v>
      </c>
      <c r="C16403" t="s">
        <v>130348</v>
      </c>
      <c r="D16403" t="s">
        <v>130348</v>
      </c>
      <c r="E16403" t="str">
        <f t="shared" si="256"/>
        <v>623568 - ALLIANCE ACTIVE</v>
      </c>
      <c r="F16403" t="s">
        <v>2793</v>
      </c>
      <c r="G16403" t="s">
        <v>130347</v>
      </c>
      <c r="I16403" t="s">
        <v>802</v>
      </c>
      <c r="K16403" t="s">
        <v>208</v>
      </c>
      <c r="L16403" t="s">
        <v>130346</v>
      </c>
      <c r="N16403" t="s">
        <v>208</v>
      </c>
      <c r="O16403" t="s">
        <v>476</v>
      </c>
      <c r="P16403" t="s">
        <v>476</v>
      </c>
    </row>
    <row r="16404" spans="1:16">
      <c r="A16404" s="484" t="s">
        <v>48761</v>
      </c>
      <c r="B16404" s="485" t="s">
        <v>48760</v>
      </c>
      <c r="C16404" t="s">
        <v>48759</v>
      </c>
      <c r="D16404" t="s">
        <v>48759</v>
      </c>
      <c r="E16404" t="str">
        <f t="shared" si="256"/>
        <v>641911 - JURILEXIS</v>
      </c>
      <c r="F16404" t="s">
        <v>8350</v>
      </c>
      <c r="G16404" t="s">
        <v>48758</v>
      </c>
      <c r="I16404" t="s">
        <v>1542</v>
      </c>
      <c r="K16404" t="s">
        <v>208</v>
      </c>
      <c r="L16404" t="s">
        <v>48757</v>
      </c>
      <c r="N16404" t="s">
        <v>208</v>
      </c>
      <c r="O16404" t="s">
        <v>476</v>
      </c>
      <c r="P16404" t="s">
        <v>476</v>
      </c>
    </row>
    <row r="16405" spans="1:16">
      <c r="A16405" s="484" t="s">
        <v>130953</v>
      </c>
      <c r="B16405" s="485" t="s">
        <v>130952</v>
      </c>
      <c r="C16405" t="s">
        <v>130951</v>
      </c>
      <c r="D16405" t="s">
        <v>130951</v>
      </c>
      <c r="E16405" t="str">
        <f t="shared" si="256"/>
        <v>658790 - AKROOBAT</v>
      </c>
      <c r="F16405" t="s">
        <v>9340</v>
      </c>
      <c r="G16405" t="s">
        <v>130950</v>
      </c>
      <c r="I16405" t="s">
        <v>626</v>
      </c>
      <c r="J16405" t="s">
        <v>130949</v>
      </c>
      <c r="K16405" t="s">
        <v>208</v>
      </c>
      <c r="L16405" t="s">
        <v>130948</v>
      </c>
      <c r="N16405" t="s">
        <v>208</v>
      </c>
      <c r="O16405" t="s">
        <v>476</v>
      </c>
      <c r="P16405" t="s">
        <v>476</v>
      </c>
    </row>
    <row r="16406" spans="1:16">
      <c r="A16406" s="484" t="s">
        <v>33731</v>
      </c>
      <c r="B16406" s="485" t="s">
        <v>33730</v>
      </c>
      <c r="C16406" t="s">
        <v>33729</v>
      </c>
      <c r="D16406" t="s">
        <v>33728</v>
      </c>
      <c r="E16406" t="str">
        <f t="shared" si="256"/>
        <v>687017 - NESTORAT KARINE</v>
      </c>
      <c r="F16406" t="s">
        <v>9164</v>
      </c>
      <c r="G16406" t="s">
        <v>33727</v>
      </c>
      <c r="I16406" t="s">
        <v>33726</v>
      </c>
      <c r="J16406" t="s">
        <v>33725</v>
      </c>
      <c r="K16406" t="s">
        <v>208</v>
      </c>
      <c r="L16406" t="s">
        <v>33724</v>
      </c>
      <c r="N16406" t="s">
        <v>208</v>
      </c>
      <c r="O16406" t="s">
        <v>476</v>
      </c>
      <c r="P16406" t="s">
        <v>476</v>
      </c>
    </row>
    <row r="16407" spans="1:16">
      <c r="A16407" s="484" t="s">
        <v>77218</v>
      </c>
      <c r="B16407" s="485" t="s">
        <v>77217</v>
      </c>
      <c r="C16407" t="s">
        <v>77216</v>
      </c>
      <c r="D16407" t="s">
        <v>77216</v>
      </c>
      <c r="E16407" t="str">
        <f t="shared" si="256"/>
        <v>682172 - ETIC MASSAGE</v>
      </c>
      <c r="F16407" t="s">
        <v>3468</v>
      </c>
      <c r="G16407" t="s">
        <v>77215</v>
      </c>
      <c r="I16407" t="s">
        <v>1542</v>
      </c>
      <c r="J16407" t="s">
        <v>77214</v>
      </c>
      <c r="K16407" t="s">
        <v>208</v>
      </c>
      <c r="L16407" t="s">
        <v>77213</v>
      </c>
      <c r="N16407" t="s">
        <v>208</v>
      </c>
      <c r="O16407" t="s">
        <v>476</v>
      </c>
      <c r="P16407" t="s">
        <v>476</v>
      </c>
    </row>
    <row r="16408" spans="1:16">
      <c r="A16408" s="484" t="s">
        <v>68040</v>
      </c>
      <c r="B16408" s="485" t="s">
        <v>68039</v>
      </c>
      <c r="C16408" t="s">
        <v>68038</v>
      </c>
      <c r="D16408" t="s">
        <v>68038</v>
      </c>
      <c r="E16408" t="str">
        <f t="shared" si="256"/>
        <v>627616 - FUTURA HOMINIUM</v>
      </c>
      <c r="F16408" t="s">
        <v>715</v>
      </c>
      <c r="G16408" t="s">
        <v>68037</v>
      </c>
      <c r="H16408" t="s">
        <v>68036</v>
      </c>
      <c r="I16408" t="s">
        <v>1678</v>
      </c>
      <c r="J16408" t="s">
        <v>68035</v>
      </c>
      <c r="K16408" t="s">
        <v>208</v>
      </c>
      <c r="L16408" t="s">
        <v>68034</v>
      </c>
      <c r="N16408" t="s">
        <v>208</v>
      </c>
      <c r="O16408" t="s">
        <v>476</v>
      </c>
      <c r="P16408" t="s">
        <v>476</v>
      </c>
    </row>
    <row r="16409" spans="1:16">
      <c r="A16409" s="484" t="s">
        <v>35470</v>
      </c>
      <c r="B16409" s="485" t="s">
        <v>35469</v>
      </c>
      <c r="C16409" t="s">
        <v>35468</v>
      </c>
      <c r="D16409" t="s">
        <v>35468</v>
      </c>
      <c r="E16409" t="str">
        <f t="shared" si="256"/>
        <v>674060 - MON JOB DE SENS</v>
      </c>
      <c r="F16409" t="s">
        <v>4080</v>
      </c>
      <c r="G16409" t="s">
        <v>35467</v>
      </c>
      <c r="I16409" t="s">
        <v>35466</v>
      </c>
      <c r="J16409" t="s">
        <v>35465</v>
      </c>
      <c r="K16409" t="s">
        <v>208</v>
      </c>
      <c r="L16409" t="s">
        <v>35464</v>
      </c>
      <c r="N16409" t="s">
        <v>208</v>
      </c>
      <c r="O16409" t="s">
        <v>476</v>
      </c>
      <c r="P16409" t="s">
        <v>476</v>
      </c>
    </row>
    <row r="16410" spans="1:16">
      <c r="A16410" s="484" t="s">
        <v>92490</v>
      </c>
      <c r="B16410" s="485" t="s">
        <v>92489</v>
      </c>
      <c r="C16410" t="s">
        <v>92488</v>
      </c>
      <c r="D16410" t="s">
        <v>92487</v>
      </c>
      <c r="E16410" t="str">
        <f t="shared" si="256"/>
        <v>677711 - CARHO CARCASSONNE</v>
      </c>
      <c r="F16410" t="s">
        <v>30652</v>
      </c>
      <c r="G16410" t="s">
        <v>92486</v>
      </c>
      <c r="I16410" t="s">
        <v>7874</v>
      </c>
      <c r="J16410" t="s">
        <v>92485</v>
      </c>
      <c r="K16410" t="s">
        <v>208</v>
      </c>
      <c r="L16410" t="s">
        <v>92484</v>
      </c>
      <c r="N16410" t="s">
        <v>208</v>
      </c>
      <c r="O16410" t="s">
        <v>476</v>
      </c>
      <c r="P16410" t="s">
        <v>476</v>
      </c>
    </row>
    <row r="16411" spans="1:16">
      <c r="A16411" s="484" t="s">
        <v>44478</v>
      </c>
      <c r="B16411" s="485" t="s">
        <v>44472</v>
      </c>
      <c r="C16411" t="s">
        <v>44471</v>
      </c>
      <c r="D16411" t="s">
        <v>44477</v>
      </c>
      <c r="E16411" t="str">
        <f t="shared" si="256"/>
        <v>619656 - LEARNYLIB BOULIAC</v>
      </c>
      <c r="F16411" t="s">
        <v>10945</v>
      </c>
      <c r="G16411" t="s">
        <v>44476</v>
      </c>
      <c r="I16411" t="s">
        <v>44475</v>
      </c>
      <c r="K16411" t="s">
        <v>208</v>
      </c>
      <c r="L16411" t="s">
        <v>44474</v>
      </c>
      <c r="N16411" t="s">
        <v>208</v>
      </c>
      <c r="O16411" t="s">
        <v>476</v>
      </c>
      <c r="P16411" t="s">
        <v>476</v>
      </c>
    </row>
    <row r="16412" spans="1:16">
      <c r="A16412" s="484" t="s">
        <v>44473</v>
      </c>
      <c r="B16412" s="485" t="s">
        <v>44472</v>
      </c>
      <c r="C16412" t="s">
        <v>44471</v>
      </c>
      <c r="D16412" t="s">
        <v>44470</v>
      </c>
      <c r="E16412" t="str">
        <f t="shared" si="256"/>
        <v>642472 - LEARNYLIB CABANAC ET VILLAGRAINS</v>
      </c>
      <c r="F16412" t="s">
        <v>6584</v>
      </c>
      <c r="G16412" t="s">
        <v>44469</v>
      </c>
      <c r="I16412" t="s">
        <v>44468</v>
      </c>
      <c r="J16412" t="s">
        <v>44467</v>
      </c>
      <c r="K16412" t="s">
        <v>44466</v>
      </c>
      <c r="L16412" t="s">
        <v>44465</v>
      </c>
      <c r="N16412" t="s">
        <v>208</v>
      </c>
      <c r="O16412" t="s">
        <v>476</v>
      </c>
      <c r="P16412" t="s">
        <v>476</v>
      </c>
    </row>
    <row r="16413" spans="1:16">
      <c r="A16413" s="484" t="s">
        <v>61442</v>
      </c>
      <c r="B16413" s="485" t="s">
        <v>61441</v>
      </c>
      <c r="C16413" t="s">
        <v>61440</v>
      </c>
      <c r="D16413" t="s">
        <v>61440</v>
      </c>
      <c r="E16413" t="str">
        <f t="shared" si="256"/>
        <v>642277 - HKIND</v>
      </c>
      <c r="F16413" t="s">
        <v>581</v>
      </c>
      <c r="G16413" t="s">
        <v>61439</v>
      </c>
      <c r="I16413" t="s">
        <v>626</v>
      </c>
      <c r="K16413" t="s">
        <v>208</v>
      </c>
      <c r="L16413" t="s">
        <v>61438</v>
      </c>
      <c r="N16413" t="s">
        <v>208</v>
      </c>
      <c r="O16413" t="s">
        <v>476</v>
      </c>
      <c r="P16413" t="s">
        <v>476</v>
      </c>
    </row>
    <row r="16414" spans="1:16">
      <c r="A16414" s="484" t="s">
        <v>93294</v>
      </c>
      <c r="B16414" s="485" t="s">
        <v>93293</v>
      </c>
      <c r="C16414" t="s">
        <v>93292</v>
      </c>
      <c r="D16414" t="s">
        <v>93291</v>
      </c>
      <c r="E16414" t="str">
        <f t="shared" si="256"/>
        <v>603661 - CR SPORTS POUR TOUS HAUTS DE FRANCE</v>
      </c>
      <c r="F16414" t="s">
        <v>1568</v>
      </c>
      <c r="G16414" t="s">
        <v>93290</v>
      </c>
      <c r="H16414" t="s">
        <v>91754</v>
      </c>
      <c r="I16414" t="s">
        <v>1148</v>
      </c>
      <c r="J16414" t="s">
        <v>93289</v>
      </c>
      <c r="K16414" t="s">
        <v>208</v>
      </c>
      <c r="L16414" t="s">
        <v>93288</v>
      </c>
      <c r="N16414" t="s">
        <v>208</v>
      </c>
      <c r="O16414" t="s">
        <v>476</v>
      </c>
      <c r="P16414" t="s">
        <v>476</v>
      </c>
    </row>
    <row r="16415" spans="1:16">
      <c r="A16415" s="484" t="s">
        <v>116426</v>
      </c>
      <c r="B16415" s="485" t="s">
        <v>116425</v>
      </c>
      <c r="C16415" t="s">
        <v>116424</v>
      </c>
      <c r="D16415" t="s">
        <v>116424</v>
      </c>
      <c r="E16415" t="str">
        <f t="shared" si="256"/>
        <v>685112 - AUTO ECOLE FAST &amp; CONDUITE 2</v>
      </c>
      <c r="F16415" t="s">
        <v>8902</v>
      </c>
      <c r="G16415" t="s">
        <v>116423</v>
      </c>
      <c r="I16415" t="s">
        <v>1035</v>
      </c>
      <c r="J16415" t="s">
        <v>116422</v>
      </c>
      <c r="K16415" t="s">
        <v>208</v>
      </c>
      <c r="L16415" t="s">
        <v>116421</v>
      </c>
      <c r="N16415" t="s">
        <v>208</v>
      </c>
      <c r="O16415" t="s">
        <v>476</v>
      </c>
      <c r="P16415" t="s">
        <v>476</v>
      </c>
    </row>
    <row r="16416" spans="1:16">
      <c r="A16416" s="484" t="s">
        <v>47578</v>
      </c>
      <c r="B16416" s="485" t="s">
        <v>47577</v>
      </c>
      <c r="C16416" t="s">
        <v>47576</v>
      </c>
      <c r="D16416" t="s">
        <v>47576</v>
      </c>
      <c r="E16416" t="str">
        <f t="shared" si="256"/>
        <v>495177 - L' ATELIER DES ALIZIERS</v>
      </c>
      <c r="F16416" t="s">
        <v>2320</v>
      </c>
      <c r="G16416" t="s">
        <v>47575</v>
      </c>
      <c r="I16416" t="s">
        <v>47574</v>
      </c>
      <c r="J16416" t="s">
        <v>47573</v>
      </c>
      <c r="K16416" t="s">
        <v>208</v>
      </c>
      <c r="L16416" t="s">
        <v>47572</v>
      </c>
      <c r="N16416" t="s">
        <v>208</v>
      </c>
      <c r="O16416" t="s">
        <v>476</v>
      </c>
      <c r="P16416" t="s">
        <v>476</v>
      </c>
    </row>
    <row r="16417" spans="1:16">
      <c r="A16417" s="484" t="s">
        <v>25235</v>
      </c>
      <c r="B16417" s="485" t="s">
        <v>25234</v>
      </c>
      <c r="C16417" t="s">
        <v>25233</v>
      </c>
      <c r="D16417" t="s">
        <v>25233</v>
      </c>
      <c r="E16417" t="str">
        <f t="shared" si="256"/>
        <v>627677 - PROPICE</v>
      </c>
      <c r="F16417" t="s">
        <v>4522</v>
      </c>
      <c r="G16417" t="s">
        <v>25232</v>
      </c>
      <c r="I16417" t="s">
        <v>25231</v>
      </c>
      <c r="J16417" t="s">
        <v>25230</v>
      </c>
      <c r="K16417" t="s">
        <v>208</v>
      </c>
      <c r="L16417" t="s">
        <v>25229</v>
      </c>
      <c r="N16417" t="s">
        <v>208</v>
      </c>
      <c r="O16417" t="s">
        <v>476</v>
      </c>
      <c r="P16417" t="s">
        <v>476</v>
      </c>
    </row>
    <row r="16418" spans="1:16">
      <c r="A16418" s="484" t="s">
        <v>1348</v>
      </c>
      <c r="B16418" s="485" t="s">
        <v>1347</v>
      </c>
      <c r="C16418" t="s">
        <v>1346</v>
      </c>
      <c r="D16418" t="s">
        <v>1346</v>
      </c>
      <c r="E16418" t="str">
        <f t="shared" si="256"/>
        <v>665174 - YOURNAILS INTERNATIONAL</v>
      </c>
      <c r="F16418" t="s">
        <v>1345</v>
      </c>
      <c r="G16418" t="s">
        <v>1344</v>
      </c>
      <c r="I16418" t="s">
        <v>1343</v>
      </c>
      <c r="J16418" t="s">
        <v>1342</v>
      </c>
      <c r="K16418" t="s">
        <v>208</v>
      </c>
      <c r="L16418" t="s">
        <v>1341</v>
      </c>
      <c r="N16418" t="s">
        <v>208</v>
      </c>
      <c r="O16418" t="s">
        <v>476</v>
      </c>
      <c r="P16418" t="s">
        <v>476</v>
      </c>
    </row>
    <row r="16419" spans="1:16">
      <c r="A16419" s="484" t="s">
        <v>105100</v>
      </c>
      <c r="B16419" s="485" t="s">
        <v>105099</v>
      </c>
      <c r="C16419" t="s">
        <v>105098</v>
      </c>
      <c r="D16419" t="s">
        <v>105097</v>
      </c>
      <c r="E16419" t="str">
        <f t="shared" si="256"/>
        <v>662847 - CFNE</v>
      </c>
      <c r="F16419" t="s">
        <v>14086</v>
      </c>
      <c r="G16419" t="s">
        <v>105096</v>
      </c>
      <c r="I16419" t="s">
        <v>14260</v>
      </c>
      <c r="J16419" t="s">
        <v>105095</v>
      </c>
      <c r="K16419" t="s">
        <v>208</v>
      </c>
      <c r="L16419" t="s">
        <v>105094</v>
      </c>
      <c r="N16419" t="s">
        <v>208</v>
      </c>
      <c r="O16419" t="s">
        <v>476</v>
      </c>
      <c r="P16419" t="s">
        <v>476</v>
      </c>
    </row>
    <row r="16420" spans="1:16">
      <c r="A16420" s="484" t="s">
        <v>25754</v>
      </c>
      <c r="B16420" s="485" t="s">
        <v>25753</v>
      </c>
      <c r="C16420" t="s">
        <v>25752</v>
      </c>
      <c r="D16420" t="s">
        <v>25751</v>
      </c>
      <c r="E16420" t="str">
        <f t="shared" si="256"/>
        <v>675775 - PROFORMAC MONTFORT EN CHALOSSE</v>
      </c>
      <c r="F16420" t="s">
        <v>22373</v>
      </c>
      <c r="G16420" t="s">
        <v>25750</v>
      </c>
      <c r="I16420" t="s">
        <v>25749</v>
      </c>
      <c r="J16420" t="s">
        <v>25748</v>
      </c>
      <c r="K16420" t="s">
        <v>208</v>
      </c>
      <c r="L16420" t="s">
        <v>25747</v>
      </c>
      <c r="N16420" t="s">
        <v>208</v>
      </c>
      <c r="O16420" t="s">
        <v>476</v>
      </c>
      <c r="P16420" t="s">
        <v>476</v>
      </c>
    </row>
    <row r="16421" spans="1:16">
      <c r="A16421" s="484" t="s">
        <v>89315</v>
      </c>
      <c r="B16421" s="485" t="s">
        <v>89314</v>
      </c>
      <c r="C16421" t="s">
        <v>89313</v>
      </c>
      <c r="D16421" t="s">
        <v>89312</v>
      </c>
      <c r="E16421" t="str">
        <f t="shared" si="256"/>
        <v>611487 - D ET B</v>
      </c>
      <c r="F16421" t="s">
        <v>10929</v>
      </c>
      <c r="G16421" t="s">
        <v>89311</v>
      </c>
      <c r="I16421" t="s">
        <v>3113</v>
      </c>
      <c r="J16421" t="s">
        <v>89310</v>
      </c>
      <c r="K16421" t="s">
        <v>208</v>
      </c>
      <c r="L16421" t="s">
        <v>89309</v>
      </c>
      <c r="N16421" t="s">
        <v>208</v>
      </c>
      <c r="O16421" t="s">
        <v>476</v>
      </c>
      <c r="P16421" t="s">
        <v>476</v>
      </c>
    </row>
    <row r="16422" spans="1:16">
      <c r="A16422" s="484" t="s">
        <v>29031</v>
      </c>
      <c r="B16422" s="485" t="s">
        <v>29030</v>
      </c>
      <c r="C16422" t="s">
        <v>29029</v>
      </c>
      <c r="D16422" t="s">
        <v>29029</v>
      </c>
      <c r="E16422" t="str">
        <f t="shared" si="256"/>
        <v>624226 - PEDAGO J</v>
      </c>
      <c r="F16422" t="s">
        <v>7936</v>
      </c>
      <c r="G16422" t="s">
        <v>29028</v>
      </c>
      <c r="I16422" t="s">
        <v>569</v>
      </c>
      <c r="J16422" t="s">
        <v>29027</v>
      </c>
      <c r="K16422" t="s">
        <v>208</v>
      </c>
      <c r="L16422" t="s">
        <v>29026</v>
      </c>
      <c r="N16422" t="s">
        <v>208</v>
      </c>
      <c r="O16422" t="s">
        <v>476</v>
      </c>
      <c r="P16422" t="s">
        <v>476</v>
      </c>
    </row>
    <row r="16423" spans="1:16">
      <c r="A16423" s="484" t="s">
        <v>84480</v>
      </c>
      <c r="B16423" s="485" t="s">
        <v>84479</v>
      </c>
      <c r="C16423" t="s">
        <v>84478</v>
      </c>
      <c r="D16423" t="s">
        <v>84477</v>
      </c>
      <c r="E16423" t="str">
        <f t="shared" si="256"/>
        <v>599025 - EPRP</v>
      </c>
      <c r="F16423" t="s">
        <v>2651</v>
      </c>
      <c r="G16423" t="s">
        <v>48588</v>
      </c>
      <c r="I16423" t="s">
        <v>626</v>
      </c>
      <c r="K16423" t="s">
        <v>208</v>
      </c>
      <c r="L16423" t="s">
        <v>84476</v>
      </c>
      <c r="N16423" t="s">
        <v>208</v>
      </c>
      <c r="O16423" t="s">
        <v>476</v>
      </c>
      <c r="P16423" t="s">
        <v>476</v>
      </c>
    </row>
    <row r="16424" spans="1:16">
      <c r="A16424" s="484" t="s">
        <v>38582</v>
      </c>
      <c r="B16424" s="485" t="s">
        <v>38581</v>
      </c>
      <c r="C16424" t="s">
        <v>38580</v>
      </c>
      <c r="D16424" t="s">
        <v>38580</v>
      </c>
      <c r="E16424" t="str">
        <f t="shared" si="256"/>
        <v>621559 - MANAGYLE</v>
      </c>
      <c r="F16424" t="s">
        <v>35066</v>
      </c>
      <c r="G16424" t="s">
        <v>38579</v>
      </c>
      <c r="I16424" t="s">
        <v>38578</v>
      </c>
      <c r="J16424" t="s">
        <v>38577</v>
      </c>
      <c r="K16424" t="s">
        <v>208</v>
      </c>
      <c r="L16424" t="s">
        <v>38576</v>
      </c>
      <c r="N16424" t="s">
        <v>208</v>
      </c>
      <c r="O16424" t="s">
        <v>476</v>
      </c>
      <c r="P16424" t="s">
        <v>476</v>
      </c>
    </row>
    <row r="16425" spans="1:16">
      <c r="A16425" s="484" t="s">
        <v>99411</v>
      </c>
      <c r="B16425" s="485" t="s">
        <v>99410</v>
      </c>
      <c r="C16425" t="s">
        <v>99409</v>
      </c>
      <c r="D16425" t="s">
        <v>99409</v>
      </c>
      <c r="E16425" t="str">
        <f t="shared" si="256"/>
        <v>340558 - CENTREON SOFTWARE SYSTEMS FRANCE</v>
      </c>
      <c r="F16425" t="s">
        <v>8175</v>
      </c>
      <c r="G16425" t="s">
        <v>99408</v>
      </c>
      <c r="I16425" t="s">
        <v>4824</v>
      </c>
      <c r="J16425" t="s">
        <v>99407</v>
      </c>
      <c r="K16425" t="s">
        <v>208</v>
      </c>
      <c r="L16425" t="s">
        <v>99406</v>
      </c>
      <c r="N16425" t="s">
        <v>208</v>
      </c>
      <c r="O16425" t="s">
        <v>476</v>
      </c>
      <c r="P16425" t="s">
        <v>476</v>
      </c>
    </row>
    <row r="16426" spans="1:16">
      <c r="A16426" s="484" t="s">
        <v>47070</v>
      </c>
      <c r="B16426" s="485" t="s">
        <v>47069</v>
      </c>
      <c r="C16426" t="s">
        <v>47068</v>
      </c>
      <c r="D16426" t="s">
        <v>47068</v>
      </c>
      <c r="E16426" t="str">
        <f t="shared" si="256"/>
        <v>619838 - LA FORMATION</v>
      </c>
      <c r="F16426" t="s">
        <v>14016</v>
      </c>
      <c r="G16426" t="s">
        <v>47067</v>
      </c>
      <c r="I16426" t="s">
        <v>9512</v>
      </c>
      <c r="K16426" t="s">
        <v>208</v>
      </c>
      <c r="L16426" t="s">
        <v>47066</v>
      </c>
      <c r="N16426" t="s">
        <v>208</v>
      </c>
      <c r="O16426" t="s">
        <v>476</v>
      </c>
      <c r="P16426" t="s">
        <v>476</v>
      </c>
    </row>
    <row r="16427" spans="1:16">
      <c r="A16427" s="484" t="s">
        <v>72543</v>
      </c>
      <c r="B16427" s="485" t="s">
        <v>72542</v>
      </c>
      <c r="C16427" t="s">
        <v>72541</v>
      </c>
      <c r="D16427" t="s">
        <v>72541</v>
      </c>
      <c r="E16427" t="str">
        <f t="shared" si="256"/>
        <v>669210 - FEMMES ENOV</v>
      </c>
      <c r="F16427" t="s">
        <v>9728</v>
      </c>
      <c r="G16427" t="s">
        <v>72540</v>
      </c>
      <c r="I16427" t="s">
        <v>70463</v>
      </c>
      <c r="K16427" t="s">
        <v>208</v>
      </c>
      <c r="L16427" t="s">
        <v>72539</v>
      </c>
      <c r="N16427" t="s">
        <v>208</v>
      </c>
      <c r="O16427" t="s">
        <v>476</v>
      </c>
      <c r="P16427" t="s">
        <v>476</v>
      </c>
    </row>
    <row r="16428" spans="1:16">
      <c r="A16428" s="484" t="s">
        <v>109877</v>
      </c>
      <c r="B16428" s="485" t="s">
        <v>109876</v>
      </c>
      <c r="C16428" t="s">
        <v>109875</v>
      </c>
      <c r="D16428" t="s">
        <v>109875</v>
      </c>
      <c r="E16428" t="str">
        <f t="shared" si="256"/>
        <v>650870 - CAROLINE LABORDE</v>
      </c>
      <c r="F16428" t="s">
        <v>6606</v>
      </c>
      <c r="G16428" t="s">
        <v>109874</v>
      </c>
      <c r="I16428" t="s">
        <v>24299</v>
      </c>
      <c r="J16428" t="s">
        <v>109873</v>
      </c>
      <c r="K16428" t="s">
        <v>109872</v>
      </c>
      <c r="L16428" t="s">
        <v>109871</v>
      </c>
      <c r="N16428" t="s">
        <v>208</v>
      </c>
      <c r="O16428" t="s">
        <v>476</v>
      </c>
      <c r="P16428" t="s">
        <v>476</v>
      </c>
    </row>
    <row r="16429" spans="1:16">
      <c r="A16429" s="484" t="s">
        <v>137010</v>
      </c>
      <c r="B16429" s="485" t="s">
        <v>137009</v>
      </c>
      <c r="C16429" t="s">
        <v>137008</v>
      </c>
      <c r="D16429" t="s">
        <v>137008</v>
      </c>
      <c r="E16429" t="str">
        <f t="shared" si="256"/>
        <v>604641 - AB+</v>
      </c>
      <c r="F16429" t="s">
        <v>16262</v>
      </c>
      <c r="G16429" t="s">
        <v>137007</v>
      </c>
      <c r="I16429" t="s">
        <v>131018</v>
      </c>
      <c r="J16429" t="s">
        <v>137006</v>
      </c>
      <c r="K16429" t="s">
        <v>137005</v>
      </c>
      <c r="L16429" t="s">
        <v>137004</v>
      </c>
      <c r="N16429" t="s">
        <v>208</v>
      </c>
      <c r="O16429" t="s">
        <v>476</v>
      </c>
      <c r="P16429" t="s">
        <v>476</v>
      </c>
    </row>
    <row r="16430" spans="1:16">
      <c r="A16430" s="484" t="s">
        <v>74069</v>
      </c>
      <c r="B16430" s="485" t="s">
        <v>74068</v>
      </c>
      <c r="C16430" t="s">
        <v>74067</v>
      </c>
      <c r="D16430" t="s">
        <v>74067</v>
      </c>
      <c r="E16430" t="str">
        <f t="shared" si="256"/>
        <v>606315 - FASE CONSULTE SAS</v>
      </c>
      <c r="F16430" t="s">
        <v>4688</v>
      </c>
      <c r="G16430" t="s">
        <v>74066</v>
      </c>
      <c r="I16430" t="s">
        <v>74065</v>
      </c>
      <c r="J16430" t="s">
        <v>74064</v>
      </c>
      <c r="K16430" t="s">
        <v>208</v>
      </c>
      <c r="L16430" t="s">
        <v>74063</v>
      </c>
      <c r="N16430" t="s">
        <v>208</v>
      </c>
      <c r="O16430" t="s">
        <v>476</v>
      </c>
      <c r="P16430" t="s">
        <v>476</v>
      </c>
    </row>
    <row r="16431" spans="1:16">
      <c r="A16431" s="484" t="s">
        <v>49104</v>
      </c>
      <c r="B16431" s="485" t="s">
        <v>49103</v>
      </c>
      <c r="C16431" t="s">
        <v>49102</v>
      </c>
      <c r="D16431" t="s">
        <v>49101</v>
      </c>
      <c r="E16431" t="str">
        <f t="shared" si="256"/>
        <v>596577 - JOLIOT EXPERTISES FORMATIONS</v>
      </c>
      <c r="F16431" t="s">
        <v>15981</v>
      </c>
      <c r="G16431" t="s">
        <v>49100</v>
      </c>
      <c r="I16431" t="s">
        <v>19763</v>
      </c>
      <c r="J16431" t="s">
        <v>49099</v>
      </c>
      <c r="K16431" t="s">
        <v>208</v>
      </c>
      <c r="L16431" t="s">
        <v>49098</v>
      </c>
      <c r="N16431" t="s">
        <v>208</v>
      </c>
      <c r="O16431" t="s">
        <v>476</v>
      </c>
      <c r="P16431" t="s">
        <v>476</v>
      </c>
    </row>
    <row r="16432" spans="1:16">
      <c r="A16432" s="484" t="s">
        <v>136949</v>
      </c>
      <c r="B16432" s="485" t="s">
        <v>136948</v>
      </c>
      <c r="C16432" t="s">
        <v>136947</v>
      </c>
      <c r="D16432" t="s">
        <v>136947</v>
      </c>
      <c r="E16432" t="str">
        <f t="shared" si="256"/>
        <v>638729 - ABA ONLINE</v>
      </c>
      <c r="F16432" t="s">
        <v>2877</v>
      </c>
      <c r="G16432" t="s">
        <v>136946</v>
      </c>
      <c r="I16432" t="s">
        <v>36410</v>
      </c>
      <c r="K16432" t="s">
        <v>208</v>
      </c>
      <c r="L16432" t="s">
        <v>136945</v>
      </c>
      <c r="N16432" t="s">
        <v>208</v>
      </c>
      <c r="O16432" t="s">
        <v>476</v>
      </c>
      <c r="P16432" t="s">
        <v>476</v>
      </c>
    </row>
    <row r="16433" spans="1:16">
      <c r="A16433" s="484" t="s">
        <v>124709</v>
      </c>
      <c r="B16433" s="485" t="s">
        <v>124708</v>
      </c>
      <c r="C16433" t="s">
        <v>124707</v>
      </c>
      <c r="D16433" t="s">
        <v>124706</v>
      </c>
      <c r="E16433" t="str">
        <f t="shared" si="256"/>
        <v>672221 - ARMVOP</v>
      </c>
      <c r="F16433" t="s">
        <v>13090</v>
      </c>
      <c r="G16433" t="s">
        <v>124705</v>
      </c>
      <c r="I16433" t="s">
        <v>60842</v>
      </c>
      <c r="K16433" t="s">
        <v>208</v>
      </c>
      <c r="L16433" t="s">
        <v>124704</v>
      </c>
      <c r="N16433" t="s">
        <v>208</v>
      </c>
      <c r="O16433" t="s">
        <v>476</v>
      </c>
      <c r="P16433" t="s">
        <v>476</v>
      </c>
    </row>
    <row r="16434" spans="1:16">
      <c r="A16434" s="484" t="s">
        <v>110476</v>
      </c>
      <c r="B16434" s="485" t="s">
        <v>110475</v>
      </c>
      <c r="C16434" t="s">
        <v>110474</v>
      </c>
      <c r="D16434" t="s">
        <v>110474</v>
      </c>
      <c r="E16434" t="str">
        <f t="shared" si="256"/>
        <v>518517 - CANISCOOL</v>
      </c>
      <c r="F16434" t="s">
        <v>11063</v>
      </c>
      <c r="G16434" t="s">
        <v>110473</v>
      </c>
      <c r="I16434" t="s">
        <v>110472</v>
      </c>
      <c r="J16434" t="s">
        <v>110471</v>
      </c>
      <c r="K16434" t="s">
        <v>208</v>
      </c>
      <c r="L16434" t="s">
        <v>110470</v>
      </c>
      <c r="N16434" t="s">
        <v>208</v>
      </c>
      <c r="O16434" t="s">
        <v>476</v>
      </c>
      <c r="P16434" t="s">
        <v>476</v>
      </c>
    </row>
    <row r="16435" spans="1:16">
      <c r="A16435" s="484" t="s">
        <v>93990</v>
      </c>
      <c r="B16435" s="485" t="s">
        <v>93989</v>
      </c>
      <c r="C16435" t="s">
        <v>93988</v>
      </c>
      <c r="D16435" t="s">
        <v>93988</v>
      </c>
      <c r="E16435" t="str">
        <f t="shared" si="256"/>
        <v>651850 - COM'EA</v>
      </c>
      <c r="F16435" t="s">
        <v>14693</v>
      </c>
      <c r="G16435" t="s">
        <v>93987</v>
      </c>
      <c r="I16435" t="s">
        <v>93986</v>
      </c>
      <c r="J16435" t="s">
        <v>93985</v>
      </c>
      <c r="K16435" t="s">
        <v>208</v>
      </c>
      <c r="L16435" t="s">
        <v>93984</v>
      </c>
      <c r="N16435" t="s">
        <v>208</v>
      </c>
      <c r="O16435" t="s">
        <v>476</v>
      </c>
      <c r="P16435" t="s">
        <v>476</v>
      </c>
    </row>
    <row r="16436" spans="1:16">
      <c r="A16436" s="484" t="s">
        <v>58742</v>
      </c>
      <c r="B16436" s="485" t="s">
        <v>58741</v>
      </c>
      <c r="C16436" t="s">
        <v>58740</v>
      </c>
      <c r="D16436" t="s">
        <v>58740</v>
      </c>
      <c r="E16436" t="str">
        <f t="shared" si="256"/>
        <v>662434 - IFWAY CONSEIL</v>
      </c>
      <c r="F16436" t="s">
        <v>4222</v>
      </c>
      <c r="G16436" t="s">
        <v>58739</v>
      </c>
      <c r="I16436" t="s">
        <v>1406</v>
      </c>
      <c r="J16436" t="s">
        <v>58738</v>
      </c>
      <c r="K16436" t="s">
        <v>208</v>
      </c>
      <c r="L16436" t="s">
        <v>58737</v>
      </c>
      <c r="N16436" t="s">
        <v>208</v>
      </c>
      <c r="O16436" t="s">
        <v>476</v>
      </c>
      <c r="P16436" t="s">
        <v>476</v>
      </c>
    </row>
    <row r="16437" spans="1:16">
      <c r="A16437" s="484" t="s">
        <v>43588</v>
      </c>
      <c r="B16437" s="485" t="s">
        <v>43587</v>
      </c>
      <c r="C16437" t="s">
        <v>43586</v>
      </c>
      <c r="D16437" t="s">
        <v>43586</v>
      </c>
      <c r="E16437" t="str">
        <f t="shared" si="256"/>
        <v>650456 - LES DEVIATIONS</v>
      </c>
      <c r="F16437" t="s">
        <v>14941</v>
      </c>
      <c r="G16437" t="s">
        <v>43585</v>
      </c>
      <c r="I16437" t="s">
        <v>626</v>
      </c>
      <c r="J16437" t="s">
        <v>43584</v>
      </c>
      <c r="K16437" t="s">
        <v>208</v>
      </c>
      <c r="L16437" t="s">
        <v>43583</v>
      </c>
      <c r="N16437" t="s">
        <v>208</v>
      </c>
      <c r="O16437" t="s">
        <v>476</v>
      </c>
      <c r="P16437" t="s">
        <v>476</v>
      </c>
    </row>
    <row r="16438" spans="1:16">
      <c r="A16438" s="484" t="s">
        <v>136290</v>
      </c>
      <c r="B16438" s="485" t="s">
        <v>136289</v>
      </c>
      <c r="C16438" t="s">
        <v>136288</v>
      </c>
      <c r="D16438" t="s">
        <v>136287</v>
      </c>
      <c r="E16438" t="str">
        <f t="shared" si="256"/>
        <v>595809 - APAOR</v>
      </c>
      <c r="F16438" t="s">
        <v>4166</v>
      </c>
      <c r="G16438" t="s">
        <v>136286</v>
      </c>
      <c r="I16438" t="s">
        <v>2225</v>
      </c>
      <c r="K16438" t="s">
        <v>208</v>
      </c>
      <c r="L16438" t="s">
        <v>136285</v>
      </c>
      <c r="N16438" t="s">
        <v>208</v>
      </c>
      <c r="O16438" t="s">
        <v>476</v>
      </c>
      <c r="P16438" t="s">
        <v>476</v>
      </c>
    </row>
    <row r="16439" spans="1:16">
      <c r="A16439" s="484" t="s">
        <v>64497</v>
      </c>
      <c r="B16439" s="485" t="s">
        <v>64496</v>
      </c>
      <c r="C16439" t="s">
        <v>64495</v>
      </c>
      <c r="D16439" t="s">
        <v>64494</v>
      </c>
      <c r="E16439" t="str">
        <f t="shared" si="256"/>
        <v>615663 - SIM'UP</v>
      </c>
      <c r="F16439" t="s">
        <v>715</v>
      </c>
      <c r="G16439" t="s">
        <v>64493</v>
      </c>
      <c r="H16439" t="s">
        <v>64492</v>
      </c>
      <c r="I16439" t="s">
        <v>1678</v>
      </c>
      <c r="J16439" t="s">
        <v>64491</v>
      </c>
      <c r="K16439" t="s">
        <v>64490</v>
      </c>
      <c r="L16439" t="s">
        <v>64489</v>
      </c>
      <c r="N16439" t="s">
        <v>208</v>
      </c>
      <c r="O16439" t="s">
        <v>476</v>
      </c>
      <c r="P16439" t="s">
        <v>476</v>
      </c>
    </row>
    <row r="16440" spans="1:16">
      <c r="A16440" s="484" t="s">
        <v>86051</v>
      </c>
      <c r="B16440" s="485" t="s">
        <v>86050</v>
      </c>
      <c r="C16440" t="s">
        <v>86049</v>
      </c>
      <c r="D16440" t="s">
        <v>86048</v>
      </c>
      <c r="E16440" t="str">
        <f t="shared" si="256"/>
        <v>614087 - DTALENTS FORMATIONS</v>
      </c>
      <c r="F16440" t="s">
        <v>930</v>
      </c>
      <c r="G16440" t="s">
        <v>86047</v>
      </c>
      <c r="I16440" t="s">
        <v>795</v>
      </c>
      <c r="J16440" t="s">
        <v>86046</v>
      </c>
      <c r="K16440" t="s">
        <v>208</v>
      </c>
      <c r="L16440" t="s">
        <v>86045</v>
      </c>
      <c r="N16440" t="s">
        <v>208</v>
      </c>
      <c r="O16440" t="s">
        <v>476</v>
      </c>
      <c r="P16440" t="s">
        <v>476</v>
      </c>
    </row>
    <row r="16441" spans="1:16">
      <c r="A16441" s="484" t="s">
        <v>33006</v>
      </c>
      <c r="B16441" s="485" t="s">
        <v>33005</v>
      </c>
      <c r="C16441" t="s">
        <v>33004</v>
      </c>
      <c r="D16441" t="s">
        <v>33004</v>
      </c>
      <c r="E16441" t="str">
        <f t="shared" si="256"/>
        <v>651382 - N'OUBLIE JAMAIS</v>
      </c>
      <c r="F16441" t="s">
        <v>5346</v>
      </c>
      <c r="G16441" t="s">
        <v>33003</v>
      </c>
      <c r="I16441" t="s">
        <v>5810</v>
      </c>
      <c r="K16441" t="s">
        <v>208</v>
      </c>
      <c r="L16441" t="s">
        <v>33002</v>
      </c>
      <c r="N16441" t="s">
        <v>208</v>
      </c>
      <c r="O16441" t="s">
        <v>476</v>
      </c>
      <c r="P16441" t="s">
        <v>476</v>
      </c>
    </row>
    <row r="16442" spans="1:16">
      <c r="A16442" s="484" t="s">
        <v>37796</v>
      </c>
      <c r="B16442" s="485" t="s">
        <v>37795</v>
      </c>
      <c r="C16442" t="s">
        <v>37794</v>
      </c>
      <c r="D16442" t="s">
        <v>37793</v>
      </c>
      <c r="E16442" t="str">
        <f t="shared" si="256"/>
        <v>673523 - MAUPU EMILIE</v>
      </c>
      <c r="F16442" t="s">
        <v>37792</v>
      </c>
      <c r="G16442" t="s">
        <v>37791</v>
      </c>
      <c r="I16442" t="s">
        <v>37790</v>
      </c>
      <c r="K16442" t="s">
        <v>208</v>
      </c>
      <c r="L16442" t="s">
        <v>37789</v>
      </c>
      <c r="N16442" t="s">
        <v>208</v>
      </c>
      <c r="O16442" t="s">
        <v>476</v>
      </c>
      <c r="P16442" t="s">
        <v>476</v>
      </c>
    </row>
    <row r="16443" spans="1:16">
      <c r="A16443" s="484" t="s">
        <v>21930</v>
      </c>
      <c r="B16443" s="485" t="s">
        <v>21929</v>
      </c>
      <c r="C16443" t="s">
        <v>21928</v>
      </c>
      <c r="D16443" t="s">
        <v>21927</v>
      </c>
      <c r="E16443" t="str">
        <f t="shared" si="256"/>
        <v>620970 - RH CONSEILS</v>
      </c>
      <c r="F16443" t="s">
        <v>605</v>
      </c>
      <c r="G16443" t="s">
        <v>21926</v>
      </c>
      <c r="I16443" t="s">
        <v>21925</v>
      </c>
      <c r="K16443" t="s">
        <v>208</v>
      </c>
      <c r="L16443" t="s">
        <v>21924</v>
      </c>
      <c r="N16443" t="s">
        <v>208</v>
      </c>
      <c r="O16443" t="s">
        <v>476</v>
      </c>
      <c r="P16443" t="s">
        <v>476</v>
      </c>
    </row>
    <row r="16444" spans="1:16">
      <c r="A16444" s="484" t="s">
        <v>108947</v>
      </c>
      <c r="B16444" s="485" t="s">
        <v>108946</v>
      </c>
      <c r="C16444" t="s">
        <v>108945</v>
      </c>
      <c r="D16444" t="s">
        <v>108945</v>
      </c>
      <c r="E16444" t="str">
        <f t="shared" si="256"/>
        <v>168993 - CEFAQ</v>
      </c>
      <c r="F16444" t="s">
        <v>7579</v>
      </c>
      <c r="G16444" t="s">
        <v>108944</v>
      </c>
      <c r="I16444" t="s">
        <v>108943</v>
      </c>
      <c r="J16444" t="s">
        <v>108942</v>
      </c>
      <c r="K16444" t="s">
        <v>108941</v>
      </c>
      <c r="L16444" t="s">
        <v>108940</v>
      </c>
      <c r="N16444" t="s">
        <v>208</v>
      </c>
      <c r="O16444" t="s">
        <v>476</v>
      </c>
      <c r="P16444" t="s">
        <v>476</v>
      </c>
    </row>
    <row r="16445" spans="1:16">
      <c r="A16445" s="484" t="s">
        <v>24309</v>
      </c>
      <c r="B16445" s="485" t="s">
        <v>24308</v>
      </c>
      <c r="C16445" t="s">
        <v>24307</v>
      </c>
      <c r="D16445" t="s">
        <v>24307</v>
      </c>
      <c r="E16445" t="str">
        <f t="shared" si="256"/>
        <v>673067 - QUALITEL FORMATION SAS</v>
      </c>
      <c r="F16445" t="s">
        <v>24306</v>
      </c>
      <c r="G16445" t="s">
        <v>24305</v>
      </c>
      <c r="I16445" t="s">
        <v>626</v>
      </c>
      <c r="K16445" t="s">
        <v>208</v>
      </c>
      <c r="L16445" t="s">
        <v>24304</v>
      </c>
      <c r="N16445" t="s">
        <v>208</v>
      </c>
      <c r="O16445" t="s">
        <v>476</v>
      </c>
      <c r="P16445" t="s">
        <v>476</v>
      </c>
    </row>
    <row r="16446" spans="1:16">
      <c r="A16446" s="484" t="s">
        <v>80442</v>
      </c>
      <c r="B16446" s="485" t="s">
        <v>80441</v>
      </c>
      <c r="C16446" t="s">
        <v>80440</v>
      </c>
      <c r="D16446" t="s">
        <v>80439</v>
      </c>
      <c r="E16446" t="str">
        <f t="shared" si="256"/>
        <v>641110 - ELOCE MARSEILLE</v>
      </c>
      <c r="F16446" t="s">
        <v>8543</v>
      </c>
      <c r="G16446" t="s">
        <v>80438</v>
      </c>
      <c r="I16446" t="s">
        <v>1035</v>
      </c>
      <c r="J16446" t="s">
        <v>80437</v>
      </c>
      <c r="K16446" t="s">
        <v>80436</v>
      </c>
      <c r="L16446" t="s">
        <v>80435</v>
      </c>
      <c r="N16446" t="s">
        <v>207</v>
      </c>
      <c r="O16446" t="s">
        <v>476</v>
      </c>
      <c r="P16446" t="s">
        <v>476</v>
      </c>
    </row>
    <row r="16447" spans="1:16">
      <c r="A16447" s="484" t="s">
        <v>111740</v>
      </c>
      <c r="B16447" s="485" t="s">
        <v>111739</v>
      </c>
      <c r="C16447" t="s">
        <v>111738</v>
      </c>
      <c r="D16447" t="s">
        <v>111738</v>
      </c>
      <c r="E16447" t="str">
        <f t="shared" si="256"/>
        <v>616035 - BULLE SANTE</v>
      </c>
      <c r="F16447" t="s">
        <v>9222</v>
      </c>
      <c r="G16447" t="s">
        <v>111737</v>
      </c>
      <c r="I16447" t="s">
        <v>802</v>
      </c>
      <c r="J16447" t="s">
        <v>111736</v>
      </c>
      <c r="K16447" t="s">
        <v>208</v>
      </c>
      <c r="L16447" t="s">
        <v>111735</v>
      </c>
      <c r="N16447" t="s">
        <v>208</v>
      </c>
      <c r="O16447" t="s">
        <v>476</v>
      </c>
      <c r="P16447" t="s">
        <v>476</v>
      </c>
    </row>
    <row r="16448" spans="1:16">
      <c r="A16448" s="484" t="s">
        <v>29278</v>
      </c>
      <c r="B16448" s="485" t="s">
        <v>29277</v>
      </c>
      <c r="C16448" t="s">
        <v>29276</v>
      </c>
      <c r="D16448" t="s">
        <v>29275</v>
      </c>
      <c r="E16448" t="str">
        <f t="shared" si="256"/>
        <v>674552 - PASSERIEUX CYNTHIA</v>
      </c>
      <c r="F16448" t="s">
        <v>3332</v>
      </c>
      <c r="G16448" t="s">
        <v>29274</v>
      </c>
      <c r="I16448" t="s">
        <v>2443</v>
      </c>
      <c r="J16448" t="s">
        <v>29273</v>
      </c>
      <c r="K16448" t="s">
        <v>208</v>
      </c>
      <c r="L16448" t="s">
        <v>29272</v>
      </c>
      <c r="N16448" t="s">
        <v>208</v>
      </c>
      <c r="O16448" t="s">
        <v>476</v>
      </c>
      <c r="P16448" t="s">
        <v>476</v>
      </c>
    </row>
    <row r="16449" spans="1:16">
      <c r="A16449" s="484" t="s">
        <v>16403</v>
      </c>
      <c r="B16449" s="485" t="s">
        <v>16402</v>
      </c>
      <c r="C16449" t="s">
        <v>16401</v>
      </c>
      <c r="D16449" t="s">
        <v>16401</v>
      </c>
      <c r="E16449" t="str">
        <f t="shared" si="256"/>
        <v>654796 - SMILECAMPUS</v>
      </c>
      <c r="F16449" t="s">
        <v>3315</v>
      </c>
      <c r="G16449" t="s">
        <v>16400</v>
      </c>
      <c r="I16449" t="s">
        <v>626</v>
      </c>
      <c r="K16449" t="s">
        <v>208</v>
      </c>
      <c r="L16449" t="s">
        <v>16399</v>
      </c>
      <c r="N16449" t="s">
        <v>208</v>
      </c>
      <c r="O16449" t="s">
        <v>476</v>
      </c>
      <c r="P16449" t="s">
        <v>476</v>
      </c>
    </row>
    <row r="16450" spans="1:16">
      <c r="A16450" s="484" t="s">
        <v>29621</v>
      </c>
      <c r="B16450" s="485" t="s">
        <v>29620</v>
      </c>
      <c r="C16450" t="s">
        <v>29619</v>
      </c>
      <c r="D16450" t="s">
        <v>29619</v>
      </c>
      <c r="E16450" t="str">
        <f t="shared" ref="E16450:E16513" si="257">_xlfn.CONCAT(L16450," - ",D16450)</f>
        <v>623842 - PARIS CELINE</v>
      </c>
      <c r="F16450" t="s">
        <v>22811</v>
      </c>
      <c r="G16450" t="s">
        <v>29618</v>
      </c>
      <c r="I16450" t="s">
        <v>29617</v>
      </c>
      <c r="J16450" t="s">
        <v>29616</v>
      </c>
      <c r="K16450" t="s">
        <v>208</v>
      </c>
      <c r="L16450" t="s">
        <v>29615</v>
      </c>
      <c r="N16450" t="s">
        <v>208</v>
      </c>
      <c r="O16450" t="s">
        <v>476</v>
      </c>
      <c r="P16450" t="s">
        <v>476</v>
      </c>
    </row>
    <row r="16451" spans="1:16">
      <c r="A16451" s="484" t="s">
        <v>85513</v>
      </c>
      <c r="B16451" s="485" t="s">
        <v>85512</v>
      </c>
      <c r="C16451" t="s">
        <v>85511</v>
      </c>
      <c r="D16451" t="s">
        <v>85511</v>
      </c>
      <c r="E16451" t="str">
        <f t="shared" si="257"/>
        <v>607150 - EASYOPTO</v>
      </c>
      <c r="F16451" t="s">
        <v>1513</v>
      </c>
      <c r="G16451" t="s">
        <v>85510</v>
      </c>
      <c r="I16451" t="s">
        <v>70463</v>
      </c>
      <c r="J16451" t="s">
        <v>85509</v>
      </c>
      <c r="K16451" t="s">
        <v>85508</v>
      </c>
      <c r="L16451" t="s">
        <v>85507</v>
      </c>
      <c r="N16451" t="s">
        <v>208</v>
      </c>
      <c r="O16451" t="s">
        <v>476</v>
      </c>
      <c r="P16451" t="s">
        <v>476</v>
      </c>
    </row>
    <row r="16452" spans="1:16">
      <c r="A16452" s="484" t="s">
        <v>57748</v>
      </c>
      <c r="B16452" s="485" t="s">
        <v>57747</v>
      </c>
      <c r="C16452" t="s">
        <v>57746</v>
      </c>
      <c r="D16452" t="s">
        <v>57746</v>
      </c>
      <c r="E16452" t="str">
        <f t="shared" si="257"/>
        <v>616849 - INORIX FORMATION</v>
      </c>
      <c r="F16452" t="s">
        <v>12545</v>
      </c>
      <c r="G16452" t="s">
        <v>57745</v>
      </c>
      <c r="I16452" t="s">
        <v>749</v>
      </c>
      <c r="J16452" t="s">
        <v>57744</v>
      </c>
      <c r="K16452" t="s">
        <v>208</v>
      </c>
      <c r="L16452" t="s">
        <v>57743</v>
      </c>
      <c r="N16452" t="s">
        <v>208</v>
      </c>
      <c r="O16452" t="s">
        <v>476</v>
      </c>
      <c r="P16452" t="s">
        <v>476</v>
      </c>
    </row>
    <row r="16453" spans="1:16">
      <c r="A16453" s="484" t="s">
        <v>52179</v>
      </c>
      <c r="B16453" s="485" t="s">
        <v>52178</v>
      </c>
      <c r="C16453" t="s">
        <v>52177</v>
      </c>
      <c r="D16453" t="s">
        <v>52177</v>
      </c>
      <c r="E16453" t="str">
        <f t="shared" si="257"/>
        <v>605608 - INSTITUT UTHYL</v>
      </c>
      <c r="F16453" t="s">
        <v>3026</v>
      </c>
      <c r="G16453" t="s">
        <v>52176</v>
      </c>
      <c r="I16453" t="s">
        <v>626</v>
      </c>
      <c r="K16453" t="s">
        <v>208</v>
      </c>
      <c r="L16453" t="s">
        <v>52175</v>
      </c>
      <c r="N16453" t="s">
        <v>208</v>
      </c>
      <c r="O16453" t="s">
        <v>476</v>
      </c>
      <c r="P16453" t="s">
        <v>476</v>
      </c>
    </row>
    <row r="16454" spans="1:16">
      <c r="A16454" s="484" t="s">
        <v>135035</v>
      </c>
      <c r="B16454" s="485" t="s">
        <v>135034</v>
      </c>
      <c r="C16454" t="s">
        <v>135033</v>
      </c>
      <c r="D16454" t="s">
        <v>135033</v>
      </c>
      <c r="E16454" t="str">
        <f t="shared" si="257"/>
        <v>657542 - ACTIV' CONSULTING</v>
      </c>
      <c r="F16454" t="s">
        <v>13802</v>
      </c>
      <c r="G16454" t="s">
        <v>135032</v>
      </c>
      <c r="I16454" t="s">
        <v>135031</v>
      </c>
      <c r="J16454" t="s">
        <v>135030</v>
      </c>
      <c r="K16454" t="s">
        <v>208</v>
      </c>
      <c r="L16454" t="s">
        <v>135029</v>
      </c>
      <c r="N16454" t="s">
        <v>208</v>
      </c>
      <c r="O16454" t="s">
        <v>476</v>
      </c>
      <c r="P16454" t="s">
        <v>476</v>
      </c>
    </row>
    <row r="16455" spans="1:16">
      <c r="A16455" s="484" t="s">
        <v>115175</v>
      </c>
      <c r="B16455" s="485" t="s">
        <v>115174</v>
      </c>
      <c r="C16455" t="s">
        <v>115173</v>
      </c>
      <c r="D16455" t="s">
        <v>115173</v>
      </c>
      <c r="E16455" t="str">
        <f t="shared" si="257"/>
        <v>614993 - BAGES LEA MAITHE</v>
      </c>
      <c r="F16455" t="s">
        <v>3026</v>
      </c>
      <c r="G16455" t="s">
        <v>115172</v>
      </c>
      <c r="I16455" t="s">
        <v>1542</v>
      </c>
      <c r="K16455" t="s">
        <v>208</v>
      </c>
      <c r="L16455" t="s">
        <v>115171</v>
      </c>
      <c r="N16455" t="s">
        <v>208</v>
      </c>
      <c r="O16455" t="s">
        <v>476</v>
      </c>
      <c r="P16455" t="s">
        <v>476</v>
      </c>
    </row>
    <row r="16456" spans="1:16">
      <c r="A16456" s="484" t="s">
        <v>92793</v>
      </c>
      <c r="B16456" s="485" t="s">
        <v>92792</v>
      </c>
      <c r="C16456" t="s">
        <v>92791</v>
      </c>
      <c r="D16456" t="s">
        <v>92791</v>
      </c>
      <c r="E16456" t="str">
        <f t="shared" si="257"/>
        <v>614567 - COMPTOIR DE LA FORMATION</v>
      </c>
      <c r="F16456" t="s">
        <v>10929</v>
      </c>
      <c r="G16456" t="s">
        <v>92790</v>
      </c>
      <c r="I16456" t="s">
        <v>1285</v>
      </c>
      <c r="J16456" t="s">
        <v>92789</v>
      </c>
      <c r="K16456" t="s">
        <v>208</v>
      </c>
      <c r="L16456" t="s">
        <v>92788</v>
      </c>
      <c r="N16456" t="s">
        <v>208</v>
      </c>
      <c r="O16456" t="s">
        <v>476</v>
      </c>
      <c r="P16456" t="s">
        <v>476</v>
      </c>
    </row>
    <row r="16457" spans="1:16">
      <c r="A16457" s="484" t="s">
        <v>106699</v>
      </c>
      <c r="B16457" s="485" t="s">
        <v>106698</v>
      </c>
      <c r="C16457" t="s">
        <v>106697</v>
      </c>
      <c r="D16457" t="s">
        <v>106697</v>
      </c>
      <c r="E16457" t="str">
        <f t="shared" si="257"/>
        <v>612080 - CENTRE DE PERFORMANCES</v>
      </c>
      <c r="F16457" t="s">
        <v>2370</v>
      </c>
      <c r="G16457" t="s">
        <v>106696</v>
      </c>
      <c r="I16457" t="s">
        <v>749</v>
      </c>
      <c r="J16457" t="s">
        <v>106695</v>
      </c>
      <c r="K16457" t="s">
        <v>208</v>
      </c>
      <c r="L16457" t="s">
        <v>106694</v>
      </c>
      <c r="N16457" t="s">
        <v>208</v>
      </c>
      <c r="O16457" t="s">
        <v>476</v>
      </c>
      <c r="P16457" t="s">
        <v>476</v>
      </c>
    </row>
    <row r="16458" spans="1:16">
      <c r="A16458" s="484" t="s">
        <v>3103</v>
      </c>
      <c r="B16458" s="485" t="s">
        <v>3102</v>
      </c>
      <c r="C16458" t="s">
        <v>3101</v>
      </c>
      <c r="D16458" t="s">
        <v>3101</v>
      </c>
      <c r="E16458" t="str">
        <f t="shared" si="257"/>
        <v>645783 - VOISIN NATHALIE</v>
      </c>
      <c r="F16458" t="s">
        <v>3100</v>
      </c>
      <c r="G16458" t="s">
        <v>3099</v>
      </c>
      <c r="I16458" t="s">
        <v>3098</v>
      </c>
      <c r="K16458" t="s">
        <v>208</v>
      </c>
      <c r="L16458" t="s">
        <v>3097</v>
      </c>
      <c r="N16458" t="s">
        <v>208</v>
      </c>
      <c r="O16458" t="s">
        <v>476</v>
      </c>
      <c r="P16458" t="s">
        <v>476</v>
      </c>
    </row>
    <row r="16459" spans="1:16">
      <c r="A16459" s="484" t="s">
        <v>21290</v>
      </c>
      <c r="B16459" s="485" t="s">
        <v>21289</v>
      </c>
      <c r="C16459" t="s">
        <v>21288</v>
      </c>
      <c r="D16459" t="s">
        <v>21287</v>
      </c>
      <c r="E16459" t="str">
        <f t="shared" si="257"/>
        <v>672658 - ROUAUD BUGEJA EMMANUELLE</v>
      </c>
      <c r="F16459" t="s">
        <v>21286</v>
      </c>
      <c r="G16459" t="s">
        <v>21285</v>
      </c>
      <c r="I16459" t="s">
        <v>21284</v>
      </c>
      <c r="J16459" t="s">
        <v>21283</v>
      </c>
      <c r="K16459" t="s">
        <v>208</v>
      </c>
      <c r="L16459" t="s">
        <v>21282</v>
      </c>
      <c r="N16459" t="s">
        <v>208</v>
      </c>
      <c r="O16459" t="s">
        <v>476</v>
      </c>
      <c r="P16459" t="s">
        <v>476</v>
      </c>
    </row>
    <row r="16460" spans="1:16">
      <c r="A16460" s="484" t="s">
        <v>28220</v>
      </c>
      <c r="B16460" s="485" t="s">
        <v>28219</v>
      </c>
      <c r="C16460" t="s">
        <v>28218</v>
      </c>
      <c r="D16460" t="s">
        <v>28218</v>
      </c>
      <c r="E16460" t="str">
        <f t="shared" si="257"/>
        <v>600659 - PHILFORMATION</v>
      </c>
      <c r="F16460" t="s">
        <v>1513</v>
      </c>
      <c r="G16460" t="s">
        <v>28217</v>
      </c>
      <c r="I16460" t="s">
        <v>28216</v>
      </c>
      <c r="K16460" t="s">
        <v>208</v>
      </c>
      <c r="L16460" t="s">
        <v>28215</v>
      </c>
      <c r="N16460" t="s">
        <v>208</v>
      </c>
      <c r="O16460" t="s">
        <v>476</v>
      </c>
      <c r="P16460" t="s">
        <v>476</v>
      </c>
    </row>
    <row r="16461" spans="1:16">
      <c r="A16461" s="484" t="s">
        <v>82340</v>
      </c>
      <c r="B16461" s="485" t="s">
        <v>82339</v>
      </c>
      <c r="C16461" t="s">
        <v>82338</v>
      </c>
      <c r="D16461" t="s">
        <v>82338</v>
      </c>
      <c r="E16461" t="str">
        <f t="shared" si="257"/>
        <v>658911 - EDUMIAM</v>
      </c>
      <c r="F16461" t="s">
        <v>45659</v>
      </c>
      <c r="G16461" t="s">
        <v>82337</v>
      </c>
      <c r="H16461" t="s">
        <v>82336</v>
      </c>
      <c r="I16461" t="s">
        <v>82335</v>
      </c>
      <c r="J16461" t="s">
        <v>82334</v>
      </c>
      <c r="K16461" t="s">
        <v>208</v>
      </c>
      <c r="L16461" t="s">
        <v>82333</v>
      </c>
      <c r="N16461" t="s">
        <v>208</v>
      </c>
      <c r="O16461" t="s">
        <v>476</v>
      </c>
      <c r="P16461" t="s">
        <v>476</v>
      </c>
    </row>
    <row r="16462" spans="1:16">
      <c r="A16462" s="484" t="s">
        <v>114615</v>
      </c>
      <c r="B16462" s="485" t="s">
        <v>114614</v>
      </c>
      <c r="C16462" t="s">
        <v>114613</v>
      </c>
      <c r="D16462" t="s">
        <v>114613</v>
      </c>
      <c r="E16462" t="str">
        <f t="shared" si="257"/>
        <v>670303 - BE CHANGE LIVE</v>
      </c>
      <c r="F16462" t="s">
        <v>2928</v>
      </c>
      <c r="G16462" t="s">
        <v>114612</v>
      </c>
      <c r="I16462" t="s">
        <v>28953</v>
      </c>
      <c r="J16462" t="s">
        <v>114611</v>
      </c>
      <c r="K16462" t="s">
        <v>208</v>
      </c>
      <c r="L16462" t="s">
        <v>114610</v>
      </c>
      <c r="N16462" t="s">
        <v>208</v>
      </c>
      <c r="O16462" t="s">
        <v>476</v>
      </c>
      <c r="P16462" t="s">
        <v>476</v>
      </c>
    </row>
    <row r="16463" spans="1:16">
      <c r="A16463" s="484" t="s">
        <v>4814</v>
      </c>
      <c r="B16463" s="485" t="s">
        <v>4813</v>
      </c>
      <c r="C16463" t="s">
        <v>4812</v>
      </c>
      <c r="D16463" t="s">
        <v>4811</v>
      </c>
      <c r="E16463" t="str">
        <f t="shared" si="257"/>
        <v>607113 - UES - URGENT E-SIM FORMATION</v>
      </c>
      <c r="F16463" t="s">
        <v>581</v>
      </c>
      <c r="G16463" t="s">
        <v>4810</v>
      </c>
      <c r="I16463" t="s">
        <v>4809</v>
      </c>
      <c r="J16463" t="s">
        <v>4808</v>
      </c>
      <c r="K16463" t="s">
        <v>4807</v>
      </c>
      <c r="L16463" t="s">
        <v>4806</v>
      </c>
      <c r="N16463" t="s">
        <v>208</v>
      </c>
      <c r="O16463" t="s">
        <v>476</v>
      </c>
      <c r="P16463" t="s">
        <v>476</v>
      </c>
    </row>
    <row r="16464" spans="1:16">
      <c r="A16464" s="484" t="s">
        <v>96188</v>
      </c>
      <c r="B16464" s="485" t="s">
        <v>96187</v>
      </c>
      <c r="C16464" t="s">
        <v>96186</v>
      </c>
      <c r="D16464" t="s">
        <v>96185</v>
      </c>
      <c r="E16464" t="str">
        <f t="shared" si="257"/>
        <v>619930 - CHRISTEN VIRGINIE</v>
      </c>
      <c r="F16464" t="s">
        <v>17173</v>
      </c>
      <c r="G16464" t="s">
        <v>96184</v>
      </c>
      <c r="I16464" t="s">
        <v>1542</v>
      </c>
      <c r="J16464" t="s">
        <v>96183</v>
      </c>
      <c r="K16464" t="s">
        <v>208</v>
      </c>
      <c r="L16464" t="s">
        <v>96182</v>
      </c>
      <c r="N16464" t="s">
        <v>208</v>
      </c>
      <c r="O16464" t="s">
        <v>476</v>
      </c>
      <c r="P16464" t="s">
        <v>476</v>
      </c>
    </row>
    <row r="16465" spans="1:16">
      <c r="A16465" s="484" t="s">
        <v>124724</v>
      </c>
      <c r="B16465" s="485" t="s">
        <v>124723</v>
      </c>
      <c r="C16465" t="s">
        <v>124722</v>
      </c>
      <c r="D16465" t="s">
        <v>124721</v>
      </c>
      <c r="E16465" t="str">
        <f t="shared" si="257"/>
        <v>627069 - SRA OCCITANIE</v>
      </c>
      <c r="F16465" t="s">
        <v>5283</v>
      </c>
      <c r="G16465" t="s">
        <v>124720</v>
      </c>
      <c r="H16465" t="s">
        <v>18375</v>
      </c>
      <c r="I16465" t="s">
        <v>603</v>
      </c>
      <c r="J16465" t="s">
        <v>124719</v>
      </c>
      <c r="K16465" t="s">
        <v>208</v>
      </c>
      <c r="L16465" t="s">
        <v>124718</v>
      </c>
      <c r="N16465" t="s">
        <v>208</v>
      </c>
      <c r="O16465" t="s">
        <v>476</v>
      </c>
      <c r="P16465" t="s">
        <v>476</v>
      </c>
    </row>
    <row r="16466" spans="1:16">
      <c r="A16466" s="484" t="s">
        <v>36984</v>
      </c>
      <c r="B16466" s="485" t="s">
        <v>36983</v>
      </c>
      <c r="C16466" t="s">
        <v>36982</v>
      </c>
      <c r="D16466" t="s">
        <v>36982</v>
      </c>
      <c r="E16466" t="str">
        <f t="shared" si="257"/>
        <v>624159 - MEME PAS CAP</v>
      </c>
      <c r="F16466" t="s">
        <v>8846</v>
      </c>
      <c r="G16466" t="s">
        <v>36981</v>
      </c>
      <c r="I16466" t="s">
        <v>1806</v>
      </c>
      <c r="J16466" t="s">
        <v>36980</v>
      </c>
      <c r="K16466" t="s">
        <v>208</v>
      </c>
      <c r="L16466" t="s">
        <v>36979</v>
      </c>
      <c r="N16466" t="s">
        <v>208</v>
      </c>
      <c r="O16466" t="s">
        <v>476</v>
      </c>
      <c r="P16466" t="s">
        <v>476</v>
      </c>
    </row>
    <row r="16467" spans="1:16">
      <c r="A16467" s="484" t="s">
        <v>78826</v>
      </c>
      <c r="B16467" s="485" t="s">
        <v>78825</v>
      </c>
      <c r="C16467" t="s">
        <v>78824</v>
      </c>
      <c r="D16467" t="s">
        <v>78823</v>
      </c>
      <c r="E16467" t="str">
        <f t="shared" si="257"/>
        <v>620889 - EREVO</v>
      </c>
      <c r="F16467" t="s">
        <v>14435</v>
      </c>
      <c r="G16467" t="s">
        <v>78822</v>
      </c>
      <c r="I16467" t="s">
        <v>1035</v>
      </c>
      <c r="J16467" t="s">
        <v>78821</v>
      </c>
      <c r="K16467" t="s">
        <v>78820</v>
      </c>
      <c r="L16467" t="s">
        <v>78819</v>
      </c>
      <c r="N16467" t="s">
        <v>208</v>
      </c>
      <c r="O16467" t="s">
        <v>476</v>
      </c>
      <c r="P16467" t="s">
        <v>476</v>
      </c>
    </row>
    <row r="16468" spans="1:16">
      <c r="A16468" s="484" t="s">
        <v>31482</v>
      </c>
      <c r="B16468" s="485" t="s">
        <v>31481</v>
      </c>
      <c r="C16468" t="s">
        <v>31480</v>
      </c>
      <c r="D16468" t="s">
        <v>31480</v>
      </c>
      <c r="E16468" t="str">
        <f t="shared" si="257"/>
        <v>679045 - ON TRAIN</v>
      </c>
      <c r="F16468" t="s">
        <v>18259</v>
      </c>
      <c r="G16468" t="s">
        <v>31479</v>
      </c>
      <c r="I16468" t="s">
        <v>20960</v>
      </c>
      <c r="K16468" t="s">
        <v>208</v>
      </c>
      <c r="L16468" t="s">
        <v>31478</v>
      </c>
      <c r="N16468" t="s">
        <v>208</v>
      </c>
      <c r="O16468" t="s">
        <v>476</v>
      </c>
      <c r="P16468" t="s">
        <v>476</v>
      </c>
    </row>
    <row r="16469" spans="1:16">
      <c r="A16469" s="484" t="s">
        <v>86001</v>
      </c>
      <c r="B16469" s="485" t="s">
        <v>86000</v>
      </c>
      <c r="C16469" t="s">
        <v>85999</v>
      </c>
      <c r="D16469" t="s">
        <v>85998</v>
      </c>
      <c r="E16469" t="str">
        <f t="shared" si="257"/>
        <v>623880 - DUBOIS DURAND RAPHAELE</v>
      </c>
      <c r="F16469" t="s">
        <v>16791</v>
      </c>
      <c r="G16469" t="s">
        <v>85997</v>
      </c>
      <c r="I16469" t="s">
        <v>1799</v>
      </c>
      <c r="J16469" t="s">
        <v>85996</v>
      </c>
      <c r="K16469" t="s">
        <v>208</v>
      </c>
      <c r="L16469" t="s">
        <v>85995</v>
      </c>
      <c r="N16469" t="s">
        <v>208</v>
      </c>
      <c r="O16469" t="s">
        <v>476</v>
      </c>
      <c r="P16469" t="s">
        <v>476</v>
      </c>
    </row>
    <row r="16470" spans="1:16">
      <c r="A16470" s="484" t="s">
        <v>109870</v>
      </c>
      <c r="B16470" s="485" t="s">
        <v>109869</v>
      </c>
      <c r="C16470" t="s">
        <v>109868</v>
      </c>
      <c r="D16470" t="s">
        <v>109868</v>
      </c>
      <c r="E16470" t="str">
        <f t="shared" si="257"/>
        <v>648231 - CAROLINE MARQUANT</v>
      </c>
      <c r="F16470" t="s">
        <v>12003</v>
      </c>
      <c r="G16470" t="s">
        <v>109867</v>
      </c>
      <c r="I16470" t="s">
        <v>3355</v>
      </c>
      <c r="K16470" t="s">
        <v>208</v>
      </c>
      <c r="L16470" t="s">
        <v>109866</v>
      </c>
      <c r="N16470" t="s">
        <v>208</v>
      </c>
      <c r="O16470" t="s">
        <v>476</v>
      </c>
      <c r="P16470" t="s">
        <v>476</v>
      </c>
    </row>
    <row r="16471" spans="1:16">
      <c r="A16471" s="484" t="s">
        <v>108954</v>
      </c>
      <c r="B16471" s="485" t="s">
        <v>108953</v>
      </c>
      <c r="C16471" t="s">
        <v>108952</v>
      </c>
      <c r="D16471" t="s">
        <v>108952</v>
      </c>
      <c r="E16471" t="str">
        <f t="shared" si="257"/>
        <v>607435 - CEED FORMATION</v>
      </c>
      <c r="F16471" t="s">
        <v>1287</v>
      </c>
      <c r="G16471" t="s">
        <v>108951</v>
      </c>
      <c r="I16471" t="s">
        <v>579</v>
      </c>
      <c r="J16471" t="s">
        <v>108950</v>
      </c>
      <c r="K16471" t="s">
        <v>108949</v>
      </c>
      <c r="L16471" t="s">
        <v>108948</v>
      </c>
      <c r="N16471" t="s">
        <v>208</v>
      </c>
      <c r="O16471" t="s">
        <v>476</v>
      </c>
      <c r="P16471" t="s">
        <v>476</v>
      </c>
    </row>
    <row r="16472" spans="1:16">
      <c r="A16472" s="484" t="s">
        <v>72705</v>
      </c>
      <c r="B16472" s="485" t="s">
        <v>72704</v>
      </c>
      <c r="C16472" t="s">
        <v>72703</v>
      </c>
      <c r="D16472" t="s">
        <v>72702</v>
      </c>
      <c r="E16472" t="str">
        <f t="shared" si="257"/>
        <v>672907 - FR MFR OCCITANIE BRENS</v>
      </c>
      <c r="F16472" t="s">
        <v>24400</v>
      </c>
      <c r="G16472" t="s">
        <v>72701</v>
      </c>
      <c r="I16472" t="s">
        <v>58233</v>
      </c>
      <c r="J16472" t="s">
        <v>72700</v>
      </c>
      <c r="K16472" t="s">
        <v>208</v>
      </c>
      <c r="L16472" t="s">
        <v>72699</v>
      </c>
      <c r="N16472" t="s">
        <v>208</v>
      </c>
      <c r="O16472" t="s">
        <v>476</v>
      </c>
      <c r="P16472" t="s">
        <v>476</v>
      </c>
    </row>
    <row r="16473" spans="1:16">
      <c r="A16473" s="484" t="s">
        <v>12556</v>
      </c>
      <c r="B16473" s="485" t="s">
        <v>12555</v>
      </c>
      <c r="C16473" t="s">
        <v>12554</v>
      </c>
      <c r="D16473" t="s">
        <v>12554</v>
      </c>
      <c r="E16473" t="str">
        <f t="shared" si="257"/>
        <v>658431 - STYL ESTHETIK</v>
      </c>
      <c r="F16473" t="s">
        <v>526</v>
      </c>
      <c r="G16473" t="s">
        <v>12553</v>
      </c>
      <c r="H16473" t="s">
        <v>12552</v>
      </c>
      <c r="I16473" t="s">
        <v>12551</v>
      </c>
      <c r="J16473" t="s">
        <v>12550</v>
      </c>
      <c r="K16473" t="s">
        <v>208</v>
      </c>
      <c r="L16473" t="s">
        <v>12549</v>
      </c>
      <c r="N16473" t="s">
        <v>208</v>
      </c>
      <c r="O16473" t="s">
        <v>476</v>
      </c>
      <c r="P16473" t="s">
        <v>476</v>
      </c>
    </row>
    <row r="16474" spans="1:16">
      <c r="A16474" s="484" t="s">
        <v>41543</v>
      </c>
      <c r="B16474" s="485" t="s">
        <v>41542</v>
      </c>
      <c r="C16474" t="s">
        <v>41541</v>
      </c>
      <c r="D16474" t="s">
        <v>41540</v>
      </c>
      <c r="E16474" t="str">
        <f t="shared" si="257"/>
        <v>629443 - LUDIQUE SPIRIT</v>
      </c>
      <c r="F16474" t="s">
        <v>2361</v>
      </c>
      <c r="G16474" t="s">
        <v>41539</v>
      </c>
      <c r="I16474" t="s">
        <v>41538</v>
      </c>
      <c r="J16474" t="s">
        <v>41537</v>
      </c>
      <c r="K16474" t="s">
        <v>208</v>
      </c>
      <c r="L16474" t="s">
        <v>41536</v>
      </c>
      <c r="N16474" t="s">
        <v>208</v>
      </c>
      <c r="O16474" t="s">
        <v>476</v>
      </c>
      <c r="P16474" t="s">
        <v>476</v>
      </c>
    </row>
    <row r="16475" spans="1:16">
      <c r="A16475" s="484" t="s">
        <v>126811</v>
      </c>
      <c r="B16475" s="485" t="s">
        <v>126810</v>
      </c>
      <c r="C16475" t="s">
        <v>126809</v>
      </c>
      <c r="D16475" t="s">
        <v>126808</v>
      </c>
      <c r="E16475" t="str">
        <f t="shared" si="257"/>
        <v>673640 - ARROUART CAMERANI VANESSA</v>
      </c>
      <c r="F16475" t="s">
        <v>1720</v>
      </c>
      <c r="G16475" t="s">
        <v>126807</v>
      </c>
      <c r="I16475" t="s">
        <v>36410</v>
      </c>
      <c r="J16475" t="s">
        <v>126806</v>
      </c>
      <c r="K16475" t="s">
        <v>208</v>
      </c>
      <c r="L16475" t="s">
        <v>126805</v>
      </c>
      <c r="N16475" t="s">
        <v>208</v>
      </c>
      <c r="O16475" t="s">
        <v>476</v>
      </c>
      <c r="P16475" t="s">
        <v>476</v>
      </c>
    </row>
    <row r="16476" spans="1:16">
      <c r="A16476" s="484" t="s">
        <v>87083</v>
      </c>
      <c r="B16476" s="485" t="s">
        <v>87082</v>
      </c>
      <c r="C16476" t="s">
        <v>87081</v>
      </c>
      <c r="D16476" t="s">
        <v>87080</v>
      </c>
      <c r="E16476" t="str">
        <f t="shared" si="257"/>
        <v>641315 - DIGA MANAGEMENT</v>
      </c>
      <c r="F16476" t="s">
        <v>19307</v>
      </c>
      <c r="G16476" t="s">
        <v>87079</v>
      </c>
      <c r="H16476" t="s">
        <v>87078</v>
      </c>
      <c r="I16476" t="s">
        <v>4017</v>
      </c>
      <c r="J16476" t="s">
        <v>87077</v>
      </c>
      <c r="K16476" t="s">
        <v>208</v>
      </c>
      <c r="L16476" t="s">
        <v>87076</v>
      </c>
      <c r="N16476" t="s">
        <v>208</v>
      </c>
      <c r="O16476" t="s">
        <v>476</v>
      </c>
      <c r="P16476" t="s">
        <v>476</v>
      </c>
    </row>
    <row r="16477" spans="1:16">
      <c r="A16477" s="484" t="s">
        <v>112235</v>
      </c>
      <c r="B16477" s="485" t="s">
        <v>112234</v>
      </c>
      <c r="C16477" t="s">
        <v>112233</v>
      </c>
      <c r="D16477" t="s">
        <v>112232</v>
      </c>
      <c r="E16477" t="str">
        <f t="shared" si="257"/>
        <v>606078 - BREIZH SESSIONS</v>
      </c>
      <c r="F16477" t="s">
        <v>15198</v>
      </c>
      <c r="G16477" t="s">
        <v>112231</v>
      </c>
      <c r="I16477" t="s">
        <v>24514</v>
      </c>
      <c r="K16477" t="s">
        <v>208</v>
      </c>
      <c r="L16477" t="s">
        <v>112230</v>
      </c>
      <c r="N16477" t="s">
        <v>208</v>
      </c>
      <c r="O16477" t="s">
        <v>476</v>
      </c>
      <c r="P16477" t="s">
        <v>476</v>
      </c>
    </row>
    <row r="16478" spans="1:16">
      <c r="A16478" s="484" t="s">
        <v>129577</v>
      </c>
      <c r="B16478" s="485" t="s">
        <v>129576</v>
      </c>
      <c r="C16478" t="s">
        <v>129575</v>
      </c>
      <c r="D16478" t="s">
        <v>129575</v>
      </c>
      <c r="E16478" t="str">
        <f t="shared" si="257"/>
        <v>677358 - ALTERNANCE LIMOUSIN</v>
      </c>
      <c r="F16478" t="s">
        <v>5663</v>
      </c>
      <c r="G16478" t="s">
        <v>129574</v>
      </c>
      <c r="H16478" t="s">
        <v>129573</v>
      </c>
      <c r="I16478" t="s">
        <v>795</v>
      </c>
      <c r="J16478" t="s">
        <v>129572</v>
      </c>
      <c r="K16478" t="s">
        <v>208</v>
      </c>
      <c r="L16478" t="s">
        <v>129571</v>
      </c>
      <c r="N16478" t="s">
        <v>207</v>
      </c>
      <c r="O16478" t="s">
        <v>476</v>
      </c>
      <c r="P16478" t="s">
        <v>476</v>
      </c>
    </row>
    <row r="16479" spans="1:16">
      <c r="A16479" s="484" t="s">
        <v>108962</v>
      </c>
      <c r="B16479" s="485" t="s">
        <v>108961</v>
      </c>
      <c r="C16479" t="s">
        <v>108960</v>
      </c>
      <c r="D16479" t="s">
        <v>108959</v>
      </c>
      <c r="E16479" t="str">
        <f t="shared" si="257"/>
        <v>607400 - CEDRE SANTE EVOLUTION  SAINT PAUL</v>
      </c>
      <c r="F16479" t="s">
        <v>3238</v>
      </c>
      <c r="G16479" t="s">
        <v>108958</v>
      </c>
      <c r="I16479" t="s">
        <v>108957</v>
      </c>
      <c r="J16479" t="s">
        <v>108956</v>
      </c>
      <c r="K16479" t="s">
        <v>208</v>
      </c>
      <c r="L16479" t="s">
        <v>108955</v>
      </c>
      <c r="N16479" t="s">
        <v>208</v>
      </c>
      <c r="O16479" t="s">
        <v>476</v>
      </c>
      <c r="P16479" t="s">
        <v>476</v>
      </c>
    </row>
    <row r="16480" spans="1:16">
      <c r="A16480" s="484" t="s">
        <v>126451</v>
      </c>
      <c r="B16480" s="485" t="s">
        <v>126450</v>
      </c>
      <c r="C16480" t="s">
        <v>126449</v>
      </c>
      <c r="D16480" t="s">
        <v>126448</v>
      </c>
      <c r="E16480" t="str">
        <f t="shared" si="257"/>
        <v>635856 - ASCOVA PARIS</v>
      </c>
      <c r="F16480" t="s">
        <v>22284</v>
      </c>
      <c r="G16480" t="s">
        <v>126447</v>
      </c>
      <c r="I16480" t="s">
        <v>626</v>
      </c>
      <c r="J16480" t="s">
        <v>126446</v>
      </c>
      <c r="K16480" t="s">
        <v>208</v>
      </c>
      <c r="L16480" t="s">
        <v>126445</v>
      </c>
      <c r="N16480" t="s">
        <v>208</v>
      </c>
      <c r="O16480" t="s">
        <v>476</v>
      </c>
      <c r="P16480" t="s">
        <v>476</v>
      </c>
    </row>
    <row r="16481" spans="1:16">
      <c r="A16481" s="484" t="s">
        <v>89287</v>
      </c>
      <c r="B16481" s="485" t="s">
        <v>89286</v>
      </c>
      <c r="C16481" t="s">
        <v>89285</v>
      </c>
      <c r="D16481" t="s">
        <v>89285</v>
      </c>
      <c r="E16481" t="str">
        <f t="shared" si="257"/>
        <v>598239 - D RESSOURCES</v>
      </c>
      <c r="F16481" t="s">
        <v>2353</v>
      </c>
      <c r="G16481" t="s">
        <v>89284</v>
      </c>
      <c r="H16481" t="s">
        <v>89283</v>
      </c>
      <c r="I16481" t="s">
        <v>85844</v>
      </c>
      <c r="J16481" t="s">
        <v>89282</v>
      </c>
      <c r="K16481" t="s">
        <v>208</v>
      </c>
      <c r="L16481" t="s">
        <v>89281</v>
      </c>
      <c r="N16481" t="s">
        <v>208</v>
      </c>
      <c r="O16481" t="s">
        <v>476</v>
      </c>
      <c r="P16481" t="s">
        <v>476</v>
      </c>
    </row>
    <row r="16482" spans="1:16">
      <c r="A16482" s="484" t="s">
        <v>116112</v>
      </c>
      <c r="B16482" s="485" t="s">
        <v>116111</v>
      </c>
      <c r="C16482" t="s">
        <v>116110</v>
      </c>
      <c r="D16482" t="s">
        <v>116109</v>
      </c>
      <c r="E16482" t="str">
        <f t="shared" si="257"/>
        <v>644444 - AUTOREGULATION ACCOMPAGNEMENT &amp; EXPERTISE</v>
      </c>
      <c r="F16482" t="s">
        <v>13727</v>
      </c>
      <c r="G16482" t="s">
        <v>116108</v>
      </c>
      <c r="I16482" t="s">
        <v>116107</v>
      </c>
      <c r="K16482" t="s">
        <v>208</v>
      </c>
      <c r="L16482" t="s">
        <v>116106</v>
      </c>
      <c r="N16482" t="s">
        <v>208</v>
      </c>
      <c r="O16482" t="s">
        <v>476</v>
      </c>
      <c r="P16482" t="s">
        <v>476</v>
      </c>
    </row>
    <row r="16483" spans="1:16">
      <c r="A16483" s="484" t="s">
        <v>88568</v>
      </c>
      <c r="B16483" s="485" t="s">
        <v>88567</v>
      </c>
      <c r="C16483" t="s">
        <v>88566</v>
      </c>
      <c r="D16483" t="s">
        <v>88566</v>
      </c>
      <c r="E16483" t="str">
        <f t="shared" si="257"/>
        <v>662483 - DECRE CAROLINE</v>
      </c>
      <c r="F16483" t="s">
        <v>3690</v>
      </c>
      <c r="G16483" t="s">
        <v>88565</v>
      </c>
      <c r="I16483" t="s">
        <v>2507</v>
      </c>
      <c r="J16483" t="s">
        <v>88564</v>
      </c>
      <c r="K16483" t="s">
        <v>208</v>
      </c>
      <c r="L16483" t="s">
        <v>88563</v>
      </c>
      <c r="N16483" t="s">
        <v>208</v>
      </c>
      <c r="O16483" t="s">
        <v>476</v>
      </c>
      <c r="P16483" t="s">
        <v>476</v>
      </c>
    </row>
    <row r="16484" spans="1:16">
      <c r="A16484" s="484" t="s">
        <v>47773</v>
      </c>
      <c r="B16484" s="485" t="s">
        <v>47772</v>
      </c>
      <c r="C16484" t="s">
        <v>47771</v>
      </c>
      <c r="D16484" t="s">
        <v>47771</v>
      </c>
      <c r="E16484" t="str">
        <f t="shared" si="257"/>
        <v>627811 - KOREVIE KINESIOLOGIE</v>
      </c>
      <c r="F16484" t="s">
        <v>17920</v>
      </c>
      <c r="G16484" t="s">
        <v>47770</v>
      </c>
      <c r="I16484" t="s">
        <v>3654</v>
      </c>
      <c r="J16484" t="s">
        <v>47769</v>
      </c>
      <c r="K16484" t="s">
        <v>208</v>
      </c>
      <c r="L16484" t="s">
        <v>47768</v>
      </c>
      <c r="N16484" t="s">
        <v>208</v>
      </c>
      <c r="O16484" t="s">
        <v>476</v>
      </c>
      <c r="P16484" t="s">
        <v>476</v>
      </c>
    </row>
    <row r="16485" spans="1:16">
      <c r="A16485" s="484" t="s">
        <v>133341</v>
      </c>
      <c r="B16485" s="485" t="s">
        <v>133340</v>
      </c>
      <c r="C16485" t="s">
        <v>133339</v>
      </c>
      <c r="D16485" t="s">
        <v>133339</v>
      </c>
      <c r="E16485" t="str">
        <f t="shared" si="257"/>
        <v>598926 - AFPRO</v>
      </c>
      <c r="F16485" t="s">
        <v>1235</v>
      </c>
      <c r="G16485" t="s">
        <v>133338</v>
      </c>
      <c r="I16485" t="s">
        <v>9991</v>
      </c>
      <c r="J16485" t="s">
        <v>133337</v>
      </c>
      <c r="K16485" t="s">
        <v>208</v>
      </c>
      <c r="L16485" t="s">
        <v>133336</v>
      </c>
      <c r="N16485" t="s">
        <v>208</v>
      </c>
      <c r="O16485" t="s">
        <v>476</v>
      </c>
      <c r="P16485" t="s">
        <v>476</v>
      </c>
    </row>
    <row r="16486" spans="1:16">
      <c r="A16486" s="484" t="s">
        <v>127551</v>
      </c>
      <c r="B16486" s="485" t="s">
        <v>127550</v>
      </c>
      <c r="C16486" t="s">
        <v>127549</v>
      </c>
      <c r="D16486" t="s">
        <v>127549</v>
      </c>
      <c r="E16486" t="str">
        <f t="shared" si="257"/>
        <v>622527 - APTEED</v>
      </c>
      <c r="F16486" t="s">
        <v>2704</v>
      </c>
      <c r="G16486" t="s">
        <v>127548</v>
      </c>
      <c r="I16486" t="s">
        <v>1035</v>
      </c>
      <c r="J16486" t="s">
        <v>127547</v>
      </c>
      <c r="K16486" t="s">
        <v>127546</v>
      </c>
      <c r="L16486" t="s">
        <v>127545</v>
      </c>
      <c r="N16486" t="s">
        <v>208</v>
      </c>
      <c r="O16486" t="s">
        <v>476</v>
      </c>
      <c r="P16486" t="s">
        <v>476</v>
      </c>
    </row>
    <row r="16487" spans="1:16">
      <c r="A16487" s="484" t="s">
        <v>2142</v>
      </c>
      <c r="B16487" s="485" t="s">
        <v>2141</v>
      </c>
      <c r="C16487" t="s">
        <v>2140</v>
      </c>
      <c r="D16487" t="s">
        <v>2139</v>
      </c>
      <c r="E16487" t="str">
        <f t="shared" si="257"/>
        <v>614713 - WORKING FIRST X</v>
      </c>
      <c r="F16487" t="s">
        <v>2138</v>
      </c>
      <c r="G16487" t="s">
        <v>2137</v>
      </c>
      <c r="H16487" t="s">
        <v>2136</v>
      </c>
      <c r="I16487" t="s">
        <v>1035</v>
      </c>
      <c r="J16487" t="s">
        <v>2135</v>
      </c>
      <c r="K16487" t="s">
        <v>208</v>
      </c>
      <c r="L16487" t="s">
        <v>2134</v>
      </c>
      <c r="N16487" t="s">
        <v>208</v>
      </c>
      <c r="O16487" t="s">
        <v>476</v>
      </c>
      <c r="P16487" t="s">
        <v>476</v>
      </c>
    </row>
    <row r="16488" spans="1:16">
      <c r="A16488" s="484" t="s">
        <v>114143</v>
      </c>
      <c r="B16488" s="485" t="s">
        <v>114142</v>
      </c>
      <c r="C16488" t="s">
        <v>114141</v>
      </c>
      <c r="D16488" t="s">
        <v>114141</v>
      </c>
      <c r="E16488" t="str">
        <f t="shared" si="257"/>
        <v>643154 - BENYOUNES BEKKAY</v>
      </c>
      <c r="F16488" t="s">
        <v>5898</v>
      </c>
      <c r="G16488" t="s">
        <v>114140</v>
      </c>
      <c r="I16488" t="s">
        <v>731</v>
      </c>
      <c r="K16488" t="s">
        <v>208</v>
      </c>
      <c r="L16488" t="s">
        <v>114139</v>
      </c>
      <c r="N16488" t="s">
        <v>208</v>
      </c>
      <c r="O16488" t="s">
        <v>476</v>
      </c>
      <c r="P16488" t="s">
        <v>476</v>
      </c>
    </row>
    <row r="16489" spans="1:16">
      <c r="A16489" s="484" t="s">
        <v>91855</v>
      </c>
      <c r="B16489" s="485" t="s">
        <v>91854</v>
      </c>
      <c r="C16489" t="s">
        <v>91853</v>
      </c>
      <c r="D16489" t="s">
        <v>91852</v>
      </c>
      <c r="E16489" t="str">
        <f t="shared" si="257"/>
        <v>648504 - COPEGE</v>
      </c>
      <c r="F16489" t="s">
        <v>6960</v>
      </c>
      <c r="G16489" t="s">
        <v>22715</v>
      </c>
      <c r="I16489" t="s">
        <v>2900</v>
      </c>
      <c r="J16489" t="s">
        <v>22713</v>
      </c>
      <c r="K16489" t="s">
        <v>208</v>
      </c>
      <c r="L16489" t="s">
        <v>91851</v>
      </c>
      <c r="N16489" t="s">
        <v>208</v>
      </c>
      <c r="O16489" t="s">
        <v>476</v>
      </c>
      <c r="P16489" t="s">
        <v>476</v>
      </c>
    </row>
    <row r="16490" spans="1:16">
      <c r="A16490" s="484" t="s">
        <v>67928</v>
      </c>
      <c r="B16490" s="485" t="s">
        <v>67927</v>
      </c>
      <c r="C16490" t="s">
        <v>67926</v>
      </c>
      <c r="D16490" t="s">
        <v>67925</v>
      </c>
      <c r="E16490" t="str">
        <f t="shared" si="257"/>
        <v>649703 - GAIA CONSULTING MONTECH</v>
      </c>
      <c r="F16490" t="s">
        <v>37785</v>
      </c>
      <c r="G16490" t="s">
        <v>67924</v>
      </c>
      <c r="I16490" t="s">
        <v>67923</v>
      </c>
      <c r="J16490" t="s">
        <v>67922</v>
      </c>
      <c r="K16490" t="s">
        <v>208</v>
      </c>
      <c r="L16490" t="s">
        <v>67921</v>
      </c>
      <c r="N16490" t="s">
        <v>208</v>
      </c>
      <c r="O16490" t="s">
        <v>476</v>
      </c>
      <c r="P16490" t="s">
        <v>476</v>
      </c>
    </row>
    <row r="16491" spans="1:16">
      <c r="A16491" s="484" t="s">
        <v>113983</v>
      </c>
      <c r="B16491" s="485" t="s">
        <v>113982</v>
      </c>
      <c r="C16491" t="s">
        <v>113981</v>
      </c>
      <c r="D16491" t="s">
        <v>113980</v>
      </c>
      <c r="E16491" t="str">
        <f t="shared" si="257"/>
        <v>651618 - BERROUET MAIKA</v>
      </c>
      <c r="F16491" t="s">
        <v>2242</v>
      </c>
      <c r="G16491" t="s">
        <v>113979</v>
      </c>
      <c r="I16491" t="s">
        <v>1466</v>
      </c>
      <c r="K16491" t="s">
        <v>208</v>
      </c>
      <c r="L16491" t="s">
        <v>113978</v>
      </c>
      <c r="N16491" t="s">
        <v>208</v>
      </c>
      <c r="O16491" t="s">
        <v>476</v>
      </c>
      <c r="P16491" t="s">
        <v>476</v>
      </c>
    </row>
    <row r="16492" spans="1:16">
      <c r="A16492" s="484" t="s">
        <v>126774</v>
      </c>
      <c r="B16492" s="485" t="s">
        <v>126773</v>
      </c>
      <c r="C16492" t="s">
        <v>126772</v>
      </c>
      <c r="D16492" t="s">
        <v>126772</v>
      </c>
      <c r="E16492" t="str">
        <f t="shared" si="257"/>
        <v>601950 - ART EXPERTISES</v>
      </c>
      <c r="F16492" t="s">
        <v>126771</v>
      </c>
      <c r="G16492" t="s">
        <v>126770</v>
      </c>
      <c r="I16492" t="s">
        <v>1906</v>
      </c>
      <c r="K16492" t="s">
        <v>208</v>
      </c>
      <c r="L16492" t="s">
        <v>126769</v>
      </c>
      <c r="N16492" t="s">
        <v>208</v>
      </c>
      <c r="O16492" t="s">
        <v>476</v>
      </c>
      <c r="P16492" t="s">
        <v>476</v>
      </c>
    </row>
    <row r="16493" spans="1:16">
      <c r="A16493" s="484" t="s">
        <v>117445</v>
      </c>
      <c r="B16493" s="485" t="s">
        <v>117444</v>
      </c>
      <c r="C16493" t="s">
        <v>117443</v>
      </c>
      <c r="D16493" t="s">
        <v>117442</v>
      </c>
      <c r="E16493" t="str">
        <f t="shared" si="257"/>
        <v>660360 - APCO</v>
      </c>
      <c r="F16493" t="s">
        <v>9720</v>
      </c>
      <c r="G16493" t="s">
        <v>117441</v>
      </c>
      <c r="I16493" t="s">
        <v>117440</v>
      </c>
      <c r="J16493" t="s">
        <v>117439</v>
      </c>
      <c r="K16493" t="s">
        <v>208</v>
      </c>
      <c r="L16493" t="s">
        <v>117438</v>
      </c>
      <c r="N16493" t="s">
        <v>208</v>
      </c>
      <c r="O16493" t="s">
        <v>476</v>
      </c>
      <c r="P16493" t="s">
        <v>476</v>
      </c>
    </row>
    <row r="16494" spans="1:16">
      <c r="A16494" s="484" t="s">
        <v>41689</v>
      </c>
      <c r="B16494" s="485" t="s">
        <v>41688</v>
      </c>
      <c r="C16494" t="s">
        <v>41687</v>
      </c>
      <c r="D16494" t="s">
        <v>41686</v>
      </c>
      <c r="E16494" t="str">
        <f t="shared" si="257"/>
        <v>623751 - LPS &amp; CIE LYON</v>
      </c>
      <c r="F16494" t="s">
        <v>41685</v>
      </c>
      <c r="G16494" t="s">
        <v>41684</v>
      </c>
      <c r="I16494" t="s">
        <v>802</v>
      </c>
      <c r="J16494" t="s">
        <v>41683</v>
      </c>
      <c r="K16494" t="s">
        <v>208</v>
      </c>
      <c r="L16494" t="s">
        <v>41682</v>
      </c>
      <c r="N16494" t="s">
        <v>208</v>
      </c>
      <c r="O16494" t="s">
        <v>476</v>
      </c>
      <c r="P16494" t="s">
        <v>476</v>
      </c>
    </row>
    <row r="16495" spans="1:16">
      <c r="A16495" s="484" t="s">
        <v>85393</v>
      </c>
      <c r="B16495" s="485" t="s">
        <v>85392</v>
      </c>
      <c r="C16495" t="s">
        <v>85391</v>
      </c>
      <c r="D16495" t="s">
        <v>85390</v>
      </c>
      <c r="E16495" t="str">
        <f t="shared" si="257"/>
        <v>676718 - ECEMA - L'EXCELLENCE PAR L'EXPERIENCE</v>
      </c>
      <c r="F16495" t="s">
        <v>4144</v>
      </c>
      <c r="G16495" t="s">
        <v>85389</v>
      </c>
      <c r="I16495" t="s">
        <v>966</v>
      </c>
      <c r="J16495" t="s">
        <v>85388</v>
      </c>
      <c r="K16495" t="s">
        <v>208</v>
      </c>
      <c r="L16495" t="s">
        <v>85387</v>
      </c>
      <c r="N16495" t="s">
        <v>207</v>
      </c>
      <c r="O16495" t="s">
        <v>476</v>
      </c>
      <c r="P16495" t="s">
        <v>476</v>
      </c>
    </row>
    <row r="16496" spans="1:16">
      <c r="A16496" s="484" t="s">
        <v>87063</v>
      </c>
      <c r="B16496" s="485" t="s">
        <v>87062</v>
      </c>
      <c r="C16496" t="s">
        <v>87061</v>
      </c>
      <c r="D16496" t="s">
        <v>87061</v>
      </c>
      <c r="E16496" t="str">
        <f t="shared" si="257"/>
        <v>657219 - DIGI ATLAS</v>
      </c>
      <c r="F16496" t="s">
        <v>25301</v>
      </c>
      <c r="G16496" t="s">
        <v>87060</v>
      </c>
      <c r="I16496" t="s">
        <v>802</v>
      </c>
      <c r="J16496" t="s">
        <v>87059</v>
      </c>
      <c r="K16496" t="s">
        <v>208</v>
      </c>
      <c r="L16496" t="s">
        <v>87058</v>
      </c>
      <c r="N16496" t="s">
        <v>208</v>
      </c>
      <c r="O16496" t="s">
        <v>476</v>
      </c>
      <c r="P16496" t="s">
        <v>476</v>
      </c>
    </row>
    <row r="16497" spans="1:16">
      <c r="A16497" s="484" t="s">
        <v>94813</v>
      </c>
      <c r="B16497" s="485" t="s">
        <v>94812</v>
      </c>
      <c r="C16497" t="s">
        <v>94811</v>
      </c>
      <c r="D16497" t="s">
        <v>94811</v>
      </c>
      <c r="E16497" t="str">
        <f t="shared" si="257"/>
        <v>618410 - COHAERENS</v>
      </c>
      <c r="F16497" t="s">
        <v>76780</v>
      </c>
      <c r="G16497" t="s">
        <v>94810</v>
      </c>
      <c r="I16497" t="s">
        <v>626</v>
      </c>
      <c r="J16497" t="s">
        <v>94809</v>
      </c>
      <c r="K16497" t="s">
        <v>208</v>
      </c>
      <c r="L16497" t="s">
        <v>94808</v>
      </c>
      <c r="N16497" t="s">
        <v>208</v>
      </c>
      <c r="O16497" t="s">
        <v>476</v>
      </c>
      <c r="P16497" t="s">
        <v>476</v>
      </c>
    </row>
    <row r="16498" spans="1:16">
      <c r="A16498" s="484" t="s">
        <v>44506</v>
      </c>
      <c r="B16498" s="485" t="s">
        <v>44505</v>
      </c>
      <c r="C16498" t="s">
        <v>44504</v>
      </c>
      <c r="D16498" t="s">
        <v>44503</v>
      </c>
      <c r="E16498" t="str">
        <f t="shared" si="257"/>
        <v>637440 - LUF</v>
      </c>
      <c r="F16498" t="s">
        <v>3093</v>
      </c>
      <c r="G16498" t="s">
        <v>44502</v>
      </c>
      <c r="I16498" t="s">
        <v>44501</v>
      </c>
      <c r="K16498" t="s">
        <v>208</v>
      </c>
      <c r="L16498" t="s">
        <v>44500</v>
      </c>
      <c r="N16498" t="s">
        <v>208</v>
      </c>
      <c r="O16498" t="s">
        <v>476</v>
      </c>
      <c r="P16498" t="s">
        <v>476</v>
      </c>
    </row>
    <row r="16499" spans="1:16">
      <c r="A16499" s="484" t="s">
        <v>83975</v>
      </c>
      <c r="B16499" s="485" t="s">
        <v>83974</v>
      </c>
      <c r="C16499" t="s">
        <v>83973</v>
      </c>
      <c r="D16499" t="s">
        <v>83972</v>
      </c>
      <c r="E16499" t="str">
        <f t="shared" si="257"/>
        <v>39391 - EESC 54</v>
      </c>
      <c r="F16499" t="s">
        <v>993</v>
      </c>
      <c r="G16499" t="s">
        <v>83971</v>
      </c>
      <c r="I16499" t="s">
        <v>705</v>
      </c>
      <c r="J16499" t="s">
        <v>83970</v>
      </c>
      <c r="K16499" t="s">
        <v>208</v>
      </c>
      <c r="L16499" t="s">
        <v>83969</v>
      </c>
      <c r="N16499" t="s">
        <v>207</v>
      </c>
      <c r="O16499" t="s">
        <v>476</v>
      </c>
      <c r="P16499" t="s">
        <v>476</v>
      </c>
    </row>
    <row r="16500" spans="1:16">
      <c r="A16500" s="484" t="s">
        <v>95314</v>
      </c>
      <c r="B16500" s="485" t="s">
        <v>95313</v>
      </c>
      <c r="C16500" t="s">
        <v>95312</v>
      </c>
      <c r="D16500" t="s">
        <v>95312</v>
      </c>
      <c r="E16500" t="str">
        <f t="shared" si="257"/>
        <v>622424 - CMCGFORMATION</v>
      </c>
      <c r="F16500" t="s">
        <v>58295</v>
      </c>
      <c r="G16500" t="s">
        <v>95311</v>
      </c>
      <c r="I16500" t="s">
        <v>81252</v>
      </c>
      <c r="J16500" t="s">
        <v>95310</v>
      </c>
      <c r="K16500" t="s">
        <v>208</v>
      </c>
      <c r="L16500" t="s">
        <v>95309</v>
      </c>
      <c r="N16500" t="s">
        <v>208</v>
      </c>
      <c r="O16500" t="s">
        <v>476</v>
      </c>
      <c r="P16500" t="s">
        <v>476</v>
      </c>
    </row>
    <row r="16501" spans="1:16">
      <c r="A16501" s="484" t="s">
        <v>111434</v>
      </c>
      <c r="B16501" s="485" t="s">
        <v>111433</v>
      </c>
      <c r="C16501" t="s">
        <v>111432</v>
      </c>
      <c r="D16501" t="s">
        <v>111432</v>
      </c>
      <c r="E16501" t="str">
        <f t="shared" si="257"/>
        <v>653354 - B2LG FORMATION</v>
      </c>
      <c r="F16501" t="s">
        <v>11728</v>
      </c>
      <c r="G16501" t="s">
        <v>111431</v>
      </c>
      <c r="I16501" t="s">
        <v>4033</v>
      </c>
      <c r="J16501" t="s">
        <v>111430</v>
      </c>
      <c r="K16501" t="s">
        <v>208</v>
      </c>
      <c r="L16501" t="s">
        <v>111429</v>
      </c>
      <c r="N16501" t="s">
        <v>208</v>
      </c>
      <c r="O16501" t="s">
        <v>476</v>
      </c>
      <c r="P16501" t="s">
        <v>476</v>
      </c>
    </row>
    <row r="16502" spans="1:16">
      <c r="A16502" s="484" t="s">
        <v>71408</v>
      </c>
      <c r="B16502" s="485" t="s">
        <v>71407</v>
      </c>
      <c r="C16502" t="s">
        <v>71406</v>
      </c>
      <c r="D16502" t="s">
        <v>71405</v>
      </c>
      <c r="E16502" t="str">
        <f t="shared" si="257"/>
        <v>669477 - FORE MARTINIQUE</v>
      </c>
      <c r="F16502" t="s">
        <v>3980</v>
      </c>
      <c r="G16502" t="s">
        <v>71404</v>
      </c>
      <c r="I16502" t="s">
        <v>9102</v>
      </c>
      <c r="J16502" t="s">
        <v>71403</v>
      </c>
      <c r="K16502" t="s">
        <v>208</v>
      </c>
      <c r="L16502" t="s">
        <v>71402</v>
      </c>
      <c r="N16502" t="s">
        <v>208</v>
      </c>
      <c r="O16502" t="s">
        <v>476</v>
      </c>
      <c r="P16502" t="s">
        <v>476</v>
      </c>
    </row>
    <row r="16503" spans="1:16">
      <c r="A16503" s="484" t="s">
        <v>37740</v>
      </c>
      <c r="B16503" s="485" t="s">
        <v>37739</v>
      </c>
      <c r="C16503" t="s">
        <v>37738</v>
      </c>
      <c r="D16503" t="s">
        <v>37738</v>
      </c>
      <c r="E16503" t="str">
        <f t="shared" si="257"/>
        <v>632090 - MAYOTTE FORMATION PROS</v>
      </c>
      <c r="F16503" t="s">
        <v>37737</v>
      </c>
      <c r="G16503" t="s">
        <v>37736</v>
      </c>
      <c r="I16503" t="s">
        <v>37735</v>
      </c>
      <c r="J16503" t="s">
        <v>37734</v>
      </c>
      <c r="K16503" t="s">
        <v>208</v>
      </c>
      <c r="L16503" t="s">
        <v>37733</v>
      </c>
      <c r="N16503" t="s">
        <v>208</v>
      </c>
      <c r="O16503" t="s">
        <v>476</v>
      </c>
      <c r="P16503" t="s">
        <v>476</v>
      </c>
    </row>
    <row r="16504" spans="1:16">
      <c r="A16504" s="484" t="s">
        <v>19183</v>
      </c>
      <c r="B16504" s="485" t="s">
        <v>19182</v>
      </c>
      <c r="C16504" t="s">
        <v>19181</v>
      </c>
      <c r="D16504" t="s">
        <v>19180</v>
      </c>
      <c r="E16504" t="str">
        <f t="shared" si="257"/>
        <v>652507 - SCHILLER ADVISORY ST CLOUD</v>
      </c>
      <c r="F16504" t="s">
        <v>904</v>
      </c>
      <c r="G16504" t="s">
        <v>19179</v>
      </c>
      <c r="I16504" t="s">
        <v>1735</v>
      </c>
      <c r="J16504" t="s">
        <v>19178</v>
      </c>
      <c r="K16504" t="s">
        <v>208</v>
      </c>
      <c r="L16504" t="s">
        <v>19177</v>
      </c>
      <c r="N16504" t="s">
        <v>208</v>
      </c>
      <c r="O16504" t="s">
        <v>476</v>
      </c>
      <c r="P16504" t="s">
        <v>476</v>
      </c>
    </row>
    <row r="16505" spans="1:16">
      <c r="A16505" s="484" t="s">
        <v>16447</v>
      </c>
      <c r="B16505" s="485" t="s">
        <v>16446</v>
      </c>
      <c r="C16505" t="s">
        <v>16445</v>
      </c>
      <c r="D16505" t="s">
        <v>16445</v>
      </c>
      <c r="E16505" t="str">
        <f t="shared" si="257"/>
        <v>647690 - SMART EMERGENCE</v>
      </c>
      <c r="F16505" t="s">
        <v>508</v>
      </c>
      <c r="G16505" t="s">
        <v>16444</v>
      </c>
      <c r="I16505" t="s">
        <v>4196</v>
      </c>
      <c r="J16505" t="s">
        <v>16443</v>
      </c>
      <c r="K16505" t="s">
        <v>208</v>
      </c>
      <c r="L16505" t="s">
        <v>16442</v>
      </c>
      <c r="N16505" t="s">
        <v>208</v>
      </c>
      <c r="O16505" t="s">
        <v>476</v>
      </c>
      <c r="P16505" t="s">
        <v>476</v>
      </c>
    </row>
    <row r="16506" spans="1:16">
      <c r="A16506" s="484" t="s">
        <v>49916</v>
      </c>
      <c r="B16506" s="485" t="s">
        <v>49915</v>
      </c>
      <c r="C16506" t="s">
        <v>49914</v>
      </c>
      <c r="D16506" t="s">
        <v>49914</v>
      </c>
      <c r="E16506" t="str">
        <f t="shared" si="257"/>
        <v>625840 - ITAQUE</v>
      </c>
      <c r="F16506" t="s">
        <v>3552</v>
      </c>
      <c r="G16506" t="s">
        <v>49913</v>
      </c>
      <c r="I16506" t="s">
        <v>36543</v>
      </c>
      <c r="J16506" t="s">
        <v>49912</v>
      </c>
      <c r="K16506" t="s">
        <v>208</v>
      </c>
      <c r="L16506" t="s">
        <v>49911</v>
      </c>
      <c r="N16506" t="s">
        <v>208</v>
      </c>
      <c r="O16506" t="s">
        <v>476</v>
      </c>
      <c r="P16506" t="s">
        <v>476</v>
      </c>
    </row>
    <row r="16507" spans="1:16">
      <c r="A16507" s="484" t="s">
        <v>35186</v>
      </c>
      <c r="B16507" s="485" t="s">
        <v>35185</v>
      </c>
      <c r="C16507" t="s">
        <v>35184</v>
      </c>
      <c r="D16507" t="s">
        <v>35184</v>
      </c>
      <c r="E16507" t="str">
        <f t="shared" si="257"/>
        <v>652015 - MORGANE TRAFFORT</v>
      </c>
      <c r="F16507" t="s">
        <v>15981</v>
      </c>
      <c r="G16507" t="s">
        <v>35183</v>
      </c>
      <c r="I16507" t="s">
        <v>35182</v>
      </c>
      <c r="K16507" t="s">
        <v>208</v>
      </c>
      <c r="L16507" t="s">
        <v>35181</v>
      </c>
      <c r="N16507" t="s">
        <v>208</v>
      </c>
      <c r="O16507" t="s">
        <v>476</v>
      </c>
      <c r="P16507" t="s">
        <v>476</v>
      </c>
    </row>
    <row r="16508" spans="1:16">
      <c r="A16508" s="484" t="s">
        <v>1253</v>
      </c>
      <c r="B16508" s="485" t="s">
        <v>1252</v>
      </c>
      <c r="C16508" t="s">
        <v>1251</v>
      </c>
      <c r="D16508" t="s">
        <v>1251</v>
      </c>
      <c r="E16508" t="str">
        <f t="shared" si="257"/>
        <v>646660 - ZE CHANGE MAKERS ET CIE</v>
      </c>
      <c r="F16508" t="s">
        <v>1250</v>
      </c>
      <c r="G16508" t="s">
        <v>1249</v>
      </c>
      <c r="I16508" t="s">
        <v>1248</v>
      </c>
      <c r="K16508" t="s">
        <v>208</v>
      </c>
      <c r="L16508" t="s">
        <v>1247</v>
      </c>
      <c r="N16508" t="s">
        <v>208</v>
      </c>
      <c r="O16508" t="s">
        <v>476</v>
      </c>
      <c r="P16508" t="s">
        <v>476</v>
      </c>
    </row>
    <row r="16509" spans="1:16">
      <c r="A16509" s="484" t="s">
        <v>78589</v>
      </c>
      <c r="B16509" s="485" t="s">
        <v>78588</v>
      </c>
      <c r="C16509" t="s">
        <v>78587</v>
      </c>
      <c r="D16509" t="s">
        <v>76031</v>
      </c>
      <c r="E16509" t="str">
        <f t="shared" si="257"/>
        <v>617313 - EFC</v>
      </c>
      <c r="F16509" t="s">
        <v>2257</v>
      </c>
      <c r="G16509" t="s">
        <v>78586</v>
      </c>
      <c r="I16509" t="s">
        <v>3654</v>
      </c>
      <c r="J16509" t="s">
        <v>78585</v>
      </c>
      <c r="K16509" t="s">
        <v>208</v>
      </c>
      <c r="L16509" t="s">
        <v>78584</v>
      </c>
      <c r="N16509" t="s">
        <v>208</v>
      </c>
      <c r="O16509" t="s">
        <v>476</v>
      </c>
      <c r="P16509" t="s">
        <v>476</v>
      </c>
    </row>
    <row r="16510" spans="1:16">
      <c r="A16510" s="484" t="s">
        <v>109359</v>
      </c>
      <c r="B16510" s="485" t="s">
        <v>109358</v>
      </c>
      <c r="C16510" t="s">
        <v>109357</v>
      </c>
      <c r="D16510" t="s">
        <v>109356</v>
      </c>
      <c r="E16510" t="str">
        <f t="shared" si="257"/>
        <v>639205 - CAZABONNE JULIEN</v>
      </c>
      <c r="F16510" t="s">
        <v>12922</v>
      </c>
      <c r="G16510" t="s">
        <v>109355</v>
      </c>
      <c r="I16510" t="s">
        <v>109354</v>
      </c>
      <c r="K16510" t="s">
        <v>208</v>
      </c>
      <c r="L16510" t="s">
        <v>109353</v>
      </c>
      <c r="N16510" t="s">
        <v>208</v>
      </c>
      <c r="O16510" t="s">
        <v>476</v>
      </c>
      <c r="P16510" t="s">
        <v>476</v>
      </c>
    </row>
    <row r="16511" spans="1:16">
      <c r="A16511" s="484" t="s">
        <v>47644</v>
      </c>
      <c r="B16511" s="485" t="s">
        <v>47643</v>
      </c>
      <c r="C16511" t="s">
        <v>47642</v>
      </c>
      <c r="D16511" t="s">
        <v>47641</v>
      </c>
      <c r="E16511" t="str">
        <f t="shared" si="257"/>
        <v>628864 - KSRESILIENCE</v>
      </c>
      <c r="F16511" t="s">
        <v>7817</v>
      </c>
      <c r="G16511" t="s">
        <v>47640</v>
      </c>
      <c r="I16511" t="s">
        <v>2549</v>
      </c>
      <c r="J16511" t="s">
        <v>47639</v>
      </c>
      <c r="K16511" t="s">
        <v>208</v>
      </c>
      <c r="L16511" t="s">
        <v>47638</v>
      </c>
      <c r="N16511" t="s">
        <v>208</v>
      </c>
      <c r="O16511" t="s">
        <v>476</v>
      </c>
      <c r="P16511" t="s">
        <v>476</v>
      </c>
    </row>
    <row r="16512" spans="1:16">
      <c r="A16512" s="484" t="s">
        <v>43220</v>
      </c>
      <c r="B16512" s="485" t="s">
        <v>43219</v>
      </c>
      <c r="C16512" t="s">
        <v>43218</v>
      </c>
      <c r="D16512" t="s">
        <v>43218</v>
      </c>
      <c r="E16512" t="str">
        <f t="shared" si="257"/>
        <v>645199 - LESPI PREVENTION</v>
      </c>
      <c r="F16512" t="s">
        <v>43217</v>
      </c>
      <c r="G16512" t="s">
        <v>43216</v>
      </c>
      <c r="I16512" t="s">
        <v>43215</v>
      </c>
      <c r="J16512" t="s">
        <v>43214</v>
      </c>
      <c r="K16512" t="s">
        <v>208</v>
      </c>
      <c r="L16512" t="s">
        <v>43213</v>
      </c>
      <c r="N16512" t="s">
        <v>208</v>
      </c>
      <c r="O16512" t="s">
        <v>476</v>
      </c>
      <c r="P16512" t="s">
        <v>476</v>
      </c>
    </row>
    <row r="16513" spans="1:16">
      <c r="A16513" s="484" t="s">
        <v>26516</v>
      </c>
      <c r="B16513" s="485" t="s">
        <v>26515</v>
      </c>
      <c r="C16513" t="s">
        <v>26514</v>
      </c>
      <c r="D16513" t="s">
        <v>26514</v>
      </c>
      <c r="E16513" t="str">
        <f t="shared" si="257"/>
        <v>604318 - PRESENCE ANIMALE FORMATION</v>
      </c>
      <c r="F16513" t="s">
        <v>1978</v>
      </c>
      <c r="G16513" t="s">
        <v>26513</v>
      </c>
      <c r="I16513" t="s">
        <v>26512</v>
      </c>
      <c r="J16513" t="s">
        <v>26511</v>
      </c>
      <c r="K16513" t="s">
        <v>208</v>
      </c>
      <c r="L16513" t="s">
        <v>26510</v>
      </c>
      <c r="N16513" t="s">
        <v>208</v>
      </c>
      <c r="O16513" t="s">
        <v>476</v>
      </c>
      <c r="P16513" t="s">
        <v>476</v>
      </c>
    </row>
    <row r="16514" spans="1:16">
      <c r="A16514" s="484" t="s">
        <v>73909</v>
      </c>
      <c r="B16514" s="485" t="s">
        <v>73908</v>
      </c>
      <c r="C16514" t="s">
        <v>73907</v>
      </c>
      <c r="D16514" t="s">
        <v>73907</v>
      </c>
      <c r="E16514" t="str">
        <f t="shared" ref="E16514:E16577" si="258">_xlfn.CONCAT(L16514," - ",D16514)</f>
        <v>617520 - FB FORMATION</v>
      </c>
      <c r="F16514" t="s">
        <v>7365</v>
      </c>
      <c r="G16514" t="s">
        <v>73906</v>
      </c>
      <c r="I16514" t="s">
        <v>8047</v>
      </c>
      <c r="J16514" t="s">
        <v>73905</v>
      </c>
      <c r="K16514" t="s">
        <v>208</v>
      </c>
      <c r="L16514" t="s">
        <v>73904</v>
      </c>
      <c r="N16514" t="s">
        <v>208</v>
      </c>
      <c r="O16514" t="s">
        <v>476</v>
      </c>
      <c r="P16514" t="s">
        <v>476</v>
      </c>
    </row>
    <row r="16515" spans="1:16">
      <c r="A16515" s="484" t="s">
        <v>60543</v>
      </c>
      <c r="B16515" s="485" t="s">
        <v>60542</v>
      </c>
      <c r="C16515" t="s">
        <v>60541</v>
      </c>
      <c r="D16515" t="s">
        <v>60540</v>
      </c>
      <c r="E16515" t="str">
        <f t="shared" si="258"/>
        <v>682974 - HDC</v>
      </c>
      <c r="F16515" t="s">
        <v>16851</v>
      </c>
      <c r="G16515" t="s">
        <v>60539</v>
      </c>
      <c r="I16515" t="s">
        <v>4760</v>
      </c>
      <c r="J16515" t="s">
        <v>60538</v>
      </c>
      <c r="K16515" t="s">
        <v>208</v>
      </c>
      <c r="L16515" t="s">
        <v>60537</v>
      </c>
      <c r="N16515" t="s">
        <v>208</v>
      </c>
      <c r="O16515" t="s">
        <v>476</v>
      </c>
      <c r="P16515" t="s">
        <v>476</v>
      </c>
    </row>
    <row r="16516" spans="1:16">
      <c r="A16516" s="484" t="s">
        <v>23494</v>
      </c>
      <c r="B16516" s="485" t="s">
        <v>23493</v>
      </c>
      <c r="C16516" t="s">
        <v>23492</v>
      </c>
      <c r="D16516" t="s">
        <v>23492</v>
      </c>
      <c r="E16516" t="str">
        <f t="shared" si="258"/>
        <v>661788 - REGENERATE</v>
      </c>
      <c r="F16516" t="s">
        <v>22373</v>
      </c>
      <c r="G16516" t="s">
        <v>23491</v>
      </c>
      <c r="H16516" t="s">
        <v>23490</v>
      </c>
      <c r="I16516" t="s">
        <v>626</v>
      </c>
      <c r="J16516" t="s">
        <v>23489</v>
      </c>
      <c r="K16516" t="s">
        <v>208</v>
      </c>
      <c r="L16516" t="s">
        <v>23488</v>
      </c>
      <c r="N16516" t="s">
        <v>208</v>
      </c>
      <c r="O16516" t="s">
        <v>476</v>
      </c>
      <c r="P16516" t="s">
        <v>476</v>
      </c>
    </row>
    <row r="16517" spans="1:16">
      <c r="A16517" s="484" t="s">
        <v>60374</v>
      </c>
      <c r="B16517" s="485" t="s">
        <v>60373</v>
      </c>
      <c r="C16517" t="s">
        <v>60372</v>
      </c>
      <c r="D16517" t="s">
        <v>60371</v>
      </c>
      <c r="E16517" t="str">
        <f t="shared" si="258"/>
        <v>640888 - HUB FOR HEALTH LYON</v>
      </c>
      <c r="F16517" t="s">
        <v>1784</v>
      </c>
      <c r="G16517" t="s">
        <v>60370</v>
      </c>
      <c r="I16517" t="s">
        <v>802</v>
      </c>
      <c r="J16517" t="s">
        <v>60369</v>
      </c>
      <c r="K16517" t="s">
        <v>208</v>
      </c>
      <c r="L16517" t="s">
        <v>60368</v>
      </c>
      <c r="N16517" t="s">
        <v>208</v>
      </c>
      <c r="O16517" t="s">
        <v>476</v>
      </c>
      <c r="P16517" t="s">
        <v>476</v>
      </c>
    </row>
    <row r="16518" spans="1:16">
      <c r="A16518" s="484" t="s">
        <v>33889</v>
      </c>
      <c r="B16518" s="485" t="s">
        <v>33888</v>
      </c>
      <c r="C16518" t="s">
        <v>33887</v>
      </c>
      <c r="D16518" t="s">
        <v>33886</v>
      </c>
      <c r="E16518" t="str">
        <f t="shared" si="258"/>
        <v>626235 - NEKTON</v>
      </c>
      <c r="F16518" t="s">
        <v>16283</v>
      </c>
      <c r="G16518" t="s">
        <v>33885</v>
      </c>
      <c r="I16518" t="s">
        <v>9704</v>
      </c>
      <c r="J16518" t="s">
        <v>33884</v>
      </c>
      <c r="K16518" t="s">
        <v>208</v>
      </c>
      <c r="L16518" t="s">
        <v>33883</v>
      </c>
      <c r="N16518" t="s">
        <v>208</v>
      </c>
      <c r="O16518" t="s">
        <v>476</v>
      </c>
      <c r="P16518" t="s">
        <v>476</v>
      </c>
    </row>
    <row r="16519" spans="1:16">
      <c r="A16519" s="484" t="s">
        <v>126819</v>
      </c>
      <c r="B16519" s="485" t="s">
        <v>126818</v>
      </c>
      <c r="C16519" t="s">
        <v>126817</v>
      </c>
      <c r="D16519" t="s">
        <v>126816</v>
      </c>
      <c r="E16519" t="str">
        <f t="shared" si="258"/>
        <v>606893 - ARRMONIE ACT' &amp; CHOIX</v>
      </c>
      <c r="F16519" t="s">
        <v>1021</v>
      </c>
      <c r="G16519" t="s">
        <v>126815</v>
      </c>
      <c r="H16519" t="s">
        <v>126814</v>
      </c>
      <c r="I16519" t="s">
        <v>681</v>
      </c>
      <c r="J16519" t="s">
        <v>126813</v>
      </c>
      <c r="K16519" t="s">
        <v>208</v>
      </c>
      <c r="L16519" t="s">
        <v>126812</v>
      </c>
      <c r="N16519" t="s">
        <v>208</v>
      </c>
      <c r="O16519" t="s">
        <v>476</v>
      </c>
      <c r="P16519" t="s">
        <v>476</v>
      </c>
    </row>
    <row r="16520" spans="1:16">
      <c r="A16520" s="484" t="s">
        <v>2888</v>
      </c>
      <c r="B16520" s="485" t="s">
        <v>2887</v>
      </c>
      <c r="C16520" t="s">
        <v>2886</v>
      </c>
      <c r="D16520" t="s">
        <v>2885</v>
      </c>
      <c r="E16520" t="str">
        <f t="shared" si="258"/>
        <v>671459 - VYV3 PDL ANGERS</v>
      </c>
      <c r="F16520" t="s">
        <v>2884</v>
      </c>
      <c r="G16520" t="s">
        <v>2883</v>
      </c>
      <c r="H16520" t="s">
        <v>2882</v>
      </c>
      <c r="I16520" t="s">
        <v>1647</v>
      </c>
      <c r="J16520" t="s">
        <v>2881</v>
      </c>
      <c r="K16520" t="s">
        <v>208</v>
      </c>
      <c r="L16520" t="s">
        <v>2880</v>
      </c>
      <c r="N16520" t="s">
        <v>208</v>
      </c>
      <c r="O16520" t="s">
        <v>476</v>
      </c>
      <c r="P16520" t="s">
        <v>476</v>
      </c>
    </row>
    <row r="16521" spans="1:16">
      <c r="A16521" s="484" t="s">
        <v>27287</v>
      </c>
      <c r="B16521" s="485" t="s">
        <v>27286</v>
      </c>
      <c r="C16521" t="s">
        <v>27285</v>
      </c>
      <c r="D16521" t="s">
        <v>27284</v>
      </c>
      <c r="E16521" t="str">
        <f t="shared" si="258"/>
        <v>665241 - POLE BTS ALTERNANCE BREST</v>
      </c>
      <c r="F16521" t="s">
        <v>10843</v>
      </c>
      <c r="G16521" t="s">
        <v>27283</v>
      </c>
      <c r="I16521" t="s">
        <v>1228</v>
      </c>
      <c r="J16521" t="s">
        <v>27282</v>
      </c>
      <c r="K16521" t="s">
        <v>208</v>
      </c>
      <c r="L16521" t="s">
        <v>27281</v>
      </c>
      <c r="N16521" t="s">
        <v>207</v>
      </c>
      <c r="O16521" t="s">
        <v>476</v>
      </c>
      <c r="P16521" t="s">
        <v>476</v>
      </c>
    </row>
    <row r="16522" spans="1:16">
      <c r="A16522" s="484" t="s">
        <v>78939</v>
      </c>
      <c r="B16522" s="485" t="s">
        <v>78938</v>
      </c>
      <c r="C16522" t="s">
        <v>78937</v>
      </c>
      <c r="D16522" t="s">
        <v>78937</v>
      </c>
      <c r="E16522" t="str">
        <f t="shared" si="258"/>
        <v>636400 - EQUATIONS HUMAINES</v>
      </c>
      <c r="F16522" t="s">
        <v>11979</v>
      </c>
      <c r="G16522" t="s">
        <v>78936</v>
      </c>
      <c r="I16522" t="s">
        <v>78935</v>
      </c>
      <c r="J16522" t="s">
        <v>58287</v>
      </c>
      <c r="K16522" t="s">
        <v>208</v>
      </c>
      <c r="L16522" t="s">
        <v>78934</v>
      </c>
      <c r="N16522" t="s">
        <v>208</v>
      </c>
      <c r="O16522" t="s">
        <v>476</v>
      </c>
      <c r="P16522" t="s">
        <v>476</v>
      </c>
    </row>
    <row r="16523" spans="1:16">
      <c r="A16523" s="484" t="s">
        <v>80792</v>
      </c>
      <c r="B16523" s="485" t="s">
        <v>80791</v>
      </c>
      <c r="C16523" t="s">
        <v>80790</v>
      </c>
      <c r="D16523" t="s">
        <v>80790</v>
      </c>
      <c r="E16523" t="str">
        <f t="shared" si="258"/>
        <v>658285 - EIQUS NGA</v>
      </c>
      <c r="F16523" t="s">
        <v>37228</v>
      </c>
      <c r="G16523" t="s">
        <v>80789</v>
      </c>
      <c r="H16523" t="s">
        <v>80788</v>
      </c>
      <c r="I16523" t="s">
        <v>80787</v>
      </c>
      <c r="J16523" t="s">
        <v>80786</v>
      </c>
      <c r="K16523" t="s">
        <v>208</v>
      </c>
      <c r="L16523" t="s">
        <v>80785</v>
      </c>
      <c r="N16523" t="s">
        <v>208</v>
      </c>
      <c r="O16523" t="s">
        <v>476</v>
      </c>
      <c r="P16523" t="s">
        <v>476</v>
      </c>
    </row>
    <row r="16524" spans="1:16">
      <c r="A16524" s="484" t="s">
        <v>20770</v>
      </c>
      <c r="B16524" s="485" t="s">
        <v>20769</v>
      </c>
      <c r="C16524" t="s">
        <v>20768</v>
      </c>
      <c r="D16524" t="s">
        <v>20768</v>
      </c>
      <c r="E16524" t="str">
        <f t="shared" si="258"/>
        <v>681659 - SACO FORMATION</v>
      </c>
      <c r="F16524" t="s">
        <v>11638</v>
      </c>
      <c r="G16524" t="s">
        <v>20767</v>
      </c>
      <c r="I16524" t="s">
        <v>7585</v>
      </c>
      <c r="J16524" t="s">
        <v>20766</v>
      </c>
      <c r="K16524" t="s">
        <v>208</v>
      </c>
      <c r="L16524" t="s">
        <v>20765</v>
      </c>
      <c r="N16524" t="s">
        <v>208</v>
      </c>
      <c r="O16524" t="s">
        <v>476</v>
      </c>
      <c r="P16524" t="s">
        <v>476</v>
      </c>
    </row>
    <row r="16525" spans="1:16">
      <c r="A16525" s="484" t="s">
        <v>42003</v>
      </c>
      <c r="B16525" s="485" t="s">
        <v>42002</v>
      </c>
      <c r="C16525" t="s">
        <v>42001</v>
      </c>
      <c r="D16525" t="s">
        <v>42001</v>
      </c>
      <c r="E16525" t="str">
        <f t="shared" si="258"/>
        <v>681398 - LOGOS</v>
      </c>
      <c r="F16525" t="s">
        <v>5530</v>
      </c>
      <c r="G16525" t="s">
        <v>42000</v>
      </c>
      <c r="I16525" t="s">
        <v>41999</v>
      </c>
      <c r="J16525" t="s">
        <v>41998</v>
      </c>
      <c r="K16525" t="s">
        <v>208</v>
      </c>
      <c r="L16525" t="s">
        <v>41997</v>
      </c>
      <c r="N16525" t="s">
        <v>208</v>
      </c>
      <c r="O16525" t="s">
        <v>476</v>
      </c>
      <c r="P16525" t="s">
        <v>476</v>
      </c>
    </row>
    <row r="16526" spans="1:16">
      <c r="A16526" s="484" t="s">
        <v>45444</v>
      </c>
      <c r="B16526" s="485" t="s">
        <v>45443</v>
      </c>
      <c r="C16526" t="s">
        <v>45442</v>
      </c>
      <c r="D16526" t="s">
        <v>45442</v>
      </c>
      <c r="E16526" t="str">
        <f t="shared" si="258"/>
        <v>670741 - L'ATOUT CONSULTANT</v>
      </c>
      <c r="F16526" t="s">
        <v>4614</v>
      </c>
      <c r="G16526" t="s">
        <v>45441</v>
      </c>
      <c r="H16526" t="s">
        <v>45440</v>
      </c>
      <c r="I16526" t="s">
        <v>14260</v>
      </c>
      <c r="J16526" t="s">
        <v>45439</v>
      </c>
      <c r="K16526" t="s">
        <v>208</v>
      </c>
      <c r="L16526" t="s">
        <v>45438</v>
      </c>
      <c r="N16526" t="s">
        <v>208</v>
      </c>
      <c r="O16526" t="s">
        <v>476</v>
      </c>
      <c r="P16526" t="s">
        <v>476</v>
      </c>
    </row>
    <row r="16527" spans="1:16">
      <c r="A16527" s="484" t="s">
        <v>83898</v>
      </c>
      <c r="B16527" s="485" t="s">
        <v>83897</v>
      </c>
      <c r="C16527" t="s">
        <v>83896</v>
      </c>
      <c r="D16527" t="s">
        <v>83895</v>
      </c>
      <c r="E16527" t="str">
        <f t="shared" si="258"/>
        <v>600210 - ECOLE FRANÇAISE DE SOPHROLOGIE MONTPELLIER</v>
      </c>
      <c r="F16527" t="s">
        <v>1513</v>
      </c>
      <c r="G16527" t="s">
        <v>83894</v>
      </c>
      <c r="I16527" t="s">
        <v>1542</v>
      </c>
      <c r="J16527" t="s">
        <v>83893</v>
      </c>
      <c r="K16527" t="s">
        <v>208</v>
      </c>
      <c r="L16527" t="s">
        <v>83892</v>
      </c>
      <c r="N16527" t="s">
        <v>208</v>
      </c>
      <c r="O16527" t="s">
        <v>476</v>
      </c>
      <c r="P16527" t="s">
        <v>476</v>
      </c>
    </row>
    <row r="16528" spans="1:16">
      <c r="A16528" s="484" t="s">
        <v>110710</v>
      </c>
      <c r="B16528" s="485" t="s">
        <v>110709</v>
      </c>
      <c r="C16528" t="s">
        <v>110708</v>
      </c>
      <c r="D16528" t="s">
        <v>110708</v>
      </c>
      <c r="E16528" t="str">
        <f t="shared" si="258"/>
        <v>603612 - CAMELEON</v>
      </c>
      <c r="F16528" t="s">
        <v>10929</v>
      </c>
      <c r="G16528" t="s">
        <v>110707</v>
      </c>
      <c r="I16528" t="s">
        <v>110706</v>
      </c>
      <c r="J16528" t="s">
        <v>110705</v>
      </c>
      <c r="K16528" t="s">
        <v>208</v>
      </c>
      <c r="L16528" t="s">
        <v>110704</v>
      </c>
      <c r="N16528" t="s">
        <v>208</v>
      </c>
      <c r="O16528" t="s">
        <v>476</v>
      </c>
      <c r="P16528" t="s">
        <v>476</v>
      </c>
    </row>
    <row r="16529" spans="1:16">
      <c r="A16529" s="484" t="s">
        <v>3326</v>
      </c>
      <c r="B16529" s="485" t="s">
        <v>3325</v>
      </c>
      <c r="C16529" t="s">
        <v>3324</v>
      </c>
      <c r="D16529" t="s">
        <v>3324</v>
      </c>
      <c r="E16529" t="str">
        <f t="shared" si="258"/>
        <v>617738 - VITAESPHERE</v>
      </c>
      <c r="F16529" t="s">
        <v>2969</v>
      </c>
      <c r="G16529" t="s">
        <v>3323</v>
      </c>
      <c r="I16529" t="s">
        <v>3322</v>
      </c>
      <c r="J16529" t="s">
        <v>3321</v>
      </c>
      <c r="K16529" t="s">
        <v>208</v>
      </c>
      <c r="L16529" t="s">
        <v>3320</v>
      </c>
      <c r="N16529" t="s">
        <v>208</v>
      </c>
      <c r="O16529" t="s">
        <v>476</v>
      </c>
      <c r="P16529" t="s">
        <v>476</v>
      </c>
    </row>
    <row r="16530" spans="1:16">
      <c r="A16530" s="484" t="s">
        <v>44725</v>
      </c>
      <c r="B16530" s="485" t="s">
        <v>44724</v>
      </c>
      <c r="C16530" t="s">
        <v>44723</v>
      </c>
      <c r="D16530" t="s">
        <v>44723</v>
      </c>
      <c r="E16530" t="str">
        <f t="shared" si="258"/>
        <v>683875 - LE QUER DHIMOILA MURIEL</v>
      </c>
      <c r="F16530" t="s">
        <v>3843</v>
      </c>
      <c r="G16530" t="s">
        <v>44722</v>
      </c>
      <c r="I16530" t="s">
        <v>44721</v>
      </c>
      <c r="J16530" t="s">
        <v>44720</v>
      </c>
      <c r="K16530" t="s">
        <v>208</v>
      </c>
      <c r="L16530" t="s">
        <v>44719</v>
      </c>
      <c r="N16530" t="s">
        <v>208</v>
      </c>
      <c r="O16530" t="s">
        <v>476</v>
      </c>
      <c r="P16530" t="s">
        <v>476</v>
      </c>
    </row>
    <row r="16531" spans="1:16">
      <c r="A16531" s="484" t="s">
        <v>113207</v>
      </c>
      <c r="B16531" s="485" t="s">
        <v>113206</v>
      </c>
      <c r="C16531" t="s">
        <v>113205</v>
      </c>
      <c r="D16531" t="s">
        <v>113205</v>
      </c>
      <c r="E16531" t="str">
        <f t="shared" si="258"/>
        <v>638766 - BLENT AI</v>
      </c>
      <c r="F16531" t="s">
        <v>113204</v>
      </c>
      <c r="G16531" t="s">
        <v>113203</v>
      </c>
      <c r="I16531" t="s">
        <v>626</v>
      </c>
      <c r="K16531" t="s">
        <v>208</v>
      </c>
      <c r="L16531" t="s">
        <v>113202</v>
      </c>
      <c r="N16531" t="s">
        <v>208</v>
      </c>
      <c r="O16531" t="s">
        <v>476</v>
      </c>
      <c r="P16531" t="s">
        <v>476</v>
      </c>
    </row>
    <row r="16532" spans="1:16">
      <c r="A16532" s="484" t="s">
        <v>122400</v>
      </c>
      <c r="B16532" s="485" t="s">
        <v>122399</v>
      </c>
      <c r="C16532" t="s">
        <v>122398</v>
      </c>
      <c r="D16532" t="s">
        <v>122397</v>
      </c>
      <c r="E16532" t="str">
        <f t="shared" si="258"/>
        <v>636060 - ASSRC 27</v>
      </c>
      <c r="F16532" t="s">
        <v>9046</v>
      </c>
      <c r="G16532" t="s">
        <v>122396</v>
      </c>
      <c r="I16532" t="s">
        <v>122395</v>
      </c>
      <c r="J16532" t="s">
        <v>122394</v>
      </c>
      <c r="K16532" t="s">
        <v>208</v>
      </c>
      <c r="L16532" t="s">
        <v>122393</v>
      </c>
      <c r="N16532" t="s">
        <v>208</v>
      </c>
      <c r="O16532" t="s">
        <v>476</v>
      </c>
      <c r="P16532" t="s">
        <v>476</v>
      </c>
    </row>
    <row r="16533" spans="1:16">
      <c r="A16533" s="484" t="s">
        <v>32438</v>
      </c>
      <c r="B16533" s="485" t="s">
        <v>32437</v>
      </c>
      <c r="C16533" t="s">
        <v>32436</v>
      </c>
      <c r="D16533" t="s">
        <v>32435</v>
      </c>
      <c r="E16533" t="str">
        <f t="shared" si="258"/>
        <v>637804 - OPF</v>
      </c>
      <c r="F16533" t="s">
        <v>12926</v>
      </c>
      <c r="G16533" t="s">
        <v>32434</v>
      </c>
      <c r="I16533" t="s">
        <v>1285</v>
      </c>
      <c r="J16533" t="s">
        <v>32433</v>
      </c>
      <c r="K16533" t="s">
        <v>208</v>
      </c>
      <c r="L16533" t="s">
        <v>32432</v>
      </c>
      <c r="N16533" t="s">
        <v>208</v>
      </c>
      <c r="O16533" t="s">
        <v>476</v>
      </c>
      <c r="P16533" t="s">
        <v>476</v>
      </c>
    </row>
    <row r="16534" spans="1:16">
      <c r="A16534" s="484" t="s">
        <v>1396</v>
      </c>
      <c r="B16534" s="485" t="s">
        <v>1395</v>
      </c>
      <c r="C16534" t="s">
        <v>1394</v>
      </c>
      <c r="D16534" t="s">
        <v>1394</v>
      </c>
      <c r="E16534" t="str">
        <f t="shared" si="258"/>
        <v>655636 - YOLO CONSEIL &amp; COACHING</v>
      </c>
      <c r="F16534" t="s">
        <v>1393</v>
      </c>
      <c r="G16534" t="s">
        <v>1392</v>
      </c>
      <c r="I16534" t="s">
        <v>1391</v>
      </c>
      <c r="J16534" t="s">
        <v>1390</v>
      </c>
      <c r="K16534" t="s">
        <v>208</v>
      </c>
      <c r="L16534" t="s">
        <v>1389</v>
      </c>
      <c r="N16534" t="s">
        <v>208</v>
      </c>
      <c r="O16534" t="s">
        <v>476</v>
      </c>
      <c r="P16534" t="s">
        <v>476</v>
      </c>
    </row>
    <row r="16535" spans="1:16">
      <c r="A16535" s="484" t="s">
        <v>113989</v>
      </c>
      <c r="B16535" s="485" t="s">
        <v>113988</v>
      </c>
      <c r="C16535" t="s">
        <v>113987</v>
      </c>
      <c r="D16535" t="s">
        <v>113987</v>
      </c>
      <c r="E16535" t="str">
        <f t="shared" si="258"/>
        <v>644353 - BEROUDIAUX ISABELLE</v>
      </c>
      <c r="F16535" t="s">
        <v>10036</v>
      </c>
      <c r="G16535" t="s">
        <v>113986</v>
      </c>
      <c r="I16535" t="s">
        <v>113985</v>
      </c>
      <c r="K16535" t="s">
        <v>208</v>
      </c>
      <c r="L16535" t="s">
        <v>113984</v>
      </c>
      <c r="N16535" t="s">
        <v>208</v>
      </c>
      <c r="O16535" t="s">
        <v>476</v>
      </c>
      <c r="P16535" t="s">
        <v>476</v>
      </c>
    </row>
    <row r="16536" spans="1:16">
      <c r="A16536" s="484" t="s">
        <v>110703</v>
      </c>
      <c r="B16536" s="485" t="s">
        <v>110702</v>
      </c>
      <c r="C16536" t="s">
        <v>110701</v>
      </c>
      <c r="D16536" t="s">
        <v>110700</v>
      </c>
      <c r="E16536" t="str">
        <f t="shared" si="258"/>
        <v>606674 - CAMELEON CLINIQUE</v>
      </c>
      <c r="F16536" t="s">
        <v>2524</v>
      </c>
      <c r="G16536" t="s">
        <v>110699</v>
      </c>
      <c r="I16536" t="s">
        <v>749</v>
      </c>
      <c r="J16536" t="s">
        <v>110698</v>
      </c>
      <c r="K16536" t="s">
        <v>208</v>
      </c>
      <c r="L16536" t="s">
        <v>110697</v>
      </c>
      <c r="N16536" t="s">
        <v>208</v>
      </c>
      <c r="O16536" t="s">
        <v>476</v>
      </c>
      <c r="P16536" t="s">
        <v>476</v>
      </c>
    </row>
    <row r="16537" spans="1:16">
      <c r="A16537" s="484" t="s">
        <v>72084</v>
      </c>
      <c r="B16537" s="485" t="s">
        <v>72083</v>
      </c>
      <c r="C16537" t="s">
        <v>72082</v>
      </c>
      <c r="D16537" t="s">
        <v>72081</v>
      </c>
      <c r="E16537" t="str">
        <f t="shared" si="258"/>
        <v>624100 - FDZ</v>
      </c>
      <c r="F16537" t="s">
        <v>24954</v>
      </c>
      <c r="G16537" t="s">
        <v>72080</v>
      </c>
      <c r="I16537" t="s">
        <v>9512</v>
      </c>
      <c r="J16537" t="s">
        <v>72079</v>
      </c>
      <c r="K16537" t="s">
        <v>208</v>
      </c>
      <c r="L16537" t="s">
        <v>72078</v>
      </c>
      <c r="N16537" t="s">
        <v>208</v>
      </c>
      <c r="O16537" t="s">
        <v>476</v>
      </c>
      <c r="P16537" t="s">
        <v>476</v>
      </c>
    </row>
    <row r="16538" spans="1:16">
      <c r="A16538" s="484" t="s">
        <v>44228</v>
      </c>
      <c r="B16538" s="485" t="s">
        <v>44227</v>
      </c>
      <c r="C16538" t="s">
        <v>44226</v>
      </c>
      <c r="D16538" t="s">
        <v>44225</v>
      </c>
      <c r="E16538" t="str">
        <f t="shared" si="258"/>
        <v>667729 - LEFAIX SOPHIE</v>
      </c>
      <c r="F16538" t="s">
        <v>13148</v>
      </c>
      <c r="G16538" t="s">
        <v>44224</v>
      </c>
      <c r="I16538" t="s">
        <v>44223</v>
      </c>
      <c r="J16538" t="s">
        <v>44222</v>
      </c>
      <c r="K16538" t="s">
        <v>208</v>
      </c>
      <c r="L16538" t="s">
        <v>44221</v>
      </c>
      <c r="N16538" t="s">
        <v>208</v>
      </c>
      <c r="O16538" t="s">
        <v>476</v>
      </c>
      <c r="P16538" t="s">
        <v>476</v>
      </c>
    </row>
    <row r="16539" spans="1:16">
      <c r="A16539" s="484" t="s">
        <v>50213</v>
      </c>
      <c r="B16539" s="485" t="s">
        <v>50212</v>
      </c>
      <c r="C16539" t="s">
        <v>50211</v>
      </c>
      <c r="D16539" t="s">
        <v>50211</v>
      </c>
      <c r="E16539" t="str">
        <f t="shared" si="258"/>
        <v>661223 - ISC PARIS CAMPUS D'ORLEANS</v>
      </c>
      <c r="F16539" t="s">
        <v>41182</v>
      </c>
      <c r="G16539" t="s">
        <v>50210</v>
      </c>
      <c r="I16539" t="s">
        <v>3355</v>
      </c>
      <c r="J16539" t="s">
        <v>50209</v>
      </c>
      <c r="K16539" t="s">
        <v>208</v>
      </c>
      <c r="L16539" t="s">
        <v>50208</v>
      </c>
      <c r="N16539" t="s">
        <v>207</v>
      </c>
      <c r="O16539" t="s">
        <v>476</v>
      </c>
      <c r="P16539" t="s">
        <v>476</v>
      </c>
    </row>
    <row r="16540" spans="1:16">
      <c r="A16540" s="484" t="s">
        <v>78316</v>
      </c>
      <c r="B16540" s="485" t="s">
        <v>78315</v>
      </c>
      <c r="C16540" t="s">
        <v>78314</v>
      </c>
      <c r="D16540" t="s">
        <v>78314</v>
      </c>
      <c r="E16540" t="str">
        <f t="shared" si="258"/>
        <v>601391 - ESPACE DES POSSIBLES FORMATIONS</v>
      </c>
      <c r="F16540" t="s">
        <v>24212</v>
      </c>
      <c r="G16540" t="s">
        <v>78313</v>
      </c>
      <c r="I16540" t="s">
        <v>1035</v>
      </c>
      <c r="J16540" t="s">
        <v>78312</v>
      </c>
      <c r="K16540" t="s">
        <v>208</v>
      </c>
      <c r="L16540" t="s">
        <v>78311</v>
      </c>
      <c r="N16540" t="s">
        <v>208</v>
      </c>
      <c r="O16540" t="s">
        <v>476</v>
      </c>
      <c r="P16540" t="s">
        <v>476</v>
      </c>
    </row>
    <row r="16541" spans="1:16">
      <c r="A16541" s="484" t="s">
        <v>19739</v>
      </c>
      <c r="B16541" s="485" t="s">
        <v>19738</v>
      </c>
      <c r="C16541" t="s">
        <v>19737</v>
      </c>
      <c r="D16541" t="s">
        <v>19737</v>
      </c>
      <c r="E16541" t="str">
        <f t="shared" si="258"/>
        <v>666520 - SAS PERMIS B FORMATION</v>
      </c>
      <c r="F16541" t="s">
        <v>19736</v>
      </c>
      <c r="G16541" t="s">
        <v>19735</v>
      </c>
      <c r="I16541" t="s">
        <v>14538</v>
      </c>
      <c r="J16541" t="s">
        <v>19734</v>
      </c>
      <c r="K16541" t="s">
        <v>208</v>
      </c>
      <c r="L16541" t="s">
        <v>19733</v>
      </c>
      <c r="N16541" t="s">
        <v>208</v>
      </c>
      <c r="O16541" t="s">
        <v>476</v>
      </c>
      <c r="P16541" t="s">
        <v>476</v>
      </c>
    </row>
    <row r="16542" spans="1:16">
      <c r="A16542" s="484" t="s">
        <v>13566</v>
      </c>
      <c r="B16542" s="485" t="s">
        <v>13565</v>
      </c>
      <c r="C16542" t="s">
        <v>13564</v>
      </c>
      <c r="D16542" t="s">
        <v>13564</v>
      </c>
      <c r="E16542" t="str">
        <f t="shared" si="258"/>
        <v>650079 - SPEAK FORMATIONS</v>
      </c>
      <c r="F16542" t="s">
        <v>5371</v>
      </c>
      <c r="G16542" t="s">
        <v>13563</v>
      </c>
      <c r="I16542" t="s">
        <v>13562</v>
      </c>
      <c r="J16542" t="s">
        <v>13561</v>
      </c>
      <c r="K16542" t="s">
        <v>208</v>
      </c>
      <c r="L16542" t="s">
        <v>13560</v>
      </c>
      <c r="N16542" t="s">
        <v>208</v>
      </c>
      <c r="O16542" t="s">
        <v>476</v>
      </c>
      <c r="P16542" t="s">
        <v>476</v>
      </c>
    </row>
    <row r="16543" spans="1:16">
      <c r="A16543" s="484" t="s">
        <v>72207</v>
      </c>
      <c r="B16543" s="485" t="s">
        <v>72206</v>
      </c>
      <c r="C16543" t="s">
        <v>72205</v>
      </c>
      <c r="D16543" t="s">
        <v>72205</v>
      </c>
      <c r="E16543" t="str">
        <f t="shared" si="258"/>
        <v>671216 - FISCHER ANNE</v>
      </c>
      <c r="F16543" t="s">
        <v>13486</v>
      </c>
      <c r="G16543" t="s">
        <v>72204</v>
      </c>
      <c r="I16543" t="s">
        <v>12678</v>
      </c>
      <c r="J16543" t="s">
        <v>72203</v>
      </c>
      <c r="K16543" t="s">
        <v>208</v>
      </c>
      <c r="L16543" t="s">
        <v>72202</v>
      </c>
      <c r="N16543" t="s">
        <v>208</v>
      </c>
      <c r="O16543" t="s">
        <v>476</v>
      </c>
      <c r="P16543" t="s">
        <v>476</v>
      </c>
    </row>
    <row r="16544" spans="1:16">
      <c r="A16544" s="484" t="s">
        <v>74056</v>
      </c>
      <c r="B16544" s="485" t="s">
        <v>74055</v>
      </c>
      <c r="C16544" t="s">
        <v>74054</v>
      </c>
      <c r="D16544" t="s">
        <v>74054</v>
      </c>
      <c r="E16544" t="str">
        <f t="shared" si="258"/>
        <v>677310 - FASK</v>
      </c>
      <c r="F16544" t="s">
        <v>26051</v>
      </c>
      <c r="G16544" t="s">
        <v>74053</v>
      </c>
      <c r="H16544" t="s">
        <v>74052</v>
      </c>
      <c r="I16544" t="s">
        <v>1035</v>
      </c>
      <c r="J16544" t="s">
        <v>74051</v>
      </c>
      <c r="K16544" t="s">
        <v>208</v>
      </c>
      <c r="L16544" t="s">
        <v>74050</v>
      </c>
      <c r="N16544" t="s">
        <v>208</v>
      </c>
      <c r="O16544" t="s">
        <v>476</v>
      </c>
      <c r="P16544" t="s">
        <v>476</v>
      </c>
    </row>
    <row r="16545" spans="1:16">
      <c r="A16545" s="484" t="s">
        <v>134307</v>
      </c>
      <c r="B16545" s="485" t="s">
        <v>134306</v>
      </c>
      <c r="C16545" t="s">
        <v>134305</v>
      </c>
      <c r="D16545" t="s">
        <v>134304</v>
      </c>
      <c r="E16545" t="str">
        <f t="shared" si="258"/>
        <v>636952 - ADN CSE PARIS</v>
      </c>
      <c r="F16545" t="s">
        <v>2320</v>
      </c>
      <c r="G16545" t="s">
        <v>134303</v>
      </c>
      <c r="I16545" t="s">
        <v>626</v>
      </c>
      <c r="J16545" t="s">
        <v>134302</v>
      </c>
      <c r="K16545" t="s">
        <v>208</v>
      </c>
      <c r="L16545" t="s">
        <v>134301</v>
      </c>
      <c r="N16545" t="s">
        <v>208</v>
      </c>
      <c r="O16545" t="s">
        <v>476</v>
      </c>
      <c r="P16545" t="s">
        <v>476</v>
      </c>
    </row>
    <row r="16546" spans="1:16">
      <c r="A16546" s="484" t="s">
        <v>92606</v>
      </c>
      <c r="B16546" s="485" t="s">
        <v>92605</v>
      </c>
      <c r="C16546" t="s">
        <v>92604</v>
      </c>
      <c r="D16546" t="s">
        <v>92604</v>
      </c>
      <c r="E16546" t="str">
        <f t="shared" si="258"/>
        <v>678648 - CONFIANCE ET TALENTS</v>
      </c>
      <c r="F16546" t="s">
        <v>11454</v>
      </c>
      <c r="G16546" t="s">
        <v>92603</v>
      </c>
      <c r="I16546" t="s">
        <v>2900</v>
      </c>
      <c r="J16546" t="s">
        <v>92602</v>
      </c>
      <c r="K16546" t="s">
        <v>208</v>
      </c>
      <c r="L16546" t="s">
        <v>92601</v>
      </c>
      <c r="N16546" t="s">
        <v>208</v>
      </c>
      <c r="O16546" t="s">
        <v>476</v>
      </c>
      <c r="P16546" t="s">
        <v>476</v>
      </c>
    </row>
    <row r="16547" spans="1:16">
      <c r="A16547" s="484" t="s">
        <v>28743</v>
      </c>
      <c r="B16547" s="485" t="s">
        <v>28742</v>
      </c>
      <c r="C16547" t="s">
        <v>28741</v>
      </c>
      <c r="D16547" t="s">
        <v>28741</v>
      </c>
      <c r="E16547" t="str">
        <f t="shared" si="258"/>
        <v>675740 - PERFORMANCE PME</v>
      </c>
      <c r="F16547" t="s">
        <v>11857</v>
      </c>
      <c r="G16547" t="s">
        <v>28740</v>
      </c>
      <c r="H16547" t="s">
        <v>28739</v>
      </c>
      <c r="I16547" t="s">
        <v>22562</v>
      </c>
      <c r="K16547" t="s">
        <v>208</v>
      </c>
      <c r="L16547" t="s">
        <v>28738</v>
      </c>
      <c r="N16547" t="s">
        <v>208</v>
      </c>
      <c r="O16547" t="s">
        <v>476</v>
      </c>
      <c r="P16547" t="s">
        <v>476</v>
      </c>
    </row>
    <row r="16548" spans="1:16">
      <c r="A16548" s="484" t="s">
        <v>4494</v>
      </c>
      <c r="B16548" s="485" t="s">
        <v>4493</v>
      </c>
      <c r="C16548" t="s">
        <v>4492</v>
      </c>
      <c r="D16548" t="s">
        <v>4492</v>
      </c>
      <c r="E16548" t="str">
        <f t="shared" si="258"/>
        <v>670856 - VALORESCENCE</v>
      </c>
      <c r="F16548" t="s">
        <v>4491</v>
      </c>
      <c r="G16548" t="s">
        <v>4490</v>
      </c>
      <c r="I16548" t="s">
        <v>2398</v>
      </c>
      <c r="J16548" t="s">
        <v>4489</v>
      </c>
      <c r="K16548" t="s">
        <v>208</v>
      </c>
      <c r="L16548" t="s">
        <v>4488</v>
      </c>
      <c r="N16548" t="s">
        <v>208</v>
      </c>
      <c r="O16548" t="s">
        <v>476</v>
      </c>
      <c r="P16548" t="s">
        <v>476</v>
      </c>
    </row>
    <row r="16549" spans="1:16">
      <c r="A16549" s="484" t="s">
        <v>27723</v>
      </c>
      <c r="B16549" s="485" t="s">
        <v>27722</v>
      </c>
      <c r="C16549" t="s">
        <v>27721</v>
      </c>
      <c r="D16549" t="s">
        <v>27720</v>
      </c>
      <c r="E16549" t="str">
        <f t="shared" si="258"/>
        <v>667183 - PLANET CAMPUS PARIS</v>
      </c>
      <c r="F16549" t="s">
        <v>23623</v>
      </c>
      <c r="G16549" t="s">
        <v>27719</v>
      </c>
      <c r="I16549" t="s">
        <v>626</v>
      </c>
      <c r="J16549" t="s">
        <v>27718</v>
      </c>
      <c r="K16549" t="s">
        <v>208</v>
      </c>
      <c r="L16549" t="s">
        <v>27717</v>
      </c>
      <c r="N16549" t="s">
        <v>208</v>
      </c>
      <c r="O16549" t="s">
        <v>476</v>
      </c>
      <c r="P16549" t="s">
        <v>476</v>
      </c>
    </row>
    <row r="16550" spans="1:16">
      <c r="A16550" s="484" t="s">
        <v>106636</v>
      </c>
      <c r="C16550" t="s">
        <v>106635</v>
      </c>
      <c r="D16550" t="s">
        <v>106634</v>
      </c>
      <c r="E16550" t="str">
        <f t="shared" si="258"/>
        <v>531030 - CRF MIDI GASCOGNE</v>
      </c>
      <c r="F16550" t="s">
        <v>106633</v>
      </c>
      <c r="G16550" t="s">
        <v>106632</v>
      </c>
      <c r="I16550" t="s">
        <v>81817</v>
      </c>
      <c r="J16550" t="s">
        <v>106631</v>
      </c>
      <c r="K16550" t="s">
        <v>106630</v>
      </c>
      <c r="L16550" t="s">
        <v>106629</v>
      </c>
      <c r="N16550" t="s">
        <v>208</v>
      </c>
      <c r="O16550" t="s">
        <v>476</v>
      </c>
      <c r="P16550" t="s">
        <v>476</v>
      </c>
    </row>
    <row r="16551" spans="1:16">
      <c r="A16551" s="484" t="s">
        <v>49986</v>
      </c>
      <c r="B16551" s="485" t="s">
        <v>49985</v>
      </c>
      <c r="C16551" t="s">
        <v>49984</v>
      </c>
      <c r="D16551" t="s">
        <v>49984</v>
      </c>
      <c r="E16551" t="str">
        <f t="shared" si="258"/>
        <v>644122 - ISTEA CONSEIL</v>
      </c>
      <c r="F16551" t="s">
        <v>17106</v>
      </c>
      <c r="G16551" t="s">
        <v>49983</v>
      </c>
      <c r="I16551" t="s">
        <v>49982</v>
      </c>
      <c r="J16551" t="s">
        <v>49981</v>
      </c>
      <c r="K16551" t="s">
        <v>208</v>
      </c>
      <c r="L16551" t="s">
        <v>49980</v>
      </c>
      <c r="N16551" t="s">
        <v>208</v>
      </c>
      <c r="O16551" t="s">
        <v>476</v>
      </c>
      <c r="P16551" t="s">
        <v>476</v>
      </c>
    </row>
    <row r="16552" spans="1:16">
      <c r="A16552" s="484" t="s">
        <v>94066</v>
      </c>
      <c r="B16552" s="485" t="s">
        <v>94065</v>
      </c>
      <c r="C16552" t="s">
        <v>94064</v>
      </c>
      <c r="D16552" t="s">
        <v>94064</v>
      </c>
      <c r="E16552" t="str">
        <f t="shared" si="258"/>
        <v>612327 - COM &amp; CO FORMATION</v>
      </c>
      <c r="F16552" t="s">
        <v>4476</v>
      </c>
      <c r="G16552" t="s">
        <v>94063</v>
      </c>
      <c r="I16552" t="s">
        <v>94062</v>
      </c>
      <c r="J16552" t="s">
        <v>94061</v>
      </c>
      <c r="K16552" t="s">
        <v>208</v>
      </c>
      <c r="L16552" t="s">
        <v>94060</v>
      </c>
      <c r="N16552" t="s">
        <v>208</v>
      </c>
      <c r="O16552" t="s">
        <v>476</v>
      </c>
      <c r="P16552" t="s">
        <v>476</v>
      </c>
    </row>
    <row r="16553" spans="1:16">
      <c r="A16553" s="484" t="s">
        <v>29606</v>
      </c>
      <c r="B16553" s="485" t="s">
        <v>29605</v>
      </c>
      <c r="C16553" t="s">
        <v>29604</v>
      </c>
      <c r="D16553" t="s">
        <v>29604</v>
      </c>
      <c r="E16553" t="str">
        <f t="shared" si="258"/>
        <v>665381 - PARIS SCHOOL OF SPORTS</v>
      </c>
      <c r="F16553" t="s">
        <v>12105</v>
      </c>
      <c r="G16553" t="s">
        <v>29603</v>
      </c>
      <c r="I16553" t="s">
        <v>626</v>
      </c>
      <c r="J16553" t="s">
        <v>29602</v>
      </c>
      <c r="K16553" t="s">
        <v>208</v>
      </c>
      <c r="L16553" t="s">
        <v>29601</v>
      </c>
      <c r="N16553" t="s">
        <v>207</v>
      </c>
      <c r="O16553" t="s">
        <v>476</v>
      </c>
      <c r="P16553" t="s">
        <v>476</v>
      </c>
    </row>
    <row r="16554" spans="1:16">
      <c r="A16554" s="484" t="s">
        <v>49347</v>
      </c>
      <c r="B16554" s="485" t="s">
        <v>49346</v>
      </c>
      <c r="C16554" t="s">
        <v>49345</v>
      </c>
      <c r="D16554" t="s">
        <v>49345</v>
      </c>
      <c r="E16554" t="str">
        <f t="shared" si="258"/>
        <v>599300 - JERMAN ARCHER FLORENCE</v>
      </c>
      <c r="F16554" t="s">
        <v>1077</v>
      </c>
      <c r="G16554" t="s">
        <v>49344</v>
      </c>
      <c r="I16554" t="s">
        <v>29595</v>
      </c>
      <c r="K16554" t="s">
        <v>208</v>
      </c>
      <c r="L16554" t="s">
        <v>49343</v>
      </c>
      <c r="N16554" t="s">
        <v>208</v>
      </c>
      <c r="O16554" t="s">
        <v>476</v>
      </c>
      <c r="P16554" t="s">
        <v>476</v>
      </c>
    </row>
    <row r="16555" spans="1:16">
      <c r="A16555" s="484" t="s">
        <v>116387</v>
      </c>
      <c r="B16555" s="485" t="s">
        <v>116386</v>
      </c>
      <c r="C16555" t="s">
        <v>116385</v>
      </c>
      <c r="D16555" t="s">
        <v>116385</v>
      </c>
      <c r="E16555" t="str">
        <f t="shared" si="258"/>
        <v>636721 - AUTO ECOLE HENRY</v>
      </c>
      <c r="F16555" t="s">
        <v>2558</v>
      </c>
      <c r="G16555" t="s">
        <v>116384</v>
      </c>
      <c r="I16555" t="s">
        <v>4235</v>
      </c>
      <c r="J16555" t="s">
        <v>116383</v>
      </c>
      <c r="K16555" t="s">
        <v>208</v>
      </c>
      <c r="L16555" t="s">
        <v>116382</v>
      </c>
      <c r="N16555" t="s">
        <v>208</v>
      </c>
      <c r="O16555" t="s">
        <v>476</v>
      </c>
      <c r="P16555" t="s">
        <v>476</v>
      </c>
    </row>
    <row r="16556" spans="1:16">
      <c r="A16556" s="484" t="s">
        <v>130057</v>
      </c>
      <c r="B16556" s="485" t="s">
        <v>130056</v>
      </c>
      <c r="C16556" t="s">
        <v>130055</v>
      </c>
      <c r="D16556" t="s">
        <v>130054</v>
      </c>
      <c r="E16556" t="str">
        <f t="shared" si="258"/>
        <v>654590 - ALONSO ROBERT STE ANNE</v>
      </c>
      <c r="F16556" t="s">
        <v>22880</v>
      </c>
      <c r="G16556" t="s">
        <v>130053</v>
      </c>
      <c r="I16556" t="s">
        <v>130052</v>
      </c>
      <c r="J16556" t="s">
        <v>130051</v>
      </c>
      <c r="K16556" t="s">
        <v>208</v>
      </c>
      <c r="L16556" t="s">
        <v>130050</v>
      </c>
      <c r="N16556" t="s">
        <v>208</v>
      </c>
      <c r="O16556" t="s">
        <v>476</v>
      </c>
      <c r="P16556" t="s">
        <v>476</v>
      </c>
    </row>
    <row r="16557" spans="1:16">
      <c r="A16557" s="484" t="s">
        <v>89250</v>
      </c>
      <c r="B16557" s="485" t="s">
        <v>89249</v>
      </c>
      <c r="C16557" t="s">
        <v>89248</v>
      </c>
      <c r="D16557" t="s">
        <v>89248</v>
      </c>
      <c r="E16557" t="str">
        <f t="shared" si="258"/>
        <v>679252 - DACTYLO'CYN</v>
      </c>
      <c r="F16557" t="s">
        <v>6968</v>
      </c>
      <c r="G16557" t="s">
        <v>89247</v>
      </c>
      <c r="I16557" t="s">
        <v>89246</v>
      </c>
      <c r="J16557" t="s">
        <v>89245</v>
      </c>
      <c r="K16557" t="s">
        <v>208</v>
      </c>
      <c r="L16557" t="s">
        <v>89244</v>
      </c>
      <c r="N16557" t="s">
        <v>208</v>
      </c>
      <c r="O16557" t="s">
        <v>476</v>
      </c>
      <c r="P16557" t="s">
        <v>476</v>
      </c>
    </row>
    <row r="16558" spans="1:16">
      <c r="A16558" s="484" t="s">
        <v>25610</v>
      </c>
      <c r="B16558" s="485" t="s">
        <v>25609</v>
      </c>
      <c r="C16558" t="s">
        <v>25608</v>
      </c>
      <c r="D16558" t="s">
        <v>25608</v>
      </c>
      <c r="E16558" t="str">
        <f t="shared" si="258"/>
        <v>675519 - PROJ'ET'SENS</v>
      </c>
      <c r="F16558" t="s">
        <v>8549</v>
      </c>
      <c r="G16558" t="s">
        <v>25607</v>
      </c>
      <c r="I16558" t="s">
        <v>25606</v>
      </c>
      <c r="J16558" t="s">
        <v>25605</v>
      </c>
      <c r="K16558" t="s">
        <v>208</v>
      </c>
      <c r="L16558" t="s">
        <v>25604</v>
      </c>
      <c r="N16558" t="s">
        <v>208</v>
      </c>
      <c r="O16558" t="s">
        <v>476</v>
      </c>
      <c r="P16558" t="s">
        <v>476</v>
      </c>
    </row>
    <row r="16559" spans="1:16">
      <c r="A16559" s="484" t="s">
        <v>33151</v>
      </c>
      <c r="B16559" s="485" t="s">
        <v>33150</v>
      </c>
      <c r="C16559" t="s">
        <v>33149</v>
      </c>
      <c r="D16559" t="s">
        <v>33148</v>
      </c>
      <c r="E16559" t="str">
        <f t="shared" si="258"/>
        <v>686232 - NFHC</v>
      </c>
      <c r="F16559" t="s">
        <v>27150</v>
      </c>
      <c r="G16559" t="s">
        <v>33147</v>
      </c>
      <c r="I16559" t="s">
        <v>33146</v>
      </c>
      <c r="J16559" t="s">
        <v>33145</v>
      </c>
      <c r="K16559" t="s">
        <v>208</v>
      </c>
      <c r="L16559" t="s">
        <v>33144</v>
      </c>
      <c r="N16559" t="s">
        <v>208</v>
      </c>
      <c r="O16559" t="s">
        <v>476</v>
      </c>
      <c r="P16559" t="s">
        <v>476</v>
      </c>
    </row>
    <row r="16560" spans="1:16">
      <c r="A16560" s="484" t="s">
        <v>95321</v>
      </c>
      <c r="B16560" s="485" t="s">
        <v>95320</v>
      </c>
      <c r="C16560" t="s">
        <v>95319</v>
      </c>
      <c r="D16560" t="s">
        <v>95318</v>
      </c>
      <c r="E16560" t="str">
        <f t="shared" si="258"/>
        <v>608749 - CMC FORMATIONS ST MALO</v>
      </c>
      <c r="F16560" t="s">
        <v>6951</v>
      </c>
      <c r="G16560" t="s">
        <v>95317</v>
      </c>
      <c r="I16560" t="s">
        <v>14014</v>
      </c>
      <c r="J16560" t="s">
        <v>95316</v>
      </c>
      <c r="K16560" t="s">
        <v>208</v>
      </c>
      <c r="L16560" t="s">
        <v>95315</v>
      </c>
      <c r="N16560" t="s">
        <v>208</v>
      </c>
      <c r="O16560" t="s">
        <v>476</v>
      </c>
      <c r="P16560" t="s">
        <v>476</v>
      </c>
    </row>
    <row r="16561" spans="1:16">
      <c r="A16561" s="484" t="s">
        <v>4677</v>
      </c>
      <c r="B16561" s="485" t="s">
        <v>4676</v>
      </c>
      <c r="C16561" t="s">
        <v>4675</v>
      </c>
      <c r="D16561" t="s">
        <v>4674</v>
      </c>
      <c r="E16561" t="str">
        <f t="shared" si="258"/>
        <v>685306 - VAILLE PHILIPPE</v>
      </c>
      <c r="F16561" t="s">
        <v>2718</v>
      </c>
      <c r="G16561" t="s">
        <v>4673</v>
      </c>
      <c r="I16561" t="s">
        <v>4672</v>
      </c>
      <c r="J16561" t="s">
        <v>4671</v>
      </c>
      <c r="K16561" t="s">
        <v>208</v>
      </c>
      <c r="L16561" t="s">
        <v>4670</v>
      </c>
      <c r="N16561" t="s">
        <v>208</v>
      </c>
      <c r="O16561" t="s">
        <v>476</v>
      </c>
      <c r="P16561" t="s">
        <v>476</v>
      </c>
    </row>
    <row r="16562" spans="1:16">
      <c r="A16562" s="484" t="s">
        <v>42180</v>
      </c>
      <c r="B16562" s="485" t="s">
        <v>42179</v>
      </c>
      <c r="C16562" t="s">
        <v>42178</v>
      </c>
      <c r="D16562" t="s">
        <v>42178</v>
      </c>
      <c r="E16562" t="str">
        <f t="shared" si="258"/>
        <v>617052 - LKJ AVOCATS</v>
      </c>
      <c r="F16562" t="s">
        <v>715</v>
      </c>
      <c r="G16562" t="s">
        <v>42177</v>
      </c>
      <c r="I16562" t="s">
        <v>1678</v>
      </c>
      <c r="J16562" t="s">
        <v>42176</v>
      </c>
      <c r="K16562" t="s">
        <v>208</v>
      </c>
      <c r="L16562" t="s">
        <v>42175</v>
      </c>
      <c r="N16562" t="s">
        <v>208</v>
      </c>
      <c r="O16562" t="s">
        <v>476</v>
      </c>
      <c r="P16562" t="s">
        <v>476</v>
      </c>
    </row>
    <row r="16563" spans="1:16">
      <c r="A16563" s="484" t="s">
        <v>134928</v>
      </c>
      <c r="B16563" s="485" t="s">
        <v>134927</v>
      </c>
      <c r="C16563" t="s">
        <v>134926</v>
      </c>
      <c r="D16563" t="s">
        <v>134926</v>
      </c>
      <c r="E16563" t="str">
        <f t="shared" si="258"/>
        <v>626880 - ACTUA FORMATION</v>
      </c>
      <c r="F16563" t="s">
        <v>7292</v>
      </c>
      <c r="G16563" t="s">
        <v>134925</v>
      </c>
      <c r="I16563" t="s">
        <v>134919</v>
      </c>
      <c r="K16563" t="s">
        <v>208</v>
      </c>
      <c r="L16563" t="s">
        <v>134924</v>
      </c>
      <c r="N16563" t="s">
        <v>208</v>
      </c>
      <c r="O16563" t="s">
        <v>476</v>
      </c>
      <c r="P16563" t="s">
        <v>476</v>
      </c>
    </row>
    <row r="16564" spans="1:16">
      <c r="A16564" s="484" t="s">
        <v>112056</v>
      </c>
      <c r="B16564" s="485" t="s">
        <v>112055</v>
      </c>
      <c r="C16564" t="s">
        <v>112054</v>
      </c>
      <c r="D16564" t="s">
        <v>112054</v>
      </c>
      <c r="E16564" t="str">
        <f t="shared" si="258"/>
        <v>608970 - BRITISH COUNCIL IN FRANCE</v>
      </c>
      <c r="F16564" t="s">
        <v>48569</v>
      </c>
      <c r="G16564" t="s">
        <v>112053</v>
      </c>
      <c r="H16564" t="s">
        <v>112052</v>
      </c>
      <c r="I16564" t="s">
        <v>626</v>
      </c>
      <c r="J16564" t="s">
        <v>112051</v>
      </c>
      <c r="K16564" t="s">
        <v>208</v>
      </c>
      <c r="L16564" t="s">
        <v>112050</v>
      </c>
      <c r="N16564" t="s">
        <v>208</v>
      </c>
      <c r="O16564" t="s">
        <v>476</v>
      </c>
      <c r="P16564" t="s">
        <v>476</v>
      </c>
    </row>
    <row r="16565" spans="1:16">
      <c r="A16565" s="484" t="s">
        <v>37452</v>
      </c>
      <c r="B16565" s="485" t="s">
        <v>37451</v>
      </c>
      <c r="C16565" t="s">
        <v>37450</v>
      </c>
      <c r="D16565" t="s">
        <v>37449</v>
      </c>
      <c r="E16565" t="str">
        <f t="shared" si="258"/>
        <v>625826 - MEDERE</v>
      </c>
      <c r="F16565" t="s">
        <v>4508</v>
      </c>
      <c r="G16565" t="s">
        <v>37448</v>
      </c>
      <c r="I16565" t="s">
        <v>626</v>
      </c>
      <c r="J16565" t="s">
        <v>37447</v>
      </c>
      <c r="K16565" t="s">
        <v>37446</v>
      </c>
      <c r="L16565" t="s">
        <v>37445</v>
      </c>
      <c r="N16565" t="s">
        <v>208</v>
      </c>
      <c r="O16565" t="s">
        <v>476</v>
      </c>
      <c r="P16565" t="s">
        <v>476</v>
      </c>
    </row>
    <row r="16566" spans="1:16">
      <c r="A16566" s="484" t="s">
        <v>98371</v>
      </c>
      <c r="B16566" s="485" t="s">
        <v>98370</v>
      </c>
      <c r="C16566" t="s">
        <v>98369</v>
      </c>
      <c r="D16566" t="s">
        <v>98368</v>
      </c>
      <c r="E16566" t="str">
        <f t="shared" si="258"/>
        <v>675805 - FC ONLY TLV - CENTRE LYONNAIS DE FORMATION</v>
      </c>
      <c r="F16566" t="s">
        <v>22373</v>
      </c>
      <c r="G16566" t="s">
        <v>98367</v>
      </c>
      <c r="H16566" t="s">
        <v>98366</v>
      </c>
      <c r="I16566" t="s">
        <v>3733</v>
      </c>
      <c r="J16566" t="s">
        <v>98365</v>
      </c>
      <c r="K16566" t="s">
        <v>208</v>
      </c>
      <c r="L16566" t="s">
        <v>98364</v>
      </c>
      <c r="N16566" t="s">
        <v>208</v>
      </c>
      <c r="O16566" t="s">
        <v>476</v>
      </c>
      <c r="P16566" t="s">
        <v>476</v>
      </c>
    </row>
    <row r="16567" spans="1:16">
      <c r="A16567" s="484" t="s">
        <v>85777</v>
      </c>
      <c r="B16567" s="485" t="s">
        <v>85776</v>
      </c>
      <c r="C16567" t="s">
        <v>85775</v>
      </c>
      <c r="D16567" t="s">
        <v>85774</v>
      </c>
      <c r="E16567" t="str">
        <f t="shared" si="258"/>
        <v>641637 - DUPONT JEAN HERVE</v>
      </c>
      <c r="F16567" t="s">
        <v>62380</v>
      </c>
      <c r="G16567" t="s">
        <v>85773</v>
      </c>
      <c r="I16567" t="s">
        <v>85772</v>
      </c>
      <c r="J16567" t="s">
        <v>85771</v>
      </c>
      <c r="K16567" t="s">
        <v>208</v>
      </c>
      <c r="L16567" t="s">
        <v>85770</v>
      </c>
      <c r="N16567" t="s">
        <v>208</v>
      </c>
      <c r="O16567" t="s">
        <v>476</v>
      </c>
      <c r="P16567" t="s">
        <v>476</v>
      </c>
    </row>
    <row r="16568" spans="1:16">
      <c r="A16568" s="484" t="s">
        <v>12576</v>
      </c>
      <c r="B16568" s="485" t="s">
        <v>12575</v>
      </c>
      <c r="C16568" t="s">
        <v>12574</v>
      </c>
      <c r="D16568" t="s">
        <v>12574</v>
      </c>
      <c r="E16568" t="str">
        <f t="shared" si="258"/>
        <v>680631 - STUDIO RECRUTEMENT</v>
      </c>
      <c r="F16568" t="s">
        <v>5915</v>
      </c>
      <c r="G16568" t="s">
        <v>12573</v>
      </c>
      <c r="I16568" t="s">
        <v>12572</v>
      </c>
      <c r="J16568" t="s">
        <v>12571</v>
      </c>
      <c r="K16568" t="s">
        <v>208</v>
      </c>
      <c r="L16568" t="s">
        <v>12570</v>
      </c>
      <c r="N16568" t="s">
        <v>208</v>
      </c>
      <c r="O16568" t="s">
        <v>476</v>
      </c>
      <c r="P16568" t="s">
        <v>476</v>
      </c>
    </row>
    <row r="16569" spans="1:16">
      <c r="A16569" s="484" t="s">
        <v>3947</v>
      </c>
      <c r="B16569" s="485" t="s">
        <v>3946</v>
      </c>
      <c r="C16569" t="s">
        <v>3945</v>
      </c>
      <c r="D16569" t="s">
        <v>3945</v>
      </c>
      <c r="E16569" t="str">
        <f t="shared" si="258"/>
        <v>638079 - VI PUNCH</v>
      </c>
      <c r="G16569" t="s">
        <v>3944</v>
      </c>
      <c r="I16569" t="s">
        <v>626</v>
      </c>
      <c r="K16569" t="s">
        <v>208</v>
      </c>
      <c r="L16569" t="s">
        <v>3943</v>
      </c>
      <c r="N16569" t="s">
        <v>208</v>
      </c>
      <c r="O16569" t="s">
        <v>476</v>
      </c>
      <c r="P16569" t="s">
        <v>476</v>
      </c>
    </row>
    <row r="16570" spans="1:16">
      <c r="A16570" s="484" t="s">
        <v>110749</v>
      </c>
      <c r="B16570" s="485" t="s">
        <v>110748</v>
      </c>
      <c r="C16570" t="s">
        <v>110747</v>
      </c>
      <c r="D16570" t="s">
        <v>110747</v>
      </c>
      <c r="E16570" t="str">
        <f t="shared" si="258"/>
        <v>684533 - CALUCO ZEN</v>
      </c>
      <c r="F16570" t="s">
        <v>50192</v>
      </c>
      <c r="G16570" t="s">
        <v>110746</v>
      </c>
      <c r="I16570" t="s">
        <v>110745</v>
      </c>
      <c r="J16570" t="s">
        <v>110744</v>
      </c>
      <c r="K16570" t="s">
        <v>208</v>
      </c>
      <c r="L16570" t="s">
        <v>110743</v>
      </c>
      <c r="N16570" t="s">
        <v>208</v>
      </c>
      <c r="O16570" t="s">
        <v>476</v>
      </c>
      <c r="P16570" t="s">
        <v>476</v>
      </c>
    </row>
    <row r="16571" spans="1:16">
      <c r="A16571" s="484" t="s">
        <v>28261</v>
      </c>
      <c r="B16571" s="485" t="s">
        <v>28260</v>
      </c>
      <c r="C16571" t="s">
        <v>28259</v>
      </c>
      <c r="D16571" t="s">
        <v>28259</v>
      </c>
      <c r="E16571" t="str">
        <f t="shared" si="258"/>
        <v>622011 - PHELIPPEAU ISABELLE</v>
      </c>
      <c r="F16571" t="s">
        <v>512</v>
      </c>
      <c r="G16571" t="s">
        <v>28258</v>
      </c>
      <c r="I16571" t="s">
        <v>7975</v>
      </c>
      <c r="K16571" t="s">
        <v>208</v>
      </c>
      <c r="L16571" t="s">
        <v>28257</v>
      </c>
      <c r="N16571" t="s">
        <v>208</v>
      </c>
      <c r="O16571" t="s">
        <v>476</v>
      </c>
      <c r="P16571" t="s">
        <v>476</v>
      </c>
    </row>
    <row r="16572" spans="1:16">
      <c r="A16572" s="484" t="s">
        <v>74619</v>
      </c>
      <c r="B16572" s="485" t="s">
        <v>74618</v>
      </c>
      <c r="C16572" t="s">
        <v>74617</v>
      </c>
      <c r="D16572" t="s">
        <v>74616</v>
      </c>
      <c r="E16572" t="str">
        <f t="shared" si="258"/>
        <v>603995 - EXAPS</v>
      </c>
      <c r="F16572" t="s">
        <v>3541</v>
      </c>
      <c r="G16572" t="s">
        <v>74615</v>
      </c>
      <c r="I16572" t="s">
        <v>1228</v>
      </c>
      <c r="K16572" t="s">
        <v>208</v>
      </c>
      <c r="L16572" t="s">
        <v>74614</v>
      </c>
      <c r="N16572" t="s">
        <v>208</v>
      </c>
      <c r="O16572" t="s">
        <v>476</v>
      </c>
      <c r="P16572" t="s">
        <v>476</v>
      </c>
    </row>
    <row r="16573" spans="1:16">
      <c r="A16573" s="484" t="s">
        <v>109319</v>
      </c>
      <c r="B16573" s="485" t="s">
        <v>109318</v>
      </c>
      <c r="C16573" t="s">
        <v>109317</v>
      </c>
      <c r="D16573" t="s">
        <v>109316</v>
      </c>
      <c r="E16573" t="str">
        <f t="shared" si="258"/>
        <v>650183 - CB FORMATION TARBES</v>
      </c>
      <c r="F16573" t="s">
        <v>8801</v>
      </c>
      <c r="G16573" t="s">
        <v>109315</v>
      </c>
      <c r="I16573" t="s">
        <v>1369</v>
      </c>
      <c r="J16573" t="s">
        <v>109314</v>
      </c>
      <c r="K16573" t="s">
        <v>208</v>
      </c>
      <c r="L16573" t="s">
        <v>109313</v>
      </c>
      <c r="N16573" t="s">
        <v>208</v>
      </c>
      <c r="O16573" t="s">
        <v>476</v>
      </c>
      <c r="P16573" t="s">
        <v>476</v>
      </c>
    </row>
    <row r="16574" spans="1:16">
      <c r="A16574" s="484" t="s">
        <v>134374</v>
      </c>
      <c r="B16574" s="485" t="s">
        <v>134373</v>
      </c>
      <c r="C16574" t="s">
        <v>134372</v>
      </c>
      <c r="D16574" t="s">
        <v>134372</v>
      </c>
      <c r="E16574" t="str">
        <f t="shared" si="258"/>
        <v>654700 - ADJINAYA MAKEUP STUDIO</v>
      </c>
      <c r="F16574" t="s">
        <v>34502</v>
      </c>
      <c r="G16574" t="s">
        <v>134371</v>
      </c>
      <c r="I16574" t="s">
        <v>2492</v>
      </c>
      <c r="J16574" t="s">
        <v>134370</v>
      </c>
      <c r="K16574" t="s">
        <v>208</v>
      </c>
      <c r="L16574" t="s">
        <v>134369</v>
      </c>
      <c r="N16574" t="s">
        <v>208</v>
      </c>
      <c r="O16574" t="s">
        <v>476</v>
      </c>
      <c r="P16574" t="s">
        <v>476</v>
      </c>
    </row>
    <row r="16575" spans="1:16">
      <c r="A16575" s="484" t="s">
        <v>112469</v>
      </c>
      <c r="B16575" s="485" t="s">
        <v>112468</v>
      </c>
      <c r="C16575" t="s">
        <v>112467</v>
      </c>
      <c r="D16575" t="s">
        <v>112467</v>
      </c>
      <c r="E16575" t="str">
        <f t="shared" si="258"/>
        <v>609006 - BOURGOGNE LIFE SUPPORT</v>
      </c>
      <c r="F16575" t="s">
        <v>6700</v>
      </c>
      <c r="G16575" t="s">
        <v>112466</v>
      </c>
      <c r="H16575" t="s">
        <v>112465</v>
      </c>
      <c r="I16575" t="s">
        <v>112464</v>
      </c>
      <c r="K16575" t="s">
        <v>208</v>
      </c>
      <c r="L16575" t="s">
        <v>112463</v>
      </c>
      <c r="N16575" t="s">
        <v>208</v>
      </c>
      <c r="O16575" t="s">
        <v>476</v>
      </c>
      <c r="P16575" t="s">
        <v>476</v>
      </c>
    </row>
    <row r="16576" spans="1:16">
      <c r="A16576" s="484" t="s">
        <v>134945</v>
      </c>
      <c r="B16576" s="485" t="s">
        <v>134944</v>
      </c>
      <c r="C16576" t="s">
        <v>134943</v>
      </c>
      <c r="D16576" t="s">
        <v>134943</v>
      </c>
      <c r="E16576" t="str">
        <f t="shared" si="258"/>
        <v>651977 - ACT-ON STRATEGY</v>
      </c>
      <c r="F16576" t="s">
        <v>41936</v>
      </c>
      <c r="G16576" t="s">
        <v>134942</v>
      </c>
      <c r="I16576" t="s">
        <v>860</v>
      </c>
      <c r="K16576" t="s">
        <v>208</v>
      </c>
      <c r="L16576" t="s">
        <v>134941</v>
      </c>
      <c r="N16576" t="s">
        <v>208</v>
      </c>
      <c r="O16576" t="s">
        <v>476</v>
      </c>
      <c r="P16576" t="s">
        <v>476</v>
      </c>
    </row>
    <row r="16577" spans="1:16">
      <c r="A16577" s="484" t="s">
        <v>48659</v>
      </c>
      <c r="B16577" s="485" t="s">
        <v>48658</v>
      </c>
      <c r="C16577" t="s">
        <v>48657</v>
      </c>
      <c r="D16577" t="s">
        <v>48656</v>
      </c>
      <c r="E16577" t="str">
        <f t="shared" si="258"/>
        <v>628761 - KACZMAREK WILLOT SYBILLE</v>
      </c>
      <c r="F16577" t="s">
        <v>1116</v>
      </c>
      <c r="G16577" t="s">
        <v>48655</v>
      </c>
      <c r="I16577" t="s">
        <v>1814</v>
      </c>
      <c r="J16577" t="s">
        <v>48654</v>
      </c>
      <c r="K16577" t="s">
        <v>208</v>
      </c>
      <c r="L16577" t="s">
        <v>48653</v>
      </c>
      <c r="N16577" t="s">
        <v>208</v>
      </c>
      <c r="O16577" t="s">
        <v>476</v>
      </c>
      <c r="P16577" t="s">
        <v>476</v>
      </c>
    </row>
    <row r="16578" spans="1:16">
      <c r="A16578" s="484" t="s">
        <v>129463</v>
      </c>
      <c r="B16578" s="485" t="s">
        <v>129462</v>
      </c>
      <c r="C16578" t="s">
        <v>129461</v>
      </c>
      <c r="D16578" t="s">
        <v>129461</v>
      </c>
      <c r="E16578" t="str">
        <f t="shared" ref="E16578:E16641" si="259">_xlfn.CONCAT(L16578," - ",D16578)</f>
        <v>605104 - ALTISME</v>
      </c>
      <c r="F16578" t="s">
        <v>7254</v>
      </c>
      <c r="G16578" t="s">
        <v>129460</v>
      </c>
      <c r="I16578" t="s">
        <v>129459</v>
      </c>
      <c r="J16578" t="s">
        <v>129458</v>
      </c>
      <c r="K16578" t="s">
        <v>208</v>
      </c>
      <c r="L16578" t="s">
        <v>129457</v>
      </c>
      <c r="N16578" t="s">
        <v>208</v>
      </c>
      <c r="O16578" t="s">
        <v>476</v>
      </c>
      <c r="P16578" t="s">
        <v>476</v>
      </c>
    </row>
    <row r="16579" spans="1:16">
      <c r="A16579" s="484" t="s">
        <v>40758</v>
      </c>
      <c r="B16579" s="485" t="s">
        <v>40757</v>
      </c>
      <c r="C16579" t="s">
        <v>40756</v>
      </c>
      <c r="D16579" t="s">
        <v>40756</v>
      </c>
      <c r="E16579" t="str">
        <f t="shared" si="259"/>
        <v>615523 - MADDIE COMMUNIQUE</v>
      </c>
      <c r="F16579" t="s">
        <v>9491</v>
      </c>
      <c r="G16579" t="s">
        <v>40755</v>
      </c>
      <c r="I16579" t="s">
        <v>40754</v>
      </c>
      <c r="J16579" t="s">
        <v>40753</v>
      </c>
      <c r="K16579" t="s">
        <v>40752</v>
      </c>
      <c r="L16579" t="s">
        <v>40751</v>
      </c>
      <c r="N16579" t="s">
        <v>208</v>
      </c>
      <c r="O16579" t="s">
        <v>476</v>
      </c>
      <c r="P16579" t="s">
        <v>476</v>
      </c>
    </row>
    <row r="16580" spans="1:16">
      <c r="A16580" s="484" t="s">
        <v>82199</v>
      </c>
      <c r="B16580" s="485" t="s">
        <v>82198</v>
      </c>
      <c r="C16580" t="s">
        <v>82197</v>
      </c>
      <c r="D16580" t="s">
        <v>82197</v>
      </c>
      <c r="E16580" t="str">
        <f t="shared" si="259"/>
        <v>636319 - EFFERVSENS</v>
      </c>
      <c r="F16580" t="s">
        <v>16324</v>
      </c>
      <c r="G16580" t="s">
        <v>82196</v>
      </c>
      <c r="I16580" t="s">
        <v>3929</v>
      </c>
      <c r="J16580" t="s">
        <v>82195</v>
      </c>
      <c r="K16580" t="s">
        <v>208</v>
      </c>
      <c r="L16580" t="s">
        <v>82194</v>
      </c>
      <c r="N16580" t="s">
        <v>208</v>
      </c>
      <c r="O16580" t="s">
        <v>476</v>
      </c>
      <c r="P16580" t="s">
        <v>476</v>
      </c>
    </row>
    <row r="16581" spans="1:16">
      <c r="A16581" s="484" t="s">
        <v>4798</v>
      </c>
      <c r="B16581" s="485" t="s">
        <v>4797</v>
      </c>
      <c r="C16581" t="s">
        <v>4796</v>
      </c>
      <c r="D16581" t="s">
        <v>4795</v>
      </c>
      <c r="E16581" t="str">
        <f t="shared" si="259"/>
        <v>601974 - URIOPSS NOUVELLE AQUITAINE MERIGNAC</v>
      </c>
      <c r="F16581" t="s">
        <v>3384</v>
      </c>
      <c r="G16581" t="s">
        <v>4794</v>
      </c>
      <c r="I16581" t="s">
        <v>1466</v>
      </c>
      <c r="J16581" t="s">
        <v>4793</v>
      </c>
      <c r="K16581" t="s">
        <v>208</v>
      </c>
      <c r="L16581" t="s">
        <v>4792</v>
      </c>
      <c r="N16581" t="s">
        <v>208</v>
      </c>
      <c r="O16581" t="s">
        <v>476</v>
      </c>
      <c r="P16581" t="s">
        <v>476</v>
      </c>
    </row>
    <row r="16582" spans="1:16">
      <c r="A16582" s="484" t="s">
        <v>34875</v>
      </c>
      <c r="B16582" s="485" t="s">
        <v>34874</v>
      </c>
      <c r="C16582" t="s">
        <v>34873</v>
      </c>
      <c r="D16582" t="s">
        <v>34872</v>
      </c>
      <c r="E16582" t="str">
        <f t="shared" si="259"/>
        <v>645722 - MP CONSEIL</v>
      </c>
      <c r="F16582" t="s">
        <v>22835</v>
      </c>
      <c r="G16582" t="s">
        <v>34871</v>
      </c>
      <c r="I16582" t="s">
        <v>22562</v>
      </c>
      <c r="K16582" t="s">
        <v>208</v>
      </c>
      <c r="L16582" t="s">
        <v>34870</v>
      </c>
      <c r="N16582" t="s">
        <v>208</v>
      </c>
      <c r="O16582" t="s">
        <v>476</v>
      </c>
      <c r="P16582" t="s">
        <v>476</v>
      </c>
    </row>
    <row r="16583" spans="1:16">
      <c r="A16583" s="484" t="s">
        <v>88145</v>
      </c>
      <c r="B16583" s="485" t="s">
        <v>88144</v>
      </c>
      <c r="C16583" t="s">
        <v>88143</v>
      </c>
      <c r="D16583" t="s">
        <v>88142</v>
      </c>
      <c r="E16583" t="str">
        <f t="shared" si="259"/>
        <v>639539 - DELMAS PASCAL</v>
      </c>
      <c r="F16583" t="s">
        <v>8371</v>
      </c>
      <c r="G16583" t="s">
        <v>88141</v>
      </c>
      <c r="I16583" t="s">
        <v>4726</v>
      </c>
      <c r="J16583" t="s">
        <v>88140</v>
      </c>
      <c r="K16583" t="s">
        <v>208</v>
      </c>
      <c r="L16583" t="s">
        <v>88139</v>
      </c>
      <c r="N16583" t="s">
        <v>208</v>
      </c>
      <c r="O16583" t="s">
        <v>476</v>
      </c>
      <c r="P16583" t="s">
        <v>476</v>
      </c>
    </row>
    <row r="16584" spans="1:16">
      <c r="A16584" s="484" t="s">
        <v>13304</v>
      </c>
      <c r="B16584" s="485" t="s">
        <v>13303</v>
      </c>
      <c r="C16584" t="s">
        <v>13302</v>
      </c>
      <c r="D16584" t="s">
        <v>13301</v>
      </c>
      <c r="E16584" t="str">
        <f t="shared" si="259"/>
        <v>630810 - SSP</v>
      </c>
      <c r="F16584" t="s">
        <v>3392</v>
      </c>
      <c r="G16584" t="s">
        <v>13300</v>
      </c>
      <c r="I16584" t="s">
        <v>626</v>
      </c>
      <c r="J16584" t="s">
        <v>13299</v>
      </c>
      <c r="K16584" t="s">
        <v>208</v>
      </c>
      <c r="L16584" t="s">
        <v>13298</v>
      </c>
      <c r="N16584" t="s">
        <v>208</v>
      </c>
      <c r="O16584" t="s">
        <v>476</v>
      </c>
      <c r="P16584" t="s">
        <v>476</v>
      </c>
    </row>
    <row r="16585" spans="1:16">
      <c r="A16585" s="484" t="s">
        <v>37015</v>
      </c>
      <c r="B16585" s="485" t="s">
        <v>37014</v>
      </c>
      <c r="C16585" t="s">
        <v>37013</v>
      </c>
      <c r="D16585" t="s">
        <v>37012</v>
      </c>
      <c r="E16585" t="str">
        <f t="shared" si="259"/>
        <v>667780 - MEITIS FORMATION</v>
      </c>
      <c r="F16585" t="s">
        <v>571</v>
      </c>
      <c r="G16585" t="s">
        <v>37011</v>
      </c>
      <c r="I16585" t="s">
        <v>23006</v>
      </c>
      <c r="J16585" t="s">
        <v>37010</v>
      </c>
      <c r="K16585" t="s">
        <v>208</v>
      </c>
      <c r="L16585" t="s">
        <v>37009</v>
      </c>
      <c r="N16585" t="s">
        <v>208</v>
      </c>
      <c r="O16585" t="s">
        <v>476</v>
      </c>
      <c r="P16585" t="s">
        <v>476</v>
      </c>
    </row>
    <row r="16586" spans="1:16">
      <c r="A16586" s="484" t="s">
        <v>108765</v>
      </c>
      <c r="B16586" s="485" t="s">
        <v>108764</v>
      </c>
      <c r="C16586" t="s">
        <v>108763</v>
      </c>
      <c r="D16586" t="s">
        <v>108763</v>
      </c>
      <c r="E16586" t="str">
        <f t="shared" si="259"/>
        <v>667158 - CENOLIA AQUITAINE</v>
      </c>
      <c r="F16586" t="s">
        <v>23623</v>
      </c>
      <c r="G16586" t="s">
        <v>108762</v>
      </c>
      <c r="I16586" t="s">
        <v>749</v>
      </c>
      <c r="K16586" t="s">
        <v>208</v>
      </c>
      <c r="L16586" t="s">
        <v>108761</v>
      </c>
      <c r="N16586" t="s">
        <v>208</v>
      </c>
      <c r="O16586" t="s">
        <v>476</v>
      </c>
      <c r="P16586" t="s">
        <v>476</v>
      </c>
    </row>
    <row r="16587" spans="1:16">
      <c r="A16587" s="484" t="s">
        <v>129866</v>
      </c>
      <c r="B16587" s="485" t="s">
        <v>129865</v>
      </c>
      <c r="C16587" t="s">
        <v>129864</v>
      </c>
      <c r="D16587" t="s">
        <v>129864</v>
      </c>
      <c r="E16587" t="str">
        <f t="shared" si="259"/>
        <v>669908 - ALTA VISTA</v>
      </c>
      <c r="F16587" t="s">
        <v>10701</v>
      </c>
      <c r="G16587" t="s">
        <v>129863</v>
      </c>
      <c r="I16587" t="s">
        <v>80962</v>
      </c>
      <c r="K16587" t="s">
        <v>208</v>
      </c>
      <c r="L16587" t="s">
        <v>129862</v>
      </c>
      <c r="N16587" t="s">
        <v>208</v>
      </c>
      <c r="O16587" t="s">
        <v>476</v>
      </c>
      <c r="P16587" t="s">
        <v>476</v>
      </c>
    </row>
    <row r="16588" spans="1:16">
      <c r="A16588" s="484" t="s">
        <v>8471</v>
      </c>
      <c r="B16588" s="485" t="s">
        <v>8470</v>
      </c>
      <c r="C16588" t="s">
        <v>8469</v>
      </c>
      <c r="D16588" t="s">
        <v>8469</v>
      </c>
      <c r="E16588" t="str">
        <f t="shared" si="259"/>
        <v>607095 - UFORCA PREMONTRE</v>
      </c>
      <c r="F16588" t="s">
        <v>7380</v>
      </c>
      <c r="G16588" t="s">
        <v>8468</v>
      </c>
      <c r="I16588" t="s">
        <v>1806</v>
      </c>
      <c r="K16588" t="s">
        <v>208</v>
      </c>
      <c r="L16588" t="s">
        <v>8467</v>
      </c>
      <c r="N16588" t="s">
        <v>208</v>
      </c>
      <c r="O16588" t="s">
        <v>476</v>
      </c>
      <c r="P16588" t="s">
        <v>476</v>
      </c>
    </row>
    <row r="16589" spans="1:16">
      <c r="A16589" s="484" t="s">
        <v>29820</v>
      </c>
      <c r="B16589" s="485" t="s">
        <v>29819</v>
      </c>
      <c r="C16589" t="s">
        <v>29818</v>
      </c>
      <c r="D16589" t="s">
        <v>29818</v>
      </c>
      <c r="E16589" t="str">
        <f t="shared" si="259"/>
        <v>635443 - PALUCHE FORMATION</v>
      </c>
      <c r="F16589" t="s">
        <v>26736</v>
      </c>
      <c r="G16589" t="s">
        <v>29817</v>
      </c>
      <c r="I16589" t="s">
        <v>10073</v>
      </c>
      <c r="K16589" t="s">
        <v>208</v>
      </c>
      <c r="L16589" t="s">
        <v>29816</v>
      </c>
      <c r="N16589" t="s">
        <v>208</v>
      </c>
      <c r="O16589" t="s">
        <v>476</v>
      </c>
      <c r="P16589" t="s">
        <v>476</v>
      </c>
    </row>
    <row r="16590" spans="1:16">
      <c r="A16590" s="484" t="s">
        <v>3089</v>
      </c>
      <c r="B16590" s="485" t="s">
        <v>3088</v>
      </c>
      <c r="C16590" t="s">
        <v>3087</v>
      </c>
      <c r="D16590" t="s">
        <v>3086</v>
      </c>
      <c r="E16590" t="str">
        <f t="shared" si="259"/>
        <v>655971 - VOL GROUPE CONSEILS FORMATIONS PLAZAC</v>
      </c>
      <c r="F16590" t="s">
        <v>3085</v>
      </c>
      <c r="G16590" t="s">
        <v>3084</v>
      </c>
      <c r="I16590" t="s">
        <v>3083</v>
      </c>
      <c r="J16590" t="s">
        <v>3082</v>
      </c>
      <c r="K16590" t="s">
        <v>208</v>
      </c>
      <c r="L16590" t="s">
        <v>3081</v>
      </c>
      <c r="N16590" t="s">
        <v>208</v>
      </c>
      <c r="O16590" t="s">
        <v>476</v>
      </c>
      <c r="P16590" t="s">
        <v>476</v>
      </c>
    </row>
    <row r="16591" spans="1:16">
      <c r="A16591" s="484" t="s">
        <v>84614</v>
      </c>
      <c r="B16591" s="485" t="s">
        <v>84613</v>
      </c>
      <c r="C16591" t="s">
        <v>84612</v>
      </c>
      <c r="D16591" t="s">
        <v>84611</v>
      </c>
      <c r="E16591" t="str">
        <f t="shared" si="259"/>
        <v>647949 - EFMM</v>
      </c>
      <c r="F16591" t="s">
        <v>2953</v>
      </c>
      <c r="G16591" t="s">
        <v>84610</v>
      </c>
      <c r="I16591" t="s">
        <v>36367</v>
      </c>
      <c r="J16591" t="s">
        <v>84609</v>
      </c>
      <c r="K16591" t="s">
        <v>208</v>
      </c>
      <c r="L16591" t="s">
        <v>84608</v>
      </c>
      <c r="N16591" t="s">
        <v>208</v>
      </c>
      <c r="O16591" t="s">
        <v>476</v>
      </c>
      <c r="P16591" t="s">
        <v>476</v>
      </c>
    </row>
    <row r="16592" spans="1:16">
      <c r="A16592" s="484" t="s">
        <v>70665</v>
      </c>
      <c r="B16592" s="485" t="s">
        <v>70664</v>
      </c>
      <c r="C16592" t="s">
        <v>70663</v>
      </c>
      <c r="D16592" t="s">
        <v>70663</v>
      </c>
      <c r="E16592" t="str">
        <f t="shared" si="259"/>
        <v>452804 - FORMAPRIV DROIT CAPAVOCAT</v>
      </c>
      <c r="F16592" t="s">
        <v>2724</v>
      </c>
      <c r="G16592" t="s">
        <v>70662</v>
      </c>
      <c r="I16592" t="s">
        <v>626</v>
      </c>
      <c r="J16592" t="s">
        <v>70661</v>
      </c>
      <c r="K16592" t="s">
        <v>208</v>
      </c>
      <c r="L16592" t="s">
        <v>70660</v>
      </c>
      <c r="N16592" t="s">
        <v>208</v>
      </c>
      <c r="O16592" t="s">
        <v>476</v>
      </c>
      <c r="P16592" t="s">
        <v>476</v>
      </c>
    </row>
    <row r="16593" spans="1:16">
      <c r="A16593" s="484" t="s">
        <v>56797</v>
      </c>
      <c r="B16593" s="485" t="s">
        <v>56796</v>
      </c>
      <c r="C16593" t="s">
        <v>56795</v>
      </c>
      <c r="D16593" t="s">
        <v>56794</v>
      </c>
      <c r="E16593" t="str">
        <f t="shared" si="259"/>
        <v>621195 - IFTC</v>
      </c>
      <c r="F16593" t="s">
        <v>13924</v>
      </c>
      <c r="G16593" t="s">
        <v>56793</v>
      </c>
      <c r="I16593" t="s">
        <v>626</v>
      </c>
      <c r="J16593" t="s">
        <v>56792</v>
      </c>
      <c r="K16593" t="s">
        <v>208</v>
      </c>
      <c r="L16593" t="s">
        <v>56791</v>
      </c>
      <c r="N16593" t="s">
        <v>208</v>
      </c>
      <c r="O16593" t="s">
        <v>476</v>
      </c>
      <c r="P16593" t="s">
        <v>476</v>
      </c>
    </row>
    <row r="16594" spans="1:16">
      <c r="A16594" s="484" t="s">
        <v>20308</v>
      </c>
      <c r="B16594" s="485" t="s">
        <v>20307</v>
      </c>
      <c r="C16594" t="s">
        <v>20306</v>
      </c>
      <c r="D16594" t="s">
        <v>20305</v>
      </c>
      <c r="E16594" t="str">
        <f t="shared" si="259"/>
        <v>677565 - SSPT FORMATION</v>
      </c>
      <c r="F16594" t="s">
        <v>4499</v>
      </c>
      <c r="G16594" t="s">
        <v>20304</v>
      </c>
      <c r="H16594" t="s">
        <v>20303</v>
      </c>
      <c r="I16594" t="s">
        <v>596</v>
      </c>
      <c r="J16594" t="s">
        <v>20302</v>
      </c>
      <c r="K16594" t="s">
        <v>208</v>
      </c>
      <c r="L16594" t="s">
        <v>20301</v>
      </c>
      <c r="N16594" t="s">
        <v>208</v>
      </c>
      <c r="O16594" t="s">
        <v>476</v>
      </c>
      <c r="P16594" t="s">
        <v>476</v>
      </c>
    </row>
    <row r="16595" spans="1:16">
      <c r="A16595" s="484" t="s">
        <v>75117</v>
      </c>
      <c r="B16595" s="485" t="s">
        <v>75116</v>
      </c>
      <c r="C16595" t="s">
        <v>75115</v>
      </c>
      <c r="D16595" t="s">
        <v>75115</v>
      </c>
      <c r="E16595" t="str">
        <f t="shared" si="259"/>
        <v>631656 - EUROPHENIX</v>
      </c>
      <c r="F16595" t="s">
        <v>1504</v>
      </c>
      <c r="G16595" t="s">
        <v>75114</v>
      </c>
      <c r="H16595" t="s">
        <v>16798</v>
      </c>
      <c r="I16595" t="s">
        <v>603</v>
      </c>
      <c r="K16595" t="s">
        <v>208</v>
      </c>
      <c r="L16595" t="s">
        <v>75113</v>
      </c>
      <c r="N16595" t="s">
        <v>207</v>
      </c>
      <c r="O16595" t="s">
        <v>476</v>
      </c>
      <c r="P16595" t="s">
        <v>476</v>
      </c>
    </row>
    <row r="16596" spans="1:16">
      <c r="A16596" s="484" t="s">
        <v>13327</v>
      </c>
      <c r="B16596" s="485" t="s">
        <v>13326</v>
      </c>
      <c r="C16596" t="s">
        <v>13325</v>
      </c>
      <c r="D16596" t="s">
        <v>13325</v>
      </c>
      <c r="E16596" t="str">
        <f t="shared" si="259"/>
        <v>635844 - SRP FORMATIONS</v>
      </c>
      <c r="F16596" t="s">
        <v>3853</v>
      </c>
      <c r="G16596" t="s">
        <v>13324</v>
      </c>
      <c r="H16596" t="s">
        <v>13323</v>
      </c>
      <c r="I16596" t="s">
        <v>13322</v>
      </c>
      <c r="K16596" t="s">
        <v>208</v>
      </c>
      <c r="L16596" t="s">
        <v>13321</v>
      </c>
      <c r="N16596" t="s">
        <v>208</v>
      </c>
      <c r="O16596" t="s">
        <v>476</v>
      </c>
      <c r="P16596" t="s">
        <v>476</v>
      </c>
    </row>
    <row r="16597" spans="1:16">
      <c r="A16597" s="484" t="s">
        <v>22418</v>
      </c>
      <c r="B16597" s="485" t="s">
        <v>22417</v>
      </c>
      <c r="C16597" t="s">
        <v>22416</v>
      </c>
      <c r="D16597" t="s">
        <v>22415</v>
      </c>
      <c r="E16597" t="str">
        <f t="shared" si="259"/>
        <v>653639 - RESILIENCES LYON</v>
      </c>
      <c r="F16597" t="s">
        <v>581</v>
      </c>
      <c r="G16597" t="s">
        <v>22414</v>
      </c>
      <c r="I16597" t="s">
        <v>802</v>
      </c>
      <c r="J16597" t="s">
        <v>22413</v>
      </c>
      <c r="K16597" t="s">
        <v>208</v>
      </c>
      <c r="L16597" t="s">
        <v>22412</v>
      </c>
      <c r="N16597" t="s">
        <v>208</v>
      </c>
      <c r="O16597" t="s">
        <v>476</v>
      </c>
      <c r="P16597" t="s">
        <v>476</v>
      </c>
    </row>
    <row r="16598" spans="1:16">
      <c r="A16598" s="484" t="s">
        <v>28334</v>
      </c>
      <c r="B16598" s="485" t="s">
        <v>28333</v>
      </c>
      <c r="C16598" t="s">
        <v>28332</v>
      </c>
      <c r="D16598" t="s">
        <v>28331</v>
      </c>
      <c r="E16598" t="str">
        <f t="shared" si="259"/>
        <v>653147 - PFMO ORCHAMPS</v>
      </c>
      <c r="F16598" t="s">
        <v>11669</v>
      </c>
      <c r="G16598" t="s">
        <v>28330</v>
      </c>
      <c r="I16598" t="s">
        <v>28329</v>
      </c>
      <c r="J16598" t="s">
        <v>28328</v>
      </c>
      <c r="K16598" t="s">
        <v>208</v>
      </c>
      <c r="L16598" t="s">
        <v>28327</v>
      </c>
      <c r="N16598" t="s">
        <v>208</v>
      </c>
      <c r="O16598" t="s">
        <v>476</v>
      </c>
      <c r="P16598" t="s">
        <v>476</v>
      </c>
    </row>
    <row r="16599" spans="1:16">
      <c r="A16599" s="484" t="s">
        <v>109944</v>
      </c>
      <c r="B16599" s="485" t="s">
        <v>109943</v>
      </c>
      <c r="C16599" t="s">
        <v>109942</v>
      </c>
      <c r="D16599" t="s">
        <v>109941</v>
      </c>
      <c r="E16599" t="str">
        <f t="shared" si="259"/>
        <v>676500 - CARINE KREUCHER MARC</v>
      </c>
      <c r="F16599" t="s">
        <v>22763</v>
      </c>
      <c r="G16599" t="s">
        <v>109940</v>
      </c>
      <c r="I16599" t="s">
        <v>109939</v>
      </c>
      <c r="J16599" t="s">
        <v>109938</v>
      </c>
      <c r="K16599" t="s">
        <v>208</v>
      </c>
      <c r="L16599" t="s">
        <v>109937</v>
      </c>
      <c r="N16599" t="s">
        <v>208</v>
      </c>
      <c r="O16599" t="s">
        <v>476</v>
      </c>
      <c r="P16599" t="s">
        <v>476</v>
      </c>
    </row>
    <row r="16600" spans="1:16">
      <c r="A16600" s="484" t="s">
        <v>6716</v>
      </c>
      <c r="B16600" s="485" t="s">
        <v>6715</v>
      </c>
      <c r="C16600" t="s">
        <v>6714</v>
      </c>
      <c r="D16600" t="s">
        <v>6713</v>
      </c>
      <c r="E16600" t="str">
        <f t="shared" si="259"/>
        <v>628190 - UTEP DE SAINTONGE</v>
      </c>
      <c r="F16600" t="s">
        <v>2659</v>
      </c>
      <c r="G16600" t="s">
        <v>6712</v>
      </c>
      <c r="I16600" t="s">
        <v>6711</v>
      </c>
      <c r="J16600" t="s">
        <v>6710</v>
      </c>
      <c r="K16600" t="s">
        <v>208</v>
      </c>
      <c r="L16600" t="s">
        <v>6709</v>
      </c>
      <c r="N16600" t="s">
        <v>208</v>
      </c>
      <c r="O16600" t="s">
        <v>476</v>
      </c>
      <c r="P16600" t="s">
        <v>476</v>
      </c>
    </row>
    <row r="16601" spans="1:16">
      <c r="A16601" s="484" t="s">
        <v>27657</v>
      </c>
      <c r="B16601" s="485" t="s">
        <v>27656</v>
      </c>
      <c r="C16601" t="s">
        <v>27655</v>
      </c>
      <c r="D16601" t="s">
        <v>27654</v>
      </c>
      <c r="E16601" t="str">
        <f t="shared" si="259"/>
        <v>667766 - PLANQUET JOHN</v>
      </c>
      <c r="F16601" t="s">
        <v>571</v>
      </c>
      <c r="G16601" t="s">
        <v>27653</v>
      </c>
      <c r="H16601" t="s">
        <v>27652</v>
      </c>
      <c r="I16601" t="s">
        <v>27651</v>
      </c>
      <c r="J16601" t="s">
        <v>27650</v>
      </c>
      <c r="K16601" t="s">
        <v>208</v>
      </c>
      <c r="L16601" t="s">
        <v>27649</v>
      </c>
      <c r="N16601" t="s">
        <v>208</v>
      </c>
      <c r="O16601" t="s">
        <v>476</v>
      </c>
      <c r="P16601" t="s">
        <v>476</v>
      </c>
    </row>
    <row r="16602" spans="1:16">
      <c r="A16602" s="484" t="s">
        <v>117524</v>
      </c>
      <c r="B16602" s="485" t="s">
        <v>117523</v>
      </c>
      <c r="C16602" t="s">
        <v>117522</v>
      </c>
      <c r="D16602" t="s">
        <v>117522</v>
      </c>
      <c r="E16602" t="str">
        <f t="shared" si="259"/>
        <v>606285 - ATLA</v>
      </c>
      <c r="F16602" t="s">
        <v>50315</v>
      </c>
      <c r="G16602" t="s">
        <v>117521</v>
      </c>
      <c r="I16602" t="s">
        <v>626</v>
      </c>
      <c r="J16602" t="s">
        <v>117520</v>
      </c>
      <c r="K16602" t="s">
        <v>208</v>
      </c>
      <c r="L16602" t="s">
        <v>117519</v>
      </c>
      <c r="N16602" t="s">
        <v>208</v>
      </c>
      <c r="O16602" t="s">
        <v>476</v>
      </c>
      <c r="P16602" t="s">
        <v>476</v>
      </c>
    </row>
    <row r="16603" spans="1:16">
      <c r="A16603" s="484" t="s">
        <v>35847</v>
      </c>
      <c r="B16603" s="485" t="s">
        <v>35846</v>
      </c>
      <c r="C16603" t="s">
        <v>35845</v>
      </c>
      <c r="D16603" t="s">
        <v>35845</v>
      </c>
      <c r="E16603" t="str">
        <f t="shared" si="259"/>
        <v>606224 - MINUTEDRONE</v>
      </c>
      <c r="F16603" t="s">
        <v>3619</v>
      </c>
      <c r="G16603" t="s">
        <v>35844</v>
      </c>
      <c r="I16603" t="s">
        <v>836</v>
      </c>
      <c r="J16603" t="s">
        <v>35843</v>
      </c>
      <c r="K16603" t="s">
        <v>208</v>
      </c>
      <c r="L16603" t="s">
        <v>35842</v>
      </c>
      <c r="N16603" t="s">
        <v>208</v>
      </c>
      <c r="O16603" t="s">
        <v>476</v>
      </c>
      <c r="P16603" t="s">
        <v>476</v>
      </c>
    </row>
    <row r="16604" spans="1:16">
      <c r="A16604" s="484" t="s">
        <v>8731</v>
      </c>
      <c r="B16604" s="485" t="s">
        <v>8730</v>
      </c>
      <c r="C16604" t="s">
        <v>8729</v>
      </c>
      <c r="D16604" t="s">
        <v>8729</v>
      </c>
      <c r="E16604" t="str">
        <f t="shared" si="259"/>
        <v>653974 - TROISIEME HEMISPHERE</v>
      </c>
      <c r="F16604" t="s">
        <v>8728</v>
      </c>
      <c r="G16604" t="s">
        <v>8727</v>
      </c>
      <c r="I16604" t="s">
        <v>8726</v>
      </c>
      <c r="J16604" t="s">
        <v>8725</v>
      </c>
      <c r="K16604" t="s">
        <v>208</v>
      </c>
      <c r="L16604" t="s">
        <v>8724</v>
      </c>
      <c r="N16604" t="s">
        <v>208</v>
      </c>
      <c r="O16604" t="s">
        <v>476</v>
      </c>
      <c r="P16604" t="s">
        <v>476</v>
      </c>
    </row>
    <row r="16605" spans="1:16">
      <c r="A16605" s="484" t="s">
        <v>41681</v>
      </c>
      <c r="B16605" s="485" t="s">
        <v>41680</v>
      </c>
      <c r="C16605" t="s">
        <v>41679</v>
      </c>
      <c r="D16605" t="s">
        <v>41679</v>
      </c>
      <c r="E16605" t="str">
        <f t="shared" si="259"/>
        <v>673365 - LRM CONSEIL ET FORMATION</v>
      </c>
      <c r="F16605" t="s">
        <v>41678</v>
      </c>
      <c r="G16605" t="s">
        <v>41677</v>
      </c>
      <c r="I16605" t="s">
        <v>11197</v>
      </c>
      <c r="J16605" t="s">
        <v>41676</v>
      </c>
      <c r="K16605" t="s">
        <v>208</v>
      </c>
      <c r="L16605" t="s">
        <v>41675</v>
      </c>
      <c r="N16605" t="s">
        <v>208</v>
      </c>
      <c r="O16605" t="s">
        <v>476</v>
      </c>
      <c r="P16605" t="s">
        <v>476</v>
      </c>
    </row>
    <row r="16606" spans="1:16">
      <c r="A16606" s="484" t="s">
        <v>12045</v>
      </c>
      <c r="B16606" s="485" t="s">
        <v>12044</v>
      </c>
      <c r="C16606" t="s">
        <v>12043</v>
      </c>
      <c r="D16606" t="s">
        <v>12043</v>
      </c>
      <c r="E16606" t="str">
        <f t="shared" si="259"/>
        <v>667791 - SYLKA FORMATION</v>
      </c>
      <c r="F16606" t="s">
        <v>571</v>
      </c>
      <c r="G16606" t="s">
        <v>12042</v>
      </c>
      <c r="H16606" t="s">
        <v>12041</v>
      </c>
      <c r="I16606" t="s">
        <v>4549</v>
      </c>
      <c r="J16606" t="s">
        <v>12040</v>
      </c>
      <c r="K16606" t="s">
        <v>208</v>
      </c>
      <c r="L16606" t="s">
        <v>12039</v>
      </c>
      <c r="N16606" t="s">
        <v>208</v>
      </c>
      <c r="O16606" t="s">
        <v>476</v>
      </c>
      <c r="P16606" t="s">
        <v>476</v>
      </c>
    </row>
    <row r="16607" spans="1:16">
      <c r="A16607" s="484" t="s">
        <v>82265</v>
      </c>
      <c r="B16607" s="485" t="s">
        <v>82264</v>
      </c>
      <c r="C16607" t="s">
        <v>82263</v>
      </c>
      <c r="D16607" t="s">
        <v>82262</v>
      </c>
      <c r="E16607" t="str">
        <f t="shared" si="259"/>
        <v>616163 - EFPP AIX EN PROVENCE</v>
      </c>
      <c r="F16607" t="s">
        <v>2370</v>
      </c>
      <c r="G16607" t="s">
        <v>82261</v>
      </c>
      <c r="I16607" t="s">
        <v>596</v>
      </c>
      <c r="J16607" t="s">
        <v>82260</v>
      </c>
      <c r="K16607" t="s">
        <v>208</v>
      </c>
      <c r="L16607" t="s">
        <v>82259</v>
      </c>
      <c r="N16607" t="s">
        <v>208</v>
      </c>
      <c r="O16607" t="s">
        <v>476</v>
      </c>
      <c r="P16607" t="s">
        <v>476</v>
      </c>
    </row>
    <row r="16608" spans="1:16">
      <c r="A16608" s="484" t="s">
        <v>92921</v>
      </c>
      <c r="B16608" s="485" t="s">
        <v>92920</v>
      </c>
      <c r="C16608" t="s">
        <v>92919</v>
      </c>
      <c r="D16608" t="s">
        <v>92919</v>
      </c>
      <c r="E16608" t="str">
        <f t="shared" si="259"/>
        <v>636654 - COMPETENCES ET CONSEILS</v>
      </c>
      <c r="F16608" t="s">
        <v>2558</v>
      </c>
      <c r="G16608" t="s">
        <v>92918</v>
      </c>
      <c r="I16608" t="s">
        <v>90619</v>
      </c>
      <c r="J16608" t="s">
        <v>92917</v>
      </c>
      <c r="K16608" t="s">
        <v>208</v>
      </c>
      <c r="L16608" t="s">
        <v>92916</v>
      </c>
      <c r="N16608" t="s">
        <v>208</v>
      </c>
      <c r="O16608" t="s">
        <v>476</v>
      </c>
      <c r="P16608" t="s">
        <v>476</v>
      </c>
    </row>
    <row r="16609" spans="1:16">
      <c r="A16609" s="484" t="s">
        <v>2365</v>
      </c>
      <c r="B16609" s="485" t="s">
        <v>2364</v>
      </c>
      <c r="C16609" t="s">
        <v>2363</v>
      </c>
      <c r="D16609" t="s">
        <v>2362</v>
      </c>
      <c r="E16609" t="str">
        <f t="shared" si="259"/>
        <v>629431 - WILHELM ELODIE</v>
      </c>
      <c r="F16609" t="s">
        <v>2361</v>
      </c>
      <c r="G16609" t="s">
        <v>2360</v>
      </c>
      <c r="I16609" t="s">
        <v>2359</v>
      </c>
      <c r="K16609" t="s">
        <v>208</v>
      </c>
      <c r="L16609" t="s">
        <v>2358</v>
      </c>
      <c r="N16609" t="s">
        <v>208</v>
      </c>
      <c r="O16609" t="s">
        <v>476</v>
      </c>
      <c r="P16609" t="s">
        <v>476</v>
      </c>
    </row>
    <row r="16610" spans="1:16">
      <c r="A16610" s="484" t="s">
        <v>65421</v>
      </c>
      <c r="B16610" s="485" t="s">
        <v>65420</v>
      </c>
      <c r="C16610" t="s">
        <v>65419</v>
      </c>
      <c r="D16610" t="s">
        <v>65419</v>
      </c>
      <c r="E16610" t="str">
        <f t="shared" si="259"/>
        <v>609468 - GREGOIRE BIETH HDV</v>
      </c>
      <c r="F16610" t="s">
        <v>22772</v>
      </c>
      <c r="G16610" t="s">
        <v>65418</v>
      </c>
      <c r="I16610" t="s">
        <v>749</v>
      </c>
      <c r="J16610" t="s">
        <v>65417</v>
      </c>
      <c r="K16610" t="s">
        <v>208</v>
      </c>
      <c r="L16610" t="s">
        <v>65416</v>
      </c>
      <c r="N16610" t="s">
        <v>208</v>
      </c>
      <c r="O16610" t="s">
        <v>476</v>
      </c>
      <c r="P16610" t="s">
        <v>476</v>
      </c>
    </row>
    <row r="16611" spans="1:16">
      <c r="A16611" s="484" t="s">
        <v>50343</v>
      </c>
      <c r="B16611" s="485" t="s">
        <v>50342</v>
      </c>
      <c r="C16611" t="s">
        <v>50341</v>
      </c>
      <c r="D16611" t="s">
        <v>50340</v>
      </c>
      <c r="E16611" t="str">
        <f t="shared" si="259"/>
        <v>669921 - IRIIG ST DIDIER AU MONT D OR</v>
      </c>
      <c r="F16611" t="s">
        <v>9789</v>
      </c>
      <c r="G16611" t="s">
        <v>50339</v>
      </c>
      <c r="H16611" t="s">
        <v>50338</v>
      </c>
      <c r="I16611" t="s">
        <v>18120</v>
      </c>
      <c r="J16611" t="s">
        <v>50337</v>
      </c>
      <c r="K16611" t="s">
        <v>208</v>
      </c>
      <c r="L16611" t="s">
        <v>50336</v>
      </c>
      <c r="N16611" t="s">
        <v>207</v>
      </c>
      <c r="O16611" t="s">
        <v>476</v>
      </c>
      <c r="P16611" t="s">
        <v>476</v>
      </c>
    </row>
    <row r="16612" spans="1:16">
      <c r="A16612" s="484" t="s">
        <v>73559</v>
      </c>
      <c r="B16612" s="485" t="s">
        <v>73558</v>
      </c>
      <c r="C16612" t="s">
        <v>73557</v>
      </c>
      <c r="D16612" t="s">
        <v>73556</v>
      </c>
      <c r="E16612" t="str">
        <f t="shared" si="259"/>
        <v>599074 - FED D'ADDICTOLOGIE DU SUD - FAS</v>
      </c>
      <c r="F16612" t="s">
        <v>13061</v>
      </c>
      <c r="G16612" t="s">
        <v>73555</v>
      </c>
      <c r="H16612" t="s">
        <v>73554</v>
      </c>
      <c r="I16612" t="s">
        <v>1321</v>
      </c>
      <c r="K16612" t="s">
        <v>208</v>
      </c>
      <c r="L16612" t="s">
        <v>73553</v>
      </c>
      <c r="N16612" t="s">
        <v>208</v>
      </c>
      <c r="O16612" t="s">
        <v>476</v>
      </c>
      <c r="P16612" t="s">
        <v>476</v>
      </c>
    </row>
    <row r="16613" spans="1:16">
      <c r="A16613" s="484" t="s">
        <v>32110</v>
      </c>
      <c r="B16613" s="485" t="s">
        <v>32109</v>
      </c>
      <c r="C16613" t="s">
        <v>32108</v>
      </c>
      <c r="D16613" t="s">
        <v>32108</v>
      </c>
      <c r="E16613" t="str">
        <f t="shared" si="259"/>
        <v>605451 - OF-EA</v>
      </c>
      <c r="F16613" t="s">
        <v>1352</v>
      </c>
      <c r="G16613" t="s">
        <v>32107</v>
      </c>
      <c r="H16613" t="s">
        <v>32106</v>
      </c>
      <c r="I16613" t="s">
        <v>1298</v>
      </c>
      <c r="K16613" t="s">
        <v>208</v>
      </c>
      <c r="L16613" t="s">
        <v>32105</v>
      </c>
      <c r="N16613" t="s">
        <v>208</v>
      </c>
      <c r="O16613" t="s">
        <v>476</v>
      </c>
      <c r="P16613" t="s">
        <v>476</v>
      </c>
    </row>
    <row r="16614" spans="1:16">
      <c r="A16614" s="484" t="s">
        <v>58355</v>
      </c>
      <c r="B16614" s="485" t="s">
        <v>58354</v>
      </c>
      <c r="C16614" t="s">
        <v>58353</v>
      </c>
      <c r="D16614" t="s">
        <v>58352</v>
      </c>
      <c r="E16614" t="str">
        <f t="shared" si="259"/>
        <v>607411 - INALTA FORMATION LAVAL</v>
      </c>
      <c r="F16614" t="s">
        <v>58351</v>
      </c>
      <c r="G16614" t="s">
        <v>58350</v>
      </c>
      <c r="I16614" t="s">
        <v>4017</v>
      </c>
      <c r="J16614" t="s">
        <v>58349</v>
      </c>
      <c r="K16614" t="s">
        <v>208</v>
      </c>
      <c r="L16614" t="s">
        <v>58348</v>
      </c>
      <c r="N16614" t="s">
        <v>208</v>
      </c>
      <c r="O16614" t="s">
        <v>476</v>
      </c>
      <c r="P16614" t="s">
        <v>476</v>
      </c>
    </row>
    <row r="16615" spans="1:16">
      <c r="A16615" s="484" t="s">
        <v>55505</v>
      </c>
      <c r="B16615" s="485" t="s">
        <v>55504</v>
      </c>
      <c r="C16615" t="s">
        <v>55503</v>
      </c>
      <c r="D16615" t="s">
        <v>55502</v>
      </c>
      <c r="E16615" t="str">
        <f t="shared" si="259"/>
        <v>645187 - INSTITUT PRH</v>
      </c>
      <c r="F16615" t="s">
        <v>43217</v>
      </c>
      <c r="G16615" t="s">
        <v>55501</v>
      </c>
      <c r="I16615" t="s">
        <v>55500</v>
      </c>
      <c r="J16615" t="s">
        <v>55499</v>
      </c>
      <c r="K16615" t="s">
        <v>208</v>
      </c>
      <c r="L16615" t="s">
        <v>55498</v>
      </c>
      <c r="N16615" t="s">
        <v>208</v>
      </c>
      <c r="O16615" t="s">
        <v>476</v>
      </c>
      <c r="P16615" t="s">
        <v>476</v>
      </c>
    </row>
    <row r="16616" spans="1:16">
      <c r="A16616" s="484" t="s">
        <v>22676</v>
      </c>
      <c r="B16616" s="485" t="s">
        <v>22675</v>
      </c>
      <c r="C16616" t="s">
        <v>22674</v>
      </c>
      <c r="D16616" t="s">
        <v>22674</v>
      </c>
      <c r="E16616" t="str">
        <f t="shared" si="259"/>
        <v>677693 - RESEAU QUALITE SANTE 972</v>
      </c>
      <c r="F16616" t="s">
        <v>4499</v>
      </c>
      <c r="G16616" t="s">
        <v>22673</v>
      </c>
      <c r="H16616" t="s">
        <v>22672</v>
      </c>
      <c r="I16616" t="s">
        <v>22671</v>
      </c>
      <c r="J16616" t="s">
        <v>22670</v>
      </c>
      <c r="K16616" t="s">
        <v>208</v>
      </c>
      <c r="L16616" t="s">
        <v>22669</v>
      </c>
      <c r="N16616" t="s">
        <v>208</v>
      </c>
      <c r="O16616" t="s">
        <v>476</v>
      </c>
      <c r="P16616" t="s">
        <v>476</v>
      </c>
    </row>
    <row r="16617" spans="1:16">
      <c r="A16617" s="484" t="s">
        <v>115641</v>
      </c>
      <c r="B16617" s="485" t="s">
        <v>115640</v>
      </c>
      <c r="C16617" t="s">
        <v>115639</v>
      </c>
      <c r="D16617" t="s">
        <v>115639</v>
      </c>
      <c r="E16617" t="str">
        <f t="shared" si="259"/>
        <v>684260 - AXEFOR</v>
      </c>
      <c r="F16617" t="s">
        <v>20707</v>
      </c>
      <c r="G16617" t="s">
        <v>115638</v>
      </c>
      <c r="I16617" t="s">
        <v>7856</v>
      </c>
      <c r="J16617" t="s">
        <v>115637</v>
      </c>
      <c r="K16617" t="s">
        <v>208</v>
      </c>
      <c r="L16617" t="s">
        <v>115636</v>
      </c>
      <c r="N16617" t="s">
        <v>208</v>
      </c>
      <c r="O16617" t="s">
        <v>476</v>
      </c>
      <c r="P16617" t="s">
        <v>476</v>
      </c>
    </row>
    <row r="16618" spans="1:16">
      <c r="A16618" s="484" t="s">
        <v>117283</v>
      </c>
      <c r="B16618" s="485" t="s">
        <v>117282</v>
      </c>
      <c r="C16618" t="s">
        <v>117281</v>
      </c>
      <c r="D16618" t="s">
        <v>117281</v>
      </c>
      <c r="E16618" t="str">
        <f t="shared" si="259"/>
        <v>638225 - ATRIA</v>
      </c>
      <c r="F16618" t="s">
        <v>21022</v>
      </c>
      <c r="G16618" t="s">
        <v>117280</v>
      </c>
      <c r="I16618" t="s">
        <v>21973</v>
      </c>
      <c r="J16618" t="s">
        <v>117279</v>
      </c>
      <c r="K16618" t="s">
        <v>208</v>
      </c>
      <c r="L16618" t="s">
        <v>117278</v>
      </c>
      <c r="N16618" t="s">
        <v>208</v>
      </c>
      <c r="O16618" t="s">
        <v>476</v>
      </c>
      <c r="P16618" t="s">
        <v>476</v>
      </c>
    </row>
    <row r="16619" spans="1:16">
      <c r="A16619" s="484" t="s">
        <v>48985</v>
      </c>
      <c r="B16619" s="485" t="s">
        <v>48984</v>
      </c>
      <c r="C16619" t="s">
        <v>48983</v>
      </c>
      <c r="D16619" t="s">
        <v>48982</v>
      </c>
      <c r="E16619" t="str">
        <f t="shared" si="259"/>
        <v>623659 - JOUFFLINEAU JULIEN</v>
      </c>
      <c r="F16619" t="s">
        <v>16791</v>
      </c>
      <c r="G16619" t="s">
        <v>48981</v>
      </c>
      <c r="I16619" t="s">
        <v>19400</v>
      </c>
      <c r="J16619" t="s">
        <v>48980</v>
      </c>
      <c r="K16619" t="s">
        <v>208</v>
      </c>
      <c r="L16619" t="s">
        <v>48979</v>
      </c>
      <c r="N16619" t="s">
        <v>208</v>
      </c>
      <c r="O16619" t="s">
        <v>476</v>
      </c>
      <c r="P16619" t="s">
        <v>476</v>
      </c>
    </row>
    <row r="16620" spans="1:16">
      <c r="A16620" s="484" t="s">
        <v>47044</v>
      </c>
      <c r="B16620" s="485" t="s">
        <v>47043</v>
      </c>
      <c r="C16620" t="s">
        <v>47042</v>
      </c>
      <c r="D16620" t="s">
        <v>47042</v>
      </c>
      <c r="E16620" t="str">
        <f t="shared" si="259"/>
        <v>661363 - LA FRESQUE DU CLIMAT</v>
      </c>
      <c r="F16620" t="s">
        <v>15421</v>
      </c>
      <c r="G16620" t="s">
        <v>47041</v>
      </c>
      <c r="I16620" t="s">
        <v>626</v>
      </c>
      <c r="K16620" t="s">
        <v>208</v>
      </c>
      <c r="L16620" t="s">
        <v>47040</v>
      </c>
      <c r="N16620" t="s">
        <v>208</v>
      </c>
      <c r="O16620" t="s">
        <v>476</v>
      </c>
      <c r="P16620" t="s">
        <v>476</v>
      </c>
    </row>
    <row r="16621" spans="1:16">
      <c r="A16621" s="484" t="s">
        <v>130647</v>
      </c>
      <c r="B16621" s="485" t="s">
        <v>130646</v>
      </c>
      <c r="C16621" t="s">
        <v>130645</v>
      </c>
      <c r="D16621" t="s">
        <v>130644</v>
      </c>
      <c r="E16621" t="str">
        <f t="shared" si="259"/>
        <v>653585 - ALEYSSON</v>
      </c>
      <c r="F16621" t="s">
        <v>1952</v>
      </c>
      <c r="G16621" t="s">
        <v>130643</v>
      </c>
      <c r="I16621" t="s">
        <v>802</v>
      </c>
      <c r="J16621" t="s">
        <v>130642</v>
      </c>
      <c r="K16621" t="s">
        <v>208</v>
      </c>
      <c r="L16621" t="s">
        <v>130641</v>
      </c>
      <c r="N16621" t="s">
        <v>208</v>
      </c>
      <c r="O16621" t="s">
        <v>476</v>
      </c>
      <c r="P16621" t="s">
        <v>476</v>
      </c>
    </row>
    <row r="16622" spans="1:16">
      <c r="A16622" s="484" t="s">
        <v>55935</v>
      </c>
      <c r="B16622" s="485" t="s">
        <v>55934</v>
      </c>
      <c r="C16622" t="s">
        <v>55933</v>
      </c>
      <c r="D16622" t="s">
        <v>55932</v>
      </c>
      <c r="E16622" t="str">
        <f t="shared" si="259"/>
        <v>621778 - IFP NATUR O VAR</v>
      </c>
      <c r="F16622" t="s">
        <v>30097</v>
      </c>
      <c r="G16622" t="s">
        <v>55931</v>
      </c>
      <c r="I16622" t="s">
        <v>17981</v>
      </c>
      <c r="J16622" t="s">
        <v>55930</v>
      </c>
      <c r="K16622" t="s">
        <v>208</v>
      </c>
      <c r="L16622" t="s">
        <v>55929</v>
      </c>
      <c r="N16622" t="s">
        <v>208</v>
      </c>
      <c r="O16622" t="s">
        <v>476</v>
      </c>
      <c r="P16622" t="s">
        <v>476</v>
      </c>
    </row>
    <row r="16623" spans="1:16">
      <c r="A16623" s="484" t="s">
        <v>109690</v>
      </c>
      <c r="B16623" s="485" t="s">
        <v>109689</v>
      </c>
      <c r="C16623" t="s">
        <v>109688</v>
      </c>
      <c r="D16623" t="s">
        <v>109687</v>
      </c>
      <c r="E16623" t="str">
        <f t="shared" si="259"/>
        <v>660644 - CF</v>
      </c>
      <c r="F16623" t="s">
        <v>11447</v>
      </c>
      <c r="G16623" t="s">
        <v>109686</v>
      </c>
      <c r="I16623" t="s">
        <v>626</v>
      </c>
      <c r="J16623" t="s">
        <v>109685</v>
      </c>
      <c r="K16623" t="s">
        <v>208</v>
      </c>
      <c r="L16623" t="s">
        <v>109684</v>
      </c>
      <c r="N16623" t="s">
        <v>208</v>
      </c>
      <c r="O16623" t="s">
        <v>476</v>
      </c>
      <c r="P16623" t="s">
        <v>476</v>
      </c>
    </row>
    <row r="16624" spans="1:16">
      <c r="A16624" s="484" t="s">
        <v>82607</v>
      </c>
      <c r="B16624" s="485" t="s">
        <v>82606</v>
      </c>
      <c r="C16624" t="s">
        <v>82605</v>
      </c>
      <c r="D16624" t="s">
        <v>82605</v>
      </c>
      <c r="E16624" t="str">
        <f t="shared" si="259"/>
        <v>634426 - EDEIS FORMATION</v>
      </c>
      <c r="F16624" t="s">
        <v>16692</v>
      </c>
      <c r="G16624" t="s">
        <v>82604</v>
      </c>
      <c r="I16624" t="s">
        <v>2515</v>
      </c>
      <c r="K16624" t="s">
        <v>208</v>
      </c>
      <c r="L16624" t="s">
        <v>82603</v>
      </c>
      <c r="N16624" t="s">
        <v>208</v>
      </c>
      <c r="O16624" t="s">
        <v>476</v>
      </c>
      <c r="P16624" t="s">
        <v>476</v>
      </c>
    </row>
    <row r="16625" spans="1:16">
      <c r="A16625" s="484" t="s">
        <v>119467</v>
      </c>
      <c r="B16625" s="485" t="s">
        <v>119466</v>
      </c>
      <c r="C16625" t="s">
        <v>119465</v>
      </c>
      <c r="D16625" t="s">
        <v>119464</v>
      </c>
      <c r="E16625" t="str">
        <f t="shared" si="259"/>
        <v>616199 - APBS</v>
      </c>
      <c r="F16625" t="s">
        <v>119463</v>
      </c>
      <c r="G16625" t="s">
        <v>119462</v>
      </c>
      <c r="I16625" t="s">
        <v>8946</v>
      </c>
      <c r="K16625" t="s">
        <v>208</v>
      </c>
      <c r="L16625" t="s">
        <v>119461</v>
      </c>
      <c r="N16625" t="s">
        <v>208</v>
      </c>
      <c r="O16625" t="s">
        <v>476</v>
      </c>
      <c r="P16625" t="s">
        <v>476</v>
      </c>
    </row>
    <row r="16626" spans="1:16">
      <c r="A16626" s="484" t="s">
        <v>35516</v>
      </c>
      <c r="B16626" s="485" t="s">
        <v>35515</v>
      </c>
      <c r="C16626" t="s">
        <v>35514</v>
      </c>
      <c r="D16626" t="s">
        <v>35514</v>
      </c>
      <c r="E16626" t="str">
        <f t="shared" si="259"/>
        <v>666464 - MOMIJI</v>
      </c>
      <c r="F16626" t="s">
        <v>8350</v>
      </c>
      <c r="G16626" t="s">
        <v>35513</v>
      </c>
      <c r="I16626" t="s">
        <v>23441</v>
      </c>
      <c r="J16626" t="s">
        <v>35512</v>
      </c>
      <c r="K16626" t="s">
        <v>208</v>
      </c>
      <c r="L16626" t="s">
        <v>35511</v>
      </c>
      <c r="N16626" t="s">
        <v>208</v>
      </c>
      <c r="O16626" t="s">
        <v>476</v>
      </c>
      <c r="P16626" t="s">
        <v>476</v>
      </c>
    </row>
    <row r="16627" spans="1:16">
      <c r="A16627" s="484" t="s">
        <v>79068</v>
      </c>
      <c r="B16627" s="485" t="s">
        <v>79067</v>
      </c>
      <c r="C16627" t="s">
        <v>79066</v>
      </c>
      <c r="D16627" t="s">
        <v>79065</v>
      </c>
      <c r="E16627" t="str">
        <f t="shared" si="259"/>
        <v>647720 - EPSA</v>
      </c>
      <c r="F16627" t="s">
        <v>9267</v>
      </c>
      <c r="G16627" t="s">
        <v>79064</v>
      </c>
      <c r="I16627" t="s">
        <v>1035</v>
      </c>
      <c r="J16627" t="s">
        <v>79063</v>
      </c>
      <c r="K16627" t="s">
        <v>79062</v>
      </c>
      <c r="L16627" t="s">
        <v>79061</v>
      </c>
      <c r="N16627" t="s">
        <v>208</v>
      </c>
      <c r="O16627" t="s">
        <v>476</v>
      </c>
      <c r="P16627" t="s">
        <v>476</v>
      </c>
    </row>
    <row r="16628" spans="1:16">
      <c r="A16628" s="484" t="s">
        <v>34862</v>
      </c>
      <c r="B16628" s="485" t="s">
        <v>34861</v>
      </c>
      <c r="C16628" t="s">
        <v>34860</v>
      </c>
      <c r="D16628" t="s">
        <v>34859</v>
      </c>
      <c r="E16628" t="str">
        <f t="shared" si="259"/>
        <v>636198 - MP INSTITUT</v>
      </c>
      <c r="F16628" t="s">
        <v>509</v>
      </c>
      <c r="G16628" t="s">
        <v>34858</v>
      </c>
      <c r="I16628" t="s">
        <v>34857</v>
      </c>
      <c r="J16628" t="s">
        <v>34856</v>
      </c>
      <c r="K16628" t="s">
        <v>208</v>
      </c>
      <c r="L16628" t="s">
        <v>34855</v>
      </c>
      <c r="N16628" t="s">
        <v>208</v>
      </c>
      <c r="O16628" t="s">
        <v>476</v>
      </c>
      <c r="P16628" t="s">
        <v>476</v>
      </c>
    </row>
    <row r="16629" spans="1:16">
      <c r="A16629" s="484" t="s">
        <v>135042</v>
      </c>
      <c r="B16629" s="485" t="s">
        <v>135041</v>
      </c>
      <c r="C16629" t="s">
        <v>135040</v>
      </c>
      <c r="D16629" t="s">
        <v>135040</v>
      </c>
      <c r="E16629" t="str">
        <f t="shared" si="259"/>
        <v>642990 - ACTIV CONSEIL</v>
      </c>
      <c r="F16629" t="s">
        <v>16254</v>
      </c>
      <c r="G16629" t="s">
        <v>135039</v>
      </c>
      <c r="H16629" t="s">
        <v>135038</v>
      </c>
      <c r="I16629" t="s">
        <v>19965</v>
      </c>
      <c r="J16629" t="s">
        <v>135037</v>
      </c>
      <c r="K16629" t="s">
        <v>208</v>
      </c>
      <c r="L16629" t="s">
        <v>135036</v>
      </c>
      <c r="N16629" t="s">
        <v>208</v>
      </c>
      <c r="O16629" t="s">
        <v>476</v>
      </c>
      <c r="P16629" t="s">
        <v>476</v>
      </c>
    </row>
    <row r="16630" spans="1:16">
      <c r="A16630" s="484" t="s">
        <v>42975</v>
      </c>
      <c r="B16630" s="485" t="s">
        <v>42974</v>
      </c>
      <c r="C16630" t="s">
        <v>42973</v>
      </c>
      <c r="D16630" t="s">
        <v>42973</v>
      </c>
      <c r="E16630" t="str">
        <f t="shared" si="259"/>
        <v>566421 - LGG FORMATION</v>
      </c>
      <c r="F16630" t="s">
        <v>9038</v>
      </c>
      <c r="G16630" t="s">
        <v>42972</v>
      </c>
      <c r="I16630" t="s">
        <v>2900</v>
      </c>
      <c r="J16630" t="s">
        <v>42971</v>
      </c>
      <c r="K16630" t="s">
        <v>208</v>
      </c>
      <c r="L16630" t="s">
        <v>42970</v>
      </c>
      <c r="N16630" t="s">
        <v>208</v>
      </c>
      <c r="O16630" t="s">
        <v>476</v>
      </c>
      <c r="P16630" t="s">
        <v>476</v>
      </c>
    </row>
    <row r="16631" spans="1:16">
      <c r="A16631" s="484" t="s">
        <v>115123</v>
      </c>
      <c r="B16631" s="485" t="s">
        <v>115122</v>
      </c>
      <c r="C16631" t="s">
        <v>115121</v>
      </c>
      <c r="D16631" t="s">
        <v>115120</v>
      </c>
      <c r="E16631" t="str">
        <f t="shared" si="259"/>
        <v>648358 - BALDAIA ODETTE</v>
      </c>
      <c r="F16631" t="s">
        <v>29084</v>
      </c>
      <c r="G16631" t="s">
        <v>115119</v>
      </c>
      <c r="H16631" t="s">
        <v>115118</v>
      </c>
      <c r="I16631" t="s">
        <v>115117</v>
      </c>
      <c r="J16631" t="s">
        <v>115116</v>
      </c>
      <c r="K16631" t="s">
        <v>208</v>
      </c>
      <c r="L16631" t="s">
        <v>115115</v>
      </c>
      <c r="N16631" t="s">
        <v>208</v>
      </c>
      <c r="O16631" t="s">
        <v>476</v>
      </c>
      <c r="P16631" t="s">
        <v>476</v>
      </c>
    </row>
    <row r="16632" spans="1:16">
      <c r="A16632" s="484" t="s">
        <v>8044</v>
      </c>
      <c r="B16632" s="485" t="s">
        <v>8043</v>
      </c>
      <c r="C16632" t="s">
        <v>8042</v>
      </c>
      <c r="D16632" t="s">
        <v>8041</v>
      </c>
      <c r="E16632" t="str">
        <f t="shared" si="259"/>
        <v>685471 - UDPS 29 BRIEC</v>
      </c>
      <c r="F16632" t="s">
        <v>8040</v>
      </c>
      <c r="G16632" t="s">
        <v>8039</v>
      </c>
      <c r="H16632" t="s">
        <v>8038</v>
      </c>
      <c r="I16632" t="s">
        <v>8037</v>
      </c>
      <c r="J16632" t="s">
        <v>8036</v>
      </c>
      <c r="K16632" t="s">
        <v>208</v>
      </c>
      <c r="L16632" t="s">
        <v>8035</v>
      </c>
      <c r="N16632" t="s">
        <v>208</v>
      </c>
      <c r="O16632" t="s">
        <v>476</v>
      </c>
      <c r="P16632" t="s">
        <v>476</v>
      </c>
    </row>
    <row r="16633" spans="1:16">
      <c r="A16633" s="484" t="s">
        <v>113169</v>
      </c>
      <c r="B16633" s="485" t="s">
        <v>113168</v>
      </c>
      <c r="C16633" t="s">
        <v>113167</v>
      </c>
      <c r="D16633" t="s">
        <v>113167</v>
      </c>
      <c r="E16633" t="str">
        <f t="shared" si="259"/>
        <v>641601 - BLOCK IT</v>
      </c>
      <c r="F16633" t="s">
        <v>1124</v>
      </c>
      <c r="G16633" t="s">
        <v>113166</v>
      </c>
      <c r="I16633" t="s">
        <v>603</v>
      </c>
      <c r="K16633" t="s">
        <v>208</v>
      </c>
      <c r="L16633" t="s">
        <v>113165</v>
      </c>
      <c r="N16633" t="s">
        <v>208</v>
      </c>
      <c r="O16633" t="s">
        <v>476</v>
      </c>
      <c r="P16633" t="s">
        <v>476</v>
      </c>
    </row>
    <row r="16634" spans="1:16">
      <c r="A16634" s="484" t="s">
        <v>55296</v>
      </c>
      <c r="B16634" s="485" t="s">
        <v>55295</v>
      </c>
      <c r="C16634" t="s">
        <v>55294</v>
      </c>
      <c r="D16634" t="s">
        <v>55293</v>
      </c>
      <c r="E16634" t="str">
        <f t="shared" si="259"/>
        <v>617416 - ISFC</v>
      </c>
      <c r="F16634" t="s">
        <v>55292</v>
      </c>
      <c r="G16634" t="s">
        <v>55291</v>
      </c>
      <c r="H16634" t="s">
        <v>55290</v>
      </c>
      <c r="I16634" t="s">
        <v>6917</v>
      </c>
      <c r="J16634" t="s">
        <v>55289</v>
      </c>
      <c r="K16634" t="s">
        <v>208</v>
      </c>
      <c r="L16634" t="s">
        <v>55288</v>
      </c>
      <c r="N16634" t="s">
        <v>208</v>
      </c>
      <c r="O16634" t="s">
        <v>476</v>
      </c>
      <c r="P16634" t="s">
        <v>476</v>
      </c>
    </row>
    <row r="16635" spans="1:16">
      <c r="A16635" s="484" t="s">
        <v>21243</v>
      </c>
      <c r="B16635" s="485" t="s">
        <v>21242</v>
      </c>
      <c r="C16635" t="s">
        <v>21241</v>
      </c>
      <c r="D16635" t="s">
        <v>21241</v>
      </c>
      <c r="E16635" t="str">
        <f t="shared" si="259"/>
        <v>626946 - ROUEDAD</v>
      </c>
      <c r="F16635" t="s">
        <v>21240</v>
      </c>
      <c r="I16635" t="s">
        <v>8236</v>
      </c>
      <c r="K16635" t="s">
        <v>208</v>
      </c>
      <c r="L16635" t="s">
        <v>21239</v>
      </c>
      <c r="N16635" t="s">
        <v>208</v>
      </c>
      <c r="O16635" t="s">
        <v>476</v>
      </c>
      <c r="P16635" t="s">
        <v>476</v>
      </c>
    </row>
    <row r="16636" spans="1:16">
      <c r="A16636" s="484" t="s">
        <v>12569</v>
      </c>
      <c r="B16636" s="485" t="s">
        <v>12568</v>
      </c>
      <c r="C16636" t="s">
        <v>12567</v>
      </c>
      <c r="D16636" t="s">
        <v>12567</v>
      </c>
      <c r="E16636" t="str">
        <f t="shared" si="259"/>
        <v>629420 - STUDIO TWINS</v>
      </c>
      <c r="F16636" t="s">
        <v>12566</v>
      </c>
      <c r="G16636" t="s">
        <v>12565</v>
      </c>
      <c r="I16636" t="s">
        <v>2515</v>
      </c>
      <c r="K16636" t="s">
        <v>208</v>
      </c>
      <c r="L16636" t="s">
        <v>12564</v>
      </c>
      <c r="N16636" t="s">
        <v>208</v>
      </c>
      <c r="O16636" t="s">
        <v>476</v>
      </c>
      <c r="P16636" t="s">
        <v>476</v>
      </c>
    </row>
    <row r="16637" spans="1:16">
      <c r="A16637" s="484" t="s">
        <v>35904</v>
      </c>
      <c r="B16637" s="485" t="s">
        <v>35903</v>
      </c>
      <c r="C16637" t="s">
        <v>35902</v>
      </c>
      <c r="D16637" t="s">
        <v>35902</v>
      </c>
      <c r="E16637" t="str">
        <f t="shared" si="259"/>
        <v>651345 - MIND THE GAPP</v>
      </c>
      <c r="F16637" t="s">
        <v>13845</v>
      </c>
      <c r="G16637" t="s">
        <v>35901</v>
      </c>
      <c r="I16637" t="s">
        <v>3364</v>
      </c>
      <c r="J16637" t="s">
        <v>35900</v>
      </c>
      <c r="K16637" t="s">
        <v>208</v>
      </c>
      <c r="L16637" t="s">
        <v>35899</v>
      </c>
      <c r="N16637" t="s">
        <v>208</v>
      </c>
      <c r="O16637" t="s">
        <v>476</v>
      </c>
      <c r="P16637" t="s">
        <v>476</v>
      </c>
    </row>
    <row r="16638" spans="1:16">
      <c r="A16638" s="484" t="s">
        <v>4480</v>
      </c>
      <c r="B16638" s="485" t="s">
        <v>4479</v>
      </c>
      <c r="C16638" t="s">
        <v>4478</v>
      </c>
      <c r="D16638" t="s">
        <v>4477</v>
      </c>
      <c r="E16638" t="str">
        <f t="shared" si="259"/>
        <v>662902 - VALOT VALERIE</v>
      </c>
      <c r="F16638" t="s">
        <v>4476</v>
      </c>
      <c r="G16638" t="s">
        <v>4475</v>
      </c>
      <c r="I16638" t="s">
        <v>4474</v>
      </c>
      <c r="J16638" t="s">
        <v>4473</v>
      </c>
      <c r="K16638" t="s">
        <v>208</v>
      </c>
      <c r="L16638" t="s">
        <v>4472</v>
      </c>
      <c r="N16638" t="s">
        <v>208</v>
      </c>
      <c r="O16638" t="s">
        <v>476</v>
      </c>
      <c r="P16638" t="s">
        <v>476</v>
      </c>
    </row>
    <row r="16639" spans="1:16">
      <c r="A16639" s="484" t="s">
        <v>66474</v>
      </c>
      <c r="B16639" s="485" t="s">
        <v>66473</v>
      </c>
      <c r="C16639" t="s">
        <v>66472</v>
      </c>
      <c r="D16639" t="s">
        <v>66472</v>
      </c>
      <c r="E16639" t="str">
        <f t="shared" si="259"/>
        <v>609274 - GIRARDAT JACQUELINE</v>
      </c>
      <c r="F16639" t="s">
        <v>2524</v>
      </c>
      <c r="G16639" t="s">
        <v>66471</v>
      </c>
      <c r="I16639" t="s">
        <v>579</v>
      </c>
      <c r="J16639" t="s">
        <v>66470</v>
      </c>
      <c r="K16639" t="s">
        <v>208</v>
      </c>
      <c r="L16639" t="s">
        <v>66469</v>
      </c>
      <c r="N16639" t="s">
        <v>208</v>
      </c>
      <c r="O16639" t="s">
        <v>476</v>
      </c>
      <c r="P16639" t="s">
        <v>476</v>
      </c>
    </row>
    <row r="16640" spans="1:16">
      <c r="A16640" s="484" t="s">
        <v>74904</v>
      </c>
      <c r="B16640" s="485" t="s">
        <v>74903</v>
      </c>
      <c r="C16640" t="s">
        <v>74902</v>
      </c>
      <c r="D16640" t="s">
        <v>74902</v>
      </c>
      <c r="E16640" t="str">
        <f t="shared" si="259"/>
        <v>605931 - EVOLIXIR CONSEIL</v>
      </c>
      <c r="F16640" t="s">
        <v>74901</v>
      </c>
      <c r="G16640" t="s">
        <v>74900</v>
      </c>
      <c r="I16640" t="s">
        <v>4760</v>
      </c>
      <c r="J16640" t="s">
        <v>74899</v>
      </c>
      <c r="K16640" t="s">
        <v>208</v>
      </c>
      <c r="L16640" t="s">
        <v>74898</v>
      </c>
      <c r="N16640" t="s">
        <v>208</v>
      </c>
      <c r="O16640" t="s">
        <v>476</v>
      </c>
      <c r="P16640" t="s">
        <v>476</v>
      </c>
    </row>
    <row r="16641" spans="1:16">
      <c r="A16641" s="484" t="s">
        <v>56161</v>
      </c>
      <c r="B16641" s="485" t="s">
        <v>56160</v>
      </c>
      <c r="C16641" t="s">
        <v>56159</v>
      </c>
      <c r="D16641" t="s">
        <v>56158</v>
      </c>
      <c r="E16641" t="str">
        <f t="shared" si="259"/>
        <v>647433 - IFCA</v>
      </c>
      <c r="F16641" t="s">
        <v>56157</v>
      </c>
      <c r="G16641" t="s">
        <v>56156</v>
      </c>
      <c r="I16641" t="s">
        <v>52821</v>
      </c>
      <c r="J16641" t="s">
        <v>56155</v>
      </c>
      <c r="K16641" t="s">
        <v>208</v>
      </c>
      <c r="L16641" t="s">
        <v>56154</v>
      </c>
      <c r="N16641" t="s">
        <v>208</v>
      </c>
      <c r="O16641" t="s">
        <v>476</v>
      </c>
      <c r="P16641" t="s">
        <v>476</v>
      </c>
    </row>
    <row r="16642" spans="1:16">
      <c r="A16642" s="484" t="s">
        <v>26060</v>
      </c>
      <c r="B16642" s="485" t="s">
        <v>26059</v>
      </c>
      <c r="C16642" t="s">
        <v>26058</v>
      </c>
      <c r="D16642" t="s">
        <v>26058</v>
      </c>
      <c r="E16642" t="str">
        <f t="shared" ref="E16642:E16705" si="260">_xlfn.CONCAT(L16642," - ",D16642)</f>
        <v>619218 - PRO ATTITUDE</v>
      </c>
      <c r="F16642" t="s">
        <v>12003</v>
      </c>
      <c r="G16642" t="s">
        <v>26057</v>
      </c>
      <c r="I16642" t="s">
        <v>3850</v>
      </c>
      <c r="J16642" t="s">
        <v>26056</v>
      </c>
      <c r="K16642" t="s">
        <v>208</v>
      </c>
      <c r="L16642" t="s">
        <v>26055</v>
      </c>
      <c r="N16642" t="s">
        <v>208</v>
      </c>
      <c r="O16642" t="s">
        <v>476</v>
      </c>
      <c r="P16642" t="s">
        <v>476</v>
      </c>
    </row>
    <row r="16643" spans="1:16">
      <c r="A16643" s="484" t="s">
        <v>136879</v>
      </c>
      <c r="B16643" s="485" t="s">
        <v>136878</v>
      </c>
      <c r="C16643" t="s">
        <v>136877</v>
      </c>
      <c r="D16643" t="s">
        <v>136877</v>
      </c>
      <c r="E16643" t="str">
        <f t="shared" si="260"/>
        <v>635698 - ABC CONSEIL ET FORMATION</v>
      </c>
      <c r="F16643" t="s">
        <v>2801</v>
      </c>
      <c r="G16643" t="s">
        <v>136876</v>
      </c>
      <c r="I16643" t="s">
        <v>13709</v>
      </c>
      <c r="J16643" t="s">
        <v>136875</v>
      </c>
      <c r="K16643" t="s">
        <v>208</v>
      </c>
      <c r="L16643" t="s">
        <v>136874</v>
      </c>
      <c r="N16643" t="s">
        <v>208</v>
      </c>
      <c r="O16643" t="s">
        <v>476</v>
      </c>
      <c r="P16643" t="s">
        <v>476</v>
      </c>
    </row>
    <row r="16644" spans="1:16">
      <c r="A16644" s="484" t="s">
        <v>83747</v>
      </c>
      <c r="B16644" s="485" t="s">
        <v>83746</v>
      </c>
      <c r="C16644" t="s">
        <v>83745</v>
      </c>
      <c r="D16644" t="s">
        <v>83744</v>
      </c>
      <c r="E16644" t="str">
        <f t="shared" si="260"/>
        <v>623258 - EIPRK</v>
      </c>
      <c r="F16644" t="s">
        <v>11020</v>
      </c>
      <c r="G16644" t="s">
        <v>83743</v>
      </c>
      <c r="H16644" t="s">
        <v>83742</v>
      </c>
      <c r="I16644" t="s">
        <v>20824</v>
      </c>
      <c r="J16644" t="s">
        <v>83741</v>
      </c>
      <c r="K16644" t="s">
        <v>208</v>
      </c>
      <c r="L16644" t="s">
        <v>83740</v>
      </c>
      <c r="N16644" t="s">
        <v>208</v>
      </c>
      <c r="O16644" t="s">
        <v>476</v>
      </c>
      <c r="P16644" t="s">
        <v>476</v>
      </c>
    </row>
    <row r="16645" spans="1:16">
      <c r="A16645" s="484" t="s">
        <v>44187</v>
      </c>
      <c r="B16645" s="485" t="s">
        <v>44186</v>
      </c>
      <c r="C16645" t="s">
        <v>44185</v>
      </c>
      <c r="D16645" t="s">
        <v>44184</v>
      </c>
      <c r="E16645" t="str">
        <f t="shared" si="260"/>
        <v>685513 - LEFEVRE CINDY</v>
      </c>
      <c r="F16645" t="s">
        <v>1124</v>
      </c>
      <c r="G16645" t="s">
        <v>44183</v>
      </c>
      <c r="H16645" t="s">
        <v>44182</v>
      </c>
      <c r="I16645" t="s">
        <v>4257</v>
      </c>
      <c r="J16645" t="s">
        <v>44181</v>
      </c>
      <c r="K16645" t="s">
        <v>208</v>
      </c>
      <c r="L16645" t="s">
        <v>44180</v>
      </c>
      <c r="N16645" t="s">
        <v>208</v>
      </c>
      <c r="O16645" t="s">
        <v>476</v>
      </c>
      <c r="P16645" t="s">
        <v>476</v>
      </c>
    </row>
    <row r="16646" spans="1:16">
      <c r="A16646" s="484" t="s">
        <v>80201</v>
      </c>
      <c r="B16646" s="485" t="s">
        <v>80200</v>
      </c>
      <c r="C16646" t="s">
        <v>80199</v>
      </c>
      <c r="D16646" t="s">
        <v>80199</v>
      </c>
      <c r="E16646" t="str">
        <f t="shared" si="260"/>
        <v>664080 - EMILIE GUIBERT</v>
      </c>
      <c r="F16646" t="s">
        <v>12253</v>
      </c>
      <c r="G16646" t="s">
        <v>80198</v>
      </c>
      <c r="I16646" t="s">
        <v>1656</v>
      </c>
      <c r="J16646" t="s">
        <v>80197</v>
      </c>
      <c r="K16646" t="s">
        <v>208</v>
      </c>
      <c r="L16646" t="s">
        <v>80196</v>
      </c>
      <c r="N16646" t="s">
        <v>208</v>
      </c>
      <c r="O16646" t="s">
        <v>476</v>
      </c>
      <c r="P16646" t="s">
        <v>476</v>
      </c>
    </row>
    <row r="16647" spans="1:16">
      <c r="A16647" s="484" t="s">
        <v>37525</v>
      </c>
      <c r="B16647" s="485" t="s">
        <v>37524</v>
      </c>
      <c r="C16647" t="s">
        <v>37523</v>
      </c>
      <c r="D16647" t="s">
        <v>37522</v>
      </c>
      <c r="E16647" t="str">
        <f t="shared" si="260"/>
        <v>664601 - MEA</v>
      </c>
      <c r="F16647" t="s">
        <v>17675</v>
      </c>
      <c r="G16647" t="s">
        <v>37521</v>
      </c>
      <c r="I16647" t="s">
        <v>17601</v>
      </c>
      <c r="K16647" t="s">
        <v>208</v>
      </c>
      <c r="L16647" t="s">
        <v>37520</v>
      </c>
      <c r="N16647" t="s">
        <v>208</v>
      </c>
      <c r="O16647" t="s">
        <v>476</v>
      </c>
      <c r="P16647" t="s">
        <v>476</v>
      </c>
    </row>
    <row r="16648" spans="1:16">
      <c r="A16648" s="484" t="s">
        <v>71221</v>
      </c>
      <c r="B16648" s="485" t="s">
        <v>71220</v>
      </c>
      <c r="C16648" t="s">
        <v>71219</v>
      </c>
      <c r="D16648" t="s">
        <v>71219</v>
      </c>
      <c r="E16648" t="str">
        <f t="shared" si="260"/>
        <v>643993 - FORMA D'OC</v>
      </c>
      <c r="F16648" t="s">
        <v>715</v>
      </c>
      <c r="G16648" t="s">
        <v>71218</v>
      </c>
      <c r="I16648" t="s">
        <v>71217</v>
      </c>
      <c r="J16648" t="s">
        <v>71216</v>
      </c>
      <c r="K16648" t="s">
        <v>208</v>
      </c>
      <c r="L16648" t="s">
        <v>71215</v>
      </c>
      <c r="N16648" t="s">
        <v>208</v>
      </c>
      <c r="O16648" t="s">
        <v>476</v>
      </c>
      <c r="P16648" t="s">
        <v>476</v>
      </c>
    </row>
    <row r="16649" spans="1:16">
      <c r="A16649" s="484" t="s">
        <v>24061</v>
      </c>
      <c r="B16649" s="485" t="s">
        <v>24060</v>
      </c>
      <c r="C16649" t="s">
        <v>24059</v>
      </c>
      <c r="D16649" t="s">
        <v>24059</v>
      </c>
      <c r="E16649" t="str">
        <f t="shared" si="260"/>
        <v>677085 - QWERIO</v>
      </c>
      <c r="F16649" t="s">
        <v>5481</v>
      </c>
      <c r="G16649" t="s">
        <v>24058</v>
      </c>
      <c r="I16649" t="s">
        <v>17538</v>
      </c>
      <c r="J16649" t="s">
        <v>24057</v>
      </c>
      <c r="K16649" t="s">
        <v>208</v>
      </c>
      <c r="L16649" t="s">
        <v>24056</v>
      </c>
      <c r="N16649" t="s">
        <v>208</v>
      </c>
      <c r="O16649" t="s">
        <v>476</v>
      </c>
      <c r="P16649" t="s">
        <v>476</v>
      </c>
    </row>
    <row r="16650" spans="1:16">
      <c r="A16650" s="484" t="s">
        <v>67091</v>
      </c>
      <c r="B16650" s="485" t="s">
        <v>67090</v>
      </c>
      <c r="C16650" t="s">
        <v>67089</v>
      </c>
      <c r="D16650" t="s">
        <v>67089</v>
      </c>
      <c r="E16650" t="str">
        <f t="shared" si="260"/>
        <v>613848 - GERIATRIE TOURS FORMATION MEDICALE</v>
      </c>
      <c r="F16650" t="s">
        <v>67088</v>
      </c>
      <c r="G16650" t="s">
        <v>67087</v>
      </c>
      <c r="I16650" t="s">
        <v>1799</v>
      </c>
      <c r="J16650" t="s">
        <v>67086</v>
      </c>
      <c r="K16650" t="s">
        <v>208</v>
      </c>
      <c r="L16650" t="s">
        <v>67085</v>
      </c>
      <c r="N16650" t="s">
        <v>208</v>
      </c>
      <c r="O16650" t="s">
        <v>476</v>
      </c>
      <c r="P16650" t="s">
        <v>476</v>
      </c>
    </row>
    <row r="16651" spans="1:16">
      <c r="A16651" s="484" t="s">
        <v>69358</v>
      </c>
      <c r="B16651" s="485" t="s">
        <v>69357</v>
      </c>
      <c r="C16651" t="s">
        <v>69356</v>
      </c>
      <c r="D16651" t="s">
        <v>69356</v>
      </c>
      <c r="E16651" t="str">
        <f t="shared" si="260"/>
        <v>668436 - FORMAUTISME</v>
      </c>
      <c r="F16651" t="s">
        <v>1070</v>
      </c>
      <c r="G16651" t="s">
        <v>69355</v>
      </c>
      <c r="I16651" t="s">
        <v>69354</v>
      </c>
      <c r="J16651" t="s">
        <v>69353</v>
      </c>
      <c r="K16651" t="s">
        <v>208</v>
      </c>
      <c r="L16651" t="s">
        <v>69352</v>
      </c>
      <c r="N16651" t="s">
        <v>208</v>
      </c>
      <c r="O16651" t="s">
        <v>476</v>
      </c>
      <c r="P16651" t="s">
        <v>476</v>
      </c>
    </row>
    <row r="16652" spans="1:16">
      <c r="A16652" s="484" t="s">
        <v>99026</v>
      </c>
      <c r="B16652" s="485" t="s">
        <v>99025</v>
      </c>
      <c r="C16652" t="s">
        <v>99024</v>
      </c>
      <c r="D16652" t="s">
        <v>99024</v>
      </c>
      <c r="E16652" t="str">
        <f t="shared" si="260"/>
        <v>627112 - CERTISURE</v>
      </c>
      <c r="F16652" t="s">
        <v>28968</v>
      </c>
      <c r="G16652" t="s">
        <v>99023</v>
      </c>
      <c r="I16652" t="s">
        <v>43818</v>
      </c>
      <c r="J16652" t="s">
        <v>99022</v>
      </c>
      <c r="K16652" t="s">
        <v>208</v>
      </c>
      <c r="L16652" t="s">
        <v>99021</v>
      </c>
      <c r="N16652" t="s">
        <v>208</v>
      </c>
      <c r="O16652" t="s">
        <v>476</v>
      </c>
      <c r="P16652" t="s">
        <v>476</v>
      </c>
    </row>
    <row r="16653" spans="1:16">
      <c r="A16653" s="484" t="s">
        <v>72072</v>
      </c>
      <c r="B16653" s="485" t="s">
        <v>72071</v>
      </c>
      <c r="C16653" t="s">
        <v>72070</v>
      </c>
      <c r="D16653" t="s">
        <v>72070</v>
      </c>
      <c r="E16653" t="str">
        <f t="shared" si="260"/>
        <v>667316 - FLO NAILS &amp; LASH ACADEMY</v>
      </c>
      <c r="F16653" t="s">
        <v>13493</v>
      </c>
      <c r="G16653" t="s">
        <v>72069</v>
      </c>
      <c r="I16653" t="s">
        <v>72068</v>
      </c>
      <c r="J16653" t="s">
        <v>72067</v>
      </c>
      <c r="K16653" t="s">
        <v>208</v>
      </c>
      <c r="L16653" t="s">
        <v>72066</v>
      </c>
      <c r="N16653" t="s">
        <v>208</v>
      </c>
      <c r="O16653" t="s">
        <v>476</v>
      </c>
      <c r="P16653" t="s">
        <v>476</v>
      </c>
    </row>
    <row r="16654" spans="1:16">
      <c r="A16654" s="484" t="s">
        <v>119661</v>
      </c>
      <c r="B16654" s="485" t="s">
        <v>119660</v>
      </c>
      <c r="C16654" t="s">
        <v>119659</v>
      </c>
      <c r="D16654" t="s">
        <v>119658</v>
      </c>
      <c r="E16654" t="str">
        <f t="shared" si="260"/>
        <v>634153 - AFMS NIMES</v>
      </c>
      <c r="F16654" t="s">
        <v>26949</v>
      </c>
      <c r="G16654" t="s">
        <v>119657</v>
      </c>
      <c r="I16654" t="s">
        <v>1321</v>
      </c>
      <c r="K16654" t="s">
        <v>208</v>
      </c>
      <c r="L16654" t="s">
        <v>119656</v>
      </c>
      <c r="N16654" t="s">
        <v>208</v>
      </c>
      <c r="O16654" t="s">
        <v>476</v>
      </c>
      <c r="P16654" t="s">
        <v>476</v>
      </c>
    </row>
    <row r="16655" spans="1:16">
      <c r="A16655" s="484" t="s">
        <v>48900</v>
      </c>
      <c r="B16655" s="485" t="s">
        <v>48899</v>
      </c>
      <c r="C16655" t="s">
        <v>48898</v>
      </c>
      <c r="D16655" t="s">
        <v>48897</v>
      </c>
      <c r="E16655" t="str">
        <f t="shared" si="260"/>
        <v>682410 - JPME</v>
      </c>
      <c r="F16655" t="s">
        <v>5346</v>
      </c>
      <c r="G16655" t="s">
        <v>48896</v>
      </c>
      <c r="I16655" t="s">
        <v>12601</v>
      </c>
      <c r="J16655" t="s">
        <v>48895</v>
      </c>
      <c r="K16655" t="s">
        <v>208</v>
      </c>
      <c r="L16655" t="s">
        <v>48894</v>
      </c>
      <c r="N16655" t="s">
        <v>208</v>
      </c>
      <c r="O16655" t="s">
        <v>476</v>
      </c>
      <c r="P16655" t="s">
        <v>476</v>
      </c>
    </row>
    <row r="16656" spans="1:16">
      <c r="A16656" s="484" t="s">
        <v>47499</v>
      </c>
      <c r="B16656" s="485" t="s">
        <v>47498</v>
      </c>
      <c r="C16656" t="s">
        <v>47497</v>
      </c>
      <c r="D16656" t="s">
        <v>47497</v>
      </c>
      <c r="E16656" t="str">
        <f t="shared" si="260"/>
        <v>641650 - LA BOITE RH ET FORMATION</v>
      </c>
      <c r="F16656" t="s">
        <v>22284</v>
      </c>
      <c r="G16656" t="s">
        <v>47496</v>
      </c>
      <c r="I16656" t="s">
        <v>47495</v>
      </c>
      <c r="J16656" t="s">
        <v>47494</v>
      </c>
      <c r="K16656" t="s">
        <v>208</v>
      </c>
      <c r="L16656" t="s">
        <v>47493</v>
      </c>
      <c r="N16656" t="s">
        <v>208</v>
      </c>
      <c r="O16656" t="s">
        <v>476</v>
      </c>
      <c r="P16656" t="s">
        <v>476</v>
      </c>
    </row>
    <row r="16657" spans="1:16">
      <c r="A16657" s="484" t="s">
        <v>109521</v>
      </c>
      <c r="B16657" s="485" t="s">
        <v>109520</v>
      </c>
      <c r="C16657" t="s">
        <v>109519</v>
      </c>
      <c r="D16657" t="s">
        <v>109518</v>
      </c>
      <c r="E16657" t="str">
        <f t="shared" si="260"/>
        <v>605580 - CATALYSE FORMATION PARIS</v>
      </c>
      <c r="F16657" t="s">
        <v>42788</v>
      </c>
      <c r="G16657" t="s">
        <v>109517</v>
      </c>
      <c r="H16657" t="s">
        <v>109516</v>
      </c>
      <c r="I16657" t="s">
        <v>626</v>
      </c>
      <c r="J16657" t="s">
        <v>109515</v>
      </c>
      <c r="K16657" t="s">
        <v>208</v>
      </c>
      <c r="L16657" t="s">
        <v>109514</v>
      </c>
      <c r="N16657" t="s">
        <v>208</v>
      </c>
      <c r="O16657" t="s">
        <v>476</v>
      </c>
      <c r="P16657" t="s">
        <v>476</v>
      </c>
    </row>
    <row r="16658" spans="1:16">
      <c r="A16658" s="484" t="s">
        <v>35285</v>
      </c>
      <c r="B16658" s="485" t="s">
        <v>35284</v>
      </c>
      <c r="C16658" t="s">
        <v>35283</v>
      </c>
      <c r="D16658" t="s">
        <v>35283</v>
      </c>
      <c r="E16658" t="str">
        <f t="shared" si="260"/>
        <v>638110 - MOOVEUS</v>
      </c>
      <c r="F16658" t="s">
        <v>12376</v>
      </c>
      <c r="G16658" t="s">
        <v>35282</v>
      </c>
      <c r="I16658" t="s">
        <v>626</v>
      </c>
      <c r="K16658" t="s">
        <v>208</v>
      </c>
      <c r="L16658" t="s">
        <v>35281</v>
      </c>
      <c r="N16658" t="s">
        <v>208</v>
      </c>
      <c r="O16658" t="s">
        <v>476</v>
      </c>
      <c r="P16658" t="s">
        <v>476</v>
      </c>
    </row>
    <row r="16659" spans="1:16">
      <c r="A16659" s="484" t="s">
        <v>90364</v>
      </c>
      <c r="B16659" s="485" t="s">
        <v>90363</v>
      </c>
      <c r="C16659" t="s">
        <v>90362</v>
      </c>
      <c r="D16659" t="s">
        <v>90362</v>
      </c>
      <c r="E16659" t="str">
        <f t="shared" si="260"/>
        <v>612753 - CSMPRO</v>
      </c>
      <c r="F16659" t="s">
        <v>17277</v>
      </c>
      <c r="G16659" t="s">
        <v>90361</v>
      </c>
      <c r="I16659" t="s">
        <v>4645</v>
      </c>
      <c r="J16659" t="s">
        <v>90360</v>
      </c>
      <c r="K16659" t="s">
        <v>208</v>
      </c>
      <c r="L16659" t="s">
        <v>90359</v>
      </c>
      <c r="N16659" t="s">
        <v>207</v>
      </c>
      <c r="O16659" t="s">
        <v>476</v>
      </c>
      <c r="P16659" t="s">
        <v>476</v>
      </c>
    </row>
    <row r="16660" spans="1:16">
      <c r="A16660" s="484" t="s">
        <v>78674</v>
      </c>
      <c r="B16660" s="485" t="s">
        <v>78673</v>
      </c>
      <c r="C16660" t="s">
        <v>78672</v>
      </c>
      <c r="D16660" t="s">
        <v>78672</v>
      </c>
      <c r="E16660" t="str">
        <f t="shared" si="260"/>
        <v>629182 - ERTC CENTER</v>
      </c>
      <c r="F16660" t="s">
        <v>32812</v>
      </c>
      <c r="G16660" t="s">
        <v>78671</v>
      </c>
      <c r="I16660" t="s">
        <v>78670</v>
      </c>
      <c r="J16660" t="s">
        <v>78669</v>
      </c>
      <c r="K16660" t="s">
        <v>208</v>
      </c>
      <c r="L16660" t="s">
        <v>78668</v>
      </c>
      <c r="N16660" t="s">
        <v>208</v>
      </c>
      <c r="O16660" t="s">
        <v>476</v>
      </c>
      <c r="P16660" t="s">
        <v>476</v>
      </c>
    </row>
    <row r="16661" spans="1:16">
      <c r="A16661" s="484" t="s">
        <v>96711</v>
      </c>
      <c r="B16661" s="485" t="s">
        <v>96710</v>
      </c>
      <c r="C16661" t="s">
        <v>96709</v>
      </c>
      <c r="D16661" t="s">
        <v>96708</v>
      </c>
      <c r="E16661" t="str">
        <f t="shared" si="260"/>
        <v>642101 - CHANSARD VIRGINIE JANE LUCIE</v>
      </c>
      <c r="F16661" t="s">
        <v>29895</v>
      </c>
      <c r="G16661" t="s">
        <v>96707</v>
      </c>
      <c r="I16661" t="s">
        <v>96706</v>
      </c>
      <c r="J16661" t="s">
        <v>96705</v>
      </c>
      <c r="K16661" t="s">
        <v>208</v>
      </c>
      <c r="L16661" t="s">
        <v>96704</v>
      </c>
      <c r="N16661" t="s">
        <v>208</v>
      </c>
      <c r="O16661" t="s">
        <v>476</v>
      </c>
      <c r="P16661" t="s">
        <v>476</v>
      </c>
    </row>
    <row r="16662" spans="1:16">
      <c r="A16662" s="484" t="s">
        <v>74032</v>
      </c>
      <c r="B16662" s="485" t="s">
        <v>74031</v>
      </c>
      <c r="C16662" t="s">
        <v>74030</v>
      </c>
      <c r="D16662" t="s">
        <v>74030</v>
      </c>
      <c r="E16662" t="str">
        <f t="shared" si="260"/>
        <v>642769 - FAST ENGLISH</v>
      </c>
      <c r="F16662" t="s">
        <v>16588</v>
      </c>
      <c r="G16662" t="s">
        <v>74029</v>
      </c>
      <c r="I16662" t="s">
        <v>603</v>
      </c>
      <c r="K16662" t="s">
        <v>208</v>
      </c>
      <c r="L16662" t="s">
        <v>74028</v>
      </c>
      <c r="N16662" t="s">
        <v>208</v>
      </c>
      <c r="O16662" t="s">
        <v>476</v>
      </c>
      <c r="P16662" t="s">
        <v>476</v>
      </c>
    </row>
    <row r="16663" spans="1:16">
      <c r="A16663" s="484" t="s">
        <v>112096</v>
      </c>
      <c r="B16663" s="485" t="s">
        <v>112095</v>
      </c>
      <c r="C16663" t="s">
        <v>112094</v>
      </c>
      <c r="D16663" t="s">
        <v>112093</v>
      </c>
      <c r="E16663" t="str">
        <f t="shared" si="260"/>
        <v>669581 - BRISSIERES HEMAT HELENE</v>
      </c>
      <c r="F16663" t="s">
        <v>28304</v>
      </c>
      <c r="G16663" t="s">
        <v>112092</v>
      </c>
      <c r="I16663" t="s">
        <v>2694</v>
      </c>
      <c r="J16663" t="s">
        <v>112091</v>
      </c>
      <c r="K16663" t="s">
        <v>208</v>
      </c>
      <c r="L16663" t="s">
        <v>112090</v>
      </c>
      <c r="N16663" t="s">
        <v>208</v>
      </c>
      <c r="O16663" t="s">
        <v>476</v>
      </c>
      <c r="P16663" t="s">
        <v>476</v>
      </c>
    </row>
    <row r="16664" spans="1:16">
      <c r="A16664" s="484" t="s">
        <v>110349</v>
      </c>
      <c r="B16664" s="485" t="s">
        <v>110348</v>
      </c>
      <c r="C16664" t="s">
        <v>110341</v>
      </c>
      <c r="D16664" t="s">
        <v>110347</v>
      </c>
      <c r="E16664" t="str">
        <f t="shared" si="260"/>
        <v>611219 - CAP FORMATION RABASTENS DE BIGORRE</v>
      </c>
      <c r="F16664" t="s">
        <v>7579</v>
      </c>
      <c r="G16664" t="s">
        <v>110346</v>
      </c>
      <c r="I16664" t="s">
        <v>80855</v>
      </c>
      <c r="J16664" t="s">
        <v>110345</v>
      </c>
      <c r="K16664" t="s">
        <v>208</v>
      </c>
      <c r="L16664" t="s">
        <v>110344</v>
      </c>
      <c r="N16664" t="s">
        <v>208</v>
      </c>
      <c r="O16664" t="s">
        <v>476</v>
      </c>
      <c r="P16664" t="s">
        <v>476</v>
      </c>
    </row>
    <row r="16665" spans="1:16">
      <c r="A16665" s="484" t="s">
        <v>114513</v>
      </c>
      <c r="B16665" s="485" t="s">
        <v>114512</v>
      </c>
      <c r="C16665" t="s">
        <v>114511</v>
      </c>
      <c r="D16665" t="s">
        <v>114511</v>
      </c>
      <c r="E16665" t="str">
        <f t="shared" si="260"/>
        <v>638134 - BEBIAN</v>
      </c>
      <c r="F16665" t="s">
        <v>12376</v>
      </c>
      <c r="G16665" t="s">
        <v>114510</v>
      </c>
      <c r="I16665" t="s">
        <v>5244</v>
      </c>
      <c r="K16665" t="s">
        <v>208</v>
      </c>
      <c r="L16665" t="s">
        <v>114509</v>
      </c>
      <c r="N16665" t="s">
        <v>208</v>
      </c>
      <c r="O16665" t="s">
        <v>476</v>
      </c>
      <c r="P16665" t="s">
        <v>476</v>
      </c>
    </row>
    <row r="16666" spans="1:16">
      <c r="A16666" s="484" t="s">
        <v>78765</v>
      </c>
      <c r="B16666" s="485" t="s">
        <v>78764</v>
      </c>
      <c r="C16666" t="s">
        <v>78763</v>
      </c>
      <c r="D16666" t="s">
        <v>78763</v>
      </c>
      <c r="E16666" t="str">
        <f t="shared" si="260"/>
        <v>564680 - ERGOPERFORMANCE</v>
      </c>
      <c r="F16666" t="s">
        <v>6759</v>
      </c>
      <c r="G16666" t="s">
        <v>78762</v>
      </c>
      <c r="I16666" t="s">
        <v>78761</v>
      </c>
      <c r="J16666" t="s">
        <v>78760</v>
      </c>
      <c r="K16666" t="s">
        <v>208</v>
      </c>
      <c r="L16666" t="s">
        <v>78759</v>
      </c>
      <c r="N16666" t="s">
        <v>208</v>
      </c>
      <c r="O16666" t="s">
        <v>476</v>
      </c>
      <c r="P16666" t="s">
        <v>476</v>
      </c>
    </row>
    <row r="16667" spans="1:16">
      <c r="A16667" s="484" t="s">
        <v>131649</v>
      </c>
      <c r="B16667" s="485" t="s">
        <v>131648</v>
      </c>
      <c r="C16667" t="s">
        <v>131647</v>
      </c>
      <c r="D16667" t="s">
        <v>131646</v>
      </c>
      <c r="E16667" t="str">
        <f t="shared" si="260"/>
        <v>660279 - AGILE GROUPE AKSIS FORT DE FRANCE</v>
      </c>
      <c r="F16667" t="s">
        <v>6359</v>
      </c>
      <c r="G16667" t="s">
        <v>131645</v>
      </c>
      <c r="H16667" t="s">
        <v>131644</v>
      </c>
      <c r="I16667" t="s">
        <v>6917</v>
      </c>
      <c r="J16667" t="s">
        <v>131643</v>
      </c>
      <c r="K16667" t="s">
        <v>208</v>
      </c>
      <c r="L16667" t="s">
        <v>131642</v>
      </c>
      <c r="N16667" t="s">
        <v>208</v>
      </c>
      <c r="O16667" t="s">
        <v>476</v>
      </c>
      <c r="P16667" t="s">
        <v>476</v>
      </c>
    </row>
    <row r="16668" spans="1:16">
      <c r="A16668" s="484" t="s">
        <v>83176</v>
      </c>
      <c r="B16668" s="485" t="s">
        <v>83175</v>
      </c>
      <c r="C16668" t="s">
        <v>83174</v>
      </c>
      <c r="D16668" t="s">
        <v>83174</v>
      </c>
      <c r="E16668" t="str">
        <f t="shared" si="260"/>
        <v>610239 - ECOLE RELAX REFLEX</v>
      </c>
      <c r="F16668" t="s">
        <v>1710</v>
      </c>
      <c r="G16668" t="s">
        <v>83173</v>
      </c>
      <c r="I16668" t="s">
        <v>83172</v>
      </c>
      <c r="J16668" t="s">
        <v>83171</v>
      </c>
      <c r="K16668" t="s">
        <v>208</v>
      </c>
      <c r="L16668" t="s">
        <v>83170</v>
      </c>
      <c r="N16668" t="s">
        <v>208</v>
      </c>
      <c r="O16668" t="s">
        <v>476</v>
      </c>
      <c r="P16668" t="s">
        <v>476</v>
      </c>
    </row>
    <row r="16669" spans="1:16">
      <c r="A16669" s="484" t="s">
        <v>70265</v>
      </c>
      <c r="B16669" s="485" t="s">
        <v>70264</v>
      </c>
      <c r="C16669" t="s">
        <v>70263</v>
      </c>
      <c r="D16669" t="s">
        <v>70263</v>
      </c>
      <c r="E16669" t="str">
        <f t="shared" si="260"/>
        <v>605578 - FORMATION BALMONT</v>
      </c>
      <c r="F16669" t="s">
        <v>1086</v>
      </c>
      <c r="G16669" t="s">
        <v>70262</v>
      </c>
      <c r="I16669" t="s">
        <v>24817</v>
      </c>
      <c r="J16669" t="s">
        <v>70261</v>
      </c>
      <c r="K16669" t="s">
        <v>208</v>
      </c>
      <c r="L16669" t="s">
        <v>70260</v>
      </c>
      <c r="N16669" t="s">
        <v>208</v>
      </c>
      <c r="O16669" t="s">
        <v>476</v>
      </c>
      <c r="P16669" t="s">
        <v>476</v>
      </c>
    </row>
    <row r="16670" spans="1:16">
      <c r="A16670" s="484" t="s">
        <v>42852</v>
      </c>
      <c r="B16670" s="485" t="s">
        <v>42851</v>
      </c>
      <c r="C16670" t="s">
        <v>42850</v>
      </c>
      <c r="D16670" t="s">
        <v>42850</v>
      </c>
      <c r="E16670" t="str">
        <f t="shared" si="260"/>
        <v>648851 - LIBERTY JOB</v>
      </c>
      <c r="F16670" t="s">
        <v>4321</v>
      </c>
      <c r="G16670" t="s">
        <v>42849</v>
      </c>
      <c r="I16670" t="s">
        <v>42848</v>
      </c>
      <c r="J16670" t="s">
        <v>42847</v>
      </c>
      <c r="K16670" t="s">
        <v>208</v>
      </c>
      <c r="L16670" t="s">
        <v>42846</v>
      </c>
      <c r="N16670" t="s">
        <v>208</v>
      </c>
      <c r="O16670" t="s">
        <v>476</v>
      </c>
      <c r="P16670" t="s">
        <v>476</v>
      </c>
    </row>
    <row r="16671" spans="1:16">
      <c r="A16671" s="484" t="s">
        <v>45002</v>
      </c>
      <c r="B16671" s="485" t="s">
        <v>45001</v>
      </c>
      <c r="C16671" t="s">
        <v>45000</v>
      </c>
      <c r="D16671" t="s">
        <v>45000</v>
      </c>
      <c r="E16671" t="str">
        <f t="shared" si="260"/>
        <v>663803 - LE DIOURON AMELIE</v>
      </c>
      <c r="F16671" t="s">
        <v>15261</v>
      </c>
      <c r="G16671" t="s">
        <v>44999</v>
      </c>
      <c r="I16671" t="s">
        <v>44998</v>
      </c>
      <c r="J16671" t="s">
        <v>44997</v>
      </c>
      <c r="K16671" t="s">
        <v>208</v>
      </c>
      <c r="L16671" t="s">
        <v>44996</v>
      </c>
      <c r="N16671" t="s">
        <v>208</v>
      </c>
      <c r="O16671" t="s">
        <v>476</v>
      </c>
      <c r="P16671" t="s">
        <v>476</v>
      </c>
    </row>
    <row r="16672" spans="1:16">
      <c r="A16672" s="484" t="s">
        <v>10948</v>
      </c>
      <c r="B16672" s="485" t="s">
        <v>10947</v>
      </c>
      <c r="C16672" t="s">
        <v>10946</v>
      </c>
      <c r="D16672" t="s">
        <v>10946</v>
      </c>
      <c r="E16672" t="str">
        <f t="shared" si="260"/>
        <v>684788 - TECH A TETE</v>
      </c>
      <c r="F16672" t="s">
        <v>10945</v>
      </c>
      <c r="G16672" t="s">
        <v>10944</v>
      </c>
      <c r="I16672" t="s">
        <v>10943</v>
      </c>
      <c r="J16672" t="s">
        <v>10942</v>
      </c>
      <c r="K16672" t="s">
        <v>208</v>
      </c>
      <c r="L16672" t="s">
        <v>10941</v>
      </c>
      <c r="N16672" t="s">
        <v>208</v>
      </c>
      <c r="O16672" t="s">
        <v>476</v>
      </c>
      <c r="P16672" t="s">
        <v>476</v>
      </c>
    </row>
    <row r="16673" spans="1:16">
      <c r="A16673" s="484" t="s">
        <v>43923</v>
      </c>
      <c r="B16673" s="485" t="s">
        <v>43922</v>
      </c>
      <c r="C16673" t="s">
        <v>43921</v>
      </c>
      <c r="D16673" t="s">
        <v>43920</v>
      </c>
      <c r="E16673" t="str">
        <f t="shared" si="260"/>
        <v>639928 - LEOMANT CAROLINE</v>
      </c>
      <c r="F16673" t="s">
        <v>8736</v>
      </c>
      <c r="G16673" t="s">
        <v>43919</v>
      </c>
      <c r="I16673" t="s">
        <v>43918</v>
      </c>
      <c r="J16673" t="s">
        <v>43917</v>
      </c>
      <c r="K16673" t="s">
        <v>208</v>
      </c>
      <c r="L16673" t="s">
        <v>43916</v>
      </c>
      <c r="N16673" t="s">
        <v>208</v>
      </c>
      <c r="O16673" t="s">
        <v>476</v>
      </c>
      <c r="P16673" t="s">
        <v>476</v>
      </c>
    </row>
    <row r="16674" spans="1:16">
      <c r="A16674" s="484" t="s">
        <v>63746</v>
      </c>
      <c r="B16674" s="485" t="s">
        <v>63745</v>
      </c>
      <c r="C16674" t="s">
        <v>63744</v>
      </c>
      <c r="D16674" t="s">
        <v>63743</v>
      </c>
      <c r="E16674" t="str">
        <f t="shared" si="260"/>
        <v>660772 - GP</v>
      </c>
      <c r="F16674" t="s">
        <v>20760</v>
      </c>
      <c r="G16674" t="s">
        <v>63742</v>
      </c>
      <c r="I16674" t="s">
        <v>4109</v>
      </c>
      <c r="K16674" t="s">
        <v>208</v>
      </c>
      <c r="L16674" t="s">
        <v>63741</v>
      </c>
      <c r="N16674" t="s">
        <v>208</v>
      </c>
      <c r="O16674" t="s">
        <v>476</v>
      </c>
      <c r="P16674" t="s">
        <v>476</v>
      </c>
    </row>
    <row r="16675" spans="1:16">
      <c r="A16675" s="484" t="s">
        <v>66481</v>
      </c>
      <c r="B16675" s="485" t="s">
        <v>66480</v>
      </c>
      <c r="C16675" t="s">
        <v>66479</v>
      </c>
      <c r="D16675" t="s">
        <v>66478</v>
      </c>
      <c r="E16675" t="str">
        <f t="shared" si="260"/>
        <v>650018 - GIRAFE ID TOURS</v>
      </c>
      <c r="F16675" t="s">
        <v>4207</v>
      </c>
      <c r="G16675" t="s">
        <v>66477</v>
      </c>
      <c r="I16675" t="s">
        <v>1799</v>
      </c>
      <c r="J16675" t="s">
        <v>66476</v>
      </c>
      <c r="K16675" t="s">
        <v>208</v>
      </c>
      <c r="L16675" t="s">
        <v>66475</v>
      </c>
      <c r="N16675" t="s">
        <v>208</v>
      </c>
      <c r="O16675" t="s">
        <v>476</v>
      </c>
      <c r="P16675" t="s">
        <v>476</v>
      </c>
    </row>
    <row r="16676" spans="1:16">
      <c r="A16676" s="484" t="s">
        <v>88822</v>
      </c>
      <c r="B16676" s="485" t="s">
        <v>88821</v>
      </c>
      <c r="C16676" t="s">
        <v>88820</v>
      </c>
      <c r="D16676" t="s">
        <v>88820</v>
      </c>
      <c r="E16676" t="str">
        <f t="shared" si="260"/>
        <v>624858 - DE CORPS A COEUR</v>
      </c>
      <c r="F16676" t="s">
        <v>2637</v>
      </c>
      <c r="G16676" t="s">
        <v>88819</v>
      </c>
      <c r="I16676" t="s">
        <v>88818</v>
      </c>
      <c r="J16676" t="s">
        <v>88817</v>
      </c>
      <c r="K16676" t="s">
        <v>208</v>
      </c>
      <c r="L16676" t="s">
        <v>88816</v>
      </c>
      <c r="N16676" t="s">
        <v>208</v>
      </c>
      <c r="O16676" t="s">
        <v>476</v>
      </c>
      <c r="P16676" t="s">
        <v>476</v>
      </c>
    </row>
    <row r="16677" spans="1:16">
      <c r="A16677" s="484" t="s">
        <v>95618</v>
      </c>
      <c r="B16677" s="485" t="s">
        <v>95617</v>
      </c>
      <c r="C16677" t="s">
        <v>95616</v>
      </c>
      <c r="D16677" t="s">
        <v>95616</v>
      </c>
      <c r="E16677" t="str">
        <f t="shared" si="260"/>
        <v>683061 - CLEM'S PROJECT</v>
      </c>
      <c r="F16677" t="s">
        <v>13241</v>
      </c>
      <c r="G16677" t="s">
        <v>95615</v>
      </c>
      <c r="I16677" t="s">
        <v>42854</v>
      </c>
      <c r="J16677" t="s">
        <v>95614</v>
      </c>
      <c r="K16677" t="s">
        <v>208</v>
      </c>
      <c r="L16677" t="s">
        <v>95613</v>
      </c>
      <c r="N16677" t="s">
        <v>208</v>
      </c>
      <c r="O16677" t="s">
        <v>476</v>
      </c>
      <c r="P16677" t="s">
        <v>476</v>
      </c>
    </row>
    <row r="16678" spans="1:16">
      <c r="A16678" s="484" t="s">
        <v>70686</v>
      </c>
      <c r="B16678" s="485" t="s">
        <v>70685</v>
      </c>
      <c r="C16678" t="s">
        <v>70684</v>
      </c>
      <c r="D16678" t="s">
        <v>70684</v>
      </c>
      <c r="E16678" t="str">
        <f t="shared" si="260"/>
        <v>614970 - FORMAPLUME</v>
      </c>
      <c r="F16678" t="s">
        <v>12801</v>
      </c>
      <c r="G16678" t="s">
        <v>70683</v>
      </c>
      <c r="I16678" t="s">
        <v>70682</v>
      </c>
      <c r="J16678" t="s">
        <v>70681</v>
      </c>
      <c r="K16678" t="s">
        <v>208</v>
      </c>
      <c r="L16678" t="s">
        <v>70680</v>
      </c>
      <c r="N16678" t="s">
        <v>208</v>
      </c>
      <c r="O16678" t="s">
        <v>476</v>
      </c>
      <c r="P16678" t="s">
        <v>476</v>
      </c>
    </row>
    <row r="16679" spans="1:16">
      <c r="A16679" s="484" t="s">
        <v>66259</v>
      </c>
      <c r="B16679" s="485" t="s">
        <v>66258</v>
      </c>
      <c r="C16679" t="s">
        <v>66257</v>
      </c>
      <c r="D16679" t="s">
        <v>66257</v>
      </c>
      <c r="E16679" t="str">
        <f t="shared" si="260"/>
        <v>676731 - GLORIA GROUP</v>
      </c>
      <c r="F16679" t="s">
        <v>4010</v>
      </c>
      <c r="G16679" t="s">
        <v>66256</v>
      </c>
      <c r="I16679" t="s">
        <v>626</v>
      </c>
      <c r="J16679" t="s">
        <v>66255</v>
      </c>
      <c r="K16679" t="s">
        <v>208</v>
      </c>
      <c r="L16679" t="s">
        <v>66254</v>
      </c>
      <c r="N16679" t="s">
        <v>208</v>
      </c>
      <c r="O16679" t="s">
        <v>476</v>
      </c>
      <c r="P16679" t="s">
        <v>476</v>
      </c>
    </row>
    <row r="16680" spans="1:16">
      <c r="A16680" s="484" t="s">
        <v>47657</v>
      </c>
      <c r="B16680" s="485" t="s">
        <v>47656</v>
      </c>
      <c r="C16680" t="s">
        <v>47655</v>
      </c>
      <c r="D16680" t="s">
        <v>47655</v>
      </c>
      <c r="E16680" t="str">
        <f t="shared" si="260"/>
        <v>640580 - K-RYER</v>
      </c>
      <c r="F16680" t="s">
        <v>21569</v>
      </c>
      <c r="G16680" t="s">
        <v>47654</v>
      </c>
      <c r="I16680" t="s">
        <v>8002</v>
      </c>
      <c r="K16680" t="s">
        <v>208</v>
      </c>
      <c r="L16680" t="s">
        <v>47653</v>
      </c>
      <c r="N16680" t="s">
        <v>208</v>
      </c>
      <c r="O16680" t="s">
        <v>476</v>
      </c>
      <c r="P16680" t="s">
        <v>476</v>
      </c>
    </row>
    <row r="16681" spans="1:16">
      <c r="A16681" s="484" t="s">
        <v>17978</v>
      </c>
      <c r="B16681" s="485" t="s">
        <v>17977</v>
      </c>
      <c r="C16681" t="s">
        <v>17976</v>
      </c>
      <c r="D16681" t="s">
        <v>17975</v>
      </c>
      <c r="E16681" t="str">
        <f t="shared" si="260"/>
        <v>681465 - YSEA FORMATION</v>
      </c>
      <c r="F16681" t="s">
        <v>725</v>
      </c>
      <c r="G16681" t="s">
        <v>17974</v>
      </c>
      <c r="I16681" t="s">
        <v>3229</v>
      </c>
      <c r="J16681" t="s">
        <v>17973</v>
      </c>
      <c r="K16681" t="s">
        <v>208</v>
      </c>
      <c r="L16681" t="s">
        <v>17972</v>
      </c>
      <c r="N16681" t="s">
        <v>208</v>
      </c>
      <c r="O16681" t="s">
        <v>476</v>
      </c>
      <c r="P16681" t="s">
        <v>476</v>
      </c>
    </row>
    <row r="16682" spans="1:16">
      <c r="A16682" s="484" t="s">
        <v>83660</v>
      </c>
      <c r="B16682" s="485" t="s">
        <v>83659</v>
      </c>
      <c r="C16682" t="s">
        <v>83658</v>
      </c>
      <c r="D16682" t="s">
        <v>83658</v>
      </c>
      <c r="E16682" t="str">
        <f t="shared" si="260"/>
        <v>616023 - ECOLE MANUPUNCTURE SUD PROVENCE</v>
      </c>
      <c r="F16682" t="s">
        <v>23287</v>
      </c>
      <c r="G16682" t="s">
        <v>83657</v>
      </c>
      <c r="I16682" t="s">
        <v>1035</v>
      </c>
      <c r="J16682" t="s">
        <v>83656</v>
      </c>
      <c r="K16682" t="s">
        <v>208</v>
      </c>
      <c r="L16682" t="s">
        <v>83655</v>
      </c>
      <c r="N16682" t="s">
        <v>208</v>
      </c>
      <c r="O16682" t="s">
        <v>476</v>
      </c>
      <c r="P16682" t="s">
        <v>476</v>
      </c>
    </row>
    <row r="16683" spans="1:16">
      <c r="A16683" s="484" t="s">
        <v>31973</v>
      </c>
      <c r="B16683" s="485" t="s">
        <v>31972</v>
      </c>
      <c r="C16683" t="s">
        <v>31971</v>
      </c>
      <c r="D16683" t="s">
        <v>31971</v>
      </c>
      <c r="E16683" t="str">
        <f t="shared" si="260"/>
        <v>608956 - OFTS 3F INVESTISSEMENTS</v>
      </c>
      <c r="F16683" t="s">
        <v>1528</v>
      </c>
      <c r="G16683" t="s">
        <v>31970</v>
      </c>
      <c r="H16683" t="s">
        <v>31969</v>
      </c>
      <c r="I16683" t="s">
        <v>25381</v>
      </c>
      <c r="J16683" t="s">
        <v>31968</v>
      </c>
      <c r="K16683" t="s">
        <v>208</v>
      </c>
      <c r="L16683" t="s">
        <v>31967</v>
      </c>
      <c r="N16683" t="s">
        <v>208</v>
      </c>
      <c r="O16683" t="s">
        <v>476</v>
      </c>
      <c r="P16683" t="s">
        <v>476</v>
      </c>
    </row>
    <row r="16684" spans="1:16">
      <c r="A16684" s="484" t="s">
        <v>44543</v>
      </c>
      <c r="B16684" s="485" t="s">
        <v>44542</v>
      </c>
      <c r="C16684" t="s">
        <v>44541</v>
      </c>
      <c r="D16684" t="s">
        <v>44540</v>
      </c>
      <c r="E16684" t="str">
        <f t="shared" si="260"/>
        <v>613368 - LEARNENGLISCH</v>
      </c>
      <c r="F16684" t="s">
        <v>36112</v>
      </c>
      <c r="G16684" t="s">
        <v>44539</v>
      </c>
      <c r="I16684" t="s">
        <v>1542</v>
      </c>
      <c r="J16684" t="s">
        <v>44538</v>
      </c>
      <c r="K16684" t="s">
        <v>208</v>
      </c>
      <c r="L16684" t="s">
        <v>44537</v>
      </c>
      <c r="N16684" t="s">
        <v>208</v>
      </c>
      <c r="O16684" t="s">
        <v>476</v>
      </c>
      <c r="P16684" t="s">
        <v>476</v>
      </c>
    </row>
    <row r="16685" spans="1:16">
      <c r="A16685" s="484" t="s">
        <v>92115</v>
      </c>
      <c r="B16685" s="485" t="s">
        <v>92114</v>
      </c>
      <c r="C16685" t="s">
        <v>92113</v>
      </c>
      <c r="D16685" t="s">
        <v>92112</v>
      </c>
      <c r="E16685" t="str">
        <f t="shared" si="260"/>
        <v>649946 - CONTE CELINE</v>
      </c>
      <c r="F16685" t="s">
        <v>4207</v>
      </c>
      <c r="G16685" t="s">
        <v>92111</v>
      </c>
      <c r="I16685" t="s">
        <v>92110</v>
      </c>
      <c r="J16685" t="s">
        <v>92109</v>
      </c>
      <c r="K16685" t="s">
        <v>208</v>
      </c>
      <c r="L16685" t="s">
        <v>92108</v>
      </c>
      <c r="N16685" t="s">
        <v>208</v>
      </c>
      <c r="O16685" t="s">
        <v>476</v>
      </c>
      <c r="P16685" t="s">
        <v>476</v>
      </c>
    </row>
    <row r="16686" spans="1:16">
      <c r="A16686" s="484" t="s">
        <v>23714</v>
      </c>
      <c r="B16686" s="485" t="s">
        <v>23713</v>
      </c>
      <c r="C16686" t="s">
        <v>23712</v>
      </c>
      <c r="D16686" t="s">
        <v>23712</v>
      </c>
      <c r="E16686" t="str">
        <f t="shared" si="260"/>
        <v>622187 - REAL LUCENAY SOPHIE</v>
      </c>
      <c r="F16686" t="s">
        <v>23711</v>
      </c>
      <c r="G16686" t="s">
        <v>23710</v>
      </c>
      <c r="I16686" t="s">
        <v>23709</v>
      </c>
      <c r="J16686" t="s">
        <v>23708</v>
      </c>
      <c r="K16686" t="s">
        <v>208</v>
      </c>
      <c r="L16686" t="s">
        <v>23707</v>
      </c>
      <c r="N16686" t="s">
        <v>208</v>
      </c>
      <c r="O16686" t="s">
        <v>476</v>
      </c>
      <c r="P16686" t="s">
        <v>476</v>
      </c>
    </row>
    <row r="16687" spans="1:16">
      <c r="A16687" s="484" t="s">
        <v>933</v>
      </c>
      <c r="B16687" s="485" t="s">
        <v>932</v>
      </c>
      <c r="C16687" t="s">
        <v>931</v>
      </c>
      <c r="D16687" t="s">
        <v>931</v>
      </c>
      <c r="E16687" t="str">
        <f t="shared" si="260"/>
        <v>659332 - 2A3 SANTE SOCIAL</v>
      </c>
      <c r="F16687" t="s">
        <v>930</v>
      </c>
      <c r="G16687" t="s">
        <v>929</v>
      </c>
      <c r="I16687" t="s">
        <v>928</v>
      </c>
      <c r="J16687" t="s">
        <v>927</v>
      </c>
      <c r="K16687" t="s">
        <v>208</v>
      </c>
      <c r="L16687" t="s">
        <v>926</v>
      </c>
      <c r="N16687" t="s">
        <v>208</v>
      </c>
      <c r="O16687" t="s">
        <v>476</v>
      </c>
      <c r="P16687" t="s">
        <v>476</v>
      </c>
    </row>
    <row r="16688" spans="1:16">
      <c r="A16688" s="484" t="s">
        <v>38144</v>
      </c>
      <c r="B16688" s="485" t="s">
        <v>38143</v>
      </c>
      <c r="C16688" t="s">
        <v>38142</v>
      </c>
      <c r="D16688" t="s">
        <v>38141</v>
      </c>
      <c r="E16688" t="str">
        <f t="shared" si="260"/>
        <v>606856 - MARO GENEVIEVE</v>
      </c>
      <c r="F16688" t="s">
        <v>6341</v>
      </c>
      <c r="G16688" t="s">
        <v>38140</v>
      </c>
      <c r="H16688" t="s">
        <v>38139</v>
      </c>
      <c r="I16688" t="s">
        <v>681</v>
      </c>
      <c r="J16688" t="s">
        <v>38138</v>
      </c>
      <c r="K16688" t="s">
        <v>208</v>
      </c>
      <c r="L16688" t="s">
        <v>38137</v>
      </c>
      <c r="N16688" t="s">
        <v>208</v>
      </c>
      <c r="O16688" t="s">
        <v>476</v>
      </c>
      <c r="P16688" t="s">
        <v>476</v>
      </c>
    </row>
    <row r="16689" spans="1:16">
      <c r="A16689" s="484" t="s">
        <v>62538</v>
      </c>
      <c r="B16689" s="485" t="s">
        <v>62537</v>
      </c>
      <c r="C16689" t="s">
        <v>62536</v>
      </c>
      <c r="D16689" t="s">
        <v>62535</v>
      </c>
      <c r="E16689" t="str">
        <f t="shared" si="260"/>
        <v>621160 - HAIRDRESSER'S ACADEMY - ECOLE COIFFURE INTERNATIONALE</v>
      </c>
      <c r="F16689" t="s">
        <v>24184</v>
      </c>
      <c r="G16689" t="s">
        <v>62534</v>
      </c>
      <c r="I16689" t="s">
        <v>1806</v>
      </c>
      <c r="J16689" t="s">
        <v>62533</v>
      </c>
      <c r="K16689" t="s">
        <v>208</v>
      </c>
      <c r="L16689" t="s">
        <v>62532</v>
      </c>
      <c r="N16689" t="s">
        <v>208</v>
      </c>
      <c r="O16689" t="s">
        <v>476</v>
      </c>
      <c r="P16689" t="s">
        <v>476</v>
      </c>
    </row>
    <row r="16690" spans="1:16">
      <c r="A16690" s="484" t="s">
        <v>93955</v>
      </c>
      <c r="B16690" s="485" t="s">
        <v>93954</v>
      </c>
      <c r="C16690" t="s">
        <v>93953</v>
      </c>
      <c r="D16690" t="s">
        <v>93953</v>
      </c>
      <c r="E16690" t="str">
        <f t="shared" si="260"/>
        <v>666555 - CO'MINT</v>
      </c>
      <c r="F16690" t="s">
        <v>19736</v>
      </c>
      <c r="G16690" t="s">
        <v>93952</v>
      </c>
      <c r="I16690" t="s">
        <v>749</v>
      </c>
      <c r="J16690" t="s">
        <v>93951</v>
      </c>
      <c r="K16690" t="s">
        <v>208</v>
      </c>
      <c r="L16690" t="s">
        <v>93950</v>
      </c>
      <c r="N16690" t="s">
        <v>208</v>
      </c>
      <c r="O16690" t="s">
        <v>476</v>
      </c>
      <c r="P16690" t="s">
        <v>476</v>
      </c>
    </row>
    <row r="16691" spans="1:16">
      <c r="A16691" s="484" t="s">
        <v>47804</v>
      </c>
      <c r="B16691" s="485" t="s">
        <v>47803</v>
      </c>
      <c r="C16691" t="s">
        <v>47802</v>
      </c>
      <c r="D16691" t="s">
        <v>47801</v>
      </c>
      <c r="E16691" t="str">
        <f t="shared" si="260"/>
        <v>652430 - KONCILIO PARIS</v>
      </c>
      <c r="F16691" t="s">
        <v>540</v>
      </c>
      <c r="G16691" t="s">
        <v>47800</v>
      </c>
      <c r="I16691" t="s">
        <v>626</v>
      </c>
      <c r="J16691" t="s">
        <v>47799</v>
      </c>
      <c r="K16691" t="s">
        <v>208</v>
      </c>
      <c r="L16691" t="s">
        <v>47798</v>
      </c>
      <c r="N16691" t="s">
        <v>208</v>
      </c>
      <c r="O16691" t="s">
        <v>476</v>
      </c>
      <c r="P16691" t="s">
        <v>476</v>
      </c>
    </row>
    <row r="16692" spans="1:16">
      <c r="A16692" s="484" t="s">
        <v>28834</v>
      </c>
      <c r="B16692" s="485" t="s">
        <v>28833</v>
      </c>
      <c r="C16692" t="s">
        <v>28832</v>
      </c>
      <c r="D16692" t="s">
        <v>28832</v>
      </c>
      <c r="E16692" t="str">
        <f t="shared" si="260"/>
        <v>623120 - PEPITES AND CO</v>
      </c>
      <c r="F16692" t="s">
        <v>13680</v>
      </c>
      <c r="G16692" t="s">
        <v>28831</v>
      </c>
      <c r="I16692" t="s">
        <v>1035</v>
      </c>
      <c r="J16692" t="s">
        <v>28830</v>
      </c>
      <c r="K16692" t="s">
        <v>208</v>
      </c>
      <c r="L16692" t="s">
        <v>28829</v>
      </c>
      <c r="N16692" t="s">
        <v>208</v>
      </c>
      <c r="O16692" t="s">
        <v>476</v>
      </c>
      <c r="P16692" t="s">
        <v>476</v>
      </c>
    </row>
    <row r="16693" spans="1:16">
      <c r="A16693" s="484" t="s">
        <v>12633</v>
      </c>
      <c r="B16693" s="485" t="s">
        <v>12632</v>
      </c>
      <c r="C16693" t="s">
        <v>12631</v>
      </c>
      <c r="D16693" t="s">
        <v>12631</v>
      </c>
      <c r="E16693" t="str">
        <f t="shared" si="260"/>
        <v>602528 - STU'DENT FORMATION SAS</v>
      </c>
      <c r="F16693" t="s">
        <v>7579</v>
      </c>
      <c r="G16693" t="s">
        <v>12630</v>
      </c>
      <c r="I16693" t="s">
        <v>603</v>
      </c>
      <c r="J16693" t="s">
        <v>12629</v>
      </c>
      <c r="K16693" t="s">
        <v>208</v>
      </c>
      <c r="L16693" t="s">
        <v>12628</v>
      </c>
      <c r="N16693" t="s">
        <v>208</v>
      </c>
      <c r="O16693" t="s">
        <v>476</v>
      </c>
      <c r="P16693" t="s">
        <v>476</v>
      </c>
    </row>
    <row r="16694" spans="1:16">
      <c r="A16694" s="484" t="s">
        <v>33668</v>
      </c>
      <c r="B16694" s="485" t="s">
        <v>33667</v>
      </c>
      <c r="C16694" t="s">
        <v>33666</v>
      </c>
      <c r="D16694" t="s">
        <v>33666</v>
      </c>
      <c r="E16694" t="str">
        <f t="shared" si="260"/>
        <v>609286 - NEUROFORMATIONS SAS</v>
      </c>
      <c r="F16694" t="s">
        <v>5915</v>
      </c>
      <c r="G16694" t="s">
        <v>33665</v>
      </c>
      <c r="I16694" t="s">
        <v>1542</v>
      </c>
      <c r="J16694" t="s">
        <v>33664</v>
      </c>
      <c r="K16694" t="s">
        <v>208</v>
      </c>
      <c r="L16694" t="s">
        <v>33663</v>
      </c>
      <c r="N16694" t="s">
        <v>208</v>
      </c>
      <c r="O16694" t="s">
        <v>476</v>
      </c>
      <c r="P16694" t="s">
        <v>476</v>
      </c>
    </row>
    <row r="16695" spans="1:16">
      <c r="A16695" s="484" t="s">
        <v>69264</v>
      </c>
      <c r="B16695" s="485" t="s">
        <v>69263</v>
      </c>
      <c r="C16695" t="s">
        <v>69262</v>
      </c>
      <c r="D16695" t="s">
        <v>69262</v>
      </c>
      <c r="E16695" t="str">
        <f t="shared" si="260"/>
        <v>639606 - FORM@CCO</v>
      </c>
      <c r="F16695" t="s">
        <v>1265</v>
      </c>
      <c r="G16695" t="s">
        <v>69261</v>
      </c>
      <c r="I16695" t="s">
        <v>836</v>
      </c>
      <c r="J16695" t="s">
        <v>69260</v>
      </c>
      <c r="K16695" t="s">
        <v>208</v>
      </c>
      <c r="L16695" t="s">
        <v>69259</v>
      </c>
      <c r="N16695" t="s">
        <v>208</v>
      </c>
      <c r="O16695" t="s">
        <v>476</v>
      </c>
      <c r="P16695" t="s">
        <v>476</v>
      </c>
    </row>
    <row r="16696" spans="1:16">
      <c r="A16696" s="484" t="s">
        <v>129715</v>
      </c>
      <c r="B16696" s="485" t="s">
        <v>129714</v>
      </c>
      <c r="C16696" t="s">
        <v>129713</v>
      </c>
      <c r="D16696" t="s">
        <v>129713</v>
      </c>
      <c r="E16696" t="str">
        <f t="shared" si="260"/>
        <v>663311 - ALTEMPO</v>
      </c>
      <c r="F16696" t="s">
        <v>21798</v>
      </c>
      <c r="G16696" t="s">
        <v>129712</v>
      </c>
      <c r="I16696" t="s">
        <v>28238</v>
      </c>
      <c r="J16696" t="s">
        <v>129711</v>
      </c>
      <c r="K16696" t="s">
        <v>208</v>
      </c>
      <c r="L16696" t="s">
        <v>129710</v>
      </c>
      <c r="N16696" t="s">
        <v>208</v>
      </c>
      <c r="O16696" t="s">
        <v>476</v>
      </c>
      <c r="P16696" t="s">
        <v>476</v>
      </c>
    </row>
    <row r="16697" spans="1:16">
      <c r="A16697" s="484" t="s">
        <v>26339</v>
      </c>
      <c r="B16697" s="485" t="s">
        <v>26338</v>
      </c>
      <c r="C16697" t="s">
        <v>26337</v>
      </c>
      <c r="D16697" t="s">
        <v>26337</v>
      </c>
      <c r="E16697" t="str">
        <f t="shared" si="260"/>
        <v>605220 - PREVENT'EURE</v>
      </c>
      <c r="F16697" t="s">
        <v>8607</v>
      </c>
      <c r="G16697" t="s">
        <v>26336</v>
      </c>
      <c r="I16697" t="s">
        <v>26335</v>
      </c>
      <c r="J16697" t="s">
        <v>26334</v>
      </c>
      <c r="K16697" t="s">
        <v>208</v>
      </c>
      <c r="L16697" t="s">
        <v>26333</v>
      </c>
      <c r="N16697" t="s">
        <v>208</v>
      </c>
      <c r="O16697" t="s">
        <v>476</v>
      </c>
      <c r="P16697" t="s">
        <v>476</v>
      </c>
    </row>
    <row r="16698" spans="1:16">
      <c r="A16698" s="484" t="s">
        <v>2471</v>
      </c>
      <c r="B16698" s="485" t="s">
        <v>2470</v>
      </c>
      <c r="C16698" t="s">
        <v>2469</v>
      </c>
      <c r="D16698" t="s">
        <v>2469</v>
      </c>
      <c r="E16698" t="str">
        <f t="shared" si="260"/>
        <v>673596 - WERSUS</v>
      </c>
      <c r="F16698" t="s">
        <v>2468</v>
      </c>
      <c r="G16698" t="s">
        <v>2467</v>
      </c>
      <c r="I16698" t="s">
        <v>626</v>
      </c>
      <c r="J16698" t="s">
        <v>2466</v>
      </c>
      <c r="K16698" t="s">
        <v>208</v>
      </c>
      <c r="L16698" t="s">
        <v>2465</v>
      </c>
      <c r="N16698" t="s">
        <v>208</v>
      </c>
      <c r="O16698" t="s">
        <v>476</v>
      </c>
      <c r="P16698" t="s">
        <v>476</v>
      </c>
    </row>
    <row r="16699" spans="1:16">
      <c r="A16699" s="484" t="s">
        <v>17507</v>
      </c>
      <c r="B16699" s="485" t="s">
        <v>17506</v>
      </c>
      <c r="C16699" t="s">
        <v>17505</v>
      </c>
      <c r="D16699" t="s">
        <v>17505</v>
      </c>
      <c r="E16699" t="str">
        <f t="shared" si="260"/>
        <v>626510 - SFMKS FORMATION</v>
      </c>
      <c r="F16699" t="s">
        <v>17504</v>
      </c>
      <c r="G16699" t="s">
        <v>17503</v>
      </c>
      <c r="I16699" t="s">
        <v>17502</v>
      </c>
      <c r="K16699" t="s">
        <v>208</v>
      </c>
      <c r="L16699" t="s">
        <v>17501</v>
      </c>
      <c r="N16699" t="s">
        <v>208</v>
      </c>
      <c r="O16699" t="s">
        <v>476</v>
      </c>
      <c r="P16699" t="s">
        <v>476</v>
      </c>
    </row>
    <row r="16700" spans="1:16">
      <c r="A16700" s="484" t="s">
        <v>17479</v>
      </c>
      <c r="B16700" s="485" t="s">
        <v>17478</v>
      </c>
      <c r="C16700" t="s">
        <v>17477</v>
      </c>
      <c r="D16700" t="s">
        <v>17477</v>
      </c>
      <c r="E16700" t="str">
        <f t="shared" si="260"/>
        <v>661491 - SGI FORMATIONS</v>
      </c>
      <c r="F16700" t="s">
        <v>8852</v>
      </c>
      <c r="G16700" t="s">
        <v>17476</v>
      </c>
      <c r="I16700" t="s">
        <v>17475</v>
      </c>
      <c r="J16700" t="s">
        <v>9095</v>
      </c>
      <c r="K16700" t="s">
        <v>208</v>
      </c>
      <c r="L16700" t="s">
        <v>17474</v>
      </c>
      <c r="N16700" t="s">
        <v>208</v>
      </c>
      <c r="O16700" t="s">
        <v>476</v>
      </c>
      <c r="P16700" t="s">
        <v>476</v>
      </c>
    </row>
    <row r="16701" spans="1:16">
      <c r="A16701" s="484" t="s">
        <v>55539</v>
      </c>
      <c r="B16701" s="485" t="s">
        <v>55538</v>
      </c>
      <c r="C16701" t="s">
        <v>55537</v>
      </c>
      <c r="D16701" t="s">
        <v>55536</v>
      </c>
      <c r="E16701" t="str">
        <f t="shared" si="260"/>
        <v>648061 - INCN</v>
      </c>
      <c r="F16701" t="s">
        <v>508</v>
      </c>
      <c r="G16701" t="s">
        <v>55535</v>
      </c>
      <c r="I16701" t="s">
        <v>13993</v>
      </c>
      <c r="J16701" t="s">
        <v>55534</v>
      </c>
      <c r="K16701" t="s">
        <v>208</v>
      </c>
      <c r="L16701" t="s">
        <v>55533</v>
      </c>
      <c r="N16701" t="s">
        <v>208</v>
      </c>
      <c r="O16701" t="s">
        <v>476</v>
      </c>
      <c r="P16701" t="s">
        <v>476</v>
      </c>
    </row>
    <row r="16702" spans="1:16">
      <c r="A16702" s="484" t="s">
        <v>10234</v>
      </c>
      <c r="B16702" s="485" t="s">
        <v>10233</v>
      </c>
      <c r="C16702" t="s">
        <v>10232</v>
      </c>
      <c r="D16702" t="s">
        <v>10232</v>
      </c>
      <c r="E16702" t="str">
        <f t="shared" si="260"/>
        <v>648954 - THE NUUM FACTORY</v>
      </c>
      <c r="F16702" t="s">
        <v>10231</v>
      </c>
      <c r="G16702" t="s">
        <v>10230</v>
      </c>
      <c r="I16702" t="s">
        <v>802</v>
      </c>
      <c r="J16702" t="s">
        <v>10229</v>
      </c>
      <c r="K16702" t="s">
        <v>208</v>
      </c>
      <c r="L16702" t="s">
        <v>10228</v>
      </c>
      <c r="N16702" t="s">
        <v>207</v>
      </c>
      <c r="O16702" t="s">
        <v>476</v>
      </c>
      <c r="P16702" t="s">
        <v>476</v>
      </c>
    </row>
    <row r="16703" spans="1:16">
      <c r="A16703" s="484" t="s">
        <v>59100</v>
      </c>
      <c r="B16703" s="485" t="s">
        <v>59099</v>
      </c>
      <c r="C16703" t="s">
        <v>59098</v>
      </c>
      <c r="D16703" t="s">
        <v>59098</v>
      </c>
      <c r="E16703" t="str">
        <f t="shared" si="260"/>
        <v>627008 - IFPA AFIB POITIERS</v>
      </c>
      <c r="F16703" t="s">
        <v>21240</v>
      </c>
      <c r="G16703" t="s">
        <v>59097</v>
      </c>
      <c r="H16703" t="s">
        <v>59096</v>
      </c>
      <c r="I16703" t="s">
        <v>5810</v>
      </c>
      <c r="K16703" t="s">
        <v>208</v>
      </c>
      <c r="L16703" t="s">
        <v>59095</v>
      </c>
      <c r="N16703" t="s">
        <v>208</v>
      </c>
      <c r="O16703" t="s">
        <v>476</v>
      </c>
      <c r="P16703" t="s">
        <v>476</v>
      </c>
    </row>
    <row r="16704" spans="1:16">
      <c r="A16704" s="484" t="s">
        <v>61449</v>
      </c>
      <c r="B16704" s="485" t="s">
        <v>61448</v>
      </c>
      <c r="C16704" t="s">
        <v>61447</v>
      </c>
      <c r="D16704" t="s">
        <v>61446</v>
      </c>
      <c r="E16704" t="str">
        <f t="shared" si="260"/>
        <v>680266 - HJNA EDUCANINE</v>
      </c>
      <c r="F16704" t="s">
        <v>493</v>
      </c>
      <c r="G16704" t="s">
        <v>61445</v>
      </c>
      <c r="I16704" t="s">
        <v>2507</v>
      </c>
      <c r="J16704" t="s">
        <v>61444</v>
      </c>
      <c r="K16704" t="s">
        <v>208</v>
      </c>
      <c r="L16704" t="s">
        <v>61443</v>
      </c>
      <c r="N16704" t="s">
        <v>208</v>
      </c>
      <c r="O16704" t="s">
        <v>476</v>
      </c>
      <c r="P16704" t="s">
        <v>476</v>
      </c>
    </row>
    <row r="16705" spans="1:16">
      <c r="A16705" s="484" t="s">
        <v>110565</v>
      </c>
      <c r="B16705" s="485" t="s">
        <v>110564</v>
      </c>
      <c r="C16705" t="s">
        <v>110563</v>
      </c>
      <c r="D16705" t="s">
        <v>110562</v>
      </c>
      <c r="E16705" t="str">
        <f t="shared" si="260"/>
        <v>676093 - CAMPUS INTERNATIONAL RIERA</v>
      </c>
      <c r="F16705" t="s">
        <v>31540</v>
      </c>
      <c r="G16705" t="s">
        <v>110561</v>
      </c>
      <c r="I16705" t="s">
        <v>618</v>
      </c>
      <c r="J16705" t="s">
        <v>110560</v>
      </c>
      <c r="K16705" t="s">
        <v>208</v>
      </c>
      <c r="L16705" t="s">
        <v>110559</v>
      </c>
      <c r="N16705" t="s">
        <v>208</v>
      </c>
      <c r="O16705" t="s">
        <v>476</v>
      </c>
      <c r="P16705" t="s">
        <v>476</v>
      </c>
    </row>
    <row r="16706" spans="1:16">
      <c r="A16706" s="484" t="s">
        <v>59822</v>
      </c>
      <c r="B16706" s="485" t="s">
        <v>59821</v>
      </c>
      <c r="C16706" t="s">
        <v>59820</v>
      </c>
      <c r="D16706" t="s">
        <v>59819</v>
      </c>
      <c r="E16706" t="str">
        <f t="shared" ref="E16706:E16769" si="261">_xlfn.CONCAT(L16706," - ",D16706)</f>
        <v>657074 - I-BABEL COMMUNICATION LORMONT</v>
      </c>
      <c r="F16706" t="s">
        <v>58515</v>
      </c>
      <c r="G16706" t="s">
        <v>59818</v>
      </c>
      <c r="H16706" t="s">
        <v>59817</v>
      </c>
      <c r="I16706" t="s">
        <v>19785</v>
      </c>
      <c r="J16706" t="s">
        <v>59816</v>
      </c>
      <c r="K16706" t="s">
        <v>208</v>
      </c>
      <c r="L16706" t="s">
        <v>59815</v>
      </c>
      <c r="N16706" t="s">
        <v>208</v>
      </c>
      <c r="O16706" t="s">
        <v>476</v>
      </c>
      <c r="P16706" t="s">
        <v>476</v>
      </c>
    </row>
    <row r="16707" spans="1:16">
      <c r="A16707" s="484" t="s">
        <v>89180</v>
      </c>
      <c r="B16707" s="485" t="s">
        <v>89179</v>
      </c>
      <c r="C16707" t="s">
        <v>89178</v>
      </c>
      <c r="D16707" t="s">
        <v>89178</v>
      </c>
      <c r="E16707" t="str">
        <f t="shared" si="261"/>
        <v>672075 - DAM STEPHANIE</v>
      </c>
      <c r="F16707" t="s">
        <v>3601</v>
      </c>
      <c r="G16707" t="s">
        <v>89177</v>
      </c>
      <c r="I16707" t="s">
        <v>1312</v>
      </c>
      <c r="J16707" t="s">
        <v>89176</v>
      </c>
      <c r="K16707" t="s">
        <v>208</v>
      </c>
      <c r="L16707" t="s">
        <v>89175</v>
      </c>
      <c r="N16707" t="s">
        <v>208</v>
      </c>
      <c r="O16707" t="s">
        <v>476</v>
      </c>
      <c r="P16707" t="s">
        <v>476</v>
      </c>
    </row>
    <row r="16708" spans="1:16">
      <c r="A16708" s="484" t="s">
        <v>110988</v>
      </c>
      <c r="B16708" s="485" t="s">
        <v>110987</v>
      </c>
      <c r="C16708" t="s">
        <v>110986</v>
      </c>
      <c r="D16708" t="s">
        <v>110986</v>
      </c>
      <c r="E16708" t="str">
        <f t="shared" si="261"/>
        <v>686633 - CAE SYNAPSE</v>
      </c>
      <c r="F16708" t="s">
        <v>8543</v>
      </c>
      <c r="G16708" t="s">
        <v>110985</v>
      </c>
      <c r="I16708" t="s">
        <v>110984</v>
      </c>
      <c r="J16708" t="s">
        <v>110983</v>
      </c>
      <c r="K16708" t="s">
        <v>208</v>
      </c>
      <c r="L16708" t="s">
        <v>110982</v>
      </c>
      <c r="N16708" t="s">
        <v>208</v>
      </c>
      <c r="O16708" t="s">
        <v>476</v>
      </c>
      <c r="P16708" t="s">
        <v>476</v>
      </c>
    </row>
    <row r="16709" spans="1:16">
      <c r="A16709" s="484" t="s">
        <v>113954</v>
      </c>
      <c r="B16709" s="485" t="s">
        <v>113953</v>
      </c>
      <c r="C16709" t="s">
        <v>113952</v>
      </c>
      <c r="D16709" t="s">
        <v>113952</v>
      </c>
      <c r="E16709" t="str">
        <f t="shared" si="261"/>
        <v>629777 - BERSOT TIPHAINE</v>
      </c>
      <c r="F16709" t="s">
        <v>10709</v>
      </c>
      <c r="G16709" t="s">
        <v>113951</v>
      </c>
      <c r="I16709" t="s">
        <v>5313</v>
      </c>
      <c r="J16709" t="s">
        <v>113950</v>
      </c>
      <c r="K16709" t="s">
        <v>208</v>
      </c>
      <c r="L16709" t="s">
        <v>113949</v>
      </c>
      <c r="N16709" t="s">
        <v>208</v>
      </c>
      <c r="O16709" t="s">
        <v>476</v>
      </c>
      <c r="P16709" t="s">
        <v>476</v>
      </c>
    </row>
    <row r="16710" spans="1:16">
      <c r="A16710" s="484" t="s">
        <v>82657</v>
      </c>
      <c r="B16710" s="485" t="s">
        <v>82656</v>
      </c>
      <c r="C16710" t="s">
        <v>82655</v>
      </c>
      <c r="D16710" t="s">
        <v>82655</v>
      </c>
      <c r="E16710" t="str">
        <f t="shared" si="261"/>
        <v>609810 - ECP FORMATIONS</v>
      </c>
      <c r="F16710" t="s">
        <v>2580</v>
      </c>
      <c r="G16710" t="s">
        <v>82654</v>
      </c>
      <c r="H16710" t="s">
        <v>82653</v>
      </c>
      <c r="I16710" t="s">
        <v>55552</v>
      </c>
      <c r="J16710" t="s">
        <v>82652</v>
      </c>
      <c r="K16710" t="s">
        <v>208</v>
      </c>
      <c r="L16710" t="s">
        <v>82651</v>
      </c>
      <c r="N16710" t="s">
        <v>208</v>
      </c>
      <c r="O16710" t="s">
        <v>476</v>
      </c>
      <c r="P16710" t="s">
        <v>476</v>
      </c>
    </row>
    <row r="16711" spans="1:16">
      <c r="A16711" s="484" t="s">
        <v>63564</v>
      </c>
      <c r="B16711" s="485" t="s">
        <v>63563</v>
      </c>
      <c r="C16711" t="s">
        <v>63562</v>
      </c>
      <c r="D16711" t="s">
        <v>63561</v>
      </c>
      <c r="E16711" t="str">
        <f t="shared" si="261"/>
        <v>672294 - GAFC</v>
      </c>
      <c r="F16711" t="s">
        <v>13085</v>
      </c>
      <c r="G16711" t="s">
        <v>63560</v>
      </c>
      <c r="I16711" t="s">
        <v>16252</v>
      </c>
      <c r="J16711" t="s">
        <v>63559</v>
      </c>
      <c r="K16711" t="s">
        <v>208</v>
      </c>
      <c r="L16711" t="s">
        <v>63558</v>
      </c>
      <c r="N16711" t="s">
        <v>208</v>
      </c>
      <c r="O16711" t="s">
        <v>476</v>
      </c>
      <c r="P16711" t="s">
        <v>476</v>
      </c>
    </row>
    <row r="16712" spans="1:16">
      <c r="A16712" s="484" t="s">
        <v>65732</v>
      </c>
      <c r="B16712" s="485" t="s">
        <v>65731</v>
      </c>
      <c r="C16712" t="s">
        <v>65730</v>
      </c>
      <c r="D16712" t="s">
        <v>65730</v>
      </c>
      <c r="E16712" t="str">
        <f t="shared" si="261"/>
        <v>648474 - GRAAD</v>
      </c>
      <c r="F16712" t="s">
        <v>12064</v>
      </c>
      <c r="G16712" t="s">
        <v>65729</v>
      </c>
      <c r="H16712" t="s">
        <v>65728</v>
      </c>
      <c r="I16712" t="s">
        <v>1042</v>
      </c>
      <c r="J16712" t="s">
        <v>65727</v>
      </c>
      <c r="K16712" t="s">
        <v>65726</v>
      </c>
      <c r="L16712" t="s">
        <v>65725</v>
      </c>
      <c r="N16712" t="s">
        <v>208</v>
      </c>
      <c r="O16712" t="s">
        <v>476</v>
      </c>
      <c r="P16712" t="s">
        <v>476</v>
      </c>
    </row>
    <row r="16713" spans="1:16">
      <c r="A16713" s="484" t="s">
        <v>27773</v>
      </c>
      <c r="B16713" s="485" t="s">
        <v>27772</v>
      </c>
      <c r="C16713" t="s">
        <v>27771</v>
      </c>
      <c r="D16713" t="s">
        <v>27771</v>
      </c>
      <c r="E16713" t="str">
        <f t="shared" si="261"/>
        <v>625115 - PKF ARSILON ACADEMY</v>
      </c>
      <c r="F16713" t="s">
        <v>4190</v>
      </c>
      <c r="G16713" t="s">
        <v>27770</v>
      </c>
      <c r="I16713" t="s">
        <v>1837</v>
      </c>
      <c r="J16713" t="s">
        <v>27769</v>
      </c>
      <c r="K16713" t="s">
        <v>208</v>
      </c>
      <c r="L16713" t="s">
        <v>27768</v>
      </c>
      <c r="N16713" t="s">
        <v>208</v>
      </c>
      <c r="O16713" t="s">
        <v>476</v>
      </c>
      <c r="P16713" t="s">
        <v>476</v>
      </c>
    </row>
    <row r="16714" spans="1:16">
      <c r="A16714" s="484" t="s">
        <v>28526</v>
      </c>
      <c r="B16714" s="485" t="s">
        <v>28525</v>
      </c>
      <c r="C16714" t="s">
        <v>28524</v>
      </c>
      <c r="D16714" t="s">
        <v>28524</v>
      </c>
      <c r="E16714" t="str">
        <f t="shared" si="261"/>
        <v>651680 - PERSPECTIVES AVENIR</v>
      </c>
      <c r="F16714" t="s">
        <v>16714</v>
      </c>
      <c r="G16714" t="s">
        <v>28523</v>
      </c>
      <c r="I16714" t="s">
        <v>836</v>
      </c>
      <c r="J16714" t="s">
        <v>28522</v>
      </c>
      <c r="K16714" t="s">
        <v>208</v>
      </c>
      <c r="L16714" t="s">
        <v>28521</v>
      </c>
      <c r="N16714" t="s">
        <v>208</v>
      </c>
      <c r="O16714" t="s">
        <v>476</v>
      </c>
      <c r="P16714" t="s">
        <v>476</v>
      </c>
    </row>
    <row r="16715" spans="1:16">
      <c r="A16715" s="484" t="s">
        <v>48603</v>
      </c>
      <c r="B16715" s="485" t="s">
        <v>48602</v>
      </c>
      <c r="C16715" t="s">
        <v>48601</v>
      </c>
      <c r="D16715" t="s">
        <v>48601</v>
      </c>
      <c r="E16715" t="str">
        <f t="shared" si="261"/>
        <v>572858 - KAIROS SANTE MEDIATION</v>
      </c>
      <c r="F16715" t="s">
        <v>29850</v>
      </c>
      <c r="G16715" t="s">
        <v>48600</v>
      </c>
      <c r="I16715" t="s">
        <v>596</v>
      </c>
      <c r="J16715" t="s">
        <v>48599</v>
      </c>
      <c r="K16715" t="s">
        <v>208</v>
      </c>
      <c r="L16715" t="s">
        <v>48598</v>
      </c>
      <c r="N16715" t="s">
        <v>208</v>
      </c>
      <c r="O16715" t="s">
        <v>476</v>
      </c>
      <c r="P16715" t="s">
        <v>476</v>
      </c>
    </row>
    <row r="16716" spans="1:16">
      <c r="A16716" s="484" t="s">
        <v>80323</v>
      </c>
      <c r="B16716" s="485" t="s">
        <v>80322</v>
      </c>
      <c r="C16716" t="s">
        <v>80321</v>
      </c>
      <c r="D16716" t="s">
        <v>80320</v>
      </c>
      <c r="E16716" t="str">
        <f t="shared" si="261"/>
        <v>633070 - EMC CLERMONT</v>
      </c>
      <c r="F16716" t="s">
        <v>30652</v>
      </c>
      <c r="G16716" t="s">
        <v>80319</v>
      </c>
      <c r="I16716" t="s">
        <v>713</v>
      </c>
      <c r="J16716" t="s">
        <v>80318</v>
      </c>
      <c r="K16716" t="s">
        <v>208</v>
      </c>
      <c r="L16716" t="s">
        <v>80317</v>
      </c>
      <c r="N16716" t="s">
        <v>208</v>
      </c>
      <c r="O16716" t="s">
        <v>476</v>
      </c>
      <c r="P16716" t="s">
        <v>476</v>
      </c>
    </row>
    <row r="16717" spans="1:16">
      <c r="A16717" s="484" t="s">
        <v>106202</v>
      </c>
      <c r="B16717" s="485" t="s">
        <v>106201</v>
      </c>
      <c r="C16717" t="s">
        <v>106200</v>
      </c>
      <c r="D16717" t="s">
        <v>106199</v>
      </c>
      <c r="E16717" t="str">
        <f t="shared" si="261"/>
        <v>645382 - CEMA</v>
      </c>
      <c r="F16717" t="s">
        <v>3882</v>
      </c>
      <c r="G16717" t="s">
        <v>106198</v>
      </c>
      <c r="I16717" t="s">
        <v>626</v>
      </c>
      <c r="J16717" t="s">
        <v>106197</v>
      </c>
      <c r="K16717" t="s">
        <v>208</v>
      </c>
      <c r="L16717" t="s">
        <v>106196</v>
      </c>
      <c r="N16717" t="s">
        <v>208</v>
      </c>
      <c r="O16717" t="s">
        <v>476</v>
      </c>
      <c r="P16717" t="s">
        <v>476</v>
      </c>
    </row>
    <row r="16718" spans="1:16">
      <c r="A16718" s="484" t="s">
        <v>123215</v>
      </c>
      <c r="B16718" s="485" t="s">
        <v>123214</v>
      </c>
      <c r="C16718" t="s">
        <v>123213</v>
      </c>
      <c r="D16718" t="s">
        <v>123212</v>
      </c>
      <c r="E16718" t="str">
        <f t="shared" si="261"/>
        <v>656549 - APOP ROSNY SOUS BOIS</v>
      </c>
      <c r="F16718" t="s">
        <v>15215</v>
      </c>
      <c r="G16718" t="s">
        <v>123211</v>
      </c>
      <c r="I16718" t="s">
        <v>2492</v>
      </c>
      <c r="K16718" t="s">
        <v>208</v>
      </c>
      <c r="L16718" t="s">
        <v>123210</v>
      </c>
      <c r="N16718" t="s">
        <v>208</v>
      </c>
      <c r="O16718" t="s">
        <v>476</v>
      </c>
      <c r="P16718" t="s">
        <v>476</v>
      </c>
    </row>
    <row r="16719" spans="1:16">
      <c r="A16719" s="484" t="s">
        <v>48666</v>
      </c>
      <c r="B16719" s="485" t="s">
        <v>48665</v>
      </c>
      <c r="C16719" t="s">
        <v>48664</v>
      </c>
      <c r="D16719" t="s">
        <v>48663</v>
      </c>
      <c r="E16719" t="str">
        <f t="shared" si="261"/>
        <v>633768 - KABBAJ SABRINA</v>
      </c>
      <c r="F16719" t="s">
        <v>14901</v>
      </c>
      <c r="G16719" t="s">
        <v>48662</v>
      </c>
      <c r="I16719" t="s">
        <v>7300</v>
      </c>
      <c r="J16719" t="s">
        <v>48661</v>
      </c>
      <c r="K16719" t="s">
        <v>208</v>
      </c>
      <c r="L16719" t="s">
        <v>48660</v>
      </c>
      <c r="N16719" t="s">
        <v>208</v>
      </c>
      <c r="O16719" t="s">
        <v>476</v>
      </c>
      <c r="P16719" t="s">
        <v>476</v>
      </c>
    </row>
    <row r="16720" spans="1:16">
      <c r="A16720" s="484" t="s">
        <v>2905</v>
      </c>
      <c r="B16720" s="485" t="s">
        <v>2904</v>
      </c>
      <c r="C16720" t="s">
        <v>2903</v>
      </c>
      <c r="D16720" t="s">
        <v>2903</v>
      </c>
      <c r="E16720" t="str">
        <f t="shared" si="261"/>
        <v>633185 - VY FORMATION</v>
      </c>
      <c r="F16720" t="s">
        <v>2902</v>
      </c>
      <c r="G16720" t="s">
        <v>2901</v>
      </c>
      <c r="I16720" t="s">
        <v>2900</v>
      </c>
      <c r="J16720" t="s">
        <v>2899</v>
      </c>
      <c r="K16720" t="s">
        <v>208</v>
      </c>
      <c r="L16720" t="s">
        <v>2898</v>
      </c>
      <c r="N16720" t="s">
        <v>208</v>
      </c>
      <c r="O16720" t="s">
        <v>476</v>
      </c>
      <c r="P16720" t="s">
        <v>476</v>
      </c>
    </row>
    <row r="16721" spans="1:16">
      <c r="A16721" s="484" t="s">
        <v>10422</v>
      </c>
      <c r="B16721" s="485" t="s">
        <v>10421</v>
      </c>
      <c r="C16721" t="s">
        <v>10420</v>
      </c>
      <c r="D16721" t="s">
        <v>10420</v>
      </c>
      <c r="E16721" t="str">
        <f t="shared" si="261"/>
        <v>635364 - THE BENDING SITE FRANCE</v>
      </c>
      <c r="F16721" t="s">
        <v>938</v>
      </c>
      <c r="G16721" t="s">
        <v>10419</v>
      </c>
      <c r="I16721" t="s">
        <v>10418</v>
      </c>
      <c r="J16721" t="s">
        <v>10417</v>
      </c>
      <c r="K16721" t="s">
        <v>208</v>
      </c>
      <c r="L16721" t="s">
        <v>10416</v>
      </c>
      <c r="N16721" t="s">
        <v>208</v>
      </c>
      <c r="O16721" t="s">
        <v>476</v>
      </c>
      <c r="P16721" t="s">
        <v>476</v>
      </c>
    </row>
    <row r="16722" spans="1:16">
      <c r="A16722" s="484" t="s">
        <v>114798</v>
      </c>
      <c r="B16722" s="485" t="s">
        <v>114797</v>
      </c>
      <c r="C16722" t="s">
        <v>114796</v>
      </c>
      <c r="D16722" t="s">
        <v>114796</v>
      </c>
      <c r="E16722" t="str">
        <f t="shared" si="261"/>
        <v>648590 - BATIRIM</v>
      </c>
      <c r="F16722" t="s">
        <v>35237</v>
      </c>
      <c r="G16722" t="s">
        <v>114795</v>
      </c>
      <c r="I16722" t="s">
        <v>569</v>
      </c>
      <c r="K16722" t="s">
        <v>208</v>
      </c>
      <c r="L16722" t="s">
        <v>114794</v>
      </c>
      <c r="N16722" t="s">
        <v>208</v>
      </c>
      <c r="O16722" t="s">
        <v>476</v>
      </c>
      <c r="P16722" t="s">
        <v>476</v>
      </c>
    </row>
    <row r="16723" spans="1:16">
      <c r="A16723" s="484" t="s">
        <v>4963</v>
      </c>
      <c r="B16723" s="485" t="s">
        <v>4962</v>
      </c>
      <c r="C16723" t="s">
        <v>4961</v>
      </c>
      <c r="D16723" t="s">
        <v>4960</v>
      </c>
      <c r="E16723" t="str">
        <f t="shared" si="261"/>
        <v>677619 - UNYSON NEUILLY SUR MARNE</v>
      </c>
      <c r="F16723" t="s">
        <v>4499</v>
      </c>
      <c r="G16723" t="s">
        <v>4959</v>
      </c>
      <c r="I16723" t="s">
        <v>2586</v>
      </c>
      <c r="J16723" t="s">
        <v>4958</v>
      </c>
      <c r="K16723" t="s">
        <v>208</v>
      </c>
      <c r="L16723" t="s">
        <v>4957</v>
      </c>
      <c r="N16723" t="s">
        <v>208</v>
      </c>
      <c r="O16723" t="s">
        <v>476</v>
      </c>
      <c r="P16723" t="s">
        <v>476</v>
      </c>
    </row>
    <row r="16724" spans="1:16">
      <c r="A16724" s="484" t="s">
        <v>109175</v>
      </c>
      <c r="B16724" s="485" t="s">
        <v>109174</v>
      </c>
      <c r="C16724" t="s">
        <v>109173</v>
      </c>
      <c r="D16724" t="s">
        <v>94710</v>
      </c>
      <c r="E16724" t="str">
        <f t="shared" si="261"/>
        <v>605062 - CCS</v>
      </c>
      <c r="F16724" t="s">
        <v>6584</v>
      </c>
      <c r="G16724" t="s">
        <v>109172</v>
      </c>
      <c r="I16724" t="s">
        <v>17468</v>
      </c>
      <c r="J16724" t="s">
        <v>109171</v>
      </c>
      <c r="K16724" t="s">
        <v>208</v>
      </c>
      <c r="L16724" t="s">
        <v>109170</v>
      </c>
      <c r="N16724" t="s">
        <v>208</v>
      </c>
      <c r="O16724" t="s">
        <v>476</v>
      </c>
      <c r="P16724" t="s">
        <v>476</v>
      </c>
    </row>
    <row r="16725" spans="1:16">
      <c r="A16725" s="484" t="s">
        <v>48406</v>
      </c>
      <c r="B16725" s="485" t="s">
        <v>48405</v>
      </c>
      <c r="C16725" t="s">
        <v>48404</v>
      </c>
      <c r="D16725" t="s">
        <v>48404</v>
      </c>
      <c r="E16725" t="str">
        <f t="shared" si="261"/>
        <v>628724 - KASOO</v>
      </c>
      <c r="F16725" t="s">
        <v>1116</v>
      </c>
      <c r="G16725" t="s">
        <v>48403</v>
      </c>
      <c r="I16725" t="s">
        <v>802</v>
      </c>
      <c r="J16725" t="s">
        <v>48402</v>
      </c>
      <c r="K16725" t="s">
        <v>208</v>
      </c>
      <c r="L16725" t="s">
        <v>48401</v>
      </c>
      <c r="N16725" t="s">
        <v>208</v>
      </c>
      <c r="O16725" t="s">
        <v>476</v>
      </c>
      <c r="P16725" t="s">
        <v>476</v>
      </c>
    </row>
    <row r="16726" spans="1:16">
      <c r="A16726" s="484" t="s">
        <v>3053</v>
      </c>
      <c r="B16726" s="485" t="s">
        <v>3052</v>
      </c>
      <c r="C16726" t="s">
        <v>3051</v>
      </c>
      <c r="D16726" t="s">
        <v>3051</v>
      </c>
      <c r="E16726" t="str">
        <f t="shared" si="261"/>
        <v>638559 - VOLTEE</v>
      </c>
      <c r="F16726" t="s">
        <v>3050</v>
      </c>
      <c r="G16726" t="s">
        <v>3049</v>
      </c>
      <c r="I16726" t="s">
        <v>3048</v>
      </c>
      <c r="J16726" t="s">
        <v>3047</v>
      </c>
      <c r="K16726" t="s">
        <v>208</v>
      </c>
      <c r="L16726" t="s">
        <v>3046</v>
      </c>
      <c r="N16726" t="s">
        <v>208</v>
      </c>
      <c r="O16726" t="s">
        <v>476</v>
      </c>
      <c r="P16726" t="s">
        <v>476</v>
      </c>
    </row>
    <row r="16727" spans="1:16">
      <c r="A16727" s="484" t="s">
        <v>91107</v>
      </c>
      <c r="B16727" s="485" t="s">
        <v>91106</v>
      </c>
      <c r="C16727" t="s">
        <v>91105</v>
      </c>
      <c r="D16727" t="s">
        <v>91104</v>
      </c>
      <c r="E16727" t="str">
        <f t="shared" si="261"/>
        <v>652313 - CREAPHARM BIOSERVICES REIMS</v>
      </c>
      <c r="F16727" t="s">
        <v>5915</v>
      </c>
      <c r="G16727" t="s">
        <v>91103</v>
      </c>
      <c r="I16727" t="s">
        <v>5789</v>
      </c>
      <c r="J16727" t="s">
        <v>91102</v>
      </c>
      <c r="K16727" t="s">
        <v>208</v>
      </c>
      <c r="L16727" t="s">
        <v>91101</v>
      </c>
      <c r="N16727" t="s">
        <v>208</v>
      </c>
      <c r="O16727" t="s">
        <v>476</v>
      </c>
      <c r="P16727" t="s">
        <v>476</v>
      </c>
    </row>
    <row r="16728" spans="1:16">
      <c r="A16728" s="484" t="s">
        <v>115868</v>
      </c>
      <c r="B16728" s="485" t="s">
        <v>115867</v>
      </c>
      <c r="C16728" t="s">
        <v>115866</v>
      </c>
      <c r="D16728" t="s">
        <v>115866</v>
      </c>
      <c r="E16728" t="str">
        <f t="shared" si="261"/>
        <v>624639 - AVENIR PRO FORMATIONS SAVOIE</v>
      </c>
      <c r="F16728" t="s">
        <v>6737</v>
      </c>
      <c r="G16728" t="s">
        <v>115865</v>
      </c>
      <c r="H16728" t="s">
        <v>115864</v>
      </c>
      <c r="I16728" t="s">
        <v>99103</v>
      </c>
      <c r="J16728" t="s">
        <v>115863</v>
      </c>
      <c r="K16728" t="s">
        <v>208</v>
      </c>
      <c r="L16728" t="s">
        <v>115862</v>
      </c>
      <c r="N16728" t="s">
        <v>208</v>
      </c>
      <c r="O16728" t="s">
        <v>476</v>
      </c>
      <c r="P16728" t="s">
        <v>476</v>
      </c>
    </row>
    <row r="16729" spans="1:16">
      <c r="A16729" s="484" t="s">
        <v>68248</v>
      </c>
      <c r="B16729" s="485" t="s">
        <v>68247</v>
      </c>
      <c r="C16729" t="s">
        <v>68246</v>
      </c>
      <c r="D16729" t="s">
        <v>68246</v>
      </c>
      <c r="E16729" t="str">
        <f t="shared" si="261"/>
        <v>652544 - FRENARD GHEZLEN</v>
      </c>
      <c r="F16729" t="s">
        <v>904</v>
      </c>
      <c r="G16729" t="s">
        <v>68245</v>
      </c>
      <c r="I16729" t="s">
        <v>57476</v>
      </c>
      <c r="K16729" t="s">
        <v>208</v>
      </c>
      <c r="L16729" t="s">
        <v>68244</v>
      </c>
      <c r="N16729" t="s">
        <v>208</v>
      </c>
      <c r="O16729" t="s">
        <v>476</v>
      </c>
      <c r="P16729" t="s">
        <v>476</v>
      </c>
    </row>
    <row r="16730" spans="1:16">
      <c r="A16730" s="484" t="s">
        <v>62872</v>
      </c>
      <c r="B16730" s="485" t="s">
        <v>62871</v>
      </c>
      <c r="C16730" t="s">
        <v>62870</v>
      </c>
      <c r="D16730" t="s">
        <v>62870</v>
      </c>
      <c r="E16730" t="str">
        <f t="shared" si="261"/>
        <v>670285 - GUILLORIT ANNABELLE</v>
      </c>
      <c r="F16730" t="s">
        <v>4919</v>
      </c>
      <c r="G16730" t="s">
        <v>62869</v>
      </c>
      <c r="I16730" t="s">
        <v>6719</v>
      </c>
      <c r="J16730" t="s">
        <v>62868</v>
      </c>
      <c r="K16730" t="s">
        <v>208</v>
      </c>
      <c r="L16730" t="s">
        <v>62867</v>
      </c>
      <c r="N16730" t="s">
        <v>208</v>
      </c>
      <c r="O16730" t="s">
        <v>476</v>
      </c>
      <c r="P16730" t="s">
        <v>476</v>
      </c>
    </row>
    <row r="16731" spans="1:16">
      <c r="A16731" s="484" t="s">
        <v>70893</v>
      </c>
      <c r="B16731" s="485" t="s">
        <v>70892</v>
      </c>
      <c r="C16731" t="s">
        <v>70891</v>
      </c>
      <c r="D16731" t="s">
        <v>70891</v>
      </c>
      <c r="E16731" t="str">
        <f t="shared" si="261"/>
        <v>648279 - FORMADVANCE</v>
      </c>
      <c r="F16731" t="s">
        <v>12003</v>
      </c>
      <c r="G16731" t="s">
        <v>70890</v>
      </c>
      <c r="I16731" t="s">
        <v>18129</v>
      </c>
      <c r="J16731" t="s">
        <v>70889</v>
      </c>
      <c r="K16731" t="s">
        <v>208</v>
      </c>
      <c r="L16731" t="s">
        <v>70888</v>
      </c>
      <c r="N16731" t="s">
        <v>208</v>
      </c>
      <c r="O16731" t="s">
        <v>476</v>
      </c>
      <c r="P16731" t="s">
        <v>476</v>
      </c>
    </row>
    <row r="16732" spans="1:16">
      <c r="A16732" s="484" t="s">
        <v>89827</v>
      </c>
      <c r="B16732" s="485" t="s">
        <v>89826</v>
      </c>
      <c r="C16732" t="s">
        <v>89825</v>
      </c>
      <c r="D16732" t="s">
        <v>89824</v>
      </c>
      <c r="E16732" t="str">
        <f t="shared" si="261"/>
        <v>605475 - CIRCEA</v>
      </c>
      <c r="F16732" t="s">
        <v>2620</v>
      </c>
      <c r="G16732" t="s">
        <v>89823</v>
      </c>
      <c r="H16732" t="s">
        <v>89822</v>
      </c>
      <c r="I16732" t="s">
        <v>1678</v>
      </c>
      <c r="K16732" t="s">
        <v>208</v>
      </c>
      <c r="L16732" t="s">
        <v>89821</v>
      </c>
      <c r="N16732" t="s">
        <v>208</v>
      </c>
      <c r="O16732" t="s">
        <v>476</v>
      </c>
      <c r="P16732" t="s">
        <v>476</v>
      </c>
    </row>
    <row r="16733" spans="1:16">
      <c r="A16733" s="484" t="s">
        <v>84340</v>
      </c>
      <c r="B16733" s="485" t="s">
        <v>84339</v>
      </c>
      <c r="C16733" t="s">
        <v>84338</v>
      </c>
      <c r="D16733" t="s">
        <v>84337</v>
      </c>
      <c r="E16733" t="str">
        <f t="shared" si="261"/>
        <v>615511 - EDEPHE</v>
      </c>
      <c r="F16733" t="s">
        <v>21569</v>
      </c>
      <c r="G16733" t="s">
        <v>84336</v>
      </c>
      <c r="I16733" t="s">
        <v>1837</v>
      </c>
      <c r="J16733" t="s">
        <v>84335</v>
      </c>
      <c r="K16733" t="s">
        <v>208</v>
      </c>
      <c r="L16733" t="s">
        <v>84334</v>
      </c>
      <c r="N16733" t="s">
        <v>208</v>
      </c>
      <c r="O16733" t="s">
        <v>476</v>
      </c>
      <c r="P16733" t="s">
        <v>476</v>
      </c>
    </row>
    <row r="16734" spans="1:16">
      <c r="A16734" s="484" t="s">
        <v>68547</v>
      </c>
      <c r="B16734" s="485" t="s">
        <v>68546</v>
      </c>
      <c r="C16734" t="s">
        <v>68545</v>
      </c>
      <c r="D16734" t="s">
        <v>68545</v>
      </c>
      <c r="E16734" t="str">
        <f t="shared" si="261"/>
        <v>676457 - FRANCE PREVENTION</v>
      </c>
      <c r="F16734" t="s">
        <v>6791</v>
      </c>
      <c r="G16734" t="s">
        <v>68544</v>
      </c>
      <c r="I16734" t="s">
        <v>1781</v>
      </c>
      <c r="J16734" t="s">
        <v>68543</v>
      </c>
      <c r="K16734" t="s">
        <v>208</v>
      </c>
      <c r="L16734" t="s">
        <v>68542</v>
      </c>
      <c r="N16734" t="s">
        <v>208</v>
      </c>
      <c r="O16734" t="s">
        <v>476</v>
      </c>
      <c r="P16734" t="s">
        <v>476</v>
      </c>
    </row>
    <row r="16735" spans="1:16">
      <c r="A16735" s="484" t="s">
        <v>10969</v>
      </c>
      <c r="B16735" s="485" t="s">
        <v>10968</v>
      </c>
      <c r="C16735" t="s">
        <v>10967</v>
      </c>
      <c r="D16735" t="s">
        <v>10967</v>
      </c>
      <c r="E16735" t="str">
        <f t="shared" si="261"/>
        <v>664390 - TEAMWAY</v>
      </c>
      <c r="F16735" t="s">
        <v>7447</v>
      </c>
      <c r="G16735" t="s">
        <v>10966</v>
      </c>
      <c r="I16735" t="s">
        <v>7985</v>
      </c>
      <c r="J16735" t="s">
        <v>10965</v>
      </c>
      <c r="K16735" t="s">
        <v>208</v>
      </c>
      <c r="L16735" t="s">
        <v>10964</v>
      </c>
      <c r="N16735" t="s">
        <v>208</v>
      </c>
      <c r="O16735" t="s">
        <v>476</v>
      </c>
      <c r="P16735" t="s">
        <v>476</v>
      </c>
    </row>
    <row r="16736" spans="1:16">
      <c r="A16736" s="484" t="s">
        <v>58587</v>
      </c>
      <c r="B16736" s="485" t="s">
        <v>58586</v>
      </c>
      <c r="C16736" t="s">
        <v>58585</v>
      </c>
      <c r="D16736" t="s">
        <v>58584</v>
      </c>
      <c r="E16736" t="str">
        <f t="shared" si="261"/>
        <v>666830 - IMADOUCHENE MIRIAME</v>
      </c>
      <c r="F16736" t="s">
        <v>5705</v>
      </c>
      <c r="G16736" t="s">
        <v>58583</v>
      </c>
      <c r="I16736" t="s">
        <v>58582</v>
      </c>
      <c r="J16736" t="s">
        <v>58581</v>
      </c>
      <c r="K16736" t="s">
        <v>208</v>
      </c>
      <c r="L16736" t="s">
        <v>58580</v>
      </c>
      <c r="N16736" t="s">
        <v>208</v>
      </c>
      <c r="O16736" t="s">
        <v>476</v>
      </c>
      <c r="P16736" t="s">
        <v>476</v>
      </c>
    </row>
    <row r="16737" spans="1:16">
      <c r="A16737" s="484" t="s">
        <v>69493</v>
      </c>
      <c r="B16737" s="485" t="s">
        <v>69492</v>
      </c>
      <c r="C16737" t="s">
        <v>69491</v>
      </c>
      <c r="D16737" t="s">
        <v>69491</v>
      </c>
      <c r="E16737" t="str">
        <f t="shared" si="261"/>
        <v>621766 - FORMATIONS ET CONSEILS</v>
      </c>
      <c r="F16737" t="s">
        <v>715</v>
      </c>
      <c r="G16737" t="s">
        <v>69490</v>
      </c>
      <c r="I16737" t="s">
        <v>11257</v>
      </c>
      <c r="J16737" t="s">
        <v>69489</v>
      </c>
      <c r="K16737" t="s">
        <v>208</v>
      </c>
      <c r="L16737" t="s">
        <v>69488</v>
      </c>
      <c r="N16737" t="s">
        <v>208</v>
      </c>
      <c r="O16737" t="s">
        <v>476</v>
      </c>
      <c r="P16737" t="s">
        <v>476</v>
      </c>
    </row>
    <row r="16738" spans="1:16">
      <c r="A16738" s="484" t="s">
        <v>96378</v>
      </c>
      <c r="B16738" s="485" t="s">
        <v>96377</v>
      </c>
      <c r="C16738" t="s">
        <v>96376</v>
      </c>
      <c r="D16738" t="s">
        <v>96375</v>
      </c>
      <c r="E16738" t="str">
        <f t="shared" si="261"/>
        <v>658996 - CHEVALIER VALERIE</v>
      </c>
      <c r="F16738" t="s">
        <v>773</v>
      </c>
      <c r="G16738" t="s">
        <v>96374</v>
      </c>
      <c r="I16738" t="s">
        <v>36896</v>
      </c>
      <c r="J16738" t="s">
        <v>96373</v>
      </c>
      <c r="K16738" t="s">
        <v>208</v>
      </c>
      <c r="L16738" t="s">
        <v>96372</v>
      </c>
      <c r="N16738" t="s">
        <v>208</v>
      </c>
      <c r="O16738" t="s">
        <v>476</v>
      </c>
      <c r="P16738" t="s">
        <v>476</v>
      </c>
    </row>
    <row r="16739" spans="1:16">
      <c r="A16739" s="484" t="s">
        <v>114508</v>
      </c>
      <c r="B16739" s="485" t="s">
        <v>114507</v>
      </c>
      <c r="C16739" t="s">
        <v>114506</v>
      </c>
      <c r="D16739" t="s">
        <v>114505</v>
      </c>
      <c r="E16739" t="str">
        <f t="shared" si="261"/>
        <v>613836 - BEBOSS PORTAGE LYON</v>
      </c>
      <c r="F16739" t="s">
        <v>498</v>
      </c>
      <c r="G16739" t="s">
        <v>114504</v>
      </c>
      <c r="I16739" t="s">
        <v>802</v>
      </c>
      <c r="J16739" t="s">
        <v>114503</v>
      </c>
      <c r="K16739" t="s">
        <v>208</v>
      </c>
      <c r="L16739" t="s">
        <v>114502</v>
      </c>
      <c r="N16739" t="s">
        <v>208</v>
      </c>
      <c r="O16739" t="s">
        <v>476</v>
      </c>
      <c r="P16739" t="s">
        <v>476</v>
      </c>
    </row>
    <row r="16740" spans="1:16">
      <c r="A16740" s="484" t="s">
        <v>52022</v>
      </c>
      <c r="B16740" s="485" t="s">
        <v>52021</v>
      </c>
      <c r="C16740" t="s">
        <v>52020</v>
      </c>
      <c r="D16740" t="s">
        <v>52020</v>
      </c>
      <c r="E16740" t="str">
        <f t="shared" si="261"/>
        <v>611785 - INSYST</v>
      </c>
      <c r="F16740" t="s">
        <v>2524</v>
      </c>
      <c r="G16740" t="s">
        <v>52019</v>
      </c>
      <c r="I16740" t="s">
        <v>1814</v>
      </c>
      <c r="J16740" t="s">
        <v>52018</v>
      </c>
      <c r="K16740" t="s">
        <v>208</v>
      </c>
      <c r="L16740" t="s">
        <v>52017</v>
      </c>
      <c r="N16740" t="s">
        <v>208</v>
      </c>
      <c r="O16740" t="s">
        <v>476</v>
      </c>
      <c r="P16740" t="s">
        <v>476</v>
      </c>
    </row>
    <row r="16741" spans="1:16">
      <c r="A16741" s="484" t="s">
        <v>74739</v>
      </c>
      <c r="B16741" s="485" t="s">
        <v>74738</v>
      </c>
      <c r="C16741" t="s">
        <v>74737</v>
      </c>
      <c r="D16741" t="s">
        <v>74737</v>
      </c>
      <c r="E16741" t="str">
        <f t="shared" si="261"/>
        <v>664820 - EXCELLENCE FORMATION</v>
      </c>
      <c r="F16741" t="s">
        <v>5423</v>
      </c>
      <c r="G16741" t="s">
        <v>74736</v>
      </c>
      <c r="I16741" t="s">
        <v>42443</v>
      </c>
      <c r="J16741" t="s">
        <v>74735</v>
      </c>
      <c r="K16741" t="s">
        <v>208</v>
      </c>
      <c r="L16741" t="s">
        <v>74734</v>
      </c>
      <c r="N16741" t="s">
        <v>208</v>
      </c>
      <c r="O16741" t="s">
        <v>476</v>
      </c>
      <c r="P16741" t="s">
        <v>476</v>
      </c>
    </row>
    <row r="16742" spans="1:16">
      <c r="A16742" s="484" t="s">
        <v>59513</v>
      </c>
      <c r="B16742" s="485" t="s">
        <v>59512</v>
      </c>
      <c r="C16742" t="s">
        <v>59511</v>
      </c>
      <c r="D16742" t="s">
        <v>59511</v>
      </c>
      <c r="E16742" t="str">
        <f t="shared" si="261"/>
        <v>628037 - IDELIA</v>
      </c>
      <c r="F16742" t="s">
        <v>14988</v>
      </c>
      <c r="G16742" t="s">
        <v>59510</v>
      </c>
      <c r="I16742" t="s">
        <v>1035</v>
      </c>
      <c r="J16742" t="s">
        <v>59509</v>
      </c>
      <c r="K16742" t="s">
        <v>208</v>
      </c>
      <c r="L16742" t="s">
        <v>59508</v>
      </c>
      <c r="N16742" t="s">
        <v>208</v>
      </c>
      <c r="O16742" t="s">
        <v>476</v>
      </c>
      <c r="P16742" t="s">
        <v>476</v>
      </c>
    </row>
    <row r="16743" spans="1:16">
      <c r="A16743" s="484" t="s">
        <v>23224</v>
      </c>
      <c r="B16743" s="485" t="s">
        <v>23223</v>
      </c>
      <c r="C16743" t="s">
        <v>23222</v>
      </c>
      <c r="D16743" t="s">
        <v>23221</v>
      </c>
      <c r="E16743" t="str">
        <f t="shared" si="261"/>
        <v>611116 - RENCONTRES PERSPECTIVES FORMATIONS BARBIZON</v>
      </c>
      <c r="F16743" t="s">
        <v>23220</v>
      </c>
      <c r="G16743" t="s">
        <v>23219</v>
      </c>
      <c r="I16743" t="s">
        <v>23218</v>
      </c>
      <c r="K16743" t="s">
        <v>208</v>
      </c>
      <c r="L16743" t="s">
        <v>23217</v>
      </c>
      <c r="N16743" t="s">
        <v>208</v>
      </c>
      <c r="O16743" t="s">
        <v>476</v>
      </c>
      <c r="P16743" t="s">
        <v>476</v>
      </c>
    </row>
    <row r="16744" spans="1:16">
      <c r="A16744" s="484" t="s">
        <v>114440</v>
      </c>
      <c r="B16744" s="485" t="s">
        <v>114439</v>
      </c>
      <c r="C16744" t="s">
        <v>114438</v>
      </c>
      <c r="D16744" t="s">
        <v>114437</v>
      </c>
      <c r="E16744" t="str">
        <f t="shared" si="261"/>
        <v>632820 - BEFORMA STE MARIE</v>
      </c>
      <c r="F16744" t="s">
        <v>50548</v>
      </c>
      <c r="H16744" t="s">
        <v>114436</v>
      </c>
      <c r="I16744" t="s">
        <v>14402</v>
      </c>
      <c r="J16744" t="s">
        <v>114435</v>
      </c>
      <c r="K16744" t="s">
        <v>208</v>
      </c>
      <c r="L16744" t="s">
        <v>114434</v>
      </c>
      <c r="N16744" t="s">
        <v>208</v>
      </c>
      <c r="O16744" t="s">
        <v>476</v>
      </c>
      <c r="P16744" t="s">
        <v>476</v>
      </c>
    </row>
    <row r="16745" spans="1:16">
      <c r="A16745" s="484" t="s">
        <v>69478</v>
      </c>
      <c r="B16745" s="485" t="s">
        <v>69477</v>
      </c>
      <c r="C16745" t="s">
        <v>69476</v>
      </c>
      <c r="D16745" t="s">
        <v>69476</v>
      </c>
      <c r="E16745" t="str">
        <f t="shared" si="261"/>
        <v>496674 - FORMATIONS FORESTIER</v>
      </c>
      <c r="F16745" t="s">
        <v>5754</v>
      </c>
      <c r="G16745" t="s">
        <v>8932</v>
      </c>
      <c r="H16745" t="s">
        <v>69475</v>
      </c>
      <c r="I16745" t="s">
        <v>8930</v>
      </c>
      <c r="J16745" t="s">
        <v>69474</v>
      </c>
      <c r="K16745" t="s">
        <v>208</v>
      </c>
      <c r="L16745" t="s">
        <v>69473</v>
      </c>
      <c r="N16745" t="s">
        <v>208</v>
      </c>
      <c r="O16745" t="s">
        <v>476</v>
      </c>
      <c r="P16745" t="s">
        <v>476</v>
      </c>
    </row>
    <row r="16746" spans="1:16">
      <c r="A16746" s="484" t="s">
        <v>18840</v>
      </c>
      <c r="B16746" s="485" t="s">
        <v>18839</v>
      </c>
      <c r="C16746" t="s">
        <v>18838</v>
      </c>
      <c r="D16746" t="s">
        <v>18838</v>
      </c>
      <c r="E16746" t="str">
        <f t="shared" si="261"/>
        <v>650857 - SCORF</v>
      </c>
      <c r="F16746" t="s">
        <v>6606</v>
      </c>
      <c r="G16746" t="s">
        <v>18837</v>
      </c>
      <c r="I16746" t="s">
        <v>1035</v>
      </c>
      <c r="J16746" t="s">
        <v>18836</v>
      </c>
      <c r="K16746" t="s">
        <v>208</v>
      </c>
      <c r="L16746" t="s">
        <v>18835</v>
      </c>
      <c r="N16746" t="s">
        <v>208</v>
      </c>
      <c r="O16746" t="s">
        <v>476</v>
      </c>
      <c r="P16746" t="s">
        <v>476</v>
      </c>
    </row>
    <row r="16747" spans="1:16">
      <c r="A16747" s="484" t="s">
        <v>71208</v>
      </c>
      <c r="B16747" s="485" t="s">
        <v>71207</v>
      </c>
      <c r="C16747" t="s">
        <v>71206</v>
      </c>
      <c r="D16747" t="s">
        <v>71206</v>
      </c>
      <c r="E16747" t="str">
        <f t="shared" si="261"/>
        <v>634888 - FORMA LEAN</v>
      </c>
      <c r="F16747" t="s">
        <v>22341</v>
      </c>
      <c r="G16747" t="s">
        <v>71205</v>
      </c>
      <c r="I16747" t="s">
        <v>13475</v>
      </c>
      <c r="K16747" t="s">
        <v>208</v>
      </c>
      <c r="L16747" t="s">
        <v>71204</v>
      </c>
      <c r="N16747" t="s">
        <v>208</v>
      </c>
      <c r="O16747" t="s">
        <v>476</v>
      </c>
      <c r="P16747" t="s">
        <v>476</v>
      </c>
    </row>
    <row r="16748" spans="1:16">
      <c r="A16748" s="484" t="s">
        <v>54161</v>
      </c>
      <c r="B16748" s="485" t="s">
        <v>54160</v>
      </c>
      <c r="C16748" t="s">
        <v>54159</v>
      </c>
      <c r="D16748" t="s">
        <v>54158</v>
      </c>
      <c r="E16748" t="str">
        <f t="shared" si="261"/>
        <v>619644 - INSTITUT INTERNATIONAL AKSUR</v>
      </c>
      <c r="F16748" t="s">
        <v>7125</v>
      </c>
      <c r="G16748" t="s">
        <v>54157</v>
      </c>
      <c r="I16748" t="s">
        <v>36367</v>
      </c>
      <c r="J16748" t="s">
        <v>54156</v>
      </c>
      <c r="K16748" t="s">
        <v>208</v>
      </c>
      <c r="L16748" t="s">
        <v>54155</v>
      </c>
      <c r="N16748" t="s">
        <v>208</v>
      </c>
      <c r="O16748" t="s">
        <v>476</v>
      </c>
      <c r="P16748" t="s">
        <v>476</v>
      </c>
    </row>
    <row r="16749" spans="1:16">
      <c r="A16749" s="484" t="s">
        <v>34902</v>
      </c>
      <c r="B16749" s="485" t="s">
        <v>34901</v>
      </c>
      <c r="C16749" t="s">
        <v>34900</v>
      </c>
      <c r="D16749" t="s">
        <v>34900</v>
      </c>
      <c r="E16749" t="str">
        <f t="shared" si="261"/>
        <v>607800 - MOVE UP FORMATION</v>
      </c>
      <c r="F16749" t="s">
        <v>11865</v>
      </c>
      <c r="G16749" t="s">
        <v>34899</v>
      </c>
      <c r="I16749" t="s">
        <v>9554</v>
      </c>
      <c r="J16749" t="s">
        <v>34898</v>
      </c>
      <c r="K16749" t="s">
        <v>208</v>
      </c>
      <c r="L16749" t="s">
        <v>34897</v>
      </c>
      <c r="N16749" t="s">
        <v>208</v>
      </c>
      <c r="O16749" t="s">
        <v>476</v>
      </c>
      <c r="P16749" t="s">
        <v>476</v>
      </c>
    </row>
    <row r="16750" spans="1:16">
      <c r="A16750" s="484" t="s">
        <v>88526</v>
      </c>
      <c r="B16750" s="485" t="s">
        <v>88525</v>
      </c>
      <c r="C16750" t="s">
        <v>88524</v>
      </c>
      <c r="D16750" t="s">
        <v>88523</v>
      </c>
      <c r="E16750" t="str">
        <f t="shared" si="261"/>
        <v>662264 - DEFI DEVELOPPEMENT</v>
      </c>
      <c r="F16750" t="s">
        <v>17407</v>
      </c>
      <c r="G16750" t="s">
        <v>88522</v>
      </c>
      <c r="H16750" t="s">
        <v>88521</v>
      </c>
      <c r="I16750" t="s">
        <v>9512</v>
      </c>
      <c r="J16750" t="s">
        <v>88520</v>
      </c>
      <c r="K16750" t="s">
        <v>208</v>
      </c>
      <c r="L16750" t="s">
        <v>88519</v>
      </c>
      <c r="N16750" t="s">
        <v>208</v>
      </c>
      <c r="O16750" t="s">
        <v>476</v>
      </c>
      <c r="P16750" t="s">
        <v>476</v>
      </c>
    </row>
    <row r="16751" spans="1:16">
      <c r="A16751" s="484" t="s">
        <v>31651</v>
      </c>
      <c r="B16751" s="485" t="s">
        <v>31650</v>
      </c>
      <c r="C16751" t="s">
        <v>31649</v>
      </c>
      <c r="D16751" t="s">
        <v>31649</v>
      </c>
      <c r="E16751" t="str">
        <f t="shared" si="261"/>
        <v>640347 - OGMA BERLIZT HAUTS DE FRANCE</v>
      </c>
      <c r="F16751" t="s">
        <v>6663</v>
      </c>
      <c r="G16751" t="s">
        <v>31648</v>
      </c>
      <c r="H16751" t="s">
        <v>31647</v>
      </c>
      <c r="I16751" t="s">
        <v>31646</v>
      </c>
      <c r="J16751" t="s">
        <v>31645</v>
      </c>
      <c r="K16751" t="s">
        <v>208</v>
      </c>
      <c r="L16751" t="s">
        <v>31644</v>
      </c>
      <c r="N16751" t="s">
        <v>208</v>
      </c>
      <c r="O16751" t="s">
        <v>476</v>
      </c>
      <c r="P16751" t="s">
        <v>476</v>
      </c>
    </row>
    <row r="16752" spans="1:16">
      <c r="A16752" s="484" t="s">
        <v>135700</v>
      </c>
      <c r="B16752" s="485" t="s">
        <v>135699</v>
      </c>
      <c r="C16752" t="s">
        <v>135698</v>
      </c>
      <c r="D16752" t="s">
        <v>135698</v>
      </c>
      <c r="E16752" t="str">
        <f t="shared" si="261"/>
        <v>618792 - ACOSENS</v>
      </c>
      <c r="F16752" t="s">
        <v>18353</v>
      </c>
      <c r="G16752" t="s">
        <v>135697</v>
      </c>
      <c r="I16752" t="s">
        <v>3177</v>
      </c>
      <c r="J16752" t="s">
        <v>135696</v>
      </c>
      <c r="K16752" t="s">
        <v>208</v>
      </c>
      <c r="L16752" t="s">
        <v>135695</v>
      </c>
      <c r="N16752" t="s">
        <v>208</v>
      </c>
      <c r="O16752" t="s">
        <v>476</v>
      </c>
      <c r="P16752" t="s">
        <v>476</v>
      </c>
    </row>
    <row r="16753" spans="1:16">
      <c r="A16753" s="484" t="s">
        <v>32901</v>
      </c>
      <c r="B16753" s="485" t="s">
        <v>32900</v>
      </c>
      <c r="C16753" t="s">
        <v>32899</v>
      </c>
      <c r="D16753" t="s">
        <v>32899</v>
      </c>
      <c r="E16753" t="str">
        <f t="shared" si="261"/>
        <v>662938 - NOVANCE FORM'ACTIONS</v>
      </c>
      <c r="F16753" t="s">
        <v>4476</v>
      </c>
      <c r="G16753" t="s">
        <v>32898</v>
      </c>
      <c r="I16753" t="s">
        <v>18120</v>
      </c>
      <c r="J16753" t="s">
        <v>32897</v>
      </c>
      <c r="K16753" t="s">
        <v>208</v>
      </c>
      <c r="L16753" t="s">
        <v>32896</v>
      </c>
      <c r="N16753" t="s">
        <v>208</v>
      </c>
      <c r="O16753" t="s">
        <v>476</v>
      </c>
      <c r="P16753" t="s">
        <v>476</v>
      </c>
    </row>
    <row r="16754" spans="1:16">
      <c r="A16754" s="484" t="s">
        <v>6987</v>
      </c>
      <c r="B16754" s="485" t="s">
        <v>6986</v>
      </c>
      <c r="C16754" t="s">
        <v>6985</v>
      </c>
      <c r="D16754" t="s">
        <v>6984</v>
      </c>
      <c r="E16754" t="str">
        <f t="shared" si="261"/>
        <v>633756 - URIOPSS GD EST</v>
      </c>
      <c r="F16754" t="s">
        <v>6983</v>
      </c>
      <c r="G16754" t="s">
        <v>6982</v>
      </c>
      <c r="I16754" t="s">
        <v>579</v>
      </c>
      <c r="J16754" t="s">
        <v>6981</v>
      </c>
      <c r="K16754" t="s">
        <v>208</v>
      </c>
      <c r="L16754" t="s">
        <v>6980</v>
      </c>
      <c r="N16754" t="s">
        <v>208</v>
      </c>
      <c r="O16754" t="s">
        <v>476</v>
      </c>
      <c r="P16754" t="s">
        <v>476</v>
      </c>
    </row>
    <row r="16755" spans="1:16">
      <c r="A16755" s="484" t="s">
        <v>133621</v>
      </c>
      <c r="B16755" s="485" t="s">
        <v>133620</v>
      </c>
      <c r="C16755" t="s">
        <v>133619</v>
      </c>
      <c r="D16755" t="s">
        <v>133619</v>
      </c>
      <c r="E16755" t="str">
        <f t="shared" si="261"/>
        <v>610653 - AFOR+</v>
      </c>
      <c r="F16755" t="s">
        <v>7579</v>
      </c>
      <c r="G16755" t="s">
        <v>133618</v>
      </c>
      <c r="H16755" t="s">
        <v>133617</v>
      </c>
      <c r="I16755" t="s">
        <v>603</v>
      </c>
      <c r="J16755" t="s">
        <v>133616</v>
      </c>
      <c r="K16755" t="s">
        <v>208</v>
      </c>
      <c r="L16755" t="s">
        <v>133615</v>
      </c>
      <c r="N16755" t="s">
        <v>208</v>
      </c>
      <c r="O16755" t="s">
        <v>476</v>
      </c>
      <c r="P16755" t="s">
        <v>476</v>
      </c>
    </row>
    <row r="16756" spans="1:16">
      <c r="A16756" s="484" t="s">
        <v>110233</v>
      </c>
      <c r="B16756" s="485" t="s">
        <v>110232</v>
      </c>
      <c r="C16756" t="s">
        <v>110231</v>
      </c>
      <c r="D16756" t="s">
        <v>110231</v>
      </c>
      <c r="E16756" t="str">
        <f t="shared" si="261"/>
        <v>618020 - CAP'FORMATIONS SPORT</v>
      </c>
      <c r="F16756" t="s">
        <v>6315</v>
      </c>
      <c r="G16756" t="s">
        <v>110230</v>
      </c>
      <c r="I16756" t="s">
        <v>110229</v>
      </c>
      <c r="J16756" t="s">
        <v>110228</v>
      </c>
      <c r="K16756" t="s">
        <v>208</v>
      </c>
      <c r="L16756" t="s">
        <v>110227</v>
      </c>
      <c r="N16756" t="s">
        <v>208</v>
      </c>
      <c r="O16756" t="s">
        <v>476</v>
      </c>
      <c r="P16756" t="s">
        <v>476</v>
      </c>
    </row>
    <row r="16757" spans="1:16">
      <c r="A16757" s="484" t="s">
        <v>21433</v>
      </c>
      <c r="B16757" s="485" t="s">
        <v>21432</v>
      </c>
      <c r="C16757" t="s">
        <v>21431</v>
      </c>
      <c r="D16757" t="s">
        <v>21430</v>
      </c>
      <c r="E16757" t="str">
        <f t="shared" si="261"/>
        <v>679847 - RODIER CHLOE</v>
      </c>
      <c r="F16757" t="s">
        <v>8881</v>
      </c>
      <c r="G16757" t="s">
        <v>21429</v>
      </c>
      <c r="I16757" t="s">
        <v>21428</v>
      </c>
      <c r="J16757" t="s">
        <v>21427</v>
      </c>
      <c r="K16757" t="s">
        <v>208</v>
      </c>
      <c r="L16757" t="s">
        <v>21426</v>
      </c>
      <c r="N16757" t="s">
        <v>208</v>
      </c>
      <c r="O16757" t="s">
        <v>476</v>
      </c>
      <c r="P16757" t="s">
        <v>476</v>
      </c>
    </row>
    <row r="16758" spans="1:16">
      <c r="A16758" s="484" t="s">
        <v>83849</v>
      </c>
      <c r="B16758" s="485" t="s">
        <v>83848</v>
      </c>
      <c r="C16758" t="s">
        <v>83847</v>
      </c>
      <c r="D16758" t="s">
        <v>83846</v>
      </c>
      <c r="E16758" t="str">
        <f t="shared" si="261"/>
        <v>616503 - EFO</v>
      </c>
      <c r="F16758" t="s">
        <v>2936</v>
      </c>
      <c r="G16758" t="s">
        <v>83845</v>
      </c>
      <c r="I16758" t="s">
        <v>83844</v>
      </c>
      <c r="K16758" t="s">
        <v>208</v>
      </c>
      <c r="L16758" t="s">
        <v>83843</v>
      </c>
      <c r="N16758" t="s">
        <v>208</v>
      </c>
      <c r="O16758" t="s">
        <v>476</v>
      </c>
      <c r="P16758" t="s">
        <v>476</v>
      </c>
    </row>
    <row r="16759" spans="1:16">
      <c r="A16759" s="484" t="s">
        <v>80207</v>
      </c>
      <c r="B16759" s="485" t="s">
        <v>80206</v>
      </c>
      <c r="C16759" t="s">
        <v>80205</v>
      </c>
      <c r="D16759" t="s">
        <v>80204</v>
      </c>
      <c r="E16759" t="str">
        <f t="shared" si="261"/>
        <v>680072 - EMGF PARIS</v>
      </c>
      <c r="F16759" t="s">
        <v>2264</v>
      </c>
      <c r="G16759" t="s">
        <v>80203</v>
      </c>
      <c r="I16759" t="s">
        <v>626</v>
      </c>
      <c r="K16759" t="s">
        <v>208</v>
      </c>
      <c r="L16759" t="s">
        <v>80202</v>
      </c>
      <c r="N16759" t="s">
        <v>207</v>
      </c>
      <c r="O16759" t="s">
        <v>476</v>
      </c>
      <c r="P16759" t="s">
        <v>476</v>
      </c>
    </row>
    <row r="16760" spans="1:16">
      <c r="A16760" s="484" t="s">
        <v>128815</v>
      </c>
      <c r="B16760" s="485" t="s">
        <v>128814</v>
      </c>
      <c r="C16760" t="s">
        <v>128813</v>
      </c>
      <c r="D16760" t="s">
        <v>128813</v>
      </c>
      <c r="E16760" t="str">
        <f t="shared" si="261"/>
        <v>627320 - AMI DE FORMATION</v>
      </c>
      <c r="F16760" t="s">
        <v>3281</v>
      </c>
      <c r="G16760" t="s">
        <v>38152</v>
      </c>
      <c r="I16760" t="s">
        <v>9025</v>
      </c>
      <c r="J16760" t="s">
        <v>128812</v>
      </c>
      <c r="K16760" t="s">
        <v>208</v>
      </c>
      <c r="L16760" t="s">
        <v>128811</v>
      </c>
      <c r="N16760" t="s">
        <v>208</v>
      </c>
      <c r="O16760" t="s">
        <v>476</v>
      </c>
      <c r="P16760" t="s">
        <v>476</v>
      </c>
    </row>
    <row r="16761" spans="1:16">
      <c r="A16761" s="484" t="s">
        <v>127793</v>
      </c>
      <c r="B16761" s="485" t="s">
        <v>127792</v>
      </c>
      <c r="C16761" t="s">
        <v>127791</v>
      </c>
      <c r="D16761" t="s">
        <v>127791</v>
      </c>
      <c r="E16761" t="str">
        <f t="shared" si="261"/>
        <v>632569 - APF SECURITE</v>
      </c>
      <c r="F16761" t="s">
        <v>24135</v>
      </c>
      <c r="G16761" t="s">
        <v>127790</v>
      </c>
      <c r="I16761" t="s">
        <v>127789</v>
      </c>
      <c r="J16761" t="s">
        <v>127788</v>
      </c>
      <c r="K16761" t="s">
        <v>208</v>
      </c>
      <c r="L16761" t="s">
        <v>127787</v>
      </c>
      <c r="N16761" t="s">
        <v>208</v>
      </c>
      <c r="O16761" t="s">
        <v>476</v>
      </c>
      <c r="P16761" t="s">
        <v>476</v>
      </c>
    </row>
    <row r="16762" spans="1:16">
      <c r="A16762" s="484" t="s">
        <v>116986</v>
      </c>
      <c r="B16762" s="485" t="s">
        <v>116985</v>
      </c>
      <c r="C16762" t="s">
        <v>116984</v>
      </c>
      <c r="D16762" t="s">
        <v>116983</v>
      </c>
      <c r="E16762" t="str">
        <f t="shared" si="261"/>
        <v>605517 - ACR</v>
      </c>
      <c r="F16762" t="s">
        <v>25895</v>
      </c>
      <c r="G16762" t="s">
        <v>116982</v>
      </c>
      <c r="I16762" t="s">
        <v>116981</v>
      </c>
      <c r="J16762" t="s">
        <v>116980</v>
      </c>
      <c r="K16762" t="s">
        <v>208</v>
      </c>
      <c r="L16762" t="s">
        <v>116979</v>
      </c>
      <c r="N16762" t="s">
        <v>208</v>
      </c>
      <c r="O16762" t="s">
        <v>476</v>
      </c>
      <c r="P16762" t="s">
        <v>476</v>
      </c>
    </row>
    <row r="16763" spans="1:16">
      <c r="A16763" s="484" t="s">
        <v>45808</v>
      </c>
      <c r="B16763" s="485" t="s">
        <v>45807</v>
      </c>
      <c r="C16763" t="s">
        <v>45806</v>
      </c>
      <c r="D16763" t="s">
        <v>45806</v>
      </c>
      <c r="E16763" t="str">
        <f t="shared" si="261"/>
        <v>616321 - LANGUES DU MONDE BORDEAUX</v>
      </c>
      <c r="F16763" t="s">
        <v>45805</v>
      </c>
      <c r="G16763" t="s">
        <v>45804</v>
      </c>
      <c r="H16763" t="s">
        <v>45803</v>
      </c>
      <c r="I16763" t="s">
        <v>9902</v>
      </c>
      <c r="J16763" t="s">
        <v>45802</v>
      </c>
      <c r="K16763" t="s">
        <v>208</v>
      </c>
      <c r="L16763" t="s">
        <v>45801</v>
      </c>
      <c r="N16763" t="s">
        <v>208</v>
      </c>
      <c r="O16763" t="s">
        <v>476</v>
      </c>
      <c r="P16763" t="s">
        <v>476</v>
      </c>
    </row>
    <row r="16764" spans="1:16">
      <c r="A16764" s="484" t="s">
        <v>72563</v>
      </c>
      <c r="B16764" s="485" t="s">
        <v>72562</v>
      </c>
      <c r="C16764" t="s">
        <v>72561</v>
      </c>
      <c r="D16764" t="s">
        <v>72561</v>
      </c>
      <c r="E16764" t="str">
        <f t="shared" si="261"/>
        <v>632661 - FELTRIN CASSANY GAELLE</v>
      </c>
      <c r="F16764" t="s">
        <v>1610</v>
      </c>
      <c r="G16764" t="s">
        <v>72560</v>
      </c>
      <c r="H16764" t="s">
        <v>72559</v>
      </c>
      <c r="I16764" t="s">
        <v>72558</v>
      </c>
      <c r="K16764" t="s">
        <v>208</v>
      </c>
      <c r="L16764" t="s">
        <v>72557</v>
      </c>
      <c r="N16764" t="s">
        <v>208</v>
      </c>
      <c r="O16764" t="s">
        <v>476</v>
      </c>
      <c r="P16764" t="s">
        <v>476</v>
      </c>
    </row>
    <row r="16765" spans="1:16">
      <c r="A16765" s="484" t="s">
        <v>69276</v>
      </c>
      <c r="B16765" s="485" t="s">
        <v>69275</v>
      </c>
      <c r="C16765" t="s">
        <v>69274</v>
      </c>
      <c r="D16765" t="s">
        <v>69274</v>
      </c>
      <c r="E16765" t="str">
        <f t="shared" si="261"/>
        <v>665782 - FORMAZOT OCEAN INDIEN</v>
      </c>
      <c r="F16765" t="s">
        <v>2178</v>
      </c>
      <c r="G16765" t="s">
        <v>69273</v>
      </c>
      <c r="H16765" t="s">
        <v>43283</v>
      </c>
      <c r="I16765" t="s">
        <v>4257</v>
      </c>
      <c r="K16765" t="s">
        <v>208</v>
      </c>
      <c r="L16765" t="s">
        <v>69272</v>
      </c>
      <c r="N16765" t="s">
        <v>207</v>
      </c>
      <c r="O16765" t="s">
        <v>476</v>
      </c>
      <c r="P16765" t="s">
        <v>476</v>
      </c>
    </row>
    <row r="16766" spans="1:16">
      <c r="A16766" s="484" t="s">
        <v>123525</v>
      </c>
      <c r="B16766" s="485" t="s">
        <v>123524</v>
      </c>
      <c r="C16766" t="s">
        <v>123523</v>
      </c>
      <c r="D16766" t="s">
        <v>123522</v>
      </c>
      <c r="E16766" t="str">
        <f t="shared" si="261"/>
        <v>618718 - AFPI 21 71 CHALON SUR SAONE</v>
      </c>
      <c r="F16766" t="s">
        <v>123521</v>
      </c>
      <c r="G16766" t="s">
        <v>123520</v>
      </c>
      <c r="I16766" t="s">
        <v>7815</v>
      </c>
      <c r="J16766" t="s">
        <v>123519</v>
      </c>
      <c r="K16766" t="s">
        <v>208</v>
      </c>
      <c r="L16766" t="s">
        <v>123518</v>
      </c>
      <c r="N16766" t="s">
        <v>208</v>
      </c>
      <c r="O16766" t="s">
        <v>476</v>
      </c>
      <c r="P16766" t="s">
        <v>476</v>
      </c>
    </row>
    <row r="16767" spans="1:16">
      <c r="A16767" s="484" t="s">
        <v>92765</v>
      </c>
      <c r="B16767" s="485" t="s">
        <v>92764</v>
      </c>
      <c r="C16767" t="s">
        <v>92763</v>
      </c>
      <c r="D16767" t="s">
        <v>92763</v>
      </c>
      <c r="E16767" t="str">
        <f t="shared" si="261"/>
        <v>610288 - COM-SCAPE</v>
      </c>
      <c r="F16767" t="s">
        <v>9273</v>
      </c>
      <c r="G16767" t="s">
        <v>92762</v>
      </c>
      <c r="I16767" t="s">
        <v>7537</v>
      </c>
      <c r="J16767" t="s">
        <v>92761</v>
      </c>
      <c r="K16767" t="s">
        <v>208</v>
      </c>
      <c r="L16767" t="s">
        <v>92760</v>
      </c>
      <c r="N16767" t="s">
        <v>208</v>
      </c>
      <c r="O16767" t="s">
        <v>476</v>
      </c>
      <c r="P16767" t="s">
        <v>476</v>
      </c>
    </row>
    <row r="16768" spans="1:16">
      <c r="A16768" s="484" t="s">
        <v>12256</v>
      </c>
      <c r="B16768" s="485" t="s">
        <v>12255</v>
      </c>
      <c r="C16768" t="s">
        <v>12254</v>
      </c>
      <c r="D16768" t="s">
        <v>12254</v>
      </c>
      <c r="E16768" t="str">
        <f t="shared" si="261"/>
        <v>664110 - SUPDESIGN</v>
      </c>
      <c r="F16768" t="s">
        <v>12253</v>
      </c>
      <c r="G16768" t="s">
        <v>12252</v>
      </c>
      <c r="I16768" t="s">
        <v>12251</v>
      </c>
      <c r="K16768" t="s">
        <v>208</v>
      </c>
      <c r="L16768" t="s">
        <v>12250</v>
      </c>
      <c r="N16768" t="s">
        <v>208</v>
      </c>
      <c r="O16768" t="s">
        <v>476</v>
      </c>
      <c r="P16768" t="s">
        <v>476</v>
      </c>
    </row>
    <row r="16769" spans="1:16">
      <c r="A16769" s="484" t="s">
        <v>23295</v>
      </c>
      <c r="B16769" s="485" t="s">
        <v>23294</v>
      </c>
      <c r="C16769" t="s">
        <v>23293</v>
      </c>
      <c r="D16769" t="s">
        <v>23293</v>
      </c>
      <c r="E16769" t="str">
        <f t="shared" si="261"/>
        <v>664030 - REMIXT</v>
      </c>
      <c r="F16769" t="s">
        <v>16626</v>
      </c>
      <c r="G16769" t="s">
        <v>23292</v>
      </c>
      <c r="I16769" t="s">
        <v>626</v>
      </c>
      <c r="K16769" t="s">
        <v>208</v>
      </c>
      <c r="L16769" t="s">
        <v>23291</v>
      </c>
      <c r="N16769" t="s">
        <v>208</v>
      </c>
      <c r="O16769" t="s">
        <v>476</v>
      </c>
      <c r="P16769" t="s">
        <v>476</v>
      </c>
    </row>
    <row r="16770" spans="1:16">
      <c r="A16770" s="484" t="s">
        <v>27139</v>
      </c>
      <c r="B16770" s="485" t="s">
        <v>27138</v>
      </c>
      <c r="C16770" t="s">
        <v>27137</v>
      </c>
      <c r="D16770" t="s">
        <v>27137</v>
      </c>
      <c r="E16770" t="str">
        <f t="shared" ref="E16770:E16833" si="262">_xlfn.CONCAT(L16770," - ",D16770)</f>
        <v>620701 - POLE PREPA</v>
      </c>
      <c r="F16770" t="s">
        <v>11951</v>
      </c>
      <c r="G16770" t="s">
        <v>27136</v>
      </c>
      <c r="I16770" t="s">
        <v>802</v>
      </c>
      <c r="J16770" t="s">
        <v>27135</v>
      </c>
      <c r="K16770" t="s">
        <v>208</v>
      </c>
      <c r="L16770" t="s">
        <v>27134</v>
      </c>
      <c r="N16770" t="s">
        <v>208</v>
      </c>
      <c r="O16770" t="s">
        <v>476</v>
      </c>
      <c r="P16770" t="s">
        <v>476</v>
      </c>
    </row>
    <row r="16771" spans="1:16">
      <c r="A16771" s="484" t="s">
        <v>45986</v>
      </c>
      <c r="B16771" s="485" t="s">
        <v>45985</v>
      </c>
      <c r="C16771" t="s">
        <v>45984</v>
      </c>
      <c r="D16771" t="s">
        <v>45984</v>
      </c>
      <c r="E16771" t="str">
        <f t="shared" si="262"/>
        <v>628839 - LAIT'XCELLENCE</v>
      </c>
      <c r="F16771" t="s">
        <v>45983</v>
      </c>
      <c r="G16771" t="s">
        <v>45982</v>
      </c>
      <c r="H16771" t="s">
        <v>45981</v>
      </c>
      <c r="I16771" t="s">
        <v>20824</v>
      </c>
      <c r="J16771" t="s">
        <v>36732</v>
      </c>
      <c r="K16771" t="s">
        <v>208</v>
      </c>
      <c r="L16771" t="s">
        <v>45980</v>
      </c>
      <c r="N16771" t="s">
        <v>208</v>
      </c>
      <c r="O16771" t="s">
        <v>476</v>
      </c>
      <c r="P16771" t="s">
        <v>476</v>
      </c>
    </row>
    <row r="16772" spans="1:16">
      <c r="A16772" s="484" t="s">
        <v>24585</v>
      </c>
      <c r="B16772" s="485" t="s">
        <v>24584</v>
      </c>
      <c r="C16772" t="s">
        <v>24583</v>
      </c>
      <c r="D16772" t="s">
        <v>24583</v>
      </c>
      <c r="E16772" t="str">
        <f t="shared" si="262"/>
        <v>669015 - QIIRO</v>
      </c>
      <c r="F16772" t="s">
        <v>9222</v>
      </c>
      <c r="G16772" t="s">
        <v>24582</v>
      </c>
      <c r="I16772" t="s">
        <v>1542</v>
      </c>
      <c r="J16772" t="s">
        <v>24581</v>
      </c>
      <c r="K16772" t="s">
        <v>208</v>
      </c>
      <c r="L16772" t="s">
        <v>24580</v>
      </c>
      <c r="N16772" t="s">
        <v>208</v>
      </c>
      <c r="O16772" t="s">
        <v>476</v>
      </c>
      <c r="P16772" t="s">
        <v>476</v>
      </c>
    </row>
    <row r="16773" spans="1:16">
      <c r="A16773" s="484" t="s">
        <v>85651</v>
      </c>
      <c r="B16773" s="485" t="s">
        <v>85650</v>
      </c>
      <c r="C16773" t="s">
        <v>85649</v>
      </c>
      <c r="D16773" t="s">
        <v>85648</v>
      </c>
      <c r="E16773" t="str">
        <f t="shared" si="262"/>
        <v>686980 - DUVAL STEPHANIE - MOOD FORMATIONS</v>
      </c>
      <c r="F16773" t="s">
        <v>9164</v>
      </c>
      <c r="G16773" t="s">
        <v>85647</v>
      </c>
      <c r="I16773" t="s">
        <v>77997</v>
      </c>
      <c r="J16773" t="s">
        <v>85646</v>
      </c>
      <c r="K16773" t="s">
        <v>208</v>
      </c>
      <c r="L16773" t="s">
        <v>85645</v>
      </c>
      <c r="N16773" t="s">
        <v>208</v>
      </c>
      <c r="O16773" t="s">
        <v>476</v>
      </c>
      <c r="P16773" t="s">
        <v>476</v>
      </c>
    </row>
    <row r="16774" spans="1:16">
      <c r="A16774" s="484" t="s">
        <v>16787</v>
      </c>
      <c r="B16774" s="485" t="s">
        <v>16786</v>
      </c>
      <c r="C16774" t="s">
        <v>16785</v>
      </c>
      <c r="D16774" t="s">
        <v>16785</v>
      </c>
      <c r="E16774" t="str">
        <f t="shared" si="262"/>
        <v>678375 - SINGULAR IS FUTURE</v>
      </c>
      <c r="F16774" t="s">
        <v>3699</v>
      </c>
      <c r="G16774" t="s">
        <v>16784</v>
      </c>
      <c r="I16774" t="s">
        <v>9433</v>
      </c>
      <c r="J16774" t="s">
        <v>16783</v>
      </c>
      <c r="K16774" t="s">
        <v>208</v>
      </c>
      <c r="L16774" t="s">
        <v>16782</v>
      </c>
      <c r="N16774" t="s">
        <v>208</v>
      </c>
      <c r="O16774" t="s">
        <v>476</v>
      </c>
      <c r="P16774" t="s">
        <v>476</v>
      </c>
    </row>
    <row r="16775" spans="1:16">
      <c r="A16775" s="484" t="s">
        <v>100428</v>
      </c>
      <c r="B16775" s="485" t="s">
        <v>100427</v>
      </c>
      <c r="C16775" t="s">
        <v>100426</v>
      </c>
      <c r="D16775" t="s">
        <v>100425</v>
      </c>
      <c r="E16775" t="str">
        <f t="shared" si="262"/>
        <v>337158 - CENTRE INTERNATIONAL DU COACH ST EGREVE</v>
      </c>
      <c r="F16775" t="s">
        <v>831</v>
      </c>
      <c r="G16775" t="s">
        <v>100424</v>
      </c>
      <c r="I16775" t="s">
        <v>10418</v>
      </c>
      <c r="J16775" t="s">
        <v>100423</v>
      </c>
      <c r="K16775" t="s">
        <v>208</v>
      </c>
      <c r="L16775" t="s">
        <v>100422</v>
      </c>
      <c r="N16775" t="s">
        <v>208</v>
      </c>
      <c r="O16775" t="s">
        <v>476</v>
      </c>
      <c r="P16775" t="s">
        <v>476</v>
      </c>
    </row>
    <row r="16776" spans="1:16">
      <c r="A16776" s="484" t="s">
        <v>83354</v>
      </c>
      <c r="B16776" s="485" t="s">
        <v>83353</v>
      </c>
      <c r="C16776" t="s">
        <v>83352</v>
      </c>
      <c r="D16776" t="s">
        <v>83352</v>
      </c>
      <c r="E16776" t="str">
        <f t="shared" si="262"/>
        <v>610926 - ECOLE O'CLOCK</v>
      </c>
      <c r="F16776" t="s">
        <v>35143</v>
      </c>
      <c r="G16776" t="s">
        <v>49742</v>
      </c>
      <c r="I16776" t="s">
        <v>626</v>
      </c>
      <c r="J16776" t="s">
        <v>83351</v>
      </c>
      <c r="K16776" t="s">
        <v>208</v>
      </c>
      <c r="L16776" t="s">
        <v>83350</v>
      </c>
      <c r="N16776" t="s">
        <v>208</v>
      </c>
      <c r="O16776" t="s">
        <v>476</v>
      </c>
      <c r="P16776" t="s">
        <v>476</v>
      </c>
    </row>
    <row r="16777" spans="1:16">
      <c r="A16777" s="484" t="s">
        <v>32625</v>
      </c>
      <c r="B16777" s="485" t="s">
        <v>32624</v>
      </c>
      <c r="C16777" t="s">
        <v>32623</v>
      </c>
      <c r="D16777" t="s">
        <v>32623</v>
      </c>
      <c r="E16777" t="str">
        <f t="shared" si="262"/>
        <v>647895 - O PAYS DES SENS</v>
      </c>
      <c r="F16777" t="s">
        <v>32622</v>
      </c>
      <c r="G16777" t="s">
        <v>32621</v>
      </c>
      <c r="I16777" t="s">
        <v>32620</v>
      </c>
      <c r="J16777" t="s">
        <v>32619</v>
      </c>
      <c r="K16777" t="s">
        <v>208</v>
      </c>
      <c r="L16777" t="s">
        <v>32618</v>
      </c>
      <c r="N16777" t="s">
        <v>208</v>
      </c>
      <c r="O16777" t="s">
        <v>476</v>
      </c>
      <c r="P16777" t="s">
        <v>476</v>
      </c>
    </row>
    <row r="16778" spans="1:16">
      <c r="A16778" s="484" t="s">
        <v>35160</v>
      </c>
      <c r="B16778" s="485" t="s">
        <v>35159</v>
      </c>
      <c r="C16778" t="s">
        <v>35158</v>
      </c>
      <c r="D16778" t="s">
        <v>35157</v>
      </c>
      <c r="E16778" t="str">
        <f t="shared" si="262"/>
        <v>661302 - MORON MURIELLE</v>
      </c>
      <c r="F16778" t="s">
        <v>9578</v>
      </c>
      <c r="G16778" t="s">
        <v>35156</v>
      </c>
      <c r="I16778" t="s">
        <v>35155</v>
      </c>
      <c r="J16778" t="s">
        <v>35154</v>
      </c>
      <c r="K16778" t="s">
        <v>208</v>
      </c>
      <c r="L16778" t="s">
        <v>35153</v>
      </c>
      <c r="N16778" t="s">
        <v>208</v>
      </c>
      <c r="O16778" t="s">
        <v>476</v>
      </c>
      <c r="P16778" t="s">
        <v>476</v>
      </c>
    </row>
    <row r="16779" spans="1:16">
      <c r="A16779" s="484" t="s">
        <v>89339</v>
      </c>
      <c r="B16779" s="485" t="s">
        <v>89333</v>
      </c>
      <c r="C16779" t="s">
        <v>89332</v>
      </c>
      <c r="D16779" t="s">
        <v>89338</v>
      </c>
      <c r="E16779" t="str">
        <f t="shared" si="262"/>
        <v>662458 - C3 CFA ANTONY</v>
      </c>
      <c r="F16779" t="s">
        <v>5676</v>
      </c>
      <c r="G16779" t="s">
        <v>89337</v>
      </c>
      <c r="I16779" t="s">
        <v>32989</v>
      </c>
      <c r="J16779" t="s">
        <v>89336</v>
      </c>
      <c r="K16779" t="s">
        <v>208</v>
      </c>
      <c r="L16779" t="s">
        <v>89335</v>
      </c>
      <c r="N16779" t="s">
        <v>207</v>
      </c>
      <c r="O16779" t="s">
        <v>476</v>
      </c>
      <c r="P16779" t="s">
        <v>476</v>
      </c>
    </row>
    <row r="16780" spans="1:16">
      <c r="A16780" s="484" t="s">
        <v>89334</v>
      </c>
      <c r="B16780" s="485" t="s">
        <v>89333</v>
      </c>
      <c r="C16780" t="s">
        <v>89332</v>
      </c>
      <c r="D16780" t="s">
        <v>89331</v>
      </c>
      <c r="E16780" t="str">
        <f t="shared" si="262"/>
        <v>620610 - C3 CFA ORLEANS</v>
      </c>
      <c r="F16780" t="s">
        <v>33194</v>
      </c>
      <c r="G16780" t="s">
        <v>89330</v>
      </c>
      <c r="I16780" t="s">
        <v>3355</v>
      </c>
      <c r="J16780" t="s">
        <v>89329</v>
      </c>
      <c r="K16780" t="s">
        <v>208</v>
      </c>
      <c r="L16780" t="s">
        <v>89328</v>
      </c>
      <c r="N16780" t="s">
        <v>208</v>
      </c>
      <c r="O16780" t="s">
        <v>476</v>
      </c>
      <c r="P16780" t="s">
        <v>476</v>
      </c>
    </row>
    <row r="16781" spans="1:16">
      <c r="A16781" s="484" t="s">
        <v>50188</v>
      </c>
      <c r="B16781" s="485" t="s">
        <v>50187</v>
      </c>
      <c r="C16781" t="s">
        <v>50186</v>
      </c>
      <c r="D16781" t="s">
        <v>50186</v>
      </c>
      <c r="E16781" t="str">
        <f t="shared" si="262"/>
        <v>647834 - ISEAH FC</v>
      </c>
      <c r="F16781" t="s">
        <v>6080</v>
      </c>
      <c r="G16781" t="s">
        <v>50185</v>
      </c>
      <c r="I16781" t="s">
        <v>771</v>
      </c>
      <c r="J16781" t="s">
        <v>50184</v>
      </c>
      <c r="K16781" t="s">
        <v>208</v>
      </c>
      <c r="L16781" t="s">
        <v>50183</v>
      </c>
      <c r="N16781" t="s">
        <v>208</v>
      </c>
      <c r="O16781" t="s">
        <v>476</v>
      </c>
      <c r="P16781" t="s">
        <v>476</v>
      </c>
    </row>
    <row r="16782" spans="1:16">
      <c r="A16782" s="484" t="s">
        <v>16334</v>
      </c>
      <c r="B16782" s="485" t="s">
        <v>16333</v>
      </c>
      <c r="C16782" t="s">
        <v>16332</v>
      </c>
      <c r="D16782" t="s">
        <v>16331</v>
      </c>
      <c r="E16782" t="str">
        <f t="shared" si="262"/>
        <v>633227 - SO BE US</v>
      </c>
      <c r="F16782" t="s">
        <v>16330</v>
      </c>
      <c r="G16782" t="s">
        <v>16329</v>
      </c>
      <c r="I16782" t="s">
        <v>2900</v>
      </c>
      <c r="K16782" t="s">
        <v>208</v>
      </c>
      <c r="L16782" t="s">
        <v>16328</v>
      </c>
      <c r="N16782" t="s">
        <v>208</v>
      </c>
      <c r="O16782" t="s">
        <v>476</v>
      </c>
      <c r="P16782" t="s">
        <v>476</v>
      </c>
    </row>
    <row r="16783" spans="1:16">
      <c r="A16783" s="484" t="s">
        <v>123571</v>
      </c>
      <c r="B16783" s="485" t="s">
        <v>123570</v>
      </c>
      <c r="C16783" t="s">
        <v>123569</v>
      </c>
      <c r="D16783" t="s">
        <v>123568</v>
      </c>
      <c r="E16783" t="str">
        <f t="shared" si="262"/>
        <v>622874 - AFPS</v>
      </c>
      <c r="F16783" t="s">
        <v>18405</v>
      </c>
      <c r="G16783" t="s">
        <v>123567</v>
      </c>
      <c r="I16783" t="s">
        <v>7695</v>
      </c>
      <c r="J16783" t="s">
        <v>123566</v>
      </c>
      <c r="K16783" t="s">
        <v>123565</v>
      </c>
      <c r="L16783" t="s">
        <v>123564</v>
      </c>
      <c r="N16783" t="s">
        <v>208</v>
      </c>
      <c r="O16783" t="s">
        <v>476</v>
      </c>
      <c r="P16783" t="s">
        <v>476</v>
      </c>
    </row>
    <row r="16784" spans="1:16">
      <c r="A16784" s="484" t="s">
        <v>82251</v>
      </c>
      <c r="B16784" s="485" t="s">
        <v>82250</v>
      </c>
      <c r="C16784" t="s">
        <v>82249</v>
      </c>
      <c r="D16784" t="s">
        <v>82249</v>
      </c>
      <c r="E16784" t="str">
        <f t="shared" si="262"/>
        <v>674011 - EFAP PARIS MBA</v>
      </c>
      <c r="F16784" t="s">
        <v>39865</v>
      </c>
      <c r="G16784" t="s">
        <v>82248</v>
      </c>
      <c r="I16784" t="s">
        <v>626</v>
      </c>
      <c r="J16784" t="s">
        <v>82247</v>
      </c>
      <c r="K16784" t="s">
        <v>208</v>
      </c>
      <c r="L16784" t="s">
        <v>82246</v>
      </c>
      <c r="N16784" t="s">
        <v>208</v>
      </c>
      <c r="O16784" t="s">
        <v>476</v>
      </c>
      <c r="P16784" t="s">
        <v>476</v>
      </c>
    </row>
    <row r="16785" spans="1:16">
      <c r="A16785" s="484" t="s">
        <v>96290</v>
      </c>
      <c r="B16785" s="485" t="s">
        <v>96289</v>
      </c>
      <c r="C16785" t="s">
        <v>96288</v>
      </c>
      <c r="D16785" t="s">
        <v>96287</v>
      </c>
      <c r="E16785" t="str">
        <f t="shared" si="262"/>
        <v>676299 - CHIRON VILLEBON SUR YVETTE</v>
      </c>
      <c r="F16785" t="s">
        <v>33777</v>
      </c>
      <c r="G16785" t="s">
        <v>96286</v>
      </c>
      <c r="I16785" t="s">
        <v>18550</v>
      </c>
      <c r="K16785" t="s">
        <v>208</v>
      </c>
      <c r="L16785" t="s">
        <v>96285</v>
      </c>
      <c r="N16785" t="s">
        <v>208</v>
      </c>
      <c r="O16785" t="s">
        <v>476</v>
      </c>
      <c r="P16785" t="s">
        <v>476</v>
      </c>
    </row>
    <row r="16786" spans="1:16">
      <c r="A16786" s="484" t="s">
        <v>117764</v>
      </c>
      <c r="B16786" s="485" t="s">
        <v>117763</v>
      </c>
      <c r="C16786" t="s">
        <v>117762</v>
      </c>
      <c r="D16786" t="s">
        <v>117761</v>
      </c>
      <c r="E16786" t="str">
        <f t="shared" si="262"/>
        <v>635017 - AFC SARL</v>
      </c>
      <c r="F16786" t="s">
        <v>6049</v>
      </c>
      <c r="G16786" t="s">
        <v>117760</v>
      </c>
      <c r="I16786" t="s">
        <v>681</v>
      </c>
      <c r="J16786" t="s">
        <v>117759</v>
      </c>
      <c r="K16786" t="s">
        <v>208</v>
      </c>
      <c r="L16786" t="s">
        <v>117758</v>
      </c>
      <c r="N16786" t="s">
        <v>208</v>
      </c>
      <c r="O16786" t="s">
        <v>476</v>
      </c>
      <c r="P16786" t="s">
        <v>476</v>
      </c>
    </row>
    <row r="16787" spans="1:16">
      <c r="A16787" s="484" t="s">
        <v>29733</v>
      </c>
      <c r="B16787" s="485" t="s">
        <v>29732</v>
      </c>
      <c r="C16787" t="s">
        <v>29731</v>
      </c>
      <c r="D16787" t="s">
        <v>29730</v>
      </c>
      <c r="E16787" t="str">
        <f t="shared" si="262"/>
        <v>665332 - PARAGE CLAIRE</v>
      </c>
      <c r="F16787" t="s">
        <v>5331</v>
      </c>
      <c r="G16787" t="s">
        <v>29729</v>
      </c>
      <c r="I16787" t="s">
        <v>29728</v>
      </c>
      <c r="J16787" t="s">
        <v>29727</v>
      </c>
      <c r="K16787" t="s">
        <v>208</v>
      </c>
      <c r="L16787" t="s">
        <v>29726</v>
      </c>
      <c r="N16787" t="s">
        <v>208</v>
      </c>
      <c r="O16787" t="s">
        <v>476</v>
      </c>
      <c r="P16787" t="s">
        <v>476</v>
      </c>
    </row>
    <row r="16788" spans="1:16">
      <c r="A16788" s="484" t="s">
        <v>46737</v>
      </c>
      <c r="B16788" s="485" t="s">
        <v>46736</v>
      </c>
      <c r="C16788" t="s">
        <v>46735</v>
      </c>
      <c r="D16788" t="s">
        <v>46735</v>
      </c>
      <c r="E16788" t="str">
        <f t="shared" si="262"/>
        <v>655727 - L&amp;A SERRA</v>
      </c>
      <c r="F16788" t="s">
        <v>22573</v>
      </c>
      <c r="G16788" t="s">
        <v>46734</v>
      </c>
      <c r="I16788" t="s">
        <v>46733</v>
      </c>
      <c r="K16788" t="s">
        <v>208</v>
      </c>
      <c r="L16788" t="s">
        <v>46732</v>
      </c>
      <c r="N16788" t="s">
        <v>208</v>
      </c>
      <c r="O16788" t="s">
        <v>476</v>
      </c>
      <c r="P16788" t="s">
        <v>476</v>
      </c>
    </row>
    <row r="16789" spans="1:16">
      <c r="A16789" s="484" t="s">
        <v>30532</v>
      </c>
      <c r="B16789" s="485" t="s">
        <v>30531</v>
      </c>
      <c r="C16789" t="s">
        <v>30530</v>
      </c>
      <c r="D16789" t="s">
        <v>30529</v>
      </c>
      <c r="E16789" t="str">
        <f t="shared" si="262"/>
        <v>610987 - ORSYS INSTITUT PUTEAUX</v>
      </c>
      <c r="F16789" t="s">
        <v>11439</v>
      </c>
      <c r="G16789" t="s">
        <v>30528</v>
      </c>
      <c r="I16789" t="s">
        <v>1042</v>
      </c>
      <c r="J16789" t="s">
        <v>30527</v>
      </c>
      <c r="K16789" t="s">
        <v>208</v>
      </c>
      <c r="L16789" t="s">
        <v>30526</v>
      </c>
      <c r="N16789" t="s">
        <v>208</v>
      </c>
      <c r="O16789" t="s">
        <v>476</v>
      </c>
      <c r="P16789" t="s">
        <v>30525</v>
      </c>
    </row>
    <row r="16790" spans="1:16">
      <c r="A16790" s="484" t="s">
        <v>131046</v>
      </c>
      <c r="B16790" s="485" t="s">
        <v>131045</v>
      </c>
      <c r="C16790" t="s">
        <v>131044</v>
      </c>
      <c r="D16790" t="s">
        <v>131044</v>
      </c>
      <c r="E16790" t="str">
        <f t="shared" si="262"/>
        <v>628750 - AJ2L FORMATION</v>
      </c>
      <c r="F16790" t="s">
        <v>1116</v>
      </c>
      <c r="G16790" t="s">
        <v>131043</v>
      </c>
      <c r="I16790" t="s">
        <v>7830</v>
      </c>
      <c r="J16790" t="s">
        <v>131042</v>
      </c>
      <c r="K16790" t="s">
        <v>208</v>
      </c>
      <c r="L16790" t="s">
        <v>131041</v>
      </c>
      <c r="N16790" t="s">
        <v>208</v>
      </c>
      <c r="O16790" t="s">
        <v>476</v>
      </c>
      <c r="P16790" t="s">
        <v>476</v>
      </c>
    </row>
    <row r="16791" spans="1:16">
      <c r="A16791" s="484" t="s">
        <v>66966</v>
      </c>
      <c r="B16791" s="485" t="s">
        <v>66965</v>
      </c>
      <c r="C16791" t="s">
        <v>66964</v>
      </c>
      <c r="D16791" t="s">
        <v>66963</v>
      </c>
      <c r="E16791" t="str">
        <f t="shared" si="262"/>
        <v>607897 - GETA</v>
      </c>
      <c r="F16791" t="s">
        <v>3909</v>
      </c>
      <c r="G16791" t="s">
        <v>66962</v>
      </c>
      <c r="I16791" t="s">
        <v>1814</v>
      </c>
      <c r="J16791" t="s">
        <v>66961</v>
      </c>
      <c r="K16791" t="s">
        <v>208</v>
      </c>
      <c r="L16791" t="s">
        <v>66960</v>
      </c>
      <c r="N16791" t="s">
        <v>208</v>
      </c>
      <c r="O16791" t="s">
        <v>476</v>
      </c>
      <c r="P16791" t="s">
        <v>476</v>
      </c>
    </row>
    <row r="16792" spans="1:16">
      <c r="A16792" s="484" t="s">
        <v>32617</v>
      </c>
      <c r="B16792" s="485" t="s">
        <v>32616</v>
      </c>
      <c r="C16792" t="s">
        <v>32615</v>
      </c>
      <c r="D16792" t="s">
        <v>32615</v>
      </c>
      <c r="E16792" t="str">
        <f t="shared" si="262"/>
        <v>647470 - O POTENTIA</v>
      </c>
      <c r="F16792" t="s">
        <v>10536</v>
      </c>
      <c r="G16792" t="s">
        <v>32614</v>
      </c>
      <c r="I16792" t="s">
        <v>13548</v>
      </c>
      <c r="J16792" t="s">
        <v>32613</v>
      </c>
      <c r="K16792" t="s">
        <v>208</v>
      </c>
      <c r="L16792" t="s">
        <v>32612</v>
      </c>
      <c r="N16792" t="s">
        <v>208</v>
      </c>
      <c r="O16792" t="s">
        <v>476</v>
      </c>
      <c r="P16792" t="s">
        <v>476</v>
      </c>
    </row>
    <row r="16793" spans="1:16">
      <c r="A16793" s="484" t="s">
        <v>799</v>
      </c>
      <c r="B16793" s="485" t="s">
        <v>798</v>
      </c>
      <c r="C16793" t="s">
        <v>797</v>
      </c>
      <c r="D16793" t="s">
        <v>797</v>
      </c>
      <c r="E16793" t="str">
        <f t="shared" si="262"/>
        <v>666129 - 3AC CONSULTING</v>
      </c>
      <c r="F16793" t="s">
        <v>733</v>
      </c>
      <c r="G16793" t="s">
        <v>796</v>
      </c>
      <c r="I16793" t="s">
        <v>795</v>
      </c>
      <c r="J16793" t="s">
        <v>794</v>
      </c>
      <c r="K16793" t="s">
        <v>208</v>
      </c>
      <c r="L16793" t="s">
        <v>793</v>
      </c>
      <c r="N16793" t="s">
        <v>208</v>
      </c>
      <c r="O16793" t="s">
        <v>476</v>
      </c>
      <c r="P16793" t="s">
        <v>476</v>
      </c>
    </row>
    <row r="16794" spans="1:16">
      <c r="A16794" s="484" t="s">
        <v>33675</v>
      </c>
      <c r="B16794" s="485" t="s">
        <v>33674</v>
      </c>
      <c r="C16794" t="s">
        <v>33673</v>
      </c>
      <c r="D16794" t="s">
        <v>33672</v>
      </c>
      <c r="E16794" t="str">
        <f t="shared" si="262"/>
        <v>610719 - NEURODIFF</v>
      </c>
      <c r="F16794" t="s">
        <v>6592</v>
      </c>
      <c r="G16794" t="s">
        <v>33671</v>
      </c>
      <c r="I16794" t="s">
        <v>23553</v>
      </c>
      <c r="J16794" t="s">
        <v>33670</v>
      </c>
      <c r="K16794" t="s">
        <v>208</v>
      </c>
      <c r="L16794" t="s">
        <v>33669</v>
      </c>
      <c r="N16794" t="s">
        <v>208</v>
      </c>
      <c r="O16794" t="s">
        <v>476</v>
      </c>
      <c r="P16794" t="s">
        <v>476</v>
      </c>
    </row>
    <row r="16795" spans="1:16">
      <c r="A16795" s="484" t="s">
        <v>82118</v>
      </c>
      <c r="B16795" s="485" t="s">
        <v>82117</v>
      </c>
      <c r="C16795" t="s">
        <v>82116</v>
      </c>
      <c r="D16795" t="s">
        <v>82116</v>
      </c>
      <c r="E16795" t="str">
        <f t="shared" si="262"/>
        <v>616680 - EFMK</v>
      </c>
      <c r="F16795" t="s">
        <v>77700</v>
      </c>
      <c r="G16795" t="s">
        <v>82115</v>
      </c>
      <c r="I16795" t="s">
        <v>1806</v>
      </c>
      <c r="J16795" t="s">
        <v>82114</v>
      </c>
      <c r="K16795" t="s">
        <v>208</v>
      </c>
      <c r="L16795" t="s">
        <v>82113</v>
      </c>
      <c r="N16795" t="s">
        <v>208</v>
      </c>
      <c r="O16795" t="s">
        <v>476</v>
      </c>
      <c r="P16795" t="s">
        <v>476</v>
      </c>
    </row>
    <row r="16796" spans="1:16">
      <c r="A16796" s="484" t="s">
        <v>47718</v>
      </c>
      <c r="B16796" s="485" t="s">
        <v>47717</v>
      </c>
      <c r="C16796" t="s">
        <v>47716</v>
      </c>
      <c r="D16796" t="s">
        <v>47716</v>
      </c>
      <c r="E16796" t="str">
        <f t="shared" si="262"/>
        <v>683670 - KPOSE</v>
      </c>
      <c r="F16796" t="s">
        <v>4190</v>
      </c>
      <c r="G16796" t="s">
        <v>47715</v>
      </c>
      <c r="I16796" t="s">
        <v>11197</v>
      </c>
      <c r="J16796" t="s">
        <v>47714</v>
      </c>
      <c r="K16796" t="s">
        <v>208</v>
      </c>
      <c r="L16796" t="s">
        <v>47713</v>
      </c>
      <c r="N16796" t="s">
        <v>208</v>
      </c>
      <c r="O16796" t="s">
        <v>476</v>
      </c>
      <c r="P16796" t="s">
        <v>476</v>
      </c>
    </row>
    <row r="16797" spans="1:16">
      <c r="A16797" s="484" t="s">
        <v>99046</v>
      </c>
      <c r="B16797" s="485" t="s">
        <v>99045</v>
      </c>
      <c r="C16797" t="s">
        <v>99044</v>
      </c>
      <c r="D16797" t="s">
        <v>99044</v>
      </c>
      <c r="E16797" t="str">
        <f t="shared" si="262"/>
        <v>609481 - CERTIF'AGRI</v>
      </c>
      <c r="F16797" t="s">
        <v>33810</v>
      </c>
      <c r="G16797" t="s">
        <v>99043</v>
      </c>
      <c r="I16797" t="s">
        <v>569</v>
      </c>
      <c r="J16797" t="s">
        <v>99042</v>
      </c>
      <c r="K16797" t="s">
        <v>208</v>
      </c>
      <c r="L16797" t="s">
        <v>99041</v>
      </c>
      <c r="N16797" t="s">
        <v>208</v>
      </c>
      <c r="O16797" t="s">
        <v>476</v>
      </c>
      <c r="P16797" t="s">
        <v>476</v>
      </c>
    </row>
    <row r="16798" spans="1:16">
      <c r="A16798" s="484" t="s">
        <v>79594</v>
      </c>
      <c r="B16798" s="485" t="s">
        <v>79593</v>
      </c>
      <c r="C16798" t="s">
        <v>79592</v>
      </c>
      <c r="D16798" t="s">
        <v>79592</v>
      </c>
      <c r="E16798" t="str">
        <f t="shared" si="262"/>
        <v>668278 - ENSEMBLE C'EST POSSIBLE</v>
      </c>
      <c r="F16798" t="s">
        <v>15965</v>
      </c>
      <c r="G16798" t="s">
        <v>79591</v>
      </c>
      <c r="I16798" t="s">
        <v>79590</v>
      </c>
      <c r="J16798" t="s">
        <v>79589</v>
      </c>
      <c r="K16798" t="s">
        <v>208</v>
      </c>
      <c r="L16798" t="s">
        <v>79588</v>
      </c>
      <c r="N16798" t="s">
        <v>208</v>
      </c>
      <c r="O16798" t="s">
        <v>476</v>
      </c>
      <c r="P16798" t="s">
        <v>476</v>
      </c>
    </row>
    <row r="16799" spans="1:16">
      <c r="A16799" s="484" t="s">
        <v>38307</v>
      </c>
      <c r="B16799" s="485" t="s">
        <v>38306</v>
      </c>
      <c r="C16799" t="s">
        <v>38305</v>
      </c>
      <c r="D16799" t="s">
        <v>38305</v>
      </c>
      <c r="E16799" t="str">
        <f t="shared" si="262"/>
        <v>658236 - MARIA ESPOSITO</v>
      </c>
      <c r="F16799" t="s">
        <v>38304</v>
      </c>
      <c r="G16799" t="s">
        <v>38303</v>
      </c>
      <c r="I16799" t="s">
        <v>4951</v>
      </c>
      <c r="K16799" t="s">
        <v>208</v>
      </c>
      <c r="L16799" t="s">
        <v>38302</v>
      </c>
      <c r="N16799" t="s">
        <v>208</v>
      </c>
      <c r="O16799" t="s">
        <v>476</v>
      </c>
      <c r="P16799" t="s">
        <v>476</v>
      </c>
    </row>
    <row r="16800" spans="1:16">
      <c r="A16800" s="484" t="s">
        <v>98342</v>
      </c>
      <c r="B16800" s="485" t="s">
        <v>98341</v>
      </c>
      <c r="C16800" t="s">
        <v>98340</v>
      </c>
      <c r="D16800" t="s">
        <v>98340</v>
      </c>
      <c r="E16800" t="str">
        <f t="shared" si="262"/>
        <v>613060 - CFECC AMAE FORMATION</v>
      </c>
      <c r="F16800" t="s">
        <v>8302</v>
      </c>
      <c r="G16800" t="s">
        <v>98339</v>
      </c>
      <c r="I16800" t="s">
        <v>13225</v>
      </c>
      <c r="J16800" t="s">
        <v>98338</v>
      </c>
      <c r="K16800" t="s">
        <v>208</v>
      </c>
      <c r="L16800" t="s">
        <v>98337</v>
      </c>
      <c r="N16800" t="s">
        <v>208</v>
      </c>
      <c r="O16800" t="s">
        <v>476</v>
      </c>
      <c r="P16800" t="s">
        <v>476</v>
      </c>
    </row>
    <row r="16801" spans="1:16">
      <c r="A16801" s="484" t="s">
        <v>2796</v>
      </c>
      <c r="B16801" s="485" t="s">
        <v>2795</v>
      </c>
      <c r="C16801" t="s">
        <v>2794</v>
      </c>
      <c r="D16801" t="s">
        <v>2794</v>
      </c>
      <c r="E16801" t="str">
        <f t="shared" si="262"/>
        <v>623441 - WARNIER BODIN HELENE DANIELE MARIE</v>
      </c>
      <c r="F16801" t="s">
        <v>2793</v>
      </c>
      <c r="G16801" t="s">
        <v>2792</v>
      </c>
      <c r="I16801" t="s">
        <v>2791</v>
      </c>
      <c r="J16801" t="s">
        <v>2790</v>
      </c>
      <c r="K16801" t="s">
        <v>208</v>
      </c>
      <c r="L16801" t="s">
        <v>2789</v>
      </c>
      <c r="N16801" t="s">
        <v>208</v>
      </c>
      <c r="O16801" t="s">
        <v>476</v>
      </c>
      <c r="P16801" t="s">
        <v>476</v>
      </c>
    </row>
    <row r="16802" spans="1:16">
      <c r="A16802" s="484" t="s">
        <v>35869</v>
      </c>
      <c r="B16802" s="485" t="s">
        <v>35868</v>
      </c>
      <c r="C16802" t="s">
        <v>35867</v>
      </c>
      <c r="D16802" t="s">
        <v>35867</v>
      </c>
      <c r="E16802" t="str">
        <f t="shared" si="262"/>
        <v>621274 - MINES PSL EXED</v>
      </c>
      <c r="F16802" t="s">
        <v>35866</v>
      </c>
      <c r="G16802" t="s">
        <v>35865</v>
      </c>
      <c r="I16802" t="s">
        <v>626</v>
      </c>
      <c r="J16802" t="s">
        <v>35864</v>
      </c>
      <c r="K16802" t="s">
        <v>208</v>
      </c>
      <c r="L16802" t="s">
        <v>35863</v>
      </c>
      <c r="N16802" t="s">
        <v>208</v>
      </c>
      <c r="O16802" t="s">
        <v>476</v>
      </c>
      <c r="P16802" t="s">
        <v>476</v>
      </c>
    </row>
    <row r="16803" spans="1:16">
      <c r="A16803" s="484" t="s">
        <v>85808</v>
      </c>
      <c r="B16803" s="485" t="s">
        <v>85807</v>
      </c>
      <c r="C16803" t="s">
        <v>85806</v>
      </c>
      <c r="D16803" t="s">
        <v>85806</v>
      </c>
      <c r="E16803" t="str">
        <f t="shared" si="262"/>
        <v>637488 - DUMORTIER D'HALLUIN BENEDICTE</v>
      </c>
      <c r="F16803" t="s">
        <v>33320</v>
      </c>
      <c r="G16803" t="s">
        <v>85805</v>
      </c>
      <c r="I16803" t="s">
        <v>845</v>
      </c>
      <c r="K16803" t="s">
        <v>208</v>
      </c>
      <c r="L16803" t="s">
        <v>85804</v>
      </c>
      <c r="N16803" t="s">
        <v>208</v>
      </c>
      <c r="O16803" t="s">
        <v>476</v>
      </c>
      <c r="P16803" t="s">
        <v>476</v>
      </c>
    </row>
    <row r="16804" spans="1:16">
      <c r="A16804" s="484" t="s">
        <v>35193</v>
      </c>
      <c r="B16804" s="485" t="s">
        <v>35192</v>
      </c>
      <c r="C16804" t="s">
        <v>35191</v>
      </c>
      <c r="D16804" t="s">
        <v>35190</v>
      </c>
      <c r="E16804" t="str">
        <f t="shared" si="262"/>
        <v>635730 - MORGANE MAHUT CONSEIL</v>
      </c>
      <c r="F16804" t="s">
        <v>25781</v>
      </c>
      <c r="G16804" t="s">
        <v>35189</v>
      </c>
      <c r="I16804" t="s">
        <v>14538</v>
      </c>
      <c r="J16804" t="s">
        <v>35188</v>
      </c>
      <c r="K16804" t="s">
        <v>208</v>
      </c>
      <c r="L16804" t="s">
        <v>35187</v>
      </c>
      <c r="N16804" t="s">
        <v>208</v>
      </c>
      <c r="O16804" t="s">
        <v>476</v>
      </c>
      <c r="P16804" t="s">
        <v>476</v>
      </c>
    </row>
    <row r="16805" spans="1:16">
      <c r="A16805" s="484" t="s">
        <v>72242</v>
      </c>
      <c r="B16805" s="485" t="s">
        <v>72241</v>
      </c>
      <c r="C16805" t="s">
        <v>72240</v>
      </c>
      <c r="D16805" t="s">
        <v>72239</v>
      </c>
      <c r="E16805" t="str">
        <f t="shared" si="262"/>
        <v>625784 - FINIST'RH QUIMPER</v>
      </c>
      <c r="F16805" t="s">
        <v>60745</v>
      </c>
      <c r="G16805" t="s">
        <v>72238</v>
      </c>
      <c r="I16805" t="s">
        <v>7695</v>
      </c>
      <c r="J16805" t="s">
        <v>72237</v>
      </c>
      <c r="K16805" t="s">
        <v>208</v>
      </c>
      <c r="L16805" t="s">
        <v>72236</v>
      </c>
      <c r="N16805" t="s">
        <v>208</v>
      </c>
      <c r="O16805" t="s">
        <v>476</v>
      </c>
      <c r="P16805" t="s">
        <v>476</v>
      </c>
    </row>
    <row r="16806" spans="1:16">
      <c r="A16806" s="484" t="s">
        <v>48456</v>
      </c>
      <c r="B16806" s="485" t="s">
        <v>48455</v>
      </c>
      <c r="C16806" t="s">
        <v>48454</v>
      </c>
      <c r="D16806" t="s">
        <v>48454</v>
      </c>
      <c r="E16806" t="str">
        <f t="shared" si="262"/>
        <v>672968 - KARINE DUCROT</v>
      </c>
      <c r="F16806" t="s">
        <v>41525</v>
      </c>
      <c r="G16806" t="s">
        <v>48453</v>
      </c>
      <c r="I16806" t="s">
        <v>626</v>
      </c>
      <c r="J16806" t="s">
        <v>48452</v>
      </c>
      <c r="K16806" t="s">
        <v>208</v>
      </c>
      <c r="L16806" t="s">
        <v>48451</v>
      </c>
      <c r="N16806" t="s">
        <v>208</v>
      </c>
      <c r="O16806" t="s">
        <v>476</v>
      </c>
      <c r="P16806" t="s">
        <v>476</v>
      </c>
    </row>
    <row r="16807" spans="1:16">
      <c r="A16807" s="484" t="s">
        <v>61630</v>
      </c>
      <c r="B16807" s="485" t="s">
        <v>61629</v>
      </c>
      <c r="C16807" t="s">
        <v>61628</v>
      </c>
      <c r="D16807" t="s">
        <v>61628</v>
      </c>
      <c r="E16807" t="str">
        <f t="shared" si="262"/>
        <v>626843 - HESTIA</v>
      </c>
      <c r="F16807" t="s">
        <v>61627</v>
      </c>
      <c r="G16807" t="s">
        <v>61626</v>
      </c>
      <c r="I16807" t="s">
        <v>61625</v>
      </c>
      <c r="K16807" t="s">
        <v>208</v>
      </c>
      <c r="L16807" t="s">
        <v>61624</v>
      </c>
      <c r="N16807" t="s">
        <v>208</v>
      </c>
      <c r="O16807" t="s">
        <v>476</v>
      </c>
      <c r="P16807" t="s">
        <v>476</v>
      </c>
    </row>
    <row r="16808" spans="1:16">
      <c r="A16808" s="484" t="s">
        <v>66234</v>
      </c>
      <c r="B16808" s="485" t="s">
        <v>66233</v>
      </c>
      <c r="C16808" t="s">
        <v>66232</v>
      </c>
      <c r="D16808" t="s">
        <v>66232</v>
      </c>
      <c r="E16808" t="str">
        <f t="shared" si="262"/>
        <v>639655 - GMH</v>
      </c>
      <c r="F16808" t="s">
        <v>2196</v>
      </c>
      <c r="G16808" t="s">
        <v>66231</v>
      </c>
      <c r="I16808" t="s">
        <v>8115</v>
      </c>
      <c r="J16808" t="s">
        <v>66230</v>
      </c>
      <c r="K16808" t="s">
        <v>208</v>
      </c>
      <c r="L16808" t="s">
        <v>66229</v>
      </c>
      <c r="N16808" t="s">
        <v>208</v>
      </c>
      <c r="O16808" t="s">
        <v>476</v>
      </c>
      <c r="P16808" t="s">
        <v>476</v>
      </c>
    </row>
    <row r="16809" spans="1:16">
      <c r="A16809" s="484" t="s">
        <v>136780</v>
      </c>
      <c r="B16809" s="485" t="s">
        <v>136779</v>
      </c>
      <c r="C16809" t="s">
        <v>136778</v>
      </c>
      <c r="D16809" t="s">
        <v>136778</v>
      </c>
      <c r="E16809" t="str">
        <f t="shared" si="262"/>
        <v>609808 - ABELLIS</v>
      </c>
      <c r="F16809" t="s">
        <v>2054</v>
      </c>
      <c r="G16809" t="s">
        <v>136777</v>
      </c>
      <c r="I16809" t="s">
        <v>802</v>
      </c>
      <c r="K16809" t="s">
        <v>208</v>
      </c>
      <c r="L16809" t="s">
        <v>136776</v>
      </c>
      <c r="N16809" t="s">
        <v>208</v>
      </c>
      <c r="O16809" t="s">
        <v>476</v>
      </c>
      <c r="P16809" t="s">
        <v>476</v>
      </c>
    </row>
    <row r="16810" spans="1:16">
      <c r="A16810" s="484" t="s">
        <v>85473</v>
      </c>
      <c r="B16810" s="485" t="s">
        <v>85472</v>
      </c>
      <c r="C16810" t="s">
        <v>85471</v>
      </c>
      <c r="D16810" t="s">
        <v>85471</v>
      </c>
      <c r="E16810" t="str">
        <f t="shared" si="262"/>
        <v>652076 - EBRARD AYMERIC</v>
      </c>
      <c r="F16810" t="s">
        <v>17230</v>
      </c>
      <c r="G16810" t="s">
        <v>85470</v>
      </c>
      <c r="I16810" t="s">
        <v>5789</v>
      </c>
      <c r="J16810" t="s">
        <v>85469</v>
      </c>
      <c r="K16810" t="s">
        <v>208</v>
      </c>
      <c r="L16810" t="s">
        <v>85468</v>
      </c>
      <c r="N16810" t="s">
        <v>208</v>
      </c>
      <c r="O16810" t="s">
        <v>476</v>
      </c>
      <c r="P16810" t="s">
        <v>476</v>
      </c>
    </row>
    <row r="16811" spans="1:16">
      <c r="A16811" s="484" t="s">
        <v>112579</v>
      </c>
      <c r="B16811" s="485" t="s">
        <v>112578</v>
      </c>
      <c r="C16811" t="s">
        <v>112577</v>
      </c>
      <c r="D16811" t="s">
        <v>112576</v>
      </c>
      <c r="E16811" t="str">
        <f t="shared" si="262"/>
        <v>681829 - BOUGAULT COCHARD SOLENN</v>
      </c>
      <c r="G16811" t="s">
        <v>112575</v>
      </c>
      <c r="I16811" t="s">
        <v>12846</v>
      </c>
      <c r="J16811" t="s">
        <v>112574</v>
      </c>
      <c r="K16811" t="s">
        <v>208</v>
      </c>
      <c r="L16811" t="s">
        <v>112573</v>
      </c>
      <c r="N16811" t="s">
        <v>208</v>
      </c>
      <c r="O16811" t="s">
        <v>476</v>
      </c>
      <c r="P16811" t="s">
        <v>476</v>
      </c>
    </row>
    <row r="16812" spans="1:16">
      <c r="A16812" s="484" t="s">
        <v>31623</v>
      </c>
      <c r="B16812" s="485" t="s">
        <v>31622</v>
      </c>
      <c r="C16812" t="s">
        <v>31621</v>
      </c>
      <c r="D16812" t="s">
        <v>31620</v>
      </c>
      <c r="E16812" t="str">
        <f t="shared" si="262"/>
        <v>650729 - OHRESSER CHRISTINE</v>
      </c>
      <c r="F16812" t="s">
        <v>2551</v>
      </c>
      <c r="G16812" t="s">
        <v>31619</v>
      </c>
      <c r="I16812" t="s">
        <v>31618</v>
      </c>
      <c r="J16812" t="s">
        <v>31617</v>
      </c>
      <c r="K16812" t="s">
        <v>208</v>
      </c>
      <c r="L16812" t="s">
        <v>31616</v>
      </c>
      <c r="N16812" t="s">
        <v>208</v>
      </c>
      <c r="O16812" t="s">
        <v>476</v>
      </c>
      <c r="P16812" t="s">
        <v>476</v>
      </c>
    </row>
    <row r="16813" spans="1:16">
      <c r="A16813" s="484" t="s">
        <v>84059</v>
      </c>
      <c r="B16813" s="485" t="s">
        <v>84058</v>
      </c>
      <c r="C16813" t="s">
        <v>84057</v>
      </c>
      <c r="D16813" t="s">
        <v>84056</v>
      </c>
      <c r="E16813" t="str">
        <f t="shared" si="262"/>
        <v>624585 - ECOLE D'OPTIQUE 3.0</v>
      </c>
      <c r="F16813" t="s">
        <v>39686</v>
      </c>
      <c r="G16813" t="s">
        <v>84055</v>
      </c>
      <c r="H16813" t="s">
        <v>84054</v>
      </c>
      <c r="I16813" t="s">
        <v>1814</v>
      </c>
      <c r="J16813" t="s">
        <v>84053</v>
      </c>
      <c r="K16813" t="s">
        <v>208</v>
      </c>
      <c r="L16813" t="s">
        <v>84052</v>
      </c>
      <c r="N16813" t="s">
        <v>208</v>
      </c>
      <c r="O16813" t="s">
        <v>476</v>
      </c>
      <c r="P16813" t="s">
        <v>476</v>
      </c>
    </row>
    <row r="16814" spans="1:16">
      <c r="A16814" s="484" t="s">
        <v>79958</v>
      </c>
      <c r="B16814" s="485" t="s">
        <v>79957</v>
      </c>
      <c r="C16814" t="s">
        <v>79956</v>
      </c>
      <c r="D16814" t="s">
        <v>79956</v>
      </c>
      <c r="E16814" t="str">
        <f t="shared" si="262"/>
        <v>676081 - ENDRIX DIG</v>
      </c>
      <c r="F16814" t="s">
        <v>31540</v>
      </c>
      <c r="G16814" t="s">
        <v>79955</v>
      </c>
      <c r="I16814" t="s">
        <v>802</v>
      </c>
      <c r="J16814" t="s">
        <v>79954</v>
      </c>
      <c r="K16814" t="s">
        <v>208</v>
      </c>
      <c r="L16814" t="s">
        <v>79953</v>
      </c>
      <c r="N16814" t="s">
        <v>208</v>
      </c>
      <c r="O16814" t="s">
        <v>476</v>
      </c>
      <c r="P16814" t="s">
        <v>476</v>
      </c>
    </row>
    <row r="16815" spans="1:16">
      <c r="A16815" s="484" t="s">
        <v>111734</v>
      </c>
      <c r="B16815" s="485" t="s">
        <v>111733</v>
      </c>
      <c r="C16815" t="s">
        <v>111732</v>
      </c>
      <c r="D16815" t="s">
        <v>111731</v>
      </c>
      <c r="E16815" t="str">
        <f t="shared" si="262"/>
        <v>642605 - B'UP</v>
      </c>
      <c r="F16815" t="s">
        <v>7867</v>
      </c>
      <c r="G16815" t="s">
        <v>111730</v>
      </c>
      <c r="I16815" t="s">
        <v>603</v>
      </c>
      <c r="K16815" t="s">
        <v>208</v>
      </c>
      <c r="L16815" t="s">
        <v>111729</v>
      </c>
      <c r="N16815" t="s">
        <v>208</v>
      </c>
      <c r="O16815" t="s">
        <v>476</v>
      </c>
      <c r="P16815" t="s">
        <v>476</v>
      </c>
    </row>
    <row r="16816" spans="1:16">
      <c r="A16816" s="484" t="s">
        <v>44429</v>
      </c>
      <c r="B16816" s="485" t="s">
        <v>44428</v>
      </c>
      <c r="C16816" t="s">
        <v>44427</v>
      </c>
      <c r="D16816" t="s">
        <v>44427</v>
      </c>
      <c r="E16816" t="str">
        <f t="shared" si="262"/>
        <v>650470 - LEBELTEL LAURENE</v>
      </c>
      <c r="F16816" t="s">
        <v>9595</v>
      </c>
      <c r="G16816" t="s">
        <v>44426</v>
      </c>
      <c r="I16816" t="s">
        <v>44425</v>
      </c>
      <c r="J16816" t="s">
        <v>44424</v>
      </c>
      <c r="K16816" t="s">
        <v>208</v>
      </c>
      <c r="L16816" t="s">
        <v>44423</v>
      </c>
      <c r="N16816" t="s">
        <v>208</v>
      </c>
      <c r="O16816" t="s">
        <v>476</v>
      </c>
      <c r="P16816" t="s">
        <v>476</v>
      </c>
    </row>
    <row r="16817" spans="1:16">
      <c r="A16817" s="484" t="s">
        <v>68844</v>
      </c>
      <c r="B16817" s="485" t="s">
        <v>68843</v>
      </c>
      <c r="C16817" t="s">
        <v>68842</v>
      </c>
      <c r="D16817" t="s">
        <v>68842</v>
      </c>
      <c r="E16817" t="str">
        <f t="shared" si="262"/>
        <v>682457 - FOX GRH</v>
      </c>
      <c r="F16817" t="s">
        <v>14493</v>
      </c>
      <c r="G16817" t="s">
        <v>68841</v>
      </c>
      <c r="I16817" t="s">
        <v>626</v>
      </c>
      <c r="J16817" t="s">
        <v>68840</v>
      </c>
      <c r="K16817" t="s">
        <v>208</v>
      </c>
      <c r="L16817" t="s">
        <v>68839</v>
      </c>
      <c r="N16817" t="s">
        <v>208</v>
      </c>
      <c r="O16817" t="s">
        <v>476</v>
      </c>
      <c r="P16817" t="s">
        <v>476</v>
      </c>
    </row>
    <row r="16818" spans="1:16">
      <c r="A16818" s="484" t="s">
        <v>23565</v>
      </c>
      <c r="B16818" s="485" t="s">
        <v>23564</v>
      </c>
      <c r="C16818" t="s">
        <v>23563</v>
      </c>
      <c r="D16818" t="s">
        <v>23563</v>
      </c>
      <c r="E16818" t="str">
        <f t="shared" si="262"/>
        <v>650353 - REFERENCE DRONE</v>
      </c>
      <c r="F16818" t="s">
        <v>5552</v>
      </c>
      <c r="G16818" t="s">
        <v>23562</v>
      </c>
      <c r="I16818" t="s">
        <v>23561</v>
      </c>
      <c r="J16818" t="s">
        <v>23560</v>
      </c>
      <c r="K16818" t="s">
        <v>208</v>
      </c>
      <c r="L16818" t="s">
        <v>23559</v>
      </c>
      <c r="N16818" t="s">
        <v>208</v>
      </c>
      <c r="O16818" t="s">
        <v>476</v>
      </c>
      <c r="P16818" t="s">
        <v>476</v>
      </c>
    </row>
    <row r="16819" spans="1:16">
      <c r="A16819" s="484" t="s">
        <v>117751</v>
      </c>
      <c r="B16819" s="485" t="s">
        <v>117750</v>
      </c>
      <c r="C16819" t="s">
        <v>117749</v>
      </c>
      <c r="D16819" t="s">
        <v>117749</v>
      </c>
      <c r="E16819" t="str">
        <f t="shared" si="262"/>
        <v>669805 - ATELIER METISSE</v>
      </c>
      <c r="F16819" t="s">
        <v>3843</v>
      </c>
      <c r="G16819" t="s">
        <v>117748</v>
      </c>
      <c r="I16819" t="s">
        <v>4549</v>
      </c>
      <c r="J16819" t="s">
        <v>117747</v>
      </c>
      <c r="K16819" t="s">
        <v>208</v>
      </c>
      <c r="L16819" t="s">
        <v>117746</v>
      </c>
      <c r="N16819" t="s">
        <v>208</v>
      </c>
      <c r="O16819" t="s">
        <v>476</v>
      </c>
      <c r="P16819" t="s">
        <v>476</v>
      </c>
    </row>
    <row r="16820" spans="1:16">
      <c r="A16820" s="484" t="s">
        <v>68021</v>
      </c>
      <c r="B16820" s="485" t="s">
        <v>68020</v>
      </c>
      <c r="C16820" t="s">
        <v>68019</v>
      </c>
      <c r="D16820" t="s">
        <v>68018</v>
      </c>
      <c r="E16820" t="str">
        <f t="shared" si="262"/>
        <v>644468 - F2SI</v>
      </c>
      <c r="F16820" t="s">
        <v>13727</v>
      </c>
      <c r="G16820" t="s">
        <v>68017</v>
      </c>
      <c r="I16820" t="s">
        <v>68016</v>
      </c>
      <c r="J16820" t="s">
        <v>68015</v>
      </c>
      <c r="K16820" t="s">
        <v>208</v>
      </c>
      <c r="L16820" t="s">
        <v>68014</v>
      </c>
      <c r="N16820" t="s">
        <v>208</v>
      </c>
      <c r="O16820" t="s">
        <v>476</v>
      </c>
      <c r="P16820" t="s">
        <v>476</v>
      </c>
    </row>
    <row r="16821" spans="1:16">
      <c r="A16821" s="484" t="s">
        <v>131431</v>
      </c>
      <c r="B16821" s="485" t="s">
        <v>131430</v>
      </c>
      <c r="C16821" t="s">
        <v>131429</v>
      </c>
      <c r="D16821" t="s">
        <v>131429</v>
      </c>
      <c r="E16821" t="str">
        <f t="shared" si="262"/>
        <v>636988 - AGR FORMATION</v>
      </c>
      <c r="F16821" t="s">
        <v>487</v>
      </c>
      <c r="G16821" t="s">
        <v>131428</v>
      </c>
      <c r="I16821" t="s">
        <v>991</v>
      </c>
      <c r="J16821" t="s">
        <v>131427</v>
      </c>
      <c r="K16821" t="s">
        <v>208</v>
      </c>
      <c r="L16821" t="s">
        <v>131426</v>
      </c>
      <c r="N16821" t="s">
        <v>208</v>
      </c>
      <c r="O16821" t="s">
        <v>476</v>
      </c>
      <c r="P16821" t="s">
        <v>476</v>
      </c>
    </row>
    <row r="16822" spans="1:16">
      <c r="A16822" s="484" t="s">
        <v>36559</v>
      </c>
      <c r="B16822" s="485" t="s">
        <v>36558</v>
      </c>
      <c r="C16822" t="s">
        <v>36557</v>
      </c>
      <c r="D16822" t="s">
        <v>36557</v>
      </c>
      <c r="E16822" t="str">
        <f t="shared" si="262"/>
        <v>626855 - METHODE COHERENCE</v>
      </c>
      <c r="F16822" t="s">
        <v>32761</v>
      </c>
      <c r="G16822" t="s">
        <v>36556</v>
      </c>
      <c r="I16822" t="s">
        <v>13808</v>
      </c>
      <c r="K16822" t="s">
        <v>208</v>
      </c>
      <c r="L16822" t="s">
        <v>36555</v>
      </c>
      <c r="N16822" t="s">
        <v>208</v>
      </c>
      <c r="O16822" t="s">
        <v>476</v>
      </c>
      <c r="P16822" t="s">
        <v>476</v>
      </c>
    </row>
    <row r="16823" spans="1:16">
      <c r="A16823" s="484" t="s">
        <v>122163</v>
      </c>
      <c r="B16823" s="485" t="s">
        <v>122162</v>
      </c>
      <c r="C16823" t="s">
        <v>122161</v>
      </c>
      <c r="D16823" t="s">
        <v>122161</v>
      </c>
      <c r="E16823" t="str">
        <f t="shared" si="262"/>
        <v>628608 - ASSOCIATION EDUCASKILLS ET FORMASKILLS</v>
      </c>
      <c r="F16823" t="s">
        <v>8990</v>
      </c>
      <c r="G16823" t="s">
        <v>122160</v>
      </c>
      <c r="I16823" t="s">
        <v>122159</v>
      </c>
      <c r="J16823" t="s">
        <v>122158</v>
      </c>
      <c r="K16823" t="s">
        <v>208</v>
      </c>
      <c r="L16823" t="s">
        <v>122157</v>
      </c>
      <c r="N16823" t="s">
        <v>208</v>
      </c>
      <c r="O16823" t="s">
        <v>476</v>
      </c>
      <c r="P16823" t="s">
        <v>476</v>
      </c>
    </row>
    <row r="16824" spans="1:16">
      <c r="A16824" s="484" t="s">
        <v>86037</v>
      </c>
      <c r="B16824" s="485" t="s">
        <v>86036</v>
      </c>
      <c r="C16824" t="s">
        <v>86035</v>
      </c>
      <c r="D16824" t="s">
        <v>86034</v>
      </c>
      <c r="E16824" t="str">
        <f t="shared" si="262"/>
        <v>641224 - DUBARRY</v>
      </c>
      <c r="F16824" t="s">
        <v>2801</v>
      </c>
      <c r="G16824" t="s">
        <v>86033</v>
      </c>
      <c r="I16824" t="s">
        <v>23702</v>
      </c>
      <c r="J16824" t="s">
        <v>86032</v>
      </c>
      <c r="K16824" t="s">
        <v>208</v>
      </c>
      <c r="L16824" t="s">
        <v>86031</v>
      </c>
      <c r="N16824" t="s">
        <v>208</v>
      </c>
      <c r="O16824" t="s">
        <v>476</v>
      </c>
      <c r="P16824" t="s">
        <v>476</v>
      </c>
    </row>
    <row r="16825" spans="1:16">
      <c r="A16825" s="484" t="s">
        <v>110939</v>
      </c>
      <c r="B16825" s="485" t="s">
        <v>110938</v>
      </c>
      <c r="C16825" t="s">
        <v>110937</v>
      </c>
      <c r="D16825" t="s">
        <v>110937</v>
      </c>
      <c r="E16825" t="str">
        <f t="shared" si="262"/>
        <v>680850 - CAILLAUD MATHILDE</v>
      </c>
      <c r="F16825" t="s">
        <v>7167</v>
      </c>
      <c r="G16825" t="s">
        <v>110936</v>
      </c>
      <c r="I16825" t="s">
        <v>9902</v>
      </c>
      <c r="J16825" t="s">
        <v>110935</v>
      </c>
      <c r="K16825" t="s">
        <v>208</v>
      </c>
      <c r="L16825" t="s">
        <v>110934</v>
      </c>
      <c r="N16825" t="s">
        <v>208</v>
      </c>
      <c r="O16825" t="s">
        <v>476</v>
      </c>
      <c r="P16825" t="s">
        <v>476</v>
      </c>
    </row>
    <row r="16826" spans="1:16">
      <c r="A16826" s="484" t="s">
        <v>70791</v>
      </c>
      <c r="B16826" s="485" t="s">
        <v>70790</v>
      </c>
      <c r="C16826" t="s">
        <v>70789</v>
      </c>
      <c r="D16826" t="s">
        <v>70789</v>
      </c>
      <c r="E16826" t="str">
        <f t="shared" si="262"/>
        <v>654759 - FORMALIVE</v>
      </c>
      <c r="F16826" t="s">
        <v>26303</v>
      </c>
      <c r="G16826" t="s">
        <v>70788</v>
      </c>
      <c r="I16826" t="s">
        <v>11482</v>
      </c>
      <c r="J16826" t="s">
        <v>70787</v>
      </c>
      <c r="K16826" t="s">
        <v>208</v>
      </c>
      <c r="L16826" t="s">
        <v>70786</v>
      </c>
      <c r="N16826" t="s">
        <v>208</v>
      </c>
      <c r="O16826" t="s">
        <v>476</v>
      </c>
      <c r="P16826" t="s">
        <v>476</v>
      </c>
    </row>
    <row r="16827" spans="1:16">
      <c r="A16827" s="484" t="s">
        <v>57665</v>
      </c>
      <c r="B16827" s="485" t="s">
        <v>57664</v>
      </c>
      <c r="C16827" t="s">
        <v>57663</v>
      </c>
      <c r="D16827" t="s">
        <v>57663</v>
      </c>
      <c r="E16827" t="str">
        <f t="shared" si="262"/>
        <v>658080 - INSERT FORMATIONS</v>
      </c>
      <c r="F16827" t="s">
        <v>35830</v>
      </c>
      <c r="G16827" t="s">
        <v>57662</v>
      </c>
      <c r="I16827" t="s">
        <v>57661</v>
      </c>
      <c r="J16827" t="s">
        <v>57660</v>
      </c>
      <c r="K16827" t="s">
        <v>208</v>
      </c>
      <c r="L16827" t="s">
        <v>57659</v>
      </c>
      <c r="N16827" t="s">
        <v>208</v>
      </c>
      <c r="O16827" t="s">
        <v>476</v>
      </c>
      <c r="P16827" t="s">
        <v>476</v>
      </c>
    </row>
    <row r="16828" spans="1:16">
      <c r="A16828" s="484" t="s">
        <v>92516</v>
      </c>
      <c r="B16828" s="485" t="s">
        <v>92515</v>
      </c>
      <c r="C16828" t="s">
        <v>92514</v>
      </c>
      <c r="D16828" t="s">
        <v>92513</v>
      </c>
      <c r="E16828" t="str">
        <f t="shared" si="262"/>
        <v>649521 - CONNEXIONS</v>
      </c>
      <c r="F16828" t="s">
        <v>82481</v>
      </c>
      <c r="G16828" t="s">
        <v>92512</v>
      </c>
      <c r="I16828" t="s">
        <v>6215</v>
      </c>
      <c r="J16828" t="s">
        <v>92511</v>
      </c>
      <c r="K16828" t="s">
        <v>208</v>
      </c>
      <c r="L16828" t="s">
        <v>92510</v>
      </c>
      <c r="N16828" t="s">
        <v>208</v>
      </c>
      <c r="O16828" t="s">
        <v>476</v>
      </c>
      <c r="P16828" t="s">
        <v>476</v>
      </c>
    </row>
    <row r="16829" spans="1:16">
      <c r="A16829" s="484" t="s">
        <v>49399</v>
      </c>
      <c r="B16829" s="485" t="s">
        <v>49398</v>
      </c>
      <c r="C16829" t="s">
        <v>49397</v>
      </c>
      <c r="D16829" t="s">
        <v>49397</v>
      </c>
      <c r="E16829" t="str">
        <f t="shared" si="262"/>
        <v>644729 - JEANTET GWENDOLINE</v>
      </c>
      <c r="F16829" t="s">
        <v>16502</v>
      </c>
      <c r="G16829" t="s">
        <v>49396</v>
      </c>
      <c r="I16829" t="s">
        <v>802</v>
      </c>
      <c r="J16829" t="s">
        <v>49395</v>
      </c>
      <c r="K16829" t="s">
        <v>208</v>
      </c>
      <c r="L16829" t="s">
        <v>49394</v>
      </c>
      <c r="N16829" t="s">
        <v>208</v>
      </c>
      <c r="O16829" t="s">
        <v>476</v>
      </c>
      <c r="P16829" t="s">
        <v>476</v>
      </c>
    </row>
    <row r="16830" spans="1:16">
      <c r="A16830" s="484" t="s">
        <v>87894</v>
      </c>
      <c r="B16830" s="485" t="s">
        <v>87893</v>
      </c>
      <c r="C16830" t="s">
        <v>87892</v>
      </c>
      <c r="D16830" t="s">
        <v>87892</v>
      </c>
      <c r="E16830" t="str">
        <f t="shared" si="262"/>
        <v>676871 - DERA CONSULTING</v>
      </c>
      <c r="F16830" t="s">
        <v>8675</v>
      </c>
      <c r="G16830" t="s">
        <v>59471</v>
      </c>
      <c r="H16830" t="s">
        <v>20514</v>
      </c>
      <c r="I16830" t="s">
        <v>626</v>
      </c>
      <c r="J16830" t="s">
        <v>87891</v>
      </c>
      <c r="K16830" t="s">
        <v>208</v>
      </c>
      <c r="L16830" t="s">
        <v>87890</v>
      </c>
      <c r="N16830" t="s">
        <v>208</v>
      </c>
      <c r="O16830" t="s">
        <v>476</v>
      </c>
      <c r="P16830" t="s">
        <v>476</v>
      </c>
    </row>
    <row r="16831" spans="1:16">
      <c r="A16831" s="484" t="s">
        <v>31076</v>
      </c>
      <c r="B16831" s="485" t="s">
        <v>31075</v>
      </c>
      <c r="C16831" t="s">
        <v>31074</v>
      </c>
      <c r="D16831" t="s">
        <v>31074</v>
      </c>
      <c r="E16831" t="str">
        <f t="shared" si="262"/>
        <v>629881 - ORAVOICE</v>
      </c>
      <c r="F16831" t="s">
        <v>23609</v>
      </c>
      <c r="G16831" t="s">
        <v>31073</v>
      </c>
      <c r="I16831" t="s">
        <v>836</v>
      </c>
      <c r="J16831" t="s">
        <v>31072</v>
      </c>
      <c r="K16831" t="s">
        <v>208</v>
      </c>
      <c r="L16831" t="s">
        <v>31071</v>
      </c>
      <c r="N16831" t="s">
        <v>208</v>
      </c>
      <c r="O16831" t="s">
        <v>476</v>
      </c>
      <c r="P16831" t="s">
        <v>476</v>
      </c>
    </row>
    <row r="16832" spans="1:16">
      <c r="A16832" s="484" t="s">
        <v>38475</v>
      </c>
      <c r="B16832" s="485" t="s">
        <v>38474</v>
      </c>
      <c r="C16832" t="s">
        <v>38473</v>
      </c>
      <c r="D16832" t="s">
        <v>38473</v>
      </c>
      <c r="E16832" t="str">
        <f t="shared" si="262"/>
        <v>680655 - MANUFACTURE FRANCAISE DES PNEUMATIQUES MICHELIN</v>
      </c>
      <c r="F16832" t="s">
        <v>5915</v>
      </c>
      <c r="G16832" t="s">
        <v>38472</v>
      </c>
      <c r="I16832" t="s">
        <v>1678</v>
      </c>
      <c r="K16832" t="s">
        <v>208</v>
      </c>
      <c r="L16832" t="s">
        <v>38471</v>
      </c>
      <c r="N16832" t="s">
        <v>208</v>
      </c>
      <c r="O16832" t="s">
        <v>476</v>
      </c>
      <c r="P16832" t="s">
        <v>476</v>
      </c>
    </row>
    <row r="16833" spans="1:16">
      <c r="A16833" s="484" t="s">
        <v>14746</v>
      </c>
      <c r="B16833" s="485" t="s">
        <v>14745</v>
      </c>
      <c r="C16833" t="s">
        <v>14744</v>
      </c>
      <c r="D16833" t="s">
        <v>14743</v>
      </c>
      <c r="E16833" t="str">
        <f t="shared" si="262"/>
        <v>478910 - SOTRAMA FORMATION</v>
      </c>
      <c r="F16833" t="s">
        <v>6341</v>
      </c>
      <c r="G16833" t="s">
        <v>14742</v>
      </c>
      <c r="H16833" t="s">
        <v>14741</v>
      </c>
      <c r="I16833" t="s">
        <v>6106</v>
      </c>
      <c r="J16833" t="s">
        <v>14740</v>
      </c>
      <c r="K16833" t="s">
        <v>208</v>
      </c>
      <c r="L16833" t="s">
        <v>14739</v>
      </c>
      <c r="N16833" t="s">
        <v>208</v>
      </c>
      <c r="O16833" t="s">
        <v>476</v>
      </c>
      <c r="P16833" t="s">
        <v>476</v>
      </c>
    </row>
    <row r="16834" spans="1:16">
      <c r="A16834" s="484" t="s">
        <v>8657</v>
      </c>
      <c r="B16834" s="485" t="s">
        <v>8656</v>
      </c>
      <c r="C16834" t="s">
        <v>8655</v>
      </c>
      <c r="D16834" t="s">
        <v>8654</v>
      </c>
      <c r="E16834" t="str">
        <f t="shared" ref="E16834:E16897" si="263">_xlfn.CONCAT(L16834," - ",D16834)</f>
        <v>650195 - TUNES MARTINS MARIA DE FATIMA</v>
      </c>
      <c r="F16834" t="s">
        <v>8653</v>
      </c>
      <c r="G16834" t="s">
        <v>8652</v>
      </c>
      <c r="I16834" t="s">
        <v>8651</v>
      </c>
      <c r="J16834" t="s">
        <v>8650</v>
      </c>
      <c r="K16834" t="s">
        <v>208</v>
      </c>
      <c r="L16834" t="s">
        <v>8649</v>
      </c>
      <c r="N16834" t="s">
        <v>208</v>
      </c>
      <c r="O16834" t="s">
        <v>476</v>
      </c>
      <c r="P16834" t="s">
        <v>476</v>
      </c>
    </row>
    <row r="16835" spans="1:16">
      <c r="A16835" s="484" t="s">
        <v>48308</v>
      </c>
      <c r="B16835" s="485" t="s">
        <v>48307</v>
      </c>
      <c r="C16835" t="s">
        <v>48306</v>
      </c>
      <c r="D16835" t="s">
        <v>48306</v>
      </c>
      <c r="E16835" t="str">
        <f t="shared" si="263"/>
        <v>607630 - KENKOM</v>
      </c>
      <c r="F16835" t="s">
        <v>48305</v>
      </c>
      <c r="G16835" t="s">
        <v>48304</v>
      </c>
      <c r="I16835" t="s">
        <v>10167</v>
      </c>
      <c r="J16835" t="s">
        <v>48303</v>
      </c>
      <c r="K16835" t="s">
        <v>208</v>
      </c>
      <c r="L16835" t="s">
        <v>48302</v>
      </c>
      <c r="N16835" t="s">
        <v>208</v>
      </c>
      <c r="O16835" t="s">
        <v>476</v>
      </c>
      <c r="P16835" t="s">
        <v>476</v>
      </c>
    </row>
    <row r="16836" spans="1:16">
      <c r="A16836" s="484" t="s">
        <v>32771</v>
      </c>
      <c r="B16836" s="485" t="s">
        <v>32770</v>
      </c>
      <c r="C16836" t="s">
        <v>32769</v>
      </c>
      <c r="D16836" t="s">
        <v>32769</v>
      </c>
      <c r="E16836" t="str">
        <f t="shared" si="263"/>
        <v>625693 - NPFS</v>
      </c>
      <c r="F16836" t="s">
        <v>32768</v>
      </c>
      <c r="G16836" t="s">
        <v>32767</v>
      </c>
      <c r="I16836" t="s">
        <v>32766</v>
      </c>
      <c r="K16836" t="s">
        <v>208</v>
      </c>
      <c r="L16836" t="s">
        <v>32765</v>
      </c>
      <c r="N16836" t="s">
        <v>208</v>
      </c>
      <c r="O16836" t="s">
        <v>476</v>
      </c>
      <c r="P16836" t="s">
        <v>476</v>
      </c>
    </row>
    <row r="16837" spans="1:16">
      <c r="A16837" s="484" t="s">
        <v>22222</v>
      </c>
      <c r="B16837" s="485" t="s">
        <v>22221</v>
      </c>
      <c r="C16837" t="s">
        <v>22220</v>
      </c>
      <c r="D16837" t="s">
        <v>22219</v>
      </c>
      <c r="E16837" t="str">
        <f t="shared" si="263"/>
        <v>669775 - RETIBI MAIGNAN NABILA</v>
      </c>
      <c r="F16837" t="s">
        <v>2034</v>
      </c>
      <c r="G16837" t="s">
        <v>22218</v>
      </c>
      <c r="I16837" t="s">
        <v>4033</v>
      </c>
      <c r="J16837" t="s">
        <v>22217</v>
      </c>
      <c r="K16837" t="s">
        <v>208</v>
      </c>
      <c r="L16837" t="s">
        <v>22216</v>
      </c>
      <c r="N16837" t="s">
        <v>208</v>
      </c>
      <c r="O16837" t="s">
        <v>476</v>
      </c>
      <c r="P16837" t="s">
        <v>476</v>
      </c>
    </row>
    <row r="16838" spans="1:16">
      <c r="A16838" s="484" t="s">
        <v>114259</v>
      </c>
      <c r="B16838" s="485" t="s">
        <v>114258</v>
      </c>
      <c r="C16838" t="s">
        <v>114257</v>
      </c>
      <c r="D16838" t="s">
        <v>114257</v>
      </c>
      <c r="E16838" t="str">
        <f t="shared" si="263"/>
        <v>646696 - BEMMOL GROUP</v>
      </c>
      <c r="F16838" t="s">
        <v>6784</v>
      </c>
      <c r="G16838" t="s">
        <v>80272</v>
      </c>
      <c r="I16838" t="s">
        <v>626</v>
      </c>
      <c r="K16838" t="s">
        <v>208</v>
      </c>
      <c r="L16838" t="s">
        <v>114256</v>
      </c>
      <c r="N16838" t="s">
        <v>208</v>
      </c>
      <c r="O16838" t="s">
        <v>476</v>
      </c>
      <c r="P16838" t="s">
        <v>476</v>
      </c>
    </row>
    <row r="16839" spans="1:16">
      <c r="A16839" s="484" t="s">
        <v>110395</v>
      </c>
      <c r="B16839" s="485" t="s">
        <v>110394</v>
      </c>
      <c r="C16839" t="s">
        <v>110393</v>
      </c>
      <c r="D16839" t="s">
        <v>110393</v>
      </c>
      <c r="E16839" t="str">
        <f t="shared" si="263"/>
        <v>621523 - CAP' COMPETENCES DURABLES</v>
      </c>
      <c r="F16839" t="s">
        <v>7671</v>
      </c>
      <c r="G16839" t="s">
        <v>110392</v>
      </c>
      <c r="I16839" t="s">
        <v>110391</v>
      </c>
      <c r="J16839" t="s">
        <v>88754</v>
      </c>
      <c r="K16839" t="s">
        <v>208</v>
      </c>
      <c r="L16839" t="s">
        <v>110390</v>
      </c>
      <c r="N16839" t="s">
        <v>208</v>
      </c>
      <c r="O16839" t="s">
        <v>476</v>
      </c>
      <c r="P16839" t="s">
        <v>476</v>
      </c>
    </row>
    <row r="16840" spans="1:16">
      <c r="A16840" s="484" t="s">
        <v>110432</v>
      </c>
      <c r="B16840" s="485" t="s">
        <v>110431</v>
      </c>
      <c r="C16840" t="s">
        <v>110430</v>
      </c>
      <c r="D16840" t="s">
        <v>110429</v>
      </c>
      <c r="E16840" t="str">
        <f t="shared" si="263"/>
        <v>650810 - CAP &amp; ALLIANCE ST MEDARD EN JALLES</v>
      </c>
      <c r="F16840" t="s">
        <v>46682</v>
      </c>
      <c r="G16840" t="s">
        <v>110428</v>
      </c>
      <c r="I16840" t="s">
        <v>24768</v>
      </c>
      <c r="J16840" t="s">
        <v>30694</v>
      </c>
      <c r="K16840" t="s">
        <v>208</v>
      </c>
      <c r="L16840" t="s">
        <v>110427</v>
      </c>
      <c r="N16840" t="s">
        <v>208</v>
      </c>
      <c r="O16840" t="s">
        <v>476</v>
      </c>
      <c r="P16840" t="s">
        <v>476</v>
      </c>
    </row>
    <row r="16841" spans="1:16">
      <c r="A16841" s="484" t="s">
        <v>107510</v>
      </c>
      <c r="B16841" s="485" t="s">
        <v>107509</v>
      </c>
      <c r="C16841" t="s">
        <v>107508</v>
      </c>
      <c r="D16841" t="s">
        <v>107507</v>
      </c>
      <c r="E16841" t="str">
        <f t="shared" si="263"/>
        <v>623477 - CFPSIE</v>
      </c>
      <c r="F16841" t="s">
        <v>9369</v>
      </c>
      <c r="G16841" t="s">
        <v>107506</v>
      </c>
      <c r="I16841" t="s">
        <v>107505</v>
      </c>
      <c r="J16841" t="s">
        <v>107504</v>
      </c>
      <c r="K16841" t="s">
        <v>208</v>
      </c>
      <c r="L16841" t="s">
        <v>107503</v>
      </c>
      <c r="N16841" t="s">
        <v>208</v>
      </c>
      <c r="O16841" t="s">
        <v>476</v>
      </c>
      <c r="P16841" t="s">
        <v>476</v>
      </c>
    </row>
    <row r="16842" spans="1:16">
      <c r="A16842" s="484" t="s">
        <v>89367</v>
      </c>
      <c r="B16842" s="485" t="s">
        <v>89366</v>
      </c>
      <c r="C16842" t="s">
        <v>89365</v>
      </c>
      <c r="D16842" t="s">
        <v>89364</v>
      </c>
      <c r="E16842" t="str">
        <f t="shared" si="263"/>
        <v>665988 - C2L SOLUTIONS ST HERBLAIN</v>
      </c>
      <c r="F16842" t="s">
        <v>2170</v>
      </c>
      <c r="G16842" t="s">
        <v>89363</v>
      </c>
      <c r="I16842" t="s">
        <v>2507</v>
      </c>
      <c r="J16842" t="s">
        <v>89362</v>
      </c>
      <c r="K16842" t="s">
        <v>208</v>
      </c>
      <c r="L16842" t="s">
        <v>89361</v>
      </c>
      <c r="N16842" t="s">
        <v>208</v>
      </c>
      <c r="O16842" t="s">
        <v>476</v>
      </c>
      <c r="P16842" t="s">
        <v>476</v>
      </c>
    </row>
    <row r="16843" spans="1:16">
      <c r="A16843" s="484" t="s">
        <v>44033</v>
      </c>
      <c r="B16843" s="485" t="s">
        <v>44032</v>
      </c>
      <c r="C16843" t="s">
        <v>44031</v>
      </c>
      <c r="D16843" t="s">
        <v>44031</v>
      </c>
      <c r="E16843" t="str">
        <f t="shared" si="263"/>
        <v>643350 - L'EMBELL'VIE</v>
      </c>
      <c r="F16843" t="s">
        <v>16492</v>
      </c>
      <c r="G16843" t="s">
        <v>44030</v>
      </c>
      <c r="I16843" t="s">
        <v>42005</v>
      </c>
      <c r="J16843" t="s">
        <v>44029</v>
      </c>
      <c r="K16843" t="s">
        <v>208</v>
      </c>
      <c r="L16843" t="s">
        <v>44028</v>
      </c>
      <c r="N16843" t="s">
        <v>208</v>
      </c>
      <c r="O16843" t="s">
        <v>476</v>
      </c>
      <c r="P16843" t="s">
        <v>476</v>
      </c>
    </row>
    <row r="16844" spans="1:16">
      <c r="A16844" s="484" t="s">
        <v>72312</v>
      </c>
      <c r="B16844" s="485" t="s">
        <v>72311</v>
      </c>
      <c r="C16844" t="s">
        <v>72310</v>
      </c>
      <c r="D16844" t="s">
        <v>72310</v>
      </c>
      <c r="E16844" t="str">
        <f t="shared" si="263"/>
        <v>652027 - FILIALE FORMATION</v>
      </c>
      <c r="F16844" t="s">
        <v>15981</v>
      </c>
      <c r="G16844" t="s">
        <v>72309</v>
      </c>
      <c r="I16844" t="s">
        <v>45292</v>
      </c>
      <c r="J16844" t="s">
        <v>72308</v>
      </c>
      <c r="K16844" t="s">
        <v>208</v>
      </c>
      <c r="L16844" t="s">
        <v>72307</v>
      </c>
      <c r="N16844" t="s">
        <v>208</v>
      </c>
      <c r="O16844" t="s">
        <v>476</v>
      </c>
      <c r="P16844" t="s">
        <v>476</v>
      </c>
    </row>
    <row r="16845" spans="1:16">
      <c r="A16845" s="484" t="s">
        <v>129555</v>
      </c>
      <c r="B16845" s="485" t="s">
        <v>129554</v>
      </c>
      <c r="C16845" t="s">
        <v>129553</v>
      </c>
      <c r="D16845" t="s">
        <v>129552</v>
      </c>
      <c r="E16845" t="str">
        <f t="shared" si="263"/>
        <v>667249 - ALTERNANCIA CAEN</v>
      </c>
      <c r="F16845" t="s">
        <v>11500</v>
      </c>
      <c r="G16845" t="s">
        <v>129551</v>
      </c>
      <c r="I16845" t="s">
        <v>1781</v>
      </c>
      <c r="J16845" t="s">
        <v>129550</v>
      </c>
      <c r="K16845" t="s">
        <v>208</v>
      </c>
      <c r="L16845" t="s">
        <v>129549</v>
      </c>
      <c r="N16845" t="s">
        <v>207</v>
      </c>
      <c r="O16845" t="s">
        <v>476</v>
      </c>
      <c r="P16845" t="s">
        <v>476</v>
      </c>
    </row>
    <row r="16846" spans="1:16">
      <c r="A16846" s="484" t="s">
        <v>116018</v>
      </c>
      <c r="B16846" s="485" t="s">
        <v>116017</v>
      </c>
      <c r="C16846" t="s">
        <v>116016</v>
      </c>
      <c r="D16846" t="s">
        <v>116016</v>
      </c>
      <c r="E16846" t="str">
        <f t="shared" si="263"/>
        <v>652246 - AVA</v>
      </c>
      <c r="F16846" t="s">
        <v>2936</v>
      </c>
      <c r="G16846" t="s">
        <v>116015</v>
      </c>
      <c r="I16846" t="s">
        <v>626</v>
      </c>
      <c r="J16846" t="s">
        <v>116014</v>
      </c>
      <c r="K16846" t="s">
        <v>116013</v>
      </c>
      <c r="L16846" t="s">
        <v>116012</v>
      </c>
      <c r="N16846" t="s">
        <v>208</v>
      </c>
      <c r="O16846" t="s">
        <v>476</v>
      </c>
      <c r="P16846" t="s">
        <v>476</v>
      </c>
    </row>
    <row r="16847" spans="1:16">
      <c r="A16847" s="484" t="s">
        <v>106906</v>
      </c>
      <c r="B16847" s="485" t="s">
        <v>106905</v>
      </c>
      <c r="C16847" t="s">
        <v>106904</v>
      </c>
      <c r="D16847" t="s">
        <v>106904</v>
      </c>
      <c r="E16847" t="str">
        <f t="shared" si="263"/>
        <v>611815 - CENTRE DE FORMATION ST JOSEPH LA SALLE</v>
      </c>
      <c r="F16847" t="s">
        <v>35346</v>
      </c>
      <c r="G16847" t="s">
        <v>106903</v>
      </c>
      <c r="I16847" t="s">
        <v>6106</v>
      </c>
      <c r="J16847" t="s">
        <v>106902</v>
      </c>
      <c r="K16847" t="s">
        <v>208</v>
      </c>
      <c r="L16847" t="s">
        <v>106901</v>
      </c>
      <c r="N16847" t="s">
        <v>208</v>
      </c>
      <c r="O16847" t="s">
        <v>476</v>
      </c>
      <c r="P16847" t="s">
        <v>476</v>
      </c>
    </row>
    <row r="16848" spans="1:16">
      <c r="A16848" s="484" t="s">
        <v>31610</v>
      </c>
      <c r="B16848" s="485" t="s">
        <v>31609</v>
      </c>
      <c r="C16848" t="s">
        <v>31608</v>
      </c>
      <c r="D16848" t="s">
        <v>31608</v>
      </c>
      <c r="E16848" t="str">
        <f t="shared" si="263"/>
        <v>661624 - OIKOS HR CONSULTING</v>
      </c>
      <c r="F16848" t="s">
        <v>31607</v>
      </c>
      <c r="G16848" t="s">
        <v>31606</v>
      </c>
      <c r="I16848" t="s">
        <v>8097</v>
      </c>
      <c r="K16848" t="s">
        <v>208</v>
      </c>
      <c r="L16848" t="s">
        <v>31605</v>
      </c>
      <c r="N16848" t="s">
        <v>208</v>
      </c>
      <c r="O16848" t="s">
        <v>476</v>
      </c>
      <c r="P16848" t="s">
        <v>476</v>
      </c>
    </row>
    <row r="16849" spans="1:16">
      <c r="A16849" s="484" t="s">
        <v>82281</v>
      </c>
      <c r="B16849" s="485" t="s">
        <v>82280</v>
      </c>
      <c r="C16849" t="s">
        <v>82279</v>
      </c>
      <c r="D16849" t="s">
        <v>82279</v>
      </c>
      <c r="E16849" t="str">
        <f t="shared" si="263"/>
        <v>637658 - EF CORPORATE EDUCATION</v>
      </c>
      <c r="F16849" t="s">
        <v>1832</v>
      </c>
      <c r="G16849" t="s">
        <v>82278</v>
      </c>
      <c r="I16849" t="s">
        <v>626</v>
      </c>
      <c r="K16849" t="s">
        <v>208</v>
      </c>
      <c r="L16849" t="s">
        <v>82277</v>
      </c>
      <c r="N16849" t="s">
        <v>208</v>
      </c>
      <c r="O16849" t="s">
        <v>476</v>
      </c>
      <c r="P16849" t="s">
        <v>476</v>
      </c>
    </row>
    <row r="16850" spans="1:16">
      <c r="A16850" s="484" t="s">
        <v>4432</v>
      </c>
      <c r="B16850" s="485" t="s">
        <v>4431</v>
      </c>
      <c r="C16850" t="s">
        <v>4430</v>
      </c>
      <c r="D16850" t="s">
        <v>4430</v>
      </c>
      <c r="E16850" t="str">
        <f t="shared" si="263"/>
        <v>615493 - VANBERG PREVENTION</v>
      </c>
      <c r="F16850" t="s">
        <v>4429</v>
      </c>
      <c r="G16850" t="s">
        <v>4428</v>
      </c>
      <c r="I16850" t="s">
        <v>579</v>
      </c>
      <c r="J16850" t="s">
        <v>4427</v>
      </c>
      <c r="K16850" t="s">
        <v>208</v>
      </c>
      <c r="L16850" t="s">
        <v>4426</v>
      </c>
      <c r="N16850" t="s">
        <v>208</v>
      </c>
      <c r="O16850" t="s">
        <v>476</v>
      </c>
      <c r="P16850" t="s">
        <v>476</v>
      </c>
    </row>
    <row r="16851" spans="1:16">
      <c r="A16851" s="484" t="s">
        <v>88096</v>
      </c>
      <c r="B16851" s="485" t="s">
        <v>88095</v>
      </c>
      <c r="C16851" t="s">
        <v>88094</v>
      </c>
      <c r="D16851" t="s">
        <v>38763</v>
      </c>
      <c r="E16851" t="str">
        <f t="shared" si="263"/>
        <v>638390 - DELTA</v>
      </c>
      <c r="F16851" t="s">
        <v>8378</v>
      </c>
      <c r="G16851" t="s">
        <v>88093</v>
      </c>
      <c r="I16851" t="s">
        <v>16912</v>
      </c>
      <c r="K16851" t="s">
        <v>208</v>
      </c>
      <c r="L16851" t="s">
        <v>88092</v>
      </c>
      <c r="N16851" t="s">
        <v>208</v>
      </c>
      <c r="O16851" t="s">
        <v>476</v>
      </c>
      <c r="P16851" t="s">
        <v>476</v>
      </c>
    </row>
    <row r="16852" spans="1:16">
      <c r="A16852" s="484" t="s">
        <v>118000</v>
      </c>
      <c r="B16852" s="485" t="s">
        <v>117999</v>
      </c>
      <c r="C16852" t="s">
        <v>117998</v>
      </c>
      <c r="D16852" t="s">
        <v>117998</v>
      </c>
      <c r="E16852" t="str">
        <f t="shared" si="263"/>
        <v>628402 - ASTER DEVELOPPEMENT</v>
      </c>
      <c r="F16852" t="s">
        <v>20312</v>
      </c>
      <c r="G16852" t="s">
        <v>117997</v>
      </c>
      <c r="I16852" t="s">
        <v>117996</v>
      </c>
      <c r="J16852" t="s">
        <v>117995</v>
      </c>
      <c r="K16852" t="s">
        <v>208</v>
      </c>
      <c r="L16852" t="s">
        <v>117994</v>
      </c>
      <c r="N16852" t="s">
        <v>208</v>
      </c>
      <c r="O16852" t="s">
        <v>476</v>
      </c>
      <c r="P16852" t="s">
        <v>476</v>
      </c>
    </row>
    <row r="16853" spans="1:16">
      <c r="A16853" s="484" t="s">
        <v>53075</v>
      </c>
      <c r="B16853" s="485" t="s">
        <v>53074</v>
      </c>
      <c r="C16853" t="s">
        <v>53073</v>
      </c>
      <c r="D16853" t="s">
        <v>53072</v>
      </c>
      <c r="E16853" t="str">
        <f t="shared" si="263"/>
        <v>659605 - INSTITUT PI PSY</v>
      </c>
      <c r="F16853" t="s">
        <v>1200</v>
      </c>
      <c r="G16853" t="s">
        <v>53071</v>
      </c>
      <c r="I16853" t="s">
        <v>42978</v>
      </c>
      <c r="J16853" t="s">
        <v>53070</v>
      </c>
      <c r="K16853" t="s">
        <v>208</v>
      </c>
      <c r="L16853" t="s">
        <v>53069</v>
      </c>
      <c r="N16853" t="s">
        <v>208</v>
      </c>
      <c r="O16853" t="s">
        <v>476</v>
      </c>
      <c r="P16853" t="s">
        <v>476</v>
      </c>
    </row>
    <row r="16854" spans="1:16">
      <c r="A16854" s="484" t="s">
        <v>20764</v>
      </c>
      <c r="B16854" s="485" t="s">
        <v>20763</v>
      </c>
      <c r="C16854" t="s">
        <v>20762</v>
      </c>
      <c r="D16854" t="s">
        <v>20761</v>
      </c>
      <c r="E16854" t="str">
        <f t="shared" si="263"/>
        <v>660759 - SADELER SOPHIE</v>
      </c>
      <c r="F16854" t="s">
        <v>20760</v>
      </c>
      <c r="G16854" t="s">
        <v>20759</v>
      </c>
      <c r="I16854" t="s">
        <v>3929</v>
      </c>
      <c r="J16854" t="s">
        <v>20758</v>
      </c>
      <c r="K16854" t="s">
        <v>208</v>
      </c>
      <c r="L16854" t="s">
        <v>20757</v>
      </c>
      <c r="N16854" t="s">
        <v>208</v>
      </c>
      <c r="O16854" t="s">
        <v>476</v>
      </c>
      <c r="P16854" t="s">
        <v>476</v>
      </c>
    </row>
    <row r="16855" spans="1:16">
      <c r="A16855" s="484" t="s">
        <v>16539</v>
      </c>
      <c r="B16855" s="485" t="s">
        <v>16538</v>
      </c>
      <c r="C16855" t="s">
        <v>16537</v>
      </c>
      <c r="D16855" t="s">
        <v>16537</v>
      </c>
      <c r="E16855" t="str">
        <f t="shared" si="263"/>
        <v>663530 - SKY ACTIVITY</v>
      </c>
      <c r="F16855" t="s">
        <v>16536</v>
      </c>
      <c r="G16855" t="s">
        <v>16535</v>
      </c>
      <c r="I16855" t="s">
        <v>16534</v>
      </c>
      <c r="K16855" t="s">
        <v>208</v>
      </c>
      <c r="L16855" t="s">
        <v>16533</v>
      </c>
      <c r="N16855" t="s">
        <v>208</v>
      </c>
      <c r="O16855" t="s">
        <v>476</v>
      </c>
      <c r="P16855" t="s">
        <v>476</v>
      </c>
    </row>
    <row r="16856" spans="1:16">
      <c r="A16856" s="484" t="s">
        <v>2583</v>
      </c>
      <c r="B16856" s="485" t="s">
        <v>2582</v>
      </c>
      <c r="C16856" t="s">
        <v>2581</v>
      </c>
      <c r="D16856" t="s">
        <v>2581</v>
      </c>
      <c r="E16856" t="str">
        <f t="shared" si="263"/>
        <v>631140 - WEDGE POLYTECHNIC INTERNATIONAL SCHOOL</v>
      </c>
      <c r="F16856" t="s">
        <v>2580</v>
      </c>
      <c r="G16856" t="s">
        <v>2579</v>
      </c>
      <c r="I16856" t="s">
        <v>802</v>
      </c>
      <c r="J16856" t="s">
        <v>2578</v>
      </c>
      <c r="K16856" t="s">
        <v>208</v>
      </c>
      <c r="L16856" t="s">
        <v>2577</v>
      </c>
      <c r="N16856" t="s">
        <v>208</v>
      </c>
      <c r="O16856" t="s">
        <v>476</v>
      </c>
      <c r="P16856" t="s">
        <v>476</v>
      </c>
    </row>
    <row r="16857" spans="1:16">
      <c r="A16857" s="484" t="s">
        <v>85247</v>
      </c>
      <c r="B16857" s="485" t="s">
        <v>85246</v>
      </c>
      <c r="C16857" t="s">
        <v>85245</v>
      </c>
      <c r="D16857" t="s">
        <v>85245</v>
      </c>
      <c r="E16857" t="str">
        <f t="shared" si="263"/>
        <v>613253 - ECHOFIRST</v>
      </c>
      <c r="F16857" t="s">
        <v>12087</v>
      </c>
      <c r="G16857" t="s">
        <v>85244</v>
      </c>
      <c r="H16857" t="s">
        <v>85243</v>
      </c>
      <c r="I16857" t="s">
        <v>85242</v>
      </c>
      <c r="K16857" t="s">
        <v>85241</v>
      </c>
      <c r="L16857" t="s">
        <v>85240</v>
      </c>
      <c r="N16857" t="s">
        <v>208</v>
      </c>
      <c r="O16857" t="s">
        <v>476</v>
      </c>
      <c r="P16857" t="s">
        <v>476</v>
      </c>
    </row>
    <row r="16858" spans="1:16">
      <c r="A16858" s="484" t="s">
        <v>91717</v>
      </c>
      <c r="B16858" s="485" t="s">
        <v>91716</v>
      </c>
      <c r="C16858" t="s">
        <v>91715</v>
      </c>
      <c r="D16858" t="s">
        <v>91715</v>
      </c>
      <c r="E16858" t="str">
        <f t="shared" si="263"/>
        <v>619632 - CORON GUILLAUME</v>
      </c>
      <c r="F16858" t="s">
        <v>7125</v>
      </c>
      <c r="G16858" t="s">
        <v>91714</v>
      </c>
      <c r="I16858" t="s">
        <v>836</v>
      </c>
      <c r="K16858" t="s">
        <v>208</v>
      </c>
      <c r="L16858" t="s">
        <v>91713</v>
      </c>
      <c r="N16858" t="s">
        <v>208</v>
      </c>
      <c r="O16858" t="s">
        <v>476</v>
      </c>
      <c r="P16858" t="s">
        <v>476</v>
      </c>
    </row>
    <row r="16859" spans="1:16">
      <c r="A16859" s="484" t="s">
        <v>44200</v>
      </c>
      <c r="B16859" s="485" t="s">
        <v>44199</v>
      </c>
      <c r="C16859" t="s">
        <v>44198</v>
      </c>
      <c r="D16859" t="s">
        <v>44198</v>
      </c>
      <c r="E16859" t="str">
        <f t="shared" si="263"/>
        <v>619334 - LEFEBVRE LAURENT</v>
      </c>
      <c r="F16859" t="s">
        <v>36644</v>
      </c>
      <c r="G16859" t="s">
        <v>44197</v>
      </c>
      <c r="I16859" t="s">
        <v>44196</v>
      </c>
      <c r="J16859" t="s">
        <v>44195</v>
      </c>
      <c r="K16859" t="s">
        <v>208</v>
      </c>
      <c r="L16859" t="s">
        <v>44194</v>
      </c>
      <c r="N16859" t="s">
        <v>208</v>
      </c>
      <c r="O16859" t="s">
        <v>476</v>
      </c>
      <c r="P16859" t="s">
        <v>476</v>
      </c>
    </row>
    <row r="16860" spans="1:16">
      <c r="A16860" s="484" t="s">
        <v>36725</v>
      </c>
      <c r="B16860" s="485" t="s">
        <v>36724</v>
      </c>
      <c r="C16860" t="s">
        <v>36723</v>
      </c>
      <c r="D16860" t="s">
        <v>36723</v>
      </c>
      <c r="E16860" t="str">
        <f t="shared" si="263"/>
        <v>614737 - MERTENS MARIE THERESE</v>
      </c>
      <c r="F16860" t="s">
        <v>15198</v>
      </c>
      <c r="G16860" t="s">
        <v>36722</v>
      </c>
      <c r="I16860" t="s">
        <v>36721</v>
      </c>
      <c r="K16860" t="s">
        <v>208</v>
      </c>
      <c r="L16860" t="s">
        <v>36720</v>
      </c>
      <c r="N16860" t="s">
        <v>208</v>
      </c>
      <c r="O16860" t="s">
        <v>476</v>
      </c>
      <c r="P16860" t="s">
        <v>476</v>
      </c>
    </row>
    <row r="16861" spans="1:16">
      <c r="A16861" s="484" t="s">
        <v>19609</v>
      </c>
      <c r="B16861" s="485" t="s">
        <v>19608</v>
      </c>
      <c r="C16861" t="s">
        <v>19607</v>
      </c>
      <c r="D16861" t="s">
        <v>19606</v>
      </c>
      <c r="E16861" t="str">
        <f t="shared" si="263"/>
        <v>641893 - SATORI PRAXIS</v>
      </c>
      <c r="F16861" t="s">
        <v>5081</v>
      </c>
      <c r="G16861" t="s">
        <v>19605</v>
      </c>
      <c r="I16861" t="s">
        <v>13774</v>
      </c>
      <c r="J16861" t="s">
        <v>19604</v>
      </c>
      <c r="K16861" t="s">
        <v>208</v>
      </c>
      <c r="L16861" t="s">
        <v>19603</v>
      </c>
      <c r="N16861" t="s">
        <v>208</v>
      </c>
      <c r="O16861" t="s">
        <v>476</v>
      </c>
      <c r="P16861" t="s">
        <v>476</v>
      </c>
    </row>
    <row r="16862" spans="1:16">
      <c r="A16862" s="484" t="s">
        <v>119818</v>
      </c>
      <c r="B16862" s="485" t="s">
        <v>119817</v>
      </c>
      <c r="C16862" t="s">
        <v>119816</v>
      </c>
      <c r="D16862" t="s">
        <v>119815</v>
      </c>
      <c r="E16862" t="str">
        <f t="shared" si="263"/>
        <v>613460 - APB</v>
      </c>
      <c r="F16862" t="s">
        <v>19104</v>
      </c>
      <c r="G16862" t="s">
        <v>119814</v>
      </c>
      <c r="I16862" t="s">
        <v>3364</v>
      </c>
      <c r="J16862" t="s">
        <v>22886</v>
      </c>
      <c r="K16862" t="s">
        <v>119813</v>
      </c>
      <c r="L16862" t="s">
        <v>119812</v>
      </c>
      <c r="N16862" t="s">
        <v>208</v>
      </c>
      <c r="O16862" t="s">
        <v>476</v>
      </c>
      <c r="P16862" t="s">
        <v>476</v>
      </c>
    </row>
    <row r="16863" spans="1:16">
      <c r="A16863" s="484" t="s">
        <v>74367</v>
      </c>
      <c r="B16863" s="485" t="s">
        <v>74366</v>
      </c>
      <c r="C16863" t="s">
        <v>74365</v>
      </c>
      <c r="D16863" t="s">
        <v>74365</v>
      </c>
      <c r="E16863" t="str">
        <f t="shared" si="263"/>
        <v>648255 - FACILITATION AND CO</v>
      </c>
      <c r="F16863" t="s">
        <v>12003</v>
      </c>
      <c r="G16863" t="s">
        <v>74364</v>
      </c>
      <c r="I16863" t="s">
        <v>7433</v>
      </c>
      <c r="J16863" t="s">
        <v>74363</v>
      </c>
      <c r="K16863" t="s">
        <v>208</v>
      </c>
      <c r="L16863" t="s">
        <v>74362</v>
      </c>
      <c r="N16863" t="s">
        <v>208</v>
      </c>
      <c r="O16863" t="s">
        <v>476</v>
      </c>
      <c r="P16863" t="s">
        <v>476</v>
      </c>
    </row>
    <row r="16864" spans="1:16">
      <c r="A16864" s="484" t="s">
        <v>99360</v>
      </c>
      <c r="B16864" s="485" t="s">
        <v>99359</v>
      </c>
      <c r="C16864" t="s">
        <v>99358</v>
      </c>
      <c r="D16864" t="s">
        <v>99358</v>
      </c>
      <c r="E16864" t="str">
        <f t="shared" si="263"/>
        <v>638006 - CEODEM</v>
      </c>
      <c r="F16864" t="s">
        <v>8615</v>
      </c>
      <c r="G16864" t="s">
        <v>99357</v>
      </c>
      <c r="I16864" t="s">
        <v>626</v>
      </c>
      <c r="J16864" t="s">
        <v>99356</v>
      </c>
      <c r="K16864" t="s">
        <v>208</v>
      </c>
      <c r="L16864" t="s">
        <v>99355</v>
      </c>
      <c r="N16864" t="s">
        <v>208</v>
      </c>
      <c r="O16864" t="s">
        <v>476</v>
      </c>
      <c r="P16864" t="s">
        <v>476</v>
      </c>
    </row>
    <row r="16865" spans="1:16">
      <c r="A16865" s="484" t="s">
        <v>4561</v>
      </c>
      <c r="B16865" s="485" t="s">
        <v>4560</v>
      </c>
      <c r="C16865" t="s">
        <v>4559</v>
      </c>
      <c r="D16865" t="s">
        <v>4559</v>
      </c>
      <c r="E16865" t="str">
        <f t="shared" si="263"/>
        <v>634475 - VALEOWORK</v>
      </c>
      <c r="F16865" t="s">
        <v>4558</v>
      </c>
      <c r="G16865" t="s">
        <v>4557</v>
      </c>
      <c r="I16865" t="s">
        <v>1542</v>
      </c>
      <c r="J16865" t="s">
        <v>4556</v>
      </c>
      <c r="K16865" t="s">
        <v>208</v>
      </c>
      <c r="L16865" t="s">
        <v>4555</v>
      </c>
      <c r="N16865" t="s">
        <v>208</v>
      </c>
      <c r="O16865" t="s">
        <v>476</v>
      </c>
      <c r="P16865" t="s">
        <v>476</v>
      </c>
    </row>
    <row r="16866" spans="1:16">
      <c r="A16866" s="484" t="s">
        <v>31180</v>
      </c>
      <c r="B16866" s="485" t="s">
        <v>31179</v>
      </c>
      <c r="C16866" t="s">
        <v>31178</v>
      </c>
      <c r="D16866" t="s">
        <v>31178</v>
      </c>
      <c r="E16866" t="str">
        <f t="shared" si="263"/>
        <v>646684 - OPTIMUS</v>
      </c>
      <c r="F16866" t="s">
        <v>6784</v>
      </c>
      <c r="G16866" t="s">
        <v>31177</v>
      </c>
      <c r="H16866" t="s">
        <v>31176</v>
      </c>
      <c r="I16866" t="s">
        <v>12251</v>
      </c>
      <c r="J16866" t="s">
        <v>31175</v>
      </c>
      <c r="K16866" t="s">
        <v>208</v>
      </c>
      <c r="L16866" t="s">
        <v>31174</v>
      </c>
      <c r="N16866" t="s">
        <v>208</v>
      </c>
      <c r="O16866" t="s">
        <v>476</v>
      </c>
      <c r="P16866" t="s">
        <v>476</v>
      </c>
    </row>
    <row r="16867" spans="1:16">
      <c r="A16867" s="484" t="s">
        <v>11317</v>
      </c>
      <c r="B16867" s="485" t="s">
        <v>11316</v>
      </c>
      <c r="C16867" t="s">
        <v>11315</v>
      </c>
      <c r="D16867" t="s">
        <v>11315</v>
      </c>
      <c r="E16867" t="str">
        <f t="shared" si="263"/>
        <v>667250 - TALENTS UP</v>
      </c>
      <c r="F16867" t="s">
        <v>11314</v>
      </c>
      <c r="G16867" t="s">
        <v>11313</v>
      </c>
      <c r="I16867" t="s">
        <v>9679</v>
      </c>
      <c r="J16867" t="s">
        <v>11312</v>
      </c>
      <c r="K16867" t="s">
        <v>208</v>
      </c>
      <c r="L16867" t="s">
        <v>11311</v>
      </c>
      <c r="N16867" t="s">
        <v>208</v>
      </c>
      <c r="O16867" t="s">
        <v>476</v>
      </c>
      <c r="P16867" t="s">
        <v>476</v>
      </c>
    </row>
    <row r="16868" spans="1:16">
      <c r="A16868" s="484" t="s">
        <v>131125</v>
      </c>
      <c r="B16868" s="485" t="s">
        <v>131124</v>
      </c>
      <c r="C16868" t="s">
        <v>131123</v>
      </c>
      <c r="D16868" t="s">
        <v>131123</v>
      </c>
      <c r="E16868" t="str">
        <f t="shared" si="263"/>
        <v>627264 - AIRWAYS AVIATION ACADEMY</v>
      </c>
      <c r="F16868" t="s">
        <v>5355</v>
      </c>
      <c r="G16868" t="s">
        <v>131122</v>
      </c>
      <c r="H16868" t="s">
        <v>131121</v>
      </c>
      <c r="I16868" t="s">
        <v>9072</v>
      </c>
      <c r="J16868" t="s">
        <v>131120</v>
      </c>
      <c r="K16868" t="s">
        <v>208</v>
      </c>
      <c r="L16868" t="s">
        <v>131119</v>
      </c>
      <c r="N16868" t="s">
        <v>208</v>
      </c>
      <c r="O16868" t="s">
        <v>476</v>
      </c>
      <c r="P16868" t="s">
        <v>476</v>
      </c>
    </row>
    <row r="16869" spans="1:16">
      <c r="A16869" s="484" t="s">
        <v>37372</v>
      </c>
      <c r="B16869" s="485" t="s">
        <v>37371</v>
      </c>
      <c r="C16869" t="s">
        <v>37370</v>
      </c>
      <c r="D16869" t="s">
        <v>37370</v>
      </c>
      <c r="E16869" t="str">
        <f t="shared" si="263"/>
        <v>662069 - MEDIASCHOOL ANGOULEME</v>
      </c>
      <c r="F16869" t="s">
        <v>33156</v>
      </c>
      <c r="G16869" t="s">
        <v>37369</v>
      </c>
      <c r="I16869" t="s">
        <v>20187</v>
      </c>
      <c r="J16869" t="s">
        <v>37368</v>
      </c>
      <c r="K16869" t="s">
        <v>208</v>
      </c>
      <c r="L16869" t="s">
        <v>37367</v>
      </c>
      <c r="N16869" t="s">
        <v>207</v>
      </c>
      <c r="O16869" t="s">
        <v>476</v>
      </c>
      <c r="P16869" t="s">
        <v>476</v>
      </c>
    </row>
    <row r="16870" spans="1:16">
      <c r="A16870" s="484" t="s">
        <v>92947</v>
      </c>
      <c r="B16870" s="485" t="s">
        <v>92946</v>
      </c>
      <c r="C16870" t="s">
        <v>92945</v>
      </c>
      <c r="D16870" t="s">
        <v>92945</v>
      </c>
      <c r="E16870" t="str">
        <f t="shared" si="263"/>
        <v>683917 - COMPETENCES</v>
      </c>
      <c r="F16870" t="s">
        <v>12975</v>
      </c>
      <c r="G16870" t="s">
        <v>92944</v>
      </c>
      <c r="I16870" t="s">
        <v>35466</v>
      </c>
      <c r="J16870" t="s">
        <v>92943</v>
      </c>
      <c r="K16870" t="s">
        <v>208</v>
      </c>
      <c r="L16870" t="s">
        <v>92942</v>
      </c>
      <c r="N16870" t="s">
        <v>208</v>
      </c>
      <c r="O16870" t="s">
        <v>476</v>
      </c>
      <c r="P16870" t="s">
        <v>476</v>
      </c>
    </row>
    <row r="16871" spans="1:16">
      <c r="A16871" s="484" t="s">
        <v>30813</v>
      </c>
      <c r="B16871" s="485" t="s">
        <v>30812</v>
      </c>
      <c r="C16871" t="s">
        <v>30811</v>
      </c>
      <c r="D16871" t="s">
        <v>30810</v>
      </c>
      <c r="E16871" t="str">
        <f t="shared" si="263"/>
        <v>633320 - CFA ECOLE SCHNEIDER ELECTRIC ST MARTIN D HERES</v>
      </c>
      <c r="F16871" t="s">
        <v>8266</v>
      </c>
      <c r="G16871" t="s">
        <v>30809</v>
      </c>
      <c r="I16871" t="s">
        <v>5512</v>
      </c>
      <c r="K16871" t="s">
        <v>208</v>
      </c>
      <c r="L16871" t="s">
        <v>30808</v>
      </c>
      <c r="N16871" t="s">
        <v>207</v>
      </c>
      <c r="O16871" t="s">
        <v>476</v>
      </c>
      <c r="P16871" t="s">
        <v>476</v>
      </c>
    </row>
    <row r="16872" spans="1:16">
      <c r="A16872" s="484" t="s">
        <v>57845</v>
      </c>
      <c r="B16872" s="485" t="s">
        <v>57844</v>
      </c>
      <c r="C16872" t="s">
        <v>57843</v>
      </c>
      <c r="D16872" t="s">
        <v>57843</v>
      </c>
      <c r="E16872" t="str">
        <f t="shared" si="263"/>
        <v>662320 - INITIUM IMPLANT</v>
      </c>
      <c r="F16872" t="s">
        <v>12566</v>
      </c>
      <c r="G16872" t="s">
        <v>57842</v>
      </c>
      <c r="I16872" t="s">
        <v>1321</v>
      </c>
      <c r="J16872" t="s">
        <v>57841</v>
      </c>
      <c r="K16872" t="s">
        <v>208</v>
      </c>
      <c r="L16872" t="s">
        <v>57840</v>
      </c>
      <c r="N16872" t="s">
        <v>208</v>
      </c>
      <c r="O16872" t="s">
        <v>476</v>
      </c>
      <c r="P16872" t="s">
        <v>476</v>
      </c>
    </row>
    <row r="16873" spans="1:16">
      <c r="A16873" s="484" t="s">
        <v>133383</v>
      </c>
      <c r="B16873" s="485" t="s">
        <v>133382</v>
      </c>
      <c r="C16873" t="s">
        <v>133381</v>
      </c>
      <c r="D16873" t="s">
        <v>133380</v>
      </c>
      <c r="E16873" t="str">
        <f t="shared" si="263"/>
        <v>628943 - AFPIC FORMATION PUTEAUX</v>
      </c>
      <c r="F16873" t="s">
        <v>7817</v>
      </c>
      <c r="G16873" t="s">
        <v>133379</v>
      </c>
      <c r="H16873" t="s">
        <v>133378</v>
      </c>
      <c r="I16873" t="s">
        <v>1042</v>
      </c>
      <c r="J16873" t="s">
        <v>133377</v>
      </c>
      <c r="K16873" t="s">
        <v>208</v>
      </c>
      <c r="L16873" t="s">
        <v>133376</v>
      </c>
      <c r="N16873" t="s">
        <v>208</v>
      </c>
      <c r="O16873" t="s">
        <v>476</v>
      </c>
      <c r="P16873" t="s">
        <v>476</v>
      </c>
    </row>
    <row r="16874" spans="1:16">
      <c r="A16874" s="484" t="s">
        <v>76801</v>
      </c>
      <c r="B16874" s="485" t="s">
        <v>76800</v>
      </c>
      <c r="C16874" t="s">
        <v>76799</v>
      </c>
      <c r="D16874" t="s">
        <v>76798</v>
      </c>
      <c r="E16874" t="str">
        <f t="shared" si="263"/>
        <v>631668 - EUCLEA COLLEGE DE PARIS GRAND EST STRASBOURG</v>
      </c>
      <c r="F16874" t="s">
        <v>1504</v>
      </c>
      <c r="G16874" t="s">
        <v>76797</v>
      </c>
      <c r="I16874" t="s">
        <v>579</v>
      </c>
      <c r="K16874" t="s">
        <v>208</v>
      </c>
      <c r="L16874" t="s">
        <v>76796</v>
      </c>
      <c r="N16874" t="s">
        <v>207</v>
      </c>
      <c r="O16874" t="s">
        <v>476</v>
      </c>
      <c r="P16874" t="s">
        <v>476</v>
      </c>
    </row>
    <row r="16875" spans="1:16">
      <c r="A16875" s="484" t="s">
        <v>96400</v>
      </c>
      <c r="B16875" s="485" t="s">
        <v>96399</v>
      </c>
      <c r="C16875" t="s">
        <v>96398</v>
      </c>
      <c r="D16875" t="s">
        <v>96397</v>
      </c>
      <c r="E16875" t="str">
        <f t="shared" si="263"/>
        <v>615330 - CHENG XIN</v>
      </c>
      <c r="F16875" t="s">
        <v>28155</v>
      </c>
      <c r="G16875" t="s">
        <v>96396</v>
      </c>
      <c r="I16875" t="s">
        <v>2799</v>
      </c>
      <c r="J16875" t="s">
        <v>96395</v>
      </c>
      <c r="K16875" t="s">
        <v>208</v>
      </c>
      <c r="L16875" t="s">
        <v>96394</v>
      </c>
      <c r="N16875" t="s">
        <v>208</v>
      </c>
      <c r="O16875" t="s">
        <v>476</v>
      </c>
      <c r="P16875" t="s">
        <v>476</v>
      </c>
    </row>
    <row r="16876" spans="1:16">
      <c r="A16876" s="484" t="s">
        <v>96195</v>
      </c>
      <c r="B16876" s="485" t="s">
        <v>96194</v>
      </c>
      <c r="C16876" t="s">
        <v>96193</v>
      </c>
      <c r="D16876" t="s">
        <v>96192</v>
      </c>
      <c r="E16876" t="str">
        <f t="shared" si="263"/>
        <v>681180 - CHRISTELLE ZIEBEL</v>
      </c>
      <c r="F16876" t="s">
        <v>59608</v>
      </c>
      <c r="G16876" t="s">
        <v>96191</v>
      </c>
      <c r="I16876" t="s">
        <v>771</v>
      </c>
      <c r="J16876" t="s">
        <v>96190</v>
      </c>
      <c r="K16876" t="s">
        <v>208</v>
      </c>
      <c r="L16876" t="s">
        <v>96189</v>
      </c>
      <c r="N16876" t="s">
        <v>208</v>
      </c>
      <c r="O16876" t="s">
        <v>476</v>
      </c>
      <c r="P16876" t="s">
        <v>476</v>
      </c>
    </row>
    <row r="16877" spans="1:16">
      <c r="A16877" s="484" t="s">
        <v>36992</v>
      </c>
      <c r="B16877" s="485" t="s">
        <v>36991</v>
      </c>
      <c r="C16877" t="s">
        <v>36990</v>
      </c>
      <c r="D16877" t="s">
        <v>36990</v>
      </c>
      <c r="E16877" t="str">
        <f t="shared" si="263"/>
        <v>622448 - MELODIE DES SENS</v>
      </c>
      <c r="F16877" t="s">
        <v>12253</v>
      </c>
      <c r="G16877" t="s">
        <v>36989</v>
      </c>
      <c r="H16877" t="s">
        <v>36988</v>
      </c>
      <c r="I16877" t="s">
        <v>36987</v>
      </c>
      <c r="J16877" t="s">
        <v>36986</v>
      </c>
      <c r="K16877" t="s">
        <v>208</v>
      </c>
      <c r="L16877" t="s">
        <v>36985</v>
      </c>
      <c r="N16877" t="s">
        <v>208</v>
      </c>
      <c r="O16877" t="s">
        <v>476</v>
      </c>
      <c r="P16877" t="s">
        <v>476</v>
      </c>
    </row>
    <row r="16878" spans="1:16">
      <c r="A16878" s="484" t="s">
        <v>20941</v>
      </c>
      <c r="B16878" s="485" t="s">
        <v>20940</v>
      </c>
      <c r="C16878" t="s">
        <v>20939</v>
      </c>
      <c r="D16878" t="s">
        <v>20938</v>
      </c>
      <c r="E16878" t="str">
        <f t="shared" si="263"/>
        <v>617696 - RUBBEES</v>
      </c>
      <c r="F16878" t="s">
        <v>20937</v>
      </c>
      <c r="G16878" t="s">
        <v>20936</v>
      </c>
      <c r="H16878" t="s">
        <v>20935</v>
      </c>
      <c r="I16878" t="s">
        <v>749</v>
      </c>
      <c r="J16878" t="s">
        <v>20934</v>
      </c>
      <c r="K16878" t="s">
        <v>208</v>
      </c>
      <c r="L16878" t="s">
        <v>20933</v>
      </c>
      <c r="N16878" t="s">
        <v>208</v>
      </c>
      <c r="O16878" t="s">
        <v>476</v>
      </c>
      <c r="P16878" t="s">
        <v>476</v>
      </c>
    </row>
    <row r="16879" spans="1:16">
      <c r="A16879" s="484" t="s">
        <v>17554</v>
      </c>
      <c r="B16879" s="485" t="s">
        <v>17553</v>
      </c>
      <c r="C16879" t="s">
        <v>17552</v>
      </c>
      <c r="D16879" t="s">
        <v>17552</v>
      </c>
      <c r="E16879" t="str">
        <f t="shared" si="263"/>
        <v>653561 - SFBR</v>
      </c>
      <c r="F16879" t="s">
        <v>17551</v>
      </c>
      <c r="G16879" t="s">
        <v>17550</v>
      </c>
      <c r="I16879" t="s">
        <v>3733</v>
      </c>
      <c r="K16879" t="s">
        <v>208</v>
      </c>
      <c r="L16879" t="s">
        <v>17549</v>
      </c>
      <c r="N16879" t="s">
        <v>208</v>
      </c>
      <c r="O16879" t="s">
        <v>476</v>
      </c>
      <c r="P16879" t="s">
        <v>476</v>
      </c>
    </row>
    <row r="16880" spans="1:16">
      <c r="A16880" s="484" t="s">
        <v>95917</v>
      </c>
      <c r="B16880" s="485" t="s">
        <v>95916</v>
      </c>
      <c r="C16880" t="s">
        <v>95915</v>
      </c>
      <c r="D16880" t="s">
        <v>95915</v>
      </c>
      <c r="E16880" t="str">
        <f t="shared" si="263"/>
        <v>677012 - CINDY COULIN</v>
      </c>
      <c r="F16880" t="s">
        <v>12916</v>
      </c>
      <c r="G16880" t="s">
        <v>95914</v>
      </c>
      <c r="H16880" t="s">
        <v>95913</v>
      </c>
      <c r="I16880" t="s">
        <v>14402</v>
      </c>
      <c r="J16880" t="s">
        <v>95912</v>
      </c>
      <c r="K16880" t="s">
        <v>208</v>
      </c>
      <c r="L16880" t="s">
        <v>95911</v>
      </c>
      <c r="N16880" t="s">
        <v>208</v>
      </c>
      <c r="O16880" t="s">
        <v>476</v>
      </c>
      <c r="P16880" t="s">
        <v>476</v>
      </c>
    </row>
    <row r="16881" spans="1:16">
      <c r="A16881" s="484" t="s">
        <v>136184</v>
      </c>
      <c r="B16881" s="485" t="s">
        <v>136183</v>
      </c>
      <c r="C16881" t="s">
        <v>136182</v>
      </c>
      <c r="D16881" t="s">
        <v>136182</v>
      </c>
      <c r="E16881" t="str">
        <f t="shared" si="263"/>
        <v>649600 - ACCEFF</v>
      </c>
      <c r="F16881" t="s">
        <v>25645</v>
      </c>
      <c r="G16881" t="s">
        <v>136181</v>
      </c>
      <c r="I16881" t="s">
        <v>2451</v>
      </c>
      <c r="K16881" t="s">
        <v>208</v>
      </c>
      <c r="L16881" t="s">
        <v>136180</v>
      </c>
      <c r="N16881" t="s">
        <v>208</v>
      </c>
      <c r="O16881" t="s">
        <v>476</v>
      </c>
      <c r="P16881" t="s">
        <v>476</v>
      </c>
    </row>
    <row r="16882" spans="1:16">
      <c r="A16882" s="484" t="s">
        <v>113511</v>
      </c>
      <c r="B16882" s="485" t="s">
        <v>113510</v>
      </c>
      <c r="C16882" t="s">
        <v>113509</v>
      </c>
      <c r="D16882" t="s">
        <v>113509</v>
      </c>
      <c r="E16882" t="str">
        <f t="shared" si="263"/>
        <v>607745 - BIM AVENUE</v>
      </c>
      <c r="F16882" t="s">
        <v>113508</v>
      </c>
      <c r="G16882" t="s">
        <v>113507</v>
      </c>
      <c r="I16882" t="s">
        <v>626</v>
      </c>
      <c r="K16882" t="s">
        <v>208</v>
      </c>
      <c r="L16882" t="s">
        <v>113506</v>
      </c>
      <c r="N16882" t="s">
        <v>208</v>
      </c>
      <c r="O16882" t="s">
        <v>476</v>
      </c>
      <c r="P16882" t="s">
        <v>476</v>
      </c>
    </row>
    <row r="16883" spans="1:16">
      <c r="A16883" s="484" t="s">
        <v>118595</v>
      </c>
      <c r="B16883" s="485" t="s">
        <v>118594</v>
      </c>
      <c r="C16883" t="s">
        <v>118593</v>
      </c>
      <c r="D16883" t="s">
        <v>118592</v>
      </c>
      <c r="E16883" t="str">
        <f t="shared" si="263"/>
        <v>661818 - ARPA</v>
      </c>
      <c r="F16883" t="s">
        <v>7517</v>
      </c>
      <c r="G16883" t="s">
        <v>118591</v>
      </c>
      <c r="I16883" t="s">
        <v>4257</v>
      </c>
      <c r="K16883" t="s">
        <v>208</v>
      </c>
      <c r="L16883" t="s">
        <v>118590</v>
      </c>
      <c r="N16883" t="s">
        <v>208</v>
      </c>
      <c r="O16883" t="s">
        <v>476</v>
      </c>
      <c r="P16883" t="s">
        <v>476</v>
      </c>
    </row>
    <row r="16884" spans="1:16">
      <c r="A16884" s="484" t="s">
        <v>27161</v>
      </c>
      <c r="B16884" s="485" t="s">
        <v>27160</v>
      </c>
      <c r="C16884" t="s">
        <v>27159</v>
      </c>
      <c r="D16884" t="s">
        <v>27158</v>
      </c>
      <c r="E16884" t="str">
        <f t="shared" si="263"/>
        <v>608415 - PFSUC</v>
      </c>
      <c r="F16884" t="s">
        <v>14736</v>
      </c>
      <c r="G16884" t="s">
        <v>27157</v>
      </c>
      <c r="I16884" t="s">
        <v>27156</v>
      </c>
      <c r="J16884" t="s">
        <v>27155</v>
      </c>
      <c r="K16884" t="s">
        <v>208</v>
      </c>
      <c r="L16884" t="s">
        <v>27154</v>
      </c>
      <c r="N16884" t="s">
        <v>208</v>
      </c>
      <c r="O16884" t="s">
        <v>476</v>
      </c>
      <c r="P16884" t="s">
        <v>476</v>
      </c>
    </row>
    <row r="16885" spans="1:16">
      <c r="A16885" s="484" t="s">
        <v>13386</v>
      </c>
      <c r="B16885" s="485" t="s">
        <v>13385</v>
      </c>
      <c r="C16885" t="s">
        <v>13384</v>
      </c>
      <c r="D16885" t="s">
        <v>13384</v>
      </c>
      <c r="E16885" t="str">
        <f t="shared" si="263"/>
        <v>669260 - SPORT TEAM BUILDING</v>
      </c>
      <c r="F16885" t="s">
        <v>3552</v>
      </c>
      <c r="G16885" t="s">
        <v>13383</v>
      </c>
      <c r="I16885" t="s">
        <v>6909</v>
      </c>
      <c r="J16885" t="s">
        <v>13382</v>
      </c>
      <c r="K16885" t="s">
        <v>208</v>
      </c>
      <c r="L16885" t="s">
        <v>13381</v>
      </c>
      <c r="N16885" t="s">
        <v>208</v>
      </c>
      <c r="O16885" t="s">
        <v>476</v>
      </c>
      <c r="P16885" t="s">
        <v>476</v>
      </c>
    </row>
    <row r="16886" spans="1:16">
      <c r="A16886" s="484" t="s">
        <v>56994</v>
      </c>
      <c r="B16886" s="485" t="s">
        <v>56993</v>
      </c>
      <c r="C16886" t="s">
        <v>56992</v>
      </c>
      <c r="D16886" t="s">
        <v>49967</v>
      </c>
      <c r="E16886" t="str">
        <f t="shared" si="263"/>
        <v>660711 - ICS</v>
      </c>
      <c r="F16886" t="s">
        <v>12282</v>
      </c>
      <c r="G16886" t="s">
        <v>56991</v>
      </c>
      <c r="I16886" t="s">
        <v>802</v>
      </c>
      <c r="J16886" t="s">
        <v>56990</v>
      </c>
      <c r="K16886" t="s">
        <v>208</v>
      </c>
      <c r="L16886" t="s">
        <v>56989</v>
      </c>
      <c r="N16886" t="s">
        <v>208</v>
      </c>
      <c r="O16886" t="s">
        <v>476</v>
      </c>
      <c r="P16886" t="s">
        <v>476</v>
      </c>
    </row>
    <row r="16887" spans="1:16">
      <c r="A16887" s="484" t="s">
        <v>29789</v>
      </c>
      <c r="B16887" s="485" t="s">
        <v>29788</v>
      </c>
      <c r="C16887" t="s">
        <v>29787</v>
      </c>
      <c r="D16887" t="s">
        <v>29787</v>
      </c>
      <c r="E16887" t="str">
        <f t="shared" si="263"/>
        <v>683814 - PANORAMA</v>
      </c>
      <c r="F16887" t="s">
        <v>15316</v>
      </c>
      <c r="G16887" t="s">
        <v>29786</v>
      </c>
      <c r="I16887" t="s">
        <v>29785</v>
      </c>
      <c r="J16887" t="s">
        <v>29784</v>
      </c>
      <c r="K16887" t="s">
        <v>208</v>
      </c>
      <c r="L16887" t="s">
        <v>29783</v>
      </c>
      <c r="N16887" t="s">
        <v>208</v>
      </c>
      <c r="O16887" t="s">
        <v>476</v>
      </c>
      <c r="P16887" t="s">
        <v>476</v>
      </c>
    </row>
    <row r="16888" spans="1:16">
      <c r="A16888" s="484" t="s">
        <v>47232</v>
      </c>
      <c r="B16888" s="485" t="s">
        <v>47231</v>
      </c>
      <c r="C16888" t="s">
        <v>47230</v>
      </c>
      <c r="D16888" t="s">
        <v>47230</v>
      </c>
      <c r="E16888" t="str">
        <f t="shared" si="263"/>
        <v>615705 - LA COOP CNV</v>
      </c>
      <c r="F16888" t="s">
        <v>2034</v>
      </c>
      <c r="G16888" t="s">
        <v>33586</v>
      </c>
      <c r="I16888" t="s">
        <v>626</v>
      </c>
      <c r="J16888" t="s">
        <v>47229</v>
      </c>
      <c r="K16888" t="s">
        <v>208</v>
      </c>
      <c r="L16888" t="s">
        <v>47228</v>
      </c>
      <c r="N16888" t="s">
        <v>208</v>
      </c>
      <c r="O16888" t="s">
        <v>476</v>
      </c>
      <c r="P16888" t="s">
        <v>476</v>
      </c>
    </row>
    <row r="16889" spans="1:16">
      <c r="A16889" s="484" t="s">
        <v>19760</v>
      </c>
      <c r="B16889" s="485" t="s">
        <v>19759</v>
      </c>
      <c r="C16889" t="s">
        <v>19758</v>
      </c>
      <c r="D16889" t="s">
        <v>19758</v>
      </c>
      <c r="E16889" t="str">
        <f t="shared" si="263"/>
        <v>649843 - SAS LT</v>
      </c>
      <c r="F16889" t="s">
        <v>541</v>
      </c>
      <c r="G16889" t="s">
        <v>19757</v>
      </c>
      <c r="I16889" t="s">
        <v>13475</v>
      </c>
      <c r="J16889" t="s">
        <v>19756</v>
      </c>
      <c r="K16889" t="s">
        <v>208</v>
      </c>
      <c r="L16889" t="s">
        <v>19755</v>
      </c>
      <c r="N16889" t="s">
        <v>208</v>
      </c>
      <c r="O16889" t="s">
        <v>476</v>
      </c>
      <c r="P16889" t="s">
        <v>476</v>
      </c>
    </row>
    <row r="16890" spans="1:16">
      <c r="A16890" s="484" t="s">
        <v>25705</v>
      </c>
      <c r="B16890" s="485" t="s">
        <v>25704</v>
      </c>
      <c r="C16890" t="s">
        <v>25703</v>
      </c>
      <c r="D16890" t="s">
        <v>25703</v>
      </c>
      <c r="E16890" t="str">
        <f t="shared" si="263"/>
        <v>642976 - PROFORM3</v>
      </c>
      <c r="F16890" t="s">
        <v>16254</v>
      </c>
      <c r="H16890" t="s">
        <v>25702</v>
      </c>
      <c r="I16890" t="s">
        <v>2694</v>
      </c>
      <c r="K16890" t="s">
        <v>208</v>
      </c>
      <c r="L16890" t="s">
        <v>25701</v>
      </c>
      <c r="N16890" t="s">
        <v>208</v>
      </c>
      <c r="O16890" t="s">
        <v>476</v>
      </c>
      <c r="P16890" t="s">
        <v>476</v>
      </c>
    </row>
    <row r="16891" spans="1:16">
      <c r="A16891" s="484" t="s">
        <v>111145</v>
      </c>
      <c r="B16891" s="485" t="s">
        <v>111144</v>
      </c>
      <c r="C16891" t="s">
        <v>111143</v>
      </c>
      <c r="D16891" t="s">
        <v>111143</v>
      </c>
      <c r="E16891" t="str">
        <f t="shared" si="263"/>
        <v>652994 - CABINET OULAD</v>
      </c>
      <c r="F16891" t="s">
        <v>715</v>
      </c>
      <c r="G16891" t="s">
        <v>111142</v>
      </c>
      <c r="I16891" t="s">
        <v>1814</v>
      </c>
      <c r="J16891" t="s">
        <v>111141</v>
      </c>
      <c r="K16891" t="s">
        <v>208</v>
      </c>
      <c r="L16891" t="s">
        <v>111140</v>
      </c>
      <c r="N16891" t="s">
        <v>208</v>
      </c>
      <c r="O16891" t="s">
        <v>476</v>
      </c>
      <c r="P16891" t="s">
        <v>476</v>
      </c>
    </row>
    <row r="16892" spans="1:16">
      <c r="A16892" s="484" t="s">
        <v>128248</v>
      </c>
      <c r="B16892" s="485" t="s">
        <v>128247</v>
      </c>
      <c r="C16892" t="s">
        <v>128246</v>
      </c>
      <c r="D16892" t="s">
        <v>128245</v>
      </c>
      <c r="E16892" t="str">
        <f t="shared" si="263"/>
        <v>628451 - ANIMAMIE</v>
      </c>
      <c r="F16892" t="s">
        <v>21935</v>
      </c>
      <c r="G16892" t="s">
        <v>128244</v>
      </c>
      <c r="I16892" t="s">
        <v>1743</v>
      </c>
      <c r="J16892" t="s">
        <v>128243</v>
      </c>
      <c r="K16892" t="s">
        <v>208</v>
      </c>
      <c r="L16892" t="s">
        <v>128242</v>
      </c>
      <c r="N16892" t="s">
        <v>208</v>
      </c>
      <c r="O16892" t="s">
        <v>476</v>
      </c>
      <c r="P16892" t="s">
        <v>476</v>
      </c>
    </row>
    <row r="16893" spans="1:16">
      <c r="A16893" s="484" t="s">
        <v>41549</v>
      </c>
      <c r="B16893" s="485" t="s">
        <v>41548</v>
      </c>
      <c r="C16893" t="s">
        <v>41547</v>
      </c>
      <c r="D16893" t="s">
        <v>41547</v>
      </c>
      <c r="E16893" t="str">
        <f t="shared" si="263"/>
        <v>681880 - LUDIK METIERS</v>
      </c>
      <c r="F16893" t="s">
        <v>2112</v>
      </c>
      <c r="G16893" t="s">
        <v>41546</v>
      </c>
      <c r="I16893" t="s">
        <v>681</v>
      </c>
      <c r="J16893" t="s">
        <v>41545</v>
      </c>
      <c r="K16893" t="s">
        <v>208</v>
      </c>
      <c r="L16893" t="s">
        <v>41544</v>
      </c>
      <c r="N16893" t="s">
        <v>208</v>
      </c>
      <c r="O16893" t="s">
        <v>476</v>
      </c>
      <c r="P16893" t="s">
        <v>476</v>
      </c>
    </row>
    <row r="16894" spans="1:16">
      <c r="A16894" s="484" t="s">
        <v>46849</v>
      </c>
      <c r="B16894" s="485" t="s">
        <v>46848</v>
      </c>
      <c r="C16894" t="s">
        <v>46847</v>
      </c>
      <c r="D16894" t="s">
        <v>46847</v>
      </c>
      <c r="E16894" t="str">
        <f t="shared" si="263"/>
        <v>683759 - LA PENICHE DES TALENTS</v>
      </c>
      <c r="F16894" t="s">
        <v>8057</v>
      </c>
      <c r="G16894" t="s">
        <v>46846</v>
      </c>
      <c r="I16894" t="s">
        <v>603</v>
      </c>
      <c r="J16894" t="s">
        <v>46845</v>
      </c>
      <c r="K16894" t="s">
        <v>208</v>
      </c>
      <c r="L16894" t="s">
        <v>46844</v>
      </c>
      <c r="N16894" t="s">
        <v>208</v>
      </c>
      <c r="O16894" t="s">
        <v>476</v>
      </c>
      <c r="P16894" t="s">
        <v>476</v>
      </c>
    </row>
    <row r="16895" spans="1:16">
      <c r="A16895" s="484" t="s">
        <v>80165</v>
      </c>
      <c r="B16895" s="485" t="s">
        <v>80164</v>
      </c>
      <c r="C16895" t="s">
        <v>80163</v>
      </c>
      <c r="D16895" t="s">
        <v>80163</v>
      </c>
      <c r="E16895" t="str">
        <f t="shared" si="263"/>
        <v>642630 - EMMANUELLE BOYER COACHING</v>
      </c>
      <c r="F16895" t="s">
        <v>26372</v>
      </c>
      <c r="G16895" t="s">
        <v>80162</v>
      </c>
      <c r="I16895" t="s">
        <v>80161</v>
      </c>
      <c r="K16895" t="s">
        <v>208</v>
      </c>
      <c r="L16895" t="s">
        <v>80160</v>
      </c>
      <c r="N16895" t="s">
        <v>208</v>
      </c>
      <c r="O16895" t="s">
        <v>476</v>
      </c>
      <c r="P16895" t="s">
        <v>476</v>
      </c>
    </row>
    <row r="16896" spans="1:16">
      <c r="A16896" s="484" t="s">
        <v>35490</v>
      </c>
      <c r="B16896" s="485" t="s">
        <v>35489</v>
      </c>
      <c r="C16896" t="s">
        <v>35488</v>
      </c>
      <c r="D16896" t="s">
        <v>35487</v>
      </c>
      <c r="E16896" t="str">
        <f t="shared" si="263"/>
        <v>686591 - MON COACHING PEPPSY VILLIERS CHARLEMAGNE</v>
      </c>
      <c r="F16896" t="s">
        <v>7671</v>
      </c>
      <c r="G16896" t="s">
        <v>35486</v>
      </c>
      <c r="I16896" t="s">
        <v>35485</v>
      </c>
      <c r="J16896" t="s">
        <v>35484</v>
      </c>
      <c r="K16896" t="s">
        <v>208</v>
      </c>
      <c r="L16896" t="s">
        <v>35483</v>
      </c>
      <c r="N16896" t="s">
        <v>208</v>
      </c>
      <c r="O16896" t="s">
        <v>476</v>
      </c>
      <c r="P16896" t="s">
        <v>476</v>
      </c>
    </row>
    <row r="16897" spans="1:16">
      <c r="A16897" s="484" t="s">
        <v>92257</v>
      </c>
      <c r="B16897" s="485" t="s">
        <v>92256</v>
      </c>
      <c r="C16897" t="s">
        <v>92255</v>
      </c>
      <c r="D16897" t="s">
        <v>92254</v>
      </c>
      <c r="E16897" t="str">
        <f t="shared" si="263"/>
        <v>631851 - CFG</v>
      </c>
      <c r="F16897" t="s">
        <v>38728</v>
      </c>
      <c r="G16897" t="s">
        <v>92253</v>
      </c>
      <c r="I16897" t="s">
        <v>92252</v>
      </c>
      <c r="K16897" t="s">
        <v>208</v>
      </c>
      <c r="L16897" t="s">
        <v>92251</v>
      </c>
      <c r="N16897" t="s">
        <v>208</v>
      </c>
      <c r="O16897" t="s">
        <v>476</v>
      </c>
      <c r="P16897" t="s">
        <v>476</v>
      </c>
    </row>
    <row r="16898" spans="1:16">
      <c r="A16898" s="484" t="s">
        <v>53995</v>
      </c>
      <c r="B16898" s="485" t="s">
        <v>53994</v>
      </c>
      <c r="C16898" t="s">
        <v>53993</v>
      </c>
      <c r="D16898" t="s">
        <v>53992</v>
      </c>
      <c r="E16898" t="str">
        <f t="shared" ref="E16898:E16961" si="264">_xlfn.CONCAT(L16898," - ",D16898)</f>
        <v>661879 - IMDC</v>
      </c>
      <c r="F16898" t="s">
        <v>45876</v>
      </c>
      <c r="G16898" t="s">
        <v>53991</v>
      </c>
      <c r="I16898" t="s">
        <v>6917</v>
      </c>
      <c r="J16898" t="s">
        <v>53990</v>
      </c>
      <c r="K16898" t="s">
        <v>208</v>
      </c>
      <c r="L16898" t="s">
        <v>53989</v>
      </c>
      <c r="N16898" t="s">
        <v>208</v>
      </c>
      <c r="O16898" t="s">
        <v>476</v>
      </c>
      <c r="P16898" t="s">
        <v>476</v>
      </c>
    </row>
    <row r="16899" spans="1:16">
      <c r="A16899" s="484" t="s">
        <v>3912</v>
      </c>
      <c r="B16899" s="485" t="s">
        <v>3911</v>
      </c>
      <c r="C16899" t="s">
        <v>3910</v>
      </c>
      <c r="D16899" t="s">
        <v>3910</v>
      </c>
      <c r="E16899" t="str">
        <f t="shared" si="264"/>
        <v>681799 - VIAGISSE FORMATIONS</v>
      </c>
      <c r="F16899" t="s">
        <v>3909</v>
      </c>
      <c r="G16899" t="s">
        <v>3908</v>
      </c>
      <c r="I16899" t="s">
        <v>3907</v>
      </c>
      <c r="J16899" t="s">
        <v>3906</v>
      </c>
      <c r="K16899" t="s">
        <v>208</v>
      </c>
      <c r="L16899" t="s">
        <v>3905</v>
      </c>
      <c r="N16899" t="s">
        <v>208</v>
      </c>
      <c r="O16899" t="s">
        <v>476</v>
      </c>
      <c r="P16899" t="s">
        <v>476</v>
      </c>
    </row>
    <row r="16900" spans="1:16">
      <c r="A16900" s="484" t="s">
        <v>72607</v>
      </c>
      <c r="B16900" s="485" t="s">
        <v>72606</v>
      </c>
      <c r="C16900" t="s">
        <v>72605</v>
      </c>
      <c r="D16900" t="s">
        <v>72605</v>
      </c>
      <c r="E16900" t="str">
        <f t="shared" si="264"/>
        <v>682366 - FEE DE BEAUX REVES</v>
      </c>
      <c r="F16900" t="s">
        <v>5346</v>
      </c>
      <c r="G16900" t="s">
        <v>72604</v>
      </c>
      <c r="I16900" t="s">
        <v>3162</v>
      </c>
      <c r="K16900" t="s">
        <v>208</v>
      </c>
      <c r="L16900" t="s">
        <v>72603</v>
      </c>
      <c r="N16900" t="s">
        <v>208</v>
      </c>
      <c r="O16900" t="s">
        <v>476</v>
      </c>
      <c r="P16900" t="s">
        <v>476</v>
      </c>
    </row>
    <row r="16901" spans="1:16">
      <c r="A16901" s="484" t="s">
        <v>133912</v>
      </c>
      <c r="B16901" s="485" t="s">
        <v>133911</v>
      </c>
      <c r="C16901" t="s">
        <v>133910</v>
      </c>
      <c r="D16901" t="s">
        <v>133910</v>
      </c>
      <c r="E16901" t="str">
        <f t="shared" si="264"/>
        <v>622850 - AESTHETICA FORMATION</v>
      </c>
      <c r="F16901" t="s">
        <v>2279</v>
      </c>
      <c r="G16901" t="s">
        <v>133909</v>
      </c>
      <c r="H16901" t="s">
        <v>59076</v>
      </c>
      <c r="I16901" t="s">
        <v>133908</v>
      </c>
      <c r="J16901" t="s">
        <v>133907</v>
      </c>
      <c r="K16901" t="s">
        <v>208</v>
      </c>
      <c r="L16901" t="s">
        <v>133906</v>
      </c>
      <c r="N16901" t="s">
        <v>208</v>
      </c>
      <c r="O16901" t="s">
        <v>476</v>
      </c>
      <c r="P16901" t="s">
        <v>476</v>
      </c>
    </row>
    <row r="16902" spans="1:16">
      <c r="A16902" s="484" t="s">
        <v>19754</v>
      </c>
      <c r="B16902" s="485" t="s">
        <v>19753</v>
      </c>
      <c r="C16902" t="s">
        <v>19752</v>
      </c>
      <c r="D16902" t="s">
        <v>19751</v>
      </c>
      <c r="E16902" t="str">
        <f t="shared" si="264"/>
        <v>663700 - SAS MOUJEARD</v>
      </c>
      <c r="F16902" t="s">
        <v>838</v>
      </c>
      <c r="G16902" t="s">
        <v>19750</v>
      </c>
      <c r="I16902" t="s">
        <v>7856</v>
      </c>
      <c r="J16902" t="s">
        <v>19749</v>
      </c>
      <c r="K16902" t="s">
        <v>208</v>
      </c>
      <c r="L16902" t="s">
        <v>19748</v>
      </c>
      <c r="N16902" t="s">
        <v>208</v>
      </c>
      <c r="O16902" t="s">
        <v>476</v>
      </c>
      <c r="P16902" t="s">
        <v>476</v>
      </c>
    </row>
    <row r="16903" spans="1:16">
      <c r="A16903" s="484" t="s">
        <v>109190</v>
      </c>
      <c r="B16903" s="485" t="s">
        <v>109189</v>
      </c>
      <c r="C16903" t="s">
        <v>109188</v>
      </c>
      <c r="D16903" t="s">
        <v>109187</v>
      </c>
      <c r="E16903" t="str">
        <f t="shared" si="264"/>
        <v>663610 - CCM LUBERSAC</v>
      </c>
      <c r="F16903" t="s">
        <v>18362</v>
      </c>
      <c r="G16903" t="s">
        <v>109186</v>
      </c>
      <c r="I16903" t="s">
        <v>109185</v>
      </c>
      <c r="J16903" t="s">
        <v>109184</v>
      </c>
      <c r="K16903" t="s">
        <v>208</v>
      </c>
      <c r="L16903" t="s">
        <v>109183</v>
      </c>
      <c r="N16903" t="s">
        <v>208</v>
      </c>
      <c r="O16903" t="s">
        <v>476</v>
      </c>
      <c r="P16903" t="s">
        <v>476</v>
      </c>
    </row>
    <row r="16904" spans="1:16">
      <c r="A16904" s="484" t="s">
        <v>48007</v>
      </c>
      <c r="B16904" s="485" t="s">
        <v>48006</v>
      </c>
      <c r="C16904" t="s">
        <v>48005</v>
      </c>
      <c r="D16904" t="s">
        <v>48005</v>
      </c>
      <c r="E16904" t="str">
        <f t="shared" si="264"/>
        <v>675702 - KINTANA</v>
      </c>
      <c r="F16904" t="s">
        <v>4215</v>
      </c>
      <c r="G16904" t="s">
        <v>48004</v>
      </c>
      <c r="I16904" t="s">
        <v>626</v>
      </c>
      <c r="K16904" t="s">
        <v>208</v>
      </c>
      <c r="L16904" t="s">
        <v>48003</v>
      </c>
      <c r="N16904" t="s">
        <v>208</v>
      </c>
      <c r="O16904" t="s">
        <v>476</v>
      </c>
      <c r="P16904" t="s">
        <v>476</v>
      </c>
    </row>
    <row r="16905" spans="1:16">
      <c r="A16905" s="484" t="s">
        <v>29467</v>
      </c>
      <c r="B16905" s="485" t="s">
        <v>29466</v>
      </c>
      <c r="C16905" t="s">
        <v>29465</v>
      </c>
      <c r="D16905" t="s">
        <v>29465</v>
      </c>
      <c r="E16905" t="str">
        <f t="shared" si="264"/>
        <v>672269 - PARTENERYS</v>
      </c>
      <c r="F16905" t="s">
        <v>491</v>
      </c>
      <c r="G16905" t="s">
        <v>29464</v>
      </c>
      <c r="I16905" t="s">
        <v>26253</v>
      </c>
      <c r="J16905" t="s">
        <v>29463</v>
      </c>
      <c r="K16905" t="s">
        <v>208</v>
      </c>
      <c r="L16905" t="s">
        <v>29462</v>
      </c>
      <c r="N16905" t="s">
        <v>208</v>
      </c>
      <c r="O16905" t="s">
        <v>476</v>
      </c>
      <c r="P16905" t="s">
        <v>476</v>
      </c>
    </row>
    <row r="16906" spans="1:16">
      <c r="A16906" s="484" t="s">
        <v>109577</v>
      </c>
      <c r="B16906" s="485" t="s">
        <v>109576</v>
      </c>
      <c r="C16906" t="s">
        <v>109575</v>
      </c>
      <c r="D16906" t="s">
        <v>109575</v>
      </c>
      <c r="E16906" t="str">
        <f t="shared" si="264"/>
        <v>612893 - CASTLE TATTOO ACADEMY</v>
      </c>
      <c r="F16906" t="s">
        <v>1520</v>
      </c>
      <c r="G16906" t="s">
        <v>109574</v>
      </c>
      <c r="I16906" t="s">
        <v>1542</v>
      </c>
      <c r="J16906" t="s">
        <v>109573</v>
      </c>
      <c r="K16906" t="s">
        <v>208</v>
      </c>
      <c r="L16906" t="s">
        <v>109572</v>
      </c>
      <c r="N16906" t="s">
        <v>208</v>
      </c>
      <c r="O16906" t="s">
        <v>476</v>
      </c>
      <c r="P16906" t="s">
        <v>476</v>
      </c>
    </row>
    <row r="16907" spans="1:16">
      <c r="A16907" s="484" t="s">
        <v>96201</v>
      </c>
      <c r="B16907" s="485" t="s">
        <v>96200</v>
      </c>
      <c r="C16907" t="s">
        <v>96199</v>
      </c>
      <c r="D16907" t="s">
        <v>96199</v>
      </c>
      <c r="E16907" t="str">
        <f t="shared" si="264"/>
        <v>675672 - CHRISTELLE TRABAND</v>
      </c>
      <c r="F16907" t="s">
        <v>15421</v>
      </c>
      <c r="G16907" t="s">
        <v>96198</v>
      </c>
      <c r="I16907" t="s">
        <v>29210</v>
      </c>
      <c r="J16907" t="s">
        <v>96197</v>
      </c>
      <c r="K16907" t="s">
        <v>208</v>
      </c>
      <c r="L16907" t="s">
        <v>96196</v>
      </c>
      <c r="N16907" t="s">
        <v>208</v>
      </c>
      <c r="O16907" t="s">
        <v>476</v>
      </c>
      <c r="P16907" t="s">
        <v>476</v>
      </c>
    </row>
    <row r="16908" spans="1:16">
      <c r="A16908" s="484" t="s">
        <v>62504</v>
      </c>
      <c r="B16908" s="485" t="s">
        <v>62503</v>
      </c>
      <c r="C16908" t="s">
        <v>62502</v>
      </c>
      <c r="D16908" t="s">
        <v>62501</v>
      </c>
      <c r="E16908" t="str">
        <f t="shared" si="264"/>
        <v>646131 - HALOPEAU SEVERINE</v>
      </c>
      <c r="F16908" t="s">
        <v>29895</v>
      </c>
      <c r="G16908" t="s">
        <v>62500</v>
      </c>
      <c r="I16908" t="s">
        <v>3873</v>
      </c>
      <c r="K16908" t="s">
        <v>208</v>
      </c>
      <c r="L16908" t="s">
        <v>62499</v>
      </c>
      <c r="N16908" t="s">
        <v>208</v>
      </c>
      <c r="O16908" t="s">
        <v>476</v>
      </c>
      <c r="P16908" t="s">
        <v>476</v>
      </c>
    </row>
    <row r="16909" spans="1:16">
      <c r="A16909" s="484" t="s">
        <v>111272</v>
      </c>
      <c r="B16909" s="485" t="s">
        <v>111271</v>
      </c>
      <c r="C16909" t="s">
        <v>111270</v>
      </c>
      <c r="D16909" t="s">
        <v>95792</v>
      </c>
      <c r="E16909" t="str">
        <f t="shared" si="264"/>
        <v>624482 - CCF</v>
      </c>
      <c r="F16909" t="s">
        <v>23134</v>
      </c>
      <c r="G16909" t="s">
        <v>111269</v>
      </c>
      <c r="H16909" t="s">
        <v>111268</v>
      </c>
      <c r="I16909" t="s">
        <v>9251</v>
      </c>
      <c r="K16909" t="s">
        <v>208</v>
      </c>
      <c r="L16909" t="s">
        <v>111267</v>
      </c>
      <c r="N16909" t="s">
        <v>208</v>
      </c>
      <c r="O16909" t="s">
        <v>476</v>
      </c>
      <c r="P16909" t="s">
        <v>476</v>
      </c>
    </row>
    <row r="16910" spans="1:16">
      <c r="A16910" s="484" t="s">
        <v>56964</v>
      </c>
      <c r="B16910" s="485" t="s">
        <v>56963</v>
      </c>
      <c r="C16910" t="s">
        <v>56962</v>
      </c>
      <c r="D16910" t="s">
        <v>56961</v>
      </c>
      <c r="E16910" t="str">
        <f t="shared" si="264"/>
        <v>672415 - ICARE</v>
      </c>
      <c r="F16910" t="s">
        <v>31423</v>
      </c>
      <c r="G16910" t="s">
        <v>56960</v>
      </c>
      <c r="I16910" t="s">
        <v>44425</v>
      </c>
      <c r="J16910" t="s">
        <v>56959</v>
      </c>
      <c r="K16910" t="s">
        <v>208</v>
      </c>
      <c r="L16910" t="s">
        <v>56958</v>
      </c>
      <c r="N16910" t="s">
        <v>208</v>
      </c>
      <c r="O16910" t="s">
        <v>476</v>
      </c>
      <c r="P16910" t="s">
        <v>476</v>
      </c>
    </row>
    <row r="16911" spans="1:16">
      <c r="A16911" s="484" t="s">
        <v>37490</v>
      </c>
      <c r="B16911" s="485" t="s">
        <v>37489</v>
      </c>
      <c r="C16911" t="s">
        <v>37488</v>
      </c>
      <c r="D16911" t="s">
        <v>37488</v>
      </c>
      <c r="E16911" t="str">
        <f t="shared" si="264"/>
        <v>642836 - MEDEA SAS</v>
      </c>
      <c r="F16911" t="s">
        <v>9322</v>
      </c>
      <c r="G16911" t="s">
        <v>37487</v>
      </c>
      <c r="I16911" t="s">
        <v>27321</v>
      </c>
      <c r="K16911" t="s">
        <v>37486</v>
      </c>
      <c r="L16911" t="s">
        <v>37485</v>
      </c>
      <c r="N16911" t="s">
        <v>208</v>
      </c>
      <c r="O16911" t="s">
        <v>476</v>
      </c>
      <c r="P16911" t="s">
        <v>476</v>
      </c>
    </row>
    <row r="16912" spans="1:16">
      <c r="A16912" s="484" t="s">
        <v>122672</v>
      </c>
      <c r="B16912" s="485" t="s">
        <v>122671</v>
      </c>
      <c r="C16912" t="s">
        <v>122670</v>
      </c>
      <c r="D16912" t="s">
        <v>122670</v>
      </c>
      <c r="E16912" t="str">
        <f t="shared" si="264"/>
        <v>666543 - ASSOCIATION DES FORMATEURS INDEPENDANTS</v>
      </c>
      <c r="F16912" t="s">
        <v>19736</v>
      </c>
      <c r="G16912" t="s">
        <v>122669</v>
      </c>
      <c r="I16912" t="s">
        <v>17249</v>
      </c>
      <c r="J16912" t="s">
        <v>122668</v>
      </c>
      <c r="K16912" t="s">
        <v>208</v>
      </c>
      <c r="L16912" t="s">
        <v>122667</v>
      </c>
      <c r="N16912" t="s">
        <v>208</v>
      </c>
      <c r="O16912" t="s">
        <v>476</v>
      </c>
      <c r="P16912" t="s">
        <v>476</v>
      </c>
    </row>
    <row r="16913" spans="1:16">
      <c r="A16913" s="484" t="s">
        <v>54361</v>
      </c>
      <c r="B16913" s="485" t="s">
        <v>54360</v>
      </c>
      <c r="C16913" t="s">
        <v>54359</v>
      </c>
      <c r="D16913" t="s">
        <v>54358</v>
      </c>
      <c r="E16913" t="str">
        <f t="shared" si="264"/>
        <v>629893 - IFNAT BAYONNE</v>
      </c>
      <c r="F16913" t="s">
        <v>18280</v>
      </c>
      <c r="G16913" t="s">
        <v>54357</v>
      </c>
      <c r="I16913" t="s">
        <v>9512</v>
      </c>
      <c r="J16913" t="s">
        <v>54356</v>
      </c>
      <c r="K16913" t="s">
        <v>208</v>
      </c>
      <c r="L16913" t="s">
        <v>54355</v>
      </c>
      <c r="N16913" t="s">
        <v>208</v>
      </c>
      <c r="O16913" t="s">
        <v>476</v>
      </c>
      <c r="P16913" t="s">
        <v>476</v>
      </c>
    </row>
    <row r="16914" spans="1:16">
      <c r="A16914" s="484" t="s">
        <v>23438</v>
      </c>
      <c r="B16914" s="485" t="s">
        <v>23437</v>
      </c>
      <c r="C16914" t="s">
        <v>23436</v>
      </c>
      <c r="D16914" t="s">
        <v>23436</v>
      </c>
      <c r="E16914" t="str">
        <f t="shared" si="264"/>
        <v>652660 - REHAB4NEURO</v>
      </c>
      <c r="F16914" t="s">
        <v>11199</v>
      </c>
      <c r="G16914" t="s">
        <v>23435</v>
      </c>
      <c r="I16914" t="s">
        <v>1035</v>
      </c>
      <c r="K16914" t="s">
        <v>208</v>
      </c>
      <c r="L16914" t="s">
        <v>23434</v>
      </c>
      <c r="N16914" t="s">
        <v>208</v>
      </c>
      <c r="O16914" t="s">
        <v>476</v>
      </c>
      <c r="P16914" t="s">
        <v>476</v>
      </c>
    </row>
    <row r="16915" spans="1:16">
      <c r="A16915" s="484" t="s">
        <v>29355</v>
      </c>
      <c r="B16915" s="485" t="s">
        <v>29354</v>
      </c>
      <c r="C16915" t="s">
        <v>29353</v>
      </c>
      <c r="D16915" t="s">
        <v>29353</v>
      </c>
      <c r="E16915" t="str">
        <f t="shared" si="264"/>
        <v>686177 - PASCUAL LAETITIA</v>
      </c>
      <c r="F16915" t="s">
        <v>12456</v>
      </c>
      <c r="G16915" t="s">
        <v>29352</v>
      </c>
      <c r="I16915" t="s">
        <v>1321</v>
      </c>
      <c r="J16915" t="s">
        <v>29351</v>
      </c>
      <c r="K16915" t="s">
        <v>208</v>
      </c>
      <c r="L16915" t="s">
        <v>29350</v>
      </c>
      <c r="N16915" t="s">
        <v>208</v>
      </c>
      <c r="O16915" t="s">
        <v>476</v>
      </c>
      <c r="P16915" t="s">
        <v>476</v>
      </c>
    </row>
    <row r="16916" spans="1:16">
      <c r="A16916" s="484" t="s">
        <v>128215</v>
      </c>
      <c r="B16916" s="485" t="s">
        <v>128214</v>
      </c>
      <c r="C16916" t="s">
        <v>128213</v>
      </c>
      <c r="D16916" t="s">
        <v>128213</v>
      </c>
      <c r="E16916" t="str">
        <f t="shared" si="264"/>
        <v>625980 - ANIM&amp;COM CONSULTANT</v>
      </c>
      <c r="F16916" t="s">
        <v>20228</v>
      </c>
      <c r="G16916" t="s">
        <v>128212</v>
      </c>
      <c r="I16916" t="s">
        <v>626</v>
      </c>
      <c r="J16916" t="s">
        <v>128211</v>
      </c>
      <c r="K16916" t="s">
        <v>208</v>
      </c>
      <c r="L16916" t="s">
        <v>128210</v>
      </c>
      <c r="N16916" t="s">
        <v>207</v>
      </c>
      <c r="O16916" t="s">
        <v>476</v>
      </c>
      <c r="P16916" t="s">
        <v>476</v>
      </c>
    </row>
    <row r="16917" spans="1:16">
      <c r="A16917" s="484" t="s">
        <v>76639</v>
      </c>
      <c r="B16917" s="485" t="s">
        <v>76638</v>
      </c>
      <c r="C16917" t="s">
        <v>76637</v>
      </c>
      <c r="D16917" t="s">
        <v>76637</v>
      </c>
      <c r="E16917" t="str">
        <f t="shared" si="264"/>
        <v>629923 - EURO FRANCE FORMATION</v>
      </c>
      <c r="F16917" t="s">
        <v>15838</v>
      </c>
      <c r="G16917" t="s">
        <v>42378</v>
      </c>
      <c r="I16917" t="s">
        <v>2414</v>
      </c>
      <c r="J16917" t="s">
        <v>76636</v>
      </c>
      <c r="K16917" t="s">
        <v>208</v>
      </c>
      <c r="L16917" t="s">
        <v>76635</v>
      </c>
      <c r="N16917" t="s">
        <v>208</v>
      </c>
      <c r="O16917" t="s">
        <v>476</v>
      </c>
      <c r="P16917" t="s">
        <v>476</v>
      </c>
    </row>
    <row r="16918" spans="1:16">
      <c r="A16918" s="484" t="s">
        <v>109900</v>
      </c>
      <c r="B16918" s="485" t="s">
        <v>109899</v>
      </c>
      <c r="C16918" t="s">
        <v>109898</v>
      </c>
      <c r="D16918" t="s">
        <v>109897</v>
      </c>
      <c r="E16918" t="str">
        <f t="shared" si="264"/>
        <v>578332 - CAROLE FORMATION</v>
      </c>
      <c r="F16918" t="s">
        <v>6419</v>
      </c>
      <c r="G16918" t="s">
        <v>109896</v>
      </c>
      <c r="I16918" t="s">
        <v>109895</v>
      </c>
      <c r="J16918" t="s">
        <v>109894</v>
      </c>
      <c r="K16918" t="s">
        <v>208</v>
      </c>
      <c r="L16918" t="s">
        <v>109893</v>
      </c>
      <c r="N16918" t="s">
        <v>208</v>
      </c>
      <c r="O16918" t="s">
        <v>476</v>
      </c>
      <c r="P16918" t="s">
        <v>476</v>
      </c>
    </row>
    <row r="16919" spans="1:16">
      <c r="A16919" s="484" t="s">
        <v>44561</v>
      </c>
      <c r="B16919" s="485" t="s">
        <v>44560</v>
      </c>
      <c r="C16919" t="s">
        <v>44559</v>
      </c>
      <c r="D16919" t="s">
        <v>44559</v>
      </c>
      <c r="E16919" t="str">
        <f t="shared" si="264"/>
        <v>639072 - LEAN SIX SIGMA FRANCE</v>
      </c>
      <c r="F16919" t="s">
        <v>11959</v>
      </c>
      <c r="G16919" t="s">
        <v>44558</v>
      </c>
      <c r="I16919" t="s">
        <v>1814</v>
      </c>
      <c r="J16919" t="s">
        <v>44552</v>
      </c>
      <c r="K16919" t="s">
        <v>208</v>
      </c>
      <c r="L16919" t="s">
        <v>44557</v>
      </c>
      <c r="N16919" t="s">
        <v>208</v>
      </c>
      <c r="O16919" t="s">
        <v>476</v>
      </c>
      <c r="P16919" t="s">
        <v>476</v>
      </c>
    </row>
    <row r="16920" spans="1:16">
      <c r="A16920" s="484" t="s">
        <v>79703</v>
      </c>
      <c r="B16920" s="485" t="s">
        <v>79702</v>
      </c>
      <c r="C16920" t="s">
        <v>79701</v>
      </c>
      <c r="D16920" t="s">
        <v>79701</v>
      </c>
      <c r="E16920" t="str">
        <f t="shared" si="264"/>
        <v>633720 - ENQUETE 2 SOI</v>
      </c>
      <c r="F16920" t="s">
        <v>4384</v>
      </c>
      <c r="G16920" t="s">
        <v>79700</v>
      </c>
      <c r="I16920" t="s">
        <v>4033</v>
      </c>
      <c r="K16920" t="s">
        <v>208</v>
      </c>
      <c r="L16920" t="s">
        <v>79699</v>
      </c>
      <c r="N16920" t="s">
        <v>208</v>
      </c>
      <c r="O16920" t="s">
        <v>476</v>
      </c>
      <c r="P16920" t="s">
        <v>476</v>
      </c>
    </row>
    <row r="16921" spans="1:16">
      <c r="A16921" s="484" t="s">
        <v>9662</v>
      </c>
      <c r="B16921" s="485" t="s">
        <v>9661</v>
      </c>
      <c r="C16921" t="s">
        <v>9660</v>
      </c>
      <c r="D16921" t="s">
        <v>9659</v>
      </c>
      <c r="E16921" t="str">
        <f t="shared" si="264"/>
        <v>637543 - TISS'AVENIR</v>
      </c>
      <c r="F16921" t="s">
        <v>1983</v>
      </c>
      <c r="G16921" t="s">
        <v>9658</v>
      </c>
      <c r="I16921" t="s">
        <v>9657</v>
      </c>
      <c r="K16921" t="s">
        <v>208</v>
      </c>
      <c r="L16921" t="s">
        <v>9656</v>
      </c>
      <c r="N16921" t="s">
        <v>208</v>
      </c>
      <c r="O16921" t="s">
        <v>476</v>
      </c>
      <c r="P16921" t="s">
        <v>476</v>
      </c>
    </row>
    <row r="16922" spans="1:16">
      <c r="A16922" s="484" t="s">
        <v>42187</v>
      </c>
      <c r="B16922" s="485" t="s">
        <v>42186</v>
      </c>
      <c r="C16922" t="s">
        <v>42185</v>
      </c>
      <c r="D16922" t="s">
        <v>42185</v>
      </c>
      <c r="E16922" t="str">
        <f t="shared" si="264"/>
        <v>636836 - LJE CONSEILS</v>
      </c>
      <c r="F16922" t="s">
        <v>22006</v>
      </c>
      <c r="G16922" t="s">
        <v>42184</v>
      </c>
      <c r="H16922" t="s">
        <v>42183</v>
      </c>
      <c r="I16922" t="s">
        <v>6917</v>
      </c>
      <c r="J16922" t="s">
        <v>42182</v>
      </c>
      <c r="K16922" t="s">
        <v>208</v>
      </c>
      <c r="L16922" t="s">
        <v>42181</v>
      </c>
      <c r="N16922" t="s">
        <v>208</v>
      </c>
      <c r="O16922" t="s">
        <v>476</v>
      </c>
      <c r="P16922" t="s">
        <v>476</v>
      </c>
    </row>
    <row r="16923" spans="1:16">
      <c r="A16923" s="484" t="s">
        <v>56920</v>
      </c>
      <c r="B16923" s="485" t="s">
        <v>56919</v>
      </c>
      <c r="C16923" t="s">
        <v>56918</v>
      </c>
      <c r="D16923" t="s">
        <v>56918</v>
      </c>
      <c r="E16923" t="str">
        <f t="shared" si="264"/>
        <v>652635 - INSTITUT D'ACCOMPAGNEMENT A LA DIRECTION D'ENTREPRISE</v>
      </c>
      <c r="F16923" t="s">
        <v>11199</v>
      </c>
      <c r="G16923" t="s">
        <v>56917</v>
      </c>
      <c r="I16923" t="s">
        <v>56916</v>
      </c>
      <c r="J16923" t="s">
        <v>56915</v>
      </c>
      <c r="K16923" t="s">
        <v>208</v>
      </c>
      <c r="L16923" t="s">
        <v>56914</v>
      </c>
      <c r="N16923" t="s">
        <v>208</v>
      </c>
      <c r="O16923" t="s">
        <v>476</v>
      </c>
      <c r="P16923" t="s">
        <v>476</v>
      </c>
    </row>
    <row r="16924" spans="1:16">
      <c r="A16924" s="484" t="s">
        <v>69060</v>
      </c>
      <c r="B16924" s="485" t="s">
        <v>69059</v>
      </c>
      <c r="C16924" t="s">
        <v>69058</v>
      </c>
      <c r="D16924" t="s">
        <v>69058</v>
      </c>
      <c r="E16924" t="str">
        <f t="shared" si="264"/>
        <v>625346 - FORPRO CONSEIL</v>
      </c>
      <c r="F16924" t="s">
        <v>5594</v>
      </c>
      <c r="G16924" t="s">
        <v>69057</v>
      </c>
      <c r="I16924" t="s">
        <v>69056</v>
      </c>
      <c r="J16924" t="s">
        <v>69055</v>
      </c>
      <c r="K16924" t="s">
        <v>208</v>
      </c>
      <c r="L16924" t="s">
        <v>69054</v>
      </c>
      <c r="N16924" t="s">
        <v>208</v>
      </c>
      <c r="O16924" t="s">
        <v>476</v>
      </c>
      <c r="P16924" t="s">
        <v>476</v>
      </c>
    </row>
    <row r="16925" spans="1:16">
      <c r="A16925" s="484" t="s">
        <v>66859</v>
      </c>
      <c r="B16925" s="485" t="s">
        <v>66858</v>
      </c>
      <c r="C16925" t="s">
        <v>66857</v>
      </c>
      <c r="D16925" t="s">
        <v>66857</v>
      </c>
      <c r="E16925" t="str">
        <f t="shared" si="264"/>
        <v>624834 - GIE FORMATION</v>
      </c>
      <c r="F16925" t="s">
        <v>9007</v>
      </c>
      <c r="G16925" t="s">
        <v>66856</v>
      </c>
      <c r="I16925" t="s">
        <v>66855</v>
      </c>
      <c r="J16925" t="s">
        <v>66854</v>
      </c>
      <c r="K16925" t="s">
        <v>208</v>
      </c>
      <c r="L16925" t="s">
        <v>66853</v>
      </c>
      <c r="N16925" t="s">
        <v>208</v>
      </c>
      <c r="O16925" t="s">
        <v>476</v>
      </c>
      <c r="P16925" t="s">
        <v>476</v>
      </c>
    </row>
    <row r="16926" spans="1:16">
      <c r="A16926" s="484" t="s">
        <v>38364</v>
      </c>
      <c r="B16926" s="485" t="s">
        <v>38363</v>
      </c>
      <c r="C16926" t="s">
        <v>38362</v>
      </c>
      <c r="D16926" t="s">
        <v>38361</v>
      </c>
      <c r="E16926" t="str">
        <f t="shared" si="264"/>
        <v>646519 - MARECHAL MARIE CLAUDE</v>
      </c>
      <c r="F16926" t="s">
        <v>2054</v>
      </c>
      <c r="G16926" t="s">
        <v>38360</v>
      </c>
      <c r="H16926" t="s">
        <v>38359</v>
      </c>
      <c r="I16926" t="s">
        <v>38358</v>
      </c>
      <c r="J16926" t="s">
        <v>38357</v>
      </c>
      <c r="K16926" t="s">
        <v>208</v>
      </c>
      <c r="L16926" t="s">
        <v>38356</v>
      </c>
      <c r="N16926" t="s">
        <v>208</v>
      </c>
      <c r="O16926" t="s">
        <v>476</v>
      </c>
      <c r="P16926" t="s">
        <v>476</v>
      </c>
    </row>
    <row r="16927" spans="1:16">
      <c r="A16927" s="484" t="s">
        <v>31005</v>
      </c>
      <c r="B16927" s="485" t="s">
        <v>31004</v>
      </c>
      <c r="C16927" t="s">
        <v>31003</v>
      </c>
      <c r="D16927" t="s">
        <v>31002</v>
      </c>
      <c r="E16927" t="str">
        <f t="shared" si="264"/>
        <v>625358 - OREHANE MARCQ EN BAROEUL</v>
      </c>
      <c r="F16927" t="s">
        <v>15636</v>
      </c>
      <c r="G16927" t="s">
        <v>31001</v>
      </c>
      <c r="I16927" t="s">
        <v>4451</v>
      </c>
      <c r="J16927" t="s">
        <v>31000</v>
      </c>
      <c r="K16927" t="s">
        <v>208</v>
      </c>
      <c r="L16927" t="s">
        <v>30999</v>
      </c>
      <c r="N16927" t="s">
        <v>208</v>
      </c>
      <c r="O16927" t="s">
        <v>476</v>
      </c>
      <c r="P16927" t="s">
        <v>476</v>
      </c>
    </row>
    <row r="16928" spans="1:16">
      <c r="A16928" s="484" t="s">
        <v>47551</v>
      </c>
      <c r="B16928" s="485" t="s">
        <v>47550</v>
      </c>
      <c r="C16928" t="s">
        <v>47549</v>
      </c>
      <c r="D16928" t="s">
        <v>47549</v>
      </c>
      <c r="E16928" t="str">
        <f t="shared" si="264"/>
        <v>634890 - L UNIVERS DES LANGUES</v>
      </c>
      <c r="F16928" t="s">
        <v>30681</v>
      </c>
      <c r="G16928" t="s">
        <v>47548</v>
      </c>
      <c r="I16928" t="s">
        <v>1837</v>
      </c>
      <c r="K16928" t="s">
        <v>208</v>
      </c>
      <c r="L16928" t="s">
        <v>47547</v>
      </c>
      <c r="N16928" t="s">
        <v>208</v>
      </c>
      <c r="O16928" t="s">
        <v>476</v>
      </c>
      <c r="P16928" t="s">
        <v>476</v>
      </c>
    </row>
    <row r="16929" spans="1:16">
      <c r="A16929" s="484" t="s">
        <v>43824</v>
      </c>
      <c r="B16929" s="485" t="s">
        <v>43823</v>
      </c>
      <c r="C16929" t="s">
        <v>43822</v>
      </c>
      <c r="D16929" t="s">
        <v>43821</v>
      </c>
      <c r="E16929" t="str">
        <f t="shared" si="264"/>
        <v>650675 - LEROY LEROY AURELIE COLETTE</v>
      </c>
      <c r="F16929" t="s">
        <v>17106</v>
      </c>
      <c r="G16929" t="s">
        <v>43820</v>
      </c>
      <c r="H16929" t="s">
        <v>43819</v>
      </c>
      <c r="I16929" t="s">
        <v>43818</v>
      </c>
      <c r="K16929" t="s">
        <v>208</v>
      </c>
      <c r="L16929" t="s">
        <v>43817</v>
      </c>
      <c r="N16929" t="s">
        <v>208</v>
      </c>
      <c r="O16929" t="s">
        <v>476</v>
      </c>
      <c r="P16929" t="s">
        <v>476</v>
      </c>
    </row>
    <row r="16930" spans="1:16">
      <c r="A16930" s="484" t="s">
        <v>48174</v>
      </c>
      <c r="B16930" s="485" t="s">
        <v>48173</v>
      </c>
      <c r="C16930" t="s">
        <v>48172</v>
      </c>
      <c r="D16930" t="s">
        <v>48172</v>
      </c>
      <c r="E16930" t="str">
        <f t="shared" si="264"/>
        <v>686037 - KHEOPS CONSEIL</v>
      </c>
      <c r="F16930" t="s">
        <v>5514</v>
      </c>
      <c r="G16930" t="s">
        <v>48171</v>
      </c>
      <c r="I16930" t="s">
        <v>48170</v>
      </c>
      <c r="J16930" t="s">
        <v>48169</v>
      </c>
      <c r="K16930" t="s">
        <v>208</v>
      </c>
      <c r="L16930" t="s">
        <v>48168</v>
      </c>
      <c r="N16930" t="s">
        <v>208</v>
      </c>
      <c r="O16930" t="s">
        <v>476</v>
      </c>
      <c r="P16930" t="s">
        <v>476</v>
      </c>
    </row>
    <row r="16931" spans="1:16">
      <c r="A16931" s="484" t="s">
        <v>128762</v>
      </c>
      <c r="B16931" s="485" t="s">
        <v>128761</v>
      </c>
      <c r="C16931" t="s">
        <v>128760</v>
      </c>
      <c r="D16931" t="s">
        <v>128760</v>
      </c>
      <c r="E16931" t="str">
        <f t="shared" si="264"/>
        <v>621183 - AMN CONSEIL FORMATION</v>
      </c>
      <c r="F16931" t="s">
        <v>11721</v>
      </c>
      <c r="G16931" t="s">
        <v>4445</v>
      </c>
      <c r="I16931" t="s">
        <v>4444</v>
      </c>
      <c r="J16931" t="s">
        <v>4435</v>
      </c>
      <c r="K16931" t="s">
        <v>208</v>
      </c>
      <c r="L16931" t="s">
        <v>128759</v>
      </c>
      <c r="N16931" t="s">
        <v>208</v>
      </c>
      <c r="O16931" t="s">
        <v>476</v>
      </c>
      <c r="P16931" t="s">
        <v>476</v>
      </c>
    </row>
    <row r="16932" spans="1:16">
      <c r="A16932" s="484" t="s">
        <v>48077</v>
      </c>
      <c r="B16932" s="485" t="s">
        <v>48076</v>
      </c>
      <c r="C16932" t="s">
        <v>48075</v>
      </c>
      <c r="D16932" t="s">
        <v>48074</v>
      </c>
      <c r="E16932" t="str">
        <f t="shared" si="264"/>
        <v>670649 - KINEFOR</v>
      </c>
      <c r="F16932" t="s">
        <v>10767</v>
      </c>
      <c r="G16932" t="s">
        <v>23330</v>
      </c>
      <c r="I16932" t="s">
        <v>1799</v>
      </c>
      <c r="J16932" t="s">
        <v>48073</v>
      </c>
      <c r="K16932" t="s">
        <v>208</v>
      </c>
      <c r="L16932" t="s">
        <v>48072</v>
      </c>
      <c r="N16932" t="s">
        <v>208</v>
      </c>
      <c r="O16932" t="s">
        <v>476</v>
      </c>
      <c r="P16932" t="s">
        <v>476</v>
      </c>
    </row>
    <row r="16933" spans="1:16">
      <c r="A16933" s="484" t="s">
        <v>65581</v>
      </c>
      <c r="B16933" s="485" t="s">
        <v>65580</v>
      </c>
      <c r="C16933" t="s">
        <v>65579</v>
      </c>
      <c r="D16933" t="s">
        <v>65578</v>
      </c>
      <c r="E16933" t="str">
        <f t="shared" si="264"/>
        <v>645631 - GRANDIR ET SOI</v>
      </c>
      <c r="F16933" t="s">
        <v>17277</v>
      </c>
      <c r="G16933" t="s">
        <v>65577</v>
      </c>
      <c r="I16933" t="s">
        <v>11760</v>
      </c>
      <c r="J16933" t="s">
        <v>59957</v>
      </c>
      <c r="K16933" t="s">
        <v>65576</v>
      </c>
      <c r="L16933" t="s">
        <v>65575</v>
      </c>
      <c r="N16933" t="s">
        <v>208</v>
      </c>
      <c r="O16933" t="s">
        <v>476</v>
      </c>
      <c r="P16933" t="s">
        <v>476</v>
      </c>
    </row>
    <row r="16934" spans="1:16">
      <c r="A16934" s="484" t="s">
        <v>79808</v>
      </c>
      <c r="B16934" s="485" t="s">
        <v>79807</v>
      </c>
      <c r="C16934" t="s">
        <v>79806</v>
      </c>
      <c r="D16934" t="s">
        <v>79806</v>
      </c>
      <c r="E16934" t="str">
        <f t="shared" si="264"/>
        <v>627896 - ENGLISH@BERRY</v>
      </c>
      <c r="F16934" t="s">
        <v>3656</v>
      </c>
      <c r="G16934" t="s">
        <v>79805</v>
      </c>
      <c r="I16934" t="s">
        <v>4220</v>
      </c>
      <c r="J16934" t="s">
        <v>79804</v>
      </c>
      <c r="K16934" t="s">
        <v>208</v>
      </c>
      <c r="L16934" t="s">
        <v>79803</v>
      </c>
      <c r="N16934" t="s">
        <v>208</v>
      </c>
      <c r="O16934" t="s">
        <v>476</v>
      </c>
      <c r="P16934" t="s">
        <v>476</v>
      </c>
    </row>
    <row r="16935" spans="1:16">
      <c r="A16935" s="484" t="s">
        <v>134885</v>
      </c>
      <c r="B16935" s="485" t="s">
        <v>134884</v>
      </c>
      <c r="C16935" t="s">
        <v>134883</v>
      </c>
      <c r="D16935" t="s">
        <v>134883</v>
      </c>
      <c r="E16935" t="str">
        <f t="shared" si="264"/>
        <v>634803 - ACVIPRO MOUHOUBI</v>
      </c>
      <c r="F16935" t="s">
        <v>30681</v>
      </c>
      <c r="G16935" t="s">
        <v>134882</v>
      </c>
      <c r="I16935" t="s">
        <v>2666</v>
      </c>
      <c r="J16935" t="s">
        <v>134881</v>
      </c>
      <c r="K16935" t="s">
        <v>208</v>
      </c>
      <c r="L16935" t="s">
        <v>134880</v>
      </c>
      <c r="N16935" t="s">
        <v>208</v>
      </c>
      <c r="O16935" t="s">
        <v>476</v>
      </c>
      <c r="P16935" t="s">
        <v>476</v>
      </c>
    </row>
    <row r="16936" spans="1:16">
      <c r="A16936" s="484" t="s">
        <v>58634</v>
      </c>
      <c r="B16936" s="485" t="s">
        <v>58633</v>
      </c>
      <c r="C16936" t="s">
        <v>58632</v>
      </c>
      <c r="D16936" t="s">
        <v>58631</v>
      </c>
      <c r="E16936" t="str">
        <f t="shared" si="264"/>
        <v>686943 - ILLY MARGAUX</v>
      </c>
      <c r="F16936" t="s">
        <v>2353</v>
      </c>
      <c r="G16936" t="s">
        <v>58630</v>
      </c>
      <c r="I16936" t="s">
        <v>51517</v>
      </c>
      <c r="J16936" t="s">
        <v>58629</v>
      </c>
      <c r="K16936" t="s">
        <v>208</v>
      </c>
      <c r="L16936" t="s">
        <v>58628</v>
      </c>
      <c r="N16936" t="s">
        <v>208</v>
      </c>
      <c r="O16936" t="s">
        <v>476</v>
      </c>
      <c r="P16936" t="s">
        <v>476</v>
      </c>
    </row>
    <row r="16937" spans="1:16">
      <c r="A16937" s="484" t="s">
        <v>67659</v>
      </c>
      <c r="B16937" s="485" t="s">
        <v>67658</v>
      </c>
      <c r="C16937" t="s">
        <v>67657</v>
      </c>
      <c r="D16937" t="s">
        <v>67656</v>
      </c>
      <c r="E16937" t="str">
        <f t="shared" si="264"/>
        <v>616813 - GARIN HERVE</v>
      </c>
      <c r="F16937" t="s">
        <v>10822</v>
      </c>
      <c r="G16937" t="s">
        <v>67655</v>
      </c>
      <c r="I16937" t="s">
        <v>681</v>
      </c>
      <c r="J16937" t="s">
        <v>67654</v>
      </c>
      <c r="K16937" t="s">
        <v>208</v>
      </c>
      <c r="L16937" t="s">
        <v>67653</v>
      </c>
      <c r="N16937" t="s">
        <v>208</v>
      </c>
      <c r="O16937" t="s">
        <v>476</v>
      </c>
      <c r="P16937" t="s">
        <v>476</v>
      </c>
    </row>
    <row r="16938" spans="1:16">
      <c r="A16938" s="484" t="s">
        <v>28558</v>
      </c>
      <c r="B16938" s="485" t="s">
        <v>28557</v>
      </c>
      <c r="C16938" t="s">
        <v>28556</v>
      </c>
      <c r="D16938" t="s">
        <v>28555</v>
      </c>
      <c r="E16938" t="str">
        <f t="shared" si="264"/>
        <v>616527 - PERSPECTIVE PIA</v>
      </c>
      <c r="F16938" t="s">
        <v>15646</v>
      </c>
      <c r="G16938" t="s">
        <v>28554</v>
      </c>
      <c r="I16938" t="s">
        <v>28553</v>
      </c>
      <c r="K16938" t="s">
        <v>208</v>
      </c>
      <c r="L16938" t="s">
        <v>28552</v>
      </c>
      <c r="N16938" t="s">
        <v>208</v>
      </c>
      <c r="O16938" t="s">
        <v>476</v>
      </c>
      <c r="P16938" t="s">
        <v>476</v>
      </c>
    </row>
    <row r="16939" spans="1:16">
      <c r="A16939" s="484" t="s">
        <v>59226</v>
      </c>
      <c r="B16939" s="485" t="s">
        <v>59225</v>
      </c>
      <c r="C16939" t="s">
        <v>59224</v>
      </c>
      <c r="D16939" t="s">
        <v>59224</v>
      </c>
      <c r="E16939" t="str">
        <f t="shared" si="264"/>
        <v>644250 - IFCV APPRENTISSAGE</v>
      </c>
      <c r="F16939" t="s">
        <v>16766</v>
      </c>
      <c r="G16939" t="s">
        <v>59223</v>
      </c>
      <c r="I16939" t="s">
        <v>11554</v>
      </c>
      <c r="J16939" t="s">
        <v>59222</v>
      </c>
      <c r="K16939" t="s">
        <v>208</v>
      </c>
      <c r="L16939" t="s">
        <v>59221</v>
      </c>
      <c r="N16939" t="s">
        <v>207</v>
      </c>
      <c r="O16939" t="s">
        <v>476</v>
      </c>
      <c r="P16939" t="s">
        <v>476</v>
      </c>
    </row>
    <row r="16940" spans="1:16">
      <c r="A16940" s="484" t="s">
        <v>86454</v>
      </c>
      <c r="B16940" s="485" t="s">
        <v>86453</v>
      </c>
      <c r="C16940" t="s">
        <v>86452</v>
      </c>
      <c r="D16940" t="s">
        <v>86451</v>
      </c>
      <c r="E16940" t="str">
        <f t="shared" si="264"/>
        <v>664273 - DORNE CATHERINE</v>
      </c>
      <c r="F16940" t="s">
        <v>13535</v>
      </c>
      <c r="G16940" t="s">
        <v>86450</v>
      </c>
      <c r="I16940" t="s">
        <v>603</v>
      </c>
      <c r="J16940" t="s">
        <v>86449</v>
      </c>
      <c r="K16940" t="s">
        <v>208</v>
      </c>
      <c r="L16940" t="s">
        <v>86448</v>
      </c>
      <c r="N16940" t="s">
        <v>208</v>
      </c>
      <c r="O16940" t="s">
        <v>476</v>
      </c>
      <c r="P16940" t="s">
        <v>476</v>
      </c>
    </row>
    <row r="16941" spans="1:16">
      <c r="A16941" s="484" t="s">
        <v>113813</v>
      </c>
      <c r="B16941" s="485" t="s">
        <v>113812</v>
      </c>
      <c r="C16941" t="s">
        <v>113811</v>
      </c>
      <c r="D16941" t="s">
        <v>113811</v>
      </c>
      <c r="E16941" t="str">
        <f t="shared" si="264"/>
        <v>618639 - B'FOR</v>
      </c>
      <c r="G16941" t="s">
        <v>113810</v>
      </c>
      <c r="I16941" t="s">
        <v>33126</v>
      </c>
      <c r="K16941" t="s">
        <v>208</v>
      </c>
      <c r="L16941" t="s">
        <v>113809</v>
      </c>
      <c r="N16941" t="s">
        <v>208</v>
      </c>
      <c r="O16941" t="s">
        <v>476</v>
      </c>
      <c r="P16941" t="s">
        <v>476</v>
      </c>
    </row>
    <row r="16942" spans="1:16">
      <c r="A16942" s="484" t="s">
        <v>108820</v>
      </c>
      <c r="B16942" s="485" t="s">
        <v>108819</v>
      </c>
      <c r="C16942" t="s">
        <v>108818</v>
      </c>
      <c r="D16942" t="s">
        <v>108818</v>
      </c>
      <c r="E16942" t="str">
        <f t="shared" si="264"/>
        <v>655272 - CELIA BASTIAN CONSULTING</v>
      </c>
      <c r="F16942" t="s">
        <v>44893</v>
      </c>
      <c r="G16942" t="s">
        <v>108817</v>
      </c>
      <c r="I16942" t="s">
        <v>108816</v>
      </c>
      <c r="J16942" t="s">
        <v>108815</v>
      </c>
      <c r="K16942" t="s">
        <v>208</v>
      </c>
      <c r="L16942" t="s">
        <v>108814</v>
      </c>
      <c r="N16942" t="s">
        <v>208</v>
      </c>
      <c r="O16942" t="s">
        <v>476</v>
      </c>
      <c r="P16942" t="s">
        <v>476</v>
      </c>
    </row>
    <row r="16943" spans="1:16">
      <c r="A16943" s="484" t="s">
        <v>28642</v>
      </c>
      <c r="B16943" s="485" t="s">
        <v>28641</v>
      </c>
      <c r="C16943" t="s">
        <v>28640</v>
      </c>
      <c r="D16943" t="s">
        <v>28640</v>
      </c>
      <c r="E16943" t="str">
        <f t="shared" si="264"/>
        <v>661739 - PERMIS EXPRESS</v>
      </c>
      <c r="F16943" t="s">
        <v>26208</v>
      </c>
      <c r="G16943" t="s">
        <v>28639</v>
      </c>
      <c r="I16943" t="s">
        <v>28638</v>
      </c>
      <c r="J16943" t="s">
        <v>28637</v>
      </c>
      <c r="K16943" t="s">
        <v>208</v>
      </c>
      <c r="L16943" t="s">
        <v>28636</v>
      </c>
      <c r="N16943" t="s">
        <v>208</v>
      </c>
      <c r="O16943" t="s">
        <v>476</v>
      </c>
      <c r="P16943" t="s">
        <v>476</v>
      </c>
    </row>
    <row r="16944" spans="1:16">
      <c r="A16944" s="484" t="s">
        <v>3563</v>
      </c>
      <c r="B16944" s="485" t="s">
        <v>3562</v>
      </c>
      <c r="C16944" t="s">
        <v>3561</v>
      </c>
      <c r="D16944" t="s">
        <v>3561</v>
      </c>
      <c r="E16944" t="str">
        <f t="shared" si="264"/>
        <v>660127 - VINCKIER MYLENE</v>
      </c>
      <c r="F16944" t="s">
        <v>3560</v>
      </c>
      <c r="G16944" t="s">
        <v>3559</v>
      </c>
      <c r="I16944" t="s">
        <v>3558</v>
      </c>
      <c r="J16944" t="s">
        <v>3557</v>
      </c>
      <c r="K16944" t="s">
        <v>208</v>
      </c>
      <c r="L16944" t="s">
        <v>3556</v>
      </c>
      <c r="N16944" t="s">
        <v>208</v>
      </c>
      <c r="O16944" t="s">
        <v>476</v>
      </c>
      <c r="P16944" t="s">
        <v>476</v>
      </c>
    </row>
    <row r="16945" spans="1:16">
      <c r="A16945" s="484" t="s">
        <v>61733</v>
      </c>
      <c r="B16945" s="485" t="s">
        <v>61732</v>
      </c>
      <c r="C16945" t="s">
        <v>61731</v>
      </c>
      <c r="D16945" t="s">
        <v>61730</v>
      </c>
      <c r="E16945" t="str">
        <f t="shared" si="264"/>
        <v>641560 - HENRY ESPARGILLERE SYLVIE</v>
      </c>
      <c r="F16945" t="s">
        <v>882</v>
      </c>
      <c r="G16945" t="s">
        <v>61729</v>
      </c>
      <c r="I16945" t="s">
        <v>61728</v>
      </c>
      <c r="J16945" t="s">
        <v>61727</v>
      </c>
      <c r="K16945" t="s">
        <v>208</v>
      </c>
      <c r="L16945" t="s">
        <v>61726</v>
      </c>
      <c r="N16945" t="s">
        <v>208</v>
      </c>
      <c r="O16945" t="s">
        <v>476</v>
      </c>
      <c r="P16945" t="s">
        <v>476</v>
      </c>
    </row>
    <row r="16946" spans="1:16">
      <c r="A16946" s="484" t="s">
        <v>51984</v>
      </c>
      <c r="B16946" s="485" t="s">
        <v>51983</v>
      </c>
      <c r="C16946" t="s">
        <v>51982</v>
      </c>
      <c r="D16946" t="s">
        <v>51981</v>
      </c>
      <c r="E16946" t="str">
        <f t="shared" si="264"/>
        <v>670674 - IA</v>
      </c>
      <c r="F16946" t="s">
        <v>10767</v>
      </c>
      <c r="G16946" t="s">
        <v>51980</v>
      </c>
      <c r="I16946" t="s">
        <v>626</v>
      </c>
      <c r="J16946" t="s">
        <v>51979</v>
      </c>
      <c r="K16946" t="s">
        <v>208</v>
      </c>
      <c r="L16946" t="s">
        <v>51978</v>
      </c>
      <c r="N16946" t="s">
        <v>208</v>
      </c>
      <c r="O16946" t="s">
        <v>476</v>
      </c>
      <c r="P16946" t="s">
        <v>476</v>
      </c>
    </row>
    <row r="16947" spans="1:16">
      <c r="A16947" s="484" t="s">
        <v>95589</v>
      </c>
      <c r="B16947" s="485" t="s">
        <v>95588</v>
      </c>
      <c r="C16947" t="s">
        <v>95587</v>
      </c>
      <c r="D16947" t="s">
        <v>95586</v>
      </c>
      <c r="E16947" t="str">
        <f t="shared" si="264"/>
        <v>634281 - CLEVERS SOPHIE</v>
      </c>
      <c r="G16947" t="s">
        <v>95585</v>
      </c>
      <c r="I16947" t="s">
        <v>37959</v>
      </c>
      <c r="J16947" t="s">
        <v>95584</v>
      </c>
      <c r="K16947" t="s">
        <v>208</v>
      </c>
      <c r="L16947" t="s">
        <v>95583</v>
      </c>
      <c r="N16947" t="s">
        <v>208</v>
      </c>
      <c r="O16947" t="s">
        <v>476</v>
      </c>
      <c r="P16947" t="s">
        <v>476</v>
      </c>
    </row>
    <row r="16948" spans="1:16">
      <c r="A16948" s="484" t="s">
        <v>126628</v>
      </c>
      <c r="B16948" s="485" t="s">
        <v>126627</v>
      </c>
      <c r="C16948" t="s">
        <v>126626</v>
      </c>
      <c r="D16948" t="s">
        <v>126626</v>
      </c>
      <c r="E16948" t="str">
        <f t="shared" si="264"/>
        <v>623660 - ARTPEP'S</v>
      </c>
      <c r="F16948" t="s">
        <v>44570</v>
      </c>
      <c r="G16948" t="s">
        <v>126625</v>
      </c>
      <c r="I16948" t="s">
        <v>126624</v>
      </c>
      <c r="J16948" t="s">
        <v>126623</v>
      </c>
      <c r="K16948" t="s">
        <v>208</v>
      </c>
      <c r="L16948" t="s">
        <v>126622</v>
      </c>
      <c r="N16948" t="s">
        <v>208</v>
      </c>
      <c r="O16948" t="s">
        <v>476</v>
      </c>
      <c r="P16948" t="s">
        <v>476</v>
      </c>
    </row>
    <row r="16949" spans="1:16">
      <c r="A16949" s="484" t="s">
        <v>18029</v>
      </c>
      <c r="B16949" s="485" t="s">
        <v>18028</v>
      </c>
      <c r="C16949" t="s">
        <v>18027</v>
      </c>
      <c r="D16949" t="s">
        <v>18027</v>
      </c>
      <c r="E16949" t="str">
        <f t="shared" si="264"/>
        <v>647536 - SENZA</v>
      </c>
      <c r="F16949" t="s">
        <v>18026</v>
      </c>
      <c r="G16949" t="s">
        <v>18025</v>
      </c>
      <c r="I16949" t="s">
        <v>1542</v>
      </c>
      <c r="J16949" t="s">
        <v>18024</v>
      </c>
      <c r="K16949" t="s">
        <v>208</v>
      </c>
      <c r="L16949" t="s">
        <v>18023</v>
      </c>
      <c r="N16949" t="s">
        <v>208</v>
      </c>
      <c r="O16949" t="s">
        <v>476</v>
      </c>
      <c r="P16949" t="s">
        <v>476</v>
      </c>
    </row>
    <row r="16950" spans="1:16">
      <c r="A16950" s="484" t="s">
        <v>116091</v>
      </c>
      <c r="B16950" s="485" t="s">
        <v>116090</v>
      </c>
      <c r="C16950" t="s">
        <v>116089</v>
      </c>
      <c r="D16950" t="s">
        <v>116089</v>
      </c>
      <c r="E16950" t="str">
        <f t="shared" si="264"/>
        <v>683474 - AUTRET SANDRINE</v>
      </c>
      <c r="F16950" t="s">
        <v>7117</v>
      </c>
      <c r="G16950" t="s">
        <v>116088</v>
      </c>
      <c r="I16950" t="s">
        <v>116087</v>
      </c>
      <c r="J16950" t="s">
        <v>116086</v>
      </c>
      <c r="K16950" t="s">
        <v>208</v>
      </c>
      <c r="L16950" t="s">
        <v>116085</v>
      </c>
      <c r="N16950" t="s">
        <v>208</v>
      </c>
      <c r="O16950" t="s">
        <v>476</v>
      </c>
      <c r="P16950" t="s">
        <v>476</v>
      </c>
    </row>
    <row r="16951" spans="1:16">
      <c r="A16951" s="484" t="s">
        <v>2727</v>
      </c>
      <c r="B16951" s="485" t="s">
        <v>2726</v>
      </c>
      <c r="C16951" t="s">
        <v>2725</v>
      </c>
      <c r="D16951" t="s">
        <v>2725</v>
      </c>
      <c r="E16951" t="str">
        <f t="shared" si="264"/>
        <v>618469 - WAY FORMATION</v>
      </c>
      <c r="F16951" t="s">
        <v>2724</v>
      </c>
      <c r="G16951" t="s">
        <v>2723</v>
      </c>
      <c r="I16951" t="s">
        <v>626</v>
      </c>
      <c r="K16951" t="s">
        <v>208</v>
      </c>
      <c r="L16951" t="s">
        <v>2722</v>
      </c>
      <c r="N16951" t="s">
        <v>208</v>
      </c>
      <c r="O16951" t="s">
        <v>476</v>
      </c>
      <c r="P16951" t="s">
        <v>476</v>
      </c>
    </row>
    <row r="16952" spans="1:16">
      <c r="A16952" s="484" t="s">
        <v>13143</v>
      </c>
      <c r="B16952" s="485" t="s">
        <v>13142</v>
      </c>
      <c r="C16952" t="s">
        <v>13141</v>
      </c>
      <c r="D16952" t="s">
        <v>13141</v>
      </c>
      <c r="E16952" t="str">
        <f t="shared" si="264"/>
        <v>670388 - STATERA CONCORDIA ATLANTIC CHALLENGES</v>
      </c>
      <c r="F16952" t="s">
        <v>2928</v>
      </c>
      <c r="G16952" t="s">
        <v>13140</v>
      </c>
      <c r="I16952" t="s">
        <v>13139</v>
      </c>
      <c r="J16952" t="s">
        <v>13138</v>
      </c>
      <c r="K16952" t="s">
        <v>208</v>
      </c>
      <c r="L16952" t="s">
        <v>13137</v>
      </c>
      <c r="N16952" t="s">
        <v>208</v>
      </c>
      <c r="O16952" t="s">
        <v>476</v>
      </c>
      <c r="P16952" t="s">
        <v>476</v>
      </c>
    </row>
    <row r="16953" spans="1:16">
      <c r="A16953" s="484" t="s">
        <v>109446</v>
      </c>
      <c r="B16953" s="485" t="s">
        <v>109445</v>
      </c>
      <c r="C16953" t="s">
        <v>109444</v>
      </c>
      <c r="D16953" t="s">
        <v>109444</v>
      </c>
      <c r="E16953" t="str">
        <f t="shared" si="264"/>
        <v>654401 - CATTELOIN AURELIE JACQUELINE</v>
      </c>
      <c r="F16953" t="s">
        <v>510</v>
      </c>
      <c r="G16953" t="s">
        <v>109443</v>
      </c>
      <c r="I16953" t="s">
        <v>991</v>
      </c>
      <c r="K16953" t="s">
        <v>208</v>
      </c>
      <c r="L16953" t="s">
        <v>109442</v>
      </c>
      <c r="N16953" t="s">
        <v>208</v>
      </c>
      <c r="O16953" t="s">
        <v>476</v>
      </c>
      <c r="P16953" t="s">
        <v>476</v>
      </c>
    </row>
    <row r="16954" spans="1:16">
      <c r="A16954" s="484" t="s">
        <v>9907</v>
      </c>
      <c r="B16954" s="485" t="s">
        <v>9906</v>
      </c>
      <c r="C16954" t="s">
        <v>9905</v>
      </c>
      <c r="D16954" t="s">
        <v>9905</v>
      </c>
      <c r="E16954" t="str">
        <f t="shared" si="264"/>
        <v>617180 - THIERRY LABOURDETTE FORMATION</v>
      </c>
      <c r="F16954" t="s">
        <v>9904</v>
      </c>
      <c r="G16954" t="s">
        <v>9903</v>
      </c>
      <c r="I16954" t="s">
        <v>9902</v>
      </c>
      <c r="K16954" t="s">
        <v>208</v>
      </c>
      <c r="L16954" t="s">
        <v>9901</v>
      </c>
      <c r="N16954" t="s">
        <v>208</v>
      </c>
      <c r="O16954" t="s">
        <v>476</v>
      </c>
      <c r="P16954" t="s">
        <v>476</v>
      </c>
    </row>
    <row r="16955" spans="1:16">
      <c r="A16955" s="484" t="s">
        <v>68292</v>
      </c>
      <c r="B16955" s="485" t="s">
        <v>68291</v>
      </c>
      <c r="C16955" t="s">
        <v>68290</v>
      </c>
      <c r="D16955" t="s">
        <v>68290</v>
      </c>
      <c r="E16955" t="str">
        <f t="shared" si="264"/>
        <v>636605 - FREDERIQUE DUPUIS CONSEIL</v>
      </c>
      <c r="F16955" t="s">
        <v>4049</v>
      </c>
      <c r="G16955" t="s">
        <v>68289</v>
      </c>
      <c r="I16955" t="s">
        <v>7300</v>
      </c>
      <c r="K16955" t="s">
        <v>208</v>
      </c>
      <c r="L16955" t="s">
        <v>68288</v>
      </c>
      <c r="N16955" t="s">
        <v>208</v>
      </c>
      <c r="O16955" t="s">
        <v>476</v>
      </c>
      <c r="P16955" t="s">
        <v>476</v>
      </c>
    </row>
    <row r="16956" spans="1:16">
      <c r="A16956" s="484" t="s">
        <v>89301</v>
      </c>
      <c r="B16956" s="485" t="s">
        <v>89300</v>
      </c>
      <c r="C16956" t="s">
        <v>89299</v>
      </c>
      <c r="D16956" t="s">
        <v>89299</v>
      </c>
      <c r="E16956" t="str">
        <f t="shared" si="264"/>
        <v>670212 - D CLIC PRO</v>
      </c>
      <c r="F16956" t="s">
        <v>5717</v>
      </c>
      <c r="G16956" t="s">
        <v>89298</v>
      </c>
      <c r="I16956" t="s">
        <v>89297</v>
      </c>
      <c r="J16956" t="s">
        <v>89296</v>
      </c>
      <c r="K16956" t="s">
        <v>208</v>
      </c>
      <c r="L16956" t="s">
        <v>89295</v>
      </c>
      <c r="N16956" t="s">
        <v>208</v>
      </c>
      <c r="O16956" t="s">
        <v>476</v>
      </c>
      <c r="P16956" t="s">
        <v>476</v>
      </c>
    </row>
    <row r="16957" spans="1:16">
      <c r="A16957" s="484" t="s">
        <v>20418</v>
      </c>
      <c r="B16957" s="485" t="s">
        <v>20417</v>
      </c>
      <c r="C16957" t="s">
        <v>20416</v>
      </c>
      <c r="D16957" t="s">
        <v>20416</v>
      </c>
      <c r="E16957" t="str">
        <f t="shared" si="264"/>
        <v>624627 - SANTE ACADEMIE</v>
      </c>
      <c r="F16957" t="s">
        <v>8543</v>
      </c>
      <c r="G16957" t="s">
        <v>20415</v>
      </c>
      <c r="I16957" t="s">
        <v>802</v>
      </c>
      <c r="J16957" t="s">
        <v>20414</v>
      </c>
      <c r="K16957" t="s">
        <v>20413</v>
      </c>
      <c r="L16957" t="s">
        <v>20412</v>
      </c>
      <c r="N16957" t="s">
        <v>208</v>
      </c>
      <c r="O16957" t="s">
        <v>476</v>
      </c>
      <c r="P16957" t="s">
        <v>476</v>
      </c>
    </row>
    <row r="16958" spans="1:16">
      <c r="A16958" s="484" t="s">
        <v>29064</v>
      </c>
      <c r="B16958" s="485" t="s">
        <v>29063</v>
      </c>
      <c r="C16958" t="s">
        <v>29062</v>
      </c>
      <c r="D16958" t="s">
        <v>29062</v>
      </c>
      <c r="E16958" t="str">
        <f t="shared" si="264"/>
        <v>610677 - P&amp;CO FORMATION CONSEIL</v>
      </c>
      <c r="F16958" t="s">
        <v>5963</v>
      </c>
      <c r="G16958" t="s">
        <v>29061</v>
      </c>
      <c r="I16958" t="s">
        <v>8597</v>
      </c>
      <c r="K16958" t="s">
        <v>208</v>
      </c>
      <c r="L16958" t="s">
        <v>29060</v>
      </c>
      <c r="N16958" t="s">
        <v>208</v>
      </c>
      <c r="O16958" t="s">
        <v>476</v>
      </c>
      <c r="P16958" t="s">
        <v>476</v>
      </c>
    </row>
    <row r="16959" spans="1:16">
      <c r="A16959" s="484" t="s">
        <v>67767</v>
      </c>
      <c r="B16959" s="485" t="s">
        <v>67766</v>
      </c>
      <c r="C16959" t="s">
        <v>67765</v>
      </c>
      <c r="D16959" t="s">
        <v>67765</v>
      </c>
      <c r="E16959" t="str">
        <f t="shared" si="264"/>
        <v>674850 - GAMBIER SEBASTIEN - SGFP</v>
      </c>
      <c r="F16959" t="s">
        <v>33070</v>
      </c>
      <c r="G16959" t="s">
        <v>67764</v>
      </c>
      <c r="I16959" t="s">
        <v>67763</v>
      </c>
      <c r="J16959" t="s">
        <v>67762</v>
      </c>
      <c r="K16959" t="s">
        <v>208</v>
      </c>
      <c r="L16959" t="s">
        <v>67761</v>
      </c>
      <c r="N16959" t="s">
        <v>208</v>
      </c>
      <c r="O16959" t="s">
        <v>476</v>
      </c>
      <c r="P16959" t="s">
        <v>476</v>
      </c>
    </row>
    <row r="16960" spans="1:16">
      <c r="A16960" s="484" t="s">
        <v>17561</v>
      </c>
      <c r="B16960" s="485" t="s">
        <v>17560</v>
      </c>
      <c r="C16960" t="s">
        <v>17559</v>
      </c>
      <c r="D16960" t="s">
        <v>17558</v>
      </c>
      <c r="E16960" t="str">
        <f t="shared" si="264"/>
        <v>653718 - SF CONSULTING</v>
      </c>
      <c r="F16960" t="s">
        <v>5402</v>
      </c>
      <c r="G16960" t="s">
        <v>17557</v>
      </c>
      <c r="I16960" t="s">
        <v>8055</v>
      </c>
      <c r="J16960" t="s">
        <v>17556</v>
      </c>
      <c r="K16960" t="s">
        <v>208</v>
      </c>
      <c r="L16960" t="s">
        <v>17555</v>
      </c>
      <c r="N16960" t="s">
        <v>208</v>
      </c>
      <c r="O16960" t="s">
        <v>476</v>
      </c>
      <c r="P16960" t="s">
        <v>476</v>
      </c>
    </row>
    <row r="16961" spans="1:16">
      <c r="A16961" s="484" t="s">
        <v>43615</v>
      </c>
      <c r="B16961" s="485" t="s">
        <v>43614</v>
      </c>
      <c r="C16961" t="s">
        <v>43613</v>
      </c>
      <c r="D16961" t="s">
        <v>43613</v>
      </c>
      <c r="E16961" t="str">
        <f t="shared" si="264"/>
        <v>686578 - LES COPILOTES</v>
      </c>
      <c r="F16961" t="s">
        <v>4275</v>
      </c>
      <c r="G16961" t="s">
        <v>43612</v>
      </c>
      <c r="I16961" t="s">
        <v>14433</v>
      </c>
      <c r="J16961" t="s">
        <v>43611</v>
      </c>
      <c r="K16961" t="s">
        <v>208</v>
      </c>
      <c r="L16961" t="s">
        <v>43610</v>
      </c>
      <c r="N16961" t="s">
        <v>208</v>
      </c>
      <c r="O16961" t="s">
        <v>476</v>
      </c>
      <c r="P16961" t="s">
        <v>476</v>
      </c>
    </row>
    <row r="16962" spans="1:16">
      <c r="A16962" s="484" t="s">
        <v>34119</v>
      </c>
      <c r="B16962" s="485" t="s">
        <v>34118</v>
      </c>
      <c r="C16962" t="s">
        <v>34117</v>
      </c>
      <c r="D16962" t="s">
        <v>34117</v>
      </c>
      <c r="E16962" t="str">
        <f t="shared" ref="E16962:E17025" si="265">_xlfn.CONCAT(L16962," - ",D16962)</f>
        <v>668424 - NAPSIA</v>
      </c>
      <c r="F16962" t="s">
        <v>2211</v>
      </c>
      <c r="G16962" t="s">
        <v>34116</v>
      </c>
      <c r="I16962" t="s">
        <v>603</v>
      </c>
      <c r="J16962" t="s">
        <v>34115</v>
      </c>
      <c r="K16962" t="s">
        <v>208</v>
      </c>
      <c r="L16962" t="s">
        <v>34114</v>
      </c>
      <c r="N16962" t="s">
        <v>208</v>
      </c>
      <c r="O16962" t="s">
        <v>476</v>
      </c>
      <c r="P16962" t="s">
        <v>476</v>
      </c>
    </row>
    <row r="16963" spans="1:16">
      <c r="A16963" s="484" t="s">
        <v>64644</v>
      </c>
      <c r="B16963" s="485" t="s">
        <v>64643</v>
      </c>
      <c r="C16963" t="s">
        <v>64642</v>
      </c>
      <c r="D16963" t="s">
        <v>64642</v>
      </c>
      <c r="E16963" t="str">
        <f t="shared" si="265"/>
        <v>659770 - GRISONI CELINE</v>
      </c>
      <c r="F16963" t="s">
        <v>16851</v>
      </c>
      <c r="G16963" t="s">
        <v>64641</v>
      </c>
      <c r="I16963" t="s">
        <v>21750</v>
      </c>
      <c r="J16963" t="s">
        <v>64640</v>
      </c>
      <c r="K16963" t="s">
        <v>208</v>
      </c>
      <c r="L16963" t="s">
        <v>64639</v>
      </c>
      <c r="N16963" t="s">
        <v>208</v>
      </c>
      <c r="O16963" t="s">
        <v>476</v>
      </c>
      <c r="P16963" t="s">
        <v>476</v>
      </c>
    </row>
    <row r="16964" spans="1:16">
      <c r="A16964" s="484" t="s">
        <v>110571</v>
      </c>
      <c r="B16964" s="485" t="s">
        <v>110570</v>
      </c>
      <c r="C16964" t="s">
        <v>110569</v>
      </c>
      <c r="D16964" t="s">
        <v>110569</v>
      </c>
      <c r="E16964" t="str">
        <f t="shared" si="265"/>
        <v>618214 - CAMPUS FORMATION LOOS</v>
      </c>
      <c r="F16964" t="s">
        <v>4476</v>
      </c>
      <c r="G16964" t="s">
        <v>110568</v>
      </c>
      <c r="I16964" t="s">
        <v>3214</v>
      </c>
      <c r="J16964" t="s">
        <v>110567</v>
      </c>
      <c r="K16964" t="s">
        <v>208</v>
      </c>
      <c r="L16964" t="s">
        <v>110566</v>
      </c>
      <c r="N16964" t="s">
        <v>208</v>
      </c>
      <c r="O16964" t="s">
        <v>476</v>
      </c>
      <c r="P16964" t="s">
        <v>476</v>
      </c>
    </row>
    <row r="16965" spans="1:16">
      <c r="A16965" s="484" t="s">
        <v>28341</v>
      </c>
      <c r="B16965" s="485" t="s">
        <v>28340</v>
      </c>
      <c r="C16965" t="s">
        <v>28339</v>
      </c>
      <c r="D16965" t="s">
        <v>28338</v>
      </c>
      <c r="E16965" t="str">
        <f t="shared" si="265"/>
        <v>616783 - PFLIEGER SASU</v>
      </c>
      <c r="F16965" t="s">
        <v>28337</v>
      </c>
      <c r="G16965" t="s">
        <v>28336</v>
      </c>
      <c r="I16965" t="s">
        <v>626</v>
      </c>
      <c r="K16965" t="s">
        <v>208</v>
      </c>
      <c r="L16965" t="s">
        <v>28335</v>
      </c>
      <c r="N16965" t="s">
        <v>208</v>
      </c>
      <c r="O16965" t="s">
        <v>476</v>
      </c>
      <c r="P16965" t="s">
        <v>476</v>
      </c>
    </row>
    <row r="16966" spans="1:16">
      <c r="A16966" s="484" t="s">
        <v>88726</v>
      </c>
      <c r="B16966" s="485" t="s">
        <v>88725</v>
      </c>
      <c r="C16966" t="s">
        <v>88724</v>
      </c>
      <c r="D16966" t="s">
        <v>88724</v>
      </c>
      <c r="E16966" t="str">
        <f t="shared" si="265"/>
        <v>672828 - DE SALES SARAH</v>
      </c>
      <c r="F16966" t="s">
        <v>24306</v>
      </c>
      <c r="G16966" t="s">
        <v>88723</v>
      </c>
      <c r="I16966" t="s">
        <v>9512</v>
      </c>
      <c r="J16966" t="s">
        <v>88722</v>
      </c>
      <c r="K16966" t="s">
        <v>208</v>
      </c>
      <c r="L16966" t="s">
        <v>88721</v>
      </c>
      <c r="N16966" t="s">
        <v>208</v>
      </c>
      <c r="O16966" t="s">
        <v>476</v>
      </c>
      <c r="P16966" t="s">
        <v>476</v>
      </c>
    </row>
    <row r="16967" spans="1:16">
      <c r="A16967" s="484" t="s">
        <v>3494</v>
      </c>
      <c r="B16967" s="485" t="s">
        <v>3493</v>
      </c>
      <c r="C16967" t="s">
        <v>3492</v>
      </c>
      <c r="D16967" t="s">
        <v>3492</v>
      </c>
      <c r="E16967" t="str">
        <f t="shared" si="265"/>
        <v>653720 - VIRGINIE VARROT CONSEIL EN IMAGE</v>
      </c>
      <c r="F16967" t="s">
        <v>3491</v>
      </c>
      <c r="G16967" t="s">
        <v>3490</v>
      </c>
      <c r="I16967" t="s">
        <v>3489</v>
      </c>
      <c r="J16967" t="s">
        <v>3488</v>
      </c>
      <c r="K16967" t="s">
        <v>208</v>
      </c>
      <c r="L16967" t="s">
        <v>3487</v>
      </c>
      <c r="N16967" t="s">
        <v>208</v>
      </c>
      <c r="O16967" t="s">
        <v>476</v>
      </c>
      <c r="P16967" t="s">
        <v>476</v>
      </c>
    </row>
    <row r="16968" spans="1:16">
      <c r="A16968" s="484" t="s">
        <v>67280</v>
      </c>
      <c r="B16968" s="485" t="s">
        <v>67279</v>
      </c>
      <c r="C16968" t="s">
        <v>67278</v>
      </c>
      <c r="D16968" t="s">
        <v>67278</v>
      </c>
      <c r="E16968" t="str">
        <f t="shared" si="265"/>
        <v>676524 - GENDRON STEVEN</v>
      </c>
      <c r="F16968" t="s">
        <v>22763</v>
      </c>
      <c r="G16968" t="s">
        <v>67277</v>
      </c>
      <c r="I16968" t="s">
        <v>40534</v>
      </c>
      <c r="K16968" t="s">
        <v>208</v>
      </c>
      <c r="L16968" t="s">
        <v>67276</v>
      </c>
      <c r="N16968" t="s">
        <v>208</v>
      </c>
      <c r="O16968" t="s">
        <v>476</v>
      </c>
      <c r="P16968" t="s">
        <v>476</v>
      </c>
    </row>
    <row r="16969" spans="1:16">
      <c r="A16969" s="484" t="s">
        <v>23768</v>
      </c>
      <c r="B16969" s="485" t="s">
        <v>23767</v>
      </c>
      <c r="C16969" t="s">
        <v>23766</v>
      </c>
      <c r="D16969" t="s">
        <v>23766</v>
      </c>
      <c r="E16969" t="str">
        <f t="shared" si="265"/>
        <v>650262 - RC DEVELOPPEMENT</v>
      </c>
      <c r="F16969" t="s">
        <v>2328</v>
      </c>
      <c r="G16969" t="s">
        <v>23765</v>
      </c>
      <c r="H16969" t="s">
        <v>23764</v>
      </c>
      <c r="I16969" t="s">
        <v>966</v>
      </c>
      <c r="J16969" t="s">
        <v>23763</v>
      </c>
      <c r="K16969" t="s">
        <v>208</v>
      </c>
      <c r="L16969" t="s">
        <v>23762</v>
      </c>
      <c r="N16969" t="s">
        <v>208</v>
      </c>
      <c r="O16969" t="s">
        <v>476</v>
      </c>
      <c r="P16969" t="s">
        <v>476</v>
      </c>
    </row>
    <row r="16970" spans="1:16">
      <c r="A16970" s="484" t="s">
        <v>9139</v>
      </c>
      <c r="B16970" s="485" t="s">
        <v>9138</v>
      </c>
      <c r="C16970" t="s">
        <v>9137</v>
      </c>
      <c r="D16970" t="s">
        <v>9136</v>
      </c>
      <c r="E16970" t="str">
        <f t="shared" si="265"/>
        <v>659320 - TRAJECTOIRE INDUSTRIE BOURGES</v>
      </c>
      <c r="F16970" t="s">
        <v>9135</v>
      </c>
      <c r="G16970" t="s">
        <v>9134</v>
      </c>
      <c r="H16970" t="s">
        <v>9133</v>
      </c>
      <c r="I16970" t="s">
        <v>4220</v>
      </c>
      <c r="J16970" t="s">
        <v>9132</v>
      </c>
      <c r="K16970" t="s">
        <v>208</v>
      </c>
      <c r="L16970" t="s">
        <v>9131</v>
      </c>
      <c r="N16970" t="s">
        <v>208</v>
      </c>
      <c r="O16970" t="s">
        <v>476</v>
      </c>
      <c r="P16970" t="s">
        <v>476</v>
      </c>
    </row>
    <row r="16971" spans="1:16">
      <c r="A16971" s="484" t="s">
        <v>60292</v>
      </c>
      <c r="B16971" s="485" t="s">
        <v>60291</v>
      </c>
      <c r="C16971" t="s">
        <v>60290</v>
      </c>
      <c r="D16971" t="s">
        <v>60290</v>
      </c>
      <c r="E16971" t="str">
        <f t="shared" si="265"/>
        <v>624160 - HULULE ACADEMY</v>
      </c>
      <c r="F16971" t="s">
        <v>25998</v>
      </c>
      <c r="G16971" t="s">
        <v>60289</v>
      </c>
      <c r="I16971" t="s">
        <v>966</v>
      </c>
      <c r="J16971" t="s">
        <v>60288</v>
      </c>
      <c r="K16971" t="s">
        <v>208</v>
      </c>
      <c r="L16971" t="s">
        <v>60287</v>
      </c>
      <c r="N16971" t="s">
        <v>208</v>
      </c>
      <c r="O16971" t="s">
        <v>476</v>
      </c>
      <c r="P16971" t="s">
        <v>476</v>
      </c>
    </row>
    <row r="16972" spans="1:16">
      <c r="A16972" s="484" t="s">
        <v>113560</v>
      </c>
      <c r="B16972" s="485" t="s">
        <v>113559</v>
      </c>
      <c r="C16972" t="s">
        <v>113558</v>
      </c>
      <c r="D16972" t="s">
        <v>113557</v>
      </c>
      <c r="E16972" t="str">
        <f t="shared" si="265"/>
        <v>621511 - BILKETA ALEGRANTZIAN</v>
      </c>
      <c r="F16972" t="s">
        <v>527</v>
      </c>
      <c r="G16972" t="s">
        <v>113556</v>
      </c>
      <c r="I16972" t="s">
        <v>9512</v>
      </c>
      <c r="J16972" t="s">
        <v>113555</v>
      </c>
      <c r="K16972" t="s">
        <v>208</v>
      </c>
      <c r="L16972" t="s">
        <v>113554</v>
      </c>
      <c r="N16972" t="s">
        <v>208</v>
      </c>
      <c r="O16972" t="s">
        <v>476</v>
      </c>
      <c r="P16972" t="s">
        <v>476</v>
      </c>
    </row>
    <row r="16973" spans="1:16">
      <c r="A16973" s="484" t="s">
        <v>125326</v>
      </c>
      <c r="B16973" s="485" t="s">
        <v>125325</v>
      </c>
      <c r="C16973" t="s">
        <v>125324</v>
      </c>
      <c r="D16973" t="s">
        <v>125323</v>
      </c>
      <c r="E16973" t="str">
        <f t="shared" si="265"/>
        <v>642356 - ASSOCIATION JAMES GAMMILL</v>
      </c>
      <c r="F16973" t="s">
        <v>50567</v>
      </c>
      <c r="G16973" t="s">
        <v>125322</v>
      </c>
      <c r="I16973" t="s">
        <v>125321</v>
      </c>
      <c r="J16973" t="s">
        <v>125320</v>
      </c>
      <c r="K16973" t="s">
        <v>208</v>
      </c>
      <c r="L16973" t="s">
        <v>125319</v>
      </c>
      <c r="N16973" t="s">
        <v>208</v>
      </c>
      <c r="O16973" t="s">
        <v>476</v>
      </c>
      <c r="P16973" t="s">
        <v>476</v>
      </c>
    </row>
    <row r="16974" spans="1:16">
      <c r="A16974" s="484" t="s">
        <v>48518</v>
      </c>
      <c r="B16974" s="485" t="s">
        <v>48517</v>
      </c>
      <c r="C16974" t="s">
        <v>48516</v>
      </c>
      <c r="D16974" t="s">
        <v>48516</v>
      </c>
      <c r="E16974" t="str">
        <f t="shared" si="265"/>
        <v>615948 - KAMINA FORMACTION - CONSEIL</v>
      </c>
      <c r="F16974" t="s">
        <v>22484</v>
      </c>
      <c r="G16974" t="s">
        <v>48515</v>
      </c>
      <c r="I16974" t="s">
        <v>47362</v>
      </c>
      <c r="K16974" t="s">
        <v>208</v>
      </c>
      <c r="L16974" t="s">
        <v>48514</v>
      </c>
      <c r="N16974" t="s">
        <v>208</v>
      </c>
      <c r="O16974" t="s">
        <v>476</v>
      </c>
      <c r="P16974" t="s">
        <v>476</v>
      </c>
    </row>
    <row r="16975" spans="1:16">
      <c r="A16975" s="484" t="s">
        <v>83694</v>
      </c>
      <c r="B16975" s="485" t="s">
        <v>83693</v>
      </c>
      <c r="C16975" t="s">
        <v>83692</v>
      </c>
      <c r="D16975" t="s">
        <v>83691</v>
      </c>
      <c r="E16975" t="str">
        <f t="shared" si="265"/>
        <v>647792 - ECOLE LA FONTAINE</v>
      </c>
      <c r="F16975" t="s">
        <v>715</v>
      </c>
      <c r="G16975" t="s">
        <v>83690</v>
      </c>
      <c r="I16975" t="s">
        <v>6282</v>
      </c>
      <c r="J16975" t="s">
        <v>83689</v>
      </c>
      <c r="K16975" t="s">
        <v>208</v>
      </c>
      <c r="L16975" t="s">
        <v>83688</v>
      </c>
      <c r="N16975" t="s">
        <v>208</v>
      </c>
      <c r="O16975" t="s">
        <v>476</v>
      </c>
      <c r="P16975" t="s">
        <v>476</v>
      </c>
    </row>
    <row r="16976" spans="1:16">
      <c r="A16976" s="484" t="s">
        <v>109434</v>
      </c>
      <c r="B16976" s="485" t="s">
        <v>109433</v>
      </c>
      <c r="C16976" t="s">
        <v>109432</v>
      </c>
      <c r="D16976" t="s">
        <v>109432</v>
      </c>
      <c r="E16976" t="str">
        <f t="shared" si="265"/>
        <v>635133 - CATY PICOT</v>
      </c>
      <c r="F16976" t="s">
        <v>9499</v>
      </c>
      <c r="G16976" t="s">
        <v>109431</v>
      </c>
      <c r="I16976" t="s">
        <v>8959</v>
      </c>
      <c r="J16976" t="s">
        <v>109430</v>
      </c>
      <c r="K16976" t="s">
        <v>208</v>
      </c>
      <c r="L16976" t="s">
        <v>109429</v>
      </c>
      <c r="N16976" t="s">
        <v>208</v>
      </c>
      <c r="O16976" t="s">
        <v>476</v>
      </c>
      <c r="P16976" t="s">
        <v>476</v>
      </c>
    </row>
    <row r="16977" spans="1:16">
      <c r="A16977" s="484" t="s">
        <v>82799</v>
      </c>
      <c r="B16977" s="485" t="s">
        <v>82798</v>
      </c>
      <c r="C16977" t="s">
        <v>82797</v>
      </c>
      <c r="D16977" t="s">
        <v>82797</v>
      </c>
      <c r="E16977" t="str">
        <f t="shared" si="265"/>
        <v>620981 - ECOLE SYNERGIE NATUROPATHIE</v>
      </c>
      <c r="F16977" t="s">
        <v>9038</v>
      </c>
      <c r="G16977" t="s">
        <v>82796</v>
      </c>
      <c r="I16977" t="s">
        <v>802</v>
      </c>
      <c r="J16977" t="s">
        <v>82795</v>
      </c>
      <c r="K16977" t="s">
        <v>208</v>
      </c>
      <c r="L16977" t="s">
        <v>82794</v>
      </c>
      <c r="N16977" t="s">
        <v>208</v>
      </c>
      <c r="O16977" t="s">
        <v>476</v>
      </c>
      <c r="P16977" t="s">
        <v>476</v>
      </c>
    </row>
    <row r="16978" spans="1:16">
      <c r="A16978" s="484" t="s">
        <v>117175</v>
      </c>
      <c r="B16978" s="485" t="s">
        <v>117174</v>
      </c>
      <c r="C16978" t="s">
        <v>117173</v>
      </c>
      <c r="D16978" t="s">
        <v>117173</v>
      </c>
      <c r="E16978" t="str">
        <f t="shared" si="265"/>
        <v>642710 - ATTY SANDRINE</v>
      </c>
      <c r="F16978" t="s">
        <v>15800</v>
      </c>
      <c r="G16978" t="s">
        <v>117172</v>
      </c>
      <c r="I16978" t="s">
        <v>58281</v>
      </c>
      <c r="J16978" t="s">
        <v>117171</v>
      </c>
      <c r="K16978" t="s">
        <v>208</v>
      </c>
      <c r="L16978" t="s">
        <v>117170</v>
      </c>
      <c r="N16978" t="s">
        <v>208</v>
      </c>
      <c r="O16978" t="s">
        <v>476</v>
      </c>
      <c r="P16978" t="s">
        <v>476</v>
      </c>
    </row>
    <row r="16979" spans="1:16">
      <c r="A16979" s="484" t="s">
        <v>95297</v>
      </c>
      <c r="B16979" s="485" t="s">
        <v>95296</v>
      </c>
      <c r="C16979" t="s">
        <v>95295</v>
      </c>
      <c r="D16979" t="s">
        <v>95295</v>
      </c>
      <c r="E16979" t="str">
        <f t="shared" si="265"/>
        <v>617957 - CML FORMATION</v>
      </c>
      <c r="F16979" t="s">
        <v>24268</v>
      </c>
      <c r="G16979" t="s">
        <v>95294</v>
      </c>
      <c r="I16979" t="s">
        <v>9816</v>
      </c>
      <c r="J16979" t="s">
        <v>95293</v>
      </c>
      <c r="K16979" t="s">
        <v>208</v>
      </c>
      <c r="L16979" t="s">
        <v>95292</v>
      </c>
      <c r="N16979" t="s">
        <v>208</v>
      </c>
      <c r="O16979" t="s">
        <v>476</v>
      </c>
      <c r="P16979" t="s">
        <v>476</v>
      </c>
    </row>
    <row r="16980" spans="1:16">
      <c r="A16980" s="484" t="s">
        <v>135812</v>
      </c>
      <c r="B16980" s="485" t="s">
        <v>135811</v>
      </c>
      <c r="C16980" t="s">
        <v>135810</v>
      </c>
      <c r="D16980" t="s">
        <v>135809</v>
      </c>
      <c r="E16980" t="str">
        <f t="shared" si="265"/>
        <v>637336 - ACG SENS ET ACTIONS ORIENTACTION NIORT</v>
      </c>
      <c r="F16980" t="s">
        <v>22180</v>
      </c>
      <c r="G16980" t="s">
        <v>135808</v>
      </c>
      <c r="I16980" t="s">
        <v>8130</v>
      </c>
      <c r="J16980" t="s">
        <v>135807</v>
      </c>
      <c r="K16980" t="s">
        <v>208</v>
      </c>
      <c r="L16980" t="s">
        <v>135806</v>
      </c>
      <c r="N16980" t="s">
        <v>208</v>
      </c>
      <c r="O16980" t="s">
        <v>476</v>
      </c>
      <c r="P16980" t="s">
        <v>476</v>
      </c>
    </row>
    <row r="16981" spans="1:16">
      <c r="A16981" s="484" t="s">
        <v>7186</v>
      </c>
      <c r="B16981" s="485" t="s">
        <v>7185</v>
      </c>
      <c r="C16981" t="s">
        <v>7184</v>
      </c>
      <c r="D16981" t="s">
        <v>7183</v>
      </c>
      <c r="E16981" t="str">
        <f t="shared" si="265"/>
        <v>618913 - UNADREO FORM</v>
      </c>
      <c r="F16981" t="s">
        <v>1400</v>
      </c>
      <c r="G16981" t="s">
        <v>7182</v>
      </c>
      <c r="I16981" t="s">
        <v>626</v>
      </c>
      <c r="J16981" t="s">
        <v>7181</v>
      </c>
      <c r="K16981" t="s">
        <v>208</v>
      </c>
      <c r="L16981" t="s">
        <v>7180</v>
      </c>
      <c r="N16981" t="s">
        <v>208</v>
      </c>
      <c r="O16981" t="s">
        <v>476</v>
      </c>
      <c r="P16981" t="s">
        <v>476</v>
      </c>
    </row>
    <row r="16982" spans="1:16">
      <c r="A16982" s="484" t="s">
        <v>79797</v>
      </c>
      <c r="B16982" s="485" t="s">
        <v>79796</v>
      </c>
      <c r="C16982" t="s">
        <v>79795</v>
      </c>
      <c r="D16982" t="s">
        <v>79795</v>
      </c>
      <c r="E16982" t="str">
        <f t="shared" si="265"/>
        <v>669623 - ENHED</v>
      </c>
      <c r="F16982" t="s">
        <v>12566</v>
      </c>
      <c r="G16982" t="s">
        <v>79794</v>
      </c>
      <c r="I16982" t="s">
        <v>79793</v>
      </c>
      <c r="J16982" t="s">
        <v>79792</v>
      </c>
      <c r="K16982" t="s">
        <v>208</v>
      </c>
      <c r="L16982" t="s">
        <v>79791</v>
      </c>
      <c r="N16982" t="s">
        <v>208</v>
      </c>
      <c r="O16982" t="s">
        <v>476</v>
      </c>
      <c r="P16982" t="s">
        <v>476</v>
      </c>
    </row>
    <row r="16983" spans="1:16">
      <c r="A16983" s="484" t="s">
        <v>623</v>
      </c>
      <c r="B16983" s="485" t="s">
        <v>622</v>
      </c>
      <c r="C16983" t="s">
        <v>621</v>
      </c>
      <c r="D16983" t="s">
        <v>620</v>
      </c>
      <c r="E16983" t="str">
        <f t="shared" si="265"/>
        <v>637567 - 42 NICE</v>
      </c>
      <c r="F16983" t="s">
        <v>581</v>
      </c>
      <c r="G16983" t="s">
        <v>619</v>
      </c>
      <c r="I16983" t="s">
        <v>618</v>
      </c>
      <c r="K16983" t="s">
        <v>208</v>
      </c>
      <c r="L16983" t="s">
        <v>617</v>
      </c>
      <c r="N16983" t="s">
        <v>208</v>
      </c>
      <c r="O16983" t="s">
        <v>476</v>
      </c>
      <c r="P16983" t="s">
        <v>476</v>
      </c>
    </row>
    <row r="16984" spans="1:16">
      <c r="A16984" s="484" t="s">
        <v>86447</v>
      </c>
      <c r="B16984" s="485" t="s">
        <v>86446</v>
      </c>
      <c r="C16984" t="s">
        <v>86445</v>
      </c>
      <c r="D16984" t="s">
        <v>86445</v>
      </c>
      <c r="E16984" t="str">
        <f t="shared" si="265"/>
        <v>642770 - DORNIER CONSULTING RH</v>
      </c>
      <c r="F16984" t="s">
        <v>1159</v>
      </c>
      <c r="G16984" t="s">
        <v>86444</v>
      </c>
      <c r="I16984" t="s">
        <v>2666</v>
      </c>
      <c r="J16984" t="s">
        <v>86443</v>
      </c>
      <c r="K16984" t="s">
        <v>208</v>
      </c>
      <c r="L16984" t="s">
        <v>86442</v>
      </c>
      <c r="N16984" t="s">
        <v>208</v>
      </c>
      <c r="O16984" t="s">
        <v>476</v>
      </c>
      <c r="P16984" t="s">
        <v>476</v>
      </c>
    </row>
    <row r="16985" spans="1:16">
      <c r="A16985" s="484" t="s">
        <v>70578</v>
      </c>
      <c r="B16985" s="485" t="s">
        <v>70577</v>
      </c>
      <c r="C16985" t="s">
        <v>70576</v>
      </c>
      <c r="D16985" t="s">
        <v>70576</v>
      </c>
      <c r="E16985" t="str">
        <f t="shared" si="265"/>
        <v>672208 - FORMASSISTA</v>
      </c>
      <c r="F16985" t="s">
        <v>13090</v>
      </c>
      <c r="G16985" t="s">
        <v>70575</v>
      </c>
      <c r="I16985" t="s">
        <v>3355</v>
      </c>
      <c r="J16985" t="s">
        <v>70574</v>
      </c>
      <c r="K16985" t="s">
        <v>208</v>
      </c>
      <c r="L16985" t="s">
        <v>70573</v>
      </c>
      <c r="N16985" t="s">
        <v>208</v>
      </c>
      <c r="O16985" t="s">
        <v>476</v>
      </c>
      <c r="P16985" t="s">
        <v>476</v>
      </c>
    </row>
    <row r="16986" spans="1:16">
      <c r="A16986" s="484" t="s">
        <v>35624</v>
      </c>
      <c r="B16986" s="485" t="s">
        <v>35623</v>
      </c>
      <c r="C16986" t="s">
        <v>35622</v>
      </c>
      <c r="D16986" t="s">
        <v>35622</v>
      </c>
      <c r="E16986" t="str">
        <f t="shared" si="265"/>
        <v>642083 - MOB'IN FRANCE</v>
      </c>
      <c r="F16986" t="s">
        <v>9330</v>
      </c>
      <c r="G16986" t="s">
        <v>35621</v>
      </c>
      <c r="I16986" t="s">
        <v>626</v>
      </c>
      <c r="K16986" t="s">
        <v>208</v>
      </c>
      <c r="L16986" t="s">
        <v>35620</v>
      </c>
      <c r="N16986" t="s">
        <v>208</v>
      </c>
      <c r="O16986" t="s">
        <v>476</v>
      </c>
      <c r="P16986" t="s">
        <v>476</v>
      </c>
    </row>
    <row r="16987" spans="1:16">
      <c r="A16987" s="484" t="s">
        <v>82948</v>
      </c>
      <c r="B16987" s="485" t="s">
        <v>82947</v>
      </c>
      <c r="C16987" t="s">
        <v>82946</v>
      </c>
      <c r="D16987" t="s">
        <v>82945</v>
      </c>
      <c r="E16987" t="str">
        <f t="shared" si="265"/>
        <v>623106 - ECOLE SUPERIEURE DE LA BANQUE PARIS</v>
      </c>
      <c r="F16987" t="s">
        <v>13680</v>
      </c>
      <c r="G16987" t="s">
        <v>82944</v>
      </c>
      <c r="I16987" t="s">
        <v>626</v>
      </c>
      <c r="J16987" t="s">
        <v>82943</v>
      </c>
      <c r="K16987" t="s">
        <v>208</v>
      </c>
      <c r="L16987" t="s">
        <v>82942</v>
      </c>
      <c r="N16987" t="s">
        <v>208</v>
      </c>
      <c r="O16987" t="s">
        <v>476</v>
      </c>
      <c r="P16987" t="s">
        <v>476</v>
      </c>
    </row>
    <row r="16988" spans="1:16">
      <c r="A16988" s="484" t="s">
        <v>117562</v>
      </c>
      <c r="B16988" s="485" t="s">
        <v>117561</v>
      </c>
      <c r="C16988" t="s">
        <v>117560</v>
      </c>
      <c r="D16988" t="s">
        <v>117559</v>
      </c>
      <c r="E16988" t="str">
        <f t="shared" si="265"/>
        <v>641881 - AT'HOME FORMATIONS - MONTAIGU VENDEE</v>
      </c>
      <c r="F16988" t="s">
        <v>5081</v>
      </c>
      <c r="G16988" t="s">
        <v>117558</v>
      </c>
      <c r="I16988" t="s">
        <v>2451</v>
      </c>
      <c r="J16988" t="s">
        <v>117557</v>
      </c>
      <c r="K16988" t="s">
        <v>208</v>
      </c>
      <c r="L16988" t="s">
        <v>117556</v>
      </c>
      <c r="N16988" t="s">
        <v>208</v>
      </c>
      <c r="O16988" t="s">
        <v>476</v>
      </c>
      <c r="P16988" t="s">
        <v>476</v>
      </c>
    </row>
    <row r="16989" spans="1:16">
      <c r="A16989" s="484" t="s">
        <v>47527</v>
      </c>
      <c r="B16989" s="485" t="s">
        <v>47526</v>
      </c>
      <c r="C16989" t="s">
        <v>47525</v>
      </c>
      <c r="D16989" t="s">
        <v>47524</v>
      </c>
      <c r="E16989" t="str">
        <f t="shared" si="265"/>
        <v>663098 - LBAI</v>
      </c>
      <c r="F16989" t="s">
        <v>2517</v>
      </c>
      <c r="G16989" t="s">
        <v>26793</v>
      </c>
      <c r="I16989" t="s">
        <v>26792</v>
      </c>
      <c r="J16989" t="s">
        <v>47523</v>
      </c>
      <c r="K16989" t="s">
        <v>208</v>
      </c>
      <c r="L16989" t="s">
        <v>47522</v>
      </c>
      <c r="N16989" t="s">
        <v>208</v>
      </c>
      <c r="O16989" t="s">
        <v>476</v>
      </c>
      <c r="P16989" t="s">
        <v>476</v>
      </c>
    </row>
    <row r="16990" spans="1:16">
      <c r="A16990" s="484" t="s">
        <v>115223</v>
      </c>
      <c r="B16990" s="485" t="s">
        <v>115222</v>
      </c>
      <c r="C16990" t="s">
        <v>115221</v>
      </c>
      <c r="D16990" t="s">
        <v>115221</v>
      </c>
      <c r="E16990" t="str">
        <f t="shared" si="265"/>
        <v>672877 - BABY SPA BIO AMIENS</v>
      </c>
      <c r="F16990" t="s">
        <v>1720</v>
      </c>
      <c r="G16990" t="s">
        <v>115220</v>
      </c>
      <c r="H16990" t="s">
        <v>115219</v>
      </c>
      <c r="I16990" t="s">
        <v>626</v>
      </c>
      <c r="J16990" t="s">
        <v>115218</v>
      </c>
      <c r="K16990" t="s">
        <v>208</v>
      </c>
      <c r="L16990" t="s">
        <v>115217</v>
      </c>
      <c r="N16990" t="s">
        <v>208</v>
      </c>
      <c r="O16990" t="s">
        <v>476</v>
      </c>
      <c r="P16990" t="s">
        <v>476</v>
      </c>
    </row>
    <row r="16991" spans="1:16">
      <c r="A16991" s="484" t="s">
        <v>82722</v>
      </c>
      <c r="B16991" s="485" t="s">
        <v>82721</v>
      </c>
      <c r="C16991" t="s">
        <v>82720</v>
      </c>
      <c r="D16991" t="s">
        <v>82720</v>
      </c>
      <c r="E16991" t="str">
        <f t="shared" si="265"/>
        <v>679306 - ECOLEARN</v>
      </c>
      <c r="F16991" t="s">
        <v>6968</v>
      </c>
      <c r="G16991" t="s">
        <v>82719</v>
      </c>
      <c r="I16991" t="s">
        <v>626</v>
      </c>
      <c r="J16991" t="s">
        <v>82718</v>
      </c>
      <c r="K16991" t="s">
        <v>208</v>
      </c>
      <c r="L16991" t="s">
        <v>82717</v>
      </c>
      <c r="N16991" t="s">
        <v>208</v>
      </c>
      <c r="O16991" t="s">
        <v>476</v>
      </c>
      <c r="P16991" t="s">
        <v>476</v>
      </c>
    </row>
    <row r="16992" spans="1:16">
      <c r="A16992" s="484" t="s">
        <v>109169</v>
      </c>
      <c r="B16992" s="485" t="s">
        <v>109168</v>
      </c>
      <c r="C16992" t="s">
        <v>109167</v>
      </c>
      <c r="D16992" t="s">
        <v>109167</v>
      </c>
      <c r="E16992" t="str">
        <f t="shared" si="265"/>
        <v>634311 - CD COMPETENCES</v>
      </c>
      <c r="F16992" t="s">
        <v>12680</v>
      </c>
      <c r="G16992" t="s">
        <v>109166</v>
      </c>
      <c r="I16992" t="s">
        <v>2285</v>
      </c>
      <c r="J16992" t="s">
        <v>109165</v>
      </c>
      <c r="K16992" t="s">
        <v>208</v>
      </c>
      <c r="L16992" t="s">
        <v>109164</v>
      </c>
      <c r="N16992" t="s">
        <v>208</v>
      </c>
      <c r="O16992" t="s">
        <v>476</v>
      </c>
      <c r="P16992" t="s">
        <v>476</v>
      </c>
    </row>
    <row r="16993" spans="1:16">
      <c r="A16993" s="484" t="s">
        <v>95152</v>
      </c>
      <c r="B16993" s="485" t="s">
        <v>95151</v>
      </c>
      <c r="C16993" t="s">
        <v>95150</v>
      </c>
      <c r="D16993" t="s">
        <v>95150</v>
      </c>
      <c r="E16993" t="str">
        <f t="shared" si="265"/>
        <v>640621 - COACH BOOST</v>
      </c>
      <c r="F16993" t="s">
        <v>882</v>
      </c>
      <c r="G16993" t="s">
        <v>95149</v>
      </c>
      <c r="I16993" t="s">
        <v>4726</v>
      </c>
      <c r="J16993" t="s">
        <v>95148</v>
      </c>
      <c r="K16993" t="s">
        <v>208</v>
      </c>
      <c r="L16993" t="s">
        <v>95147</v>
      </c>
      <c r="N16993" t="s">
        <v>208</v>
      </c>
      <c r="O16993" t="s">
        <v>476</v>
      </c>
      <c r="P16993" t="s">
        <v>476</v>
      </c>
    </row>
    <row r="16994" spans="1:16">
      <c r="A16994" s="484" t="s">
        <v>2973</v>
      </c>
      <c r="B16994" s="485" t="s">
        <v>2972</v>
      </c>
      <c r="C16994" t="s">
        <v>2971</v>
      </c>
      <c r="D16994" t="s">
        <v>2970</v>
      </c>
      <c r="E16994" t="str">
        <f t="shared" si="265"/>
        <v>671794 - VEF LA CHAPELLE ST MESMIN</v>
      </c>
      <c r="F16994" t="s">
        <v>2969</v>
      </c>
      <c r="G16994" t="s">
        <v>2968</v>
      </c>
      <c r="I16994" t="s">
        <v>2967</v>
      </c>
      <c r="J16994" t="s">
        <v>2966</v>
      </c>
      <c r="K16994" t="s">
        <v>208</v>
      </c>
      <c r="L16994" t="s">
        <v>2965</v>
      </c>
      <c r="N16994" t="s">
        <v>208</v>
      </c>
      <c r="O16994" t="s">
        <v>476</v>
      </c>
      <c r="P16994" t="s">
        <v>476</v>
      </c>
    </row>
    <row r="16995" spans="1:16">
      <c r="A16995" s="484" t="s">
        <v>36157</v>
      </c>
      <c r="B16995" s="485" t="s">
        <v>36156</v>
      </c>
      <c r="C16995" t="s">
        <v>36155</v>
      </c>
      <c r="D16995" t="s">
        <v>36155</v>
      </c>
      <c r="E16995" t="str">
        <f t="shared" si="265"/>
        <v>673109 - MIAM'FORMATION</v>
      </c>
      <c r="F16995" t="s">
        <v>24306</v>
      </c>
      <c r="G16995" t="s">
        <v>36154</v>
      </c>
      <c r="H16995" t="s">
        <v>36153</v>
      </c>
      <c r="I16995" t="s">
        <v>1542</v>
      </c>
      <c r="K16995" t="s">
        <v>208</v>
      </c>
      <c r="L16995" t="s">
        <v>36152</v>
      </c>
      <c r="N16995" t="s">
        <v>208</v>
      </c>
      <c r="O16995" t="s">
        <v>476</v>
      </c>
      <c r="P16995" t="s">
        <v>476</v>
      </c>
    </row>
    <row r="16996" spans="1:16">
      <c r="A16996" s="484" t="s">
        <v>17210</v>
      </c>
      <c r="B16996" s="485" t="s">
        <v>17209</v>
      </c>
      <c r="C16996" t="s">
        <v>17208</v>
      </c>
      <c r="D16996" t="s">
        <v>17207</v>
      </c>
      <c r="E16996" t="str">
        <f t="shared" si="265"/>
        <v>637105 - SI FIPS PARIS</v>
      </c>
      <c r="F16996" t="s">
        <v>17206</v>
      </c>
      <c r="G16996" t="s">
        <v>17205</v>
      </c>
      <c r="I16996" t="s">
        <v>626</v>
      </c>
      <c r="J16996" t="s">
        <v>17204</v>
      </c>
      <c r="K16996" t="s">
        <v>208</v>
      </c>
      <c r="L16996" t="s">
        <v>17203</v>
      </c>
      <c r="N16996" t="s">
        <v>208</v>
      </c>
      <c r="O16996" t="s">
        <v>476</v>
      </c>
      <c r="P16996" t="s">
        <v>476</v>
      </c>
    </row>
    <row r="16997" spans="1:16">
      <c r="A16997" s="484" t="s">
        <v>60423</v>
      </c>
      <c r="B16997" s="485" t="s">
        <v>60422</v>
      </c>
      <c r="C16997" t="s">
        <v>60421</v>
      </c>
      <c r="D16997" t="s">
        <v>60421</v>
      </c>
      <c r="E16997" t="str">
        <f t="shared" si="265"/>
        <v>209752 - HOUDART FORMATION EDITION</v>
      </c>
      <c r="F16997" t="s">
        <v>2453</v>
      </c>
      <c r="G16997" t="s">
        <v>60420</v>
      </c>
      <c r="I16997" t="s">
        <v>7159</v>
      </c>
      <c r="K16997" t="s">
        <v>208</v>
      </c>
      <c r="L16997" t="s">
        <v>60419</v>
      </c>
      <c r="N16997" t="s">
        <v>208</v>
      </c>
      <c r="O16997" t="s">
        <v>476</v>
      </c>
      <c r="P16997" t="s">
        <v>476</v>
      </c>
    </row>
    <row r="16998" spans="1:16">
      <c r="A16998" s="484" t="s">
        <v>85632</v>
      </c>
      <c r="B16998" s="485" t="s">
        <v>85631</v>
      </c>
      <c r="C16998" t="s">
        <v>85630</v>
      </c>
      <c r="D16998" t="s">
        <v>85630</v>
      </c>
      <c r="E16998" t="str">
        <f t="shared" si="265"/>
        <v>657785 - DWD CONSEIL</v>
      </c>
      <c r="F16998" t="s">
        <v>18756</v>
      </c>
      <c r="G16998" t="s">
        <v>85629</v>
      </c>
      <c r="I16998" t="s">
        <v>85628</v>
      </c>
      <c r="J16998" t="s">
        <v>85627</v>
      </c>
      <c r="K16998" t="s">
        <v>208</v>
      </c>
      <c r="L16998" t="s">
        <v>85626</v>
      </c>
      <c r="N16998" t="s">
        <v>208</v>
      </c>
      <c r="O16998" t="s">
        <v>476</v>
      </c>
      <c r="P16998" t="s">
        <v>476</v>
      </c>
    </row>
    <row r="16999" spans="1:16">
      <c r="A16999" s="484" t="s">
        <v>2554</v>
      </c>
      <c r="B16999" s="485" t="s">
        <v>2553</v>
      </c>
      <c r="C16999" t="s">
        <v>2552</v>
      </c>
      <c r="D16999" t="s">
        <v>2552</v>
      </c>
      <c r="E16999" t="str">
        <f t="shared" si="265"/>
        <v>650717 - WEILER SYLVIE</v>
      </c>
      <c r="F16999" t="s">
        <v>2551</v>
      </c>
      <c r="G16999" t="s">
        <v>2550</v>
      </c>
      <c r="I16999" t="s">
        <v>2549</v>
      </c>
      <c r="J16999" t="s">
        <v>2548</v>
      </c>
      <c r="K16999" t="s">
        <v>208</v>
      </c>
      <c r="L16999" t="s">
        <v>2547</v>
      </c>
      <c r="N16999" t="s">
        <v>208</v>
      </c>
      <c r="O16999" t="s">
        <v>476</v>
      </c>
      <c r="P16999" t="s">
        <v>476</v>
      </c>
    </row>
    <row r="17000" spans="1:16">
      <c r="A17000" s="484" t="s">
        <v>131476</v>
      </c>
      <c r="B17000" s="485" t="s">
        <v>131475</v>
      </c>
      <c r="C17000" t="s">
        <v>131474</v>
      </c>
      <c r="D17000" t="s">
        <v>131474</v>
      </c>
      <c r="E17000" t="str">
        <f t="shared" si="265"/>
        <v>670315 - AGORA DAZIBAO</v>
      </c>
      <c r="F17000" t="s">
        <v>2928</v>
      </c>
      <c r="G17000" t="s">
        <v>131473</v>
      </c>
      <c r="I17000" t="s">
        <v>131472</v>
      </c>
      <c r="J17000" t="s">
        <v>131471</v>
      </c>
      <c r="K17000" t="s">
        <v>208</v>
      </c>
      <c r="L17000" t="s">
        <v>131470</v>
      </c>
      <c r="N17000" t="s">
        <v>208</v>
      </c>
      <c r="O17000" t="s">
        <v>476</v>
      </c>
      <c r="P17000" t="s">
        <v>476</v>
      </c>
    </row>
    <row r="17001" spans="1:16">
      <c r="A17001" s="484" t="s">
        <v>59875</v>
      </c>
      <c r="B17001" s="485" t="s">
        <v>59874</v>
      </c>
      <c r="C17001" t="s">
        <v>59873</v>
      </c>
      <c r="D17001" t="s">
        <v>59873</v>
      </c>
      <c r="E17001" t="str">
        <f t="shared" si="265"/>
        <v>679926 - I CARE FRANCE</v>
      </c>
      <c r="F17001" t="s">
        <v>8881</v>
      </c>
      <c r="G17001" t="s">
        <v>59872</v>
      </c>
      <c r="I17001" t="s">
        <v>16386</v>
      </c>
      <c r="J17001" t="s">
        <v>59871</v>
      </c>
      <c r="K17001" t="s">
        <v>208</v>
      </c>
      <c r="L17001" t="s">
        <v>59870</v>
      </c>
      <c r="N17001" t="s">
        <v>208</v>
      </c>
      <c r="O17001" t="s">
        <v>476</v>
      </c>
      <c r="P17001" t="s">
        <v>476</v>
      </c>
    </row>
    <row r="17002" spans="1:16">
      <c r="A17002" s="484" t="s">
        <v>42307</v>
      </c>
      <c r="B17002" s="485" t="s">
        <v>42306</v>
      </c>
      <c r="C17002" t="s">
        <v>42305</v>
      </c>
      <c r="D17002" t="s">
        <v>42304</v>
      </c>
      <c r="E17002" t="str">
        <f t="shared" si="265"/>
        <v>673018 - IFHCE</v>
      </c>
      <c r="F17002" t="s">
        <v>10028</v>
      </c>
      <c r="G17002" t="s">
        <v>42303</v>
      </c>
      <c r="I17002" t="s">
        <v>16534</v>
      </c>
      <c r="J17002" t="s">
        <v>42302</v>
      </c>
      <c r="K17002" t="s">
        <v>208</v>
      </c>
      <c r="L17002" t="s">
        <v>42301</v>
      </c>
      <c r="N17002" t="s">
        <v>208</v>
      </c>
      <c r="O17002" t="s">
        <v>476</v>
      </c>
      <c r="P17002" t="s">
        <v>476</v>
      </c>
    </row>
    <row r="17003" spans="1:16">
      <c r="A17003" s="484" t="s">
        <v>44641</v>
      </c>
      <c r="B17003" s="485" t="s">
        <v>44640</v>
      </c>
      <c r="C17003" t="s">
        <v>44639</v>
      </c>
      <c r="D17003" t="s">
        <v>44638</v>
      </c>
      <c r="E17003" t="str">
        <f t="shared" si="265"/>
        <v>676688 - LTDV</v>
      </c>
      <c r="F17003" t="s">
        <v>21401</v>
      </c>
      <c r="G17003" t="s">
        <v>44637</v>
      </c>
      <c r="I17003" t="s">
        <v>44636</v>
      </c>
      <c r="J17003" t="s">
        <v>44635</v>
      </c>
      <c r="K17003" t="s">
        <v>208</v>
      </c>
      <c r="L17003" t="s">
        <v>44634</v>
      </c>
      <c r="N17003" t="s">
        <v>208</v>
      </c>
      <c r="O17003" t="s">
        <v>476</v>
      </c>
      <c r="P17003" t="s">
        <v>476</v>
      </c>
    </row>
    <row r="17004" spans="1:16">
      <c r="A17004" s="484" t="s">
        <v>85848</v>
      </c>
      <c r="B17004" s="485" t="s">
        <v>85847</v>
      </c>
      <c r="C17004" t="s">
        <v>85846</v>
      </c>
      <c r="D17004" t="s">
        <v>85846</v>
      </c>
      <c r="E17004" t="str">
        <f t="shared" si="265"/>
        <v>681702 - DUMAS CO EXPANSION</v>
      </c>
      <c r="F17004" t="s">
        <v>3238</v>
      </c>
      <c r="G17004" t="s">
        <v>85845</v>
      </c>
      <c r="I17004" t="s">
        <v>85844</v>
      </c>
      <c r="J17004" t="s">
        <v>85843</v>
      </c>
      <c r="K17004" t="s">
        <v>208</v>
      </c>
      <c r="L17004" t="s">
        <v>85842</v>
      </c>
      <c r="N17004" t="s">
        <v>208</v>
      </c>
      <c r="O17004" t="s">
        <v>476</v>
      </c>
      <c r="P17004" t="s">
        <v>476</v>
      </c>
    </row>
    <row r="17005" spans="1:16">
      <c r="A17005" s="484" t="s">
        <v>21600</v>
      </c>
      <c r="B17005" s="485" t="s">
        <v>21599</v>
      </c>
      <c r="C17005" t="s">
        <v>21598</v>
      </c>
      <c r="D17005" t="s">
        <v>21598</v>
      </c>
      <c r="E17005" t="str">
        <f t="shared" si="265"/>
        <v>626922 - RJ 10 FORMATION</v>
      </c>
      <c r="F17005" t="s">
        <v>3513</v>
      </c>
      <c r="I17005" t="s">
        <v>21597</v>
      </c>
      <c r="K17005" t="s">
        <v>208</v>
      </c>
      <c r="L17005" t="s">
        <v>21596</v>
      </c>
      <c r="N17005" t="s">
        <v>208</v>
      </c>
      <c r="O17005" t="s">
        <v>476</v>
      </c>
      <c r="P17005" t="s">
        <v>476</v>
      </c>
    </row>
    <row r="17006" spans="1:16">
      <c r="A17006" s="484" t="s">
        <v>30176</v>
      </c>
      <c r="B17006" s="485" t="s">
        <v>30175</v>
      </c>
      <c r="C17006" t="s">
        <v>30174</v>
      </c>
      <c r="D17006" t="s">
        <v>30174</v>
      </c>
      <c r="E17006" t="str">
        <f t="shared" si="265"/>
        <v>620786 - OUTDOOR FORMATION</v>
      </c>
      <c r="F17006" t="s">
        <v>10052</v>
      </c>
      <c r="G17006" t="s">
        <v>30173</v>
      </c>
      <c r="I17006" t="s">
        <v>30172</v>
      </c>
      <c r="K17006" t="s">
        <v>208</v>
      </c>
      <c r="L17006" t="s">
        <v>30171</v>
      </c>
      <c r="N17006" t="s">
        <v>208</v>
      </c>
      <c r="O17006" t="s">
        <v>476</v>
      </c>
      <c r="P17006" t="s">
        <v>476</v>
      </c>
    </row>
    <row r="17007" spans="1:16">
      <c r="A17007" s="484" t="s">
        <v>23059</v>
      </c>
      <c r="B17007" s="485" t="s">
        <v>23058</v>
      </c>
      <c r="C17007" t="s">
        <v>23057</v>
      </c>
      <c r="D17007" t="s">
        <v>23056</v>
      </c>
      <c r="E17007" t="str">
        <f t="shared" si="265"/>
        <v>643804 - RPN HEROUVILLE ST CLAIR</v>
      </c>
      <c r="G17007" t="s">
        <v>23055</v>
      </c>
      <c r="I17007" t="s">
        <v>6974</v>
      </c>
      <c r="J17007" t="s">
        <v>23054</v>
      </c>
      <c r="K17007" t="s">
        <v>23053</v>
      </c>
      <c r="L17007" t="s">
        <v>23052</v>
      </c>
      <c r="N17007" t="s">
        <v>208</v>
      </c>
      <c r="O17007" t="s">
        <v>476</v>
      </c>
      <c r="P17007" t="s">
        <v>476</v>
      </c>
    </row>
    <row r="17008" spans="1:16">
      <c r="A17008" s="484" t="s">
        <v>54646</v>
      </c>
      <c r="B17008" s="485" t="s">
        <v>54645</v>
      </c>
      <c r="C17008" t="s">
        <v>54644</v>
      </c>
      <c r="D17008" t="s">
        <v>51380</v>
      </c>
      <c r="E17008" t="str">
        <f t="shared" si="265"/>
        <v>616564 - IFA</v>
      </c>
      <c r="F17008" t="s">
        <v>23141</v>
      </c>
      <c r="G17008" t="s">
        <v>54643</v>
      </c>
      <c r="I17008" t="s">
        <v>1406</v>
      </c>
      <c r="J17008" t="s">
        <v>54642</v>
      </c>
      <c r="K17008" t="s">
        <v>208</v>
      </c>
      <c r="L17008" t="s">
        <v>54641</v>
      </c>
      <c r="N17008" t="s">
        <v>208</v>
      </c>
      <c r="O17008" t="s">
        <v>476</v>
      </c>
      <c r="P17008" t="s">
        <v>476</v>
      </c>
    </row>
    <row r="17009" spans="1:16">
      <c r="A17009" s="484" t="s">
        <v>64248</v>
      </c>
      <c r="B17009" s="485" t="s">
        <v>64247</v>
      </c>
      <c r="C17009" t="s">
        <v>64246</v>
      </c>
      <c r="D17009" t="s">
        <v>64246</v>
      </c>
      <c r="E17009" t="str">
        <f t="shared" si="265"/>
        <v>661053 - GROUPE ELODIE VILLEMUS</v>
      </c>
      <c r="F17009" t="s">
        <v>3609</v>
      </c>
      <c r="G17009" t="s">
        <v>64245</v>
      </c>
      <c r="I17009" t="s">
        <v>35182</v>
      </c>
      <c r="J17009" t="s">
        <v>64244</v>
      </c>
      <c r="K17009" t="s">
        <v>208</v>
      </c>
      <c r="L17009" t="s">
        <v>64243</v>
      </c>
      <c r="N17009" t="s">
        <v>208</v>
      </c>
      <c r="O17009" t="s">
        <v>476</v>
      </c>
      <c r="P17009" t="s">
        <v>476</v>
      </c>
    </row>
    <row r="17010" spans="1:16">
      <c r="A17010" s="484" t="s">
        <v>134093</v>
      </c>
      <c r="B17010" s="485" t="s">
        <v>134092</v>
      </c>
      <c r="C17010" t="s">
        <v>134091</v>
      </c>
      <c r="D17010" t="s">
        <v>134091</v>
      </c>
      <c r="E17010" t="str">
        <f t="shared" si="265"/>
        <v>686505 - ADVEA</v>
      </c>
      <c r="F17010" t="s">
        <v>4111</v>
      </c>
      <c r="G17010" t="s">
        <v>134090</v>
      </c>
      <c r="I17010" t="s">
        <v>1035</v>
      </c>
      <c r="K17010" t="s">
        <v>208</v>
      </c>
      <c r="L17010" t="s">
        <v>134089</v>
      </c>
      <c r="N17010" t="s">
        <v>208</v>
      </c>
      <c r="O17010" t="s">
        <v>476</v>
      </c>
      <c r="P17010" t="s">
        <v>476</v>
      </c>
    </row>
    <row r="17011" spans="1:16">
      <c r="A17011" s="484" t="s">
        <v>131596</v>
      </c>
      <c r="B17011" s="485" t="s">
        <v>131595</v>
      </c>
      <c r="C17011" t="s">
        <v>131594</v>
      </c>
      <c r="D17011" t="s">
        <v>131594</v>
      </c>
      <c r="E17011" t="str">
        <f t="shared" si="265"/>
        <v>635546 - AGILYTAE GROUPE</v>
      </c>
      <c r="F17011" t="s">
        <v>3778</v>
      </c>
      <c r="G17011" t="s">
        <v>131593</v>
      </c>
      <c r="I17011" t="s">
        <v>11197</v>
      </c>
      <c r="J17011" t="s">
        <v>131592</v>
      </c>
      <c r="K17011" t="s">
        <v>208</v>
      </c>
      <c r="L17011" t="s">
        <v>131591</v>
      </c>
      <c r="N17011" t="s">
        <v>208</v>
      </c>
      <c r="O17011" t="s">
        <v>476</v>
      </c>
      <c r="P17011" t="s">
        <v>476</v>
      </c>
    </row>
    <row r="17012" spans="1:16">
      <c r="A17012" s="484" t="s">
        <v>45496</v>
      </c>
      <c r="B17012" s="485" t="s">
        <v>45495</v>
      </c>
      <c r="C17012" t="s">
        <v>45494</v>
      </c>
      <c r="D17012" t="s">
        <v>45494</v>
      </c>
      <c r="E17012" t="str">
        <f t="shared" si="265"/>
        <v>618100 - L'ATELIER TALENTS &amp; COMPETENCES</v>
      </c>
      <c r="F17012" t="s">
        <v>35382</v>
      </c>
      <c r="G17012" t="s">
        <v>45493</v>
      </c>
      <c r="I17012" t="s">
        <v>36267</v>
      </c>
      <c r="K17012" t="s">
        <v>208</v>
      </c>
      <c r="L17012" t="s">
        <v>45492</v>
      </c>
      <c r="N17012" t="s">
        <v>208</v>
      </c>
      <c r="O17012" t="s">
        <v>476</v>
      </c>
      <c r="P17012" t="s">
        <v>476</v>
      </c>
    </row>
    <row r="17013" spans="1:16">
      <c r="A17013" s="484" t="s">
        <v>45834</v>
      </c>
      <c r="B17013" s="485" t="s">
        <v>45833</v>
      </c>
      <c r="C17013" t="s">
        <v>45832</v>
      </c>
      <c r="D17013" t="s">
        <v>45831</v>
      </c>
      <c r="E17013" t="str">
        <f t="shared" si="265"/>
        <v>675829 - LGF</v>
      </c>
      <c r="F17013" t="s">
        <v>22373</v>
      </c>
      <c r="G17013" t="s">
        <v>45830</v>
      </c>
      <c r="I17013" t="s">
        <v>31420</v>
      </c>
      <c r="J17013" t="s">
        <v>45829</v>
      </c>
      <c r="K17013" t="s">
        <v>208</v>
      </c>
      <c r="L17013" t="s">
        <v>45828</v>
      </c>
      <c r="N17013" t="s">
        <v>208</v>
      </c>
      <c r="O17013" t="s">
        <v>476</v>
      </c>
      <c r="P17013" t="s">
        <v>476</v>
      </c>
    </row>
    <row r="17014" spans="1:16">
      <c r="A17014" s="484" t="s">
        <v>33439</v>
      </c>
      <c r="B17014" s="485" t="s">
        <v>33438</v>
      </c>
      <c r="C17014" t="s">
        <v>33437</v>
      </c>
      <c r="D17014" t="s">
        <v>33436</v>
      </c>
      <c r="E17014" t="str">
        <f t="shared" si="265"/>
        <v>666336 - EVOLUTION TOGETHER</v>
      </c>
      <c r="F17014" t="s">
        <v>13133</v>
      </c>
      <c r="G17014" t="s">
        <v>33435</v>
      </c>
      <c r="I17014" t="s">
        <v>33434</v>
      </c>
      <c r="J17014" t="s">
        <v>33433</v>
      </c>
      <c r="K17014" t="s">
        <v>208</v>
      </c>
      <c r="L17014" t="s">
        <v>33432</v>
      </c>
      <c r="N17014" t="s">
        <v>208</v>
      </c>
      <c r="O17014" t="s">
        <v>476</v>
      </c>
      <c r="P17014" t="s">
        <v>476</v>
      </c>
    </row>
    <row r="17015" spans="1:16">
      <c r="A17015" s="484" t="s">
        <v>104981</v>
      </c>
      <c r="B17015" s="485" t="s">
        <v>104980</v>
      </c>
      <c r="C17015" t="s">
        <v>104979</v>
      </c>
      <c r="D17015" t="s">
        <v>104979</v>
      </c>
      <c r="E17015" t="str">
        <f t="shared" si="265"/>
        <v>682226 - CENTRE GALANTHIS</v>
      </c>
      <c r="F17015" t="s">
        <v>3468</v>
      </c>
      <c r="G17015" t="s">
        <v>104978</v>
      </c>
      <c r="I17015" t="s">
        <v>104977</v>
      </c>
      <c r="J17015" t="s">
        <v>104976</v>
      </c>
      <c r="K17015" t="s">
        <v>208</v>
      </c>
      <c r="L17015" t="s">
        <v>104975</v>
      </c>
      <c r="N17015" t="s">
        <v>208</v>
      </c>
      <c r="O17015" t="s">
        <v>476</v>
      </c>
      <c r="P17015" t="s">
        <v>476</v>
      </c>
    </row>
    <row r="17016" spans="1:16">
      <c r="A17016" s="484" t="s">
        <v>116816</v>
      </c>
      <c r="B17016" s="485" t="s">
        <v>116815</v>
      </c>
      <c r="C17016" t="s">
        <v>116814</v>
      </c>
      <c r="D17016" t="s">
        <v>116814</v>
      </c>
      <c r="E17016" t="str">
        <f t="shared" si="265"/>
        <v>634864 - AURIA</v>
      </c>
      <c r="F17016" t="s">
        <v>20349</v>
      </c>
      <c r="G17016" t="s">
        <v>116813</v>
      </c>
      <c r="I17016" t="s">
        <v>28953</v>
      </c>
      <c r="K17016" t="s">
        <v>208</v>
      </c>
      <c r="L17016" t="s">
        <v>116812</v>
      </c>
      <c r="N17016" t="s">
        <v>208</v>
      </c>
      <c r="O17016" t="s">
        <v>476</v>
      </c>
      <c r="P17016" t="s">
        <v>476</v>
      </c>
    </row>
    <row r="17017" spans="1:16">
      <c r="A17017" s="484" t="s">
        <v>113316</v>
      </c>
      <c r="B17017" s="485" t="s">
        <v>113315</v>
      </c>
      <c r="C17017" t="s">
        <v>113314</v>
      </c>
      <c r="D17017" t="s">
        <v>113314</v>
      </c>
      <c r="E17017" t="str">
        <f t="shared" si="265"/>
        <v>652301 - BIRD FORMATION</v>
      </c>
      <c r="F17017" t="s">
        <v>14932</v>
      </c>
      <c r="G17017" t="s">
        <v>113313</v>
      </c>
      <c r="I17017" t="s">
        <v>1035</v>
      </c>
      <c r="J17017" t="s">
        <v>113312</v>
      </c>
      <c r="K17017" t="s">
        <v>208</v>
      </c>
      <c r="L17017" t="s">
        <v>113311</v>
      </c>
      <c r="N17017" t="s">
        <v>208</v>
      </c>
      <c r="O17017" t="s">
        <v>476</v>
      </c>
      <c r="P17017" t="s">
        <v>476</v>
      </c>
    </row>
    <row r="17018" spans="1:16">
      <c r="A17018" s="484" t="s">
        <v>38685</v>
      </c>
      <c r="B17018" s="485" t="s">
        <v>38684</v>
      </c>
      <c r="C17018" t="s">
        <v>38683</v>
      </c>
      <c r="D17018" t="s">
        <v>38682</v>
      </c>
      <c r="E17018" t="str">
        <f t="shared" si="265"/>
        <v>671046 - MALVINA GIRARD ECOLE SOPHROLOGIE SALON DE PROVENCE</v>
      </c>
      <c r="F17018" t="s">
        <v>2603</v>
      </c>
      <c r="G17018" t="s">
        <v>38681</v>
      </c>
      <c r="H17018" t="s">
        <v>38680</v>
      </c>
      <c r="I17018" t="s">
        <v>596</v>
      </c>
      <c r="J17018" t="s">
        <v>38679</v>
      </c>
      <c r="K17018" t="s">
        <v>208</v>
      </c>
      <c r="L17018" t="s">
        <v>38678</v>
      </c>
      <c r="N17018" t="s">
        <v>208</v>
      </c>
      <c r="O17018" t="s">
        <v>476</v>
      </c>
      <c r="P17018" t="s">
        <v>476</v>
      </c>
    </row>
    <row r="17019" spans="1:16">
      <c r="A17019" s="484" t="s">
        <v>69468</v>
      </c>
      <c r="B17019" s="485" t="s">
        <v>69467</v>
      </c>
      <c r="C17019" t="s">
        <v>69466</v>
      </c>
      <c r="D17019" t="s">
        <v>69465</v>
      </c>
      <c r="E17019" t="str">
        <f t="shared" si="265"/>
        <v>621389 - FMD</v>
      </c>
      <c r="F17019" t="s">
        <v>23095</v>
      </c>
      <c r="G17019" t="s">
        <v>69464</v>
      </c>
      <c r="I17019" t="s">
        <v>69463</v>
      </c>
      <c r="J17019" t="s">
        <v>69462</v>
      </c>
      <c r="K17019" t="s">
        <v>208</v>
      </c>
      <c r="L17019" t="s">
        <v>69461</v>
      </c>
      <c r="N17019" t="s">
        <v>208</v>
      </c>
      <c r="O17019" t="s">
        <v>476</v>
      </c>
      <c r="P17019" t="s">
        <v>476</v>
      </c>
    </row>
    <row r="17020" spans="1:16">
      <c r="A17020" s="484" t="s">
        <v>68237</v>
      </c>
      <c r="B17020" s="485" t="s">
        <v>68236</v>
      </c>
      <c r="C17020" t="s">
        <v>68235</v>
      </c>
      <c r="D17020" t="s">
        <v>68235</v>
      </c>
      <c r="E17020" t="str">
        <f t="shared" si="265"/>
        <v>686220 - FRENCHIDRONE</v>
      </c>
      <c r="F17020" t="s">
        <v>6315</v>
      </c>
      <c r="G17020" t="s">
        <v>68234</v>
      </c>
      <c r="H17020" t="s">
        <v>68233</v>
      </c>
      <c r="I17020" t="s">
        <v>68232</v>
      </c>
      <c r="J17020" t="s">
        <v>68231</v>
      </c>
      <c r="K17020" t="s">
        <v>208</v>
      </c>
      <c r="L17020" t="s">
        <v>68230</v>
      </c>
      <c r="N17020" t="s">
        <v>208</v>
      </c>
      <c r="O17020" t="s">
        <v>476</v>
      </c>
      <c r="P17020" t="s">
        <v>476</v>
      </c>
    </row>
    <row r="17021" spans="1:16">
      <c r="A17021" s="484" t="s">
        <v>19582</v>
      </c>
      <c r="B17021" s="485" t="s">
        <v>19581</v>
      </c>
      <c r="C17021" t="s">
        <v>19580</v>
      </c>
      <c r="D17021" t="s">
        <v>19579</v>
      </c>
      <c r="E17021" t="str">
        <f t="shared" si="265"/>
        <v>678387 - SAUCET LUCIE</v>
      </c>
      <c r="F17021" t="s">
        <v>3699</v>
      </c>
      <c r="G17021" t="s">
        <v>19578</v>
      </c>
      <c r="I17021" t="s">
        <v>15946</v>
      </c>
      <c r="J17021" t="s">
        <v>19577</v>
      </c>
      <c r="K17021" t="s">
        <v>208</v>
      </c>
      <c r="L17021" t="s">
        <v>19576</v>
      </c>
      <c r="N17021" t="s">
        <v>208</v>
      </c>
      <c r="O17021" t="s">
        <v>476</v>
      </c>
      <c r="P17021" t="s">
        <v>476</v>
      </c>
    </row>
    <row r="17022" spans="1:16">
      <c r="A17022" s="484" t="s">
        <v>127888</v>
      </c>
      <c r="B17022" s="485" t="s">
        <v>127887</v>
      </c>
      <c r="C17022" t="s">
        <v>127886</v>
      </c>
      <c r="D17022" t="s">
        <v>127885</v>
      </c>
      <c r="E17022" t="str">
        <f t="shared" si="265"/>
        <v>641236 - AORA ST LEU</v>
      </c>
      <c r="F17022" t="s">
        <v>1400</v>
      </c>
      <c r="G17022" t="s">
        <v>127884</v>
      </c>
      <c r="H17022" t="s">
        <v>127883</v>
      </c>
      <c r="I17022" t="s">
        <v>21973</v>
      </c>
      <c r="J17022" t="s">
        <v>127882</v>
      </c>
      <c r="K17022" t="s">
        <v>208</v>
      </c>
      <c r="L17022" t="s">
        <v>127881</v>
      </c>
      <c r="N17022" t="s">
        <v>208</v>
      </c>
      <c r="O17022" t="s">
        <v>476</v>
      </c>
      <c r="P17022" t="s">
        <v>476</v>
      </c>
    </row>
    <row r="17023" spans="1:16">
      <c r="A17023" s="484" t="s">
        <v>86151</v>
      </c>
      <c r="B17023" s="485" t="s">
        <v>86150</v>
      </c>
      <c r="C17023" t="s">
        <v>86149</v>
      </c>
      <c r="D17023" t="s">
        <v>86149</v>
      </c>
      <c r="E17023" t="str">
        <f t="shared" si="265"/>
        <v>619371 - DRONIZ</v>
      </c>
      <c r="F17023" t="s">
        <v>57947</v>
      </c>
      <c r="G17023" t="s">
        <v>86148</v>
      </c>
      <c r="H17023" t="s">
        <v>86147</v>
      </c>
      <c r="I17023" t="s">
        <v>86146</v>
      </c>
      <c r="J17023" t="s">
        <v>86145</v>
      </c>
      <c r="K17023" t="s">
        <v>208</v>
      </c>
      <c r="L17023" t="s">
        <v>86144</v>
      </c>
      <c r="N17023" t="s">
        <v>208</v>
      </c>
      <c r="O17023" t="s">
        <v>476</v>
      </c>
      <c r="P17023" t="s">
        <v>476</v>
      </c>
    </row>
    <row r="17024" spans="1:16">
      <c r="A17024" s="484" t="s">
        <v>18820</v>
      </c>
      <c r="B17024" s="485" t="s">
        <v>18819</v>
      </c>
      <c r="C17024" t="s">
        <v>18818</v>
      </c>
      <c r="D17024" t="s">
        <v>18818</v>
      </c>
      <c r="E17024" t="str">
        <f t="shared" si="265"/>
        <v>631784 - SD CONSEIL METEOZ</v>
      </c>
      <c r="F17024" t="s">
        <v>3795</v>
      </c>
      <c r="G17024" t="s">
        <v>18817</v>
      </c>
      <c r="I17024" t="s">
        <v>18816</v>
      </c>
      <c r="J17024" t="s">
        <v>18815</v>
      </c>
      <c r="K17024" t="s">
        <v>208</v>
      </c>
      <c r="L17024" t="s">
        <v>18814</v>
      </c>
      <c r="N17024" t="s">
        <v>208</v>
      </c>
      <c r="O17024" t="s">
        <v>476</v>
      </c>
      <c r="P17024" t="s">
        <v>476</v>
      </c>
    </row>
    <row r="17025" spans="1:16">
      <c r="A17025" s="484" t="s">
        <v>44077</v>
      </c>
      <c r="B17025" s="485" t="s">
        <v>44076</v>
      </c>
      <c r="C17025" t="s">
        <v>44075</v>
      </c>
      <c r="D17025" t="s">
        <v>44075</v>
      </c>
      <c r="E17025" t="str">
        <f t="shared" si="265"/>
        <v>615092 - LEKAALA</v>
      </c>
      <c r="F17025" t="s">
        <v>44074</v>
      </c>
      <c r="G17025" t="s">
        <v>44073</v>
      </c>
      <c r="I17025" t="s">
        <v>836</v>
      </c>
      <c r="J17025" t="s">
        <v>44072</v>
      </c>
      <c r="K17025" t="s">
        <v>208</v>
      </c>
      <c r="L17025" t="s">
        <v>44071</v>
      </c>
      <c r="N17025" t="s">
        <v>208</v>
      </c>
      <c r="O17025" t="s">
        <v>476</v>
      </c>
      <c r="P17025" t="s">
        <v>476</v>
      </c>
    </row>
    <row r="17026" spans="1:16">
      <c r="A17026" s="484" t="s">
        <v>60536</v>
      </c>
      <c r="B17026" s="485" t="s">
        <v>60535</v>
      </c>
      <c r="C17026" t="s">
        <v>60534</v>
      </c>
      <c r="D17026" t="s">
        <v>60534</v>
      </c>
      <c r="E17026" t="str">
        <f t="shared" ref="E17026:E17089" si="266">_xlfn.CONCAT(L17026," - ",D17026)</f>
        <v>661235 - HORS PISTE CONSEIL</v>
      </c>
      <c r="F17026" t="s">
        <v>41182</v>
      </c>
      <c r="G17026" t="s">
        <v>60533</v>
      </c>
      <c r="I17026" t="s">
        <v>13985</v>
      </c>
      <c r="J17026" t="s">
        <v>60532</v>
      </c>
      <c r="K17026" t="s">
        <v>208</v>
      </c>
      <c r="L17026" t="s">
        <v>60531</v>
      </c>
      <c r="N17026" t="s">
        <v>208</v>
      </c>
      <c r="O17026" t="s">
        <v>476</v>
      </c>
      <c r="P17026" t="s">
        <v>476</v>
      </c>
    </row>
    <row r="17027" spans="1:16">
      <c r="A17027" s="484" t="s">
        <v>91765</v>
      </c>
      <c r="B17027" s="485" t="s">
        <v>91764</v>
      </c>
      <c r="C17027" t="s">
        <v>91763</v>
      </c>
      <c r="D17027" t="s">
        <v>91763</v>
      </c>
      <c r="E17027" t="str">
        <f t="shared" si="266"/>
        <v>595706 - COREFOR CENTRE VAL DE LOIRE</v>
      </c>
      <c r="F17027" t="s">
        <v>1528</v>
      </c>
      <c r="G17027" t="s">
        <v>91762</v>
      </c>
      <c r="I17027" t="s">
        <v>91761</v>
      </c>
      <c r="J17027" t="s">
        <v>91760</v>
      </c>
      <c r="K17027" t="s">
        <v>208</v>
      </c>
      <c r="L17027" t="s">
        <v>91759</v>
      </c>
      <c r="N17027" t="s">
        <v>208</v>
      </c>
      <c r="O17027" t="s">
        <v>476</v>
      </c>
      <c r="P17027" t="s">
        <v>476</v>
      </c>
    </row>
    <row r="17028" spans="1:16">
      <c r="A17028" s="484" t="s">
        <v>12202</v>
      </c>
      <c r="B17028" s="485" t="s">
        <v>12201</v>
      </c>
      <c r="C17028" t="s">
        <v>12200</v>
      </c>
      <c r="D17028" t="s">
        <v>12200</v>
      </c>
      <c r="E17028" t="str">
        <f t="shared" si="266"/>
        <v>639114 - SURGITECH STUDIES</v>
      </c>
      <c r="F17028" t="s">
        <v>2257</v>
      </c>
      <c r="G17028" t="s">
        <v>12199</v>
      </c>
      <c r="I17028" t="s">
        <v>4213</v>
      </c>
      <c r="J17028" t="s">
        <v>12198</v>
      </c>
      <c r="K17028" t="s">
        <v>208</v>
      </c>
      <c r="L17028" t="s">
        <v>12197</v>
      </c>
      <c r="N17028" t="s">
        <v>208</v>
      </c>
      <c r="O17028" t="s">
        <v>476</v>
      </c>
      <c r="P17028" t="s">
        <v>476</v>
      </c>
    </row>
    <row r="17029" spans="1:16">
      <c r="A17029" s="484" t="s">
        <v>60393</v>
      </c>
      <c r="B17029" s="485" t="s">
        <v>60392</v>
      </c>
      <c r="C17029" t="s">
        <v>60391</v>
      </c>
      <c r="D17029" t="s">
        <v>60391</v>
      </c>
      <c r="E17029" t="str">
        <f t="shared" si="266"/>
        <v>658169 - HOZONS</v>
      </c>
      <c r="F17029" t="s">
        <v>3951</v>
      </c>
      <c r="G17029" t="s">
        <v>60390</v>
      </c>
      <c r="I17029" t="s">
        <v>658</v>
      </c>
      <c r="J17029" t="s">
        <v>60389</v>
      </c>
      <c r="K17029" t="s">
        <v>208</v>
      </c>
      <c r="L17029" t="s">
        <v>60388</v>
      </c>
      <c r="N17029" t="s">
        <v>208</v>
      </c>
      <c r="O17029" t="s">
        <v>476</v>
      </c>
      <c r="P17029" t="s">
        <v>476</v>
      </c>
    </row>
    <row r="17030" spans="1:16">
      <c r="A17030" s="484" t="s">
        <v>21558</v>
      </c>
      <c r="B17030" s="485" t="s">
        <v>21557</v>
      </c>
      <c r="C17030" t="s">
        <v>21556</v>
      </c>
      <c r="D17030" t="s">
        <v>21555</v>
      </c>
      <c r="E17030" t="str">
        <f t="shared" si="266"/>
        <v>657608 - RN FORMATION</v>
      </c>
      <c r="F17030" t="s">
        <v>13802</v>
      </c>
      <c r="G17030" t="s">
        <v>21554</v>
      </c>
      <c r="I17030" t="s">
        <v>9725</v>
      </c>
      <c r="J17030" t="s">
        <v>21553</v>
      </c>
      <c r="K17030" t="s">
        <v>208</v>
      </c>
      <c r="L17030" t="s">
        <v>21552</v>
      </c>
      <c r="N17030" t="s">
        <v>208</v>
      </c>
      <c r="O17030" t="s">
        <v>476</v>
      </c>
      <c r="P17030" t="s">
        <v>476</v>
      </c>
    </row>
    <row r="17031" spans="1:16">
      <c r="A17031" s="484" t="s">
        <v>27153</v>
      </c>
      <c r="B17031" s="485" t="s">
        <v>27152</v>
      </c>
      <c r="C17031" t="s">
        <v>27151</v>
      </c>
      <c r="D17031" t="s">
        <v>27151</v>
      </c>
      <c r="E17031" t="str">
        <f t="shared" si="266"/>
        <v>686244 - POLE MECANIQUE PERFORMANCE</v>
      </c>
      <c r="F17031" t="s">
        <v>27150</v>
      </c>
      <c r="G17031" t="s">
        <v>27149</v>
      </c>
      <c r="I17031" t="s">
        <v>27148</v>
      </c>
      <c r="J17031" t="s">
        <v>27147</v>
      </c>
      <c r="K17031" t="s">
        <v>208</v>
      </c>
      <c r="L17031" t="s">
        <v>27146</v>
      </c>
      <c r="N17031" t="s">
        <v>208</v>
      </c>
      <c r="O17031" t="s">
        <v>476</v>
      </c>
      <c r="P17031" t="s">
        <v>476</v>
      </c>
    </row>
    <row r="17032" spans="1:16">
      <c r="A17032" s="484" t="s">
        <v>128435</v>
      </c>
      <c r="B17032" s="485" t="s">
        <v>128434</v>
      </c>
      <c r="C17032" t="s">
        <v>128433</v>
      </c>
      <c r="D17032" t="s">
        <v>128433</v>
      </c>
      <c r="E17032" t="str">
        <f t="shared" si="266"/>
        <v>629327 - ANEOLIS</v>
      </c>
      <c r="F17032" t="s">
        <v>1415</v>
      </c>
      <c r="G17032" t="s">
        <v>128432</v>
      </c>
      <c r="I17032" t="s">
        <v>1035</v>
      </c>
      <c r="J17032" t="s">
        <v>128431</v>
      </c>
      <c r="K17032" t="s">
        <v>208</v>
      </c>
      <c r="L17032" t="s">
        <v>128430</v>
      </c>
      <c r="N17032" t="s">
        <v>208</v>
      </c>
      <c r="O17032" t="s">
        <v>476</v>
      </c>
      <c r="P17032" t="s">
        <v>476</v>
      </c>
    </row>
    <row r="17033" spans="1:16">
      <c r="A17033" s="484" t="s">
        <v>136706</v>
      </c>
      <c r="B17033" s="485" t="s">
        <v>136705</v>
      </c>
      <c r="C17033" t="s">
        <v>136704</v>
      </c>
      <c r="D17033" t="s">
        <v>136704</v>
      </c>
      <c r="E17033" t="str">
        <f t="shared" si="266"/>
        <v>624937 - ABP TALENTS</v>
      </c>
      <c r="F17033" t="s">
        <v>14316</v>
      </c>
      <c r="G17033" t="s">
        <v>136703</v>
      </c>
      <c r="I17033" t="s">
        <v>618</v>
      </c>
      <c r="J17033" t="s">
        <v>136702</v>
      </c>
      <c r="K17033" t="s">
        <v>208</v>
      </c>
      <c r="L17033" t="s">
        <v>136701</v>
      </c>
      <c r="N17033" t="s">
        <v>208</v>
      </c>
      <c r="O17033" t="s">
        <v>476</v>
      </c>
      <c r="P17033" t="s">
        <v>476</v>
      </c>
    </row>
    <row r="17034" spans="1:16">
      <c r="A17034" s="484" t="s">
        <v>44065</v>
      </c>
      <c r="B17034" s="485" t="s">
        <v>44064</v>
      </c>
      <c r="C17034" t="s">
        <v>44063</v>
      </c>
      <c r="D17034" t="s">
        <v>44063</v>
      </c>
      <c r="E17034" t="str">
        <f t="shared" si="266"/>
        <v>665605 - LEKSI</v>
      </c>
      <c r="F17034" t="s">
        <v>5213</v>
      </c>
      <c r="G17034" t="s">
        <v>44062</v>
      </c>
      <c r="I17034" t="s">
        <v>1114</v>
      </c>
      <c r="J17034" t="s">
        <v>44061</v>
      </c>
      <c r="K17034" t="s">
        <v>208</v>
      </c>
      <c r="L17034" t="s">
        <v>44060</v>
      </c>
      <c r="N17034" t="s">
        <v>208</v>
      </c>
      <c r="O17034" t="s">
        <v>476</v>
      </c>
      <c r="P17034" t="s">
        <v>476</v>
      </c>
    </row>
    <row r="17035" spans="1:16">
      <c r="A17035" s="484" t="s">
        <v>43149</v>
      </c>
      <c r="B17035" s="485" t="s">
        <v>43148</v>
      </c>
      <c r="C17035" t="s">
        <v>43147</v>
      </c>
      <c r="D17035" t="s">
        <v>43147</v>
      </c>
      <c r="E17035" t="str">
        <f t="shared" si="266"/>
        <v>673250 - LETIS</v>
      </c>
      <c r="F17035" t="s">
        <v>7093</v>
      </c>
      <c r="G17035" t="s">
        <v>43146</v>
      </c>
      <c r="H17035" t="s">
        <v>43145</v>
      </c>
      <c r="I17035" t="s">
        <v>43144</v>
      </c>
      <c r="J17035" t="s">
        <v>43143</v>
      </c>
      <c r="K17035" t="s">
        <v>208</v>
      </c>
      <c r="L17035" t="s">
        <v>43142</v>
      </c>
      <c r="N17035" t="s">
        <v>208</v>
      </c>
      <c r="O17035" t="s">
        <v>476</v>
      </c>
      <c r="P17035" t="s">
        <v>476</v>
      </c>
    </row>
    <row r="17036" spans="1:16">
      <c r="A17036" s="484" t="s">
        <v>96684</v>
      </c>
      <c r="B17036" s="485" t="s">
        <v>96683</v>
      </c>
      <c r="C17036" t="s">
        <v>96682</v>
      </c>
      <c r="D17036" t="s">
        <v>96682</v>
      </c>
      <c r="E17036" t="str">
        <f t="shared" si="266"/>
        <v>680588 - CHAPELLE</v>
      </c>
      <c r="F17036" t="s">
        <v>4152</v>
      </c>
      <c r="G17036" t="s">
        <v>96681</v>
      </c>
      <c r="I17036" t="s">
        <v>603</v>
      </c>
      <c r="J17036" t="s">
        <v>96680</v>
      </c>
      <c r="K17036" t="s">
        <v>208</v>
      </c>
      <c r="L17036" t="s">
        <v>96679</v>
      </c>
      <c r="N17036" t="s">
        <v>208</v>
      </c>
      <c r="O17036" t="s">
        <v>476</v>
      </c>
      <c r="P17036" t="s">
        <v>476</v>
      </c>
    </row>
    <row r="17037" spans="1:16">
      <c r="A17037" s="484" t="s">
        <v>17246</v>
      </c>
      <c r="B17037" s="485" t="s">
        <v>17245</v>
      </c>
      <c r="C17037" t="s">
        <v>17244</v>
      </c>
      <c r="D17037" t="s">
        <v>17244</v>
      </c>
      <c r="E17037" t="str">
        <f t="shared" si="266"/>
        <v>650158 - SIDONIE</v>
      </c>
      <c r="F17037" t="s">
        <v>2328</v>
      </c>
      <c r="G17037" t="s">
        <v>17243</v>
      </c>
      <c r="I17037" t="s">
        <v>1248</v>
      </c>
      <c r="J17037" t="s">
        <v>17242</v>
      </c>
      <c r="K17037" t="s">
        <v>208</v>
      </c>
      <c r="L17037" t="s">
        <v>17241</v>
      </c>
      <c r="N17037" t="s">
        <v>208</v>
      </c>
      <c r="O17037" t="s">
        <v>476</v>
      </c>
      <c r="P17037" t="s">
        <v>476</v>
      </c>
    </row>
    <row r="17038" spans="1:16">
      <c r="A17038" s="484" t="s">
        <v>22115</v>
      </c>
      <c r="B17038" s="485" t="s">
        <v>22114</v>
      </c>
      <c r="C17038" t="s">
        <v>22113</v>
      </c>
      <c r="D17038" t="s">
        <v>22113</v>
      </c>
      <c r="E17038" t="str">
        <f t="shared" si="266"/>
        <v>670017 - RETROACTION</v>
      </c>
      <c r="F17038" t="s">
        <v>9789</v>
      </c>
      <c r="G17038" t="s">
        <v>4342</v>
      </c>
      <c r="I17038" t="s">
        <v>836</v>
      </c>
      <c r="J17038" t="s">
        <v>4341</v>
      </c>
      <c r="K17038" t="s">
        <v>208</v>
      </c>
      <c r="L17038" t="s">
        <v>22112</v>
      </c>
      <c r="N17038" t="s">
        <v>208</v>
      </c>
      <c r="O17038" t="s">
        <v>476</v>
      </c>
      <c r="P17038" t="s">
        <v>476</v>
      </c>
    </row>
    <row r="17039" spans="1:16">
      <c r="A17039" s="484" t="s">
        <v>24631</v>
      </c>
      <c r="B17039" s="485" t="s">
        <v>24630</v>
      </c>
      <c r="C17039" t="s">
        <v>24629</v>
      </c>
      <c r="D17039" t="s">
        <v>24628</v>
      </c>
      <c r="E17039" t="str">
        <f t="shared" si="266"/>
        <v>655089 - QAL</v>
      </c>
      <c r="F17039" t="s">
        <v>24627</v>
      </c>
      <c r="G17039" t="s">
        <v>24626</v>
      </c>
      <c r="I17039" t="s">
        <v>24625</v>
      </c>
      <c r="J17039" t="s">
        <v>24624</v>
      </c>
      <c r="K17039" t="s">
        <v>208</v>
      </c>
      <c r="L17039" t="s">
        <v>24623</v>
      </c>
      <c r="N17039" t="s">
        <v>208</v>
      </c>
      <c r="O17039" t="s">
        <v>476</v>
      </c>
      <c r="P17039" t="s">
        <v>476</v>
      </c>
    </row>
    <row r="17040" spans="1:16">
      <c r="A17040" s="484" t="s">
        <v>10575</v>
      </c>
      <c r="B17040" s="485" t="s">
        <v>10574</v>
      </c>
      <c r="C17040" t="s">
        <v>10573</v>
      </c>
      <c r="D17040" t="s">
        <v>10573</v>
      </c>
      <c r="E17040" t="str">
        <f t="shared" si="266"/>
        <v>679574 - TESS FOR PREV</v>
      </c>
      <c r="F17040" t="s">
        <v>10572</v>
      </c>
      <c r="G17040" t="s">
        <v>10571</v>
      </c>
      <c r="I17040" t="s">
        <v>10570</v>
      </c>
      <c r="J17040" t="s">
        <v>10569</v>
      </c>
      <c r="K17040" t="s">
        <v>208</v>
      </c>
      <c r="L17040" t="s">
        <v>10568</v>
      </c>
      <c r="N17040" t="s">
        <v>208</v>
      </c>
      <c r="O17040" t="s">
        <v>476</v>
      </c>
      <c r="P17040" t="s">
        <v>476</v>
      </c>
    </row>
    <row r="17041" spans="1:16">
      <c r="A17041" s="484" t="s">
        <v>76586</v>
      </c>
      <c r="B17041" s="485" t="s">
        <v>76585</v>
      </c>
      <c r="C17041" t="s">
        <v>76584</v>
      </c>
      <c r="D17041" t="s">
        <v>76584</v>
      </c>
      <c r="E17041" t="str">
        <f t="shared" si="266"/>
        <v>639515 - EUROBOGEN</v>
      </c>
      <c r="F17041" t="s">
        <v>8371</v>
      </c>
      <c r="G17041" t="s">
        <v>76583</v>
      </c>
      <c r="I17041" t="s">
        <v>17538</v>
      </c>
      <c r="J17041" t="s">
        <v>76582</v>
      </c>
      <c r="K17041" t="s">
        <v>208</v>
      </c>
      <c r="L17041" t="s">
        <v>76581</v>
      </c>
      <c r="N17041" t="s">
        <v>208</v>
      </c>
      <c r="O17041" t="s">
        <v>476</v>
      </c>
      <c r="P17041" t="s">
        <v>476</v>
      </c>
    </row>
    <row r="17042" spans="1:16">
      <c r="A17042" s="484" t="s">
        <v>70607</v>
      </c>
      <c r="B17042" s="485" t="s">
        <v>70606</v>
      </c>
      <c r="C17042" t="s">
        <v>70605</v>
      </c>
      <c r="D17042" t="s">
        <v>70605</v>
      </c>
      <c r="E17042" t="str">
        <f t="shared" si="266"/>
        <v>637506 - FORMASEQ</v>
      </c>
      <c r="F17042" t="s">
        <v>8378</v>
      </c>
      <c r="G17042" t="s">
        <v>70604</v>
      </c>
      <c r="I17042" t="s">
        <v>1035</v>
      </c>
      <c r="J17042" t="s">
        <v>70603</v>
      </c>
      <c r="K17042" t="s">
        <v>208</v>
      </c>
      <c r="L17042" t="s">
        <v>70602</v>
      </c>
      <c r="N17042" t="s">
        <v>207</v>
      </c>
      <c r="O17042" t="s">
        <v>476</v>
      </c>
      <c r="P17042" t="s">
        <v>476</v>
      </c>
    </row>
    <row r="17043" spans="1:16">
      <c r="A17043" s="484" t="s">
        <v>44321</v>
      </c>
      <c r="B17043" s="485" t="s">
        <v>44320</v>
      </c>
      <c r="C17043" t="s">
        <v>44319</v>
      </c>
      <c r="D17043" t="s">
        <v>44318</v>
      </c>
      <c r="E17043" t="str">
        <f t="shared" si="266"/>
        <v>651138 - EDC</v>
      </c>
      <c r="F17043" t="s">
        <v>20076</v>
      </c>
      <c r="G17043" t="s">
        <v>44317</v>
      </c>
      <c r="I17043" t="s">
        <v>1321</v>
      </c>
      <c r="J17043" t="s">
        <v>44316</v>
      </c>
      <c r="K17043" t="s">
        <v>208</v>
      </c>
      <c r="L17043" t="s">
        <v>44315</v>
      </c>
      <c r="N17043" t="s">
        <v>208</v>
      </c>
      <c r="O17043" t="s">
        <v>476</v>
      </c>
      <c r="P17043" t="s">
        <v>476</v>
      </c>
    </row>
    <row r="17044" spans="1:16">
      <c r="A17044" s="484" t="s">
        <v>86818</v>
      </c>
      <c r="B17044" s="485" t="s">
        <v>86817</v>
      </c>
      <c r="C17044" t="s">
        <v>86816</v>
      </c>
      <c r="D17044" t="s">
        <v>86816</v>
      </c>
      <c r="E17044" t="str">
        <f t="shared" si="266"/>
        <v>630779 - DIXITE</v>
      </c>
      <c r="F17044" t="s">
        <v>6481</v>
      </c>
      <c r="G17044" t="s">
        <v>86815</v>
      </c>
      <c r="I17044" t="s">
        <v>86814</v>
      </c>
      <c r="K17044" t="s">
        <v>208</v>
      </c>
      <c r="L17044" t="s">
        <v>86813</v>
      </c>
      <c r="N17044" t="s">
        <v>208</v>
      </c>
      <c r="O17044" t="s">
        <v>476</v>
      </c>
      <c r="P17044" t="s">
        <v>476</v>
      </c>
    </row>
    <row r="17045" spans="1:16">
      <c r="A17045" s="484" t="s">
        <v>80798</v>
      </c>
      <c r="B17045" s="485" t="s">
        <v>80797</v>
      </c>
      <c r="C17045" t="s">
        <v>80796</v>
      </c>
      <c r="D17045" t="s">
        <v>80796</v>
      </c>
      <c r="E17045" t="str">
        <f t="shared" si="266"/>
        <v>672889 - EILAN CONSEIL</v>
      </c>
      <c r="F17045" t="s">
        <v>7302</v>
      </c>
      <c r="G17045" t="s">
        <v>80795</v>
      </c>
      <c r="I17045" t="s">
        <v>9672</v>
      </c>
      <c r="J17045" t="s">
        <v>80794</v>
      </c>
      <c r="K17045" t="s">
        <v>208</v>
      </c>
      <c r="L17045" t="s">
        <v>80793</v>
      </c>
      <c r="N17045" t="s">
        <v>208</v>
      </c>
      <c r="O17045" t="s">
        <v>476</v>
      </c>
      <c r="P17045" t="s">
        <v>476</v>
      </c>
    </row>
    <row r="17046" spans="1:16">
      <c r="A17046" s="484" t="s">
        <v>34348</v>
      </c>
      <c r="B17046" s="485" t="s">
        <v>34347</v>
      </c>
      <c r="C17046" t="s">
        <v>34346</v>
      </c>
      <c r="D17046" t="s">
        <v>34346</v>
      </c>
      <c r="E17046" t="str">
        <f t="shared" si="266"/>
        <v>663736 - M180</v>
      </c>
      <c r="F17046" t="s">
        <v>838</v>
      </c>
      <c r="G17046" t="s">
        <v>34345</v>
      </c>
      <c r="I17046" t="s">
        <v>14409</v>
      </c>
      <c r="J17046" t="s">
        <v>34344</v>
      </c>
      <c r="K17046" t="s">
        <v>208</v>
      </c>
      <c r="L17046" t="s">
        <v>34343</v>
      </c>
      <c r="N17046" t="s">
        <v>208</v>
      </c>
      <c r="O17046" t="s">
        <v>476</v>
      </c>
      <c r="P17046" t="s">
        <v>476</v>
      </c>
    </row>
    <row r="17047" spans="1:16">
      <c r="A17047" s="484" t="s">
        <v>65762</v>
      </c>
      <c r="B17047" s="485" t="s">
        <v>65761</v>
      </c>
      <c r="C17047" t="s">
        <v>65760</v>
      </c>
      <c r="D17047" t="s">
        <v>65760</v>
      </c>
      <c r="E17047" t="str">
        <f t="shared" si="266"/>
        <v>680126 - GPS FORMATION</v>
      </c>
      <c r="F17047" t="s">
        <v>1478</v>
      </c>
      <c r="G17047" t="s">
        <v>65759</v>
      </c>
      <c r="I17047" t="s">
        <v>12678</v>
      </c>
      <c r="J17047" t="s">
        <v>65758</v>
      </c>
      <c r="K17047" t="s">
        <v>208</v>
      </c>
      <c r="L17047" t="s">
        <v>65757</v>
      </c>
      <c r="N17047" t="s">
        <v>208</v>
      </c>
      <c r="O17047" t="s">
        <v>476</v>
      </c>
      <c r="P17047" t="s">
        <v>476</v>
      </c>
    </row>
    <row r="17048" spans="1:16">
      <c r="A17048" s="484" t="s">
        <v>80033</v>
      </c>
      <c r="B17048" s="485" t="s">
        <v>80032</v>
      </c>
      <c r="C17048" t="s">
        <v>80031</v>
      </c>
      <c r="D17048" t="s">
        <v>80031</v>
      </c>
      <c r="E17048" t="str">
        <f t="shared" si="266"/>
        <v>526060 - EN VIE DE SENS</v>
      </c>
      <c r="F17048" t="s">
        <v>4010</v>
      </c>
      <c r="G17048" t="s">
        <v>80030</v>
      </c>
      <c r="I17048" t="s">
        <v>80029</v>
      </c>
      <c r="J17048" t="s">
        <v>80028</v>
      </c>
      <c r="K17048" t="s">
        <v>208</v>
      </c>
      <c r="L17048" t="s">
        <v>80027</v>
      </c>
      <c r="N17048" t="s">
        <v>208</v>
      </c>
      <c r="O17048" t="s">
        <v>476</v>
      </c>
      <c r="P17048" t="s">
        <v>476</v>
      </c>
    </row>
    <row r="17049" spans="1:16">
      <c r="A17049" s="484" t="s">
        <v>59480</v>
      </c>
      <c r="B17049" s="485" t="s">
        <v>59479</v>
      </c>
      <c r="C17049" t="s">
        <v>59478</v>
      </c>
      <c r="D17049" t="s">
        <v>59478</v>
      </c>
      <c r="E17049" t="str">
        <f t="shared" si="266"/>
        <v>647652 - IDJINOV</v>
      </c>
      <c r="F17049" t="s">
        <v>28443</v>
      </c>
      <c r="G17049" t="s">
        <v>59477</v>
      </c>
      <c r="I17049" t="s">
        <v>1228</v>
      </c>
      <c r="J17049" t="s">
        <v>59476</v>
      </c>
      <c r="K17049" t="s">
        <v>208</v>
      </c>
      <c r="L17049" t="s">
        <v>59475</v>
      </c>
      <c r="N17049" t="s">
        <v>208</v>
      </c>
      <c r="O17049" t="s">
        <v>476</v>
      </c>
      <c r="P17049" t="s">
        <v>476</v>
      </c>
    </row>
    <row r="17050" spans="1:16">
      <c r="A17050" s="484" t="s">
        <v>40850</v>
      </c>
      <c r="B17050" s="485" t="s">
        <v>40849</v>
      </c>
      <c r="C17050" t="s">
        <v>40848</v>
      </c>
      <c r="D17050" t="s">
        <v>40847</v>
      </c>
      <c r="E17050" t="str">
        <f t="shared" si="266"/>
        <v>639047 - MAAROUFI HANANE</v>
      </c>
      <c r="F17050" t="s">
        <v>6419</v>
      </c>
      <c r="G17050" t="s">
        <v>40846</v>
      </c>
      <c r="I17050" t="s">
        <v>7077</v>
      </c>
      <c r="J17050" t="s">
        <v>40845</v>
      </c>
      <c r="K17050" t="s">
        <v>208</v>
      </c>
      <c r="L17050" t="s">
        <v>40844</v>
      </c>
      <c r="N17050" t="s">
        <v>208</v>
      </c>
      <c r="O17050" t="s">
        <v>476</v>
      </c>
      <c r="P17050" t="s">
        <v>476</v>
      </c>
    </row>
    <row r="17051" spans="1:16">
      <c r="A17051" s="484" t="s">
        <v>41939</v>
      </c>
      <c r="B17051" s="485" t="s">
        <v>41938</v>
      </c>
      <c r="C17051" t="s">
        <v>41937</v>
      </c>
      <c r="D17051" t="s">
        <v>41937</v>
      </c>
      <c r="E17051" t="str">
        <f t="shared" si="266"/>
        <v>651904 - L'OKARA</v>
      </c>
      <c r="F17051" t="s">
        <v>41936</v>
      </c>
      <c r="G17051" t="s">
        <v>41935</v>
      </c>
      <c r="I17051" t="s">
        <v>41934</v>
      </c>
      <c r="K17051" t="s">
        <v>208</v>
      </c>
      <c r="L17051" t="s">
        <v>41933</v>
      </c>
      <c r="N17051" t="s">
        <v>208</v>
      </c>
      <c r="O17051" t="s">
        <v>476</v>
      </c>
      <c r="P17051" t="s">
        <v>476</v>
      </c>
    </row>
    <row r="17052" spans="1:16">
      <c r="A17052" s="484" t="s">
        <v>51969</v>
      </c>
      <c r="B17052" s="485" t="s">
        <v>51968</v>
      </c>
      <c r="C17052" t="s">
        <v>51967</v>
      </c>
      <c r="D17052" t="s">
        <v>51967</v>
      </c>
      <c r="E17052" t="str">
        <f t="shared" si="266"/>
        <v>667500 - INTELLIWAN</v>
      </c>
      <c r="F17052" t="s">
        <v>7663</v>
      </c>
      <c r="G17052" t="s">
        <v>51966</v>
      </c>
      <c r="I17052" t="s">
        <v>643</v>
      </c>
      <c r="J17052" t="s">
        <v>51965</v>
      </c>
      <c r="K17052" t="s">
        <v>208</v>
      </c>
      <c r="L17052" t="s">
        <v>51964</v>
      </c>
      <c r="N17052" t="s">
        <v>208</v>
      </c>
      <c r="O17052" t="s">
        <v>476</v>
      </c>
      <c r="P17052" t="s">
        <v>476</v>
      </c>
    </row>
    <row r="17053" spans="1:16">
      <c r="A17053" s="484" t="s">
        <v>130082</v>
      </c>
      <c r="B17053" s="485" t="s">
        <v>130081</v>
      </c>
      <c r="C17053" t="s">
        <v>130080</v>
      </c>
      <c r="D17053" t="s">
        <v>130080</v>
      </c>
      <c r="E17053" t="str">
        <f t="shared" si="266"/>
        <v>662914 - ALMGROUP</v>
      </c>
      <c r="F17053" t="s">
        <v>4476</v>
      </c>
      <c r="G17053" t="s">
        <v>130079</v>
      </c>
      <c r="I17053" t="s">
        <v>24760</v>
      </c>
      <c r="J17053" t="s">
        <v>130078</v>
      </c>
      <c r="K17053" t="s">
        <v>208</v>
      </c>
      <c r="L17053" t="s">
        <v>130077</v>
      </c>
      <c r="N17053" t="s">
        <v>208</v>
      </c>
      <c r="O17053" t="s">
        <v>476</v>
      </c>
      <c r="P17053" t="s">
        <v>476</v>
      </c>
    </row>
    <row r="17054" spans="1:16">
      <c r="A17054" s="484" t="s">
        <v>136507</v>
      </c>
      <c r="B17054" s="485" t="s">
        <v>136506</v>
      </c>
      <c r="C17054" t="s">
        <v>136505</v>
      </c>
      <c r="D17054" t="s">
        <v>136505</v>
      </c>
      <c r="E17054" t="str">
        <f t="shared" si="266"/>
        <v>672403 - ACADEMIC DENTAIRE LYON</v>
      </c>
      <c r="F17054" t="s">
        <v>31423</v>
      </c>
      <c r="G17054" t="s">
        <v>136504</v>
      </c>
      <c r="I17054" t="s">
        <v>802</v>
      </c>
      <c r="J17054" t="s">
        <v>136503</v>
      </c>
      <c r="K17054" t="s">
        <v>208</v>
      </c>
      <c r="L17054" t="s">
        <v>136502</v>
      </c>
      <c r="N17054" t="s">
        <v>208</v>
      </c>
      <c r="O17054" t="s">
        <v>476</v>
      </c>
      <c r="P17054" t="s">
        <v>476</v>
      </c>
    </row>
    <row r="17055" spans="1:16">
      <c r="A17055" s="484" t="s">
        <v>116724</v>
      </c>
      <c r="B17055" s="485" t="s">
        <v>116723</v>
      </c>
      <c r="C17055" t="s">
        <v>116722</v>
      </c>
      <c r="D17055" t="s">
        <v>116722</v>
      </c>
      <c r="E17055" t="str">
        <f t="shared" si="266"/>
        <v>626132 - AUTO ECOLE AERS CHAUVE</v>
      </c>
      <c r="F17055" t="s">
        <v>8175</v>
      </c>
      <c r="G17055" t="s">
        <v>116721</v>
      </c>
      <c r="I17055" t="s">
        <v>116720</v>
      </c>
      <c r="J17055" t="s">
        <v>116719</v>
      </c>
      <c r="K17055" t="s">
        <v>208</v>
      </c>
      <c r="L17055" t="s">
        <v>116718</v>
      </c>
      <c r="N17055" t="s">
        <v>208</v>
      </c>
      <c r="O17055" t="s">
        <v>476</v>
      </c>
      <c r="P17055" t="s">
        <v>476</v>
      </c>
    </row>
    <row r="17056" spans="1:16">
      <c r="A17056" s="484" t="s">
        <v>50080</v>
      </c>
      <c r="B17056" s="485" t="s">
        <v>50079</v>
      </c>
      <c r="C17056" t="s">
        <v>50078</v>
      </c>
      <c r="D17056" t="s">
        <v>50078</v>
      </c>
      <c r="E17056" t="str">
        <f t="shared" si="266"/>
        <v>626650 - ISOCEL QUALITE</v>
      </c>
      <c r="F17056" t="s">
        <v>14182</v>
      </c>
      <c r="G17056" t="s">
        <v>50077</v>
      </c>
      <c r="I17056" t="s">
        <v>50076</v>
      </c>
      <c r="K17056" t="s">
        <v>208</v>
      </c>
      <c r="L17056" t="s">
        <v>50075</v>
      </c>
      <c r="N17056" t="s">
        <v>208</v>
      </c>
      <c r="O17056" t="s">
        <v>476</v>
      </c>
      <c r="P17056" t="s">
        <v>476</v>
      </c>
    </row>
    <row r="17057" spans="1:16">
      <c r="A17057" s="484" t="s">
        <v>86681</v>
      </c>
      <c r="B17057" s="485" t="s">
        <v>86674</v>
      </c>
      <c r="C17057" t="s">
        <v>86680</v>
      </c>
      <c r="D17057" t="s">
        <v>86679</v>
      </c>
      <c r="E17057" t="str">
        <f t="shared" si="266"/>
        <v>634645 - DOCTRIO PARIS</v>
      </c>
      <c r="F17057" t="s">
        <v>12566</v>
      </c>
      <c r="G17057" t="s">
        <v>86678</v>
      </c>
      <c r="I17057" t="s">
        <v>626</v>
      </c>
      <c r="J17057" t="s">
        <v>86670</v>
      </c>
      <c r="K17057" t="s">
        <v>86677</v>
      </c>
      <c r="L17057" t="s">
        <v>86676</v>
      </c>
      <c r="N17057" t="s">
        <v>208</v>
      </c>
      <c r="O17057" t="s">
        <v>476</v>
      </c>
      <c r="P17057" t="s">
        <v>476</v>
      </c>
    </row>
    <row r="17058" spans="1:16">
      <c r="A17058" s="484" t="s">
        <v>86675</v>
      </c>
      <c r="B17058" s="485" t="s">
        <v>86674</v>
      </c>
      <c r="C17058" t="s">
        <v>86673</v>
      </c>
      <c r="D17058" t="s">
        <v>86672</v>
      </c>
      <c r="E17058" t="str">
        <f t="shared" si="266"/>
        <v>678521 - DOCTRIO ST MANDE</v>
      </c>
      <c r="F17058" t="s">
        <v>4111</v>
      </c>
      <c r="G17058" t="s">
        <v>86671</v>
      </c>
      <c r="I17058" t="s">
        <v>20960</v>
      </c>
      <c r="J17058" t="s">
        <v>86670</v>
      </c>
      <c r="K17058" t="s">
        <v>208</v>
      </c>
      <c r="L17058" t="s">
        <v>86669</v>
      </c>
      <c r="N17058" t="s">
        <v>208</v>
      </c>
      <c r="O17058" t="s">
        <v>476</v>
      </c>
      <c r="P17058" t="s">
        <v>476</v>
      </c>
    </row>
    <row r="17059" spans="1:16">
      <c r="A17059" s="484" t="s">
        <v>116878</v>
      </c>
      <c r="B17059" s="485" t="s">
        <v>116877</v>
      </c>
      <c r="C17059" t="s">
        <v>116876</v>
      </c>
      <c r="D17059" t="s">
        <v>116875</v>
      </c>
      <c r="E17059" t="str">
        <f t="shared" si="266"/>
        <v>612303 - AUDREY ROJO SARL</v>
      </c>
      <c r="F17059" t="s">
        <v>7579</v>
      </c>
      <c r="G17059" t="s">
        <v>116874</v>
      </c>
      <c r="I17059" t="s">
        <v>26260</v>
      </c>
      <c r="J17059" t="s">
        <v>116873</v>
      </c>
      <c r="K17059" t="s">
        <v>208</v>
      </c>
      <c r="L17059" t="s">
        <v>116872</v>
      </c>
      <c r="N17059" t="s">
        <v>208</v>
      </c>
      <c r="O17059" t="s">
        <v>476</v>
      </c>
      <c r="P17059" t="s">
        <v>476</v>
      </c>
    </row>
    <row r="17060" spans="1:16">
      <c r="A17060" s="484" t="s">
        <v>128747</v>
      </c>
      <c r="B17060" s="485" t="s">
        <v>128746</v>
      </c>
      <c r="C17060" t="s">
        <v>128745</v>
      </c>
      <c r="D17060" t="s">
        <v>128745</v>
      </c>
      <c r="E17060" t="str">
        <f t="shared" si="266"/>
        <v>636307 - AMORIFE INTERNATIONAL</v>
      </c>
      <c r="F17060" t="s">
        <v>16324</v>
      </c>
      <c r="G17060" t="s">
        <v>128744</v>
      </c>
      <c r="I17060" t="s">
        <v>16252</v>
      </c>
      <c r="J17060" t="s">
        <v>128743</v>
      </c>
      <c r="K17060" t="s">
        <v>208</v>
      </c>
      <c r="L17060" t="s">
        <v>128742</v>
      </c>
      <c r="N17060" t="s">
        <v>208</v>
      </c>
      <c r="O17060" t="s">
        <v>476</v>
      </c>
      <c r="P17060" t="s">
        <v>476</v>
      </c>
    </row>
    <row r="17061" spans="1:16">
      <c r="A17061" s="484" t="s">
        <v>13848</v>
      </c>
      <c r="B17061" s="485" t="s">
        <v>13847</v>
      </c>
      <c r="C17061" t="s">
        <v>13846</v>
      </c>
      <c r="D17061" t="s">
        <v>13846</v>
      </c>
      <c r="E17061" t="str">
        <f t="shared" si="266"/>
        <v>651333 - SOPHROEVENT</v>
      </c>
      <c r="F17061" t="s">
        <v>13845</v>
      </c>
      <c r="G17061" t="s">
        <v>13844</v>
      </c>
      <c r="I17061" t="s">
        <v>13843</v>
      </c>
      <c r="J17061" t="s">
        <v>13842</v>
      </c>
      <c r="K17061" t="s">
        <v>208</v>
      </c>
      <c r="L17061" t="s">
        <v>13841</v>
      </c>
      <c r="N17061" t="s">
        <v>208</v>
      </c>
      <c r="O17061" t="s">
        <v>476</v>
      </c>
      <c r="P17061" t="s">
        <v>476</v>
      </c>
    </row>
    <row r="17062" spans="1:16">
      <c r="A17062" s="484" t="s">
        <v>92840</v>
      </c>
      <c r="B17062" s="485" t="s">
        <v>92839</v>
      </c>
      <c r="C17062" t="s">
        <v>92838</v>
      </c>
      <c r="D17062" t="s">
        <v>92838</v>
      </c>
      <c r="E17062" t="str">
        <f t="shared" si="266"/>
        <v>646805 - COMPLEANCE FORMATION</v>
      </c>
      <c r="F17062" t="s">
        <v>6784</v>
      </c>
      <c r="G17062" t="s">
        <v>92837</v>
      </c>
      <c r="I17062" t="s">
        <v>19276</v>
      </c>
      <c r="J17062" t="s">
        <v>92836</v>
      </c>
      <c r="K17062" t="s">
        <v>208</v>
      </c>
      <c r="L17062" t="s">
        <v>92835</v>
      </c>
      <c r="N17062" t="s">
        <v>208</v>
      </c>
      <c r="O17062" t="s">
        <v>476</v>
      </c>
      <c r="P17062" t="s">
        <v>476</v>
      </c>
    </row>
    <row r="17063" spans="1:16">
      <c r="A17063" s="484" t="s">
        <v>18081</v>
      </c>
      <c r="B17063" s="485" t="s">
        <v>18080</v>
      </c>
      <c r="C17063" t="s">
        <v>18079</v>
      </c>
      <c r="D17063" t="s">
        <v>18079</v>
      </c>
      <c r="E17063" t="str">
        <f t="shared" si="266"/>
        <v>651072 - SENSE RH PORTAGE</v>
      </c>
      <c r="F17063" t="s">
        <v>1378</v>
      </c>
      <c r="G17063" t="s">
        <v>18078</v>
      </c>
      <c r="I17063" t="s">
        <v>6023</v>
      </c>
      <c r="J17063" t="s">
        <v>18077</v>
      </c>
      <c r="K17063" t="s">
        <v>208</v>
      </c>
      <c r="L17063" t="s">
        <v>18076</v>
      </c>
      <c r="N17063" t="s">
        <v>208</v>
      </c>
      <c r="O17063" t="s">
        <v>476</v>
      </c>
      <c r="P17063" t="s">
        <v>476</v>
      </c>
    </row>
    <row r="17064" spans="1:16">
      <c r="A17064" s="484" t="s">
        <v>83109</v>
      </c>
      <c r="B17064" s="485" t="s">
        <v>83108</v>
      </c>
      <c r="C17064" t="s">
        <v>83107</v>
      </c>
      <c r="D17064" t="s">
        <v>83107</v>
      </c>
      <c r="E17064" t="str">
        <f t="shared" si="266"/>
        <v>657980 - ECOLE SECURITE C-SRD</v>
      </c>
      <c r="F17064" t="s">
        <v>2130</v>
      </c>
      <c r="G17064" t="s">
        <v>83106</v>
      </c>
      <c r="H17064" t="s">
        <v>83105</v>
      </c>
      <c r="I17064" t="s">
        <v>1042</v>
      </c>
      <c r="K17064" t="s">
        <v>208</v>
      </c>
      <c r="L17064" t="s">
        <v>83104</v>
      </c>
      <c r="N17064" t="s">
        <v>208</v>
      </c>
      <c r="O17064" t="s">
        <v>476</v>
      </c>
      <c r="P17064" t="s">
        <v>476</v>
      </c>
    </row>
    <row r="17065" spans="1:16">
      <c r="A17065" s="484" t="s">
        <v>8269</v>
      </c>
      <c r="B17065" s="485" t="s">
        <v>8268</v>
      </c>
      <c r="C17065" t="s">
        <v>8267</v>
      </c>
      <c r="D17065" t="s">
        <v>8267</v>
      </c>
      <c r="E17065" t="str">
        <f t="shared" si="266"/>
        <v>624664 - UNAMANO</v>
      </c>
      <c r="F17065" t="s">
        <v>8266</v>
      </c>
      <c r="G17065" t="s">
        <v>8265</v>
      </c>
      <c r="I17065" t="s">
        <v>8264</v>
      </c>
      <c r="J17065" t="s">
        <v>8263</v>
      </c>
      <c r="K17065" t="s">
        <v>208</v>
      </c>
      <c r="L17065" t="s">
        <v>8262</v>
      </c>
      <c r="N17065" t="s">
        <v>208</v>
      </c>
      <c r="O17065" t="s">
        <v>476</v>
      </c>
      <c r="P17065" t="s">
        <v>476</v>
      </c>
    </row>
    <row r="17066" spans="1:16">
      <c r="A17066" s="484" t="s">
        <v>71242</v>
      </c>
      <c r="B17066" s="485" t="s">
        <v>71241</v>
      </c>
      <c r="C17066" t="s">
        <v>71240</v>
      </c>
      <c r="D17066" t="s">
        <v>71239</v>
      </c>
      <c r="E17066" t="str">
        <f t="shared" si="266"/>
        <v>672798 - FORMA CARE</v>
      </c>
      <c r="F17066" t="s">
        <v>24400</v>
      </c>
      <c r="G17066" t="s">
        <v>71238</v>
      </c>
      <c r="I17066" t="s">
        <v>8952</v>
      </c>
      <c r="J17066" t="s">
        <v>71237</v>
      </c>
      <c r="K17066" t="s">
        <v>208</v>
      </c>
      <c r="L17066" t="s">
        <v>71236</v>
      </c>
      <c r="N17066" t="s">
        <v>208</v>
      </c>
      <c r="O17066" t="s">
        <v>476</v>
      </c>
      <c r="P17066" t="s">
        <v>476</v>
      </c>
    </row>
    <row r="17067" spans="1:16">
      <c r="A17067" s="484" t="s">
        <v>16496</v>
      </c>
      <c r="B17067" s="485" t="s">
        <v>16495</v>
      </c>
      <c r="C17067" t="s">
        <v>16494</v>
      </c>
      <c r="D17067" t="s">
        <v>16493</v>
      </c>
      <c r="E17067" t="str">
        <f t="shared" si="266"/>
        <v>643361 - SLG CONSEIL</v>
      </c>
      <c r="F17067" t="s">
        <v>16492</v>
      </c>
      <c r="G17067" t="s">
        <v>16491</v>
      </c>
      <c r="I17067" t="s">
        <v>16490</v>
      </c>
      <c r="J17067" t="s">
        <v>16489</v>
      </c>
      <c r="K17067" t="s">
        <v>208</v>
      </c>
      <c r="L17067" t="s">
        <v>16488</v>
      </c>
      <c r="N17067" t="s">
        <v>208</v>
      </c>
      <c r="O17067" t="s">
        <v>476</v>
      </c>
      <c r="P17067" t="s">
        <v>476</v>
      </c>
    </row>
    <row r="17068" spans="1:16">
      <c r="A17068" s="484" t="s">
        <v>95209</v>
      </c>
      <c r="B17068" s="485" t="s">
        <v>95208</v>
      </c>
      <c r="C17068" t="s">
        <v>95207</v>
      </c>
      <c r="D17068" t="s">
        <v>95207</v>
      </c>
      <c r="E17068" t="str">
        <f t="shared" si="266"/>
        <v>677875 - CO &amp; CO BUILDING</v>
      </c>
      <c r="F17068" t="s">
        <v>15439</v>
      </c>
      <c r="G17068" t="s">
        <v>95206</v>
      </c>
      <c r="I17068" t="s">
        <v>12211</v>
      </c>
      <c r="K17068" t="s">
        <v>208</v>
      </c>
      <c r="L17068" t="s">
        <v>95205</v>
      </c>
      <c r="N17068" t="s">
        <v>208</v>
      </c>
      <c r="O17068" t="s">
        <v>476</v>
      </c>
      <c r="P17068" t="s">
        <v>476</v>
      </c>
    </row>
    <row r="17069" spans="1:16">
      <c r="A17069" s="484" t="s">
        <v>44666</v>
      </c>
      <c r="B17069" s="485" t="s">
        <v>44665</v>
      </c>
      <c r="C17069" t="s">
        <v>44664</v>
      </c>
      <c r="D17069" t="s">
        <v>44664</v>
      </c>
      <c r="E17069" t="str">
        <f t="shared" si="266"/>
        <v>665800 - LE STUDIO CF</v>
      </c>
      <c r="F17069" t="s">
        <v>5299</v>
      </c>
      <c r="G17069" t="s">
        <v>44663</v>
      </c>
      <c r="I17069" t="s">
        <v>626</v>
      </c>
      <c r="J17069" t="s">
        <v>44662</v>
      </c>
      <c r="K17069" t="s">
        <v>208</v>
      </c>
      <c r="L17069" t="s">
        <v>44661</v>
      </c>
      <c r="N17069" t="s">
        <v>208</v>
      </c>
      <c r="O17069" t="s">
        <v>476</v>
      </c>
      <c r="P17069" t="s">
        <v>476</v>
      </c>
    </row>
    <row r="17070" spans="1:16">
      <c r="A17070" s="484" t="s">
        <v>59452</v>
      </c>
      <c r="B17070" s="485" t="s">
        <v>59451</v>
      </c>
      <c r="C17070" t="s">
        <v>59450</v>
      </c>
      <c r="D17070" t="s">
        <v>59450</v>
      </c>
      <c r="E17070" t="str">
        <f t="shared" si="266"/>
        <v>510476 - IDS  DEVELOPPEMENT</v>
      </c>
      <c r="F17070" t="s">
        <v>1385</v>
      </c>
      <c r="G17070" t="s">
        <v>59449</v>
      </c>
      <c r="I17070" t="s">
        <v>10049</v>
      </c>
      <c r="J17070" t="s">
        <v>59448</v>
      </c>
      <c r="K17070" t="s">
        <v>59447</v>
      </c>
      <c r="L17070" t="s">
        <v>59446</v>
      </c>
      <c r="N17070" t="s">
        <v>208</v>
      </c>
      <c r="O17070" t="s">
        <v>476</v>
      </c>
      <c r="P17070" t="s">
        <v>476</v>
      </c>
    </row>
    <row r="17071" spans="1:16">
      <c r="A17071" s="484" t="s">
        <v>67343</v>
      </c>
      <c r="B17071" s="485" t="s">
        <v>67342</v>
      </c>
      <c r="C17071" t="s">
        <v>67341</v>
      </c>
      <c r="D17071" t="s">
        <v>67341</v>
      </c>
      <c r="E17071" t="str">
        <f t="shared" si="266"/>
        <v>649650 - GELERNTER SOPHIE</v>
      </c>
      <c r="F17071" t="s">
        <v>28115</v>
      </c>
      <c r="G17071" t="s">
        <v>67340</v>
      </c>
      <c r="H17071" t="s">
        <v>67339</v>
      </c>
      <c r="I17071" t="s">
        <v>2586</v>
      </c>
      <c r="J17071" t="s">
        <v>67338</v>
      </c>
      <c r="K17071" t="s">
        <v>208</v>
      </c>
      <c r="L17071" t="s">
        <v>67337</v>
      </c>
      <c r="N17071" t="s">
        <v>208</v>
      </c>
      <c r="O17071" t="s">
        <v>476</v>
      </c>
      <c r="P17071" t="s">
        <v>476</v>
      </c>
    </row>
    <row r="17072" spans="1:16">
      <c r="A17072" s="484" t="s">
        <v>115077</v>
      </c>
      <c r="B17072" s="485" t="s">
        <v>115076</v>
      </c>
      <c r="C17072" t="s">
        <v>115075</v>
      </c>
      <c r="D17072" t="s">
        <v>115075</v>
      </c>
      <c r="E17072" t="str">
        <f t="shared" si="266"/>
        <v>654905 - BANANA METHOD</v>
      </c>
      <c r="F17072" t="s">
        <v>16240</v>
      </c>
      <c r="G17072" t="s">
        <v>115074</v>
      </c>
      <c r="I17072" t="s">
        <v>749</v>
      </c>
      <c r="K17072" t="s">
        <v>208</v>
      </c>
      <c r="L17072" t="s">
        <v>115073</v>
      </c>
      <c r="N17072" t="s">
        <v>208</v>
      </c>
      <c r="O17072" t="s">
        <v>476</v>
      </c>
      <c r="P17072" t="s">
        <v>476</v>
      </c>
    </row>
    <row r="17073" spans="1:16">
      <c r="A17073" s="484" t="s">
        <v>16563</v>
      </c>
      <c r="B17073" s="485" t="s">
        <v>16562</v>
      </c>
      <c r="C17073" t="s">
        <v>16561</v>
      </c>
      <c r="D17073" t="s">
        <v>16560</v>
      </c>
      <c r="E17073" t="str">
        <f t="shared" si="266"/>
        <v>622473 - SKOLIADUR ENGLISH</v>
      </c>
      <c r="F17073" t="s">
        <v>16559</v>
      </c>
      <c r="G17073" t="s">
        <v>16558</v>
      </c>
      <c r="I17073" t="s">
        <v>1228</v>
      </c>
      <c r="J17073" t="s">
        <v>16557</v>
      </c>
      <c r="K17073" t="s">
        <v>208</v>
      </c>
      <c r="L17073" t="s">
        <v>16556</v>
      </c>
      <c r="N17073" t="s">
        <v>208</v>
      </c>
      <c r="O17073" t="s">
        <v>476</v>
      </c>
      <c r="P17073" t="s">
        <v>476</v>
      </c>
    </row>
    <row r="17074" spans="1:16">
      <c r="A17074" s="484" t="s">
        <v>30397</v>
      </c>
      <c r="B17074" s="485" t="s">
        <v>30396</v>
      </c>
      <c r="C17074" t="s">
        <v>30395</v>
      </c>
      <c r="D17074" t="s">
        <v>30395</v>
      </c>
      <c r="E17074" t="str">
        <f t="shared" si="266"/>
        <v>616229 - OSEO FORMATION</v>
      </c>
      <c r="F17074" t="s">
        <v>2178</v>
      </c>
      <c r="G17074" t="s">
        <v>30394</v>
      </c>
      <c r="I17074" t="s">
        <v>802</v>
      </c>
      <c r="J17074" t="s">
        <v>30393</v>
      </c>
      <c r="K17074" t="s">
        <v>208</v>
      </c>
      <c r="L17074" t="s">
        <v>30392</v>
      </c>
      <c r="N17074" t="s">
        <v>208</v>
      </c>
      <c r="O17074" t="s">
        <v>476</v>
      </c>
      <c r="P17074" t="s">
        <v>476</v>
      </c>
    </row>
    <row r="17075" spans="1:16">
      <c r="A17075" s="484" t="s">
        <v>60118</v>
      </c>
      <c r="B17075" s="485" t="s">
        <v>60117</v>
      </c>
      <c r="C17075" t="s">
        <v>60116</v>
      </c>
      <c r="D17075" t="s">
        <v>60115</v>
      </c>
      <c r="E17075" t="str">
        <f t="shared" si="266"/>
        <v>644330 - HURET FATIHA</v>
      </c>
      <c r="F17075" t="s">
        <v>28155</v>
      </c>
      <c r="G17075" t="s">
        <v>60114</v>
      </c>
      <c r="I17075" t="s">
        <v>60113</v>
      </c>
      <c r="J17075" t="s">
        <v>60112</v>
      </c>
      <c r="K17075" t="s">
        <v>208</v>
      </c>
      <c r="L17075" t="s">
        <v>60111</v>
      </c>
      <c r="N17075" t="s">
        <v>208</v>
      </c>
      <c r="O17075" t="s">
        <v>476</v>
      </c>
      <c r="P17075" t="s">
        <v>476</v>
      </c>
    </row>
    <row r="17076" spans="1:16">
      <c r="A17076" s="484" t="s">
        <v>1218</v>
      </c>
      <c r="B17076" s="485" t="s">
        <v>1217</v>
      </c>
      <c r="C17076" t="s">
        <v>1216</v>
      </c>
      <c r="D17076" t="s">
        <v>1216</v>
      </c>
      <c r="E17076" t="str">
        <f t="shared" si="266"/>
        <v>669386 - ZEN TOUCH</v>
      </c>
      <c r="F17076" t="s">
        <v>590</v>
      </c>
      <c r="G17076" t="s">
        <v>1215</v>
      </c>
      <c r="I17076" t="s">
        <v>1214</v>
      </c>
      <c r="J17076" t="s">
        <v>1213</v>
      </c>
      <c r="K17076" t="s">
        <v>208</v>
      </c>
      <c r="L17076" t="s">
        <v>1212</v>
      </c>
      <c r="N17076" t="s">
        <v>208</v>
      </c>
      <c r="O17076" t="s">
        <v>476</v>
      </c>
      <c r="P17076" t="s">
        <v>476</v>
      </c>
    </row>
    <row r="17077" spans="1:16">
      <c r="A17077" s="484" t="s">
        <v>100146</v>
      </c>
      <c r="B17077" s="485" t="s">
        <v>100145</v>
      </c>
      <c r="C17077" t="s">
        <v>100144</v>
      </c>
      <c r="D17077" t="s">
        <v>100143</v>
      </c>
      <c r="E17077" t="str">
        <f t="shared" si="266"/>
        <v>667330 - CNM</v>
      </c>
      <c r="F17077" t="s">
        <v>15646</v>
      </c>
      <c r="G17077" t="s">
        <v>100142</v>
      </c>
      <c r="I17077" t="s">
        <v>626</v>
      </c>
      <c r="J17077" t="s">
        <v>100141</v>
      </c>
      <c r="K17077" t="s">
        <v>208</v>
      </c>
      <c r="L17077" t="s">
        <v>100140</v>
      </c>
      <c r="N17077" t="s">
        <v>208</v>
      </c>
      <c r="O17077" t="s">
        <v>476</v>
      </c>
      <c r="P17077" t="s">
        <v>476</v>
      </c>
    </row>
    <row r="17078" spans="1:16">
      <c r="A17078" s="484" t="s">
        <v>88701</v>
      </c>
      <c r="B17078" s="485" t="s">
        <v>88700</v>
      </c>
      <c r="C17078" t="s">
        <v>88699</v>
      </c>
      <c r="D17078" t="s">
        <v>88698</v>
      </c>
      <c r="E17078" t="str">
        <f t="shared" si="266"/>
        <v>453511 - DEBARD PAVLIC ANNIE</v>
      </c>
      <c r="F17078" t="s">
        <v>28443</v>
      </c>
      <c r="G17078" t="s">
        <v>13294</v>
      </c>
      <c r="H17078" t="s">
        <v>88697</v>
      </c>
      <c r="I17078" t="s">
        <v>959</v>
      </c>
      <c r="J17078" t="s">
        <v>88696</v>
      </c>
      <c r="K17078" t="s">
        <v>208</v>
      </c>
      <c r="L17078" t="s">
        <v>88695</v>
      </c>
      <c r="N17078" t="s">
        <v>208</v>
      </c>
      <c r="O17078" t="s">
        <v>476</v>
      </c>
      <c r="P17078" t="s">
        <v>476</v>
      </c>
    </row>
    <row r="17079" spans="1:16">
      <c r="A17079" s="484" t="s">
        <v>80093</v>
      </c>
      <c r="B17079" s="485" t="s">
        <v>80092</v>
      </c>
      <c r="C17079" t="s">
        <v>80091</v>
      </c>
      <c r="D17079" t="s">
        <v>80091</v>
      </c>
      <c r="E17079" t="str">
        <f t="shared" si="266"/>
        <v>642964 - EMPLOIS ET COMPETENCES</v>
      </c>
      <c r="F17079" t="s">
        <v>3875</v>
      </c>
      <c r="G17079" t="s">
        <v>80090</v>
      </c>
      <c r="I17079" t="s">
        <v>80089</v>
      </c>
      <c r="J17079" t="s">
        <v>80088</v>
      </c>
      <c r="K17079" t="s">
        <v>208</v>
      </c>
      <c r="L17079" t="s">
        <v>80087</v>
      </c>
      <c r="N17079" t="s">
        <v>208</v>
      </c>
      <c r="O17079" t="s">
        <v>476</v>
      </c>
      <c r="P17079" t="s">
        <v>476</v>
      </c>
    </row>
    <row r="17080" spans="1:16">
      <c r="A17080" s="484" t="s">
        <v>8950</v>
      </c>
      <c r="B17080" s="485" t="s">
        <v>8949</v>
      </c>
      <c r="C17080" t="s">
        <v>8948</v>
      </c>
      <c r="D17080" t="s">
        <v>8948</v>
      </c>
      <c r="E17080" t="str">
        <f t="shared" si="266"/>
        <v>662021 - TREMPLIN FORMATION</v>
      </c>
      <c r="F17080" t="s">
        <v>3867</v>
      </c>
      <c r="G17080" t="s">
        <v>8947</v>
      </c>
      <c r="I17080" t="s">
        <v>8946</v>
      </c>
      <c r="J17080" t="s">
        <v>8945</v>
      </c>
      <c r="K17080" t="s">
        <v>208</v>
      </c>
      <c r="L17080" t="s">
        <v>8944</v>
      </c>
      <c r="N17080" t="s">
        <v>208</v>
      </c>
      <c r="O17080" t="s">
        <v>476</v>
      </c>
      <c r="P17080" t="s">
        <v>476</v>
      </c>
    </row>
    <row r="17081" spans="1:16">
      <c r="A17081" s="484" t="s">
        <v>48138</v>
      </c>
      <c r="B17081" s="485" t="s">
        <v>48137</v>
      </c>
      <c r="C17081" t="s">
        <v>48136</v>
      </c>
      <c r="D17081" t="s">
        <v>48136</v>
      </c>
      <c r="E17081" t="str">
        <f t="shared" si="266"/>
        <v>630330 - KINE AU TOP</v>
      </c>
      <c r="F17081" t="s">
        <v>9781</v>
      </c>
      <c r="G17081" t="s">
        <v>48135</v>
      </c>
      <c r="I17081" t="s">
        <v>626</v>
      </c>
      <c r="K17081" t="s">
        <v>208</v>
      </c>
      <c r="L17081" t="s">
        <v>48134</v>
      </c>
      <c r="N17081" t="s">
        <v>208</v>
      </c>
      <c r="O17081" t="s">
        <v>476</v>
      </c>
      <c r="P17081" t="s">
        <v>476</v>
      </c>
    </row>
    <row r="17082" spans="1:16">
      <c r="A17082" s="484" t="s">
        <v>126725</v>
      </c>
      <c r="B17082" s="485" t="s">
        <v>126724</v>
      </c>
      <c r="C17082" t="s">
        <v>126723</v>
      </c>
      <c r="D17082" t="s">
        <v>126723</v>
      </c>
      <c r="E17082" t="str">
        <f t="shared" si="266"/>
        <v>680229 - ARTESENS</v>
      </c>
      <c r="F17082" t="s">
        <v>493</v>
      </c>
      <c r="G17082" t="s">
        <v>126722</v>
      </c>
      <c r="I17082" t="s">
        <v>2301</v>
      </c>
      <c r="J17082" t="s">
        <v>126721</v>
      </c>
      <c r="K17082" t="s">
        <v>208</v>
      </c>
      <c r="L17082" t="s">
        <v>126720</v>
      </c>
      <c r="N17082" t="s">
        <v>208</v>
      </c>
      <c r="O17082" t="s">
        <v>476</v>
      </c>
      <c r="P17082" t="s">
        <v>476</v>
      </c>
    </row>
    <row r="17083" spans="1:16">
      <c r="A17083" s="484" t="s">
        <v>37589</v>
      </c>
      <c r="B17083" s="485" t="s">
        <v>37588</v>
      </c>
      <c r="C17083" t="s">
        <v>37587</v>
      </c>
      <c r="D17083" t="s">
        <v>37587</v>
      </c>
      <c r="E17083" t="str">
        <f t="shared" si="266"/>
        <v>665538 - MCM FORMATION</v>
      </c>
      <c r="F17083" t="s">
        <v>2138</v>
      </c>
      <c r="G17083" t="s">
        <v>37586</v>
      </c>
      <c r="H17083" t="s">
        <v>37585</v>
      </c>
      <c r="I17083" t="s">
        <v>37584</v>
      </c>
      <c r="J17083" t="s">
        <v>37583</v>
      </c>
      <c r="K17083" t="s">
        <v>208</v>
      </c>
      <c r="L17083" t="s">
        <v>37582</v>
      </c>
      <c r="N17083" t="s">
        <v>208</v>
      </c>
      <c r="O17083" t="s">
        <v>476</v>
      </c>
      <c r="P17083" t="s">
        <v>476</v>
      </c>
    </row>
    <row r="17084" spans="1:16">
      <c r="A17084" s="484" t="s">
        <v>134450</v>
      </c>
      <c r="B17084" s="485" t="s">
        <v>134449</v>
      </c>
      <c r="C17084" t="s">
        <v>134448</v>
      </c>
      <c r="D17084" t="s">
        <v>134448</v>
      </c>
      <c r="E17084" t="str">
        <f t="shared" si="266"/>
        <v>630214 - ADFDPC-FORMATION</v>
      </c>
      <c r="F17084" t="s">
        <v>20208</v>
      </c>
      <c r="G17084" t="s">
        <v>15509</v>
      </c>
      <c r="I17084" t="s">
        <v>626</v>
      </c>
      <c r="J17084" t="s">
        <v>134447</v>
      </c>
      <c r="K17084" t="s">
        <v>134446</v>
      </c>
      <c r="L17084" t="s">
        <v>134445</v>
      </c>
      <c r="N17084" t="s">
        <v>208</v>
      </c>
      <c r="O17084" t="s">
        <v>476</v>
      </c>
      <c r="P17084" t="s">
        <v>476</v>
      </c>
    </row>
    <row r="17085" spans="1:16">
      <c r="A17085" s="484" t="s">
        <v>84333</v>
      </c>
      <c r="B17085" s="485" t="s">
        <v>84332</v>
      </c>
      <c r="C17085" t="s">
        <v>84331</v>
      </c>
      <c r="D17085" t="s">
        <v>84330</v>
      </c>
      <c r="E17085" t="str">
        <f t="shared" si="266"/>
        <v>633094 - EESC LAXOU</v>
      </c>
      <c r="F17085" t="s">
        <v>16330</v>
      </c>
      <c r="G17085" t="s">
        <v>84329</v>
      </c>
      <c r="I17085" t="s">
        <v>705</v>
      </c>
      <c r="J17085" t="s">
        <v>84328</v>
      </c>
      <c r="K17085" t="s">
        <v>208</v>
      </c>
      <c r="L17085" t="s">
        <v>84327</v>
      </c>
      <c r="N17085" t="s">
        <v>207</v>
      </c>
      <c r="O17085" t="s">
        <v>476</v>
      </c>
      <c r="P17085" t="s">
        <v>476</v>
      </c>
    </row>
    <row r="17086" spans="1:16">
      <c r="A17086" s="484" t="s">
        <v>96427</v>
      </c>
      <c r="B17086" s="485" t="s">
        <v>96426</v>
      </c>
      <c r="C17086" t="s">
        <v>96425</v>
      </c>
      <c r="D17086" t="s">
        <v>96425</v>
      </c>
      <c r="E17086" t="str">
        <f t="shared" si="266"/>
        <v>655776 - CHEMS ACADEMY</v>
      </c>
      <c r="F17086" t="s">
        <v>22573</v>
      </c>
      <c r="G17086" t="s">
        <v>96424</v>
      </c>
      <c r="I17086" t="s">
        <v>1814</v>
      </c>
      <c r="J17086" t="s">
        <v>96423</v>
      </c>
      <c r="K17086" t="s">
        <v>208</v>
      </c>
      <c r="L17086" t="s">
        <v>96422</v>
      </c>
      <c r="N17086" t="s">
        <v>208</v>
      </c>
      <c r="O17086" t="s">
        <v>476</v>
      </c>
      <c r="P17086" t="s">
        <v>476</v>
      </c>
    </row>
    <row r="17087" spans="1:16">
      <c r="A17087" s="484" t="s">
        <v>116367</v>
      </c>
      <c r="B17087" s="485" t="s">
        <v>116366</v>
      </c>
      <c r="C17087" t="s">
        <v>116365</v>
      </c>
      <c r="D17087" t="s">
        <v>116364</v>
      </c>
      <c r="E17087" t="str">
        <f t="shared" si="266"/>
        <v>644985 - AUTO ECOLE LATIL FORMATIONS CHATEAUVIEUX</v>
      </c>
      <c r="F17087" t="s">
        <v>7400</v>
      </c>
      <c r="G17087" t="s">
        <v>116363</v>
      </c>
      <c r="I17087" t="s">
        <v>116362</v>
      </c>
      <c r="J17087" t="s">
        <v>116361</v>
      </c>
      <c r="K17087" t="s">
        <v>208</v>
      </c>
      <c r="L17087" t="s">
        <v>116360</v>
      </c>
      <c r="N17087" t="s">
        <v>208</v>
      </c>
      <c r="O17087" t="s">
        <v>476</v>
      </c>
      <c r="P17087" t="s">
        <v>476</v>
      </c>
    </row>
    <row r="17088" spans="1:16">
      <c r="A17088" s="484" t="s">
        <v>107696</v>
      </c>
      <c r="B17088" s="485" t="s">
        <v>107695</v>
      </c>
      <c r="C17088" t="s">
        <v>107694</v>
      </c>
      <c r="D17088" t="s">
        <v>107694</v>
      </c>
      <c r="E17088" t="str">
        <f t="shared" si="266"/>
        <v>659198 - CENTRE DE FORMATION ET DES METIERS</v>
      </c>
      <c r="F17088" t="s">
        <v>12975</v>
      </c>
      <c r="G17088" t="s">
        <v>107693</v>
      </c>
      <c r="H17088" t="s">
        <v>107692</v>
      </c>
      <c r="I17088" t="s">
        <v>1845</v>
      </c>
      <c r="J17088" t="s">
        <v>107691</v>
      </c>
      <c r="K17088" t="s">
        <v>208</v>
      </c>
      <c r="L17088" t="s">
        <v>107690</v>
      </c>
      <c r="N17088" t="s">
        <v>208</v>
      </c>
      <c r="O17088" t="s">
        <v>476</v>
      </c>
      <c r="P17088" t="s">
        <v>476</v>
      </c>
    </row>
    <row r="17089" spans="1:16">
      <c r="A17089" s="484" t="s">
        <v>33583</v>
      </c>
      <c r="B17089" s="485" t="s">
        <v>33582</v>
      </c>
      <c r="C17089" t="s">
        <v>33581</v>
      </c>
      <c r="D17089" t="s">
        <v>33581</v>
      </c>
      <c r="E17089" t="str">
        <f t="shared" si="266"/>
        <v>648050 - NEXADIS</v>
      </c>
      <c r="F17089" t="s">
        <v>4508</v>
      </c>
      <c r="G17089" t="s">
        <v>33580</v>
      </c>
      <c r="I17089" t="s">
        <v>3255</v>
      </c>
      <c r="J17089" t="s">
        <v>33579</v>
      </c>
      <c r="K17089" t="s">
        <v>208</v>
      </c>
      <c r="L17089" t="s">
        <v>33578</v>
      </c>
      <c r="N17089" t="s">
        <v>208</v>
      </c>
      <c r="O17089" t="s">
        <v>476</v>
      </c>
      <c r="P17089" t="s">
        <v>476</v>
      </c>
    </row>
    <row r="17090" spans="1:16">
      <c r="A17090" s="484" t="s">
        <v>28104</v>
      </c>
      <c r="B17090" s="485" t="s">
        <v>28103</v>
      </c>
      <c r="C17090" t="s">
        <v>28102</v>
      </c>
      <c r="D17090" t="s">
        <v>28102</v>
      </c>
      <c r="E17090" t="str">
        <f t="shared" ref="E17090:E17153" si="267">_xlfn.CONCAT(L17090," - ",D17090)</f>
        <v>616989 - PHYSIO' LEARN</v>
      </c>
      <c r="F17090" t="s">
        <v>5371</v>
      </c>
      <c r="G17090" t="s">
        <v>28101</v>
      </c>
      <c r="I17090" t="s">
        <v>626</v>
      </c>
      <c r="K17090" t="s">
        <v>208</v>
      </c>
      <c r="L17090" t="s">
        <v>28100</v>
      </c>
      <c r="N17090" t="s">
        <v>208</v>
      </c>
      <c r="O17090" t="s">
        <v>476</v>
      </c>
      <c r="P17090" t="s">
        <v>476</v>
      </c>
    </row>
    <row r="17091" spans="1:16">
      <c r="A17091" s="484" t="s">
        <v>43184</v>
      </c>
      <c r="B17091" s="485" t="s">
        <v>43183</v>
      </c>
      <c r="C17091" t="s">
        <v>43182</v>
      </c>
      <c r="D17091" t="s">
        <v>43181</v>
      </c>
      <c r="E17091" t="str">
        <f t="shared" si="267"/>
        <v>644857 - LET IT SPEAK</v>
      </c>
      <c r="F17091" t="s">
        <v>6776</v>
      </c>
      <c r="G17091" t="s">
        <v>43180</v>
      </c>
      <c r="I17091" t="s">
        <v>1781</v>
      </c>
      <c r="J17091" t="s">
        <v>43179</v>
      </c>
      <c r="K17091" t="s">
        <v>208</v>
      </c>
      <c r="L17091" t="s">
        <v>43178</v>
      </c>
      <c r="N17091" t="s">
        <v>208</v>
      </c>
      <c r="O17091" t="s">
        <v>476</v>
      </c>
      <c r="P17091" t="s">
        <v>476</v>
      </c>
    </row>
    <row r="17092" spans="1:16">
      <c r="A17092" s="484" t="s">
        <v>135758</v>
      </c>
      <c r="B17092" s="485" t="s">
        <v>135757</v>
      </c>
      <c r="C17092" t="s">
        <v>135756</v>
      </c>
      <c r="D17092" t="s">
        <v>135756</v>
      </c>
      <c r="E17092" t="str">
        <f t="shared" si="267"/>
        <v>633630 - ACM FSI FORMATIONS</v>
      </c>
      <c r="F17092" t="s">
        <v>5932</v>
      </c>
      <c r="G17092" t="s">
        <v>135755</v>
      </c>
      <c r="I17092" t="s">
        <v>135754</v>
      </c>
      <c r="J17092" t="s">
        <v>135753</v>
      </c>
      <c r="K17092" t="s">
        <v>208</v>
      </c>
      <c r="L17092" t="s">
        <v>135752</v>
      </c>
      <c r="N17092" t="s">
        <v>208</v>
      </c>
      <c r="O17092" t="s">
        <v>476</v>
      </c>
      <c r="P17092" t="s">
        <v>476</v>
      </c>
    </row>
    <row r="17093" spans="1:16">
      <c r="A17093" s="484" t="s">
        <v>28307</v>
      </c>
      <c r="B17093" s="485" t="s">
        <v>28306</v>
      </c>
      <c r="C17093" t="s">
        <v>28305</v>
      </c>
      <c r="D17093" t="s">
        <v>28305</v>
      </c>
      <c r="E17093" t="str">
        <f t="shared" si="267"/>
        <v>672233 - PGSU FORMATION</v>
      </c>
      <c r="F17093" t="s">
        <v>28304</v>
      </c>
      <c r="G17093" t="s">
        <v>28303</v>
      </c>
      <c r="I17093" t="s">
        <v>28302</v>
      </c>
      <c r="J17093" t="s">
        <v>28301</v>
      </c>
      <c r="K17093" t="s">
        <v>208</v>
      </c>
      <c r="L17093" t="s">
        <v>28300</v>
      </c>
      <c r="N17093" t="s">
        <v>208</v>
      </c>
      <c r="O17093" t="s">
        <v>476</v>
      </c>
      <c r="P17093" t="s">
        <v>476</v>
      </c>
    </row>
    <row r="17094" spans="1:16">
      <c r="A17094" s="484" t="s">
        <v>42858</v>
      </c>
      <c r="B17094" s="485" t="s">
        <v>42857</v>
      </c>
      <c r="C17094" t="s">
        <v>42856</v>
      </c>
      <c r="D17094" t="s">
        <v>42856</v>
      </c>
      <c r="E17094" t="str">
        <f t="shared" si="267"/>
        <v>633884 - LIB'EDUC</v>
      </c>
      <c r="F17094" t="s">
        <v>1250</v>
      </c>
      <c r="G17094" t="s">
        <v>42855</v>
      </c>
      <c r="I17094" t="s">
        <v>42854</v>
      </c>
      <c r="K17094" t="s">
        <v>208</v>
      </c>
      <c r="L17094" t="s">
        <v>42853</v>
      </c>
      <c r="N17094" t="s">
        <v>208</v>
      </c>
      <c r="O17094" t="s">
        <v>476</v>
      </c>
      <c r="P17094" t="s">
        <v>476</v>
      </c>
    </row>
    <row r="17095" spans="1:16">
      <c r="A17095" s="484" t="s">
        <v>80845</v>
      </c>
      <c r="B17095" s="485" t="s">
        <v>80844</v>
      </c>
      <c r="C17095" t="s">
        <v>80843</v>
      </c>
      <c r="D17095" t="s">
        <v>80843</v>
      </c>
      <c r="E17095" t="str">
        <f t="shared" si="267"/>
        <v>654760 - EI GIRAND MARIE-ARMELLE</v>
      </c>
      <c r="F17095" t="s">
        <v>3315</v>
      </c>
      <c r="G17095" t="s">
        <v>80842</v>
      </c>
      <c r="I17095" t="s">
        <v>1678</v>
      </c>
      <c r="J17095" t="s">
        <v>80841</v>
      </c>
      <c r="K17095" t="s">
        <v>208</v>
      </c>
      <c r="L17095" t="s">
        <v>80840</v>
      </c>
      <c r="N17095" t="s">
        <v>208</v>
      </c>
      <c r="O17095" t="s">
        <v>476</v>
      </c>
      <c r="P17095" t="s">
        <v>476</v>
      </c>
    </row>
    <row r="17096" spans="1:16">
      <c r="A17096" s="484" t="s">
        <v>67312</v>
      </c>
      <c r="B17096" s="485" t="s">
        <v>67311</v>
      </c>
      <c r="C17096" t="s">
        <v>67310</v>
      </c>
      <c r="D17096" t="s">
        <v>67310</v>
      </c>
      <c r="E17096" t="str">
        <f t="shared" si="267"/>
        <v>658571 - GEMELO FORMATION &amp; CONSULTING</v>
      </c>
      <c r="F17096" t="s">
        <v>9404</v>
      </c>
      <c r="G17096" t="s">
        <v>67309</v>
      </c>
      <c r="I17096" t="s">
        <v>626</v>
      </c>
      <c r="J17096" t="s">
        <v>67308</v>
      </c>
      <c r="K17096" t="s">
        <v>208</v>
      </c>
      <c r="L17096" t="s">
        <v>67307</v>
      </c>
      <c r="N17096" t="s">
        <v>208</v>
      </c>
      <c r="O17096" t="s">
        <v>476</v>
      </c>
      <c r="P17096" t="s">
        <v>476</v>
      </c>
    </row>
    <row r="17097" spans="1:16">
      <c r="A17097" s="484" t="s">
        <v>117061</v>
      </c>
      <c r="B17097" s="485" t="s">
        <v>117060</v>
      </c>
      <c r="C17097" t="s">
        <v>117059</v>
      </c>
      <c r="D17097" t="s">
        <v>117059</v>
      </c>
      <c r="E17097" t="str">
        <f t="shared" si="267"/>
        <v>624299 - AUDEO</v>
      </c>
      <c r="F17097" t="s">
        <v>11880</v>
      </c>
      <c r="G17097" t="s">
        <v>117058</v>
      </c>
      <c r="I17097" t="s">
        <v>2515</v>
      </c>
      <c r="J17097" t="s">
        <v>82426</v>
      </c>
      <c r="K17097" t="s">
        <v>208</v>
      </c>
      <c r="L17097" t="s">
        <v>117057</v>
      </c>
      <c r="N17097" t="s">
        <v>208</v>
      </c>
      <c r="O17097" t="s">
        <v>476</v>
      </c>
      <c r="P17097" t="s">
        <v>476</v>
      </c>
    </row>
    <row r="17098" spans="1:16">
      <c r="A17098" s="484" t="s">
        <v>28713</v>
      </c>
      <c r="B17098" s="485" t="s">
        <v>28712</v>
      </c>
      <c r="C17098" t="s">
        <v>28711</v>
      </c>
      <c r="D17098" t="s">
        <v>28711</v>
      </c>
      <c r="E17098" t="str">
        <f t="shared" si="267"/>
        <v>645620 - PERFORM'ASSUR</v>
      </c>
      <c r="F17098" t="s">
        <v>19689</v>
      </c>
      <c r="G17098" t="s">
        <v>28710</v>
      </c>
      <c r="H17098" t="s">
        <v>28709</v>
      </c>
      <c r="I17098" t="s">
        <v>596</v>
      </c>
      <c r="J17098" t="s">
        <v>28708</v>
      </c>
      <c r="K17098" t="s">
        <v>208</v>
      </c>
      <c r="L17098" t="s">
        <v>28707</v>
      </c>
      <c r="N17098" t="s">
        <v>208</v>
      </c>
      <c r="O17098" t="s">
        <v>476</v>
      </c>
      <c r="P17098" t="s">
        <v>476</v>
      </c>
    </row>
    <row r="17099" spans="1:16">
      <c r="A17099" s="484" t="s">
        <v>36578</v>
      </c>
      <c r="B17099" s="485" t="s">
        <v>36577</v>
      </c>
      <c r="C17099" t="s">
        <v>36576</v>
      </c>
      <c r="D17099" t="s">
        <v>36576</v>
      </c>
      <c r="E17099" t="str">
        <f t="shared" si="267"/>
        <v>619358 - METATHESIS</v>
      </c>
      <c r="F17099" t="s">
        <v>5874</v>
      </c>
      <c r="G17099" t="s">
        <v>36575</v>
      </c>
      <c r="I17099" t="s">
        <v>3733</v>
      </c>
      <c r="K17099" t="s">
        <v>208</v>
      </c>
      <c r="L17099" t="s">
        <v>36574</v>
      </c>
      <c r="N17099" t="s">
        <v>208</v>
      </c>
      <c r="O17099" t="s">
        <v>476</v>
      </c>
      <c r="P17099" t="s">
        <v>476</v>
      </c>
    </row>
    <row r="17100" spans="1:16">
      <c r="A17100" s="484" t="s">
        <v>98463</v>
      </c>
      <c r="B17100" s="485" t="s">
        <v>98462</v>
      </c>
      <c r="C17100" t="s">
        <v>98461</v>
      </c>
      <c r="D17100" t="s">
        <v>98460</v>
      </c>
      <c r="E17100" t="str">
        <f t="shared" si="267"/>
        <v>622357 - CFA 35 PP</v>
      </c>
      <c r="F17100" t="s">
        <v>59090</v>
      </c>
      <c r="G17100" t="s">
        <v>98459</v>
      </c>
      <c r="H17100" t="s">
        <v>98458</v>
      </c>
      <c r="I17100" t="s">
        <v>3364</v>
      </c>
      <c r="J17100" t="s">
        <v>98457</v>
      </c>
      <c r="K17100" t="s">
        <v>208</v>
      </c>
      <c r="L17100" t="s">
        <v>98456</v>
      </c>
      <c r="N17100" t="s">
        <v>208</v>
      </c>
      <c r="O17100" t="s">
        <v>476</v>
      </c>
      <c r="P17100" t="s">
        <v>476</v>
      </c>
    </row>
    <row r="17101" spans="1:16">
      <c r="A17101" s="484" t="s">
        <v>115508</v>
      </c>
      <c r="B17101" s="485" t="s">
        <v>115507</v>
      </c>
      <c r="C17101" t="s">
        <v>115506</v>
      </c>
      <c r="D17101" t="s">
        <v>115506</v>
      </c>
      <c r="E17101" t="str">
        <f t="shared" si="267"/>
        <v>575665 - AZ SECURITE CONSEIL FORMATION</v>
      </c>
      <c r="F17101" t="s">
        <v>115505</v>
      </c>
      <c r="G17101" t="s">
        <v>115504</v>
      </c>
      <c r="I17101" t="s">
        <v>20187</v>
      </c>
      <c r="J17101" t="s">
        <v>115503</v>
      </c>
      <c r="K17101" t="s">
        <v>208</v>
      </c>
      <c r="L17101" t="s">
        <v>115502</v>
      </c>
      <c r="N17101" t="s">
        <v>208</v>
      </c>
      <c r="O17101" t="s">
        <v>476</v>
      </c>
      <c r="P17101" t="s">
        <v>476</v>
      </c>
    </row>
    <row r="17102" spans="1:16">
      <c r="A17102" s="484" t="s">
        <v>2607</v>
      </c>
      <c r="B17102" s="485" t="s">
        <v>2606</v>
      </c>
      <c r="C17102" t="s">
        <v>2605</v>
      </c>
      <c r="D17102" t="s">
        <v>2604</v>
      </c>
      <c r="E17102" t="str">
        <f t="shared" si="267"/>
        <v>671009 - WEBMYDAY GARCHES</v>
      </c>
      <c r="F17102" t="s">
        <v>2603</v>
      </c>
      <c r="G17102" t="s">
        <v>2602</v>
      </c>
      <c r="I17102" t="s">
        <v>2601</v>
      </c>
      <c r="J17102" t="s">
        <v>2600</v>
      </c>
      <c r="K17102" t="s">
        <v>208</v>
      </c>
      <c r="L17102" t="s">
        <v>2599</v>
      </c>
      <c r="N17102" t="s">
        <v>208</v>
      </c>
      <c r="O17102" t="s">
        <v>476</v>
      </c>
      <c r="P17102" t="s">
        <v>476</v>
      </c>
    </row>
    <row r="17103" spans="1:16">
      <c r="A17103" s="484" t="s">
        <v>109298</v>
      </c>
      <c r="B17103" s="485" t="s">
        <v>109297</v>
      </c>
      <c r="C17103" t="s">
        <v>109296</v>
      </c>
      <c r="D17103" t="s">
        <v>109296</v>
      </c>
      <c r="E17103" t="str">
        <f t="shared" si="267"/>
        <v>625747 - CBP CROIX BLANCHE PREVENTION</v>
      </c>
      <c r="F17103" t="s">
        <v>5530</v>
      </c>
      <c r="G17103" t="s">
        <v>109295</v>
      </c>
      <c r="I17103" t="s">
        <v>1035</v>
      </c>
      <c r="J17103" t="s">
        <v>109294</v>
      </c>
      <c r="K17103" t="s">
        <v>208</v>
      </c>
      <c r="L17103" t="s">
        <v>109293</v>
      </c>
      <c r="N17103" t="s">
        <v>208</v>
      </c>
      <c r="O17103" t="s">
        <v>476</v>
      </c>
      <c r="P17103" t="s">
        <v>476</v>
      </c>
    </row>
    <row r="17104" spans="1:16">
      <c r="A17104" s="484" t="s">
        <v>95376</v>
      </c>
      <c r="C17104" t="s">
        <v>95375</v>
      </c>
      <c r="D17104" t="s">
        <v>95375</v>
      </c>
      <c r="E17104" t="str">
        <f t="shared" si="267"/>
        <v>645813 - CLUB THORAX</v>
      </c>
      <c r="F17104" t="s">
        <v>9404</v>
      </c>
      <c r="G17104" t="s">
        <v>95374</v>
      </c>
      <c r="H17104" t="s">
        <v>95373</v>
      </c>
      <c r="I17104" t="s">
        <v>1406</v>
      </c>
      <c r="J17104" t="s">
        <v>95372</v>
      </c>
      <c r="K17104" t="s">
        <v>95371</v>
      </c>
      <c r="L17104" t="s">
        <v>95370</v>
      </c>
      <c r="N17104" t="s">
        <v>208</v>
      </c>
      <c r="O17104" t="s">
        <v>476</v>
      </c>
      <c r="P17104" t="s">
        <v>476</v>
      </c>
    </row>
    <row r="17105" spans="1:16">
      <c r="A17105" s="484" t="s">
        <v>62026</v>
      </c>
      <c r="B17105" s="485" t="s">
        <v>62025</v>
      </c>
      <c r="C17105" t="s">
        <v>62024</v>
      </c>
      <c r="D17105" t="s">
        <v>62024</v>
      </c>
      <c r="E17105" t="str">
        <f t="shared" si="267"/>
        <v>637142 - HDF PREVENTION - LST FORMATIONS</v>
      </c>
      <c r="F17105" t="s">
        <v>17206</v>
      </c>
      <c r="G17105" t="s">
        <v>62023</v>
      </c>
      <c r="I17105" t="s">
        <v>31895</v>
      </c>
      <c r="J17105" t="s">
        <v>62022</v>
      </c>
      <c r="K17105" t="s">
        <v>208</v>
      </c>
      <c r="L17105" t="s">
        <v>62021</v>
      </c>
      <c r="N17105" t="s">
        <v>208</v>
      </c>
      <c r="O17105" t="s">
        <v>476</v>
      </c>
      <c r="P17105" t="s">
        <v>476</v>
      </c>
    </row>
    <row r="17106" spans="1:16">
      <c r="A17106" s="484" t="s">
        <v>24479</v>
      </c>
      <c r="B17106" s="485" t="s">
        <v>24478</v>
      </c>
      <c r="C17106" t="s">
        <v>24477</v>
      </c>
      <c r="D17106" t="s">
        <v>24477</v>
      </c>
      <c r="E17106" t="str">
        <f t="shared" si="267"/>
        <v>670108 - QUADRICOLORE FORMATION</v>
      </c>
      <c r="F17106" t="s">
        <v>2961</v>
      </c>
      <c r="G17106" t="s">
        <v>24476</v>
      </c>
      <c r="I17106" t="s">
        <v>24475</v>
      </c>
      <c r="J17106" t="s">
        <v>24474</v>
      </c>
      <c r="K17106" t="s">
        <v>208</v>
      </c>
      <c r="L17106" t="s">
        <v>24473</v>
      </c>
      <c r="N17106" t="s">
        <v>208</v>
      </c>
      <c r="O17106" t="s">
        <v>476</v>
      </c>
      <c r="P17106" t="s">
        <v>476</v>
      </c>
    </row>
    <row r="17107" spans="1:16">
      <c r="A17107" s="484" t="s">
        <v>38443</v>
      </c>
      <c r="B17107" s="485" t="s">
        <v>38442</v>
      </c>
      <c r="C17107" t="s">
        <v>38441</v>
      </c>
      <c r="D17107" t="s">
        <v>38440</v>
      </c>
      <c r="E17107" t="str">
        <f t="shared" si="267"/>
        <v>617775 - MARAMBAUD JEAN FRANCOIS</v>
      </c>
      <c r="F17107" t="s">
        <v>24627</v>
      </c>
      <c r="G17107" t="s">
        <v>38439</v>
      </c>
      <c r="I17107" t="s">
        <v>38438</v>
      </c>
      <c r="K17107" t="s">
        <v>208</v>
      </c>
      <c r="L17107" t="s">
        <v>38437</v>
      </c>
      <c r="N17107" t="s">
        <v>208</v>
      </c>
      <c r="O17107" t="s">
        <v>476</v>
      </c>
      <c r="P17107" t="s">
        <v>476</v>
      </c>
    </row>
    <row r="17108" spans="1:16">
      <c r="A17108" s="484" t="s">
        <v>89031</v>
      </c>
      <c r="B17108" s="485" t="s">
        <v>89030</v>
      </c>
      <c r="C17108" t="s">
        <v>89029</v>
      </c>
      <c r="D17108" t="s">
        <v>89029</v>
      </c>
      <c r="E17108" t="str">
        <f t="shared" si="267"/>
        <v>677887 - DATABIRD</v>
      </c>
      <c r="F17108" t="s">
        <v>15439</v>
      </c>
      <c r="G17108" t="s">
        <v>89028</v>
      </c>
      <c r="I17108" t="s">
        <v>626</v>
      </c>
      <c r="J17108" t="s">
        <v>89027</v>
      </c>
      <c r="K17108" t="s">
        <v>208</v>
      </c>
      <c r="L17108" t="s">
        <v>89026</v>
      </c>
      <c r="N17108" t="s">
        <v>208</v>
      </c>
      <c r="O17108" t="s">
        <v>476</v>
      </c>
      <c r="P17108" t="s">
        <v>476</v>
      </c>
    </row>
    <row r="17109" spans="1:16">
      <c r="A17109" s="484" t="s">
        <v>135990</v>
      </c>
      <c r="B17109" s="485" t="s">
        <v>135989</v>
      </c>
      <c r="C17109" t="s">
        <v>135988</v>
      </c>
      <c r="D17109" t="s">
        <v>135987</v>
      </c>
      <c r="E17109" t="str">
        <f t="shared" si="267"/>
        <v>642745 - AFDE</v>
      </c>
      <c r="F17109" t="s">
        <v>39188</v>
      </c>
      <c r="G17109" t="s">
        <v>135986</v>
      </c>
      <c r="I17109" t="s">
        <v>135985</v>
      </c>
      <c r="K17109" t="s">
        <v>208</v>
      </c>
      <c r="L17109" t="s">
        <v>135984</v>
      </c>
      <c r="N17109" t="s">
        <v>208</v>
      </c>
      <c r="O17109" t="s">
        <v>476</v>
      </c>
      <c r="P17109" t="s">
        <v>476</v>
      </c>
    </row>
    <row r="17110" spans="1:16">
      <c r="A17110" s="484" t="s">
        <v>4193</v>
      </c>
      <c r="B17110" s="485" t="s">
        <v>4192</v>
      </c>
      <c r="C17110" t="s">
        <v>4191</v>
      </c>
      <c r="D17110" t="s">
        <v>4191</v>
      </c>
      <c r="E17110" t="str">
        <f t="shared" si="267"/>
        <v>683735 - VELSCH CAROLE</v>
      </c>
      <c r="F17110" t="s">
        <v>4190</v>
      </c>
      <c r="G17110" t="s">
        <v>4189</v>
      </c>
      <c r="I17110" t="s">
        <v>4188</v>
      </c>
      <c r="J17110" t="s">
        <v>4187</v>
      </c>
      <c r="K17110" t="s">
        <v>208</v>
      </c>
      <c r="L17110" t="s">
        <v>4186</v>
      </c>
      <c r="N17110" t="s">
        <v>208</v>
      </c>
      <c r="O17110" t="s">
        <v>476</v>
      </c>
      <c r="P17110" t="s">
        <v>476</v>
      </c>
    </row>
    <row r="17111" spans="1:16">
      <c r="A17111" s="484" t="s">
        <v>130640</v>
      </c>
      <c r="B17111" s="485" t="s">
        <v>130639</v>
      </c>
      <c r="C17111" t="s">
        <v>130638</v>
      </c>
      <c r="D17111" t="s">
        <v>130637</v>
      </c>
      <c r="E17111" t="str">
        <f t="shared" si="267"/>
        <v>649922 - ALF ACADEMIE LE LAMENTIN</v>
      </c>
      <c r="F17111" t="s">
        <v>525</v>
      </c>
      <c r="G17111" t="s">
        <v>130636</v>
      </c>
      <c r="I17111" t="s">
        <v>9102</v>
      </c>
      <c r="J17111" t="s">
        <v>130635</v>
      </c>
      <c r="K17111" t="s">
        <v>208</v>
      </c>
      <c r="L17111" t="s">
        <v>130634</v>
      </c>
      <c r="N17111" t="s">
        <v>208</v>
      </c>
      <c r="O17111" t="s">
        <v>476</v>
      </c>
      <c r="P17111" t="s">
        <v>476</v>
      </c>
    </row>
    <row r="17112" spans="1:16">
      <c r="A17112" s="484" t="s">
        <v>134424</v>
      </c>
      <c r="B17112" s="485" t="s">
        <v>134423</v>
      </c>
      <c r="C17112" t="s">
        <v>134422</v>
      </c>
      <c r="D17112" t="s">
        <v>134422</v>
      </c>
      <c r="E17112" t="str">
        <f t="shared" si="267"/>
        <v>652039 - ADHOCPHARMA</v>
      </c>
      <c r="F17112" t="s">
        <v>15981</v>
      </c>
      <c r="G17112" t="s">
        <v>134421</v>
      </c>
      <c r="I17112" t="s">
        <v>88677</v>
      </c>
      <c r="J17112" t="s">
        <v>134420</v>
      </c>
      <c r="K17112" t="s">
        <v>208</v>
      </c>
      <c r="L17112" t="s">
        <v>134419</v>
      </c>
      <c r="N17112" t="s">
        <v>208</v>
      </c>
      <c r="O17112" t="s">
        <v>476</v>
      </c>
      <c r="P17112" t="s">
        <v>476</v>
      </c>
    </row>
    <row r="17113" spans="1:16">
      <c r="A17113" s="484" t="s">
        <v>113518</v>
      </c>
      <c r="B17113" s="485" t="s">
        <v>113517</v>
      </c>
      <c r="C17113" t="s">
        <v>113516</v>
      </c>
      <c r="D17113" t="s">
        <v>113516</v>
      </c>
      <c r="E17113" t="str">
        <f t="shared" si="267"/>
        <v>639163 - BILLY ERIKA</v>
      </c>
      <c r="F17113" t="s">
        <v>11762</v>
      </c>
      <c r="G17113" t="s">
        <v>113515</v>
      </c>
      <c r="I17113" t="s">
        <v>113514</v>
      </c>
      <c r="J17113" t="s">
        <v>113513</v>
      </c>
      <c r="K17113" t="s">
        <v>208</v>
      </c>
      <c r="L17113" t="s">
        <v>113512</v>
      </c>
      <c r="N17113" t="s">
        <v>208</v>
      </c>
      <c r="O17113" t="s">
        <v>476</v>
      </c>
      <c r="P17113" t="s">
        <v>476</v>
      </c>
    </row>
    <row r="17114" spans="1:16">
      <c r="A17114" s="484" t="s">
        <v>46835</v>
      </c>
      <c r="B17114" s="485" t="s">
        <v>46834</v>
      </c>
      <c r="C17114" t="s">
        <v>46833</v>
      </c>
      <c r="D17114" t="s">
        <v>46833</v>
      </c>
      <c r="E17114" t="str">
        <f t="shared" si="267"/>
        <v>663360 - LA PLATEFORME FORMATION</v>
      </c>
      <c r="F17114" t="s">
        <v>16536</v>
      </c>
      <c r="G17114" t="s">
        <v>46832</v>
      </c>
      <c r="I17114" t="s">
        <v>1035</v>
      </c>
      <c r="J17114" t="s">
        <v>46831</v>
      </c>
      <c r="K17114" t="s">
        <v>208</v>
      </c>
      <c r="L17114" t="s">
        <v>46830</v>
      </c>
      <c r="N17114" t="s">
        <v>207</v>
      </c>
      <c r="O17114" t="s">
        <v>476</v>
      </c>
      <c r="P17114" t="s">
        <v>476</v>
      </c>
    </row>
    <row r="17115" spans="1:16">
      <c r="A17115" s="484" t="s">
        <v>66425</v>
      </c>
      <c r="B17115" s="485" t="s">
        <v>66424</v>
      </c>
      <c r="C17115" t="s">
        <v>66423</v>
      </c>
      <c r="D17115" t="s">
        <v>66422</v>
      </c>
      <c r="E17115" t="str">
        <f t="shared" si="267"/>
        <v>678156 - GIRAUD MATHIEU</v>
      </c>
      <c r="F17115" t="s">
        <v>4215</v>
      </c>
      <c r="G17115" t="s">
        <v>66421</v>
      </c>
      <c r="I17115" t="s">
        <v>66117</v>
      </c>
      <c r="J17115" t="s">
        <v>66420</v>
      </c>
      <c r="K17115" t="s">
        <v>208</v>
      </c>
      <c r="L17115" t="s">
        <v>66419</v>
      </c>
      <c r="N17115" t="s">
        <v>208</v>
      </c>
      <c r="O17115" t="s">
        <v>476</v>
      </c>
      <c r="P17115" t="s">
        <v>476</v>
      </c>
    </row>
    <row r="17116" spans="1:16">
      <c r="A17116" s="484" t="s">
        <v>57168</v>
      </c>
      <c r="B17116" s="485" t="s">
        <v>57167</v>
      </c>
      <c r="C17116" t="s">
        <v>57166</v>
      </c>
      <c r="D17116" t="s">
        <v>57166</v>
      </c>
      <c r="E17116" t="str">
        <f t="shared" si="267"/>
        <v>625474 - INSTITUT BETWEEN</v>
      </c>
      <c r="F17116" t="s">
        <v>39865</v>
      </c>
      <c r="G17116" t="s">
        <v>57165</v>
      </c>
      <c r="H17116" t="s">
        <v>57164</v>
      </c>
      <c r="I17116" t="s">
        <v>19792</v>
      </c>
      <c r="J17116" t="s">
        <v>57163</v>
      </c>
      <c r="K17116" t="s">
        <v>208</v>
      </c>
      <c r="L17116" t="s">
        <v>57162</v>
      </c>
      <c r="N17116" t="s">
        <v>208</v>
      </c>
      <c r="O17116" t="s">
        <v>476</v>
      </c>
      <c r="P17116" t="s">
        <v>476</v>
      </c>
    </row>
    <row r="17117" spans="1:16">
      <c r="A17117" s="484" t="s">
        <v>21191</v>
      </c>
      <c r="B17117" s="485" t="s">
        <v>21190</v>
      </c>
      <c r="C17117" t="s">
        <v>21189</v>
      </c>
      <c r="D17117" t="s">
        <v>21188</v>
      </c>
      <c r="E17117" t="str">
        <f t="shared" si="267"/>
        <v>656628 - ROUSSE CELINE</v>
      </c>
      <c r="F17117" t="s">
        <v>21187</v>
      </c>
      <c r="G17117" t="s">
        <v>21186</v>
      </c>
      <c r="H17117" t="s">
        <v>21185</v>
      </c>
      <c r="I17117" t="s">
        <v>21184</v>
      </c>
      <c r="J17117" t="s">
        <v>21183</v>
      </c>
      <c r="K17117" t="s">
        <v>208</v>
      </c>
      <c r="L17117" t="s">
        <v>21182</v>
      </c>
      <c r="N17117" t="s">
        <v>208</v>
      </c>
      <c r="O17117" t="s">
        <v>476</v>
      </c>
      <c r="P17117" t="s">
        <v>476</v>
      </c>
    </row>
    <row r="17118" spans="1:16">
      <c r="A17118" s="484" t="s">
        <v>17302</v>
      </c>
      <c r="B17118" s="485" t="s">
        <v>17301</v>
      </c>
      <c r="C17118" t="s">
        <v>17300</v>
      </c>
      <c r="D17118" t="s">
        <v>17300</v>
      </c>
      <c r="E17118" t="str">
        <f t="shared" si="267"/>
        <v>620129 - SI REGION PACA</v>
      </c>
      <c r="F17118" t="s">
        <v>1945</v>
      </c>
      <c r="G17118" t="s">
        <v>17299</v>
      </c>
      <c r="H17118" t="s">
        <v>17298</v>
      </c>
      <c r="I17118" t="s">
        <v>17297</v>
      </c>
      <c r="J17118" t="s">
        <v>17296</v>
      </c>
      <c r="K17118" t="s">
        <v>208</v>
      </c>
      <c r="L17118" t="s">
        <v>17295</v>
      </c>
      <c r="N17118" t="s">
        <v>208</v>
      </c>
      <c r="O17118" t="s">
        <v>476</v>
      </c>
      <c r="P17118" t="s">
        <v>476</v>
      </c>
    </row>
    <row r="17119" spans="1:16">
      <c r="A17119" s="484" t="s">
        <v>14257</v>
      </c>
      <c r="B17119" s="485" t="s">
        <v>14256</v>
      </c>
      <c r="C17119" t="s">
        <v>14255</v>
      </c>
      <c r="D17119" t="s">
        <v>14254</v>
      </c>
      <c r="E17119" t="str">
        <f t="shared" si="267"/>
        <v>625632 - SOHENA</v>
      </c>
      <c r="F17119" t="s">
        <v>3453</v>
      </c>
      <c r="G17119" t="s">
        <v>14253</v>
      </c>
      <c r="H17119" t="s">
        <v>14252</v>
      </c>
      <c r="I17119" t="s">
        <v>1035</v>
      </c>
      <c r="J17119" t="s">
        <v>14251</v>
      </c>
      <c r="K17119" t="s">
        <v>14250</v>
      </c>
      <c r="L17119" t="s">
        <v>14249</v>
      </c>
      <c r="N17119" t="s">
        <v>208</v>
      </c>
      <c r="O17119" t="s">
        <v>476</v>
      </c>
      <c r="P17119" t="s">
        <v>476</v>
      </c>
    </row>
    <row r="17120" spans="1:16">
      <c r="A17120" s="484" t="s">
        <v>33176</v>
      </c>
      <c r="B17120" s="485" t="s">
        <v>33175</v>
      </c>
      <c r="C17120" t="s">
        <v>33174</v>
      </c>
      <c r="D17120" t="s">
        <v>33174</v>
      </c>
      <c r="E17120" t="str">
        <f t="shared" si="267"/>
        <v>659459 - NOITULOS SOLUTION</v>
      </c>
      <c r="F17120" t="s">
        <v>930</v>
      </c>
      <c r="G17120" t="s">
        <v>33173</v>
      </c>
      <c r="I17120" t="s">
        <v>33172</v>
      </c>
      <c r="J17120" t="s">
        <v>33171</v>
      </c>
      <c r="K17120" t="s">
        <v>208</v>
      </c>
      <c r="L17120" t="s">
        <v>33170</v>
      </c>
      <c r="N17120" t="s">
        <v>208</v>
      </c>
      <c r="O17120" t="s">
        <v>476</v>
      </c>
      <c r="P17120" t="s">
        <v>476</v>
      </c>
    </row>
    <row r="17121" spans="1:16">
      <c r="A17121" s="484" t="s">
        <v>19248</v>
      </c>
      <c r="B17121" s="485" t="s">
        <v>19247</v>
      </c>
      <c r="C17121" t="s">
        <v>19246</v>
      </c>
      <c r="D17121" t="s">
        <v>19246</v>
      </c>
      <c r="E17121" t="str">
        <f t="shared" si="267"/>
        <v>635984 - SCA  CONSEILS</v>
      </c>
      <c r="F17121" t="s">
        <v>7427</v>
      </c>
      <c r="G17121" t="s">
        <v>19245</v>
      </c>
      <c r="I17121" t="s">
        <v>19244</v>
      </c>
      <c r="K17121" t="s">
        <v>208</v>
      </c>
      <c r="L17121" t="s">
        <v>19243</v>
      </c>
      <c r="N17121" t="s">
        <v>208</v>
      </c>
      <c r="O17121" t="s">
        <v>476</v>
      </c>
      <c r="P17121" t="s">
        <v>476</v>
      </c>
    </row>
    <row r="17122" spans="1:16">
      <c r="A17122" s="484" t="s">
        <v>130313</v>
      </c>
      <c r="B17122" s="485" t="s">
        <v>130312</v>
      </c>
      <c r="C17122" t="s">
        <v>130311</v>
      </c>
      <c r="D17122" t="s">
        <v>130310</v>
      </c>
      <c r="E17122" t="str">
        <f t="shared" si="267"/>
        <v>642010 - ALLIANCE EVOLUTION</v>
      </c>
      <c r="F17122" t="s">
        <v>4152</v>
      </c>
      <c r="G17122" t="s">
        <v>130309</v>
      </c>
      <c r="I17122" t="s">
        <v>27928</v>
      </c>
      <c r="J17122" t="s">
        <v>130308</v>
      </c>
      <c r="K17122" t="s">
        <v>208</v>
      </c>
      <c r="L17122" t="s">
        <v>130307</v>
      </c>
      <c r="N17122" t="s">
        <v>208</v>
      </c>
      <c r="O17122" t="s">
        <v>476</v>
      </c>
      <c r="P17122" t="s">
        <v>476</v>
      </c>
    </row>
    <row r="17123" spans="1:16">
      <c r="A17123" s="484" t="s">
        <v>89959</v>
      </c>
      <c r="B17123" s="485" t="s">
        <v>89958</v>
      </c>
      <c r="C17123" t="s">
        <v>89957</v>
      </c>
      <c r="D17123" t="s">
        <v>89956</v>
      </c>
      <c r="E17123" t="str">
        <f t="shared" si="267"/>
        <v>646520 - CFA EC DU MAINE ET LOIRE</v>
      </c>
      <c r="F17123" t="s">
        <v>2054</v>
      </c>
      <c r="G17123" t="s">
        <v>89955</v>
      </c>
      <c r="I17123" t="s">
        <v>1647</v>
      </c>
      <c r="J17123" t="s">
        <v>89954</v>
      </c>
      <c r="K17123" t="s">
        <v>208</v>
      </c>
      <c r="L17123" t="s">
        <v>89953</v>
      </c>
      <c r="N17123" t="s">
        <v>207</v>
      </c>
      <c r="O17123" t="s">
        <v>476</v>
      </c>
      <c r="P17123" t="s">
        <v>476</v>
      </c>
    </row>
    <row r="17124" spans="1:16">
      <c r="A17124" s="484" t="s">
        <v>33589</v>
      </c>
      <c r="B17124" s="485" t="s">
        <v>33588</v>
      </c>
      <c r="C17124" t="s">
        <v>33587</v>
      </c>
      <c r="D17124" t="s">
        <v>33587</v>
      </c>
      <c r="E17124" t="str">
        <f t="shared" si="267"/>
        <v>664637 - NEWTON AGENCE</v>
      </c>
      <c r="F17124" t="s">
        <v>14134</v>
      </c>
      <c r="G17124" t="s">
        <v>33586</v>
      </c>
      <c r="I17124" t="s">
        <v>626</v>
      </c>
      <c r="J17124" t="s">
        <v>33585</v>
      </c>
      <c r="K17124" t="s">
        <v>208</v>
      </c>
      <c r="L17124" t="s">
        <v>33584</v>
      </c>
      <c r="N17124" t="s">
        <v>208</v>
      </c>
      <c r="O17124" t="s">
        <v>476</v>
      </c>
      <c r="P17124" t="s">
        <v>476</v>
      </c>
    </row>
    <row r="17125" spans="1:16">
      <c r="A17125" s="484" t="s">
        <v>21595</v>
      </c>
      <c r="B17125" s="485" t="s">
        <v>21594</v>
      </c>
      <c r="C17125" t="s">
        <v>21593</v>
      </c>
      <c r="D17125" t="s">
        <v>21592</v>
      </c>
      <c r="E17125" t="str">
        <f t="shared" si="267"/>
        <v>669507 - RK2C HYERES</v>
      </c>
      <c r="F17125" t="s">
        <v>9712</v>
      </c>
      <c r="G17125" t="s">
        <v>21591</v>
      </c>
      <c r="I17125" t="s">
        <v>2317</v>
      </c>
      <c r="J17125" t="s">
        <v>21590</v>
      </c>
      <c r="K17125" t="s">
        <v>208</v>
      </c>
      <c r="L17125" t="s">
        <v>21589</v>
      </c>
      <c r="N17125" t="s">
        <v>208</v>
      </c>
      <c r="O17125" t="s">
        <v>476</v>
      </c>
      <c r="P17125" t="s">
        <v>476</v>
      </c>
    </row>
    <row r="17126" spans="1:16">
      <c r="A17126" s="484" t="s">
        <v>48355</v>
      </c>
      <c r="B17126" s="485" t="s">
        <v>48354</v>
      </c>
      <c r="C17126" t="s">
        <v>48353</v>
      </c>
      <c r="D17126" t="s">
        <v>48353</v>
      </c>
      <c r="E17126" t="str">
        <f t="shared" si="267"/>
        <v>667122 - KEEP THEM CLOSE</v>
      </c>
      <c r="F17126" t="s">
        <v>23623</v>
      </c>
      <c r="G17126" t="s">
        <v>48352</v>
      </c>
      <c r="I17126" t="s">
        <v>1647</v>
      </c>
      <c r="K17126" t="s">
        <v>208</v>
      </c>
      <c r="L17126" t="s">
        <v>48351</v>
      </c>
      <c r="N17126" t="s">
        <v>208</v>
      </c>
      <c r="O17126" t="s">
        <v>476</v>
      </c>
      <c r="P17126" t="s">
        <v>476</v>
      </c>
    </row>
    <row r="17127" spans="1:16">
      <c r="A17127" s="484" t="s">
        <v>86915</v>
      </c>
      <c r="B17127" s="485" t="s">
        <v>86914</v>
      </c>
      <c r="C17127" t="s">
        <v>86913</v>
      </c>
      <c r="D17127" t="s">
        <v>86913</v>
      </c>
      <c r="E17127" t="str">
        <f t="shared" si="267"/>
        <v>667079 - DIRECT SECURITE FORMATION</v>
      </c>
      <c r="F17127" t="s">
        <v>15990</v>
      </c>
      <c r="G17127" t="s">
        <v>86912</v>
      </c>
      <c r="H17127" t="s">
        <v>86911</v>
      </c>
      <c r="I17127" t="s">
        <v>618</v>
      </c>
      <c r="J17127" t="s">
        <v>86910</v>
      </c>
      <c r="K17127" t="s">
        <v>208</v>
      </c>
      <c r="L17127" t="s">
        <v>86909</v>
      </c>
      <c r="N17127" t="s">
        <v>208</v>
      </c>
      <c r="O17127" t="s">
        <v>476</v>
      </c>
      <c r="P17127" t="s">
        <v>476</v>
      </c>
    </row>
    <row r="17128" spans="1:16">
      <c r="A17128" s="484" t="s">
        <v>16301</v>
      </c>
      <c r="B17128" s="485" t="s">
        <v>16300</v>
      </c>
      <c r="C17128" t="s">
        <v>16299</v>
      </c>
      <c r="D17128" t="s">
        <v>16299</v>
      </c>
      <c r="E17128" t="str">
        <f t="shared" si="267"/>
        <v>628268 - SO SPITCH</v>
      </c>
      <c r="F17128" t="s">
        <v>4484</v>
      </c>
      <c r="G17128" t="s">
        <v>16298</v>
      </c>
      <c r="I17128" t="s">
        <v>2635</v>
      </c>
      <c r="J17128" t="s">
        <v>16297</v>
      </c>
      <c r="K17128" t="s">
        <v>208</v>
      </c>
      <c r="L17128" t="s">
        <v>16296</v>
      </c>
      <c r="N17128" t="s">
        <v>208</v>
      </c>
      <c r="O17128" t="s">
        <v>476</v>
      </c>
      <c r="P17128" t="s">
        <v>476</v>
      </c>
    </row>
    <row r="17129" spans="1:16">
      <c r="A17129" s="484" t="s">
        <v>3412</v>
      </c>
      <c r="B17129" s="485" t="s">
        <v>3411</v>
      </c>
      <c r="C17129" t="s">
        <v>3410</v>
      </c>
      <c r="D17129" t="s">
        <v>3409</v>
      </c>
      <c r="E17129" t="str">
        <f t="shared" si="267"/>
        <v>618056 - VISUEL LSF - HAUTS DE FRANCE LILLE</v>
      </c>
      <c r="F17129" t="s">
        <v>3408</v>
      </c>
      <c r="G17129" t="s">
        <v>3407</v>
      </c>
      <c r="I17129" t="s">
        <v>1814</v>
      </c>
      <c r="J17129" t="s">
        <v>3406</v>
      </c>
      <c r="K17129" t="s">
        <v>208</v>
      </c>
      <c r="L17129" t="s">
        <v>3405</v>
      </c>
      <c r="N17129" t="s">
        <v>208</v>
      </c>
      <c r="O17129" t="s">
        <v>476</v>
      </c>
      <c r="P17129" t="s">
        <v>476</v>
      </c>
    </row>
    <row r="17130" spans="1:16">
      <c r="A17130" s="484" t="s">
        <v>10581</v>
      </c>
      <c r="B17130" s="485" t="s">
        <v>10580</v>
      </c>
      <c r="C17130" t="s">
        <v>10579</v>
      </c>
      <c r="D17130" t="s">
        <v>10579</v>
      </c>
      <c r="E17130" t="str">
        <f t="shared" si="267"/>
        <v>620099 - TES PREVENTION  TRAVAIL - ENVIRONNEMENT - SANTE</v>
      </c>
      <c r="G17130" t="s">
        <v>10578</v>
      </c>
      <c r="I17130" t="s">
        <v>10577</v>
      </c>
      <c r="K17130" t="s">
        <v>208</v>
      </c>
      <c r="L17130" t="s">
        <v>10576</v>
      </c>
      <c r="N17130" t="s">
        <v>208</v>
      </c>
      <c r="O17130" t="s">
        <v>476</v>
      </c>
      <c r="P17130" t="s">
        <v>476</v>
      </c>
    </row>
    <row r="17131" spans="1:16">
      <c r="A17131" s="484" t="s">
        <v>128429</v>
      </c>
      <c r="B17131" s="485" t="s">
        <v>128428</v>
      </c>
      <c r="C17131" t="s">
        <v>128427</v>
      </c>
      <c r="D17131" t="s">
        <v>128427</v>
      </c>
      <c r="E17131" t="str">
        <f t="shared" si="267"/>
        <v>669763 - ANEOLYS</v>
      </c>
      <c r="F17131" t="s">
        <v>2034</v>
      </c>
      <c r="G17131" t="s">
        <v>128426</v>
      </c>
      <c r="I17131" t="s">
        <v>27510</v>
      </c>
      <c r="J17131" t="s">
        <v>128425</v>
      </c>
      <c r="K17131" t="s">
        <v>208</v>
      </c>
      <c r="L17131" t="s">
        <v>128424</v>
      </c>
      <c r="N17131" t="s">
        <v>208</v>
      </c>
      <c r="O17131" t="s">
        <v>476</v>
      </c>
      <c r="P17131" t="s">
        <v>476</v>
      </c>
    </row>
    <row r="17132" spans="1:16">
      <c r="A17132" s="484" t="s">
        <v>61585</v>
      </c>
      <c r="B17132" s="485" t="s">
        <v>61584</v>
      </c>
      <c r="C17132" t="s">
        <v>61583</v>
      </c>
      <c r="D17132" t="s">
        <v>61582</v>
      </c>
      <c r="E17132" t="str">
        <f t="shared" si="267"/>
        <v>674680 - HEXAGONE VERSAILLES</v>
      </c>
      <c r="F17132" t="s">
        <v>13061</v>
      </c>
      <c r="G17132" t="s">
        <v>61581</v>
      </c>
      <c r="I17132" t="s">
        <v>1743</v>
      </c>
      <c r="J17132" t="s">
        <v>61580</v>
      </c>
      <c r="K17132" t="s">
        <v>208</v>
      </c>
      <c r="L17132" t="s">
        <v>61579</v>
      </c>
      <c r="N17132" t="s">
        <v>208</v>
      </c>
      <c r="O17132" t="s">
        <v>476</v>
      </c>
      <c r="P17132" t="s">
        <v>476</v>
      </c>
    </row>
    <row r="17133" spans="1:16">
      <c r="A17133" s="484" t="s">
        <v>116687</v>
      </c>
      <c r="B17133" s="485" t="s">
        <v>116686</v>
      </c>
      <c r="C17133" t="s">
        <v>116685</v>
      </c>
      <c r="D17133" t="s">
        <v>116685</v>
      </c>
      <c r="E17133" t="str">
        <f t="shared" si="267"/>
        <v>677413 - AUTO ECOLE BERNABO</v>
      </c>
      <c r="F17133" t="s">
        <v>25428</v>
      </c>
      <c r="G17133" t="s">
        <v>116684</v>
      </c>
      <c r="I17133" t="s">
        <v>1035</v>
      </c>
      <c r="J17133" t="s">
        <v>116683</v>
      </c>
      <c r="K17133" t="s">
        <v>208</v>
      </c>
      <c r="L17133" t="s">
        <v>116682</v>
      </c>
      <c r="N17133" t="s">
        <v>208</v>
      </c>
      <c r="O17133" t="s">
        <v>476</v>
      </c>
      <c r="P17133" t="s">
        <v>476</v>
      </c>
    </row>
    <row r="17134" spans="1:16">
      <c r="A17134" s="484" t="s">
        <v>16321</v>
      </c>
      <c r="B17134" s="485" t="s">
        <v>16320</v>
      </c>
      <c r="C17134" t="s">
        <v>16319</v>
      </c>
      <c r="D17134" t="s">
        <v>16319</v>
      </c>
      <c r="E17134" t="str">
        <f t="shared" si="267"/>
        <v>684120 - SO CONSEIL</v>
      </c>
      <c r="F17134" t="s">
        <v>10428</v>
      </c>
      <c r="G17134" t="s">
        <v>16318</v>
      </c>
      <c r="I17134" t="s">
        <v>8236</v>
      </c>
      <c r="J17134" t="s">
        <v>16317</v>
      </c>
      <c r="K17134" t="s">
        <v>208</v>
      </c>
      <c r="L17134" t="s">
        <v>16316</v>
      </c>
      <c r="N17134" t="s">
        <v>208</v>
      </c>
      <c r="O17134" t="s">
        <v>476</v>
      </c>
      <c r="P17134" t="s">
        <v>476</v>
      </c>
    </row>
    <row r="17135" spans="1:16">
      <c r="A17135" s="484" t="s">
        <v>18035</v>
      </c>
      <c r="B17135" s="485" t="s">
        <v>18034</v>
      </c>
      <c r="C17135" t="s">
        <v>18033</v>
      </c>
      <c r="D17135" t="s">
        <v>18032</v>
      </c>
      <c r="E17135" t="str">
        <f t="shared" si="267"/>
        <v>665484 - SENTURK EYYUP</v>
      </c>
      <c r="F17135" t="s">
        <v>2138</v>
      </c>
      <c r="G17135" t="s">
        <v>18031</v>
      </c>
      <c r="I17135" t="s">
        <v>1256</v>
      </c>
      <c r="K17135" t="s">
        <v>208</v>
      </c>
      <c r="L17135" t="s">
        <v>18030</v>
      </c>
      <c r="N17135" t="s">
        <v>208</v>
      </c>
      <c r="O17135" t="s">
        <v>476</v>
      </c>
      <c r="P17135" t="s">
        <v>476</v>
      </c>
    </row>
    <row r="17136" spans="1:16">
      <c r="A17136" s="484" t="s">
        <v>4941</v>
      </c>
      <c r="B17136" s="485" t="s">
        <v>4940</v>
      </c>
      <c r="C17136" t="s">
        <v>4939</v>
      </c>
      <c r="D17136" t="s">
        <v>4939</v>
      </c>
      <c r="E17136" t="str">
        <f t="shared" si="267"/>
        <v>627070 - UP COMPETENCES PLUS</v>
      </c>
      <c r="F17136" t="s">
        <v>581</v>
      </c>
      <c r="G17136" t="s">
        <v>4938</v>
      </c>
      <c r="I17136" t="s">
        <v>4853</v>
      </c>
      <c r="K17136" t="s">
        <v>208</v>
      </c>
      <c r="L17136" t="s">
        <v>4937</v>
      </c>
      <c r="N17136" t="s">
        <v>208</v>
      </c>
      <c r="O17136" t="s">
        <v>476</v>
      </c>
      <c r="P17136" t="s">
        <v>476</v>
      </c>
    </row>
    <row r="17137" spans="1:16">
      <c r="A17137" s="484" t="s">
        <v>95604</v>
      </c>
      <c r="B17137" s="485" t="s">
        <v>95603</v>
      </c>
      <c r="C17137" t="s">
        <v>95602</v>
      </c>
      <c r="D17137" t="s">
        <v>95601</v>
      </c>
      <c r="E17137" t="str">
        <f t="shared" si="267"/>
        <v>648693 - CLERMONT CAROLINA ENGLISH</v>
      </c>
      <c r="F17137" t="s">
        <v>781</v>
      </c>
      <c r="G17137" t="s">
        <v>95600</v>
      </c>
      <c r="I17137" t="s">
        <v>1678</v>
      </c>
      <c r="J17137" t="s">
        <v>95599</v>
      </c>
      <c r="K17137" t="s">
        <v>208</v>
      </c>
      <c r="L17137" t="s">
        <v>95598</v>
      </c>
      <c r="N17137" t="s">
        <v>208</v>
      </c>
      <c r="O17137" t="s">
        <v>476</v>
      </c>
      <c r="P17137" t="s">
        <v>476</v>
      </c>
    </row>
    <row r="17138" spans="1:16">
      <c r="A17138" s="484" t="s">
        <v>31148</v>
      </c>
      <c r="B17138" s="485" t="s">
        <v>31147</v>
      </c>
      <c r="C17138" t="s">
        <v>31146</v>
      </c>
      <c r="D17138" t="s">
        <v>31146</v>
      </c>
      <c r="E17138" t="str">
        <f t="shared" si="267"/>
        <v>673900 - OPYA INSTITUT</v>
      </c>
      <c r="F17138" t="s">
        <v>2620</v>
      </c>
      <c r="G17138" t="s">
        <v>31145</v>
      </c>
      <c r="I17138" t="s">
        <v>626</v>
      </c>
      <c r="K17138" t="s">
        <v>208</v>
      </c>
      <c r="L17138" t="s">
        <v>31144</v>
      </c>
      <c r="N17138" t="s">
        <v>208</v>
      </c>
      <c r="O17138" t="s">
        <v>476</v>
      </c>
      <c r="P17138" t="s">
        <v>476</v>
      </c>
    </row>
    <row r="17139" spans="1:16">
      <c r="A17139" s="484" t="s">
        <v>90281</v>
      </c>
      <c r="B17139" s="485" t="s">
        <v>90280</v>
      </c>
      <c r="C17139" t="s">
        <v>90279</v>
      </c>
      <c r="D17139" t="s">
        <v>90278</v>
      </c>
      <c r="E17139" t="str">
        <f t="shared" si="267"/>
        <v>404044 - C.TOURNEUX CONSEILS</v>
      </c>
      <c r="F17139" t="s">
        <v>26208</v>
      </c>
      <c r="G17139" t="s">
        <v>90277</v>
      </c>
      <c r="I17139" t="s">
        <v>5789</v>
      </c>
      <c r="J17139" t="s">
        <v>90276</v>
      </c>
      <c r="K17139" t="s">
        <v>208</v>
      </c>
      <c r="L17139" t="s">
        <v>90275</v>
      </c>
      <c r="N17139" t="s">
        <v>208</v>
      </c>
      <c r="O17139" t="s">
        <v>476</v>
      </c>
      <c r="P17139" t="s">
        <v>476</v>
      </c>
    </row>
    <row r="17140" spans="1:16">
      <c r="A17140" s="484" t="s">
        <v>31659</v>
      </c>
      <c r="B17140" s="485" t="s">
        <v>31658</v>
      </c>
      <c r="C17140" t="s">
        <v>31657</v>
      </c>
      <c r="D17140" t="s">
        <v>31656</v>
      </c>
      <c r="E17140" t="str">
        <f t="shared" si="267"/>
        <v>681350 - OGEZ AMANDINE</v>
      </c>
      <c r="F17140" t="s">
        <v>9476</v>
      </c>
      <c r="G17140" t="s">
        <v>31655</v>
      </c>
      <c r="H17140" t="s">
        <v>31654</v>
      </c>
      <c r="I17140" t="s">
        <v>21320</v>
      </c>
      <c r="J17140" t="s">
        <v>31653</v>
      </c>
      <c r="K17140" t="s">
        <v>208</v>
      </c>
      <c r="L17140" t="s">
        <v>31652</v>
      </c>
      <c r="N17140" t="s">
        <v>208</v>
      </c>
      <c r="O17140" t="s">
        <v>476</v>
      </c>
      <c r="P17140" t="s">
        <v>476</v>
      </c>
    </row>
    <row r="17141" spans="1:16">
      <c r="A17141" s="484" t="s">
        <v>97975</v>
      </c>
      <c r="B17141" s="485" t="s">
        <v>97974</v>
      </c>
      <c r="C17141" t="s">
        <v>97973</v>
      </c>
      <c r="D17141" t="s">
        <v>97973</v>
      </c>
      <c r="E17141" t="str">
        <f t="shared" si="267"/>
        <v>623854 - CHACARI</v>
      </c>
      <c r="F17141" t="s">
        <v>6636</v>
      </c>
      <c r="G17141" t="s">
        <v>97972</v>
      </c>
      <c r="H17141" t="s">
        <v>97971</v>
      </c>
      <c r="I17141" t="s">
        <v>9850</v>
      </c>
      <c r="K17141" t="s">
        <v>208</v>
      </c>
      <c r="L17141" t="s">
        <v>97970</v>
      </c>
      <c r="N17141" t="s">
        <v>208</v>
      </c>
      <c r="O17141" t="s">
        <v>476</v>
      </c>
      <c r="P17141" t="s">
        <v>476</v>
      </c>
    </row>
    <row r="17142" spans="1:16">
      <c r="A17142" s="484" t="s">
        <v>110496</v>
      </c>
      <c r="B17142" s="485" t="s">
        <v>110495</v>
      </c>
      <c r="C17142" t="s">
        <v>110494</v>
      </c>
      <c r="D17142" t="s">
        <v>110494</v>
      </c>
      <c r="E17142" t="str">
        <f t="shared" si="267"/>
        <v>629686 - CANAL SANTE</v>
      </c>
      <c r="F17142" t="s">
        <v>1415</v>
      </c>
      <c r="G17142" t="s">
        <v>110493</v>
      </c>
      <c r="I17142" t="s">
        <v>626</v>
      </c>
      <c r="J17142" t="s">
        <v>110492</v>
      </c>
      <c r="K17142" t="s">
        <v>208</v>
      </c>
      <c r="L17142" t="s">
        <v>110491</v>
      </c>
      <c r="N17142" t="s">
        <v>208</v>
      </c>
      <c r="O17142" t="s">
        <v>476</v>
      </c>
      <c r="P17142" t="s">
        <v>476</v>
      </c>
    </row>
    <row r="17143" spans="1:16">
      <c r="A17143" s="484" t="s">
        <v>66852</v>
      </c>
      <c r="B17143" s="485" t="s">
        <v>66851</v>
      </c>
      <c r="C17143" t="s">
        <v>66850</v>
      </c>
      <c r="D17143" t="s">
        <v>66850</v>
      </c>
      <c r="E17143" t="str">
        <f t="shared" si="267"/>
        <v>682111 - GIE HUB FRANCIL'IN</v>
      </c>
      <c r="F17143" t="s">
        <v>1385</v>
      </c>
      <c r="G17143" t="s">
        <v>66849</v>
      </c>
      <c r="I17143" t="s">
        <v>626</v>
      </c>
      <c r="K17143" t="s">
        <v>208</v>
      </c>
      <c r="L17143" t="s">
        <v>66848</v>
      </c>
      <c r="N17143" t="s">
        <v>208</v>
      </c>
      <c r="O17143" t="s">
        <v>476</v>
      </c>
      <c r="P17143" t="s">
        <v>476</v>
      </c>
    </row>
    <row r="17144" spans="1:16">
      <c r="A17144" s="484" t="s">
        <v>67411</v>
      </c>
      <c r="B17144" s="485" t="s">
        <v>67410</v>
      </c>
      <c r="C17144" t="s">
        <v>67409</v>
      </c>
      <c r="D17144" t="s">
        <v>67409</v>
      </c>
      <c r="E17144" t="str">
        <f t="shared" si="267"/>
        <v>648681 - GDA FORMATION</v>
      </c>
      <c r="F17144" t="s">
        <v>10608</v>
      </c>
      <c r="G17144" t="s">
        <v>67408</v>
      </c>
      <c r="I17144" t="s">
        <v>49584</v>
      </c>
      <c r="J17144" t="s">
        <v>67407</v>
      </c>
      <c r="K17144" t="s">
        <v>208</v>
      </c>
      <c r="L17144" t="s">
        <v>67406</v>
      </c>
      <c r="N17144" t="s">
        <v>208</v>
      </c>
      <c r="O17144" t="s">
        <v>476</v>
      </c>
      <c r="P17144" t="s">
        <v>476</v>
      </c>
    </row>
    <row r="17145" spans="1:16">
      <c r="A17145" s="484" t="s">
        <v>44156</v>
      </c>
      <c r="B17145" s="485" t="s">
        <v>44155</v>
      </c>
      <c r="C17145" t="s">
        <v>44154</v>
      </c>
      <c r="D17145" t="s">
        <v>44154</v>
      </c>
      <c r="E17145" t="str">
        <f t="shared" si="267"/>
        <v>654140 - LEGAL SKILL</v>
      </c>
      <c r="F17145" t="s">
        <v>44153</v>
      </c>
      <c r="G17145" t="s">
        <v>44152</v>
      </c>
      <c r="I17145" t="s">
        <v>802</v>
      </c>
      <c r="K17145" t="s">
        <v>208</v>
      </c>
      <c r="L17145" t="s">
        <v>44151</v>
      </c>
      <c r="N17145" t="s">
        <v>208</v>
      </c>
      <c r="O17145" t="s">
        <v>476</v>
      </c>
      <c r="P17145" t="s">
        <v>476</v>
      </c>
    </row>
    <row r="17146" spans="1:16">
      <c r="A17146" s="484" t="s">
        <v>27462</v>
      </c>
      <c r="B17146" s="485" t="s">
        <v>27461</v>
      </c>
      <c r="C17146" t="s">
        <v>27460</v>
      </c>
      <c r="D17146" t="s">
        <v>27460</v>
      </c>
      <c r="E17146" t="str">
        <f t="shared" si="267"/>
        <v>666348 - PNM</v>
      </c>
      <c r="F17146" t="s">
        <v>13133</v>
      </c>
      <c r="G17146" t="s">
        <v>27459</v>
      </c>
      <c r="I17146" t="s">
        <v>3921</v>
      </c>
      <c r="J17146" t="s">
        <v>27458</v>
      </c>
      <c r="K17146" t="s">
        <v>208</v>
      </c>
      <c r="L17146" t="s">
        <v>27457</v>
      </c>
      <c r="N17146" t="s">
        <v>207</v>
      </c>
      <c r="O17146" t="s">
        <v>476</v>
      </c>
      <c r="P17146" t="s">
        <v>476</v>
      </c>
    </row>
    <row r="17147" spans="1:16">
      <c r="A17147" s="484" t="s">
        <v>64555</v>
      </c>
      <c r="B17147" s="485" t="s">
        <v>64554</v>
      </c>
      <c r="C17147" t="s">
        <v>64553</v>
      </c>
      <c r="D17147" t="s">
        <v>64552</v>
      </c>
      <c r="E17147" t="str">
        <f t="shared" si="267"/>
        <v>670832 - GROUPE ANALYZ CONSULTING VILLENEUVE D ASCQ</v>
      </c>
      <c r="F17147" t="s">
        <v>4491</v>
      </c>
      <c r="G17147" t="s">
        <v>64551</v>
      </c>
      <c r="H17147" t="s">
        <v>64550</v>
      </c>
      <c r="I17147" t="s">
        <v>1148</v>
      </c>
      <c r="J17147" t="s">
        <v>64549</v>
      </c>
      <c r="K17147" t="s">
        <v>208</v>
      </c>
      <c r="L17147" t="s">
        <v>64548</v>
      </c>
      <c r="N17147" t="s">
        <v>208</v>
      </c>
      <c r="O17147" t="s">
        <v>476</v>
      </c>
      <c r="P17147" t="s">
        <v>476</v>
      </c>
    </row>
    <row r="17148" spans="1:16">
      <c r="A17148" s="484" t="s">
        <v>61993</v>
      </c>
      <c r="B17148" s="485" t="s">
        <v>61992</v>
      </c>
      <c r="C17148" t="s">
        <v>61991</v>
      </c>
      <c r="D17148" t="s">
        <v>61991</v>
      </c>
      <c r="E17148" t="str">
        <f t="shared" si="267"/>
        <v>637245 - HEALTH CARE FORMATION</v>
      </c>
      <c r="F17148" t="s">
        <v>8667</v>
      </c>
      <c r="G17148" t="s">
        <v>61990</v>
      </c>
      <c r="I17148" t="s">
        <v>603</v>
      </c>
      <c r="J17148" t="s">
        <v>61989</v>
      </c>
      <c r="K17148" t="s">
        <v>208</v>
      </c>
      <c r="L17148" t="s">
        <v>61988</v>
      </c>
      <c r="N17148" t="s">
        <v>208</v>
      </c>
      <c r="O17148" t="s">
        <v>476</v>
      </c>
      <c r="P17148" t="s">
        <v>476</v>
      </c>
    </row>
    <row r="17149" spans="1:16">
      <c r="A17149" s="484" t="s">
        <v>134998</v>
      </c>
      <c r="B17149" s="485" t="s">
        <v>134997</v>
      </c>
      <c r="C17149" t="s">
        <v>134996</v>
      </c>
      <c r="D17149" t="s">
        <v>134996</v>
      </c>
      <c r="E17149" t="str">
        <f t="shared" si="267"/>
        <v>638304 - ACTIVE REHAB</v>
      </c>
      <c r="F17149" t="s">
        <v>2250</v>
      </c>
      <c r="G17149" t="s">
        <v>134995</v>
      </c>
      <c r="I17149" t="s">
        <v>3032</v>
      </c>
      <c r="J17149" t="s">
        <v>134994</v>
      </c>
      <c r="K17149" t="s">
        <v>208</v>
      </c>
      <c r="L17149" t="s">
        <v>134993</v>
      </c>
      <c r="N17149" t="s">
        <v>208</v>
      </c>
      <c r="O17149" t="s">
        <v>476</v>
      </c>
      <c r="P17149" t="s">
        <v>476</v>
      </c>
    </row>
    <row r="17150" spans="1:16">
      <c r="A17150" s="484" t="s">
        <v>2691</v>
      </c>
      <c r="B17150" s="485" t="s">
        <v>2690</v>
      </c>
      <c r="C17150" t="s">
        <v>2689</v>
      </c>
      <c r="D17150" t="s">
        <v>2689</v>
      </c>
      <c r="E17150" t="str">
        <f t="shared" si="267"/>
        <v>639382 - WE UP</v>
      </c>
      <c r="F17150" t="s">
        <v>2688</v>
      </c>
      <c r="G17150" t="s">
        <v>2687</v>
      </c>
      <c r="I17150" t="s">
        <v>2686</v>
      </c>
      <c r="K17150" t="s">
        <v>208</v>
      </c>
      <c r="L17150" t="s">
        <v>2685</v>
      </c>
      <c r="N17150" t="s">
        <v>208</v>
      </c>
      <c r="O17150" t="s">
        <v>476</v>
      </c>
      <c r="P17150" t="s">
        <v>476</v>
      </c>
    </row>
    <row r="17151" spans="1:16">
      <c r="A17151" s="484" t="s">
        <v>42260</v>
      </c>
      <c r="B17151" s="485" t="s">
        <v>42259</v>
      </c>
      <c r="C17151" t="s">
        <v>42258</v>
      </c>
      <c r="D17151" t="s">
        <v>42257</v>
      </c>
      <c r="E17151" t="str">
        <f t="shared" si="267"/>
        <v>649387 - LISA SALIS FORMATION</v>
      </c>
      <c r="F17151" t="s">
        <v>20945</v>
      </c>
      <c r="G17151" t="s">
        <v>42256</v>
      </c>
      <c r="I17151" t="s">
        <v>626</v>
      </c>
      <c r="J17151" t="s">
        <v>42255</v>
      </c>
      <c r="K17151" t="s">
        <v>208</v>
      </c>
      <c r="L17151" t="s">
        <v>42254</v>
      </c>
      <c r="N17151" t="s">
        <v>208</v>
      </c>
      <c r="O17151" t="s">
        <v>476</v>
      </c>
      <c r="P17151" t="s">
        <v>476</v>
      </c>
    </row>
    <row r="17152" spans="1:16">
      <c r="A17152" s="484" t="s">
        <v>95004</v>
      </c>
      <c r="B17152" s="485" t="s">
        <v>95003</v>
      </c>
      <c r="C17152" t="s">
        <v>95002</v>
      </c>
      <c r="D17152" t="s">
        <v>95002</v>
      </c>
      <c r="E17152" t="str">
        <f t="shared" si="267"/>
        <v>648413 - COCO CAMP</v>
      </c>
      <c r="F17152" t="s">
        <v>5775</v>
      </c>
      <c r="G17152" t="s">
        <v>95001</v>
      </c>
      <c r="I17152" t="s">
        <v>1035</v>
      </c>
      <c r="K17152" t="s">
        <v>208</v>
      </c>
      <c r="L17152" t="s">
        <v>95000</v>
      </c>
      <c r="N17152" t="s">
        <v>208</v>
      </c>
      <c r="O17152" t="s">
        <v>476</v>
      </c>
      <c r="P17152" t="s">
        <v>476</v>
      </c>
    </row>
    <row r="17153" spans="1:16">
      <c r="A17153" s="484" t="s">
        <v>80763</v>
      </c>
      <c r="B17153" s="485" t="s">
        <v>80762</v>
      </c>
      <c r="C17153" t="s">
        <v>80761</v>
      </c>
      <c r="D17153" t="s">
        <v>80761</v>
      </c>
      <c r="E17153" t="str">
        <f t="shared" si="267"/>
        <v>639722 - EKHOWEB</v>
      </c>
      <c r="F17153" t="s">
        <v>2196</v>
      </c>
      <c r="G17153" t="s">
        <v>16261</v>
      </c>
      <c r="I17153" t="s">
        <v>16260</v>
      </c>
      <c r="J17153" t="s">
        <v>16259</v>
      </c>
      <c r="K17153" t="s">
        <v>208</v>
      </c>
      <c r="L17153" t="s">
        <v>80760</v>
      </c>
      <c r="N17153" t="s">
        <v>208</v>
      </c>
      <c r="O17153" t="s">
        <v>476</v>
      </c>
      <c r="P17153" t="s">
        <v>476</v>
      </c>
    </row>
    <row r="17154" spans="1:16">
      <c r="A17154" s="484" t="s">
        <v>70360</v>
      </c>
      <c r="B17154" s="485" t="s">
        <v>70359</v>
      </c>
      <c r="C17154" t="s">
        <v>70358</v>
      </c>
      <c r="D17154" t="s">
        <v>70357</v>
      </c>
      <c r="E17154" t="str">
        <f t="shared" ref="E17154:E17217" si="268">_xlfn.CONCAT(L17154," - ",D17154)</f>
        <v>661144 - FORMATION A LA CARTE NANTERRE</v>
      </c>
      <c r="F17154" t="s">
        <v>18791</v>
      </c>
      <c r="G17154" t="s">
        <v>70356</v>
      </c>
      <c r="I17154" t="s">
        <v>3921</v>
      </c>
      <c r="J17154" t="s">
        <v>70355</v>
      </c>
      <c r="K17154" t="s">
        <v>208</v>
      </c>
      <c r="L17154" t="s">
        <v>70354</v>
      </c>
      <c r="N17154" t="s">
        <v>208</v>
      </c>
      <c r="O17154" t="s">
        <v>476</v>
      </c>
      <c r="P17154" t="s">
        <v>476</v>
      </c>
    </row>
    <row r="17155" spans="1:16">
      <c r="A17155" s="484" t="s">
        <v>111566</v>
      </c>
      <c r="B17155" s="485" t="s">
        <v>111565</v>
      </c>
      <c r="C17155" t="s">
        <v>111564</v>
      </c>
      <c r="D17155" t="s">
        <v>111564</v>
      </c>
      <c r="E17155" t="str">
        <f t="shared" si="268"/>
        <v>626351 - BUSINESS PLUS FORMATION</v>
      </c>
      <c r="F17155" t="s">
        <v>11106</v>
      </c>
      <c r="G17155" t="s">
        <v>111563</v>
      </c>
      <c r="I17155" t="s">
        <v>111562</v>
      </c>
      <c r="K17155" t="s">
        <v>208</v>
      </c>
      <c r="L17155" t="s">
        <v>111561</v>
      </c>
      <c r="N17155" t="s">
        <v>208</v>
      </c>
      <c r="O17155" t="s">
        <v>476</v>
      </c>
      <c r="P17155" t="s">
        <v>476</v>
      </c>
    </row>
    <row r="17156" spans="1:16">
      <c r="A17156" s="484" t="s">
        <v>60150</v>
      </c>
      <c r="B17156" s="485" t="s">
        <v>60149</v>
      </c>
      <c r="C17156" t="s">
        <v>60148</v>
      </c>
      <c r="D17156" t="s">
        <v>60148</v>
      </c>
      <c r="E17156" t="str">
        <f t="shared" si="268"/>
        <v>654103 - HUMONIO</v>
      </c>
      <c r="F17156" t="s">
        <v>3939</v>
      </c>
      <c r="G17156" t="s">
        <v>60147</v>
      </c>
      <c r="I17156" t="s">
        <v>579</v>
      </c>
      <c r="J17156" t="s">
        <v>60146</v>
      </c>
      <c r="K17156" t="s">
        <v>208</v>
      </c>
      <c r="L17156" t="s">
        <v>60145</v>
      </c>
      <c r="N17156" t="s">
        <v>208</v>
      </c>
      <c r="O17156" t="s">
        <v>476</v>
      </c>
      <c r="P17156" t="s">
        <v>476</v>
      </c>
    </row>
    <row r="17157" spans="1:16">
      <c r="A17157" s="484" t="s">
        <v>44512</v>
      </c>
      <c r="B17157" s="485" t="s">
        <v>44511</v>
      </c>
      <c r="C17157" t="s">
        <v>44510</v>
      </c>
      <c r="D17157" t="s">
        <v>44510</v>
      </c>
      <c r="E17157" t="str">
        <f t="shared" si="268"/>
        <v>657347 - LEARNING EXPERIENCE</v>
      </c>
      <c r="F17157" t="s">
        <v>4329</v>
      </c>
      <c r="G17157" t="s">
        <v>44509</v>
      </c>
      <c r="I17157" t="s">
        <v>29202</v>
      </c>
      <c r="J17157" t="s">
        <v>44508</v>
      </c>
      <c r="K17157" t="s">
        <v>208</v>
      </c>
      <c r="L17157" t="s">
        <v>44507</v>
      </c>
      <c r="N17157" t="s">
        <v>208</v>
      </c>
      <c r="O17157" t="s">
        <v>476</v>
      </c>
      <c r="P17157" t="s">
        <v>476</v>
      </c>
    </row>
    <row r="17158" spans="1:16">
      <c r="A17158" s="484" t="s">
        <v>129845</v>
      </c>
      <c r="B17158" s="485" t="s">
        <v>129844</v>
      </c>
      <c r="C17158" t="s">
        <v>129843</v>
      </c>
      <c r="D17158" t="s">
        <v>129842</v>
      </c>
      <c r="E17158" t="str">
        <f t="shared" si="268"/>
        <v>649170 - ALTAIR &amp; GO</v>
      </c>
      <c r="F17158" t="s">
        <v>2437</v>
      </c>
      <c r="G17158" t="s">
        <v>129841</v>
      </c>
      <c r="I17158" t="s">
        <v>28746</v>
      </c>
      <c r="K17158" t="s">
        <v>208</v>
      </c>
      <c r="L17158" t="s">
        <v>129840</v>
      </c>
      <c r="N17158" t="s">
        <v>208</v>
      </c>
      <c r="O17158" t="s">
        <v>476</v>
      </c>
      <c r="P17158" t="s">
        <v>476</v>
      </c>
    </row>
    <row r="17159" spans="1:16">
      <c r="A17159" s="484" t="s">
        <v>96271</v>
      </c>
      <c r="B17159" s="485" t="s">
        <v>96270</v>
      </c>
      <c r="C17159" t="s">
        <v>96269</v>
      </c>
      <c r="D17159" t="s">
        <v>96269</v>
      </c>
      <c r="E17159" t="str">
        <f t="shared" si="268"/>
        <v>632831 - CHOPINEAUX REMI</v>
      </c>
      <c r="F17159" t="s">
        <v>15332</v>
      </c>
      <c r="G17159" t="s">
        <v>96268</v>
      </c>
      <c r="I17159" t="s">
        <v>96267</v>
      </c>
      <c r="K17159" t="s">
        <v>208</v>
      </c>
      <c r="L17159" t="s">
        <v>96266</v>
      </c>
      <c r="N17159" t="s">
        <v>208</v>
      </c>
      <c r="O17159" t="s">
        <v>476</v>
      </c>
      <c r="P17159" t="s">
        <v>476</v>
      </c>
    </row>
    <row r="17160" spans="1:16">
      <c r="A17160" s="484" t="s">
        <v>65708</v>
      </c>
      <c r="B17160" s="485" t="s">
        <v>65707</v>
      </c>
      <c r="C17160" t="s">
        <v>65706</v>
      </c>
      <c r="D17160" t="s">
        <v>65706</v>
      </c>
      <c r="E17160" t="str">
        <f t="shared" si="268"/>
        <v>676834 - GRAINE DE LIEN</v>
      </c>
      <c r="F17160" t="s">
        <v>4144</v>
      </c>
      <c r="G17160" t="s">
        <v>65705</v>
      </c>
      <c r="I17160" t="s">
        <v>1501</v>
      </c>
      <c r="J17160" t="s">
        <v>65704</v>
      </c>
      <c r="K17160" t="s">
        <v>208</v>
      </c>
      <c r="L17160" t="s">
        <v>65703</v>
      </c>
      <c r="N17160" t="s">
        <v>208</v>
      </c>
      <c r="O17160" t="s">
        <v>476</v>
      </c>
      <c r="P17160" t="s">
        <v>476</v>
      </c>
    </row>
    <row r="17161" spans="1:16">
      <c r="A17161" s="484" t="s">
        <v>44443</v>
      </c>
      <c r="B17161" s="485" t="s">
        <v>44442</v>
      </c>
      <c r="C17161" t="s">
        <v>44441</v>
      </c>
      <c r="D17161" t="s">
        <v>44440</v>
      </c>
      <c r="E17161" t="str">
        <f t="shared" si="268"/>
        <v>639746 - LEBEAU ADRIANA</v>
      </c>
      <c r="F17161" t="s">
        <v>2196</v>
      </c>
      <c r="G17161" t="s">
        <v>44439</v>
      </c>
      <c r="I17161" t="s">
        <v>28746</v>
      </c>
      <c r="J17161" t="s">
        <v>44438</v>
      </c>
      <c r="K17161" t="s">
        <v>208</v>
      </c>
      <c r="L17161" t="s">
        <v>44437</v>
      </c>
      <c r="N17161" t="s">
        <v>208</v>
      </c>
      <c r="O17161" t="s">
        <v>476</v>
      </c>
      <c r="P17161" t="s">
        <v>476</v>
      </c>
    </row>
    <row r="17162" spans="1:16">
      <c r="A17162" s="484" t="s">
        <v>4929</v>
      </c>
      <c r="B17162" s="485" t="s">
        <v>4928</v>
      </c>
      <c r="C17162" t="s">
        <v>4927</v>
      </c>
      <c r="D17162" t="s">
        <v>4927</v>
      </c>
      <c r="E17162" t="str">
        <f t="shared" si="268"/>
        <v>652532 - UP TO YOU FORMATION COACHING CONSEIL</v>
      </c>
      <c r="F17162" t="s">
        <v>581</v>
      </c>
      <c r="G17162" t="s">
        <v>4926</v>
      </c>
      <c r="I17162" t="s">
        <v>4925</v>
      </c>
      <c r="J17162" t="s">
        <v>4924</v>
      </c>
      <c r="K17162" t="s">
        <v>208</v>
      </c>
      <c r="L17162" t="s">
        <v>4923</v>
      </c>
      <c r="N17162" t="s">
        <v>208</v>
      </c>
      <c r="O17162" t="s">
        <v>476</v>
      </c>
      <c r="P17162" t="s">
        <v>476</v>
      </c>
    </row>
    <row r="17163" spans="1:16">
      <c r="A17163" s="484" t="s">
        <v>34438</v>
      </c>
      <c r="B17163" s="485" t="s">
        <v>34437</v>
      </c>
      <c r="C17163" t="s">
        <v>34436</v>
      </c>
      <c r="D17163" t="s">
        <v>34435</v>
      </c>
      <c r="E17163" t="str">
        <f t="shared" si="268"/>
        <v>639837 - MY TEAM LYON</v>
      </c>
      <c r="F17163" t="s">
        <v>2257</v>
      </c>
      <c r="G17163" t="s">
        <v>34434</v>
      </c>
      <c r="I17163" t="s">
        <v>802</v>
      </c>
      <c r="J17163" t="s">
        <v>34433</v>
      </c>
      <c r="K17163" t="s">
        <v>208</v>
      </c>
      <c r="L17163" t="s">
        <v>34432</v>
      </c>
      <c r="N17163" t="s">
        <v>208</v>
      </c>
      <c r="O17163" t="s">
        <v>476</v>
      </c>
      <c r="P17163" t="s">
        <v>476</v>
      </c>
    </row>
    <row r="17164" spans="1:16">
      <c r="A17164" s="484" t="s">
        <v>66395</v>
      </c>
      <c r="B17164" s="485" t="s">
        <v>66394</v>
      </c>
      <c r="C17164" t="s">
        <v>66393</v>
      </c>
      <c r="D17164" t="s">
        <v>66392</v>
      </c>
      <c r="E17164" t="str">
        <f t="shared" si="268"/>
        <v>665680 - GKRH</v>
      </c>
      <c r="F17164" t="s">
        <v>613</v>
      </c>
      <c r="G17164" t="s">
        <v>66391</v>
      </c>
      <c r="I17164" t="s">
        <v>2900</v>
      </c>
      <c r="J17164" t="s">
        <v>66390</v>
      </c>
      <c r="K17164" t="s">
        <v>208</v>
      </c>
      <c r="L17164" t="s">
        <v>66389</v>
      </c>
      <c r="N17164" t="s">
        <v>208</v>
      </c>
      <c r="O17164" t="s">
        <v>476</v>
      </c>
      <c r="P17164" t="s">
        <v>476</v>
      </c>
    </row>
    <row r="17165" spans="1:16">
      <c r="A17165" s="484" t="s">
        <v>58503</v>
      </c>
      <c r="B17165" s="485" t="s">
        <v>58502</v>
      </c>
      <c r="C17165" t="s">
        <v>58501</v>
      </c>
      <c r="D17165" t="s">
        <v>58501</v>
      </c>
      <c r="E17165" t="str">
        <f t="shared" si="268"/>
        <v>621912 - IMHBS</v>
      </c>
      <c r="F17165" t="s">
        <v>11509</v>
      </c>
      <c r="G17165" t="s">
        <v>58500</v>
      </c>
      <c r="I17165" t="s">
        <v>802</v>
      </c>
      <c r="J17165" t="s">
        <v>58499</v>
      </c>
      <c r="K17165" t="s">
        <v>208</v>
      </c>
      <c r="L17165" t="s">
        <v>58498</v>
      </c>
      <c r="N17165" t="s">
        <v>208</v>
      </c>
      <c r="O17165" t="s">
        <v>476</v>
      </c>
      <c r="P17165" t="s">
        <v>476</v>
      </c>
    </row>
    <row r="17166" spans="1:16">
      <c r="A17166" s="484" t="s">
        <v>17122</v>
      </c>
      <c r="B17166" s="485" t="s">
        <v>17121</v>
      </c>
      <c r="C17166" t="s">
        <v>17120</v>
      </c>
      <c r="D17166" t="s">
        <v>17119</v>
      </c>
      <c r="E17166" t="str">
        <f t="shared" si="268"/>
        <v>674450 - SILICEA</v>
      </c>
      <c r="F17166" t="s">
        <v>2294</v>
      </c>
      <c r="G17166" t="s">
        <v>17118</v>
      </c>
      <c r="I17166" t="s">
        <v>1542</v>
      </c>
      <c r="J17166" t="s">
        <v>17117</v>
      </c>
      <c r="K17166" t="s">
        <v>208</v>
      </c>
      <c r="L17166" t="s">
        <v>17116</v>
      </c>
      <c r="N17166" t="s">
        <v>208</v>
      </c>
      <c r="O17166" t="s">
        <v>476</v>
      </c>
      <c r="P17166" t="s">
        <v>476</v>
      </c>
    </row>
    <row r="17167" spans="1:16">
      <c r="A17167" s="484" t="s">
        <v>74952</v>
      </c>
      <c r="B17167" s="485" t="s">
        <v>74951</v>
      </c>
      <c r="C17167" t="s">
        <v>74950</v>
      </c>
      <c r="D17167" t="s">
        <v>74950</v>
      </c>
      <c r="E17167" t="str">
        <f t="shared" si="268"/>
        <v>669982 - EVO SENS</v>
      </c>
      <c r="F17167" t="s">
        <v>9789</v>
      </c>
      <c r="G17167" t="s">
        <v>74949</v>
      </c>
      <c r="I17167" t="s">
        <v>6909</v>
      </c>
      <c r="J17167" t="s">
        <v>74948</v>
      </c>
      <c r="K17167" t="s">
        <v>208</v>
      </c>
      <c r="L17167" t="s">
        <v>74947</v>
      </c>
      <c r="N17167" t="s">
        <v>208</v>
      </c>
      <c r="O17167" t="s">
        <v>476</v>
      </c>
      <c r="P17167" t="s">
        <v>476</v>
      </c>
    </row>
    <row r="17168" spans="1:16">
      <c r="A17168" s="484" t="s">
        <v>32665</v>
      </c>
      <c r="B17168" s="485" t="s">
        <v>32664</v>
      </c>
      <c r="C17168" t="s">
        <v>32663</v>
      </c>
      <c r="D17168" t="s">
        <v>32663</v>
      </c>
      <c r="E17168" t="str">
        <f t="shared" si="268"/>
        <v>653317 - NUTRY</v>
      </c>
      <c r="F17168" t="s">
        <v>2765</v>
      </c>
      <c r="G17168" t="s">
        <v>32662</v>
      </c>
      <c r="I17168" t="s">
        <v>802</v>
      </c>
      <c r="J17168" t="s">
        <v>32661</v>
      </c>
      <c r="K17168" t="s">
        <v>208</v>
      </c>
      <c r="L17168" t="s">
        <v>32660</v>
      </c>
      <c r="N17168" t="s">
        <v>208</v>
      </c>
      <c r="O17168" t="s">
        <v>476</v>
      </c>
      <c r="P17168" t="s">
        <v>476</v>
      </c>
    </row>
    <row r="17169" spans="1:16">
      <c r="A17169" s="484" t="s">
        <v>70848</v>
      </c>
      <c r="B17169" s="485" t="s">
        <v>70847</v>
      </c>
      <c r="C17169" t="s">
        <v>70846</v>
      </c>
      <c r="D17169" t="s">
        <v>70846</v>
      </c>
      <c r="E17169" t="str">
        <f t="shared" si="268"/>
        <v>622382 - FORMAGORA</v>
      </c>
      <c r="F17169" t="s">
        <v>11638</v>
      </c>
      <c r="G17169" t="s">
        <v>70845</v>
      </c>
      <c r="I17169" t="s">
        <v>43166</v>
      </c>
      <c r="K17169" t="s">
        <v>208</v>
      </c>
      <c r="L17169" t="s">
        <v>70844</v>
      </c>
      <c r="N17169" t="s">
        <v>208</v>
      </c>
      <c r="O17169" t="s">
        <v>476</v>
      </c>
      <c r="P17169" t="s">
        <v>476</v>
      </c>
    </row>
    <row r="17170" spans="1:16">
      <c r="A17170" s="484" t="s">
        <v>98414</v>
      </c>
      <c r="B17170" s="485" t="s">
        <v>98413</v>
      </c>
      <c r="C17170" t="s">
        <v>98412</v>
      </c>
      <c r="D17170" t="s">
        <v>98412</v>
      </c>
      <c r="E17170" t="str">
        <f t="shared" si="268"/>
        <v>633562 - CFAI LOIRE DROME ARDECHE</v>
      </c>
      <c r="F17170" t="s">
        <v>6983</v>
      </c>
      <c r="I17170" t="s">
        <v>98411</v>
      </c>
      <c r="K17170" t="s">
        <v>208</v>
      </c>
      <c r="L17170" t="s">
        <v>98410</v>
      </c>
      <c r="N17170" t="s">
        <v>207</v>
      </c>
      <c r="O17170" t="s">
        <v>476</v>
      </c>
      <c r="P17170" t="s">
        <v>476</v>
      </c>
    </row>
    <row r="17171" spans="1:16">
      <c r="A17171" s="484" t="s">
        <v>125651</v>
      </c>
      <c r="B17171" s="485" t="s">
        <v>125650</v>
      </c>
      <c r="C17171" t="s">
        <v>125649</v>
      </c>
      <c r="D17171" t="s">
        <v>125648</v>
      </c>
      <c r="E17171" t="str">
        <f t="shared" si="268"/>
        <v>642137 - AFPI LDA ST ETIENNE</v>
      </c>
      <c r="F17171" t="s">
        <v>17962</v>
      </c>
      <c r="G17171" t="s">
        <v>125647</v>
      </c>
      <c r="H17171" t="s">
        <v>125646</v>
      </c>
      <c r="I17171" t="s">
        <v>959</v>
      </c>
      <c r="J17171" t="s">
        <v>125645</v>
      </c>
      <c r="K17171" t="s">
        <v>208</v>
      </c>
      <c r="L17171" t="s">
        <v>125644</v>
      </c>
      <c r="N17171" t="s">
        <v>208</v>
      </c>
      <c r="O17171" t="s">
        <v>476</v>
      </c>
      <c r="P17171" t="s">
        <v>476</v>
      </c>
    </row>
    <row r="17172" spans="1:16">
      <c r="A17172" s="484" t="s">
        <v>14074</v>
      </c>
      <c r="B17172" s="485" t="s">
        <v>14073</v>
      </c>
      <c r="C17172" t="s">
        <v>14072</v>
      </c>
      <c r="D17172" t="s">
        <v>14072</v>
      </c>
      <c r="E17172" t="str">
        <f t="shared" si="268"/>
        <v>660668 - SOLIVET</v>
      </c>
      <c r="F17172" t="s">
        <v>11447</v>
      </c>
      <c r="G17172" t="s">
        <v>14071</v>
      </c>
      <c r="I17172" t="s">
        <v>802</v>
      </c>
      <c r="K17172" t="s">
        <v>208</v>
      </c>
      <c r="L17172" t="s">
        <v>14070</v>
      </c>
      <c r="N17172" t="s">
        <v>208</v>
      </c>
      <c r="O17172" t="s">
        <v>476</v>
      </c>
      <c r="P17172" t="s">
        <v>476</v>
      </c>
    </row>
    <row r="17173" spans="1:16">
      <c r="A17173" s="484" t="s">
        <v>18226</v>
      </c>
      <c r="B17173" s="485" t="s">
        <v>18225</v>
      </c>
      <c r="C17173" t="s">
        <v>18224</v>
      </c>
      <c r="D17173" t="s">
        <v>18224</v>
      </c>
      <c r="E17173" t="str">
        <f t="shared" si="268"/>
        <v>622825 - SEMA FORMATION</v>
      </c>
      <c r="F17173" t="s">
        <v>17142</v>
      </c>
      <c r="G17173" t="s">
        <v>18223</v>
      </c>
      <c r="I17173" t="s">
        <v>18222</v>
      </c>
      <c r="J17173" t="s">
        <v>18221</v>
      </c>
      <c r="K17173" t="s">
        <v>208</v>
      </c>
      <c r="L17173" t="s">
        <v>18220</v>
      </c>
      <c r="N17173" t="s">
        <v>208</v>
      </c>
      <c r="O17173" t="s">
        <v>476</v>
      </c>
      <c r="P17173" t="s">
        <v>476</v>
      </c>
    </row>
    <row r="17174" spans="1:16">
      <c r="A17174" s="484" t="s">
        <v>132757</v>
      </c>
      <c r="B17174" s="485" t="s">
        <v>132756</v>
      </c>
      <c r="C17174" t="s">
        <v>132755</v>
      </c>
      <c r="D17174" t="s">
        <v>132755</v>
      </c>
      <c r="E17174" t="str">
        <f t="shared" si="268"/>
        <v>634578 - AG CONSEIL</v>
      </c>
      <c r="F17174" t="s">
        <v>16692</v>
      </c>
      <c r="G17174" t="s">
        <v>132754</v>
      </c>
      <c r="I17174" t="s">
        <v>618</v>
      </c>
      <c r="J17174" t="s">
        <v>132753</v>
      </c>
      <c r="K17174" t="s">
        <v>208</v>
      </c>
      <c r="L17174" t="s">
        <v>132752</v>
      </c>
      <c r="N17174" t="s">
        <v>208</v>
      </c>
      <c r="O17174" t="s">
        <v>476</v>
      </c>
      <c r="P17174" t="s">
        <v>476</v>
      </c>
    </row>
    <row r="17175" spans="1:16">
      <c r="A17175" s="484" t="s">
        <v>88651</v>
      </c>
      <c r="B17175" s="485" t="s">
        <v>88650</v>
      </c>
      <c r="C17175" t="s">
        <v>88649</v>
      </c>
      <c r="D17175" t="s">
        <v>88649</v>
      </c>
      <c r="E17175" t="str">
        <f t="shared" si="268"/>
        <v>654814 - DECARNE JULIETTE</v>
      </c>
      <c r="F17175" t="s">
        <v>1729</v>
      </c>
      <c r="G17175" t="s">
        <v>88648</v>
      </c>
      <c r="I17175" t="s">
        <v>50222</v>
      </c>
      <c r="J17175" t="s">
        <v>88647</v>
      </c>
      <c r="K17175" t="s">
        <v>208</v>
      </c>
      <c r="L17175" t="s">
        <v>88646</v>
      </c>
      <c r="N17175" t="s">
        <v>208</v>
      </c>
      <c r="O17175" t="s">
        <v>476</v>
      </c>
      <c r="P17175" t="s">
        <v>476</v>
      </c>
    </row>
    <row r="17176" spans="1:16">
      <c r="A17176" s="484" t="s">
        <v>12336</v>
      </c>
      <c r="B17176" s="485" t="s">
        <v>12335</v>
      </c>
      <c r="C17176" t="s">
        <v>12334</v>
      </c>
      <c r="D17176" t="s">
        <v>12334</v>
      </c>
      <c r="E17176" t="str">
        <f t="shared" si="268"/>
        <v>643403 - SUMYK JEANNINE</v>
      </c>
      <c r="F17176" t="s">
        <v>11529</v>
      </c>
      <c r="G17176" t="s">
        <v>12333</v>
      </c>
      <c r="I17176" t="s">
        <v>12332</v>
      </c>
      <c r="J17176" t="s">
        <v>12331</v>
      </c>
      <c r="K17176" t="s">
        <v>208</v>
      </c>
      <c r="L17176" t="s">
        <v>12330</v>
      </c>
      <c r="N17176" t="s">
        <v>208</v>
      </c>
      <c r="O17176" t="s">
        <v>476</v>
      </c>
      <c r="P17176" t="s">
        <v>476</v>
      </c>
    </row>
    <row r="17177" spans="1:16">
      <c r="A17177" s="484" t="s">
        <v>18365</v>
      </c>
      <c r="B17177" s="485" t="s">
        <v>18364</v>
      </c>
      <c r="C17177" t="s">
        <v>18363</v>
      </c>
      <c r="D17177" t="s">
        <v>18363</v>
      </c>
      <c r="E17177" t="str">
        <f t="shared" si="268"/>
        <v>663621 - SEEDWORK CONSEIL &amp; INNOVATION</v>
      </c>
      <c r="F17177" t="s">
        <v>18362</v>
      </c>
      <c r="G17177" t="s">
        <v>18361</v>
      </c>
      <c r="I17177" t="s">
        <v>18360</v>
      </c>
      <c r="J17177" t="s">
        <v>18359</v>
      </c>
      <c r="K17177" t="s">
        <v>208</v>
      </c>
      <c r="L17177" t="s">
        <v>18358</v>
      </c>
      <c r="N17177" t="s">
        <v>208</v>
      </c>
      <c r="O17177" t="s">
        <v>476</v>
      </c>
      <c r="P17177" t="s">
        <v>476</v>
      </c>
    </row>
    <row r="17178" spans="1:16">
      <c r="A17178" s="484" t="s">
        <v>86427</v>
      </c>
      <c r="B17178" s="485" t="s">
        <v>86426</v>
      </c>
      <c r="C17178" t="s">
        <v>86425</v>
      </c>
      <c r="D17178" t="s">
        <v>86424</v>
      </c>
      <c r="E17178" t="str">
        <f t="shared" si="268"/>
        <v>677863 - DOSOE BINEKA</v>
      </c>
      <c r="F17178" t="s">
        <v>938</v>
      </c>
      <c r="G17178" t="s">
        <v>86423</v>
      </c>
      <c r="I17178" t="s">
        <v>6078</v>
      </c>
      <c r="J17178" t="s">
        <v>86422</v>
      </c>
      <c r="K17178" t="s">
        <v>208</v>
      </c>
      <c r="L17178" t="s">
        <v>86421</v>
      </c>
      <c r="N17178" t="s">
        <v>208</v>
      </c>
      <c r="O17178" t="s">
        <v>476</v>
      </c>
      <c r="P17178" t="s">
        <v>476</v>
      </c>
    </row>
    <row r="17179" spans="1:16">
      <c r="A17179" s="484" t="s">
        <v>72432</v>
      </c>
      <c r="B17179" s="485" t="s">
        <v>72431</v>
      </c>
      <c r="C17179" t="s">
        <v>72430</v>
      </c>
      <c r="D17179" t="s">
        <v>72429</v>
      </c>
      <c r="E17179" t="str">
        <f t="shared" si="268"/>
        <v>675258 - FERRUCCI SABINE</v>
      </c>
      <c r="F17179" t="s">
        <v>19284</v>
      </c>
      <c r="G17179" t="s">
        <v>72428</v>
      </c>
      <c r="I17179" t="s">
        <v>72427</v>
      </c>
      <c r="K17179" t="s">
        <v>208</v>
      </c>
      <c r="L17179" t="s">
        <v>72426</v>
      </c>
      <c r="N17179" t="s">
        <v>208</v>
      </c>
      <c r="O17179" t="s">
        <v>476</v>
      </c>
      <c r="P17179" t="s">
        <v>476</v>
      </c>
    </row>
    <row r="17180" spans="1:16">
      <c r="A17180" s="484" t="s">
        <v>59148</v>
      </c>
      <c r="B17180" s="485" t="s">
        <v>59147</v>
      </c>
      <c r="C17180" t="s">
        <v>59146</v>
      </c>
      <c r="D17180" t="s">
        <v>59145</v>
      </c>
      <c r="E17180" t="str">
        <f t="shared" si="268"/>
        <v>673602 - IFMK DE L'EST FRANCILLIEN PARIS</v>
      </c>
      <c r="F17180" t="s">
        <v>2468</v>
      </c>
      <c r="G17180" t="s">
        <v>59144</v>
      </c>
      <c r="I17180" t="s">
        <v>626</v>
      </c>
      <c r="J17180" t="s">
        <v>59143</v>
      </c>
      <c r="K17180" t="s">
        <v>208</v>
      </c>
      <c r="L17180" t="s">
        <v>59142</v>
      </c>
      <c r="N17180" t="s">
        <v>208</v>
      </c>
      <c r="O17180" t="s">
        <v>476</v>
      </c>
      <c r="P17180" t="s">
        <v>476</v>
      </c>
    </row>
    <row r="17181" spans="1:16">
      <c r="A17181" s="484" t="s">
        <v>114640</v>
      </c>
      <c r="B17181" s="485" t="s">
        <v>114639</v>
      </c>
      <c r="C17181" t="s">
        <v>114638</v>
      </c>
      <c r="D17181" t="s">
        <v>114638</v>
      </c>
      <c r="E17181" t="str">
        <f t="shared" si="268"/>
        <v>665162 - BCH FORMATION</v>
      </c>
      <c r="F17181" t="s">
        <v>1345</v>
      </c>
      <c r="G17181" t="s">
        <v>114637</v>
      </c>
      <c r="I17181" t="s">
        <v>28638</v>
      </c>
      <c r="J17181" t="s">
        <v>114636</v>
      </c>
      <c r="K17181" t="s">
        <v>208</v>
      </c>
      <c r="L17181" t="s">
        <v>114635</v>
      </c>
      <c r="N17181" t="s">
        <v>208</v>
      </c>
      <c r="O17181" t="s">
        <v>476</v>
      </c>
      <c r="P17181" t="s">
        <v>476</v>
      </c>
    </row>
    <row r="17182" spans="1:16">
      <c r="A17182" s="484" t="s">
        <v>92720</v>
      </c>
      <c r="B17182" s="485" t="s">
        <v>92719</v>
      </c>
      <c r="C17182" t="s">
        <v>92718</v>
      </c>
      <c r="D17182" t="s">
        <v>92717</v>
      </c>
      <c r="E17182" t="str">
        <f t="shared" si="268"/>
        <v>642400 - CONCEPT FORMATION ST DENIS LA REUNION</v>
      </c>
      <c r="F17182" t="s">
        <v>50567</v>
      </c>
      <c r="G17182" t="s">
        <v>92716</v>
      </c>
      <c r="I17182" t="s">
        <v>1359</v>
      </c>
      <c r="J17182" t="s">
        <v>92715</v>
      </c>
      <c r="K17182" t="s">
        <v>208</v>
      </c>
      <c r="L17182" t="s">
        <v>92714</v>
      </c>
      <c r="N17182" t="s">
        <v>207</v>
      </c>
      <c r="O17182" t="s">
        <v>476</v>
      </c>
      <c r="P17182" t="s">
        <v>476</v>
      </c>
    </row>
    <row r="17183" spans="1:16">
      <c r="A17183" s="484" t="s">
        <v>115254</v>
      </c>
      <c r="B17183" s="485" t="s">
        <v>115253</v>
      </c>
      <c r="C17183" t="s">
        <v>115252</v>
      </c>
      <c r="D17183" t="s">
        <v>115252</v>
      </c>
      <c r="E17183" t="str">
        <f t="shared" si="268"/>
        <v>655740 - B SCHOOL EVENTS</v>
      </c>
      <c r="F17183" t="s">
        <v>22573</v>
      </c>
      <c r="G17183" t="s">
        <v>115251</v>
      </c>
      <c r="I17183" t="s">
        <v>11197</v>
      </c>
      <c r="J17183" t="s">
        <v>115250</v>
      </c>
      <c r="K17183" t="s">
        <v>208</v>
      </c>
      <c r="L17183" t="s">
        <v>115249</v>
      </c>
      <c r="N17183" t="s">
        <v>208</v>
      </c>
      <c r="O17183" t="s">
        <v>476</v>
      </c>
      <c r="P17183" t="s">
        <v>476</v>
      </c>
    </row>
    <row r="17184" spans="1:16">
      <c r="A17184" s="484" t="s">
        <v>40920</v>
      </c>
      <c r="B17184" s="485" t="s">
        <v>40919</v>
      </c>
      <c r="C17184" t="s">
        <v>40918</v>
      </c>
      <c r="D17184" t="s">
        <v>40918</v>
      </c>
      <c r="E17184" t="str">
        <f t="shared" si="268"/>
        <v>622564 - L2RH</v>
      </c>
      <c r="F17184" t="s">
        <v>683</v>
      </c>
      <c r="G17184" t="s">
        <v>40917</v>
      </c>
      <c r="I17184" t="s">
        <v>40916</v>
      </c>
      <c r="K17184" t="s">
        <v>208</v>
      </c>
      <c r="L17184" t="s">
        <v>40915</v>
      </c>
      <c r="N17184" t="s">
        <v>208</v>
      </c>
      <c r="O17184" t="s">
        <v>476</v>
      </c>
      <c r="P17184" t="s">
        <v>476</v>
      </c>
    </row>
    <row r="17185" spans="1:16">
      <c r="A17185" s="484" t="s">
        <v>37707</v>
      </c>
      <c r="B17185" s="485" t="s">
        <v>37706</v>
      </c>
      <c r="C17185" t="s">
        <v>37705</v>
      </c>
      <c r="D17185" t="s">
        <v>37705</v>
      </c>
      <c r="E17185" t="str">
        <f t="shared" si="268"/>
        <v>657761 - MB CONSEIL ET COMPETENCES</v>
      </c>
      <c r="F17185" t="s">
        <v>23208</v>
      </c>
      <c r="G17185" t="s">
        <v>37704</v>
      </c>
      <c r="I17185" t="s">
        <v>12766</v>
      </c>
      <c r="K17185" t="s">
        <v>208</v>
      </c>
      <c r="L17185" t="s">
        <v>37703</v>
      </c>
      <c r="N17185" t="s">
        <v>208</v>
      </c>
      <c r="O17185" t="s">
        <v>476</v>
      </c>
      <c r="P17185" t="s">
        <v>476</v>
      </c>
    </row>
    <row r="17186" spans="1:16">
      <c r="A17186" s="484" t="s">
        <v>60321</v>
      </c>
      <c r="B17186" s="485" t="s">
        <v>60320</v>
      </c>
      <c r="C17186" t="s">
        <v>60319</v>
      </c>
      <c r="D17186" t="s">
        <v>60319</v>
      </c>
      <c r="E17186" t="str">
        <f t="shared" si="268"/>
        <v>667705 - HUGGY</v>
      </c>
      <c r="F17186" t="s">
        <v>12975</v>
      </c>
      <c r="G17186" t="s">
        <v>60318</v>
      </c>
      <c r="I17186" t="s">
        <v>60317</v>
      </c>
      <c r="J17186" t="s">
        <v>60316</v>
      </c>
      <c r="K17186" t="s">
        <v>208</v>
      </c>
      <c r="L17186" t="s">
        <v>60315</v>
      </c>
      <c r="N17186" t="s">
        <v>208</v>
      </c>
      <c r="O17186" t="s">
        <v>476</v>
      </c>
      <c r="P17186" t="s">
        <v>476</v>
      </c>
    </row>
    <row r="17187" spans="1:16">
      <c r="A17187" s="484" t="s">
        <v>111330</v>
      </c>
      <c r="B17187" s="485" t="s">
        <v>111329</v>
      </c>
      <c r="C17187" t="s">
        <v>111328</v>
      </c>
      <c r="D17187" t="s">
        <v>111328</v>
      </c>
      <c r="E17187" t="str">
        <f t="shared" si="268"/>
        <v>619310 - CABINET ALINE GREMERET</v>
      </c>
      <c r="F17187" t="s">
        <v>5213</v>
      </c>
      <c r="G17187" t="s">
        <v>111327</v>
      </c>
      <c r="I17187" t="s">
        <v>111326</v>
      </c>
      <c r="J17187" t="s">
        <v>111325</v>
      </c>
      <c r="K17187" t="s">
        <v>208</v>
      </c>
      <c r="L17187" t="s">
        <v>111324</v>
      </c>
      <c r="N17187" t="s">
        <v>208</v>
      </c>
      <c r="O17187" t="s">
        <v>476</v>
      </c>
      <c r="P17187" t="s">
        <v>476</v>
      </c>
    </row>
    <row r="17188" spans="1:16">
      <c r="A17188" s="484" t="s">
        <v>38252</v>
      </c>
      <c r="B17188" s="485" t="s">
        <v>38251</v>
      </c>
      <c r="C17188" t="s">
        <v>38250</v>
      </c>
      <c r="D17188" t="s">
        <v>38249</v>
      </c>
      <c r="E17188" t="str">
        <f t="shared" si="268"/>
        <v>678491 - MARIEN JULIETTE</v>
      </c>
      <c r="F17188" t="s">
        <v>28917</v>
      </c>
      <c r="G17188" t="s">
        <v>38248</v>
      </c>
      <c r="I17188" t="s">
        <v>38247</v>
      </c>
      <c r="J17188" t="s">
        <v>38246</v>
      </c>
      <c r="K17188" t="s">
        <v>208</v>
      </c>
      <c r="L17188" t="s">
        <v>38245</v>
      </c>
      <c r="N17188" t="s">
        <v>208</v>
      </c>
      <c r="O17188" t="s">
        <v>476</v>
      </c>
      <c r="P17188" t="s">
        <v>476</v>
      </c>
    </row>
    <row r="17189" spans="1:16">
      <c r="A17189" s="484" t="s">
        <v>21957</v>
      </c>
      <c r="B17189" s="485" t="s">
        <v>21956</v>
      </c>
      <c r="C17189" t="s">
        <v>21955</v>
      </c>
      <c r="D17189" t="s">
        <v>21954</v>
      </c>
      <c r="E17189" t="str">
        <f t="shared" si="268"/>
        <v>634104 - DBF CONSEIL NOE</v>
      </c>
      <c r="F17189" t="s">
        <v>6728</v>
      </c>
      <c r="G17189" t="s">
        <v>21953</v>
      </c>
      <c r="I17189" t="s">
        <v>4205</v>
      </c>
      <c r="K17189" t="s">
        <v>208</v>
      </c>
      <c r="L17189" t="s">
        <v>21952</v>
      </c>
      <c r="N17189" t="s">
        <v>208</v>
      </c>
      <c r="O17189" t="s">
        <v>476</v>
      </c>
      <c r="P17189" t="s">
        <v>476</v>
      </c>
    </row>
    <row r="17190" spans="1:16">
      <c r="A17190" s="484" t="s">
        <v>29890</v>
      </c>
      <c r="B17190" s="485" t="s">
        <v>29889</v>
      </c>
      <c r="C17190" t="s">
        <v>29888</v>
      </c>
      <c r="D17190" t="s">
        <v>29888</v>
      </c>
      <c r="E17190" t="str">
        <f t="shared" si="268"/>
        <v>345945 - PALAFIS</v>
      </c>
      <c r="F17190" t="s">
        <v>1610</v>
      </c>
      <c r="G17190" t="s">
        <v>29887</v>
      </c>
      <c r="I17190" t="s">
        <v>29886</v>
      </c>
      <c r="J17190" t="s">
        <v>29885</v>
      </c>
      <c r="K17190" t="s">
        <v>208</v>
      </c>
      <c r="L17190" t="s">
        <v>29884</v>
      </c>
      <c r="N17190" t="s">
        <v>207</v>
      </c>
      <c r="O17190" t="s">
        <v>476</v>
      </c>
      <c r="P17190" t="s">
        <v>476</v>
      </c>
    </row>
    <row r="17191" spans="1:16">
      <c r="A17191" s="484" t="s">
        <v>12146</v>
      </c>
      <c r="B17191" s="485" t="s">
        <v>12145</v>
      </c>
      <c r="C17191" t="s">
        <v>12144</v>
      </c>
      <c r="D17191" t="s">
        <v>12144</v>
      </c>
      <c r="E17191" t="str">
        <f t="shared" si="268"/>
        <v>669325 - SWEET DELICES DEVELLOPEMENT</v>
      </c>
      <c r="F17191" t="s">
        <v>3552</v>
      </c>
      <c r="G17191" t="s">
        <v>12143</v>
      </c>
      <c r="I17191" t="s">
        <v>1285</v>
      </c>
      <c r="J17191" t="s">
        <v>12142</v>
      </c>
      <c r="K17191" t="s">
        <v>208</v>
      </c>
      <c r="L17191" t="s">
        <v>12141</v>
      </c>
      <c r="N17191" t="s">
        <v>208</v>
      </c>
      <c r="O17191" t="s">
        <v>476</v>
      </c>
      <c r="P17191" t="s">
        <v>476</v>
      </c>
    </row>
    <row r="17192" spans="1:16">
      <c r="A17192" s="484" t="s">
        <v>33786</v>
      </c>
      <c r="B17192" s="485" t="s">
        <v>33785</v>
      </c>
      <c r="C17192" t="s">
        <v>33784</v>
      </c>
      <c r="D17192" t="s">
        <v>33784</v>
      </c>
      <c r="E17192" t="str">
        <f t="shared" si="268"/>
        <v>641996 - NEOPRAXIS</v>
      </c>
      <c r="F17192" t="s">
        <v>4746</v>
      </c>
      <c r="G17192" t="s">
        <v>33783</v>
      </c>
      <c r="I17192" t="s">
        <v>28489</v>
      </c>
      <c r="J17192" t="s">
        <v>33782</v>
      </c>
      <c r="K17192" t="s">
        <v>208</v>
      </c>
      <c r="L17192" t="s">
        <v>33781</v>
      </c>
      <c r="N17192" t="s">
        <v>208</v>
      </c>
      <c r="O17192" t="s">
        <v>476</v>
      </c>
      <c r="P17192" t="s">
        <v>476</v>
      </c>
    </row>
    <row r="17193" spans="1:16">
      <c r="A17193" s="484" t="s">
        <v>72495</v>
      </c>
      <c r="B17193" s="485" t="s">
        <v>72494</v>
      </c>
      <c r="C17193" t="s">
        <v>72493</v>
      </c>
      <c r="D17193" t="s">
        <v>72493</v>
      </c>
      <c r="E17193" t="str">
        <f t="shared" si="268"/>
        <v>645412 - FERAH HAMID</v>
      </c>
      <c r="F17193" t="s">
        <v>3882</v>
      </c>
      <c r="G17193" t="s">
        <v>72492</v>
      </c>
      <c r="I17193" t="s">
        <v>7839</v>
      </c>
      <c r="J17193" t="s">
        <v>72491</v>
      </c>
      <c r="K17193" t="s">
        <v>208</v>
      </c>
      <c r="L17193" t="s">
        <v>72490</v>
      </c>
      <c r="N17193" t="s">
        <v>208</v>
      </c>
      <c r="O17193" t="s">
        <v>476</v>
      </c>
      <c r="P17193" t="s">
        <v>476</v>
      </c>
    </row>
    <row r="17194" spans="1:16">
      <c r="A17194" s="484" t="s">
        <v>37531</v>
      </c>
      <c r="B17194" s="485" t="s">
        <v>37530</v>
      </c>
      <c r="C17194" t="s">
        <v>37529</v>
      </c>
      <c r="D17194" t="s">
        <v>37529</v>
      </c>
      <c r="E17194" t="str">
        <f t="shared" si="268"/>
        <v>668576 - ME LEARNING</v>
      </c>
      <c r="F17194" t="s">
        <v>3247</v>
      </c>
      <c r="G17194" t="s">
        <v>37528</v>
      </c>
      <c r="I17194" t="s">
        <v>31560</v>
      </c>
      <c r="J17194" t="s">
        <v>37527</v>
      </c>
      <c r="K17194" t="s">
        <v>208</v>
      </c>
      <c r="L17194" t="s">
        <v>37526</v>
      </c>
      <c r="N17194" t="s">
        <v>208</v>
      </c>
      <c r="O17194" t="s">
        <v>476</v>
      </c>
      <c r="P17194" t="s">
        <v>476</v>
      </c>
    </row>
    <row r="17195" spans="1:16">
      <c r="A17195" s="484" t="s">
        <v>41555</v>
      </c>
      <c r="B17195" s="485" t="s">
        <v>41554</v>
      </c>
      <c r="C17195" t="s">
        <v>41553</v>
      </c>
      <c r="D17195" t="s">
        <v>41553</v>
      </c>
      <c r="E17195" t="str">
        <f t="shared" si="268"/>
        <v>677103 - LUDIER CORINNE</v>
      </c>
      <c r="F17195" t="s">
        <v>18046</v>
      </c>
      <c r="G17195" t="s">
        <v>41552</v>
      </c>
      <c r="I17195" t="s">
        <v>39083</v>
      </c>
      <c r="J17195" t="s">
        <v>41551</v>
      </c>
      <c r="K17195" t="s">
        <v>208</v>
      </c>
      <c r="L17195" t="s">
        <v>41550</v>
      </c>
      <c r="N17195" t="s">
        <v>208</v>
      </c>
      <c r="O17195" t="s">
        <v>476</v>
      </c>
      <c r="P17195" t="s">
        <v>476</v>
      </c>
    </row>
    <row r="17196" spans="1:16">
      <c r="A17196" s="484" t="s">
        <v>48330</v>
      </c>
      <c r="B17196" s="485" t="s">
        <v>48329</v>
      </c>
      <c r="C17196" t="s">
        <v>48328</v>
      </c>
      <c r="D17196" t="s">
        <v>48328</v>
      </c>
      <c r="E17196" t="str">
        <f t="shared" si="268"/>
        <v>684041 - KEJANA</v>
      </c>
      <c r="F17196" t="s">
        <v>5693</v>
      </c>
      <c r="G17196" t="s">
        <v>48327</v>
      </c>
      <c r="I17196" t="s">
        <v>6023</v>
      </c>
      <c r="K17196" t="s">
        <v>208</v>
      </c>
      <c r="L17196" t="s">
        <v>48326</v>
      </c>
      <c r="N17196" t="s">
        <v>208</v>
      </c>
      <c r="O17196" t="s">
        <v>476</v>
      </c>
      <c r="P17196" t="s">
        <v>476</v>
      </c>
    </row>
    <row r="17197" spans="1:16">
      <c r="A17197" s="484" t="s">
        <v>78332</v>
      </c>
      <c r="B17197" s="485" t="s">
        <v>78331</v>
      </c>
      <c r="C17197" t="s">
        <v>78330</v>
      </c>
      <c r="D17197" t="s">
        <v>78329</v>
      </c>
      <c r="E17197" t="str">
        <f t="shared" si="268"/>
        <v>665101 - EFHI</v>
      </c>
      <c r="F17197" t="s">
        <v>11988</v>
      </c>
      <c r="G17197" t="s">
        <v>78328</v>
      </c>
      <c r="I17197" t="s">
        <v>802</v>
      </c>
      <c r="J17197" t="s">
        <v>78327</v>
      </c>
      <c r="K17197" t="s">
        <v>208</v>
      </c>
      <c r="L17197" t="s">
        <v>78326</v>
      </c>
      <c r="N17197" t="s">
        <v>208</v>
      </c>
      <c r="O17197" t="s">
        <v>476</v>
      </c>
      <c r="P17197" t="s">
        <v>476</v>
      </c>
    </row>
    <row r="17198" spans="1:16">
      <c r="A17198" s="484" t="s">
        <v>94843</v>
      </c>
      <c r="B17198" s="485" t="s">
        <v>94842</v>
      </c>
      <c r="C17198" t="s">
        <v>94836</v>
      </c>
      <c r="D17198" t="s">
        <v>94836</v>
      </c>
      <c r="E17198" t="str">
        <f t="shared" si="268"/>
        <v>665290 - COGITO</v>
      </c>
      <c r="F17198" t="s">
        <v>5331</v>
      </c>
      <c r="G17198" t="s">
        <v>94841</v>
      </c>
      <c r="I17198" t="s">
        <v>48176</v>
      </c>
      <c r="J17198" t="s">
        <v>94840</v>
      </c>
      <c r="K17198" t="s">
        <v>208</v>
      </c>
      <c r="L17198" t="s">
        <v>94839</v>
      </c>
      <c r="N17198" t="s">
        <v>207</v>
      </c>
      <c r="O17198" t="s">
        <v>476</v>
      </c>
      <c r="P17198" t="s">
        <v>476</v>
      </c>
    </row>
    <row r="17199" spans="1:16">
      <c r="A17199" s="484" t="s">
        <v>65873</v>
      </c>
      <c r="B17199" s="485" t="s">
        <v>65872</v>
      </c>
      <c r="C17199" t="s">
        <v>65871</v>
      </c>
      <c r="D17199" t="s">
        <v>65871</v>
      </c>
      <c r="E17199" t="str">
        <f t="shared" si="268"/>
        <v>676860 - GOURGUES CAROLE</v>
      </c>
      <c r="F17199" t="s">
        <v>5481</v>
      </c>
      <c r="G17199" t="s">
        <v>65870</v>
      </c>
      <c r="H17199" t="s">
        <v>65869</v>
      </c>
      <c r="I17199" t="s">
        <v>1466</v>
      </c>
      <c r="J17199" t="s">
        <v>65868</v>
      </c>
      <c r="K17199" t="s">
        <v>208</v>
      </c>
      <c r="L17199" t="s">
        <v>65867</v>
      </c>
      <c r="N17199" t="s">
        <v>208</v>
      </c>
      <c r="O17199" t="s">
        <v>476</v>
      </c>
      <c r="P17199" t="s">
        <v>476</v>
      </c>
    </row>
    <row r="17200" spans="1:16">
      <c r="A17200" s="484" t="s">
        <v>3319</v>
      </c>
      <c r="B17200" s="485" t="s">
        <v>3318</v>
      </c>
      <c r="C17200" t="s">
        <v>3317</v>
      </c>
      <c r="D17200" t="s">
        <v>3316</v>
      </c>
      <c r="E17200" t="str">
        <f t="shared" si="268"/>
        <v>654772 - VFC</v>
      </c>
      <c r="F17200" t="s">
        <v>3315</v>
      </c>
      <c r="G17200" t="s">
        <v>3314</v>
      </c>
      <c r="I17200" t="s">
        <v>3313</v>
      </c>
      <c r="K17200" t="s">
        <v>208</v>
      </c>
      <c r="L17200" t="s">
        <v>3312</v>
      </c>
      <c r="N17200" t="s">
        <v>208</v>
      </c>
      <c r="O17200" t="s">
        <v>476</v>
      </c>
      <c r="P17200" t="s">
        <v>476</v>
      </c>
    </row>
    <row r="17201" spans="1:16">
      <c r="A17201" s="484" t="s">
        <v>88694</v>
      </c>
      <c r="B17201" s="485" t="s">
        <v>88693</v>
      </c>
      <c r="C17201" t="s">
        <v>88692</v>
      </c>
      <c r="D17201" t="s">
        <v>88691</v>
      </c>
      <c r="E17201" t="str">
        <f t="shared" si="268"/>
        <v>653986 - DEBARRE PIERRE YVES</v>
      </c>
      <c r="F17201" t="s">
        <v>65856</v>
      </c>
      <c r="G17201" t="s">
        <v>88690</v>
      </c>
      <c r="H17201" t="s">
        <v>88689</v>
      </c>
      <c r="I17201" t="s">
        <v>22453</v>
      </c>
      <c r="J17201" t="s">
        <v>88688</v>
      </c>
      <c r="K17201" t="s">
        <v>208</v>
      </c>
      <c r="L17201" t="s">
        <v>88687</v>
      </c>
      <c r="N17201" t="s">
        <v>208</v>
      </c>
      <c r="O17201" t="s">
        <v>476</v>
      </c>
      <c r="P17201" t="s">
        <v>476</v>
      </c>
    </row>
    <row r="17202" spans="1:16">
      <c r="A17202" s="484" t="s">
        <v>48268</v>
      </c>
      <c r="B17202" s="485" t="s">
        <v>48267</v>
      </c>
      <c r="C17202" t="s">
        <v>48266</v>
      </c>
      <c r="D17202" t="s">
        <v>48266</v>
      </c>
      <c r="E17202" t="str">
        <f t="shared" si="268"/>
        <v>629091 - KER MANAGEMENT</v>
      </c>
      <c r="F17202" t="s">
        <v>48265</v>
      </c>
      <c r="G17202" t="s">
        <v>48264</v>
      </c>
      <c r="I17202" t="s">
        <v>48263</v>
      </c>
      <c r="J17202" t="s">
        <v>48262</v>
      </c>
      <c r="K17202" t="s">
        <v>208</v>
      </c>
      <c r="L17202" t="s">
        <v>48261</v>
      </c>
      <c r="N17202" t="s">
        <v>208</v>
      </c>
      <c r="O17202" t="s">
        <v>476</v>
      </c>
      <c r="P17202" t="s">
        <v>476</v>
      </c>
    </row>
    <row r="17203" spans="1:16">
      <c r="A17203" s="484" t="s">
        <v>116865</v>
      </c>
      <c r="B17203" s="485" t="s">
        <v>116864</v>
      </c>
      <c r="C17203" t="s">
        <v>116863</v>
      </c>
      <c r="D17203" t="s">
        <v>116863</v>
      </c>
      <c r="E17203" t="str">
        <f t="shared" si="268"/>
        <v>647068 - AUGEARD ANNE</v>
      </c>
      <c r="F17203" t="s">
        <v>3980</v>
      </c>
      <c r="G17203" t="s">
        <v>116862</v>
      </c>
      <c r="H17203" t="s">
        <v>116861</v>
      </c>
      <c r="I17203" t="s">
        <v>1799</v>
      </c>
      <c r="J17203" t="s">
        <v>116860</v>
      </c>
      <c r="K17203" t="s">
        <v>208</v>
      </c>
      <c r="L17203" t="s">
        <v>116859</v>
      </c>
      <c r="N17203" t="s">
        <v>208</v>
      </c>
      <c r="O17203" t="s">
        <v>476</v>
      </c>
      <c r="P17203" t="s">
        <v>476</v>
      </c>
    </row>
    <row r="17204" spans="1:16">
      <c r="A17204" s="484" t="s">
        <v>111461</v>
      </c>
      <c r="B17204" s="485" t="s">
        <v>111460</v>
      </c>
      <c r="C17204" t="s">
        <v>111459</v>
      </c>
      <c r="D17204" t="s">
        <v>111458</v>
      </c>
      <c r="E17204" t="str">
        <f t="shared" si="268"/>
        <v>647512 - B2D2</v>
      </c>
      <c r="F17204" t="s">
        <v>1745</v>
      </c>
      <c r="G17204" t="s">
        <v>111457</v>
      </c>
      <c r="H17204" t="s">
        <v>111456</v>
      </c>
      <c r="I17204" t="s">
        <v>1814</v>
      </c>
      <c r="J17204" t="s">
        <v>111455</v>
      </c>
      <c r="K17204" t="s">
        <v>208</v>
      </c>
      <c r="L17204" t="s">
        <v>111454</v>
      </c>
      <c r="N17204" t="s">
        <v>208</v>
      </c>
      <c r="O17204" t="s">
        <v>476</v>
      </c>
      <c r="P17204" t="s">
        <v>476</v>
      </c>
    </row>
    <row r="17205" spans="1:16">
      <c r="A17205" s="484" t="s">
        <v>16459</v>
      </c>
      <c r="B17205" s="485" t="s">
        <v>16458</v>
      </c>
      <c r="C17205" t="s">
        <v>16457</v>
      </c>
      <c r="D17205" t="s">
        <v>16456</v>
      </c>
      <c r="E17205" t="str">
        <f t="shared" si="268"/>
        <v>632200 - SMART CEDAR SQY GUYANCOURT</v>
      </c>
      <c r="F17205" t="s">
        <v>1520</v>
      </c>
      <c r="G17205" t="s">
        <v>16455</v>
      </c>
      <c r="I17205" t="s">
        <v>2749</v>
      </c>
      <c r="J17205" t="s">
        <v>16454</v>
      </c>
      <c r="K17205" t="s">
        <v>208</v>
      </c>
      <c r="L17205" t="s">
        <v>16453</v>
      </c>
      <c r="N17205" t="s">
        <v>208</v>
      </c>
      <c r="O17205" t="s">
        <v>476</v>
      </c>
      <c r="P17205" t="s">
        <v>476</v>
      </c>
    </row>
    <row r="17206" spans="1:16">
      <c r="A17206" s="484" t="s">
        <v>82271</v>
      </c>
      <c r="B17206" s="485" t="s">
        <v>82270</v>
      </c>
      <c r="C17206" t="s">
        <v>82269</v>
      </c>
      <c r="D17206" t="s">
        <v>82269</v>
      </c>
      <c r="E17206" t="str">
        <f t="shared" si="268"/>
        <v>635406 - E-FACILITACTION</v>
      </c>
      <c r="F17206" t="s">
        <v>4190</v>
      </c>
      <c r="G17206" t="s">
        <v>82268</v>
      </c>
      <c r="I17206" t="s">
        <v>1466</v>
      </c>
      <c r="J17206" t="s">
        <v>82267</v>
      </c>
      <c r="K17206" t="s">
        <v>208</v>
      </c>
      <c r="L17206" t="s">
        <v>82266</v>
      </c>
      <c r="N17206" t="s">
        <v>208</v>
      </c>
      <c r="O17206" t="s">
        <v>476</v>
      </c>
      <c r="P17206" t="s">
        <v>476</v>
      </c>
    </row>
    <row r="17207" spans="1:16">
      <c r="A17207" s="484" t="s">
        <v>90119</v>
      </c>
      <c r="B17207" s="485" t="s">
        <v>90118</v>
      </c>
      <c r="C17207" t="s">
        <v>90117</v>
      </c>
      <c r="D17207" t="s">
        <v>90116</v>
      </c>
      <c r="E17207" t="str">
        <f t="shared" si="268"/>
        <v>679653 - CD2E</v>
      </c>
      <c r="F17207" t="s">
        <v>30453</v>
      </c>
      <c r="G17207" t="s">
        <v>90115</v>
      </c>
      <c r="I17207" t="s">
        <v>72768</v>
      </c>
      <c r="J17207" t="s">
        <v>90114</v>
      </c>
      <c r="K17207" t="s">
        <v>208</v>
      </c>
      <c r="L17207" t="s">
        <v>90113</v>
      </c>
      <c r="N17207" t="s">
        <v>208</v>
      </c>
      <c r="O17207" t="s">
        <v>476</v>
      </c>
      <c r="P17207" t="s">
        <v>476</v>
      </c>
    </row>
    <row r="17208" spans="1:16">
      <c r="A17208" s="484" t="s">
        <v>35280</v>
      </c>
      <c r="B17208" s="485" t="s">
        <v>35279</v>
      </c>
      <c r="C17208" t="s">
        <v>35278</v>
      </c>
      <c r="D17208" t="s">
        <v>35277</v>
      </c>
      <c r="E17208" t="str">
        <f t="shared" si="268"/>
        <v>672762 - MOPSUS ELODIE</v>
      </c>
      <c r="F17208" t="s">
        <v>35143</v>
      </c>
      <c r="G17208" t="s">
        <v>35276</v>
      </c>
      <c r="H17208" t="s">
        <v>35275</v>
      </c>
      <c r="I17208" t="s">
        <v>10787</v>
      </c>
      <c r="J17208" t="s">
        <v>35274</v>
      </c>
      <c r="K17208" t="s">
        <v>208</v>
      </c>
      <c r="L17208" t="s">
        <v>35273</v>
      </c>
      <c r="N17208" t="s">
        <v>208</v>
      </c>
      <c r="O17208" t="s">
        <v>476</v>
      </c>
      <c r="P17208" t="s">
        <v>476</v>
      </c>
    </row>
    <row r="17209" spans="1:16">
      <c r="A17209" s="484" t="s">
        <v>61661</v>
      </c>
      <c r="B17209" s="485" t="s">
        <v>61660</v>
      </c>
      <c r="C17209" t="s">
        <v>61659</v>
      </c>
      <c r="D17209" t="s">
        <v>61659</v>
      </c>
      <c r="E17209" t="str">
        <f t="shared" si="268"/>
        <v>635080 - HERVE DELPHINE</v>
      </c>
      <c r="F17209" t="s">
        <v>30816</v>
      </c>
      <c r="G17209" t="s">
        <v>61658</v>
      </c>
      <c r="I17209" t="s">
        <v>3364</v>
      </c>
      <c r="J17209" t="s">
        <v>61657</v>
      </c>
      <c r="K17209" t="s">
        <v>208</v>
      </c>
      <c r="L17209" t="s">
        <v>61656</v>
      </c>
      <c r="N17209" t="s">
        <v>208</v>
      </c>
      <c r="O17209" t="s">
        <v>476</v>
      </c>
      <c r="P17209" t="s">
        <v>476</v>
      </c>
    </row>
    <row r="17210" spans="1:16">
      <c r="A17210" s="484" t="s">
        <v>41989</v>
      </c>
      <c r="B17210" s="485" t="s">
        <v>41988</v>
      </c>
      <c r="C17210" t="s">
        <v>41987</v>
      </c>
      <c r="D17210" t="s">
        <v>41987</v>
      </c>
      <c r="E17210" t="str">
        <f t="shared" si="268"/>
        <v>627781 - LOHR FORMATION</v>
      </c>
      <c r="F17210" t="s">
        <v>21681</v>
      </c>
      <c r="G17210" t="s">
        <v>41986</v>
      </c>
      <c r="I17210" t="s">
        <v>41985</v>
      </c>
      <c r="J17210" t="s">
        <v>41984</v>
      </c>
      <c r="K17210" t="s">
        <v>208</v>
      </c>
      <c r="L17210" t="s">
        <v>41983</v>
      </c>
      <c r="N17210" t="s">
        <v>208</v>
      </c>
      <c r="O17210" t="s">
        <v>476</v>
      </c>
      <c r="P17210" t="s">
        <v>476</v>
      </c>
    </row>
    <row r="17211" spans="1:16">
      <c r="A17211" s="484" t="s">
        <v>130993</v>
      </c>
      <c r="B17211" s="485" t="s">
        <v>130992</v>
      </c>
      <c r="C17211" t="s">
        <v>130991</v>
      </c>
      <c r="D17211" t="s">
        <v>130990</v>
      </c>
      <c r="E17211" t="str">
        <f t="shared" si="268"/>
        <v>632715 - AKILISSO</v>
      </c>
      <c r="F17211" t="s">
        <v>16843</v>
      </c>
      <c r="G17211" t="s">
        <v>130989</v>
      </c>
      <c r="I17211" t="s">
        <v>1406</v>
      </c>
      <c r="K17211" t="s">
        <v>208</v>
      </c>
      <c r="L17211" t="s">
        <v>130988</v>
      </c>
      <c r="N17211" t="s">
        <v>208</v>
      </c>
      <c r="O17211" t="s">
        <v>476</v>
      </c>
      <c r="P17211" t="s">
        <v>476</v>
      </c>
    </row>
    <row r="17212" spans="1:16">
      <c r="A17212" s="484" t="s">
        <v>98302</v>
      </c>
      <c r="B17212" s="485" t="s">
        <v>98301</v>
      </c>
      <c r="C17212" t="s">
        <v>98300</v>
      </c>
      <c r="D17212" t="s">
        <v>98299</v>
      </c>
      <c r="E17212" t="str">
        <f t="shared" si="268"/>
        <v>638845 - CFMA</v>
      </c>
      <c r="F17212" t="s">
        <v>88516</v>
      </c>
      <c r="G17212" t="s">
        <v>98298</v>
      </c>
      <c r="I17212" t="s">
        <v>4101</v>
      </c>
      <c r="J17212" t="s">
        <v>98297</v>
      </c>
      <c r="K17212" t="s">
        <v>208</v>
      </c>
      <c r="L17212" t="s">
        <v>98296</v>
      </c>
      <c r="N17212" t="s">
        <v>208</v>
      </c>
      <c r="O17212" t="s">
        <v>476</v>
      </c>
      <c r="P17212" t="s">
        <v>476</v>
      </c>
    </row>
    <row r="17213" spans="1:16">
      <c r="A17213" s="484" t="s">
        <v>21939</v>
      </c>
      <c r="B17213" s="485" t="s">
        <v>21938</v>
      </c>
      <c r="C17213" t="s">
        <v>21937</v>
      </c>
      <c r="D17213" t="s">
        <v>21936</v>
      </c>
      <c r="E17213" t="str">
        <f t="shared" si="268"/>
        <v>628463 - RH ACTIONS</v>
      </c>
      <c r="F17213" t="s">
        <v>21935</v>
      </c>
      <c r="G17213" t="s">
        <v>21934</v>
      </c>
      <c r="I17213" t="s">
        <v>21933</v>
      </c>
      <c r="J17213" t="s">
        <v>21932</v>
      </c>
      <c r="K17213" t="s">
        <v>208</v>
      </c>
      <c r="L17213" t="s">
        <v>21931</v>
      </c>
      <c r="N17213" t="s">
        <v>208</v>
      </c>
      <c r="O17213" t="s">
        <v>476</v>
      </c>
      <c r="P17213" t="s">
        <v>476</v>
      </c>
    </row>
    <row r="17214" spans="1:16">
      <c r="A17214" s="484" t="s">
        <v>59986</v>
      </c>
      <c r="B17214" s="485" t="s">
        <v>59985</v>
      </c>
      <c r="C17214" t="s">
        <v>59984</v>
      </c>
      <c r="D17214" t="s">
        <v>59984</v>
      </c>
      <c r="E17214" t="str">
        <f t="shared" si="268"/>
        <v>667134 - HYPNOSE CONSULTING YP</v>
      </c>
      <c r="F17214" t="s">
        <v>23623</v>
      </c>
      <c r="G17214" t="s">
        <v>59983</v>
      </c>
      <c r="I17214" t="s">
        <v>17538</v>
      </c>
      <c r="J17214" t="s">
        <v>59982</v>
      </c>
      <c r="K17214" t="s">
        <v>208</v>
      </c>
      <c r="L17214" t="s">
        <v>59981</v>
      </c>
      <c r="N17214" t="s">
        <v>208</v>
      </c>
      <c r="O17214" t="s">
        <v>476</v>
      </c>
      <c r="P17214" t="s">
        <v>476</v>
      </c>
    </row>
    <row r="17215" spans="1:16">
      <c r="A17215" s="484" t="s">
        <v>36814</v>
      </c>
      <c r="B17215" s="485" t="s">
        <v>36813</v>
      </c>
      <c r="C17215" t="s">
        <v>36812</v>
      </c>
      <c r="D17215" t="s">
        <v>36812</v>
      </c>
      <c r="E17215" t="str">
        <f t="shared" si="268"/>
        <v>663116 - MERCI E COMMERCE</v>
      </c>
      <c r="F17215" t="s">
        <v>9624</v>
      </c>
      <c r="G17215" t="s">
        <v>36811</v>
      </c>
      <c r="I17215" t="s">
        <v>626</v>
      </c>
      <c r="J17215" t="s">
        <v>36810</v>
      </c>
      <c r="K17215" t="s">
        <v>208</v>
      </c>
      <c r="L17215" t="s">
        <v>36809</v>
      </c>
      <c r="N17215" t="s">
        <v>208</v>
      </c>
      <c r="O17215" t="s">
        <v>476</v>
      </c>
      <c r="P17215" t="s">
        <v>476</v>
      </c>
    </row>
    <row r="17216" spans="1:16">
      <c r="A17216" s="484" t="s">
        <v>24484</v>
      </c>
      <c r="B17216" s="485" t="s">
        <v>24483</v>
      </c>
      <c r="C17216" t="s">
        <v>24482</v>
      </c>
      <c r="D17216" t="s">
        <v>24482</v>
      </c>
      <c r="E17216" t="str">
        <f t="shared" si="268"/>
        <v>636435 - QUADRANT</v>
      </c>
      <c r="F17216" t="s">
        <v>2558</v>
      </c>
      <c r="G17216" t="s">
        <v>24481</v>
      </c>
      <c r="I17216" t="s">
        <v>18120</v>
      </c>
      <c r="K17216" t="s">
        <v>208</v>
      </c>
      <c r="L17216" t="s">
        <v>24480</v>
      </c>
      <c r="N17216" t="s">
        <v>208</v>
      </c>
      <c r="O17216" t="s">
        <v>476</v>
      </c>
      <c r="P17216" t="s">
        <v>476</v>
      </c>
    </row>
    <row r="17217" spans="1:16">
      <c r="A17217" s="484" t="s">
        <v>69747</v>
      </c>
      <c r="B17217" s="485" t="s">
        <v>69746</v>
      </c>
      <c r="C17217" t="s">
        <v>69745</v>
      </c>
      <c r="D17217" t="s">
        <v>69745</v>
      </c>
      <c r="E17217" t="str">
        <f t="shared" si="268"/>
        <v>647809 - FORMATION REDACTION WEB</v>
      </c>
      <c r="F17217" t="s">
        <v>6080</v>
      </c>
      <c r="G17217" t="s">
        <v>69744</v>
      </c>
      <c r="I17217" t="s">
        <v>1542</v>
      </c>
      <c r="J17217" t="s">
        <v>69743</v>
      </c>
      <c r="K17217" t="s">
        <v>208</v>
      </c>
      <c r="L17217" t="s">
        <v>69742</v>
      </c>
      <c r="N17217" t="s">
        <v>208</v>
      </c>
      <c r="O17217" t="s">
        <v>476</v>
      </c>
      <c r="P17217" t="s">
        <v>476</v>
      </c>
    </row>
    <row r="17218" spans="1:16">
      <c r="A17218" s="484" t="s">
        <v>133828</v>
      </c>
      <c r="B17218" s="485" t="s">
        <v>133827</v>
      </c>
      <c r="C17218" t="s">
        <v>133826</v>
      </c>
      <c r="D17218" t="s">
        <v>133826</v>
      </c>
      <c r="E17218" t="str">
        <f t="shared" ref="E17218:E17281" si="269">_xlfn.CONCAT(L17218," - ",D17218)</f>
        <v>637865 - AFE FORMATION</v>
      </c>
      <c r="F17218" t="s">
        <v>28517</v>
      </c>
      <c r="G17218" t="s">
        <v>133825</v>
      </c>
      <c r="H17218" t="s">
        <v>133824</v>
      </c>
      <c r="I17218" t="s">
        <v>33403</v>
      </c>
      <c r="J17218" t="s">
        <v>133823</v>
      </c>
      <c r="K17218" t="s">
        <v>208</v>
      </c>
      <c r="L17218" t="s">
        <v>133822</v>
      </c>
      <c r="N17218" t="s">
        <v>208</v>
      </c>
      <c r="O17218" t="s">
        <v>476</v>
      </c>
      <c r="P17218" t="s">
        <v>476</v>
      </c>
    </row>
    <row r="17219" spans="1:16">
      <c r="A17219" s="484" t="s">
        <v>17115</v>
      </c>
      <c r="B17219" s="485" t="s">
        <v>17114</v>
      </c>
      <c r="C17219" t="s">
        <v>17113</v>
      </c>
      <c r="D17219" t="s">
        <v>17113</v>
      </c>
      <c r="E17219" t="str">
        <f t="shared" si="269"/>
        <v>668060 - SILLAGES</v>
      </c>
      <c r="F17219" t="s">
        <v>1469</v>
      </c>
      <c r="G17219" t="s">
        <v>17112</v>
      </c>
      <c r="I17219" t="s">
        <v>626</v>
      </c>
      <c r="K17219" t="s">
        <v>208</v>
      </c>
      <c r="L17219" t="s">
        <v>17111</v>
      </c>
      <c r="N17219" t="s">
        <v>208</v>
      </c>
      <c r="O17219" t="s">
        <v>476</v>
      </c>
      <c r="P17219" t="s">
        <v>476</v>
      </c>
    </row>
    <row r="17220" spans="1:16">
      <c r="A17220" s="484" t="s">
        <v>36132</v>
      </c>
      <c r="B17220" s="485" t="s">
        <v>36131</v>
      </c>
      <c r="C17220" t="s">
        <v>36130</v>
      </c>
      <c r="D17220" t="s">
        <v>36130</v>
      </c>
      <c r="E17220" t="str">
        <f t="shared" si="269"/>
        <v>627215 - MICHAUX LAURENCE</v>
      </c>
      <c r="F17220" t="s">
        <v>34041</v>
      </c>
      <c r="G17220" t="s">
        <v>36129</v>
      </c>
      <c r="I17220" t="s">
        <v>19259</v>
      </c>
      <c r="J17220" t="s">
        <v>36128</v>
      </c>
      <c r="K17220" t="s">
        <v>208</v>
      </c>
      <c r="L17220" t="s">
        <v>36127</v>
      </c>
      <c r="N17220" t="s">
        <v>208</v>
      </c>
      <c r="O17220" t="s">
        <v>476</v>
      </c>
      <c r="P17220" t="s">
        <v>476</v>
      </c>
    </row>
    <row r="17221" spans="1:16">
      <c r="A17221" s="484" t="s">
        <v>46295</v>
      </c>
      <c r="B17221" s="485" t="s">
        <v>46294</v>
      </c>
      <c r="C17221" t="s">
        <v>46293</v>
      </c>
      <c r="D17221" t="s">
        <v>46293</v>
      </c>
      <c r="E17221" t="str">
        <f t="shared" si="269"/>
        <v>637520 - L'ACADEMIE DU RECRUTEMENT</v>
      </c>
      <c r="F17221" t="s">
        <v>1983</v>
      </c>
      <c r="G17221" t="s">
        <v>46292</v>
      </c>
      <c r="I17221" t="s">
        <v>46291</v>
      </c>
      <c r="K17221" t="s">
        <v>208</v>
      </c>
      <c r="L17221" t="s">
        <v>46290</v>
      </c>
      <c r="N17221" t="s">
        <v>208</v>
      </c>
      <c r="O17221" t="s">
        <v>476</v>
      </c>
      <c r="P17221" t="s">
        <v>476</v>
      </c>
    </row>
    <row r="17222" spans="1:16">
      <c r="A17222" s="484" t="s">
        <v>74428</v>
      </c>
      <c r="B17222" s="485" t="s">
        <v>74427</v>
      </c>
      <c r="C17222" t="s">
        <v>74426</v>
      </c>
      <c r="D17222" t="s">
        <v>74426</v>
      </c>
      <c r="E17222" t="str">
        <f t="shared" si="269"/>
        <v>668886 - FABALAB</v>
      </c>
      <c r="F17222" t="s">
        <v>14988</v>
      </c>
      <c r="G17222" t="s">
        <v>74425</v>
      </c>
      <c r="H17222" t="s">
        <v>74424</v>
      </c>
      <c r="I17222" t="s">
        <v>1027</v>
      </c>
      <c r="K17222" t="s">
        <v>208</v>
      </c>
      <c r="L17222" t="s">
        <v>74423</v>
      </c>
      <c r="N17222" t="s">
        <v>208</v>
      </c>
      <c r="O17222" t="s">
        <v>476</v>
      </c>
      <c r="P17222" t="s">
        <v>476</v>
      </c>
    </row>
    <row r="17223" spans="1:16">
      <c r="A17223" s="484" t="s">
        <v>85751</v>
      </c>
      <c r="B17223" s="485" t="s">
        <v>85750</v>
      </c>
      <c r="C17223" t="s">
        <v>85749</v>
      </c>
      <c r="D17223" t="s">
        <v>85748</v>
      </c>
      <c r="E17223" t="str">
        <f t="shared" si="269"/>
        <v>654322 - DIANE DUPOUTS</v>
      </c>
      <c r="F17223" t="s">
        <v>1680</v>
      </c>
      <c r="G17223" t="s">
        <v>85747</v>
      </c>
      <c r="I17223" t="s">
        <v>38996</v>
      </c>
      <c r="J17223" t="s">
        <v>85746</v>
      </c>
      <c r="K17223" t="s">
        <v>208</v>
      </c>
      <c r="L17223" t="s">
        <v>85745</v>
      </c>
      <c r="N17223" t="s">
        <v>208</v>
      </c>
      <c r="O17223" t="s">
        <v>476</v>
      </c>
      <c r="P17223" t="s">
        <v>476</v>
      </c>
    </row>
    <row r="17224" spans="1:16">
      <c r="A17224" s="484" t="s">
        <v>85208</v>
      </c>
      <c r="B17224" s="485" t="s">
        <v>85207</v>
      </c>
      <c r="C17224" t="s">
        <v>85206</v>
      </c>
      <c r="D17224" t="s">
        <v>85205</v>
      </c>
      <c r="E17224" t="str">
        <f t="shared" si="269"/>
        <v>676445 - ECLOSON PARIS</v>
      </c>
      <c r="F17224" t="s">
        <v>6791</v>
      </c>
      <c r="G17224" t="s">
        <v>59471</v>
      </c>
      <c r="H17224" t="s">
        <v>85204</v>
      </c>
      <c r="I17224" t="s">
        <v>626</v>
      </c>
      <c r="J17224" t="s">
        <v>85203</v>
      </c>
      <c r="K17224" t="s">
        <v>208</v>
      </c>
      <c r="L17224" t="s">
        <v>85202</v>
      </c>
      <c r="N17224" t="s">
        <v>208</v>
      </c>
      <c r="O17224" t="s">
        <v>476</v>
      </c>
      <c r="P17224" t="s">
        <v>476</v>
      </c>
    </row>
    <row r="17225" spans="1:16">
      <c r="A17225" s="484" t="s">
        <v>17309</v>
      </c>
      <c r="B17225" s="485" t="s">
        <v>17308</v>
      </c>
      <c r="C17225" t="s">
        <v>17307</v>
      </c>
      <c r="D17225" t="s">
        <v>17307</v>
      </c>
      <c r="E17225" t="str">
        <f t="shared" si="269"/>
        <v>644894 - SI PARIS EST</v>
      </c>
      <c r="F17225" t="s">
        <v>6776</v>
      </c>
      <c r="G17225" t="s">
        <v>17306</v>
      </c>
      <c r="I17225" t="s">
        <v>17305</v>
      </c>
      <c r="J17225" t="s">
        <v>17304</v>
      </c>
      <c r="K17225" t="s">
        <v>208</v>
      </c>
      <c r="L17225" t="s">
        <v>17303</v>
      </c>
      <c r="N17225" t="s">
        <v>208</v>
      </c>
      <c r="O17225" t="s">
        <v>476</v>
      </c>
      <c r="P17225" t="s">
        <v>476</v>
      </c>
    </row>
    <row r="17226" spans="1:16">
      <c r="A17226" s="484" t="s">
        <v>35297</v>
      </c>
      <c r="B17226" s="485" t="s">
        <v>35296</v>
      </c>
      <c r="C17226" t="s">
        <v>35295</v>
      </c>
      <c r="D17226" t="s">
        <v>35295</v>
      </c>
      <c r="E17226" t="str">
        <f t="shared" si="269"/>
        <v>663906 - MOOCARE</v>
      </c>
      <c r="F17226" t="s">
        <v>8961</v>
      </c>
      <c r="G17226" t="s">
        <v>35294</v>
      </c>
      <c r="I17226" t="s">
        <v>845</v>
      </c>
      <c r="K17226" t="s">
        <v>208</v>
      </c>
      <c r="L17226" t="s">
        <v>35293</v>
      </c>
      <c r="N17226" t="s">
        <v>208</v>
      </c>
      <c r="O17226" t="s">
        <v>476</v>
      </c>
      <c r="P17226" t="s">
        <v>476</v>
      </c>
    </row>
    <row r="17227" spans="1:16">
      <c r="A17227" s="484" t="s">
        <v>4989</v>
      </c>
      <c r="B17227" s="485" t="s">
        <v>4988</v>
      </c>
      <c r="C17227" t="s">
        <v>4987</v>
      </c>
      <c r="D17227" t="s">
        <v>4987</v>
      </c>
      <c r="E17227" t="str">
        <f t="shared" si="269"/>
        <v>640268 - UNIYOGA</v>
      </c>
      <c r="F17227" t="s">
        <v>581</v>
      </c>
      <c r="G17227" t="s">
        <v>4986</v>
      </c>
      <c r="I17227" t="s">
        <v>4985</v>
      </c>
      <c r="J17227" t="s">
        <v>4984</v>
      </c>
      <c r="K17227" t="s">
        <v>208</v>
      </c>
      <c r="L17227" t="s">
        <v>4983</v>
      </c>
      <c r="N17227" t="s">
        <v>208</v>
      </c>
      <c r="O17227" t="s">
        <v>476</v>
      </c>
      <c r="P17227" t="s">
        <v>476</v>
      </c>
    </row>
    <row r="17228" spans="1:16">
      <c r="A17228" s="484" t="s">
        <v>77249</v>
      </c>
      <c r="B17228" s="485" t="s">
        <v>77248</v>
      </c>
      <c r="C17228" t="s">
        <v>77247</v>
      </c>
      <c r="D17228" t="s">
        <v>77247</v>
      </c>
      <c r="E17228" t="str">
        <f t="shared" si="269"/>
        <v>686189 - ETHIK-IA</v>
      </c>
      <c r="F17228" t="s">
        <v>19292</v>
      </c>
      <c r="G17228" t="s">
        <v>77246</v>
      </c>
      <c r="I17228" t="s">
        <v>626</v>
      </c>
      <c r="J17228" t="s">
        <v>77245</v>
      </c>
      <c r="K17228" t="s">
        <v>208</v>
      </c>
      <c r="L17228" t="s">
        <v>77244</v>
      </c>
      <c r="N17228" t="s">
        <v>208</v>
      </c>
      <c r="O17228" t="s">
        <v>476</v>
      </c>
      <c r="P17228" t="s">
        <v>476</v>
      </c>
    </row>
    <row r="17229" spans="1:16">
      <c r="A17229" s="484" t="s">
        <v>29923</v>
      </c>
      <c r="B17229" s="485" t="s">
        <v>29922</v>
      </c>
      <c r="C17229" t="s">
        <v>29921</v>
      </c>
      <c r="D17229" t="s">
        <v>29921</v>
      </c>
      <c r="E17229" t="str">
        <f t="shared" si="269"/>
        <v>622000 - PAIN REHAB FORMATION</v>
      </c>
      <c r="F17229" t="s">
        <v>11721</v>
      </c>
      <c r="G17229" t="s">
        <v>29920</v>
      </c>
      <c r="I17229" t="s">
        <v>29919</v>
      </c>
      <c r="K17229" t="s">
        <v>208</v>
      </c>
      <c r="L17229" t="s">
        <v>29918</v>
      </c>
      <c r="N17229" t="s">
        <v>208</v>
      </c>
      <c r="O17229" t="s">
        <v>476</v>
      </c>
      <c r="P17229" t="s">
        <v>476</v>
      </c>
    </row>
    <row r="17230" spans="1:16">
      <c r="A17230" s="484" t="s">
        <v>126650</v>
      </c>
      <c r="B17230" s="485" t="s">
        <v>126649</v>
      </c>
      <c r="C17230" t="s">
        <v>126648</v>
      </c>
      <c r="D17230" t="s">
        <v>126648</v>
      </c>
      <c r="E17230" t="str">
        <f t="shared" si="269"/>
        <v>658728 - ART'MONIE IMPULS</v>
      </c>
      <c r="F17230" t="s">
        <v>4591</v>
      </c>
      <c r="G17230" t="s">
        <v>126647</v>
      </c>
      <c r="I17230" t="s">
        <v>84224</v>
      </c>
      <c r="J17230" t="s">
        <v>126646</v>
      </c>
      <c r="K17230" t="s">
        <v>208</v>
      </c>
      <c r="L17230" t="s">
        <v>126645</v>
      </c>
      <c r="N17230" t="s">
        <v>208</v>
      </c>
      <c r="O17230" t="s">
        <v>476</v>
      </c>
      <c r="P17230" t="s">
        <v>476</v>
      </c>
    </row>
    <row r="17231" spans="1:16">
      <c r="A17231" s="484" t="s">
        <v>38606</v>
      </c>
      <c r="B17231" s="485" t="s">
        <v>38605</v>
      </c>
      <c r="C17231" t="s">
        <v>38604</v>
      </c>
      <c r="D17231" t="s">
        <v>38604</v>
      </c>
      <c r="E17231" t="str">
        <f t="shared" si="269"/>
        <v>677814 - MANAGEMENT GROUPAL</v>
      </c>
      <c r="F17231" t="s">
        <v>938</v>
      </c>
      <c r="G17231" t="s">
        <v>33010</v>
      </c>
      <c r="I17231" t="s">
        <v>802</v>
      </c>
      <c r="J17231" t="s">
        <v>38603</v>
      </c>
      <c r="K17231" t="s">
        <v>208</v>
      </c>
      <c r="L17231" t="s">
        <v>38602</v>
      </c>
      <c r="N17231" t="s">
        <v>208</v>
      </c>
      <c r="O17231" t="s">
        <v>476</v>
      </c>
      <c r="P17231" t="s">
        <v>476</v>
      </c>
    </row>
    <row r="17232" spans="1:16">
      <c r="A17232" s="484" t="s">
        <v>131173</v>
      </c>
      <c r="B17232" s="485" t="s">
        <v>131172</v>
      </c>
      <c r="C17232" t="s">
        <v>131171</v>
      </c>
      <c r="D17232" t="s">
        <v>131171</v>
      </c>
      <c r="E17232" t="str">
        <f t="shared" si="269"/>
        <v>619437 - AIRELLE VLT</v>
      </c>
      <c r="F17232" t="s">
        <v>9308</v>
      </c>
      <c r="G17232" t="s">
        <v>131170</v>
      </c>
      <c r="I17232" t="s">
        <v>131169</v>
      </c>
      <c r="J17232" t="s">
        <v>131168</v>
      </c>
      <c r="K17232" t="s">
        <v>208</v>
      </c>
      <c r="L17232" t="s">
        <v>131167</v>
      </c>
      <c r="N17232" t="s">
        <v>208</v>
      </c>
      <c r="O17232" t="s">
        <v>476</v>
      </c>
      <c r="P17232" t="s">
        <v>476</v>
      </c>
    </row>
    <row r="17233" spans="1:16">
      <c r="A17233" s="484" t="s">
        <v>33558</v>
      </c>
      <c r="B17233" s="485" t="s">
        <v>33557</v>
      </c>
      <c r="C17233" t="s">
        <v>33556</v>
      </c>
      <c r="D17233" t="s">
        <v>33556</v>
      </c>
      <c r="E17233" t="str">
        <f t="shared" si="269"/>
        <v>635420 - NEXT FEELING</v>
      </c>
      <c r="F17233" t="s">
        <v>8846</v>
      </c>
      <c r="G17233" t="s">
        <v>33555</v>
      </c>
      <c r="I17233" t="s">
        <v>4007</v>
      </c>
      <c r="J17233" t="s">
        <v>33554</v>
      </c>
      <c r="K17233" t="s">
        <v>208</v>
      </c>
      <c r="L17233" t="s">
        <v>33553</v>
      </c>
      <c r="N17233" t="s">
        <v>208</v>
      </c>
      <c r="O17233" t="s">
        <v>476</v>
      </c>
      <c r="P17233" t="s">
        <v>476</v>
      </c>
    </row>
    <row r="17234" spans="1:16">
      <c r="A17234" s="484" t="s">
        <v>99091</v>
      </c>
      <c r="B17234" s="485" t="s">
        <v>99090</v>
      </c>
      <c r="C17234" t="s">
        <v>99089</v>
      </c>
      <c r="D17234" t="s">
        <v>99088</v>
      </c>
      <c r="E17234" t="str">
        <f t="shared" si="269"/>
        <v>644377 - CERHES VILLEURBANNE</v>
      </c>
      <c r="F17234" t="s">
        <v>1124</v>
      </c>
      <c r="G17234" t="s">
        <v>99087</v>
      </c>
      <c r="I17234" t="s">
        <v>3733</v>
      </c>
      <c r="K17234" t="s">
        <v>208</v>
      </c>
      <c r="L17234" t="s">
        <v>99086</v>
      </c>
      <c r="N17234" t="s">
        <v>208</v>
      </c>
      <c r="O17234" t="s">
        <v>476</v>
      </c>
      <c r="P17234" t="s">
        <v>476</v>
      </c>
    </row>
    <row r="17235" spans="1:16">
      <c r="A17235" s="484" t="s">
        <v>91941</v>
      </c>
      <c r="B17235" s="485" t="s">
        <v>91940</v>
      </c>
      <c r="C17235" t="s">
        <v>91939</v>
      </c>
      <c r="D17235" t="s">
        <v>91938</v>
      </c>
      <c r="E17235" t="str">
        <f t="shared" si="269"/>
        <v>640979 - CFME-URB</v>
      </c>
      <c r="F17235" t="s">
        <v>54059</v>
      </c>
      <c r="G17235" t="s">
        <v>91937</v>
      </c>
      <c r="I17235" t="s">
        <v>4549</v>
      </c>
      <c r="J17235" t="s">
        <v>91936</v>
      </c>
      <c r="K17235" t="s">
        <v>208</v>
      </c>
      <c r="L17235" t="s">
        <v>91935</v>
      </c>
      <c r="N17235" t="s">
        <v>208</v>
      </c>
      <c r="O17235" t="s">
        <v>476</v>
      </c>
      <c r="P17235" t="s">
        <v>476</v>
      </c>
    </row>
    <row r="17236" spans="1:16">
      <c r="A17236" s="484" t="s">
        <v>29361</v>
      </c>
      <c r="B17236" s="485" t="s">
        <v>29360</v>
      </c>
      <c r="C17236" t="s">
        <v>29359</v>
      </c>
      <c r="D17236" t="s">
        <v>29359</v>
      </c>
      <c r="E17236" t="str">
        <f t="shared" si="269"/>
        <v>642113 - PASCALE SABATIER CONSULTANTS</v>
      </c>
      <c r="F17236" t="s">
        <v>10608</v>
      </c>
      <c r="G17236" t="s">
        <v>29358</v>
      </c>
      <c r="I17236" t="s">
        <v>20187</v>
      </c>
      <c r="J17236" t="s">
        <v>29357</v>
      </c>
      <c r="K17236" t="s">
        <v>208</v>
      </c>
      <c r="L17236" t="s">
        <v>29356</v>
      </c>
      <c r="N17236" t="s">
        <v>208</v>
      </c>
      <c r="O17236" t="s">
        <v>476</v>
      </c>
      <c r="P17236" t="s">
        <v>476</v>
      </c>
    </row>
    <row r="17237" spans="1:16">
      <c r="A17237" s="484" t="s">
        <v>126246</v>
      </c>
      <c r="B17237" s="485" t="s">
        <v>126245</v>
      </c>
      <c r="C17237" t="s">
        <v>126244</v>
      </c>
      <c r="D17237" t="s">
        <v>126244</v>
      </c>
      <c r="E17237" t="str">
        <f t="shared" si="269"/>
        <v>669398 - ASPIRE WORK</v>
      </c>
      <c r="F17237" t="s">
        <v>3980</v>
      </c>
      <c r="G17237" t="s">
        <v>126243</v>
      </c>
      <c r="I17237" t="s">
        <v>6135</v>
      </c>
      <c r="J17237" t="s">
        <v>126242</v>
      </c>
      <c r="K17237" t="s">
        <v>208</v>
      </c>
      <c r="L17237" t="s">
        <v>126241</v>
      </c>
      <c r="N17237" t="s">
        <v>208</v>
      </c>
      <c r="O17237" t="s">
        <v>476</v>
      </c>
      <c r="P17237" t="s">
        <v>476</v>
      </c>
    </row>
    <row r="17238" spans="1:16">
      <c r="A17238" s="484" t="s">
        <v>1024</v>
      </c>
      <c r="B17238" s="485" t="s">
        <v>1023</v>
      </c>
      <c r="C17238" t="s">
        <v>1022</v>
      </c>
      <c r="D17238" t="s">
        <v>1022</v>
      </c>
      <c r="E17238" t="str">
        <f t="shared" si="269"/>
        <v>640025 - 1VIE2YOGIS</v>
      </c>
      <c r="F17238" t="s">
        <v>1021</v>
      </c>
      <c r="G17238" t="s">
        <v>1020</v>
      </c>
      <c r="I17238" t="s">
        <v>749</v>
      </c>
      <c r="K17238" t="s">
        <v>208</v>
      </c>
      <c r="L17238" t="s">
        <v>1019</v>
      </c>
      <c r="N17238" t="s">
        <v>208</v>
      </c>
      <c r="O17238" t="s">
        <v>476</v>
      </c>
      <c r="P17238" t="s">
        <v>476</v>
      </c>
    </row>
    <row r="17239" spans="1:16">
      <c r="A17239" s="484" t="s">
        <v>80263</v>
      </c>
      <c r="B17239" s="485" t="s">
        <v>80262</v>
      </c>
      <c r="C17239" t="s">
        <v>80261</v>
      </c>
      <c r="D17239" t="s">
        <v>80261</v>
      </c>
      <c r="E17239" t="str">
        <f t="shared" si="269"/>
        <v>635029 - EMERGENCE 3B</v>
      </c>
      <c r="F17239" t="s">
        <v>6049</v>
      </c>
      <c r="G17239" t="s">
        <v>80260</v>
      </c>
      <c r="H17239" t="s">
        <v>80259</v>
      </c>
      <c r="I17239" t="s">
        <v>71112</v>
      </c>
      <c r="J17239" t="s">
        <v>80258</v>
      </c>
      <c r="K17239" t="s">
        <v>208</v>
      </c>
      <c r="L17239" t="s">
        <v>80257</v>
      </c>
      <c r="N17239" t="s">
        <v>208</v>
      </c>
      <c r="O17239" t="s">
        <v>476</v>
      </c>
      <c r="P17239" t="s">
        <v>476</v>
      </c>
    </row>
    <row r="17240" spans="1:16">
      <c r="A17240" s="484" t="s">
        <v>71250</v>
      </c>
      <c r="B17240" s="485" t="s">
        <v>71249</v>
      </c>
      <c r="C17240" t="s">
        <v>71248</v>
      </c>
      <c r="D17240" t="s">
        <v>71247</v>
      </c>
      <c r="E17240" t="str">
        <f t="shared" si="269"/>
        <v>639011 - FORMA CARAIBES</v>
      </c>
      <c r="F17240" t="s">
        <v>17252</v>
      </c>
      <c r="G17240" t="s">
        <v>71246</v>
      </c>
      <c r="H17240" t="s">
        <v>71245</v>
      </c>
      <c r="I17240" t="s">
        <v>6917</v>
      </c>
      <c r="J17240" t="s">
        <v>71244</v>
      </c>
      <c r="K17240" t="s">
        <v>208</v>
      </c>
      <c r="L17240" t="s">
        <v>71243</v>
      </c>
      <c r="N17240" t="s">
        <v>208</v>
      </c>
      <c r="O17240" t="s">
        <v>476</v>
      </c>
      <c r="P17240" t="s">
        <v>476</v>
      </c>
    </row>
    <row r="17241" spans="1:16">
      <c r="A17241" s="484" t="s">
        <v>10963</v>
      </c>
      <c r="B17241" s="485" t="s">
        <v>10962</v>
      </c>
      <c r="C17241" t="s">
        <v>10961</v>
      </c>
      <c r="D17241" t="s">
        <v>10961</v>
      </c>
      <c r="E17241" t="str">
        <f t="shared" si="269"/>
        <v>656690 - TEAM4YOU</v>
      </c>
      <c r="F17241" t="s">
        <v>493</v>
      </c>
      <c r="G17241" t="s">
        <v>10960</v>
      </c>
      <c r="I17241" t="s">
        <v>1035</v>
      </c>
      <c r="J17241" t="s">
        <v>10959</v>
      </c>
      <c r="K17241" t="s">
        <v>208</v>
      </c>
      <c r="L17241" t="s">
        <v>10958</v>
      </c>
      <c r="N17241" t="s">
        <v>208</v>
      </c>
      <c r="O17241" t="s">
        <v>476</v>
      </c>
      <c r="P17241" t="s">
        <v>476</v>
      </c>
    </row>
    <row r="17242" spans="1:16">
      <c r="A17242" s="484" t="s">
        <v>49253</v>
      </c>
      <c r="B17242" s="485" t="s">
        <v>49252</v>
      </c>
      <c r="C17242" t="s">
        <v>49251</v>
      </c>
      <c r="D17242" t="s">
        <v>49251</v>
      </c>
      <c r="E17242" t="str">
        <f t="shared" si="269"/>
        <v>661715 - JMBF FORMATION</v>
      </c>
      <c r="F17242" t="s">
        <v>26208</v>
      </c>
      <c r="G17242" t="s">
        <v>49250</v>
      </c>
      <c r="I17242" t="s">
        <v>7839</v>
      </c>
      <c r="J17242" t="s">
        <v>49249</v>
      </c>
      <c r="K17242" t="s">
        <v>208</v>
      </c>
      <c r="L17242" t="s">
        <v>49248</v>
      </c>
      <c r="N17242" t="s">
        <v>208</v>
      </c>
      <c r="O17242" t="s">
        <v>476</v>
      </c>
      <c r="P17242" t="s">
        <v>476</v>
      </c>
    </row>
    <row r="17243" spans="1:16">
      <c r="A17243" s="484" t="s">
        <v>11116</v>
      </c>
      <c r="B17243" s="485" t="s">
        <v>11115</v>
      </c>
      <c r="C17243" t="s">
        <v>11114</v>
      </c>
      <c r="D17243" t="s">
        <v>11114</v>
      </c>
      <c r="E17243" t="str">
        <f t="shared" si="269"/>
        <v>671472 - TASK FORMATION ET CONSEIL</v>
      </c>
      <c r="F17243" t="s">
        <v>2884</v>
      </c>
      <c r="G17243" t="s">
        <v>11113</v>
      </c>
      <c r="I17243" t="s">
        <v>626</v>
      </c>
      <c r="J17243" t="s">
        <v>11112</v>
      </c>
      <c r="K17243" t="s">
        <v>208</v>
      </c>
      <c r="L17243" t="s">
        <v>11111</v>
      </c>
      <c r="N17243" t="s">
        <v>208</v>
      </c>
      <c r="O17243" t="s">
        <v>476</v>
      </c>
      <c r="P17243" t="s">
        <v>476</v>
      </c>
    </row>
    <row r="17244" spans="1:16">
      <c r="A17244" s="484" t="s">
        <v>74946</v>
      </c>
      <c r="B17244" s="485" t="s">
        <v>74945</v>
      </c>
      <c r="C17244" t="s">
        <v>74944</v>
      </c>
      <c r="D17244" t="s">
        <v>74944</v>
      </c>
      <c r="E17244" t="str">
        <f t="shared" si="269"/>
        <v>676184 - EVOA FORMATION</v>
      </c>
      <c r="F17244" t="s">
        <v>33777</v>
      </c>
      <c r="G17244" t="s">
        <v>74943</v>
      </c>
      <c r="I17244" t="s">
        <v>3929</v>
      </c>
      <c r="J17244" t="s">
        <v>74942</v>
      </c>
      <c r="K17244" t="s">
        <v>208</v>
      </c>
      <c r="L17244" t="s">
        <v>74941</v>
      </c>
      <c r="N17244" t="s">
        <v>208</v>
      </c>
      <c r="O17244" t="s">
        <v>476</v>
      </c>
      <c r="P17244" t="s">
        <v>476</v>
      </c>
    </row>
    <row r="17245" spans="1:16">
      <c r="A17245" s="484" t="s">
        <v>95140</v>
      </c>
      <c r="B17245" s="485" t="s">
        <v>95139</v>
      </c>
      <c r="C17245" t="s">
        <v>95138</v>
      </c>
      <c r="D17245" t="s">
        <v>95138</v>
      </c>
      <c r="E17245" t="str">
        <f t="shared" si="269"/>
        <v>660942 - COACH IN CORNER</v>
      </c>
      <c r="F17245" t="s">
        <v>12282</v>
      </c>
      <c r="G17245" t="s">
        <v>95137</v>
      </c>
      <c r="I17245" t="s">
        <v>603</v>
      </c>
      <c r="J17245" t="s">
        <v>95136</v>
      </c>
      <c r="K17245" t="s">
        <v>208</v>
      </c>
      <c r="L17245" t="s">
        <v>95135</v>
      </c>
      <c r="N17245" t="s">
        <v>208</v>
      </c>
      <c r="O17245" t="s">
        <v>476</v>
      </c>
      <c r="P17245" t="s">
        <v>476</v>
      </c>
    </row>
    <row r="17246" spans="1:16">
      <c r="A17246" s="484" t="s">
        <v>16571</v>
      </c>
      <c r="B17246" s="485" t="s">
        <v>16570</v>
      </c>
      <c r="C17246" t="s">
        <v>16569</v>
      </c>
      <c r="D17246" t="s">
        <v>16568</v>
      </c>
      <c r="E17246" t="str">
        <f t="shared" si="269"/>
        <v>664900 - SKM CARAMAN</v>
      </c>
      <c r="F17246" t="s">
        <v>1336</v>
      </c>
      <c r="G17246" t="s">
        <v>16567</v>
      </c>
      <c r="I17246" t="s">
        <v>16566</v>
      </c>
      <c r="J17246" t="s">
        <v>16565</v>
      </c>
      <c r="K17246" t="s">
        <v>208</v>
      </c>
      <c r="L17246" t="s">
        <v>16564</v>
      </c>
      <c r="N17246" t="s">
        <v>208</v>
      </c>
      <c r="O17246" t="s">
        <v>476</v>
      </c>
      <c r="P17246" t="s">
        <v>476</v>
      </c>
    </row>
    <row r="17247" spans="1:16">
      <c r="A17247" s="484" t="s">
        <v>2395</v>
      </c>
      <c r="B17247" s="485" t="s">
        <v>2394</v>
      </c>
      <c r="C17247" t="s">
        <v>2393</v>
      </c>
      <c r="D17247" t="s">
        <v>2392</v>
      </c>
      <c r="E17247" t="str">
        <f t="shared" si="269"/>
        <v>637385 - WIBAULT ISABELLE ANNE</v>
      </c>
      <c r="F17247" t="s">
        <v>1792</v>
      </c>
      <c r="G17247" t="s">
        <v>2391</v>
      </c>
      <c r="H17247" t="s">
        <v>2390</v>
      </c>
      <c r="I17247" t="s">
        <v>2389</v>
      </c>
      <c r="J17247" t="s">
        <v>2388</v>
      </c>
      <c r="K17247" t="s">
        <v>208</v>
      </c>
      <c r="L17247" t="s">
        <v>2387</v>
      </c>
      <c r="N17247" t="s">
        <v>208</v>
      </c>
      <c r="O17247" t="s">
        <v>476</v>
      </c>
      <c r="P17247" t="s">
        <v>476</v>
      </c>
    </row>
    <row r="17248" spans="1:16">
      <c r="A17248" s="484" t="s">
        <v>135339</v>
      </c>
      <c r="B17248" s="485" t="s">
        <v>135338</v>
      </c>
      <c r="C17248" t="s">
        <v>135337</v>
      </c>
      <c r="D17248" t="s">
        <v>135337</v>
      </c>
      <c r="E17248" t="str">
        <f t="shared" si="269"/>
        <v>635868 - ACTINWAY</v>
      </c>
      <c r="F17248" t="s">
        <v>21774</v>
      </c>
      <c r="G17248" t="s">
        <v>3064</v>
      </c>
      <c r="I17248" t="s">
        <v>626</v>
      </c>
      <c r="J17248" t="s">
        <v>135336</v>
      </c>
      <c r="K17248" t="s">
        <v>208</v>
      </c>
      <c r="L17248" t="s">
        <v>135335</v>
      </c>
      <c r="N17248" t="s">
        <v>208</v>
      </c>
      <c r="O17248" t="s">
        <v>476</v>
      </c>
      <c r="P17248" t="s">
        <v>476</v>
      </c>
    </row>
    <row r="17249" spans="1:16">
      <c r="A17249" s="484" t="s">
        <v>2150</v>
      </c>
      <c r="B17249" s="485" t="s">
        <v>2149</v>
      </c>
      <c r="C17249" t="s">
        <v>2148</v>
      </c>
      <c r="D17249" t="s">
        <v>2148</v>
      </c>
      <c r="E17249" t="str">
        <f t="shared" si="269"/>
        <v>667821 - WORK IN SPIRIT</v>
      </c>
      <c r="F17249" t="s">
        <v>2147</v>
      </c>
      <c r="G17249" t="s">
        <v>2146</v>
      </c>
      <c r="I17249" t="s">
        <v>2145</v>
      </c>
      <c r="J17249" t="s">
        <v>2144</v>
      </c>
      <c r="K17249" t="s">
        <v>208</v>
      </c>
      <c r="L17249" t="s">
        <v>2143</v>
      </c>
      <c r="N17249" t="s">
        <v>208</v>
      </c>
      <c r="O17249" t="s">
        <v>476</v>
      </c>
      <c r="P17249" t="s">
        <v>476</v>
      </c>
    </row>
    <row r="17250" spans="1:16">
      <c r="A17250" s="484" t="s">
        <v>40606</v>
      </c>
      <c r="B17250" s="485" t="s">
        <v>40605</v>
      </c>
      <c r="C17250" t="s">
        <v>40604</v>
      </c>
      <c r="D17250" t="s">
        <v>40604</v>
      </c>
      <c r="E17250" t="str">
        <f t="shared" si="269"/>
        <v>665370 - MAIA</v>
      </c>
      <c r="F17250" t="s">
        <v>12105</v>
      </c>
      <c r="G17250" t="s">
        <v>40603</v>
      </c>
      <c r="I17250" t="s">
        <v>626</v>
      </c>
      <c r="J17250" t="s">
        <v>40602</v>
      </c>
      <c r="K17250" t="s">
        <v>208</v>
      </c>
      <c r="L17250" t="s">
        <v>40601</v>
      </c>
      <c r="N17250" t="s">
        <v>208</v>
      </c>
      <c r="O17250" t="s">
        <v>476</v>
      </c>
      <c r="P17250" t="s">
        <v>476</v>
      </c>
    </row>
    <row r="17251" spans="1:16">
      <c r="A17251" s="484" t="s">
        <v>95550</v>
      </c>
      <c r="B17251" s="485" t="s">
        <v>95549</v>
      </c>
      <c r="C17251" t="s">
        <v>95548</v>
      </c>
      <c r="D17251" t="s">
        <v>95547</v>
      </c>
      <c r="E17251" t="str">
        <f t="shared" si="269"/>
        <v>671071 - CLIMLAB</v>
      </c>
      <c r="F17251" t="s">
        <v>953</v>
      </c>
      <c r="G17251" t="s">
        <v>95546</v>
      </c>
      <c r="I17251" t="s">
        <v>61091</v>
      </c>
      <c r="J17251" t="s">
        <v>95545</v>
      </c>
      <c r="K17251" t="s">
        <v>208</v>
      </c>
      <c r="L17251" t="s">
        <v>95544</v>
      </c>
      <c r="N17251" t="s">
        <v>208</v>
      </c>
      <c r="O17251" t="s">
        <v>476</v>
      </c>
      <c r="P17251" t="s">
        <v>476</v>
      </c>
    </row>
    <row r="17252" spans="1:16">
      <c r="A17252" s="484" t="s">
        <v>47918</v>
      </c>
      <c r="B17252" s="485" t="s">
        <v>47917</v>
      </c>
      <c r="C17252" t="s">
        <v>47916</v>
      </c>
      <c r="D17252" t="s">
        <v>47916</v>
      </c>
      <c r="E17252" t="str">
        <f t="shared" si="269"/>
        <v>638961 - KLIP FORMATION</v>
      </c>
      <c r="F17252" t="s">
        <v>1053</v>
      </c>
      <c r="G17252" t="s">
        <v>47915</v>
      </c>
      <c r="I17252" t="s">
        <v>2666</v>
      </c>
      <c r="J17252" t="s">
        <v>47914</v>
      </c>
      <c r="K17252" t="s">
        <v>208</v>
      </c>
      <c r="L17252" t="s">
        <v>47913</v>
      </c>
      <c r="N17252" t="s">
        <v>208</v>
      </c>
      <c r="O17252" t="s">
        <v>476</v>
      </c>
      <c r="P17252" t="s">
        <v>476</v>
      </c>
    </row>
    <row r="17253" spans="1:16">
      <c r="A17253" s="484" t="s">
        <v>24616</v>
      </c>
      <c r="B17253" s="485" t="s">
        <v>24615</v>
      </c>
      <c r="C17253" t="s">
        <v>24614</v>
      </c>
      <c r="D17253" t="s">
        <v>24614</v>
      </c>
      <c r="E17253" t="str">
        <f t="shared" si="269"/>
        <v>649259 - QALIGO</v>
      </c>
      <c r="F17253" t="s">
        <v>24613</v>
      </c>
      <c r="G17253" t="s">
        <v>24612</v>
      </c>
      <c r="I17253" t="s">
        <v>795</v>
      </c>
      <c r="J17253" t="s">
        <v>24611</v>
      </c>
      <c r="K17253" t="s">
        <v>208</v>
      </c>
      <c r="L17253" t="s">
        <v>24610</v>
      </c>
      <c r="N17253" t="s">
        <v>208</v>
      </c>
      <c r="O17253" t="s">
        <v>476</v>
      </c>
      <c r="P17253" t="s">
        <v>476</v>
      </c>
    </row>
    <row r="17254" spans="1:16">
      <c r="A17254" s="484" t="s">
        <v>113194</v>
      </c>
      <c r="B17254" s="485" t="s">
        <v>113193</v>
      </c>
      <c r="C17254" t="s">
        <v>113192</v>
      </c>
      <c r="D17254" t="s">
        <v>113192</v>
      </c>
      <c r="E17254" t="str">
        <f t="shared" si="269"/>
        <v>635170 - BLEU COM ORANGE</v>
      </c>
      <c r="F17254" t="s">
        <v>4598</v>
      </c>
      <c r="G17254" t="s">
        <v>113191</v>
      </c>
      <c r="I17254" t="s">
        <v>25400</v>
      </c>
      <c r="K17254" t="s">
        <v>208</v>
      </c>
      <c r="L17254" t="s">
        <v>113190</v>
      </c>
      <c r="N17254" t="s">
        <v>208</v>
      </c>
      <c r="O17254" t="s">
        <v>476</v>
      </c>
      <c r="P17254" t="s">
        <v>476</v>
      </c>
    </row>
    <row r="17255" spans="1:16">
      <c r="A17255" s="484" t="s">
        <v>23928</v>
      </c>
      <c r="B17255" s="485" t="s">
        <v>23927</v>
      </c>
      <c r="C17255" t="s">
        <v>23926</v>
      </c>
      <c r="D17255" t="s">
        <v>23926</v>
      </c>
      <c r="E17255" t="str">
        <f t="shared" si="269"/>
        <v>639266 - RAISE ME UP</v>
      </c>
      <c r="F17255" t="s">
        <v>12922</v>
      </c>
      <c r="G17255" t="s">
        <v>23925</v>
      </c>
      <c r="I17255" t="s">
        <v>1501</v>
      </c>
      <c r="J17255" t="s">
        <v>23924</v>
      </c>
      <c r="K17255" t="s">
        <v>208</v>
      </c>
      <c r="L17255" t="s">
        <v>23923</v>
      </c>
      <c r="N17255" t="s">
        <v>208</v>
      </c>
      <c r="O17255" t="s">
        <v>476</v>
      </c>
      <c r="P17255" t="s">
        <v>476</v>
      </c>
    </row>
    <row r="17256" spans="1:16">
      <c r="A17256" s="484" t="s">
        <v>19649</v>
      </c>
      <c r="B17256" s="485" t="s">
        <v>19648</v>
      </c>
      <c r="C17256" t="s">
        <v>19647</v>
      </c>
      <c r="D17256" t="s">
        <v>19647</v>
      </c>
      <c r="E17256" t="str">
        <f t="shared" si="269"/>
        <v>642599 - SASU ELFE COACHING CONSEIL ET ASSISTANCE</v>
      </c>
      <c r="F17256" t="s">
        <v>11529</v>
      </c>
      <c r="G17256" t="s">
        <v>19646</v>
      </c>
      <c r="I17256" t="s">
        <v>1359</v>
      </c>
      <c r="J17256" t="s">
        <v>19645</v>
      </c>
      <c r="K17256" t="s">
        <v>208</v>
      </c>
      <c r="L17256" t="s">
        <v>19644</v>
      </c>
      <c r="N17256" t="s">
        <v>208</v>
      </c>
      <c r="O17256" t="s">
        <v>476</v>
      </c>
      <c r="P17256" t="s">
        <v>476</v>
      </c>
    </row>
    <row r="17257" spans="1:16">
      <c r="A17257" s="484" t="s">
        <v>35091</v>
      </c>
      <c r="B17257" s="485" t="s">
        <v>35090</v>
      </c>
      <c r="C17257" t="s">
        <v>35089</v>
      </c>
      <c r="D17257" t="s">
        <v>35088</v>
      </c>
      <c r="E17257" t="str">
        <f t="shared" si="269"/>
        <v>668862 - MOUCHELIN DELPHINE</v>
      </c>
      <c r="F17257" t="s">
        <v>29850</v>
      </c>
      <c r="G17257" t="s">
        <v>35087</v>
      </c>
      <c r="H17257" t="s">
        <v>35086</v>
      </c>
      <c r="I17257" t="s">
        <v>35085</v>
      </c>
      <c r="J17257" t="s">
        <v>35084</v>
      </c>
      <c r="K17257" t="s">
        <v>208</v>
      </c>
      <c r="L17257" t="s">
        <v>35083</v>
      </c>
      <c r="N17257" t="s">
        <v>208</v>
      </c>
      <c r="O17257" t="s">
        <v>476</v>
      </c>
      <c r="P17257" t="s">
        <v>476</v>
      </c>
    </row>
    <row r="17258" spans="1:16">
      <c r="A17258" s="484" t="s">
        <v>129391</v>
      </c>
      <c r="B17258" s="485" t="s">
        <v>129390</v>
      </c>
      <c r="C17258" t="s">
        <v>129389</v>
      </c>
      <c r="D17258" t="s">
        <v>129388</v>
      </c>
      <c r="E17258" t="str">
        <f t="shared" si="269"/>
        <v>661636 - ALVES SABRINA</v>
      </c>
      <c r="F17258" t="s">
        <v>31607</v>
      </c>
      <c r="G17258" t="s">
        <v>129387</v>
      </c>
      <c r="I17258" t="s">
        <v>129386</v>
      </c>
      <c r="J17258" t="s">
        <v>129385</v>
      </c>
      <c r="K17258" t="s">
        <v>208</v>
      </c>
      <c r="L17258" t="s">
        <v>129384</v>
      </c>
      <c r="N17258" t="s">
        <v>208</v>
      </c>
      <c r="O17258" t="s">
        <v>476</v>
      </c>
      <c r="P17258" t="s">
        <v>476</v>
      </c>
    </row>
    <row r="17259" spans="1:16">
      <c r="A17259" s="484" t="s">
        <v>48471</v>
      </c>
      <c r="B17259" s="485" t="s">
        <v>48470</v>
      </c>
      <c r="C17259" t="s">
        <v>48469</v>
      </c>
      <c r="D17259" t="s">
        <v>48468</v>
      </c>
      <c r="E17259" t="str">
        <f t="shared" si="269"/>
        <v>649284 - KARANGUE CONSULTING AVESNES LES AUBERT</v>
      </c>
      <c r="F17259" t="s">
        <v>48467</v>
      </c>
      <c r="G17259" t="s">
        <v>48466</v>
      </c>
      <c r="I17259" t="s">
        <v>48465</v>
      </c>
      <c r="J17259" t="s">
        <v>48464</v>
      </c>
      <c r="K17259" t="s">
        <v>208</v>
      </c>
      <c r="L17259" t="s">
        <v>48463</v>
      </c>
      <c r="N17259" t="s">
        <v>208</v>
      </c>
      <c r="O17259" t="s">
        <v>476</v>
      </c>
      <c r="P17259" t="s">
        <v>476</v>
      </c>
    </row>
    <row r="17260" spans="1:16">
      <c r="A17260" s="484" t="s">
        <v>34369</v>
      </c>
      <c r="B17260" s="485" t="s">
        <v>34368</v>
      </c>
      <c r="C17260" t="s">
        <v>34367</v>
      </c>
      <c r="D17260" t="s">
        <v>34367</v>
      </c>
      <c r="E17260" t="str">
        <f t="shared" si="269"/>
        <v>639333 - MYPERSONALI</v>
      </c>
      <c r="F17260" t="s">
        <v>2688</v>
      </c>
      <c r="G17260" t="s">
        <v>34366</v>
      </c>
      <c r="I17260" t="s">
        <v>2398</v>
      </c>
      <c r="J17260" t="s">
        <v>34365</v>
      </c>
      <c r="K17260" t="s">
        <v>208</v>
      </c>
      <c r="L17260" t="s">
        <v>34364</v>
      </c>
      <c r="N17260" t="s">
        <v>208</v>
      </c>
      <c r="O17260" t="s">
        <v>476</v>
      </c>
      <c r="P17260" t="s">
        <v>476</v>
      </c>
    </row>
    <row r="17261" spans="1:16">
      <c r="A17261" s="484" t="s">
        <v>30464</v>
      </c>
      <c r="B17261" s="485" t="s">
        <v>30463</v>
      </c>
      <c r="C17261" t="s">
        <v>30462</v>
      </c>
      <c r="D17261" t="s">
        <v>30461</v>
      </c>
      <c r="E17261" t="str">
        <f t="shared" si="269"/>
        <v>646726 - OCF</v>
      </c>
      <c r="F17261" t="s">
        <v>6784</v>
      </c>
      <c r="G17261" t="s">
        <v>30460</v>
      </c>
      <c r="H17261" t="s">
        <v>30459</v>
      </c>
      <c r="I17261" t="s">
        <v>2642</v>
      </c>
      <c r="J17261" t="s">
        <v>30458</v>
      </c>
      <c r="K17261" t="s">
        <v>208</v>
      </c>
      <c r="L17261" t="s">
        <v>30457</v>
      </c>
      <c r="N17261" t="s">
        <v>208</v>
      </c>
      <c r="O17261" t="s">
        <v>476</v>
      </c>
      <c r="P17261" t="s">
        <v>476</v>
      </c>
    </row>
    <row r="17262" spans="1:16">
      <c r="A17262" s="484" t="s">
        <v>110790</v>
      </c>
      <c r="B17262" s="485" t="s">
        <v>110789</v>
      </c>
      <c r="C17262" t="s">
        <v>110788</v>
      </c>
      <c r="D17262" t="s">
        <v>110788</v>
      </c>
      <c r="E17262" t="str">
        <f t="shared" si="269"/>
        <v>661065 - CALISSENS PS</v>
      </c>
      <c r="F17262" t="s">
        <v>3609</v>
      </c>
      <c r="G17262" t="s">
        <v>110787</v>
      </c>
      <c r="I17262" t="s">
        <v>2451</v>
      </c>
      <c r="J17262" t="s">
        <v>110786</v>
      </c>
      <c r="K17262" t="s">
        <v>208</v>
      </c>
      <c r="L17262" t="s">
        <v>110785</v>
      </c>
      <c r="N17262" t="s">
        <v>208</v>
      </c>
      <c r="O17262" t="s">
        <v>476</v>
      </c>
      <c r="P17262" t="s">
        <v>476</v>
      </c>
    </row>
    <row r="17263" spans="1:16">
      <c r="A17263" s="484" t="s">
        <v>117000</v>
      </c>
      <c r="B17263" s="485" t="s">
        <v>116999</v>
      </c>
      <c r="C17263" t="s">
        <v>116998</v>
      </c>
      <c r="D17263" t="s">
        <v>116997</v>
      </c>
      <c r="E17263" t="str">
        <f t="shared" si="269"/>
        <v>638511 - AC DD PARTNER</v>
      </c>
      <c r="F17263" t="s">
        <v>715</v>
      </c>
      <c r="G17263" t="s">
        <v>116996</v>
      </c>
      <c r="I17263" t="s">
        <v>85662</v>
      </c>
      <c r="J17263" t="s">
        <v>116995</v>
      </c>
      <c r="K17263" t="s">
        <v>208</v>
      </c>
      <c r="L17263" t="s">
        <v>116994</v>
      </c>
      <c r="N17263" t="s">
        <v>208</v>
      </c>
      <c r="O17263" t="s">
        <v>476</v>
      </c>
      <c r="P17263" t="s">
        <v>476</v>
      </c>
    </row>
    <row r="17264" spans="1:16">
      <c r="A17264" s="484" t="s">
        <v>67496</v>
      </c>
      <c r="B17264" s="485" t="s">
        <v>67495</v>
      </c>
      <c r="C17264" t="s">
        <v>67494</v>
      </c>
      <c r="D17264" t="s">
        <v>67493</v>
      </c>
      <c r="E17264" t="str">
        <f t="shared" si="269"/>
        <v>667626 - GCC</v>
      </c>
      <c r="F17264" t="s">
        <v>4166</v>
      </c>
      <c r="G17264" t="s">
        <v>67492</v>
      </c>
      <c r="I17264" t="s">
        <v>6078</v>
      </c>
      <c r="K17264" t="s">
        <v>208</v>
      </c>
      <c r="L17264" t="s">
        <v>67491</v>
      </c>
      <c r="N17264" t="s">
        <v>208</v>
      </c>
      <c r="O17264" t="s">
        <v>476</v>
      </c>
      <c r="P17264" t="s">
        <v>476</v>
      </c>
    </row>
    <row r="17265" spans="1:16">
      <c r="A17265" s="484" t="s">
        <v>66759</v>
      </c>
      <c r="B17265" s="485" t="s">
        <v>66758</v>
      </c>
      <c r="C17265" t="s">
        <v>66757</v>
      </c>
      <c r="D17265" t="s">
        <v>66756</v>
      </c>
      <c r="E17265" t="str">
        <f t="shared" si="269"/>
        <v>673626 - GIMENEZ STEPHANE AGEN</v>
      </c>
      <c r="F17265" t="s">
        <v>2468</v>
      </c>
      <c r="G17265" t="s">
        <v>66755</v>
      </c>
      <c r="H17265" t="s">
        <v>66754</v>
      </c>
      <c r="I17265" t="s">
        <v>12454</v>
      </c>
      <c r="J17265" t="s">
        <v>66753</v>
      </c>
      <c r="K17265" t="s">
        <v>208</v>
      </c>
      <c r="L17265" t="s">
        <v>66752</v>
      </c>
      <c r="N17265" t="s">
        <v>208</v>
      </c>
      <c r="O17265" t="s">
        <v>476</v>
      </c>
      <c r="P17265" t="s">
        <v>476</v>
      </c>
    </row>
    <row r="17266" spans="1:16">
      <c r="A17266" s="484" t="s">
        <v>58702</v>
      </c>
      <c r="B17266" s="485" t="s">
        <v>58701</v>
      </c>
      <c r="C17266" t="s">
        <v>58700</v>
      </c>
      <c r="D17266" t="s">
        <v>58700</v>
      </c>
      <c r="E17266" t="str">
        <f t="shared" si="269"/>
        <v>656744 - IHMISEN</v>
      </c>
      <c r="F17266" t="s">
        <v>2385</v>
      </c>
      <c r="G17266" t="s">
        <v>58699</v>
      </c>
      <c r="I17266" t="s">
        <v>25779</v>
      </c>
      <c r="J17266" t="s">
        <v>58698</v>
      </c>
      <c r="K17266" t="s">
        <v>208</v>
      </c>
      <c r="L17266" t="s">
        <v>58697</v>
      </c>
      <c r="N17266" t="s">
        <v>208</v>
      </c>
      <c r="O17266" t="s">
        <v>476</v>
      </c>
      <c r="P17266" t="s">
        <v>476</v>
      </c>
    </row>
    <row r="17267" spans="1:16">
      <c r="A17267" s="484" t="s">
        <v>96743</v>
      </c>
      <c r="B17267" s="485" t="s">
        <v>96742</v>
      </c>
      <c r="C17267" t="s">
        <v>96741</v>
      </c>
      <c r="D17267" t="s">
        <v>96740</v>
      </c>
      <c r="E17267" t="str">
        <f t="shared" si="269"/>
        <v>664662 - CHANEL CLARISSE</v>
      </c>
      <c r="F17267" t="s">
        <v>47074</v>
      </c>
      <c r="G17267" t="s">
        <v>96739</v>
      </c>
      <c r="I17267" t="s">
        <v>81861</v>
      </c>
      <c r="J17267" t="s">
        <v>96738</v>
      </c>
      <c r="K17267" t="s">
        <v>208</v>
      </c>
      <c r="L17267" t="s">
        <v>96737</v>
      </c>
      <c r="N17267" t="s">
        <v>208</v>
      </c>
      <c r="O17267" t="s">
        <v>476</v>
      </c>
      <c r="P17267" t="s">
        <v>476</v>
      </c>
    </row>
    <row r="17268" spans="1:16">
      <c r="A17268" s="484" t="s">
        <v>50201</v>
      </c>
      <c r="B17268" s="485" t="s">
        <v>50200</v>
      </c>
      <c r="C17268" t="s">
        <v>50199</v>
      </c>
      <c r="D17268" t="s">
        <v>50198</v>
      </c>
      <c r="E17268" t="str">
        <f t="shared" si="269"/>
        <v>631334 - ISCOD VALBONNE</v>
      </c>
      <c r="F17268" t="s">
        <v>16581</v>
      </c>
      <c r="G17268" t="s">
        <v>3439</v>
      </c>
      <c r="I17268" t="s">
        <v>3438</v>
      </c>
      <c r="K17268" t="s">
        <v>208</v>
      </c>
      <c r="L17268" t="s">
        <v>50197</v>
      </c>
      <c r="N17268" t="s">
        <v>207</v>
      </c>
      <c r="O17268" t="s">
        <v>476</v>
      </c>
      <c r="P17268" t="s">
        <v>476</v>
      </c>
    </row>
    <row r="17269" spans="1:16">
      <c r="A17269" s="484" t="s">
        <v>69080</v>
      </c>
      <c r="B17269" s="485" t="s">
        <v>69079</v>
      </c>
      <c r="C17269" t="s">
        <v>69078</v>
      </c>
      <c r="D17269" t="s">
        <v>69077</v>
      </c>
      <c r="E17269" t="str">
        <f t="shared" si="269"/>
        <v>662008 - FORM UP CONSEIL</v>
      </c>
      <c r="F17269" t="s">
        <v>1007</v>
      </c>
      <c r="G17269" t="s">
        <v>69076</v>
      </c>
      <c r="I17269" t="s">
        <v>1647</v>
      </c>
      <c r="J17269" t="s">
        <v>69075</v>
      </c>
      <c r="K17269" t="s">
        <v>208</v>
      </c>
      <c r="L17269" t="s">
        <v>69074</v>
      </c>
      <c r="N17269" t="s">
        <v>208</v>
      </c>
      <c r="O17269" t="s">
        <v>476</v>
      </c>
      <c r="P17269" t="s">
        <v>476</v>
      </c>
    </row>
    <row r="17270" spans="1:16">
      <c r="A17270" s="484" t="s">
        <v>115767</v>
      </c>
      <c r="B17270" s="485" t="s">
        <v>115766</v>
      </c>
      <c r="C17270" t="s">
        <v>115765</v>
      </c>
      <c r="D17270" t="s">
        <v>115765</v>
      </c>
      <c r="E17270" t="str">
        <f t="shared" si="269"/>
        <v>685290 - AVOCAT'INNOVANTES</v>
      </c>
      <c r="F17270" t="s">
        <v>2718</v>
      </c>
      <c r="G17270" t="s">
        <v>115764</v>
      </c>
      <c r="I17270" t="s">
        <v>626</v>
      </c>
      <c r="K17270" t="s">
        <v>208</v>
      </c>
      <c r="L17270" t="s">
        <v>115763</v>
      </c>
      <c r="N17270" t="s">
        <v>208</v>
      </c>
      <c r="O17270" t="s">
        <v>476</v>
      </c>
      <c r="P17270" t="s">
        <v>476</v>
      </c>
    </row>
    <row r="17271" spans="1:16">
      <c r="A17271" s="484" t="s">
        <v>113567</v>
      </c>
      <c r="B17271" s="485" t="s">
        <v>113566</v>
      </c>
      <c r="C17271" t="s">
        <v>113565</v>
      </c>
      <c r="D17271" t="s">
        <v>113564</v>
      </c>
      <c r="E17271" t="str">
        <f t="shared" si="269"/>
        <v>659101 - BCC</v>
      </c>
      <c r="F17271" t="s">
        <v>12809</v>
      </c>
      <c r="G17271" t="s">
        <v>113563</v>
      </c>
      <c r="I17271" t="s">
        <v>1837</v>
      </c>
      <c r="J17271" t="s">
        <v>113562</v>
      </c>
      <c r="K17271" t="s">
        <v>208</v>
      </c>
      <c r="L17271" t="s">
        <v>113561</v>
      </c>
      <c r="N17271" t="s">
        <v>208</v>
      </c>
      <c r="O17271" t="s">
        <v>476</v>
      </c>
      <c r="P17271" t="s">
        <v>476</v>
      </c>
    </row>
    <row r="17272" spans="1:16">
      <c r="A17272" s="484" t="s">
        <v>31615</v>
      </c>
      <c r="B17272" s="485" t="s">
        <v>31614</v>
      </c>
      <c r="C17272" t="s">
        <v>31613</v>
      </c>
      <c r="D17272" t="s">
        <v>31613</v>
      </c>
      <c r="E17272" t="str">
        <f t="shared" si="269"/>
        <v>665915 - OIF REUNION</v>
      </c>
      <c r="F17272" t="s">
        <v>5724</v>
      </c>
      <c r="G17272" t="s">
        <v>1617</v>
      </c>
      <c r="I17272" t="s">
        <v>2739</v>
      </c>
      <c r="J17272" t="s">
        <v>31612</v>
      </c>
      <c r="K17272" t="s">
        <v>208</v>
      </c>
      <c r="L17272" t="s">
        <v>31611</v>
      </c>
      <c r="N17272" t="s">
        <v>208</v>
      </c>
      <c r="O17272" t="s">
        <v>476</v>
      </c>
      <c r="P17272" t="s">
        <v>476</v>
      </c>
    </row>
    <row r="17273" spans="1:16">
      <c r="A17273" s="484" t="s">
        <v>31463</v>
      </c>
      <c r="B17273" s="485" t="s">
        <v>31462</v>
      </c>
      <c r="C17273" t="s">
        <v>31461</v>
      </c>
      <c r="D17273" t="s">
        <v>31461</v>
      </c>
      <c r="E17273" t="str">
        <f t="shared" si="269"/>
        <v>633707 - ONCOTASK</v>
      </c>
      <c r="F17273" t="s">
        <v>5754</v>
      </c>
      <c r="G17273" t="s">
        <v>31460</v>
      </c>
      <c r="I17273" t="s">
        <v>626</v>
      </c>
      <c r="K17273" t="s">
        <v>31459</v>
      </c>
      <c r="L17273" t="s">
        <v>31458</v>
      </c>
      <c r="N17273" t="s">
        <v>208</v>
      </c>
      <c r="O17273" t="s">
        <v>476</v>
      </c>
      <c r="P17273" t="s">
        <v>476</v>
      </c>
    </row>
    <row r="17274" spans="1:16">
      <c r="A17274" s="484" t="s">
        <v>128383</v>
      </c>
      <c r="B17274" s="485" t="s">
        <v>128382</v>
      </c>
      <c r="C17274" t="s">
        <v>128381</v>
      </c>
      <c r="D17274" t="s">
        <v>128381</v>
      </c>
      <c r="E17274" t="str">
        <f t="shared" si="269"/>
        <v>640864 - ANGLAIS @ ANTONY</v>
      </c>
      <c r="F17274" t="s">
        <v>1784</v>
      </c>
      <c r="G17274" t="s">
        <v>128380</v>
      </c>
      <c r="I17274" t="s">
        <v>32989</v>
      </c>
      <c r="J17274" t="s">
        <v>128379</v>
      </c>
      <c r="K17274" t="s">
        <v>208</v>
      </c>
      <c r="L17274" t="s">
        <v>128378</v>
      </c>
      <c r="N17274" t="s">
        <v>208</v>
      </c>
      <c r="O17274" t="s">
        <v>476</v>
      </c>
      <c r="P17274" t="s">
        <v>476</v>
      </c>
    </row>
    <row r="17275" spans="1:16">
      <c r="A17275" s="484" t="s">
        <v>60084</v>
      </c>
      <c r="B17275" s="485" t="s">
        <v>60083</v>
      </c>
      <c r="C17275" t="s">
        <v>60082</v>
      </c>
      <c r="D17275" t="s">
        <v>60081</v>
      </c>
      <c r="E17275" t="str">
        <f t="shared" si="269"/>
        <v>640920 - HUVELIN JULIA</v>
      </c>
      <c r="F17275" t="s">
        <v>1784</v>
      </c>
      <c r="G17275" t="s">
        <v>48817</v>
      </c>
      <c r="H17275" t="s">
        <v>60080</v>
      </c>
      <c r="I17275" t="s">
        <v>2317</v>
      </c>
      <c r="J17275" t="s">
        <v>48816</v>
      </c>
      <c r="K17275" t="s">
        <v>208</v>
      </c>
      <c r="L17275" t="s">
        <v>60079</v>
      </c>
      <c r="N17275" t="s">
        <v>208</v>
      </c>
      <c r="O17275" t="s">
        <v>476</v>
      </c>
      <c r="P17275" t="s">
        <v>476</v>
      </c>
    </row>
    <row r="17276" spans="1:16">
      <c r="A17276" s="484" t="s">
        <v>35935</v>
      </c>
      <c r="B17276" s="485" t="s">
        <v>35934</v>
      </c>
      <c r="C17276" t="s">
        <v>35933</v>
      </c>
      <c r="D17276" t="s">
        <v>35933</v>
      </c>
      <c r="E17276" t="str">
        <f t="shared" si="269"/>
        <v>632351 - MILO FORMATION</v>
      </c>
      <c r="F17276" t="s">
        <v>14988</v>
      </c>
      <c r="G17276" t="s">
        <v>35932</v>
      </c>
      <c r="I17276" t="s">
        <v>3355</v>
      </c>
      <c r="K17276" t="s">
        <v>208</v>
      </c>
      <c r="L17276" t="s">
        <v>35931</v>
      </c>
      <c r="N17276" t="s">
        <v>208</v>
      </c>
      <c r="O17276" t="s">
        <v>476</v>
      </c>
      <c r="P17276" t="s">
        <v>476</v>
      </c>
    </row>
    <row r="17277" spans="1:16">
      <c r="A17277" s="484" t="s">
        <v>19127</v>
      </c>
      <c r="B17277" s="485" t="s">
        <v>19126</v>
      </c>
      <c r="C17277" t="s">
        <v>19125</v>
      </c>
      <c r="D17277" t="s">
        <v>19125</v>
      </c>
      <c r="E17277" t="str">
        <f t="shared" si="269"/>
        <v>625449 - SCHNEIDER PREVENTION GUYANE</v>
      </c>
      <c r="F17277" t="s">
        <v>5594</v>
      </c>
      <c r="G17277" t="s">
        <v>19124</v>
      </c>
      <c r="I17277" t="s">
        <v>19123</v>
      </c>
      <c r="J17277" t="s">
        <v>19122</v>
      </c>
      <c r="K17277" t="s">
        <v>208</v>
      </c>
      <c r="L17277" t="s">
        <v>19121</v>
      </c>
      <c r="N17277" t="s">
        <v>208</v>
      </c>
      <c r="O17277" t="s">
        <v>476</v>
      </c>
      <c r="P17277" t="s">
        <v>476</v>
      </c>
    </row>
    <row r="17278" spans="1:16">
      <c r="A17278" s="484" t="s">
        <v>17965</v>
      </c>
      <c r="B17278" s="485" t="s">
        <v>17964</v>
      </c>
      <c r="C17278" t="s">
        <v>17963</v>
      </c>
      <c r="D17278" t="s">
        <v>17963</v>
      </c>
      <c r="E17278" t="str">
        <f t="shared" si="269"/>
        <v>642149 - SERENN CONSEIL</v>
      </c>
      <c r="F17278" t="s">
        <v>17962</v>
      </c>
      <c r="G17278" t="s">
        <v>17961</v>
      </c>
      <c r="I17278" t="s">
        <v>17960</v>
      </c>
      <c r="J17278" t="s">
        <v>17959</v>
      </c>
      <c r="K17278" t="s">
        <v>208</v>
      </c>
      <c r="L17278" t="s">
        <v>17958</v>
      </c>
      <c r="N17278" t="s">
        <v>208</v>
      </c>
      <c r="O17278" t="s">
        <v>476</v>
      </c>
      <c r="P17278" t="s">
        <v>476</v>
      </c>
    </row>
    <row r="17279" spans="1:16">
      <c r="A17279" s="484" t="s">
        <v>21588</v>
      </c>
      <c r="B17279" s="485" t="s">
        <v>21587</v>
      </c>
      <c r="C17279" t="s">
        <v>21586</v>
      </c>
      <c r="D17279" t="s">
        <v>21586</v>
      </c>
      <c r="E17279" t="str">
        <f t="shared" si="269"/>
        <v>645590 - RL FORMATION CONSEIL</v>
      </c>
      <c r="F17279" t="s">
        <v>21585</v>
      </c>
      <c r="G17279" t="s">
        <v>21584</v>
      </c>
      <c r="I17279" t="s">
        <v>21583</v>
      </c>
      <c r="J17279" t="s">
        <v>21582</v>
      </c>
      <c r="K17279" t="s">
        <v>208</v>
      </c>
      <c r="L17279" t="s">
        <v>21581</v>
      </c>
      <c r="N17279" t="s">
        <v>208</v>
      </c>
      <c r="O17279" t="s">
        <v>476</v>
      </c>
      <c r="P17279" t="s">
        <v>476</v>
      </c>
    </row>
    <row r="17280" spans="1:16">
      <c r="A17280" s="484" t="s">
        <v>73826</v>
      </c>
      <c r="B17280" s="485" t="s">
        <v>73825</v>
      </c>
      <c r="C17280" t="s">
        <v>73824</v>
      </c>
      <c r="D17280" t="s">
        <v>73824</v>
      </c>
      <c r="E17280" t="str">
        <f t="shared" si="269"/>
        <v>658807 - FD FORMATIONS</v>
      </c>
      <c r="F17280" t="s">
        <v>9340</v>
      </c>
      <c r="G17280" t="s">
        <v>73823</v>
      </c>
      <c r="I17280" t="s">
        <v>845</v>
      </c>
      <c r="J17280" t="s">
        <v>73822</v>
      </c>
      <c r="K17280" t="s">
        <v>208</v>
      </c>
      <c r="L17280" t="s">
        <v>73821</v>
      </c>
      <c r="N17280" t="s">
        <v>208</v>
      </c>
      <c r="O17280" t="s">
        <v>476</v>
      </c>
      <c r="P17280" t="s">
        <v>476</v>
      </c>
    </row>
    <row r="17281" spans="1:16">
      <c r="A17281" s="484" t="s">
        <v>90917</v>
      </c>
      <c r="B17281" s="485" t="s">
        <v>90916</v>
      </c>
      <c r="C17281" t="s">
        <v>90915</v>
      </c>
      <c r="D17281" t="s">
        <v>90915</v>
      </c>
      <c r="E17281" t="str">
        <f t="shared" si="269"/>
        <v>661521 - CRISIS PREVENTION INSTITUTE</v>
      </c>
      <c r="F17281" t="s">
        <v>7461</v>
      </c>
      <c r="G17281" t="s">
        <v>90914</v>
      </c>
      <c r="I17281" t="s">
        <v>626</v>
      </c>
      <c r="K17281" t="s">
        <v>208</v>
      </c>
      <c r="L17281" t="s">
        <v>90913</v>
      </c>
      <c r="N17281" t="s">
        <v>208</v>
      </c>
      <c r="O17281" t="s">
        <v>476</v>
      </c>
      <c r="P17281" t="s">
        <v>476</v>
      </c>
    </row>
    <row r="17282" spans="1:16">
      <c r="A17282" s="484" t="s">
        <v>136596</v>
      </c>
      <c r="B17282" s="485" t="s">
        <v>136595</v>
      </c>
      <c r="C17282" t="s">
        <v>136594</v>
      </c>
      <c r="D17282" t="s">
        <v>136594</v>
      </c>
      <c r="E17282" t="str">
        <f t="shared" ref="E17282:E17345" si="270">_xlfn.CONCAT(L17282," - ",D17282)</f>
        <v>665903 - ABSUP</v>
      </c>
      <c r="F17282" t="s">
        <v>15636</v>
      </c>
      <c r="G17282" t="s">
        <v>136593</v>
      </c>
      <c r="I17282" t="s">
        <v>802</v>
      </c>
      <c r="J17282" t="s">
        <v>136592</v>
      </c>
      <c r="K17282" t="s">
        <v>208</v>
      </c>
      <c r="L17282" t="s">
        <v>136591</v>
      </c>
      <c r="N17282" t="s">
        <v>208</v>
      </c>
      <c r="O17282" t="s">
        <v>476</v>
      </c>
      <c r="P17282" t="s">
        <v>476</v>
      </c>
    </row>
    <row r="17283" spans="1:16">
      <c r="A17283" s="484" t="s">
        <v>35731</v>
      </c>
      <c r="B17283" s="485" t="s">
        <v>35730</v>
      </c>
      <c r="C17283" t="s">
        <v>35729</v>
      </c>
      <c r="D17283" t="s">
        <v>35729</v>
      </c>
      <c r="E17283" t="str">
        <f t="shared" si="270"/>
        <v>641900 - MJ FORMATION</v>
      </c>
      <c r="F17283" t="s">
        <v>5081</v>
      </c>
      <c r="G17283" t="s">
        <v>35728</v>
      </c>
      <c r="I17283" t="s">
        <v>35727</v>
      </c>
      <c r="J17283" t="s">
        <v>35726</v>
      </c>
      <c r="K17283" t="s">
        <v>208</v>
      </c>
      <c r="L17283" t="s">
        <v>35725</v>
      </c>
      <c r="N17283" t="s">
        <v>208</v>
      </c>
      <c r="O17283" t="s">
        <v>476</v>
      </c>
      <c r="P17283" t="s">
        <v>476</v>
      </c>
    </row>
    <row r="17284" spans="1:16">
      <c r="A17284" s="484" t="s">
        <v>59799</v>
      </c>
      <c r="B17284" s="485" t="s">
        <v>59798</v>
      </c>
      <c r="C17284" t="s">
        <v>59797</v>
      </c>
      <c r="D17284" t="s">
        <v>59797</v>
      </c>
      <c r="E17284" t="str">
        <f t="shared" si="270"/>
        <v>649399 - IBL COACHING &amp; COMPETENCES</v>
      </c>
      <c r="F17284" t="s">
        <v>20945</v>
      </c>
      <c r="G17284" t="s">
        <v>59796</v>
      </c>
      <c r="I17284" t="s">
        <v>37790</v>
      </c>
      <c r="J17284" t="s">
        <v>59795</v>
      </c>
      <c r="K17284" t="s">
        <v>208</v>
      </c>
      <c r="L17284" t="s">
        <v>59794</v>
      </c>
      <c r="N17284" t="s">
        <v>208</v>
      </c>
      <c r="O17284" t="s">
        <v>476</v>
      </c>
      <c r="P17284" t="s">
        <v>476</v>
      </c>
    </row>
    <row r="17285" spans="1:16">
      <c r="A17285" s="484" t="s">
        <v>41732</v>
      </c>
      <c r="B17285" s="485" t="s">
        <v>41731</v>
      </c>
      <c r="C17285" t="s">
        <v>41730</v>
      </c>
      <c r="D17285" t="s">
        <v>41729</v>
      </c>
      <c r="E17285" t="str">
        <f t="shared" si="270"/>
        <v>661028 - LOUVET YANN</v>
      </c>
      <c r="F17285" t="s">
        <v>3609</v>
      </c>
      <c r="G17285" t="s">
        <v>41728</v>
      </c>
      <c r="I17285" t="s">
        <v>1647</v>
      </c>
      <c r="J17285" t="s">
        <v>41727</v>
      </c>
      <c r="K17285" t="s">
        <v>208</v>
      </c>
      <c r="L17285" t="s">
        <v>41726</v>
      </c>
      <c r="N17285" t="s">
        <v>208</v>
      </c>
      <c r="O17285" t="s">
        <v>476</v>
      </c>
      <c r="P17285" t="s">
        <v>476</v>
      </c>
    </row>
    <row r="17286" spans="1:16">
      <c r="A17286" s="484" t="s">
        <v>42120</v>
      </c>
      <c r="B17286" s="485" t="s">
        <v>42119</v>
      </c>
      <c r="C17286" t="s">
        <v>42118</v>
      </c>
      <c r="D17286" t="s">
        <v>42118</v>
      </c>
      <c r="E17286" t="str">
        <f t="shared" si="270"/>
        <v>656392 - LMVISIONRH</v>
      </c>
      <c r="F17286" t="s">
        <v>23078</v>
      </c>
      <c r="G17286" t="s">
        <v>42117</v>
      </c>
      <c r="I17286" t="s">
        <v>42116</v>
      </c>
      <c r="J17286" t="s">
        <v>42115</v>
      </c>
      <c r="K17286" t="s">
        <v>208</v>
      </c>
      <c r="L17286" t="s">
        <v>42114</v>
      </c>
      <c r="N17286" t="s">
        <v>208</v>
      </c>
      <c r="O17286" t="s">
        <v>476</v>
      </c>
      <c r="P17286" t="s">
        <v>476</v>
      </c>
    </row>
    <row r="17287" spans="1:16">
      <c r="A17287" s="484" t="s">
        <v>83082</v>
      </c>
      <c r="B17287" s="485" t="s">
        <v>83081</v>
      </c>
      <c r="C17287" t="s">
        <v>83080</v>
      </c>
      <c r="D17287" t="s">
        <v>83079</v>
      </c>
      <c r="E17287" t="str">
        <f t="shared" si="270"/>
        <v>685045 - SUP DE V ST GERMAIN EN LAYE</v>
      </c>
      <c r="F17287" t="s">
        <v>8902</v>
      </c>
      <c r="G17287" t="s">
        <v>83078</v>
      </c>
      <c r="I17287" t="s">
        <v>3162</v>
      </c>
      <c r="J17287" t="s">
        <v>83077</v>
      </c>
      <c r="K17287" t="s">
        <v>208</v>
      </c>
      <c r="L17287" t="s">
        <v>83076</v>
      </c>
      <c r="N17287" t="s">
        <v>208</v>
      </c>
      <c r="O17287" t="s">
        <v>476</v>
      </c>
      <c r="P17287" t="s">
        <v>476</v>
      </c>
    </row>
    <row r="17288" spans="1:16">
      <c r="A17288" s="484" t="s">
        <v>25648</v>
      </c>
      <c r="B17288" s="485" t="s">
        <v>25647</v>
      </c>
      <c r="C17288" t="s">
        <v>25646</v>
      </c>
      <c r="D17288" t="s">
        <v>25646</v>
      </c>
      <c r="E17288" t="str">
        <f t="shared" si="270"/>
        <v>649570 - PROJET INSIGHT</v>
      </c>
      <c r="F17288" t="s">
        <v>25645</v>
      </c>
      <c r="G17288" t="s">
        <v>25644</v>
      </c>
      <c r="I17288" t="s">
        <v>749</v>
      </c>
      <c r="J17288" t="s">
        <v>25643</v>
      </c>
      <c r="K17288" t="s">
        <v>208</v>
      </c>
      <c r="L17288" t="s">
        <v>25642</v>
      </c>
      <c r="N17288" t="s">
        <v>208</v>
      </c>
      <c r="O17288" t="s">
        <v>476</v>
      </c>
      <c r="P17288" t="s">
        <v>476</v>
      </c>
    </row>
    <row r="17289" spans="1:16">
      <c r="A17289" s="484" t="s">
        <v>25769</v>
      </c>
      <c r="B17289" s="485" t="s">
        <v>25768</v>
      </c>
      <c r="C17289" t="s">
        <v>25767</v>
      </c>
      <c r="D17289" t="s">
        <v>25767</v>
      </c>
      <c r="E17289" t="str">
        <f t="shared" si="270"/>
        <v>620464 - PROFILSUCCESSR</v>
      </c>
      <c r="F17289" t="s">
        <v>13727</v>
      </c>
      <c r="G17289" t="s">
        <v>25766</v>
      </c>
      <c r="H17289" t="s">
        <v>25765</v>
      </c>
      <c r="I17289" t="s">
        <v>25764</v>
      </c>
      <c r="J17289" t="s">
        <v>25763</v>
      </c>
      <c r="K17289" t="s">
        <v>208</v>
      </c>
      <c r="L17289" t="s">
        <v>25762</v>
      </c>
      <c r="N17289" t="s">
        <v>208</v>
      </c>
      <c r="O17289" t="s">
        <v>476</v>
      </c>
      <c r="P17289" t="s">
        <v>476</v>
      </c>
    </row>
    <row r="17290" spans="1:16">
      <c r="A17290" s="484" t="s">
        <v>128328</v>
      </c>
      <c r="B17290" s="485" t="s">
        <v>128327</v>
      </c>
      <c r="C17290" t="s">
        <v>128326</v>
      </c>
      <c r="D17290" t="s">
        <v>128326</v>
      </c>
      <c r="E17290" t="str">
        <f t="shared" si="270"/>
        <v>653950 - ANGLAIS@LIMOGES</v>
      </c>
      <c r="F17290" t="s">
        <v>8728</v>
      </c>
      <c r="G17290" t="s">
        <v>128325</v>
      </c>
      <c r="I17290" t="s">
        <v>795</v>
      </c>
      <c r="J17290" t="s">
        <v>128324</v>
      </c>
      <c r="K17290" t="s">
        <v>208</v>
      </c>
      <c r="L17290" t="s">
        <v>128323</v>
      </c>
      <c r="N17290" t="s">
        <v>208</v>
      </c>
      <c r="O17290" t="s">
        <v>476</v>
      </c>
      <c r="P17290" t="s">
        <v>476</v>
      </c>
    </row>
    <row r="17291" spans="1:16">
      <c r="A17291" s="484" t="s">
        <v>72438</v>
      </c>
      <c r="B17291" s="485" t="s">
        <v>72437</v>
      </c>
      <c r="C17291" t="s">
        <v>72436</v>
      </c>
      <c r="D17291" t="s">
        <v>72436</v>
      </c>
      <c r="E17291" t="str">
        <f t="shared" si="270"/>
        <v>647172 - FERRANDI CCI PARIS IDF EDUCATION</v>
      </c>
      <c r="F17291" t="s">
        <v>4166</v>
      </c>
      <c r="G17291" t="s">
        <v>72435</v>
      </c>
      <c r="I17291" t="s">
        <v>626</v>
      </c>
      <c r="J17291" t="s">
        <v>72434</v>
      </c>
      <c r="K17291" t="s">
        <v>208</v>
      </c>
      <c r="L17291" t="s">
        <v>72433</v>
      </c>
      <c r="N17291" t="s">
        <v>208</v>
      </c>
      <c r="O17291" t="s">
        <v>476</v>
      </c>
      <c r="P17291" t="s">
        <v>476</v>
      </c>
    </row>
    <row r="17292" spans="1:16">
      <c r="A17292" s="484" t="s">
        <v>72613</v>
      </c>
      <c r="B17292" s="485" t="s">
        <v>72612</v>
      </c>
      <c r="C17292" t="s">
        <v>72611</v>
      </c>
      <c r="D17292" t="s">
        <v>72611</v>
      </c>
      <c r="E17292" t="str">
        <f t="shared" si="270"/>
        <v>626284 - FEDERIS SANTE</v>
      </c>
      <c r="F17292" t="s">
        <v>6670</v>
      </c>
      <c r="G17292" t="s">
        <v>72610</v>
      </c>
      <c r="I17292" t="s">
        <v>31452</v>
      </c>
      <c r="J17292" t="s">
        <v>72609</v>
      </c>
      <c r="K17292" t="s">
        <v>208</v>
      </c>
      <c r="L17292" t="s">
        <v>72608</v>
      </c>
      <c r="N17292" t="s">
        <v>208</v>
      </c>
      <c r="O17292" t="s">
        <v>476</v>
      </c>
      <c r="P17292" t="s">
        <v>476</v>
      </c>
    </row>
    <row r="17293" spans="1:16">
      <c r="A17293" s="484" t="s">
        <v>82941</v>
      </c>
      <c r="B17293" s="485" t="s">
        <v>82940</v>
      </c>
      <c r="C17293" t="s">
        <v>82939</v>
      </c>
      <c r="D17293" t="s">
        <v>82938</v>
      </c>
      <c r="E17293" t="str">
        <f t="shared" si="270"/>
        <v>639990 - ECOLE SUP PRODUCTION DE LA MODE ET DU LUXE PARIS</v>
      </c>
      <c r="F17293" t="s">
        <v>1021</v>
      </c>
      <c r="G17293" t="s">
        <v>82937</v>
      </c>
      <c r="I17293" t="s">
        <v>626</v>
      </c>
      <c r="J17293" t="s">
        <v>82936</v>
      </c>
      <c r="K17293" t="s">
        <v>208</v>
      </c>
      <c r="L17293" t="s">
        <v>82935</v>
      </c>
      <c r="N17293" t="s">
        <v>208</v>
      </c>
      <c r="O17293" t="s">
        <v>476</v>
      </c>
      <c r="P17293" t="s">
        <v>476</v>
      </c>
    </row>
    <row r="17294" spans="1:16">
      <c r="A17294" s="484" t="s">
        <v>94010</v>
      </c>
      <c r="B17294" s="485" t="s">
        <v>94009</v>
      </c>
      <c r="C17294" t="s">
        <v>94008</v>
      </c>
      <c r="D17294" t="s">
        <v>94008</v>
      </c>
      <c r="E17294" t="str">
        <f t="shared" si="270"/>
        <v>630202 - COM-C FRANCE</v>
      </c>
      <c r="F17294" t="s">
        <v>11295</v>
      </c>
      <c r="G17294" t="s">
        <v>94007</v>
      </c>
      <c r="I17294" t="s">
        <v>82575</v>
      </c>
      <c r="J17294" t="s">
        <v>94006</v>
      </c>
      <c r="K17294" t="s">
        <v>208</v>
      </c>
      <c r="L17294" t="s">
        <v>94005</v>
      </c>
      <c r="N17294" t="s">
        <v>208</v>
      </c>
      <c r="O17294" t="s">
        <v>476</v>
      </c>
      <c r="P17294" t="s">
        <v>476</v>
      </c>
    </row>
    <row r="17295" spans="1:16">
      <c r="A17295" s="484" t="s">
        <v>83075</v>
      </c>
      <c r="B17295" s="485" t="s">
        <v>83074</v>
      </c>
      <c r="C17295" t="s">
        <v>83073</v>
      </c>
      <c r="D17295" t="s">
        <v>83072</v>
      </c>
      <c r="E17295" t="str">
        <f t="shared" si="270"/>
        <v>631619 - ECOLE SUP METIERS VILLE DE DEMAIN - CCI PARIS IDF ORLY</v>
      </c>
      <c r="F17295" t="s">
        <v>1504</v>
      </c>
      <c r="G17295" t="s">
        <v>83071</v>
      </c>
      <c r="I17295" t="s">
        <v>19453</v>
      </c>
      <c r="K17295" t="s">
        <v>208</v>
      </c>
      <c r="L17295" t="s">
        <v>83070</v>
      </c>
      <c r="N17295" t="s">
        <v>208</v>
      </c>
      <c r="O17295" t="s">
        <v>476</v>
      </c>
      <c r="P17295" t="s">
        <v>476</v>
      </c>
    </row>
    <row r="17296" spans="1:16">
      <c r="A17296" s="484" t="s">
        <v>75096</v>
      </c>
      <c r="B17296" s="485" t="s">
        <v>75095</v>
      </c>
      <c r="C17296" t="s">
        <v>75094</v>
      </c>
      <c r="D17296" t="s">
        <v>75093</v>
      </c>
      <c r="E17296" t="str">
        <f t="shared" si="270"/>
        <v>680424 - EURYECE CONSULTING</v>
      </c>
      <c r="F17296" t="s">
        <v>6072</v>
      </c>
      <c r="G17296" t="s">
        <v>75092</v>
      </c>
      <c r="I17296" t="s">
        <v>75091</v>
      </c>
      <c r="K17296" t="s">
        <v>208</v>
      </c>
      <c r="L17296" t="s">
        <v>75090</v>
      </c>
      <c r="N17296" t="s">
        <v>208</v>
      </c>
      <c r="O17296" t="s">
        <v>476</v>
      </c>
      <c r="P17296" t="s">
        <v>476</v>
      </c>
    </row>
    <row r="17297" spans="1:16">
      <c r="A17297" s="484" t="s">
        <v>96115</v>
      </c>
      <c r="B17297" s="485" t="s">
        <v>96114</v>
      </c>
      <c r="C17297" t="s">
        <v>96113</v>
      </c>
      <c r="D17297" t="s">
        <v>96113</v>
      </c>
      <c r="E17297" t="str">
        <f t="shared" si="270"/>
        <v>649892 - CHRYSALIDE FORMATION CONSEIL</v>
      </c>
      <c r="F17297" t="s">
        <v>525</v>
      </c>
      <c r="G17297" t="s">
        <v>96112</v>
      </c>
      <c r="I17297" t="s">
        <v>771</v>
      </c>
      <c r="J17297" t="s">
        <v>96111</v>
      </c>
      <c r="K17297" t="s">
        <v>208</v>
      </c>
      <c r="L17297" t="s">
        <v>96110</v>
      </c>
      <c r="N17297" t="s">
        <v>208</v>
      </c>
      <c r="O17297" t="s">
        <v>476</v>
      </c>
      <c r="P17297" t="s">
        <v>476</v>
      </c>
    </row>
    <row r="17298" spans="1:16">
      <c r="A17298" s="484" t="s">
        <v>24531</v>
      </c>
      <c r="B17298" s="485" t="s">
        <v>24530</v>
      </c>
      <c r="C17298" t="s">
        <v>24529</v>
      </c>
      <c r="D17298" t="s">
        <v>24529</v>
      </c>
      <c r="E17298" t="str">
        <f t="shared" si="270"/>
        <v>636551 - QSE PERF</v>
      </c>
      <c r="F17298" t="s">
        <v>4049</v>
      </c>
      <c r="G17298" t="s">
        <v>24528</v>
      </c>
      <c r="I17298" t="s">
        <v>11589</v>
      </c>
      <c r="J17298" t="s">
        <v>24527</v>
      </c>
      <c r="K17298" t="s">
        <v>208</v>
      </c>
      <c r="L17298" t="s">
        <v>24526</v>
      </c>
      <c r="N17298" t="s">
        <v>208</v>
      </c>
      <c r="O17298" t="s">
        <v>476</v>
      </c>
      <c r="P17298" t="s">
        <v>476</v>
      </c>
    </row>
    <row r="17299" spans="1:16">
      <c r="A17299" s="484" t="s">
        <v>90358</v>
      </c>
      <c r="B17299" s="485" t="s">
        <v>90357</v>
      </c>
      <c r="C17299" t="s">
        <v>90356</v>
      </c>
      <c r="D17299" t="s">
        <v>90356</v>
      </c>
      <c r="E17299" t="str">
        <f t="shared" si="270"/>
        <v>627197 - CSO MEDICAL</v>
      </c>
      <c r="F17299" t="s">
        <v>5956</v>
      </c>
      <c r="G17299" t="s">
        <v>90355</v>
      </c>
      <c r="I17299" t="s">
        <v>37332</v>
      </c>
      <c r="K17299" t="s">
        <v>208</v>
      </c>
      <c r="L17299" t="s">
        <v>90354</v>
      </c>
      <c r="N17299" t="s">
        <v>208</v>
      </c>
      <c r="O17299" t="s">
        <v>476</v>
      </c>
      <c r="P17299" t="s">
        <v>476</v>
      </c>
    </row>
    <row r="17300" spans="1:16">
      <c r="A17300" s="484" t="s">
        <v>58153</v>
      </c>
      <c r="B17300" s="485" t="s">
        <v>58152</v>
      </c>
      <c r="C17300" t="s">
        <v>58151</v>
      </c>
      <c r="D17300" t="s">
        <v>58151</v>
      </c>
      <c r="E17300" t="str">
        <f t="shared" si="270"/>
        <v>639734 - INFIRMIERE RECONVERSION</v>
      </c>
      <c r="F17300" t="s">
        <v>2196</v>
      </c>
      <c r="G17300" t="s">
        <v>58150</v>
      </c>
      <c r="I17300" t="s">
        <v>626</v>
      </c>
      <c r="J17300" t="s">
        <v>58149</v>
      </c>
      <c r="K17300" t="s">
        <v>208</v>
      </c>
      <c r="L17300" t="s">
        <v>58148</v>
      </c>
      <c r="N17300" t="s">
        <v>208</v>
      </c>
      <c r="O17300" t="s">
        <v>476</v>
      </c>
      <c r="P17300" t="s">
        <v>476</v>
      </c>
    </row>
    <row r="17301" spans="1:16">
      <c r="A17301" s="484" t="s">
        <v>90396</v>
      </c>
      <c r="B17301" s="485" t="s">
        <v>90395</v>
      </c>
      <c r="C17301" t="s">
        <v>90394</v>
      </c>
      <c r="D17301" t="s">
        <v>90393</v>
      </c>
      <c r="E17301" t="str">
        <f t="shared" si="270"/>
        <v>672014 - CS SERVICES PARIS</v>
      </c>
      <c r="F17301" t="s">
        <v>912</v>
      </c>
      <c r="G17301" t="s">
        <v>90392</v>
      </c>
      <c r="I17301" t="s">
        <v>626</v>
      </c>
      <c r="K17301" t="s">
        <v>208</v>
      </c>
      <c r="L17301" t="s">
        <v>90391</v>
      </c>
      <c r="N17301" t="s">
        <v>208</v>
      </c>
      <c r="O17301" t="s">
        <v>476</v>
      </c>
      <c r="P17301" t="s">
        <v>476</v>
      </c>
    </row>
    <row r="17302" spans="1:16">
      <c r="A17302" s="484" t="s">
        <v>83912</v>
      </c>
      <c r="B17302" s="485" t="s">
        <v>83911</v>
      </c>
      <c r="C17302" t="s">
        <v>83910</v>
      </c>
      <c r="D17302" t="s">
        <v>83909</v>
      </c>
      <c r="E17302" t="str">
        <f t="shared" si="270"/>
        <v>649831 - EFTH</v>
      </c>
      <c r="F17302" t="s">
        <v>3690</v>
      </c>
      <c r="G17302" t="s">
        <v>83908</v>
      </c>
      <c r="H17302" t="s">
        <v>83907</v>
      </c>
      <c r="I17302" t="s">
        <v>3016</v>
      </c>
      <c r="J17302" t="s">
        <v>83906</v>
      </c>
      <c r="K17302" t="s">
        <v>208</v>
      </c>
      <c r="L17302" t="s">
        <v>83905</v>
      </c>
      <c r="N17302" t="s">
        <v>208</v>
      </c>
      <c r="O17302" t="s">
        <v>476</v>
      </c>
      <c r="P17302" t="s">
        <v>476</v>
      </c>
    </row>
    <row r="17303" spans="1:16">
      <c r="A17303" s="484" t="s">
        <v>28150</v>
      </c>
      <c r="B17303" s="485" t="s">
        <v>28149</v>
      </c>
      <c r="C17303" t="s">
        <v>28148</v>
      </c>
      <c r="D17303" t="s">
        <v>28148</v>
      </c>
      <c r="E17303" t="str">
        <f t="shared" si="270"/>
        <v>660310 - PHOSPHORE ET SENS</v>
      </c>
      <c r="F17303" t="s">
        <v>28147</v>
      </c>
      <c r="G17303" t="s">
        <v>28146</v>
      </c>
      <c r="H17303" t="s">
        <v>28145</v>
      </c>
      <c r="I17303" t="s">
        <v>4056</v>
      </c>
      <c r="J17303" t="s">
        <v>28144</v>
      </c>
      <c r="K17303" t="s">
        <v>208</v>
      </c>
      <c r="L17303" t="s">
        <v>28143</v>
      </c>
      <c r="N17303" t="s">
        <v>208</v>
      </c>
      <c r="O17303" t="s">
        <v>476</v>
      </c>
      <c r="P17303" t="s">
        <v>476</v>
      </c>
    </row>
    <row r="17304" spans="1:16">
      <c r="A17304" s="484" t="s">
        <v>29776</v>
      </c>
      <c r="B17304" s="485" t="s">
        <v>29775</v>
      </c>
      <c r="C17304" t="s">
        <v>29774</v>
      </c>
      <c r="D17304" t="s">
        <v>29774</v>
      </c>
      <c r="E17304" t="str">
        <f t="shared" si="270"/>
        <v>635455 - PANTXIKA BILLAC COACHING FORMATION CONSEIL SASU</v>
      </c>
      <c r="F17304" t="s">
        <v>26736</v>
      </c>
      <c r="G17304" t="s">
        <v>29773</v>
      </c>
      <c r="I17304" t="s">
        <v>29772</v>
      </c>
      <c r="J17304" t="s">
        <v>29771</v>
      </c>
      <c r="K17304" t="s">
        <v>208</v>
      </c>
      <c r="L17304" t="s">
        <v>29770</v>
      </c>
      <c r="N17304" t="s">
        <v>208</v>
      </c>
      <c r="O17304" t="s">
        <v>476</v>
      </c>
      <c r="P17304" t="s">
        <v>476</v>
      </c>
    </row>
    <row r="17305" spans="1:16">
      <c r="A17305" s="484" t="s">
        <v>30655</v>
      </c>
      <c r="B17305" s="485" t="s">
        <v>30654</v>
      </c>
      <c r="C17305" t="s">
        <v>30653</v>
      </c>
      <c r="D17305" t="s">
        <v>30653</v>
      </c>
      <c r="E17305" t="str">
        <f t="shared" si="270"/>
        <v>677723 - ORION DIGITAL</v>
      </c>
      <c r="F17305" t="s">
        <v>30652</v>
      </c>
      <c r="G17305" t="s">
        <v>30646</v>
      </c>
      <c r="I17305" t="s">
        <v>1035</v>
      </c>
      <c r="J17305" t="s">
        <v>30645</v>
      </c>
      <c r="K17305" t="s">
        <v>208</v>
      </c>
      <c r="L17305" t="s">
        <v>30651</v>
      </c>
      <c r="N17305" t="s">
        <v>208</v>
      </c>
      <c r="O17305" t="s">
        <v>476</v>
      </c>
      <c r="P17305" t="s">
        <v>476</v>
      </c>
    </row>
    <row r="17306" spans="1:16">
      <c r="A17306" s="484" t="s">
        <v>21944</v>
      </c>
      <c r="B17306" s="485" t="s">
        <v>21943</v>
      </c>
      <c r="C17306" t="s">
        <v>21942</v>
      </c>
      <c r="D17306" t="s">
        <v>21942</v>
      </c>
      <c r="E17306" t="str">
        <f t="shared" si="270"/>
        <v>617350 - RGPD SOLUTION CLE EN MAIN</v>
      </c>
      <c r="F17306" t="s">
        <v>5724</v>
      </c>
      <c r="G17306" t="s">
        <v>21941</v>
      </c>
      <c r="I17306" t="s">
        <v>14299</v>
      </c>
      <c r="K17306" t="s">
        <v>208</v>
      </c>
      <c r="L17306" t="s">
        <v>21940</v>
      </c>
      <c r="N17306" t="s">
        <v>208</v>
      </c>
      <c r="O17306" t="s">
        <v>476</v>
      </c>
      <c r="P17306" t="s">
        <v>476</v>
      </c>
    </row>
    <row r="17307" spans="1:16">
      <c r="A17307" s="484" t="s">
        <v>17102</v>
      </c>
      <c r="B17307" s="485" t="s">
        <v>17101</v>
      </c>
      <c r="C17307" t="s">
        <v>17100</v>
      </c>
      <c r="D17307" t="s">
        <v>17100</v>
      </c>
      <c r="E17307" t="str">
        <f t="shared" si="270"/>
        <v>643026 - SILVE OMNES</v>
      </c>
      <c r="F17307" t="s">
        <v>17099</v>
      </c>
      <c r="G17307" t="s">
        <v>17098</v>
      </c>
      <c r="I17307" t="s">
        <v>17097</v>
      </c>
      <c r="K17307" t="s">
        <v>208</v>
      </c>
      <c r="L17307" t="s">
        <v>17096</v>
      </c>
      <c r="N17307" t="s">
        <v>208</v>
      </c>
      <c r="O17307" t="s">
        <v>476</v>
      </c>
      <c r="P17307" t="s">
        <v>476</v>
      </c>
    </row>
    <row r="17308" spans="1:16">
      <c r="A17308" s="484" t="s">
        <v>79328</v>
      </c>
      <c r="B17308" s="485" t="s">
        <v>79327</v>
      </c>
      <c r="C17308" t="s">
        <v>79326</v>
      </c>
      <c r="D17308" t="s">
        <v>79326</v>
      </c>
      <c r="E17308" t="str">
        <f t="shared" si="270"/>
        <v>686657 - EP CONSEIL</v>
      </c>
      <c r="F17308" t="s">
        <v>519</v>
      </c>
      <c r="G17308" t="s">
        <v>79325</v>
      </c>
      <c r="I17308" t="s">
        <v>12874</v>
      </c>
      <c r="J17308" t="s">
        <v>79324</v>
      </c>
      <c r="K17308" t="s">
        <v>208</v>
      </c>
      <c r="L17308" t="s">
        <v>79323</v>
      </c>
      <c r="N17308" t="s">
        <v>208</v>
      </c>
      <c r="O17308" t="s">
        <v>476</v>
      </c>
      <c r="P17308" t="s">
        <v>476</v>
      </c>
    </row>
    <row r="17309" spans="1:16">
      <c r="A17309" s="484" t="s">
        <v>111775</v>
      </c>
      <c r="B17309" s="485" t="s">
        <v>111774</v>
      </c>
      <c r="C17309" t="s">
        <v>111773</v>
      </c>
      <c r="D17309" t="s">
        <v>111773</v>
      </c>
      <c r="E17309" t="str">
        <f t="shared" si="270"/>
        <v>667160 - BTP FRANCE FORMATION</v>
      </c>
      <c r="F17309" t="s">
        <v>23623</v>
      </c>
      <c r="G17309" t="s">
        <v>91178</v>
      </c>
      <c r="I17309" t="s">
        <v>3322</v>
      </c>
      <c r="K17309" t="s">
        <v>208</v>
      </c>
      <c r="L17309" t="s">
        <v>111772</v>
      </c>
      <c r="N17309" t="s">
        <v>208</v>
      </c>
      <c r="O17309" t="s">
        <v>476</v>
      </c>
      <c r="P17309" t="s">
        <v>476</v>
      </c>
    </row>
    <row r="17310" spans="1:16">
      <c r="A17310" s="484" t="s">
        <v>13581</v>
      </c>
      <c r="B17310" s="485" t="s">
        <v>13580</v>
      </c>
      <c r="C17310" t="s">
        <v>13579</v>
      </c>
      <c r="D17310" t="s">
        <v>13579</v>
      </c>
      <c r="E17310" t="str">
        <f t="shared" si="270"/>
        <v>682585 - SPART FORMATION</v>
      </c>
      <c r="F17310" t="s">
        <v>13578</v>
      </c>
      <c r="G17310" t="s">
        <v>13577</v>
      </c>
      <c r="I17310" t="s">
        <v>13576</v>
      </c>
      <c r="J17310" t="s">
        <v>13575</v>
      </c>
      <c r="K17310" t="s">
        <v>208</v>
      </c>
      <c r="L17310" t="s">
        <v>13574</v>
      </c>
      <c r="N17310" t="s">
        <v>208</v>
      </c>
      <c r="O17310" t="s">
        <v>476</v>
      </c>
      <c r="P17310" t="s">
        <v>476</v>
      </c>
    </row>
    <row r="17311" spans="1:16">
      <c r="A17311" s="484" t="s">
        <v>136391</v>
      </c>
      <c r="B17311" s="485" t="s">
        <v>136390</v>
      </c>
      <c r="C17311" t="s">
        <v>136389</v>
      </c>
      <c r="D17311" t="s">
        <v>136388</v>
      </c>
      <c r="E17311" t="str">
        <f t="shared" si="270"/>
        <v>623969 - ACADEMIE DES METIERS ST MARTIN</v>
      </c>
      <c r="F17311" t="s">
        <v>2304</v>
      </c>
      <c r="G17311" t="s">
        <v>136387</v>
      </c>
      <c r="I17311" t="s">
        <v>68269</v>
      </c>
      <c r="J17311" t="s">
        <v>136386</v>
      </c>
      <c r="K17311" t="s">
        <v>208</v>
      </c>
      <c r="L17311" t="s">
        <v>136385</v>
      </c>
      <c r="N17311" t="s">
        <v>208</v>
      </c>
      <c r="O17311" t="s">
        <v>476</v>
      </c>
      <c r="P17311" t="s">
        <v>476</v>
      </c>
    </row>
    <row r="17312" spans="1:16">
      <c r="A17312" s="484" t="s">
        <v>78546</v>
      </c>
      <c r="B17312" s="485" t="s">
        <v>78545</v>
      </c>
      <c r="C17312" t="s">
        <v>78544</v>
      </c>
      <c r="D17312" t="s">
        <v>78543</v>
      </c>
      <c r="E17312" t="str">
        <f t="shared" si="270"/>
        <v>655077 - ESDM NANTES</v>
      </c>
      <c r="F17312" t="s">
        <v>24627</v>
      </c>
      <c r="G17312" t="s">
        <v>78542</v>
      </c>
      <c r="I17312" t="s">
        <v>1837</v>
      </c>
      <c r="J17312" t="s">
        <v>78541</v>
      </c>
      <c r="K17312" t="s">
        <v>208</v>
      </c>
      <c r="L17312" t="s">
        <v>78540</v>
      </c>
      <c r="N17312" t="s">
        <v>207</v>
      </c>
      <c r="O17312" t="s">
        <v>476</v>
      </c>
      <c r="P17312" t="s">
        <v>476</v>
      </c>
    </row>
    <row r="17313" spans="1:16">
      <c r="A17313" s="484" t="s">
        <v>74118</v>
      </c>
      <c r="B17313" s="485" t="s">
        <v>74117</v>
      </c>
      <c r="C17313" t="s">
        <v>74116</v>
      </c>
      <c r="D17313" t="s">
        <v>74116</v>
      </c>
      <c r="E17313" t="str">
        <f t="shared" si="270"/>
        <v>646441 - FANNY ROQUE SHIATSU</v>
      </c>
      <c r="F17313" t="s">
        <v>13987</v>
      </c>
      <c r="G17313" t="s">
        <v>74115</v>
      </c>
      <c r="I17313" t="s">
        <v>1466</v>
      </c>
      <c r="J17313" t="s">
        <v>74114</v>
      </c>
      <c r="K17313" t="s">
        <v>208</v>
      </c>
      <c r="L17313" t="s">
        <v>74113</v>
      </c>
      <c r="N17313" t="s">
        <v>208</v>
      </c>
      <c r="O17313" t="s">
        <v>476</v>
      </c>
      <c r="P17313" t="s">
        <v>476</v>
      </c>
    </row>
    <row r="17314" spans="1:16">
      <c r="A17314" s="484" t="s">
        <v>19588</v>
      </c>
      <c r="B17314" s="485" t="s">
        <v>19587</v>
      </c>
      <c r="C17314" t="s">
        <v>19586</v>
      </c>
      <c r="D17314" t="s">
        <v>19586</v>
      </c>
      <c r="E17314" t="str">
        <f t="shared" si="270"/>
        <v>678065 - SATTVIC ELEMENT</v>
      </c>
      <c r="F17314" t="s">
        <v>1015</v>
      </c>
      <c r="G17314" t="s">
        <v>19585</v>
      </c>
      <c r="I17314" t="s">
        <v>1837</v>
      </c>
      <c r="J17314" t="s">
        <v>19584</v>
      </c>
      <c r="K17314" t="s">
        <v>208</v>
      </c>
      <c r="L17314" t="s">
        <v>19583</v>
      </c>
      <c r="N17314" t="s">
        <v>208</v>
      </c>
      <c r="O17314" t="s">
        <v>476</v>
      </c>
      <c r="P17314" t="s">
        <v>476</v>
      </c>
    </row>
    <row r="17315" spans="1:16">
      <c r="A17315" s="484" t="s">
        <v>4995</v>
      </c>
      <c r="B17315" s="485" t="s">
        <v>4994</v>
      </c>
      <c r="C17315" t="s">
        <v>4993</v>
      </c>
      <c r="D17315" t="s">
        <v>4993</v>
      </c>
      <c r="E17315" t="str">
        <f t="shared" si="270"/>
        <v>656215 - UNIV-LEARN</v>
      </c>
      <c r="F17315" t="s">
        <v>4377</v>
      </c>
      <c r="G17315" t="s">
        <v>4992</v>
      </c>
      <c r="I17315" t="s">
        <v>596</v>
      </c>
      <c r="J17315" t="s">
        <v>4991</v>
      </c>
      <c r="K17315" t="s">
        <v>208</v>
      </c>
      <c r="L17315" t="s">
        <v>4990</v>
      </c>
      <c r="N17315" t="s">
        <v>208</v>
      </c>
      <c r="O17315" t="s">
        <v>476</v>
      </c>
      <c r="P17315" t="s">
        <v>476</v>
      </c>
    </row>
    <row r="17316" spans="1:16">
      <c r="A17316" s="484" t="s">
        <v>65655</v>
      </c>
      <c r="B17316" s="485" t="s">
        <v>65654</v>
      </c>
      <c r="C17316" t="s">
        <v>65653</v>
      </c>
      <c r="D17316" t="s">
        <v>65653</v>
      </c>
      <c r="E17316" t="str">
        <f t="shared" si="270"/>
        <v>660700 - GRAINES DE REUSSITE</v>
      </c>
      <c r="F17316" t="s">
        <v>11447</v>
      </c>
      <c r="G17316" t="s">
        <v>65652</v>
      </c>
      <c r="I17316" t="s">
        <v>55645</v>
      </c>
      <c r="J17316" t="s">
        <v>65651</v>
      </c>
      <c r="K17316" t="s">
        <v>208</v>
      </c>
      <c r="L17316" t="s">
        <v>65650</v>
      </c>
      <c r="N17316" t="s">
        <v>208</v>
      </c>
      <c r="O17316" t="s">
        <v>476</v>
      </c>
      <c r="P17316" t="s">
        <v>476</v>
      </c>
    </row>
    <row r="17317" spans="1:16">
      <c r="A17317" s="484" t="s">
        <v>29911</v>
      </c>
      <c r="B17317" s="485" t="s">
        <v>29910</v>
      </c>
      <c r="C17317" t="s">
        <v>29909</v>
      </c>
      <c r="D17317" t="s">
        <v>29909</v>
      </c>
      <c r="E17317" t="str">
        <f t="shared" si="270"/>
        <v>661211 - PAIPS</v>
      </c>
      <c r="F17317" t="s">
        <v>2163</v>
      </c>
      <c r="G17317" t="s">
        <v>29908</v>
      </c>
      <c r="H17317" t="s">
        <v>29907</v>
      </c>
      <c r="I17317" t="s">
        <v>3733</v>
      </c>
      <c r="K17317" t="s">
        <v>208</v>
      </c>
      <c r="L17317" t="s">
        <v>29906</v>
      </c>
      <c r="N17317" t="s">
        <v>208</v>
      </c>
      <c r="O17317" t="s">
        <v>476</v>
      </c>
      <c r="P17317" t="s">
        <v>476</v>
      </c>
    </row>
    <row r="17318" spans="1:16">
      <c r="A17318" s="484" t="s">
        <v>16441</v>
      </c>
      <c r="B17318" s="485" t="s">
        <v>16440</v>
      </c>
      <c r="C17318" t="s">
        <v>16439</v>
      </c>
      <c r="D17318" t="s">
        <v>16438</v>
      </c>
      <c r="E17318" t="str">
        <f t="shared" si="270"/>
        <v>646507 - SMART MONKEYS STRATEGIES</v>
      </c>
      <c r="F17318" t="s">
        <v>2054</v>
      </c>
      <c r="G17318" t="s">
        <v>16437</v>
      </c>
      <c r="I17318" t="s">
        <v>9025</v>
      </c>
      <c r="J17318" t="s">
        <v>16436</v>
      </c>
      <c r="K17318" t="s">
        <v>208</v>
      </c>
      <c r="L17318" t="s">
        <v>16435</v>
      </c>
      <c r="N17318" t="s">
        <v>208</v>
      </c>
      <c r="O17318" t="s">
        <v>476</v>
      </c>
      <c r="P17318" t="s">
        <v>476</v>
      </c>
    </row>
    <row r="17319" spans="1:16">
      <c r="A17319" s="484" t="s">
        <v>35497</v>
      </c>
      <c r="B17319" s="485" t="s">
        <v>35496</v>
      </c>
      <c r="C17319" t="s">
        <v>35495</v>
      </c>
      <c r="D17319" t="s">
        <v>35495</v>
      </c>
      <c r="E17319" t="str">
        <f t="shared" si="270"/>
        <v>644341 - MON BO FAUTEUIL</v>
      </c>
      <c r="F17319" t="s">
        <v>10036</v>
      </c>
      <c r="G17319" t="s">
        <v>35494</v>
      </c>
      <c r="I17319" t="s">
        <v>35493</v>
      </c>
      <c r="J17319" t="s">
        <v>35492</v>
      </c>
      <c r="K17319" t="s">
        <v>208</v>
      </c>
      <c r="L17319" t="s">
        <v>35491</v>
      </c>
      <c r="N17319" t="s">
        <v>208</v>
      </c>
      <c r="O17319" t="s">
        <v>476</v>
      </c>
      <c r="P17319" t="s">
        <v>476</v>
      </c>
    </row>
    <row r="17320" spans="1:16">
      <c r="A17320" s="484" t="s">
        <v>31630</v>
      </c>
      <c r="B17320" s="485" t="s">
        <v>31629</v>
      </c>
      <c r="C17320" t="s">
        <v>31628</v>
      </c>
      <c r="D17320" t="s">
        <v>31628</v>
      </c>
      <c r="E17320" t="str">
        <f t="shared" si="270"/>
        <v>661697 - OHM COMPETENCES</v>
      </c>
      <c r="F17320" t="s">
        <v>1336</v>
      </c>
      <c r="G17320" t="s">
        <v>31627</v>
      </c>
      <c r="I17320" t="s">
        <v>31626</v>
      </c>
      <c r="J17320" t="s">
        <v>31625</v>
      </c>
      <c r="K17320" t="s">
        <v>208</v>
      </c>
      <c r="L17320" t="s">
        <v>31624</v>
      </c>
      <c r="N17320" t="s">
        <v>208</v>
      </c>
      <c r="O17320" t="s">
        <v>476</v>
      </c>
      <c r="P17320" t="s">
        <v>476</v>
      </c>
    </row>
    <row r="17321" spans="1:16">
      <c r="A17321" s="484" t="s">
        <v>66129</v>
      </c>
      <c r="B17321" s="485" t="s">
        <v>66128</v>
      </c>
      <c r="C17321" t="s">
        <v>66127</v>
      </c>
      <c r="D17321" t="s">
        <v>66127</v>
      </c>
      <c r="E17321" t="str">
        <f t="shared" si="270"/>
        <v>631322 - GOBELINS CCI PARIS ILE DE FRANCE</v>
      </c>
      <c r="F17321" t="s">
        <v>22107</v>
      </c>
      <c r="G17321" t="s">
        <v>66126</v>
      </c>
      <c r="I17321" t="s">
        <v>626</v>
      </c>
      <c r="J17321" t="s">
        <v>66125</v>
      </c>
      <c r="K17321" t="s">
        <v>208</v>
      </c>
      <c r="L17321" t="s">
        <v>66124</v>
      </c>
      <c r="N17321" t="s">
        <v>208</v>
      </c>
      <c r="O17321" t="s">
        <v>476</v>
      </c>
      <c r="P17321" t="s">
        <v>476</v>
      </c>
    </row>
    <row r="17322" spans="1:16">
      <c r="A17322" s="484" t="s">
        <v>23706</v>
      </c>
      <c r="B17322" s="485" t="s">
        <v>23705</v>
      </c>
      <c r="C17322" t="s">
        <v>23704</v>
      </c>
      <c r="D17322" t="s">
        <v>23704</v>
      </c>
      <c r="E17322" t="str">
        <f t="shared" si="270"/>
        <v>622047 - REALCARE FORMATIONS</v>
      </c>
      <c r="F17322" t="s">
        <v>5874</v>
      </c>
      <c r="G17322" t="s">
        <v>23703</v>
      </c>
      <c r="I17322" t="s">
        <v>23702</v>
      </c>
      <c r="J17322" t="s">
        <v>23701</v>
      </c>
      <c r="K17322" t="s">
        <v>208</v>
      </c>
      <c r="L17322" t="s">
        <v>23700</v>
      </c>
      <c r="N17322" t="s">
        <v>208</v>
      </c>
      <c r="O17322" t="s">
        <v>476</v>
      </c>
      <c r="P17322" t="s">
        <v>476</v>
      </c>
    </row>
    <row r="17323" spans="1:16">
      <c r="A17323" s="484" t="s">
        <v>66412</v>
      </c>
      <c r="B17323" s="485" t="s">
        <v>66411</v>
      </c>
      <c r="C17323" t="s">
        <v>66410</v>
      </c>
      <c r="D17323" t="s">
        <v>66410</v>
      </c>
      <c r="E17323" t="str">
        <f t="shared" si="270"/>
        <v>657335 - GIRME CELINE</v>
      </c>
      <c r="F17323" t="s">
        <v>4329</v>
      </c>
      <c r="G17323" t="s">
        <v>66409</v>
      </c>
      <c r="I17323" t="s">
        <v>1906</v>
      </c>
      <c r="K17323" t="s">
        <v>208</v>
      </c>
      <c r="L17323" t="s">
        <v>66408</v>
      </c>
      <c r="N17323" t="s">
        <v>208</v>
      </c>
      <c r="O17323" t="s">
        <v>476</v>
      </c>
      <c r="P17323" t="s">
        <v>476</v>
      </c>
    </row>
    <row r="17324" spans="1:16">
      <c r="A17324" s="484" t="s">
        <v>92532</v>
      </c>
      <c r="B17324" s="485" t="s">
        <v>92531</v>
      </c>
      <c r="C17324" t="s">
        <v>92530</v>
      </c>
      <c r="D17324" t="s">
        <v>92530</v>
      </c>
      <c r="E17324" t="str">
        <f t="shared" si="270"/>
        <v>680497 - CONNECT 3S</v>
      </c>
      <c r="F17324" t="s">
        <v>4152</v>
      </c>
      <c r="G17324" t="s">
        <v>92529</v>
      </c>
      <c r="I17324" t="s">
        <v>3438</v>
      </c>
      <c r="J17324" t="s">
        <v>92528</v>
      </c>
      <c r="K17324" t="s">
        <v>208</v>
      </c>
      <c r="L17324" t="s">
        <v>92527</v>
      </c>
      <c r="N17324" t="s">
        <v>208</v>
      </c>
      <c r="O17324" t="s">
        <v>476</v>
      </c>
      <c r="P17324" t="s">
        <v>476</v>
      </c>
    </row>
    <row r="17325" spans="1:16">
      <c r="A17325" s="484" t="s">
        <v>4083</v>
      </c>
      <c r="B17325" s="485" t="s">
        <v>4082</v>
      </c>
      <c r="C17325" t="s">
        <v>4081</v>
      </c>
      <c r="D17325" t="s">
        <v>4081</v>
      </c>
      <c r="E17325" t="str">
        <f t="shared" si="270"/>
        <v>673948 - VERNEIL FORMATION</v>
      </c>
      <c r="F17325" t="s">
        <v>4080</v>
      </c>
      <c r="G17325" t="s">
        <v>4079</v>
      </c>
      <c r="I17325" t="s">
        <v>4078</v>
      </c>
      <c r="J17325" t="s">
        <v>4077</v>
      </c>
      <c r="K17325" t="s">
        <v>208</v>
      </c>
      <c r="L17325" t="s">
        <v>4076</v>
      </c>
      <c r="N17325" t="s">
        <v>208</v>
      </c>
      <c r="O17325" t="s">
        <v>476</v>
      </c>
      <c r="P17325" t="s">
        <v>476</v>
      </c>
    </row>
    <row r="17326" spans="1:16">
      <c r="A17326" s="484" t="s">
        <v>28364</v>
      </c>
      <c r="B17326" s="485" t="s">
        <v>28363</v>
      </c>
      <c r="C17326" t="s">
        <v>28362</v>
      </c>
      <c r="D17326" t="s">
        <v>28362</v>
      </c>
      <c r="E17326" t="str">
        <f t="shared" si="270"/>
        <v>641959 - PEYRONNET PASCAL</v>
      </c>
      <c r="F17326" t="s">
        <v>28361</v>
      </c>
      <c r="G17326" t="s">
        <v>28360</v>
      </c>
      <c r="I17326" t="s">
        <v>28359</v>
      </c>
      <c r="J17326" t="s">
        <v>28358</v>
      </c>
      <c r="K17326" t="s">
        <v>208</v>
      </c>
      <c r="L17326" t="s">
        <v>28357</v>
      </c>
      <c r="N17326" t="s">
        <v>208</v>
      </c>
      <c r="O17326" t="s">
        <v>476</v>
      </c>
      <c r="P17326" t="s">
        <v>476</v>
      </c>
    </row>
    <row r="17327" spans="1:16">
      <c r="A17327" s="484" t="s">
        <v>34463</v>
      </c>
      <c r="B17327" s="485" t="s">
        <v>34462</v>
      </c>
      <c r="C17327" t="s">
        <v>34461</v>
      </c>
      <c r="D17327" t="s">
        <v>34461</v>
      </c>
      <c r="E17327" t="str">
        <f t="shared" si="270"/>
        <v>678478 - MY LEARNING STORE</v>
      </c>
      <c r="F17327" t="s">
        <v>11275</v>
      </c>
      <c r="G17327" t="s">
        <v>34460</v>
      </c>
      <c r="I17327" t="s">
        <v>579</v>
      </c>
      <c r="J17327" t="s">
        <v>34459</v>
      </c>
      <c r="K17327" t="s">
        <v>208</v>
      </c>
      <c r="L17327" t="s">
        <v>34458</v>
      </c>
      <c r="N17327" t="s">
        <v>208</v>
      </c>
      <c r="O17327" t="s">
        <v>476</v>
      </c>
      <c r="P17327" t="s">
        <v>476</v>
      </c>
    </row>
    <row r="17328" spans="1:16">
      <c r="A17328" s="484" t="s">
        <v>29259</v>
      </c>
      <c r="B17328" s="485" t="s">
        <v>29258</v>
      </c>
      <c r="C17328" t="s">
        <v>29257</v>
      </c>
      <c r="D17328" t="s">
        <v>29256</v>
      </c>
      <c r="E17328" t="str">
        <f t="shared" si="270"/>
        <v>659370 - PASSPASSION MONTRABE</v>
      </c>
      <c r="F17328" t="s">
        <v>930</v>
      </c>
      <c r="G17328" t="s">
        <v>29255</v>
      </c>
      <c r="H17328" t="s">
        <v>29254</v>
      </c>
      <c r="I17328" t="s">
        <v>603</v>
      </c>
      <c r="J17328" t="s">
        <v>29253</v>
      </c>
      <c r="K17328" t="s">
        <v>208</v>
      </c>
      <c r="L17328" t="s">
        <v>29252</v>
      </c>
      <c r="N17328" t="s">
        <v>208</v>
      </c>
      <c r="O17328" t="s">
        <v>476</v>
      </c>
      <c r="P17328" t="s">
        <v>476</v>
      </c>
    </row>
    <row r="17329" spans="1:16">
      <c r="A17329" s="484" t="s">
        <v>28860</v>
      </c>
      <c r="B17329" s="485" t="s">
        <v>28859</v>
      </c>
      <c r="C17329" t="s">
        <v>28858</v>
      </c>
      <c r="D17329" t="s">
        <v>28858</v>
      </c>
      <c r="E17329" t="str">
        <f t="shared" si="270"/>
        <v>642824 - PEP LOR EST</v>
      </c>
      <c r="F17329" t="s">
        <v>26372</v>
      </c>
      <c r="G17329" t="s">
        <v>28857</v>
      </c>
      <c r="H17329" t="s">
        <v>28856</v>
      </c>
      <c r="I17329" t="s">
        <v>771</v>
      </c>
      <c r="K17329" t="s">
        <v>208</v>
      </c>
      <c r="L17329" t="s">
        <v>28855</v>
      </c>
      <c r="N17329" t="s">
        <v>208</v>
      </c>
      <c r="O17329" t="s">
        <v>476</v>
      </c>
      <c r="P17329" t="s">
        <v>476</v>
      </c>
    </row>
    <row r="17330" spans="1:16">
      <c r="A17330" s="484" t="s">
        <v>66738</v>
      </c>
      <c r="B17330" s="485" t="s">
        <v>66737</v>
      </c>
      <c r="C17330" t="s">
        <v>66736</v>
      </c>
      <c r="D17330" t="s">
        <v>66736</v>
      </c>
      <c r="E17330" t="str">
        <f t="shared" si="270"/>
        <v>680771 - GINGKO STUDIO</v>
      </c>
      <c r="F17330" t="s">
        <v>7292</v>
      </c>
      <c r="G17330" t="s">
        <v>66735</v>
      </c>
      <c r="I17330" t="s">
        <v>802</v>
      </c>
      <c r="J17330" t="s">
        <v>66734</v>
      </c>
      <c r="K17330" t="s">
        <v>208</v>
      </c>
      <c r="L17330" t="s">
        <v>66733</v>
      </c>
      <c r="N17330" t="s">
        <v>208</v>
      </c>
      <c r="O17330" t="s">
        <v>476</v>
      </c>
      <c r="P17330" t="s">
        <v>476</v>
      </c>
    </row>
    <row r="17331" spans="1:16">
      <c r="A17331" s="484" t="s">
        <v>110148</v>
      </c>
      <c r="B17331" s="485" t="s">
        <v>110147</v>
      </c>
      <c r="C17331" t="s">
        <v>110146</v>
      </c>
      <c r="D17331" t="s">
        <v>110146</v>
      </c>
      <c r="E17331" t="str">
        <f t="shared" si="270"/>
        <v>665990 - CAP'S CONSEIL</v>
      </c>
      <c r="F17331" t="s">
        <v>15920</v>
      </c>
      <c r="G17331" t="s">
        <v>110145</v>
      </c>
      <c r="I17331" t="s">
        <v>110144</v>
      </c>
      <c r="J17331" t="s">
        <v>110143</v>
      </c>
      <c r="K17331" t="s">
        <v>208</v>
      </c>
      <c r="L17331" t="s">
        <v>110142</v>
      </c>
      <c r="N17331" t="s">
        <v>208</v>
      </c>
      <c r="O17331" t="s">
        <v>476</v>
      </c>
      <c r="P17331" t="s">
        <v>476</v>
      </c>
    </row>
    <row r="17332" spans="1:16">
      <c r="A17332" s="484" t="s">
        <v>115337</v>
      </c>
      <c r="B17332" s="485" t="s">
        <v>115336</v>
      </c>
      <c r="C17332" t="s">
        <v>115335</v>
      </c>
      <c r="D17332" t="s">
        <v>115334</v>
      </c>
      <c r="E17332" t="str">
        <f t="shared" si="270"/>
        <v>663890 - A2SPS</v>
      </c>
      <c r="F17332" t="s">
        <v>8961</v>
      </c>
      <c r="G17332" t="s">
        <v>115333</v>
      </c>
      <c r="H17332" t="s">
        <v>115332</v>
      </c>
      <c r="I17332" t="s">
        <v>42005</v>
      </c>
      <c r="J17332" t="s">
        <v>115331</v>
      </c>
      <c r="K17332" t="s">
        <v>208</v>
      </c>
      <c r="L17332" t="s">
        <v>115330</v>
      </c>
      <c r="N17332" t="s">
        <v>208</v>
      </c>
      <c r="O17332" t="s">
        <v>476</v>
      </c>
      <c r="P17332" t="s">
        <v>476</v>
      </c>
    </row>
    <row r="17333" spans="1:16">
      <c r="A17333" s="484" t="s">
        <v>78049</v>
      </c>
      <c r="B17333" s="485" t="s">
        <v>78048</v>
      </c>
      <c r="C17333" t="s">
        <v>78047</v>
      </c>
      <c r="D17333" t="s">
        <v>78047</v>
      </c>
      <c r="E17333" t="str">
        <f t="shared" si="270"/>
        <v>653810 - ESPRIT CONFORM</v>
      </c>
      <c r="F17333" t="s">
        <v>4638</v>
      </c>
      <c r="G17333" t="s">
        <v>78046</v>
      </c>
      <c r="I17333" t="s">
        <v>78045</v>
      </c>
      <c r="J17333" t="s">
        <v>78044</v>
      </c>
      <c r="K17333" t="s">
        <v>208</v>
      </c>
      <c r="L17333" t="s">
        <v>78043</v>
      </c>
      <c r="N17333" t="s">
        <v>208</v>
      </c>
      <c r="O17333" t="s">
        <v>476</v>
      </c>
      <c r="P17333" t="s">
        <v>476</v>
      </c>
    </row>
    <row r="17334" spans="1:16">
      <c r="A17334" s="484" t="s">
        <v>112969</v>
      </c>
      <c r="B17334" s="485" t="s">
        <v>112968</v>
      </c>
      <c r="C17334" t="s">
        <v>112967</v>
      </c>
      <c r="D17334" t="s">
        <v>112967</v>
      </c>
      <c r="E17334" t="str">
        <f t="shared" si="270"/>
        <v>640499 - BODYMANIA</v>
      </c>
      <c r="F17334" t="s">
        <v>21569</v>
      </c>
      <c r="G17334" t="s">
        <v>112966</v>
      </c>
      <c r="I17334" t="s">
        <v>112965</v>
      </c>
      <c r="J17334" t="s">
        <v>112964</v>
      </c>
      <c r="K17334" t="s">
        <v>208</v>
      </c>
      <c r="L17334" t="s">
        <v>112963</v>
      </c>
      <c r="N17334" t="s">
        <v>208</v>
      </c>
      <c r="O17334" t="s">
        <v>476</v>
      </c>
      <c r="P17334" t="s">
        <v>476</v>
      </c>
    </row>
    <row r="17335" spans="1:16">
      <c r="A17335" s="484" t="s">
        <v>131053</v>
      </c>
      <c r="B17335" s="485" t="s">
        <v>131052</v>
      </c>
      <c r="C17335" t="s">
        <v>131051</v>
      </c>
      <c r="D17335" t="s">
        <v>131050</v>
      </c>
      <c r="E17335" t="str">
        <f t="shared" si="270"/>
        <v>653913 - AJS MARSEILLE</v>
      </c>
      <c r="F17335" t="s">
        <v>28323</v>
      </c>
      <c r="G17335" t="s">
        <v>131049</v>
      </c>
      <c r="I17335" t="s">
        <v>1035</v>
      </c>
      <c r="J17335" t="s">
        <v>131048</v>
      </c>
      <c r="K17335" t="s">
        <v>208</v>
      </c>
      <c r="L17335" t="s">
        <v>131047</v>
      </c>
      <c r="N17335" t="s">
        <v>208</v>
      </c>
      <c r="O17335" t="s">
        <v>476</v>
      </c>
      <c r="P17335" t="s">
        <v>476</v>
      </c>
    </row>
    <row r="17336" spans="1:16">
      <c r="A17336" s="484" t="s">
        <v>23216</v>
      </c>
      <c r="B17336" s="485" t="s">
        <v>23215</v>
      </c>
      <c r="C17336" t="s">
        <v>23214</v>
      </c>
      <c r="D17336" t="s">
        <v>23214</v>
      </c>
      <c r="E17336" t="str">
        <f t="shared" si="270"/>
        <v>622771 - REND FORT</v>
      </c>
      <c r="F17336" t="s">
        <v>11972</v>
      </c>
      <c r="G17336" t="s">
        <v>23213</v>
      </c>
      <c r="I17336" t="s">
        <v>1743</v>
      </c>
      <c r="K17336" t="s">
        <v>208</v>
      </c>
      <c r="L17336" t="s">
        <v>23212</v>
      </c>
      <c r="N17336" t="s">
        <v>208</v>
      </c>
      <c r="O17336" t="s">
        <v>476</v>
      </c>
      <c r="P17336" t="s">
        <v>476</v>
      </c>
    </row>
    <row r="17337" spans="1:16">
      <c r="A17337" s="484" t="s">
        <v>113849</v>
      </c>
      <c r="B17337" s="485" t="s">
        <v>113848</v>
      </c>
      <c r="C17337" t="s">
        <v>113847</v>
      </c>
      <c r="D17337" t="s">
        <v>113846</v>
      </c>
      <c r="E17337" t="str">
        <f t="shared" si="270"/>
        <v>629388 - BEXFOR GARGENVILLE</v>
      </c>
      <c r="F17337" t="s">
        <v>13924</v>
      </c>
      <c r="G17337" t="s">
        <v>113845</v>
      </c>
      <c r="I17337" t="s">
        <v>113844</v>
      </c>
      <c r="J17337" t="s">
        <v>113843</v>
      </c>
      <c r="K17337" t="s">
        <v>208</v>
      </c>
      <c r="L17337" t="s">
        <v>113842</v>
      </c>
      <c r="N17337" t="s">
        <v>208</v>
      </c>
      <c r="O17337" t="s">
        <v>476</v>
      </c>
      <c r="P17337" t="s">
        <v>476</v>
      </c>
    </row>
    <row r="17338" spans="1:16">
      <c r="A17338" s="484" t="s">
        <v>24430</v>
      </c>
      <c r="B17338" s="485" t="s">
        <v>24429</v>
      </c>
      <c r="C17338" t="s">
        <v>24428</v>
      </c>
      <c r="D17338" t="s">
        <v>24427</v>
      </c>
      <c r="E17338" t="str">
        <f t="shared" si="270"/>
        <v>646386 - QVCREF</v>
      </c>
      <c r="F17338" t="s">
        <v>17277</v>
      </c>
      <c r="G17338" t="s">
        <v>24426</v>
      </c>
      <c r="I17338" t="s">
        <v>4760</v>
      </c>
      <c r="J17338" t="s">
        <v>24425</v>
      </c>
      <c r="K17338" t="s">
        <v>208</v>
      </c>
      <c r="L17338" t="s">
        <v>24424</v>
      </c>
      <c r="N17338" t="s">
        <v>208</v>
      </c>
      <c r="O17338" t="s">
        <v>476</v>
      </c>
      <c r="P17338" t="s">
        <v>476</v>
      </c>
    </row>
    <row r="17339" spans="1:16">
      <c r="A17339" s="484" t="s">
        <v>49536</v>
      </c>
      <c r="B17339" s="485" t="s">
        <v>49535</v>
      </c>
      <c r="C17339" t="s">
        <v>49534</v>
      </c>
      <c r="D17339" t="s">
        <v>49534</v>
      </c>
      <c r="E17339" t="str">
        <f t="shared" si="270"/>
        <v>642496 - JB FORMATION BESANCON</v>
      </c>
      <c r="F17339" t="s">
        <v>11360</v>
      </c>
      <c r="G17339" t="s">
        <v>49533</v>
      </c>
      <c r="I17339" t="s">
        <v>49532</v>
      </c>
      <c r="J17339" t="s">
        <v>49531</v>
      </c>
      <c r="K17339" t="s">
        <v>208</v>
      </c>
      <c r="L17339" t="s">
        <v>49530</v>
      </c>
      <c r="N17339" t="s">
        <v>208</v>
      </c>
      <c r="O17339" t="s">
        <v>476</v>
      </c>
      <c r="P17339" t="s">
        <v>476</v>
      </c>
    </row>
    <row r="17340" spans="1:16">
      <c r="A17340" s="484" t="s">
        <v>131508</v>
      </c>
      <c r="B17340" s="485" t="s">
        <v>131507</v>
      </c>
      <c r="C17340" t="s">
        <v>131506</v>
      </c>
      <c r="D17340" t="s">
        <v>131506</v>
      </c>
      <c r="E17340" t="str">
        <f t="shared" si="270"/>
        <v>642680 - AGNES ESCUDIER</v>
      </c>
      <c r="F17340" t="s">
        <v>11972</v>
      </c>
      <c r="G17340" t="s">
        <v>131505</v>
      </c>
      <c r="I17340" t="s">
        <v>36543</v>
      </c>
      <c r="J17340" t="s">
        <v>131504</v>
      </c>
      <c r="K17340" t="s">
        <v>208</v>
      </c>
      <c r="L17340" t="s">
        <v>131503</v>
      </c>
      <c r="N17340" t="s">
        <v>208</v>
      </c>
      <c r="O17340" t="s">
        <v>476</v>
      </c>
      <c r="P17340" t="s">
        <v>476</v>
      </c>
    </row>
    <row r="17341" spans="1:16">
      <c r="A17341" s="484" t="s">
        <v>117459</v>
      </c>
      <c r="B17341" s="485" t="s">
        <v>117458</v>
      </c>
      <c r="C17341" t="s">
        <v>117457</v>
      </c>
      <c r="D17341" t="s">
        <v>117456</v>
      </c>
      <c r="E17341" t="str">
        <f t="shared" si="270"/>
        <v>629789 - AFSET 35</v>
      </c>
      <c r="F17341" t="s">
        <v>20677</v>
      </c>
      <c r="G17341" t="s">
        <v>117455</v>
      </c>
      <c r="H17341" t="s">
        <v>117454</v>
      </c>
      <c r="I17341" t="s">
        <v>3364</v>
      </c>
      <c r="J17341" t="s">
        <v>117453</v>
      </c>
      <c r="K17341" t="s">
        <v>208</v>
      </c>
      <c r="L17341" t="s">
        <v>117452</v>
      </c>
      <c r="N17341" t="s">
        <v>208</v>
      </c>
      <c r="O17341" t="s">
        <v>476</v>
      </c>
      <c r="P17341" t="s">
        <v>476</v>
      </c>
    </row>
    <row r="17342" spans="1:16">
      <c r="A17342" s="484" t="s">
        <v>25717</v>
      </c>
      <c r="B17342" s="485" t="s">
        <v>25716</v>
      </c>
      <c r="C17342" t="s">
        <v>25715</v>
      </c>
      <c r="D17342" t="s">
        <v>25715</v>
      </c>
      <c r="E17342" t="str">
        <f t="shared" si="270"/>
        <v>663074 - PROFORMEA</v>
      </c>
      <c r="F17342" t="s">
        <v>8159</v>
      </c>
      <c r="G17342" t="s">
        <v>25714</v>
      </c>
      <c r="I17342" t="s">
        <v>11482</v>
      </c>
      <c r="J17342" t="s">
        <v>25713</v>
      </c>
      <c r="K17342" t="s">
        <v>208</v>
      </c>
      <c r="L17342" t="s">
        <v>25712</v>
      </c>
      <c r="N17342" t="s">
        <v>208</v>
      </c>
      <c r="O17342" t="s">
        <v>476</v>
      </c>
      <c r="P17342" t="s">
        <v>476</v>
      </c>
    </row>
    <row r="17343" spans="1:16">
      <c r="A17343" s="484" t="s">
        <v>33486</v>
      </c>
      <c r="B17343" s="485" t="s">
        <v>33485</v>
      </c>
      <c r="C17343" t="s">
        <v>33484</v>
      </c>
      <c r="D17343" t="s">
        <v>33484</v>
      </c>
      <c r="E17343" t="str">
        <f t="shared" si="270"/>
        <v>670145 - NFSPRO</v>
      </c>
      <c r="F17343" t="s">
        <v>11583</v>
      </c>
      <c r="G17343" t="s">
        <v>33483</v>
      </c>
      <c r="I17343" t="s">
        <v>4645</v>
      </c>
      <c r="J17343" t="s">
        <v>33482</v>
      </c>
      <c r="K17343" t="s">
        <v>208</v>
      </c>
      <c r="L17343" t="s">
        <v>33481</v>
      </c>
      <c r="N17343" t="s">
        <v>208</v>
      </c>
      <c r="O17343" t="s">
        <v>476</v>
      </c>
      <c r="P17343" t="s">
        <v>476</v>
      </c>
    </row>
    <row r="17344" spans="1:16">
      <c r="A17344" s="484" t="s">
        <v>96349</v>
      </c>
      <c r="B17344" s="485" t="s">
        <v>96348</v>
      </c>
      <c r="C17344" t="s">
        <v>96347</v>
      </c>
      <c r="D17344" t="s">
        <v>96347</v>
      </c>
      <c r="E17344" t="str">
        <f t="shared" si="270"/>
        <v>649508 - CHEVE MARIE ASTRIDE</v>
      </c>
      <c r="F17344" t="s">
        <v>82481</v>
      </c>
      <c r="G17344" t="s">
        <v>96346</v>
      </c>
      <c r="I17344" t="s">
        <v>3929</v>
      </c>
      <c r="K17344" t="s">
        <v>208</v>
      </c>
      <c r="L17344" t="s">
        <v>96345</v>
      </c>
      <c r="N17344" t="s">
        <v>208</v>
      </c>
      <c r="O17344" t="s">
        <v>476</v>
      </c>
      <c r="P17344" t="s">
        <v>476</v>
      </c>
    </row>
    <row r="17345" spans="1:16">
      <c r="A17345" s="484" t="s">
        <v>16383</v>
      </c>
      <c r="B17345" s="485" t="s">
        <v>16382</v>
      </c>
      <c r="C17345" t="s">
        <v>16381</v>
      </c>
      <c r="D17345" t="s">
        <v>16381</v>
      </c>
      <c r="E17345" t="str">
        <f t="shared" si="270"/>
        <v>630548 - SMT</v>
      </c>
      <c r="F17345" t="s">
        <v>6481</v>
      </c>
      <c r="G17345" t="s">
        <v>16380</v>
      </c>
      <c r="I17345" t="s">
        <v>9749</v>
      </c>
      <c r="K17345" t="s">
        <v>208</v>
      </c>
      <c r="L17345" t="s">
        <v>16379</v>
      </c>
      <c r="N17345" t="s">
        <v>207</v>
      </c>
      <c r="O17345" t="s">
        <v>476</v>
      </c>
      <c r="P17345" t="s">
        <v>476</v>
      </c>
    </row>
    <row r="17346" spans="1:16">
      <c r="A17346" s="484" t="s">
        <v>37565</v>
      </c>
      <c r="B17346" s="485" t="s">
        <v>37564</v>
      </c>
      <c r="C17346" t="s">
        <v>37563</v>
      </c>
      <c r="D17346" t="s">
        <v>37563</v>
      </c>
      <c r="E17346" t="str">
        <f t="shared" ref="E17346:E17409" si="271">_xlfn.CONCAT(L17346," - ",D17346)</f>
        <v>671800 - MC2 AUTISME</v>
      </c>
      <c r="F17346" t="s">
        <v>32442</v>
      </c>
      <c r="G17346" t="s">
        <v>37562</v>
      </c>
      <c r="I17346" t="s">
        <v>626</v>
      </c>
      <c r="K17346" t="s">
        <v>208</v>
      </c>
      <c r="L17346" t="s">
        <v>37561</v>
      </c>
      <c r="N17346" t="s">
        <v>208</v>
      </c>
      <c r="O17346" t="s">
        <v>476</v>
      </c>
      <c r="P17346" t="s">
        <v>476</v>
      </c>
    </row>
    <row r="17347" spans="1:16">
      <c r="A17347" s="484" t="s">
        <v>130076</v>
      </c>
      <c r="B17347" s="485" t="s">
        <v>130075</v>
      </c>
      <c r="C17347" t="s">
        <v>130074</v>
      </c>
      <c r="D17347" t="s">
        <v>130073</v>
      </c>
      <c r="E17347" t="str">
        <f t="shared" si="271"/>
        <v>638018 - ALMKO CONSULTING MORLAIX</v>
      </c>
      <c r="F17347" t="s">
        <v>6686</v>
      </c>
      <c r="G17347" t="s">
        <v>130072</v>
      </c>
      <c r="I17347" t="s">
        <v>22917</v>
      </c>
      <c r="J17347" t="s">
        <v>130071</v>
      </c>
      <c r="K17347" t="s">
        <v>208</v>
      </c>
      <c r="L17347" t="s">
        <v>130070</v>
      </c>
      <c r="N17347" t="s">
        <v>208</v>
      </c>
      <c r="O17347" t="s">
        <v>476</v>
      </c>
      <c r="P17347" t="s">
        <v>476</v>
      </c>
    </row>
    <row r="17348" spans="1:16">
      <c r="A17348" s="484" t="s">
        <v>19302</v>
      </c>
      <c r="B17348" s="485" t="s">
        <v>19301</v>
      </c>
      <c r="C17348" t="s">
        <v>19300</v>
      </c>
      <c r="D17348" t="s">
        <v>19300</v>
      </c>
      <c r="E17348" t="str">
        <f t="shared" si="271"/>
        <v>652738 - SAWUP</v>
      </c>
      <c r="F17348" t="s">
        <v>4574</v>
      </c>
      <c r="G17348" t="s">
        <v>19299</v>
      </c>
      <c r="I17348" t="s">
        <v>19298</v>
      </c>
      <c r="K17348" t="s">
        <v>208</v>
      </c>
      <c r="L17348" t="s">
        <v>19297</v>
      </c>
      <c r="N17348" t="s">
        <v>208</v>
      </c>
      <c r="O17348" t="s">
        <v>476</v>
      </c>
      <c r="P17348" t="s">
        <v>476</v>
      </c>
    </row>
    <row r="17349" spans="1:16">
      <c r="A17349" s="484" t="s">
        <v>58278</v>
      </c>
      <c r="B17349" s="485" t="s">
        <v>58277</v>
      </c>
      <c r="C17349" t="s">
        <v>58276</v>
      </c>
      <c r="D17349" t="s">
        <v>58276</v>
      </c>
      <c r="E17349" t="str">
        <f t="shared" si="271"/>
        <v>640177 - IN-DOLORE</v>
      </c>
      <c r="F17349" t="s">
        <v>5874</v>
      </c>
      <c r="G17349" t="s">
        <v>58275</v>
      </c>
      <c r="I17349" t="s">
        <v>626</v>
      </c>
      <c r="J17349" t="s">
        <v>58274</v>
      </c>
      <c r="K17349" t="s">
        <v>208</v>
      </c>
      <c r="L17349" t="s">
        <v>58273</v>
      </c>
      <c r="N17349" t="s">
        <v>208</v>
      </c>
      <c r="O17349" t="s">
        <v>476</v>
      </c>
      <c r="P17349" t="s">
        <v>476</v>
      </c>
    </row>
    <row r="17350" spans="1:16">
      <c r="A17350" s="484" t="s">
        <v>126507</v>
      </c>
      <c r="B17350" s="485" t="s">
        <v>126506</v>
      </c>
      <c r="C17350" t="s">
        <v>126505</v>
      </c>
      <c r="D17350" t="s">
        <v>126505</v>
      </c>
      <c r="E17350" t="str">
        <f t="shared" si="271"/>
        <v>653408 - ASCENT</v>
      </c>
      <c r="F17350" t="s">
        <v>15990</v>
      </c>
      <c r="G17350" t="s">
        <v>126504</v>
      </c>
      <c r="H17350" t="s">
        <v>126503</v>
      </c>
      <c r="I17350" t="s">
        <v>17960</v>
      </c>
      <c r="K17350" t="s">
        <v>208</v>
      </c>
      <c r="L17350" t="s">
        <v>126502</v>
      </c>
      <c r="N17350" t="s">
        <v>208</v>
      </c>
      <c r="O17350" t="s">
        <v>476</v>
      </c>
      <c r="P17350" t="s">
        <v>476</v>
      </c>
    </row>
    <row r="17351" spans="1:16">
      <c r="A17351" s="484" t="s">
        <v>24732</v>
      </c>
      <c r="B17351" s="485" t="s">
        <v>24725</v>
      </c>
      <c r="C17351" t="s">
        <v>24724</v>
      </c>
      <c r="D17351" t="s">
        <v>24731</v>
      </c>
      <c r="E17351" t="str">
        <f t="shared" si="271"/>
        <v>620142 - PURPLE CAMPUS PEROLS</v>
      </c>
      <c r="F17351" t="s">
        <v>15646</v>
      </c>
      <c r="G17351" t="s">
        <v>24730</v>
      </c>
      <c r="I17351" t="s">
        <v>24729</v>
      </c>
      <c r="J17351" t="s">
        <v>24728</v>
      </c>
      <c r="K17351" t="s">
        <v>208</v>
      </c>
      <c r="L17351" t="s">
        <v>24727</v>
      </c>
      <c r="N17351" t="s">
        <v>207</v>
      </c>
      <c r="O17351" t="s">
        <v>476</v>
      </c>
      <c r="P17351" t="s">
        <v>476</v>
      </c>
    </row>
    <row r="17352" spans="1:16">
      <c r="A17352" s="484" t="s">
        <v>24737</v>
      </c>
      <c r="B17352" s="485" t="s">
        <v>24725</v>
      </c>
      <c r="C17352" t="s">
        <v>24724</v>
      </c>
      <c r="D17352" t="s">
        <v>24736</v>
      </c>
      <c r="E17352" t="str">
        <f t="shared" si="271"/>
        <v>668588 - PURPLE CAMPUS CASTRES</v>
      </c>
      <c r="F17352" t="s">
        <v>4181</v>
      </c>
      <c r="G17352" t="s">
        <v>24735</v>
      </c>
      <c r="I17352" t="s">
        <v>9243</v>
      </c>
      <c r="J17352" t="s">
        <v>24734</v>
      </c>
      <c r="K17352" t="s">
        <v>208</v>
      </c>
      <c r="L17352" t="s">
        <v>24733</v>
      </c>
      <c r="N17352" t="s">
        <v>208</v>
      </c>
      <c r="O17352" t="s">
        <v>476</v>
      </c>
      <c r="P17352" t="s">
        <v>476</v>
      </c>
    </row>
    <row r="17353" spans="1:16">
      <c r="A17353" s="484" t="s">
        <v>24726</v>
      </c>
      <c r="B17353" s="485" t="s">
        <v>24725</v>
      </c>
      <c r="C17353" t="s">
        <v>24724</v>
      </c>
      <c r="D17353" t="s">
        <v>24723</v>
      </c>
      <c r="E17353" t="str">
        <f t="shared" si="271"/>
        <v>638286 - PURPLE CAMPUS TARBES</v>
      </c>
      <c r="F17353" t="s">
        <v>2250</v>
      </c>
      <c r="G17353" t="s">
        <v>24722</v>
      </c>
      <c r="I17353" t="s">
        <v>1369</v>
      </c>
      <c r="J17353" t="s">
        <v>24721</v>
      </c>
      <c r="K17353" t="s">
        <v>208</v>
      </c>
      <c r="L17353" t="s">
        <v>24720</v>
      </c>
      <c r="N17353" t="s">
        <v>207</v>
      </c>
      <c r="O17353" t="s">
        <v>476</v>
      </c>
      <c r="P17353" t="s">
        <v>476</v>
      </c>
    </row>
    <row r="17354" spans="1:16">
      <c r="A17354" s="484" t="s">
        <v>24742</v>
      </c>
      <c r="B17354" s="485" t="s">
        <v>24725</v>
      </c>
      <c r="C17354" t="s">
        <v>24724</v>
      </c>
      <c r="D17354" t="s">
        <v>24741</v>
      </c>
      <c r="E17354" t="str">
        <f t="shared" si="271"/>
        <v>625541 - PURPLE CAMPUS CAHORS</v>
      </c>
      <c r="F17354" t="s">
        <v>969</v>
      </c>
      <c r="G17354" t="s">
        <v>24740</v>
      </c>
      <c r="I17354" t="s">
        <v>19965</v>
      </c>
      <c r="J17354" t="s">
        <v>24739</v>
      </c>
      <c r="K17354" t="s">
        <v>208</v>
      </c>
      <c r="L17354" t="s">
        <v>24738</v>
      </c>
      <c r="N17354" t="s">
        <v>207</v>
      </c>
      <c r="O17354" t="s">
        <v>476</v>
      </c>
      <c r="P17354" t="s">
        <v>476</v>
      </c>
    </row>
    <row r="17355" spans="1:16">
      <c r="A17355" s="484" t="s">
        <v>88921</v>
      </c>
      <c r="B17355" s="485" t="s">
        <v>88920</v>
      </c>
      <c r="C17355" t="s">
        <v>88919</v>
      </c>
      <c r="D17355" t="s">
        <v>88919</v>
      </c>
      <c r="E17355" t="str">
        <f t="shared" si="271"/>
        <v>654048 - DC MOBILITE</v>
      </c>
      <c r="F17355" t="s">
        <v>65856</v>
      </c>
      <c r="G17355" t="s">
        <v>88918</v>
      </c>
      <c r="I17355" t="s">
        <v>626</v>
      </c>
      <c r="K17355" t="s">
        <v>208</v>
      </c>
      <c r="L17355" t="s">
        <v>88917</v>
      </c>
      <c r="N17355" t="s">
        <v>208</v>
      </c>
      <c r="O17355" t="s">
        <v>476</v>
      </c>
      <c r="P17355" t="s">
        <v>476</v>
      </c>
    </row>
    <row r="17356" spans="1:16">
      <c r="A17356" s="484" t="s">
        <v>4022</v>
      </c>
      <c r="B17356" s="485" t="s">
        <v>4021</v>
      </c>
      <c r="C17356" t="s">
        <v>4020</v>
      </c>
      <c r="D17356" t="s">
        <v>4020</v>
      </c>
      <c r="E17356" t="str">
        <f t="shared" si="271"/>
        <v>638869 - VERTICAL FORMATION</v>
      </c>
      <c r="F17356" t="s">
        <v>4019</v>
      </c>
      <c r="G17356" t="s">
        <v>4018</v>
      </c>
      <c r="I17356" t="s">
        <v>4017</v>
      </c>
      <c r="J17356" t="s">
        <v>4016</v>
      </c>
      <c r="K17356" t="s">
        <v>208</v>
      </c>
      <c r="L17356" t="s">
        <v>4015</v>
      </c>
      <c r="N17356" t="s">
        <v>208</v>
      </c>
      <c r="O17356" t="s">
        <v>476</v>
      </c>
      <c r="P17356" t="s">
        <v>476</v>
      </c>
    </row>
    <row r="17357" spans="1:16">
      <c r="A17357" s="484" t="s">
        <v>90266</v>
      </c>
      <c r="B17357" s="485" t="s">
        <v>90265</v>
      </c>
      <c r="C17357" t="s">
        <v>90264</v>
      </c>
      <c r="D17357" t="s">
        <v>90263</v>
      </c>
      <c r="E17357" t="str">
        <f t="shared" si="271"/>
        <v>651679 - CORAL OCCITANIE</v>
      </c>
      <c r="F17357" t="s">
        <v>16714</v>
      </c>
      <c r="G17357" t="s">
        <v>90262</v>
      </c>
      <c r="H17357" t="s">
        <v>90261</v>
      </c>
      <c r="I17357" t="s">
        <v>11482</v>
      </c>
      <c r="J17357" t="s">
        <v>90260</v>
      </c>
      <c r="K17357" t="s">
        <v>208</v>
      </c>
      <c r="L17357" t="s">
        <v>90259</v>
      </c>
      <c r="N17357" t="s">
        <v>208</v>
      </c>
      <c r="O17357" t="s">
        <v>476</v>
      </c>
      <c r="P17357" t="s">
        <v>476</v>
      </c>
    </row>
    <row r="17358" spans="1:16">
      <c r="A17358" s="484" t="s">
        <v>134342</v>
      </c>
      <c r="B17358" s="485" t="s">
        <v>134341</v>
      </c>
      <c r="C17358" t="s">
        <v>134340</v>
      </c>
      <c r="D17358" t="s">
        <v>134340</v>
      </c>
      <c r="E17358" t="str">
        <f t="shared" si="271"/>
        <v>627938 - ADLIB PEOPLE</v>
      </c>
      <c r="F17358" t="s">
        <v>61202</v>
      </c>
      <c r="G17358" t="s">
        <v>134339</v>
      </c>
      <c r="H17358" t="s">
        <v>134338</v>
      </c>
      <c r="I17358" t="s">
        <v>1906</v>
      </c>
      <c r="J17358" t="s">
        <v>134337</v>
      </c>
      <c r="K17358" t="s">
        <v>208</v>
      </c>
      <c r="L17358" t="s">
        <v>134336</v>
      </c>
      <c r="N17358" t="s">
        <v>208</v>
      </c>
      <c r="O17358" t="s">
        <v>476</v>
      </c>
      <c r="P17358" t="s">
        <v>476</v>
      </c>
    </row>
    <row r="17359" spans="1:16">
      <c r="A17359" s="484" t="s">
        <v>8861</v>
      </c>
      <c r="B17359" s="485" t="s">
        <v>8855</v>
      </c>
      <c r="C17359" t="s">
        <v>8854</v>
      </c>
      <c r="D17359" t="s">
        <v>8860</v>
      </c>
      <c r="E17359" t="str">
        <f t="shared" si="271"/>
        <v>655788 - TRIBOLET ROMAIN AUXON DESSOUS</v>
      </c>
      <c r="G17359" t="s">
        <v>8859</v>
      </c>
      <c r="I17359" t="s">
        <v>8858</v>
      </c>
      <c r="K17359" t="s">
        <v>208</v>
      </c>
      <c r="L17359" t="s">
        <v>8857</v>
      </c>
      <c r="N17359" t="s">
        <v>208</v>
      </c>
      <c r="O17359" t="s">
        <v>476</v>
      </c>
      <c r="P17359" t="s">
        <v>476</v>
      </c>
    </row>
    <row r="17360" spans="1:16">
      <c r="A17360" s="484" t="s">
        <v>8856</v>
      </c>
      <c r="B17360" s="485" t="s">
        <v>8855</v>
      </c>
      <c r="C17360" t="s">
        <v>8854</v>
      </c>
      <c r="D17360" t="s">
        <v>8853</v>
      </c>
      <c r="E17360" t="str">
        <f t="shared" si="271"/>
        <v>661466 - TRIBOLET ROMAIN BESANCON</v>
      </c>
      <c r="F17360" t="s">
        <v>8852</v>
      </c>
      <c r="G17360" t="s">
        <v>8851</v>
      </c>
      <c r="I17360" t="s">
        <v>2666</v>
      </c>
      <c r="K17360" t="s">
        <v>208</v>
      </c>
      <c r="L17360" t="s">
        <v>8850</v>
      </c>
      <c r="N17360" t="s">
        <v>208</v>
      </c>
      <c r="O17360" t="s">
        <v>476</v>
      </c>
      <c r="P17360" t="s">
        <v>476</v>
      </c>
    </row>
    <row r="17361" spans="1:16">
      <c r="A17361" s="484" t="s">
        <v>134556</v>
      </c>
      <c r="B17361" s="485" t="s">
        <v>134555</v>
      </c>
      <c r="C17361" t="s">
        <v>134554</v>
      </c>
      <c r="D17361" t="s">
        <v>134554</v>
      </c>
      <c r="E17361" t="str">
        <f t="shared" si="271"/>
        <v>676007 - ADEOVIA</v>
      </c>
      <c r="F17361" t="s">
        <v>4010</v>
      </c>
      <c r="G17361" t="s">
        <v>134553</v>
      </c>
      <c r="I17361" t="s">
        <v>134552</v>
      </c>
      <c r="J17361" t="s">
        <v>134551</v>
      </c>
      <c r="K17361" t="s">
        <v>208</v>
      </c>
      <c r="L17361" t="s">
        <v>134550</v>
      </c>
      <c r="N17361" t="s">
        <v>208</v>
      </c>
      <c r="O17361" t="s">
        <v>476</v>
      </c>
      <c r="P17361" t="s">
        <v>476</v>
      </c>
    </row>
    <row r="17362" spans="1:16">
      <c r="A17362" s="484" t="s">
        <v>47975</v>
      </c>
      <c r="B17362" s="485" t="s">
        <v>47974</v>
      </c>
      <c r="C17362" t="s">
        <v>47973</v>
      </c>
      <c r="D17362" t="s">
        <v>47973</v>
      </c>
      <c r="E17362" t="str">
        <f t="shared" si="271"/>
        <v>636678 - KLB TRANSITION</v>
      </c>
      <c r="F17362" t="s">
        <v>1720</v>
      </c>
      <c r="G17362" t="s">
        <v>47972</v>
      </c>
      <c r="I17362" t="s">
        <v>1035</v>
      </c>
      <c r="J17362" t="s">
        <v>47971</v>
      </c>
      <c r="K17362" t="s">
        <v>208</v>
      </c>
      <c r="L17362" t="s">
        <v>47970</v>
      </c>
      <c r="N17362" t="s">
        <v>208</v>
      </c>
      <c r="O17362" t="s">
        <v>476</v>
      </c>
      <c r="P17362" t="s">
        <v>476</v>
      </c>
    </row>
    <row r="17363" spans="1:16">
      <c r="A17363" s="484" t="s">
        <v>112565</v>
      </c>
      <c r="B17363" s="485" t="s">
        <v>112564</v>
      </c>
      <c r="C17363" t="s">
        <v>112563</v>
      </c>
      <c r="D17363" t="s">
        <v>112562</v>
      </c>
      <c r="E17363" t="str">
        <f t="shared" si="271"/>
        <v>678594 - BOUIBED MARIAMA</v>
      </c>
      <c r="F17363" t="s">
        <v>28917</v>
      </c>
      <c r="G17363" t="s">
        <v>112561</v>
      </c>
      <c r="I17363" t="s">
        <v>29326</v>
      </c>
      <c r="K17363" t="s">
        <v>208</v>
      </c>
      <c r="L17363" t="s">
        <v>112560</v>
      </c>
      <c r="N17363" t="s">
        <v>208</v>
      </c>
      <c r="O17363" t="s">
        <v>476</v>
      </c>
      <c r="P17363" t="s">
        <v>476</v>
      </c>
    </row>
    <row r="17364" spans="1:16">
      <c r="A17364" s="484" t="s">
        <v>58460</v>
      </c>
      <c r="B17364" s="485" t="s">
        <v>58459</v>
      </c>
      <c r="C17364" t="s">
        <v>58458</v>
      </c>
      <c r="D17364" t="s">
        <v>58457</v>
      </c>
      <c r="E17364" t="str">
        <f t="shared" si="271"/>
        <v>663104 - IMMO DECO BRUNOY</v>
      </c>
      <c r="F17364" t="s">
        <v>9624</v>
      </c>
      <c r="G17364" t="s">
        <v>58456</v>
      </c>
      <c r="I17364" t="s">
        <v>41934</v>
      </c>
      <c r="J17364" t="s">
        <v>58455</v>
      </c>
      <c r="K17364" t="s">
        <v>208</v>
      </c>
      <c r="L17364" t="s">
        <v>58454</v>
      </c>
      <c r="N17364" t="s">
        <v>208</v>
      </c>
      <c r="O17364" t="s">
        <v>476</v>
      </c>
      <c r="P17364" t="s">
        <v>476</v>
      </c>
    </row>
    <row r="17365" spans="1:16">
      <c r="A17365" s="484" t="s">
        <v>16327</v>
      </c>
      <c r="B17365" s="485" t="s">
        <v>16326</v>
      </c>
      <c r="C17365" t="s">
        <v>16325</v>
      </c>
      <c r="D17365" t="s">
        <v>16325</v>
      </c>
      <c r="E17365" t="str">
        <f t="shared" si="271"/>
        <v>636320 - SO COACH FORMATION</v>
      </c>
      <c r="F17365" t="s">
        <v>16324</v>
      </c>
      <c r="G17365" t="s">
        <v>16323</v>
      </c>
      <c r="I17365" t="s">
        <v>3532</v>
      </c>
      <c r="K17365" t="s">
        <v>208</v>
      </c>
      <c r="L17365" t="s">
        <v>16322</v>
      </c>
      <c r="N17365" t="s">
        <v>208</v>
      </c>
      <c r="O17365" t="s">
        <v>476</v>
      </c>
      <c r="P17365" t="s">
        <v>476</v>
      </c>
    </row>
    <row r="17366" spans="1:16">
      <c r="A17366" s="484" t="s">
        <v>24645</v>
      </c>
      <c r="B17366" s="485" t="s">
        <v>24644</v>
      </c>
      <c r="C17366" t="s">
        <v>24643</v>
      </c>
      <c r="D17366" t="s">
        <v>24642</v>
      </c>
      <c r="E17366" t="str">
        <f t="shared" si="271"/>
        <v>649764 - PZO FORMATION</v>
      </c>
      <c r="F17366" t="s">
        <v>24204</v>
      </c>
      <c r="G17366" t="s">
        <v>24641</v>
      </c>
      <c r="I17366" t="s">
        <v>626</v>
      </c>
      <c r="J17366" t="s">
        <v>24640</v>
      </c>
      <c r="K17366" t="s">
        <v>208</v>
      </c>
      <c r="L17366" t="s">
        <v>24639</v>
      </c>
      <c r="N17366" t="s">
        <v>208</v>
      </c>
      <c r="O17366" t="s">
        <v>476</v>
      </c>
      <c r="P17366" t="s">
        <v>476</v>
      </c>
    </row>
    <row r="17367" spans="1:16">
      <c r="A17367" s="484" t="s">
        <v>115854</v>
      </c>
      <c r="B17367" s="485" t="s">
        <v>115853</v>
      </c>
      <c r="C17367" t="s">
        <v>115852</v>
      </c>
      <c r="D17367" t="s">
        <v>115852</v>
      </c>
      <c r="E17367" t="str">
        <f t="shared" si="271"/>
        <v>624925 - AVENIR PROFESSIONNEL</v>
      </c>
      <c r="F17367" t="s">
        <v>6577</v>
      </c>
      <c r="G17367" t="s">
        <v>115851</v>
      </c>
      <c r="I17367" t="s">
        <v>5810</v>
      </c>
      <c r="J17367" t="s">
        <v>115850</v>
      </c>
      <c r="K17367" t="s">
        <v>208</v>
      </c>
      <c r="L17367" t="s">
        <v>115849</v>
      </c>
      <c r="N17367" t="s">
        <v>208</v>
      </c>
      <c r="O17367" t="s">
        <v>476</v>
      </c>
      <c r="P17367" t="s">
        <v>476</v>
      </c>
    </row>
    <row r="17368" spans="1:16">
      <c r="A17368" s="484" t="s">
        <v>131726</v>
      </c>
      <c r="B17368" s="485" t="s">
        <v>131725</v>
      </c>
      <c r="C17368" t="s">
        <v>131724</v>
      </c>
      <c r="D17368" t="s">
        <v>131723</v>
      </c>
      <c r="E17368" t="str">
        <f t="shared" si="271"/>
        <v>655818 - AD2SI FORMATIONS</v>
      </c>
      <c r="F17368" t="s">
        <v>6367</v>
      </c>
      <c r="G17368" t="s">
        <v>131722</v>
      </c>
      <c r="I17368" t="s">
        <v>7985</v>
      </c>
      <c r="J17368" t="s">
        <v>131721</v>
      </c>
      <c r="K17368" t="s">
        <v>208</v>
      </c>
      <c r="L17368" t="s">
        <v>131720</v>
      </c>
      <c r="N17368" t="s">
        <v>208</v>
      </c>
      <c r="O17368" t="s">
        <v>476</v>
      </c>
      <c r="P17368" t="s">
        <v>476</v>
      </c>
    </row>
    <row r="17369" spans="1:16">
      <c r="A17369" s="484" t="s">
        <v>47120</v>
      </c>
      <c r="B17369" s="485" t="s">
        <v>47119</v>
      </c>
      <c r="C17369" t="s">
        <v>47118</v>
      </c>
      <c r="D17369" t="s">
        <v>47118</v>
      </c>
      <c r="E17369" t="str">
        <f t="shared" si="271"/>
        <v>686785 - LA FABRIQUE QUI PIQUE</v>
      </c>
      <c r="F17369" t="s">
        <v>3072</v>
      </c>
      <c r="G17369" t="s">
        <v>47117</v>
      </c>
      <c r="I17369" t="s">
        <v>47116</v>
      </c>
      <c r="J17369" t="s">
        <v>47115</v>
      </c>
      <c r="K17369" t="s">
        <v>208</v>
      </c>
      <c r="L17369" t="s">
        <v>47114</v>
      </c>
      <c r="N17369" t="s">
        <v>208</v>
      </c>
      <c r="O17369" t="s">
        <v>476</v>
      </c>
      <c r="P17369" t="s">
        <v>476</v>
      </c>
    </row>
    <row r="17370" spans="1:16">
      <c r="A17370" s="484" t="s">
        <v>26270</v>
      </c>
      <c r="B17370" s="485" t="s">
        <v>26269</v>
      </c>
      <c r="C17370" t="s">
        <v>26268</v>
      </c>
      <c r="D17370" t="s">
        <v>26268</v>
      </c>
      <c r="E17370" t="str">
        <f t="shared" si="271"/>
        <v>650330 - PREVENTO RISKS</v>
      </c>
      <c r="F17370" t="s">
        <v>5552</v>
      </c>
      <c r="G17370" t="s">
        <v>26267</v>
      </c>
      <c r="I17370" t="s">
        <v>579</v>
      </c>
      <c r="J17370" t="s">
        <v>26266</v>
      </c>
      <c r="K17370" t="s">
        <v>208</v>
      </c>
      <c r="L17370" t="s">
        <v>26265</v>
      </c>
      <c r="N17370" t="s">
        <v>208</v>
      </c>
      <c r="O17370" t="s">
        <v>476</v>
      </c>
      <c r="P17370" t="s">
        <v>476</v>
      </c>
    </row>
    <row r="17371" spans="1:16">
      <c r="A17371" s="484" t="s">
        <v>82310</v>
      </c>
      <c r="B17371" s="485" t="s">
        <v>82309</v>
      </c>
      <c r="C17371" t="s">
        <v>82308</v>
      </c>
      <c r="D17371" t="s">
        <v>82308</v>
      </c>
      <c r="E17371" t="str">
        <f t="shared" si="271"/>
        <v>658297 - EDUSKALE</v>
      </c>
      <c r="F17371" t="s">
        <v>16543</v>
      </c>
      <c r="G17371" t="s">
        <v>82307</v>
      </c>
      <c r="I17371" t="s">
        <v>1678</v>
      </c>
      <c r="K17371" t="s">
        <v>208</v>
      </c>
      <c r="L17371" t="s">
        <v>82306</v>
      </c>
      <c r="N17371" t="s">
        <v>208</v>
      </c>
      <c r="O17371" t="s">
        <v>476</v>
      </c>
      <c r="P17371" t="s">
        <v>476</v>
      </c>
    </row>
    <row r="17372" spans="1:16">
      <c r="A17372" s="484" t="s">
        <v>58311</v>
      </c>
      <c r="B17372" s="485" t="s">
        <v>58310</v>
      </c>
      <c r="C17372" t="s">
        <v>58309</v>
      </c>
      <c r="D17372" t="s">
        <v>58309</v>
      </c>
      <c r="E17372" t="str">
        <f t="shared" si="271"/>
        <v>637592 - INDEPENDANCE WAY</v>
      </c>
      <c r="F17372" t="s">
        <v>1832</v>
      </c>
      <c r="G17372" t="s">
        <v>58308</v>
      </c>
      <c r="I17372" t="s">
        <v>36478</v>
      </c>
      <c r="J17372" t="s">
        <v>58307</v>
      </c>
      <c r="K17372" t="s">
        <v>208</v>
      </c>
      <c r="L17372" t="s">
        <v>58306</v>
      </c>
      <c r="N17372" t="s">
        <v>208</v>
      </c>
      <c r="O17372" t="s">
        <v>476</v>
      </c>
      <c r="P17372" t="s">
        <v>476</v>
      </c>
    </row>
    <row r="17373" spans="1:16">
      <c r="A17373" s="484" t="s">
        <v>35272</v>
      </c>
      <c r="B17373" s="485" t="s">
        <v>35271</v>
      </c>
      <c r="C17373" t="s">
        <v>35270</v>
      </c>
      <c r="D17373" t="s">
        <v>35270</v>
      </c>
      <c r="E17373" t="str">
        <f t="shared" si="271"/>
        <v>627872 - MORADI FORMATION</v>
      </c>
      <c r="F17373" t="s">
        <v>13133</v>
      </c>
      <c r="G17373" t="s">
        <v>35269</v>
      </c>
      <c r="I17373" t="s">
        <v>35268</v>
      </c>
      <c r="J17373" t="s">
        <v>35267</v>
      </c>
      <c r="K17373" t="s">
        <v>208</v>
      </c>
      <c r="L17373" t="s">
        <v>35266</v>
      </c>
      <c r="N17373" t="s">
        <v>208</v>
      </c>
      <c r="O17373" t="s">
        <v>476</v>
      </c>
      <c r="P17373" t="s">
        <v>476</v>
      </c>
    </row>
    <row r="17374" spans="1:16">
      <c r="A17374" s="484" t="s">
        <v>15362</v>
      </c>
      <c r="B17374" s="485" t="s">
        <v>15361</v>
      </c>
      <c r="C17374" t="s">
        <v>15360</v>
      </c>
      <c r="D17374" t="s">
        <v>15359</v>
      </c>
      <c r="E17374" t="str">
        <f t="shared" si="271"/>
        <v>631012 - SFPC</v>
      </c>
      <c r="F17374" t="s">
        <v>637</v>
      </c>
      <c r="G17374" t="s">
        <v>15358</v>
      </c>
      <c r="I17374" t="s">
        <v>5810</v>
      </c>
      <c r="K17374" t="s">
        <v>208</v>
      </c>
      <c r="L17374" t="s">
        <v>15357</v>
      </c>
      <c r="N17374" t="s">
        <v>208</v>
      </c>
      <c r="O17374" t="s">
        <v>476</v>
      </c>
      <c r="P17374" t="s">
        <v>476</v>
      </c>
    </row>
    <row r="17375" spans="1:16">
      <c r="A17375" s="484" t="s">
        <v>96605</v>
      </c>
      <c r="B17375" s="485" t="s">
        <v>96604</v>
      </c>
      <c r="C17375" t="s">
        <v>96603</v>
      </c>
      <c r="D17375" t="s">
        <v>96603</v>
      </c>
      <c r="E17375" t="str">
        <f t="shared" si="271"/>
        <v>635388 - CHARLOTTE K</v>
      </c>
      <c r="F17375" t="s">
        <v>28304</v>
      </c>
      <c r="G17375" t="s">
        <v>96602</v>
      </c>
      <c r="I17375" t="s">
        <v>1228</v>
      </c>
      <c r="J17375" t="s">
        <v>96601</v>
      </c>
      <c r="K17375" t="s">
        <v>208</v>
      </c>
      <c r="L17375" t="s">
        <v>96600</v>
      </c>
      <c r="N17375" t="s">
        <v>208</v>
      </c>
      <c r="O17375" t="s">
        <v>476</v>
      </c>
      <c r="P17375" t="s">
        <v>476</v>
      </c>
    </row>
    <row r="17376" spans="1:16">
      <c r="A17376" s="484" t="s">
        <v>32697</v>
      </c>
      <c r="B17376" s="485" t="s">
        <v>32696</v>
      </c>
      <c r="C17376" t="s">
        <v>32695</v>
      </c>
      <c r="D17376" t="s">
        <v>32695</v>
      </c>
      <c r="E17376" t="str">
        <f t="shared" si="271"/>
        <v>678120 - NUMINA COACHING &amp; EXPERTISES</v>
      </c>
      <c r="F17376" t="s">
        <v>11644</v>
      </c>
      <c r="G17376" t="s">
        <v>32694</v>
      </c>
      <c r="I17376" t="s">
        <v>626</v>
      </c>
      <c r="J17376" t="s">
        <v>32693</v>
      </c>
      <c r="K17376" t="s">
        <v>208</v>
      </c>
      <c r="L17376" t="s">
        <v>32692</v>
      </c>
      <c r="N17376" t="s">
        <v>208</v>
      </c>
      <c r="O17376" t="s">
        <v>476</v>
      </c>
      <c r="P17376" t="s">
        <v>476</v>
      </c>
    </row>
    <row r="17377" spans="1:16">
      <c r="A17377" s="484" t="s">
        <v>135614</v>
      </c>
      <c r="B17377" s="485" t="s">
        <v>135613</v>
      </c>
      <c r="C17377" t="s">
        <v>135612</v>
      </c>
      <c r="D17377" t="s">
        <v>135612</v>
      </c>
      <c r="E17377" t="str">
        <f t="shared" si="271"/>
        <v>638936 - ACSI RH</v>
      </c>
      <c r="F17377" t="s">
        <v>14330</v>
      </c>
      <c r="G17377" t="s">
        <v>8048</v>
      </c>
      <c r="I17377" t="s">
        <v>991</v>
      </c>
      <c r="K17377" t="s">
        <v>208</v>
      </c>
      <c r="L17377" t="s">
        <v>135611</v>
      </c>
      <c r="N17377" t="s">
        <v>208</v>
      </c>
      <c r="O17377" t="s">
        <v>476</v>
      </c>
      <c r="P17377" t="s">
        <v>476</v>
      </c>
    </row>
    <row r="17378" spans="1:16">
      <c r="A17378" s="484" t="s">
        <v>30163</v>
      </c>
      <c r="B17378" s="485" t="s">
        <v>30162</v>
      </c>
      <c r="C17378" t="s">
        <v>30161</v>
      </c>
      <c r="D17378" t="s">
        <v>30161</v>
      </c>
      <c r="E17378" t="str">
        <f t="shared" si="271"/>
        <v>678703 - OUVRIR LE PRESENT</v>
      </c>
      <c r="F17378" t="s">
        <v>11275</v>
      </c>
      <c r="G17378" t="s">
        <v>30160</v>
      </c>
      <c r="I17378" t="s">
        <v>7958</v>
      </c>
      <c r="J17378" t="s">
        <v>30159</v>
      </c>
      <c r="K17378" t="s">
        <v>208</v>
      </c>
      <c r="L17378" t="s">
        <v>30158</v>
      </c>
      <c r="N17378" t="s">
        <v>208</v>
      </c>
      <c r="O17378" t="s">
        <v>476</v>
      </c>
      <c r="P17378" t="s">
        <v>476</v>
      </c>
    </row>
    <row r="17379" spans="1:16">
      <c r="A17379" s="484" t="s">
        <v>59094</v>
      </c>
      <c r="B17379" s="485" t="s">
        <v>59093</v>
      </c>
      <c r="C17379" t="s">
        <v>59092</v>
      </c>
      <c r="D17379" t="s">
        <v>59091</v>
      </c>
      <c r="E17379" t="str">
        <f t="shared" si="271"/>
        <v>622370 - IFPA CHALON SUR SAONE</v>
      </c>
      <c r="F17379" t="s">
        <v>59090</v>
      </c>
      <c r="G17379" t="s">
        <v>59089</v>
      </c>
      <c r="H17379" t="s">
        <v>59088</v>
      </c>
      <c r="I17379" t="s">
        <v>7815</v>
      </c>
      <c r="J17379" t="s">
        <v>59087</v>
      </c>
      <c r="K17379" t="s">
        <v>208</v>
      </c>
      <c r="L17379" t="s">
        <v>59086</v>
      </c>
      <c r="N17379" t="s">
        <v>208</v>
      </c>
      <c r="O17379" t="s">
        <v>476</v>
      </c>
      <c r="P17379" t="s">
        <v>476</v>
      </c>
    </row>
    <row r="17380" spans="1:16">
      <c r="A17380" s="484" t="s">
        <v>67515</v>
      </c>
      <c r="B17380" s="485" t="s">
        <v>67514</v>
      </c>
      <c r="C17380" t="s">
        <v>67513</v>
      </c>
      <c r="D17380" t="s">
        <v>67513</v>
      </c>
      <c r="E17380" t="str">
        <f t="shared" si="271"/>
        <v>684570 - GAZOUYI</v>
      </c>
      <c r="F17380" t="s">
        <v>19530</v>
      </c>
      <c r="G17380" t="s">
        <v>67512</v>
      </c>
      <c r="I17380" t="s">
        <v>1406</v>
      </c>
      <c r="J17380" t="s">
        <v>67511</v>
      </c>
      <c r="K17380" t="s">
        <v>208</v>
      </c>
      <c r="L17380" t="s">
        <v>67510</v>
      </c>
      <c r="N17380" t="s">
        <v>208</v>
      </c>
      <c r="O17380" t="s">
        <v>476</v>
      </c>
      <c r="P17380" t="s">
        <v>476</v>
      </c>
    </row>
    <row r="17381" spans="1:16">
      <c r="A17381" s="484" t="s">
        <v>38020</v>
      </c>
      <c r="B17381" s="485" t="s">
        <v>38019</v>
      </c>
      <c r="C17381" t="s">
        <v>38018</v>
      </c>
      <c r="D17381" t="s">
        <v>38018</v>
      </c>
      <c r="E17381" t="str">
        <f t="shared" si="271"/>
        <v>624032 - MARYSE THANATOPRAXIE</v>
      </c>
      <c r="F17381" t="s">
        <v>1362</v>
      </c>
      <c r="G17381" t="s">
        <v>38017</v>
      </c>
      <c r="I17381" t="s">
        <v>38016</v>
      </c>
      <c r="J17381" t="s">
        <v>38015</v>
      </c>
      <c r="K17381" t="s">
        <v>208</v>
      </c>
      <c r="L17381" t="s">
        <v>38014</v>
      </c>
      <c r="N17381" t="s">
        <v>208</v>
      </c>
      <c r="O17381" t="s">
        <v>476</v>
      </c>
      <c r="P17381" t="s">
        <v>476</v>
      </c>
    </row>
    <row r="17382" spans="1:16">
      <c r="A17382" s="484" t="s">
        <v>116885</v>
      </c>
      <c r="B17382" s="485" t="s">
        <v>116884</v>
      </c>
      <c r="C17382" t="s">
        <v>116883</v>
      </c>
      <c r="D17382" t="s">
        <v>116883</v>
      </c>
      <c r="E17382" t="str">
        <f t="shared" si="271"/>
        <v>646052 - AUDREY HILLEBRAND - COACH DE CARRIERE</v>
      </c>
      <c r="F17382" t="s">
        <v>2345</v>
      </c>
      <c r="G17382" t="s">
        <v>116882</v>
      </c>
      <c r="I17382" t="s">
        <v>116881</v>
      </c>
      <c r="J17382" t="s">
        <v>116880</v>
      </c>
      <c r="K17382" t="s">
        <v>208</v>
      </c>
      <c r="L17382" t="s">
        <v>116879</v>
      </c>
      <c r="N17382" t="s">
        <v>208</v>
      </c>
      <c r="O17382" t="s">
        <v>476</v>
      </c>
      <c r="P17382" t="s">
        <v>476</v>
      </c>
    </row>
    <row r="17383" spans="1:16">
      <c r="A17383" s="484" t="s">
        <v>85453</v>
      </c>
      <c r="B17383" s="485" t="s">
        <v>85452</v>
      </c>
      <c r="C17383" t="s">
        <v>85451</v>
      </c>
      <c r="D17383" t="s">
        <v>85451</v>
      </c>
      <c r="E17383" t="str">
        <f t="shared" si="271"/>
        <v>636575 - EC CONSULTING</v>
      </c>
      <c r="F17383" t="s">
        <v>2558</v>
      </c>
      <c r="G17383" t="s">
        <v>85450</v>
      </c>
      <c r="I17383" t="s">
        <v>4809</v>
      </c>
      <c r="J17383" t="s">
        <v>85438</v>
      </c>
      <c r="K17383" t="s">
        <v>208</v>
      </c>
      <c r="L17383" t="s">
        <v>85449</v>
      </c>
      <c r="N17383" t="s">
        <v>208</v>
      </c>
      <c r="O17383" t="s">
        <v>476</v>
      </c>
      <c r="P17383" t="s">
        <v>476</v>
      </c>
    </row>
    <row r="17384" spans="1:16">
      <c r="A17384" s="484" t="s">
        <v>9769</v>
      </c>
      <c r="B17384" s="485" t="s">
        <v>9768</v>
      </c>
      <c r="C17384" t="s">
        <v>9767</v>
      </c>
      <c r="D17384" t="s">
        <v>9767</v>
      </c>
      <c r="E17384" t="str">
        <f t="shared" si="271"/>
        <v>636903 - THOUVENIN AMANDINE</v>
      </c>
      <c r="F17384" t="s">
        <v>6239</v>
      </c>
      <c r="G17384" t="s">
        <v>9766</v>
      </c>
      <c r="I17384" t="s">
        <v>579</v>
      </c>
      <c r="J17384" t="s">
        <v>9765</v>
      </c>
      <c r="K17384" t="s">
        <v>208</v>
      </c>
      <c r="L17384" t="s">
        <v>9764</v>
      </c>
      <c r="N17384" t="s">
        <v>208</v>
      </c>
      <c r="O17384" t="s">
        <v>476</v>
      </c>
      <c r="P17384" t="s">
        <v>476</v>
      </c>
    </row>
    <row r="17385" spans="1:16">
      <c r="A17385" s="484" t="s">
        <v>19926</v>
      </c>
      <c r="B17385" s="485" t="s">
        <v>19925</v>
      </c>
      <c r="C17385" t="s">
        <v>19924</v>
      </c>
      <c r="D17385" t="s">
        <v>19923</v>
      </c>
      <c r="E17385" t="str">
        <f t="shared" si="271"/>
        <v>643099 - PETIT A</v>
      </c>
      <c r="F17385" t="s">
        <v>11529</v>
      </c>
      <c r="G17385" t="s">
        <v>19922</v>
      </c>
      <c r="I17385" t="s">
        <v>2301</v>
      </c>
      <c r="K17385" t="s">
        <v>208</v>
      </c>
      <c r="L17385" t="s">
        <v>19921</v>
      </c>
      <c r="N17385" t="s">
        <v>208</v>
      </c>
      <c r="O17385" t="s">
        <v>476</v>
      </c>
      <c r="P17385" t="s">
        <v>476</v>
      </c>
    </row>
    <row r="17386" spans="1:16">
      <c r="A17386" s="484" t="s">
        <v>55497</v>
      </c>
      <c r="B17386" s="485" t="s">
        <v>55496</v>
      </c>
      <c r="C17386" t="s">
        <v>55495</v>
      </c>
      <c r="D17386" t="s">
        <v>50482</v>
      </c>
      <c r="E17386" t="str">
        <f t="shared" si="271"/>
        <v>629947 - IPS</v>
      </c>
      <c r="F17386" t="s">
        <v>19901</v>
      </c>
      <c r="G17386" t="s">
        <v>55494</v>
      </c>
      <c r="I17386" t="s">
        <v>1321</v>
      </c>
      <c r="K17386" t="s">
        <v>208</v>
      </c>
      <c r="L17386" t="s">
        <v>55493</v>
      </c>
      <c r="N17386" t="s">
        <v>208</v>
      </c>
      <c r="O17386" t="s">
        <v>476</v>
      </c>
      <c r="P17386" t="s">
        <v>476</v>
      </c>
    </row>
    <row r="17387" spans="1:16">
      <c r="A17387" s="484" t="s">
        <v>21342</v>
      </c>
      <c r="B17387" s="485" t="s">
        <v>21341</v>
      </c>
      <c r="C17387" t="s">
        <v>21340</v>
      </c>
      <c r="D17387" t="s">
        <v>21340</v>
      </c>
      <c r="E17387" t="str">
        <f t="shared" si="271"/>
        <v>660735 - ROSAS &amp; QOSMAS</v>
      </c>
      <c r="F17387" t="s">
        <v>20727</v>
      </c>
      <c r="G17387" t="s">
        <v>21339</v>
      </c>
      <c r="I17387" t="s">
        <v>1837</v>
      </c>
      <c r="K17387" t="s">
        <v>208</v>
      </c>
      <c r="L17387" t="s">
        <v>21338</v>
      </c>
      <c r="N17387" t="s">
        <v>208</v>
      </c>
      <c r="O17387" t="s">
        <v>476</v>
      </c>
      <c r="P17387" t="s">
        <v>476</v>
      </c>
    </row>
    <row r="17388" spans="1:16">
      <c r="A17388" s="484" t="s">
        <v>45979</v>
      </c>
      <c r="B17388" s="485" t="s">
        <v>45978</v>
      </c>
      <c r="C17388" t="s">
        <v>45977</v>
      </c>
      <c r="D17388" t="s">
        <v>45977</v>
      </c>
      <c r="E17388" t="str">
        <f t="shared" si="271"/>
        <v>651059 - L'ALCHIMISTE 2.0</v>
      </c>
      <c r="F17388" t="s">
        <v>1378</v>
      </c>
      <c r="G17388" t="s">
        <v>45976</v>
      </c>
      <c r="I17388" t="s">
        <v>749</v>
      </c>
      <c r="J17388" t="s">
        <v>45975</v>
      </c>
      <c r="K17388" t="s">
        <v>208</v>
      </c>
      <c r="L17388" t="s">
        <v>45974</v>
      </c>
      <c r="N17388" t="s">
        <v>208</v>
      </c>
      <c r="O17388" t="s">
        <v>476</v>
      </c>
      <c r="P17388" t="s">
        <v>476</v>
      </c>
    </row>
    <row r="17389" spans="1:16">
      <c r="A17389" s="484" t="s">
        <v>95048</v>
      </c>
      <c r="B17389" s="485" t="s">
        <v>95047</v>
      </c>
      <c r="C17389" t="s">
        <v>95046</v>
      </c>
      <c r="D17389" t="s">
        <v>95046</v>
      </c>
      <c r="E17389" t="str">
        <f t="shared" si="271"/>
        <v>645000 - COALIX</v>
      </c>
      <c r="F17389" t="s">
        <v>2138</v>
      </c>
      <c r="G17389" t="s">
        <v>95045</v>
      </c>
      <c r="I17389" t="s">
        <v>596</v>
      </c>
      <c r="J17389" t="s">
        <v>95044</v>
      </c>
      <c r="K17389" t="s">
        <v>208</v>
      </c>
      <c r="L17389" t="s">
        <v>95043</v>
      </c>
      <c r="N17389" t="s">
        <v>208</v>
      </c>
      <c r="O17389" t="s">
        <v>476</v>
      </c>
      <c r="P17389" t="s">
        <v>476</v>
      </c>
    </row>
    <row r="17390" spans="1:16">
      <c r="A17390" s="484" t="s">
        <v>111486</v>
      </c>
      <c r="B17390" s="485" t="s">
        <v>111485</v>
      </c>
      <c r="C17390" t="s">
        <v>111484</v>
      </c>
      <c r="D17390" t="s">
        <v>111484</v>
      </c>
      <c r="E17390" t="str">
        <f t="shared" si="271"/>
        <v>639199 - BZH FORMATION</v>
      </c>
      <c r="F17390" t="s">
        <v>11762</v>
      </c>
      <c r="G17390" t="s">
        <v>111483</v>
      </c>
      <c r="I17390" t="s">
        <v>626</v>
      </c>
      <c r="J17390" t="s">
        <v>111482</v>
      </c>
      <c r="K17390" t="s">
        <v>208</v>
      </c>
      <c r="L17390" t="s">
        <v>111481</v>
      </c>
      <c r="N17390" t="s">
        <v>208</v>
      </c>
      <c r="O17390" t="s">
        <v>476</v>
      </c>
      <c r="P17390" t="s">
        <v>476</v>
      </c>
    </row>
    <row r="17391" spans="1:16">
      <c r="A17391" s="484" t="s">
        <v>32940</v>
      </c>
      <c r="B17391" s="485" t="s">
        <v>32939</v>
      </c>
      <c r="C17391" t="s">
        <v>32938</v>
      </c>
      <c r="D17391" t="s">
        <v>32938</v>
      </c>
      <c r="E17391" t="str">
        <f t="shared" si="271"/>
        <v>676573 - NOUVELLES DIRECTIONS</v>
      </c>
      <c r="F17391" t="s">
        <v>16142</v>
      </c>
      <c r="G17391" t="s">
        <v>32937</v>
      </c>
      <c r="I17391" t="s">
        <v>15946</v>
      </c>
      <c r="J17391" t="s">
        <v>32936</v>
      </c>
      <c r="K17391" t="s">
        <v>208</v>
      </c>
      <c r="L17391" t="s">
        <v>32935</v>
      </c>
      <c r="N17391" t="s">
        <v>208</v>
      </c>
      <c r="O17391" t="s">
        <v>476</v>
      </c>
      <c r="P17391" t="s">
        <v>476</v>
      </c>
    </row>
    <row r="17392" spans="1:16">
      <c r="A17392" s="484" t="s">
        <v>77310</v>
      </c>
      <c r="B17392" s="485" t="s">
        <v>77309</v>
      </c>
      <c r="C17392" t="s">
        <v>77308</v>
      </c>
      <c r="D17392" t="s">
        <v>77308</v>
      </c>
      <c r="E17392" t="str">
        <f t="shared" si="271"/>
        <v>685343 - ETENNA DOMINIQUE</v>
      </c>
      <c r="F17392" t="s">
        <v>1978</v>
      </c>
      <c r="G17392" t="s">
        <v>77307</v>
      </c>
      <c r="I17392" t="s">
        <v>77306</v>
      </c>
      <c r="J17392" t="s">
        <v>77305</v>
      </c>
      <c r="K17392" t="s">
        <v>208</v>
      </c>
      <c r="L17392" t="s">
        <v>77304</v>
      </c>
      <c r="N17392" t="s">
        <v>208</v>
      </c>
      <c r="O17392" t="s">
        <v>476</v>
      </c>
      <c r="P17392" t="s">
        <v>476</v>
      </c>
    </row>
    <row r="17393" spans="1:16">
      <c r="A17393" s="484" t="s">
        <v>69657</v>
      </c>
      <c r="B17393" s="485" t="s">
        <v>69656</v>
      </c>
      <c r="C17393" t="s">
        <v>69655</v>
      </c>
      <c r="D17393" t="s">
        <v>69654</v>
      </c>
      <c r="E17393" t="str">
        <f t="shared" si="271"/>
        <v>655685 - FISIOFOCUS</v>
      </c>
      <c r="F17393" t="s">
        <v>48365</v>
      </c>
      <c r="G17393" t="s">
        <v>69653</v>
      </c>
      <c r="I17393" t="s">
        <v>69652</v>
      </c>
      <c r="J17393" t="s">
        <v>69651</v>
      </c>
      <c r="K17393" t="s">
        <v>208</v>
      </c>
      <c r="L17393" t="s">
        <v>69650</v>
      </c>
      <c r="N17393" t="s">
        <v>208</v>
      </c>
      <c r="O17393" t="s">
        <v>476</v>
      </c>
      <c r="P17393" t="s">
        <v>476</v>
      </c>
    </row>
    <row r="17394" spans="1:16">
      <c r="A17394" s="484" t="s">
        <v>62344</v>
      </c>
      <c r="B17394" s="485" t="s">
        <v>62343</v>
      </c>
      <c r="C17394" t="s">
        <v>62342</v>
      </c>
      <c r="D17394" t="s">
        <v>62342</v>
      </c>
      <c r="E17394" t="str">
        <f t="shared" si="271"/>
        <v>644717 - HAPPY END</v>
      </c>
      <c r="F17394" t="s">
        <v>16502</v>
      </c>
      <c r="G17394" t="s">
        <v>62341</v>
      </c>
      <c r="I17394" t="s">
        <v>626</v>
      </c>
      <c r="J17394" t="s">
        <v>62340</v>
      </c>
      <c r="K17394" t="s">
        <v>208</v>
      </c>
      <c r="L17394" t="s">
        <v>62339</v>
      </c>
      <c r="N17394" t="s">
        <v>208</v>
      </c>
      <c r="O17394" t="s">
        <v>476</v>
      </c>
      <c r="P17394" t="s">
        <v>476</v>
      </c>
    </row>
    <row r="17395" spans="1:16">
      <c r="A17395" s="484" t="s">
        <v>55664</v>
      </c>
      <c r="B17395" s="485" t="s">
        <v>55663</v>
      </c>
      <c r="C17395" t="s">
        <v>55662</v>
      </c>
      <c r="D17395" t="s">
        <v>55661</v>
      </c>
      <c r="E17395" t="str">
        <f t="shared" si="271"/>
        <v>675866 - IPPE</v>
      </c>
      <c r="F17395" t="s">
        <v>5283</v>
      </c>
      <c r="G17395" t="s">
        <v>55660</v>
      </c>
      <c r="I17395" t="s">
        <v>55659</v>
      </c>
      <c r="J17395" t="s">
        <v>55658</v>
      </c>
      <c r="K17395" t="s">
        <v>208</v>
      </c>
      <c r="L17395" t="s">
        <v>55657</v>
      </c>
      <c r="N17395" t="s">
        <v>208</v>
      </c>
      <c r="O17395" t="s">
        <v>476</v>
      </c>
      <c r="P17395" t="s">
        <v>476</v>
      </c>
    </row>
    <row r="17396" spans="1:16">
      <c r="A17396" s="484" t="s">
        <v>25873</v>
      </c>
      <c r="B17396" s="485" t="s">
        <v>25872</v>
      </c>
      <c r="C17396" t="s">
        <v>25871</v>
      </c>
      <c r="D17396" t="s">
        <v>25871</v>
      </c>
      <c r="E17396" t="str">
        <f t="shared" si="271"/>
        <v>680941 - PROFECOLES</v>
      </c>
      <c r="F17396" t="s">
        <v>2378</v>
      </c>
      <c r="G17396" t="s">
        <v>25870</v>
      </c>
      <c r="I17396" t="s">
        <v>25869</v>
      </c>
      <c r="J17396" t="s">
        <v>25868</v>
      </c>
      <c r="K17396" t="s">
        <v>208</v>
      </c>
      <c r="L17396" t="s">
        <v>25867</v>
      </c>
      <c r="N17396" t="s">
        <v>208</v>
      </c>
      <c r="O17396" t="s">
        <v>476</v>
      </c>
      <c r="P17396" t="s">
        <v>476</v>
      </c>
    </row>
    <row r="17397" spans="1:16">
      <c r="A17397" s="484" t="s">
        <v>56982</v>
      </c>
      <c r="B17397" s="485" t="s">
        <v>56981</v>
      </c>
      <c r="C17397" t="s">
        <v>56980</v>
      </c>
      <c r="D17397" t="s">
        <v>56980</v>
      </c>
      <c r="E17397" t="str">
        <f t="shared" si="271"/>
        <v>623519 - INSTITUT CONSCIENS'EVOLUTION</v>
      </c>
      <c r="G17397" t="s">
        <v>56979</v>
      </c>
      <c r="I17397" t="s">
        <v>56978</v>
      </c>
      <c r="K17397" t="s">
        <v>208</v>
      </c>
      <c r="L17397" t="s">
        <v>56977</v>
      </c>
      <c r="N17397" t="s">
        <v>208</v>
      </c>
      <c r="O17397" t="s">
        <v>476</v>
      </c>
      <c r="P17397" t="s">
        <v>476</v>
      </c>
    </row>
    <row r="17398" spans="1:16">
      <c r="A17398" s="484" t="s">
        <v>9035</v>
      </c>
      <c r="B17398" s="485" t="s">
        <v>9034</v>
      </c>
      <c r="C17398" t="s">
        <v>9033</v>
      </c>
      <c r="D17398" t="s">
        <v>9033</v>
      </c>
      <c r="E17398" t="str">
        <f t="shared" si="271"/>
        <v>675520 - TRANSITIONS</v>
      </c>
      <c r="F17398" t="s">
        <v>8549</v>
      </c>
      <c r="G17398" t="s">
        <v>9032</v>
      </c>
      <c r="I17398" t="s">
        <v>1542</v>
      </c>
      <c r="J17398" t="s">
        <v>9031</v>
      </c>
      <c r="K17398" t="s">
        <v>208</v>
      </c>
      <c r="L17398" t="s">
        <v>9030</v>
      </c>
      <c r="N17398" t="s">
        <v>208</v>
      </c>
      <c r="O17398" t="s">
        <v>476</v>
      </c>
      <c r="P17398" t="s">
        <v>476</v>
      </c>
    </row>
    <row r="17399" spans="1:16">
      <c r="A17399" s="484" t="s">
        <v>49858</v>
      </c>
      <c r="B17399" s="485" t="s">
        <v>49857</v>
      </c>
      <c r="C17399" t="s">
        <v>49856</v>
      </c>
      <c r="D17399" t="s">
        <v>49856</v>
      </c>
      <c r="E17399" t="str">
        <f t="shared" si="271"/>
        <v>654553 - ITG PERFORMANCE</v>
      </c>
      <c r="F17399" t="s">
        <v>22880</v>
      </c>
      <c r="G17399" t="s">
        <v>49855</v>
      </c>
      <c r="I17399" t="s">
        <v>626</v>
      </c>
      <c r="J17399" t="s">
        <v>49854</v>
      </c>
      <c r="K17399" t="s">
        <v>208</v>
      </c>
      <c r="L17399" t="s">
        <v>49853</v>
      </c>
      <c r="N17399" t="s">
        <v>208</v>
      </c>
      <c r="O17399" t="s">
        <v>476</v>
      </c>
      <c r="P17399" t="s">
        <v>476</v>
      </c>
    </row>
    <row r="17400" spans="1:16">
      <c r="A17400" s="484" t="s">
        <v>69258</v>
      </c>
      <c r="B17400" s="485" t="s">
        <v>69257</v>
      </c>
      <c r="C17400" t="s">
        <v>69256</v>
      </c>
      <c r="D17400" t="s">
        <v>69256</v>
      </c>
      <c r="E17400" t="str">
        <f t="shared" si="271"/>
        <v>639849 - FORMEA FORMATION</v>
      </c>
      <c r="F17400" t="s">
        <v>2257</v>
      </c>
      <c r="G17400" t="s">
        <v>69255</v>
      </c>
      <c r="I17400" t="s">
        <v>30037</v>
      </c>
      <c r="K17400" t="s">
        <v>208</v>
      </c>
      <c r="L17400" t="s">
        <v>69254</v>
      </c>
      <c r="N17400" t="s">
        <v>208</v>
      </c>
      <c r="O17400" t="s">
        <v>476</v>
      </c>
      <c r="P17400" t="s">
        <v>476</v>
      </c>
    </row>
    <row r="17401" spans="1:16">
      <c r="A17401" s="484" t="s">
        <v>13668</v>
      </c>
      <c r="B17401" s="485" t="s">
        <v>13667</v>
      </c>
      <c r="C17401" t="s">
        <v>13666</v>
      </c>
      <c r="D17401" t="s">
        <v>13666</v>
      </c>
      <c r="E17401" t="str">
        <f t="shared" si="271"/>
        <v>677048 - SOURCE DE BEAUTE FORMATION</v>
      </c>
      <c r="F17401" t="s">
        <v>13665</v>
      </c>
      <c r="G17401" t="s">
        <v>13664</v>
      </c>
      <c r="I17401" t="s">
        <v>13663</v>
      </c>
      <c r="J17401" t="s">
        <v>13662</v>
      </c>
      <c r="K17401" t="s">
        <v>208</v>
      </c>
      <c r="L17401" t="s">
        <v>13661</v>
      </c>
      <c r="N17401" t="s">
        <v>208</v>
      </c>
      <c r="O17401" t="s">
        <v>476</v>
      </c>
      <c r="P17401" t="s">
        <v>476</v>
      </c>
    </row>
    <row r="17402" spans="1:16">
      <c r="A17402" s="484" t="s">
        <v>96277</v>
      </c>
      <c r="B17402" s="485" t="s">
        <v>96276</v>
      </c>
      <c r="C17402" t="s">
        <v>96275</v>
      </c>
      <c r="D17402" t="s">
        <v>96275</v>
      </c>
      <c r="E17402" t="str">
        <f t="shared" si="271"/>
        <v>564941 - CHLOROPHYLLE</v>
      </c>
      <c r="F17402" t="s">
        <v>16492</v>
      </c>
      <c r="G17402" t="s">
        <v>96274</v>
      </c>
      <c r="I17402" t="s">
        <v>1228</v>
      </c>
      <c r="J17402" t="s">
        <v>96273</v>
      </c>
      <c r="K17402" t="s">
        <v>208</v>
      </c>
      <c r="L17402" t="s">
        <v>96272</v>
      </c>
      <c r="N17402" t="s">
        <v>208</v>
      </c>
      <c r="O17402" t="s">
        <v>476</v>
      </c>
      <c r="P17402" t="s">
        <v>476</v>
      </c>
    </row>
    <row r="17403" spans="1:16">
      <c r="A17403" s="484" t="s">
        <v>2373</v>
      </c>
      <c r="B17403" s="485" t="s">
        <v>2372</v>
      </c>
      <c r="C17403" t="s">
        <v>2371</v>
      </c>
      <c r="D17403" t="s">
        <v>2371</v>
      </c>
      <c r="E17403" t="str">
        <f t="shared" si="271"/>
        <v>668011 - WILD CHILD GROUP</v>
      </c>
      <c r="F17403" t="s">
        <v>2370</v>
      </c>
      <c r="G17403" t="s">
        <v>2369</v>
      </c>
      <c r="I17403" t="s">
        <v>2368</v>
      </c>
      <c r="J17403" t="s">
        <v>2367</v>
      </c>
      <c r="K17403" t="s">
        <v>208</v>
      </c>
      <c r="L17403" t="s">
        <v>2366</v>
      </c>
      <c r="N17403" t="s">
        <v>208</v>
      </c>
      <c r="O17403" t="s">
        <v>476</v>
      </c>
      <c r="P17403" t="s">
        <v>476</v>
      </c>
    </row>
    <row r="17404" spans="1:16">
      <c r="A17404" s="484" t="s">
        <v>8581</v>
      </c>
      <c r="B17404" s="485" t="s">
        <v>8580</v>
      </c>
      <c r="C17404" t="s">
        <v>8579</v>
      </c>
      <c r="D17404" t="s">
        <v>8579</v>
      </c>
      <c r="E17404" t="str">
        <f t="shared" si="271"/>
        <v>641856 - TY MANAGERS</v>
      </c>
      <c r="F17404" t="s">
        <v>5081</v>
      </c>
      <c r="G17404" t="s">
        <v>8578</v>
      </c>
      <c r="I17404" t="s">
        <v>8577</v>
      </c>
      <c r="J17404" t="s">
        <v>8576</v>
      </c>
      <c r="K17404" t="s">
        <v>208</v>
      </c>
      <c r="L17404" t="s">
        <v>8575</v>
      </c>
      <c r="N17404" t="s">
        <v>208</v>
      </c>
      <c r="O17404" t="s">
        <v>476</v>
      </c>
      <c r="P17404" t="s">
        <v>476</v>
      </c>
    </row>
    <row r="17405" spans="1:16">
      <c r="A17405" s="484" t="s">
        <v>42147</v>
      </c>
      <c r="B17405" s="485" t="s">
        <v>42146</v>
      </c>
      <c r="C17405" t="s">
        <v>42145</v>
      </c>
      <c r="D17405" t="s">
        <v>42145</v>
      </c>
      <c r="E17405" t="str">
        <f t="shared" si="271"/>
        <v>670972 - LM CREATIONS ACADEMY</v>
      </c>
      <c r="F17405" t="s">
        <v>29980</v>
      </c>
      <c r="G17405" t="s">
        <v>42144</v>
      </c>
      <c r="H17405" t="s">
        <v>42143</v>
      </c>
      <c r="I17405" t="s">
        <v>42142</v>
      </c>
      <c r="J17405" t="s">
        <v>42141</v>
      </c>
      <c r="K17405" t="s">
        <v>208</v>
      </c>
      <c r="L17405" t="s">
        <v>42140</v>
      </c>
      <c r="N17405" t="s">
        <v>208</v>
      </c>
      <c r="O17405" t="s">
        <v>476</v>
      </c>
      <c r="P17405" t="s">
        <v>476</v>
      </c>
    </row>
    <row r="17406" spans="1:16">
      <c r="A17406" s="484" t="s">
        <v>69038</v>
      </c>
      <c r="B17406" s="485" t="s">
        <v>69037</v>
      </c>
      <c r="C17406" t="s">
        <v>69036</v>
      </c>
      <c r="D17406" t="s">
        <v>69036</v>
      </c>
      <c r="E17406" t="str">
        <f t="shared" si="271"/>
        <v>636848 - FORQA FORMATION 21</v>
      </c>
      <c r="F17406" t="s">
        <v>19073</v>
      </c>
      <c r="G17406" t="s">
        <v>69035</v>
      </c>
      <c r="I17406" t="s">
        <v>52843</v>
      </c>
      <c r="J17406" t="s">
        <v>69034</v>
      </c>
      <c r="K17406" t="s">
        <v>208</v>
      </c>
      <c r="L17406" t="s">
        <v>69033</v>
      </c>
      <c r="N17406" t="s">
        <v>208</v>
      </c>
      <c r="O17406" t="s">
        <v>476</v>
      </c>
      <c r="P17406" t="s">
        <v>476</v>
      </c>
    </row>
    <row r="17407" spans="1:16">
      <c r="A17407" s="484" t="s">
        <v>126798</v>
      </c>
      <c r="B17407" s="485" t="s">
        <v>126797</v>
      </c>
      <c r="C17407" t="s">
        <v>126796</v>
      </c>
      <c r="D17407" t="s">
        <v>126796</v>
      </c>
      <c r="E17407" t="str">
        <f t="shared" si="271"/>
        <v>683784 - ARSO FORMATION</v>
      </c>
      <c r="F17407" t="s">
        <v>8230</v>
      </c>
      <c r="G17407" t="s">
        <v>126795</v>
      </c>
      <c r="I17407" t="s">
        <v>35553</v>
      </c>
      <c r="K17407" t="s">
        <v>208</v>
      </c>
      <c r="L17407" t="s">
        <v>126794</v>
      </c>
      <c r="N17407" t="s">
        <v>208</v>
      </c>
      <c r="O17407" t="s">
        <v>476</v>
      </c>
      <c r="P17407" t="s">
        <v>476</v>
      </c>
    </row>
    <row r="17408" spans="1:16">
      <c r="A17408" s="484" t="s">
        <v>78832</v>
      </c>
      <c r="B17408" s="485" t="s">
        <v>78831</v>
      </c>
      <c r="C17408" t="s">
        <v>78830</v>
      </c>
      <c r="D17408" t="s">
        <v>78830</v>
      </c>
      <c r="E17408" t="str">
        <f t="shared" si="271"/>
        <v>651801 - ERE COACHING ET HYPNOSE</v>
      </c>
      <c r="F17408" t="s">
        <v>660</v>
      </c>
      <c r="G17408" t="s">
        <v>78829</v>
      </c>
      <c r="I17408" t="s">
        <v>3364</v>
      </c>
      <c r="J17408" t="s">
        <v>78828</v>
      </c>
      <c r="K17408" t="s">
        <v>208</v>
      </c>
      <c r="L17408" t="s">
        <v>78827</v>
      </c>
      <c r="N17408" t="s">
        <v>208</v>
      </c>
      <c r="O17408" t="s">
        <v>476</v>
      </c>
      <c r="P17408" t="s">
        <v>476</v>
      </c>
    </row>
    <row r="17409" spans="1:16">
      <c r="A17409" s="484" t="s">
        <v>136225</v>
      </c>
      <c r="B17409" s="485" t="s">
        <v>136224</v>
      </c>
      <c r="C17409" t="s">
        <v>136223</v>
      </c>
      <c r="D17409" t="s">
        <v>136223</v>
      </c>
      <c r="E17409" t="str">
        <f t="shared" si="271"/>
        <v>638250 - ACCA ORIENTATION</v>
      </c>
      <c r="F17409" t="s">
        <v>2250</v>
      </c>
      <c r="G17409" t="s">
        <v>136222</v>
      </c>
      <c r="H17409" t="s">
        <v>33629</v>
      </c>
      <c r="I17409" t="s">
        <v>802</v>
      </c>
      <c r="K17409" t="s">
        <v>208</v>
      </c>
      <c r="L17409" t="s">
        <v>136221</v>
      </c>
      <c r="N17409" t="s">
        <v>208</v>
      </c>
      <c r="O17409" t="s">
        <v>476</v>
      </c>
      <c r="P17409" t="s">
        <v>476</v>
      </c>
    </row>
    <row r="17410" spans="1:16">
      <c r="A17410" s="484" t="s">
        <v>71083</v>
      </c>
      <c r="B17410" s="485" t="s">
        <v>71082</v>
      </c>
      <c r="C17410" t="s">
        <v>71081</v>
      </c>
      <c r="D17410" t="s">
        <v>71081</v>
      </c>
      <c r="E17410" t="str">
        <f t="shared" ref="E17410:E17473" si="272">_xlfn.CONCAT(L17410," - ",D17410)</f>
        <v>637178 - FORMA 13</v>
      </c>
      <c r="F17410" t="s">
        <v>17206</v>
      </c>
      <c r="G17410" t="s">
        <v>71080</v>
      </c>
      <c r="I17410" t="s">
        <v>8055</v>
      </c>
      <c r="J17410" t="s">
        <v>71079</v>
      </c>
      <c r="K17410" t="s">
        <v>208</v>
      </c>
      <c r="L17410" t="s">
        <v>71078</v>
      </c>
      <c r="N17410" t="s">
        <v>208</v>
      </c>
      <c r="O17410" t="s">
        <v>476</v>
      </c>
      <c r="P17410" t="s">
        <v>476</v>
      </c>
    </row>
    <row r="17411" spans="1:16">
      <c r="A17411" s="484" t="s">
        <v>66947</v>
      </c>
      <c r="B17411" s="485" t="s">
        <v>66946</v>
      </c>
      <c r="C17411" t="s">
        <v>66945</v>
      </c>
      <c r="D17411" t="s">
        <v>66944</v>
      </c>
      <c r="E17411" t="str">
        <f t="shared" si="272"/>
        <v>666798 - GFA REUNION LE TAMPON</v>
      </c>
      <c r="F17411" t="s">
        <v>7408</v>
      </c>
      <c r="G17411" t="s">
        <v>66943</v>
      </c>
      <c r="I17411" t="s">
        <v>12727</v>
      </c>
      <c r="J17411" t="s">
        <v>66942</v>
      </c>
      <c r="K17411" t="s">
        <v>208</v>
      </c>
      <c r="L17411" t="s">
        <v>66941</v>
      </c>
      <c r="N17411" t="s">
        <v>208</v>
      </c>
      <c r="O17411" t="s">
        <v>476</v>
      </c>
      <c r="P17411" t="s">
        <v>476</v>
      </c>
    </row>
    <row r="17412" spans="1:16">
      <c r="A17412" s="484" t="s">
        <v>136557</v>
      </c>
      <c r="B17412" s="485" t="s">
        <v>136556</v>
      </c>
      <c r="C17412" t="s">
        <v>136555</v>
      </c>
      <c r="D17412" t="s">
        <v>136555</v>
      </c>
      <c r="E17412" t="str">
        <f t="shared" si="272"/>
        <v>644262 - AC TALENTS RH</v>
      </c>
      <c r="F17412" t="s">
        <v>21577</v>
      </c>
      <c r="G17412" t="s">
        <v>136554</v>
      </c>
      <c r="I17412" t="s">
        <v>4033</v>
      </c>
      <c r="J17412" t="s">
        <v>136553</v>
      </c>
      <c r="K17412" t="s">
        <v>208</v>
      </c>
      <c r="L17412" t="s">
        <v>136552</v>
      </c>
      <c r="N17412" t="s">
        <v>208</v>
      </c>
      <c r="O17412" t="s">
        <v>476</v>
      </c>
      <c r="P17412" t="s">
        <v>476</v>
      </c>
    </row>
    <row r="17413" spans="1:16">
      <c r="A17413" s="484" t="s">
        <v>69662</v>
      </c>
      <c r="B17413" s="485" t="s">
        <v>69661</v>
      </c>
      <c r="C17413" t="s">
        <v>69660</v>
      </c>
      <c r="D17413" t="s">
        <v>69660</v>
      </c>
      <c r="E17413" t="str">
        <f t="shared" si="272"/>
        <v>656884 - FORMATION SECURITE 67</v>
      </c>
      <c r="F17413" t="s">
        <v>6544</v>
      </c>
      <c r="G17413" t="s">
        <v>69659</v>
      </c>
      <c r="I17413" t="s">
        <v>54502</v>
      </c>
      <c r="K17413" t="s">
        <v>208</v>
      </c>
      <c r="L17413" t="s">
        <v>69658</v>
      </c>
      <c r="N17413" t="s">
        <v>208</v>
      </c>
      <c r="O17413" t="s">
        <v>476</v>
      </c>
      <c r="P17413" t="s">
        <v>476</v>
      </c>
    </row>
    <row r="17414" spans="1:16">
      <c r="A17414" s="484" t="s">
        <v>87050</v>
      </c>
      <c r="B17414" s="485" t="s">
        <v>87049</v>
      </c>
      <c r="C17414" t="s">
        <v>87048</v>
      </c>
      <c r="D17414" t="s">
        <v>87048</v>
      </c>
      <c r="E17414" t="str">
        <f t="shared" si="272"/>
        <v>641108 - DIGILANGUES</v>
      </c>
      <c r="F17414" t="s">
        <v>55208</v>
      </c>
      <c r="G17414" t="s">
        <v>74530</v>
      </c>
      <c r="I17414" t="s">
        <v>618</v>
      </c>
      <c r="J17414" t="s">
        <v>87047</v>
      </c>
      <c r="K17414" t="s">
        <v>208</v>
      </c>
      <c r="L17414" t="s">
        <v>87046</v>
      </c>
      <c r="N17414" t="s">
        <v>208</v>
      </c>
      <c r="O17414" t="s">
        <v>476</v>
      </c>
      <c r="P17414" t="s">
        <v>476</v>
      </c>
    </row>
    <row r="17415" spans="1:16">
      <c r="A17415" s="484" t="s">
        <v>19849</v>
      </c>
      <c r="B17415" s="485" t="s">
        <v>19848</v>
      </c>
      <c r="C17415" t="s">
        <v>19847</v>
      </c>
      <c r="D17415" t="s">
        <v>19846</v>
      </c>
      <c r="E17415" t="str">
        <f t="shared" si="272"/>
        <v>683760 - SAS AVRH</v>
      </c>
      <c r="F17415" t="s">
        <v>8230</v>
      </c>
      <c r="G17415" t="s">
        <v>19845</v>
      </c>
      <c r="I17415" t="s">
        <v>795</v>
      </c>
      <c r="J17415" t="s">
        <v>19844</v>
      </c>
      <c r="K17415" t="s">
        <v>208</v>
      </c>
      <c r="L17415" t="s">
        <v>19843</v>
      </c>
      <c r="N17415" t="s">
        <v>208</v>
      </c>
      <c r="O17415" t="s">
        <v>476</v>
      </c>
      <c r="P17415" t="s">
        <v>476</v>
      </c>
    </row>
    <row r="17416" spans="1:16">
      <c r="A17416" s="484" t="s">
        <v>69451</v>
      </c>
      <c r="B17416" s="485" t="s">
        <v>69450</v>
      </c>
      <c r="C17416" t="s">
        <v>69449</v>
      </c>
      <c r="D17416" t="s">
        <v>69449</v>
      </c>
      <c r="E17416" t="str">
        <f t="shared" si="272"/>
        <v>626508 - FORMATIONS PROFESSIONNELLES FOREZIENNES</v>
      </c>
      <c r="F17416" t="s">
        <v>17504</v>
      </c>
      <c r="G17416" t="s">
        <v>69448</v>
      </c>
      <c r="I17416" t="s">
        <v>39722</v>
      </c>
      <c r="K17416" t="s">
        <v>208</v>
      </c>
      <c r="L17416" t="s">
        <v>69447</v>
      </c>
      <c r="N17416" t="s">
        <v>208</v>
      </c>
      <c r="O17416" t="s">
        <v>476</v>
      </c>
      <c r="P17416" t="s">
        <v>476</v>
      </c>
    </row>
    <row r="17417" spans="1:16">
      <c r="A17417" s="484" t="s">
        <v>4922</v>
      </c>
      <c r="B17417" s="485" t="s">
        <v>4921</v>
      </c>
      <c r="C17417" t="s">
        <v>4920</v>
      </c>
      <c r="D17417" t="s">
        <v>4920</v>
      </c>
      <c r="E17417" t="str">
        <f t="shared" si="272"/>
        <v>661405 - UP&amp;KO</v>
      </c>
      <c r="F17417" t="s">
        <v>4919</v>
      </c>
      <c r="G17417" t="s">
        <v>4918</v>
      </c>
      <c r="I17417" t="s">
        <v>1837</v>
      </c>
      <c r="J17417" t="s">
        <v>4917</v>
      </c>
      <c r="K17417" t="s">
        <v>208</v>
      </c>
      <c r="L17417" t="s">
        <v>4916</v>
      </c>
      <c r="N17417" t="s">
        <v>208</v>
      </c>
      <c r="O17417" t="s">
        <v>476</v>
      </c>
      <c r="P17417" t="s">
        <v>476</v>
      </c>
    </row>
    <row r="17418" spans="1:16">
      <c r="A17418" s="484" t="s">
        <v>35737</v>
      </c>
      <c r="B17418" s="485" t="s">
        <v>35736</v>
      </c>
      <c r="C17418" t="s">
        <v>35735</v>
      </c>
      <c r="D17418" t="s">
        <v>35735</v>
      </c>
      <c r="E17418" t="str">
        <f t="shared" si="272"/>
        <v>656343 - MJ CONSULTING</v>
      </c>
      <c r="F17418" t="s">
        <v>14222</v>
      </c>
      <c r="G17418" t="s">
        <v>35734</v>
      </c>
      <c r="I17418" t="s">
        <v>17495</v>
      </c>
      <c r="J17418" t="s">
        <v>35733</v>
      </c>
      <c r="K17418" t="s">
        <v>208</v>
      </c>
      <c r="L17418" t="s">
        <v>35732</v>
      </c>
      <c r="N17418" t="s">
        <v>208</v>
      </c>
      <c r="O17418" t="s">
        <v>476</v>
      </c>
      <c r="P17418" t="s">
        <v>476</v>
      </c>
    </row>
    <row r="17419" spans="1:16">
      <c r="A17419" s="484" t="s">
        <v>3067</v>
      </c>
      <c r="B17419" s="485" t="s">
        <v>3066</v>
      </c>
      <c r="C17419" t="s">
        <v>3065</v>
      </c>
      <c r="D17419" t="s">
        <v>3065</v>
      </c>
      <c r="E17419" t="str">
        <f t="shared" si="272"/>
        <v>669696 - VOLT WORK</v>
      </c>
      <c r="F17419" t="s">
        <v>2961</v>
      </c>
      <c r="G17419" t="s">
        <v>3064</v>
      </c>
      <c r="I17419" t="s">
        <v>626</v>
      </c>
      <c r="J17419" t="s">
        <v>3063</v>
      </c>
      <c r="K17419" t="s">
        <v>208</v>
      </c>
      <c r="L17419" t="s">
        <v>3062</v>
      </c>
      <c r="N17419" t="s">
        <v>208</v>
      </c>
      <c r="O17419" t="s">
        <v>476</v>
      </c>
      <c r="P17419" t="s">
        <v>476</v>
      </c>
    </row>
    <row r="17420" spans="1:16">
      <c r="A17420" s="484" t="s">
        <v>17095</v>
      </c>
      <c r="B17420" s="485" t="s">
        <v>17094</v>
      </c>
      <c r="C17420" t="s">
        <v>17093</v>
      </c>
      <c r="D17420" t="s">
        <v>17093</v>
      </c>
      <c r="E17420" t="str">
        <f t="shared" si="272"/>
        <v>634414 - SILVER UP</v>
      </c>
      <c r="F17420" t="s">
        <v>1200</v>
      </c>
      <c r="G17420" t="s">
        <v>17092</v>
      </c>
      <c r="H17420" t="s">
        <v>17091</v>
      </c>
      <c r="I17420" t="s">
        <v>6948</v>
      </c>
      <c r="K17420" t="s">
        <v>208</v>
      </c>
      <c r="L17420" t="s">
        <v>17090</v>
      </c>
      <c r="N17420" t="s">
        <v>208</v>
      </c>
      <c r="O17420" t="s">
        <v>476</v>
      </c>
      <c r="P17420" t="s">
        <v>476</v>
      </c>
    </row>
    <row r="17421" spans="1:16">
      <c r="A17421" s="484" t="s">
        <v>32645</v>
      </c>
      <c r="B17421" s="485" t="s">
        <v>32644</v>
      </c>
      <c r="C17421" t="s">
        <v>32643</v>
      </c>
      <c r="D17421" t="s">
        <v>32643</v>
      </c>
      <c r="E17421" t="str">
        <f t="shared" si="272"/>
        <v>623775 - NYL</v>
      </c>
      <c r="F17421" t="s">
        <v>1021</v>
      </c>
      <c r="G17421" t="s">
        <v>32642</v>
      </c>
      <c r="I17421" t="s">
        <v>11482</v>
      </c>
      <c r="K17421" t="s">
        <v>208</v>
      </c>
      <c r="L17421" t="s">
        <v>32641</v>
      </c>
      <c r="N17421" t="s">
        <v>208</v>
      </c>
      <c r="O17421" t="s">
        <v>476</v>
      </c>
      <c r="P17421" t="s">
        <v>476</v>
      </c>
    </row>
    <row r="17422" spans="1:16">
      <c r="A17422" s="484" t="s">
        <v>32128</v>
      </c>
      <c r="B17422" s="485" t="s">
        <v>32127</v>
      </c>
      <c r="C17422" t="s">
        <v>32126</v>
      </c>
      <c r="D17422" t="s">
        <v>32126</v>
      </c>
      <c r="E17422" t="str">
        <f t="shared" si="272"/>
        <v>661806 - OFAP</v>
      </c>
      <c r="F17422" t="s">
        <v>28224</v>
      </c>
      <c r="G17422" t="s">
        <v>32125</v>
      </c>
      <c r="I17422" t="s">
        <v>1122</v>
      </c>
      <c r="J17422" t="s">
        <v>32124</v>
      </c>
      <c r="K17422" t="s">
        <v>208</v>
      </c>
      <c r="L17422" t="s">
        <v>32123</v>
      </c>
      <c r="N17422" t="s">
        <v>208</v>
      </c>
      <c r="O17422" t="s">
        <v>476</v>
      </c>
      <c r="P17422" t="s">
        <v>476</v>
      </c>
    </row>
    <row r="17423" spans="1:16">
      <c r="A17423" s="484" t="s">
        <v>25805</v>
      </c>
      <c r="B17423" s="485" t="s">
        <v>25804</v>
      </c>
      <c r="C17423" t="s">
        <v>25803</v>
      </c>
      <c r="D17423" t="s">
        <v>25803</v>
      </c>
      <c r="E17423" t="str">
        <f t="shared" si="272"/>
        <v>638810 - PROFIL CEVA</v>
      </c>
      <c r="F17423" t="s">
        <v>490</v>
      </c>
      <c r="G17423" t="s">
        <v>25802</v>
      </c>
      <c r="I17423" t="s">
        <v>626</v>
      </c>
      <c r="K17423" t="s">
        <v>208</v>
      </c>
      <c r="L17423" t="s">
        <v>25801</v>
      </c>
      <c r="N17423" t="s">
        <v>208</v>
      </c>
      <c r="O17423" t="s">
        <v>476</v>
      </c>
      <c r="P17423" t="s">
        <v>476</v>
      </c>
    </row>
    <row r="17424" spans="1:16">
      <c r="A17424" s="484" t="s">
        <v>123201</v>
      </c>
      <c r="B17424" s="485" t="s">
        <v>123200</v>
      </c>
      <c r="C17424" t="s">
        <v>123199</v>
      </c>
      <c r="D17424" t="s">
        <v>58558</v>
      </c>
      <c r="E17424" t="str">
        <f t="shared" si="272"/>
        <v>627902 - APSPI</v>
      </c>
      <c r="F17424" t="s">
        <v>5932</v>
      </c>
      <c r="G17424" t="s">
        <v>58557</v>
      </c>
      <c r="I17424" t="s">
        <v>1042</v>
      </c>
      <c r="J17424" t="s">
        <v>123198</v>
      </c>
      <c r="K17424" t="s">
        <v>208</v>
      </c>
      <c r="L17424" t="s">
        <v>123197</v>
      </c>
      <c r="N17424" t="s">
        <v>208</v>
      </c>
      <c r="O17424" t="s">
        <v>476</v>
      </c>
      <c r="P17424" t="s">
        <v>476</v>
      </c>
    </row>
    <row r="17425" spans="1:16">
      <c r="A17425" s="484" t="s">
        <v>137016</v>
      </c>
      <c r="B17425" s="485" t="s">
        <v>137015</v>
      </c>
      <c r="C17425" t="s">
        <v>137014</v>
      </c>
      <c r="D17425" t="s">
        <v>137014</v>
      </c>
      <c r="E17425" t="str">
        <f t="shared" si="272"/>
        <v>632879 - AARPI EDGAR AVOCATS</v>
      </c>
      <c r="F17425" t="s">
        <v>16262</v>
      </c>
      <c r="G17425" t="s">
        <v>137013</v>
      </c>
      <c r="I17425" t="s">
        <v>626</v>
      </c>
      <c r="J17425" t="s">
        <v>137012</v>
      </c>
      <c r="K17425" t="s">
        <v>208</v>
      </c>
      <c r="L17425" t="s">
        <v>137011</v>
      </c>
      <c r="N17425" t="s">
        <v>208</v>
      </c>
      <c r="O17425" t="s">
        <v>476</v>
      </c>
      <c r="P17425" t="s">
        <v>476</v>
      </c>
    </row>
    <row r="17426" spans="1:16">
      <c r="A17426" s="484" t="s">
        <v>67484</v>
      </c>
      <c r="B17426" s="485" t="s">
        <v>67483</v>
      </c>
      <c r="C17426" t="s">
        <v>67482</v>
      </c>
      <c r="D17426" t="s">
        <v>67482</v>
      </c>
      <c r="E17426" t="str">
        <f t="shared" si="272"/>
        <v>675544 - GCK CHARADE</v>
      </c>
      <c r="F17426" t="s">
        <v>8549</v>
      </c>
      <c r="G17426" t="s">
        <v>67481</v>
      </c>
      <c r="I17426" t="s">
        <v>67480</v>
      </c>
      <c r="J17426" t="s">
        <v>67479</v>
      </c>
      <c r="K17426" t="s">
        <v>208</v>
      </c>
      <c r="L17426" t="s">
        <v>67478</v>
      </c>
      <c r="N17426" t="s">
        <v>208</v>
      </c>
      <c r="O17426" t="s">
        <v>476</v>
      </c>
      <c r="P17426" t="s">
        <v>476</v>
      </c>
    </row>
    <row r="17427" spans="1:16">
      <c r="A17427" s="484" t="s">
        <v>115603</v>
      </c>
      <c r="B17427" s="485" t="s">
        <v>115602</v>
      </c>
      <c r="C17427" t="s">
        <v>115601</v>
      </c>
      <c r="D17427" t="s">
        <v>115601</v>
      </c>
      <c r="E17427" t="str">
        <f t="shared" si="272"/>
        <v>662290 - AXIO FORMATION</v>
      </c>
      <c r="F17427" t="s">
        <v>17068</v>
      </c>
      <c r="G17427" t="s">
        <v>115600</v>
      </c>
      <c r="I17427" t="s">
        <v>2951</v>
      </c>
      <c r="J17427" t="s">
        <v>115599</v>
      </c>
      <c r="K17427" t="s">
        <v>208</v>
      </c>
      <c r="L17427" t="s">
        <v>115598</v>
      </c>
      <c r="N17427" t="s">
        <v>208</v>
      </c>
      <c r="O17427" t="s">
        <v>476</v>
      </c>
      <c r="P17427" t="s">
        <v>476</v>
      </c>
    </row>
    <row r="17428" spans="1:16">
      <c r="A17428" s="484" t="s">
        <v>109091</v>
      </c>
      <c r="B17428" s="485" t="s">
        <v>109090</v>
      </c>
      <c r="C17428" t="s">
        <v>109089</v>
      </c>
      <c r="D17428" t="s">
        <v>109089</v>
      </c>
      <c r="E17428" t="str">
        <f t="shared" si="272"/>
        <v>671253 - CDP SAN NICOLAS</v>
      </c>
      <c r="F17428" t="s">
        <v>4583</v>
      </c>
      <c r="G17428" t="s">
        <v>109088</v>
      </c>
      <c r="I17428" t="s">
        <v>109087</v>
      </c>
      <c r="J17428" t="s">
        <v>109086</v>
      </c>
      <c r="K17428" t="s">
        <v>208</v>
      </c>
      <c r="L17428" t="s">
        <v>109085</v>
      </c>
      <c r="N17428" t="s">
        <v>208</v>
      </c>
      <c r="O17428" t="s">
        <v>476</v>
      </c>
      <c r="P17428" t="s">
        <v>476</v>
      </c>
    </row>
    <row r="17429" spans="1:16">
      <c r="A17429" s="484" t="s">
        <v>44525</v>
      </c>
      <c r="B17429" s="485" t="s">
        <v>44524</v>
      </c>
      <c r="C17429" t="s">
        <v>44523</v>
      </c>
      <c r="D17429" t="s">
        <v>44523</v>
      </c>
      <c r="E17429" t="str">
        <f t="shared" si="272"/>
        <v>635558 - LEARNIM</v>
      </c>
      <c r="F17429" t="s">
        <v>3778</v>
      </c>
      <c r="G17429" t="s">
        <v>44522</v>
      </c>
      <c r="I17429" t="s">
        <v>44521</v>
      </c>
      <c r="J17429" t="s">
        <v>44520</v>
      </c>
      <c r="K17429" t="s">
        <v>208</v>
      </c>
      <c r="L17429" t="s">
        <v>44519</v>
      </c>
      <c r="N17429" t="s">
        <v>208</v>
      </c>
      <c r="O17429" t="s">
        <v>476</v>
      </c>
      <c r="P17429" t="s">
        <v>476</v>
      </c>
    </row>
    <row r="17430" spans="1:16">
      <c r="A17430" s="484" t="s">
        <v>123487</v>
      </c>
      <c r="B17430" s="485" t="s">
        <v>123486</v>
      </c>
      <c r="C17430" t="s">
        <v>123485</v>
      </c>
      <c r="D17430" t="s">
        <v>123484</v>
      </c>
      <c r="E17430" t="str">
        <f t="shared" si="272"/>
        <v>674310 - ASS DE GESTION DU CFA DON BOSCO DE NORMANDIE</v>
      </c>
      <c r="F17430" t="s">
        <v>6200</v>
      </c>
      <c r="G17430" t="s">
        <v>123483</v>
      </c>
      <c r="I17430" t="s">
        <v>6974</v>
      </c>
      <c r="J17430" t="s">
        <v>123482</v>
      </c>
      <c r="K17430" t="s">
        <v>208</v>
      </c>
      <c r="L17430" t="s">
        <v>123481</v>
      </c>
      <c r="N17430" t="s">
        <v>207</v>
      </c>
      <c r="O17430" t="s">
        <v>476</v>
      </c>
      <c r="P17430" t="s">
        <v>476</v>
      </c>
    </row>
    <row r="17431" spans="1:16">
      <c r="A17431" s="484" t="s">
        <v>58466</v>
      </c>
      <c r="B17431" s="485" t="s">
        <v>58465</v>
      </c>
      <c r="C17431" t="s">
        <v>58464</v>
      </c>
      <c r="D17431" t="s">
        <v>58464</v>
      </c>
      <c r="E17431" t="str">
        <f t="shared" si="272"/>
        <v>677486 - IMMERSIV'RH</v>
      </c>
      <c r="F17431" t="s">
        <v>8516</v>
      </c>
      <c r="G17431" t="s">
        <v>58463</v>
      </c>
      <c r="I17431" t="s">
        <v>1806</v>
      </c>
      <c r="J17431" t="s">
        <v>58462</v>
      </c>
      <c r="K17431" t="s">
        <v>208</v>
      </c>
      <c r="L17431" t="s">
        <v>58461</v>
      </c>
      <c r="N17431" t="s">
        <v>208</v>
      </c>
      <c r="O17431" t="s">
        <v>476</v>
      </c>
      <c r="P17431" t="s">
        <v>476</v>
      </c>
    </row>
    <row r="17432" spans="1:16">
      <c r="A17432" s="484" t="s">
        <v>115472</v>
      </c>
      <c r="B17432" s="485" t="s">
        <v>115471</v>
      </c>
      <c r="C17432" t="s">
        <v>115470</v>
      </c>
      <c r="D17432" t="s">
        <v>115469</v>
      </c>
      <c r="E17432" t="str">
        <f t="shared" si="272"/>
        <v>658005 - TRANS-FORMATION 84</v>
      </c>
      <c r="F17432" t="s">
        <v>2378</v>
      </c>
      <c r="G17432" t="s">
        <v>115468</v>
      </c>
      <c r="I17432" t="s">
        <v>70087</v>
      </c>
      <c r="J17432" t="s">
        <v>115467</v>
      </c>
      <c r="K17432" t="s">
        <v>208</v>
      </c>
      <c r="L17432" t="s">
        <v>115466</v>
      </c>
      <c r="N17432" t="s">
        <v>208</v>
      </c>
      <c r="O17432" t="s">
        <v>476</v>
      </c>
      <c r="P17432" t="s">
        <v>476</v>
      </c>
    </row>
    <row r="17433" spans="1:16">
      <c r="A17433" s="484" t="s">
        <v>91100</v>
      </c>
      <c r="B17433" s="485" t="s">
        <v>91099</v>
      </c>
      <c r="C17433" t="s">
        <v>91098</v>
      </c>
      <c r="D17433" t="s">
        <v>91098</v>
      </c>
      <c r="E17433" t="str">
        <f t="shared" si="272"/>
        <v>640104 - CREATE</v>
      </c>
      <c r="F17433" t="s">
        <v>14360</v>
      </c>
      <c r="G17433" t="s">
        <v>54088</v>
      </c>
      <c r="I17433" t="s">
        <v>36367</v>
      </c>
      <c r="K17433" t="s">
        <v>208</v>
      </c>
      <c r="L17433" t="s">
        <v>91097</v>
      </c>
      <c r="N17433" t="s">
        <v>208</v>
      </c>
      <c r="O17433" t="s">
        <v>476</v>
      </c>
      <c r="P17433" t="s">
        <v>476</v>
      </c>
    </row>
    <row r="17434" spans="1:16">
      <c r="A17434" s="484" t="s">
        <v>99354</v>
      </c>
      <c r="B17434" s="485" t="s">
        <v>99353</v>
      </c>
      <c r="C17434" t="s">
        <v>99352</v>
      </c>
      <c r="D17434" t="s">
        <v>99352</v>
      </c>
      <c r="E17434" t="str">
        <f t="shared" si="272"/>
        <v>625220 - CEOS'CONSULT</v>
      </c>
      <c r="F17434" t="s">
        <v>10116</v>
      </c>
      <c r="G17434" t="s">
        <v>99351</v>
      </c>
      <c r="H17434" t="s">
        <v>99350</v>
      </c>
      <c r="I17434" t="s">
        <v>1148</v>
      </c>
      <c r="J17434" t="s">
        <v>99349</v>
      </c>
      <c r="K17434" t="s">
        <v>208</v>
      </c>
      <c r="L17434" t="s">
        <v>99348</v>
      </c>
      <c r="N17434" t="s">
        <v>208</v>
      </c>
      <c r="O17434" t="s">
        <v>476</v>
      </c>
      <c r="P17434" t="s">
        <v>476</v>
      </c>
    </row>
    <row r="17435" spans="1:16">
      <c r="A17435" s="484" t="s">
        <v>67190</v>
      </c>
      <c r="B17435" s="485" t="s">
        <v>67189</v>
      </c>
      <c r="C17435" t="s">
        <v>67188</v>
      </c>
      <c r="D17435" t="s">
        <v>67187</v>
      </c>
      <c r="E17435" t="str">
        <f t="shared" si="272"/>
        <v>653366 - GENTY PATRICK</v>
      </c>
      <c r="F17435" t="s">
        <v>11728</v>
      </c>
      <c r="G17435" t="s">
        <v>67186</v>
      </c>
      <c r="I17435" t="s">
        <v>67185</v>
      </c>
      <c r="J17435" t="s">
        <v>67184</v>
      </c>
      <c r="K17435" t="s">
        <v>208</v>
      </c>
      <c r="L17435" t="s">
        <v>67183</v>
      </c>
      <c r="N17435" t="s">
        <v>208</v>
      </c>
      <c r="O17435" t="s">
        <v>476</v>
      </c>
      <c r="P17435" t="s">
        <v>476</v>
      </c>
    </row>
    <row r="17436" spans="1:16">
      <c r="A17436" s="484" t="s">
        <v>85404</v>
      </c>
      <c r="B17436" s="485" t="s">
        <v>85403</v>
      </c>
      <c r="C17436" t="s">
        <v>85402</v>
      </c>
      <c r="D17436" t="s">
        <v>85402</v>
      </c>
      <c r="E17436" t="str">
        <f t="shared" si="272"/>
        <v>668709 - ECAMT</v>
      </c>
      <c r="F17436" t="s">
        <v>3690</v>
      </c>
      <c r="G17436" t="s">
        <v>85401</v>
      </c>
      <c r="I17436" t="s">
        <v>9725</v>
      </c>
      <c r="J17436" t="s">
        <v>85400</v>
      </c>
      <c r="K17436" t="s">
        <v>208</v>
      </c>
      <c r="L17436" t="s">
        <v>85399</v>
      </c>
      <c r="N17436" t="s">
        <v>208</v>
      </c>
      <c r="O17436" t="s">
        <v>476</v>
      </c>
      <c r="P17436" t="s">
        <v>476</v>
      </c>
    </row>
    <row r="17437" spans="1:16">
      <c r="A17437" s="484" t="s">
        <v>80040</v>
      </c>
      <c r="B17437" s="485" t="s">
        <v>80039</v>
      </c>
      <c r="C17437" t="s">
        <v>80038</v>
      </c>
      <c r="D17437" t="s">
        <v>80038</v>
      </c>
      <c r="E17437" t="str">
        <f t="shared" si="272"/>
        <v>646003 - EN JEUX DE FORMATION</v>
      </c>
      <c r="F17437" t="s">
        <v>29895</v>
      </c>
      <c r="G17437" t="s">
        <v>80037</v>
      </c>
      <c r="H17437" t="s">
        <v>80036</v>
      </c>
      <c r="I17437" t="s">
        <v>10366</v>
      </c>
      <c r="J17437" t="s">
        <v>80035</v>
      </c>
      <c r="K17437" t="s">
        <v>208</v>
      </c>
      <c r="L17437" t="s">
        <v>80034</v>
      </c>
      <c r="N17437" t="s">
        <v>208</v>
      </c>
      <c r="O17437" t="s">
        <v>476</v>
      </c>
      <c r="P17437" t="s">
        <v>476</v>
      </c>
    </row>
    <row r="17438" spans="1:16">
      <c r="A17438" s="484" t="s">
        <v>128322</v>
      </c>
      <c r="B17438" s="485" t="s">
        <v>128321</v>
      </c>
      <c r="C17438" t="s">
        <v>128320</v>
      </c>
      <c r="D17438" t="s">
        <v>128320</v>
      </c>
      <c r="E17438" t="str">
        <f t="shared" si="272"/>
        <v>650808 - ANGLAIS@PLAISIR</v>
      </c>
      <c r="F17438" t="s">
        <v>12618</v>
      </c>
      <c r="G17438" t="s">
        <v>128319</v>
      </c>
      <c r="I17438" t="s">
        <v>11237</v>
      </c>
      <c r="J17438" t="s">
        <v>128318</v>
      </c>
      <c r="K17438" t="s">
        <v>208</v>
      </c>
      <c r="L17438" t="s">
        <v>128317</v>
      </c>
      <c r="N17438" t="s">
        <v>208</v>
      </c>
      <c r="O17438" t="s">
        <v>476</v>
      </c>
      <c r="P17438" t="s">
        <v>476</v>
      </c>
    </row>
    <row r="17439" spans="1:16">
      <c r="A17439" s="484" t="s">
        <v>9099</v>
      </c>
      <c r="B17439" s="485" t="s">
        <v>9098</v>
      </c>
      <c r="C17439" t="s">
        <v>9097</v>
      </c>
      <c r="D17439" t="s">
        <v>9097</v>
      </c>
      <c r="E17439" t="str">
        <f t="shared" si="272"/>
        <v>637014 - TRANCELAB TRAINING INSTITUTE</v>
      </c>
      <c r="F17439" t="s">
        <v>5874</v>
      </c>
      <c r="G17439" t="s">
        <v>9096</v>
      </c>
      <c r="I17439" t="s">
        <v>626</v>
      </c>
      <c r="J17439" t="s">
        <v>9095</v>
      </c>
      <c r="K17439" t="s">
        <v>208</v>
      </c>
      <c r="L17439" t="s">
        <v>9094</v>
      </c>
      <c r="N17439" t="s">
        <v>208</v>
      </c>
      <c r="O17439" t="s">
        <v>476</v>
      </c>
      <c r="P17439" t="s">
        <v>476</v>
      </c>
    </row>
    <row r="17440" spans="1:16">
      <c r="A17440" s="484" t="s">
        <v>84021</v>
      </c>
      <c r="B17440" s="485" t="s">
        <v>84020</v>
      </c>
      <c r="C17440" t="s">
        <v>84019</v>
      </c>
      <c r="D17440" t="s">
        <v>84019</v>
      </c>
      <c r="E17440" t="str">
        <f t="shared" si="272"/>
        <v>639643 - ECOLE DU KOBIDO</v>
      </c>
      <c r="F17440" t="s">
        <v>35346</v>
      </c>
      <c r="G17440" t="s">
        <v>84018</v>
      </c>
      <c r="I17440" t="s">
        <v>6023</v>
      </c>
      <c r="K17440" t="s">
        <v>208</v>
      </c>
      <c r="L17440" t="s">
        <v>84017</v>
      </c>
      <c r="N17440" t="s">
        <v>208</v>
      </c>
      <c r="O17440" t="s">
        <v>476</v>
      </c>
      <c r="P17440" t="s">
        <v>476</v>
      </c>
    </row>
    <row r="17441" spans="1:16">
      <c r="A17441" s="484" t="s">
        <v>87478</v>
      </c>
      <c r="B17441" s="485" t="s">
        <v>87477</v>
      </c>
      <c r="C17441" t="s">
        <v>87476</v>
      </c>
      <c r="D17441" t="s">
        <v>87476</v>
      </c>
      <c r="E17441" t="str">
        <f t="shared" si="272"/>
        <v>655170 - DEVENIR MEILLEUR</v>
      </c>
      <c r="F17441" t="s">
        <v>25721</v>
      </c>
      <c r="G17441" t="s">
        <v>87475</v>
      </c>
      <c r="I17441" t="s">
        <v>87474</v>
      </c>
      <c r="K17441" t="s">
        <v>208</v>
      </c>
      <c r="L17441" t="s">
        <v>87473</v>
      </c>
      <c r="N17441" t="s">
        <v>208</v>
      </c>
      <c r="O17441" t="s">
        <v>476</v>
      </c>
      <c r="P17441" t="s">
        <v>476</v>
      </c>
    </row>
    <row r="17442" spans="1:16">
      <c r="A17442" s="484" t="s">
        <v>24055</v>
      </c>
      <c r="B17442" s="485" t="s">
        <v>24054</v>
      </c>
      <c r="C17442" t="s">
        <v>24053</v>
      </c>
      <c r="D17442" t="s">
        <v>24053</v>
      </c>
      <c r="E17442" t="str">
        <f t="shared" si="272"/>
        <v>651175 - RA FORMATION</v>
      </c>
      <c r="F17442" t="s">
        <v>24052</v>
      </c>
      <c r="G17442" t="s">
        <v>24051</v>
      </c>
      <c r="I17442" t="s">
        <v>3733</v>
      </c>
      <c r="J17442" t="s">
        <v>24050</v>
      </c>
      <c r="K17442" t="s">
        <v>208</v>
      </c>
      <c r="L17442" t="s">
        <v>24049</v>
      </c>
      <c r="N17442" t="s">
        <v>208</v>
      </c>
      <c r="O17442" t="s">
        <v>476</v>
      </c>
      <c r="P17442" t="s">
        <v>476</v>
      </c>
    </row>
    <row r="17443" spans="1:16">
      <c r="A17443" s="484" t="s">
        <v>58391</v>
      </c>
      <c r="B17443" s="485" t="s">
        <v>58390</v>
      </c>
      <c r="C17443" t="s">
        <v>58389</v>
      </c>
      <c r="D17443" t="s">
        <v>58388</v>
      </c>
      <c r="E17443" t="str">
        <f t="shared" si="272"/>
        <v>682159 - IMPULSION TALENTS</v>
      </c>
      <c r="F17443" t="s">
        <v>3468</v>
      </c>
      <c r="G17443" t="s">
        <v>58387</v>
      </c>
      <c r="I17443" t="s">
        <v>1148</v>
      </c>
      <c r="J17443" t="s">
        <v>58386</v>
      </c>
      <c r="K17443" t="s">
        <v>208</v>
      </c>
      <c r="L17443" t="s">
        <v>58385</v>
      </c>
      <c r="N17443" t="s">
        <v>208</v>
      </c>
      <c r="O17443" t="s">
        <v>476</v>
      </c>
      <c r="P17443" t="s">
        <v>476</v>
      </c>
    </row>
    <row r="17444" spans="1:16">
      <c r="A17444" s="484" t="s">
        <v>121338</v>
      </c>
      <c r="B17444" s="485" t="s">
        <v>121337</v>
      </c>
      <c r="C17444" t="s">
        <v>121336</v>
      </c>
      <c r="D17444" t="s">
        <v>121335</v>
      </c>
      <c r="E17444" t="str">
        <f t="shared" si="272"/>
        <v>665265 - AFQP NOUVELLE AQUITAINE</v>
      </c>
      <c r="F17444" t="s">
        <v>10843</v>
      </c>
      <c r="G17444" t="s">
        <v>121334</v>
      </c>
      <c r="I17444" t="s">
        <v>795</v>
      </c>
      <c r="J17444" t="s">
        <v>121333</v>
      </c>
      <c r="K17444" t="s">
        <v>208</v>
      </c>
      <c r="L17444" t="s">
        <v>121332</v>
      </c>
      <c r="N17444" t="s">
        <v>208</v>
      </c>
      <c r="O17444" t="s">
        <v>476</v>
      </c>
      <c r="P17444" t="s">
        <v>476</v>
      </c>
    </row>
    <row r="17445" spans="1:16">
      <c r="A17445" s="484" t="s">
        <v>129475</v>
      </c>
      <c r="B17445" s="485" t="s">
        <v>129474</v>
      </c>
      <c r="C17445" t="s">
        <v>129473</v>
      </c>
      <c r="D17445" t="s">
        <v>129473</v>
      </c>
      <c r="E17445" t="str">
        <f t="shared" si="272"/>
        <v>645151 - ALTIDUM FORMATION</v>
      </c>
      <c r="F17445" t="s">
        <v>43217</v>
      </c>
      <c r="G17445" t="s">
        <v>129472</v>
      </c>
      <c r="I17445" t="s">
        <v>1369</v>
      </c>
      <c r="J17445" t="s">
        <v>129471</v>
      </c>
      <c r="K17445" t="s">
        <v>208</v>
      </c>
      <c r="L17445" t="s">
        <v>129470</v>
      </c>
      <c r="N17445" t="s">
        <v>208</v>
      </c>
      <c r="O17445" t="s">
        <v>476</v>
      </c>
      <c r="P17445" t="s">
        <v>476</v>
      </c>
    </row>
    <row r="17446" spans="1:16">
      <c r="A17446" s="484" t="s">
        <v>22287</v>
      </c>
      <c r="B17446" s="485" t="s">
        <v>22286</v>
      </c>
      <c r="C17446" t="s">
        <v>22285</v>
      </c>
      <c r="D17446" t="s">
        <v>22285</v>
      </c>
      <c r="E17446" t="str">
        <f t="shared" si="272"/>
        <v>641662 - RESSOURCES MENTALES</v>
      </c>
      <c r="F17446" t="s">
        <v>22284</v>
      </c>
      <c r="G17446" t="s">
        <v>22283</v>
      </c>
      <c r="I17446" t="s">
        <v>6719</v>
      </c>
      <c r="J17446" t="s">
        <v>22282</v>
      </c>
      <c r="K17446" t="s">
        <v>208</v>
      </c>
      <c r="L17446" t="s">
        <v>22281</v>
      </c>
      <c r="N17446" t="s">
        <v>208</v>
      </c>
      <c r="O17446" t="s">
        <v>476</v>
      </c>
      <c r="P17446" t="s">
        <v>476</v>
      </c>
    </row>
    <row r="17447" spans="1:16">
      <c r="A17447" s="484" t="s">
        <v>111491</v>
      </c>
      <c r="B17447" s="485" t="s">
        <v>111490</v>
      </c>
      <c r="C17447" t="s">
        <v>111489</v>
      </c>
      <c r="D17447" t="s">
        <v>111489</v>
      </c>
      <c r="E17447" t="str">
        <f t="shared" si="272"/>
        <v>649156 - BYSS</v>
      </c>
      <c r="F17447" t="s">
        <v>2437</v>
      </c>
      <c r="G17447" t="s">
        <v>111488</v>
      </c>
      <c r="I17447" t="s">
        <v>4257</v>
      </c>
      <c r="K17447" t="s">
        <v>208</v>
      </c>
      <c r="L17447" t="s">
        <v>111487</v>
      </c>
      <c r="N17447" t="s">
        <v>208</v>
      </c>
      <c r="O17447" t="s">
        <v>476</v>
      </c>
      <c r="P17447" t="s">
        <v>476</v>
      </c>
    </row>
    <row r="17448" spans="1:16">
      <c r="A17448" s="484" t="s">
        <v>28071</v>
      </c>
      <c r="B17448" s="485" t="s">
        <v>28070</v>
      </c>
      <c r="C17448" t="s">
        <v>28069</v>
      </c>
      <c r="D17448" t="s">
        <v>28069</v>
      </c>
      <c r="E17448" t="str">
        <f t="shared" si="272"/>
        <v>648607 - PHYSIO-LEARNING.COM</v>
      </c>
      <c r="F17448" t="s">
        <v>2170</v>
      </c>
      <c r="G17448" t="s">
        <v>28068</v>
      </c>
      <c r="I17448" t="s">
        <v>1035</v>
      </c>
      <c r="K17448" t="s">
        <v>28067</v>
      </c>
      <c r="L17448" t="s">
        <v>28066</v>
      </c>
      <c r="N17448" t="s">
        <v>208</v>
      </c>
      <c r="O17448" t="s">
        <v>476</v>
      </c>
      <c r="P17448" t="s">
        <v>476</v>
      </c>
    </row>
    <row r="17449" spans="1:16">
      <c r="A17449" s="484" t="s">
        <v>130911</v>
      </c>
      <c r="B17449" s="485" t="s">
        <v>130910</v>
      </c>
      <c r="C17449" t="s">
        <v>130909</v>
      </c>
      <c r="D17449" t="s">
        <v>130909</v>
      </c>
      <c r="E17449" t="str">
        <f t="shared" si="272"/>
        <v>649326 - AL EVOLUTION</v>
      </c>
      <c r="F17449" t="s">
        <v>48467</v>
      </c>
      <c r="G17449" t="s">
        <v>130908</v>
      </c>
      <c r="H17449" t="s">
        <v>130907</v>
      </c>
      <c r="I17449" t="s">
        <v>58218</v>
      </c>
      <c r="J17449" t="s">
        <v>130906</v>
      </c>
      <c r="K17449" t="s">
        <v>208</v>
      </c>
      <c r="L17449" t="s">
        <v>130905</v>
      </c>
      <c r="N17449" t="s">
        <v>208</v>
      </c>
      <c r="O17449" t="s">
        <v>476</v>
      </c>
      <c r="P17449" t="s">
        <v>476</v>
      </c>
    </row>
    <row r="17450" spans="1:16">
      <c r="A17450" s="484" t="s">
        <v>134335</v>
      </c>
      <c r="B17450" s="485" t="s">
        <v>134334</v>
      </c>
      <c r="C17450" t="s">
        <v>134333</v>
      </c>
      <c r="D17450" t="s">
        <v>134333</v>
      </c>
      <c r="E17450" t="str">
        <f t="shared" si="272"/>
        <v>664510 - ADLS WONDER COACHING</v>
      </c>
      <c r="F17450" t="s">
        <v>20208</v>
      </c>
      <c r="G17450" t="s">
        <v>134332</v>
      </c>
      <c r="I17450" t="s">
        <v>134331</v>
      </c>
      <c r="J17450" t="s">
        <v>134330</v>
      </c>
      <c r="K17450" t="s">
        <v>208</v>
      </c>
      <c r="L17450" t="s">
        <v>134329</v>
      </c>
      <c r="N17450" t="s">
        <v>208</v>
      </c>
      <c r="O17450" t="s">
        <v>476</v>
      </c>
      <c r="P17450" t="s">
        <v>476</v>
      </c>
    </row>
    <row r="17451" spans="1:16">
      <c r="A17451" s="484" t="s">
        <v>3666</v>
      </c>
      <c r="B17451" s="485" t="s">
        <v>3665</v>
      </c>
      <c r="C17451" t="s">
        <v>3664</v>
      </c>
      <c r="D17451" t="s">
        <v>554</v>
      </c>
      <c r="E17451" t="str">
        <f t="shared" si="272"/>
        <v>673912 - VAE</v>
      </c>
      <c r="F17451" t="s">
        <v>2620</v>
      </c>
      <c r="G17451" t="s">
        <v>3663</v>
      </c>
      <c r="I17451" t="s">
        <v>3662</v>
      </c>
      <c r="J17451" t="s">
        <v>3661</v>
      </c>
      <c r="K17451" t="s">
        <v>208</v>
      </c>
      <c r="L17451" t="s">
        <v>3660</v>
      </c>
      <c r="N17451" t="s">
        <v>208</v>
      </c>
      <c r="O17451" t="s">
        <v>476</v>
      </c>
      <c r="P17451" t="s">
        <v>476</v>
      </c>
    </row>
    <row r="17452" spans="1:16">
      <c r="A17452" s="484" t="s">
        <v>113841</v>
      </c>
      <c r="B17452" s="485" t="s">
        <v>113840</v>
      </c>
      <c r="C17452" t="s">
        <v>113839</v>
      </c>
      <c r="D17452" t="s">
        <v>113839</v>
      </c>
      <c r="E17452" t="str">
        <f t="shared" si="272"/>
        <v>672063 - BEYOND WORDS</v>
      </c>
      <c r="F17452" t="s">
        <v>3601</v>
      </c>
      <c r="G17452" t="s">
        <v>113838</v>
      </c>
      <c r="H17452" t="s">
        <v>113837</v>
      </c>
      <c r="I17452" t="s">
        <v>1542</v>
      </c>
      <c r="J17452" t="s">
        <v>113836</v>
      </c>
      <c r="K17452" t="s">
        <v>208</v>
      </c>
      <c r="L17452" t="s">
        <v>113835</v>
      </c>
      <c r="N17452" t="s">
        <v>208</v>
      </c>
      <c r="O17452" t="s">
        <v>476</v>
      </c>
      <c r="P17452" t="s">
        <v>476</v>
      </c>
    </row>
    <row r="17453" spans="1:16">
      <c r="A17453" s="484" t="s">
        <v>37669</v>
      </c>
      <c r="B17453" s="485" t="s">
        <v>37668</v>
      </c>
      <c r="C17453" t="s">
        <v>37667</v>
      </c>
      <c r="D17453" t="s">
        <v>37667</v>
      </c>
      <c r="E17453" t="str">
        <f t="shared" si="272"/>
        <v>624238 - MBLP SECURITE</v>
      </c>
      <c r="F17453" t="s">
        <v>3619</v>
      </c>
      <c r="G17453" t="s">
        <v>37666</v>
      </c>
      <c r="I17453" t="s">
        <v>37665</v>
      </c>
      <c r="J17453" t="s">
        <v>37664</v>
      </c>
      <c r="K17453" t="s">
        <v>208</v>
      </c>
      <c r="L17453" t="s">
        <v>37663</v>
      </c>
      <c r="N17453" t="s">
        <v>208</v>
      </c>
      <c r="O17453" t="s">
        <v>476</v>
      </c>
      <c r="P17453" t="s">
        <v>476</v>
      </c>
    </row>
    <row r="17454" spans="1:16">
      <c r="A17454" s="484" t="s">
        <v>98488</v>
      </c>
      <c r="B17454" s="485" t="s">
        <v>98487</v>
      </c>
      <c r="C17454" t="s">
        <v>98486</v>
      </c>
      <c r="D17454" t="s">
        <v>98486</v>
      </c>
      <c r="E17454" t="str">
        <f t="shared" si="272"/>
        <v>633732 - CFA SANTE</v>
      </c>
      <c r="F17454" t="s">
        <v>6983</v>
      </c>
      <c r="G17454" t="s">
        <v>98485</v>
      </c>
      <c r="I17454" t="s">
        <v>6917</v>
      </c>
      <c r="K17454" t="s">
        <v>208</v>
      </c>
      <c r="L17454" t="s">
        <v>98484</v>
      </c>
      <c r="N17454" t="s">
        <v>207</v>
      </c>
      <c r="O17454" t="s">
        <v>476</v>
      </c>
      <c r="P17454" t="s">
        <v>476</v>
      </c>
    </row>
    <row r="17455" spans="1:16">
      <c r="A17455" s="484" t="s">
        <v>130298</v>
      </c>
      <c r="B17455" s="485" t="s">
        <v>130297</v>
      </c>
      <c r="C17455" t="s">
        <v>130296</v>
      </c>
      <c r="D17455" t="s">
        <v>130296</v>
      </c>
      <c r="E17455" t="str">
        <f t="shared" si="272"/>
        <v>641480 - ALLIANCE FORMATION SERVICE</v>
      </c>
      <c r="F17455" t="s">
        <v>3058</v>
      </c>
      <c r="G17455" t="s">
        <v>130295</v>
      </c>
      <c r="I17455" t="s">
        <v>130294</v>
      </c>
      <c r="J17455" t="s">
        <v>130293</v>
      </c>
      <c r="K17455" t="s">
        <v>208</v>
      </c>
      <c r="L17455" t="s">
        <v>130292</v>
      </c>
      <c r="N17455" t="s">
        <v>208</v>
      </c>
      <c r="O17455" t="s">
        <v>476</v>
      </c>
      <c r="P17455" t="s">
        <v>476</v>
      </c>
    </row>
    <row r="17456" spans="1:16">
      <c r="A17456" s="484" t="s">
        <v>136761</v>
      </c>
      <c r="B17456" s="485" t="s">
        <v>136760</v>
      </c>
      <c r="C17456" t="s">
        <v>136759</v>
      </c>
      <c r="D17456" t="s">
        <v>136759</v>
      </c>
      <c r="E17456" t="str">
        <f t="shared" si="272"/>
        <v>643312 - ABFORMA</v>
      </c>
      <c r="F17456" t="s">
        <v>18880</v>
      </c>
      <c r="G17456" t="s">
        <v>136758</v>
      </c>
      <c r="I17456" t="s">
        <v>23553</v>
      </c>
      <c r="J17456" t="s">
        <v>136757</v>
      </c>
      <c r="K17456" t="s">
        <v>208</v>
      </c>
      <c r="L17456" t="s">
        <v>136756</v>
      </c>
      <c r="N17456" t="s">
        <v>208</v>
      </c>
      <c r="O17456" t="s">
        <v>476</v>
      </c>
      <c r="P17456" t="s">
        <v>476</v>
      </c>
    </row>
    <row r="17457" spans="1:16">
      <c r="A17457" s="484" t="s">
        <v>114679</v>
      </c>
      <c r="B17457" s="485" t="s">
        <v>114678</v>
      </c>
      <c r="C17457" t="s">
        <v>114677</v>
      </c>
      <c r="D17457" t="s">
        <v>114677</v>
      </c>
      <c r="E17457" t="str">
        <f t="shared" si="272"/>
        <v>643592 - BAZIK FORMATIONS</v>
      </c>
      <c r="F17457" t="s">
        <v>3743</v>
      </c>
      <c r="G17457" t="s">
        <v>114676</v>
      </c>
      <c r="I17457" t="s">
        <v>114675</v>
      </c>
      <c r="J17457" t="s">
        <v>114674</v>
      </c>
      <c r="K17457" t="s">
        <v>208</v>
      </c>
      <c r="L17457" t="s">
        <v>114673</v>
      </c>
      <c r="N17457" t="s">
        <v>208</v>
      </c>
      <c r="O17457" t="s">
        <v>476</v>
      </c>
      <c r="P17457" t="s">
        <v>476</v>
      </c>
    </row>
    <row r="17458" spans="1:16">
      <c r="A17458" s="484" t="s">
        <v>70554</v>
      </c>
      <c r="B17458" s="485" t="s">
        <v>70553</v>
      </c>
      <c r="C17458" t="s">
        <v>70552</v>
      </c>
      <c r="D17458" t="s">
        <v>70552</v>
      </c>
      <c r="E17458" t="str">
        <f t="shared" si="272"/>
        <v>646155 - FORMA'SUD TOULOUSE</v>
      </c>
      <c r="F17458" t="s">
        <v>28517</v>
      </c>
      <c r="G17458" t="s">
        <v>70551</v>
      </c>
      <c r="I17458" t="s">
        <v>603</v>
      </c>
      <c r="J17458" t="s">
        <v>70550</v>
      </c>
      <c r="K17458" t="s">
        <v>208</v>
      </c>
      <c r="L17458" t="s">
        <v>70549</v>
      </c>
      <c r="N17458" t="s">
        <v>208</v>
      </c>
      <c r="O17458" t="s">
        <v>476</v>
      </c>
      <c r="P17458" t="s">
        <v>476</v>
      </c>
    </row>
    <row r="17459" spans="1:16">
      <c r="A17459" s="484" t="s">
        <v>17315</v>
      </c>
      <c r="B17459" s="485" t="s">
        <v>17314</v>
      </c>
      <c r="C17459" t="s">
        <v>17313</v>
      </c>
      <c r="D17459" t="s">
        <v>17313</v>
      </c>
      <c r="E17459" t="str">
        <f t="shared" si="272"/>
        <v>671897 - SI CONSULTING</v>
      </c>
      <c r="F17459" t="s">
        <v>6302</v>
      </c>
      <c r="G17459" t="s">
        <v>17312</v>
      </c>
      <c r="I17459" t="s">
        <v>626</v>
      </c>
      <c r="J17459" t="s">
        <v>17311</v>
      </c>
      <c r="K17459" t="s">
        <v>208</v>
      </c>
      <c r="L17459" t="s">
        <v>17310</v>
      </c>
      <c r="N17459" t="s">
        <v>208</v>
      </c>
      <c r="O17459" t="s">
        <v>476</v>
      </c>
      <c r="P17459" t="s">
        <v>476</v>
      </c>
    </row>
    <row r="17460" spans="1:16">
      <c r="A17460" s="484" t="s">
        <v>46860</v>
      </c>
      <c r="B17460" s="485" t="s">
        <v>46859</v>
      </c>
      <c r="C17460" t="s">
        <v>46858</v>
      </c>
      <c r="D17460" t="s">
        <v>46857</v>
      </c>
      <c r="E17460" t="str">
        <f t="shared" si="272"/>
        <v>656355 - LA PAROLE EST ACTION</v>
      </c>
      <c r="F17460" t="s">
        <v>18405</v>
      </c>
      <c r="G17460" t="s">
        <v>46856</v>
      </c>
      <c r="I17460" t="s">
        <v>5244</v>
      </c>
      <c r="K17460" t="s">
        <v>208</v>
      </c>
      <c r="L17460" t="s">
        <v>46855</v>
      </c>
      <c r="N17460" t="s">
        <v>208</v>
      </c>
      <c r="O17460" t="s">
        <v>476</v>
      </c>
      <c r="P17460" t="s">
        <v>476</v>
      </c>
    </row>
    <row r="17461" spans="1:16">
      <c r="A17461" s="484" t="s">
        <v>83056</v>
      </c>
      <c r="B17461" s="485" t="s">
        <v>83055</v>
      </c>
      <c r="C17461" t="s">
        <v>83054</v>
      </c>
      <c r="D17461" t="s">
        <v>83053</v>
      </c>
      <c r="E17461" t="str">
        <f t="shared" si="272"/>
        <v>640335 - HODOSIA</v>
      </c>
      <c r="F17461" t="s">
        <v>6663</v>
      </c>
      <c r="G17461" t="s">
        <v>83052</v>
      </c>
      <c r="I17461" t="s">
        <v>16304</v>
      </c>
      <c r="J17461" t="s">
        <v>83051</v>
      </c>
      <c r="K17461" t="s">
        <v>208</v>
      </c>
      <c r="L17461" t="s">
        <v>83050</v>
      </c>
      <c r="N17461" t="s">
        <v>208</v>
      </c>
      <c r="O17461" t="s">
        <v>476</v>
      </c>
      <c r="P17461" t="s">
        <v>476</v>
      </c>
    </row>
    <row r="17462" spans="1:16">
      <c r="A17462" s="484" t="s">
        <v>94644</v>
      </c>
      <c r="B17462" s="485" t="s">
        <v>94643</v>
      </c>
      <c r="C17462" t="s">
        <v>94642</v>
      </c>
      <c r="D17462" t="s">
        <v>94642</v>
      </c>
      <c r="E17462" t="str">
        <f t="shared" si="272"/>
        <v>626600 - COLLEGE BRETON ACCES VASCULAIRE</v>
      </c>
      <c r="F17462" t="s">
        <v>804</v>
      </c>
      <c r="G17462" t="s">
        <v>94641</v>
      </c>
      <c r="H17462" t="s">
        <v>94640</v>
      </c>
      <c r="I17462" t="s">
        <v>9833</v>
      </c>
      <c r="K17462" t="s">
        <v>208</v>
      </c>
      <c r="L17462" t="s">
        <v>94639</v>
      </c>
      <c r="N17462" t="s">
        <v>208</v>
      </c>
      <c r="O17462" t="s">
        <v>476</v>
      </c>
      <c r="P17462" t="s">
        <v>476</v>
      </c>
    </row>
    <row r="17463" spans="1:16">
      <c r="A17463" s="484" t="s">
        <v>126235</v>
      </c>
      <c r="B17463" s="485" t="s">
        <v>126234</v>
      </c>
      <c r="C17463" t="s">
        <v>126233</v>
      </c>
      <c r="D17463" t="s">
        <v>126233</v>
      </c>
      <c r="E17463" t="str">
        <f t="shared" si="272"/>
        <v>649958 - ASPR FORMATION</v>
      </c>
      <c r="F17463" t="s">
        <v>4207</v>
      </c>
      <c r="G17463" t="s">
        <v>126232</v>
      </c>
      <c r="I17463" t="s">
        <v>126231</v>
      </c>
      <c r="J17463" t="s">
        <v>126230</v>
      </c>
      <c r="K17463" t="s">
        <v>208</v>
      </c>
      <c r="L17463" t="s">
        <v>126229</v>
      </c>
      <c r="N17463" t="s">
        <v>208</v>
      </c>
      <c r="O17463" t="s">
        <v>476</v>
      </c>
      <c r="P17463" t="s">
        <v>476</v>
      </c>
    </row>
    <row r="17464" spans="1:16">
      <c r="A17464" s="484" t="s">
        <v>4271</v>
      </c>
      <c r="B17464" s="485" t="s">
        <v>4270</v>
      </c>
      <c r="C17464" t="s">
        <v>4269</v>
      </c>
      <c r="D17464" t="s">
        <v>4268</v>
      </c>
      <c r="E17464" t="str">
        <f t="shared" si="272"/>
        <v>676809 - VATON CATHERINE DOMINIQUE MARIE</v>
      </c>
      <c r="F17464" t="s">
        <v>4144</v>
      </c>
      <c r="G17464" t="s">
        <v>4267</v>
      </c>
      <c r="H17464" t="s">
        <v>4266</v>
      </c>
      <c r="I17464" t="s">
        <v>4265</v>
      </c>
      <c r="K17464" t="s">
        <v>208</v>
      </c>
      <c r="L17464" t="s">
        <v>4264</v>
      </c>
      <c r="N17464" t="s">
        <v>208</v>
      </c>
      <c r="O17464" t="s">
        <v>476</v>
      </c>
      <c r="P17464" t="s">
        <v>476</v>
      </c>
    </row>
    <row r="17465" spans="1:16">
      <c r="A17465" s="484" t="s">
        <v>45252</v>
      </c>
      <c r="B17465" s="485" t="s">
        <v>45251</v>
      </c>
      <c r="C17465" t="s">
        <v>45250</v>
      </c>
      <c r="D17465" t="s">
        <v>45249</v>
      </c>
      <c r="E17465" t="str">
        <f t="shared" si="272"/>
        <v>649594 - LCE FORMATIONS ROUVIGNIES</v>
      </c>
      <c r="F17465" t="s">
        <v>8159</v>
      </c>
      <c r="G17465" t="s">
        <v>45248</v>
      </c>
      <c r="I17465" t="s">
        <v>45247</v>
      </c>
      <c r="K17465" t="s">
        <v>45246</v>
      </c>
      <c r="L17465" t="s">
        <v>45245</v>
      </c>
      <c r="N17465" t="s">
        <v>208</v>
      </c>
      <c r="O17465" t="s">
        <v>476</v>
      </c>
      <c r="P17465" t="s">
        <v>476</v>
      </c>
    </row>
    <row r="17466" spans="1:16">
      <c r="A17466" s="484" t="s">
        <v>70716</v>
      </c>
      <c r="B17466" s="485" t="s">
        <v>70715</v>
      </c>
      <c r="C17466" t="s">
        <v>70714</v>
      </c>
      <c r="D17466" t="s">
        <v>70714</v>
      </c>
      <c r="E17466" t="str">
        <f t="shared" si="272"/>
        <v>660516 - FORMAPACK</v>
      </c>
      <c r="F17466" t="s">
        <v>2668</v>
      </c>
      <c r="G17466" t="s">
        <v>70713</v>
      </c>
      <c r="I17466" t="s">
        <v>4726</v>
      </c>
      <c r="J17466" t="s">
        <v>70712</v>
      </c>
      <c r="K17466" t="s">
        <v>208</v>
      </c>
      <c r="L17466" t="s">
        <v>70711</v>
      </c>
      <c r="N17466" t="s">
        <v>208</v>
      </c>
      <c r="O17466" t="s">
        <v>476</v>
      </c>
      <c r="P17466" t="s">
        <v>476</v>
      </c>
    </row>
    <row r="17467" spans="1:16">
      <c r="A17467" s="484" t="s">
        <v>31166</v>
      </c>
      <c r="B17467" s="485" t="s">
        <v>31165</v>
      </c>
      <c r="C17467" t="s">
        <v>31164</v>
      </c>
      <c r="D17467" t="s">
        <v>31164</v>
      </c>
      <c r="E17467" t="str">
        <f t="shared" si="272"/>
        <v>647019 - OPTIMYSE SANTE</v>
      </c>
      <c r="F17467" t="s">
        <v>15604</v>
      </c>
      <c r="G17467" t="s">
        <v>31163</v>
      </c>
      <c r="I17467" t="s">
        <v>1501</v>
      </c>
      <c r="J17467" t="s">
        <v>31162</v>
      </c>
      <c r="K17467" t="s">
        <v>208</v>
      </c>
      <c r="L17467" t="s">
        <v>31161</v>
      </c>
      <c r="N17467" t="s">
        <v>208</v>
      </c>
      <c r="O17467" t="s">
        <v>476</v>
      </c>
      <c r="P17467" t="s">
        <v>476</v>
      </c>
    </row>
    <row r="17468" spans="1:16">
      <c r="A17468" s="484" t="s">
        <v>13596</v>
      </c>
      <c r="B17468" s="485" t="s">
        <v>13595</v>
      </c>
      <c r="C17468" t="s">
        <v>13594</v>
      </c>
      <c r="D17468" t="s">
        <v>13594</v>
      </c>
      <c r="E17468" t="str">
        <f t="shared" si="272"/>
        <v>439113 - SP FORMATION CONSEIL</v>
      </c>
      <c r="F17468" t="s">
        <v>1077</v>
      </c>
      <c r="G17468" t="s">
        <v>13593</v>
      </c>
      <c r="H17468" t="s">
        <v>13592</v>
      </c>
      <c r="I17468" t="s">
        <v>13591</v>
      </c>
      <c r="J17468" t="s">
        <v>13590</v>
      </c>
      <c r="K17468" t="s">
        <v>208</v>
      </c>
      <c r="L17468" t="s">
        <v>13589</v>
      </c>
      <c r="N17468" t="s">
        <v>208</v>
      </c>
      <c r="O17468" t="s">
        <v>476</v>
      </c>
      <c r="P17468" t="s">
        <v>476</v>
      </c>
    </row>
    <row r="17469" spans="1:16">
      <c r="A17469" s="484" t="s">
        <v>8648</v>
      </c>
      <c r="B17469" s="485" t="s">
        <v>8647</v>
      </c>
      <c r="C17469" t="s">
        <v>8646</v>
      </c>
      <c r="D17469" t="s">
        <v>8645</v>
      </c>
      <c r="E17469" t="str">
        <f t="shared" si="272"/>
        <v>682780 - TURBO 12 MILLAU</v>
      </c>
      <c r="F17469" t="s">
        <v>8644</v>
      </c>
      <c r="G17469" t="s">
        <v>8643</v>
      </c>
      <c r="I17469" t="s">
        <v>8642</v>
      </c>
      <c r="J17469" t="s">
        <v>8641</v>
      </c>
      <c r="K17469" t="s">
        <v>208</v>
      </c>
      <c r="L17469" t="s">
        <v>8640</v>
      </c>
      <c r="N17469" t="s">
        <v>208</v>
      </c>
      <c r="O17469" t="s">
        <v>476</v>
      </c>
      <c r="P17469" t="s">
        <v>476</v>
      </c>
    </row>
    <row r="17470" spans="1:16">
      <c r="A17470" s="484" t="s">
        <v>11982</v>
      </c>
      <c r="B17470" s="485" t="s">
        <v>11981</v>
      </c>
      <c r="C17470" t="s">
        <v>11980</v>
      </c>
      <c r="D17470" t="s">
        <v>11980</v>
      </c>
      <c r="E17470" t="str">
        <f t="shared" si="272"/>
        <v>636423 - SYMBIOSE FORMATION</v>
      </c>
      <c r="F17470" t="s">
        <v>11979</v>
      </c>
      <c r="G17470" t="s">
        <v>11978</v>
      </c>
      <c r="I17470" t="s">
        <v>11977</v>
      </c>
      <c r="K17470" t="s">
        <v>208</v>
      </c>
      <c r="L17470" t="s">
        <v>11976</v>
      </c>
      <c r="N17470" t="s">
        <v>208</v>
      </c>
      <c r="O17470" t="s">
        <v>476</v>
      </c>
      <c r="P17470" t="s">
        <v>476</v>
      </c>
    </row>
    <row r="17471" spans="1:16">
      <c r="A17471" s="484" t="s">
        <v>96151</v>
      </c>
      <c r="B17471" s="485" t="s">
        <v>96150</v>
      </c>
      <c r="C17471" t="s">
        <v>96149</v>
      </c>
      <c r="D17471" t="s">
        <v>96148</v>
      </c>
      <c r="E17471" t="str">
        <f t="shared" si="272"/>
        <v>626739 - CHRISTOPHE MIEUSEMENT</v>
      </c>
      <c r="F17471" t="s">
        <v>96147</v>
      </c>
      <c r="G17471" t="s">
        <v>96146</v>
      </c>
      <c r="I17471" t="s">
        <v>4951</v>
      </c>
      <c r="K17471" t="s">
        <v>208</v>
      </c>
      <c r="L17471" t="s">
        <v>96145</v>
      </c>
      <c r="N17471" t="s">
        <v>208</v>
      </c>
      <c r="O17471" t="s">
        <v>476</v>
      </c>
      <c r="P17471" t="s">
        <v>476</v>
      </c>
    </row>
    <row r="17472" spans="1:16">
      <c r="A17472" s="484" t="s">
        <v>40700</v>
      </c>
      <c r="B17472" s="485" t="s">
        <v>40699</v>
      </c>
      <c r="C17472" t="s">
        <v>40698</v>
      </c>
      <c r="D17472" t="s">
        <v>40698</v>
      </c>
      <c r="E17472" t="str">
        <f t="shared" si="272"/>
        <v>659393 - MAESTRIAS</v>
      </c>
      <c r="F17472" t="s">
        <v>930</v>
      </c>
      <c r="G17472" t="s">
        <v>40697</v>
      </c>
      <c r="H17472" t="s">
        <v>40696</v>
      </c>
      <c r="I17472" t="s">
        <v>18950</v>
      </c>
      <c r="J17472" t="s">
        <v>40695</v>
      </c>
      <c r="K17472" t="s">
        <v>208</v>
      </c>
      <c r="L17472" t="s">
        <v>40694</v>
      </c>
      <c r="N17472" t="s">
        <v>208</v>
      </c>
      <c r="O17472" t="s">
        <v>476</v>
      </c>
      <c r="P17472" t="s">
        <v>476</v>
      </c>
    </row>
    <row r="17473" spans="1:16">
      <c r="A17473" s="484" t="s">
        <v>91113</v>
      </c>
      <c r="B17473" s="485" t="s">
        <v>91112</v>
      </c>
      <c r="C17473" t="s">
        <v>91111</v>
      </c>
      <c r="D17473" t="s">
        <v>91111</v>
      </c>
      <c r="E17473" t="str">
        <f t="shared" si="272"/>
        <v>465422 - CREAMIK</v>
      </c>
      <c r="F17473" t="s">
        <v>16791</v>
      </c>
      <c r="G17473" t="s">
        <v>91110</v>
      </c>
      <c r="I17473" t="s">
        <v>43787</v>
      </c>
      <c r="J17473" t="s">
        <v>91109</v>
      </c>
      <c r="K17473" t="s">
        <v>208</v>
      </c>
      <c r="L17473" t="s">
        <v>91108</v>
      </c>
      <c r="N17473" t="s">
        <v>208</v>
      </c>
      <c r="O17473" t="s">
        <v>476</v>
      </c>
      <c r="P17473" t="s">
        <v>476</v>
      </c>
    </row>
    <row r="17474" spans="1:16">
      <c r="A17474" s="484" t="s">
        <v>26887</v>
      </c>
      <c r="B17474" s="485" t="s">
        <v>26886</v>
      </c>
      <c r="C17474" t="s">
        <v>26885</v>
      </c>
      <c r="D17474" t="s">
        <v>26884</v>
      </c>
      <c r="E17474" t="str">
        <f t="shared" ref="E17474:E17537" si="273">_xlfn.CONCAT(L17474," - ",D17474)</f>
        <v>671770 - POUDRAI - ACF NAVEIL</v>
      </c>
      <c r="F17474" t="s">
        <v>2969</v>
      </c>
      <c r="G17474" t="s">
        <v>26883</v>
      </c>
      <c r="I17474" t="s">
        <v>26882</v>
      </c>
      <c r="J17474" t="s">
        <v>26881</v>
      </c>
      <c r="K17474" t="s">
        <v>208</v>
      </c>
      <c r="L17474" t="s">
        <v>26880</v>
      </c>
      <c r="N17474" t="s">
        <v>208</v>
      </c>
      <c r="O17474" t="s">
        <v>476</v>
      </c>
      <c r="P17474" t="s">
        <v>476</v>
      </c>
    </row>
    <row r="17475" spans="1:16">
      <c r="A17475" s="484" t="s">
        <v>42428</v>
      </c>
      <c r="B17475" s="485" t="s">
        <v>42427</v>
      </c>
      <c r="C17475" t="s">
        <v>42426</v>
      </c>
      <c r="D17475" t="s">
        <v>42425</v>
      </c>
      <c r="E17475" t="str">
        <f t="shared" si="273"/>
        <v>655442 - LIMITLESS CONSULTING VILLERS BOCAGE</v>
      </c>
      <c r="F17475" t="s">
        <v>1444</v>
      </c>
      <c r="G17475" t="s">
        <v>42424</v>
      </c>
      <c r="I17475" t="s">
        <v>42423</v>
      </c>
      <c r="J17475" t="s">
        <v>42422</v>
      </c>
      <c r="K17475" t="s">
        <v>208</v>
      </c>
      <c r="L17475" t="s">
        <v>42421</v>
      </c>
      <c r="N17475" t="s">
        <v>208</v>
      </c>
      <c r="O17475" t="s">
        <v>476</v>
      </c>
      <c r="P17475" t="s">
        <v>476</v>
      </c>
    </row>
    <row r="17476" spans="1:16">
      <c r="A17476" s="484" t="s">
        <v>47785</v>
      </c>
      <c r="B17476" s="485" t="s">
        <v>47784</v>
      </c>
      <c r="C17476" t="s">
        <v>47783</v>
      </c>
      <c r="D17476" t="s">
        <v>47783</v>
      </c>
      <c r="E17476" t="str">
        <f t="shared" si="273"/>
        <v>640761 - KONSULTO</v>
      </c>
      <c r="F17476" t="s">
        <v>17062</v>
      </c>
      <c r="G17476" t="s">
        <v>47782</v>
      </c>
      <c r="I17476" t="s">
        <v>1781</v>
      </c>
      <c r="J17476" t="s">
        <v>47781</v>
      </c>
      <c r="K17476" t="s">
        <v>208</v>
      </c>
      <c r="L17476" t="s">
        <v>47780</v>
      </c>
      <c r="N17476" t="s">
        <v>208</v>
      </c>
      <c r="O17476" t="s">
        <v>476</v>
      </c>
      <c r="P17476" t="s">
        <v>476</v>
      </c>
    </row>
    <row r="17477" spans="1:16">
      <c r="A17477" s="484" t="s">
        <v>8567</v>
      </c>
      <c r="B17477" s="485" t="s">
        <v>8566</v>
      </c>
      <c r="C17477" t="s">
        <v>8565</v>
      </c>
      <c r="D17477" t="s">
        <v>8565</v>
      </c>
      <c r="E17477" t="str">
        <f t="shared" si="273"/>
        <v>658054 - UAD AEROSERVICES</v>
      </c>
      <c r="F17477" t="s">
        <v>8564</v>
      </c>
      <c r="G17477" t="s">
        <v>8563</v>
      </c>
      <c r="I17477" t="s">
        <v>8562</v>
      </c>
      <c r="J17477" t="s">
        <v>8561</v>
      </c>
      <c r="K17477" t="s">
        <v>208</v>
      </c>
      <c r="L17477" t="s">
        <v>8560</v>
      </c>
      <c r="N17477" t="s">
        <v>208</v>
      </c>
      <c r="O17477" t="s">
        <v>476</v>
      </c>
      <c r="P17477" t="s">
        <v>476</v>
      </c>
    </row>
    <row r="17478" spans="1:16">
      <c r="A17478" s="484" t="s">
        <v>134909</v>
      </c>
      <c r="B17478" s="485" t="s">
        <v>134908</v>
      </c>
      <c r="C17478" t="s">
        <v>134907</v>
      </c>
      <c r="D17478" t="s">
        <v>134906</v>
      </c>
      <c r="E17478" t="str">
        <f t="shared" si="273"/>
        <v>676494 - ACTUAL DIGITAL OUEST PUTEAUX</v>
      </c>
      <c r="F17478" t="s">
        <v>6791</v>
      </c>
      <c r="G17478" t="s">
        <v>134905</v>
      </c>
      <c r="I17478" t="s">
        <v>1042</v>
      </c>
      <c r="J17478" t="s">
        <v>134904</v>
      </c>
      <c r="K17478" t="s">
        <v>208</v>
      </c>
      <c r="L17478" t="s">
        <v>134903</v>
      </c>
      <c r="N17478" t="s">
        <v>208</v>
      </c>
      <c r="O17478" t="s">
        <v>476</v>
      </c>
      <c r="P17478" t="s">
        <v>476</v>
      </c>
    </row>
    <row r="17479" spans="1:16">
      <c r="A17479" s="484" t="s">
        <v>6787</v>
      </c>
      <c r="B17479" s="485" t="s">
        <v>6786</v>
      </c>
      <c r="C17479" t="s">
        <v>6785</v>
      </c>
      <c r="D17479" t="s">
        <v>6785</v>
      </c>
      <c r="E17479" t="str">
        <f t="shared" si="273"/>
        <v>646738 - UNISUN ACADEMY</v>
      </c>
      <c r="F17479" t="s">
        <v>6784</v>
      </c>
      <c r="G17479" t="s">
        <v>6783</v>
      </c>
      <c r="I17479" t="s">
        <v>6782</v>
      </c>
      <c r="K17479" t="s">
        <v>208</v>
      </c>
      <c r="L17479" t="s">
        <v>6781</v>
      </c>
      <c r="N17479" t="s">
        <v>208</v>
      </c>
      <c r="O17479" t="s">
        <v>476</v>
      </c>
      <c r="P17479" t="s">
        <v>476</v>
      </c>
    </row>
    <row r="17480" spans="1:16">
      <c r="A17480" s="484" t="s">
        <v>11962</v>
      </c>
      <c r="B17480" s="485" t="s">
        <v>11961</v>
      </c>
      <c r="C17480" t="s">
        <v>11960</v>
      </c>
      <c r="D17480" t="s">
        <v>11960</v>
      </c>
      <c r="E17480" t="str">
        <f t="shared" si="273"/>
        <v>639102 - SYNAORIS</v>
      </c>
      <c r="F17480" t="s">
        <v>11959</v>
      </c>
      <c r="G17480" t="s">
        <v>11958</v>
      </c>
      <c r="I17480" t="s">
        <v>11957</v>
      </c>
      <c r="J17480" t="s">
        <v>11956</v>
      </c>
      <c r="K17480" t="s">
        <v>208</v>
      </c>
      <c r="L17480" t="s">
        <v>11955</v>
      </c>
      <c r="N17480" t="s">
        <v>208</v>
      </c>
      <c r="O17480" t="s">
        <v>476</v>
      </c>
      <c r="P17480" t="s">
        <v>476</v>
      </c>
    </row>
    <row r="17481" spans="1:16">
      <c r="A17481" s="484" t="s">
        <v>14032</v>
      </c>
      <c r="B17481" s="485" t="s">
        <v>14031</v>
      </c>
      <c r="C17481" t="s">
        <v>14030</v>
      </c>
      <c r="D17481" t="s">
        <v>14030</v>
      </c>
      <c r="E17481" t="str">
        <f t="shared" si="273"/>
        <v>638717 - SOLURISK</v>
      </c>
      <c r="F17481" t="s">
        <v>2877</v>
      </c>
      <c r="G17481" t="s">
        <v>14029</v>
      </c>
      <c r="I17481" t="s">
        <v>14028</v>
      </c>
      <c r="J17481" t="s">
        <v>14027</v>
      </c>
      <c r="K17481" t="s">
        <v>208</v>
      </c>
      <c r="L17481" t="s">
        <v>14026</v>
      </c>
      <c r="N17481" t="s">
        <v>208</v>
      </c>
      <c r="O17481" t="s">
        <v>476</v>
      </c>
      <c r="P17481" t="s">
        <v>476</v>
      </c>
    </row>
    <row r="17482" spans="1:16">
      <c r="A17482" s="484" t="s">
        <v>30359</v>
      </c>
      <c r="B17482" s="485" t="s">
        <v>30358</v>
      </c>
      <c r="C17482" t="s">
        <v>30357</v>
      </c>
      <c r="D17482" t="s">
        <v>30357</v>
      </c>
      <c r="E17482" t="str">
        <f t="shared" si="273"/>
        <v>648930 - OSONS CHANGER</v>
      </c>
      <c r="F17482" t="s">
        <v>10231</v>
      </c>
      <c r="G17482" t="s">
        <v>30356</v>
      </c>
      <c r="I17482" t="s">
        <v>12678</v>
      </c>
      <c r="J17482" t="s">
        <v>30355</v>
      </c>
      <c r="K17482" t="s">
        <v>208</v>
      </c>
      <c r="L17482" t="s">
        <v>30354</v>
      </c>
      <c r="N17482" t="s">
        <v>208</v>
      </c>
      <c r="O17482" t="s">
        <v>476</v>
      </c>
      <c r="P17482" t="s">
        <v>476</v>
      </c>
    </row>
    <row r="17483" spans="1:16">
      <c r="A17483" s="484" t="s">
        <v>45641</v>
      </c>
      <c r="B17483" s="485" t="s">
        <v>45640</v>
      </c>
      <c r="C17483" t="s">
        <v>45639</v>
      </c>
      <c r="D17483" t="s">
        <v>45639</v>
      </c>
      <c r="E17483" t="str">
        <f t="shared" si="273"/>
        <v>625073 - L'ART ONDE</v>
      </c>
      <c r="F17483" t="s">
        <v>6776</v>
      </c>
      <c r="G17483" t="s">
        <v>45638</v>
      </c>
      <c r="I17483" t="s">
        <v>6766</v>
      </c>
      <c r="J17483" t="s">
        <v>45637</v>
      </c>
      <c r="K17483" t="s">
        <v>208</v>
      </c>
      <c r="L17483" t="s">
        <v>45636</v>
      </c>
      <c r="N17483" t="s">
        <v>208</v>
      </c>
      <c r="O17483" t="s">
        <v>476</v>
      </c>
      <c r="P17483" t="s">
        <v>476</v>
      </c>
    </row>
    <row r="17484" spans="1:16">
      <c r="A17484" s="484" t="s">
        <v>98511</v>
      </c>
      <c r="B17484" s="485" t="s">
        <v>98510</v>
      </c>
      <c r="C17484" t="s">
        <v>98509</v>
      </c>
      <c r="D17484" t="s">
        <v>98508</v>
      </c>
      <c r="E17484" t="str">
        <f t="shared" si="273"/>
        <v>647196 - CFA SANTE SOCIAL AUVERGNE RHONE ALPES</v>
      </c>
      <c r="F17484" t="s">
        <v>5173</v>
      </c>
      <c r="G17484" t="s">
        <v>83128</v>
      </c>
      <c r="I17484" t="s">
        <v>802</v>
      </c>
      <c r="J17484" t="s">
        <v>98507</v>
      </c>
      <c r="K17484" t="s">
        <v>208</v>
      </c>
      <c r="L17484" t="s">
        <v>98506</v>
      </c>
      <c r="N17484" t="s">
        <v>207</v>
      </c>
      <c r="O17484" t="s">
        <v>476</v>
      </c>
      <c r="P17484" t="s">
        <v>476</v>
      </c>
    </row>
    <row r="17485" spans="1:16">
      <c r="A17485" s="484" t="s">
        <v>27033</v>
      </c>
      <c r="B17485" s="485" t="s">
        <v>27032</v>
      </c>
      <c r="C17485" t="s">
        <v>27031</v>
      </c>
      <c r="D17485" t="s">
        <v>27031</v>
      </c>
      <c r="E17485" t="str">
        <f t="shared" si="273"/>
        <v>660450 - POLYVALENCE</v>
      </c>
      <c r="F17485" t="s">
        <v>6315</v>
      </c>
      <c r="G17485" t="s">
        <v>27030</v>
      </c>
      <c r="I17485" t="s">
        <v>1114</v>
      </c>
      <c r="K17485" t="s">
        <v>208</v>
      </c>
      <c r="L17485" t="s">
        <v>27029</v>
      </c>
      <c r="N17485" t="s">
        <v>208</v>
      </c>
      <c r="O17485" t="s">
        <v>476</v>
      </c>
      <c r="P17485" t="s">
        <v>476</v>
      </c>
    </row>
    <row r="17486" spans="1:16">
      <c r="A17486" s="484" t="s">
        <v>38402</v>
      </c>
      <c r="B17486" s="485" t="s">
        <v>38401</v>
      </c>
      <c r="C17486" t="s">
        <v>38400</v>
      </c>
      <c r="D17486" t="s">
        <v>38400</v>
      </c>
      <c r="E17486" t="str">
        <f t="shared" si="273"/>
        <v>631413 - MARCHELIE SAMIA</v>
      </c>
      <c r="F17486" t="s">
        <v>1504</v>
      </c>
      <c r="G17486" t="s">
        <v>38399</v>
      </c>
      <c r="I17486" t="s">
        <v>38398</v>
      </c>
      <c r="J17486" t="s">
        <v>38397</v>
      </c>
      <c r="K17486" t="s">
        <v>208</v>
      </c>
      <c r="L17486" t="s">
        <v>38396</v>
      </c>
      <c r="N17486" t="s">
        <v>208</v>
      </c>
      <c r="O17486" t="s">
        <v>476</v>
      </c>
      <c r="P17486" t="s">
        <v>476</v>
      </c>
    </row>
    <row r="17487" spans="1:16">
      <c r="A17487" s="484" t="s">
        <v>66101</v>
      </c>
      <c r="B17487" s="485" t="s">
        <v>66100</v>
      </c>
      <c r="C17487" t="s">
        <v>66099</v>
      </c>
      <c r="D17487" t="s">
        <v>66098</v>
      </c>
      <c r="E17487" t="str">
        <f t="shared" si="273"/>
        <v>639461 - GODET FLORENCE</v>
      </c>
      <c r="F17487" t="s">
        <v>11652</v>
      </c>
      <c r="G17487" t="s">
        <v>66097</v>
      </c>
      <c r="I17487" t="s">
        <v>6023</v>
      </c>
      <c r="J17487" t="s">
        <v>66096</v>
      </c>
      <c r="K17487" t="s">
        <v>208</v>
      </c>
      <c r="L17487" t="s">
        <v>66095</v>
      </c>
      <c r="N17487" t="s">
        <v>208</v>
      </c>
      <c r="O17487" t="s">
        <v>476</v>
      </c>
      <c r="P17487" t="s">
        <v>476</v>
      </c>
    </row>
    <row r="17488" spans="1:16">
      <c r="A17488" s="484" t="s">
        <v>85467</v>
      </c>
      <c r="B17488" s="485" t="s">
        <v>85466</v>
      </c>
      <c r="C17488" t="s">
        <v>85465</v>
      </c>
      <c r="D17488" t="s">
        <v>85465</v>
      </c>
      <c r="E17488" t="str">
        <f t="shared" si="273"/>
        <v>653676 - EBRIOO</v>
      </c>
      <c r="F17488" t="s">
        <v>3491</v>
      </c>
      <c r="G17488" t="s">
        <v>85464</v>
      </c>
      <c r="I17488" t="s">
        <v>85463</v>
      </c>
      <c r="J17488" t="s">
        <v>85462</v>
      </c>
      <c r="K17488" t="s">
        <v>208</v>
      </c>
      <c r="L17488" t="s">
        <v>85461</v>
      </c>
      <c r="N17488" t="s">
        <v>208</v>
      </c>
      <c r="O17488" t="s">
        <v>476</v>
      </c>
      <c r="P17488" t="s">
        <v>476</v>
      </c>
    </row>
    <row r="17489" spans="1:16">
      <c r="A17489" s="484" t="s">
        <v>19676</v>
      </c>
      <c r="B17489" s="485" t="s">
        <v>19675</v>
      </c>
      <c r="C17489" t="s">
        <v>19674</v>
      </c>
      <c r="D17489" t="s">
        <v>19674</v>
      </c>
      <c r="E17489" t="str">
        <f t="shared" si="273"/>
        <v>658170 - SAS 2600</v>
      </c>
      <c r="F17489" t="s">
        <v>3951</v>
      </c>
      <c r="G17489" t="s">
        <v>19673</v>
      </c>
      <c r="I17489" t="s">
        <v>16705</v>
      </c>
      <c r="K17489" t="s">
        <v>208</v>
      </c>
      <c r="L17489" t="s">
        <v>19672</v>
      </c>
      <c r="N17489" t="s">
        <v>207</v>
      </c>
      <c r="O17489" t="s">
        <v>476</v>
      </c>
      <c r="P17489" t="s">
        <v>476</v>
      </c>
    </row>
    <row r="17490" spans="1:16">
      <c r="A17490" s="484" t="s">
        <v>56053</v>
      </c>
      <c r="B17490" s="485" t="s">
        <v>56052</v>
      </c>
      <c r="C17490" t="s">
        <v>56051</v>
      </c>
      <c r="D17490" t="s">
        <v>56050</v>
      </c>
      <c r="E17490" t="str">
        <f t="shared" si="273"/>
        <v>627082 - IFHS</v>
      </c>
      <c r="F17490" t="s">
        <v>28968</v>
      </c>
      <c r="G17490" t="s">
        <v>56049</v>
      </c>
      <c r="I17490" t="s">
        <v>771</v>
      </c>
      <c r="K17490" t="s">
        <v>208</v>
      </c>
      <c r="L17490" t="s">
        <v>56048</v>
      </c>
      <c r="N17490" t="s">
        <v>208</v>
      </c>
      <c r="O17490" t="s">
        <v>476</v>
      </c>
      <c r="P17490" t="s">
        <v>476</v>
      </c>
    </row>
    <row r="17491" spans="1:16">
      <c r="A17491" s="484" t="s">
        <v>71164</v>
      </c>
      <c r="B17491" s="485" t="s">
        <v>71163</v>
      </c>
      <c r="C17491" t="s">
        <v>71162</v>
      </c>
      <c r="D17491" t="s">
        <v>71161</v>
      </c>
      <c r="E17491" t="str">
        <f t="shared" si="273"/>
        <v>387022 - A FORMA PLUS ROUEN</v>
      </c>
      <c r="G17491" t="s">
        <v>71160</v>
      </c>
      <c r="I17491" t="s">
        <v>4645</v>
      </c>
      <c r="J17491" t="s">
        <v>71159</v>
      </c>
      <c r="K17491" t="s">
        <v>208</v>
      </c>
      <c r="L17491" t="s">
        <v>71158</v>
      </c>
      <c r="N17491" t="s">
        <v>208</v>
      </c>
      <c r="O17491" t="s">
        <v>476</v>
      </c>
      <c r="P17491" t="s">
        <v>476</v>
      </c>
    </row>
    <row r="17492" spans="1:16">
      <c r="A17492" s="484" t="s">
        <v>74394</v>
      </c>
      <c r="B17492" s="485" t="s">
        <v>74393</v>
      </c>
      <c r="C17492" t="s">
        <v>74392</v>
      </c>
      <c r="D17492" t="s">
        <v>74392</v>
      </c>
      <c r="E17492" t="str">
        <f t="shared" si="273"/>
        <v>650511 - FAC FORMATION</v>
      </c>
      <c r="F17492" t="s">
        <v>14941</v>
      </c>
      <c r="G17492" t="s">
        <v>74391</v>
      </c>
      <c r="I17492" t="s">
        <v>74390</v>
      </c>
      <c r="J17492" t="s">
        <v>74389</v>
      </c>
      <c r="K17492" t="s">
        <v>208</v>
      </c>
      <c r="L17492" t="s">
        <v>74388</v>
      </c>
      <c r="N17492" t="s">
        <v>208</v>
      </c>
      <c r="O17492" t="s">
        <v>476</v>
      </c>
      <c r="P17492" t="s">
        <v>476</v>
      </c>
    </row>
    <row r="17493" spans="1:16">
      <c r="A17493" s="484" t="s">
        <v>92909</v>
      </c>
      <c r="B17493" s="485" t="s">
        <v>92908</v>
      </c>
      <c r="C17493" t="s">
        <v>92907</v>
      </c>
      <c r="D17493" t="s">
        <v>92907</v>
      </c>
      <c r="E17493" t="str">
        <f t="shared" si="273"/>
        <v>630251 - COMPETENCES FIRST</v>
      </c>
      <c r="F17493" t="s">
        <v>6960</v>
      </c>
      <c r="G17493" t="s">
        <v>92906</v>
      </c>
      <c r="I17493" t="s">
        <v>92905</v>
      </c>
      <c r="K17493" t="s">
        <v>208</v>
      </c>
      <c r="L17493" t="s">
        <v>92904</v>
      </c>
      <c r="N17493" t="s">
        <v>208</v>
      </c>
      <c r="O17493" t="s">
        <v>476</v>
      </c>
      <c r="P17493" t="s">
        <v>476</v>
      </c>
    </row>
    <row r="17494" spans="1:16">
      <c r="A17494" s="484" t="s">
        <v>8679</v>
      </c>
      <c r="B17494" s="485" t="s">
        <v>8678</v>
      </c>
      <c r="C17494" t="s">
        <v>8677</v>
      </c>
      <c r="D17494" t="s">
        <v>8676</v>
      </c>
      <c r="E17494" t="str">
        <f t="shared" si="273"/>
        <v>676767 - TRYSTRAM CECILE</v>
      </c>
      <c r="F17494" t="s">
        <v>8675</v>
      </c>
      <c r="G17494" t="s">
        <v>8674</v>
      </c>
      <c r="I17494" t="s">
        <v>8673</v>
      </c>
      <c r="J17494" t="s">
        <v>8672</v>
      </c>
      <c r="K17494" t="s">
        <v>208</v>
      </c>
      <c r="L17494" t="s">
        <v>8671</v>
      </c>
      <c r="N17494" t="s">
        <v>208</v>
      </c>
      <c r="O17494" t="s">
        <v>476</v>
      </c>
      <c r="P17494" t="s">
        <v>476</v>
      </c>
    </row>
    <row r="17495" spans="1:16">
      <c r="A17495" s="484" t="s">
        <v>94883</v>
      </c>
      <c r="B17495" s="485" t="s">
        <v>94882</v>
      </c>
      <c r="C17495" t="s">
        <v>94881</v>
      </c>
      <c r="D17495" t="s">
        <v>94881</v>
      </c>
      <c r="E17495" t="str">
        <f t="shared" si="273"/>
        <v>671307 - COFIDEST FORMATIONS</v>
      </c>
      <c r="F17495" t="s">
        <v>27213</v>
      </c>
      <c r="G17495" t="s">
        <v>94880</v>
      </c>
      <c r="I17495" t="s">
        <v>65355</v>
      </c>
      <c r="J17495" t="s">
        <v>94879</v>
      </c>
      <c r="K17495" t="s">
        <v>208</v>
      </c>
      <c r="L17495" t="s">
        <v>94878</v>
      </c>
      <c r="N17495" t="s">
        <v>208</v>
      </c>
      <c r="O17495" t="s">
        <v>476</v>
      </c>
      <c r="P17495" t="s">
        <v>476</v>
      </c>
    </row>
    <row r="17496" spans="1:16">
      <c r="A17496" s="484" t="s">
        <v>82106</v>
      </c>
      <c r="B17496" s="485" t="s">
        <v>82105</v>
      </c>
      <c r="C17496" t="s">
        <v>82104</v>
      </c>
      <c r="D17496" t="s">
        <v>82103</v>
      </c>
      <c r="E17496" t="str">
        <f t="shared" si="273"/>
        <v>109265 - EFPR DE PROMOTRANS DEVELOPPEMENT BRETIGNY SUR ORGE</v>
      </c>
      <c r="F17496" t="s">
        <v>22749</v>
      </c>
      <c r="G17496" t="s">
        <v>82102</v>
      </c>
      <c r="H17496" t="s">
        <v>79673</v>
      </c>
      <c r="I17496" t="s">
        <v>79672</v>
      </c>
      <c r="J17496" t="s">
        <v>82101</v>
      </c>
      <c r="K17496" t="s">
        <v>208</v>
      </c>
      <c r="L17496" t="s">
        <v>82100</v>
      </c>
      <c r="N17496" t="s">
        <v>208</v>
      </c>
      <c r="O17496" t="s">
        <v>476</v>
      </c>
      <c r="P17496" t="s">
        <v>476</v>
      </c>
    </row>
    <row r="17497" spans="1:16">
      <c r="A17497" s="484" t="s">
        <v>80739</v>
      </c>
      <c r="B17497" s="485" t="s">
        <v>80738</v>
      </c>
      <c r="C17497" t="s">
        <v>80737</v>
      </c>
      <c r="D17497" t="s">
        <v>80737</v>
      </c>
      <c r="E17497" t="str">
        <f t="shared" si="273"/>
        <v>670595 - EKOFORMA</v>
      </c>
      <c r="F17497" t="s">
        <v>10767</v>
      </c>
      <c r="G17497" t="s">
        <v>80736</v>
      </c>
      <c r="I17497" t="s">
        <v>12973</v>
      </c>
      <c r="J17497" t="s">
        <v>80735</v>
      </c>
      <c r="K17497" t="s">
        <v>208</v>
      </c>
      <c r="L17497" t="s">
        <v>80734</v>
      </c>
      <c r="N17497" t="s">
        <v>208</v>
      </c>
      <c r="O17497" t="s">
        <v>476</v>
      </c>
      <c r="P17497" t="s">
        <v>476</v>
      </c>
    </row>
    <row r="17498" spans="1:16">
      <c r="A17498" s="484" t="s">
        <v>17428</v>
      </c>
      <c r="B17498" s="485" t="s">
        <v>17427</v>
      </c>
      <c r="C17498" t="s">
        <v>17426</v>
      </c>
      <c r="D17498" t="s">
        <v>17425</v>
      </c>
      <c r="E17498" t="str">
        <f t="shared" si="273"/>
        <v>651229 - SHANTYOGA ST MESMIN</v>
      </c>
      <c r="F17498" t="s">
        <v>14411</v>
      </c>
      <c r="G17498" t="s">
        <v>17424</v>
      </c>
      <c r="I17498" t="s">
        <v>17423</v>
      </c>
      <c r="J17498" t="s">
        <v>17422</v>
      </c>
      <c r="K17498" t="s">
        <v>208</v>
      </c>
      <c r="L17498" t="s">
        <v>17421</v>
      </c>
      <c r="N17498" t="s">
        <v>208</v>
      </c>
      <c r="O17498" t="s">
        <v>476</v>
      </c>
      <c r="P17498" t="s">
        <v>476</v>
      </c>
    </row>
    <row r="17499" spans="1:16">
      <c r="A17499" s="484" t="s">
        <v>136584</v>
      </c>
      <c r="B17499" s="485" t="s">
        <v>136583</v>
      </c>
      <c r="C17499" t="s">
        <v>136582</v>
      </c>
      <c r="D17499" t="s">
        <v>136582</v>
      </c>
      <c r="E17499" t="str">
        <f t="shared" si="273"/>
        <v>630111 - AC CONSEIL</v>
      </c>
      <c r="F17499" t="s">
        <v>1315</v>
      </c>
      <c r="G17499" t="s">
        <v>136581</v>
      </c>
      <c r="I17499" t="s">
        <v>36293</v>
      </c>
      <c r="J17499" t="s">
        <v>136580</v>
      </c>
      <c r="K17499" t="s">
        <v>208</v>
      </c>
      <c r="L17499" t="s">
        <v>136579</v>
      </c>
      <c r="N17499" t="s">
        <v>208</v>
      </c>
      <c r="O17499" t="s">
        <v>476</v>
      </c>
      <c r="P17499" t="s">
        <v>476</v>
      </c>
    </row>
    <row r="17500" spans="1:16">
      <c r="A17500" s="484" t="s">
        <v>91174</v>
      </c>
      <c r="B17500" s="485" t="s">
        <v>91173</v>
      </c>
      <c r="C17500" t="s">
        <v>91172</v>
      </c>
      <c r="D17500" t="s">
        <v>91172</v>
      </c>
      <c r="E17500" t="str">
        <f t="shared" si="273"/>
        <v>675490 - CREA FABULA</v>
      </c>
      <c r="F17500" t="s">
        <v>1545</v>
      </c>
      <c r="G17500" t="s">
        <v>91171</v>
      </c>
      <c r="I17500" t="s">
        <v>4213</v>
      </c>
      <c r="J17500" t="s">
        <v>91170</v>
      </c>
      <c r="K17500" t="s">
        <v>208</v>
      </c>
      <c r="L17500" t="s">
        <v>91169</v>
      </c>
      <c r="N17500" t="s">
        <v>208</v>
      </c>
      <c r="O17500" t="s">
        <v>476</v>
      </c>
      <c r="P17500" t="s">
        <v>476</v>
      </c>
    </row>
    <row r="17501" spans="1:16">
      <c r="A17501" s="484" t="s">
        <v>89038</v>
      </c>
      <c r="B17501" s="485" t="s">
        <v>89037</v>
      </c>
      <c r="C17501" t="s">
        <v>89036</v>
      </c>
      <c r="D17501" t="s">
        <v>89036</v>
      </c>
      <c r="E17501" t="str">
        <f t="shared" si="273"/>
        <v>635560 - DATABEE ACADEMY</v>
      </c>
      <c r="F17501" t="s">
        <v>3778</v>
      </c>
      <c r="G17501" t="s">
        <v>89035</v>
      </c>
      <c r="I17501" t="s">
        <v>89034</v>
      </c>
      <c r="J17501" t="s">
        <v>89033</v>
      </c>
      <c r="K17501" t="s">
        <v>208</v>
      </c>
      <c r="L17501" t="s">
        <v>89032</v>
      </c>
      <c r="N17501" t="s">
        <v>208</v>
      </c>
      <c r="O17501" t="s">
        <v>476</v>
      </c>
      <c r="P17501" t="s">
        <v>476</v>
      </c>
    </row>
    <row r="17502" spans="1:16">
      <c r="A17502" s="484" t="s">
        <v>26870</v>
      </c>
      <c r="B17502" s="485" t="s">
        <v>26869</v>
      </c>
      <c r="C17502" t="s">
        <v>26868</v>
      </c>
      <c r="D17502" t="s">
        <v>26867</v>
      </c>
      <c r="E17502" t="str">
        <f t="shared" si="273"/>
        <v>668310 - POULICHET MYRIAM</v>
      </c>
      <c r="F17502" t="s">
        <v>26866</v>
      </c>
      <c r="G17502" t="s">
        <v>26865</v>
      </c>
      <c r="I17502" t="s">
        <v>24044</v>
      </c>
      <c r="J17502" t="s">
        <v>26864</v>
      </c>
      <c r="K17502" t="s">
        <v>208</v>
      </c>
      <c r="L17502" t="s">
        <v>26863</v>
      </c>
      <c r="N17502" t="s">
        <v>208</v>
      </c>
      <c r="O17502" t="s">
        <v>476</v>
      </c>
      <c r="P17502" t="s">
        <v>476</v>
      </c>
    </row>
    <row r="17503" spans="1:16">
      <c r="A17503" s="484" t="s">
        <v>69966</v>
      </c>
      <c r="B17503" s="485" t="s">
        <v>69965</v>
      </c>
      <c r="C17503" t="s">
        <v>69964</v>
      </c>
      <c r="D17503" t="s">
        <v>69963</v>
      </c>
      <c r="E17503" t="str">
        <f t="shared" si="273"/>
        <v>672350 - FG NA</v>
      </c>
      <c r="F17503" t="s">
        <v>23577</v>
      </c>
      <c r="G17503" t="s">
        <v>69962</v>
      </c>
      <c r="I17503" t="s">
        <v>4033</v>
      </c>
      <c r="J17503" t="s">
        <v>69961</v>
      </c>
      <c r="K17503" t="s">
        <v>208</v>
      </c>
      <c r="L17503" t="s">
        <v>69960</v>
      </c>
      <c r="N17503" t="s">
        <v>208</v>
      </c>
      <c r="O17503" t="s">
        <v>476</v>
      </c>
      <c r="P17503" t="s">
        <v>476</v>
      </c>
    </row>
    <row r="17504" spans="1:16">
      <c r="A17504" s="484" t="s">
        <v>57867</v>
      </c>
      <c r="B17504" s="485" t="s">
        <v>57866</v>
      </c>
      <c r="C17504" t="s">
        <v>57865</v>
      </c>
      <c r="D17504" t="s">
        <v>57865</v>
      </c>
      <c r="E17504" t="str">
        <f t="shared" si="273"/>
        <v>639321 - INITIATIVES &amp; DYNAMIQUES PLURIELLES</v>
      </c>
      <c r="F17504" t="s">
        <v>2688</v>
      </c>
      <c r="G17504" t="s">
        <v>57864</v>
      </c>
      <c r="I17504" t="s">
        <v>626</v>
      </c>
      <c r="J17504" t="s">
        <v>27497</v>
      </c>
      <c r="K17504" t="s">
        <v>208</v>
      </c>
      <c r="L17504" t="s">
        <v>57863</v>
      </c>
      <c r="N17504" t="s">
        <v>208</v>
      </c>
      <c r="O17504" t="s">
        <v>476</v>
      </c>
      <c r="P17504" t="s">
        <v>476</v>
      </c>
    </row>
    <row r="17505" spans="1:16">
      <c r="A17505" s="484" t="s">
        <v>25509</v>
      </c>
      <c r="B17505" s="485" t="s">
        <v>25508</v>
      </c>
      <c r="C17505" t="s">
        <v>25507</v>
      </c>
      <c r="D17505" t="s">
        <v>25507</v>
      </c>
      <c r="E17505" t="str">
        <f t="shared" si="273"/>
        <v>668047 - PROMETHEE FPS</v>
      </c>
      <c r="F17505" t="s">
        <v>2370</v>
      </c>
      <c r="G17505" t="s">
        <v>25506</v>
      </c>
      <c r="I17505" t="s">
        <v>19879</v>
      </c>
      <c r="J17505" t="s">
        <v>25505</v>
      </c>
      <c r="K17505" t="s">
        <v>208</v>
      </c>
      <c r="L17505" t="s">
        <v>25504</v>
      </c>
      <c r="N17505" t="s">
        <v>208</v>
      </c>
      <c r="O17505" t="s">
        <v>476</v>
      </c>
      <c r="P17505" t="s">
        <v>476</v>
      </c>
    </row>
    <row r="17506" spans="1:16">
      <c r="A17506" s="484" t="s">
        <v>8255</v>
      </c>
      <c r="B17506" s="485" t="s">
        <v>8254</v>
      </c>
      <c r="C17506" t="s">
        <v>8253</v>
      </c>
      <c r="D17506" t="s">
        <v>8252</v>
      </c>
      <c r="E17506" t="str">
        <f t="shared" si="273"/>
        <v>681295 - UNE AUTRE LANGUE</v>
      </c>
      <c r="F17506" t="s">
        <v>8251</v>
      </c>
      <c r="G17506" t="s">
        <v>8250</v>
      </c>
      <c r="I17506" t="s">
        <v>7300</v>
      </c>
      <c r="J17506" t="s">
        <v>8249</v>
      </c>
      <c r="K17506" t="s">
        <v>208</v>
      </c>
      <c r="L17506" t="s">
        <v>8248</v>
      </c>
      <c r="N17506" t="s">
        <v>208</v>
      </c>
      <c r="O17506" t="s">
        <v>476</v>
      </c>
      <c r="P17506" t="s">
        <v>476</v>
      </c>
    </row>
    <row r="17507" spans="1:16">
      <c r="A17507" s="484" t="s">
        <v>13057</v>
      </c>
      <c r="B17507" s="485" t="s">
        <v>13056</v>
      </c>
      <c r="C17507" t="s">
        <v>13055</v>
      </c>
      <c r="D17507" t="s">
        <v>13054</v>
      </c>
      <c r="E17507" t="str">
        <f t="shared" si="273"/>
        <v>670625 - SFPIO SO</v>
      </c>
      <c r="F17507" t="s">
        <v>10767</v>
      </c>
      <c r="G17507" t="s">
        <v>13053</v>
      </c>
      <c r="I17507" t="s">
        <v>603</v>
      </c>
      <c r="K17507" t="s">
        <v>208</v>
      </c>
      <c r="L17507" t="s">
        <v>13052</v>
      </c>
      <c r="N17507" t="s">
        <v>208</v>
      </c>
      <c r="O17507" t="s">
        <v>476</v>
      </c>
      <c r="P17507" t="s">
        <v>476</v>
      </c>
    </row>
    <row r="17508" spans="1:16">
      <c r="A17508" s="484" t="s">
        <v>39774</v>
      </c>
      <c r="B17508" s="485" t="s">
        <v>39773</v>
      </c>
      <c r="C17508" t="s">
        <v>39772</v>
      </c>
      <c r="D17508" t="s">
        <v>39771</v>
      </c>
      <c r="E17508" t="str">
        <f t="shared" si="273"/>
        <v>683887 - MFR DE LA BRENNE</v>
      </c>
      <c r="F17508" t="s">
        <v>12625</v>
      </c>
      <c r="G17508" t="s">
        <v>39770</v>
      </c>
      <c r="I17508" t="s">
        <v>39769</v>
      </c>
      <c r="K17508" t="s">
        <v>208</v>
      </c>
      <c r="L17508" t="s">
        <v>39768</v>
      </c>
      <c r="N17508" t="s">
        <v>208</v>
      </c>
      <c r="O17508" t="s">
        <v>476</v>
      </c>
      <c r="P17508" t="s">
        <v>476</v>
      </c>
    </row>
    <row r="17509" spans="1:16">
      <c r="A17509" s="484" t="s">
        <v>54558</v>
      </c>
      <c r="B17509" s="485" t="s">
        <v>54557</v>
      </c>
      <c r="C17509" t="s">
        <v>54556</v>
      </c>
      <c r="D17509" t="s">
        <v>54555</v>
      </c>
      <c r="E17509" t="str">
        <f t="shared" si="273"/>
        <v>639783 - IFCOPS</v>
      </c>
      <c r="F17509" t="s">
        <v>48108</v>
      </c>
      <c r="G17509" t="s">
        <v>54554</v>
      </c>
      <c r="I17509" t="s">
        <v>54553</v>
      </c>
      <c r="J17509" t="s">
        <v>54552</v>
      </c>
      <c r="K17509" t="s">
        <v>208</v>
      </c>
      <c r="L17509" t="s">
        <v>54551</v>
      </c>
      <c r="N17509" t="s">
        <v>208</v>
      </c>
      <c r="O17509" t="s">
        <v>476</v>
      </c>
      <c r="P17509" t="s">
        <v>476</v>
      </c>
    </row>
    <row r="17510" spans="1:16">
      <c r="A17510" s="484" t="s">
        <v>25580</v>
      </c>
      <c r="B17510" s="485" t="s">
        <v>25579</v>
      </c>
      <c r="C17510" t="s">
        <v>25578</v>
      </c>
      <c r="D17510" t="s">
        <v>25578</v>
      </c>
      <c r="E17510" t="str">
        <f t="shared" si="273"/>
        <v>671174 - PROLOGS FORMATION</v>
      </c>
      <c r="F17510" t="s">
        <v>13711</v>
      </c>
      <c r="G17510" t="s">
        <v>25577</v>
      </c>
      <c r="H17510" t="s">
        <v>25576</v>
      </c>
      <c r="I17510" t="s">
        <v>24413</v>
      </c>
      <c r="J17510" t="s">
        <v>25575</v>
      </c>
      <c r="K17510" t="s">
        <v>208</v>
      </c>
      <c r="L17510" t="s">
        <v>25574</v>
      </c>
      <c r="N17510" t="s">
        <v>208</v>
      </c>
      <c r="O17510" t="s">
        <v>476</v>
      </c>
      <c r="P17510" t="s">
        <v>476</v>
      </c>
    </row>
    <row r="17511" spans="1:16">
      <c r="A17511" s="484" t="s">
        <v>16802</v>
      </c>
      <c r="B17511" s="485" t="s">
        <v>16801</v>
      </c>
      <c r="C17511" t="s">
        <v>16800</v>
      </c>
      <c r="D17511" t="s">
        <v>16800</v>
      </c>
      <c r="E17511" t="str">
        <f t="shared" si="273"/>
        <v>630240 - SINCEO SANTE</v>
      </c>
      <c r="F17511" t="s">
        <v>2242</v>
      </c>
      <c r="G17511" t="s">
        <v>16799</v>
      </c>
      <c r="H17511" t="s">
        <v>16798</v>
      </c>
      <c r="I17511" t="s">
        <v>16797</v>
      </c>
      <c r="J17511" t="s">
        <v>16796</v>
      </c>
      <c r="K17511" t="s">
        <v>208</v>
      </c>
      <c r="L17511" t="s">
        <v>16795</v>
      </c>
      <c r="N17511" t="s">
        <v>208</v>
      </c>
      <c r="O17511" t="s">
        <v>476</v>
      </c>
      <c r="P17511" t="s">
        <v>476</v>
      </c>
    </row>
    <row r="17512" spans="1:16">
      <c r="A17512" s="484" t="s">
        <v>4736</v>
      </c>
      <c r="B17512" s="485" t="s">
        <v>4735</v>
      </c>
      <c r="C17512" t="s">
        <v>4734</v>
      </c>
      <c r="D17512" t="s">
        <v>4733</v>
      </c>
      <c r="E17512" t="str">
        <f t="shared" si="273"/>
        <v>653380 - UTHELEME</v>
      </c>
      <c r="F17512" t="s">
        <v>4732</v>
      </c>
      <c r="G17512" t="s">
        <v>4731</v>
      </c>
      <c r="I17512" t="s">
        <v>1837</v>
      </c>
      <c r="K17512" t="s">
        <v>208</v>
      </c>
      <c r="L17512" t="s">
        <v>4730</v>
      </c>
      <c r="N17512" t="s">
        <v>208</v>
      </c>
      <c r="O17512" t="s">
        <v>476</v>
      </c>
      <c r="P17512" t="s">
        <v>476</v>
      </c>
    </row>
    <row r="17513" spans="1:16">
      <c r="A17513" s="484" t="s">
        <v>41501</v>
      </c>
      <c r="B17513" s="485" t="s">
        <v>41500</v>
      </c>
      <c r="C17513" t="s">
        <v>41499</v>
      </c>
      <c r="D17513" t="s">
        <v>41499</v>
      </c>
      <c r="E17513" t="str">
        <f t="shared" si="273"/>
        <v>646192 - LU-MINH PANNIER DOAN</v>
      </c>
      <c r="F17513" t="s">
        <v>2345</v>
      </c>
      <c r="G17513" t="s">
        <v>41498</v>
      </c>
      <c r="I17513" t="s">
        <v>3364</v>
      </c>
      <c r="J17513" t="s">
        <v>41497</v>
      </c>
      <c r="K17513" t="s">
        <v>208</v>
      </c>
      <c r="L17513" t="s">
        <v>41496</v>
      </c>
      <c r="N17513" t="s">
        <v>208</v>
      </c>
      <c r="O17513" t="s">
        <v>476</v>
      </c>
      <c r="P17513" t="s">
        <v>476</v>
      </c>
    </row>
    <row r="17514" spans="1:16">
      <c r="A17514" s="484" t="s">
        <v>12373</v>
      </c>
      <c r="B17514" s="485" t="s">
        <v>12372</v>
      </c>
      <c r="C17514" t="s">
        <v>12371</v>
      </c>
      <c r="D17514" t="s">
        <v>12370</v>
      </c>
      <c r="E17514" t="str">
        <f t="shared" si="273"/>
        <v>638791 - SUHARD VIRGINIE</v>
      </c>
      <c r="F17514" t="s">
        <v>490</v>
      </c>
      <c r="G17514" t="s">
        <v>12369</v>
      </c>
      <c r="I17514" t="s">
        <v>12368</v>
      </c>
      <c r="J17514" t="s">
        <v>12367</v>
      </c>
      <c r="K17514" t="s">
        <v>208</v>
      </c>
      <c r="L17514" t="s">
        <v>12366</v>
      </c>
      <c r="N17514" t="s">
        <v>208</v>
      </c>
      <c r="O17514" t="s">
        <v>476</v>
      </c>
      <c r="P17514" t="s">
        <v>476</v>
      </c>
    </row>
    <row r="17515" spans="1:16">
      <c r="A17515" s="484" t="s">
        <v>88897</v>
      </c>
      <c r="B17515" s="485" t="s">
        <v>88896</v>
      </c>
      <c r="C17515" t="s">
        <v>88895</v>
      </c>
      <c r="D17515" t="s">
        <v>88895</v>
      </c>
      <c r="E17515" t="str">
        <f t="shared" si="273"/>
        <v>637737 - DCRH</v>
      </c>
      <c r="F17515" t="s">
        <v>21187</v>
      </c>
      <c r="G17515" t="s">
        <v>86389</v>
      </c>
      <c r="I17515" t="s">
        <v>4451</v>
      </c>
      <c r="J17515" t="s">
        <v>88894</v>
      </c>
      <c r="K17515" t="s">
        <v>208</v>
      </c>
      <c r="L17515" t="s">
        <v>88893</v>
      </c>
      <c r="N17515" t="s">
        <v>208</v>
      </c>
      <c r="O17515" t="s">
        <v>476</v>
      </c>
      <c r="P17515" t="s">
        <v>476</v>
      </c>
    </row>
    <row r="17516" spans="1:16">
      <c r="A17516" s="484" t="s">
        <v>129469</v>
      </c>
      <c r="B17516" s="485" t="s">
        <v>129468</v>
      </c>
      <c r="C17516" t="s">
        <v>129467</v>
      </c>
      <c r="D17516" t="s">
        <v>129467</v>
      </c>
      <c r="E17516" t="str">
        <f t="shared" si="273"/>
        <v>573050 - ALTIGO</v>
      </c>
      <c r="F17516" t="s">
        <v>1817</v>
      </c>
      <c r="G17516" t="s">
        <v>129466</v>
      </c>
      <c r="I17516" t="s">
        <v>2635</v>
      </c>
      <c r="J17516" t="s">
        <v>129465</v>
      </c>
      <c r="K17516" t="s">
        <v>208</v>
      </c>
      <c r="L17516" t="s">
        <v>129464</v>
      </c>
      <c r="N17516" t="s">
        <v>208</v>
      </c>
      <c r="O17516" t="s">
        <v>476</v>
      </c>
      <c r="P17516" t="s">
        <v>476</v>
      </c>
    </row>
    <row r="17517" spans="1:16">
      <c r="A17517" s="484" t="s">
        <v>12953</v>
      </c>
      <c r="B17517" s="485" t="s">
        <v>12952</v>
      </c>
      <c r="C17517" t="s">
        <v>12951</v>
      </c>
      <c r="D17517" t="s">
        <v>12951</v>
      </c>
      <c r="E17517" t="str">
        <f t="shared" si="273"/>
        <v>660899 - STETHO FORMATION</v>
      </c>
      <c r="F17517" t="s">
        <v>12282</v>
      </c>
      <c r="G17517" t="s">
        <v>12950</v>
      </c>
      <c r="I17517" t="s">
        <v>2666</v>
      </c>
      <c r="J17517" t="s">
        <v>12949</v>
      </c>
      <c r="K17517" t="s">
        <v>208</v>
      </c>
      <c r="L17517" t="s">
        <v>12948</v>
      </c>
      <c r="N17517" t="s">
        <v>208</v>
      </c>
      <c r="O17517" t="s">
        <v>476</v>
      </c>
      <c r="P17517" t="s">
        <v>476</v>
      </c>
    </row>
    <row r="17518" spans="1:16">
      <c r="A17518" s="484" t="s">
        <v>62698</v>
      </c>
      <c r="B17518" s="485" t="s">
        <v>62697</v>
      </c>
      <c r="C17518" t="s">
        <v>62696</v>
      </c>
      <c r="D17518" t="s">
        <v>62696</v>
      </c>
      <c r="E17518" t="str">
        <f t="shared" si="273"/>
        <v>651394 - GVOLU</v>
      </c>
      <c r="F17518" t="s">
        <v>692</v>
      </c>
      <c r="G17518" t="s">
        <v>62695</v>
      </c>
      <c r="I17518" t="s">
        <v>50076</v>
      </c>
      <c r="J17518" t="s">
        <v>62694</v>
      </c>
      <c r="K17518" t="s">
        <v>208</v>
      </c>
      <c r="L17518" t="s">
        <v>62693</v>
      </c>
      <c r="N17518" t="s">
        <v>208</v>
      </c>
      <c r="O17518" t="s">
        <v>476</v>
      </c>
      <c r="P17518" t="s">
        <v>476</v>
      </c>
    </row>
    <row r="17519" spans="1:16">
      <c r="A17519" s="484" t="s">
        <v>79317</v>
      </c>
      <c r="B17519" s="485" t="s">
        <v>79316</v>
      </c>
      <c r="C17519" t="s">
        <v>79315</v>
      </c>
      <c r="D17519" t="s">
        <v>79315</v>
      </c>
      <c r="E17519" t="str">
        <f t="shared" si="273"/>
        <v>648401 - EP ORIENTATION ET FORMATION</v>
      </c>
      <c r="F17519" t="s">
        <v>29084</v>
      </c>
      <c r="G17519" t="s">
        <v>79314</v>
      </c>
      <c r="H17519" t="s">
        <v>36817</v>
      </c>
      <c r="I17519" t="s">
        <v>78942</v>
      </c>
      <c r="K17519" t="s">
        <v>208</v>
      </c>
      <c r="L17519" t="s">
        <v>79313</v>
      </c>
      <c r="N17519" t="s">
        <v>208</v>
      </c>
      <c r="O17519" t="s">
        <v>476</v>
      </c>
      <c r="P17519" t="s">
        <v>476</v>
      </c>
    </row>
    <row r="17520" spans="1:16">
      <c r="A17520" s="484" t="s">
        <v>19797</v>
      </c>
      <c r="B17520" s="485" t="s">
        <v>19796</v>
      </c>
      <c r="C17520" t="s">
        <v>19795</v>
      </c>
      <c r="D17520" t="s">
        <v>19794</v>
      </c>
      <c r="E17520" t="str">
        <f t="shared" si="273"/>
        <v>626521 - SAS HESTIASAS HESTIA</v>
      </c>
      <c r="F17520" t="s">
        <v>17504</v>
      </c>
      <c r="H17520" t="s">
        <v>19793</v>
      </c>
      <c r="I17520" t="s">
        <v>19792</v>
      </c>
      <c r="K17520" t="s">
        <v>208</v>
      </c>
      <c r="L17520" t="s">
        <v>19791</v>
      </c>
      <c r="N17520" t="s">
        <v>208</v>
      </c>
      <c r="O17520" t="s">
        <v>476</v>
      </c>
      <c r="P17520" t="s">
        <v>476</v>
      </c>
    </row>
    <row r="17521" spans="1:16">
      <c r="A17521" s="484" t="s">
        <v>42949</v>
      </c>
      <c r="B17521" s="485" t="s">
        <v>42948</v>
      </c>
      <c r="C17521" t="s">
        <v>42947</v>
      </c>
      <c r="D17521" t="s">
        <v>42946</v>
      </c>
      <c r="E17521" t="str">
        <f t="shared" si="273"/>
        <v>653093 - L'HER LE HAVRE</v>
      </c>
      <c r="F17521" t="s">
        <v>2771</v>
      </c>
      <c r="G17521" t="s">
        <v>42945</v>
      </c>
      <c r="I17521" t="s">
        <v>3229</v>
      </c>
      <c r="J17521" t="s">
        <v>42944</v>
      </c>
      <c r="K17521" t="s">
        <v>208</v>
      </c>
      <c r="L17521" t="s">
        <v>42943</v>
      </c>
      <c r="N17521" t="s">
        <v>208</v>
      </c>
      <c r="O17521" t="s">
        <v>476</v>
      </c>
      <c r="P17521" t="s">
        <v>476</v>
      </c>
    </row>
    <row r="17522" spans="1:16">
      <c r="A17522" s="484" t="s">
        <v>33316</v>
      </c>
      <c r="B17522" s="485" t="s">
        <v>33315</v>
      </c>
      <c r="C17522" t="s">
        <v>33314</v>
      </c>
      <c r="D17522" t="s">
        <v>33314</v>
      </c>
      <c r="E17522" t="str">
        <f t="shared" si="273"/>
        <v>674370 - NIKON EUROPE BV</v>
      </c>
      <c r="F17522" t="s">
        <v>23103</v>
      </c>
      <c r="G17522" t="s">
        <v>33313</v>
      </c>
      <c r="I17522" t="s">
        <v>626</v>
      </c>
      <c r="K17522" t="s">
        <v>208</v>
      </c>
      <c r="L17522" t="s">
        <v>33312</v>
      </c>
      <c r="N17522" t="s">
        <v>208</v>
      </c>
      <c r="O17522" t="s">
        <v>476</v>
      </c>
      <c r="P17522" t="s">
        <v>476</v>
      </c>
    </row>
    <row r="17523" spans="1:16">
      <c r="A17523" s="484" t="s">
        <v>136403</v>
      </c>
      <c r="B17523" s="485" t="s">
        <v>136402</v>
      </c>
      <c r="C17523" t="s">
        <v>136401</v>
      </c>
      <c r="D17523" t="s">
        <v>136401</v>
      </c>
      <c r="E17523" t="str">
        <f t="shared" si="273"/>
        <v>651930 - ACADEMIE DES FACIALISTES</v>
      </c>
      <c r="F17523" t="s">
        <v>41936</v>
      </c>
      <c r="G17523" t="s">
        <v>136400</v>
      </c>
      <c r="I17523" t="s">
        <v>626</v>
      </c>
      <c r="J17523" t="s">
        <v>136399</v>
      </c>
      <c r="K17523" t="s">
        <v>208</v>
      </c>
      <c r="L17523" t="s">
        <v>136398</v>
      </c>
      <c r="N17523" t="s">
        <v>208</v>
      </c>
      <c r="O17523" t="s">
        <v>476</v>
      </c>
      <c r="P17523" t="s">
        <v>476</v>
      </c>
    </row>
    <row r="17524" spans="1:16">
      <c r="A17524" s="484" t="s">
        <v>9539</v>
      </c>
      <c r="B17524" s="485" t="s">
        <v>9538</v>
      </c>
      <c r="C17524" t="s">
        <v>9537</v>
      </c>
      <c r="D17524" t="s">
        <v>9537</v>
      </c>
      <c r="E17524" t="str">
        <f t="shared" si="273"/>
        <v>656872 - TONAKLES</v>
      </c>
      <c r="F17524" t="s">
        <v>6544</v>
      </c>
      <c r="G17524" t="s">
        <v>9536</v>
      </c>
      <c r="I17524" t="s">
        <v>9535</v>
      </c>
      <c r="J17524" t="s">
        <v>9534</v>
      </c>
      <c r="K17524" t="s">
        <v>208</v>
      </c>
      <c r="L17524" t="s">
        <v>9533</v>
      </c>
      <c r="N17524" t="s">
        <v>208</v>
      </c>
      <c r="O17524" t="s">
        <v>476</v>
      </c>
      <c r="P17524" t="s">
        <v>476</v>
      </c>
    </row>
    <row r="17525" spans="1:16">
      <c r="A17525" s="484" t="s">
        <v>9502</v>
      </c>
      <c r="B17525" s="485" t="s">
        <v>9501</v>
      </c>
      <c r="C17525" t="s">
        <v>9500</v>
      </c>
      <c r="D17525" t="s">
        <v>9500</v>
      </c>
      <c r="E17525" t="str">
        <f t="shared" si="273"/>
        <v>635121 - TOP COMPETENCES</v>
      </c>
      <c r="F17525" t="s">
        <v>9499</v>
      </c>
      <c r="G17525" t="s">
        <v>9498</v>
      </c>
      <c r="I17525" t="s">
        <v>9497</v>
      </c>
      <c r="J17525" t="s">
        <v>9496</v>
      </c>
      <c r="K17525" t="s">
        <v>208</v>
      </c>
      <c r="L17525" t="s">
        <v>9495</v>
      </c>
      <c r="N17525" t="s">
        <v>208</v>
      </c>
      <c r="O17525" t="s">
        <v>476</v>
      </c>
      <c r="P17525" t="s">
        <v>476</v>
      </c>
    </row>
    <row r="17526" spans="1:16">
      <c r="A17526" s="484" t="s">
        <v>36925</v>
      </c>
      <c r="B17526" s="485" t="s">
        <v>36924</v>
      </c>
      <c r="C17526" t="s">
        <v>36923</v>
      </c>
      <c r="D17526" t="s">
        <v>36922</v>
      </c>
      <c r="E17526" t="str">
        <f t="shared" si="273"/>
        <v>644390 - MENELOA</v>
      </c>
      <c r="F17526" t="s">
        <v>10036</v>
      </c>
      <c r="G17526" t="s">
        <v>36921</v>
      </c>
      <c r="I17526" t="s">
        <v>36920</v>
      </c>
      <c r="J17526" t="s">
        <v>36919</v>
      </c>
      <c r="K17526" t="s">
        <v>208</v>
      </c>
      <c r="L17526" t="s">
        <v>36918</v>
      </c>
      <c r="N17526" t="s">
        <v>208</v>
      </c>
      <c r="O17526" t="s">
        <v>476</v>
      </c>
      <c r="P17526" t="s">
        <v>476</v>
      </c>
    </row>
    <row r="17527" spans="1:16">
      <c r="A17527" s="484" t="s">
        <v>51953</v>
      </c>
      <c r="B17527" s="485" t="s">
        <v>51952</v>
      </c>
      <c r="C17527" t="s">
        <v>51951</v>
      </c>
      <c r="D17527" t="s">
        <v>51951</v>
      </c>
      <c r="E17527" t="str">
        <f t="shared" si="273"/>
        <v>630809 - INTER EGAUX</v>
      </c>
      <c r="F17527" t="s">
        <v>3392</v>
      </c>
      <c r="G17527" t="s">
        <v>51950</v>
      </c>
      <c r="I17527" t="s">
        <v>4228</v>
      </c>
      <c r="K17527" t="s">
        <v>208</v>
      </c>
      <c r="L17527" t="s">
        <v>51949</v>
      </c>
      <c r="N17527" t="s">
        <v>208</v>
      </c>
      <c r="O17527" t="s">
        <v>476</v>
      </c>
      <c r="P17527" t="s">
        <v>476</v>
      </c>
    </row>
    <row r="17528" spans="1:16">
      <c r="A17528" s="484" t="s">
        <v>44975</v>
      </c>
      <c r="B17528" s="485" t="s">
        <v>44974</v>
      </c>
      <c r="C17528" t="s">
        <v>44973</v>
      </c>
      <c r="D17528" t="s">
        <v>44973</v>
      </c>
      <c r="E17528" t="str">
        <f t="shared" si="273"/>
        <v>634001 - LE DRONE VOLANT SAS</v>
      </c>
      <c r="F17528" t="s">
        <v>5005</v>
      </c>
      <c r="G17528" t="s">
        <v>44972</v>
      </c>
      <c r="I17528" t="s">
        <v>44971</v>
      </c>
      <c r="K17528" t="s">
        <v>208</v>
      </c>
      <c r="L17528" t="s">
        <v>44970</v>
      </c>
      <c r="N17528" t="s">
        <v>208</v>
      </c>
      <c r="O17528" t="s">
        <v>476</v>
      </c>
      <c r="P17528" t="s">
        <v>476</v>
      </c>
    </row>
    <row r="17529" spans="1:16">
      <c r="A17529" s="484" t="s">
        <v>47106</v>
      </c>
      <c r="B17529" s="485" t="s">
        <v>47105</v>
      </c>
      <c r="C17529" t="s">
        <v>47104</v>
      </c>
      <c r="D17529" t="s">
        <v>47104</v>
      </c>
      <c r="E17529" t="str">
        <f t="shared" si="273"/>
        <v>635376 - LA FACILITATION</v>
      </c>
      <c r="F17529" t="s">
        <v>16240</v>
      </c>
      <c r="G17529" t="s">
        <v>47103</v>
      </c>
      <c r="I17529" t="s">
        <v>749</v>
      </c>
      <c r="J17529" t="s">
        <v>47102</v>
      </c>
      <c r="K17529" t="s">
        <v>208</v>
      </c>
      <c r="L17529" t="s">
        <v>47101</v>
      </c>
      <c r="N17529" t="s">
        <v>208</v>
      </c>
      <c r="O17529" t="s">
        <v>476</v>
      </c>
      <c r="P17529" t="s">
        <v>476</v>
      </c>
    </row>
    <row r="17530" spans="1:16">
      <c r="A17530" s="484" t="s">
        <v>1325</v>
      </c>
      <c r="B17530" s="485" t="s">
        <v>1324</v>
      </c>
      <c r="C17530" t="s">
        <v>1323</v>
      </c>
      <c r="D17530" t="s">
        <v>1323</v>
      </c>
      <c r="E17530" t="str">
        <f t="shared" si="273"/>
        <v>647305 - YP FORMA</v>
      </c>
      <c r="F17530" t="s">
        <v>1273</v>
      </c>
      <c r="G17530" t="s">
        <v>1322</v>
      </c>
      <c r="I17530" t="s">
        <v>1321</v>
      </c>
      <c r="J17530" t="s">
        <v>1320</v>
      </c>
      <c r="K17530" t="s">
        <v>208</v>
      </c>
      <c r="L17530" t="s">
        <v>1319</v>
      </c>
      <c r="N17530" t="s">
        <v>208</v>
      </c>
      <c r="O17530" t="s">
        <v>476</v>
      </c>
      <c r="P17530" t="s">
        <v>476</v>
      </c>
    </row>
    <row r="17531" spans="1:16">
      <c r="A17531" s="484" t="s">
        <v>127590</v>
      </c>
      <c r="B17531" s="485" t="s">
        <v>127589</v>
      </c>
      <c r="C17531" t="s">
        <v>127588</v>
      </c>
      <c r="D17531" t="s">
        <v>127588</v>
      </c>
      <c r="E17531" t="str">
        <f t="shared" si="273"/>
        <v>678107 - APRILEA</v>
      </c>
      <c r="F17531" t="s">
        <v>11644</v>
      </c>
      <c r="G17531" t="s">
        <v>127587</v>
      </c>
      <c r="I17531" t="s">
        <v>16797</v>
      </c>
      <c r="J17531" t="s">
        <v>127586</v>
      </c>
      <c r="K17531" t="s">
        <v>208</v>
      </c>
      <c r="L17531" t="s">
        <v>127585</v>
      </c>
      <c r="N17531" t="s">
        <v>208</v>
      </c>
      <c r="O17531" t="s">
        <v>476</v>
      </c>
      <c r="P17531" t="s">
        <v>476</v>
      </c>
    </row>
    <row r="17532" spans="1:16">
      <c r="A17532" s="484" t="s">
        <v>91519</v>
      </c>
      <c r="B17532" s="485" t="s">
        <v>91518</v>
      </c>
      <c r="C17532" t="s">
        <v>91517</v>
      </c>
      <c r="D17532" t="s">
        <v>91517</v>
      </c>
      <c r="E17532" t="str">
        <f t="shared" si="273"/>
        <v>674497 - COTTAZ EMELINE</v>
      </c>
      <c r="F17532" t="s">
        <v>2294</v>
      </c>
      <c r="G17532" t="s">
        <v>91516</v>
      </c>
      <c r="I17532" t="s">
        <v>29188</v>
      </c>
      <c r="J17532" t="s">
        <v>91515</v>
      </c>
      <c r="K17532" t="s">
        <v>208</v>
      </c>
      <c r="L17532" t="s">
        <v>91514</v>
      </c>
      <c r="N17532" t="s">
        <v>208</v>
      </c>
      <c r="O17532" t="s">
        <v>476</v>
      </c>
      <c r="P17532" t="s">
        <v>476</v>
      </c>
    </row>
    <row r="17533" spans="1:16">
      <c r="A17533" s="484" t="s">
        <v>115438</v>
      </c>
      <c r="B17533" s="485" t="s">
        <v>115437</v>
      </c>
      <c r="C17533" t="s">
        <v>115436</v>
      </c>
      <c r="D17533" t="s">
        <v>115436</v>
      </c>
      <c r="E17533" t="str">
        <f t="shared" si="273"/>
        <v>680965 - AZUR PRO FORMATION</v>
      </c>
      <c r="F17533" t="s">
        <v>2378</v>
      </c>
      <c r="G17533" t="s">
        <v>115435</v>
      </c>
      <c r="I17533" t="s">
        <v>105159</v>
      </c>
      <c r="J17533" t="s">
        <v>115434</v>
      </c>
      <c r="K17533" t="s">
        <v>208</v>
      </c>
      <c r="L17533" t="s">
        <v>115433</v>
      </c>
      <c r="N17533" t="s">
        <v>208</v>
      </c>
      <c r="O17533" t="s">
        <v>476</v>
      </c>
      <c r="P17533" t="s">
        <v>476</v>
      </c>
    </row>
    <row r="17534" spans="1:16">
      <c r="A17534" s="484" t="s">
        <v>26739</v>
      </c>
      <c r="B17534" s="485" t="s">
        <v>26738</v>
      </c>
      <c r="C17534" t="s">
        <v>26737</v>
      </c>
      <c r="D17534" t="s">
        <v>26737</v>
      </c>
      <c r="E17534" t="str">
        <f t="shared" si="273"/>
        <v>635492 - PRATIC FORMATION</v>
      </c>
      <c r="F17534" t="s">
        <v>26736</v>
      </c>
      <c r="G17534" t="s">
        <v>26735</v>
      </c>
      <c r="I17534" t="s">
        <v>26734</v>
      </c>
      <c r="J17534" t="s">
        <v>26733</v>
      </c>
      <c r="K17534" t="s">
        <v>208</v>
      </c>
      <c r="L17534" t="s">
        <v>26732</v>
      </c>
      <c r="N17534" t="s">
        <v>208</v>
      </c>
      <c r="O17534" t="s">
        <v>476</v>
      </c>
      <c r="P17534" t="s">
        <v>476</v>
      </c>
    </row>
    <row r="17535" spans="1:16">
      <c r="A17535" s="484" t="s">
        <v>56454</v>
      </c>
      <c r="B17535" s="485" t="s">
        <v>56453</v>
      </c>
      <c r="C17535" t="s">
        <v>56452</v>
      </c>
      <c r="D17535" t="s">
        <v>56451</v>
      </c>
      <c r="E17535" t="str">
        <f t="shared" si="273"/>
        <v>626673 - IFPP</v>
      </c>
      <c r="F17535" t="s">
        <v>1520</v>
      </c>
      <c r="G17535" t="s">
        <v>56450</v>
      </c>
      <c r="I17535" t="s">
        <v>2666</v>
      </c>
      <c r="J17535" t="s">
        <v>56449</v>
      </c>
      <c r="K17535" t="s">
        <v>208</v>
      </c>
      <c r="L17535" t="s">
        <v>56448</v>
      </c>
      <c r="N17535" t="s">
        <v>207</v>
      </c>
      <c r="O17535" t="s">
        <v>476</v>
      </c>
      <c r="P17535" t="s">
        <v>476</v>
      </c>
    </row>
    <row r="17536" spans="1:16">
      <c r="A17536" s="484" t="s">
        <v>74401</v>
      </c>
      <c r="B17536" s="485" t="s">
        <v>74400</v>
      </c>
      <c r="C17536" t="s">
        <v>74399</v>
      </c>
      <c r="D17536" t="s">
        <v>74399</v>
      </c>
      <c r="E17536" t="str">
        <f t="shared" si="273"/>
        <v>662768 - FABRE FORMATION EVRY</v>
      </c>
      <c r="F17536" t="s">
        <v>8660</v>
      </c>
      <c r="G17536" t="s">
        <v>74398</v>
      </c>
      <c r="H17536" t="s">
        <v>74397</v>
      </c>
      <c r="I17536" t="s">
        <v>5651</v>
      </c>
      <c r="J17536" t="s">
        <v>74396</v>
      </c>
      <c r="K17536" t="s">
        <v>208</v>
      </c>
      <c r="L17536" t="s">
        <v>74395</v>
      </c>
      <c r="N17536" t="s">
        <v>208</v>
      </c>
      <c r="O17536" t="s">
        <v>476</v>
      </c>
      <c r="P17536" t="s">
        <v>476</v>
      </c>
    </row>
    <row r="17537" spans="1:16">
      <c r="A17537" s="484" t="s">
        <v>47584</v>
      </c>
      <c r="B17537" s="485" t="s">
        <v>47583</v>
      </c>
      <c r="C17537" t="s">
        <v>47582</v>
      </c>
      <c r="D17537" t="s">
        <v>47582</v>
      </c>
      <c r="E17537" t="str">
        <f t="shared" si="273"/>
        <v>654632 - K3W</v>
      </c>
      <c r="F17537" t="s">
        <v>5514</v>
      </c>
      <c r="G17537" t="s">
        <v>47581</v>
      </c>
      <c r="I17537" t="s">
        <v>47580</v>
      </c>
      <c r="K17537" t="s">
        <v>208</v>
      </c>
      <c r="L17537" t="s">
        <v>47579</v>
      </c>
      <c r="N17537" t="s">
        <v>208</v>
      </c>
      <c r="O17537" t="s">
        <v>476</v>
      </c>
      <c r="P17537" t="s">
        <v>476</v>
      </c>
    </row>
    <row r="17538" spans="1:16">
      <c r="A17538" s="484" t="s">
        <v>14319</v>
      </c>
      <c r="B17538" s="485" t="s">
        <v>14318</v>
      </c>
      <c r="C17538" t="s">
        <v>14317</v>
      </c>
      <c r="D17538" t="s">
        <v>14317</v>
      </c>
      <c r="E17538" t="str">
        <f t="shared" ref="E17538:E17601" si="274">_xlfn.CONCAT(L17538," - ",D17538)</f>
        <v>660140 - SOFTWARE ET FORMATION</v>
      </c>
      <c r="F17538" t="s">
        <v>14316</v>
      </c>
      <c r="G17538" t="s">
        <v>14315</v>
      </c>
      <c r="I17538" t="s">
        <v>1035</v>
      </c>
      <c r="J17538" t="s">
        <v>14314</v>
      </c>
      <c r="K17538" t="s">
        <v>208</v>
      </c>
      <c r="L17538" t="s">
        <v>14313</v>
      </c>
      <c r="N17538" t="s">
        <v>208</v>
      </c>
      <c r="O17538" t="s">
        <v>476</v>
      </c>
      <c r="P17538" t="s">
        <v>476</v>
      </c>
    </row>
    <row r="17539" spans="1:16">
      <c r="A17539" s="484" t="s">
        <v>46829</v>
      </c>
      <c r="B17539" s="485" t="s">
        <v>46828</v>
      </c>
      <c r="C17539" t="s">
        <v>46827</v>
      </c>
      <c r="D17539" t="s">
        <v>46826</v>
      </c>
      <c r="E17539" t="str">
        <f t="shared" si="274"/>
        <v>213032 - LA POITEVINE MONTAMISE</v>
      </c>
      <c r="F17539" t="s">
        <v>46825</v>
      </c>
      <c r="G17539" t="s">
        <v>46824</v>
      </c>
      <c r="I17539" t="s">
        <v>46823</v>
      </c>
      <c r="J17539" t="s">
        <v>46822</v>
      </c>
      <c r="K17539" t="s">
        <v>208</v>
      </c>
      <c r="L17539" t="s">
        <v>46821</v>
      </c>
      <c r="N17539" t="s">
        <v>208</v>
      </c>
      <c r="O17539" t="s">
        <v>476</v>
      </c>
      <c r="P17539" t="s">
        <v>476</v>
      </c>
    </row>
    <row r="17540" spans="1:16">
      <c r="A17540" s="484" t="s">
        <v>136150</v>
      </c>
      <c r="B17540" s="485" t="s">
        <v>136149</v>
      </c>
      <c r="C17540" t="s">
        <v>136148</v>
      </c>
      <c r="D17540" t="s">
        <v>136148</v>
      </c>
      <c r="E17540" t="str">
        <f t="shared" si="274"/>
        <v>638353 - ACCES FORMATION SANTE</v>
      </c>
      <c r="F17540" t="s">
        <v>519</v>
      </c>
      <c r="G17540" t="s">
        <v>88229</v>
      </c>
      <c r="I17540" t="s">
        <v>749</v>
      </c>
      <c r="J17540" t="s">
        <v>136147</v>
      </c>
      <c r="K17540" t="s">
        <v>208</v>
      </c>
      <c r="L17540" t="s">
        <v>136146</v>
      </c>
      <c r="N17540" t="s">
        <v>208</v>
      </c>
      <c r="O17540" t="s">
        <v>476</v>
      </c>
      <c r="P17540" t="s">
        <v>476</v>
      </c>
    </row>
    <row r="17541" spans="1:16">
      <c r="A17541" s="484" t="s">
        <v>78882</v>
      </c>
      <c r="B17541" s="485" t="s">
        <v>78881</v>
      </c>
      <c r="C17541" t="s">
        <v>78880</v>
      </c>
      <c r="D17541" t="s">
        <v>78880</v>
      </c>
      <c r="E17541" t="str">
        <f t="shared" si="274"/>
        <v>657992 - EQUISENS</v>
      </c>
      <c r="F17541" t="s">
        <v>39188</v>
      </c>
      <c r="G17541" t="s">
        <v>78879</v>
      </c>
      <c r="I17541" t="s">
        <v>77746</v>
      </c>
      <c r="J17541" t="s">
        <v>78878</v>
      </c>
      <c r="K17541" t="s">
        <v>208</v>
      </c>
      <c r="L17541" t="s">
        <v>78877</v>
      </c>
      <c r="N17541" t="s">
        <v>208</v>
      </c>
      <c r="O17541" t="s">
        <v>476</v>
      </c>
      <c r="P17541" t="s">
        <v>476</v>
      </c>
    </row>
    <row r="17542" spans="1:16">
      <c r="A17542" s="484" t="s">
        <v>66266</v>
      </c>
      <c r="B17542" s="485" t="s">
        <v>66265</v>
      </c>
      <c r="C17542" t="s">
        <v>66264</v>
      </c>
      <c r="D17542" t="s">
        <v>66264</v>
      </c>
      <c r="E17542" t="str">
        <f t="shared" si="274"/>
        <v>632960 - GLORI</v>
      </c>
      <c r="F17542" t="s">
        <v>22388</v>
      </c>
      <c r="G17542" t="s">
        <v>66263</v>
      </c>
      <c r="I17542" t="s">
        <v>66262</v>
      </c>
      <c r="J17542" t="s">
        <v>66261</v>
      </c>
      <c r="K17542" t="s">
        <v>208</v>
      </c>
      <c r="L17542" t="s">
        <v>66260</v>
      </c>
      <c r="N17542" t="s">
        <v>208</v>
      </c>
      <c r="O17542" t="s">
        <v>476</v>
      </c>
      <c r="P17542" t="s">
        <v>476</v>
      </c>
    </row>
    <row r="17543" spans="1:16">
      <c r="A17543" s="484" t="s">
        <v>89255</v>
      </c>
      <c r="B17543" s="485" t="s">
        <v>89254</v>
      </c>
      <c r="C17543" t="s">
        <v>89253</v>
      </c>
      <c r="D17543" t="s">
        <v>89253</v>
      </c>
      <c r="E17543" t="str">
        <f t="shared" si="274"/>
        <v>681891 - DACO FORMATIONS</v>
      </c>
      <c r="F17543" t="s">
        <v>2112</v>
      </c>
      <c r="G17543" t="s">
        <v>3064</v>
      </c>
      <c r="I17543" t="s">
        <v>626</v>
      </c>
      <c r="J17543" t="s">
        <v>89252</v>
      </c>
      <c r="K17543" t="s">
        <v>208</v>
      </c>
      <c r="L17543" t="s">
        <v>89251</v>
      </c>
      <c r="N17543" t="s">
        <v>208</v>
      </c>
      <c r="O17543" t="s">
        <v>476</v>
      </c>
      <c r="P17543" t="s">
        <v>476</v>
      </c>
    </row>
    <row r="17544" spans="1:16">
      <c r="A17544" s="484" t="s">
        <v>117451</v>
      </c>
      <c r="B17544" s="485" t="s">
        <v>117450</v>
      </c>
      <c r="C17544" t="s">
        <v>117449</v>
      </c>
      <c r="D17544" t="s">
        <v>117448</v>
      </c>
      <c r="E17544" t="str">
        <f t="shared" si="274"/>
        <v>630834 - ATLANTIQUE FORMATIONS LA ROCHELLE</v>
      </c>
      <c r="F17544" t="s">
        <v>3795</v>
      </c>
      <c r="G17544" t="s">
        <v>117447</v>
      </c>
      <c r="I17544" t="s">
        <v>6023</v>
      </c>
      <c r="K17544" t="s">
        <v>208</v>
      </c>
      <c r="L17544" t="s">
        <v>117446</v>
      </c>
      <c r="N17544" t="s">
        <v>208</v>
      </c>
      <c r="O17544" t="s">
        <v>476</v>
      </c>
      <c r="P17544" t="s">
        <v>476</v>
      </c>
    </row>
    <row r="17545" spans="1:16">
      <c r="A17545" s="484" t="s">
        <v>80086</v>
      </c>
      <c r="B17545" s="485" t="s">
        <v>80085</v>
      </c>
      <c r="C17545" t="s">
        <v>80084</v>
      </c>
      <c r="D17545" t="s">
        <v>80084</v>
      </c>
      <c r="E17545" t="str">
        <f t="shared" si="274"/>
        <v>637531 - EMPOWER ACADEMY</v>
      </c>
      <c r="F17545" t="s">
        <v>1983</v>
      </c>
      <c r="G17545" t="s">
        <v>80083</v>
      </c>
      <c r="I17545" t="s">
        <v>39396</v>
      </c>
      <c r="K17545" t="s">
        <v>208</v>
      </c>
      <c r="L17545" t="s">
        <v>80082</v>
      </c>
      <c r="N17545" t="s">
        <v>208</v>
      </c>
      <c r="O17545" t="s">
        <v>476</v>
      </c>
      <c r="P17545" t="s">
        <v>476</v>
      </c>
    </row>
    <row r="17546" spans="1:16">
      <c r="A17546" s="484" t="s">
        <v>136988</v>
      </c>
      <c r="B17546" s="485" t="s">
        <v>136987</v>
      </c>
      <c r="C17546" t="s">
        <v>136986</v>
      </c>
      <c r="D17546" t="s">
        <v>136985</v>
      </c>
      <c r="E17546" t="str">
        <f t="shared" si="274"/>
        <v>638377 - AB FORMATION ST PAUL</v>
      </c>
      <c r="F17546" t="s">
        <v>8378</v>
      </c>
      <c r="G17546" t="s">
        <v>136984</v>
      </c>
      <c r="H17546" t="s">
        <v>136983</v>
      </c>
      <c r="I17546" t="s">
        <v>4257</v>
      </c>
      <c r="K17546" t="s">
        <v>208</v>
      </c>
      <c r="L17546" t="s">
        <v>136982</v>
      </c>
      <c r="N17546" t="s">
        <v>208</v>
      </c>
      <c r="O17546" t="s">
        <v>476</v>
      </c>
      <c r="P17546" t="s">
        <v>476</v>
      </c>
    </row>
    <row r="17547" spans="1:16">
      <c r="A17547" s="484" t="s">
        <v>46755</v>
      </c>
      <c r="B17547" s="485" t="s">
        <v>46754</v>
      </c>
      <c r="C17547" t="s">
        <v>46753</v>
      </c>
      <c r="D17547" t="s">
        <v>46753</v>
      </c>
      <c r="E17547" t="str">
        <f t="shared" si="274"/>
        <v>679100 - LA REUNION POUR TOUS</v>
      </c>
      <c r="F17547" t="s">
        <v>16195</v>
      </c>
      <c r="G17547" t="s">
        <v>46752</v>
      </c>
      <c r="I17547" t="s">
        <v>40557</v>
      </c>
      <c r="J17547" t="s">
        <v>46751</v>
      </c>
      <c r="K17547" t="s">
        <v>208</v>
      </c>
      <c r="L17547" t="s">
        <v>46750</v>
      </c>
      <c r="N17547" t="s">
        <v>208</v>
      </c>
      <c r="O17547" t="s">
        <v>476</v>
      </c>
      <c r="P17547" t="s">
        <v>476</v>
      </c>
    </row>
    <row r="17548" spans="1:16">
      <c r="A17548" s="484" t="s">
        <v>114584</v>
      </c>
      <c r="B17548" s="485" t="s">
        <v>114583</v>
      </c>
      <c r="C17548" t="s">
        <v>114582</v>
      </c>
      <c r="D17548" t="s">
        <v>114582</v>
      </c>
      <c r="E17548" t="str">
        <f t="shared" si="274"/>
        <v>660991 - BEAR FORMATION</v>
      </c>
      <c r="F17548" t="s">
        <v>12282</v>
      </c>
      <c r="G17548" t="s">
        <v>114581</v>
      </c>
      <c r="I17548" t="s">
        <v>42046</v>
      </c>
      <c r="J17548" t="s">
        <v>114580</v>
      </c>
      <c r="K17548" t="s">
        <v>208</v>
      </c>
      <c r="L17548" t="s">
        <v>114579</v>
      </c>
      <c r="N17548" t="s">
        <v>208</v>
      </c>
      <c r="O17548" t="s">
        <v>476</v>
      </c>
      <c r="P17548" t="s">
        <v>476</v>
      </c>
    </row>
    <row r="17549" spans="1:16">
      <c r="A17549" s="484" t="s">
        <v>117357</v>
      </c>
      <c r="B17549" s="485" t="s">
        <v>117356</v>
      </c>
      <c r="C17549" t="s">
        <v>117355</v>
      </c>
      <c r="D17549" t="s">
        <v>117355</v>
      </c>
      <c r="E17549" t="str">
        <f t="shared" si="274"/>
        <v>639710 - ATOUT LANGUES SUD</v>
      </c>
      <c r="F17549" t="s">
        <v>8350</v>
      </c>
      <c r="G17549" t="s">
        <v>117354</v>
      </c>
      <c r="I17549" t="s">
        <v>1035</v>
      </c>
      <c r="J17549" t="s">
        <v>117353</v>
      </c>
      <c r="K17549" t="s">
        <v>208</v>
      </c>
      <c r="L17549" t="s">
        <v>117352</v>
      </c>
      <c r="N17549" t="s">
        <v>208</v>
      </c>
      <c r="O17549" t="s">
        <v>476</v>
      </c>
      <c r="P17549" t="s">
        <v>476</v>
      </c>
    </row>
    <row r="17550" spans="1:16">
      <c r="A17550" s="484" t="s">
        <v>127869</v>
      </c>
      <c r="B17550" s="485" t="s">
        <v>127868</v>
      </c>
      <c r="C17550" t="s">
        <v>127867</v>
      </c>
      <c r="D17550" t="s">
        <v>127867</v>
      </c>
      <c r="E17550" t="str">
        <f t="shared" si="274"/>
        <v>683220 - AP PRO</v>
      </c>
      <c r="F17550" t="s">
        <v>9059</v>
      </c>
      <c r="G17550" t="s">
        <v>127866</v>
      </c>
      <c r="I17550" t="s">
        <v>2285</v>
      </c>
      <c r="J17550" t="s">
        <v>127865</v>
      </c>
      <c r="K17550" t="s">
        <v>208</v>
      </c>
      <c r="L17550" t="s">
        <v>127864</v>
      </c>
      <c r="N17550" t="s">
        <v>208</v>
      </c>
      <c r="O17550" t="s">
        <v>476</v>
      </c>
      <c r="P17550" t="s">
        <v>476</v>
      </c>
    </row>
    <row r="17551" spans="1:16">
      <c r="A17551" s="484" t="s">
        <v>95795</v>
      </c>
      <c r="B17551" s="485" t="s">
        <v>95794</v>
      </c>
      <c r="C17551" t="s">
        <v>95793</v>
      </c>
      <c r="D17551" t="s">
        <v>95792</v>
      </c>
      <c r="E17551" t="str">
        <f t="shared" si="274"/>
        <v>668667 - CCF</v>
      </c>
      <c r="F17551" t="s">
        <v>4181</v>
      </c>
      <c r="G17551" t="s">
        <v>95791</v>
      </c>
      <c r="I17551" t="s">
        <v>36335</v>
      </c>
      <c r="J17551" t="s">
        <v>95790</v>
      </c>
      <c r="K17551" t="s">
        <v>208</v>
      </c>
      <c r="L17551" t="s">
        <v>95789</v>
      </c>
      <c r="N17551" t="s">
        <v>208</v>
      </c>
      <c r="O17551" t="s">
        <v>476</v>
      </c>
      <c r="P17551" t="s">
        <v>476</v>
      </c>
    </row>
    <row r="17552" spans="1:16">
      <c r="A17552" s="484" t="s">
        <v>45619</v>
      </c>
      <c r="B17552" s="485" t="s">
        <v>45618</v>
      </c>
      <c r="C17552" t="s">
        <v>45617</v>
      </c>
      <c r="D17552" t="s">
        <v>45617</v>
      </c>
      <c r="E17552" t="str">
        <f t="shared" si="274"/>
        <v>636381 - LASCAUX STEPHANIE</v>
      </c>
      <c r="F17552" t="s">
        <v>11979</v>
      </c>
      <c r="G17552" t="s">
        <v>45616</v>
      </c>
      <c r="I17552" t="s">
        <v>45615</v>
      </c>
      <c r="K17552" t="s">
        <v>208</v>
      </c>
      <c r="L17552" t="s">
        <v>45614</v>
      </c>
      <c r="N17552" t="s">
        <v>208</v>
      </c>
      <c r="O17552" t="s">
        <v>476</v>
      </c>
      <c r="P17552" t="s">
        <v>476</v>
      </c>
    </row>
    <row r="17553" spans="1:16">
      <c r="A17553" s="484" t="s">
        <v>4148</v>
      </c>
      <c r="B17553" s="485" t="s">
        <v>4147</v>
      </c>
      <c r="C17553" t="s">
        <v>4146</v>
      </c>
      <c r="D17553" t="s">
        <v>4145</v>
      </c>
      <c r="E17553" t="str">
        <f t="shared" si="274"/>
        <v>676822 - VERGEY ADELINE</v>
      </c>
      <c r="F17553" t="s">
        <v>4144</v>
      </c>
      <c r="G17553" t="s">
        <v>4143</v>
      </c>
      <c r="H17553" t="s">
        <v>4142</v>
      </c>
      <c r="I17553" t="s">
        <v>4141</v>
      </c>
      <c r="J17553" t="s">
        <v>4140</v>
      </c>
      <c r="K17553" t="s">
        <v>208</v>
      </c>
      <c r="L17553" t="s">
        <v>4139</v>
      </c>
      <c r="N17553" t="s">
        <v>208</v>
      </c>
      <c r="O17553" t="s">
        <v>476</v>
      </c>
      <c r="P17553" t="s">
        <v>476</v>
      </c>
    </row>
    <row r="17554" spans="1:16">
      <c r="A17554" s="484" t="s">
        <v>12797</v>
      </c>
      <c r="B17554" s="485" t="s">
        <v>12796</v>
      </c>
      <c r="C17554" t="s">
        <v>12795</v>
      </c>
      <c r="D17554" t="s">
        <v>12794</v>
      </c>
      <c r="E17554" t="str">
        <f t="shared" si="274"/>
        <v>635637 - STRAIGHT LINE FORMATION</v>
      </c>
      <c r="F17554" t="s">
        <v>12793</v>
      </c>
      <c r="G17554" t="s">
        <v>12792</v>
      </c>
      <c r="I17554" t="s">
        <v>12791</v>
      </c>
      <c r="K17554" t="s">
        <v>208</v>
      </c>
      <c r="L17554" t="s">
        <v>12790</v>
      </c>
      <c r="N17554" t="s">
        <v>208</v>
      </c>
      <c r="O17554" t="s">
        <v>476</v>
      </c>
      <c r="P17554" t="s">
        <v>476</v>
      </c>
    </row>
    <row r="17555" spans="1:16">
      <c r="A17555" s="484" t="s">
        <v>97969</v>
      </c>
      <c r="B17555" s="485" t="s">
        <v>97968</v>
      </c>
      <c r="C17555" t="s">
        <v>97967</v>
      </c>
      <c r="D17555" t="s">
        <v>97967</v>
      </c>
      <c r="E17555" t="str">
        <f t="shared" si="274"/>
        <v>658340 - CHAKRA FLOW</v>
      </c>
      <c r="F17555" t="s">
        <v>9751</v>
      </c>
      <c r="G17555" t="s">
        <v>97966</v>
      </c>
      <c r="I17555" t="s">
        <v>7767</v>
      </c>
      <c r="J17555" t="s">
        <v>97965</v>
      </c>
      <c r="K17555" t="s">
        <v>208</v>
      </c>
      <c r="L17555" t="s">
        <v>97964</v>
      </c>
      <c r="N17555" t="s">
        <v>208</v>
      </c>
      <c r="O17555" t="s">
        <v>476</v>
      </c>
      <c r="P17555" t="s">
        <v>476</v>
      </c>
    </row>
    <row r="17556" spans="1:16">
      <c r="A17556" s="484" t="s">
        <v>82149</v>
      </c>
      <c r="B17556" s="485" t="s">
        <v>82148</v>
      </c>
      <c r="C17556" t="s">
        <v>82147</v>
      </c>
      <c r="D17556" t="s">
        <v>82147</v>
      </c>
      <c r="E17556" t="str">
        <f t="shared" si="274"/>
        <v>628220 - EFFIXY</v>
      </c>
      <c r="F17556" t="s">
        <v>2659</v>
      </c>
      <c r="G17556" t="s">
        <v>82146</v>
      </c>
      <c r="I17556" t="s">
        <v>31066</v>
      </c>
      <c r="J17556" t="s">
        <v>82145</v>
      </c>
      <c r="K17556" t="s">
        <v>208</v>
      </c>
      <c r="L17556" t="s">
        <v>82144</v>
      </c>
      <c r="N17556" t="s">
        <v>208</v>
      </c>
      <c r="O17556" t="s">
        <v>476</v>
      </c>
      <c r="P17556" t="s">
        <v>476</v>
      </c>
    </row>
    <row r="17557" spans="1:16">
      <c r="A17557" s="484" t="s">
        <v>29853</v>
      </c>
      <c r="B17557" s="485" t="s">
        <v>29852</v>
      </c>
      <c r="C17557" t="s">
        <v>29851</v>
      </c>
      <c r="D17557" t="s">
        <v>29851</v>
      </c>
      <c r="E17557" t="str">
        <f t="shared" si="274"/>
        <v>668965 - PALLU EDITH</v>
      </c>
      <c r="F17557" t="s">
        <v>29850</v>
      </c>
      <c r="G17557" t="s">
        <v>29849</v>
      </c>
      <c r="I17557" t="s">
        <v>6106</v>
      </c>
      <c r="J17557" t="s">
        <v>29848</v>
      </c>
      <c r="K17557" t="s">
        <v>208</v>
      </c>
      <c r="L17557" t="s">
        <v>29847</v>
      </c>
      <c r="N17557" t="s">
        <v>208</v>
      </c>
      <c r="O17557" t="s">
        <v>476</v>
      </c>
      <c r="P17557" t="s">
        <v>476</v>
      </c>
    </row>
    <row r="17558" spans="1:16">
      <c r="A17558" s="484" t="s">
        <v>85552</v>
      </c>
      <c r="B17558" s="485" t="s">
        <v>85551</v>
      </c>
      <c r="C17558" t="s">
        <v>85550</v>
      </c>
      <c r="D17558" t="s">
        <v>85550</v>
      </c>
      <c r="E17558" t="str">
        <f t="shared" si="274"/>
        <v>653500 - E-ACADEMY FORMATION</v>
      </c>
      <c r="F17558" t="s">
        <v>17551</v>
      </c>
      <c r="G17558" t="s">
        <v>85549</v>
      </c>
      <c r="H17558" t="s">
        <v>85548</v>
      </c>
      <c r="I17558" t="s">
        <v>4549</v>
      </c>
      <c r="J17558" t="s">
        <v>85547</v>
      </c>
      <c r="K17558" t="s">
        <v>208</v>
      </c>
      <c r="L17558" t="s">
        <v>85546</v>
      </c>
      <c r="N17558" t="s">
        <v>208</v>
      </c>
      <c r="O17558" t="s">
        <v>476</v>
      </c>
      <c r="P17558" t="s">
        <v>476</v>
      </c>
    </row>
    <row r="17559" spans="1:16">
      <c r="A17559" s="484" t="s">
        <v>79407</v>
      </c>
      <c r="B17559" s="485" t="s">
        <v>79406</v>
      </c>
      <c r="C17559" t="s">
        <v>79405</v>
      </c>
      <c r="D17559" t="s">
        <v>79405</v>
      </c>
      <c r="E17559" t="str">
        <f t="shared" si="274"/>
        <v>646209 - ENVOL ET MATRESCENCE</v>
      </c>
      <c r="F17559" t="s">
        <v>2345</v>
      </c>
      <c r="G17559" t="s">
        <v>79404</v>
      </c>
      <c r="I17559" t="s">
        <v>11482</v>
      </c>
      <c r="J17559" t="s">
        <v>79403</v>
      </c>
      <c r="K17559" t="s">
        <v>208</v>
      </c>
      <c r="L17559" t="s">
        <v>79402</v>
      </c>
      <c r="N17559" t="s">
        <v>208</v>
      </c>
      <c r="O17559" t="s">
        <v>476</v>
      </c>
      <c r="P17559" t="s">
        <v>476</v>
      </c>
    </row>
    <row r="17560" spans="1:16">
      <c r="A17560" s="484" t="s">
        <v>86262</v>
      </c>
      <c r="B17560" s="485" t="s">
        <v>86261</v>
      </c>
      <c r="C17560" t="s">
        <v>86260</v>
      </c>
      <c r="D17560" t="s">
        <v>86260</v>
      </c>
      <c r="E17560" t="str">
        <f t="shared" si="274"/>
        <v>635248 - DREAM ACADEMY</v>
      </c>
      <c r="F17560" t="s">
        <v>4598</v>
      </c>
      <c r="G17560" t="s">
        <v>86259</v>
      </c>
      <c r="I17560" t="s">
        <v>2492</v>
      </c>
      <c r="J17560" t="s">
        <v>86258</v>
      </c>
      <c r="K17560" t="s">
        <v>208</v>
      </c>
      <c r="L17560" t="s">
        <v>86257</v>
      </c>
      <c r="N17560" t="s">
        <v>208</v>
      </c>
      <c r="O17560" t="s">
        <v>476</v>
      </c>
      <c r="P17560" t="s">
        <v>476</v>
      </c>
    </row>
    <row r="17561" spans="1:16">
      <c r="A17561" s="484" t="s">
        <v>45478</v>
      </c>
      <c r="B17561" s="485" t="s">
        <v>45477</v>
      </c>
      <c r="C17561" t="s">
        <v>45476</v>
      </c>
      <c r="D17561" t="s">
        <v>45476</v>
      </c>
      <c r="E17561" t="str">
        <f t="shared" si="274"/>
        <v>633161 - LATITUDE FORMATION</v>
      </c>
      <c r="F17561" t="s">
        <v>2902</v>
      </c>
      <c r="G17561" t="s">
        <v>45475</v>
      </c>
      <c r="I17561" t="s">
        <v>45474</v>
      </c>
      <c r="J17561" t="s">
        <v>45473</v>
      </c>
      <c r="K17561" t="s">
        <v>208</v>
      </c>
      <c r="L17561" t="s">
        <v>45472</v>
      </c>
      <c r="N17561" t="s">
        <v>208</v>
      </c>
      <c r="O17561" t="s">
        <v>476</v>
      </c>
      <c r="P17561" t="s">
        <v>476</v>
      </c>
    </row>
    <row r="17562" spans="1:16">
      <c r="A17562" s="484" t="s">
        <v>45296</v>
      </c>
      <c r="B17562" s="485" t="s">
        <v>45295</v>
      </c>
      <c r="C17562" t="s">
        <v>45294</v>
      </c>
      <c r="D17562" t="s">
        <v>45294</v>
      </c>
      <c r="E17562" t="str">
        <f t="shared" si="274"/>
        <v>642708 - LBD CONSEIL</v>
      </c>
      <c r="F17562" t="s">
        <v>7867</v>
      </c>
      <c r="G17562" t="s">
        <v>45293</v>
      </c>
      <c r="I17562" t="s">
        <v>45292</v>
      </c>
      <c r="K17562" t="s">
        <v>208</v>
      </c>
      <c r="L17562" t="s">
        <v>45291</v>
      </c>
      <c r="N17562" t="s">
        <v>208</v>
      </c>
      <c r="O17562" t="s">
        <v>476</v>
      </c>
      <c r="P17562" t="s">
        <v>476</v>
      </c>
    </row>
    <row r="17563" spans="1:16">
      <c r="A17563" s="484" t="s">
        <v>19790</v>
      </c>
      <c r="B17563" s="485" t="s">
        <v>19789</v>
      </c>
      <c r="C17563" t="s">
        <v>19788</v>
      </c>
      <c r="D17563" t="s">
        <v>19787</v>
      </c>
      <c r="E17563" t="str">
        <f t="shared" si="274"/>
        <v>686098 - SAS INSED FITNESS SCHOOL LORMONT</v>
      </c>
      <c r="F17563" t="s">
        <v>13711</v>
      </c>
      <c r="G17563" t="s">
        <v>19786</v>
      </c>
      <c r="I17563" t="s">
        <v>19785</v>
      </c>
      <c r="J17563" t="s">
        <v>19784</v>
      </c>
      <c r="K17563" t="s">
        <v>208</v>
      </c>
      <c r="L17563" t="s">
        <v>19783</v>
      </c>
      <c r="N17563" t="s">
        <v>208</v>
      </c>
      <c r="O17563" t="s">
        <v>476</v>
      </c>
      <c r="P17563" t="s">
        <v>476</v>
      </c>
    </row>
    <row r="17564" spans="1:16">
      <c r="A17564" s="484" t="s">
        <v>99548</v>
      </c>
      <c r="B17564" s="485" t="s">
        <v>99547</v>
      </c>
      <c r="C17564" t="s">
        <v>99546</v>
      </c>
      <c r="D17564" t="s">
        <v>99546</v>
      </c>
      <c r="E17564" t="str">
        <f t="shared" si="274"/>
        <v>636940 - CENTRE SECURITE FORMATION</v>
      </c>
      <c r="F17564" t="s">
        <v>15613</v>
      </c>
      <c r="G17564" t="s">
        <v>99545</v>
      </c>
      <c r="I17564" t="s">
        <v>13424</v>
      </c>
      <c r="J17564" t="s">
        <v>99544</v>
      </c>
      <c r="K17564" t="s">
        <v>208</v>
      </c>
      <c r="L17564" t="s">
        <v>99543</v>
      </c>
      <c r="N17564" t="s">
        <v>208</v>
      </c>
      <c r="O17564" t="s">
        <v>476</v>
      </c>
      <c r="P17564" t="s">
        <v>476</v>
      </c>
    </row>
    <row r="17565" spans="1:16">
      <c r="A17565" s="484" t="s">
        <v>9225</v>
      </c>
      <c r="B17565" s="485" t="s">
        <v>9224</v>
      </c>
      <c r="C17565" t="s">
        <v>9223</v>
      </c>
      <c r="D17565" t="s">
        <v>9223</v>
      </c>
      <c r="E17565" t="str">
        <f t="shared" si="274"/>
        <v>669040 - TPS FORMATIONS</v>
      </c>
      <c r="F17565" t="s">
        <v>9222</v>
      </c>
      <c r="G17565" t="s">
        <v>9221</v>
      </c>
      <c r="I17565" t="s">
        <v>1542</v>
      </c>
      <c r="K17565" t="s">
        <v>208</v>
      </c>
      <c r="L17565" t="s">
        <v>9220</v>
      </c>
      <c r="N17565" t="s">
        <v>208</v>
      </c>
      <c r="O17565" t="s">
        <v>476</v>
      </c>
      <c r="P17565" t="s">
        <v>476</v>
      </c>
    </row>
    <row r="17566" spans="1:16">
      <c r="A17566" s="484" t="s">
        <v>58042</v>
      </c>
      <c r="B17566" s="485" t="s">
        <v>58041</v>
      </c>
      <c r="C17566" t="s">
        <v>58040</v>
      </c>
      <c r="D17566" t="s">
        <v>58040</v>
      </c>
      <c r="E17566" t="str">
        <f t="shared" si="274"/>
        <v>655958 - INFORMELLES</v>
      </c>
      <c r="F17566" t="s">
        <v>3085</v>
      </c>
      <c r="G17566" t="s">
        <v>58039</v>
      </c>
      <c r="I17566" t="s">
        <v>58038</v>
      </c>
      <c r="J17566" t="s">
        <v>58037</v>
      </c>
      <c r="K17566" t="s">
        <v>208</v>
      </c>
      <c r="L17566" t="s">
        <v>58036</v>
      </c>
      <c r="N17566" t="s">
        <v>208</v>
      </c>
      <c r="O17566" t="s">
        <v>476</v>
      </c>
      <c r="P17566" t="s">
        <v>476</v>
      </c>
    </row>
    <row r="17567" spans="1:16">
      <c r="A17567" s="484" t="s">
        <v>62790</v>
      </c>
      <c r="B17567" s="485" t="s">
        <v>62789</v>
      </c>
      <c r="C17567" t="s">
        <v>62788</v>
      </c>
      <c r="D17567" t="s">
        <v>62787</v>
      </c>
      <c r="E17567" t="str">
        <f t="shared" si="274"/>
        <v>640700 - GUTH CAROLE</v>
      </c>
      <c r="F17567" t="s">
        <v>882</v>
      </c>
      <c r="G17567" t="s">
        <v>62786</v>
      </c>
      <c r="I17567" t="s">
        <v>4853</v>
      </c>
      <c r="K17567" t="s">
        <v>208</v>
      </c>
      <c r="L17567" t="s">
        <v>62785</v>
      </c>
      <c r="N17567" t="s">
        <v>208</v>
      </c>
      <c r="O17567" t="s">
        <v>476</v>
      </c>
      <c r="P17567" t="s">
        <v>476</v>
      </c>
    </row>
    <row r="17568" spans="1:16">
      <c r="A17568" s="484" t="s">
        <v>95782</v>
      </c>
      <c r="B17568" s="485" t="s">
        <v>95781</v>
      </c>
      <c r="C17568" t="s">
        <v>95780</v>
      </c>
      <c r="D17568" t="s">
        <v>95780</v>
      </c>
      <c r="E17568" t="str">
        <f t="shared" si="274"/>
        <v>645850 - CITIZEN COACH</v>
      </c>
      <c r="F17568" t="s">
        <v>2345</v>
      </c>
      <c r="G17568" t="s">
        <v>13915</v>
      </c>
      <c r="I17568" t="s">
        <v>1799</v>
      </c>
      <c r="J17568" t="s">
        <v>95779</v>
      </c>
      <c r="K17568" t="s">
        <v>208</v>
      </c>
      <c r="L17568" t="s">
        <v>95778</v>
      </c>
      <c r="N17568" t="s">
        <v>208</v>
      </c>
      <c r="O17568" t="s">
        <v>476</v>
      </c>
      <c r="P17568" t="s">
        <v>476</v>
      </c>
    </row>
    <row r="17569" spans="1:16">
      <c r="A17569" s="484" t="s">
        <v>2774</v>
      </c>
      <c r="B17569" s="485" t="s">
        <v>2773</v>
      </c>
      <c r="C17569" t="s">
        <v>2772</v>
      </c>
      <c r="D17569" t="s">
        <v>2772</v>
      </c>
      <c r="E17569" t="str">
        <f t="shared" si="274"/>
        <v>649405 - WASTCO</v>
      </c>
      <c r="F17569" t="s">
        <v>2771</v>
      </c>
      <c r="G17569" t="s">
        <v>2770</v>
      </c>
      <c r="I17569" t="s">
        <v>1035</v>
      </c>
      <c r="K17569" t="s">
        <v>208</v>
      </c>
      <c r="L17569" t="s">
        <v>2769</v>
      </c>
      <c r="N17569" t="s">
        <v>208</v>
      </c>
      <c r="O17569" t="s">
        <v>476</v>
      </c>
      <c r="P17569" t="s">
        <v>476</v>
      </c>
    </row>
    <row r="17570" spans="1:16">
      <c r="A17570" s="484" t="s">
        <v>11442</v>
      </c>
      <c r="B17570" s="485" t="s">
        <v>11441</v>
      </c>
      <c r="C17570" t="s">
        <v>11440</v>
      </c>
      <c r="D17570" t="s">
        <v>11440</v>
      </c>
      <c r="E17570" t="str">
        <f t="shared" si="274"/>
        <v>635613 - S2S PACA FORMATION</v>
      </c>
      <c r="F17570" t="s">
        <v>11439</v>
      </c>
      <c r="G17570" t="s">
        <v>11438</v>
      </c>
      <c r="I17570" t="s">
        <v>1035</v>
      </c>
      <c r="J17570" t="s">
        <v>11437</v>
      </c>
      <c r="K17570" t="s">
        <v>208</v>
      </c>
      <c r="L17570" t="s">
        <v>11436</v>
      </c>
      <c r="N17570" t="s">
        <v>208</v>
      </c>
      <c r="O17570" t="s">
        <v>476</v>
      </c>
      <c r="P17570" t="s">
        <v>476</v>
      </c>
    </row>
    <row r="17571" spans="1:16">
      <c r="A17571" s="484" t="s">
        <v>80336</v>
      </c>
      <c r="B17571" s="485" t="s">
        <v>80335</v>
      </c>
      <c r="C17571" t="s">
        <v>80334</v>
      </c>
      <c r="D17571" t="s">
        <v>80334</v>
      </c>
      <c r="E17571" t="str">
        <f t="shared" si="274"/>
        <v>662410 - EMBAL MAG INSTITUT</v>
      </c>
      <c r="F17571" t="s">
        <v>4222</v>
      </c>
      <c r="G17571" t="s">
        <v>80333</v>
      </c>
      <c r="I17571" t="s">
        <v>80332</v>
      </c>
      <c r="J17571" t="s">
        <v>80331</v>
      </c>
      <c r="K17571" t="s">
        <v>208</v>
      </c>
      <c r="L17571" t="s">
        <v>80330</v>
      </c>
      <c r="N17571" t="s">
        <v>208</v>
      </c>
      <c r="O17571" t="s">
        <v>476</v>
      </c>
      <c r="P17571" t="s">
        <v>476</v>
      </c>
    </row>
    <row r="17572" spans="1:16">
      <c r="A17572" s="484" t="s">
        <v>29271</v>
      </c>
      <c r="B17572" s="485" t="s">
        <v>29270</v>
      </c>
      <c r="C17572" t="s">
        <v>29269</v>
      </c>
      <c r="D17572" t="s">
        <v>29269</v>
      </c>
      <c r="E17572" t="str">
        <f t="shared" si="274"/>
        <v>655508 - PASSFOR</v>
      </c>
      <c r="F17572" t="s">
        <v>1444</v>
      </c>
      <c r="G17572" t="s">
        <v>29268</v>
      </c>
      <c r="I17572" t="s">
        <v>3921</v>
      </c>
      <c r="J17572" t="s">
        <v>29267</v>
      </c>
      <c r="K17572" t="s">
        <v>208</v>
      </c>
      <c r="L17572" t="s">
        <v>29266</v>
      </c>
      <c r="N17572" t="s">
        <v>208</v>
      </c>
      <c r="O17572" t="s">
        <v>476</v>
      </c>
      <c r="P17572" t="s">
        <v>476</v>
      </c>
    </row>
    <row r="17573" spans="1:16">
      <c r="A17573" s="484" t="s">
        <v>65950</v>
      </c>
      <c r="B17573" s="485" t="s">
        <v>65949</v>
      </c>
      <c r="C17573" t="s">
        <v>65948</v>
      </c>
      <c r="D17573" t="s">
        <v>65947</v>
      </c>
      <c r="E17573" t="str">
        <f t="shared" si="274"/>
        <v>684259 - GOOD LOC PERMIS</v>
      </c>
      <c r="F17573" t="s">
        <v>20707</v>
      </c>
      <c r="G17573" t="s">
        <v>65946</v>
      </c>
      <c r="I17573" t="s">
        <v>65945</v>
      </c>
      <c r="J17573" t="s">
        <v>65944</v>
      </c>
      <c r="K17573" t="s">
        <v>208</v>
      </c>
      <c r="L17573" t="s">
        <v>65943</v>
      </c>
      <c r="N17573" t="s">
        <v>208</v>
      </c>
      <c r="O17573" t="s">
        <v>476</v>
      </c>
      <c r="P17573" t="s">
        <v>476</v>
      </c>
    </row>
    <row r="17574" spans="1:16">
      <c r="A17574" s="484" t="s">
        <v>130581</v>
      </c>
      <c r="B17574" s="485" t="s">
        <v>130580</v>
      </c>
      <c r="C17574" t="s">
        <v>130579</v>
      </c>
      <c r="D17574" t="s">
        <v>130578</v>
      </c>
      <c r="E17574" t="str">
        <f t="shared" si="274"/>
        <v>634189 - ALFOR ACTIMUM METZ</v>
      </c>
      <c r="F17574" t="s">
        <v>4718</v>
      </c>
      <c r="G17574" t="s">
        <v>130577</v>
      </c>
      <c r="I17574" t="s">
        <v>771</v>
      </c>
      <c r="K17574" t="s">
        <v>208</v>
      </c>
      <c r="L17574" t="s">
        <v>130576</v>
      </c>
      <c r="N17574" t="s">
        <v>207</v>
      </c>
      <c r="O17574" t="s">
        <v>476</v>
      </c>
      <c r="P17574" t="s">
        <v>476</v>
      </c>
    </row>
    <row r="17575" spans="1:16">
      <c r="A17575" s="484" t="s">
        <v>736</v>
      </c>
      <c r="B17575" s="485" t="s">
        <v>735</v>
      </c>
      <c r="C17575" t="s">
        <v>734</v>
      </c>
      <c r="D17575" t="s">
        <v>734</v>
      </c>
      <c r="E17575" t="str">
        <f t="shared" si="274"/>
        <v>666063 - 3N FORMATION</v>
      </c>
      <c r="F17575" t="s">
        <v>733</v>
      </c>
      <c r="G17575" t="s">
        <v>732</v>
      </c>
      <c r="I17575" t="s">
        <v>731</v>
      </c>
      <c r="J17575" t="s">
        <v>730</v>
      </c>
      <c r="K17575" t="s">
        <v>208</v>
      </c>
      <c r="L17575" t="s">
        <v>729</v>
      </c>
      <c r="N17575" t="s">
        <v>208</v>
      </c>
      <c r="O17575" t="s">
        <v>476</v>
      </c>
      <c r="P17575" t="s">
        <v>476</v>
      </c>
    </row>
    <row r="17576" spans="1:16">
      <c r="A17576" s="484" t="s">
        <v>8993</v>
      </c>
      <c r="B17576" s="485" t="s">
        <v>8992</v>
      </c>
      <c r="C17576" t="s">
        <v>8991</v>
      </c>
      <c r="D17576" t="s">
        <v>8991</v>
      </c>
      <c r="E17576" t="str">
        <f t="shared" si="274"/>
        <v>637956 - TRAVAIL ET TRANSITIONS</v>
      </c>
      <c r="F17576" t="s">
        <v>8990</v>
      </c>
      <c r="G17576" t="s">
        <v>8989</v>
      </c>
      <c r="I17576" t="s">
        <v>8988</v>
      </c>
      <c r="J17576" t="s">
        <v>8987</v>
      </c>
      <c r="K17576" t="s">
        <v>208</v>
      </c>
      <c r="L17576" t="s">
        <v>8986</v>
      </c>
      <c r="N17576" t="s">
        <v>208</v>
      </c>
      <c r="O17576" t="s">
        <v>476</v>
      </c>
      <c r="P17576" t="s">
        <v>476</v>
      </c>
    </row>
    <row r="17577" spans="1:16">
      <c r="A17577" s="484" t="s">
        <v>86178</v>
      </c>
      <c r="B17577" s="485" t="s">
        <v>86177</v>
      </c>
      <c r="C17577" t="s">
        <v>86176</v>
      </c>
      <c r="D17577" t="s">
        <v>86176</v>
      </c>
      <c r="E17577" t="str">
        <f t="shared" si="274"/>
        <v>643579 - DRONE UNIVERSITY</v>
      </c>
      <c r="F17577" t="s">
        <v>715</v>
      </c>
      <c r="G17577" t="s">
        <v>86175</v>
      </c>
      <c r="I17577" t="s">
        <v>1678</v>
      </c>
      <c r="J17577" t="s">
        <v>86174</v>
      </c>
      <c r="K17577" t="s">
        <v>208</v>
      </c>
      <c r="L17577" t="s">
        <v>86173</v>
      </c>
      <c r="N17577" t="s">
        <v>208</v>
      </c>
      <c r="O17577" t="s">
        <v>476</v>
      </c>
      <c r="P17577" t="s">
        <v>476</v>
      </c>
    </row>
    <row r="17578" spans="1:16">
      <c r="A17578" s="484" t="s">
        <v>110638</v>
      </c>
      <c r="B17578" s="485" t="s">
        <v>110637</v>
      </c>
      <c r="C17578" t="s">
        <v>110636</v>
      </c>
      <c r="D17578" t="s">
        <v>110636</v>
      </c>
      <c r="E17578" t="str">
        <f t="shared" si="274"/>
        <v>681167 - CAMPUS ADOM</v>
      </c>
      <c r="F17578" t="s">
        <v>59608</v>
      </c>
      <c r="G17578" t="s">
        <v>110635</v>
      </c>
      <c r="I17578" t="s">
        <v>959</v>
      </c>
      <c r="J17578" t="s">
        <v>110634</v>
      </c>
      <c r="K17578" t="s">
        <v>208</v>
      </c>
      <c r="L17578" t="s">
        <v>110633</v>
      </c>
      <c r="N17578" t="s">
        <v>208</v>
      </c>
      <c r="O17578" t="s">
        <v>476</v>
      </c>
      <c r="P17578" t="s">
        <v>476</v>
      </c>
    </row>
    <row r="17579" spans="1:16">
      <c r="A17579" s="484" t="s">
        <v>24934</v>
      </c>
      <c r="B17579" s="485" t="s">
        <v>24933</v>
      </c>
      <c r="C17579" t="s">
        <v>24932</v>
      </c>
      <c r="D17579" t="s">
        <v>24931</v>
      </c>
      <c r="E17579" t="str">
        <f t="shared" si="274"/>
        <v>664716 - PSXR LEVALLOIS PERRET</v>
      </c>
      <c r="F17579" t="s">
        <v>12645</v>
      </c>
      <c r="G17579" t="s">
        <v>24930</v>
      </c>
      <c r="I17579" t="s">
        <v>11554</v>
      </c>
      <c r="K17579" t="s">
        <v>208</v>
      </c>
      <c r="L17579" t="s">
        <v>24929</v>
      </c>
      <c r="N17579" t="s">
        <v>207</v>
      </c>
      <c r="O17579" t="s">
        <v>476</v>
      </c>
      <c r="P17579" t="s">
        <v>476</v>
      </c>
    </row>
    <row r="17580" spans="1:16">
      <c r="A17580" s="484" t="s">
        <v>27474</v>
      </c>
      <c r="B17580" s="485" t="s">
        <v>27473</v>
      </c>
      <c r="C17580" t="s">
        <v>27472</v>
      </c>
      <c r="D17580" t="s">
        <v>27472</v>
      </c>
      <c r="E17580" t="str">
        <f t="shared" si="274"/>
        <v>650444 - PMK CONSEIL</v>
      </c>
      <c r="F17580" t="s">
        <v>26641</v>
      </c>
      <c r="G17580" t="s">
        <v>27471</v>
      </c>
      <c r="I17580" t="s">
        <v>21973</v>
      </c>
      <c r="J17580" t="s">
        <v>27470</v>
      </c>
      <c r="K17580" t="s">
        <v>208</v>
      </c>
      <c r="L17580" t="s">
        <v>27469</v>
      </c>
      <c r="N17580" t="s">
        <v>208</v>
      </c>
      <c r="O17580" t="s">
        <v>476</v>
      </c>
      <c r="P17580" t="s">
        <v>476</v>
      </c>
    </row>
    <row r="17581" spans="1:16">
      <c r="A17581" s="484" t="s">
        <v>135551</v>
      </c>
      <c r="B17581" s="485" t="s">
        <v>135550</v>
      </c>
      <c r="C17581" t="s">
        <v>135549</v>
      </c>
      <c r="D17581" t="s">
        <v>135549</v>
      </c>
      <c r="E17581" t="str">
        <f t="shared" si="274"/>
        <v>643038 - ACTE FORMATION</v>
      </c>
      <c r="F17581" t="s">
        <v>39881</v>
      </c>
      <c r="G17581" t="s">
        <v>135548</v>
      </c>
      <c r="I17581" t="s">
        <v>9512</v>
      </c>
      <c r="K17581" t="s">
        <v>208</v>
      </c>
      <c r="L17581" t="s">
        <v>135547</v>
      </c>
      <c r="N17581" t="s">
        <v>208</v>
      </c>
      <c r="O17581" t="s">
        <v>476</v>
      </c>
      <c r="P17581" t="s">
        <v>476</v>
      </c>
    </row>
    <row r="17582" spans="1:16">
      <c r="A17582" s="484" t="s">
        <v>71510</v>
      </c>
      <c r="B17582" s="485" t="s">
        <v>71509</v>
      </c>
      <c r="C17582" t="s">
        <v>71508</v>
      </c>
      <c r="D17582" t="s">
        <v>71508</v>
      </c>
      <c r="E17582" t="str">
        <f t="shared" si="274"/>
        <v>648541 - FONTAINE FORMATION</v>
      </c>
      <c r="F17582" t="s">
        <v>35237</v>
      </c>
      <c r="G17582" t="s">
        <v>71507</v>
      </c>
      <c r="H17582" t="s">
        <v>71506</v>
      </c>
      <c r="I17582" t="s">
        <v>9025</v>
      </c>
      <c r="J17582" t="s">
        <v>71505</v>
      </c>
      <c r="K17582" t="s">
        <v>208</v>
      </c>
      <c r="L17582" t="s">
        <v>71504</v>
      </c>
      <c r="N17582" t="s">
        <v>208</v>
      </c>
      <c r="O17582" t="s">
        <v>476</v>
      </c>
      <c r="P17582" t="s">
        <v>476</v>
      </c>
    </row>
    <row r="17583" spans="1:16">
      <c r="A17583" s="484" t="s">
        <v>20491</v>
      </c>
      <c r="B17583" s="485" t="s">
        <v>20490</v>
      </c>
      <c r="C17583" t="s">
        <v>20489</v>
      </c>
      <c r="D17583" t="s">
        <v>20489</v>
      </c>
      <c r="E17583" t="str">
        <f t="shared" si="274"/>
        <v>658390 - SANDRINE SINGER CONSULTING</v>
      </c>
      <c r="F17583" t="s">
        <v>9751</v>
      </c>
      <c r="G17583" t="s">
        <v>20488</v>
      </c>
      <c r="H17583" t="s">
        <v>20487</v>
      </c>
      <c r="I17583" t="s">
        <v>20486</v>
      </c>
      <c r="J17583" t="s">
        <v>20485</v>
      </c>
      <c r="K17583" t="s">
        <v>208</v>
      </c>
      <c r="L17583" t="s">
        <v>20484</v>
      </c>
      <c r="N17583" t="s">
        <v>208</v>
      </c>
      <c r="O17583" t="s">
        <v>476</v>
      </c>
      <c r="P17583" t="s">
        <v>476</v>
      </c>
    </row>
    <row r="17584" spans="1:16">
      <c r="A17584" s="484" t="s">
        <v>124977</v>
      </c>
      <c r="B17584" s="485" t="s">
        <v>124976</v>
      </c>
      <c r="C17584" t="s">
        <v>124975</v>
      </c>
      <c r="D17584" t="s">
        <v>124974</v>
      </c>
      <c r="E17584" t="str">
        <f t="shared" si="274"/>
        <v>589147 - APFCN</v>
      </c>
      <c r="F17584" t="s">
        <v>637</v>
      </c>
      <c r="G17584" t="s">
        <v>124973</v>
      </c>
      <c r="I17584" t="s">
        <v>802</v>
      </c>
      <c r="J17584" t="s">
        <v>124972</v>
      </c>
      <c r="K17584" t="s">
        <v>124971</v>
      </c>
      <c r="L17584" t="s">
        <v>124970</v>
      </c>
      <c r="N17584" t="s">
        <v>208</v>
      </c>
      <c r="O17584" t="s">
        <v>476</v>
      </c>
      <c r="P17584" t="s">
        <v>476</v>
      </c>
    </row>
    <row r="17585" spans="1:16">
      <c r="A17585" s="484" t="s">
        <v>66893</v>
      </c>
      <c r="B17585" s="485" t="s">
        <v>66892</v>
      </c>
      <c r="C17585" t="s">
        <v>66891</v>
      </c>
      <c r="D17585" t="s">
        <v>66891</v>
      </c>
      <c r="E17585" t="str">
        <f t="shared" si="274"/>
        <v>658029 - GIAIMO MARYLINE</v>
      </c>
      <c r="F17585" t="s">
        <v>39188</v>
      </c>
      <c r="G17585" t="s">
        <v>66890</v>
      </c>
      <c r="I17585" t="s">
        <v>66889</v>
      </c>
      <c r="J17585" t="s">
        <v>66888</v>
      </c>
      <c r="K17585" t="s">
        <v>208</v>
      </c>
      <c r="L17585" t="s">
        <v>66887</v>
      </c>
      <c r="N17585" t="s">
        <v>208</v>
      </c>
      <c r="O17585" t="s">
        <v>476</v>
      </c>
      <c r="P17585" t="s">
        <v>476</v>
      </c>
    </row>
    <row r="17586" spans="1:16">
      <c r="A17586" s="484" t="s">
        <v>61517</v>
      </c>
      <c r="B17586" s="485" t="s">
        <v>61516</v>
      </c>
      <c r="C17586" t="s">
        <v>61515</v>
      </c>
      <c r="D17586" t="s">
        <v>61515</v>
      </c>
      <c r="E17586" t="str">
        <f t="shared" si="274"/>
        <v>648220 - H-INSTITUT CONSEILS &amp; EXAMENS</v>
      </c>
      <c r="F17586" t="s">
        <v>12003</v>
      </c>
      <c r="G17586" t="s">
        <v>61514</v>
      </c>
      <c r="I17586" t="s">
        <v>61513</v>
      </c>
      <c r="J17586" t="s">
        <v>61512</v>
      </c>
      <c r="K17586" t="s">
        <v>208</v>
      </c>
      <c r="L17586" t="s">
        <v>61511</v>
      </c>
      <c r="N17586" t="s">
        <v>208</v>
      </c>
      <c r="O17586" t="s">
        <v>476</v>
      </c>
      <c r="P17586" t="s">
        <v>476</v>
      </c>
    </row>
    <row r="17587" spans="1:16">
      <c r="A17587" s="484" t="s">
        <v>38835</v>
      </c>
      <c r="B17587" s="485" t="s">
        <v>38834</v>
      </c>
      <c r="C17587" t="s">
        <v>38833</v>
      </c>
      <c r="D17587" t="s">
        <v>38833</v>
      </c>
      <c r="E17587" t="str">
        <f t="shared" si="274"/>
        <v>680709 - MAISON MANA'O</v>
      </c>
      <c r="F17587" t="s">
        <v>15253</v>
      </c>
      <c r="G17587" t="s">
        <v>38832</v>
      </c>
      <c r="I17587" t="s">
        <v>749</v>
      </c>
      <c r="J17587" t="s">
        <v>38831</v>
      </c>
      <c r="K17587" t="s">
        <v>208</v>
      </c>
      <c r="L17587" t="s">
        <v>38830</v>
      </c>
      <c r="N17587" t="s">
        <v>208</v>
      </c>
      <c r="O17587" t="s">
        <v>476</v>
      </c>
      <c r="P17587" t="s">
        <v>476</v>
      </c>
    </row>
    <row r="17588" spans="1:16">
      <c r="A17588" s="484" t="s">
        <v>136813</v>
      </c>
      <c r="B17588" s="485" t="s">
        <v>136812</v>
      </c>
      <c r="C17588" t="s">
        <v>136811</v>
      </c>
      <c r="D17588" t="s">
        <v>136810</v>
      </c>
      <c r="E17588" t="str">
        <f t="shared" si="274"/>
        <v>651862 - ABDOU FATIMAMES MONTEVRAIN</v>
      </c>
      <c r="F17588" t="s">
        <v>14693</v>
      </c>
      <c r="G17588" t="s">
        <v>136809</v>
      </c>
      <c r="I17588" t="s">
        <v>62347</v>
      </c>
      <c r="J17588" t="s">
        <v>136808</v>
      </c>
      <c r="K17588" t="s">
        <v>208</v>
      </c>
      <c r="L17588" t="s">
        <v>136807</v>
      </c>
      <c r="N17588" t="s">
        <v>208</v>
      </c>
      <c r="O17588" t="s">
        <v>476</v>
      </c>
      <c r="P17588" t="s">
        <v>476</v>
      </c>
    </row>
    <row r="17589" spans="1:16">
      <c r="A17589" s="484" t="s">
        <v>78539</v>
      </c>
      <c r="B17589" s="485" t="s">
        <v>78538</v>
      </c>
      <c r="C17589" t="s">
        <v>78537</v>
      </c>
      <c r="D17589" t="s">
        <v>78537</v>
      </c>
      <c r="E17589" t="str">
        <f t="shared" si="274"/>
        <v>667924 - ESE FORMATION</v>
      </c>
      <c r="F17589" t="s">
        <v>14360</v>
      </c>
      <c r="G17589" t="s">
        <v>78536</v>
      </c>
      <c r="I17589" t="s">
        <v>78535</v>
      </c>
      <c r="J17589" t="s">
        <v>78534</v>
      </c>
      <c r="K17589" t="s">
        <v>208</v>
      </c>
      <c r="L17589" t="s">
        <v>78533</v>
      </c>
      <c r="N17589" t="s">
        <v>208</v>
      </c>
      <c r="O17589" t="s">
        <v>476</v>
      </c>
      <c r="P17589" t="s">
        <v>476</v>
      </c>
    </row>
    <row r="17590" spans="1:16">
      <c r="A17590" s="484" t="s">
        <v>113475</v>
      </c>
      <c r="B17590" s="485" t="s">
        <v>113474</v>
      </c>
      <c r="C17590" t="s">
        <v>113473</v>
      </c>
      <c r="D17590" t="s">
        <v>113473</v>
      </c>
      <c r="E17590" t="str">
        <f t="shared" si="274"/>
        <v>630184 - BIO MEDICAL FORMATION</v>
      </c>
      <c r="F17590" t="s">
        <v>1037</v>
      </c>
      <c r="G17590" t="s">
        <v>113472</v>
      </c>
      <c r="I17590" t="s">
        <v>2240</v>
      </c>
      <c r="J17590" t="s">
        <v>113471</v>
      </c>
      <c r="K17590" t="s">
        <v>113470</v>
      </c>
      <c r="L17590" t="s">
        <v>113469</v>
      </c>
      <c r="N17590" t="s">
        <v>208</v>
      </c>
      <c r="O17590" t="s">
        <v>476</v>
      </c>
      <c r="P17590" t="s">
        <v>476</v>
      </c>
    </row>
    <row r="17591" spans="1:16">
      <c r="A17591" s="484" t="s">
        <v>41574</v>
      </c>
      <c r="B17591" s="485" t="s">
        <v>41573</v>
      </c>
      <c r="C17591" t="s">
        <v>41572</v>
      </c>
      <c r="D17591" t="s">
        <v>41572</v>
      </c>
      <c r="E17591" t="str">
        <f t="shared" si="274"/>
        <v>667675 - LUCEOLE</v>
      </c>
      <c r="F17591" t="s">
        <v>13148</v>
      </c>
      <c r="G17591" t="s">
        <v>41571</v>
      </c>
      <c r="I17591" t="s">
        <v>41570</v>
      </c>
      <c r="K17591" t="s">
        <v>208</v>
      </c>
      <c r="L17591" t="s">
        <v>41569</v>
      </c>
      <c r="N17591" t="s">
        <v>208</v>
      </c>
      <c r="O17591" t="s">
        <v>476</v>
      </c>
      <c r="P17591" t="s">
        <v>476</v>
      </c>
    </row>
    <row r="17592" spans="1:16">
      <c r="A17592" s="484" t="s">
        <v>11641</v>
      </c>
      <c r="B17592" s="485" t="s">
        <v>11640</v>
      </c>
      <c r="C17592" t="s">
        <v>11639</v>
      </c>
      <c r="D17592" t="s">
        <v>11639</v>
      </c>
      <c r="E17592" t="str">
        <f t="shared" si="274"/>
        <v>654929 - SYNERTEAM</v>
      </c>
      <c r="F17592" t="s">
        <v>11638</v>
      </c>
      <c r="G17592" t="s">
        <v>11637</v>
      </c>
      <c r="H17592" t="s">
        <v>11636</v>
      </c>
      <c r="I17592" t="s">
        <v>10577</v>
      </c>
      <c r="K17592" t="s">
        <v>208</v>
      </c>
      <c r="L17592" t="s">
        <v>11635</v>
      </c>
      <c r="N17592" t="s">
        <v>208</v>
      </c>
      <c r="O17592" t="s">
        <v>476</v>
      </c>
      <c r="P17592" t="s">
        <v>476</v>
      </c>
    </row>
    <row r="17593" spans="1:16">
      <c r="A17593" s="484" t="s">
        <v>10669</v>
      </c>
      <c r="B17593" s="485" t="s">
        <v>10668</v>
      </c>
      <c r="C17593" t="s">
        <v>10667</v>
      </c>
      <c r="D17593" t="s">
        <v>10667</v>
      </c>
      <c r="E17593" t="str">
        <f t="shared" si="274"/>
        <v>638663 - TERRA CULINARIA</v>
      </c>
      <c r="F17593" t="s">
        <v>10666</v>
      </c>
      <c r="G17593" t="s">
        <v>10665</v>
      </c>
      <c r="I17593" t="s">
        <v>10664</v>
      </c>
      <c r="J17593" t="s">
        <v>10663</v>
      </c>
      <c r="K17593" t="s">
        <v>208</v>
      </c>
      <c r="L17593" t="s">
        <v>10662</v>
      </c>
      <c r="N17593" t="s">
        <v>208</v>
      </c>
      <c r="O17593" t="s">
        <v>476</v>
      </c>
      <c r="P17593" t="s">
        <v>476</v>
      </c>
    </row>
    <row r="17594" spans="1:16">
      <c r="A17594" s="484" t="s">
        <v>4004</v>
      </c>
      <c r="B17594" s="485" t="s">
        <v>4003</v>
      </c>
      <c r="C17594" t="s">
        <v>4002</v>
      </c>
      <c r="D17594" t="s">
        <v>4001</v>
      </c>
      <c r="E17594" t="str">
        <f t="shared" si="274"/>
        <v>670390 - VERTUS IMMOBILIER</v>
      </c>
      <c r="F17594" t="s">
        <v>2928</v>
      </c>
      <c r="G17594" t="s">
        <v>4000</v>
      </c>
      <c r="I17594" t="s">
        <v>3999</v>
      </c>
      <c r="K17594" t="s">
        <v>208</v>
      </c>
      <c r="L17594" t="s">
        <v>3998</v>
      </c>
      <c r="N17594" t="s">
        <v>208</v>
      </c>
      <c r="O17594" t="s">
        <v>476</v>
      </c>
      <c r="P17594" t="s">
        <v>476</v>
      </c>
    </row>
    <row r="17595" spans="1:16">
      <c r="A17595" s="484" t="s">
        <v>86486</v>
      </c>
      <c r="B17595" s="485" t="s">
        <v>86485</v>
      </c>
      <c r="C17595" t="s">
        <v>86484</v>
      </c>
      <c r="D17595" t="s">
        <v>86484</v>
      </c>
      <c r="E17595" t="str">
        <f t="shared" si="274"/>
        <v>642290 - DOREMI FORMATION &amp; COACHING</v>
      </c>
      <c r="F17595" t="s">
        <v>6592</v>
      </c>
      <c r="G17595" t="s">
        <v>86483</v>
      </c>
      <c r="I17595" t="s">
        <v>7926</v>
      </c>
      <c r="J17595" t="s">
        <v>86482</v>
      </c>
      <c r="K17595" t="s">
        <v>208</v>
      </c>
      <c r="L17595" t="s">
        <v>86481</v>
      </c>
      <c r="N17595" t="s">
        <v>208</v>
      </c>
      <c r="O17595" t="s">
        <v>476</v>
      </c>
      <c r="P17595" t="s">
        <v>476</v>
      </c>
    </row>
    <row r="17596" spans="1:16">
      <c r="A17596" s="484" t="s">
        <v>26017</v>
      </c>
      <c r="B17596" s="485" t="s">
        <v>26016</v>
      </c>
      <c r="C17596" t="s">
        <v>26015</v>
      </c>
      <c r="D17596" t="s">
        <v>26015</v>
      </c>
      <c r="E17596" t="str">
        <f t="shared" si="274"/>
        <v>646416 - PRO DRIVER ACADEMY</v>
      </c>
      <c r="F17596" t="s">
        <v>1250</v>
      </c>
      <c r="G17596" t="s">
        <v>26014</v>
      </c>
      <c r="I17596" t="s">
        <v>26013</v>
      </c>
      <c r="J17596" t="s">
        <v>26012</v>
      </c>
      <c r="K17596" t="s">
        <v>208</v>
      </c>
      <c r="L17596" t="s">
        <v>26011</v>
      </c>
      <c r="N17596" t="s">
        <v>208</v>
      </c>
      <c r="O17596" t="s">
        <v>476</v>
      </c>
      <c r="P17596" t="s">
        <v>476</v>
      </c>
    </row>
    <row r="17597" spans="1:16">
      <c r="A17597" s="484" t="s">
        <v>68095</v>
      </c>
      <c r="B17597" s="485" t="s">
        <v>68094</v>
      </c>
      <c r="C17597" t="s">
        <v>68093</v>
      </c>
      <c r="D17597" t="s">
        <v>68092</v>
      </c>
      <c r="E17597" t="str">
        <f t="shared" si="274"/>
        <v>653731 - FTPS</v>
      </c>
      <c r="F17597" t="s">
        <v>6686</v>
      </c>
      <c r="G17597" t="s">
        <v>68091</v>
      </c>
      <c r="I17597" t="s">
        <v>3364</v>
      </c>
      <c r="J17597" t="s">
        <v>68090</v>
      </c>
      <c r="K17597" t="s">
        <v>208</v>
      </c>
      <c r="L17597" t="s">
        <v>68089</v>
      </c>
      <c r="N17597" t="s">
        <v>208</v>
      </c>
      <c r="O17597" t="s">
        <v>476</v>
      </c>
      <c r="P17597" t="s">
        <v>476</v>
      </c>
    </row>
    <row r="17598" spans="1:16">
      <c r="A17598" s="484" t="s">
        <v>35724</v>
      </c>
      <c r="B17598" s="485" t="s">
        <v>35723</v>
      </c>
      <c r="C17598" t="s">
        <v>35722</v>
      </c>
      <c r="D17598" t="s">
        <v>35722</v>
      </c>
      <c r="E17598" t="str">
        <f t="shared" si="274"/>
        <v>645461 - MJM GRAFIC DESIGN PARIS</v>
      </c>
      <c r="F17598" t="s">
        <v>29068</v>
      </c>
      <c r="G17598" t="s">
        <v>35721</v>
      </c>
      <c r="I17598" t="s">
        <v>626</v>
      </c>
      <c r="J17598" t="s">
        <v>35720</v>
      </c>
      <c r="K17598" t="s">
        <v>208</v>
      </c>
      <c r="L17598" t="s">
        <v>35719</v>
      </c>
      <c r="N17598" t="s">
        <v>207</v>
      </c>
      <c r="O17598" t="s">
        <v>476</v>
      </c>
      <c r="P17598" t="s">
        <v>476</v>
      </c>
    </row>
    <row r="17599" spans="1:16">
      <c r="A17599" s="484" t="s">
        <v>760</v>
      </c>
      <c r="B17599" s="485" t="s">
        <v>759</v>
      </c>
      <c r="C17599" t="s">
        <v>758</v>
      </c>
      <c r="D17599" t="s">
        <v>757</v>
      </c>
      <c r="E17599" t="str">
        <f t="shared" si="274"/>
        <v>643830 - 3I SCHOOL PARIS</v>
      </c>
      <c r="F17599" t="s">
        <v>605</v>
      </c>
      <c r="G17599" t="s">
        <v>756</v>
      </c>
      <c r="I17599" t="s">
        <v>626</v>
      </c>
      <c r="J17599" t="s">
        <v>755</v>
      </c>
      <c r="K17599" t="s">
        <v>208</v>
      </c>
      <c r="L17599" t="s">
        <v>754</v>
      </c>
      <c r="N17599" t="s">
        <v>208</v>
      </c>
      <c r="O17599" t="s">
        <v>476</v>
      </c>
      <c r="P17599" t="s">
        <v>476</v>
      </c>
    </row>
    <row r="17600" spans="1:16">
      <c r="A17600" s="484" t="s">
        <v>69295</v>
      </c>
      <c r="B17600" s="485" t="s">
        <v>69294</v>
      </c>
      <c r="C17600" t="s">
        <v>69293</v>
      </c>
      <c r="D17600" t="s">
        <v>69292</v>
      </c>
      <c r="E17600" t="str">
        <f t="shared" si="274"/>
        <v>638158 - FORMAXL COMPETENCES</v>
      </c>
      <c r="F17600" t="s">
        <v>5299</v>
      </c>
      <c r="G17600" t="s">
        <v>69291</v>
      </c>
      <c r="I17600" t="s">
        <v>3733</v>
      </c>
      <c r="J17600" t="s">
        <v>69290</v>
      </c>
      <c r="K17600" t="s">
        <v>208</v>
      </c>
      <c r="L17600" t="s">
        <v>69289</v>
      </c>
      <c r="N17600" t="s">
        <v>208</v>
      </c>
      <c r="O17600" t="s">
        <v>476</v>
      </c>
      <c r="P17600" t="s">
        <v>476</v>
      </c>
    </row>
    <row r="17601" spans="1:16">
      <c r="A17601" s="484" t="s">
        <v>11614</v>
      </c>
      <c r="B17601" s="485" t="s">
        <v>11613</v>
      </c>
      <c r="C17601" t="s">
        <v>11612</v>
      </c>
      <c r="D17601" t="s">
        <v>11611</v>
      </c>
      <c r="E17601" t="str">
        <f t="shared" si="274"/>
        <v>650493 - SYNOPSIS ABBANS DESSOUS</v>
      </c>
      <c r="F17601" t="s">
        <v>9595</v>
      </c>
      <c r="G17601" t="s">
        <v>11610</v>
      </c>
      <c r="I17601" t="s">
        <v>11609</v>
      </c>
      <c r="K17601" t="s">
        <v>208</v>
      </c>
      <c r="L17601" t="s">
        <v>11608</v>
      </c>
      <c r="N17601" t="s">
        <v>208</v>
      </c>
      <c r="O17601" t="s">
        <v>476</v>
      </c>
      <c r="P17601" t="s">
        <v>476</v>
      </c>
    </row>
    <row r="17602" spans="1:16">
      <c r="A17602" s="484" t="s">
        <v>44483</v>
      </c>
      <c r="B17602" s="485" t="s">
        <v>44482</v>
      </c>
      <c r="C17602" t="s">
        <v>44481</v>
      </c>
      <c r="D17602" t="s">
        <v>44481</v>
      </c>
      <c r="E17602" t="str">
        <f t="shared" ref="E17602:E17665" si="275">_xlfn.CONCAT(L17602," - ",D17602)</f>
        <v>653640 - LEARNYFORMA</v>
      </c>
      <c r="F17602" t="s">
        <v>8327</v>
      </c>
      <c r="G17602" t="s">
        <v>33166</v>
      </c>
      <c r="I17602" t="s">
        <v>626</v>
      </c>
      <c r="J17602" t="s">
        <v>44480</v>
      </c>
      <c r="K17602" t="s">
        <v>208</v>
      </c>
      <c r="L17602" t="s">
        <v>44479</v>
      </c>
      <c r="N17602" t="s">
        <v>208</v>
      </c>
      <c r="O17602" t="s">
        <v>476</v>
      </c>
      <c r="P17602" t="s">
        <v>476</v>
      </c>
    </row>
    <row r="17603" spans="1:16">
      <c r="A17603" s="484" t="s">
        <v>24975</v>
      </c>
      <c r="B17603" s="485" t="s">
        <v>24974</v>
      </c>
      <c r="C17603" t="s">
        <v>24973</v>
      </c>
      <c r="D17603" t="s">
        <v>24972</v>
      </c>
      <c r="E17603" t="str">
        <f t="shared" si="275"/>
        <v>680886 - PRUVOST AMELIE</v>
      </c>
      <c r="F17603" t="s">
        <v>10883</v>
      </c>
      <c r="G17603" t="s">
        <v>24971</v>
      </c>
      <c r="I17603" t="s">
        <v>1814</v>
      </c>
      <c r="J17603" t="s">
        <v>24970</v>
      </c>
      <c r="K17603" t="s">
        <v>208</v>
      </c>
      <c r="L17603" t="s">
        <v>24969</v>
      </c>
      <c r="N17603" t="s">
        <v>208</v>
      </c>
      <c r="O17603" t="s">
        <v>476</v>
      </c>
      <c r="P17603" t="s">
        <v>476</v>
      </c>
    </row>
    <row r="17604" spans="1:16">
      <c r="A17604" s="484" t="s">
        <v>10996</v>
      </c>
      <c r="B17604" s="485" t="s">
        <v>10995</v>
      </c>
      <c r="C17604" t="s">
        <v>10994</v>
      </c>
      <c r="D17604" t="s">
        <v>10994</v>
      </c>
      <c r="E17604" t="str">
        <f t="shared" si="275"/>
        <v>663049 - TEA CONSEIL AUDIT FORMATION</v>
      </c>
      <c r="F17604" t="s">
        <v>8159</v>
      </c>
      <c r="G17604" t="s">
        <v>10993</v>
      </c>
      <c r="H17604" t="s">
        <v>10992</v>
      </c>
      <c r="I17604" t="s">
        <v>10991</v>
      </c>
      <c r="J17604" t="s">
        <v>10990</v>
      </c>
      <c r="K17604" t="s">
        <v>208</v>
      </c>
      <c r="L17604" t="s">
        <v>10989</v>
      </c>
      <c r="N17604" t="s">
        <v>208</v>
      </c>
      <c r="O17604" t="s">
        <v>476</v>
      </c>
      <c r="P17604" t="s">
        <v>476</v>
      </c>
    </row>
    <row r="17605" spans="1:16">
      <c r="A17605" s="484" t="s">
        <v>18372</v>
      </c>
      <c r="B17605" s="485" t="s">
        <v>18371</v>
      </c>
      <c r="C17605" t="s">
        <v>18370</v>
      </c>
      <c r="D17605" t="s">
        <v>18370</v>
      </c>
      <c r="E17605" t="str">
        <f t="shared" si="275"/>
        <v>682743 - SEEDEVOL</v>
      </c>
      <c r="F17605" t="s">
        <v>8644</v>
      </c>
      <c r="G17605" t="s">
        <v>18369</v>
      </c>
      <c r="I17605" t="s">
        <v>18368</v>
      </c>
      <c r="J17605" t="s">
        <v>18367</v>
      </c>
      <c r="K17605" t="s">
        <v>208</v>
      </c>
      <c r="L17605" t="s">
        <v>18366</v>
      </c>
      <c r="N17605" t="s">
        <v>208</v>
      </c>
      <c r="O17605" t="s">
        <v>476</v>
      </c>
      <c r="P17605" t="s">
        <v>476</v>
      </c>
    </row>
    <row r="17606" spans="1:16">
      <c r="A17606" s="484" t="s">
        <v>128767</v>
      </c>
      <c r="B17606" s="485" t="s">
        <v>128766</v>
      </c>
      <c r="C17606" t="s">
        <v>128765</v>
      </c>
      <c r="D17606" t="s">
        <v>128765</v>
      </c>
      <c r="E17606" t="str">
        <f t="shared" si="275"/>
        <v>636241 - AMLEANO</v>
      </c>
      <c r="F17606" t="s">
        <v>22970</v>
      </c>
      <c r="G17606" t="s">
        <v>128764</v>
      </c>
      <c r="I17606" t="s">
        <v>31560</v>
      </c>
      <c r="K17606" t="s">
        <v>208</v>
      </c>
      <c r="L17606" t="s">
        <v>128763</v>
      </c>
      <c r="N17606" t="s">
        <v>208</v>
      </c>
      <c r="O17606" t="s">
        <v>476</v>
      </c>
      <c r="P17606" t="s">
        <v>476</v>
      </c>
    </row>
    <row r="17607" spans="1:16">
      <c r="A17607" s="484" t="s">
        <v>75061</v>
      </c>
      <c r="B17607" s="485" t="s">
        <v>75060</v>
      </c>
      <c r="C17607" t="s">
        <v>75059</v>
      </c>
      <c r="D17607" t="s">
        <v>75059</v>
      </c>
      <c r="E17607" t="str">
        <f t="shared" si="275"/>
        <v>634943 - EVA CTIV</v>
      </c>
      <c r="F17607" t="s">
        <v>16692</v>
      </c>
      <c r="G17607" t="s">
        <v>75058</v>
      </c>
      <c r="I17607" t="s">
        <v>40028</v>
      </c>
      <c r="K17607" t="s">
        <v>208</v>
      </c>
      <c r="L17607" t="s">
        <v>75057</v>
      </c>
      <c r="N17607" t="s">
        <v>208</v>
      </c>
      <c r="O17607" t="s">
        <v>476</v>
      </c>
      <c r="P17607" t="s">
        <v>476</v>
      </c>
    </row>
    <row r="17608" spans="1:16">
      <c r="A17608" s="484" t="s">
        <v>129981</v>
      </c>
      <c r="B17608" s="485" t="s">
        <v>129980</v>
      </c>
      <c r="C17608" t="s">
        <v>129979</v>
      </c>
      <c r="D17608" t="s">
        <v>129979</v>
      </c>
      <c r="E17608" t="str">
        <f t="shared" si="275"/>
        <v>681726 - ALPHA PERFORMANCE FORMATION</v>
      </c>
      <c r="F17608" t="s">
        <v>3238</v>
      </c>
      <c r="G17608" t="s">
        <v>129978</v>
      </c>
      <c r="I17608" t="s">
        <v>23459</v>
      </c>
      <c r="J17608" t="s">
        <v>129977</v>
      </c>
      <c r="K17608" t="s">
        <v>208</v>
      </c>
      <c r="L17608" t="s">
        <v>129976</v>
      </c>
      <c r="N17608" t="s">
        <v>208</v>
      </c>
      <c r="O17608" t="s">
        <v>476</v>
      </c>
      <c r="P17608" t="s">
        <v>476</v>
      </c>
    </row>
    <row r="17609" spans="1:16">
      <c r="A17609" s="484" t="s">
        <v>29559</v>
      </c>
      <c r="B17609" s="485" t="s">
        <v>29558</v>
      </c>
      <c r="C17609" t="s">
        <v>29557</v>
      </c>
      <c r="D17609" t="s">
        <v>29557</v>
      </c>
      <c r="E17609" t="str">
        <f t="shared" si="275"/>
        <v>629066 - PARMENTIER BLEU SOCIAL</v>
      </c>
      <c r="F17609" t="s">
        <v>2416</v>
      </c>
      <c r="G17609" t="s">
        <v>29556</v>
      </c>
      <c r="I17609" t="s">
        <v>626</v>
      </c>
      <c r="J17609" t="s">
        <v>29555</v>
      </c>
      <c r="K17609" t="s">
        <v>208</v>
      </c>
      <c r="L17609" t="s">
        <v>29554</v>
      </c>
      <c r="N17609" t="s">
        <v>208</v>
      </c>
      <c r="O17609" t="s">
        <v>476</v>
      </c>
      <c r="P17609" t="s">
        <v>476</v>
      </c>
    </row>
    <row r="17610" spans="1:16">
      <c r="A17610" s="484" t="s">
        <v>94726</v>
      </c>
      <c r="B17610" s="485" t="s">
        <v>94725</v>
      </c>
      <c r="C17610" t="s">
        <v>94724</v>
      </c>
      <c r="D17610" t="s">
        <v>94723</v>
      </c>
      <c r="E17610" t="str">
        <f t="shared" si="275"/>
        <v>628232 - COLDELFY IPFAC TILLE</v>
      </c>
      <c r="F17610" t="s">
        <v>61397</v>
      </c>
      <c r="G17610" t="s">
        <v>94722</v>
      </c>
      <c r="I17610" t="s">
        <v>6872</v>
      </c>
      <c r="J17610" t="s">
        <v>94721</v>
      </c>
      <c r="K17610" t="s">
        <v>208</v>
      </c>
      <c r="L17610" t="s">
        <v>94720</v>
      </c>
      <c r="N17610" t="s">
        <v>208</v>
      </c>
      <c r="O17610" t="s">
        <v>476</v>
      </c>
      <c r="P17610" t="s">
        <v>476</v>
      </c>
    </row>
    <row r="17611" spans="1:16">
      <c r="A17611" s="484" t="s">
        <v>98566</v>
      </c>
      <c r="B17611" s="485" t="s">
        <v>98565</v>
      </c>
      <c r="C17611" t="s">
        <v>98564</v>
      </c>
      <c r="D17611" t="s">
        <v>98563</v>
      </c>
      <c r="E17611" t="str">
        <f t="shared" si="275"/>
        <v>647639 - CFA FC MT PDL</v>
      </c>
      <c r="F17611" t="s">
        <v>28443</v>
      </c>
      <c r="G17611" t="s">
        <v>98562</v>
      </c>
      <c r="I17611" t="s">
        <v>1647</v>
      </c>
      <c r="K17611" t="s">
        <v>208</v>
      </c>
      <c r="L17611" t="s">
        <v>98561</v>
      </c>
      <c r="N17611" t="s">
        <v>207</v>
      </c>
      <c r="O17611" t="s">
        <v>476</v>
      </c>
      <c r="P17611" t="s">
        <v>476</v>
      </c>
    </row>
    <row r="17612" spans="1:16">
      <c r="A17612" s="484" t="s">
        <v>72400</v>
      </c>
      <c r="B17612" s="485" t="s">
        <v>72399</v>
      </c>
      <c r="C17612" t="s">
        <v>72398</v>
      </c>
      <c r="D17612" t="s">
        <v>72398</v>
      </c>
      <c r="E17612" t="str">
        <f t="shared" si="275"/>
        <v>654670 - FF FORMATIONS</v>
      </c>
      <c r="F17612" t="s">
        <v>6232</v>
      </c>
      <c r="G17612" t="s">
        <v>72397</v>
      </c>
      <c r="I17612" t="s">
        <v>72396</v>
      </c>
      <c r="K17612" t="s">
        <v>208</v>
      </c>
      <c r="L17612" t="s">
        <v>72395</v>
      </c>
      <c r="N17612" t="s">
        <v>208</v>
      </c>
      <c r="O17612" t="s">
        <v>476</v>
      </c>
      <c r="P17612" t="s">
        <v>476</v>
      </c>
    </row>
    <row r="17613" spans="1:16">
      <c r="A17613" s="484" t="s">
        <v>56969</v>
      </c>
      <c r="B17613" s="485" t="s">
        <v>56968</v>
      </c>
      <c r="C17613" t="s">
        <v>56967</v>
      </c>
      <c r="D17613" t="s">
        <v>56967</v>
      </c>
      <c r="E17613" t="str">
        <f t="shared" si="275"/>
        <v>644900 - INSTITUT CONTEMPORAIN DE L'ENFANCE</v>
      </c>
      <c r="F17613" t="s">
        <v>20727</v>
      </c>
      <c r="G17613" t="s">
        <v>56966</v>
      </c>
      <c r="I17613" t="s">
        <v>626</v>
      </c>
      <c r="K17613" t="s">
        <v>208</v>
      </c>
      <c r="L17613" t="s">
        <v>56965</v>
      </c>
      <c r="N17613" t="s">
        <v>208</v>
      </c>
      <c r="O17613" t="s">
        <v>476</v>
      </c>
      <c r="P17613" t="s">
        <v>476</v>
      </c>
    </row>
    <row r="17614" spans="1:16">
      <c r="A17614" s="484" t="s">
        <v>58341</v>
      </c>
      <c r="B17614" s="485" t="s">
        <v>58340</v>
      </c>
      <c r="C17614" t="s">
        <v>58339</v>
      </c>
      <c r="D17614" t="s">
        <v>58338</v>
      </c>
      <c r="E17614" t="str">
        <f t="shared" si="275"/>
        <v>626776 - INCEM</v>
      </c>
      <c r="F17614" t="s">
        <v>4919</v>
      </c>
      <c r="G17614" t="s">
        <v>34495</v>
      </c>
      <c r="I17614" t="s">
        <v>626</v>
      </c>
      <c r="J17614" t="s">
        <v>58337</v>
      </c>
      <c r="K17614" t="s">
        <v>208</v>
      </c>
      <c r="L17614" t="s">
        <v>58336</v>
      </c>
      <c r="N17614" t="s">
        <v>208</v>
      </c>
      <c r="O17614" t="s">
        <v>476</v>
      </c>
      <c r="P17614" t="s">
        <v>476</v>
      </c>
    </row>
    <row r="17615" spans="1:16">
      <c r="A17615" s="484" t="s">
        <v>111151</v>
      </c>
      <c r="B17615" s="485" t="s">
        <v>111150</v>
      </c>
      <c r="C17615" t="s">
        <v>111149</v>
      </c>
      <c r="D17615" t="s">
        <v>111149</v>
      </c>
      <c r="E17615" t="str">
        <f t="shared" si="275"/>
        <v>664996 - CABINET NICODEM</v>
      </c>
      <c r="F17615" t="s">
        <v>5402</v>
      </c>
      <c r="G17615" t="s">
        <v>111148</v>
      </c>
      <c r="I17615" t="s">
        <v>39068</v>
      </c>
      <c r="J17615" t="s">
        <v>111147</v>
      </c>
      <c r="K17615" t="s">
        <v>208</v>
      </c>
      <c r="L17615" t="s">
        <v>111146</v>
      </c>
      <c r="N17615" t="s">
        <v>208</v>
      </c>
      <c r="O17615" t="s">
        <v>476</v>
      </c>
      <c r="P17615" t="s">
        <v>476</v>
      </c>
    </row>
    <row r="17616" spans="1:16">
      <c r="A17616" s="484" t="s">
        <v>46725</v>
      </c>
      <c r="B17616" s="485" t="s">
        <v>46724</v>
      </c>
      <c r="C17616" t="s">
        <v>46723</v>
      </c>
      <c r="D17616" t="s">
        <v>46723</v>
      </c>
      <c r="E17616" t="str">
        <f t="shared" si="275"/>
        <v>673833 - LA SOLIVE</v>
      </c>
      <c r="F17616" t="s">
        <v>9913</v>
      </c>
      <c r="G17616" t="s">
        <v>46722</v>
      </c>
      <c r="I17616" t="s">
        <v>3921</v>
      </c>
      <c r="J17616" t="s">
        <v>46721</v>
      </c>
      <c r="K17616" t="s">
        <v>208</v>
      </c>
      <c r="L17616" t="s">
        <v>46720</v>
      </c>
      <c r="N17616" t="s">
        <v>208</v>
      </c>
      <c r="O17616" t="s">
        <v>476</v>
      </c>
      <c r="P17616" t="s">
        <v>476</v>
      </c>
    </row>
    <row r="17617" spans="1:16">
      <c r="A17617" s="484" t="s">
        <v>35712</v>
      </c>
      <c r="B17617" s="485" t="s">
        <v>35711</v>
      </c>
      <c r="C17617" t="s">
        <v>35704</v>
      </c>
      <c r="D17617" t="s">
        <v>35710</v>
      </c>
      <c r="E17617" t="str">
        <f t="shared" si="275"/>
        <v>563122 - MJM GRAPHIC DESIGN NANTES</v>
      </c>
      <c r="F17617" t="s">
        <v>26736</v>
      </c>
      <c r="G17617" t="s">
        <v>35709</v>
      </c>
      <c r="I17617" t="s">
        <v>1837</v>
      </c>
      <c r="J17617" t="s">
        <v>35708</v>
      </c>
      <c r="K17617" t="s">
        <v>208</v>
      </c>
      <c r="L17617" t="s">
        <v>35707</v>
      </c>
      <c r="N17617" t="s">
        <v>208</v>
      </c>
      <c r="O17617" t="s">
        <v>476</v>
      </c>
      <c r="P17617" t="s">
        <v>476</v>
      </c>
    </row>
    <row r="17618" spans="1:16">
      <c r="A17618" s="484" t="s">
        <v>35706</v>
      </c>
      <c r="B17618" s="485" t="s">
        <v>35705</v>
      </c>
      <c r="C17618" t="s">
        <v>35704</v>
      </c>
      <c r="D17618" t="s">
        <v>35703</v>
      </c>
      <c r="E17618" t="str">
        <f t="shared" si="275"/>
        <v>545508 - MJM GRAPHIC DESIGN STRASBOURG</v>
      </c>
      <c r="F17618" t="s">
        <v>10350</v>
      </c>
      <c r="G17618" t="s">
        <v>35702</v>
      </c>
      <c r="I17618" t="s">
        <v>579</v>
      </c>
      <c r="J17618" t="s">
        <v>35701</v>
      </c>
      <c r="K17618" t="s">
        <v>208</v>
      </c>
      <c r="L17618" t="s">
        <v>35700</v>
      </c>
      <c r="N17618" t="s">
        <v>208</v>
      </c>
      <c r="O17618" t="s">
        <v>476</v>
      </c>
      <c r="P17618" t="s">
        <v>476</v>
      </c>
    </row>
    <row r="17619" spans="1:16">
      <c r="A17619" s="484" t="s">
        <v>68967</v>
      </c>
      <c r="B17619" s="485" t="s">
        <v>68966</v>
      </c>
      <c r="C17619" t="s">
        <v>68965</v>
      </c>
      <c r="D17619" t="s">
        <v>68965</v>
      </c>
      <c r="E17619" t="str">
        <f t="shared" si="275"/>
        <v>667572 - FORTHEMIS</v>
      </c>
      <c r="F17619" t="s">
        <v>4166</v>
      </c>
      <c r="G17619" t="s">
        <v>68964</v>
      </c>
      <c r="I17619" t="s">
        <v>7585</v>
      </c>
      <c r="J17619" t="s">
        <v>68963</v>
      </c>
      <c r="K17619" t="s">
        <v>208</v>
      </c>
      <c r="L17619" t="s">
        <v>68962</v>
      </c>
      <c r="N17619" t="s">
        <v>208</v>
      </c>
      <c r="O17619" t="s">
        <v>476</v>
      </c>
      <c r="P17619" t="s">
        <v>476</v>
      </c>
    </row>
    <row r="17620" spans="1:16">
      <c r="A17620" s="484" t="s">
        <v>18276</v>
      </c>
      <c r="B17620" s="485" t="s">
        <v>18275</v>
      </c>
      <c r="C17620" t="s">
        <v>18274</v>
      </c>
      <c r="D17620" t="s">
        <v>18274</v>
      </c>
      <c r="E17620" t="str">
        <f t="shared" si="275"/>
        <v>674709 - SELARL RACINE BORDEAUX</v>
      </c>
      <c r="F17620" t="s">
        <v>18273</v>
      </c>
      <c r="G17620" t="s">
        <v>18272</v>
      </c>
      <c r="I17620" t="s">
        <v>749</v>
      </c>
      <c r="J17620" t="s">
        <v>18271</v>
      </c>
      <c r="K17620" t="s">
        <v>208</v>
      </c>
      <c r="L17620" t="s">
        <v>18270</v>
      </c>
      <c r="N17620" t="s">
        <v>208</v>
      </c>
      <c r="O17620" t="s">
        <v>476</v>
      </c>
      <c r="P17620" t="s">
        <v>476</v>
      </c>
    </row>
    <row r="17621" spans="1:16">
      <c r="A17621" s="484" t="s">
        <v>134678</v>
      </c>
      <c r="B17621" s="485" t="s">
        <v>134677</v>
      </c>
      <c r="C17621" t="s">
        <v>134676</v>
      </c>
      <c r="D17621" t="s">
        <v>134676</v>
      </c>
      <c r="E17621" t="str">
        <f t="shared" si="275"/>
        <v>643683 - ADDON SCHOOL</v>
      </c>
      <c r="F17621" t="s">
        <v>104370</v>
      </c>
      <c r="G17621" t="s">
        <v>41524</v>
      </c>
      <c r="I17621" t="s">
        <v>28238</v>
      </c>
      <c r="J17621" t="s">
        <v>134675</v>
      </c>
      <c r="K17621" t="s">
        <v>208</v>
      </c>
      <c r="L17621" t="s">
        <v>134674</v>
      </c>
      <c r="N17621" t="s">
        <v>208</v>
      </c>
      <c r="O17621" t="s">
        <v>476</v>
      </c>
      <c r="P17621" t="s">
        <v>476</v>
      </c>
    </row>
    <row r="17622" spans="1:16">
      <c r="A17622" s="484" t="s">
        <v>50589</v>
      </c>
      <c r="B17622" s="485" t="s">
        <v>50588</v>
      </c>
      <c r="C17622" t="s">
        <v>50587</v>
      </c>
      <c r="D17622" t="s">
        <v>50587</v>
      </c>
      <c r="E17622" t="str">
        <f t="shared" si="275"/>
        <v>663270 - IOPI</v>
      </c>
      <c r="F17622" t="s">
        <v>21798</v>
      </c>
      <c r="G17622" t="s">
        <v>50586</v>
      </c>
      <c r="I17622" t="s">
        <v>28441</v>
      </c>
      <c r="J17622" t="s">
        <v>50585</v>
      </c>
      <c r="K17622" t="s">
        <v>208</v>
      </c>
      <c r="L17622" t="s">
        <v>50584</v>
      </c>
      <c r="N17622" t="s">
        <v>208</v>
      </c>
      <c r="O17622" t="s">
        <v>476</v>
      </c>
      <c r="P17622" t="s">
        <v>476</v>
      </c>
    </row>
    <row r="17623" spans="1:16">
      <c r="A17623" s="484" t="s">
        <v>128711</v>
      </c>
      <c r="B17623" s="485" t="s">
        <v>128710</v>
      </c>
      <c r="C17623" t="s">
        <v>128709</v>
      </c>
      <c r="D17623" t="s">
        <v>128709</v>
      </c>
      <c r="E17623" t="str">
        <f t="shared" si="275"/>
        <v>684181 - AMPLITUDE FORMATION</v>
      </c>
      <c r="F17623" t="s">
        <v>20707</v>
      </c>
      <c r="G17623" t="s">
        <v>128708</v>
      </c>
      <c r="I17623" t="s">
        <v>96622</v>
      </c>
      <c r="K17623" t="s">
        <v>208</v>
      </c>
      <c r="L17623" t="s">
        <v>128707</v>
      </c>
      <c r="N17623" t="s">
        <v>208</v>
      </c>
      <c r="O17623" t="s">
        <v>476</v>
      </c>
      <c r="P17623" t="s">
        <v>476</v>
      </c>
    </row>
    <row r="17624" spans="1:16">
      <c r="A17624" s="484" t="s">
        <v>82905</v>
      </c>
      <c r="B17624" s="485" t="s">
        <v>82904</v>
      </c>
      <c r="C17624" t="s">
        <v>82903</v>
      </c>
      <c r="D17624" t="s">
        <v>82903</v>
      </c>
      <c r="E17624" t="str">
        <f t="shared" si="275"/>
        <v>665824 - ECOLE SUPERIEURE D'ECONOMIE RESPONSABLE</v>
      </c>
      <c r="F17624" t="s">
        <v>4215</v>
      </c>
      <c r="G17624" t="s">
        <v>82902</v>
      </c>
      <c r="I17624" t="s">
        <v>626</v>
      </c>
      <c r="J17624" t="s">
        <v>82901</v>
      </c>
      <c r="K17624" t="s">
        <v>208</v>
      </c>
      <c r="L17624" t="s">
        <v>82900</v>
      </c>
      <c r="N17624" t="s">
        <v>207</v>
      </c>
      <c r="O17624" t="s">
        <v>476</v>
      </c>
      <c r="P17624" t="s">
        <v>476</v>
      </c>
    </row>
    <row r="17625" spans="1:16">
      <c r="A17625" s="484" t="s">
        <v>66418</v>
      </c>
      <c r="B17625" s="485" t="s">
        <v>66417</v>
      </c>
      <c r="C17625" t="s">
        <v>66416</v>
      </c>
      <c r="D17625" t="s">
        <v>66416</v>
      </c>
      <c r="E17625" t="str">
        <f t="shared" si="275"/>
        <v>675015 - GIRERD COLINE</v>
      </c>
      <c r="F17625" t="s">
        <v>32819</v>
      </c>
      <c r="G17625" t="s">
        <v>66415</v>
      </c>
      <c r="I17625" t="s">
        <v>802</v>
      </c>
      <c r="J17625" t="s">
        <v>66414</v>
      </c>
      <c r="K17625" t="s">
        <v>208</v>
      </c>
      <c r="L17625" t="s">
        <v>66413</v>
      </c>
      <c r="N17625" t="s">
        <v>208</v>
      </c>
      <c r="O17625" t="s">
        <v>476</v>
      </c>
      <c r="P17625" t="s">
        <v>476</v>
      </c>
    </row>
    <row r="17626" spans="1:16">
      <c r="A17626" s="484" t="s">
        <v>62356</v>
      </c>
      <c r="B17626" s="485" t="s">
        <v>62355</v>
      </c>
      <c r="C17626" t="s">
        <v>62354</v>
      </c>
      <c r="D17626" t="s">
        <v>62354</v>
      </c>
      <c r="E17626" t="str">
        <f t="shared" si="275"/>
        <v>676160 - HAPPY ACADEMIE</v>
      </c>
      <c r="F17626" t="s">
        <v>33777</v>
      </c>
      <c r="G17626" t="s">
        <v>17312</v>
      </c>
      <c r="I17626" t="s">
        <v>626</v>
      </c>
      <c r="K17626" t="s">
        <v>208</v>
      </c>
      <c r="L17626" t="s">
        <v>62353</v>
      </c>
      <c r="N17626" t="s">
        <v>208</v>
      </c>
      <c r="O17626" t="s">
        <v>476</v>
      </c>
      <c r="P17626" t="s">
        <v>476</v>
      </c>
    </row>
    <row r="17627" spans="1:16">
      <c r="A17627" s="484" t="s">
        <v>74918</v>
      </c>
      <c r="B17627" s="485" t="s">
        <v>74917</v>
      </c>
      <c r="C17627" t="s">
        <v>74916</v>
      </c>
      <c r="D17627" t="s">
        <v>74915</v>
      </c>
      <c r="E17627" t="str">
        <f t="shared" si="275"/>
        <v>638626 - EVOL ACTIVE</v>
      </c>
      <c r="F17627" t="s">
        <v>18666</v>
      </c>
      <c r="G17627" t="s">
        <v>74914</v>
      </c>
      <c r="I17627" t="s">
        <v>13225</v>
      </c>
      <c r="J17627" t="s">
        <v>74913</v>
      </c>
      <c r="K17627" t="s">
        <v>208</v>
      </c>
      <c r="L17627" t="s">
        <v>74912</v>
      </c>
      <c r="N17627" t="s">
        <v>208</v>
      </c>
      <c r="O17627" t="s">
        <v>476</v>
      </c>
      <c r="P17627" t="s">
        <v>476</v>
      </c>
    </row>
    <row r="17628" spans="1:16">
      <c r="A17628" s="484" t="s">
        <v>112681</v>
      </c>
      <c r="B17628" s="485" t="s">
        <v>112680</v>
      </c>
      <c r="C17628" t="s">
        <v>112679</v>
      </c>
      <c r="D17628" t="s">
        <v>112679</v>
      </c>
      <c r="E17628" t="str">
        <f t="shared" si="275"/>
        <v>649004 - BOSIO SANDRA</v>
      </c>
      <c r="F17628" t="s">
        <v>62380</v>
      </c>
      <c r="G17628" t="s">
        <v>112678</v>
      </c>
      <c r="H17628" t="s">
        <v>112677</v>
      </c>
      <c r="I17628" t="s">
        <v>1035</v>
      </c>
      <c r="K17628" t="s">
        <v>208</v>
      </c>
      <c r="L17628" t="s">
        <v>112676</v>
      </c>
      <c r="N17628" t="s">
        <v>208</v>
      </c>
      <c r="O17628" t="s">
        <v>476</v>
      </c>
      <c r="P17628" t="s">
        <v>476</v>
      </c>
    </row>
    <row r="17629" spans="1:16">
      <c r="A17629" s="484" t="s">
        <v>85442</v>
      </c>
      <c r="B17629" s="485" t="s">
        <v>85441</v>
      </c>
      <c r="C17629" t="s">
        <v>85440</v>
      </c>
      <c r="D17629" t="s">
        <v>85440</v>
      </c>
      <c r="E17629" t="str">
        <f t="shared" si="275"/>
        <v>659400 - EC PERFORMANCES</v>
      </c>
      <c r="F17629" t="s">
        <v>930</v>
      </c>
      <c r="G17629" t="s">
        <v>85439</v>
      </c>
      <c r="I17629" t="s">
        <v>4809</v>
      </c>
      <c r="J17629" t="s">
        <v>85438</v>
      </c>
      <c r="K17629" t="s">
        <v>208</v>
      </c>
      <c r="L17629" t="s">
        <v>85437</v>
      </c>
      <c r="N17629" t="s">
        <v>208</v>
      </c>
      <c r="O17629" t="s">
        <v>476</v>
      </c>
      <c r="P17629" t="s">
        <v>476</v>
      </c>
    </row>
    <row r="17630" spans="1:16">
      <c r="A17630" s="484" t="s">
        <v>96096</v>
      </c>
      <c r="B17630" s="485" t="s">
        <v>96095</v>
      </c>
      <c r="C17630" t="s">
        <v>96094</v>
      </c>
      <c r="D17630" t="s">
        <v>96094</v>
      </c>
      <c r="E17630" t="str">
        <f t="shared" si="275"/>
        <v>672180 - CHRYSTEL BAILLY RH</v>
      </c>
      <c r="F17630" t="s">
        <v>23841</v>
      </c>
      <c r="G17630" t="s">
        <v>96093</v>
      </c>
      <c r="I17630" t="s">
        <v>96092</v>
      </c>
      <c r="J17630" t="s">
        <v>96091</v>
      </c>
      <c r="K17630" t="s">
        <v>208</v>
      </c>
      <c r="L17630" t="s">
        <v>96090</v>
      </c>
      <c r="N17630" t="s">
        <v>208</v>
      </c>
      <c r="O17630" t="s">
        <v>476</v>
      </c>
      <c r="P17630" t="s">
        <v>476</v>
      </c>
    </row>
    <row r="17631" spans="1:16">
      <c r="A17631" s="484" t="s">
        <v>91070</v>
      </c>
      <c r="B17631" s="485" t="s">
        <v>91069</v>
      </c>
      <c r="C17631" t="s">
        <v>91068</v>
      </c>
      <c r="D17631" t="s">
        <v>91068</v>
      </c>
      <c r="E17631" t="str">
        <f t="shared" si="275"/>
        <v>661820 - CREEALYS</v>
      </c>
      <c r="F17631" t="s">
        <v>7517</v>
      </c>
      <c r="G17631" t="s">
        <v>91067</v>
      </c>
      <c r="I17631" t="s">
        <v>91066</v>
      </c>
      <c r="J17631" t="s">
        <v>91065</v>
      </c>
      <c r="K17631" t="s">
        <v>208</v>
      </c>
      <c r="L17631" t="s">
        <v>91064</v>
      </c>
      <c r="N17631" t="s">
        <v>208</v>
      </c>
      <c r="O17631" t="s">
        <v>476</v>
      </c>
      <c r="P17631" t="s">
        <v>476</v>
      </c>
    </row>
    <row r="17632" spans="1:16">
      <c r="A17632" s="484" t="s">
        <v>85616</v>
      </c>
      <c r="B17632" s="485" t="s">
        <v>85615</v>
      </c>
      <c r="C17632" t="s">
        <v>85614</v>
      </c>
      <c r="D17632" t="s">
        <v>85614</v>
      </c>
      <c r="E17632" t="str">
        <f t="shared" si="275"/>
        <v>628475 - DYNAFORMA</v>
      </c>
      <c r="F17632" t="s">
        <v>13248</v>
      </c>
      <c r="G17632" t="s">
        <v>85613</v>
      </c>
      <c r="I17632" t="s">
        <v>85612</v>
      </c>
      <c r="J17632" t="s">
        <v>85611</v>
      </c>
      <c r="K17632" t="s">
        <v>208</v>
      </c>
      <c r="L17632" t="s">
        <v>85610</v>
      </c>
      <c r="N17632" t="s">
        <v>208</v>
      </c>
      <c r="O17632" t="s">
        <v>476</v>
      </c>
      <c r="P17632" t="s">
        <v>476</v>
      </c>
    </row>
    <row r="17633" spans="1:16">
      <c r="A17633" s="484" t="s">
        <v>69735</v>
      </c>
      <c r="B17633" s="485" t="s">
        <v>69734</v>
      </c>
      <c r="C17633" t="s">
        <v>69733</v>
      </c>
      <c r="D17633" t="s">
        <v>69732</v>
      </c>
      <c r="E17633" t="str">
        <f t="shared" si="275"/>
        <v>601536 - FSCM</v>
      </c>
      <c r="F17633" t="s">
        <v>16114</v>
      </c>
      <c r="G17633" t="s">
        <v>69731</v>
      </c>
      <c r="I17633" t="s">
        <v>69730</v>
      </c>
      <c r="J17633" t="s">
        <v>69729</v>
      </c>
      <c r="K17633" t="s">
        <v>69728</v>
      </c>
      <c r="L17633" t="s">
        <v>69727</v>
      </c>
      <c r="N17633" t="s">
        <v>208</v>
      </c>
      <c r="O17633" t="s">
        <v>476</v>
      </c>
      <c r="P17633" t="s">
        <v>476</v>
      </c>
    </row>
    <row r="17634" spans="1:16">
      <c r="A17634" s="484" t="s">
        <v>127445</v>
      </c>
      <c r="B17634" s="485" t="s">
        <v>127444</v>
      </c>
      <c r="C17634" t="s">
        <v>127443</v>
      </c>
      <c r="D17634" t="s">
        <v>127443</v>
      </c>
      <c r="E17634" t="str">
        <f t="shared" si="275"/>
        <v>680710 - AQUILA FORMATION</v>
      </c>
      <c r="F17634" t="s">
        <v>15253</v>
      </c>
      <c r="G17634" t="s">
        <v>127442</v>
      </c>
      <c r="I17634" t="s">
        <v>105077</v>
      </c>
      <c r="J17634" t="s">
        <v>127441</v>
      </c>
      <c r="K17634" t="s">
        <v>208</v>
      </c>
      <c r="L17634" t="s">
        <v>127440</v>
      </c>
      <c r="N17634" t="s">
        <v>208</v>
      </c>
      <c r="O17634" t="s">
        <v>476</v>
      </c>
      <c r="P17634" t="s">
        <v>476</v>
      </c>
    </row>
    <row r="17635" spans="1:16">
      <c r="A17635" s="484" t="s">
        <v>4373</v>
      </c>
      <c r="B17635" s="485" t="s">
        <v>4372</v>
      </c>
      <c r="C17635" t="s">
        <v>4371</v>
      </c>
      <c r="D17635" t="s">
        <v>4370</v>
      </c>
      <c r="E17635" t="str">
        <f t="shared" si="275"/>
        <v>631220 - VANHOUCKE ELODIE</v>
      </c>
      <c r="F17635" t="s">
        <v>2580</v>
      </c>
      <c r="G17635" t="s">
        <v>4369</v>
      </c>
      <c r="I17635" t="s">
        <v>3016</v>
      </c>
      <c r="K17635" t="s">
        <v>208</v>
      </c>
      <c r="L17635" t="s">
        <v>4368</v>
      </c>
      <c r="N17635" t="s">
        <v>208</v>
      </c>
      <c r="O17635" t="s">
        <v>476</v>
      </c>
      <c r="P17635" t="s">
        <v>476</v>
      </c>
    </row>
    <row r="17636" spans="1:16">
      <c r="A17636" s="484" t="s">
        <v>2440</v>
      </c>
      <c r="B17636" s="485" t="s">
        <v>2439</v>
      </c>
      <c r="C17636" t="s">
        <v>2438</v>
      </c>
      <c r="D17636" t="s">
        <v>2438</v>
      </c>
      <c r="E17636" t="str">
        <f t="shared" si="275"/>
        <v>649181 - WESTMILL NEW</v>
      </c>
      <c r="F17636" t="s">
        <v>2437</v>
      </c>
      <c r="G17636" t="s">
        <v>2436</v>
      </c>
      <c r="I17636" t="s">
        <v>2435</v>
      </c>
      <c r="J17636" t="s">
        <v>2434</v>
      </c>
      <c r="K17636" t="s">
        <v>208</v>
      </c>
      <c r="L17636" t="s">
        <v>2433</v>
      </c>
      <c r="N17636" t="s">
        <v>208</v>
      </c>
      <c r="O17636" t="s">
        <v>476</v>
      </c>
      <c r="P17636" t="s">
        <v>476</v>
      </c>
    </row>
    <row r="17637" spans="1:16">
      <c r="A17637" s="484" t="s">
        <v>45097</v>
      </c>
      <c r="B17637" s="485" t="s">
        <v>45096</v>
      </c>
      <c r="C17637" t="s">
        <v>45095</v>
      </c>
      <c r="D17637" t="s">
        <v>45095</v>
      </c>
      <c r="E17637" t="str">
        <f t="shared" si="275"/>
        <v>673511 - LE CHANT DES LUNES</v>
      </c>
      <c r="F17637" t="s">
        <v>37792</v>
      </c>
      <c r="G17637" t="s">
        <v>45094</v>
      </c>
      <c r="I17637" t="s">
        <v>45093</v>
      </c>
      <c r="J17637" t="s">
        <v>45092</v>
      </c>
      <c r="K17637" t="s">
        <v>208</v>
      </c>
      <c r="L17637" t="s">
        <v>45091</v>
      </c>
      <c r="N17637" t="s">
        <v>208</v>
      </c>
      <c r="O17637" t="s">
        <v>476</v>
      </c>
      <c r="P17637" t="s">
        <v>476</v>
      </c>
    </row>
    <row r="17638" spans="1:16">
      <c r="A17638" s="484" t="s">
        <v>125736</v>
      </c>
      <c r="B17638" s="485" t="s">
        <v>125735</v>
      </c>
      <c r="C17638" t="s">
        <v>125734</v>
      </c>
      <c r="D17638" t="s">
        <v>125733</v>
      </c>
      <c r="E17638" t="str">
        <f t="shared" si="275"/>
        <v>649340 - ASY BUC</v>
      </c>
      <c r="F17638" t="s">
        <v>48467</v>
      </c>
      <c r="G17638" t="s">
        <v>125732</v>
      </c>
      <c r="I17638" t="s">
        <v>19542</v>
      </c>
      <c r="J17638" t="s">
        <v>125731</v>
      </c>
      <c r="K17638" t="s">
        <v>208</v>
      </c>
      <c r="L17638" t="s">
        <v>125730</v>
      </c>
      <c r="N17638" t="s">
        <v>207</v>
      </c>
      <c r="O17638" t="s">
        <v>476</v>
      </c>
      <c r="P17638" t="s">
        <v>476</v>
      </c>
    </row>
    <row r="17639" spans="1:16">
      <c r="A17639" s="484" t="s">
        <v>28431</v>
      </c>
      <c r="B17639" s="485" t="s">
        <v>28430</v>
      </c>
      <c r="C17639" t="s">
        <v>28429</v>
      </c>
      <c r="D17639" t="s">
        <v>28429</v>
      </c>
      <c r="E17639" t="str">
        <f t="shared" si="275"/>
        <v>680047 - PETIT PILATES</v>
      </c>
      <c r="F17639" t="s">
        <v>2264</v>
      </c>
      <c r="G17639" t="s">
        <v>28428</v>
      </c>
      <c r="I17639" t="s">
        <v>28427</v>
      </c>
      <c r="J17639" t="s">
        <v>28426</v>
      </c>
      <c r="K17639" t="s">
        <v>208</v>
      </c>
      <c r="L17639" t="s">
        <v>28425</v>
      </c>
      <c r="N17639" t="s">
        <v>208</v>
      </c>
      <c r="O17639" t="s">
        <v>476</v>
      </c>
      <c r="P17639" t="s">
        <v>476</v>
      </c>
    </row>
    <row r="17640" spans="1:16">
      <c r="A17640" s="484" t="s">
        <v>20984</v>
      </c>
      <c r="B17640" s="485" t="s">
        <v>20983</v>
      </c>
      <c r="C17640" t="s">
        <v>20975</v>
      </c>
      <c r="D17640" t="s">
        <v>20982</v>
      </c>
      <c r="E17640" t="str">
        <f t="shared" si="275"/>
        <v>656847 - ROZO LE BOURG D OISANS</v>
      </c>
      <c r="F17640" t="s">
        <v>6544</v>
      </c>
      <c r="G17640" t="s">
        <v>20981</v>
      </c>
      <c r="I17640" t="s">
        <v>20980</v>
      </c>
      <c r="J17640" t="s">
        <v>20979</v>
      </c>
      <c r="K17640" t="s">
        <v>208</v>
      </c>
      <c r="L17640" t="s">
        <v>20978</v>
      </c>
      <c r="N17640" t="s">
        <v>208</v>
      </c>
      <c r="O17640" t="s">
        <v>476</v>
      </c>
      <c r="P17640" t="s">
        <v>476</v>
      </c>
    </row>
    <row r="17641" spans="1:16">
      <c r="A17641" s="484" t="s">
        <v>112442</v>
      </c>
      <c r="B17641" s="485" t="s">
        <v>112441</v>
      </c>
      <c r="C17641" t="s">
        <v>112440</v>
      </c>
      <c r="D17641" t="s">
        <v>112439</v>
      </c>
      <c r="E17641" t="str">
        <f t="shared" si="275"/>
        <v>677504 - BOURNEZ CHARLOTTE</v>
      </c>
      <c r="F17641" t="s">
        <v>9698</v>
      </c>
      <c r="G17641" t="s">
        <v>112438</v>
      </c>
      <c r="I17641" t="s">
        <v>112437</v>
      </c>
      <c r="K17641" t="s">
        <v>208</v>
      </c>
      <c r="L17641" t="s">
        <v>112436</v>
      </c>
      <c r="N17641" t="s">
        <v>208</v>
      </c>
      <c r="O17641" t="s">
        <v>476</v>
      </c>
      <c r="P17641" t="s">
        <v>476</v>
      </c>
    </row>
    <row r="17642" spans="1:16">
      <c r="A17642" s="484" t="s">
        <v>11655</v>
      </c>
      <c r="B17642" s="485" t="s">
        <v>11654</v>
      </c>
      <c r="C17642" t="s">
        <v>11653</v>
      </c>
      <c r="D17642" t="s">
        <v>11653</v>
      </c>
      <c r="E17642" t="str">
        <f t="shared" si="275"/>
        <v>639400 - SYNERGIK</v>
      </c>
      <c r="F17642" t="s">
        <v>11652</v>
      </c>
      <c r="G17642" t="s">
        <v>11651</v>
      </c>
      <c r="H17642" t="s">
        <v>11650</v>
      </c>
      <c r="I17642" t="s">
        <v>1542</v>
      </c>
      <c r="J17642" t="s">
        <v>11649</v>
      </c>
      <c r="K17642" t="s">
        <v>208</v>
      </c>
      <c r="L17642" t="s">
        <v>11648</v>
      </c>
      <c r="N17642" t="s">
        <v>208</v>
      </c>
      <c r="O17642" t="s">
        <v>476</v>
      </c>
      <c r="P17642" t="s">
        <v>476</v>
      </c>
    </row>
    <row r="17643" spans="1:16">
      <c r="A17643" s="484" t="s">
        <v>60236</v>
      </c>
      <c r="B17643" s="485" t="s">
        <v>60235</v>
      </c>
      <c r="C17643" t="s">
        <v>60234</v>
      </c>
      <c r="D17643" t="s">
        <v>60233</v>
      </c>
      <c r="E17643" t="str">
        <f t="shared" si="275"/>
        <v>653615 - HTC</v>
      </c>
      <c r="F17643" t="s">
        <v>1952</v>
      </c>
      <c r="G17643" t="s">
        <v>60232</v>
      </c>
      <c r="I17643" t="s">
        <v>1035</v>
      </c>
      <c r="J17643" t="s">
        <v>60231</v>
      </c>
      <c r="K17643" t="s">
        <v>208</v>
      </c>
      <c r="L17643" t="s">
        <v>60230</v>
      </c>
      <c r="N17643" t="s">
        <v>208</v>
      </c>
      <c r="O17643" t="s">
        <v>476</v>
      </c>
      <c r="P17643" t="s">
        <v>476</v>
      </c>
    </row>
    <row r="17644" spans="1:16">
      <c r="A17644" s="484" t="s">
        <v>114733</v>
      </c>
      <c r="B17644" s="485" t="s">
        <v>114732</v>
      </c>
      <c r="C17644" t="s">
        <v>114731</v>
      </c>
      <c r="D17644" t="s">
        <v>114730</v>
      </c>
      <c r="E17644" t="str">
        <f t="shared" si="275"/>
        <v>669209 - BAUDRY PATRICE</v>
      </c>
      <c r="F17644" t="s">
        <v>9728</v>
      </c>
      <c r="G17644" t="s">
        <v>114729</v>
      </c>
      <c r="I17644" t="s">
        <v>77041</v>
      </c>
      <c r="J17644" t="s">
        <v>114728</v>
      </c>
      <c r="K17644" t="s">
        <v>208</v>
      </c>
      <c r="L17644" t="s">
        <v>114727</v>
      </c>
      <c r="N17644" t="s">
        <v>208</v>
      </c>
      <c r="O17644" t="s">
        <v>476</v>
      </c>
      <c r="P17644" t="s">
        <v>476</v>
      </c>
    </row>
    <row r="17645" spans="1:16">
      <c r="A17645" s="484" t="s">
        <v>33066</v>
      </c>
      <c r="B17645" s="485" t="s">
        <v>33065</v>
      </c>
      <c r="C17645" t="s">
        <v>33064</v>
      </c>
      <c r="D17645" t="s">
        <v>33064</v>
      </c>
      <c r="E17645" t="str">
        <f t="shared" si="275"/>
        <v>643488 - NORSKA</v>
      </c>
      <c r="F17645" t="s">
        <v>33063</v>
      </c>
      <c r="G17645" t="s">
        <v>33062</v>
      </c>
      <c r="I17645" t="s">
        <v>33061</v>
      </c>
      <c r="K17645" t="s">
        <v>208</v>
      </c>
      <c r="L17645" t="s">
        <v>33060</v>
      </c>
      <c r="N17645" t="s">
        <v>208</v>
      </c>
      <c r="O17645" t="s">
        <v>476</v>
      </c>
      <c r="P17645" t="s">
        <v>476</v>
      </c>
    </row>
    <row r="17646" spans="1:16">
      <c r="A17646" s="484" t="s">
        <v>87057</v>
      </c>
      <c r="B17646" s="485" t="s">
        <v>87056</v>
      </c>
      <c r="C17646" t="s">
        <v>87055</v>
      </c>
      <c r="D17646" t="s">
        <v>87055</v>
      </c>
      <c r="E17646" t="str">
        <f t="shared" si="275"/>
        <v>648103 - DIGICOMPETENCES</v>
      </c>
      <c r="F17646" t="s">
        <v>508</v>
      </c>
      <c r="G17646" t="s">
        <v>87054</v>
      </c>
      <c r="H17646" t="s">
        <v>87053</v>
      </c>
      <c r="I17646" t="s">
        <v>802</v>
      </c>
      <c r="J17646" t="s">
        <v>87052</v>
      </c>
      <c r="K17646" t="s">
        <v>208</v>
      </c>
      <c r="L17646" t="s">
        <v>87051</v>
      </c>
      <c r="N17646" t="s">
        <v>208</v>
      </c>
      <c r="O17646" t="s">
        <v>476</v>
      </c>
      <c r="P17646" t="s">
        <v>476</v>
      </c>
    </row>
    <row r="17647" spans="1:16">
      <c r="A17647" s="484" t="s">
        <v>49827</v>
      </c>
      <c r="B17647" s="485" t="s">
        <v>49826</v>
      </c>
      <c r="C17647" t="s">
        <v>49825</v>
      </c>
      <c r="D17647" t="s">
        <v>49825</v>
      </c>
      <c r="E17647" t="str">
        <f t="shared" si="275"/>
        <v>635753 - ITOCOOP</v>
      </c>
      <c r="F17647" t="s">
        <v>25781</v>
      </c>
      <c r="G17647" t="s">
        <v>49824</v>
      </c>
      <c r="I17647" t="s">
        <v>626</v>
      </c>
      <c r="J17647" t="s">
        <v>49823</v>
      </c>
      <c r="K17647" t="s">
        <v>208</v>
      </c>
      <c r="L17647" t="s">
        <v>49822</v>
      </c>
      <c r="N17647" t="s">
        <v>208</v>
      </c>
      <c r="O17647" t="s">
        <v>476</v>
      </c>
      <c r="P17647" t="s">
        <v>476</v>
      </c>
    </row>
    <row r="17648" spans="1:16">
      <c r="A17648" s="484" t="s">
        <v>68659</v>
      </c>
      <c r="B17648" s="485" t="s">
        <v>68658</v>
      </c>
      <c r="C17648" t="s">
        <v>68657</v>
      </c>
      <c r="D17648" t="s">
        <v>68657</v>
      </c>
      <c r="E17648" t="str">
        <f t="shared" si="275"/>
        <v>654851 - FRANCE CONCEPT FORMATION</v>
      </c>
      <c r="F17648" t="s">
        <v>15990</v>
      </c>
      <c r="G17648" t="s">
        <v>68656</v>
      </c>
      <c r="I17648" t="s">
        <v>9933</v>
      </c>
      <c r="J17648" t="s">
        <v>68655</v>
      </c>
      <c r="K17648" t="s">
        <v>208</v>
      </c>
      <c r="L17648" t="s">
        <v>68654</v>
      </c>
      <c r="N17648" t="s">
        <v>208</v>
      </c>
      <c r="O17648" t="s">
        <v>476</v>
      </c>
      <c r="P17648" t="s">
        <v>476</v>
      </c>
    </row>
    <row r="17649" spans="1:16">
      <c r="A17649" s="484" t="s">
        <v>33033</v>
      </c>
      <c r="B17649" s="485" t="s">
        <v>33032</v>
      </c>
      <c r="C17649" t="s">
        <v>33031</v>
      </c>
      <c r="D17649" t="s">
        <v>33031</v>
      </c>
      <c r="E17649" t="str">
        <f t="shared" si="275"/>
        <v>636253 - NOSCOME</v>
      </c>
      <c r="F17649" t="s">
        <v>33030</v>
      </c>
      <c r="G17649" t="s">
        <v>33029</v>
      </c>
      <c r="I17649" t="s">
        <v>2531</v>
      </c>
      <c r="J17649" t="s">
        <v>33028</v>
      </c>
      <c r="K17649" t="s">
        <v>208</v>
      </c>
      <c r="L17649" t="s">
        <v>33027</v>
      </c>
      <c r="N17649" t="s">
        <v>208</v>
      </c>
      <c r="O17649" t="s">
        <v>476</v>
      </c>
      <c r="P17649" t="s">
        <v>476</v>
      </c>
    </row>
    <row r="17650" spans="1:16">
      <c r="A17650" s="484" t="s">
        <v>113026</v>
      </c>
      <c r="B17650" s="485" t="s">
        <v>113025</v>
      </c>
      <c r="C17650" t="s">
        <v>113024</v>
      </c>
      <c r="D17650" t="s">
        <v>113024</v>
      </c>
      <c r="E17650" t="str">
        <f t="shared" si="275"/>
        <v>665368 - BMI GROUP FRANCE</v>
      </c>
      <c r="F17650" t="s">
        <v>12105</v>
      </c>
      <c r="G17650" t="s">
        <v>113023</v>
      </c>
      <c r="I17650" t="s">
        <v>626</v>
      </c>
      <c r="K17650" t="s">
        <v>208</v>
      </c>
      <c r="L17650" t="s">
        <v>113022</v>
      </c>
      <c r="N17650" t="s">
        <v>208</v>
      </c>
      <c r="O17650" t="s">
        <v>476</v>
      </c>
      <c r="P17650" t="s">
        <v>476</v>
      </c>
    </row>
    <row r="17651" spans="1:16">
      <c r="A17651" s="484" t="s">
        <v>115724</v>
      </c>
      <c r="B17651" s="485" t="s">
        <v>115723</v>
      </c>
      <c r="C17651" t="s">
        <v>115722</v>
      </c>
      <c r="D17651" t="s">
        <v>115722</v>
      </c>
      <c r="E17651" t="str">
        <f t="shared" si="275"/>
        <v>652842 - AXALP COMPETENCES</v>
      </c>
      <c r="F17651" t="s">
        <v>4688</v>
      </c>
      <c r="G17651" t="s">
        <v>60337</v>
      </c>
      <c r="I17651" t="s">
        <v>8115</v>
      </c>
      <c r="J17651" t="s">
        <v>115721</v>
      </c>
      <c r="K17651" t="s">
        <v>208</v>
      </c>
      <c r="L17651" t="s">
        <v>115720</v>
      </c>
      <c r="N17651" t="s">
        <v>208</v>
      </c>
      <c r="O17651" t="s">
        <v>476</v>
      </c>
      <c r="P17651" t="s">
        <v>476</v>
      </c>
    </row>
    <row r="17652" spans="1:16">
      <c r="A17652" s="484" t="s">
        <v>83035</v>
      </c>
      <c r="B17652" s="485" t="s">
        <v>83034</v>
      </c>
      <c r="C17652" t="s">
        <v>83033</v>
      </c>
      <c r="D17652" t="s">
        <v>83032</v>
      </c>
      <c r="E17652" t="str">
        <f t="shared" si="275"/>
        <v>651242 - ESEP M</v>
      </c>
      <c r="F17652" t="s">
        <v>24052</v>
      </c>
      <c r="G17652" t="s">
        <v>83031</v>
      </c>
      <c r="I17652" t="s">
        <v>6917</v>
      </c>
      <c r="J17652" t="s">
        <v>83030</v>
      </c>
      <c r="K17652" t="s">
        <v>208</v>
      </c>
      <c r="L17652" t="s">
        <v>83029</v>
      </c>
      <c r="N17652" t="s">
        <v>208</v>
      </c>
      <c r="O17652" t="s">
        <v>476</v>
      </c>
      <c r="P17652" t="s">
        <v>476</v>
      </c>
    </row>
    <row r="17653" spans="1:16">
      <c r="A17653" s="484" t="s">
        <v>18618</v>
      </c>
      <c r="B17653" s="485" t="s">
        <v>18617</v>
      </c>
      <c r="C17653" t="s">
        <v>18616</v>
      </c>
      <c r="D17653" t="s">
        <v>18616</v>
      </c>
      <c r="E17653" t="str">
        <f t="shared" si="275"/>
        <v>668096 - SECOURISME ET PREVENTION DU SUD OUEST</v>
      </c>
      <c r="F17653" t="s">
        <v>1469</v>
      </c>
      <c r="G17653" t="s">
        <v>18615</v>
      </c>
      <c r="I17653" t="s">
        <v>18614</v>
      </c>
      <c r="J17653" t="s">
        <v>18613</v>
      </c>
      <c r="K17653" t="s">
        <v>208</v>
      </c>
      <c r="L17653" t="s">
        <v>18612</v>
      </c>
      <c r="N17653" t="s">
        <v>208</v>
      </c>
      <c r="O17653" t="s">
        <v>476</v>
      </c>
      <c r="P17653" t="s">
        <v>476</v>
      </c>
    </row>
    <row r="17654" spans="1:16">
      <c r="A17654" s="484" t="s">
        <v>61320</v>
      </c>
      <c r="B17654" s="485" t="s">
        <v>61319</v>
      </c>
      <c r="C17654" t="s">
        <v>61318</v>
      </c>
      <c r="D17654" t="s">
        <v>61318</v>
      </c>
      <c r="E17654" t="str">
        <f t="shared" si="275"/>
        <v>673559 - HOPE'N UP</v>
      </c>
      <c r="F17654" t="s">
        <v>35143</v>
      </c>
      <c r="G17654" t="s">
        <v>61317</v>
      </c>
      <c r="I17654" t="s">
        <v>749</v>
      </c>
      <c r="J17654" t="s">
        <v>61316</v>
      </c>
      <c r="K17654" t="s">
        <v>208</v>
      </c>
      <c r="L17654" t="s">
        <v>61315</v>
      </c>
      <c r="N17654" t="s">
        <v>208</v>
      </c>
      <c r="O17654" t="s">
        <v>476</v>
      </c>
      <c r="P17654" t="s">
        <v>476</v>
      </c>
    </row>
    <row r="17655" spans="1:16">
      <c r="A17655" s="484" t="s">
        <v>70572</v>
      </c>
      <c r="B17655" s="485" t="s">
        <v>70571</v>
      </c>
      <c r="C17655" t="s">
        <v>70570</v>
      </c>
      <c r="D17655" t="s">
        <v>70570</v>
      </c>
      <c r="E17655" t="str">
        <f t="shared" si="275"/>
        <v>645011 - FORMA'ST</v>
      </c>
      <c r="F17655" t="s">
        <v>4174</v>
      </c>
      <c r="G17655" t="s">
        <v>70569</v>
      </c>
      <c r="I17655" t="s">
        <v>70568</v>
      </c>
      <c r="K17655" t="s">
        <v>208</v>
      </c>
      <c r="L17655" t="s">
        <v>70567</v>
      </c>
      <c r="N17655" t="s">
        <v>208</v>
      </c>
      <c r="O17655" t="s">
        <v>476</v>
      </c>
      <c r="P17655" t="s">
        <v>476</v>
      </c>
    </row>
    <row r="17656" spans="1:16">
      <c r="A17656" s="484" t="s">
        <v>24423</v>
      </c>
      <c r="B17656" s="485" t="s">
        <v>24422</v>
      </c>
      <c r="C17656" t="s">
        <v>24421</v>
      </c>
      <c r="D17656" t="s">
        <v>24421</v>
      </c>
      <c r="E17656" t="str">
        <f t="shared" si="275"/>
        <v>683530 - QUALIA EMOTION INSTITUTE</v>
      </c>
      <c r="F17656" t="s">
        <v>24420</v>
      </c>
      <c r="G17656" t="s">
        <v>24419</v>
      </c>
      <c r="I17656" t="s">
        <v>6909</v>
      </c>
      <c r="K17656" t="s">
        <v>208</v>
      </c>
      <c r="L17656" t="s">
        <v>24418</v>
      </c>
      <c r="N17656" t="s">
        <v>208</v>
      </c>
      <c r="O17656" t="s">
        <v>476</v>
      </c>
      <c r="P17656" t="s">
        <v>476</v>
      </c>
    </row>
    <row r="17657" spans="1:16">
      <c r="A17657" s="484" t="s">
        <v>27514</v>
      </c>
      <c r="B17657" s="485" t="s">
        <v>27513</v>
      </c>
      <c r="C17657" t="s">
        <v>27512</v>
      </c>
      <c r="D17657" t="s">
        <v>27512</v>
      </c>
      <c r="E17657" t="str">
        <f t="shared" si="275"/>
        <v>640750 - PLUM CONCEPT</v>
      </c>
      <c r="F17657" t="s">
        <v>1400</v>
      </c>
      <c r="G17657" t="s">
        <v>27511</v>
      </c>
      <c r="I17657" t="s">
        <v>27510</v>
      </c>
      <c r="J17657" t="s">
        <v>27509</v>
      </c>
      <c r="K17657" t="s">
        <v>208</v>
      </c>
      <c r="L17657" t="s">
        <v>27508</v>
      </c>
      <c r="N17657" t="s">
        <v>208</v>
      </c>
      <c r="O17657" t="s">
        <v>476</v>
      </c>
      <c r="P17657" t="s">
        <v>476</v>
      </c>
    </row>
    <row r="17658" spans="1:16">
      <c r="A17658" s="484" t="s">
        <v>69649</v>
      </c>
      <c r="B17658" s="485" t="s">
        <v>69648</v>
      </c>
      <c r="C17658" t="s">
        <v>69647</v>
      </c>
      <c r="D17658" t="s">
        <v>69646</v>
      </c>
      <c r="E17658" t="str">
        <f t="shared" si="275"/>
        <v>652568 - FS</v>
      </c>
      <c r="F17658" t="s">
        <v>2460</v>
      </c>
      <c r="G17658" t="s">
        <v>69645</v>
      </c>
      <c r="I17658" t="s">
        <v>1035</v>
      </c>
      <c r="J17658" t="s">
        <v>69644</v>
      </c>
      <c r="K17658" t="s">
        <v>208</v>
      </c>
      <c r="L17658" t="s">
        <v>69643</v>
      </c>
      <c r="N17658" t="s">
        <v>208</v>
      </c>
      <c r="O17658" t="s">
        <v>476</v>
      </c>
      <c r="P17658" t="s">
        <v>476</v>
      </c>
    </row>
    <row r="17659" spans="1:16">
      <c r="A17659" s="484" t="s">
        <v>61386</v>
      </c>
      <c r="B17659" s="485" t="s">
        <v>61385</v>
      </c>
      <c r="C17659" t="s">
        <v>61384</v>
      </c>
      <c r="D17659" t="s">
        <v>61384</v>
      </c>
      <c r="E17659" t="str">
        <f t="shared" si="275"/>
        <v>671812 - HOLIHUMAN</v>
      </c>
      <c r="F17659" t="s">
        <v>7009</v>
      </c>
      <c r="G17659" t="s">
        <v>61383</v>
      </c>
      <c r="I17659" t="s">
        <v>3381</v>
      </c>
      <c r="J17659" t="s">
        <v>61382</v>
      </c>
      <c r="K17659" t="s">
        <v>208</v>
      </c>
      <c r="L17659" t="s">
        <v>61381</v>
      </c>
      <c r="N17659" t="s">
        <v>208</v>
      </c>
      <c r="O17659" t="s">
        <v>476</v>
      </c>
      <c r="P17659" t="s">
        <v>476</v>
      </c>
    </row>
    <row r="17660" spans="1:16">
      <c r="A17660" s="484" t="s">
        <v>47983</v>
      </c>
      <c r="B17660" s="485" t="s">
        <v>47982</v>
      </c>
      <c r="C17660" t="s">
        <v>47981</v>
      </c>
      <c r="D17660" t="s">
        <v>47980</v>
      </c>
      <c r="E17660" t="str">
        <f t="shared" si="275"/>
        <v>684612 - KLAUSER PECH MAGALI</v>
      </c>
      <c r="F17660" t="s">
        <v>19530</v>
      </c>
      <c r="G17660" t="s">
        <v>47979</v>
      </c>
      <c r="I17660" t="s">
        <v>47978</v>
      </c>
      <c r="J17660" t="s">
        <v>47977</v>
      </c>
      <c r="K17660" t="s">
        <v>208</v>
      </c>
      <c r="L17660" t="s">
        <v>47976</v>
      </c>
      <c r="N17660" t="s">
        <v>208</v>
      </c>
      <c r="O17660" t="s">
        <v>476</v>
      </c>
      <c r="P17660" t="s">
        <v>476</v>
      </c>
    </row>
    <row r="17661" spans="1:16">
      <c r="A17661" s="484" t="s">
        <v>49871</v>
      </c>
      <c r="B17661" s="485" t="s">
        <v>49870</v>
      </c>
      <c r="C17661" t="s">
        <v>49869</v>
      </c>
      <c r="D17661" t="s">
        <v>49869</v>
      </c>
      <c r="E17661" t="str">
        <f t="shared" si="275"/>
        <v>677541 - ITEPS FORMATION</v>
      </c>
      <c r="F17661" t="s">
        <v>4499</v>
      </c>
      <c r="G17661" t="s">
        <v>49868</v>
      </c>
      <c r="I17661" t="s">
        <v>603</v>
      </c>
      <c r="J17661" t="s">
        <v>49867</v>
      </c>
      <c r="K17661" t="s">
        <v>208</v>
      </c>
      <c r="L17661" t="s">
        <v>49866</v>
      </c>
      <c r="N17661" t="s">
        <v>208</v>
      </c>
      <c r="O17661" t="s">
        <v>476</v>
      </c>
      <c r="P17661" t="s">
        <v>476</v>
      </c>
    </row>
    <row r="17662" spans="1:16">
      <c r="A17662" s="484" t="s">
        <v>70373</v>
      </c>
      <c r="B17662" s="485" t="s">
        <v>70372</v>
      </c>
      <c r="C17662" t="s">
        <v>70371</v>
      </c>
      <c r="D17662" t="s">
        <v>70371</v>
      </c>
      <c r="E17662" t="str">
        <f t="shared" si="275"/>
        <v>623027 - FORMATION &amp; EVOLUTION</v>
      </c>
      <c r="F17662" t="s">
        <v>6341</v>
      </c>
      <c r="G17662" t="s">
        <v>70370</v>
      </c>
      <c r="I17662" t="s">
        <v>16849</v>
      </c>
      <c r="J17662" t="s">
        <v>70369</v>
      </c>
      <c r="K17662" t="s">
        <v>208</v>
      </c>
      <c r="L17662" t="s">
        <v>70368</v>
      </c>
      <c r="N17662" t="s">
        <v>208</v>
      </c>
      <c r="O17662" t="s">
        <v>476</v>
      </c>
      <c r="P17662" t="s">
        <v>476</v>
      </c>
    </row>
    <row r="17663" spans="1:16">
      <c r="A17663" s="484" t="s">
        <v>4956</v>
      </c>
      <c r="B17663" s="485" t="s">
        <v>4955</v>
      </c>
      <c r="C17663" t="s">
        <v>4954</v>
      </c>
      <c r="D17663" t="s">
        <v>4953</v>
      </c>
      <c r="E17663" t="str">
        <f t="shared" si="275"/>
        <v>632570 - UP</v>
      </c>
      <c r="F17663" t="s">
        <v>581</v>
      </c>
      <c r="G17663" t="s">
        <v>4952</v>
      </c>
      <c r="I17663" t="s">
        <v>4951</v>
      </c>
      <c r="K17663" t="s">
        <v>208</v>
      </c>
      <c r="L17663" t="s">
        <v>4950</v>
      </c>
      <c r="N17663" t="s">
        <v>208</v>
      </c>
      <c r="O17663" t="s">
        <v>476</v>
      </c>
      <c r="P17663" t="s">
        <v>476</v>
      </c>
    </row>
    <row r="17664" spans="1:16">
      <c r="A17664" s="484" t="s">
        <v>4090</v>
      </c>
      <c r="B17664" s="485" t="s">
        <v>4089</v>
      </c>
      <c r="C17664" t="s">
        <v>4088</v>
      </c>
      <c r="D17664" t="s">
        <v>4088</v>
      </c>
      <c r="E17664" t="str">
        <f t="shared" si="275"/>
        <v>670170 - VERN'ECO</v>
      </c>
      <c r="F17664" t="s">
        <v>4087</v>
      </c>
      <c r="G17664" t="s">
        <v>4086</v>
      </c>
      <c r="I17664" t="s">
        <v>681</v>
      </c>
      <c r="J17664" t="s">
        <v>4085</v>
      </c>
      <c r="K17664" t="s">
        <v>208</v>
      </c>
      <c r="L17664" t="s">
        <v>4084</v>
      </c>
      <c r="N17664" t="s">
        <v>208</v>
      </c>
      <c r="O17664" t="s">
        <v>476</v>
      </c>
      <c r="P17664" t="s">
        <v>476</v>
      </c>
    </row>
    <row r="17665" spans="1:16">
      <c r="A17665" s="484" t="s">
        <v>49695</v>
      </c>
      <c r="B17665" s="485" t="s">
        <v>49694</v>
      </c>
      <c r="C17665" t="s">
        <v>49693</v>
      </c>
      <c r="D17665" t="s">
        <v>49693</v>
      </c>
      <c r="E17665" t="str">
        <f t="shared" si="275"/>
        <v>581215 - JACQUES SETEAU CONSULTANT</v>
      </c>
      <c r="F17665" t="s">
        <v>1504</v>
      </c>
      <c r="G17665" t="s">
        <v>49692</v>
      </c>
      <c r="I17665" t="s">
        <v>8130</v>
      </c>
      <c r="J17665" t="s">
        <v>49691</v>
      </c>
      <c r="K17665" t="s">
        <v>208</v>
      </c>
      <c r="L17665" t="s">
        <v>49690</v>
      </c>
      <c r="N17665" t="s">
        <v>208</v>
      </c>
      <c r="O17665" t="s">
        <v>476</v>
      </c>
      <c r="P17665" t="s">
        <v>476</v>
      </c>
    </row>
    <row r="17666" spans="1:16">
      <c r="A17666" s="484" t="s">
        <v>11202</v>
      </c>
      <c r="B17666" s="485" t="s">
        <v>11201</v>
      </c>
      <c r="C17666" t="s">
        <v>11200</v>
      </c>
      <c r="D17666" t="s">
        <v>11200</v>
      </c>
      <c r="E17666" t="str">
        <f t="shared" ref="E17666:E17729" si="276">_xlfn.CONCAT(L17666," - ",D17666)</f>
        <v>652659 - TANDEM FORMATION</v>
      </c>
      <c r="F17666" t="s">
        <v>11199</v>
      </c>
      <c r="G17666" t="s">
        <v>11198</v>
      </c>
      <c r="I17666" t="s">
        <v>11197</v>
      </c>
      <c r="K17666" t="s">
        <v>208</v>
      </c>
      <c r="L17666" t="s">
        <v>11196</v>
      </c>
      <c r="N17666" t="s">
        <v>208</v>
      </c>
      <c r="O17666" t="s">
        <v>476</v>
      </c>
      <c r="P17666" t="s">
        <v>476</v>
      </c>
    </row>
    <row r="17667" spans="1:16">
      <c r="A17667" s="484" t="s">
        <v>19630</v>
      </c>
      <c r="B17667" s="485" t="s">
        <v>19629</v>
      </c>
      <c r="C17667" t="s">
        <v>19628</v>
      </c>
      <c r="D17667" t="s">
        <v>19628</v>
      </c>
      <c r="E17667" t="str">
        <f t="shared" si="276"/>
        <v>678417 - SASU NA CONSULTING</v>
      </c>
      <c r="F17667" t="s">
        <v>7453</v>
      </c>
      <c r="G17667" t="s">
        <v>19627</v>
      </c>
      <c r="H17667" t="s">
        <v>19626</v>
      </c>
      <c r="I17667" t="s">
        <v>19625</v>
      </c>
      <c r="J17667" t="s">
        <v>19624</v>
      </c>
      <c r="K17667" t="s">
        <v>208</v>
      </c>
      <c r="L17667" t="s">
        <v>19623</v>
      </c>
      <c r="N17667" t="s">
        <v>208</v>
      </c>
      <c r="O17667" t="s">
        <v>476</v>
      </c>
      <c r="P17667" t="s">
        <v>476</v>
      </c>
    </row>
    <row r="17668" spans="1:16">
      <c r="A17668" s="484" t="s">
        <v>77130</v>
      </c>
      <c r="B17668" s="485" t="s">
        <v>77129</v>
      </c>
      <c r="C17668" t="s">
        <v>77128</v>
      </c>
      <c r="D17668" t="s">
        <v>77127</v>
      </c>
      <c r="E17668" t="str">
        <f t="shared" si="276"/>
        <v>628542 - EESC BC 12 RODEZ</v>
      </c>
      <c r="F17668" t="s">
        <v>2170</v>
      </c>
      <c r="G17668" t="s">
        <v>77126</v>
      </c>
      <c r="H17668" t="s">
        <v>77125</v>
      </c>
      <c r="I17668" t="s">
        <v>7864</v>
      </c>
      <c r="J17668" t="s">
        <v>77124</v>
      </c>
      <c r="K17668" t="s">
        <v>208</v>
      </c>
      <c r="L17668" t="s">
        <v>77123</v>
      </c>
      <c r="N17668" t="s">
        <v>208</v>
      </c>
      <c r="O17668" t="s">
        <v>476</v>
      </c>
      <c r="P17668" t="s">
        <v>476</v>
      </c>
    </row>
    <row r="17669" spans="1:16">
      <c r="A17669" s="484" t="s">
        <v>95788</v>
      </c>
      <c r="B17669" s="485" t="s">
        <v>95787</v>
      </c>
      <c r="C17669" t="s">
        <v>95786</v>
      </c>
      <c r="D17669" t="s">
        <v>95786</v>
      </c>
      <c r="E17669" t="str">
        <f t="shared" si="276"/>
        <v>678405 - CITHEA FORMATION</v>
      </c>
      <c r="F17669" t="s">
        <v>7453</v>
      </c>
      <c r="G17669" t="s">
        <v>95785</v>
      </c>
      <c r="I17669" t="s">
        <v>626</v>
      </c>
      <c r="J17669" t="s">
        <v>95784</v>
      </c>
      <c r="K17669" t="s">
        <v>208</v>
      </c>
      <c r="L17669" t="s">
        <v>95783</v>
      </c>
      <c r="N17669" t="s">
        <v>208</v>
      </c>
      <c r="O17669" t="s">
        <v>476</v>
      </c>
      <c r="P17669" t="s">
        <v>476</v>
      </c>
    </row>
    <row r="17670" spans="1:16">
      <c r="A17670" s="484" t="s">
        <v>109247</v>
      </c>
      <c r="B17670" s="485" t="s">
        <v>109246</v>
      </c>
      <c r="C17670" t="s">
        <v>109245</v>
      </c>
      <c r="D17670" t="s">
        <v>109244</v>
      </c>
      <c r="E17670" t="str">
        <f t="shared" si="276"/>
        <v>629467 - CCI FORMATION PRO LYON</v>
      </c>
      <c r="F17670" t="s">
        <v>5949</v>
      </c>
      <c r="G17670" t="s">
        <v>109243</v>
      </c>
      <c r="H17670" t="s">
        <v>109242</v>
      </c>
      <c r="I17670" t="s">
        <v>802</v>
      </c>
      <c r="J17670" t="s">
        <v>109241</v>
      </c>
      <c r="K17670" t="s">
        <v>208</v>
      </c>
      <c r="L17670" t="s">
        <v>109240</v>
      </c>
      <c r="N17670" t="s">
        <v>208</v>
      </c>
      <c r="O17670" t="s">
        <v>476</v>
      </c>
      <c r="P17670" t="s">
        <v>476</v>
      </c>
    </row>
    <row r="17671" spans="1:16">
      <c r="A17671" s="484" t="s">
        <v>96259</v>
      </c>
      <c r="B17671" s="485" t="s">
        <v>96258</v>
      </c>
      <c r="C17671" t="s">
        <v>96257</v>
      </c>
      <c r="D17671" t="s">
        <v>96257</v>
      </c>
      <c r="E17671" t="str">
        <f t="shared" si="276"/>
        <v>673936 - CHOREIA ART STUDIO</v>
      </c>
      <c r="G17671" t="s">
        <v>96256</v>
      </c>
      <c r="I17671" t="s">
        <v>626</v>
      </c>
      <c r="J17671" t="s">
        <v>96255</v>
      </c>
      <c r="K17671" t="s">
        <v>208</v>
      </c>
      <c r="L17671" t="s">
        <v>96254</v>
      </c>
      <c r="N17671" t="s">
        <v>208</v>
      </c>
      <c r="O17671" t="s">
        <v>476</v>
      </c>
      <c r="P17671" t="s">
        <v>476</v>
      </c>
    </row>
    <row r="17672" spans="1:16">
      <c r="A17672" s="484" t="s">
        <v>44448</v>
      </c>
      <c r="B17672" s="485" t="s">
        <v>44447</v>
      </c>
      <c r="C17672" t="s">
        <v>44446</v>
      </c>
      <c r="D17672" t="s">
        <v>44446</v>
      </c>
      <c r="E17672" t="str">
        <f t="shared" si="276"/>
        <v>685215 - LEBAUT CONSEIL</v>
      </c>
      <c r="F17672" t="s">
        <v>5473</v>
      </c>
      <c r="G17672" t="s">
        <v>44445</v>
      </c>
      <c r="I17672" t="s">
        <v>579</v>
      </c>
      <c r="K17672" t="s">
        <v>208</v>
      </c>
      <c r="L17672" t="s">
        <v>44444</v>
      </c>
      <c r="N17672" t="s">
        <v>208</v>
      </c>
      <c r="O17672" t="s">
        <v>476</v>
      </c>
      <c r="P17672" t="s">
        <v>476</v>
      </c>
    </row>
    <row r="17673" spans="1:16">
      <c r="A17673" s="484" t="s">
        <v>112850</v>
      </c>
      <c r="B17673" s="485" t="s">
        <v>112849</v>
      </c>
      <c r="C17673" t="s">
        <v>112848</v>
      </c>
      <c r="D17673" t="s">
        <v>112848</v>
      </c>
      <c r="E17673" t="str">
        <f t="shared" si="276"/>
        <v>680308 - BONHEUR ET PERFORMANCE</v>
      </c>
      <c r="F17673" t="s">
        <v>11721</v>
      </c>
      <c r="G17673" t="s">
        <v>112847</v>
      </c>
      <c r="I17673" t="s">
        <v>7695</v>
      </c>
      <c r="J17673" t="s">
        <v>112846</v>
      </c>
      <c r="K17673" t="s">
        <v>208</v>
      </c>
      <c r="L17673" t="s">
        <v>112845</v>
      </c>
      <c r="N17673" t="s">
        <v>208</v>
      </c>
      <c r="O17673" t="s">
        <v>476</v>
      </c>
      <c r="P17673" t="s">
        <v>476</v>
      </c>
    </row>
    <row r="17674" spans="1:16">
      <c r="A17674" s="484" t="s">
        <v>20957</v>
      </c>
      <c r="B17674" s="485" t="s">
        <v>20956</v>
      </c>
      <c r="C17674" t="s">
        <v>20955</v>
      </c>
      <c r="D17674" t="s">
        <v>20954</v>
      </c>
      <c r="E17674" t="str">
        <f t="shared" si="276"/>
        <v>673274 - RS PERFORMANCE CUSSET</v>
      </c>
      <c r="F17674" t="s">
        <v>14493</v>
      </c>
      <c r="G17674" t="s">
        <v>20953</v>
      </c>
      <c r="I17674" t="s">
        <v>20952</v>
      </c>
      <c r="J17674" t="s">
        <v>20951</v>
      </c>
      <c r="K17674" t="s">
        <v>208</v>
      </c>
      <c r="L17674" t="s">
        <v>20950</v>
      </c>
      <c r="N17674" t="s">
        <v>208</v>
      </c>
      <c r="O17674" t="s">
        <v>476</v>
      </c>
      <c r="P17674" t="s">
        <v>476</v>
      </c>
    </row>
    <row r="17675" spans="1:16">
      <c r="A17675" s="484" t="s">
        <v>115755</v>
      </c>
      <c r="B17675" s="485" t="s">
        <v>115754</v>
      </c>
      <c r="C17675" t="s">
        <v>115753</v>
      </c>
      <c r="D17675" t="s">
        <v>115753</v>
      </c>
      <c r="E17675" t="str">
        <f t="shared" si="276"/>
        <v>635509 - AVOSCOURS</v>
      </c>
      <c r="F17675" t="s">
        <v>11192</v>
      </c>
      <c r="G17675" t="s">
        <v>115752</v>
      </c>
      <c r="I17675" t="s">
        <v>3733</v>
      </c>
      <c r="J17675" t="s">
        <v>115751</v>
      </c>
      <c r="K17675" t="s">
        <v>208</v>
      </c>
      <c r="L17675" t="s">
        <v>115750</v>
      </c>
      <c r="N17675" t="s">
        <v>208</v>
      </c>
      <c r="O17675" t="s">
        <v>476</v>
      </c>
      <c r="P17675" t="s">
        <v>476</v>
      </c>
    </row>
    <row r="17676" spans="1:16">
      <c r="A17676" s="484" t="s">
        <v>113140</v>
      </c>
      <c r="B17676" s="485" t="s">
        <v>113139</v>
      </c>
      <c r="C17676" t="s">
        <v>113138</v>
      </c>
      <c r="D17676" t="s">
        <v>113138</v>
      </c>
      <c r="E17676" t="str">
        <f t="shared" si="276"/>
        <v>676974 - BLOOMING ACCOMPAGNEMENT ET COOPERATION</v>
      </c>
      <c r="F17676" t="s">
        <v>13665</v>
      </c>
      <c r="G17676" t="s">
        <v>113137</v>
      </c>
      <c r="I17676" t="s">
        <v>3355</v>
      </c>
      <c r="J17676" t="s">
        <v>113136</v>
      </c>
      <c r="K17676" t="s">
        <v>208</v>
      </c>
      <c r="L17676" t="s">
        <v>113135</v>
      </c>
      <c r="N17676" t="s">
        <v>208</v>
      </c>
      <c r="O17676" t="s">
        <v>476</v>
      </c>
      <c r="P17676" t="s">
        <v>476</v>
      </c>
    </row>
    <row r="17677" spans="1:16">
      <c r="A17677" s="484" t="s">
        <v>49979</v>
      </c>
      <c r="B17677" s="485" t="s">
        <v>49978</v>
      </c>
      <c r="C17677" t="s">
        <v>49977</v>
      </c>
      <c r="D17677" t="s">
        <v>49977</v>
      </c>
      <c r="E17677" t="str">
        <f t="shared" si="276"/>
        <v>664704 - ISTEC</v>
      </c>
      <c r="F17677" t="s">
        <v>12645</v>
      </c>
      <c r="G17677" t="s">
        <v>49976</v>
      </c>
      <c r="I17677" t="s">
        <v>626</v>
      </c>
      <c r="J17677" t="s">
        <v>49975</v>
      </c>
      <c r="K17677" t="s">
        <v>208</v>
      </c>
      <c r="L17677" t="s">
        <v>49974</v>
      </c>
      <c r="N17677" t="s">
        <v>207</v>
      </c>
      <c r="O17677" t="s">
        <v>476</v>
      </c>
      <c r="P17677" t="s">
        <v>476</v>
      </c>
    </row>
    <row r="17678" spans="1:16">
      <c r="A17678" s="484" t="s">
        <v>86762</v>
      </c>
      <c r="B17678" s="485" t="s">
        <v>86761</v>
      </c>
      <c r="C17678" t="s">
        <v>86760</v>
      </c>
      <c r="D17678" t="s">
        <v>86760</v>
      </c>
      <c r="E17678" t="str">
        <f t="shared" si="276"/>
        <v>637919 - DM FORMATION</v>
      </c>
      <c r="F17678" t="s">
        <v>8990</v>
      </c>
      <c r="G17678" t="s">
        <v>86759</v>
      </c>
      <c r="I17678" t="s">
        <v>1814</v>
      </c>
      <c r="J17678" t="s">
        <v>86758</v>
      </c>
      <c r="K17678" t="s">
        <v>208</v>
      </c>
      <c r="L17678" t="s">
        <v>86757</v>
      </c>
      <c r="N17678" t="s">
        <v>208</v>
      </c>
      <c r="O17678" t="s">
        <v>476</v>
      </c>
      <c r="P17678" t="s">
        <v>476</v>
      </c>
    </row>
    <row r="17679" spans="1:16">
      <c r="A17679" s="484" t="s">
        <v>134673</v>
      </c>
      <c r="B17679" s="485" t="s">
        <v>134672</v>
      </c>
      <c r="C17679" t="s">
        <v>134671</v>
      </c>
      <c r="D17679" t="s">
        <v>134670</v>
      </c>
      <c r="E17679" t="str">
        <f t="shared" si="276"/>
        <v>645084 - ADE ONLINE</v>
      </c>
      <c r="F17679" t="s">
        <v>3400</v>
      </c>
      <c r="G17679" t="s">
        <v>134669</v>
      </c>
      <c r="I17679" t="s">
        <v>626</v>
      </c>
      <c r="J17679" t="s">
        <v>134668</v>
      </c>
      <c r="K17679" t="s">
        <v>208</v>
      </c>
      <c r="L17679" t="s">
        <v>134667</v>
      </c>
      <c r="N17679" t="s">
        <v>208</v>
      </c>
      <c r="O17679" t="s">
        <v>476</v>
      </c>
      <c r="P17679" t="s">
        <v>476</v>
      </c>
    </row>
    <row r="17680" spans="1:16">
      <c r="A17680" s="484" t="s">
        <v>26636</v>
      </c>
      <c r="B17680" s="485" t="s">
        <v>26635</v>
      </c>
      <c r="C17680" t="s">
        <v>26634</v>
      </c>
      <c r="D17680" t="s">
        <v>26634</v>
      </c>
      <c r="E17680" t="str">
        <f t="shared" si="276"/>
        <v>650572 - PREAXIO</v>
      </c>
      <c r="F17680" t="s">
        <v>9349</v>
      </c>
      <c r="G17680" t="s">
        <v>26633</v>
      </c>
      <c r="I17680" t="s">
        <v>11027</v>
      </c>
      <c r="K17680" t="s">
        <v>208</v>
      </c>
      <c r="L17680" t="s">
        <v>26632</v>
      </c>
      <c r="N17680" t="s">
        <v>208</v>
      </c>
      <c r="O17680" t="s">
        <v>476</v>
      </c>
      <c r="P17680" t="s">
        <v>476</v>
      </c>
    </row>
    <row r="17681" spans="1:16">
      <c r="A17681" s="484" t="s">
        <v>19671</v>
      </c>
      <c r="B17681" s="485" t="s">
        <v>19670</v>
      </c>
      <c r="C17681" t="s">
        <v>19669</v>
      </c>
      <c r="D17681" t="s">
        <v>19668</v>
      </c>
      <c r="E17681" t="str">
        <f t="shared" si="276"/>
        <v>651667 - SAS 3131</v>
      </c>
      <c r="F17681" t="s">
        <v>16714</v>
      </c>
      <c r="G17681" t="s">
        <v>19667</v>
      </c>
      <c r="I17681" t="s">
        <v>19666</v>
      </c>
      <c r="J17681" t="s">
        <v>19665</v>
      </c>
      <c r="K17681" t="s">
        <v>208</v>
      </c>
      <c r="L17681" t="s">
        <v>19664</v>
      </c>
      <c r="N17681" t="s">
        <v>208</v>
      </c>
      <c r="O17681" t="s">
        <v>476</v>
      </c>
      <c r="P17681" t="s">
        <v>476</v>
      </c>
    </row>
    <row r="17682" spans="1:16">
      <c r="A17682" s="484" t="s">
        <v>43563</v>
      </c>
      <c r="B17682" s="485" t="s">
        <v>43562</v>
      </c>
      <c r="C17682" t="s">
        <v>43561</v>
      </c>
      <c r="D17682" t="s">
        <v>43561</v>
      </c>
      <c r="E17682" t="str">
        <f t="shared" si="276"/>
        <v>653391 - LES FORMATIONS CICEA</v>
      </c>
      <c r="F17682" t="s">
        <v>41461</v>
      </c>
      <c r="G17682" t="s">
        <v>43560</v>
      </c>
      <c r="I17682" t="s">
        <v>8105</v>
      </c>
      <c r="J17682" t="s">
        <v>43559</v>
      </c>
      <c r="K17682" t="s">
        <v>208</v>
      </c>
      <c r="L17682" t="s">
        <v>43558</v>
      </c>
      <c r="N17682" t="s">
        <v>208</v>
      </c>
      <c r="O17682" t="s">
        <v>476</v>
      </c>
      <c r="P17682" t="s">
        <v>476</v>
      </c>
    </row>
    <row r="17683" spans="1:16">
      <c r="A17683" s="484" t="s">
        <v>118033</v>
      </c>
      <c r="B17683" s="485" t="s">
        <v>118032</v>
      </c>
      <c r="C17683" t="s">
        <v>118031</v>
      </c>
      <c r="D17683" t="s">
        <v>118031</v>
      </c>
      <c r="E17683" t="str">
        <f t="shared" si="276"/>
        <v>561034 - ASSONANCE CONSEIL</v>
      </c>
      <c r="F17683" t="s">
        <v>40834</v>
      </c>
      <c r="G17683" t="s">
        <v>118030</v>
      </c>
      <c r="I17683" t="s">
        <v>31895</v>
      </c>
      <c r="J17683" t="s">
        <v>118029</v>
      </c>
      <c r="K17683" t="s">
        <v>208</v>
      </c>
      <c r="L17683" t="s">
        <v>118028</v>
      </c>
      <c r="N17683" t="s">
        <v>208</v>
      </c>
      <c r="O17683" t="s">
        <v>476</v>
      </c>
      <c r="P17683" t="s">
        <v>476</v>
      </c>
    </row>
    <row r="17684" spans="1:16">
      <c r="A17684" s="484" t="s">
        <v>23211</v>
      </c>
      <c r="B17684" s="485" t="s">
        <v>23210</v>
      </c>
      <c r="C17684" t="s">
        <v>23209</v>
      </c>
      <c r="D17684" t="s">
        <v>23209</v>
      </c>
      <c r="E17684" t="str">
        <f t="shared" si="276"/>
        <v>647202 - RENETRE COACHING</v>
      </c>
      <c r="F17684" t="s">
        <v>23208</v>
      </c>
      <c r="G17684" t="s">
        <v>23207</v>
      </c>
      <c r="I17684" t="s">
        <v>23206</v>
      </c>
      <c r="J17684" t="s">
        <v>23205</v>
      </c>
      <c r="K17684" t="s">
        <v>208</v>
      </c>
      <c r="L17684" t="s">
        <v>23204</v>
      </c>
      <c r="N17684" t="s">
        <v>208</v>
      </c>
      <c r="O17684" t="s">
        <v>476</v>
      </c>
      <c r="P17684" t="s">
        <v>476</v>
      </c>
    </row>
    <row r="17685" spans="1:16">
      <c r="A17685" s="484" t="s">
        <v>20630</v>
      </c>
      <c r="B17685" s="485" t="s">
        <v>20629</v>
      </c>
      <c r="C17685" t="s">
        <v>20628</v>
      </c>
      <c r="D17685" t="s">
        <v>20627</v>
      </c>
      <c r="E17685" t="str">
        <f t="shared" si="276"/>
        <v>660486 - SAINT THOMAS - UCO</v>
      </c>
      <c r="F17685" t="s">
        <v>4244</v>
      </c>
      <c r="G17685" t="s">
        <v>20626</v>
      </c>
      <c r="I17685" t="s">
        <v>1647</v>
      </c>
      <c r="J17685" t="s">
        <v>20625</v>
      </c>
      <c r="K17685" t="s">
        <v>208</v>
      </c>
      <c r="L17685" t="s">
        <v>20624</v>
      </c>
      <c r="N17685" t="s">
        <v>207</v>
      </c>
      <c r="O17685" t="s">
        <v>476</v>
      </c>
      <c r="P17685" t="s">
        <v>476</v>
      </c>
    </row>
    <row r="17686" spans="1:16">
      <c r="A17686" s="484" t="s">
        <v>32802</v>
      </c>
      <c r="B17686" s="485" t="s">
        <v>32801</v>
      </c>
      <c r="C17686" t="s">
        <v>32800</v>
      </c>
      <c r="D17686" t="s">
        <v>32800</v>
      </c>
      <c r="E17686" t="str">
        <f t="shared" si="276"/>
        <v>640505 - NOVORGA</v>
      </c>
      <c r="F17686" t="s">
        <v>1536</v>
      </c>
      <c r="G17686" t="s">
        <v>32799</v>
      </c>
      <c r="I17686" t="s">
        <v>32798</v>
      </c>
      <c r="K17686" t="s">
        <v>208</v>
      </c>
      <c r="L17686" t="s">
        <v>32797</v>
      </c>
      <c r="N17686" t="s">
        <v>208</v>
      </c>
      <c r="O17686" t="s">
        <v>476</v>
      </c>
      <c r="P17686" t="s">
        <v>476</v>
      </c>
    </row>
    <row r="17687" spans="1:16">
      <c r="A17687" s="484" t="s">
        <v>69106</v>
      </c>
      <c r="B17687" s="485" t="s">
        <v>69105</v>
      </c>
      <c r="C17687" t="s">
        <v>69104</v>
      </c>
      <c r="D17687" t="s">
        <v>69104</v>
      </c>
      <c r="E17687" t="str">
        <f t="shared" si="276"/>
        <v>675430 - FORM'U</v>
      </c>
      <c r="F17687" t="s">
        <v>25889</v>
      </c>
      <c r="G17687" t="s">
        <v>69103</v>
      </c>
      <c r="I17687" t="s">
        <v>713</v>
      </c>
      <c r="J17687" t="s">
        <v>69102</v>
      </c>
      <c r="K17687" t="s">
        <v>208</v>
      </c>
      <c r="L17687" t="s">
        <v>69101</v>
      </c>
      <c r="N17687" t="s">
        <v>208</v>
      </c>
      <c r="O17687" t="s">
        <v>476</v>
      </c>
      <c r="P17687" t="s">
        <v>476</v>
      </c>
    </row>
    <row r="17688" spans="1:16">
      <c r="A17688" s="484" t="s">
        <v>93100</v>
      </c>
      <c r="B17688" s="485" t="s">
        <v>93099</v>
      </c>
      <c r="C17688" t="s">
        <v>93098</v>
      </c>
      <c r="D17688" t="s">
        <v>93098</v>
      </c>
      <c r="E17688" t="str">
        <f t="shared" si="276"/>
        <v>649454 - COMP' &amp; SENS</v>
      </c>
      <c r="F17688" t="s">
        <v>82481</v>
      </c>
      <c r="G17688" t="s">
        <v>75053</v>
      </c>
      <c r="I17688" t="s">
        <v>802</v>
      </c>
      <c r="J17688" t="s">
        <v>93097</v>
      </c>
      <c r="K17688" t="s">
        <v>208</v>
      </c>
      <c r="L17688" t="s">
        <v>93096</v>
      </c>
      <c r="N17688" t="s">
        <v>208</v>
      </c>
      <c r="O17688" t="s">
        <v>476</v>
      </c>
      <c r="P17688" t="s">
        <v>476</v>
      </c>
    </row>
    <row r="17689" spans="1:16">
      <c r="A17689" s="484" t="s">
        <v>128341</v>
      </c>
      <c r="B17689" s="485" t="s">
        <v>128340</v>
      </c>
      <c r="C17689" t="s">
        <v>128339</v>
      </c>
      <c r="D17689" t="s">
        <v>128338</v>
      </c>
      <c r="E17689" t="str">
        <f t="shared" si="276"/>
        <v>668527 - AAC2</v>
      </c>
      <c r="F17689" t="s">
        <v>3247</v>
      </c>
      <c r="G17689" t="s">
        <v>128337</v>
      </c>
      <c r="I17689" t="s">
        <v>16304</v>
      </c>
      <c r="J17689" t="s">
        <v>128336</v>
      </c>
      <c r="K17689" t="s">
        <v>208</v>
      </c>
      <c r="L17689" t="s">
        <v>128335</v>
      </c>
      <c r="N17689" t="s">
        <v>208</v>
      </c>
      <c r="O17689" t="s">
        <v>476</v>
      </c>
      <c r="P17689" t="s">
        <v>476</v>
      </c>
    </row>
    <row r="17690" spans="1:16">
      <c r="A17690" s="484" t="s">
        <v>55572</v>
      </c>
      <c r="B17690" s="485" t="s">
        <v>55571</v>
      </c>
      <c r="C17690" t="s">
        <v>55570</v>
      </c>
      <c r="D17690" t="s">
        <v>55570</v>
      </c>
      <c r="E17690" t="str">
        <f t="shared" si="276"/>
        <v>655806 - INSTITUT DE MODELISTE DU VETEMENT</v>
      </c>
      <c r="F17690" t="s">
        <v>22573</v>
      </c>
      <c r="G17690" t="s">
        <v>55569</v>
      </c>
      <c r="I17690" t="s">
        <v>55568</v>
      </c>
      <c r="J17690" t="s">
        <v>55567</v>
      </c>
      <c r="K17690" t="s">
        <v>208</v>
      </c>
      <c r="L17690" t="s">
        <v>55566</v>
      </c>
      <c r="N17690" t="s">
        <v>208</v>
      </c>
      <c r="O17690" t="s">
        <v>476</v>
      </c>
      <c r="P17690" t="s">
        <v>476</v>
      </c>
    </row>
    <row r="17691" spans="1:16">
      <c r="A17691" s="484" t="s">
        <v>114149</v>
      </c>
      <c r="B17691" s="485" t="s">
        <v>114148</v>
      </c>
      <c r="C17691" t="s">
        <v>114147</v>
      </c>
      <c r="D17691" t="s">
        <v>114146</v>
      </c>
      <c r="E17691" t="str">
        <f t="shared" si="276"/>
        <v>684004 - BENYAHIA LACHKAR LINDA</v>
      </c>
      <c r="F17691" t="s">
        <v>5693</v>
      </c>
      <c r="G17691" t="s">
        <v>114145</v>
      </c>
      <c r="I17691" t="s">
        <v>802</v>
      </c>
      <c r="K17691" t="s">
        <v>208</v>
      </c>
      <c r="L17691" t="s">
        <v>114144</v>
      </c>
      <c r="N17691" t="s">
        <v>208</v>
      </c>
      <c r="O17691" t="s">
        <v>476</v>
      </c>
      <c r="P17691" t="s">
        <v>476</v>
      </c>
    </row>
    <row r="17692" spans="1:16">
      <c r="A17692" s="484" t="s">
        <v>19434</v>
      </c>
      <c r="B17692" s="485" t="s">
        <v>19433</v>
      </c>
      <c r="C17692" t="s">
        <v>19432</v>
      </c>
      <c r="D17692" t="s">
        <v>19432</v>
      </c>
      <c r="E17692" t="str">
        <f t="shared" si="276"/>
        <v>686670 - SAVOIR DEVENIR</v>
      </c>
      <c r="F17692" t="s">
        <v>519</v>
      </c>
      <c r="G17692" t="s">
        <v>19431</v>
      </c>
      <c r="H17692" t="s">
        <v>19430</v>
      </c>
      <c r="I17692" t="s">
        <v>749</v>
      </c>
      <c r="K17692" t="s">
        <v>208</v>
      </c>
      <c r="L17692" t="s">
        <v>19429</v>
      </c>
      <c r="N17692" t="s">
        <v>208</v>
      </c>
      <c r="O17692" t="s">
        <v>476</v>
      </c>
      <c r="P17692" t="s">
        <v>476</v>
      </c>
    </row>
    <row r="17693" spans="1:16">
      <c r="A17693" s="484" t="s">
        <v>85104</v>
      </c>
      <c r="B17693" s="485" t="s">
        <v>85103</v>
      </c>
      <c r="C17693" t="s">
        <v>85102</v>
      </c>
      <c r="D17693" t="s">
        <v>85102</v>
      </c>
      <c r="E17693" t="str">
        <f t="shared" si="276"/>
        <v>653573 - ECOLE AMBA YOGA</v>
      </c>
      <c r="F17693" t="s">
        <v>17551</v>
      </c>
      <c r="G17693" t="s">
        <v>85101</v>
      </c>
      <c r="I17693" t="s">
        <v>85100</v>
      </c>
      <c r="K17693" t="s">
        <v>208</v>
      </c>
      <c r="L17693" t="s">
        <v>85099</v>
      </c>
      <c r="N17693" t="s">
        <v>208</v>
      </c>
      <c r="O17693" t="s">
        <v>476</v>
      </c>
      <c r="P17693" t="s">
        <v>476</v>
      </c>
    </row>
    <row r="17694" spans="1:16">
      <c r="A17694" s="484" t="s">
        <v>24830</v>
      </c>
      <c r="B17694" s="485" t="s">
        <v>24829</v>
      </c>
      <c r="C17694" t="s">
        <v>24828</v>
      </c>
      <c r="D17694" t="s">
        <v>24828</v>
      </c>
      <c r="E17694" t="str">
        <f t="shared" si="276"/>
        <v>655995 - PUBLIC EXPERT</v>
      </c>
      <c r="F17694" t="s">
        <v>3085</v>
      </c>
      <c r="G17694" t="s">
        <v>24827</v>
      </c>
      <c r="I17694" t="s">
        <v>24826</v>
      </c>
      <c r="J17694" t="s">
        <v>24825</v>
      </c>
      <c r="K17694" t="s">
        <v>208</v>
      </c>
      <c r="L17694" t="s">
        <v>24824</v>
      </c>
      <c r="N17694" t="s">
        <v>208</v>
      </c>
      <c r="O17694" t="s">
        <v>476</v>
      </c>
      <c r="P17694" t="s">
        <v>476</v>
      </c>
    </row>
    <row r="17695" spans="1:16">
      <c r="A17695" s="484" t="s">
        <v>48301</v>
      </c>
      <c r="B17695" s="485" t="s">
        <v>48300</v>
      </c>
      <c r="C17695" t="s">
        <v>48299</v>
      </c>
      <c r="D17695" t="s">
        <v>48299</v>
      </c>
      <c r="E17695" t="str">
        <f t="shared" si="276"/>
        <v>662239 - KENNY BONNOUVRIER</v>
      </c>
      <c r="F17695" t="s">
        <v>17407</v>
      </c>
      <c r="G17695" t="s">
        <v>48298</v>
      </c>
      <c r="I17695" t="s">
        <v>749</v>
      </c>
      <c r="J17695" t="s">
        <v>48297</v>
      </c>
      <c r="K17695" t="s">
        <v>208</v>
      </c>
      <c r="L17695" t="s">
        <v>48296</v>
      </c>
      <c r="N17695" t="s">
        <v>208</v>
      </c>
      <c r="O17695" t="s">
        <v>476</v>
      </c>
      <c r="P17695" t="s">
        <v>476</v>
      </c>
    </row>
    <row r="17696" spans="1:16">
      <c r="A17696" s="484" t="s">
        <v>61400</v>
      </c>
      <c r="B17696" s="485" t="s">
        <v>61399</v>
      </c>
      <c r="C17696" t="s">
        <v>61398</v>
      </c>
      <c r="D17696" t="s">
        <v>61398</v>
      </c>
      <c r="E17696" t="str">
        <f t="shared" si="276"/>
        <v>631759 - HOFORM</v>
      </c>
      <c r="F17696" t="s">
        <v>61397</v>
      </c>
      <c r="G17696" t="s">
        <v>61396</v>
      </c>
      <c r="I17696" t="s">
        <v>61395</v>
      </c>
      <c r="J17696" t="s">
        <v>61394</v>
      </c>
      <c r="K17696" t="s">
        <v>208</v>
      </c>
      <c r="L17696" t="s">
        <v>61393</v>
      </c>
      <c r="N17696" t="s">
        <v>208</v>
      </c>
      <c r="O17696" t="s">
        <v>476</v>
      </c>
      <c r="P17696" t="s">
        <v>476</v>
      </c>
    </row>
    <row r="17697" spans="1:16">
      <c r="A17697" s="484" t="s">
        <v>76844</v>
      </c>
      <c r="B17697" s="485" t="s">
        <v>76843</v>
      </c>
      <c r="C17697" t="s">
        <v>76842</v>
      </c>
      <c r="D17697" t="s">
        <v>76841</v>
      </c>
      <c r="E17697" t="str">
        <f t="shared" si="276"/>
        <v>659216 - ECSG GRAND EST REIMS</v>
      </c>
      <c r="F17697" t="s">
        <v>46903</v>
      </c>
      <c r="G17697" t="s">
        <v>76840</v>
      </c>
      <c r="I17697" t="s">
        <v>5789</v>
      </c>
      <c r="J17697" t="s">
        <v>76839</v>
      </c>
      <c r="K17697" t="s">
        <v>208</v>
      </c>
      <c r="L17697" t="s">
        <v>76838</v>
      </c>
      <c r="N17697" t="s">
        <v>208</v>
      </c>
      <c r="O17697" t="s">
        <v>476</v>
      </c>
      <c r="P17697" t="s">
        <v>476</v>
      </c>
    </row>
    <row r="17698" spans="1:16">
      <c r="A17698" s="484" t="s">
        <v>129319</v>
      </c>
      <c r="B17698" s="485" t="s">
        <v>129318</v>
      </c>
      <c r="C17698" t="s">
        <v>129317</v>
      </c>
      <c r="D17698" t="s">
        <v>129317</v>
      </c>
      <c r="E17698" t="str">
        <f t="shared" si="276"/>
        <v>668783 - AMAC FORMATION</v>
      </c>
      <c r="F17698" t="s">
        <v>14988</v>
      </c>
      <c r="G17698" t="s">
        <v>129316</v>
      </c>
      <c r="I17698" t="s">
        <v>1035</v>
      </c>
      <c r="J17698" t="s">
        <v>129315</v>
      </c>
      <c r="K17698" t="s">
        <v>208</v>
      </c>
      <c r="L17698" t="s">
        <v>129314</v>
      </c>
      <c r="N17698" t="s">
        <v>208</v>
      </c>
      <c r="O17698" t="s">
        <v>476</v>
      </c>
      <c r="P17698" t="s">
        <v>476</v>
      </c>
    </row>
    <row r="17699" spans="1:16">
      <c r="A17699" s="484" t="s">
        <v>43697</v>
      </c>
      <c r="B17699" s="485" t="s">
        <v>43696</v>
      </c>
      <c r="C17699" t="s">
        <v>43695</v>
      </c>
      <c r="D17699" t="s">
        <v>43694</v>
      </c>
      <c r="E17699" t="str">
        <f t="shared" si="276"/>
        <v>639904 - BLM</v>
      </c>
      <c r="F17699" t="s">
        <v>8736</v>
      </c>
      <c r="G17699" t="s">
        <v>43693</v>
      </c>
      <c r="I17699" t="s">
        <v>5549</v>
      </c>
      <c r="J17699" t="s">
        <v>43692</v>
      </c>
      <c r="K17699" t="s">
        <v>208</v>
      </c>
      <c r="L17699" t="s">
        <v>43691</v>
      </c>
      <c r="N17699" t="s">
        <v>208</v>
      </c>
      <c r="O17699" t="s">
        <v>476</v>
      </c>
      <c r="P17699" t="s">
        <v>476</v>
      </c>
    </row>
    <row r="17700" spans="1:16">
      <c r="A17700" s="484" t="s">
        <v>27818</v>
      </c>
      <c r="B17700" s="485" t="s">
        <v>27817</v>
      </c>
      <c r="C17700" t="s">
        <v>27816</v>
      </c>
      <c r="D17700" t="s">
        <v>27815</v>
      </c>
      <c r="E17700" t="str">
        <f t="shared" si="276"/>
        <v>666506 - PISANO STEPHANIE</v>
      </c>
      <c r="F17700" t="s">
        <v>3786</v>
      </c>
      <c r="G17700" t="s">
        <v>27814</v>
      </c>
      <c r="I17700" t="s">
        <v>12032</v>
      </c>
      <c r="J17700" t="s">
        <v>27813</v>
      </c>
      <c r="K17700" t="s">
        <v>208</v>
      </c>
      <c r="L17700" t="s">
        <v>27812</v>
      </c>
      <c r="N17700" t="s">
        <v>208</v>
      </c>
      <c r="O17700" t="s">
        <v>476</v>
      </c>
      <c r="P17700" t="s">
        <v>476</v>
      </c>
    </row>
    <row r="17701" spans="1:16">
      <c r="A17701" s="484" t="s">
        <v>40720</v>
      </c>
      <c r="B17701" s="485" t="s">
        <v>40719</v>
      </c>
      <c r="C17701" t="s">
        <v>40718</v>
      </c>
      <c r="D17701" t="s">
        <v>40718</v>
      </c>
      <c r="E17701" t="str">
        <f t="shared" si="276"/>
        <v>665058 - MADEROFRANCE</v>
      </c>
      <c r="F17701" t="s">
        <v>2697</v>
      </c>
      <c r="G17701" t="s">
        <v>40717</v>
      </c>
      <c r="I17701" t="s">
        <v>1542</v>
      </c>
      <c r="K17701" t="s">
        <v>208</v>
      </c>
      <c r="L17701" t="s">
        <v>40716</v>
      </c>
      <c r="N17701" t="s">
        <v>208</v>
      </c>
      <c r="O17701" t="s">
        <v>476</v>
      </c>
      <c r="P17701" t="s">
        <v>476</v>
      </c>
    </row>
    <row r="17702" spans="1:16">
      <c r="A17702" s="484" t="s">
        <v>110797</v>
      </c>
      <c r="B17702" s="485" t="s">
        <v>110796</v>
      </c>
      <c r="C17702" t="s">
        <v>110795</v>
      </c>
      <c r="D17702" t="s">
        <v>110795</v>
      </c>
      <c r="E17702" t="str">
        <f t="shared" si="276"/>
        <v>655879 - CALIPETON FORMATIONS</v>
      </c>
      <c r="F17702" t="s">
        <v>1053</v>
      </c>
      <c r="G17702" t="s">
        <v>110794</v>
      </c>
      <c r="I17702" t="s">
        <v>110793</v>
      </c>
      <c r="J17702" t="s">
        <v>110792</v>
      </c>
      <c r="K17702" t="s">
        <v>208</v>
      </c>
      <c r="L17702" t="s">
        <v>110791</v>
      </c>
      <c r="N17702" t="s">
        <v>208</v>
      </c>
      <c r="O17702" t="s">
        <v>476</v>
      </c>
      <c r="P17702" t="s">
        <v>476</v>
      </c>
    </row>
    <row r="17703" spans="1:16">
      <c r="A17703" s="484" t="s">
        <v>30492</v>
      </c>
      <c r="B17703" s="485" t="s">
        <v>30491</v>
      </c>
      <c r="C17703" t="s">
        <v>30490</v>
      </c>
      <c r="D17703" t="s">
        <v>30490</v>
      </c>
      <c r="E17703" t="str">
        <f t="shared" si="276"/>
        <v>632211 - ORTHOGRAPHE FORMATION</v>
      </c>
      <c r="F17703" t="s">
        <v>30489</v>
      </c>
      <c r="G17703" t="s">
        <v>30488</v>
      </c>
      <c r="I17703" t="s">
        <v>966</v>
      </c>
      <c r="J17703" t="s">
        <v>30487</v>
      </c>
      <c r="K17703" t="s">
        <v>208</v>
      </c>
      <c r="L17703" t="s">
        <v>30486</v>
      </c>
      <c r="N17703" t="s">
        <v>208</v>
      </c>
      <c r="O17703" t="s">
        <v>476</v>
      </c>
      <c r="P17703" t="s">
        <v>476</v>
      </c>
    </row>
    <row r="17704" spans="1:16">
      <c r="A17704" s="484" t="s">
        <v>19711</v>
      </c>
      <c r="B17704" s="485" t="s">
        <v>19710</v>
      </c>
      <c r="C17704" t="s">
        <v>19709</v>
      </c>
      <c r="D17704" t="s">
        <v>19709</v>
      </c>
      <c r="E17704" t="str">
        <f t="shared" si="276"/>
        <v>680310 - SAS RULLAND</v>
      </c>
      <c r="F17704" t="s">
        <v>11721</v>
      </c>
      <c r="G17704" t="s">
        <v>19708</v>
      </c>
      <c r="H17704" t="s">
        <v>19707</v>
      </c>
      <c r="I17704" t="s">
        <v>19706</v>
      </c>
      <c r="J17704" t="s">
        <v>19705</v>
      </c>
      <c r="K17704" t="s">
        <v>208</v>
      </c>
      <c r="L17704" t="s">
        <v>19704</v>
      </c>
      <c r="N17704" t="s">
        <v>208</v>
      </c>
      <c r="O17704" t="s">
        <v>476</v>
      </c>
      <c r="P17704" t="s">
        <v>476</v>
      </c>
    </row>
    <row r="17705" spans="1:16">
      <c r="A17705" s="484" t="s">
        <v>23583</v>
      </c>
      <c r="B17705" s="485" t="s">
        <v>23582</v>
      </c>
      <c r="C17705" t="s">
        <v>23581</v>
      </c>
      <c r="D17705" t="s">
        <v>23581</v>
      </c>
      <c r="E17705" t="str">
        <f t="shared" si="276"/>
        <v>663980 - REDSUP</v>
      </c>
      <c r="F17705" t="s">
        <v>16626</v>
      </c>
      <c r="G17705" t="s">
        <v>23580</v>
      </c>
      <c r="I17705" t="s">
        <v>6948</v>
      </c>
      <c r="K17705" t="s">
        <v>208</v>
      </c>
      <c r="L17705" t="s">
        <v>23579</v>
      </c>
      <c r="N17705" t="s">
        <v>207</v>
      </c>
      <c r="O17705" t="s">
        <v>476</v>
      </c>
      <c r="P17705" t="s">
        <v>476</v>
      </c>
    </row>
    <row r="17706" spans="1:16">
      <c r="A17706" s="484" t="s">
        <v>69129</v>
      </c>
      <c r="B17706" s="485" t="s">
        <v>69128</v>
      </c>
      <c r="C17706" t="s">
        <v>69127</v>
      </c>
      <c r="D17706" t="s">
        <v>69127</v>
      </c>
      <c r="E17706" t="str">
        <f t="shared" si="276"/>
        <v>636990 - FORMLIFE SUPPORT</v>
      </c>
      <c r="F17706" t="s">
        <v>487</v>
      </c>
      <c r="G17706" t="s">
        <v>69126</v>
      </c>
      <c r="I17706" t="s">
        <v>69125</v>
      </c>
      <c r="J17706" t="s">
        <v>69124</v>
      </c>
      <c r="K17706" t="s">
        <v>208</v>
      </c>
      <c r="L17706" t="s">
        <v>69123</v>
      </c>
      <c r="N17706" t="s">
        <v>208</v>
      </c>
      <c r="O17706" t="s">
        <v>476</v>
      </c>
      <c r="P17706" t="s">
        <v>476</v>
      </c>
    </row>
    <row r="17707" spans="1:16">
      <c r="A17707" s="484" t="s">
        <v>13024</v>
      </c>
      <c r="B17707" s="485" t="s">
        <v>13023</v>
      </c>
      <c r="C17707" t="s">
        <v>13022</v>
      </c>
      <c r="D17707" t="s">
        <v>13022</v>
      </c>
      <c r="E17707" t="str">
        <f t="shared" si="276"/>
        <v>663190 - STELLAN CONSEIL</v>
      </c>
      <c r="F17707" t="s">
        <v>13021</v>
      </c>
      <c r="G17707" t="s">
        <v>13020</v>
      </c>
      <c r="I17707" t="s">
        <v>3229</v>
      </c>
      <c r="J17707" t="s">
        <v>13019</v>
      </c>
      <c r="K17707" t="s">
        <v>208</v>
      </c>
      <c r="L17707" t="s">
        <v>13018</v>
      </c>
      <c r="N17707" t="s">
        <v>208</v>
      </c>
      <c r="O17707" t="s">
        <v>476</v>
      </c>
      <c r="P17707" t="s">
        <v>476</v>
      </c>
    </row>
    <row r="17708" spans="1:16">
      <c r="A17708" s="484" t="s">
        <v>113243</v>
      </c>
      <c r="B17708" s="485" t="s">
        <v>113242</v>
      </c>
      <c r="C17708" t="s">
        <v>113241</v>
      </c>
      <c r="D17708" t="s">
        <v>113240</v>
      </c>
      <c r="E17708" t="str">
        <f t="shared" si="276"/>
        <v>663359 - BLANCHARD  AUXERRE</v>
      </c>
      <c r="F17708" t="s">
        <v>34413</v>
      </c>
      <c r="G17708" t="s">
        <v>113239</v>
      </c>
      <c r="I17708" t="s">
        <v>7839</v>
      </c>
      <c r="J17708" t="s">
        <v>113238</v>
      </c>
      <c r="K17708" t="s">
        <v>208</v>
      </c>
      <c r="L17708" t="s">
        <v>113237</v>
      </c>
      <c r="N17708" t="s">
        <v>208</v>
      </c>
      <c r="O17708" t="s">
        <v>476</v>
      </c>
      <c r="P17708" t="s">
        <v>476</v>
      </c>
    </row>
    <row r="17709" spans="1:16">
      <c r="A17709" s="484" t="s">
        <v>776</v>
      </c>
      <c r="B17709" s="485" t="s">
        <v>775</v>
      </c>
      <c r="C17709" t="s">
        <v>774</v>
      </c>
      <c r="D17709" t="s">
        <v>774</v>
      </c>
      <c r="E17709" t="str">
        <f t="shared" si="276"/>
        <v>651898 - 3E ETUDES ET FORMATIONS</v>
      </c>
      <c r="F17709" t="s">
        <v>773</v>
      </c>
      <c r="G17709" t="s">
        <v>772</v>
      </c>
      <c r="I17709" t="s">
        <v>771</v>
      </c>
      <c r="J17709" t="s">
        <v>770</v>
      </c>
      <c r="K17709" t="s">
        <v>208</v>
      </c>
      <c r="L17709" t="s">
        <v>769</v>
      </c>
      <c r="N17709" t="s">
        <v>208</v>
      </c>
      <c r="O17709" t="s">
        <v>476</v>
      </c>
      <c r="P17709" t="s">
        <v>476</v>
      </c>
    </row>
    <row r="17710" spans="1:16">
      <c r="A17710" s="484" t="s">
        <v>78680</v>
      </c>
      <c r="B17710" s="485" t="s">
        <v>78679</v>
      </c>
      <c r="C17710" t="s">
        <v>78678</v>
      </c>
      <c r="D17710" t="s">
        <v>78678</v>
      </c>
      <c r="E17710" t="str">
        <f t="shared" si="276"/>
        <v>684831 - ERROL</v>
      </c>
      <c r="F17710" t="s">
        <v>22519</v>
      </c>
      <c r="G17710" t="s">
        <v>78677</v>
      </c>
      <c r="I17710" t="s">
        <v>3355</v>
      </c>
      <c r="J17710" t="s">
        <v>78676</v>
      </c>
      <c r="K17710" t="s">
        <v>208</v>
      </c>
      <c r="L17710" t="s">
        <v>78675</v>
      </c>
      <c r="N17710" t="s">
        <v>208</v>
      </c>
      <c r="O17710" t="s">
        <v>476</v>
      </c>
      <c r="P17710" t="s">
        <v>476</v>
      </c>
    </row>
    <row r="17711" spans="1:16">
      <c r="A17711" s="484" t="s">
        <v>41674</v>
      </c>
      <c r="B17711" s="485" t="s">
        <v>41673</v>
      </c>
      <c r="C17711" t="s">
        <v>41672</v>
      </c>
      <c r="D17711" t="s">
        <v>41671</v>
      </c>
      <c r="E17711" t="str">
        <f t="shared" si="276"/>
        <v>677656 - LRQA INSPECTION FRANCE LYON</v>
      </c>
      <c r="F17711" t="s">
        <v>4499</v>
      </c>
      <c r="G17711" t="s">
        <v>41670</v>
      </c>
      <c r="H17711" t="s">
        <v>41669</v>
      </c>
      <c r="I17711" t="s">
        <v>802</v>
      </c>
      <c r="J17711" t="s">
        <v>41668</v>
      </c>
      <c r="K17711" t="s">
        <v>208</v>
      </c>
      <c r="L17711" t="s">
        <v>41667</v>
      </c>
      <c r="N17711" t="s">
        <v>208</v>
      </c>
      <c r="O17711" t="s">
        <v>476</v>
      </c>
      <c r="P17711" t="s">
        <v>476</v>
      </c>
    </row>
    <row r="17712" spans="1:16">
      <c r="A17712" s="484" t="s">
        <v>17217</v>
      </c>
      <c r="B17712" s="485" t="s">
        <v>17216</v>
      </c>
      <c r="C17712" t="s">
        <v>17215</v>
      </c>
      <c r="D17712" t="s">
        <v>17214</v>
      </c>
      <c r="E17712" t="str">
        <f t="shared" si="276"/>
        <v>648486 - SI FIPS NA  VILLENAVE D ORNON</v>
      </c>
      <c r="F17712" t="s">
        <v>6960</v>
      </c>
      <c r="G17712" t="s">
        <v>17213</v>
      </c>
      <c r="I17712" t="s">
        <v>7495</v>
      </c>
      <c r="J17712" t="s">
        <v>17212</v>
      </c>
      <c r="K17712" t="s">
        <v>208</v>
      </c>
      <c r="L17712" t="s">
        <v>17211</v>
      </c>
      <c r="N17712" t="s">
        <v>208</v>
      </c>
      <c r="O17712" t="s">
        <v>476</v>
      </c>
      <c r="P17712" t="s">
        <v>476</v>
      </c>
    </row>
    <row r="17713" spans="1:16">
      <c r="A17713" s="484" t="s">
        <v>59980</v>
      </c>
      <c r="B17713" s="485" t="s">
        <v>59979</v>
      </c>
      <c r="C17713" t="s">
        <v>59978</v>
      </c>
      <c r="D17713" t="s">
        <v>59977</v>
      </c>
      <c r="E17713" t="str">
        <f t="shared" si="276"/>
        <v>661351 - HYPNOSE 33 EBE</v>
      </c>
      <c r="F17713" t="s">
        <v>4166</v>
      </c>
      <c r="G17713" t="s">
        <v>59976</v>
      </c>
      <c r="I17713" t="s">
        <v>749</v>
      </c>
      <c r="K17713" t="s">
        <v>208</v>
      </c>
      <c r="L17713" t="s">
        <v>59975</v>
      </c>
      <c r="N17713" t="s">
        <v>208</v>
      </c>
      <c r="O17713" t="s">
        <v>476</v>
      </c>
      <c r="P17713" t="s">
        <v>476</v>
      </c>
    </row>
    <row r="17714" spans="1:16">
      <c r="A17714" s="484" t="s">
        <v>82848</v>
      </c>
      <c r="B17714" s="485" t="s">
        <v>82847</v>
      </c>
      <c r="C17714" t="s">
        <v>82846</v>
      </c>
      <c r="D17714" t="s">
        <v>82845</v>
      </c>
      <c r="E17714" t="str">
        <f t="shared" si="276"/>
        <v>646672 - ESNL</v>
      </c>
      <c r="F17714" t="s">
        <v>6784</v>
      </c>
      <c r="G17714" t="s">
        <v>82844</v>
      </c>
      <c r="I17714" t="s">
        <v>7585</v>
      </c>
      <c r="J17714" t="s">
        <v>82843</v>
      </c>
      <c r="K17714" t="s">
        <v>208</v>
      </c>
      <c r="L17714" t="s">
        <v>82842</v>
      </c>
      <c r="N17714" t="s">
        <v>207</v>
      </c>
      <c r="O17714" t="s">
        <v>476</v>
      </c>
      <c r="P17714" t="s">
        <v>476</v>
      </c>
    </row>
    <row r="17715" spans="1:16">
      <c r="A17715" s="484" t="s">
        <v>126425</v>
      </c>
      <c r="B17715" s="485" t="s">
        <v>126424</v>
      </c>
      <c r="C17715" t="s">
        <v>126423</v>
      </c>
      <c r="D17715" t="s">
        <v>126423</v>
      </c>
      <c r="E17715" t="str">
        <f t="shared" si="276"/>
        <v>647081 - ASENSILE</v>
      </c>
      <c r="F17715" t="s">
        <v>16142</v>
      </c>
      <c r="G17715" t="s">
        <v>126422</v>
      </c>
      <c r="I17715" t="s">
        <v>86138</v>
      </c>
      <c r="J17715" t="s">
        <v>126421</v>
      </c>
      <c r="K17715" t="s">
        <v>208</v>
      </c>
      <c r="L17715" t="s">
        <v>126420</v>
      </c>
      <c r="N17715" t="s">
        <v>208</v>
      </c>
      <c r="O17715" t="s">
        <v>476</v>
      </c>
      <c r="P17715" t="s">
        <v>476</v>
      </c>
    </row>
    <row r="17716" spans="1:16">
      <c r="A17716" s="484" t="s">
        <v>35778</v>
      </c>
      <c r="B17716" s="485" t="s">
        <v>35777</v>
      </c>
      <c r="C17716" t="s">
        <v>35776</v>
      </c>
      <c r="D17716" t="s">
        <v>35776</v>
      </c>
      <c r="E17716" t="str">
        <f t="shared" si="276"/>
        <v>659290 - MISSIONIER OUESLATI SOFIA</v>
      </c>
      <c r="F17716" t="s">
        <v>3980</v>
      </c>
      <c r="G17716" t="s">
        <v>35775</v>
      </c>
      <c r="I17716" t="s">
        <v>3438</v>
      </c>
      <c r="J17716" t="s">
        <v>35774</v>
      </c>
      <c r="K17716" t="s">
        <v>208</v>
      </c>
      <c r="L17716" t="s">
        <v>35773</v>
      </c>
      <c r="N17716" t="s">
        <v>208</v>
      </c>
      <c r="O17716" t="s">
        <v>476</v>
      </c>
      <c r="P17716" t="s">
        <v>476</v>
      </c>
    </row>
    <row r="17717" spans="1:16">
      <c r="A17717" s="484" t="s">
        <v>136731</v>
      </c>
      <c r="B17717" s="485" t="s">
        <v>136730</v>
      </c>
      <c r="C17717" t="s">
        <v>136729</v>
      </c>
      <c r="D17717" t="s">
        <v>136729</v>
      </c>
      <c r="E17717" t="str">
        <f t="shared" si="276"/>
        <v>670765 - ABL FORMATION</v>
      </c>
      <c r="F17717" t="s">
        <v>4614</v>
      </c>
      <c r="G17717" t="s">
        <v>136728</v>
      </c>
      <c r="I17717" t="s">
        <v>136727</v>
      </c>
      <c r="J17717" t="s">
        <v>136726</v>
      </c>
      <c r="K17717" t="s">
        <v>208</v>
      </c>
      <c r="L17717" t="s">
        <v>136725</v>
      </c>
      <c r="N17717" t="s">
        <v>208</v>
      </c>
      <c r="O17717" t="s">
        <v>476</v>
      </c>
      <c r="P17717" t="s">
        <v>476</v>
      </c>
    </row>
    <row r="17718" spans="1:16">
      <c r="A17718" s="484" t="s">
        <v>61868</v>
      </c>
      <c r="B17718" s="485" t="s">
        <v>61867</v>
      </c>
      <c r="C17718" t="s">
        <v>61866</v>
      </c>
      <c r="D17718" t="s">
        <v>61865</v>
      </c>
      <c r="E17718" t="str">
        <f t="shared" si="276"/>
        <v>640712 - HEKADEMY</v>
      </c>
      <c r="F17718" t="s">
        <v>3939</v>
      </c>
      <c r="G17718" t="s">
        <v>61864</v>
      </c>
      <c r="I17718" t="s">
        <v>61863</v>
      </c>
      <c r="J17718" t="s">
        <v>61862</v>
      </c>
      <c r="K17718" t="s">
        <v>208</v>
      </c>
      <c r="L17718" t="s">
        <v>61861</v>
      </c>
      <c r="N17718" t="s">
        <v>208</v>
      </c>
      <c r="O17718" t="s">
        <v>476</v>
      </c>
      <c r="P17718" t="s">
        <v>476</v>
      </c>
    </row>
    <row r="17719" spans="1:16">
      <c r="A17719" s="484" t="s">
        <v>11323</v>
      </c>
      <c r="B17719" s="485" t="s">
        <v>11322</v>
      </c>
      <c r="C17719" t="s">
        <v>11321</v>
      </c>
      <c r="D17719" t="s">
        <v>11321</v>
      </c>
      <c r="E17719" t="str">
        <f t="shared" si="276"/>
        <v>680643 - TALENDED FORMATION</v>
      </c>
      <c r="F17719" t="s">
        <v>5915</v>
      </c>
      <c r="G17719" t="s">
        <v>11320</v>
      </c>
      <c r="I17719" t="s">
        <v>603</v>
      </c>
      <c r="J17719" t="s">
        <v>11319</v>
      </c>
      <c r="K17719" t="s">
        <v>208</v>
      </c>
      <c r="L17719" t="s">
        <v>11318</v>
      </c>
      <c r="N17719" t="s">
        <v>208</v>
      </c>
      <c r="O17719" t="s">
        <v>476</v>
      </c>
      <c r="P17719" t="s">
        <v>476</v>
      </c>
    </row>
    <row r="17720" spans="1:16">
      <c r="A17720" s="484" t="s">
        <v>84113</v>
      </c>
      <c r="B17720" s="485" t="s">
        <v>84112</v>
      </c>
      <c r="C17720" t="s">
        <v>84111</v>
      </c>
      <c r="D17720" t="s">
        <v>84110</v>
      </c>
      <c r="E17720" t="str">
        <f t="shared" si="276"/>
        <v>638857 - EDPP</v>
      </c>
      <c r="F17720" t="s">
        <v>16114</v>
      </c>
      <c r="G17720" t="s">
        <v>84109</v>
      </c>
      <c r="I17720" t="s">
        <v>33229</v>
      </c>
      <c r="J17720" t="s">
        <v>84108</v>
      </c>
      <c r="K17720" t="s">
        <v>208</v>
      </c>
      <c r="L17720" t="s">
        <v>84107</v>
      </c>
      <c r="N17720" t="s">
        <v>208</v>
      </c>
      <c r="O17720" t="s">
        <v>476</v>
      </c>
      <c r="P17720" t="s">
        <v>476</v>
      </c>
    </row>
    <row r="17721" spans="1:16">
      <c r="A17721" s="484" t="s">
        <v>112871</v>
      </c>
      <c r="B17721" s="485" t="s">
        <v>112870</v>
      </c>
      <c r="C17721" t="s">
        <v>112869</v>
      </c>
      <c r="D17721" t="s">
        <v>112869</v>
      </c>
      <c r="E17721" t="str">
        <f t="shared" si="276"/>
        <v>617192 - BOITE EN SCENE</v>
      </c>
      <c r="F17721" t="s">
        <v>9720</v>
      </c>
      <c r="G17721" t="s">
        <v>112868</v>
      </c>
      <c r="I17721" t="s">
        <v>3364</v>
      </c>
      <c r="K17721" t="s">
        <v>208</v>
      </c>
      <c r="L17721" t="s">
        <v>112867</v>
      </c>
      <c r="N17721" t="s">
        <v>208</v>
      </c>
      <c r="O17721" t="s">
        <v>476</v>
      </c>
      <c r="P17721" t="s">
        <v>476</v>
      </c>
    </row>
    <row r="17722" spans="1:16">
      <c r="A17722" s="484" t="s">
        <v>74409</v>
      </c>
      <c r="B17722" s="485" t="s">
        <v>74408</v>
      </c>
      <c r="C17722" t="s">
        <v>74407</v>
      </c>
      <c r="D17722" t="s">
        <v>74406</v>
      </c>
      <c r="E17722" t="str">
        <f t="shared" si="276"/>
        <v>668540 - FABRE FORMATION AIX</v>
      </c>
      <c r="F17722" t="s">
        <v>3247</v>
      </c>
      <c r="G17722" t="s">
        <v>74405</v>
      </c>
      <c r="H17722" t="s">
        <v>74404</v>
      </c>
      <c r="I17722" t="s">
        <v>596</v>
      </c>
      <c r="J17722" t="s">
        <v>74403</v>
      </c>
      <c r="K17722" t="s">
        <v>208</v>
      </c>
      <c r="L17722" t="s">
        <v>74402</v>
      </c>
      <c r="N17722" t="s">
        <v>208</v>
      </c>
      <c r="O17722" t="s">
        <v>476</v>
      </c>
      <c r="P17722" t="s">
        <v>476</v>
      </c>
    </row>
    <row r="17723" spans="1:16">
      <c r="A17723" s="484" t="s">
        <v>77342</v>
      </c>
      <c r="B17723" s="485" t="s">
        <v>77341</v>
      </c>
      <c r="C17723" t="s">
        <v>77340</v>
      </c>
      <c r="D17723" t="s">
        <v>77340</v>
      </c>
      <c r="E17723" t="str">
        <f t="shared" si="276"/>
        <v>665071 - ETAT D'ESPRIT COACHING</v>
      </c>
      <c r="F17723" t="s">
        <v>2697</v>
      </c>
      <c r="G17723" t="s">
        <v>77339</v>
      </c>
      <c r="I17723" t="s">
        <v>77338</v>
      </c>
      <c r="J17723" t="s">
        <v>77337</v>
      </c>
      <c r="K17723" t="s">
        <v>208</v>
      </c>
      <c r="L17723" t="s">
        <v>77336</v>
      </c>
      <c r="N17723" t="s">
        <v>208</v>
      </c>
      <c r="O17723" t="s">
        <v>476</v>
      </c>
      <c r="P17723" t="s">
        <v>476</v>
      </c>
    </row>
    <row r="17724" spans="1:16">
      <c r="A17724" s="484" t="s">
        <v>42804</v>
      </c>
      <c r="B17724" s="485" t="s">
        <v>42803</v>
      </c>
      <c r="C17724" t="s">
        <v>42802</v>
      </c>
      <c r="D17724" t="s">
        <v>42802</v>
      </c>
      <c r="E17724" t="str">
        <f t="shared" si="276"/>
        <v>635108 - LIFE AVOCATS</v>
      </c>
      <c r="F17724" t="s">
        <v>4144</v>
      </c>
      <c r="G17724" t="s">
        <v>42801</v>
      </c>
      <c r="I17724" t="s">
        <v>802</v>
      </c>
      <c r="J17724" t="s">
        <v>42800</v>
      </c>
      <c r="K17724" t="s">
        <v>208</v>
      </c>
      <c r="L17724" t="s">
        <v>42799</v>
      </c>
      <c r="N17724" t="s">
        <v>208</v>
      </c>
      <c r="O17724" t="s">
        <v>476</v>
      </c>
      <c r="P17724" t="s">
        <v>476</v>
      </c>
    </row>
    <row r="17725" spans="1:16">
      <c r="A17725" s="484" t="s">
        <v>56877</v>
      </c>
      <c r="B17725" s="485" t="s">
        <v>56876</v>
      </c>
      <c r="C17725" t="s">
        <v>56875</v>
      </c>
      <c r="D17725" t="s">
        <v>56874</v>
      </c>
      <c r="E17725" t="str">
        <f t="shared" si="276"/>
        <v>655259 - IBF</v>
      </c>
      <c r="F17725" t="s">
        <v>44893</v>
      </c>
      <c r="G17725" t="s">
        <v>56873</v>
      </c>
      <c r="I17725" t="s">
        <v>56872</v>
      </c>
      <c r="J17725" t="s">
        <v>56871</v>
      </c>
      <c r="K17725" t="s">
        <v>208</v>
      </c>
      <c r="L17725" t="s">
        <v>56870</v>
      </c>
      <c r="N17725" t="s">
        <v>208</v>
      </c>
      <c r="O17725" t="s">
        <v>476</v>
      </c>
      <c r="P17725" t="s">
        <v>476</v>
      </c>
    </row>
    <row r="17726" spans="1:16">
      <c r="A17726" s="484" t="s">
        <v>57030</v>
      </c>
      <c r="B17726" s="485" t="s">
        <v>57029</v>
      </c>
      <c r="C17726" t="s">
        <v>57028</v>
      </c>
      <c r="D17726" t="s">
        <v>51491</v>
      </c>
      <c r="E17726" t="str">
        <f t="shared" si="276"/>
        <v>673717 - ICA</v>
      </c>
      <c r="F17726" t="s">
        <v>11880</v>
      </c>
      <c r="G17726" t="s">
        <v>57027</v>
      </c>
      <c r="I17726" t="s">
        <v>57026</v>
      </c>
      <c r="J17726" t="s">
        <v>57025</v>
      </c>
      <c r="K17726" t="s">
        <v>208</v>
      </c>
      <c r="L17726" t="s">
        <v>57024</v>
      </c>
      <c r="N17726" t="s">
        <v>208</v>
      </c>
      <c r="O17726" t="s">
        <v>476</v>
      </c>
      <c r="P17726" t="s">
        <v>476</v>
      </c>
    </row>
    <row r="17727" spans="1:16">
      <c r="A17727" s="484" t="s">
        <v>74897</v>
      </c>
      <c r="B17727" s="485" t="s">
        <v>74896</v>
      </c>
      <c r="C17727" t="s">
        <v>74895</v>
      </c>
      <c r="D17727" t="s">
        <v>74895</v>
      </c>
      <c r="E17727" t="str">
        <f t="shared" si="276"/>
        <v>685252 - EVOLU FORMATION</v>
      </c>
      <c r="F17727" t="s">
        <v>5473</v>
      </c>
      <c r="G17727" t="s">
        <v>74894</v>
      </c>
      <c r="H17727" t="s">
        <v>74893</v>
      </c>
      <c r="I17727" t="s">
        <v>802</v>
      </c>
      <c r="J17727" t="s">
        <v>74892</v>
      </c>
      <c r="K17727" t="s">
        <v>208</v>
      </c>
      <c r="L17727" t="s">
        <v>74891</v>
      </c>
      <c r="N17727" t="s">
        <v>208</v>
      </c>
      <c r="O17727" t="s">
        <v>476</v>
      </c>
      <c r="P17727" t="s">
        <v>476</v>
      </c>
    </row>
    <row r="17728" spans="1:16">
      <c r="A17728" s="484" t="s">
        <v>13094</v>
      </c>
      <c r="B17728" s="485" t="s">
        <v>13093</v>
      </c>
      <c r="C17728" t="s">
        <v>13092</v>
      </c>
      <c r="D17728" t="s">
        <v>13091</v>
      </c>
      <c r="E17728" t="str">
        <f t="shared" si="276"/>
        <v>653603 - SFACCEC</v>
      </c>
      <c r="F17728" t="s">
        <v>13090</v>
      </c>
      <c r="G17728" t="s">
        <v>13089</v>
      </c>
      <c r="I17728" t="s">
        <v>10759</v>
      </c>
      <c r="K17728" t="s">
        <v>208</v>
      </c>
      <c r="L17728" t="s">
        <v>13088</v>
      </c>
      <c r="N17728" t="s">
        <v>208</v>
      </c>
      <c r="O17728" t="s">
        <v>476</v>
      </c>
      <c r="P17728" t="s">
        <v>476</v>
      </c>
    </row>
    <row r="17729" spans="1:16">
      <c r="A17729" s="484" t="s">
        <v>127008</v>
      </c>
      <c r="B17729" s="485" t="s">
        <v>127007</v>
      </c>
      <c r="C17729" t="s">
        <v>127006</v>
      </c>
      <c r="D17729" t="s">
        <v>127006</v>
      </c>
      <c r="E17729" t="str">
        <f t="shared" si="276"/>
        <v>651643 - ARKADIA FORMATION</v>
      </c>
      <c r="F17729" t="s">
        <v>16714</v>
      </c>
      <c r="G17729" t="s">
        <v>127005</v>
      </c>
      <c r="I17729" t="s">
        <v>127004</v>
      </c>
      <c r="J17729" t="s">
        <v>127003</v>
      </c>
      <c r="K17729" t="s">
        <v>208</v>
      </c>
      <c r="L17729" t="s">
        <v>127002</v>
      </c>
      <c r="N17729" t="s">
        <v>208</v>
      </c>
      <c r="O17729" t="s">
        <v>476</v>
      </c>
      <c r="P17729" t="s">
        <v>476</v>
      </c>
    </row>
    <row r="17730" spans="1:16">
      <c r="A17730" s="484" t="s">
        <v>58285</v>
      </c>
      <c r="B17730" s="485" t="s">
        <v>58284</v>
      </c>
      <c r="C17730" t="s">
        <v>58283</v>
      </c>
      <c r="D17730" t="s">
        <v>58283</v>
      </c>
      <c r="E17730" t="str">
        <f t="shared" ref="E17730:E17793" si="277">_xlfn.CONCAT(L17730," - ",D17730)</f>
        <v>667973 - INDIVISION LECHARTIER FREDERIC AFIC 45</v>
      </c>
      <c r="F17730" t="s">
        <v>4696</v>
      </c>
      <c r="G17730" t="s">
        <v>58282</v>
      </c>
      <c r="I17730" t="s">
        <v>58281</v>
      </c>
      <c r="J17730" t="s">
        <v>58280</v>
      </c>
      <c r="K17730" t="s">
        <v>208</v>
      </c>
      <c r="L17730" t="s">
        <v>58279</v>
      </c>
      <c r="N17730" t="s">
        <v>208</v>
      </c>
      <c r="O17730" t="s">
        <v>476</v>
      </c>
      <c r="P17730" t="s">
        <v>476</v>
      </c>
    </row>
    <row r="17731" spans="1:16">
      <c r="A17731" s="484" t="s">
        <v>94976</v>
      </c>
      <c r="B17731" s="485" t="s">
        <v>94975</v>
      </c>
      <c r="C17731" t="s">
        <v>94974</v>
      </c>
      <c r="D17731" t="s">
        <v>94974</v>
      </c>
      <c r="E17731" t="str">
        <f t="shared" si="277"/>
        <v>655065 - CODELAB NICE</v>
      </c>
      <c r="F17731" t="s">
        <v>5740</v>
      </c>
      <c r="G17731" t="s">
        <v>94973</v>
      </c>
      <c r="H17731" t="s">
        <v>94972</v>
      </c>
      <c r="I17731" t="s">
        <v>618</v>
      </c>
      <c r="J17731" t="s">
        <v>94971</v>
      </c>
      <c r="K17731" t="s">
        <v>208</v>
      </c>
      <c r="L17731" t="s">
        <v>94970</v>
      </c>
      <c r="N17731" t="s">
        <v>208</v>
      </c>
      <c r="O17731" t="s">
        <v>476</v>
      </c>
      <c r="P17731" t="s">
        <v>476</v>
      </c>
    </row>
    <row r="17732" spans="1:16">
      <c r="A17732" s="484" t="s">
        <v>66207</v>
      </c>
      <c r="B17732" s="485" t="s">
        <v>66206</v>
      </c>
      <c r="C17732" t="s">
        <v>66205</v>
      </c>
      <c r="D17732" t="s">
        <v>66205</v>
      </c>
      <c r="E17732" t="str">
        <f t="shared" si="277"/>
        <v>663645 - GNI FORMATION</v>
      </c>
      <c r="F17732" t="s">
        <v>4531</v>
      </c>
      <c r="G17732" t="s">
        <v>66204</v>
      </c>
      <c r="I17732" t="s">
        <v>579</v>
      </c>
      <c r="J17732" t="s">
        <v>66203</v>
      </c>
      <c r="K17732" t="s">
        <v>208</v>
      </c>
      <c r="L17732" t="s">
        <v>66202</v>
      </c>
      <c r="N17732" t="s">
        <v>208</v>
      </c>
      <c r="O17732" t="s">
        <v>476</v>
      </c>
      <c r="P17732" t="s">
        <v>476</v>
      </c>
    </row>
    <row r="17733" spans="1:16">
      <c r="A17733" s="484" t="s">
        <v>108366</v>
      </c>
      <c r="B17733" s="485" t="s">
        <v>108365</v>
      </c>
      <c r="C17733" t="s">
        <v>108364</v>
      </c>
      <c r="D17733" t="s">
        <v>108363</v>
      </c>
      <c r="E17733" t="str">
        <f t="shared" si="277"/>
        <v>644547 - CAMS</v>
      </c>
      <c r="F17733" t="s">
        <v>5299</v>
      </c>
      <c r="G17733" t="s">
        <v>108362</v>
      </c>
      <c r="I17733" t="s">
        <v>4282</v>
      </c>
      <c r="K17733" t="s">
        <v>208</v>
      </c>
      <c r="L17733" t="s">
        <v>108361</v>
      </c>
      <c r="N17733" t="s">
        <v>208</v>
      </c>
      <c r="O17733" t="s">
        <v>476</v>
      </c>
      <c r="P17733" t="s">
        <v>476</v>
      </c>
    </row>
    <row r="17734" spans="1:16">
      <c r="A17734" s="484" t="s">
        <v>9175</v>
      </c>
      <c r="B17734" s="485" t="s">
        <v>9174</v>
      </c>
      <c r="C17734" t="s">
        <v>9173</v>
      </c>
      <c r="D17734" t="s">
        <v>9173</v>
      </c>
      <c r="E17734" t="str">
        <f t="shared" si="277"/>
        <v>643270 - TRAINING IS ART</v>
      </c>
      <c r="F17734" t="s">
        <v>1159</v>
      </c>
      <c r="G17734" t="s">
        <v>9172</v>
      </c>
      <c r="H17734" t="s">
        <v>9171</v>
      </c>
      <c r="I17734" t="s">
        <v>9170</v>
      </c>
      <c r="J17734" t="s">
        <v>9169</v>
      </c>
      <c r="K17734" t="s">
        <v>208</v>
      </c>
      <c r="L17734" t="s">
        <v>9168</v>
      </c>
      <c r="N17734" t="s">
        <v>208</v>
      </c>
      <c r="O17734" t="s">
        <v>476</v>
      </c>
      <c r="P17734" t="s">
        <v>476</v>
      </c>
    </row>
    <row r="17735" spans="1:16">
      <c r="A17735" s="484" t="s">
        <v>57994</v>
      </c>
      <c r="B17735" s="485" t="s">
        <v>57993</v>
      </c>
      <c r="C17735" t="s">
        <v>57992</v>
      </c>
      <c r="D17735" t="s">
        <v>57991</v>
      </c>
      <c r="E17735" t="str">
        <f t="shared" si="277"/>
        <v>645667 - INGENIUM DIGITAL LEARNING COLOMBELLES</v>
      </c>
      <c r="F17735" t="s">
        <v>22835</v>
      </c>
      <c r="G17735" t="s">
        <v>57990</v>
      </c>
      <c r="I17735" t="s">
        <v>55757</v>
      </c>
      <c r="J17735" t="s">
        <v>57989</v>
      </c>
      <c r="K17735" t="s">
        <v>208</v>
      </c>
      <c r="L17735" t="s">
        <v>57988</v>
      </c>
      <c r="N17735" t="s">
        <v>208</v>
      </c>
      <c r="O17735" t="s">
        <v>476</v>
      </c>
      <c r="P17735" t="s">
        <v>476</v>
      </c>
    </row>
    <row r="17736" spans="1:16">
      <c r="A17736" s="484" t="s">
        <v>127706</v>
      </c>
      <c r="B17736" s="485" t="s">
        <v>127705</v>
      </c>
      <c r="C17736" t="s">
        <v>127704</v>
      </c>
      <c r="D17736" t="s">
        <v>127703</v>
      </c>
      <c r="E17736" t="str">
        <f t="shared" si="277"/>
        <v>654267 - APPE</v>
      </c>
      <c r="F17736" t="s">
        <v>495</v>
      </c>
      <c r="G17736" t="s">
        <v>127702</v>
      </c>
      <c r="I17736" t="s">
        <v>127701</v>
      </c>
      <c r="J17736" t="s">
        <v>127700</v>
      </c>
      <c r="K17736" t="s">
        <v>208</v>
      </c>
      <c r="L17736" t="s">
        <v>127699</v>
      </c>
      <c r="N17736" t="s">
        <v>208</v>
      </c>
      <c r="O17736" t="s">
        <v>476</v>
      </c>
      <c r="P17736" t="s">
        <v>476</v>
      </c>
    </row>
    <row r="17737" spans="1:16">
      <c r="A17737" s="484" t="s">
        <v>67176</v>
      </c>
      <c r="B17737" s="485" t="s">
        <v>67175</v>
      </c>
      <c r="C17737" t="s">
        <v>67174</v>
      </c>
      <c r="D17737" t="s">
        <v>67174</v>
      </c>
      <c r="E17737" t="str">
        <f t="shared" si="277"/>
        <v>655715 - GEODAISICS</v>
      </c>
      <c r="F17737" t="s">
        <v>22573</v>
      </c>
      <c r="G17737" t="s">
        <v>67173</v>
      </c>
      <c r="I17737" t="s">
        <v>836</v>
      </c>
      <c r="J17737" t="s">
        <v>67172</v>
      </c>
      <c r="K17737" t="s">
        <v>208</v>
      </c>
      <c r="L17737" t="s">
        <v>67171</v>
      </c>
      <c r="N17737" t="s">
        <v>208</v>
      </c>
      <c r="O17737" t="s">
        <v>476</v>
      </c>
      <c r="P17737" t="s">
        <v>476</v>
      </c>
    </row>
    <row r="17738" spans="1:16">
      <c r="A17738" s="484" t="s">
        <v>17591</v>
      </c>
      <c r="B17738" s="485" t="s">
        <v>17590</v>
      </c>
      <c r="C17738" t="s">
        <v>17589</v>
      </c>
      <c r="D17738" t="s">
        <v>17589</v>
      </c>
      <c r="E17738" t="str">
        <f t="shared" si="277"/>
        <v>677334 - SEX'AEQUO</v>
      </c>
      <c r="F17738" t="s">
        <v>5663</v>
      </c>
      <c r="G17738" t="s">
        <v>17588</v>
      </c>
      <c r="I17738" t="s">
        <v>17587</v>
      </c>
      <c r="K17738" t="s">
        <v>208</v>
      </c>
      <c r="L17738" t="s">
        <v>17586</v>
      </c>
      <c r="N17738" t="s">
        <v>208</v>
      </c>
      <c r="O17738" t="s">
        <v>476</v>
      </c>
      <c r="P17738" t="s">
        <v>476</v>
      </c>
    </row>
    <row r="17739" spans="1:16">
      <c r="A17739" s="484" t="s">
        <v>115749</v>
      </c>
      <c r="B17739" s="485" t="s">
        <v>115748</v>
      </c>
      <c r="C17739" t="s">
        <v>115747</v>
      </c>
      <c r="D17739" t="s">
        <v>115747</v>
      </c>
      <c r="E17739" t="str">
        <f t="shared" si="277"/>
        <v>639620 - AVOSSENS</v>
      </c>
      <c r="F17739" t="s">
        <v>35346</v>
      </c>
      <c r="G17739" t="s">
        <v>115746</v>
      </c>
      <c r="I17739" t="s">
        <v>1035</v>
      </c>
      <c r="J17739" t="s">
        <v>115745</v>
      </c>
      <c r="K17739" t="s">
        <v>208</v>
      </c>
      <c r="L17739" t="s">
        <v>115744</v>
      </c>
      <c r="N17739" t="s">
        <v>208</v>
      </c>
      <c r="O17739" t="s">
        <v>476</v>
      </c>
      <c r="P17739" t="s">
        <v>476</v>
      </c>
    </row>
    <row r="17740" spans="1:16">
      <c r="A17740" s="484" t="s">
        <v>36525</v>
      </c>
      <c r="B17740" s="485" t="s">
        <v>36524</v>
      </c>
      <c r="C17740" t="s">
        <v>36523</v>
      </c>
      <c r="D17740" t="s">
        <v>36523</v>
      </c>
      <c r="E17740" t="str">
        <f t="shared" si="277"/>
        <v>666610 - METIS FORMATION</v>
      </c>
      <c r="F17740" t="s">
        <v>19736</v>
      </c>
      <c r="G17740" t="s">
        <v>36522</v>
      </c>
      <c r="I17740" t="s">
        <v>36521</v>
      </c>
      <c r="J17740" t="s">
        <v>36520</v>
      </c>
      <c r="K17740" t="s">
        <v>208</v>
      </c>
      <c r="L17740" t="s">
        <v>36519</v>
      </c>
      <c r="N17740" t="s">
        <v>208</v>
      </c>
      <c r="O17740" t="s">
        <v>476</v>
      </c>
      <c r="P17740" t="s">
        <v>476</v>
      </c>
    </row>
    <row r="17741" spans="1:16">
      <c r="A17741" s="484" t="s">
        <v>74752</v>
      </c>
      <c r="B17741" s="485" t="s">
        <v>74751</v>
      </c>
      <c r="C17741" t="s">
        <v>74750</v>
      </c>
      <c r="D17741" t="s">
        <v>74750</v>
      </c>
      <c r="E17741" t="str">
        <f t="shared" si="277"/>
        <v>668930 - EXCELLART</v>
      </c>
      <c r="F17741" t="s">
        <v>1945</v>
      </c>
      <c r="G17741" t="s">
        <v>74749</v>
      </c>
      <c r="I17741" t="s">
        <v>74748</v>
      </c>
      <c r="K17741" t="s">
        <v>208</v>
      </c>
      <c r="L17741" t="s">
        <v>74747</v>
      </c>
      <c r="N17741" t="s">
        <v>208</v>
      </c>
      <c r="O17741" t="s">
        <v>476</v>
      </c>
      <c r="P17741" t="s">
        <v>476</v>
      </c>
    </row>
    <row r="17742" spans="1:16">
      <c r="A17742" s="484" t="s">
        <v>133966</v>
      </c>
      <c r="B17742" s="485" t="s">
        <v>133965</v>
      </c>
      <c r="C17742" t="s">
        <v>133964</v>
      </c>
      <c r="D17742" t="s">
        <v>133964</v>
      </c>
      <c r="E17742" t="str">
        <f t="shared" si="277"/>
        <v>650766 - AEQUALITY</v>
      </c>
      <c r="F17742" t="s">
        <v>28983</v>
      </c>
      <c r="G17742" t="s">
        <v>133963</v>
      </c>
      <c r="I17742" t="s">
        <v>626</v>
      </c>
      <c r="J17742" t="s">
        <v>133962</v>
      </c>
      <c r="K17742" t="s">
        <v>208</v>
      </c>
      <c r="L17742" t="s">
        <v>133961</v>
      </c>
      <c r="N17742" t="s">
        <v>208</v>
      </c>
      <c r="O17742" t="s">
        <v>476</v>
      </c>
      <c r="P17742" t="s">
        <v>476</v>
      </c>
    </row>
    <row r="17743" spans="1:16">
      <c r="A17743" s="484" t="s">
        <v>33111</v>
      </c>
      <c r="B17743" s="485" t="s">
        <v>33110</v>
      </c>
      <c r="C17743" t="s">
        <v>33109</v>
      </c>
      <c r="D17743" t="s">
        <v>33109</v>
      </c>
      <c r="E17743" t="str">
        <f t="shared" si="277"/>
        <v>661776 - NORMANDIE COMPETENCES</v>
      </c>
      <c r="F17743" t="s">
        <v>28224</v>
      </c>
      <c r="G17743" t="s">
        <v>33108</v>
      </c>
      <c r="I17743" t="s">
        <v>3229</v>
      </c>
      <c r="J17743" t="s">
        <v>33107</v>
      </c>
      <c r="K17743" t="s">
        <v>208</v>
      </c>
      <c r="L17743" t="s">
        <v>33106</v>
      </c>
      <c r="N17743" t="s">
        <v>207</v>
      </c>
      <c r="O17743" t="s">
        <v>476</v>
      </c>
      <c r="P17743" t="s">
        <v>476</v>
      </c>
    </row>
    <row r="17744" spans="1:16">
      <c r="A17744" s="484" t="s">
        <v>86256</v>
      </c>
      <c r="B17744" s="485" t="s">
        <v>86255</v>
      </c>
      <c r="C17744" t="s">
        <v>86254</v>
      </c>
      <c r="D17744" t="s">
        <v>86254</v>
      </c>
      <c r="E17744" t="str">
        <f t="shared" si="277"/>
        <v>656112 - DREAM TEAM</v>
      </c>
      <c r="F17744" t="s">
        <v>7245</v>
      </c>
      <c r="G17744" t="s">
        <v>86253</v>
      </c>
      <c r="I17744" t="s">
        <v>626</v>
      </c>
      <c r="K17744" t="s">
        <v>208</v>
      </c>
      <c r="L17744" t="s">
        <v>86252</v>
      </c>
      <c r="N17744" t="s">
        <v>208</v>
      </c>
      <c r="O17744" t="s">
        <v>476</v>
      </c>
      <c r="P17744" t="s">
        <v>476</v>
      </c>
    </row>
    <row r="17745" spans="1:16">
      <c r="A17745" s="484" t="s">
        <v>91679</v>
      </c>
      <c r="B17745" s="485" t="s">
        <v>91678</v>
      </c>
      <c r="C17745" t="s">
        <v>91677</v>
      </c>
      <c r="D17745" t="s">
        <v>91677</v>
      </c>
      <c r="E17745" t="str">
        <f t="shared" si="277"/>
        <v>637361 - CORPS ET RESONANCE</v>
      </c>
      <c r="F17745" t="s">
        <v>1792</v>
      </c>
      <c r="G17745" t="s">
        <v>91676</v>
      </c>
      <c r="I17745" t="s">
        <v>1837</v>
      </c>
      <c r="K17745" t="s">
        <v>208</v>
      </c>
      <c r="L17745" t="s">
        <v>91675</v>
      </c>
      <c r="N17745" t="s">
        <v>208</v>
      </c>
      <c r="O17745" t="s">
        <v>476</v>
      </c>
      <c r="P17745" t="s">
        <v>476</v>
      </c>
    </row>
    <row r="17746" spans="1:16">
      <c r="A17746" s="484" t="s">
        <v>45794</v>
      </c>
      <c r="B17746" s="485" t="s">
        <v>45793</v>
      </c>
      <c r="C17746" t="s">
        <v>45792</v>
      </c>
      <c r="D17746" t="s">
        <v>45792</v>
      </c>
      <c r="E17746" t="str">
        <f t="shared" si="277"/>
        <v>635900 - L'ANNEE SENS</v>
      </c>
      <c r="F17746" t="s">
        <v>3853</v>
      </c>
      <c r="G17746" t="s">
        <v>18025</v>
      </c>
      <c r="H17746" t="s">
        <v>45791</v>
      </c>
      <c r="I17746" t="s">
        <v>1542</v>
      </c>
      <c r="J17746" t="s">
        <v>45790</v>
      </c>
      <c r="K17746" t="s">
        <v>208</v>
      </c>
      <c r="L17746" t="s">
        <v>45789</v>
      </c>
      <c r="N17746" t="s">
        <v>208</v>
      </c>
      <c r="O17746" t="s">
        <v>476</v>
      </c>
      <c r="P17746" t="s">
        <v>476</v>
      </c>
    </row>
    <row r="17747" spans="1:16">
      <c r="A17747" s="484" t="s">
        <v>79898</v>
      </c>
      <c r="B17747" s="485" t="s">
        <v>79897</v>
      </c>
      <c r="C17747" t="s">
        <v>79896</v>
      </c>
      <c r="D17747" t="s">
        <v>79896</v>
      </c>
      <c r="E17747" t="str">
        <f t="shared" si="277"/>
        <v>657955 - ENG FORMATION</v>
      </c>
      <c r="F17747" t="s">
        <v>39188</v>
      </c>
      <c r="G17747" t="s">
        <v>79895</v>
      </c>
      <c r="H17747" t="s">
        <v>79894</v>
      </c>
      <c r="I17747" t="s">
        <v>18950</v>
      </c>
      <c r="J17747" t="s">
        <v>79893</v>
      </c>
      <c r="K17747" t="s">
        <v>208</v>
      </c>
      <c r="L17747" t="s">
        <v>79892</v>
      </c>
      <c r="N17747" t="s">
        <v>208</v>
      </c>
      <c r="O17747" t="s">
        <v>476</v>
      </c>
      <c r="P17747" t="s">
        <v>476</v>
      </c>
    </row>
    <row r="17748" spans="1:16">
      <c r="A17748" s="484" t="s">
        <v>16243</v>
      </c>
      <c r="B17748" s="485" t="s">
        <v>16242</v>
      </c>
      <c r="C17748" t="s">
        <v>16241</v>
      </c>
      <c r="D17748" t="s">
        <v>16241</v>
      </c>
      <c r="E17748" t="str">
        <f t="shared" si="277"/>
        <v>654887 - SOCIALE CRISIS</v>
      </c>
      <c r="F17748" t="s">
        <v>16240</v>
      </c>
      <c r="G17748" t="s">
        <v>16239</v>
      </c>
      <c r="I17748" t="s">
        <v>16238</v>
      </c>
      <c r="J17748" t="s">
        <v>16237</v>
      </c>
      <c r="K17748" t="s">
        <v>208</v>
      </c>
      <c r="L17748" t="s">
        <v>16236</v>
      </c>
      <c r="N17748" t="s">
        <v>208</v>
      </c>
      <c r="O17748" t="s">
        <v>476</v>
      </c>
      <c r="P17748" t="s">
        <v>476</v>
      </c>
    </row>
    <row r="17749" spans="1:16">
      <c r="A17749" s="484" t="s">
        <v>92897</v>
      </c>
      <c r="B17749" s="485" t="s">
        <v>92896</v>
      </c>
      <c r="C17749" t="s">
        <v>92895</v>
      </c>
      <c r="D17749" t="s">
        <v>92895</v>
      </c>
      <c r="E17749" t="str">
        <f t="shared" si="277"/>
        <v>655340 - COMPETENCES PERSONA</v>
      </c>
      <c r="F17749" t="s">
        <v>3042</v>
      </c>
      <c r="G17749" t="s">
        <v>92894</v>
      </c>
      <c r="I17749" t="s">
        <v>61282</v>
      </c>
      <c r="K17749" t="s">
        <v>208</v>
      </c>
      <c r="L17749" t="s">
        <v>92893</v>
      </c>
      <c r="N17749" t="s">
        <v>208</v>
      </c>
      <c r="O17749" t="s">
        <v>476</v>
      </c>
      <c r="P17749" t="s">
        <v>476</v>
      </c>
    </row>
    <row r="17750" spans="1:16">
      <c r="A17750" s="484" t="s">
        <v>50226</v>
      </c>
      <c r="B17750" s="485" t="s">
        <v>50225</v>
      </c>
      <c r="C17750" t="s">
        <v>50224</v>
      </c>
      <c r="D17750" t="s">
        <v>50224</v>
      </c>
      <c r="E17750" t="str">
        <f t="shared" si="277"/>
        <v>684430 - ISATIS RH</v>
      </c>
      <c r="F17750" t="s">
        <v>6584</v>
      </c>
      <c r="G17750" t="s">
        <v>50223</v>
      </c>
      <c r="I17750" t="s">
        <v>50222</v>
      </c>
      <c r="J17750" t="s">
        <v>50221</v>
      </c>
      <c r="K17750" t="s">
        <v>208</v>
      </c>
      <c r="L17750" t="s">
        <v>50220</v>
      </c>
      <c r="N17750" t="s">
        <v>208</v>
      </c>
      <c r="O17750" t="s">
        <v>476</v>
      </c>
      <c r="P17750" t="s">
        <v>476</v>
      </c>
    </row>
    <row r="17751" spans="1:16">
      <c r="A17751" s="484" t="s">
        <v>107625</v>
      </c>
      <c r="B17751" s="485" t="s">
        <v>107624</v>
      </c>
      <c r="C17751" t="s">
        <v>107623</v>
      </c>
      <c r="D17751" t="s">
        <v>107622</v>
      </c>
      <c r="E17751" t="str">
        <f t="shared" si="277"/>
        <v>675623 - CENTRE DE FORMATION MARINE HALLEGOT PLOUMILLIAU</v>
      </c>
      <c r="F17751" t="s">
        <v>15421</v>
      </c>
      <c r="G17751" t="s">
        <v>107621</v>
      </c>
      <c r="H17751" t="s">
        <v>107620</v>
      </c>
      <c r="I17751" t="s">
        <v>107619</v>
      </c>
      <c r="J17751" t="s">
        <v>107618</v>
      </c>
      <c r="K17751" t="s">
        <v>208</v>
      </c>
      <c r="L17751" t="s">
        <v>107617</v>
      </c>
      <c r="N17751" t="s">
        <v>208</v>
      </c>
      <c r="O17751" t="s">
        <v>476</v>
      </c>
      <c r="P17751" t="s">
        <v>476</v>
      </c>
    </row>
    <row r="17752" spans="1:16">
      <c r="A17752" s="484" t="s">
        <v>2497</v>
      </c>
      <c r="B17752" s="485" t="s">
        <v>2496</v>
      </c>
      <c r="C17752" t="s">
        <v>2495</v>
      </c>
      <c r="D17752" t="s">
        <v>2495</v>
      </c>
      <c r="E17752" t="str">
        <f t="shared" si="277"/>
        <v>655533 - WENO IES</v>
      </c>
      <c r="F17752" t="s">
        <v>2494</v>
      </c>
      <c r="G17752" t="s">
        <v>2493</v>
      </c>
      <c r="I17752" t="s">
        <v>2492</v>
      </c>
      <c r="J17752" t="s">
        <v>2491</v>
      </c>
      <c r="K17752" t="s">
        <v>208</v>
      </c>
      <c r="L17752" t="s">
        <v>2490</v>
      </c>
      <c r="N17752" t="s">
        <v>208</v>
      </c>
      <c r="O17752" t="s">
        <v>476</v>
      </c>
      <c r="P17752" t="s">
        <v>476</v>
      </c>
    </row>
    <row r="17753" spans="1:16">
      <c r="A17753" s="484" t="s">
        <v>126912</v>
      </c>
      <c r="B17753" s="485" t="s">
        <v>126911</v>
      </c>
      <c r="C17753" t="s">
        <v>126910</v>
      </c>
      <c r="D17753" t="s">
        <v>126910</v>
      </c>
      <c r="E17753" t="str">
        <f t="shared" si="277"/>
        <v>642411 - ARNAUD LESNE FORMATIONS</v>
      </c>
      <c r="F17753" t="s">
        <v>50567</v>
      </c>
      <c r="G17753" t="s">
        <v>126909</v>
      </c>
      <c r="I17753" t="s">
        <v>126908</v>
      </c>
      <c r="K17753" t="s">
        <v>208</v>
      </c>
      <c r="L17753" t="s">
        <v>126907</v>
      </c>
      <c r="N17753" t="s">
        <v>208</v>
      </c>
      <c r="O17753" t="s">
        <v>476</v>
      </c>
      <c r="P17753" t="s">
        <v>476</v>
      </c>
    </row>
    <row r="17754" spans="1:16">
      <c r="A17754" s="484" t="s">
        <v>41840</v>
      </c>
      <c r="B17754" s="485" t="s">
        <v>41839</v>
      </c>
      <c r="C17754" t="s">
        <v>41838</v>
      </c>
      <c r="D17754" t="s">
        <v>41838</v>
      </c>
      <c r="E17754" t="str">
        <f t="shared" si="277"/>
        <v>666397 - LO'R</v>
      </c>
      <c r="F17754" t="s">
        <v>9528</v>
      </c>
      <c r="G17754" t="s">
        <v>41837</v>
      </c>
      <c r="I17754" t="s">
        <v>2225</v>
      </c>
      <c r="J17754" t="s">
        <v>41836</v>
      </c>
      <c r="K17754" t="s">
        <v>208</v>
      </c>
      <c r="L17754" t="s">
        <v>41835</v>
      </c>
      <c r="N17754" t="s">
        <v>208</v>
      </c>
      <c r="O17754" t="s">
        <v>476</v>
      </c>
      <c r="P17754" t="s">
        <v>476</v>
      </c>
    </row>
    <row r="17755" spans="1:16">
      <c r="A17755" s="484" t="s">
        <v>65860</v>
      </c>
      <c r="B17755" s="485" t="s">
        <v>65859</v>
      </c>
      <c r="C17755" t="s">
        <v>65858</v>
      </c>
      <c r="D17755" t="s">
        <v>65857</v>
      </c>
      <c r="E17755" t="str">
        <f t="shared" si="277"/>
        <v>654012 - GOURREAU ANNE LISE</v>
      </c>
      <c r="F17755" t="s">
        <v>65856</v>
      </c>
      <c r="G17755" t="s">
        <v>65855</v>
      </c>
      <c r="I17755" t="s">
        <v>61031</v>
      </c>
      <c r="J17755" t="s">
        <v>65854</v>
      </c>
      <c r="K17755" t="s">
        <v>208</v>
      </c>
      <c r="L17755" t="s">
        <v>65853</v>
      </c>
      <c r="N17755" t="s">
        <v>208</v>
      </c>
      <c r="O17755" t="s">
        <v>476</v>
      </c>
      <c r="P17755" t="s">
        <v>476</v>
      </c>
    </row>
    <row r="17756" spans="1:16">
      <c r="A17756" s="484" t="s">
        <v>132695</v>
      </c>
      <c r="B17756" s="485" t="s">
        <v>132694</v>
      </c>
      <c r="C17756" t="s">
        <v>132693</v>
      </c>
      <c r="D17756" t="s">
        <v>132693</v>
      </c>
      <c r="E17756" t="str">
        <f t="shared" si="277"/>
        <v>656902 - AGATEA R&amp;C BORDEAUX</v>
      </c>
      <c r="F17756" t="s">
        <v>11721</v>
      </c>
      <c r="G17756" t="s">
        <v>41571</v>
      </c>
      <c r="I17756" t="s">
        <v>749</v>
      </c>
      <c r="J17756" t="s">
        <v>56779</v>
      </c>
      <c r="K17756" t="s">
        <v>208</v>
      </c>
      <c r="L17756" t="s">
        <v>132692</v>
      </c>
      <c r="N17756" t="s">
        <v>208</v>
      </c>
      <c r="O17756" t="s">
        <v>476</v>
      </c>
      <c r="P17756" t="s">
        <v>476</v>
      </c>
    </row>
    <row r="17757" spans="1:16">
      <c r="A17757" s="484" t="s">
        <v>79357</v>
      </c>
      <c r="B17757" s="485" t="s">
        <v>79356</v>
      </c>
      <c r="C17757" t="s">
        <v>79355</v>
      </c>
      <c r="D17757" t="s">
        <v>79355</v>
      </c>
      <c r="E17757" t="str">
        <f t="shared" si="277"/>
        <v>662940 - EOPI</v>
      </c>
      <c r="F17757" t="s">
        <v>4476</v>
      </c>
      <c r="G17757" t="s">
        <v>79354</v>
      </c>
      <c r="I17757" t="s">
        <v>79353</v>
      </c>
      <c r="J17757" t="s">
        <v>79352</v>
      </c>
      <c r="K17757" t="s">
        <v>208</v>
      </c>
      <c r="L17757" t="s">
        <v>79351</v>
      </c>
      <c r="N17757" t="s">
        <v>208</v>
      </c>
      <c r="O17757" t="s">
        <v>476</v>
      </c>
      <c r="P17757" t="s">
        <v>476</v>
      </c>
    </row>
    <row r="17758" spans="1:16">
      <c r="A17758" s="484" t="s">
        <v>131675</v>
      </c>
      <c r="B17758" s="485" t="s">
        <v>131674</v>
      </c>
      <c r="C17758" t="s">
        <v>131673</v>
      </c>
      <c r="D17758" t="s">
        <v>131673</v>
      </c>
      <c r="E17758" t="str">
        <f t="shared" si="277"/>
        <v>680916 - AGFC</v>
      </c>
      <c r="F17758" t="s">
        <v>10883</v>
      </c>
      <c r="G17758" t="s">
        <v>131672</v>
      </c>
      <c r="I17758" t="s">
        <v>6917</v>
      </c>
      <c r="J17758" t="s">
        <v>131671</v>
      </c>
      <c r="K17758" t="s">
        <v>208</v>
      </c>
      <c r="L17758" t="s">
        <v>131670</v>
      </c>
      <c r="N17758" t="s">
        <v>208</v>
      </c>
      <c r="O17758" t="s">
        <v>476</v>
      </c>
      <c r="P17758" t="s">
        <v>476</v>
      </c>
    </row>
    <row r="17759" spans="1:16">
      <c r="A17759" s="484" t="s">
        <v>95930</v>
      </c>
      <c r="B17759" s="485" t="s">
        <v>95929</v>
      </c>
      <c r="C17759" t="s">
        <v>95928</v>
      </c>
      <c r="D17759" t="s">
        <v>95927</v>
      </c>
      <c r="E17759" t="str">
        <f t="shared" si="277"/>
        <v>687029 - CIME ACTION GENILAC</v>
      </c>
      <c r="F17759" t="s">
        <v>9164</v>
      </c>
      <c r="G17759" t="s">
        <v>95926</v>
      </c>
      <c r="I17759" t="s">
        <v>9963</v>
      </c>
      <c r="J17759" t="s">
        <v>95925</v>
      </c>
      <c r="K17759" t="s">
        <v>208</v>
      </c>
      <c r="L17759" t="s">
        <v>95924</v>
      </c>
      <c r="N17759" t="s">
        <v>208</v>
      </c>
      <c r="O17759" t="s">
        <v>476</v>
      </c>
      <c r="P17759" t="s">
        <v>476</v>
      </c>
    </row>
    <row r="17760" spans="1:16">
      <c r="A17760" s="484" t="s">
        <v>25987</v>
      </c>
      <c r="B17760" s="485" t="s">
        <v>25986</v>
      </c>
      <c r="C17760" t="s">
        <v>25985</v>
      </c>
      <c r="D17760" t="s">
        <v>25985</v>
      </c>
      <c r="E17760" t="str">
        <f t="shared" si="277"/>
        <v>654589 - PRO G PRO</v>
      </c>
      <c r="F17760" t="s">
        <v>22880</v>
      </c>
      <c r="G17760" t="s">
        <v>25984</v>
      </c>
      <c r="I17760" t="s">
        <v>4451</v>
      </c>
      <c r="K17760" t="s">
        <v>208</v>
      </c>
      <c r="L17760" t="s">
        <v>25983</v>
      </c>
      <c r="N17760" t="s">
        <v>208</v>
      </c>
      <c r="O17760" t="s">
        <v>476</v>
      </c>
      <c r="P17760" t="s">
        <v>476</v>
      </c>
    </row>
    <row r="17761" spans="1:16">
      <c r="A17761" s="484" t="s">
        <v>111512</v>
      </c>
      <c r="B17761" s="485" t="s">
        <v>111511</v>
      </c>
      <c r="C17761" t="s">
        <v>111510</v>
      </c>
      <c r="D17761" t="s">
        <v>111509</v>
      </c>
      <c r="E17761" t="str">
        <f t="shared" si="277"/>
        <v>673390 - BWK MANAGEMENT</v>
      </c>
      <c r="F17761" t="s">
        <v>6186</v>
      </c>
      <c r="G17761" t="s">
        <v>111508</v>
      </c>
      <c r="I17761" t="s">
        <v>10880</v>
      </c>
      <c r="J17761" t="s">
        <v>111507</v>
      </c>
      <c r="K17761" t="s">
        <v>208</v>
      </c>
      <c r="L17761" t="s">
        <v>111506</v>
      </c>
      <c r="N17761" t="s">
        <v>208</v>
      </c>
      <c r="O17761" t="s">
        <v>476</v>
      </c>
      <c r="P17761" t="s">
        <v>476</v>
      </c>
    </row>
    <row r="17762" spans="1:16">
      <c r="A17762" s="484" t="s">
        <v>132686</v>
      </c>
      <c r="B17762" s="485" t="s">
        <v>132685</v>
      </c>
      <c r="C17762" t="s">
        <v>132684</v>
      </c>
      <c r="D17762" t="s">
        <v>132684</v>
      </c>
      <c r="E17762" t="str">
        <f t="shared" si="277"/>
        <v>656380 - AGATEA R&amp;C PARIS</v>
      </c>
      <c r="F17762" t="s">
        <v>18405</v>
      </c>
      <c r="G17762" t="s">
        <v>132683</v>
      </c>
      <c r="I17762" t="s">
        <v>626</v>
      </c>
      <c r="J17762" t="s">
        <v>132682</v>
      </c>
      <c r="K17762" t="s">
        <v>208</v>
      </c>
      <c r="L17762" t="s">
        <v>132681</v>
      </c>
      <c r="N17762" t="s">
        <v>208</v>
      </c>
      <c r="O17762" t="s">
        <v>476</v>
      </c>
      <c r="P17762" t="s">
        <v>476</v>
      </c>
    </row>
    <row r="17763" spans="1:16">
      <c r="A17763" s="484" t="s">
        <v>111291</v>
      </c>
      <c r="B17763" s="485" t="s">
        <v>111290</v>
      </c>
      <c r="C17763" t="s">
        <v>111289</v>
      </c>
      <c r="D17763" t="s">
        <v>111289</v>
      </c>
      <c r="E17763" t="str">
        <f t="shared" si="277"/>
        <v>637683 - CABINET CHRYSTEL TALBOT FERRARO</v>
      </c>
      <c r="F17763" t="s">
        <v>1832</v>
      </c>
      <c r="G17763" t="s">
        <v>111288</v>
      </c>
      <c r="I17763" t="s">
        <v>19267</v>
      </c>
      <c r="J17763" t="s">
        <v>111287</v>
      </c>
      <c r="K17763" t="s">
        <v>208</v>
      </c>
      <c r="L17763" t="s">
        <v>111286</v>
      </c>
      <c r="N17763" t="s">
        <v>208</v>
      </c>
      <c r="O17763" t="s">
        <v>476</v>
      </c>
      <c r="P17763" t="s">
        <v>476</v>
      </c>
    </row>
    <row r="17764" spans="1:16">
      <c r="A17764" s="484" t="s">
        <v>36004</v>
      </c>
      <c r="B17764" s="485" t="s">
        <v>36003</v>
      </c>
      <c r="C17764" t="s">
        <v>36002</v>
      </c>
      <c r="D17764" t="s">
        <v>36002</v>
      </c>
      <c r="E17764" t="str">
        <f t="shared" si="277"/>
        <v>660498 - MIJEMA</v>
      </c>
      <c r="F17764" t="s">
        <v>4244</v>
      </c>
      <c r="G17764" t="s">
        <v>36001</v>
      </c>
      <c r="I17764" t="s">
        <v>36000</v>
      </c>
      <c r="J17764" t="s">
        <v>35999</v>
      </c>
      <c r="K17764" t="s">
        <v>208</v>
      </c>
      <c r="L17764" t="s">
        <v>35998</v>
      </c>
      <c r="N17764" t="s">
        <v>208</v>
      </c>
      <c r="O17764" t="s">
        <v>476</v>
      </c>
      <c r="P17764" t="s">
        <v>476</v>
      </c>
    </row>
    <row r="17765" spans="1:16">
      <c r="A17765" s="484" t="s">
        <v>22425</v>
      </c>
      <c r="B17765" s="485" t="s">
        <v>22424</v>
      </c>
      <c r="C17765" t="s">
        <v>22423</v>
      </c>
      <c r="D17765" t="s">
        <v>22423</v>
      </c>
      <c r="E17765" t="str">
        <f t="shared" si="277"/>
        <v>672324 - RESILIENCE SANTE</v>
      </c>
      <c r="F17765" t="s">
        <v>13085</v>
      </c>
      <c r="G17765" t="s">
        <v>22422</v>
      </c>
      <c r="I17765" t="s">
        <v>22421</v>
      </c>
      <c r="J17765" t="s">
        <v>22420</v>
      </c>
      <c r="K17765" t="s">
        <v>208</v>
      </c>
      <c r="L17765" t="s">
        <v>22419</v>
      </c>
      <c r="N17765" t="s">
        <v>208</v>
      </c>
      <c r="O17765" t="s">
        <v>476</v>
      </c>
      <c r="P17765" t="s">
        <v>476</v>
      </c>
    </row>
    <row r="17766" spans="1:16">
      <c r="A17766" s="484" t="s">
        <v>19069</v>
      </c>
      <c r="B17766" s="485" t="s">
        <v>19068</v>
      </c>
      <c r="C17766" t="s">
        <v>19067</v>
      </c>
      <c r="D17766" t="s">
        <v>19067</v>
      </c>
      <c r="E17766" t="str">
        <f t="shared" si="277"/>
        <v>640359 - SCHRACK SECONET CARE COMMUNICATION GMBH</v>
      </c>
      <c r="F17766" t="s">
        <v>17017</v>
      </c>
      <c r="G17766" t="s">
        <v>19066</v>
      </c>
      <c r="H17766" t="s">
        <v>19065</v>
      </c>
      <c r="I17766" t="s">
        <v>2749</v>
      </c>
      <c r="K17766" t="s">
        <v>208</v>
      </c>
      <c r="L17766" t="s">
        <v>19064</v>
      </c>
      <c r="N17766" t="s">
        <v>208</v>
      </c>
      <c r="O17766" t="s">
        <v>476</v>
      </c>
      <c r="P17766" t="s">
        <v>476</v>
      </c>
    </row>
    <row r="17767" spans="1:16">
      <c r="A17767" s="484" t="s">
        <v>45229</v>
      </c>
      <c r="B17767" s="485" t="s">
        <v>45228</v>
      </c>
      <c r="C17767" t="s">
        <v>45227</v>
      </c>
      <c r="D17767" t="s">
        <v>45227</v>
      </c>
      <c r="E17767" t="str">
        <f t="shared" si="277"/>
        <v>682690 - LD FORMATION &amp; CONSEIL</v>
      </c>
      <c r="F17767" t="s">
        <v>7936</v>
      </c>
      <c r="G17767" t="s">
        <v>45226</v>
      </c>
      <c r="I17767" t="s">
        <v>45225</v>
      </c>
      <c r="J17767" t="s">
        <v>45224</v>
      </c>
      <c r="K17767" t="s">
        <v>208</v>
      </c>
      <c r="L17767" t="s">
        <v>45223</v>
      </c>
      <c r="N17767" t="s">
        <v>208</v>
      </c>
      <c r="O17767" t="s">
        <v>476</v>
      </c>
      <c r="P17767" t="s">
        <v>476</v>
      </c>
    </row>
    <row r="17768" spans="1:16">
      <c r="A17768" s="484" t="s">
        <v>132691</v>
      </c>
      <c r="B17768" s="485" t="s">
        <v>132690</v>
      </c>
      <c r="C17768" t="s">
        <v>132689</v>
      </c>
      <c r="D17768" t="s">
        <v>132689</v>
      </c>
      <c r="E17768" t="str">
        <f t="shared" si="277"/>
        <v>665642 - AGATEA R&amp;C LYON</v>
      </c>
      <c r="F17768" t="s">
        <v>5213</v>
      </c>
      <c r="G17768" t="s">
        <v>82796</v>
      </c>
      <c r="I17768" t="s">
        <v>802</v>
      </c>
      <c r="J17768" t="s">
        <v>132688</v>
      </c>
      <c r="K17768" t="s">
        <v>208</v>
      </c>
      <c r="L17768" t="s">
        <v>132687</v>
      </c>
      <c r="N17768" t="s">
        <v>208</v>
      </c>
      <c r="O17768" t="s">
        <v>476</v>
      </c>
      <c r="P17768" t="s">
        <v>476</v>
      </c>
    </row>
    <row r="17769" spans="1:16">
      <c r="A17769" s="484" t="s">
        <v>66932</v>
      </c>
      <c r="B17769" s="485" t="s">
        <v>66931</v>
      </c>
      <c r="C17769" t="s">
        <v>66930</v>
      </c>
      <c r="D17769" t="s">
        <v>66930</v>
      </c>
      <c r="E17769" t="str">
        <f t="shared" si="277"/>
        <v>643919 - G'FORMATION</v>
      </c>
      <c r="F17769" t="s">
        <v>2074</v>
      </c>
      <c r="G17769" t="s">
        <v>66929</v>
      </c>
      <c r="I17769" t="s">
        <v>9072</v>
      </c>
      <c r="J17769" t="s">
        <v>66928</v>
      </c>
      <c r="K17769" t="s">
        <v>208</v>
      </c>
      <c r="L17769" t="s">
        <v>66927</v>
      </c>
      <c r="N17769" t="s">
        <v>208</v>
      </c>
      <c r="O17769" t="s">
        <v>476</v>
      </c>
      <c r="P17769" t="s">
        <v>476</v>
      </c>
    </row>
    <row r="17770" spans="1:16">
      <c r="A17770" s="484" t="s">
        <v>82441</v>
      </c>
      <c r="B17770" s="485" t="s">
        <v>82440</v>
      </c>
      <c r="C17770" t="s">
        <v>82439</v>
      </c>
      <c r="D17770" t="s">
        <v>82439</v>
      </c>
      <c r="E17770" t="str">
        <f t="shared" si="277"/>
        <v>657750 - EDUCALIVE</v>
      </c>
      <c r="F17770" t="s">
        <v>18756</v>
      </c>
      <c r="G17770" t="s">
        <v>82242</v>
      </c>
      <c r="I17770" t="s">
        <v>626</v>
      </c>
      <c r="J17770" t="s">
        <v>82438</v>
      </c>
      <c r="K17770" t="s">
        <v>208</v>
      </c>
      <c r="L17770" t="s">
        <v>82437</v>
      </c>
      <c r="N17770" t="s">
        <v>208</v>
      </c>
      <c r="O17770" t="s">
        <v>476</v>
      </c>
      <c r="P17770" t="s">
        <v>476</v>
      </c>
    </row>
    <row r="17771" spans="1:16">
      <c r="A17771" s="484" t="s">
        <v>86322</v>
      </c>
      <c r="B17771" s="485" t="s">
        <v>86321</v>
      </c>
      <c r="C17771" t="s">
        <v>86320</v>
      </c>
      <c r="D17771" t="s">
        <v>86320</v>
      </c>
      <c r="E17771" t="str">
        <f t="shared" si="277"/>
        <v>657694 - DP CONSULTING FORMATION</v>
      </c>
      <c r="F17771" t="s">
        <v>5487</v>
      </c>
      <c r="G17771" t="s">
        <v>86319</v>
      </c>
      <c r="I17771" t="s">
        <v>1678</v>
      </c>
      <c r="J17771" t="s">
        <v>86318</v>
      </c>
      <c r="K17771" t="s">
        <v>208</v>
      </c>
      <c r="L17771" t="s">
        <v>86317</v>
      </c>
      <c r="N17771" t="s">
        <v>208</v>
      </c>
      <c r="O17771" t="s">
        <v>476</v>
      </c>
      <c r="P17771" t="s">
        <v>476</v>
      </c>
    </row>
    <row r="17772" spans="1:16">
      <c r="A17772" s="484" t="s">
        <v>113600</v>
      </c>
      <c r="B17772" s="485" t="s">
        <v>113599</v>
      </c>
      <c r="C17772" t="s">
        <v>113598</v>
      </c>
      <c r="D17772" t="s">
        <v>113598</v>
      </c>
      <c r="E17772" t="str">
        <f t="shared" si="277"/>
        <v>664182 - BIG BEN FORMATION</v>
      </c>
      <c r="F17772" t="s">
        <v>13535</v>
      </c>
      <c r="G17772" t="s">
        <v>113597</v>
      </c>
      <c r="I17772" t="s">
        <v>1485</v>
      </c>
      <c r="J17772" t="s">
        <v>113596</v>
      </c>
      <c r="K17772" t="s">
        <v>208</v>
      </c>
      <c r="L17772" t="s">
        <v>113595</v>
      </c>
      <c r="N17772" t="s">
        <v>208</v>
      </c>
      <c r="O17772" t="s">
        <v>476</v>
      </c>
      <c r="P17772" t="s">
        <v>476</v>
      </c>
    </row>
    <row r="17773" spans="1:16">
      <c r="A17773" s="484" t="s">
        <v>29582</v>
      </c>
      <c r="B17773" s="485" t="s">
        <v>29581</v>
      </c>
      <c r="C17773" t="s">
        <v>29580</v>
      </c>
      <c r="D17773" t="s">
        <v>29579</v>
      </c>
      <c r="E17773" t="str">
        <f t="shared" si="277"/>
        <v>676627 - PARISI MONICA</v>
      </c>
      <c r="F17773" t="s">
        <v>16142</v>
      </c>
      <c r="G17773" t="s">
        <v>29578</v>
      </c>
      <c r="I17773" t="s">
        <v>29577</v>
      </c>
      <c r="J17773" t="s">
        <v>29576</v>
      </c>
      <c r="K17773" t="s">
        <v>208</v>
      </c>
      <c r="L17773" t="s">
        <v>29575</v>
      </c>
      <c r="N17773" t="s">
        <v>208</v>
      </c>
      <c r="O17773" t="s">
        <v>476</v>
      </c>
      <c r="P17773" t="s">
        <v>476</v>
      </c>
    </row>
    <row r="17774" spans="1:16">
      <c r="A17774" s="484" t="s">
        <v>87466</v>
      </c>
      <c r="B17774" s="485" t="s">
        <v>87465</v>
      </c>
      <c r="C17774" t="s">
        <v>87464</v>
      </c>
      <c r="D17774" t="s">
        <v>87464</v>
      </c>
      <c r="E17774" t="str">
        <f t="shared" si="277"/>
        <v>685549 - DEVFORMA</v>
      </c>
      <c r="F17774" t="s">
        <v>1124</v>
      </c>
      <c r="G17774" t="s">
        <v>87463</v>
      </c>
      <c r="I17774" t="s">
        <v>626</v>
      </c>
      <c r="J17774" t="s">
        <v>87462</v>
      </c>
      <c r="K17774" t="s">
        <v>208</v>
      </c>
      <c r="L17774" t="s">
        <v>87461</v>
      </c>
      <c r="N17774" t="s">
        <v>208</v>
      </c>
      <c r="O17774" t="s">
        <v>476</v>
      </c>
      <c r="P17774" t="s">
        <v>476</v>
      </c>
    </row>
    <row r="17775" spans="1:16">
      <c r="A17775" s="484" t="s">
        <v>83226</v>
      </c>
      <c r="B17775" s="485" t="s">
        <v>83225</v>
      </c>
      <c r="C17775" t="s">
        <v>83224</v>
      </c>
      <c r="D17775" t="s">
        <v>83223</v>
      </c>
      <c r="E17775" t="str">
        <f t="shared" si="277"/>
        <v>651965 - EPPPN</v>
      </c>
      <c r="F17775" t="s">
        <v>41936</v>
      </c>
      <c r="G17775" t="s">
        <v>83222</v>
      </c>
      <c r="I17775" t="s">
        <v>749</v>
      </c>
      <c r="J17775" t="s">
        <v>83221</v>
      </c>
      <c r="K17775" t="s">
        <v>208</v>
      </c>
      <c r="L17775" t="s">
        <v>83220</v>
      </c>
      <c r="N17775" t="s">
        <v>208</v>
      </c>
      <c r="O17775" t="s">
        <v>476</v>
      </c>
      <c r="P17775" t="s">
        <v>476</v>
      </c>
    </row>
    <row r="17776" spans="1:16">
      <c r="A17776" s="484" t="s">
        <v>71102</v>
      </c>
      <c r="B17776" s="485" t="s">
        <v>71101</v>
      </c>
      <c r="C17776" t="s">
        <v>71100</v>
      </c>
      <c r="D17776" t="s">
        <v>71100</v>
      </c>
      <c r="E17776" t="str">
        <f t="shared" si="277"/>
        <v>655120 - FORMA TO SAVE</v>
      </c>
      <c r="F17776" t="s">
        <v>15386</v>
      </c>
      <c r="G17776" t="s">
        <v>71099</v>
      </c>
      <c r="I17776" t="s">
        <v>71098</v>
      </c>
      <c r="J17776" t="s">
        <v>71097</v>
      </c>
      <c r="K17776" t="s">
        <v>208</v>
      </c>
      <c r="L17776" t="s">
        <v>71096</v>
      </c>
      <c r="N17776" t="s">
        <v>208</v>
      </c>
      <c r="O17776" t="s">
        <v>476</v>
      </c>
      <c r="P17776" t="s">
        <v>476</v>
      </c>
    </row>
    <row r="17777" spans="1:16">
      <c r="A17777" s="484" t="s">
        <v>37191</v>
      </c>
      <c r="B17777" s="485" t="s">
        <v>37190</v>
      </c>
      <c r="C17777" t="s">
        <v>37189</v>
      </c>
      <c r="D17777" t="s">
        <v>37188</v>
      </c>
      <c r="E17777" t="str">
        <f t="shared" si="277"/>
        <v>634591 - MF</v>
      </c>
      <c r="F17777" t="s">
        <v>2242</v>
      </c>
      <c r="G17777" t="s">
        <v>37187</v>
      </c>
      <c r="I17777" t="s">
        <v>37186</v>
      </c>
      <c r="K17777" t="s">
        <v>208</v>
      </c>
      <c r="L17777" t="s">
        <v>37185</v>
      </c>
      <c r="N17777" t="s">
        <v>208</v>
      </c>
      <c r="O17777" t="s">
        <v>476</v>
      </c>
      <c r="P17777" t="s">
        <v>476</v>
      </c>
    </row>
    <row r="17778" spans="1:16">
      <c r="A17778" s="484" t="s">
        <v>95087</v>
      </c>
      <c r="B17778" s="485" t="s">
        <v>95086</v>
      </c>
      <c r="C17778" t="s">
        <v>95085</v>
      </c>
      <c r="D17778" t="s">
        <v>95085</v>
      </c>
      <c r="E17778" t="str">
        <f t="shared" si="277"/>
        <v>659782 - COACHINGBOX</v>
      </c>
      <c r="F17778" t="s">
        <v>95084</v>
      </c>
      <c r="G17778" t="s">
        <v>95083</v>
      </c>
      <c r="I17778" t="s">
        <v>1391</v>
      </c>
      <c r="K17778" t="s">
        <v>208</v>
      </c>
      <c r="L17778" t="s">
        <v>95082</v>
      </c>
      <c r="N17778" t="s">
        <v>208</v>
      </c>
      <c r="O17778" t="s">
        <v>476</v>
      </c>
      <c r="P17778" t="s">
        <v>476</v>
      </c>
    </row>
    <row r="17779" spans="1:16">
      <c r="A17779" s="484" t="s">
        <v>49187</v>
      </c>
      <c r="B17779" s="485" t="s">
        <v>49186</v>
      </c>
      <c r="C17779" t="s">
        <v>49185</v>
      </c>
      <c r="D17779" t="s">
        <v>49185</v>
      </c>
      <c r="E17779" t="str">
        <f t="shared" si="277"/>
        <v>682755 - JOB EQUILIBRE</v>
      </c>
      <c r="F17779" t="s">
        <v>8644</v>
      </c>
      <c r="G17779" t="s">
        <v>49184</v>
      </c>
      <c r="I17779" t="s">
        <v>46304</v>
      </c>
      <c r="J17779" t="s">
        <v>49183</v>
      </c>
      <c r="K17779" t="s">
        <v>208</v>
      </c>
      <c r="L17779" t="s">
        <v>49182</v>
      </c>
      <c r="N17779" t="s">
        <v>208</v>
      </c>
      <c r="O17779" t="s">
        <v>476</v>
      </c>
      <c r="P17779" t="s">
        <v>476</v>
      </c>
    </row>
    <row r="17780" spans="1:16">
      <c r="A17780" s="484" t="s">
        <v>12350</v>
      </c>
      <c r="B17780" s="485" t="s">
        <v>12349</v>
      </c>
      <c r="C17780" t="s">
        <v>12348</v>
      </c>
      <c r="D17780" t="s">
        <v>12348</v>
      </c>
      <c r="E17780" t="str">
        <f t="shared" si="277"/>
        <v>660255 - SUIS TON ETOILE</v>
      </c>
      <c r="F17780" t="s">
        <v>6359</v>
      </c>
      <c r="G17780" t="s">
        <v>12347</v>
      </c>
      <c r="I17780" t="s">
        <v>12346</v>
      </c>
      <c r="J17780" t="s">
        <v>12345</v>
      </c>
      <c r="K17780" t="s">
        <v>208</v>
      </c>
      <c r="L17780" t="s">
        <v>12344</v>
      </c>
      <c r="N17780" t="s">
        <v>208</v>
      </c>
      <c r="O17780" t="s">
        <v>476</v>
      </c>
      <c r="P17780" t="s">
        <v>476</v>
      </c>
    </row>
    <row r="17781" spans="1:16">
      <c r="A17781" s="484" t="s">
        <v>9192</v>
      </c>
      <c r="B17781" s="485" t="s">
        <v>9191</v>
      </c>
      <c r="C17781" t="s">
        <v>9190</v>
      </c>
      <c r="D17781" t="s">
        <v>9190</v>
      </c>
      <c r="E17781" t="str">
        <f t="shared" si="277"/>
        <v>654875 - TRAININBLUE</v>
      </c>
      <c r="F17781" t="s">
        <v>9189</v>
      </c>
      <c r="G17781" t="s">
        <v>9188</v>
      </c>
      <c r="I17781" t="s">
        <v>626</v>
      </c>
      <c r="K17781" t="s">
        <v>208</v>
      </c>
      <c r="L17781" t="s">
        <v>9187</v>
      </c>
      <c r="N17781" t="s">
        <v>208</v>
      </c>
      <c r="O17781" t="s">
        <v>476</v>
      </c>
      <c r="P17781" t="s">
        <v>476</v>
      </c>
    </row>
    <row r="17782" spans="1:16">
      <c r="A17782" s="484" t="s">
        <v>27975</v>
      </c>
      <c r="B17782" s="485" t="s">
        <v>27974</v>
      </c>
      <c r="C17782" t="s">
        <v>27973</v>
      </c>
      <c r="D17782" t="s">
        <v>27973</v>
      </c>
      <c r="E17782" t="str">
        <f t="shared" si="277"/>
        <v>658492 - PIERINA FILOGONIO</v>
      </c>
      <c r="F17782" t="s">
        <v>526</v>
      </c>
      <c r="G17782" t="s">
        <v>27972</v>
      </c>
      <c r="H17782" t="s">
        <v>27971</v>
      </c>
      <c r="I17782" t="s">
        <v>626</v>
      </c>
      <c r="J17782" t="s">
        <v>27970</v>
      </c>
      <c r="K17782" t="s">
        <v>208</v>
      </c>
      <c r="L17782" t="s">
        <v>27969</v>
      </c>
      <c r="N17782" t="s">
        <v>208</v>
      </c>
      <c r="O17782" t="s">
        <v>476</v>
      </c>
      <c r="P17782" t="s">
        <v>476</v>
      </c>
    </row>
    <row r="17783" spans="1:16">
      <c r="A17783" s="484" t="s">
        <v>14053</v>
      </c>
      <c r="B17783" s="485" t="s">
        <v>14052</v>
      </c>
      <c r="C17783" t="s">
        <v>14051</v>
      </c>
      <c r="D17783" t="s">
        <v>14051</v>
      </c>
      <c r="E17783" t="str">
        <f t="shared" si="277"/>
        <v>661934 - SOLSTICE EVOLUTION</v>
      </c>
      <c r="F17783" t="s">
        <v>7517</v>
      </c>
      <c r="G17783" t="s">
        <v>14050</v>
      </c>
      <c r="I17783" t="s">
        <v>14049</v>
      </c>
      <c r="J17783" t="s">
        <v>14048</v>
      </c>
      <c r="K17783" t="s">
        <v>208</v>
      </c>
      <c r="L17783" t="s">
        <v>14047</v>
      </c>
      <c r="N17783" t="s">
        <v>208</v>
      </c>
      <c r="O17783" t="s">
        <v>476</v>
      </c>
      <c r="P17783" t="s">
        <v>476</v>
      </c>
    </row>
    <row r="17784" spans="1:16">
      <c r="A17784" s="484" t="s">
        <v>48477</v>
      </c>
      <c r="B17784" s="485" t="s">
        <v>48476</v>
      </c>
      <c r="C17784" t="s">
        <v>48475</v>
      </c>
      <c r="D17784" t="s">
        <v>48475</v>
      </c>
      <c r="E17784" t="str">
        <f t="shared" si="277"/>
        <v>685069 - KARA FORMATION</v>
      </c>
      <c r="F17784" t="s">
        <v>8902</v>
      </c>
      <c r="G17784" t="s">
        <v>48474</v>
      </c>
      <c r="I17784" t="s">
        <v>626</v>
      </c>
      <c r="J17784" t="s">
        <v>48473</v>
      </c>
      <c r="K17784" t="s">
        <v>208</v>
      </c>
      <c r="L17784" t="s">
        <v>48472</v>
      </c>
      <c r="N17784" t="s">
        <v>208</v>
      </c>
      <c r="O17784" t="s">
        <v>476</v>
      </c>
      <c r="P17784" t="s">
        <v>476</v>
      </c>
    </row>
    <row r="17785" spans="1:16">
      <c r="A17785" s="484" t="s">
        <v>32320</v>
      </c>
      <c r="B17785" s="485" t="s">
        <v>32319</v>
      </c>
      <c r="C17785" t="s">
        <v>32318</v>
      </c>
      <c r="D17785" t="s">
        <v>32318</v>
      </c>
      <c r="E17785" t="str">
        <f t="shared" si="277"/>
        <v>632636 - ODHYS CONSEIL</v>
      </c>
      <c r="F17785" t="s">
        <v>15784</v>
      </c>
      <c r="G17785" t="s">
        <v>32317</v>
      </c>
      <c r="I17785" t="s">
        <v>7864</v>
      </c>
      <c r="K17785" t="s">
        <v>208</v>
      </c>
      <c r="L17785" t="s">
        <v>32316</v>
      </c>
      <c r="N17785" t="s">
        <v>208</v>
      </c>
      <c r="O17785" t="s">
        <v>476</v>
      </c>
      <c r="P17785" t="s">
        <v>476</v>
      </c>
    </row>
    <row r="17786" spans="1:16">
      <c r="A17786" s="484" t="s">
        <v>58411</v>
      </c>
      <c r="B17786" s="485" t="s">
        <v>58410</v>
      </c>
      <c r="C17786" t="s">
        <v>58409</v>
      </c>
      <c r="D17786" t="s">
        <v>58409</v>
      </c>
      <c r="E17786" t="str">
        <f t="shared" si="277"/>
        <v>649296 - IMPLICA CONSULTING</v>
      </c>
      <c r="G17786" t="s">
        <v>58408</v>
      </c>
      <c r="I17786" t="s">
        <v>2161</v>
      </c>
      <c r="J17786" t="s">
        <v>58407</v>
      </c>
      <c r="K17786" t="s">
        <v>208</v>
      </c>
      <c r="L17786" t="s">
        <v>58406</v>
      </c>
      <c r="N17786" t="s">
        <v>208</v>
      </c>
      <c r="O17786" t="s">
        <v>476</v>
      </c>
      <c r="P17786" t="s">
        <v>476</v>
      </c>
    </row>
    <row r="17787" spans="1:16">
      <c r="A17787" s="484" t="s">
        <v>86099</v>
      </c>
      <c r="B17787" s="485" t="s">
        <v>86098</v>
      </c>
      <c r="C17787" t="s">
        <v>86097</v>
      </c>
      <c r="D17787" t="s">
        <v>86097</v>
      </c>
      <c r="E17787" t="str">
        <f t="shared" si="277"/>
        <v>674849 - DS FORMATION</v>
      </c>
      <c r="F17787" t="s">
        <v>33070</v>
      </c>
      <c r="G17787" t="s">
        <v>86096</v>
      </c>
      <c r="I17787" t="s">
        <v>86095</v>
      </c>
      <c r="J17787" t="s">
        <v>86094</v>
      </c>
      <c r="K17787" t="s">
        <v>208</v>
      </c>
      <c r="L17787" t="s">
        <v>86093</v>
      </c>
      <c r="N17787" t="s">
        <v>208</v>
      </c>
      <c r="O17787" t="s">
        <v>476</v>
      </c>
      <c r="P17787" t="s">
        <v>476</v>
      </c>
    </row>
    <row r="17788" spans="1:16">
      <c r="A17788" s="484" t="s">
        <v>4503</v>
      </c>
      <c r="B17788" s="485" t="s">
        <v>4502</v>
      </c>
      <c r="C17788" t="s">
        <v>4501</v>
      </c>
      <c r="D17788" t="s">
        <v>4500</v>
      </c>
      <c r="E17788" t="str">
        <f t="shared" si="277"/>
        <v>677553 - VALLET FABIENNE</v>
      </c>
      <c r="F17788" t="s">
        <v>4499</v>
      </c>
      <c r="G17788" t="s">
        <v>4498</v>
      </c>
      <c r="H17788" t="s">
        <v>4497</v>
      </c>
      <c r="I17788" t="s">
        <v>4496</v>
      </c>
      <c r="K17788" t="s">
        <v>208</v>
      </c>
      <c r="L17788" t="s">
        <v>4495</v>
      </c>
      <c r="N17788" t="s">
        <v>208</v>
      </c>
      <c r="O17788" t="s">
        <v>476</v>
      </c>
      <c r="P17788" t="s">
        <v>476</v>
      </c>
    </row>
    <row r="17789" spans="1:16">
      <c r="A17789" s="484" t="s">
        <v>57586</v>
      </c>
      <c r="B17789" s="485" t="s">
        <v>57585</v>
      </c>
      <c r="C17789" t="s">
        <v>57584</v>
      </c>
      <c r="D17789" t="s">
        <v>57584</v>
      </c>
      <c r="E17789" t="str">
        <f t="shared" si="277"/>
        <v>685495 - INSPIRYOU</v>
      </c>
      <c r="F17789" t="s">
        <v>8040</v>
      </c>
      <c r="G17789" t="s">
        <v>57583</v>
      </c>
      <c r="I17789" t="s">
        <v>57582</v>
      </c>
      <c r="J17789" t="s">
        <v>57581</v>
      </c>
      <c r="K17789" t="s">
        <v>208</v>
      </c>
      <c r="L17789" t="s">
        <v>57580</v>
      </c>
      <c r="N17789" t="s">
        <v>208</v>
      </c>
      <c r="O17789" t="s">
        <v>476</v>
      </c>
      <c r="P17789" t="s">
        <v>476</v>
      </c>
    </row>
    <row r="17790" spans="1:16">
      <c r="A17790" s="484" t="s">
        <v>107847</v>
      </c>
      <c r="B17790" s="485" t="s">
        <v>107846</v>
      </c>
      <c r="C17790" t="s">
        <v>107845</v>
      </c>
      <c r="D17790" t="s">
        <v>107844</v>
      </c>
      <c r="E17790" t="str">
        <f t="shared" si="277"/>
        <v>685756 - CFO</v>
      </c>
      <c r="F17790" t="s">
        <v>2416</v>
      </c>
      <c r="G17790" t="s">
        <v>107843</v>
      </c>
      <c r="I17790" t="s">
        <v>749</v>
      </c>
      <c r="J17790" t="s">
        <v>107842</v>
      </c>
      <c r="K17790" t="s">
        <v>208</v>
      </c>
      <c r="L17790" t="s">
        <v>107841</v>
      </c>
      <c r="N17790" t="s">
        <v>208</v>
      </c>
      <c r="O17790" t="s">
        <v>476</v>
      </c>
      <c r="P17790" t="s">
        <v>476</v>
      </c>
    </row>
    <row r="17791" spans="1:16">
      <c r="A17791" s="484" t="s">
        <v>24181</v>
      </c>
      <c r="B17791" s="485" t="s">
        <v>24180</v>
      </c>
      <c r="C17791" t="s">
        <v>24179</v>
      </c>
      <c r="D17791" t="s">
        <v>24179</v>
      </c>
      <c r="E17791" t="str">
        <f t="shared" si="277"/>
        <v>653305 - QUESACOACH</v>
      </c>
      <c r="F17791" t="s">
        <v>2765</v>
      </c>
      <c r="G17791" t="s">
        <v>24178</v>
      </c>
      <c r="I17791" t="s">
        <v>596</v>
      </c>
      <c r="J17791" t="s">
        <v>24177</v>
      </c>
      <c r="K17791" t="s">
        <v>208</v>
      </c>
      <c r="L17791" t="s">
        <v>24176</v>
      </c>
      <c r="N17791" t="s">
        <v>208</v>
      </c>
      <c r="O17791" t="s">
        <v>476</v>
      </c>
      <c r="P17791" t="s">
        <v>476</v>
      </c>
    </row>
    <row r="17792" spans="1:16">
      <c r="A17792" s="484" t="s">
        <v>74971</v>
      </c>
      <c r="B17792" s="485" t="s">
        <v>74970</v>
      </c>
      <c r="C17792" t="s">
        <v>74969</v>
      </c>
      <c r="D17792" t="s">
        <v>74969</v>
      </c>
      <c r="E17792" t="str">
        <f t="shared" si="277"/>
        <v>673110 - EVI</v>
      </c>
      <c r="F17792" t="s">
        <v>24306</v>
      </c>
      <c r="G17792" t="s">
        <v>74968</v>
      </c>
      <c r="I17792" t="s">
        <v>74967</v>
      </c>
      <c r="J17792" t="s">
        <v>74966</v>
      </c>
      <c r="K17792" t="s">
        <v>208</v>
      </c>
      <c r="L17792" t="s">
        <v>74965</v>
      </c>
      <c r="N17792" t="s">
        <v>208</v>
      </c>
      <c r="O17792" t="s">
        <v>476</v>
      </c>
      <c r="P17792" t="s">
        <v>476</v>
      </c>
    </row>
    <row r="17793" spans="1:16">
      <c r="A17793" s="484" t="s">
        <v>1549</v>
      </c>
      <c r="B17793" s="485" t="s">
        <v>1548</v>
      </c>
      <c r="C17793" t="s">
        <v>1547</v>
      </c>
      <c r="D17793" t="s">
        <v>1546</v>
      </c>
      <c r="E17793" t="str">
        <f t="shared" si="277"/>
        <v>675507 - YES WE MOVE</v>
      </c>
      <c r="F17793" t="s">
        <v>1545</v>
      </c>
      <c r="G17793" t="s">
        <v>1544</v>
      </c>
      <c r="H17793" t="s">
        <v>1543</v>
      </c>
      <c r="I17793" t="s">
        <v>1542</v>
      </c>
      <c r="J17793" t="s">
        <v>1541</v>
      </c>
      <c r="K17793" t="s">
        <v>208</v>
      </c>
      <c r="L17793" t="s">
        <v>1540</v>
      </c>
      <c r="N17793" t="s">
        <v>208</v>
      </c>
      <c r="O17793" t="s">
        <v>476</v>
      </c>
      <c r="P17793" t="s">
        <v>476</v>
      </c>
    </row>
    <row r="17794" spans="1:16">
      <c r="A17794" s="484" t="s">
        <v>32611</v>
      </c>
      <c r="B17794" s="485" t="s">
        <v>32610</v>
      </c>
      <c r="C17794" t="s">
        <v>32609</v>
      </c>
      <c r="D17794" t="s">
        <v>32608</v>
      </c>
      <c r="E17794" t="str">
        <f t="shared" ref="E17794:E17857" si="278">_xlfn.CONCAT(L17794," - ",D17794)</f>
        <v>685318 - O PRES DES AINES FORMATION</v>
      </c>
      <c r="F17794" t="s">
        <v>2718</v>
      </c>
      <c r="G17794" t="s">
        <v>32607</v>
      </c>
      <c r="I17794" t="s">
        <v>5660</v>
      </c>
      <c r="J17794" t="s">
        <v>32606</v>
      </c>
      <c r="K17794" t="s">
        <v>208</v>
      </c>
      <c r="L17794" t="s">
        <v>32605</v>
      </c>
      <c r="N17794" t="s">
        <v>208</v>
      </c>
      <c r="O17794" t="s">
        <v>476</v>
      </c>
      <c r="P17794" t="s">
        <v>476</v>
      </c>
    </row>
    <row r="17795" spans="1:16">
      <c r="A17795" s="484" t="s">
        <v>3870</v>
      </c>
      <c r="B17795" s="485" t="s">
        <v>3869</v>
      </c>
      <c r="C17795" t="s">
        <v>3868</v>
      </c>
      <c r="D17795" t="s">
        <v>3868</v>
      </c>
      <c r="E17795" t="str">
        <f t="shared" si="278"/>
        <v>662045 - VIBRE</v>
      </c>
      <c r="F17795" t="s">
        <v>3867</v>
      </c>
      <c r="G17795" t="s">
        <v>3866</v>
      </c>
      <c r="I17795" t="s">
        <v>3865</v>
      </c>
      <c r="J17795" t="s">
        <v>3864</v>
      </c>
      <c r="K17795" t="s">
        <v>208</v>
      </c>
      <c r="L17795" t="s">
        <v>3863</v>
      </c>
      <c r="N17795" t="s">
        <v>208</v>
      </c>
      <c r="O17795" t="s">
        <v>476</v>
      </c>
      <c r="P17795" t="s">
        <v>476</v>
      </c>
    </row>
    <row r="17796" spans="1:16">
      <c r="A17796" s="484" t="s">
        <v>11160</v>
      </c>
      <c r="B17796" s="485" t="s">
        <v>11159</v>
      </c>
      <c r="C17796" t="s">
        <v>11158</v>
      </c>
      <c r="D17796" t="s">
        <v>11157</v>
      </c>
      <c r="E17796" t="str">
        <f t="shared" si="278"/>
        <v>653287 - TARANNE THIERRY</v>
      </c>
      <c r="F17796" t="s">
        <v>5775</v>
      </c>
      <c r="G17796" t="s">
        <v>11156</v>
      </c>
      <c r="H17796" t="s">
        <v>11155</v>
      </c>
      <c r="I17796" t="s">
        <v>11154</v>
      </c>
      <c r="K17796" t="s">
        <v>208</v>
      </c>
      <c r="L17796" t="s">
        <v>11153</v>
      </c>
      <c r="N17796" t="s">
        <v>208</v>
      </c>
      <c r="O17796" t="s">
        <v>476</v>
      </c>
      <c r="P17796" t="s">
        <v>476</v>
      </c>
    </row>
    <row r="17797" spans="1:16">
      <c r="A17797" s="484" t="s">
        <v>22906</v>
      </c>
      <c r="B17797" s="485" t="s">
        <v>22905</v>
      </c>
      <c r="C17797" t="s">
        <v>22904</v>
      </c>
      <c r="D17797" t="s">
        <v>22904</v>
      </c>
      <c r="E17797" t="str">
        <f t="shared" si="278"/>
        <v>675295 - RESEAU ENDOMETRIOSE REGION SUD</v>
      </c>
      <c r="F17797" t="s">
        <v>8653</v>
      </c>
      <c r="G17797" t="s">
        <v>22903</v>
      </c>
      <c r="H17797" t="s">
        <v>22902</v>
      </c>
      <c r="I17797" t="s">
        <v>1035</v>
      </c>
      <c r="K17797" t="s">
        <v>208</v>
      </c>
      <c r="L17797" t="s">
        <v>22901</v>
      </c>
      <c r="N17797" t="s">
        <v>208</v>
      </c>
      <c r="O17797" t="s">
        <v>476</v>
      </c>
      <c r="P17797" t="s">
        <v>476</v>
      </c>
    </row>
    <row r="17798" spans="1:16">
      <c r="A17798" s="484" t="s">
        <v>98048</v>
      </c>
      <c r="B17798" s="485" t="s">
        <v>98047</v>
      </c>
      <c r="C17798" t="s">
        <v>98046</v>
      </c>
      <c r="D17798" t="s">
        <v>98045</v>
      </c>
      <c r="E17798" t="str">
        <f t="shared" si="278"/>
        <v>636083 - CG FORMATION VANNES</v>
      </c>
      <c r="F17798" t="s">
        <v>13170</v>
      </c>
      <c r="G17798" t="s">
        <v>98044</v>
      </c>
      <c r="I17798" t="s">
        <v>681</v>
      </c>
      <c r="J17798" t="s">
        <v>98043</v>
      </c>
      <c r="K17798" t="s">
        <v>208</v>
      </c>
      <c r="L17798" t="s">
        <v>98042</v>
      </c>
      <c r="N17798" t="s">
        <v>208</v>
      </c>
      <c r="O17798" t="s">
        <v>476</v>
      </c>
      <c r="P17798" t="s">
        <v>476</v>
      </c>
    </row>
    <row r="17799" spans="1:16">
      <c r="A17799" s="484" t="s">
        <v>41562</v>
      </c>
      <c r="B17799" s="485" t="s">
        <v>41561</v>
      </c>
      <c r="C17799" t="s">
        <v>41560</v>
      </c>
      <c r="D17799" t="s">
        <v>41560</v>
      </c>
      <c r="E17799" t="str">
        <f t="shared" si="278"/>
        <v>642095 - LUCIE CHEROUX ACCOMPAGNEMENT</v>
      </c>
      <c r="F17799" t="s">
        <v>9330</v>
      </c>
      <c r="G17799" t="s">
        <v>41559</v>
      </c>
      <c r="I17799" t="s">
        <v>41558</v>
      </c>
      <c r="J17799" t="s">
        <v>41557</v>
      </c>
      <c r="K17799" t="s">
        <v>208</v>
      </c>
      <c r="L17799" t="s">
        <v>41556</v>
      </c>
      <c r="N17799" t="s">
        <v>208</v>
      </c>
      <c r="O17799" t="s">
        <v>476</v>
      </c>
      <c r="P17799" t="s">
        <v>476</v>
      </c>
    </row>
    <row r="17800" spans="1:16">
      <c r="A17800" s="484" t="s">
        <v>21778</v>
      </c>
      <c r="B17800" s="485" t="s">
        <v>21777</v>
      </c>
      <c r="C17800" t="s">
        <v>21776</v>
      </c>
      <c r="D17800" t="s">
        <v>21775</v>
      </c>
      <c r="E17800" t="str">
        <f t="shared" si="278"/>
        <v>663128 - RICHARD ALINE</v>
      </c>
      <c r="F17800" t="s">
        <v>21774</v>
      </c>
      <c r="G17800" t="s">
        <v>21773</v>
      </c>
      <c r="I17800" t="s">
        <v>21772</v>
      </c>
      <c r="J17800" t="s">
        <v>21771</v>
      </c>
      <c r="K17800" t="s">
        <v>208</v>
      </c>
      <c r="L17800" t="s">
        <v>21770</v>
      </c>
      <c r="N17800" t="s">
        <v>208</v>
      </c>
      <c r="O17800" t="s">
        <v>476</v>
      </c>
      <c r="P17800" t="s">
        <v>476</v>
      </c>
    </row>
    <row r="17801" spans="1:16">
      <c r="A17801" s="484" t="s">
        <v>11999</v>
      </c>
      <c r="B17801" s="485" t="s">
        <v>11998</v>
      </c>
      <c r="C17801" t="s">
        <v>11997</v>
      </c>
      <c r="D17801" t="s">
        <v>11997</v>
      </c>
      <c r="E17801" t="str">
        <f t="shared" si="278"/>
        <v>644146 - SYLVIE FOUROT ACCOMPAGNEMENT</v>
      </c>
      <c r="F17801" t="s">
        <v>11686</v>
      </c>
      <c r="G17801" t="s">
        <v>11996</v>
      </c>
      <c r="I17801" t="s">
        <v>11995</v>
      </c>
      <c r="J17801" t="s">
        <v>11994</v>
      </c>
      <c r="K17801" t="s">
        <v>208</v>
      </c>
      <c r="L17801" t="s">
        <v>11993</v>
      </c>
      <c r="N17801" t="s">
        <v>208</v>
      </c>
      <c r="O17801" t="s">
        <v>476</v>
      </c>
      <c r="P17801" t="s">
        <v>476</v>
      </c>
    </row>
    <row r="17802" spans="1:16">
      <c r="A17802" s="484" t="s">
        <v>30034</v>
      </c>
      <c r="B17802" s="485" t="s">
        <v>30033</v>
      </c>
      <c r="C17802" t="s">
        <v>30032</v>
      </c>
      <c r="D17802" t="s">
        <v>30032</v>
      </c>
      <c r="E17802" t="str">
        <f t="shared" si="278"/>
        <v>676706 - P BERTHELOT EXPERTS</v>
      </c>
      <c r="F17802" t="s">
        <v>21401</v>
      </c>
      <c r="G17802" t="s">
        <v>30031</v>
      </c>
      <c r="I17802" t="s">
        <v>1035</v>
      </c>
      <c r="K17802" t="s">
        <v>208</v>
      </c>
      <c r="L17802" t="s">
        <v>30030</v>
      </c>
      <c r="N17802" t="s">
        <v>208</v>
      </c>
      <c r="O17802" t="s">
        <v>476</v>
      </c>
      <c r="P17802" t="s">
        <v>476</v>
      </c>
    </row>
    <row r="17803" spans="1:16">
      <c r="A17803" s="484" t="s">
        <v>95685</v>
      </c>
      <c r="B17803" s="485" t="s">
        <v>95684</v>
      </c>
      <c r="C17803" t="s">
        <v>95683</v>
      </c>
      <c r="D17803" t="s">
        <v>95683</v>
      </c>
      <c r="E17803" t="str">
        <f t="shared" si="278"/>
        <v>657773 - CLASSE LIB</v>
      </c>
      <c r="F17803" t="s">
        <v>18756</v>
      </c>
      <c r="G17803" t="s">
        <v>95682</v>
      </c>
      <c r="I17803" t="s">
        <v>1271</v>
      </c>
      <c r="K17803" t="s">
        <v>208</v>
      </c>
      <c r="L17803" t="s">
        <v>95681</v>
      </c>
      <c r="N17803" t="s">
        <v>208</v>
      </c>
      <c r="O17803" t="s">
        <v>476</v>
      </c>
      <c r="P17803" t="s">
        <v>476</v>
      </c>
    </row>
    <row r="17804" spans="1:16">
      <c r="A17804" s="484" t="s">
        <v>94052</v>
      </c>
      <c r="B17804" s="485" t="s">
        <v>94051</v>
      </c>
      <c r="C17804" t="s">
        <v>94050</v>
      </c>
      <c r="D17804" t="s">
        <v>94050</v>
      </c>
      <c r="E17804" t="str">
        <f t="shared" si="278"/>
        <v>674904 - COM AND CO</v>
      </c>
      <c r="F17804" t="s">
        <v>33070</v>
      </c>
      <c r="G17804" t="s">
        <v>94049</v>
      </c>
      <c r="I17804" t="s">
        <v>94048</v>
      </c>
      <c r="K17804" t="s">
        <v>208</v>
      </c>
      <c r="L17804" t="s">
        <v>94047</v>
      </c>
      <c r="N17804" t="s">
        <v>208</v>
      </c>
      <c r="O17804" t="s">
        <v>476</v>
      </c>
      <c r="P17804" t="s">
        <v>476</v>
      </c>
    </row>
    <row r="17805" spans="1:16">
      <c r="A17805" s="484" t="s">
        <v>25660</v>
      </c>
      <c r="B17805" s="485" t="s">
        <v>25659</v>
      </c>
      <c r="C17805" t="s">
        <v>25658</v>
      </c>
      <c r="D17805" t="s">
        <v>25658</v>
      </c>
      <c r="E17805" t="str">
        <f t="shared" si="278"/>
        <v>649910 - PROJECTION TALENT</v>
      </c>
      <c r="F17805" t="s">
        <v>525</v>
      </c>
      <c r="G17805" t="s">
        <v>25657</v>
      </c>
      <c r="I17805" t="s">
        <v>3364</v>
      </c>
      <c r="J17805" t="s">
        <v>25656</v>
      </c>
      <c r="K17805" t="s">
        <v>208</v>
      </c>
      <c r="L17805" t="s">
        <v>25655</v>
      </c>
      <c r="N17805" t="s">
        <v>208</v>
      </c>
      <c r="O17805" t="s">
        <v>476</v>
      </c>
      <c r="P17805" t="s">
        <v>476</v>
      </c>
    </row>
    <row r="17806" spans="1:16">
      <c r="A17806" s="484" t="s">
        <v>60399</v>
      </c>
      <c r="B17806" s="485" t="s">
        <v>60398</v>
      </c>
      <c r="C17806" t="s">
        <v>60397</v>
      </c>
      <c r="D17806" t="s">
        <v>60397</v>
      </c>
      <c r="E17806" t="str">
        <f t="shared" si="278"/>
        <v>669131 - HOURTANE HELENE</v>
      </c>
      <c r="F17806" t="s">
        <v>9728</v>
      </c>
      <c r="G17806" t="s">
        <v>60396</v>
      </c>
      <c r="I17806" t="s">
        <v>5244</v>
      </c>
      <c r="J17806" t="s">
        <v>60395</v>
      </c>
      <c r="K17806" t="s">
        <v>208</v>
      </c>
      <c r="L17806" t="s">
        <v>60394</v>
      </c>
      <c r="N17806" t="s">
        <v>208</v>
      </c>
      <c r="O17806" t="s">
        <v>476</v>
      </c>
      <c r="P17806" t="s">
        <v>476</v>
      </c>
    </row>
    <row r="17807" spans="1:16">
      <c r="A17807" s="484" t="s">
        <v>1290</v>
      </c>
      <c r="B17807" s="485" t="s">
        <v>1289</v>
      </c>
      <c r="C17807" t="s">
        <v>1288</v>
      </c>
      <c r="D17807" t="s">
        <v>1288</v>
      </c>
      <c r="E17807" t="str">
        <f t="shared" si="278"/>
        <v>651564 - ZAIA MARION</v>
      </c>
      <c r="F17807" t="s">
        <v>1287</v>
      </c>
      <c r="G17807" t="s">
        <v>1286</v>
      </c>
      <c r="I17807" t="s">
        <v>1285</v>
      </c>
      <c r="K17807" t="s">
        <v>208</v>
      </c>
      <c r="L17807" t="s">
        <v>1284</v>
      </c>
      <c r="N17807" t="s">
        <v>208</v>
      </c>
      <c r="O17807" t="s">
        <v>476</v>
      </c>
      <c r="P17807" t="s">
        <v>476</v>
      </c>
    </row>
    <row r="17808" spans="1:16">
      <c r="A17808" s="484" t="s">
        <v>94544</v>
      </c>
      <c r="B17808" s="485" t="s">
        <v>94543</v>
      </c>
      <c r="C17808" t="s">
        <v>94542</v>
      </c>
      <c r="D17808" t="s">
        <v>94541</v>
      </c>
      <c r="E17808" t="str">
        <f t="shared" si="278"/>
        <v>654310 - CMUP</v>
      </c>
      <c r="F17808" t="s">
        <v>1680</v>
      </c>
      <c r="G17808" t="s">
        <v>94540</v>
      </c>
      <c r="I17808" t="s">
        <v>1806</v>
      </c>
      <c r="J17808" t="s">
        <v>94539</v>
      </c>
      <c r="K17808" t="s">
        <v>208</v>
      </c>
      <c r="L17808" t="s">
        <v>94538</v>
      </c>
      <c r="N17808" t="s">
        <v>208</v>
      </c>
      <c r="O17808" t="s">
        <v>476</v>
      </c>
      <c r="P17808" t="s">
        <v>476</v>
      </c>
    </row>
    <row r="17809" spans="1:16">
      <c r="A17809" s="484" t="s">
        <v>112477</v>
      </c>
      <c r="B17809" s="485" t="s">
        <v>112476</v>
      </c>
      <c r="C17809" t="s">
        <v>112475</v>
      </c>
      <c r="D17809" t="s">
        <v>112474</v>
      </c>
      <c r="E17809" t="str">
        <f t="shared" si="278"/>
        <v>639576 - BF</v>
      </c>
      <c r="F17809" t="s">
        <v>1265</v>
      </c>
      <c r="G17809" t="s">
        <v>112473</v>
      </c>
      <c r="I17809" t="s">
        <v>112472</v>
      </c>
      <c r="J17809" t="s">
        <v>112471</v>
      </c>
      <c r="K17809" t="s">
        <v>208</v>
      </c>
      <c r="L17809" t="s">
        <v>112470</v>
      </c>
      <c r="N17809" t="s">
        <v>208</v>
      </c>
      <c r="O17809" t="s">
        <v>476</v>
      </c>
      <c r="P17809" t="s">
        <v>476</v>
      </c>
    </row>
    <row r="17810" spans="1:16">
      <c r="A17810" s="484" t="s">
        <v>117208</v>
      </c>
      <c r="B17810" s="485" t="s">
        <v>117207</v>
      </c>
      <c r="C17810" t="s">
        <v>117206</v>
      </c>
      <c r="D17810" t="s">
        <v>117206</v>
      </c>
      <c r="E17810" t="str">
        <f t="shared" si="278"/>
        <v>491925 - ATTIAS AUDREY</v>
      </c>
      <c r="F17810" t="s">
        <v>5627</v>
      </c>
      <c r="G17810" t="s">
        <v>117205</v>
      </c>
      <c r="H17810" t="s">
        <v>117204</v>
      </c>
      <c r="I17810" t="s">
        <v>7016</v>
      </c>
      <c r="K17810" t="s">
        <v>208</v>
      </c>
      <c r="L17810" t="s">
        <v>117203</v>
      </c>
      <c r="N17810" t="s">
        <v>208</v>
      </c>
      <c r="O17810" t="s">
        <v>476</v>
      </c>
      <c r="P17810" t="s">
        <v>476</v>
      </c>
    </row>
    <row r="17811" spans="1:16">
      <c r="A17811" s="484" t="s">
        <v>34457</v>
      </c>
      <c r="B17811" s="485" t="s">
        <v>34456</v>
      </c>
      <c r="C17811" t="s">
        <v>34455</v>
      </c>
      <c r="D17811" t="s">
        <v>34455</v>
      </c>
      <c r="E17811" t="str">
        <f t="shared" si="278"/>
        <v>657037 - MY POTENTI'AILES</v>
      </c>
      <c r="F17811" t="s">
        <v>16581</v>
      </c>
      <c r="G17811" t="s">
        <v>34454</v>
      </c>
      <c r="I17811" t="s">
        <v>29744</v>
      </c>
      <c r="J17811" t="s">
        <v>34453</v>
      </c>
      <c r="K17811" t="s">
        <v>208</v>
      </c>
      <c r="L17811" t="s">
        <v>34452</v>
      </c>
      <c r="N17811" t="s">
        <v>208</v>
      </c>
      <c r="O17811" t="s">
        <v>476</v>
      </c>
      <c r="P17811" t="s">
        <v>476</v>
      </c>
    </row>
    <row r="17812" spans="1:16">
      <c r="A17812" s="484" t="s">
        <v>115134</v>
      </c>
      <c r="B17812" s="485" t="s">
        <v>115133</v>
      </c>
      <c r="C17812" t="s">
        <v>115132</v>
      </c>
      <c r="D17812" t="s">
        <v>115132</v>
      </c>
      <c r="E17812" t="str">
        <f t="shared" si="278"/>
        <v>660462 - BAKPSY</v>
      </c>
      <c r="F17812" t="s">
        <v>4244</v>
      </c>
      <c r="G17812" t="s">
        <v>115131</v>
      </c>
      <c r="I17812" t="s">
        <v>5789</v>
      </c>
      <c r="K17812" t="s">
        <v>208</v>
      </c>
      <c r="L17812" t="s">
        <v>115130</v>
      </c>
      <c r="N17812" t="s">
        <v>208</v>
      </c>
      <c r="O17812" t="s">
        <v>476</v>
      </c>
      <c r="P17812" t="s">
        <v>476</v>
      </c>
    </row>
    <row r="17813" spans="1:16">
      <c r="A17813" s="484" t="s">
        <v>12152</v>
      </c>
      <c r="B17813" s="485" t="s">
        <v>12151</v>
      </c>
      <c r="C17813" t="s">
        <v>12150</v>
      </c>
      <c r="D17813" t="s">
        <v>12150</v>
      </c>
      <c r="E17813" t="str">
        <f t="shared" si="278"/>
        <v>659599 - SWASH</v>
      </c>
      <c r="F17813" t="s">
        <v>1200</v>
      </c>
      <c r="G17813" t="s">
        <v>12149</v>
      </c>
      <c r="I17813" t="s">
        <v>626</v>
      </c>
      <c r="J17813" t="s">
        <v>12148</v>
      </c>
      <c r="K17813" t="s">
        <v>208</v>
      </c>
      <c r="L17813" t="s">
        <v>12147</v>
      </c>
      <c r="N17813" t="s">
        <v>208</v>
      </c>
      <c r="O17813" t="s">
        <v>476</v>
      </c>
      <c r="P17813" t="s">
        <v>476</v>
      </c>
    </row>
    <row r="17814" spans="1:16">
      <c r="A17814" s="484" t="s">
        <v>53813</v>
      </c>
      <c r="B17814" s="485" t="s">
        <v>53812</v>
      </c>
      <c r="C17814" t="s">
        <v>53811</v>
      </c>
      <c r="D17814" t="s">
        <v>53810</v>
      </c>
      <c r="E17814" t="str">
        <f t="shared" si="278"/>
        <v>653378 - INSTITUT MON ASSISTANT NUMERIQUE</v>
      </c>
      <c r="F17814" t="s">
        <v>11728</v>
      </c>
      <c r="G17814" t="s">
        <v>53809</v>
      </c>
      <c r="I17814" t="s">
        <v>1799</v>
      </c>
      <c r="J17814" t="s">
        <v>53808</v>
      </c>
      <c r="K17814" t="s">
        <v>208</v>
      </c>
      <c r="L17814" t="s">
        <v>53807</v>
      </c>
      <c r="N17814" t="s">
        <v>208</v>
      </c>
      <c r="O17814" t="s">
        <v>476</v>
      </c>
      <c r="P17814" t="s">
        <v>476</v>
      </c>
    </row>
    <row r="17815" spans="1:16">
      <c r="A17815" s="484" t="s">
        <v>69221</v>
      </c>
      <c r="B17815" s="485" t="s">
        <v>69220</v>
      </c>
      <c r="C17815" t="s">
        <v>69219</v>
      </c>
      <c r="D17815" t="s">
        <v>69218</v>
      </c>
      <c r="E17815" t="str">
        <f t="shared" si="278"/>
        <v>630305 - FORMEMOIRE</v>
      </c>
      <c r="F17815" t="s">
        <v>6481</v>
      </c>
      <c r="G17815" t="s">
        <v>69217</v>
      </c>
      <c r="I17815" t="s">
        <v>1781</v>
      </c>
      <c r="J17815" t="s">
        <v>69216</v>
      </c>
      <c r="K17815" t="s">
        <v>208</v>
      </c>
      <c r="L17815" t="s">
        <v>69215</v>
      </c>
      <c r="N17815" t="s">
        <v>208</v>
      </c>
      <c r="O17815" t="s">
        <v>476</v>
      </c>
      <c r="P17815" t="s">
        <v>476</v>
      </c>
    </row>
    <row r="17816" spans="1:16">
      <c r="A17816" s="484" t="s">
        <v>20853</v>
      </c>
      <c r="B17816" s="485" t="s">
        <v>20852</v>
      </c>
      <c r="C17816" t="s">
        <v>20851</v>
      </c>
      <c r="D17816" t="s">
        <v>20850</v>
      </c>
      <c r="E17816" t="str">
        <f t="shared" si="278"/>
        <v>682469 - RYDGE CONSEIL COURBEVOIE</v>
      </c>
      <c r="F17816" t="s">
        <v>14493</v>
      </c>
      <c r="G17816" t="s">
        <v>20849</v>
      </c>
      <c r="H17816" t="s">
        <v>20848</v>
      </c>
      <c r="I17816" t="s">
        <v>569</v>
      </c>
      <c r="J17816" t="s">
        <v>20847</v>
      </c>
      <c r="K17816" t="s">
        <v>208</v>
      </c>
      <c r="L17816" t="s">
        <v>20846</v>
      </c>
      <c r="N17816" t="s">
        <v>208</v>
      </c>
      <c r="O17816" t="s">
        <v>476</v>
      </c>
      <c r="P17816" t="s">
        <v>476</v>
      </c>
    </row>
    <row r="17817" spans="1:16">
      <c r="A17817" s="484" t="s">
        <v>116963</v>
      </c>
      <c r="B17817" s="485" t="s">
        <v>116962</v>
      </c>
      <c r="C17817" t="s">
        <v>116961</v>
      </c>
      <c r="D17817" t="s">
        <v>116960</v>
      </c>
      <c r="E17817" t="str">
        <f t="shared" si="278"/>
        <v>639308 - ACFISS</v>
      </c>
      <c r="F17817" t="s">
        <v>12922</v>
      </c>
      <c r="G17817" t="s">
        <v>116959</v>
      </c>
      <c r="I17817" t="s">
        <v>116958</v>
      </c>
      <c r="K17817" t="s">
        <v>208</v>
      </c>
      <c r="L17817" t="s">
        <v>116957</v>
      </c>
      <c r="N17817" t="s">
        <v>208</v>
      </c>
      <c r="O17817" t="s">
        <v>476</v>
      </c>
      <c r="P17817" t="s">
        <v>476</v>
      </c>
    </row>
    <row r="17818" spans="1:16">
      <c r="A17818" s="484" t="s">
        <v>44550</v>
      </c>
      <c r="B17818" s="485" t="s">
        <v>44549</v>
      </c>
      <c r="C17818" t="s">
        <v>44548</v>
      </c>
      <c r="D17818" t="s">
        <v>44548</v>
      </c>
      <c r="E17818" t="str">
        <f t="shared" si="278"/>
        <v>651187 - LEARN AND PROGRESS</v>
      </c>
      <c r="F17818" t="s">
        <v>24052</v>
      </c>
      <c r="G17818" t="s">
        <v>44547</v>
      </c>
      <c r="I17818" t="s">
        <v>44546</v>
      </c>
      <c r="J17818" t="s">
        <v>44545</v>
      </c>
      <c r="K17818" t="s">
        <v>208</v>
      </c>
      <c r="L17818" t="s">
        <v>44544</v>
      </c>
      <c r="N17818" t="s">
        <v>208</v>
      </c>
      <c r="O17818" t="s">
        <v>476</v>
      </c>
      <c r="P17818" t="s">
        <v>476</v>
      </c>
    </row>
    <row r="17819" spans="1:16">
      <c r="A17819" s="484" t="s">
        <v>38463</v>
      </c>
      <c r="B17819" s="485" t="s">
        <v>38462</v>
      </c>
      <c r="C17819" t="s">
        <v>38461</v>
      </c>
      <c r="D17819" t="s">
        <v>38461</v>
      </c>
      <c r="E17819" t="str">
        <f t="shared" si="278"/>
        <v>663451 - MAOQUAL</v>
      </c>
      <c r="F17819" t="s">
        <v>18446</v>
      </c>
      <c r="G17819" t="s">
        <v>38460</v>
      </c>
      <c r="I17819" t="s">
        <v>38459</v>
      </c>
      <c r="J17819" t="s">
        <v>38458</v>
      </c>
      <c r="K17819" t="s">
        <v>208</v>
      </c>
      <c r="L17819" t="s">
        <v>38457</v>
      </c>
      <c r="N17819" t="s">
        <v>208</v>
      </c>
      <c r="O17819" t="s">
        <v>476</v>
      </c>
      <c r="P17819" t="s">
        <v>476</v>
      </c>
    </row>
    <row r="17820" spans="1:16">
      <c r="A17820" s="484" t="s">
        <v>35105</v>
      </c>
      <c r="B17820" s="485" t="s">
        <v>35104</v>
      </c>
      <c r="C17820" t="s">
        <v>35103</v>
      </c>
      <c r="D17820" t="s">
        <v>35103</v>
      </c>
      <c r="E17820" t="str">
        <f t="shared" si="278"/>
        <v>666051 - MOTO N'GO</v>
      </c>
      <c r="F17820" t="s">
        <v>733</v>
      </c>
      <c r="G17820" t="s">
        <v>35102</v>
      </c>
      <c r="H17820" t="s">
        <v>35101</v>
      </c>
      <c r="I17820" t="s">
        <v>12535</v>
      </c>
      <c r="J17820" t="s">
        <v>35100</v>
      </c>
      <c r="K17820" t="s">
        <v>208</v>
      </c>
      <c r="L17820" t="s">
        <v>35099</v>
      </c>
      <c r="N17820" t="s">
        <v>208</v>
      </c>
      <c r="O17820" t="s">
        <v>476</v>
      </c>
      <c r="P17820" t="s">
        <v>476</v>
      </c>
    </row>
    <row r="17821" spans="1:16">
      <c r="A17821" s="484" t="s">
        <v>43582</v>
      </c>
      <c r="B17821" s="485" t="s">
        <v>43581</v>
      </c>
      <c r="C17821" t="s">
        <v>43580</v>
      </c>
      <c r="D17821" t="s">
        <v>43580</v>
      </c>
      <c r="E17821" t="str">
        <f t="shared" si="278"/>
        <v>641819 - LES ENFANTS DE TAMAR</v>
      </c>
      <c r="F17821" t="s">
        <v>28361</v>
      </c>
      <c r="G17821" t="s">
        <v>43579</v>
      </c>
      <c r="I17821" t="s">
        <v>13352</v>
      </c>
      <c r="J17821" t="s">
        <v>43578</v>
      </c>
      <c r="K17821" t="s">
        <v>208</v>
      </c>
      <c r="L17821" t="s">
        <v>43577</v>
      </c>
      <c r="N17821" t="s">
        <v>208</v>
      </c>
      <c r="O17821" t="s">
        <v>476</v>
      </c>
      <c r="P17821" t="s">
        <v>476</v>
      </c>
    </row>
    <row r="17822" spans="1:16">
      <c r="A17822" s="484" t="s">
        <v>47726</v>
      </c>
      <c r="B17822" s="485" t="s">
        <v>47725</v>
      </c>
      <c r="C17822" t="s">
        <v>47724</v>
      </c>
      <c r="D17822" t="s">
        <v>47723</v>
      </c>
      <c r="E17822" t="str">
        <f t="shared" si="278"/>
        <v>649338 - KPMG ADVISORY PUTEAUX</v>
      </c>
      <c r="F17822" t="s">
        <v>13486</v>
      </c>
      <c r="G17822" t="s">
        <v>47722</v>
      </c>
      <c r="H17822" t="s">
        <v>47721</v>
      </c>
      <c r="I17822" t="s">
        <v>1042</v>
      </c>
      <c r="J17822" t="s">
        <v>47720</v>
      </c>
      <c r="K17822" t="s">
        <v>208</v>
      </c>
      <c r="L17822" t="s">
        <v>47719</v>
      </c>
      <c r="N17822" t="s">
        <v>208</v>
      </c>
      <c r="O17822" t="s">
        <v>476</v>
      </c>
      <c r="P17822" t="s">
        <v>476</v>
      </c>
    </row>
    <row r="17823" spans="1:16">
      <c r="A17823" s="484" t="s">
        <v>19233</v>
      </c>
      <c r="B17823" s="485" t="s">
        <v>19232</v>
      </c>
      <c r="C17823" t="s">
        <v>19231</v>
      </c>
      <c r="D17823" t="s">
        <v>19231</v>
      </c>
      <c r="E17823" t="str">
        <f t="shared" si="278"/>
        <v>666671 - SCARABIN FORMATION</v>
      </c>
      <c r="F17823" t="s">
        <v>6245</v>
      </c>
      <c r="G17823" t="s">
        <v>19230</v>
      </c>
      <c r="I17823" t="s">
        <v>19229</v>
      </c>
      <c r="J17823" t="s">
        <v>19228</v>
      </c>
      <c r="K17823" t="s">
        <v>208</v>
      </c>
      <c r="L17823" t="s">
        <v>19227</v>
      </c>
      <c r="N17823" t="s">
        <v>208</v>
      </c>
      <c r="O17823" t="s">
        <v>476</v>
      </c>
      <c r="P17823" t="s">
        <v>476</v>
      </c>
    </row>
    <row r="17824" spans="1:16">
      <c r="A17824" s="484" t="s">
        <v>134407</v>
      </c>
      <c r="B17824" s="485" t="s">
        <v>134406</v>
      </c>
      <c r="C17824" t="s">
        <v>134405</v>
      </c>
      <c r="D17824" t="s">
        <v>134405</v>
      </c>
      <c r="E17824" t="str">
        <f t="shared" si="278"/>
        <v>674084 - ADI BIDE</v>
      </c>
      <c r="F17824" t="s">
        <v>5983</v>
      </c>
      <c r="G17824" t="s">
        <v>134404</v>
      </c>
      <c r="I17824" t="s">
        <v>19886</v>
      </c>
      <c r="J17824" t="s">
        <v>134403</v>
      </c>
      <c r="K17824" t="s">
        <v>208</v>
      </c>
      <c r="L17824" t="s">
        <v>134402</v>
      </c>
      <c r="N17824" t="s">
        <v>208</v>
      </c>
      <c r="O17824" t="s">
        <v>476</v>
      </c>
      <c r="P17824" t="s">
        <v>476</v>
      </c>
    </row>
    <row r="17825" spans="1:16">
      <c r="A17825" s="484" t="s">
        <v>47400</v>
      </c>
      <c r="B17825" s="485" t="s">
        <v>47399</v>
      </c>
      <c r="C17825" t="s">
        <v>47398</v>
      </c>
      <c r="D17825" t="s">
        <v>47398</v>
      </c>
      <c r="E17825" t="str">
        <f t="shared" si="278"/>
        <v>678247 - LA CLINIQUE DU TRAVAIL</v>
      </c>
      <c r="F17825" t="s">
        <v>23609</v>
      </c>
      <c r="G17825" t="s">
        <v>47397</v>
      </c>
      <c r="I17825" t="s">
        <v>47396</v>
      </c>
      <c r="J17825" t="s">
        <v>47395</v>
      </c>
      <c r="K17825" t="s">
        <v>208</v>
      </c>
      <c r="L17825" t="s">
        <v>47394</v>
      </c>
      <c r="N17825" t="s">
        <v>208</v>
      </c>
      <c r="O17825" t="s">
        <v>476</v>
      </c>
      <c r="P17825" t="s">
        <v>476</v>
      </c>
    </row>
    <row r="17826" spans="1:16">
      <c r="A17826" s="484" t="s">
        <v>47521</v>
      </c>
      <c r="B17826" s="485" t="s">
        <v>47520</v>
      </c>
      <c r="C17826" t="s">
        <v>47519</v>
      </c>
      <c r="D17826" t="s">
        <v>47519</v>
      </c>
      <c r="E17826" t="str">
        <f t="shared" si="278"/>
        <v>667390 - LA BOITE A PAPIER</v>
      </c>
      <c r="F17826" t="s">
        <v>47518</v>
      </c>
      <c r="G17826" t="s">
        <v>47517</v>
      </c>
      <c r="I17826" t="s">
        <v>47516</v>
      </c>
      <c r="J17826" t="s">
        <v>47515</v>
      </c>
      <c r="K17826" t="s">
        <v>208</v>
      </c>
      <c r="L17826" t="s">
        <v>47514</v>
      </c>
      <c r="N17826" t="s">
        <v>208</v>
      </c>
      <c r="O17826" t="s">
        <v>476</v>
      </c>
      <c r="P17826" t="s">
        <v>476</v>
      </c>
    </row>
    <row r="17827" spans="1:16">
      <c r="A17827" s="484" t="s">
        <v>84221</v>
      </c>
      <c r="B17827" s="485" t="s">
        <v>84220</v>
      </c>
      <c r="C17827" t="s">
        <v>84219</v>
      </c>
      <c r="D17827" t="s">
        <v>84219</v>
      </c>
      <c r="E17827" t="str">
        <f t="shared" si="278"/>
        <v>651734 - ECOLE DES METIERS DU BIEN ETRE</v>
      </c>
      <c r="F17827" t="s">
        <v>2097</v>
      </c>
      <c r="G17827" t="s">
        <v>84218</v>
      </c>
      <c r="I17827" t="s">
        <v>31998</v>
      </c>
      <c r="J17827" t="s">
        <v>84217</v>
      </c>
      <c r="K17827" t="s">
        <v>208</v>
      </c>
      <c r="L17827" t="s">
        <v>84216</v>
      </c>
      <c r="N17827" t="s">
        <v>208</v>
      </c>
      <c r="O17827" t="s">
        <v>476</v>
      </c>
      <c r="P17827" t="s">
        <v>476</v>
      </c>
    </row>
    <row r="17828" spans="1:16">
      <c r="A17828" s="484" t="s">
        <v>131681</v>
      </c>
      <c r="B17828" s="485" t="s">
        <v>131680</v>
      </c>
      <c r="C17828" t="s">
        <v>131679</v>
      </c>
      <c r="D17828" t="s">
        <v>131679</v>
      </c>
      <c r="E17828" t="str">
        <f t="shared" si="278"/>
        <v>641777 - AGEVAL FORMATIONS</v>
      </c>
      <c r="F17828" t="s">
        <v>4190</v>
      </c>
      <c r="G17828" t="s">
        <v>131678</v>
      </c>
      <c r="I17828" t="s">
        <v>1647</v>
      </c>
      <c r="J17828" t="s">
        <v>131677</v>
      </c>
      <c r="K17828" t="s">
        <v>208</v>
      </c>
      <c r="L17828" t="s">
        <v>131676</v>
      </c>
      <c r="N17828" t="s">
        <v>208</v>
      </c>
      <c r="O17828" t="s">
        <v>476</v>
      </c>
      <c r="P17828" t="s">
        <v>476</v>
      </c>
    </row>
    <row r="17829" spans="1:16">
      <c r="A17829" s="484" t="s">
        <v>18538</v>
      </c>
      <c r="B17829" s="485" t="s">
        <v>18537</v>
      </c>
      <c r="C17829" t="s">
        <v>18536</v>
      </c>
      <c r="D17829" t="s">
        <v>18536</v>
      </c>
      <c r="E17829" t="str">
        <f t="shared" si="278"/>
        <v>656185 - SECUMOBILITY.ORG</v>
      </c>
      <c r="F17829" t="s">
        <v>10753</v>
      </c>
      <c r="G17829" t="s">
        <v>18535</v>
      </c>
      <c r="H17829" t="s">
        <v>18534</v>
      </c>
      <c r="I17829" t="s">
        <v>2317</v>
      </c>
      <c r="J17829" t="s">
        <v>18533</v>
      </c>
      <c r="K17829" t="s">
        <v>208</v>
      </c>
      <c r="L17829" t="s">
        <v>18532</v>
      </c>
      <c r="N17829" t="s">
        <v>208</v>
      </c>
      <c r="O17829" t="s">
        <v>476</v>
      </c>
      <c r="P17829" t="s">
        <v>476</v>
      </c>
    </row>
    <row r="17830" spans="1:16">
      <c r="A17830" s="484" t="s">
        <v>83607</v>
      </c>
      <c r="B17830" s="485" t="s">
        <v>83606</v>
      </c>
      <c r="C17830" t="s">
        <v>83605</v>
      </c>
      <c r="D17830" t="s">
        <v>83604</v>
      </c>
      <c r="E17830" t="str">
        <f t="shared" si="278"/>
        <v>666956 - ENS TROYES</v>
      </c>
      <c r="F17830" t="s">
        <v>11972</v>
      </c>
      <c r="G17830" t="s">
        <v>83603</v>
      </c>
      <c r="I17830" t="s">
        <v>27406</v>
      </c>
      <c r="J17830" t="s">
        <v>83602</v>
      </c>
      <c r="K17830" t="s">
        <v>208</v>
      </c>
      <c r="L17830" t="s">
        <v>83601</v>
      </c>
      <c r="N17830" t="s">
        <v>208</v>
      </c>
      <c r="O17830" t="s">
        <v>476</v>
      </c>
      <c r="P17830" t="s">
        <v>476</v>
      </c>
    </row>
    <row r="17831" spans="1:16">
      <c r="A17831" s="484" t="s">
        <v>127486</v>
      </c>
      <c r="B17831" s="485" t="s">
        <v>127485</v>
      </c>
      <c r="C17831" t="s">
        <v>127484</v>
      </c>
      <c r="D17831" t="s">
        <v>127484</v>
      </c>
      <c r="E17831" t="str">
        <f t="shared" si="278"/>
        <v>636228 - APYLEARNING</v>
      </c>
      <c r="F17831" t="s">
        <v>2718</v>
      </c>
      <c r="G17831" t="s">
        <v>127483</v>
      </c>
      <c r="I17831" t="s">
        <v>795</v>
      </c>
      <c r="K17831" t="s">
        <v>208</v>
      </c>
      <c r="L17831" t="s">
        <v>127482</v>
      </c>
      <c r="N17831" t="s">
        <v>208</v>
      </c>
      <c r="O17831" t="s">
        <v>476</v>
      </c>
      <c r="P17831" t="s">
        <v>476</v>
      </c>
    </row>
    <row r="17832" spans="1:16">
      <c r="A17832" s="484" t="s">
        <v>127837</v>
      </c>
      <c r="B17832" s="485" t="s">
        <v>127836</v>
      </c>
      <c r="C17832" t="s">
        <v>127835</v>
      </c>
      <c r="D17832" t="s">
        <v>127834</v>
      </c>
      <c r="E17832" t="str">
        <f t="shared" si="278"/>
        <v>651515 - APAVE EXPLOITATION FRANCE SIEGE COURBEVOIE</v>
      </c>
      <c r="F17832" t="s">
        <v>4111</v>
      </c>
      <c r="G17832" t="s">
        <v>127833</v>
      </c>
      <c r="I17832" t="s">
        <v>569</v>
      </c>
      <c r="K17832" t="s">
        <v>208</v>
      </c>
      <c r="L17832" t="s">
        <v>127832</v>
      </c>
      <c r="N17832" t="s">
        <v>208</v>
      </c>
      <c r="O17832" t="s">
        <v>476</v>
      </c>
      <c r="P17832" t="s">
        <v>476</v>
      </c>
    </row>
    <row r="17833" spans="1:16">
      <c r="A17833" s="484" t="s">
        <v>127842</v>
      </c>
      <c r="B17833" s="485" t="s">
        <v>127836</v>
      </c>
      <c r="C17833" t="s">
        <v>127835</v>
      </c>
      <c r="D17833" t="s">
        <v>127841</v>
      </c>
      <c r="E17833" t="str">
        <f t="shared" si="278"/>
        <v>649879 - APAVE EXPLOITATION FRANCE MULHOUSE</v>
      </c>
      <c r="F17833" t="s">
        <v>5323</v>
      </c>
      <c r="G17833" t="s">
        <v>127840</v>
      </c>
      <c r="I17833" t="s">
        <v>4853</v>
      </c>
      <c r="J17833" t="s">
        <v>127839</v>
      </c>
      <c r="K17833" t="s">
        <v>208</v>
      </c>
      <c r="L17833" t="s">
        <v>127838</v>
      </c>
      <c r="N17833" t="s">
        <v>208</v>
      </c>
      <c r="O17833" t="s">
        <v>476</v>
      </c>
      <c r="P17833" t="s">
        <v>476</v>
      </c>
    </row>
    <row r="17834" spans="1:16">
      <c r="A17834" s="484" t="s">
        <v>60530</v>
      </c>
      <c r="B17834" s="485" t="s">
        <v>60529</v>
      </c>
      <c r="C17834" t="s">
        <v>60528</v>
      </c>
      <c r="D17834" t="s">
        <v>60528</v>
      </c>
      <c r="E17834" t="str">
        <f t="shared" si="278"/>
        <v>655764 - HORSE WELL</v>
      </c>
      <c r="F17834" t="s">
        <v>22573</v>
      </c>
      <c r="G17834" t="s">
        <v>60527</v>
      </c>
      <c r="I17834" t="s">
        <v>60526</v>
      </c>
      <c r="J17834" t="s">
        <v>60525</v>
      </c>
      <c r="K17834" t="s">
        <v>208</v>
      </c>
      <c r="L17834" t="s">
        <v>60524</v>
      </c>
      <c r="N17834" t="s">
        <v>208</v>
      </c>
      <c r="O17834" t="s">
        <v>476</v>
      </c>
      <c r="P17834" t="s">
        <v>476</v>
      </c>
    </row>
    <row r="17835" spans="1:16">
      <c r="A17835" s="484" t="s">
        <v>86842</v>
      </c>
      <c r="B17835" s="485" t="s">
        <v>86841</v>
      </c>
      <c r="C17835" t="s">
        <v>86840</v>
      </c>
      <c r="D17835" t="s">
        <v>86840</v>
      </c>
      <c r="E17835" t="str">
        <f t="shared" si="278"/>
        <v>648371 - DISTRICT FORMATION</v>
      </c>
      <c r="F17835" t="s">
        <v>9222</v>
      </c>
      <c r="G17835" t="s">
        <v>86839</v>
      </c>
      <c r="I17835" t="s">
        <v>618</v>
      </c>
      <c r="K17835" t="s">
        <v>208</v>
      </c>
      <c r="L17835" t="s">
        <v>86838</v>
      </c>
      <c r="N17835" t="s">
        <v>208</v>
      </c>
      <c r="O17835" t="s">
        <v>476</v>
      </c>
      <c r="P17835" t="s">
        <v>476</v>
      </c>
    </row>
    <row r="17836" spans="1:16">
      <c r="A17836" s="484" t="s">
        <v>131747</v>
      </c>
      <c r="B17836" s="485" t="s">
        <v>131746</v>
      </c>
      <c r="C17836" t="s">
        <v>131745</v>
      </c>
      <c r="D17836" t="s">
        <v>131745</v>
      </c>
      <c r="E17836" t="str">
        <f t="shared" si="278"/>
        <v>679094 - AGENCE RIVIERA FORMATION</v>
      </c>
      <c r="F17836" t="s">
        <v>18259</v>
      </c>
      <c r="G17836" t="s">
        <v>131744</v>
      </c>
      <c r="H17836" t="s">
        <v>131743</v>
      </c>
      <c r="I17836" t="s">
        <v>28764</v>
      </c>
      <c r="J17836" t="s">
        <v>131742</v>
      </c>
      <c r="K17836" t="s">
        <v>208</v>
      </c>
      <c r="L17836" t="s">
        <v>131741</v>
      </c>
      <c r="N17836" t="s">
        <v>208</v>
      </c>
      <c r="O17836" t="s">
        <v>476</v>
      </c>
      <c r="P17836" t="s">
        <v>476</v>
      </c>
    </row>
    <row r="17837" spans="1:16">
      <c r="A17837" s="484" t="s">
        <v>27526</v>
      </c>
      <c r="B17837" s="485" t="s">
        <v>27525</v>
      </c>
      <c r="C17837" t="s">
        <v>27524</v>
      </c>
      <c r="D17837" t="s">
        <v>27524</v>
      </c>
      <c r="E17837" t="str">
        <f t="shared" si="278"/>
        <v>680230 - PLR AUTO ECOLE FORMATION ROUTIERE</v>
      </c>
      <c r="F17837" t="s">
        <v>493</v>
      </c>
      <c r="G17837" t="s">
        <v>27523</v>
      </c>
      <c r="I17837" t="s">
        <v>27522</v>
      </c>
      <c r="J17837" t="s">
        <v>27521</v>
      </c>
      <c r="K17837" t="s">
        <v>208</v>
      </c>
      <c r="L17837" t="s">
        <v>27520</v>
      </c>
      <c r="N17837" t="s">
        <v>208</v>
      </c>
      <c r="O17837" t="s">
        <v>476</v>
      </c>
      <c r="P17837" t="s">
        <v>476</v>
      </c>
    </row>
    <row r="17838" spans="1:16">
      <c r="A17838" s="484" t="s">
        <v>116971</v>
      </c>
      <c r="B17838" s="485" t="s">
        <v>116970</v>
      </c>
      <c r="C17838" t="s">
        <v>116969</v>
      </c>
      <c r="D17838" t="s">
        <v>116968</v>
      </c>
      <c r="E17838" t="str">
        <f t="shared" si="278"/>
        <v>644006 - ACF JUIGNE SUR SARTHE</v>
      </c>
      <c r="F17838" t="s">
        <v>28421</v>
      </c>
      <c r="G17838" t="s">
        <v>116967</v>
      </c>
      <c r="I17838" t="s">
        <v>116966</v>
      </c>
      <c r="J17838" t="s">
        <v>116965</v>
      </c>
      <c r="K17838" t="s">
        <v>208</v>
      </c>
      <c r="L17838" t="s">
        <v>116964</v>
      </c>
      <c r="N17838" t="s">
        <v>208</v>
      </c>
      <c r="O17838" t="s">
        <v>476</v>
      </c>
      <c r="P17838" t="s">
        <v>476</v>
      </c>
    </row>
    <row r="17839" spans="1:16">
      <c r="A17839" s="484" t="s">
        <v>35146</v>
      </c>
      <c r="B17839" s="485" t="s">
        <v>35145</v>
      </c>
      <c r="C17839" t="s">
        <v>35144</v>
      </c>
      <c r="D17839" t="s">
        <v>35144</v>
      </c>
      <c r="E17839" t="str">
        <f t="shared" si="278"/>
        <v>673286 - MORPHEUS FORMATION</v>
      </c>
      <c r="F17839" t="s">
        <v>35143</v>
      </c>
      <c r="G17839" t="s">
        <v>35142</v>
      </c>
      <c r="I17839" t="s">
        <v>15611</v>
      </c>
      <c r="J17839" t="s">
        <v>35141</v>
      </c>
      <c r="K17839" t="s">
        <v>208</v>
      </c>
      <c r="L17839" t="s">
        <v>35140</v>
      </c>
      <c r="N17839" t="s">
        <v>208</v>
      </c>
      <c r="O17839" t="s">
        <v>476</v>
      </c>
      <c r="P17839" t="s">
        <v>476</v>
      </c>
    </row>
    <row r="17840" spans="1:16">
      <c r="A17840" s="484" t="s">
        <v>37082</v>
      </c>
      <c r="B17840" s="485" t="s">
        <v>37081</v>
      </c>
      <c r="C17840" t="s">
        <v>37080</v>
      </c>
      <c r="D17840" t="s">
        <v>37080</v>
      </c>
      <c r="E17840" t="str">
        <f t="shared" si="278"/>
        <v>686955 - MEDIWEBINAR</v>
      </c>
      <c r="G17840" t="s">
        <v>37079</v>
      </c>
      <c r="I17840" t="s">
        <v>1542</v>
      </c>
      <c r="K17840" t="s">
        <v>208</v>
      </c>
      <c r="L17840" t="s">
        <v>37078</v>
      </c>
      <c r="N17840" t="s">
        <v>208</v>
      </c>
      <c r="O17840" t="s">
        <v>476</v>
      </c>
      <c r="P17840" t="s">
        <v>476</v>
      </c>
    </row>
    <row r="17841" spans="1:16">
      <c r="A17841" s="484" t="s">
        <v>3878</v>
      </c>
      <c r="B17841" s="485" t="s">
        <v>3877</v>
      </c>
      <c r="C17841" t="s">
        <v>3876</v>
      </c>
      <c r="D17841" t="s">
        <v>3876</v>
      </c>
      <c r="E17841" t="str">
        <f t="shared" si="278"/>
        <v>642952 - VIAVENIR SAS</v>
      </c>
      <c r="F17841" t="s">
        <v>3875</v>
      </c>
      <c r="G17841" t="s">
        <v>3874</v>
      </c>
      <c r="I17841" t="s">
        <v>3873</v>
      </c>
      <c r="J17841" t="s">
        <v>3872</v>
      </c>
      <c r="K17841" t="s">
        <v>208</v>
      </c>
      <c r="L17841" t="s">
        <v>3871</v>
      </c>
      <c r="N17841" t="s">
        <v>208</v>
      </c>
      <c r="O17841" t="s">
        <v>476</v>
      </c>
      <c r="P17841" t="s">
        <v>476</v>
      </c>
    </row>
    <row r="17842" spans="1:16">
      <c r="A17842" s="484" t="s">
        <v>77275</v>
      </c>
      <c r="B17842" s="485" t="s">
        <v>77274</v>
      </c>
      <c r="C17842" t="s">
        <v>77273</v>
      </c>
      <c r="D17842" t="s">
        <v>77273</v>
      </c>
      <c r="E17842" t="str">
        <f t="shared" si="278"/>
        <v>686153 - ETHEVE FORMATION &amp; CONSEIL</v>
      </c>
      <c r="F17842" t="s">
        <v>19292</v>
      </c>
      <c r="G17842" t="s">
        <v>77272</v>
      </c>
      <c r="I17842" t="s">
        <v>24541</v>
      </c>
      <c r="J17842" t="s">
        <v>77271</v>
      </c>
      <c r="K17842" t="s">
        <v>208</v>
      </c>
      <c r="L17842" t="s">
        <v>77270</v>
      </c>
      <c r="N17842" t="s">
        <v>208</v>
      </c>
      <c r="O17842" t="s">
        <v>476</v>
      </c>
      <c r="P17842" t="s">
        <v>476</v>
      </c>
    </row>
    <row r="17843" spans="1:16">
      <c r="A17843" s="484" t="s">
        <v>33311</v>
      </c>
      <c r="B17843" s="485" t="s">
        <v>33310</v>
      </c>
      <c r="C17843" t="s">
        <v>33309</v>
      </c>
      <c r="D17843" t="s">
        <v>33308</v>
      </c>
      <c r="E17843" t="str">
        <f t="shared" si="278"/>
        <v>675052 - NIMAGA ALIS</v>
      </c>
      <c r="F17843" t="s">
        <v>32819</v>
      </c>
      <c r="G17843" t="s">
        <v>33307</v>
      </c>
      <c r="H17843" t="s">
        <v>33306</v>
      </c>
      <c r="I17843" t="s">
        <v>1542</v>
      </c>
      <c r="J17843" t="s">
        <v>33305</v>
      </c>
      <c r="K17843" t="s">
        <v>208</v>
      </c>
      <c r="L17843" t="s">
        <v>33304</v>
      </c>
      <c r="N17843" t="s">
        <v>208</v>
      </c>
      <c r="O17843" t="s">
        <v>476</v>
      </c>
      <c r="P17843" t="s">
        <v>476</v>
      </c>
    </row>
    <row r="17844" spans="1:16">
      <c r="A17844" s="484" t="s">
        <v>127363</v>
      </c>
      <c r="B17844" s="485" t="s">
        <v>127362</v>
      </c>
      <c r="C17844" t="s">
        <v>127361</v>
      </c>
      <c r="D17844" t="s">
        <v>127361</v>
      </c>
      <c r="E17844" t="str">
        <f t="shared" si="278"/>
        <v>670601 - ARBRE DE VIE</v>
      </c>
      <c r="F17844" t="s">
        <v>31577</v>
      </c>
      <c r="G17844" t="s">
        <v>127360</v>
      </c>
      <c r="H17844" t="s">
        <v>110098</v>
      </c>
      <c r="I17844" t="s">
        <v>4726</v>
      </c>
      <c r="J17844" t="s">
        <v>127359</v>
      </c>
      <c r="K17844" t="s">
        <v>208</v>
      </c>
      <c r="L17844" t="s">
        <v>127358</v>
      </c>
      <c r="N17844" t="s">
        <v>208</v>
      </c>
      <c r="O17844" t="s">
        <v>476</v>
      </c>
      <c r="P17844" t="s">
        <v>476</v>
      </c>
    </row>
    <row r="17845" spans="1:16">
      <c r="A17845" s="484" t="s">
        <v>18010</v>
      </c>
      <c r="B17845" s="485" t="s">
        <v>18009</v>
      </c>
      <c r="C17845" t="s">
        <v>18008</v>
      </c>
      <c r="D17845" t="s">
        <v>18008</v>
      </c>
      <c r="E17845" t="str">
        <f t="shared" si="278"/>
        <v>667067 - SEQUOIA RICHESSES HUMAINES</v>
      </c>
      <c r="F17845" t="s">
        <v>15990</v>
      </c>
      <c r="G17845" t="s">
        <v>18007</v>
      </c>
      <c r="I17845" t="s">
        <v>3214</v>
      </c>
      <c r="K17845" t="s">
        <v>208</v>
      </c>
      <c r="L17845" t="s">
        <v>18006</v>
      </c>
      <c r="N17845" t="s">
        <v>208</v>
      </c>
      <c r="O17845" t="s">
        <v>476</v>
      </c>
      <c r="P17845" t="s">
        <v>476</v>
      </c>
    </row>
    <row r="17846" spans="1:16">
      <c r="A17846" s="484" t="s">
        <v>1705</v>
      </c>
      <c r="B17846" s="485" t="s">
        <v>1704</v>
      </c>
      <c r="C17846" t="s">
        <v>1703</v>
      </c>
      <c r="D17846" t="s">
        <v>1703</v>
      </c>
      <c r="E17846" t="str">
        <f t="shared" si="278"/>
        <v>658420 - XO BEAUTY</v>
      </c>
      <c r="F17846" t="s">
        <v>1702</v>
      </c>
      <c r="G17846" t="s">
        <v>1701</v>
      </c>
      <c r="I17846" t="s">
        <v>1700</v>
      </c>
      <c r="J17846" t="s">
        <v>1699</v>
      </c>
      <c r="K17846" t="s">
        <v>208</v>
      </c>
      <c r="L17846" t="s">
        <v>1698</v>
      </c>
      <c r="N17846" t="s">
        <v>208</v>
      </c>
      <c r="O17846" t="s">
        <v>476</v>
      </c>
      <c r="P17846" t="s">
        <v>476</v>
      </c>
    </row>
    <row r="17847" spans="1:16">
      <c r="A17847" s="484" t="s">
        <v>83359</v>
      </c>
      <c r="B17847" s="485" t="s">
        <v>83358</v>
      </c>
      <c r="C17847" t="s">
        <v>83357</v>
      </c>
      <c r="D17847" t="s">
        <v>83357</v>
      </c>
      <c r="E17847" t="str">
        <f t="shared" si="278"/>
        <v>642678 - ECOLE NUTRITION SPORT ET SANTE</v>
      </c>
      <c r="F17847" t="s">
        <v>2969</v>
      </c>
      <c r="G17847" t="s">
        <v>83356</v>
      </c>
      <c r="I17847" t="s">
        <v>1542</v>
      </c>
      <c r="K17847" t="s">
        <v>208</v>
      </c>
      <c r="L17847" t="s">
        <v>83355</v>
      </c>
      <c r="N17847" t="s">
        <v>208</v>
      </c>
      <c r="O17847" t="s">
        <v>476</v>
      </c>
      <c r="P17847" t="s">
        <v>476</v>
      </c>
    </row>
    <row r="17848" spans="1:16">
      <c r="A17848" s="484" t="s">
        <v>28846</v>
      </c>
      <c r="B17848" s="485" t="s">
        <v>28845</v>
      </c>
      <c r="C17848" t="s">
        <v>28844</v>
      </c>
      <c r="D17848" t="s">
        <v>28844</v>
      </c>
      <c r="E17848" t="str">
        <f t="shared" si="278"/>
        <v>648097 - PEPITE ACADEMY</v>
      </c>
      <c r="F17848" t="s">
        <v>508</v>
      </c>
      <c r="G17848" t="s">
        <v>28843</v>
      </c>
      <c r="I17848" t="s">
        <v>22370</v>
      </c>
      <c r="J17848" t="s">
        <v>28842</v>
      </c>
      <c r="K17848" t="s">
        <v>208</v>
      </c>
      <c r="L17848" t="s">
        <v>28841</v>
      </c>
      <c r="N17848" t="s">
        <v>208</v>
      </c>
      <c r="O17848" t="s">
        <v>476</v>
      </c>
      <c r="P17848" t="s">
        <v>476</v>
      </c>
    </row>
    <row r="17849" spans="1:16">
      <c r="A17849" s="484" t="s">
        <v>9996</v>
      </c>
      <c r="B17849" s="485" t="s">
        <v>9995</v>
      </c>
      <c r="C17849" t="s">
        <v>9994</v>
      </c>
      <c r="D17849" t="s">
        <v>9994</v>
      </c>
      <c r="E17849" t="str">
        <f t="shared" si="278"/>
        <v>634610 - THERAPIE MOSAIC</v>
      </c>
      <c r="F17849" t="s">
        <v>9993</v>
      </c>
      <c r="G17849" t="s">
        <v>9992</v>
      </c>
      <c r="I17849" t="s">
        <v>9991</v>
      </c>
      <c r="J17849" t="s">
        <v>9990</v>
      </c>
      <c r="K17849" t="s">
        <v>208</v>
      </c>
      <c r="L17849" t="s">
        <v>9989</v>
      </c>
      <c r="N17849" t="s">
        <v>208</v>
      </c>
      <c r="O17849" t="s">
        <v>476</v>
      </c>
      <c r="P17849" t="s">
        <v>476</v>
      </c>
    </row>
    <row r="17850" spans="1:16">
      <c r="A17850" s="484" t="s">
        <v>26217</v>
      </c>
      <c r="B17850" s="485" t="s">
        <v>26216</v>
      </c>
      <c r="C17850" t="s">
        <v>26215</v>
      </c>
      <c r="D17850" t="s">
        <v>26215</v>
      </c>
      <c r="E17850" t="str">
        <f t="shared" si="278"/>
        <v>652131 - PREVISUD</v>
      </c>
      <c r="F17850" t="s">
        <v>18724</v>
      </c>
      <c r="G17850" t="s">
        <v>26214</v>
      </c>
      <c r="I17850" t="s">
        <v>618</v>
      </c>
      <c r="J17850" t="s">
        <v>26213</v>
      </c>
      <c r="K17850" t="s">
        <v>208</v>
      </c>
      <c r="L17850" t="s">
        <v>26212</v>
      </c>
      <c r="N17850" t="s">
        <v>208</v>
      </c>
      <c r="O17850" t="s">
        <v>476</v>
      </c>
      <c r="P17850" t="s">
        <v>476</v>
      </c>
    </row>
    <row r="17851" spans="1:16">
      <c r="A17851" s="484" t="s">
        <v>41661</v>
      </c>
      <c r="B17851" s="485" t="s">
        <v>41660</v>
      </c>
      <c r="C17851" t="s">
        <v>41659</v>
      </c>
      <c r="D17851" t="s">
        <v>41658</v>
      </c>
      <c r="E17851" t="str">
        <f t="shared" si="278"/>
        <v>659484 - LS FORMATION LA CHAPELLE DES FOUGERETZ</v>
      </c>
      <c r="F17851" t="s">
        <v>3505</v>
      </c>
      <c r="G17851" t="s">
        <v>41657</v>
      </c>
      <c r="I17851" t="s">
        <v>41656</v>
      </c>
      <c r="J17851" t="s">
        <v>41655</v>
      </c>
      <c r="K17851" t="s">
        <v>208</v>
      </c>
      <c r="L17851" t="s">
        <v>41654</v>
      </c>
      <c r="N17851" t="s">
        <v>208</v>
      </c>
      <c r="O17851" t="s">
        <v>476</v>
      </c>
      <c r="P17851" t="s">
        <v>476</v>
      </c>
    </row>
    <row r="17852" spans="1:16">
      <c r="A17852" s="484" t="s">
        <v>94999</v>
      </c>
      <c r="B17852" s="485" t="s">
        <v>94998</v>
      </c>
      <c r="C17852" t="s">
        <v>94997</v>
      </c>
      <c r="D17852" t="s">
        <v>94997</v>
      </c>
      <c r="E17852" t="str">
        <f t="shared" si="278"/>
        <v>682470 - COCONS</v>
      </c>
      <c r="F17852" t="s">
        <v>14493</v>
      </c>
      <c r="G17852" t="s">
        <v>94996</v>
      </c>
      <c r="I17852" t="s">
        <v>763</v>
      </c>
      <c r="J17852" t="s">
        <v>94995</v>
      </c>
      <c r="K17852" t="s">
        <v>208</v>
      </c>
      <c r="L17852" t="s">
        <v>94994</v>
      </c>
      <c r="N17852" t="s">
        <v>208</v>
      </c>
      <c r="O17852" t="s">
        <v>476</v>
      </c>
      <c r="P17852" t="s">
        <v>476</v>
      </c>
    </row>
    <row r="17853" spans="1:16">
      <c r="A17853" s="484" t="s">
        <v>43177</v>
      </c>
      <c r="B17853" s="485" t="s">
        <v>43176</v>
      </c>
      <c r="C17853" t="s">
        <v>43175</v>
      </c>
      <c r="D17853" t="s">
        <v>43175</v>
      </c>
      <c r="E17853" t="str">
        <f t="shared" si="278"/>
        <v>683310 - L'ETANG DE VIE</v>
      </c>
      <c r="F17853" t="s">
        <v>9638</v>
      </c>
      <c r="G17853" t="s">
        <v>43174</v>
      </c>
      <c r="I17853" t="s">
        <v>43173</v>
      </c>
      <c r="J17853" t="s">
        <v>43172</v>
      </c>
      <c r="K17853" t="s">
        <v>208</v>
      </c>
      <c r="L17853" t="s">
        <v>43171</v>
      </c>
      <c r="N17853" t="s">
        <v>208</v>
      </c>
      <c r="O17853" t="s">
        <v>476</v>
      </c>
      <c r="P17853" t="s">
        <v>476</v>
      </c>
    </row>
    <row r="17854" spans="1:16">
      <c r="A17854" s="484" t="s">
        <v>44416</v>
      </c>
      <c r="B17854" s="485" t="s">
        <v>44415</v>
      </c>
      <c r="C17854" t="s">
        <v>44414</v>
      </c>
      <c r="D17854" t="s">
        <v>44414</v>
      </c>
      <c r="E17854" t="str">
        <f t="shared" si="278"/>
        <v>643555 - LEBON FORMATION STERILISATION</v>
      </c>
      <c r="F17854" t="s">
        <v>15800</v>
      </c>
      <c r="G17854" t="s">
        <v>44413</v>
      </c>
      <c r="I17854" t="s">
        <v>626</v>
      </c>
      <c r="J17854" t="s">
        <v>44412</v>
      </c>
      <c r="K17854" t="s">
        <v>208</v>
      </c>
      <c r="L17854" t="s">
        <v>44411</v>
      </c>
      <c r="N17854" t="s">
        <v>208</v>
      </c>
      <c r="O17854" t="s">
        <v>476</v>
      </c>
      <c r="P17854" t="s">
        <v>476</v>
      </c>
    </row>
    <row r="17855" spans="1:16">
      <c r="A17855" s="484" t="s">
        <v>136538</v>
      </c>
      <c r="B17855" s="485" t="s">
        <v>136537</v>
      </c>
      <c r="C17855" t="s">
        <v>136536</v>
      </c>
      <c r="D17855" t="s">
        <v>136536</v>
      </c>
      <c r="E17855" t="str">
        <f t="shared" si="278"/>
        <v>685367 - ACADELEC</v>
      </c>
      <c r="F17855" t="s">
        <v>12594</v>
      </c>
      <c r="G17855" t="s">
        <v>136535</v>
      </c>
      <c r="I17855" t="s">
        <v>61863</v>
      </c>
      <c r="J17855" t="s">
        <v>136534</v>
      </c>
      <c r="K17855" t="s">
        <v>208</v>
      </c>
      <c r="L17855" t="s">
        <v>136533</v>
      </c>
      <c r="N17855" t="s">
        <v>208</v>
      </c>
      <c r="O17855" t="s">
        <v>476</v>
      </c>
      <c r="P17855" t="s">
        <v>476</v>
      </c>
    </row>
    <row r="17856" spans="1:16">
      <c r="A17856" s="484" t="s">
        <v>130960</v>
      </c>
      <c r="B17856" s="485" t="s">
        <v>130959</v>
      </c>
      <c r="C17856" t="s">
        <v>130958</v>
      </c>
      <c r="D17856" t="s">
        <v>130957</v>
      </c>
      <c r="E17856" t="str">
        <f t="shared" si="278"/>
        <v>673420 - AKOYAS MARNE REIMS</v>
      </c>
      <c r="F17856" t="s">
        <v>4120</v>
      </c>
      <c r="G17856" t="s">
        <v>130956</v>
      </c>
      <c r="I17856" t="s">
        <v>5789</v>
      </c>
      <c r="J17856" t="s">
        <v>130955</v>
      </c>
      <c r="K17856" t="s">
        <v>208</v>
      </c>
      <c r="L17856" t="s">
        <v>130954</v>
      </c>
      <c r="N17856" t="s">
        <v>208</v>
      </c>
      <c r="O17856" t="s">
        <v>476</v>
      </c>
      <c r="P17856" t="s">
        <v>476</v>
      </c>
    </row>
    <row r="17857" spans="1:16">
      <c r="A17857" s="484" t="s">
        <v>136578</v>
      </c>
      <c r="B17857" s="485" t="s">
        <v>136577</v>
      </c>
      <c r="C17857" t="s">
        <v>136576</v>
      </c>
      <c r="D17857" t="s">
        <v>136575</v>
      </c>
      <c r="E17857" t="str">
        <f t="shared" si="278"/>
        <v>639035 - ACFAM</v>
      </c>
      <c r="F17857" t="s">
        <v>6419</v>
      </c>
      <c r="G17857" t="s">
        <v>136574</v>
      </c>
      <c r="H17857" t="s">
        <v>136573</v>
      </c>
      <c r="I17857" t="s">
        <v>136572</v>
      </c>
      <c r="J17857" t="s">
        <v>136571</v>
      </c>
      <c r="K17857" t="s">
        <v>208</v>
      </c>
      <c r="L17857" t="s">
        <v>136570</v>
      </c>
      <c r="N17857" t="s">
        <v>208</v>
      </c>
      <c r="O17857" t="s">
        <v>476</v>
      </c>
      <c r="P17857" t="s">
        <v>476</v>
      </c>
    </row>
    <row r="17858" spans="1:16">
      <c r="A17858" s="484" t="s">
        <v>10750</v>
      </c>
      <c r="B17858" s="485" t="s">
        <v>10749</v>
      </c>
      <c r="C17858" t="s">
        <v>10748</v>
      </c>
      <c r="D17858" t="s">
        <v>10748</v>
      </c>
      <c r="E17858" t="str">
        <f t="shared" ref="E17858:E17921" si="279">_xlfn.CONCAT(L17858," - ",D17858)</f>
        <v>674266 - TEMPS D'ACCORD</v>
      </c>
      <c r="F17858" t="s">
        <v>1053</v>
      </c>
      <c r="G17858" t="s">
        <v>10747</v>
      </c>
      <c r="I17858" t="s">
        <v>10746</v>
      </c>
      <c r="J17858" t="s">
        <v>10745</v>
      </c>
      <c r="K17858" t="s">
        <v>208</v>
      </c>
      <c r="L17858" t="s">
        <v>10744</v>
      </c>
      <c r="N17858" t="s">
        <v>208</v>
      </c>
      <c r="O17858" t="s">
        <v>476</v>
      </c>
      <c r="P17858" t="s">
        <v>476</v>
      </c>
    </row>
    <row r="17859" spans="1:16">
      <c r="A17859" s="484" t="s">
        <v>126926</v>
      </c>
      <c r="B17859" s="485" t="s">
        <v>126925</v>
      </c>
      <c r="C17859" t="s">
        <v>126924</v>
      </c>
      <c r="D17859" t="s">
        <v>126923</v>
      </c>
      <c r="E17859" t="str">
        <f t="shared" si="279"/>
        <v>650614 - ACPS</v>
      </c>
      <c r="F17859" t="s">
        <v>9349</v>
      </c>
      <c r="G17859" t="s">
        <v>126922</v>
      </c>
      <c r="I17859" t="s">
        <v>126921</v>
      </c>
      <c r="J17859" t="s">
        <v>126920</v>
      </c>
      <c r="K17859" t="s">
        <v>208</v>
      </c>
      <c r="L17859" t="s">
        <v>126919</v>
      </c>
      <c r="N17859" t="s">
        <v>208</v>
      </c>
      <c r="O17859" t="s">
        <v>476</v>
      </c>
      <c r="P17859" t="s">
        <v>476</v>
      </c>
    </row>
    <row r="17860" spans="1:16">
      <c r="A17860" s="484" t="s">
        <v>14273</v>
      </c>
      <c r="B17860" s="485" t="s">
        <v>14272</v>
      </c>
      <c r="C17860" t="s">
        <v>14271</v>
      </c>
      <c r="D17860" t="s">
        <v>14270</v>
      </c>
      <c r="E17860" t="str">
        <f t="shared" si="279"/>
        <v>675106 - SOGINOV LA CHEVROLIERE</v>
      </c>
      <c r="F17860" t="s">
        <v>14269</v>
      </c>
      <c r="G17860" t="s">
        <v>14268</v>
      </c>
      <c r="I17860" t="s">
        <v>14267</v>
      </c>
      <c r="J17860" t="s">
        <v>14266</v>
      </c>
      <c r="K17860" t="s">
        <v>208</v>
      </c>
      <c r="L17860" t="s">
        <v>14265</v>
      </c>
      <c r="N17860" t="s">
        <v>208</v>
      </c>
      <c r="O17860" t="s">
        <v>476</v>
      </c>
      <c r="P17860" t="s">
        <v>476</v>
      </c>
    </row>
    <row r="17861" spans="1:16">
      <c r="A17861" s="484" t="s">
        <v>58405</v>
      </c>
      <c r="B17861" s="485" t="s">
        <v>58404</v>
      </c>
      <c r="C17861" t="s">
        <v>58403</v>
      </c>
      <c r="D17861" t="s">
        <v>58402</v>
      </c>
      <c r="E17861" t="str">
        <f t="shared" si="279"/>
        <v>643981 - IMPULSE ET VOUS</v>
      </c>
      <c r="F17861" t="s">
        <v>9322</v>
      </c>
      <c r="G17861" t="s">
        <v>58401</v>
      </c>
      <c r="I17861" t="s">
        <v>58400</v>
      </c>
      <c r="J17861" t="s">
        <v>58399</v>
      </c>
      <c r="K17861" t="s">
        <v>208</v>
      </c>
      <c r="L17861" t="s">
        <v>58398</v>
      </c>
      <c r="N17861" t="s">
        <v>208</v>
      </c>
      <c r="O17861" t="s">
        <v>476</v>
      </c>
      <c r="P17861" t="s">
        <v>476</v>
      </c>
    </row>
    <row r="17862" spans="1:16">
      <c r="A17862" s="484" t="s">
        <v>71095</v>
      </c>
      <c r="B17862" s="485" t="s">
        <v>71094</v>
      </c>
      <c r="C17862" t="s">
        <v>71093</v>
      </c>
      <c r="D17862" t="s">
        <v>71093</v>
      </c>
      <c r="E17862" t="str">
        <f t="shared" si="279"/>
        <v>639138 - FORMA TOURS</v>
      </c>
      <c r="G17862" t="s">
        <v>71092</v>
      </c>
      <c r="I17862" t="s">
        <v>1799</v>
      </c>
      <c r="K17862" t="s">
        <v>208</v>
      </c>
      <c r="L17862" t="s">
        <v>71091</v>
      </c>
      <c r="N17862" t="s">
        <v>208</v>
      </c>
      <c r="O17862" t="s">
        <v>476</v>
      </c>
      <c r="P17862" t="s">
        <v>476</v>
      </c>
    </row>
    <row r="17863" spans="1:16">
      <c r="A17863" s="484" t="s">
        <v>41996</v>
      </c>
      <c r="B17863" s="485" t="s">
        <v>41995</v>
      </c>
      <c r="C17863" t="s">
        <v>41994</v>
      </c>
      <c r="D17863" t="s">
        <v>41994</v>
      </c>
      <c r="E17863" t="str">
        <f t="shared" si="279"/>
        <v>685422 - LOHANDA</v>
      </c>
      <c r="F17863" t="s">
        <v>8040</v>
      </c>
      <c r="G17863" t="s">
        <v>41993</v>
      </c>
      <c r="I17863" t="s">
        <v>41992</v>
      </c>
      <c r="J17863" t="s">
        <v>41991</v>
      </c>
      <c r="K17863" t="s">
        <v>208</v>
      </c>
      <c r="L17863" t="s">
        <v>41990</v>
      </c>
      <c r="N17863" t="s">
        <v>207</v>
      </c>
      <c r="O17863" t="s">
        <v>476</v>
      </c>
      <c r="P17863" t="s">
        <v>476</v>
      </c>
    </row>
    <row r="17864" spans="1:16">
      <c r="A17864" s="484" t="s">
        <v>956</v>
      </c>
      <c r="B17864" s="485" t="s">
        <v>955</v>
      </c>
      <c r="C17864" t="s">
        <v>954</v>
      </c>
      <c r="D17864" t="s">
        <v>954</v>
      </c>
      <c r="E17864" t="str">
        <f t="shared" si="279"/>
        <v>671113 - 2A</v>
      </c>
      <c r="F17864" t="s">
        <v>953</v>
      </c>
      <c r="G17864" t="s">
        <v>952</v>
      </c>
      <c r="I17864" t="s">
        <v>951</v>
      </c>
      <c r="K17864" t="s">
        <v>208</v>
      </c>
      <c r="L17864" t="s">
        <v>950</v>
      </c>
      <c r="N17864" t="s">
        <v>208</v>
      </c>
      <c r="O17864" t="s">
        <v>476</v>
      </c>
      <c r="P17864" t="s">
        <v>476</v>
      </c>
    </row>
    <row r="17865" spans="1:16">
      <c r="A17865" s="484" t="s">
        <v>33780</v>
      </c>
      <c r="B17865" s="485" t="s">
        <v>33779</v>
      </c>
      <c r="C17865" t="s">
        <v>33778</v>
      </c>
      <c r="D17865" t="s">
        <v>33778</v>
      </c>
      <c r="E17865" t="str">
        <f t="shared" si="279"/>
        <v>676196 - NEOPRO</v>
      </c>
      <c r="F17865" t="s">
        <v>33777</v>
      </c>
      <c r="G17865" t="s">
        <v>33776</v>
      </c>
      <c r="I17865" t="s">
        <v>20960</v>
      </c>
      <c r="K17865" t="s">
        <v>208</v>
      </c>
      <c r="L17865" t="s">
        <v>33775</v>
      </c>
      <c r="N17865" t="s">
        <v>208</v>
      </c>
      <c r="O17865" t="s">
        <v>476</v>
      </c>
      <c r="P17865" t="s">
        <v>476</v>
      </c>
    </row>
    <row r="17866" spans="1:16">
      <c r="A17866" s="484" t="s">
        <v>32560</v>
      </c>
      <c r="B17866" s="485" t="s">
        <v>32559</v>
      </c>
      <c r="C17866" t="s">
        <v>32558</v>
      </c>
      <c r="D17866" t="s">
        <v>32558</v>
      </c>
      <c r="E17866" t="str">
        <f t="shared" si="279"/>
        <v>678636 - OBJECTIF DRONE FORMATION</v>
      </c>
      <c r="F17866" t="s">
        <v>11454</v>
      </c>
      <c r="G17866" t="s">
        <v>32557</v>
      </c>
      <c r="I17866" t="s">
        <v>1906</v>
      </c>
      <c r="K17866" t="s">
        <v>208</v>
      </c>
      <c r="L17866" t="s">
        <v>32556</v>
      </c>
      <c r="N17866" t="s">
        <v>208</v>
      </c>
      <c r="O17866" t="s">
        <v>476</v>
      </c>
      <c r="P17866" t="s">
        <v>476</v>
      </c>
    </row>
    <row r="17867" spans="1:16">
      <c r="A17867" s="484" t="s">
        <v>136525</v>
      </c>
      <c r="B17867" s="485" t="s">
        <v>136524</v>
      </c>
      <c r="C17867" t="s">
        <v>136523</v>
      </c>
      <c r="D17867" t="s">
        <v>136523</v>
      </c>
      <c r="E17867" t="str">
        <f t="shared" si="279"/>
        <v>654050 - ACADEMEE</v>
      </c>
      <c r="F17867" t="s">
        <v>30224</v>
      </c>
      <c r="G17867" t="s">
        <v>136522</v>
      </c>
      <c r="I17867" t="s">
        <v>24729</v>
      </c>
      <c r="J17867" t="s">
        <v>136521</v>
      </c>
      <c r="K17867" t="s">
        <v>208</v>
      </c>
      <c r="L17867" t="s">
        <v>136520</v>
      </c>
      <c r="N17867" t="s">
        <v>207</v>
      </c>
      <c r="O17867" t="s">
        <v>476</v>
      </c>
      <c r="P17867" t="s">
        <v>476</v>
      </c>
    </row>
    <row r="17868" spans="1:16">
      <c r="A17868" s="484" t="s">
        <v>19310</v>
      </c>
      <c r="B17868" s="485" t="s">
        <v>19309</v>
      </c>
      <c r="C17868" t="s">
        <v>19308</v>
      </c>
      <c r="D17868" t="s">
        <v>19308</v>
      </c>
      <c r="E17868" t="str">
        <f t="shared" si="279"/>
        <v>641352 - SAVOYR</v>
      </c>
      <c r="F17868" t="s">
        <v>19307</v>
      </c>
      <c r="G17868" t="s">
        <v>19306</v>
      </c>
      <c r="I17868" t="s">
        <v>19305</v>
      </c>
      <c r="J17868" t="s">
        <v>19304</v>
      </c>
      <c r="K17868" t="s">
        <v>208</v>
      </c>
      <c r="L17868" t="s">
        <v>19303</v>
      </c>
      <c r="N17868" t="s">
        <v>208</v>
      </c>
      <c r="O17868" t="s">
        <v>476</v>
      </c>
      <c r="P17868" t="s">
        <v>476</v>
      </c>
    </row>
    <row r="17869" spans="1:16">
      <c r="A17869" s="484" t="s">
        <v>19296</v>
      </c>
      <c r="B17869" s="485" t="s">
        <v>19295</v>
      </c>
      <c r="C17869" t="s">
        <v>19294</v>
      </c>
      <c r="D17869" t="s">
        <v>19293</v>
      </c>
      <c r="E17869" t="str">
        <f t="shared" si="279"/>
        <v>686062 - SCF</v>
      </c>
      <c r="F17869" t="s">
        <v>19292</v>
      </c>
      <c r="G17869" t="s">
        <v>19291</v>
      </c>
      <c r="I17869" t="s">
        <v>1105</v>
      </c>
      <c r="J17869" t="s">
        <v>19290</v>
      </c>
      <c r="K17869" t="s">
        <v>208</v>
      </c>
      <c r="L17869" t="s">
        <v>19289</v>
      </c>
      <c r="N17869" t="s">
        <v>208</v>
      </c>
      <c r="O17869" t="s">
        <v>476</v>
      </c>
      <c r="P17869" t="s">
        <v>476</v>
      </c>
    </row>
    <row r="17870" spans="1:16">
      <c r="A17870" s="484" t="s">
        <v>73922</v>
      </c>
      <c r="B17870" s="485" t="s">
        <v>73921</v>
      </c>
      <c r="C17870" t="s">
        <v>73920</v>
      </c>
      <c r="D17870" t="s">
        <v>73920</v>
      </c>
      <c r="E17870" t="str">
        <f t="shared" si="279"/>
        <v>638973 - FA3R</v>
      </c>
      <c r="F17870" t="s">
        <v>14330</v>
      </c>
      <c r="G17870" t="s">
        <v>73919</v>
      </c>
      <c r="I17870" t="s">
        <v>3364</v>
      </c>
      <c r="J17870" t="s">
        <v>73918</v>
      </c>
      <c r="K17870" t="s">
        <v>208</v>
      </c>
      <c r="L17870" t="s">
        <v>73917</v>
      </c>
      <c r="N17870" t="s">
        <v>208</v>
      </c>
      <c r="O17870" t="s">
        <v>476</v>
      </c>
      <c r="P17870" t="s">
        <v>476</v>
      </c>
    </row>
    <row r="17871" spans="1:16">
      <c r="A17871" s="484" t="s">
        <v>70447</v>
      </c>
      <c r="B17871" s="485" t="s">
        <v>70446</v>
      </c>
      <c r="C17871" t="s">
        <v>70445</v>
      </c>
      <c r="D17871" t="s">
        <v>70445</v>
      </c>
      <c r="E17871" t="str">
        <f t="shared" si="279"/>
        <v>682263 - FORMATEC PRO SECURITE</v>
      </c>
      <c r="F17871" t="s">
        <v>11439</v>
      </c>
      <c r="G17871" t="s">
        <v>70444</v>
      </c>
      <c r="I17871" t="s">
        <v>1035</v>
      </c>
      <c r="J17871" t="s">
        <v>70443</v>
      </c>
      <c r="K17871" t="s">
        <v>208</v>
      </c>
      <c r="L17871" t="s">
        <v>70442</v>
      </c>
      <c r="N17871" t="s">
        <v>208</v>
      </c>
      <c r="O17871" t="s">
        <v>476</v>
      </c>
      <c r="P17871" t="s">
        <v>476</v>
      </c>
    </row>
    <row r="17872" spans="1:16">
      <c r="A17872" s="484" t="s">
        <v>9392</v>
      </c>
      <c r="B17872" s="485" t="s">
        <v>9391</v>
      </c>
      <c r="C17872" t="s">
        <v>9390</v>
      </c>
      <c r="D17872" t="s">
        <v>9389</v>
      </c>
      <c r="E17872" t="str">
        <f t="shared" si="279"/>
        <v>686815 - TOTAIN SOPHIE</v>
      </c>
      <c r="F17872" t="s">
        <v>5792</v>
      </c>
      <c r="G17872" t="s">
        <v>9388</v>
      </c>
      <c r="I17872" t="s">
        <v>9387</v>
      </c>
      <c r="J17872" t="s">
        <v>9386</v>
      </c>
      <c r="K17872" t="s">
        <v>208</v>
      </c>
      <c r="L17872" t="s">
        <v>9385</v>
      </c>
      <c r="N17872" t="s">
        <v>208</v>
      </c>
      <c r="O17872" t="s">
        <v>476</v>
      </c>
      <c r="P17872" t="s">
        <v>476</v>
      </c>
    </row>
    <row r="17873" spans="1:16">
      <c r="A17873" s="484" t="s">
        <v>87068</v>
      </c>
      <c r="B17873" s="485" t="s">
        <v>87067</v>
      </c>
      <c r="C17873" t="s">
        <v>87066</v>
      </c>
      <c r="D17873" t="s">
        <v>87066</v>
      </c>
      <c r="E17873" t="str">
        <f t="shared" si="279"/>
        <v>683012 - DIGESTEAM</v>
      </c>
      <c r="F17873" t="s">
        <v>16851</v>
      </c>
      <c r="G17873" t="s">
        <v>87065</v>
      </c>
      <c r="I17873" t="s">
        <v>802</v>
      </c>
      <c r="K17873" t="s">
        <v>208</v>
      </c>
      <c r="L17873" t="s">
        <v>87064</v>
      </c>
      <c r="N17873" t="s">
        <v>208</v>
      </c>
      <c r="O17873" t="s">
        <v>476</v>
      </c>
      <c r="P17873" t="s">
        <v>476</v>
      </c>
    </row>
    <row r="17874" spans="1:16">
      <c r="A17874" s="484" t="s">
        <v>52548</v>
      </c>
      <c r="B17874" s="485" t="s">
        <v>52541</v>
      </c>
      <c r="C17874" t="s">
        <v>52547</v>
      </c>
      <c r="D17874" t="s">
        <v>52546</v>
      </c>
      <c r="E17874" t="str">
        <f t="shared" si="279"/>
        <v>680060 - ISFP LYON</v>
      </c>
      <c r="F17874" t="s">
        <v>1478</v>
      </c>
      <c r="G17874" t="s">
        <v>52545</v>
      </c>
      <c r="I17874" t="s">
        <v>802</v>
      </c>
      <c r="J17874" t="s">
        <v>52544</v>
      </c>
      <c r="K17874" t="s">
        <v>208</v>
      </c>
      <c r="L17874" t="s">
        <v>52543</v>
      </c>
      <c r="N17874" t="s">
        <v>208</v>
      </c>
      <c r="O17874" t="s">
        <v>476</v>
      </c>
      <c r="P17874" t="s">
        <v>476</v>
      </c>
    </row>
    <row r="17875" spans="1:16">
      <c r="A17875" s="484" t="s">
        <v>52542</v>
      </c>
      <c r="B17875" s="485" t="s">
        <v>52541</v>
      </c>
      <c r="C17875" t="s">
        <v>52540</v>
      </c>
      <c r="D17875" t="s">
        <v>52539</v>
      </c>
      <c r="E17875" t="str">
        <f t="shared" si="279"/>
        <v>641182 - ISFP - SUPVETO GIERES</v>
      </c>
      <c r="F17875" t="s">
        <v>21052</v>
      </c>
      <c r="G17875" t="s">
        <v>52538</v>
      </c>
      <c r="I17875" t="s">
        <v>26082</v>
      </c>
      <c r="K17875" t="s">
        <v>208</v>
      </c>
      <c r="L17875" t="s">
        <v>52537</v>
      </c>
      <c r="N17875" t="s">
        <v>208</v>
      </c>
      <c r="O17875" t="s">
        <v>476</v>
      </c>
      <c r="P17875" t="s">
        <v>476</v>
      </c>
    </row>
    <row r="17876" spans="1:16">
      <c r="A17876" s="484" t="s">
        <v>30284</v>
      </c>
      <c r="B17876" s="485" t="s">
        <v>30283</v>
      </c>
      <c r="C17876" t="s">
        <v>30282</v>
      </c>
      <c r="D17876" t="s">
        <v>30282</v>
      </c>
      <c r="E17876" t="str">
        <f t="shared" si="279"/>
        <v>671873 - OSTHEOPATHIE TRANSVERSALE</v>
      </c>
      <c r="F17876" t="s">
        <v>7009</v>
      </c>
      <c r="G17876" t="s">
        <v>30281</v>
      </c>
      <c r="I17876" t="s">
        <v>17050</v>
      </c>
      <c r="J17876" t="s">
        <v>30280</v>
      </c>
      <c r="K17876" t="s">
        <v>208</v>
      </c>
      <c r="L17876" t="s">
        <v>30279</v>
      </c>
      <c r="N17876" t="s">
        <v>208</v>
      </c>
      <c r="O17876" t="s">
        <v>476</v>
      </c>
      <c r="P17876" t="s">
        <v>476</v>
      </c>
    </row>
    <row r="17877" spans="1:16">
      <c r="A17877" s="484" t="s">
        <v>71090</v>
      </c>
      <c r="B17877" s="485" t="s">
        <v>71089</v>
      </c>
      <c r="C17877" t="s">
        <v>71088</v>
      </c>
      <c r="D17877" t="s">
        <v>71087</v>
      </c>
      <c r="E17877" t="str">
        <f t="shared" si="279"/>
        <v>652106 - FORMA ZONE CANNES</v>
      </c>
      <c r="F17877" t="s">
        <v>15981</v>
      </c>
      <c r="G17877" t="s">
        <v>71086</v>
      </c>
      <c r="I17877" t="s">
        <v>4007</v>
      </c>
      <c r="J17877" t="s">
        <v>71085</v>
      </c>
      <c r="K17877" t="s">
        <v>208</v>
      </c>
      <c r="L17877" t="s">
        <v>71084</v>
      </c>
      <c r="N17877" t="s">
        <v>208</v>
      </c>
      <c r="O17877" t="s">
        <v>476</v>
      </c>
      <c r="P17877" t="s">
        <v>476</v>
      </c>
    </row>
    <row r="17878" spans="1:16">
      <c r="A17878" s="484" t="s">
        <v>60262</v>
      </c>
      <c r="B17878" s="485" t="s">
        <v>60261</v>
      </c>
      <c r="C17878" t="s">
        <v>60260</v>
      </c>
      <c r="D17878" t="s">
        <v>60260</v>
      </c>
      <c r="E17878" t="str">
        <f t="shared" si="279"/>
        <v>659204 - HUMAN ET SENS</v>
      </c>
      <c r="F17878" t="s">
        <v>46903</v>
      </c>
      <c r="G17878" t="s">
        <v>60259</v>
      </c>
      <c r="I17878" t="s">
        <v>9902</v>
      </c>
      <c r="J17878" t="s">
        <v>60258</v>
      </c>
      <c r="K17878" t="s">
        <v>208</v>
      </c>
      <c r="L17878" t="s">
        <v>60257</v>
      </c>
      <c r="N17878" t="s">
        <v>208</v>
      </c>
      <c r="O17878" t="s">
        <v>476</v>
      </c>
      <c r="P17878" t="s">
        <v>476</v>
      </c>
    </row>
    <row r="17879" spans="1:16">
      <c r="A17879" s="484" t="s">
        <v>130145</v>
      </c>
      <c r="B17879" s="485" t="s">
        <v>130144</v>
      </c>
      <c r="C17879" t="s">
        <v>130143</v>
      </c>
      <c r="D17879" t="s">
        <v>130143</v>
      </c>
      <c r="E17879" t="str">
        <f t="shared" si="279"/>
        <v>652350 - ALLISON JUNGLING FORMATIONS</v>
      </c>
      <c r="F17879" t="s">
        <v>1618</v>
      </c>
      <c r="G17879" t="s">
        <v>130142</v>
      </c>
      <c r="I17879" t="s">
        <v>123016</v>
      </c>
      <c r="K17879" t="s">
        <v>208</v>
      </c>
      <c r="L17879" t="s">
        <v>130141</v>
      </c>
      <c r="N17879" t="s">
        <v>208</v>
      </c>
      <c r="O17879" t="s">
        <v>476</v>
      </c>
      <c r="P17879" t="s">
        <v>476</v>
      </c>
    </row>
    <row r="17880" spans="1:16">
      <c r="A17880" s="484" t="s">
        <v>41449</v>
      </c>
      <c r="B17880" s="485" t="s">
        <v>41448</v>
      </c>
      <c r="C17880" t="s">
        <v>41447</v>
      </c>
      <c r="D17880" t="s">
        <v>41447</v>
      </c>
      <c r="E17880" t="str">
        <f t="shared" si="279"/>
        <v>629959 - LV FORMATION</v>
      </c>
      <c r="F17880" t="s">
        <v>2257</v>
      </c>
      <c r="G17880" t="s">
        <v>41446</v>
      </c>
      <c r="I17880" t="s">
        <v>16764</v>
      </c>
      <c r="J17880" t="s">
        <v>41445</v>
      </c>
      <c r="K17880" t="s">
        <v>208</v>
      </c>
      <c r="L17880" t="s">
        <v>41444</v>
      </c>
      <c r="N17880" t="s">
        <v>208</v>
      </c>
      <c r="O17880" t="s">
        <v>476</v>
      </c>
      <c r="P17880" t="s">
        <v>476</v>
      </c>
    </row>
    <row r="17881" spans="1:16">
      <c r="A17881" s="484" t="s">
        <v>40869</v>
      </c>
      <c r="B17881" s="485" t="s">
        <v>40868</v>
      </c>
      <c r="C17881" t="s">
        <v>40867</v>
      </c>
      <c r="D17881" t="s">
        <v>40867</v>
      </c>
      <c r="E17881" t="str">
        <f t="shared" si="279"/>
        <v>686130 - MA SOLUTION FORMATION</v>
      </c>
      <c r="F17881" t="s">
        <v>5806</v>
      </c>
      <c r="G17881" t="s">
        <v>40866</v>
      </c>
      <c r="I17881" t="s">
        <v>1359</v>
      </c>
      <c r="J17881" t="s">
        <v>40865</v>
      </c>
      <c r="K17881" t="s">
        <v>208</v>
      </c>
      <c r="L17881" t="s">
        <v>40864</v>
      </c>
      <c r="N17881" t="s">
        <v>208</v>
      </c>
      <c r="O17881" t="s">
        <v>476</v>
      </c>
      <c r="P17881" t="s">
        <v>476</v>
      </c>
    </row>
    <row r="17882" spans="1:16">
      <c r="A17882" s="484" t="s">
        <v>34445</v>
      </c>
      <c r="B17882" s="485" t="s">
        <v>34444</v>
      </c>
      <c r="C17882" t="s">
        <v>34443</v>
      </c>
      <c r="D17882" t="s">
        <v>34442</v>
      </c>
      <c r="E17882" t="str">
        <f t="shared" si="279"/>
        <v>651795 - MY SC</v>
      </c>
      <c r="F17882" t="s">
        <v>660</v>
      </c>
      <c r="G17882" t="s">
        <v>34441</v>
      </c>
      <c r="I17882" t="s">
        <v>626</v>
      </c>
      <c r="J17882" t="s">
        <v>34440</v>
      </c>
      <c r="K17882" t="s">
        <v>208</v>
      </c>
      <c r="L17882" t="s">
        <v>34439</v>
      </c>
      <c r="N17882" t="s">
        <v>208</v>
      </c>
      <c r="O17882" t="s">
        <v>476</v>
      </c>
      <c r="P17882" t="s">
        <v>476</v>
      </c>
    </row>
    <row r="17883" spans="1:16">
      <c r="A17883" s="484" t="s">
        <v>92965</v>
      </c>
      <c r="B17883" s="485" t="s">
        <v>92964</v>
      </c>
      <c r="C17883" t="s">
        <v>92963</v>
      </c>
      <c r="D17883" t="s">
        <v>92963</v>
      </c>
      <c r="E17883" t="str">
        <f t="shared" si="279"/>
        <v>675271 - COMPANI</v>
      </c>
      <c r="F17883" t="s">
        <v>8653</v>
      </c>
      <c r="G17883" t="s">
        <v>92962</v>
      </c>
      <c r="I17883" t="s">
        <v>626</v>
      </c>
      <c r="K17883" t="s">
        <v>208</v>
      </c>
      <c r="L17883" t="s">
        <v>92961</v>
      </c>
      <c r="N17883" t="s">
        <v>208</v>
      </c>
      <c r="O17883" t="s">
        <v>476</v>
      </c>
      <c r="P17883" t="s">
        <v>476</v>
      </c>
    </row>
    <row r="17884" spans="1:16">
      <c r="A17884" s="484" t="s">
        <v>126465</v>
      </c>
      <c r="B17884" s="485" t="s">
        <v>126464</v>
      </c>
      <c r="C17884" t="s">
        <v>126463</v>
      </c>
      <c r="D17884" t="s">
        <v>126462</v>
      </c>
      <c r="E17884" t="str">
        <f t="shared" si="279"/>
        <v>679288 - ASCOPI BOUJAN SUR LIBRON</v>
      </c>
      <c r="F17884" t="s">
        <v>6968</v>
      </c>
      <c r="G17884" t="s">
        <v>126461</v>
      </c>
      <c r="H17884" t="s">
        <v>126460</v>
      </c>
      <c r="I17884" t="s">
        <v>36060</v>
      </c>
      <c r="J17884" t="s">
        <v>126459</v>
      </c>
      <c r="K17884" t="s">
        <v>208</v>
      </c>
      <c r="L17884" t="s">
        <v>126458</v>
      </c>
      <c r="N17884" t="s">
        <v>208</v>
      </c>
      <c r="O17884" t="s">
        <v>476</v>
      </c>
      <c r="P17884" t="s">
        <v>476</v>
      </c>
    </row>
    <row r="17885" spans="1:16">
      <c r="A17885" s="484" t="s">
        <v>33577</v>
      </c>
      <c r="B17885" s="485" t="s">
        <v>33576</v>
      </c>
      <c r="C17885" t="s">
        <v>33575</v>
      </c>
      <c r="D17885" t="s">
        <v>33575</v>
      </c>
      <c r="E17885" t="str">
        <f t="shared" si="279"/>
        <v>668473 - NEXCO PORTAGE</v>
      </c>
      <c r="F17885" t="s">
        <v>2242</v>
      </c>
      <c r="G17885" t="s">
        <v>33574</v>
      </c>
      <c r="I17885" t="s">
        <v>7068</v>
      </c>
      <c r="J17885" t="s">
        <v>33573</v>
      </c>
      <c r="K17885" t="s">
        <v>208</v>
      </c>
      <c r="L17885" t="s">
        <v>33572</v>
      </c>
      <c r="N17885" t="s">
        <v>208</v>
      </c>
      <c r="O17885" t="s">
        <v>476</v>
      </c>
      <c r="P17885" t="s">
        <v>476</v>
      </c>
    </row>
    <row r="17886" spans="1:16">
      <c r="A17886" s="484" t="s">
        <v>82305</v>
      </c>
      <c r="B17886" s="485" t="s">
        <v>82304</v>
      </c>
      <c r="C17886" t="s">
        <v>82303</v>
      </c>
      <c r="D17886" t="s">
        <v>82303</v>
      </c>
      <c r="E17886" t="str">
        <f t="shared" si="279"/>
        <v>650237 - ED5</v>
      </c>
      <c r="F17886" t="s">
        <v>8801</v>
      </c>
      <c r="G17886" t="s">
        <v>53724</v>
      </c>
      <c r="I17886" t="s">
        <v>1321</v>
      </c>
      <c r="J17886" t="s">
        <v>82302</v>
      </c>
      <c r="K17886" t="s">
        <v>208</v>
      </c>
      <c r="L17886" t="s">
        <v>82301</v>
      </c>
      <c r="N17886" t="s">
        <v>208</v>
      </c>
      <c r="O17886" t="s">
        <v>476</v>
      </c>
      <c r="P17886" t="s">
        <v>476</v>
      </c>
    </row>
    <row r="17887" spans="1:16">
      <c r="A17887" s="484" t="s">
        <v>130935</v>
      </c>
      <c r="B17887" s="485" t="s">
        <v>130934</v>
      </c>
      <c r="C17887" t="s">
        <v>130933</v>
      </c>
      <c r="D17887" t="s">
        <v>130933</v>
      </c>
      <c r="E17887" t="str">
        <f t="shared" si="279"/>
        <v>633951 - AKTIVAGO</v>
      </c>
      <c r="F17887" t="s">
        <v>804</v>
      </c>
      <c r="G17887" t="s">
        <v>130932</v>
      </c>
      <c r="I17887" t="s">
        <v>130931</v>
      </c>
      <c r="K17887" t="s">
        <v>208</v>
      </c>
      <c r="L17887" t="s">
        <v>130930</v>
      </c>
      <c r="N17887" t="s">
        <v>208</v>
      </c>
      <c r="O17887" t="s">
        <v>476</v>
      </c>
      <c r="P17887" t="s">
        <v>476</v>
      </c>
    </row>
    <row r="17888" spans="1:16">
      <c r="A17888" s="484" t="s">
        <v>10982</v>
      </c>
      <c r="B17888" s="485" t="s">
        <v>10981</v>
      </c>
      <c r="C17888" t="s">
        <v>10980</v>
      </c>
      <c r="D17888" t="s">
        <v>10980</v>
      </c>
      <c r="E17888" t="str">
        <f t="shared" si="279"/>
        <v>666993 - TEAM PRO FORMATIONS</v>
      </c>
      <c r="F17888" t="s">
        <v>7688</v>
      </c>
      <c r="G17888" t="s">
        <v>10979</v>
      </c>
      <c r="H17888" t="s">
        <v>10978</v>
      </c>
      <c r="I17888" t="s">
        <v>10977</v>
      </c>
      <c r="J17888" t="s">
        <v>10976</v>
      </c>
      <c r="K17888" t="s">
        <v>208</v>
      </c>
      <c r="L17888" t="s">
        <v>10975</v>
      </c>
      <c r="N17888" t="s">
        <v>208</v>
      </c>
      <c r="O17888" t="s">
        <v>476</v>
      </c>
      <c r="P17888" t="s">
        <v>476</v>
      </c>
    </row>
    <row r="17889" spans="1:16">
      <c r="A17889" s="484" t="s">
        <v>85783</v>
      </c>
      <c r="B17889" s="485" t="s">
        <v>85782</v>
      </c>
      <c r="C17889" t="s">
        <v>85781</v>
      </c>
      <c r="D17889" t="s">
        <v>85781</v>
      </c>
      <c r="E17889" t="str">
        <f t="shared" si="279"/>
        <v>674928 - DUPIED VICTORIA</v>
      </c>
      <c r="F17889" t="s">
        <v>5969</v>
      </c>
      <c r="G17889" t="s">
        <v>85780</v>
      </c>
      <c r="I17889" t="s">
        <v>1814</v>
      </c>
      <c r="J17889" t="s">
        <v>85779</v>
      </c>
      <c r="K17889" t="s">
        <v>208</v>
      </c>
      <c r="L17889" t="s">
        <v>85778</v>
      </c>
      <c r="N17889" t="s">
        <v>208</v>
      </c>
      <c r="O17889" t="s">
        <v>476</v>
      </c>
      <c r="P17889" t="s">
        <v>476</v>
      </c>
    </row>
    <row r="17890" spans="1:16">
      <c r="A17890" s="484" t="s">
        <v>84086</v>
      </c>
      <c r="B17890" s="485" t="s">
        <v>84085</v>
      </c>
      <c r="C17890" t="s">
        <v>84084</v>
      </c>
      <c r="D17890" t="s">
        <v>84084</v>
      </c>
      <c r="E17890" t="str">
        <f t="shared" si="279"/>
        <v>667389 - ECOLE DES VINS DU LANGUEDOC</v>
      </c>
      <c r="F17890" t="s">
        <v>15646</v>
      </c>
      <c r="G17890" t="s">
        <v>72717</v>
      </c>
      <c r="H17890" t="s">
        <v>84083</v>
      </c>
      <c r="I17890" t="s">
        <v>11482</v>
      </c>
      <c r="J17890" t="s">
        <v>84082</v>
      </c>
      <c r="K17890" t="s">
        <v>208</v>
      </c>
      <c r="L17890" t="s">
        <v>84081</v>
      </c>
      <c r="N17890" t="s">
        <v>208</v>
      </c>
      <c r="O17890" t="s">
        <v>476</v>
      </c>
      <c r="P17890" t="s">
        <v>476</v>
      </c>
    </row>
    <row r="17891" spans="1:16">
      <c r="A17891" s="484" t="s">
        <v>59406</v>
      </c>
      <c r="B17891" s="485" t="s">
        <v>59405</v>
      </c>
      <c r="C17891" t="s">
        <v>59404</v>
      </c>
      <c r="D17891" t="s">
        <v>59404</v>
      </c>
      <c r="E17891" t="str">
        <f t="shared" si="279"/>
        <v>677966 - IF</v>
      </c>
      <c r="F17891" t="s">
        <v>781</v>
      </c>
      <c r="G17891" t="s">
        <v>59403</v>
      </c>
      <c r="I17891" t="s">
        <v>31567</v>
      </c>
      <c r="J17891" t="s">
        <v>49728</v>
      </c>
      <c r="K17891" t="s">
        <v>208</v>
      </c>
      <c r="L17891" t="s">
        <v>59402</v>
      </c>
      <c r="N17891" t="s">
        <v>208</v>
      </c>
      <c r="O17891" t="s">
        <v>476</v>
      </c>
      <c r="P17891" t="s">
        <v>476</v>
      </c>
    </row>
    <row r="17892" spans="1:16">
      <c r="A17892" s="484" t="s">
        <v>24472</v>
      </c>
      <c r="B17892" s="485" t="s">
        <v>24471</v>
      </c>
      <c r="C17892" t="s">
        <v>24470</v>
      </c>
      <c r="D17892" t="s">
        <v>24470</v>
      </c>
      <c r="E17892" t="str">
        <f t="shared" si="279"/>
        <v>659368 - QUAGILYS ASSOCIES</v>
      </c>
      <c r="F17892" t="s">
        <v>930</v>
      </c>
      <c r="G17892" t="s">
        <v>24469</v>
      </c>
      <c r="I17892" t="s">
        <v>24468</v>
      </c>
      <c r="K17892" t="s">
        <v>208</v>
      </c>
      <c r="L17892" t="s">
        <v>24467</v>
      </c>
      <c r="N17892" t="s">
        <v>208</v>
      </c>
      <c r="O17892" t="s">
        <v>476</v>
      </c>
      <c r="P17892" t="s">
        <v>476</v>
      </c>
    </row>
    <row r="17893" spans="1:16">
      <c r="A17893" s="484" t="s">
        <v>21167</v>
      </c>
      <c r="B17893" s="485" t="s">
        <v>21166</v>
      </c>
      <c r="C17893" t="s">
        <v>21165</v>
      </c>
      <c r="D17893" t="s">
        <v>21165</v>
      </c>
      <c r="E17893" t="str">
        <f t="shared" si="279"/>
        <v>666087 - ROUSSEAU TATIANA FELINE</v>
      </c>
      <c r="F17893" t="s">
        <v>733</v>
      </c>
      <c r="G17893" t="s">
        <v>21164</v>
      </c>
      <c r="I17893" t="s">
        <v>21163</v>
      </c>
      <c r="J17893" t="s">
        <v>21162</v>
      </c>
      <c r="K17893" t="s">
        <v>208</v>
      </c>
      <c r="L17893" t="s">
        <v>21161</v>
      </c>
      <c r="N17893" t="s">
        <v>208</v>
      </c>
      <c r="O17893" t="s">
        <v>476</v>
      </c>
      <c r="P17893" t="s">
        <v>476</v>
      </c>
    </row>
    <row r="17894" spans="1:16">
      <c r="A17894" s="484" t="s">
        <v>10894</v>
      </c>
      <c r="B17894" s="485" t="s">
        <v>10893</v>
      </c>
      <c r="C17894" t="s">
        <v>10892</v>
      </c>
      <c r="D17894" t="s">
        <v>10891</v>
      </c>
      <c r="E17894" t="str">
        <f t="shared" si="279"/>
        <v>678582 - TEQ</v>
      </c>
      <c r="F17894" t="s">
        <v>5315</v>
      </c>
      <c r="G17894" t="s">
        <v>10890</v>
      </c>
      <c r="H17894" t="s">
        <v>10889</v>
      </c>
      <c r="I17894" t="s">
        <v>10880</v>
      </c>
      <c r="J17894" t="s">
        <v>10888</v>
      </c>
      <c r="K17894" t="s">
        <v>208</v>
      </c>
      <c r="L17894" t="s">
        <v>10887</v>
      </c>
      <c r="N17894" t="s">
        <v>208</v>
      </c>
      <c r="O17894" t="s">
        <v>476</v>
      </c>
      <c r="P17894" t="s">
        <v>476</v>
      </c>
    </row>
    <row r="17895" spans="1:16">
      <c r="A17895" s="484" t="s">
        <v>83811</v>
      </c>
      <c r="B17895" s="485" t="s">
        <v>83810</v>
      </c>
      <c r="C17895" t="s">
        <v>83809</v>
      </c>
      <c r="D17895" t="s">
        <v>83808</v>
      </c>
      <c r="E17895" t="str">
        <f t="shared" si="279"/>
        <v>674424 - ECOLE GUSTAVE ST DENIS</v>
      </c>
      <c r="F17895" t="s">
        <v>5505</v>
      </c>
      <c r="G17895" t="s">
        <v>83807</v>
      </c>
      <c r="I17895" t="s">
        <v>5864</v>
      </c>
      <c r="J17895" t="s">
        <v>83806</v>
      </c>
      <c r="K17895" t="s">
        <v>208</v>
      </c>
      <c r="L17895" t="s">
        <v>83805</v>
      </c>
      <c r="N17895" t="s">
        <v>207</v>
      </c>
      <c r="O17895" t="s">
        <v>476</v>
      </c>
      <c r="P17895" t="s">
        <v>476</v>
      </c>
    </row>
    <row r="17896" spans="1:16">
      <c r="A17896" s="484" t="s">
        <v>44371</v>
      </c>
      <c r="B17896" s="485" t="s">
        <v>44370</v>
      </c>
      <c r="C17896" t="s">
        <v>44369</v>
      </c>
      <c r="D17896" t="s">
        <v>44369</v>
      </c>
      <c r="E17896" t="str">
        <f t="shared" si="279"/>
        <v>643324 - L'ECHO SYSTEMIQUE</v>
      </c>
      <c r="F17896" t="s">
        <v>16588</v>
      </c>
      <c r="G17896" t="s">
        <v>44368</v>
      </c>
      <c r="I17896" t="s">
        <v>626</v>
      </c>
      <c r="K17896" t="s">
        <v>208</v>
      </c>
      <c r="L17896" t="s">
        <v>44367</v>
      </c>
      <c r="N17896" t="s">
        <v>208</v>
      </c>
      <c r="O17896" t="s">
        <v>476</v>
      </c>
      <c r="P17896" t="s">
        <v>476</v>
      </c>
    </row>
    <row r="17897" spans="1:16">
      <c r="A17897" s="484" t="s">
        <v>23361</v>
      </c>
      <c r="B17897" s="485" t="s">
        <v>23360</v>
      </c>
      <c r="C17897" t="s">
        <v>23359</v>
      </c>
      <c r="D17897" t="s">
        <v>23358</v>
      </c>
      <c r="E17897" t="str">
        <f t="shared" si="279"/>
        <v>648048 - RELIANCE AIGUES VIVES</v>
      </c>
      <c r="F17897" t="s">
        <v>3601</v>
      </c>
      <c r="G17897" t="s">
        <v>23357</v>
      </c>
      <c r="I17897" t="s">
        <v>23356</v>
      </c>
      <c r="J17897" t="s">
        <v>23355</v>
      </c>
      <c r="K17897" t="s">
        <v>208</v>
      </c>
      <c r="L17897" t="s">
        <v>23354</v>
      </c>
      <c r="N17897" t="s">
        <v>208</v>
      </c>
      <c r="O17897" t="s">
        <v>476</v>
      </c>
      <c r="P17897" t="s">
        <v>476</v>
      </c>
    </row>
    <row r="17898" spans="1:16">
      <c r="A17898" s="484" t="s">
        <v>32850</v>
      </c>
      <c r="B17898" s="485" t="s">
        <v>32849</v>
      </c>
      <c r="C17898" t="s">
        <v>32848</v>
      </c>
      <c r="D17898" t="s">
        <v>32848</v>
      </c>
      <c r="E17898" t="str">
        <f t="shared" si="279"/>
        <v>661650 - NOVEM</v>
      </c>
      <c r="F17898" t="s">
        <v>31607</v>
      </c>
      <c r="G17898" t="s">
        <v>32847</v>
      </c>
      <c r="I17898" t="s">
        <v>32846</v>
      </c>
      <c r="K17898" t="s">
        <v>208</v>
      </c>
      <c r="L17898" t="s">
        <v>32845</v>
      </c>
      <c r="N17898" t="s">
        <v>208</v>
      </c>
      <c r="O17898" t="s">
        <v>476</v>
      </c>
      <c r="P17898" t="s">
        <v>476</v>
      </c>
    </row>
    <row r="17899" spans="1:16">
      <c r="A17899" s="484" t="s">
        <v>32116</v>
      </c>
      <c r="B17899" s="485" t="s">
        <v>32115</v>
      </c>
      <c r="C17899" t="s">
        <v>32114</v>
      </c>
      <c r="D17899" t="s">
        <v>32114</v>
      </c>
      <c r="E17899" t="str">
        <f t="shared" si="279"/>
        <v>658832 - OFCC</v>
      </c>
      <c r="F17899" t="s">
        <v>9340</v>
      </c>
      <c r="G17899" t="s">
        <v>32113</v>
      </c>
      <c r="I17899" t="s">
        <v>23757</v>
      </c>
      <c r="J17899" t="s">
        <v>32112</v>
      </c>
      <c r="K17899" t="s">
        <v>208</v>
      </c>
      <c r="L17899" t="s">
        <v>32111</v>
      </c>
      <c r="N17899" t="s">
        <v>208</v>
      </c>
      <c r="O17899" t="s">
        <v>476</v>
      </c>
      <c r="P17899" t="s">
        <v>476</v>
      </c>
    </row>
    <row r="17900" spans="1:16">
      <c r="A17900" s="484" t="s">
        <v>76514</v>
      </c>
      <c r="B17900" s="485" t="s">
        <v>76513</v>
      </c>
      <c r="C17900" t="s">
        <v>76512</v>
      </c>
      <c r="D17900" t="s">
        <v>76512</v>
      </c>
      <c r="E17900" t="str">
        <f t="shared" si="279"/>
        <v>650924 - EUROFINS ENVIRONNEMENT FORMATION ET CONSEIL</v>
      </c>
      <c r="F17900" t="s">
        <v>5754</v>
      </c>
      <c r="G17900" t="s">
        <v>76511</v>
      </c>
      <c r="I17900" t="s">
        <v>596</v>
      </c>
      <c r="J17900" t="s">
        <v>76510</v>
      </c>
      <c r="K17900" t="s">
        <v>208</v>
      </c>
      <c r="L17900" t="s">
        <v>76509</v>
      </c>
      <c r="N17900" t="s">
        <v>208</v>
      </c>
      <c r="O17900" t="s">
        <v>476</v>
      </c>
      <c r="P17900" t="s">
        <v>476</v>
      </c>
    </row>
    <row r="17901" spans="1:16">
      <c r="A17901" s="484" t="s">
        <v>33855</v>
      </c>
      <c r="B17901" s="485" t="s">
        <v>33854</v>
      </c>
      <c r="C17901" t="s">
        <v>33853</v>
      </c>
      <c r="D17901" t="s">
        <v>33853</v>
      </c>
      <c r="E17901" t="str">
        <f t="shared" si="279"/>
        <v>674400 - NEMTY FORMATION</v>
      </c>
      <c r="F17901" t="s">
        <v>5505</v>
      </c>
      <c r="G17901" t="s">
        <v>33852</v>
      </c>
      <c r="I17901" t="s">
        <v>33851</v>
      </c>
      <c r="J17901" t="s">
        <v>33850</v>
      </c>
      <c r="K17901" t="s">
        <v>208</v>
      </c>
      <c r="L17901" t="s">
        <v>33849</v>
      </c>
      <c r="N17901" t="s">
        <v>208</v>
      </c>
      <c r="O17901" t="s">
        <v>476</v>
      </c>
      <c r="P17901" t="s">
        <v>476</v>
      </c>
    </row>
    <row r="17902" spans="1:16">
      <c r="A17902" s="484" t="s">
        <v>63004</v>
      </c>
      <c r="B17902" s="485" t="s">
        <v>63003</v>
      </c>
      <c r="C17902" t="s">
        <v>63002</v>
      </c>
      <c r="D17902" t="s">
        <v>63001</v>
      </c>
      <c r="E17902" t="str">
        <f t="shared" si="279"/>
        <v>642253 - GUERRIN NOEMIE</v>
      </c>
      <c r="F17902" t="s">
        <v>23589</v>
      </c>
      <c r="G17902" t="s">
        <v>63000</v>
      </c>
      <c r="I17902" t="s">
        <v>1501</v>
      </c>
      <c r="J17902" t="s">
        <v>62999</v>
      </c>
      <c r="K17902" t="s">
        <v>208</v>
      </c>
      <c r="L17902" t="s">
        <v>62998</v>
      </c>
      <c r="N17902" t="s">
        <v>208</v>
      </c>
      <c r="O17902" t="s">
        <v>476</v>
      </c>
      <c r="P17902" t="s">
        <v>476</v>
      </c>
    </row>
    <row r="17903" spans="1:16">
      <c r="A17903" s="484" t="s">
        <v>2260</v>
      </c>
      <c r="B17903" s="485" t="s">
        <v>2259</v>
      </c>
      <c r="C17903" t="s">
        <v>2258</v>
      </c>
      <c r="D17903" t="s">
        <v>2258</v>
      </c>
      <c r="E17903" t="str">
        <f t="shared" si="279"/>
        <v>639813 - WIPNCO</v>
      </c>
      <c r="F17903" t="s">
        <v>2257</v>
      </c>
      <c r="G17903" t="s">
        <v>2256</v>
      </c>
      <c r="I17903" t="s">
        <v>2255</v>
      </c>
      <c r="K17903" t="s">
        <v>208</v>
      </c>
      <c r="L17903" t="s">
        <v>2254</v>
      </c>
      <c r="N17903" t="s">
        <v>208</v>
      </c>
      <c r="O17903" t="s">
        <v>476</v>
      </c>
      <c r="P17903" t="s">
        <v>476</v>
      </c>
    </row>
    <row r="17904" spans="1:16">
      <c r="A17904" s="484" t="s">
        <v>34223</v>
      </c>
      <c r="B17904" s="485" t="s">
        <v>34222</v>
      </c>
      <c r="C17904" t="s">
        <v>34221</v>
      </c>
      <c r="D17904" t="s">
        <v>34221</v>
      </c>
      <c r="E17904" t="str">
        <f t="shared" si="279"/>
        <v>642575 - NAAKI CONSEIL</v>
      </c>
      <c r="F17904" t="s">
        <v>18880</v>
      </c>
      <c r="G17904" t="s">
        <v>34220</v>
      </c>
      <c r="I17904" t="s">
        <v>24768</v>
      </c>
      <c r="K17904" t="s">
        <v>208</v>
      </c>
      <c r="L17904" t="s">
        <v>34219</v>
      </c>
      <c r="N17904" t="s">
        <v>208</v>
      </c>
      <c r="O17904" t="s">
        <v>476</v>
      </c>
      <c r="P17904" t="s">
        <v>476</v>
      </c>
    </row>
    <row r="17905" spans="1:16">
      <c r="A17905" s="484" t="s">
        <v>44556</v>
      </c>
      <c r="B17905" s="485" t="s">
        <v>44555</v>
      </c>
      <c r="C17905" t="s">
        <v>44554</v>
      </c>
      <c r="D17905" t="s">
        <v>44554</v>
      </c>
      <c r="E17905" t="str">
        <f t="shared" si="279"/>
        <v>652647 - LEAN SIX SIGMA FRANCE B2B</v>
      </c>
      <c r="F17905" t="s">
        <v>11199</v>
      </c>
      <c r="G17905" t="s">
        <v>44553</v>
      </c>
      <c r="I17905" t="s">
        <v>1814</v>
      </c>
      <c r="J17905" t="s">
        <v>44552</v>
      </c>
      <c r="K17905" t="s">
        <v>208</v>
      </c>
      <c r="L17905" t="s">
        <v>44551</v>
      </c>
      <c r="N17905" t="s">
        <v>208</v>
      </c>
      <c r="O17905" t="s">
        <v>476</v>
      </c>
      <c r="P17905" t="s">
        <v>476</v>
      </c>
    </row>
    <row r="17906" spans="1:16">
      <c r="A17906" s="484" t="s">
        <v>24558</v>
      </c>
      <c r="B17906" s="485" t="s">
        <v>24557</v>
      </c>
      <c r="C17906" t="s">
        <v>24556</v>
      </c>
      <c r="D17906" t="s">
        <v>24556</v>
      </c>
      <c r="E17906" t="str">
        <f t="shared" si="279"/>
        <v>640566 - QSA FORMATION</v>
      </c>
      <c r="F17906" t="s">
        <v>21569</v>
      </c>
      <c r="G17906" t="s">
        <v>24555</v>
      </c>
      <c r="I17906" t="s">
        <v>2531</v>
      </c>
      <c r="K17906" t="s">
        <v>208</v>
      </c>
      <c r="L17906" t="s">
        <v>24554</v>
      </c>
      <c r="N17906" t="s">
        <v>208</v>
      </c>
      <c r="O17906" t="s">
        <v>476</v>
      </c>
      <c r="P17906" t="s">
        <v>476</v>
      </c>
    </row>
    <row r="17907" spans="1:16">
      <c r="A17907" s="484" t="s">
        <v>10901</v>
      </c>
      <c r="B17907" s="485" t="s">
        <v>10900</v>
      </c>
      <c r="C17907" t="s">
        <v>10899</v>
      </c>
      <c r="D17907" t="s">
        <v>10899</v>
      </c>
      <c r="E17907" t="str">
        <f t="shared" si="279"/>
        <v>685732 - TECHNIFORMA</v>
      </c>
      <c r="F17907" t="s">
        <v>2416</v>
      </c>
      <c r="G17907" t="s">
        <v>10898</v>
      </c>
      <c r="I17907" t="s">
        <v>10897</v>
      </c>
      <c r="J17907" t="s">
        <v>10896</v>
      </c>
      <c r="K17907" t="s">
        <v>208</v>
      </c>
      <c r="L17907" t="s">
        <v>10895</v>
      </c>
      <c r="N17907" t="s">
        <v>208</v>
      </c>
      <c r="O17907" t="s">
        <v>476</v>
      </c>
      <c r="P17907" t="s">
        <v>476</v>
      </c>
    </row>
    <row r="17908" spans="1:16">
      <c r="A17908" s="484" t="s">
        <v>94758</v>
      </c>
      <c r="B17908" s="485" t="s">
        <v>94757</v>
      </c>
      <c r="C17908" t="s">
        <v>94756</v>
      </c>
      <c r="D17908" t="s">
        <v>94756</v>
      </c>
      <c r="E17908" t="str">
        <f t="shared" si="279"/>
        <v>645140 - CO'IMPARO</v>
      </c>
      <c r="F17908" t="s">
        <v>21256</v>
      </c>
      <c r="G17908" t="s">
        <v>94755</v>
      </c>
      <c r="I17908" t="s">
        <v>626</v>
      </c>
      <c r="J17908" t="s">
        <v>94754</v>
      </c>
      <c r="K17908" t="s">
        <v>208</v>
      </c>
      <c r="L17908" t="s">
        <v>94753</v>
      </c>
      <c r="N17908" t="s">
        <v>208</v>
      </c>
      <c r="O17908" t="s">
        <v>476</v>
      </c>
      <c r="P17908" t="s">
        <v>476</v>
      </c>
    </row>
    <row r="17909" spans="1:16">
      <c r="A17909" s="484" t="s">
        <v>59474</v>
      </c>
      <c r="B17909" s="485" t="s">
        <v>59473</v>
      </c>
      <c r="C17909" t="s">
        <v>59472</v>
      </c>
      <c r="D17909" t="s">
        <v>59472</v>
      </c>
      <c r="E17909" t="str">
        <f t="shared" si="279"/>
        <v>653901 - IDOYA</v>
      </c>
      <c r="F17909" t="s">
        <v>28323</v>
      </c>
      <c r="G17909" t="s">
        <v>59471</v>
      </c>
      <c r="I17909" t="s">
        <v>626</v>
      </c>
      <c r="K17909" t="s">
        <v>208</v>
      </c>
      <c r="L17909" t="s">
        <v>59470</v>
      </c>
      <c r="N17909" t="s">
        <v>208</v>
      </c>
      <c r="O17909" t="s">
        <v>476</v>
      </c>
      <c r="P17909" t="s">
        <v>476</v>
      </c>
    </row>
    <row r="17910" spans="1:16">
      <c r="A17910" s="484" t="s">
        <v>126859</v>
      </c>
      <c r="B17910" s="485" t="s">
        <v>126858</v>
      </c>
      <c r="C17910" t="s">
        <v>126857</v>
      </c>
      <c r="D17910" t="s">
        <v>126857</v>
      </c>
      <c r="E17910" t="str">
        <f t="shared" si="279"/>
        <v>674321 - AROMAPROSANTE</v>
      </c>
      <c r="F17910" t="s">
        <v>12493</v>
      </c>
      <c r="G17910" t="s">
        <v>126856</v>
      </c>
      <c r="I17910" t="s">
        <v>101331</v>
      </c>
      <c r="K17910" t="s">
        <v>208</v>
      </c>
      <c r="L17910" t="s">
        <v>126855</v>
      </c>
      <c r="N17910" t="s">
        <v>208</v>
      </c>
      <c r="O17910" t="s">
        <v>476</v>
      </c>
      <c r="P17910" t="s">
        <v>476</v>
      </c>
    </row>
    <row r="17911" spans="1:16">
      <c r="A17911" s="484" t="s">
        <v>20211</v>
      </c>
      <c r="B17911" s="485" t="s">
        <v>20210</v>
      </c>
      <c r="C17911" t="s">
        <v>20209</v>
      </c>
      <c r="D17911" t="s">
        <v>20209</v>
      </c>
      <c r="E17911" t="str">
        <f t="shared" si="279"/>
        <v>664479 - SAPHAEL</v>
      </c>
      <c r="F17911" t="s">
        <v>20208</v>
      </c>
      <c r="G17911" t="s">
        <v>20207</v>
      </c>
      <c r="I17911" t="s">
        <v>1708</v>
      </c>
      <c r="J17911" t="s">
        <v>20206</v>
      </c>
      <c r="K17911" t="s">
        <v>208</v>
      </c>
      <c r="L17911" t="s">
        <v>20205</v>
      </c>
      <c r="N17911" t="s">
        <v>208</v>
      </c>
      <c r="O17911" t="s">
        <v>476</v>
      </c>
      <c r="P17911" t="s">
        <v>476</v>
      </c>
    </row>
    <row r="17912" spans="1:16">
      <c r="A17912" s="484" t="s">
        <v>46719</v>
      </c>
      <c r="B17912" s="485" t="s">
        <v>46718</v>
      </c>
      <c r="C17912" t="s">
        <v>46717</v>
      </c>
      <c r="D17912" t="s">
        <v>46716</v>
      </c>
      <c r="E17912" t="str">
        <f t="shared" si="279"/>
        <v>676913 - LA TALOCHE ST PRIEST</v>
      </c>
      <c r="F17912" t="s">
        <v>26499</v>
      </c>
      <c r="G17912" t="s">
        <v>46715</v>
      </c>
      <c r="H17912" t="s">
        <v>46714</v>
      </c>
      <c r="I17912" t="s">
        <v>643</v>
      </c>
      <c r="J17912" t="s">
        <v>46708</v>
      </c>
      <c r="K17912" t="s">
        <v>208</v>
      </c>
      <c r="L17912" t="s">
        <v>46713</v>
      </c>
      <c r="N17912" t="s">
        <v>208</v>
      </c>
      <c r="O17912" t="s">
        <v>476</v>
      </c>
      <c r="P17912" t="s">
        <v>476</v>
      </c>
    </row>
    <row r="17913" spans="1:16">
      <c r="A17913" s="484" t="s">
        <v>11385</v>
      </c>
      <c r="B17913" s="485" t="s">
        <v>11384</v>
      </c>
      <c r="C17913" t="s">
        <v>11383</v>
      </c>
      <c r="D17913" t="s">
        <v>11382</v>
      </c>
      <c r="E17913" t="str">
        <f t="shared" si="279"/>
        <v>676410 - TAILLEBOIS LUCIE</v>
      </c>
      <c r="F17913" t="s">
        <v>1575</v>
      </c>
      <c r="G17913" t="s">
        <v>11381</v>
      </c>
      <c r="I17913" t="s">
        <v>681</v>
      </c>
      <c r="J17913" t="s">
        <v>11380</v>
      </c>
      <c r="K17913" t="s">
        <v>208</v>
      </c>
      <c r="L17913" t="s">
        <v>11379</v>
      </c>
      <c r="N17913" t="s">
        <v>208</v>
      </c>
      <c r="O17913" t="s">
        <v>476</v>
      </c>
      <c r="P17913" t="s">
        <v>476</v>
      </c>
    </row>
    <row r="17914" spans="1:16">
      <c r="A17914" s="484" t="s">
        <v>59220</v>
      </c>
      <c r="B17914" s="485" t="s">
        <v>59219</v>
      </c>
      <c r="C17914" t="s">
        <v>59218</v>
      </c>
      <c r="D17914" t="s">
        <v>59218</v>
      </c>
      <c r="E17914" t="str">
        <f t="shared" si="279"/>
        <v>686580 - IFDN</v>
      </c>
      <c r="F17914" t="s">
        <v>4275</v>
      </c>
      <c r="G17914" t="s">
        <v>59217</v>
      </c>
      <c r="I17914" t="s">
        <v>20507</v>
      </c>
      <c r="K17914" t="s">
        <v>208</v>
      </c>
      <c r="L17914" t="s">
        <v>59216</v>
      </c>
      <c r="N17914" t="s">
        <v>208</v>
      </c>
      <c r="O17914" t="s">
        <v>476</v>
      </c>
      <c r="P17914" t="s">
        <v>476</v>
      </c>
    </row>
    <row r="17915" spans="1:16">
      <c r="A17915" s="484" t="s">
        <v>48206</v>
      </c>
      <c r="B17915" s="485" t="s">
        <v>48205</v>
      </c>
      <c r="C17915" t="s">
        <v>48204</v>
      </c>
      <c r="D17915" t="s">
        <v>48204</v>
      </c>
      <c r="E17915" t="str">
        <f t="shared" si="279"/>
        <v>653070 - KEYRELL</v>
      </c>
      <c r="F17915" t="s">
        <v>2771</v>
      </c>
      <c r="G17915" t="s">
        <v>48203</v>
      </c>
      <c r="I17915" t="s">
        <v>569</v>
      </c>
      <c r="K17915" t="s">
        <v>208</v>
      </c>
      <c r="L17915" t="s">
        <v>48202</v>
      </c>
      <c r="N17915" t="s">
        <v>208</v>
      </c>
      <c r="O17915" t="s">
        <v>476</v>
      </c>
      <c r="P17915" t="s">
        <v>476</v>
      </c>
    </row>
    <row r="17916" spans="1:16">
      <c r="A17916" s="484" t="s">
        <v>24968</v>
      </c>
      <c r="B17916" s="485" t="s">
        <v>24967</v>
      </c>
      <c r="C17916" t="s">
        <v>24966</v>
      </c>
      <c r="D17916" t="s">
        <v>24965</v>
      </c>
      <c r="E17916" t="str">
        <f t="shared" si="279"/>
        <v>649661 - PSBS LEVALLOIS PERRET</v>
      </c>
      <c r="F17916" t="s">
        <v>19104</v>
      </c>
      <c r="G17916" t="s">
        <v>24964</v>
      </c>
      <c r="I17916" t="s">
        <v>11554</v>
      </c>
      <c r="K17916" t="s">
        <v>208</v>
      </c>
      <c r="L17916" t="s">
        <v>24963</v>
      </c>
      <c r="N17916" t="s">
        <v>207</v>
      </c>
      <c r="O17916" t="s">
        <v>476</v>
      </c>
      <c r="P17916" t="s">
        <v>476</v>
      </c>
    </row>
    <row r="17917" spans="1:16">
      <c r="A17917" s="484" t="s">
        <v>68723</v>
      </c>
      <c r="B17917" s="485" t="s">
        <v>68722</v>
      </c>
      <c r="C17917" t="s">
        <v>68721</v>
      </c>
      <c r="D17917" t="s">
        <v>68721</v>
      </c>
      <c r="E17917" t="str">
        <f t="shared" si="279"/>
        <v>669143 - FPRP</v>
      </c>
      <c r="F17917" t="s">
        <v>9728</v>
      </c>
      <c r="G17917" t="s">
        <v>68720</v>
      </c>
      <c r="I17917" t="s">
        <v>68719</v>
      </c>
      <c r="J17917" t="s">
        <v>68718</v>
      </c>
      <c r="K17917" t="s">
        <v>208</v>
      </c>
      <c r="L17917" t="s">
        <v>68717</v>
      </c>
      <c r="N17917" t="s">
        <v>208</v>
      </c>
      <c r="O17917" t="s">
        <v>476</v>
      </c>
      <c r="P17917" t="s">
        <v>476</v>
      </c>
    </row>
    <row r="17918" spans="1:16">
      <c r="A17918" s="484" t="s">
        <v>58329</v>
      </c>
      <c r="B17918" s="485" t="s">
        <v>58328</v>
      </c>
      <c r="C17918" t="s">
        <v>58327</v>
      </c>
      <c r="D17918" t="s">
        <v>58327</v>
      </c>
      <c r="E17918" t="str">
        <f t="shared" si="279"/>
        <v>669740 - INCLUTEC</v>
      </c>
      <c r="F17918" t="s">
        <v>25560</v>
      </c>
      <c r="G17918" t="s">
        <v>58326</v>
      </c>
      <c r="I17918" t="s">
        <v>18541</v>
      </c>
      <c r="J17918" t="s">
        <v>58325</v>
      </c>
      <c r="K17918" t="s">
        <v>208</v>
      </c>
      <c r="L17918" t="s">
        <v>58324</v>
      </c>
      <c r="N17918" t="s">
        <v>208</v>
      </c>
      <c r="O17918" t="s">
        <v>476</v>
      </c>
      <c r="P17918" t="s">
        <v>476</v>
      </c>
    </row>
    <row r="17919" spans="1:16">
      <c r="A17919" s="484" t="s">
        <v>40659</v>
      </c>
      <c r="B17919" s="485" t="s">
        <v>40658</v>
      </c>
      <c r="C17919" t="s">
        <v>40657</v>
      </c>
      <c r="D17919" t="s">
        <v>40657</v>
      </c>
      <c r="E17919" t="str">
        <f t="shared" si="279"/>
        <v>682834 - MAGUEUR LAURENCE</v>
      </c>
      <c r="F17919" t="s">
        <v>4946</v>
      </c>
      <c r="G17919" t="s">
        <v>40656</v>
      </c>
      <c r="I17919" t="s">
        <v>40655</v>
      </c>
      <c r="K17919" t="s">
        <v>208</v>
      </c>
      <c r="L17919" t="s">
        <v>40654</v>
      </c>
      <c r="N17919" t="s">
        <v>208</v>
      </c>
      <c r="O17919" t="s">
        <v>476</v>
      </c>
      <c r="P17919" t="s">
        <v>476</v>
      </c>
    </row>
    <row r="17920" spans="1:16">
      <c r="A17920" s="484" t="s">
        <v>35910</v>
      </c>
      <c r="B17920" s="485" t="s">
        <v>35909</v>
      </c>
      <c r="C17920" t="s">
        <v>35908</v>
      </c>
      <c r="D17920" t="s">
        <v>35908</v>
      </c>
      <c r="E17920" t="str">
        <f t="shared" si="279"/>
        <v>652283 - MIND EAT FRANCE</v>
      </c>
      <c r="F17920" t="s">
        <v>14932</v>
      </c>
      <c r="G17920" t="s">
        <v>35907</v>
      </c>
      <c r="I17920" t="s">
        <v>1542</v>
      </c>
      <c r="J17920" t="s">
        <v>35906</v>
      </c>
      <c r="K17920" t="s">
        <v>208</v>
      </c>
      <c r="L17920" t="s">
        <v>35905</v>
      </c>
      <c r="N17920" t="s">
        <v>208</v>
      </c>
      <c r="O17920" t="s">
        <v>476</v>
      </c>
      <c r="P17920" t="s">
        <v>476</v>
      </c>
    </row>
    <row r="17921" spans="1:16">
      <c r="A17921" s="484" t="s">
        <v>12906</v>
      </c>
      <c r="B17921" s="485" t="s">
        <v>12905</v>
      </c>
      <c r="C17921" t="s">
        <v>12904</v>
      </c>
      <c r="D17921" t="s">
        <v>12904</v>
      </c>
      <c r="E17921" t="str">
        <f t="shared" si="279"/>
        <v>648462 - STILLET ACADEMIE</v>
      </c>
      <c r="F17921" t="s">
        <v>12903</v>
      </c>
      <c r="G17921" t="s">
        <v>12902</v>
      </c>
      <c r="I17921" t="s">
        <v>9072</v>
      </c>
      <c r="J17921" t="s">
        <v>12901</v>
      </c>
      <c r="K17921" t="s">
        <v>208</v>
      </c>
      <c r="L17921" t="s">
        <v>12900</v>
      </c>
      <c r="N17921" t="s">
        <v>208</v>
      </c>
      <c r="O17921" t="s">
        <v>476</v>
      </c>
      <c r="P17921" t="s">
        <v>476</v>
      </c>
    </row>
    <row r="17922" spans="1:16">
      <c r="A17922" s="484" t="s">
        <v>80680</v>
      </c>
      <c r="B17922" s="485" t="s">
        <v>80679</v>
      </c>
      <c r="C17922" t="s">
        <v>80678</v>
      </c>
      <c r="D17922" t="s">
        <v>80678</v>
      </c>
      <c r="E17922" t="str">
        <f t="shared" ref="E17922:E17985" si="280">_xlfn.CONCAT(L17922," - ",D17922)</f>
        <v>643245 - ELANCEO</v>
      </c>
      <c r="F17922" t="s">
        <v>14316</v>
      </c>
      <c r="G17922" t="s">
        <v>80677</v>
      </c>
      <c r="H17922" t="s">
        <v>80676</v>
      </c>
      <c r="I17922" t="s">
        <v>579</v>
      </c>
      <c r="K17922" t="s">
        <v>208</v>
      </c>
      <c r="L17922" t="s">
        <v>80675</v>
      </c>
      <c r="N17922" t="s">
        <v>208</v>
      </c>
      <c r="O17922" t="s">
        <v>476</v>
      </c>
      <c r="P17922" t="s">
        <v>476</v>
      </c>
    </row>
    <row r="17923" spans="1:16">
      <c r="A17923" s="484" t="s">
        <v>24603</v>
      </c>
      <c r="B17923" s="485" t="s">
        <v>24602</v>
      </c>
      <c r="C17923" t="s">
        <v>24601</v>
      </c>
      <c r="D17923" t="s">
        <v>24601</v>
      </c>
      <c r="E17923" t="str">
        <f t="shared" si="280"/>
        <v>678752 - QANAT</v>
      </c>
      <c r="F17923" t="s">
        <v>6592</v>
      </c>
      <c r="G17923" t="s">
        <v>24600</v>
      </c>
      <c r="I17923" t="s">
        <v>3776</v>
      </c>
      <c r="K17923" t="s">
        <v>208</v>
      </c>
      <c r="L17923" t="s">
        <v>24599</v>
      </c>
      <c r="N17923" t="s">
        <v>208</v>
      </c>
      <c r="O17923" t="s">
        <v>476</v>
      </c>
      <c r="P17923" t="s">
        <v>476</v>
      </c>
    </row>
    <row r="17924" spans="1:16">
      <c r="A17924" s="484" t="s">
        <v>78001</v>
      </c>
      <c r="B17924" s="485" t="s">
        <v>78000</v>
      </c>
      <c r="C17924" t="s">
        <v>77999</v>
      </c>
      <c r="D17924" t="s">
        <v>77999</v>
      </c>
      <c r="E17924" t="str">
        <f t="shared" si="280"/>
        <v>647391 - ESSENTIA35</v>
      </c>
      <c r="F17924" t="s">
        <v>10536</v>
      </c>
      <c r="G17924" t="s">
        <v>77998</v>
      </c>
      <c r="I17924" t="s">
        <v>77997</v>
      </c>
      <c r="J17924" t="s">
        <v>77996</v>
      </c>
      <c r="K17924" t="s">
        <v>208</v>
      </c>
      <c r="L17924" t="s">
        <v>77995</v>
      </c>
      <c r="N17924" t="s">
        <v>208</v>
      </c>
      <c r="O17924" t="s">
        <v>476</v>
      </c>
      <c r="P17924" t="s">
        <v>476</v>
      </c>
    </row>
    <row r="17925" spans="1:16">
      <c r="A17925" s="484" t="s">
        <v>112709</v>
      </c>
      <c r="B17925" s="485" t="s">
        <v>112708</v>
      </c>
      <c r="C17925" t="s">
        <v>112707</v>
      </c>
      <c r="D17925" t="s">
        <v>112707</v>
      </c>
      <c r="E17925" t="str">
        <f t="shared" si="280"/>
        <v>639709 - BOREALE</v>
      </c>
      <c r="F17925" t="s">
        <v>3505</v>
      </c>
      <c r="G17925" t="s">
        <v>112706</v>
      </c>
      <c r="H17925" t="s">
        <v>112705</v>
      </c>
      <c r="I17925" t="s">
        <v>12846</v>
      </c>
      <c r="K17925" t="s">
        <v>208</v>
      </c>
      <c r="L17925" t="s">
        <v>112704</v>
      </c>
      <c r="N17925" t="s">
        <v>208</v>
      </c>
      <c r="O17925" t="s">
        <v>476</v>
      </c>
      <c r="P17925" t="s">
        <v>476</v>
      </c>
    </row>
    <row r="17926" spans="1:16">
      <c r="A17926" s="484" t="s">
        <v>87874</v>
      </c>
      <c r="B17926" s="485" t="s">
        <v>87873</v>
      </c>
      <c r="C17926" t="s">
        <v>87872</v>
      </c>
      <c r="D17926" t="s">
        <v>87872</v>
      </c>
      <c r="E17926" t="str">
        <f t="shared" si="280"/>
        <v>647615 - DERMO SCAR REPAIR</v>
      </c>
      <c r="F17926" t="s">
        <v>28443</v>
      </c>
      <c r="G17926" t="s">
        <v>87871</v>
      </c>
      <c r="I17926" t="s">
        <v>87870</v>
      </c>
      <c r="J17926" t="s">
        <v>87869</v>
      </c>
      <c r="K17926" t="s">
        <v>208</v>
      </c>
      <c r="L17926" t="s">
        <v>87868</v>
      </c>
      <c r="N17926" t="s">
        <v>208</v>
      </c>
      <c r="O17926" t="s">
        <v>476</v>
      </c>
      <c r="P17926" t="s">
        <v>476</v>
      </c>
    </row>
    <row r="17927" spans="1:16">
      <c r="A17927" s="484" t="s">
        <v>36632</v>
      </c>
      <c r="B17927" s="485" t="s">
        <v>36631</v>
      </c>
      <c r="C17927" t="s">
        <v>36630</v>
      </c>
      <c r="D17927" t="s">
        <v>36630</v>
      </c>
      <c r="E17927" t="str">
        <f t="shared" si="280"/>
        <v>659927 - METAFORMA</v>
      </c>
      <c r="F17927" t="s">
        <v>36629</v>
      </c>
      <c r="G17927" t="s">
        <v>36628</v>
      </c>
      <c r="I17927" t="s">
        <v>36627</v>
      </c>
      <c r="K17927" t="s">
        <v>208</v>
      </c>
      <c r="L17927" t="s">
        <v>36626</v>
      </c>
      <c r="N17927" t="s">
        <v>208</v>
      </c>
      <c r="O17927" t="s">
        <v>476</v>
      </c>
      <c r="P17927" t="s">
        <v>476</v>
      </c>
    </row>
    <row r="17928" spans="1:16">
      <c r="A17928" s="484" t="s">
        <v>82734</v>
      </c>
      <c r="B17928" s="485" t="s">
        <v>82733</v>
      </c>
      <c r="C17928" t="s">
        <v>82732</v>
      </c>
      <c r="D17928" t="s">
        <v>82732</v>
      </c>
      <c r="E17928" t="str">
        <f t="shared" si="280"/>
        <v>648528 - ECOLE 404</v>
      </c>
      <c r="F17928" t="s">
        <v>6960</v>
      </c>
      <c r="G17928" t="s">
        <v>82731</v>
      </c>
      <c r="I17928" t="s">
        <v>6974</v>
      </c>
      <c r="J17928" t="s">
        <v>82730</v>
      </c>
      <c r="K17928" t="s">
        <v>208</v>
      </c>
      <c r="L17928" t="s">
        <v>82729</v>
      </c>
      <c r="N17928" t="s">
        <v>208</v>
      </c>
      <c r="O17928" t="s">
        <v>476</v>
      </c>
      <c r="P17928" t="s">
        <v>476</v>
      </c>
    </row>
    <row r="17929" spans="1:16">
      <c r="A17929" s="484" t="s">
        <v>45050</v>
      </c>
      <c r="B17929" s="485" t="s">
        <v>45049</v>
      </c>
      <c r="C17929" t="s">
        <v>45048</v>
      </c>
      <c r="D17929" t="s">
        <v>45047</v>
      </c>
      <c r="E17929" t="str">
        <f t="shared" si="280"/>
        <v>679604 - LE COMPTOIR DES LANGUES ROISSY EN FRANCE</v>
      </c>
      <c r="F17929" t="s">
        <v>1588</v>
      </c>
      <c r="G17929" t="s">
        <v>45046</v>
      </c>
      <c r="H17929" t="s">
        <v>45045</v>
      </c>
      <c r="I17929" t="s">
        <v>4776</v>
      </c>
      <c r="J17929" t="s">
        <v>45044</v>
      </c>
      <c r="K17929" t="s">
        <v>208</v>
      </c>
      <c r="L17929" t="s">
        <v>45043</v>
      </c>
      <c r="N17929" t="s">
        <v>208</v>
      </c>
      <c r="O17929" t="s">
        <v>476</v>
      </c>
      <c r="P17929" t="s">
        <v>476</v>
      </c>
    </row>
    <row r="17930" spans="1:16">
      <c r="A17930" s="484" t="s">
        <v>17415</v>
      </c>
      <c r="B17930" s="485" t="s">
        <v>17414</v>
      </c>
      <c r="C17930" t="s">
        <v>17413</v>
      </c>
      <c r="D17930" t="s">
        <v>17413</v>
      </c>
      <c r="E17930" t="str">
        <f t="shared" si="280"/>
        <v>677840 - SHARE WOOD MARSEILLE</v>
      </c>
      <c r="F17930" t="s">
        <v>938</v>
      </c>
      <c r="G17930" t="s">
        <v>17412</v>
      </c>
      <c r="I17930" t="s">
        <v>1035</v>
      </c>
      <c r="J17930" t="s">
        <v>17411</v>
      </c>
      <c r="K17930" t="s">
        <v>208</v>
      </c>
      <c r="L17930" t="s">
        <v>17410</v>
      </c>
      <c r="N17930" t="s">
        <v>208</v>
      </c>
      <c r="O17930" t="s">
        <v>476</v>
      </c>
      <c r="P17930" t="s">
        <v>476</v>
      </c>
    </row>
    <row r="17931" spans="1:16">
      <c r="A17931" s="484" t="s">
        <v>47483</v>
      </c>
      <c r="B17931" s="485" t="s">
        <v>47482</v>
      </c>
      <c r="C17931" t="s">
        <v>47481</v>
      </c>
      <c r="D17931" t="s">
        <v>47481</v>
      </c>
      <c r="E17931" t="str">
        <f t="shared" si="280"/>
        <v>685926 - LA BULLE DU BIEN ETRE</v>
      </c>
      <c r="F17931" t="s">
        <v>47480</v>
      </c>
      <c r="G17931" t="s">
        <v>47479</v>
      </c>
      <c r="I17931" t="s">
        <v>23553</v>
      </c>
      <c r="J17931" t="s">
        <v>47478</v>
      </c>
      <c r="K17931" t="s">
        <v>208</v>
      </c>
      <c r="L17931" t="s">
        <v>47477</v>
      </c>
      <c r="N17931" t="s">
        <v>208</v>
      </c>
      <c r="O17931" t="s">
        <v>476</v>
      </c>
      <c r="P17931" t="s">
        <v>476</v>
      </c>
    </row>
    <row r="17932" spans="1:16">
      <c r="A17932" s="484" t="s">
        <v>19703</v>
      </c>
      <c r="B17932" s="485" t="s">
        <v>19702</v>
      </c>
      <c r="C17932" t="s">
        <v>19701</v>
      </c>
      <c r="D17932" t="s">
        <v>19701</v>
      </c>
      <c r="E17932" t="str">
        <f t="shared" si="280"/>
        <v>673699 - SAS SEBASTIEN ET SOPHIE</v>
      </c>
      <c r="F17932" t="s">
        <v>4120</v>
      </c>
      <c r="G17932" t="s">
        <v>19700</v>
      </c>
      <c r="I17932" t="s">
        <v>14162</v>
      </c>
      <c r="J17932" t="s">
        <v>19699</v>
      </c>
      <c r="K17932" t="s">
        <v>208</v>
      </c>
      <c r="L17932" t="s">
        <v>19698</v>
      </c>
      <c r="N17932" t="s">
        <v>208</v>
      </c>
      <c r="O17932" t="s">
        <v>476</v>
      </c>
      <c r="P17932" t="s">
        <v>476</v>
      </c>
    </row>
    <row r="17933" spans="1:16">
      <c r="A17933" s="484" t="s">
        <v>55820</v>
      </c>
      <c r="B17933" s="485" t="s">
        <v>55819</v>
      </c>
      <c r="C17933" t="s">
        <v>55818</v>
      </c>
      <c r="D17933" t="s">
        <v>55817</v>
      </c>
      <c r="E17933" t="str">
        <f t="shared" si="280"/>
        <v>684892 - IFSNM</v>
      </c>
      <c r="F17933" t="s">
        <v>22519</v>
      </c>
      <c r="G17933" t="s">
        <v>55816</v>
      </c>
      <c r="I17933" t="s">
        <v>55815</v>
      </c>
      <c r="J17933" t="s">
        <v>55814</v>
      </c>
      <c r="K17933" t="s">
        <v>208</v>
      </c>
      <c r="L17933" t="s">
        <v>55813</v>
      </c>
      <c r="N17933" t="s">
        <v>208</v>
      </c>
      <c r="O17933" t="s">
        <v>476</v>
      </c>
      <c r="P17933" t="s">
        <v>476</v>
      </c>
    </row>
    <row r="17934" spans="1:16">
      <c r="A17934" s="484" t="s">
        <v>35944</v>
      </c>
      <c r="B17934" s="485" t="s">
        <v>35943</v>
      </c>
      <c r="C17934" t="s">
        <v>35942</v>
      </c>
      <c r="D17934" t="s">
        <v>35941</v>
      </c>
      <c r="E17934" t="str">
        <f t="shared" si="280"/>
        <v>650584 - MILLIOT SORAYA</v>
      </c>
      <c r="F17934" t="s">
        <v>9349</v>
      </c>
      <c r="G17934" t="s">
        <v>35940</v>
      </c>
      <c r="H17934" t="s">
        <v>35939</v>
      </c>
      <c r="I17934" t="s">
        <v>35938</v>
      </c>
      <c r="J17934" t="s">
        <v>35937</v>
      </c>
      <c r="K17934" t="s">
        <v>208</v>
      </c>
      <c r="L17934" t="s">
        <v>35936</v>
      </c>
      <c r="N17934" t="s">
        <v>208</v>
      </c>
      <c r="O17934" t="s">
        <v>476</v>
      </c>
      <c r="P17934" t="s">
        <v>476</v>
      </c>
    </row>
    <row r="17935" spans="1:16">
      <c r="A17935" s="484" t="s">
        <v>45465</v>
      </c>
      <c r="B17935" s="485" t="s">
        <v>45464</v>
      </c>
      <c r="C17935" t="s">
        <v>45463</v>
      </c>
      <c r="D17935" t="s">
        <v>45463</v>
      </c>
      <c r="E17935" t="str">
        <f t="shared" si="280"/>
        <v>653240 - LATOORTUE</v>
      </c>
      <c r="F17935" t="s">
        <v>5775</v>
      </c>
      <c r="G17935" t="s">
        <v>45462</v>
      </c>
      <c r="I17935" t="s">
        <v>749</v>
      </c>
      <c r="J17935" t="s">
        <v>45461</v>
      </c>
      <c r="K17935" t="s">
        <v>208</v>
      </c>
      <c r="L17935" t="s">
        <v>45460</v>
      </c>
      <c r="N17935" t="s">
        <v>208</v>
      </c>
      <c r="O17935" t="s">
        <v>476</v>
      </c>
      <c r="P17935" t="s">
        <v>476</v>
      </c>
    </row>
    <row r="17936" spans="1:16">
      <c r="A17936" s="484" t="s">
        <v>73993</v>
      </c>
      <c r="B17936" s="485" t="s">
        <v>73992</v>
      </c>
      <c r="C17936" t="s">
        <v>73991</v>
      </c>
      <c r="D17936" t="s">
        <v>73991</v>
      </c>
      <c r="E17936" t="str">
        <f t="shared" si="280"/>
        <v>653550 - FAUQUET AURORE</v>
      </c>
      <c r="F17936" t="s">
        <v>17551</v>
      </c>
      <c r="G17936" t="s">
        <v>73990</v>
      </c>
      <c r="H17936" t="s">
        <v>73989</v>
      </c>
      <c r="I17936" t="s">
        <v>60897</v>
      </c>
      <c r="J17936" t="s">
        <v>73988</v>
      </c>
      <c r="K17936" t="s">
        <v>208</v>
      </c>
      <c r="L17936" t="s">
        <v>73987</v>
      </c>
      <c r="N17936" t="s">
        <v>208</v>
      </c>
      <c r="O17936" t="s">
        <v>476</v>
      </c>
      <c r="P17936" t="s">
        <v>476</v>
      </c>
    </row>
    <row r="17937" spans="1:16">
      <c r="A17937" s="484" t="s">
        <v>133682</v>
      </c>
      <c r="B17937" s="485" t="s">
        <v>133681</v>
      </c>
      <c r="C17937" t="s">
        <v>133680</v>
      </c>
      <c r="D17937" t="s">
        <v>133680</v>
      </c>
      <c r="E17937" t="str">
        <f t="shared" si="280"/>
        <v>663499 - AFK FORMATIONS</v>
      </c>
      <c r="F17937" t="s">
        <v>18446</v>
      </c>
      <c r="G17937" t="s">
        <v>133679</v>
      </c>
      <c r="I17937" t="s">
        <v>133678</v>
      </c>
      <c r="K17937" t="s">
        <v>208</v>
      </c>
      <c r="L17937" t="s">
        <v>133677</v>
      </c>
      <c r="N17937" t="s">
        <v>208</v>
      </c>
      <c r="O17937" t="s">
        <v>476</v>
      </c>
      <c r="P17937" t="s">
        <v>476</v>
      </c>
    </row>
    <row r="17938" spans="1:16">
      <c r="A17938" s="484" t="s">
        <v>17129</v>
      </c>
      <c r="B17938" s="485" t="s">
        <v>17128</v>
      </c>
      <c r="C17938" t="s">
        <v>17127</v>
      </c>
      <c r="D17938" t="s">
        <v>17127</v>
      </c>
      <c r="E17938" t="str">
        <f t="shared" si="280"/>
        <v>661132 - SILENCE</v>
      </c>
      <c r="F17938" t="s">
        <v>17126</v>
      </c>
      <c r="G17938" t="s">
        <v>17125</v>
      </c>
      <c r="I17938" t="s">
        <v>626</v>
      </c>
      <c r="J17938" t="s">
        <v>17124</v>
      </c>
      <c r="K17938" t="s">
        <v>208</v>
      </c>
      <c r="L17938" t="s">
        <v>17123</v>
      </c>
      <c r="N17938" t="s">
        <v>208</v>
      </c>
      <c r="O17938" t="s">
        <v>476</v>
      </c>
      <c r="P17938" t="s">
        <v>476</v>
      </c>
    </row>
    <row r="17939" spans="1:16">
      <c r="A17939" s="484" t="s">
        <v>61860</v>
      </c>
      <c r="B17939" s="485" t="s">
        <v>61859</v>
      </c>
      <c r="C17939" t="s">
        <v>61858</v>
      </c>
      <c r="D17939" t="s">
        <v>61858</v>
      </c>
      <c r="E17939" t="str">
        <f t="shared" si="280"/>
        <v>684314 - HELA FORMATION</v>
      </c>
      <c r="F17939" t="s">
        <v>804</v>
      </c>
      <c r="G17939" t="s">
        <v>61857</v>
      </c>
      <c r="I17939" t="s">
        <v>11061</v>
      </c>
      <c r="J17939" t="s">
        <v>61856</v>
      </c>
      <c r="K17939" t="s">
        <v>208</v>
      </c>
      <c r="L17939" t="s">
        <v>61855</v>
      </c>
      <c r="N17939" t="s">
        <v>208</v>
      </c>
      <c r="O17939" t="s">
        <v>476</v>
      </c>
      <c r="P17939" t="s">
        <v>476</v>
      </c>
    </row>
    <row r="17940" spans="1:16">
      <c r="A17940" s="484" t="s">
        <v>52232</v>
      </c>
      <c r="B17940" s="485" t="s">
        <v>52231</v>
      </c>
      <c r="C17940" t="s">
        <v>52230</v>
      </c>
      <c r="D17940" t="s">
        <v>52229</v>
      </c>
      <c r="E17940" t="str">
        <f t="shared" si="280"/>
        <v>658443 - IUF</v>
      </c>
      <c r="F17940" t="s">
        <v>9483</v>
      </c>
      <c r="G17940" t="s">
        <v>52228</v>
      </c>
      <c r="I17940" t="s">
        <v>1035</v>
      </c>
      <c r="J17940" t="s">
        <v>52227</v>
      </c>
      <c r="K17940" t="s">
        <v>208</v>
      </c>
      <c r="L17940" t="s">
        <v>52226</v>
      </c>
      <c r="N17940" t="s">
        <v>208</v>
      </c>
      <c r="O17940" t="s">
        <v>476</v>
      </c>
      <c r="P17940" t="s">
        <v>476</v>
      </c>
    </row>
    <row r="17941" spans="1:16">
      <c r="A17941" s="484" t="s">
        <v>60173</v>
      </c>
      <c r="B17941" s="485" t="s">
        <v>60172</v>
      </c>
      <c r="C17941" t="s">
        <v>60171</v>
      </c>
      <c r="D17941" t="s">
        <v>60170</v>
      </c>
      <c r="E17941" t="str">
        <f t="shared" si="280"/>
        <v>668229 - HUMAN&amp;SENS CONSEIL ISSE</v>
      </c>
      <c r="F17941" t="s">
        <v>11737</v>
      </c>
      <c r="G17941" t="s">
        <v>60169</v>
      </c>
      <c r="H17941" t="s">
        <v>60168</v>
      </c>
      <c r="I17941" t="s">
        <v>60167</v>
      </c>
      <c r="J17941" t="s">
        <v>60166</v>
      </c>
      <c r="K17941" t="s">
        <v>208</v>
      </c>
      <c r="L17941" t="s">
        <v>60165</v>
      </c>
      <c r="N17941" t="s">
        <v>208</v>
      </c>
      <c r="O17941" t="s">
        <v>476</v>
      </c>
      <c r="P17941" t="s">
        <v>476</v>
      </c>
    </row>
    <row r="17942" spans="1:16">
      <c r="A17942" s="484" t="s">
        <v>88745</v>
      </c>
      <c r="B17942" s="485" t="s">
        <v>88744</v>
      </c>
      <c r="C17942" t="s">
        <v>88743</v>
      </c>
      <c r="D17942" t="s">
        <v>88742</v>
      </c>
      <c r="E17942" t="str">
        <f t="shared" si="280"/>
        <v>660760 - DE MALET DAHERON SARAH</v>
      </c>
      <c r="F17942" t="s">
        <v>20760</v>
      </c>
      <c r="G17942" t="s">
        <v>88741</v>
      </c>
      <c r="I17942" t="s">
        <v>9402</v>
      </c>
      <c r="J17942" t="s">
        <v>88740</v>
      </c>
      <c r="K17942" t="s">
        <v>208</v>
      </c>
      <c r="L17942" t="s">
        <v>88739</v>
      </c>
      <c r="N17942" t="s">
        <v>208</v>
      </c>
      <c r="O17942" t="s">
        <v>476</v>
      </c>
      <c r="P17942" t="s">
        <v>476</v>
      </c>
    </row>
    <row r="17943" spans="1:16">
      <c r="A17943" s="484" t="s">
        <v>133687</v>
      </c>
      <c r="B17943" s="485" t="s">
        <v>133686</v>
      </c>
      <c r="C17943" t="s">
        <v>133685</v>
      </c>
      <c r="D17943" t="s">
        <v>133685</v>
      </c>
      <c r="E17943" t="str">
        <f t="shared" si="280"/>
        <v>659885 - AFI24</v>
      </c>
      <c r="F17943" t="s">
        <v>18131</v>
      </c>
      <c r="G17943" t="s">
        <v>133684</v>
      </c>
      <c r="I17943" t="s">
        <v>1042</v>
      </c>
      <c r="J17943" t="s">
        <v>121768</v>
      </c>
      <c r="K17943" t="s">
        <v>208</v>
      </c>
      <c r="L17943" t="s">
        <v>133683</v>
      </c>
      <c r="N17943" t="s">
        <v>207</v>
      </c>
      <c r="O17943" t="s">
        <v>476</v>
      </c>
      <c r="P17943" t="s">
        <v>476</v>
      </c>
    </row>
    <row r="17944" spans="1:16">
      <c r="A17944" s="484" t="s">
        <v>35898</v>
      </c>
      <c r="B17944" s="485" t="s">
        <v>35897</v>
      </c>
      <c r="C17944" t="s">
        <v>35896</v>
      </c>
      <c r="D17944" t="s">
        <v>35896</v>
      </c>
      <c r="E17944" t="str">
        <f t="shared" si="280"/>
        <v>676883 - MINDCARA</v>
      </c>
      <c r="F17944" t="s">
        <v>8675</v>
      </c>
      <c r="G17944" t="s">
        <v>35895</v>
      </c>
      <c r="I17944" t="s">
        <v>888</v>
      </c>
      <c r="K17944" t="s">
        <v>208</v>
      </c>
      <c r="L17944" t="s">
        <v>35894</v>
      </c>
      <c r="N17944" t="s">
        <v>208</v>
      </c>
      <c r="O17944" t="s">
        <v>476</v>
      </c>
      <c r="P17944" t="s">
        <v>476</v>
      </c>
    </row>
    <row r="17945" spans="1:16">
      <c r="A17945" s="484" t="s">
        <v>68955</v>
      </c>
      <c r="B17945" s="485" t="s">
        <v>68954</v>
      </c>
      <c r="C17945" t="s">
        <v>68953</v>
      </c>
      <c r="D17945" t="s">
        <v>68952</v>
      </c>
      <c r="E17945" t="str">
        <f t="shared" si="280"/>
        <v>667778 - FORTIN PAULINE</v>
      </c>
      <c r="F17945" t="s">
        <v>571</v>
      </c>
      <c r="G17945" t="s">
        <v>68951</v>
      </c>
      <c r="I17945" t="s">
        <v>68950</v>
      </c>
      <c r="J17945" t="s">
        <v>68949</v>
      </c>
      <c r="K17945" t="s">
        <v>208</v>
      </c>
      <c r="L17945" t="s">
        <v>68948</v>
      </c>
      <c r="N17945" t="s">
        <v>208</v>
      </c>
      <c r="O17945" t="s">
        <v>476</v>
      </c>
      <c r="P17945" t="s">
        <v>476</v>
      </c>
    </row>
    <row r="17946" spans="1:16">
      <c r="A17946" s="484" t="s">
        <v>30485</v>
      </c>
      <c r="B17946" s="485" t="s">
        <v>30484</v>
      </c>
      <c r="C17946" t="s">
        <v>30483</v>
      </c>
      <c r="D17946" t="s">
        <v>30483</v>
      </c>
      <c r="E17946" t="str">
        <f t="shared" si="280"/>
        <v>668734 - ORTHOMASTER</v>
      </c>
      <c r="F17946" t="s">
        <v>3690</v>
      </c>
      <c r="G17946" t="s">
        <v>30482</v>
      </c>
      <c r="I17946" t="s">
        <v>579</v>
      </c>
      <c r="J17946" t="s">
        <v>30481</v>
      </c>
      <c r="K17946" t="s">
        <v>208</v>
      </c>
      <c r="L17946" t="s">
        <v>30480</v>
      </c>
      <c r="N17946" t="s">
        <v>208</v>
      </c>
      <c r="O17946" t="s">
        <v>476</v>
      </c>
      <c r="P17946" t="s">
        <v>476</v>
      </c>
    </row>
    <row r="17947" spans="1:16">
      <c r="A17947" s="484" t="s">
        <v>49387</v>
      </c>
      <c r="B17947" s="485" t="s">
        <v>49386</v>
      </c>
      <c r="C17947" t="s">
        <v>49385</v>
      </c>
      <c r="D17947" t="s">
        <v>49384</v>
      </c>
      <c r="E17947" t="str">
        <f t="shared" si="280"/>
        <v>644020 - JEDRZEJAK CHARLOTTE</v>
      </c>
      <c r="F17947" t="s">
        <v>28421</v>
      </c>
      <c r="G17947" t="s">
        <v>49383</v>
      </c>
      <c r="H17947" t="s">
        <v>49382</v>
      </c>
      <c r="I17947" t="s">
        <v>25224</v>
      </c>
      <c r="K17947" t="s">
        <v>208</v>
      </c>
      <c r="L17947" t="s">
        <v>49381</v>
      </c>
      <c r="N17947" t="s">
        <v>208</v>
      </c>
      <c r="O17947" t="s">
        <v>476</v>
      </c>
      <c r="P17947" t="s">
        <v>476</v>
      </c>
    </row>
    <row r="17948" spans="1:16">
      <c r="A17948" s="484" t="s">
        <v>70780</v>
      </c>
      <c r="B17948" s="485" t="s">
        <v>70779</v>
      </c>
      <c r="C17948" t="s">
        <v>70778</v>
      </c>
      <c r="D17948" t="s">
        <v>70778</v>
      </c>
      <c r="E17948" t="str">
        <f t="shared" si="280"/>
        <v>646325 - FORMALOGY</v>
      </c>
      <c r="F17948" t="s">
        <v>12307</v>
      </c>
      <c r="G17948" t="s">
        <v>70777</v>
      </c>
      <c r="I17948" t="s">
        <v>2443</v>
      </c>
      <c r="J17948" t="s">
        <v>70776</v>
      </c>
      <c r="K17948" t="s">
        <v>208</v>
      </c>
      <c r="L17948" t="s">
        <v>70775</v>
      </c>
      <c r="N17948" t="s">
        <v>208</v>
      </c>
      <c r="O17948" t="s">
        <v>476</v>
      </c>
      <c r="P17948" t="s">
        <v>476</v>
      </c>
    </row>
    <row r="17949" spans="1:16">
      <c r="A17949" s="484" t="s">
        <v>4594</v>
      </c>
      <c r="B17949" s="485" t="s">
        <v>4593</v>
      </c>
      <c r="C17949" t="s">
        <v>4592</v>
      </c>
      <c r="D17949" t="s">
        <v>4592</v>
      </c>
      <c r="E17949" t="str">
        <f t="shared" si="280"/>
        <v>658698 - VALAFENN CONSEILS</v>
      </c>
      <c r="F17949" t="s">
        <v>4591</v>
      </c>
      <c r="G17949" t="s">
        <v>4590</v>
      </c>
      <c r="I17949" t="s">
        <v>4589</v>
      </c>
      <c r="J17949" t="s">
        <v>4588</v>
      </c>
      <c r="K17949" t="s">
        <v>208</v>
      </c>
      <c r="L17949" t="s">
        <v>4587</v>
      </c>
      <c r="N17949" t="s">
        <v>208</v>
      </c>
      <c r="O17949" t="s">
        <v>476</v>
      </c>
      <c r="P17949" t="s">
        <v>476</v>
      </c>
    </row>
    <row r="17950" spans="1:16">
      <c r="A17950" s="484" t="s">
        <v>95285</v>
      </c>
      <c r="B17950" s="485" t="s">
        <v>95284</v>
      </c>
      <c r="C17950" t="s">
        <v>95283</v>
      </c>
      <c r="D17950" t="s">
        <v>95283</v>
      </c>
      <c r="E17950" t="str">
        <f t="shared" si="280"/>
        <v>637634 - CMPA FORMATIONS</v>
      </c>
      <c r="F17950" t="s">
        <v>28421</v>
      </c>
      <c r="G17950" t="s">
        <v>95282</v>
      </c>
      <c r="I17950" t="s">
        <v>95281</v>
      </c>
      <c r="J17950" t="s">
        <v>95280</v>
      </c>
      <c r="K17950" t="s">
        <v>208</v>
      </c>
      <c r="L17950" t="s">
        <v>95279</v>
      </c>
      <c r="N17950" t="s">
        <v>208</v>
      </c>
      <c r="O17950" t="s">
        <v>476</v>
      </c>
      <c r="P17950" t="s">
        <v>476</v>
      </c>
    </row>
    <row r="17951" spans="1:16">
      <c r="A17951" s="484" t="s">
        <v>34175</v>
      </c>
      <c r="B17951" s="485" t="s">
        <v>34174</v>
      </c>
      <c r="C17951" t="s">
        <v>34173</v>
      </c>
      <c r="D17951" t="s">
        <v>34173</v>
      </c>
      <c r="E17951" t="str">
        <f t="shared" si="280"/>
        <v>661752 - NAIL ART LUCIE</v>
      </c>
      <c r="F17951" t="s">
        <v>7517</v>
      </c>
      <c r="G17951" t="s">
        <v>34172</v>
      </c>
      <c r="I17951" t="s">
        <v>13709</v>
      </c>
      <c r="J17951" t="s">
        <v>34171</v>
      </c>
      <c r="K17951" t="s">
        <v>208</v>
      </c>
      <c r="L17951" t="s">
        <v>34170</v>
      </c>
      <c r="N17951" t="s">
        <v>208</v>
      </c>
      <c r="O17951" t="s">
        <v>476</v>
      </c>
      <c r="P17951" t="s">
        <v>476</v>
      </c>
    </row>
    <row r="17952" spans="1:16">
      <c r="A17952" s="484" t="s">
        <v>62310</v>
      </c>
      <c r="B17952" s="485" t="s">
        <v>62309</v>
      </c>
      <c r="C17952" t="s">
        <v>62308</v>
      </c>
      <c r="D17952" t="s">
        <v>62308</v>
      </c>
      <c r="E17952" t="str">
        <f t="shared" si="280"/>
        <v>644705 - HARMONY PRACTICE FORMATION</v>
      </c>
      <c r="F17952" t="s">
        <v>16502</v>
      </c>
      <c r="G17952" t="s">
        <v>62307</v>
      </c>
      <c r="I17952" t="s">
        <v>7856</v>
      </c>
      <c r="J17952" t="s">
        <v>62306</v>
      </c>
      <c r="K17952" t="s">
        <v>208</v>
      </c>
      <c r="L17952" t="s">
        <v>62305</v>
      </c>
      <c r="N17952" t="s">
        <v>208</v>
      </c>
      <c r="O17952" t="s">
        <v>476</v>
      </c>
      <c r="P17952" t="s">
        <v>476</v>
      </c>
    </row>
    <row r="17953" spans="1:16">
      <c r="A17953" s="484" t="s">
        <v>1591</v>
      </c>
      <c r="B17953" s="485" t="s">
        <v>1590</v>
      </c>
      <c r="C17953" t="s">
        <v>1589</v>
      </c>
      <c r="D17953" t="s">
        <v>1589</v>
      </c>
      <c r="E17953" t="str">
        <f t="shared" si="280"/>
        <v>675441 - YCARE</v>
      </c>
      <c r="F17953" t="s">
        <v>1588</v>
      </c>
      <c r="G17953" t="s">
        <v>1587</v>
      </c>
      <c r="I17953" t="s">
        <v>603</v>
      </c>
      <c r="J17953" t="s">
        <v>1586</v>
      </c>
      <c r="K17953" t="s">
        <v>208</v>
      </c>
      <c r="L17953" t="s">
        <v>1585</v>
      </c>
      <c r="N17953" t="s">
        <v>208</v>
      </c>
      <c r="O17953" t="s">
        <v>476</v>
      </c>
      <c r="P17953" t="s">
        <v>476</v>
      </c>
    </row>
    <row r="17954" spans="1:16">
      <c r="A17954" s="484" t="s">
        <v>110684</v>
      </c>
      <c r="B17954" s="485" t="s">
        <v>110683</v>
      </c>
      <c r="C17954" t="s">
        <v>110682</v>
      </c>
      <c r="D17954" t="s">
        <v>110682</v>
      </c>
      <c r="E17954" t="str">
        <f t="shared" si="280"/>
        <v>670030 - CAMEMBEAR</v>
      </c>
      <c r="F17954" t="s">
        <v>9789</v>
      </c>
      <c r="G17954" t="s">
        <v>110681</v>
      </c>
      <c r="I17954" t="s">
        <v>1027</v>
      </c>
      <c r="J17954" t="s">
        <v>110680</v>
      </c>
      <c r="K17954" t="s">
        <v>208</v>
      </c>
      <c r="L17954" t="s">
        <v>110679</v>
      </c>
      <c r="N17954" t="s">
        <v>208</v>
      </c>
      <c r="O17954" t="s">
        <v>476</v>
      </c>
      <c r="P17954" t="s">
        <v>476</v>
      </c>
    </row>
    <row r="17955" spans="1:16">
      <c r="A17955" s="484" t="s">
        <v>90410</v>
      </c>
      <c r="B17955" s="485" t="s">
        <v>90409</v>
      </c>
      <c r="C17955" t="s">
        <v>90408</v>
      </c>
      <c r="D17955" t="s">
        <v>90407</v>
      </c>
      <c r="E17955" t="str">
        <f t="shared" si="280"/>
        <v>656940 - CSCF</v>
      </c>
      <c r="F17955" t="s">
        <v>2155</v>
      </c>
      <c r="G17955" t="s">
        <v>90406</v>
      </c>
      <c r="I17955" t="s">
        <v>29210</v>
      </c>
      <c r="J17955" t="s">
        <v>90405</v>
      </c>
      <c r="K17955" t="s">
        <v>208</v>
      </c>
      <c r="L17955" t="s">
        <v>90404</v>
      </c>
      <c r="N17955" t="s">
        <v>208</v>
      </c>
      <c r="O17955" t="s">
        <v>476</v>
      </c>
      <c r="P17955" t="s">
        <v>476</v>
      </c>
    </row>
    <row r="17956" spans="1:16">
      <c r="A17956" s="484" t="s">
        <v>3821</v>
      </c>
      <c r="B17956" s="485" t="s">
        <v>3820</v>
      </c>
      <c r="C17956" t="s">
        <v>3819</v>
      </c>
      <c r="D17956" t="s">
        <v>3818</v>
      </c>
      <c r="E17956" t="str">
        <f t="shared" si="280"/>
        <v>652570 - VIDAL ROBIN</v>
      </c>
      <c r="F17956" t="s">
        <v>2460</v>
      </c>
      <c r="G17956" t="s">
        <v>3817</v>
      </c>
      <c r="I17956" t="s">
        <v>1122</v>
      </c>
      <c r="J17956" t="s">
        <v>3816</v>
      </c>
      <c r="K17956" t="s">
        <v>208</v>
      </c>
      <c r="L17956" t="s">
        <v>3815</v>
      </c>
      <c r="N17956" t="s">
        <v>208</v>
      </c>
      <c r="O17956" t="s">
        <v>476</v>
      </c>
      <c r="P17956" t="s">
        <v>476</v>
      </c>
    </row>
    <row r="17957" spans="1:16">
      <c r="A17957" s="484" t="s">
        <v>45193</v>
      </c>
      <c r="B17957" s="485" t="s">
        <v>45192</v>
      </c>
      <c r="C17957" t="s">
        <v>45191</v>
      </c>
      <c r="D17957" t="s">
        <v>45190</v>
      </c>
      <c r="E17957" t="str">
        <f t="shared" si="280"/>
        <v>665885 - LBA</v>
      </c>
      <c r="F17957" t="s">
        <v>14468</v>
      </c>
      <c r="G17957" t="s">
        <v>45189</v>
      </c>
      <c r="I17957" t="s">
        <v>1501</v>
      </c>
      <c r="J17957" t="s">
        <v>45188</v>
      </c>
      <c r="K17957" t="s">
        <v>208</v>
      </c>
      <c r="L17957" t="s">
        <v>45187</v>
      </c>
      <c r="N17957" t="s">
        <v>207</v>
      </c>
      <c r="O17957" t="s">
        <v>476</v>
      </c>
      <c r="P17957" t="s">
        <v>476</v>
      </c>
    </row>
    <row r="17958" spans="1:16">
      <c r="A17958" s="484" t="s">
        <v>111297</v>
      </c>
      <c r="B17958" s="485" t="s">
        <v>111296</v>
      </c>
      <c r="C17958" t="s">
        <v>111295</v>
      </c>
      <c r="D17958" t="s">
        <v>111295</v>
      </c>
      <c r="E17958" t="str">
        <f t="shared" si="280"/>
        <v>597648 - CABINET CHRYSIPPE</v>
      </c>
      <c r="F17958" t="s">
        <v>9728</v>
      </c>
      <c r="G17958" t="s">
        <v>111294</v>
      </c>
      <c r="I17958" t="s">
        <v>802</v>
      </c>
      <c r="J17958" t="s">
        <v>111293</v>
      </c>
      <c r="K17958" t="s">
        <v>208</v>
      </c>
      <c r="L17958" t="s">
        <v>111292</v>
      </c>
      <c r="N17958" t="s">
        <v>208</v>
      </c>
      <c r="O17958" t="s">
        <v>476</v>
      </c>
      <c r="P17958" t="s">
        <v>476</v>
      </c>
    </row>
    <row r="17959" spans="1:16">
      <c r="A17959" s="484" t="s">
        <v>114428</v>
      </c>
      <c r="B17959" s="485" t="s">
        <v>114427</v>
      </c>
      <c r="C17959" t="s">
        <v>114426</v>
      </c>
      <c r="D17959" t="s">
        <v>114425</v>
      </c>
      <c r="E17959" t="str">
        <f t="shared" si="280"/>
        <v>663591 - BEGUEL LAURENCE</v>
      </c>
      <c r="F17959" t="s">
        <v>9712</v>
      </c>
      <c r="G17959" t="s">
        <v>114424</v>
      </c>
      <c r="I17959" t="s">
        <v>11706</v>
      </c>
      <c r="J17959" t="s">
        <v>114423</v>
      </c>
      <c r="K17959" t="s">
        <v>208</v>
      </c>
      <c r="L17959" t="s">
        <v>114422</v>
      </c>
      <c r="N17959" t="s">
        <v>208</v>
      </c>
      <c r="O17959" t="s">
        <v>476</v>
      </c>
      <c r="P17959" t="s">
        <v>476</v>
      </c>
    </row>
    <row r="17960" spans="1:16">
      <c r="A17960" s="484" t="s">
        <v>31143</v>
      </c>
      <c r="B17960" s="485" t="s">
        <v>31142</v>
      </c>
      <c r="C17960" t="s">
        <v>31141</v>
      </c>
      <c r="D17960" t="s">
        <v>31141</v>
      </c>
      <c r="E17960" t="str">
        <f t="shared" si="280"/>
        <v>643762 - OPYXIS</v>
      </c>
      <c r="F17960" t="s">
        <v>9712</v>
      </c>
      <c r="G17960" t="s">
        <v>31140</v>
      </c>
      <c r="I17960" t="s">
        <v>24299</v>
      </c>
      <c r="J17960" t="s">
        <v>31139</v>
      </c>
      <c r="K17960" t="s">
        <v>208</v>
      </c>
      <c r="L17960" t="s">
        <v>31138</v>
      </c>
      <c r="N17960" t="s">
        <v>208</v>
      </c>
      <c r="O17960" t="s">
        <v>476</v>
      </c>
      <c r="P17960" t="s">
        <v>476</v>
      </c>
    </row>
    <row r="17961" spans="1:16">
      <c r="A17961" s="484" t="s">
        <v>29795</v>
      </c>
      <c r="B17961" s="485" t="s">
        <v>29794</v>
      </c>
      <c r="C17961" t="s">
        <v>29793</v>
      </c>
      <c r="D17961" t="s">
        <v>29793</v>
      </c>
      <c r="E17961" t="str">
        <f t="shared" si="280"/>
        <v>657025 - PANDO</v>
      </c>
      <c r="F17961" t="s">
        <v>16581</v>
      </c>
      <c r="G17961" t="s">
        <v>29792</v>
      </c>
      <c r="I17961" t="s">
        <v>895</v>
      </c>
      <c r="J17961" t="s">
        <v>29791</v>
      </c>
      <c r="K17961" t="s">
        <v>208</v>
      </c>
      <c r="L17961" t="s">
        <v>29790</v>
      </c>
      <c r="N17961" t="s">
        <v>208</v>
      </c>
      <c r="O17961" t="s">
        <v>476</v>
      </c>
      <c r="P17961" t="s">
        <v>476</v>
      </c>
    </row>
    <row r="17962" spans="1:16">
      <c r="A17962" s="484" t="s">
        <v>99009</v>
      </c>
      <c r="B17962" s="485" t="s">
        <v>99008</v>
      </c>
      <c r="C17962" t="s">
        <v>99007</v>
      </c>
      <c r="D17962" t="s">
        <v>99006</v>
      </c>
      <c r="E17962" t="str">
        <f t="shared" si="280"/>
        <v>643439 - CERUTTI FRANCK</v>
      </c>
      <c r="F17962" t="s">
        <v>5898</v>
      </c>
      <c r="G17962" t="s">
        <v>99005</v>
      </c>
      <c r="I17962" t="s">
        <v>99004</v>
      </c>
      <c r="K17962" t="s">
        <v>208</v>
      </c>
      <c r="L17962" t="s">
        <v>99003</v>
      </c>
      <c r="N17962" t="s">
        <v>208</v>
      </c>
      <c r="O17962" t="s">
        <v>476</v>
      </c>
      <c r="P17962" t="s">
        <v>476</v>
      </c>
    </row>
    <row r="17963" spans="1:16">
      <c r="A17963" s="484" t="s">
        <v>110008</v>
      </c>
      <c r="B17963" s="485" t="s">
        <v>110007</v>
      </c>
      <c r="C17963" t="s">
        <v>110006</v>
      </c>
      <c r="D17963" t="s">
        <v>110006</v>
      </c>
      <c r="E17963" t="str">
        <f t="shared" si="280"/>
        <v>673043 - CARETA CONSEIL</v>
      </c>
      <c r="F17963" t="s">
        <v>10333</v>
      </c>
      <c r="G17963" t="s">
        <v>110005</v>
      </c>
      <c r="H17963" t="s">
        <v>110004</v>
      </c>
      <c r="I17963" t="s">
        <v>110003</v>
      </c>
      <c r="J17963" t="s">
        <v>110002</v>
      </c>
      <c r="K17963" t="s">
        <v>208</v>
      </c>
      <c r="L17963" t="s">
        <v>110001</v>
      </c>
      <c r="N17963" t="s">
        <v>208</v>
      </c>
      <c r="O17963" t="s">
        <v>476</v>
      </c>
      <c r="P17963" t="s">
        <v>476</v>
      </c>
    </row>
    <row r="17964" spans="1:16">
      <c r="A17964" s="484" t="s">
        <v>84449</v>
      </c>
      <c r="B17964" s="485" t="s">
        <v>84448</v>
      </c>
      <c r="C17964" t="s">
        <v>84447</v>
      </c>
      <c r="D17964" t="s">
        <v>84447</v>
      </c>
      <c r="E17964" t="str">
        <f t="shared" si="280"/>
        <v>656719 - ECOLE DE REFLEXOLOGIE OCCIDENTALE</v>
      </c>
      <c r="F17964" t="s">
        <v>9728</v>
      </c>
      <c r="G17964" t="s">
        <v>84446</v>
      </c>
      <c r="H17964" t="s">
        <v>84445</v>
      </c>
      <c r="I17964" t="s">
        <v>84444</v>
      </c>
      <c r="J17964" t="s">
        <v>84443</v>
      </c>
      <c r="K17964" t="s">
        <v>208</v>
      </c>
      <c r="L17964" t="s">
        <v>84442</v>
      </c>
      <c r="N17964" t="s">
        <v>208</v>
      </c>
      <c r="O17964" t="s">
        <v>476</v>
      </c>
      <c r="P17964" t="s">
        <v>476</v>
      </c>
    </row>
    <row r="17965" spans="1:16">
      <c r="A17965" s="484" t="s">
        <v>35718</v>
      </c>
      <c r="B17965" s="485" t="s">
        <v>35717</v>
      </c>
      <c r="C17965" t="s">
        <v>35704</v>
      </c>
      <c r="D17965" t="s">
        <v>35716</v>
      </c>
      <c r="E17965" t="str">
        <f t="shared" si="280"/>
        <v>656306 - MJM GRAPHIC DESIGN MARSEILLE</v>
      </c>
      <c r="F17965" t="s">
        <v>14222</v>
      </c>
      <c r="G17965" t="s">
        <v>35715</v>
      </c>
      <c r="I17965" t="s">
        <v>1035</v>
      </c>
      <c r="J17965" t="s">
        <v>35714</v>
      </c>
      <c r="K17965" t="s">
        <v>208</v>
      </c>
      <c r="L17965" t="s">
        <v>35713</v>
      </c>
      <c r="N17965" t="s">
        <v>208</v>
      </c>
      <c r="O17965" t="s">
        <v>476</v>
      </c>
      <c r="P17965" t="s">
        <v>476</v>
      </c>
    </row>
    <row r="17966" spans="1:16">
      <c r="A17966" s="484" t="s">
        <v>82533</v>
      </c>
      <c r="B17966" s="485" t="s">
        <v>82532</v>
      </c>
      <c r="C17966" t="s">
        <v>82531</v>
      </c>
      <c r="D17966" t="s">
        <v>82531</v>
      </c>
      <c r="E17966" t="str">
        <f t="shared" si="280"/>
        <v>673584 - EDISON FORMATION</v>
      </c>
      <c r="F17966" t="s">
        <v>35143</v>
      </c>
      <c r="G17966" t="s">
        <v>82530</v>
      </c>
      <c r="I17966" t="s">
        <v>18809</v>
      </c>
      <c r="J17966" t="s">
        <v>82529</v>
      </c>
      <c r="K17966" t="s">
        <v>208</v>
      </c>
      <c r="L17966" t="s">
        <v>82528</v>
      </c>
      <c r="N17966" t="s">
        <v>208</v>
      </c>
      <c r="O17966" t="s">
        <v>476</v>
      </c>
      <c r="P17966" t="s">
        <v>476</v>
      </c>
    </row>
    <row r="17967" spans="1:16">
      <c r="A17967" s="484" t="s">
        <v>23119</v>
      </c>
      <c r="B17967" s="485" t="s">
        <v>23118</v>
      </c>
      <c r="C17967" t="s">
        <v>23117</v>
      </c>
      <c r="D17967" t="s">
        <v>23117</v>
      </c>
      <c r="E17967" t="str">
        <f t="shared" si="280"/>
        <v>666531 - RESCUE ACADEMY SAS</v>
      </c>
      <c r="F17967" t="s">
        <v>19736</v>
      </c>
      <c r="G17967" t="s">
        <v>23116</v>
      </c>
      <c r="I17967" t="s">
        <v>23115</v>
      </c>
      <c r="J17967" t="s">
        <v>23114</v>
      </c>
      <c r="K17967" t="s">
        <v>208</v>
      </c>
      <c r="L17967" t="s">
        <v>23113</v>
      </c>
      <c r="N17967" t="s">
        <v>208</v>
      </c>
      <c r="O17967" t="s">
        <v>476</v>
      </c>
      <c r="P17967" t="s">
        <v>476</v>
      </c>
    </row>
    <row r="17968" spans="1:16">
      <c r="A17968" s="484" t="s">
        <v>34106</v>
      </c>
      <c r="B17968" s="485" t="s">
        <v>34105</v>
      </c>
      <c r="C17968" t="s">
        <v>34104</v>
      </c>
      <c r="D17968" t="s">
        <v>34103</v>
      </c>
      <c r="E17968" t="str">
        <f t="shared" si="280"/>
        <v>681581 - NARAYANIN CHRISTEL</v>
      </c>
      <c r="F17968" t="s">
        <v>9059</v>
      </c>
      <c r="G17968" t="s">
        <v>34102</v>
      </c>
      <c r="I17968" t="s">
        <v>4665</v>
      </c>
      <c r="J17968" t="s">
        <v>34101</v>
      </c>
      <c r="K17968" t="s">
        <v>208</v>
      </c>
      <c r="L17968" t="s">
        <v>34100</v>
      </c>
      <c r="N17968" t="s">
        <v>208</v>
      </c>
      <c r="O17968" t="s">
        <v>476</v>
      </c>
      <c r="P17968" t="s">
        <v>476</v>
      </c>
    </row>
    <row r="17969" spans="1:16">
      <c r="A17969" s="484" t="s">
        <v>62959</v>
      </c>
      <c r="B17969" s="485" t="s">
        <v>62958</v>
      </c>
      <c r="C17969" t="s">
        <v>62957</v>
      </c>
      <c r="D17969" t="s">
        <v>62956</v>
      </c>
      <c r="E17969" t="str">
        <f t="shared" si="280"/>
        <v>683620 - GUILET LAMY SABINE</v>
      </c>
      <c r="F17969" t="s">
        <v>4190</v>
      </c>
      <c r="G17969" t="s">
        <v>62955</v>
      </c>
      <c r="I17969" t="s">
        <v>23459</v>
      </c>
      <c r="J17969" t="s">
        <v>62954</v>
      </c>
      <c r="K17969" t="s">
        <v>208</v>
      </c>
      <c r="L17969" t="s">
        <v>62953</v>
      </c>
      <c r="N17969" t="s">
        <v>208</v>
      </c>
      <c r="O17969" t="s">
        <v>476</v>
      </c>
      <c r="P17969" t="s">
        <v>476</v>
      </c>
    </row>
    <row r="17970" spans="1:16">
      <c r="A17970" s="484" t="s">
        <v>128334</v>
      </c>
      <c r="B17970" s="485" t="s">
        <v>128333</v>
      </c>
      <c r="C17970" t="s">
        <v>128332</v>
      </c>
      <c r="D17970" t="s">
        <v>128331</v>
      </c>
      <c r="E17970" t="str">
        <f t="shared" si="280"/>
        <v>646842 - ANGLAIS@CHARTRES</v>
      </c>
      <c r="F17970" t="s">
        <v>3826</v>
      </c>
      <c r="G17970" t="s">
        <v>128330</v>
      </c>
      <c r="I17970" t="s">
        <v>7704</v>
      </c>
      <c r="K17970" t="s">
        <v>208</v>
      </c>
      <c r="L17970" t="s">
        <v>128329</v>
      </c>
      <c r="N17970" t="s">
        <v>208</v>
      </c>
      <c r="O17970" t="s">
        <v>476</v>
      </c>
      <c r="P17970" t="s">
        <v>476</v>
      </c>
    </row>
    <row r="17971" spans="1:16">
      <c r="A17971" s="484" t="s">
        <v>80558</v>
      </c>
      <c r="B17971" s="485" t="s">
        <v>80557</v>
      </c>
      <c r="C17971" t="s">
        <v>80556</v>
      </c>
      <c r="D17971" t="s">
        <v>80556</v>
      </c>
      <c r="E17971" t="str">
        <f t="shared" si="280"/>
        <v>652799 - ELEVATIO</v>
      </c>
      <c r="F17971" t="s">
        <v>4688</v>
      </c>
      <c r="G17971" t="s">
        <v>80555</v>
      </c>
      <c r="I17971" t="s">
        <v>626</v>
      </c>
      <c r="J17971" t="s">
        <v>80554</v>
      </c>
      <c r="K17971" t="s">
        <v>208</v>
      </c>
      <c r="L17971" t="s">
        <v>80553</v>
      </c>
      <c r="N17971" t="s">
        <v>208</v>
      </c>
      <c r="O17971" t="s">
        <v>476</v>
      </c>
      <c r="P17971" t="s">
        <v>476</v>
      </c>
    </row>
    <row r="17972" spans="1:16">
      <c r="A17972" s="484" t="s">
        <v>19479</v>
      </c>
      <c r="B17972" s="485" t="s">
        <v>19478</v>
      </c>
      <c r="C17972" t="s">
        <v>19477</v>
      </c>
      <c r="D17972" t="s">
        <v>19477</v>
      </c>
      <c r="E17972" t="str">
        <f t="shared" si="280"/>
        <v>656677 - SAVANTES - GEN V</v>
      </c>
      <c r="F17972" t="s">
        <v>14309</v>
      </c>
      <c r="G17972" t="s">
        <v>8377</v>
      </c>
      <c r="I17972" t="s">
        <v>626</v>
      </c>
      <c r="J17972" t="s">
        <v>19476</v>
      </c>
      <c r="K17972" t="s">
        <v>208</v>
      </c>
      <c r="L17972" t="s">
        <v>19475</v>
      </c>
      <c r="N17972" t="s">
        <v>208</v>
      </c>
      <c r="O17972" t="s">
        <v>476</v>
      </c>
      <c r="P17972" t="s">
        <v>476</v>
      </c>
    </row>
    <row r="17973" spans="1:16">
      <c r="A17973" s="484" t="s">
        <v>69155</v>
      </c>
      <c r="B17973" s="485" t="s">
        <v>69154</v>
      </c>
      <c r="C17973" t="s">
        <v>69153</v>
      </c>
      <c r="D17973" t="s">
        <v>69153</v>
      </c>
      <c r="E17973" t="str">
        <f t="shared" si="280"/>
        <v>679872 - FORMING SANTE</v>
      </c>
      <c r="F17973" t="s">
        <v>8881</v>
      </c>
      <c r="G17973" t="s">
        <v>69152</v>
      </c>
      <c r="I17973" t="s">
        <v>13562</v>
      </c>
      <c r="J17973" t="s">
        <v>69151</v>
      </c>
      <c r="K17973" t="s">
        <v>208</v>
      </c>
      <c r="L17973" t="s">
        <v>69150</v>
      </c>
      <c r="N17973" t="s">
        <v>208</v>
      </c>
      <c r="O17973" t="s">
        <v>476</v>
      </c>
      <c r="P17973" t="s">
        <v>476</v>
      </c>
    </row>
    <row r="17974" spans="1:16">
      <c r="A17974" s="484" t="s">
        <v>135670</v>
      </c>
      <c r="B17974" s="485" t="s">
        <v>135669</v>
      </c>
      <c r="C17974" t="s">
        <v>135668</v>
      </c>
      <c r="D17974" t="s">
        <v>135668</v>
      </c>
      <c r="E17974" t="str">
        <f t="shared" si="280"/>
        <v>668552 - AC-PERFORMANCE</v>
      </c>
      <c r="F17974" t="s">
        <v>3247</v>
      </c>
      <c r="G17974" t="s">
        <v>135667</v>
      </c>
      <c r="I17974" t="s">
        <v>135666</v>
      </c>
      <c r="K17974" t="s">
        <v>208</v>
      </c>
      <c r="L17974" t="s">
        <v>135665</v>
      </c>
      <c r="N17974" t="s">
        <v>208</v>
      </c>
      <c r="O17974" t="s">
        <v>476</v>
      </c>
      <c r="P17974" t="s">
        <v>476</v>
      </c>
    </row>
    <row r="17975" spans="1:16">
      <c r="A17975" s="484" t="s">
        <v>71319</v>
      </c>
      <c r="B17975" s="485" t="s">
        <v>71318</v>
      </c>
      <c r="C17975" t="s">
        <v>71317</v>
      </c>
      <c r="D17975" t="s">
        <v>71317</v>
      </c>
      <c r="E17975" t="str">
        <f t="shared" si="280"/>
        <v>671540 - FORM AIDE</v>
      </c>
      <c r="F17975" t="s">
        <v>9610</v>
      </c>
      <c r="G17975" t="s">
        <v>71316</v>
      </c>
      <c r="I17975" t="s">
        <v>9554</v>
      </c>
      <c r="J17975" t="s">
        <v>71315</v>
      </c>
      <c r="K17975" t="s">
        <v>208</v>
      </c>
      <c r="L17975" t="s">
        <v>71314</v>
      </c>
      <c r="N17975" t="s">
        <v>208</v>
      </c>
      <c r="O17975" t="s">
        <v>476</v>
      </c>
      <c r="P17975" t="s">
        <v>476</v>
      </c>
    </row>
    <row r="17976" spans="1:16">
      <c r="A17976" s="484" t="s">
        <v>32986</v>
      </c>
      <c r="B17976" s="485" t="s">
        <v>32985</v>
      </c>
      <c r="C17976" t="s">
        <v>32984</v>
      </c>
      <c r="D17976" t="s">
        <v>32984</v>
      </c>
      <c r="E17976" t="str">
        <f t="shared" si="280"/>
        <v>642939 - NOUVEAU CHAPITRE / CBC FORMATION NC</v>
      </c>
      <c r="F17976" t="s">
        <v>15800</v>
      </c>
      <c r="G17976" t="s">
        <v>32983</v>
      </c>
      <c r="I17976" t="s">
        <v>4257</v>
      </c>
      <c r="J17976" t="s">
        <v>32982</v>
      </c>
      <c r="K17976" t="s">
        <v>208</v>
      </c>
      <c r="L17976" t="s">
        <v>32981</v>
      </c>
      <c r="N17976" t="s">
        <v>208</v>
      </c>
      <c r="O17976" t="s">
        <v>476</v>
      </c>
      <c r="P17976" t="s">
        <v>476</v>
      </c>
    </row>
    <row r="17977" spans="1:16">
      <c r="A17977" s="484" t="s">
        <v>93106</v>
      </c>
      <c r="B17977" s="485" t="s">
        <v>93105</v>
      </c>
      <c r="C17977" t="s">
        <v>93104</v>
      </c>
      <c r="D17977" t="s">
        <v>93104</v>
      </c>
      <c r="E17977" t="str">
        <f t="shared" si="280"/>
        <v>650481 - COMMUNICATION QUALITE</v>
      </c>
      <c r="F17977" t="s">
        <v>11484</v>
      </c>
      <c r="G17977" t="s">
        <v>93103</v>
      </c>
      <c r="I17977" t="s">
        <v>16755</v>
      </c>
      <c r="J17977" t="s">
        <v>93102</v>
      </c>
      <c r="K17977" t="s">
        <v>208</v>
      </c>
      <c r="L17977" t="s">
        <v>93101</v>
      </c>
      <c r="N17977" t="s">
        <v>208</v>
      </c>
      <c r="O17977" t="s">
        <v>476</v>
      </c>
      <c r="P17977" t="s">
        <v>476</v>
      </c>
    </row>
    <row r="17978" spans="1:16">
      <c r="A17978" s="484" t="s">
        <v>60229</v>
      </c>
      <c r="B17978" s="485" t="s">
        <v>60228</v>
      </c>
      <c r="C17978" t="s">
        <v>60227</v>
      </c>
      <c r="D17978" t="s">
        <v>60227</v>
      </c>
      <c r="E17978" t="str">
        <f t="shared" si="280"/>
        <v>663876 - HUMAN UNIVERSITY</v>
      </c>
      <c r="F17978" t="s">
        <v>8961</v>
      </c>
      <c r="G17978" t="s">
        <v>60226</v>
      </c>
      <c r="I17978" t="s">
        <v>13032</v>
      </c>
      <c r="J17978" t="s">
        <v>60225</v>
      </c>
      <c r="K17978" t="s">
        <v>208</v>
      </c>
      <c r="L17978" t="s">
        <v>60224</v>
      </c>
      <c r="N17978" t="s">
        <v>208</v>
      </c>
      <c r="O17978" t="s">
        <v>476</v>
      </c>
      <c r="P17978" t="s">
        <v>476</v>
      </c>
    </row>
    <row r="17979" spans="1:16">
      <c r="A17979" s="484" t="s">
        <v>112975</v>
      </c>
      <c r="B17979" s="485" t="s">
        <v>112974</v>
      </c>
      <c r="C17979" t="s">
        <v>112973</v>
      </c>
      <c r="D17979" t="s">
        <v>112973</v>
      </c>
      <c r="E17979" t="str">
        <f t="shared" si="280"/>
        <v>682093 - BODY EN FLEEK</v>
      </c>
      <c r="F17979" t="s">
        <v>1385</v>
      </c>
      <c r="G17979" t="s">
        <v>112972</v>
      </c>
      <c r="I17979" t="s">
        <v>14558</v>
      </c>
      <c r="J17979" t="s">
        <v>112971</v>
      </c>
      <c r="K17979" t="s">
        <v>208</v>
      </c>
      <c r="L17979" t="s">
        <v>112970</v>
      </c>
      <c r="N17979" t="s">
        <v>208</v>
      </c>
      <c r="O17979" t="s">
        <v>476</v>
      </c>
      <c r="P17979" t="s">
        <v>476</v>
      </c>
    </row>
    <row r="17980" spans="1:16">
      <c r="A17980" s="484" t="s">
        <v>71925</v>
      </c>
      <c r="B17980" s="485" t="s">
        <v>71924</v>
      </c>
      <c r="C17980" t="s">
        <v>71923</v>
      </c>
      <c r="D17980" t="s">
        <v>71923</v>
      </c>
      <c r="E17980" t="str">
        <f t="shared" si="280"/>
        <v>538838 - FOCALYS</v>
      </c>
      <c r="F17980" t="s">
        <v>28155</v>
      </c>
      <c r="G17980" t="s">
        <v>71922</v>
      </c>
      <c r="H17980" t="s">
        <v>71921</v>
      </c>
      <c r="I17980" t="s">
        <v>4257</v>
      </c>
      <c r="J17980" t="s">
        <v>71920</v>
      </c>
      <c r="K17980" t="s">
        <v>208</v>
      </c>
      <c r="L17980" t="s">
        <v>71919</v>
      </c>
      <c r="N17980" t="s">
        <v>208</v>
      </c>
      <c r="O17980" t="s">
        <v>476</v>
      </c>
      <c r="P17980" t="s">
        <v>476</v>
      </c>
    </row>
    <row r="17981" spans="1:16">
      <c r="A17981" s="484" t="s">
        <v>27245</v>
      </c>
      <c r="B17981" s="485" t="s">
        <v>27244</v>
      </c>
      <c r="C17981" t="s">
        <v>27243</v>
      </c>
      <c r="D17981" t="s">
        <v>27242</v>
      </c>
      <c r="E17981" t="str">
        <f t="shared" si="280"/>
        <v>643191 - POLE DE FORMATION PASTEUR BETHENY</v>
      </c>
      <c r="F17981" t="s">
        <v>3453</v>
      </c>
      <c r="G17981" t="s">
        <v>27241</v>
      </c>
      <c r="I17981" t="s">
        <v>27240</v>
      </c>
      <c r="K17981" t="s">
        <v>208</v>
      </c>
      <c r="L17981" t="s">
        <v>27239</v>
      </c>
      <c r="N17981" t="s">
        <v>207</v>
      </c>
      <c r="O17981" t="s">
        <v>476</v>
      </c>
      <c r="P17981" t="s">
        <v>476</v>
      </c>
    </row>
    <row r="17982" spans="1:16">
      <c r="A17982" s="484" t="s">
        <v>123864</v>
      </c>
      <c r="B17982" s="485" t="s">
        <v>123863</v>
      </c>
      <c r="C17982" t="s">
        <v>123862</v>
      </c>
      <c r="D17982" t="s">
        <v>123861</v>
      </c>
      <c r="E17982" t="str">
        <f t="shared" si="280"/>
        <v>670560 - ACVLIBO</v>
      </c>
      <c r="F17982" t="s">
        <v>9789</v>
      </c>
      <c r="G17982" t="s">
        <v>123860</v>
      </c>
      <c r="I17982" t="s">
        <v>123859</v>
      </c>
      <c r="J17982" t="s">
        <v>123858</v>
      </c>
      <c r="K17982" t="s">
        <v>208</v>
      </c>
      <c r="L17982" t="s">
        <v>123857</v>
      </c>
      <c r="N17982" t="s">
        <v>208</v>
      </c>
      <c r="O17982" t="s">
        <v>476</v>
      </c>
      <c r="P17982" t="s">
        <v>476</v>
      </c>
    </row>
    <row r="17983" spans="1:16">
      <c r="A17983" s="484" t="s">
        <v>135334</v>
      </c>
      <c r="B17983" s="485" t="s">
        <v>135333</v>
      </c>
      <c r="C17983" t="s">
        <v>135332</v>
      </c>
      <c r="D17983" t="s">
        <v>135331</v>
      </c>
      <c r="E17983" t="str">
        <f t="shared" si="280"/>
        <v>679744 - ACTIO COMPETENCES LA CHAPELLE HEULIN</v>
      </c>
      <c r="F17983" t="s">
        <v>14901</v>
      </c>
      <c r="G17983" t="s">
        <v>135330</v>
      </c>
      <c r="I17983" t="s">
        <v>135329</v>
      </c>
      <c r="J17983" t="s">
        <v>135328</v>
      </c>
      <c r="K17983" t="s">
        <v>208</v>
      </c>
      <c r="L17983" t="s">
        <v>135327</v>
      </c>
      <c r="N17983" t="s">
        <v>208</v>
      </c>
      <c r="O17983" t="s">
        <v>476</v>
      </c>
      <c r="P17983" t="s">
        <v>476</v>
      </c>
    </row>
    <row r="17984" spans="1:16">
      <c r="A17984" s="484" t="s">
        <v>16854</v>
      </c>
      <c r="B17984" s="485" t="s">
        <v>16853</v>
      </c>
      <c r="C17984" t="s">
        <v>16852</v>
      </c>
      <c r="D17984" t="s">
        <v>16852</v>
      </c>
      <c r="E17984" t="str">
        <f t="shared" si="280"/>
        <v>682986 - SIMPHONIE GROUP</v>
      </c>
      <c r="F17984" t="s">
        <v>16851</v>
      </c>
      <c r="G17984" t="s">
        <v>16850</v>
      </c>
      <c r="I17984" t="s">
        <v>16849</v>
      </c>
      <c r="K17984" t="s">
        <v>208</v>
      </c>
      <c r="L17984" t="s">
        <v>16848</v>
      </c>
      <c r="N17984" t="s">
        <v>208</v>
      </c>
      <c r="O17984" t="s">
        <v>476</v>
      </c>
      <c r="P17984" t="s">
        <v>476</v>
      </c>
    </row>
    <row r="17985" spans="1:16">
      <c r="A17985" s="484" t="s">
        <v>136101</v>
      </c>
      <c r="B17985" s="485" t="s">
        <v>136100</v>
      </c>
      <c r="C17985" t="s">
        <v>136099</v>
      </c>
      <c r="D17985" t="s">
        <v>136098</v>
      </c>
      <c r="E17985" t="str">
        <f t="shared" si="280"/>
        <v>644043 - ACCESSI COM</v>
      </c>
      <c r="F17985" t="s">
        <v>28421</v>
      </c>
      <c r="G17985" t="s">
        <v>136097</v>
      </c>
      <c r="I17985" t="s">
        <v>10794</v>
      </c>
      <c r="J17985" t="s">
        <v>136096</v>
      </c>
      <c r="K17985" t="s">
        <v>208</v>
      </c>
      <c r="L17985" t="s">
        <v>136095</v>
      </c>
      <c r="N17985" t="s">
        <v>208</v>
      </c>
      <c r="O17985" t="s">
        <v>476</v>
      </c>
      <c r="P17985" t="s">
        <v>476</v>
      </c>
    </row>
    <row r="17986" spans="1:16">
      <c r="A17986" s="484" t="s">
        <v>52304</v>
      </c>
      <c r="B17986" s="485" t="s">
        <v>52303</v>
      </c>
      <c r="C17986" t="s">
        <v>52302</v>
      </c>
      <c r="D17986" t="s">
        <v>52301</v>
      </c>
      <c r="E17986" t="str">
        <f t="shared" ref="E17986:E18049" si="281">_xlfn.CONCAT(L17986," - ",D17986)</f>
        <v>648802 - ISO PIGIER ORLEANS</v>
      </c>
      <c r="F17986" t="s">
        <v>10231</v>
      </c>
      <c r="G17986" t="s">
        <v>52300</v>
      </c>
      <c r="I17986" t="s">
        <v>3355</v>
      </c>
      <c r="J17986" t="s">
        <v>52299</v>
      </c>
      <c r="K17986" t="s">
        <v>208</v>
      </c>
      <c r="L17986" t="s">
        <v>52298</v>
      </c>
      <c r="N17986" t="s">
        <v>207</v>
      </c>
      <c r="O17986" t="s">
        <v>476</v>
      </c>
      <c r="P17986" t="s">
        <v>476</v>
      </c>
    </row>
    <row r="17987" spans="1:16">
      <c r="A17987" s="484" t="s">
        <v>25032</v>
      </c>
      <c r="B17987" s="485" t="s">
        <v>25031</v>
      </c>
      <c r="C17987" t="s">
        <v>25030</v>
      </c>
      <c r="D17987" t="s">
        <v>25030</v>
      </c>
      <c r="E17987" t="str">
        <f t="shared" si="281"/>
        <v>662604 - PROVEO</v>
      </c>
      <c r="F17987" t="s">
        <v>4135</v>
      </c>
      <c r="G17987" t="s">
        <v>25029</v>
      </c>
      <c r="H17987" t="s">
        <v>25028</v>
      </c>
      <c r="I17987" t="s">
        <v>16550</v>
      </c>
      <c r="J17987" t="s">
        <v>25027</v>
      </c>
      <c r="K17987" t="s">
        <v>208</v>
      </c>
      <c r="L17987" t="s">
        <v>25026</v>
      </c>
      <c r="N17987" t="s">
        <v>208</v>
      </c>
      <c r="O17987" t="s">
        <v>476</v>
      </c>
      <c r="P17987" t="s">
        <v>476</v>
      </c>
    </row>
    <row r="17988" spans="1:16">
      <c r="A17988" s="484" t="s">
        <v>84991</v>
      </c>
      <c r="B17988" s="485" t="s">
        <v>84990</v>
      </c>
      <c r="C17988" t="s">
        <v>84989</v>
      </c>
      <c r="D17988" t="s">
        <v>84988</v>
      </c>
      <c r="E17988" t="str">
        <f t="shared" si="281"/>
        <v>643853 - ECOLE CREATION COUTURE - EN LIGNE PARIS</v>
      </c>
      <c r="F17988" t="s">
        <v>2074</v>
      </c>
      <c r="G17988" t="s">
        <v>84987</v>
      </c>
      <c r="I17988" t="s">
        <v>626</v>
      </c>
      <c r="K17988" t="s">
        <v>208</v>
      </c>
      <c r="L17988" t="s">
        <v>84986</v>
      </c>
      <c r="N17988" t="s">
        <v>208</v>
      </c>
      <c r="O17988" t="s">
        <v>476</v>
      </c>
      <c r="P17988" t="s">
        <v>476</v>
      </c>
    </row>
    <row r="17989" spans="1:16">
      <c r="A17989" s="484" t="s">
        <v>48847</v>
      </c>
      <c r="B17989" s="485" t="s">
        <v>48846</v>
      </c>
      <c r="C17989" t="s">
        <v>48845</v>
      </c>
      <c r="D17989" t="s">
        <v>48845</v>
      </c>
      <c r="E17989" t="str">
        <f t="shared" si="281"/>
        <v>676998 - JUALCORP</v>
      </c>
      <c r="F17989" t="s">
        <v>13665</v>
      </c>
      <c r="G17989" t="s">
        <v>48844</v>
      </c>
      <c r="I17989" t="s">
        <v>48843</v>
      </c>
      <c r="K17989" t="s">
        <v>208</v>
      </c>
      <c r="L17989" t="s">
        <v>48842</v>
      </c>
      <c r="N17989" t="s">
        <v>208</v>
      </c>
      <c r="O17989" t="s">
        <v>476</v>
      </c>
      <c r="P17989" t="s">
        <v>476</v>
      </c>
    </row>
    <row r="17990" spans="1:16">
      <c r="A17990" s="484" t="s">
        <v>33962</v>
      </c>
      <c r="B17990" s="485" t="s">
        <v>33961</v>
      </c>
      <c r="C17990" t="s">
        <v>33960</v>
      </c>
      <c r="D17990" t="s">
        <v>33960</v>
      </c>
      <c r="E17990" t="str">
        <f t="shared" si="281"/>
        <v>654577 - NATURELISA</v>
      </c>
      <c r="F17990" t="s">
        <v>14244</v>
      </c>
      <c r="G17990" t="s">
        <v>33959</v>
      </c>
      <c r="I17990" t="s">
        <v>1035</v>
      </c>
      <c r="K17990" t="s">
        <v>208</v>
      </c>
      <c r="L17990" t="s">
        <v>33958</v>
      </c>
      <c r="N17990" t="s">
        <v>208</v>
      </c>
      <c r="O17990" t="s">
        <v>476</v>
      </c>
      <c r="P17990" t="s">
        <v>476</v>
      </c>
    </row>
    <row r="17991" spans="1:16">
      <c r="A17991" s="484" t="s">
        <v>44896</v>
      </c>
      <c r="B17991" s="485" t="s">
        <v>44895</v>
      </c>
      <c r="C17991" t="s">
        <v>44894</v>
      </c>
      <c r="D17991" t="s">
        <v>44894</v>
      </c>
      <c r="E17991" t="str">
        <f t="shared" si="281"/>
        <v>655284 - LE LABORATOIRE NARRATIF</v>
      </c>
      <c r="F17991" t="s">
        <v>44893</v>
      </c>
      <c r="G17991" t="s">
        <v>44892</v>
      </c>
      <c r="I17991" t="s">
        <v>43478</v>
      </c>
      <c r="J17991" t="s">
        <v>44891</v>
      </c>
      <c r="K17991" t="s">
        <v>208</v>
      </c>
      <c r="L17991" t="s">
        <v>44890</v>
      </c>
      <c r="N17991" t="s">
        <v>208</v>
      </c>
      <c r="O17991" t="s">
        <v>476</v>
      </c>
      <c r="P17991" t="s">
        <v>476</v>
      </c>
    </row>
    <row r="17992" spans="1:16">
      <c r="A17992" s="484" t="s">
        <v>70031</v>
      </c>
      <c r="B17992" s="485" t="s">
        <v>70030</v>
      </c>
      <c r="C17992" t="s">
        <v>70029</v>
      </c>
      <c r="D17992" t="s">
        <v>70028</v>
      </c>
      <c r="E17992" t="str">
        <f t="shared" si="281"/>
        <v>654395 - FORCES GRAND EST SARL</v>
      </c>
      <c r="F17992" t="s">
        <v>510</v>
      </c>
      <c r="G17992" t="s">
        <v>70027</v>
      </c>
      <c r="I17992" t="s">
        <v>4853</v>
      </c>
      <c r="J17992" t="s">
        <v>70026</v>
      </c>
      <c r="K17992" t="s">
        <v>208</v>
      </c>
      <c r="L17992" t="s">
        <v>70025</v>
      </c>
      <c r="N17992" t="s">
        <v>208</v>
      </c>
      <c r="O17992" t="s">
        <v>476</v>
      </c>
      <c r="P17992" t="s">
        <v>476</v>
      </c>
    </row>
    <row r="17993" spans="1:16">
      <c r="A17993" s="484" t="s">
        <v>49944</v>
      </c>
      <c r="B17993" s="485" t="s">
        <v>49943</v>
      </c>
      <c r="C17993" t="s">
        <v>49942</v>
      </c>
      <c r="D17993" t="s">
        <v>49942</v>
      </c>
      <c r="E17993" t="str">
        <f t="shared" si="281"/>
        <v>650961 - ISW EDUCATION</v>
      </c>
      <c r="F17993" t="s">
        <v>1917</v>
      </c>
      <c r="G17993" t="s">
        <v>49941</v>
      </c>
      <c r="I17993" t="s">
        <v>626</v>
      </c>
      <c r="K17993" t="s">
        <v>208</v>
      </c>
      <c r="L17993" t="s">
        <v>49940</v>
      </c>
      <c r="N17993" t="s">
        <v>207</v>
      </c>
      <c r="O17993" t="s">
        <v>476</v>
      </c>
      <c r="P17993" t="s">
        <v>476</v>
      </c>
    </row>
    <row r="17994" spans="1:16">
      <c r="A17994" s="484" t="s">
        <v>87836</v>
      </c>
      <c r="B17994" s="485" t="s">
        <v>87835</v>
      </c>
      <c r="C17994" t="s">
        <v>87834</v>
      </c>
      <c r="D17994" t="s">
        <v>87834</v>
      </c>
      <c r="E17994" t="str">
        <f t="shared" si="281"/>
        <v>641522 - DES LIENS POUR GRANDIR</v>
      </c>
      <c r="F17994" t="s">
        <v>6644</v>
      </c>
      <c r="G17994" t="s">
        <v>87833</v>
      </c>
      <c r="I17994" t="s">
        <v>4451</v>
      </c>
      <c r="J17994" t="s">
        <v>87832</v>
      </c>
      <c r="K17994" t="s">
        <v>208</v>
      </c>
      <c r="L17994" t="s">
        <v>87831</v>
      </c>
      <c r="N17994" t="s">
        <v>208</v>
      </c>
      <c r="O17994" t="s">
        <v>476</v>
      </c>
      <c r="P17994" t="s">
        <v>476</v>
      </c>
    </row>
    <row r="17995" spans="1:16">
      <c r="A17995" s="484" t="s">
        <v>69386</v>
      </c>
      <c r="B17995" s="485" t="s">
        <v>69385</v>
      </c>
      <c r="C17995" t="s">
        <v>69384</v>
      </c>
      <c r="D17995" t="s">
        <v>69384</v>
      </c>
      <c r="E17995" t="str">
        <f t="shared" si="281"/>
        <v>638754 - FORMA'TOQUE</v>
      </c>
      <c r="F17995" t="s">
        <v>2877</v>
      </c>
      <c r="G17995" t="s">
        <v>69383</v>
      </c>
      <c r="I17995" t="s">
        <v>38261</v>
      </c>
      <c r="J17995" t="s">
        <v>69382</v>
      </c>
      <c r="K17995" t="s">
        <v>208</v>
      </c>
      <c r="L17995" t="s">
        <v>69381</v>
      </c>
      <c r="N17995" t="s">
        <v>208</v>
      </c>
      <c r="O17995" t="s">
        <v>476</v>
      </c>
      <c r="P17995" t="s">
        <v>476</v>
      </c>
    </row>
    <row r="17996" spans="1:16">
      <c r="A17996" s="484" t="s">
        <v>104951</v>
      </c>
      <c r="B17996" s="485" t="s">
        <v>104950</v>
      </c>
      <c r="C17996" t="s">
        <v>104949</v>
      </c>
      <c r="D17996" t="s">
        <v>104949</v>
      </c>
      <c r="E17996" t="str">
        <f t="shared" si="281"/>
        <v>658625 - CENTRE HOBSON</v>
      </c>
      <c r="F17996" t="s">
        <v>9404</v>
      </c>
      <c r="G17996" t="s">
        <v>104948</v>
      </c>
      <c r="I17996" t="s">
        <v>6726</v>
      </c>
      <c r="J17996" t="s">
        <v>104947</v>
      </c>
      <c r="K17996" t="s">
        <v>208</v>
      </c>
      <c r="L17996" t="s">
        <v>104946</v>
      </c>
      <c r="N17996" t="s">
        <v>208</v>
      </c>
      <c r="O17996" t="s">
        <v>476</v>
      </c>
      <c r="P17996" t="s">
        <v>476</v>
      </c>
    </row>
    <row r="17997" spans="1:16">
      <c r="A17997" s="484" t="s">
        <v>127477</v>
      </c>
      <c r="B17997" s="485" t="s">
        <v>127476</v>
      </c>
      <c r="C17997" t="s">
        <v>127475</v>
      </c>
      <c r="D17997" t="s">
        <v>127475</v>
      </c>
      <c r="E17997" t="str">
        <f t="shared" si="281"/>
        <v>675088 - AQIES FORMATIONS</v>
      </c>
      <c r="F17997" t="s">
        <v>14269</v>
      </c>
      <c r="G17997" t="s">
        <v>127474</v>
      </c>
      <c r="I17997" t="s">
        <v>127473</v>
      </c>
      <c r="J17997" t="s">
        <v>127472</v>
      </c>
      <c r="K17997" t="s">
        <v>208</v>
      </c>
      <c r="L17997" t="s">
        <v>127471</v>
      </c>
      <c r="N17997" t="s">
        <v>208</v>
      </c>
      <c r="O17997" t="s">
        <v>476</v>
      </c>
      <c r="P17997" t="s">
        <v>476</v>
      </c>
    </row>
    <row r="17998" spans="1:16">
      <c r="A17998" s="484" t="s">
        <v>112727</v>
      </c>
      <c r="B17998" s="485" t="s">
        <v>112726</v>
      </c>
      <c r="C17998" t="s">
        <v>112725</v>
      </c>
      <c r="D17998" t="s">
        <v>112725</v>
      </c>
      <c r="E17998" t="str">
        <f t="shared" si="281"/>
        <v>664492 - BOOTCODE</v>
      </c>
      <c r="F17998" t="s">
        <v>20208</v>
      </c>
      <c r="G17998" t="s">
        <v>34565</v>
      </c>
      <c r="I17998" t="s">
        <v>1406</v>
      </c>
      <c r="J17998" t="s">
        <v>112724</v>
      </c>
      <c r="K17998" t="s">
        <v>208</v>
      </c>
      <c r="L17998" t="s">
        <v>112723</v>
      </c>
      <c r="N17998" t="s">
        <v>208</v>
      </c>
      <c r="O17998" t="s">
        <v>476</v>
      </c>
      <c r="P17998" t="s">
        <v>476</v>
      </c>
    </row>
    <row r="17999" spans="1:16">
      <c r="A17999" s="484" t="s">
        <v>94675</v>
      </c>
      <c r="B17999" s="485" t="s">
        <v>94674</v>
      </c>
      <c r="C17999" t="s">
        <v>94673</v>
      </c>
      <c r="D17999" t="s">
        <v>94672</v>
      </c>
      <c r="E17999" t="str">
        <f t="shared" si="281"/>
        <v>683541 - CFMC</v>
      </c>
      <c r="F17999" t="s">
        <v>24420</v>
      </c>
      <c r="G17999" t="s">
        <v>19132</v>
      </c>
      <c r="I17999" t="s">
        <v>19131</v>
      </c>
      <c r="K17999" t="s">
        <v>208</v>
      </c>
      <c r="L17999" t="s">
        <v>94671</v>
      </c>
      <c r="N17999" t="s">
        <v>208</v>
      </c>
      <c r="O17999" t="s">
        <v>476</v>
      </c>
      <c r="P17999" t="s">
        <v>476</v>
      </c>
    </row>
    <row r="18000" spans="1:16">
      <c r="A18000" s="484" t="s">
        <v>29566</v>
      </c>
      <c r="B18000" s="485" t="s">
        <v>29565</v>
      </c>
      <c r="C18000" t="s">
        <v>29564</v>
      </c>
      <c r="D18000" t="s">
        <v>29563</v>
      </c>
      <c r="E18000" t="str">
        <f t="shared" si="281"/>
        <v>642484 - PARLONS2MAINS TOURS</v>
      </c>
      <c r="F18000" t="s">
        <v>9038</v>
      </c>
      <c r="G18000" t="s">
        <v>29562</v>
      </c>
      <c r="I18000" t="s">
        <v>1799</v>
      </c>
      <c r="J18000" t="s">
        <v>29561</v>
      </c>
      <c r="K18000" t="s">
        <v>208</v>
      </c>
      <c r="L18000" t="s">
        <v>29560</v>
      </c>
      <c r="N18000" t="s">
        <v>208</v>
      </c>
      <c r="O18000" t="s">
        <v>476</v>
      </c>
      <c r="P18000" t="s">
        <v>476</v>
      </c>
    </row>
    <row r="18001" spans="1:16">
      <c r="A18001" s="484" t="s">
        <v>25131</v>
      </c>
      <c r="B18001" s="485" t="s">
        <v>25130</v>
      </c>
      <c r="C18001" t="s">
        <v>25129</v>
      </c>
      <c r="D18001" t="s">
        <v>25129</v>
      </c>
      <c r="E18001" t="str">
        <f t="shared" si="281"/>
        <v>677530 - PROTEC FORMATION</v>
      </c>
      <c r="F18001" t="s">
        <v>4499</v>
      </c>
      <c r="G18001" t="s">
        <v>25128</v>
      </c>
      <c r="I18001" t="s">
        <v>25127</v>
      </c>
      <c r="J18001" t="s">
        <v>25126</v>
      </c>
      <c r="K18001" t="s">
        <v>208</v>
      </c>
      <c r="L18001" t="s">
        <v>25125</v>
      </c>
      <c r="N18001" t="s">
        <v>208</v>
      </c>
      <c r="O18001" t="s">
        <v>476</v>
      </c>
      <c r="P18001" t="s">
        <v>476</v>
      </c>
    </row>
    <row r="18002" spans="1:16">
      <c r="A18002" s="484" t="s">
        <v>130737</v>
      </c>
      <c r="B18002" s="485" t="s">
        <v>130736</v>
      </c>
      <c r="C18002" t="s">
        <v>130735</v>
      </c>
      <c r="D18002" t="s">
        <v>130735</v>
      </c>
      <c r="E18002" t="str">
        <f t="shared" si="281"/>
        <v>592857 - ALEIS CONSEIL</v>
      </c>
      <c r="F18002" t="s">
        <v>7547</v>
      </c>
      <c r="G18002" t="s">
        <v>130734</v>
      </c>
      <c r="I18002" t="s">
        <v>579</v>
      </c>
      <c r="J18002" t="s">
        <v>130733</v>
      </c>
      <c r="K18002" t="s">
        <v>208</v>
      </c>
      <c r="L18002" t="s">
        <v>130732</v>
      </c>
      <c r="N18002" t="s">
        <v>208</v>
      </c>
      <c r="O18002" t="s">
        <v>476</v>
      </c>
      <c r="P18002" t="s">
        <v>476</v>
      </c>
    </row>
    <row r="18003" spans="1:16">
      <c r="A18003" s="484" t="s">
        <v>8574</v>
      </c>
      <c r="B18003" s="485" t="s">
        <v>8573</v>
      </c>
      <c r="C18003" t="s">
        <v>8572</v>
      </c>
      <c r="D18003" t="s">
        <v>8572</v>
      </c>
      <c r="E18003" t="str">
        <f t="shared" si="281"/>
        <v>680217 - U MAN TRAINING</v>
      </c>
      <c r="F18003" t="s">
        <v>1478</v>
      </c>
      <c r="G18003" t="s">
        <v>8571</v>
      </c>
      <c r="I18003" t="s">
        <v>8570</v>
      </c>
      <c r="J18003" t="s">
        <v>8569</v>
      </c>
      <c r="K18003" t="s">
        <v>208</v>
      </c>
      <c r="L18003" t="s">
        <v>8568</v>
      </c>
      <c r="N18003" t="s">
        <v>208</v>
      </c>
      <c r="O18003" t="s">
        <v>476</v>
      </c>
      <c r="P18003" t="s">
        <v>476</v>
      </c>
    </row>
    <row r="18004" spans="1:16">
      <c r="A18004" s="484" t="s">
        <v>42287</v>
      </c>
      <c r="B18004" s="485" t="s">
        <v>42286</v>
      </c>
      <c r="C18004" t="s">
        <v>42285</v>
      </c>
      <c r="D18004" t="s">
        <v>42285</v>
      </c>
      <c r="E18004" t="str">
        <f t="shared" si="281"/>
        <v>644948 - LINSULA</v>
      </c>
      <c r="F18004" t="s">
        <v>42284</v>
      </c>
      <c r="G18004" t="s">
        <v>42283</v>
      </c>
      <c r="I18004" t="s">
        <v>42282</v>
      </c>
      <c r="J18004" t="s">
        <v>42281</v>
      </c>
      <c r="K18004" t="s">
        <v>208</v>
      </c>
      <c r="L18004" t="s">
        <v>42280</v>
      </c>
      <c r="N18004" t="s">
        <v>208</v>
      </c>
      <c r="O18004" t="s">
        <v>476</v>
      </c>
      <c r="P18004" t="s">
        <v>476</v>
      </c>
    </row>
    <row r="18005" spans="1:16">
      <c r="A18005" s="484" t="s">
        <v>86756</v>
      </c>
      <c r="B18005" s="485" t="s">
        <v>86755</v>
      </c>
      <c r="C18005" t="s">
        <v>86754</v>
      </c>
      <c r="D18005" t="s">
        <v>86754</v>
      </c>
      <c r="E18005" t="str">
        <f t="shared" si="281"/>
        <v>667470 - DM FORMATION ET CONSULTING</v>
      </c>
      <c r="F18005" t="s">
        <v>7663</v>
      </c>
      <c r="G18005" t="s">
        <v>86753</v>
      </c>
      <c r="I18005" t="s">
        <v>11061</v>
      </c>
      <c r="J18005" t="s">
        <v>86752</v>
      </c>
      <c r="K18005" t="s">
        <v>208</v>
      </c>
      <c r="L18005" t="s">
        <v>86751</v>
      </c>
      <c r="N18005" t="s">
        <v>208</v>
      </c>
      <c r="O18005" t="s">
        <v>476</v>
      </c>
      <c r="P18005" t="s">
        <v>476</v>
      </c>
    </row>
    <row r="18006" spans="1:16">
      <c r="A18006" s="484" t="s">
        <v>12627</v>
      </c>
      <c r="B18006" s="485" t="s">
        <v>12621</v>
      </c>
      <c r="C18006" t="s">
        <v>12620</v>
      </c>
      <c r="D18006" t="s">
        <v>12626</v>
      </c>
      <c r="E18006" t="str">
        <f t="shared" si="281"/>
        <v>647676 - STUDI PARIS</v>
      </c>
      <c r="F18006" t="s">
        <v>12625</v>
      </c>
      <c r="G18006" t="s">
        <v>12624</v>
      </c>
      <c r="I18006" t="s">
        <v>626</v>
      </c>
      <c r="K18006" t="s">
        <v>208</v>
      </c>
      <c r="L18006" t="s">
        <v>12623</v>
      </c>
      <c r="N18006" t="s">
        <v>207</v>
      </c>
      <c r="O18006" t="s">
        <v>476</v>
      </c>
      <c r="P18006" t="s">
        <v>476</v>
      </c>
    </row>
    <row r="18007" spans="1:16">
      <c r="A18007" s="484" t="s">
        <v>12622</v>
      </c>
      <c r="B18007" s="485" t="s">
        <v>12621</v>
      </c>
      <c r="C18007" t="s">
        <v>12620</v>
      </c>
      <c r="D18007" t="s">
        <v>12619</v>
      </c>
      <c r="E18007" t="str">
        <f t="shared" si="281"/>
        <v>594945 - STUDI SOISSONS</v>
      </c>
      <c r="F18007" t="s">
        <v>12618</v>
      </c>
      <c r="G18007" t="s">
        <v>12617</v>
      </c>
      <c r="H18007" t="s">
        <v>12616</v>
      </c>
      <c r="I18007" t="s">
        <v>8072</v>
      </c>
      <c r="J18007" t="s">
        <v>12615</v>
      </c>
      <c r="K18007" t="s">
        <v>208</v>
      </c>
      <c r="L18007" t="s">
        <v>12614</v>
      </c>
      <c r="N18007" t="s">
        <v>207</v>
      </c>
      <c r="O18007" t="s">
        <v>476</v>
      </c>
      <c r="P18007" t="s">
        <v>476</v>
      </c>
    </row>
    <row r="18008" spans="1:16">
      <c r="A18008" s="484" t="s">
        <v>7171</v>
      </c>
      <c r="B18008" s="485" t="s">
        <v>7170</v>
      </c>
      <c r="C18008" t="s">
        <v>7169</v>
      </c>
      <c r="D18008" t="s">
        <v>7168</v>
      </c>
      <c r="E18008" t="str">
        <f t="shared" si="281"/>
        <v>652878 - UNICCT</v>
      </c>
      <c r="F18008" t="s">
        <v>7167</v>
      </c>
      <c r="G18008" t="s">
        <v>7166</v>
      </c>
      <c r="I18008" t="s">
        <v>1633</v>
      </c>
      <c r="K18008" t="s">
        <v>208</v>
      </c>
      <c r="L18008" t="s">
        <v>7165</v>
      </c>
      <c r="N18008" t="s">
        <v>208</v>
      </c>
      <c r="O18008" t="s">
        <v>476</v>
      </c>
      <c r="P18008" t="s">
        <v>476</v>
      </c>
    </row>
    <row r="18009" spans="1:16">
      <c r="A18009" s="484" t="s">
        <v>71199</v>
      </c>
      <c r="B18009" s="485" t="s">
        <v>71198</v>
      </c>
      <c r="C18009" t="s">
        <v>71197</v>
      </c>
      <c r="D18009" t="s">
        <v>71197</v>
      </c>
      <c r="E18009" t="str">
        <f t="shared" si="281"/>
        <v>683358 - FORMA LISE</v>
      </c>
      <c r="F18009" t="s">
        <v>9638</v>
      </c>
      <c r="G18009" t="s">
        <v>71196</v>
      </c>
      <c r="I18009" t="s">
        <v>71195</v>
      </c>
      <c r="J18009" t="s">
        <v>71194</v>
      </c>
      <c r="K18009" t="s">
        <v>208</v>
      </c>
      <c r="L18009" t="s">
        <v>71193</v>
      </c>
      <c r="N18009" t="s">
        <v>208</v>
      </c>
      <c r="O18009" t="s">
        <v>476</v>
      </c>
      <c r="P18009" t="s">
        <v>476</v>
      </c>
    </row>
    <row r="18010" spans="1:16">
      <c r="A18010" s="484" t="s">
        <v>24719</v>
      </c>
      <c r="B18010" s="485" t="s">
        <v>24718</v>
      </c>
      <c r="C18010" t="s">
        <v>24717</v>
      </c>
      <c r="D18010" t="s">
        <v>24717</v>
      </c>
      <c r="E18010" t="str">
        <f t="shared" si="281"/>
        <v>662227 - PURPLE PEPPER</v>
      </c>
      <c r="F18010" t="s">
        <v>17407</v>
      </c>
      <c r="G18010" t="s">
        <v>24716</v>
      </c>
      <c r="I18010" t="s">
        <v>24715</v>
      </c>
      <c r="J18010" t="s">
        <v>24714</v>
      </c>
      <c r="K18010" t="s">
        <v>208</v>
      </c>
      <c r="L18010" t="s">
        <v>24713</v>
      </c>
      <c r="N18010" t="s">
        <v>208</v>
      </c>
      <c r="O18010" t="s">
        <v>476</v>
      </c>
      <c r="P18010" t="s">
        <v>476</v>
      </c>
    </row>
    <row r="18011" spans="1:16">
      <c r="A18011" s="484" t="s">
        <v>115861</v>
      </c>
      <c r="B18011" s="485" t="s">
        <v>115860</v>
      </c>
      <c r="C18011" t="s">
        <v>115859</v>
      </c>
      <c r="D18011" t="s">
        <v>115859</v>
      </c>
      <c r="E18011" t="str">
        <f t="shared" si="281"/>
        <v>664054 - AVENIR PRO PULSE</v>
      </c>
      <c r="F18011" t="s">
        <v>17675</v>
      </c>
      <c r="G18011" t="s">
        <v>115858</v>
      </c>
      <c r="H18011" t="s">
        <v>115857</v>
      </c>
      <c r="I18011" t="s">
        <v>4542</v>
      </c>
      <c r="J18011" t="s">
        <v>115856</v>
      </c>
      <c r="K18011" t="s">
        <v>208</v>
      </c>
      <c r="L18011" t="s">
        <v>115855</v>
      </c>
      <c r="N18011" t="s">
        <v>208</v>
      </c>
      <c r="O18011" t="s">
        <v>476</v>
      </c>
      <c r="P18011" t="s">
        <v>476</v>
      </c>
    </row>
    <row r="18012" spans="1:16">
      <c r="A18012" s="484" t="s">
        <v>2464</v>
      </c>
      <c r="B18012" s="485" t="s">
        <v>2463</v>
      </c>
      <c r="C18012" t="s">
        <v>2462</v>
      </c>
      <c r="D18012" t="s">
        <v>2461</v>
      </c>
      <c r="E18012" t="str">
        <f t="shared" si="281"/>
        <v>652581 - WESPEAK DIJON</v>
      </c>
      <c r="F18012" t="s">
        <v>2460</v>
      </c>
      <c r="G18012" t="s">
        <v>2459</v>
      </c>
      <c r="I18012" t="s">
        <v>802</v>
      </c>
      <c r="J18012" t="s">
        <v>2458</v>
      </c>
      <c r="K18012" t="s">
        <v>208</v>
      </c>
      <c r="L18012" t="s">
        <v>2457</v>
      </c>
      <c r="N18012" t="s">
        <v>208</v>
      </c>
      <c r="O18012" t="s">
        <v>476</v>
      </c>
      <c r="P18012" t="s">
        <v>476</v>
      </c>
    </row>
    <row r="18013" spans="1:16">
      <c r="A18013" s="484" t="s">
        <v>135779</v>
      </c>
      <c r="B18013" s="485" t="s">
        <v>135778</v>
      </c>
      <c r="C18013" t="s">
        <v>135777</v>
      </c>
      <c r="D18013" t="s">
        <v>135777</v>
      </c>
      <c r="E18013" t="str">
        <f t="shared" si="281"/>
        <v>656550 - ACIONNYS FORMATION</v>
      </c>
      <c r="F18013" t="s">
        <v>15215</v>
      </c>
      <c r="G18013" t="s">
        <v>135776</v>
      </c>
      <c r="I18013" t="s">
        <v>135775</v>
      </c>
      <c r="J18013" t="s">
        <v>135774</v>
      </c>
      <c r="K18013" t="s">
        <v>208</v>
      </c>
      <c r="L18013" t="s">
        <v>135773</v>
      </c>
      <c r="N18013" t="s">
        <v>208</v>
      </c>
      <c r="O18013" t="s">
        <v>476</v>
      </c>
      <c r="P18013" t="s">
        <v>476</v>
      </c>
    </row>
    <row r="18014" spans="1:16">
      <c r="A18014" s="484" t="s">
        <v>58659</v>
      </c>
      <c r="B18014" s="485" t="s">
        <v>58658</v>
      </c>
      <c r="C18014" t="s">
        <v>58657</v>
      </c>
      <c r="D18014" t="s">
        <v>58657</v>
      </c>
      <c r="E18014" t="str">
        <f t="shared" si="281"/>
        <v>684521 - ILEX FORMATION &amp; CONSULTING</v>
      </c>
      <c r="F18014" t="s">
        <v>50192</v>
      </c>
      <c r="G18014" t="s">
        <v>58656</v>
      </c>
      <c r="I18014" t="s">
        <v>1406</v>
      </c>
      <c r="J18014" t="s">
        <v>58655</v>
      </c>
      <c r="K18014" t="s">
        <v>208</v>
      </c>
      <c r="L18014" t="s">
        <v>58654</v>
      </c>
      <c r="N18014" t="s">
        <v>208</v>
      </c>
      <c r="O18014" t="s">
        <v>476</v>
      </c>
      <c r="P18014" t="s">
        <v>476</v>
      </c>
    </row>
    <row r="18015" spans="1:16">
      <c r="A18015" s="484" t="s">
        <v>31988</v>
      </c>
      <c r="B18015" s="485" t="s">
        <v>31987</v>
      </c>
      <c r="C18015" t="s">
        <v>31986</v>
      </c>
      <c r="D18015" t="s">
        <v>31986</v>
      </c>
      <c r="E18015" t="str">
        <f t="shared" si="281"/>
        <v>674941 - OFPR 66</v>
      </c>
      <c r="F18015" t="s">
        <v>5969</v>
      </c>
      <c r="G18015" t="s">
        <v>31985</v>
      </c>
      <c r="I18015" t="s">
        <v>31984</v>
      </c>
      <c r="J18015" t="s">
        <v>31983</v>
      </c>
      <c r="K18015" t="s">
        <v>208</v>
      </c>
      <c r="L18015" t="s">
        <v>31982</v>
      </c>
      <c r="N18015" t="s">
        <v>208</v>
      </c>
      <c r="O18015" t="s">
        <v>476</v>
      </c>
      <c r="P18015" t="s">
        <v>476</v>
      </c>
    </row>
    <row r="18016" spans="1:16">
      <c r="A18016" s="484" t="s">
        <v>70696</v>
      </c>
      <c r="B18016" s="485" t="s">
        <v>70695</v>
      </c>
      <c r="C18016" t="s">
        <v>70694</v>
      </c>
      <c r="D18016" t="s">
        <v>70694</v>
      </c>
      <c r="E18016" t="str">
        <f t="shared" si="281"/>
        <v>656458 - FORMA'PIC</v>
      </c>
      <c r="F18016" t="s">
        <v>2851</v>
      </c>
      <c r="G18016" t="s">
        <v>70693</v>
      </c>
      <c r="I18016" t="s">
        <v>14196</v>
      </c>
      <c r="K18016" t="s">
        <v>208</v>
      </c>
      <c r="L18016" t="s">
        <v>70692</v>
      </c>
      <c r="N18016" t="s">
        <v>208</v>
      </c>
      <c r="O18016" t="s">
        <v>476</v>
      </c>
      <c r="P18016" t="s">
        <v>476</v>
      </c>
    </row>
    <row r="18017" spans="1:16">
      <c r="A18017" s="484" t="s">
        <v>135604</v>
      </c>
      <c r="B18017" s="485" t="s">
        <v>135603</v>
      </c>
      <c r="C18017" t="s">
        <v>135602</v>
      </c>
      <c r="D18017" t="s">
        <v>135602</v>
      </c>
      <c r="E18017" t="str">
        <f t="shared" si="281"/>
        <v>644171 - ACSSESS</v>
      </c>
      <c r="F18017" t="s">
        <v>9890</v>
      </c>
      <c r="G18017" t="s">
        <v>135601</v>
      </c>
      <c r="I18017" t="s">
        <v>48627</v>
      </c>
      <c r="J18017" t="s">
        <v>135600</v>
      </c>
      <c r="K18017" t="s">
        <v>208</v>
      </c>
      <c r="L18017" t="s">
        <v>135599</v>
      </c>
      <c r="N18017" t="s">
        <v>208</v>
      </c>
      <c r="O18017" t="s">
        <v>476</v>
      </c>
      <c r="P18017" t="s">
        <v>476</v>
      </c>
    </row>
    <row r="18018" spans="1:16">
      <c r="A18018" s="484" t="s">
        <v>64129</v>
      </c>
      <c r="B18018" s="485" t="s">
        <v>64128</v>
      </c>
      <c r="C18018" t="s">
        <v>64127</v>
      </c>
      <c r="D18018" t="s">
        <v>64126</v>
      </c>
      <c r="E18018" t="str">
        <f t="shared" si="281"/>
        <v>654723 - GROUPE FCF</v>
      </c>
      <c r="F18018" t="s">
        <v>9189</v>
      </c>
      <c r="G18018" t="s">
        <v>64125</v>
      </c>
      <c r="I18018" t="s">
        <v>41341</v>
      </c>
      <c r="K18018" t="s">
        <v>208</v>
      </c>
      <c r="L18018" t="s">
        <v>64124</v>
      </c>
      <c r="N18018" t="s">
        <v>208</v>
      </c>
      <c r="O18018" t="s">
        <v>476</v>
      </c>
      <c r="P18018" t="s">
        <v>476</v>
      </c>
    </row>
    <row r="18019" spans="1:16">
      <c r="A18019" s="484" t="s">
        <v>129344</v>
      </c>
      <c r="B18019" s="485" t="s">
        <v>129343</v>
      </c>
      <c r="C18019" t="s">
        <v>129342</v>
      </c>
      <c r="D18019" t="s">
        <v>129342</v>
      </c>
      <c r="E18019" t="str">
        <f t="shared" si="281"/>
        <v>674930 - AM CONSULTANTS FORMATION</v>
      </c>
      <c r="F18019" t="s">
        <v>5969</v>
      </c>
      <c r="G18019" t="s">
        <v>129341</v>
      </c>
      <c r="I18019" t="s">
        <v>129340</v>
      </c>
      <c r="J18019" t="s">
        <v>129339</v>
      </c>
      <c r="K18019" t="s">
        <v>208</v>
      </c>
      <c r="L18019" t="s">
        <v>129338</v>
      </c>
      <c r="N18019" t="s">
        <v>208</v>
      </c>
      <c r="O18019" t="s">
        <v>476</v>
      </c>
      <c r="P18019" t="s">
        <v>476</v>
      </c>
    </row>
    <row r="18020" spans="1:16">
      <c r="A18020" s="484" t="s">
        <v>117091</v>
      </c>
      <c r="B18020" s="485" t="s">
        <v>117090</v>
      </c>
      <c r="C18020" t="s">
        <v>117089</v>
      </c>
      <c r="D18020" t="s">
        <v>117089</v>
      </c>
      <c r="E18020" t="str">
        <f t="shared" si="281"/>
        <v>662537 - AUDACE D'AGIR</v>
      </c>
      <c r="F18020" t="s">
        <v>11638</v>
      </c>
      <c r="G18020" t="s">
        <v>82242</v>
      </c>
      <c r="I18020" t="s">
        <v>626</v>
      </c>
      <c r="J18020" t="s">
        <v>117088</v>
      </c>
      <c r="K18020" t="s">
        <v>208</v>
      </c>
      <c r="L18020" t="s">
        <v>117087</v>
      </c>
      <c r="N18020" t="s">
        <v>208</v>
      </c>
      <c r="O18020" t="s">
        <v>476</v>
      </c>
      <c r="P18020" t="s">
        <v>476</v>
      </c>
    </row>
    <row r="18021" spans="1:16">
      <c r="A18021" s="484" t="s">
        <v>44054</v>
      </c>
      <c r="B18021" s="485" t="s">
        <v>44053</v>
      </c>
      <c r="C18021" t="s">
        <v>44052</v>
      </c>
      <c r="D18021" t="s">
        <v>44052</v>
      </c>
      <c r="E18021" t="str">
        <f t="shared" si="281"/>
        <v>665721 - LELIPSY</v>
      </c>
      <c r="F18021" t="s">
        <v>613</v>
      </c>
      <c r="G18021" t="s">
        <v>44051</v>
      </c>
      <c r="I18021" t="s">
        <v>44050</v>
      </c>
      <c r="J18021" t="s">
        <v>44049</v>
      </c>
      <c r="K18021" t="s">
        <v>208</v>
      </c>
      <c r="L18021" t="s">
        <v>44048</v>
      </c>
      <c r="N18021" t="s">
        <v>208</v>
      </c>
      <c r="O18021" t="s">
        <v>476</v>
      </c>
      <c r="P18021" t="s">
        <v>476</v>
      </c>
    </row>
    <row r="18022" spans="1:16">
      <c r="A18022" s="484" t="s">
        <v>44379</v>
      </c>
      <c r="B18022" s="485" t="s">
        <v>44378</v>
      </c>
      <c r="C18022" t="s">
        <v>44377</v>
      </c>
      <c r="D18022" t="s">
        <v>44376</v>
      </c>
      <c r="E18022" t="str">
        <f t="shared" si="281"/>
        <v>685562 - LECHAT AMELIE</v>
      </c>
      <c r="F18022" t="s">
        <v>22292</v>
      </c>
      <c r="G18022" t="s">
        <v>44375</v>
      </c>
      <c r="I18022" t="s">
        <v>44374</v>
      </c>
      <c r="J18022" t="s">
        <v>44373</v>
      </c>
      <c r="K18022" t="s">
        <v>208</v>
      </c>
      <c r="L18022" t="s">
        <v>44372</v>
      </c>
      <c r="N18022" t="s">
        <v>208</v>
      </c>
      <c r="O18022" t="s">
        <v>476</v>
      </c>
      <c r="P18022" t="s">
        <v>476</v>
      </c>
    </row>
    <row r="18023" spans="1:16">
      <c r="A18023" s="484" t="s">
        <v>48491</v>
      </c>
      <c r="B18023" s="485" t="s">
        <v>48490</v>
      </c>
      <c r="C18023" t="s">
        <v>48489</v>
      </c>
      <c r="D18023" t="s">
        <v>48489</v>
      </c>
      <c r="E18023" t="str">
        <f t="shared" si="281"/>
        <v>683425 - KAPSIKUM</v>
      </c>
      <c r="F18023" t="s">
        <v>7117</v>
      </c>
      <c r="G18023" t="s">
        <v>48488</v>
      </c>
      <c r="I18023" t="s">
        <v>48487</v>
      </c>
      <c r="J18023" t="s">
        <v>48486</v>
      </c>
      <c r="K18023" t="s">
        <v>208</v>
      </c>
      <c r="L18023" t="s">
        <v>48485</v>
      </c>
      <c r="N18023" t="s">
        <v>208</v>
      </c>
      <c r="O18023" t="s">
        <v>476</v>
      </c>
      <c r="P18023" t="s">
        <v>476</v>
      </c>
    </row>
    <row r="18024" spans="1:16">
      <c r="A18024" s="484" t="s">
        <v>30456</v>
      </c>
      <c r="B18024" s="485" t="s">
        <v>30455</v>
      </c>
      <c r="C18024" t="s">
        <v>30454</v>
      </c>
      <c r="D18024" t="s">
        <v>30454</v>
      </c>
      <c r="E18024" t="str">
        <f t="shared" si="281"/>
        <v>679665 - OSE</v>
      </c>
      <c r="F18024" t="s">
        <v>30453</v>
      </c>
      <c r="G18024" t="s">
        <v>30452</v>
      </c>
      <c r="I18024" t="s">
        <v>30451</v>
      </c>
      <c r="J18024" t="s">
        <v>30450</v>
      </c>
      <c r="K18024" t="s">
        <v>208</v>
      </c>
      <c r="L18024" t="s">
        <v>30449</v>
      </c>
      <c r="N18024" t="s">
        <v>208</v>
      </c>
      <c r="O18024" t="s">
        <v>476</v>
      </c>
      <c r="P18024" t="s">
        <v>476</v>
      </c>
    </row>
    <row r="18025" spans="1:16">
      <c r="A18025" s="484" t="s">
        <v>130107</v>
      </c>
      <c r="B18025" s="485" t="s">
        <v>130106</v>
      </c>
      <c r="C18025" t="s">
        <v>130105</v>
      </c>
      <c r="D18025" t="s">
        <v>130105</v>
      </c>
      <c r="E18025" t="str">
        <f t="shared" si="281"/>
        <v>676044 - ALMAE COACHING</v>
      </c>
      <c r="F18025" t="s">
        <v>4010</v>
      </c>
      <c r="G18025" t="s">
        <v>130104</v>
      </c>
      <c r="I18025" t="s">
        <v>75091</v>
      </c>
      <c r="J18025" t="s">
        <v>130103</v>
      </c>
      <c r="K18025" t="s">
        <v>208</v>
      </c>
      <c r="L18025" t="s">
        <v>130102</v>
      </c>
      <c r="N18025" t="s">
        <v>208</v>
      </c>
      <c r="O18025" t="s">
        <v>476</v>
      </c>
      <c r="P18025" t="s">
        <v>476</v>
      </c>
    </row>
    <row r="18026" spans="1:16">
      <c r="A18026" s="484" t="s">
        <v>86518</v>
      </c>
      <c r="B18026" s="485" t="s">
        <v>86517</v>
      </c>
      <c r="C18026" t="s">
        <v>86516</v>
      </c>
      <c r="D18026" t="s">
        <v>86516</v>
      </c>
      <c r="E18026" t="str">
        <f t="shared" si="281"/>
        <v>678089 - DONIFORMA</v>
      </c>
      <c r="F18026" t="s">
        <v>1015</v>
      </c>
      <c r="G18026" t="s">
        <v>86515</v>
      </c>
      <c r="I18026" t="s">
        <v>3510</v>
      </c>
      <c r="K18026" t="s">
        <v>208</v>
      </c>
      <c r="L18026" t="s">
        <v>86514</v>
      </c>
      <c r="N18026" t="s">
        <v>208</v>
      </c>
      <c r="O18026" t="s">
        <v>476</v>
      </c>
      <c r="P18026" t="s">
        <v>476</v>
      </c>
    </row>
    <row r="18027" spans="1:16">
      <c r="A18027" s="484" t="s">
        <v>136346</v>
      </c>
      <c r="B18027" s="485" t="s">
        <v>136345</v>
      </c>
      <c r="C18027" t="s">
        <v>136344</v>
      </c>
      <c r="D18027" t="s">
        <v>136343</v>
      </c>
      <c r="E18027" t="str">
        <f t="shared" si="281"/>
        <v>651692 - A2FS</v>
      </c>
      <c r="F18027" t="s">
        <v>4484</v>
      </c>
      <c r="G18027" t="s">
        <v>136342</v>
      </c>
      <c r="H18027" t="s">
        <v>136341</v>
      </c>
      <c r="I18027" t="s">
        <v>618</v>
      </c>
      <c r="J18027" t="s">
        <v>136340</v>
      </c>
      <c r="K18027" t="s">
        <v>208</v>
      </c>
      <c r="L18027" t="s">
        <v>136339</v>
      </c>
      <c r="N18027" t="s">
        <v>208</v>
      </c>
      <c r="O18027" t="s">
        <v>476</v>
      </c>
      <c r="P18027" t="s">
        <v>476</v>
      </c>
    </row>
    <row r="18028" spans="1:16">
      <c r="A18028" s="484" t="s">
        <v>114945</v>
      </c>
      <c r="B18028" s="485" t="s">
        <v>114944</v>
      </c>
      <c r="C18028" t="s">
        <v>114943</v>
      </c>
      <c r="D18028" t="s">
        <v>114943</v>
      </c>
      <c r="E18028" t="str">
        <f t="shared" si="281"/>
        <v>662689 - BARTH EVELYNE - ADPFORMATION 82</v>
      </c>
      <c r="F18028" t="s">
        <v>4135</v>
      </c>
      <c r="G18028" t="s">
        <v>114942</v>
      </c>
      <c r="I18028" t="s">
        <v>1285</v>
      </c>
      <c r="J18028" t="s">
        <v>114941</v>
      </c>
      <c r="K18028" t="s">
        <v>208</v>
      </c>
      <c r="L18028" t="s">
        <v>114940</v>
      </c>
      <c r="N18028" t="s">
        <v>208</v>
      </c>
      <c r="O18028" t="s">
        <v>476</v>
      </c>
      <c r="P18028" t="s">
        <v>476</v>
      </c>
    </row>
    <row r="18029" spans="1:16">
      <c r="A18029" s="484" t="s">
        <v>29503</v>
      </c>
      <c r="B18029" s="485" t="s">
        <v>29502</v>
      </c>
      <c r="C18029" t="s">
        <v>29501</v>
      </c>
      <c r="D18029" t="s">
        <v>29501</v>
      </c>
      <c r="E18029" t="str">
        <f t="shared" si="281"/>
        <v>656495 - PARTAGE ET COMPETENCES</v>
      </c>
      <c r="F18029" t="s">
        <v>21105</v>
      </c>
      <c r="G18029" t="s">
        <v>29500</v>
      </c>
      <c r="I18029" t="s">
        <v>1837</v>
      </c>
      <c r="J18029" t="s">
        <v>29499</v>
      </c>
      <c r="K18029" t="s">
        <v>208</v>
      </c>
      <c r="L18029" t="s">
        <v>29498</v>
      </c>
      <c r="N18029" t="s">
        <v>208</v>
      </c>
      <c r="O18029" t="s">
        <v>476</v>
      </c>
      <c r="P18029" t="s">
        <v>476</v>
      </c>
    </row>
    <row r="18030" spans="1:16">
      <c r="A18030" s="484" t="s">
        <v>45735</v>
      </c>
      <c r="B18030" s="485" t="s">
        <v>45734</v>
      </c>
      <c r="C18030" t="s">
        <v>45733</v>
      </c>
      <c r="D18030" t="s">
        <v>45733</v>
      </c>
      <c r="E18030" t="str">
        <f t="shared" si="281"/>
        <v>655107 - L'APPRENTISSAGE</v>
      </c>
      <c r="F18030" t="s">
        <v>15386</v>
      </c>
      <c r="G18030" t="s">
        <v>45732</v>
      </c>
      <c r="I18030" t="s">
        <v>41803</v>
      </c>
      <c r="K18030" t="s">
        <v>208</v>
      </c>
      <c r="L18030" t="s">
        <v>45731</v>
      </c>
      <c r="N18030" t="s">
        <v>208</v>
      </c>
      <c r="O18030" t="s">
        <v>476</v>
      </c>
      <c r="P18030" t="s">
        <v>476</v>
      </c>
    </row>
    <row r="18031" spans="1:16">
      <c r="A18031" s="484" t="s">
        <v>82745</v>
      </c>
      <c r="B18031" s="485" t="s">
        <v>82744</v>
      </c>
      <c r="C18031" t="s">
        <v>82743</v>
      </c>
      <c r="D18031" t="s">
        <v>82743</v>
      </c>
      <c r="E18031" t="str">
        <f t="shared" si="281"/>
        <v>661193 - ECOLE 109</v>
      </c>
      <c r="F18031" t="s">
        <v>18791</v>
      </c>
      <c r="G18031" t="s">
        <v>82742</v>
      </c>
      <c r="I18031" t="s">
        <v>11554</v>
      </c>
      <c r="K18031" t="s">
        <v>208</v>
      </c>
      <c r="L18031" t="s">
        <v>82741</v>
      </c>
      <c r="N18031" t="s">
        <v>208</v>
      </c>
      <c r="O18031" t="s">
        <v>476</v>
      </c>
      <c r="P18031" t="s">
        <v>476</v>
      </c>
    </row>
    <row r="18032" spans="1:16">
      <c r="A18032" s="484" t="s">
        <v>129704</v>
      </c>
      <c r="B18032" s="485" t="s">
        <v>129703</v>
      </c>
      <c r="C18032" t="s">
        <v>129702</v>
      </c>
      <c r="D18032" t="s">
        <v>129702</v>
      </c>
      <c r="E18032" t="str">
        <f t="shared" si="281"/>
        <v>666350 - ALTER CLASS</v>
      </c>
      <c r="F18032" t="s">
        <v>13133</v>
      </c>
      <c r="G18032" t="s">
        <v>129701</v>
      </c>
      <c r="I18032" t="s">
        <v>43062</v>
      </c>
      <c r="J18032" t="s">
        <v>129700</v>
      </c>
      <c r="K18032" t="s">
        <v>208</v>
      </c>
      <c r="L18032" t="s">
        <v>129699</v>
      </c>
      <c r="N18032" t="s">
        <v>208</v>
      </c>
      <c r="O18032" t="s">
        <v>476</v>
      </c>
      <c r="P18032" t="s">
        <v>476</v>
      </c>
    </row>
    <row r="18033" spans="1:16">
      <c r="A18033" s="484" t="s">
        <v>60637</v>
      </c>
      <c r="B18033" s="485" t="s">
        <v>60636</v>
      </c>
      <c r="C18033" t="s">
        <v>60635</v>
      </c>
      <c r="D18033" t="s">
        <v>60634</v>
      </c>
      <c r="E18033" t="str">
        <f t="shared" si="281"/>
        <v>686402 - HORCHANI DEBORAH</v>
      </c>
      <c r="F18033" t="s">
        <v>1729</v>
      </c>
      <c r="G18033" t="s">
        <v>60633</v>
      </c>
      <c r="I18033" t="s">
        <v>60632</v>
      </c>
      <c r="J18033" t="s">
        <v>60631</v>
      </c>
      <c r="K18033" t="s">
        <v>208</v>
      </c>
      <c r="L18033" t="s">
        <v>60630</v>
      </c>
      <c r="N18033" t="s">
        <v>208</v>
      </c>
      <c r="O18033" t="s">
        <v>476</v>
      </c>
      <c r="P18033" t="s">
        <v>476</v>
      </c>
    </row>
    <row r="18034" spans="1:16">
      <c r="A18034" s="484" t="s">
        <v>105115</v>
      </c>
      <c r="B18034" s="485" t="s">
        <v>105114</v>
      </c>
      <c r="C18034" t="s">
        <v>105113</v>
      </c>
      <c r="D18034" t="s">
        <v>105112</v>
      </c>
      <c r="E18034" t="str">
        <f t="shared" si="281"/>
        <v>677929 - CFGB</v>
      </c>
      <c r="F18034" t="s">
        <v>781</v>
      </c>
      <c r="G18034" t="s">
        <v>105111</v>
      </c>
      <c r="I18034" t="s">
        <v>1035</v>
      </c>
      <c r="J18034" t="s">
        <v>105110</v>
      </c>
      <c r="K18034" t="s">
        <v>208</v>
      </c>
      <c r="L18034" t="s">
        <v>105109</v>
      </c>
      <c r="N18034" t="s">
        <v>208</v>
      </c>
      <c r="O18034" t="s">
        <v>476</v>
      </c>
      <c r="P18034" t="s">
        <v>476</v>
      </c>
    </row>
    <row r="18035" spans="1:16">
      <c r="A18035" s="484" t="s">
        <v>99079</v>
      </c>
      <c r="B18035" s="485" t="s">
        <v>99078</v>
      </c>
      <c r="C18035" t="s">
        <v>99077</v>
      </c>
      <c r="D18035" t="s">
        <v>99077</v>
      </c>
      <c r="E18035" t="str">
        <f t="shared" si="281"/>
        <v>681076 - CERP BRETAGNE ATLANTIQUE FORMATION</v>
      </c>
      <c r="F18035" t="s">
        <v>3619</v>
      </c>
      <c r="G18035" t="s">
        <v>99076</v>
      </c>
      <c r="I18035" t="s">
        <v>8002</v>
      </c>
      <c r="J18035" t="s">
        <v>99075</v>
      </c>
      <c r="K18035" t="s">
        <v>208</v>
      </c>
      <c r="L18035" t="s">
        <v>99074</v>
      </c>
      <c r="N18035" t="s">
        <v>208</v>
      </c>
      <c r="O18035" t="s">
        <v>476</v>
      </c>
      <c r="P18035" t="s">
        <v>476</v>
      </c>
    </row>
    <row r="18036" spans="1:16">
      <c r="A18036" s="484" t="s">
        <v>88926</v>
      </c>
      <c r="B18036" s="485" t="s">
        <v>88925</v>
      </c>
      <c r="C18036" t="s">
        <v>88924</v>
      </c>
      <c r="D18036" t="s">
        <v>88924</v>
      </c>
      <c r="E18036" t="str">
        <f t="shared" si="281"/>
        <v>659447 - DC FORMATIONS</v>
      </c>
      <c r="F18036" t="s">
        <v>930</v>
      </c>
      <c r="G18036" t="s">
        <v>88923</v>
      </c>
      <c r="I18036" t="s">
        <v>1814</v>
      </c>
      <c r="K18036" t="s">
        <v>208</v>
      </c>
      <c r="L18036" t="s">
        <v>88922</v>
      </c>
      <c r="N18036" t="s">
        <v>208</v>
      </c>
      <c r="O18036" t="s">
        <v>476</v>
      </c>
      <c r="P18036" t="s">
        <v>476</v>
      </c>
    </row>
    <row r="18037" spans="1:16">
      <c r="A18037" s="484" t="s">
        <v>85560</v>
      </c>
      <c r="B18037" s="485" t="s">
        <v>85559</v>
      </c>
      <c r="C18037" t="s">
        <v>85558</v>
      </c>
      <c r="D18037" t="s">
        <v>85558</v>
      </c>
      <c r="E18037" t="str">
        <f t="shared" si="281"/>
        <v>648711 - D3F FURMAZIONI</v>
      </c>
      <c r="F18037" t="s">
        <v>5123</v>
      </c>
      <c r="G18037" t="s">
        <v>85557</v>
      </c>
      <c r="H18037" t="s">
        <v>85556</v>
      </c>
      <c r="I18037" t="s">
        <v>85555</v>
      </c>
      <c r="J18037" t="s">
        <v>85554</v>
      </c>
      <c r="K18037" t="s">
        <v>208</v>
      </c>
      <c r="L18037" t="s">
        <v>85553</v>
      </c>
      <c r="N18037" t="s">
        <v>208</v>
      </c>
      <c r="O18037" t="s">
        <v>476</v>
      </c>
      <c r="P18037" t="s">
        <v>476</v>
      </c>
    </row>
    <row r="18038" spans="1:16">
      <c r="A18038" s="484" t="s">
        <v>16265</v>
      </c>
      <c r="B18038" s="485" t="s">
        <v>16264</v>
      </c>
      <c r="C18038" t="s">
        <v>16263</v>
      </c>
      <c r="D18038" t="s">
        <v>16263</v>
      </c>
      <c r="E18038" t="str">
        <f t="shared" si="281"/>
        <v>644675 - SOCIAFORM</v>
      </c>
      <c r="F18038" t="s">
        <v>16262</v>
      </c>
      <c r="G18038" t="s">
        <v>16261</v>
      </c>
      <c r="I18038" t="s">
        <v>16260</v>
      </c>
      <c r="J18038" t="s">
        <v>16259</v>
      </c>
      <c r="K18038" t="s">
        <v>208</v>
      </c>
      <c r="L18038" t="s">
        <v>16258</v>
      </c>
      <c r="N18038" t="s">
        <v>208</v>
      </c>
      <c r="O18038" t="s">
        <v>476</v>
      </c>
      <c r="P18038" t="s">
        <v>476</v>
      </c>
    </row>
    <row r="18039" spans="1:16">
      <c r="A18039" s="484" t="s">
        <v>62251</v>
      </c>
      <c r="B18039" s="485" t="s">
        <v>62250</v>
      </c>
      <c r="C18039" t="s">
        <v>62249</v>
      </c>
      <c r="D18039" t="s">
        <v>62249</v>
      </c>
      <c r="E18039" t="str">
        <f t="shared" si="281"/>
        <v>668254 - HAUREA</v>
      </c>
      <c r="F18039" t="s">
        <v>11737</v>
      </c>
      <c r="G18039" t="s">
        <v>62248</v>
      </c>
      <c r="I18039" t="s">
        <v>6735</v>
      </c>
      <c r="J18039" t="s">
        <v>62247</v>
      </c>
      <c r="K18039" t="s">
        <v>208</v>
      </c>
      <c r="L18039" t="s">
        <v>62246</v>
      </c>
      <c r="N18039" t="s">
        <v>208</v>
      </c>
      <c r="O18039" t="s">
        <v>476</v>
      </c>
      <c r="P18039" t="s">
        <v>476</v>
      </c>
    </row>
    <row r="18040" spans="1:16">
      <c r="A18040" s="484" t="s">
        <v>84419</v>
      </c>
      <c r="B18040" s="485" t="s">
        <v>84418</v>
      </c>
      <c r="C18040" t="s">
        <v>84417</v>
      </c>
      <c r="D18040" t="s">
        <v>84416</v>
      </c>
      <c r="E18040" t="str">
        <f t="shared" si="281"/>
        <v>664870 - ECOLE DE SHIATSU ST ARROUMEX</v>
      </c>
      <c r="F18040" t="s">
        <v>813</v>
      </c>
      <c r="G18040" t="s">
        <v>84415</v>
      </c>
      <c r="I18040" t="s">
        <v>84414</v>
      </c>
      <c r="J18040" t="s">
        <v>84413</v>
      </c>
      <c r="K18040" t="s">
        <v>208</v>
      </c>
      <c r="L18040" t="s">
        <v>84412</v>
      </c>
      <c r="N18040" t="s">
        <v>208</v>
      </c>
      <c r="O18040" t="s">
        <v>476</v>
      </c>
      <c r="P18040" t="s">
        <v>476</v>
      </c>
    </row>
    <row r="18041" spans="1:16">
      <c r="A18041" s="484" t="s">
        <v>56809</v>
      </c>
      <c r="B18041" s="485" t="s">
        <v>56808</v>
      </c>
      <c r="C18041" t="s">
        <v>56807</v>
      </c>
      <c r="D18041" t="s">
        <v>56807</v>
      </c>
      <c r="E18041" t="str">
        <f t="shared" si="281"/>
        <v>654309 - INSTITUT DE FORMATION A LA FERTILITE</v>
      </c>
      <c r="F18041" t="s">
        <v>24400</v>
      </c>
      <c r="G18041" t="s">
        <v>56806</v>
      </c>
      <c r="I18041" t="s">
        <v>1743</v>
      </c>
      <c r="K18041" t="s">
        <v>208</v>
      </c>
      <c r="L18041" t="s">
        <v>56805</v>
      </c>
      <c r="N18041" t="s">
        <v>208</v>
      </c>
      <c r="O18041" t="s">
        <v>476</v>
      </c>
      <c r="P18041" t="s">
        <v>476</v>
      </c>
    </row>
    <row r="18042" spans="1:16">
      <c r="A18042" s="484" t="s">
        <v>49426</v>
      </c>
      <c r="B18042" s="485" t="s">
        <v>49425</v>
      </c>
      <c r="C18042" t="s">
        <v>49424</v>
      </c>
      <c r="D18042" t="s">
        <v>49424</v>
      </c>
      <c r="E18042" t="str">
        <f t="shared" si="281"/>
        <v>649429 - JEANNE BOURGAULT</v>
      </c>
      <c r="F18042" t="s">
        <v>20945</v>
      </c>
      <c r="G18042" t="s">
        <v>49423</v>
      </c>
      <c r="H18042" t="s">
        <v>49422</v>
      </c>
      <c r="I18042" t="s">
        <v>49421</v>
      </c>
      <c r="J18042" t="s">
        <v>49420</v>
      </c>
      <c r="K18042" t="s">
        <v>208</v>
      </c>
      <c r="L18042" t="s">
        <v>49419</v>
      </c>
      <c r="N18042" t="s">
        <v>208</v>
      </c>
      <c r="O18042" t="s">
        <v>476</v>
      </c>
      <c r="P18042" t="s">
        <v>476</v>
      </c>
    </row>
    <row r="18043" spans="1:16">
      <c r="A18043" s="484" t="s">
        <v>78532</v>
      </c>
      <c r="B18043" s="485" t="s">
        <v>78531</v>
      </c>
      <c r="C18043" t="s">
        <v>78530</v>
      </c>
      <c r="D18043" t="s">
        <v>78530</v>
      </c>
      <c r="E18043" t="str">
        <f t="shared" si="281"/>
        <v>648772 - E-SENSIEL</v>
      </c>
      <c r="F18043" t="s">
        <v>9007</v>
      </c>
      <c r="G18043" t="s">
        <v>78529</v>
      </c>
      <c r="I18043" t="s">
        <v>78528</v>
      </c>
      <c r="K18043" t="s">
        <v>208</v>
      </c>
      <c r="L18043" t="s">
        <v>78527</v>
      </c>
      <c r="N18043" t="s">
        <v>208</v>
      </c>
      <c r="O18043" t="s">
        <v>476</v>
      </c>
      <c r="P18043" t="s">
        <v>476</v>
      </c>
    </row>
    <row r="18044" spans="1:16">
      <c r="A18044" s="484" t="s">
        <v>132719</v>
      </c>
      <c r="B18044" s="485" t="s">
        <v>132718</v>
      </c>
      <c r="C18044" t="s">
        <v>132717</v>
      </c>
      <c r="D18044" t="s">
        <v>132717</v>
      </c>
      <c r="E18044" t="str">
        <f t="shared" si="281"/>
        <v>650882 - AGAPE FORMATION</v>
      </c>
      <c r="F18044" t="s">
        <v>12566</v>
      </c>
      <c r="G18044" t="s">
        <v>132716</v>
      </c>
      <c r="I18044" t="s">
        <v>991</v>
      </c>
      <c r="K18044" t="s">
        <v>208</v>
      </c>
      <c r="L18044" t="s">
        <v>132715</v>
      </c>
      <c r="N18044" t="s">
        <v>208</v>
      </c>
      <c r="O18044" t="s">
        <v>476</v>
      </c>
      <c r="P18044" t="s">
        <v>476</v>
      </c>
    </row>
    <row r="18045" spans="1:16">
      <c r="A18045" s="484" t="s">
        <v>107025</v>
      </c>
      <c r="B18045" s="485" t="s">
        <v>107024</v>
      </c>
      <c r="C18045" t="s">
        <v>107023</v>
      </c>
      <c r="D18045" t="s">
        <v>107022</v>
      </c>
      <c r="E18045" t="str">
        <f t="shared" si="281"/>
        <v>668461 - CFPS</v>
      </c>
      <c r="F18045" t="s">
        <v>9222</v>
      </c>
      <c r="G18045" t="s">
        <v>107021</v>
      </c>
      <c r="I18045" t="s">
        <v>16912</v>
      </c>
      <c r="J18045" t="s">
        <v>107020</v>
      </c>
      <c r="K18045" t="s">
        <v>208</v>
      </c>
      <c r="L18045" t="s">
        <v>107019</v>
      </c>
      <c r="N18045" t="s">
        <v>208</v>
      </c>
      <c r="O18045" t="s">
        <v>476</v>
      </c>
      <c r="P18045" t="s">
        <v>476</v>
      </c>
    </row>
    <row r="18046" spans="1:16">
      <c r="A18046" s="484" t="s">
        <v>70626</v>
      </c>
      <c r="B18046" s="485" t="s">
        <v>70625</v>
      </c>
      <c r="C18046" t="s">
        <v>70624</v>
      </c>
      <c r="D18046" t="s">
        <v>70624</v>
      </c>
      <c r="E18046" t="str">
        <f t="shared" si="281"/>
        <v>649223 - FORMASAFE NORMANDIE</v>
      </c>
      <c r="F18046" t="s">
        <v>24613</v>
      </c>
      <c r="G18046" t="s">
        <v>70623</v>
      </c>
      <c r="I18046" t="s">
        <v>70622</v>
      </c>
      <c r="J18046" t="s">
        <v>70621</v>
      </c>
      <c r="K18046" t="s">
        <v>208</v>
      </c>
      <c r="L18046" t="s">
        <v>70620</v>
      </c>
      <c r="N18046" t="s">
        <v>208</v>
      </c>
      <c r="O18046" t="s">
        <v>476</v>
      </c>
      <c r="P18046" t="s">
        <v>476</v>
      </c>
    </row>
    <row r="18047" spans="1:16">
      <c r="A18047" s="484" t="s">
        <v>78946</v>
      </c>
      <c r="B18047" s="485" t="s">
        <v>78945</v>
      </c>
      <c r="C18047" t="s">
        <v>78944</v>
      </c>
      <c r="D18047" t="s">
        <v>78944</v>
      </c>
      <c r="E18047" t="str">
        <f t="shared" si="281"/>
        <v>663244 - EQUANIME FORMATION</v>
      </c>
      <c r="F18047" t="s">
        <v>13021</v>
      </c>
      <c r="G18047" t="s">
        <v>78943</v>
      </c>
      <c r="I18047" t="s">
        <v>78942</v>
      </c>
      <c r="J18047" t="s">
        <v>78941</v>
      </c>
      <c r="K18047" t="s">
        <v>208</v>
      </c>
      <c r="L18047" t="s">
        <v>78940</v>
      </c>
      <c r="N18047" t="s">
        <v>208</v>
      </c>
      <c r="O18047" t="s">
        <v>476</v>
      </c>
      <c r="P18047" t="s">
        <v>476</v>
      </c>
    </row>
    <row r="18048" spans="1:16">
      <c r="A18048" s="484" t="s">
        <v>45077</v>
      </c>
      <c r="B18048" s="485" t="s">
        <v>45076</v>
      </c>
      <c r="C18048" t="s">
        <v>45075</v>
      </c>
      <c r="D18048" t="s">
        <v>45075</v>
      </c>
      <c r="E18048" t="str">
        <f t="shared" si="281"/>
        <v>648425 - LE COLLEGE CLINIQUE DE MONTPELLIER</v>
      </c>
      <c r="F18048" t="s">
        <v>18362</v>
      </c>
      <c r="G18048" t="s">
        <v>45074</v>
      </c>
      <c r="I18048" t="s">
        <v>1542</v>
      </c>
      <c r="K18048" t="s">
        <v>208</v>
      </c>
      <c r="L18048" t="s">
        <v>45073</v>
      </c>
      <c r="N18048" t="s">
        <v>208</v>
      </c>
      <c r="O18048" t="s">
        <v>476</v>
      </c>
      <c r="P18048" t="s">
        <v>476</v>
      </c>
    </row>
    <row r="18049" spans="1:16">
      <c r="A18049" s="484" t="s">
        <v>24346</v>
      </c>
      <c r="B18049" s="485" t="s">
        <v>24345</v>
      </c>
      <c r="C18049" t="s">
        <v>24344</v>
      </c>
      <c r="D18049" t="s">
        <v>24344</v>
      </c>
      <c r="E18049" t="str">
        <f t="shared" si="281"/>
        <v>660322 - QUALISANTE</v>
      </c>
      <c r="F18049" t="s">
        <v>9720</v>
      </c>
      <c r="G18049" t="s">
        <v>24343</v>
      </c>
      <c r="I18049" t="s">
        <v>626</v>
      </c>
      <c r="J18049" t="s">
        <v>24342</v>
      </c>
      <c r="K18049" t="s">
        <v>208</v>
      </c>
      <c r="L18049" t="s">
        <v>24341</v>
      </c>
      <c r="N18049" t="s">
        <v>208</v>
      </c>
      <c r="O18049" t="s">
        <v>476</v>
      </c>
      <c r="P18049" t="s">
        <v>476</v>
      </c>
    </row>
    <row r="18050" spans="1:16">
      <c r="A18050" s="484" t="s">
        <v>18773</v>
      </c>
      <c r="B18050" s="485" t="s">
        <v>18772</v>
      </c>
      <c r="C18050" t="s">
        <v>18771</v>
      </c>
      <c r="D18050" t="s">
        <v>18771</v>
      </c>
      <c r="E18050" t="str">
        <f t="shared" ref="E18050:E18113" si="282">_xlfn.CONCAT(L18050," - ",D18050)</f>
        <v>652830 - SDH RECRUTEMENT</v>
      </c>
      <c r="F18050" t="s">
        <v>4688</v>
      </c>
      <c r="G18050" t="s">
        <v>18770</v>
      </c>
      <c r="I18050" t="s">
        <v>18769</v>
      </c>
      <c r="J18050" t="s">
        <v>18768</v>
      </c>
      <c r="K18050" t="s">
        <v>208</v>
      </c>
      <c r="L18050" t="s">
        <v>18767</v>
      </c>
      <c r="N18050" t="s">
        <v>208</v>
      </c>
      <c r="O18050" t="s">
        <v>476</v>
      </c>
      <c r="P18050" t="s">
        <v>476</v>
      </c>
    </row>
    <row r="18051" spans="1:16">
      <c r="A18051" s="484" t="s">
        <v>62069</v>
      </c>
      <c r="B18051" s="485" t="s">
        <v>62068</v>
      </c>
      <c r="C18051" t="s">
        <v>62067</v>
      </c>
      <c r="D18051" t="s">
        <v>62067</v>
      </c>
      <c r="E18051" t="str">
        <f t="shared" si="282"/>
        <v>665691 - HBE</v>
      </c>
      <c r="F18051" t="s">
        <v>613</v>
      </c>
      <c r="G18051" t="s">
        <v>62066</v>
      </c>
      <c r="I18051" t="s">
        <v>19400</v>
      </c>
      <c r="J18051" t="s">
        <v>24123</v>
      </c>
      <c r="K18051" t="s">
        <v>208</v>
      </c>
      <c r="L18051" t="s">
        <v>62065</v>
      </c>
      <c r="N18051" t="s">
        <v>208</v>
      </c>
      <c r="O18051" t="s">
        <v>476</v>
      </c>
      <c r="P18051" t="s">
        <v>476</v>
      </c>
    </row>
    <row r="18052" spans="1:16">
      <c r="A18052" s="484" t="s">
        <v>132506</v>
      </c>
      <c r="B18052" s="485" t="s">
        <v>132505</v>
      </c>
      <c r="C18052" t="s">
        <v>132504</v>
      </c>
      <c r="D18052" t="s">
        <v>132504</v>
      </c>
      <c r="E18052" t="str">
        <f t="shared" si="282"/>
        <v>615857 - AGENCE HERA</v>
      </c>
      <c r="F18052" t="s">
        <v>11360</v>
      </c>
      <c r="G18052" t="s">
        <v>132503</v>
      </c>
      <c r="I18052" t="s">
        <v>32674</v>
      </c>
      <c r="J18052" t="s">
        <v>132502</v>
      </c>
      <c r="K18052" t="s">
        <v>208</v>
      </c>
      <c r="L18052" t="s">
        <v>132501</v>
      </c>
      <c r="N18052" t="s">
        <v>208</v>
      </c>
      <c r="O18052" t="s">
        <v>476</v>
      </c>
      <c r="P18052" t="s">
        <v>476</v>
      </c>
    </row>
    <row r="18053" spans="1:16">
      <c r="A18053" s="484" t="s">
        <v>48853</v>
      </c>
      <c r="B18053" s="485" t="s">
        <v>48852</v>
      </c>
      <c r="C18053" t="s">
        <v>48851</v>
      </c>
      <c r="D18053" t="s">
        <v>48851</v>
      </c>
      <c r="E18053" t="str">
        <f t="shared" si="282"/>
        <v>663852 - JSO ACADEMIE</v>
      </c>
      <c r="F18053" t="s">
        <v>8961</v>
      </c>
      <c r="G18053" t="s">
        <v>48850</v>
      </c>
      <c r="I18053" t="s">
        <v>1501</v>
      </c>
      <c r="J18053" t="s">
        <v>48849</v>
      </c>
      <c r="K18053" t="s">
        <v>208</v>
      </c>
      <c r="L18053" t="s">
        <v>48848</v>
      </c>
      <c r="N18053" t="s">
        <v>208</v>
      </c>
      <c r="O18053" t="s">
        <v>476</v>
      </c>
      <c r="P18053" t="s">
        <v>476</v>
      </c>
    </row>
    <row r="18054" spans="1:16">
      <c r="A18054" s="484" t="s">
        <v>59079</v>
      </c>
      <c r="B18054" s="485" t="s">
        <v>59078</v>
      </c>
      <c r="C18054" t="s">
        <v>59077</v>
      </c>
      <c r="D18054" t="s">
        <v>59077</v>
      </c>
      <c r="E18054" t="str">
        <f t="shared" si="282"/>
        <v>683905 - IFRAM</v>
      </c>
      <c r="F18054" t="s">
        <v>19530</v>
      </c>
      <c r="G18054" t="s">
        <v>59076</v>
      </c>
      <c r="I18054" t="s">
        <v>59075</v>
      </c>
      <c r="J18054" t="s">
        <v>59074</v>
      </c>
      <c r="K18054" t="s">
        <v>208</v>
      </c>
      <c r="L18054" t="s">
        <v>59073</v>
      </c>
      <c r="N18054" t="s">
        <v>208</v>
      </c>
      <c r="O18054" t="s">
        <v>476</v>
      </c>
      <c r="P18054" t="s">
        <v>476</v>
      </c>
    </row>
    <row r="18055" spans="1:16">
      <c r="A18055" s="484" t="s">
        <v>59493</v>
      </c>
      <c r="B18055" s="485" t="s">
        <v>59492</v>
      </c>
      <c r="C18055" t="s">
        <v>59491</v>
      </c>
      <c r="D18055" t="s">
        <v>59490</v>
      </c>
      <c r="E18055" t="str">
        <f t="shared" si="282"/>
        <v>652209 - IDEV MARTIGUES</v>
      </c>
      <c r="F18055" t="s">
        <v>3009</v>
      </c>
      <c r="G18055" t="s">
        <v>59489</v>
      </c>
      <c r="I18055" t="s">
        <v>9933</v>
      </c>
      <c r="J18055" t="s">
        <v>59488</v>
      </c>
      <c r="K18055" t="s">
        <v>208</v>
      </c>
      <c r="L18055" t="s">
        <v>59487</v>
      </c>
      <c r="N18055" t="s">
        <v>207</v>
      </c>
      <c r="O18055" t="s">
        <v>476</v>
      </c>
      <c r="P18055" t="s">
        <v>476</v>
      </c>
    </row>
    <row r="18056" spans="1:16">
      <c r="A18056" s="484" t="s">
        <v>34843</v>
      </c>
      <c r="B18056" s="485" t="s">
        <v>34842</v>
      </c>
      <c r="C18056" t="s">
        <v>34841</v>
      </c>
      <c r="D18056" t="s">
        <v>34841</v>
      </c>
      <c r="E18056" t="str">
        <f t="shared" si="282"/>
        <v>645904 - MR FORMATION</v>
      </c>
      <c r="F18056" t="s">
        <v>2242</v>
      </c>
      <c r="G18056" t="s">
        <v>34840</v>
      </c>
      <c r="I18056" t="s">
        <v>4282</v>
      </c>
      <c r="J18056" t="s">
        <v>34839</v>
      </c>
      <c r="K18056" t="s">
        <v>208</v>
      </c>
      <c r="L18056" t="s">
        <v>34838</v>
      </c>
      <c r="N18056" t="s">
        <v>208</v>
      </c>
      <c r="O18056" t="s">
        <v>476</v>
      </c>
      <c r="P18056" t="s">
        <v>476</v>
      </c>
    </row>
    <row r="18057" spans="1:16">
      <c r="A18057" s="484" t="s">
        <v>116320</v>
      </c>
      <c r="B18057" s="485" t="s">
        <v>116319</v>
      </c>
      <c r="C18057" t="s">
        <v>116318</v>
      </c>
      <c r="D18057" t="s">
        <v>116318</v>
      </c>
      <c r="E18057" t="str">
        <f t="shared" si="282"/>
        <v>686300 - AUTO ECOLE NATHALIE &amp; J</v>
      </c>
      <c r="F18057" t="s">
        <v>4870</v>
      </c>
      <c r="G18057" t="s">
        <v>116317</v>
      </c>
      <c r="I18057" t="s">
        <v>116316</v>
      </c>
      <c r="J18057" t="s">
        <v>116315</v>
      </c>
      <c r="K18057" t="s">
        <v>208</v>
      </c>
      <c r="L18057" t="s">
        <v>116314</v>
      </c>
      <c r="N18057" t="s">
        <v>208</v>
      </c>
      <c r="O18057" t="s">
        <v>476</v>
      </c>
      <c r="P18057" t="s">
        <v>476</v>
      </c>
    </row>
    <row r="18058" spans="1:16">
      <c r="A18058" s="484" t="s">
        <v>60124</v>
      </c>
      <c r="B18058" s="485" t="s">
        <v>60123</v>
      </c>
      <c r="C18058" t="s">
        <v>60122</v>
      </c>
      <c r="D18058" t="s">
        <v>60122</v>
      </c>
      <c r="E18058" t="str">
        <f t="shared" si="282"/>
        <v>681623 - HUPPY</v>
      </c>
      <c r="F18058" t="s">
        <v>5709</v>
      </c>
      <c r="G18058" t="s">
        <v>60121</v>
      </c>
      <c r="I18058" t="s">
        <v>60120</v>
      </c>
      <c r="K18058" t="s">
        <v>208</v>
      </c>
      <c r="L18058" t="s">
        <v>60119</v>
      </c>
      <c r="N18058" t="s">
        <v>208</v>
      </c>
      <c r="O18058" t="s">
        <v>476</v>
      </c>
      <c r="P18058" t="s">
        <v>476</v>
      </c>
    </row>
    <row r="18059" spans="1:16">
      <c r="A18059" s="484" t="s">
        <v>131554</v>
      </c>
      <c r="B18059" s="485" t="s">
        <v>131553</v>
      </c>
      <c r="C18059" t="s">
        <v>131552</v>
      </c>
      <c r="D18059" t="s">
        <v>131552</v>
      </c>
      <c r="E18059" t="str">
        <f t="shared" si="282"/>
        <v>655612 - AGIR FORM</v>
      </c>
      <c r="F18059" t="s">
        <v>1393</v>
      </c>
      <c r="G18059" t="s">
        <v>131551</v>
      </c>
      <c r="I18059" t="s">
        <v>29111</v>
      </c>
      <c r="J18059" t="s">
        <v>131550</v>
      </c>
      <c r="K18059" t="s">
        <v>208</v>
      </c>
      <c r="L18059" t="s">
        <v>131549</v>
      </c>
      <c r="N18059" t="s">
        <v>208</v>
      </c>
      <c r="O18059" t="s">
        <v>476</v>
      </c>
      <c r="P18059" t="s">
        <v>476</v>
      </c>
    </row>
    <row r="18060" spans="1:16">
      <c r="A18060" s="484" t="s">
        <v>71270</v>
      </c>
      <c r="B18060" s="485" t="s">
        <v>71269</v>
      </c>
      <c r="C18060" t="s">
        <v>71268</v>
      </c>
      <c r="D18060" t="s">
        <v>71267</v>
      </c>
      <c r="E18060" t="str">
        <f t="shared" si="282"/>
        <v>645849 - FORCLEA</v>
      </c>
      <c r="F18060" t="s">
        <v>22835</v>
      </c>
      <c r="G18060" t="s">
        <v>71266</v>
      </c>
      <c r="H18060" t="s">
        <v>71265</v>
      </c>
      <c r="I18060" t="s">
        <v>56184</v>
      </c>
      <c r="K18060" t="s">
        <v>208</v>
      </c>
      <c r="L18060" t="s">
        <v>71264</v>
      </c>
      <c r="N18060" t="s">
        <v>208</v>
      </c>
      <c r="O18060" t="s">
        <v>476</v>
      </c>
      <c r="P18060" t="s">
        <v>476</v>
      </c>
    </row>
    <row r="18061" spans="1:16">
      <c r="A18061" s="484" t="s">
        <v>133751</v>
      </c>
      <c r="B18061" s="485" t="s">
        <v>133750</v>
      </c>
      <c r="C18061" t="s">
        <v>133749</v>
      </c>
      <c r="D18061" t="s">
        <v>133748</v>
      </c>
      <c r="E18061" t="str">
        <f t="shared" si="282"/>
        <v>660796 - AFFPC</v>
      </c>
      <c r="F18061" t="s">
        <v>11106</v>
      </c>
      <c r="G18061" t="s">
        <v>133747</v>
      </c>
      <c r="I18061" t="s">
        <v>23006</v>
      </c>
      <c r="J18061" t="s">
        <v>133746</v>
      </c>
      <c r="K18061" t="s">
        <v>208</v>
      </c>
      <c r="L18061" t="s">
        <v>133745</v>
      </c>
      <c r="N18061" t="s">
        <v>208</v>
      </c>
      <c r="O18061" t="s">
        <v>476</v>
      </c>
      <c r="P18061" t="s">
        <v>476</v>
      </c>
    </row>
    <row r="18062" spans="1:16">
      <c r="A18062" s="484" t="s">
        <v>116517</v>
      </c>
      <c r="B18062" s="485" t="s">
        <v>116516</v>
      </c>
      <c r="C18062" t="s">
        <v>116515</v>
      </c>
      <c r="D18062" t="s">
        <v>116515</v>
      </c>
      <c r="E18062" t="str">
        <f t="shared" si="282"/>
        <v>676792 - AUTO ECOLE DU CENTRE JEAN MERMOZ</v>
      </c>
      <c r="F18062" t="s">
        <v>18046</v>
      </c>
      <c r="G18062" t="s">
        <v>116514</v>
      </c>
      <c r="I18062" t="s">
        <v>10534</v>
      </c>
      <c r="J18062" t="s">
        <v>116513</v>
      </c>
      <c r="K18062" t="s">
        <v>208</v>
      </c>
      <c r="L18062" t="s">
        <v>116512</v>
      </c>
      <c r="N18062" t="s">
        <v>208</v>
      </c>
      <c r="O18062" t="s">
        <v>476</v>
      </c>
      <c r="P18062" t="s">
        <v>476</v>
      </c>
    </row>
    <row r="18063" spans="1:16">
      <c r="A18063" s="484" t="s">
        <v>74992</v>
      </c>
      <c r="B18063" s="485" t="s">
        <v>74991</v>
      </c>
      <c r="C18063" t="s">
        <v>74990</v>
      </c>
      <c r="D18063" t="s">
        <v>74990</v>
      </c>
      <c r="E18063" t="str">
        <f t="shared" si="282"/>
        <v>660371 - EVEREN FORMATION</v>
      </c>
      <c r="F18063" t="s">
        <v>18362</v>
      </c>
      <c r="G18063" t="s">
        <v>74989</v>
      </c>
      <c r="H18063" t="s">
        <v>74988</v>
      </c>
      <c r="I18063" t="s">
        <v>31998</v>
      </c>
      <c r="J18063" t="s">
        <v>74987</v>
      </c>
      <c r="K18063" t="s">
        <v>208</v>
      </c>
      <c r="L18063" t="s">
        <v>74986</v>
      </c>
      <c r="N18063" t="s">
        <v>207</v>
      </c>
      <c r="O18063" t="s">
        <v>476</v>
      </c>
      <c r="P18063" t="s">
        <v>476</v>
      </c>
    </row>
    <row r="18064" spans="1:16">
      <c r="A18064" s="484" t="s">
        <v>36754</v>
      </c>
      <c r="B18064" s="485" t="s">
        <v>36753</v>
      </c>
      <c r="C18064" t="s">
        <v>36752</v>
      </c>
      <c r="D18064" t="s">
        <v>36751</v>
      </c>
      <c r="E18064" t="str">
        <f t="shared" si="282"/>
        <v>648334 - MERIOT STEPHANIE</v>
      </c>
      <c r="F18064" t="s">
        <v>7629</v>
      </c>
      <c r="G18064" t="s">
        <v>36750</v>
      </c>
      <c r="I18064" t="s">
        <v>20187</v>
      </c>
      <c r="J18064" t="s">
        <v>36749</v>
      </c>
      <c r="K18064" t="s">
        <v>208</v>
      </c>
      <c r="L18064" t="s">
        <v>36748</v>
      </c>
      <c r="N18064" t="s">
        <v>208</v>
      </c>
      <c r="O18064" t="s">
        <v>476</v>
      </c>
      <c r="P18064" t="s">
        <v>476</v>
      </c>
    </row>
    <row r="18065" spans="1:16">
      <c r="A18065" s="484" t="s">
        <v>42154</v>
      </c>
      <c r="B18065" s="485" t="s">
        <v>42153</v>
      </c>
      <c r="C18065" t="s">
        <v>42152</v>
      </c>
      <c r="D18065" t="s">
        <v>42152</v>
      </c>
      <c r="E18065" t="str">
        <f t="shared" si="282"/>
        <v>642502 - LM BIEN ETRE FORMEE</v>
      </c>
      <c r="F18065" t="s">
        <v>2147</v>
      </c>
      <c r="G18065" t="s">
        <v>42151</v>
      </c>
      <c r="H18065" t="s">
        <v>42150</v>
      </c>
      <c r="I18065" t="s">
        <v>9512</v>
      </c>
      <c r="J18065" t="s">
        <v>42149</v>
      </c>
      <c r="K18065" t="s">
        <v>208</v>
      </c>
      <c r="L18065" t="s">
        <v>42148</v>
      </c>
      <c r="N18065" t="s">
        <v>208</v>
      </c>
      <c r="O18065" t="s">
        <v>476</v>
      </c>
      <c r="P18065" t="s">
        <v>476</v>
      </c>
    </row>
    <row r="18066" spans="1:16">
      <c r="A18066" s="484" t="s">
        <v>112883</v>
      </c>
      <c r="B18066" s="485" t="s">
        <v>112882</v>
      </c>
      <c r="C18066" t="s">
        <v>112881</v>
      </c>
      <c r="D18066" t="s">
        <v>112881</v>
      </c>
      <c r="E18066" t="str">
        <f t="shared" si="282"/>
        <v>672166 - BOITE A FORM</v>
      </c>
      <c r="F18066" t="s">
        <v>23841</v>
      </c>
      <c r="G18066" t="s">
        <v>75053</v>
      </c>
      <c r="I18066" t="s">
        <v>802</v>
      </c>
      <c r="K18066" t="s">
        <v>208</v>
      </c>
      <c r="L18066" t="s">
        <v>112880</v>
      </c>
      <c r="N18066" t="s">
        <v>208</v>
      </c>
      <c r="O18066" t="s">
        <v>476</v>
      </c>
      <c r="P18066" t="s">
        <v>476</v>
      </c>
    </row>
    <row r="18067" spans="1:16">
      <c r="A18067" s="484" t="s">
        <v>11002</v>
      </c>
      <c r="B18067" s="485" t="s">
        <v>11001</v>
      </c>
      <c r="C18067" t="s">
        <v>11000</v>
      </c>
      <c r="D18067" t="s">
        <v>11000</v>
      </c>
      <c r="E18067" t="str">
        <f t="shared" si="282"/>
        <v>652714 - TDAH SEBASTIEN HENRARD</v>
      </c>
      <c r="F18067" t="s">
        <v>2320</v>
      </c>
      <c r="G18067" t="s">
        <v>10999</v>
      </c>
      <c r="I18067" t="s">
        <v>10998</v>
      </c>
      <c r="K18067" t="s">
        <v>208</v>
      </c>
      <c r="L18067" t="s">
        <v>10997</v>
      </c>
      <c r="N18067" t="s">
        <v>208</v>
      </c>
      <c r="O18067" t="s">
        <v>476</v>
      </c>
      <c r="P18067" t="s">
        <v>476</v>
      </c>
    </row>
    <row r="18068" spans="1:16">
      <c r="A18068" s="484" t="s">
        <v>23634</v>
      </c>
      <c r="B18068" s="485" t="s">
        <v>23633</v>
      </c>
      <c r="C18068" t="s">
        <v>23632</v>
      </c>
      <c r="D18068" t="s">
        <v>23632</v>
      </c>
      <c r="E18068" t="str">
        <f t="shared" si="282"/>
        <v>643476 - RECHERCHE ET FORMATION</v>
      </c>
      <c r="F18068" t="s">
        <v>6072</v>
      </c>
      <c r="G18068" t="s">
        <v>23631</v>
      </c>
      <c r="I18068" t="s">
        <v>23630</v>
      </c>
      <c r="J18068" t="s">
        <v>23629</v>
      </c>
      <c r="K18068" t="s">
        <v>208</v>
      </c>
      <c r="L18068" t="s">
        <v>23628</v>
      </c>
      <c r="N18068" t="s">
        <v>208</v>
      </c>
      <c r="O18068" t="s">
        <v>476</v>
      </c>
      <c r="P18068" t="s">
        <v>476</v>
      </c>
    </row>
    <row r="18069" spans="1:16">
      <c r="A18069" s="484" t="s">
        <v>110317</v>
      </c>
      <c r="B18069" s="485" t="s">
        <v>110316</v>
      </c>
      <c r="C18069" t="s">
        <v>110315</v>
      </c>
      <c r="D18069" t="s">
        <v>110315</v>
      </c>
      <c r="E18069" t="str">
        <f t="shared" si="282"/>
        <v>671563 - CAP HORIZON</v>
      </c>
      <c r="F18069" t="s">
        <v>1641</v>
      </c>
      <c r="G18069" t="s">
        <v>110314</v>
      </c>
      <c r="I18069" t="s">
        <v>37375</v>
      </c>
      <c r="J18069" t="s">
        <v>110313</v>
      </c>
      <c r="K18069" t="s">
        <v>208</v>
      </c>
      <c r="L18069" t="s">
        <v>110312</v>
      </c>
      <c r="N18069" t="s">
        <v>208</v>
      </c>
      <c r="O18069" t="s">
        <v>476</v>
      </c>
      <c r="P18069" t="s">
        <v>476</v>
      </c>
    </row>
    <row r="18070" spans="1:16">
      <c r="A18070" s="484" t="s">
        <v>62587</v>
      </c>
      <c r="B18070" s="485" t="s">
        <v>62586</v>
      </c>
      <c r="C18070" t="s">
        <v>62585</v>
      </c>
      <c r="D18070" t="s">
        <v>62584</v>
      </c>
      <c r="E18070" t="str">
        <f t="shared" si="282"/>
        <v>683589 - HHSF</v>
      </c>
      <c r="F18070" t="s">
        <v>24420</v>
      </c>
      <c r="G18070" t="s">
        <v>62583</v>
      </c>
      <c r="H18070" t="s">
        <v>60408</v>
      </c>
      <c r="I18070" t="s">
        <v>6909</v>
      </c>
      <c r="J18070" t="s">
        <v>62582</v>
      </c>
      <c r="K18070" t="s">
        <v>208</v>
      </c>
      <c r="L18070" t="s">
        <v>62581</v>
      </c>
      <c r="N18070" t="s">
        <v>208</v>
      </c>
      <c r="O18070" t="s">
        <v>476</v>
      </c>
      <c r="P18070" t="s">
        <v>476</v>
      </c>
    </row>
    <row r="18071" spans="1:16">
      <c r="A18071" s="484" t="s">
        <v>62362</v>
      </c>
      <c r="B18071" s="485" t="s">
        <v>62361</v>
      </c>
      <c r="C18071" t="s">
        <v>62360</v>
      </c>
      <c r="D18071" t="s">
        <v>62360</v>
      </c>
      <c r="E18071" t="str">
        <f t="shared" si="282"/>
        <v>646740 - HANTONE</v>
      </c>
      <c r="F18071" t="s">
        <v>6784</v>
      </c>
      <c r="G18071" t="s">
        <v>62359</v>
      </c>
      <c r="I18071" t="s">
        <v>62358</v>
      </c>
      <c r="K18071" t="s">
        <v>208</v>
      </c>
      <c r="L18071" t="s">
        <v>62357</v>
      </c>
      <c r="N18071" t="s">
        <v>208</v>
      </c>
      <c r="O18071" t="s">
        <v>476</v>
      </c>
      <c r="P18071" t="s">
        <v>476</v>
      </c>
    </row>
    <row r="18072" spans="1:16">
      <c r="A18072" s="484" t="s">
        <v>80422</v>
      </c>
      <c r="B18072" s="485" t="s">
        <v>80421</v>
      </c>
      <c r="C18072" t="s">
        <v>80420</v>
      </c>
      <c r="D18072" t="s">
        <v>80420</v>
      </c>
      <c r="E18072" t="str">
        <f t="shared" si="282"/>
        <v>685240 - ELSASS FORMATION</v>
      </c>
      <c r="F18072" t="s">
        <v>5473</v>
      </c>
      <c r="G18072" t="s">
        <v>80419</v>
      </c>
      <c r="I18072" t="s">
        <v>936</v>
      </c>
      <c r="J18072" t="s">
        <v>80418</v>
      </c>
      <c r="K18072" t="s">
        <v>208</v>
      </c>
      <c r="L18072" t="s">
        <v>80417</v>
      </c>
      <c r="N18072" t="s">
        <v>208</v>
      </c>
      <c r="O18072" t="s">
        <v>476</v>
      </c>
      <c r="P18072" t="s">
        <v>476</v>
      </c>
    </row>
    <row r="18073" spans="1:16">
      <c r="A18073" s="484" t="s">
        <v>47476</v>
      </c>
      <c r="B18073" s="485" t="s">
        <v>47475</v>
      </c>
      <c r="C18073" t="s">
        <v>47474</v>
      </c>
      <c r="D18073" t="s">
        <v>47474</v>
      </c>
      <c r="E18073" t="str">
        <f t="shared" si="282"/>
        <v>646143 - LA CABANE SENSORIELLE</v>
      </c>
      <c r="F18073" t="s">
        <v>2801</v>
      </c>
      <c r="G18073" t="s">
        <v>47473</v>
      </c>
      <c r="I18073" t="s">
        <v>3364</v>
      </c>
      <c r="J18073" t="s">
        <v>47472</v>
      </c>
      <c r="K18073" t="s">
        <v>208</v>
      </c>
      <c r="L18073" t="s">
        <v>47471</v>
      </c>
      <c r="N18073" t="s">
        <v>208</v>
      </c>
      <c r="O18073" t="s">
        <v>476</v>
      </c>
      <c r="P18073" t="s">
        <v>476</v>
      </c>
    </row>
    <row r="18074" spans="1:16">
      <c r="A18074" s="484" t="s">
        <v>133848</v>
      </c>
      <c r="B18074" s="485" t="s">
        <v>133847</v>
      </c>
      <c r="C18074" t="s">
        <v>133846</v>
      </c>
      <c r="D18074" t="s">
        <v>133846</v>
      </c>
      <c r="E18074" t="str">
        <f t="shared" si="282"/>
        <v>657414 - AFC SECURITE PREVENTION</v>
      </c>
      <c r="F18074" t="s">
        <v>9520</v>
      </c>
      <c r="G18074" t="s">
        <v>133845</v>
      </c>
      <c r="I18074" t="s">
        <v>57434</v>
      </c>
      <c r="K18074" t="s">
        <v>208</v>
      </c>
      <c r="L18074" t="s">
        <v>133844</v>
      </c>
      <c r="N18074" t="s">
        <v>208</v>
      </c>
      <c r="O18074" t="s">
        <v>476</v>
      </c>
      <c r="P18074" t="s">
        <v>476</v>
      </c>
    </row>
    <row r="18075" spans="1:16">
      <c r="A18075" s="484" t="s">
        <v>91920</v>
      </c>
      <c r="B18075" s="485" t="s">
        <v>91919</v>
      </c>
      <c r="C18075" t="s">
        <v>91918</v>
      </c>
      <c r="D18075" t="s">
        <v>91918</v>
      </c>
      <c r="E18075" t="str">
        <f t="shared" si="282"/>
        <v>668333 - COOPLILOT</v>
      </c>
      <c r="F18075" t="s">
        <v>26866</v>
      </c>
      <c r="G18075" t="s">
        <v>91917</v>
      </c>
      <c r="I18075" t="s">
        <v>91916</v>
      </c>
      <c r="J18075" t="s">
        <v>91915</v>
      </c>
      <c r="K18075" t="s">
        <v>208</v>
      </c>
      <c r="L18075" t="s">
        <v>91914</v>
      </c>
      <c r="N18075" t="s">
        <v>208</v>
      </c>
      <c r="O18075" t="s">
        <v>476</v>
      </c>
      <c r="P18075" t="s">
        <v>476</v>
      </c>
    </row>
    <row r="18076" spans="1:16">
      <c r="A18076" s="484" t="s">
        <v>31580</v>
      </c>
      <c r="B18076" s="485" t="s">
        <v>31579</v>
      </c>
      <c r="C18076" t="s">
        <v>31578</v>
      </c>
      <c r="D18076" t="s">
        <v>31578</v>
      </c>
      <c r="E18076" t="str">
        <f t="shared" si="282"/>
        <v>670510 - OKAPIS</v>
      </c>
      <c r="F18076" t="s">
        <v>31577</v>
      </c>
      <c r="G18076" t="s">
        <v>31576</v>
      </c>
      <c r="I18076" t="s">
        <v>31575</v>
      </c>
      <c r="J18076" t="s">
        <v>31574</v>
      </c>
      <c r="K18076" t="s">
        <v>208</v>
      </c>
      <c r="L18076" t="s">
        <v>31573</v>
      </c>
      <c r="N18076" t="s">
        <v>208</v>
      </c>
      <c r="O18076" t="s">
        <v>476</v>
      </c>
      <c r="P18076" t="s">
        <v>476</v>
      </c>
    </row>
    <row r="18077" spans="1:16">
      <c r="A18077" s="484" t="s">
        <v>24233</v>
      </c>
      <c r="B18077" s="485" t="s">
        <v>24232</v>
      </c>
      <c r="C18077" t="s">
        <v>24231</v>
      </c>
      <c r="D18077" t="s">
        <v>24231</v>
      </c>
      <c r="E18077" t="str">
        <f t="shared" si="282"/>
        <v>651527 - QUARTO SANTE FRANCE</v>
      </c>
      <c r="F18077" t="s">
        <v>1300</v>
      </c>
      <c r="G18077" t="s">
        <v>24230</v>
      </c>
      <c r="I18077" t="s">
        <v>802</v>
      </c>
      <c r="J18077" t="s">
        <v>24229</v>
      </c>
      <c r="K18077" t="s">
        <v>208</v>
      </c>
      <c r="L18077" t="s">
        <v>24228</v>
      </c>
      <c r="N18077" t="s">
        <v>208</v>
      </c>
      <c r="O18077" t="s">
        <v>476</v>
      </c>
      <c r="P18077" t="s">
        <v>476</v>
      </c>
    </row>
    <row r="18078" spans="1:16">
      <c r="A18078" s="484" t="s">
        <v>117607</v>
      </c>
      <c r="B18078" s="485" t="s">
        <v>117606</v>
      </c>
      <c r="C18078" t="s">
        <v>117605</v>
      </c>
      <c r="D18078" t="s">
        <v>117605</v>
      </c>
      <c r="E18078" t="str">
        <f t="shared" si="282"/>
        <v>660164 - ATHENA</v>
      </c>
      <c r="F18078" t="s">
        <v>14316</v>
      </c>
      <c r="G18078" t="s">
        <v>117604</v>
      </c>
      <c r="I18078" t="s">
        <v>92222</v>
      </c>
      <c r="J18078" t="s">
        <v>117603</v>
      </c>
      <c r="K18078" t="s">
        <v>208</v>
      </c>
      <c r="L18078" t="s">
        <v>117602</v>
      </c>
      <c r="N18078" t="s">
        <v>208</v>
      </c>
      <c r="O18078" t="s">
        <v>476</v>
      </c>
      <c r="P18078" t="s">
        <v>476</v>
      </c>
    </row>
    <row r="18079" spans="1:16">
      <c r="A18079" s="484" t="s">
        <v>110412</v>
      </c>
      <c r="B18079" s="485" t="s">
        <v>110411</v>
      </c>
      <c r="C18079" t="s">
        <v>110410</v>
      </c>
      <c r="D18079" t="s">
        <v>110410</v>
      </c>
      <c r="E18079" t="str">
        <f t="shared" si="282"/>
        <v>672427 - CAP AUTO MOTO</v>
      </c>
      <c r="F18079" t="s">
        <v>58612</v>
      </c>
      <c r="G18079" t="s">
        <v>110409</v>
      </c>
      <c r="I18079" t="s">
        <v>19131</v>
      </c>
      <c r="J18079" t="s">
        <v>110408</v>
      </c>
      <c r="K18079" t="s">
        <v>208</v>
      </c>
      <c r="L18079" t="s">
        <v>110407</v>
      </c>
      <c r="N18079" t="s">
        <v>208</v>
      </c>
      <c r="O18079" t="s">
        <v>476</v>
      </c>
      <c r="P18079" t="s">
        <v>476</v>
      </c>
    </row>
    <row r="18080" spans="1:16">
      <c r="A18080" s="484" t="s">
        <v>33123</v>
      </c>
      <c r="B18080" s="485" t="s">
        <v>33122</v>
      </c>
      <c r="C18080" t="s">
        <v>33121</v>
      </c>
      <c r="D18080" t="s">
        <v>33121</v>
      </c>
      <c r="E18080" t="str">
        <f t="shared" si="282"/>
        <v>684880 - NORMA FORMATION</v>
      </c>
      <c r="F18080" t="s">
        <v>22519</v>
      </c>
      <c r="G18080" t="s">
        <v>33120</v>
      </c>
      <c r="I18080" t="s">
        <v>4645</v>
      </c>
      <c r="J18080" t="s">
        <v>33119</v>
      </c>
      <c r="K18080" t="s">
        <v>208</v>
      </c>
      <c r="L18080" t="s">
        <v>33118</v>
      </c>
      <c r="N18080" t="s">
        <v>208</v>
      </c>
      <c r="O18080" t="s">
        <v>476</v>
      </c>
      <c r="P18080" t="s">
        <v>476</v>
      </c>
    </row>
    <row r="18081" spans="1:16">
      <c r="A18081" s="484" t="s">
        <v>128377</v>
      </c>
      <c r="B18081" s="485" t="s">
        <v>128376</v>
      </c>
      <c r="C18081" t="s">
        <v>128375</v>
      </c>
      <c r="D18081" t="s">
        <v>128374</v>
      </c>
      <c r="E18081" t="str">
        <f t="shared" si="282"/>
        <v>660840 - ANGLAIS @ CAEN</v>
      </c>
      <c r="F18081" t="s">
        <v>20760</v>
      </c>
      <c r="G18081" t="s">
        <v>128373</v>
      </c>
      <c r="I18081" t="s">
        <v>1781</v>
      </c>
      <c r="J18081" t="s">
        <v>128372</v>
      </c>
      <c r="K18081" t="s">
        <v>208</v>
      </c>
      <c r="L18081" t="s">
        <v>128371</v>
      </c>
      <c r="N18081" t="s">
        <v>208</v>
      </c>
      <c r="O18081" t="s">
        <v>476</v>
      </c>
      <c r="P18081" t="s">
        <v>476</v>
      </c>
    </row>
    <row r="18082" spans="1:16">
      <c r="A18082" s="484" t="s">
        <v>36554</v>
      </c>
      <c r="B18082" s="485" t="s">
        <v>36553</v>
      </c>
      <c r="C18082" t="s">
        <v>36552</v>
      </c>
      <c r="D18082" t="s">
        <v>36552</v>
      </c>
      <c r="E18082" t="str">
        <f t="shared" si="282"/>
        <v>660280 - METHODE DALLA LANA</v>
      </c>
      <c r="F18082" t="s">
        <v>6359</v>
      </c>
      <c r="G18082" t="s">
        <v>36551</v>
      </c>
      <c r="I18082" t="s">
        <v>36550</v>
      </c>
      <c r="J18082" t="s">
        <v>36549</v>
      </c>
      <c r="K18082" t="s">
        <v>208</v>
      </c>
      <c r="L18082" t="s">
        <v>36548</v>
      </c>
      <c r="N18082" t="s">
        <v>208</v>
      </c>
      <c r="O18082" t="s">
        <v>476</v>
      </c>
      <c r="P18082" t="s">
        <v>476</v>
      </c>
    </row>
    <row r="18083" spans="1:16">
      <c r="A18083" s="484" t="s">
        <v>94255</v>
      </c>
      <c r="B18083" s="485" t="s">
        <v>94254</v>
      </c>
      <c r="C18083" t="s">
        <v>94253</v>
      </c>
      <c r="D18083" t="s">
        <v>94252</v>
      </c>
      <c r="E18083" t="str">
        <f t="shared" si="282"/>
        <v>653202 - CNO PARIS</v>
      </c>
      <c r="F18083" t="s">
        <v>11669</v>
      </c>
      <c r="G18083" t="s">
        <v>15163</v>
      </c>
      <c r="I18083" t="s">
        <v>626</v>
      </c>
      <c r="K18083" t="s">
        <v>208</v>
      </c>
      <c r="L18083" t="s">
        <v>94251</v>
      </c>
      <c r="N18083" t="s">
        <v>208</v>
      </c>
      <c r="O18083" t="s">
        <v>476</v>
      </c>
      <c r="P18083" t="s">
        <v>476</v>
      </c>
    </row>
    <row r="18084" spans="1:16">
      <c r="A18084" s="484" t="s">
        <v>31433</v>
      </c>
      <c r="B18084" s="485" t="s">
        <v>31432</v>
      </c>
      <c r="C18084" t="s">
        <v>31431</v>
      </c>
      <c r="D18084" t="s">
        <v>31431</v>
      </c>
      <c r="E18084" t="str">
        <f t="shared" si="282"/>
        <v>674527 - ONE STEP EVOLUTION</v>
      </c>
      <c r="F18084" t="s">
        <v>3332</v>
      </c>
      <c r="G18084" t="s">
        <v>31430</v>
      </c>
      <c r="I18084" t="s">
        <v>31429</v>
      </c>
      <c r="J18084" t="s">
        <v>31428</v>
      </c>
      <c r="K18084" t="s">
        <v>208</v>
      </c>
      <c r="L18084" t="s">
        <v>31427</v>
      </c>
      <c r="N18084" t="s">
        <v>208</v>
      </c>
      <c r="O18084" t="s">
        <v>476</v>
      </c>
      <c r="P18084" t="s">
        <v>476</v>
      </c>
    </row>
    <row r="18085" spans="1:16">
      <c r="A18085" s="484" t="s">
        <v>34431</v>
      </c>
      <c r="B18085" s="485" t="s">
        <v>34430</v>
      </c>
      <c r="C18085" t="s">
        <v>34429</v>
      </c>
      <c r="D18085" t="s">
        <v>34429</v>
      </c>
      <c r="E18085" t="str">
        <f t="shared" si="282"/>
        <v>684739 - MYBBSHOWERSHOP SCHOOL &amp; ACADEMY</v>
      </c>
      <c r="F18085" t="s">
        <v>10945</v>
      </c>
      <c r="G18085" t="s">
        <v>34428</v>
      </c>
      <c r="H18085" t="s">
        <v>34427</v>
      </c>
      <c r="I18085" t="s">
        <v>17495</v>
      </c>
      <c r="J18085" t="s">
        <v>34426</v>
      </c>
      <c r="K18085" t="s">
        <v>208</v>
      </c>
      <c r="L18085" t="s">
        <v>34425</v>
      </c>
      <c r="N18085" t="s">
        <v>208</v>
      </c>
      <c r="O18085" t="s">
        <v>476</v>
      </c>
      <c r="P18085" t="s">
        <v>476</v>
      </c>
    </row>
    <row r="18086" spans="1:16">
      <c r="A18086" s="484" t="s">
        <v>116025</v>
      </c>
      <c r="B18086" s="485" t="s">
        <v>116024</v>
      </c>
      <c r="C18086" t="s">
        <v>116023</v>
      </c>
      <c r="D18086" t="s">
        <v>116022</v>
      </c>
      <c r="E18086" t="str">
        <f t="shared" si="282"/>
        <v>682603 - AUXO</v>
      </c>
      <c r="F18086" t="s">
        <v>3034</v>
      </c>
      <c r="G18086" t="s">
        <v>116021</v>
      </c>
      <c r="I18086" t="s">
        <v>56403</v>
      </c>
      <c r="J18086" t="s">
        <v>116020</v>
      </c>
      <c r="K18086" t="s">
        <v>208</v>
      </c>
      <c r="L18086" t="s">
        <v>116019</v>
      </c>
      <c r="N18086" t="s">
        <v>208</v>
      </c>
      <c r="O18086" t="s">
        <v>476</v>
      </c>
      <c r="P18086" t="s">
        <v>476</v>
      </c>
    </row>
    <row r="18087" spans="1:16">
      <c r="A18087" s="484" t="s">
        <v>3096</v>
      </c>
      <c r="B18087" s="485" t="s">
        <v>3095</v>
      </c>
      <c r="C18087" t="s">
        <v>3094</v>
      </c>
      <c r="D18087" t="s">
        <v>3094</v>
      </c>
      <c r="E18087" t="str">
        <f t="shared" si="282"/>
        <v>667213 - VOIX ET FORMATIONS</v>
      </c>
      <c r="F18087" t="s">
        <v>3093</v>
      </c>
      <c r="G18087" t="s">
        <v>3092</v>
      </c>
      <c r="I18087" t="s">
        <v>596</v>
      </c>
      <c r="J18087" t="s">
        <v>3091</v>
      </c>
      <c r="K18087" t="s">
        <v>208</v>
      </c>
      <c r="L18087" t="s">
        <v>3090</v>
      </c>
      <c r="N18087" t="s">
        <v>208</v>
      </c>
      <c r="O18087" t="s">
        <v>476</v>
      </c>
      <c r="P18087" t="s">
        <v>476</v>
      </c>
    </row>
    <row r="18088" spans="1:16">
      <c r="A18088" s="484" t="s">
        <v>115242</v>
      </c>
      <c r="B18088" s="485" t="s">
        <v>115241</v>
      </c>
      <c r="C18088" t="s">
        <v>115240</v>
      </c>
      <c r="D18088" t="s">
        <v>115239</v>
      </c>
      <c r="E18088" t="str">
        <f t="shared" si="282"/>
        <v>675120 - BABAKHOUYA OMAR</v>
      </c>
      <c r="F18088" t="s">
        <v>34250</v>
      </c>
      <c r="G18088" t="s">
        <v>115238</v>
      </c>
      <c r="I18088" t="s">
        <v>1035</v>
      </c>
      <c r="J18088" t="s">
        <v>115237</v>
      </c>
      <c r="K18088" t="s">
        <v>208</v>
      </c>
      <c r="L18088" t="s">
        <v>115236</v>
      </c>
      <c r="N18088" t="s">
        <v>208</v>
      </c>
      <c r="O18088" t="s">
        <v>476</v>
      </c>
      <c r="P18088" t="s">
        <v>476</v>
      </c>
    </row>
    <row r="18089" spans="1:16">
      <c r="A18089" s="484" t="s">
        <v>907</v>
      </c>
      <c r="B18089" s="485" t="s">
        <v>906</v>
      </c>
      <c r="C18089" t="s">
        <v>905</v>
      </c>
      <c r="D18089" t="s">
        <v>905</v>
      </c>
      <c r="E18089" t="str">
        <f t="shared" si="282"/>
        <v>652519 - 2F CONSULTING</v>
      </c>
      <c r="F18089" t="s">
        <v>904</v>
      </c>
      <c r="G18089" t="s">
        <v>903</v>
      </c>
      <c r="I18089" t="s">
        <v>902</v>
      </c>
      <c r="J18089" t="s">
        <v>901</v>
      </c>
      <c r="K18089" t="s">
        <v>208</v>
      </c>
      <c r="L18089" t="s">
        <v>900</v>
      </c>
      <c r="N18089" t="s">
        <v>208</v>
      </c>
      <c r="O18089" t="s">
        <v>476</v>
      </c>
      <c r="P18089" t="s">
        <v>476</v>
      </c>
    </row>
    <row r="18090" spans="1:16">
      <c r="A18090" s="484" t="s">
        <v>8366</v>
      </c>
      <c r="B18090" s="485" t="s">
        <v>8365</v>
      </c>
      <c r="C18090" t="s">
        <v>8364</v>
      </c>
      <c r="D18090" t="s">
        <v>8364</v>
      </c>
      <c r="E18090" t="str">
        <f t="shared" si="282"/>
        <v>682135 - UMANIMA FORMATION LED</v>
      </c>
      <c r="G18090" t="s">
        <v>8363</v>
      </c>
      <c r="I18090" t="s">
        <v>8362</v>
      </c>
      <c r="J18090" t="s">
        <v>8361</v>
      </c>
      <c r="K18090" t="s">
        <v>208</v>
      </c>
      <c r="L18090" t="s">
        <v>8360</v>
      </c>
      <c r="N18090" t="s">
        <v>208</v>
      </c>
      <c r="O18090" t="s">
        <v>476</v>
      </c>
      <c r="P18090" t="s">
        <v>476</v>
      </c>
    </row>
    <row r="18091" spans="1:16">
      <c r="A18091" s="484" t="s">
        <v>79952</v>
      </c>
      <c r="B18091" s="485" t="s">
        <v>79951</v>
      </c>
      <c r="C18091" t="s">
        <v>79950</v>
      </c>
      <c r="D18091" t="s">
        <v>79949</v>
      </c>
      <c r="E18091" t="str">
        <f t="shared" si="282"/>
        <v>653214 - ENERGIE FORMATION GENAS</v>
      </c>
      <c r="F18091" t="s">
        <v>2178</v>
      </c>
      <c r="G18091" t="s">
        <v>79948</v>
      </c>
      <c r="I18091" t="s">
        <v>9679</v>
      </c>
      <c r="J18091" t="s">
        <v>79947</v>
      </c>
      <c r="K18091" t="s">
        <v>208</v>
      </c>
      <c r="L18091" t="s">
        <v>79946</v>
      </c>
      <c r="N18091" t="s">
        <v>208</v>
      </c>
      <c r="O18091" t="s">
        <v>476</v>
      </c>
      <c r="P18091" t="s">
        <v>476</v>
      </c>
    </row>
    <row r="18092" spans="1:16">
      <c r="A18092" s="484" t="s">
        <v>131236</v>
      </c>
      <c r="B18092" s="485" t="s">
        <v>131235</v>
      </c>
      <c r="C18092" t="s">
        <v>131234</v>
      </c>
      <c r="D18092" t="s">
        <v>131234</v>
      </c>
      <c r="E18092" t="str">
        <f t="shared" si="282"/>
        <v>671915 - AIME ACADEMY</v>
      </c>
      <c r="F18092" t="s">
        <v>7009</v>
      </c>
      <c r="G18092" t="s">
        <v>29941</v>
      </c>
      <c r="H18092" t="s">
        <v>17594</v>
      </c>
      <c r="I18092" t="s">
        <v>626</v>
      </c>
      <c r="K18092" t="s">
        <v>208</v>
      </c>
      <c r="L18092" t="s">
        <v>131233</v>
      </c>
      <c r="N18092" t="s">
        <v>208</v>
      </c>
      <c r="O18092" t="s">
        <v>476</v>
      </c>
      <c r="P18092" t="s">
        <v>476</v>
      </c>
    </row>
    <row r="18093" spans="1:16">
      <c r="A18093" s="484" t="s">
        <v>16584</v>
      </c>
      <c r="B18093" s="485" t="s">
        <v>16583</v>
      </c>
      <c r="C18093" t="s">
        <v>16582</v>
      </c>
      <c r="D18093" t="s">
        <v>16582</v>
      </c>
      <c r="E18093" t="str">
        <f t="shared" si="282"/>
        <v>657050 - SKILLUP FORMATION</v>
      </c>
      <c r="F18093" t="s">
        <v>16581</v>
      </c>
      <c r="G18093" t="s">
        <v>16580</v>
      </c>
      <c r="I18093" t="s">
        <v>860</v>
      </c>
      <c r="J18093" t="s">
        <v>16579</v>
      </c>
      <c r="K18093" t="s">
        <v>208</v>
      </c>
      <c r="L18093" t="s">
        <v>16578</v>
      </c>
      <c r="N18093" t="s">
        <v>208</v>
      </c>
      <c r="O18093" t="s">
        <v>476</v>
      </c>
      <c r="P18093" t="s">
        <v>476</v>
      </c>
    </row>
    <row r="18094" spans="1:16">
      <c r="A18094" s="484" t="s">
        <v>8402</v>
      </c>
      <c r="B18094" s="485" t="s">
        <v>8401</v>
      </c>
      <c r="C18094" t="s">
        <v>8400</v>
      </c>
      <c r="D18094" t="s">
        <v>8400</v>
      </c>
      <c r="E18094" t="str">
        <f t="shared" si="282"/>
        <v>672531 - UKOO PARTNERS</v>
      </c>
      <c r="F18094" t="s">
        <v>4484</v>
      </c>
      <c r="G18094" t="s">
        <v>8399</v>
      </c>
      <c r="I18094" t="s">
        <v>4853</v>
      </c>
      <c r="J18094" t="s">
        <v>8398</v>
      </c>
      <c r="K18094" t="s">
        <v>208</v>
      </c>
      <c r="L18094" t="s">
        <v>8397</v>
      </c>
      <c r="N18094" t="s">
        <v>208</v>
      </c>
      <c r="O18094" t="s">
        <v>476</v>
      </c>
      <c r="P18094" t="s">
        <v>476</v>
      </c>
    </row>
    <row r="18095" spans="1:16">
      <c r="A18095" s="484" t="s">
        <v>857</v>
      </c>
      <c r="B18095" s="485" t="s">
        <v>856</v>
      </c>
      <c r="C18095" t="s">
        <v>855</v>
      </c>
      <c r="D18095" t="s">
        <v>855</v>
      </c>
      <c r="E18095" t="str">
        <f t="shared" si="282"/>
        <v>653858 - 3 A DN</v>
      </c>
      <c r="F18095" t="s">
        <v>854</v>
      </c>
      <c r="G18095" t="s">
        <v>853</v>
      </c>
      <c r="I18095" t="s">
        <v>852</v>
      </c>
      <c r="J18095" t="s">
        <v>851</v>
      </c>
      <c r="K18095" t="s">
        <v>208</v>
      </c>
      <c r="L18095" t="s">
        <v>850</v>
      </c>
      <c r="N18095" t="s">
        <v>208</v>
      </c>
      <c r="O18095" t="s">
        <v>476</v>
      </c>
      <c r="P18095" t="s">
        <v>476</v>
      </c>
    </row>
    <row r="18096" spans="1:16">
      <c r="A18096" s="484" t="s">
        <v>2214</v>
      </c>
      <c r="B18096" s="485" t="s">
        <v>2213</v>
      </c>
      <c r="C18096" t="s">
        <v>2212</v>
      </c>
      <c r="D18096" t="s">
        <v>2212</v>
      </c>
      <c r="E18096" t="str">
        <f t="shared" si="282"/>
        <v>668400 - WIZZ COACHING</v>
      </c>
      <c r="F18096" t="s">
        <v>2211</v>
      </c>
      <c r="G18096" t="s">
        <v>2210</v>
      </c>
      <c r="I18096" t="s">
        <v>2209</v>
      </c>
      <c r="J18096" t="s">
        <v>2208</v>
      </c>
      <c r="K18096" t="s">
        <v>208</v>
      </c>
      <c r="L18096" t="s">
        <v>2207</v>
      </c>
      <c r="N18096" t="s">
        <v>208</v>
      </c>
      <c r="O18096" t="s">
        <v>476</v>
      </c>
      <c r="P18096" t="s">
        <v>476</v>
      </c>
    </row>
    <row r="18097" spans="1:16">
      <c r="A18097" s="484" t="s">
        <v>50196</v>
      </c>
      <c r="B18097" s="485" t="s">
        <v>50195</v>
      </c>
      <c r="C18097" t="s">
        <v>50194</v>
      </c>
      <c r="D18097" t="s">
        <v>50193</v>
      </c>
      <c r="E18097" t="str">
        <f t="shared" si="282"/>
        <v>684569 - ISE</v>
      </c>
      <c r="F18097" t="s">
        <v>50192</v>
      </c>
      <c r="G18097" t="s">
        <v>50191</v>
      </c>
      <c r="I18097" t="s">
        <v>626</v>
      </c>
      <c r="J18097" t="s">
        <v>50190</v>
      </c>
      <c r="K18097" t="s">
        <v>208</v>
      </c>
      <c r="L18097" t="s">
        <v>50189</v>
      </c>
      <c r="N18097" t="s">
        <v>208</v>
      </c>
      <c r="O18097" t="s">
        <v>476</v>
      </c>
      <c r="P18097" t="s">
        <v>476</v>
      </c>
    </row>
    <row r="18098" spans="1:16">
      <c r="A18098" s="484" t="s">
        <v>115350</v>
      </c>
      <c r="B18098" s="485" t="s">
        <v>115349</v>
      </c>
      <c r="C18098" t="s">
        <v>115348</v>
      </c>
      <c r="D18098" t="s">
        <v>115347</v>
      </c>
      <c r="E18098" t="str">
        <f t="shared" si="282"/>
        <v>681684 - A2S</v>
      </c>
      <c r="F18098" t="s">
        <v>3238</v>
      </c>
      <c r="G18098" t="s">
        <v>115346</v>
      </c>
      <c r="I18098" t="s">
        <v>1035</v>
      </c>
      <c r="K18098" t="s">
        <v>208</v>
      </c>
      <c r="L18098" t="s">
        <v>115345</v>
      </c>
      <c r="N18098" t="s">
        <v>208</v>
      </c>
      <c r="O18098" t="s">
        <v>476</v>
      </c>
      <c r="P18098" t="s">
        <v>476</v>
      </c>
    </row>
    <row r="18099" spans="1:16">
      <c r="A18099" s="484" t="s">
        <v>66865</v>
      </c>
      <c r="B18099" s="485" t="s">
        <v>66864</v>
      </c>
      <c r="C18099" t="s">
        <v>66863</v>
      </c>
      <c r="D18099" t="s">
        <v>66863</v>
      </c>
      <c r="E18099" t="str">
        <f t="shared" si="282"/>
        <v>668199 - GIE CIVEM</v>
      </c>
      <c r="F18099" t="s">
        <v>22031</v>
      </c>
      <c r="G18099" t="s">
        <v>66862</v>
      </c>
      <c r="I18099" t="s">
        <v>66861</v>
      </c>
      <c r="K18099" t="s">
        <v>208</v>
      </c>
      <c r="L18099" t="s">
        <v>66860</v>
      </c>
      <c r="N18099" t="s">
        <v>208</v>
      </c>
      <c r="O18099" t="s">
        <v>476</v>
      </c>
      <c r="P18099" t="s">
        <v>476</v>
      </c>
    </row>
    <row r="18100" spans="1:16">
      <c r="A18100" s="484" t="s">
        <v>1040</v>
      </c>
      <c r="B18100" s="485" t="s">
        <v>1039</v>
      </c>
      <c r="C18100" t="s">
        <v>1038</v>
      </c>
      <c r="D18100" t="s">
        <v>1038</v>
      </c>
      <c r="E18100" t="str">
        <f t="shared" si="282"/>
        <v>684697 - 1MAIN FORMATION</v>
      </c>
      <c r="F18100" t="s">
        <v>1037</v>
      </c>
      <c r="G18100" t="s">
        <v>1036</v>
      </c>
      <c r="I18100" t="s">
        <v>1035</v>
      </c>
      <c r="J18100" t="s">
        <v>1034</v>
      </c>
      <c r="K18100" t="s">
        <v>208</v>
      </c>
      <c r="L18100" t="s">
        <v>1033</v>
      </c>
      <c r="N18100" t="s">
        <v>208</v>
      </c>
      <c r="O18100" t="s">
        <v>476</v>
      </c>
      <c r="P18100" t="s">
        <v>476</v>
      </c>
    </row>
    <row r="18101" spans="1:16">
      <c r="A18101" s="484" t="s">
        <v>48871</v>
      </c>
      <c r="B18101" s="485" t="s">
        <v>48870</v>
      </c>
      <c r="C18101" t="s">
        <v>48869</v>
      </c>
      <c r="D18101" t="s">
        <v>48869</v>
      </c>
      <c r="E18101" t="str">
        <f t="shared" si="282"/>
        <v>670376 - JS FUNERAIRE</v>
      </c>
      <c r="F18101" t="s">
        <v>2928</v>
      </c>
      <c r="G18101" t="s">
        <v>48868</v>
      </c>
      <c r="I18101" t="s">
        <v>48867</v>
      </c>
      <c r="J18101" t="s">
        <v>48866</v>
      </c>
      <c r="K18101" t="s">
        <v>208</v>
      </c>
      <c r="L18101" t="s">
        <v>48865</v>
      </c>
      <c r="N18101" t="s">
        <v>208</v>
      </c>
      <c r="O18101" t="s">
        <v>476</v>
      </c>
      <c r="P18101" t="s">
        <v>476</v>
      </c>
    </row>
    <row r="18102" spans="1:16">
      <c r="A18102" s="484" t="s">
        <v>33950</v>
      </c>
      <c r="B18102" s="485" t="s">
        <v>33949</v>
      </c>
      <c r="C18102" t="s">
        <v>33948</v>
      </c>
      <c r="D18102" t="s">
        <v>33948</v>
      </c>
      <c r="E18102" t="str">
        <f t="shared" si="282"/>
        <v>650274 - NAUTILUS COLLEGE</v>
      </c>
      <c r="F18102" t="s">
        <v>2328</v>
      </c>
      <c r="G18102" t="s">
        <v>33947</v>
      </c>
      <c r="I18102" t="s">
        <v>15790</v>
      </c>
      <c r="K18102" t="s">
        <v>208</v>
      </c>
      <c r="L18102" t="s">
        <v>33946</v>
      </c>
      <c r="N18102" t="s">
        <v>208</v>
      </c>
      <c r="O18102" t="s">
        <v>476</v>
      </c>
      <c r="P18102" t="s">
        <v>476</v>
      </c>
    </row>
    <row r="18103" spans="1:16">
      <c r="A18103" s="484" t="s">
        <v>85261</v>
      </c>
      <c r="B18103" s="485" t="s">
        <v>85260</v>
      </c>
      <c r="C18103" t="s">
        <v>85259</v>
      </c>
      <c r="D18103" t="s">
        <v>85259</v>
      </c>
      <c r="E18103" t="str">
        <f t="shared" si="282"/>
        <v>667444 - ECHOACADEMIE</v>
      </c>
      <c r="F18103" t="s">
        <v>9483</v>
      </c>
      <c r="G18103" t="s">
        <v>85258</v>
      </c>
      <c r="I18103" t="s">
        <v>85257</v>
      </c>
      <c r="J18103" t="s">
        <v>85256</v>
      </c>
      <c r="K18103" t="s">
        <v>85255</v>
      </c>
      <c r="L18103" t="s">
        <v>85254</v>
      </c>
      <c r="N18103" t="s">
        <v>208</v>
      </c>
      <c r="O18103" t="s">
        <v>476</v>
      </c>
      <c r="P18103" t="s">
        <v>476</v>
      </c>
    </row>
    <row r="18104" spans="1:16">
      <c r="A18104" s="484" t="s">
        <v>47739</v>
      </c>
      <c r="B18104" s="485" t="s">
        <v>47738</v>
      </c>
      <c r="C18104" t="s">
        <v>47737</v>
      </c>
      <c r="D18104" t="s">
        <v>47737</v>
      </c>
      <c r="E18104" t="str">
        <f t="shared" si="282"/>
        <v>684661 - KPI FORMATIONS</v>
      </c>
      <c r="F18104" t="s">
        <v>19530</v>
      </c>
      <c r="G18104" t="s">
        <v>47736</v>
      </c>
      <c r="I18104" t="s">
        <v>9025</v>
      </c>
      <c r="J18104" t="s">
        <v>47735</v>
      </c>
      <c r="K18104" t="s">
        <v>208</v>
      </c>
      <c r="L18104" t="s">
        <v>47734</v>
      </c>
      <c r="N18104" t="s">
        <v>208</v>
      </c>
      <c r="O18104" t="s">
        <v>476</v>
      </c>
      <c r="P18104" t="s">
        <v>476</v>
      </c>
    </row>
    <row r="18105" spans="1:16">
      <c r="A18105" s="484" t="s">
        <v>105832</v>
      </c>
      <c r="B18105" s="485" t="s">
        <v>105831</v>
      </c>
      <c r="C18105" t="s">
        <v>105830</v>
      </c>
      <c r="D18105" t="s">
        <v>105829</v>
      </c>
      <c r="E18105" t="str">
        <f t="shared" si="282"/>
        <v>663888 - CEE OUEST RENNES</v>
      </c>
      <c r="F18105" t="s">
        <v>8961</v>
      </c>
      <c r="G18105" t="s">
        <v>105828</v>
      </c>
      <c r="I18105" t="s">
        <v>3364</v>
      </c>
      <c r="K18105" t="s">
        <v>208</v>
      </c>
      <c r="L18105" t="s">
        <v>105827</v>
      </c>
      <c r="N18105" t="s">
        <v>207</v>
      </c>
      <c r="O18105" t="s">
        <v>476</v>
      </c>
      <c r="P18105" t="s">
        <v>476</v>
      </c>
    </row>
    <row r="18106" spans="1:16">
      <c r="A18106" s="484" t="s">
        <v>50611</v>
      </c>
      <c r="B18106" s="485" t="s">
        <v>50610</v>
      </c>
      <c r="C18106" t="s">
        <v>50609</v>
      </c>
      <c r="D18106" t="s">
        <v>50609</v>
      </c>
      <c r="E18106" t="str">
        <f t="shared" si="282"/>
        <v>681842 - INYOU</v>
      </c>
      <c r="F18106" t="s">
        <v>1371</v>
      </c>
      <c r="G18106" t="s">
        <v>50608</v>
      </c>
      <c r="I18106" t="s">
        <v>50607</v>
      </c>
      <c r="J18106" t="s">
        <v>50606</v>
      </c>
      <c r="K18106" t="s">
        <v>208</v>
      </c>
      <c r="L18106" t="s">
        <v>50605</v>
      </c>
      <c r="N18106" t="s">
        <v>208</v>
      </c>
      <c r="O18106" t="s">
        <v>476</v>
      </c>
      <c r="P18106" t="s">
        <v>476</v>
      </c>
    </row>
    <row r="18107" spans="1:16">
      <c r="A18107" s="484" t="s">
        <v>79414</v>
      </c>
      <c r="B18107" s="485" t="s">
        <v>79413</v>
      </c>
      <c r="C18107" t="s">
        <v>79412</v>
      </c>
      <c r="D18107" t="s">
        <v>79412</v>
      </c>
      <c r="E18107" t="str">
        <f t="shared" si="282"/>
        <v>679884 - ENVOL EMPLOI</v>
      </c>
      <c r="F18107" t="s">
        <v>8881</v>
      </c>
      <c r="G18107" t="s">
        <v>79411</v>
      </c>
      <c r="H18107" t="s">
        <v>79410</v>
      </c>
      <c r="I18107" t="s">
        <v>3113</v>
      </c>
      <c r="J18107" t="s">
        <v>79409</v>
      </c>
      <c r="K18107" t="s">
        <v>208</v>
      </c>
      <c r="L18107" t="s">
        <v>79408</v>
      </c>
      <c r="N18107" t="s">
        <v>208</v>
      </c>
      <c r="O18107" t="s">
        <v>476</v>
      </c>
      <c r="P18107" t="s">
        <v>476</v>
      </c>
    </row>
    <row r="18108" spans="1:16">
      <c r="A18108" s="484" t="s">
        <v>4412</v>
      </c>
      <c r="B18108" s="485" t="s">
        <v>4411</v>
      </c>
      <c r="C18108" t="s">
        <v>4410</v>
      </c>
      <c r="D18108" t="s">
        <v>4409</v>
      </c>
      <c r="E18108" t="str">
        <f t="shared" si="282"/>
        <v>659113 - VANDEVILLE ELISE</v>
      </c>
      <c r="F18108" t="s">
        <v>4408</v>
      </c>
      <c r="G18108" t="s">
        <v>4407</v>
      </c>
      <c r="I18108" t="s">
        <v>4406</v>
      </c>
      <c r="J18108" t="s">
        <v>4405</v>
      </c>
      <c r="K18108" t="s">
        <v>208</v>
      </c>
      <c r="L18108" t="s">
        <v>4404</v>
      </c>
      <c r="N18108" t="s">
        <v>208</v>
      </c>
      <c r="O18108" t="s">
        <v>476</v>
      </c>
      <c r="P18108" t="s">
        <v>476</v>
      </c>
    </row>
    <row r="18109" spans="1:16">
      <c r="A18109" s="484" t="s">
        <v>69338</v>
      </c>
      <c r="B18109" s="485" t="s">
        <v>69337</v>
      </c>
      <c r="C18109" t="s">
        <v>69336</v>
      </c>
      <c r="D18109" t="s">
        <v>69336</v>
      </c>
      <c r="E18109" t="str">
        <f t="shared" si="282"/>
        <v>657268 - FORM'AVENIR NORA HEMICI</v>
      </c>
      <c r="F18109" t="s">
        <v>12028</v>
      </c>
      <c r="G18109" t="s">
        <v>69335</v>
      </c>
      <c r="I18109" t="s">
        <v>2917</v>
      </c>
      <c r="J18109" t="s">
        <v>69334</v>
      </c>
      <c r="K18109" t="s">
        <v>208</v>
      </c>
      <c r="L18109" t="s">
        <v>69333</v>
      </c>
      <c r="N18109" t="s">
        <v>208</v>
      </c>
      <c r="O18109" t="s">
        <v>476</v>
      </c>
      <c r="P18109" t="s">
        <v>476</v>
      </c>
    </row>
    <row r="18110" spans="1:16">
      <c r="A18110" s="484" t="s">
        <v>133576</v>
      </c>
      <c r="B18110" s="485" t="s">
        <v>133575</v>
      </c>
      <c r="C18110" t="s">
        <v>133574</v>
      </c>
      <c r="D18110" t="s">
        <v>121574</v>
      </c>
      <c r="E18110" t="str">
        <f t="shared" si="282"/>
        <v>660875 - AFP</v>
      </c>
      <c r="F18110" t="s">
        <v>11106</v>
      </c>
      <c r="G18110" t="s">
        <v>133573</v>
      </c>
      <c r="I18110" t="s">
        <v>133572</v>
      </c>
      <c r="J18110" t="s">
        <v>133571</v>
      </c>
      <c r="K18110" t="s">
        <v>208</v>
      </c>
      <c r="L18110" t="s">
        <v>133570</v>
      </c>
      <c r="N18110" t="s">
        <v>208</v>
      </c>
      <c r="O18110" t="s">
        <v>476</v>
      </c>
      <c r="P18110" t="s">
        <v>476</v>
      </c>
    </row>
    <row r="18111" spans="1:16">
      <c r="A18111" s="484" t="s">
        <v>94752</v>
      </c>
      <c r="B18111" s="485" t="s">
        <v>94751</v>
      </c>
      <c r="C18111" t="s">
        <v>94750</v>
      </c>
      <c r="D18111" t="s">
        <v>94750</v>
      </c>
      <c r="E18111" t="str">
        <f t="shared" si="282"/>
        <v>668369 - COLAB FWI</v>
      </c>
      <c r="F18111" t="s">
        <v>26866</v>
      </c>
      <c r="G18111" t="s">
        <v>94749</v>
      </c>
      <c r="I18111" t="s">
        <v>6917</v>
      </c>
      <c r="J18111" t="s">
        <v>94748</v>
      </c>
      <c r="K18111" t="s">
        <v>208</v>
      </c>
      <c r="L18111" t="s">
        <v>94747</v>
      </c>
      <c r="N18111" t="s">
        <v>208</v>
      </c>
      <c r="O18111" t="s">
        <v>476</v>
      </c>
      <c r="P18111" t="s">
        <v>476</v>
      </c>
    </row>
    <row r="18112" spans="1:16">
      <c r="A18112" s="484" t="s">
        <v>61874</v>
      </c>
      <c r="B18112" s="485" t="s">
        <v>61873</v>
      </c>
      <c r="C18112" t="s">
        <v>61872</v>
      </c>
      <c r="D18112" t="s">
        <v>61872</v>
      </c>
      <c r="E18112" t="str">
        <f t="shared" si="282"/>
        <v>678223 - HEKA FORMATIONS</v>
      </c>
      <c r="F18112" t="s">
        <v>4215</v>
      </c>
      <c r="G18112" t="s">
        <v>61871</v>
      </c>
      <c r="I18112" t="s">
        <v>2443</v>
      </c>
      <c r="J18112" t="s">
        <v>61870</v>
      </c>
      <c r="K18112" t="s">
        <v>208</v>
      </c>
      <c r="L18112" t="s">
        <v>61869</v>
      </c>
      <c r="N18112" t="s">
        <v>208</v>
      </c>
      <c r="O18112" t="s">
        <v>476</v>
      </c>
      <c r="P18112" t="s">
        <v>476</v>
      </c>
    </row>
    <row r="18113" spans="1:16">
      <c r="A18113" s="484" t="s">
        <v>19864</v>
      </c>
      <c r="B18113" s="485" t="s">
        <v>19863</v>
      </c>
      <c r="C18113" t="s">
        <v>19862</v>
      </c>
      <c r="D18113" t="s">
        <v>19862</v>
      </c>
      <c r="E18113" t="str">
        <f t="shared" si="282"/>
        <v>668023 - SAS ACAMAN BOURGOGNE</v>
      </c>
      <c r="F18113" t="s">
        <v>2370</v>
      </c>
      <c r="G18113" t="s">
        <v>19861</v>
      </c>
      <c r="I18113" t="s">
        <v>19860</v>
      </c>
      <c r="J18113" t="s">
        <v>19859</v>
      </c>
      <c r="K18113" t="s">
        <v>208</v>
      </c>
      <c r="L18113" t="s">
        <v>19858</v>
      </c>
      <c r="N18113" t="s">
        <v>207</v>
      </c>
      <c r="O18113" t="s">
        <v>476</v>
      </c>
      <c r="P18113" t="s">
        <v>476</v>
      </c>
    </row>
    <row r="18114" spans="1:16">
      <c r="A18114" s="484" t="s">
        <v>94664</v>
      </c>
      <c r="B18114" s="485" t="s">
        <v>94663</v>
      </c>
      <c r="C18114" t="s">
        <v>94662</v>
      </c>
      <c r="D18114" t="s">
        <v>94662</v>
      </c>
      <c r="E18114" t="str">
        <f t="shared" ref="E18114:E18177" si="283">_xlfn.CONCAT(L18114," - ",D18114)</f>
        <v>671356 - COLLECTY'FORM</v>
      </c>
      <c r="F18114" t="s">
        <v>27213</v>
      </c>
      <c r="G18114" t="s">
        <v>94661</v>
      </c>
      <c r="H18114" t="s">
        <v>94660</v>
      </c>
      <c r="I18114" t="s">
        <v>10820</v>
      </c>
      <c r="J18114" t="s">
        <v>94659</v>
      </c>
      <c r="K18114" t="s">
        <v>208</v>
      </c>
      <c r="L18114" t="s">
        <v>94658</v>
      </c>
      <c r="N18114" t="s">
        <v>208</v>
      </c>
      <c r="O18114" t="s">
        <v>476</v>
      </c>
      <c r="P18114" t="s">
        <v>476</v>
      </c>
    </row>
    <row r="18115" spans="1:16">
      <c r="A18115" s="484" t="s">
        <v>79827</v>
      </c>
      <c r="B18115" s="485" t="s">
        <v>79826</v>
      </c>
      <c r="C18115" t="s">
        <v>79825</v>
      </c>
      <c r="D18115" t="s">
        <v>79825</v>
      </c>
      <c r="E18115" t="str">
        <f t="shared" si="283"/>
        <v>649909 - ENGLISH SUR LOIRE</v>
      </c>
      <c r="F18115" t="s">
        <v>525</v>
      </c>
      <c r="G18115" t="s">
        <v>79824</v>
      </c>
      <c r="I18115" t="s">
        <v>1799</v>
      </c>
      <c r="J18115" t="s">
        <v>79823</v>
      </c>
      <c r="K18115" t="s">
        <v>208</v>
      </c>
      <c r="L18115" t="s">
        <v>79822</v>
      </c>
      <c r="N18115" t="s">
        <v>208</v>
      </c>
      <c r="O18115" t="s">
        <v>476</v>
      </c>
      <c r="P18115" t="s">
        <v>476</v>
      </c>
    </row>
    <row r="18116" spans="1:16">
      <c r="A18116" s="484" t="s">
        <v>2538</v>
      </c>
      <c r="B18116" s="485" t="s">
        <v>2537</v>
      </c>
      <c r="C18116" t="s">
        <v>2536</v>
      </c>
      <c r="D18116" t="s">
        <v>2535</v>
      </c>
      <c r="E18116" t="str">
        <f t="shared" si="283"/>
        <v>116520 - WEISHAUPT SA COLMAR</v>
      </c>
      <c r="F18116" t="s">
        <v>2534</v>
      </c>
      <c r="G18116" t="s">
        <v>2533</v>
      </c>
      <c r="H18116" t="s">
        <v>2532</v>
      </c>
      <c r="I18116" t="s">
        <v>2531</v>
      </c>
      <c r="J18116" t="s">
        <v>2530</v>
      </c>
      <c r="K18116" t="s">
        <v>208</v>
      </c>
      <c r="L18116" t="s">
        <v>2529</v>
      </c>
      <c r="N18116" t="s">
        <v>208</v>
      </c>
      <c r="O18116" t="s">
        <v>476</v>
      </c>
      <c r="P18116" t="s">
        <v>476</v>
      </c>
    </row>
    <row r="18117" spans="1:16">
      <c r="A18117" s="484" t="s">
        <v>2480</v>
      </c>
      <c r="B18117" s="485" t="s">
        <v>2479</v>
      </c>
      <c r="C18117" t="s">
        <v>2478</v>
      </c>
      <c r="D18117" t="s">
        <v>2477</v>
      </c>
      <c r="E18117" t="str">
        <f t="shared" si="283"/>
        <v>679148 - WERNERT LAURENCE</v>
      </c>
      <c r="F18117" t="s">
        <v>2476</v>
      </c>
      <c r="G18117" t="s">
        <v>2475</v>
      </c>
      <c r="I18117" t="s">
        <v>2474</v>
      </c>
      <c r="J18117" t="s">
        <v>2473</v>
      </c>
      <c r="K18117" t="s">
        <v>208</v>
      </c>
      <c r="L18117" t="s">
        <v>2472</v>
      </c>
      <c r="N18117" t="s">
        <v>208</v>
      </c>
      <c r="O18117" t="s">
        <v>476</v>
      </c>
      <c r="P18117" t="s">
        <v>476</v>
      </c>
    </row>
    <row r="18118" spans="1:16">
      <c r="A18118" s="484" t="s">
        <v>941</v>
      </c>
      <c r="B18118" s="485" t="s">
        <v>940</v>
      </c>
      <c r="C18118" t="s">
        <v>939</v>
      </c>
      <c r="D18118" t="s">
        <v>939</v>
      </c>
      <c r="E18118" t="str">
        <f t="shared" si="283"/>
        <v>677802 - 2A BILAN CONSEILS</v>
      </c>
      <c r="F18118" t="s">
        <v>938</v>
      </c>
      <c r="G18118" t="s">
        <v>937</v>
      </c>
      <c r="I18118" t="s">
        <v>936</v>
      </c>
      <c r="J18118" t="s">
        <v>935</v>
      </c>
      <c r="K18118" t="s">
        <v>208</v>
      </c>
      <c r="L18118" t="s">
        <v>934</v>
      </c>
      <c r="N18118" t="s">
        <v>208</v>
      </c>
      <c r="O18118" t="s">
        <v>476</v>
      </c>
      <c r="P18118" t="s">
        <v>476</v>
      </c>
    </row>
    <row r="18119" spans="1:16">
      <c r="A18119" s="484" t="s">
        <v>48652</v>
      </c>
      <c r="B18119" s="485" t="s">
        <v>48651</v>
      </c>
      <c r="C18119" t="s">
        <v>48650</v>
      </c>
      <c r="D18119" t="s">
        <v>48650</v>
      </c>
      <c r="E18119" t="str">
        <f t="shared" si="283"/>
        <v>676536 - KADEKOL</v>
      </c>
      <c r="F18119" t="s">
        <v>22763</v>
      </c>
      <c r="G18119" t="s">
        <v>48649</v>
      </c>
      <c r="I18119" t="s">
        <v>11061</v>
      </c>
      <c r="J18119" t="s">
        <v>48648</v>
      </c>
      <c r="K18119" t="s">
        <v>208</v>
      </c>
      <c r="L18119" t="s">
        <v>48647</v>
      </c>
      <c r="N18119" t="s">
        <v>208</v>
      </c>
      <c r="O18119" t="s">
        <v>476</v>
      </c>
      <c r="P18119" t="s">
        <v>476</v>
      </c>
    </row>
    <row r="18120" spans="1:16">
      <c r="A18120" s="484" t="s">
        <v>99194</v>
      </c>
      <c r="B18120" s="485" t="s">
        <v>99193</v>
      </c>
      <c r="C18120" t="s">
        <v>99192</v>
      </c>
      <c r="D18120" t="s">
        <v>99191</v>
      </c>
      <c r="E18120" t="str">
        <f t="shared" si="283"/>
        <v>647184 - CNEP</v>
      </c>
      <c r="F18120" t="s">
        <v>5173</v>
      </c>
      <c r="G18120" t="s">
        <v>22864</v>
      </c>
      <c r="H18120" t="s">
        <v>99190</v>
      </c>
      <c r="I18120" t="s">
        <v>626</v>
      </c>
      <c r="K18120" t="s">
        <v>208</v>
      </c>
      <c r="L18120" t="s">
        <v>99189</v>
      </c>
      <c r="N18120" t="s">
        <v>208</v>
      </c>
      <c r="O18120" t="s">
        <v>476</v>
      </c>
      <c r="P18120" t="s">
        <v>476</v>
      </c>
    </row>
    <row r="18121" spans="1:16">
      <c r="A18121" s="484" t="s">
        <v>135723</v>
      </c>
      <c r="B18121" s="485" t="s">
        <v>135722</v>
      </c>
      <c r="C18121" t="s">
        <v>135721</v>
      </c>
      <c r="D18121" t="s">
        <v>135721</v>
      </c>
      <c r="E18121" t="str">
        <f t="shared" si="283"/>
        <v>682860 - ACONIT SANTE</v>
      </c>
      <c r="F18121" t="s">
        <v>4946</v>
      </c>
      <c r="G18121" t="s">
        <v>135720</v>
      </c>
      <c r="I18121" t="s">
        <v>6135</v>
      </c>
      <c r="J18121" t="s">
        <v>135719</v>
      </c>
      <c r="K18121" t="s">
        <v>208</v>
      </c>
      <c r="L18121" t="s">
        <v>135718</v>
      </c>
      <c r="N18121" t="s">
        <v>208</v>
      </c>
      <c r="O18121" t="s">
        <v>476</v>
      </c>
      <c r="P18121" t="s">
        <v>476</v>
      </c>
    </row>
    <row r="18122" spans="1:16">
      <c r="A18122" s="484" t="s">
        <v>40594</v>
      </c>
      <c r="B18122" s="485" t="s">
        <v>40593</v>
      </c>
      <c r="C18122" t="s">
        <v>40592</v>
      </c>
      <c r="D18122" t="s">
        <v>40592</v>
      </c>
      <c r="E18122" t="str">
        <f t="shared" si="283"/>
        <v>655880 - MAIESENS</v>
      </c>
      <c r="F18122" t="s">
        <v>17407</v>
      </c>
      <c r="G18122" t="s">
        <v>40591</v>
      </c>
      <c r="I18122" t="s">
        <v>19813</v>
      </c>
      <c r="K18122" t="s">
        <v>208</v>
      </c>
      <c r="L18122" t="s">
        <v>40590</v>
      </c>
      <c r="N18122" t="s">
        <v>208</v>
      </c>
      <c r="O18122" t="s">
        <v>476</v>
      </c>
      <c r="P18122" t="s">
        <v>476</v>
      </c>
    </row>
    <row r="18123" spans="1:16">
      <c r="A18123" s="484" t="s">
        <v>70805</v>
      </c>
      <c r="B18123" s="485" t="s">
        <v>70804</v>
      </c>
      <c r="C18123" t="s">
        <v>70803</v>
      </c>
      <c r="D18123" t="s">
        <v>70802</v>
      </c>
      <c r="E18123" t="str">
        <f t="shared" si="283"/>
        <v>679902 - FMC</v>
      </c>
      <c r="F18123" t="s">
        <v>2476</v>
      </c>
      <c r="G18123" t="s">
        <v>70801</v>
      </c>
      <c r="H18123" t="s">
        <v>70800</v>
      </c>
      <c r="I18123" t="s">
        <v>1035</v>
      </c>
      <c r="K18123" t="s">
        <v>208</v>
      </c>
      <c r="L18123" t="s">
        <v>70799</v>
      </c>
      <c r="N18123" t="s">
        <v>208</v>
      </c>
      <c r="O18123" t="s">
        <v>476</v>
      </c>
      <c r="P18123" t="s">
        <v>476</v>
      </c>
    </row>
    <row r="18124" spans="1:16">
      <c r="A18124" s="484" t="s">
        <v>16621</v>
      </c>
      <c r="B18124" s="485" t="s">
        <v>16620</v>
      </c>
      <c r="C18124" t="s">
        <v>16619</v>
      </c>
      <c r="D18124" t="s">
        <v>16619</v>
      </c>
      <c r="E18124" t="str">
        <f t="shared" si="283"/>
        <v>651539 - SKILL CARE</v>
      </c>
      <c r="F18124" t="s">
        <v>7400</v>
      </c>
      <c r="G18124" t="s">
        <v>16618</v>
      </c>
      <c r="I18124" t="s">
        <v>15701</v>
      </c>
      <c r="K18124" t="s">
        <v>208</v>
      </c>
      <c r="L18124" t="s">
        <v>16617</v>
      </c>
      <c r="N18124" t="s">
        <v>208</v>
      </c>
      <c r="O18124" t="s">
        <v>476</v>
      </c>
      <c r="P18124" t="s">
        <v>476</v>
      </c>
    </row>
    <row r="18125" spans="1:16">
      <c r="A18125" s="484" t="s">
        <v>126380</v>
      </c>
      <c r="B18125" s="485" t="s">
        <v>126379</v>
      </c>
      <c r="C18125" t="s">
        <v>126378</v>
      </c>
      <c r="D18125" t="s">
        <v>126378</v>
      </c>
      <c r="E18125" t="str">
        <f t="shared" si="283"/>
        <v>651837 - ASFOR ALPES ET MIDI</v>
      </c>
      <c r="F18125" t="s">
        <v>2378</v>
      </c>
      <c r="G18125" t="s">
        <v>126377</v>
      </c>
      <c r="I18125" t="s">
        <v>126371</v>
      </c>
      <c r="J18125" t="s">
        <v>126370</v>
      </c>
      <c r="K18125" t="s">
        <v>208</v>
      </c>
      <c r="L18125" t="s">
        <v>126376</v>
      </c>
      <c r="N18125" t="s">
        <v>208</v>
      </c>
      <c r="O18125" t="s">
        <v>476</v>
      </c>
      <c r="P18125" t="s">
        <v>476</v>
      </c>
    </row>
    <row r="18126" spans="1:16">
      <c r="A18126" s="484" t="s">
        <v>18125</v>
      </c>
      <c r="B18126" s="485" t="s">
        <v>18124</v>
      </c>
      <c r="C18126" t="s">
        <v>18123</v>
      </c>
      <c r="D18126" t="s">
        <v>18122</v>
      </c>
      <c r="E18126" t="str">
        <f t="shared" si="283"/>
        <v>685781 - SENIORSPRO ST DIDIER AU MONT D OR</v>
      </c>
      <c r="F18126" t="s">
        <v>6670</v>
      </c>
      <c r="G18126" t="s">
        <v>18121</v>
      </c>
      <c r="I18126" t="s">
        <v>18120</v>
      </c>
      <c r="J18126" t="s">
        <v>18119</v>
      </c>
      <c r="K18126" t="s">
        <v>208</v>
      </c>
      <c r="L18126" t="s">
        <v>18118</v>
      </c>
      <c r="N18126" t="s">
        <v>208</v>
      </c>
      <c r="O18126" t="s">
        <v>476</v>
      </c>
      <c r="P18126" t="s">
        <v>476</v>
      </c>
    </row>
    <row r="18127" spans="1:16">
      <c r="A18127" s="484" t="s">
        <v>50617</v>
      </c>
      <c r="B18127" s="485" t="s">
        <v>50616</v>
      </c>
      <c r="C18127" t="s">
        <v>50615</v>
      </c>
      <c r="D18127" t="s">
        <v>50615</v>
      </c>
      <c r="E18127" t="str">
        <f t="shared" si="283"/>
        <v>661612 - INVISION 360</v>
      </c>
      <c r="F18127" t="s">
        <v>31607</v>
      </c>
      <c r="G18127" t="s">
        <v>50614</v>
      </c>
      <c r="I18127" t="s">
        <v>4007</v>
      </c>
      <c r="J18127" t="s">
        <v>50613</v>
      </c>
      <c r="K18127" t="s">
        <v>208</v>
      </c>
      <c r="L18127" t="s">
        <v>50612</v>
      </c>
      <c r="N18127" t="s">
        <v>208</v>
      </c>
      <c r="O18127" t="s">
        <v>476</v>
      </c>
      <c r="P18127" t="s">
        <v>476</v>
      </c>
    </row>
    <row r="18128" spans="1:16">
      <c r="A18128" s="484" t="s">
        <v>84998</v>
      </c>
      <c r="B18128" s="485" t="s">
        <v>84997</v>
      </c>
      <c r="C18128" t="s">
        <v>84996</v>
      </c>
      <c r="D18128" t="s">
        <v>84995</v>
      </c>
      <c r="E18128" t="str">
        <f t="shared" si="283"/>
        <v>661181 - ECOLE CREATION COUTURE - ATELIER NEUILLY SUR SEINE</v>
      </c>
      <c r="F18128" t="s">
        <v>41182</v>
      </c>
      <c r="G18128" t="s">
        <v>84994</v>
      </c>
      <c r="I18128" t="s">
        <v>626</v>
      </c>
      <c r="J18128" t="s">
        <v>84993</v>
      </c>
      <c r="K18128" t="s">
        <v>208</v>
      </c>
      <c r="L18128" t="s">
        <v>84992</v>
      </c>
      <c r="N18128" t="s">
        <v>208</v>
      </c>
      <c r="O18128" t="s">
        <v>476</v>
      </c>
      <c r="P18128" t="s">
        <v>476</v>
      </c>
    </row>
    <row r="18129" spans="1:16">
      <c r="A18129" s="484" t="s">
        <v>50302</v>
      </c>
      <c r="B18129" s="485" t="s">
        <v>50301</v>
      </c>
      <c r="C18129" t="s">
        <v>50300</v>
      </c>
      <c r="D18129" t="s">
        <v>50300</v>
      </c>
      <c r="E18129" t="str">
        <f t="shared" si="283"/>
        <v>677292 - IROISE</v>
      </c>
      <c r="F18129" t="s">
        <v>26051</v>
      </c>
      <c r="G18129" t="s">
        <v>50299</v>
      </c>
      <c r="I18129" t="s">
        <v>41843</v>
      </c>
      <c r="J18129" t="s">
        <v>50298</v>
      </c>
      <c r="K18129" t="s">
        <v>208</v>
      </c>
      <c r="L18129" t="s">
        <v>50297</v>
      </c>
      <c r="N18129" t="s">
        <v>208</v>
      </c>
      <c r="O18129" t="s">
        <v>476</v>
      </c>
      <c r="P18129" t="s">
        <v>476</v>
      </c>
    </row>
    <row r="18130" spans="1:16">
      <c r="A18130" s="484" t="s">
        <v>24757</v>
      </c>
      <c r="B18130" s="485" t="s">
        <v>24756</v>
      </c>
      <c r="C18130" t="s">
        <v>24755</v>
      </c>
      <c r="D18130" t="s">
        <v>24755</v>
      </c>
      <c r="E18130" t="str">
        <f t="shared" si="283"/>
        <v>664005 - PURA VIDA FORMATIONS</v>
      </c>
      <c r="F18130" t="s">
        <v>16626</v>
      </c>
      <c r="G18130" t="s">
        <v>24754</v>
      </c>
      <c r="I18130" t="s">
        <v>8055</v>
      </c>
      <c r="K18130" t="s">
        <v>208</v>
      </c>
      <c r="L18130" t="s">
        <v>24753</v>
      </c>
      <c r="N18130" t="s">
        <v>208</v>
      </c>
      <c r="O18130" t="s">
        <v>476</v>
      </c>
      <c r="P18130" t="s">
        <v>476</v>
      </c>
    </row>
    <row r="18131" spans="1:16">
      <c r="A18131" s="484" t="s">
        <v>6680</v>
      </c>
      <c r="B18131" s="485" t="s">
        <v>6679</v>
      </c>
      <c r="C18131" t="s">
        <v>6678</v>
      </c>
      <c r="D18131" t="s">
        <v>6678</v>
      </c>
      <c r="E18131" t="str">
        <f t="shared" si="283"/>
        <v>661508 - UNITY FORM</v>
      </c>
      <c r="F18131" t="s">
        <v>1371</v>
      </c>
      <c r="G18131" t="s">
        <v>6677</v>
      </c>
      <c r="I18131" t="s">
        <v>6676</v>
      </c>
      <c r="J18131" t="s">
        <v>6675</v>
      </c>
      <c r="K18131" t="s">
        <v>208</v>
      </c>
      <c r="L18131" t="s">
        <v>6674</v>
      </c>
      <c r="N18131" t="s">
        <v>208</v>
      </c>
      <c r="O18131" t="s">
        <v>476</v>
      </c>
      <c r="P18131" t="s">
        <v>476</v>
      </c>
    </row>
    <row r="18132" spans="1:16">
      <c r="A18132" s="484" t="s">
        <v>79974</v>
      </c>
      <c r="B18132" s="485" t="s">
        <v>79973</v>
      </c>
      <c r="C18132" t="s">
        <v>79972</v>
      </c>
      <c r="D18132" t="s">
        <v>79971</v>
      </c>
      <c r="E18132" t="str">
        <f t="shared" si="283"/>
        <v>671745 - ENDOBFC</v>
      </c>
      <c r="F18132" t="s">
        <v>2969</v>
      </c>
      <c r="G18132" t="s">
        <v>64307</v>
      </c>
      <c r="H18132" t="s">
        <v>79970</v>
      </c>
      <c r="I18132" t="s">
        <v>2666</v>
      </c>
      <c r="J18132" t="s">
        <v>79969</v>
      </c>
      <c r="K18132" t="s">
        <v>208</v>
      </c>
      <c r="L18132" t="s">
        <v>79968</v>
      </c>
      <c r="N18132" t="s">
        <v>208</v>
      </c>
      <c r="O18132" t="s">
        <v>476</v>
      </c>
      <c r="P18132" t="s">
        <v>476</v>
      </c>
    </row>
    <row r="18133" spans="1:16">
      <c r="A18133" s="484" t="s">
        <v>48820</v>
      </c>
      <c r="B18133" s="485" t="s">
        <v>48819</v>
      </c>
      <c r="C18133" t="s">
        <v>48818</v>
      </c>
      <c r="D18133" t="s">
        <v>48818</v>
      </c>
      <c r="E18133" t="str">
        <f t="shared" si="283"/>
        <v>654346 - JULIA ACCOMPAGNEMENT VAE</v>
      </c>
      <c r="F18133" t="s">
        <v>1680</v>
      </c>
      <c r="G18133" t="s">
        <v>48817</v>
      </c>
      <c r="I18133" t="s">
        <v>2317</v>
      </c>
      <c r="J18133" t="s">
        <v>48816</v>
      </c>
      <c r="K18133" t="s">
        <v>208</v>
      </c>
      <c r="L18133" t="s">
        <v>48815</v>
      </c>
      <c r="N18133" t="s">
        <v>208</v>
      </c>
      <c r="O18133" t="s">
        <v>476</v>
      </c>
      <c r="P18133" t="s">
        <v>476</v>
      </c>
    </row>
    <row r="18134" spans="1:16">
      <c r="A18134" s="484" t="s">
        <v>90349</v>
      </c>
      <c r="B18134" s="485" t="s">
        <v>90348</v>
      </c>
      <c r="C18134" t="s">
        <v>90347</v>
      </c>
      <c r="D18134" t="s">
        <v>90347</v>
      </c>
      <c r="E18134" t="str">
        <f t="shared" si="283"/>
        <v>674631 - CSR CONCEPT STORE</v>
      </c>
      <c r="F18134" t="s">
        <v>3223</v>
      </c>
      <c r="G18134" t="s">
        <v>90346</v>
      </c>
      <c r="I18134" t="s">
        <v>1406</v>
      </c>
      <c r="J18134" t="s">
        <v>90345</v>
      </c>
      <c r="K18134" t="s">
        <v>208</v>
      </c>
      <c r="L18134" t="s">
        <v>90344</v>
      </c>
      <c r="N18134" t="s">
        <v>208</v>
      </c>
      <c r="O18134" t="s">
        <v>476</v>
      </c>
      <c r="P18134" t="s">
        <v>476</v>
      </c>
    </row>
    <row r="18135" spans="1:16">
      <c r="A18135" s="484" t="s">
        <v>136168</v>
      </c>
      <c r="B18135" s="485" t="s">
        <v>136167</v>
      </c>
      <c r="C18135" t="s">
        <v>136166</v>
      </c>
      <c r="D18135" t="s">
        <v>136165</v>
      </c>
      <c r="E18135" t="str">
        <f t="shared" si="283"/>
        <v>686773 - ACCERTIF</v>
      </c>
      <c r="F18135" t="s">
        <v>3072</v>
      </c>
      <c r="G18135" t="s">
        <v>136164</v>
      </c>
      <c r="I18135" t="s">
        <v>136163</v>
      </c>
      <c r="J18135" t="s">
        <v>136162</v>
      </c>
      <c r="K18135" t="s">
        <v>208</v>
      </c>
      <c r="L18135" t="s">
        <v>136161</v>
      </c>
      <c r="N18135" t="s">
        <v>208</v>
      </c>
      <c r="O18135" t="s">
        <v>476</v>
      </c>
      <c r="P18135" t="s">
        <v>476</v>
      </c>
    </row>
    <row r="18136" spans="1:16">
      <c r="A18136" s="484" t="s">
        <v>37677</v>
      </c>
      <c r="B18136" s="485" t="s">
        <v>37676</v>
      </c>
      <c r="C18136" t="s">
        <v>37675</v>
      </c>
      <c r="D18136" t="s">
        <v>37674</v>
      </c>
      <c r="E18136" t="str">
        <f t="shared" si="283"/>
        <v>647020 - MBF PREVENTION ET SECURITE ST HEAND</v>
      </c>
      <c r="F18136" t="s">
        <v>1345</v>
      </c>
      <c r="G18136" t="s">
        <v>37673</v>
      </c>
      <c r="I18136" t="s">
        <v>37672</v>
      </c>
      <c r="J18136" t="s">
        <v>37671</v>
      </c>
      <c r="K18136" t="s">
        <v>208</v>
      </c>
      <c r="L18136" t="s">
        <v>37670</v>
      </c>
      <c r="N18136" t="s">
        <v>208</v>
      </c>
      <c r="O18136" t="s">
        <v>476</v>
      </c>
      <c r="P18136" t="s">
        <v>476</v>
      </c>
    </row>
    <row r="18137" spans="1:16">
      <c r="A18137" s="484" t="s">
        <v>71455</v>
      </c>
      <c r="B18137" s="485" t="s">
        <v>71454</v>
      </c>
      <c r="C18137" t="s">
        <v>71453</v>
      </c>
      <c r="D18137" t="s">
        <v>71453</v>
      </c>
      <c r="E18137" t="str">
        <f t="shared" si="283"/>
        <v>672786 - FORCARE</v>
      </c>
      <c r="F18137" t="s">
        <v>37792</v>
      </c>
      <c r="G18137" t="s">
        <v>71452</v>
      </c>
      <c r="I18137" t="s">
        <v>2317</v>
      </c>
      <c r="K18137" t="s">
        <v>208</v>
      </c>
      <c r="L18137" t="s">
        <v>71451</v>
      </c>
      <c r="N18137" t="s">
        <v>208</v>
      </c>
      <c r="O18137" t="s">
        <v>476</v>
      </c>
      <c r="P18137" t="s">
        <v>476</v>
      </c>
    </row>
    <row r="18138" spans="1:16">
      <c r="A18138" s="484" t="s">
        <v>21697</v>
      </c>
      <c r="B18138" s="485" t="s">
        <v>21696</v>
      </c>
      <c r="C18138" t="s">
        <v>21695</v>
      </c>
      <c r="D18138" t="s">
        <v>21695</v>
      </c>
      <c r="E18138" t="str">
        <f t="shared" si="283"/>
        <v>679161 - RING ACCOMPAGNEMENT</v>
      </c>
      <c r="F18138" t="s">
        <v>2476</v>
      </c>
      <c r="G18138" t="s">
        <v>21694</v>
      </c>
      <c r="I18138" t="s">
        <v>626</v>
      </c>
      <c r="J18138" t="s">
        <v>21693</v>
      </c>
      <c r="K18138" t="s">
        <v>208</v>
      </c>
      <c r="L18138" t="s">
        <v>21692</v>
      </c>
      <c r="N18138" t="s">
        <v>208</v>
      </c>
      <c r="O18138" t="s">
        <v>476</v>
      </c>
      <c r="P18138" t="s">
        <v>476</v>
      </c>
    </row>
    <row r="18139" spans="1:16">
      <c r="A18139" s="484" t="s">
        <v>114596</v>
      </c>
      <c r="B18139" s="485" t="s">
        <v>114595</v>
      </c>
      <c r="C18139" t="s">
        <v>114594</v>
      </c>
      <c r="D18139" t="s">
        <v>114594</v>
      </c>
      <c r="E18139" t="str">
        <f t="shared" si="283"/>
        <v>676172 - BE TRUE CONSULTING</v>
      </c>
      <c r="F18139" t="s">
        <v>33777</v>
      </c>
      <c r="G18139" t="s">
        <v>114593</v>
      </c>
      <c r="I18139" t="s">
        <v>26903</v>
      </c>
      <c r="J18139" t="s">
        <v>114592</v>
      </c>
      <c r="K18139" t="s">
        <v>208</v>
      </c>
      <c r="L18139" t="s">
        <v>114591</v>
      </c>
      <c r="N18139" t="s">
        <v>208</v>
      </c>
      <c r="O18139" t="s">
        <v>476</v>
      </c>
      <c r="P18139" t="s">
        <v>476</v>
      </c>
    </row>
    <row r="18140" spans="1:16">
      <c r="A18140" s="484" t="s">
        <v>30373</v>
      </c>
      <c r="B18140" s="485" t="s">
        <v>30372</v>
      </c>
      <c r="C18140" t="s">
        <v>30371</v>
      </c>
      <c r="D18140" t="s">
        <v>30371</v>
      </c>
      <c r="E18140" t="str">
        <f t="shared" si="283"/>
        <v>669192 - OSM'OSE</v>
      </c>
      <c r="F18140" t="s">
        <v>9728</v>
      </c>
      <c r="G18140" t="s">
        <v>30370</v>
      </c>
      <c r="H18140" t="s">
        <v>30369</v>
      </c>
      <c r="I18140" t="s">
        <v>2285</v>
      </c>
      <c r="J18140" t="s">
        <v>30368</v>
      </c>
      <c r="K18140" t="s">
        <v>208</v>
      </c>
      <c r="L18140" t="s">
        <v>30367</v>
      </c>
      <c r="N18140" t="s">
        <v>208</v>
      </c>
      <c r="O18140" t="s">
        <v>476</v>
      </c>
      <c r="P18140" t="s">
        <v>476</v>
      </c>
    </row>
    <row r="18141" spans="1:16">
      <c r="A18141" s="484" t="s">
        <v>10661</v>
      </c>
      <c r="B18141" s="485" t="s">
        <v>10660</v>
      </c>
      <c r="C18141" t="s">
        <v>10659</v>
      </c>
      <c r="D18141" t="s">
        <v>10659</v>
      </c>
      <c r="E18141" t="str">
        <f t="shared" si="283"/>
        <v>646489 - TERRANEO FORMATION</v>
      </c>
      <c r="F18141" t="s">
        <v>2054</v>
      </c>
      <c r="G18141" t="s">
        <v>10658</v>
      </c>
      <c r="I18141" t="s">
        <v>10657</v>
      </c>
      <c r="J18141" t="s">
        <v>10656</v>
      </c>
      <c r="K18141" t="s">
        <v>208</v>
      </c>
      <c r="L18141" t="s">
        <v>10655</v>
      </c>
      <c r="N18141" t="s">
        <v>208</v>
      </c>
      <c r="O18141" t="s">
        <v>476</v>
      </c>
      <c r="P18141" t="s">
        <v>476</v>
      </c>
    </row>
    <row r="18142" spans="1:16">
      <c r="A18142" s="484" t="s">
        <v>115186</v>
      </c>
      <c r="B18142" s="485" t="s">
        <v>115185</v>
      </c>
      <c r="C18142" t="s">
        <v>115184</v>
      </c>
      <c r="D18142" t="s">
        <v>115184</v>
      </c>
      <c r="E18142" t="str">
        <f t="shared" si="283"/>
        <v>679811 - BACK TO BUSINESS</v>
      </c>
      <c r="F18142" t="s">
        <v>14901</v>
      </c>
      <c r="G18142" t="s">
        <v>115183</v>
      </c>
      <c r="I18142" t="s">
        <v>115182</v>
      </c>
      <c r="J18142" t="s">
        <v>115181</v>
      </c>
      <c r="K18142" t="s">
        <v>208</v>
      </c>
      <c r="L18142" t="s">
        <v>115180</v>
      </c>
      <c r="N18142" t="s">
        <v>208</v>
      </c>
      <c r="O18142" t="s">
        <v>476</v>
      </c>
      <c r="P18142" t="s">
        <v>476</v>
      </c>
    </row>
    <row r="18143" spans="1:16">
      <c r="A18143" s="484" t="s">
        <v>37696</v>
      </c>
      <c r="B18143" s="485" t="s">
        <v>37695</v>
      </c>
      <c r="C18143" t="s">
        <v>37694</v>
      </c>
      <c r="D18143" t="s">
        <v>37694</v>
      </c>
      <c r="E18143" t="str">
        <f t="shared" si="283"/>
        <v>684971 - MB IN FORM COACH</v>
      </c>
      <c r="F18143" t="s">
        <v>2041</v>
      </c>
      <c r="G18143" t="s">
        <v>37693</v>
      </c>
      <c r="I18143" t="s">
        <v>4444</v>
      </c>
      <c r="J18143" t="s">
        <v>37692</v>
      </c>
      <c r="K18143" t="s">
        <v>208</v>
      </c>
      <c r="L18143" t="s">
        <v>37691</v>
      </c>
      <c r="N18143" t="s">
        <v>208</v>
      </c>
      <c r="O18143" t="s">
        <v>476</v>
      </c>
      <c r="P18143" t="s">
        <v>476</v>
      </c>
    </row>
    <row r="18144" spans="1:16">
      <c r="A18144" s="484" t="s">
        <v>8330</v>
      </c>
      <c r="B18144" s="485" t="s">
        <v>8329</v>
      </c>
      <c r="C18144" t="s">
        <v>8328</v>
      </c>
      <c r="D18144" t="s">
        <v>7293</v>
      </c>
      <c r="E18144" t="str">
        <f t="shared" si="283"/>
        <v>653652 - UMIH FORMATION</v>
      </c>
      <c r="F18144" t="s">
        <v>8327</v>
      </c>
      <c r="G18144" t="s">
        <v>7291</v>
      </c>
      <c r="I18144" t="s">
        <v>626</v>
      </c>
      <c r="J18144" t="s">
        <v>8326</v>
      </c>
      <c r="K18144" t="s">
        <v>208</v>
      </c>
      <c r="L18144" t="s">
        <v>8325</v>
      </c>
      <c r="N18144" t="s">
        <v>208</v>
      </c>
      <c r="O18144" t="s">
        <v>476</v>
      </c>
      <c r="P18144" t="s">
        <v>476</v>
      </c>
    </row>
    <row r="18145" spans="1:16">
      <c r="A18145" s="484" t="s">
        <v>38436</v>
      </c>
      <c r="B18145" s="485" t="s">
        <v>38435</v>
      </c>
      <c r="C18145" t="s">
        <v>38434</v>
      </c>
      <c r="D18145" t="s">
        <v>38433</v>
      </c>
      <c r="E18145" t="str">
        <f t="shared" si="283"/>
        <v>670789 - MARANDON FREDERIC</v>
      </c>
      <c r="F18145" t="s">
        <v>4491</v>
      </c>
      <c r="G18145" t="s">
        <v>38432</v>
      </c>
      <c r="I18145" t="s">
        <v>9079</v>
      </c>
      <c r="K18145" t="s">
        <v>208</v>
      </c>
      <c r="L18145" t="s">
        <v>38431</v>
      </c>
      <c r="N18145" t="s">
        <v>208</v>
      </c>
      <c r="O18145" t="s">
        <v>476</v>
      </c>
      <c r="P18145" t="s">
        <v>476</v>
      </c>
    </row>
    <row r="18146" spans="1:16">
      <c r="A18146" s="484" t="s">
        <v>640</v>
      </c>
      <c r="B18146" s="485" t="s">
        <v>639</v>
      </c>
      <c r="C18146" t="s">
        <v>638</v>
      </c>
      <c r="D18146" t="s">
        <v>638</v>
      </c>
      <c r="E18146" t="str">
        <f t="shared" si="283"/>
        <v>683127 - 40 POURCENT</v>
      </c>
      <c r="F18146" t="s">
        <v>637</v>
      </c>
      <c r="G18146" t="s">
        <v>636</v>
      </c>
      <c r="I18146" t="s">
        <v>635</v>
      </c>
      <c r="J18146" t="s">
        <v>634</v>
      </c>
      <c r="K18146" t="s">
        <v>208</v>
      </c>
      <c r="L18146" t="s">
        <v>633</v>
      </c>
      <c r="N18146" t="s">
        <v>208</v>
      </c>
      <c r="O18146" t="s">
        <v>476</v>
      </c>
      <c r="P18146" t="s">
        <v>476</v>
      </c>
    </row>
    <row r="18147" spans="1:16">
      <c r="A18147" s="484" t="s">
        <v>30670</v>
      </c>
      <c r="B18147" s="485" t="s">
        <v>30669</v>
      </c>
      <c r="C18147" t="s">
        <v>30668</v>
      </c>
      <c r="D18147" t="s">
        <v>30668</v>
      </c>
      <c r="E18147" t="str">
        <f t="shared" si="283"/>
        <v>677206 - ORIKASMI</v>
      </c>
      <c r="F18147" t="s">
        <v>11500</v>
      </c>
      <c r="G18147" t="s">
        <v>30667</v>
      </c>
      <c r="I18147" t="s">
        <v>579</v>
      </c>
      <c r="K18147" t="s">
        <v>208</v>
      </c>
      <c r="L18147" t="s">
        <v>30666</v>
      </c>
      <c r="N18147" t="s">
        <v>208</v>
      </c>
      <c r="O18147" t="s">
        <v>476</v>
      </c>
      <c r="P18147" t="s">
        <v>476</v>
      </c>
    </row>
    <row r="18148" spans="1:16">
      <c r="A18148" s="484" t="s">
        <v>34387</v>
      </c>
      <c r="B18148" s="485" t="s">
        <v>34386</v>
      </c>
      <c r="C18148" t="s">
        <v>34385</v>
      </c>
      <c r="D18148" t="s">
        <v>34385</v>
      </c>
      <c r="E18148" t="str">
        <f t="shared" si="283"/>
        <v>679379 - MYKONSEIL</v>
      </c>
      <c r="F18148" t="s">
        <v>5315</v>
      </c>
      <c r="G18148" t="s">
        <v>34384</v>
      </c>
      <c r="I18148" t="s">
        <v>34383</v>
      </c>
      <c r="J18148" t="s">
        <v>34382</v>
      </c>
      <c r="K18148" t="s">
        <v>208</v>
      </c>
      <c r="L18148" t="s">
        <v>34381</v>
      </c>
      <c r="N18148" t="s">
        <v>208</v>
      </c>
      <c r="O18148" t="s">
        <v>476</v>
      </c>
      <c r="P18148" t="s">
        <v>476</v>
      </c>
    </row>
    <row r="18149" spans="1:16">
      <c r="A18149" s="484" t="s">
        <v>28578</v>
      </c>
      <c r="B18149" s="485" t="s">
        <v>28577</v>
      </c>
      <c r="C18149" t="s">
        <v>28576</v>
      </c>
      <c r="D18149" t="s">
        <v>28576</v>
      </c>
      <c r="E18149" t="str">
        <f t="shared" si="283"/>
        <v>666221 - PERSONAE RH</v>
      </c>
      <c r="F18149" t="s">
        <v>26430</v>
      </c>
      <c r="G18149" t="s">
        <v>28575</v>
      </c>
      <c r="I18149" t="s">
        <v>20640</v>
      </c>
      <c r="J18149" t="s">
        <v>28574</v>
      </c>
      <c r="K18149" t="s">
        <v>208</v>
      </c>
      <c r="L18149" t="s">
        <v>28573</v>
      </c>
      <c r="N18149" t="s">
        <v>208</v>
      </c>
      <c r="O18149" t="s">
        <v>476</v>
      </c>
      <c r="P18149" t="s">
        <v>476</v>
      </c>
    </row>
    <row r="18150" spans="1:16">
      <c r="A18150" s="484" t="s">
        <v>48693</v>
      </c>
      <c r="B18150" s="485" t="s">
        <v>48692</v>
      </c>
      <c r="C18150" t="s">
        <v>48691</v>
      </c>
      <c r="D18150" t="s">
        <v>48691</v>
      </c>
      <c r="E18150" t="str">
        <f t="shared" si="283"/>
        <v>685770 - J2S FORMATION</v>
      </c>
      <c r="F18150" t="s">
        <v>6670</v>
      </c>
      <c r="G18150" t="s">
        <v>48690</v>
      </c>
      <c r="I18150" t="s">
        <v>4118</v>
      </c>
      <c r="J18150" t="s">
        <v>48689</v>
      </c>
      <c r="K18150" t="s">
        <v>208</v>
      </c>
      <c r="L18150" t="s">
        <v>48688</v>
      </c>
      <c r="N18150" t="s">
        <v>208</v>
      </c>
      <c r="O18150" t="s">
        <v>476</v>
      </c>
      <c r="P18150" t="s">
        <v>476</v>
      </c>
    </row>
    <row r="18151" spans="1:16">
      <c r="A18151" s="484" t="s">
        <v>26276</v>
      </c>
      <c r="B18151" s="485" t="s">
        <v>26275</v>
      </c>
      <c r="C18151" t="s">
        <v>26274</v>
      </c>
      <c r="D18151" t="s">
        <v>26274</v>
      </c>
      <c r="E18151" t="str">
        <f t="shared" si="283"/>
        <v>675660 - PREVENTIS FORMATION</v>
      </c>
      <c r="F18151" t="s">
        <v>15421</v>
      </c>
      <c r="G18151" t="s">
        <v>17530</v>
      </c>
      <c r="H18151" t="s">
        <v>26273</v>
      </c>
      <c r="I18151" t="s">
        <v>9102</v>
      </c>
      <c r="J18151" t="s">
        <v>26272</v>
      </c>
      <c r="K18151" t="s">
        <v>208</v>
      </c>
      <c r="L18151" t="s">
        <v>26271</v>
      </c>
      <c r="N18151" t="s">
        <v>208</v>
      </c>
      <c r="O18151" t="s">
        <v>476</v>
      </c>
      <c r="P18151" t="s">
        <v>476</v>
      </c>
    </row>
    <row r="18152" spans="1:16">
      <c r="A18152" s="484" t="s">
        <v>38640</v>
      </c>
      <c r="B18152" s="485" t="s">
        <v>38639</v>
      </c>
      <c r="C18152" t="s">
        <v>38638</v>
      </c>
      <c r="D18152" t="s">
        <v>38638</v>
      </c>
      <c r="E18152" t="str">
        <f t="shared" si="283"/>
        <v>665113 - MANABI</v>
      </c>
      <c r="F18152" t="s">
        <v>11988</v>
      </c>
      <c r="G18152" t="s">
        <v>38637</v>
      </c>
      <c r="I18152" t="s">
        <v>626</v>
      </c>
      <c r="J18152" t="s">
        <v>38636</v>
      </c>
      <c r="K18152" t="s">
        <v>208</v>
      </c>
      <c r="L18152" t="s">
        <v>38635</v>
      </c>
      <c r="N18152" t="s">
        <v>208</v>
      </c>
      <c r="O18152" t="s">
        <v>476</v>
      </c>
      <c r="P18152" t="s">
        <v>476</v>
      </c>
    </row>
    <row r="18153" spans="1:16">
      <c r="A18153" s="484" t="s">
        <v>109646</v>
      </c>
      <c r="B18153" s="485" t="s">
        <v>109645</v>
      </c>
      <c r="C18153" t="s">
        <v>109644</v>
      </c>
      <c r="D18153" t="s">
        <v>109644</v>
      </c>
      <c r="E18153" t="str">
        <f t="shared" si="283"/>
        <v>667547 - CASIM</v>
      </c>
      <c r="F18153" t="s">
        <v>14244</v>
      </c>
      <c r="G18153" t="s">
        <v>109643</v>
      </c>
      <c r="I18153" t="s">
        <v>9902</v>
      </c>
      <c r="J18153" t="s">
        <v>109642</v>
      </c>
      <c r="K18153" t="s">
        <v>208</v>
      </c>
      <c r="L18153" t="s">
        <v>109641</v>
      </c>
      <c r="N18153" t="s">
        <v>208</v>
      </c>
      <c r="O18153" t="s">
        <v>476</v>
      </c>
      <c r="P18153" t="s">
        <v>476</v>
      </c>
    </row>
    <row r="18154" spans="1:16">
      <c r="A18154" s="484" t="s">
        <v>24918</v>
      </c>
      <c r="B18154" s="485" t="s">
        <v>24917</v>
      </c>
      <c r="C18154" t="s">
        <v>24916</v>
      </c>
      <c r="D18154" t="s">
        <v>24915</v>
      </c>
      <c r="E18154" t="str">
        <f t="shared" si="283"/>
        <v>506795 - PSYARTFORMATION CHALON SUR SAONE</v>
      </c>
      <c r="F18154" t="s">
        <v>24914</v>
      </c>
      <c r="G18154" t="s">
        <v>24913</v>
      </c>
      <c r="I18154" t="s">
        <v>7815</v>
      </c>
      <c r="J18154" t="s">
        <v>24912</v>
      </c>
      <c r="K18154" t="s">
        <v>208</v>
      </c>
      <c r="L18154" t="s">
        <v>24911</v>
      </c>
      <c r="N18154" t="s">
        <v>208</v>
      </c>
      <c r="O18154" t="s">
        <v>476</v>
      </c>
      <c r="P18154" t="s">
        <v>476</v>
      </c>
    </row>
    <row r="18155" spans="1:16">
      <c r="A18155" s="484" t="s">
        <v>45347</v>
      </c>
      <c r="B18155" s="485" t="s">
        <v>45346</v>
      </c>
      <c r="C18155" t="s">
        <v>45345</v>
      </c>
      <c r="D18155" t="s">
        <v>45345</v>
      </c>
      <c r="E18155" t="str">
        <f t="shared" si="283"/>
        <v>660220 - LAVANANT CHARLOTTE</v>
      </c>
      <c r="F18155" t="s">
        <v>6359</v>
      </c>
      <c r="G18155" t="s">
        <v>45344</v>
      </c>
      <c r="I18155" t="s">
        <v>1228</v>
      </c>
      <c r="J18155" t="s">
        <v>45343</v>
      </c>
      <c r="K18155" t="s">
        <v>208</v>
      </c>
      <c r="L18155" t="s">
        <v>45342</v>
      </c>
      <c r="N18155" t="s">
        <v>208</v>
      </c>
      <c r="O18155" t="s">
        <v>476</v>
      </c>
      <c r="P18155" t="s">
        <v>476</v>
      </c>
    </row>
    <row r="18156" spans="1:16">
      <c r="A18156" s="484" t="s">
        <v>68102</v>
      </c>
      <c r="B18156" s="485" t="s">
        <v>68101</v>
      </c>
      <c r="C18156" t="s">
        <v>68100</v>
      </c>
      <c r="D18156" t="s">
        <v>68100</v>
      </c>
      <c r="E18156" t="str">
        <f t="shared" si="283"/>
        <v>682846 - FS2P</v>
      </c>
      <c r="F18156" t="s">
        <v>4946</v>
      </c>
      <c r="G18156" t="s">
        <v>68099</v>
      </c>
      <c r="I18156" t="s">
        <v>68098</v>
      </c>
      <c r="J18156" t="s">
        <v>68097</v>
      </c>
      <c r="K18156" t="s">
        <v>208</v>
      </c>
      <c r="L18156" t="s">
        <v>68096</v>
      </c>
      <c r="N18156" t="s">
        <v>208</v>
      </c>
      <c r="O18156" t="s">
        <v>476</v>
      </c>
      <c r="P18156" t="s">
        <v>476</v>
      </c>
    </row>
    <row r="18157" spans="1:16">
      <c r="A18157" s="484" t="s">
        <v>91200</v>
      </c>
      <c r="B18157" s="485" t="s">
        <v>91199</v>
      </c>
      <c r="C18157" t="s">
        <v>91198</v>
      </c>
      <c r="D18157" t="s">
        <v>91198</v>
      </c>
      <c r="E18157" t="str">
        <f t="shared" si="283"/>
        <v>648140 - CR GESTION FORMATION</v>
      </c>
      <c r="F18157" t="s">
        <v>21089</v>
      </c>
      <c r="G18157" t="s">
        <v>91197</v>
      </c>
      <c r="I18157" t="s">
        <v>69210</v>
      </c>
      <c r="J18157" t="s">
        <v>91196</v>
      </c>
      <c r="K18157" t="s">
        <v>208</v>
      </c>
      <c r="L18157" t="s">
        <v>91195</v>
      </c>
      <c r="N18157" t="s">
        <v>208</v>
      </c>
      <c r="O18157" t="s">
        <v>476</v>
      </c>
      <c r="P18157" t="s">
        <v>476</v>
      </c>
    </row>
    <row r="18158" spans="1:16">
      <c r="A18158" s="484" t="s">
        <v>112993</v>
      </c>
      <c r="B18158" s="485" t="s">
        <v>112992</v>
      </c>
      <c r="C18158" t="s">
        <v>112991</v>
      </c>
      <c r="D18158" t="s">
        <v>112991</v>
      </c>
      <c r="E18158" t="str">
        <f t="shared" si="283"/>
        <v>686268 - BODIH</v>
      </c>
      <c r="F18158" t="s">
        <v>27150</v>
      </c>
      <c r="G18158" t="s">
        <v>112990</v>
      </c>
      <c r="I18158" t="s">
        <v>49309</v>
      </c>
      <c r="J18158" t="s">
        <v>112989</v>
      </c>
      <c r="K18158" t="s">
        <v>208</v>
      </c>
      <c r="L18158" t="s">
        <v>112988</v>
      </c>
      <c r="N18158" t="s">
        <v>208</v>
      </c>
      <c r="O18158" t="s">
        <v>476</v>
      </c>
      <c r="P18158" t="s">
        <v>476</v>
      </c>
    </row>
    <row r="18159" spans="1:16">
      <c r="A18159" s="484" t="s">
        <v>117910</v>
      </c>
      <c r="B18159" s="485" t="s">
        <v>117909</v>
      </c>
      <c r="C18159" t="s">
        <v>117908</v>
      </c>
      <c r="D18159" t="s">
        <v>117908</v>
      </c>
      <c r="E18159" t="str">
        <f t="shared" si="283"/>
        <v>670080 - ATECA FORMATION</v>
      </c>
      <c r="F18159" t="s">
        <v>2961</v>
      </c>
      <c r="H18159" t="s">
        <v>117907</v>
      </c>
      <c r="I18159" t="s">
        <v>42228</v>
      </c>
      <c r="J18159" t="s">
        <v>117906</v>
      </c>
      <c r="K18159" t="s">
        <v>208</v>
      </c>
      <c r="L18159" t="s">
        <v>117905</v>
      </c>
      <c r="N18159" t="s">
        <v>208</v>
      </c>
      <c r="O18159" t="s">
        <v>476</v>
      </c>
      <c r="P18159" t="s">
        <v>476</v>
      </c>
    </row>
    <row r="18160" spans="1:16">
      <c r="A18160" s="484" t="s">
        <v>20544</v>
      </c>
      <c r="B18160" s="485" t="s">
        <v>20543</v>
      </c>
      <c r="C18160" t="s">
        <v>20542</v>
      </c>
      <c r="D18160" t="s">
        <v>20542</v>
      </c>
      <c r="E18160" t="str">
        <f t="shared" si="283"/>
        <v>657487 - SAM'COMPETENCES</v>
      </c>
      <c r="F18160" t="s">
        <v>11120</v>
      </c>
      <c r="G18160" t="s">
        <v>20541</v>
      </c>
      <c r="H18160" t="s">
        <v>20540</v>
      </c>
      <c r="I18160" t="s">
        <v>12520</v>
      </c>
      <c r="K18160" t="s">
        <v>208</v>
      </c>
      <c r="L18160" t="s">
        <v>20539</v>
      </c>
      <c r="N18160" t="s">
        <v>208</v>
      </c>
      <c r="O18160" t="s">
        <v>476</v>
      </c>
      <c r="P18160" t="s">
        <v>476</v>
      </c>
    </row>
    <row r="18161" spans="1:16">
      <c r="A18161" s="484" t="s">
        <v>68068</v>
      </c>
      <c r="B18161" s="485" t="s">
        <v>68067</v>
      </c>
      <c r="C18161" t="s">
        <v>68066</v>
      </c>
      <c r="D18161" t="s">
        <v>68066</v>
      </c>
      <c r="E18161" t="str">
        <f t="shared" si="283"/>
        <v>668217 - FULLPHYSIO ACADEMY</v>
      </c>
      <c r="F18161" t="s">
        <v>11737</v>
      </c>
      <c r="G18161" t="s">
        <v>68065</v>
      </c>
      <c r="I18161" t="s">
        <v>802</v>
      </c>
      <c r="K18161" t="s">
        <v>208</v>
      </c>
      <c r="L18161" t="s">
        <v>68064</v>
      </c>
      <c r="N18161" t="s">
        <v>208</v>
      </c>
      <c r="O18161" t="s">
        <v>476</v>
      </c>
      <c r="P18161" t="s">
        <v>476</v>
      </c>
    </row>
    <row r="18162" spans="1:16">
      <c r="A18162" s="484" t="s">
        <v>25048</v>
      </c>
      <c r="B18162" s="485" t="s">
        <v>25047</v>
      </c>
      <c r="C18162" t="s">
        <v>25046</v>
      </c>
      <c r="D18162" t="s">
        <v>25045</v>
      </c>
      <c r="E18162" t="str">
        <f t="shared" si="283"/>
        <v>684211 - PROVENCE SANTE COORDINATION AIX EN PROVENCE</v>
      </c>
      <c r="F18162" t="s">
        <v>20707</v>
      </c>
      <c r="G18162" t="s">
        <v>25044</v>
      </c>
      <c r="H18162" t="s">
        <v>25043</v>
      </c>
      <c r="I18162" t="s">
        <v>596</v>
      </c>
      <c r="J18162" t="s">
        <v>25042</v>
      </c>
      <c r="K18162" t="s">
        <v>208</v>
      </c>
      <c r="L18162" t="s">
        <v>25041</v>
      </c>
      <c r="N18162" t="s">
        <v>208</v>
      </c>
      <c r="O18162" t="s">
        <v>476</v>
      </c>
      <c r="P18162" t="s">
        <v>476</v>
      </c>
    </row>
    <row r="18163" spans="1:16">
      <c r="A18163" s="484" t="s">
        <v>8964</v>
      </c>
      <c r="B18163" s="485" t="s">
        <v>8963</v>
      </c>
      <c r="C18163" t="s">
        <v>8962</v>
      </c>
      <c r="D18163" t="s">
        <v>8962</v>
      </c>
      <c r="E18163" t="str">
        <f t="shared" si="283"/>
        <v>663864 - TREKKING RH</v>
      </c>
      <c r="F18163" t="s">
        <v>8961</v>
      </c>
      <c r="G18163" t="s">
        <v>8960</v>
      </c>
      <c r="I18163" t="s">
        <v>8959</v>
      </c>
      <c r="K18163" t="s">
        <v>208</v>
      </c>
      <c r="L18163" t="s">
        <v>8958</v>
      </c>
      <c r="N18163" t="s">
        <v>208</v>
      </c>
      <c r="O18163" t="s">
        <v>476</v>
      </c>
      <c r="P18163" t="s">
        <v>476</v>
      </c>
    </row>
    <row r="18164" spans="1:16">
      <c r="A18164" s="484" t="s">
        <v>13639</v>
      </c>
      <c r="B18164" s="485" t="s">
        <v>13638</v>
      </c>
      <c r="C18164" t="s">
        <v>13637</v>
      </c>
      <c r="D18164" t="s">
        <v>13637</v>
      </c>
      <c r="E18164" t="str">
        <f t="shared" si="283"/>
        <v>666142 - SP AUDITS</v>
      </c>
      <c r="F18164" t="s">
        <v>13636</v>
      </c>
      <c r="G18164" t="s">
        <v>13635</v>
      </c>
      <c r="I18164" t="s">
        <v>13634</v>
      </c>
      <c r="J18164" t="s">
        <v>13633</v>
      </c>
      <c r="K18164" t="s">
        <v>208</v>
      </c>
      <c r="L18164" t="s">
        <v>13632</v>
      </c>
      <c r="N18164" t="s">
        <v>208</v>
      </c>
      <c r="O18164" t="s">
        <v>476</v>
      </c>
      <c r="P18164" t="s">
        <v>476</v>
      </c>
    </row>
    <row r="18165" spans="1:16">
      <c r="A18165" s="484" t="s">
        <v>59050</v>
      </c>
      <c r="B18165" s="485" t="s">
        <v>59049</v>
      </c>
      <c r="C18165" t="s">
        <v>59048</v>
      </c>
      <c r="D18165" t="s">
        <v>59047</v>
      </c>
      <c r="E18165" t="str">
        <f t="shared" si="283"/>
        <v>650833 - IFSEM FORMALYS PARIS</v>
      </c>
      <c r="F18165" t="s">
        <v>6245</v>
      </c>
      <c r="G18165" t="s">
        <v>59046</v>
      </c>
      <c r="I18165" t="s">
        <v>626</v>
      </c>
      <c r="J18165" t="s">
        <v>59045</v>
      </c>
      <c r="K18165" t="s">
        <v>208</v>
      </c>
      <c r="L18165" t="s">
        <v>59044</v>
      </c>
      <c r="N18165" t="s">
        <v>208</v>
      </c>
      <c r="O18165" t="s">
        <v>476</v>
      </c>
      <c r="P18165" t="s">
        <v>476</v>
      </c>
    </row>
    <row r="18166" spans="1:16">
      <c r="A18166" s="484" t="s">
        <v>47149</v>
      </c>
      <c r="B18166" s="485" t="s">
        <v>47148</v>
      </c>
      <c r="C18166" t="s">
        <v>47147</v>
      </c>
      <c r="D18166" t="s">
        <v>47147</v>
      </c>
      <c r="E18166" t="str">
        <f t="shared" si="283"/>
        <v>672038 - LA FABRIQUE DES FUTURS</v>
      </c>
      <c r="F18166" t="s">
        <v>912</v>
      </c>
      <c r="G18166" t="s">
        <v>47146</v>
      </c>
      <c r="I18166" t="s">
        <v>4257</v>
      </c>
      <c r="J18166" t="s">
        <v>47145</v>
      </c>
      <c r="K18166" t="s">
        <v>208</v>
      </c>
      <c r="L18166" t="s">
        <v>47144</v>
      </c>
      <c r="N18166" t="s">
        <v>208</v>
      </c>
      <c r="O18166" t="s">
        <v>476</v>
      </c>
      <c r="P18166" t="s">
        <v>476</v>
      </c>
    </row>
    <row r="18167" spans="1:16">
      <c r="A18167" s="484" t="s">
        <v>110691</v>
      </c>
      <c r="B18167" s="485" t="s">
        <v>110690</v>
      </c>
      <c r="C18167" t="s">
        <v>110689</v>
      </c>
      <c r="D18167" t="s">
        <v>110689</v>
      </c>
      <c r="E18167" t="str">
        <f t="shared" si="283"/>
        <v>673341 - CAMELIA COMPETENCES</v>
      </c>
      <c r="F18167" t="s">
        <v>47311</v>
      </c>
      <c r="G18167" t="s">
        <v>110688</v>
      </c>
      <c r="H18167" t="s">
        <v>110687</v>
      </c>
      <c r="I18167" t="s">
        <v>36521</v>
      </c>
      <c r="J18167" t="s">
        <v>110686</v>
      </c>
      <c r="K18167" t="s">
        <v>208</v>
      </c>
      <c r="L18167" t="s">
        <v>110685</v>
      </c>
      <c r="N18167" t="s">
        <v>208</v>
      </c>
      <c r="O18167" t="s">
        <v>476</v>
      </c>
      <c r="P18167" t="s">
        <v>476</v>
      </c>
    </row>
    <row r="18168" spans="1:16">
      <c r="A18168" s="484" t="s">
        <v>10974</v>
      </c>
      <c r="B18168" s="485" t="s">
        <v>10973</v>
      </c>
      <c r="C18168" t="s">
        <v>10972</v>
      </c>
      <c r="D18168" t="s">
        <v>10972</v>
      </c>
      <c r="E18168" t="str">
        <f t="shared" si="283"/>
        <v>684016 - TEAM'PARENTS</v>
      </c>
      <c r="F18168" t="s">
        <v>5693</v>
      </c>
      <c r="G18168" t="s">
        <v>10971</v>
      </c>
      <c r="I18168" t="s">
        <v>2609</v>
      </c>
      <c r="K18168" t="s">
        <v>208</v>
      </c>
      <c r="L18168" t="s">
        <v>10970</v>
      </c>
      <c r="N18168" t="s">
        <v>208</v>
      </c>
      <c r="O18168" t="s">
        <v>476</v>
      </c>
      <c r="P18168" t="s">
        <v>476</v>
      </c>
    </row>
    <row r="18169" spans="1:16">
      <c r="A18169" s="484" t="s">
        <v>84356</v>
      </c>
      <c r="B18169" s="485" t="s">
        <v>84355</v>
      </c>
      <c r="C18169" t="s">
        <v>84354</v>
      </c>
      <c r="D18169" t="s">
        <v>84353</v>
      </c>
      <c r="E18169" t="str">
        <f t="shared" si="283"/>
        <v>683243 - EOMTP MONTPELLIER</v>
      </c>
      <c r="F18169" t="s">
        <v>9059</v>
      </c>
      <c r="G18169" t="s">
        <v>84352</v>
      </c>
      <c r="I18169" t="s">
        <v>1542</v>
      </c>
      <c r="J18169" t="s">
        <v>84351</v>
      </c>
      <c r="K18169" t="s">
        <v>208</v>
      </c>
      <c r="L18169" t="s">
        <v>84350</v>
      </c>
      <c r="N18169" t="s">
        <v>208</v>
      </c>
      <c r="O18169" t="s">
        <v>476</v>
      </c>
      <c r="P18169" t="s">
        <v>476</v>
      </c>
    </row>
    <row r="18170" spans="1:16">
      <c r="A18170" s="484" t="s">
        <v>33084</v>
      </c>
      <c r="B18170" s="485" t="s">
        <v>33083</v>
      </c>
      <c r="C18170" t="s">
        <v>33082</v>
      </c>
      <c r="D18170" t="s">
        <v>33082</v>
      </c>
      <c r="E18170" t="str">
        <f t="shared" si="283"/>
        <v>672245 - NORMANDIE PREVENTIONS FORMATIONS</v>
      </c>
      <c r="F18170" t="s">
        <v>28304</v>
      </c>
      <c r="G18170" t="s">
        <v>33081</v>
      </c>
      <c r="I18170" t="s">
        <v>33080</v>
      </c>
      <c r="J18170" t="s">
        <v>33079</v>
      </c>
      <c r="K18170" t="s">
        <v>208</v>
      </c>
      <c r="L18170" t="s">
        <v>33078</v>
      </c>
      <c r="N18170" t="s">
        <v>208</v>
      </c>
      <c r="O18170" t="s">
        <v>476</v>
      </c>
      <c r="P18170" t="s">
        <v>476</v>
      </c>
    </row>
    <row r="18171" spans="1:16">
      <c r="A18171" s="484" t="s">
        <v>91043</v>
      </c>
      <c r="B18171" s="485" t="s">
        <v>91042</v>
      </c>
      <c r="C18171" t="s">
        <v>91041</v>
      </c>
      <c r="D18171" t="s">
        <v>91041</v>
      </c>
      <c r="E18171" t="str">
        <f t="shared" si="283"/>
        <v>654164 - CREFAM 3.0</v>
      </c>
      <c r="F18171" t="s">
        <v>12566</v>
      </c>
      <c r="G18171" t="s">
        <v>91040</v>
      </c>
      <c r="I18171" t="s">
        <v>15775</v>
      </c>
      <c r="J18171" t="s">
        <v>91039</v>
      </c>
      <c r="K18171" t="s">
        <v>208</v>
      </c>
      <c r="L18171" t="s">
        <v>91038</v>
      </c>
      <c r="N18171" t="s">
        <v>208</v>
      </c>
      <c r="O18171" t="s">
        <v>476</v>
      </c>
      <c r="P18171" t="s">
        <v>476</v>
      </c>
    </row>
    <row r="18172" spans="1:16">
      <c r="A18172" s="484" t="s">
        <v>47032</v>
      </c>
      <c r="B18172" s="485" t="s">
        <v>47031</v>
      </c>
      <c r="C18172" t="s">
        <v>47030</v>
      </c>
      <c r="D18172" t="s">
        <v>47030</v>
      </c>
      <c r="E18172" t="str">
        <f t="shared" si="283"/>
        <v>674217 - LA KADEMIE</v>
      </c>
      <c r="F18172" t="s">
        <v>9491</v>
      </c>
      <c r="G18172" t="s">
        <v>47029</v>
      </c>
      <c r="I18172" t="s">
        <v>47028</v>
      </c>
      <c r="K18172" t="s">
        <v>208</v>
      </c>
      <c r="L18172" t="s">
        <v>47027</v>
      </c>
      <c r="N18172" t="s">
        <v>208</v>
      </c>
      <c r="O18172" t="s">
        <v>476</v>
      </c>
      <c r="P18172" t="s">
        <v>476</v>
      </c>
    </row>
    <row r="18173" spans="1:16">
      <c r="A18173" s="484" t="s">
        <v>61359</v>
      </c>
      <c r="B18173" s="485" t="s">
        <v>61358</v>
      </c>
      <c r="C18173" t="s">
        <v>61357</v>
      </c>
      <c r="D18173" t="s">
        <v>61357</v>
      </c>
      <c r="E18173" t="str">
        <f t="shared" si="283"/>
        <v>675039 - HOMESTAGING DECO FRANCE</v>
      </c>
      <c r="F18173" t="s">
        <v>32819</v>
      </c>
      <c r="G18173" t="s">
        <v>61356</v>
      </c>
      <c r="I18173" t="s">
        <v>61355</v>
      </c>
      <c r="J18173" t="s">
        <v>61354</v>
      </c>
      <c r="K18173" t="s">
        <v>208</v>
      </c>
      <c r="L18173" t="s">
        <v>61353</v>
      </c>
      <c r="N18173" t="s">
        <v>208</v>
      </c>
      <c r="O18173" t="s">
        <v>476</v>
      </c>
      <c r="P18173" t="s">
        <v>476</v>
      </c>
    </row>
    <row r="18174" spans="1:16">
      <c r="A18174" s="484" t="s">
        <v>82324</v>
      </c>
      <c r="B18174" s="485" t="s">
        <v>82323</v>
      </c>
      <c r="C18174" t="s">
        <v>82322</v>
      </c>
      <c r="D18174" t="s">
        <v>82322</v>
      </c>
      <c r="E18174" t="str">
        <f t="shared" si="283"/>
        <v>659642 - EDUPSY FORMATIONS</v>
      </c>
      <c r="F18174" t="s">
        <v>1200</v>
      </c>
      <c r="G18174" t="s">
        <v>82321</v>
      </c>
      <c r="I18174" t="s">
        <v>82320</v>
      </c>
      <c r="J18174" t="s">
        <v>82319</v>
      </c>
      <c r="K18174" t="s">
        <v>208</v>
      </c>
      <c r="L18174" t="s">
        <v>82318</v>
      </c>
      <c r="N18174" t="s">
        <v>208</v>
      </c>
      <c r="O18174" t="s">
        <v>476</v>
      </c>
      <c r="P18174" t="s">
        <v>476</v>
      </c>
    </row>
    <row r="18175" spans="1:16">
      <c r="A18175" s="484" t="s">
        <v>49847</v>
      </c>
      <c r="B18175" s="485" t="s">
        <v>49846</v>
      </c>
      <c r="C18175" t="s">
        <v>49845</v>
      </c>
      <c r="D18175" t="s">
        <v>49845</v>
      </c>
      <c r="E18175" t="str">
        <f t="shared" si="283"/>
        <v>665010 - ITIFORMATIONS</v>
      </c>
      <c r="F18175" t="s">
        <v>5402</v>
      </c>
      <c r="G18175" t="s">
        <v>49844</v>
      </c>
      <c r="I18175" t="s">
        <v>49843</v>
      </c>
      <c r="J18175" t="s">
        <v>49842</v>
      </c>
      <c r="K18175" t="s">
        <v>208</v>
      </c>
      <c r="L18175" t="s">
        <v>49841</v>
      </c>
      <c r="N18175" t="s">
        <v>208</v>
      </c>
      <c r="O18175" t="s">
        <v>476</v>
      </c>
      <c r="P18175" t="s">
        <v>476</v>
      </c>
    </row>
    <row r="18176" spans="1:16">
      <c r="A18176" s="484" t="s">
        <v>109979</v>
      </c>
      <c r="B18176" s="485" t="s">
        <v>109978</v>
      </c>
      <c r="C18176" t="s">
        <v>109977</v>
      </c>
      <c r="D18176" t="s">
        <v>109977</v>
      </c>
      <c r="E18176" t="str">
        <f t="shared" si="283"/>
        <v>657979 - CARIBBEAN HACKADEMY</v>
      </c>
      <c r="F18176" t="s">
        <v>2130</v>
      </c>
      <c r="G18176" t="s">
        <v>109976</v>
      </c>
      <c r="I18176" t="s">
        <v>9251</v>
      </c>
      <c r="K18176" t="s">
        <v>208</v>
      </c>
      <c r="L18176" t="s">
        <v>109975</v>
      </c>
      <c r="N18176" t="s">
        <v>208</v>
      </c>
      <c r="O18176" t="s">
        <v>476</v>
      </c>
      <c r="P18176" t="s">
        <v>476</v>
      </c>
    </row>
    <row r="18177" spans="1:16">
      <c r="A18177" s="484" t="s">
        <v>99020</v>
      </c>
      <c r="B18177" s="485" t="s">
        <v>99019</v>
      </c>
      <c r="C18177" t="s">
        <v>99018</v>
      </c>
      <c r="D18177" t="s">
        <v>99018</v>
      </c>
      <c r="E18177" t="str">
        <f t="shared" si="283"/>
        <v>685951 - CERTURE</v>
      </c>
      <c r="F18177" t="s">
        <v>47480</v>
      </c>
      <c r="G18177" t="s">
        <v>99017</v>
      </c>
      <c r="I18177" t="s">
        <v>93406</v>
      </c>
      <c r="J18177" t="s">
        <v>99016</v>
      </c>
      <c r="K18177" t="s">
        <v>208</v>
      </c>
      <c r="L18177" t="s">
        <v>99015</v>
      </c>
      <c r="N18177" t="s">
        <v>208</v>
      </c>
      <c r="O18177" t="s">
        <v>476</v>
      </c>
      <c r="P18177" t="s">
        <v>476</v>
      </c>
    </row>
    <row r="18178" spans="1:16">
      <c r="A18178" s="484" t="s">
        <v>36605</v>
      </c>
      <c r="B18178" s="485" t="s">
        <v>36604</v>
      </c>
      <c r="C18178" t="s">
        <v>36603</v>
      </c>
      <c r="D18178" t="s">
        <v>36603</v>
      </c>
      <c r="E18178" t="str">
        <f t="shared" ref="E18178:E18241" si="284">_xlfn.CONCAT(L18178," - ",D18178)</f>
        <v>660358 - METAMORPHOSE CONSULTING</v>
      </c>
      <c r="F18178" t="s">
        <v>9720</v>
      </c>
      <c r="G18178" t="s">
        <v>36602</v>
      </c>
      <c r="I18178" t="s">
        <v>626</v>
      </c>
      <c r="J18178" t="s">
        <v>36601</v>
      </c>
      <c r="K18178" t="s">
        <v>208</v>
      </c>
      <c r="L18178" t="s">
        <v>36600</v>
      </c>
      <c r="N18178" t="s">
        <v>208</v>
      </c>
      <c r="O18178" t="s">
        <v>476</v>
      </c>
      <c r="P18178" t="s">
        <v>476</v>
      </c>
    </row>
    <row r="18179" spans="1:16">
      <c r="A18179" s="484" t="s">
        <v>116777</v>
      </c>
      <c r="B18179" s="485" t="s">
        <v>116776</v>
      </c>
      <c r="C18179" t="s">
        <v>116775</v>
      </c>
      <c r="D18179" t="s">
        <v>116775</v>
      </c>
      <c r="E18179" t="str">
        <f t="shared" si="284"/>
        <v>667754 - AUTENTIKA COACHING</v>
      </c>
      <c r="F18179" t="s">
        <v>571</v>
      </c>
      <c r="G18179" t="s">
        <v>116774</v>
      </c>
      <c r="I18179" t="s">
        <v>35808</v>
      </c>
      <c r="J18179" t="s">
        <v>116773</v>
      </c>
      <c r="K18179" t="s">
        <v>208</v>
      </c>
      <c r="L18179" t="s">
        <v>116772</v>
      </c>
      <c r="N18179" t="s">
        <v>208</v>
      </c>
      <c r="O18179" t="s">
        <v>476</v>
      </c>
      <c r="P18179" t="s">
        <v>476</v>
      </c>
    </row>
    <row r="18180" spans="1:16">
      <c r="A18180" s="484" t="s">
        <v>32822</v>
      </c>
      <c r="B18180" s="485" t="s">
        <v>32821</v>
      </c>
      <c r="C18180" t="s">
        <v>32820</v>
      </c>
      <c r="D18180" t="s">
        <v>32820</v>
      </c>
      <c r="E18180" t="str">
        <f t="shared" si="284"/>
        <v>675040 - NOVIDUS</v>
      </c>
      <c r="F18180" t="s">
        <v>32819</v>
      </c>
      <c r="G18180" t="s">
        <v>32818</v>
      </c>
      <c r="I18180" t="s">
        <v>2443</v>
      </c>
      <c r="K18180" t="s">
        <v>208</v>
      </c>
      <c r="L18180" t="s">
        <v>32817</v>
      </c>
      <c r="N18180" t="s">
        <v>208</v>
      </c>
      <c r="O18180" t="s">
        <v>476</v>
      </c>
      <c r="P18180" t="s">
        <v>476</v>
      </c>
    </row>
    <row r="18181" spans="1:16">
      <c r="A18181" s="484" t="s">
        <v>82430</v>
      </c>
      <c r="B18181" s="485" t="s">
        <v>82429</v>
      </c>
      <c r="C18181" t="s">
        <v>82428</v>
      </c>
      <c r="D18181" t="s">
        <v>82428</v>
      </c>
      <c r="E18181" t="str">
        <f t="shared" si="284"/>
        <v>685150 - EDUCATION</v>
      </c>
      <c r="F18181" t="s">
        <v>8902</v>
      </c>
      <c r="G18181" t="s">
        <v>82427</v>
      </c>
      <c r="I18181" t="s">
        <v>2515</v>
      </c>
      <c r="J18181" t="s">
        <v>82426</v>
      </c>
      <c r="K18181" t="s">
        <v>208</v>
      </c>
      <c r="L18181" t="s">
        <v>82425</v>
      </c>
      <c r="N18181" t="s">
        <v>208</v>
      </c>
      <c r="O18181" t="s">
        <v>476</v>
      </c>
      <c r="P18181" t="s">
        <v>476</v>
      </c>
    </row>
    <row r="18182" spans="1:16">
      <c r="A18182" s="484" t="s">
        <v>12985</v>
      </c>
      <c r="B18182" s="485" t="s">
        <v>12984</v>
      </c>
      <c r="C18182" t="s">
        <v>12983</v>
      </c>
      <c r="D18182" t="s">
        <v>12982</v>
      </c>
      <c r="E18182" t="str">
        <f t="shared" si="284"/>
        <v>666932 - SPC</v>
      </c>
      <c r="F18182" t="s">
        <v>11972</v>
      </c>
      <c r="G18182" t="s">
        <v>12981</v>
      </c>
      <c r="I18182" t="s">
        <v>7712</v>
      </c>
      <c r="J18182" t="s">
        <v>12980</v>
      </c>
      <c r="K18182" t="s">
        <v>208</v>
      </c>
      <c r="L18182" t="s">
        <v>12979</v>
      </c>
      <c r="N18182" t="s">
        <v>208</v>
      </c>
      <c r="O18182" t="s">
        <v>476</v>
      </c>
      <c r="P18182" t="s">
        <v>476</v>
      </c>
    </row>
    <row r="18183" spans="1:16">
      <c r="A18183" s="484" t="s">
        <v>9838</v>
      </c>
      <c r="B18183" s="485" t="s">
        <v>9837</v>
      </c>
      <c r="C18183" t="s">
        <v>9836</v>
      </c>
      <c r="D18183" t="s">
        <v>9835</v>
      </c>
      <c r="E18183" t="str">
        <f t="shared" si="284"/>
        <v>676378 - THOMAS  PIERRICK</v>
      </c>
      <c r="F18183" t="s">
        <v>7070</v>
      </c>
      <c r="G18183" t="s">
        <v>9834</v>
      </c>
      <c r="I18183" t="s">
        <v>9833</v>
      </c>
      <c r="J18183" t="s">
        <v>9832</v>
      </c>
      <c r="K18183" t="s">
        <v>208</v>
      </c>
      <c r="L18183" t="s">
        <v>9831</v>
      </c>
      <c r="N18183" t="s">
        <v>208</v>
      </c>
      <c r="O18183" t="s">
        <v>476</v>
      </c>
      <c r="P18183" t="s">
        <v>476</v>
      </c>
    </row>
    <row r="18184" spans="1:16">
      <c r="A18184" s="484" t="s">
        <v>62000</v>
      </c>
      <c r="B18184" s="485" t="s">
        <v>61999</v>
      </c>
      <c r="C18184" t="s">
        <v>61998</v>
      </c>
      <c r="D18184" t="s">
        <v>61997</v>
      </c>
      <c r="E18184" t="str">
        <f t="shared" si="284"/>
        <v>679203 - HEADN PARTNERS LILLE</v>
      </c>
      <c r="F18184" t="s">
        <v>21730</v>
      </c>
      <c r="G18184" t="s">
        <v>61996</v>
      </c>
      <c r="I18184" t="s">
        <v>1814</v>
      </c>
      <c r="J18184" t="s">
        <v>61995</v>
      </c>
      <c r="K18184" t="s">
        <v>208</v>
      </c>
      <c r="L18184" t="s">
        <v>61994</v>
      </c>
      <c r="N18184" t="s">
        <v>207</v>
      </c>
      <c r="O18184" t="s">
        <v>476</v>
      </c>
      <c r="P18184" t="s">
        <v>476</v>
      </c>
    </row>
    <row r="18185" spans="1:16">
      <c r="A18185" s="484" t="s">
        <v>10596</v>
      </c>
      <c r="B18185" s="485" t="s">
        <v>10595</v>
      </c>
      <c r="C18185" t="s">
        <v>10594</v>
      </c>
      <c r="D18185" t="s">
        <v>10594</v>
      </c>
      <c r="E18185" t="str">
        <f t="shared" si="284"/>
        <v>677644 - TERRITOIRES DE CHANGEMENT</v>
      </c>
      <c r="F18185" t="s">
        <v>4499</v>
      </c>
      <c r="G18185" t="s">
        <v>10593</v>
      </c>
      <c r="I18185" t="s">
        <v>10592</v>
      </c>
      <c r="J18185" t="s">
        <v>10591</v>
      </c>
      <c r="K18185" t="s">
        <v>208</v>
      </c>
      <c r="L18185" t="s">
        <v>10590</v>
      </c>
      <c r="N18185" t="s">
        <v>208</v>
      </c>
      <c r="O18185" t="s">
        <v>476</v>
      </c>
      <c r="P18185" t="s">
        <v>476</v>
      </c>
    </row>
    <row r="18186" spans="1:16">
      <c r="A18186" s="484" t="s">
        <v>23112</v>
      </c>
      <c r="B18186" s="485" t="s">
        <v>23111</v>
      </c>
      <c r="C18186" t="s">
        <v>23110</v>
      </c>
      <c r="D18186" t="s">
        <v>23110</v>
      </c>
      <c r="E18186" t="str">
        <f t="shared" si="284"/>
        <v>517306 - RESEAU A2C</v>
      </c>
      <c r="F18186" t="s">
        <v>19402</v>
      </c>
      <c r="G18186" t="s">
        <v>23109</v>
      </c>
      <c r="I18186" t="s">
        <v>15946</v>
      </c>
      <c r="J18186" t="s">
        <v>23108</v>
      </c>
      <c r="K18186" t="s">
        <v>208</v>
      </c>
      <c r="L18186" t="s">
        <v>23107</v>
      </c>
      <c r="N18186" t="s">
        <v>208</v>
      </c>
      <c r="O18186" t="s">
        <v>476</v>
      </c>
      <c r="P18186" t="s">
        <v>476</v>
      </c>
    </row>
    <row r="18187" spans="1:16">
      <c r="A18187" s="484" t="s">
        <v>72340</v>
      </c>
      <c r="B18187" s="485" t="s">
        <v>72339</v>
      </c>
      <c r="C18187" t="s">
        <v>72338</v>
      </c>
      <c r="D18187" t="s">
        <v>72337</v>
      </c>
      <c r="E18187" t="str">
        <f t="shared" si="284"/>
        <v>674035 - F2S</v>
      </c>
      <c r="F18187" t="s">
        <v>5394</v>
      </c>
      <c r="G18187" t="s">
        <v>72336</v>
      </c>
      <c r="I18187" t="s">
        <v>37959</v>
      </c>
      <c r="J18187" t="s">
        <v>72335</v>
      </c>
      <c r="K18187" t="s">
        <v>208</v>
      </c>
      <c r="L18187" t="s">
        <v>72334</v>
      </c>
      <c r="N18187" t="s">
        <v>208</v>
      </c>
      <c r="O18187" t="s">
        <v>476</v>
      </c>
      <c r="P18187" t="s">
        <v>476</v>
      </c>
    </row>
    <row r="18188" spans="1:16">
      <c r="A18188" s="484" t="s">
        <v>46922</v>
      </c>
      <c r="B18188" s="485" t="s">
        <v>46921</v>
      </c>
      <c r="C18188" t="s">
        <v>46920</v>
      </c>
      <c r="D18188" t="s">
        <v>46920</v>
      </c>
      <c r="E18188" t="str">
        <f t="shared" si="284"/>
        <v>660565 - LA MAISON DES FORMATEURS ET FORMATRICES</v>
      </c>
      <c r="F18188" t="s">
        <v>3332</v>
      </c>
      <c r="G18188" t="s">
        <v>46919</v>
      </c>
      <c r="I18188" t="s">
        <v>1678</v>
      </c>
      <c r="J18188" t="s">
        <v>46918</v>
      </c>
      <c r="K18188" t="s">
        <v>208</v>
      </c>
      <c r="L18188" t="s">
        <v>46917</v>
      </c>
      <c r="N18188" t="s">
        <v>208</v>
      </c>
      <c r="O18188" t="s">
        <v>476</v>
      </c>
      <c r="P18188" t="s">
        <v>476</v>
      </c>
    </row>
    <row r="18189" spans="1:16">
      <c r="A18189" s="484" t="s">
        <v>33047</v>
      </c>
      <c r="B18189" s="485" t="s">
        <v>33046</v>
      </c>
      <c r="C18189" t="s">
        <v>33045</v>
      </c>
      <c r="D18189" t="s">
        <v>33045</v>
      </c>
      <c r="E18189" t="str">
        <f t="shared" si="284"/>
        <v>671083 - NORWAY PRODUCTION</v>
      </c>
      <c r="F18189" t="s">
        <v>953</v>
      </c>
      <c r="G18189" t="s">
        <v>33044</v>
      </c>
      <c r="I18189" t="s">
        <v>1035</v>
      </c>
      <c r="J18189" t="s">
        <v>33043</v>
      </c>
      <c r="K18189" t="s">
        <v>208</v>
      </c>
      <c r="L18189" t="s">
        <v>33042</v>
      </c>
      <c r="N18189" t="s">
        <v>208</v>
      </c>
      <c r="O18189" t="s">
        <v>476</v>
      </c>
      <c r="P18189" t="s">
        <v>476</v>
      </c>
    </row>
    <row r="18190" spans="1:16">
      <c r="A18190" s="484" t="s">
        <v>74422</v>
      </c>
      <c r="B18190" s="485" t="s">
        <v>74421</v>
      </c>
      <c r="C18190" t="s">
        <v>74420</v>
      </c>
      <c r="D18190" t="s">
        <v>74420</v>
      </c>
      <c r="E18190" t="str">
        <f t="shared" si="284"/>
        <v>682240 - FABIENNE SURLANNE FORMATION</v>
      </c>
      <c r="F18190" t="s">
        <v>11439</v>
      </c>
      <c r="G18190" t="s">
        <v>74419</v>
      </c>
      <c r="I18190" t="s">
        <v>749</v>
      </c>
      <c r="J18190" t="s">
        <v>74418</v>
      </c>
      <c r="K18190" t="s">
        <v>208</v>
      </c>
      <c r="L18190" t="s">
        <v>74417</v>
      </c>
      <c r="N18190" t="s">
        <v>208</v>
      </c>
      <c r="O18190" t="s">
        <v>476</v>
      </c>
      <c r="P18190" t="s">
        <v>476</v>
      </c>
    </row>
    <row r="18191" spans="1:16">
      <c r="A18191" s="484" t="s">
        <v>29016</v>
      </c>
      <c r="B18191" s="485" t="s">
        <v>29015</v>
      </c>
      <c r="C18191" t="s">
        <v>29014</v>
      </c>
      <c r="D18191" t="s">
        <v>29014</v>
      </c>
      <c r="E18191" t="str">
        <f t="shared" si="284"/>
        <v>678235 - PEDAGOPSY</v>
      </c>
      <c r="F18191" t="s">
        <v>4215</v>
      </c>
      <c r="G18191" t="s">
        <v>29013</v>
      </c>
      <c r="I18191" t="s">
        <v>2443</v>
      </c>
      <c r="K18191" t="s">
        <v>208</v>
      </c>
      <c r="L18191" t="s">
        <v>29012</v>
      </c>
      <c r="N18191" t="s">
        <v>208</v>
      </c>
      <c r="O18191" t="s">
        <v>476</v>
      </c>
      <c r="P18191" t="s">
        <v>476</v>
      </c>
    </row>
    <row r="18192" spans="1:16">
      <c r="A18192" s="484" t="s">
        <v>19288</v>
      </c>
      <c r="B18192" s="485" t="s">
        <v>19287</v>
      </c>
      <c r="C18192" t="s">
        <v>19286</v>
      </c>
      <c r="D18192" t="s">
        <v>19285</v>
      </c>
      <c r="E18192" t="str">
        <f t="shared" si="284"/>
        <v>675234 - SBC CONSEIL RH AKOYAS AIX EN PROVENCE PERTUIS</v>
      </c>
      <c r="F18192" t="s">
        <v>19284</v>
      </c>
      <c r="G18192" t="s">
        <v>19283</v>
      </c>
      <c r="I18192" t="s">
        <v>9297</v>
      </c>
      <c r="J18192" t="s">
        <v>19282</v>
      </c>
      <c r="K18192" t="s">
        <v>208</v>
      </c>
      <c r="L18192" t="s">
        <v>19281</v>
      </c>
      <c r="N18192" t="s">
        <v>208</v>
      </c>
      <c r="O18192" t="s">
        <v>476</v>
      </c>
      <c r="P18192" t="s">
        <v>476</v>
      </c>
    </row>
    <row r="18193" spans="1:16">
      <c r="A18193" s="484" t="s">
        <v>106935</v>
      </c>
      <c r="B18193" s="485" t="s">
        <v>106934</v>
      </c>
      <c r="C18193" t="s">
        <v>106933</v>
      </c>
      <c r="D18193" t="s">
        <v>106932</v>
      </c>
      <c r="E18193" t="str">
        <f t="shared" si="284"/>
        <v>676159 - CFSS PARIS SACLAY</v>
      </c>
      <c r="F18193" t="s">
        <v>33777</v>
      </c>
      <c r="G18193" t="s">
        <v>106931</v>
      </c>
      <c r="I18193" t="s">
        <v>106930</v>
      </c>
      <c r="J18193" t="s">
        <v>106929</v>
      </c>
      <c r="K18193" t="s">
        <v>208</v>
      </c>
      <c r="L18193" t="s">
        <v>106928</v>
      </c>
      <c r="N18193" t="s">
        <v>208</v>
      </c>
      <c r="O18193" t="s">
        <v>476</v>
      </c>
      <c r="P18193" t="s">
        <v>476</v>
      </c>
    </row>
    <row r="18194" spans="1:16">
      <c r="A18194" s="484" t="s">
        <v>59992</v>
      </c>
      <c r="B18194" s="485" t="s">
        <v>59991</v>
      </c>
      <c r="C18194" t="s">
        <v>59990</v>
      </c>
      <c r="D18194" t="s">
        <v>59990</v>
      </c>
      <c r="E18194" t="str">
        <f t="shared" si="284"/>
        <v>651813 - HYPNALIA</v>
      </c>
      <c r="F18194" t="s">
        <v>660</v>
      </c>
      <c r="G18194" t="s">
        <v>59989</v>
      </c>
      <c r="I18194" t="s">
        <v>21301</v>
      </c>
      <c r="J18194" t="s">
        <v>59988</v>
      </c>
      <c r="K18194" t="s">
        <v>208</v>
      </c>
      <c r="L18194" t="s">
        <v>59987</v>
      </c>
      <c r="N18194" t="s">
        <v>208</v>
      </c>
      <c r="O18194" t="s">
        <v>476</v>
      </c>
      <c r="P18194" t="s">
        <v>476</v>
      </c>
    </row>
    <row r="18195" spans="1:16">
      <c r="A18195" s="484" t="s">
        <v>23598</v>
      </c>
      <c r="B18195" s="485" t="s">
        <v>23597</v>
      </c>
      <c r="C18195" t="s">
        <v>23596</v>
      </c>
      <c r="D18195" t="s">
        <v>23596</v>
      </c>
      <c r="E18195" t="str">
        <f t="shared" si="284"/>
        <v>677115 - RED LIFE FRANCE</v>
      </c>
      <c r="F18195" t="s">
        <v>18046</v>
      </c>
      <c r="G18195" t="s">
        <v>23595</v>
      </c>
      <c r="I18195" t="s">
        <v>626</v>
      </c>
      <c r="J18195" t="s">
        <v>23594</v>
      </c>
      <c r="K18195" t="s">
        <v>208</v>
      </c>
      <c r="L18195" t="s">
        <v>23593</v>
      </c>
      <c r="N18195" t="s">
        <v>208</v>
      </c>
      <c r="O18195" t="s">
        <v>476</v>
      </c>
      <c r="P18195" t="s">
        <v>476</v>
      </c>
    </row>
    <row r="18196" spans="1:16">
      <c r="A18196" s="484" t="s">
        <v>59969</v>
      </c>
      <c r="B18196" s="485" t="s">
        <v>59968</v>
      </c>
      <c r="C18196" t="s">
        <v>59967</v>
      </c>
      <c r="D18196" t="s">
        <v>59966</v>
      </c>
      <c r="E18196" t="str">
        <f t="shared" si="284"/>
        <v>675593 - HYPNOTEAM DAMMARTIN EN GOELE</v>
      </c>
      <c r="F18196" t="s">
        <v>27852</v>
      </c>
      <c r="G18196" t="s">
        <v>59965</v>
      </c>
      <c r="I18196" t="s">
        <v>59964</v>
      </c>
      <c r="J18196" t="s">
        <v>59963</v>
      </c>
      <c r="K18196" t="s">
        <v>208</v>
      </c>
      <c r="L18196" t="s">
        <v>59962</v>
      </c>
      <c r="N18196" t="s">
        <v>208</v>
      </c>
      <c r="O18196" t="s">
        <v>476</v>
      </c>
      <c r="P18196" t="s">
        <v>476</v>
      </c>
    </row>
    <row r="18197" spans="1:16">
      <c r="A18197" s="484" t="s">
        <v>72212</v>
      </c>
      <c r="B18197" s="485" t="s">
        <v>72211</v>
      </c>
      <c r="C18197" t="s">
        <v>72210</v>
      </c>
      <c r="D18197" t="s">
        <v>72210</v>
      </c>
      <c r="E18197" t="str">
        <f t="shared" si="284"/>
        <v>660190 - FIRST LINE FORMATION</v>
      </c>
      <c r="F18197" t="s">
        <v>14316</v>
      </c>
      <c r="G18197" t="s">
        <v>72209</v>
      </c>
      <c r="I18197" t="s">
        <v>19763</v>
      </c>
      <c r="K18197" t="s">
        <v>208</v>
      </c>
      <c r="L18197" t="s">
        <v>72208</v>
      </c>
      <c r="N18197" t="s">
        <v>208</v>
      </c>
      <c r="O18197" t="s">
        <v>476</v>
      </c>
      <c r="P18197" t="s">
        <v>476</v>
      </c>
    </row>
    <row r="18198" spans="1:16">
      <c r="A18198" s="484" t="s">
        <v>92157</v>
      </c>
      <c r="B18198" s="485" t="s">
        <v>92156</v>
      </c>
      <c r="C18198" t="s">
        <v>92155</v>
      </c>
      <c r="D18198" t="s">
        <v>92155</v>
      </c>
      <c r="E18198" t="str">
        <f t="shared" si="284"/>
        <v>663177 - CONSTENSE</v>
      </c>
      <c r="F18198" t="s">
        <v>21774</v>
      </c>
      <c r="G18198" t="s">
        <v>92154</v>
      </c>
      <c r="I18198" t="s">
        <v>92153</v>
      </c>
      <c r="K18198" t="s">
        <v>208</v>
      </c>
      <c r="L18198" t="s">
        <v>92152</v>
      </c>
      <c r="N18198" t="s">
        <v>208</v>
      </c>
      <c r="O18198" t="s">
        <v>476</v>
      </c>
      <c r="P18198" t="s">
        <v>476</v>
      </c>
    </row>
    <row r="18199" spans="1:16">
      <c r="A18199" s="484" t="s">
        <v>115274</v>
      </c>
      <c r="B18199" s="485" t="s">
        <v>115273</v>
      </c>
      <c r="C18199" t="s">
        <v>115272</v>
      </c>
      <c r="D18199" t="s">
        <v>115272</v>
      </c>
      <c r="E18199" t="str">
        <f t="shared" si="284"/>
        <v>674898 - B FACTORY SCHOOL</v>
      </c>
      <c r="F18199" t="s">
        <v>3332</v>
      </c>
      <c r="G18199" t="s">
        <v>115271</v>
      </c>
      <c r="I18199" t="s">
        <v>1298</v>
      </c>
      <c r="J18199" t="s">
        <v>115270</v>
      </c>
      <c r="K18199" t="s">
        <v>208</v>
      </c>
      <c r="L18199" t="s">
        <v>115269</v>
      </c>
      <c r="N18199" t="s">
        <v>207</v>
      </c>
      <c r="O18199" t="s">
        <v>476</v>
      </c>
      <c r="P18199" t="s">
        <v>476</v>
      </c>
    </row>
    <row r="18200" spans="1:16">
      <c r="A18200" s="484" t="s">
        <v>61623</v>
      </c>
      <c r="B18200" s="485" t="s">
        <v>61622</v>
      </c>
      <c r="C18200" t="s">
        <v>61621</v>
      </c>
      <c r="D18200" t="s">
        <v>61621</v>
      </c>
      <c r="E18200" t="str">
        <f t="shared" si="284"/>
        <v>637774 - HESTIA FORMATION</v>
      </c>
      <c r="F18200" t="s">
        <v>61620</v>
      </c>
      <c r="G18200" t="s">
        <v>61619</v>
      </c>
      <c r="H18200" t="s">
        <v>61618</v>
      </c>
      <c r="I18200" t="s">
        <v>596</v>
      </c>
      <c r="J18200" t="s">
        <v>61617</v>
      </c>
      <c r="K18200" t="s">
        <v>208</v>
      </c>
      <c r="L18200" t="s">
        <v>61616</v>
      </c>
      <c r="N18200" t="s">
        <v>208</v>
      </c>
      <c r="O18200" t="s">
        <v>476</v>
      </c>
      <c r="P18200" t="s">
        <v>476</v>
      </c>
    </row>
    <row r="18201" spans="1:16">
      <c r="A18201" s="484" t="s">
        <v>131321</v>
      </c>
      <c r="B18201" s="485" t="s">
        <v>131320</v>
      </c>
      <c r="C18201" t="s">
        <v>131319</v>
      </c>
      <c r="D18201" t="s">
        <v>131319</v>
      </c>
      <c r="E18201" t="str">
        <f t="shared" si="284"/>
        <v>685604 - AI SISTERS</v>
      </c>
      <c r="F18201" t="s">
        <v>5487</v>
      </c>
      <c r="G18201" t="s">
        <v>131318</v>
      </c>
      <c r="I18201" t="s">
        <v>626</v>
      </c>
      <c r="K18201" t="s">
        <v>208</v>
      </c>
      <c r="L18201" t="s">
        <v>131317</v>
      </c>
      <c r="N18201" t="s">
        <v>208</v>
      </c>
      <c r="O18201" t="s">
        <v>476</v>
      </c>
      <c r="P18201" t="s">
        <v>476</v>
      </c>
    </row>
    <row r="18202" spans="1:16">
      <c r="A18202" s="484" t="s">
        <v>85253</v>
      </c>
      <c r="B18202" s="485" t="s">
        <v>85252</v>
      </c>
      <c r="C18202" t="s">
        <v>85251</v>
      </c>
      <c r="D18202" t="s">
        <v>85251</v>
      </c>
      <c r="E18202" t="str">
        <f t="shared" si="284"/>
        <v>681131 - ECHODYSSEE</v>
      </c>
      <c r="F18202" t="s">
        <v>3619</v>
      </c>
      <c r="G18202" t="s">
        <v>85250</v>
      </c>
      <c r="I18202" t="s">
        <v>626</v>
      </c>
      <c r="J18202" t="s">
        <v>85249</v>
      </c>
      <c r="K18202" t="s">
        <v>208</v>
      </c>
      <c r="L18202" t="s">
        <v>85248</v>
      </c>
      <c r="N18202" t="s">
        <v>208</v>
      </c>
      <c r="O18202" t="s">
        <v>476</v>
      </c>
      <c r="P18202" t="s">
        <v>476</v>
      </c>
    </row>
    <row r="18203" spans="1:16">
      <c r="A18203" s="484" t="s">
        <v>113164</v>
      </c>
      <c r="B18203" s="485" t="s">
        <v>113163</v>
      </c>
      <c r="C18203" t="s">
        <v>113162</v>
      </c>
      <c r="D18203" t="s">
        <v>113161</v>
      </c>
      <c r="E18203" t="str">
        <f t="shared" si="284"/>
        <v>671022 - BLOCKHAIN BUSINESS SCHOOL</v>
      </c>
      <c r="F18203" t="s">
        <v>2603</v>
      </c>
      <c r="G18203" t="s">
        <v>113160</v>
      </c>
      <c r="I18203" t="s">
        <v>11554</v>
      </c>
      <c r="J18203" t="s">
        <v>113159</v>
      </c>
      <c r="K18203" t="s">
        <v>208</v>
      </c>
      <c r="L18203" t="s">
        <v>113158</v>
      </c>
      <c r="N18203" t="s">
        <v>208</v>
      </c>
      <c r="O18203" t="s">
        <v>476</v>
      </c>
      <c r="P18203" t="s">
        <v>476</v>
      </c>
    </row>
    <row r="18204" spans="1:16">
      <c r="A18204" s="484" t="s">
        <v>43908</v>
      </c>
      <c r="B18204" s="485" t="s">
        <v>43907</v>
      </c>
      <c r="C18204" t="s">
        <v>43906</v>
      </c>
      <c r="D18204" t="s">
        <v>43906</v>
      </c>
      <c r="E18204" t="str">
        <f t="shared" si="284"/>
        <v>675301 - LEONES FORMATION</v>
      </c>
      <c r="F18204" t="s">
        <v>8653</v>
      </c>
      <c r="G18204" t="s">
        <v>43905</v>
      </c>
      <c r="I18204" t="s">
        <v>19833</v>
      </c>
      <c r="J18204" t="s">
        <v>43904</v>
      </c>
      <c r="K18204" t="s">
        <v>208</v>
      </c>
      <c r="L18204" t="s">
        <v>43903</v>
      </c>
      <c r="N18204" t="s">
        <v>208</v>
      </c>
      <c r="O18204" t="s">
        <v>476</v>
      </c>
      <c r="P18204" t="s">
        <v>476</v>
      </c>
    </row>
    <row r="18205" spans="1:16">
      <c r="A18205" s="484" t="s">
        <v>88956</v>
      </c>
      <c r="B18205" s="485" t="s">
        <v>88955</v>
      </c>
      <c r="C18205" t="s">
        <v>88954</v>
      </c>
      <c r="D18205" t="s">
        <v>88954</v>
      </c>
      <c r="E18205" t="str">
        <f t="shared" si="284"/>
        <v>679197 - DB COACHING</v>
      </c>
      <c r="F18205" t="s">
        <v>21730</v>
      </c>
      <c r="G18205" t="s">
        <v>88953</v>
      </c>
      <c r="I18205" t="s">
        <v>3741</v>
      </c>
      <c r="J18205" t="s">
        <v>88952</v>
      </c>
      <c r="K18205" t="s">
        <v>208</v>
      </c>
      <c r="L18205" t="s">
        <v>88951</v>
      </c>
      <c r="N18205" t="s">
        <v>208</v>
      </c>
      <c r="O18205" t="s">
        <v>476</v>
      </c>
      <c r="P18205" t="s">
        <v>476</v>
      </c>
    </row>
    <row r="18206" spans="1:16">
      <c r="A18206" s="484" t="s">
        <v>127895</v>
      </c>
      <c r="B18206" s="485" t="s">
        <v>127894</v>
      </c>
      <c r="C18206" t="s">
        <v>127893</v>
      </c>
      <c r="D18206" t="s">
        <v>127893</v>
      </c>
      <c r="E18206" t="str">
        <f t="shared" si="284"/>
        <v>676846 - AOC MEDIATION</v>
      </c>
      <c r="F18206" t="s">
        <v>8675</v>
      </c>
      <c r="G18206" t="s">
        <v>127892</v>
      </c>
      <c r="H18206" t="s">
        <v>127891</v>
      </c>
      <c r="I18206" t="s">
        <v>98324</v>
      </c>
      <c r="J18206" t="s">
        <v>127890</v>
      </c>
      <c r="K18206" t="s">
        <v>208</v>
      </c>
      <c r="L18206" t="s">
        <v>127889</v>
      </c>
      <c r="N18206" t="s">
        <v>208</v>
      </c>
      <c r="O18206" t="s">
        <v>476</v>
      </c>
      <c r="P18206" t="s">
        <v>476</v>
      </c>
    </row>
    <row r="18207" spans="1:16">
      <c r="A18207" s="484" t="s">
        <v>32176</v>
      </c>
      <c r="B18207" s="485" t="s">
        <v>32175</v>
      </c>
      <c r="C18207" t="s">
        <v>32174</v>
      </c>
      <c r="D18207" t="s">
        <v>32174</v>
      </c>
      <c r="E18207" t="str">
        <f t="shared" si="284"/>
        <v>671836 - ODYSSEE 29</v>
      </c>
      <c r="F18207" t="s">
        <v>7009</v>
      </c>
      <c r="G18207" t="s">
        <v>32173</v>
      </c>
      <c r="I18207" t="s">
        <v>18762</v>
      </c>
      <c r="J18207" t="s">
        <v>32172</v>
      </c>
      <c r="K18207" t="s">
        <v>208</v>
      </c>
      <c r="L18207" t="s">
        <v>32171</v>
      </c>
      <c r="N18207" t="s">
        <v>208</v>
      </c>
      <c r="O18207" t="s">
        <v>476</v>
      </c>
      <c r="P18207" t="s">
        <v>476</v>
      </c>
    </row>
    <row r="18208" spans="1:16">
      <c r="A18208" s="484" t="s">
        <v>12249</v>
      </c>
      <c r="B18208" s="485" t="s">
        <v>12248</v>
      </c>
      <c r="C18208" t="s">
        <v>12247</v>
      </c>
      <c r="D18208" t="s">
        <v>12247</v>
      </c>
      <c r="E18208" t="str">
        <f t="shared" si="284"/>
        <v>660693 - SUPER PANSEUR</v>
      </c>
      <c r="F18208" t="s">
        <v>11447</v>
      </c>
      <c r="G18208" t="s">
        <v>12246</v>
      </c>
      <c r="I18208" t="s">
        <v>12245</v>
      </c>
      <c r="J18208" t="s">
        <v>12244</v>
      </c>
      <c r="K18208" t="s">
        <v>208</v>
      </c>
      <c r="L18208" t="s">
        <v>12243</v>
      </c>
      <c r="N18208" t="s">
        <v>208</v>
      </c>
      <c r="O18208" t="s">
        <v>476</v>
      </c>
      <c r="P18208" t="s">
        <v>476</v>
      </c>
    </row>
    <row r="18209" spans="1:16">
      <c r="A18209" s="484" t="s">
        <v>36445</v>
      </c>
      <c r="B18209" s="485" t="s">
        <v>36444</v>
      </c>
      <c r="C18209" t="s">
        <v>36443</v>
      </c>
      <c r="D18209" t="s">
        <v>36443</v>
      </c>
      <c r="E18209" t="str">
        <f t="shared" si="284"/>
        <v>684636 - MEVEL OLIVIER FORMATION</v>
      </c>
      <c r="F18209" t="s">
        <v>19530</v>
      </c>
      <c r="G18209" t="s">
        <v>36442</v>
      </c>
      <c r="I18209" t="s">
        <v>36441</v>
      </c>
      <c r="J18209" t="s">
        <v>36440</v>
      </c>
      <c r="K18209" t="s">
        <v>208</v>
      </c>
      <c r="L18209" t="s">
        <v>36439</v>
      </c>
      <c r="N18209" t="s">
        <v>208</v>
      </c>
      <c r="O18209" t="s">
        <v>476</v>
      </c>
      <c r="P18209" t="s">
        <v>476</v>
      </c>
    </row>
    <row r="18210" spans="1:16">
      <c r="A18210" s="484" t="s">
        <v>35645</v>
      </c>
      <c r="B18210" s="485" t="s">
        <v>35644</v>
      </c>
      <c r="C18210" t="s">
        <v>35643</v>
      </c>
      <c r="D18210" t="s">
        <v>35643</v>
      </c>
      <c r="E18210" t="str">
        <f t="shared" si="284"/>
        <v>674977 - MMEP</v>
      </c>
      <c r="F18210" t="s">
        <v>14269</v>
      </c>
      <c r="G18210" t="s">
        <v>35642</v>
      </c>
      <c r="I18210" t="s">
        <v>35641</v>
      </c>
      <c r="K18210" t="s">
        <v>208</v>
      </c>
      <c r="L18210" t="s">
        <v>35640</v>
      </c>
      <c r="N18210" t="s">
        <v>208</v>
      </c>
      <c r="O18210" t="s">
        <v>476</v>
      </c>
      <c r="P18210" t="s">
        <v>476</v>
      </c>
    </row>
    <row r="18211" spans="1:16">
      <c r="A18211" s="484" t="s">
        <v>59618</v>
      </c>
      <c r="B18211" s="485" t="s">
        <v>59617</v>
      </c>
      <c r="C18211" t="s">
        <v>59616</v>
      </c>
      <c r="D18211" t="s">
        <v>59616</v>
      </c>
      <c r="E18211" t="str">
        <f t="shared" si="284"/>
        <v>663554 - IDACTION</v>
      </c>
      <c r="F18211" t="s">
        <v>16536</v>
      </c>
      <c r="G18211" t="s">
        <v>59615</v>
      </c>
      <c r="I18211" t="s">
        <v>7695</v>
      </c>
      <c r="J18211" t="s">
        <v>59614</v>
      </c>
      <c r="K18211" t="s">
        <v>208</v>
      </c>
      <c r="L18211" t="s">
        <v>59613</v>
      </c>
      <c r="N18211" t="s">
        <v>208</v>
      </c>
      <c r="O18211" t="s">
        <v>476</v>
      </c>
      <c r="P18211" t="s">
        <v>476</v>
      </c>
    </row>
    <row r="18212" spans="1:16">
      <c r="A18212" s="484" t="s">
        <v>28597</v>
      </c>
      <c r="B18212" s="485" t="s">
        <v>28596</v>
      </c>
      <c r="C18212" t="s">
        <v>28595</v>
      </c>
      <c r="D18212" t="s">
        <v>28595</v>
      </c>
      <c r="E18212" t="str">
        <f t="shared" si="284"/>
        <v>653494 - PERRINE TRAMONI -PYO</v>
      </c>
      <c r="F18212" t="s">
        <v>8350</v>
      </c>
      <c r="G18212" t="s">
        <v>28594</v>
      </c>
      <c r="I18212" t="s">
        <v>16595</v>
      </c>
      <c r="J18212" t="s">
        <v>28593</v>
      </c>
      <c r="K18212" t="s">
        <v>208</v>
      </c>
      <c r="L18212" t="s">
        <v>28592</v>
      </c>
      <c r="N18212" t="s">
        <v>208</v>
      </c>
      <c r="O18212" t="s">
        <v>476</v>
      </c>
      <c r="P18212" t="s">
        <v>476</v>
      </c>
    </row>
    <row r="18213" spans="1:16">
      <c r="A18213" s="484" t="s">
        <v>16752</v>
      </c>
      <c r="B18213" s="485" t="s">
        <v>16751</v>
      </c>
      <c r="C18213" t="s">
        <v>16750</v>
      </c>
      <c r="D18213" t="s">
        <v>16750</v>
      </c>
      <c r="E18213" t="str">
        <f t="shared" si="284"/>
        <v>668450 - SIRIUS HORIZON</v>
      </c>
      <c r="F18213" t="s">
        <v>1070</v>
      </c>
      <c r="G18213" t="s">
        <v>16749</v>
      </c>
      <c r="I18213" t="s">
        <v>10820</v>
      </c>
      <c r="J18213" t="s">
        <v>16748</v>
      </c>
      <c r="K18213" t="s">
        <v>208</v>
      </c>
      <c r="L18213" t="s">
        <v>16747</v>
      </c>
      <c r="N18213" t="s">
        <v>208</v>
      </c>
      <c r="O18213" t="s">
        <v>476</v>
      </c>
      <c r="P18213" t="s">
        <v>476</v>
      </c>
    </row>
    <row r="18214" spans="1:16">
      <c r="A18214" s="484" t="s">
        <v>17514</v>
      </c>
      <c r="B18214" s="485" t="s">
        <v>17513</v>
      </c>
      <c r="C18214" t="s">
        <v>17512</v>
      </c>
      <c r="D18214" t="s">
        <v>17512</v>
      </c>
      <c r="E18214" t="str">
        <f t="shared" si="284"/>
        <v>569665 - SFMC</v>
      </c>
      <c r="F18214" t="s">
        <v>8881</v>
      </c>
      <c r="G18214" t="s">
        <v>17511</v>
      </c>
      <c r="I18214" t="s">
        <v>626</v>
      </c>
      <c r="J18214" t="s">
        <v>17510</v>
      </c>
      <c r="K18214" t="s">
        <v>17509</v>
      </c>
      <c r="L18214" t="s">
        <v>17508</v>
      </c>
      <c r="N18214" t="s">
        <v>208</v>
      </c>
      <c r="O18214" t="s">
        <v>476</v>
      </c>
      <c r="P18214" t="s">
        <v>476</v>
      </c>
    </row>
    <row r="18215" spans="1:16">
      <c r="A18215" s="484" t="s">
        <v>69025</v>
      </c>
      <c r="B18215" s="485" t="s">
        <v>69024</v>
      </c>
      <c r="C18215" t="s">
        <v>69023</v>
      </c>
      <c r="D18215" t="s">
        <v>69023</v>
      </c>
      <c r="E18215" t="str">
        <f t="shared" si="284"/>
        <v>658595 - FORQA LANGUAGE</v>
      </c>
      <c r="F18215" t="s">
        <v>9404</v>
      </c>
      <c r="G18215" t="s">
        <v>69022</v>
      </c>
      <c r="I18215" t="s">
        <v>36660</v>
      </c>
      <c r="K18215" t="s">
        <v>208</v>
      </c>
      <c r="L18215" t="s">
        <v>69021</v>
      </c>
      <c r="N18215" t="s">
        <v>208</v>
      </c>
      <c r="O18215" t="s">
        <v>476</v>
      </c>
      <c r="P18215" t="s">
        <v>476</v>
      </c>
    </row>
    <row r="18216" spans="1:16">
      <c r="A18216" s="484" t="s">
        <v>48462</v>
      </c>
      <c r="B18216" s="485" t="s">
        <v>48461</v>
      </c>
      <c r="C18216" t="s">
        <v>48460</v>
      </c>
      <c r="D18216" t="s">
        <v>48460</v>
      </c>
      <c r="E18216" t="str">
        <f t="shared" si="284"/>
        <v>670730 - KARE</v>
      </c>
      <c r="F18216" t="s">
        <v>4614</v>
      </c>
      <c r="G18216" t="s">
        <v>48459</v>
      </c>
      <c r="I18216" t="s">
        <v>626</v>
      </c>
      <c r="J18216" t="s">
        <v>48458</v>
      </c>
      <c r="K18216" t="s">
        <v>208</v>
      </c>
      <c r="L18216" t="s">
        <v>48457</v>
      </c>
      <c r="N18216" t="s">
        <v>208</v>
      </c>
      <c r="O18216" t="s">
        <v>476</v>
      </c>
      <c r="P18216" t="s">
        <v>476</v>
      </c>
    </row>
    <row r="18217" spans="1:16">
      <c r="A18217" s="484" t="s">
        <v>32410</v>
      </c>
      <c r="B18217" s="485" t="s">
        <v>32409</v>
      </c>
      <c r="C18217" t="s">
        <v>32408</v>
      </c>
      <c r="D18217" t="s">
        <v>32408</v>
      </c>
      <c r="E18217" t="str">
        <f t="shared" si="284"/>
        <v>664546 - OCI FORMATION</v>
      </c>
      <c r="F18217" t="s">
        <v>1142</v>
      </c>
      <c r="G18217" t="s">
        <v>32407</v>
      </c>
      <c r="I18217" t="s">
        <v>32406</v>
      </c>
      <c r="J18217" t="s">
        <v>32405</v>
      </c>
      <c r="K18217" t="s">
        <v>208</v>
      </c>
      <c r="L18217" t="s">
        <v>32404</v>
      </c>
      <c r="N18217" t="s">
        <v>208</v>
      </c>
      <c r="O18217" t="s">
        <v>476</v>
      </c>
      <c r="P18217" t="s">
        <v>476</v>
      </c>
    </row>
    <row r="18218" spans="1:16">
      <c r="A18218" s="484" t="s">
        <v>122392</v>
      </c>
      <c r="B18218" s="485" t="s">
        <v>122391</v>
      </c>
      <c r="C18218" t="s">
        <v>122390</v>
      </c>
      <c r="D18218" t="s">
        <v>122389</v>
      </c>
      <c r="E18218" t="str">
        <f t="shared" si="284"/>
        <v>672154 - ASMIL</v>
      </c>
      <c r="F18218" t="s">
        <v>3601</v>
      </c>
      <c r="G18218" t="s">
        <v>122388</v>
      </c>
      <c r="H18218" t="s">
        <v>122387</v>
      </c>
      <c r="I18218" t="s">
        <v>1799</v>
      </c>
      <c r="K18218" t="s">
        <v>208</v>
      </c>
      <c r="L18218" t="s">
        <v>122386</v>
      </c>
      <c r="N18218" t="s">
        <v>208</v>
      </c>
      <c r="O18218" t="s">
        <v>476</v>
      </c>
      <c r="P18218" t="s">
        <v>476</v>
      </c>
    </row>
    <row r="18219" spans="1:16">
      <c r="A18219" s="484" t="s">
        <v>127512</v>
      </c>
      <c r="B18219" s="485" t="s">
        <v>127511</v>
      </c>
      <c r="C18219" t="s">
        <v>127510</v>
      </c>
      <c r="D18219" t="s">
        <v>127510</v>
      </c>
      <c r="E18219" t="str">
        <f t="shared" si="284"/>
        <v>567851 - APTITUDES</v>
      </c>
      <c r="F18219" t="s">
        <v>2936</v>
      </c>
      <c r="G18219" t="s">
        <v>127509</v>
      </c>
      <c r="I18219" t="s">
        <v>7695</v>
      </c>
      <c r="J18219" t="s">
        <v>127508</v>
      </c>
      <c r="K18219" t="s">
        <v>208</v>
      </c>
      <c r="L18219" t="s">
        <v>127507</v>
      </c>
      <c r="N18219" t="s">
        <v>208</v>
      </c>
      <c r="O18219" t="s">
        <v>476</v>
      </c>
      <c r="P18219" t="s">
        <v>476</v>
      </c>
    </row>
    <row r="18220" spans="1:16">
      <c r="A18220" s="484" t="s">
        <v>25641</v>
      </c>
      <c r="B18220" s="485" t="s">
        <v>25640</v>
      </c>
      <c r="C18220" t="s">
        <v>25639</v>
      </c>
      <c r="D18220" t="s">
        <v>25639</v>
      </c>
      <c r="E18220" t="str">
        <f t="shared" si="284"/>
        <v>681088 - PROJET J</v>
      </c>
      <c r="F18220" t="s">
        <v>3619</v>
      </c>
      <c r="G18220" t="s">
        <v>25638</v>
      </c>
      <c r="I18220" t="s">
        <v>25637</v>
      </c>
      <c r="J18220" t="s">
        <v>25636</v>
      </c>
      <c r="K18220" t="s">
        <v>208</v>
      </c>
      <c r="L18220" t="s">
        <v>25635</v>
      </c>
      <c r="N18220" t="s">
        <v>208</v>
      </c>
      <c r="O18220" t="s">
        <v>476</v>
      </c>
      <c r="P18220" t="s">
        <v>476</v>
      </c>
    </row>
    <row r="18221" spans="1:16">
      <c r="A18221" s="484" t="s">
        <v>110770</v>
      </c>
      <c r="B18221" s="485" t="s">
        <v>110769</v>
      </c>
      <c r="C18221" t="s">
        <v>110768</v>
      </c>
      <c r="D18221" t="s">
        <v>110768</v>
      </c>
      <c r="E18221" t="str">
        <f t="shared" si="284"/>
        <v>665526 - CALM</v>
      </c>
      <c r="F18221" t="s">
        <v>2138</v>
      </c>
      <c r="G18221" t="s">
        <v>110767</v>
      </c>
      <c r="I18221" t="s">
        <v>4007</v>
      </c>
      <c r="J18221" t="s">
        <v>110766</v>
      </c>
      <c r="K18221" t="s">
        <v>208</v>
      </c>
      <c r="L18221" t="s">
        <v>110765</v>
      </c>
      <c r="N18221" t="s">
        <v>208</v>
      </c>
      <c r="O18221" t="s">
        <v>476</v>
      </c>
      <c r="P18221" t="s">
        <v>476</v>
      </c>
    </row>
    <row r="18222" spans="1:16">
      <c r="A18222" s="484" t="s">
        <v>40613</v>
      </c>
      <c r="B18222" s="485" t="s">
        <v>40612</v>
      </c>
      <c r="C18222" t="s">
        <v>40611</v>
      </c>
      <c r="D18222" t="s">
        <v>40611</v>
      </c>
      <c r="E18222" t="str">
        <f t="shared" si="284"/>
        <v>520860 - MAI</v>
      </c>
      <c r="F18222" t="s">
        <v>4583</v>
      </c>
      <c r="G18222" t="s">
        <v>40610</v>
      </c>
      <c r="H18222" t="s">
        <v>40609</v>
      </c>
      <c r="I18222" t="s">
        <v>2900</v>
      </c>
      <c r="J18222" t="s">
        <v>40608</v>
      </c>
      <c r="K18222" t="s">
        <v>208</v>
      </c>
      <c r="L18222" t="s">
        <v>40607</v>
      </c>
      <c r="N18222" t="s">
        <v>208</v>
      </c>
      <c r="O18222" t="s">
        <v>476</v>
      </c>
      <c r="P18222" t="s">
        <v>476</v>
      </c>
    </row>
    <row r="18223" spans="1:16">
      <c r="A18223" s="484" t="s">
        <v>109148</v>
      </c>
      <c r="B18223" s="485" t="s">
        <v>109147</v>
      </c>
      <c r="C18223" t="s">
        <v>109146</v>
      </c>
      <c r="D18223" t="s">
        <v>109146</v>
      </c>
      <c r="E18223" t="str">
        <f t="shared" si="284"/>
        <v>662823 - CDEVELOPPEMENT</v>
      </c>
      <c r="F18223" t="s">
        <v>14086</v>
      </c>
      <c r="G18223" t="s">
        <v>109145</v>
      </c>
      <c r="I18223" t="s">
        <v>2522</v>
      </c>
      <c r="K18223" t="s">
        <v>208</v>
      </c>
      <c r="L18223" t="s">
        <v>109144</v>
      </c>
      <c r="N18223" t="s">
        <v>208</v>
      </c>
      <c r="O18223" t="s">
        <v>476</v>
      </c>
      <c r="P18223" t="s">
        <v>476</v>
      </c>
    </row>
    <row r="18224" spans="1:16">
      <c r="A18224" s="484" t="s">
        <v>36847</v>
      </c>
      <c r="B18224" s="485" t="s">
        <v>36846</v>
      </c>
      <c r="C18224" t="s">
        <v>36845</v>
      </c>
      <c r="D18224" t="s">
        <v>36845</v>
      </c>
      <c r="E18224" t="str">
        <f t="shared" si="284"/>
        <v>682524 - MEP - LA MAISDON DE L'EVOLUTION PROFESSIONNELLE</v>
      </c>
      <c r="F18224" t="s">
        <v>5754</v>
      </c>
      <c r="G18224" t="s">
        <v>36844</v>
      </c>
      <c r="I18224" t="s">
        <v>36843</v>
      </c>
      <c r="K18224" t="s">
        <v>208</v>
      </c>
      <c r="L18224" t="s">
        <v>36842</v>
      </c>
      <c r="N18224" t="s">
        <v>208</v>
      </c>
      <c r="O18224" t="s">
        <v>476</v>
      </c>
      <c r="P18224" t="s">
        <v>476</v>
      </c>
    </row>
    <row r="18225" spans="1:16">
      <c r="A18225" s="484" t="s">
        <v>85201</v>
      </c>
      <c r="B18225" s="485" t="s">
        <v>85200</v>
      </c>
      <c r="C18225" t="s">
        <v>85199</v>
      </c>
      <c r="D18225" t="s">
        <v>85199</v>
      </c>
      <c r="E18225" t="str">
        <f t="shared" si="284"/>
        <v>658546 - ECM ACADEMIE</v>
      </c>
      <c r="F18225" t="s">
        <v>29403</v>
      </c>
      <c r="G18225" t="s">
        <v>85198</v>
      </c>
      <c r="I18225" t="s">
        <v>4056</v>
      </c>
      <c r="J18225" t="s">
        <v>85197</v>
      </c>
      <c r="K18225" t="s">
        <v>208</v>
      </c>
      <c r="L18225" t="s">
        <v>85196</v>
      </c>
      <c r="N18225" t="s">
        <v>208</v>
      </c>
      <c r="O18225" t="s">
        <v>476</v>
      </c>
      <c r="P18225" t="s">
        <v>476</v>
      </c>
    </row>
    <row r="18226" spans="1:16">
      <c r="A18226" s="484" t="s">
        <v>68361</v>
      </c>
      <c r="B18226" s="485" t="s">
        <v>68360</v>
      </c>
      <c r="C18226" t="s">
        <v>68359</v>
      </c>
      <c r="D18226" t="s">
        <v>68359</v>
      </c>
      <c r="E18226" t="str">
        <f t="shared" si="284"/>
        <v>670686 - FRANECOL FORMATIONS</v>
      </c>
      <c r="F18226" t="s">
        <v>10767</v>
      </c>
      <c r="G18226" t="s">
        <v>37649</v>
      </c>
      <c r="I18226" t="s">
        <v>626</v>
      </c>
      <c r="J18226" t="s">
        <v>68358</v>
      </c>
      <c r="K18226" t="s">
        <v>208</v>
      </c>
      <c r="L18226" t="s">
        <v>68357</v>
      </c>
      <c r="N18226" t="s">
        <v>208</v>
      </c>
      <c r="O18226" t="s">
        <v>476</v>
      </c>
      <c r="P18226" t="s">
        <v>476</v>
      </c>
    </row>
    <row r="18227" spans="1:16">
      <c r="A18227" s="484" t="s">
        <v>110107</v>
      </c>
      <c r="B18227" s="485" t="s">
        <v>110106</v>
      </c>
      <c r="C18227" t="s">
        <v>110105</v>
      </c>
      <c r="D18227" t="s">
        <v>110105</v>
      </c>
      <c r="E18227" t="str">
        <f t="shared" si="284"/>
        <v>653690 - CAPTURE COMPETENCES</v>
      </c>
      <c r="F18227" t="s">
        <v>6686</v>
      </c>
      <c r="G18227" t="s">
        <v>29104</v>
      </c>
      <c r="I18227" t="s">
        <v>4390</v>
      </c>
      <c r="J18227" t="s">
        <v>29103</v>
      </c>
      <c r="K18227" t="s">
        <v>208</v>
      </c>
      <c r="L18227" t="s">
        <v>110104</v>
      </c>
      <c r="N18227" t="s">
        <v>208</v>
      </c>
      <c r="O18227" t="s">
        <v>476</v>
      </c>
      <c r="P18227" t="s">
        <v>476</v>
      </c>
    </row>
    <row r="18228" spans="1:16">
      <c r="A18228" s="484" t="s">
        <v>116118</v>
      </c>
      <c r="B18228" s="485" t="s">
        <v>116117</v>
      </c>
      <c r="C18228" t="s">
        <v>116116</v>
      </c>
      <c r="D18228" t="s">
        <v>116116</v>
      </c>
      <c r="E18228" t="str">
        <f t="shared" si="284"/>
        <v>656082 - AUTONOMII FORMATION</v>
      </c>
      <c r="F18228" t="s">
        <v>3238</v>
      </c>
      <c r="G18228" t="s">
        <v>116115</v>
      </c>
      <c r="I18228" t="s">
        <v>2908</v>
      </c>
      <c r="J18228" t="s">
        <v>116114</v>
      </c>
      <c r="K18228" t="s">
        <v>208</v>
      </c>
      <c r="L18228" t="s">
        <v>116113</v>
      </c>
      <c r="N18228" t="s">
        <v>208</v>
      </c>
      <c r="O18228" t="s">
        <v>476</v>
      </c>
      <c r="P18228" t="s">
        <v>476</v>
      </c>
    </row>
    <row r="18229" spans="1:16">
      <c r="A18229" s="484" t="s">
        <v>29692</v>
      </c>
      <c r="B18229" s="485" t="s">
        <v>29691</v>
      </c>
      <c r="C18229" t="s">
        <v>29690</v>
      </c>
      <c r="D18229" t="s">
        <v>29690</v>
      </c>
      <c r="E18229" t="str">
        <f t="shared" si="284"/>
        <v>666427 - PARCOURS F</v>
      </c>
      <c r="F18229" t="s">
        <v>8350</v>
      </c>
      <c r="G18229" t="s">
        <v>29689</v>
      </c>
      <c r="I18229" t="s">
        <v>7480</v>
      </c>
      <c r="J18229" t="s">
        <v>29688</v>
      </c>
      <c r="K18229" t="s">
        <v>208</v>
      </c>
      <c r="L18229" t="s">
        <v>29687</v>
      </c>
      <c r="N18229" t="s">
        <v>208</v>
      </c>
      <c r="O18229" t="s">
        <v>476</v>
      </c>
      <c r="P18229" t="s">
        <v>476</v>
      </c>
    </row>
    <row r="18230" spans="1:16">
      <c r="A18230" s="484" t="s">
        <v>43973</v>
      </c>
      <c r="B18230" s="485" t="s">
        <v>43972</v>
      </c>
      <c r="C18230" t="s">
        <v>43971</v>
      </c>
      <c r="D18230" t="s">
        <v>43971</v>
      </c>
      <c r="E18230" t="str">
        <f t="shared" si="284"/>
        <v>678650 - LENOA CONSEIL</v>
      </c>
      <c r="F18230" t="s">
        <v>11454</v>
      </c>
      <c r="G18230" t="s">
        <v>43970</v>
      </c>
      <c r="I18230" t="s">
        <v>10927</v>
      </c>
      <c r="J18230" t="s">
        <v>43969</v>
      </c>
      <c r="K18230" t="s">
        <v>208</v>
      </c>
      <c r="L18230" t="s">
        <v>43968</v>
      </c>
      <c r="N18230" t="s">
        <v>208</v>
      </c>
      <c r="O18230" t="s">
        <v>476</v>
      </c>
      <c r="P18230" t="s">
        <v>476</v>
      </c>
    </row>
    <row r="18231" spans="1:16">
      <c r="A18231" s="484" t="s">
        <v>57481</v>
      </c>
      <c r="B18231" s="485" t="s">
        <v>57480</v>
      </c>
      <c r="C18231" t="s">
        <v>57479</v>
      </c>
      <c r="D18231" t="s">
        <v>57478</v>
      </c>
      <c r="E18231" t="str">
        <f t="shared" si="284"/>
        <v>656768 - IFUSSE</v>
      </c>
      <c r="F18231" t="s">
        <v>3923</v>
      </c>
      <c r="G18231" t="s">
        <v>57477</v>
      </c>
      <c r="I18231" t="s">
        <v>57476</v>
      </c>
      <c r="K18231" t="s">
        <v>208</v>
      </c>
      <c r="L18231" t="s">
        <v>57475</v>
      </c>
      <c r="N18231" t="s">
        <v>208</v>
      </c>
      <c r="O18231" t="s">
        <v>476</v>
      </c>
      <c r="P18231" t="s">
        <v>476</v>
      </c>
    </row>
    <row r="18232" spans="1:16">
      <c r="A18232" s="484" t="s">
        <v>31643</v>
      </c>
      <c r="B18232" s="485" t="s">
        <v>31642</v>
      </c>
      <c r="C18232" t="s">
        <v>31641</v>
      </c>
      <c r="D18232" t="s">
        <v>31641</v>
      </c>
      <c r="E18232" t="str">
        <f t="shared" si="284"/>
        <v>676408 - OGUSTHYM QUALYDIET</v>
      </c>
      <c r="F18232" t="s">
        <v>1575</v>
      </c>
      <c r="G18232" t="s">
        <v>31640</v>
      </c>
      <c r="I18232" t="s">
        <v>31639</v>
      </c>
      <c r="K18232" t="s">
        <v>208</v>
      </c>
      <c r="L18232" t="s">
        <v>31638</v>
      </c>
      <c r="N18232" t="s">
        <v>208</v>
      </c>
      <c r="O18232" t="s">
        <v>476</v>
      </c>
      <c r="P18232" t="s">
        <v>476</v>
      </c>
    </row>
    <row r="18233" spans="1:16">
      <c r="A18233" s="484" t="s">
        <v>11176</v>
      </c>
      <c r="B18233" s="485" t="s">
        <v>11175</v>
      </c>
      <c r="C18233" t="s">
        <v>11174</v>
      </c>
      <c r="D18233" t="s">
        <v>11174</v>
      </c>
      <c r="E18233" t="str">
        <f t="shared" si="284"/>
        <v>676366 - TAO FORMATIONS</v>
      </c>
      <c r="F18233" t="s">
        <v>7070</v>
      </c>
      <c r="G18233" t="s">
        <v>11173</v>
      </c>
      <c r="H18233" t="s">
        <v>11172</v>
      </c>
      <c r="I18233" t="s">
        <v>11171</v>
      </c>
      <c r="J18233" t="s">
        <v>11170</v>
      </c>
      <c r="K18233" t="s">
        <v>208</v>
      </c>
      <c r="L18233" t="s">
        <v>11169</v>
      </c>
      <c r="N18233" t="s">
        <v>208</v>
      </c>
      <c r="O18233" t="s">
        <v>476</v>
      </c>
      <c r="P18233" t="s">
        <v>476</v>
      </c>
    </row>
    <row r="18234" spans="1:16">
      <c r="A18234" s="484" t="s">
        <v>21734</v>
      </c>
      <c r="B18234" s="485" t="s">
        <v>21733</v>
      </c>
      <c r="C18234" t="s">
        <v>21732</v>
      </c>
      <c r="D18234" t="s">
        <v>21731</v>
      </c>
      <c r="E18234" t="str">
        <f t="shared" si="284"/>
        <v>679460 - RICHETER CATHERINE</v>
      </c>
      <c r="F18234" t="s">
        <v>21730</v>
      </c>
      <c r="G18234" t="s">
        <v>21729</v>
      </c>
      <c r="I18234" t="s">
        <v>21728</v>
      </c>
      <c r="J18234" t="s">
        <v>21727</v>
      </c>
      <c r="K18234" t="s">
        <v>208</v>
      </c>
      <c r="L18234" t="s">
        <v>21726</v>
      </c>
      <c r="N18234" t="s">
        <v>208</v>
      </c>
      <c r="O18234" t="s">
        <v>476</v>
      </c>
      <c r="P18234" t="s">
        <v>476</v>
      </c>
    </row>
    <row r="18235" spans="1:16">
      <c r="A18235" s="484" t="s">
        <v>123480</v>
      </c>
      <c r="B18235" s="485" t="s">
        <v>123479</v>
      </c>
      <c r="C18235" t="s">
        <v>123478</v>
      </c>
      <c r="D18235" t="s">
        <v>123477</v>
      </c>
      <c r="E18235" t="str">
        <f t="shared" si="284"/>
        <v>660814 - ASS DE GESTION DU CFA MTA CHATEAUDUN</v>
      </c>
      <c r="F18235" t="s">
        <v>20760</v>
      </c>
      <c r="G18235" t="s">
        <v>123476</v>
      </c>
      <c r="I18235" t="s">
        <v>19666</v>
      </c>
      <c r="J18235" t="s">
        <v>123475</v>
      </c>
      <c r="K18235" t="s">
        <v>208</v>
      </c>
      <c r="L18235" t="s">
        <v>123474</v>
      </c>
      <c r="N18235" t="s">
        <v>207</v>
      </c>
      <c r="O18235" t="s">
        <v>476</v>
      </c>
      <c r="P18235" t="s">
        <v>476</v>
      </c>
    </row>
    <row r="18236" spans="1:16">
      <c r="A18236" s="484" t="s">
        <v>807</v>
      </c>
      <c r="B18236" s="485" t="s">
        <v>806</v>
      </c>
      <c r="C18236" t="s">
        <v>805</v>
      </c>
      <c r="D18236" t="s">
        <v>805</v>
      </c>
      <c r="E18236" t="str">
        <f t="shared" si="284"/>
        <v>684302 - 3A SANTE</v>
      </c>
      <c r="F18236" t="s">
        <v>804</v>
      </c>
      <c r="G18236" t="s">
        <v>803</v>
      </c>
      <c r="I18236" t="s">
        <v>802</v>
      </c>
      <c r="J18236" t="s">
        <v>801</v>
      </c>
      <c r="K18236" t="s">
        <v>208</v>
      </c>
      <c r="L18236" t="s">
        <v>800</v>
      </c>
      <c r="N18236" t="s">
        <v>208</v>
      </c>
      <c r="O18236" t="s">
        <v>476</v>
      </c>
      <c r="P18236" t="s">
        <v>476</v>
      </c>
    </row>
    <row r="18237" spans="1:16">
      <c r="A18237" s="484" t="s">
        <v>36035</v>
      </c>
      <c r="B18237" s="485" t="s">
        <v>36034</v>
      </c>
      <c r="C18237" t="s">
        <v>36033</v>
      </c>
      <c r="D18237" t="s">
        <v>36033</v>
      </c>
      <c r="E18237" t="str">
        <f t="shared" si="284"/>
        <v>681362 - MIDO O BEBE</v>
      </c>
      <c r="F18237" t="s">
        <v>9476</v>
      </c>
      <c r="G18237" t="s">
        <v>36032</v>
      </c>
      <c r="I18237" t="s">
        <v>1837</v>
      </c>
      <c r="K18237" t="s">
        <v>208</v>
      </c>
      <c r="L18237" t="s">
        <v>36031</v>
      </c>
      <c r="N18237" t="s">
        <v>208</v>
      </c>
      <c r="O18237" t="s">
        <v>476</v>
      </c>
      <c r="P18237" t="s">
        <v>476</v>
      </c>
    </row>
    <row r="18238" spans="1:16">
      <c r="A18238" s="484" t="s">
        <v>64112</v>
      </c>
      <c r="B18238" s="485" t="s">
        <v>64111</v>
      </c>
      <c r="C18238" t="s">
        <v>64110</v>
      </c>
      <c r="D18238" t="s">
        <v>64109</v>
      </c>
      <c r="E18238" t="str">
        <f t="shared" si="284"/>
        <v>676380 - GFHC</v>
      </c>
      <c r="F18238" t="s">
        <v>33831</v>
      </c>
      <c r="G18238" t="s">
        <v>11736</v>
      </c>
      <c r="I18238" t="s">
        <v>10840</v>
      </c>
      <c r="K18238" t="s">
        <v>208</v>
      </c>
      <c r="L18238" t="s">
        <v>64108</v>
      </c>
      <c r="N18238" t="s">
        <v>208</v>
      </c>
      <c r="O18238" t="s">
        <v>476</v>
      </c>
      <c r="P18238" t="s">
        <v>476</v>
      </c>
    </row>
    <row r="18239" spans="1:16">
      <c r="A18239" s="484" t="s">
        <v>60193</v>
      </c>
      <c r="B18239" s="485" t="s">
        <v>60192</v>
      </c>
      <c r="C18239" t="s">
        <v>60191</v>
      </c>
      <c r="D18239" t="s">
        <v>60191</v>
      </c>
      <c r="E18239" t="str">
        <f t="shared" si="284"/>
        <v>677942 - HUMANKIND WELLBEING</v>
      </c>
      <c r="G18239" t="s">
        <v>60190</v>
      </c>
      <c r="I18239" t="s">
        <v>60189</v>
      </c>
      <c r="J18239" t="s">
        <v>60188</v>
      </c>
      <c r="K18239" t="s">
        <v>208</v>
      </c>
      <c r="L18239" t="s">
        <v>60187</v>
      </c>
      <c r="N18239" t="s">
        <v>208</v>
      </c>
      <c r="O18239" t="s">
        <v>476</v>
      </c>
      <c r="P18239" t="s">
        <v>476</v>
      </c>
    </row>
    <row r="18240" spans="1:16">
      <c r="A18240" s="484" t="s">
        <v>71306</v>
      </c>
      <c r="B18240" s="485" t="s">
        <v>71305</v>
      </c>
      <c r="C18240" t="s">
        <v>71304</v>
      </c>
      <c r="D18240" t="s">
        <v>71303</v>
      </c>
      <c r="E18240" t="str">
        <f t="shared" si="284"/>
        <v>682007 - FAAPA</v>
      </c>
      <c r="F18240" t="s">
        <v>33831</v>
      </c>
      <c r="G18240" t="s">
        <v>71302</v>
      </c>
      <c r="I18240" t="s">
        <v>71301</v>
      </c>
      <c r="J18240" t="s">
        <v>71300</v>
      </c>
      <c r="K18240" t="s">
        <v>208</v>
      </c>
      <c r="L18240" t="s">
        <v>71299</v>
      </c>
      <c r="N18240" t="s">
        <v>208</v>
      </c>
      <c r="O18240" t="s">
        <v>476</v>
      </c>
      <c r="P18240" t="s">
        <v>476</v>
      </c>
    </row>
    <row r="18241" spans="1:16">
      <c r="A18241" s="484" t="s">
        <v>112823</v>
      </c>
      <c r="B18241" s="485" t="s">
        <v>112822</v>
      </c>
      <c r="C18241" t="s">
        <v>112821</v>
      </c>
      <c r="D18241" t="s">
        <v>112820</v>
      </c>
      <c r="E18241" t="str">
        <f t="shared" si="284"/>
        <v>659757 - BONNEMAYRE JEAN LUC</v>
      </c>
      <c r="F18241" t="s">
        <v>95084</v>
      </c>
      <c r="G18241" t="s">
        <v>112819</v>
      </c>
      <c r="I18241" t="s">
        <v>7864</v>
      </c>
      <c r="J18241" t="s">
        <v>112818</v>
      </c>
      <c r="K18241" t="s">
        <v>208</v>
      </c>
      <c r="L18241" t="s">
        <v>112817</v>
      </c>
      <c r="N18241" t="s">
        <v>208</v>
      </c>
      <c r="O18241" t="s">
        <v>476</v>
      </c>
      <c r="P18241" t="s">
        <v>476</v>
      </c>
    </row>
    <row r="18242" spans="1:16">
      <c r="A18242" s="484" t="s">
        <v>115179</v>
      </c>
      <c r="B18242" s="485" t="s">
        <v>115178</v>
      </c>
      <c r="C18242" t="s">
        <v>115177</v>
      </c>
      <c r="D18242" t="s">
        <v>115177</v>
      </c>
      <c r="E18242" t="str">
        <f t="shared" ref="E18242:E18305" si="285">_xlfn.CONCAT(L18242," - ",D18242)</f>
        <v>667468 - BAGATELLE FORMATION</v>
      </c>
      <c r="F18242" t="s">
        <v>7663</v>
      </c>
      <c r="G18242" t="s">
        <v>59315</v>
      </c>
      <c r="I18242" t="s">
        <v>3032</v>
      </c>
      <c r="J18242" t="s">
        <v>58964</v>
      </c>
      <c r="K18242" t="s">
        <v>208</v>
      </c>
      <c r="L18242" t="s">
        <v>115176</v>
      </c>
      <c r="N18242" t="s">
        <v>208</v>
      </c>
      <c r="O18242" t="s">
        <v>476</v>
      </c>
      <c r="P18242" t="s">
        <v>476</v>
      </c>
    </row>
    <row r="18243" spans="1:16">
      <c r="A18243" s="484" t="s">
        <v>136270</v>
      </c>
      <c r="B18243" s="485" t="s">
        <v>136269</v>
      </c>
      <c r="C18243" t="s">
        <v>136268</v>
      </c>
      <c r="D18243" t="s">
        <v>136268</v>
      </c>
      <c r="E18243" t="str">
        <f t="shared" si="285"/>
        <v>671599 - ACADEMY OF EDUCATION</v>
      </c>
      <c r="F18243" t="s">
        <v>1641</v>
      </c>
      <c r="G18243" t="s">
        <v>136267</v>
      </c>
      <c r="H18243" t="s">
        <v>136266</v>
      </c>
      <c r="I18243" t="s">
        <v>618</v>
      </c>
      <c r="J18243" t="s">
        <v>136265</v>
      </c>
      <c r="K18243" t="s">
        <v>208</v>
      </c>
      <c r="L18243" t="s">
        <v>136264</v>
      </c>
      <c r="N18243" t="s">
        <v>208</v>
      </c>
      <c r="O18243" t="s">
        <v>476</v>
      </c>
      <c r="P18243" t="s">
        <v>476</v>
      </c>
    </row>
    <row r="18244" spans="1:16">
      <c r="A18244" s="484" t="s">
        <v>127990</v>
      </c>
      <c r="B18244" s="485" t="s">
        <v>127989</v>
      </c>
      <c r="C18244" t="s">
        <v>127988</v>
      </c>
      <c r="D18244" t="s">
        <v>127988</v>
      </c>
      <c r="E18244" t="str">
        <f t="shared" si="285"/>
        <v>674916 - ANTIGONE</v>
      </c>
      <c r="F18244" t="s">
        <v>5969</v>
      </c>
      <c r="G18244" t="s">
        <v>127987</v>
      </c>
      <c r="I18244" t="s">
        <v>12032</v>
      </c>
      <c r="J18244" t="s">
        <v>127986</v>
      </c>
      <c r="K18244" t="s">
        <v>208</v>
      </c>
      <c r="L18244" t="s">
        <v>127985</v>
      </c>
      <c r="N18244" t="s">
        <v>208</v>
      </c>
      <c r="O18244" t="s">
        <v>476</v>
      </c>
      <c r="P18244" t="s">
        <v>476</v>
      </c>
    </row>
    <row r="18245" spans="1:16">
      <c r="A18245" s="484" t="s">
        <v>110626</v>
      </c>
      <c r="B18245" s="485" t="s">
        <v>110625</v>
      </c>
      <c r="C18245" t="s">
        <v>110624</v>
      </c>
      <c r="D18245" t="s">
        <v>110624</v>
      </c>
      <c r="E18245" t="str">
        <f t="shared" si="285"/>
        <v>678508 - CAMPUS CATHOLIQUE DES METIERS SAINT NICOLAS</v>
      </c>
      <c r="F18245" t="s">
        <v>28917</v>
      </c>
      <c r="G18245" t="s">
        <v>110623</v>
      </c>
      <c r="I18245" t="s">
        <v>3177</v>
      </c>
      <c r="J18245" t="s">
        <v>110622</v>
      </c>
      <c r="K18245" t="s">
        <v>208</v>
      </c>
      <c r="L18245" t="s">
        <v>110621</v>
      </c>
      <c r="N18245" t="s">
        <v>207</v>
      </c>
      <c r="O18245" t="s">
        <v>476</v>
      </c>
      <c r="P18245" t="s">
        <v>476</v>
      </c>
    </row>
    <row r="18246" spans="1:16">
      <c r="A18246" s="484" t="s">
        <v>65459</v>
      </c>
      <c r="B18246" s="485" t="s">
        <v>65458</v>
      </c>
      <c r="C18246" t="s">
        <v>65457</v>
      </c>
      <c r="D18246" t="s">
        <v>65456</v>
      </c>
      <c r="E18246" t="str">
        <f t="shared" si="285"/>
        <v>679896 - GRECOT</v>
      </c>
      <c r="F18246" t="s">
        <v>5874</v>
      </c>
      <c r="G18246" t="s">
        <v>65455</v>
      </c>
      <c r="I18246" t="s">
        <v>626</v>
      </c>
      <c r="K18246" t="s">
        <v>208</v>
      </c>
      <c r="L18246" t="s">
        <v>65454</v>
      </c>
      <c r="N18246" t="s">
        <v>208</v>
      </c>
      <c r="O18246" t="s">
        <v>476</v>
      </c>
      <c r="P18246" t="s">
        <v>476</v>
      </c>
    </row>
    <row r="18247" spans="1:16">
      <c r="A18247" s="484" t="s">
        <v>72218</v>
      </c>
      <c r="B18247" s="485" t="s">
        <v>72217</v>
      </c>
      <c r="C18247" t="s">
        <v>72216</v>
      </c>
      <c r="D18247" t="s">
        <v>72216</v>
      </c>
      <c r="E18247" t="str">
        <f t="shared" si="285"/>
        <v>684223 - FIRST FORMATION</v>
      </c>
      <c r="F18247" t="s">
        <v>20707</v>
      </c>
      <c r="G18247" t="s">
        <v>72215</v>
      </c>
      <c r="I18247" t="s">
        <v>618</v>
      </c>
      <c r="J18247" t="s">
        <v>72214</v>
      </c>
      <c r="K18247" t="s">
        <v>208</v>
      </c>
      <c r="L18247" t="s">
        <v>72213</v>
      </c>
      <c r="N18247" t="s">
        <v>208</v>
      </c>
      <c r="O18247" t="s">
        <v>476</v>
      </c>
      <c r="P18247" t="s">
        <v>476</v>
      </c>
    </row>
    <row r="18248" spans="1:16">
      <c r="A18248" s="484" t="s">
        <v>64118</v>
      </c>
      <c r="B18248" s="485" t="s">
        <v>64117</v>
      </c>
      <c r="C18248" t="s">
        <v>64116</v>
      </c>
      <c r="D18248" t="s">
        <v>64115</v>
      </c>
      <c r="E18248" t="str">
        <f t="shared" si="285"/>
        <v>674205 - GFRUP</v>
      </c>
      <c r="F18248" t="s">
        <v>4946</v>
      </c>
      <c r="G18248" t="s">
        <v>64114</v>
      </c>
      <c r="I18248" t="s">
        <v>626</v>
      </c>
      <c r="J18248" t="s">
        <v>15829</v>
      </c>
      <c r="K18248" t="s">
        <v>208</v>
      </c>
      <c r="L18248" t="s">
        <v>64113</v>
      </c>
      <c r="N18248" t="s">
        <v>208</v>
      </c>
      <c r="O18248" t="s">
        <v>476</v>
      </c>
      <c r="P18248" t="s">
        <v>476</v>
      </c>
    </row>
    <row r="18249" spans="1:16">
      <c r="A18249" s="484" t="s">
        <v>55888</v>
      </c>
      <c r="B18249" s="485" t="s">
        <v>55887</v>
      </c>
      <c r="C18249" t="s">
        <v>55886</v>
      </c>
      <c r="D18249" t="s">
        <v>55886</v>
      </c>
      <c r="E18249" t="str">
        <f t="shared" si="285"/>
        <v>667456 - INSTITUT DE FORMATION RES</v>
      </c>
      <c r="F18249" t="s">
        <v>7663</v>
      </c>
      <c r="G18249" t="s">
        <v>55885</v>
      </c>
      <c r="I18249" t="s">
        <v>3032</v>
      </c>
      <c r="K18249" t="s">
        <v>208</v>
      </c>
      <c r="L18249" t="s">
        <v>55884</v>
      </c>
      <c r="N18249" t="s">
        <v>208</v>
      </c>
      <c r="O18249" t="s">
        <v>476</v>
      </c>
      <c r="P18249" t="s">
        <v>476</v>
      </c>
    </row>
    <row r="18250" spans="1:16">
      <c r="A18250" s="484" t="s">
        <v>36533</v>
      </c>
      <c r="B18250" s="485" t="s">
        <v>36532</v>
      </c>
      <c r="C18250" t="s">
        <v>36531</v>
      </c>
      <c r="D18250" t="s">
        <v>36530</v>
      </c>
      <c r="E18250" t="str">
        <f t="shared" si="285"/>
        <v>682202 - METIERS DU SOIN EN BRETAGNE BAUD</v>
      </c>
      <c r="F18250" t="s">
        <v>3468</v>
      </c>
      <c r="G18250" t="s">
        <v>36529</v>
      </c>
      <c r="I18250" t="s">
        <v>36528</v>
      </c>
      <c r="J18250" t="s">
        <v>36527</v>
      </c>
      <c r="K18250" t="s">
        <v>208</v>
      </c>
      <c r="L18250" t="s">
        <v>36526</v>
      </c>
      <c r="N18250" t="s">
        <v>208</v>
      </c>
      <c r="O18250" t="s">
        <v>476</v>
      </c>
      <c r="P18250" t="s">
        <v>476</v>
      </c>
    </row>
    <row r="18251" spans="1:16">
      <c r="A18251" s="484" t="s">
        <v>47393</v>
      </c>
      <c r="B18251" s="485" t="s">
        <v>47392</v>
      </c>
      <c r="C18251" t="s">
        <v>47391</v>
      </c>
      <c r="D18251" t="s">
        <v>47391</v>
      </c>
      <c r="E18251" t="str">
        <f t="shared" si="285"/>
        <v>679033 - LA COLLECTIVE DES DROITS</v>
      </c>
      <c r="F18251" t="s">
        <v>18259</v>
      </c>
      <c r="G18251" t="s">
        <v>47390</v>
      </c>
      <c r="I18251" t="s">
        <v>626</v>
      </c>
      <c r="K18251" t="s">
        <v>208</v>
      </c>
      <c r="L18251" t="s">
        <v>47389</v>
      </c>
      <c r="N18251" t="s">
        <v>208</v>
      </c>
      <c r="O18251" t="s">
        <v>476</v>
      </c>
      <c r="P18251" t="s">
        <v>476</v>
      </c>
    </row>
    <row r="18252" spans="1:16">
      <c r="A18252" s="484" t="s">
        <v>83343</v>
      </c>
      <c r="B18252" s="485" t="s">
        <v>83342</v>
      </c>
      <c r="C18252" t="s">
        <v>83341</v>
      </c>
      <c r="D18252" t="s">
        <v>83341</v>
      </c>
      <c r="E18252" t="str">
        <f t="shared" si="285"/>
        <v>684843 - ECOLE PERCE NEIGE DES PROFESSIONNELS DU HANDICAP</v>
      </c>
      <c r="F18252" t="s">
        <v>22519</v>
      </c>
      <c r="G18252" t="s">
        <v>83340</v>
      </c>
      <c r="I18252" t="s">
        <v>11554</v>
      </c>
      <c r="J18252" t="s">
        <v>83339</v>
      </c>
      <c r="K18252" t="s">
        <v>208</v>
      </c>
      <c r="L18252" t="s">
        <v>83338</v>
      </c>
      <c r="N18252" t="s">
        <v>208</v>
      </c>
      <c r="O18252" t="s">
        <v>476</v>
      </c>
      <c r="P18252" t="s">
        <v>476</v>
      </c>
    </row>
    <row r="18253" spans="1:16">
      <c r="A18253" s="484" t="s">
        <v>3226</v>
      </c>
      <c r="B18253" s="485" t="s">
        <v>3225</v>
      </c>
      <c r="C18253" t="s">
        <v>3224</v>
      </c>
      <c r="D18253" t="s">
        <v>3224</v>
      </c>
      <c r="E18253" t="str">
        <f t="shared" si="285"/>
        <v>674620 - VIVRE MA VIE</v>
      </c>
      <c r="F18253" t="s">
        <v>3223</v>
      </c>
      <c r="G18253" t="s">
        <v>3222</v>
      </c>
      <c r="I18253" t="s">
        <v>3221</v>
      </c>
      <c r="J18253" t="s">
        <v>3220</v>
      </c>
      <c r="K18253" t="s">
        <v>208</v>
      </c>
      <c r="L18253" t="s">
        <v>3219</v>
      </c>
      <c r="N18253" t="s">
        <v>208</v>
      </c>
      <c r="O18253" t="s">
        <v>476</v>
      </c>
      <c r="P18253" t="s">
        <v>476</v>
      </c>
    </row>
    <row r="18254" spans="1:16">
      <c r="A18254" s="484" t="s">
        <v>36881</v>
      </c>
      <c r="B18254" s="485" t="s">
        <v>36880</v>
      </c>
      <c r="C18254" t="s">
        <v>36879</v>
      </c>
      <c r="D18254" t="s">
        <v>36878</v>
      </c>
      <c r="E18254" t="str">
        <f t="shared" si="285"/>
        <v>683279 - MENTORING SECURITY PARIS</v>
      </c>
      <c r="F18254" t="s">
        <v>9059</v>
      </c>
      <c r="G18254" t="s">
        <v>36877</v>
      </c>
      <c r="I18254" t="s">
        <v>626</v>
      </c>
      <c r="J18254" t="s">
        <v>36876</v>
      </c>
      <c r="K18254" t="s">
        <v>208</v>
      </c>
      <c r="L18254" t="s">
        <v>36875</v>
      </c>
      <c r="N18254" t="s">
        <v>208</v>
      </c>
      <c r="O18254" t="s">
        <v>476</v>
      </c>
      <c r="P18254" t="s">
        <v>476</v>
      </c>
    </row>
    <row r="18255" spans="1:16">
      <c r="A18255" s="484" t="s">
        <v>30076</v>
      </c>
      <c r="B18255" s="485" t="s">
        <v>30075</v>
      </c>
      <c r="C18255" t="s">
        <v>30074</v>
      </c>
      <c r="D18255" t="s">
        <v>30074</v>
      </c>
      <c r="E18255" t="str">
        <f t="shared" si="285"/>
        <v>685331 - OYACAP FORMATIONS</v>
      </c>
      <c r="F18255" t="s">
        <v>1978</v>
      </c>
      <c r="G18255" t="s">
        <v>30073</v>
      </c>
      <c r="I18255" t="s">
        <v>30072</v>
      </c>
      <c r="J18255" t="s">
        <v>30071</v>
      </c>
      <c r="K18255" t="s">
        <v>208</v>
      </c>
      <c r="L18255" t="s">
        <v>30070</v>
      </c>
      <c r="N18255" t="s">
        <v>208</v>
      </c>
      <c r="O18255" t="s">
        <v>476</v>
      </c>
      <c r="P18255" t="s">
        <v>476</v>
      </c>
    </row>
    <row r="18256" spans="1:16">
      <c r="A18256" s="484" t="s">
        <v>9813</v>
      </c>
      <c r="B18256" s="485" t="s">
        <v>9812</v>
      </c>
      <c r="C18256" t="s">
        <v>9811</v>
      </c>
      <c r="D18256" t="s">
        <v>9810</v>
      </c>
      <c r="E18256" t="str">
        <f t="shared" si="285"/>
        <v>681600 - THOMAS LENA</v>
      </c>
      <c r="F18256" t="s">
        <v>5709</v>
      </c>
      <c r="G18256" t="s">
        <v>9809</v>
      </c>
      <c r="I18256" t="s">
        <v>8130</v>
      </c>
      <c r="J18256" t="s">
        <v>9808</v>
      </c>
      <c r="K18256" t="s">
        <v>208</v>
      </c>
      <c r="L18256" t="s">
        <v>9807</v>
      </c>
      <c r="N18256" t="s">
        <v>208</v>
      </c>
      <c r="O18256" t="s">
        <v>476</v>
      </c>
      <c r="P18256" t="s">
        <v>476</v>
      </c>
    </row>
    <row r="18257" spans="1:16">
      <c r="A18257" s="484" t="s">
        <v>8905</v>
      </c>
      <c r="B18257" s="485" t="s">
        <v>8904</v>
      </c>
      <c r="C18257" t="s">
        <v>8903</v>
      </c>
      <c r="D18257" t="s">
        <v>8903</v>
      </c>
      <c r="E18257" t="str">
        <f t="shared" si="285"/>
        <v>685082 - TRESOR DE POTENTIELS</v>
      </c>
      <c r="F18257" t="s">
        <v>8902</v>
      </c>
      <c r="G18257" t="s">
        <v>8901</v>
      </c>
      <c r="I18257" t="s">
        <v>4033</v>
      </c>
      <c r="J18257" t="s">
        <v>8900</v>
      </c>
      <c r="K18257" t="s">
        <v>208</v>
      </c>
      <c r="L18257" t="s">
        <v>8899</v>
      </c>
      <c r="N18257" t="s">
        <v>208</v>
      </c>
      <c r="O18257" t="s">
        <v>476</v>
      </c>
      <c r="P18257" t="s">
        <v>476</v>
      </c>
    </row>
    <row r="18258" spans="1:16">
      <c r="A18258" s="484" t="s">
        <v>31111</v>
      </c>
      <c r="B18258" s="485" t="s">
        <v>31110</v>
      </c>
      <c r="C18258" t="s">
        <v>31109</v>
      </c>
      <c r="D18258" t="s">
        <v>31109</v>
      </c>
      <c r="E18258" t="str">
        <f t="shared" si="285"/>
        <v>673470 - ORALI</v>
      </c>
      <c r="F18258" t="s">
        <v>31108</v>
      </c>
      <c r="G18258" t="s">
        <v>31107</v>
      </c>
      <c r="I18258" t="s">
        <v>626</v>
      </c>
      <c r="J18258" t="s">
        <v>31106</v>
      </c>
      <c r="K18258" t="s">
        <v>208</v>
      </c>
      <c r="L18258" t="s">
        <v>31105</v>
      </c>
      <c r="N18258" t="s">
        <v>208</v>
      </c>
      <c r="O18258" t="s">
        <v>476</v>
      </c>
      <c r="P18258" t="s">
        <v>476</v>
      </c>
    </row>
    <row r="18259" spans="1:16">
      <c r="A18259" s="484" t="s">
        <v>31301</v>
      </c>
      <c r="B18259" s="485" t="s">
        <v>31300</v>
      </c>
      <c r="C18259" t="s">
        <v>31299</v>
      </c>
      <c r="D18259" t="s">
        <v>31299</v>
      </c>
      <c r="E18259" t="str">
        <f t="shared" si="285"/>
        <v>686207 - OPENCO ACADEMIE</v>
      </c>
      <c r="F18259" t="s">
        <v>6315</v>
      </c>
      <c r="G18259" t="s">
        <v>31298</v>
      </c>
      <c r="I18259" t="s">
        <v>626</v>
      </c>
      <c r="K18259" t="s">
        <v>208</v>
      </c>
      <c r="L18259" t="s">
        <v>31297</v>
      </c>
      <c r="N18259" t="s">
        <v>208</v>
      </c>
      <c r="O18259" t="s">
        <v>476</v>
      </c>
      <c r="P18259" t="s">
        <v>476</v>
      </c>
    </row>
    <row r="18260" spans="1:16">
      <c r="A18260" s="484" t="s">
        <v>127544</v>
      </c>
      <c r="B18260" s="485" t="s">
        <v>127543</v>
      </c>
      <c r="C18260" t="s">
        <v>127542</v>
      </c>
      <c r="D18260" t="s">
        <v>127541</v>
      </c>
      <c r="E18260" t="str">
        <f t="shared" si="285"/>
        <v>672634 - APTH NANTERRE</v>
      </c>
      <c r="F18260" t="s">
        <v>2517</v>
      </c>
      <c r="G18260" t="s">
        <v>127540</v>
      </c>
      <c r="I18260" t="s">
        <v>3921</v>
      </c>
      <c r="J18260" t="s">
        <v>127539</v>
      </c>
      <c r="K18260" t="s">
        <v>208</v>
      </c>
      <c r="L18260" t="s">
        <v>127538</v>
      </c>
      <c r="N18260" t="s">
        <v>208</v>
      </c>
      <c r="O18260" t="s">
        <v>476</v>
      </c>
      <c r="P18260" t="s">
        <v>476</v>
      </c>
    </row>
    <row r="18261" spans="1:16">
      <c r="A18261" s="484" t="s">
        <v>24511</v>
      </c>
      <c r="B18261" s="485" t="s">
        <v>24510</v>
      </c>
      <c r="C18261" t="s">
        <v>24509</v>
      </c>
      <c r="D18261" t="s">
        <v>24509</v>
      </c>
      <c r="E18261" t="str">
        <f t="shared" si="285"/>
        <v>676068 - QUA EM</v>
      </c>
      <c r="F18261" t="s">
        <v>4010</v>
      </c>
      <c r="G18261" t="s">
        <v>24508</v>
      </c>
      <c r="I18261" t="s">
        <v>24507</v>
      </c>
      <c r="K18261" t="s">
        <v>208</v>
      </c>
      <c r="L18261" t="s">
        <v>24506</v>
      </c>
      <c r="N18261" t="s">
        <v>208</v>
      </c>
      <c r="O18261" t="s">
        <v>476</v>
      </c>
      <c r="P18261" t="s">
        <v>476</v>
      </c>
    </row>
    <row r="18262" spans="1:16">
      <c r="A18262" s="484" t="s">
        <v>43348</v>
      </c>
      <c r="B18262" s="485" t="s">
        <v>43347</v>
      </c>
      <c r="C18262" t="s">
        <v>43346</v>
      </c>
      <c r="D18262" t="s">
        <v>43346</v>
      </c>
      <c r="E18262" t="str">
        <f t="shared" si="285"/>
        <v>676070 - LES SYNCHRONICITES DE PEGASE PROCESSUS</v>
      </c>
      <c r="F18262" t="s">
        <v>31540</v>
      </c>
      <c r="G18262" t="s">
        <v>43345</v>
      </c>
      <c r="H18262" t="s">
        <v>43344</v>
      </c>
      <c r="I18262" t="s">
        <v>18950</v>
      </c>
      <c r="J18262" t="s">
        <v>43343</v>
      </c>
      <c r="K18262" t="s">
        <v>208</v>
      </c>
      <c r="L18262" t="s">
        <v>43342</v>
      </c>
      <c r="N18262" t="s">
        <v>208</v>
      </c>
      <c r="O18262" t="s">
        <v>476</v>
      </c>
      <c r="P18262" t="s">
        <v>476</v>
      </c>
    </row>
    <row r="18263" spans="1:16">
      <c r="A18263" s="484" t="s">
        <v>67471</v>
      </c>
      <c r="C18263" t="s">
        <v>67470</v>
      </c>
      <c r="D18263" t="s">
        <v>67469</v>
      </c>
      <c r="E18263" t="str">
        <f t="shared" si="285"/>
        <v>675568 - GCMS DU TERRITOIRE DU HAINAUT AVESNOIS MARCHIENNES</v>
      </c>
      <c r="F18263" t="s">
        <v>67468</v>
      </c>
      <c r="G18263" t="s">
        <v>67467</v>
      </c>
      <c r="I18263" t="s">
        <v>67466</v>
      </c>
      <c r="K18263" t="s">
        <v>208</v>
      </c>
      <c r="L18263" t="s">
        <v>67465</v>
      </c>
      <c r="N18263" t="s">
        <v>208</v>
      </c>
      <c r="O18263" t="s">
        <v>476</v>
      </c>
      <c r="P18263" t="s">
        <v>476</v>
      </c>
    </row>
    <row r="18264" spans="1:16">
      <c r="A18264" s="484" t="s">
        <v>46770</v>
      </c>
      <c r="B18264" s="485" t="s">
        <v>46769</v>
      </c>
      <c r="C18264" t="s">
        <v>46768</v>
      </c>
      <c r="D18264" t="s">
        <v>46767</v>
      </c>
      <c r="E18264" t="str">
        <f t="shared" si="285"/>
        <v>674436 - LRS APPRENTISSAGE ST SEBASTIEN DE MORSENT</v>
      </c>
      <c r="G18264" t="s">
        <v>46766</v>
      </c>
      <c r="I18264" t="s">
        <v>46765</v>
      </c>
      <c r="J18264" t="s">
        <v>46764</v>
      </c>
      <c r="K18264" t="s">
        <v>208</v>
      </c>
      <c r="L18264" t="s">
        <v>46763</v>
      </c>
      <c r="N18264" t="s">
        <v>207</v>
      </c>
      <c r="O18264" t="s">
        <v>476</v>
      </c>
      <c r="P18264" t="s">
        <v>476</v>
      </c>
    </row>
    <row r="18265" spans="1:16">
      <c r="A18265" s="484" t="s">
        <v>110735</v>
      </c>
      <c r="B18265" s="485" t="s">
        <v>110734</v>
      </c>
      <c r="C18265" t="s">
        <v>110733</v>
      </c>
      <c r="D18265" t="s">
        <v>110733</v>
      </c>
      <c r="E18265" t="str">
        <f t="shared" si="285"/>
        <v>681120 - CALYPSO ON CONSEILS</v>
      </c>
      <c r="F18265" t="s">
        <v>3619</v>
      </c>
      <c r="G18265" t="s">
        <v>110732</v>
      </c>
      <c r="I18265" t="s">
        <v>110731</v>
      </c>
      <c r="K18265" t="s">
        <v>208</v>
      </c>
      <c r="L18265" t="s">
        <v>110730</v>
      </c>
      <c r="N18265" t="s">
        <v>208</v>
      </c>
      <c r="O18265" t="s">
        <v>476</v>
      </c>
      <c r="P18265" t="s">
        <v>476</v>
      </c>
    </row>
    <row r="18266" spans="1:16">
      <c r="A18266" s="484" t="s">
        <v>83648</v>
      </c>
      <c r="B18266" s="485" t="s">
        <v>83647</v>
      </c>
      <c r="C18266" t="s">
        <v>83646</v>
      </c>
      <c r="D18266" t="s">
        <v>83645</v>
      </c>
      <c r="E18266" t="str">
        <f t="shared" si="285"/>
        <v>685434 - EMCA</v>
      </c>
      <c r="F18266" t="s">
        <v>8040</v>
      </c>
      <c r="G18266" t="s">
        <v>83644</v>
      </c>
      <c r="I18266" t="s">
        <v>4007</v>
      </c>
      <c r="J18266" t="s">
        <v>83643</v>
      </c>
      <c r="K18266" t="s">
        <v>208</v>
      </c>
      <c r="L18266" t="s">
        <v>83642</v>
      </c>
      <c r="N18266" t="s">
        <v>208</v>
      </c>
      <c r="O18266" t="s">
        <v>476</v>
      </c>
      <c r="P18266" t="s">
        <v>476</v>
      </c>
    </row>
    <row r="18267" spans="1:16">
      <c r="A18267" s="484" t="s">
        <v>131609</v>
      </c>
      <c r="B18267" s="485" t="s">
        <v>131608</v>
      </c>
      <c r="C18267" t="s">
        <v>131607</v>
      </c>
      <c r="D18267" t="s">
        <v>131607</v>
      </c>
      <c r="E18267" t="str">
        <f t="shared" si="285"/>
        <v>684417 - AGIL'RH</v>
      </c>
      <c r="F18267" t="s">
        <v>6584</v>
      </c>
      <c r="G18267" t="s">
        <v>131606</v>
      </c>
      <c r="I18267" t="s">
        <v>32674</v>
      </c>
      <c r="J18267" t="s">
        <v>131605</v>
      </c>
      <c r="K18267" t="s">
        <v>208</v>
      </c>
      <c r="L18267" t="s">
        <v>131604</v>
      </c>
      <c r="N18267" t="s">
        <v>208</v>
      </c>
      <c r="O18267" t="s">
        <v>476</v>
      </c>
      <c r="P18267" t="s">
        <v>476</v>
      </c>
    </row>
    <row r="18268" spans="1:16">
      <c r="A18268" s="484" t="s">
        <v>70253</v>
      </c>
      <c r="B18268" s="485" t="s">
        <v>70252</v>
      </c>
      <c r="C18268" t="s">
        <v>70251</v>
      </c>
      <c r="D18268" t="s">
        <v>70250</v>
      </c>
      <c r="E18268" t="str">
        <f t="shared" si="285"/>
        <v>674783 - FCPL ST SEBASTIEN SUR LOIRE</v>
      </c>
      <c r="G18268" t="s">
        <v>70249</v>
      </c>
      <c r="I18268" t="s">
        <v>888</v>
      </c>
      <c r="J18268" t="s">
        <v>70248</v>
      </c>
      <c r="K18268" t="s">
        <v>208</v>
      </c>
      <c r="L18268" t="s">
        <v>70247</v>
      </c>
      <c r="N18268" t="s">
        <v>208</v>
      </c>
      <c r="O18268" t="s">
        <v>476</v>
      </c>
      <c r="P18268" t="s">
        <v>476</v>
      </c>
    </row>
    <row r="18269" spans="1:16">
      <c r="A18269" s="484" t="s">
        <v>117960</v>
      </c>
      <c r="B18269" s="485" t="s">
        <v>117959</v>
      </c>
      <c r="C18269" t="s">
        <v>117958</v>
      </c>
      <c r="D18269" t="s">
        <v>117958</v>
      </c>
      <c r="E18269" t="str">
        <f t="shared" si="285"/>
        <v>683140 - ASTUCE FORMATION</v>
      </c>
      <c r="F18269" t="s">
        <v>637</v>
      </c>
      <c r="G18269" t="s">
        <v>117957</v>
      </c>
      <c r="I18269" t="s">
        <v>117956</v>
      </c>
      <c r="K18269" t="s">
        <v>208</v>
      </c>
      <c r="L18269" t="s">
        <v>117955</v>
      </c>
      <c r="N18269" t="s">
        <v>208</v>
      </c>
      <c r="O18269" t="s">
        <v>476</v>
      </c>
      <c r="P18269" t="s">
        <v>476</v>
      </c>
    </row>
    <row r="18270" spans="1:16">
      <c r="A18270" s="484" t="s">
        <v>28313</v>
      </c>
      <c r="B18270" s="485" t="s">
        <v>28312</v>
      </c>
      <c r="C18270" t="s">
        <v>28311</v>
      </c>
      <c r="D18270" t="s">
        <v>28311</v>
      </c>
      <c r="E18270" t="str">
        <f t="shared" si="285"/>
        <v>682251 - PGM LEARNING</v>
      </c>
      <c r="F18270" t="s">
        <v>11439</v>
      </c>
      <c r="G18270" t="s">
        <v>28310</v>
      </c>
      <c r="I18270" t="s">
        <v>626</v>
      </c>
      <c r="J18270" t="s">
        <v>28309</v>
      </c>
      <c r="K18270" t="s">
        <v>208</v>
      </c>
      <c r="L18270" t="s">
        <v>28308</v>
      </c>
      <c r="N18270" t="s">
        <v>208</v>
      </c>
      <c r="O18270" t="s">
        <v>476</v>
      </c>
      <c r="P18270" t="s">
        <v>476</v>
      </c>
    </row>
    <row r="18271" spans="1:16">
      <c r="A18271" s="484" t="s">
        <v>71313</v>
      </c>
      <c r="B18271" s="485" t="s">
        <v>71312</v>
      </c>
      <c r="C18271" t="s">
        <v>71311</v>
      </c>
      <c r="D18271" t="s">
        <v>71310</v>
      </c>
      <c r="E18271" t="str">
        <f t="shared" si="285"/>
        <v>683139 - FORM' AND CO' SANTE BUSSET</v>
      </c>
      <c r="F18271" t="s">
        <v>637</v>
      </c>
      <c r="G18271" t="s">
        <v>71309</v>
      </c>
      <c r="I18271" t="s">
        <v>71308</v>
      </c>
      <c r="K18271" t="s">
        <v>208</v>
      </c>
      <c r="L18271" t="s">
        <v>71307</v>
      </c>
      <c r="N18271" t="s">
        <v>208</v>
      </c>
      <c r="O18271" t="s">
        <v>476</v>
      </c>
      <c r="P18271" t="s">
        <v>476</v>
      </c>
    </row>
    <row r="18272" spans="1:16">
      <c r="A18272" s="484" t="s">
        <v>94713</v>
      </c>
      <c r="B18272" s="485" t="s">
        <v>94712</v>
      </c>
      <c r="C18272" t="s">
        <v>94711</v>
      </c>
      <c r="D18272" t="s">
        <v>94710</v>
      </c>
      <c r="E18272" t="str">
        <f t="shared" si="285"/>
        <v>683048 - CCS</v>
      </c>
      <c r="F18272" t="s">
        <v>13241</v>
      </c>
      <c r="G18272" t="s">
        <v>94709</v>
      </c>
      <c r="I18272" t="s">
        <v>94708</v>
      </c>
      <c r="K18272" t="s">
        <v>208</v>
      </c>
      <c r="L18272" t="s">
        <v>94707</v>
      </c>
      <c r="N18272" t="s">
        <v>208</v>
      </c>
      <c r="O18272" t="s">
        <v>476</v>
      </c>
      <c r="P18272" t="s">
        <v>476</v>
      </c>
    </row>
    <row r="18273" spans="1:16">
      <c r="A18273" s="484" t="s">
        <v>91635</v>
      </c>
      <c r="B18273" s="485" t="s">
        <v>91634</v>
      </c>
      <c r="C18273" t="s">
        <v>91633</v>
      </c>
      <c r="D18273" t="s">
        <v>91633</v>
      </c>
      <c r="E18273" t="str">
        <f t="shared" si="285"/>
        <v>679240 - CORTEX FORMATION.FR</v>
      </c>
      <c r="F18273" t="s">
        <v>6968</v>
      </c>
      <c r="G18273" t="s">
        <v>91632</v>
      </c>
      <c r="I18273" t="s">
        <v>23206</v>
      </c>
      <c r="K18273" t="s">
        <v>208</v>
      </c>
      <c r="L18273" t="s">
        <v>91631</v>
      </c>
      <c r="N18273" t="s">
        <v>208</v>
      </c>
      <c r="O18273" t="s">
        <v>476</v>
      </c>
      <c r="P18273" t="s">
        <v>476</v>
      </c>
    </row>
    <row r="18274" spans="1:16">
      <c r="A18274" s="484" t="s">
        <v>62945</v>
      </c>
      <c r="B18274" s="485" t="s">
        <v>62944</v>
      </c>
      <c r="C18274" t="s">
        <v>62943</v>
      </c>
      <c r="D18274" t="s">
        <v>62943</v>
      </c>
      <c r="E18274" t="str">
        <f t="shared" si="285"/>
        <v>681532 - GUILLAUME PENET</v>
      </c>
      <c r="F18274" t="s">
        <v>5963</v>
      </c>
      <c r="G18274" t="s">
        <v>62942</v>
      </c>
      <c r="I18274" t="s">
        <v>62941</v>
      </c>
      <c r="K18274" t="s">
        <v>208</v>
      </c>
      <c r="L18274" t="s">
        <v>62940</v>
      </c>
      <c r="N18274" t="s">
        <v>208</v>
      </c>
      <c r="O18274" t="s">
        <v>476</v>
      </c>
      <c r="P18274" t="s">
        <v>476</v>
      </c>
    </row>
    <row r="18275" spans="1:16">
      <c r="A18275" s="484" t="s">
        <v>57553</v>
      </c>
      <c r="B18275" s="485" t="s">
        <v>57552</v>
      </c>
      <c r="C18275" t="s">
        <v>57551</v>
      </c>
      <c r="D18275" t="s">
        <v>57550</v>
      </c>
      <c r="E18275" t="str">
        <f t="shared" si="285"/>
        <v>683991 - IFREN</v>
      </c>
      <c r="F18275" t="s">
        <v>5693</v>
      </c>
      <c r="G18275" t="s">
        <v>57549</v>
      </c>
      <c r="I18275" t="s">
        <v>1837</v>
      </c>
      <c r="K18275" t="s">
        <v>208</v>
      </c>
      <c r="L18275" t="s">
        <v>57548</v>
      </c>
      <c r="N18275" t="s">
        <v>208</v>
      </c>
      <c r="O18275" t="s">
        <v>476</v>
      </c>
      <c r="P18275" t="s">
        <v>476</v>
      </c>
    </row>
    <row r="18276" spans="1:16">
      <c r="A18276" s="484" t="s">
        <v>127498</v>
      </c>
      <c r="B18276" s="485" t="s">
        <v>127497</v>
      </c>
      <c r="C18276" t="s">
        <v>127496</v>
      </c>
      <c r="D18276" t="s">
        <v>127496</v>
      </c>
      <c r="E18276" t="str">
        <f t="shared" si="285"/>
        <v>686487 - APTIUM</v>
      </c>
      <c r="F18276" t="s">
        <v>4111</v>
      </c>
      <c r="G18276" t="s">
        <v>127495</v>
      </c>
      <c r="I18276" t="s">
        <v>1228</v>
      </c>
      <c r="J18276" t="s">
        <v>127494</v>
      </c>
      <c r="K18276" t="s">
        <v>208</v>
      </c>
      <c r="L18276" t="s">
        <v>127493</v>
      </c>
      <c r="N18276" t="s">
        <v>208</v>
      </c>
      <c r="O18276" t="s">
        <v>476</v>
      </c>
      <c r="P18276" t="s">
        <v>476</v>
      </c>
    </row>
    <row r="18277" spans="1:16">
      <c r="A18277" s="484" t="s">
        <v>127626</v>
      </c>
      <c r="B18277" s="485" t="s">
        <v>127625</v>
      </c>
      <c r="C18277" t="s">
        <v>127624</v>
      </c>
      <c r="D18277" t="s">
        <v>127624</v>
      </c>
      <c r="E18277" t="str">
        <f t="shared" si="285"/>
        <v>679471 - APPUI SANTE FORMATION</v>
      </c>
      <c r="F18277" t="s">
        <v>4314</v>
      </c>
      <c r="G18277" t="s">
        <v>34152</v>
      </c>
      <c r="H18277" t="s">
        <v>127623</v>
      </c>
      <c r="I18277" t="s">
        <v>1542</v>
      </c>
      <c r="K18277" t="s">
        <v>208</v>
      </c>
      <c r="L18277" t="s">
        <v>127622</v>
      </c>
      <c r="N18277" t="s">
        <v>208</v>
      </c>
      <c r="O18277" t="s">
        <v>476</v>
      </c>
      <c r="P18277" t="s">
        <v>476</v>
      </c>
    </row>
    <row r="18278" spans="1:16">
      <c r="A18278" s="484" t="s">
        <v>19884</v>
      </c>
      <c r="B18278" s="485" t="s">
        <v>19883</v>
      </c>
      <c r="C18278" t="s">
        <v>19882</v>
      </c>
      <c r="D18278" t="s">
        <v>19881</v>
      </c>
      <c r="E18278" t="str">
        <f t="shared" si="285"/>
        <v>680096 - SARL ZAMMIT FORMATIONS</v>
      </c>
      <c r="F18278" t="s">
        <v>2264</v>
      </c>
      <c r="G18278" t="s">
        <v>19880</v>
      </c>
      <c r="I18278" t="s">
        <v>19879</v>
      </c>
      <c r="J18278" t="s">
        <v>19878</v>
      </c>
      <c r="K18278" t="s">
        <v>208</v>
      </c>
      <c r="L18278" t="s">
        <v>19877</v>
      </c>
      <c r="N18278" t="s">
        <v>208</v>
      </c>
      <c r="O18278" t="s">
        <v>476</v>
      </c>
      <c r="P18278" t="s">
        <v>476</v>
      </c>
    </row>
    <row r="18279" spans="1:16">
      <c r="A18279" s="484" t="s">
        <v>86769</v>
      </c>
      <c r="B18279" s="485" t="s">
        <v>86768</v>
      </c>
      <c r="C18279" t="s">
        <v>86767</v>
      </c>
      <c r="D18279" t="s">
        <v>86766</v>
      </c>
      <c r="E18279" t="str">
        <f t="shared" si="285"/>
        <v>681015 - DMCF PARIS</v>
      </c>
      <c r="F18279" t="s">
        <v>2178</v>
      </c>
      <c r="G18279" t="s">
        <v>86765</v>
      </c>
      <c r="H18279" t="s">
        <v>86764</v>
      </c>
      <c r="I18279" t="s">
        <v>18222</v>
      </c>
      <c r="K18279" t="s">
        <v>208</v>
      </c>
      <c r="L18279" t="s">
        <v>86763</v>
      </c>
      <c r="N18279" t="s">
        <v>208</v>
      </c>
      <c r="O18279" t="s">
        <v>476</v>
      </c>
      <c r="P18279" t="s">
        <v>476</v>
      </c>
    </row>
    <row r="18280" spans="1:16">
      <c r="A18280" s="484" t="s">
        <v>98307</v>
      </c>
      <c r="B18280" s="485" t="s">
        <v>98306</v>
      </c>
      <c r="C18280" t="s">
        <v>98305</v>
      </c>
      <c r="D18280" t="s">
        <v>98305</v>
      </c>
      <c r="E18280" t="str">
        <f t="shared" si="285"/>
        <v>686890 - CFM 53</v>
      </c>
      <c r="F18280" t="s">
        <v>3433</v>
      </c>
      <c r="G18280" t="s">
        <v>98304</v>
      </c>
      <c r="I18280" t="s">
        <v>19400</v>
      </c>
      <c r="K18280" t="s">
        <v>208</v>
      </c>
      <c r="L18280" t="s">
        <v>98303</v>
      </c>
      <c r="N18280" t="s">
        <v>208</v>
      </c>
      <c r="O18280" t="s">
        <v>476</v>
      </c>
      <c r="P18280" t="s">
        <v>476</v>
      </c>
    </row>
    <row r="18281" spans="1:16">
      <c r="A18281" s="484" t="s">
        <v>83804</v>
      </c>
      <c r="B18281" s="485" t="s">
        <v>83803</v>
      </c>
      <c r="C18281" t="s">
        <v>83802</v>
      </c>
      <c r="D18281" t="s">
        <v>83802</v>
      </c>
      <c r="E18281" t="str">
        <f t="shared" si="285"/>
        <v>686992 - ECOLE HOME</v>
      </c>
      <c r="F18281" t="s">
        <v>9164</v>
      </c>
      <c r="G18281" t="s">
        <v>83801</v>
      </c>
      <c r="I18281" t="s">
        <v>749</v>
      </c>
      <c r="J18281" t="s">
        <v>83800</v>
      </c>
      <c r="K18281" t="s">
        <v>208</v>
      </c>
      <c r="L18281" t="s">
        <v>83799</v>
      </c>
      <c r="N18281" t="s">
        <v>208</v>
      </c>
      <c r="O18281" t="s">
        <v>476</v>
      </c>
      <c r="P18281" t="s">
        <v>476</v>
      </c>
    </row>
    <row r="18282" spans="1:16">
      <c r="A18282" s="484" t="s">
        <v>11422</v>
      </c>
      <c r="B18282" s="485" t="s">
        <v>11421</v>
      </c>
      <c r="C18282" t="s">
        <v>11420</v>
      </c>
      <c r="D18282" t="s">
        <v>11419</v>
      </c>
      <c r="E18282" t="str">
        <f t="shared" si="285"/>
        <v>681672 - TABARD REMI</v>
      </c>
      <c r="F18282" t="s">
        <v>3238</v>
      </c>
      <c r="G18282" t="s">
        <v>11418</v>
      </c>
      <c r="I18282" t="s">
        <v>11417</v>
      </c>
      <c r="J18282" t="s">
        <v>11416</v>
      </c>
      <c r="K18282" t="s">
        <v>208</v>
      </c>
      <c r="L18282" t="s">
        <v>11415</v>
      </c>
      <c r="N18282" t="s">
        <v>208</v>
      </c>
      <c r="O18282" t="s">
        <v>476</v>
      </c>
      <c r="P18282" t="s">
        <v>476</v>
      </c>
    </row>
    <row r="18283" spans="1:16">
      <c r="A18283" s="484" t="s">
        <v>91791</v>
      </c>
      <c r="B18283" s="485" t="s">
        <v>91790</v>
      </c>
      <c r="C18283" t="s">
        <v>91789</v>
      </c>
      <c r="D18283" t="s">
        <v>91788</v>
      </c>
      <c r="E18283" t="str">
        <f t="shared" si="285"/>
        <v>675878 - CORDIER MELANIE</v>
      </c>
      <c r="F18283" t="s">
        <v>5283</v>
      </c>
      <c r="G18283" t="s">
        <v>91787</v>
      </c>
      <c r="H18283" t="s">
        <v>91786</v>
      </c>
      <c r="I18283" t="s">
        <v>1542</v>
      </c>
      <c r="J18283" t="s">
        <v>91785</v>
      </c>
      <c r="K18283" t="s">
        <v>208</v>
      </c>
      <c r="L18283" t="s">
        <v>91784</v>
      </c>
      <c r="N18283" t="s">
        <v>208</v>
      </c>
      <c r="O18283" t="s">
        <v>476</v>
      </c>
      <c r="P18283" t="s">
        <v>476</v>
      </c>
    </row>
    <row r="18284" spans="1:16">
      <c r="A18284" s="484" t="s">
        <v>22523</v>
      </c>
      <c r="B18284" s="485" t="s">
        <v>22522</v>
      </c>
      <c r="C18284" t="s">
        <v>22521</v>
      </c>
      <c r="D18284" t="s">
        <v>22520</v>
      </c>
      <c r="E18284" t="str">
        <f t="shared" si="285"/>
        <v>684855 - RESEURO</v>
      </c>
      <c r="F18284" t="s">
        <v>22519</v>
      </c>
      <c r="G18284" t="s">
        <v>22518</v>
      </c>
      <c r="I18284" t="s">
        <v>3921</v>
      </c>
      <c r="J18284" t="s">
        <v>22517</v>
      </c>
      <c r="K18284" t="s">
        <v>208</v>
      </c>
      <c r="L18284" t="s">
        <v>22516</v>
      </c>
      <c r="N18284" t="s">
        <v>208</v>
      </c>
      <c r="O18284" t="s">
        <v>476</v>
      </c>
      <c r="P18284" t="s">
        <v>476</v>
      </c>
    </row>
    <row r="18285" spans="1:16">
      <c r="A18285" s="484" t="s">
        <v>133756</v>
      </c>
      <c r="B18285" s="485" t="s">
        <v>133755</v>
      </c>
      <c r="C18285" t="s">
        <v>133754</v>
      </c>
      <c r="D18285" t="s">
        <v>133754</v>
      </c>
      <c r="E18285" t="str">
        <f t="shared" si="285"/>
        <v>677474 - AFFORMA</v>
      </c>
      <c r="F18285" t="s">
        <v>8516</v>
      </c>
      <c r="G18285" t="s">
        <v>133753</v>
      </c>
      <c r="I18285" t="s">
        <v>19763</v>
      </c>
      <c r="K18285" t="s">
        <v>208</v>
      </c>
      <c r="L18285" t="s">
        <v>133752</v>
      </c>
      <c r="N18285" t="s">
        <v>208</v>
      </c>
      <c r="O18285" t="s">
        <v>476</v>
      </c>
      <c r="P18285" t="s">
        <v>476</v>
      </c>
    </row>
    <row r="18286" spans="1:16">
      <c r="A18286" s="484" t="s">
        <v>29725</v>
      </c>
      <c r="B18286" s="485" t="s">
        <v>29724</v>
      </c>
      <c r="C18286" t="s">
        <v>29723</v>
      </c>
      <c r="D18286" t="s">
        <v>29723</v>
      </c>
      <c r="E18286" t="str">
        <f t="shared" si="285"/>
        <v>677899 - PARALLELE FORMATIONS</v>
      </c>
      <c r="G18286" t="s">
        <v>29722</v>
      </c>
      <c r="I18286" t="s">
        <v>7695</v>
      </c>
      <c r="J18286" t="s">
        <v>24090</v>
      </c>
      <c r="K18286" t="s">
        <v>208</v>
      </c>
      <c r="L18286" t="s">
        <v>29721</v>
      </c>
      <c r="N18286" t="s">
        <v>208</v>
      </c>
      <c r="O18286" t="s">
        <v>476</v>
      </c>
      <c r="P18286" t="s">
        <v>476</v>
      </c>
    </row>
    <row r="18287" spans="1:16">
      <c r="A18287" s="484" t="s">
        <v>113948</v>
      </c>
      <c r="B18287" s="485" t="s">
        <v>113947</v>
      </c>
      <c r="C18287" t="s">
        <v>113946</v>
      </c>
      <c r="D18287" t="s">
        <v>113945</v>
      </c>
      <c r="E18287" t="str">
        <f t="shared" si="285"/>
        <v>680278 - BERTAUD BEATRICE</v>
      </c>
      <c r="F18287" t="s">
        <v>8881</v>
      </c>
      <c r="G18287" t="s">
        <v>113944</v>
      </c>
      <c r="I18287" t="s">
        <v>113943</v>
      </c>
      <c r="J18287" t="s">
        <v>113942</v>
      </c>
      <c r="K18287" t="s">
        <v>208</v>
      </c>
      <c r="L18287" t="s">
        <v>113941</v>
      </c>
      <c r="N18287" t="s">
        <v>208</v>
      </c>
      <c r="O18287" t="s">
        <v>476</v>
      </c>
      <c r="P18287" t="s">
        <v>476</v>
      </c>
    </row>
    <row r="18288" spans="1:16">
      <c r="A18288" s="484" t="s">
        <v>28099</v>
      </c>
      <c r="B18288" s="485" t="s">
        <v>28098</v>
      </c>
      <c r="C18288" t="s">
        <v>28097</v>
      </c>
      <c r="D18288" t="s">
        <v>28097</v>
      </c>
      <c r="E18288" t="str">
        <f t="shared" si="285"/>
        <v>679732 - PHYSIO UPGRADE</v>
      </c>
      <c r="F18288" t="s">
        <v>2219</v>
      </c>
      <c r="G18288" t="s">
        <v>28096</v>
      </c>
      <c r="I18288" t="s">
        <v>28095</v>
      </c>
      <c r="K18288" t="s">
        <v>208</v>
      </c>
      <c r="L18288" t="s">
        <v>28094</v>
      </c>
      <c r="N18288" t="s">
        <v>208</v>
      </c>
      <c r="O18288" t="s">
        <v>476</v>
      </c>
      <c r="P18288" t="s">
        <v>476</v>
      </c>
    </row>
    <row r="18289" spans="1:16">
      <c r="A18289" s="484" t="s">
        <v>94040</v>
      </c>
      <c r="B18289" s="485" t="s">
        <v>94039</v>
      </c>
      <c r="C18289" t="s">
        <v>94038</v>
      </c>
      <c r="D18289" t="s">
        <v>94038</v>
      </c>
      <c r="E18289" t="str">
        <f t="shared" si="285"/>
        <v>686918 - COM TOGETHER</v>
      </c>
      <c r="F18289" t="s">
        <v>3433</v>
      </c>
      <c r="G18289" t="s">
        <v>94037</v>
      </c>
      <c r="I18289" t="s">
        <v>94036</v>
      </c>
      <c r="J18289" t="s">
        <v>94035</v>
      </c>
      <c r="K18289" t="s">
        <v>208</v>
      </c>
      <c r="L18289" t="s">
        <v>94034</v>
      </c>
      <c r="N18289" t="s">
        <v>208</v>
      </c>
      <c r="O18289" t="s">
        <v>476</v>
      </c>
      <c r="P18289" t="s">
        <v>476</v>
      </c>
    </row>
    <row r="18290" spans="1:16">
      <c r="A18290" s="484" t="s">
        <v>1374</v>
      </c>
      <c r="B18290" s="485" t="s">
        <v>1373</v>
      </c>
      <c r="C18290" t="s">
        <v>1372</v>
      </c>
      <c r="D18290" t="s">
        <v>1372</v>
      </c>
      <c r="E18290" t="str">
        <f t="shared" si="285"/>
        <v>681866 - YOU FORMA</v>
      </c>
      <c r="F18290" t="s">
        <v>1371</v>
      </c>
      <c r="G18290" t="s">
        <v>1370</v>
      </c>
      <c r="I18290" t="s">
        <v>1369</v>
      </c>
      <c r="J18290" t="s">
        <v>1368</v>
      </c>
      <c r="K18290" t="s">
        <v>208</v>
      </c>
      <c r="L18290" t="s">
        <v>1367</v>
      </c>
      <c r="N18290" t="s">
        <v>208</v>
      </c>
      <c r="O18290" t="s">
        <v>476</v>
      </c>
      <c r="P18290" t="s">
        <v>476</v>
      </c>
    </row>
    <row r="18291" spans="1:16">
      <c r="A18291" s="484" t="s">
        <v>83556</v>
      </c>
      <c r="B18291" s="485" t="s">
        <v>83555</v>
      </c>
      <c r="C18291" t="s">
        <v>83554</v>
      </c>
      <c r="D18291" t="s">
        <v>83553</v>
      </c>
      <c r="E18291" t="str">
        <f t="shared" si="285"/>
        <v>686517 - ENS SAS</v>
      </c>
      <c r="G18291" t="s">
        <v>83552</v>
      </c>
      <c r="I18291" t="s">
        <v>19763</v>
      </c>
      <c r="J18291" t="s">
        <v>83551</v>
      </c>
      <c r="K18291" t="s">
        <v>208</v>
      </c>
      <c r="L18291" t="s">
        <v>83550</v>
      </c>
      <c r="N18291" t="s">
        <v>208</v>
      </c>
      <c r="O18291" t="s">
        <v>476</v>
      </c>
      <c r="P18291" t="s">
        <v>476</v>
      </c>
    </row>
    <row r="18292" spans="1:16">
      <c r="A18292" s="484" t="s">
        <v>26553</v>
      </c>
      <c r="B18292" s="485" t="s">
        <v>26552</v>
      </c>
      <c r="C18292" t="s">
        <v>26551</v>
      </c>
      <c r="D18292" t="s">
        <v>26551</v>
      </c>
      <c r="E18292" t="str">
        <f t="shared" si="285"/>
        <v>684089 - PREMIERS PAS FORMATION</v>
      </c>
      <c r="F18292" t="s">
        <v>5693</v>
      </c>
      <c r="G18292" t="s">
        <v>26550</v>
      </c>
      <c r="I18292" t="s">
        <v>596</v>
      </c>
      <c r="K18292" t="s">
        <v>208</v>
      </c>
      <c r="L18292" t="s">
        <v>26549</v>
      </c>
      <c r="N18292" t="s">
        <v>208</v>
      </c>
      <c r="O18292" t="s">
        <v>476</v>
      </c>
      <c r="P18292" t="s">
        <v>476</v>
      </c>
    </row>
    <row r="18293" spans="1:16">
      <c r="A18293" s="484" t="s">
        <v>115937</v>
      </c>
      <c r="B18293" s="485" t="s">
        <v>115936</v>
      </c>
      <c r="C18293" t="s">
        <v>115935</v>
      </c>
      <c r="D18293" t="s">
        <v>115935</v>
      </c>
      <c r="E18293" t="str">
        <f t="shared" si="285"/>
        <v>685938 - AVENIR COMPETENCES</v>
      </c>
      <c r="F18293" t="s">
        <v>47480</v>
      </c>
      <c r="G18293" t="s">
        <v>115934</v>
      </c>
      <c r="I18293" t="s">
        <v>12727</v>
      </c>
      <c r="J18293" t="s">
        <v>115933</v>
      </c>
      <c r="K18293" t="s">
        <v>208</v>
      </c>
      <c r="L18293" t="s">
        <v>115932</v>
      </c>
      <c r="N18293" t="s">
        <v>208</v>
      </c>
      <c r="O18293" t="s">
        <v>476</v>
      </c>
      <c r="P18293" t="s">
        <v>476</v>
      </c>
    </row>
    <row r="18294" spans="1:16">
      <c r="A18294" s="484" t="s">
        <v>69073</v>
      </c>
      <c r="B18294" s="485" t="s">
        <v>69072</v>
      </c>
      <c r="C18294" t="s">
        <v>69071</v>
      </c>
      <c r="D18294" t="s">
        <v>69071</v>
      </c>
      <c r="E18294" t="str">
        <f t="shared" si="285"/>
        <v>681416 - FORMURGENCES</v>
      </c>
      <c r="G18294" t="s">
        <v>69070</v>
      </c>
      <c r="I18294" t="s">
        <v>2686</v>
      </c>
      <c r="J18294" t="s">
        <v>69069</v>
      </c>
      <c r="K18294" t="s">
        <v>208</v>
      </c>
      <c r="L18294" t="s">
        <v>69068</v>
      </c>
      <c r="N18294" t="s">
        <v>208</v>
      </c>
      <c r="O18294" t="s">
        <v>476</v>
      </c>
      <c r="P18294" t="s">
        <v>476</v>
      </c>
    </row>
    <row r="18295" spans="1:16">
      <c r="A18295" s="484" t="s">
        <v>72123</v>
      </c>
      <c r="B18295" s="485" t="s">
        <v>72122</v>
      </c>
      <c r="C18295" t="s">
        <v>72121</v>
      </c>
      <c r="D18295" t="s">
        <v>72121</v>
      </c>
      <c r="E18295" t="str">
        <f t="shared" si="285"/>
        <v>683504 - FLAMION PIERRE</v>
      </c>
      <c r="F18295" t="s">
        <v>5473</v>
      </c>
      <c r="G18295" t="s">
        <v>72120</v>
      </c>
      <c r="I18295" t="s">
        <v>72119</v>
      </c>
      <c r="K18295" t="s">
        <v>208</v>
      </c>
      <c r="L18295" t="s">
        <v>72118</v>
      </c>
      <c r="N18295" t="s">
        <v>208</v>
      </c>
      <c r="O18295" t="s">
        <v>476</v>
      </c>
      <c r="P18295" t="s">
        <v>476</v>
      </c>
    </row>
    <row r="18296" spans="1:16">
      <c r="A18296" s="484" t="s">
        <v>69726</v>
      </c>
      <c r="B18296" s="485" t="s">
        <v>69725</v>
      </c>
      <c r="C18296" t="s">
        <v>69724</v>
      </c>
      <c r="D18296" t="s">
        <v>69723</v>
      </c>
      <c r="E18296" t="str">
        <f t="shared" si="285"/>
        <v>678776 - FSM 45</v>
      </c>
      <c r="F18296" t="s">
        <v>6592</v>
      </c>
      <c r="G18296" t="s">
        <v>69722</v>
      </c>
      <c r="I18296" t="s">
        <v>14545</v>
      </c>
      <c r="J18296" t="s">
        <v>69721</v>
      </c>
      <c r="K18296" t="s">
        <v>208</v>
      </c>
      <c r="L18296" t="s">
        <v>69720</v>
      </c>
      <c r="N18296" t="s">
        <v>208</v>
      </c>
      <c r="O18296" t="s">
        <v>476</v>
      </c>
      <c r="P18296" t="s">
        <v>476</v>
      </c>
    </row>
    <row r="18297" spans="1:16">
      <c r="A18297" s="484" t="s">
        <v>77236</v>
      </c>
      <c r="B18297" s="485" t="s">
        <v>77235</v>
      </c>
      <c r="C18297" t="s">
        <v>77234</v>
      </c>
      <c r="D18297" t="s">
        <v>77234</v>
      </c>
      <c r="E18297" t="str">
        <f t="shared" si="285"/>
        <v>680813 - E-THIX EDUCATION</v>
      </c>
      <c r="F18297" t="s">
        <v>7167</v>
      </c>
      <c r="G18297" t="s">
        <v>77233</v>
      </c>
      <c r="I18297" t="s">
        <v>603</v>
      </c>
      <c r="J18297" t="s">
        <v>77232</v>
      </c>
      <c r="K18297" t="s">
        <v>208</v>
      </c>
      <c r="L18297" t="s">
        <v>77231</v>
      </c>
      <c r="N18297" t="s">
        <v>208</v>
      </c>
      <c r="O18297" t="s">
        <v>476</v>
      </c>
      <c r="P18297" t="s">
        <v>476</v>
      </c>
    </row>
    <row r="18298" spans="1:16">
      <c r="A18298" s="484" t="s">
        <v>34099</v>
      </c>
      <c r="B18298" s="485" t="s">
        <v>34098</v>
      </c>
      <c r="C18298" t="s">
        <v>34097</v>
      </c>
      <c r="D18298" t="s">
        <v>34097</v>
      </c>
      <c r="E18298" t="str">
        <f t="shared" si="285"/>
        <v>685483 - NARNIAH</v>
      </c>
      <c r="F18298" t="s">
        <v>8040</v>
      </c>
      <c r="G18298" t="s">
        <v>34096</v>
      </c>
      <c r="I18298" t="s">
        <v>763</v>
      </c>
      <c r="J18298" t="s">
        <v>34095</v>
      </c>
      <c r="K18298" t="s">
        <v>208</v>
      </c>
      <c r="L18298" t="s">
        <v>34094</v>
      </c>
      <c r="N18298" t="s">
        <v>208</v>
      </c>
      <c r="O18298" t="s">
        <v>476</v>
      </c>
      <c r="P18298" t="s">
        <v>476</v>
      </c>
    </row>
    <row r="18299" spans="1:16">
      <c r="A18299" s="484" t="s">
        <v>5910</v>
      </c>
      <c r="B18299" s="485" t="s">
        <v>5909</v>
      </c>
      <c r="C18299" t="s">
        <v>5908</v>
      </c>
      <c r="D18299" t="s">
        <v>5907</v>
      </c>
      <c r="E18299" t="str">
        <f t="shared" si="285"/>
        <v>686025 - UMPV</v>
      </c>
      <c r="F18299" t="s">
        <v>5514</v>
      </c>
      <c r="G18299" t="s">
        <v>5393</v>
      </c>
      <c r="I18299" t="s">
        <v>1542</v>
      </c>
      <c r="J18299" t="s">
        <v>5392</v>
      </c>
      <c r="K18299" t="s">
        <v>208</v>
      </c>
      <c r="L18299" t="s">
        <v>5906</v>
      </c>
      <c r="N18299" t="s">
        <v>208</v>
      </c>
      <c r="O18299" t="s">
        <v>476</v>
      </c>
      <c r="P18299" t="s">
        <v>476</v>
      </c>
    </row>
    <row r="18300" spans="1:16">
      <c r="A18300" s="484" t="s">
        <v>50448</v>
      </c>
      <c r="B18300" s="485" t="s">
        <v>50447</v>
      </c>
      <c r="C18300" t="s">
        <v>50446</v>
      </c>
      <c r="D18300" t="s">
        <v>50446</v>
      </c>
      <c r="E18300" t="str">
        <f t="shared" si="285"/>
        <v>682019 - IPSO SECURITE</v>
      </c>
      <c r="F18300" t="s">
        <v>33831</v>
      </c>
      <c r="G18300" t="s">
        <v>50445</v>
      </c>
      <c r="I18300" t="s">
        <v>3733</v>
      </c>
      <c r="J18300" t="s">
        <v>50444</v>
      </c>
      <c r="K18300" t="s">
        <v>208</v>
      </c>
      <c r="L18300" t="s">
        <v>50443</v>
      </c>
      <c r="N18300" t="s">
        <v>208</v>
      </c>
      <c r="O18300" t="s">
        <v>476</v>
      </c>
      <c r="P18300" t="s">
        <v>476</v>
      </c>
    </row>
    <row r="18301" spans="1:16">
      <c r="A18301" s="484" t="s">
        <v>129496</v>
      </c>
      <c r="B18301" s="485" t="s">
        <v>129495</v>
      </c>
      <c r="C18301" t="s">
        <v>129494</v>
      </c>
      <c r="D18301" t="s">
        <v>129494</v>
      </c>
      <c r="E18301" t="str">
        <f t="shared" si="285"/>
        <v>680552 - ALTHERUM FORMATION ET ACCOMPAGNEMENT</v>
      </c>
      <c r="F18301" t="s">
        <v>1235</v>
      </c>
      <c r="G18301" t="s">
        <v>129493</v>
      </c>
      <c r="I18301" t="s">
        <v>129492</v>
      </c>
      <c r="J18301" t="s">
        <v>129491</v>
      </c>
      <c r="K18301" t="s">
        <v>208</v>
      </c>
      <c r="L18301" t="s">
        <v>129490</v>
      </c>
      <c r="N18301" t="s">
        <v>208</v>
      </c>
      <c r="O18301" t="s">
        <v>476</v>
      </c>
      <c r="P18301" t="s">
        <v>476</v>
      </c>
    </row>
    <row r="18302" spans="1:16">
      <c r="A18302" s="484" t="s">
        <v>30301</v>
      </c>
      <c r="B18302" s="485" t="s">
        <v>30300</v>
      </c>
      <c r="C18302" t="s">
        <v>30296</v>
      </c>
      <c r="D18302" t="s">
        <v>30296</v>
      </c>
      <c r="E18302" t="str">
        <f t="shared" si="285"/>
        <v>686372 - OSTEOVOX</v>
      </c>
      <c r="F18302" t="s">
        <v>12456</v>
      </c>
      <c r="G18302" t="s">
        <v>30299</v>
      </c>
      <c r="I18302" t="s">
        <v>1837</v>
      </c>
      <c r="J18302" t="s">
        <v>30298</v>
      </c>
      <c r="K18302" t="s">
        <v>208</v>
      </c>
      <c r="L18302" t="s">
        <v>30297</v>
      </c>
      <c r="N18302" t="s">
        <v>208</v>
      </c>
      <c r="O18302" t="s">
        <v>476</v>
      </c>
      <c r="P18302" t="s">
        <v>476</v>
      </c>
    </row>
    <row r="18303" spans="1:16">
      <c r="A18303" s="484" t="s">
        <v>134890</v>
      </c>
      <c r="B18303" s="485" t="s">
        <v>134889</v>
      </c>
      <c r="C18303" t="s">
        <v>134888</v>
      </c>
      <c r="D18303" t="s">
        <v>134888</v>
      </c>
      <c r="E18303" t="str">
        <f t="shared" si="285"/>
        <v>682676 - ACURIA COMPETENCES</v>
      </c>
      <c r="F18303" t="s">
        <v>7936</v>
      </c>
      <c r="G18303" t="s">
        <v>111142</v>
      </c>
      <c r="I18303" t="s">
        <v>1814</v>
      </c>
      <c r="J18303" t="s">
        <v>134887</v>
      </c>
      <c r="K18303" t="s">
        <v>208</v>
      </c>
      <c r="L18303" t="s">
        <v>134886</v>
      </c>
      <c r="N18303" t="s">
        <v>208</v>
      </c>
      <c r="O18303" t="s">
        <v>476</v>
      </c>
      <c r="P18303" t="s">
        <v>476</v>
      </c>
    </row>
    <row r="18304" spans="1:16">
      <c r="A18304" s="484" t="s">
        <v>107586</v>
      </c>
      <c r="B18304" s="485" t="s">
        <v>107585</v>
      </c>
      <c r="C18304" t="s">
        <v>107584</v>
      </c>
      <c r="D18304" t="s">
        <v>107583</v>
      </c>
      <c r="E18304" t="str">
        <f t="shared" si="285"/>
        <v>679781 - CFOR</v>
      </c>
      <c r="F18304" t="s">
        <v>10572</v>
      </c>
      <c r="G18304" t="s">
        <v>107582</v>
      </c>
      <c r="I18304" t="s">
        <v>4257</v>
      </c>
      <c r="K18304" t="s">
        <v>208</v>
      </c>
      <c r="L18304" t="s">
        <v>107581</v>
      </c>
      <c r="N18304" t="s">
        <v>208</v>
      </c>
      <c r="O18304" t="s">
        <v>476</v>
      </c>
      <c r="P18304" t="s">
        <v>476</v>
      </c>
    </row>
    <row r="18305" spans="1:16">
      <c r="A18305" s="484" t="s">
        <v>26046</v>
      </c>
      <c r="B18305" s="485" t="s">
        <v>26045</v>
      </c>
      <c r="C18305" t="s">
        <v>26044</v>
      </c>
      <c r="D18305" t="s">
        <v>26044</v>
      </c>
      <c r="E18305" t="str">
        <f t="shared" si="285"/>
        <v>686414 - PRO CARE CONSULT</v>
      </c>
      <c r="F18305" t="s">
        <v>1729</v>
      </c>
      <c r="G18305" t="s">
        <v>26043</v>
      </c>
      <c r="I18305" t="s">
        <v>16868</v>
      </c>
      <c r="K18305" t="s">
        <v>208</v>
      </c>
      <c r="L18305" t="s">
        <v>26042</v>
      </c>
      <c r="N18305" t="s">
        <v>208</v>
      </c>
      <c r="O18305" t="s">
        <v>476</v>
      </c>
      <c r="P18305" t="s">
        <v>476</v>
      </c>
    </row>
    <row r="18306" spans="1:16">
      <c r="A18306" s="484" t="s">
        <v>29095</v>
      </c>
      <c r="B18306" s="485" t="s">
        <v>29094</v>
      </c>
      <c r="C18306" t="s">
        <v>29093</v>
      </c>
      <c r="D18306" t="s">
        <v>29093</v>
      </c>
      <c r="E18306" t="str">
        <f t="shared" ref="E18306:E18369" si="286">_xlfn.CONCAT(L18306," - ",D18306)</f>
        <v>681805 - PC FORMATION 73</v>
      </c>
      <c r="F18306" t="s">
        <v>3909</v>
      </c>
      <c r="G18306" t="s">
        <v>29092</v>
      </c>
      <c r="H18306" t="s">
        <v>29091</v>
      </c>
      <c r="I18306" t="s">
        <v>29090</v>
      </c>
      <c r="J18306" t="s">
        <v>28405</v>
      </c>
      <c r="K18306" t="s">
        <v>208</v>
      </c>
      <c r="L18306" t="s">
        <v>29089</v>
      </c>
      <c r="N18306" t="s">
        <v>208</v>
      </c>
      <c r="O18306" t="s">
        <v>476</v>
      </c>
      <c r="P18306" t="s">
        <v>476</v>
      </c>
    </row>
    <row r="18307" spans="1:16">
      <c r="A18307" s="484" t="s">
        <v>9160</v>
      </c>
      <c r="B18307" s="485" t="s">
        <v>9159</v>
      </c>
      <c r="C18307" t="s">
        <v>9158</v>
      </c>
      <c r="D18307" t="s">
        <v>9157</v>
      </c>
      <c r="E18307" t="str">
        <f t="shared" si="286"/>
        <v>683840 - TRAJECTIO FORMATION LILLE</v>
      </c>
      <c r="F18307" t="s">
        <v>3843</v>
      </c>
      <c r="G18307" t="s">
        <v>9156</v>
      </c>
      <c r="I18307" t="s">
        <v>1814</v>
      </c>
      <c r="J18307" t="s">
        <v>9155</v>
      </c>
      <c r="K18307" t="s">
        <v>208</v>
      </c>
      <c r="L18307" t="s">
        <v>9154</v>
      </c>
      <c r="N18307" t="s">
        <v>208</v>
      </c>
      <c r="O18307" t="s">
        <v>476</v>
      </c>
      <c r="P18307" t="s">
        <v>476</v>
      </c>
    </row>
    <row r="18308" spans="1:16">
      <c r="A18308" s="484" t="s">
        <v>61786</v>
      </c>
      <c r="B18308" s="485" t="s">
        <v>61785</v>
      </c>
      <c r="C18308" t="s">
        <v>61784</v>
      </c>
      <c r="D18308" t="s">
        <v>61784</v>
      </c>
      <c r="E18308" t="str">
        <f t="shared" si="286"/>
        <v>686335 - HELLO ACADEMIE EXPERTISE</v>
      </c>
      <c r="F18308" t="s">
        <v>12456</v>
      </c>
      <c r="G18308" t="s">
        <v>61783</v>
      </c>
      <c r="I18308" t="s">
        <v>2739</v>
      </c>
      <c r="J18308" t="s">
        <v>61782</v>
      </c>
      <c r="K18308" t="s">
        <v>208</v>
      </c>
      <c r="L18308" t="s">
        <v>61781</v>
      </c>
      <c r="N18308" t="s">
        <v>208</v>
      </c>
      <c r="O18308" t="s">
        <v>476</v>
      </c>
      <c r="P18308" t="s">
        <v>476</v>
      </c>
    </row>
    <row r="18309" spans="1:16">
      <c r="A18309" s="484" t="s">
        <v>99040</v>
      </c>
      <c r="B18309" s="485" t="s">
        <v>99039</v>
      </c>
      <c r="C18309" t="s">
        <v>99038</v>
      </c>
      <c r="D18309" t="s">
        <v>99038</v>
      </c>
      <c r="E18309" t="str">
        <f t="shared" si="286"/>
        <v>684030 - CERTIFIA</v>
      </c>
      <c r="F18309" t="s">
        <v>5693</v>
      </c>
      <c r="G18309" t="s">
        <v>99037</v>
      </c>
      <c r="I18309" t="s">
        <v>626</v>
      </c>
      <c r="K18309" t="s">
        <v>208</v>
      </c>
      <c r="L18309" t="s">
        <v>99036</v>
      </c>
      <c r="N18309" t="s">
        <v>208</v>
      </c>
      <c r="O18309" t="s">
        <v>476</v>
      </c>
      <c r="P18309" t="s">
        <v>476</v>
      </c>
    </row>
    <row r="18310" spans="1:16">
      <c r="A18310" s="484" t="s">
        <v>85371</v>
      </c>
      <c r="B18310" s="485" t="s">
        <v>85370</v>
      </c>
      <c r="C18310" t="s">
        <v>85369</v>
      </c>
      <c r="D18310" t="s">
        <v>85369</v>
      </c>
      <c r="E18310" t="str">
        <f t="shared" si="286"/>
        <v>216070 - ECF ARIEGE</v>
      </c>
      <c r="F18310" t="s">
        <v>3050</v>
      </c>
      <c r="G18310" t="s">
        <v>85368</v>
      </c>
      <c r="H18310" t="s">
        <v>85367</v>
      </c>
      <c r="I18310" t="s">
        <v>4349</v>
      </c>
      <c r="J18310" t="s">
        <v>85366</v>
      </c>
      <c r="K18310" t="s">
        <v>208</v>
      </c>
      <c r="L18310" t="s">
        <v>85365</v>
      </c>
      <c r="N18310" t="s">
        <v>208</v>
      </c>
      <c r="O18310" t="s">
        <v>476</v>
      </c>
      <c r="P18310" t="s">
        <v>476</v>
      </c>
    </row>
    <row r="18311" spans="1:16">
      <c r="A18311" s="484" t="s">
        <v>126995</v>
      </c>
      <c r="B18311" s="485" t="s">
        <v>126994</v>
      </c>
      <c r="C18311" t="s">
        <v>126993</v>
      </c>
      <c r="D18311" t="s">
        <v>126993</v>
      </c>
      <c r="E18311" t="str">
        <f t="shared" si="286"/>
        <v>681544 - ARKAVIA FORMATION</v>
      </c>
      <c r="F18311" t="s">
        <v>5963</v>
      </c>
      <c r="G18311" t="s">
        <v>126992</v>
      </c>
      <c r="I18311" t="s">
        <v>626</v>
      </c>
      <c r="K18311" t="s">
        <v>208</v>
      </c>
      <c r="L18311" t="s">
        <v>126991</v>
      </c>
      <c r="N18311" t="s">
        <v>208</v>
      </c>
      <c r="O18311" t="s">
        <v>476</v>
      </c>
      <c r="P18311" t="s">
        <v>476</v>
      </c>
    </row>
    <row r="18312" spans="1:16">
      <c r="A18312" s="484" t="s">
        <v>5417</v>
      </c>
      <c r="B18312" s="485" t="s">
        <v>5416</v>
      </c>
      <c r="C18312" t="s">
        <v>5415</v>
      </c>
      <c r="D18312" t="s">
        <v>5414</v>
      </c>
      <c r="E18312" t="str">
        <f t="shared" si="286"/>
        <v>680023 - UMLP BESANCON</v>
      </c>
      <c r="F18312" t="s">
        <v>804</v>
      </c>
      <c r="G18312" t="s">
        <v>5413</v>
      </c>
      <c r="I18312" t="s">
        <v>2666</v>
      </c>
      <c r="K18312" t="s">
        <v>208</v>
      </c>
      <c r="L18312" t="s">
        <v>5412</v>
      </c>
      <c r="N18312" t="s">
        <v>207</v>
      </c>
      <c r="O18312" t="s">
        <v>476</v>
      </c>
      <c r="P18312" t="s">
        <v>476</v>
      </c>
    </row>
    <row r="18313" spans="1:16">
      <c r="A18313" s="484" t="s">
        <v>6378</v>
      </c>
      <c r="B18313" s="485" t="s">
        <v>6377</v>
      </c>
      <c r="C18313" t="s">
        <v>6376</v>
      </c>
      <c r="D18313" t="s">
        <v>6375</v>
      </c>
      <c r="E18313" t="str">
        <f t="shared" si="286"/>
        <v>681386 - UNIVERSITE BOURGOGNE EUROPE</v>
      </c>
      <c r="F18313" t="s">
        <v>4363</v>
      </c>
      <c r="G18313" t="s">
        <v>6374</v>
      </c>
      <c r="H18313" t="s">
        <v>5642</v>
      </c>
      <c r="I18313" t="s">
        <v>1501</v>
      </c>
      <c r="J18313" t="s">
        <v>6373</v>
      </c>
      <c r="K18313" t="s">
        <v>208</v>
      </c>
      <c r="L18313" t="s">
        <v>6372</v>
      </c>
      <c r="N18313" t="s">
        <v>208</v>
      </c>
      <c r="O18313" t="s">
        <v>476</v>
      </c>
      <c r="P18313" t="s">
        <v>476</v>
      </c>
    </row>
    <row r="18314" spans="1:16">
      <c r="A18314" s="484" t="s">
        <v>5713</v>
      </c>
      <c r="B18314" s="485" t="s">
        <v>5712</v>
      </c>
      <c r="C18314" t="s">
        <v>5711</v>
      </c>
      <c r="D18314" t="s">
        <v>5710</v>
      </c>
      <c r="E18314" t="str">
        <f t="shared" si="286"/>
        <v>681635 - UNIVERSITE DE TOULOUSE</v>
      </c>
      <c r="F18314" t="s">
        <v>5709</v>
      </c>
      <c r="G18314" t="s">
        <v>5708</v>
      </c>
      <c r="I18314" t="s">
        <v>603</v>
      </c>
      <c r="J18314" t="s">
        <v>5707</v>
      </c>
      <c r="K18314" t="s">
        <v>208</v>
      </c>
      <c r="L18314" t="s">
        <v>5706</v>
      </c>
      <c r="N18314" t="s">
        <v>208</v>
      </c>
      <c r="O18314" t="s">
        <v>476</v>
      </c>
      <c r="P18314" t="s">
        <v>476</v>
      </c>
    </row>
    <row r="18315" spans="1:16">
      <c r="A18315" s="484" t="s">
        <v>5491</v>
      </c>
      <c r="B18315" s="485" t="s">
        <v>5490</v>
      </c>
      <c r="C18315" t="s">
        <v>5489</v>
      </c>
      <c r="D18315" t="s">
        <v>5488</v>
      </c>
      <c r="E18315" t="str">
        <f t="shared" si="286"/>
        <v>685653 - EPSCP ST ETIENNE</v>
      </c>
      <c r="F18315" t="s">
        <v>5487</v>
      </c>
      <c r="G18315" t="s">
        <v>5480</v>
      </c>
      <c r="H18315" t="s">
        <v>5486</v>
      </c>
      <c r="I18315" t="s">
        <v>959</v>
      </c>
      <c r="J18315" t="s">
        <v>5471</v>
      </c>
      <c r="K18315" t="s">
        <v>208</v>
      </c>
      <c r="L18315" t="s">
        <v>5485</v>
      </c>
      <c r="N18315" t="s">
        <v>207</v>
      </c>
      <c r="O18315" t="s">
        <v>476</v>
      </c>
      <c r="P18315" t="s">
        <v>476</v>
      </c>
    </row>
    <row r="18316" spans="1:16">
      <c r="A18316" s="484" t="s">
        <v>110716</v>
      </c>
      <c r="B18316" s="485" t="s">
        <v>110715</v>
      </c>
      <c r="C18316" t="s">
        <v>110714</v>
      </c>
      <c r="D18316" t="s">
        <v>110714</v>
      </c>
      <c r="E18316" t="str">
        <f t="shared" si="286"/>
        <v>684909 - CAMEA</v>
      </c>
      <c r="F18316" t="s">
        <v>22519</v>
      </c>
      <c r="G18316" t="s">
        <v>110713</v>
      </c>
      <c r="I18316" t="s">
        <v>110712</v>
      </c>
      <c r="K18316" t="s">
        <v>208</v>
      </c>
      <c r="L18316" t="s">
        <v>110711</v>
      </c>
      <c r="N18316" t="s">
        <v>208</v>
      </c>
      <c r="O18316" t="s">
        <v>476</v>
      </c>
      <c r="P18316" t="s">
        <v>476</v>
      </c>
    </row>
    <row r="18317" spans="1:16">
      <c r="A18317" s="484" t="s">
        <v>111372</v>
      </c>
      <c r="B18317" s="485" t="s">
        <v>111371</v>
      </c>
      <c r="C18317" t="s">
        <v>111370</v>
      </c>
      <c r="D18317" t="s">
        <v>111370</v>
      </c>
      <c r="E18317" t="str">
        <f t="shared" si="286"/>
        <v>681052 - CAAPABLES</v>
      </c>
      <c r="G18317" t="s">
        <v>111369</v>
      </c>
      <c r="I18317" t="s">
        <v>603</v>
      </c>
      <c r="J18317" t="s">
        <v>111368</v>
      </c>
      <c r="K18317" t="s">
        <v>208</v>
      </c>
      <c r="L18317" t="s">
        <v>111367</v>
      </c>
      <c r="N18317" t="s">
        <v>208</v>
      </c>
      <c r="O18317" t="s">
        <v>476</v>
      </c>
      <c r="P18317" t="s">
        <v>476</v>
      </c>
    </row>
    <row r="18318" spans="1:16">
      <c r="A18318" s="484" t="s">
        <v>35476</v>
      </c>
      <c r="B18318" s="485" t="s">
        <v>35475</v>
      </c>
      <c r="C18318" t="s">
        <v>35474</v>
      </c>
      <c r="D18318" t="s">
        <v>35474</v>
      </c>
      <c r="E18318" t="str">
        <f t="shared" si="286"/>
        <v>683097 - MON FORMATEUR</v>
      </c>
      <c r="F18318" t="s">
        <v>13241</v>
      </c>
      <c r="G18318" t="s">
        <v>35473</v>
      </c>
      <c r="I18318" t="s">
        <v>15946</v>
      </c>
      <c r="J18318" t="s">
        <v>35472</v>
      </c>
      <c r="K18318" t="s">
        <v>208</v>
      </c>
      <c r="L18318" t="s">
        <v>35471</v>
      </c>
      <c r="N18318" t="s">
        <v>208</v>
      </c>
      <c r="O18318" t="s">
        <v>476</v>
      </c>
      <c r="P18318" t="s">
        <v>476</v>
      </c>
    </row>
    <row r="18319" spans="1:16">
      <c r="A18319" s="484" t="s">
        <v>6806</v>
      </c>
      <c r="B18319" s="485" t="s">
        <v>6805</v>
      </c>
      <c r="C18319" t="s">
        <v>6804</v>
      </c>
      <c r="D18319" t="s">
        <v>6804</v>
      </c>
      <c r="E18319" t="str">
        <f t="shared" si="286"/>
        <v>686864 - UNIS VERS</v>
      </c>
      <c r="F18319" t="s">
        <v>5792</v>
      </c>
      <c r="G18319" t="s">
        <v>6803</v>
      </c>
      <c r="I18319" t="s">
        <v>603</v>
      </c>
      <c r="J18319" t="s">
        <v>6802</v>
      </c>
      <c r="K18319" t="s">
        <v>208</v>
      </c>
      <c r="L18319" t="s">
        <v>6801</v>
      </c>
      <c r="N18319" t="s">
        <v>208</v>
      </c>
      <c r="O18319" t="s">
        <v>476</v>
      </c>
      <c r="P18319" t="s">
        <v>476</v>
      </c>
    </row>
    <row r="18320" spans="1:16">
      <c r="A18320" s="484" t="s">
        <v>86693</v>
      </c>
      <c r="B18320" s="485" t="s">
        <v>86692</v>
      </c>
      <c r="C18320" t="s">
        <v>86691</v>
      </c>
      <c r="D18320" t="s">
        <v>86691</v>
      </c>
      <c r="E18320" t="str">
        <f t="shared" si="286"/>
        <v>686396 - DOCTEUR STATS</v>
      </c>
      <c r="F18320" t="s">
        <v>1729</v>
      </c>
      <c r="G18320" t="s">
        <v>86690</v>
      </c>
      <c r="I18320" t="s">
        <v>603</v>
      </c>
      <c r="K18320" t="s">
        <v>208</v>
      </c>
      <c r="L18320" t="s">
        <v>86689</v>
      </c>
      <c r="N18320" t="s">
        <v>208</v>
      </c>
      <c r="O18320" t="s">
        <v>476</v>
      </c>
      <c r="P18320" t="s">
        <v>476</v>
      </c>
    </row>
    <row r="18321" spans="1:16">
      <c r="A18321" s="484" t="s">
        <v>8546</v>
      </c>
      <c r="B18321" s="485" t="s">
        <v>8545</v>
      </c>
      <c r="C18321" t="s">
        <v>8544</v>
      </c>
      <c r="D18321" t="s">
        <v>8544</v>
      </c>
      <c r="E18321" t="str">
        <f t="shared" si="286"/>
        <v>686645 - UBITECH PREVENTION</v>
      </c>
      <c r="F18321" t="s">
        <v>8543</v>
      </c>
      <c r="G18321" t="s">
        <v>8542</v>
      </c>
      <c r="I18321" t="s">
        <v>1035</v>
      </c>
      <c r="J18321" t="s">
        <v>8541</v>
      </c>
      <c r="K18321" t="s">
        <v>208</v>
      </c>
      <c r="L18321" t="s">
        <v>8540</v>
      </c>
      <c r="N18321" t="s">
        <v>208</v>
      </c>
      <c r="O18321" t="s">
        <v>476</v>
      </c>
      <c r="P18321" t="s">
        <v>476</v>
      </c>
    </row>
    <row r="18322" spans="1:16">
      <c r="A18322" s="484" t="s">
        <v>115956</v>
      </c>
      <c r="B18322" s="485" t="s">
        <v>115955</v>
      </c>
      <c r="C18322" t="s">
        <v>115954</v>
      </c>
      <c r="D18322" t="s">
        <v>115953</v>
      </c>
      <c r="E18322" t="str">
        <f t="shared" si="286"/>
        <v>686852 - AVEL DOUAR</v>
      </c>
      <c r="F18322" t="s">
        <v>5792</v>
      </c>
      <c r="G18322" t="s">
        <v>115952</v>
      </c>
      <c r="I18322" t="s">
        <v>22058</v>
      </c>
      <c r="J18322" t="s">
        <v>9895</v>
      </c>
      <c r="K18322" t="s">
        <v>208</v>
      </c>
      <c r="L18322" t="s">
        <v>115951</v>
      </c>
      <c r="N18322" t="s">
        <v>208</v>
      </c>
      <c r="O18322" t="s">
        <v>476</v>
      </c>
      <c r="P18322" t="s">
        <v>476</v>
      </c>
    </row>
    <row r="18323" spans="1:16">
      <c r="A18323" s="484" t="s">
        <v>6126</v>
      </c>
      <c r="B18323" s="485" t="s">
        <v>6125</v>
      </c>
      <c r="C18323" t="s">
        <v>6124</v>
      </c>
      <c r="D18323" t="s">
        <v>6123</v>
      </c>
      <c r="E18323" t="str">
        <f t="shared" si="286"/>
        <v>684340 - UNIVERSITE DE BREST</v>
      </c>
      <c r="F18323" t="s">
        <v>804</v>
      </c>
      <c r="G18323" t="s">
        <v>6122</v>
      </c>
      <c r="I18323" t="s">
        <v>1228</v>
      </c>
      <c r="K18323" t="s">
        <v>208</v>
      </c>
      <c r="L18323" t="s">
        <v>6121</v>
      </c>
      <c r="N18323" t="s">
        <v>208</v>
      </c>
      <c r="O18323" t="s">
        <v>476</v>
      </c>
      <c r="P18323" t="s">
        <v>476</v>
      </c>
    </row>
    <row r="18324" spans="1:16">
      <c r="A18324" s="484" t="s">
        <v>107667</v>
      </c>
      <c r="B18324" s="485" t="s">
        <v>107666</v>
      </c>
      <c r="C18324" t="s">
        <v>107665</v>
      </c>
      <c r="D18324" t="s">
        <v>107664</v>
      </c>
      <c r="E18324" t="str">
        <f t="shared" si="286"/>
        <v>685586 - CFI LE CLOS DU MOULIN</v>
      </c>
      <c r="F18324" t="s">
        <v>22292</v>
      </c>
      <c r="G18324" t="s">
        <v>107663</v>
      </c>
      <c r="I18324" t="s">
        <v>107662</v>
      </c>
      <c r="J18324" t="s">
        <v>107661</v>
      </c>
      <c r="K18324" t="s">
        <v>208</v>
      </c>
      <c r="L18324" t="s">
        <v>107660</v>
      </c>
      <c r="N18324" t="s">
        <v>208</v>
      </c>
      <c r="O18324" t="s">
        <v>476</v>
      </c>
      <c r="P18324" t="s">
        <v>476</v>
      </c>
    </row>
    <row r="18325" spans="1:16">
      <c r="A18325" s="484" t="s">
        <v>28544</v>
      </c>
      <c r="B18325" s="485" t="s">
        <v>28543</v>
      </c>
      <c r="C18325" t="s">
        <v>28542</v>
      </c>
      <c r="D18325" t="s">
        <v>28542</v>
      </c>
      <c r="E18325" t="str">
        <f t="shared" si="286"/>
        <v>674485 - PERSPECTIVE DE L'ETRE</v>
      </c>
      <c r="F18325" t="s">
        <v>2294</v>
      </c>
      <c r="G18325" t="s">
        <v>28541</v>
      </c>
      <c r="I18325" t="s">
        <v>4220</v>
      </c>
      <c r="J18325" t="s">
        <v>28540</v>
      </c>
      <c r="K18325" t="s">
        <v>208</v>
      </c>
      <c r="L18325" t="s">
        <v>28539</v>
      </c>
      <c r="N18325" t="s">
        <v>208</v>
      </c>
      <c r="O18325" t="s">
        <v>476</v>
      </c>
      <c r="P18325" t="s">
        <v>476</v>
      </c>
    </row>
    <row r="18326" spans="1:16">
      <c r="A18326" s="484" t="s">
        <v>114084</v>
      </c>
      <c r="B18326" s="485" t="s">
        <v>114083</v>
      </c>
      <c r="C18326" t="s">
        <v>114082</v>
      </c>
      <c r="D18326" t="s">
        <v>114082</v>
      </c>
      <c r="E18326" t="str">
        <f t="shared" si="286"/>
        <v>682196 - BERENGERE PASQUIER</v>
      </c>
      <c r="F18326" t="s">
        <v>3468</v>
      </c>
      <c r="G18326" t="s">
        <v>114081</v>
      </c>
      <c r="H18326" t="s">
        <v>114080</v>
      </c>
      <c r="I18326" t="s">
        <v>14538</v>
      </c>
      <c r="J18326" t="s">
        <v>114079</v>
      </c>
      <c r="K18326" t="s">
        <v>208</v>
      </c>
      <c r="L18326" t="s">
        <v>114078</v>
      </c>
      <c r="N18326" t="s">
        <v>208</v>
      </c>
      <c r="O18326" t="s">
        <v>476</v>
      </c>
      <c r="P18326" t="s">
        <v>476</v>
      </c>
    </row>
    <row r="18327" spans="1:16">
      <c r="A18327" s="484" t="s">
        <v>37537</v>
      </c>
      <c r="B18327" s="485" t="s">
        <v>37536</v>
      </c>
      <c r="C18327" t="s">
        <v>37535</v>
      </c>
      <c r="D18327" t="s">
        <v>37535</v>
      </c>
      <c r="E18327" t="str">
        <f t="shared" si="286"/>
        <v>668564 - MDC CONGRUENCE</v>
      </c>
      <c r="F18327" t="s">
        <v>3247</v>
      </c>
      <c r="G18327" t="s">
        <v>37534</v>
      </c>
      <c r="I18327" t="s">
        <v>658</v>
      </c>
      <c r="J18327" t="s">
        <v>37533</v>
      </c>
      <c r="K18327" t="s">
        <v>208</v>
      </c>
      <c r="L18327" t="s">
        <v>37532</v>
      </c>
      <c r="N18327" t="s">
        <v>208</v>
      </c>
      <c r="O18327" t="s">
        <v>476</v>
      </c>
      <c r="P18327" t="s">
        <v>476</v>
      </c>
    </row>
    <row r="18328" spans="1:16">
      <c r="A18328" s="484" t="s">
        <v>33431</v>
      </c>
      <c r="B18328" s="485" t="s">
        <v>33430</v>
      </c>
      <c r="C18328" t="s">
        <v>33429</v>
      </c>
      <c r="D18328" t="s">
        <v>33429</v>
      </c>
      <c r="E18328" t="str">
        <f t="shared" si="286"/>
        <v>653226 - NICEO EVENT</v>
      </c>
      <c r="F18328" t="s">
        <v>17346</v>
      </c>
      <c r="G18328" t="s">
        <v>28824</v>
      </c>
      <c r="I18328" t="s">
        <v>626</v>
      </c>
      <c r="K18328" t="s">
        <v>208</v>
      </c>
      <c r="L18328" t="s">
        <v>33428</v>
      </c>
      <c r="N18328" t="s">
        <v>208</v>
      </c>
      <c r="O18328" t="s">
        <v>476</v>
      </c>
      <c r="P18328" t="s">
        <v>476</v>
      </c>
    </row>
    <row r="18329" spans="1:16">
      <c r="A18329" s="484" t="s">
        <v>44799</v>
      </c>
      <c r="B18329" s="485" t="s">
        <v>44798</v>
      </c>
      <c r="C18329" t="s">
        <v>44797</v>
      </c>
      <c r="D18329" t="s">
        <v>44797</v>
      </c>
      <c r="E18329" t="str">
        <f t="shared" si="286"/>
        <v>682032 - LE PAS DE COTE</v>
      </c>
      <c r="F18329" t="s">
        <v>33831</v>
      </c>
      <c r="G18329" t="s">
        <v>44796</v>
      </c>
      <c r="I18329" t="s">
        <v>44795</v>
      </c>
      <c r="J18329" t="s">
        <v>44794</v>
      </c>
      <c r="K18329" t="s">
        <v>208</v>
      </c>
      <c r="L18329" t="s">
        <v>44793</v>
      </c>
      <c r="N18329" t="s">
        <v>208</v>
      </c>
      <c r="O18329" t="s">
        <v>476</v>
      </c>
      <c r="P18329" t="s">
        <v>476</v>
      </c>
    </row>
    <row r="18330" spans="1:16">
      <c r="A18330" s="484" t="s">
        <v>136755</v>
      </c>
      <c r="B18330" s="485" t="s">
        <v>136754</v>
      </c>
      <c r="C18330" t="s">
        <v>136753</v>
      </c>
      <c r="D18330" t="s">
        <v>136753</v>
      </c>
      <c r="E18330" t="str">
        <f t="shared" si="286"/>
        <v>682652 - ABG CONSEILS</v>
      </c>
      <c r="F18330" t="s">
        <v>7936</v>
      </c>
      <c r="G18330" t="s">
        <v>136752</v>
      </c>
      <c r="I18330" t="s">
        <v>112926</v>
      </c>
      <c r="J18330" t="s">
        <v>136751</v>
      </c>
      <c r="K18330" t="s">
        <v>208</v>
      </c>
      <c r="L18330" t="s">
        <v>136750</v>
      </c>
      <c r="N18330" t="s">
        <v>208</v>
      </c>
      <c r="O18330" t="s">
        <v>476</v>
      </c>
      <c r="P18330" t="s">
        <v>476</v>
      </c>
    </row>
    <row r="18331" spans="1:16">
      <c r="A18331" s="484" t="s">
        <v>27433</v>
      </c>
      <c r="B18331" s="485" t="s">
        <v>27432</v>
      </c>
      <c r="C18331" t="s">
        <v>27431</v>
      </c>
      <c r="D18331" t="s">
        <v>27431</v>
      </c>
      <c r="E18331" t="str">
        <f t="shared" si="286"/>
        <v>668679 - PODALIRA</v>
      </c>
      <c r="F18331" t="s">
        <v>4181</v>
      </c>
      <c r="G18331" t="s">
        <v>27430</v>
      </c>
      <c r="I18331" t="s">
        <v>27429</v>
      </c>
      <c r="J18331" t="s">
        <v>27428</v>
      </c>
      <c r="K18331" t="s">
        <v>208</v>
      </c>
      <c r="L18331" t="s">
        <v>27427</v>
      </c>
      <c r="N18331" t="s">
        <v>208</v>
      </c>
      <c r="O18331" t="s">
        <v>476</v>
      </c>
      <c r="P18331" t="s">
        <v>476</v>
      </c>
    </row>
    <row r="18332" spans="1:16">
      <c r="A18332" s="484" t="s">
        <v>23262</v>
      </c>
      <c r="B18332" s="485" t="s">
        <v>23261</v>
      </c>
      <c r="C18332" t="s">
        <v>23260</v>
      </c>
      <c r="D18332" t="s">
        <v>23259</v>
      </c>
      <c r="E18332" t="str">
        <f t="shared" si="286"/>
        <v>663293 - RENARD JAMES NATACHA</v>
      </c>
      <c r="F18332" t="s">
        <v>21798</v>
      </c>
      <c r="G18332" t="s">
        <v>23258</v>
      </c>
      <c r="I18332" t="s">
        <v>23257</v>
      </c>
      <c r="J18332" t="s">
        <v>23256</v>
      </c>
      <c r="K18332" t="s">
        <v>208</v>
      </c>
      <c r="L18332" t="s">
        <v>23255</v>
      </c>
      <c r="N18332" t="s">
        <v>208</v>
      </c>
      <c r="O18332" t="s">
        <v>476</v>
      </c>
      <c r="P18332" t="s">
        <v>476</v>
      </c>
    </row>
    <row r="18333" spans="1:16">
      <c r="A18333" s="484" t="s">
        <v>79235</v>
      </c>
      <c r="B18333" s="485" t="s">
        <v>79234</v>
      </c>
      <c r="C18333" t="s">
        <v>79233</v>
      </c>
      <c r="D18333" t="s">
        <v>79233</v>
      </c>
      <c r="E18333" t="str">
        <f t="shared" si="286"/>
        <v>671769 - EPIONE FORMATIONS</v>
      </c>
      <c r="F18333" t="s">
        <v>2969</v>
      </c>
      <c r="G18333" t="s">
        <v>79232</v>
      </c>
      <c r="I18333" t="s">
        <v>4985</v>
      </c>
      <c r="J18333" t="s">
        <v>79231</v>
      </c>
      <c r="K18333" t="s">
        <v>208</v>
      </c>
      <c r="L18333" t="s">
        <v>79230</v>
      </c>
      <c r="N18333" t="s">
        <v>208</v>
      </c>
      <c r="O18333" t="s">
        <v>476</v>
      </c>
      <c r="P18333" t="s">
        <v>476</v>
      </c>
    </row>
    <row r="18334" spans="1:16">
      <c r="A18334" s="484" t="s">
        <v>65661</v>
      </c>
      <c r="B18334" s="485" t="s">
        <v>65660</v>
      </c>
      <c r="C18334" t="s">
        <v>65659</v>
      </c>
      <c r="D18334" t="s">
        <v>65659</v>
      </c>
      <c r="E18334" t="str">
        <f t="shared" si="286"/>
        <v>676482 - GRAINES DE PHARMA</v>
      </c>
      <c r="F18334" t="s">
        <v>6791</v>
      </c>
      <c r="G18334" t="s">
        <v>65658</v>
      </c>
      <c r="I18334" t="s">
        <v>11273</v>
      </c>
      <c r="J18334" t="s">
        <v>65657</v>
      </c>
      <c r="K18334" t="s">
        <v>208</v>
      </c>
      <c r="L18334" t="s">
        <v>65656</v>
      </c>
      <c r="N18334" t="s">
        <v>208</v>
      </c>
      <c r="O18334" t="s">
        <v>476</v>
      </c>
      <c r="P18334" t="s">
        <v>476</v>
      </c>
    </row>
    <row r="18335" spans="1:16">
      <c r="A18335" s="484" t="s">
        <v>71010</v>
      </c>
      <c r="B18335" s="485" t="s">
        <v>71009</v>
      </c>
      <c r="C18335" t="s">
        <v>71008</v>
      </c>
      <c r="D18335" t="s">
        <v>71008</v>
      </c>
      <c r="E18335" t="str">
        <f t="shared" si="286"/>
        <v>653780 - FORMA-CONSEIL</v>
      </c>
      <c r="F18335" t="s">
        <v>61620</v>
      </c>
      <c r="G18335" t="s">
        <v>71007</v>
      </c>
      <c r="I18335" t="s">
        <v>71006</v>
      </c>
      <c r="J18335" t="s">
        <v>71005</v>
      </c>
      <c r="K18335" t="s">
        <v>208</v>
      </c>
      <c r="L18335" t="s">
        <v>71004</v>
      </c>
      <c r="N18335" t="s">
        <v>208</v>
      </c>
      <c r="O18335" t="s">
        <v>476</v>
      </c>
      <c r="P18335" t="s">
        <v>476</v>
      </c>
    </row>
    <row r="18336" spans="1:16">
      <c r="A18336" s="484" t="s">
        <v>64123</v>
      </c>
      <c r="B18336" s="485" t="s">
        <v>64122</v>
      </c>
      <c r="C18336" t="s">
        <v>64121</v>
      </c>
      <c r="D18336" t="s">
        <v>64121</v>
      </c>
      <c r="E18336" t="str">
        <f t="shared" si="286"/>
        <v>657270 - GROUPE FRANCE PROTECT FORMATIONS</v>
      </c>
      <c r="F18336" t="s">
        <v>12028</v>
      </c>
      <c r="G18336" t="s">
        <v>64120</v>
      </c>
      <c r="I18336" t="s">
        <v>4282</v>
      </c>
      <c r="K18336" t="s">
        <v>208</v>
      </c>
      <c r="L18336" t="s">
        <v>64119</v>
      </c>
      <c r="N18336" t="s">
        <v>208</v>
      </c>
      <c r="O18336" t="s">
        <v>476</v>
      </c>
      <c r="P18336" t="s">
        <v>476</v>
      </c>
    </row>
    <row r="18337" spans="1:16">
      <c r="A18337" s="484" t="s">
        <v>35376</v>
      </c>
      <c r="B18337" s="485" t="s">
        <v>35375</v>
      </c>
      <c r="C18337" t="s">
        <v>35374</v>
      </c>
      <c r="D18337" t="s">
        <v>35374</v>
      </c>
      <c r="E18337" t="str">
        <f t="shared" si="286"/>
        <v>667237 - MONSTERLET AUDE</v>
      </c>
      <c r="F18337" t="s">
        <v>11314</v>
      </c>
      <c r="G18337" t="s">
        <v>35373</v>
      </c>
      <c r="I18337" t="s">
        <v>35372</v>
      </c>
      <c r="J18337" t="s">
        <v>35371</v>
      </c>
      <c r="K18337" t="s">
        <v>208</v>
      </c>
      <c r="L18337" t="s">
        <v>35370</v>
      </c>
      <c r="N18337" t="s">
        <v>208</v>
      </c>
      <c r="O18337" t="s">
        <v>476</v>
      </c>
      <c r="P18337" t="s">
        <v>476</v>
      </c>
    </row>
    <row r="18338" spans="1:16">
      <c r="A18338" s="484" t="s">
        <v>38568</v>
      </c>
      <c r="B18338" s="485" t="s">
        <v>38567</v>
      </c>
      <c r="C18338" t="s">
        <v>38566</v>
      </c>
      <c r="D18338" t="s">
        <v>38566</v>
      </c>
      <c r="E18338" t="str">
        <f t="shared" si="286"/>
        <v>669428 - MANA'OP</v>
      </c>
      <c r="F18338" t="s">
        <v>3980</v>
      </c>
      <c r="G18338" t="s">
        <v>38565</v>
      </c>
      <c r="I18338" t="s">
        <v>1837</v>
      </c>
      <c r="K18338" t="s">
        <v>208</v>
      </c>
      <c r="L18338" t="s">
        <v>38564</v>
      </c>
      <c r="N18338" t="s">
        <v>208</v>
      </c>
      <c r="O18338" t="s">
        <v>476</v>
      </c>
      <c r="P18338" t="s">
        <v>476</v>
      </c>
    </row>
    <row r="18339" spans="1:16">
      <c r="A18339" s="484" t="s">
        <v>21144</v>
      </c>
      <c r="B18339" s="485" t="s">
        <v>21143</v>
      </c>
      <c r="C18339" t="s">
        <v>21142</v>
      </c>
      <c r="D18339" t="s">
        <v>21141</v>
      </c>
      <c r="E18339" t="str">
        <f t="shared" si="286"/>
        <v>683863 - ROUSSET AURELIE</v>
      </c>
      <c r="F18339" t="s">
        <v>3843</v>
      </c>
      <c r="G18339" t="s">
        <v>21140</v>
      </c>
      <c r="I18339" t="s">
        <v>9948</v>
      </c>
      <c r="K18339" t="s">
        <v>208</v>
      </c>
      <c r="L18339" t="s">
        <v>21139</v>
      </c>
      <c r="N18339" t="s">
        <v>208</v>
      </c>
      <c r="O18339" t="s">
        <v>476</v>
      </c>
      <c r="P18339" t="s">
        <v>476</v>
      </c>
    </row>
    <row r="18340" spans="1:16">
      <c r="A18340" s="484" t="s">
        <v>19941</v>
      </c>
      <c r="B18340" s="485" t="s">
        <v>19940</v>
      </c>
      <c r="C18340" t="s">
        <v>19939</v>
      </c>
      <c r="D18340" t="s">
        <v>19938</v>
      </c>
      <c r="E18340" t="str">
        <f t="shared" si="286"/>
        <v>680783 - M&amp;J2R CONSEIL</v>
      </c>
      <c r="F18340" t="s">
        <v>7292</v>
      </c>
      <c r="G18340" t="s">
        <v>19937</v>
      </c>
      <c r="I18340" t="s">
        <v>19936</v>
      </c>
      <c r="K18340" t="s">
        <v>208</v>
      </c>
      <c r="L18340" t="s">
        <v>19935</v>
      </c>
      <c r="N18340" t="s">
        <v>208</v>
      </c>
      <c r="O18340" t="s">
        <v>476</v>
      </c>
      <c r="P18340" t="s">
        <v>476</v>
      </c>
    </row>
    <row r="18341" spans="1:16">
      <c r="A18341" s="484" t="s">
        <v>74037</v>
      </c>
      <c r="B18341" s="485" t="s">
        <v>74036</v>
      </c>
      <c r="C18341" t="s">
        <v>74035</v>
      </c>
      <c r="D18341" t="s">
        <v>74035</v>
      </c>
      <c r="E18341" t="str">
        <f t="shared" si="286"/>
        <v>679318 - FAST CONSEIL</v>
      </c>
      <c r="F18341" t="s">
        <v>6968</v>
      </c>
      <c r="G18341" t="s">
        <v>74034</v>
      </c>
      <c r="I18341" t="s">
        <v>2209</v>
      </c>
      <c r="K18341" t="s">
        <v>208</v>
      </c>
      <c r="L18341" t="s">
        <v>74033</v>
      </c>
      <c r="N18341" t="s">
        <v>208</v>
      </c>
      <c r="O18341" t="s">
        <v>476</v>
      </c>
      <c r="P18341" t="s">
        <v>476</v>
      </c>
    </row>
    <row r="18342" spans="1:16">
      <c r="A18342" s="484" t="s">
        <v>68026</v>
      </c>
      <c r="B18342" s="485" t="s">
        <v>68025</v>
      </c>
      <c r="C18342" t="s">
        <v>68024</v>
      </c>
      <c r="D18342" t="s">
        <v>68024</v>
      </c>
      <c r="E18342" t="str">
        <f t="shared" si="286"/>
        <v>678715 - FYO 68</v>
      </c>
      <c r="F18342" t="s">
        <v>11275</v>
      </c>
      <c r="G18342" t="s">
        <v>68023</v>
      </c>
      <c r="I18342" t="s">
        <v>4853</v>
      </c>
      <c r="K18342" t="s">
        <v>208</v>
      </c>
      <c r="L18342" t="s">
        <v>68022</v>
      </c>
      <c r="N18342" t="s">
        <v>207</v>
      </c>
      <c r="O18342" t="s">
        <v>476</v>
      </c>
      <c r="P18342" t="s">
        <v>476</v>
      </c>
    </row>
    <row r="18343" spans="1:16">
      <c r="A18343" s="484" t="s">
        <v>88574</v>
      </c>
      <c r="B18343" s="485" t="s">
        <v>88573</v>
      </c>
      <c r="C18343" t="s">
        <v>88572</v>
      </c>
      <c r="D18343" t="s">
        <v>88572</v>
      </c>
      <c r="E18343" t="str">
        <f t="shared" si="286"/>
        <v>677450 - DECLIK ET POTENTIEZ</v>
      </c>
      <c r="F18343" t="s">
        <v>8516</v>
      </c>
      <c r="G18343" t="s">
        <v>88571</v>
      </c>
      <c r="I18343" t="s">
        <v>12937</v>
      </c>
      <c r="J18343" t="s">
        <v>88570</v>
      </c>
      <c r="K18343" t="s">
        <v>208</v>
      </c>
      <c r="L18343" t="s">
        <v>88569</v>
      </c>
      <c r="N18343" t="s">
        <v>208</v>
      </c>
      <c r="O18343" t="s">
        <v>476</v>
      </c>
      <c r="P18343" t="s">
        <v>476</v>
      </c>
    </row>
    <row r="18344" spans="1:16">
      <c r="A18344" s="484" t="s">
        <v>80447</v>
      </c>
      <c r="B18344" s="485" t="s">
        <v>80446</v>
      </c>
      <c r="C18344" t="s">
        <v>80445</v>
      </c>
      <c r="D18344" t="s">
        <v>80445</v>
      </c>
      <c r="E18344" t="str">
        <f t="shared" si="286"/>
        <v>655351 - ELO SANTE</v>
      </c>
      <c r="F18344" t="s">
        <v>7408</v>
      </c>
      <c r="G18344" t="s">
        <v>80444</v>
      </c>
      <c r="I18344" t="s">
        <v>1035</v>
      </c>
      <c r="K18344" t="s">
        <v>208</v>
      </c>
      <c r="L18344" t="s">
        <v>80443</v>
      </c>
      <c r="N18344" t="s">
        <v>208</v>
      </c>
      <c r="O18344" t="s">
        <v>476</v>
      </c>
      <c r="P18344" t="s">
        <v>476</v>
      </c>
    </row>
    <row r="18345" spans="1:16">
      <c r="A18345" s="484" t="s">
        <v>27280</v>
      </c>
      <c r="B18345" s="485" t="s">
        <v>27279</v>
      </c>
      <c r="C18345" t="s">
        <v>27278</v>
      </c>
      <c r="D18345" t="s">
        <v>27278</v>
      </c>
      <c r="E18345" t="str">
        <f t="shared" si="286"/>
        <v>660632 - POLE BTS ALTERNANCE RENNES</v>
      </c>
      <c r="F18345" t="s">
        <v>11447</v>
      </c>
      <c r="G18345" t="s">
        <v>27277</v>
      </c>
      <c r="I18345" t="s">
        <v>1228</v>
      </c>
      <c r="K18345" t="s">
        <v>208</v>
      </c>
      <c r="L18345" t="s">
        <v>27276</v>
      </c>
      <c r="N18345" t="s">
        <v>207</v>
      </c>
      <c r="O18345" t="s">
        <v>476</v>
      </c>
      <c r="P18345" t="s">
        <v>476</v>
      </c>
    </row>
    <row r="18346" spans="1:16">
      <c r="A18346" s="484" t="s">
        <v>127357</v>
      </c>
      <c r="B18346" s="485" t="s">
        <v>127356</v>
      </c>
      <c r="C18346" t="s">
        <v>127355</v>
      </c>
      <c r="D18346" t="s">
        <v>127354</v>
      </c>
      <c r="E18346" t="str">
        <f t="shared" si="286"/>
        <v>666816 - ARC CRH</v>
      </c>
      <c r="F18346" t="s">
        <v>7408</v>
      </c>
      <c r="G18346" t="s">
        <v>127353</v>
      </c>
      <c r="I18346" t="s">
        <v>127352</v>
      </c>
      <c r="J18346" t="s">
        <v>127351</v>
      </c>
      <c r="K18346" t="s">
        <v>208</v>
      </c>
      <c r="L18346" t="s">
        <v>127350</v>
      </c>
      <c r="N18346" t="s">
        <v>208</v>
      </c>
      <c r="O18346" t="s">
        <v>476</v>
      </c>
      <c r="P18346" t="s">
        <v>476</v>
      </c>
    </row>
    <row r="18347" spans="1:16">
      <c r="A18347" s="484" t="s">
        <v>64539</v>
      </c>
      <c r="B18347" s="485" t="s">
        <v>64538</v>
      </c>
      <c r="C18347" t="s">
        <v>64537</v>
      </c>
      <c r="D18347" t="s">
        <v>64536</v>
      </c>
      <c r="E18347" t="str">
        <f t="shared" si="286"/>
        <v>674825 - ASSIFEP NORD PAS DE CALAIS SALLAUMINES</v>
      </c>
      <c r="F18347" t="s">
        <v>6006</v>
      </c>
      <c r="G18347" t="s">
        <v>64535</v>
      </c>
      <c r="I18347" t="s">
        <v>64534</v>
      </c>
      <c r="J18347" t="s">
        <v>19851</v>
      </c>
      <c r="K18347" t="s">
        <v>208</v>
      </c>
      <c r="L18347" t="s">
        <v>64533</v>
      </c>
      <c r="N18347" t="s">
        <v>208</v>
      </c>
      <c r="O18347" t="s">
        <v>476</v>
      </c>
      <c r="P18347" t="s">
        <v>476</v>
      </c>
    </row>
    <row r="18348" spans="1:16">
      <c r="A18348" s="484" t="s">
        <v>60604</v>
      </c>
      <c r="B18348" s="485" t="s">
        <v>60603</v>
      </c>
      <c r="C18348" t="s">
        <v>60602</v>
      </c>
      <c r="D18348" t="s">
        <v>60602</v>
      </c>
      <c r="E18348" t="str">
        <f t="shared" si="286"/>
        <v>656069 - HORIZON FORMATIONS</v>
      </c>
      <c r="F18348" t="s">
        <v>7245</v>
      </c>
      <c r="G18348" t="s">
        <v>60601</v>
      </c>
      <c r="I18348" t="s">
        <v>2225</v>
      </c>
      <c r="J18348" t="s">
        <v>60600</v>
      </c>
      <c r="K18348" t="s">
        <v>208</v>
      </c>
      <c r="L18348" t="s">
        <v>60599</v>
      </c>
      <c r="N18348" t="s">
        <v>208</v>
      </c>
      <c r="O18348" t="s">
        <v>476</v>
      </c>
      <c r="P18348" t="s">
        <v>476</v>
      </c>
    </row>
    <row r="18349" spans="1:16">
      <c r="A18349" s="484" t="s">
        <v>34498</v>
      </c>
      <c r="B18349" s="485" t="s">
        <v>34497</v>
      </c>
      <c r="C18349" t="s">
        <v>34496</v>
      </c>
      <c r="D18349" t="s">
        <v>34496</v>
      </c>
      <c r="E18349" t="str">
        <f t="shared" si="286"/>
        <v>670157 - MVR PERFORMANCE</v>
      </c>
      <c r="F18349" t="s">
        <v>4087</v>
      </c>
      <c r="G18349" t="s">
        <v>34495</v>
      </c>
      <c r="I18349" t="s">
        <v>626</v>
      </c>
      <c r="K18349" t="s">
        <v>208</v>
      </c>
      <c r="L18349" t="s">
        <v>34494</v>
      </c>
      <c r="N18349" t="s">
        <v>208</v>
      </c>
      <c r="O18349" t="s">
        <v>476</v>
      </c>
      <c r="P18349" t="s">
        <v>476</v>
      </c>
    </row>
    <row r="18350" spans="1:16">
      <c r="A18350" s="484" t="s">
        <v>32301</v>
      </c>
      <c r="B18350" s="485" t="s">
        <v>32300</v>
      </c>
      <c r="C18350" t="s">
        <v>32299</v>
      </c>
      <c r="D18350" t="s">
        <v>32298</v>
      </c>
      <c r="E18350" t="str">
        <f t="shared" si="286"/>
        <v>679264 - ODIGIA TASSIN LA DEMI LUNE</v>
      </c>
      <c r="F18350" t="s">
        <v>6968</v>
      </c>
      <c r="G18350" t="s">
        <v>32297</v>
      </c>
      <c r="I18350" t="s">
        <v>1376</v>
      </c>
      <c r="K18350" t="s">
        <v>208</v>
      </c>
      <c r="L18350" t="s">
        <v>32296</v>
      </c>
      <c r="N18350" t="s">
        <v>208</v>
      </c>
      <c r="O18350" t="s">
        <v>476</v>
      </c>
      <c r="P18350" t="s">
        <v>476</v>
      </c>
    </row>
    <row r="18351" spans="1:16">
      <c r="A18351" s="484" t="s">
        <v>131138</v>
      </c>
      <c r="B18351" s="485" t="s">
        <v>131137</v>
      </c>
      <c r="C18351" t="s">
        <v>131136</v>
      </c>
      <c r="D18351" t="s">
        <v>131136</v>
      </c>
      <c r="E18351" t="str">
        <f t="shared" si="286"/>
        <v>675453 - AIRPORT FORMATION</v>
      </c>
      <c r="F18351" t="s">
        <v>25889</v>
      </c>
      <c r="G18351" t="s">
        <v>131135</v>
      </c>
      <c r="I18351" t="s">
        <v>107505</v>
      </c>
      <c r="J18351" t="s">
        <v>131134</v>
      </c>
      <c r="K18351" t="s">
        <v>208</v>
      </c>
      <c r="L18351" t="s">
        <v>131133</v>
      </c>
      <c r="N18351" t="s">
        <v>208</v>
      </c>
      <c r="O18351" t="s">
        <v>476</v>
      </c>
      <c r="P18351" t="s">
        <v>476</v>
      </c>
    </row>
    <row r="18352" spans="1:16">
      <c r="A18352" s="484" t="s">
        <v>62013</v>
      </c>
      <c r="B18352" s="485" t="s">
        <v>62012</v>
      </c>
      <c r="C18352" t="s">
        <v>62011</v>
      </c>
      <c r="D18352" t="s">
        <v>62011</v>
      </c>
      <c r="E18352" t="str">
        <f t="shared" si="286"/>
        <v>661960 - HEA</v>
      </c>
      <c r="F18352" t="s">
        <v>7517</v>
      </c>
      <c r="G18352" t="s">
        <v>62010</v>
      </c>
      <c r="I18352" t="s">
        <v>1814</v>
      </c>
      <c r="J18352" t="s">
        <v>62009</v>
      </c>
      <c r="K18352" t="s">
        <v>208</v>
      </c>
      <c r="L18352" t="s">
        <v>62008</v>
      </c>
      <c r="N18352" t="s">
        <v>208</v>
      </c>
      <c r="O18352" t="s">
        <v>476</v>
      </c>
      <c r="P18352" t="s">
        <v>476</v>
      </c>
    </row>
    <row r="18353" spans="1:16">
      <c r="A18353" s="484" t="s">
        <v>26789</v>
      </c>
      <c r="B18353" s="485" t="s">
        <v>26788</v>
      </c>
      <c r="C18353" t="s">
        <v>26787</v>
      </c>
      <c r="D18353" t="s">
        <v>26787</v>
      </c>
      <c r="E18353" t="str">
        <f t="shared" si="286"/>
        <v>679562 - POZEN MASSAGES FORMATIONS</v>
      </c>
      <c r="F18353" t="s">
        <v>10572</v>
      </c>
      <c r="G18353" t="s">
        <v>26786</v>
      </c>
      <c r="I18353" t="s">
        <v>1122</v>
      </c>
      <c r="J18353" t="s">
        <v>26785</v>
      </c>
      <c r="K18353" t="s">
        <v>208</v>
      </c>
      <c r="L18353" t="s">
        <v>26784</v>
      </c>
      <c r="N18353" t="s">
        <v>208</v>
      </c>
      <c r="O18353" t="s">
        <v>476</v>
      </c>
      <c r="P18353" t="s">
        <v>476</v>
      </c>
    </row>
    <row r="18354" spans="1:16">
      <c r="A18354" s="484" t="s">
        <v>71476</v>
      </c>
      <c r="B18354" s="485" t="s">
        <v>71475</v>
      </c>
      <c r="C18354" t="s">
        <v>71474</v>
      </c>
      <c r="D18354" t="s">
        <v>71474</v>
      </c>
      <c r="E18354" t="str">
        <f t="shared" si="286"/>
        <v>666191 - FONTE YOANN</v>
      </c>
      <c r="F18354" t="s">
        <v>26430</v>
      </c>
      <c r="G18354" t="s">
        <v>71473</v>
      </c>
      <c r="I18354" t="s">
        <v>4985</v>
      </c>
      <c r="J18354" t="s">
        <v>71472</v>
      </c>
      <c r="K18354" t="s">
        <v>208</v>
      </c>
      <c r="L18354" t="s">
        <v>71471</v>
      </c>
      <c r="N18354" t="s">
        <v>208</v>
      </c>
      <c r="O18354" t="s">
        <v>476</v>
      </c>
      <c r="P18354" t="s">
        <v>476</v>
      </c>
    </row>
    <row r="18355" spans="1:16">
      <c r="A18355" s="484" t="s">
        <v>16608</v>
      </c>
      <c r="B18355" s="485" t="s">
        <v>16607</v>
      </c>
      <c r="C18355" t="s">
        <v>16606</v>
      </c>
      <c r="D18355" t="s">
        <v>16605</v>
      </c>
      <c r="E18355" t="str">
        <f t="shared" si="286"/>
        <v>685057 - SKILL CONSEILS</v>
      </c>
      <c r="F18355" t="s">
        <v>8902</v>
      </c>
      <c r="G18355" t="s">
        <v>16604</v>
      </c>
      <c r="I18355" t="s">
        <v>16603</v>
      </c>
      <c r="J18355" t="s">
        <v>16602</v>
      </c>
      <c r="K18355" t="s">
        <v>208</v>
      </c>
      <c r="L18355" t="s">
        <v>16601</v>
      </c>
      <c r="N18355" t="s">
        <v>208</v>
      </c>
      <c r="O18355" t="s">
        <v>476</v>
      </c>
      <c r="P18355" t="s">
        <v>476</v>
      </c>
    </row>
    <row r="18356" spans="1:16">
      <c r="A18356" s="484" t="s">
        <v>62927</v>
      </c>
      <c r="B18356" s="485" t="s">
        <v>62926</v>
      </c>
      <c r="C18356" t="s">
        <v>62925</v>
      </c>
      <c r="D18356" t="s">
        <v>62924</v>
      </c>
      <c r="E18356" t="str">
        <f t="shared" si="286"/>
        <v>670844 - GUILLEMAUT AHMED AMELIE</v>
      </c>
      <c r="F18356" t="s">
        <v>4491</v>
      </c>
      <c r="G18356" t="s">
        <v>62923</v>
      </c>
      <c r="H18356" t="s">
        <v>62922</v>
      </c>
      <c r="I18356" t="s">
        <v>6106</v>
      </c>
      <c r="J18356" t="s">
        <v>62921</v>
      </c>
      <c r="K18356" t="s">
        <v>208</v>
      </c>
      <c r="L18356" t="s">
        <v>62920</v>
      </c>
      <c r="N18356" t="s">
        <v>208</v>
      </c>
      <c r="O18356" t="s">
        <v>476</v>
      </c>
      <c r="P18356" t="s">
        <v>476</v>
      </c>
    </row>
    <row r="18357" spans="1:16">
      <c r="A18357" s="484" t="s">
        <v>127198</v>
      </c>
      <c r="B18357" s="485" t="s">
        <v>127197</v>
      </c>
      <c r="C18357" t="s">
        <v>127196</v>
      </c>
      <c r="D18357" t="s">
        <v>127196</v>
      </c>
      <c r="E18357" t="str">
        <f t="shared" si="286"/>
        <v>666877 - ARDEV FORM</v>
      </c>
      <c r="F18357" t="s">
        <v>3939</v>
      </c>
      <c r="G18357" t="s">
        <v>127195</v>
      </c>
      <c r="H18357" t="s">
        <v>127194</v>
      </c>
      <c r="I18357" t="s">
        <v>127193</v>
      </c>
      <c r="J18357" t="s">
        <v>127192</v>
      </c>
      <c r="K18357" t="s">
        <v>208</v>
      </c>
      <c r="L18357" t="s">
        <v>127191</v>
      </c>
      <c r="N18357" t="s">
        <v>208</v>
      </c>
      <c r="O18357" t="s">
        <v>476</v>
      </c>
      <c r="P18357" t="s">
        <v>476</v>
      </c>
    </row>
    <row r="18358" spans="1:16">
      <c r="A18358" s="484" t="s">
        <v>86706</v>
      </c>
      <c r="B18358" s="485" t="s">
        <v>86705</v>
      </c>
      <c r="C18358" t="s">
        <v>86704</v>
      </c>
      <c r="D18358" t="s">
        <v>86704</v>
      </c>
      <c r="E18358" t="str">
        <f t="shared" si="286"/>
        <v>684867 - DOCFORMED</v>
      </c>
      <c r="F18358" t="s">
        <v>2041</v>
      </c>
      <c r="G18358" t="s">
        <v>86703</v>
      </c>
      <c r="I18358" t="s">
        <v>626</v>
      </c>
      <c r="J18358" t="s">
        <v>86702</v>
      </c>
      <c r="K18358" t="s">
        <v>86701</v>
      </c>
      <c r="L18358" t="s">
        <v>86700</v>
      </c>
      <c r="N18358" t="s">
        <v>208</v>
      </c>
      <c r="O18358" t="s">
        <v>476</v>
      </c>
      <c r="P18358" t="s">
        <v>476</v>
      </c>
    </row>
    <row r="18359" spans="1:16">
      <c r="A18359" s="484" t="s">
        <v>135061</v>
      </c>
      <c r="B18359" s="485" t="s">
        <v>135060</v>
      </c>
      <c r="C18359" t="s">
        <v>135059</v>
      </c>
      <c r="D18359" t="s">
        <v>135059</v>
      </c>
      <c r="E18359" t="str">
        <f t="shared" si="286"/>
        <v>676342 - ACTIV ACADEMIE</v>
      </c>
      <c r="F18359" t="s">
        <v>7070</v>
      </c>
      <c r="G18359" t="s">
        <v>135058</v>
      </c>
      <c r="I18359" t="s">
        <v>626</v>
      </c>
      <c r="K18359" t="s">
        <v>208</v>
      </c>
      <c r="L18359" t="s">
        <v>135057</v>
      </c>
      <c r="N18359" t="s">
        <v>208</v>
      </c>
      <c r="O18359" t="s">
        <v>476</v>
      </c>
      <c r="P18359" t="s">
        <v>476</v>
      </c>
    </row>
    <row r="18360" spans="1:16">
      <c r="A18360" s="484" t="s">
        <v>130751</v>
      </c>
      <c r="B18360" s="485" t="s">
        <v>130750</v>
      </c>
      <c r="C18360" t="s">
        <v>130749</v>
      </c>
      <c r="D18360" t="s">
        <v>130749</v>
      </c>
      <c r="E18360" t="str">
        <f t="shared" si="286"/>
        <v>675313 - ALDERAAN</v>
      </c>
      <c r="F18360" t="s">
        <v>8653</v>
      </c>
      <c r="G18360" t="s">
        <v>130748</v>
      </c>
      <c r="I18360" t="s">
        <v>130747</v>
      </c>
      <c r="J18360" t="s">
        <v>130746</v>
      </c>
      <c r="K18360" t="s">
        <v>208</v>
      </c>
      <c r="L18360" t="s">
        <v>130745</v>
      </c>
      <c r="N18360" t="s">
        <v>208</v>
      </c>
      <c r="O18360" t="s">
        <v>476</v>
      </c>
      <c r="P18360" t="s">
        <v>476</v>
      </c>
    </row>
    <row r="18361" spans="1:16">
      <c r="A18361" s="484" t="s">
        <v>74999</v>
      </c>
      <c r="B18361" s="485" t="s">
        <v>74998</v>
      </c>
      <c r="C18361" t="s">
        <v>74997</v>
      </c>
      <c r="D18361" t="s">
        <v>74997</v>
      </c>
      <c r="E18361" t="str">
        <f t="shared" si="286"/>
        <v>658819 - EVENT FORMATIONS</v>
      </c>
      <c r="F18361" t="s">
        <v>9340</v>
      </c>
      <c r="G18361" t="s">
        <v>74996</v>
      </c>
      <c r="H18361" t="s">
        <v>74995</v>
      </c>
      <c r="I18361" t="s">
        <v>37665</v>
      </c>
      <c r="J18361" t="s">
        <v>74994</v>
      </c>
      <c r="K18361" t="s">
        <v>208</v>
      </c>
      <c r="L18361" t="s">
        <v>74993</v>
      </c>
      <c r="N18361" t="s">
        <v>208</v>
      </c>
      <c r="O18361" t="s">
        <v>476</v>
      </c>
      <c r="P18361" t="s">
        <v>476</v>
      </c>
    </row>
    <row r="18362" spans="1:16">
      <c r="A18362" s="484" t="s">
        <v>134685</v>
      </c>
      <c r="B18362" s="485" t="s">
        <v>134684</v>
      </c>
      <c r="C18362" t="s">
        <v>134683</v>
      </c>
      <c r="D18362" t="s">
        <v>134683</v>
      </c>
      <c r="E18362" t="str">
        <f t="shared" si="286"/>
        <v>675180 - ADDICT'N WAYS</v>
      </c>
      <c r="F18362" t="s">
        <v>19284</v>
      </c>
      <c r="G18362" t="s">
        <v>134682</v>
      </c>
      <c r="I18362" t="s">
        <v>134681</v>
      </c>
      <c r="J18362" t="s">
        <v>134680</v>
      </c>
      <c r="K18362" t="s">
        <v>208</v>
      </c>
      <c r="L18362" t="s">
        <v>134679</v>
      </c>
      <c r="N18362" t="s">
        <v>208</v>
      </c>
      <c r="O18362" t="s">
        <v>476</v>
      </c>
      <c r="P18362" t="s">
        <v>476</v>
      </c>
    </row>
    <row r="18363" spans="1:16">
      <c r="A18363" s="484" t="s">
        <v>58317</v>
      </c>
      <c r="B18363" s="485" t="s">
        <v>58316</v>
      </c>
      <c r="C18363" t="s">
        <v>58315</v>
      </c>
      <c r="D18363" t="s">
        <v>58314</v>
      </c>
      <c r="E18363" t="str">
        <f t="shared" si="286"/>
        <v>662756 - INCUBESENS BARR</v>
      </c>
      <c r="F18363" t="s">
        <v>8660</v>
      </c>
      <c r="G18363" t="s">
        <v>58313</v>
      </c>
      <c r="I18363" t="s">
        <v>22467</v>
      </c>
      <c r="K18363" t="s">
        <v>208</v>
      </c>
      <c r="L18363" t="s">
        <v>58312</v>
      </c>
      <c r="N18363" t="s">
        <v>208</v>
      </c>
      <c r="O18363" t="s">
        <v>476</v>
      </c>
      <c r="P18363" t="s">
        <v>476</v>
      </c>
    </row>
    <row r="18364" spans="1:16">
      <c r="A18364" s="484" t="s">
        <v>128299</v>
      </c>
      <c r="B18364" s="485" t="s">
        <v>128298</v>
      </c>
      <c r="C18364" t="s">
        <v>128297</v>
      </c>
      <c r="D18364" t="s">
        <v>128297</v>
      </c>
      <c r="E18364" t="str">
        <f t="shared" si="286"/>
        <v>678879 - ANHELO</v>
      </c>
      <c r="F18364" t="s">
        <v>6592</v>
      </c>
      <c r="G18364" t="s">
        <v>128296</v>
      </c>
      <c r="I18364" t="s">
        <v>1845</v>
      </c>
      <c r="J18364" t="s">
        <v>128295</v>
      </c>
      <c r="K18364" t="s">
        <v>208</v>
      </c>
      <c r="L18364" t="s">
        <v>128294</v>
      </c>
      <c r="N18364" t="s">
        <v>208</v>
      </c>
      <c r="O18364" t="s">
        <v>476</v>
      </c>
      <c r="P18364" t="s">
        <v>476</v>
      </c>
    </row>
    <row r="18365" spans="1:16">
      <c r="A18365" s="484" t="s">
        <v>110812</v>
      </c>
      <c r="B18365" s="485" t="s">
        <v>110811</v>
      </c>
      <c r="C18365" t="s">
        <v>110810</v>
      </c>
      <c r="D18365" t="s">
        <v>110809</v>
      </c>
      <c r="E18365" t="str">
        <f t="shared" si="286"/>
        <v>683322 - C&amp;G</v>
      </c>
      <c r="F18365" t="s">
        <v>9638</v>
      </c>
      <c r="G18365" t="s">
        <v>110808</v>
      </c>
      <c r="H18365" t="s">
        <v>110807</v>
      </c>
      <c r="I18365" t="s">
        <v>5864</v>
      </c>
      <c r="J18365" t="s">
        <v>110806</v>
      </c>
      <c r="K18365" t="s">
        <v>208</v>
      </c>
      <c r="L18365" t="s">
        <v>110805</v>
      </c>
      <c r="N18365" t="s">
        <v>208</v>
      </c>
      <c r="O18365" t="s">
        <v>476</v>
      </c>
      <c r="P18365" t="s">
        <v>476</v>
      </c>
    </row>
    <row r="18366" spans="1:16">
      <c r="A18366" s="484" t="s">
        <v>94824</v>
      </c>
      <c r="B18366" s="485" t="s">
        <v>94823</v>
      </c>
      <c r="C18366" t="s">
        <v>94822</v>
      </c>
      <c r="D18366" t="s">
        <v>94822</v>
      </c>
      <c r="E18366" t="str">
        <f t="shared" si="286"/>
        <v>665812 - COGNLAB</v>
      </c>
      <c r="F18366" t="s">
        <v>5299</v>
      </c>
      <c r="G18366" t="s">
        <v>94821</v>
      </c>
      <c r="I18366" t="s">
        <v>94820</v>
      </c>
      <c r="K18366" t="s">
        <v>208</v>
      </c>
      <c r="L18366" t="s">
        <v>94819</v>
      </c>
      <c r="N18366" t="s">
        <v>208</v>
      </c>
      <c r="O18366" t="s">
        <v>476</v>
      </c>
      <c r="P18366" t="s">
        <v>476</v>
      </c>
    </row>
    <row r="18367" spans="1:16">
      <c r="A18367" s="484" t="s">
        <v>117214</v>
      </c>
      <c r="B18367" s="485" t="s">
        <v>117213</v>
      </c>
      <c r="C18367" t="s">
        <v>117212</v>
      </c>
      <c r="D18367" t="s">
        <v>117212</v>
      </c>
      <c r="E18367" t="str">
        <f t="shared" si="286"/>
        <v>680205 - ATSUKO SHITSU</v>
      </c>
      <c r="F18367" t="s">
        <v>1478</v>
      </c>
      <c r="G18367" t="s">
        <v>117211</v>
      </c>
      <c r="I18367" t="s">
        <v>9902</v>
      </c>
      <c r="J18367" t="s">
        <v>117210</v>
      </c>
      <c r="K18367" t="s">
        <v>208</v>
      </c>
      <c r="L18367" t="s">
        <v>117209</v>
      </c>
      <c r="N18367" t="s">
        <v>208</v>
      </c>
      <c r="O18367" t="s">
        <v>476</v>
      </c>
      <c r="P18367" t="s">
        <v>476</v>
      </c>
    </row>
    <row r="18368" spans="1:16">
      <c r="A18368" s="484" t="s">
        <v>56836</v>
      </c>
      <c r="B18368" s="485" t="s">
        <v>56835</v>
      </c>
      <c r="C18368" t="s">
        <v>56834</v>
      </c>
      <c r="D18368" t="s">
        <v>56834</v>
      </c>
      <c r="E18368" t="str">
        <f t="shared" si="286"/>
        <v>657451 - INSTITUT DE COACHING INTERNATIONAL FRANCE</v>
      </c>
      <c r="F18368" t="s">
        <v>7302</v>
      </c>
      <c r="G18368" t="s">
        <v>56833</v>
      </c>
      <c r="I18368" t="s">
        <v>626</v>
      </c>
      <c r="J18368" t="s">
        <v>56832</v>
      </c>
      <c r="K18368" t="s">
        <v>208</v>
      </c>
      <c r="L18368" t="s">
        <v>56831</v>
      </c>
      <c r="N18368" t="s">
        <v>208</v>
      </c>
      <c r="O18368" t="s">
        <v>476</v>
      </c>
      <c r="P18368" t="s">
        <v>476</v>
      </c>
    </row>
    <row r="18369" spans="1:16">
      <c r="A18369" s="484" t="s">
        <v>131373</v>
      </c>
      <c r="B18369" s="485" t="s">
        <v>131372</v>
      </c>
      <c r="C18369" t="s">
        <v>131371</v>
      </c>
      <c r="D18369" t="s">
        <v>131371</v>
      </c>
      <c r="E18369" t="str">
        <f t="shared" si="286"/>
        <v>667810 - AGUA ACADEMIE</v>
      </c>
      <c r="F18369" t="s">
        <v>571</v>
      </c>
      <c r="G18369" t="s">
        <v>65897</v>
      </c>
      <c r="I18369" t="s">
        <v>65896</v>
      </c>
      <c r="J18369" t="s">
        <v>131370</v>
      </c>
      <c r="K18369" t="s">
        <v>208</v>
      </c>
      <c r="L18369" t="s">
        <v>131369</v>
      </c>
      <c r="N18369" t="s">
        <v>208</v>
      </c>
      <c r="O18369" t="s">
        <v>476</v>
      </c>
      <c r="P18369" t="s">
        <v>476</v>
      </c>
    </row>
    <row r="18370" spans="1:16">
      <c r="A18370" s="484" t="s">
        <v>87585</v>
      </c>
      <c r="B18370" s="485" t="s">
        <v>87584</v>
      </c>
      <c r="C18370" t="s">
        <v>87583</v>
      </c>
      <c r="D18370" t="s">
        <v>87583</v>
      </c>
      <c r="E18370" t="str">
        <f t="shared" ref="E18370:E18433" si="287">_xlfn.CONCAT(L18370," - ",D18370)</f>
        <v>686931 - DEVA</v>
      </c>
      <c r="F18370" t="s">
        <v>2353</v>
      </c>
      <c r="G18370" t="s">
        <v>87582</v>
      </c>
      <c r="I18370" t="s">
        <v>1781</v>
      </c>
      <c r="K18370" t="s">
        <v>208</v>
      </c>
      <c r="L18370" t="s">
        <v>87581</v>
      </c>
      <c r="N18370" t="s">
        <v>208</v>
      </c>
      <c r="O18370" t="s">
        <v>476</v>
      </c>
      <c r="P18370" t="s">
        <v>476</v>
      </c>
    </row>
    <row r="18371" spans="1:16">
      <c r="A18371" s="484" t="s">
        <v>10046</v>
      </c>
      <c r="B18371" s="485" t="s">
        <v>10045</v>
      </c>
      <c r="C18371" t="s">
        <v>10044</v>
      </c>
      <c r="D18371" t="s">
        <v>10043</v>
      </c>
      <c r="E18371" t="str">
        <f t="shared" si="287"/>
        <v>660553 - THE CAMP TRAINING</v>
      </c>
      <c r="F18371" t="s">
        <v>8406</v>
      </c>
      <c r="G18371" t="s">
        <v>10042</v>
      </c>
      <c r="H18371" t="s">
        <v>10041</v>
      </c>
      <c r="I18371" t="s">
        <v>596</v>
      </c>
      <c r="K18371" t="s">
        <v>208</v>
      </c>
      <c r="L18371" t="s">
        <v>10040</v>
      </c>
      <c r="N18371" t="s">
        <v>208</v>
      </c>
      <c r="O18371" t="s">
        <v>476</v>
      </c>
      <c r="P18371" t="s">
        <v>476</v>
      </c>
    </row>
    <row r="18372" spans="1:16">
      <c r="A18372" s="484" t="s">
        <v>18954</v>
      </c>
      <c r="B18372" s="485" t="s">
        <v>18953</v>
      </c>
      <c r="C18372" t="s">
        <v>18952</v>
      </c>
      <c r="D18372" t="s">
        <v>18952</v>
      </c>
      <c r="E18372" t="str">
        <f t="shared" si="287"/>
        <v>658716 - SCIENTIA FORMATION</v>
      </c>
      <c r="F18372" t="s">
        <v>4591</v>
      </c>
      <c r="G18372" t="s">
        <v>18951</v>
      </c>
      <c r="I18372" t="s">
        <v>18950</v>
      </c>
      <c r="J18372" t="s">
        <v>18949</v>
      </c>
      <c r="K18372" t="s">
        <v>208</v>
      </c>
      <c r="L18372" t="s">
        <v>18948</v>
      </c>
      <c r="N18372" t="s">
        <v>208</v>
      </c>
      <c r="O18372" t="s">
        <v>476</v>
      </c>
      <c r="P18372" t="s">
        <v>476</v>
      </c>
    </row>
    <row r="18373" spans="1:16">
      <c r="A18373" s="484" t="s">
        <v>136033</v>
      </c>
      <c r="B18373" s="485" t="s">
        <v>136032</v>
      </c>
      <c r="C18373" t="s">
        <v>136031</v>
      </c>
      <c r="D18373" t="s">
        <v>136030</v>
      </c>
      <c r="E18373" t="str">
        <f t="shared" si="287"/>
        <v>673304 - ACDEMES</v>
      </c>
      <c r="F18373" t="s">
        <v>15395</v>
      </c>
      <c r="G18373" t="s">
        <v>136029</v>
      </c>
      <c r="I18373" t="s">
        <v>136028</v>
      </c>
      <c r="J18373" t="s">
        <v>136027</v>
      </c>
      <c r="K18373" t="s">
        <v>208</v>
      </c>
      <c r="L18373" t="s">
        <v>136026</v>
      </c>
      <c r="N18373" t="s">
        <v>208</v>
      </c>
      <c r="O18373" t="s">
        <v>476</v>
      </c>
      <c r="P18373" t="s">
        <v>476</v>
      </c>
    </row>
    <row r="18374" spans="1:16">
      <c r="A18374" s="484" t="s">
        <v>2158</v>
      </c>
      <c r="B18374" s="485" t="s">
        <v>2157</v>
      </c>
      <c r="C18374" t="s">
        <v>2156</v>
      </c>
      <c r="D18374" t="s">
        <v>2156</v>
      </c>
      <c r="E18374" t="str">
        <f t="shared" si="287"/>
        <v>656975 - WORDK SAFETY</v>
      </c>
      <c r="F18374" t="s">
        <v>2155</v>
      </c>
      <c r="G18374" t="s">
        <v>2154</v>
      </c>
      <c r="I18374" t="s">
        <v>2153</v>
      </c>
      <c r="J18374" t="s">
        <v>2152</v>
      </c>
      <c r="K18374" t="s">
        <v>208</v>
      </c>
      <c r="L18374" t="s">
        <v>2151</v>
      </c>
      <c r="N18374" t="s">
        <v>208</v>
      </c>
      <c r="O18374" t="s">
        <v>476</v>
      </c>
      <c r="P18374" t="s">
        <v>476</v>
      </c>
    </row>
    <row r="18375" spans="1:16">
      <c r="A18375" s="484" t="s">
        <v>2707</v>
      </c>
      <c r="B18375" s="485" t="s">
        <v>2706</v>
      </c>
      <c r="C18375" t="s">
        <v>2705</v>
      </c>
      <c r="D18375" t="s">
        <v>2705</v>
      </c>
      <c r="E18375" t="str">
        <f t="shared" si="287"/>
        <v>667997 - WE ARE ATHLETIC</v>
      </c>
      <c r="F18375" t="s">
        <v>2704</v>
      </c>
      <c r="G18375" t="s">
        <v>2703</v>
      </c>
      <c r="I18375" t="s">
        <v>2317</v>
      </c>
      <c r="J18375" t="s">
        <v>2702</v>
      </c>
      <c r="K18375" t="s">
        <v>208</v>
      </c>
      <c r="L18375" t="s">
        <v>2701</v>
      </c>
      <c r="N18375" t="s">
        <v>208</v>
      </c>
      <c r="O18375" t="s">
        <v>476</v>
      </c>
      <c r="P18375" t="s">
        <v>476</v>
      </c>
    </row>
    <row r="18376" spans="1:16">
      <c r="A18376" s="484" t="s">
        <v>73883</v>
      </c>
      <c r="B18376" s="485" t="s">
        <v>73882</v>
      </c>
      <c r="C18376" t="s">
        <v>73881</v>
      </c>
      <c r="D18376" t="s">
        <v>73881</v>
      </c>
      <c r="E18376" t="str">
        <f t="shared" si="287"/>
        <v>488823 - FCE CONSULTING - BLIQUE ACTIMUM</v>
      </c>
      <c r="F18376" t="s">
        <v>7447</v>
      </c>
      <c r="G18376" t="s">
        <v>73880</v>
      </c>
      <c r="I18376" t="s">
        <v>2900</v>
      </c>
      <c r="J18376" t="s">
        <v>73879</v>
      </c>
      <c r="K18376" t="s">
        <v>208</v>
      </c>
      <c r="L18376" t="s">
        <v>73878</v>
      </c>
      <c r="N18376" t="s">
        <v>208</v>
      </c>
      <c r="O18376" t="s">
        <v>476</v>
      </c>
      <c r="P18376" t="s">
        <v>476</v>
      </c>
    </row>
    <row r="18377" spans="1:16">
      <c r="A18377" s="484" t="s">
        <v>2624</v>
      </c>
      <c r="B18377" s="485" t="s">
        <v>2623</v>
      </c>
      <c r="C18377" t="s">
        <v>2622</v>
      </c>
      <c r="D18377" t="s">
        <v>2621</v>
      </c>
      <c r="E18377" t="str">
        <f t="shared" si="287"/>
        <v>667341 - WBS</v>
      </c>
      <c r="F18377" t="s">
        <v>2620</v>
      </c>
      <c r="G18377" t="s">
        <v>2619</v>
      </c>
      <c r="I18377" t="s">
        <v>2618</v>
      </c>
      <c r="J18377" t="s">
        <v>2617</v>
      </c>
      <c r="K18377" t="s">
        <v>208</v>
      </c>
      <c r="L18377" t="s">
        <v>2616</v>
      </c>
      <c r="N18377" t="s">
        <v>208</v>
      </c>
      <c r="O18377" t="s">
        <v>476</v>
      </c>
      <c r="P18377" t="s">
        <v>476</v>
      </c>
    </row>
    <row r="18378" spans="1:16">
      <c r="A18378" s="484" t="s">
        <v>117288</v>
      </c>
      <c r="B18378" s="485" t="s">
        <v>117287</v>
      </c>
      <c r="C18378" t="s">
        <v>117286</v>
      </c>
      <c r="D18378" t="s">
        <v>117286</v>
      </c>
      <c r="E18378" t="str">
        <f t="shared" si="287"/>
        <v>684156 - ATP LINK</v>
      </c>
      <c r="F18378" t="s">
        <v>10428</v>
      </c>
      <c r="G18378" t="s">
        <v>117285</v>
      </c>
      <c r="I18378" t="s">
        <v>658</v>
      </c>
      <c r="K18378" t="s">
        <v>208</v>
      </c>
      <c r="L18378" t="s">
        <v>117284</v>
      </c>
      <c r="N18378" t="s">
        <v>208</v>
      </c>
      <c r="O18378" t="s">
        <v>476</v>
      </c>
      <c r="P18378" t="s">
        <v>476</v>
      </c>
    </row>
    <row r="18379" spans="1:16">
      <c r="A18379" s="484" t="s">
        <v>45341</v>
      </c>
      <c r="B18379" s="485" t="s">
        <v>45340</v>
      </c>
      <c r="C18379" t="s">
        <v>45339</v>
      </c>
      <c r="D18379" t="s">
        <v>45338</v>
      </c>
      <c r="E18379" t="str">
        <f t="shared" si="287"/>
        <v>659850 - LAVEDRINE LIDEAL CONSEIL</v>
      </c>
      <c r="F18379" t="s">
        <v>3505</v>
      </c>
      <c r="G18379" t="s">
        <v>45337</v>
      </c>
      <c r="I18379" t="s">
        <v>45336</v>
      </c>
      <c r="K18379" t="s">
        <v>208</v>
      </c>
      <c r="L18379" t="s">
        <v>45335</v>
      </c>
      <c r="N18379" t="s">
        <v>208</v>
      </c>
      <c r="O18379" t="s">
        <v>476</v>
      </c>
      <c r="P18379" t="s">
        <v>476</v>
      </c>
    </row>
    <row r="18380" spans="1:16">
      <c r="A18380" s="484" t="s">
        <v>62074</v>
      </c>
      <c r="B18380" s="485" t="s">
        <v>62073</v>
      </c>
      <c r="C18380" t="s">
        <v>62072</v>
      </c>
      <c r="D18380" t="s">
        <v>62072</v>
      </c>
      <c r="E18380" t="str">
        <f t="shared" si="287"/>
        <v>671691 - HB LEARN</v>
      </c>
      <c r="F18380" t="s">
        <v>8720</v>
      </c>
      <c r="G18380" t="s">
        <v>62071</v>
      </c>
      <c r="I18380" t="s">
        <v>626</v>
      </c>
      <c r="K18380" t="s">
        <v>208</v>
      </c>
      <c r="L18380" t="s">
        <v>62070</v>
      </c>
      <c r="N18380" t="s">
        <v>208</v>
      </c>
      <c r="O18380" t="s">
        <v>476</v>
      </c>
      <c r="P18380" t="s">
        <v>476</v>
      </c>
    </row>
    <row r="18381" spans="1:16">
      <c r="A18381" s="484" t="s">
        <v>40569</v>
      </c>
      <c r="B18381" s="485" t="s">
        <v>40568</v>
      </c>
      <c r="C18381" t="s">
        <v>40567</v>
      </c>
      <c r="D18381" t="s">
        <v>40566</v>
      </c>
      <c r="E18381" t="str">
        <f t="shared" si="287"/>
        <v>664819 - MAILFERT ELEN</v>
      </c>
      <c r="F18381" t="s">
        <v>5423</v>
      </c>
      <c r="G18381" t="s">
        <v>40565</v>
      </c>
      <c r="I18381" t="s">
        <v>24044</v>
      </c>
      <c r="J18381" t="s">
        <v>40564</v>
      </c>
      <c r="K18381" t="s">
        <v>208</v>
      </c>
      <c r="L18381" t="s">
        <v>40563</v>
      </c>
      <c r="N18381" t="s">
        <v>208</v>
      </c>
      <c r="O18381" t="s">
        <v>476</v>
      </c>
      <c r="P18381" t="s">
        <v>476</v>
      </c>
    </row>
    <row r="18382" spans="1:16">
      <c r="A18382" s="484" t="s">
        <v>31320</v>
      </c>
      <c r="B18382" s="485" t="s">
        <v>31319</v>
      </c>
      <c r="C18382" t="s">
        <v>31318</v>
      </c>
      <c r="D18382" t="s">
        <v>31317</v>
      </c>
      <c r="E18382" t="str">
        <f t="shared" si="287"/>
        <v>671708 - ODF</v>
      </c>
      <c r="F18382" t="s">
        <v>7794</v>
      </c>
      <c r="G18382" t="s">
        <v>31316</v>
      </c>
      <c r="I18382" t="s">
        <v>802</v>
      </c>
      <c r="K18382" t="s">
        <v>208</v>
      </c>
      <c r="L18382" t="s">
        <v>31315</v>
      </c>
      <c r="N18382" t="s">
        <v>208</v>
      </c>
      <c r="O18382" t="s">
        <v>476</v>
      </c>
      <c r="P18382" t="s">
        <v>476</v>
      </c>
    </row>
    <row r="18383" spans="1:16">
      <c r="A18383" s="484" t="s">
        <v>34037</v>
      </c>
      <c r="B18383" s="485" t="s">
        <v>34036</v>
      </c>
      <c r="C18383" t="s">
        <v>34035</v>
      </c>
      <c r="D18383" t="s">
        <v>34035</v>
      </c>
      <c r="E18383" t="str">
        <f t="shared" si="287"/>
        <v>658558 - NATHALIE LECHAY FORMATIONS</v>
      </c>
      <c r="F18383" t="s">
        <v>29403</v>
      </c>
      <c r="G18383" t="s">
        <v>34034</v>
      </c>
      <c r="I18383" t="s">
        <v>34033</v>
      </c>
      <c r="K18383" t="s">
        <v>208</v>
      </c>
      <c r="L18383" t="s">
        <v>34032</v>
      </c>
      <c r="N18383" t="s">
        <v>208</v>
      </c>
      <c r="O18383" t="s">
        <v>476</v>
      </c>
      <c r="P18383" t="s">
        <v>476</v>
      </c>
    </row>
    <row r="18384" spans="1:16">
      <c r="A18384" s="484" t="s">
        <v>134951</v>
      </c>
      <c r="B18384" s="485" t="s">
        <v>134950</v>
      </c>
      <c r="C18384" t="s">
        <v>134949</v>
      </c>
      <c r="D18384" t="s">
        <v>134949</v>
      </c>
      <c r="E18384" t="str">
        <f t="shared" si="287"/>
        <v>670029 - ACTODEV</v>
      </c>
      <c r="F18384" t="s">
        <v>9789</v>
      </c>
      <c r="G18384" t="s">
        <v>134948</v>
      </c>
      <c r="I18384" t="s">
        <v>2531</v>
      </c>
      <c r="J18384" t="s">
        <v>134947</v>
      </c>
      <c r="K18384" t="s">
        <v>208</v>
      </c>
      <c r="L18384" t="s">
        <v>134946</v>
      </c>
      <c r="N18384" t="s">
        <v>208</v>
      </c>
      <c r="O18384" t="s">
        <v>476</v>
      </c>
      <c r="P18384" t="s">
        <v>476</v>
      </c>
    </row>
    <row r="18385" spans="1:16">
      <c r="A18385" s="484" t="s">
        <v>69193</v>
      </c>
      <c r="B18385" s="485" t="s">
        <v>69192</v>
      </c>
      <c r="C18385" t="s">
        <v>69191</v>
      </c>
      <c r="D18385" t="s">
        <v>69191</v>
      </c>
      <c r="E18385" t="str">
        <f t="shared" si="287"/>
        <v>661727 - FORM-ET-VOUS</v>
      </c>
      <c r="F18385" t="s">
        <v>26208</v>
      </c>
      <c r="G18385" t="s">
        <v>69190</v>
      </c>
      <c r="I18385" t="s">
        <v>6348</v>
      </c>
      <c r="J18385" t="s">
        <v>69189</v>
      </c>
      <c r="K18385" t="s">
        <v>208</v>
      </c>
      <c r="L18385" t="s">
        <v>69188</v>
      </c>
      <c r="N18385" t="s">
        <v>208</v>
      </c>
      <c r="O18385" t="s">
        <v>476</v>
      </c>
      <c r="P18385" t="s">
        <v>476</v>
      </c>
    </row>
    <row r="18386" spans="1:16">
      <c r="A18386" s="484" t="s">
        <v>29406</v>
      </c>
      <c r="B18386" s="485" t="s">
        <v>29405</v>
      </c>
      <c r="C18386" t="s">
        <v>29404</v>
      </c>
      <c r="D18386" t="s">
        <v>29404</v>
      </c>
      <c r="E18386" t="str">
        <f t="shared" si="287"/>
        <v>658510 - PARVENIR</v>
      </c>
      <c r="F18386" t="s">
        <v>29403</v>
      </c>
      <c r="G18386" t="s">
        <v>29402</v>
      </c>
      <c r="I18386" t="s">
        <v>29401</v>
      </c>
      <c r="J18386" t="s">
        <v>29400</v>
      </c>
      <c r="K18386" t="s">
        <v>208</v>
      </c>
      <c r="L18386" t="s">
        <v>29399</v>
      </c>
      <c r="N18386" t="s">
        <v>208</v>
      </c>
      <c r="O18386" t="s">
        <v>476</v>
      </c>
      <c r="P18386" t="s">
        <v>476</v>
      </c>
    </row>
    <row r="18387" spans="1:16">
      <c r="A18387" s="484" t="s">
        <v>32929</v>
      </c>
      <c r="B18387" s="485" t="s">
        <v>32928</v>
      </c>
      <c r="C18387" t="s">
        <v>32927</v>
      </c>
      <c r="D18387" t="s">
        <v>32926</v>
      </c>
      <c r="E18387" t="str">
        <f t="shared" si="287"/>
        <v>676421 - NOVA VIA RH NANTES</v>
      </c>
      <c r="F18387" t="s">
        <v>22763</v>
      </c>
      <c r="G18387" t="s">
        <v>32925</v>
      </c>
      <c r="I18387" t="s">
        <v>1837</v>
      </c>
      <c r="J18387" t="s">
        <v>32924</v>
      </c>
      <c r="K18387" t="s">
        <v>208</v>
      </c>
      <c r="L18387" t="s">
        <v>32923</v>
      </c>
      <c r="N18387" t="s">
        <v>208</v>
      </c>
      <c r="O18387" t="s">
        <v>476</v>
      </c>
      <c r="P18387" t="s">
        <v>476</v>
      </c>
    </row>
    <row r="18388" spans="1:16">
      <c r="A18388" s="484" t="s">
        <v>45180</v>
      </c>
      <c r="B18388" s="485" t="s">
        <v>45179</v>
      </c>
      <c r="C18388" t="s">
        <v>45178</v>
      </c>
      <c r="D18388" t="s">
        <v>45177</v>
      </c>
      <c r="E18388" t="str">
        <f t="shared" si="287"/>
        <v>679586 - LE BOL FORMATION AGEN</v>
      </c>
      <c r="F18388" t="s">
        <v>1588</v>
      </c>
      <c r="G18388" t="s">
        <v>45176</v>
      </c>
      <c r="I18388" t="s">
        <v>12454</v>
      </c>
      <c r="J18388" t="s">
        <v>45175</v>
      </c>
      <c r="K18388" t="s">
        <v>208</v>
      </c>
      <c r="L18388" t="s">
        <v>45174</v>
      </c>
      <c r="N18388" t="s">
        <v>208</v>
      </c>
      <c r="O18388" t="s">
        <v>476</v>
      </c>
      <c r="P18388" t="s">
        <v>476</v>
      </c>
    </row>
    <row r="18389" spans="1:16">
      <c r="A18389" s="484" t="s">
        <v>28512</v>
      </c>
      <c r="B18389" s="485" t="s">
        <v>28511</v>
      </c>
      <c r="C18389" t="s">
        <v>28510</v>
      </c>
      <c r="D18389" t="s">
        <v>28509</v>
      </c>
      <c r="E18389" t="str">
        <f t="shared" si="287"/>
        <v>662215 - PERSPECTIVES FORMATION SAINT YRIEIX LA PERCHE</v>
      </c>
      <c r="F18389" t="s">
        <v>6537</v>
      </c>
      <c r="G18389" t="s">
        <v>28508</v>
      </c>
      <c r="I18389" t="s">
        <v>28507</v>
      </c>
      <c r="K18389" t="s">
        <v>208</v>
      </c>
      <c r="L18389" t="s">
        <v>28506</v>
      </c>
      <c r="N18389" t="s">
        <v>208</v>
      </c>
      <c r="O18389" t="s">
        <v>476</v>
      </c>
      <c r="P18389" t="s">
        <v>476</v>
      </c>
    </row>
    <row r="18390" spans="1:16">
      <c r="A18390" s="484" t="s">
        <v>107616</v>
      </c>
      <c r="B18390" s="485" t="s">
        <v>107615</v>
      </c>
      <c r="C18390" t="s">
        <v>107614</v>
      </c>
      <c r="D18390" t="s">
        <v>107613</v>
      </c>
      <c r="E18390" t="str">
        <f t="shared" si="287"/>
        <v>637324 - CFM ORANGE</v>
      </c>
      <c r="F18390" t="s">
        <v>2851</v>
      </c>
      <c r="G18390" t="s">
        <v>107612</v>
      </c>
      <c r="I18390" t="s">
        <v>1279</v>
      </c>
      <c r="J18390" t="s">
        <v>107611</v>
      </c>
      <c r="K18390" t="s">
        <v>208</v>
      </c>
      <c r="L18390" t="s">
        <v>107610</v>
      </c>
      <c r="N18390" t="s">
        <v>208</v>
      </c>
      <c r="O18390" t="s">
        <v>476</v>
      </c>
      <c r="P18390" t="s">
        <v>476</v>
      </c>
    </row>
    <row r="18391" spans="1:16">
      <c r="A18391" s="484" t="s">
        <v>37184</v>
      </c>
      <c r="B18391" s="485" t="s">
        <v>37183</v>
      </c>
      <c r="C18391" t="s">
        <v>37182</v>
      </c>
      <c r="D18391" t="s">
        <v>37182</v>
      </c>
      <c r="E18391" t="str">
        <f t="shared" si="287"/>
        <v>544462 - MEDICATLANTIC - WINNCARE FRANCE</v>
      </c>
      <c r="F18391" t="s">
        <v>8736</v>
      </c>
      <c r="G18391" t="s">
        <v>37181</v>
      </c>
      <c r="I18391" t="s">
        <v>37180</v>
      </c>
      <c r="J18391" t="s">
        <v>37179</v>
      </c>
      <c r="K18391" t="s">
        <v>208</v>
      </c>
      <c r="L18391" t="s">
        <v>37178</v>
      </c>
      <c r="N18391" t="s">
        <v>208</v>
      </c>
      <c r="O18391" t="s">
        <v>476</v>
      </c>
      <c r="P18391" t="s">
        <v>476</v>
      </c>
    </row>
    <row r="18392" spans="1:16">
      <c r="A18392" s="484" t="s">
        <v>46145</v>
      </c>
      <c r="B18392" s="485" t="s">
        <v>46144</v>
      </c>
      <c r="C18392" t="s">
        <v>46143</v>
      </c>
      <c r="D18392" t="s">
        <v>46142</v>
      </c>
      <c r="E18392" t="str">
        <f t="shared" si="287"/>
        <v>194220 - LAERDAL MEDICAL FR</v>
      </c>
      <c r="F18392" t="s">
        <v>28983</v>
      </c>
      <c r="G18392" t="s">
        <v>46141</v>
      </c>
      <c r="I18392" t="s">
        <v>20704</v>
      </c>
      <c r="J18392" t="s">
        <v>46140</v>
      </c>
      <c r="K18392" t="s">
        <v>208</v>
      </c>
      <c r="L18392" t="s">
        <v>46139</v>
      </c>
      <c r="N18392" t="s">
        <v>208</v>
      </c>
      <c r="O18392" t="s">
        <v>476</v>
      </c>
      <c r="P18392" t="s">
        <v>46138</v>
      </c>
    </row>
    <row r="18393" spans="1:16">
      <c r="A18393" s="484" t="s">
        <v>12607</v>
      </c>
      <c r="B18393" s="485" t="s">
        <v>12606</v>
      </c>
      <c r="C18393" t="s">
        <v>12605</v>
      </c>
      <c r="D18393" t="s">
        <v>12604</v>
      </c>
      <c r="E18393" t="str">
        <f t="shared" si="287"/>
        <v>511810 - EURODIO</v>
      </c>
      <c r="F18393" t="s">
        <v>2869</v>
      </c>
      <c r="G18393" t="s">
        <v>12603</v>
      </c>
      <c r="H18393" t="s">
        <v>12602</v>
      </c>
      <c r="I18393" t="s">
        <v>12601</v>
      </c>
      <c r="J18393" t="s">
        <v>12600</v>
      </c>
      <c r="K18393" t="s">
        <v>208</v>
      </c>
      <c r="L18393" t="s">
        <v>12599</v>
      </c>
      <c r="N18393" t="s">
        <v>208</v>
      </c>
      <c r="O18393" t="s">
        <v>476</v>
      </c>
      <c r="P18393" t="s">
        <v>476</v>
      </c>
    </row>
    <row r="18394" spans="1:16">
      <c r="A18394" s="484" t="s">
        <v>12059</v>
      </c>
      <c r="B18394" s="485" t="s">
        <v>12058</v>
      </c>
      <c r="C18394" t="s">
        <v>12057</v>
      </c>
      <c r="D18394" t="s">
        <v>12057</v>
      </c>
      <c r="E18394" t="str">
        <f t="shared" si="287"/>
        <v>166066 - SYGESPRO INFORMATIQUE</v>
      </c>
      <c r="F18394" t="s">
        <v>11267</v>
      </c>
      <c r="G18394" t="s">
        <v>12056</v>
      </c>
      <c r="I18394" t="s">
        <v>7695</v>
      </c>
      <c r="J18394" t="s">
        <v>12055</v>
      </c>
      <c r="K18394" t="s">
        <v>208</v>
      </c>
      <c r="L18394" t="s">
        <v>12054</v>
      </c>
      <c r="N18394" t="s">
        <v>208</v>
      </c>
      <c r="O18394" t="s">
        <v>476</v>
      </c>
      <c r="P18394" t="s">
        <v>476</v>
      </c>
    </row>
    <row r="18395" spans="1:16">
      <c r="A18395" s="484" t="s">
        <v>62048</v>
      </c>
      <c r="B18395" s="485" t="s">
        <v>62047</v>
      </c>
      <c r="C18395" t="s">
        <v>62046</v>
      </c>
      <c r="D18395" t="s">
        <v>62046</v>
      </c>
      <c r="E18395" t="str">
        <f t="shared" si="287"/>
        <v>671502 - HB2L FORMATION</v>
      </c>
      <c r="F18395" t="s">
        <v>2884</v>
      </c>
      <c r="G18395" t="s">
        <v>62045</v>
      </c>
      <c r="H18395" t="s">
        <v>62044</v>
      </c>
      <c r="I18395" t="s">
        <v>2301</v>
      </c>
      <c r="J18395" t="s">
        <v>62043</v>
      </c>
      <c r="K18395" t="s">
        <v>208</v>
      </c>
      <c r="L18395" t="s">
        <v>62042</v>
      </c>
      <c r="N18395" t="s">
        <v>208</v>
      </c>
      <c r="O18395" t="s">
        <v>476</v>
      </c>
      <c r="P18395" t="s">
        <v>476</v>
      </c>
    </row>
    <row r="18396" spans="1:16">
      <c r="A18396" s="484" t="s">
        <v>2700</v>
      </c>
      <c r="B18396" s="485" t="s">
        <v>2699</v>
      </c>
      <c r="C18396" t="s">
        <v>2698</v>
      </c>
      <c r="D18396" t="s">
        <v>2698</v>
      </c>
      <c r="E18396" t="str">
        <f t="shared" si="287"/>
        <v>665083 - WE PERFORM CONSULTING ET FORMATION</v>
      </c>
      <c r="F18396" t="s">
        <v>2697</v>
      </c>
      <c r="G18396" t="s">
        <v>2696</v>
      </c>
      <c r="H18396" t="s">
        <v>2695</v>
      </c>
      <c r="I18396" t="s">
        <v>2694</v>
      </c>
      <c r="J18396" t="s">
        <v>2693</v>
      </c>
      <c r="K18396" t="s">
        <v>208</v>
      </c>
      <c r="L18396" t="s">
        <v>2692</v>
      </c>
      <c r="N18396" t="s">
        <v>208</v>
      </c>
      <c r="O18396" t="s">
        <v>476</v>
      </c>
      <c r="P18396" t="s">
        <v>476</v>
      </c>
    </row>
    <row r="18397" spans="1:16">
      <c r="A18397" s="484" t="s">
        <v>32934</v>
      </c>
      <c r="B18397" s="485" t="s">
        <v>32933</v>
      </c>
      <c r="C18397" t="s">
        <v>32932</v>
      </c>
      <c r="D18397" t="s">
        <v>32932</v>
      </c>
      <c r="E18397" t="str">
        <f t="shared" si="287"/>
        <v>677632 - NOUVO</v>
      </c>
      <c r="F18397" t="s">
        <v>4499</v>
      </c>
      <c r="G18397" t="s">
        <v>32931</v>
      </c>
      <c r="I18397" t="s">
        <v>4298</v>
      </c>
      <c r="K18397" t="s">
        <v>208</v>
      </c>
      <c r="L18397" t="s">
        <v>32930</v>
      </c>
      <c r="N18397" t="s">
        <v>208</v>
      </c>
      <c r="O18397" t="s">
        <v>476</v>
      </c>
      <c r="P18397" t="s">
        <v>476</v>
      </c>
    </row>
    <row r="18398" spans="1:16">
      <c r="A18398" s="484" t="s">
        <v>68742</v>
      </c>
      <c r="B18398" s="485" t="s">
        <v>68741</v>
      </c>
      <c r="C18398" t="s">
        <v>68740</v>
      </c>
      <c r="D18398" t="s">
        <v>68740</v>
      </c>
      <c r="E18398" t="str">
        <f t="shared" si="287"/>
        <v>667286 - FP SANTE</v>
      </c>
      <c r="F18398" t="s">
        <v>13493</v>
      </c>
      <c r="G18398" t="s">
        <v>68739</v>
      </c>
      <c r="I18398" t="s">
        <v>1501</v>
      </c>
      <c r="K18398" t="s">
        <v>208</v>
      </c>
      <c r="L18398" t="s">
        <v>68738</v>
      </c>
      <c r="N18398" t="s">
        <v>208</v>
      </c>
      <c r="O18398" t="s">
        <v>476</v>
      </c>
      <c r="P18398" t="s">
        <v>476</v>
      </c>
    </row>
    <row r="18399" spans="1:16">
      <c r="A18399" s="484" t="s">
        <v>129489</v>
      </c>
      <c r="B18399" s="485" t="s">
        <v>129488</v>
      </c>
      <c r="C18399" t="s">
        <v>129487</v>
      </c>
      <c r="D18399" t="s">
        <v>129486</v>
      </c>
      <c r="E18399" t="str">
        <f t="shared" si="287"/>
        <v>672439 - ALTI HUMAINS</v>
      </c>
      <c r="F18399" t="s">
        <v>58612</v>
      </c>
      <c r="G18399" t="s">
        <v>129485</v>
      </c>
      <c r="I18399" t="s">
        <v>129484</v>
      </c>
      <c r="J18399" t="s">
        <v>129483</v>
      </c>
      <c r="K18399" t="s">
        <v>208</v>
      </c>
      <c r="L18399" t="s">
        <v>129482</v>
      </c>
      <c r="N18399" t="s">
        <v>208</v>
      </c>
      <c r="O18399" t="s">
        <v>476</v>
      </c>
      <c r="P18399" t="s">
        <v>476</v>
      </c>
    </row>
    <row r="18400" spans="1:16">
      <c r="A18400" s="484" t="s">
        <v>113114</v>
      </c>
      <c r="B18400" s="485" t="s">
        <v>113113</v>
      </c>
      <c r="C18400" t="s">
        <v>113112</v>
      </c>
      <c r="D18400" t="s">
        <v>113112</v>
      </c>
      <c r="E18400" t="str">
        <f t="shared" si="287"/>
        <v>673766 - BLUE OLIVE IMPACT</v>
      </c>
      <c r="F18400" t="s">
        <v>47311</v>
      </c>
      <c r="G18400" t="s">
        <v>113111</v>
      </c>
      <c r="I18400" t="s">
        <v>3793</v>
      </c>
      <c r="J18400" t="s">
        <v>113110</v>
      </c>
      <c r="K18400" t="s">
        <v>208</v>
      </c>
      <c r="L18400" t="s">
        <v>113109</v>
      </c>
      <c r="N18400" t="s">
        <v>208</v>
      </c>
      <c r="O18400" t="s">
        <v>476</v>
      </c>
      <c r="P18400" t="s">
        <v>476</v>
      </c>
    </row>
    <row r="18401" spans="1:16">
      <c r="A18401" s="484" t="s">
        <v>109379</v>
      </c>
      <c r="B18401" s="485" t="s">
        <v>109378</v>
      </c>
      <c r="C18401" t="s">
        <v>109377</v>
      </c>
      <c r="D18401" t="s">
        <v>109377</v>
      </c>
      <c r="E18401" t="str">
        <f t="shared" si="287"/>
        <v>657098 - CAVALIER MIKAEL FORMATIONS</v>
      </c>
      <c r="F18401" t="s">
        <v>1273</v>
      </c>
      <c r="G18401" t="s">
        <v>109376</v>
      </c>
      <c r="I18401" t="s">
        <v>643</v>
      </c>
      <c r="J18401" t="s">
        <v>109375</v>
      </c>
      <c r="K18401" t="s">
        <v>208</v>
      </c>
      <c r="L18401" t="s">
        <v>109374</v>
      </c>
      <c r="N18401" t="s">
        <v>208</v>
      </c>
      <c r="O18401" t="s">
        <v>476</v>
      </c>
      <c r="P18401" t="s">
        <v>476</v>
      </c>
    </row>
    <row r="18402" spans="1:16">
      <c r="A18402" s="484" t="s">
        <v>111266</v>
      </c>
      <c r="B18402" s="485" t="s">
        <v>111265</v>
      </c>
      <c r="C18402" t="s">
        <v>111264</v>
      </c>
      <c r="D18402" t="s">
        <v>111263</v>
      </c>
      <c r="E18402" t="str">
        <f t="shared" si="287"/>
        <v>668084 - CABINET CAP</v>
      </c>
      <c r="F18402" t="s">
        <v>1469</v>
      </c>
      <c r="G18402" t="s">
        <v>111262</v>
      </c>
      <c r="I18402" t="s">
        <v>101724</v>
      </c>
      <c r="K18402" t="s">
        <v>208</v>
      </c>
      <c r="L18402" t="s">
        <v>111261</v>
      </c>
      <c r="N18402" t="s">
        <v>208</v>
      </c>
      <c r="O18402" t="s">
        <v>476</v>
      </c>
      <c r="P18402" t="s">
        <v>476</v>
      </c>
    </row>
    <row r="18403" spans="1:16">
      <c r="A18403" s="484" t="s">
        <v>22034</v>
      </c>
      <c r="B18403" s="485" t="s">
        <v>22033</v>
      </c>
      <c r="C18403" t="s">
        <v>22032</v>
      </c>
      <c r="D18403" t="s">
        <v>22032</v>
      </c>
      <c r="E18403" t="str">
        <f t="shared" si="287"/>
        <v>668175 - REVES D'OISEAU</v>
      </c>
      <c r="F18403" t="s">
        <v>22031</v>
      </c>
      <c r="G18403" t="s">
        <v>22030</v>
      </c>
      <c r="I18403" t="s">
        <v>18977</v>
      </c>
      <c r="J18403" t="s">
        <v>22029</v>
      </c>
      <c r="K18403" t="s">
        <v>208</v>
      </c>
      <c r="L18403" t="s">
        <v>22028</v>
      </c>
      <c r="N18403" t="s">
        <v>208</v>
      </c>
      <c r="O18403" t="s">
        <v>476</v>
      </c>
      <c r="P18403" t="s">
        <v>476</v>
      </c>
    </row>
    <row r="18404" spans="1:16">
      <c r="A18404" s="484" t="s">
        <v>36874</v>
      </c>
      <c r="B18404" s="485" t="s">
        <v>36873</v>
      </c>
      <c r="C18404" t="s">
        <v>36872</v>
      </c>
      <c r="D18404" t="s">
        <v>36872</v>
      </c>
      <c r="E18404" t="str">
        <f t="shared" si="287"/>
        <v>673249 - MENTORSHOW ACADEMY</v>
      </c>
      <c r="F18404" t="s">
        <v>7093</v>
      </c>
      <c r="G18404" t="s">
        <v>36871</v>
      </c>
      <c r="I18404" t="s">
        <v>626</v>
      </c>
      <c r="K18404" t="s">
        <v>208</v>
      </c>
      <c r="L18404" t="s">
        <v>36870</v>
      </c>
      <c r="N18404" t="s">
        <v>208</v>
      </c>
      <c r="O18404" t="s">
        <v>476</v>
      </c>
      <c r="P18404" t="s">
        <v>476</v>
      </c>
    </row>
    <row r="18405" spans="1:16">
      <c r="A18405" s="484" t="s">
        <v>4225</v>
      </c>
      <c r="B18405" s="485" t="s">
        <v>4224</v>
      </c>
      <c r="C18405" t="s">
        <v>4223</v>
      </c>
      <c r="D18405" t="s">
        <v>4223</v>
      </c>
      <c r="E18405" t="str">
        <f t="shared" si="287"/>
        <v>662379 - VECTORIS</v>
      </c>
      <c r="F18405" t="s">
        <v>4222</v>
      </c>
      <c r="G18405" t="s">
        <v>4221</v>
      </c>
      <c r="I18405" t="s">
        <v>4220</v>
      </c>
      <c r="K18405" t="s">
        <v>208</v>
      </c>
      <c r="L18405" t="s">
        <v>4219</v>
      </c>
      <c r="N18405" t="s">
        <v>208</v>
      </c>
      <c r="O18405" t="s">
        <v>476</v>
      </c>
      <c r="P18405" t="s">
        <v>476</v>
      </c>
    </row>
    <row r="18406" spans="1:16">
      <c r="A18406" s="484" t="s">
        <v>80145</v>
      </c>
      <c r="B18406" s="485" t="s">
        <v>80144</v>
      </c>
      <c r="C18406" t="s">
        <v>80143</v>
      </c>
      <c r="D18406" t="s">
        <v>80143</v>
      </c>
      <c r="E18406" t="str">
        <f t="shared" si="287"/>
        <v>680151 - EMMERSIVE</v>
      </c>
      <c r="F18406" t="s">
        <v>1478</v>
      </c>
      <c r="G18406" t="s">
        <v>80142</v>
      </c>
      <c r="I18406" t="s">
        <v>80141</v>
      </c>
      <c r="K18406" t="s">
        <v>208</v>
      </c>
      <c r="L18406" t="s">
        <v>80140</v>
      </c>
      <c r="N18406" t="s">
        <v>208</v>
      </c>
      <c r="O18406" t="s">
        <v>476</v>
      </c>
      <c r="P18406" t="s">
        <v>476</v>
      </c>
    </row>
    <row r="18407" spans="1:16">
      <c r="A18407" s="484" t="s">
        <v>34758</v>
      </c>
      <c r="B18407" s="485" t="s">
        <v>34757</v>
      </c>
      <c r="C18407" t="s">
        <v>34756</v>
      </c>
      <c r="D18407" t="s">
        <v>34756</v>
      </c>
      <c r="E18407" t="str">
        <f t="shared" si="287"/>
        <v>683231 - MU MEDECINE INTEGRATIVE</v>
      </c>
      <c r="F18407" t="s">
        <v>9059</v>
      </c>
      <c r="G18407" t="s">
        <v>34755</v>
      </c>
      <c r="I18407" t="s">
        <v>34754</v>
      </c>
      <c r="K18407" t="s">
        <v>208</v>
      </c>
      <c r="L18407" t="s">
        <v>34753</v>
      </c>
      <c r="N18407" t="s">
        <v>208</v>
      </c>
      <c r="O18407" t="s">
        <v>476</v>
      </c>
      <c r="P18407" t="s">
        <v>476</v>
      </c>
    </row>
    <row r="18408" spans="1:16">
      <c r="A18408" s="484" t="s">
        <v>38647</v>
      </c>
      <c r="B18408" s="485" t="s">
        <v>38646</v>
      </c>
      <c r="C18408" t="s">
        <v>38645</v>
      </c>
      <c r="D18408" t="s">
        <v>38645</v>
      </c>
      <c r="E18408" t="str">
        <f t="shared" si="287"/>
        <v>681908 - MANA SANTE</v>
      </c>
      <c r="F18408" t="s">
        <v>2112</v>
      </c>
      <c r="G18408" t="s">
        <v>38644</v>
      </c>
      <c r="I18408" t="s">
        <v>626</v>
      </c>
      <c r="J18408" t="s">
        <v>38643</v>
      </c>
      <c r="K18408" t="s">
        <v>38642</v>
      </c>
      <c r="L18408" t="s">
        <v>38641</v>
      </c>
      <c r="N18408" t="s">
        <v>208</v>
      </c>
      <c r="O18408" t="s">
        <v>476</v>
      </c>
      <c r="P18408" t="s">
        <v>476</v>
      </c>
    </row>
    <row r="18409" spans="1:16">
      <c r="A18409" s="484" t="s">
        <v>11405</v>
      </c>
      <c r="B18409" s="485" t="s">
        <v>11404</v>
      </c>
      <c r="C18409" t="s">
        <v>11403</v>
      </c>
      <c r="D18409" t="s">
        <v>11402</v>
      </c>
      <c r="E18409" t="str">
        <f t="shared" si="287"/>
        <v>657438 - TACTICAL BASE ZEN CONSULTING</v>
      </c>
      <c r="F18409" t="s">
        <v>9520</v>
      </c>
      <c r="G18409" t="s">
        <v>11401</v>
      </c>
      <c r="I18409" t="s">
        <v>11400</v>
      </c>
      <c r="K18409" t="s">
        <v>208</v>
      </c>
      <c r="L18409" t="s">
        <v>11399</v>
      </c>
      <c r="N18409" t="s">
        <v>208</v>
      </c>
      <c r="O18409" t="s">
        <v>476</v>
      </c>
      <c r="P18409" t="s">
        <v>476</v>
      </c>
    </row>
    <row r="18410" spans="1:16">
      <c r="A18410" s="484" t="s">
        <v>85796</v>
      </c>
      <c r="B18410" s="485" t="s">
        <v>85795</v>
      </c>
      <c r="C18410" t="s">
        <v>85794</v>
      </c>
      <c r="D18410" t="s">
        <v>85794</v>
      </c>
      <c r="E18410" t="str">
        <f t="shared" si="287"/>
        <v>672750 - D'UNE RIVE A L'AUTRE</v>
      </c>
      <c r="F18410" t="s">
        <v>43433</v>
      </c>
      <c r="G18410" t="s">
        <v>85793</v>
      </c>
      <c r="I18410" t="s">
        <v>3364</v>
      </c>
      <c r="J18410" t="s">
        <v>85792</v>
      </c>
      <c r="K18410" t="s">
        <v>208</v>
      </c>
      <c r="L18410" t="s">
        <v>85791</v>
      </c>
      <c r="N18410" t="s">
        <v>208</v>
      </c>
      <c r="O18410" t="s">
        <v>476</v>
      </c>
      <c r="P18410" t="s">
        <v>476</v>
      </c>
    </row>
    <row r="18411" spans="1:16">
      <c r="A18411" s="484" t="s">
        <v>27079</v>
      </c>
      <c r="B18411" s="485" t="s">
        <v>27078</v>
      </c>
      <c r="C18411" t="s">
        <v>27077</v>
      </c>
      <c r="D18411" t="s">
        <v>27077</v>
      </c>
      <c r="E18411" t="str">
        <f t="shared" si="287"/>
        <v>671228 - POLEME</v>
      </c>
      <c r="F18411" t="s">
        <v>4583</v>
      </c>
      <c r="G18411" t="s">
        <v>27076</v>
      </c>
      <c r="I18411" t="s">
        <v>27075</v>
      </c>
      <c r="J18411" t="s">
        <v>27074</v>
      </c>
      <c r="K18411" t="s">
        <v>208</v>
      </c>
      <c r="L18411" t="s">
        <v>27073</v>
      </c>
      <c r="N18411" t="s">
        <v>208</v>
      </c>
      <c r="O18411" t="s">
        <v>476</v>
      </c>
      <c r="P18411" t="s">
        <v>476</v>
      </c>
    </row>
    <row r="18412" spans="1:16">
      <c r="A18412" s="484" t="s">
        <v>112740</v>
      </c>
      <c r="B18412" s="485" t="s">
        <v>112739</v>
      </c>
      <c r="C18412" t="s">
        <v>112738</v>
      </c>
      <c r="D18412" t="s">
        <v>112738</v>
      </c>
      <c r="E18412" t="str">
        <f t="shared" si="287"/>
        <v>683176 - BOOSTER DE CARRIERE</v>
      </c>
      <c r="F18412" t="s">
        <v>637</v>
      </c>
      <c r="G18412" t="s">
        <v>112737</v>
      </c>
      <c r="I18412" t="s">
        <v>10167</v>
      </c>
      <c r="J18412" t="s">
        <v>112736</v>
      </c>
      <c r="K18412" t="s">
        <v>208</v>
      </c>
      <c r="L18412" t="s">
        <v>112735</v>
      </c>
      <c r="N18412" t="s">
        <v>208</v>
      </c>
      <c r="O18412" t="s">
        <v>476</v>
      </c>
      <c r="P18412" t="s">
        <v>476</v>
      </c>
    </row>
    <row r="18413" spans="1:16">
      <c r="A18413" s="484" t="s">
        <v>67378</v>
      </c>
      <c r="B18413" s="485" t="s">
        <v>67377</v>
      </c>
      <c r="C18413" t="s">
        <v>67376</v>
      </c>
      <c r="D18413" t="s">
        <v>67376</v>
      </c>
      <c r="E18413" t="str">
        <f t="shared" si="287"/>
        <v>663050 - GEECO FORMATION</v>
      </c>
      <c r="F18413" t="s">
        <v>8159</v>
      </c>
      <c r="G18413" t="s">
        <v>67375</v>
      </c>
      <c r="I18413" t="s">
        <v>1542</v>
      </c>
      <c r="J18413" t="s">
        <v>67374</v>
      </c>
      <c r="K18413" t="s">
        <v>208</v>
      </c>
      <c r="L18413" t="s">
        <v>67373</v>
      </c>
      <c r="N18413" t="s">
        <v>208</v>
      </c>
      <c r="O18413" t="s">
        <v>476</v>
      </c>
      <c r="P18413" t="s">
        <v>476</v>
      </c>
    </row>
    <row r="18414" spans="1:16">
      <c r="A18414" s="484" t="s">
        <v>19602</v>
      </c>
      <c r="B18414" s="485" t="s">
        <v>19601</v>
      </c>
      <c r="C18414" t="s">
        <v>19600</v>
      </c>
      <c r="D18414" t="s">
        <v>19599</v>
      </c>
      <c r="E18414" t="str">
        <f t="shared" si="287"/>
        <v>687042 - SATRE MELANIE</v>
      </c>
      <c r="F18414" t="s">
        <v>9164</v>
      </c>
      <c r="G18414" t="s">
        <v>19598</v>
      </c>
      <c r="I18414" t="s">
        <v>9963</v>
      </c>
      <c r="J18414" t="s">
        <v>19597</v>
      </c>
      <c r="K18414" t="s">
        <v>208</v>
      </c>
      <c r="L18414" t="s">
        <v>19596</v>
      </c>
      <c r="N18414" t="s">
        <v>208</v>
      </c>
      <c r="O18414" t="s">
        <v>476</v>
      </c>
      <c r="P18414" t="s">
        <v>476</v>
      </c>
    </row>
    <row r="18415" spans="1:16">
      <c r="A18415" s="484" t="s">
        <v>12496</v>
      </c>
      <c r="B18415" s="485" t="s">
        <v>12495</v>
      </c>
      <c r="C18415" t="s">
        <v>12494</v>
      </c>
      <c r="D18415" t="s">
        <v>12494</v>
      </c>
      <c r="E18415" t="str">
        <f t="shared" si="287"/>
        <v>674345 - SUCCESS FORMATION</v>
      </c>
      <c r="F18415" t="s">
        <v>12493</v>
      </c>
      <c r="G18415" t="s">
        <v>12492</v>
      </c>
      <c r="I18415" t="s">
        <v>11830</v>
      </c>
      <c r="J18415" t="s">
        <v>12491</v>
      </c>
      <c r="K18415" t="s">
        <v>208</v>
      </c>
      <c r="L18415" t="s">
        <v>12490</v>
      </c>
      <c r="N18415" t="s">
        <v>208</v>
      </c>
      <c r="O18415" t="s">
        <v>476</v>
      </c>
      <c r="P18415" t="s">
        <v>476</v>
      </c>
    </row>
    <row r="18416" spans="1:16">
      <c r="A18416" s="484" t="s">
        <v>71137</v>
      </c>
      <c r="B18416" s="485" t="s">
        <v>71136</v>
      </c>
      <c r="C18416" t="s">
        <v>71135</v>
      </c>
      <c r="D18416" t="s">
        <v>71135</v>
      </c>
      <c r="E18416" t="str">
        <f t="shared" si="287"/>
        <v>685239 - FORMA SCM</v>
      </c>
      <c r="F18416" t="s">
        <v>5473</v>
      </c>
      <c r="G18416" t="s">
        <v>71134</v>
      </c>
      <c r="H18416" t="s">
        <v>71133</v>
      </c>
      <c r="I18416" t="s">
        <v>71132</v>
      </c>
      <c r="J18416" t="s">
        <v>71131</v>
      </c>
      <c r="K18416" t="s">
        <v>208</v>
      </c>
      <c r="L18416" t="s">
        <v>71130</v>
      </c>
      <c r="N18416" t="s">
        <v>208</v>
      </c>
      <c r="O18416" t="s">
        <v>476</v>
      </c>
      <c r="P18416" t="s">
        <v>476</v>
      </c>
    </row>
    <row r="18417" spans="1:16">
      <c r="A18417" s="484" t="s">
        <v>91213</v>
      </c>
      <c r="B18417" s="485" t="s">
        <v>91212</v>
      </c>
      <c r="C18417" t="s">
        <v>91211</v>
      </c>
      <c r="D18417" t="s">
        <v>91211</v>
      </c>
      <c r="E18417" t="str">
        <f t="shared" si="287"/>
        <v>678004 - C&amp;PRATIK COMPETENCES ET PRATIQUES</v>
      </c>
      <c r="F18417" t="s">
        <v>28436</v>
      </c>
      <c r="G18417" t="s">
        <v>91210</v>
      </c>
      <c r="I18417" t="s">
        <v>11522</v>
      </c>
      <c r="J18417" t="s">
        <v>91209</v>
      </c>
      <c r="K18417" t="s">
        <v>208</v>
      </c>
      <c r="L18417" t="s">
        <v>91208</v>
      </c>
      <c r="N18417" t="s">
        <v>208</v>
      </c>
      <c r="O18417" t="s">
        <v>476</v>
      </c>
      <c r="P18417" t="s">
        <v>476</v>
      </c>
    </row>
    <row r="18418" spans="1:16">
      <c r="A18418" s="484" t="s">
        <v>46572</v>
      </c>
      <c r="B18418" s="485" t="s">
        <v>46571</v>
      </c>
      <c r="C18418" t="s">
        <v>46570</v>
      </c>
      <c r="D18418" t="s">
        <v>46569</v>
      </c>
      <c r="E18418" t="str">
        <f t="shared" si="287"/>
        <v>680448 - LABO RNP</v>
      </c>
      <c r="F18418" t="s">
        <v>9993</v>
      </c>
      <c r="G18418" t="s">
        <v>46568</v>
      </c>
      <c r="I18418" t="s">
        <v>46567</v>
      </c>
      <c r="J18418" t="s">
        <v>46566</v>
      </c>
      <c r="K18418" t="s">
        <v>208</v>
      </c>
      <c r="L18418" t="s">
        <v>46565</v>
      </c>
      <c r="N18418" t="s">
        <v>208</v>
      </c>
      <c r="O18418" t="s">
        <v>476</v>
      </c>
      <c r="P18418" t="s">
        <v>476</v>
      </c>
    </row>
    <row r="18419" spans="1:16">
      <c r="A18419" s="484" t="s">
        <v>95717</v>
      </c>
      <c r="B18419" s="485" t="s">
        <v>95716</v>
      </c>
      <c r="C18419" t="s">
        <v>95715</v>
      </c>
      <c r="D18419" t="s">
        <v>95715</v>
      </c>
      <c r="E18419" t="str">
        <f t="shared" si="287"/>
        <v>686967 - CLAPORA</v>
      </c>
      <c r="F18419" t="s">
        <v>2353</v>
      </c>
      <c r="G18419" t="s">
        <v>62071</v>
      </c>
      <c r="I18419" t="s">
        <v>626</v>
      </c>
      <c r="J18419" t="s">
        <v>95714</v>
      </c>
      <c r="K18419" t="s">
        <v>208</v>
      </c>
      <c r="L18419" t="s">
        <v>95713</v>
      </c>
      <c r="N18419" t="s">
        <v>208</v>
      </c>
      <c r="O18419" t="s">
        <v>476</v>
      </c>
      <c r="P18419" t="s">
        <v>476</v>
      </c>
    </row>
    <row r="18420" spans="1:16">
      <c r="A18420" s="484" t="s">
        <v>24842</v>
      </c>
      <c r="B18420" s="485" t="s">
        <v>24841</v>
      </c>
      <c r="C18420" t="s">
        <v>24840</v>
      </c>
      <c r="D18420" t="s">
        <v>24840</v>
      </c>
      <c r="E18420" t="str">
        <f t="shared" si="287"/>
        <v>673950 - PTJAB</v>
      </c>
      <c r="F18420" t="s">
        <v>20266</v>
      </c>
      <c r="G18420" t="s">
        <v>24839</v>
      </c>
      <c r="I18420" t="s">
        <v>1837</v>
      </c>
      <c r="K18420" t="s">
        <v>208</v>
      </c>
      <c r="L18420" t="s">
        <v>24838</v>
      </c>
      <c r="N18420" t="s">
        <v>208</v>
      </c>
      <c r="O18420" t="s">
        <v>476</v>
      </c>
      <c r="P18420" t="s">
        <v>476</v>
      </c>
    </row>
    <row r="18421" spans="1:16">
      <c r="A18421" s="484" t="s">
        <v>46712</v>
      </c>
      <c r="B18421" s="485" t="s">
        <v>46711</v>
      </c>
      <c r="C18421" t="s">
        <v>46710</v>
      </c>
      <c r="D18421" t="s">
        <v>46709</v>
      </c>
      <c r="E18421" t="str">
        <f t="shared" si="287"/>
        <v>666233 - LA TALOCHE PRO PARIS</v>
      </c>
      <c r="F18421" t="s">
        <v>26430</v>
      </c>
      <c r="G18421" t="s">
        <v>28336</v>
      </c>
      <c r="I18421" t="s">
        <v>626</v>
      </c>
      <c r="J18421" t="s">
        <v>46708</v>
      </c>
      <c r="K18421" t="s">
        <v>208</v>
      </c>
      <c r="L18421" t="s">
        <v>46707</v>
      </c>
      <c r="N18421" t="s">
        <v>208</v>
      </c>
      <c r="O18421" t="s">
        <v>476</v>
      </c>
      <c r="P18421" t="s">
        <v>476</v>
      </c>
    </row>
    <row r="18422" spans="1:16">
      <c r="A18422" s="484" t="s">
        <v>134916</v>
      </c>
      <c r="B18422" s="485" t="s">
        <v>134915</v>
      </c>
      <c r="C18422" t="s">
        <v>134914</v>
      </c>
      <c r="D18422" t="s">
        <v>134913</v>
      </c>
      <c r="E18422" t="str">
        <f t="shared" si="287"/>
        <v>681258 - ACTUAL DIGITAL AQUITAINE LAVAL</v>
      </c>
      <c r="F18422" t="s">
        <v>6168</v>
      </c>
      <c r="G18422" t="s">
        <v>134912</v>
      </c>
      <c r="I18422" t="s">
        <v>4017</v>
      </c>
      <c r="J18422" t="s">
        <v>134911</v>
      </c>
      <c r="K18422" t="s">
        <v>208</v>
      </c>
      <c r="L18422" t="s">
        <v>134910</v>
      </c>
      <c r="N18422" t="s">
        <v>208</v>
      </c>
      <c r="O18422" t="s">
        <v>476</v>
      </c>
      <c r="P18422" t="s">
        <v>476</v>
      </c>
    </row>
    <row r="18423" spans="1:16">
      <c r="A18423" s="484" t="s">
        <v>31358</v>
      </c>
      <c r="B18423" s="485" t="s">
        <v>31357</v>
      </c>
      <c r="C18423" t="s">
        <v>31356</v>
      </c>
      <c r="D18423" t="s">
        <v>31356</v>
      </c>
      <c r="E18423" t="str">
        <f t="shared" si="287"/>
        <v>669258 - ONYV@</v>
      </c>
      <c r="F18423" t="s">
        <v>3552</v>
      </c>
      <c r="G18423" t="s">
        <v>31355</v>
      </c>
      <c r="I18423" t="s">
        <v>31354</v>
      </c>
      <c r="K18423" t="s">
        <v>208</v>
      </c>
      <c r="L18423" t="s">
        <v>31353</v>
      </c>
      <c r="N18423" t="s">
        <v>208</v>
      </c>
      <c r="O18423" t="s">
        <v>476</v>
      </c>
      <c r="P18423" t="s">
        <v>476</v>
      </c>
    </row>
    <row r="18424" spans="1:16">
      <c r="A18424" s="484" t="s">
        <v>109814</v>
      </c>
      <c r="B18424" s="485" t="s">
        <v>109813</v>
      </c>
      <c r="C18424" t="s">
        <v>109812</v>
      </c>
      <c r="D18424" t="s">
        <v>109811</v>
      </c>
      <c r="E18424" t="str">
        <f t="shared" si="287"/>
        <v>673055 - CARRE NATHANAEL</v>
      </c>
      <c r="F18424" t="s">
        <v>10333</v>
      </c>
      <c r="G18424" t="s">
        <v>109810</v>
      </c>
      <c r="I18424" t="s">
        <v>109809</v>
      </c>
      <c r="J18424" t="s">
        <v>109808</v>
      </c>
      <c r="K18424" t="s">
        <v>208</v>
      </c>
      <c r="L18424" t="s">
        <v>109807</v>
      </c>
      <c r="N18424" t="s">
        <v>208</v>
      </c>
      <c r="O18424" t="s">
        <v>476</v>
      </c>
      <c r="P18424" t="s">
        <v>476</v>
      </c>
    </row>
    <row r="18425" spans="1:16">
      <c r="A18425" s="484" t="s">
        <v>24404</v>
      </c>
      <c r="B18425" s="485" t="s">
        <v>24403</v>
      </c>
      <c r="C18425" t="s">
        <v>24402</v>
      </c>
      <c r="D18425" t="s">
        <v>24401</v>
      </c>
      <c r="E18425" t="str">
        <f t="shared" si="287"/>
        <v>672944 - QUALICAP</v>
      </c>
      <c r="F18425" t="s">
        <v>24400</v>
      </c>
      <c r="G18425" t="s">
        <v>24399</v>
      </c>
      <c r="H18425" t="s">
        <v>24398</v>
      </c>
      <c r="I18425" t="s">
        <v>9102</v>
      </c>
      <c r="J18425" t="s">
        <v>24397</v>
      </c>
      <c r="K18425" t="s">
        <v>208</v>
      </c>
      <c r="L18425" t="s">
        <v>24396</v>
      </c>
      <c r="N18425" t="s">
        <v>208</v>
      </c>
      <c r="O18425" t="s">
        <v>476</v>
      </c>
      <c r="P18425" t="s">
        <v>476</v>
      </c>
    </row>
    <row r="18426" spans="1:16">
      <c r="A18426" s="484" t="s">
        <v>48181</v>
      </c>
      <c r="B18426" s="485" t="s">
        <v>48180</v>
      </c>
      <c r="C18426" t="s">
        <v>48179</v>
      </c>
      <c r="D18426" t="s">
        <v>48178</v>
      </c>
      <c r="E18426" t="str">
        <f t="shared" si="287"/>
        <v>664972 - KHADOUMA CHETOUANE</v>
      </c>
      <c r="F18426" t="s">
        <v>5402</v>
      </c>
      <c r="G18426" t="s">
        <v>48177</v>
      </c>
      <c r="I18426" t="s">
        <v>48176</v>
      </c>
      <c r="K18426" t="s">
        <v>208</v>
      </c>
      <c r="L18426" t="s">
        <v>48175</v>
      </c>
      <c r="N18426" t="s">
        <v>208</v>
      </c>
      <c r="O18426" t="s">
        <v>476</v>
      </c>
      <c r="P18426" t="s">
        <v>476</v>
      </c>
    </row>
    <row r="18427" spans="1:16">
      <c r="A18427" s="484" t="s">
        <v>3555</v>
      </c>
      <c r="B18427" s="485" t="s">
        <v>3554</v>
      </c>
      <c r="C18427" t="s">
        <v>3553</v>
      </c>
      <c r="D18427" t="s">
        <v>3553</v>
      </c>
      <c r="E18427" t="str">
        <f t="shared" si="287"/>
        <v>669283 - VINCULA</v>
      </c>
      <c r="F18427" t="s">
        <v>3552</v>
      </c>
      <c r="G18427" t="s">
        <v>3551</v>
      </c>
      <c r="I18427" t="s">
        <v>626</v>
      </c>
      <c r="K18427" t="s">
        <v>208</v>
      </c>
      <c r="L18427" t="s">
        <v>3550</v>
      </c>
      <c r="N18427" t="s">
        <v>208</v>
      </c>
      <c r="O18427" t="s">
        <v>476</v>
      </c>
      <c r="P18427" t="s">
        <v>476</v>
      </c>
    </row>
    <row r="18428" spans="1:16">
      <c r="A18428" s="484" t="s">
        <v>88512</v>
      </c>
      <c r="B18428" s="485" t="s">
        <v>88511</v>
      </c>
      <c r="C18428" t="s">
        <v>88510</v>
      </c>
      <c r="D18428" t="s">
        <v>88510</v>
      </c>
      <c r="E18428" t="str">
        <f t="shared" si="287"/>
        <v>678624 - DEFI FORMATION</v>
      </c>
      <c r="F18428" t="s">
        <v>11275</v>
      </c>
      <c r="G18428" t="s">
        <v>88509</v>
      </c>
      <c r="I18428" t="s">
        <v>1391</v>
      </c>
      <c r="J18428" t="s">
        <v>88508</v>
      </c>
      <c r="K18428" t="s">
        <v>208</v>
      </c>
      <c r="L18428" t="s">
        <v>88507</v>
      </c>
      <c r="N18428" t="s">
        <v>208</v>
      </c>
      <c r="O18428" t="s">
        <v>476</v>
      </c>
      <c r="P18428" t="s">
        <v>476</v>
      </c>
    </row>
    <row r="18429" spans="1:16">
      <c r="A18429" s="484" t="s">
        <v>133879</v>
      </c>
      <c r="B18429" s="485" t="s">
        <v>133878</v>
      </c>
      <c r="C18429" t="s">
        <v>133877</v>
      </c>
      <c r="D18429" t="s">
        <v>133877</v>
      </c>
      <c r="E18429" t="str">
        <f t="shared" si="287"/>
        <v>662070 - AFC AGRO</v>
      </c>
      <c r="F18429" t="s">
        <v>33156</v>
      </c>
      <c r="G18429" t="s">
        <v>133876</v>
      </c>
      <c r="I18429" t="s">
        <v>6023</v>
      </c>
      <c r="J18429" t="s">
        <v>133875</v>
      </c>
      <c r="K18429" t="s">
        <v>208</v>
      </c>
      <c r="L18429" t="s">
        <v>133874</v>
      </c>
      <c r="N18429" t="s">
        <v>208</v>
      </c>
      <c r="O18429" t="s">
        <v>476</v>
      </c>
      <c r="P18429" t="s">
        <v>476</v>
      </c>
    </row>
    <row r="18430" spans="1:16">
      <c r="A18430" s="484" t="s">
        <v>66228</v>
      </c>
      <c r="B18430" s="485" t="s">
        <v>66227</v>
      </c>
      <c r="C18430" t="s">
        <v>66226</v>
      </c>
      <c r="D18430" t="s">
        <v>66225</v>
      </c>
      <c r="E18430" t="str">
        <f t="shared" si="287"/>
        <v>669027 - GMP FORMATION TOULOUSE</v>
      </c>
      <c r="F18430" t="s">
        <v>9222</v>
      </c>
      <c r="G18430" t="s">
        <v>66224</v>
      </c>
      <c r="I18430" t="s">
        <v>603</v>
      </c>
      <c r="J18430" t="s">
        <v>66223</v>
      </c>
      <c r="K18430" t="s">
        <v>208</v>
      </c>
      <c r="L18430" t="s">
        <v>66222</v>
      </c>
      <c r="N18430" t="s">
        <v>208</v>
      </c>
      <c r="O18430" t="s">
        <v>476</v>
      </c>
      <c r="P18430" t="s">
        <v>476</v>
      </c>
    </row>
    <row r="18431" spans="1:16">
      <c r="A18431" s="484" t="s">
        <v>94946</v>
      </c>
      <c r="B18431" s="485" t="s">
        <v>94945</v>
      </c>
      <c r="C18431" t="s">
        <v>94944</v>
      </c>
      <c r="D18431" t="s">
        <v>94943</v>
      </c>
      <c r="E18431" t="str">
        <f t="shared" si="287"/>
        <v>673754 - CODOL FORMATIONS MARSEILLE</v>
      </c>
      <c r="F18431" t="s">
        <v>16168</v>
      </c>
      <c r="G18431" t="s">
        <v>94942</v>
      </c>
      <c r="I18431" t="s">
        <v>1035</v>
      </c>
      <c r="J18431" t="s">
        <v>94941</v>
      </c>
      <c r="K18431" t="s">
        <v>208</v>
      </c>
      <c r="L18431" t="s">
        <v>94940</v>
      </c>
      <c r="N18431" t="s">
        <v>208</v>
      </c>
      <c r="O18431" t="s">
        <v>476</v>
      </c>
      <c r="P18431" t="s">
        <v>476</v>
      </c>
    </row>
    <row r="18432" spans="1:16">
      <c r="A18432" s="484" t="s">
        <v>91037</v>
      </c>
      <c r="B18432" s="485" t="s">
        <v>91036</v>
      </c>
      <c r="C18432" t="s">
        <v>91035</v>
      </c>
      <c r="D18432" t="s">
        <v>91035</v>
      </c>
      <c r="E18432" t="str">
        <f t="shared" si="287"/>
        <v>669180 - CREPES AU LOGIS</v>
      </c>
      <c r="F18432" t="s">
        <v>9728</v>
      </c>
      <c r="G18432" t="s">
        <v>91034</v>
      </c>
      <c r="I18432" t="s">
        <v>36287</v>
      </c>
      <c r="J18432" t="s">
        <v>91033</v>
      </c>
      <c r="K18432" t="s">
        <v>208</v>
      </c>
      <c r="L18432" t="s">
        <v>91032</v>
      </c>
      <c r="N18432" t="s">
        <v>208</v>
      </c>
      <c r="O18432" t="s">
        <v>476</v>
      </c>
      <c r="P18432" t="s">
        <v>476</v>
      </c>
    </row>
    <row r="18433" spans="1:16">
      <c r="A18433" s="484" t="s">
        <v>13697</v>
      </c>
      <c r="B18433" s="485" t="s">
        <v>13696</v>
      </c>
      <c r="C18433" t="s">
        <v>13695</v>
      </c>
      <c r="D18433" t="s">
        <v>13695</v>
      </c>
      <c r="E18433" t="str">
        <f t="shared" si="287"/>
        <v>659769 - SOUDEXCO</v>
      </c>
      <c r="F18433" t="s">
        <v>11447</v>
      </c>
      <c r="G18433" t="s">
        <v>13694</v>
      </c>
      <c r="I18433" t="s">
        <v>13693</v>
      </c>
      <c r="K18433" t="s">
        <v>208</v>
      </c>
      <c r="L18433" t="s">
        <v>13692</v>
      </c>
      <c r="N18433" t="s">
        <v>208</v>
      </c>
      <c r="O18433" t="s">
        <v>476</v>
      </c>
      <c r="P18433" t="s">
        <v>476</v>
      </c>
    </row>
    <row r="18434" spans="1:16">
      <c r="A18434" s="484" t="s">
        <v>26590</v>
      </c>
      <c r="B18434" s="485" t="s">
        <v>26589</v>
      </c>
      <c r="C18434" t="s">
        <v>26588</v>
      </c>
      <c r="D18434" t="s">
        <v>26587</v>
      </c>
      <c r="E18434" t="str">
        <f t="shared" ref="E18434:E18497" si="288">_xlfn.CONCAT(L18434," - ",D18434)</f>
        <v>677589 - PREIRA MATHILDE</v>
      </c>
      <c r="F18434" t="s">
        <v>4499</v>
      </c>
      <c r="G18434" t="s">
        <v>26586</v>
      </c>
      <c r="I18434" t="s">
        <v>26585</v>
      </c>
      <c r="J18434" t="s">
        <v>26584</v>
      </c>
      <c r="K18434" t="s">
        <v>208</v>
      </c>
      <c r="L18434" t="s">
        <v>26583</v>
      </c>
      <c r="N18434" t="s">
        <v>208</v>
      </c>
      <c r="O18434" t="s">
        <v>476</v>
      </c>
      <c r="P18434" t="s">
        <v>476</v>
      </c>
    </row>
    <row r="18435" spans="1:16">
      <c r="A18435" s="484" t="s">
        <v>18751</v>
      </c>
      <c r="B18435" s="485" t="s">
        <v>18750</v>
      </c>
      <c r="C18435" t="s">
        <v>18749</v>
      </c>
      <c r="D18435" t="s">
        <v>18749</v>
      </c>
      <c r="E18435" t="str">
        <f t="shared" si="288"/>
        <v>672142 - SDR SOLUTIONS</v>
      </c>
      <c r="F18435" t="s">
        <v>4870</v>
      </c>
      <c r="G18435" t="s">
        <v>18748</v>
      </c>
      <c r="I18435" t="s">
        <v>18747</v>
      </c>
      <c r="J18435" t="s">
        <v>18746</v>
      </c>
      <c r="K18435" t="s">
        <v>208</v>
      </c>
      <c r="L18435" t="s">
        <v>18745</v>
      </c>
      <c r="N18435" t="s">
        <v>208</v>
      </c>
      <c r="O18435" t="s">
        <v>476</v>
      </c>
      <c r="P18435" t="s">
        <v>476</v>
      </c>
    </row>
    <row r="18436" spans="1:16">
      <c r="A18436" s="484" t="s">
        <v>61566</v>
      </c>
      <c r="B18436" s="485" t="s">
        <v>61565</v>
      </c>
      <c r="C18436" t="s">
        <v>61564</v>
      </c>
      <c r="D18436" t="s">
        <v>61564</v>
      </c>
      <c r="E18436" t="str">
        <f t="shared" si="288"/>
        <v>671344 - HEY LILIE</v>
      </c>
      <c r="F18436" t="s">
        <v>27213</v>
      </c>
      <c r="G18436" t="s">
        <v>61563</v>
      </c>
      <c r="I18436" t="s">
        <v>626</v>
      </c>
      <c r="J18436" t="s">
        <v>61562</v>
      </c>
      <c r="K18436" t="s">
        <v>208</v>
      </c>
      <c r="L18436" t="s">
        <v>61561</v>
      </c>
      <c r="N18436" t="s">
        <v>208</v>
      </c>
      <c r="O18436" t="s">
        <v>476</v>
      </c>
      <c r="P18436" t="s">
        <v>476</v>
      </c>
    </row>
    <row r="18437" spans="1:16">
      <c r="A18437" s="484" t="s">
        <v>33662</v>
      </c>
      <c r="B18437" s="485" t="s">
        <v>33661</v>
      </c>
      <c r="C18437" t="s">
        <v>33660</v>
      </c>
      <c r="D18437" t="s">
        <v>33660</v>
      </c>
      <c r="E18437" t="str">
        <f t="shared" si="288"/>
        <v>661843 - NEUROLOGIC</v>
      </c>
      <c r="F18437" t="s">
        <v>7517</v>
      </c>
      <c r="G18437" t="s">
        <v>33659</v>
      </c>
      <c r="I18437" t="s">
        <v>618</v>
      </c>
      <c r="J18437" t="s">
        <v>33658</v>
      </c>
      <c r="K18437" t="s">
        <v>208</v>
      </c>
      <c r="L18437" t="s">
        <v>33657</v>
      </c>
      <c r="N18437" t="s">
        <v>208</v>
      </c>
      <c r="O18437" t="s">
        <v>476</v>
      </c>
      <c r="P18437" t="s">
        <v>476</v>
      </c>
    </row>
    <row r="18438" spans="1:16">
      <c r="A18438" s="484" t="s">
        <v>48646</v>
      </c>
      <c r="B18438" s="485" t="s">
        <v>48645</v>
      </c>
      <c r="C18438" t="s">
        <v>48644</v>
      </c>
      <c r="D18438" t="s">
        <v>48644</v>
      </c>
      <c r="E18438" t="str">
        <f t="shared" si="288"/>
        <v>658893 - KAETLIS</v>
      </c>
      <c r="F18438" t="s">
        <v>5915</v>
      </c>
      <c r="G18438" t="s">
        <v>48643</v>
      </c>
      <c r="I18438" t="s">
        <v>48642</v>
      </c>
      <c r="J18438" t="s">
        <v>48641</v>
      </c>
      <c r="K18438" t="s">
        <v>208</v>
      </c>
      <c r="L18438" t="s">
        <v>48640</v>
      </c>
      <c r="N18438" t="s">
        <v>208</v>
      </c>
      <c r="O18438" t="s">
        <v>476</v>
      </c>
      <c r="P18438" t="s">
        <v>476</v>
      </c>
    </row>
    <row r="18439" spans="1:16">
      <c r="A18439" s="484" t="s">
        <v>43463</v>
      </c>
      <c r="B18439" s="485" t="s">
        <v>43462</v>
      </c>
      <c r="C18439" t="s">
        <v>43461</v>
      </c>
      <c r="D18439" t="s">
        <v>43461</v>
      </c>
      <c r="E18439" t="str">
        <f t="shared" si="288"/>
        <v>680400 - LES MOMERIES</v>
      </c>
      <c r="F18439" t="s">
        <v>2378</v>
      </c>
      <c r="G18439" t="s">
        <v>43460</v>
      </c>
      <c r="I18439" t="s">
        <v>43459</v>
      </c>
      <c r="J18439" t="s">
        <v>43458</v>
      </c>
      <c r="K18439" t="s">
        <v>208</v>
      </c>
      <c r="L18439" t="s">
        <v>43457</v>
      </c>
      <c r="N18439" t="s">
        <v>208</v>
      </c>
      <c r="O18439" t="s">
        <v>476</v>
      </c>
      <c r="P18439" t="s">
        <v>476</v>
      </c>
    </row>
    <row r="18440" spans="1:16">
      <c r="A18440" s="484" t="s">
        <v>22411</v>
      </c>
      <c r="B18440" s="485" t="s">
        <v>22410</v>
      </c>
      <c r="C18440" t="s">
        <v>22409</v>
      </c>
      <c r="D18440" t="s">
        <v>22409</v>
      </c>
      <c r="E18440" t="str">
        <f t="shared" si="288"/>
        <v>678200 - RESILIS</v>
      </c>
      <c r="F18440" t="s">
        <v>4215</v>
      </c>
      <c r="G18440" t="s">
        <v>22408</v>
      </c>
      <c r="I18440" t="s">
        <v>3459</v>
      </c>
      <c r="J18440" t="s">
        <v>22407</v>
      </c>
      <c r="K18440" t="s">
        <v>208</v>
      </c>
      <c r="L18440" t="s">
        <v>22406</v>
      </c>
      <c r="N18440" t="s">
        <v>208</v>
      </c>
      <c r="O18440" t="s">
        <v>476</v>
      </c>
      <c r="P18440" t="s">
        <v>476</v>
      </c>
    </row>
    <row r="18441" spans="1:16">
      <c r="A18441" s="484" t="s">
        <v>35523</v>
      </c>
      <c r="B18441" s="485" t="s">
        <v>35522</v>
      </c>
      <c r="C18441" t="s">
        <v>35521</v>
      </c>
      <c r="D18441" t="s">
        <v>35521</v>
      </c>
      <c r="E18441" t="str">
        <f t="shared" si="288"/>
        <v>674114 - MOMENTS</v>
      </c>
      <c r="F18441" t="s">
        <v>5983</v>
      </c>
      <c r="G18441" t="s">
        <v>35520</v>
      </c>
      <c r="I18441" t="s">
        <v>35519</v>
      </c>
      <c r="J18441" t="s">
        <v>35518</v>
      </c>
      <c r="K18441" t="s">
        <v>208</v>
      </c>
      <c r="L18441" t="s">
        <v>35517</v>
      </c>
      <c r="N18441" t="s">
        <v>208</v>
      </c>
      <c r="O18441" t="s">
        <v>476</v>
      </c>
      <c r="P18441" t="s">
        <v>476</v>
      </c>
    </row>
    <row r="18442" spans="1:16">
      <c r="A18442" s="484" t="s">
        <v>35975</v>
      </c>
      <c r="B18442" s="485" t="s">
        <v>35974</v>
      </c>
      <c r="C18442" t="s">
        <v>35973</v>
      </c>
      <c r="D18442" t="s">
        <v>35973</v>
      </c>
      <c r="E18442" t="str">
        <f t="shared" si="288"/>
        <v>666130 - MILLE ET UNE TRIBUS</v>
      </c>
      <c r="F18442" t="s">
        <v>733</v>
      </c>
      <c r="G18442" t="s">
        <v>35972</v>
      </c>
      <c r="I18442" t="s">
        <v>8930</v>
      </c>
      <c r="K18442" t="s">
        <v>208</v>
      </c>
      <c r="L18442" t="s">
        <v>35971</v>
      </c>
      <c r="N18442" t="s">
        <v>208</v>
      </c>
      <c r="O18442" t="s">
        <v>476</v>
      </c>
      <c r="P18442" t="s">
        <v>476</v>
      </c>
    </row>
    <row r="18443" spans="1:16">
      <c r="A18443" s="484" t="s">
        <v>87822</v>
      </c>
      <c r="B18443" s="485" t="s">
        <v>87821</v>
      </c>
      <c r="C18443" t="s">
        <v>87820</v>
      </c>
      <c r="D18443" t="s">
        <v>87820</v>
      </c>
      <c r="E18443" t="str">
        <f t="shared" si="288"/>
        <v>471756 - DESAUTEL MONTLUEL</v>
      </c>
      <c r="F18443" t="s">
        <v>6072</v>
      </c>
      <c r="H18443" t="s">
        <v>87819</v>
      </c>
      <c r="I18443" t="s">
        <v>39714</v>
      </c>
      <c r="J18443" t="s">
        <v>87818</v>
      </c>
      <c r="K18443" t="s">
        <v>208</v>
      </c>
      <c r="L18443" t="s">
        <v>87817</v>
      </c>
      <c r="N18443" t="s">
        <v>208</v>
      </c>
      <c r="O18443" t="s">
        <v>476</v>
      </c>
      <c r="P18443" t="s">
        <v>476</v>
      </c>
    </row>
    <row r="18444" spans="1:16">
      <c r="A18444" s="484" t="s">
        <v>130744</v>
      </c>
      <c r="B18444" s="485" t="s">
        <v>130743</v>
      </c>
      <c r="C18444" t="s">
        <v>130742</v>
      </c>
      <c r="D18444" t="s">
        <v>130741</v>
      </c>
      <c r="E18444" t="str">
        <f t="shared" si="288"/>
        <v>108479 - ALDES AERAULIQUE VENISSIEUX</v>
      </c>
      <c r="F18444" t="s">
        <v>12926</v>
      </c>
      <c r="G18444" t="s">
        <v>130740</v>
      </c>
      <c r="I18444" t="s">
        <v>26013</v>
      </c>
      <c r="J18444" t="s">
        <v>130739</v>
      </c>
      <c r="K18444" t="s">
        <v>208</v>
      </c>
      <c r="L18444" t="s">
        <v>130738</v>
      </c>
      <c r="N18444" t="s">
        <v>208</v>
      </c>
      <c r="O18444" t="s">
        <v>476</v>
      </c>
      <c r="P18444" t="s">
        <v>476</v>
      </c>
    </row>
    <row r="18445" spans="1:16">
      <c r="A18445" s="484" t="s">
        <v>80611</v>
      </c>
      <c r="B18445" s="485" t="s">
        <v>80610</v>
      </c>
      <c r="C18445" t="s">
        <v>80609</v>
      </c>
      <c r="D18445" t="s">
        <v>80608</v>
      </c>
      <c r="E18445" t="str">
        <f t="shared" si="288"/>
        <v>663797 - ELECTRO CALORIQUE PUSIGNAN</v>
      </c>
      <c r="F18445" t="s">
        <v>27213</v>
      </c>
      <c r="G18445" t="s">
        <v>80607</v>
      </c>
      <c r="I18445" t="s">
        <v>80606</v>
      </c>
      <c r="J18445" t="s">
        <v>80605</v>
      </c>
      <c r="K18445" t="s">
        <v>208</v>
      </c>
      <c r="L18445" t="s">
        <v>80604</v>
      </c>
      <c r="N18445" t="s">
        <v>208</v>
      </c>
      <c r="O18445" t="s">
        <v>476</v>
      </c>
      <c r="P18445" t="s">
        <v>476</v>
      </c>
    </row>
    <row r="18446" spans="1:16">
      <c r="A18446" s="484" t="s">
        <v>91244</v>
      </c>
      <c r="B18446" s="485" t="s">
        <v>91243</v>
      </c>
      <c r="C18446" t="s">
        <v>91242</v>
      </c>
      <c r="D18446" t="s">
        <v>91241</v>
      </c>
      <c r="E18446" t="str">
        <f t="shared" si="288"/>
        <v>185887 - CPE LYON FCR</v>
      </c>
      <c r="F18446" t="s">
        <v>29068</v>
      </c>
      <c r="G18446" t="s">
        <v>91240</v>
      </c>
      <c r="I18446" t="s">
        <v>3733</v>
      </c>
      <c r="J18446" t="s">
        <v>91239</v>
      </c>
      <c r="K18446" t="s">
        <v>208</v>
      </c>
      <c r="L18446" t="s">
        <v>91238</v>
      </c>
      <c r="N18446" t="s">
        <v>208</v>
      </c>
      <c r="O18446" t="s">
        <v>476</v>
      </c>
      <c r="P18446" t="s">
        <v>476</v>
      </c>
    </row>
    <row r="18447" spans="1:16">
      <c r="A18447" s="484" t="s">
        <v>125810</v>
      </c>
      <c r="B18447" s="485" t="s">
        <v>125809</v>
      </c>
      <c r="C18447" t="s">
        <v>125808</v>
      </c>
      <c r="D18447" t="s">
        <v>125807</v>
      </c>
      <c r="E18447" t="str">
        <f t="shared" si="288"/>
        <v>309412 - AESCRA</v>
      </c>
      <c r="F18447" t="s">
        <v>1848</v>
      </c>
      <c r="G18447" t="s">
        <v>125806</v>
      </c>
      <c r="H18447" t="s">
        <v>99995</v>
      </c>
      <c r="I18447" t="s">
        <v>24817</v>
      </c>
      <c r="J18447" t="s">
        <v>80174</v>
      </c>
      <c r="K18447" t="s">
        <v>208</v>
      </c>
      <c r="L18447" t="s">
        <v>125805</v>
      </c>
      <c r="N18447" t="s">
        <v>208</v>
      </c>
      <c r="O18447" t="s">
        <v>476</v>
      </c>
      <c r="P18447" t="s">
        <v>476</v>
      </c>
    </row>
    <row r="18448" spans="1:16">
      <c r="A18448" s="484" t="s">
        <v>32907</v>
      </c>
      <c r="B18448" s="485" t="s">
        <v>32906</v>
      </c>
      <c r="C18448" t="s">
        <v>32905</v>
      </c>
      <c r="D18448" t="s">
        <v>32905</v>
      </c>
      <c r="E18448" t="str">
        <f t="shared" si="288"/>
        <v>638523 - NOVALEC SODEX FORMATION</v>
      </c>
      <c r="F18448" t="s">
        <v>3050</v>
      </c>
      <c r="G18448" t="s">
        <v>32904</v>
      </c>
      <c r="I18448" t="s">
        <v>3733</v>
      </c>
      <c r="J18448" t="s">
        <v>32903</v>
      </c>
      <c r="K18448" t="s">
        <v>208</v>
      </c>
      <c r="L18448" t="s">
        <v>32902</v>
      </c>
      <c r="N18448" t="s">
        <v>208</v>
      </c>
      <c r="O18448" t="s">
        <v>476</v>
      </c>
      <c r="P18448" t="s">
        <v>476</v>
      </c>
    </row>
    <row r="18449" spans="1:16">
      <c r="A18449" s="484" t="s">
        <v>116199</v>
      </c>
      <c r="B18449" s="485" t="s">
        <v>116198</v>
      </c>
      <c r="C18449" t="s">
        <v>116197</v>
      </c>
      <c r="D18449" t="s">
        <v>116196</v>
      </c>
      <c r="E18449" t="str">
        <f t="shared" si="288"/>
        <v>621857 - AUTODISTRIBUTION - INSTITUT AD CHAPONNAY</v>
      </c>
      <c r="F18449" t="s">
        <v>8244</v>
      </c>
      <c r="G18449" t="s">
        <v>116195</v>
      </c>
      <c r="H18449" t="s">
        <v>116194</v>
      </c>
      <c r="I18449" t="s">
        <v>30946</v>
      </c>
      <c r="J18449" t="s">
        <v>116193</v>
      </c>
      <c r="K18449" t="s">
        <v>208</v>
      </c>
      <c r="L18449" t="s">
        <v>116192</v>
      </c>
      <c r="N18449" t="s">
        <v>208</v>
      </c>
      <c r="O18449" t="s">
        <v>476</v>
      </c>
      <c r="P18449" t="s">
        <v>476</v>
      </c>
    </row>
    <row r="18450" spans="1:16">
      <c r="A18450" s="484" t="s">
        <v>89225</v>
      </c>
      <c r="B18450" s="485" t="s">
        <v>89224</v>
      </c>
      <c r="C18450" t="s">
        <v>89223</v>
      </c>
      <c r="D18450" t="s">
        <v>89223</v>
      </c>
      <c r="E18450" t="str">
        <f t="shared" si="288"/>
        <v>216926 - DAIKIN AIRCONDITIONNING FRANCE</v>
      </c>
      <c r="F18450" t="s">
        <v>1848</v>
      </c>
      <c r="G18450" t="s">
        <v>89222</v>
      </c>
      <c r="H18450" t="s">
        <v>89221</v>
      </c>
      <c r="I18450" t="s">
        <v>10840</v>
      </c>
      <c r="K18450" t="s">
        <v>208</v>
      </c>
      <c r="L18450" t="s">
        <v>89220</v>
      </c>
      <c r="N18450" t="s">
        <v>208</v>
      </c>
      <c r="O18450" t="s">
        <v>476</v>
      </c>
      <c r="P18450" t="s">
        <v>476</v>
      </c>
    </row>
    <row r="18451" spans="1:16">
      <c r="A18451" s="484" t="s">
        <v>15598</v>
      </c>
      <c r="B18451" s="485" t="s">
        <v>15597</v>
      </c>
      <c r="C18451" t="s">
        <v>15596</v>
      </c>
      <c r="D18451" t="s">
        <v>15595</v>
      </c>
      <c r="E18451" t="str">
        <f t="shared" si="288"/>
        <v>628128 - SOFIRAL FIDUCIAL COURBEVOIE</v>
      </c>
      <c r="F18451" t="s">
        <v>4094</v>
      </c>
      <c r="G18451" t="s">
        <v>15594</v>
      </c>
      <c r="I18451" t="s">
        <v>569</v>
      </c>
      <c r="J18451" t="s">
        <v>15593</v>
      </c>
      <c r="K18451" t="s">
        <v>208</v>
      </c>
      <c r="L18451" t="s">
        <v>15592</v>
      </c>
      <c r="N18451" t="s">
        <v>208</v>
      </c>
      <c r="O18451" t="s">
        <v>476</v>
      </c>
      <c r="P18451" t="s">
        <v>476</v>
      </c>
    </row>
    <row r="18452" spans="1:16">
      <c r="A18452" s="484" t="s">
        <v>61521</v>
      </c>
      <c r="B18452" s="485" t="s">
        <v>61520</v>
      </c>
      <c r="C18452" t="s">
        <v>61519</v>
      </c>
      <c r="D18452" t="s">
        <v>61519</v>
      </c>
      <c r="E18452" t="str">
        <f t="shared" si="288"/>
        <v>632272 - HILTI</v>
      </c>
      <c r="F18452" t="s">
        <v>1610</v>
      </c>
      <c r="I18452" t="s">
        <v>1406</v>
      </c>
      <c r="K18452" t="s">
        <v>208</v>
      </c>
      <c r="L18452" t="s">
        <v>61518</v>
      </c>
      <c r="N18452" t="s">
        <v>208</v>
      </c>
      <c r="O18452" t="s">
        <v>476</v>
      </c>
      <c r="P18452" t="s">
        <v>476</v>
      </c>
    </row>
    <row r="18453" spans="1:16">
      <c r="A18453" s="484" t="s">
        <v>95664</v>
      </c>
      <c r="B18453" s="485" t="s">
        <v>95663</v>
      </c>
      <c r="C18453" t="s">
        <v>95662</v>
      </c>
      <c r="D18453" t="s">
        <v>95661</v>
      </c>
      <c r="E18453" t="str">
        <f t="shared" si="288"/>
        <v>658960 - CLAUGER BRIGNAIS</v>
      </c>
      <c r="F18453" t="s">
        <v>773</v>
      </c>
      <c r="G18453" t="s">
        <v>95660</v>
      </c>
      <c r="I18453" t="s">
        <v>40858</v>
      </c>
      <c r="J18453" t="s">
        <v>95659</v>
      </c>
      <c r="K18453" t="s">
        <v>208</v>
      </c>
      <c r="L18453" t="s">
        <v>95658</v>
      </c>
      <c r="N18453" t="s">
        <v>208</v>
      </c>
      <c r="O18453" t="s">
        <v>476</v>
      </c>
      <c r="P18453" t="s">
        <v>476</v>
      </c>
    </row>
    <row r="18454" spans="1:16">
      <c r="A18454" s="484" t="s">
        <v>17265</v>
      </c>
      <c r="B18454" s="485" t="s">
        <v>17264</v>
      </c>
      <c r="C18454" t="s">
        <v>17263</v>
      </c>
      <c r="D18454" t="s">
        <v>17262</v>
      </c>
      <c r="E18454" t="str">
        <f t="shared" si="288"/>
        <v>531959 - SICK  EMERAINVILLE</v>
      </c>
      <c r="F18454" t="s">
        <v>4705</v>
      </c>
      <c r="G18454" t="s">
        <v>17261</v>
      </c>
      <c r="H18454" t="s">
        <v>17260</v>
      </c>
      <c r="I18454" t="s">
        <v>17259</v>
      </c>
      <c r="J18454" t="s">
        <v>17258</v>
      </c>
      <c r="K18454" t="s">
        <v>208</v>
      </c>
      <c r="L18454" t="s">
        <v>17257</v>
      </c>
      <c r="N18454" t="s">
        <v>208</v>
      </c>
      <c r="O18454" t="s">
        <v>476</v>
      </c>
      <c r="P18454" t="s">
        <v>476</v>
      </c>
    </row>
    <row r="18455" spans="1:16">
      <c r="A18455" s="484" t="s">
        <v>1136</v>
      </c>
      <c r="B18455" s="485" t="s">
        <v>1135</v>
      </c>
      <c r="C18455" t="s">
        <v>1134</v>
      </c>
      <c r="D18455" t="s">
        <v>1134</v>
      </c>
      <c r="E18455" t="str">
        <f t="shared" si="288"/>
        <v>474540 - ZOLPAN SAS</v>
      </c>
      <c r="F18455" t="s">
        <v>1133</v>
      </c>
      <c r="G18455" t="s">
        <v>1132</v>
      </c>
      <c r="I18455" t="s">
        <v>1131</v>
      </c>
      <c r="J18455" t="s">
        <v>1130</v>
      </c>
      <c r="K18455" t="s">
        <v>208</v>
      </c>
      <c r="L18455" t="s">
        <v>1129</v>
      </c>
      <c r="N18455" t="s">
        <v>208</v>
      </c>
      <c r="O18455" t="s">
        <v>476</v>
      </c>
      <c r="P18455" t="s">
        <v>476</v>
      </c>
    </row>
    <row r="18456" spans="1:16">
      <c r="A18456" s="484" t="s">
        <v>52174</v>
      </c>
      <c r="B18456" s="485" t="s">
        <v>52173</v>
      </c>
      <c r="C18456" t="s">
        <v>52172</v>
      </c>
      <c r="D18456" t="s">
        <v>52171</v>
      </c>
      <c r="E18456" t="str">
        <f t="shared" si="288"/>
        <v>661326 - INSTITUT VATEL LYON</v>
      </c>
      <c r="F18456" t="s">
        <v>9578</v>
      </c>
      <c r="G18456" t="s">
        <v>52170</v>
      </c>
      <c r="I18456" t="s">
        <v>802</v>
      </c>
      <c r="J18456" t="s">
        <v>52169</v>
      </c>
      <c r="K18456" t="s">
        <v>208</v>
      </c>
      <c r="L18456" t="s">
        <v>52168</v>
      </c>
      <c r="N18456" t="s">
        <v>207</v>
      </c>
      <c r="O18456" t="s">
        <v>476</v>
      </c>
      <c r="P18456" t="s">
        <v>476</v>
      </c>
    </row>
    <row r="18457" spans="1:16">
      <c r="A18457" s="484" t="s">
        <v>91599</v>
      </c>
      <c r="B18457" s="485" t="s">
        <v>91598</v>
      </c>
      <c r="C18457" t="s">
        <v>91597</v>
      </c>
      <c r="D18457" t="s">
        <v>91596</v>
      </c>
      <c r="E18457" t="str">
        <f t="shared" si="288"/>
        <v>673031 - COSENZA LAETITIA</v>
      </c>
      <c r="F18457" t="s">
        <v>37792</v>
      </c>
      <c r="G18457" t="s">
        <v>91595</v>
      </c>
      <c r="I18457" t="s">
        <v>91594</v>
      </c>
      <c r="J18457" t="s">
        <v>91593</v>
      </c>
      <c r="K18457" t="s">
        <v>208</v>
      </c>
      <c r="L18457" t="s">
        <v>91592</v>
      </c>
      <c r="N18457" t="s">
        <v>208</v>
      </c>
      <c r="O18457" t="s">
        <v>476</v>
      </c>
      <c r="P18457" t="s">
        <v>476</v>
      </c>
    </row>
    <row r="18458" spans="1:16">
      <c r="A18458" s="484" t="s">
        <v>74933</v>
      </c>
      <c r="B18458" s="485" t="s">
        <v>74932</v>
      </c>
      <c r="C18458" t="s">
        <v>74931</v>
      </c>
      <c r="D18458" t="s">
        <v>74930</v>
      </c>
      <c r="E18458" t="str">
        <f t="shared" si="288"/>
        <v>670947 - EVOCIME MANA NANTERRE</v>
      </c>
      <c r="F18458" t="s">
        <v>30224</v>
      </c>
      <c r="G18458" t="s">
        <v>27459</v>
      </c>
      <c r="I18458" t="s">
        <v>3921</v>
      </c>
      <c r="J18458" t="s">
        <v>74929</v>
      </c>
      <c r="K18458" t="s">
        <v>208</v>
      </c>
      <c r="L18458" t="s">
        <v>74928</v>
      </c>
      <c r="N18458" t="s">
        <v>208</v>
      </c>
      <c r="O18458" t="s">
        <v>476</v>
      </c>
      <c r="P18458" t="s">
        <v>476</v>
      </c>
    </row>
    <row r="18459" spans="1:16">
      <c r="A18459" s="484" t="s">
        <v>9793</v>
      </c>
      <c r="B18459" s="485" t="s">
        <v>9792</v>
      </c>
      <c r="C18459" t="s">
        <v>9791</v>
      </c>
      <c r="D18459" t="s">
        <v>9790</v>
      </c>
      <c r="E18459" t="str">
        <f t="shared" si="288"/>
        <v>669910 - THOMAS SANDRA</v>
      </c>
      <c r="F18459" t="s">
        <v>9789</v>
      </c>
      <c r="G18459" t="s">
        <v>9788</v>
      </c>
      <c r="I18459" t="s">
        <v>4390</v>
      </c>
      <c r="J18459" t="s">
        <v>9787</v>
      </c>
      <c r="K18459" t="s">
        <v>208</v>
      </c>
      <c r="L18459" t="s">
        <v>9786</v>
      </c>
      <c r="N18459" t="s">
        <v>208</v>
      </c>
      <c r="O18459" t="s">
        <v>476</v>
      </c>
      <c r="P18459" t="s">
        <v>476</v>
      </c>
    </row>
    <row r="18460" spans="1:16">
      <c r="A18460" s="484" t="s">
        <v>84487</v>
      </c>
      <c r="B18460" s="485" t="s">
        <v>84486</v>
      </c>
      <c r="C18460" t="s">
        <v>84485</v>
      </c>
      <c r="D18460" t="s">
        <v>84485</v>
      </c>
      <c r="E18460" t="str">
        <f t="shared" si="288"/>
        <v>669271 - ECOLE DE MASSAGE DE L'EST</v>
      </c>
      <c r="F18460" t="s">
        <v>3552</v>
      </c>
      <c r="G18460" t="s">
        <v>84484</v>
      </c>
      <c r="I18460" t="s">
        <v>84483</v>
      </c>
      <c r="J18460" t="s">
        <v>84482</v>
      </c>
      <c r="K18460" t="s">
        <v>208</v>
      </c>
      <c r="L18460" t="s">
        <v>84481</v>
      </c>
      <c r="N18460" t="s">
        <v>208</v>
      </c>
      <c r="O18460" t="s">
        <v>476</v>
      </c>
      <c r="P18460" t="s">
        <v>476</v>
      </c>
    </row>
    <row r="18461" spans="1:16">
      <c r="A18461" s="484" t="s">
        <v>9186</v>
      </c>
      <c r="B18461" s="485" t="s">
        <v>9185</v>
      </c>
      <c r="C18461" t="s">
        <v>9184</v>
      </c>
      <c r="D18461" t="s">
        <v>9184</v>
      </c>
      <c r="E18461" t="str">
        <f t="shared" si="288"/>
        <v>677097 - TRAINING</v>
      </c>
      <c r="F18461" t="s">
        <v>5481</v>
      </c>
      <c r="G18461" t="s">
        <v>9183</v>
      </c>
      <c r="H18461" t="s">
        <v>9182</v>
      </c>
      <c r="I18461" t="s">
        <v>1035</v>
      </c>
      <c r="K18461" t="s">
        <v>208</v>
      </c>
      <c r="L18461" t="s">
        <v>9181</v>
      </c>
      <c r="N18461" t="s">
        <v>208</v>
      </c>
      <c r="O18461" t="s">
        <v>476</v>
      </c>
      <c r="P18461" t="s">
        <v>476</v>
      </c>
    </row>
    <row r="18462" spans="1:16">
      <c r="A18462" s="484" t="s">
        <v>72030</v>
      </c>
      <c r="B18462" s="485" t="s">
        <v>72029</v>
      </c>
      <c r="C18462" t="s">
        <v>72028</v>
      </c>
      <c r="D18462" t="s">
        <v>72028</v>
      </c>
      <c r="E18462" t="str">
        <f t="shared" si="288"/>
        <v>675325 - FLOWA</v>
      </c>
      <c r="F18462" t="s">
        <v>8653</v>
      </c>
      <c r="G18462" t="s">
        <v>72027</v>
      </c>
      <c r="I18462" t="s">
        <v>72026</v>
      </c>
      <c r="J18462" t="s">
        <v>72025</v>
      </c>
      <c r="K18462" t="s">
        <v>208</v>
      </c>
      <c r="L18462" t="s">
        <v>72024</v>
      </c>
      <c r="N18462" t="s">
        <v>208</v>
      </c>
      <c r="O18462" t="s">
        <v>476</v>
      </c>
      <c r="P18462" t="s">
        <v>476</v>
      </c>
    </row>
    <row r="18463" spans="1:16">
      <c r="A18463" s="484" t="s">
        <v>69253</v>
      </c>
      <c r="B18463" s="485" t="s">
        <v>69252</v>
      </c>
      <c r="C18463" t="s">
        <v>69251</v>
      </c>
      <c r="D18463" t="s">
        <v>69251</v>
      </c>
      <c r="E18463" t="str">
        <f t="shared" si="288"/>
        <v>663839 - FORM.ECARE</v>
      </c>
      <c r="F18463" t="s">
        <v>15261</v>
      </c>
      <c r="G18463" t="s">
        <v>69250</v>
      </c>
      <c r="H18463" t="s">
        <v>69249</v>
      </c>
      <c r="I18463" t="s">
        <v>1035</v>
      </c>
      <c r="J18463" t="s">
        <v>69248</v>
      </c>
      <c r="K18463" t="s">
        <v>208</v>
      </c>
      <c r="L18463" t="s">
        <v>69247</v>
      </c>
      <c r="N18463" t="s">
        <v>207</v>
      </c>
      <c r="O18463" t="s">
        <v>476</v>
      </c>
      <c r="P18463" t="s">
        <v>476</v>
      </c>
    </row>
    <row r="18464" spans="1:16">
      <c r="A18464" s="484" t="s">
        <v>90947</v>
      </c>
      <c r="B18464" s="485" t="s">
        <v>90946</v>
      </c>
      <c r="C18464" t="s">
        <v>90945</v>
      </c>
      <c r="D18464" t="s">
        <v>90945</v>
      </c>
      <c r="E18464" t="str">
        <f t="shared" si="288"/>
        <v>677220 - CRH</v>
      </c>
      <c r="F18464" t="s">
        <v>11500</v>
      </c>
      <c r="G18464" t="s">
        <v>90944</v>
      </c>
      <c r="I18464" t="s">
        <v>19499</v>
      </c>
      <c r="K18464" t="s">
        <v>208</v>
      </c>
      <c r="L18464" t="s">
        <v>90943</v>
      </c>
      <c r="N18464" t="s">
        <v>208</v>
      </c>
      <c r="O18464" t="s">
        <v>476</v>
      </c>
      <c r="P18464" t="s">
        <v>476</v>
      </c>
    </row>
    <row r="18465" spans="1:16">
      <c r="A18465" s="484" t="s">
        <v>34416</v>
      </c>
      <c r="B18465" s="485" t="s">
        <v>34415</v>
      </c>
      <c r="C18465" t="s">
        <v>34414</v>
      </c>
      <c r="D18465" t="s">
        <v>34414</v>
      </c>
      <c r="E18465" t="str">
        <f t="shared" si="288"/>
        <v>663396 - MYELIN COLLECTIVITES</v>
      </c>
      <c r="F18465" t="s">
        <v>34413</v>
      </c>
      <c r="G18465" t="s">
        <v>34412</v>
      </c>
      <c r="H18465" t="s">
        <v>34411</v>
      </c>
      <c r="I18465" t="s">
        <v>32780</v>
      </c>
      <c r="J18465" t="s">
        <v>34410</v>
      </c>
      <c r="K18465" t="s">
        <v>208</v>
      </c>
      <c r="L18465" t="s">
        <v>34409</v>
      </c>
      <c r="N18465" t="s">
        <v>208</v>
      </c>
      <c r="O18465" t="s">
        <v>476</v>
      </c>
      <c r="P18465" t="s">
        <v>476</v>
      </c>
    </row>
    <row r="18466" spans="1:16">
      <c r="A18466" s="484" t="s">
        <v>69741</v>
      </c>
      <c r="B18466" s="485" t="s">
        <v>69740</v>
      </c>
      <c r="C18466" t="s">
        <v>69739</v>
      </c>
      <c r="D18466" t="s">
        <v>69738</v>
      </c>
      <c r="E18466" t="str">
        <f t="shared" si="288"/>
        <v>686979 - FRAP</v>
      </c>
      <c r="F18466" t="s">
        <v>9164</v>
      </c>
      <c r="G18466" t="s">
        <v>69737</v>
      </c>
      <c r="I18466" t="s">
        <v>1359</v>
      </c>
      <c r="K18466" t="s">
        <v>208</v>
      </c>
      <c r="L18466" t="s">
        <v>69736</v>
      </c>
      <c r="N18466" t="s">
        <v>208</v>
      </c>
      <c r="O18466" t="s">
        <v>476</v>
      </c>
      <c r="P18466" t="s">
        <v>476</v>
      </c>
    </row>
    <row r="18467" spans="1:16">
      <c r="A18467" s="484" t="s">
        <v>88903</v>
      </c>
      <c r="B18467" s="485" t="s">
        <v>88902</v>
      </c>
      <c r="C18467" t="s">
        <v>88901</v>
      </c>
      <c r="D18467" t="s">
        <v>88901</v>
      </c>
      <c r="E18467" t="str">
        <f t="shared" si="288"/>
        <v>686906 - DCO FRANCE</v>
      </c>
      <c r="F18467" t="s">
        <v>3433</v>
      </c>
      <c r="G18467" t="s">
        <v>88900</v>
      </c>
      <c r="I18467" t="s">
        <v>802</v>
      </c>
      <c r="J18467" t="s">
        <v>88899</v>
      </c>
      <c r="K18467" t="s">
        <v>208</v>
      </c>
      <c r="L18467" t="s">
        <v>88898</v>
      </c>
      <c r="N18467" t="s">
        <v>208</v>
      </c>
      <c r="O18467" t="s">
        <v>476</v>
      </c>
      <c r="P18467" t="s">
        <v>476</v>
      </c>
    </row>
    <row r="18468" spans="1:16">
      <c r="A18468" s="484" t="s">
        <v>4367</v>
      </c>
      <c r="B18468" s="485" t="s">
        <v>4366</v>
      </c>
      <c r="C18468" t="s">
        <v>4365</v>
      </c>
      <c r="D18468" t="s">
        <v>4364</v>
      </c>
      <c r="E18468" t="str">
        <f t="shared" si="288"/>
        <v>671642 - VANTIVE GUYANCOURT</v>
      </c>
      <c r="F18468" t="s">
        <v>4363</v>
      </c>
      <c r="G18468" t="s">
        <v>4362</v>
      </c>
      <c r="I18468" t="s">
        <v>2749</v>
      </c>
      <c r="K18468" t="s">
        <v>208</v>
      </c>
      <c r="L18468" t="s">
        <v>4361</v>
      </c>
      <c r="N18468" t="s">
        <v>208</v>
      </c>
      <c r="O18468" t="s">
        <v>476</v>
      </c>
      <c r="P18468" t="s">
        <v>476</v>
      </c>
    </row>
    <row r="18469" spans="1:16">
      <c r="A18469" s="484" t="s">
        <v>130718</v>
      </c>
      <c r="B18469" s="485" t="s">
        <v>130717</v>
      </c>
      <c r="C18469" t="s">
        <v>130716</v>
      </c>
      <c r="D18469" t="s">
        <v>130716</v>
      </c>
      <c r="E18469" t="str">
        <f t="shared" si="288"/>
        <v>681696 - ALEOZ FORMATION</v>
      </c>
      <c r="F18469" t="s">
        <v>3238</v>
      </c>
      <c r="G18469" t="s">
        <v>130715</v>
      </c>
      <c r="I18469" t="s">
        <v>596</v>
      </c>
      <c r="J18469" t="s">
        <v>130714</v>
      </c>
      <c r="K18469" t="s">
        <v>208</v>
      </c>
      <c r="L18469" t="s">
        <v>130713</v>
      </c>
      <c r="N18469" t="s">
        <v>208</v>
      </c>
      <c r="O18469" t="s">
        <v>476</v>
      </c>
      <c r="P18469" t="s">
        <v>476</v>
      </c>
    </row>
    <row r="18470" spans="1:16">
      <c r="A18470" s="484" t="s">
        <v>84643</v>
      </c>
      <c r="B18470" s="485" t="s">
        <v>84642</v>
      </c>
      <c r="C18470" t="s">
        <v>84641</v>
      </c>
      <c r="D18470" t="s">
        <v>84641</v>
      </c>
      <c r="E18470" t="str">
        <f t="shared" si="288"/>
        <v>674291 - ECOLE DE DE L'ELEPHANT</v>
      </c>
      <c r="F18470" t="s">
        <v>6200</v>
      </c>
      <c r="G18470" t="s">
        <v>84640</v>
      </c>
      <c r="I18470" t="s">
        <v>84639</v>
      </c>
      <c r="J18470" t="s">
        <v>84638</v>
      </c>
      <c r="K18470" t="s">
        <v>208</v>
      </c>
      <c r="L18470" t="s">
        <v>84637</v>
      </c>
      <c r="N18470" t="s">
        <v>208</v>
      </c>
      <c r="O18470" t="s">
        <v>476</v>
      </c>
      <c r="P18470" t="s">
        <v>476</v>
      </c>
    </row>
    <row r="18471" spans="1:16">
      <c r="A18471" s="484" t="s">
        <v>25187</v>
      </c>
      <c r="B18471" s="485" t="s">
        <v>25186</v>
      </c>
      <c r="C18471" t="s">
        <v>25185</v>
      </c>
      <c r="D18471" t="s">
        <v>25185</v>
      </c>
      <c r="E18471" t="str">
        <f t="shared" si="288"/>
        <v>661170 - PROSFORMAS</v>
      </c>
      <c r="F18471" t="s">
        <v>18791</v>
      </c>
      <c r="G18471" t="s">
        <v>25184</v>
      </c>
      <c r="I18471" t="s">
        <v>1084</v>
      </c>
      <c r="J18471" t="s">
        <v>25183</v>
      </c>
      <c r="K18471" t="s">
        <v>208</v>
      </c>
      <c r="L18471" t="s">
        <v>25182</v>
      </c>
      <c r="N18471" t="s">
        <v>208</v>
      </c>
      <c r="O18471" t="s">
        <v>476</v>
      </c>
      <c r="P18471" t="s">
        <v>476</v>
      </c>
    </row>
    <row r="18472" spans="1:16">
      <c r="A18472" s="484" t="s">
        <v>76672</v>
      </c>
      <c r="B18472" s="485" t="s">
        <v>76671</v>
      </c>
      <c r="C18472" t="s">
        <v>76670</v>
      </c>
      <c r="D18472" t="s">
        <v>76670</v>
      </c>
      <c r="E18472" t="str">
        <f t="shared" si="288"/>
        <v>674126 - EURL SOLOT</v>
      </c>
      <c r="F18472" t="s">
        <v>5983</v>
      </c>
      <c r="G18472" t="s">
        <v>76669</v>
      </c>
      <c r="I18472" t="s">
        <v>76668</v>
      </c>
      <c r="K18472" t="s">
        <v>208</v>
      </c>
      <c r="L18472" t="s">
        <v>76667</v>
      </c>
      <c r="N18472" t="s">
        <v>208</v>
      </c>
      <c r="O18472" t="s">
        <v>476</v>
      </c>
      <c r="P18472" t="s">
        <v>476</v>
      </c>
    </row>
    <row r="18473" spans="1:16">
      <c r="A18473" s="484" t="s">
        <v>19643</v>
      </c>
      <c r="B18473" s="485" t="s">
        <v>19642</v>
      </c>
      <c r="C18473" t="s">
        <v>19641</v>
      </c>
      <c r="D18473" t="s">
        <v>19641</v>
      </c>
      <c r="E18473" t="str">
        <f t="shared" si="288"/>
        <v>676305 - SASU FNCCR</v>
      </c>
      <c r="F18473" t="s">
        <v>10067</v>
      </c>
      <c r="G18473" t="s">
        <v>19640</v>
      </c>
      <c r="I18473" t="s">
        <v>626</v>
      </c>
      <c r="J18473" t="s">
        <v>19639</v>
      </c>
      <c r="K18473" t="s">
        <v>208</v>
      </c>
      <c r="L18473" t="s">
        <v>19638</v>
      </c>
      <c r="N18473" t="s">
        <v>208</v>
      </c>
      <c r="O18473" t="s">
        <v>476</v>
      </c>
      <c r="P18473" t="s">
        <v>476</v>
      </c>
    </row>
    <row r="18474" spans="1:16">
      <c r="A18474" s="484" t="s">
        <v>68166</v>
      </c>
      <c r="B18474" s="485" t="s">
        <v>68165</v>
      </c>
      <c r="C18474" t="s">
        <v>68164</v>
      </c>
      <c r="D18474" t="s">
        <v>68164</v>
      </c>
      <c r="E18474" t="str">
        <f t="shared" si="288"/>
        <v>671885 - FRION CORROYER FANNY</v>
      </c>
      <c r="F18474" t="s">
        <v>7009</v>
      </c>
      <c r="G18474" t="s">
        <v>68163</v>
      </c>
      <c r="H18474" t="s">
        <v>68162</v>
      </c>
      <c r="I18474" t="s">
        <v>6078</v>
      </c>
      <c r="K18474" t="s">
        <v>208</v>
      </c>
      <c r="L18474" t="s">
        <v>68161</v>
      </c>
      <c r="N18474" t="s">
        <v>208</v>
      </c>
      <c r="O18474" t="s">
        <v>476</v>
      </c>
      <c r="P18474" t="s">
        <v>476</v>
      </c>
    </row>
    <row r="18475" spans="1:16">
      <c r="A18475" s="484" t="s">
        <v>98295</v>
      </c>
      <c r="B18475" s="485" t="s">
        <v>98294</v>
      </c>
      <c r="C18475" t="s">
        <v>98293</v>
      </c>
      <c r="D18475" t="s">
        <v>98293</v>
      </c>
      <c r="E18475" t="str">
        <f t="shared" si="288"/>
        <v>681040 - CFOPS</v>
      </c>
      <c r="F18475" t="s">
        <v>2178</v>
      </c>
      <c r="G18475" t="s">
        <v>98292</v>
      </c>
      <c r="I18475" t="s">
        <v>98291</v>
      </c>
      <c r="J18475" t="s">
        <v>98290</v>
      </c>
      <c r="K18475" t="s">
        <v>208</v>
      </c>
      <c r="L18475" t="s">
        <v>98289</v>
      </c>
      <c r="N18475" t="s">
        <v>208</v>
      </c>
      <c r="O18475" t="s">
        <v>476</v>
      </c>
      <c r="P18475" t="s">
        <v>476</v>
      </c>
    </row>
    <row r="18476" spans="1:16">
      <c r="A18476" s="484" t="s">
        <v>94932</v>
      </c>
      <c r="B18476" s="485" t="s">
        <v>94931</v>
      </c>
      <c r="C18476" t="s">
        <v>94930</v>
      </c>
      <c r="D18476" t="s">
        <v>94929</v>
      </c>
      <c r="E18476" t="str">
        <f t="shared" si="288"/>
        <v>666774 - COEDIA POMMARD</v>
      </c>
      <c r="F18476" t="s">
        <v>1729</v>
      </c>
      <c r="G18476" t="s">
        <v>94928</v>
      </c>
      <c r="I18476" t="s">
        <v>94927</v>
      </c>
      <c r="K18476" t="s">
        <v>208</v>
      </c>
      <c r="L18476" t="s">
        <v>94926</v>
      </c>
      <c r="N18476" t="s">
        <v>208</v>
      </c>
      <c r="O18476" t="s">
        <v>476</v>
      </c>
      <c r="P18476" t="s">
        <v>476</v>
      </c>
    </row>
    <row r="18477" spans="1:16">
      <c r="A18477" s="484" t="s">
        <v>32777</v>
      </c>
      <c r="B18477" s="485" t="s">
        <v>32776</v>
      </c>
      <c r="C18477" t="s">
        <v>32775</v>
      </c>
      <c r="D18477" t="s">
        <v>32775</v>
      </c>
      <c r="E18477" t="str">
        <f t="shared" si="288"/>
        <v>679513 - NP EVOLUTION</v>
      </c>
      <c r="F18477" t="s">
        <v>4314</v>
      </c>
      <c r="G18477" t="s">
        <v>32774</v>
      </c>
      <c r="I18477" t="s">
        <v>25072</v>
      </c>
      <c r="J18477" t="s">
        <v>32773</v>
      </c>
      <c r="K18477" t="s">
        <v>208</v>
      </c>
      <c r="L18477" t="s">
        <v>32772</v>
      </c>
      <c r="N18477" t="s">
        <v>208</v>
      </c>
      <c r="O18477" t="s">
        <v>476</v>
      </c>
      <c r="P18477" t="s">
        <v>476</v>
      </c>
    </row>
    <row r="18478" spans="1:16">
      <c r="A18478" s="484" t="s">
        <v>24490</v>
      </c>
      <c r="B18478" s="485" t="s">
        <v>24489</v>
      </c>
      <c r="C18478" t="s">
        <v>24488</v>
      </c>
      <c r="D18478" t="s">
        <v>24488</v>
      </c>
      <c r="E18478" t="str">
        <f t="shared" si="288"/>
        <v>683206 - QUADRA RESONANCE</v>
      </c>
      <c r="F18478" t="s">
        <v>4363</v>
      </c>
      <c r="G18478" t="s">
        <v>24487</v>
      </c>
      <c r="I18478" t="s">
        <v>3364</v>
      </c>
      <c r="J18478" t="s">
        <v>24486</v>
      </c>
      <c r="K18478" t="s">
        <v>208</v>
      </c>
      <c r="L18478" t="s">
        <v>24485</v>
      </c>
      <c r="N18478" t="s">
        <v>208</v>
      </c>
      <c r="O18478" t="s">
        <v>476</v>
      </c>
      <c r="P18478" t="s">
        <v>476</v>
      </c>
    </row>
    <row r="18479" spans="1:16">
      <c r="A18479" s="484" t="s">
        <v>47810</v>
      </c>
      <c r="B18479" s="485" t="s">
        <v>47809</v>
      </c>
      <c r="C18479" t="s">
        <v>47808</v>
      </c>
      <c r="D18479" t="s">
        <v>47808</v>
      </c>
      <c r="E18479" t="str">
        <f t="shared" si="288"/>
        <v>667663 - KOLINKIS</v>
      </c>
      <c r="F18479" t="s">
        <v>14493</v>
      </c>
      <c r="G18479" t="s">
        <v>47807</v>
      </c>
      <c r="I18479" t="s">
        <v>802</v>
      </c>
      <c r="J18479" t="s">
        <v>47806</v>
      </c>
      <c r="K18479" t="s">
        <v>208</v>
      </c>
      <c r="L18479" t="s">
        <v>47805</v>
      </c>
      <c r="N18479" t="s">
        <v>208</v>
      </c>
      <c r="O18479" t="s">
        <v>476</v>
      </c>
      <c r="P18479" t="s">
        <v>476</v>
      </c>
    </row>
    <row r="18480" spans="1:16">
      <c r="A18480" s="484" t="s">
        <v>10478</v>
      </c>
      <c r="B18480" s="485" t="s">
        <v>10477</v>
      </c>
      <c r="C18480" t="s">
        <v>10476</v>
      </c>
      <c r="D18480" t="s">
        <v>10476</v>
      </c>
      <c r="E18480" t="str">
        <f t="shared" si="288"/>
        <v>684478 - THALI</v>
      </c>
      <c r="F18480" t="s">
        <v>2163</v>
      </c>
      <c r="G18480" t="s">
        <v>1587</v>
      </c>
      <c r="I18480" t="s">
        <v>603</v>
      </c>
      <c r="J18480" t="s">
        <v>10475</v>
      </c>
      <c r="K18480" t="s">
        <v>208</v>
      </c>
      <c r="L18480" t="s">
        <v>10474</v>
      </c>
      <c r="N18480" t="s">
        <v>208</v>
      </c>
      <c r="O18480" t="s">
        <v>476</v>
      </c>
      <c r="P18480" t="s">
        <v>476</v>
      </c>
    </row>
    <row r="18481" spans="1:16">
      <c r="A18481" s="484" t="s">
        <v>108924</v>
      </c>
      <c r="B18481" s="485" t="s">
        <v>108923</v>
      </c>
      <c r="C18481" t="s">
        <v>108922</v>
      </c>
      <c r="D18481" t="s">
        <v>108922</v>
      </c>
      <c r="E18481" t="str">
        <f t="shared" si="288"/>
        <v>676100 - CEFISS</v>
      </c>
      <c r="F18481" t="s">
        <v>31540</v>
      </c>
      <c r="G18481" t="s">
        <v>108921</v>
      </c>
      <c r="I18481" t="s">
        <v>108920</v>
      </c>
      <c r="K18481" t="s">
        <v>208</v>
      </c>
      <c r="L18481" t="s">
        <v>108919</v>
      </c>
      <c r="N18481" t="s">
        <v>208</v>
      </c>
      <c r="O18481" t="s">
        <v>476</v>
      </c>
      <c r="P18481" t="s">
        <v>476</v>
      </c>
    </row>
    <row r="18482" spans="1:16">
      <c r="A18482" s="484" t="s">
        <v>76696</v>
      </c>
      <c r="B18482" s="485" t="s">
        <v>76695</v>
      </c>
      <c r="C18482" t="s">
        <v>76694</v>
      </c>
      <c r="D18482" t="s">
        <v>76694</v>
      </c>
      <c r="E18482" t="str">
        <f t="shared" si="288"/>
        <v>683711 - EURL POINT FORMA</v>
      </c>
      <c r="F18482" t="s">
        <v>4190</v>
      </c>
      <c r="G18482" t="s">
        <v>76693</v>
      </c>
      <c r="I18482" t="s">
        <v>76692</v>
      </c>
      <c r="K18482" t="s">
        <v>208</v>
      </c>
      <c r="L18482" t="s">
        <v>76691</v>
      </c>
      <c r="N18482" t="s">
        <v>208</v>
      </c>
      <c r="O18482" t="s">
        <v>476</v>
      </c>
      <c r="P18482" t="s">
        <v>476</v>
      </c>
    </row>
    <row r="18483" spans="1:16">
      <c r="A18483" s="484" t="s">
        <v>28372</v>
      </c>
      <c r="B18483" s="485" t="s">
        <v>28371</v>
      </c>
      <c r="C18483" t="s">
        <v>28370</v>
      </c>
      <c r="D18483" t="s">
        <v>28369</v>
      </c>
      <c r="E18483" t="str">
        <f t="shared" si="288"/>
        <v>683255 - PEWR3 FORMATION BAGNERES DE BIGORRE</v>
      </c>
      <c r="F18483" t="s">
        <v>9059</v>
      </c>
      <c r="G18483" t="s">
        <v>28368</v>
      </c>
      <c r="I18483" t="s">
        <v>28367</v>
      </c>
      <c r="J18483" t="s">
        <v>28366</v>
      </c>
      <c r="K18483" t="s">
        <v>208</v>
      </c>
      <c r="L18483" t="s">
        <v>28365</v>
      </c>
      <c r="N18483" t="s">
        <v>208</v>
      </c>
      <c r="O18483" t="s">
        <v>476</v>
      </c>
      <c r="P18483" t="s">
        <v>476</v>
      </c>
    </row>
    <row r="18484" spans="1:16">
      <c r="A18484" s="484" t="s">
        <v>27888</v>
      </c>
      <c r="B18484" s="485" t="s">
        <v>27887</v>
      </c>
      <c r="C18484" t="s">
        <v>27886</v>
      </c>
      <c r="D18484" t="s">
        <v>27885</v>
      </c>
      <c r="E18484" t="str">
        <f t="shared" si="288"/>
        <v>672671 - PILOQUET JEAN EUDES</v>
      </c>
      <c r="F18484" t="s">
        <v>21286</v>
      </c>
      <c r="G18484" t="s">
        <v>27884</v>
      </c>
      <c r="I18484" t="s">
        <v>27883</v>
      </c>
      <c r="K18484" t="s">
        <v>208</v>
      </c>
      <c r="L18484" t="s">
        <v>27882</v>
      </c>
      <c r="N18484" t="s">
        <v>208</v>
      </c>
      <c r="O18484" t="s">
        <v>476</v>
      </c>
      <c r="P18484" t="s">
        <v>476</v>
      </c>
    </row>
    <row r="18485" spans="1:16">
      <c r="A18485" s="484" t="s">
        <v>51284</v>
      </c>
      <c r="B18485" s="485" t="s">
        <v>51283</v>
      </c>
      <c r="C18485" t="s">
        <v>51282</v>
      </c>
      <c r="D18485" t="s">
        <v>51281</v>
      </c>
      <c r="E18485" t="str">
        <f t="shared" si="288"/>
        <v>673353 - IMDEX</v>
      </c>
      <c r="F18485" t="s">
        <v>15395</v>
      </c>
      <c r="G18485" t="s">
        <v>51280</v>
      </c>
      <c r="I18485" t="s">
        <v>1647</v>
      </c>
      <c r="K18485" t="s">
        <v>208</v>
      </c>
      <c r="L18485" t="s">
        <v>51279</v>
      </c>
      <c r="N18485" t="s">
        <v>208</v>
      </c>
      <c r="O18485" t="s">
        <v>476</v>
      </c>
      <c r="P18485" t="s">
        <v>476</v>
      </c>
    </row>
    <row r="18486" spans="1:16">
      <c r="A18486" s="484" t="s">
        <v>36171</v>
      </c>
      <c r="B18486" s="485" t="s">
        <v>36170</v>
      </c>
      <c r="C18486" t="s">
        <v>36169</v>
      </c>
      <c r="D18486" t="s">
        <v>36169</v>
      </c>
      <c r="E18486" t="str">
        <f t="shared" si="288"/>
        <v>668345 - MHAO FORMATIONS</v>
      </c>
      <c r="F18486" t="s">
        <v>26866</v>
      </c>
      <c r="G18486" t="s">
        <v>36168</v>
      </c>
      <c r="I18486" t="s">
        <v>36167</v>
      </c>
      <c r="J18486" t="s">
        <v>36166</v>
      </c>
      <c r="K18486" t="s">
        <v>208</v>
      </c>
      <c r="L18486" t="s">
        <v>36165</v>
      </c>
      <c r="N18486" t="s">
        <v>208</v>
      </c>
      <c r="O18486" t="s">
        <v>476</v>
      </c>
      <c r="P18486" t="s">
        <v>476</v>
      </c>
    </row>
    <row r="18487" spans="1:16">
      <c r="A18487" s="484" t="s">
        <v>24941</v>
      </c>
      <c r="B18487" s="485" t="s">
        <v>24940</v>
      </c>
      <c r="C18487" t="s">
        <v>24939</v>
      </c>
      <c r="D18487" t="s">
        <v>24939</v>
      </c>
      <c r="E18487" t="str">
        <f t="shared" si="288"/>
        <v>667298 - PSSM FRANCE FORMATION</v>
      </c>
      <c r="F18487" t="s">
        <v>13493</v>
      </c>
      <c r="G18487" t="s">
        <v>24938</v>
      </c>
      <c r="H18487" t="s">
        <v>24937</v>
      </c>
      <c r="I18487" t="s">
        <v>802</v>
      </c>
      <c r="J18487" t="s">
        <v>24936</v>
      </c>
      <c r="K18487" t="s">
        <v>208</v>
      </c>
      <c r="L18487" t="s">
        <v>24935</v>
      </c>
      <c r="N18487" t="s">
        <v>208</v>
      </c>
      <c r="O18487" t="s">
        <v>476</v>
      </c>
      <c r="P18487" t="s">
        <v>476</v>
      </c>
    </row>
    <row r="18488" spans="1:16">
      <c r="A18488" s="484" t="s">
        <v>12532</v>
      </c>
      <c r="B18488" s="485" t="s">
        <v>12531</v>
      </c>
      <c r="C18488" t="s">
        <v>12530</v>
      </c>
      <c r="D18488" t="s">
        <v>12530</v>
      </c>
      <c r="E18488" t="str">
        <f t="shared" si="288"/>
        <v>680734 - SU FORMATION</v>
      </c>
      <c r="F18488" t="s">
        <v>5874</v>
      </c>
      <c r="G18488" t="s">
        <v>12529</v>
      </c>
      <c r="I18488" t="s">
        <v>12528</v>
      </c>
      <c r="J18488" t="s">
        <v>12527</v>
      </c>
      <c r="K18488" t="s">
        <v>208</v>
      </c>
      <c r="L18488" t="s">
        <v>12526</v>
      </c>
      <c r="N18488" t="s">
        <v>208</v>
      </c>
      <c r="O18488" t="s">
        <v>476</v>
      </c>
      <c r="P18488" t="s">
        <v>476</v>
      </c>
    </row>
    <row r="18489" spans="1:16">
      <c r="A18489" s="484" t="s">
        <v>69000</v>
      </c>
      <c r="B18489" s="485" t="s">
        <v>68999</v>
      </c>
      <c r="C18489" t="s">
        <v>68998</v>
      </c>
      <c r="D18489" t="s">
        <v>68998</v>
      </c>
      <c r="E18489" t="str">
        <f t="shared" si="288"/>
        <v>663724 - FORSECONSEIL</v>
      </c>
      <c r="F18489" t="s">
        <v>838</v>
      </c>
      <c r="G18489" t="s">
        <v>68997</v>
      </c>
      <c r="I18489" t="s">
        <v>802</v>
      </c>
      <c r="K18489" t="s">
        <v>208</v>
      </c>
      <c r="L18489" t="s">
        <v>68996</v>
      </c>
      <c r="N18489" t="s">
        <v>208</v>
      </c>
      <c r="O18489" t="s">
        <v>476</v>
      </c>
      <c r="P18489" t="s">
        <v>476</v>
      </c>
    </row>
    <row r="18490" spans="1:16">
      <c r="A18490" s="484" t="s">
        <v>33026</v>
      </c>
      <c r="B18490" s="485" t="s">
        <v>33025</v>
      </c>
      <c r="C18490" t="s">
        <v>33024</v>
      </c>
      <c r="D18490" t="s">
        <v>33024</v>
      </c>
      <c r="E18490" t="str">
        <f t="shared" si="288"/>
        <v>683050 - NOSTRA MENTE</v>
      </c>
      <c r="F18490" t="s">
        <v>13241</v>
      </c>
      <c r="G18490" t="s">
        <v>33023</v>
      </c>
      <c r="I18490" t="s">
        <v>33022</v>
      </c>
      <c r="K18490" t="s">
        <v>208</v>
      </c>
      <c r="L18490" t="s">
        <v>33021</v>
      </c>
      <c r="N18490" t="s">
        <v>208</v>
      </c>
      <c r="O18490" t="s">
        <v>476</v>
      </c>
      <c r="P18490" t="s">
        <v>476</v>
      </c>
    </row>
    <row r="18491" spans="1:16">
      <c r="A18491" s="484" t="s">
        <v>110278</v>
      </c>
      <c r="B18491" s="485" t="s">
        <v>110277</v>
      </c>
      <c r="C18491" t="s">
        <v>110276</v>
      </c>
      <c r="D18491" t="s">
        <v>110275</v>
      </c>
      <c r="E18491" t="str">
        <f t="shared" si="288"/>
        <v>681647 - CAP VEGGIE PANTIN</v>
      </c>
      <c r="F18491" t="s">
        <v>11638</v>
      </c>
      <c r="G18491" t="s">
        <v>110274</v>
      </c>
      <c r="I18491" t="s">
        <v>6948</v>
      </c>
      <c r="J18491" t="s">
        <v>110273</v>
      </c>
      <c r="K18491" t="s">
        <v>208</v>
      </c>
      <c r="L18491" t="s">
        <v>110272</v>
      </c>
      <c r="N18491" t="s">
        <v>208</v>
      </c>
      <c r="O18491" t="s">
        <v>476</v>
      </c>
      <c r="P18491" t="s">
        <v>476</v>
      </c>
    </row>
    <row r="18492" spans="1:16">
      <c r="A18492" s="484" t="s">
        <v>18049</v>
      </c>
      <c r="B18492" s="485" t="s">
        <v>18048</v>
      </c>
      <c r="C18492" t="s">
        <v>18047</v>
      </c>
      <c r="D18492" t="s">
        <v>18047</v>
      </c>
      <c r="E18492" t="str">
        <f t="shared" si="288"/>
        <v>677127 - SENSOTED</v>
      </c>
      <c r="F18492" t="s">
        <v>18046</v>
      </c>
      <c r="G18492" t="s">
        <v>18045</v>
      </c>
      <c r="I18492" t="s">
        <v>596</v>
      </c>
      <c r="J18492" t="s">
        <v>18044</v>
      </c>
      <c r="K18492" t="s">
        <v>208</v>
      </c>
      <c r="L18492" t="s">
        <v>18043</v>
      </c>
      <c r="N18492" t="s">
        <v>208</v>
      </c>
      <c r="O18492" t="s">
        <v>476</v>
      </c>
      <c r="P18492" t="s">
        <v>476</v>
      </c>
    </row>
    <row r="18493" spans="1:16">
      <c r="A18493" s="484" t="s">
        <v>30710</v>
      </c>
      <c r="B18493" s="485" t="s">
        <v>30709</v>
      </c>
      <c r="C18493" t="s">
        <v>30708</v>
      </c>
      <c r="D18493" t="s">
        <v>30708</v>
      </c>
      <c r="E18493" t="str">
        <f t="shared" si="288"/>
        <v>683747 - ORIEL SASU</v>
      </c>
      <c r="F18493" t="s">
        <v>8057</v>
      </c>
      <c r="G18493" t="s">
        <v>30707</v>
      </c>
      <c r="I18493" t="s">
        <v>30706</v>
      </c>
      <c r="K18493" t="s">
        <v>208</v>
      </c>
      <c r="L18493" t="s">
        <v>30705</v>
      </c>
      <c r="N18493" t="s">
        <v>208</v>
      </c>
      <c r="O18493" t="s">
        <v>476</v>
      </c>
      <c r="P18493" t="s">
        <v>476</v>
      </c>
    </row>
    <row r="18494" spans="1:16">
      <c r="A18494" s="484" t="s">
        <v>115155</v>
      </c>
      <c r="B18494" s="485" t="s">
        <v>115154</v>
      </c>
      <c r="C18494" t="s">
        <v>115153</v>
      </c>
      <c r="D18494" t="s">
        <v>115152</v>
      </c>
      <c r="E18494" t="str">
        <f t="shared" si="288"/>
        <v>684740 - BAILLY CAROLINE</v>
      </c>
      <c r="F18494" t="s">
        <v>10945</v>
      </c>
      <c r="G18494" t="s">
        <v>115151</v>
      </c>
      <c r="I18494" t="s">
        <v>3929</v>
      </c>
      <c r="J18494" t="s">
        <v>115150</v>
      </c>
      <c r="K18494" t="s">
        <v>208</v>
      </c>
      <c r="L18494" t="s">
        <v>115149</v>
      </c>
      <c r="N18494" t="s">
        <v>208</v>
      </c>
      <c r="O18494" t="s">
        <v>476</v>
      </c>
      <c r="P18494" t="s">
        <v>476</v>
      </c>
    </row>
    <row r="18495" spans="1:16">
      <c r="A18495" s="484" t="s">
        <v>78526</v>
      </c>
      <c r="B18495" s="485" t="s">
        <v>78525</v>
      </c>
      <c r="C18495" t="s">
        <v>78524</v>
      </c>
      <c r="D18495" t="s">
        <v>78524</v>
      </c>
      <c r="E18495" t="str">
        <f t="shared" si="288"/>
        <v>679355 - ESEV</v>
      </c>
      <c r="F18495" t="s">
        <v>5315</v>
      </c>
      <c r="G18495" t="s">
        <v>78523</v>
      </c>
      <c r="I18495" t="s">
        <v>1122</v>
      </c>
      <c r="J18495" t="s">
        <v>78522</v>
      </c>
      <c r="K18495" t="s">
        <v>208</v>
      </c>
      <c r="L18495" t="s">
        <v>78521</v>
      </c>
      <c r="N18495" t="s">
        <v>208</v>
      </c>
      <c r="O18495" t="s">
        <v>476</v>
      </c>
      <c r="P18495" t="s">
        <v>476</v>
      </c>
    </row>
    <row r="18496" spans="1:16">
      <c r="A18496" s="484" t="s">
        <v>35587</v>
      </c>
      <c r="B18496" s="485" t="s">
        <v>35586</v>
      </c>
      <c r="C18496" t="s">
        <v>35585</v>
      </c>
      <c r="D18496" t="s">
        <v>35584</v>
      </c>
      <c r="E18496" t="str">
        <f t="shared" si="288"/>
        <v>686761 - MOISAN FREDERIC</v>
      </c>
      <c r="F18496" t="s">
        <v>3072</v>
      </c>
      <c r="G18496" t="s">
        <v>35583</v>
      </c>
      <c r="I18496" t="s">
        <v>35582</v>
      </c>
      <c r="J18496" t="s">
        <v>35581</v>
      </c>
      <c r="K18496" t="s">
        <v>208</v>
      </c>
      <c r="L18496" t="s">
        <v>35580</v>
      </c>
      <c r="N18496" t="s">
        <v>208</v>
      </c>
      <c r="O18496" t="s">
        <v>476</v>
      </c>
      <c r="P18496" t="s">
        <v>476</v>
      </c>
    </row>
    <row r="18497" spans="1:16">
      <c r="A18497" s="484" t="s">
        <v>115016</v>
      </c>
      <c r="B18497" s="485" t="s">
        <v>115015</v>
      </c>
      <c r="C18497" t="s">
        <v>115014</v>
      </c>
      <c r="D18497" t="s">
        <v>115013</v>
      </c>
      <c r="E18497" t="str">
        <f t="shared" si="288"/>
        <v>681441 - BARCELO DE CARVALHO BONGA</v>
      </c>
      <c r="F18497" t="s">
        <v>725</v>
      </c>
      <c r="G18497" t="s">
        <v>115012</v>
      </c>
      <c r="I18497" t="s">
        <v>115011</v>
      </c>
      <c r="K18497" t="s">
        <v>208</v>
      </c>
      <c r="L18497" t="s">
        <v>115010</v>
      </c>
      <c r="N18497" t="s">
        <v>208</v>
      </c>
      <c r="O18497" t="s">
        <v>476</v>
      </c>
      <c r="P18497" t="s">
        <v>476</v>
      </c>
    </row>
    <row r="18498" spans="1:16">
      <c r="A18498" s="484" t="s">
        <v>4949</v>
      </c>
      <c r="B18498" s="485" t="s">
        <v>4948</v>
      </c>
      <c r="C18498" t="s">
        <v>4947</v>
      </c>
      <c r="D18498" t="s">
        <v>4947</v>
      </c>
      <c r="E18498" t="str">
        <f t="shared" ref="E18498:E18561" si="289">_xlfn.CONCAT(L18498," - ",D18498)</f>
        <v>682822 - UP CARRIERE</v>
      </c>
      <c r="F18498" t="s">
        <v>4946</v>
      </c>
      <c r="G18498" t="s">
        <v>4945</v>
      </c>
      <c r="I18498" t="s">
        <v>4944</v>
      </c>
      <c r="J18498" t="s">
        <v>4943</v>
      </c>
      <c r="K18498" t="s">
        <v>208</v>
      </c>
      <c r="L18498" t="s">
        <v>4942</v>
      </c>
      <c r="N18498" t="s">
        <v>208</v>
      </c>
      <c r="O18498" t="s">
        <v>476</v>
      </c>
      <c r="P18498" t="s">
        <v>476</v>
      </c>
    </row>
    <row r="18499" spans="1:16">
      <c r="A18499" s="484" t="s">
        <v>56323</v>
      </c>
      <c r="B18499" s="485" t="s">
        <v>56322</v>
      </c>
      <c r="C18499" t="s">
        <v>56321</v>
      </c>
      <c r="D18499" t="s">
        <v>56320</v>
      </c>
      <c r="E18499" t="str">
        <f t="shared" si="289"/>
        <v>671654 - IFEMMS</v>
      </c>
      <c r="F18499" t="s">
        <v>8720</v>
      </c>
      <c r="G18499" t="s">
        <v>56319</v>
      </c>
      <c r="I18499" t="s">
        <v>4298</v>
      </c>
      <c r="J18499" t="s">
        <v>56318</v>
      </c>
      <c r="K18499" t="s">
        <v>208</v>
      </c>
      <c r="L18499" t="s">
        <v>56317</v>
      </c>
      <c r="N18499" t="s">
        <v>208</v>
      </c>
      <c r="O18499" t="s">
        <v>476</v>
      </c>
      <c r="P18499" t="s">
        <v>476</v>
      </c>
    </row>
    <row r="18500" spans="1:16">
      <c r="A18500" s="484" t="s">
        <v>43377</v>
      </c>
      <c r="B18500" s="485" t="s">
        <v>43376</v>
      </c>
      <c r="C18500" t="s">
        <v>43375</v>
      </c>
      <c r="D18500" t="s">
        <v>43375</v>
      </c>
      <c r="E18500" t="str">
        <f t="shared" si="289"/>
        <v>682056 - LES SECOURISTES</v>
      </c>
      <c r="F18500" t="s">
        <v>1385</v>
      </c>
      <c r="G18500" t="s">
        <v>43374</v>
      </c>
      <c r="I18500" t="s">
        <v>43373</v>
      </c>
      <c r="J18500" t="s">
        <v>43372</v>
      </c>
      <c r="K18500" t="s">
        <v>208</v>
      </c>
      <c r="L18500" t="s">
        <v>43371</v>
      </c>
      <c r="N18500" t="s">
        <v>208</v>
      </c>
      <c r="O18500" t="s">
        <v>476</v>
      </c>
      <c r="P18500" t="s">
        <v>476</v>
      </c>
    </row>
    <row r="18501" spans="1:16">
      <c r="A18501" s="484" t="s">
        <v>41514</v>
      </c>
      <c r="B18501" s="485" t="s">
        <v>41513</v>
      </c>
      <c r="C18501" t="s">
        <v>41512</v>
      </c>
      <c r="D18501" t="s">
        <v>41512</v>
      </c>
      <c r="E18501" t="str">
        <f t="shared" si="289"/>
        <v>665757 - LUMEOF</v>
      </c>
      <c r="F18501" t="s">
        <v>5915</v>
      </c>
      <c r="G18501" t="s">
        <v>41511</v>
      </c>
      <c r="H18501" t="s">
        <v>41510</v>
      </c>
      <c r="I18501" t="s">
        <v>15007</v>
      </c>
      <c r="K18501" t="s">
        <v>208</v>
      </c>
      <c r="L18501" t="s">
        <v>41509</v>
      </c>
      <c r="N18501" t="s">
        <v>208</v>
      </c>
      <c r="O18501" t="s">
        <v>476</v>
      </c>
      <c r="P18501" t="s">
        <v>476</v>
      </c>
    </row>
    <row r="18502" spans="1:16">
      <c r="A18502" s="484" t="s">
        <v>114401</v>
      </c>
      <c r="B18502" s="485" t="s">
        <v>114400</v>
      </c>
      <c r="C18502" t="s">
        <v>114399</v>
      </c>
      <c r="D18502" t="s">
        <v>114399</v>
      </c>
      <c r="E18502" t="str">
        <f t="shared" si="289"/>
        <v>675738 - BEL ONGLE FORMATION</v>
      </c>
      <c r="F18502" t="s">
        <v>11857</v>
      </c>
      <c r="G18502" t="s">
        <v>114398</v>
      </c>
      <c r="I18502" t="s">
        <v>21003</v>
      </c>
      <c r="J18502" t="s">
        <v>114397</v>
      </c>
      <c r="K18502" t="s">
        <v>208</v>
      </c>
      <c r="L18502" t="s">
        <v>114396</v>
      </c>
      <c r="N18502" t="s">
        <v>208</v>
      </c>
      <c r="O18502" t="s">
        <v>476</v>
      </c>
      <c r="P18502" t="s">
        <v>476</v>
      </c>
    </row>
    <row r="18503" spans="1:16">
      <c r="A18503" s="484" t="s">
        <v>92600</v>
      </c>
      <c r="B18503" s="485" t="s">
        <v>92599</v>
      </c>
      <c r="C18503" t="s">
        <v>92598</v>
      </c>
      <c r="D18503" t="s">
        <v>92598</v>
      </c>
      <c r="E18503" t="str">
        <f t="shared" si="289"/>
        <v>674000 - CONFIDENCE</v>
      </c>
      <c r="F18503" t="s">
        <v>20266</v>
      </c>
      <c r="G18503" t="s">
        <v>92597</v>
      </c>
      <c r="I18503" t="s">
        <v>21357</v>
      </c>
      <c r="J18503" t="s">
        <v>92596</v>
      </c>
      <c r="K18503" t="s">
        <v>208</v>
      </c>
      <c r="L18503" t="s">
        <v>92595</v>
      </c>
      <c r="N18503" t="s">
        <v>208</v>
      </c>
      <c r="O18503" t="s">
        <v>476</v>
      </c>
      <c r="P18503" t="s">
        <v>476</v>
      </c>
    </row>
    <row r="18504" spans="1:16">
      <c r="A18504" s="484" t="s">
        <v>85223</v>
      </c>
      <c r="B18504" s="485" t="s">
        <v>85222</v>
      </c>
      <c r="C18504" t="s">
        <v>85221</v>
      </c>
      <c r="D18504" t="s">
        <v>85220</v>
      </c>
      <c r="E18504" t="str">
        <f t="shared" si="289"/>
        <v>672919 - EC'LOR FORMATION</v>
      </c>
      <c r="F18504" t="s">
        <v>24400</v>
      </c>
      <c r="G18504" t="s">
        <v>85219</v>
      </c>
      <c r="I18504" t="s">
        <v>85218</v>
      </c>
      <c r="J18504" t="s">
        <v>85217</v>
      </c>
      <c r="K18504" t="s">
        <v>208</v>
      </c>
      <c r="L18504" t="s">
        <v>85216</v>
      </c>
      <c r="N18504" t="s">
        <v>208</v>
      </c>
      <c r="O18504" t="s">
        <v>476</v>
      </c>
      <c r="P18504" t="s">
        <v>476</v>
      </c>
    </row>
    <row r="18505" spans="1:16">
      <c r="A18505" s="484" t="s">
        <v>135173</v>
      </c>
      <c r="B18505" s="485" t="s">
        <v>135172</v>
      </c>
      <c r="C18505" t="s">
        <v>135171</v>
      </c>
      <c r="D18505" t="s">
        <v>135171</v>
      </c>
      <c r="E18505" t="str">
        <f t="shared" si="289"/>
        <v>670558 - ACTION QSST</v>
      </c>
      <c r="F18505" t="s">
        <v>31577</v>
      </c>
      <c r="G18505" t="s">
        <v>135170</v>
      </c>
      <c r="I18505" t="s">
        <v>1542</v>
      </c>
      <c r="J18505" t="s">
        <v>135169</v>
      </c>
      <c r="K18505" t="s">
        <v>208</v>
      </c>
      <c r="L18505" t="s">
        <v>135168</v>
      </c>
      <c r="N18505" t="s">
        <v>208</v>
      </c>
      <c r="O18505" t="s">
        <v>476</v>
      </c>
      <c r="P18505" t="s">
        <v>476</v>
      </c>
    </row>
    <row r="18506" spans="1:16">
      <c r="A18506" s="484" t="s">
        <v>35213</v>
      </c>
      <c r="B18506" s="485" t="s">
        <v>35212</v>
      </c>
      <c r="C18506" t="s">
        <v>35211</v>
      </c>
      <c r="D18506" t="s">
        <v>35211</v>
      </c>
      <c r="E18506" t="str">
        <f t="shared" si="289"/>
        <v>678340 - MOREL STEPHANIE</v>
      </c>
      <c r="F18506" t="s">
        <v>3699</v>
      </c>
      <c r="G18506" t="s">
        <v>35210</v>
      </c>
      <c r="I18506" t="s">
        <v>35209</v>
      </c>
      <c r="J18506" t="s">
        <v>35208</v>
      </c>
      <c r="K18506" t="s">
        <v>208</v>
      </c>
      <c r="L18506" t="s">
        <v>35207</v>
      </c>
      <c r="N18506" t="s">
        <v>208</v>
      </c>
      <c r="O18506" t="s">
        <v>476</v>
      </c>
      <c r="P18506" t="s">
        <v>476</v>
      </c>
    </row>
    <row r="18507" spans="1:16">
      <c r="A18507" s="484" t="s">
        <v>19637</v>
      </c>
      <c r="B18507" s="485" t="s">
        <v>19636</v>
      </c>
      <c r="C18507" t="s">
        <v>19635</v>
      </c>
      <c r="D18507" t="s">
        <v>19635</v>
      </c>
      <c r="E18507" t="str">
        <f t="shared" si="289"/>
        <v>674795 - SASU GOUVERNEUR CONSEILS ET FORMATIONS</v>
      </c>
      <c r="F18507" t="s">
        <v>4732</v>
      </c>
      <c r="G18507" t="s">
        <v>19634</v>
      </c>
      <c r="H18507" t="s">
        <v>19633</v>
      </c>
      <c r="I18507" t="s">
        <v>12443</v>
      </c>
      <c r="J18507" t="s">
        <v>19632</v>
      </c>
      <c r="K18507" t="s">
        <v>208</v>
      </c>
      <c r="L18507" t="s">
        <v>19631</v>
      </c>
      <c r="N18507" t="s">
        <v>208</v>
      </c>
      <c r="O18507" t="s">
        <v>476</v>
      </c>
      <c r="P18507" t="s">
        <v>476</v>
      </c>
    </row>
    <row r="18508" spans="1:16">
      <c r="A18508" s="484" t="s">
        <v>46604</v>
      </c>
      <c r="B18508" s="485" t="s">
        <v>46603</v>
      </c>
      <c r="C18508" t="s">
        <v>46602</v>
      </c>
      <c r="D18508" t="s">
        <v>46602</v>
      </c>
      <c r="E18508" t="str">
        <f t="shared" si="289"/>
        <v>683668 - LAB'ESCOSA</v>
      </c>
      <c r="F18508" t="s">
        <v>4190</v>
      </c>
      <c r="G18508" t="s">
        <v>46601</v>
      </c>
      <c r="I18508" t="s">
        <v>46600</v>
      </c>
      <c r="K18508" t="s">
        <v>208</v>
      </c>
      <c r="L18508" t="s">
        <v>46599</v>
      </c>
      <c r="N18508" t="s">
        <v>208</v>
      </c>
      <c r="O18508" t="s">
        <v>476</v>
      </c>
      <c r="P18508" t="s">
        <v>476</v>
      </c>
    </row>
    <row r="18509" spans="1:16">
      <c r="A18509" s="484" t="s">
        <v>68646</v>
      </c>
      <c r="B18509" s="485" t="s">
        <v>68645</v>
      </c>
      <c r="C18509" t="s">
        <v>68644</v>
      </c>
      <c r="D18509" t="s">
        <v>68644</v>
      </c>
      <c r="E18509" t="str">
        <f t="shared" si="289"/>
        <v>681430 - FRANCE DENTURISTE</v>
      </c>
      <c r="G18509" t="s">
        <v>68643</v>
      </c>
      <c r="I18509" t="s">
        <v>4133</v>
      </c>
      <c r="K18509" t="s">
        <v>208</v>
      </c>
      <c r="L18509" t="s">
        <v>68642</v>
      </c>
      <c r="N18509" t="s">
        <v>208</v>
      </c>
      <c r="O18509" t="s">
        <v>476</v>
      </c>
      <c r="P18509" t="s">
        <v>476</v>
      </c>
    </row>
    <row r="18510" spans="1:16">
      <c r="A18510" s="484" t="s">
        <v>48729</v>
      </c>
      <c r="B18510" s="485" t="s">
        <v>48728</v>
      </c>
      <c r="C18510" t="s">
        <v>48727</v>
      </c>
      <c r="D18510" t="s">
        <v>48727</v>
      </c>
      <c r="E18510" t="str">
        <f t="shared" si="289"/>
        <v>675090 - JUST FINE</v>
      </c>
      <c r="F18510" t="s">
        <v>14269</v>
      </c>
      <c r="G18510" t="s">
        <v>48726</v>
      </c>
      <c r="I18510" t="s">
        <v>2900</v>
      </c>
      <c r="J18510" t="s">
        <v>48725</v>
      </c>
      <c r="K18510" t="s">
        <v>208</v>
      </c>
      <c r="L18510" t="s">
        <v>48724</v>
      </c>
      <c r="N18510" t="s">
        <v>208</v>
      </c>
      <c r="O18510" t="s">
        <v>476</v>
      </c>
      <c r="P18510" t="s">
        <v>476</v>
      </c>
    </row>
    <row r="18511" spans="1:16">
      <c r="A18511" s="484" t="s">
        <v>135427</v>
      </c>
      <c r="B18511" s="485" t="s">
        <v>135426</v>
      </c>
      <c r="C18511" t="s">
        <v>135425</v>
      </c>
      <c r="D18511" t="s">
        <v>135425</v>
      </c>
      <c r="E18511" t="str">
        <f t="shared" si="289"/>
        <v>676640 - ACTIAFORM SANTE PLUS</v>
      </c>
      <c r="F18511" t="s">
        <v>21401</v>
      </c>
      <c r="G18511" t="s">
        <v>135424</v>
      </c>
      <c r="I18511" t="s">
        <v>3776</v>
      </c>
      <c r="J18511" t="s">
        <v>135423</v>
      </c>
      <c r="K18511" t="s">
        <v>208</v>
      </c>
      <c r="L18511" t="s">
        <v>135422</v>
      </c>
      <c r="N18511" t="s">
        <v>208</v>
      </c>
      <c r="O18511" t="s">
        <v>476</v>
      </c>
      <c r="P18511" t="s">
        <v>476</v>
      </c>
    </row>
    <row r="18512" spans="1:16">
      <c r="A18512" s="484" t="s">
        <v>27799</v>
      </c>
      <c r="B18512" s="485" t="s">
        <v>27798</v>
      </c>
      <c r="C18512" t="s">
        <v>27797</v>
      </c>
      <c r="D18512" t="s">
        <v>27797</v>
      </c>
      <c r="E18512" t="str">
        <f t="shared" si="289"/>
        <v>682512 - PIUMA CONSEIL</v>
      </c>
      <c r="F18512" t="s">
        <v>5754</v>
      </c>
      <c r="G18512" t="s">
        <v>27796</v>
      </c>
      <c r="I18512" t="s">
        <v>1501</v>
      </c>
      <c r="J18512" t="s">
        <v>27795</v>
      </c>
      <c r="K18512" t="s">
        <v>208</v>
      </c>
      <c r="L18512" t="s">
        <v>27794</v>
      </c>
      <c r="N18512" t="s">
        <v>208</v>
      </c>
      <c r="O18512" t="s">
        <v>476</v>
      </c>
      <c r="P18512" t="s">
        <v>476</v>
      </c>
    </row>
    <row r="18513" spans="1:16">
      <c r="A18513" s="484" t="s">
        <v>68987</v>
      </c>
      <c r="B18513" s="485" t="s">
        <v>68986</v>
      </c>
      <c r="C18513" t="s">
        <v>68985</v>
      </c>
      <c r="D18513" t="s">
        <v>68984</v>
      </c>
      <c r="E18513" t="str">
        <f t="shared" si="289"/>
        <v>674175 - FORSES</v>
      </c>
      <c r="F18513" t="s">
        <v>2264</v>
      </c>
      <c r="G18513" t="s">
        <v>68983</v>
      </c>
      <c r="I18513" t="s">
        <v>66117</v>
      </c>
      <c r="K18513" t="s">
        <v>208</v>
      </c>
      <c r="L18513" t="s">
        <v>68982</v>
      </c>
      <c r="N18513" t="s">
        <v>208</v>
      </c>
      <c r="O18513" t="s">
        <v>476</v>
      </c>
      <c r="P18513" t="s">
        <v>476</v>
      </c>
    </row>
    <row r="18514" spans="1:16">
      <c r="A18514" s="484" t="s">
        <v>116042</v>
      </c>
      <c r="B18514" s="485" t="s">
        <v>116041</v>
      </c>
      <c r="C18514" t="s">
        <v>116040</v>
      </c>
      <c r="D18514" t="s">
        <v>116040</v>
      </c>
      <c r="E18514" t="str">
        <f t="shared" si="289"/>
        <v>686839 - AUXILLIA</v>
      </c>
      <c r="F18514" t="s">
        <v>5792</v>
      </c>
      <c r="G18514" t="s">
        <v>116039</v>
      </c>
      <c r="I18514" t="s">
        <v>42005</v>
      </c>
      <c r="J18514" t="s">
        <v>116038</v>
      </c>
      <c r="K18514" t="s">
        <v>208</v>
      </c>
      <c r="L18514" t="s">
        <v>116037</v>
      </c>
      <c r="N18514" t="s">
        <v>208</v>
      </c>
      <c r="O18514" t="s">
        <v>476</v>
      </c>
      <c r="P18514" t="s">
        <v>476</v>
      </c>
    </row>
    <row r="18515" spans="1:16">
      <c r="A18515" s="484" t="s">
        <v>62612</v>
      </c>
      <c r="B18515" s="485" t="s">
        <v>62611</v>
      </c>
      <c r="C18515" t="s">
        <v>62610</v>
      </c>
      <c r="D18515" t="s">
        <v>62610</v>
      </c>
      <c r="E18515" t="str">
        <f t="shared" si="289"/>
        <v>686554 - H 10 FORMATION</v>
      </c>
      <c r="F18515" t="s">
        <v>4275</v>
      </c>
      <c r="G18515" t="s">
        <v>62609</v>
      </c>
      <c r="I18515" t="s">
        <v>28746</v>
      </c>
      <c r="J18515" t="s">
        <v>62608</v>
      </c>
      <c r="K18515" t="s">
        <v>208</v>
      </c>
      <c r="L18515" t="s">
        <v>62607</v>
      </c>
      <c r="N18515" t="s">
        <v>208</v>
      </c>
      <c r="O18515" t="s">
        <v>476</v>
      </c>
      <c r="P18515" t="s">
        <v>476</v>
      </c>
    </row>
    <row r="18516" spans="1:16">
      <c r="A18516" s="484" t="s">
        <v>114464</v>
      </c>
      <c r="B18516" s="485" t="s">
        <v>114463</v>
      </c>
      <c r="C18516" t="s">
        <v>114462</v>
      </c>
      <c r="D18516" t="s">
        <v>114461</v>
      </c>
      <c r="E18516" t="str">
        <f t="shared" si="289"/>
        <v>680280 - BEELE EMILIE BEATRICE</v>
      </c>
      <c r="F18516" t="s">
        <v>493</v>
      </c>
      <c r="G18516" t="s">
        <v>114460</v>
      </c>
      <c r="I18516" t="s">
        <v>60648</v>
      </c>
      <c r="J18516" t="s">
        <v>114459</v>
      </c>
      <c r="K18516" t="s">
        <v>208</v>
      </c>
      <c r="L18516" t="s">
        <v>114458</v>
      </c>
      <c r="N18516" t="s">
        <v>208</v>
      </c>
      <c r="O18516" t="s">
        <v>476</v>
      </c>
      <c r="P18516" t="s">
        <v>476</v>
      </c>
    </row>
    <row r="18517" spans="1:16">
      <c r="A18517" s="484" t="s">
        <v>28242</v>
      </c>
      <c r="B18517" s="485" t="s">
        <v>28241</v>
      </c>
      <c r="C18517" t="s">
        <v>28240</v>
      </c>
      <c r="D18517" t="s">
        <v>28240</v>
      </c>
      <c r="E18517" t="str">
        <f t="shared" si="289"/>
        <v>682238 - PHENIX PRO FORMATIONS</v>
      </c>
      <c r="F18517" t="s">
        <v>11439</v>
      </c>
      <c r="G18517" t="s">
        <v>28239</v>
      </c>
      <c r="I18517" t="s">
        <v>28238</v>
      </c>
      <c r="J18517" t="s">
        <v>28237</v>
      </c>
      <c r="K18517" t="s">
        <v>208</v>
      </c>
      <c r="L18517" t="s">
        <v>28236</v>
      </c>
      <c r="N18517" t="s">
        <v>208</v>
      </c>
      <c r="O18517" t="s">
        <v>476</v>
      </c>
      <c r="P18517" t="s">
        <v>476</v>
      </c>
    </row>
    <row r="18518" spans="1:16">
      <c r="A18518" s="484" t="s">
        <v>40589</v>
      </c>
      <c r="B18518" s="485" t="s">
        <v>40588</v>
      </c>
      <c r="C18518" t="s">
        <v>40587</v>
      </c>
      <c r="D18518" t="s">
        <v>40587</v>
      </c>
      <c r="E18518" t="str">
        <f t="shared" si="289"/>
        <v>670340 - MAIEUTIMED</v>
      </c>
      <c r="F18518" t="s">
        <v>2928</v>
      </c>
      <c r="G18518" t="s">
        <v>40586</v>
      </c>
      <c r="I18518" t="s">
        <v>802</v>
      </c>
      <c r="K18518" t="s">
        <v>208</v>
      </c>
      <c r="L18518" t="s">
        <v>40585</v>
      </c>
      <c r="N18518" t="s">
        <v>208</v>
      </c>
      <c r="O18518" t="s">
        <v>476</v>
      </c>
      <c r="P18518" t="s">
        <v>476</v>
      </c>
    </row>
    <row r="18519" spans="1:16">
      <c r="A18519" s="484" t="s">
        <v>33774</v>
      </c>
      <c r="B18519" s="485" t="s">
        <v>33773</v>
      </c>
      <c r="C18519" t="s">
        <v>33772</v>
      </c>
      <c r="D18519" t="s">
        <v>33772</v>
      </c>
      <c r="E18519" t="str">
        <f t="shared" si="289"/>
        <v>675957 - NEOSOCIAL</v>
      </c>
      <c r="F18519" t="s">
        <v>1580</v>
      </c>
      <c r="G18519" t="s">
        <v>33771</v>
      </c>
      <c r="I18519" t="s">
        <v>33770</v>
      </c>
      <c r="J18519" t="s">
        <v>33769</v>
      </c>
      <c r="K18519" t="s">
        <v>208</v>
      </c>
      <c r="L18519" t="s">
        <v>33768</v>
      </c>
      <c r="N18519" t="s">
        <v>208</v>
      </c>
      <c r="O18519" t="s">
        <v>476</v>
      </c>
      <c r="P18519" t="s">
        <v>476</v>
      </c>
    </row>
    <row r="18520" spans="1:16">
      <c r="A18520" s="484" t="s">
        <v>88005</v>
      </c>
      <c r="B18520" s="485" t="s">
        <v>88004</v>
      </c>
      <c r="C18520" t="s">
        <v>88003</v>
      </c>
      <c r="D18520" t="s">
        <v>43592</v>
      </c>
      <c r="E18520" t="str">
        <f t="shared" si="289"/>
        <v>675337 - DEMO</v>
      </c>
      <c r="G18520" t="s">
        <v>88002</v>
      </c>
      <c r="I18520" t="s">
        <v>18950</v>
      </c>
      <c r="K18520" t="s">
        <v>208</v>
      </c>
      <c r="L18520" t="s">
        <v>88001</v>
      </c>
      <c r="N18520" t="s">
        <v>208</v>
      </c>
      <c r="O18520" t="s">
        <v>476</v>
      </c>
      <c r="P18520" t="s">
        <v>476</v>
      </c>
    </row>
    <row r="18521" spans="1:16">
      <c r="A18521" s="484" t="s">
        <v>43287</v>
      </c>
      <c r="B18521" s="485" t="s">
        <v>43286</v>
      </c>
      <c r="C18521" t="s">
        <v>43285</v>
      </c>
      <c r="D18521" t="s">
        <v>43285</v>
      </c>
      <c r="E18521" t="str">
        <f t="shared" si="289"/>
        <v>685446 - LESAGES FORMATION</v>
      </c>
      <c r="F18521" t="s">
        <v>8040</v>
      </c>
      <c r="G18521" t="s">
        <v>43284</v>
      </c>
      <c r="H18521" t="s">
        <v>43283</v>
      </c>
      <c r="I18521" t="s">
        <v>4257</v>
      </c>
      <c r="J18521" t="s">
        <v>43282</v>
      </c>
      <c r="K18521" t="s">
        <v>208</v>
      </c>
      <c r="L18521" t="s">
        <v>43281</v>
      </c>
      <c r="N18521" t="s">
        <v>208</v>
      </c>
      <c r="O18521" t="s">
        <v>476</v>
      </c>
      <c r="P18521" t="s">
        <v>476</v>
      </c>
    </row>
    <row r="18522" spans="1:16">
      <c r="A18522" s="484" t="s">
        <v>3486</v>
      </c>
      <c r="B18522" s="485" t="s">
        <v>3485</v>
      </c>
      <c r="C18522" t="s">
        <v>3484</v>
      </c>
      <c r="D18522" t="s">
        <v>3483</v>
      </c>
      <c r="E18522" t="str">
        <f t="shared" si="289"/>
        <v>681489 - VISEDO STEPHANIE</v>
      </c>
      <c r="F18522" t="s">
        <v>725</v>
      </c>
      <c r="G18522" t="s">
        <v>3482</v>
      </c>
      <c r="I18522" t="s">
        <v>3481</v>
      </c>
      <c r="J18522" t="s">
        <v>3480</v>
      </c>
      <c r="K18522" t="s">
        <v>208</v>
      </c>
      <c r="L18522" t="s">
        <v>3479</v>
      </c>
      <c r="N18522" t="s">
        <v>208</v>
      </c>
      <c r="O18522" t="s">
        <v>476</v>
      </c>
      <c r="P18522" t="s">
        <v>476</v>
      </c>
    </row>
    <row r="18523" spans="1:16">
      <c r="A18523" s="484" t="s">
        <v>24192</v>
      </c>
      <c r="B18523" s="485" t="s">
        <v>24191</v>
      </c>
      <c r="C18523" t="s">
        <v>24190</v>
      </c>
      <c r="D18523" t="s">
        <v>24190</v>
      </c>
      <c r="E18523" t="str">
        <f t="shared" si="289"/>
        <v>678351 - QUERCEO FORMATION</v>
      </c>
      <c r="F18523" t="s">
        <v>3699</v>
      </c>
      <c r="G18523" t="s">
        <v>24189</v>
      </c>
      <c r="I18523" t="s">
        <v>802</v>
      </c>
      <c r="K18523" t="s">
        <v>208</v>
      </c>
      <c r="L18523" t="s">
        <v>24188</v>
      </c>
      <c r="N18523" t="s">
        <v>208</v>
      </c>
      <c r="O18523" t="s">
        <v>476</v>
      </c>
      <c r="P18523" t="s">
        <v>476</v>
      </c>
    </row>
    <row r="18524" spans="1:16">
      <c r="A18524" s="484" t="s">
        <v>113387</v>
      </c>
      <c r="B18524" s="485" t="s">
        <v>113386</v>
      </c>
      <c r="C18524" t="s">
        <v>113385</v>
      </c>
      <c r="D18524" t="s">
        <v>113385</v>
      </c>
      <c r="E18524" t="str">
        <f t="shared" si="289"/>
        <v>686074 - BIOMEWO</v>
      </c>
      <c r="F18524" t="s">
        <v>13711</v>
      </c>
      <c r="G18524" t="s">
        <v>113384</v>
      </c>
      <c r="I18524" t="s">
        <v>6880</v>
      </c>
      <c r="K18524" t="s">
        <v>208</v>
      </c>
      <c r="L18524" t="s">
        <v>113383</v>
      </c>
      <c r="N18524" t="s">
        <v>207</v>
      </c>
      <c r="O18524" t="s">
        <v>476</v>
      </c>
      <c r="P18524" t="s">
        <v>476</v>
      </c>
    </row>
    <row r="18525" spans="1:16">
      <c r="A18525" s="484" t="s">
        <v>13741</v>
      </c>
      <c r="B18525" s="485" t="s">
        <v>13740</v>
      </c>
      <c r="C18525" t="s">
        <v>13739</v>
      </c>
      <c r="D18525" t="s">
        <v>13739</v>
      </c>
      <c r="E18525" t="str">
        <f t="shared" si="289"/>
        <v>669120 - SOS PREMA LAB ET FORMATION</v>
      </c>
      <c r="F18525" t="s">
        <v>12456</v>
      </c>
      <c r="G18525" t="s">
        <v>13738</v>
      </c>
      <c r="I18525" t="s">
        <v>860</v>
      </c>
      <c r="K18525" t="s">
        <v>208</v>
      </c>
      <c r="L18525" t="s">
        <v>13737</v>
      </c>
      <c r="N18525" t="s">
        <v>208</v>
      </c>
      <c r="O18525" t="s">
        <v>476</v>
      </c>
      <c r="P18525" t="s">
        <v>476</v>
      </c>
    </row>
    <row r="18526" spans="1:16">
      <c r="A18526" s="484" t="s">
        <v>3013</v>
      </c>
      <c r="B18526" s="485" t="s">
        <v>3012</v>
      </c>
      <c r="C18526" t="s">
        <v>3011</v>
      </c>
      <c r="D18526" t="s">
        <v>3010</v>
      </c>
      <c r="E18526" t="str">
        <f t="shared" si="289"/>
        <v>685847 - VOSTRA BORGO</v>
      </c>
      <c r="F18526" t="s">
        <v>3009</v>
      </c>
      <c r="G18526" t="s">
        <v>3008</v>
      </c>
      <c r="I18526" t="s">
        <v>3007</v>
      </c>
      <c r="K18526" t="s">
        <v>208</v>
      </c>
      <c r="L18526" t="s">
        <v>3006</v>
      </c>
      <c r="N18526" t="s">
        <v>208</v>
      </c>
      <c r="O18526" t="s">
        <v>476</v>
      </c>
      <c r="P18526" t="s">
        <v>476</v>
      </c>
    </row>
    <row r="18527" spans="1:16">
      <c r="A18527" s="484" t="s">
        <v>27730</v>
      </c>
      <c r="B18527" s="485" t="s">
        <v>27729</v>
      </c>
      <c r="C18527" t="s">
        <v>27728</v>
      </c>
      <c r="D18527" t="s">
        <v>27727</v>
      </c>
      <c r="E18527" t="str">
        <f t="shared" si="289"/>
        <v>683681 - PLANCHIN JEAN BAPTISTE</v>
      </c>
      <c r="F18527" t="s">
        <v>4190</v>
      </c>
      <c r="G18527" t="s">
        <v>27726</v>
      </c>
      <c r="I18527" t="s">
        <v>4549</v>
      </c>
      <c r="J18527" t="s">
        <v>27725</v>
      </c>
      <c r="K18527" t="s">
        <v>208</v>
      </c>
      <c r="L18527" t="s">
        <v>27724</v>
      </c>
      <c r="N18527" t="s">
        <v>208</v>
      </c>
      <c r="O18527" t="s">
        <v>476</v>
      </c>
      <c r="P18527" t="s">
        <v>476</v>
      </c>
    </row>
    <row r="18528" spans="1:16">
      <c r="A18528" s="484" t="s">
        <v>45290</v>
      </c>
      <c r="B18528" s="485" t="s">
        <v>45289</v>
      </c>
      <c r="C18528" t="s">
        <v>45288</v>
      </c>
      <c r="D18528" t="s">
        <v>45288</v>
      </c>
      <c r="E18528" t="str">
        <f t="shared" si="289"/>
        <v>677139 - LBF CONSEIL &amp; FORMATION</v>
      </c>
      <c r="F18528" t="s">
        <v>1371</v>
      </c>
      <c r="G18528" t="s">
        <v>45287</v>
      </c>
      <c r="I18528" t="s">
        <v>45286</v>
      </c>
      <c r="J18528" t="s">
        <v>45285</v>
      </c>
      <c r="K18528" t="s">
        <v>208</v>
      </c>
      <c r="L18528" t="s">
        <v>45284</v>
      </c>
      <c r="N18528" t="s">
        <v>208</v>
      </c>
      <c r="O18528" t="s">
        <v>476</v>
      </c>
      <c r="P18528" t="s">
        <v>476</v>
      </c>
    </row>
    <row r="18529" spans="1:16">
      <c r="A18529" s="484" t="s">
        <v>99061</v>
      </c>
      <c r="B18529" s="485" t="s">
        <v>99060</v>
      </c>
      <c r="C18529" t="s">
        <v>99059</v>
      </c>
      <c r="D18529" t="s">
        <v>99059</v>
      </c>
      <c r="E18529" t="str">
        <f t="shared" si="289"/>
        <v>686323 - CERTALIS</v>
      </c>
      <c r="F18529" t="s">
        <v>4870</v>
      </c>
      <c r="G18529" t="s">
        <v>756</v>
      </c>
      <c r="I18529" t="s">
        <v>626</v>
      </c>
      <c r="J18529" t="s">
        <v>99058</v>
      </c>
      <c r="K18529" t="s">
        <v>208</v>
      </c>
      <c r="L18529" t="s">
        <v>99057</v>
      </c>
      <c r="N18529" t="s">
        <v>208</v>
      </c>
      <c r="O18529" t="s">
        <v>476</v>
      </c>
      <c r="P18529" t="s">
        <v>476</v>
      </c>
    </row>
    <row r="18530" spans="1:16">
      <c r="A18530" s="484" t="s">
        <v>133718</v>
      </c>
      <c r="B18530" s="485" t="s">
        <v>133717</v>
      </c>
      <c r="C18530" t="s">
        <v>133716</v>
      </c>
      <c r="D18530" t="s">
        <v>133716</v>
      </c>
      <c r="E18530" t="str">
        <f t="shared" si="289"/>
        <v>675374 - AFIC 45</v>
      </c>
      <c r="G18530" t="s">
        <v>133715</v>
      </c>
      <c r="I18530" t="s">
        <v>58281</v>
      </c>
      <c r="J18530" t="s">
        <v>58280</v>
      </c>
      <c r="K18530" t="s">
        <v>208</v>
      </c>
      <c r="L18530" t="s">
        <v>133714</v>
      </c>
      <c r="N18530" t="s">
        <v>208</v>
      </c>
      <c r="O18530" t="s">
        <v>476</v>
      </c>
      <c r="P18530" t="s">
        <v>476</v>
      </c>
    </row>
    <row r="18531" spans="1:16">
      <c r="A18531" s="484" t="s">
        <v>129332</v>
      </c>
      <c r="B18531" s="485" t="s">
        <v>129331</v>
      </c>
      <c r="C18531" t="s">
        <v>129330</v>
      </c>
      <c r="D18531" t="s">
        <v>129330</v>
      </c>
      <c r="E18531" t="str">
        <f t="shared" si="289"/>
        <v>676597 - AMA CAMPUS</v>
      </c>
      <c r="F18531" t="s">
        <v>16142</v>
      </c>
      <c r="G18531" t="s">
        <v>129329</v>
      </c>
      <c r="H18531" t="s">
        <v>129328</v>
      </c>
      <c r="I18531" t="s">
        <v>31567</v>
      </c>
      <c r="K18531" t="s">
        <v>208</v>
      </c>
      <c r="L18531" t="s">
        <v>129327</v>
      </c>
      <c r="N18531" t="s">
        <v>208</v>
      </c>
      <c r="O18531" t="s">
        <v>476</v>
      </c>
      <c r="P18531" t="s">
        <v>476</v>
      </c>
    </row>
    <row r="18532" spans="1:16">
      <c r="A18532" s="484" t="s">
        <v>78015</v>
      </c>
      <c r="B18532" s="485" t="s">
        <v>78014</v>
      </c>
      <c r="C18532" t="s">
        <v>78013</v>
      </c>
      <c r="D18532" t="s">
        <v>78013</v>
      </c>
      <c r="E18532" t="str">
        <f t="shared" si="289"/>
        <v>686542 - ESSAIMER</v>
      </c>
      <c r="F18532" t="s">
        <v>4111</v>
      </c>
      <c r="G18532" t="s">
        <v>78012</v>
      </c>
      <c r="I18532" t="s">
        <v>626</v>
      </c>
      <c r="J18532" t="s">
        <v>78011</v>
      </c>
      <c r="K18532" t="s">
        <v>208</v>
      </c>
      <c r="L18532" t="s">
        <v>78010</v>
      </c>
      <c r="N18532" t="s">
        <v>208</v>
      </c>
      <c r="O18532" t="s">
        <v>476</v>
      </c>
      <c r="P18532" t="s">
        <v>476</v>
      </c>
    </row>
    <row r="18533" spans="1:16">
      <c r="A18533" s="489" t="s">
        <v>137167</v>
      </c>
      <c r="B18533" s="490" t="s">
        <v>137166</v>
      </c>
      <c r="C18533" s="255" t="s">
        <v>137165</v>
      </c>
      <c r="D18533" s="255" t="s">
        <v>137164</v>
      </c>
      <c r="E18533" t="str">
        <f t="shared" si="289"/>
        <v>Code - Sigle</v>
      </c>
      <c r="F18533" s="255" t="s">
        <v>137163</v>
      </c>
      <c r="G18533" s="255" t="s">
        <v>137162</v>
      </c>
      <c r="H18533" s="255" t="s">
        <v>137161</v>
      </c>
      <c r="I18533" s="255" t="s">
        <v>137160</v>
      </c>
      <c r="J18533" s="255" t="s">
        <v>137159</v>
      </c>
      <c r="K18533" s="255" t="s">
        <v>137158</v>
      </c>
      <c r="L18533" s="255" t="s">
        <v>137157</v>
      </c>
      <c r="M18533" s="255" t="s">
        <v>137156</v>
      </c>
      <c r="N18533" s="255" t="s">
        <v>137155</v>
      </c>
      <c r="O18533" s="255" t="s">
        <v>137154</v>
      </c>
      <c r="P18533" s="255" t="s">
        <v>137153</v>
      </c>
    </row>
    <row r="18534" spans="1:16">
      <c r="B18534" s="485" t="s">
        <v>54427</v>
      </c>
      <c r="C18534" t="s">
        <v>54426</v>
      </c>
      <c r="D18534" t="s">
        <v>54425</v>
      </c>
      <c r="E18534" t="str">
        <f t="shared" si="289"/>
        <v>616758 - IFAGP</v>
      </c>
      <c r="F18534" t="s">
        <v>2104</v>
      </c>
      <c r="G18534" t="s">
        <v>54424</v>
      </c>
      <c r="I18534" t="s">
        <v>626</v>
      </c>
      <c r="J18534" t="s">
        <v>54423</v>
      </c>
      <c r="K18534" t="s">
        <v>54422</v>
      </c>
      <c r="L18534" t="s">
        <v>54421</v>
      </c>
      <c r="N18534" t="s">
        <v>208</v>
      </c>
      <c r="O18534" t="s">
        <v>476</v>
      </c>
      <c r="P18534" t="s">
        <v>476</v>
      </c>
    </row>
    <row r="18535" spans="1:16">
      <c r="B18535" s="485" t="s">
        <v>3143</v>
      </c>
      <c r="C18535" t="s">
        <v>3142</v>
      </c>
      <c r="D18535" t="s">
        <v>3141</v>
      </c>
      <c r="E18535" t="str">
        <f t="shared" si="289"/>
        <v>451010 - UNIVERSITE ELSAN</v>
      </c>
      <c r="F18535" t="s">
        <v>3140</v>
      </c>
      <c r="G18535" t="s">
        <v>3139</v>
      </c>
      <c r="I18535" t="s">
        <v>3138</v>
      </c>
      <c r="J18535" t="s">
        <v>3137</v>
      </c>
      <c r="K18535" t="s">
        <v>3136</v>
      </c>
      <c r="L18535" t="s">
        <v>3135</v>
      </c>
      <c r="N18535" t="s">
        <v>208</v>
      </c>
      <c r="O18535" t="s">
        <v>476</v>
      </c>
      <c r="P18535" t="s">
        <v>476</v>
      </c>
    </row>
    <row r="18536" spans="1:16">
      <c r="B18536" s="485" t="s">
        <v>15160</v>
      </c>
      <c r="C18536" t="s">
        <v>15159</v>
      </c>
      <c r="D18536" t="s">
        <v>15129</v>
      </c>
      <c r="E18536" t="str">
        <f t="shared" si="289"/>
        <v>622760 - SFO</v>
      </c>
      <c r="F18536" t="s">
        <v>4087</v>
      </c>
      <c r="G18536" t="s">
        <v>15158</v>
      </c>
      <c r="I18536" t="s">
        <v>626</v>
      </c>
      <c r="J18536" t="s">
        <v>15157</v>
      </c>
      <c r="K18536" t="s">
        <v>15156</v>
      </c>
      <c r="L18536" t="s">
        <v>15155</v>
      </c>
      <c r="N18536" t="s">
        <v>208</v>
      </c>
      <c r="O18536" t="s">
        <v>476</v>
      </c>
      <c r="P18536" t="s">
        <v>476</v>
      </c>
    </row>
    <row r="18537" spans="1:16">
      <c r="B18537" s="485" t="s">
        <v>63911</v>
      </c>
      <c r="C18537" t="s">
        <v>63910</v>
      </c>
      <c r="D18537" t="s">
        <v>63909</v>
      </c>
      <c r="E18537" t="str">
        <f t="shared" si="289"/>
        <v>3712 - GHU PARIS PSYCHIATRIE ET NEUROSCIENCES</v>
      </c>
      <c r="F18537" t="s">
        <v>17652</v>
      </c>
      <c r="G18537" t="s">
        <v>63908</v>
      </c>
      <c r="I18537" t="s">
        <v>626</v>
      </c>
      <c r="J18537" t="s">
        <v>63907</v>
      </c>
      <c r="K18537" t="s">
        <v>63906</v>
      </c>
      <c r="L18537" t="s">
        <v>63905</v>
      </c>
      <c r="N18537" t="s">
        <v>208</v>
      </c>
      <c r="O18537" t="s">
        <v>476</v>
      </c>
      <c r="P18537" t="s">
        <v>476</v>
      </c>
    </row>
    <row r="18538" spans="1:16">
      <c r="B18538" s="485" t="s">
        <v>3166</v>
      </c>
      <c r="C18538" t="s">
        <v>3165</v>
      </c>
      <c r="D18538" t="s">
        <v>3164</v>
      </c>
      <c r="E18538" t="str">
        <f t="shared" si="289"/>
        <v>465185 - EMS</v>
      </c>
      <c r="F18538" t="s">
        <v>2603</v>
      </c>
      <c r="G18538" t="s">
        <v>3163</v>
      </c>
      <c r="I18538" t="s">
        <v>3162</v>
      </c>
      <c r="J18538" t="s">
        <v>3161</v>
      </c>
      <c r="K18538" t="s">
        <v>3160</v>
      </c>
      <c r="L18538" t="s">
        <v>3159</v>
      </c>
      <c r="N18538" t="s">
        <v>208</v>
      </c>
      <c r="O18538" t="s">
        <v>476</v>
      </c>
      <c r="P18538" t="s">
        <v>476</v>
      </c>
    </row>
    <row r="18539" spans="1:16">
      <c r="B18539" s="485" t="s">
        <v>15498</v>
      </c>
      <c r="C18539" t="s">
        <v>15497</v>
      </c>
      <c r="D18539" t="s">
        <v>15496</v>
      </c>
      <c r="E18539" t="str">
        <f t="shared" si="289"/>
        <v>499870 - SOFCPRE</v>
      </c>
      <c r="F18539" t="s">
        <v>15495</v>
      </c>
      <c r="G18539" t="s">
        <v>15494</v>
      </c>
      <c r="I18539" t="s">
        <v>569</v>
      </c>
      <c r="J18539" t="s">
        <v>15493</v>
      </c>
      <c r="K18539" t="s">
        <v>15492</v>
      </c>
      <c r="L18539" t="s">
        <v>15491</v>
      </c>
      <c r="N18539" t="s">
        <v>208</v>
      </c>
      <c r="O18539" t="s">
        <v>476</v>
      </c>
      <c r="P18539" t="s">
        <v>476</v>
      </c>
    </row>
    <row r="18540" spans="1:16">
      <c r="B18540" s="485" t="s">
        <v>72223</v>
      </c>
      <c r="C18540" t="s">
        <v>72222</v>
      </c>
      <c r="D18540" t="s">
        <v>72222</v>
      </c>
      <c r="E18540" t="str">
        <f t="shared" si="289"/>
        <v>575434 - FIRST FINANCE</v>
      </c>
      <c r="G18540" t="s">
        <v>72221</v>
      </c>
      <c r="I18540" t="s">
        <v>1207</v>
      </c>
      <c r="J18540" t="s">
        <v>72220</v>
      </c>
      <c r="K18540" t="s">
        <v>208</v>
      </c>
      <c r="L18540" t="s">
        <v>72219</v>
      </c>
      <c r="N18540" t="s">
        <v>208</v>
      </c>
      <c r="O18540" t="s">
        <v>476</v>
      </c>
      <c r="P18540" t="s">
        <v>476</v>
      </c>
    </row>
    <row r="18541" spans="1:16">
      <c r="B18541" s="485" t="s">
        <v>5795</v>
      </c>
      <c r="C18541" t="s">
        <v>5802</v>
      </c>
      <c r="D18541" t="s">
        <v>5801</v>
      </c>
      <c r="E18541" t="str">
        <f t="shared" si="289"/>
        <v>650754 - URCA REIMS</v>
      </c>
      <c r="G18541" t="s">
        <v>5800</v>
      </c>
      <c r="I18541" t="s">
        <v>5789</v>
      </c>
      <c r="J18541" t="s">
        <v>5799</v>
      </c>
      <c r="K18541" t="s">
        <v>5798</v>
      </c>
      <c r="L18541" t="s">
        <v>5797</v>
      </c>
      <c r="N18541" t="s">
        <v>208</v>
      </c>
      <c r="O18541" t="s">
        <v>476</v>
      </c>
      <c r="P18541" t="s">
        <v>476</v>
      </c>
    </row>
    <row r="18542" spans="1:16">
      <c r="B18542" s="485" t="s">
        <v>24258</v>
      </c>
      <c r="C18542" t="s">
        <v>24257</v>
      </c>
      <c r="D18542" t="s">
        <v>24256</v>
      </c>
      <c r="E18542" t="str">
        <f t="shared" si="289"/>
        <v>441454 - QUAL'VA</v>
      </c>
      <c r="F18542" t="s">
        <v>7721</v>
      </c>
      <c r="G18542" t="s">
        <v>24263</v>
      </c>
      <c r="I18542" t="s">
        <v>6974</v>
      </c>
      <c r="J18542" t="s">
        <v>24262</v>
      </c>
      <c r="K18542" t="s">
        <v>24261</v>
      </c>
      <c r="L18542" t="s">
        <v>24260</v>
      </c>
      <c r="N18542" t="s">
        <v>208</v>
      </c>
      <c r="O18542" t="s">
        <v>476</v>
      </c>
      <c r="P18542" t="s">
        <v>476</v>
      </c>
    </row>
    <row r="18543" spans="1:16">
      <c r="B18543" s="485" t="s">
        <v>25453</v>
      </c>
      <c r="C18543" t="s">
        <v>25452</v>
      </c>
      <c r="D18543" t="s">
        <v>25464</v>
      </c>
      <c r="E18543" t="str">
        <f t="shared" si="289"/>
        <v>618627 - PROMOTION SANTE NORMANDIE ROUEN</v>
      </c>
      <c r="G18543" t="s">
        <v>25463</v>
      </c>
      <c r="H18543" t="s">
        <v>25462</v>
      </c>
      <c r="I18543" t="s">
        <v>4645</v>
      </c>
      <c r="J18543" t="s">
        <v>25448</v>
      </c>
      <c r="K18543" t="s">
        <v>25461</v>
      </c>
      <c r="L18543" t="s">
        <v>25460</v>
      </c>
      <c r="N18543" t="s">
        <v>208</v>
      </c>
      <c r="O18543" t="s">
        <v>476</v>
      </c>
      <c r="P18543" t="s">
        <v>476</v>
      </c>
    </row>
    <row r="18544" spans="1:16">
      <c r="B18544" s="485" t="s">
        <v>3151</v>
      </c>
      <c r="C18544" t="s">
        <v>3150</v>
      </c>
      <c r="D18544" t="s">
        <v>3149</v>
      </c>
      <c r="E18544" t="str">
        <f t="shared" si="289"/>
        <v>471872 - GECO FORMATION DA3P</v>
      </c>
      <c r="F18544" t="s">
        <v>3148</v>
      </c>
      <c r="G18544" t="s">
        <v>3147</v>
      </c>
      <c r="I18544" t="s">
        <v>579</v>
      </c>
      <c r="J18544" t="s">
        <v>3146</v>
      </c>
      <c r="K18544" t="s">
        <v>3145</v>
      </c>
      <c r="L18544" t="s">
        <v>3144</v>
      </c>
      <c r="N18544" t="s">
        <v>208</v>
      </c>
      <c r="O18544" t="s">
        <v>476</v>
      </c>
      <c r="P18544" t="s">
        <v>476</v>
      </c>
    </row>
    <row r="18545" spans="2:16">
      <c r="B18545" s="487" t="s">
        <v>137181</v>
      </c>
      <c r="C18545" t="s">
        <v>12446</v>
      </c>
      <c r="D18545" t="s">
        <v>12445</v>
      </c>
      <c r="E18545" t="str">
        <f t="shared" si="289"/>
        <v>686621 - SUD MANAGEMENT ENTREPRISES ESTILLAC</v>
      </c>
      <c r="G18545" t="s">
        <v>12444</v>
      </c>
      <c r="I18545" t="s">
        <v>12443</v>
      </c>
      <c r="J18545" t="s">
        <v>12442</v>
      </c>
      <c r="K18545" t="s">
        <v>12441</v>
      </c>
      <c r="L18545" t="s">
        <v>12440</v>
      </c>
      <c r="N18545" t="s">
        <v>208</v>
      </c>
      <c r="O18545" t="s">
        <v>476</v>
      </c>
      <c r="P18545" t="s">
        <v>476</v>
      </c>
    </row>
    <row r="18546" spans="2:16">
      <c r="B18546" s="485" t="s">
        <v>3134</v>
      </c>
      <c r="C18546" t="s">
        <v>3133</v>
      </c>
      <c r="D18546" t="s">
        <v>3132</v>
      </c>
      <c r="E18546" t="str">
        <f t="shared" si="289"/>
        <v>300329 - CFER SANTE</v>
      </c>
      <c r="F18546" t="s">
        <v>3131</v>
      </c>
      <c r="G18546" t="s">
        <v>3130</v>
      </c>
      <c r="I18546" t="s">
        <v>3129</v>
      </c>
      <c r="J18546" t="s">
        <v>3128</v>
      </c>
      <c r="K18546" t="s">
        <v>3127</v>
      </c>
      <c r="L18546" t="s">
        <v>3126</v>
      </c>
      <c r="N18546" t="s">
        <v>208</v>
      </c>
      <c r="O18546" t="s">
        <v>476</v>
      </c>
      <c r="P18546" t="s">
        <v>476</v>
      </c>
    </row>
    <row r="18547" spans="2:16">
      <c r="B18547" s="485" t="s">
        <v>3158</v>
      </c>
      <c r="C18547" t="s">
        <v>3157</v>
      </c>
      <c r="D18547" t="s">
        <v>3156</v>
      </c>
      <c r="E18547" t="str">
        <f t="shared" si="289"/>
        <v>263096 - CTCB</v>
      </c>
      <c r="F18547" t="s">
        <v>2945</v>
      </c>
      <c r="G18547" t="s">
        <v>3155</v>
      </c>
      <c r="I18547" t="s">
        <v>603</v>
      </c>
      <c r="J18547" t="s">
        <v>3154</v>
      </c>
      <c r="K18547" t="s">
        <v>3153</v>
      </c>
      <c r="L18547" t="s">
        <v>3152</v>
      </c>
      <c r="N18547" t="s">
        <v>208</v>
      </c>
      <c r="O18547" t="s">
        <v>476</v>
      </c>
      <c r="P18547" t="s">
        <v>476</v>
      </c>
    </row>
    <row r="18548" spans="2:16">
      <c r="B18548" s="485" t="s">
        <v>71031</v>
      </c>
      <c r="C18548" t="s">
        <v>71024</v>
      </c>
      <c r="D18548" t="s">
        <v>71024</v>
      </c>
      <c r="E18548" t="str">
        <f t="shared" si="289"/>
        <v>319480 - FORMACOM</v>
      </c>
      <c r="F18548" t="s">
        <v>1554</v>
      </c>
      <c r="G18548" t="s">
        <v>71030</v>
      </c>
      <c r="I18548" t="s">
        <v>795</v>
      </c>
      <c r="J18548" t="s">
        <v>71029</v>
      </c>
      <c r="K18548" t="s">
        <v>71034</v>
      </c>
      <c r="L18548" t="s">
        <v>71033</v>
      </c>
      <c r="N18548" t="s">
        <v>208</v>
      </c>
      <c r="O18548" t="s">
        <v>476</v>
      </c>
      <c r="P18548" t="s">
        <v>476</v>
      </c>
    </row>
    <row r="18549" spans="2:16">
      <c r="B18549" s="485" t="s">
        <v>28795</v>
      </c>
      <c r="C18549" t="s">
        <v>28793</v>
      </c>
      <c r="D18549" t="s">
        <v>28793</v>
      </c>
      <c r="E18549" t="str">
        <f t="shared" si="289"/>
        <v>473686 - PERF SANTE</v>
      </c>
      <c r="F18549" t="s">
        <v>19501</v>
      </c>
      <c r="G18549" t="s">
        <v>28799</v>
      </c>
      <c r="I18549" t="s">
        <v>15436</v>
      </c>
      <c r="J18549" t="s">
        <v>28791</v>
      </c>
      <c r="K18549" t="s">
        <v>28798</v>
      </c>
      <c r="L18549" t="s">
        <v>28797</v>
      </c>
      <c r="N18549" t="s">
        <v>208</v>
      </c>
      <c r="O18549" t="s">
        <v>476</v>
      </c>
      <c r="P18549" t="s">
        <v>476</v>
      </c>
    </row>
    <row r="18550" spans="2:16">
      <c r="B18550" s="485" t="s">
        <v>28758</v>
      </c>
      <c r="C18550" t="s">
        <v>28757</v>
      </c>
      <c r="D18550" t="s">
        <v>28757</v>
      </c>
      <c r="E18550" t="str">
        <f t="shared" si="289"/>
        <v>141150 - PERFORMANCE</v>
      </c>
      <c r="F18550" t="s">
        <v>12456</v>
      </c>
      <c r="G18550" t="s">
        <v>28762</v>
      </c>
      <c r="I18550" t="s">
        <v>28755</v>
      </c>
      <c r="J18550" t="s">
        <v>28754</v>
      </c>
      <c r="K18550" t="s">
        <v>28761</v>
      </c>
      <c r="L18550" t="s">
        <v>28760</v>
      </c>
      <c r="N18550" t="s">
        <v>208</v>
      </c>
      <c r="O18550" t="s">
        <v>476</v>
      </c>
      <c r="P18550" t="s">
        <v>476</v>
      </c>
    </row>
    <row r="18551" spans="2:16">
      <c r="B18551" s="485" t="s">
        <v>50383</v>
      </c>
      <c r="C18551" t="s">
        <v>55436</v>
      </c>
      <c r="D18551" t="s">
        <v>50381</v>
      </c>
      <c r="E18551" t="str">
        <f t="shared" si="289"/>
        <v>138319 - IRFOCOP</v>
      </c>
      <c r="F18551" t="s">
        <v>12064</v>
      </c>
      <c r="G18551" t="s">
        <v>50380</v>
      </c>
      <c r="I18551" t="s">
        <v>7016</v>
      </c>
      <c r="J18551" t="s">
        <v>50379</v>
      </c>
      <c r="K18551" t="s">
        <v>55435</v>
      </c>
      <c r="L18551" t="s">
        <v>55434</v>
      </c>
      <c r="N18551" t="s">
        <v>208</v>
      </c>
      <c r="O18551" t="s">
        <v>476</v>
      </c>
      <c r="P18551" t="s">
        <v>476</v>
      </c>
    </row>
    <row r="18552" spans="2:16">
      <c r="B18552" s="485" t="s">
        <v>70091</v>
      </c>
      <c r="C18552" t="s">
        <v>70090</v>
      </c>
      <c r="D18552" t="s">
        <v>70089</v>
      </c>
      <c r="E18552" t="str">
        <f t="shared" si="289"/>
        <v>476493 - FDPC MEDITERRANEE</v>
      </c>
      <c r="F18552" t="s">
        <v>22284</v>
      </c>
      <c r="G18552" t="s">
        <v>70088</v>
      </c>
      <c r="I18552" t="s">
        <v>70087</v>
      </c>
      <c r="J18552" t="s">
        <v>70095</v>
      </c>
      <c r="K18552" t="s">
        <v>70094</v>
      </c>
      <c r="L18552" t="s">
        <v>70093</v>
      </c>
      <c r="N18552" t="s">
        <v>208</v>
      </c>
      <c r="O18552" t="s">
        <v>476</v>
      </c>
      <c r="P18552" t="s">
        <v>476</v>
      </c>
    </row>
    <row r="18553" spans="2:16">
      <c r="B18553" s="485" t="s">
        <v>94477</v>
      </c>
      <c r="C18553" t="s">
        <v>94476</v>
      </c>
      <c r="D18553" t="s">
        <v>94475</v>
      </c>
      <c r="E18553" t="str">
        <f t="shared" si="289"/>
        <v>531418 - CGEOI</v>
      </c>
      <c r="F18553" t="s">
        <v>94483</v>
      </c>
      <c r="G18553" t="s">
        <v>94482</v>
      </c>
      <c r="H18553" t="s">
        <v>94481</v>
      </c>
      <c r="I18553" t="s">
        <v>24541</v>
      </c>
      <c r="J18553" t="s">
        <v>94472</v>
      </c>
      <c r="K18553" t="s">
        <v>94480</v>
      </c>
      <c r="L18553" t="s">
        <v>94479</v>
      </c>
      <c r="N18553" t="s">
        <v>208</v>
      </c>
      <c r="O18553" t="s">
        <v>476</v>
      </c>
      <c r="P18553" t="s">
        <v>476</v>
      </c>
    </row>
    <row r="18554" spans="2:16">
      <c r="C18554" t="s">
        <v>89779</v>
      </c>
      <c r="D18554" t="s">
        <v>89778</v>
      </c>
      <c r="E18554" t="str">
        <f t="shared" si="289"/>
        <v>666180 - CNCMFE NRBC E</v>
      </c>
      <c r="F18554" t="s">
        <v>12105</v>
      </c>
      <c r="G18554" t="s">
        <v>89777</v>
      </c>
      <c r="H18554" t="s">
        <v>20381</v>
      </c>
      <c r="I18554" t="s">
        <v>596</v>
      </c>
      <c r="J18554" t="s">
        <v>89776</v>
      </c>
      <c r="K18554" t="s">
        <v>89775</v>
      </c>
      <c r="L18554" t="s">
        <v>89774</v>
      </c>
      <c r="N18554" t="s">
        <v>208</v>
      </c>
      <c r="O18554" t="s">
        <v>476</v>
      </c>
      <c r="P18554" t="s">
        <v>476</v>
      </c>
    </row>
    <row r="18555" spans="2:16">
      <c r="C18555" t="s">
        <v>8501</v>
      </c>
      <c r="D18555" t="s">
        <v>8501</v>
      </c>
      <c r="E18555" t="str">
        <f t="shared" si="289"/>
        <v>665460 - UFMC</v>
      </c>
      <c r="G18555" t="s">
        <v>8500</v>
      </c>
      <c r="I18555" t="s">
        <v>5789</v>
      </c>
      <c r="J18555" t="s">
        <v>8499</v>
      </c>
      <c r="K18555" t="s">
        <v>8498</v>
      </c>
      <c r="L18555" t="s">
        <v>8497</v>
      </c>
      <c r="N18555" t="s">
        <v>208</v>
      </c>
      <c r="O18555" t="s">
        <v>476</v>
      </c>
      <c r="P18555" t="s">
        <v>476</v>
      </c>
    </row>
    <row r="18556" spans="2:16">
      <c r="C18556" t="s">
        <v>69848</v>
      </c>
      <c r="D18556" t="s">
        <v>69847</v>
      </c>
      <c r="E18556" t="str">
        <f t="shared" si="289"/>
        <v>474800 - FOCAL</v>
      </c>
      <c r="G18556" t="s">
        <v>69846</v>
      </c>
      <c r="H18556" t="s">
        <v>69845</v>
      </c>
      <c r="I18556" t="s">
        <v>6880</v>
      </c>
      <c r="J18556" t="s">
        <v>69844</v>
      </c>
      <c r="K18556" t="s">
        <v>69843</v>
      </c>
      <c r="L18556" t="s">
        <v>69842</v>
      </c>
      <c r="N18556" t="s">
        <v>208</v>
      </c>
      <c r="O18556" t="s">
        <v>476</v>
      </c>
      <c r="P18556" t="s">
        <v>476</v>
      </c>
    </row>
    <row r="18557" spans="2:16">
      <c r="C18557" t="s">
        <v>3174</v>
      </c>
      <c r="D18557" t="s">
        <v>3173</v>
      </c>
      <c r="E18557" t="str">
        <f t="shared" si="289"/>
        <v>517380 - SFTA</v>
      </c>
      <c r="F18557" t="s">
        <v>3172</v>
      </c>
      <c r="G18557" t="s">
        <v>3171</v>
      </c>
      <c r="H18557" t="s">
        <v>3170</v>
      </c>
      <c r="I18557" t="s">
        <v>2601</v>
      </c>
      <c r="J18557" t="s">
        <v>3169</v>
      </c>
      <c r="K18557" t="s">
        <v>3168</v>
      </c>
      <c r="L18557" t="s">
        <v>3167</v>
      </c>
      <c r="N18557" t="s">
        <v>208</v>
      </c>
      <c r="O18557" t="s">
        <v>476</v>
      </c>
      <c r="P18557" t="s">
        <v>476</v>
      </c>
    </row>
    <row r="18558" spans="2:16">
      <c r="C18558" t="s">
        <v>51581</v>
      </c>
      <c r="D18558" t="s">
        <v>51580</v>
      </c>
      <c r="E18558" t="str">
        <f t="shared" si="289"/>
        <v>579269 - ICPCN</v>
      </c>
      <c r="F18558" t="s">
        <v>51579</v>
      </c>
      <c r="G18558" t="s">
        <v>51578</v>
      </c>
      <c r="I18558" t="s">
        <v>51577</v>
      </c>
      <c r="K18558" t="s">
        <v>208</v>
      </c>
      <c r="L18558" t="s">
        <v>51576</v>
      </c>
      <c r="N18558" t="s">
        <v>208</v>
      </c>
      <c r="O18558" t="s">
        <v>476</v>
      </c>
      <c r="P18558" t="s">
        <v>476</v>
      </c>
    </row>
    <row r="18559" spans="2:16">
      <c r="C18559" t="s">
        <v>5125</v>
      </c>
      <c r="D18559" t="s">
        <v>5124</v>
      </c>
      <c r="E18559" t="str">
        <f t="shared" si="289"/>
        <v>648656 - UCT</v>
      </c>
      <c r="F18559" t="s">
        <v>5123</v>
      </c>
      <c r="G18559" t="s">
        <v>5122</v>
      </c>
      <c r="I18559" t="s">
        <v>5121</v>
      </c>
      <c r="J18559" t="s">
        <v>5120</v>
      </c>
      <c r="K18559" t="s">
        <v>208</v>
      </c>
      <c r="L18559" t="s">
        <v>5119</v>
      </c>
      <c r="N18559" t="s">
        <v>208</v>
      </c>
      <c r="O18559" t="s">
        <v>476</v>
      </c>
      <c r="P18559" t="s">
        <v>476</v>
      </c>
    </row>
    <row r="18560" spans="2:16">
      <c r="C18560" t="s">
        <v>133323</v>
      </c>
      <c r="D18560" t="s">
        <v>133322</v>
      </c>
      <c r="E18560" t="str">
        <f t="shared" si="289"/>
        <v>650109 - AFRAN</v>
      </c>
      <c r="F18560" t="s">
        <v>8801</v>
      </c>
      <c r="G18560" t="s">
        <v>133321</v>
      </c>
      <c r="I18560" t="s">
        <v>133320</v>
      </c>
      <c r="J18560" t="s">
        <v>133319</v>
      </c>
      <c r="K18560" t="s">
        <v>208</v>
      </c>
      <c r="L18560" t="s">
        <v>133318</v>
      </c>
      <c r="N18560" t="s">
        <v>208</v>
      </c>
      <c r="O18560" t="s">
        <v>476</v>
      </c>
      <c r="P18560" t="s">
        <v>476</v>
      </c>
    </row>
    <row r="18561" spans="3:16">
      <c r="C18561" t="s">
        <v>79839</v>
      </c>
      <c r="D18561" t="s">
        <v>79839</v>
      </c>
      <c r="E18561" t="str">
        <f t="shared" si="289"/>
        <v>467819 - ENGLISH LANGUAGE SCHOOL OF CAPE TOWN</v>
      </c>
      <c r="G18561" t="s">
        <v>79838</v>
      </c>
      <c r="H18561" t="s">
        <v>79837</v>
      </c>
      <c r="I18561" t="s">
        <v>79836</v>
      </c>
      <c r="J18561" t="s">
        <v>79835</v>
      </c>
      <c r="K18561" t="s">
        <v>208</v>
      </c>
      <c r="L18561" t="s">
        <v>79834</v>
      </c>
      <c r="N18561" t="s">
        <v>208</v>
      </c>
      <c r="O18561" t="s">
        <v>476</v>
      </c>
      <c r="P18561" t="s">
        <v>476</v>
      </c>
    </row>
    <row r="18562" spans="3:16">
      <c r="C18562" t="s">
        <v>130831</v>
      </c>
      <c r="D18562" t="s">
        <v>130830</v>
      </c>
      <c r="E18562" t="str">
        <f t="shared" ref="E18562:E18625" si="290">_xlfn.CONCAT(L18562," - ",D18562)</f>
        <v>592160 - AAH</v>
      </c>
      <c r="F18562" t="s">
        <v>16149</v>
      </c>
      <c r="I18562" t="s">
        <v>130829</v>
      </c>
      <c r="K18562" t="s">
        <v>208</v>
      </c>
      <c r="L18562" t="s">
        <v>130828</v>
      </c>
      <c r="N18562" t="s">
        <v>208</v>
      </c>
      <c r="O18562" t="s">
        <v>476</v>
      </c>
      <c r="P18562" t="s">
        <v>476</v>
      </c>
    </row>
    <row r="18563" spans="3:16">
      <c r="C18563" t="s">
        <v>42790</v>
      </c>
      <c r="D18563" t="s">
        <v>42789</v>
      </c>
      <c r="E18563" t="str">
        <f t="shared" si="290"/>
        <v>605530 - LAPE</v>
      </c>
      <c r="F18563" t="s">
        <v>42788</v>
      </c>
      <c r="G18563" t="s">
        <v>42787</v>
      </c>
      <c r="H18563" t="s">
        <v>42786</v>
      </c>
      <c r="I18563" t="s">
        <v>16084</v>
      </c>
      <c r="K18563" t="s">
        <v>208</v>
      </c>
      <c r="L18563" t="s">
        <v>42785</v>
      </c>
      <c r="N18563" t="s">
        <v>208</v>
      </c>
      <c r="O18563" t="s">
        <v>476</v>
      </c>
      <c r="P18563" t="s">
        <v>476</v>
      </c>
    </row>
    <row r="18564" spans="3:16">
      <c r="C18564" t="s">
        <v>16088</v>
      </c>
      <c r="D18564" t="s">
        <v>16088</v>
      </c>
      <c r="E18564" t="str">
        <f t="shared" si="290"/>
        <v>600945 - SOCIETE ALGERIENNE DE NEUROCHIRURGIE</v>
      </c>
      <c r="F18564" t="s">
        <v>16087</v>
      </c>
      <c r="G18564" t="s">
        <v>16086</v>
      </c>
      <c r="H18564" t="s">
        <v>16085</v>
      </c>
      <c r="I18564" t="s">
        <v>16084</v>
      </c>
      <c r="K18564" t="s">
        <v>208</v>
      </c>
      <c r="L18564" t="s">
        <v>16083</v>
      </c>
      <c r="N18564" t="s">
        <v>208</v>
      </c>
      <c r="O18564" t="s">
        <v>476</v>
      </c>
      <c r="P18564" t="s">
        <v>476</v>
      </c>
    </row>
    <row r="18565" spans="3:16">
      <c r="C18565" t="s">
        <v>16082</v>
      </c>
      <c r="D18565" t="s">
        <v>16081</v>
      </c>
      <c r="E18565" t="str">
        <f t="shared" si="290"/>
        <v>569963 - SAPMM</v>
      </c>
      <c r="F18565" t="s">
        <v>16080</v>
      </c>
      <c r="G18565" t="s">
        <v>16079</v>
      </c>
      <c r="I18565" t="s">
        <v>16078</v>
      </c>
      <c r="J18565" t="s">
        <v>16077</v>
      </c>
      <c r="K18565" t="s">
        <v>208</v>
      </c>
      <c r="L18565" t="s">
        <v>16076</v>
      </c>
      <c r="N18565" t="s">
        <v>208</v>
      </c>
      <c r="O18565" t="s">
        <v>476</v>
      </c>
      <c r="P18565" t="s">
        <v>476</v>
      </c>
    </row>
    <row r="18566" spans="3:16">
      <c r="C18566" t="s">
        <v>103010</v>
      </c>
      <c r="D18566" t="s">
        <v>103009</v>
      </c>
      <c r="E18566" t="str">
        <f t="shared" si="290"/>
        <v>678820 - CHUO</v>
      </c>
      <c r="F18566" t="s">
        <v>3446</v>
      </c>
      <c r="G18566" t="s">
        <v>103008</v>
      </c>
      <c r="H18566" t="s">
        <v>103007</v>
      </c>
      <c r="I18566" t="s">
        <v>77691</v>
      </c>
      <c r="J18566" t="s">
        <v>103006</v>
      </c>
      <c r="K18566" t="s">
        <v>208</v>
      </c>
      <c r="L18566" t="s">
        <v>103005</v>
      </c>
      <c r="N18566" t="s">
        <v>208</v>
      </c>
      <c r="O18566" t="s">
        <v>476</v>
      </c>
      <c r="P18566" t="s">
        <v>476</v>
      </c>
    </row>
    <row r="18567" spans="3:16">
      <c r="C18567" t="s">
        <v>77695</v>
      </c>
      <c r="D18567" t="s">
        <v>77694</v>
      </c>
      <c r="E18567" t="str">
        <f t="shared" si="290"/>
        <v>554972 - EHU ORAN</v>
      </c>
      <c r="F18567" t="s">
        <v>5582</v>
      </c>
      <c r="G18567" t="s">
        <v>77693</v>
      </c>
      <c r="H18567" t="s">
        <v>77692</v>
      </c>
      <c r="I18567" t="s">
        <v>77691</v>
      </c>
      <c r="J18567" t="s">
        <v>77690</v>
      </c>
      <c r="K18567" t="s">
        <v>208</v>
      </c>
      <c r="L18567" t="s">
        <v>77689</v>
      </c>
      <c r="N18567" t="s">
        <v>208</v>
      </c>
      <c r="O18567" t="s">
        <v>476</v>
      </c>
      <c r="P18567" t="s">
        <v>476</v>
      </c>
    </row>
    <row r="18568" spans="3:16">
      <c r="C18568" t="s">
        <v>136736</v>
      </c>
      <c r="D18568" t="s">
        <v>136736</v>
      </c>
      <c r="E18568" t="str">
        <f t="shared" si="290"/>
        <v>682706 - ABIOMED EUROPE GMBH</v>
      </c>
      <c r="F18568" t="s">
        <v>8644</v>
      </c>
      <c r="G18568" t="s">
        <v>136735</v>
      </c>
      <c r="I18568" t="s">
        <v>136734</v>
      </c>
      <c r="J18568" t="s">
        <v>136733</v>
      </c>
      <c r="K18568" t="s">
        <v>208</v>
      </c>
      <c r="L18568" t="s">
        <v>136732</v>
      </c>
      <c r="N18568" t="s">
        <v>208</v>
      </c>
      <c r="O18568" t="s">
        <v>476</v>
      </c>
      <c r="P18568" t="s">
        <v>476</v>
      </c>
    </row>
    <row r="18569" spans="3:16">
      <c r="C18569" t="s">
        <v>4161</v>
      </c>
      <c r="D18569" t="s">
        <v>4160</v>
      </c>
      <c r="E18569" t="str">
        <f t="shared" si="290"/>
        <v>560224 - VLT</v>
      </c>
      <c r="F18569" t="s">
        <v>4159</v>
      </c>
      <c r="G18569" t="s">
        <v>4158</v>
      </c>
      <c r="H18569" t="s">
        <v>4157</v>
      </c>
      <c r="I18569" t="s">
        <v>4156</v>
      </c>
      <c r="J18569" t="s">
        <v>4155</v>
      </c>
      <c r="K18569" t="s">
        <v>208</v>
      </c>
      <c r="L18569" t="s">
        <v>4154</v>
      </c>
      <c r="N18569" t="s">
        <v>208</v>
      </c>
      <c r="O18569" t="s">
        <v>476</v>
      </c>
      <c r="P18569" t="s">
        <v>476</v>
      </c>
    </row>
    <row r="18570" spans="3:16">
      <c r="C18570" t="s">
        <v>75185</v>
      </c>
      <c r="D18570" t="s">
        <v>75184</v>
      </c>
      <c r="E18570" t="str">
        <f t="shared" si="290"/>
        <v>595147 - ETA</v>
      </c>
      <c r="F18570" t="s">
        <v>3546</v>
      </c>
      <c r="G18570" t="s">
        <v>75183</v>
      </c>
      <c r="I18570" t="s">
        <v>75182</v>
      </c>
      <c r="J18570" t="s">
        <v>75181</v>
      </c>
      <c r="K18570" t="s">
        <v>208</v>
      </c>
      <c r="L18570" t="s">
        <v>75180</v>
      </c>
      <c r="N18570" t="s">
        <v>208</v>
      </c>
      <c r="O18570" t="s">
        <v>476</v>
      </c>
      <c r="P18570" t="s">
        <v>476</v>
      </c>
    </row>
    <row r="18571" spans="3:16">
      <c r="C18571" t="s">
        <v>1961</v>
      </c>
      <c r="D18571" t="s">
        <v>1960</v>
      </c>
      <c r="E18571" t="str">
        <f t="shared" si="290"/>
        <v>518566 - WFSBP</v>
      </c>
      <c r="F18571" t="s">
        <v>1959</v>
      </c>
      <c r="G18571" t="s">
        <v>1958</v>
      </c>
      <c r="I18571" t="s">
        <v>1957</v>
      </c>
      <c r="J18571" t="s">
        <v>1956</v>
      </c>
      <c r="K18571" t="s">
        <v>208</v>
      </c>
      <c r="L18571" t="s">
        <v>1955</v>
      </c>
      <c r="N18571" t="s">
        <v>208</v>
      </c>
      <c r="O18571" t="s">
        <v>476</v>
      </c>
      <c r="P18571" t="s">
        <v>476</v>
      </c>
    </row>
    <row r="18572" spans="3:16">
      <c r="C18572" t="s">
        <v>116180</v>
      </c>
      <c r="D18572" t="s">
        <v>116179</v>
      </c>
      <c r="E18572" t="str">
        <f t="shared" si="290"/>
        <v>603788 - ANEV</v>
      </c>
      <c r="F18572" t="s">
        <v>64457</v>
      </c>
      <c r="G18572" t="s">
        <v>116178</v>
      </c>
      <c r="I18572" t="s">
        <v>25500</v>
      </c>
      <c r="J18572" t="s">
        <v>116177</v>
      </c>
      <c r="K18572" t="s">
        <v>208</v>
      </c>
      <c r="L18572" t="s">
        <v>116176</v>
      </c>
      <c r="N18572" t="s">
        <v>208</v>
      </c>
      <c r="O18572" t="s">
        <v>476</v>
      </c>
      <c r="P18572" t="s">
        <v>476</v>
      </c>
    </row>
    <row r="18573" spans="3:16">
      <c r="C18573" t="s">
        <v>96632</v>
      </c>
      <c r="D18573" t="s">
        <v>96632</v>
      </c>
      <c r="E18573" t="str">
        <f t="shared" si="290"/>
        <v>543457 - CHARITE UNIVERSITAETSMEDIZIN BERLIN</v>
      </c>
      <c r="F18573" t="s">
        <v>51198</v>
      </c>
      <c r="G18573" t="s">
        <v>96631</v>
      </c>
      <c r="I18573" t="s">
        <v>25500</v>
      </c>
      <c r="J18573" t="s">
        <v>96630</v>
      </c>
      <c r="K18573" t="s">
        <v>208</v>
      </c>
      <c r="L18573" t="s">
        <v>96629</v>
      </c>
      <c r="N18573" t="s">
        <v>208</v>
      </c>
      <c r="O18573" t="s">
        <v>476</v>
      </c>
      <c r="P18573" t="s">
        <v>476</v>
      </c>
    </row>
    <row r="18574" spans="3:16">
      <c r="C18574" t="s">
        <v>87666</v>
      </c>
      <c r="D18574" t="s">
        <v>87666</v>
      </c>
      <c r="E18574" t="str">
        <f t="shared" si="290"/>
        <v>656240 - DEUTSCHE DIABETES GESELLSCHAFT</v>
      </c>
      <c r="F18574" t="s">
        <v>14222</v>
      </c>
      <c r="G18574" t="s">
        <v>87665</v>
      </c>
      <c r="I18574" t="s">
        <v>25500</v>
      </c>
      <c r="J18574" t="s">
        <v>87664</v>
      </c>
      <c r="K18574" t="s">
        <v>208</v>
      </c>
      <c r="L18574" t="s">
        <v>87663</v>
      </c>
      <c r="N18574" t="s">
        <v>208</v>
      </c>
      <c r="O18574" t="s">
        <v>476</v>
      </c>
      <c r="P18574" t="s">
        <v>476</v>
      </c>
    </row>
    <row r="18575" spans="3:16">
      <c r="C18575" t="s">
        <v>87655</v>
      </c>
      <c r="D18575" t="s">
        <v>87654</v>
      </c>
      <c r="E18575" t="str">
        <f t="shared" si="290"/>
        <v>625530 - DGVS</v>
      </c>
      <c r="F18575" t="s">
        <v>50348</v>
      </c>
      <c r="G18575" t="s">
        <v>87653</v>
      </c>
      <c r="H18575" t="s">
        <v>87652</v>
      </c>
      <c r="I18575" t="s">
        <v>25500</v>
      </c>
      <c r="J18575" t="s">
        <v>87651</v>
      </c>
      <c r="K18575" t="s">
        <v>208</v>
      </c>
      <c r="L18575" t="s">
        <v>87650</v>
      </c>
      <c r="N18575" t="s">
        <v>208</v>
      </c>
      <c r="O18575" t="s">
        <v>476</v>
      </c>
      <c r="P18575" t="s">
        <v>476</v>
      </c>
    </row>
    <row r="18576" spans="3:16">
      <c r="C18576" t="s">
        <v>87649</v>
      </c>
      <c r="D18576" t="s">
        <v>87648</v>
      </c>
      <c r="E18576" t="str">
        <f t="shared" si="290"/>
        <v>590848 - DGHO</v>
      </c>
      <c r="F18576" t="s">
        <v>44683</v>
      </c>
      <c r="G18576" t="s">
        <v>87647</v>
      </c>
      <c r="H18576" t="s">
        <v>87646</v>
      </c>
      <c r="I18576" t="s">
        <v>25500</v>
      </c>
      <c r="J18576" t="s">
        <v>87645</v>
      </c>
      <c r="K18576" t="s">
        <v>208</v>
      </c>
      <c r="L18576" t="s">
        <v>87644</v>
      </c>
      <c r="N18576" t="s">
        <v>208</v>
      </c>
      <c r="O18576" t="s">
        <v>476</v>
      </c>
      <c r="P18576" t="s">
        <v>476</v>
      </c>
    </row>
    <row r="18577" spans="3:16">
      <c r="C18577" t="s">
        <v>87633</v>
      </c>
      <c r="D18577" t="s">
        <v>87632</v>
      </c>
      <c r="E18577" t="str">
        <f t="shared" si="290"/>
        <v>555575 - DGOOC</v>
      </c>
      <c r="F18577" t="s">
        <v>40624</v>
      </c>
      <c r="G18577" t="s">
        <v>87631</v>
      </c>
      <c r="I18577" t="s">
        <v>25500</v>
      </c>
      <c r="J18577" t="s">
        <v>87630</v>
      </c>
      <c r="K18577" t="s">
        <v>208</v>
      </c>
      <c r="L18577" t="s">
        <v>87629</v>
      </c>
      <c r="N18577" t="s">
        <v>208</v>
      </c>
      <c r="O18577" t="s">
        <v>476</v>
      </c>
      <c r="P18577" t="s">
        <v>476</v>
      </c>
    </row>
    <row r="18578" spans="3:16">
      <c r="C18578" t="s">
        <v>87628</v>
      </c>
      <c r="D18578" t="s">
        <v>87623</v>
      </c>
      <c r="E18578" t="str">
        <f t="shared" si="290"/>
        <v>630718 - DGP</v>
      </c>
      <c r="F18578" t="s">
        <v>2580</v>
      </c>
      <c r="G18578" t="s">
        <v>87627</v>
      </c>
      <c r="I18578" t="s">
        <v>25500</v>
      </c>
      <c r="J18578" t="s">
        <v>87626</v>
      </c>
      <c r="K18578" t="s">
        <v>208</v>
      </c>
      <c r="L18578" t="s">
        <v>87625</v>
      </c>
      <c r="N18578" t="s">
        <v>208</v>
      </c>
      <c r="O18578" t="s">
        <v>476</v>
      </c>
      <c r="P18578" t="s">
        <v>476</v>
      </c>
    </row>
    <row r="18579" spans="3:16">
      <c r="C18579" t="s">
        <v>87624</v>
      </c>
      <c r="D18579" t="s">
        <v>87623</v>
      </c>
      <c r="E18579" t="str">
        <f t="shared" si="290"/>
        <v>580200 - DGP</v>
      </c>
      <c r="F18579" t="s">
        <v>26007</v>
      </c>
      <c r="G18579" t="s">
        <v>87622</v>
      </c>
      <c r="I18579" t="s">
        <v>25500</v>
      </c>
      <c r="J18579" t="s">
        <v>87621</v>
      </c>
      <c r="K18579" t="s">
        <v>208</v>
      </c>
      <c r="L18579" t="s">
        <v>87620</v>
      </c>
      <c r="N18579" t="s">
        <v>208</v>
      </c>
      <c r="O18579" t="s">
        <v>476</v>
      </c>
      <c r="P18579" t="s">
        <v>476</v>
      </c>
    </row>
    <row r="18580" spans="3:16">
      <c r="C18580" t="s">
        <v>87619</v>
      </c>
      <c r="D18580" t="s">
        <v>87618</v>
      </c>
      <c r="E18580" t="str">
        <f t="shared" si="290"/>
        <v>619188 - DGPPN</v>
      </c>
      <c r="F18580" t="s">
        <v>26963</v>
      </c>
      <c r="G18580" t="s">
        <v>87617</v>
      </c>
      <c r="I18580" t="s">
        <v>25500</v>
      </c>
      <c r="J18580" t="s">
        <v>87616</v>
      </c>
      <c r="K18580" t="s">
        <v>208</v>
      </c>
      <c r="L18580" t="s">
        <v>87615</v>
      </c>
      <c r="N18580" t="s">
        <v>208</v>
      </c>
      <c r="O18580" t="s">
        <v>476</v>
      </c>
      <c r="P18580" t="s">
        <v>476</v>
      </c>
    </row>
    <row r="18581" spans="3:16">
      <c r="C18581" t="s">
        <v>87614</v>
      </c>
      <c r="D18581" t="s">
        <v>87613</v>
      </c>
      <c r="E18581" t="str">
        <f t="shared" si="290"/>
        <v>638456 - DGS</v>
      </c>
      <c r="F18581" t="s">
        <v>1774</v>
      </c>
      <c r="G18581" t="s">
        <v>87612</v>
      </c>
      <c r="I18581" t="s">
        <v>25500</v>
      </c>
      <c r="J18581" t="s">
        <v>87611</v>
      </c>
      <c r="K18581" t="s">
        <v>208</v>
      </c>
      <c r="L18581" t="s">
        <v>87610</v>
      </c>
      <c r="N18581" t="s">
        <v>208</v>
      </c>
      <c r="O18581" t="s">
        <v>476</v>
      </c>
      <c r="P18581" t="s">
        <v>476</v>
      </c>
    </row>
    <row r="18582" spans="3:16">
      <c r="C18582" t="s">
        <v>87605</v>
      </c>
      <c r="D18582" t="s">
        <v>87604</v>
      </c>
      <c r="E18582" t="str">
        <f t="shared" si="290"/>
        <v>638444 - DIVI</v>
      </c>
      <c r="F18582" t="s">
        <v>1774</v>
      </c>
      <c r="G18582" t="s">
        <v>87603</v>
      </c>
      <c r="I18582" t="s">
        <v>25500</v>
      </c>
      <c r="J18582" t="s">
        <v>87602</v>
      </c>
      <c r="K18582" t="s">
        <v>208</v>
      </c>
      <c r="L18582" t="s">
        <v>87601</v>
      </c>
      <c r="N18582" t="s">
        <v>208</v>
      </c>
      <c r="O18582" t="s">
        <v>476</v>
      </c>
      <c r="P18582" t="s">
        <v>476</v>
      </c>
    </row>
    <row r="18583" spans="3:16">
      <c r="C18583" t="s">
        <v>87600</v>
      </c>
      <c r="D18583" t="s">
        <v>87599</v>
      </c>
      <c r="E18583" t="str">
        <f t="shared" si="290"/>
        <v>580170 - DKG</v>
      </c>
      <c r="F18583" t="s">
        <v>26007</v>
      </c>
      <c r="G18583" t="s">
        <v>87598</v>
      </c>
      <c r="I18583" t="s">
        <v>25500</v>
      </c>
      <c r="J18583" t="s">
        <v>87597</v>
      </c>
      <c r="K18583" t="s">
        <v>208</v>
      </c>
      <c r="L18583" t="s">
        <v>87596</v>
      </c>
      <c r="N18583" t="s">
        <v>208</v>
      </c>
      <c r="O18583" t="s">
        <v>476</v>
      </c>
      <c r="P18583" t="s">
        <v>476</v>
      </c>
    </row>
    <row r="18584" spans="3:16">
      <c r="C18584" t="s">
        <v>87595</v>
      </c>
      <c r="D18584" t="s">
        <v>87595</v>
      </c>
      <c r="E18584" t="str">
        <f t="shared" si="290"/>
        <v>630706 - DEUTSCHE SCHMERZGESELLSCHAFT</v>
      </c>
      <c r="F18584" t="s">
        <v>2580</v>
      </c>
      <c r="G18584" t="s">
        <v>87594</v>
      </c>
      <c r="I18584" t="s">
        <v>25500</v>
      </c>
      <c r="J18584" t="s">
        <v>87593</v>
      </c>
      <c r="K18584" t="s">
        <v>208</v>
      </c>
      <c r="L18584" t="s">
        <v>87592</v>
      </c>
      <c r="N18584" t="s">
        <v>208</v>
      </c>
      <c r="O18584" t="s">
        <v>476</v>
      </c>
      <c r="P18584" t="s">
        <v>476</v>
      </c>
    </row>
    <row r="18585" spans="3:16">
      <c r="C18585" t="s">
        <v>76330</v>
      </c>
      <c r="D18585" t="s">
        <v>76329</v>
      </c>
      <c r="E18585" t="str">
        <f t="shared" si="290"/>
        <v>528481 - EDE</v>
      </c>
      <c r="F18585" t="s">
        <v>51139</v>
      </c>
      <c r="G18585" t="s">
        <v>76328</v>
      </c>
      <c r="I18585" t="s">
        <v>25500</v>
      </c>
      <c r="J18585" t="s">
        <v>76327</v>
      </c>
      <c r="K18585" t="s">
        <v>208</v>
      </c>
      <c r="L18585" t="s">
        <v>76326</v>
      </c>
      <c r="N18585" t="s">
        <v>208</v>
      </c>
      <c r="O18585" t="s">
        <v>476</v>
      </c>
      <c r="P18585" t="s">
        <v>476</v>
      </c>
    </row>
    <row r="18586" spans="3:16">
      <c r="C18586" t="s">
        <v>75862</v>
      </c>
      <c r="D18586" t="s">
        <v>75861</v>
      </c>
      <c r="E18586" t="str">
        <f t="shared" si="290"/>
        <v>566706 - EMAS - KIT  GROUP</v>
      </c>
      <c r="F18586" t="s">
        <v>5380</v>
      </c>
      <c r="G18586" t="s">
        <v>50987</v>
      </c>
      <c r="I18586" t="s">
        <v>25500</v>
      </c>
      <c r="J18586" t="s">
        <v>75860</v>
      </c>
      <c r="K18586" t="s">
        <v>208</v>
      </c>
      <c r="L18586" t="s">
        <v>75859</v>
      </c>
      <c r="N18586" t="s">
        <v>208</v>
      </c>
      <c r="O18586" t="s">
        <v>476</v>
      </c>
      <c r="P18586" t="s">
        <v>476</v>
      </c>
    </row>
    <row r="18587" spans="3:16">
      <c r="C18587" t="s">
        <v>51295</v>
      </c>
      <c r="D18587" t="s">
        <v>51294</v>
      </c>
      <c r="E18587" t="str">
        <f t="shared" si="290"/>
        <v>560200 - ILTS</v>
      </c>
      <c r="F18587" t="s">
        <v>4159</v>
      </c>
      <c r="G18587" t="s">
        <v>51293</v>
      </c>
      <c r="H18587" t="s">
        <v>51292</v>
      </c>
      <c r="I18587" t="s">
        <v>25500</v>
      </c>
      <c r="J18587" t="s">
        <v>51291</v>
      </c>
      <c r="K18587" t="s">
        <v>208</v>
      </c>
      <c r="L18587" t="s">
        <v>51290</v>
      </c>
      <c r="N18587" t="s">
        <v>208</v>
      </c>
      <c r="O18587" t="s">
        <v>476</v>
      </c>
      <c r="P18587" t="s">
        <v>476</v>
      </c>
    </row>
    <row r="18588" spans="3:16">
      <c r="C18588" t="s">
        <v>51121</v>
      </c>
      <c r="D18588" t="s">
        <v>51120</v>
      </c>
      <c r="E18588" t="str">
        <f t="shared" si="290"/>
        <v>575150 - IS-AIP</v>
      </c>
      <c r="F18588" t="s">
        <v>16212</v>
      </c>
      <c r="G18588" t="s">
        <v>51119</v>
      </c>
      <c r="H18588" t="s">
        <v>51118</v>
      </c>
      <c r="I18588" t="s">
        <v>25500</v>
      </c>
      <c r="J18588" t="s">
        <v>51117</v>
      </c>
      <c r="K18588" t="s">
        <v>208</v>
      </c>
      <c r="L18588" t="s">
        <v>51116</v>
      </c>
      <c r="N18588" t="s">
        <v>208</v>
      </c>
      <c r="O18588" t="s">
        <v>476</v>
      </c>
      <c r="P18588" t="s">
        <v>476</v>
      </c>
    </row>
    <row r="18589" spans="3:16">
      <c r="C18589" t="s">
        <v>50989</v>
      </c>
      <c r="D18589" t="s">
        <v>50988</v>
      </c>
      <c r="E18589" t="str">
        <f t="shared" si="290"/>
        <v>554984 - ISPAD</v>
      </c>
      <c r="F18589" t="s">
        <v>10207</v>
      </c>
      <c r="G18589" t="s">
        <v>50987</v>
      </c>
      <c r="H18589" t="s">
        <v>50986</v>
      </c>
      <c r="I18589" t="s">
        <v>25500</v>
      </c>
      <c r="J18589" t="s">
        <v>50985</v>
      </c>
      <c r="K18589" t="s">
        <v>208</v>
      </c>
      <c r="L18589" t="s">
        <v>50984</v>
      </c>
      <c r="N18589" t="s">
        <v>208</v>
      </c>
      <c r="O18589" t="s">
        <v>476</v>
      </c>
      <c r="P18589" t="s">
        <v>476</v>
      </c>
    </row>
    <row r="18590" spans="3:16">
      <c r="C18590" t="s">
        <v>50737</v>
      </c>
      <c r="D18590" t="s">
        <v>50736</v>
      </c>
      <c r="E18590" t="str">
        <f t="shared" si="290"/>
        <v>665289 - IUIS</v>
      </c>
      <c r="F18590" t="s">
        <v>10843</v>
      </c>
      <c r="G18590" t="s">
        <v>50735</v>
      </c>
      <c r="H18590" t="s">
        <v>50734</v>
      </c>
      <c r="I18590" t="s">
        <v>25500</v>
      </c>
      <c r="J18590" t="s">
        <v>50733</v>
      </c>
      <c r="K18590" t="s">
        <v>208</v>
      </c>
      <c r="L18590" t="s">
        <v>50732</v>
      </c>
      <c r="N18590" t="s">
        <v>208</v>
      </c>
      <c r="O18590" t="s">
        <v>476</v>
      </c>
      <c r="P18590" t="s">
        <v>476</v>
      </c>
    </row>
    <row r="18591" spans="3:16">
      <c r="C18591" t="s">
        <v>37627</v>
      </c>
      <c r="D18591" t="s">
        <v>37627</v>
      </c>
      <c r="E18591" t="str">
        <f t="shared" si="290"/>
        <v>561599 - MCI DEUTSCHLAND</v>
      </c>
      <c r="F18591" t="s">
        <v>37626</v>
      </c>
      <c r="G18591" t="s">
        <v>37625</v>
      </c>
      <c r="I18591" t="s">
        <v>25500</v>
      </c>
      <c r="J18591" t="s">
        <v>37624</v>
      </c>
      <c r="K18591" t="s">
        <v>208</v>
      </c>
      <c r="L18591" t="s">
        <v>37623</v>
      </c>
      <c r="N18591" t="s">
        <v>208</v>
      </c>
      <c r="O18591" t="s">
        <v>476</v>
      </c>
      <c r="P18591" t="s">
        <v>476</v>
      </c>
    </row>
    <row r="18592" spans="3:16">
      <c r="C18592" t="s">
        <v>37500</v>
      </c>
      <c r="D18592" t="s">
        <v>37500</v>
      </c>
      <c r="E18592" t="str">
        <f t="shared" si="290"/>
        <v>554157 - MEDCONCEPT</v>
      </c>
      <c r="F18592" t="s">
        <v>10440</v>
      </c>
      <c r="G18592" t="s">
        <v>37499</v>
      </c>
      <c r="I18592" t="s">
        <v>25500</v>
      </c>
      <c r="J18592" t="s">
        <v>37498</v>
      </c>
      <c r="K18592" t="s">
        <v>208</v>
      </c>
      <c r="L18592" t="s">
        <v>37497</v>
      </c>
      <c r="N18592" t="s">
        <v>208</v>
      </c>
      <c r="O18592" t="s">
        <v>476</v>
      </c>
      <c r="P18592" t="s">
        <v>476</v>
      </c>
    </row>
    <row r="18593" spans="3:16">
      <c r="C18593" t="s">
        <v>25503</v>
      </c>
      <c r="D18593" t="s">
        <v>25503</v>
      </c>
      <c r="E18593" t="str">
        <f t="shared" si="290"/>
        <v>579099 - PROMETHEUS AKADEMIE</v>
      </c>
      <c r="F18593" t="s">
        <v>25502</v>
      </c>
      <c r="G18593" t="s">
        <v>25501</v>
      </c>
      <c r="I18593" t="s">
        <v>25500</v>
      </c>
      <c r="J18593" t="s">
        <v>25499</v>
      </c>
      <c r="K18593" t="s">
        <v>208</v>
      </c>
      <c r="L18593" t="s">
        <v>25498</v>
      </c>
      <c r="N18593" t="s">
        <v>208</v>
      </c>
      <c r="O18593" t="s">
        <v>476</v>
      </c>
      <c r="P18593" t="s">
        <v>476</v>
      </c>
    </row>
    <row r="18594" spans="3:16">
      <c r="C18594" t="s">
        <v>37732</v>
      </c>
      <c r="D18594" t="s">
        <v>37732</v>
      </c>
      <c r="E18594" t="str">
        <f t="shared" si="290"/>
        <v>470340 - MAZ MOSELTAL GBR</v>
      </c>
      <c r="G18594" t="s">
        <v>37731</v>
      </c>
      <c r="H18594" t="s">
        <v>37730</v>
      </c>
      <c r="I18594" t="s">
        <v>37729</v>
      </c>
      <c r="J18594" t="s">
        <v>37728</v>
      </c>
      <c r="K18594" t="s">
        <v>208</v>
      </c>
      <c r="L18594" t="s">
        <v>37727</v>
      </c>
      <c r="N18594" t="s">
        <v>208</v>
      </c>
      <c r="O18594" t="s">
        <v>476</v>
      </c>
      <c r="P18594" t="s">
        <v>476</v>
      </c>
    </row>
    <row r="18595" spans="3:16">
      <c r="C18595" t="s">
        <v>51125</v>
      </c>
      <c r="D18595" t="s">
        <v>51124</v>
      </c>
      <c r="E18595" t="str">
        <f t="shared" si="290"/>
        <v>686748 - ISCEV</v>
      </c>
      <c r="F18595" t="s">
        <v>3072</v>
      </c>
      <c r="G18595" t="s">
        <v>51123</v>
      </c>
      <c r="I18595" t="s">
        <v>41425</v>
      </c>
      <c r="K18595" t="s">
        <v>208</v>
      </c>
      <c r="L18595" t="s">
        <v>51122</v>
      </c>
      <c r="N18595" t="s">
        <v>208</v>
      </c>
      <c r="O18595" t="s">
        <v>476</v>
      </c>
      <c r="P18595" t="s">
        <v>476</v>
      </c>
    </row>
    <row r="18596" spans="3:16">
      <c r="C18596" t="s">
        <v>41427</v>
      </c>
      <c r="D18596" t="s">
        <v>41427</v>
      </c>
      <c r="E18596" t="str">
        <f t="shared" si="290"/>
        <v>679434 - LVR-KLINIK BONN</v>
      </c>
      <c r="F18596" t="s">
        <v>6968</v>
      </c>
      <c r="G18596" t="s">
        <v>41426</v>
      </c>
      <c r="I18596" t="s">
        <v>41425</v>
      </c>
      <c r="K18596" t="s">
        <v>208</v>
      </c>
      <c r="L18596" t="s">
        <v>41424</v>
      </c>
      <c r="N18596" t="s">
        <v>208</v>
      </c>
      <c r="O18596" t="s">
        <v>476</v>
      </c>
      <c r="P18596" t="s">
        <v>476</v>
      </c>
    </row>
    <row r="18597" spans="3:16">
      <c r="C18597" t="s">
        <v>75921</v>
      </c>
      <c r="D18597" t="s">
        <v>75920</v>
      </c>
      <c r="E18597" t="str">
        <f t="shared" si="290"/>
        <v>568855 - EHSF</v>
      </c>
      <c r="F18597" t="s">
        <v>75919</v>
      </c>
      <c r="G18597" t="s">
        <v>75918</v>
      </c>
      <c r="H18597" t="s">
        <v>75917</v>
      </c>
      <c r="I18597" t="s">
        <v>75916</v>
      </c>
      <c r="K18597" t="s">
        <v>208</v>
      </c>
      <c r="L18597" t="s">
        <v>75915</v>
      </c>
      <c r="N18597" t="s">
        <v>208</v>
      </c>
      <c r="O18597" t="s">
        <v>476</v>
      </c>
      <c r="P18597" t="s">
        <v>476</v>
      </c>
    </row>
    <row r="18598" spans="3:16">
      <c r="C18598" t="s">
        <v>67043</v>
      </c>
      <c r="D18598" t="s">
        <v>67042</v>
      </c>
      <c r="E18598" t="str">
        <f t="shared" si="290"/>
        <v>603909 - GFID-EV</v>
      </c>
      <c r="F18598" t="s">
        <v>43131</v>
      </c>
      <c r="G18598" t="s">
        <v>67041</v>
      </c>
      <c r="I18598" t="s">
        <v>67040</v>
      </c>
      <c r="J18598" t="s">
        <v>67039</v>
      </c>
      <c r="K18598" t="s">
        <v>208</v>
      </c>
      <c r="L18598" t="s">
        <v>67038</v>
      </c>
      <c r="N18598" t="s">
        <v>208</v>
      </c>
      <c r="O18598" t="s">
        <v>476</v>
      </c>
      <c r="P18598" t="s">
        <v>476</v>
      </c>
    </row>
    <row r="18599" spans="3:16">
      <c r="C18599" t="s">
        <v>76288</v>
      </c>
      <c r="D18599" t="s">
        <v>76287</v>
      </c>
      <c r="E18599" t="str">
        <f t="shared" si="290"/>
        <v>570059 - EASD</v>
      </c>
      <c r="F18599" t="s">
        <v>76286</v>
      </c>
      <c r="G18599" t="s">
        <v>76285</v>
      </c>
      <c r="I18599" t="s">
        <v>75033</v>
      </c>
      <c r="J18599" t="s">
        <v>76284</v>
      </c>
      <c r="K18599" t="s">
        <v>208</v>
      </c>
      <c r="L18599" t="s">
        <v>76283</v>
      </c>
      <c r="N18599" t="s">
        <v>208</v>
      </c>
      <c r="O18599" t="s">
        <v>476</v>
      </c>
      <c r="P18599" t="s">
        <v>476</v>
      </c>
    </row>
    <row r="18600" spans="3:16">
      <c r="C18600" t="s">
        <v>75963</v>
      </c>
      <c r="D18600" t="s">
        <v>75962</v>
      </c>
      <c r="E18600" t="str">
        <f t="shared" si="290"/>
        <v>555060 - EFSD</v>
      </c>
      <c r="F18600" t="s">
        <v>10207</v>
      </c>
      <c r="G18600" t="s">
        <v>75961</v>
      </c>
      <c r="I18600" t="s">
        <v>75033</v>
      </c>
      <c r="J18600" t="s">
        <v>75960</v>
      </c>
      <c r="K18600" t="s">
        <v>208</v>
      </c>
      <c r="L18600" t="s">
        <v>75959</v>
      </c>
      <c r="N18600" t="s">
        <v>208</v>
      </c>
      <c r="O18600" t="s">
        <v>476</v>
      </c>
      <c r="P18600" t="s">
        <v>476</v>
      </c>
    </row>
    <row r="18601" spans="3:16">
      <c r="C18601" t="s">
        <v>75035</v>
      </c>
      <c r="D18601" t="s">
        <v>75035</v>
      </c>
      <c r="E18601" t="str">
        <f t="shared" si="290"/>
        <v>648838 - EVANGELISCHES KRANKENHAUS DUSSELDORF</v>
      </c>
      <c r="F18601" t="s">
        <v>3339</v>
      </c>
      <c r="G18601" t="s">
        <v>75034</v>
      </c>
      <c r="I18601" t="s">
        <v>75033</v>
      </c>
      <c r="J18601" t="s">
        <v>75032</v>
      </c>
      <c r="K18601" t="s">
        <v>208</v>
      </c>
      <c r="L18601" t="s">
        <v>75031</v>
      </c>
      <c r="N18601" t="s">
        <v>208</v>
      </c>
      <c r="O18601" t="s">
        <v>476</v>
      </c>
      <c r="P18601" t="s">
        <v>476</v>
      </c>
    </row>
    <row r="18602" spans="3:16">
      <c r="C18602" t="s">
        <v>75975</v>
      </c>
      <c r="D18602" t="s">
        <v>75974</v>
      </c>
      <c r="E18602" t="str">
        <f t="shared" si="290"/>
        <v>509085 - EFAD</v>
      </c>
      <c r="F18602" t="s">
        <v>75973</v>
      </c>
      <c r="H18602" t="s">
        <v>75972</v>
      </c>
      <c r="I18602" t="s">
        <v>75971</v>
      </c>
      <c r="J18602" t="s">
        <v>75970</v>
      </c>
      <c r="K18602" t="s">
        <v>208</v>
      </c>
      <c r="L18602" t="s">
        <v>75969</v>
      </c>
      <c r="N18602" t="s">
        <v>208</v>
      </c>
      <c r="O18602" t="s">
        <v>476</v>
      </c>
      <c r="P18602" t="s">
        <v>476</v>
      </c>
    </row>
    <row r="18603" spans="3:16">
      <c r="C18603" t="s">
        <v>12871</v>
      </c>
      <c r="D18603" t="s">
        <v>12870</v>
      </c>
      <c r="E18603" t="str">
        <f t="shared" si="290"/>
        <v>579981 - STOMA ACADEMY</v>
      </c>
      <c r="F18603" t="s">
        <v>12869</v>
      </c>
      <c r="G18603" t="s">
        <v>12868</v>
      </c>
      <c r="I18603" t="s">
        <v>12867</v>
      </c>
      <c r="J18603" t="s">
        <v>12866</v>
      </c>
      <c r="K18603" t="s">
        <v>208</v>
      </c>
      <c r="L18603" t="s">
        <v>12865</v>
      </c>
      <c r="N18603" t="s">
        <v>208</v>
      </c>
      <c r="O18603" t="s">
        <v>476</v>
      </c>
      <c r="P18603" t="s">
        <v>476</v>
      </c>
    </row>
    <row r="18604" spans="3:16">
      <c r="C18604" t="s">
        <v>75511</v>
      </c>
      <c r="D18604" t="s">
        <v>75510</v>
      </c>
      <c r="E18604" t="str">
        <f t="shared" si="290"/>
        <v>549897 - ESV</v>
      </c>
      <c r="F18604" t="s">
        <v>5179</v>
      </c>
      <c r="G18604" t="s">
        <v>75509</v>
      </c>
      <c r="H18604" t="s">
        <v>75508</v>
      </c>
      <c r="I18604" t="s">
        <v>6424</v>
      </c>
      <c r="J18604" t="s">
        <v>75507</v>
      </c>
      <c r="K18604" t="s">
        <v>208</v>
      </c>
      <c r="L18604" t="s">
        <v>75506</v>
      </c>
      <c r="N18604" t="s">
        <v>208</v>
      </c>
      <c r="O18604" t="s">
        <v>476</v>
      </c>
      <c r="P18604" t="s">
        <v>476</v>
      </c>
    </row>
    <row r="18605" spans="3:16">
      <c r="C18605" t="s">
        <v>51626</v>
      </c>
      <c r="D18605" t="s">
        <v>51625</v>
      </c>
      <c r="E18605" t="str">
        <f t="shared" si="290"/>
        <v>651084 - IBCN E.V.</v>
      </c>
      <c r="F18605" t="s">
        <v>12003</v>
      </c>
      <c r="G18605" t="s">
        <v>51624</v>
      </c>
      <c r="H18605" t="s">
        <v>51623</v>
      </c>
      <c r="I18605" t="s">
        <v>6424</v>
      </c>
      <c r="K18605" t="s">
        <v>208</v>
      </c>
      <c r="L18605" t="s">
        <v>51622</v>
      </c>
      <c r="N18605" t="s">
        <v>208</v>
      </c>
      <c r="O18605" t="s">
        <v>476</v>
      </c>
      <c r="P18605" t="s">
        <v>476</v>
      </c>
    </row>
    <row r="18606" spans="3:16">
      <c r="C18606" t="s">
        <v>6426</v>
      </c>
      <c r="D18606" t="s">
        <v>6426</v>
      </c>
      <c r="E18606" t="str">
        <f t="shared" si="290"/>
        <v>559477 - UNIVERSITATSKLINIKUM ERLANGEN</v>
      </c>
      <c r="F18606" t="s">
        <v>1839</v>
      </c>
      <c r="G18606" t="s">
        <v>6425</v>
      </c>
      <c r="I18606" t="s">
        <v>6424</v>
      </c>
      <c r="J18606" t="s">
        <v>6423</v>
      </c>
      <c r="K18606" t="s">
        <v>208</v>
      </c>
      <c r="L18606" t="s">
        <v>6422</v>
      </c>
      <c r="N18606" t="s">
        <v>208</v>
      </c>
      <c r="O18606" t="s">
        <v>476</v>
      </c>
      <c r="P18606" t="s">
        <v>476</v>
      </c>
    </row>
    <row r="18607" spans="3:16">
      <c r="C18607" t="s">
        <v>75597</v>
      </c>
      <c r="D18607" t="s">
        <v>75579</v>
      </c>
      <c r="E18607" t="str">
        <f t="shared" si="290"/>
        <v>570291 - ESPN</v>
      </c>
      <c r="F18607" t="s">
        <v>16161</v>
      </c>
      <c r="I18607" t="s">
        <v>47921</v>
      </c>
      <c r="K18607" t="s">
        <v>208</v>
      </c>
      <c r="L18607" t="s">
        <v>75596</v>
      </c>
      <c r="N18607" t="s">
        <v>208</v>
      </c>
      <c r="O18607" t="s">
        <v>476</v>
      </c>
      <c r="P18607" t="s">
        <v>476</v>
      </c>
    </row>
    <row r="18608" spans="3:16">
      <c r="C18608" t="s">
        <v>47924</v>
      </c>
      <c r="D18608" t="s">
        <v>47924</v>
      </c>
      <c r="E18608" t="str">
        <f t="shared" si="290"/>
        <v>546380 - KLINIKEN ESSEN-MITTE</v>
      </c>
      <c r="F18608" t="s">
        <v>47750</v>
      </c>
      <c r="G18608" t="s">
        <v>47923</v>
      </c>
      <c r="H18608" t="s">
        <v>47922</v>
      </c>
      <c r="I18608" t="s">
        <v>47921</v>
      </c>
      <c r="J18608" t="s">
        <v>47920</v>
      </c>
      <c r="K18608" t="s">
        <v>208</v>
      </c>
      <c r="L18608" t="s">
        <v>47919</v>
      </c>
      <c r="N18608" t="s">
        <v>208</v>
      </c>
      <c r="O18608" t="s">
        <v>476</v>
      </c>
      <c r="P18608" t="s">
        <v>476</v>
      </c>
    </row>
    <row r="18609" spans="3:16">
      <c r="C18609" t="s">
        <v>48859</v>
      </c>
      <c r="D18609" t="s">
        <v>48858</v>
      </c>
      <c r="E18609" t="str">
        <f t="shared" si="290"/>
        <v>529291 - JSI MEDICAL SYSTEMS</v>
      </c>
      <c r="F18609" t="s">
        <v>29571</v>
      </c>
      <c r="G18609" t="s">
        <v>48857</v>
      </c>
      <c r="I18609" t="s">
        <v>48856</v>
      </c>
      <c r="J18609" t="s">
        <v>48855</v>
      </c>
      <c r="K18609" t="s">
        <v>208</v>
      </c>
      <c r="L18609" t="s">
        <v>48854</v>
      </c>
      <c r="N18609" t="s">
        <v>208</v>
      </c>
      <c r="O18609" t="s">
        <v>476</v>
      </c>
      <c r="P18609" t="s">
        <v>476</v>
      </c>
    </row>
    <row r="18610" spans="3:16">
      <c r="C18610" t="s">
        <v>8512</v>
      </c>
      <c r="D18610" t="s">
        <v>8511</v>
      </c>
      <c r="E18610" t="str">
        <f t="shared" si="290"/>
        <v>577224 - SONOABCD</v>
      </c>
      <c r="F18610" t="s">
        <v>1766</v>
      </c>
      <c r="G18610" t="s">
        <v>8510</v>
      </c>
      <c r="I18610" t="s">
        <v>8509</v>
      </c>
      <c r="K18610" t="s">
        <v>208</v>
      </c>
      <c r="L18610" t="s">
        <v>8508</v>
      </c>
      <c r="N18610" t="s">
        <v>208</v>
      </c>
      <c r="O18610" t="s">
        <v>476</v>
      </c>
      <c r="P18610" t="s">
        <v>476</v>
      </c>
    </row>
    <row r="18611" spans="3:16">
      <c r="C18611" t="s">
        <v>37554</v>
      </c>
      <c r="D18611" t="s">
        <v>37554</v>
      </c>
      <c r="E18611" t="str">
        <f t="shared" si="290"/>
        <v>676251 - MD HORIZONTE</v>
      </c>
      <c r="F18611" t="s">
        <v>7070</v>
      </c>
      <c r="G18611" t="s">
        <v>37553</v>
      </c>
      <c r="I18611" t="s">
        <v>37552</v>
      </c>
      <c r="J18611" t="s">
        <v>37551</v>
      </c>
      <c r="K18611" t="s">
        <v>208</v>
      </c>
      <c r="L18611" t="s">
        <v>37550</v>
      </c>
      <c r="N18611" t="s">
        <v>208</v>
      </c>
      <c r="O18611" t="s">
        <v>476</v>
      </c>
      <c r="P18611" t="s">
        <v>476</v>
      </c>
    </row>
    <row r="18612" spans="3:16">
      <c r="C18612" t="s">
        <v>75166</v>
      </c>
      <c r="D18612" t="s">
        <v>75165</v>
      </c>
      <c r="E18612" t="str">
        <f t="shared" si="290"/>
        <v>542519 - EVRS</v>
      </c>
      <c r="F18612" t="s">
        <v>40474</v>
      </c>
      <c r="G18612" t="s">
        <v>75164</v>
      </c>
      <c r="I18612" t="s">
        <v>9455</v>
      </c>
      <c r="K18612" t="s">
        <v>208</v>
      </c>
      <c r="L18612" t="s">
        <v>75163</v>
      </c>
      <c r="N18612" t="s">
        <v>208</v>
      </c>
      <c r="O18612" t="s">
        <v>476</v>
      </c>
      <c r="P18612" t="s">
        <v>476</v>
      </c>
    </row>
    <row r="18613" spans="3:16">
      <c r="C18613" t="s">
        <v>9458</v>
      </c>
      <c r="D18613" t="s">
        <v>9458</v>
      </c>
      <c r="E18613" t="str">
        <f t="shared" si="290"/>
        <v>562427 - TOP-PHYSIO FORTBILDUNGSZENTRUM GMBH</v>
      </c>
      <c r="F18613" t="s">
        <v>9457</v>
      </c>
      <c r="G18613" t="s">
        <v>9456</v>
      </c>
      <c r="I18613" t="s">
        <v>9455</v>
      </c>
      <c r="J18613" t="s">
        <v>9454</v>
      </c>
      <c r="K18613" t="s">
        <v>208</v>
      </c>
      <c r="L18613" t="s">
        <v>9453</v>
      </c>
      <c r="N18613" t="s">
        <v>208</v>
      </c>
      <c r="O18613" t="s">
        <v>476</v>
      </c>
      <c r="P18613" t="s">
        <v>476</v>
      </c>
    </row>
    <row r="18614" spans="3:16">
      <c r="C18614" t="s">
        <v>76421</v>
      </c>
      <c r="D18614" t="s">
        <v>76420</v>
      </c>
      <c r="E18614" t="str">
        <f t="shared" si="290"/>
        <v>574491 - EACD</v>
      </c>
      <c r="F18614" t="s">
        <v>5031</v>
      </c>
      <c r="I18614" t="s">
        <v>76337</v>
      </c>
      <c r="K18614" t="s">
        <v>208</v>
      </c>
      <c r="L18614" t="s">
        <v>76419</v>
      </c>
      <c r="N18614" t="s">
        <v>208</v>
      </c>
      <c r="O18614" t="s">
        <v>476</v>
      </c>
      <c r="P18614" t="s">
        <v>476</v>
      </c>
    </row>
    <row r="18615" spans="3:16">
      <c r="C18615" t="s">
        <v>76341</v>
      </c>
      <c r="D18615" t="s">
        <v>76340</v>
      </c>
      <c r="E18615" t="str">
        <f t="shared" si="290"/>
        <v>561204 - EACPT</v>
      </c>
      <c r="F18615" t="s">
        <v>14658</v>
      </c>
      <c r="G18615" t="s">
        <v>76339</v>
      </c>
      <c r="H18615" t="s">
        <v>76338</v>
      </c>
      <c r="I18615" t="s">
        <v>76337</v>
      </c>
      <c r="J18615" t="s">
        <v>76336</v>
      </c>
      <c r="K18615" t="s">
        <v>208</v>
      </c>
      <c r="L18615" t="s">
        <v>76335</v>
      </c>
      <c r="N18615" t="s">
        <v>208</v>
      </c>
      <c r="O18615" t="s">
        <v>476</v>
      </c>
      <c r="P18615" t="s">
        <v>476</v>
      </c>
    </row>
    <row r="18616" spans="3:16">
      <c r="C18616" t="s">
        <v>4153</v>
      </c>
      <c r="D18616" t="s">
        <v>4153</v>
      </c>
      <c r="E18616" t="str">
        <f t="shared" si="290"/>
        <v>680606 - VEREIN FUR MEDIZINISCHE WEITERBILDUNG</v>
      </c>
      <c r="F18616" t="s">
        <v>4152</v>
      </c>
      <c r="G18616" t="s">
        <v>4151</v>
      </c>
      <c r="I18616" t="s">
        <v>4150</v>
      </c>
      <c r="K18616" t="s">
        <v>208</v>
      </c>
      <c r="L18616" t="s">
        <v>4149</v>
      </c>
      <c r="N18616" t="s">
        <v>208</v>
      </c>
      <c r="O18616" t="s">
        <v>476</v>
      </c>
      <c r="P18616" t="s">
        <v>476</v>
      </c>
    </row>
    <row r="18617" spans="3:16">
      <c r="C18617" t="s">
        <v>132667</v>
      </c>
      <c r="D18617" t="s">
        <v>132667</v>
      </c>
      <c r="E18617" t="str">
        <f t="shared" si="290"/>
        <v>477813 - AGE CONSULT</v>
      </c>
      <c r="F18617" t="s">
        <v>132666</v>
      </c>
      <c r="G18617" t="s">
        <v>132665</v>
      </c>
      <c r="I18617" t="s">
        <v>74215</v>
      </c>
      <c r="J18617" t="s">
        <v>132664</v>
      </c>
      <c r="K18617" t="s">
        <v>208</v>
      </c>
      <c r="L18617" t="s">
        <v>132663</v>
      </c>
      <c r="N18617" t="s">
        <v>208</v>
      </c>
      <c r="O18617" t="s">
        <v>476</v>
      </c>
      <c r="P18617" t="s">
        <v>476</v>
      </c>
    </row>
    <row r="18618" spans="3:16">
      <c r="C18618" t="s">
        <v>127373</v>
      </c>
      <c r="D18618" t="s">
        <v>127372</v>
      </c>
      <c r="E18618" t="str">
        <f t="shared" si="290"/>
        <v>656914 - AWP FREIBURG</v>
      </c>
      <c r="F18618" t="s">
        <v>3923</v>
      </c>
      <c r="G18618" t="s">
        <v>127371</v>
      </c>
      <c r="I18618" t="s">
        <v>74215</v>
      </c>
      <c r="J18618" t="s">
        <v>127370</v>
      </c>
      <c r="K18618" t="s">
        <v>208</v>
      </c>
      <c r="L18618" t="s">
        <v>127369</v>
      </c>
      <c r="N18618" t="s">
        <v>208</v>
      </c>
      <c r="O18618" t="s">
        <v>476</v>
      </c>
      <c r="P18618" t="s">
        <v>476</v>
      </c>
    </row>
    <row r="18619" spans="3:16">
      <c r="C18619" t="s">
        <v>74217</v>
      </c>
      <c r="D18619" t="s">
        <v>74217</v>
      </c>
      <c r="E18619" t="str">
        <f t="shared" si="290"/>
        <v>565507 - FALK FOUNDATION EV</v>
      </c>
      <c r="F18619" t="s">
        <v>28997</v>
      </c>
      <c r="G18619" t="s">
        <v>74216</v>
      </c>
      <c r="I18619" t="s">
        <v>74215</v>
      </c>
      <c r="J18619" t="s">
        <v>74214</v>
      </c>
      <c r="K18619" t="s">
        <v>208</v>
      </c>
      <c r="L18619" t="s">
        <v>74213</v>
      </c>
      <c r="N18619" t="s">
        <v>208</v>
      </c>
      <c r="O18619" t="s">
        <v>476</v>
      </c>
      <c r="P18619" t="s">
        <v>476</v>
      </c>
    </row>
    <row r="18620" spans="3:16">
      <c r="C18620" t="s">
        <v>87638</v>
      </c>
      <c r="D18620" t="s">
        <v>87599</v>
      </c>
      <c r="E18620" t="str">
        <f t="shared" si="290"/>
        <v>636885 - DKG</v>
      </c>
      <c r="F18620" t="s">
        <v>15613</v>
      </c>
      <c r="G18620" t="s">
        <v>87637</v>
      </c>
      <c r="I18620" t="s">
        <v>87636</v>
      </c>
      <c r="J18620" t="s">
        <v>87635</v>
      </c>
      <c r="K18620" t="s">
        <v>208</v>
      </c>
      <c r="L18620" t="s">
        <v>87634</v>
      </c>
      <c r="N18620" t="s">
        <v>208</v>
      </c>
      <c r="O18620" t="s">
        <v>476</v>
      </c>
      <c r="P18620" t="s">
        <v>476</v>
      </c>
    </row>
    <row r="18621" spans="3:16">
      <c r="C18621" t="s">
        <v>14647</v>
      </c>
      <c r="D18621" t="s">
        <v>14646</v>
      </c>
      <c r="E18621" t="str">
        <f t="shared" si="290"/>
        <v>555332 - SESAM</v>
      </c>
      <c r="F18621" t="s">
        <v>1965</v>
      </c>
      <c r="I18621" t="s">
        <v>14645</v>
      </c>
      <c r="K18621" t="s">
        <v>208</v>
      </c>
      <c r="L18621" t="s">
        <v>14644</v>
      </c>
      <c r="N18621" t="s">
        <v>208</v>
      </c>
      <c r="O18621" t="s">
        <v>476</v>
      </c>
      <c r="P18621" t="s">
        <v>476</v>
      </c>
    </row>
    <row r="18622" spans="3:16">
      <c r="C18622" t="s">
        <v>21841</v>
      </c>
      <c r="D18622" t="s">
        <v>21840</v>
      </c>
      <c r="E18622" t="str">
        <f t="shared" si="290"/>
        <v>582335 - RSE</v>
      </c>
      <c r="F18622" t="s">
        <v>21839</v>
      </c>
      <c r="G18622" t="s">
        <v>21838</v>
      </c>
      <c r="I18622" t="s">
        <v>21837</v>
      </c>
      <c r="J18622" t="s">
        <v>21836</v>
      </c>
      <c r="K18622" t="s">
        <v>208</v>
      </c>
      <c r="L18622" t="s">
        <v>21835</v>
      </c>
      <c r="N18622" t="s">
        <v>208</v>
      </c>
      <c r="O18622" t="s">
        <v>476</v>
      </c>
      <c r="P18622" t="s">
        <v>476</v>
      </c>
    </row>
    <row r="18623" spans="3:16">
      <c r="C18623" t="s">
        <v>37093</v>
      </c>
      <c r="D18623" t="s">
        <v>37092</v>
      </c>
      <c r="E18623" t="str">
        <f t="shared" si="290"/>
        <v>685185 - MEDITAVITA</v>
      </c>
      <c r="F18623" t="s">
        <v>2718</v>
      </c>
      <c r="G18623" t="s">
        <v>37091</v>
      </c>
      <c r="I18623" t="s">
        <v>37090</v>
      </c>
      <c r="J18623" t="s">
        <v>37089</v>
      </c>
      <c r="K18623" t="s">
        <v>208</v>
      </c>
      <c r="L18623" t="s">
        <v>37088</v>
      </c>
      <c r="N18623" t="s">
        <v>208</v>
      </c>
      <c r="O18623" t="s">
        <v>476</v>
      </c>
      <c r="P18623" t="s">
        <v>476</v>
      </c>
    </row>
    <row r="18624" spans="3:16">
      <c r="C18624" t="s">
        <v>48380</v>
      </c>
      <c r="D18624" t="s">
        <v>48380</v>
      </c>
      <c r="E18624" t="str">
        <f t="shared" si="290"/>
        <v>669301 - KBO ISAR AMPER KLINIKUM</v>
      </c>
      <c r="F18624" t="s">
        <v>3552</v>
      </c>
      <c r="G18624" t="s">
        <v>48379</v>
      </c>
      <c r="I18624" t="s">
        <v>48378</v>
      </c>
      <c r="J18624" t="s">
        <v>48377</v>
      </c>
      <c r="K18624" t="s">
        <v>208</v>
      </c>
      <c r="L18624" t="s">
        <v>48376</v>
      </c>
      <c r="N18624" t="s">
        <v>208</v>
      </c>
      <c r="O18624" t="s">
        <v>476</v>
      </c>
      <c r="P18624" t="s">
        <v>476</v>
      </c>
    </row>
    <row r="18625" spans="3:16">
      <c r="C18625" t="s">
        <v>91218</v>
      </c>
      <c r="D18625" t="s">
        <v>91218</v>
      </c>
      <c r="E18625" t="str">
        <f t="shared" si="290"/>
        <v>542064 - CPO HANSER SERVICE - HANSER AND CO</v>
      </c>
      <c r="F18625" t="s">
        <v>91217</v>
      </c>
      <c r="G18625" t="s">
        <v>91216</v>
      </c>
      <c r="I18625" t="s">
        <v>6417</v>
      </c>
      <c r="J18625" t="s">
        <v>91215</v>
      </c>
      <c r="K18625" t="s">
        <v>208</v>
      </c>
      <c r="L18625" t="s">
        <v>91214</v>
      </c>
      <c r="N18625" t="s">
        <v>208</v>
      </c>
      <c r="O18625" t="s">
        <v>476</v>
      </c>
      <c r="P18625" t="s">
        <v>476</v>
      </c>
    </row>
    <row r="18626" spans="3:16">
      <c r="C18626" t="s">
        <v>75352</v>
      </c>
      <c r="D18626" t="s">
        <v>75351</v>
      </c>
      <c r="E18626" t="str">
        <f t="shared" ref="E18626:E18689" si="291">_xlfn.CONCAT(L18626," - ",D18626)</f>
        <v>639229 - ESOP</v>
      </c>
      <c r="F18626" t="s">
        <v>28296</v>
      </c>
      <c r="G18626" t="s">
        <v>75350</v>
      </c>
      <c r="I18626" t="s">
        <v>6417</v>
      </c>
      <c r="J18626" t="s">
        <v>75349</v>
      </c>
      <c r="K18626" t="s">
        <v>208</v>
      </c>
      <c r="L18626" t="s">
        <v>75348</v>
      </c>
      <c r="N18626" t="s">
        <v>208</v>
      </c>
      <c r="O18626" t="s">
        <v>476</v>
      </c>
      <c r="P18626" t="s">
        <v>476</v>
      </c>
    </row>
    <row r="18627" spans="3:16">
      <c r="C18627" t="s">
        <v>31515</v>
      </c>
      <c r="D18627" t="s">
        <v>31515</v>
      </c>
      <c r="E18627" t="str">
        <f t="shared" si="291"/>
        <v>533683 - OLYMPUS DEUTSCHLAND GMBH</v>
      </c>
      <c r="F18627" t="s">
        <v>31514</v>
      </c>
      <c r="G18627" t="s">
        <v>31513</v>
      </c>
      <c r="I18627" t="s">
        <v>6417</v>
      </c>
      <c r="K18627" t="s">
        <v>208</v>
      </c>
      <c r="L18627" t="s">
        <v>31512</v>
      </c>
      <c r="N18627" t="s">
        <v>208</v>
      </c>
      <c r="O18627" t="s">
        <v>476</v>
      </c>
      <c r="P18627" t="s">
        <v>476</v>
      </c>
    </row>
    <row r="18628" spans="3:16">
      <c r="C18628" t="s">
        <v>6421</v>
      </c>
      <c r="D18628" t="s">
        <v>6420</v>
      </c>
      <c r="E18628" t="str">
        <f t="shared" si="291"/>
        <v>639023 - UKE</v>
      </c>
      <c r="F18628" t="s">
        <v>6419</v>
      </c>
      <c r="G18628" t="s">
        <v>6418</v>
      </c>
      <c r="I18628" t="s">
        <v>6417</v>
      </c>
      <c r="J18628" t="s">
        <v>6416</v>
      </c>
      <c r="K18628" t="s">
        <v>208</v>
      </c>
      <c r="L18628" t="s">
        <v>6415</v>
      </c>
      <c r="N18628" t="s">
        <v>208</v>
      </c>
      <c r="O18628" t="s">
        <v>476</v>
      </c>
      <c r="P18628" t="s">
        <v>476</v>
      </c>
    </row>
    <row r="18629" spans="3:16">
      <c r="C18629" t="s">
        <v>76205</v>
      </c>
      <c r="D18629" t="s">
        <v>76204</v>
      </c>
      <c r="E18629" t="str">
        <f t="shared" si="291"/>
        <v>672713 - EATCB</v>
      </c>
      <c r="F18629" t="s">
        <v>10333</v>
      </c>
      <c r="G18629" t="s">
        <v>76203</v>
      </c>
      <c r="H18629" t="s">
        <v>76202</v>
      </c>
      <c r="I18629" t="s">
        <v>37074</v>
      </c>
      <c r="J18629" t="s">
        <v>76201</v>
      </c>
      <c r="K18629" t="s">
        <v>208</v>
      </c>
      <c r="L18629" t="s">
        <v>76200</v>
      </c>
      <c r="N18629" t="s">
        <v>208</v>
      </c>
      <c r="O18629" t="s">
        <v>476</v>
      </c>
      <c r="P18629" t="s">
        <v>476</v>
      </c>
    </row>
    <row r="18630" spans="3:16">
      <c r="C18630" t="s">
        <v>37077</v>
      </c>
      <c r="D18630" t="s">
        <v>37076</v>
      </c>
      <c r="E18630" t="str">
        <f t="shared" si="291"/>
        <v>584927 - MHH</v>
      </c>
      <c r="F18630" t="s">
        <v>16181</v>
      </c>
      <c r="G18630" t="s">
        <v>37075</v>
      </c>
      <c r="I18630" t="s">
        <v>37074</v>
      </c>
      <c r="J18630" t="s">
        <v>37073</v>
      </c>
      <c r="K18630" t="s">
        <v>208</v>
      </c>
      <c r="L18630" t="s">
        <v>37072</v>
      </c>
      <c r="N18630" t="s">
        <v>208</v>
      </c>
      <c r="O18630" t="s">
        <v>476</v>
      </c>
      <c r="P18630" t="s">
        <v>476</v>
      </c>
    </row>
    <row r="18631" spans="3:16">
      <c r="C18631" t="s">
        <v>87609</v>
      </c>
      <c r="D18631" t="s">
        <v>87608</v>
      </c>
      <c r="E18631" t="str">
        <f t="shared" si="291"/>
        <v>590381 - DGFZ</v>
      </c>
      <c r="F18631" t="s">
        <v>87607</v>
      </c>
      <c r="I18631" t="s">
        <v>6412</v>
      </c>
      <c r="K18631" t="s">
        <v>208</v>
      </c>
      <c r="L18631" t="s">
        <v>87606</v>
      </c>
      <c r="N18631" t="s">
        <v>208</v>
      </c>
      <c r="O18631" t="s">
        <v>476</v>
      </c>
      <c r="P18631" t="s">
        <v>476</v>
      </c>
    </row>
    <row r="18632" spans="3:16">
      <c r="C18632" t="s">
        <v>75424</v>
      </c>
      <c r="D18632" t="s">
        <v>75423</v>
      </c>
      <c r="E18632" t="str">
        <f t="shared" si="291"/>
        <v>570011 - ESGCT</v>
      </c>
      <c r="F18632" t="s">
        <v>50907</v>
      </c>
      <c r="G18632" t="s">
        <v>75422</v>
      </c>
      <c r="H18632" t="s">
        <v>75421</v>
      </c>
      <c r="I18632" t="s">
        <v>6412</v>
      </c>
      <c r="K18632" t="s">
        <v>208</v>
      </c>
      <c r="L18632" t="s">
        <v>75420</v>
      </c>
      <c r="N18632" t="s">
        <v>208</v>
      </c>
      <c r="O18632" t="s">
        <v>476</v>
      </c>
      <c r="P18632" t="s">
        <v>476</v>
      </c>
    </row>
    <row r="18633" spans="3:16">
      <c r="C18633" t="s">
        <v>66951</v>
      </c>
      <c r="D18633" t="s">
        <v>66951</v>
      </c>
      <c r="E18633" t="str">
        <f t="shared" si="291"/>
        <v>641595 - GEUDER AG</v>
      </c>
      <c r="F18633" t="s">
        <v>5238</v>
      </c>
      <c r="G18633" t="s">
        <v>66950</v>
      </c>
      <c r="I18633" t="s">
        <v>6412</v>
      </c>
      <c r="J18633" t="s">
        <v>66949</v>
      </c>
      <c r="K18633" t="s">
        <v>208</v>
      </c>
      <c r="L18633" t="s">
        <v>66948</v>
      </c>
      <c r="N18633" t="s">
        <v>208</v>
      </c>
      <c r="O18633" t="s">
        <v>476</v>
      </c>
      <c r="P18633" t="s">
        <v>476</v>
      </c>
    </row>
    <row r="18634" spans="3:16">
      <c r="C18634" t="s">
        <v>6414</v>
      </c>
      <c r="D18634" t="s">
        <v>6414</v>
      </c>
      <c r="E18634" t="str">
        <f t="shared" si="291"/>
        <v>549861 - UNIVERSITATSKLINIKUM HEIDELBERG</v>
      </c>
      <c r="F18634" t="s">
        <v>5179</v>
      </c>
      <c r="G18634" t="s">
        <v>6413</v>
      </c>
      <c r="I18634" t="s">
        <v>6412</v>
      </c>
      <c r="J18634" t="s">
        <v>6411</v>
      </c>
      <c r="K18634" t="s">
        <v>208</v>
      </c>
      <c r="L18634" t="s">
        <v>6410</v>
      </c>
      <c r="N18634" t="s">
        <v>208</v>
      </c>
      <c r="O18634" t="s">
        <v>476</v>
      </c>
      <c r="P18634" t="s">
        <v>476</v>
      </c>
    </row>
    <row r="18635" spans="3:16">
      <c r="C18635" t="s">
        <v>75688</v>
      </c>
      <c r="D18635" t="s">
        <v>75687</v>
      </c>
      <c r="E18635" t="str">
        <f t="shared" si="291"/>
        <v>674771 - ESCD</v>
      </c>
      <c r="F18635" t="s">
        <v>5969</v>
      </c>
      <c r="G18635" t="s">
        <v>75686</v>
      </c>
      <c r="H18635" t="s">
        <v>75685</v>
      </c>
      <c r="I18635" t="s">
        <v>75684</v>
      </c>
      <c r="K18635" t="s">
        <v>208</v>
      </c>
      <c r="L18635" t="s">
        <v>75683</v>
      </c>
      <c r="N18635" t="s">
        <v>208</v>
      </c>
      <c r="O18635" t="s">
        <v>476</v>
      </c>
      <c r="P18635" t="s">
        <v>476</v>
      </c>
    </row>
    <row r="18636" spans="3:16">
      <c r="C18636" t="s">
        <v>10017</v>
      </c>
      <c r="D18636" t="s">
        <v>10016</v>
      </c>
      <c r="E18636" t="str">
        <f t="shared" si="291"/>
        <v>587898 - THERAPEUTIKUM</v>
      </c>
      <c r="F18636" t="s">
        <v>10015</v>
      </c>
      <c r="G18636" t="s">
        <v>10014</v>
      </c>
      <c r="I18636" t="s">
        <v>10013</v>
      </c>
      <c r="J18636" t="s">
        <v>10012</v>
      </c>
      <c r="K18636" t="s">
        <v>208</v>
      </c>
      <c r="L18636" t="s">
        <v>10011</v>
      </c>
      <c r="N18636" t="s">
        <v>208</v>
      </c>
      <c r="O18636" t="s">
        <v>476</v>
      </c>
      <c r="P18636" t="s">
        <v>476</v>
      </c>
    </row>
    <row r="18637" spans="3:16">
      <c r="C18637" t="s">
        <v>87591</v>
      </c>
      <c r="D18637" t="s">
        <v>87590</v>
      </c>
      <c r="E18637" t="str">
        <f t="shared" si="291"/>
        <v>528225 - DVLAB EV</v>
      </c>
      <c r="F18637" t="s">
        <v>2337</v>
      </c>
      <c r="G18637" t="s">
        <v>87589</v>
      </c>
      <c r="I18637" t="s">
        <v>87588</v>
      </c>
      <c r="J18637" t="s">
        <v>87587</v>
      </c>
      <c r="K18637" t="s">
        <v>208</v>
      </c>
      <c r="L18637" t="s">
        <v>87586</v>
      </c>
      <c r="N18637" t="s">
        <v>208</v>
      </c>
      <c r="O18637" t="s">
        <v>476</v>
      </c>
      <c r="P18637" t="s">
        <v>476</v>
      </c>
    </row>
    <row r="18638" spans="3:16">
      <c r="C18638" t="s">
        <v>68934</v>
      </c>
      <c r="D18638" t="s">
        <v>68933</v>
      </c>
      <c r="E18638" t="str">
        <f t="shared" si="291"/>
        <v>636277 - FOMF</v>
      </c>
      <c r="F18638" t="s">
        <v>33030</v>
      </c>
      <c r="G18638" t="s">
        <v>68932</v>
      </c>
      <c r="I18638" t="s">
        <v>68931</v>
      </c>
      <c r="J18638" t="s">
        <v>68930</v>
      </c>
      <c r="K18638" t="s">
        <v>208</v>
      </c>
      <c r="L18638" t="s">
        <v>68929</v>
      </c>
      <c r="N18638" t="s">
        <v>208</v>
      </c>
      <c r="O18638" t="s">
        <v>476</v>
      </c>
      <c r="P18638" t="s">
        <v>476</v>
      </c>
    </row>
    <row r="18639" spans="3:16">
      <c r="C18639" t="s">
        <v>47935</v>
      </c>
      <c r="D18639" t="s">
        <v>47935</v>
      </c>
      <c r="E18639" t="str">
        <f t="shared" si="291"/>
        <v>513260 - KLINIK FUER PAEDIATRISCHE ONKOLOGIE UND HAEMATOLOGIE</v>
      </c>
      <c r="F18639" t="s">
        <v>47934</v>
      </c>
      <c r="G18639" t="s">
        <v>47933</v>
      </c>
      <c r="H18639" t="s">
        <v>47932</v>
      </c>
      <c r="I18639" t="s">
        <v>6429</v>
      </c>
      <c r="J18639" t="s">
        <v>47931</v>
      </c>
      <c r="K18639" t="s">
        <v>208</v>
      </c>
      <c r="L18639" t="s">
        <v>47930</v>
      </c>
      <c r="N18639" t="s">
        <v>208</v>
      </c>
      <c r="O18639" t="s">
        <v>476</v>
      </c>
      <c r="P18639" t="s">
        <v>476</v>
      </c>
    </row>
    <row r="18640" spans="3:16">
      <c r="C18640" t="s">
        <v>6433</v>
      </c>
      <c r="D18640" t="s">
        <v>6432</v>
      </c>
      <c r="E18640" t="str">
        <f t="shared" si="291"/>
        <v>552756 - UKS - SUMC</v>
      </c>
      <c r="F18640" t="s">
        <v>6431</v>
      </c>
      <c r="G18640" t="s">
        <v>6430</v>
      </c>
      <c r="I18640" t="s">
        <v>6429</v>
      </c>
      <c r="J18640" t="s">
        <v>6428</v>
      </c>
      <c r="K18640" t="s">
        <v>208</v>
      </c>
      <c r="L18640" t="s">
        <v>6427</v>
      </c>
      <c r="N18640" t="s">
        <v>208</v>
      </c>
      <c r="O18640" t="s">
        <v>476</v>
      </c>
      <c r="P18640" t="s">
        <v>476</v>
      </c>
    </row>
    <row r="18641" spans="3:16">
      <c r="C18641" t="s">
        <v>48428</v>
      </c>
      <c r="D18641" t="s">
        <v>48427</v>
      </c>
      <c r="E18641" t="str">
        <f t="shared" si="291"/>
        <v>615146 - KIT</v>
      </c>
      <c r="F18641" t="s">
        <v>48426</v>
      </c>
      <c r="G18641" t="s">
        <v>48425</v>
      </c>
      <c r="I18641" t="s">
        <v>48424</v>
      </c>
      <c r="J18641" t="s">
        <v>48423</v>
      </c>
      <c r="K18641" t="s">
        <v>208</v>
      </c>
      <c r="L18641" t="s">
        <v>48422</v>
      </c>
      <c r="N18641" t="s">
        <v>208</v>
      </c>
      <c r="O18641" t="s">
        <v>476</v>
      </c>
      <c r="P18641" t="s">
        <v>476</v>
      </c>
    </row>
    <row r="18642" spans="3:16">
      <c r="C18642" t="s">
        <v>51640</v>
      </c>
      <c r="D18642" t="s">
        <v>51639</v>
      </c>
      <c r="E18642" t="str">
        <f t="shared" si="291"/>
        <v>558400 - IBFM SG</v>
      </c>
      <c r="F18642" t="s">
        <v>51638</v>
      </c>
      <c r="G18642" t="s">
        <v>51637</v>
      </c>
      <c r="H18642" t="s">
        <v>51636</v>
      </c>
      <c r="I18642" t="s">
        <v>51635</v>
      </c>
      <c r="J18642" t="s">
        <v>51634</v>
      </c>
      <c r="K18642" t="s">
        <v>208</v>
      </c>
      <c r="L18642" t="s">
        <v>51633</v>
      </c>
      <c r="N18642" t="s">
        <v>208</v>
      </c>
      <c r="O18642" t="s">
        <v>476</v>
      </c>
      <c r="P18642" t="s">
        <v>476</v>
      </c>
    </row>
    <row r="18643" spans="3:16">
      <c r="C18643" t="s">
        <v>114415</v>
      </c>
      <c r="D18643" t="s">
        <v>114414</v>
      </c>
      <c r="E18643" t="str">
        <f t="shared" si="291"/>
        <v>634165 - BSV RHEINLAND-PFALZ</v>
      </c>
      <c r="F18643" t="s">
        <v>26949</v>
      </c>
      <c r="G18643" t="s">
        <v>114413</v>
      </c>
      <c r="I18643" t="s">
        <v>114412</v>
      </c>
      <c r="J18643" t="s">
        <v>114411</v>
      </c>
      <c r="K18643" t="s">
        <v>208</v>
      </c>
      <c r="L18643" t="s">
        <v>114410</v>
      </c>
      <c r="N18643" t="s">
        <v>208</v>
      </c>
      <c r="O18643" t="s">
        <v>476</v>
      </c>
      <c r="P18643" t="s">
        <v>476</v>
      </c>
    </row>
    <row r="18644" spans="3:16">
      <c r="C18644" t="s">
        <v>109027</v>
      </c>
      <c r="D18644" t="s">
        <v>109027</v>
      </c>
      <c r="E18644" t="str">
        <f t="shared" si="291"/>
        <v>571702 - CECAD RESEARCH CENTER</v>
      </c>
      <c r="F18644" t="s">
        <v>4516</v>
      </c>
      <c r="G18644" t="s">
        <v>109026</v>
      </c>
      <c r="H18644" t="s">
        <v>109025</v>
      </c>
      <c r="I18644" t="s">
        <v>8224</v>
      </c>
      <c r="J18644" t="s">
        <v>109024</v>
      </c>
      <c r="K18644" t="s">
        <v>208</v>
      </c>
      <c r="L18644" t="s">
        <v>109023</v>
      </c>
      <c r="N18644" t="s">
        <v>208</v>
      </c>
      <c r="O18644" t="s">
        <v>476</v>
      </c>
      <c r="P18644" t="s">
        <v>476</v>
      </c>
    </row>
    <row r="18645" spans="3:16">
      <c r="C18645" t="s">
        <v>75939</v>
      </c>
      <c r="D18645" t="s">
        <v>75935</v>
      </c>
      <c r="E18645" t="str">
        <f t="shared" si="291"/>
        <v>676240 - EHA</v>
      </c>
      <c r="F18645" t="s">
        <v>1575</v>
      </c>
      <c r="G18645" t="s">
        <v>75938</v>
      </c>
      <c r="I18645" t="s">
        <v>8224</v>
      </c>
      <c r="K18645" t="s">
        <v>208</v>
      </c>
      <c r="L18645" t="s">
        <v>75937</v>
      </c>
      <c r="N18645" t="s">
        <v>208</v>
      </c>
      <c r="O18645" t="s">
        <v>476</v>
      </c>
      <c r="P18645" t="s">
        <v>476</v>
      </c>
    </row>
    <row r="18646" spans="3:16">
      <c r="C18646" t="s">
        <v>67084</v>
      </c>
      <c r="D18646" t="s">
        <v>67083</v>
      </c>
      <c r="E18646" t="str">
        <f t="shared" si="291"/>
        <v>556828 - GHSG</v>
      </c>
      <c r="F18646" t="s">
        <v>67082</v>
      </c>
      <c r="G18646" t="s">
        <v>67081</v>
      </c>
      <c r="H18646" t="s">
        <v>67080</v>
      </c>
      <c r="I18646" t="s">
        <v>8224</v>
      </c>
      <c r="J18646" t="s">
        <v>67079</v>
      </c>
      <c r="K18646" t="s">
        <v>208</v>
      </c>
      <c r="L18646" t="s">
        <v>67078</v>
      </c>
      <c r="N18646" t="s">
        <v>208</v>
      </c>
      <c r="O18646" t="s">
        <v>476</v>
      </c>
      <c r="P18646" t="s">
        <v>476</v>
      </c>
    </row>
    <row r="18647" spans="3:16">
      <c r="C18647" t="s">
        <v>49774</v>
      </c>
      <c r="D18647" t="s">
        <v>49774</v>
      </c>
      <c r="E18647" t="str">
        <f t="shared" si="291"/>
        <v>468137 - IVANOVITCH LAIR ALBENA</v>
      </c>
      <c r="G18647" t="s">
        <v>49773</v>
      </c>
      <c r="I18647" t="s">
        <v>8224</v>
      </c>
      <c r="K18647" t="s">
        <v>208</v>
      </c>
      <c r="L18647" t="s">
        <v>49772</v>
      </c>
      <c r="N18647" t="s">
        <v>208</v>
      </c>
      <c r="O18647" t="s">
        <v>476</v>
      </c>
      <c r="P18647" t="s">
        <v>476</v>
      </c>
    </row>
    <row r="18648" spans="3:16">
      <c r="C18648" t="s">
        <v>47752</v>
      </c>
      <c r="D18648" t="s">
        <v>47751</v>
      </c>
      <c r="E18648" t="str">
        <f t="shared" si="291"/>
        <v>546471 - KOWALLIK MARTIN</v>
      </c>
      <c r="F18648" t="s">
        <v>47750</v>
      </c>
      <c r="G18648" t="s">
        <v>47749</v>
      </c>
      <c r="H18648" t="s">
        <v>47748</v>
      </c>
      <c r="I18648" t="s">
        <v>8224</v>
      </c>
      <c r="J18648" t="s">
        <v>47747</v>
      </c>
      <c r="K18648" t="s">
        <v>208</v>
      </c>
      <c r="L18648" t="s">
        <v>47746</v>
      </c>
      <c r="N18648" t="s">
        <v>208</v>
      </c>
      <c r="O18648" t="s">
        <v>476</v>
      </c>
      <c r="P18648" t="s">
        <v>476</v>
      </c>
    </row>
    <row r="18649" spans="3:16">
      <c r="C18649" t="s">
        <v>27072</v>
      </c>
      <c r="D18649" t="s">
        <v>27072</v>
      </c>
      <c r="E18649" t="str">
        <f t="shared" si="291"/>
        <v>533464 - POLESTAR GMBH</v>
      </c>
      <c r="F18649" t="s">
        <v>27071</v>
      </c>
      <c r="G18649" t="s">
        <v>27070</v>
      </c>
      <c r="I18649" t="s">
        <v>8224</v>
      </c>
      <c r="J18649" t="s">
        <v>27069</v>
      </c>
      <c r="K18649" t="s">
        <v>208</v>
      </c>
      <c r="L18649" t="s">
        <v>27068</v>
      </c>
      <c r="N18649" t="s">
        <v>208</v>
      </c>
      <c r="O18649" t="s">
        <v>476</v>
      </c>
      <c r="P18649" t="s">
        <v>476</v>
      </c>
    </row>
    <row r="18650" spans="3:16">
      <c r="C18650" t="s">
        <v>8226</v>
      </c>
      <c r="D18650" t="s">
        <v>8226</v>
      </c>
      <c r="E18650" t="str">
        <f t="shared" si="291"/>
        <v>679446 - UNIKLINIK KOLN</v>
      </c>
      <c r="F18650" t="s">
        <v>6968</v>
      </c>
      <c r="G18650" t="s">
        <v>8225</v>
      </c>
      <c r="I18650" t="s">
        <v>8224</v>
      </c>
      <c r="J18650" t="s">
        <v>8223</v>
      </c>
      <c r="K18650" t="s">
        <v>208</v>
      </c>
      <c r="L18650" t="s">
        <v>8222</v>
      </c>
      <c r="N18650" t="s">
        <v>208</v>
      </c>
      <c r="O18650" t="s">
        <v>476</v>
      </c>
      <c r="P18650" t="s">
        <v>476</v>
      </c>
    </row>
    <row r="18651" spans="3:16">
      <c r="C18651" t="s">
        <v>75535</v>
      </c>
      <c r="D18651" t="s">
        <v>75534</v>
      </c>
      <c r="E18651" t="str">
        <f t="shared" si="291"/>
        <v>567681 - ESHE</v>
      </c>
      <c r="F18651" t="s">
        <v>75533</v>
      </c>
      <c r="I18651" t="s">
        <v>6405</v>
      </c>
      <c r="K18651" t="s">
        <v>208</v>
      </c>
      <c r="L18651" t="s">
        <v>75532</v>
      </c>
      <c r="N18651" t="s">
        <v>208</v>
      </c>
      <c r="O18651" t="s">
        <v>476</v>
      </c>
      <c r="P18651" t="s">
        <v>476</v>
      </c>
    </row>
    <row r="18652" spans="3:16">
      <c r="C18652" t="s">
        <v>6409</v>
      </c>
      <c r="D18652" t="s">
        <v>6409</v>
      </c>
      <c r="E18652" t="str">
        <f t="shared" si="291"/>
        <v>527105 - UNIVERSITATSKLINIKUM LEIPZIG</v>
      </c>
      <c r="F18652" t="s">
        <v>6408</v>
      </c>
      <c r="G18652" t="s">
        <v>6407</v>
      </c>
      <c r="H18652" t="s">
        <v>6406</v>
      </c>
      <c r="I18652" t="s">
        <v>6405</v>
      </c>
      <c r="J18652" t="s">
        <v>6404</v>
      </c>
      <c r="K18652" t="s">
        <v>208</v>
      </c>
      <c r="L18652" t="s">
        <v>6403</v>
      </c>
      <c r="N18652" t="s">
        <v>208</v>
      </c>
      <c r="O18652" t="s">
        <v>476</v>
      </c>
      <c r="P18652" t="s">
        <v>476</v>
      </c>
    </row>
    <row r="18653" spans="3:16">
      <c r="C18653" t="s">
        <v>76412</v>
      </c>
      <c r="D18653" t="s">
        <v>76411</v>
      </c>
      <c r="E18653" t="str">
        <f t="shared" si="291"/>
        <v>626417 - EAFPS</v>
      </c>
      <c r="F18653" t="s">
        <v>742</v>
      </c>
      <c r="G18653" t="s">
        <v>76410</v>
      </c>
      <c r="H18653" t="s">
        <v>76409</v>
      </c>
      <c r="I18653" t="s">
        <v>76408</v>
      </c>
      <c r="K18653" t="s">
        <v>208</v>
      </c>
      <c r="L18653" t="s">
        <v>76407</v>
      </c>
      <c r="N18653" t="s">
        <v>208</v>
      </c>
      <c r="O18653" t="s">
        <v>476</v>
      </c>
      <c r="P18653" t="s">
        <v>476</v>
      </c>
    </row>
    <row r="18654" spans="3:16">
      <c r="C18654" t="s">
        <v>131034</v>
      </c>
      <c r="D18654" t="s">
        <v>131033</v>
      </c>
      <c r="E18654" t="str">
        <f t="shared" si="291"/>
        <v>675684 - AAF RHEINLAND-PFALZ</v>
      </c>
      <c r="F18654" t="s">
        <v>27852</v>
      </c>
      <c r="G18654" t="s">
        <v>131032</v>
      </c>
      <c r="I18654" t="s">
        <v>51734</v>
      </c>
      <c r="J18654" t="s">
        <v>131031</v>
      </c>
      <c r="K18654" t="s">
        <v>208</v>
      </c>
      <c r="L18654" t="s">
        <v>131030</v>
      </c>
      <c r="N18654" t="s">
        <v>208</v>
      </c>
      <c r="O18654" t="s">
        <v>476</v>
      </c>
      <c r="P18654" t="s">
        <v>476</v>
      </c>
    </row>
    <row r="18655" spans="3:16">
      <c r="C18655" t="s">
        <v>127481</v>
      </c>
      <c r="D18655" t="s">
        <v>127481</v>
      </c>
      <c r="E18655" t="str">
        <f t="shared" si="291"/>
        <v>683966 - AQAI</v>
      </c>
      <c r="F18655" t="s">
        <v>8057</v>
      </c>
      <c r="G18655" t="s">
        <v>127480</v>
      </c>
      <c r="I18655" t="s">
        <v>51734</v>
      </c>
      <c r="J18655" t="s">
        <v>127479</v>
      </c>
      <c r="K18655" t="s">
        <v>208</v>
      </c>
      <c r="L18655" t="s">
        <v>127478</v>
      </c>
      <c r="N18655" t="s">
        <v>208</v>
      </c>
      <c r="O18655" t="s">
        <v>476</v>
      </c>
      <c r="P18655" t="s">
        <v>476</v>
      </c>
    </row>
    <row r="18656" spans="3:16">
      <c r="C18656" t="s">
        <v>51738</v>
      </c>
      <c r="D18656" t="s">
        <v>51737</v>
      </c>
      <c r="E18656" t="str">
        <f t="shared" si="291"/>
        <v>586729 - APV</v>
      </c>
      <c r="F18656" t="s">
        <v>51736</v>
      </c>
      <c r="G18656" t="s">
        <v>51735</v>
      </c>
      <c r="I18656" t="s">
        <v>51734</v>
      </c>
      <c r="J18656" t="s">
        <v>51733</v>
      </c>
      <c r="K18656" t="s">
        <v>208</v>
      </c>
      <c r="L18656" t="s">
        <v>51732</v>
      </c>
      <c r="N18656" t="s">
        <v>208</v>
      </c>
      <c r="O18656" t="s">
        <v>476</v>
      </c>
      <c r="P18656" t="s">
        <v>476</v>
      </c>
    </row>
    <row r="18657" spans="3:16">
      <c r="C18657" t="s">
        <v>75437</v>
      </c>
      <c r="D18657" t="s">
        <v>75436</v>
      </c>
      <c r="E18657" t="str">
        <f t="shared" si="291"/>
        <v>514263 - ESGENA</v>
      </c>
      <c r="F18657" t="s">
        <v>75435</v>
      </c>
      <c r="H18657" t="s">
        <v>75434</v>
      </c>
      <c r="I18657" t="s">
        <v>75433</v>
      </c>
      <c r="J18657" t="s">
        <v>75432</v>
      </c>
      <c r="K18657" t="s">
        <v>208</v>
      </c>
      <c r="L18657" t="s">
        <v>75431</v>
      </c>
      <c r="N18657" t="s">
        <v>208</v>
      </c>
      <c r="O18657" t="s">
        <v>476</v>
      </c>
      <c r="P18657" t="s">
        <v>476</v>
      </c>
    </row>
    <row r="18658" spans="3:16">
      <c r="C18658" t="s">
        <v>131040</v>
      </c>
      <c r="D18658" t="s">
        <v>131039</v>
      </c>
      <c r="E18658" t="str">
        <f t="shared" si="291"/>
        <v>648644 - AFB PHYSIOTHERAPIESCHULE MANNHEIM</v>
      </c>
      <c r="F18658" t="s">
        <v>5123</v>
      </c>
      <c r="G18658" t="s">
        <v>131038</v>
      </c>
      <c r="I18658" t="s">
        <v>131037</v>
      </c>
      <c r="J18658" t="s">
        <v>131036</v>
      </c>
      <c r="K18658" t="s">
        <v>208</v>
      </c>
      <c r="L18658" t="s">
        <v>131035</v>
      </c>
      <c r="N18658" t="s">
        <v>208</v>
      </c>
      <c r="O18658" t="s">
        <v>476</v>
      </c>
      <c r="P18658" t="s">
        <v>476</v>
      </c>
    </row>
    <row r="18659" spans="3:16">
      <c r="C18659" t="s">
        <v>49143</v>
      </c>
      <c r="D18659" t="s">
        <v>49143</v>
      </c>
      <c r="E18659" t="str">
        <f t="shared" si="291"/>
        <v>561241 - JOHANNES WESLING KLINIKUM MINDEN</v>
      </c>
      <c r="F18659" t="s">
        <v>14658</v>
      </c>
      <c r="G18659" t="s">
        <v>49142</v>
      </c>
      <c r="I18659" t="s">
        <v>49141</v>
      </c>
      <c r="J18659" t="s">
        <v>49140</v>
      </c>
      <c r="K18659" t="s">
        <v>208</v>
      </c>
      <c r="L18659" t="s">
        <v>49139</v>
      </c>
      <c r="N18659" t="s">
        <v>208</v>
      </c>
      <c r="O18659" t="s">
        <v>476</v>
      </c>
      <c r="P18659" t="s">
        <v>476</v>
      </c>
    </row>
    <row r="18660" spans="3:16">
      <c r="C18660" t="s">
        <v>111516</v>
      </c>
      <c r="D18660" t="s">
        <v>111516</v>
      </c>
      <c r="E18660" t="str">
        <f t="shared" si="291"/>
        <v>661090 - BVS BAYERN</v>
      </c>
      <c r="F18660" t="s">
        <v>17126</v>
      </c>
      <c r="G18660" t="s">
        <v>111515</v>
      </c>
      <c r="I18660" t="s">
        <v>42123</v>
      </c>
      <c r="J18660" t="s">
        <v>111514</v>
      </c>
      <c r="K18660" t="s">
        <v>208</v>
      </c>
      <c r="L18660" t="s">
        <v>111513</v>
      </c>
      <c r="N18660" t="s">
        <v>208</v>
      </c>
      <c r="O18660" t="s">
        <v>476</v>
      </c>
      <c r="P18660" t="s">
        <v>476</v>
      </c>
    </row>
    <row r="18661" spans="3:16">
      <c r="C18661" t="s">
        <v>42125</v>
      </c>
      <c r="D18661" t="s">
        <v>42125</v>
      </c>
      <c r="E18661" t="str">
        <f t="shared" si="291"/>
        <v>661119 - LMU KLINIKUM</v>
      </c>
      <c r="F18661" t="s">
        <v>20760</v>
      </c>
      <c r="G18661" t="s">
        <v>42124</v>
      </c>
      <c r="I18661" t="s">
        <v>42123</v>
      </c>
      <c r="J18661" t="s">
        <v>42122</v>
      </c>
      <c r="K18661" t="s">
        <v>208</v>
      </c>
      <c r="L18661" t="s">
        <v>42121</v>
      </c>
      <c r="N18661" t="s">
        <v>208</v>
      </c>
      <c r="O18661" t="s">
        <v>476</v>
      </c>
      <c r="P18661" t="s">
        <v>476</v>
      </c>
    </row>
    <row r="18662" spans="3:16">
      <c r="C18662" t="s">
        <v>114689</v>
      </c>
      <c r="D18662" t="s">
        <v>114688</v>
      </c>
      <c r="E18662" t="str">
        <f t="shared" si="291"/>
        <v>634463 - BLAEK</v>
      </c>
      <c r="F18662" t="s">
        <v>4558</v>
      </c>
      <c r="G18662" t="s">
        <v>114687</v>
      </c>
      <c r="I18662" t="s">
        <v>60101</v>
      </c>
      <c r="J18662" t="s">
        <v>114686</v>
      </c>
      <c r="K18662" t="s">
        <v>208</v>
      </c>
      <c r="L18662" t="s">
        <v>114685</v>
      </c>
      <c r="N18662" t="s">
        <v>208</v>
      </c>
      <c r="O18662" t="s">
        <v>476</v>
      </c>
      <c r="P18662" t="s">
        <v>476</v>
      </c>
    </row>
    <row r="18663" spans="3:16">
      <c r="C18663" t="s">
        <v>87643</v>
      </c>
      <c r="D18663" t="s">
        <v>87642</v>
      </c>
      <c r="E18663" t="str">
        <f t="shared" si="291"/>
        <v>573966 - DGHP</v>
      </c>
      <c r="F18663" t="s">
        <v>32733</v>
      </c>
      <c r="G18663" t="s">
        <v>87641</v>
      </c>
      <c r="I18663" t="s">
        <v>60101</v>
      </c>
      <c r="J18663" t="s">
        <v>87640</v>
      </c>
      <c r="K18663" t="s">
        <v>208</v>
      </c>
      <c r="L18663" t="s">
        <v>87639</v>
      </c>
      <c r="N18663" t="s">
        <v>208</v>
      </c>
      <c r="O18663" t="s">
        <v>476</v>
      </c>
      <c r="P18663" t="s">
        <v>476</v>
      </c>
    </row>
    <row r="18664" spans="3:16">
      <c r="C18664" t="s">
        <v>75931</v>
      </c>
      <c r="D18664" t="s">
        <v>75930</v>
      </c>
      <c r="E18664" t="str">
        <f t="shared" si="291"/>
        <v>583479 - EHAC</v>
      </c>
      <c r="F18664" t="s">
        <v>62320</v>
      </c>
      <c r="G18664" t="s">
        <v>75929</v>
      </c>
      <c r="I18664" t="s">
        <v>60101</v>
      </c>
      <c r="K18664" t="s">
        <v>208</v>
      </c>
      <c r="L18664" t="s">
        <v>75928</v>
      </c>
      <c r="N18664" t="s">
        <v>208</v>
      </c>
      <c r="O18664" t="s">
        <v>476</v>
      </c>
      <c r="P18664" t="s">
        <v>476</v>
      </c>
    </row>
    <row r="18665" spans="3:16">
      <c r="C18665" t="s">
        <v>60103</v>
      </c>
      <c r="D18665" t="s">
        <v>60103</v>
      </c>
      <c r="E18665" t="str">
        <f t="shared" si="291"/>
        <v>650122 - HURZELER ZUHR ACADEMY GMBH</v>
      </c>
      <c r="F18665" t="s">
        <v>5552</v>
      </c>
      <c r="G18665" t="s">
        <v>60102</v>
      </c>
      <c r="I18665" t="s">
        <v>60101</v>
      </c>
      <c r="J18665" t="s">
        <v>60100</v>
      </c>
      <c r="K18665" t="s">
        <v>208</v>
      </c>
      <c r="L18665" t="s">
        <v>60099</v>
      </c>
      <c r="N18665" t="s">
        <v>208</v>
      </c>
      <c r="O18665" t="s">
        <v>476</v>
      </c>
      <c r="P18665" t="s">
        <v>476</v>
      </c>
    </row>
    <row r="18666" spans="3:16">
      <c r="C18666" t="s">
        <v>75430</v>
      </c>
      <c r="D18666" t="s">
        <v>75429</v>
      </c>
      <c r="E18666" t="str">
        <f t="shared" si="291"/>
        <v>609158 - ESGE</v>
      </c>
      <c r="F18666" t="s">
        <v>21730</v>
      </c>
      <c r="G18666" t="s">
        <v>75428</v>
      </c>
      <c r="H18666" t="s">
        <v>75427</v>
      </c>
      <c r="I18666" t="s">
        <v>2031</v>
      </c>
      <c r="J18666" t="s">
        <v>75426</v>
      </c>
      <c r="K18666" t="s">
        <v>208</v>
      </c>
      <c r="L18666" t="s">
        <v>75425</v>
      </c>
      <c r="N18666" t="s">
        <v>208</v>
      </c>
      <c r="O18666" t="s">
        <v>476</v>
      </c>
      <c r="P18666" t="s">
        <v>476</v>
      </c>
    </row>
    <row r="18667" spans="3:16">
      <c r="C18667" t="s">
        <v>2036</v>
      </c>
      <c r="D18667" t="s">
        <v>2035</v>
      </c>
      <c r="E18667" t="str">
        <f t="shared" si="291"/>
        <v>669684 - WEO</v>
      </c>
      <c r="F18667" t="s">
        <v>2034</v>
      </c>
      <c r="G18667" t="s">
        <v>2033</v>
      </c>
      <c r="H18667" t="s">
        <v>2032</v>
      </c>
      <c r="I18667" t="s">
        <v>2031</v>
      </c>
      <c r="J18667" t="s">
        <v>2030</v>
      </c>
      <c r="K18667" t="s">
        <v>208</v>
      </c>
      <c r="L18667" t="s">
        <v>2029</v>
      </c>
      <c r="N18667" t="s">
        <v>208</v>
      </c>
      <c r="O18667" t="s">
        <v>476</v>
      </c>
      <c r="P18667" t="s">
        <v>476</v>
      </c>
    </row>
    <row r="18668" spans="3:16">
      <c r="C18668" t="s">
        <v>76429</v>
      </c>
      <c r="D18668" t="s">
        <v>76375</v>
      </c>
      <c r="E18668" t="str">
        <f t="shared" si="291"/>
        <v>545259 - EAA</v>
      </c>
      <c r="F18668" t="s">
        <v>10350</v>
      </c>
      <c r="G18668" t="s">
        <v>76428</v>
      </c>
      <c r="I18668" t="s">
        <v>76427</v>
      </c>
      <c r="K18668" t="s">
        <v>208</v>
      </c>
      <c r="L18668" t="s">
        <v>76426</v>
      </c>
      <c r="N18668" t="s">
        <v>208</v>
      </c>
      <c r="O18668" t="s">
        <v>476</v>
      </c>
      <c r="P18668" t="s">
        <v>476</v>
      </c>
    </row>
    <row r="18669" spans="3:16">
      <c r="C18669" t="s">
        <v>131029</v>
      </c>
      <c r="D18669" t="s">
        <v>131028</v>
      </c>
      <c r="E18669" t="str">
        <f t="shared" si="291"/>
        <v>532137 - AGF</v>
      </c>
      <c r="F18669" t="s">
        <v>1997</v>
      </c>
      <c r="G18669" t="s">
        <v>131027</v>
      </c>
      <c r="I18669" t="s">
        <v>131026</v>
      </c>
      <c r="J18669" t="s">
        <v>131025</v>
      </c>
      <c r="K18669" t="s">
        <v>208</v>
      </c>
      <c r="L18669" t="s">
        <v>131024</v>
      </c>
      <c r="N18669" t="s">
        <v>208</v>
      </c>
      <c r="O18669" t="s">
        <v>476</v>
      </c>
      <c r="P18669" t="s">
        <v>476</v>
      </c>
    </row>
    <row r="18670" spans="3:16">
      <c r="C18670" t="s">
        <v>76212</v>
      </c>
      <c r="D18670" t="s">
        <v>76211</v>
      </c>
      <c r="E18670" t="str">
        <f t="shared" si="291"/>
        <v>568892 - EAPM</v>
      </c>
      <c r="F18670" t="s">
        <v>76210</v>
      </c>
      <c r="G18670" t="s">
        <v>76209</v>
      </c>
      <c r="H18670" t="s">
        <v>76208</v>
      </c>
      <c r="I18670" t="s">
        <v>76207</v>
      </c>
      <c r="K18670" t="s">
        <v>208</v>
      </c>
      <c r="L18670" t="s">
        <v>76206</v>
      </c>
      <c r="N18670" t="s">
        <v>208</v>
      </c>
      <c r="O18670" t="s">
        <v>476</v>
      </c>
      <c r="P18670" t="s">
        <v>476</v>
      </c>
    </row>
    <row r="18671" spans="3:16">
      <c r="C18671" t="s">
        <v>87662</v>
      </c>
      <c r="D18671" t="s">
        <v>87661</v>
      </c>
      <c r="E18671" t="str">
        <f t="shared" si="291"/>
        <v>563160 - DGAI</v>
      </c>
      <c r="F18671" t="s">
        <v>87660</v>
      </c>
      <c r="G18671" t="s">
        <v>87659</v>
      </c>
      <c r="I18671" t="s">
        <v>87658</v>
      </c>
      <c r="J18671" t="s">
        <v>87657</v>
      </c>
      <c r="K18671" t="s">
        <v>208</v>
      </c>
      <c r="L18671" t="s">
        <v>87656</v>
      </c>
      <c r="N18671" t="s">
        <v>208</v>
      </c>
      <c r="O18671" t="s">
        <v>476</v>
      </c>
      <c r="P18671" t="s">
        <v>476</v>
      </c>
    </row>
    <row r="18672" spans="3:16">
      <c r="C18672" t="s">
        <v>78705</v>
      </c>
      <c r="D18672" t="s">
        <v>78705</v>
      </c>
      <c r="E18672" t="str">
        <f t="shared" si="291"/>
        <v>628657 - ERKODENT ERICH KOPP GMBH</v>
      </c>
      <c r="F18672" t="s">
        <v>13248</v>
      </c>
      <c r="G18672" t="s">
        <v>78704</v>
      </c>
      <c r="I18672" t="s">
        <v>78703</v>
      </c>
      <c r="J18672" t="s">
        <v>78702</v>
      </c>
      <c r="K18672" t="s">
        <v>208</v>
      </c>
      <c r="L18672" t="s">
        <v>78701</v>
      </c>
      <c r="N18672" t="s">
        <v>208</v>
      </c>
      <c r="O18672" t="s">
        <v>476</v>
      </c>
      <c r="P18672" t="s">
        <v>476</v>
      </c>
    </row>
    <row r="18673" spans="3:16">
      <c r="C18673" t="s">
        <v>136295</v>
      </c>
      <c r="D18673" t="s">
        <v>136294</v>
      </c>
      <c r="E18673" t="str">
        <f t="shared" si="291"/>
        <v>506072 - ACADEMIE POUR LES METIERS DU DOMAINE DE LA SANTE PALATINAT S</v>
      </c>
      <c r="F18673" t="s">
        <v>55202</v>
      </c>
      <c r="G18673" t="s">
        <v>136293</v>
      </c>
      <c r="I18673" t="s">
        <v>136292</v>
      </c>
      <c r="K18673" t="s">
        <v>208</v>
      </c>
      <c r="L18673" t="s">
        <v>136291</v>
      </c>
      <c r="N18673" t="s">
        <v>208</v>
      </c>
      <c r="O18673" t="s">
        <v>476</v>
      </c>
      <c r="P18673" t="s">
        <v>476</v>
      </c>
    </row>
    <row r="18674" spans="3:16">
      <c r="C18674" t="s">
        <v>75693</v>
      </c>
      <c r="D18674" t="s">
        <v>75692</v>
      </c>
      <c r="E18674" t="str">
        <f t="shared" si="291"/>
        <v>530530 - ESRS</v>
      </c>
      <c r="F18674" t="s">
        <v>27783</v>
      </c>
      <c r="G18674" t="s">
        <v>75691</v>
      </c>
      <c r="I18674" t="s">
        <v>3078</v>
      </c>
      <c r="J18674" t="s">
        <v>75690</v>
      </c>
      <c r="K18674" t="s">
        <v>208</v>
      </c>
      <c r="L18674" t="s">
        <v>75689</v>
      </c>
      <c r="N18674" t="s">
        <v>208</v>
      </c>
      <c r="O18674" t="s">
        <v>476</v>
      </c>
      <c r="P18674" t="s">
        <v>476</v>
      </c>
    </row>
    <row r="18675" spans="3:16">
      <c r="C18675" t="s">
        <v>3080</v>
      </c>
      <c r="D18675" t="s">
        <v>3080</v>
      </c>
      <c r="E18675" t="str">
        <f t="shared" si="291"/>
        <v>665344 - VOLKER HEROLD</v>
      </c>
      <c r="G18675" t="s">
        <v>3079</v>
      </c>
      <c r="I18675" t="s">
        <v>3078</v>
      </c>
      <c r="J18675" t="s">
        <v>3077</v>
      </c>
      <c r="K18675" t="s">
        <v>208</v>
      </c>
      <c r="L18675" t="s">
        <v>3076</v>
      </c>
      <c r="N18675" t="s">
        <v>208</v>
      </c>
      <c r="O18675" t="s">
        <v>476</v>
      </c>
      <c r="P18675" t="s">
        <v>476</v>
      </c>
    </row>
    <row r="18676" spans="3:16">
      <c r="C18676" t="s">
        <v>108657</v>
      </c>
      <c r="D18676" t="s">
        <v>108657</v>
      </c>
      <c r="E18676" t="str">
        <f t="shared" si="291"/>
        <v>600258 - CENTOGENE</v>
      </c>
      <c r="F18676" t="s">
        <v>79287</v>
      </c>
      <c r="G18676" t="s">
        <v>108656</v>
      </c>
      <c r="I18676" t="s">
        <v>51104</v>
      </c>
      <c r="J18676" t="s">
        <v>108655</v>
      </c>
      <c r="K18676" t="s">
        <v>208</v>
      </c>
      <c r="L18676" t="s">
        <v>108654</v>
      </c>
      <c r="N18676" t="s">
        <v>208</v>
      </c>
      <c r="O18676" t="s">
        <v>476</v>
      </c>
      <c r="P18676" t="s">
        <v>476</v>
      </c>
    </row>
    <row r="18677" spans="3:16">
      <c r="C18677" t="s">
        <v>51107</v>
      </c>
      <c r="D18677" t="s">
        <v>51106</v>
      </c>
      <c r="E18677" t="str">
        <f t="shared" si="291"/>
        <v>656501 - E-IFSA</v>
      </c>
      <c r="F18677" t="s">
        <v>15215</v>
      </c>
      <c r="G18677" t="s">
        <v>51105</v>
      </c>
      <c r="I18677" t="s">
        <v>51104</v>
      </c>
      <c r="K18677" t="s">
        <v>208</v>
      </c>
      <c r="L18677" t="s">
        <v>51103</v>
      </c>
      <c r="N18677" t="s">
        <v>208</v>
      </c>
      <c r="O18677" t="s">
        <v>476</v>
      </c>
      <c r="P18677" t="s">
        <v>476</v>
      </c>
    </row>
    <row r="18678" spans="3:16">
      <c r="C18678" t="s">
        <v>61879</v>
      </c>
      <c r="D18678" t="s">
        <v>61879</v>
      </c>
      <c r="E18678" t="str">
        <f t="shared" si="291"/>
        <v>685409 - HEILPADAGOGISCHE KINDER- UND JUGENDHILFE ROTENBURG E. V.</v>
      </c>
      <c r="F18678" t="s">
        <v>1978</v>
      </c>
      <c r="G18678" t="s">
        <v>61878</v>
      </c>
      <c r="I18678" t="s">
        <v>61877</v>
      </c>
      <c r="J18678" t="s">
        <v>61876</v>
      </c>
      <c r="K18678" t="s">
        <v>208</v>
      </c>
      <c r="L18678" t="s">
        <v>61875</v>
      </c>
      <c r="N18678" t="s">
        <v>208</v>
      </c>
      <c r="O18678" t="s">
        <v>476</v>
      </c>
      <c r="P18678" t="s">
        <v>476</v>
      </c>
    </row>
    <row r="18679" spans="3:16">
      <c r="C18679" t="s">
        <v>126583</v>
      </c>
      <c r="D18679" t="s">
        <v>126583</v>
      </c>
      <c r="E18679" t="str">
        <f t="shared" si="291"/>
        <v>628815 - ARZTEKAMMER DES SAARLANDES</v>
      </c>
      <c r="F18679" t="s">
        <v>1116</v>
      </c>
      <c r="G18679" t="s">
        <v>126582</v>
      </c>
      <c r="I18679" t="s">
        <v>12659</v>
      </c>
      <c r="J18679" t="s">
        <v>126581</v>
      </c>
      <c r="K18679" t="s">
        <v>208</v>
      </c>
      <c r="L18679" t="s">
        <v>126580</v>
      </c>
      <c r="N18679" t="s">
        <v>208</v>
      </c>
      <c r="O18679" t="s">
        <v>476</v>
      </c>
      <c r="P18679" t="s">
        <v>476</v>
      </c>
    </row>
    <row r="18680" spans="3:16">
      <c r="C18680" t="s">
        <v>113885</v>
      </c>
      <c r="D18680" t="s">
        <v>113884</v>
      </c>
      <c r="E18680" t="str">
        <f t="shared" si="291"/>
        <v>591130 - BA GSS</v>
      </c>
      <c r="F18680" t="s">
        <v>113883</v>
      </c>
      <c r="G18680" t="s">
        <v>113882</v>
      </c>
      <c r="I18680" t="s">
        <v>12659</v>
      </c>
      <c r="J18680" t="s">
        <v>113881</v>
      </c>
      <c r="K18680" t="s">
        <v>208</v>
      </c>
      <c r="L18680" t="s">
        <v>113880</v>
      </c>
      <c r="N18680" t="s">
        <v>208</v>
      </c>
      <c r="O18680" t="s">
        <v>476</v>
      </c>
      <c r="P18680" t="s">
        <v>476</v>
      </c>
    </row>
    <row r="18681" spans="3:16">
      <c r="C18681" t="s">
        <v>20813</v>
      </c>
      <c r="D18681" t="s">
        <v>20813</v>
      </c>
      <c r="E18681" t="str">
        <f t="shared" si="291"/>
        <v>626016 - SAARLANDISCHE KREBGESELLSCHAFT E.V.</v>
      </c>
      <c r="F18681" t="s">
        <v>14008</v>
      </c>
      <c r="G18681" t="s">
        <v>20812</v>
      </c>
      <c r="I18681" t="s">
        <v>12659</v>
      </c>
      <c r="J18681" t="s">
        <v>20811</v>
      </c>
      <c r="K18681" t="s">
        <v>208</v>
      </c>
      <c r="L18681" t="s">
        <v>20810</v>
      </c>
      <c r="N18681" t="s">
        <v>208</v>
      </c>
      <c r="O18681" t="s">
        <v>476</v>
      </c>
      <c r="P18681" t="s">
        <v>476</v>
      </c>
    </row>
    <row r="18682" spans="3:16">
      <c r="C18682" t="s">
        <v>12661</v>
      </c>
      <c r="D18682" t="s">
        <v>12661</v>
      </c>
      <c r="E18682" t="str">
        <f t="shared" si="291"/>
        <v>624780 - STRITTMATTER BEATE</v>
      </c>
      <c r="F18682" t="s">
        <v>2637</v>
      </c>
      <c r="G18682" t="s">
        <v>12660</v>
      </c>
      <c r="I18682" t="s">
        <v>12659</v>
      </c>
      <c r="J18682" t="s">
        <v>12658</v>
      </c>
      <c r="K18682" t="s">
        <v>208</v>
      </c>
      <c r="L18682" t="s">
        <v>12657</v>
      </c>
      <c r="N18682" t="s">
        <v>208</v>
      </c>
      <c r="O18682" t="s">
        <v>476</v>
      </c>
      <c r="P18682" t="s">
        <v>476</v>
      </c>
    </row>
    <row r="18683" spans="3:16">
      <c r="C18683" t="s">
        <v>126341</v>
      </c>
      <c r="D18683" t="s">
        <v>126341</v>
      </c>
      <c r="E18683" t="str">
        <f t="shared" si="291"/>
        <v>683954 - ASKLEPIOS KLINIK SANKT AUGUSTIN</v>
      </c>
      <c r="F18683" t="s">
        <v>8057</v>
      </c>
      <c r="G18683" t="s">
        <v>126340</v>
      </c>
      <c r="I18683" t="s">
        <v>126339</v>
      </c>
      <c r="J18683" t="s">
        <v>126338</v>
      </c>
      <c r="K18683" t="s">
        <v>208</v>
      </c>
      <c r="L18683" t="s">
        <v>126337</v>
      </c>
      <c r="N18683" t="s">
        <v>208</v>
      </c>
      <c r="O18683" t="s">
        <v>476</v>
      </c>
      <c r="P18683" t="s">
        <v>476</v>
      </c>
    </row>
    <row r="18684" spans="3:16">
      <c r="C18684" t="s">
        <v>59954</v>
      </c>
      <c r="D18684" t="s">
        <v>59953</v>
      </c>
      <c r="E18684" t="str">
        <f t="shared" si="291"/>
        <v>608099 - HIS</v>
      </c>
      <c r="F18684" t="s">
        <v>11369</v>
      </c>
      <c r="G18684" t="s">
        <v>59952</v>
      </c>
      <c r="I18684" t="s">
        <v>59951</v>
      </c>
      <c r="J18684" t="s">
        <v>59950</v>
      </c>
      <c r="K18684" t="s">
        <v>208</v>
      </c>
      <c r="L18684" t="s">
        <v>59949</v>
      </c>
      <c r="N18684" t="s">
        <v>208</v>
      </c>
      <c r="O18684" t="s">
        <v>476</v>
      </c>
      <c r="P18684" t="s">
        <v>476</v>
      </c>
    </row>
    <row r="18685" spans="3:16">
      <c r="C18685" t="s">
        <v>37177</v>
      </c>
      <c r="D18685" t="s">
        <v>37176</v>
      </c>
      <c r="E18685" t="str">
        <f t="shared" si="291"/>
        <v>648139 - MEDICLIN BOSENBERG KLINIKEN</v>
      </c>
      <c r="F18685" t="s">
        <v>12003</v>
      </c>
      <c r="G18685" t="s">
        <v>37175</v>
      </c>
      <c r="I18685" t="s">
        <v>37174</v>
      </c>
      <c r="J18685" t="s">
        <v>37173</v>
      </c>
      <c r="K18685" t="s">
        <v>208</v>
      </c>
      <c r="L18685" t="s">
        <v>37172</v>
      </c>
      <c r="N18685" t="s">
        <v>208</v>
      </c>
      <c r="O18685" t="s">
        <v>476</v>
      </c>
      <c r="P18685" t="s">
        <v>476</v>
      </c>
    </row>
    <row r="18686" spans="3:16">
      <c r="C18686" t="s">
        <v>85506</v>
      </c>
      <c r="D18686" t="s">
        <v>84962</v>
      </c>
      <c r="E18686" t="str">
        <f t="shared" si="291"/>
        <v>598549 - EAT</v>
      </c>
      <c r="F18686" t="s">
        <v>10153</v>
      </c>
      <c r="G18686" t="s">
        <v>85505</v>
      </c>
      <c r="I18686" t="s">
        <v>68352</v>
      </c>
      <c r="K18686" t="s">
        <v>208</v>
      </c>
      <c r="L18686" t="s">
        <v>85504</v>
      </c>
      <c r="N18686" t="s">
        <v>208</v>
      </c>
      <c r="O18686" t="s">
        <v>476</v>
      </c>
      <c r="P18686" t="s">
        <v>476</v>
      </c>
    </row>
    <row r="18687" spans="3:16">
      <c r="C18687" t="s">
        <v>68356</v>
      </c>
      <c r="D18687" t="s">
        <v>68355</v>
      </c>
      <c r="E18687" t="str">
        <f t="shared" si="291"/>
        <v>645837 - FRAPBT</v>
      </c>
      <c r="F18687" t="s">
        <v>21218</v>
      </c>
      <c r="G18687" t="s">
        <v>68354</v>
      </c>
      <c r="H18687" t="s">
        <v>68353</v>
      </c>
      <c r="I18687" t="s">
        <v>68352</v>
      </c>
      <c r="J18687" t="s">
        <v>68351</v>
      </c>
      <c r="K18687" t="s">
        <v>208</v>
      </c>
      <c r="L18687" t="s">
        <v>68350</v>
      </c>
      <c r="N18687" t="s">
        <v>208</v>
      </c>
      <c r="O18687" t="s">
        <v>476</v>
      </c>
      <c r="P18687" t="s">
        <v>476</v>
      </c>
    </row>
    <row r="18688" spans="3:16">
      <c r="C18688" t="s">
        <v>47891</v>
      </c>
      <c r="D18688" t="s">
        <v>47891</v>
      </c>
      <c r="E18688" t="str">
        <f t="shared" si="291"/>
        <v>506369 - KNIESCHUL</v>
      </c>
      <c r="F18688" t="s">
        <v>47890</v>
      </c>
      <c r="G18688" t="s">
        <v>47889</v>
      </c>
      <c r="H18688" t="s">
        <v>47888</v>
      </c>
      <c r="I18688" t="s">
        <v>6448</v>
      </c>
      <c r="J18688" t="s">
        <v>47887</v>
      </c>
      <c r="K18688" t="s">
        <v>208</v>
      </c>
      <c r="L18688" t="s">
        <v>47886</v>
      </c>
      <c r="N18688" t="s">
        <v>208</v>
      </c>
      <c r="O18688" t="s">
        <v>476</v>
      </c>
      <c r="P18688" t="s">
        <v>476</v>
      </c>
    </row>
    <row r="18689" spans="3:16">
      <c r="C18689" t="s">
        <v>6452</v>
      </c>
      <c r="D18689" t="s">
        <v>6452</v>
      </c>
      <c r="E18689" t="str">
        <f t="shared" si="291"/>
        <v>509176 - UNIVERSITAT TUBINGEN</v>
      </c>
      <c r="F18689" t="s">
        <v>6451</v>
      </c>
      <c r="G18689" t="s">
        <v>6450</v>
      </c>
      <c r="H18689" t="s">
        <v>6449</v>
      </c>
      <c r="I18689" t="s">
        <v>6448</v>
      </c>
      <c r="J18689" t="s">
        <v>6447</v>
      </c>
      <c r="K18689" t="s">
        <v>208</v>
      </c>
      <c r="L18689" t="s">
        <v>6446</v>
      </c>
      <c r="N18689" t="s">
        <v>208</v>
      </c>
      <c r="O18689" t="s">
        <v>476</v>
      </c>
      <c r="P18689" t="s">
        <v>476</v>
      </c>
    </row>
    <row r="18690" spans="3:16">
      <c r="C18690" t="s">
        <v>6402</v>
      </c>
      <c r="D18690" t="s">
        <v>6402</v>
      </c>
      <c r="E18690" t="str">
        <f t="shared" ref="E18690:E18753" si="292">_xlfn.CONCAT(L18690," - ",D18690)</f>
        <v>647135 - UNIVERSITATSKLINIKUM TUEBINGEN</v>
      </c>
      <c r="F18690" t="s">
        <v>6401</v>
      </c>
      <c r="G18690" t="s">
        <v>6400</v>
      </c>
      <c r="I18690" t="s">
        <v>6399</v>
      </c>
      <c r="K18690" t="s">
        <v>208</v>
      </c>
      <c r="L18690" t="s">
        <v>6398</v>
      </c>
      <c r="N18690" t="s">
        <v>208</v>
      </c>
      <c r="O18690" t="s">
        <v>476</v>
      </c>
      <c r="P18690" t="s">
        <v>476</v>
      </c>
    </row>
    <row r="18691" spans="3:16">
      <c r="C18691" t="s">
        <v>133924</v>
      </c>
      <c r="D18691" t="s">
        <v>133924</v>
      </c>
      <c r="E18691" t="str">
        <f t="shared" si="292"/>
        <v>555460 - AESCULAP AKADEMIE GMBH</v>
      </c>
      <c r="F18691" t="s">
        <v>94558</v>
      </c>
      <c r="G18691" t="s">
        <v>133923</v>
      </c>
      <c r="I18691" t="s">
        <v>133922</v>
      </c>
      <c r="J18691" t="s">
        <v>133921</v>
      </c>
      <c r="K18691" t="s">
        <v>208</v>
      </c>
      <c r="L18691" t="s">
        <v>133920</v>
      </c>
      <c r="N18691" t="s">
        <v>208</v>
      </c>
      <c r="O18691" t="s">
        <v>476</v>
      </c>
      <c r="P18691" t="s">
        <v>476</v>
      </c>
    </row>
    <row r="18692" spans="3:16">
      <c r="C18692" t="s">
        <v>14709</v>
      </c>
      <c r="D18692" t="s">
        <v>14708</v>
      </c>
      <c r="E18692" t="str">
        <f t="shared" si="292"/>
        <v>583820 - CSF SOCIETY</v>
      </c>
      <c r="F18692" t="s">
        <v>14707</v>
      </c>
      <c r="G18692" t="s">
        <v>14706</v>
      </c>
      <c r="H18692" t="s">
        <v>14705</v>
      </c>
      <c r="I18692" t="s">
        <v>14704</v>
      </c>
      <c r="K18692" t="s">
        <v>208</v>
      </c>
      <c r="L18692" t="s">
        <v>14703</v>
      </c>
      <c r="N18692" t="s">
        <v>208</v>
      </c>
      <c r="O18692" t="s">
        <v>476</v>
      </c>
      <c r="P18692" t="s">
        <v>476</v>
      </c>
    </row>
    <row r="18693" spans="3:16">
      <c r="C18693" t="s">
        <v>61647</v>
      </c>
      <c r="D18693" t="s">
        <v>61647</v>
      </c>
      <c r="E18693" t="str">
        <f t="shared" si="292"/>
        <v>533476 - HERZZENTRUM SAAR - SHG KLINIKEN</v>
      </c>
      <c r="F18693" t="s">
        <v>27071</v>
      </c>
      <c r="G18693" t="s">
        <v>61646</v>
      </c>
      <c r="I18693" t="s">
        <v>61645</v>
      </c>
      <c r="J18693" t="s">
        <v>61644</v>
      </c>
      <c r="K18693" t="s">
        <v>208</v>
      </c>
      <c r="L18693" t="s">
        <v>61643</v>
      </c>
      <c r="N18693" t="s">
        <v>208</v>
      </c>
      <c r="O18693" t="s">
        <v>476</v>
      </c>
      <c r="P18693" t="s">
        <v>476</v>
      </c>
    </row>
    <row r="18694" spans="3:16">
      <c r="C18694" t="s">
        <v>76254</v>
      </c>
      <c r="D18694" t="s">
        <v>76253</v>
      </c>
      <c r="E18694" t="str">
        <f t="shared" si="292"/>
        <v>555046 - EADPH</v>
      </c>
      <c r="F18694" t="s">
        <v>10207</v>
      </c>
      <c r="G18694" t="s">
        <v>76252</v>
      </c>
      <c r="H18694" t="s">
        <v>76251</v>
      </c>
      <c r="I18694" t="s">
        <v>76250</v>
      </c>
      <c r="J18694" t="s">
        <v>76249</v>
      </c>
      <c r="K18694" t="s">
        <v>208</v>
      </c>
      <c r="L18694" t="s">
        <v>76248</v>
      </c>
      <c r="N18694" t="s">
        <v>208</v>
      </c>
      <c r="O18694" t="s">
        <v>476</v>
      </c>
      <c r="P18694" t="s">
        <v>476</v>
      </c>
    </row>
    <row r="18695" spans="3:16">
      <c r="C18695" t="s">
        <v>33239</v>
      </c>
      <c r="D18695" t="s">
        <v>33239</v>
      </c>
      <c r="E18695" t="str">
        <f t="shared" si="292"/>
        <v>463498 - NLP RHEIN NECKAR</v>
      </c>
      <c r="G18695" t="s">
        <v>33238</v>
      </c>
      <c r="H18695" t="s">
        <v>33237</v>
      </c>
      <c r="I18695" t="s">
        <v>33236</v>
      </c>
      <c r="J18695" t="s">
        <v>33235</v>
      </c>
      <c r="K18695" t="s">
        <v>208</v>
      </c>
      <c r="L18695" t="s">
        <v>33234</v>
      </c>
      <c r="N18695" t="s">
        <v>208</v>
      </c>
      <c r="O18695" t="s">
        <v>476</v>
      </c>
      <c r="P18695" t="s">
        <v>476</v>
      </c>
    </row>
    <row r="18696" spans="3:16">
      <c r="C18696" t="s">
        <v>51112</v>
      </c>
      <c r="D18696" t="s">
        <v>51111</v>
      </c>
      <c r="E18696" t="str">
        <f t="shared" si="292"/>
        <v>561228 - ISAM</v>
      </c>
      <c r="F18696" t="s">
        <v>14658</v>
      </c>
      <c r="G18696" t="s">
        <v>51110</v>
      </c>
      <c r="I18696" t="s">
        <v>51109</v>
      </c>
      <c r="K18696" t="s">
        <v>208</v>
      </c>
      <c r="L18696" t="s">
        <v>51108</v>
      </c>
      <c r="N18696" t="s">
        <v>208</v>
      </c>
      <c r="O18696" t="s">
        <v>476</v>
      </c>
      <c r="P18696" t="s">
        <v>476</v>
      </c>
    </row>
    <row r="18697" spans="3:16">
      <c r="C18697" t="s">
        <v>37505</v>
      </c>
      <c r="D18697" t="s">
        <v>37505</v>
      </c>
      <c r="E18697" t="str">
        <f t="shared" si="292"/>
        <v>624810 - MED UPDATE</v>
      </c>
      <c r="F18697" t="s">
        <v>2637</v>
      </c>
      <c r="G18697" t="s">
        <v>37504</v>
      </c>
      <c r="I18697" t="s">
        <v>37503</v>
      </c>
      <c r="J18697" t="s">
        <v>37502</v>
      </c>
      <c r="K18697" t="s">
        <v>208</v>
      </c>
      <c r="L18697" t="s">
        <v>37501</v>
      </c>
      <c r="N18697" t="s">
        <v>208</v>
      </c>
      <c r="O18697" t="s">
        <v>476</v>
      </c>
      <c r="P18697" t="s">
        <v>476</v>
      </c>
    </row>
    <row r="18698" spans="3:16">
      <c r="C18698" t="s">
        <v>50712</v>
      </c>
      <c r="D18698" t="s">
        <v>50711</v>
      </c>
      <c r="E18698" t="str">
        <f t="shared" si="292"/>
        <v>466931 - IAP</v>
      </c>
      <c r="G18698" t="s">
        <v>50710</v>
      </c>
      <c r="H18698" t="s">
        <v>50709</v>
      </c>
      <c r="I18698" t="s">
        <v>50708</v>
      </c>
      <c r="K18698" t="s">
        <v>208</v>
      </c>
      <c r="L18698" t="s">
        <v>50707</v>
      </c>
      <c r="N18698" t="s">
        <v>208</v>
      </c>
      <c r="O18698" t="s">
        <v>476</v>
      </c>
      <c r="P18698" t="s">
        <v>476</v>
      </c>
    </row>
    <row r="18699" spans="3:16">
      <c r="C18699" t="s">
        <v>37280</v>
      </c>
      <c r="D18699" t="s">
        <v>37279</v>
      </c>
      <c r="E18699" t="str">
        <f t="shared" si="292"/>
        <v>647007 - M.E.S.</v>
      </c>
      <c r="F18699" t="s">
        <v>37278</v>
      </c>
      <c r="G18699" t="s">
        <v>37277</v>
      </c>
      <c r="I18699" t="s">
        <v>37276</v>
      </c>
      <c r="J18699" t="s">
        <v>37275</v>
      </c>
      <c r="K18699" t="s">
        <v>208</v>
      </c>
      <c r="L18699" t="s">
        <v>37274</v>
      </c>
      <c r="N18699" t="s">
        <v>208</v>
      </c>
      <c r="O18699" t="s">
        <v>476</v>
      </c>
      <c r="P18699" t="s">
        <v>476</v>
      </c>
    </row>
    <row r="18700" spans="3:16">
      <c r="C18700" t="s">
        <v>48155</v>
      </c>
      <c r="D18700" t="s">
        <v>48155</v>
      </c>
      <c r="E18700" t="str">
        <f t="shared" si="292"/>
        <v>676263 - KIDSTIME DEUTSCHLAND</v>
      </c>
      <c r="F18700" t="s">
        <v>1575</v>
      </c>
      <c r="G18700" t="s">
        <v>48154</v>
      </c>
      <c r="I18700" t="s">
        <v>48153</v>
      </c>
      <c r="J18700" t="s">
        <v>48152</v>
      </c>
      <c r="K18700" t="s">
        <v>208</v>
      </c>
      <c r="L18700" t="s">
        <v>48151</v>
      </c>
      <c r="N18700" t="s">
        <v>208</v>
      </c>
      <c r="O18700" t="s">
        <v>476</v>
      </c>
      <c r="P18700" t="s">
        <v>476</v>
      </c>
    </row>
    <row r="18701" spans="3:16">
      <c r="C18701" t="s">
        <v>61796</v>
      </c>
      <c r="D18701" t="s">
        <v>61796</v>
      </c>
      <c r="E18701" t="str">
        <f t="shared" si="292"/>
        <v>679422 - HELIOS KLINIKUM WUPPERTAL</v>
      </c>
      <c r="F18701" t="s">
        <v>6968</v>
      </c>
      <c r="G18701" t="s">
        <v>61795</v>
      </c>
      <c r="I18701" t="s">
        <v>61794</v>
      </c>
      <c r="J18701" t="s">
        <v>61793</v>
      </c>
      <c r="K18701" t="s">
        <v>208</v>
      </c>
      <c r="L18701" t="s">
        <v>61792</v>
      </c>
      <c r="N18701" t="s">
        <v>208</v>
      </c>
      <c r="O18701" t="s">
        <v>476</v>
      </c>
      <c r="P18701" t="s">
        <v>476</v>
      </c>
    </row>
    <row r="18702" spans="3:16">
      <c r="C18702" t="s">
        <v>127378</v>
      </c>
      <c r="D18702" t="s">
        <v>127377</v>
      </c>
      <c r="E18702" t="str">
        <f t="shared" si="292"/>
        <v>583893 - AGBN</v>
      </c>
      <c r="F18702" t="s">
        <v>14707</v>
      </c>
      <c r="G18702" t="s">
        <v>127376</v>
      </c>
      <c r="I18702" t="s">
        <v>50807</v>
      </c>
      <c r="J18702" t="s">
        <v>127375</v>
      </c>
      <c r="K18702" t="s">
        <v>208</v>
      </c>
      <c r="L18702" t="s">
        <v>127374</v>
      </c>
      <c r="N18702" t="s">
        <v>208</v>
      </c>
      <c r="O18702" t="s">
        <v>476</v>
      </c>
      <c r="P18702" t="s">
        <v>476</v>
      </c>
    </row>
    <row r="18703" spans="3:16">
      <c r="C18703" t="s">
        <v>50812</v>
      </c>
      <c r="D18703" t="s">
        <v>50811</v>
      </c>
      <c r="E18703" t="str">
        <f t="shared" si="292"/>
        <v>587941 - ISRNM</v>
      </c>
      <c r="F18703" t="s">
        <v>50810</v>
      </c>
      <c r="G18703" t="s">
        <v>50809</v>
      </c>
      <c r="H18703" t="s">
        <v>50808</v>
      </c>
      <c r="I18703" t="s">
        <v>50807</v>
      </c>
      <c r="K18703" t="s">
        <v>208</v>
      </c>
      <c r="L18703" t="s">
        <v>50806</v>
      </c>
      <c r="N18703" t="s">
        <v>208</v>
      </c>
      <c r="O18703" t="s">
        <v>476</v>
      </c>
      <c r="P18703" t="s">
        <v>476</v>
      </c>
    </row>
    <row r="18704" spans="3:16">
      <c r="C18704" t="s">
        <v>52160</v>
      </c>
      <c r="D18704" t="s">
        <v>52160</v>
      </c>
      <c r="E18704" t="str">
        <f t="shared" si="292"/>
        <v>549850 - INSTITUT VIRION - SERION GMBH</v>
      </c>
      <c r="F18704" t="s">
        <v>5179</v>
      </c>
      <c r="G18704" t="s">
        <v>52159</v>
      </c>
      <c r="I18704" t="s">
        <v>52158</v>
      </c>
      <c r="J18704" t="s">
        <v>52157</v>
      </c>
      <c r="K18704" t="s">
        <v>208</v>
      </c>
      <c r="L18704" t="s">
        <v>52156</v>
      </c>
      <c r="N18704" t="s">
        <v>208</v>
      </c>
      <c r="O18704" t="s">
        <v>476</v>
      </c>
      <c r="P18704" t="s">
        <v>476</v>
      </c>
    </row>
    <row r="18705" spans="3:16">
      <c r="C18705" t="s">
        <v>136316</v>
      </c>
      <c r="D18705" t="s">
        <v>71852</v>
      </c>
      <c r="E18705" t="str">
        <f t="shared" si="292"/>
        <v>517112 - SOFROCAY</v>
      </c>
      <c r="F18705" t="s">
        <v>136315</v>
      </c>
      <c r="G18705" t="s">
        <v>136314</v>
      </c>
      <c r="H18705" t="s">
        <v>136313</v>
      </c>
      <c r="I18705" t="s">
        <v>136312</v>
      </c>
      <c r="J18705" t="s">
        <v>136311</v>
      </c>
      <c r="K18705" t="s">
        <v>208</v>
      </c>
      <c r="L18705" t="s">
        <v>136310</v>
      </c>
      <c r="N18705" t="s">
        <v>208</v>
      </c>
      <c r="O18705" t="s">
        <v>476</v>
      </c>
      <c r="P18705" t="s">
        <v>476</v>
      </c>
    </row>
    <row r="18706" spans="3:16">
      <c r="C18706" t="s">
        <v>72103</v>
      </c>
      <c r="D18706" t="s">
        <v>72103</v>
      </c>
      <c r="E18706" t="str">
        <f t="shared" si="292"/>
        <v>583832 - FLENI FOUNDATION</v>
      </c>
      <c r="F18706" t="s">
        <v>14707</v>
      </c>
      <c r="G18706" t="s">
        <v>72102</v>
      </c>
      <c r="I18706" t="s">
        <v>16217</v>
      </c>
      <c r="J18706" t="s">
        <v>72101</v>
      </c>
      <c r="K18706" t="s">
        <v>208</v>
      </c>
      <c r="L18706" t="s">
        <v>72100</v>
      </c>
      <c r="N18706" t="s">
        <v>208</v>
      </c>
      <c r="O18706" t="s">
        <v>476</v>
      </c>
      <c r="P18706" t="s">
        <v>476</v>
      </c>
    </row>
    <row r="18707" spans="3:16">
      <c r="C18707" t="s">
        <v>16222</v>
      </c>
      <c r="D18707" t="s">
        <v>16221</v>
      </c>
      <c r="E18707" t="str">
        <f t="shared" si="292"/>
        <v>509577 - SADEBAC</v>
      </c>
      <c r="F18707" t="s">
        <v>16220</v>
      </c>
      <c r="G18707" t="s">
        <v>16219</v>
      </c>
      <c r="H18707" t="s">
        <v>16218</v>
      </c>
      <c r="I18707" t="s">
        <v>16217</v>
      </c>
      <c r="J18707" t="s">
        <v>16216</v>
      </c>
      <c r="K18707" t="s">
        <v>208</v>
      </c>
      <c r="L18707" t="s">
        <v>16215</v>
      </c>
      <c r="N18707" t="s">
        <v>208</v>
      </c>
      <c r="O18707" t="s">
        <v>476</v>
      </c>
      <c r="P18707" t="s">
        <v>476</v>
      </c>
    </row>
    <row r="18708" spans="3:16">
      <c r="C18708" t="s">
        <v>10123</v>
      </c>
      <c r="D18708" t="s">
        <v>10123</v>
      </c>
      <c r="E18708" t="str">
        <f t="shared" si="292"/>
        <v>595238 - THE UNIVERSITY OF QUEENSLAND</v>
      </c>
      <c r="F18708" t="s">
        <v>10122</v>
      </c>
      <c r="G18708" t="s">
        <v>10121</v>
      </c>
      <c r="I18708" t="s">
        <v>10120</v>
      </c>
      <c r="J18708" t="s">
        <v>10119</v>
      </c>
      <c r="K18708" t="s">
        <v>208</v>
      </c>
      <c r="L18708" t="s">
        <v>10118</v>
      </c>
      <c r="N18708" t="s">
        <v>208</v>
      </c>
      <c r="O18708" t="s">
        <v>476</v>
      </c>
      <c r="P18708" t="s">
        <v>476</v>
      </c>
    </row>
    <row r="18709" spans="3:16">
      <c r="C18709" t="s">
        <v>24860</v>
      </c>
      <c r="D18709" t="s">
        <v>24860</v>
      </c>
      <c r="E18709" t="str">
        <f t="shared" si="292"/>
        <v>666580 - PSYCHWIRE AUSTRALIA PTY LTD</v>
      </c>
      <c r="F18709" t="s">
        <v>6245</v>
      </c>
      <c r="G18709" t="s">
        <v>24859</v>
      </c>
      <c r="I18709" t="s">
        <v>24858</v>
      </c>
      <c r="K18709" t="s">
        <v>208</v>
      </c>
      <c r="L18709" t="s">
        <v>24857</v>
      </c>
      <c r="N18709" t="s">
        <v>208</v>
      </c>
      <c r="O18709" t="s">
        <v>476</v>
      </c>
      <c r="P18709" t="s">
        <v>476</v>
      </c>
    </row>
    <row r="18710" spans="3:16">
      <c r="C18710" t="s">
        <v>12088</v>
      </c>
      <c r="D18710" t="s">
        <v>12088</v>
      </c>
      <c r="E18710" t="str">
        <f t="shared" si="292"/>
        <v>683565 - SYDNEY LOCAL HEALTH DISTRICT</v>
      </c>
      <c r="F18710" t="s">
        <v>12087</v>
      </c>
      <c r="G18710" t="s">
        <v>12086</v>
      </c>
      <c r="I18710" t="s">
        <v>12085</v>
      </c>
      <c r="J18710" t="s">
        <v>12084</v>
      </c>
      <c r="K18710" t="s">
        <v>208</v>
      </c>
      <c r="L18710" t="s">
        <v>12083</v>
      </c>
      <c r="N18710" t="s">
        <v>208</v>
      </c>
      <c r="O18710" t="s">
        <v>476</v>
      </c>
      <c r="P18710" t="s">
        <v>476</v>
      </c>
    </row>
    <row r="18711" spans="3:16">
      <c r="C18711" t="s">
        <v>116783</v>
      </c>
      <c r="D18711" t="s">
        <v>116782</v>
      </c>
      <c r="E18711" t="str">
        <f t="shared" si="292"/>
        <v>583870 - ANZICS</v>
      </c>
      <c r="F18711" t="s">
        <v>24875</v>
      </c>
      <c r="G18711" t="s">
        <v>116781</v>
      </c>
      <c r="I18711" t="s">
        <v>116780</v>
      </c>
      <c r="J18711" t="s">
        <v>116779</v>
      </c>
      <c r="K18711" t="s">
        <v>208</v>
      </c>
      <c r="L18711" t="s">
        <v>116778</v>
      </c>
      <c r="N18711" t="s">
        <v>208</v>
      </c>
      <c r="O18711" t="s">
        <v>476</v>
      </c>
      <c r="P18711" t="s">
        <v>476</v>
      </c>
    </row>
    <row r="18712" spans="3:16">
      <c r="C18712" t="s">
        <v>134116</v>
      </c>
      <c r="D18712" t="s">
        <v>134115</v>
      </c>
      <c r="E18712" t="str">
        <f t="shared" si="292"/>
        <v>596358 - ACP-I</v>
      </c>
      <c r="F18712" t="s">
        <v>9571</v>
      </c>
      <c r="G18712" t="s">
        <v>134114</v>
      </c>
      <c r="H18712" t="s">
        <v>134113</v>
      </c>
      <c r="I18712" t="s">
        <v>10344</v>
      </c>
      <c r="J18712" t="s">
        <v>134112</v>
      </c>
      <c r="K18712" t="s">
        <v>208</v>
      </c>
      <c r="L18712" t="s">
        <v>134111</v>
      </c>
      <c r="N18712" t="s">
        <v>208</v>
      </c>
      <c r="O18712" t="s">
        <v>476</v>
      </c>
      <c r="P18712" t="s">
        <v>476</v>
      </c>
    </row>
    <row r="18713" spans="3:16">
      <c r="C18713" t="s">
        <v>10341</v>
      </c>
      <c r="D18713" t="s">
        <v>10346</v>
      </c>
      <c r="E18713" t="str">
        <f t="shared" si="292"/>
        <v>576037 - THE FLOREY INSTITUTE AUSTIN</v>
      </c>
      <c r="F18713" t="s">
        <v>5044</v>
      </c>
      <c r="G18713" t="s">
        <v>10345</v>
      </c>
      <c r="I18713" t="s">
        <v>10344</v>
      </c>
      <c r="J18713" t="s">
        <v>10343</v>
      </c>
      <c r="K18713" t="s">
        <v>208</v>
      </c>
      <c r="L18713" t="s">
        <v>10342</v>
      </c>
      <c r="N18713" t="s">
        <v>208</v>
      </c>
      <c r="O18713" t="s">
        <v>476</v>
      </c>
      <c r="P18713" t="s">
        <v>476</v>
      </c>
    </row>
    <row r="18714" spans="3:16">
      <c r="C18714" t="s">
        <v>12082</v>
      </c>
      <c r="D18714" t="s">
        <v>12082</v>
      </c>
      <c r="E18714" t="str">
        <f t="shared" si="292"/>
        <v>454000 - SYDNEY STUDY SERVICE</v>
      </c>
      <c r="I18714" t="s">
        <v>12081</v>
      </c>
      <c r="K18714" t="s">
        <v>208</v>
      </c>
      <c r="L18714" t="s">
        <v>12080</v>
      </c>
      <c r="N18714" t="s">
        <v>208</v>
      </c>
      <c r="O18714" t="s">
        <v>476</v>
      </c>
      <c r="P18714" t="s">
        <v>476</v>
      </c>
    </row>
    <row r="18715" spans="3:16">
      <c r="C18715" t="s">
        <v>51097</v>
      </c>
      <c r="D18715" t="s">
        <v>51096</v>
      </c>
      <c r="E18715" t="str">
        <f t="shared" si="292"/>
        <v>524049 - ISAN</v>
      </c>
      <c r="F18715" t="s">
        <v>3348</v>
      </c>
      <c r="I18715" t="s">
        <v>51095</v>
      </c>
      <c r="K18715" t="s">
        <v>208</v>
      </c>
      <c r="L18715" t="s">
        <v>51094</v>
      </c>
      <c r="N18715" t="s">
        <v>208</v>
      </c>
      <c r="O18715" t="s">
        <v>476</v>
      </c>
      <c r="P18715" t="s">
        <v>476</v>
      </c>
    </row>
    <row r="18716" spans="3:16">
      <c r="C18716" t="s">
        <v>51475</v>
      </c>
      <c r="D18716" t="s">
        <v>51474</v>
      </c>
      <c r="E18716" t="str">
        <f t="shared" si="292"/>
        <v>510282 - IIEPA</v>
      </c>
      <c r="F18716" t="s">
        <v>51473</v>
      </c>
      <c r="G18716" t="s">
        <v>51472</v>
      </c>
      <c r="H18716" t="s">
        <v>51471</v>
      </c>
      <c r="I18716" t="s">
        <v>10338</v>
      </c>
      <c r="J18716" t="s">
        <v>51470</v>
      </c>
      <c r="K18716" t="s">
        <v>208</v>
      </c>
      <c r="L18716" t="s">
        <v>51469</v>
      </c>
      <c r="N18716" t="s">
        <v>208</v>
      </c>
      <c r="O18716" t="s">
        <v>476</v>
      </c>
      <c r="P18716" t="s">
        <v>476</v>
      </c>
    </row>
    <row r="18717" spans="3:16">
      <c r="C18717" t="s">
        <v>10341</v>
      </c>
      <c r="D18717" t="s">
        <v>10340</v>
      </c>
      <c r="E18717" t="str">
        <f t="shared" si="292"/>
        <v>577376 - THE FLOREY INSTITUTE PARKVILLE</v>
      </c>
      <c r="F18717" t="s">
        <v>5044</v>
      </c>
      <c r="G18717" t="s">
        <v>10339</v>
      </c>
      <c r="I18717" t="s">
        <v>10338</v>
      </c>
      <c r="J18717" t="s">
        <v>10337</v>
      </c>
      <c r="K18717" t="s">
        <v>208</v>
      </c>
      <c r="L18717" t="s">
        <v>10336</v>
      </c>
      <c r="N18717" t="s">
        <v>208</v>
      </c>
      <c r="O18717" t="s">
        <v>476</v>
      </c>
      <c r="P18717" t="s">
        <v>476</v>
      </c>
    </row>
    <row r="18718" spans="3:16">
      <c r="C18718" t="s">
        <v>10128</v>
      </c>
      <c r="D18718" t="s">
        <v>10128</v>
      </c>
      <c r="E18718" t="str">
        <f t="shared" si="292"/>
        <v>686736 - THE UNIVERSITY OF MELBOURNE</v>
      </c>
      <c r="F18718" t="s">
        <v>524</v>
      </c>
      <c r="G18718" t="s">
        <v>10127</v>
      </c>
      <c r="I18718" t="s">
        <v>10126</v>
      </c>
      <c r="J18718" t="s">
        <v>10125</v>
      </c>
      <c r="K18718" t="s">
        <v>208</v>
      </c>
      <c r="L18718" t="s">
        <v>10124</v>
      </c>
      <c r="N18718" t="s">
        <v>208</v>
      </c>
      <c r="O18718" t="s">
        <v>476</v>
      </c>
      <c r="P18718" t="s">
        <v>476</v>
      </c>
    </row>
    <row r="18719" spans="3:16">
      <c r="C18719" t="s">
        <v>59694</v>
      </c>
      <c r="D18719" t="s">
        <v>59694</v>
      </c>
      <c r="E18719" t="str">
        <f t="shared" si="292"/>
        <v>542271 - ICMS AUSTRALASIA</v>
      </c>
      <c r="F18719" t="s">
        <v>5653</v>
      </c>
      <c r="H18719" t="s">
        <v>59693</v>
      </c>
      <c r="I18719" t="s">
        <v>51383</v>
      </c>
      <c r="J18719" t="s">
        <v>59692</v>
      </c>
      <c r="K18719" t="s">
        <v>208</v>
      </c>
      <c r="L18719" t="s">
        <v>59691</v>
      </c>
      <c r="N18719" t="s">
        <v>208</v>
      </c>
      <c r="O18719" t="s">
        <v>476</v>
      </c>
      <c r="P18719" t="s">
        <v>476</v>
      </c>
    </row>
    <row r="18720" spans="3:16">
      <c r="C18720" t="s">
        <v>51694</v>
      </c>
      <c r="D18720" t="s">
        <v>51693</v>
      </c>
      <c r="E18720" t="str">
        <f t="shared" si="292"/>
        <v>569999 - IAFS</v>
      </c>
      <c r="F18720" t="s">
        <v>50907</v>
      </c>
      <c r="G18720" t="s">
        <v>51692</v>
      </c>
      <c r="I18720" t="s">
        <v>51383</v>
      </c>
      <c r="K18720" t="s">
        <v>208</v>
      </c>
      <c r="L18720" t="s">
        <v>51691</v>
      </c>
      <c r="N18720" t="s">
        <v>208</v>
      </c>
      <c r="O18720" t="s">
        <v>476</v>
      </c>
      <c r="P18720" t="s">
        <v>476</v>
      </c>
    </row>
    <row r="18721" spans="3:16">
      <c r="C18721" t="s">
        <v>51385</v>
      </c>
      <c r="D18721" t="s">
        <v>51384</v>
      </c>
      <c r="E18721" t="str">
        <f t="shared" si="292"/>
        <v>555551 - IFSSH</v>
      </c>
      <c r="F18721" t="s">
        <v>40624</v>
      </c>
      <c r="I18721" t="s">
        <v>51383</v>
      </c>
      <c r="K18721" t="s">
        <v>208</v>
      </c>
      <c r="L18721" t="s">
        <v>51382</v>
      </c>
      <c r="N18721" t="s">
        <v>208</v>
      </c>
      <c r="O18721" t="s">
        <v>476</v>
      </c>
      <c r="P18721" t="s">
        <v>476</v>
      </c>
    </row>
    <row r="18722" spans="3:16">
      <c r="C18722" t="s">
        <v>60223</v>
      </c>
      <c r="D18722" t="s">
        <v>60223</v>
      </c>
      <c r="E18722" t="str">
        <f t="shared" si="292"/>
        <v>514378 - HUMAN VARIOME PROJECT INTERNATIONAL LTD</v>
      </c>
      <c r="G18722" t="s">
        <v>60222</v>
      </c>
      <c r="H18722" t="s">
        <v>60221</v>
      </c>
      <c r="I18722" t="s">
        <v>51701</v>
      </c>
      <c r="J18722" t="s">
        <v>60220</v>
      </c>
      <c r="K18722" t="s">
        <v>208</v>
      </c>
      <c r="L18722" t="s">
        <v>60219</v>
      </c>
      <c r="N18722" t="s">
        <v>208</v>
      </c>
      <c r="O18722" t="s">
        <v>476</v>
      </c>
      <c r="P18722" t="s">
        <v>476</v>
      </c>
    </row>
    <row r="18723" spans="3:16">
      <c r="C18723" t="s">
        <v>51706</v>
      </c>
      <c r="D18723" t="s">
        <v>51705</v>
      </c>
      <c r="E18723" t="str">
        <f t="shared" si="292"/>
        <v>567243 - IAYMH</v>
      </c>
      <c r="F18723" t="s">
        <v>51704</v>
      </c>
      <c r="G18723" t="s">
        <v>51703</v>
      </c>
      <c r="H18723" t="s">
        <v>51702</v>
      </c>
      <c r="I18723" t="s">
        <v>51701</v>
      </c>
      <c r="K18723" t="s">
        <v>208</v>
      </c>
      <c r="L18723" t="s">
        <v>51700</v>
      </c>
      <c r="N18723" t="s">
        <v>208</v>
      </c>
      <c r="O18723" t="s">
        <v>476</v>
      </c>
      <c r="P18723" t="s">
        <v>476</v>
      </c>
    </row>
    <row r="18724" spans="3:16">
      <c r="C18724" t="s">
        <v>75253</v>
      </c>
      <c r="D18724" t="s">
        <v>75252</v>
      </c>
      <c r="E18724" t="str">
        <f t="shared" si="292"/>
        <v>579312 - ESTI</v>
      </c>
      <c r="F18724" t="s">
        <v>51579</v>
      </c>
      <c r="G18724" t="s">
        <v>75251</v>
      </c>
      <c r="I18724" t="s">
        <v>75250</v>
      </c>
      <c r="J18724" t="s">
        <v>75249</v>
      </c>
      <c r="K18724" t="s">
        <v>208</v>
      </c>
      <c r="L18724" t="s">
        <v>75248</v>
      </c>
      <c r="N18724" t="s">
        <v>208</v>
      </c>
      <c r="O18724" t="s">
        <v>476</v>
      </c>
      <c r="P18724" t="s">
        <v>476</v>
      </c>
    </row>
    <row r="18725" spans="3:16">
      <c r="C18725" t="s">
        <v>105239</v>
      </c>
      <c r="D18725" t="s">
        <v>105238</v>
      </c>
      <c r="E18725" t="str">
        <f t="shared" si="292"/>
        <v>617805 - CIDMLS</v>
      </c>
      <c r="F18725" t="s">
        <v>44074</v>
      </c>
      <c r="G18725" t="s">
        <v>105237</v>
      </c>
      <c r="H18725" t="s">
        <v>105236</v>
      </c>
      <c r="I18725" t="s">
        <v>105235</v>
      </c>
      <c r="J18725" t="s">
        <v>105234</v>
      </c>
      <c r="K18725" t="s">
        <v>208</v>
      </c>
      <c r="L18725" t="s">
        <v>105233</v>
      </c>
      <c r="N18725" t="s">
        <v>208</v>
      </c>
      <c r="O18725" t="s">
        <v>476</v>
      </c>
      <c r="P18725" t="s">
        <v>476</v>
      </c>
    </row>
    <row r="18726" spans="3:16">
      <c r="C18726" t="s">
        <v>51373</v>
      </c>
      <c r="D18726" t="s">
        <v>51373</v>
      </c>
      <c r="E18726" t="str">
        <f t="shared" si="292"/>
        <v>529280 - INTERNATIONAL FORUM GASTEIN</v>
      </c>
      <c r="F18726" t="s">
        <v>51372</v>
      </c>
      <c r="G18726" t="s">
        <v>51371</v>
      </c>
      <c r="I18726" t="s">
        <v>51370</v>
      </c>
      <c r="J18726" t="s">
        <v>51369</v>
      </c>
      <c r="K18726" t="s">
        <v>208</v>
      </c>
      <c r="L18726" t="s">
        <v>51368</v>
      </c>
      <c r="N18726" t="s">
        <v>208</v>
      </c>
      <c r="O18726" t="s">
        <v>476</v>
      </c>
      <c r="P18726" t="s">
        <v>476</v>
      </c>
    </row>
    <row r="18727" spans="3:16">
      <c r="C18727" t="s">
        <v>75843</v>
      </c>
      <c r="D18727" t="s">
        <v>75842</v>
      </c>
      <c r="E18727" t="str">
        <f t="shared" si="292"/>
        <v>585476 - EMSOS</v>
      </c>
      <c r="F18727" t="s">
        <v>48392</v>
      </c>
      <c r="G18727" t="s">
        <v>75841</v>
      </c>
      <c r="H18727" t="s">
        <v>75840</v>
      </c>
      <c r="I18727" t="s">
        <v>75839</v>
      </c>
      <c r="K18727" t="s">
        <v>208</v>
      </c>
      <c r="L18727" t="s">
        <v>75838</v>
      </c>
      <c r="N18727" t="s">
        <v>208</v>
      </c>
      <c r="O18727" t="s">
        <v>476</v>
      </c>
      <c r="P18727" t="s">
        <v>476</v>
      </c>
    </row>
    <row r="18728" spans="3:16">
      <c r="C18728" t="s">
        <v>75914</v>
      </c>
      <c r="D18728" t="s">
        <v>75913</v>
      </c>
      <c r="E18728" t="str">
        <f t="shared" si="292"/>
        <v>627161 - EHS</v>
      </c>
      <c r="F18728" t="s">
        <v>5956</v>
      </c>
      <c r="G18728" t="s">
        <v>75912</v>
      </c>
      <c r="I18728" t="s">
        <v>29056</v>
      </c>
      <c r="K18728" t="s">
        <v>208</v>
      </c>
      <c r="L18728" t="s">
        <v>75911</v>
      </c>
      <c r="N18728" t="s">
        <v>208</v>
      </c>
      <c r="O18728" t="s">
        <v>476</v>
      </c>
      <c r="P18728" t="s">
        <v>476</v>
      </c>
    </row>
    <row r="18729" spans="3:16">
      <c r="C18729" t="s">
        <v>29059</v>
      </c>
      <c r="D18729" t="s">
        <v>29059</v>
      </c>
      <c r="E18729" t="str">
        <f t="shared" si="292"/>
        <v>557973 - PCO TYROL CONGRESS</v>
      </c>
      <c r="F18729" t="s">
        <v>11818</v>
      </c>
      <c r="G18729" t="s">
        <v>29058</v>
      </c>
      <c r="H18729" t="s">
        <v>29057</v>
      </c>
      <c r="I18729" t="s">
        <v>29056</v>
      </c>
      <c r="J18729" t="s">
        <v>29055</v>
      </c>
      <c r="K18729" t="s">
        <v>208</v>
      </c>
      <c r="L18729" t="s">
        <v>29054</v>
      </c>
      <c r="N18729" t="s">
        <v>208</v>
      </c>
      <c r="O18729" t="s">
        <v>476</v>
      </c>
      <c r="P18729" t="s">
        <v>476</v>
      </c>
    </row>
    <row r="18730" spans="3:16">
      <c r="C18730" t="s">
        <v>3542</v>
      </c>
      <c r="D18730" t="s">
        <v>3542</v>
      </c>
      <c r="E18730" t="str">
        <f t="shared" si="292"/>
        <v>682871 - VINZENZ PATHOLOGIEVERBUND GMBH</v>
      </c>
      <c r="F18730" t="s">
        <v>3541</v>
      </c>
      <c r="G18730" t="s">
        <v>3540</v>
      </c>
      <c r="I18730" t="s">
        <v>3539</v>
      </c>
      <c r="J18730" t="s">
        <v>3538</v>
      </c>
      <c r="K18730" t="s">
        <v>208</v>
      </c>
      <c r="L18730" t="s">
        <v>3537</v>
      </c>
      <c r="N18730" t="s">
        <v>208</v>
      </c>
      <c r="O18730" t="s">
        <v>476</v>
      </c>
      <c r="P18730" t="s">
        <v>476</v>
      </c>
    </row>
    <row r="18731" spans="3:16">
      <c r="C18731" t="s">
        <v>29755</v>
      </c>
      <c r="D18731" t="s">
        <v>29754</v>
      </c>
      <c r="E18731" t="str">
        <f t="shared" si="292"/>
        <v>680473 - PMU</v>
      </c>
      <c r="F18731" t="s">
        <v>9993</v>
      </c>
      <c r="G18731" t="s">
        <v>29753</v>
      </c>
      <c r="I18731" t="s">
        <v>29752</v>
      </c>
      <c r="K18731" t="s">
        <v>208</v>
      </c>
      <c r="L18731" t="s">
        <v>29751</v>
      </c>
      <c r="N18731" t="s">
        <v>208</v>
      </c>
      <c r="O18731" t="s">
        <v>476</v>
      </c>
      <c r="P18731" t="s">
        <v>476</v>
      </c>
    </row>
    <row r="18732" spans="3:16">
      <c r="C18732" t="s">
        <v>88674</v>
      </c>
      <c r="D18732" t="s">
        <v>88673</v>
      </c>
      <c r="E18732" t="str">
        <f t="shared" si="292"/>
        <v>670881 - DEBRA AUSTRIA</v>
      </c>
      <c r="F18732" t="s">
        <v>29980</v>
      </c>
      <c r="G18732" t="s">
        <v>88672</v>
      </c>
      <c r="I18732" t="s">
        <v>10445</v>
      </c>
      <c r="J18732" t="s">
        <v>88671</v>
      </c>
      <c r="K18732" t="s">
        <v>208</v>
      </c>
      <c r="L18732" t="s">
        <v>88670</v>
      </c>
      <c r="N18732" t="s">
        <v>208</v>
      </c>
      <c r="O18732" t="s">
        <v>476</v>
      </c>
      <c r="P18732" t="s">
        <v>476</v>
      </c>
    </row>
    <row r="18733" spans="3:16">
      <c r="C18733" t="s">
        <v>10450</v>
      </c>
      <c r="D18733" t="s">
        <v>10449</v>
      </c>
      <c r="E18733" t="str">
        <f t="shared" si="292"/>
        <v>548601 - AAF</v>
      </c>
      <c r="F18733" t="s">
        <v>10448</v>
      </c>
      <c r="G18733" t="s">
        <v>10447</v>
      </c>
      <c r="H18733" t="s">
        <v>10446</v>
      </c>
      <c r="I18733" t="s">
        <v>10445</v>
      </c>
      <c r="J18733" t="s">
        <v>10444</v>
      </c>
      <c r="K18733" t="s">
        <v>208</v>
      </c>
      <c r="L18733" t="s">
        <v>10443</v>
      </c>
      <c r="N18733" t="s">
        <v>208</v>
      </c>
      <c r="O18733" t="s">
        <v>476</v>
      </c>
      <c r="P18733" t="s">
        <v>476</v>
      </c>
    </row>
    <row r="18734" spans="3:16">
      <c r="C18734" t="s">
        <v>132500</v>
      </c>
      <c r="D18734" t="s">
        <v>132499</v>
      </c>
      <c r="E18734" t="str">
        <f t="shared" si="292"/>
        <v>608646 - IAEA</v>
      </c>
      <c r="F18734" t="s">
        <v>31324</v>
      </c>
      <c r="G18734" t="s">
        <v>132498</v>
      </c>
      <c r="H18734" t="s">
        <v>132497</v>
      </c>
      <c r="I18734" t="s">
        <v>1988</v>
      </c>
      <c r="J18734" t="s">
        <v>132496</v>
      </c>
      <c r="K18734" t="s">
        <v>208</v>
      </c>
      <c r="L18734" t="s">
        <v>132495</v>
      </c>
      <c r="N18734" t="s">
        <v>208</v>
      </c>
      <c r="O18734" t="s">
        <v>476</v>
      </c>
      <c r="P18734" t="s">
        <v>476</v>
      </c>
    </row>
    <row r="18735" spans="3:16">
      <c r="C18735" t="s">
        <v>110040</v>
      </c>
      <c r="D18735" t="s">
        <v>110039</v>
      </c>
      <c r="E18735" t="str">
        <f t="shared" si="292"/>
        <v>567619 - CIRSE</v>
      </c>
      <c r="F18735" t="s">
        <v>18946</v>
      </c>
      <c r="G18735" t="s">
        <v>110038</v>
      </c>
      <c r="I18735" t="s">
        <v>1988</v>
      </c>
      <c r="J18735" t="s">
        <v>110037</v>
      </c>
      <c r="K18735" t="s">
        <v>208</v>
      </c>
      <c r="L18735" t="s">
        <v>110036</v>
      </c>
      <c r="N18735" t="s">
        <v>208</v>
      </c>
      <c r="O18735" t="s">
        <v>476</v>
      </c>
      <c r="P18735" t="s">
        <v>476</v>
      </c>
    </row>
    <row r="18736" spans="3:16">
      <c r="C18736" t="s">
        <v>92617</v>
      </c>
      <c r="D18736" t="s">
        <v>92616</v>
      </c>
      <c r="E18736" t="str">
        <f t="shared" si="292"/>
        <v>601410 - CEORL</v>
      </c>
      <c r="F18736" t="s">
        <v>92615</v>
      </c>
      <c r="G18736" t="s">
        <v>92614</v>
      </c>
      <c r="H18736" t="s">
        <v>92613</v>
      </c>
      <c r="I18736" t="s">
        <v>1988</v>
      </c>
      <c r="J18736" t="s">
        <v>92608</v>
      </c>
      <c r="K18736" t="s">
        <v>208</v>
      </c>
      <c r="L18736" t="s">
        <v>92612</v>
      </c>
      <c r="N18736" t="s">
        <v>208</v>
      </c>
      <c r="O18736" t="s">
        <v>476</v>
      </c>
      <c r="P18736" t="s">
        <v>476</v>
      </c>
    </row>
    <row r="18737" spans="3:16">
      <c r="C18737" t="s">
        <v>92611</v>
      </c>
      <c r="D18737" t="s">
        <v>92610</v>
      </c>
      <c r="E18737" t="str">
        <f t="shared" si="292"/>
        <v>640610 - CEORL-HNS</v>
      </c>
      <c r="F18737" t="s">
        <v>48265</v>
      </c>
      <c r="G18737" t="s">
        <v>92609</v>
      </c>
      <c r="I18737" t="s">
        <v>1988</v>
      </c>
      <c r="J18737" t="s">
        <v>92608</v>
      </c>
      <c r="K18737" t="s">
        <v>208</v>
      </c>
      <c r="L18737" t="s">
        <v>92607</v>
      </c>
      <c r="N18737" t="s">
        <v>208</v>
      </c>
      <c r="O18737" t="s">
        <v>476</v>
      </c>
      <c r="P18737" t="s">
        <v>476</v>
      </c>
    </row>
    <row r="18738" spans="3:16">
      <c r="C18738" t="s">
        <v>82424</v>
      </c>
      <c r="D18738" t="s">
        <v>82423</v>
      </c>
      <c r="E18738" t="str">
        <f t="shared" si="292"/>
        <v>558771 - ECR GMBH</v>
      </c>
      <c r="F18738" t="s">
        <v>1901</v>
      </c>
      <c r="G18738" t="s">
        <v>82422</v>
      </c>
      <c r="I18738" t="s">
        <v>1988</v>
      </c>
      <c r="J18738" t="s">
        <v>82421</v>
      </c>
      <c r="K18738" t="s">
        <v>208</v>
      </c>
      <c r="L18738" t="s">
        <v>82420</v>
      </c>
      <c r="N18738" t="s">
        <v>208</v>
      </c>
      <c r="O18738" t="s">
        <v>476</v>
      </c>
      <c r="P18738" t="s">
        <v>476</v>
      </c>
    </row>
    <row r="18739" spans="3:16">
      <c r="C18739" t="s">
        <v>76401</v>
      </c>
      <c r="D18739" t="s">
        <v>76400</v>
      </c>
      <c r="E18739" t="str">
        <f t="shared" si="292"/>
        <v>545235 - EAN</v>
      </c>
      <c r="F18739" t="s">
        <v>14682</v>
      </c>
      <c r="G18739" t="s">
        <v>76399</v>
      </c>
      <c r="I18739" t="s">
        <v>1988</v>
      </c>
      <c r="J18739" t="s">
        <v>76398</v>
      </c>
      <c r="K18739" t="s">
        <v>208</v>
      </c>
      <c r="L18739" t="s">
        <v>76397</v>
      </c>
      <c r="N18739" t="s">
        <v>208</v>
      </c>
      <c r="O18739" t="s">
        <v>476</v>
      </c>
      <c r="P18739" t="s">
        <v>476</v>
      </c>
    </row>
    <row r="18740" spans="3:16">
      <c r="C18740" t="s">
        <v>76236</v>
      </c>
      <c r="D18740" t="s">
        <v>76235</v>
      </c>
      <c r="E18740" t="str">
        <f t="shared" si="292"/>
        <v>603880 - EANO</v>
      </c>
      <c r="F18740" t="s">
        <v>43131</v>
      </c>
      <c r="G18740" t="s">
        <v>3762</v>
      </c>
      <c r="H18740" t="s">
        <v>51394</v>
      </c>
      <c r="I18740" t="s">
        <v>1988</v>
      </c>
      <c r="J18740" t="s">
        <v>76234</v>
      </c>
      <c r="K18740" t="s">
        <v>208</v>
      </c>
      <c r="L18740" t="s">
        <v>76233</v>
      </c>
      <c r="N18740" t="s">
        <v>208</v>
      </c>
      <c r="O18740" t="s">
        <v>476</v>
      </c>
      <c r="P18740" t="s">
        <v>476</v>
      </c>
    </row>
    <row r="18741" spans="3:16">
      <c r="C18741" t="s">
        <v>76226</v>
      </c>
      <c r="D18741" t="s">
        <v>76225</v>
      </c>
      <c r="E18741" t="str">
        <f t="shared" si="292"/>
        <v>524037 - EANM</v>
      </c>
      <c r="F18741" t="s">
        <v>22519</v>
      </c>
      <c r="G18741" t="s">
        <v>76224</v>
      </c>
      <c r="I18741" t="s">
        <v>1988</v>
      </c>
      <c r="J18741" t="s">
        <v>76223</v>
      </c>
      <c r="K18741" t="s">
        <v>208</v>
      </c>
      <c r="L18741" t="s">
        <v>76222</v>
      </c>
      <c r="N18741" t="s">
        <v>208</v>
      </c>
      <c r="O18741" t="s">
        <v>476</v>
      </c>
      <c r="P18741" t="s">
        <v>476</v>
      </c>
    </row>
    <row r="18742" spans="3:16">
      <c r="C18742" t="s">
        <v>76069</v>
      </c>
      <c r="D18742" t="s">
        <v>10363</v>
      </c>
      <c r="E18742" t="str">
        <f t="shared" si="292"/>
        <v>587096 - ECCO</v>
      </c>
      <c r="F18742" t="s">
        <v>76068</v>
      </c>
      <c r="G18742" t="s">
        <v>76067</v>
      </c>
      <c r="I18742" t="s">
        <v>1988</v>
      </c>
      <c r="J18742" t="s">
        <v>76066</v>
      </c>
      <c r="K18742" t="s">
        <v>208</v>
      </c>
      <c r="L18742" t="s">
        <v>76065</v>
      </c>
      <c r="N18742" t="s">
        <v>208</v>
      </c>
      <c r="O18742" t="s">
        <v>476</v>
      </c>
      <c r="P18742" t="s">
        <v>476</v>
      </c>
    </row>
    <row r="18743" spans="3:16">
      <c r="C18743" t="s">
        <v>75641</v>
      </c>
      <c r="D18743" t="s">
        <v>75640</v>
      </c>
      <c r="E18743" t="str">
        <f t="shared" si="292"/>
        <v>466281 - ESMRMB</v>
      </c>
      <c r="G18743" t="s">
        <v>75639</v>
      </c>
      <c r="I18743" t="s">
        <v>1988</v>
      </c>
      <c r="J18743" t="s">
        <v>75638</v>
      </c>
      <c r="K18743" t="s">
        <v>208</v>
      </c>
      <c r="L18743" t="s">
        <v>75637</v>
      </c>
      <c r="N18743" t="s">
        <v>208</v>
      </c>
      <c r="O18743" t="s">
        <v>476</v>
      </c>
      <c r="P18743" t="s">
        <v>476</v>
      </c>
    </row>
    <row r="18744" spans="3:16">
      <c r="C18744" t="s">
        <v>75460</v>
      </c>
      <c r="D18744" t="s">
        <v>75459</v>
      </c>
      <c r="E18744" t="str">
        <f t="shared" si="292"/>
        <v>563500 - ESER</v>
      </c>
      <c r="F18744" t="s">
        <v>2047</v>
      </c>
      <c r="G18744" t="s">
        <v>75411</v>
      </c>
      <c r="I18744" t="s">
        <v>1988</v>
      </c>
      <c r="J18744" t="s">
        <v>75458</v>
      </c>
      <c r="K18744" t="s">
        <v>208</v>
      </c>
      <c r="L18744" t="s">
        <v>75457</v>
      </c>
      <c r="N18744" t="s">
        <v>208</v>
      </c>
      <c r="O18744" t="s">
        <v>476</v>
      </c>
      <c r="P18744" t="s">
        <v>476</v>
      </c>
    </row>
    <row r="18745" spans="3:16">
      <c r="C18745" t="s">
        <v>75456</v>
      </c>
      <c r="D18745" t="s">
        <v>75455</v>
      </c>
      <c r="E18745" t="str">
        <f t="shared" si="292"/>
        <v>637660 - ESES</v>
      </c>
      <c r="F18745" t="s">
        <v>12926</v>
      </c>
      <c r="G18745" t="s">
        <v>75406</v>
      </c>
      <c r="H18745" t="s">
        <v>75454</v>
      </c>
      <c r="I18745" t="s">
        <v>1988</v>
      </c>
      <c r="J18745" t="s">
        <v>75453</v>
      </c>
      <c r="K18745" t="s">
        <v>208</v>
      </c>
      <c r="L18745" t="s">
        <v>75452</v>
      </c>
      <c r="N18745" t="s">
        <v>208</v>
      </c>
      <c r="O18745" t="s">
        <v>476</v>
      </c>
      <c r="P18745" t="s">
        <v>476</v>
      </c>
    </row>
    <row r="18746" spans="3:16">
      <c r="C18746" t="s">
        <v>75442</v>
      </c>
      <c r="D18746" t="s">
        <v>75441</v>
      </c>
      <c r="E18746" t="str">
        <f t="shared" si="292"/>
        <v>526769 - ESGAR</v>
      </c>
      <c r="F18746" t="s">
        <v>6408</v>
      </c>
      <c r="G18746" t="s">
        <v>75440</v>
      </c>
      <c r="I18746" t="s">
        <v>1988</v>
      </c>
      <c r="J18746" t="s">
        <v>75439</v>
      </c>
      <c r="K18746" t="s">
        <v>208</v>
      </c>
      <c r="L18746" t="s">
        <v>75438</v>
      </c>
      <c r="N18746" t="s">
        <v>208</v>
      </c>
      <c r="O18746" t="s">
        <v>476</v>
      </c>
      <c r="P18746" t="s">
        <v>476</v>
      </c>
    </row>
    <row r="18747" spans="3:16">
      <c r="C18747" t="s">
        <v>75413</v>
      </c>
      <c r="D18747" t="s">
        <v>75412</v>
      </c>
      <c r="E18747" t="str">
        <f t="shared" si="292"/>
        <v>562968 - ESHNR</v>
      </c>
      <c r="F18747" t="s">
        <v>33412</v>
      </c>
      <c r="G18747" t="s">
        <v>75411</v>
      </c>
      <c r="I18747" t="s">
        <v>1988</v>
      </c>
      <c r="J18747" t="s">
        <v>75410</v>
      </c>
      <c r="K18747" t="s">
        <v>208</v>
      </c>
      <c r="L18747" t="s">
        <v>75409</v>
      </c>
      <c r="N18747" t="s">
        <v>208</v>
      </c>
      <c r="O18747" t="s">
        <v>476</v>
      </c>
      <c r="P18747" t="s">
        <v>476</v>
      </c>
    </row>
    <row r="18748" spans="3:16">
      <c r="C18748" t="s">
        <v>75408</v>
      </c>
      <c r="D18748" t="s">
        <v>75407</v>
      </c>
      <c r="E18748" t="str">
        <f t="shared" si="292"/>
        <v>459586 - ESHG</v>
      </c>
      <c r="G18748" t="s">
        <v>75406</v>
      </c>
      <c r="H18748" t="s">
        <v>75405</v>
      </c>
      <c r="I18748" t="s">
        <v>1988</v>
      </c>
      <c r="J18748" t="s">
        <v>75404</v>
      </c>
      <c r="K18748" t="s">
        <v>208</v>
      </c>
      <c r="L18748" t="s">
        <v>75403</v>
      </c>
      <c r="N18748" t="s">
        <v>208</v>
      </c>
      <c r="O18748" t="s">
        <v>476</v>
      </c>
      <c r="P18748" t="s">
        <v>476</v>
      </c>
    </row>
    <row r="18749" spans="3:16">
      <c r="C18749" t="s">
        <v>75378</v>
      </c>
      <c r="D18749" t="s">
        <v>75377</v>
      </c>
      <c r="E18749" t="str">
        <f t="shared" si="292"/>
        <v>548406 - ESSR</v>
      </c>
      <c r="F18749" t="s">
        <v>13442</v>
      </c>
      <c r="G18749" t="s">
        <v>75376</v>
      </c>
      <c r="I18749" t="s">
        <v>1988</v>
      </c>
      <c r="J18749" t="s">
        <v>75375</v>
      </c>
      <c r="K18749" t="s">
        <v>208</v>
      </c>
      <c r="L18749" t="s">
        <v>75374</v>
      </c>
      <c r="N18749" t="s">
        <v>208</v>
      </c>
      <c r="O18749" t="s">
        <v>476</v>
      </c>
      <c r="P18749" t="s">
        <v>476</v>
      </c>
    </row>
    <row r="18750" spans="3:16">
      <c r="C18750" t="s">
        <v>75357</v>
      </c>
      <c r="D18750" t="s">
        <v>75356</v>
      </c>
      <c r="E18750" t="str">
        <f t="shared" si="292"/>
        <v>551296 - ESOI</v>
      </c>
      <c r="F18750" t="s">
        <v>52112</v>
      </c>
      <c r="G18750" t="s">
        <v>75355</v>
      </c>
      <c r="I18750" t="s">
        <v>1988</v>
      </c>
      <c r="J18750" t="s">
        <v>75354</v>
      </c>
      <c r="K18750" t="s">
        <v>208</v>
      </c>
      <c r="L18750" t="s">
        <v>75353</v>
      </c>
      <c r="N18750" t="s">
        <v>208</v>
      </c>
      <c r="O18750" t="s">
        <v>476</v>
      </c>
      <c r="P18750" t="s">
        <v>476</v>
      </c>
    </row>
    <row r="18751" spans="3:16">
      <c r="C18751" t="s">
        <v>75319</v>
      </c>
      <c r="D18751" t="s">
        <v>75318</v>
      </c>
      <c r="E18751" t="str">
        <f t="shared" si="292"/>
        <v>580806 - ESPR</v>
      </c>
      <c r="F18751" t="s">
        <v>67284</v>
      </c>
      <c r="G18751" t="s">
        <v>75317</v>
      </c>
      <c r="I18751" t="s">
        <v>1988</v>
      </c>
      <c r="J18751" t="s">
        <v>75316</v>
      </c>
      <c r="K18751" t="s">
        <v>208</v>
      </c>
      <c r="L18751" t="s">
        <v>75315</v>
      </c>
      <c r="N18751" t="s">
        <v>208</v>
      </c>
      <c r="O18751" t="s">
        <v>476</v>
      </c>
      <c r="P18751" t="s">
        <v>476</v>
      </c>
    </row>
    <row r="18752" spans="3:16">
      <c r="C18752" t="s">
        <v>75275</v>
      </c>
      <c r="D18752" t="s">
        <v>75274</v>
      </c>
      <c r="E18752" t="str">
        <f t="shared" si="292"/>
        <v>495402 - ESR</v>
      </c>
      <c r="F18752" t="s">
        <v>1978</v>
      </c>
      <c r="G18752" t="s">
        <v>75273</v>
      </c>
      <c r="I18752" t="s">
        <v>1988</v>
      </c>
      <c r="J18752" t="s">
        <v>75272</v>
      </c>
      <c r="K18752" t="s">
        <v>208</v>
      </c>
      <c r="L18752" t="s">
        <v>75271</v>
      </c>
      <c r="N18752" t="s">
        <v>208</v>
      </c>
      <c r="O18752" t="s">
        <v>476</v>
      </c>
      <c r="P18752" t="s">
        <v>476</v>
      </c>
    </row>
    <row r="18753" spans="3:16">
      <c r="C18753" t="s">
        <v>75236</v>
      </c>
      <c r="D18753" t="s">
        <v>75235</v>
      </c>
      <c r="E18753" t="str">
        <f t="shared" si="292"/>
        <v>567577 - ESUR</v>
      </c>
      <c r="F18753" t="s">
        <v>21027</v>
      </c>
      <c r="G18753" t="s">
        <v>75234</v>
      </c>
      <c r="I18753" t="s">
        <v>1988</v>
      </c>
      <c r="J18753" t="s">
        <v>75233</v>
      </c>
      <c r="K18753" t="s">
        <v>208</v>
      </c>
      <c r="L18753" t="s">
        <v>75232</v>
      </c>
      <c r="N18753" t="s">
        <v>208</v>
      </c>
      <c r="O18753" t="s">
        <v>476</v>
      </c>
      <c r="P18753" t="s">
        <v>476</v>
      </c>
    </row>
    <row r="18754" spans="3:16">
      <c r="C18754" t="s">
        <v>73035</v>
      </c>
      <c r="D18754" t="s">
        <v>73034</v>
      </c>
      <c r="E18754" t="str">
        <f t="shared" ref="E18754:E18817" si="293">_xlfn.CONCAT(L18754," - ",D18754)</f>
        <v>294792 - FIAPAC</v>
      </c>
      <c r="G18754" t="s">
        <v>73033</v>
      </c>
      <c r="I18754" t="s">
        <v>1988</v>
      </c>
      <c r="K18754" t="s">
        <v>208</v>
      </c>
      <c r="L18754" t="s">
        <v>73032</v>
      </c>
      <c r="N18754" t="s">
        <v>208</v>
      </c>
      <c r="O18754" t="s">
        <v>476</v>
      </c>
      <c r="P18754" t="s">
        <v>476</v>
      </c>
    </row>
    <row r="18755" spans="3:16">
      <c r="C18755" t="s">
        <v>51719</v>
      </c>
      <c r="D18755" t="s">
        <v>51718</v>
      </c>
      <c r="E18755" t="str">
        <f t="shared" si="293"/>
        <v>545648 - IATSO</v>
      </c>
      <c r="F18755" t="s">
        <v>51717</v>
      </c>
      <c r="G18755" t="s">
        <v>51716</v>
      </c>
      <c r="I18755" t="s">
        <v>1988</v>
      </c>
      <c r="J18755" t="s">
        <v>51715</v>
      </c>
      <c r="K18755" t="s">
        <v>208</v>
      </c>
      <c r="L18755" t="s">
        <v>51714</v>
      </c>
      <c r="N18755" t="s">
        <v>208</v>
      </c>
      <c r="O18755" t="s">
        <v>476</v>
      </c>
      <c r="P18755" t="s">
        <v>476</v>
      </c>
    </row>
    <row r="18756" spans="3:16">
      <c r="C18756" t="s">
        <v>51398</v>
      </c>
      <c r="D18756" t="s">
        <v>51397</v>
      </c>
      <c r="E18756" t="str">
        <f t="shared" si="293"/>
        <v>536404 - IFHGS</v>
      </c>
      <c r="F18756" t="s">
        <v>51396</v>
      </c>
      <c r="G18756" t="s">
        <v>51395</v>
      </c>
      <c r="H18756" t="s">
        <v>51394</v>
      </c>
      <c r="I18756" t="s">
        <v>1988</v>
      </c>
      <c r="J18756" t="s">
        <v>51393</v>
      </c>
      <c r="K18756" t="s">
        <v>208</v>
      </c>
      <c r="L18756" t="s">
        <v>51392</v>
      </c>
      <c r="N18756" t="s">
        <v>208</v>
      </c>
      <c r="O18756" t="s">
        <v>476</v>
      </c>
      <c r="P18756" t="s">
        <v>476</v>
      </c>
    </row>
    <row r="18757" spans="3:16">
      <c r="C18757" t="s">
        <v>37235</v>
      </c>
      <c r="D18757" t="s">
        <v>37234</v>
      </c>
      <c r="E18757" t="str">
        <f t="shared" si="293"/>
        <v>604276 - MEDUNI VIENNA</v>
      </c>
      <c r="F18757" t="s">
        <v>19471</v>
      </c>
      <c r="G18757" t="s">
        <v>37233</v>
      </c>
      <c r="I18757" t="s">
        <v>1988</v>
      </c>
      <c r="J18757" t="s">
        <v>37232</v>
      </c>
      <c r="K18757" t="s">
        <v>208</v>
      </c>
      <c r="L18757" t="s">
        <v>37231</v>
      </c>
      <c r="N18757" t="s">
        <v>208</v>
      </c>
      <c r="O18757" t="s">
        <v>476</v>
      </c>
      <c r="P18757" t="s">
        <v>476</v>
      </c>
    </row>
    <row r="18758" spans="3:16">
      <c r="C18758" t="s">
        <v>10358</v>
      </c>
      <c r="D18758" t="s">
        <v>10357</v>
      </c>
      <c r="E18758" t="str">
        <f t="shared" si="293"/>
        <v>569355 - EFNR</v>
      </c>
      <c r="F18758" t="s">
        <v>10356</v>
      </c>
      <c r="G18758" t="s">
        <v>10355</v>
      </c>
      <c r="H18758" t="s">
        <v>10354</v>
      </c>
      <c r="I18758" t="s">
        <v>1988</v>
      </c>
      <c r="J18758" t="s">
        <v>10353</v>
      </c>
      <c r="K18758" t="s">
        <v>208</v>
      </c>
      <c r="L18758" t="s">
        <v>10352</v>
      </c>
      <c r="N18758" t="s">
        <v>208</v>
      </c>
      <c r="O18758" t="s">
        <v>476</v>
      </c>
      <c r="P18758" t="s">
        <v>476</v>
      </c>
    </row>
    <row r="18759" spans="3:16">
      <c r="C18759" t="s">
        <v>6708</v>
      </c>
      <c r="D18759" t="s">
        <v>6707</v>
      </c>
      <c r="E18759" t="str">
        <f t="shared" si="293"/>
        <v>552331 - UEG</v>
      </c>
      <c r="F18759" t="s">
        <v>6706</v>
      </c>
      <c r="G18759" t="s">
        <v>6705</v>
      </c>
      <c r="I18759" t="s">
        <v>1988</v>
      </c>
      <c r="J18759" t="s">
        <v>6704</v>
      </c>
      <c r="K18759" t="s">
        <v>208</v>
      </c>
      <c r="L18759" t="s">
        <v>6703</v>
      </c>
      <c r="N18759" t="s">
        <v>208</v>
      </c>
      <c r="O18759" t="s">
        <v>476</v>
      </c>
      <c r="P18759" t="s">
        <v>476</v>
      </c>
    </row>
    <row r="18760" spans="3:16">
      <c r="C18760" t="s">
        <v>3765</v>
      </c>
      <c r="D18760" t="s">
        <v>3764</v>
      </c>
      <c r="E18760" t="str">
        <f t="shared" si="293"/>
        <v>593667 - VMA - WMA</v>
      </c>
      <c r="F18760" t="s">
        <v>3763</v>
      </c>
      <c r="G18760" t="s">
        <v>3762</v>
      </c>
      <c r="I18760" t="s">
        <v>1988</v>
      </c>
      <c r="J18760" t="s">
        <v>3761</v>
      </c>
      <c r="K18760" t="s">
        <v>208</v>
      </c>
      <c r="L18760" t="s">
        <v>3760</v>
      </c>
      <c r="N18760" t="s">
        <v>208</v>
      </c>
      <c r="O18760" t="s">
        <v>476</v>
      </c>
      <c r="P18760" t="s">
        <v>476</v>
      </c>
    </row>
    <row r="18761" spans="3:16">
      <c r="C18761" t="s">
        <v>1992</v>
      </c>
      <c r="D18761" t="s">
        <v>1991</v>
      </c>
      <c r="E18761" t="str">
        <f t="shared" si="293"/>
        <v>588817 - WFNMB</v>
      </c>
      <c r="F18761" t="s">
        <v>1990</v>
      </c>
      <c r="G18761" t="s">
        <v>1989</v>
      </c>
      <c r="I18761" t="s">
        <v>1988</v>
      </c>
      <c r="J18761" t="s">
        <v>1987</v>
      </c>
      <c r="K18761" t="s">
        <v>208</v>
      </c>
      <c r="L18761" t="s">
        <v>1986</v>
      </c>
      <c r="N18761" t="s">
        <v>208</v>
      </c>
      <c r="O18761" t="s">
        <v>476</v>
      </c>
      <c r="P18761" t="s">
        <v>476</v>
      </c>
    </row>
    <row r="18762" spans="3:16">
      <c r="C18762" t="s">
        <v>72830</v>
      </c>
      <c r="D18762" t="s">
        <v>72829</v>
      </c>
      <c r="E18762" t="str">
        <f t="shared" si="293"/>
        <v>661855 - FESN</v>
      </c>
      <c r="F18762" t="s">
        <v>3867</v>
      </c>
      <c r="G18762" t="s">
        <v>72828</v>
      </c>
      <c r="H18762" t="s">
        <v>72827</v>
      </c>
      <c r="I18762" t="s">
        <v>6443</v>
      </c>
      <c r="K18762" t="s">
        <v>208</v>
      </c>
      <c r="L18762" t="s">
        <v>72826</v>
      </c>
      <c r="N18762" t="s">
        <v>208</v>
      </c>
      <c r="O18762" t="s">
        <v>476</v>
      </c>
      <c r="P18762" t="s">
        <v>476</v>
      </c>
    </row>
    <row r="18763" spans="3:16">
      <c r="C18763" t="s">
        <v>30290</v>
      </c>
      <c r="D18763" t="s">
        <v>30289</v>
      </c>
      <c r="E18763" t="str">
        <f t="shared" si="293"/>
        <v>658900 - OGHMP</v>
      </c>
      <c r="F18763" t="s">
        <v>30288</v>
      </c>
      <c r="G18763" t="s">
        <v>30287</v>
      </c>
      <c r="I18763" t="s">
        <v>6443</v>
      </c>
      <c r="J18763" t="s">
        <v>30286</v>
      </c>
      <c r="K18763" t="s">
        <v>208</v>
      </c>
      <c r="L18763" t="s">
        <v>30285</v>
      </c>
      <c r="N18763" t="s">
        <v>208</v>
      </c>
      <c r="O18763" t="s">
        <v>476</v>
      </c>
      <c r="P18763" t="s">
        <v>476</v>
      </c>
    </row>
    <row r="18764" spans="3:16">
      <c r="C18764" t="s">
        <v>6445</v>
      </c>
      <c r="D18764" t="s">
        <v>6445</v>
      </c>
      <c r="E18764" t="str">
        <f t="shared" si="293"/>
        <v>556415 - UNIVERSITAT WIEN</v>
      </c>
      <c r="F18764" t="s">
        <v>4879</v>
      </c>
      <c r="G18764" t="s">
        <v>6444</v>
      </c>
      <c r="I18764" t="s">
        <v>6443</v>
      </c>
      <c r="J18764" t="s">
        <v>6442</v>
      </c>
      <c r="K18764" t="s">
        <v>208</v>
      </c>
      <c r="L18764" t="s">
        <v>6441</v>
      </c>
      <c r="N18764" t="s">
        <v>208</v>
      </c>
      <c r="O18764" t="s">
        <v>476</v>
      </c>
      <c r="P18764" t="s">
        <v>476</v>
      </c>
    </row>
    <row r="18765" spans="3:16">
      <c r="C18765" t="s">
        <v>75986</v>
      </c>
      <c r="D18765" t="s">
        <v>75985</v>
      </c>
      <c r="E18765" t="str">
        <f t="shared" si="293"/>
        <v>580612 - EFP</v>
      </c>
      <c r="F18765" t="s">
        <v>34136</v>
      </c>
      <c r="G18765" t="s">
        <v>75984</v>
      </c>
      <c r="I18765" t="s">
        <v>75983</v>
      </c>
      <c r="K18765" t="s">
        <v>208</v>
      </c>
      <c r="L18765" t="s">
        <v>75982</v>
      </c>
      <c r="N18765" t="s">
        <v>208</v>
      </c>
      <c r="O18765" t="s">
        <v>476</v>
      </c>
      <c r="P18765" t="s">
        <v>476</v>
      </c>
    </row>
    <row r="18766" spans="3:16">
      <c r="C18766" t="s">
        <v>126536</v>
      </c>
      <c r="D18766" t="s">
        <v>126535</v>
      </c>
      <c r="E18766" t="str">
        <f t="shared" si="293"/>
        <v>526502 - PARNASSE - ISEI</v>
      </c>
      <c r="F18766" t="s">
        <v>30688</v>
      </c>
      <c r="G18766" t="s">
        <v>126534</v>
      </c>
      <c r="H18766" t="s">
        <v>126533</v>
      </c>
      <c r="I18766" t="s">
        <v>126532</v>
      </c>
      <c r="J18766" t="s">
        <v>126531</v>
      </c>
      <c r="K18766" t="s">
        <v>208</v>
      </c>
      <c r="L18766" t="s">
        <v>126530</v>
      </c>
      <c r="N18766" t="s">
        <v>208</v>
      </c>
      <c r="O18766" t="s">
        <v>476</v>
      </c>
      <c r="P18766" t="s">
        <v>476</v>
      </c>
    </row>
    <row r="18767" spans="3:16">
      <c r="C18767" t="s">
        <v>16452</v>
      </c>
      <c r="D18767" t="s">
        <v>16452</v>
      </c>
      <c r="E18767" t="str">
        <f t="shared" si="293"/>
        <v>574740 - SMART EDUCATION</v>
      </c>
      <c r="F18767" t="s">
        <v>16451</v>
      </c>
      <c r="G18767" t="s">
        <v>16450</v>
      </c>
      <c r="I18767" t="s">
        <v>16449</v>
      </c>
      <c r="K18767" t="s">
        <v>208</v>
      </c>
      <c r="L18767" t="s">
        <v>16448</v>
      </c>
      <c r="N18767" t="s">
        <v>208</v>
      </c>
      <c r="O18767" t="s">
        <v>476</v>
      </c>
      <c r="P18767" t="s">
        <v>476</v>
      </c>
    </row>
    <row r="18768" spans="3:16">
      <c r="C18768" t="s">
        <v>45781</v>
      </c>
      <c r="D18768" t="s">
        <v>45781</v>
      </c>
      <c r="E18768" t="str">
        <f t="shared" si="293"/>
        <v>568934 - L'ANTENNE CLINIQUE DE MONS</v>
      </c>
      <c r="F18768" t="s">
        <v>45780</v>
      </c>
      <c r="G18768" t="s">
        <v>45779</v>
      </c>
      <c r="H18768" t="s">
        <v>45778</v>
      </c>
      <c r="I18768" t="s">
        <v>45777</v>
      </c>
      <c r="K18768" t="s">
        <v>208</v>
      </c>
      <c r="L18768" t="s">
        <v>45776</v>
      </c>
      <c r="N18768" t="s">
        <v>208</v>
      </c>
      <c r="O18768" t="s">
        <v>476</v>
      </c>
      <c r="P18768" t="s">
        <v>476</v>
      </c>
    </row>
    <row r="18769" spans="3:16">
      <c r="C18769" t="s">
        <v>100859</v>
      </c>
      <c r="D18769" t="s">
        <v>100858</v>
      </c>
      <c r="E18769" t="str">
        <f t="shared" si="293"/>
        <v>590654 - CHU TIVOLI</v>
      </c>
      <c r="F18769" t="s">
        <v>14700</v>
      </c>
      <c r="G18769" t="s">
        <v>100857</v>
      </c>
      <c r="I18769" t="s">
        <v>100856</v>
      </c>
      <c r="J18769" t="s">
        <v>100855</v>
      </c>
      <c r="K18769" t="s">
        <v>208</v>
      </c>
      <c r="L18769" t="s">
        <v>100854</v>
      </c>
      <c r="N18769" t="s">
        <v>208</v>
      </c>
      <c r="O18769" t="s">
        <v>476</v>
      </c>
      <c r="P18769" t="s">
        <v>476</v>
      </c>
    </row>
    <row r="18770" spans="3:16">
      <c r="C18770" t="s">
        <v>116191</v>
      </c>
      <c r="D18770" t="s">
        <v>116191</v>
      </c>
      <c r="E18770" t="str">
        <f t="shared" si="293"/>
        <v>533671 - AUTO-ECOLE LEFEBVRE</v>
      </c>
      <c r="F18770" t="s">
        <v>116190</v>
      </c>
      <c r="G18770" t="s">
        <v>116189</v>
      </c>
      <c r="I18770" t="s">
        <v>116188</v>
      </c>
      <c r="J18770" t="s">
        <v>116187</v>
      </c>
      <c r="K18770" t="s">
        <v>208</v>
      </c>
      <c r="L18770" t="s">
        <v>116186</v>
      </c>
      <c r="N18770" t="s">
        <v>208</v>
      </c>
      <c r="O18770" t="s">
        <v>476</v>
      </c>
      <c r="P18770" t="s">
        <v>476</v>
      </c>
    </row>
    <row r="18771" spans="3:16">
      <c r="C18771" t="s">
        <v>49890</v>
      </c>
      <c r="D18771" t="s">
        <v>49889</v>
      </c>
      <c r="E18771" t="str">
        <f t="shared" si="293"/>
        <v>489992 - ITEHO</v>
      </c>
      <c r="F18771" t="s">
        <v>49888</v>
      </c>
      <c r="G18771" t="s">
        <v>49887</v>
      </c>
      <c r="I18771" t="s">
        <v>49886</v>
      </c>
      <c r="J18771" t="s">
        <v>49885</v>
      </c>
      <c r="K18771" t="s">
        <v>208</v>
      </c>
      <c r="L18771" t="s">
        <v>49884</v>
      </c>
      <c r="N18771" t="s">
        <v>208</v>
      </c>
      <c r="O18771" t="s">
        <v>476</v>
      </c>
      <c r="P18771" t="s">
        <v>476</v>
      </c>
    </row>
    <row r="18772" spans="3:16">
      <c r="C18772" t="s">
        <v>75568</v>
      </c>
      <c r="D18772" t="s">
        <v>75567</v>
      </c>
      <c r="E18772" t="str">
        <f t="shared" si="293"/>
        <v>648000 - ESPKU</v>
      </c>
      <c r="F18772" t="s">
        <v>24619</v>
      </c>
      <c r="G18772" t="s">
        <v>75566</v>
      </c>
      <c r="I18772" t="s">
        <v>75565</v>
      </c>
      <c r="K18772" t="s">
        <v>208</v>
      </c>
      <c r="L18772" t="s">
        <v>75564</v>
      </c>
      <c r="N18772" t="s">
        <v>208</v>
      </c>
      <c r="O18772" t="s">
        <v>476</v>
      </c>
      <c r="P18772" t="s">
        <v>476</v>
      </c>
    </row>
    <row r="18773" spans="3:16">
      <c r="C18773" t="s">
        <v>121093</v>
      </c>
      <c r="D18773" t="s">
        <v>121092</v>
      </c>
      <c r="E18773" t="str">
        <f t="shared" si="293"/>
        <v>680333 - INSTITUT JULES BORDET</v>
      </c>
      <c r="F18773" t="s">
        <v>6072</v>
      </c>
      <c r="G18773" t="s">
        <v>121091</v>
      </c>
      <c r="I18773" t="s">
        <v>20547</v>
      </c>
      <c r="J18773" t="s">
        <v>121090</v>
      </c>
      <c r="K18773" t="s">
        <v>208</v>
      </c>
      <c r="L18773" t="s">
        <v>121089</v>
      </c>
      <c r="N18773" t="s">
        <v>208</v>
      </c>
      <c r="O18773" t="s">
        <v>476</v>
      </c>
      <c r="P18773" t="s">
        <v>476</v>
      </c>
    </row>
    <row r="18774" spans="3:16">
      <c r="C18774" t="s">
        <v>20549</v>
      </c>
      <c r="D18774" t="s">
        <v>20549</v>
      </c>
      <c r="E18774" t="str">
        <f t="shared" si="293"/>
        <v>641303 - SAMBODHA ASBL</v>
      </c>
      <c r="F18774" t="s">
        <v>19307</v>
      </c>
      <c r="G18774" t="s">
        <v>20548</v>
      </c>
      <c r="I18774" t="s">
        <v>20547</v>
      </c>
      <c r="J18774" t="s">
        <v>20546</v>
      </c>
      <c r="K18774" t="s">
        <v>208</v>
      </c>
      <c r="L18774" t="s">
        <v>20545</v>
      </c>
      <c r="N18774" t="s">
        <v>208</v>
      </c>
      <c r="O18774" t="s">
        <v>476</v>
      </c>
      <c r="P18774" t="s">
        <v>476</v>
      </c>
    </row>
    <row r="18775" spans="3:16">
      <c r="C18775" t="s">
        <v>62178</v>
      </c>
      <c r="D18775" t="s">
        <v>62177</v>
      </c>
      <c r="E18775" t="str">
        <f t="shared" si="293"/>
        <v>546460 - HELMO SAINTE JULIENNE</v>
      </c>
      <c r="F18775" t="s">
        <v>62176</v>
      </c>
      <c r="G18775" t="s">
        <v>62175</v>
      </c>
      <c r="H18775" t="s">
        <v>62174</v>
      </c>
      <c r="I18775" t="s">
        <v>62173</v>
      </c>
      <c r="J18775" t="s">
        <v>62172</v>
      </c>
      <c r="K18775" t="s">
        <v>208</v>
      </c>
      <c r="L18775" t="s">
        <v>62171</v>
      </c>
      <c r="N18775" t="s">
        <v>208</v>
      </c>
      <c r="O18775" t="s">
        <v>476</v>
      </c>
      <c r="P18775" t="s">
        <v>476</v>
      </c>
    </row>
    <row r="18776" spans="3:16">
      <c r="C18776" t="s">
        <v>9008</v>
      </c>
      <c r="D18776" t="s">
        <v>9008</v>
      </c>
      <c r="E18776" t="str">
        <f t="shared" si="293"/>
        <v>671587 - TRASIS</v>
      </c>
      <c r="F18776" t="s">
        <v>9007</v>
      </c>
      <c r="G18776" t="s">
        <v>9006</v>
      </c>
      <c r="I18776" t="s">
        <v>9005</v>
      </c>
      <c r="J18776" t="s">
        <v>9004</v>
      </c>
      <c r="K18776" t="s">
        <v>208</v>
      </c>
      <c r="L18776" t="s">
        <v>9003</v>
      </c>
      <c r="N18776" t="s">
        <v>208</v>
      </c>
      <c r="O18776" t="s">
        <v>476</v>
      </c>
      <c r="P18776" t="s">
        <v>476</v>
      </c>
    </row>
    <row r="18777" spans="3:16">
      <c r="C18777" t="s">
        <v>123980</v>
      </c>
      <c r="D18777" t="s">
        <v>123979</v>
      </c>
      <c r="E18777" t="str">
        <f t="shared" si="293"/>
        <v>490210 - ABIHH</v>
      </c>
      <c r="F18777" t="s">
        <v>123978</v>
      </c>
      <c r="G18777" t="s">
        <v>123977</v>
      </c>
      <c r="I18777" t="s">
        <v>123976</v>
      </c>
      <c r="K18777" t="s">
        <v>208</v>
      </c>
      <c r="L18777" t="s">
        <v>123975</v>
      </c>
      <c r="N18777" t="s">
        <v>208</v>
      </c>
      <c r="O18777" t="s">
        <v>476</v>
      </c>
      <c r="P18777" t="s">
        <v>476</v>
      </c>
    </row>
    <row r="18778" spans="3:16">
      <c r="C18778" t="s">
        <v>76391</v>
      </c>
      <c r="D18778" t="s">
        <v>76390</v>
      </c>
      <c r="E18778" t="str">
        <f t="shared" si="293"/>
        <v>586560 - EAONO</v>
      </c>
      <c r="F18778" t="s">
        <v>76389</v>
      </c>
      <c r="I18778" t="s">
        <v>75653</v>
      </c>
      <c r="K18778" t="s">
        <v>208</v>
      </c>
      <c r="L18778" t="s">
        <v>76388</v>
      </c>
      <c r="N18778" t="s">
        <v>208</v>
      </c>
      <c r="O18778" t="s">
        <v>476</v>
      </c>
      <c r="P18778" t="s">
        <v>476</v>
      </c>
    </row>
    <row r="18779" spans="3:16">
      <c r="C18779" t="s">
        <v>75656</v>
      </c>
      <c r="D18779" t="s">
        <v>75655</v>
      </c>
      <c r="E18779" t="str">
        <f t="shared" si="293"/>
        <v>572019 - EUSEM</v>
      </c>
      <c r="F18779" t="s">
        <v>14700</v>
      </c>
      <c r="G18779" t="s">
        <v>75654</v>
      </c>
      <c r="I18779" t="s">
        <v>75653</v>
      </c>
      <c r="J18779" t="s">
        <v>75652</v>
      </c>
      <c r="K18779" t="s">
        <v>208</v>
      </c>
      <c r="L18779" t="s">
        <v>75651</v>
      </c>
      <c r="N18779" t="s">
        <v>208</v>
      </c>
      <c r="O18779" t="s">
        <v>476</v>
      </c>
      <c r="P18779" t="s">
        <v>476</v>
      </c>
    </row>
    <row r="18780" spans="3:16">
      <c r="C18780" t="s">
        <v>75858</v>
      </c>
      <c r="D18780" t="s">
        <v>75857</v>
      </c>
      <c r="E18780" t="str">
        <f t="shared" si="293"/>
        <v>467091 - EMA</v>
      </c>
      <c r="G18780" t="s">
        <v>75856</v>
      </c>
      <c r="H18780" t="s">
        <v>75855</v>
      </c>
      <c r="I18780" t="s">
        <v>52134</v>
      </c>
      <c r="K18780" t="s">
        <v>208</v>
      </c>
      <c r="L18780" t="s">
        <v>75854</v>
      </c>
      <c r="N18780" t="s">
        <v>208</v>
      </c>
      <c r="O18780" t="s">
        <v>476</v>
      </c>
      <c r="P18780" t="s">
        <v>476</v>
      </c>
    </row>
    <row r="18781" spans="3:16">
      <c r="C18781" t="s">
        <v>52138</v>
      </c>
      <c r="D18781" t="s">
        <v>52137</v>
      </c>
      <c r="E18781" t="str">
        <f t="shared" si="293"/>
        <v>567103 - ITM</v>
      </c>
      <c r="F18781" t="s">
        <v>52136</v>
      </c>
      <c r="G18781" t="s">
        <v>52135</v>
      </c>
      <c r="I18781" t="s">
        <v>52134</v>
      </c>
      <c r="J18781" t="s">
        <v>52133</v>
      </c>
      <c r="K18781" t="s">
        <v>208</v>
      </c>
      <c r="L18781" t="s">
        <v>52132</v>
      </c>
      <c r="N18781" t="s">
        <v>208</v>
      </c>
      <c r="O18781" t="s">
        <v>476</v>
      </c>
      <c r="P18781" t="s">
        <v>476</v>
      </c>
    </row>
    <row r="18782" spans="3:16">
      <c r="C18782" t="s">
        <v>51289</v>
      </c>
      <c r="D18782" t="s">
        <v>51288</v>
      </c>
      <c r="E18782" t="str">
        <f t="shared" si="293"/>
        <v>659824 - IMHA</v>
      </c>
      <c r="F18782" t="s">
        <v>18131</v>
      </c>
      <c r="G18782" t="s">
        <v>51287</v>
      </c>
      <c r="I18782" t="s">
        <v>5195</v>
      </c>
      <c r="J18782" t="s">
        <v>51286</v>
      </c>
      <c r="K18782" t="s">
        <v>208</v>
      </c>
      <c r="L18782" t="s">
        <v>51285</v>
      </c>
      <c r="N18782" t="s">
        <v>208</v>
      </c>
      <c r="O18782" t="s">
        <v>476</v>
      </c>
      <c r="P18782" t="s">
        <v>476</v>
      </c>
    </row>
    <row r="18783" spans="3:16">
      <c r="C18783" t="s">
        <v>5200</v>
      </c>
      <c r="D18783" t="s">
        <v>5199</v>
      </c>
      <c r="E18783" t="str">
        <f t="shared" si="293"/>
        <v>501438 - UNIVERSITE ANVERS</v>
      </c>
      <c r="F18783" t="s">
        <v>5198</v>
      </c>
      <c r="G18783" t="s">
        <v>5197</v>
      </c>
      <c r="H18783" t="s">
        <v>5196</v>
      </c>
      <c r="I18783" t="s">
        <v>5195</v>
      </c>
      <c r="J18783" t="s">
        <v>5194</v>
      </c>
      <c r="K18783" t="s">
        <v>208</v>
      </c>
      <c r="L18783" t="s">
        <v>5193</v>
      </c>
      <c r="N18783" t="s">
        <v>208</v>
      </c>
      <c r="O18783" t="s">
        <v>476</v>
      </c>
      <c r="P18783" t="s">
        <v>476</v>
      </c>
    </row>
    <row r="18784" spans="3:16">
      <c r="C18784" t="s">
        <v>95401</v>
      </c>
      <c r="D18784" t="s">
        <v>95400</v>
      </c>
      <c r="E18784" t="str">
        <f t="shared" si="293"/>
        <v>477291 - CEDE</v>
      </c>
      <c r="F18784" t="s">
        <v>95399</v>
      </c>
      <c r="G18784" t="s">
        <v>95398</v>
      </c>
      <c r="I18784" t="s">
        <v>95397</v>
      </c>
      <c r="K18784" t="s">
        <v>208</v>
      </c>
      <c r="L18784" t="s">
        <v>95396</v>
      </c>
      <c r="N18784" t="s">
        <v>208</v>
      </c>
      <c r="O18784" t="s">
        <v>476</v>
      </c>
      <c r="P18784" t="s">
        <v>476</v>
      </c>
    </row>
    <row r="18785" spans="3:16">
      <c r="C18785" t="s">
        <v>78212</v>
      </c>
      <c r="D18785" t="s">
        <v>78212</v>
      </c>
      <c r="E18785" t="str">
        <f t="shared" si="293"/>
        <v>582670 - ESPACE LABYRINTHE</v>
      </c>
      <c r="F18785" t="s">
        <v>37970</v>
      </c>
      <c r="G18785" t="s">
        <v>78211</v>
      </c>
      <c r="I18785" t="s">
        <v>78210</v>
      </c>
      <c r="J18785" t="s">
        <v>78209</v>
      </c>
      <c r="K18785" t="s">
        <v>208</v>
      </c>
      <c r="L18785" t="s">
        <v>78208</v>
      </c>
      <c r="N18785" t="s">
        <v>208</v>
      </c>
      <c r="O18785" t="s">
        <v>476</v>
      </c>
      <c r="P18785" t="s">
        <v>476</v>
      </c>
    </row>
    <row r="18786" spans="3:16">
      <c r="C18786" t="s">
        <v>136908</v>
      </c>
      <c r="D18786" t="s">
        <v>136908</v>
      </c>
      <c r="E18786" t="str">
        <f t="shared" si="293"/>
        <v>363406 - ABBV ASBL</v>
      </c>
      <c r="G18786" t="s">
        <v>136907</v>
      </c>
      <c r="I18786" t="s">
        <v>136906</v>
      </c>
      <c r="K18786" t="s">
        <v>208</v>
      </c>
      <c r="L18786" t="s">
        <v>136905</v>
      </c>
      <c r="N18786" t="s">
        <v>208</v>
      </c>
      <c r="O18786" t="s">
        <v>476</v>
      </c>
      <c r="P18786" t="s">
        <v>476</v>
      </c>
    </row>
    <row r="18787" spans="3:16">
      <c r="C18787" t="s">
        <v>45775</v>
      </c>
      <c r="D18787" t="s">
        <v>45775</v>
      </c>
      <c r="E18787" t="str">
        <f t="shared" si="293"/>
        <v>487107 - LAO ET COMPAGNIE</v>
      </c>
      <c r="F18787" t="s">
        <v>22126</v>
      </c>
      <c r="G18787" t="s">
        <v>45774</v>
      </c>
      <c r="I18787" t="s">
        <v>45773</v>
      </c>
      <c r="J18787" t="s">
        <v>45772</v>
      </c>
      <c r="K18787" t="s">
        <v>208</v>
      </c>
      <c r="L18787" t="s">
        <v>45771</v>
      </c>
      <c r="N18787" t="s">
        <v>208</v>
      </c>
      <c r="O18787" t="s">
        <v>476</v>
      </c>
      <c r="P18787" t="s">
        <v>476</v>
      </c>
    </row>
    <row r="18788" spans="3:16">
      <c r="C18788" t="s">
        <v>30296</v>
      </c>
      <c r="D18788" t="s">
        <v>30295</v>
      </c>
      <c r="E18788" t="str">
        <f t="shared" si="293"/>
        <v>543767 - OSTEOVOX BELGIQUE</v>
      </c>
      <c r="F18788" t="s">
        <v>18469</v>
      </c>
      <c r="G18788" t="s">
        <v>30294</v>
      </c>
      <c r="I18788" t="s">
        <v>30293</v>
      </c>
      <c r="J18788" t="s">
        <v>30292</v>
      </c>
      <c r="K18788" t="s">
        <v>208</v>
      </c>
      <c r="L18788" t="s">
        <v>30291</v>
      </c>
      <c r="N18788" t="s">
        <v>208</v>
      </c>
      <c r="O18788" t="s">
        <v>476</v>
      </c>
      <c r="P18788" t="s">
        <v>476</v>
      </c>
    </row>
    <row r="18789" spans="3:16">
      <c r="C18789" t="s">
        <v>47208</v>
      </c>
      <c r="D18789" t="s">
        <v>45250</v>
      </c>
      <c r="E18789" t="str">
        <f t="shared" si="293"/>
        <v>510531 - LCE FORMATIONS</v>
      </c>
      <c r="F18789" t="s">
        <v>47207</v>
      </c>
      <c r="G18789" t="s">
        <v>47206</v>
      </c>
      <c r="I18789" t="s">
        <v>47205</v>
      </c>
      <c r="J18789" t="s">
        <v>47204</v>
      </c>
      <c r="K18789" t="s">
        <v>208</v>
      </c>
      <c r="L18789" t="s">
        <v>47203</v>
      </c>
      <c r="N18789" t="s">
        <v>208</v>
      </c>
      <c r="O18789" t="s">
        <v>476</v>
      </c>
      <c r="P18789" t="s">
        <v>476</v>
      </c>
    </row>
    <row r="18790" spans="3:16">
      <c r="C18790" t="s">
        <v>57929</v>
      </c>
      <c r="D18790" t="s">
        <v>57928</v>
      </c>
      <c r="E18790" t="str">
        <f t="shared" si="293"/>
        <v>579970 - IF BELGIQUE</v>
      </c>
      <c r="F18790" t="s">
        <v>57927</v>
      </c>
      <c r="G18790" t="s">
        <v>57926</v>
      </c>
      <c r="I18790" t="s">
        <v>57925</v>
      </c>
      <c r="J18790" t="s">
        <v>57924</v>
      </c>
      <c r="K18790" t="s">
        <v>208</v>
      </c>
      <c r="L18790" t="s">
        <v>57923</v>
      </c>
      <c r="N18790" t="s">
        <v>208</v>
      </c>
      <c r="O18790" t="s">
        <v>476</v>
      </c>
      <c r="P18790" t="s">
        <v>476</v>
      </c>
    </row>
    <row r="18791" spans="3:16">
      <c r="C18791" t="s">
        <v>76425</v>
      </c>
      <c r="D18791" t="s">
        <v>76420</v>
      </c>
      <c r="E18791" t="str">
        <f t="shared" si="293"/>
        <v>597119 - EACD</v>
      </c>
      <c r="F18791" t="s">
        <v>50896</v>
      </c>
      <c r="G18791" t="s">
        <v>76424</v>
      </c>
      <c r="I18791" t="s">
        <v>76423</v>
      </c>
      <c r="K18791" t="s">
        <v>208</v>
      </c>
      <c r="L18791" t="s">
        <v>76422</v>
      </c>
      <c r="N18791" t="s">
        <v>208</v>
      </c>
      <c r="O18791" t="s">
        <v>476</v>
      </c>
      <c r="P18791" t="s">
        <v>476</v>
      </c>
    </row>
    <row r="18792" spans="3:16">
      <c r="C18792" t="s">
        <v>75574</v>
      </c>
      <c r="D18792" t="s">
        <v>75573</v>
      </c>
      <c r="E18792" t="str">
        <f t="shared" si="293"/>
        <v>606390 - ESPCOP</v>
      </c>
      <c r="F18792" t="s">
        <v>25344</v>
      </c>
      <c r="G18792" t="s">
        <v>75572</v>
      </c>
      <c r="H18792" t="s">
        <v>75571</v>
      </c>
      <c r="I18792" t="s">
        <v>75570</v>
      </c>
      <c r="K18792" t="s">
        <v>208</v>
      </c>
      <c r="L18792" t="s">
        <v>75569</v>
      </c>
      <c r="N18792" t="s">
        <v>208</v>
      </c>
      <c r="O18792" t="s">
        <v>476</v>
      </c>
      <c r="P18792" t="s">
        <v>476</v>
      </c>
    </row>
    <row r="18793" spans="3:16">
      <c r="C18793" t="s">
        <v>135591</v>
      </c>
      <c r="D18793" t="s">
        <v>135591</v>
      </c>
      <c r="E18793" t="str">
        <f t="shared" si="293"/>
        <v>456860 - ACT ON LIFE</v>
      </c>
      <c r="G18793" t="s">
        <v>135590</v>
      </c>
      <c r="I18793" t="s">
        <v>5452</v>
      </c>
      <c r="J18793" t="s">
        <v>135589</v>
      </c>
      <c r="K18793" t="s">
        <v>208</v>
      </c>
      <c r="L18793" t="s">
        <v>135588</v>
      </c>
      <c r="N18793" t="s">
        <v>208</v>
      </c>
      <c r="O18793" t="s">
        <v>476</v>
      </c>
      <c r="P18793" t="s">
        <v>476</v>
      </c>
    </row>
    <row r="18794" spans="3:16">
      <c r="C18794" t="s">
        <v>135587</v>
      </c>
      <c r="D18794" t="s">
        <v>135587</v>
      </c>
      <c r="E18794" t="str">
        <f t="shared" si="293"/>
        <v>441934 - ACT THERAPIE</v>
      </c>
      <c r="G18794" t="s">
        <v>135586</v>
      </c>
      <c r="I18794" t="s">
        <v>5452</v>
      </c>
      <c r="J18794" t="s">
        <v>135585</v>
      </c>
      <c r="K18794" t="s">
        <v>208</v>
      </c>
      <c r="L18794" t="s">
        <v>135584</v>
      </c>
      <c r="N18794" t="s">
        <v>208</v>
      </c>
      <c r="O18794" t="s">
        <v>476</v>
      </c>
      <c r="P18794" t="s">
        <v>476</v>
      </c>
    </row>
    <row r="18795" spans="3:16">
      <c r="C18795" t="s">
        <v>130265</v>
      </c>
      <c r="D18795" t="s">
        <v>130265</v>
      </c>
      <c r="E18795" t="str">
        <f t="shared" si="293"/>
        <v>565349 - ALLIANCE FRANCAISE DE BRUXELLES-EUROPE</v>
      </c>
      <c r="F18795" t="s">
        <v>130264</v>
      </c>
      <c r="G18795" t="s">
        <v>130263</v>
      </c>
      <c r="H18795" t="s">
        <v>130262</v>
      </c>
      <c r="I18795" t="s">
        <v>5452</v>
      </c>
      <c r="J18795" t="s">
        <v>130261</v>
      </c>
      <c r="K18795" t="s">
        <v>208</v>
      </c>
      <c r="L18795" t="s">
        <v>130260</v>
      </c>
      <c r="N18795" t="s">
        <v>208</v>
      </c>
      <c r="O18795" t="s">
        <v>476</v>
      </c>
      <c r="P18795" t="s">
        <v>476</v>
      </c>
    </row>
    <row r="18796" spans="3:16">
      <c r="C18796" t="s">
        <v>123968</v>
      </c>
      <c r="D18796" t="s">
        <v>123967</v>
      </c>
      <c r="E18796" t="str">
        <f t="shared" si="293"/>
        <v>528730 - A.B.O.B.B.</v>
      </c>
      <c r="F18796" t="s">
        <v>40201</v>
      </c>
      <c r="G18796" t="s">
        <v>123966</v>
      </c>
      <c r="I18796" t="s">
        <v>5452</v>
      </c>
      <c r="J18796" t="s">
        <v>123965</v>
      </c>
      <c r="K18796" t="s">
        <v>208</v>
      </c>
      <c r="L18796" t="s">
        <v>123964</v>
      </c>
      <c r="N18796" t="s">
        <v>208</v>
      </c>
      <c r="O18796" t="s">
        <v>476</v>
      </c>
      <c r="P18796" t="s">
        <v>476</v>
      </c>
    </row>
    <row r="18797" spans="3:16">
      <c r="C18797" t="s">
        <v>122795</v>
      </c>
      <c r="D18797" t="s">
        <v>122794</v>
      </c>
      <c r="E18797" t="str">
        <f t="shared" si="293"/>
        <v>574041 - AABC</v>
      </c>
      <c r="F18797" t="s">
        <v>2118</v>
      </c>
      <c r="G18797" t="s">
        <v>122793</v>
      </c>
      <c r="I18797" t="s">
        <v>5452</v>
      </c>
      <c r="K18797" t="s">
        <v>208</v>
      </c>
      <c r="L18797" t="s">
        <v>122792</v>
      </c>
      <c r="N18797" t="s">
        <v>208</v>
      </c>
      <c r="O18797" t="s">
        <v>476</v>
      </c>
      <c r="P18797" t="s">
        <v>476</v>
      </c>
    </row>
    <row r="18798" spans="3:16">
      <c r="C18798" t="s">
        <v>122427</v>
      </c>
      <c r="D18798" t="s">
        <v>122426</v>
      </c>
      <c r="E18798" t="str">
        <f t="shared" si="293"/>
        <v>476961 - APPPSY</v>
      </c>
      <c r="F18798" t="s">
        <v>108936</v>
      </c>
      <c r="G18798" t="s">
        <v>122425</v>
      </c>
      <c r="I18798" t="s">
        <v>5452</v>
      </c>
      <c r="K18798" t="s">
        <v>208</v>
      </c>
      <c r="L18798" t="s">
        <v>122424</v>
      </c>
      <c r="N18798" t="s">
        <v>208</v>
      </c>
      <c r="O18798" t="s">
        <v>476</v>
      </c>
      <c r="P18798" t="s">
        <v>476</v>
      </c>
    </row>
    <row r="18799" spans="3:16">
      <c r="C18799" t="s">
        <v>121311</v>
      </c>
      <c r="D18799" t="s">
        <v>121310</v>
      </c>
      <c r="E18799" t="str">
        <f t="shared" si="293"/>
        <v>684454 - AFPHB</v>
      </c>
      <c r="F18799" t="s">
        <v>19530</v>
      </c>
      <c r="G18799" t="s">
        <v>95455</v>
      </c>
      <c r="I18799" t="s">
        <v>5452</v>
      </c>
      <c r="K18799" t="s">
        <v>208</v>
      </c>
      <c r="L18799" t="s">
        <v>121309</v>
      </c>
      <c r="N18799" t="s">
        <v>208</v>
      </c>
      <c r="O18799" t="s">
        <v>476</v>
      </c>
      <c r="P18799" t="s">
        <v>476</v>
      </c>
    </row>
    <row r="18800" spans="3:16">
      <c r="C18800" t="s">
        <v>121295</v>
      </c>
      <c r="D18800" t="s">
        <v>121294</v>
      </c>
      <c r="E18800" t="str">
        <f t="shared" si="293"/>
        <v>659836 - AFPSS</v>
      </c>
      <c r="F18800" t="s">
        <v>18131</v>
      </c>
      <c r="G18800" t="s">
        <v>121293</v>
      </c>
      <c r="I18800" t="s">
        <v>5452</v>
      </c>
      <c r="K18800" t="s">
        <v>208</v>
      </c>
      <c r="L18800" t="s">
        <v>121292</v>
      </c>
      <c r="N18800" t="s">
        <v>208</v>
      </c>
      <c r="O18800" t="s">
        <v>476</v>
      </c>
      <c r="P18800" t="s">
        <v>476</v>
      </c>
    </row>
    <row r="18801" spans="3:16">
      <c r="C18801" t="s">
        <v>116747</v>
      </c>
      <c r="D18801" t="s">
        <v>116746</v>
      </c>
      <c r="E18801" t="str">
        <f t="shared" si="293"/>
        <v>600271 - AE</v>
      </c>
      <c r="F18801" t="s">
        <v>112080</v>
      </c>
      <c r="G18801" t="s">
        <v>116745</v>
      </c>
      <c r="H18801" t="s">
        <v>116744</v>
      </c>
      <c r="I18801" t="s">
        <v>5452</v>
      </c>
      <c r="J18801" t="s">
        <v>116743</v>
      </c>
      <c r="K18801" t="s">
        <v>208</v>
      </c>
      <c r="L18801" t="s">
        <v>116742</v>
      </c>
      <c r="N18801" t="s">
        <v>208</v>
      </c>
      <c r="O18801" t="s">
        <v>476</v>
      </c>
      <c r="P18801" t="s">
        <v>476</v>
      </c>
    </row>
    <row r="18802" spans="3:16">
      <c r="C18802" t="s">
        <v>114377</v>
      </c>
      <c r="D18802" t="s">
        <v>114376</v>
      </c>
      <c r="E18802" t="str">
        <f t="shared" si="293"/>
        <v>564539 - BELGIAN CANCER REGISTRY</v>
      </c>
      <c r="F18802" t="s">
        <v>15037</v>
      </c>
      <c r="G18802" t="s">
        <v>114375</v>
      </c>
      <c r="H18802" t="s">
        <v>57751</v>
      </c>
      <c r="I18802" t="s">
        <v>5452</v>
      </c>
      <c r="J18802" t="s">
        <v>114374</v>
      </c>
      <c r="K18802" t="s">
        <v>208</v>
      </c>
      <c r="L18802" t="s">
        <v>114373</v>
      </c>
      <c r="N18802" t="s">
        <v>208</v>
      </c>
      <c r="O18802" t="s">
        <v>476</v>
      </c>
      <c r="P18802" t="s">
        <v>476</v>
      </c>
    </row>
    <row r="18803" spans="3:16">
      <c r="C18803" t="s">
        <v>114372</v>
      </c>
      <c r="D18803" t="s">
        <v>114371</v>
      </c>
      <c r="E18803" t="str">
        <f t="shared" si="293"/>
        <v>610720 - BCCM IHEM</v>
      </c>
      <c r="F18803" t="s">
        <v>73861</v>
      </c>
      <c r="G18803" t="s">
        <v>114370</v>
      </c>
      <c r="H18803" t="s">
        <v>114369</v>
      </c>
      <c r="I18803" t="s">
        <v>5452</v>
      </c>
      <c r="J18803" t="s">
        <v>114368</v>
      </c>
      <c r="K18803" t="s">
        <v>208</v>
      </c>
      <c r="L18803" t="s">
        <v>114367</v>
      </c>
      <c r="N18803" t="s">
        <v>208</v>
      </c>
      <c r="O18803" t="s">
        <v>476</v>
      </c>
      <c r="P18803" t="s">
        <v>476</v>
      </c>
    </row>
    <row r="18804" spans="3:16">
      <c r="C18804" t="s">
        <v>114355</v>
      </c>
      <c r="D18804" t="s">
        <v>114354</v>
      </c>
      <c r="E18804" t="str">
        <f t="shared" si="293"/>
        <v>526812 - BSICM - SBMI</v>
      </c>
      <c r="F18804" t="s">
        <v>6408</v>
      </c>
      <c r="G18804" t="s">
        <v>50757</v>
      </c>
      <c r="H18804" t="s">
        <v>114348</v>
      </c>
      <c r="I18804" t="s">
        <v>5452</v>
      </c>
      <c r="J18804" t="s">
        <v>114353</v>
      </c>
      <c r="K18804" t="s">
        <v>208</v>
      </c>
      <c r="L18804" t="s">
        <v>114352</v>
      </c>
      <c r="N18804" t="s">
        <v>208</v>
      </c>
      <c r="O18804" t="s">
        <v>476</v>
      </c>
      <c r="P18804" t="s">
        <v>476</v>
      </c>
    </row>
    <row r="18805" spans="3:16">
      <c r="C18805" t="s">
        <v>114351</v>
      </c>
      <c r="D18805" t="s">
        <v>114350</v>
      </c>
      <c r="E18805" t="str">
        <f t="shared" si="293"/>
        <v>571131 - SIZ</v>
      </c>
      <c r="F18805" t="s">
        <v>51379</v>
      </c>
      <c r="G18805" t="s">
        <v>114349</v>
      </c>
      <c r="H18805" t="s">
        <v>114348</v>
      </c>
      <c r="I18805" t="s">
        <v>5452</v>
      </c>
      <c r="K18805" t="s">
        <v>208</v>
      </c>
      <c r="L18805" t="s">
        <v>114347</v>
      </c>
      <c r="N18805" t="s">
        <v>208</v>
      </c>
      <c r="O18805" t="s">
        <v>476</v>
      </c>
      <c r="P18805" t="s">
        <v>476</v>
      </c>
    </row>
    <row r="18806" spans="3:16">
      <c r="C18806" t="s">
        <v>108531</v>
      </c>
      <c r="D18806" t="s">
        <v>108530</v>
      </c>
      <c r="E18806" t="str">
        <f t="shared" si="293"/>
        <v>455945 - CBB</v>
      </c>
      <c r="G18806" t="s">
        <v>108529</v>
      </c>
      <c r="I18806" t="s">
        <v>5452</v>
      </c>
      <c r="J18806" t="s">
        <v>108528</v>
      </c>
      <c r="K18806" t="s">
        <v>208</v>
      </c>
      <c r="L18806" t="s">
        <v>108527</v>
      </c>
      <c r="N18806" t="s">
        <v>208</v>
      </c>
      <c r="O18806" t="s">
        <v>476</v>
      </c>
      <c r="P18806" t="s">
        <v>476</v>
      </c>
    </row>
    <row r="18807" spans="3:16">
      <c r="C18807" t="s">
        <v>106679</v>
      </c>
      <c r="D18807" t="s">
        <v>106678</v>
      </c>
      <c r="E18807" t="str">
        <f t="shared" si="293"/>
        <v>601846 - CPS</v>
      </c>
      <c r="F18807" t="s">
        <v>85495</v>
      </c>
      <c r="G18807" t="s">
        <v>106677</v>
      </c>
      <c r="I18807" t="s">
        <v>5452</v>
      </c>
      <c r="J18807" t="s">
        <v>106676</v>
      </c>
      <c r="K18807" t="s">
        <v>208</v>
      </c>
      <c r="L18807" t="s">
        <v>106675</v>
      </c>
      <c r="N18807" t="s">
        <v>208</v>
      </c>
      <c r="O18807" t="s">
        <v>476</v>
      </c>
      <c r="P18807" t="s">
        <v>476</v>
      </c>
    </row>
    <row r="18808" spans="3:16">
      <c r="C18808" t="s">
        <v>106579</v>
      </c>
      <c r="D18808" t="s">
        <v>106578</v>
      </c>
      <c r="E18808" t="str">
        <f t="shared" si="293"/>
        <v>263102 - CREA HELB I PRIGOGINE</v>
      </c>
      <c r="G18808" t="s">
        <v>106577</v>
      </c>
      <c r="H18808" t="s">
        <v>106576</v>
      </c>
      <c r="I18808" t="s">
        <v>5452</v>
      </c>
      <c r="J18808" t="s">
        <v>106575</v>
      </c>
      <c r="K18808" t="s">
        <v>208</v>
      </c>
      <c r="L18808" t="s">
        <v>106574</v>
      </c>
      <c r="N18808" t="s">
        <v>208</v>
      </c>
      <c r="O18808" t="s">
        <v>476</v>
      </c>
      <c r="P18808" t="s">
        <v>476</v>
      </c>
    </row>
    <row r="18809" spans="3:16">
      <c r="C18809" t="s">
        <v>105982</v>
      </c>
      <c r="D18809" t="s">
        <v>105981</v>
      </c>
      <c r="E18809" t="str">
        <f t="shared" si="293"/>
        <v>550565 - CER</v>
      </c>
      <c r="F18809" t="s">
        <v>36029</v>
      </c>
      <c r="G18809" t="s">
        <v>105980</v>
      </c>
      <c r="I18809" t="s">
        <v>5452</v>
      </c>
      <c r="J18809" t="s">
        <v>105979</v>
      </c>
      <c r="K18809" t="s">
        <v>208</v>
      </c>
      <c r="L18809" t="s">
        <v>105978</v>
      </c>
      <c r="N18809" t="s">
        <v>208</v>
      </c>
      <c r="O18809" t="s">
        <v>476</v>
      </c>
      <c r="P18809" t="s">
        <v>476</v>
      </c>
    </row>
    <row r="18810" spans="3:16">
      <c r="C18810" t="s">
        <v>105919</v>
      </c>
      <c r="D18810" t="s">
        <v>105918</v>
      </c>
      <c r="E18810" t="str">
        <f t="shared" si="293"/>
        <v>328662 - CEFS</v>
      </c>
      <c r="G18810" t="s">
        <v>105917</v>
      </c>
      <c r="I18810" t="s">
        <v>5452</v>
      </c>
      <c r="K18810" t="s">
        <v>208</v>
      </c>
      <c r="L18810" t="s">
        <v>105916</v>
      </c>
      <c r="N18810" t="s">
        <v>208</v>
      </c>
      <c r="O18810" t="s">
        <v>476</v>
      </c>
      <c r="P18810" t="s">
        <v>476</v>
      </c>
    </row>
    <row r="18811" spans="3:16">
      <c r="C18811" t="s">
        <v>105507</v>
      </c>
      <c r="D18811" t="s">
        <v>105506</v>
      </c>
      <c r="E18811" t="str">
        <f t="shared" si="293"/>
        <v>613927 - CENTRE MONTOYER</v>
      </c>
      <c r="F18811" t="s">
        <v>7596</v>
      </c>
      <c r="G18811" t="s">
        <v>105505</v>
      </c>
      <c r="H18811" t="s">
        <v>105504</v>
      </c>
      <c r="I18811" t="s">
        <v>5452</v>
      </c>
      <c r="J18811" t="s">
        <v>105503</v>
      </c>
      <c r="K18811" t="s">
        <v>208</v>
      </c>
      <c r="L18811" t="s">
        <v>105502</v>
      </c>
      <c r="N18811" t="s">
        <v>208</v>
      </c>
      <c r="O18811" t="s">
        <v>476</v>
      </c>
      <c r="P18811" t="s">
        <v>476</v>
      </c>
    </row>
    <row r="18812" spans="3:16">
      <c r="C18812" t="s">
        <v>105320</v>
      </c>
      <c r="D18812" t="s">
        <v>105319</v>
      </c>
      <c r="E18812" t="str">
        <f t="shared" si="293"/>
        <v>548250 - CETI</v>
      </c>
      <c r="F18812" t="s">
        <v>7987</v>
      </c>
      <c r="G18812" t="s">
        <v>105318</v>
      </c>
      <c r="H18812" t="s">
        <v>105317</v>
      </c>
      <c r="I18812" t="s">
        <v>5452</v>
      </c>
      <c r="K18812" t="s">
        <v>208</v>
      </c>
      <c r="L18812" t="s">
        <v>105316</v>
      </c>
      <c r="N18812" t="s">
        <v>208</v>
      </c>
      <c r="O18812" t="s">
        <v>476</v>
      </c>
      <c r="P18812" t="s">
        <v>476</v>
      </c>
    </row>
    <row r="18813" spans="3:16">
      <c r="C18813" t="s">
        <v>105315</v>
      </c>
      <c r="D18813" t="s">
        <v>105314</v>
      </c>
      <c r="E18813" t="str">
        <f t="shared" si="293"/>
        <v>536672 - CETL</v>
      </c>
      <c r="F18813" t="s">
        <v>12516</v>
      </c>
      <c r="G18813" t="s">
        <v>105313</v>
      </c>
      <c r="I18813" t="s">
        <v>5452</v>
      </c>
      <c r="J18813" t="s">
        <v>105312</v>
      </c>
      <c r="K18813" t="s">
        <v>208</v>
      </c>
      <c r="L18813" t="s">
        <v>105311</v>
      </c>
      <c r="N18813" t="s">
        <v>208</v>
      </c>
      <c r="O18813" t="s">
        <v>476</v>
      </c>
      <c r="P18813" t="s">
        <v>476</v>
      </c>
    </row>
    <row r="18814" spans="3:16">
      <c r="C18814" t="s">
        <v>101059</v>
      </c>
      <c r="D18814" t="s">
        <v>101058</v>
      </c>
      <c r="E18814" t="str">
        <f t="shared" si="293"/>
        <v>529278 - CHU BRUGMANN</v>
      </c>
      <c r="F18814" t="s">
        <v>75203</v>
      </c>
      <c r="G18814" t="s">
        <v>101057</v>
      </c>
      <c r="I18814" t="s">
        <v>5452</v>
      </c>
      <c r="J18814" t="s">
        <v>101056</v>
      </c>
      <c r="K18814" t="s">
        <v>208</v>
      </c>
      <c r="L18814" t="s">
        <v>101055</v>
      </c>
      <c r="N18814" t="s">
        <v>208</v>
      </c>
      <c r="O18814" t="s">
        <v>476</v>
      </c>
      <c r="P18814" t="s">
        <v>476</v>
      </c>
    </row>
    <row r="18815" spans="3:16">
      <c r="C18815" t="s">
        <v>100871</v>
      </c>
      <c r="D18815" t="s">
        <v>100870</v>
      </c>
      <c r="E18815" t="str">
        <f t="shared" si="293"/>
        <v>476122 - CHU SAINT PIERRE</v>
      </c>
      <c r="F18815" t="s">
        <v>100869</v>
      </c>
      <c r="G18815" t="s">
        <v>100868</v>
      </c>
      <c r="I18815" t="s">
        <v>5452</v>
      </c>
      <c r="J18815" t="s">
        <v>100867</v>
      </c>
      <c r="K18815" t="s">
        <v>208</v>
      </c>
      <c r="L18815" t="s">
        <v>100866</v>
      </c>
      <c r="N18815" t="s">
        <v>208</v>
      </c>
      <c r="O18815" t="s">
        <v>476</v>
      </c>
      <c r="P18815" t="s">
        <v>476</v>
      </c>
    </row>
    <row r="18816" spans="3:16">
      <c r="C18816" t="s">
        <v>99930</v>
      </c>
      <c r="D18816" t="s">
        <v>99936</v>
      </c>
      <c r="E18816" t="str">
        <f t="shared" si="293"/>
        <v>669090 - CFIP</v>
      </c>
      <c r="F18816" t="s">
        <v>9728</v>
      </c>
      <c r="G18816" t="s">
        <v>99935</v>
      </c>
      <c r="I18816" t="s">
        <v>5452</v>
      </c>
      <c r="J18816" t="s">
        <v>99934</v>
      </c>
      <c r="K18816" t="s">
        <v>208</v>
      </c>
      <c r="L18816" t="s">
        <v>99933</v>
      </c>
      <c r="N18816" t="s">
        <v>208</v>
      </c>
      <c r="O18816" t="s">
        <v>476</v>
      </c>
      <c r="P18816" t="s">
        <v>476</v>
      </c>
    </row>
    <row r="18817" spans="3:16">
      <c r="C18817" t="s">
        <v>95461</v>
      </c>
      <c r="D18817" t="s">
        <v>95460</v>
      </c>
      <c r="E18817" t="str">
        <f t="shared" si="293"/>
        <v>571076 - CLINIQUES UNIVERSITAIRES SAINT LUC UCL</v>
      </c>
      <c r="F18817" t="s">
        <v>7817</v>
      </c>
      <c r="G18817" t="s">
        <v>95459</v>
      </c>
      <c r="I18817" t="s">
        <v>5452</v>
      </c>
      <c r="J18817" t="s">
        <v>95458</v>
      </c>
      <c r="K18817" t="s">
        <v>208</v>
      </c>
      <c r="L18817" t="s">
        <v>95457</v>
      </c>
      <c r="N18817" t="s">
        <v>208</v>
      </c>
      <c r="O18817" t="s">
        <v>476</v>
      </c>
      <c r="P18817" t="s">
        <v>476</v>
      </c>
    </row>
    <row r="18818" spans="3:16">
      <c r="C18818" t="s">
        <v>95456</v>
      </c>
      <c r="D18818" t="s">
        <v>95456</v>
      </c>
      <c r="E18818" t="str">
        <f t="shared" ref="E18818:E18881" si="294">_xlfn.CONCAT(L18818," - ",D18818)</f>
        <v>521474 - CLINIQUES UNIVERSITAIRES SAINT-LUC</v>
      </c>
      <c r="F18818" t="s">
        <v>14714</v>
      </c>
      <c r="G18818" t="s">
        <v>95455</v>
      </c>
      <c r="I18818" t="s">
        <v>5452</v>
      </c>
      <c r="J18818" t="s">
        <v>95454</v>
      </c>
      <c r="K18818" t="s">
        <v>208</v>
      </c>
      <c r="L18818" t="s">
        <v>95453</v>
      </c>
      <c r="N18818" t="s">
        <v>208</v>
      </c>
      <c r="O18818" t="s">
        <v>476</v>
      </c>
      <c r="P18818" t="s">
        <v>476</v>
      </c>
    </row>
    <row r="18819" spans="3:16">
      <c r="C18819" t="s">
        <v>94993</v>
      </c>
      <c r="D18819" t="s">
        <v>94993</v>
      </c>
      <c r="E18819" t="str">
        <f t="shared" si="294"/>
        <v>516090 - CODASY SPRL</v>
      </c>
      <c r="G18819" t="s">
        <v>94992</v>
      </c>
      <c r="I18819" t="s">
        <v>5452</v>
      </c>
      <c r="J18819" t="s">
        <v>94991</v>
      </c>
      <c r="K18819" t="s">
        <v>208</v>
      </c>
      <c r="L18819" t="s">
        <v>94990</v>
      </c>
      <c r="N18819" t="s">
        <v>208</v>
      </c>
      <c r="O18819" t="s">
        <v>476</v>
      </c>
      <c r="P18819" t="s">
        <v>476</v>
      </c>
    </row>
    <row r="18820" spans="3:16">
      <c r="C18820" t="s">
        <v>94104</v>
      </c>
      <c r="D18820" t="s">
        <v>94104</v>
      </c>
      <c r="E18820" t="str">
        <f t="shared" si="294"/>
        <v>533180 - COLLOQUIUM BRUSSELS</v>
      </c>
      <c r="F18820" t="s">
        <v>30674</v>
      </c>
      <c r="G18820" t="s">
        <v>94103</v>
      </c>
      <c r="H18820" t="s">
        <v>94102</v>
      </c>
      <c r="I18820" t="s">
        <v>5452</v>
      </c>
      <c r="J18820" t="s">
        <v>94101</v>
      </c>
      <c r="K18820" t="s">
        <v>208</v>
      </c>
      <c r="L18820" t="s">
        <v>94100</v>
      </c>
      <c r="N18820" t="s">
        <v>208</v>
      </c>
      <c r="O18820" t="s">
        <v>476</v>
      </c>
      <c r="P18820" t="s">
        <v>476</v>
      </c>
    </row>
    <row r="18821" spans="3:16">
      <c r="C18821" t="s">
        <v>91577</v>
      </c>
      <c r="D18821" t="s">
        <v>91577</v>
      </c>
      <c r="E18821" t="str">
        <f t="shared" si="294"/>
        <v>650419 - COST ASSOCIATION</v>
      </c>
      <c r="F18821" t="s">
        <v>14941</v>
      </c>
      <c r="G18821" t="s">
        <v>91576</v>
      </c>
      <c r="I18821" t="s">
        <v>5452</v>
      </c>
      <c r="J18821" t="s">
        <v>91575</v>
      </c>
      <c r="K18821" t="s">
        <v>208</v>
      </c>
      <c r="L18821" t="s">
        <v>91574</v>
      </c>
      <c r="N18821" t="s">
        <v>208</v>
      </c>
      <c r="O18821" t="s">
        <v>476</v>
      </c>
      <c r="P18821" t="s">
        <v>476</v>
      </c>
    </row>
    <row r="18822" spans="3:16">
      <c r="C18822" t="s">
        <v>85076</v>
      </c>
      <c r="D18822" t="s">
        <v>85076</v>
      </c>
      <c r="E18822" t="str">
        <f t="shared" si="294"/>
        <v>548224 - ECOLE BELGE DE SOPHROLOGIE DYNAMIQUE</v>
      </c>
      <c r="F18822" t="s">
        <v>7987</v>
      </c>
      <c r="G18822" t="s">
        <v>85075</v>
      </c>
      <c r="I18822" t="s">
        <v>5452</v>
      </c>
      <c r="J18822" t="s">
        <v>85074</v>
      </c>
      <c r="K18822" t="s">
        <v>208</v>
      </c>
      <c r="L18822" t="s">
        <v>85073</v>
      </c>
      <c r="N18822" t="s">
        <v>208</v>
      </c>
      <c r="O18822" t="s">
        <v>476</v>
      </c>
      <c r="P18822" t="s">
        <v>476</v>
      </c>
    </row>
    <row r="18823" spans="3:16">
      <c r="C18823" t="s">
        <v>84543</v>
      </c>
      <c r="D18823" t="s">
        <v>84542</v>
      </c>
      <c r="E18823" t="str">
        <f t="shared" si="294"/>
        <v>545650 - EDLPT</v>
      </c>
      <c r="F18823" t="s">
        <v>51717</v>
      </c>
      <c r="G18823" t="s">
        <v>84541</v>
      </c>
      <c r="I18823" t="s">
        <v>5452</v>
      </c>
      <c r="K18823" t="s">
        <v>208</v>
      </c>
      <c r="L18823" t="s">
        <v>84540</v>
      </c>
      <c r="N18823" t="s">
        <v>208</v>
      </c>
      <c r="O18823" t="s">
        <v>476</v>
      </c>
      <c r="P18823" t="s">
        <v>476</v>
      </c>
    </row>
    <row r="18824" spans="3:16">
      <c r="C18824" t="s">
        <v>82220</v>
      </c>
      <c r="D18824" t="s">
        <v>82219</v>
      </c>
      <c r="E18824" t="str">
        <f t="shared" si="294"/>
        <v>561174 - EFESO CONSULTING</v>
      </c>
      <c r="F18824" t="s">
        <v>82218</v>
      </c>
      <c r="G18824" t="s">
        <v>82217</v>
      </c>
      <c r="H18824" t="s">
        <v>82216</v>
      </c>
      <c r="I18824" t="s">
        <v>5452</v>
      </c>
      <c r="J18824" t="s">
        <v>82215</v>
      </c>
      <c r="K18824" t="s">
        <v>208</v>
      </c>
      <c r="L18824" t="s">
        <v>82214</v>
      </c>
      <c r="N18824" t="s">
        <v>208</v>
      </c>
      <c r="O18824" t="s">
        <v>476</v>
      </c>
      <c r="P18824" t="s">
        <v>476</v>
      </c>
    </row>
    <row r="18825" spans="3:16">
      <c r="C18825" t="s">
        <v>80211</v>
      </c>
      <c r="D18825" t="s">
        <v>80211</v>
      </c>
      <c r="E18825" t="str">
        <f t="shared" si="294"/>
        <v>645801 - EMG SYSTEMES FORMATIONS</v>
      </c>
      <c r="F18825" t="s">
        <v>29895</v>
      </c>
      <c r="G18825" t="s">
        <v>80210</v>
      </c>
      <c r="I18825" t="s">
        <v>5452</v>
      </c>
      <c r="J18825" t="s">
        <v>80209</v>
      </c>
      <c r="K18825" t="s">
        <v>208</v>
      </c>
      <c r="L18825" t="s">
        <v>80208</v>
      </c>
      <c r="N18825" t="s">
        <v>208</v>
      </c>
      <c r="O18825" t="s">
        <v>476</v>
      </c>
      <c r="P18825" t="s">
        <v>476</v>
      </c>
    </row>
    <row r="18826" spans="3:16">
      <c r="C18826" t="s">
        <v>76372</v>
      </c>
      <c r="D18826" t="s">
        <v>76371</v>
      </c>
      <c r="E18826" t="str">
        <f t="shared" si="294"/>
        <v>607447 - EACS</v>
      </c>
      <c r="F18826" t="s">
        <v>21034</v>
      </c>
      <c r="G18826" t="s">
        <v>76370</v>
      </c>
      <c r="I18826" t="s">
        <v>5452</v>
      </c>
      <c r="J18826" t="s">
        <v>76369</v>
      </c>
      <c r="K18826" t="s">
        <v>208</v>
      </c>
      <c r="L18826" t="s">
        <v>76368</v>
      </c>
      <c r="N18826" t="s">
        <v>208</v>
      </c>
      <c r="O18826" t="s">
        <v>476</v>
      </c>
      <c r="P18826" t="s">
        <v>476</v>
      </c>
    </row>
    <row r="18827" spans="3:16">
      <c r="C18827" t="s">
        <v>76315</v>
      </c>
      <c r="D18827" t="s">
        <v>76314</v>
      </c>
      <c r="E18827" t="str">
        <f t="shared" si="294"/>
        <v>613514 - EAHAD</v>
      </c>
      <c r="F18827" t="s">
        <v>53380</v>
      </c>
      <c r="G18827" t="s">
        <v>76313</v>
      </c>
      <c r="H18827" t="s">
        <v>76312</v>
      </c>
      <c r="I18827" t="s">
        <v>5452</v>
      </c>
      <c r="J18827" t="s">
        <v>76311</v>
      </c>
      <c r="K18827" t="s">
        <v>208</v>
      </c>
      <c r="L18827" t="s">
        <v>76310</v>
      </c>
      <c r="N18827" t="s">
        <v>208</v>
      </c>
      <c r="O18827" t="s">
        <v>476</v>
      </c>
      <c r="P18827" t="s">
        <v>476</v>
      </c>
    </row>
    <row r="18828" spans="3:16">
      <c r="C18828" t="s">
        <v>76293</v>
      </c>
      <c r="D18828" t="s">
        <v>76292</v>
      </c>
      <c r="E18828" t="str">
        <f t="shared" si="294"/>
        <v>525080 - EPMA</v>
      </c>
      <c r="F18828" t="s">
        <v>76291</v>
      </c>
      <c r="G18828" t="s">
        <v>76290</v>
      </c>
      <c r="I18828" t="s">
        <v>5452</v>
      </c>
      <c r="K18828" t="s">
        <v>208</v>
      </c>
      <c r="L18828" t="s">
        <v>76289</v>
      </c>
      <c r="N18828" t="s">
        <v>208</v>
      </c>
      <c r="O18828" t="s">
        <v>476</v>
      </c>
      <c r="P18828" t="s">
        <v>476</v>
      </c>
    </row>
    <row r="18829" spans="3:16">
      <c r="C18829" t="s">
        <v>76242</v>
      </c>
      <c r="D18829" t="s">
        <v>76241</v>
      </c>
      <c r="E18829" t="str">
        <f t="shared" si="294"/>
        <v>535497 - EAHP</v>
      </c>
      <c r="F18829" t="s">
        <v>5874</v>
      </c>
      <c r="G18829" t="s">
        <v>76240</v>
      </c>
      <c r="H18829" t="s">
        <v>76239</v>
      </c>
      <c r="I18829" t="s">
        <v>5452</v>
      </c>
      <c r="J18829" t="s">
        <v>76238</v>
      </c>
      <c r="K18829" t="s">
        <v>208</v>
      </c>
      <c r="L18829" t="s">
        <v>76237</v>
      </c>
      <c r="N18829" t="s">
        <v>208</v>
      </c>
      <c r="O18829" t="s">
        <v>476</v>
      </c>
      <c r="P18829" t="s">
        <v>476</v>
      </c>
    </row>
    <row r="18830" spans="3:16">
      <c r="C18830" t="s">
        <v>76217</v>
      </c>
      <c r="D18830" t="s">
        <v>76216</v>
      </c>
      <c r="E18830" t="str">
        <f t="shared" si="294"/>
        <v>524311 - EAPCCT</v>
      </c>
      <c r="F18830" t="s">
        <v>76215</v>
      </c>
      <c r="G18830" t="s">
        <v>76214</v>
      </c>
      <c r="I18830" t="s">
        <v>5452</v>
      </c>
      <c r="K18830" t="s">
        <v>208</v>
      </c>
      <c r="L18830" t="s">
        <v>76213</v>
      </c>
      <c r="N18830" t="s">
        <v>208</v>
      </c>
      <c r="O18830" t="s">
        <v>476</v>
      </c>
      <c r="P18830" t="s">
        <v>476</v>
      </c>
    </row>
    <row r="18831" spans="3:16">
      <c r="C18831" t="s">
        <v>76182</v>
      </c>
      <c r="D18831" t="s">
        <v>76181</v>
      </c>
      <c r="E18831" t="str">
        <f t="shared" si="294"/>
        <v>577777 - EBCOG</v>
      </c>
      <c r="F18831" t="s">
        <v>76180</v>
      </c>
      <c r="G18831" t="s">
        <v>76179</v>
      </c>
      <c r="I18831" t="s">
        <v>5452</v>
      </c>
      <c r="K18831" t="s">
        <v>208</v>
      </c>
      <c r="L18831" t="s">
        <v>76178</v>
      </c>
      <c r="N18831" t="s">
        <v>208</v>
      </c>
      <c r="O18831" t="s">
        <v>476</v>
      </c>
      <c r="P18831" t="s">
        <v>476</v>
      </c>
    </row>
    <row r="18832" spans="3:16">
      <c r="C18832" t="s">
        <v>76163</v>
      </c>
      <c r="D18832" t="s">
        <v>76162</v>
      </c>
      <c r="E18832" t="str">
        <f t="shared" si="294"/>
        <v>542910 - EBIS</v>
      </c>
      <c r="F18832" t="s">
        <v>21544</v>
      </c>
      <c r="G18832" t="s">
        <v>76161</v>
      </c>
      <c r="H18832" t="s">
        <v>76160</v>
      </c>
      <c r="I18832" t="s">
        <v>5452</v>
      </c>
      <c r="J18832" t="s">
        <v>76159</v>
      </c>
      <c r="K18832" t="s">
        <v>208</v>
      </c>
      <c r="L18832" t="s">
        <v>76158</v>
      </c>
      <c r="N18832" t="s">
        <v>208</v>
      </c>
      <c r="O18832" t="s">
        <v>476</v>
      </c>
      <c r="P18832" t="s">
        <v>476</v>
      </c>
    </row>
    <row r="18833" spans="3:16">
      <c r="C18833" t="s">
        <v>76151</v>
      </c>
      <c r="D18833" t="s">
        <v>76150</v>
      </c>
      <c r="E18833" t="str">
        <f t="shared" si="294"/>
        <v>642927 - ECTS</v>
      </c>
      <c r="F18833" t="s">
        <v>16254</v>
      </c>
      <c r="G18833" t="s">
        <v>76149</v>
      </c>
      <c r="H18833" t="s">
        <v>76148</v>
      </c>
      <c r="I18833" t="s">
        <v>5452</v>
      </c>
      <c r="J18833" t="s">
        <v>76147</v>
      </c>
      <c r="K18833" t="s">
        <v>208</v>
      </c>
      <c r="L18833" t="s">
        <v>76146</v>
      </c>
      <c r="N18833" t="s">
        <v>208</v>
      </c>
      <c r="O18833" t="s">
        <v>476</v>
      </c>
      <c r="P18833" t="s">
        <v>476</v>
      </c>
    </row>
    <row r="18834" spans="3:16">
      <c r="C18834" t="s">
        <v>76129</v>
      </c>
      <c r="D18834" t="s">
        <v>76128</v>
      </c>
      <c r="E18834" t="str">
        <f t="shared" si="294"/>
        <v>568971 - ECOG</v>
      </c>
      <c r="F18834" t="s">
        <v>76127</v>
      </c>
      <c r="G18834" t="s">
        <v>76126</v>
      </c>
      <c r="I18834" t="s">
        <v>5452</v>
      </c>
      <c r="J18834" t="s">
        <v>76125</v>
      </c>
      <c r="K18834" t="s">
        <v>208</v>
      </c>
      <c r="L18834" t="s">
        <v>76124</v>
      </c>
      <c r="N18834" t="s">
        <v>208</v>
      </c>
      <c r="O18834" t="s">
        <v>476</v>
      </c>
      <c r="P18834" t="s">
        <v>476</v>
      </c>
    </row>
    <row r="18835" spans="3:16">
      <c r="C18835" t="s">
        <v>76032</v>
      </c>
      <c r="D18835" t="s">
        <v>76031</v>
      </c>
      <c r="E18835" t="str">
        <f t="shared" si="294"/>
        <v>576591 - EFC</v>
      </c>
      <c r="F18835" t="s">
        <v>45739</v>
      </c>
      <c r="G18835" t="s">
        <v>75984</v>
      </c>
      <c r="H18835" t="s">
        <v>76030</v>
      </c>
      <c r="I18835" t="s">
        <v>5452</v>
      </c>
      <c r="J18835" t="s">
        <v>76029</v>
      </c>
      <c r="K18835" t="s">
        <v>208</v>
      </c>
      <c r="L18835" t="s">
        <v>76028</v>
      </c>
      <c r="N18835" t="s">
        <v>208</v>
      </c>
      <c r="O18835" t="s">
        <v>476</v>
      </c>
      <c r="P18835" t="s">
        <v>476</v>
      </c>
    </row>
    <row r="18836" spans="3:16">
      <c r="C18836" t="s">
        <v>75942</v>
      </c>
      <c r="D18836" t="s">
        <v>75941</v>
      </c>
      <c r="E18836" t="str">
        <f t="shared" si="294"/>
        <v>580790 - EHNS</v>
      </c>
      <c r="F18836" t="s">
        <v>29328</v>
      </c>
      <c r="I18836" t="s">
        <v>5452</v>
      </c>
      <c r="K18836" t="s">
        <v>208</v>
      </c>
      <c r="L18836" t="s">
        <v>75940</v>
      </c>
      <c r="N18836" t="s">
        <v>208</v>
      </c>
      <c r="O18836" t="s">
        <v>476</v>
      </c>
      <c r="P18836" t="s">
        <v>476</v>
      </c>
    </row>
    <row r="18837" spans="3:16">
      <c r="C18837" t="s">
        <v>75910</v>
      </c>
      <c r="D18837" t="s">
        <v>75909</v>
      </c>
      <c r="E18837" t="str">
        <f t="shared" si="294"/>
        <v>485044 - HOPE</v>
      </c>
      <c r="G18837" t="s">
        <v>75908</v>
      </c>
      <c r="H18837" t="s">
        <v>75907</v>
      </c>
      <c r="I18837" t="s">
        <v>5452</v>
      </c>
      <c r="J18837" t="s">
        <v>75906</v>
      </c>
      <c r="K18837" t="s">
        <v>208</v>
      </c>
      <c r="L18837" t="s">
        <v>75905</v>
      </c>
      <c r="N18837" t="s">
        <v>208</v>
      </c>
      <c r="O18837" t="s">
        <v>476</v>
      </c>
      <c r="P18837" t="s">
        <v>476</v>
      </c>
    </row>
    <row r="18838" spans="3:16">
      <c r="C18838" t="s">
        <v>75748</v>
      </c>
      <c r="D18838" t="s">
        <v>75747</v>
      </c>
      <c r="E18838" t="str">
        <f t="shared" si="294"/>
        <v>510294 - EPA</v>
      </c>
      <c r="F18838" t="s">
        <v>75746</v>
      </c>
      <c r="G18838" t="s">
        <v>75745</v>
      </c>
      <c r="I18838" t="s">
        <v>5452</v>
      </c>
      <c r="J18838" t="s">
        <v>75744</v>
      </c>
      <c r="K18838" t="s">
        <v>208</v>
      </c>
      <c r="L18838" t="s">
        <v>75743</v>
      </c>
      <c r="N18838" t="s">
        <v>208</v>
      </c>
      <c r="O18838" t="s">
        <v>476</v>
      </c>
      <c r="P18838" t="s">
        <v>476</v>
      </c>
    </row>
    <row r="18839" spans="3:16">
      <c r="C18839" t="s">
        <v>75595</v>
      </c>
      <c r="D18839" t="s">
        <v>75594</v>
      </c>
      <c r="E18839" t="str">
        <f t="shared" si="294"/>
        <v>596152 - SIOP EUROPE</v>
      </c>
      <c r="F18839" t="s">
        <v>14309</v>
      </c>
      <c r="G18839" t="s">
        <v>75593</v>
      </c>
      <c r="H18839" t="s">
        <v>75592</v>
      </c>
      <c r="I18839" t="s">
        <v>5452</v>
      </c>
      <c r="J18839" t="s">
        <v>75591</v>
      </c>
      <c r="K18839" t="s">
        <v>208</v>
      </c>
      <c r="L18839" t="s">
        <v>75590</v>
      </c>
      <c r="N18839" t="s">
        <v>208</v>
      </c>
      <c r="O18839" t="s">
        <v>476</v>
      </c>
      <c r="P18839" t="s">
        <v>476</v>
      </c>
    </row>
    <row r="18840" spans="3:16">
      <c r="C18840" t="s">
        <v>75563</v>
      </c>
      <c r="D18840" t="s">
        <v>75562</v>
      </c>
      <c r="E18840" t="str">
        <f t="shared" si="294"/>
        <v>484337 - ESTRO</v>
      </c>
      <c r="F18840" t="s">
        <v>16293</v>
      </c>
      <c r="G18840" t="s">
        <v>75561</v>
      </c>
      <c r="I18840" t="s">
        <v>5452</v>
      </c>
      <c r="J18840" t="s">
        <v>75560</v>
      </c>
      <c r="K18840" t="s">
        <v>208</v>
      </c>
      <c r="L18840" t="s">
        <v>75559</v>
      </c>
      <c r="N18840" t="s">
        <v>208</v>
      </c>
      <c r="O18840" t="s">
        <v>476</v>
      </c>
      <c r="P18840" t="s">
        <v>476</v>
      </c>
    </row>
    <row r="18841" spans="3:16">
      <c r="C18841" t="s">
        <v>75526</v>
      </c>
      <c r="D18841" t="s">
        <v>75525</v>
      </c>
      <c r="E18841" t="str">
        <f t="shared" si="294"/>
        <v>582530 - ESTES</v>
      </c>
      <c r="F18841" t="s">
        <v>75524</v>
      </c>
      <c r="G18841" t="s">
        <v>75523</v>
      </c>
      <c r="I18841" t="s">
        <v>5452</v>
      </c>
      <c r="K18841" t="s">
        <v>208</v>
      </c>
      <c r="L18841" t="s">
        <v>75522</v>
      </c>
      <c r="N18841" t="s">
        <v>208</v>
      </c>
      <c r="O18841" t="s">
        <v>476</v>
      </c>
      <c r="P18841" t="s">
        <v>476</v>
      </c>
    </row>
    <row r="18842" spans="3:16">
      <c r="C18842" t="s">
        <v>75501</v>
      </c>
      <c r="D18842" t="s">
        <v>75500</v>
      </c>
      <c r="E18842" t="str">
        <f t="shared" si="294"/>
        <v>487090 - ESAIC</v>
      </c>
      <c r="F18842" t="s">
        <v>9578</v>
      </c>
      <c r="G18842" t="s">
        <v>75499</v>
      </c>
      <c r="I18842" t="s">
        <v>5452</v>
      </c>
      <c r="J18842" t="s">
        <v>75498</v>
      </c>
      <c r="K18842" t="s">
        <v>208</v>
      </c>
      <c r="L18842" t="s">
        <v>75497</v>
      </c>
      <c r="N18842" t="s">
        <v>208</v>
      </c>
      <c r="O18842" t="s">
        <v>476</v>
      </c>
      <c r="P18842" t="s">
        <v>476</v>
      </c>
    </row>
    <row r="18843" spans="3:16">
      <c r="C18843" t="s">
        <v>75496</v>
      </c>
      <c r="D18843" t="s">
        <v>75495</v>
      </c>
      <c r="E18843" t="str">
        <f t="shared" si="294"/>
        <v>525042 - ESC</v>
      </c>
      <c r="F18843" t="s">
        <v>6168</v>
      </c>
      <c r="G18843" t="s">
        <v>75494</v>
      </c>
      <c r="H18843" t="s">
        <v>75493</v>
      </c>
      <c r="I18843" t="s">
        <v>5452</v>
      </c>
      <c r="J18843" t="s">
        <v>75492</v>
      </c>
      <c r="K18843" t="s">
        <v>208</v>
      </c>
      <c r="L18843" t="s">
        <v>75491</v>
      </c>
      <c r="N18843" t="s">
        <v>208</v>
      </c>
      <c r="O18843" t="s">
        <v>476</v>
      </c>
      <c r="P18843" t="s">
        <v>476</v>
      </c>
    </row>
    <row r="18844" spans="3:16">
      <c r="C18844" t="s">
        <v>75303</v>
      </c>
      <c r="D18844" t="s">
        <v>75302</v>
      </c>
      <c r="E18844" t="str">
        <f t="shared" si="294"/>
        <v>527877 - ESP</v>
      </c>
      <c r="F18844" t="s">
        <v>34627</v>
      </c>
      <c r="G18844" t="s">
        <v>75301</v>
      </c>
      <c r="I18844" t="s">
        <v>5452</v>
      </c>
      <c r="J18844" t="s">
        <v>75300</v>
      </c>
      <c r="K18844" t="s">
        <v>208</v>
      </c>
      <c r="L18844" t="s">
        <v>75299</v>
      </c>
      <c r="N18844" t="s">
        <v>208</v>
      </c>
      <c r="O18844" t="s">
        <v>476</v>
      </c>
      <c r="P18844" t="s">
        <v>476</v>
      </c>
    </row>
    <row r="18845" spans="3:16">
      <c r="C18845" t="s">
        <v>75259</v>
      </c>
      <c r="D18845" t="s">
        <v>75258</v>
      </c>
      <c r="E18845" t="str">
        <f t="shared" si="294"/>
        <v>528109 - ESSO</v>
      </c>
      <c r="F18845" t="s">
        <v>51139</v>
      </c>
      <c r="G18845" t="s">
        <v>75257</v>
      </c>
      <c r="H18845" t="s">
        <v>75256</v>
      </c>
      <c r="I18845" t="s">
        <v>5452</v>
      </c>
      <c r="J18845" t="s">
        <v>75255</v>
      </c>
      <c r="K18845" t="s">
        <v>208</v>
      </c>
      <c r="L18845" t="s">
        <v>75254</v>
      </c>
      <c r="N18845" t="s">
        <v>208</v>
      </c>
      <c r="O18845" t="s">
        <v>476</v>
      </c>
      <c r="P18845" t="s">
        <v>476</v>
      </c>
    </row>
    <row r="18846" spans="3:16">
      <c r="C18846" t="s">
        <v>75221</v>
      </c>
      <c r="D18846" t="s">
        <v>75220</v>
      </c>
      <c r="E18846" t="str">
        <f t="shared" si="294"/>
        <v>611463 - ESNO</v>
      </c>
      <c r="F18846" t="s">
        <v>31250</v>
      </c>
      <c r="G18846" t="s">
        <v>75219</v>
      </c>
      <c r="I18846" t="s">
        <v>5452</v>
      </c>
      <c r="J18846" t="s">
        <v>75218</v>
      </c>
      <c r="K18846" t="s">
        <v>208</v>
      </c>
      <c r="L18846" t="s">
        <v>75217</v>
      </c>
      <c r="N18846" t="s">
        <v>208</v>
      </c>
      <c r="O18846" t="s">
        <v>476</v>
      </c>
      <c r="P18846" t="s">
        <v>476</v>
      </c>
    </row>
    <row r="18847" spans="3:16">
      <c r="C18847" t="s">
        <v>75190</v>
      </c>
      <c r="D18847" t="s">
        <v>75189</v>
      </c>
      <c r="E18847" t="str">
        <f t="shared" si="294"/>
        <v>593679 - ETHA</v>
      </c>
      <c r="F18847" t="s">
        <v>6532</v>
      </c>
      <c r="G18847" t="s">
        <v>75188</v>
      </c>
      <c r="I18847" t="s">
        <v>5452</v>
      </c>
      <c r="J18847" t="s">
        <v>75187</v>
      </c>
      <c r="K18847" t="s">
        <v>208</v>
      </c>
      <c r="L18847" t="s">
        <v>75186</v>
      </c>
      <c r="N18847" t="s">
        <v>208</v>
      </c>
      <c r="O18847" t="s">
        <v>476</v>
      </c>
      <c r="P18847" t="s">
        <v>476</v>
      </c>
    </row>
    <row r="18848" spans="3:16">
      <c r="C18848" t="s">
        <v>72842</v>
      </c>
      <c r="D18848" t="s">
        <v>72841</v>
      </c>
      <c r="E18848" t="str">
        <f t="shared" si="294"/>
        <v>584496 - FENS</v>
      </c>
      <c r="F18848" t="s">
        <v>10189</v>
      </c>
      <c r="G18848" t="s">
        <v>72840</v>
      </c>
      <c r="I18848" t="s">
        <v>5452</v>
      </c>
      <c r="J18848" t="s">
        <v>72839</v>
      </c>
      <c r="K18848" t="s">
        <v>208</v>
      </c>
      <c r="L18848" t="s">
        <v>72838</v>
      </c>
      <c r="N18848" t="s">
        <v>208</v>
      </c>
      <c r="O18848" t="s">
        <v>476</v>
      </c>
      <c r="P18848" t="s">
        <v>476</v>
      </c>
    </row>
    <row r="18849" spans="3:16">
      <c r="C18849" t="s">
        <v>70048</v>
      </c>
      <c r="D18849" t="s">
        <v>69532</v>
      </c>
      <c r="E18849" t="str">
        <f t="shared" si="294"/>
        <v>492980 - FAPS</v>
      </c>
      <c r="F18849" t="s">
        <v>70047</v>
      </c>
      <c r="G18849" t="s">
        <v>70046</v>
      </c>
      <c r="I18849" t="s">
        <v>5452</v>
      </c>
      <c r="J18849" t="s">
        <v>70045</v>
      </c>
      <c r="K18849" t="s">
        <v>208</v>
      </c>
      <c r="L18849" t="s">
        <v>70044</v>
      </c>
      <c r="N18849" t="s">
        <v>208</v>
      </c>
      <c r="O18849" t="s">
        <v>476</v>
      </c>
      <c r="P18849" t="s">
        <v>476</v>
      </c>
    </row>
    <row r="18850" spans="3:16">
      <c r="C18850" t="s">
        <v>68421</v>
      </c>
      <c r="D18850" t="s">
        <v>68421</v>
      </c>
      <c r="E18850" t="str">
        <f t="shared" si="294"/>
        <v>580648 - FRANCOIS DELCOURT SPRL</v>
      </c>
      <c r="F18850" t="s">
        <v>68420</v>
      </c>
      <c r="G18850" t="s">
        <v>68419</v>
      </c>
      <c r="I18850" t="s">
        <v>5452</v>
      </c>
      <c r="K18850" t="s">
        <v>208</v>
      </c>
      <c r="L18850" t="s">
        <v>68418</v>
      </c>
      <c r="N18850" t="s">
        <v>208</v>
      </c>
      <c r="O18850" t="s">
        <v>476</v>
      </c>
      <c r="P18850" t="s">
        <v>476</v>
      </c>
    </row>
    <row r="18851" spans="3:16">
      <c r="C18851" t="s">
        <v>63872</v>
      </c>
      <c r="D18851" t="s">
        <v>63871</v>
      </c>
      <c r="E18851" t="str">
        <f t="shared" si="294"/>
        <v>547074 - GIP ASBL</v>
      </c>
      <c r="F18851" t="s">
        <v>63870</v>
      </c>
      <c r="G18851" t="s">
        <v>63869</v>
      </c>
      <c r="I18851" t="s">
        <v>5452</v>
      </c>
      <c r="J18851" t="s">
        <v>63868</v>
      </c>
      <c r="K18851" t="s">
        <v>208</v>
      </c>
      <c r="L18851" t="s">
        <v>63867</v>
      </c>
      <c r="N18851" t="s">
        <v>208</v>
      </c>
      <c r="O18851" t="s">
        <v>476</v>
      </c>
      <c r="P18851" t="s">
        <v>476</v>
      </c>
    </row>
    <row r="18852" spans="3:16">
      <c r="C18852" t="s">
        <v>63760</v>
      </c>
      <c r="D18852" t="s">
        <v>63759</v>
      </c>
      <c r="E18852" t="str">
        <f t="shared" si="294"/>
        <v>600933 - GAMS</v>
      </c>
      <c r="F18852" t="s">
        <v>63758</v>
      </c>
      <c r="G18852" t="s">
        <v>63757</v>
      </c>
      <c r="H18852" t="s">
        <v>63756</v>
      </c>
      <c r="I18852" t="s">
        <v>5452</v>
      </c>
      <c r="J18852" t="s">
        <v>63755</v>
      </c>
      <c r="K18852" t="s">
        <v>208</v>
      </c>
      <c r="L18852" t="s">
        <v>63754</v>
      </c>
      <c r="N18852" t="s">
        <v>208</v>
      </c>
      <c r="O18852" t="s">
        <v>476</v>
      </c>
      <c r="P18852" t="s">
        <v>476</v>
      </c>
    </row>
    <row r="18853" spans="3:16">
      <c r="C18853" t="s">
        <v>62186</v>
      </c>
      <c r="D18853" t="s">
        <v>62186</v>
      </c>
      <c r="E18853" t="str">
        <f t="shared" si="294"/>
        <v>526411 - HAUTE ECOLE FRANCISCO FERRER</v>
      </c>
      <c r="F18853" t="s">
        <v>14292</v>
      </c>
      <c r="G18853" t="s">
        <v>62185</v>
      </c>
      <c r="I18853" t="s">
        <v>5452</v>
      </c>
      <c r="J18853" t="s">
        <v>62184</v>
      </c>
      <c r="K18853" t="s">
        <v>208</v>
      </c>
      <c r="L18853" t="s">
        <v>62183</v>
      </c>
      <c r="N18853" t="s">
        <v>208</v>
      </c>
      <c r="O18853" t="s">
        <v>476</v>
      </c>
      <c r="P18853" t="s">
        <v>476</v>
      </c>
    </row>
    <row r="18854" spans="3:16">
      <c r="C18854" t="s">
        <v>62182</v>
      </c>
      <c r="D18854" t="s">
        <v>62182</v>
      </c>
      <c r="E18854" t="str">
        <f t="shared" si="294"/>
        <v>526400 - HAUTE ECOLE LEONARD DE VINCI</v>
      </c>
      <c r="F18854" t="s">
        <v>14292</v>
      </c>
      <c r="G18854" t="s">
        <v>62181</v>
      </c>
      <c r="I18854" t="s">
        <v>5452</v>
      </c>
      <c r="J18854" t="s">
        <v>62180</v>
      </c>
      <c r="K18854" t="s">
        <v>208</v>
      </c>
      <c r="L18854" t="s">
        <v>62179</v>
      </c>
      <c r="N18854" t="s">
        <v>208</v>
      </c>
      <c r="O18854" t="s">
        <v>476</v>
      </c>
      <c r="P18854" t="s">
        <v>476</v>
      </c>
    </row>
    <row r="18855" spans="3:16">
      <c r="C18855" t="s">
        <v>61987</v>
      </c>
      <c r="D18855" t="s">
        <v>61986</v>
      </c>
      <c r="E18855" t="str">
        <f t="shared" si="294"/>
        <v>671678 - HCWH EUROPE</v>
      </c>
      <c r="F18855" t="s">
        <v>8720</v>
      </c>
      <c r="G18855" t="s">
        <v>61985</v>
      </c>
      <c r="I18855" t="s">
        <v>5452</v>
      </c>
      <c r="J18855" t="s">
        <v>61984</v>
      </c>
      <c r="K18855" t="s">
        <v>208</v>
      </c>
      <c r="L18855" t="s">
        <v>61983</v>
      </c>
      <c r="N18855" t="s">
        <v>208</v>
      </c>
      <c r="O18855" t="s">
        <v>476</v>
      </c>
      <c r="P18855" t="s">
        <v>476</v>
      </c>
    </row>
    <row r="18856" spans="3:16">
      <c r="C18856" t="s">
        <v>61208</v>
      </c>
      <c r="D18856" t="s">
        <v>61208</v>
      </c>
      <c r="E18856" t="str">
        <f t="shared" si="294"/>
        <v>82107 - HOPITAL ERASME - ULB</v>
      </c>
      <c r="G18856" t="s">
        <v>61207</v>
      </c>
      <c r="I18856" t="s">
        <v>5452</v>
      </c>
      <c r="J18856" t="s">
        <v>61206</v>
      </c>
      <c r="K18856" t="s">
        <v>208</v>
      </c>
      <c r="L18856" t="s">
        <v>61205</v>
      </c>
      <c r="N18856" t="s">
        <v>208</v>
      </c>
      <c r="O18856" t="s">
        <v>476</v>
      </c>
      <c r="P18856" t="s">
        <v>476</v>
      </c>
    </row>
    <row r="18857" spans="3:16">
      <c r="C18857" t="s">
        <v>60768</v>
      </c>
      <c r="D18857" t="s">
        <v>60767</v>
      </c>
      <c r="E18857" t="str">
        <f t="shared" si="294"/>
        <v>607605 - HUDERF</v>
      </c>
      <c r="F18857" t="s">
        <v>51682</v>
      </c>
      <c r="G18857" t="s">
        <v>60766</v>
      </c>
      <c r="I18857" t="s">
        <v>5452</v>
      </c>
      <c r="J18857" t="s">
        <v>60765</v>
      </c>
      <c r="K18857" t="s">
        <v>208</v>
      </c>
      <c r="L18857" t="s">
        <v>60764</v>
      </c>
      <c r="N18857" t="s">
        <v>208</v>
      </c>
      <c r="O18857" t="s">
        <v>476</v>
      </c>
      <c r="P18857" t="s">
        <v>476</v>
      </c>
    </row>
    <row r="18858" spans="3:16">
      <c r="C18858" t="s">
        <v>56629</v>
      </c>
      <c r="D18858" t="s">
        <v>56628</v>
      </c>
      <c r="E18858" t="str">
        <f t="shared" si="294"/>
        <v>586845 - IFCSM</v>
      </c>
      <c r="F18858" t="s">
        <v>3357</v>
      </c>
      <c r="G18858" t="s">
        <v>56627</v>
      </c>
      <c r="H18858" t="s">
        <v>56626</v>
      </c>
      <c r="I18858" t="s">
        <v>5452</v>
      </c>
      <c r="J18858" t="s">
        <v>56625</v>
      </c>
      <c r="K18858" t="s">
        <v>208</v>
      </c>
      <c r="L18858" t="s">
        <v>56624</v>
      </c>
      <c r="N18858" t="s">
        <v>208</v>
      </c>
      <c r="O18858" t="s">
        <v>476</v>
      </c>
      <c r="P18858" t="s">
        <v>476</v>
      </c>
    </row>
    <row r="18859" spans="3:16">
      <c r="C18859" t="s">
        <v>55543</v>
      </c>
      <c r="D18859" t="s">
        <v>55543</v>
      </c>
      <c r="E18859" t="str">
        <f t="shared" si="294"/>
        <v>525303 - INSTITUT DE NOUVELLE HYPNOSE ET DE PSYCHOSOMATIQUE ASBL</v>
      </c>
      <c r="F18859" t="s">
        <v>27408</v>
      </c>
      <c r="G18859" t="s">
        <v>55542</v>
      </c>
      <c r="I18859" t="s">
        <v>5452</v>
      </c>
      <c r="J18859" t="s">
        <v>55541</v>
      </c>
      <c r="K18859" t="s">
        <v>208</v>
      </c>
      <c r="L18859" t="s">
        <v>55540</v>
      </c>
      <c r="N18859" t="s">
        <v>208</v>
      </c>
      <c r="O18859" t="s">
        <v>476</v>
      </c>
      <c r="P18859" t="s">
        <v>476</v>
      </c>
    </row>
    <row r="18860" spans="3:16">
      <c r="C18860" t="s">
        <v>54988</v>
      </c>
      <c r="D18860" t="s">
        <v>54987</v>
      </c>
      <c r="E18860" t="str">
        <f t="shared" si="294"/>
        <v>61402 - IEFSH</v>
      </c>
      <c r="G18860" t="s">
        <v>54986</v>
      </c>
      <c r="I18860" t="s">
        <v>5452</v>
      </c>
      <c r="J18860" t="s">
        <v>54985</v>
      </c>
      <c r="K18860" t="s">
        <v>208</v>
      </c>
      <c r="L18860" t="s">
        <v>54984</v>
      </c>
      <c r="N18860" t="s">
        <v>208</v>
      </c>
      <c r="O18860" t="s">
        <v>476</v>
      </c>
      <c r="P18860" t="s">
        <v>476</v>
      </c>
    </row>
    <row r="18861" spans="3:16">
      <c r="C18861" t="s">
        <v>54730</v>
      </c>
      <c r="D18861" t="s">
        <v>54729</v>
      </c>
      <c r="E18861" t="str">
        <f t="shared" si="294"/>
        <v>546940 - IES ASBL</v>
      </c>
      <c r="F18861" t="s">
        <v>54728</v>
      </c>
      <c r="G18861" t="s">
        <v>54727</v>
      </c>
      <c r="I18861" t="s">
        <v>5452</v>
      </c>
      <c r="K18861" t="s">
        <v>208</v>
      </c>
      <c r="L18861" t="s">
        <v>54726</v>
      </c>
      <c r="N18861" t="s">
        <v>208</v>
      </c>
      <c r="O18861" t="s">
        <v>476</v>
      </c>
      <c r="P18861" t="s">
        <v>476</v>
      </c>
    </row>
    <row r="18862" spans="3:16">
      <c r="C18862" t="s">
        <v>54034</v>
      </c>
      <c r="D18862" t="s">
        <v>54033</v>
      </c>
      <c r="E18862" t="str">
        <f t="shared" si="294"/>
        <v>456858 - ILMH</v>
      </c>
      <c r="I18862" t="s">
        <v>5452</v>
      </c>
      <c r="K18862" t="s">
        <v>208</v>
      </c>
      <c r="L18862" t="s">
        <v>54032</v>
      </c>
      <c r="N18862" t="s">
        <v>208</v>
      </c>
      <c r="O18862" t="s">
        <v>476</v>
      </c>
      <c r="P18862" t="s">
        <v>476</v>
      </c>
    </row>
    <row r="18863" spans="3:16">
      <c r="C18863" t="s">
        <v>52680</v>
      </c>
      <c r="D18863" t="s">
        <v>52679</v>
      </c>
      <c r="E18863" t="str">
        <f t="shared" si="294"/>
        <v>393927 - ISB BRUXELLES</v>
      </c>
      <c r="I18863" t="s">
        <v>5452</v>
      </c>
      <c r="K18863" t="s">
        <v>208</v>
      </c>
      <c r="L18863" t="s">
        <v>52678</v>
      </c>
      <c r="N18863" t="s">
        <v>208</v>
      </c>
      <c r="O18863" t="s">
        <v>476</v>
      </c>
      <c r="P18863" t="s">
        <v>476</v>
      </c>
    </row>
    <row r="18864" spans="3:16">
      <c r="C18864" t="s">
        <v>52481</v>
      </c>
      <c r="D18864" t="s">
        <v>52481</v>
      </c>
      <c r="E18864" t="str">
        <f t="shared" si="294"/>
        <v>542763 - INSTITUT SUPERIEUR DE PEINTURE VAN DER KELEN-LOGELAIN</v>
      </c>
      <c r="F18864" t="s">
        <v>46561</v>
      </c>
      <c r="G18864" t="s">
        <v>52480</v>
      </c>
      <c r="I18864" t="s">
        <v>5452</v>
      </c>
      <c r="J18864" t="s">
        <v>52479</v>
      </c>
      <c r="K18864" t="s">
        <v>208</v>
      </c>
      <c r="L18864" t="s">
        <v>52478</v>
      </c>
      <c r="N18864" t="s">
        <v>208</v>
      </c>
      <c r="O18864" t="s">
        <v>476</v>
      </c>
      <c r="P18864" t="s">
        <v>476</v>
      </c>
    </row>
    <row r="18865" spans="3:16">
      <c r="C18865" t="s">
        <v>52002</v>
      </c>
      <c r="D18865" t="s">
        <v>52001</v>
      </c>
      <c r="E18865" t="str">
        <f t="shared" si="294"/>
        <v>548339 - IHE EUROPE</v>
      </c>
      <c r="F18865" t="s">
        <v>14586</v>
      </c>
      <c r="G18865" t="s">
        <v>52000</v>
      </c>
      <c r="H18865" t="s">
        <v>51999</v>
      </c>
      <c r="I18865" t="s">
        <v>5452</v>
      </c>
      <c r="K18865" t="s">
        <v>208</v>
      </c>
      <c r="L18865" t="s">
        <v>51998</v>
      </c>
      <c r="N18865" t="s">
        <v>208</v>
      </c>
      <c r="O18865" t="s">
        <v>476</v>
      </c>
      <c r="P18865" t="s">
        <v>476</v>
      </c>
    </row>
    <row r="18866" spans="3:16">
      <c r="C18866" t="s">
        <v>51963</v>
      </c>
      <c r="D18866" t="s">
        <v>51962</v>
      </c>
      <c r="E18866" t="str">
        <f t="shared" si="294"/>
        <v>664790 - IRF</v>
      </c>
      <c r="F18866" t="s">
        <v>5423</v>
      </c>
      <c r="G18866" t="s">
        <v>51961</v>
      </c>
      <c r="I18866" t="s">
        <v>5452</v>
      </c>
      <c r="K18866" t="s">
        <v>208</v>
      </c>
      <c r="L18866" t="s">
        <v>51960</v>
      </c>
      <c r="N18866" t="s">
        <v>208</v>
      </c>
      <c r="O18866" t="s">
        <v>476</v>
      </c>
      <c r="P18866" t="s">
        <v>476</v>
      </c>
    </row>
    <row r="18867" spans="3:16">
      <c r="C18867" t="s">
        <v>51861</v>
      </c>
      <c r="D18867" t="s">
        <v>51861</v>
      </c>
      <c r="E18867" t="str">
        <f t="shared" si="294"/>
        <v>530050 - INTERFACE EUROPE SPRL</v>
      </c>
      <c r="F18867" t="s">
        <v>2861</v>
      </c>
      <c r="G18867" t="s">
        <v>51860</v>
      </c>
      <c r="I18867" t="s">
        <v>5452</v>
      </c>
      <c r="J18867" t="s">
        <v>51859</v>
      </c>
      <c r="K18867" t="s">
        <v>208</v>
      </c>
      <c r="L18867" t="s">
        <v>51858</v>
      </c>
      <c r="N18867" t="s">
        <v>208</v>
      </c>
      <c r="O18867" t="s">
        <v>476</v>
      </c>
      <c r="P18867" t="s">
        <v>476</v>
      </c>
    </row>
    <row r="18868" spans="3:16">
      <c r="C18868" t="s">
        <v>51831</v>
      </c>
      <c r="D18868" t="s">
        <v>50326</v>
      </c>
      <c r="E18868" t="str">
        <f t="shared" si="294"/>
        <v>515310 - IRIS</v>
      </c>
      <c r="F18868" t="s">
        <v>51830</v>
      </c>
      <c r="G18868" t="s">
        <v>51829</v>
      </c>
      <c r="I18868" t="s">
        <v>5452</v>
      </c>
      <c r="J18868" t="s">
        <v>51828</v>
      </c>
      <c r="K18868" t="s">
        <v>208</v>
      </c>
      <c r="L18868" t="s">
        <v>51827</v>
      </c>
      <c r="N18868" t="s">
        <v>208</v>
      </c>
      <c r="O18868" t="s">
        <v>476</v>
      </c>
      <c r="P18868" t="s">
        <v>476</v>
      </c>
    </row>
    <row r="18869" spans="3:16">
      <c r="C18869" t="s">
        <v>51757</v>
      </c>
      <c r="D18869" t="s">
        <v>51756</v>
      </c>
      <c r="E18869" t="str">
        <f t="shared" si="294"/>
        <v>589706 - IAAS</v>
      </c>
      <c r="F18869" t="s">
        <v>29980</v>
      </c>
      <c r="I18869" t="s">
        <v>5452</v>
      </c>
      <c r="K18869" t="s">
        <v>208</v>
      </c>
      <c r="L18869" t="s">
        <v>51755</v>
      </c>
      <c r="N18869" t="s">
        <v>208</v>
      </c>
      <c r="O18869" t="s">
        <v>476</v>
      </c>
      <c r="P18869" t="s">
        <v>476</v>
      </c>
    </row>
    <row r="18870" spans="3:16">
      <c r="C18870" t="s">
        <v>51480</v>
      </c>
      <c r="D18870" t="s">
        <v>51480</v>
      </c>
      <c r="E18870" t="str">
        <f t="shared" si="294"/>
        <v>535862 - INTERNATIONAL DIABETES FEDERATION</v>
      </c>
      <c r="F18870" t="s">
        <v>51479</v>
      </c>
      <c r="G18870" t="s">
        <v>51478</v>
      </c>
      <c r="I18870" t="s">
        <v>5452</v>
      </c>
      <c r="J18870" t="s">
        <v>51477</v>
      </c>
      <c r="K18870" t="s">
        <v>208</v>
      </c>
      <c r="L18870" t="s">
        <v>51476</v>
      </c>
      <c r="N18870" t="s">
        <v>208</v>
      </c>
      <c r="O18870" t="s">
        <v>476</v>
      </c>
      <c r="P18870" t="s">
        <v>476</v>
      </c>
    </row>
    <row r="18871" spans="3:16">
      <c r="C18871" t="s">
        <v>51433</v>
      </c>
      <c r="D18871" t="s">
        <v>51432</v>
      </c>
      <c r="E18871" t="str">
        <f t="shared" si="294"/>
        <v>548340 - IFSBH</v>
      </c>
      <c r="F18871" t="s">
        <v>51431</v>
      </c>
      <c r="G18871" t="s">
        <v>51430</v>
      </c>
      <c r="I18871" t="s">
        <v>5452</v>
      </c>
      <c r="J18871" t="s">
        <v>51429</v>
      </c>
      <c r="K18871" t="s">
        <v>208</v>
      </c>
      <c r="L18871" t="s">
        <v>51428</v>
      </c>
      <c r="N18871" t="s">
        <v>208</v>
      </c>
      <c r="O18871" t="s">
        <v>476</v>
      </c>
      <c r="P18871" t="s">
        <v>476</v>
      </c>
    </row>
    <row r="18872" spans="3:16">
      <c r="C18872" t="s">
        <v>51200</v>
      </c>
      <c r="D18872" t="s">
        <v>51199</v>
      </c>
      <c r="E18872" t="str">
        <f t="shared" si="294"/>
        <v>542908 - IPSS</v>
      </c>
      <c r="F18872" t="s">
        <v>51198</v>
      </c>
      <c r="G18872" t="s">
        <v>51197</v>
      </c>
      <c r="I18872" t="s">
        <v>5452</v>
      </c>
      <c r="J18872" t="s">
        <v>51196</v>
      </c>
      <c r="K18872" t="s">
        <v>208</v>
      </c>
      <c r="L18872" t="s">
        <v>51195</v>
      </c>
      <c r="N18872" t="s">
        <v>208</v>
      </c>
      <c r="O18872" t="s">
        <v>476</v>
      </c>
      <c r="P18872" t="s">
        <v>476</v>
      </c>
    </row>
    <row r="18873" spans="3:16">
      <c r="C18873" t="s">
        <v>50983</v>
      </c>
      <c r="D18873" t="s">
        <v>50982</v>
      </c>
      <c r="E18873" t="str">
        <f t="shared" si="294"/>
        <v>578009 - ISPD</v>
      </c>
      <c r="F18873" t="s">
        <v>50981</v>
      </c>
      <c r="G18873" t="s">
        <v>50980</v>
      </c>
      <c r="I18873" t="s">
        <v>5452</v>
      </c>
      <c r="J18873" t="s">
        <v>50979</v>
      </c>
      <c r="K18873" t="s">
        <v>208</v>
      </c>
      <c r="L18873" t="s">
        <v>50978</v>
      </c>
      <c r="N18873" t="s">
        <v>208</v>
      </c>
      <c r="O18873" t="s">
        <v>476</v>
      </c>
      <c r="P18873" t="s">
        <v>476</v>
      </c>
    </row>
    <row r="18874" spans="3:16">
      <c r="C18874" t="s">
        <v>50847</v>
      </c>
      <c r="D18874" t="s">
        <v>50835</v>
      </c>
      <c r="E18874" t="str">
        <f t="shared" si="294"/>
        <v>525390 - ISN</v>
      </c>
      <c r="F18874" t="s">
        <v>50846</v>
      </c>
      <c r="G18874" t="s">
        <v>50845</v>
      </c>
      <c r="I18874" t="s">
        <v>5452</v>
      </c>
      <c r="J18874" t="s">
        <v>50844</v>
      </c>
      <c r="K18874" t="s">
        <v>208</v>
      </c>
      <c r="L18874" t="s">
        <v>50843</v>
      </c>
      <c r="N18874" t="s">
        <v>208</v>
      </c>
      <c r="O18874" t="s">
        <v>476</v>
      </c>
      <c r="P18874" t="s">
        <v>476</v>
      </c>
    </row>
    <row r="18875" spans="3:16">
      <c r="C18875" t="s">
        <v>50759</v>
      </c>
      <c r="D18875" t="s">
        <v>50758</v>
      </c>
      <c r="E18875" t="str">
        <f t="shared" si="294"/>
        <v>632995 - ISICEM</v>
      </c>
      <c r="F18875" t="s">
        <v>1385</v>
      </c>
      <c r="G18875" t="s">
        <v>50757</v>
      </c>
      <c r="I18875" t="s">
        <v>5452</v>
      </c>
      <c r="J18875" t="s">
        <v>50756</v>
      </c>
      <c r="K18875" t="s">
        <v>208</v>
      </c>
      <c r="L18875" t="s">
        <v>50755</v>
      </c>
      <c r="N18875" t="s">
        <v>208</v>
      </c>
      <c r="O18875" t="s">
        <v>476</v>
      </c>
      <c r="P18875" t="s">
        <v>476</v>
      </c>
    </row>
    <row r="18876" spans="3:16">
      <c r="C18876" t="s">
        <v>50244</v>
      </c>
      <c r="D18876" t="s">
        <v>50244</v>
      </c>
      <c r="E18876" t="str">
        <f t="shared" si="294"/>
        <v>302685 - ISAAC FRANCOPHONE</v>
      </c>
      <c r="G18876" t="s">
        <v>50243</v>
      </c>
      <c r="I18876" t="s">
        <v>5452</v>
      </c>
      <c r="K18876" t="s">
        <v>208</v>
      </c>
      <c r="L18876" t="s">
        <v>50242</v>
      </c>
      <c r="N18876" t="s">
        <v>208</v>
      </c>
      <c r="O18876" t="s">
        <v>476</v>
      </c>
      <c r="P18876" t="s">
        <v>476</v>
      </c>
    </row>
    <row r="18877" spans="3:16">
      <c r="C18877" t="s">
        <v>47487</v>
      </c>
      <c r="D18877" t="s">
        <v>47487</v>
      </c>
      <c r="E18877" t="str">
        <f t="shared" si="294"/>
        <v>406090 - LA BRAISE</v>
      </c>
      <c r="G18877" t="s">
        <v>47492</v>
      </c>
      <c r="I18877" t="s">
        <v>5452</v>
      </c>
      <c r="J18877" t="s">
        <v>47491</v>
      </c>
      <c r="K18877" t="s">
        <v>208</v>
      </c>
      <c r="L18877" t="s">
        <v>47490</v>
      </c>
      <c r="N18877" t="s">
        <v>208</v>
      </c>
      <c r="O18877" t="s">
        <v>476</v>
      </c>
      <c r="P18877" t="s">
        <v>476</v>
      </c>
    </row>
    <row r="18878" spans="3:16">
      <c r="C18878" t="s">
        <v>43538</v>
      </c>
      <c r="D18878" t="s">
        <v>43538</v>
      </c>
      <c r="E18878" t="str">
        <f t="shared" si="294"/>
        <v>578861 - LES FORMATIONS DU SOI ASBL</v>
      </c>
      <c r="F18878" t="s">
        <v>8762</v>
      </c>
      <c r="G18878" t="s">
        <v>43537</v>
      </c>
      <c r="I18878" t="s">
        <v>5452</v>
      </c>
      <c r="J18878" t="s">
        <v>43536</v>
      </c>
      <c r="K18878" t="s">
        <v>208</v>
      </c>
      <c r="L18878" t="s">
        <v>43535</v>
      </c>
      <c r="N18878" t="s">
        <v>208</v>
      </c>
      <c r="O18878" t="s">
        <v>476</v>
      </c>
      <c r="P18878" t="s">
        <v>476</v>
      </c>
    </row>
    <row r="18879" spans="3:16">
      <c r="C18879" t="s">
        <v>42750</v>
      </c>
      <c r="D18879" t="s">
        <v>42749</v>
      </c>
      <c r="E18879" t="str">
        <f t="shared" si="294"/>
        <v>469373 - LBFSM</v>
      </c>
      <c r="G18879" t="s">
        <v>42748</v>
      </c>
      <c r="I18879" t="s">
        <v>5452</v>
      </c>
      <c r="J18879" t="s">
        <v>42747</v>
      </c>
      <c r="K18879" t="s">
        <v>208</v>
      </c>
      <c r="L18879" t="s">
        <v>42746</v>
      </c>
      <c r="N18879" t="s">
        <v>208</v>
      </c>
      <c r="O18879" t="s">
        <v>476</v>
      </c>
      <c r="P18879" t="s">
        <v>476</v>
      </c>
    </row>
    <row r="18880" spans="3:16">
      <c r="C18880" t="s">
        <v>24751</v>
      </c>
      <c r="D18880" t="s">
        <v>24751</v>
      </c>
      <c r="E18880" t="str">
        <f t="shared" si="294"/>
        <v>552677 - MAKE UP FOREVER ACADEMY BRUSSELS</v>
      </c>
      <c r="F18880" t="s">
        <v>38777</v>
      </c>
      <c r="G18880" t="s">
        <v>38776</v>
      </c>
      <c r="H18880" t="s">
        <v>38775</v>
      </c>
      <c r="I18880" t="s">
        <v>5452</v>
      </c>
      <c r="J18880" t="s">
        <v>38774</v>
      </c>
      <c r="K18880" t="s">
        <v>208</v>
      </c>
      <c r="L18880" t="s">
        <v>38773</v>
      </c>
      <c r="N18880" t="s">
        <v>208</v>
      </c>
      <c r="O18880" t="s">
        <v>476</v>
      </c>
      <c r="P18880" t="s">
        <v>476</v>
      </c>
    </row>
    <row r="18881" spans="3:16">
      <c r="C18881" t="s">
        <v>37630</v>
      </c>
      <c r="D18881" t="s">
        <v>37630</v>
      </c>
      <c r="E18881" t="str">
        <f t="shared" si="294"/>
        <v>346792 - MCI BRUXELLES</v>
      </c>
      <c r="G18881" t="s">
        <v>37629</v>
      </c>
      <c r="I18881" t="s">
        <v>5452</v>
      </c>
      <c r="K18881" t="s">
        <v>208</v>
      </c>
      <c r="L18881" t="s">
        <v>37628</v>
      </c>
      <c r="N18881" t="s">
        <v>208</v>
      </c>
      <c r="O18881" t="s">
        <v>476</v>
      </c>
      <c r="P18881" t="s">
        <v>476</v>
      </c>
    </row>
    <row r="18882" spans="3:16">
      <c r="C18882" t="s">
        <v>37052</v>
      </c>
      <c r="D18882" t="s">
        <v>37052</v>
      </c>
      <c r="E18882" t="str">
        <f t="shared" ref="E18882:E18945" si="295">_xlfn.CONCAT(L18882," - ",D18882)</f>
        <v>482730 - MEET U THERE</v>
      </c>
      <c r="F18882" t="s">
        <v>37051</v>
      </c>
      <c r="G18882" t="s">
        <v>37050</v>
      </c>
      <c r="I18882" t="s">
        <v>5452</v>
      </c>
      <c r="K18882" t="s">
        <v>208</v>
      </c>
      <c r="L18882" t="s">
        <v>37049</v>
      </c>
      <c r="N18882" t="s">
        <v>208</v>
      </c>
      <c r="O18882" t="s">
        <v>476</v>
      </c>
      <c r="P18882" t="s">
        <v>476</v>
      </c>
    </row>
    <row r="18883" spans="3:16">
      <c r="C18883" t="s">
        <v>34854</v>
      </c>
      <c r="D18883" t="s">
        <v>34854</v>
      </c>
      <c r="E18883" t="str">
        <f t="shared" si="295"/>
        <v>504750 - MPEVENTS</v>
      </c>
      <c r="F18883" t="s">
        <v>34853</v>
      </c>
      <c r="G18883" t="s">
        <v>34852</v>
      </c>
      <c r="I18883" t="s">
        <v>5452</v>
      </c>
      <c r="K18883" t="s">
        <v>208</v>
      </c>
      <c r="L18883" t="s">
        <v>34851</v>
      </c>
      <c r="N18883" t="s">
        <v>208</v>
      </c>
      <c r="O18883" t="s">
        <v>476</v>
      </c>
      <c r="P18883" t="s">
        <v>476</v>
      </c>
    </row>
    <row r="18884" spans="3:16">
      <c r="C18884" t="s">
        <v>28122</v>
      </c>
      <c r="D18884" t="s">
        <v>28122</v>
      </c>
      <c r="E18884" t="str">
        <f t="shared" si="295"/>
        <v>674540 - PHYSICAL COACHING ACADEMY</v>
      </c>
      <c r="F18884" t="s">
        <v>3223</v>
      </c>
      <c r="G18884" t="s">
        <v>28121</v>
      </c>
      <c r="I18884" t="s">
        <v>5452</v>
      </c>
      <c r="J18884" t="s">
        <v>28120</v>
      </c>
      <c r="K18884" t="s">
        <v>208</v>
      </c>
      <c r="L18884" t="s">
        <v>28119</v>
      </c>
      <c r="N18884" t="s">
        <v>208</v>
      </c>
      <c r="O18884" t="s">
        <v>476</v>
      </c>
      <c r="P18884" t="s">
        <v>476</v>
      </c>
    </row>
    <row r="18885" spans="3:16">
      <c r="C18885" t="s">
        <v>20341</v>
      </c>
      <c r="D18885" t="s">
        <v>20340</v>
      </c>
      <c r="E18885" t="str">
        <f t="shared" si="295"/>
        <v>559570 - SMES EUROPA</v>
      </c>
      <c r="F18885" t="s">
        <v>1839</v>
      </c>
      <c r="G18885" t="s">
        <v>20339</v>
      </c>
      <c r="I18885" t="s">
        <v>5452</v>
      </c>
      <c r="J18885" t="s">
        <v>20338</v>
      </c>
      <c r="K18885" t="s">
        <v>208</v>
      </c>
      <c r="L18885" t="s">
        <v>20337</v>
      </c>
      <c r="N18885" t="s">
        <v>208</v>
      </c>
      <c r="O18885" t="s">
        <v>476</v>
      </c>
      <c r="P18885" t="s">
        <v>476</v>
      </c>
    </row>
    <row r="18886" spans="3:16">
      <c r="C18886" t="s">
        <v>16434</v>
      </c>
      <c r="D18886" t="s">
        <v>16433</v>
      </c>
      <c r="E18886" t="str">
        <f t="shared" si="295"/>
        <v>536726 - SMARTBE</v>
      </c>
      <c r="F18886" t="s">
        <v>16432</v>
      </c>
      <c r="G18886" t="s">
        <v>16431</v>
      </c>
      <c r="I18886" t="s">
        <v>5452</v>
      </c>
      <c r="J18886" t="s">
        <v>16430</v>
      </c>
      <c r="K18886" t="s">
        <v>208</v>
      </c>
      <c r="L18886" t="s">
        <v>16429</v>
      </c>
      <c r="N18886" t="s">
        <v>208</v>
      </c>
      <c r="O18886" t="s">
        <v>476</v>
      </c>
      <c r="P18886" t="s">
        <v>476</v>
      </c>
    </row>
    <row r="18887" spans="3:16">
      <c r="C18887" t="s">
        <v>15917</v>
      </c>
      <c r="D18887" t="s">
        <v>15916</v>
      </c>
      <c r="E18887" t="str">
        <f t="shared" si="295"/>
        <v>604835 - SMD</v>
      </c>
      <c r="F18887" t="s">
        <v>15915</v>
      </c>
      <c r="G18887" t="s">
        <v>15914</v>
      </c>
      <c r="I18887" t="s">
        <v>5452</v>
      </c>
      <c r="J18887" t="s">
        <v>15913</v>
      </c>
      <c r="K18887" t="s">
        <v>208</v>
      </c>
      <c r="L18887" t="s">
        <v>15912</v>
      </c>
      <c r="N18887" t="s">
        <v>208</v>
      </c>
      <c r="O18887" t="s">
        <v>476</v>
      </c>
      <c r="P18887" t="s">
        <v>476</v>
      </c>
    </row>
    <row r="18888" spans="3:16">
      <c r="C18888" t="s">
        <v>15059</v>
      </c>
      <c r="D18888" t="s">
        <v>15058</v>
      </c>
      <c r="E18888" t="str">
        <f t="shared" si="295"/>
        <v>550413 - SICOT</v>
      </c>
      <c r="F18888" t="s">
        <v>15057</v>
      </c>
      <c r="G18888" t="s">
        <v>15056</v>
      </c>
      <c r="H18888" t="s">
        <v>15055</v>
      </c>
      <c r="I18888" t="s">
        <v>5452</v>
      </c>
      <c r="J18888" t="s">
        <v>15054</v>
      </c>
      <c r="K18888" t="s">
        <v>208</v>
      </c>
      <c r="L18888" t="s">
        <v>15053</v>
      </c>
      <c r="N18888" t="s">
        <v>208</v>
      </c>
      <c r="O18888" t="s">
        <v>476</v>
      </c>
      <c r="P18888" t="s">
        <v>476</v>
      </c>
    </row>
    <row r="18889" spans="3:16">
      <c r="C18889" t="s">
        <v>10364</v>
      </c>
      <c r="D18889" t="s">
        <v>10363</v>
      </c>
      <c r="E18889" t="str">
        <f t="shared" si="295"/>
        <v>558205 - ECCO</v>
      </c>
      <c r="F18889" t="s">
        <v>10362</v>
      </c>
      <c r="G18889" t="s">
        <v>10361</v>
      </c>
      <c r="I18889" t="s">
        <v>5452</v>
      </c>
      <c r="J18889" t="s">
        <v>10360</v>
      </c>
      <c r="K18889" t="s">
        <v>208</v>
      </c>
      <c r="L18889" t="s">
        <v>10359</v>
      </c>
      <c r="N18889" t="s">
        <v>208</v>
      </c>
      <c r="O18889" t="s">
        <v>476</v>
      </c>
      <c r="P18889" t="s">
        <v>476</v>
      </c>
    </row>
    <row r="18890" spans="3:16">
      <c r="C18890" t="s">
        <v>10022</v>
      </c>
      <c r="D18890" t="s">
        <v>10022</v>
      </c>
      <c r="E18890" t="str">
        <f t="shared" si="295"/>
        <v>574053 - THERAPEUTIA</v>
      </c>
      <c r="F18890" t="s">
        <v>10021</v>
      </c>
      <c r="G18890" t="s">
        <v>10020</v>
      </c>
      <c r="I18890" t="s">
        <v>5452</v>
      </c>
      <c r="J18890" t="s">
        <v>10019</v>
      </c>
      <c r="K18890" t="s">
        <v>208</v>
      </c>
      <c r="L18890" t="s">
        <v>10018</v>
      </c>
      <c r="N18890" t="s">
        <v>208</v>
      </c>
      <c r="O18890" t="s">
        <v>476</v>
      </c>
      <c r="P18890" t="s">
        <v>476</v>
      </c>
    </row>
    <row r="18891" spans="3:16">
      <c r="C18891" t="s">
        <v>5456</v>
      </c>
      <c r="D18891" t="s">
        <v>5455</v>
      </c>
      <c r="E18891" t="str">
        <f t="shared" si="295"/>
        <v>507751 - ULB</v>
      </c>
      <c r="F18891" t="s">
        <v>5454</v>
      </c>
      <c r="G18891" t="s">
        <v>5453</v>
      </c>
      <c r="I18891" t="s">
        <v>5452</v>
      </c>
      <c r="J18891" t="s">
        <v>5451</v>
      </c>
      <c r="K18891" t="s">
        <v>208</v>
      </c>
      <c r="L18891" t="s">
        <v>5450</v>
      </c>
      <c r="N18891" t="s">
        <v>208</v>
      </c>
      <c r="O18891" t="s">
        <v>476</v>
      </c>
      <c r="P18891" t="s">
        <v>476</v>
      </c>
    </row>
    <row r="18892" spans="3:16">
      <c r="C18892" t="s">
        <v>64287</v>
      </c>
      <c r="D18892" t="s">
        <v>64286</v>
      </c>
      <c r="E18892" t="str">
        <f t="shared" si="295"/>
        <v>618860 - GIROS</v>
      </c>
      <c r="F18892" t="s">
        <v>19238</v>
      </c>
      <c r="G18892" t="s">
        <v>64285</v>
      </c>
      <c r="I18892" t="s">
        <v>64284</v>
      </c>
      <c r="J18892" t="s">
        <v>64283</v>
      </c>
      <c r="K18892" t="s">
        <v>208</v>
      </c>
      <c r="L18892" t="s">
        <v>64282</v>
      </c>
      <c r="N18892" t="s">
        <v>208</v>
      </c>
      <c r="O18892" t="s">
        <v>476</v>
      </c>
      <c r="P18892" t="s">
        <v>476</v>
      </c>
    </row>
    <row r="18893" spans="3:16">
      <c r="C18893" t="s">
        <v>24746</v>
      </c>
      <c r="D18893" t="s">
        <v>24746</v>
      </c>
      <c r="E18893" t="str">
        <f t="shared" si="295"/>
        <v>659381 - PURE ET NATURE</v>
      </c>
      <c r="F18893" t="s">
        <v>18756</v>
      </c>
      <c r="G18893" t="s">
        <v>24745</v>
      </c>
      <c r="I18893" t="s">
        <v>24744</v>
      </c>
      <c r="K18893" t="s">
        <v>208</v>
      </c>
      <c r="L18893" t="s">
        <v>24743</v>
      </c>
      <c r="N18893" t="s">
        <v>208</v>
      </c>
      <c r="O18893" t="s">
        <v>476</v>
      </c>
      <c r="P18893" t="s">
        <v>476</v>
      </c>
    </row>
    <row r="18894" spans="3:16">
      <c r="C18894" t="s">
        <v>123985</v>
      </c>
      <c r="D18894" t="s">
        <v>123984</v>
      </c>
      <c r="E18894" t="str">
        <f t="shared" si="295"/>
        <v>673468 - ABEFORCAL</v>
      </c>
      <c r="F18894" t="s">
        <v>37792</v>
      </c>
      <c r="G18894" t="s">
        <v>123983</v>
      </c>
      <c r="H18894" t="s">
        <v>123982</v>
      </c>
      <c r="I18894" t="s">
        <v>15733</v>
      </c>
      <c r="K18894" t="s">
        <v>208</v>
      </c>
      <c r="L18894" t="s">
        <v>123981</v>
      </c>
      <c r="N18894" t="s">
        <v>208</v>
      </c>
      <c r="O18894" t="s">
        <v>476</v>
      </c>
      <c r="P18894" t="s">
        <v>476</v>
      </c>
    </row>
    <row r="18895" spans="3:16">
      <c r="C18895" t="s">
        <v>106780</v>
      </c>
      <c r="D18895" t="s">
        <v>106779</v>
      </c>
      <c r="E18895" t="str">
        <f t="shared" si="295"/>
        <v>587904 - CENTRE DE L'ATTENTION CHARLEROI</v>
      </c>
      <c r="F18895" t="s">
        <v>10015</v>
      </c>
      <c r="G18895" t="s">
        <v>106778</v>
      </c>
      <c r="I18895" t="s">
        <v>15733</v>
      </c>
      <c r="K18895" t="s">
        <v>208</v>
      </c>
      <c r="L18895" t="s">
        <v>106777</v>
      </c>
      <c r="N18895" t="s">
        <v>208</v>
      </c>
      <c r="O18895" t="s">
        <v>476</v>
      </c>
      <c r="P18895" t="s">
        <v>476</v>
      </c>
    </row>
    <row r="18896" spans="3:16">
      <c r="C18896" t="s">
        <v>101041</v>
      </c>
      <c r="D18896" t="s">
        <v>101040</v>
      </c>
      <c r="E18896" t="str">
        <f t="shared" si="295"/>
        <v>518062 - CHU DE CHARLEROI</v>
      </c>
      <c r="F18896" t="s">
        <v>11063</v>
      </c>
      <c r="G18896" t="s">
        <v>25571</v>
      </c>
      <c r="I18896" t="s">
        <v>15733</v>
      </c>
      <c r="J18896" t="s">
        <v>101039</v>
      </c>
      <c r="K18896" t="s">
        <v>208</v>
      </c>
      <c r="L18896" t="s">
        <v>101038</v>
      </c>
      <c r="N18896" t="s">
        <v>208</v>
      </c>
      <c r="O18896" t="s">
        <v>476</v>
      </c>
      <c r="P18896" t="s">
        <v>476</v>
      </c>
    </row>
    <row r="18897" spans="3:16">
      <c r="C18897" t="s">
        <v>64326</v>
      </c>
      <c r="D18897" t="s">
        <v>64325</v>
      </c>
      <c r="E18897" t="str">
        <f t="shared" si="295"/>
        <v>574521 - GROUPE D'ETUDE PLURIDISCIPLINAIRE STATHACOUSTIQUE</v>
      </c>
      <c r="F18897" t="s">
        <v>5031</v>
      </c>
      <c r="G18897" t="s">
        <v>64324</v>
      </c>
      <c r="H18897" t="s">
        <v>64323</v>
      </c>
      <c r="I18897" t="s">
        <v>15733</v>
      </c>
      <c r="J18897" t="s">
        <v>64322</v>
      </c>
      <c r="K18897" t="s">
        <v>208</v>
      </c>
      <c r="L18897" t="s">
        <v>64321</v>
      </c>
      <c r="N18897" t="s">
        <v>208</v>
      </c>
      <c r="O18897" t="s">
        <v>476</v>
      </c>
      <c r="P18897" t="s">
        <v>476</v>
      </c>
    </row>
    <row r="18898" spans="3:16">
      <c r="C18898" t="s">
        <v>25573</v>
      </c>
      <c r="D18898" t="s">
        <v>25573</v>
      </c>
      <c r="E18898" t="str">
        <f t="shared" si="295"/>
        <v>516442 - PROMAREX ASBL</v>
      </c>
      <c r="F18898" t="s">
        <v>25572</v>
      </c>
      <c r="G18898" t="s">
        <v>25571</v>
      </c>
      <c r="I18898" t="s">
        <v>15733</v>
      </c>
      <c r="J18898" t="s">
        <v>25570</v>
      </c>
      <c r="K18898" t="s">
        <v>208</v>
      </c>
      <c r="L18898" t="s">
        <v>25569</v>
      </c>
      <c r="N18898" t="s">
        <v>208</v>
      </c>
      <c r="O18898" t="s">
        <v>476</v>
      </c>
      <c r="P18898" t="s">
        <v>476</v>
      </c>
    </row>
    <row r="18899" spans="3:16">
      <c r="C18899" t="s">
        <v>15737</v>
      </c>
      <c r="D18899" t="s">
        <v>15736</v>
      </c>
      <c r="E18899" t="str">
        <f t="shared" si="295"/>
        <v>472232 - SERK</v>
      </c>
      <c r="F18899" t="s">
        <v>15735</v>
      </c>
      <c r="G18899" t="s">
        <v>15734</v>
      </c>
      <c r="I18899" t="s">
        <v>15733</v>
      </c>
      <c r="J18899" t="s">
        <v>15732</v>
      </c>
      <c r="K18899" t="s">
        <v>208</v>
      </c>
      <c r="L18899" t="s">
        <v>15731</v>
      </c>
      <c r="N18899" t="s">
        <v>208</v>
      </c>
      <c r="O18899" t="s">
        <v>476</v>
      </c>
      <c r="P18899" t="s">
        <v>476</v>
      </c>
    </row>
    <row r="18900" spans="3:16">
      <c r="C18900" t="s">
        <v>48350</v>
      </c>
      <c r="D18900" t="s">
        <v>48349</v>
      </c>
      <c r="E18900" t="str">
        <f t="shared" si="295"/>
        <v>658388 - KYMO FORMATION</v>
      </c>
      <c r="F18900" t="s">
        <v>9751</v>
      </c>
      <c r="G18900" t="s">
        <v>48348</v>
      </c>
      <c r="I18900" t="s">
        <v>48347</v>
      </c>
      <c r="J18900" t="s">
        <v>48346</v>
      </c>
      <c r="K18900" t="s">
        <v>208</v>
      </c>
      <c r="L18900" t="s">
        <v>48345</v>
      </c>
      <c r="N18900" t="s">
        <v>208</v>
      </c>
      <c r="O18900" t="s">
        <v>476</v>
      </c>
      <c r="P18900" t="s">
        <v>476</v>
      </c>
    </row>
    <row r="18901" spans="3:16">
      <c r="C18901" t="s">
        <v>47790</v>
      </c>
      <c r="D18901" t="s">
        <v>47790</v>
      </c>
      <c r="E18901" t="str">
        <f t="shared" si="295"/>
        <v>651369 - KONINCKX GUY - NAMASTIS</v>
      </c>
      <c r="F18901" t="s">
        <v>24052</v>
      </c>
      <c r="G18901" t="s">
        <v>47789</v>
      </c>
      <c r="I18901" t="s">
        <v>47788</v>
      </c>
      <c r="J18901" t="s">
        <v>47787</v>
      </c>
      <c r="K18901" t="s">
        <v>208</v>
      </c>
      <c r="L18901" t="s">
        <v>47786</v>
      </c>
      <c r="N18901" t="s">
        <v>208</v>
      </c>
      <c r="O18901" t="s">
        <v>476</v>
      </c>
      <c r="P18901" t="s">
        <v>476</v>
      </c>
    </row>
    <row r="18902" spans="3:16">
      <c r="C18902" t="s">
        <v>75754</v>
      </c>
      <c r="D18902" t="s">
        <v>75753</v>
      </c>
      <c r="E18902" t="str">
        <f t="shared" si="295"/>
        <v>597600 - EPATH</v>
      </c>
      <c r="F18902" t="s">
        <v>75752</v>
      </c>
      <c r="G18902" t="s">
        <v>75751</v>
      </c>
      <c r="I18902" t="s">
        <v>75750</v>
      </c>
      <c r="K18902" t="s">
        <v>208</v>
      </c>
      <c r="L18902" t="s">
        <v>75749</v>
      </c>
      <c r="N18902" t="s">
        <v>208</v>
      </c>
      <c r="O18902" t="s">
        <v>476</v>
      </c>
      <c r="P18902" t="s">
        <v>476</v>
      </c>
    </row>
    <row r="18903" spans="3:16">
      <c r="C18903" t="s">
        <v>62285</v>
      </c>
      <c r="D18903" t="s">
        <v>62285</v>
      </c>
      <c r="E18903" t="str">
        <f t="shared" si="295"/>
        <v>556970 - HARTMANN MARIANNE</v>
      </c>
      <c r="F18903" t="s">
        <v>62284</v>
      </c>
      <c r="G18903" t="s">
        <v>62283</v>
      </c>
      <c r="I18903" t="s">
        <v>62282</v>
      </c>
      <c r="J18903" t="s">
        <v>62281</v>
      </c>
      <c r="K18903" t="s">
        <v>208</v>
      </c>
      <c r="L18903" t="s">
        <v>62280</v>
      </c>
      <c r="N18903" t="s">
        <v>208</v>
      </c>
      <c r="O18903" t="s">
        <v>476</v>
      </c>
      <c r="P18903" t="s">
        <v>476</v>
      </c>
    </row>
    <row r="18904" spans="3:16">
      <c r="C18904" t="s">
        <v>75771</v>
      </c>
      <c r="D18904" t="s">
        <v>75770</v>
      </c>
      <c r="E18904" t="str">
        <f t="shared" si="295"/>
        <v>569940 - EFIC</v>
      </c>
      <c r="F18904" t="s">
        <v>2018</v>
      </c>
      <c r="G18904" t="s">
        <v>75769</v>
      </c>
      <c r="H18904" t="s">
        <v>75768</v>
      </c>
      <c r="I18904" t="s">
        <v>75767</v>
      </c>
      <c r="J18904" t="s">
        <v>75766</v>
      </c>
      <c r="K18904" t="s">
        <v>208</v>
      </c>
      <c r="L18904" t="s">
        <v>75765</v>
      </c>
      <c r="N18904" t="s">
        <v>208</v>
      </c>
      <c r="O18904" t="s">
        <v>476</v>
      </c>
      <c r="P18904" t="s">
        <v>476</v>
      </c>
    </row>
    <row r="18905" spans="3:16">
      <c r="C18905" t="s">
        <v>61596</v>
      </c>
      <c r="D18905" t="s">
        <v>61596</v>
      </c>
      <c r="E18905" t="str">
        <f t="shared" si="295"/>
        <v>525789 - H-EVENT SPRL</v>
      </c>
      <c r="F18905" t="s">
        <v>2732</v>
      </c>
      <c r="G18905" t="s">
        <v>61595</v>
      </c>
      <c r="I18905" t="s">
        <v>61594</v>
      </c>
      <c r="J18905" t="s">
        <v>61593</v>
      </c>
      <c r="K18905" t="s">
        <v>208</v>
      </c>
      <c r="L18905" t="s">
        <v>61592</v>
      </c>
      <c r="N18905" t="s">
        <v>208</v>
      </c>
      <c r="O18905" t="s">
        <v>476</v>
      </c>
      <c r="P18905" t="s">
        <v>476</v>
      </c>
    </row>
    <row r="18906" spans="3:16">
      <c r="C18906" t="s">
        <v>68384</v>
      </c>
      <c r="D18906" t="s">
        <v>68384</v>
      </c>
      <c r="E18906" t="str">
        <f t="shared" si="295"/>
        <v>587989 - FRANCOISE BUSIAUX</v>
      </c>
      <c r="F18906" t="s">
        <v>16293</v>
      </c>
      <c r="G18906" t="s">
        <v>68383</v>
      </c>
      <c r="I18906" t="s">
        <v>68382</v>
      </c>
      <c r="J18906" t="s">
        <v>68381</v>
      </c>
      <c r="K18906" t="s">
        <v>208</v>
      </c>
      <c r="L18906" t="s">
        <v>68380</v>
      </c>
      <c r="N18906" t="s">
        <v>208</v>
      </c>
      <c r="O18906" t="s">
        <v>476</v>
      </c>
      <c r="P18906" t="s">
        <v>476</v>
      </c>
    </row>
    <row r="18907" spans="3:16">
      <c r="C18907" t="s">
        <v>16062</v>
      </c>
      <c r="D18907" t="s">
        <v>16061</v>
      </c>
      <c r="E18907" t="str">
        <f t="shared" si="295"/>
        <v>681246 - SBMN</v>
      </c>
      <c r="F18907" t="s">
        <v>6168</v>
      </c>
      <c r="G18907" t="s">
        <v>16060</v>
      </c>
      <c r="I18907" t="s">
        <v>16059</v>
      </c>
      <c r="K18907" t="s">
        <v>208</v>
      </c>
      <c r="L18907" t="s">
        <v>16058</v>
      </c>
      <c r="N18907" t="s">
        <v>208</v>
      </c>
      <c r="O18907" t="s">
        <v>476</v>
      </c>
      <c r="P18907" t="s">
        <v>476</v>
      </c>
    </row>
    <row r="18908" spans="3:16">
      <c r="C18908" t="s">
        <v>89058</v>
      </c>
      <c r="D18908" t="s">
        <v>89058</v>
      </c>
      <c r="E18908" t="str">
        <f t="shared" si="295"/>
        <v>673742 - DATA INNOVATIONS EUROPE</v>
      </c>
      <c r="F18908" t="s">
        <v>9913</v>
      </c>
      <c r="G18908" t="s">
        <v>89057</v>
      </c>
      <c r="H18908" t="s">
        <v>89056</v>
      </c>
      <c r="I18908" t="s">
        <v>89055</v>
      </c>
      <c r="J18908" t="s">
        <v>89054</v>
      </c>
      <c r="K18908" t="s">
        <v>208</v>
      </c>
      <c r="L18908" t="s">
        <v>89053</v>
      </c>
      <c r="N18908" t="s">
        <v>208</v>
      </c>
      <c r="O18908" t="s">
        <v>476</v>
      </c>
      <c r="P18908" t="s">
        <v>476</v>
      </c>
    </row>
    <row r="18909" spans="3:16">
      <c r="C18909" t="s">
        <v>11152</v>
      </c>
      <c r="D18909" t="s">
        <v>11152</v>
      </c>
      <c r="E18909" t="str">
        <f t="shared" si="295"/>
        <v>598318 - TARASANA</v>
      </c>
      <c r="F18909" t="s">
        <v>5094</v>
      </c>
      <c r="G18909" t="s">
        <v>11151</v>
      </c>
      <c r="I18909" t="s">
        <v>11150</v>
      </c>
      <c r="K18909" t="s">
        <v>208</v>
      </c>
      <c r="L18909" t="s">
        <v>11149</v>
      </c>
      <c r="N18909" t="s">
        <v>208</v>
      </c>
      <c r="O18909" t="s">
        <v>476</v>
      </c>
      <c r="P18909" t="s">
        <v>476</v>
      </c>
    </row>
    <row r="18910" spans="3:16">
      <c r="C18910" t="s">
        <v>37171</v>
      </c>
      <c r="D18910" t="s">
        <v>37171</v>
      </c>
      <c r="E18910" t="str">
        <f t="shared" si="295"/>
        <v>486917 - MEDICONGRESS</v>
      </c>
      <c r="F18910" t="s">
        <v>22126</v>
      </c>
      <c r="G18910" t="s">
        <v>37170</v>
      </c>
      <c r="I18910" t="s">
        <v>37169</v>
      </c>
      <c r="J18910" t="s">
        <v>37168</v>
      </c>
      <c r="K18910" t="s">
        <v>208</v>
      </c>
      <c r="L18910" t="s">
        <v>37167</v>
      </c>
      <c r="N18910" t="s">
        <v>208</v>
      </c>
      <c r="O18910" t="s">
        <v>476</v>
      </c>
      <c r="P18910" t="s">
        <v>476</v>
      </c>
    </row>
    <row r="18911" spans="3:16">
      <c r="C18911" t="s">
        <v>48680</v>
      </c>
      <c r="D18911" t="s">
        <v>48680</v>
      </c>
      <c r="E18911" t="str">
        <f t="shared" si="295"/>
        <v>527804 - K FORMATION SPRLU</v>
      </c>
      <c r="F18911" t="s">
        <v>10616</v>
      </c>
      <c r="G18911" t="s">
        <v>48679</v>
      </c>
      <c r="I18911" t="s">
        <v>48678</v>
      </c>
      <c r="J18911" t="s">
        <v>48677</v>
      </c>
      <c r="K18911" t="s">
        <v>208</v>
      </c>
      <c r="L18911" t="s">
        <v>48676</v>
      </c>
      <c r="N18911" t="s">
        <v>208</v>
      </c>
      <c r="O18911" t="s">
        <v>476</v>
      </c>
      <c r="P18911" t="s">
        <v>476</v>
      </c>
    </row>
    <row r="18912" spans="3:16">
      <c r="C18912" t="s">
        <v>76232</v>
      </c>
      <c r="D18912" t="s">
        <v>76231</v>
      </c>
      <c r="E18912" t="str">
        <f t="shared" si="295"/>
        <v>568867 - EANS</v>
      </c>
      <c r="F18912" t="s">
        <v>2003</v>
      </c>
      <c r="G18912" t="s">
        <v>76230</v>
      </c>
      <c r="H18912" t="s">
        <v>76229</v>
      </c>
      <c r="I18912" t="s">
        <v>76228</v>
      </c>
      <c r="K18912" t="s">
        <v>208</v>
      </c>
      <c r="L18912" t="s">
        <v>76227</v>
      </c>
      <c r="N18912" t="s">
        <v>208</v>
      </c>
      <c r="O18912" t="s">
        <v>476</v>
      </c>
      <c r="P18912" t="s">
        <v>476</v>
      </c>
    </row>
    <row r="18913" spans="3:16">
      <c r="C18913" t="s">
        <v>67116</v>
      </c>
      <c r="D18913" t="s">
        <v>67115</v>
      </c>
      <c r="E18913" t="str">
        <f t="shared" si="295"/>
        <v>676755 - GERARD VINCENT</v>
      </c>
      <c r="F18913" t="s">
        <v>13665</v>
      </c>
      <c r="G18913" t="s">
        <v>67114</v>
      </c>
      <c r="I18913" t="s">
        <v>67113</v>
      </c>
      <c r="J18913" t="s">
        <v>67112</v>
      </c>
      <c r="K18913" t="s">
        <v>208</v>
      </c>
      <c r="L18913" t="s">
        <v>67111</v>
      </c>
      <c r="N18913" t="s">
        <v>208</v>
      </c>
      <c r="O18913" t="s">
        <v>476</v>
      </c>
      <c r="P18913" t="s">
        <v>476</v>
      </c>
    </row>
    <row r="18914" spans="3:16">
      <c r="C18914" t="s">
        <v>13359</v>
      </c>
      <c r="D18914" t="s">
        <v>13359</v>
      </c>
      <c r="E18914" t="str">
        <f t="shared" si="295"/>
        <v>458557 - SPRONKEN ORTHOPEDIE</v>
      </c>
      <c r="I18914" t="s">
        <v>13358</v>
      </c>
      <c r="K18914" t="s">
        <v>208</v>
      </c>
      <c r="L18914" t="s">
        <v>13357</v>
      </c>
      <c r="N18914" t="s">
        <v>208</v>
      </c>
      <c r="O18914" t="s">
        <v>476</v>
      </c>
      <c r="P18914" t="s">
        <v>476</v>
      </c>
    </row>
    <row r="18915" spans="3:16">
      <c r="C18915" t="s">
        <v>108331</v>
      </c>
      <c r="D18915" t="s">
        <v>92591</v>
      </c>
      <c r="E18915" t="str">
        <f t="shared" si="295"/>
        <v>512461 - CCC</v>
      </c>
      <c r="F18915" t="s">
        <v>108330</v>
      </c>
      <c r="G18915" t="s">
        <v>108329</v>
      </c>
      <c r="I18915" t="s">
        <v>3200</v>
      </c>
      <c r="J18915" t="s">
        <v>108328</v>
      </c>
      <c r="K18915" t="s">
        <v>208</v>
      </c>
      <c r="L18915" t="s">
        <v>108327</v>
      </c>
      <c r="N18915" t="s">
        <v>208</v>
      </c>
      <c r="O18915" t="s">
        <v>476</v>
      </c>
      <c r="P18915" t="s">
        <v>476</v>
      </c>
    </row>
    <row r="18916" spans="3:16">
      <c r="C18916" t="s">
        <v>76440</v>
      </c>
      <c r="D18916" t="s">
        <v>76439</v>
      </c>
      <c r="E18916" t="str">
        <f t="shared" si="295"/>
        <v>555230 - EAMA</v>
      </c>
      <c r="F18916" t="s">
        <v>76045</v>
      </c>
      <c r="G18916" t="s">
        <v>76438</v>
      </c>
      <c r="H18916" t="s">
        <v>76437</v>
      </c>
      <c r="I18916" t="s">
        <v>3200</v>
      </c>
      <c r="K18916" t="s">
        <v>208</v>
      </c>
      <c r="L18916" t="s">
        <v>76436</v>
      </c>
      <c r="N18916" t="s">
        <v>208</v>
      </c>
      <c r="O18916" t="s">
        <v>476</v>
      </c>
      <c r="P18916" t="s">
        <v>476</v>
      </c>
    </row>
    <row r="18917" spans="3:16">
      <c r="C18917" t="s">
        <v>76010</v>
      </c>
      <c r="D18917" t="s">
        <v>76009</v>
      </c>
      <c r="E18917" t="str">
        <f t="shared" si="295"/>
        <v>634256 - EFCS</v>
      </c>
      <c r="F18917" t="s">
        <v>4718</v>
      </c>
      <c r="G18917" t="s">
        <v>76008</v>
      </c>
      <c r="I18917" t="s">
        <v>3200</v>
      </c>
      <c r="K18917" t="s">
        <v>208</v>
      </c>
      <c r="L18917" t="s">
        <v>76007</v>
      </c>
      <c r="N18917" t="s">
        <v>208</v>
      </c>
      <c r="O18917" t="s">
        <v>476</v>
      </c>
      <c r="P18917" t="s">
        <v>476</v>
      </c>
    </row>
    <row r="18918" spans="3:16">
      <c r="C18918" t="s">
        <v>48031</v>
      </c>
      <c r="D18918" t="s">
        <v>48030</v>
      </c>
      <c r="E18918" t="str">
        <f t="shared" si="295"/>
        <v>556233 - KING CONVENTION BVBA</v>
      </c>
      <c r="F18918" t="s">
        <v>48029</v>
      </c>
      <c r="G18918" t="s">
        <v>48028</v>
      </c>
      <c r="H18918" t="s">
        <v>48027</v>
      </c>
      <c r="I18918" t="s">
        <v>3200</v>
      </c>
      <c r="J18918" t="s">
        <v>48026</v>
      </c>
      <c r="K18918" t="s">
        <v>208</v>
      </c>
      <c r="L18918" t="s">
        <v>48025</v>
      </c>
      <c r="N18918" t="s">
        <v>208</v>
      </c>
      <c r="O18918" t="s">
        <v>476</v>
      </c>
      <c r="P18918" t="s">
        <v>476</v>
      </c>
    </row>
    <row r="18919" spans="3:16">
      <c r="C18919" t="s">
        <v>5192</v>
      </c>
      <c r="D18919" t="s">
        <v>5192</v>
      </c>
      <c r="E18919" t="str">
        <f t="shared" si="295"/>
        <v>560583 - UNIVERSITEIT GENT</v>
      </c>
      <c r="F18919" t="s">
        <v>5191</v>
      </c>
      <c r="G18919" t="s">
        <v>5190</v>
      </c>
      <c r="I18919" t="s">
        <v>3200</v>
      </c>
      <c r="J18919" t="s">
        <v>5189</v>
      </c>
      <c r="K18919" t="s">
        <v>208</v>
      </c>
      <c r="L18919" t="s">
        <v>5188</v>
      </c>
      <c r="N18919" t="s">
        <v>208</v>
      </c>
      <c r="O18919" t="s">
        <v>476</v>
      </c>
      <c r="P18919" t="s">
        <v>476</v>
      </c>
    </row>
    <row r="18920" spans="3:16">
      <c r="C18920" t="s">
        <v>3211</v>
      </c>
      <c r="D18920" t="s">
        <v>3210</v>
      </c>
      <c r="E18920" t="str">
        <f t="shared" si="295"/>
        <v>589410 - VLESP</v>
      </c>
      <c r="F18920" t="s">
        <v>3209</v>
      </c>
      <c r="G18920" t="s">
        <v>3208</v>
      </c>
      <c r="H18920" t="s">
        <v>3207</v>
      </c>
      <c r="I18920" t="s">
        <v>3200</v>
      </c>
      <c r="J18920" t="s">
        <v>3206</v>
      </c>
      <c r="K18920" t="s">
        <v>208</v>
      </c>
      <c r="L18920" t="s">
        <v>3205</v>
      </c>
      <c r="N18920" t="s">
        <v>208</v>
      </c>
      <c r="O18920" t="s">
        <v>476</v>
      </c>
      <c r="P18920" t="s">
        <v>476</v>
      </c>
    </row>
    <row r="18921" spans="3:16">
      <c r="C18921" t="s">
        <v>3204</v>
      </c>
      <c r="D18921" t="s">
        <v>3203</v>
      </c>
      <c r="E18921" t="str">
        <f t="shared" si="295"/>
        <v>575872 - VIB</v>
      </c>
      <c r="F18921" t="s">
        <v>3202</v>
      </c>
      <c r="G18921" t="s">
        <v>3201</v>
      </c>
      <c r="I18921" t="s">
        <v>3200</v>
      </c>
      <c r="J18921" t="s">
        <v>3199</v>
      </c>
      <c r="K18921" t="s">
        <v>208</v>
      </c>
      <c r="L18921" t="s">
        <v>3198</v>
      </c>
      <c r="N18921" t="s">
        <v>208</v>
      </c>
      <c r="O18921" t="s">
        <v>476</v>
      </c>
      <c r="P18921" t="s">
        <v>476</v>
      </c>
    </row>
    <row r="18922" spans="3:16">
      <c r="C18922" t="s">
        <v>116793</v>
      </c>
      <c r="D18922" t="s">
        <v>116793</v>
      </c>
      <c r="E18922" t="str">
        <f t="shared" si="295"/>
        <v>662525 - AUSTIME CENTRAAL</v>
      </c>
      <c r="F18922" t="s">
        <v>4135</v>
      </c>
      <c r="G18922" t="s">
        <v>116757</v>
      </c>
      <c r="I18922" t="s">
        <v>116756</v>
      </c>
      <c r="J18922" t="s">
        <v>116792</v>
      </c>
      <c r="K18922" t="s">
        <v>208</v>
      </c>
      <c r="L18922" t="s">
        <v>116791</v>
      </c>
      <c r="N18922" t="s">
        <v>208</v>
      </c>
      <c r="O18922" t="s">
        <v>476</v>
      </c>
      <c r="P18922" t="s">
        <v>476</v>
      </c>
    </row>
    <row r="18923" spans="3:16">
      <c r="C18923" t="s">
        <v>116758</v>
      </c>
      <c r="D18923" t="s">
        <v>116758</v>
      </c>
      <c r="E18923" t="str">
        <f t="shared" si="295"/>
        <v>671824 - AUTISME CENTRAAL</v>
      </c>
      <c r="F18923" t="s">
        <v>2969</v>
      </c>
      <c r="G18923" t="s">
        <v>116757</v>
      </c>
      <c r="I18923" t="s">
        <v>116756</v>
      </c>
      <c r="J18923" t="s">
        <v>116755</v>
      </c>
      <c r="K18923" t="s">
        <v>208</v>
      </c>
      <c r="L18923" t="s">
        <v>116754</v>
      </c>
      <c r="N18923" t="s">
        <v>208</v>
      </c>
      <c r="O18923" t="s">
        <v>476</v>
      </c>
      <c r="P18923" t="s">
        <v>476</v>
      </c>
    </row>
    <row r="18924" spans="3:16">
      <c r="C18924" t="s">
        <v>128048</v>
      </c>
      <c r="D18924" t="s">
        <v>128048</v>
      </c>
      <c r="E18924" t="str">
        <f t="shared" si="295"/>
        <v>652489 - ANTENNE 110</v>
      </c>
      <c r="F18924" t="s">
        <v>2460</v>
      </c>
      <c r="G18924" t="s">
        <v>128047</v>
      </c>
      <c r="I18924" t="s">
        <v>128046</v>
      </c>
      <c r="J18924" t="s">
        <v>128045</v>
      </c>
      <c r="K18924" t="s">
        <v>208</v>
      </c>
      <c r="L18924" t="s">
        <v>128044</v>
      </c>
      <c r="N18924" t="s">
        <v>208</v>
      </c>
      <c r="O18924" t="s">
        <v>476</v>
      </c>
      <c r="P18924" t="s">
        <v>476</v>
      </c>
    </row>
    <row r="18925" spans="3:16">
      <c r="C18925" t="s">
        <v>94372</v>
      </c>
      <c r="D18925" t="s">
        <v>94372</v>
      </c>
      <c r="E18925" t="str">
        <f t="shared" si="295"/>
        <v>520123 - COLLEGE INTERNATIONAL D'AROMATHERAPIE DOMINIQUE BAUDOUX</v>
      </c>
      <c r="F18925" t="s">
        <v>94371</v>
      </c>
      <c r="G18925" t="s">
        <v>94370</v>
      </c>
      <c r="I18925" t="s">
        <v>94369</v>
      </c>
      <c r="J18925" t="s">
        <v>94368</v>
      </c>
      <c r="K18925" t="s">
        <v>208</v>
      </c>
      <c r="L18925" t="s">
        <v>94367</v>
      </c>
      <c r="N18925" t="s">
        <v>208</v>
      </c>
      <c r="O18925" t="s">
        <v>476</v>
      </c>
      <c r="P18925" t="s">
        <v>476</v>
      </c>
    </row>
    <row r="18926" spans="3:16">
      <c r="C18926" t="s">
        <v>65616</v>
      </c>
      <c r="D18926" t="s">
        <v>65615</v>
      </c>
      <c r="E18926" t="str">
        <f t="shared" si="295"/>
        <v>593655 - GHDC</v>
      </c>
      <c r="F18926" t="s">
        <v>24667</v>
      </c>
      <c r="G18926" t="s">
        <v>65614</v>
      </c>
      <c r="I18926" t="s">
        <v>65613</v>
      </c>
      <c r="J18926" t="s">
        <v>65612</v>
      </c>
      <c r="K18926" t="s">
        <v>208</v>
      </c>
      <c r="L18926" t="s">
        <v>65611</v>
      </c>
      <c r="N18926" t="s">
        <v>208</v>
      </c>
      <c r="O18926" t="s">
        <v>476</v>
      </c>
      <c r="P18926" t="s">
        <v>476</v>
      </c>
    </row>
    <row r="18927" spans="3:16">
      <c r="C18927" t="s">
        <v>24752</v>
      </c>
      <c r="D18927" t="s">
        <v>24751</v>
      </c>
      <c r="E18927" t="str">
        <f t="shared" si="295"/>
        <v>674590 - MAKE UP FOREVER ACADEMY BRUSSELS</v>
      </c>
      <c r="F18927" t="s">
        <v>3223</v>
      </c>
      <c r="G18927" t="s">
        <v>24750</v>
      </c>
      <c r="I18927" t="s">
        <v>24749</v>
      </c>
      <c r="J18927" t="s">
        <v>24748</v>
      </c>
      <c r="K18927" t="s">
        <v>208</v>
      </c>
      <c r="L18927" t="s">
        <v>24747</v>
      </c>
      <c r="N18927" t="s">
        <v>208</v>
      </c>
      <c r="O18927" t="s">
        <v>476</v>
      </c>
      <c r="P18927" t="s">
        <v>476</v>
      </c>
    </row>
    <row r="18928" spans="3:16">
      <c r="C18928" t="s">
        <v>75897</v>
      </c>
      <c r="D18928" t="s">
        <v>75896</v>
      </c>
      <c r="E18928" t="str">
        <f t="shared" si="295"/>
        <v>581720 - EKS</v>
      </c>
      <c r="F18928" t="s">
        <v>75393</v>
      </c>
      <c r="G18928" t="s">
        <v>75895</v>
      </c>
      <c r="I18928" t="s">
        <v>75894</v>
      </c>
      <c r="J18928" t="s">
        <v>37168</v>
      </c>
      <c r="K18928" t="s">
        <v>208</v>
      </c>
      <c r="L18928" t="s">
        <v>75893</v>
      </c>
      <c r="N18928" t="s">
        <v>208</v>
      </c>
      <c r="O18928" t="s">
        <v>476</v>
      </c>
      <c r="P18928" t="s">
        <v>476</v>
      </c>
    </row>
    <row r="18929" spans="3:16">
      <c r="C18929" t="s">
        <v>114346</v>
      </c>
      <c r="D18929" t="s">
        <v>114345</v>
      </c>
      <c r="E18929" t="str">
        <f t="shared" si="295"/>
        <v>621158 - BIP ASBL</v>
      </c>
      <c r="F18929" t="s">
        <v>24184</v>
      </c>
      <c r="G18929" t="s">
        <v>114344</v>
      </c>
      <c r="I18929" t="s">
        <v>114343</v>
      </c>
      <c r="J18929" t="s">
        <v>114342</v>
      </c>
      <c r="K18929" t="s">
        <v>208</v>
      </c>
      <c r="L18929" t="s">
        <v>114341</v>
      </c>
      <c r="N18929" t="s">
        <v>208</v>
      </c>
      <c r="O18929" t="s">
        <v>476</v>
      </c>
      <c r="P18929" t="s">
        <v>476</v>
      </c>
    </row>
    <row r="18930" spans="3:16">
      <c r="C18930" t="s">
        <v>17409</v>
      </c>
      <c r="D18930" t="s">
        <v>17408</v>
      </c>
      <c r="E18930" t="str">
        <f t="shared" si="295"/>
        <v>662150 - SPX</v>
      </c>
      <c r="F18930" t="s">
        <v>17407</v>
      </c>
      <c r="G18930" t="s">
        <v>17406</v>
      </c>
      <c r="I18930" t="s">
        <v>17405</v>
      </c>
      <c r="J18930" t="s">
        <v>17404</v>
      </c>
      <c r="K18930" t="s">
        <v>208</v>
      </c>
      <c r="L18930" t="s">
        <v>17403</v>
      </c>
      <c r="N18930" t="s">
        <v>208</v>
      </c>
      <c r="O18930" t="s">
        <v>476</v>
      </c>
      <c r="P18930" t="s">
        <v>476</v>
      </c>
    </row>
    <row r="18931" spans="3:16">
      <c r="C18931" t="s">
        <v>67847</v>
      </c>
      <c r="D18931" t="s">
        <v>67847</v>
      </c>
      <c r="E18931" t="str">
        <f t="shared" si="295"/>
        <v>583236 - GALENUS</v>
      </c>
      <c r="F18931" t="s">
        <v>67846</v>
      </c>
      <c r="G18931" t="s">
        <v>67845</v>
      </c>
      <c r="H18931" t="s">
        <v>67844</v>
      </c>
      <c r="I18931" t="s">
        <v>67843</v>
      </c>
      <c r="K18931" t="s">
        <v>208</v>
      </c>
      <c r="L18931" t="s">
        <v>67842</v>
      </c>
      <c r="N18931" t="s">
        <v>208</v>
      </c>
      <c r="O18931" t="s">
        <v>476</v>
      </c>
      <c r="P18931" t="s">
        <v>476</v>
      </c>
    </row>
    <row r="18932" spans="3:16">
      <c r="C18932" t="s">
        <v>59417</v>
      </c>
      <c r="D18932" t="s">
        <v>59417</v>
      </c>
      <c r="E18932" t="str">
        <f t="shared" si="295"/>
        <v>520962 - IESCA ASBL</v>
      </c>
      <c r="F18932" t="s">
        <v>43361</v>
      </c>
      <c r="G18932" t="s">
        <v>59416</v>
      </c>
      <c r="I18932" t="s">
        <v>59415</v>
      </c>
      <c r="J18932" t="s">
        <v>59414</v>
      </c>
      <c r="K18932" t="s">
        <v>208</v>
      </c>
      <c r="L18932" t="s">
        <v>59413</v>
      </c>
      <c r="N18932" t="s">
        <v>208</v>
      </c>
      <c r="O18932" t="s">
        <v>476</v>
      </c>
      <c r="P18932" t="s">
        <v>476</v>
      </c>
    </row>
    <row r="18933" spans="3:16">
      <c r="C18933" t="s">
        <v>16068</v>
      </c>
      <c r="D18933" t="s">
        <v>16067</v>
      </c>
      <c r="E18933" t="str">
        <f t="shared" si="295"/>
        <v>662963 - SBP</v>
      </c>
      <c r="F18933" t="s">
        <v>4476</v>
      </c>
      <c r="G18933" t="s">
        <v>16066</v>
      </c>
      <c r="I18933" t="s">
        <v>16065</v>
      </c>
      <c r="J18933" t="s">
        <v>16064</v>
      </c>
      <c r="K18933" t="s">
        <v>208</v>
      </c>
      <c r="L18933" t="s">
        <v>16063</v>
      </c>
      <c r="N18933" t="s">
        <v>208</v>
      </c>
      <c r="O18933" t="s">
        <v>476</v>
      </c>
      <c r="P18933" t="s">
        <v>476</v>
      </c>
    </row>
    <row r="18934" spans="3:16">
      <c r="C18934" t="s">
        <v>78717</v>
      </c>
      <c r="D18934" t="s">
        <v>78717</v>
      </c>
      <c r="E18934" t="str">
        <f t="shared" si="295"/>
        <v>541400 - ERIC VERLAINE</v>
      </c>
      <c r="F18934" t="s">
        <v>5108</v>
      </c>
      <c r="G18934" t="s">
        <v>78716</v>
      </c>
      <c r="I18934" t="s">
        <v>78715</v>
      </c>
      <c r="J18934" t="s">
        <v>78714</v>
      </c>
      <c r="K18934" t="s">
        <v>208</v>
      </c>
      <c r="L18934" t="s">
        <v>78713</v>
      </c>
      <c r="N18934" t="s">
        <v>208</v>
      </c>
      <c r="O18934" t="s">
        <v>476</v>
      </c>
      <c r="P18934" t="s">
        <v>476</v>
      </c>
    </row>
    <row r="18935" spans="3:16">
      <c r="C18935" t="s">
        <v>114366</v>
      </c>
      <c r="D18935" t="s">
        <v>114365</v>
      </c>
      <c r="E18935" t="str">
        <f t="shared" si="295"/>
        <v>608804 - BHPA - SBPH ASBL</v>
      </c>
      <c r="F18935" t="s">
        <v>48569</v>
      </c>
      <c r="G18935" t="s">
        <v>114364</v>
      </c>
      <c r="H18935" t="s">
        <v>114363</v>
      </c>
      <c r="I18935" t="s">
        <v>76300</v>
      </c>
      <c r="K18935" t="s">
        <v>208</v>
      </c>
      <c r="L18935" t="s">
        <v>114362</v>
      </c>
      <c r="N18935" t="s">
        <v>208</v>
      </c>
      <c r="O18935" t="s">
        <v>476</v>
      </c>
      <c r="P18935" t="s">
        <v>476</v>
      </c>
    </row>
    <row r="18936" spans="3:16">
      <c r="C18936" t="s">
        <v>76303</v>
      </c>
      <c r="D18936" t="s">
        <v>76302</v>
      </c>
      <c r="E18936" t="str">
        <f t="shared" si="295"/>
        <v>676603 - EAO</v>
      </c>
      <c r="F18936" t="s">
        <v>16142</v>
      </c>
      <c r="G18936" t="s">
        <v>76301</v>
      </c>
      <c r="I18936" t="s">
        <v>76300</v>
      </c>
      <c r="K18936" t="s">
        <v>208</v>
      </c>
      <c r="L18936" t="s">
        <v>76299</v>
      </c>
      <c r="N18936" t="s">
        <v>208</v>
      </c>
      <c r="O18936" t="s">
        <v>476</v>
      </c>
      <c r="P18936" t="s">
        <v>476</v>
      </c>
    </row>
    <row r="18937" spans="3:16">
      <c r="C18937" t="s">
        <v>33656</v>
      </c>
      <c r="D18937" t="s">
        <v>33656</v>
      </c>
      <c r="E18937" t="str">
        <f t="shared" si="295"/>
        <v>630585 - NEUROTRANSMETTEURS</v>
      </c>
      <c r="F18937" t="s">
        <v>3795</v>
      </c>
      <c r="G18937" t="s">
        <v>33655</v>
      </c>
      <c r="I18937" t="s">
        <v>33654</v>
      </c>
      <c r="J18937" t="s">
        <v>33653</v>
      </c>
      <c r="K18937" t="s">
        <v>208</v>
      </c>
      <c r="L18937" t="s">
        <v>33652</v>
      </c>
      <c r="N18937" t="s">
        <v>208</v>
      </c>
      <c r="O18937" t="s">
        <v>476</v>
      </c>
      <c r="P18937" t="s">
        <v>476</v>
      </c>
    </row>
    <row r="18938" spans="3:16">
      <c r="C18938" t="s">
        <v>14108</v>
      </c>
      <c r="D18938" t="s">
        <v>14107</v>
      </c>
      <c r="E18938" t="str">
        <f t="shared" si="295"/>
        <v>666439 - SOLIDARITE FEMMES</v>
      </c>
      <c r="F18938" t="s">
        <v>3786</v>
      </c>
      <c r="G18938" t="s">
        <v>14106</v>
      </c>
      <c r="I18938" t="s">
        <v>14105</v>
      </c>
      <c r="J18938" t="s">
        <v>14104</v>
      </c>
      <c r="K18938" t="s">
        <v>208</v>
      </c>
      <c r="L18938" t="s">
        <v>14103</v>
      </c>
      <c r="N18938" t="s">
        <v>208</v>
      </c>
      <c r="O18938" t="s">
        <v>476</v>
      </c>
      <c r="P18938" t="s">
        <v>476</v>
      </c>
    </row>
    <row r="18939" spans="3:16">
      <c r="C18939" t="s">
        <v>121907</v>
      </c>
      <c r="D18939" t="s">
        <v>121906</v>
      </c>
      <c r="E18939" t="str">
        <f t="shared" si="295"/>
        <v>580650 - AEPC</v>
      </c>
      <c r="F18939" t="s">
        <v>10945</v>
      </c>
      <c r="G18939" t="s">
        <v>121905</v>
      </c>
      <c r="H18939" t="s">
        <v>121904</v>
      </c>
      <c r="I18939" t="s">
        <v>48390</v>
      </c>
      <c r="K18939" t="s">
        <v>208</v>
      </c>
      <c r="L18939" t="s">
        <v>121903</v>
      </c>
      <c r="N18939" t="s">
        <v>208</v>
      </c>
      <c r="O18939" t="s">
        <v>476</v>
      </c>
      <c r="P18939" t="s">
        <v>476</v>
      </c>
    </row>
    <row r="18940" spans="3:16">
      <c r="C18940" t="s">
        <v>114384</v>
      </c>
      <c r="D18940" t="s">
        <v>114383</v>
      </c>
      <c r="E18940" t="str">
        <f t="shared" si="295"/>
        <v>588738 - BARA</v>
      </c>
      <c r="F18940" t="s">
        <v>114382</v>
      </c>
      <c r="G18940" t="s">
        <v>114381</v>
      </c>
      <c r="H18940" t="s">
        <v>114380</v>
      </c>
      <c r="I18940" t="s">
        <v>48390</v>
      </c>
      <c r="J18940" t="s">
        <v>114379</v>
      </c>
      <c r="K18940" t="s">
        <v>208</v>
      </c>
      <c r="L18940" t="s">
        <v>114378</v>
      </c>
      <c r="N18940" t="s">
        <v>208</v>
      </c>
      <c r="O18940" t="s">
        <v>476</v>
      </c>
      <c r="P18940" t="s">
        <v>476</v>
      </c>
    </row>
    <row r="18941" spans="3:16">
      <c r="C18941" t="s">
        <v>76406</v>
      </c>
      <c r="D18941" t="s">
        <v>76405</v>
      </c>
      <c r="E18941" t="str">
        <f t="shared" si="295"/>
        <v>581288 - EAGS</v>
      </c>
      <c r="F18941" t="s">
        <v>39146</v>
      </c>
      <c r="G18941" t="s">
        <v>76404</v>
      </c>
      <c r="I18941" t="s">
        <v>48390</v>
      </c>
      <c r="J18941" t="s">
        <v>76403</v>
      </c>
      <c r="K18941" t="s">
        <v>208</v>
      </c>
      <c r="L18941" t="s">
        <v>76402</v>
      </c>
      <c r="N18941" t="s">
        <v>208</v>
      </c>
      <c r="O18941" t="s">
        <v>476</v>
      </c>
      <c r="P18941" t="s">
        <v>476</v>
      </c>
    </row>
    <row r="18942" spans="3:16">
      <c r="C18942" t="s">
        <v>76271</v>
      </c>
      <c r="D18942" t="s">
        <v>76270</v>
      </c>
      <c r="E18942" t="str">
        <f t="shared" si="295"/>
        <v>555605 - EVER</v>
      </c>
      <c r="F18942" t="s">
        <v>76269</v>
      </c>
      <c r="G18942" t="s">
        <v>76268</v>
      </c>
      <c r="I18942" t="s">
        <v>48390</v>
      </c>
      <c r="J18942" t="s">
        <v>76267</v>
      </c>
      <c r="K18942" t="s">
        <v>208</v>
      </c>
      <c r="L18942" t="s">
        <v>76266</v>
      </c>
      <c r="N18942" t="s">
        <v>208</v>
      </c>
      <c r="O18942" t="s">
        <v>476</v>
      </c>
      <c r="P18942" t="s">
        <v>476</v>
      </c>
    </row>
    <row r="18943" spans="3:16">
      <c r="C18943" t="s">
        <v>75650</v>
      </c>
      <c r="D18943" t="s">
        <v>75429</v>
      </c>
      <c r="E18943" t="str">
        <f t="shared" si="295"/>
        <v>656562 - ESGE</v>
      </c>
      <c r="F18943" t="s">
        <v>21187</v>
      </c>
      <c r="G18943" t="s">
        <v>75649</v>
      </c>
      <c r="I18943" t="s">
        <v>48390</v>
      </c>
      <c r="J18943" t="s">
        <v>75648</v>
      </c>
      <c r="K18943" t="s">
        <v>208</v>
      </c>
      <c r="L18943" t="s">
        <v>75647</v>
      </c>
      <c r="N18943" t="s">
        <v>208</v>
      </c>
      <c r="O18943" t="s">
        <v>476</v>
      </c>
      <c r="P18943" t="s">
        <v>476</v>
      </c>
    </row>
    <row r="18944" spans="3:16">
      <c r="C18944" t="s">
        <v>51301</v>
      </c>
      <c r="D18944" t="s">
        <v>51300</v>
      </c>
      <c r="E18944" t="str">
        <f t="shared" si="295"/>
        <v>564655 - ILSF</v>
      </c>
      <c r="F18944" t="s">
        <v>51299</v>
      </c>
      <c r="G18944" t="s">
        <v>51298</v>
      </c>
      <c r="I18944" t="s">
        <v>48390</v>
      </c>
      <c r="J18944" t="s">
        <v>51297</v>
      </c>
      <c r="K18944" t="s">
        <v>208</v>
      </c>
      <c r="L18944" t="s">
        <v>51296</v>
      </c>
      <c r="N18944" t="s">
        <v>208</v>
      </c>
      <c r="O18944" t="s">
        <v>476</v>
      </c>
      <c r="P18944" t="s">
        <v>476</v>
      </c>
    </row>
    <row r="18945" spans="3:16">
      <c r="C18945" t="s">
        <v>48394</v>
      </c>
      <c r="D18945" t="s">
        <v>48393</v>
      </c>
      <c r="E18945" t="str">
        <f t="shared" si="295"/>
        <v>585427 - KU LEUVEN</v>
      </c>
      <c r="F18945" t="s">
        <v>48392</v>
      </c>
      <c r="G18945" t="s">
        <v>48391</v>
      </c>
      <c r="I18945" t="s">
        <v>48390</v>
      </c>
      <c r="J18945" t="s">
        <v>48389</v>
      </c>
      <c r="K18945" t="s">
        <v>208</v>
      </c>
      <c r="L18945" t="s">
        <v>48388</v>
      </c>
      <c r="N18945" t="s">
        <v>208</v>
      </c>
      <c r="O18945" t="s">
        <v>476</v>
      </c>
      <c r="P18945" t="s">
        <v>476</v>
      </c>
    </row>
    <row r="18946" spans="3:16">
      <c r="C18946" t="s">
        <v>62156</v>
      </c>
      <c r="D18946" t="s">
        <v>62155</v>
      </c>
      <c r="E18946" t="str">
        <f t="shared" ref="E18946:E19009" si="296">_xlfn.CONCAT(L18946," - ",D18946)</f>
        <v>553669 - HERS</v>
      </c>
      <c r="F18946" t="s">
        <v>1649</v>
      </c>
      <c r="G18946" t="s">
        <v>62154</v>
      </c>
      <c r="I18946" t="s">
        <v>62153</v>
      </c>
      <c r="J18946" t="s">
        <v>62152</v>
      </c>
      <c r="K18946" t="s">
        <v>208</v>
      </c>
      <c r="L18946" t="s">
        <v>62151</v>
      </c>
      <c r="N18946" t="s">
        <v>208</v>
      </c>
      <c r="O18946" t="s">
        <v>476</v>
      </c>
      <c r="P18946" t="s">
        <v>476</v>
      </c>
    </row>
    <row r="18947" spans="3:16">
      <c r="C18947" t="s">
        <v>131177</v>
      </c>
      <c r="D18947" t="s">
        <v>131177</v>
      </c>
      <c r="E18947" t="str">
        <f t="shared" si="296"/>
        <v>610793 - AIRE LIBRE ASBL</v>
      </c>
      <c r="F18947" t="s">
        <v>22623</v>
      </c>
      <c r="G18947" t="s">
        <v>131176</v>
      </c>
      <c r="I18947" t="s">
        <v>6011</v>
      </c>
      <c r="J18947" t="s">
        <v>131175</v>
      </c>
      <c r="K18947" t="s">
        <v>208</v>
      </c>
      <c r="L18947" t="s">
        <v>131174</v>
      </c>
      <c r="N18947" t="s">
        <v>208</v>
      </c>
      <c r="O18947" t="s">
        <v>476</v>
      </c>
      <c r="P18947" t="s">
        <v>476</v>
      </c>
    </row>
    <row r="18948" spans="3:16">
      <c r="C18948" t="s">
        <v>100985</v>
      </c>
      <c r="D18948" t="s">
        <v>100984</v>
      </c>
      <c r="E18948" t="str">
        <f t="shared" si="296"/>
        <v>203063 - CHU LIEGE</v>
      </c>
      <c r="H18948" t="s">
        <v>100983</v>
      </c>
      <c r="I18948" t="s">
        <v>6011</v>
      </c>
      <c r="J18948" t="s">
        <v>100982</v>
      </c>
      <c r="K18948" t="s">
        <v>208</v>
      </c>
      <c r="L18948" t="s">
        <v>100981</v>
      </c>
      <c r="N18948" t="s">
        <v>208</v>
      </c>
      <c r="O18948" t="s">
        <v>476</v>
      </c>
      <c r="P18948" t="s">
        <v>476</v>
      </c>
    </row>
    <row r="18949" spans="3:16">
      <c r="C18949" t="s">
        <v>99984</v>
      </c>
      <c r="D18949" t="s">
        <v>99984</v>
      </c>
      <c r="E18949" t="str">
        <f t="shared" si="296"/>
        <v>678296 - CENTRE PEPS-E</v>
      </c>
      <c r="F18949" t="s">
        <v>23609</v>
      </c>
      <c r="G18949" t="s">
        <v>99983</v>
      </c>
      <c r="I18949" t="s">
        <v>6011</v>
      </c>
      <c r="K18949" t="s">
        <v>208</v>
      </c>
      <c r="L18949" t="s">
        <v>99982</v>
      </c>
      <c r="N18949" t="s">
        <v>208</v>
      </c>
      <c r="O18949" t="s">
        <v>476</v>
      </c>
      <c r="P18949" t="s">
        <v>476</v>
      </c>
    </row>
    <row r="18950" spans="3:16">
      <c r="C18950" t="s">
        <v>95478</v>
      </c>
      <c r="D18950" t="s">
        <v>95477</v>
      </c>
      <c r="E18950" t="str">
        <f t="shared" si="296"/>
        <v>560601 - CPLU</v>
      </c>
      <c r="F18950" t="s">
        <v>95476</v>
      </c>
      <c r="G18950" t="s">
        <v>95475</v>
      </c>
      <c r="H18950" t="s">
        <v>95474</v>
      </c>
      <c r="I18950" t="s">
        <v>6011</v>
      </c>
      <c r="J18950" t="s">
        <v>95473</v>
      </c>
      <c r="K18950" t="s">
        <v>208</v>
      </c>
      <c r="L18950" t="s">
        <v>95472</v>
      </c>
      <c r="N18950" t="s">
        <v>208</v>
      </c>
      <c r="O18950" t="s">
        <v>476</v>
      </c>
      <c r="P18950" t="s">
        <v>476</v>
      </c>
    </row>
    <row r="18951" spans="3:16">
      <c r="C18951" t="s">
        <v>95466</v>
      </c>
      <c r="D18951" t="s">
        <v>95465</v>
      </c>
      <c r="E18951" t="str">
        <f t="shared" si="296"/>
        <v>582645 - CLINIQUE SAINT-JOSEPH LIEGE</v>
      </c>
      <c r="F18951" t="s">
        <v>37970</v>
      </c>
      <c r="G18951" t="s">
        <v>95464</v>
      </c>
      <c r="I18951" t="s">
        <v>6011</v>
      </c>
      <c r="J18951" t="s">
        <v>95463</v>
      </c>
      <c r="K18951" t="s">
        <v>208</v>
      </c>
      <c r="L18951" t="s">
        <v>95462</v>
      </c>
      <c r="N18951" t="s">
        <v>208</v>
      </c>
      <c r="O18951" t="s">
        <v>476</v>
      </c>
      <c r="P18951" t="s">
        <v>476</v>
      </c>
    </row>
    <row r="18952" spans="3:16">
      <c r="C18952" t="s">
        <v>67001</v>
      </c>
      <c r="D18952" t="s">
        <v>67000</v>
      </c>
      <c r="E18952" t="str">
        <f t="shared" si="296"/>
        <v>496169 - GISEH</v>
      </c>
      <c r="F18952" t="s">
        <v>66999</v>
      </c>
      <c r="G18952" t="s">
        <v>66998</v>
      </c>
      <c r="H18952" t="s">
        <v>66997</v>
      </c>
      <c r="I18952" t="s">
        <v>6011</v>
      </c>
      <c r="K18952" t="s">
        <v>208</v>
      </c>
      <c r="L18952" t="s">
        <v>66996</v>
      </c>
      <c r="N18952" t="s">
        <v>208</v>
      </c>
      <c r="O18952" t="s">
        <v>476</v>
      </c>
      <c r="P18952" t="s">
        <v>476</v>
      </c>
    </row>
    <row r="18953" spans="3:16">
      <c r="C18953" t="s">
        <v>63648</v>
      </c>
      <c r="D18953" t="s">
        <v>63647</v>
      </c>
      <c r="E18953" t="str">
        <f t="shared" si="296"/>
        <v>550930 - CHC</v>
      </c>
      <c r="F18953" t="s">
        <v>7262</v>
      </c>
      <c r="G18953" t="s">
        <v>63646</v>
      </c>
      <c r="I18953" t="s">
        <v>6011</v>
      </c>
      <c r="J18953" t="s">
        <v>63645</v>
      </c>
      <c r="K18953" t="s">
        <v>208</v>
      </c>
      <c r="L18953" t="s">
        <v>63644</v>
      </c>
      <c r="N18953" t="s">
        <v>208</v>
      </c>
      <c r="O18953" t="s">
        <v>476</v>
      </c>
      <c r="P18953" t="s">
        <v>476</v>
      </c>
    </row>
    <row r="18954" spans="3:16">
      <c r="C18954" t="s">
        <v>63428</v>
      </c>
      <c r="D18954" t="s">
        <v>63427</v>
      </c>
      <c r="E18954" t="str">
        <f t="shared" si="296"/>
        <v>571106 - GHJPSY</v>
      </c>
      <c r="F18954" t="s">
        <v>25909</v>
      </c>
      <c r="G18954" t="s">
        <v>63426</v>
      </c>
      <c r="I18954" t="s">
        <v>6011</v>
      </c>
      <c r="J18954" t="s">
        <v>63425</v>
      </c>
      <c r="K18954" t="s">
        <v>208</v>
      </c>
      <c r="L18954" t="s">
        <v>63424</v>
      </c>
      <c r="N18954" t="s">
        <v>208</v>
      </c>
      <c r="O18954" t="s">
        <v>476</v>
      </c>
      <c r="P18954" t="s">
        <v>476</v>
      </c>
    </row>
    <row r="18955" spans="3:16">
      <c r="C18955" t="s">
        <v>62229</v>
      </c>
      <c r="D18955" t="s">
        <v>62229</v>
      </c>
      <c r="E18955" t="str">
        <f t="shared" si="296"/>
        <v>496418 - HAUTE ECOLE DE LA PROVINCE DE LIEGE</v>
      </c>
      <c r="F18955" t="s">
        <v>61284</v>
      </c>
      <c r="G18955" t="s">
        <v>62228</v>
      </c>
      <c r="I18955" t="s">
        <v>6011</v>
      </c>
      <c r="J18955" t="s">
        <v>62227</v>
      </c>
      <c r="K18955" t="s">
        <v>208</v>
      </c>
      <c r="L18955" t="s">
        <v>62226</v>
      </c>
      <c r="N18955" t="s">
        <v>208</v>
      </c>
      <c r="O18955" t="s">
        <v>476</v>
      </c>
      <c r="P18955" t="s">
        <v>476</v>
      </c>
    </row>
    <row r="18956" spans="3:16">
      <c r="C18956" t="s">
        <v>54873</v>
      </c>
      <c r="D18956" t="s">
        <v>54872</v>
      </c>
      <c r="E18956" t="str">
        <f t="shared" si="296"/>
        <v>337365 - ICRCT</v>
      </c>
      <c r="G18956" t="s">
        <v>54871</v>
      </c>
      <c r="I18956" t="s">
        <v>6011</v>
      </c>
      <c r="J18956" t="s">
        <v>54870</v>
      </c>
      <c r="K18956" t="s">
        <v>208</v>
      </c>
      <c r="L18956" t="s">
        <v>54869</v>
      </c>
      <c r="N18956" t="s">
        <v>208</v>
      </c>
      <c r="O18956" t="s">
        <v>476</v>
      </c>
      <c r="P18956" t="s">
        <v>476</v>
      </c>
    </row>
    <row r="18957" spans="3:16">
      <c r="C18957" t="s">
        <v>54195</v>
      </c>
      <c r="D18957" t="s">
        <v>54194</v>
      </c>
      <c r="E18957" t="str">
        <f t="shared" si="296"/>
        <v>201558 - INSTITUT GREGORY BATESON SIEGE</v>
      </c>
      <c r="G18957" t="s">
        <v>54193</v>
      </c>
      <c r="I18957" t="s">
        <v>6011</v>
      </c>
      <c r="J18957" t="s">
        <v>54192</v>
      </c>
      <c r="K18957" t="s">
        <v>208</v>
      </c>
      <c r="L18957" t="s">
        <v>54191</v>
      </c>
      <c r="N18957" t="s">
        <v>208</v>
      </c>
      <c r="O18957" t="s">
        <v>476</v>
      </c>
      <c r="P18957" t="s">
        <v>476</v>
      </c>
    </row>
    <row r="18958" spans="3:16">
      <c r="C18958" t="s">
        <v>53886</v>
      </c>
      <c r="D18958" t="s">
        <v>53886</v>
      </c>
      <c r="E18958" t="str">
        <f t="shared" si="296"/>
        <v>510543 - INSTITUT MILTON H ERICKSON DE LIEGE</v>
      </c>
      <c r="F18958" t="s">
        <v>39749</v>
      </c>
      <c r="G18958" t="s">
        <v>53885</v>
      </c>
      <c r="I18958" t="s">
        <v>6011</v>
      </c>
      <c r="J18958" t="s">
        <v>53884</v>
      </c>
      <c r="K18958" t="s">
        <v>208</v>
      </c>
      <c r="L18958" t="s">
        <v>53883</v>
      </c>
      <c r="N18958" t="s">
        <v>208</v>
      </c>
      <c r="O18958" t="s">
        <v>476</v>
      </c>
      <c r="P18958" t="s">
        <v>476</v>
      </c>
    </row>
    <row r="18959" spans="3:16">
      <c r="C18959" t="s">
        <v>53002</v>
      </c>
      <c r="D18959" t="s">
        <v>53001</v>
      </c>
      <c r="E18959" t="str">
        <f t="shared" si="296"/>
        <v>472499 - INST PROVINCIAL ENSEIGNEMENT SECONDAIRE PARAMEDICAL</v>
      </c>
      <c r="F18959" t="s">
        <v>53000</v>
      </c>
      <c r="G18959" t="s">
        <v>52999</v>
      </c>
      <c r="I18959" t="s">
        <v>6011</v>
      </c>
      <c r="K18959" t="s">
        <v>208</v>
      </c>
      <c r="L18959" t="s">
        <v>52998</v>
      </c>
      <c r="N18959" t="s">
        <v>208</v>
      </c>
      <c r="O18959" t="s">
        <v>476</v>
      </c>
      <c r="P18959" t="s">
        <v>476</v>
      </c>
    </row>
    <row r="18960" spans="3:16">
      <c r="C18960" t="s">
        <v>52660</v>
      </c>
      <c r="D18960" t="s">
        <v>52659</v>
      </c>
      <c r="E18960" t="str">
        <f t="shared" si="296"/>
        <v>464065 - INSTITUT ST JOSEPH</v>
      </c>
      <c r="G18960" t="s">
        <v>52658</v>
      </c>
      <c r="I18960" t="s">
        <v>6011</v>
      </c>
      <c r="J18960" t="s">
        <v>52657</v>
      </c>
      <c r="K18960" t="s">
        <v>208</v>
      </c>
      <c r="L18960" t="s">
        <v>52656</v>
      </c>
      <c r="N18960" t="s">
        <v>208</v>
      </c>
      <c r="O18960" t="s">
        <v>476</v>
      </c>
      <c r="P18960" t="s">
        <v>476</v>
      </c>
    </row>
    <row r="18961" spans="3:16">
      <c r="C18961" t="s">
        <v>51880</v>
      </c>
      <c r="D18961" t="s">
        <v>51879</v>
      </c>
      <c r="E18961" t="str">
        <f t="shared" si="296"/>
        <v>589391 - ISOSL</v>
      </c>
      <c r="F18961" t="s">
        <v>3209</v>
      </c>
      <c r="G18961" t="s">
        <v>51878</v>
      </c>
      <c r="I18961" t="s">
        <v>6011</v>
      </c>
      <c r="J18961" t="s">
        <v>51877</v>
      </c>
      <c r="K18961" t="s">
        <v>208</v>
      </c>
      <c r="L18961" t="s">
        <v>51876</v>
      </c>
      <c r="N18961" t="s">
        <v>208</v>
      </c>
      <c r="O18961" t="s">
        <v>476</v>
      </c>
      <c r="P18961" t="s">
        <v>476</v>
      </c>
    </row>
    <row r="18962" spans="3:16">
      <c r="C18962" t="s">
        <v>29546</v>
      </c>
      <c r="D18962" t="s">
        <v>29546</v>
      </c>
      <c r="E18962" t="str">
        <f t="shared" si="296"/>
        <v>531698 - PAROLE D'ENFANTS</v>
      </c>
      <c r="F18962" t="s">
        <v>29545</v>
      </c>
      <c r="G18962" t="s">
        <v>29544</v>
      </c>
      <c r="I18962" t="s">
        <v>6011</v>
      </c>
      <c r="J18962" t="s">
        <v>29543</v>
      </c>
      <c r="K18962" t="s">
        <v>208</v>
      </c>
      <c r="L18962" t="s">
        <v>29542</v>
      </c>
      <c r="N18962" t="s">
        <v>208</v>
      </c>
      <c r="O18962" t="s">
        <v>476</v>
      </c>
      <c r="P18962" t="s">
        <v>476</v>
      </c>
    </row>
    <row r="18963" spans="3:16">
      <c r="C18963" t="s">
        <v>26677</v>
      </c>
      <c r="D18963" t="s">
        <v>26677</v>
      </c>
      <c r="E18963" t="str">
        <f t="shared" si="296"/>
        <v>568296 - PRAXIS ASBL</v>
      </c>
      <c r="F18963" t="s">
        <v>5144</v>
      </c>
      <c r="G18963" t="s">
        <v>26676</v>
      </c>
      <c r="H18963" t="s">
        <v>26675</v>
      </c>
      <c r="I18963" t="s">
        <v>6011</v>
      </c>
      <c r="J18963" t="s">
        <v>26674</v>
      </c>
      <c r="K18963" t="s">
        <v>208</v>
      </c>
      <c r="L18963" t="s">
        <v>26673</v>
      </c>
      <c r="N18963" t="s">
        <v>208</v>
      </c>
      <c r="O18963" t="s">
        <v>476</v>
      </c>
      <c r="P18963" t="s">
        <v>476</v>
      </c>
    </row>
    <row r="18964" spans="3:16">
      <c r="C18964" t="s">
        <v>16878</v>
      </c>
      <c r="D18964" t="s">
        <v>16878</v>
      </c>
      <c r="E18964" t="str">
        <f t="shared" si="296"/>
        <v>502480 - SIMILES WALLONIE ASBL</v>
      </c>
      <c r="F18964" t="s">
        <v>16877</v>
      </c>
      <c r="G18964" t="s">
        <v>16876</v>
      </c>
      <c r="I18964" t="s">
        <v>6011</v>
      </c>
      <c r="J18964" t="s">
        <v>16875</v>
      </c>
      <c r="K18964" t="s">
        <v>208</v>
      </c>
      <c r="L18964" t="s">
        <v>16874</v>
      </c>
      <c r="N18964" t="s">
        <v>208</v>
      </c>
      <c r="O18964" t="s">
        <v>476</v>
      </c>
      <c r="P18964" t="s">
        <v>476</v>
      </c>
    </row>
    <row r="18965" spans="3:16">
      <c r="C18965" t="s">
        <v>14348</v>
      </c>
      <c r="D18965" t="s">
        <v>14347</v>
      </c>
      <c r="E18965" t="str">
        <f t="shared" si="296"/>
        <v>569884 - SOFROCAY ESCL</v>
      </c>
      <c r="F18965" t="s">
        <v>14346</v>
      </c>
      <c r="G18965" t="s">
        <v>14345</v>
      </c>
      <c r="I18965" t="s">
        <v>6011</v>
      </c>
      <c r="J18965" t="s">
        <v>14344</v>
      </c>
      <c r="K18965" t="s">
        <v>208</v>
      </c>
      <c r="L18965" t="s">
        <v>14343</v>
      </c>
      <c r="N18965" t="s">
        <v>208</v>
      </c>
      <c r="O18965" t="s">
        <v>476</v>
      </c>
      <c r="P18965" t="s">
        <v>476</v>
      </c>
    </row>
    <row r="18966" spans="3:16">
      <c r="C18966" t="s">
        <v>6014</v>
      </c>
      <c r="D18966" t="s">
        <v>6013</v>
      </c>
      <c r="E18966" t="str">
        <f t="shared" si="296"/>
        <v>507532 - UNIVERSITE LIEGE</v>
      </c>
      <c r="F18966" t="s">
        <v>5454</v>
      </c>
      <c r="G18966" t="s">
        <v>6012</v>
      </c>
      <c r="I18966" t="s">
        <v>6011</v>
      </c>
      <c r="J18966" t="s">
        <v>6010</v>
      </c>
      <c r="K18966" t="s">
        <v>208</v>
      </c>
      <c r="L18966" t="s">
        <v>6009</v>
      </c>
      <c r="N18966" t="s">
        <v>208</v>
      </c>
      <c r="O18966" t="s">
        <v>476</v>
      </c>
      <c r="P18966" t="s">
        <v>476</v>
      </c>
    </row>
    <row r="18967" spans="3:16">
      <c r="C18967" t="s">
        <v>75314</v>
      </c>
      <c r="D18967" t="s">
        <v>75313</v>
      </c>
      <c r="E18967" t="str">
        <f t="shared" si="296"/>
        <v>532101 - ESPU</v>
      </c>
      <c r="F18967" t="s">
        <v>28296</v>
      </c>
      <c r="G18967" t="s">
        <v>75312</v>
      </c>
      <c r="H18967" t="s">
        <v>75311</v>
      </c>
      <c r="I18967" t="s">
        <v>75310</v>
      </c>
      <c r="J18967" t="s">
        <v>75309</v>
      </c>
      <c r="K18967" t="s">
        <v>208</v>
      </c>
      <c r="L18967" t="s">
        <v>75308</v>
      </c>
      <c r="N18967" t="s">
        <v>208</v>
      </c>
      <c r="O18967" t="s">
        <v>476</v>
      </c>
      <c r="P18967" t="s">
        <v>476</v>
      </c>
    </row>
    <row r="18968" spans="3:16">
      <c r="C18968" t="s">
        <v>71203</v>
      </c>
      <c r="D18968" t="s">
        <v>71203</v>
      </c>
      <c r="E18968" t="str">
        <f t="shared" si="296"/>
        <v>520100 - FORMA LIBRE</v>
      </c>
      <c r="F18968" t="s">
        <v>67160</v>
      </c>
      <c r="G18968" t="s">
        <v>71202</v>
      </c>
      <c r="I18968" t="s">
        <v>6333</v>
      </c>
      <c r="J18968" t="s">
        <v>71201</v>
      </c>
      <c r="K18968" t="s">
        <v>208</v>
      </c>
      <c r="L18968" t="s">
        <v>71200</v>
      </c>
      <c r="N18968" t="s">
        <v>208</v>
      </c>
      <c r="O18968" t="s">
        <v>476</v>
      </c>
      <c r="P18968" t="s">
        <v>476</v>
      </c>
    </row>
    <row r="18969" spans="3:16">
      <c r="C18969" t="s">
        <v>9180</v>
      </c>
      <c r="D18969" t="s">
        <v>9179</v>
      </c>
      <c r="E18969" t="str">
        <f t="shared" si="296"/>
        <v>668904 - TIPH</v>
      </c>
      <c r="F18969" t="s">
        <v>1945</v>
      </c>
      <c r="G18969" t="s">
        <v>9178</v>
      </c>
      <c r="I18969" t="s">
        <v>6333</v>
      </c>
      <c r="J18969" t="s">
        <v>9177</v>
      </c>
      <c r="K18969" t="s">
        <v>208</v>
      </c>
      <c r="L18969" t="s">
        <v>9176</v>
      </c>
      <c r="N18969" t="s">
        <v>208</v>
      </c>
      <c r="O18969" t="s">
        <v>476</v>
      </c>
      <c r="P18969" t="s">
        <v>476</v>
      </c>
    </row>
    <row r="18970" spans="3:16">
      <c r="C18970" t="s">
        <v>6336</v>
      </c>
      <c r="D18970" t="s">
        <v>6335</v>
      </c>
      <c r="E18970" t="str">
        <f t="shared" si="296"/>
        <v>30314 - UCL</v>
      </c>
      <c r="G18970" t="s">
        <v>6334</v>
      </c>
      <c r="I18970" t="s">
        <v>6333</v>
      </c>
      <c r="J18970" t="s">
        <v>6332</v>
      </c>
      <c r="K18970" t="s">
        <v>208</v>
      </c>
      <c r="L18970" t="s">
        <v>6331</v>
      </c>
      <c r="N18970" t="s">
        <v>208</v>
      </c>
      <c r="O18970" t="s">
        <v>476</v>
      </c>
      <c r="P18970" t="s">
        <v>476</v>
      </c>
    </row>
    <row r="18971" spans="3:16">
      <c r="C18971" t="s">
        <v>88714</v>
      </c>
      <c r="D18971" t="s">
        <v>88714</v>
      </c>
      <c r="E18971" t="str">
        <f t="shared" si="296"/>
        <v>517094 - DE VILLERS BENEDICTE</v>
      </c>
      <c r="F18971" t="s">
        <v>88713</v>
      </c>
      <c r="G18971" t="s">
        <v>88712</v>
      </c>
      <c r="I18971" t="s">
        <v>88711</v>
      </c>
      <c r="J18971" t="s">
        <v>88710</v>
      </c>
      <c r="K18971" t="s">
        <v>208</v>
      </c>
      <c r="L18971" t="s">
        <v>88709</v>
      </c>
      <c r="N18971" t="s">
        <v>208</v>
      </c>
      <c r="O18971" t="s">
        <v>476</v>
      </c>
      <c r="P18971" t="s">
        <v>476</v>
      </c>
    </row>
    <row r="18972" spans="3:16">
      <c r="C18972" t="s">
        <v>16075</v>
      </c>
      <c r="D18972" t="s">
        <v>16074</v>
      </c>
      <c r="E18972" t="str">
        <f t="shared" si="296"/>
        <v>487004 - SBGG</v>
      </c>
      <c r="F18972" t="s">
        <v>16073</v>
      </c>
      <c r="G18972" t="s">
        <v>16072</v>
      </c>
      <c r="I18972" t="s">
        <v>16071</v>
      </c>
      <c r="J18972" t="s">
        <v>16070</v>
      </c>
      <c r="K18972" t="s">
        <v>208</v>
      </c>
      <c r="L18972" t="s">
        <v>16069</v>
      </c>
      <c r="N18972" t="s">
        <v>208</v>
      </c>
      <c r="O18972" t="s">
        <v>476</v>
      </c>
      <c r="P18972" t="s">
        <v>476</v>
      </c>
    </row>
    <row r="18973" spans="3:16">
      <c r="C18973" t="s">
        <v>51381</v>
      </c>
      <c r="D18973" t="s">
        <v>51380</v>
      </c>
      <c r="E18973" t="str">
        <f t="shared" si="296"/>
        <v>571040 - IFA</v>
      </c>
      <c r="F18973" t="s">
        <v>51379</v>
      </c>
      <c r="G18973" t="s">
        <v>51378</v>
      </c>
      <c r="H18973" t="s">
        <v>51377</v>
      </c>
      <c r="I18973" t="s">
        <v>51376</v>
      </c>
      <c r="J18973" t="s">
        <v>51375</v>
      </c>
      <c r="K18973" t="s">
        <v>208</v>
      </c>
      <c r="L18973" t="s">
        <v>51374</v>
      </c>
      <c r="N18973" t="s">
        <v>208</v>
      </c>
      <c r="O18973" t="s">
        <v>476</v>
      </c>
      <c r="P18973" t="s">
        <v>476</v>
      </c>
    </row>
    <row r="18974" spans="3:16">
      <c r="C18974" t="s">
        <v>22624</v>
      </c>
      <c r="D18974" t="s">
        <v>22624</v>
      </c>
      <c r="E18974" t="str">
        <f t="shared" si="296"/>
        <v>610781 - RESEAU SANTE KIRIKOU</v>
      </c>
      <c r="F18974" t="s">
        <v>22623</v>
      </c>
      <c r="G18974" t="s">
        <v>22622</v>
      </c>
      <c r="I18974" t="s">
        <v>22621</v>
      </c>
      <c r="J18974" t="s">
        <v>22620</v>
      </c>
      <c r="K18974" t="s">
        <v>208</v>
      </c>
      <c r="L18974" t="s">
        <v>22619</v>
      </c>
      <c r="N18974" t="s">
        <v>208</v>
      </c>
      <c r="O18974" t="s">
        <v>476</v>
      </c>
      <c r="P18974" t="s">
        <v>476</v>
      </c>
    </row>
    <row r="18975" spans="3:16">
      <c r="C18975" t="s">
        <v>107502</v>
      </c>
      <c r="D18975" t="s">
        <v>107502</v>
      </c>
      <c r="E18975" t="str">
        <f t="shared" si="296"/>
        <v>524232 - CENTRE DE FORMATION PRISME</v>
      </c>
      <c r="F18975" t="s">
        <v>72288</v>
      </c>
      <c r="G18975" t="s">
        <v>107501</v>
      </c>
      <c r="I18975" t="s">
        <v>107500</v>
      </c>
      <c r="K18975" t="s">
        <v>208</v>
      </c>
      <c r="L18975" t="s">
        <v>107499</v>
      </c>
      <c r="N18975" t="s">
        <v>208</v>
      </c>
      <c r="O18975" t="s">
        <v>476</v>
      </c>
      <c r="P18975" t="s">
        <v>476</v>
      </c>
    </row>
    <row r="18976" spans="3:16">
      <c r="C18976" t="s">
        <v>19385</v>
      </c>
      <c r="D18976" t="s">
        <v>19385</v>
      </c>
      <c r="E18976" t="str">
        <f t="shared" si="296"/>
        <v>549848 - SAVOIRETRE ASBL</v>
      </c>
      <c r="F18976" t="s">
        <v>12069</v>
      </c>
      <c r="G18976" t="s">
        <v>19384</v>
      </c>
      <c r="I18976" t="s">
        <v>19383</v>
      </c>
      <c r="J18976" t="s">
        <v>19382</v>
      </c>
      <c r="K18976" t="s">
        <v>208</v>
      </c>
      <c r="L18976" t="s">
        <v>19381</v>
      </c>
      <c r="N18976" t="s">
        <v>208</v>
      </c>
      <c r="O18976" t="s">
        <v>476</v>
      </c>
      <c r="P18976" t="s">
        <v>476</v>
      </c>
    </row>
    <row r="18977" spans="3:16">
      <c r="C18977" t="s">
        <v>30543</v>
      </c>
      <c r="D18977" t="s">
        <v>30543</v>
      </c>
      <c r="E18977" t="str">
        <f t="shared" si="296"/>
        <v>611864 - ORSI ACADEMY</v>
      </c>
      <c r="F18977" t="s">
        <v>2572</v>
      </c>
      <c r="G18977" t="s">
        <v>30542</v>
      </c>
      <c r="I18977" t="s">
        <v>30541</v>
      </c>
      <c r="J18977" t="s">
        <v>30540</v>
      </c>
      <c r="K18977" t="s">
        <v>208</v>
      </c>
      <c r="L18977" t="s">
        <v>30539</v>
      </c>
      <c r="N18977" t="s">
        <v>208</v>
      </c>
      <c r="O18977" t="s">
        <v>476</v>
      </c>
      <c r="P18977" t="s">
        <v>476</v>
      </c>
    </row>
    <row r="18978" spans="3:16">
      <c r="C18978" t="s">
        <v>101486</v>
      </c>
      <c r="D18978" t="s">
        <v>101485</v>
      </c>
      <c r="E18978" t="str">
        <f t="shared" si="296"/>
        <v>555186 - CHR MONS-HAINAUT</v>
      </c>
      <c r="F18978" t="s">
        <v>10207</v>
      </c>
      <c r="G18978" t="s">
        <v>101484</v>
      </c>
      <c r="I18978" t="s">
        <v>5921</v>
      </c>
      <c r="J18978" t="s">
        <v>101483</v>
      </c>
      <c r="K18978" t="s">
        <v>208</v>
      </c>
      <c r="L18978" t="s">
        <v>101482</v>
      </c>
      <c r="N18978" t="s">
        <v>208</v>
      </c>
      <c r="O18978" t="s">
        <v>476</v>
      </c>
      <c r="P18978" t="s">
        <v>476</v>
      </c>
    </row>
    <row r="18979" spans="3:16">
      <c r="C18979" t="s">
        <v>74494</v>
      </c>
      <c r="D18979" t="s">
        <v>74494</v>
      </c>
      <c r="E18979" t="str">
        <f t="shared" si="296"/>
        <v>581732 - EXTENSION UMONS</v>
      </c>
      <c r="F18979" t="s">
        <v>74493</v>
      </c>
      <c r="G18979" t="s">
        <v>74492</v>
      </c>
      <c r="I18979" t="s">
        <v>5921</v>
      </c>
      <c r="J18979" t="s">
        <v>74491</v>
      </c>
      <c r="K18979" t="s">
        <v>208</v>
      </c>
      <c r="L18979" t="s">
        <v>74490</v>
      </c>
      <c r="N18979" t="s">
        <v>208</v>
      </c>
      <c r="O18979" t="s">
        <v>476</v>
      </c>
      <c r="P18979" t="s">
        <v>476</v>
      </c>
    </row>
    <row r="18980" spans="3:16">
      <c r="C18980" t="s">
        <v>71574</v>
      </c>
      <c r="D18980" t="s">
        <v>71574</v>
      </c>
      <c r="E18980" t="str">
        <f t="shared" si="296"/>
        <v>461040 - FONDATION SUBA</v>
      </c>
      <c r="I18980" t="s">
        <v>5921</v>
      </c>
      <c r="K18980" t="s">
        <v>208</v>
      </c>
      <c r="L18980" t="s">
        <v>71573</v>
      </c>
      <c r="N18980" t="s">
        <v>208</v>
      </c>
      <c r="O18980" t="s">
        <v>476</v>
      </c>
      <c r="P18980" t="s">
        <v>476</v>
      </c>
    </row>
    <row r="18981" spans="3:16">
      <c r="C18981" t="s">
        <v>62233</v>
      </c>
      <c r="D18981" t="s">
        <v>62233</v>
      </c>
      <c r="E18981" t="str">
        <f t="shared" si="296"/>
        <v>492759 - HAUTE ECOLE CONDORCET</v>
      </c>
      <c r="F18981" t="s">
        <v>57356</v>
      </c>
      <c r="G18981" t="s">
        <v>62232</v>
      </c>
      <c r="I18981" t="s">
        <v>5921</v>
      </c>
      <c r="J18981" t="s">
        <v>62231</v>
      </c>
      <c r="K18981" t="s">
        <v>208</v>
      </c>
      <c r="L18981" t="s">
        <v>62230</v>
      </c>
      <c r="N18981" t="s">
        <v>208</v>
      </c>
      <c r="O18981" t="s">
        <v>476</v>
      </c>
      <c r="P18981" t="s">
        <v>476</v>
      </c>
    </row>
    <row r="18982" spans="3:16">
      <c r="C18982" t="s">
        <v>62191</v>
      </c>
      <c r="D18982" t="s">
        <v>62190</v>
      </c>
      <c r="E18982" t="str">
        <f t="shared" si="296"/>
        <v>624690 - HEH</v>
      </c>
      <c r="F18982" t="s">
        <v>513</v>
      </c>
      <c r="G18982" t="s">
        <v>62189</v>
      </c>
      <c r="I18982" t="s">
        <v>5921</v>
      </c>
      <c r="J18982" t="s">
        <v>62188</v>
      </c>
      <c r="K18982" t="s">
        <v>208</v>
      </c>
      <c r="L18982" t="s">
        <v>62187</v>
      </c>
      <c r="N18982" t="s">
        <v>208</v>
      </c>
      <c r="O18982" t="s">
        <v>476</v>
      </c>
      <c r="P18982" t="s">
        <v>476</v>
      </c>
    </row>
    <row r="18983" spans="3:16">
      <c r="C18983" t="s">
        <v>62161</v>
      </c>
      <c r="D18983" t="s">
        <v>62160</v>
      </c>
      <c r="E18983" t="str">
        <f t="shared" si="296"/>
        <v>612844 - HEPH CONDORCET</v>
      </c>
      <c r="F18983" t="s">
        <v>1759</v>
      </c>
      <c r="G18983" t="s">
        <v>62159</v>
      </c>
      <c r="I18983" t="s">
        <v>5921</v>
      </c>
      <c r="J18983" t="s">
        <v>62158</v>
      </c>
      <c r="K18983" t="s">
        <v>208</v>
      </c>
      <c r="L18983" t="s">
        <v>62157</v>
      </c>
      <c r="N18983" t="s">
        <v>208</v>
      </c>
      <c r="O18983" t="s">
        <v>476</v>
      </c>
      <c r="P18983" t="s">
        <v>476</v>
      </c>
    </row>
    <row r="18984" spans="3:16">
      <c r="C18984" t="s">
        <v>43802</v>
      </c>
      <c r="D18984" t="s">
        <v>43802</v>
      </c>
      <c r="E18984" t="str">
        <f t="shared" si="296"/>
        <v>671848 - LES AMIS DES AVEUGLES</v>
      </c>
      <c r="F18984" t="s">
        <v>7009</v>
      </c>
      <c r="G18984" t="s">
        <v>43801</v>
      </c>
      <c r="I18984" t="s">
        <v>5921</v>
      </c>
      <c r="J18984" t="s">
        <v>43800</v>
      </c>
      <c r="K18984" t="s">
        <v>208</v>
      </c>
      <c r="L18984" t="s">
        <v>43799</v>
      </c>
      <c r="N18984" t="s">
        <v>208</v>
      </c>
      <c r="O18984" t="s">
        <v>476</v>
      </c>
      <c r="P18984" t="s">
        <v>476</v>
      </c>
    </row>
    <row r="18985" spans="3:16">
      <c r="C18985" t="s">
        <v>17721</v>
      </c>
      <c r="D18985" t="s">
        <v>17720</v>
      </c>
      <c r="E18985" t="str">
        <f t="shared" si="296"/>
        <v>481970 - FONDATION SUSA MONS BELGIQUE</v>
      </c>
      <c r="F18985" t="s">
        <v>17719</v>
      </c>
      <c r="G18985" t="s">
        <v>17718</v>
      </c>
      <c r="I18985" t="s">
        <v>5921</v>
      </c>
      <c r="K18985" t="s">
        <v>208</v>
      </c>
      <c r="L18985" t="s">
        <v>17717</v>
      </c>
      <c r="N18985" t="s">
        <v>208</v>
      </c>
      <c r="O18985" t="s">
        <v>476</v>
      </c>
      <c r="P18985" t="s">
        <v>476</v>
      </c>
    </row>
    <row r="18986" spans="3:16">
      <c r="C18986" t="s">
        <v>14785</v>
      </c>
      <c r="D18986" t="s">
        <v>14784</v>
      </c>
      <c r="E18986" t="str">
        <f t="shared" si="296"/>
        <v>486140 - SFER</v>
      </c>
      <c r="F18986" t="s">
        <v>14783</v>
      </c>
      <c r="G18986" t="s">
        <v>14782</v>
      </c>
      <c r="I18986" t="s">
        <v>5921</v>
      </c>
      <c r="J18986" t="s">
        <v>14781</v>
      </c>
      <c r="K18986" t="s">
        <v>208</v>
      </c>
      <c r="L18986" t="s">
        <v>14780</v>
      </c>
      <c r="N18986" t="s">
        <v>208</v>
      </c>
      <c r="O18986" t="s">
        <v>476</v>
      </c>
      <c r="P18986" t="s">
        <v>476</v>
      </c>
    </row>
    <row r="18987" spans="3:16">
      <c r="C18987" t="s">
        <v>5926</v>
      </c>
      <c r="D18987" t="s">
        <v>5925</v>
      </c>
      <c r="E18987" t="str">
        <f t="shared" si="296"/>
        <v>513490 - UNIVERSITE MONS</v>
      </c>
      <c r="F18987" t="s">
        <v>5924</v>
      </c>
      <c r="G18987" t="s">
        <v>5923</v>
      </c>
      <c r="H18987" t="s">
        <v>5922</v>
      </c>
      <c r="I18987" t="s">
        <v>5921</v>
      </c>
      <c r="J18987" t="s">
        <v>5920</v>
      </c>
      <c r="K18987" t="s">
        <v>208</v>
      </c>
      <c r="L18987" t="s">
        <v>5919</v>
      </c>
      <c r="N18987" t="s">
        <v>208</v>
      </c>
      <c r="O18987" t="s">
        <v>476</v>
      </c>
      <c r="P18987" t="s">
        <v>476</v>
      </c>
    </row>
    <row r="18988" spans="3:16">
      <c r="C18988" t="s">
        <v>126540</v>
      </c>
      <c r="D18988" t="s">
        <v>126540</v>
      </c>
      <c r="E18988" t="str">
        <f t="shared" si="296"/>
        <v>515097 - ASBL COLLEGE TECHNIQUE SAINT HENRI</v>
      </c>
      <c r="F18988" t="s">
        <v>126539</v>
      </c>
      <c r="G18988" t="s">
        <v>126538</v>
      </c>
      <c r="I18988" t="s">
        <v>116255</v>
      </c>
      <c r="K18988" t="s">
        <v>208</v>
      </c>
      <c r="L18988" t="s">
        <v>126537</v>
      </c>
      <c r="N18988" t="s">
        <v>208</v>
      </c>
      <c r="O18988" t="s">
        <v>476</v>
      </c>
      <c r="P18988" t="s">
        <v>476</v>
      </c>
    </row>
    <row r="18989" spans="3:16">
      <c r="C18989" t="s">
        <v>118382</v>
      </c>
      <c r="D18989" t="s">
        <v>118381</v>
      </c>
      <c r="E18989" t="str">
        <f t="shared" si="296"/>
        <v>492486 - ASKM</v>
      </c>
      <c r="F18989" t="s">
        <v>6019</v>
      </c>
      <c r="G18989" t="s">
        <v>118380</v>
      </c>
      <c r="I18989" t="s">
        <v>116255</v>
      </c>
      <c r="K18989" t="s">
        <v>208</v>
      </c>
      <c r="L18989" t="s">
        <v>118379</v>
      </c>
      <c r="N18989" t="s">
        <v>208</v>
      </c>
      <c r="O18989" t="s">
        <v>476</v>
      </c>
      <c r="P18989" t="s">
        <v>476</v>
      </c>
    </row>
    <row r="18990" spans="3:16">
      <c r="C18990" t="s">
        <v>116691</v>
      </c>
      <c r="D18990" t="s">
        <v>116691</v>
      </c>
      <c r="E18990" t="str">
        <f t="shared" si="296"/>
        <v>623090 - AUTO ECOLE BELPEER</v>
      </c>
      <c r="F18990" t="s">
        <v>2279</v>
      </c>
      <c r="G18990" t="s">
        <v>116690</v>
      </c>
      <c r="I18990" t="s">
        <v>116255</v>
      </c>
      <c r="J18990" t="s">
        <v>116689</v>
      </c>
      <c r="K18990" t="s">
        <v>208</v>
      </c>
      <c r="L18990" t="s">
        <v>116688</v>
      </c>
      <c r="N18990" t="s">
        <v>208</v>
      </c>
      <c r="O18990" t="s">
        <v>476</v>
      </c>
      <c r="P18990" t="s">
        <v>476</v>
      </c>
    </row>
    <row r="18991" spans="3:16">
      <c r="C18991" t="s">
        <v>116257</v>
      </c>
      <c r="D18991" t="s">
        <v>116257</v>
      </c>
      <c r="E18991" t="str">
        <f t="shared" si="296"/>
        <v>583649 - AUTO ECOLE REGIS</v>
      </c>
      <c r="F18991" t="s">
        <v>36308</v>
      </c>
      <c r="G18991" t="s">
        <v>116256</v>
      </c>
      <c r="I18991" t="s">
        <v>116255</v>
      </c>
      <c r="J18991" t="s">
        <v>116254</v>
      </c>
      <c r="K18991" t="s">
        <v>208</v>
      </c>
      <c r="L18991" t="s">
        <v>116253</v>
      </c>
      <c r="N18991" t="s">
        <v>208</v>
      </c>
      <c r="O18991" t="s">
        <v>476</v>
      </c>
      <c r="P18991" t="s">
        <v>476</v>
      </c>
    </row>
    <row r="18992" spans="3:16">
      <c r="C18992" t="s">
        <v>101506</v>
      </c>
      <c r="D18992" t="s">
        <v>101505</v>
      </c>
      <c r="E18992" t="str">
        <f t="shared" si="296"/>
        <v>549101 - CHR NAMUR UCL</v>
      </c>
      <c r="F18992" t="s">
        <v>51752</v>
      </c>
      <c r="G18992" t="s">
        <v>101504</v>
      </c>
      <c r="I18992" t="s">
        <v>5896</v>
      </c>
      <c r="J18992" t="s">
        <v>101503</v>
      </c>
      <c r="K18992" t="s">
        <v>208</v>
      </c>
      <c r="L18992" t="s">
        <v>101502</v>
      </c>
      <c r="N18992" t="s">
        <v>208</v>
      </c>
      <c r="O18992" t="s">
        <v>476</v>
      </c>
      <c r="P18992" t="s">
        <v>476</v>
      </c>
    </row>
    <row r="18993" spans="3:16">
      <c r="C18993" t="s">
        <v>85188</v>
      </c>
      <c r="D18993" t="s">
        <v>85187</v>
      </c>
      <c r="E18993" t="str">
        <f t="shared" si="296"/>
        <v>548790 - ECNAS SAINT ELISABETH</v>
      </c>
      <c r="F18993" t="s">
        <v>2273</v>
      </c>
      <c r="G18993" t="s">
        <v>85186</v>
      </c>
      <c r="I18993" t="s">
        <v>5896</v>
      </c>
      <c r="J18993" t="s">
        <v>85185</v>
      </c>
      <c r="K18993" t="s">
        <v>208</v>
      </c>
      <c r="L18993" t="s">
        <v>85184</v>
      </c>
      <c r="N18993" t="s">
        <v>208</v>
      </c>
      <c r="O18993" t="s">
        <v>476</v>
      </c>
      <c r="P18993" t="s">
        <v>476</v>
      </c>
    </row>
    <row r="18994" spans="3:16">
      <c r="C18994" t="s">
        <v>83213</v>
      </c>
      <c r="D18994" t="s">
        <v>83212</v>
      </c>
      <c r="E18994" t="str">
        <f t="shared" si="296"/>
        <v>476031 - EPSI PROVINCE DE NAMUR</v>
      </c>
      <c r="F18994" t="s">
        <v>83211</v>
      </c>
      <c r="G18994" t="s">
        <v>83210</v>
      </c>
      <c r="I18994" t="s">
        <v>5896</v>
      </c>
      <c r="J18994" t="s">
        <v>83209</v>
      </c>
      <c r="K18994" t="s">
        <v>208</v>
      </c>
      <c r="L18994" t="s">
        <v>83208</v>
      </c>
      <c r="N18994" t="s">
        <v>208</v>
      </c>
      <c r="O18994" t="s">
        <v>476</v>
      </c>
      <c r="P18994" t="s">
        <v>476</v>
      </c>
    </row>
    <row r="18995" spans="3:16">
      <c r="C18995" t="s">
        <v>62218</v>
      </c>
      <c r="D18995" t="s">
        <v>62217</v>
      </c>
      <c r="E18995" t="str">
        <f t="shared" si="296"/>
        <v>475567 - HENALLUX</v>
      </c>
      <c r="F18995" t="s">
        <v>6168</v>
      </c>
      <c r="G18995" t="s">
        <v>62216</v>
      </c>
      <c r="I18995" t="s">
        <v>5896</v>
      </c>
      <c r="J18995" t="s">
        <v>62215</v>
      </c>
      <c r="K18995" t="s">
        <v>208</v>
      </c>
      <c r="L18995" t="s">
        <v>62214</v>
      </c>
      <c r="N18995" t="s">
        <v>208</v>
      </c>
      <c r="O18995" t="s">
        <v>476</v>
      </c>
      <c r="P18995" t="s">
        <v>476</v>
      </c>
    </row>
    <row r="18996" spans="3:16">
      <c r="C18996" t="s">
        <v>24895</v>
      </c>
      <c r="D18996" t="s">
        <v>24894</v>
      </c>
      <c r="E18996" t="str">
        <f t="shared" si="296"/>
        <v>467765 - PSYCHIATRIE LEBRUN</v>
      </c>
      <c r="F18996" t="s">
        <v>24893</v>
      </c>
      <c r="G18996" t="s">
        <v>24892</v>
      </c>
      <c r="I18996" t="s">
        <v>5896</v>
      </c>
      <c r="J18996" t="s">
        <v>24891</v>
      </c>
      <c r="K18996" t="s">
        <v>208</v>
      </c>
      <c r="L18996" t="s">
        <v>24890</v>
      </c>
      <c r="N18996" t="s">
        <v>208</v>
      </c>
      <c r="O18996" t="s">
        <v>476</v>
      </c>
      <c r="P18996" t="s">
        <v>476</v>
      </c>
    </row>
    <row r="18997" spans="3:16">
      <c r="C18997" t="s">
        <v>24877</v>
      </c>
      <c r="D18997" t="s">
        <v>24876</v>
      </c>
      <c r="E18997" t="str">
        <f t="shared" si="296"/>
        <v>583819 - PATH ASBL</v>
      </c>
      <c r="F18997" t="s">
        <v>24875</v>
      </c>
      <c r="G18997" t="s">
        <v>5897</v>
      </c>
      <c r="I18997" t="s">
        <v>5896</v>
      </c>
      <c r="J18997" t="s">
        <v>24874</v>
      </c>
      <c r="K18997" t="s">
        <v>208</v>
      </c>
      <c r="L18997" t="s">
        <v>24873</v>
      </c>
      <c r="N18997" t="s">
        <v>208</v>
      </c>
      <c r="O18997" t="s">
        <v>476</v>
      </c>
      <c r="P18997" t="s">
        <v>476</v>
      </c>
    </row>
    <row r="18998" spans="3:16">
      <c r="C18998" t="s">
        <v>7049</v>
      </c>
      <c r="D18998" t="s">
        <v>7048</v>
      </c>
      <c r="E18998" t="str">
        <f t="shared" si="296"/>
        <v>530463 - UPLF</v>
      </c>
      <c r="F18998" t="s">
        <v>7047</v>
      </c>
      <c r="G18998" t="s">
        <v>7046</v>
      </c>
      <c r="I18998" t="s">
        <v>5896</v>
      </c>
      <c r="J18998" t="s">
        <v>7045</v>
      </c>
      <c r="K18998" t="s">
        <v>208</v>
      </c>
      <c r="L18998" t="s">
        <v>7044</v>
      </c>
      <c r="N18998" t="s">
        <v>208</v>
      </c>
      <c r="O18998" t="s">
        <v>476</v>
      </c>
      <c r="P18998" t="s">
        <v>476</v>
      </c>
    </row>
    <row r="18999" spans="3:16">
      <c r="C18999" t="s">
        <v>5899</v>
      </c>
      <c r="D18999" t="s">
        <v>5899</v>
      </c>
      <c r="E18999" t="str">
        <f t="shared" si="296"/>
        <v>642873 - UNIVERSITE DE NAMUR</v>
      </c>
      <c r="F18999" t="s">
        <v>5898</v>
      </c>
      <c r="G18999" t="s">
        <v>5897</v>
      </c>
      <c r="I18999" t="s">
        <v>5896</v>
      </c>
      <c r="J18999" t="s">
        <v>5895</v>
      </c>
      <c r="K18999" t="s">
        <v>208</v>
      </c>
      <c r="L18999" t="s">
        <v>5894</v>
      </c>
      <c r="N18999" t="s">
        <v>208</v>
      </c>
      <c r="O18999" t="s">
        <v>476</v>
      </c>
      <c r="P18999" t="s">
        <v>476</v>
      </c>
    </row>
    <row r="19000" spans="3:16">
      <c r="C19000" t="s">
        <v>75716</v>
      </c>
      <c r="D19000" t="s">
        <v>75715</v>
      </c>
      <c r="E19000" t="str">
        <f t="shared" si="296"/>
        <v>660401 - ERC</v>
      </c>
      <c r="F19000" t="s">
        <v>18046</v>
      </c>
      <c r="G19000" t="s">
        <v>75714</v>
      </c>
      <c r="I19000" t="s">
        <v>34703</v>
      </c>
      <c r="J19000" t="s">
        <v>75713</v>
      </c>
      <c r="K19000" t="s">
        <v>208</v>
      </c>
      <c r="L19000" t="s">
        <v>75712</v>
      </c>
      <c r="N19000" t="s">
        <v>208</v>
      </c>
      <c r="O19000" t="s">
        <v>476</v>
      </c>
      <c r="P19000" t="s">
        <v>476</v>
      </c>
    </row>
    <row r="19001" spans="3:16">
      <c r="C19001" t="s">
        <v>34706</v>
      </c>
      <c r="D19001" t="s">
        <v>34706</v>
      </c>
      <c r="E19001" t="str">
        <f t="shared" si="296"/>
        <v>541084 - MULTIPLICOM NV</v>
      </c>
      <c r="F19001" t="s">
        <v>34705</v>
      </c>
      <c r="G19001" t="s">
        <v>34704</v>
      </c>
      <c r="I19001" t="s">
        <v>34703</v>
      </c>
      <c r="J19001" t="s">
        <v>34702</v>
      </c>
      <c r="K19001" t="s">
        <v>208</v>
      </c>
      <c r="L19001" t="s">
        <v>34701</v>
      </c>
      <c r="N19001" t="s">
        <v>208</v>
      </c>
      <c r="O19001" t="s">
        <v>476</v>
      </c>
      <c r="P19001" t="s">
        <v>476</v>
      </c>
    </row>
    <row r="19002" spans="3:16">
      <c r="C19002" t="s">
        <v>23353</v>
      </c>
      <c r="D19002" t="s">
        <v>23353</v>
      </c>
      <c r="E19002" t="str">
        <f t="shared" si="296"/>
        <v>536702 - RELIANCE ASBL</v>
      </c>
      <c r="F19002" t="s">
        <v>16432</v>
      </c>
      <c r="G19002" t="s">
        <v>23352</v>
      </c>
      <c r="I19002" t="s">
        <v>23351</v>
      </c>
      <c r="J19002" t="s">
        <v>23350</v>
      </c>
      <c r="K19002" t="s">
        <v>208</v>
      </c>
      <c r="L19002" t="s">
        <v>23349</v>
      </c>
      <c r="N19002" t="s">
        <v>208</v>
      </c>
      <c r="O19002" t="s">
        <v>476</v>
      </c>
      <c r="P19002" t="s">
        <v>476</v>
      </c>
    </row>
    <row r="19003" spans="3:16">
      <c r="C19003" t="s">
        <v>86932</v>
      </c>
      <c r="D19003" t="s">
        <v>86932</v>
      </c>
      <c r="E19003" t="str">
        <f t="shared" si="296"/>
        <v>626405 - DINEC INTERNATIONAL</v>
      </c>
      <c r="F19003" t="s">
        <v>28477</v>
      </c>
      <c r="G19003" t="s">
        <v>86931</v>
      </c>
      <c r="I19003" t="s">
        <v>86930</v>
      </c>
      <c r="J19003" t="s">
        <v>86929</v>
      </c>
      <c r="K19003" t="s">
        <v>208</v>
      </c>
      <c r="L19003" t="s">
        <v>86928</v>
      </c>
      <c r="N19003" t="s">
        <v>208</v>
      </c>
      <c r="O19003" t="s">
        <v>476</v>
      </c>
      <c r="P19003" t="s">
        <v>476</v>
      </c>
    </row>
    <row r="19004" spans="3:16">
      <c r="C19004" t="s">
        <v>55467</v>
      </c>
      <c r="D19004" t="s">
        <v>55466</v>
      </c>
      <c r="E19004" t="str">
        <f t="shared" si="296"/>
        <v>524130 - INSTITUT DE PCI - BELGIQUE</v>
      </c>
      <c r="F19004" t="s">
        <v>55465</v>
      </c>
      <c r="G19004" t="s">
        <v>55464</v>
      </c>
      <c r="H19004" t="s">
        <v>55463</v>
      </c>
      <c r="I19004" t="s">
        <v>55462</v>
      </c>
      <c r="J19004" t="s">
        <v>55461</v>
      </c>
      <c r="K19004" t="s">
        <v>208</v>
      </c>
      <c r="L19004" t="s">
        <v>55460</v>
      </c>
      <c r="N19004" t="s">
        <v>208</v>
      </c>
      <c r="O19004" t="s">
        <v>476</v>
      </c>
      <c r="P19004" t="s">
        <v>476</v>
      </c>
    </row>
    <row r="19005" spans="3:16">
      <c r="C19005" t="s">
        <v>24882</v>
      </c>
      <c r="D19005" t="s">
        <v>24882</v>
      </c>
      <c r="E19005" t="str">
        <f t="shared" si="296"/>
        <v>602127 - PSYCHOEDUCATION.BE</v>
      </c>
      <c r="G19005" t="s">
        <v>24881</v>
      </c>
      <c r="I19005" t="s">
        <v>24880</v>
      </c>
      <c r="J19005" t="s">
        <v>24879</v>
      </c>
      <c r="K19005" t="s">
        <v>208</v>
      </c>
      <c r="L19005" t="s">
        <v>24878</v>
      </c>
      <c r="N19005" t="s">
        <v>208</v>
      </c>
      <c r="O19005" t="s">
        <v>476</v>
      </c>
      <c r="P19005" t="s">
        <v>476</v>
      </c>
    </row>
    <row r="19006" spans="3:16">
      <c r="C19006" t="s">
        <v>52167</v>
      </c>
      <c r="D19006" t="s">
        <v>52166</v>
      </c>
      <c r="E19006" t="str">
        <f t="shared" si="296"/>
        <v>496273 - INSTITUT VESALIUS</v>
      </c>
      <c r="F19006" t="s">
        <v>52165</v>
      </c>
      <c r="G19006" t="s">
        <v>52164</v>
      </c>
      <c r="I19006" t="s">
        <v>52163</v>
      </c>
      <c r="J19006" t="s">
        <v>52162</v>
      </c>
      <c r="K19006" t="s">
        <v>208</v>
      </c>
      <c r="L19006" t="s">
        <v>52161</v>
      </c>
      <c r="N19006" t="s">
        <v>208</v>
      </c>
      <c r="O19006" t="s">
        <v>476</v>
      </c>
      <c r="P19006" t="s">
        <v>476</v>
      </c>
    </row>
    <row r="19007" spans="3:16">
      <c r="C19007" t="s">
        <v>88154</v>
      </c>
      <c r="D19007" t="s">
        <v>88154</v>
      </c>
      <c r="E19007" t="str">
        <f t="shared" si="296"/>
        <v>491573 - DELIRE RALPH</v>
      </c>
      <c r="F19007" t="s">
        <v>88153</v>
      </c>
      <c r="G19007" t="s">
        <v>88152</v>
      </c>
      <c r="I19007" t="s">
        <v>32713</v>
      </c>
      <c r="K19007" t="s">
        <v>208</v>
      </c>
      <c r="L19007" t="s">
        <v>88151</v>
      </c>
      <c r="N19007" t="s">
        <v>208</v>
      </c>
      <c r="O19007" t="s">
        <v>476</v>
      </c>
      <c r="P19007" t="s">
        <v>476</v>
      </c>
    </row>
    <row r="19008" spans="3:16">
      <c r="C19008" t="s">
        <v>57182</v>
      </c>
      <c r="D19008" t="s">
        <v>57181</v>
      </c>
      <c r="E19008" t="str">
        <f t="shared" si="296"/>
        <v>531728 - INSTITUT BELGE DE KINESIOLOGIE</v>
      </c>
      <c r="F19008" t="s">
        <v>57180</v>
      </c>
      <c r="G19008" t="s">
        <v>57179</v>
      </c>
      <c r="I19008" t="s">
        <v>32713</v>
      </c>
      <c r="J19008" t="s">
        <v>57178</v>
      </c>
      <c r="K19008" t="s">
        <v>208</v>
      </c>
      <c r="L19008" t="s">
        <v>57177</v>
      </c>
      <c r="N19008" t="s">
        <v>208</v>
      </c>
      <c r="O19008" t="s">
        <v>476</v>
      </c>
      <c r="P19008" t="s">
        <v>476</v>
      </c>
    </row>
    <row r="19009" spans="3:16">
      <c r="C19009" t="s">
        <v>32716</v>
      </c>
      <c r="D19009" t="s">
        <v>32716</v>
      </c>
      <c r="E19009" t="str">
        <f t="shared" si="296"/>
        <v>661089 - NUDGE TO SAIL</v>
      </c>
      <c r="F19009" t="s">
        <v>32715</v>
      </c>
      <c r="G19009" t="s">
        <v>32714</v>
      </c>
      <c r="I19009" t="s">
        <v>32713</v>
      </c>
      <c r="J19009" t="s">
        <v>32712</v>
      </c>
      <c r="K19009" t="s">
        <v>208</v>
      </c>
      <c r="L19009" t="s">
        <v>32711</v>
      </c>
      <c r="N19009" t="s">
        <v>208</v>
      </c>
      <c r="O19009" t="s">
        <v>476</v>
      </c>
      <c r="P19009" t="s">
        <v>476</v>
      </c>
    </row>
    <row r="19010" spans="3:16">
      <c r="C19010" t="s">
        <v>129289</v>
      </c>
      <c r="D19010" t="s">
        <v>129288</v>
      </c>
      <c r="E19010" t="str">
        <f t="shared" ref="E19010:E19073" si="297">_xlfn.CONCAT(L19010," - ",D19010)</f>
        <v>591166 - AMARON</v>
      </c>
      <c r="F19010" t="s">
        <v>17157</v>
      </c>
      <c r="G19010" t="s">
        <v>129287</v>
      </c>
      <c r="I19010" t="s">
        <v>129286</v>
      </c>
      <c r="J19010" t="s">
        <v>129285</v>
      </c>
      <c r="K19010" t="s">
        <v>208</v>
      </c>
      <c r="L19010" t="s">
        <v>129284</v>
      </c>
      <c r="N19010" t="s">
        <v>208</v>
      </c>
      <c r="O19010" t="s">
        <v>476</v>
      </c>
      <c r="P19010" t="s">
        <v>476</v>
      </c>
    </row>
    <row r="19011" spans="3:16">
      <c r="C19011" t="s">
        <v>60818</v>
      </c>
      <c r="D19011" t="s">
        <v>60818</v>
      </c>
      <c r="E19011" t="str">
        <f t="shared" si="297"/>
        <v>508962 - HOPITAL PSYCHIATRIQUE DU BEAU VALLON ASBL</v>
      </c>
      <c r="F19011" t="s">
        <v>60817</v>
      </c>
      <c r="G19011" t="s">
        <v>60816</v>
      </c>
      <c r="I19011" t="s">
        <v>60815</v>
      </c>
      <c r="J19011" t="s">
        <v>60814</v>
      </c>
      <c r="K19011" t="s">
        <v>208</v>
      </c>
      <c r="L19011" t="s">
        <v>60813</v>
      </c>
      <c r="N19011" t="s">
        <v>208</v>
      </c>
      <c r="O19011" t="s">
        <v>476</v>
      </c>
      <c r="P19011" t="s">
        <v>476</v>
      </c>
    </row>
    <row r="19012" spans="3:16">
      <c r="C19012" t="s">
        <v>114361</v>
      </c>
      <c r="D19012" t="s">
        <v>114360</v>
      </c>
      <c r="E19012" t="str">
        <f t="shared" si="297"/>
        <v>640890 - BRC-REA</v>
      </c>
      <c r="F19012" t="s">
        <v>1784</v>
      </c>
      <c r="G19012" t="s">
        <v>114359</v>
      </c>
      <c r="I19012" t="s">
        <v>114358</v>
      </c>
      <c r="J19012" t="s">
        <v>114357</v>
      </c>
      <c r="K19012" t="s">
        <v>208</v>
      </c>
      <c r="L19012" t="s">
        <v>114356</v>
      </c>
      <c r="N19012" t="s">
        <v>208</v>
      </c>
      <c r="O19012" t="s">
        <v>476</v>
      </c>
      <c r="P19012" t="s">
        <v>476</v>
      </c>
    </row>
    <row r="19013" spans="3:16">
      <c r="C19013" t="s">
        <v>10010</v>
      </c>
      <c r="D19013" t="s">
        <v>10010</v>
      </c>
      <c r="E19013" t="str">
        <f t="shared" si="297"/>
        <v>489542 - THERAPIE BREVE DU TRAUMA</v>
      </c>
      <c r="F19013" t="s">
        <v>10009</v>
      </c>
      <c r="G19013" t="s">
        <v>10008</v>
      </c>
      <c r="I19013" t="s">
        <v>10007</v>
      </c>
      <c r="J19013" t="s">
        <v>10006</v>
      </c>
      <c r="K19013" t="s">
        <v>208</v>
      </c>
      <c r="L19013" t="s">
        <v>10005</v>
      </c>
      <c r="N19013" t="s">
        <v>208</v>
      </c>
      <c r="O19013" t="s">
        <v>476</v>
      </c>
      <c r="P19013" t="s">
        <v>476</v>
      </c>
    </row>
    <row r="19014" spans="3:16">
      <c r="C19014" t="s">
        <v>52447</v>
      </c>
      <c r="D19014" t="s">
        <v>52446</v>
      </c>
      <c r="E19014" t="str">
        <f t="shared" si="297"/>
        <v>548352 - ISSIG</v>
      </c>
      <c r="F19014" t="s">
        <v>51431</v>
      </c>
      <c r="G19014" t="s">
        <v>52445</v>
      </c>
      <c r="I19014" t="s">
        <v>52444</v>
      </c>
      <c r="J19014" t="s">
        <v>52443</v>
      </c>
      <c r="K19014" t="s">
        <v>208</v>
      </c>
      <c r="L19014" t="s">
        <v>52442</v>
      </c>
      <c r="N19014" t="s">
        <v>208</v>
      </c>
      <c r="O19014" t="s">
        <v>476</v>
      </c>
      <c r="P19014" t="s">
        <v>476</v>
      </c>
    </row>
    <row r="19015" spans="3:16">
      <c r="C19015" t="s">
        <v>83219</v>
      </c>
      <c r="D19015" t="s">
        <v>83218</v>
      </c>
      <c r="E19015" t="str">
        <f t="shared" si="297"/>
        <v>677759 - EPAMU</v>
      </c>
      <c r="F19015" t="s">
        <v>30652</v>
      </c>
      <c r="G19015" t="s">
        <v>83217</v>
      </c>
      <c r="I19015" t="s">
        <v>83216</v>
      </c>
      <c r="J19015" t="s">
        <v>83215</v>
      </c>
      <c r="K19015" t="s">
        <v>208</v>
      </c>
      <c r="L19015" t="s">
        <v>83214</v>
      </c>
      <c r="N19015" t="s">
        <v>208</v>
      </c>
      <c r="O19015" t="s">
        <v>476</v>
      </c>
      <c r="P19015" t="s">
        <v>476</v>
      </c>
    </row>
    <row r="19016" spans="3:16">
      <c r="C19016" t="s">
        <v>51997</v>
      </c>
      <c r="D19016" t="s">
        <v>51997</v>
      </c>
      <c r="E19016" t="str">
        <f t="shared" si="297"/>
        <v>556531 - INTEGRATIVA</v>
      </c>
      <c r="F19016" t="s">
        <v>1895</v>
      </c>
      <c r="G19016" t="s">
        <v>51996</v>
      </c>
      <c r="I19016" t="s">
        <v>51995</v>
      </c>
      <c r="J19016" t="s">
        <v>51994</v>
      </c>
      <c r="K19016" t="s">
        <v>208</v>
      </c>
      <c r="L19016" t="s">
        <v>51993</v>
      </c>
      <c r="N19016" t="s">
        <v>208</v>
      </c>
      <c r="O19016" t="s">
        <v>476</v>
      </c>
      <c r="P19016" t="s">
        <v>476</v>
      </c>
    </row>
    <row r="19017" spans="3:16">
      <c r="C19017" t="s">
        <v>76039</v>
      </c>
      <c r="D19017" t="s">
        <v>76038</v>
      </c>
      <c r="E19017" t="str">
        <f t="shared" si="297"/>
        <v>541886 - EFTA</v>
      </c>
      <c r="F19017" t="s">
        <v>76037</v>
      </c>
      <c r="G19017" t="s">
        <v>76036</v>
      </c>
      <c r="H19017" t="s">
        <v>45778</v>
      </c>
      <c r="I19017" t="s">
        <v>76035</v>
      </c>
      <c r="J19017" t="s">
        <v>76034</v>
      </c>
      <c r="K19017" t="s">
        <v>208</v>
      </c>
      <c r="L19017" t="s">
        <v>76033</v>
      </c>
      <c r="N19017" t="s">
        <v>208</v>
      </c>
      <c r="O19017" t="s">
        <v>476</v>
      </c>
      <c r="P19017" t="s">
        <v>476</v>
      </c>
    </row>
    <row r="19018" spans="3:16">
      <c r="C19018" t="s">
        <v>23849</v>
      </c>
      <c r="D19018" t="s">
        <v>23849</v>
      </c>
      <c r="E19018" t="str">
        <f t="shared" si="297"/>
        <v>359567 - RANP EPLS EDUCATION</v>
      </c>
      <c r="F19018" t="s">
        <v>10753</v>
      </c>
      <c r="G19018" t="s">
        <v>23848</v>
      </c>
      <c r="I19018" t="s">
        <v>23847</v>
      </c>
      <c r="J19018" t="s">
        <v>23846</v>
      </c>
      <c r="K19018" t="s">
        <v>208</v>
      </c>
      <c r="L19018" t="s">
        <v>23845</v>
      </c>
      <c r="N19018" t="s">
        <v>208</v>
      </c>
      <c r="O19018" t="s">
        <v>476</v>
      </c>
      <c r="P19018" t="s">
        <v>476</v>
      </c>
    </row>
    <row r="19019" spans="3:16">
      <c r="C19019" t="s">
        <v>82690</v>
      </c>
      <c r="D19019" t="s">
        <v>82690</v>
      </c>
      <c r="E19019" t="str">
        <f t="shared" si="297"/>
        <v>597405 - ECOLOGIE DE L'ESPRIT</v>
      </c>
      <c r="F19019" t="s">
        <v>9921</v>
      </c>
      <c r="G19019" t="s">
        <v>82689</v>
      </c>
      <c r="I19019" t="s">
        <v>82688</v>
      </c>
      <c r="J19019" t="s">
        <v>82687</v>
      </c>
      <c r="K19019" t="s">
        <v>208</v>
      </c>
      <c r="L19019" t="s">
        <v>82686</v>
      </c>
      <c r="N19019" t="s">
        <v>208</v>
      </c>
      <c r="O19019" t="s">
        <v>476</v>
      </c>
      <c r="P19019" t="s">
        <v>476</v>
      </c>
    </row>
    <row r="19020" spans="3:16">
      <c r="C19020" t="s">
        <v>75402</v>
      </c>
      <c r="D19020" t="s">
        <v>75401</v>
      </c>
      <c r="E19020" t="str">
        <f t="shared" si="297"/>
        <v>549150 - ESHRE</v>
      </c>
      <c r="F19020" t="s">
        <v>10428</v>
      </c>
      <c r="G19020" t="s">
        <v>75400</v>
      </c>
      <c r="H19020" t="s">
        <v>75399</v>
      </c>
      <c r="I19020" t="s">
        <v>75398</v>
      </c>
      <c r="J19020" t="s">
        <v>75397</v>
      </c>
      <c r="K19020" t="s">
        <v>208</v>
      </c>
      <c r="L19020" t="s">
        <v>75396</v>
      </c>
      <c r="N19020" t="s">
        <v>208</v>
      </c>
      <c r="O19020" t="s">
        <v>476</v>
      </c>
      <c r="P19020" t="s">
        <v>476</v>
      </c>
    </row>
    <row r="19021" spans="3:16">
      <c r="C19021" t="s">
        <v>96311</v>
      </c>
      <c r="D19021" t="s">
        <v>96310</v>
      </c>
      <c r="E19021" t="str">
        <f t="shared" si="297"/>
        <v>648565 - CPIM</v>
      </c>
      <c r="F19021" t="s">
        <v>5123</v>
      </c>
      <c r="G19021" t="s">
        <v>96309</v>
      </c>
      <c r="H19021" t="s">
        <v>96308</v>
      </c>
      <c r="I19021" t="s">
        <v>96307</v>
      </c>
      <c r="K19021" t="s">
        <v>208</v>
      </c>
      <c r="L19021" t="s">
        <v>96306</v>
      </c>
      <c r="N19021" t="s">
        <v>208</v>
      </c>
      <c r="O19021" t="s">
        <v>476</v>
      </c>
      <c r="P19021" t="s">
        <v>476</v>
      </c>
    </row>
    <row r="19022" spans="3:16">
      <c r="C19022" t="s">
        <v>116666</v>
      </c>
      <c r="D19022" t="s">
        <v>116666</v>
      </c>
      <c r="E19022" t="str">
        <f t="shared" si="297"/>
        <v>579749 - AUTO ECOLE CATHEDRALE ROUSSEAU</v>
      </c>
      <c r="F19022" t="s">
        <v>62005</v>
      </c>
      <c r="G19022" t="s">
        <v>116665</v>
      </c>
      <c r="I19022" t="s">
        <v>3677</v>
      </c>
      <c r="J19022" t="s">
        <v>116664</v>
      </c>
      <c r="K19022" t="s">
        <v>208</v>
      </c>
      <c r="L19022" t="s">
        <v>116663</v>
      </c>
      <c r="N19022" t="s">
        <v>208</v>
      </c>
      <c r="O19022" t="s">
        <v>476</v>
      </c>
      <c r="P19022" t="s">
        <v>476</v>
      </c>
    </row>
    <row r="19023" spans="3:16">
      <c r="C19023" t="s">
        <v>106613</v>
      </c>
      <c r="D19023" t="s">
        <v>106612</v>
      </c>
      <c r="E19023" t="str">
        <f t="shared" si="297"/>
        <v>641157 - CRDS</v>
      </c>
      <c r="F19023" t="s">
        <v>55208</v>
      </c>
      <c r="G19023" t="s">
        <v>106611</v>
      </c>
      <c r="I19023" t="s">
        <v>3677</v>
      </c>
      <c r="J19023" t="s">
        <v>106610</v>
      </c>
      <c r="K19023" t="s">
        <v>208</v>
      </c>
      <c r="L19023" t="s">
        <v>106609</v>
      </c>
      <c r="N19023" t="s">
        <v>208</v>
      </c>
      <c r="O19023" t="s">
        <v>476</v>
      </c>
      <c r="P19023" t="s">
        <v>476</v>
      </c>
    </row>
    <row r="19024" spans="3:16">
      <c r="C19024" t="s">
        <v>100741</v>
      </c>
      <c r="D19024" t="s">
        <v>100740</v>
      </c>
      <c r="E19024" t="str">
        <f t="shared" si="297"/>
        <v>418122 - CH WALLONIE</v>
      </c>
      <c r="G19024" t="s">
        <v>100739</v>
      </c>
      <c r="H19024" t="s">
        <v>100738</v>
      </c>
      <c r="I19024" t="s">
        <v>3677</v>
      </c>
      <c r="K19024" t="s">
        <v>208</v>
      </c>
      <c r="L19024" t="s">
        <v>100737</v>
      </c>
      <c r="N19024" t="s">
        <v>208</v>
      </c>
      <c r="O19024" t="s">
        <v>476</v>
      </c>
      <c r="P19024" t="s">
        <v>476</v>
      </c>
    </row>
    <row r="19025" spans="3:16">
      <c r="C19025" t="s">
        <v>100707</v>
      </c>
      <c r="D19025" t="s">
        <v>100707</v>
      </c>
      <c r="E19025" t="str">
        <f t="shared" si="297"/>
        <v>565350 - CENTRE IFAPME DE TOURNAI - FOCLAM</v>
      </c>
      <c r="F19025" t="s">
        <v>13372</v>
      </c>
      <c r="G19025" t="s">
        <v>100706</v>
      </c>
      <c r="I19025" t="s">
        <v>3677</v>
      </c>
      <c r="J19025" t="s">
        <v>100705</v>
      </c>
      <c r="K19025" t="s">
        <v>208</v>
      </c>
      <c r="L19025" t="s">
        <v>100704</v>
      </c>
      <c r="N19025" t="s">
        <v>208</v>
      </c>
      <c r="O19025" t="s">
        <v>476</v>
      </c>
      <c r="P19025" t="s">
        <v>476</v>
      </c>
    </row>
    <row r="19026" spans="3:16">
      <c r="C19026" t="s">
        <v>99715</v>
      </c>
      <c r="D19026" t="s">
        <v>99714</v>
      </c>
      <c r="E19026" t="str">
        <f t="shared" si="297"/>
        <v>547529 - CRP LES MARRONNIERS</v>
      </c>
      <c r="F19026" t="s">
        <v>34979</v>
      </c>
      <c r="G19026" t="s">
        <v>99713</v>
      </c>
      <c r="I19026" t="s">
        <v>3677</v>
      </c>
      <c r="J19026" t="s">
        <v>99712</v>
      </c>
      <c r="K19026" t="s">
        <v>208</v>
      </c>
      <c r="L19026" t="s">
        <v>99711</v>
      </c>
      <c r="N19026" t="s">
        <v>208</v>
      </c>
      <c r="O19026" t="s">
        <v>476</v>
      </c>
      <c r="P19026" t="s">
        <v>476</v>
      </c>
    </row>
    <row r="19027" spans="3:16">
      <c r="C19027" t="s">
        <v>89548</v>
      </c>
      <c r="D19027" t="s">
        <v>89547</v>
      </c>
      <c r="E19027" t="str">
        <f t="shared" si="297"/>
        <v>661107 - CULTURE WAPI</v>
      </c>
      <c r="F19027" t="s">
        <v>11106</v>
      </c>
      <c r="G19027" t="s">
        <v>89546</v>
      </c>
      <c r="I19027" t="s">
        <v>3677</v>
      </c>
      <c r="J19027" t="s">
        <v>89545</v>
      </c>
      <c r="K19027" t="s">
        <v>208</v>
      </c>
      <c r="L19027" t="s">
        <v>89544</v>
      </c>
      <c r="N19027" t="s">
        <v>208</v>
      </c>
      <c r="O19027" t="s">
        <v>476</v>
      </c>
      <c r="P19027" t="s">
        <v>476</v>
      </c>
    </row>
    <row r="19028" spans="3:16">
      <c r="C19028" t="s">
        <v>78302</v>
      </c>
      <c r="D19028" t="s">
        <v>78301</v>
      </c>
      <c r="E19028" t="str">
        <f t="shared" si="297"/>
        <v>487016 - EDP ACE</v>
      </c>
      <c r="F19028" t="s">
        <v>78300</v>
      </c>
      <c r="G19028" t="s">
        <v>78299</v>
      </c>
      <c r="I19028" t="s">
        <v>3677</v>
      </c>
      <c r="J19028" t="s">
        <v>78298</v>
      </c>
      <c r="K19028" t="s">
        <v>208</v>
      </c>
      <c r="L19028" t="s">
        <v>78297</v>
      </c>
      <c r="N19028" t="s">
        <v>208</v>
      </c>
      <c r="O19028" t="s">
        <v>476</v>
      </c>
      <c r="P19028" t="s">
        <v>476</v>
      </c>
    </row>
    <row r="19029" spans="3:16">
      <c r="C19029" t="s">
        <v>62170</v>
      </c>
      <c r="D19029" t="s">
        <v>62169</v>
      </c>
      <c r="E19029" t="str">
        <f t="shared" si="297"/>
        <v>568922 - HELHA TOURNAI</v>
      </c>
      <c r="F19029" t="s">
        <v>45780</v>
      </c>
      <c r="G19029" t="s">
        <v>55005</v>
      </c>
      <c r="H19029" t="s">
        <v>62168</v>
      </c>
      <c r="I19029" t="s">
        <v>3677</v>
      </c>
      <c r="J19029" t="s">
        <v>62167</v>
      </c>
      <c r="K19029" t="s">
        <v>208</v>
      </c>
      <c r="L19029" t="s">
        <v>62166</v>
      </c>
      <c r="N19029" t="s">
        <v>208</v>
      </c>
      <c r="O19029" t="s">
        <v>476</v>
      </c>
      <c r="P19029" t="s">
        <v>476</v>
      </c>
    </row>
    <row r="19030" spans="3:16">
      <c r="C19030" t="s">
        <v>55224</v>
      </c>
      <c r="D19030" t="s">
        <v>55223</v>
      </c>
      <c r="E19030" t="str">
        <f t="shared" si="297"/>
        <v>513374 - IEPSCF TOURNAI</v>
      </c>
      <c r="F19030" t="s">
        <v>55222</v>
      </c>
      <c r="G19030" t="s">
        <v>55221</v>
      </c>
      <c r="I19030" t="s">
        <v>3677</v>
      </c>
      <c r="J19030" t="s">
        <v>55220</v>
      </c>
      <c r="K19030" t="s">
        <v>208</v>
      </c>
      <c r="L19030" t="s">
        <v>55219</v>
      </c>
      <c r="N19030" t="s">
        <v>208</v>
      </c>
      <c r="O19030" t="s">
        <v>476</v>
      </c>
      <c r="P19030" t="s">
        <v>476</v>
      </c>
    </row>
    <row r="19031" spans="3:16">
      <c r="C19031" t="s">
        <v>55218</v>
      </c>
      <c r="D19031" t="s">
        <v>55217</v>
      </c>
      <c r="E19031" t="str">
        <f t="shared" si="297"/>
        <v>507520 - IESPP</v>
      </c>
      <c r="F19031" t="s">
        <v>55216</v>
      </c>
      <c r="G19031" t="s">
        <v>55215</v>
      </c>
      <c r="I19031" t="s">
        <v>3677</v>
      </c>
      <c r="J19031" t="s">
        <v>55214</v>
      </c>
      <c r="K19031" t="s">
        <v>208</v>
      </c>
      <c r="L19031" t="s">
        <v>55213</v>
      </c>
      <c r="N19031" t="s">
        <v>208</v>
      </c>
      <c r="O19031" t="s">
        <v>476</v>
      </c>
      <c r="P19031" t="s">
        <v>476</v>
      </c>
    </row>
    <row r="19032" spans="3:16">
      <c r="C19032" t="s">
        <v>55007</v>
      </c>
      <c r="D19032" t="s">
        <v>55006</v>
      </c>
      <c r="E19032" t="str">
        <f t="shared" si="297"/>
        <v>523318 - ITHEO JEANNE D'ARC</v>
      </c>
      <c r="F19032" t="s">
        <v>21395</v>
      </c>
      <c r="G19032" t="s">
        <v>55005</v>
      </c>
      <c r="I19032" t="s">
        <v>3677</v>
      </c>
      <c r="J19032" t="s">
        <v>55004</v>
      </c>
      <c r="K19032" t="s">
        <v>208</v>
      </c>
      <c r="L19032" t="s">
        <v>55003</v>
      </c>
      <c r="N19032" t="s">
        <v>208</v>
      </c>
      <c r="O19032" t="s">
        <v>476</v>
      </c>
      <c r="P19032" t="s">
        <v>476</v>
      </c>
    </row>
    <row r="19033" spans="3:16">
      <c r="C19033" t="s">
        <v>3679</v>
      </c>
      <c r="D19033" t="s">
        <v>3679</v>
      </c>
      <c r="E19033" t="str">
        <f t="shared" si="297"/>
        <v>368349 - VILLA FLORENCE</v>
      </c>
      <c r="G19033" t="s">
        <v>3678</v>
      </c>
      <c r="I19033" t="s">
        <v>3677</v>
      </c>
      <c r="J19033" t="s">
        <v>3676</v>
      </c>
      <c r="K19033" t="s">
        <v>208</v>
      </c>
      <c r="L19033" t="s">
        <v>3675</v>
      </c>
      <c r="N19033" t="s">
        <v>208</v>
      </c>
      <c r="O19033" t="s">
        <v>476</v>
      </c>
      <c r="P19033" t="s">
        <v>476</v>
      </c>
    </row>
    <row r="19034" spans="3:16">
      <c r="C19034" t="s">
        <v>76568</v>
      </c>
      <c r="D19034" t="s">
        <v>75985</v>
      </c>
      <c r="E19034" t="str">
        <f t="shared" si="297"/>
        <v>523938 - EFP</v>
      </c>
      <c r="F19034" t="s">
        <v>76567</v>
      </c>
      <c r="G19034" t="s">
        <v>76566</v>
      </c>
      <c r="I19034" t="s">
        <v>76565</v>
      </c>
      <c r="J19034" t="s">
        <v>76564</v>
      </c>
      <c r="K19034" t="s">
        <v>208</v>
      </c>
      <c r="L19034" t="s">
        <v>76563</v>
      </c>
      <c r="N19034" t="s">
        <v>208</v>
      </c>
      <c r="O19034" t="s">
        <v>476</v>
      </c>
      <c r="P19034" t="s">
        <v>476</v>
      </c>
    </row>
    <row r="19035" spans="3:16">
      <c r="C19035" t="s">
        <v>135279</v>
      </c>
      <c r="D19035" t="s">
        <v>135278</v>
      </c>
      <c r="E19035" t="str">
        <f t="shared" si="297"/>
        <v>589950 - ACTION FOR TEENS</v>
      </c>
      <c r="F19035" t="s">
        <v>53483</v>
      </c>
      <c r="G19035" t="s">
        <v>135277</v>
      </c>
      <c r="I19035" t="s">
        <v>14787</v>
      </c>
      <c r="K19035" t="s">
        <v>208</v>
      </c>
      <c r="L19035" t="s">
        <v>135276</v>
      </c>
      <c r="N19035" t="s">
        <v>208</v>
      </c>
      <c r="O19035" t="s">
        <v>476</v>
      </c>
      <c r="P19035" t="s">
        <v>476</v>
      </c>
    </row>
    <row r="19036" spans="3:16">
      <c r="C19036" t="s">
        <v>76083</v>
      </c>
      <c r="D19036" t="s">
        <v>10363</v>
      </c>
      <c r="E19036" t="str">
        <f t="shared" si="297"/>
        <v>300159 - ECCO</v>
      </c>
      <c r="G19036" t="s">
        <v>76082</v>
      </c>
      <c r="I19036" t="s">
        <v>14787</v>
      </c>
      <c r="K19036" t="s">
        <v>208</v>
      </c>
      <c r="L19036" t="s">
        <v>76081</v>
      </c>
      <c r="N19036" t="s">
        <v>208</v>
      </c>
      <c r="O19036" t="s">
        <v>476</v>
      </c>
      <c r="P19036" t="s">
        <v>476</v>
      </c>
    </row>
    <row r="19037" spans="3:16">
      <c r="C19037" t="s">
        <v>73607</v>
      </c>
      <c r="D19037" t="s">
        <v>73606</v>
      </c>
      <c r="E19037" t="str">
        <f t="shared" si="297"/>
        <v>644470 - FEDITO BXL</v>
      </c>
      <c r="F19037" t="s">
        <v>50113</v>
      </c>
      <c r="G19037" t="s">
        <v>73605</v>
      </c>
      <c r="I19037" t="s">
        <v>14787</v>
      </c>
      <c r="J19037" t="s">
        <v>73604</v>
      </c>
      <c r="K19037" t="s">
        <v>208</v>
      </c>
      <c r="L19037" t="s">
        <v>73603</v>
      </c>
      <c r="N19037" t="s">
        <v>208</v>
      </c>
      <c r="O19037" t="s">
        <v>476</v>
      </c>
      <c r="P19037" t="s">
        <v>476</v>
      </c>
    </row>
    <row r="19038" spans="3:16">
      <c r="C19038" t="s">
        <v>71718</v>
      </c>
      <c r="D19038" t="s">
        <v>71718</v>
      </c>
      <c r="E19038" t="str">
        <f t="shared" si="297"/>
        <v>641583 - FONDATION EMERGENCES</v>
      </c>
      <c r="F19038" t="s">
        <v>22284</v>
      </c>
      <c r="G19038" t="s">
        <v>71717</v>
      </c>
      <c r="I19038" t="s">
        <v>14787</v>
      </c>
      <c r="K19038" t="s">
        <v>208</v>
      </c>
      <c r="L19038" t="s">
        <v>71716</v>
      </c>
      <c r="N19038" t="s">
        <v>208</v>
      </c>
      <c r="O19038" t="s">
        <v>476</v>
      </c>
      <c r="P19038" t="s">
        <v>476</v>
      </c>
    </row>
    <row r="19039" spans="3:16">
      <c r="C19039" t="s">
        <v>24922</v>
      </c>
      <c r="D19039" t="s">
        <v>24922</v>
      </c>
      <c r="E19039" t="str">
        <f t="shared" si="297"/>
        <v>542209 - PSY PLURIEL SPRL</v>
      </c>
      <c r="F19039" t="s">
        <v>5653</v>
      </c>
      <c r="G19039" t="s">
        <v>24921</v>
      </c>
      <c r="I19039" t="s">
        <v>14787</v>
      </c>
      <c r="J19039" t="s">
        <v>24920</v>
      </c>
      <c r="K19039" t="s">
        <v>208</v>
      </c>
      <c r="L19039" t="s">
        <v>24919</v>
      </c>
      <c r="N19039" t="s">
        <v>208</v>
      </c>
      <c r="O19039" t="s">
        <v>476</v>
      </c>
      <c r="P19039" t="s">
        <v>476</v>
      </c>
    </row>
    <row r="19040" spans="3:16">
      <c r="C19040" t="s">
        <v>24851</v>
      </c>
      <c r="D19040" t="s">
        <v>24851</v>
      </c>
      <c r="E19040" t="str">
        <f t="shared" si="297"/>
        <v>596140 - PSYRIS</v>
      </c>
      <c r="F19040" t="s">
        <v>18674</v>
      </c>
      <c r="G19040" t="s">
        <v>24850</v>
      </c>
      <c r="I19040" t="s">
        <v>14787</v>
      </c>
      <c r="J19040" t="s">
        <v>24849</v>
      </c>
      <c r="K19040" t="s">
        <v>208</v>
      </c>
      <c r="L19040" t="s">
        <v>24848</v>
      </c>
      <c r="N19040" t="s">
        <v>208</v>
      </c>
      <c r="O19040" t="s">
        <v>476</v>
      </c>
      <c r="P19040" t="s">
        <v>476</v>
      </c>
    </row>
    <row r="19041" spans="3:16">
      <c r="C19041" t="s">
        <v>14791</v>
      </c>
      <c r="D19041" t="s">
        <v>14790</v>
      </c>
      <c r="E19041" t="str">
        <f t="shared" si="297"/>
        <v>572329 - SORBCOT</v>
      </c>
      <c r="F19041" t="s">
        <v>14789</v>
      </c>
      <c r="G19041" t="s">
        <v>14788</v>
      </c>
      <c r="I19041" t="s">
        <v>14787</v>
      </c>
      <c r="K19041" t="s">
        <v>208</v>
      </c>
      <c r="L19041" t="s">
        <v>14786</v>
      </c>
      <c r="N19041" t="s">
        <v>208</v>
      </c>
      <c r="O19041" t="s">
        <v>476</v>
      </c>
      <c r="P19041" t="s">
        <v>476</v>
      </c>
    </row>
    <row r="19042" spans="3:16">
      <c r="C19042" t="s">
        <v>58420</v>
      </c>
      <c r="D19042" t="s">
        <v>58420</v>
      </c>
      <c r="E19042" t="str">
        <f t="shared" si="297"/>
        <v>670534 - IMPACTICAL</v>
      </c>
      <c r="F19042" t="s">
        <v>31577</v>
      </c>
      <c r="G19042" t="s">
        <v>58419</v>
      </c>
      <c r="I19042" t="s">
        <v>58418</v>
      </c>
      <c r="K19042" t="s">
        <v>208</v>
      </c>
      <c r="L19042" t="s">
        <v>58417</v>
      </c>
      <c r="N19042" t="s">
        <v>208</v>
      </c>
      <c r="O19042" t="s">
        <v>476</v>
      </c>
      <c r="P19042" t="s">
        <v>476</v>
      </c>
    </row>
    <row r="19043" spans="3:16">
      <c r="C19043" t="s">
        <v>76298</v>
      </c>
      <c r="D19043" t="s">
        <v>76297</v>
      </c>
      <c r="E19043" t="str">
        <f t="shared" si="297"/>
        <v>557638 - EAPC</v>
      </c>
      <c r="F19043" t="s">
        <v>46133</v>
      </c>
      <c r="G19043" t="s">
        <v>76296</v>
      </c>
      <c r="I19043" t="s">
        <v>76295</v>
      </c>
      <c r="K19043" t="s">
        <v>208</v>
      </c>
      <c r="L19043" t="s">
        <v>76294</v>
      </c>
      <c r="N19043" t="s">
        <v>208</v>
      </c>
      <c r="O19043" t="s">
        <v>476</v>
      </c>
      <c r="P19043" t="s">
        <v>476</v>
      </c>
    </row>
    <row r="19044" spans="3:16">
      <c r="C19044" t="s">
        <v>75584</v>
      </c>
      <c r="D19044" t="s">
        <v>75583</v>
      </c>
      <c r="E19044" t="str">
        <f t="shared" si="297"/>
        <v>594258 - ESPACOMP</v>
      </c>
      <c r="F19044" t="s">
        <v>51086</v>
      </c>
      <c r="G19044" t="s">
        <v>75582</v>
      </c>
      <c r="I19044" t="s">
        <v>34378</v>
      </c>
      <c r="K19044" t="s">
        <v>208</v>
      </c>
      <c r="L19044" t="s">
        <v>75581</v>
      </c>
      <c r="N19044" t="s">
        <v>208</v>
      </c>
      <c r="O19044" t="s">
        <v>476</v>
      </c>
      <c r="P19044" t="s">
        <v>476</v>
      </c>
    </row>
    <row r="19045" spans="3:16">
      <c r="C19045" t="s">
        <v>34380</v>
      </c>
      <c r="D19045" t="s">
        <v>34380</v>
      </c>
      <c r="E19045" t="str">
        <f t="shared" si="297"/>
        <v>662951 - MYORO SRL</v>
      </c>
      <c r="F19045" t="s">
        <v>8159</v>
      </c>
      <c r="G19045" t="s">
        <v>34379</v>
      </c>
      <c r="I19045" t="s">
        <v>34378</v>
      </c>
      <c r="K19045" t="s">
        <v>208</v>
      </c>
      <c r="L19045" t="s">
        <v>34377</v>
      </c>
      <c r="N19045" t="s">
        <v>208</v>
      </c>
      <c r="O19045" t="s">
        <v>476</v>
      </c>
      <c r="P19045" t="s">
        <v>476</v>
      </c>
    </row>
    <row r="19046" spans="3:16">
      <c r="C19046" t="s">
        <v>122048</v>
      </c>
      <c r="D19046" t="s">
        <v>122047</v>
      </c>
      <c r="E19046" t="str">
        <f t="shared" si="297"/>
        <v>487466 - AEPEA BELGIQUE</v>
      </c>
      <c r="F19046" t="s">
        <v>72302</v>
      </c>
      <c r="G19046" t="s">
        <v>122046</v>
      </c>
      <c r="I19046" t="s">
        <v>16864</v>
      </c>
      <c r="J19046" t="s">
        <v>122045</v>
      </c>
      <c r="K19046" t="s">
        <v>208</v>
      </c>
      <c r="L19046" t="s">
        <v>122044</v>
      </c>
      <c r="N19046" t="s">
        <v>208</v>
      </c>
      <c r="O19046" t="s">
        <v>476</v>
      </c>
      <c r="P19046" t="s">
        <v>476</v>
      </c>
    </row>
    <row r="19047" spans="3:16">
      <c r="C19047" t="s">
        <v>88859</v>
      </c>
      <c r="D19047" t="s">
        <v>88858</v>
      </c>
      <c r="E19047" t="str">
        <f t="shared" si="297"/>
        <v>515190 - DE CARUFEL FRANCOIS</v>
      </c>
      <c r="F19047" t="s">
        <v>88857</v>
      </c>
      <c r="G19047" t="s">
        <v>88856</v>
      </c>
      <c r="I19047" t="s">
        <v>16864</v>
      </c>
      <c r="J19047" t="s">
        <v>88855</v>
      </c>
      <c r="K19047" t="s">
        <v>208</v>
      </c>
      <c r="L19047" t="s">
        <v>88854</v>
      </c>
      <c r="N19047" t="s">
        <v>208</v>
      </c>
      <c r="O19047" t="s">
        <v>476</v>
      </c>
      <c r="P19047" t="s">
        <v>476</v>
      </c>
    </row>
    <row r="19048" spans="3:16">
      <c r="C19048" t="s">
        <v>86372</v>
      </c>
      <c r="D19048" t="s">
        <v>86372</v>
      </c>
      <c r="E19048" t="str">
        <f t="shared" si="297"/>
        <v>622175 - DOUCET PASCALE</v>
      </c>
      <c r="F19048" t="s">
        <v>21076</v>
      </c>
      <c r="G19048" t="s">
        <v>86371</v>
      </c>
      <c r="I19048" t="s">
        <v>16864</v>
      </c>
      <c r="J19048" t="s">
        <v>86370</v>
      </c>
      <c r="K19048" t="s">
        <v>208</v>
      </c>
      <c r="L19048" t="s">
        <v>86369</v>
      </c>
      <c r="N19048" t="s">
        <v>208</v>
      </c>
      <c r="O19048" t="s">
        <v>476</v>
      </c>
      <c r="P19048" t="s">
        <v>476</v>
      </c>
    </row>
    <row r="19049" spans="3:16">
      <c r="C19049" t="s">
        <v>64345</v>
      </c>
      <c r="D19049" t="s">
        <v>64344</v>
      </c>
      <c r="E19049" t="str">
        <f t="shared" si="297"/>
        <v>610150 - GECFAPPE</v>
      </c>
      <c r="F19049" t="s">
        <v>53774</v>
      </c>
      <c r="G19049" t="s">
        <v>64343</v>
      </c>
      <c r="I19049" t="s">
        <v>16864</v>
      </c>
      <c r="K19049" t="s">
        <v>208</v>
      </c>
      <c r="L19049" t="s">
        <v>64342</v>
      </c>
      <c r="N19049" t="s">
        <v>208</v>
      </c>
      <c r="O19049" t="s">
        <v>476</v>
      </c>
      <c r="P19049" t="s">
        <v>476</v>
      </c>
    </row>
    <row r="19050" spans="3:16">
      <c r="C19050" t="s">
        <v>16866</v>
      </c>
      <c r="D19050" t="s">
        <v>16866</v>
      </c>
      <c r="E19050" t="str">
        <f t="shared" si="297"/>
        <v>626030 - SIMON YVES</v>
      </c>
      <c r="F19050" t="s">
        <v>14008</v>
      </c>
      <c r="G19050" t="s">
        <v>16865</v>
      </c>
      <c r="I19050" t="s">
        <v>16864</v>
      </c>
      <c r="J19050" t="s">
        <v>16863</v>
      </c>
      <c r="K19050" t="s">
        <v>208</v>
      </c>
      <c r="L19050" t="s">
        <v>16862</v>
      </c>
      <c r="N19050" t="s">
        <v>208</v>
      </c>
      <c r="O19050" t="s">
        <v>476</v>
      </c>
      <c r="P19050" t="s">
        <v>476</v>
      </c>
    </row>
    <row r="19051" spans="3:16">
      <c r="C19051" t="s">
        <v>76580</v>
      </c>
      <c r="D19051" t="s">
        <v>76580</v>
      </c>
      <c r="E19051" t="str">
        <f t="shared" si="297"/>
        <v>471070 - EUROBREVETS</v>
      </c>
      <c r="F19051" t="s">
        <v>76579</v>
      </c>
      <c r="G19051" t="s">
        <v>76578</v>
      </c>
      <c r="I19051" t="s">
        <v>76577</v>
      </c>
      <c r="K19051" t="s">
        <v>208</v>
      </c>
      <c r="L19051" t="s">
        <v>76576</v>
      </c>
      <c r="N19051" t="s">
        <v>208</v>
      </c>
      <c r="O19051" t="s">
        <v>476</v>
      </c>
      <c r="P19051" t="s">
        <v>476</v>
      </c>
    </row>
    <row r="19052" spans="3:16">
      <c r="C19052" t="s">
        <v>115058</v>
      </c>
      <c r="D19052" t="s">
        <v>115058</v>
      </c>
      <c r="E19052" t="str">
        <f t="shared" si="297"/>
        <v>354090 - BAP ASMB</v>
      </c>
      <c r="G19052" t="s">
        <v>115057</v>
      </c>
      <c r="I19052" t="s">
        <v>115056</v>
      </c>
      <c r="J19052" t="s">
        <v>115055</v>
      </c>
      <c r="K19052" t="s">
        <v>208</v>
      </c>
      <c r="L19052" t="s">
        <v>115054</v>
      </c>
      <c r="N19052" t="s">
        <v>208</v>
      </c>
      <c r="O19052" t="s">
        <v>476</v>
      </c>
      <c r="P19052" t="s">
        <v>476</v>
      </c>
    </row>
    <row r="19053" spans="3:16">
      <c r="C19053" t="s">
        <v>123974</v>
      </c>
      <c r="D19053" t="s">
        <v>123973</v>
      </c>
      <c r="E19053" t="str">
        <f t="shared" si="297"/>
        <v>534304 - ACN</v>
      </c>
      <c r="F19053" t="s">
        <v>123972</v>
      </c>
      <c r="G19053" t="s">
        <v>123971</v>
      </c>
      <c r="I19053" t="s">
        <v>73416</v>
      </c>
      <c r="J19053" t="s">
        <v>123970</v>
      </c>
      <c r="K19053" t="s">
        <v>208</v>
      </c>
      <c r="L19053" t="s">
        <v>123969</v>
      </c>
      <c r="N19053" t="s">
        <v>208</v>
      </c>
      <c r="O19053" t="s">
        <v>476</v>
      </c>
      <c r="P19053" t="s">
        <v>476</v>
      </c>
    </row>
    <row r="19054" spans="3:16">
      <c r="C19054" t="s">
        <v>108494</v>
      </c>
      <c r="D19054" t="s">
        <v>108494</v>
      </c>
      <c r="E19054" t="str">
        <f t="shared" si="297"/>
        <v>629005 - CENTRE CHAPELLE-AUX-CHAMPS</v>
      </c>
      <c r="F19054" t="s">
        <v>4198</v>
      </c>
      <c r="G19054" t="s">
        <v>108493</v>
      </c>
      <c r="H19054" t="s">
        <v>108492</v>
      </c>
      <c r="I19054" t="s">
        <v>73416</v>
      </c>
      <c r="J19054" t="s">
        <v>108491</v>
      </c>
      <c r="K19054" t="s">
        <v>208</v>
      </c>
      <c r="L19054" t="s">
        <v>108490</v>
      </c>
      <c r="N19054" t="s">
        <v>208</v>
      </c>
      <c r="O19054" t="s">
        <v>476</v>
      </c>
      <c r="P19054" t="s">
        <v>476</v>
      </c>
    </row>
    <row r="19055" spans="3:16">
      <c r="C19055" t="s">
        <v>75953</v>
      </c>
      <c r="D19055" t="s">
        <v>75952</v>
      </c>
      <c r="E19055" t="str">
        <f t="shared" si="297"/>
        <v>631516 - EUGMS</v>
      </c>
      <c r="F19055" t="s">
        <v>1459</v>
      </c>
      <c r="G19055" t="s">
        <v>75951</v>
      </c>
      <c r="H19055" t="s">
        <v>75950</v>
      </c>
      <c r="I19055" t="s">
        <v>73416</v>
      </c>
      <c r="K19055" t="s">
        <v>208</v>
      </c>
      <c r="L19055" t="s">
        <v>75949</v>
      </c>
      <c r="N19055" t="s">
        <v>208</v>
      </c>
      <c r="O19055" t="s">
        <v>476</v>
      </c>
      <c r="P19055" t="s">
        <v>476</v>
      </c>
    </row>
    <row r="19056" spans="3:16">
      <c r="C19056" t="s">
        <v>75806</v>
      </c>
      <c r="D19056" t="s">
        <v>75805</v>
      </c>
      <c r="E19056" t="str">
        <f t="shared" si="297"/>
        <v>567607 - EORTC</v>
      </c>
      <c r="F19056" t="s">
        <v>21027</v>
      </c>
      <c r="G19056" t="s">
        <v>75804</v>
      </c>
      <c r="I19056" t="s">
        <v>73416</v>
      </c>
      <c r="J19056" t="s">
        <v>75803</v>
      </c>
      <c r="K19056" t="s">
        <v>208</v>
      </c>
      <c r="L19056" t="s">
        <v>75802</v>
      </c>
      <c r="N19056" t="s">
        <v>208</v>
      </c>
      <c r="O19056" t="s">
        <v>476</v>
      </c>
      <c r="P19056" t="s">
        <v>476</v>
      </c>
    </row>
    <row r="19057" spans="3:16">
      <c r="C19057" t="s">
        <v>73419</v>
      </c>
      <c r="D19057" t="s">
        <v>73418</v>
      </c>
      <c r="E19057" t="str">
        <f t="shared" si="297"/>
        <v>654358 - FINE EUROPE</v>
      </c>
      <c r="F19057" t="s">
        <v>510</v>
      </c>
      <c r="G19057" t="s">
        <v>73417</v>
      </c>
      <c r="I19057" t="s">
        <v>73416</v>
      </c>
      <c r="K19057" t="s">
        <v>208</v>
      </c>
      <c r="L19057" t="s">
        <v>73415</v>
      </c>
      <c r="N19057" t="s">
        <v>208</v>
      </c>
      <c r="O19057" t="s">
        <v>476</v>
      </c>
      <c r="P19057" t="s">
        <v>476</v>
      </c>
    </row>
    <row r="19058" spans="3:16">
      <c r="C19058" t="s">
        <v>94033</v>
      </c>
      <c r="D19058" t="s">
        <v>94032</v>
      </c>
      <c r="E19058" t="str">
        <f t="shared" si="297"/>
        <v>614865 - COMALSO</v>
      </c>
      <c r="F19058" t="s">
        <v>24635</v>
      </c>
      <c r="G19058" t="s">
        <v>94031</v>
      </c>
      <c r="I19058" t="s">
        <v>61764</v>
      </c>
      <c r="J19058" t="s">
        <v>94030</v>
      </c>
      <c r="K19058" t="s">
        <v>208</v>
      </c>
      <c r="L19058" t="s">
        <v>94029</v>
      </c>
      <c r="N19058" t="s">
        <v>208</v>
      </c>
      <c r="O19058" t="s">
        <v>476</v>
      </c>
      <c r="P19058" t="s">
        <v>476</v>
      </c>
    </row>
    <row r="19059" spans="3:16">
      <c r="C19059" t="s">
        <v>61767</v>
      </c>
      <c r="D19059" t="s">
        <v>61767</v>
      </c>
      <c r="E19059" t="str">
        <f t="shared" si="297"/>
        <v>596980 - HEMELRYCK WALTER - DYNAMECHO</v>
      </c>
      <c r="F19059" t="s">
        <v>61766</v>
      </c>
      <c r="G19059" t="s">
        <v>61765</v>
      </c>
      <c r="I19059" t="s">
        <v>61764</v>
      </c>
      <c r="J19059" t="s">
        <v>61763</v>
      </c>
      <c r="K19059" t="s">
        <v>208</v>
      </c>
      <c r="L19059" t="s">
        <v>61762</v>
      </c>
      <c r="N19059" t="s">
        <v>208</v>
      </c>
      <c r="O19059" t="s">
        <v>476</v>
      </c>
      <c r="P19059" t="s">
        <v>476</v>
      </c>
    </row>
    <row r="19060" spans="3:16">
      <c r="C19060" t="s">
        <v>76006</v>
      </c>
      <c r="D19060" t="s">
        <v>76005</v>
      </c>
      <c r="E19060" t="str">
        <f t="shared" si="297"/>
        <v>682433 - EFIM</v>
      </c>
      <c r="F19060" t="s">
        <v>5346</v>
      </c>
      <c r="G19060" t="s">
        <v>76004</v>
      </c>
      <c r="H19060" t="s">
        <v>76003</v>
      </c>
      <c r="I19060" t="s">
        <v>76002</v>
      </c>
      <c r="J19060" t="s">
        <v>76001</v>
      </c>
      <c r="K19060" t="s">
        <v>208</v>
      </c>
      <c r="L19060" t="s">
        <v>76000</v>
      </c>
      <c r="N19060" t="s">
        <v>208</v>
      </c>
      <c r="O19060" t="s">
        <v>476</v>
      </c>
      <c r="P19060" t="s">
        <v>476</v>
      </c>
    </row>
    <row r="19061" spans="3:16">
      <c r="C19061" t="s">
        <v>15998</v>
      </c>
      <c r="D19061" t="s">
        <v>15997</v>
      </c>
      <c r="E19061" t="str">
        <f t="shared" si="297"/>
        <v>662975 - SARAF</v>
      </c>
      <c r="F19061" t="s">
        <v>14086</v>
      </c>
      <c r="I19061" t="s">
        <v>15996</v>
      </c>
      <c r="K19061" t="s">
        <v>208</v>
      </c>
      <c r="L19061" t="s">
        <v>15995</v>
      </c>
      <c r="N19061" t="s">
        <v>208</v>
      </c>
      <c r="O19061" t="s">
        <v>476</v>
      </c>
      <c r="P19061" t="s">
        <v>476</v>
      </c>
    </row>
    <row r="19062" spans="3:16">
      <c r="C19062" t="s">
        <v>6594</v>
      </c>
      <c r="D19062" t="s">
        <v>6593</v>
      </c>
      <c r="E19062" t="str">
        <f t="shared" si="297"/>
        <v>678790 - UERJ</v>
      </c>
      <c r="F19062" t="s">
        <v>6592</v>
      </c>
      <c r="G19062" t="s">
        <v>6591</v>
      </c>
      <c r="H19062" t="s">
        <v>6590</v>
      </c>
      <c r="I19062" t="s">
        <v>6589</v>
      </c>
      <c r="J19062" t="s">
        <v>6588</v>
      </c>
      <c r="K19062" t="s">
        <v>208</v>
      </c>
      <c r="L19062" t="s">
        <v>6587</v>
      </c>
      <c r="N19062" t="s">
        <v>208</v>
      </c>
      <c r="O19062" t="s">
        <v>476</v>
      </c>
      <c r="P19062" t="s">
        <v>476</v>
      </c>
    </row>
    <row r="19063" spans="3:16">
      <c r="C19063" t="s">
        <v>124280</v>
      </c>
      <c r="D19063" t="s">
        <v>124279</v>
      </c>
      <c r="E19063" t="str">
        <f t="shared" si="297"/>
        <v>658856 - ABRASME</v>
      </c>
      <c r="F19063" t="s">
        <v>19455</v>
      </c>
      <c r="G19063" t="s">
        <v>124278</v>
      </c>
      <c r="H19063" t="s">
        <v>124277</v>
      </c>
      <c r="I19063" t="s">
        <v>124276</v>
      </c>
      <c r="J19063" t="s">
        <v>124275</v>
      </c>
      <c r="K19063" t="s">
        <v>208</v>
      </c>
      <c r="L19063" t="s">
        <v>124274</v>
      </c>
      <c r="N19063" t="s">
        <v>208</v>
      </c>
      <c r="O19063" t="s">
        <v>476</v>
      </c>
      <c r="P19063" t="s">
        <v>476</v>
      </c>
    </row>
    <row r="19064" spans="3:16">
      <c r="C19064" t="s">
        <v>6608</v>
      </c>
      <c r="D19064" t="s">
        <v>6607</v>
      </c>
      <c r="E19064" t="str">
        <f t="shared" si="297"/>
        <v>650780 - UFSCAR</v>
      </c>
      <c r="F19064" t="s">
        <v>6606</v>
      </c>
      <c r="G19064" t="s">
        <v>6605</v>
      </c>
      <c r="H19064" t="s">
        <v>6604</v>
      </c>
      <c r="I19064" t="s">
        <v>6603</v>
      </c>
      <c r="J19064" t="s">
        <v>6602</v>
      </c>
      <c r="K19064" t="s">
        <v>208</v>
      </c>
      <c r="L19064" t="s">
        <v>6601</v>
      </c>
      <c r="N19064" t="s">
        <v>208</v>
      </c>
      <c r="O19064" t="s">
        <v>476</v>
      </c>
      <c r="P19064" t="s">
        <v>476</v>
      </c>
    </row>
    <row r="19065" spans="3:16">
      <c r="C19065" t="s">
        <v>16295</v>
      </c>
      <c r="D19065" t="s">
        <v>16294</v>
      </c>
      <c r="E19065" t="str">
        <f t="shared" si="297"/>
        <v>587990 - SOBECC NACIONAL</v>
      </c>
      <c r="F19065" t="s">
        <v>16293</v>
      </c>
      <c r="G19065" t="s">
        <v>16292</v>
      </c>
      <c r="H19065" t="s">
        <v>16291</v>
      </c>
      <c r="I19065" t="s">
        <v>16290</v>
      </c>
      <c r="J19065" t="s">
        <v>16289</v>
      </c>
      <c r="K19065" t="s">
        <v>208</v>
      </c>
      <c r="L19065" t="s">
        <v>16288</v>
      </c>
      <c r="N19065" t="s">
        <v>208</v>
      </c>
      <c r="O19065" t="s">
        <v>476</v>
      </c>
      <c r="P19065" t="s">
        <v>476</v>
      </c>
    </row>
    <row r="19066" spans="3:16">
      <c r="C19066" t="s">
        <v>82399</v>
      </c>
      <c r="D19066" t="s">
        <v>82399</v>
      </c>
      <c r="E19066" t="str">
        <f t="shared" si="297"/>
        <v>610896 - EDUCATIONAL CENTRE IN OPHTHALMOLOGY - RESBIOMED</v>
      </c>
      <c r="F19066" t="s">
        <v>75588</v>
      </c>
      <c r="G19066" t="s">
        <v>82398</v>
      </c>
      <c r="H19066" t="s">
        <v>82397</v>
      </c>
      <c r="I19066" t="s">
        <v>82396</v>
      </c>
      <c r="J19066" t="s">
        <v>82395</v>
      </c>
      <c r="K19066" t="s">
        <v>208</v>
      </c>
      <c r="L19066" t="s">
        <v>82394</v>
      </c>
      <c r="N19066" t="s">
        <v>208</v>
      </c>
      <c r="O19066" t="s">
        <v>476</v>
      </c>
      <c r="P19066" t="s">
        <v>476</v>
      </c>
    </row>
    <row r="19067" spans="3:16">
      <c r="C19067" t="s">
        <v>118943</v>
      </c>
      <c r="D19067" t="s">
        <v>118942</v>
      </c>
      <c r="E19067" t="str">
        <f t="shared" si="297"/>
        <v>679392 - AQSP</v>
      </c>
      <c r="F19067" t="s">
        <v>60745</v>
      </c>
      <c r="G19067" t="s">
        <v>118941</v>
      </c>
      <c r="I19067" t="s">
        <v>49028</v>
      </c>
      <c r="K19067" t="s">
        <v>208</v>
      </c>
      <c r="L19067" t="s">
        <v>118940</v>
      </c>
      <c r="N19067" t="s">
        <v>208</v>
      </c>
      <c r="O19067" t="s">
        <v>476</v>
      </c>
      <c r="P19067" t="s">
        <v>476</v>
      </c>
    </row>
    <row r="19068" spans="3:16">
      <c r="C19068" t="s">
        <v>49031</v>
      </c>
      <c r="D19068" t="s">
        <v>49030</v>
      </c>
      <c r="E19068" t="str">
        <f t="shared" si="297"/>
        <v>617908 - JCSI</v>
      </c>
      <c r="F19068" t="s">
        <v>21045</v>
      </c>
      <c r="G19068" t="s">
        <v>49029</v>
      </c>
      <c r="I19068" t="s">
        <v>49028</v>
      </c>
      <c r="J19068" t="s">
        <v>49027</v>
      </c>
      <c r="K19068" t="s">
        <v>208</v>
      </c>
      <c r="L19068" t="s">
        <v>49026</v>
      </c>
      <c r="N19068" t="s">
        <v>208</v>
      </c>
      <c r="O19068" t="s">
        <v>476</v>
      </c>
      <c r="P19068" t="s">
        <v>476</v>
      </c>
    </row>
    <row r="19069" spans="3:16">
      <c r="C19069" t="s">
        <v>48245</v>
      </c>
      <c r="D19069" t="s">
        <v>48245</v>
      </c>
      <c r="E19069" t="str">
        <f t="shared" si="297"/>
        <v>486670 - KEROUAC MICHEL</v>
      </c>
      <c r="F19069" t="s">
        <v>14783</v>
      </c>
      <c r="G19069" t="s">
        <v>48244</v>
      </c>
      <c r="H19069" t="s">
        <v>48243</v>
      </c>
      <c r="I19069" t="s">
        <v>48242</v>
      </c>
      <c r="J19069" t="s">
        <v>48241</v>
      </c>
      <c r="K19069" t="s">
        <v>208</v>
      </c>
      <c r="L19069" t="s">
        <v>48240</v>
      </c>
      <c r="N19069" t="s">
        <v>208</v>
      </c>
      <c r="O19069" t="s">
        <v>476</v>
      </c>
      <c r="P19069" t="s">
        <v>476</v>
      </c>
    </row>
    <row r="19070" spans="3:16">
      <c r="C19070" t="s">
        <v>82494</v>
      </c>
      <c r="D19070" t="s">
        <v>82494</v>
      </c>
      <c r="E19070" t="str">
        <f t="shared" si="297"/>
        <v>604331 - EDITIONS JAB</v>
      </c>
      <c r="F19070" t="s">
        <v>52147</v>
      </c>
      <c r="G19070" t="s">
        <v>82493</v>
      </c>
      <c r="I19070" t="s">
        <v>82492</v>
      </c>
      <c r="K19070" t="s">
        <v>208</v>
      </c>
      <c r="L19070" t="s">
        <v>82491</v>
      </c>
      <c r="N19070" t="s">
        <v>208</v>
      </c>
      <c r="O19070" t="s">
        <v>476</v>
      </c>
      <c r="P19070" t="s">
        <v>476</v>
      </c>
    </row>
    <row r="19071" spans="3:16">
      <c r="C19071" t="s">
        <v>83687</v>
      </c>
      <c r="D19071" t="s">
        <v>83687</v>
      </c>
      <c r="E19071" t="str">
        <f t="shared" si="297"/>
        <v>583250 - ECOLE LE JET D'ANCRE</v>
      </c>
      <c r="F19071" t="s">
        <v>75160</v>
      </c>
      <c r="G19071" t="s">
        <v>83686</v>
      </c>
      <c r="I19071" t="s">
        <v>83685</v>
      </c>
      <c r="J19071" t="s">
        <v>83684</v>
      </c>
      <c r="K19071" t="s">
        <v>208</v>
      </c>
      <c r="L19071" t="s">
        <v>83683</v>
      </c>
      <c r="N19071" t="s">
        <v>208</v>
      </c>
      <c r="O19071" t="s">
        <v>476</v>
      </c>
      <c r="P19071" t="s">
        <v>476</v>
      </c>
    </row>
    <row r="19072" spans="3:16">
      <c r="C19072" t="s">
        <v>105751</v>
      </c>
      <c r="D19072" t="s">
        <v>105750</v>
      </c>
      <c r="E19072" t="str">
        <f t="shared" si="297"/>
        <v>638055 - CENAA</v>
      </c>
      <c r="F19072" t="s">
        <v>12376</v>
      </c>
      <c r="G19072" t="s">
        <v>105749</v>
      </c>
      <c r="H19072" t="s">
        <v>105748</v>
      </c>
      <c r="I19072" t="s">
        <v>105747</v>
      </c>
      <c r="J19072" t="s">
        <v>105746</v>
      </c>
      <c r="K19072" t="s">
        <v>208</v>
      </c>
      <c r="L19072" t="s">
        <v>105745</v>
      </c>
      <c r="N19072" t="s">
        <v>208</v>
      </c>
      <c r="O19072" t="s">
        <v>476</v>
      </c>
      <c r="P19072" t="s">
        <v>476</v>
      </c>
    </row>
    <row r="19073" spans="3:16">
      <c r="C19073" t="s">
        <v>84917</v>
      </c>
      <c r="D19073" t="s">
        <v>84916</v>
      </c>
      <c r="E19073" t="str">
        <f t="shared" si="297"/>
        <v>537550 - ECOLE DE COACHING FAMILIAL NANCY DOYON</v>
      </c>
      <c r="F19073" t="s">
        <v>84915</v>
      </c>
      <c r="G19073" t="s">
        <v>84914</v>
      </c>
      <c r="H19073" t="s">
        <v>84913</v>
      </c>
      <c r="I19073" t="s">
        <v>84912</v>
      </c>
      <c r="J19073" t="s">
        <v>84911</v>
      </c>
      <c r="K19073" t="s">
        <v>208</v>
      </c>
      <c r="L19073" t="s">
        <v>84910</v>
      </c>
      <c r="N19073" t="s">
        <v>208</v>
      </c>
      <c r="O19073" t="s">
        <v>476</v>
      </c>
      <c r="P19073" t="s">
        <v>476</v>
      </c>
    </row>
    <row r="19074" spans="3:16">
      <c r="C19074" t="s">
        <v>41920</v>
      </c>
      <c r="D19074" t="s">
        <v>41919</v>
      </c>
      <c r="E19074" t="str">
        <f t="shared" ref="E19074:E19137" si="298">_xlfn.CONCAT(L19074," - ",D19074)</f>
        <v>603776 - LHSC</v>
      </c>
      <c r="F19074" t="s">
        <v>5065</v>
      </c>
      <c r="G19074" t="s">
        <v>41918</v>
      </c>
      <c r="H19074" t="s">
        <v>41917</v>
      </c>
      <c r="I19074" t="s">
        <v>41916</v>
      </c>
      <c r="J19074" t="s">
        <v>41915</v>
      </c>
      <c r="K19074" t="s">
        <v>208</v>
      </c>
      <c r="L19074" t="s">
        <v>41914</v>
      </c>
      <c r="N19074" t="s">
        <v>208</v>
      </c>
      <c r="O19074" t="s">
        <v>476</v>
      </c>
      <c r="P19074" t="s">
        <v>476</v>
      </c>
    </row>
    <row r="19075" spans="3:16">
      <c r="C19075" t="s">
        <v>55258</v>
      </c>
      <c r="D19075" t="s">
        <v>55257</v>
      </c>
      <c r="E19075" t="str">
        <f t="shared" si="298"/>
        <v>494689 - ITF</v>
      </c>
      <c r="F19075" t="s">
        <v>55256</v>
      </c>
      <c r="G19075" t="s">
        <v>55255</v>
      </c>
      <c r="I19075" t="s">
        <v>55254</v>
      </c>
      <c r="J19075" t="s">
        <v>55253</v>
      </c>
      <c r="K19075" t="s">
        <v>208</v>
      </c>
      <c r="L19075" t="s">
        <v>55252</v>
      </c>
      <c r="N19075" t="s">
        <v>208</v>
      </c>
      <c r="O19075" t="s">
        <v>476</v>
      </c>
      <c r="P19075" t="s">
        <v>476</v>
      </c>
    </row>
    <row r="19076" spans="3:16">
      <c r="C19076" t="s">
        <v>51514</v>
      </c>
      <c r="D19076" t="s">
        <v>51513</v>
      </c>
      <c r="E19076" t="str">
        <f t="shared" si="298"/>
        <v>619190 - ICC</v>
      </c>
      <c r="F19076" t="s">
        <v>26963</v>
      </c>
      <c r="G19076" t="s">
        <v>51512</v>
      </c>
      <c r="I19076" t="s">
        <v>51511</v>
      </c>
      <c r="J19076" t="s">
        <v>51510</v>
      </c>
      <c r="K19076" t="s">
        <v>208</v>
      </c>
      <c r="L19076" t="s">
        <v>51509</v>
      </c>
      <c r="N19076" t="s">
        <v>208</v>
      </c>
      <c r="O19076" t="s">
        <v>476</v>
      </c>
      <c r="P19076" t="s">
        <v>476</v>
      </c>
    </row>
    <row r="19077" spans="3:16">
      <c r="C19077" t="s">
        <v>136897</v>
      </c>
      <c r="D19077" t="s">
        <v>136896</v>
      </c>
      <c r="E19077" t="str">
        <f t="shared" si="298"/>
        <v>627914 - ABC BOUM +</v>
      </c>
      <c r="F19077" t="s">
        <v>3026</v>
      </c>
      <c r="G19077" t="s">
        <v>136895</v>
      </c>
      <c r="H19077" t="s">
        <v>136894</v>
      </c>
      <c r="I19077" t="s">
        <v>5409</v>
      </c>
      <c r="K19077" t="s">
        <v>208</v>
      </c>
      <c r="L19077" t="s">
        <v>136893</v>
      </c>
      <c r="N19077" t="s">
        <v>208</v>
      </c>
      <c r="O19077" t="s">
        <v>476</v>
      </c>
      <c r="P19077" t="s">
        <v>476</v>
      </c>
    </row>
    <row r="19078" spans="3:16">
      <c r="C19078" t="s">
        <v>136448</v>
      </c>
      <c r="D19078" t="s">
        <v>128693</v>
      </c>
      <c r="E19078" t="str">
        <f t="shared" si="298"/>
        <v>583868 - AMS</v>
      </c>
      <c r="F19078" t="s">
        <v>47357</v>
      </c>
      <c r="G19078" t="s">
        <v>136447</v>
      </c>
      <c r="H19078" t="s">
        <v>136446</v>
      </c>
      <c r="I19078" t="s">
        <v>5409</v>
      </c>
      <c r="J19078" t="s">
        <v>136445</v>
      </c>
      <c r="K19078" t="s">
        <v>208</v>
      </c>
      <c r="L19078" t="s">
        <v>136444</v>
      </c>
      <c r="N19078" t="s">
        <v>208</v>
      </c>
      <c r="O19078" t="s">
        <v>476</v>
      </c>
      <c r="P19078" t="s">
        <v>476</v>
      </c>
    </row>
    <row r="19079" spans="3:16">
      <c r="C19079" t="s">
        <v>135832</v>
      </c>
      <c r="D19079" t="s">
        <v>135831</v>
      </c>
      <c r="E19079" t="str">
        <f t="shared" si="298"/>
        <v>650390 - ACFAS</v>
      </c>
      <c r="F19079" t="s">
        <v>9595</v>
      </c>
      <c r="G19079" t="s">
        <v>135830</v>
      </c>
      <c r="I19079" t="s">
        <v>5409</v>
      </c>
      <c r="J19079" t="s">
        <v>135829</v>
      </c>
      <c r="K19079" t="s">
        <v>208</v>
      </c>
      <c r="L19079" t="s">
        <v>135828</v>
      </c>
      <c r="N19079" t="s">
        <v>208</v>
      </c>
      <c r="O19079" t="s">
        <v>476</v>
      </c>
      <c r="P19079" t="s">
        <v>476</v>
      </c>
    </row>
    <row r="19080" spans="3:16">
      <c r="C19080" t="s">
        <v>128142</v>
      </c>
      <c r="D19080" t="s">
        <v>128142</v>
      </c>
      <c r="E19080" t="str">
        <f t="shared" si="298"/>
        <v>631371 - ANNICK TREPANIER INC.</v>
      </c>
      <c r="F19080" t="s">
        <v>8302</v>
      </c>
      <c r="G19080" t="s">
        <v>128141</v>
      </c>
      <c r="I19080" t="s">
        <v>5409</v>
      </c>
      <c r="J19080" t="s">
        <v>128140</v>
      </c>
      <c r="K19080" t="s">
        <v>208</v>
      </c>
      <c r="L19080" t="s">
        <v>128139</v>
      </c>
      <c r="N19080" t="s">
        <v>208</v>
      </c>
      <c r="O19080" t="s">
        <v>476</v>
      </c>
      <c r="P19080" t="s">
        <v>476</v>
      </c>
    </row>
    <row r="19081" spans="3:16">
      <c r="C19081" t="s">
        <v>126549</v>
      </c>
      <c r="D19081" t="s">
        <v>126549</v>
      </c>
      <c r="E19081" t="str">
        <f t="shared" si="298"/>
        <v>623362 - ASADIS</v>
      </c>
      <c r="F19081" t="s">
        <v>9369</v>
      </c>
      <c r="G19081" t="s">
        <v>126548</v>
      </c>
      <c r="I19081" t="s">
        <v>5409</v>
      </c>
      <c r="K19081" t="s">
        <v>208</v>
      </c>
      <c r="L19081" t="s">
        <v>126547</v>
      </c>
      <c r="N19081" t="s">
        <v>208</v>
      </c>
      <c r="O19081" t="s">
        <v>476</v>
      </c>
      <c r="P19081" t="s">
        <v>476</v>
      </c>
    </row>
    <row r="19082" spans="3:16">
      <c r="C19082" t="s">
        <v>122568</v>
      </c>
      <c r="D19082" t="s">
        <v>122567</v>
      </c>
      <c r="E19082" t="str">
        <f t="shared" si="298"/>
        <v>598306 - AMPQ</v>
      </c>
      <c r="F19082" t="s">
        <v>33057</v>
      </c>
      <c r="G19082" t="s">
        <v>122540</v>
      </c>
      <c r="H19082" t="s">
        <v>122566</v>
      </c>
      <c r="I19082" t="s">
        <v>5409</v>
      </c>
      <c r="J19082" t="s">
        <v>122565</v>
      </c>
      <c r="K19082" t="s">
        <v>208</v>
      </c>
      <c r="L19082" t="s">
        <v>122564</v>
      </c>
      <c r="N19082" t="s">
        <v>208</v>
      </c>
      <c r="O19082" t="s">
        <v>476</v>
      </c>
      <c r="P19082" t="s">
        <v>476</v>
      </c>
    </row>
    <row r="19083" spans="3:16">
      <c r="C19083" t="s">
        <v>122542</v>
      </c>
      <c r="D19083" t="s">
        <v>122541</v>
      </c>
      <c r="E19083" t="str">
        <f t="shared" si="298"/>
        <v>669672 - AOGQ</v>
      </c>
      <c r="F19083" t="s">
        <v>12566</v>
      </c>
      <c r="G19083" t="s">
        <v>122540</v>
      </c>
      <c r="H19083" t="s">
        <v>122539</v>
      </c>
      <c r="I19083" t="s">
        <v>5409</v>
      </c>
      <c r="J19083" t="s">
        <v>122538</v>
      </c>
      <c r="K19083" t="s">
        <v>208</v>
      </c>
      <c r="L19083" t="s">
        <v>122537</v>
      </c>
      <c r="N19083" t="s">
        <v>208</v>
      </c>
      <c r="O19083" t="s">
        <v>476</v>
      </c>
      <c r="P19083" t="s">
        <v>476</v>
      </c>
    </row>
    <row r="19084" spans="3:16">
      <c r="C19084" t="s">
        <v>119864</v>
      </c>
      <c r="D19084" t="s">
        <v>119863</v>
      </c>
      <c r="E19084" t="str">
        <f t="shared" si="298"/>
        <v>317585 - ASSTSAS</v>
      </c>
      <c r="G19084" t="s">
        <v>119862</v>
      </c>
      <c r="H19084" t="s">
        <v>119861</v>
      </c>
      <c r="I19084" t="s">
        <v>5409</v>
      </c>
      <c r="K19084" t="s">
        <v>208</v>
      </c>
      <c r="L19084" t="s">
        <v>119860</v>
      </c>
      <c r="N19084" t="s">
        <v>208</v>
      </c>
      <c r="O19084" t="s">
        <v>476</v>
      </c>
      <c r="P19084" t="s">
        <v>476</v>
      </c>
    </row>
    <row r="19085" spans="3:16">
      <c r="C19085" t="s">
        <v>105526</v>
      </c>
      <c r="D19085" t="s">
        <v>105525</v>
      </c>
      <c r="E19085" t="str">
        <f t="shared" si="298"/>
        <v>559854 - CIG</v>
      </c>
      <c r="F19085" t="s">
        <v>75608</v>
      </c>
      <c r="G19085" t="s">
        <v>105524</v>
      </c>
      <c r="H19085" t="s">
        <v>105523</v>
      </c>
      <c r="I19085" t="s">
        <v>5409</v>
      </c>
      <c r="J19085" t="s">
        <v>105522</v>
      </c>
      <c r="K19085" t="s">
        <v>208</v>
      </c>
      <c r="L19085" t="s">
        <v>105521</v>
      </c>
      <c r="N19085" t="s">
        <v>208</v>
      </c>
      <c r="O19085" t="s">
        <v>476</v>
      </c>
      <c r="P19085" t="s">
        <v>476</v>
      </c>
    </row>
    <row r="19086" spans="3:16">
      <c r="C19086" t="s">
        <v>100865</v>
      </c>
      <c r="D19086" t="s">
        <v>100864</v>
      </c>
      <c r="E19086" t="str">
        <f t="shared" si="298"/>
        <v>546586 - CHU SAINTE-JUSTINE</v>
      </c>
      <c r="F19086" t="s">
        <v>100863</v>
      </c>
      <c r="G19086" t="s">
        <v>100862</v>
      </c>
      <c r="H19086" t="s">
        <v>100861</v>
      </c>
      <c r="I19086" t="s">
        <v>5409</v>
      </c>
      <c r="J19086" t="s">
        <v>22789</v>
      </c>
      <c r="K19086" t="s">
        <v>208</v>
      </c>
      <c r="L19086" t="s">
        <v>100860</v>
      </c>
      <c r="N19086" t="s">
        <v>208</v>
      </c>
      <c r="O19086" t="s">
        <v>476</v>
      </c>
      <c r="P19086" t="s">
        <v>476</v>
      </c>
    </row>
    <row r="19087" spans="3:16">
      <c r="C19087" t="s">
        <v>99429</v>
      </c>
      <c r="D19087" t="s">
        <v>99428</v>
      </c>
      <c r="E19087" t="str">
        <f t="shared" si="298"/>
        <v>601500 - CUSM</v>
      </c>
      <c r="F19087" t="s">
        <v>4900</v>
      </c>
      <c r="G19087" t="s">
        <v>99427</v>
      </c>
      <c r="I19087" t="s">
        <v>5409</v>
      </c>
      <c r="J19087" t="s">
        <v>99426</v>
      </c>
      <c r="K19087" t="s">
        <v>208</v>
      </c>
      <c r="L19087" t="s">
        <v>99425</v>
      </c>
      <c r="N19087" t="s">
        <v>208</v>
      </c>
      <c r="O19087" t="s">
        <v>476</v>
      </c>
      <c r="P19087" t="s">
        <v>476</v>
      </c>
    </row>
    <row r="19088" spans="3:16">
      <c r="C19088" t="s">
        <v>95496</v>
      </c>
      <c r="D19088" t="s">
        <v>95496</v>
      </c>
      <c r="E19088" t="str">
        <f t="shared" si="298"/>
        <v>584022 - CLINIQUE JAP</v>
      </c>
      <c r="F19088" t="s">
        <v>95495</v>
      </c>
      <c r="G19088" t="s">
        <v>95494</v>
      </c>
      <c r="H19088" t="s">
        <v>95493</v>
      </c>
      <c r="I19088" t="s">
        <v>5409</v>
      </c>
      <c r="J19088" t="s">
        <v>95492</v>
      </c>
      <c r="K19088" t="s">
        <v>208</v>
      </c>
      <c r="L19088" t="s">
        <v>95491</v>
      </c>
      <c r="N19088" t="s">
        <v>208</v>
      </c>
      <c r="O19088" t="s">
        <v>476</v>
      </c>
      <c r="P19088" t="s">
        <v>476</v>
      </c>
    </row>
    <row r="19089" spans="3:16">
      <c r="C19089" t="s">
        <v>94453</v>
      </c>
      <c r="D19089" t="s">
        <v>94452</v>
      </c>
      <c r="E19089" t="str">
        <f t="shared" si="298"/>
        <v>599773 - CMDQ</v>
      </c>
      <c r="F19089" t="s">
        <v>70726</v>
      </c>
      <c r="G19089" t="s">
        <v>94451</v>
      </c>
      <c r="I19089" t="s">
        <v>5409</v>
      </c>
      <c r="J19089" t="s">
        <v>94450</v>
      </c>
      <c r="K19089" t="s">
        <v>208</v>
      </c>
      <c r="L19089" t="s">
        <v>94449</v>
      </c>
      <c r="N19089" t="s">
        <v>208</v>
      </c>
      <c r="O19089" t="s">
        <v>476</v>
      </c>
      <c r="P19089" t="s">
        <v>476</v>
      </c>
    </row>
    <row r="19090" spans="3:16">
      <c r="C19090" t="s">
        <v>73401</v>
      </c>
      <c r="D19090" t="s">
        <v>73400</v>
      </c>
      <c r="E19090" t="str">
        <f t="shared" si="298"/>
        <v>584150 - FMSQ</v>
      </c>
      <c r="F19090" t="s">
        <v>73399</v>
      </c>
      <c r="G19090" t="s">
        <v>73398</v>
      </c>
      <c r="H19090" t="s">
        <v>73397</v>
      </c>
      <c r="I19090" t="s">
        <v>5409</v>
      </c>
      <c r="J19090" t="s">
        <v>73396</v>
      </c>
      <c r="K19090" t="s">
        <v>208</v>
      </c>
      <c r="L19090" t="s">
        <v>73395</v>
      </c>
      <c r="N19090" t="s">
        <v>208</v>
      </c>
      <c r="O19090" t="s">
        <v>476</v>
      </c>
      <c r="P19090" t="s">
        <v>476</v>
      </c>
    </row>
    <row r="19091" spans="3:16">
      <c r="C19091" t="s">
        <v>73031</v>
      </c>
      <c r="D19091" t="s">
        <v>73030</v>
      </c>
      <c r="E19091" t="str">
        <f t="shared" si="298"/>
        <v>551041 - FMH WFH</v>
      </c>
      <c r="F19091" t="s">
        <v>7262</v>
      </c>
      <c r="G19091" t="s">
        <v>73029</v>
      </c>
      <c r="H19091" t="s">
        <v>73028</v>
      </c>
      <c r="I19091" t="s">
        <v>5409</v>
      </c>
      <c r="J19091" t="s">
        <v>73027</v>
      </c>
      <c r="K19091" t="s">
        <v>208</v>
      </c>
      <c r="L19091" t="s">
        <v>73026</v>
      </c>
      <c r="N19091" t="s">
        <v>208</v>
      </c>
      <c r="O19091" t="s">
        <v>476</v>
      </c>
      <c r="P19091" t="s">
        <v>476</v>
      </c>
    </row>
    <row r="19092" spans="3:16">
      <c r="C19092" t="s">
        <v>70043</v>
      </c>
      <c r="D19092" t="s">
        <v>70043</v>
      </c>
      <c r="E19092" t="str">
        <f t="shared" si="298"/>
        <v>650110 - FORMATION EQUILIBIOS INC.</v>
      </c>
      <c r="F19092" t="s">
        <v>2328</v>
      </c>
      <c r="G19092" t="s">
        <v>70042</v>
      </c>
      <c r="I19092" t="s">
        <v>5409</v>
      </c>
      <c r="J19092" t="s">
        <v>70041</v>
      </c>
      <c r="K19092" t="s">
        <v>208</v>
      </c>
      <c r="L19092" t="s">
        <v>70040</v>
      </c>
      <c r="N19092" t="s">
        <v>208</v>
      </c>
      <c r="O19092" t="s">
        <v>476</v>
      </c>
      <c r="P19092" t="s">
        <v>476</v>
      </c>
    </row>
    <row r="19093" spans="3:16">
      <c r="C19093" t="s">
        <v>60894</v>
      </c>
      <c r="D19093" t="s">
        <v>60893</v>
      </c>
      <c r="E19093" t="str">
        <f t="shared" si="298"/>
        <v>581641 - HMR</v>
      </c>
      <c r="F19093" t="s">
        <v>18716</v>
      </c>
      <c r="G19093" t="s">
        <v>60892</v>
      </c>
      <c r="I19093" t="s">
        <v>5409</v>
      </c>
      <c r="J19093" t="s">
        <v>60891</v>
      </c>
      <c r="K19093" t="s">
        <v>208</v>
      </c>
      <c r="L19093" t="s">
        <v>60890</v>
      </c>
      <c r="N19093" t="s">
        <v>208</v>
      </c>
      <c r="O19093" t="s">
        <v>476</v>
      </c>
      <c r="P19093" t="s">
        <v>476</v>
      </c>
    </row>
    <row r="19094" spans="3:16">
      <c r="C19094" t="s">
        <v>60186</v>
      </c>
      <c r="D19094" t="s">
        <v>60186</v>
      </c>
      <c r="E19094" t="str">
        <f t="shared" si="298"/>
        <v>646945 - HUMANOV'IS</v>
      </c>
      <c r="F19094" t="s">
        <v>15604</v>
      </c>
      <c r="G19094" t="s">
        <v>60185</v>
      </c>
      <c r="H19094" t="s">
        <v>60184</v>
      </c>
      <c r="I19094" t="s">
        <v>5409</v>
      </c>
      <c r="J19094" t="s">
        <v>60183</v>
      </c>
      <c r="K19094" t="s">
        <v>208</v>
      </c>
      <c r="L19094" t="s">
        <v>60182</v>
      </c>
      <c r="N19094" t="s">
        <v>208</v>
      </c>
      <c r="O19094" t="s">
        <v>476</v>
      </c>
      <c r="P19094" t="s">
        <v>476</v>
      </c>
    </row>
    <row r="19095" spans="3:16">
      <c r="C19095" t="s">
        <v>59886</v>
      </c>
      <c r="D19095" t="s">
        <v>59885</v>
      </c>
      <c r="E19095" t="str">
        <f t="shared" si="298"/>
        <v>627150 - H4 EDITIONS INC.</v>
      </c>
      <c r="F19095" t="s">
        <v>5956</v>
      </c>
      <c r="G19095" t="s">
        <v>59884</v>
      </c>
      <c r="H19095" t="s">
        <v>59883</v>
      </c>
      <c r="I19095" t="s">
        <v>5409</v>
      </c>
      <c r="K19095" t="s">
        <v>208</v>
      </c>
      <c r="L19095" t="s">
        <v>59882</v>
      </c>
      <c r="N19095" t="s">
        <v>208</v>
      </c>
      <c r="O19095" t="s">
        <v>476</v>
      </c>
      <c r="P19095" t="s">
        <v>476</v>
      </c>
    </row>
    <row r="19096" spans="3:16">
      <c r="C19096" t="s">
        <v>57201</v>
      </c>
      <c r="D19096" t="s">
        <v>57201</v>
      </c>
      <c r="E19096" t="str">
        <f t="shared" si="298"/>
        <v>617891 - INSTITUT ALPHA</v>
      </c>
      <c r="F19096" t="s">
        <v>21045</v>
      </c>
      <c r="G19096" t="s">
        <v>57200</v>
      </c>
      <c r="H19096" t="s">
        <v>57199</v>
      </c>
      <c r="I19096" t="s">
        <v>5409</v>
      </c>
      <c r="J19096" t="s">
        <v>57198</v>
      </c>
      <c r="K19096" t="s">
        <v>208</v>
      </c>
      <c r="L19096" t="s">
        <v>57197</v>
      </c>
      <c r="N19096" t="s">
        <v>208</v>
      </c>
      <c r="O19096" t="s">
        <v>476</v>
      </c>
      <c r="P19096" t="s">
        <v>476</v>
      </c>
    </row>
    <row r="19097" spans="3:16">
      <c r="C19097" t="s">
        <v>56845</v>
      </c>
      <c r="D19097" t="s">
        <v>51533</v>
      </c>
      <c r="E19097" t="str">
        <f t="shared" si="298"/>
        <v>576542 - ICM</v>
      </c>
      <c r="F19097" t="s">
        <v>45739</v>
      </c>
      <c r="G19097" t="s">
        <v>56844</v>
      </c>
      <c r="I19097" t="s">
        <v>5409</v>
      </c>
      <c r="J19097" t="s">
        <v>56843</v>
      </c>
      <c r="K19097" t="s">
        <v>208</v>
      </c>
      <c r="L19097" t="s">
        <v>56842</v>
      </c>
      <c r="N19097" t="s">
        <v>208</v>
      </c>
      <c r="O19097" t="s">
        <v>476</v>
      </c>
      <c r="P19097" t="s">
        <v>476</v>
      </c>
    </row>
    <row r="19098" spans="3:16">
      <c r="C19098" t="s">
        <v>55526</v>
      </c>
      <c r="D19098" t="s">
        <v>55526</v>
      </c>
      <c r="E19098" t="str">
        <f t="shared" si="298"/>
        <v>564850 - INSTITUT DE PASTORALE DES DOMINICAINS</v>
      </c>
      <c r="F19098" t="s">
        <v>15037</v>
      </c>
      <c r="G19098" t="s">
        <v>55525</v>
      </c>
      <c r="I19098" t="s">
        <v>5409</v>
      </c>
      <c r="J19098" t="s">
        <v>55524</v>
      </c>
      <c r="K19098" t="s">
        <v>208</v>
      </c>
      <c r="L19098" t="s">
        <v>55523</v>
      </c>
      <c r="N19098" t="s">
        <v>208</v>
      </c>
      <c r="O19098" t="s">
        <v>476</v>
      </c>
      <c r="P19098" t="s">
        <v>476</v>
      </c>
    </row>
    <row r="19099" spans="3:16">
      <c r="C19099" t="s">
        <v>53404</v>
      </c>
      <c r="D19099" t="s">
        <v>53403</v>
      </c>
      <c r="E19099" t="str">
        <f t="shared" si="298"/>
        <v>597430 - INSTITUT PHILIPPE-PINEL - FORENSIA</v>
      </c>
      <c r="F19099" t="s">
        <v>53402</v>
      </c>
      <c r="G19099" t="s">
        <v>53401</v>
      </c>
      <c r="I19099" t="s">
        <v>5409</v>
      </c>
      <c r="J19099" t="s">
        <v>53400</v>
      </c>
      <c r="K19099" t="s">
        <v>208</v>
      </c>
      <c r="L19099" t="s">
        <v>53399</v>
      </c>
      <c r="N19099" t="s">
        <v>208</v>
      </c>
      <c r="O19099" t="s">
        <v>476</v>
      </c>
      <c r="P19099" t="s">
        <v>476</v>
      </c>
    </row>
    <row r="19100" spans="3:16">
      <c r="C19100" t="s">
        <v>51799</v>
      </c>
      <c r="D19100" t="s">
        <v>51798</v>
      </c>
      <c r="E19100" t="str">
        <f t="shared" si="298"/>
        <v>604100 - IALMH</v>
      </c>
      <c r="F19100" t="s">
        <v>32683</v>
      </c>
      <c r="G19100" t="s">
        <v>51797</v>
      </c>
      <c r="H19100" t="s">
        <v>51796</v>
      </c>
      <c r="I19100" t="s">
        <v>5409</v>
      </c>
      <c r="J19100" t="s">
        <v>51795</v>
      </c>
      <c r="K19100" t="s">
        <v>208</v>
      </c>
      <c r="L19100" t="s">
        <v>51794</v>
      </c>
      <c r="N19100" t="s">
        <v>208</v>
      </c>
      <c r="O19100" t="s">
        <v>476</v>
      </c>
      <c r="P19100" t="s">
        <v>476</v>
      </c>
    </row>
    <row r="19101" spans="3:16">
      <c r="C19101" t="s">
        <v>51783</v>
      </c>
      <c r="D19101" t="s">
        <v>51782</v>
      </c>
      <c r="E19101" t="str">
        <f t="shared" si="298"/>
        <v>662318 - IASR</v>
      </c>
      <c r="F19101" t="s">
        <v>4566</v>
      </c>
      <c r="G19101" t="s">
        <v>51781</v>
      </c>
      <c r="I19101" t="s">
        <v>5409</v>
      </c>
      <c r="K19101" t="s">
        <v>208</v>
      </c>
      <c r="L19101" t="s">
        <v>51780</v>
      </c>
      <c r="N19101" t="s">
        <v>208</v>
      </c>
      <c r="O19101" t="s">
        <v>476</v>
      </c>
      <c r="P19101" t="s">
        <v>476</v>
      </c>
    </row>
    <row r="19102" spans="3:16">
      <c r="C19102" t="s">
        <v>51762</v>
      </c>
      <c r="D19102" t="s">
        <v>51761</v>
      </c>
      <c r="E19102" t="str">
        <f t="shared" si="298"/>
        <v>586833 - IAAH</v>
      </c>
      <c r="F19102" t="s">
        <v>51760</v>
      </c>
      <c r="G19102" t="s">
        <v>51759</v>
      </c>
      <c r="I19102" t="s">
        <v>5409</v>
      </c>
      <c r="K19102" t="s">
        <v>208</v>
      </c>
      <c r="L19102" t="s">
        <v>51758</v>
      </c>
      <c r="N19102" t="s">
        <v>208</v>
      </c>
      <c r="O19102" t="s">
        <v>476</v>
      </c>
      <c r="P19102" t="s">
        <v>476</v>
      </c>
    </row>
    <row r="19103" spans="3:16">
      <c r="C19103" t="s">
        <v>50646</v>
      </c>
      <c r="D19103" t="s">
        <v>50645</v>
      </c>
      <c r="E19103" t="str">
        <f t="shared" si="298"/>
        <v>607368 - IRTA</v>
      </c>
      <c r="F19103" t="s">
        <v>45488</v>
      </c>
      <c r="G19103" t="s">
        <v>50644</v>
      </c>
      <c r="H19103" t="s">
        <v>50643</v>
      </c>
      <c r="I19103" t="s">
        <v>5409</v>
      </c>
      <c r="K19103" t="s">
        <v>208</v>
      </c>
      <c r="L19103" t="s">
        <v>50642</v>
      </c>
      <c r="N19103" t="s">
        <v>208</v>
      </c>
      <c r="O19103" t="s">
        <v>476</v>
      </c>
      <c r="P19103" t="s">
        <v>476</v>
      </c>
    </row>
    <row r="19104" spans="3:16">
      <c r="C19104" t="s">
        <v>46080</v>
      </c>
      <c r="D19104" t="s">
        <v>46080</v>
      </c>
      <c r="E19104" t="str">
        <f t="shared" si="298"/>
        <v>481026 - LAFORTUNE LOUISE</v>
      </c>
      <c r="F19104" t="s">
        <v>46079</v>
      </c>
      <c r="G19104" t="s">
        <v>46078</v>
      </c>
      <c r="H19104" t="s">
        <v>46077</v>
      </c>
      <c r="I19104" t="s">
        <v>5409</v>
      </c>
      <c r="J19104" t="s">
        <v>46076</v>
      </c>
      <c r="K19104" t="s">
        <v>208</v>
      </c>
      <c r="L19104" t="s">
        <v>46075</v>
      </c>
      <c r="N19104" t="s">
        <v>208</v>
      </c>
      <c r="O19104" t="s">
        <v>476</v>
      </c>
      <c r="P19104" t="s">
        <v>476</v>
      </c>
    </row>
    <row r="19105" spans="3:16">
      <c r="C19105" t="s">
        <v>37464</v>
      </c>
      <c r="D19105" t="s">
        <v>37464</v>
      </c>
      <c r="E19105" t="str">
        <f t="shared" si="298"/>
        <v>602887 - MEDECINS FRANCOPHONES DU CANADA</v>
      </c>
      <c r="F19105" t="s">
        <v>37463</v>
      </c>
      <c r="G19105" t="s">
        <v>37462</v>
      </c>
      <c r="I19105" t="s">
        <v>5409</v>
      </c>
      <c r="J19105" t="s">
        <v>37461</v>
      </c>
      <c r="K19105" t="s">
        <v>208</v>
      </c>
      <c r="L19105" t="s">
        <v>37460</v>
      </c>
      <c r="N19105" t="s">
        <v>208</v>
      </c>
      <c r="O19105" t="s">
        <v>476</v>
      </c>
      <c r="P19105" t="s">
        <v>476</v>
      </c>
    </row>
    <row r="19106" spans="3:16">
      <c r="C19106" t="s">
        <v>32338</v>
      </c>
      <c r="D19106" t="s">
        <v>32338</v>
      </c>
      <c r="E19106" t="str">
        <f t="shared" si="298"/>
        <v>571507 - OCTOPUS ITSM</v>
      </c>
      <c r="F19106" t="s">
        <v>27958</v>
      </c>
      <c r="G19106" t="s">
        <v>32337</v>
      </c>
      <c r="H19106" t="s">
        <v>32336</v>
      </c>
      <c r="I19106" t="s">
        <v>5409</v>
      </c>
      <c r="J19106" t="s">
        <v>32335</v>
      </c>
      <c r="K19106" t="s">
        <v>208</v>
      </c>
      <c r="L19106" t="s">
        <v>32334</v>
      </c>
      <c r="N19106" t="s">
        <v>208</v>
      </c>
      <c r="O19106" t="s">
        <v>476</v>
      </c>
      <c r="P19106" t="s">
        <v>476</v>
      </c>
    </row>
    <row r="19107" spans="3:16">
      <c r="C19107" t="s">
        <v>31024</v>
      </c>
      <c r="D19107" t="s">
        <v>31024</v>
      </c>
      <c r="E19107" t="str">
        <f t="shared" si="298"/>
        <v>543070 - ORDRE DES DENTISTES DU QUEBEC</v>
      </c>
      <c r="F19107" t="s">
        <v>16978</v>
      </c>
      <c r="G19107" t="s">
        <v>31023</v>
      </c>
      <c r="H19107" t="s">
        <v>31022</v>
      </c>
      <c r="I19107" t="s">
        <v>5409</v>
      </c>
      <c r="J19107" t="s">
        <v>31021</v>
      </c>
      <c r="K19107" t="s">
        <v>208</v>
      </c>
      <c r="L19107" t="s">
        <v>31020</v>
      </c>
      <c r="N19107" t="s">
        <v>208</v>
      </c>
      <c r="O19107" t="s">
        <v>476</v>
      </c>
      <c r="P19107" t="s">
        <v>476</v>
      </c>
    </row>
    <row r="19108" spans="3:16">
      <c r="C19108" t="s">
        <v>29857</v>
      </c>
      <c r="D19108" t="s">
        <v>29857</v>
      </c>
      <c r="E19108" t="str">
        <f t="shared" si="298"/>
        <v>556567 - PALLIATIVE CARE MCGILL</v>
      </c>
      <c r="F19108" t="s">
        <v>1895</v>
      </c>
      <c r="G19108" t="s">
        <v>29856</v>
      </c>
      <c r="I19108" t="s">
        <v>5409</v>
      </c>
      <c r="J19108" t="s">
        <v>29855</v>
      </c>
      <c r="K19108" t="s">
        <v>208</v>
      </c>
      <c r="L19108" t="s">
        <v>29854</v>
      </c>
      <c r="N19108" t="s">
        <v>208</v>
      </c>
      <c r="O19108" t="s">
        <v>476</v>
      </c>
      <c r="P19108" t="s">
        <v>476</v>
      </c>
    </row>
    <row r="19109" spans="3:16">
      <c r="C19109" t="s">
        <v>22793</v>
      </c>
      <c r="D19109" t="s">
        <v>22792</v>
      </c>
      <c r="E19109" t="str">
        <f t="shared" si="298"/>
        <v>563481 - RMEF</v>
      </c>
      <c r="F19109" t="s">
        <v>22791</v>
      </c>
      <c r="G19109" t="s">
        <v>22790</v>
      </c>
      <c r="I19109" t="s">
        <v>5409</v>
      </c>
      <c r="J19109" t="s">
        <v>22789</v>
      </c>
      <c r="K19109" t="s">
        <v>208</v>
      </c>
      <c r="L19109" t="s">
        <v>22788</v>
      </c>
      <c r="N19109" t="s">
        <v>208</v>
      </c>
      <c r="O19109" t="s">
        <v>476</v>
      </c>
      <c r="P19109" t="s">
        <v>476</v>
      </c>
    </row>
    <row r="19110" spans="3:16">
      <c r="C19110" t="s">
        <v>18562</v>
      </c>
      <c r="D19110" t="s">
        <v>18561</v>
      </c>
      <c r="E19110" t="str">
        <f t="shared" si="298"/>
        <v>506618 - SIDIIEF</v>
      </c>
      <c r="F19110" t="s">
        <v>15816</v>
      </c>
      <c r="G19110" t="s">
        <v>18560</v>
      </c>
      <c r="H19110" t="s">
        <v>18559</v>
      </c>
      <c r="I19110" t="s">
        <v>5409</v>
      </c>
      <c r="J19110" t="s">
        <v>18558</v>
      </c>
      <c r="K19110" t="s">
        <v>208</v>
      </c>
      <c r="L19110" t="s">
        <v>18557</v>
      </c>
      <c r="N19110" t="s">
        <v>208</v>
      </c>
      <c r="O19110" t="s">
        <v>476</v>
      </c>
      <c r="P19110" t="s">
        <v>476</v>
      </c>
    </row>
    <row r="19111" spans="3:16">
      <c r="C19111" t="s">
        <v>17707</v>
      </c>
      <c r="D19111" t="s">
        <v>17706</v>
      </c>
      <c r="E19111" t="str">
        <f t="shared" si="298"/>
        <v>558783 - SEPEC</v>
      </c>
      <c r="F19111" t="s">
        <v>17705</v>
      </c>
      <c r="G19111" t="s">
        <v>17704</v>
      </c>
      <c r="I19111" t="s">
        <v>5409</v>
      </c>
      <c r="J19111" t="s">
        <v>17703</v>
      </c>
      <c r="K19111" t="s">
        <v>208</v>
      </c>
      <c r="L19111" t="s">
        <v>17702</v>
      </c>
      <c r="N19111" t="s">
        <v>208</v>
      </c>
      <c r="O19111" t="s">
        <v>476</v>
      </c>
      <c r="P19111" t="s">
        <v>476</v>
      </c>
    </row>
    <row r="19112" spans="3:16">
      <c r="C19112" t="s">
        <v>15039</v>
      </c>
      <c r="D19112" t="s">
        <v>15038</v>
      </c>
      <c r="E19112" t="str">
        <f t="shared" si="298"/>
        <v>564758 - SIU</v>
      </c>
      <c r="F19112" t="s">
        <v>15037</v>
      </c>
      <c r="G19112" t="s">
        <v>15036</v>
      </c>
      <c r="H19112" t="s">
        <v>15035</v>
      </c>
      <c r="I19112" t="s">
        <v>5409</v>
      </c>
      <c r="J19112" t="s">
        <v>15034</v>
      </c>
      <c r="K19112" t="s">
        <v>208</v>
      </c>
      <c r="L19112" t="s">
        <v>15033</v>
      </c>
      <c r="N19112" t="s">
        <v>208</v>
      </c>
      <c r="O19112" t="s">
        <v>476</v>
      </c>
      <c r="P19112" t="s">
        <v>476</v>
      </c>
    </row>
    <row r="19113" spans="3:16">
      <c r="C19113" t="s">
        <v>15032</v>
      </c>
      <c r="D19113" t="s">
        <v>15031</v>
      </c>
      <c r="E19113" t="str">
        <f t="shared" si="298"/>
        <v>544504 - SIVA</v>
      </c>
      <c r="F19113" t="s">
        <v>15030</v>
      </c>
      <c r="G19113" t="s">
        <v>15029</v>
      </c>
      <c r="H19113" t="s">
        <v>15028</v>
      </c>
      <c r="I19113" t="s">
        <v>5409</v>
      </c>
      <c r="K19113" t="s">
        <v>208</v>
      </c>
      <c r="L19113" t="s">
        <v>15027</v>
      </c>
      <c r="N19113" t="s">
        <v>208</v>
      </c>
      <c r="O19113" t="s">
        <v>476</v>
      </c>
      <c r="P19113" t="s">
        <v>476</v>
      </c>
    </row>
    <row r="19114" spans="3:16">
      <c r="C19114" t="s">
        <v>14796</v>
      </c>
      <c r="D19114" t="s">
        <v>14795</v>
      </c>
      <c r="E19114" t="str">
        <f t="shared" si="298"/>
        <v>578848 - SQH</v>
      </c>
      <c r="F19114" t="s">
        <v>8762</v>
      </c>
      <c r="G19114" t="s">
        <v>14794</v>
      </c>
      <c r="I19114" t="s">
        <v>5409</v>
      </c>
      <c r="J19114" t="s">
        <v>14793</v>
      </c>
      <c r="K19114" t="s">
        <v>208</v>
      </c>
      <c r="L19114" t="s">
        <v>14792</v>
      </c>
      <c r="N19114" t="s">
        <v>208</v>
      </c>
      <c r="O19114" t="s">
        <v>476</v>
      </c>
      <c r="P19114" t="s">
        <v>476</v>
      </c>
    </row>
    <row r="19115" spans="3:16">
      <c r="C19115" t="s">
        <v>10164</v>
      </c>
      <c r="D19115" t="s">
        <v>10164</v>
      </c>
      <c r="E19115" t="str">
        <f t="shared" si="298"/>
        <v>549137 - THE TRANSPLANTATION SOCIETY</v>
      </c>
      <c r="F19115" t="s">
        <v>10163</v>
      </c>
      <c r="G19115" t="s">
        <v>10162</v>
      </c>
      <c r="H19115" t="s">
        <v>10161</v>
      </c>
      <c r="I19115" t="s">
        <v>5409</v>
      </c>
      <c r="J19115" t="s">
        <v>10160</v>
      </c>
      <c r="K19115" t="s">
        <v>208</v>
      </c>
      <c r="L19115" t="s">
        <v>10159</v>
      </c>
      <c r="N19115" t="s">
        <v>208</v>
      </c>
      <c r="O19115" t="s">
        <v>476</v>
      </c>
      <c r="P19115" t="s">
        <v>476</v>
      </c>
    </row>
    <row r="19116" spans="3:16">
      <c r="C19116" t="s">
        <v>5905</v>
      </c>
      <c r="D19116" t="s">
        <v>5904</v>
      </c>
      <c r="E19116" t="str">
        <f t="shared" si="298"/>
        <v>532605 - UDEM</v>
      </c>
      <c r="F19116" t="s">
        <v>5903</v>
      </c>
      <c r="G19116" t="s">
        <v>5902</v>
      </c>
      <c r="I19116" t="s">
        <v>5409</v>
      </c>
      <c r="J19116" t="s">
        <v>5901</v>
      </c>
      <c r="K19116" t="s">
        <v>208</v>
      </c>
      <c r="L19116" t="s">
        <v>5900</v>
      </c>
      <c r="N19116" t="s">
        <v>208</v>
      </c>
      <c r="O19116" t="s">
        <v>476</v>
      </c>
      <c r="P19116" t="s">
        <v>476</v>
      </c>
    </row>
    <row r="19117" spans="3:16">
      <c r="C19117" t="s">
        <v>5590</v>
      </c>
      <c r="D19117" t="s">
        <v>5589</v>
      </c>
      <c r="E19117" t="str">
        <f t="shared" si="298"/>
        <v>671939 - UQAM</v>
      </c>
      <c r="F19117" t="s">
        <v>5588</v>
      </c>
      <c r="G19117" t="s">
        <v>5587</v>
      </c>
      <c r="H19117" t="s">
        <v>5586</v>
      </c>
      <c r="I19117" t="s">
        <v>5409</v>
      </c>
      <c r="J19117" t="s">
        <v>5585</v>
      </c>
      <c r="K19117" t="s">
        <v>208</v>
      </c>
      <c r="L19117" t="s">
        <v>5584</v>
      </c>
      <c r="N19117" t="s">
        <v>208</v>
      </c>
      <c r="O19117" t="s">
        <v>476</v>
      </c>
      <c r="P19117" t="s">
        <v>476</v>
      </c>
    </row>
    <row r="19118" spans="3:16">
      <c r="C19118" t="s">
        <v>5411</v>
      </c>
      <c r="D19118" t="s">
        <v>5411</v>
      </c>
      <c r="E19118" t="str">
        <f t="shared" si="298"/>
        <v>467121 - UNIVERSITE MCGILL</v>
      </c>
      <c r="G19118" t="s">
        <v>5410</v>
      </c>
      <c r="I19118" t="s">
        <v>5409</v>
      </c>
      <c r="J19118" t="s">
        <v>5408</v>
      </c>
      <c r="K19118" t="s">
        <v>208</v>
      </c>
      <c r="L19118" t="s">
        <v>5407</v>
      </c>
      <c r="N19118" t="s">
        <v>208</v>
      </c>
      <c r="O19118" t="s">
        <v>476</v>
      </c>
      <c r="P19118" t="s">
        <v>476</v>
      </c>
    </row>
    <row r="19119" spans="3:16">
      <c r="C19119" t="s">
        <v>11626</v>
      </c>
      <c r="D19119" t="s">
        <v>11626</v>
      </c>
      <c r="E19119" t="str">
        <f t="shared" si="298"/>
        <v>538024 - SYNODEIA INC</v>
      </c>
      <c r="F19119" t="s">
        <v>11625</v>
      </c>
      <c r="G19119" t="s">
        <v>11624</v>
      </c>
      <c r="I19119" t="s">
        <v>11623</v>
      </c>
      <c r="J19119" t="s">
        <v>11622</v>
      </c>
      <c r="K19119" t="s">
        <v>208</v>
      </c>
      <c r="L19119" t="s">
        <v>11621</v>
      </c>
      <c r="N19119" t="s">
        <v>208</v>
      </c>
      <c r="O19119" t="s">
        <v>476</v>
      </c>
      <c r="P19119" t="s">
        <v>476</v>
      </c>
    </row>
    <row r="19120" spans="3:16">
      <c r="C19120" t="s">
        <v>110506</v>
      </c>
      <c r="D19120" t="s">
        <v>110505</v>
      </c>
      <c r="E19120" t="str">
        <f t="shared" si="298"/>
        <v>657918 - CAEP ACMU</v>
      </c>
      <c r="F19120" t="s">
        <v>85600</v>
      </c>
      <c r="G19120" t="s">
        <v>110504</v>
      </c>
      <c r="I19120" t="s">
        <v>5625</v>
      </c>
      <c r="J19120" t="s">
        <v>110503</v>
      </c>
      <c r="K19120" t="s">
        <v>208</v>
      </c>
      <c r="L19120" t="s">
        <v>110502</v>
      </c>
      <c r="N19120" t="s">
        <v>208</v>
      </c>
      <c r="O19120" t="s">
        <v>476</v>
      </c>
      <c r="P19120" t="s">
        <v>476</v>
      </c>
    </row>
    <row r="19121" spans="3:16">
      <c r="C19121" t="s">
        <v>110501</v>
      </c>
      <c r="D19121" t="s">
        <v>110500</v>
      </c>
      <c r="E19121" t="str">
        <f t="shared" si="298"/>
        <v>646015 - CST</v>
      </c>
      <c r="F19121" t="s">
        <v>12307</v>
      </c>
      <c r="G19121" t="s">
        <v>110499</v>
      </c>
      <c r="I19121" t="s">
        <v>5625</v>
      </c>
      <c r="J19121" t="s">
        <v>110498</v>
      </c>
      <c r="K19121" t="s">
        <v>208</v>
      </c>
      <c r="L19121" t="s">
        <v>110497</v>
      </c>
      <c r="N19121" t="s">
        <v>208</v>
      </c>
      <c r="O19121" t="s">
        <v>476</v>
      </c>
      <c r="P19121" t="s">
        <v>476</v>
      </c>
    </row>
    <row r="19122" spans="3:16">
      <c r="C19122" t="s">
        <v>5628</v>
      </c>
      <c r="D19122" t="s">
        <v>5628</v>
      </c>
      <c r="E19122" t="str">
        <f t="shared" si="298"/>
        <v>630263 - UNIVERSITE D'OTTAWA</v>
      </c>
      <c r="F19122" t="s">
        <v>5627</v>
      </c>
      <c r="G19122" t="s">
        <v>5626</v>
      </c>
      <c r="I19122" t="s">
        <v>5625</v>
      </c>
      <c r="J19122" t="s">
        <v>5624</v>
      </c>
      <c r="K19122" t="s">
        <v>208</v>
      </c>
      <c r="L19122" t="s">
        <v>5623</v>
      </c>
      <c r="N19122" t="s">
        <v>208</v>
      </c>
      <c r="O19122" t="s">
        <v>476</v>
      </c>
      <c r="P19122" t="s">
        <v>476</v>
      </c>
    </row>
    <row r="19123" spans="3:16">
      <c r="C19123" t="s">
        <v>55471</v>
      </c>
      <c r="D19123" t="s">
        <v>55471</v>
      </c>
      <c r="E19123" t="str">
        <f t="shared" si="298"/>
        <v>659800 - INSTITUT DE PSYCHOLOGIE CONTEXTUELLE</v>
      </c>
      <c r="F19123" t="s">
        <v>1200</v>
      </c>
      <c r="G19123" t="s">
        <v>55470</v>
      </c>
      <c r="I19123" t="s">
        <v>55469</v>
      </c>
      <c r="K19123" t="s">
        <v>208</v>
      </c>
      <c r="L19123" t="s">
        <v>55468</v>
      </c>
      <c r="N19123" t="s">
        <v>208</v>
      </c>
      <c r="O19123" t="s">
        <v>476</v>
      </c>
      <c r="P19123" t="s">
        <v>476</v>
      </c>
    </row>
    <row r="19124" spans="3:16">
      <c r="C19124" t="s">
        <v>92131</v>
      </c>
      <c r="D19124" t="s">
        <v>92130</v>
      </c>
      <c r="E19124" t="str">
        <f t="shared" si="298"/>
        <v>596139 - CABA INC</v>
      </c>
      <c r="F19124" t="s">
        <v>18674</v>
      </c>
      <c r="G19124" t="s">
        <v>92129</v>
      </c>
      <c r="I19124" t="s">
        <v>92128</v>
      </c>
      <c r="J19124" t="s">
        <v>92127</v>
      </c>
      <c r="K19124" t="s">
        <v>208</v>
      </c>
      <c r="L19124" t="s">
        <v>92126</v>
      </c>
      <c r="N19124" t="s">
        <v>208</v>
      </c>
      <c r="O19124" t="s">
        <v>476</v>
      </c>
      <c r="P19124" t="s">
        <v>476</v>
      </c>
    </row>
    <row r="19125" spans="3:16">
      <c r="C19125" t="s">
        <v>43362</v>
      </c>
      <c r="D19125" t="s">
        <v>43362</v>
      </c>
      <c r="E19125" t="str">
        <f t="shared" si="298"/>
        <v>520949 - LES SOINS DU DEVELOPPEMENT</v>
      </c>
      <c r="F19125" t="s">
        <v>43361</v>
      </c>
      <c r="G19125" t="s">
        <v>43360</v>
      </c>
      <c r="H19125" t="s">
        <v>43359</v>
      </c>
      <c r="I19125" t="s">
        <v>43358</v>
      </c>
      <c r="J19125" t="s">
        <v>43357</v>
      </c>
      <c r="K19125" t="s">
        <v>208</v>
      </c>
      <c r="L19125" t="s">
        <v>43356</v>
      </c>
      <c r="N19125" t="s">
        <v>208</v>
      </c>
      <c r="O19125" t="s">
        <v>476</v>
      </c>
      <c r="P19125" t="s">
        <v>476</v>
      </c>
    </row>
    <row r="19126" spans="3:16">
      <c r="C19126" t="s">
        <v>122574</v>
      </c>
      <c r="D19126" t="s">
        <v>122573</v>
      </c>
      <c r="E19126" t="str">
        <f t="shared" si="298"/>
        <v>606388 - AMUQ</v>
      </c>
      <c r="F19126" t="s">
        <v>87214</v>
      </c>
      <c r="G19126" t="s">
        <v>122572</v>
      </c>
      <c r="H19126" t="s">
        <v>122571</v>
      </c>
      <c r="I19126" t="s">
        <v>2038</v>
      </c>
      <c r="J19126" t="s">
        <v>122570</v>
      </c>
      <c r="K19126" t="s">
        <v>208</v>
      </c>
      <c r="L19126" t="s">
        <v>122569</v>
      </c>
      <c r="N19126" t="s">
        <v>208</v>
      </c>
      <c r="O19126" t="s">
        <v>476</v>
      </c>
      <c r="P19126" t="s">
        <v>476</v>
      </c>
    </row>
    <row r="19127" spans="3:16">
      <c r="C19127" t="s">
        <v>118939</v>
      </c>
      <c r="D19127" t="s">
        <v>118939</v>
      </c>
      <c r="E19127" t="str">
        <f t="shared" si="298"/>
        <v>499316 - ASSOCIATION QUEBECOISE POUR LA READAPTATION PSYCHOSOCIALE</v>
      </c>
      <c r="F19127" t="s">
        <v>56569</v>
      </c>
      <c r="G19127" t="s">
        <v>118938</v>
      </c>
      <c r="H19127" t="s">
        <v>118937</v>
      </c>
      <c r="I19127" t="s">
        <v>2038</v>
      </c>
      <c r="K19127" t="s">
        <v>208</v>
      </c>
      <c r="L19127" t="s">
        <v>118936</v>
      </c>
      <c r="N19127" t="s">
        <v>208</v>
      </c>
      <c r="O19127" t="s">
        <v>476</v>
      </c>
      <c r="P19127" t="s">
        <v>476</v>
      </c>
    </row>
    <row r="19128" spans="3:16">
      <c r="C19128" t="s">
        <v>108857</v>
      </c>
      <c r="D19128" t="s">
        <v>108857</v>
      </c>
      <c r="E19128" t="str">
        <f t="shared" si="298"/>
        <v>520688 - CEGEP DE SAINTE-FOY</v>
      </c>
      <c r="F19128" t="s">
        <v>108856</v>
      </c>
      <c r="G19128" t="s">
        <v>108855</v>
      </c>
      <c r="I19128" t="s">
        <v>2038</v>
      </c>
      <c r="J19128" t="s">
        <v>108854</v>
      </c>
      <c r="K19128" t="s">
        <v>208</v>
      </c>
      <c r="L19128" t="s">
        <v>108853</v>
      </c>
      <c r="N19128" t="s">
        <v>208</v>
      </c>
      <c r="O19128" t="s">
        <v>476</v>
      </c>
      <c r="P19128" t="s">
        <v>476</v>
      </c>
    </row>
    <row r="19129" spans="3:16">
      <c r="C19129" t="s">
        <v>100626</v>
      </c>
      <c r="D19129" t="s">
        <v>100625</v>
      </c>
      <c r="E19129" t="str">
        <f t="shared" si="298"/>
        <v>641947 - CIUSS DE LA CAPITALE-NATIONALE</v>
      </c>
      <c r="F19129" t="s">
        <v>5081</v>
      </c>
      <c r="G19129" t="s">
        <v>100624</v>
      </c>
      <c r="I19129" t="s">
        <v>2038</v>
      </c>
      <c r="J19129" t="s">
        <v>100623</v>
      </c>
      <c r="K19129" t="s">
        <v>208</v>
      </c>
      <c r="L19129" t="s">
        <v>100622</v>
      </c>
      <c r="N19129" t="s">
        <v>208</v>
      </c>
      <c r="O19129" t="s">
        <v>476</v>
      </c>
      <c r="P19129" t="s">
        <v>476</v>
      </c>
    </row>
    <row r="19130" spans="3:16">
      <c r="C19130" t="s">
        <v>95513</v>
      </c>
      <c r="D19130" t="s">
        <v>95513</v>
      </c>
      <c r="E19130" t="str">
        <f t="shared" si="298"/>
        <v>510233 - CLINIQUE CONCEPT CONSULTED</v>
      </c>
      <c r="F19130" t="s">
        <v>64186</v>
      </c>
      <c r="G19130" t="s">
        <v>95512</v>
      </c>
      <c r="H19130" t="s">
        <v>95511</v>
      </c>
      <c r="I19130" t="s">
        <v>2038</v>
      </c>
      <c r="J19130" t="s">
        <v>95510</v>
      </c>
      <c r="K19130" t="s">
        <v>208</v>
      </c>
      <c r="L19130" t="s">
        <v>95509</v>
      </c>
      <c r="N19130" t="s">
        <v>208</v>
      </c>
      <c r="O19130" t="s">
        <v>476</v>
      </c>
      <c r="P19130" t="s">
        <v>476</v>
      </c>
    </row>
    <row r="19131" spans="3:16">
      <c r="C19131" t="s">
        <v>95490</v>
      </c>
      <c r="D19131" t="s">
        <v>95490</v>
      </c>
      <c r="E19131" t="str">
        <f t="shared" si="298"/>
        <v>469051 - CLINIQUE MOTS ET GESTES QUEBEC</v>
      </c>
      <c r="G19131" t="s">
        <v>95489</v>
      </c>
      <c r="H19131" t="s">
        <v>95488</v>
      </c>
      <c r="I19131" t="s">
        <v>2038</v>
      </c>
      <c r="K19131" t="s">
        <v>208</v>
      </c>
      <c r="L19131" t="s">
        <v>95487</v>
      </c>
      <c r="N19131" t="s">
        <v>208</v>
      </c>
      <c r="O19131" t="s">
        <v>476</v>
      </c>
      <c r="P19131" t="s">
        <v>476</v>
      </c>
    </row>
    <row r="19132" spans="3:16">
      <c r="C19132" t="s">
        <v>94339</v>
      </c>
      <c r="D19132" t="s">
        <v>94339</v>
      </c>
      <c r="E19132" t="str">
        <f t="shared" si="298"/>
        <v>645540 - COLLEGE MERICI</v>
      </c>
      <c r="F19132" t="s">
        <v>22835</v>
      </c>
      <c r="G19132" t="s">
        <v>94338</v>
      </c>
      <c r="I19132" t="s">
        <v>2038</v>
      </c>
      <c r="J19132" t="s">
        <v>94337</v>
      </c>
      <c r="K19132" t="s">
        <v>208</v>
      </c>
      <c r="L19132" t="s">
        <v>94336</v>
      </c>
      <c r="N19132" t="s">
        <v>208</v>
      </c>
      <c r="O19132" t="s">
        <v>476</v>
      </c>
      <c r="P19132" t="s">
        <v>476</v>
      </c>
    </row>
    <row r="19133" spans="3:16">
      <c r="C19133" t="s">
        <v>92726</v>
      </c>
      <c r="D19133" t="s">
        <v>92726</v>
      </c>
      <c r="E19133" t="str">
        <f t="shared" si="298"/>
        <v>475609 - CONCEPT CONSULTED INC</v>
      </c>
      <c r="F19133" t="s">
        <v>92725</v>
      </c>
      <c r="G19133" t="s">
        <v>92724</v>
      </c>
      <c r="H19133" t="s">
        <v>92723</v>
      </c>
      <c r="I19133" t="s">
        <v>2038</v>
      </c>
      <c r="J19133" t="s">
        <v>92722</v>
      </c>
      <c r="K19133" t="s">
        <v>208</v>
      </c>
      <c r="L19133" t="s">
        <v>92721</v>
      </c>
      <c r="N19133" t="s">
        <v>208</v>
      </c>
      <c r="O19133" t="s">
        <v>476</v>
      </c>
      <c r="P19133" t="s">
        <v>476</v>
      </c>
    </row>
    <row r="19134" spans="3:16">
      <c r="C19134" t="s">
        <v>71738</v>
      </c>
      <c r="D19134" t="s">
        <v>71738</v>
      </c>
      <c r="E19134" t="str">
        <f t="shared" si="298"/>
        <v>567206 - FONDATION DU CHU DE QUEBEC</v>
      </c>
      <c r="F19134" t="s">
        <v>8780</v>
      </c>
      <c r="G19134" t="s">
        <v>71737</v>
      </c>
      <c r="H19134" t="s">
        <v>71736</v>
      </c>
      <c r="I19134" t="s">
        <v>2038</v>
      </c>
      <c r="J19134" t="s">
        <v>71735</v>
      </c>
      <c r="K19134" t="s">
        <v>208</v>
      </c>
      <c r="L19134" t="s">
        <v>71734</v>
      </c>
      <c r="N19134" t="s">
        <v>208</v>
      </c>
      <c r="O19134" t="s">
        <v>476</v>
      </c>
      <c r="P19134" t="s">
        <v>476</v>
      </c>
    </row>
    <row r="19135" spans="3:16">
      <c r="C19135" t="s">
        <v>64623</v>
      </c>
      <c r="D19135" t="s">
        <v>64623</v>
      </c>
      <c r="E19135" t="str">
        <f t="shared" si="298"/>
        <v>611888 - GRONDAIR AVIATION</v>
      </c>
      <c r="F19135" t="s">
        <v>7547</v>
      </c>
      <c r="G19135" t="s">
        <v>64622</v>
      </c>
      <c r="H19135" t="s">
        <v>64621</v>
      </c>
      <c r="I19135" t="s">
        <v>2038</v>
      </c>
      <c r="J19135" t="s">
        <v>64620</v>
      </c>
      <c r="K19135" t="s">
        <v>208</v>
      </c>
      <c r="L19135" t="s">
        <v>64619</v>
      </c>
      <c r="N19135" t="s">
        <v>208</v>
      </c>
      <c r="O19135" t="s">
        <v>476</v>
      </c>
      <c r="P19135" t="s">
        <v>476</v>
      </c>
    </row>
    <row r="19136" spans="3:16">
      <c r="C19136" t="s">
        <v>53860</v>
      </c>
      <c r="D19136" t="s">
        <v>53859</v>
      </c>
      <c r="E19136" t="str">
        <f t="shared" si="298"/>
        <v>476663 - IMHEQ</v>
      </c>
      <c r="F19136" t="s">
        <v>42941</v>
      </c>
      <c r="G19136" t="s">
        <v>53858</v>
      </c>
      <c r="H19136" t="s">
        <v>53857</v>
      </c>
      <c r="I19136" t="s">
        <v>2038</v>
      </c>
      <c r="J19136" t="s">
        <v>48241</v>
      </c>
      <c r="K19136" t="s">
        <v>208</v>
      </c>
      <c r="L19136" t="s">
        <v>53856</v>
      </c>
      <c r="N19136" t="s">
        <v>208</v>
      </c>
      <c r="O19136" t="s">
        <v>476</v>
      </c>
      <c r="P19136" t="s">
        <v>476</v>
      </c>
    </row>
    <row r="19137" spans="3:16">
      <c r="C19137" t="s">
        <v>53390</v>
      </c>
      <c r="D19137" t="s">
        <v>53389</v>
      </c>
      <c r="E19137" t="str">
        <f t="shared" si="298"/>
        <v>575999 - INSPQ</v>
      </c>
      <c r="F19137" t="s">
        <v>5044</v>
      </c>
      <c r="G19137" t="s">
        <v>53388</v>
      </c>
      <c r="H19137" t="s">
        <v>53387</v>
      </c>
      <c r="I19137" t="s">
        <v>2038</v>
      </c>
      <c r="J19137" t="s">
        <v>53386</v>
      </c>
      <c r="K19137" t="s">
        <v>208</v>
      </c>
      <c r="L19137" t="s">
        <v>53385</v>
      </c>
      <c r="N19137" t="s">
        <v>208</v>
      </c>
      <c r="O19137" t="s">
        <v>476</v>
      </c>
      <c r="P19137" t="s">
        <v>476</v>
      </c>
    </row>
    <row r="19138" spans="3:16">
      <c r="C19138" t="s">
        <v>42942</v>
      </c>
      <c r="D19138" t="s">
        <v>42942</v>
      </c>
      <c r="E19138" t="str">
        <f t="shared" ref="E19138:E19201" si="299">_xlfn.CONCAT(L19138," - ",D19138)</f>
        <v>476638 - L'HERBOTHEQUE</v>
      </c>
      <c r="F19138" t="s">
        <v>42941</v>
      </c>
      <c r="G19138" t="s">
        <v>42940</v>
      </c>
      <c r="H19138" t="s">
        <v>42939</v>
      </c>
      <c r="I19138" t="s">
        <v>2038</v>
      </c>
      <c r="J19138" t="s">
        <v>42938</v>
      </c>
      <c r="K19138" t="s">
        <v>208</v>
      </c>
      <c r="L19138" t="s">
        <v>42937</v>
      </c>
      <c r="N19138" t="s">
        <v>208</v>
      </c>
      <c r="O19138" t="s">
        <v>476</v>
      </c>
      <c r="P19138" t="s">
        <v>476</v>
      </c>
    </row>
    <row r="19139" spans="3:16">
      <c r="C19139" t="s">
        <v>26945</v>
      </c>
      <c r="D19139" t="s">
        <v>26945</v>
      </c>
      <c r="E19139" t="str">
        <f t="shared" si="299"/>
        <v>660048 - PORTE-VOIX INC.</v>
      </c>
      <c r="F19139" t="s">
        <v>26944</v>
      </c>
      <c r="G19139" t="s">
        <v>26943</v>
      </c>
      <c r="I19139" t="s">
        <v>2038</v>
      </c>
      <c r="J19139" t="s">
        <v>26942</v>
      </c>
      <c r="K19139" t="s">
        <v>208</v>
      </c>
      <c r="L19139" t="s">
        <v>26941</v>
      </c>
      <c r="N19139" t="s">
        <v>208</v>
      </c>
      <c r="O19139" t="s">
        <v>476</v>
      </c>
      <c r="P19139" t="s">
        <v>476</v>
      </c>
    </row>
    <row r="19140" spans="3:16">
      <c r="C19140" t="s">
        <v>25911</v>
      </c>
      <c r="D19140" t="s">
        <v>25910</v>
      </c>
      <c r="E19140" t="str">
        <f t="shared" si="299"/>
        <v>570023 - LA VOIE DU COEUR</v>
      </c>
      <c r="F19140" t="s">
        <v>25909</v>
      </c>
      <c r="G19140" t="s">
        <v>25908</v>
      </c>
      <c r="H19140" t="s">
        <v>25907</v>
      </c>
      <c r="I19140" t="s">
        <v>2038</v>
      </c>
      <c r="K19140" t="s">
        <v>208</v>
      </c>
      <c r="L19140" t="s">
        <v>25906</v>
      </c>
      <c r="N19140" t="s">
        <v>208</v>
      </c>
      <c r="O19140" t="s">
        <v>476</v>
      </c>
      <c r="P19140" t="s">
        <v>476</v>
      </c>
    </row>
    <row r="19141" spans="3:16">
      <c r="C19141" t="s">
        <v>23450</v>
      </c>
      <c r="D19141" t="s">
        <v>23449</v>
      </c>
      <c r="E19141" t="str">
        <f t="shared" si="299"/>
        <v>456378 - RIMAS</v>
      </c>
      <c r="H19141" t="s">
        <v>23448</v>
      </c>
      <c r="I19141" t="s">
        <v>2038</v>
      </c>
      <c r="K19141" t="s">
        <v>208</v>
      </c>
      <c r="L19141" t="s">
        <v>23447</v>
      </c>
      <c r="N19141" t="s">
        <v>208</v>
      </c>
      <c r="O19141" t="s">
        <v>476</v>
      </c>
      <c r="P19141" t="s">
        <v>476</v>
      </c>
    </row>
    <row r="19142" spans="3:16">
      <c r="C19142" t="s">
        <v>22837</v>
      </c>
      <c r="D19142" t="s">
        <v>22836</v>
      </c>
      <c r="E19142" t="str">
        <f t="shared" si="299"/>
        <v>645552 - RIPPH</v>
      </c>
      <c r="F19142" t="s">
        <v>22835</v>
      </c>
      <c r="G19142" t="s">
        <v>22834</v>
      </c>
      <c r="H19142" t="s">
        <v>22833</v>
      </c>
      <c r="I19142" t="s">
        <v>2038</v>
      </c>
      <c r="J19142" t="s">
        <v>22832</v>
      </c>
      <c r="K19142" t="s">
        <v>208</v>
      </c>
      <c r="L19142" t="s">
        <v>22831</v>
      </c>
      <c r="N19142" t="s">
        <v>208</v>
      </c>
      <c r="O19142" t="s">
        <v>476</v>
      </c>
      <c r="P19142" t="s">
        <v>476</v>
      </c>
    </row>
    <row r="19143" spans="3:16">
      <c r="C19143" t="s">
        <v>22668</v>
      </c>
      <c r="D19143" t="s">
        <v>22667</v>
      </c>
      <c r="E19143" t="str">
        <f t="shared" si="299"/>
        <v>594581 - RQESR</v>
      </c>
      <c r="F19143" t="s">
        <v>22666</v>
      </c>
      <c r="G19143" t="s">
        <v>22665</v>
      </c>
      <c r="I19143" t="s">
        <v>2038</v>
      </c>
      <c r="J19143" t="s">
        <v>22664</v>
      </c>
      <c r="K19143" t="s">
        <v>208</v>
      </c>
      <c r="L19143" t="s">
        <v>22663</v>
      </c>
      <c r="N19143" t="s">
        <v>208</v>
      </c>
      <c r="O19143" t="s">
        <v>476</v>
      </c>
      <c r="P19143" t="s">
        <v>476</v>
      </c>
    </row>
    <row r="19144" spans="3:16">
      <c r="C19144" t="s">
        <v>20776</v>
      </c>
      <c r="D19144" t="s">
        <v>20776</v>
      </c>
      <c r="E19144" t="str">
        <f t="shared" si="299"/>
        <v>537561 - SACCADE INC. - CENTRE D'EXPERTISE EN AUTISME</v>
      </c>
      <c r="F19144" t="s">
        <v>20775</v>
      </c>
      <c r="G19144" t="s">
        <v>20774</v>
      </c>
      <c r="H19144" t="s">
        <v>20773</v>
      </c>
      <c r="I19144" t="s">
        <v>2038</v>
      </c>
      <c r="J19144" t="s">
        <v>20772</v>
      </c>
      <c r="K19144" t="s">
        <v>208</v>
      </c>
      <c r="L19144" t="s">
        <v>20771</v>
      </c>
      <c r="N19144" t="s">
        <v>208</v>
      </c>
      <c r="O19144" t="s">
        <v>476</v>
      </c>
      <c r="P19144" t="s">
        <v>476</v>
      </c>
    </row>
    <row r="19145" spans="3:16">
      <c r="C19145" t="s">
        <v>5595</v>
      </c>
      <c r="D19145" t="s">
        <v>5595</v>
      </c>
      <c r="E19145" t="str">
        <f t="shared" si="299"/>
        <v>625371 - UNIVERSITE DU QUEBEC</v>
      </c>
      <c r="F19145" t="s">
        <v>5594</v>
      </c>
      <c r="G19145" t="s">
        <v>5593</v>
      </c>
      <c r="I19145" t="s">
        <v>2038</v>
      </c>
      <c r="J19145" t="s">
        <v>5592</v>
      </c>
      <c r="K19145" t="s">
        <v>208</v>
      </c>
      <c r="L19145" t="s">
        <v>5591</v>
      </c>
      <c r="N19145" t="s">
        <v>208</v>
      </c>
      <c r="O19145" t="s">
        <v>476</v>
      </c>
      <c r="P19145" t="s">
        <v>476</v>
      </c>
    </row>
    <row r="19146" spans="3:16">
      <c r="C19146" t="s">
        <v>5468</v>
      </c>
      <c r="D19146" t="s">
        <v>5468</v>
      </c>
      <c r="E19146" t="str">
        <f t="shared" si="299"/>
        <v>514676 - UNIVERSITE LAVAL</v>
      </c>
      <c r="F19146" t="s">
        <v>5467</v>
      </c>
      <c r="G19146" t="s">
        <v>5466</v>
      </c>
      <c r="I19146" t="s">
        <v>2038</v>
      </c>
      <c r="J19146" t="s">
        <v>5465</v>
      </c>
      <c r="K19146" t="s">
        <v>208</v>
      </c>
      <c r="L19146" t="s">
        <v>5464</v>
      </c>
      <c r="N19146" t="s">
        <v>208</v>
      </c>
      <c r="O19146" t="s">
        <v>476</v>
      </c>
      <c r="P19146" t="s">
        <v>476</v>
      </c>
    </row>
    <row r="19147" spans="3:16">
      <c r="C19147" t="s">
        <v>2043</v>
      </c>
      <c r="D19147" t="s">
        <v>2042</v>
      </c>
      <c r="E19147" t="str">
        <f t="shared" si="299"/>
        <v>662628 - WES</v>
      </c>
      <c r="F19147" t="s">
        <v>2041</v>
      </c>
      <c r="G19147" t="s">
        <v>2040</v>
      </c>
      <c r="H19147" t="s">
        <v>2039</v>
      </c>
      <c r="I19147" t="s">
        <v>2038</v>
      </c>
      <c r="K19147" t="s">
        <v>208</v>
      </c>
      <c r="L19147" t="s">
        <v>2037</v>
      </c>
      <c r="N19147" t="s">
        <v>208</v>
      </c>
      <c r="O19147" t="s">
        <v>476</v>
      </c>
      <c r="P19147" t="s">
        <v>476</v>
      </c>
    </row>
    <row r="19148" spans="3:16">
      <c r="C19148" t="s">
        <v>122108</v>
      </c>
      <c r="D19148" t="s">
        <v>122107</v>
      </c>
      <c r="E19148" t="str">
        <f t="shared" si="299"/>
        <v>566342 - AEAPNB - NBAPEA</v>
      </c>
      <c r="F19148" t="s">
        <v>99654</v>
      </c>
      <c r="G19148" t="s">
        <v>122106</v>
      </c>
      <c r="I19148" t="s">
        <v>122105</v>
      </c>
      <c r="J19148" t="s">
        <v>122104</v>
      </c>
      <c r="K19148" t="s">
        <v>208</v>
      </c>
      <c r="L19148" t="s">
        <v>122103</v>
      </c>
      <c r="N19148" t="s">
        <v>208</v>
      </c>
      <c r="O19148" t="s">
        <v>476</v>
      </c>
      <c r="P19148" t="s">
        <v>476</v>
      </c>
    </row>
    <row r="19149" spans="3:16">
      <c r="C19149" t="s">
        <v>69446</v>
      </c>
      <c r="D19149" t="s">
        <v>69446</v>
      </c>
      <c r="E19149" t="str">
        <f t="shared" si="299"/>
        <v>635819 - FORMATIONS SYLLABUS INC.</v>
      </c>
      <c r="F19149" t="s">
        <v>6192</v>
      </c>
      <c r="G19149" t="s">
        <v>69445</v>
      </c>
      <c r="I19149" t="s">
        <v>69444</v>
      </c>
      <c r="K19149" t="s">
        <v>208</v>
      </c>
      <c r="L19149" t="s">
        <v>69443</v>
      </c>
      <c r="N19149" t="s">
        <v>208</v>
      </c>
      <c r="O19149" t="s">
        <v>476</v>
      </c>
      <c r="P19149" t="s">
        <v>476</v>
      </c>
    </row>
    <row r="19150" spans="3:16">
      <c r="C19150" t="s">
        <v>108214</v>
      </c>
      <c r="D19150" t="s">
        <v>108213</v>
      </c>
      <c r="E19150" t="str">
        <f t="shared" si="299"/>
        <v>655909 - CENOP</v>
      </c>
      <c r="F19150" t="s">
        <v>3085</v>
      </c>
      <c r="G19150" t="s">
        <v>108212</v>
      </c>
      <c r="I19150" t="s">
        <v>108211</v>
      </c>
      <c r="J19150" t="s">
        <v>108210</v>
      </c>
      <c r="K19150" t="s">
        <v>208</v>
      </c>
      <c r="L19150" t="s">
        <v>108209</v>
      </c>
      <c r="N19150" t="s">
        <v>208</v>
      </c>
      <c r="O19150" t="s">
        <v>476</v>
      </c>
      <c r="P19150" t="s">
        <v>476</v>
      </c>
    </row>
    <row r="19151" spans="3:16">
      <c r="C19151" t="s">
        <v>64169</v>
      </c>
      <c r="D19151" t="s">
        <v>64169</v>
      </c>
      <c r="E19151" t="str">
        <f t="shared" si="299"/>
        <v>663207 - GROUPE EVIE</v>
      </c>
      <c r="F19151" t="s">
        <v>13021</v>
      </c>
      <c r="G19151" t="s">
        <v>64168</v>
      </c>
      <c r="H19151" t="s">
        <v>64167</v>
      </c>
      <c r="I19151" t="s">
        <v>64166</v>
      </c>
      <c r="J19151" t="s">
        <v>64165</v>
      </c>
      <c r="K19151" t="s">
        <v>208</v>
      </c>
      <c r="L19151" t="s">
        <v>64164</v>
      </c>
      <c r="N19151" t="s">
        <v>208</v>
      </c>
      <c r="O19151" t="s">
        <v>476</v>
      </c>
      <c r="P19151" t="s">
        <v>476</v>
      </c>
    </row>
    <row r="19152" spans="3:16">
      <c r="C19152" t="s">
        <v>105744</v>
      </c>
      <c r="D19152" t="s">
        <v>105743</v>
      </c>
      <c r="E19152" t="str">
        <f t="shared" si="299"/>
        <v>466130 - CESS CANADA</v>
      </c>
      <c r="G19152" t="s">
        <v>105742</v>
      </c>
      <c r="H19152" t="s">
        <v>105741</v>
      </c>
      <c r="I19152" t="s">
        <v>5759</v>
      </c>
      <c r="K19152" t="s">
        <v>208</v>
      </c>
      <c r="L19152" t="s">
        <v>105740</v>
      </c>
      <c r="N19152" t="s">
        <v>208</v>
      </c>
      <c r="O19152" t="s">
        <v>476</v>
      </c>
      <c r="P19152" t="s">
        <v>476</v>
      </c>
    </row>
    <row r="19153" spans="3:16">
      <c r="C19153" t="s">
        <v>14803</v>
      </c>
      <c r="D19153" t="s">
        <v>14802</v>
      </c>
      <c r="E19153" t="str">
        <f t="shared" si="299"/>
        <v>655193 - SQG</v>
      </c>
      <c r="F19153" t="s">
        <v>14801</v>
      </c>
      <c r="G19153" t="s">
        <v>14800</v>
      </c>
      <c r="H19153" t="s">
        <v>14799</v>
      </c>
      <c r="I19153" t="s">
        <v>5759</v>
      </c>
      <c r="J19153" t="s">
        <v>14798</v>
      </c>
      <c r="K19153" t="s">
        <v>208</v>
      </c>
      <c r="L19153" t="s">
        <v>14797</v>
      </c>
      <c r="N19153" t="s">
        <v>208</v>
      </c>
      <c r="O19153" t="s">
        <v>476</v>
      </c>
      <c r="P19153" t="s">
        <v>476</v>
      </c>
    </row>
    <row r="19154" spans="3:16">
      <c r="C19154" t="s">
        <v>5763</v>
      </c>
      <c r="D19154" t="s">
        <v>5762</v>
      </c>
      <c r="E19154" t="str">
        <f t="shared" si="299"/>
        <v>493843 - UDS</v>
      </c>
      <c r="F19154" t="s">
        <v>5761</v>
      </c>
      <c r="G19154" t="s">
        <v>5760</v>
      </c>
      <c r="I19154" t="s">
        <v>5759</v>
      </c>
      <c r="J19154" t="s">
        <v>5758</v>
      </c>
      <c r="K19154" t="s">
        <v>208</v>
      </c>
      <c r="L19154" t="s">
        <v>5757</v>
      </c>
      <c r="N19154" t="s">
        <v>208</v>
      </c>
      <c r="O19154" t="s">
        <v>476</v>
      </c>
      <c r="P19154" t="s">
        <v>476</v>
      </c>
    </row>
    <row r="19155" spans="3:16">
      <c r="C19155" t="s">
        <v>61965</v>
      </c>
      <c r="D19155" t="s">
        <v>61964</v>
      </c>
      <c r="E19155" t="str">
        <f t="shared" si="299"/>
        <v>594817 - HEALTH SCIENCES CENTRE ST JOHN'S</v>
      </c>
      <c r="F19155" t="s">
        <v>61963</v>
      </c>
      <c r="G19155" t="s">
        <v>61962</v>
      </c>
      <c r="I19155" t="s">
        <v>61961</v>
      </c>
      <c r="J19155" t="s">
        <v>61960</v>
      </c>
      <c r="K19155" t="s">
        <v>208</v>
      </c>
      <c r="L19155" t="s">
        <v>61959</v>
      </c>
      <c r="N19155" t="s">
        <v>208</v>
      </c>
      <c r="O19155" t="s">
        <v>476</v>
      </c>
      <c r="P19155" t="s">
        <v>476</v>
      </c>
    </row>
    <row r="19156" spans="3:16">
      <c r="C19156" t="s">
        <v>62275</v>
      </c>
      <c r="D19156" t="s">
        <v>62275</v>
      </c>
      <c r="E19156" t="str">
        <f t="shared" si="299"/>
        <v>594593 - HARV'S AIR SERVICE LTD</v>
      </c>
      <c r="F19156" t="s">
        <v>22666</v>
      </c>
      <c r="G19156" t="s">
        <v>62274</v>
      </c>
      <c r="H19156" t="s">
        <v>62273</v>
      </c>
      <c r="I19156" t="s">
        <v>62272</v>
      </c>
      <c r="J19156" t="s">
        <v>62271</v>
      </c>
      <c r="K19156" t="s">
        <v>208</v>
      </c>
      <c r="L19156" t="s">
        <v>62270</v>
      </c>
      <c r="N19156" t="s">
        <v>208</v>
      </c>
      <c r="O19156" t="s">
        <v>476</v>
      </c>
      <c r="P19156" t="s">
        <v>476</v>
      </c>
    </row>
    <row r="19157" spans="3:16">
      <c r="C19157" t="s">
        <v>94649</v>
      </c>
      <c r="D19157" t="s">
        <v>94649</v>
      </c>
      <c r="E19157" t="str">
        <f t="shared" si="299"/>
        <v>669659 - COLLEGE BOREAL</v>
      </c>
      <c r="F19157" t="s">
        <v>12566</v>
      </c>
      <c r="G19157" t="s">
        <v>94648</v>
      </c>
      <c r="I19157" t="s">
        <v>94647</v>
      </c>
      <c r="J19157" t="s">
        <v>94646</v>
      </c>
      <c r="K19157" t="s">
        <v>208</v>
      </c>
      <c r="L19157" t="s">
        <v>94645</v>
      </c>
      <c r="N19157" t="s">
        <v>208</v>
      </c>
      <c r="O19157" t="s">
        <v>476</v>
      </c>
      <c r="P19157" t="s">
        <v>476</v>
      </c>
    </row>
    <row r="19158" spans="3:16">
      <c r="C19158" t="s">
        <v>46332</v>
      </c>
      <c r="D19158" t="s">
        <v>46331</v>
      </c>
      <c r="E19158" t="str">
        <f t="shared" si="299"/>
        <v>564278 - LMP</v>
      </c>
      <c r="F19158" t="s">
        <v>46330</v>
      </c>
      <c r="G19158" t="s">
        <v>46329</v>
      </c>
      <c r="I19158" t="s">
        <v>1870</v>
      </c>
      <c r="J19158" t="s">
        <v>5029</v>
      </c>
      <c r="K19158" t="s">
        <v>208</v>
      </c>
      <c r="L19158" t="s">
        <v>46328</v>
      </c>
      <c r="N19158" t="s">
        <v>208</v>
      </c>
      <c r="O19158" t="s">
        <v>476</v>
      </c>
      <c r="P19158" t="s">
        <v>476</v>
      </c>
    </row>
    <row r="19159" spans="3:16">
      <c r="C19159" t="s">
        <v>26161</v>
      </c>
      <c r="D19159" t="s">
        <v>26160</v>
      </c>
      <c r="E19159" t="str">
        <f t="shared" si="299"/>
        <v>574879 - PRINCESS MARGARET CANCER CENTER</v>
      </c>
      <c r="F19159" t="s">
        <v>13215</v>
      </c>
      <c r="G19159" t="s">
        <v>26159</v>
      </c>
      <c r="I19159" t="s">
        <v>1870</v>
      </c>
      <c r="J19159" t="s">
        <v>26158</v>
      </c>
      <c r="K19159" t="s">
        <v>208</v>
      </c>
      <c r="L19159" t="s">
        <v>26157</v>
      </c>
      <c r="N19159" t="s">
        <v>208</v>
      </c>
      <c r="O19159" t="s">
        <v>476</v>
      </c>
      <c r="P19159" t="s">
        <v>476</v>
      </c>
    </row>
    <row r="19160" spans="3:16">
      <c r="C19160" t="s">
        <v>13254</v>
      </c>
      <c r="D19160" t="s">
        <v>13253</v>
      </c>
      <c r="E19160" t="str">
        <f t="shared" si="299"/>
        <v>641558 - ST MICHAEL'S HOSPITAL</v>
      </c>
      <c r="F19160" t="s">
        <v>6644</v>
      </c>
      <c r="G19160" t="s">
        <v>13252</v>
      </c>
      <c r="I19160" t="s">
        <v>1870</v>
      </c>
      <c r="J19160" t="s">
        <v>13251</v>
      </c>
      <c r="K19160" t="s">
        <v>208</v>
      </c>
      <c r="L19160" t="s">
        <v>13250</v>
      </c>
      <c r="N19160" t="s">
        <v>208</v>
      </c>
      <c r="O19160" t="s">
        <v>476</v>
      </c>
      <c r="P19160" t="s">
        <v>476</v>
      </c>
    </row>
    <row r="19161" spans="3:16">
      <c r="C19161" t="s">
        <v>5032</v>
      </c>
      <c r="D19161" t="s">
        <v>5032</v>
      </c>
      <c r="E19161" t="str">
        <f t="shared" si="299"/>
        <v>574508 - UNIVERSITY OF TORONTO</v>
      </c>
      <c r="F19161" t="s">
        <v>5031</v>
      </c>
      <c r="G19161" t="s">
        <v>5030</v>
      </c>
      <c r="I19161" t="s">
        <v>1870</v>
      </c>
      <c r="J19161" t="s">
        <v>5029</v>
      </c>
      <c r="K19161" t="s">
        <v>208</v>
      </c>
      <c r="L19161" t="s">
        <v>5028</v>
      </c>
      <c r="N19161" t="s">
        <v>208</v>
      </c>
      <c r="O19161" t="s">
        <v>476</v>
      </c>
      <c r="P19161" t="s">
        <v>476</v>
      </c>
    </row>
    <row r="19162" spans="3:16">
      <c r="C19162" t="s">
        <v>1875</v>
      </c>
      <c r="D19162" t="s">
        <v>1874</v>
      </c>
      <c r="E19162" t="str">
        <f t="shared" si="299"/>
        <v>570084 - WSSFN</v>
      </c>
      <c r="F19162" t="s">
        <v>1873</v>
      </c>
      <c r="G19162" t="s">
        <v>1872</v>
      </c>
      <c r="H19162" t="s">
        <v>1871</v>
      </c>
      <c r="I19162" t="s">
        <v>1870</v>
      </c>
      <c r="K19162" t="s">
        <v>208</v>
      </c>
      <c r="L19162" t="s">
        <v>1869</v>
      </c>
      <c r="N19162" t="s">
        <v>208</v>
      </c>
      <c r="O19162" t="s">
        <v>476</v>
      </c>
      <c r="P19162" t="s">
        <v>476</v>
      </c>
    </row>
    <row r="19163" spans="3:16">
      <c r="C19163" t="s">
        <v>107461</v>
      </c>
      <c r="D19163" t="s">
        <v>107461</v>
      </c>
      <c r="E19163" t="str">
        <f t="shared" si="299"/>
        <v>556439 - CENTRE DE FORMATION PROFESSIONNELLE BEL-AVENIR</v>
      </c>
      <c r="F19163" t="s">
        <v>4879</v>
      </c>
      <c r="G19163" t="s">
        <v>107460</v>
      </c>
      <c r="I19163" t="s">
        <v>55912</v>
      </c>
      <c r="J19163" t="s">
        <v>107459</v>
      </c>
      <c r="K19163" t="s">
        <v>208</v>
      </c>
      <c r="L19163" t="s">
        <v>107458</v>
      </c>
      <c r="N19163" t="s">
        <v>208</v>
      </c>
      <c r="O19163" t="s">
        <v>476</v>
      </c>
      <c r="P19163" t="s">
        <v>476</v>
      </c>
    </row>
    <row r="19164" spans="3:16">
      <c r="C19164" t="s">
        <v>69472</v>
      </c>
      <c r="D19164" t="s">
        <v>69472</v>
      </c>
      <c r="E19164" t="str">
        <f t="shared" si="299"/>
        <v>556683 - FORMATIONS INNOVATION</v>
      </c>
      <c r="F19164" t="s">
        <v>11904</v>
      </c>
      <c r="G19164" t="s">
        <v>69471</v>
      </c>
      <c r="I19164" t="s">
        <v>55912</v>
      </c>
      <c r="J19164" t="s">
        <v>69470</v>
      </c>
      <c r="K19164" t="s">
        <v>208</v>
      </c>
      <c r="L19164" t="s">
        <v>69469</v>
      </c>
      <c r="N19164" t="s">
        <v>208</v>
      </c>
      <c r="O19164" t="s">
        <v>476</v>
      </c>
      <c r="P19164" t="s">
        <v>476</v>
      </c>
    </row>
    <row r="19165" spans="3:16">
      <c r="C19165" t="s">
        <v>55915</v>
      </c>
      <c r="D19165" t="s">
        <v>55914</v>
      </c>
      <c r="E19165" t="str">
        <f t="shared" si="299"/>
        <v>650407 - IFPJAE</v>
      </c>
      <c r="F19165" t="s">
        <v>14941</v>
      </c>
      <c r="G19165" t="s">
        <v>55913</v>
      </c>
      <c r="I19165" t="s">
        <v>55912</v>
      </c>
      <c r="J19165" t="s">
        <v>55911</v>
      </c>
      <c r="K19165" t="s">
        <v>208</v>
      </c>
      <c r="L19165" t="s">
        <v>55910</v>
      </c>
      <c r="N19165" t="s">
        <v>208</v>
      </c>
      <c r="O19165" t="s">
        <v>476</v>
      </c>
      <c r="P19165" t="s">
        <v>476</v>
      </c>
    </row>
    <row r="19166" spans="3:16">
      <c r="C19166" t="s">
        <v>5583</v>
      </c>
      <c r="D19166" t="s">
        <v>5583</v>
      </c>
      <c r="E19166" t="str">
        <f t="shared" si="299"/>
        <v>554947 - UNIVERSITE DU QUEBEC A TROIS RIVIERES</v>
      </c>
      <c r="F19166" t="s">
        <v>5582</v>
      </c>
      <c r="G19166" t="s">
        <v>5581</v>
      </c>
      <c r="I19166" t="s">
        <v>5580</v>
      </c>
      <c r="J19166" t="s">
        <v>5579</v>
      </c>
      <c r="K19166" t="s">
        <v>208</v>
      </c>
      <c r="L19166" t="s">
        <v>5578</v>
      </c>
      <c r="N19166" t="s">
        <v>208</v>
      </c>
      <c r="O19166" t="s">
        <v>476</v>
      </c>
      <c r="P19166" t="s">
        <v>476</v>
      </c>
    </row>
    <row r="19167" spans="3:16">
      <c r="C19167" t="s">
        <v>114660</v>
      </c>
      <c r="D19167" t="s">
        <v>114659</v>
      </c>
      <c r="E19167" t="str">
        <f t="shared" si="299"/>
        <v>574855 - BC CANCER RESEARCH CENTER</v>
      </c>
      <c r="F19167" t="s">
        <v>13215</v>
      </c>
      <c r="G19167" t="s">
        <v>114658</v>
      </c>
      <c r="H19167" t="s">
        <v>114657</v>
      </c>
      <c r="I19167" t="s">
        <v>5142</v>
      </c>
      <c r="J19167" t="s">
        <v>114656</v>
      </c>
      <c r="K19167" t="s">
        <v>208</v>
      </c>
      <c r="L19167" t="s">
        <v>114655</v>
      </c>
      <c r="N19167" t="s">
        <v>208</v>
      </c>
      <c r="O19167" t="s">
        <v>476</v>
      </c>
      <c r="P19167" t="s">
        <v>476</v>
      </c>
    </row>
    <row r="19168" spans="3:16">
      <c r="C19168" t="s">
        <v>51416</v>
      </c>
      <c r="D19168" t="s">
        <v>51415</v>
      </c>
      <c r="E19168" t="str">
        <f t="shared" si="299"/>
        <v>575320 - IFCN</v>
      </c>
      <c r="F19168" t="s">
        <v>16825</v>
      </c>
      <c r="G19168" t="s">
        <v>51414</v>
      </c>
      <c r="H19168" t="s">
        <v>51413</v>
      </c>
      <c r="I19168" t="s">
        <v>5142</v>
      </c>
      <c r="K19168" t="s">
        <v>208</v>
      </c>
      <c r="L19168" t="s">
        <v>51412</v>
      </c>
      <c r="N19168" t="s">
        <v>208</v>
      </c>
      <c r="O19168" t="s">
        <v>476</v>
      </c>
      <c r="P19168" t="s">
        <v>476</v>
      </c>
    </row>
    <row r="19169" spans="3:16">
      <c r="C19169" t="s">
        <v>51076</v>
      </c>
      <c r="D19169" t="s">
        <v>51075</v>
      </c>
      <c r="E19169" t="str">
        <f t="shared" si="299"/>
        <v>586420 - ISCT</v>
      </c>
      <c r="F19169" t="s">
        <v>51074</v>
      </c>
      <c r="G19169" t="s">
        <v>51073</v>
      </c>
      <c r="H19169" t="s">
        <v>51072</v>
      </c>
      <c r="I19169" t="s">
        <v>5142</v>
      </c>
      <c r="J19169" t="s">
        <v>51071</v>
      </c>
      <c r="K19169" t="s">
        <v>208</v>
      </c>
      <c r="L19169" t="s">
        <v>51070</v>
      </c>
      <c r="N19169" t="s">
        <v>208</v>
      </c>
      <c r="O19169" t="s">
        <v>476</v>
      </c>
      <c r="P19169" t="s">
        <v>476</v>
      </c>
    </row>
    <row r="19170" spans="3:16">
      <c r="C19170" t="s">
        <v>51046</v>
      </c>
      <c r="D19170" t="s">
        <v>51045</v>
      </c>
      <c r="E19170" t="str">
        <f t="shared" si="299"/>
        <v>632922 - ISDE</v>
      </c>
      <c r="F19170" t="s">
        <v>8481</v>
      </c>
      <c r="G19170" t="s">
        <v>51044</v>
      </c>
      <c r="H19170" t="s">
        <v>51043</v>
      </c>
      <c r="I19170" t="s">
        <v>5142</v>
      </c>
      <c r="J19170" t="s">
        <v>51042</v>
      </c>
      <c r="K19170" t="s">
        <v>208</v>
      </c>
      <c r="L19170" t="s">
        <v>51041</v>
      </c>
      <c r="N19170" t="s">
        <v>208</v>
      </c>
      <c r="O19170" t="s">
        <v>476</v>
      </c>
      <c r="P19170" t="s">
        <v>476</v>
      </c>
    </row>
    <row r="19171" spans="3:16">
      <c r="C19171" t="s">
        <v>5146</v>
      </c>
      <c r="D19171" t="s">
        <v>5145</v>
      </c>
      <c r="E19171" t="str">
        <f t="shared" si="299"/>
        <v>568338 - UBC</v>
      </c>
      <c r="F19171" t="s">
        <v>5144</v>
      </c>
      <c r="G19171" t="s">
        <v>5143</v>
      </c>
      <c r="I19171" t="s">
        <v>5142</v>
      </c>
      <c r="J19171" t="s">
        <v>5141</v>
      </c>
      <c r="K19171" t="s">
        <v>208</v>
      </c>
      <c r="L19171" t="s">
        <v>5140</v>
      </c>
      <c r="N19171" t="s">
        <v>208</v>
      </c>
      <c r="O19171" t="s">
        <v>476</v>
      </c>
      <c r="P19171" t="s">
        <v>476</v>
      </c>
    </row>
    <row r="19172" spans="3:16">
      <c r="C19172" t="s">
        <v>52200</v>
      </c>
      <c r="D19172" t="s">
        <v>52199</v>
      </c>
      <c r="E19172" t="str">
        <f t="shared" si="299"/>
        <v>595240 - INSTITUT DOUGLAS</v>
      </c>
      <c r="F19172" t="s">
        <v>45257</v>
      </c>
      <c r="G19172" t="s">
        <v>52198</v>
      </c>
      <c r="I19172" t="s">
        <v>52197</v>
      </c>
      <c r="J19172" t="s">
        <v>52196</v>
      </c>
      <c r="K19172" t="s">
        <v>208</v>
      </c>
      <c r="L19172" t="s">
        <v>52195</v>
      </c>
      <c r="N19172" t="s">
        <v>208</v>
      </c>
      <c r="O19172" t="s">
        <v>476</v>
      </c>
      <c r="P19172" t="s">
        <v>476</v>
      </c>
    </row>
    <row r="19173" spans="3:16">
      <c r="C19173" t="s">
        <v>54131</v>
      </c>
      <c r="D19173" t="s">
        <v>54130</v>
      </c>
      <c r="E19173" t="str">
        <f t="shared" si="299"/>
        <v>660425 - IIP</v>
      </c>
      <c r="F19173" t="s">
        <v>2668</v>
      </c>
      <c r="G19173" t="s">
        <v>54129</v>
      </c>
      <c r="I19173" t="s">
        <v>54128</v>
      </c>
      <c r="J19173" t="s">
        <v>54127</v>
      </c>
      <c r="K19173" t="s">
        <v>208</v>
      </c>
      <c r="L19173" t="s">
        <v>54126</v>
      </c>
      <c r="N19173" t="s">
        <v>208</v>
      </c>
      <c r="O19173" t="s">
        <v>476</v>
      </c>
      <c r="P19173" t="s">
        <v>476</v>
      </c>
    </row>
    <row r="19174" spans="3:16">
      <c r="C19174" t="s">
        <v>73408</v>
      </c>
      <c r="D19174" t="s">
        <v>73407</v>
      </c>
      <c r="E19174" t="str">
        <f t="shared" si="299"/>
        <v>610203 - FMOQ</v>
      </c>
      <c r="F19174" t="s">
        <v>4438</v>
      </c>
      <c r="G19174" t="s">
        <v>73406</v>
      </c>
      <c r="H19174" t="s">
        <v>73405</v>
      </c>
      <c r="I19174" t="s">
        <v>73404</v>
      </c>
      <c r="J19174" t="s">
        <v>73403</v>
      </c>
      <c r="K19174" t="s">
        <v>208</v>
      </c>
      <c r="L19174" t="s">
        <v>73402</v>
      </c>
      <c r="N19174" t="s">
        <v>208</v>
      </c>
      <c r="O19174" t="s">
        <v>476</v>
      </c>
      <c r="P19174" t="s">
        <v>476</v>
      </c>
    </row>
    <row r="19175" spans="3:16">
      <c r="C19175" t="s">
        <v>1919</v>
      </c>
      <c r="D19175" t="s">
        <v>1918</v>
      </c>
      <c r="E19175" t="str">
        <f t="shared" si="299"/>
        <v>650900 - WNA</v>
      </c>
      <c r="F19175" t="s">
        <v>1917</v>
      </c>
      <c r="G19175" t="s">
        <v>1916</v>
      </c>
      <c r="H19175" t="s">
        <v>1915</v>
      </c>
      <c r="I19175" t="s">
        <v>1914</v>
      </c>
      <c r="K19175" t="s">
        <v>208</v>
      </c>
      <c r="L19175" t="s">
        <v>1913</v>
      </c>
      <c r="N19175" t="s">
        <v>208</v>
      </c>
      <c r="O19175" t="s">
        <v>476</v>
      </c>
      <c r="P19175" t="s">
        <v>476</v>
      </c>
    </row>
    <row r="19176" spans="3:16">
      <c r="C19176" t="s">
        <v>6638</v>
      </c>
      <c r="D19176" t="s">
        <v>6637</v>
      </c>
      <c r="E19176" t="str">
        <f t="shared" si="299"/>
        <v>629157 - UDA</v>
      </c>
      <c r="F19176" t="s">
        <v>6636</v>
      </c>
      <c r="G19176" t="s">
        <v>6635</v>
      </c>
      <c r="H19176" t="s">
        <v>6634</v>
      </c>
      <c r="I19176" t="s">
        <v>6633</v>
      </c>
      <c r="J19176" t="s">
        <v>6632</v>
      </c>
      <c r="K19176" t="s">
        <v>208</v>
      </c>
      <c r="L19176" t="s">
        <v>6631</v>
      </c>
      <c r="N19176" t="s">
        <v>208</v>
      </c>
      <c r="O19176" t="s">
        <v>476</v>
      </c>
      <c r="P19176" t="s">
        <v>476</v>
      </c>
    </row>
    <row r="19177" spans="3:16">
      <c r="C19177" t="s">
        <v>26986</v>
      </c>
      <c r="D19177" t="s">
        <v>26985</v>
      </c>
      <c r="E19177" t="str">
        <f t="shared" si="299"/>
        <v>633586 - UC CHILE</v>
      </c>
      <c r="F19177" t="s">
        <v>6983</v>
      </c>
      <c r="G19177" t="s">
        <v>26984</v>
      </c>
      <c r="I19177" t="s">
        <v>26983</v>
      </c>
      <c r="J19177" t="s">
        <v>26982</v>
      </c>
      <c r="K19177" t="s">
        <v>208</v>
      </c>
      <c r="L19177" t="s">
        <v>26981</v>
      </c>
      <c r="N19177" t="s">
        <v>208</v>
      </c>
      <c r="O19177" t="s">
        <v>476</v>
      </c>
      <c r="P19177" t="s">
        <v>476</v>
      </c>
    </row>
    <row r="19178" spans="3:16">
      <c r="C19178" t="s">
        <v>96296</v>
      </c>
      <c r="D19178" t="s">
        <v>96295</v>
      </c>
      <c r="E19178" t="str">
        <f t="shared" si="299"/>
        <v>567590 - CMIA</v>
      </c>
      <c r="F19178" t="s">
        <v>21027</v>
      </c>
      <c r="G19178" t="s">
        <v>96294</v>
      </c>
      <c r="H19178" t="s">
        <v>96293</v>
      </c>
      <c r="I19178" t="s">
        <v>50904</v>
      </c>
      <c r="J19178" t="s">
        <v>96292</v>
      </c>
      <c r="K19178" t="s">
        <v>208</v>
      </c>
      <c r="L19178" t="s">
        <v>96291</v>
      </c>
      <c r="N19178" t="s">
        <v>208</v>
      </c>
      <c r="O19178" t="s">
        <v>476</v>
      </c>
      <c r="P19178" t="s">
        <v>476</v>
      </c>
    </row>
    <row r="19179" spans="3:16">
      <c r="C19179" t="s">
        <v>50908</v>
      </c>
      <c r="D19179" t="s">
        <v>50908</v>
      </c>
      <c r="E19179" t="str">
        <f t="shared" si="299"/>
        <v>569975 - INTERNATIONAL SOCIETY OF BIOFABRICATION</v>
      </c>
      <c r="F19179" t="s">
        <v>50907</v>
      </c>
      <c r="G19179" t="s">
        <v>50906</v>
      </c>
      <c r="H19179" t="s">
        <v>50905</v>
      </c>
      <c r="I19179" t="s">
        <v>50904</v>
      </c>
      <c r="K19179" t="s">
        <v>208</v>
      </c>
      <c r="L19179" t="s">
        <v>50903</v>
      </c>
      <c r="N19179" t="s">
        <v>208</v>
      </c>
      <c r="O19179" t="s">
        <v>476</v>
      </c>
      <c r="P19179" t="s">
        <v>476</v>
      </c>
    </row>
    <row r="19180" spans="3:16">
      <c r="C19180" t="s">
        <v>113290</v>
      </c>
      <c r="D19180" t="s">
        <v>113290</v>
      </c>
      <c r="E19180" t="str">
        <f t="shared" si="299"/>
        <v>570072 - BIT CONGRESS INC</v>
      </c>
      <c r="F19180" t="s">
        <v>1873</v>
      </c>
      <c r="G19180" t="s">
        <v>113289</v>
      </c>
      <c r="H19180" t="s">
        <v>113288</v>
      </c>
      <c r="I19180" t="s">
        <v>113287</v>
      </c>
      <c r="J19180" t="s">
        <v>113286</v>
      </c>
      <c r="K19180" t="s">
        <v>208</v>
      </c>
      <c r="L19180" t="s">
        <v>113285</v>
      </c>
      <c r="N19180" t="s">
        <v>208</v>
      </c>
      <c r="O19180" t="s">
        <v>476</v>
      </c>
      <c r="P19180" t="s">
        <v>476</v>
      </c>
    </row>
    <row r="19181" spans="3:16">
      <c r="C19181" t="s">
        <v>126362</v>
      </c>
      <c r="D19181" t="s">
        <v>126361</v>
      </c>
      <c r="E19181" t="str">
        <f t="shared" si="299"/>
        <v>574764 - APAO</v>
      </c>
      <c r="F19181" t="s">
        <v>13215</v>
      </c>
      <c r="G19181" t="s">
        <v>126360</v>
      </c>
      <c r="H19181" t="s">
        <v>126359</v>
      </c>
      <c r="I19181" t="s">
        <v>126358</v>
      </c>
      <c r="J19181" t="s">
        <v>126357</v>
      </c>
      <c r="K19181" t="s">
        <v>208</v>
      </c>
      <c r="L19181" t="s">
        <v>126356</v>
      </c>
      <c r="N19181" t="s">
        <v>208</v>
      </c>
      <c r="O19181" t="s">
        <v>476</v>
      </c>
      <c r="P19181" t="s">
        <v>476</v>
      </c>
    </row>
    <row r="19182" spans="3:16">
      <c r="C19182" t="s">
        <v>10390</v>
      </c>
      <c r="D19182" t="s">
        <v>10389</v>
      </c>
      <c r="E19182" t="str">
        <f t="shared" si="299"/>
        <v>677255 - CUHK</v>
      </c>
      <c r="F19182" t="s">
        <v>5663</v>
      </c>
      <c r="G19182" t="s">
        <v>10388</v>
      </c>
      <c r="I19182" t="s">
        <v>10387</v>
      </c>
      <c r="J19182" t="s">
        <v>10386</v>
      </c>
      <c r="K19182" t="s">
        <v>208</v>
      </c>
      <c r="L19182" t="s">
        <v>10385</v>
      </c>
      <c r="N19182" t="s">
        <v>208</v>
      </c>
      <c r="O19182" t="s">
        <v>476</v>
      </c>
      <c r="P19182" t="s">
        <v>476</v>
      </c>
    </row>
    <row r="19183" spans="3:16">
      <c r="C19183" t="s">
        <v>17439</v>
      </c>
      <c r="D19183" t="s">
        <v>17439</v>
      </c>
      <c r="E19183" t="str">
        <f t="shared" si="299"/>
        <v>591233 - SHANGAI JIAO TONG UNIVERSITY</v>
      </c>
      <c r="F19183" t="s">
        <v>5185</v>
      </c>
      <c r="G19183" t="s">
        <v>17438</v>
      </c>
      <c r="H19183" t="s">
        <v>17437</v>
      </c>
      <c r="I19183" t="s">
        <v>17436</v>
      </c>
      <c r="J19183" t="s">
        <v>17435</v>
      </c>
      <c r="K19183" t="s">
        <v>208</v>
      </c>
      <c r="L19183" t="s">
        <v>17434</v>
      </c>
      <c r="N19183" t="s">
        <v>208</v>
      </c>
      <c r="O19183" t="s">
        <v>476</v>
      </c>
      <c r="P19183" t="s">
        <v>476</v>
      </c>
    </row>
    <row r="19184" spans="3:16">
      <c r="C19184" t="s">
        <v>17433</v>
      </c>
      <c r="D19184" t="s">
        <v>17432</v>
      </c>
      <c r="E19184" t="str">
        <f t="shared" si="299"/>
        <v>592171 - SHANGHAI PULMONARY HOSPITAL</v>
      </c>
      <c r="F19184" t="s">
        <v>9985</v>
      </c>
      <c r="G19184" t="s">
        <v>17431</v>
      </c>
      <c r="I19184" t="s">
        <v>17430</v>
      </c>
      <c r="K19184" t="s">
        <v>208</v>
      </c>
      <c r="L19184" t="s">
        <v>17429</v>
      </c>
      <c r="N19184" t="s">
        <v>208</v>
      </c>
      <c r="O19184" t="s">
        <v>476</v>
      </c>
      <c r="P19184" t="s">
        <v>476</v>
      </c>
    </row>
    <row r="19185" spans="3:16">
      <c r="C19185" t="s">
        <v>17420</v>
      </c>
      <c r="D19185" t="s">
        <v>17420</v>
      </c>
      <c r="E19185" t="str">
        <f t="shared" si="299"/>
        <v>574880 - SHANXI MEDICAL ASSOCIATION</v>
      </c>
      <c r="F19185" t="s">
        <v>13215</v>
      </c>
      <c r="G19185" t="s">
        <v>17419</v>
      </c>
      <c r="I19185" t="s">
        <v>17418</v>
      </c>
      <c r="J19185" t="s">
        <v>17417</v>
      </c>
      <c r="K19185" t="s">
        <v>208</v>
      </c>
      <c r="L19185" t="s">
        <v>17416</v>
      </c>
      <c r="N19185" t="s">
        <v>208</v>
      </c>
      <c r="O19185" t="s">
        <v>476</v>
      </c>
      <c r="P19185" t="s">
        <v>476</v>
      </c>
    </row>
    <row r="19186" spans="3:16">
      <c r="C19186" t="s">
        <v>126322</v>
      </c>
      <c r="D19186" t="s">
        <v>126321</v>
      </c>
      <c r="E19186" t="str">
        <f t="shared" si="299"/>
        <v>612856 - ACEM</v>
      </c>
      <c r="F19186" t="s">
        <v>12099</v>
      </c>
      <c r="G19186" t="s">
        <v>126320</v>
      </c>
      <c r="I19186" t="s">
        <v>68055</v>
      </c>
      <c r="J19186" t="s">
        <v>126319</v>
      </c>
      <c r="K19186" t="s">
        <v>208</v>
      </c>
      <c r="L19186" t="s">
        <v>126318</v>
      </c>
      <c r="N19186" t="s">
        <v>208</v>
      </c>
      <c r="O19186" t="s">
        <v>476</v>
      </c>
      <c r="P19186" t="s">
        <v>476</v>
      </c>
    </row>
    <row r="19187" spans="3:16">
      <c r="C19187" t="s">
        <v>68058</v>
      </c>
      <c r="D19187" t="s">
        <v>68058</v>
      </c>
      <c r="E19187" t="str">
        <f t="shared" si="299"/>
        <v>576554 - FUNDACION CANGURO</v>
      </c>
      <c r="F19187" t="s">
        <v>10109</v>
      </c>
      <c r="G19187" t="s">
        <v>68057</v>
      </c>
      <c r="H19187" t="s">
        <v>68056</v>
      </c>
      <c r="I19187" t="s">
        <v>68055</v>
      </c>
      <c r="J19187" t="s">
        <v>68054</v>
      </c>
      <c r="K19187" t="s">
        <v>208</v>
      </c>
      <c r="L19187" t="s">
        <v>68053</v>
      </c>
      <c r="N19187" t="s">
        <v>208</v>
      </c>
      <c r="O19187" t="s">
        <v>476</v>
      </c>
      <c r="P19187" t="s">
        <v>476</v>
      </c>
    </row>
    <row r="19188" spans="3:16">
      <c r="C19188" t="s">
        <v>6646</v>
      </c>
      <c r="D19188" t="s">
        <v>6645</v>
      </c>
      <c r="E19188" t="str">
        <f t="shared" si="299"/>
        <v>641479 - UDEA</v>
      </c>
      <c r="F19188" t="s">
        <v>6644</v>
      </c>
      <c r="G19188" t="s">
        <v>6643</v>
      </c>
      <c r="H19188" t="s">
        <v>6642</v>
      </c>
      <c r="I19188" t="s">
        <v>6641</v>
      </c>
      <c r="J19188" t="s">
        <v>6640</v>
      </c>
      <c r="K19188" t="s">
        <v>208</v>
      </c>
      <c r="L19188" t="s">
        <v>6639</v>
      </c>
      <c r="N19188" t="s">
        <v>208</v>
      </c>
      <c r="O19188" t="s">
        <v>476</v>
      </c>
      <c r="P19188" t="s">
        <v>476</v>
      </c>
    </row>
    <row r="19189" spans="3:16">
      <c r="C19189" t="s">
        <v>79963</v>
      </c>
      <c r="D19189" t="s">
        <v>79963</v>
      </c>
      <c r="E19189" t="str">
        <f t="shared" si="299"/>
        <v>672683 - ENDOSPINEMAX</v>
      </c>
      <c r="F19189" t="s">
        <v>7093</v>
      </c>
      <c r="G19189" t="s">
        <v>79962</v>
      </c>
      <c r="I19189" t="s">
        <v>79961</v>
      </c>
      <c r="J19189" t="s">
        <v>79960</v>
      </c>
      <c r="K19189" t="s">
        <v>208</v>
      </c>
      <c r="L19189" t="s">
        <v>79959</v>
      </c>
      <c r="N19189" t="s">
        <v>208</v>
      </c>
      <c r="O19189" t="s">
        <v>476</v>
      </c>
      <c r="P19189" t="s">
        <v>476</v>
      </c>
    </row>
    <row r="19190" spans="3:16">
      <c r="C19190" t="s">
        <v>51690</v>
      </c>
      <c r="D19190" t="s">
        <v>51689</v>
      </c>
      <c r="E19190" t="str">
        <f t="shared" si="299"/>
        <v>565386 - IAGG</v>
      </c>
      <c r="F19190" t="s">
        <v>13372</v>
      </c>
      <c r="G19190" t="s">
        <v>51688</v>
      </c>
      <c r="H19190" t="s">
        <v>51687</v>
      </c>
      <c r="I19190" t="s">
        <v>36675</v>
      </c>
      <c r="J19190" t="s">
        <v>51686</v>
      </c>
      <c r="K19190" t="s">
        <v>208</v>
      </c>
      <c r="L19190" t="s">
        <v>51685</v>
      </c>
      <c r="N19190" t="s">
        <v>208</v>
      </c>
      <c r="O19190" t="s">
        <v>476</v>
      </c>
      <c r="P19190" t="s">
        <v>476</v>
      </c>
    </row>
    <row r="19191" spans="3:16">
      <c r="C19191" t="s">
        <v>36678</v>
      </c>
      <c r="D19191" t="s">
        <v>36678</v>
      </c>
      <c r="E19191" t="str">
        <f t="shared" si="299"/>
        <v>674163 - MESSE ESANG</v>
      </c>
      <c r="F19191" t="s">
        <v>9491</v>
      </c>
      <c r="G19191" t="s">
        <v>36677</v>
      </c>
      <c r="H19191" t="s">
        <v>36676</v>
      </c>
      <c r="I19191" t="s">
        <v>36675</v>
      </c>
      <c r="J19191" t="s">
        <v>36674</v>
      </c>
      <c r="K19191" t="s">
        <v>208</v>
      </c>
      <c r="L19191" t="s">
        <v>36673</v>
      </c>
      <c r="N19191" t="s">
        <v>208</v>
      </c>
      <c r="O19191" t="s">
        <v>476</v>
      </c>
      <c r="P19191" t="s">
        <v>476</v>
      </c>
    </row>
    <row r="19192" spans="3:16">
      <c r="C19192" t="s">
        <v>6630</v>
      </c>
      <c r="D19192" t="s">
        <v>6629</v>
      </c>
      <c r="E19192" t="str">
        <f t="shared" si="299"/>
        <v>565052 - UNIVERSIDAD DE LA HABANA</v>
      </c>
      <c r="F19192" t="s">
        <v>6628</v>
      </c>
      <c r="G19192" t="s">
        <v>6627</v>
      </c>
      <c r="H19192" t="s">
        <v>6626</v>
      </c>
      <c r="I19192" t="s">
        <v>6625</v>
      </c>
      <c r="J19192" t="s">
        <v>6624</v>
      </c>
      <c r="K19192" t="s">
        <v>208</v>
      </c>
      <c r="L19192" t="s">
        <v>6623</v>
      </c>
      <c r="N19192" t="s">
        <v>208</v>
      </c>
      <c r="O19192" t="s">
        <v>476</v>
      </c>
      <c r="P19192" t="s">
        <v>476</v>
      </c>
    </row>
    <row r="19193" spans="3:16">
      <c r="C19193" t="s">
        <v>12065</v>
      </c>
      <c r="D19193" t="s">
        <v>12065</v>
      </c>
      <c r="E19193" t="str">
        <f t="shared" si="299"/>
        <v>648498 - SYGEHUS SONDERJYLLAND</v>
      </c>
      <c r="F19193" t="s">
        <v>12064</v>
      </c>
      <c r="G19193" t="s">
        <v>12063</v>
      </c>
      <c r="I19193" t="s">
        <v>12062</v>
      </c>
      <c r="J19193" t="s">
        <v>12061</v>
      </c>
      <c r="K19193" t="s">
        <v>208</v>
      </c>
      <c r="L19193" t="s">
        <v>12060</v>
      </c>
      <c r="N19193" t="s">
        <v>208</v>
      </c>
      <c r="O19193" t="s">
        <v>476</v>
      </c>
      <c r="P19193" t="s">
        <v>476</v>
      </c>
    </row>
    <row r="19194" spans="3:16">
      <c r="C19194" t="s">
        <v>137029</v>
      </c>
      <c r="D19194" t="s">
        <v>137029</v>
      </c>
      <c r="E19194" t="str">
        <f t="shared" si="299"/>
        <v>596334 - AALBORG UNIVERSITY</v>
      </c>
      <c r="F19194" t="s">
        <v>9571</v>
      </c>
      <c r="G19194" t="s">
        <v>137028</v>
      </c>
      <c r="I19194" t="s">
        <v>137027</v>
      </c>
      <c r="J19194" t="s">
        <v>137026</v>
      </c>
      <c r="K19194" t="s">
        <v>208</v>
      </c>
      <c r="L19194" t="s">
        <v>137025</v>
      </c>
      <c r="N19194" t="s">
        <v>208</v>
      </c>
      <c r="O19194" t="s">
        <v>476</v>
      </c>
      <c r="P19194" t="s">
        <v>476</v>
      </c>
    </row>
    <row r="19195" spans="3:16">
      <c r="C19195" t="s">
        <v>137021</v>
      </c>
      <c r="D19195" t="s">
        <v>137021</v>
      </c>
      <c r="E19195" t="str">
        <f t="shared" si="299"/>
        <v>642850 - AARHUS UNIVERSITY</v>
      </c>
      <c r="F19195" t="s">
        <v>18880</v>
      </c>
      <c r="G19195" t="s">
        <v>137020</v>
      </c>
      <c r="I19195" t="s">
        <v>137019</v>
      </c>
      <c r="J19195" t="s">
        <v>137018</v>
      </c>
      <c r="K19195" t="s">
        <v>208</v>
      </c>
      <c r="L19195" t="s">
        <v>137017</v>
      </c>
      <c r="N19195" t="s">
        <v>208</v>
      </c>
      <c r="O19195" t="s">
        <v>476</v>
      </c>
      <c r="P19195" t="s">
        <v>476</v>
      </c>
    </row>
    <row r="19196" spans="3:16">
      <c r="C19196" t="s">
        <v>51069</v>
      </c>
      <c r="D19196" t="s">
        <v>51056</v>
      </c>
      <c r="E19196" t="str">
        <f t="shared" si="299"/>
        <v>570229 - ISCB</v>
      </c>
      <c r="F19196" t="s">
        <v>51068</v>
      </c>
      <c r="G19196" t="s">
        <v>51067</v>
      </c>
      <c r="H19196" t="s">
        <v>51066</v>
      </c>
      <c r="I19196" t="s">
        <v>51065</v>
      </c>
      <c r="J19196" t="s">
        <v>51064</v>
      </c>
      <c r="K19196" t="s">
        <v>208</v>
      </c>
      <c r="L19196" t="s">
        <v>51063</v>
      </c>
      <c r="N19196" t="s">
        <v>208</v>
      </c>
      <c r="O19196" t="s">
        <v>476</v>
      </c>
      <c r="P19196" t="s">
        <v>476</v>
      </c>
    </row>
    <row r="19197" spans="3:16">
      <c r="C19197" t="s">
        <v>75833</v>
      </c>
      <c r="D19197" t="s">
        <v>75833</v>
      </c>
      <c r="E19197" t="str">
        <f t="shared" si="299"/>
        <v>466270 - EUROPEAN NETWORK OF OCCUPATIONAL THERAPY IN HIGHER EDUCATION</v>
      </c>
      <c r="G19197" t="s">
        <v>75832</v>
      </c>
      <c r="H19197" t="s">
        <v>75831</v>
      </c>
      <c r="I19197" t="s">
        <v>21708</v>
      </c>
      <c r="J19197" t="s">
        <v>75830</v>
      </c>
      <c r="K19197" t="s">
        <v>208</v>
      </c>
      <c r="L19197" t="s">
        <v>75829</v>
      </c>
      <c r="N19197" t="s">
        <v>208</v>
      </c>
      <c r="O19197" t="s">
        <v>476</v>
      </c>
      <c r="P19197" t="s">
        <v>476</v>
      </c>
    </row>
    <row r="19198" spans="3:16">
      <c r="C19198" t="s">
        <v>21711</v>
      </c>
      <c r="D19198" t="s">
        <v>21710</v>
      </c>
      <c r="E19198" t="str">
        <f t="shared" si="299"/>
        <v>575859 - RIGSHOSPITALET</v>
      </c>
      <c r="F19198" t="s">
        <v>5044</v>
      </c>
      <c r="G19198" t="s">
        <v>21709</v>
      </c>
      <c r="I19198" t="s">
        <v>21708</v>
      </c>
      <c r="J19198" t="s">
        <v>21707</v>
      </c>
      <c r="K19198" t="s">
        <v>208</v>
      </c>
      <c r="L19198" t="s">
        <v>21706</v>
      </c>
      <c r="N19198" t="s">
        <v>208</v>
      </c>
      <c r="O19198" t="s">
        <v>476</v>
      </c>
      <c r="P19198" t="s">
        <v>476</v>
      </c>
    </row>
    <row r="19199" spans="3:16">
      <c r="C19199" t="s">
        <v>76265</v>
      </c>
      <c r="D19199" t="s">
        <v>76264</v>
      </c>
      <c r="E19199" t="str">
        <f t="shared" si="299"/>
        <v>576001 - EACTA</v>
      </c>
      <c r="F19199" t="s">
        <v>45739</v>
      </c>
      <c r="G19199" t="s">
        <v>76263</v>
      </c>
      <c r="H19199" t="s">
        <v>76262</v>
      </c>
      <c r="I19199" t="s">
        <v>47860</v>
      </c>
      <c r="J19199" t="s">
        <v>76261</v>
      </c>
      <c r="K19199" t="s">
        <v>208</v>
      </c>
      <c r="L19199" t="s">
        <v>76260</v>
      </c>
      <c r="N19199" t="s">
        <v>208</v>
      </c>
      <c r="O19199" t="s">
        <v>476</v>
      </c>
      <c r="P19199" t="s">
        <v>476</v>
      </c>
    </row>
    <row r="19200" spans="3:16">
      <c r="C19200" t="s">
        <v>47863</v>
      </c>
      <c r="D19200" t="s">
        <v>47862</v>
      </c>
      <c r="E19200" t="str">
        <f t="shared" si="299"/>
        <v>644961 - UCPH</v>
      </c>
      <c r="F19200" t="s">
        <v>4174</v>
      </c>
      <c r="G19200" t="s">
        <v>47861</v>
      </c>
      <c r="I19200" t="s">
        <v>47860</v>
      </c>
      <c r="J19200" t="s">
        <v>47859</v>
      </c>
      <c r="K19200" t="s">
        <v>208</v>
      </c>
      <c r="L19200" t="s">
        <v>47858</v>
      </c>
      <c r="N19200" t="s">
        <v>208</v>
      </c>
      <c r="O19200" t="s">
        <v>476</v>
      </c>
      <c r="P19200" t="s">
        <v>476</v>
      </c>
    </row>
    <row r="19201" spans="3:16">
      <c r="C19201" t="s">
        <v>87273</v>
      </c>
      <c r="D19201" t="s">
        <v>87272</v>
      </c>
      <c r="E19201" t="str">
        <f t="shared" si="299"/>
        <v>658273 - DFSG</v>
      </c>
      <c r="F19201" t="s">
        <v>37228</v>
      </c>
      <c r="G19201" t="s">
        <v>87271</v>
      </c>
      <c r="I19201" t="s">
        <v>75153</v>
      </c>
      <c r="J19201" t="s">
        <v>75152</v>
      </c>
      <c r="K19201" t="s">
        <v>208</v>
      </c>
      <c r="L19201" t="s">
        <v>87270</v>
      </c>
      <c r="N19201" t="s">
        <v>208</v>
      </c>
      <c r="O19201" t="s">
        <v>476</v>
      </c>
      <c r="P19201" t="s">
        <v>476</v>
      </c>
    </row>
    <row r="19202" spans="3:16">
      <c r="C19202" t="s">
        <v>75156</v>
      </c>
      <c r="D19202" t="s">
        <v>75155</v>
      </c>
      <c r="E19202" t="str">
        <f t="shared" ref="E19202:E19265" si="300">_xlfn.CONCAT(L19202," - ",D19202)</f>
        <v>586468 - EWMA</v>
      </c>
      <c r="F19202" t="s">
        <v>6941</v>
      </c>
      <c r="G19202" t="s">
        <v>75154</v>
      </c>
      <c r="I19202" t="s">
        <v>75153</v>
      </c>
      <c r="J19202" t="s">
        <v>75152</v>
      </c>
      <c r="K19202" t="s">
        <v>208</v>
      </c>
      <c r="L19202" t="s">
        <v>75151</v>
      </c>
      <c r="N19202" t="s">
        <v>208</v>
      </c>
      <c r="O19202" t="s">
        <v>476</v>
      </c>
      <c r="P19202" t="s">
        <v>476</v>
      </c>
    </row>
    <row r="19203" spans="3:16">
      <c r="C19203" t="s">
        <v>75089</v>
      </c>
      <c r="D19203" t="s">
        <v>75089</v>
      </c>
      <c r="E19203" t="str">
        <f t="shared" si="300"/>
        <v>672087 - EUSIM</v>
      </c>
      <c r="F19203" t="s">
        <v>3601</v>
      </c>
      <c r="G19203" t="s">
        <v>75088</v>
      </c>
      <c r="H19203" t="s">
        <v>75087</v>
      </c>
      <c r="I19203" t="s">
        <v>75086</v>
      </c>
      <c r="J19203" t="s">
        <v>75085</v>
      </c>
      <c r="K19203" t="s">
        <v>208</v>
      </c>
      <c r="L19203" t="s">
        <v>75084</v>
      </c>
      <c r="N19203" t="s">
        <v>208</v>
      </c>
      <c r="O19203" t="s">
        <v>476</v>
      </c>
      <c r="P19203" t="s">
        <v>476</v>
      </c>
    </row>
    <row r="19204" spans="3:16">
      <c r="C19204" t="s">
        <v>91827</v>
      </c>
      <c r="D19204" t="s">
        <v>91826</v>
      </c>
      <c r="E19204" t="str">
        <f t="shared" si="300"/>
        <v>486875 - CAMES</v>
      </c>
      <c r="F19204" t="s">
        <v>91825</v>
      </c>
      <c r="G19204" t="s">
        <v>91824</v>
      </c>
      <c r="H19204" t="s">
        <v>91823</v>
      </c>
      <c r="I19204" t="s">
        <v>91822</v>
      </c>
      <c r="J19204" t="s">
        <v>91821</v>
      </c>
      <c r="K19204" t="s">
        <v>208</v>
      </c>
      <c r="L19204" t="s">
        <v>91820</v>
      </c>
      <c r="N19204" t="s">
        <v>208</v>
      </c>
      <c r="O19204" t="s">
        <v>476</v>
      </c>
      <c r="P19204" t="s">
        <v>476</v>
      </c>
    </row>
    <row r="19205" spans="3:16">
      <c r="C19205" t="s">
        <v>76064</v>
      </c>
      <c r="D19205" t="s">
        <v>76063</v>
      </c>
      <c r="E19205" t="str">
        <f t="shared" si="300"/>
        <v>494240 - ECFS</v>
      </c>
      <c r="F19205" t="s">
        <v>55256</v>
      </c>
      <c r="G19205" t="s">
        <v>76062</v>
      </c>
      <c r="H19205" t="s">
        <v>76061</v>
      </c>
      <c r="I19205" t="s">
        <v>76060</v>
      </c>
      <c r="J19205" t="s">
        <v>76059</v>
      </c>
      <c r="K19205" t="s">
        <v>208</v>
      </c>
      <c r="L19205" t="s">
        <v>76058</v>
      </c>
      <c r="N19205" t="s">
        <v>208</v>
      </c>
      <c r="O19205" t="s">
        <v>476</v>
      </c>
      <c r="P19205" t="s">
        <v>476</v>
      </c>
    </row>
    <row r="19206" spans="3:16">
      <c r="C19206" t="s">
        <v>10377</v>
      </c>
      <c r="D19206" t="s">
        <v>10377</v>
      </c>
      <c r="E19206" t="str">
        <f t="shared" si="300"/>
        <v>560327 - THE DANISH NATIONAL CENTRE FOR PSYCHOTRAUMATOLOGY</v>
      </c>
      <c r="F19206" t="s">
        <v>10376</v>
      </c>
      <c r="G19206" t="s">
        <v>10375</v>
      </c>
      <c r="H19206" t="s">
        <v>10374</v>
      </c>
      <c r="I19206" t="s">
        <v>10373</v>
      </c>
      <c r="J19206" t="s">
        <v>10372</v>
      </c>
      <c r="K19206" t="s">
        <v>208</v>
      </c>
      <c r="L19206" t="s">
        <v>10371</v>
      </c>
      <c r="N19206" t="s">
        <v>208</v>
      </c>
      <c r="O19206" t="s">
        <v>476</v>
      </c>
      <c r="P19206" t="s">
        <v>476</v>
      </c>
    </row>
    <row r="19207" spans="3:16">
      <c r="C19207" t="s">
        <v>82033</v>
      </c>
      <c r="D19207" t="s">
        <v>82032</v>
      </c>
      <c r="E19207" t="str">
        <f t="shared" si="300"/>
        <v>602449 - EGVRS</v>
      </c>
      <c r="F19207" t="s">
        <v>80510</v>
      </c>
      <c r="G19207" t="s">
        <v>82031</v>
      </c>
      <c r="H19207" t="s">
        <v>82030</v>
      </c>
      <c r="I19207" t="s">
        <v>40684</v>
      </c>
      <c r="J19207" t="s">
        <v>82029</v>
      </c>
      <c r="K19207" t="s">
        <v>208</v>
      </c>
      <c r="L19207" t="s">
        <v>82028</v>
      </c>
      <c r="N19207" t="s">
        <v>208</v>
      </c>
      <c r="O19207" t="s">
        <v>476</v>
      </c>
      <c r="P19207" t="s">
        <v>476</v>
      </c>
    </row>
    <row r="19208" spans="3:16">
      <c r="C19208" t="s">
        <v>40687</v>
      </c>
      <c r="D19208" t="s">
        <v>40687</v>
      </c>
      <c r="E19208" t="str">
        <f t="shared" si="300"/>
        <v>685768 - MAGDI YACOUB HEART FOUNDATION</v>
      </c>
      <c r="F19208" t="s">
        <v>6670</v>
      </c>
      <c r="G19208" t="s">
        <v>40686</v>
      </c>
      <c r="H19208" t="s">
        <v>40685</v>
      </c>
      <c r="I19208" t="s">
        <v>40684</v>
      </c>
      <c r="J19208" t="s">
        <v>40683</v>
      </c>
      <c r="K19208" t="s">
        <v>208</v>
      </c>
      <c r="L19208" t="s">
        <v>40682</v>
      </c>
      <c r="N19208" t="s">
        <v>208</v>
      </c>
      <c r="O19208" t="s">
        <v>476</v>
      </c>
      <c r="P19208" t="s">
        <v>476</v>
      </c>
    </row>
    <row r="19209" spans="3:16">
      <c r="C19209" t="s">
        <v>82038</v>
      </c>
      <c r="D19209" t="s">
        <v>79065</v>
      </c>
      <c r="E19209" t="str">
        <f t="shared" si="300"/>
        <v>575203 - EPSA</v>
      </c>
      <c r="F19209" t="s">
        <v>73044</v>
      </c>
      <c r="G19209" t="s">
        <v>82037</v>
      </c>
      <c r="I19209" t="s">
        <v>82036</v>
      </c>
      <c r="J19209" t="s">
        <v>82035</v>
      </c>
      <c r="K19209" t="s">
        <v>208</v>
      </c>
      <c r="L19209" t="s">
        <v>82034</v>
      </c>
      <c r="N19209" t="s">
        <v>208</v>
      </c>
      <c r="O19209" t="s">
        <v>476</v>
      </c>
      <c r="P19209" t="s">
        <v>476</v>
      </c>
    </row>
    <row r="19210" spans="3:16">
      <c r="C19210" t="s">
        <v>51327</v>
      </c>
      <c r="D19210" t="s">
        <v>51326</v>
      </c>
      <c r="E19210" t="str">
        <f t="shared" si="300"/>
        <v>633896 - IKJC</v>
      </c>
      <c r="F19210" t="s">
        <v>5005</v>
      </c>
      <c r="G19210" t="s">
        <v>51325</v>
      </c>
      <c r="H19210" t="s">
        <v>51324</v>
      </c>
      <c r="I19210" t="s">
        <v>51323</v>
      </c>
      <c r="J19210" t="s">
        <v>51322</v>
      </c>
      <c r="K19210" t="s">
        <v>208</v>
      </c>
      <c r="L19210" t="s">
        <v>51321</v>
      </c>
      <c r="N19210" t="s">
        <v>208</v>
      </c>
      <c r="O19210" t="s">
        <v>476</v>
      </c>
      <c r="P19210" t="s">
        <v>476</v>
      </c>
    </row>
    <row r="19211" spans="3:16">
      <c r="C19211" t="s">
        <v>80195</v>
      </c>
      <c r="D19211" t="s">
        <v>80194</v>
      </c>
      <c r="E19211" t="str">
        <f t="shared" si="300"/>
        <v>578125 - EDS</v>
      </c>
      <c r="F19211" t="s">
        <v>51403</v>
      </c>
      <c r="G19211" t="s">
        <v>80193</v>
      </c>
      <c r="H19211" t="s">
        <v>80192</v>
      </c>
      <c r="I19211" t="s">
        <v>18984</v>
      </c>
      <c r="J19211" t="s">
        <v>80191</v>
      </c>
      <c r="K19211" t="s">
        <v>208</v>
      </c>
      <c r="L19211" t="s">
        <v>80190</v>
      </c>
      <c r="N19211" t="s">
        <v>208</v>
      </c>
      <c r="O19211" t="s">
        <v>476</v>
      </c>
      <c r="P19211" t="s">
        <v>476</v>
      </c>
    </row>
    <row r="19212" spans="3:16">
      <c r="C19212" t="s">
        <v>80189</v>
      </c>
      <c r="D19212" t="s">
        <v>80188</v>
      </c>
      <c r="E19212" t="str">
        <f t="shared" si="300"/>
        <v>659319 - EICS</v>
      </c>
      <c r="F19212" t="s">
        <v>9135</v>
      </c>
      <c r="G19212" t="s">
        <v>80187</v>
      </c>
      <c r="I19212" t="s">
        <v>18984</v>
      </c>
      <c r="K19212" t="s">
        <v>208</v>
      </c>
      <c r="L19212" t="s">
        <v>80186</v>
      </c>
      <c r="N19212" t="s">
        <v>208</v>
      </c>
      <c r="O19212" t="s">
        <v>476</v>
      </c>
      <c r="P19212" t="s">
        <v>476</v>
      </c>
    </row>
    <row r="19213" spans="3:16">
      <c r="C19213" t="s">
        <v>18988</v>
      </c>
      <c r="D19213" t="s">
        <v>18987</v>
      </c>
      <c r="E19213" t="str">
        <f t="shared" si="300"/>
        <v>594088 - SETCOR</v>
      </c>
      <c r="F19213" t="s">
        <v>3763</v>
      </c>
      <c r="G19213" t="s">
        <v>18986</v>
      </c>
      <c r="H19213" t="s">
        <v>18985</v>
      </c>
      <c r="I19213" t="s">
        <v>18984</v>
      </c>
      <c r="K19213" t="s">
        <v>208</v>
      </c>
      <c r="L19213" t="s">
        <v>18983</v>
      </c>
      <c r="N19213" t="s">
        <v>208</v>
      </c>
      <c r="O19213" t="s">
        <v>476</v>
      </c>
      <c r="P19213" t="s">
        <v>476</v>
      </c>
    </row>
    <row r="19214" spans="3:16">
      <c r="C19214" t="s">
        <v>6505</v>
      </c>
      <c r="D19214" t="s">
        <v>6504</v>
      </c>
      <c r="E19214" t="str">
        <f t="shared" si="300"/>
        <v>660670 - UAB</v>
      </c>
      <c r="F19214" t="s">
        <v>517</v>
      </c>
      <c r="G19214" t="s">
        <v>6503</v>
      </c>
      <c r="I19214" t="s">
        <v>6502</v>
      </c>
      <c r="J19214" t="s">
        <v>6501</v>
      </c>
      <c r="K19214" t="s">
        <v>208</v>
      </c>
      <c r="L19214" t="s">
        <v>6500</v>
      </c>
      <c r="N19214" t="s">
        <v>208</v>
      </c>
      <c r="O19214" t="s">
        <v>476</v>
      </c>
      <c r="P19214" t="s">
        <v>476</v>
      </c>
    </row>
    <row r="19215" spans="3:16">
      <c r="C19215" t="s">
        <v>55243</v>
      </c>
      <c r="D19215" t="s">
        <v>55242</v>
      </c>
      <c r="E19215" t="str">
        <f t="shared" si="300"/>
        <v>482183 - TMNO MR JAN DE LAERE</v>
      </c>
      <c r="F19215" t="s">
        <v>55241</v>
      </c>
      <c r="G19215" t="s">
        <v>55240</v>
      </c>
      <c r="H19215" t="s">
        <v>55239</v>
      </c>
      <c r="I19215" t="s">
        <v>55238</v>
      </c>
      <c r="K19215" t="s">
        <v>208</v>
      </c>
      <c r="L19215" t="s">
        <v>55237</v>
      </c>
      <c r="N19215" t="s">
        <v>208</v>
      </c>
      <c r="O19215" t="s">
        <v>476</v>
      </c>
      <c r="P19215" t="s">
        <v>476</v>
      </c>
    </row>
    <row r="19216" spans="3:16">
      <c r="C19216" t="s">
        <v>78577</v>
      </c>
      <c r="D19216" t="s">
        <v>78576</v>
      </c>
      <c r="E19216" t="str">
        <f t="shared" si="300"/>
        <v>592092 - EUSES TERRES DE L'EBRE</v>
      </c>
      <c r="F19216" t="s">
        <v>78575</v>
      </c>
      <c r="G19216" t="s">
        <v>78574</v>
      </c>
      <c r="H19216" t="s">
        <v>78573</v>
      </c>
      <c r="I19216" t="s">
        <v>78572</v>
      </c>
      <c r="J19216" t="s">
        <v>78571</v>
      </c>
      <c r="K19216" t="s">
        <v>208</v>
      </c>
      <c r="L19216" t="s">
        <v>78570</v>
      </c>
      <c r="N19216" t="s">
        <v>208</v>
      </c>
      <c r="O19216" t="s">
        <v>476</v>
      </c>
      <c r="P19216" t="s">
        <v>476</v>
      </c>
    </row>
    <row r="19217" spans="3:16">
      <c r="C19217" t="s">
        <v>120776</v>
      </c>
      <c r="D19217" t="s">
        <v>120775</v>
      </c>
      <c r="E19217" t="str">
        <f t="shared" si="300"/>
        <v>459689 - ALASS</v>
      </c>
      <c r="I19217" t="s">
        <v>4514</v>
      </c>
      <c r="J19217" t="s">
        <v>120774</v>
      </c>
      <c r="K19217" t="s">
        <v>208</v>
      </c>
      <c r="L19217" t="s">
        <v>120773</v>
      </c>
      <c r="N19217" t="s">
        <v>208</v>
      </c>
      <c r="O19217" t="s">
        <v>476</v>
      </c>
      <c r="P19217" t="s">
        <v>476</v>
      </c>
    </row>
    <row r="19218" spans="3:16">
      <c r="C19218" t="s">
        <v>95536</v>
      </c>
      <c r="D19218" t="s">
        <v>95536</v>
      </c>
      <c r="E19218" t="str">
        <f t="shared" si="300"/>
        <v>682792 - CLINICA PLANAS SL</v>
      </c>
      <c r="F19218" t="s">
        <v>4946</v>
      </c>
      <c r="G19218" t="s">
        <v>95535</v>
      </c>
      <c r="I19218" t="s">
        <v>4514</v>
      </c>
      <c r="J19218" t="s">
        <v>95534</v>
      </c>
      <c r="K19218" t="s">
        <v>208</v>
      </c>
      <c r="L19218" t="s">
        <v>95533</v>
      </c>
      <c r="N19218" t="s">
        <v>208</v>
      </c>
      <c r="O19218" t="s">
        <v>476</v>
      </c>
      <c r="P19218" t="s">
        <v>476</v>
      </c>
    </row>
    <row r="19219" spans="3:16">
      <c r="C19219" t="s">
        <v>94146</v>
      </c>
      <c r="D19219" t="s">
        <v>94146</v>
      </c>
      <c r="E19219" t="str">
        <f t="shared" si="300"/>
        <v>483023 - COL-LEGI OFICIAL DE PODOLEGS DE CATALUNYA</v>
      </c>
      <c r="F19219" t="s">
        <v>81967</v>
      </c>
      <c r="G19219" t="s">
        <v>94145</v>
      </c>
      <c r="I19219" t="s">
        <v>4514</v>
      </c>
      <c r="J19219" t="s">
        <v>94144</v>
      </c>
      <c r="K19219" t="s">
        <v>208</v>
      </c>
      <c r="L19219" t="s">
        <v>94143</v>
      </c>
      <c r="N19219" t="s">
        <v>208</v>
      </c>
      <c r="O19219" t="s">
        <v>476</v>
      </c>
      <c r="P19219" t="s">
        <v>476</v>
      </c>
    </row>
    <row r="19220" spans="3:16">
      <c r="C19220" t="s">
        <v>78569</v>
      </c>
      <c r="D19220" t="s">
        <v>78568</v>
      </c>
      <c r="E19220" t="str">
        <f t="shared" si="300"/>
        <v>614841 - EUG</v>
      </c>
      <c r="F19220" t="s">
        <v>78567</v>
      </c>
      <c r="G19220" t="s">
        <v>78566</v>
      </c>
      <c r="I19220" t="s">
        <v>4514</v>
      </c>
      <c r="J19220" t="s">
        <v>78565</v>
      </c>
      <c r="K19220" t="s">
        <v>208</v>
      </c>
      <c r="L19220" t="s">
        <v>78564</v>
      </c>
      <c r="N19220" t="s">
        <v>208</v>
      </c>
      <c r="O19220" t="s">
        <v>476</v>
      </c>
      <c r="P19220" t="s">
        <v>476</v>
      </c>
    </row>
    <row r="19221" spans="3:16">
      <c r="C19221" t="s">
        <v>78556</v>
      </c>
      <c r="D19221" t="s">
        <v>78555</v>
      </c>
      <c r="E19221" t="str">
        <f t="shared" si="300"/>
        <v>533944 - ELP</v>
      </c>
      <c r="F19221" t="s">
        <v>37718</v>
      </c>
      <c r="G19221" t="s">
        <v>78554</v>
      </c>
      <c r="I19221" t="s">
        <v>4514</v>
      </c>
      <c r="J19221" t="s">
        <v>78553</v>
      </c>
      <c r="K19221" t="s">
        <v>208</v>
      </c>
      <c r="L19221" t="s">
        <v>78552</v>
      </c>
      <c r="N19221" t="s">
        <v>208</v>
      </c>
      <c r="O19221" t="s">
        <v>476</v>
      </c>
      <c r="P19221" t="s">
        <v>476</v>
      </c>
    </row>
    <row r="19222" spans="3:16">
      <c r="C19222" t="s">
        <v>76177</v>
      </c>
      <c r="D19222" t="s">
        <v>76176</v>
      </c>
      <c r="E19222" t="str">
        <f t="shared" si="300"/>
        <v>670455 - EBR</v>
      </c>
      <c r="F19222" t="s">
        <v>2928</v>
      </c>
      <c r="G19222" t="s">
        <v>76175</v>
      </c>
      <c r="H19222" t="s">
        <v>76174</v>
      </c>
      <c r="I19222" t="s">
        <v>4514</v>
      </c>
      <c r="K19222" t="s">
        <v>208</v>
      </c>
      <c r="L19222" t="s">
        <v>76173</v>
      </c>
      <c r="N19222" t="s">
        <v>208</v>
      </c>
      <c r="O19222" t="s">
        <v>476</v>
      </c>
      <c r="P19222" t="s">
        <v>476</v>
      </c>
    </row>
    <row r="19223" spans="3:16">
      <c r="C19223" t="s">
        <v>75868</v>
      </c>
      <c r="D19223" t="s">
        <v>75867</v>
      </c>
      <c r="E19223" t="str">
        <f t="shared" si="300"/>
        <v>558825 - EMLTD</v>
      </c>
      <c r="F19223" t="s">
        <v>75866</v>
      </c>
      <c r="G19223" t="s">
        <v>75865</v>
      </c>
      <c r="H19223" t="s">
        <v>75864</v>
      </c>
      <c r="I19223" t="s">
        <v>4514</v>
      </c>
      <c r="K19223" t="s">
        <v>208</v>
      </c>
      <c r="L19223" t="s">
        <v>75863</v>
      </c>
      <c r="N19223" t="s">
        <v>208</v>
      </c>
      <c r="O19223" t="s">
        <v>476</v>
      </c>
      <c r="P19223" t="s">
        <v>476</v>
      </c>
    </row>
    <row r="19224" spans="3:16">
      <c r="C19224" t="s">
        <v>60457</v>
      </c>
      <c r="D19224" t="s">
        <v>60457</v>
      </c>
      <c r="E19224" t="str">
        <f t="shared" si="300"/>
        <v>528742 - HOSPITAL DE LA SANTA CREU I SANT PAU</v>
      </c>
      <c r="F19224" t="s">
        <v>10059</v>
      </c>
      <c r="G19224" t="s">
        <v>60456</v>
      </c>
      <c r="H19224" t="s">
        <v>60455</v>
      </c>
      <c r="I19224" t="s">
        <v>4514</v>
      </c>
      <c r="J19224" t="s">
        <v>60454</v>
      </c>
      <c r="K19224" t="s">
        <v>208</v>
      </c>
      <c r="L19224" t="s">
        <v>60453</v>
      </c>
      <c r="N19224" t="s">
        <v>208</v>
      </c>
      <c r="O19224" t="s">
        <v>476</v>
      </c>
      <c r="P19224" t="s">
        <v>476</v>
      </c>
    </row>
    <row r="19225" spans="3:16">
      <c r="C19225" t="s">
        <v>60452</v>
      </c>
      <c r="D19225" t="s">
        <v>60452</v>
      </c>
      <c r="E19225" t="str">
        <f t="shared" si="300"/>
        <v>557961 - HOSPITAL DEL MAR</v>
      </c>
      <c r="F19225" t="s">
        <v>11818</v>
      </c>
      <c r="G19225" t="s">
        <v>60451</v>
      </c>
      <c r="I19225" t="s">
        <v>4514</v>
      </c>
      <c r="J19225" t="s">
        <v>60450</v>
      </c>
      <c r="K19225" t="s">
        <v>208</v>
      </c>
      <c r="L19225" t="s">
        <v>60449</v>
      </c>
      <c r="N19225" t="s">
        <v>208</v>
      </c>
      <c r="O19225" t="s">
        <v>476</v>
      </c>
      <c r="P19225" t="s">
        <v>476</v>
      </c>
    </row>
    <row r="19226" spans="3:16">
      <c r="C19226" t="s">
        <v>48276</v>
      </c>
      <c r="D19226" t="s">
        <v>48276</v>
      </c>
      <c r="E19226" t="str">
        <f t="shared" si="300"/>
        <v>668503 - KENZEN FORMACION</v>
      </c>
      <c r="F19226" t="s">
        <v>26866</v>
      </c>
      <c r="G19226" t="s">
        <v>48275</v>
      </c>
      <c r="I19226" t="s">
        <v>4514</v>
      </c>
      <c r="K19226" t="s">
        <v>208</v>
      </c>
      <c r="L19226" t="s">
        <v>48274</v>
      </c>
      <c r="N19226" t="s">
        <v>208</v>
      </c>
      <c r="O19226" t="s">
        <v>476</v>
      </c>
      <c r="P19226" t="s">
        <v>476</v>
      </c>
    </row>
    <row r="19227" spans="3:16">
      <c r="C19227" t="s">
        <v>38191</v>
      </c>
      <c r="D19227" t="s">
        <v>38190</v>
      </c>
      <c r="E19227" t="str">
        <f t="shared" si="300"/>
        <v>610331 - MASS+</v>
      </c>
      <c r="F19227" t="s">
        <v>4438</v>
      </c>
      <c r="G19227" t="s">
        <v>38189</v>
      </c>
      <c r="I19227" t="s">
        <v>4514</v>
      </c>
      <c r="J19227" t="s">
        <v>38188</v>
      </c>
      <c r="K19227" t="s">
        <v>208</v>
      </c>
      <c r="L19227" t="s">
        <v>38187</v>
      </c>
      <c r="N19227" t="s">
        <v>208</v>
      </c>
      <c r="O19227" t="s">
        <v>476</v>
      </c>
      <c r="P19227" t="s">
        <v>476</v>
      </c>
    </row>
    <row r="19228" spans="3:16">
      <c r="C19228" t="s">
        <v>27999</v>
      </c>
      <c r="D19228" t="s">
        <v>27999</v>
      </c>
      <c r="E19228" t="str">
        <f t="shared" si="300"/>
        <v>666749 - PICIS CLINICAL SOLUTIONS</v>
      </c>
      <c r="F19228" t="s">
        <v>11484</v>
      </c>
      <c r="G19228" t="s">
        <v>27998</v>
      </c>
      <c r="I19228" t="s">
        <v>4514</v>
      </c>
      <c r="J19228" t="s">
        <v>27997</v>
      </c>
      <c r="K19228" t="s">
        <v>208</v>
      </c>
      <c r="L19228" t="s">
        <v>27996</v>
      </c>
      <c r="N19228" t="s">
        <v>208</v>
      </c>
      <c r="O19228" t="s">
        <v>476</v>
      </c>
      <c r="P19228" t="s">
        <v>476</v>
      </c>
    </row>
    <row r="19229" spans="3:16">
      <c r="C19229" t="s">
        <v>18060</v>
      </c>
      <c r="D19229" t="s">
        <v>18060</v>
      </c>
      <c r="E19229" t="str">
        <f t="shared" si="300"/>
        <v>504099 - SENSORIMOTOR PSYCHOTHERAPY EUROPE</v>
      </c>
      <c r="F19229" t="s">
        <v>18059</v>
      </c>
      <c r="G19229" t="s">
        <v>18058</v>
      </c>
      <c r="H19229" t="s">
        <v>18057</v>
      </c>
      <c r="I19229" t="s">
        <v>4514</v>
      </c>
      <c r="K19229" t="s">
        <v>208</v>
      </c>
      <c r="L19229" t="s">
        <v>18056</v>
      </c>
      <c r="N19229" t="s">
        <v>208</v>
      </c>
      <c r="O19229" t="s">
        <v>476</v>
      </c>
      <c r="P19229" t="s">
        <v>476</v>
      </c>
    </row>
    <row r="19230" spans="3:16">
      <c r="C19230" t="s">
        <v>16203</v>
      </c>
      <c r="D19230" t="s">
        <v>16202</v>
      </c>
      <c r="E19230" t="str">
        <f t="shared" si="300"/>
        <v>487831 - SEFIP</v>
      </c>
      <c r="F19230" t="s">
        <v>1053</v>
      </c>
      <c r="G19230" t="s">
        <v>16201</v>
      </c>
      <c r="H19230" t="s">
        <v>16200</v>
      </c>
      <c r="I19230" t="s">
        <v>4514</v>
      </c>
      <c r="J19230" t="s">
        <v>16199</v>
      </c>
      <c r="K19230" t="s">
        <v>208</v>
      </c>
      <c r="L19230" t="s">
        <v>16198</v>
      </c>
      <c r="N19230" t="s">
        <v>208</v>
      </c>
      <c r="O19230" t="s">
        <v>476</v>
      </c>
      <c r="P19230" t="s">
        <v>476</v>
      </c>
    </row>
    <row r="19231" spans="3:16">
      <c r="C19231" t="s">
        <v>16122</v>
      </c>
      <c r="D19231" t="s">
        <v>16121</v>
      </c>
      <c r="E19231" t="str">
        <f t="shared" si="300"/>
        <v>574119 - SCPSM</v>
      </c>
      <c r="F19231" t="s">
        <v>6693</v>
      </c>
      <c r="G19231" t="s">
        <v>16120</v>
      </c>
      <c r="H19231" t="s">
        <v>16119</v>
      </c>
      <c r="I19231" t="s">
        <v>4514</v>
      </c>
      <c r="J19231" t="s">
        <v>16118</v>
      </c>
      <c r="K19231" t="s">
        <v>208</v>
      </c>
      <c r="L19231" t="s">
        <v>16117</v>
      </c>
      <c r="N19231" t="s">
        <v>208</v>
      </c>
      <c r="O19231" t="s">
        <v>476</v>
      </c>
      <c r="P19231" t="s">
        <v>476</v>
      </c>
    </row>
    <row r="19232" spans="3:16">
      <c r="C19232" t="s">
        <v>16116</v>
      </c>
      <c r="D19232" t="s">
        <v>16115</v>
      </c>
      <c r="E19232" t="str">
        <f t="shared" si="300"/>
        <v>682949 - MAXILOCAT</v>
      </c>
      <c r="F19232" t="s">
        <v>16114</v>
      </c>
      <c r="G19232" t="s">
        <v>16113</v>
      </c>
      <c r="H19232" t="s">
        <v>16112</v>
      </c>
      <c r="I19232" t="s">
        <v>4514</v>
      </c>
      <c r="J19232" t="s">
        <v>16111</v>
      </c>
      <c r="K19232" t="s">
        <v>208</v>
      </c>
      <c r="L19232" t="s">
        <v>16110</v>
      </c>
      <c r="N19232" t="s">
        <v>208</v>
      </c>
      <c r="O19232" t="s">
        <v>476</v>
      </c>
      <c r="P19232" t="s">
        <v>476</v>
      </c>
    </row>
    <row r="19233" spans="3:16">
      <c r="C19233" t="s">
        <v>6493</v>
      </c>
      <c r="D19233" t="s">
        <v>6492</v>
      </c>
      <c r="E19233" t="str">
        <f t="shared" si="300"/>
        <v>664236 - UB</v>
      </c>
      <c r="F19233" t="s">
        <v>6491</v>
      </c>
      <c r="G19233" t="s">
        <v>6490</v>
      </c>
      <c r="I19233" t="s">
        <v>4514</v>
      </c>
      <c r="J19233" t="s">
        <v>6489</v>
      </c>
      <c r="K19233" t="s">
        <v>208</v>
      </c>
      <c r="L19233" t="s">
        <v>6488</v>
      </c>
      <c r="N19233" t="s">
        <v>208</v>
      </c>
      <c r="O19233" t="s">
        <v>476</v>
      </c>
      <c r="P19233" t="s">
        <v>476</v>
      </c>
    </row>
    <row r="19234" spans="3:16">
      <c r="C19234" t="s">
        <v>6487</v>
      </c>
      <c r="D19234" t="s">
        <v>6486</v>
      </c>
      <c r="E19234" t="str">
        <f t="shared" si="300"/>
        <v>637294 - IL3-UB</v>
      </c>
      <c r="F19234" t="s">
        <v>1792</v>
      </c>
      <c r="G19234" t="s">
        <v>6485</v>
      </c>
      <c r="I19234" t="s">
        <v>4514</v>
      </c>
      <c r="J19234" t="s">
        <v>6484</v>
      </c>
      <c r="K19234" t="s">
        <v>208</v>
      </c>
      <c r="L19234" t="s">
        <v>6483</v>
      </c>
      <c r="N19234" t="s">
        <v>208</v>
      </c>
      <c r="O19234" t="s">
        <v>476</v>
      </c>
      <c r="P19234" t="s">
        <v>476</v>
      </c>
    </row>
    <row r="19235" spans="3:16">
      <c r="C19235" t="s">
        <v>6470</v>
      </c>
      <c r="D19235" t="s">
        <v>6469</v>
      </c>
      <c r="E19235" t="str">
        <f t="shared" si="300"/>
        <v>574107 - UIC BARCELONA</v>
      </c>
      <c r="F19235" t="s">
        <v>3670</v>
      </c>
      <c r="G19235" t="s">
        <v>6468</v>
      </c>
      <c r="I19235" t="s">
        <v>4514</v>
      </c>
      <c r="J19235" t="s">
        <v>6467</v>
      </c>
      <c r="K19235" t="s">
        <v>208</v>
      </c>
      <c r="L19235" t="s">
        <v>6466</v>
      </c>
      <c r="N19235" t="s">
        <v>208</v>
      </c>
      <c r="O19235" t="s">
        <v>476</v>
      </c>
      <c r="P19235" t="s">
        <v>476</v>
      </c>
    </row>
    <row r="19236" spans="3:16">
      <c r="C19236" t="s">
        <v>6465</v>
      </c>
      <c r="D19236" t="s">
        <v>6464</v>
      </c>
      <c r="E19236" t="str">
        <f t="shared" si="300"/>
        <v>578253 - UOC</v>
      </c>
      <c r="F19236" t="s">
        <v>6463</v>
      </c>
      <c r="G19236" t="s">
        <v>6462</v>
      </c>
      <c r="I19236" t="s">
        <v>4514</v>
      </c>
      <c r="J19236" t="s">
        <v>6461</v>
      </c>
      <c r="K19236" t="s">
        <v>208</v>
      </c>
      <c r="L19236" t="s">
        <v>6460</v>
      </c>
      <c r="N19236" t="s">
        <v>208</v>
      </c>
      <c r="O19236" t="s">
        <v>476</v>
      </c>
      <c r="P19236" t="s">
        <v>476</v>
      </c>
    </row>
    <row r="19237" spans="3:16">
      <c r="C19237" t="s">
        <v>4517</v>
      </c>
      <c r="D19237" t="s">
        <v>4517</v>
      </c>
      <c r="E19237" t="str">
        <f t="shared" si="300"/>
        <v>571751 - VALL D'HEBRON BARCELONA CAMPUS HOSPITALARI</v>
      </c>
      <c r="F19237" t="s">
        <v>4516</v>
      </c>
      <c r="G19237" t="s">
        <v>4515</v>
      </c>
      <c r="I19237" t="s">
        <v>4514</v>
      </c>
      <c r="J19237" t="s">
        <v>4513</v>
      </c>
      <c r="K19237" t="s">
        <v>208</v>
      </c>
      <c r="L19237" t="s">
        <v>4512</v>
      </c>
      <c r="N19237" t="s">
        <v>208</v>
      </c>
      <c r="O19237" t="s">
        <v>476</v>
      </c>
      <c r="P19237" t="s">
        <v>476</v>
      </c>
    </row>
    <row r="19238" spans="3:16">
      <c r="C19238" t="s">
        <v>126317</v>
      </c>
      <c r="D19238" t="s">
        <v>126316</v>
      </c>
      <c r="E19238" t="str">
        <f t="shared" si="300"/>
        <v>538978 - AERNP</v>
      </c>
      <c r="F19238" t="s">
        <v>53642</v>
      </c>
      <c r="G19238" t="s">
        <v>126315</v>
      </c>
      <c r="H19238" t="s">
        <v>126314</v>
      </c>
      <c r="I19238" t="s">
        <v>126313</v>
      </c>
      <c r="K19238" t="s">
        <v>208</v>
      </c>
      <c r="L19238" t="s">
        <v>126312</v>
      </c>
      <c r="N19238" t="s">
        <v>208</v>
      </c>
      <c r="O19238" t="s">
        <v>476</v>
      </c>
      <c r="P19238" t="s">
        <v>476</v>
      </c>
    </row>
    <row r="19239" spans="3:16">
      <c r="C19239" t="s">
        <v>75540</v>
      </c>
      <c r="D19239" t="s">
        <v>75539</v>
      </c>
      <c r="E19239" t="str">
        <f t="shared" si="300"/>
        <v>590563 - ESSD</v>
      </c>
      <c r="F19239" t="s">
        <v>14700</v>
      </c>
      <c r="G19239" t="s">
        <v>75538</v>
      </c>
      <c r="I19239" t="s">
        <v>75537</v>
      </c>
      <c r="K19239" t="s">
        <v>208</v>
      </c>
      <c r="L19239" t="s">
        <v>75536</v>
      </c>
      <c r="N19239" t="s">
        <v>208</v>
      </c>
      <c r="O19239" t="s">
        <v>476</v>
      </c>
      <c r="P19239" t="s">
        <v>476</v>
      </c>
    </row>
    <row r="19240" spans="3:16">
      <c r="C19240" t="s">
        <v>71853</v>
      </c>
      <c r="D19240" t="s">
        <v>71852</v>
      </c>
      <c r="E19240" t="str">
        <f t="shared" si="300"/>
        <v>170940 - SOFROCAY</v>
      </c>
      <c r="G19240" t="s">
        <v>71851</v>
      </c>
      <c r="I19240" t="s">
        <v>71850</v>
      </c>
      <c r="K19240" t="s">
        <v>208</v>
      </c>
      <c r="L19240" t="s">
        <v>71849</v>
      </c>
      <c r="N19240" t="s">
        <v>208</v>
      </c>
      <c r="O19240" t="s">
        <v>476</v>
      </c>
      <c r="P19240" t="s">
        <v>476</v>
      </c>
    </row>
    <row r="19241" spans="3:16">
      <c r="C19241" t="s">
        <v>60448</v>
      </c>
      <c r="D19241" t="s">
        <v>60448</v>
      </c>
      <c r="E19241" t="str">
        <f t="shared" si="300"/>
        <v>548236 - HOSPITAL UNIVERSITARIO REINA SOFIA</v>
      </c>
      <c r="F19241" t="s">
        <v>57273</v>
      </c>
      <c r="G19241" t="s">
        <v>60447</v>
      </c>
      <c r="I19241" t="s">
        <v>60446</v>
      </c>
      <c r="J19241" t="s">
        <v>60445</v>
      </c>
      <c r="K19241" t="s">
        <v>208</v>
      </c>
      <c r="L19241" t="s">
        <v>60444</v>
      </c>
      <c r="N19241" t="s">
        <v>208</v>
      </c>
      <c r="O19241" t="s">
        <v>476</v>
      </c>
      <c r="P19241" t="s">
        <v>476</v>
      </c>
    </row>
    <row r="19242" spans="3:16">
      <c r="C19242" t="s">
        <v>67941</v>
      </c>
      <c r="D19242" t="s">
        <v>67941</v>
      </c>
      <c r="E19242" t="str">
        <f t="shared" si="300"/>
        <v>495621 - GAH FRANCK ROBERT</v>
      </c>
      <c r="F19242" t="s">
        <v>67940</v>
      </c>
      <c r="G19242" t="s">
        <v>67939</v>
      </c>
      <c r="H19242" t="s">
        <v>67938</v>
      </c>
      <c r="I19242" t="s">
        <v>21541</v>
      </c>
      <c r="J19242" t="s">
        <v>67937</v>
      </c>
      <c r="K19242" t="s">
        <v>208</v>
      </c>
      <c r="L19242" t="s">
        <v>67936</v>
      </c>
      <c r="N19242" t="s">
        <v>208</v>
      </c>
      <c r="O19242" t="s">
        <v>476</v>
      </c>
      <c r="P19242" t="s">
        <v>476</v>
      </c>
    </row>
    <row r="19243" spans="3:16">
      <c r="C19243" t="s">
        <v>21545</v>
      </c>
      <c r="D19243" t="s">
        <v>21545</v>
      </c>
      <c r="E19243" t="str">
        <f t="shared" si="300"/>
        <v>543068 - ROBERT FRANCK</v>
      </c>
      <c r="F19243" t="s">
        <v>21544</v>
      </c>
      <c r="G19243" t="s">
        <v>21543</v>
      </c>
      <c r="H19243" t="s">
        <v>21542</v>
      </c>
      <c r="I19243" t="s">
        <v>21541</v>
      </c>
      <c r="J19243" t="s">
        <v>21540</v>
      </c>
      <c r="K19243" t="s">
        <v>208</v>
      </c>
      <c r="L19243" t="s">
        <v>21539</v>
      </c>
      <c r="N19243" t="s">
        <v>208</v>
      </c>
      <c r="O19243" t="s">
        <v>476</v>
      </c>
      <c r="P19243" t="s">
        <v>476</v>
      </c>
    </row>
    <row r="19244" spans="3:16">
      <c r="C19244" t="s">
        <v>75083</v>
      </c>
      <c r="D19244" t="s">
        <v>75082</v>
      </c>
      <c r="E19244" t="str">
        <f t="shared" si="300"/>
        <v>492413 - EHABE</v>
      </c>
      <c r="F19244" t="s">
        <v>75081</v>
      </c>
      <c r="G19244" t="s">
        <v>75080</v>
      </c>
      <c r="H19244" t="s">
        <v>75079</v>
      </c>
      <c r="I19244" t="s">
        <v>75078</v>
      </c>
      <c r="J19244" t="s">
        <v>75077</v>
      </c>
      <c r="K19244" t="s">
        <v>208</v>
      </c>
      <c r="L19244" t="s">
        <v>75076</v>
      </c>
      <c r="N19244" t="s">
        <v>208</v>
      </c>
      <c r="O19244" t="s">
        <v>476</v>
      </c>
      <c r="P19244" t="s">
        <v>476</v>
      </c>
    </row>
    <row r="19245" spans="3:16">
      <c r="C19245" t="s">
        <v>6482</v>
      </c>
      <c r="D19245" t="s">
        <v>6482</v>
      </c>
      <c r="E19245" t="str">
        <f t="shared" si="300"/>
        <v>630615 - UNIVERSITAT DE GIRONA</v>
      </c>
      <c r="F19245" t="s">
        <v>6481</v>
      </c>
      <c r="G19245" t="s">
        <v>6480</v>
      </c>
      <c r="H19245" t="s">
        <v>6479</v>
      </c>
      <c r="I19245" t="s">
        <v>6478</v>
      </c>
      <c r="J19245" t="s">
        <v>6477</v>
      </c>
      <c r="K19245" t="s">
        <v>208</v>
      </c>
      <c r="L19245" t="s">
        <v>6476</v>
      </c>
      <c r="N19245" t="s">
        <v>208</v>
      </c>
      <c r="O19245" t="s">
        <v>476</v>
      </c>
      <c r="P19245" t="s">
        <v>476</v>
      </c>
    </row>
    <row r="19246" spans="3:16">
      <c r="C19246" t="s">
        <v>34692</v>
      </c>
      <c r="D19246" t="s">
        <v>34692</v>
      </c>
      <c r="E19246" t="str">
        <f t="shared" si="300"/>
        <v>482808 - MUNDOREIKI</v>
      </c>
      <c r="F19246" t="s">
        <v>34691</v>
      </c>
      <c r="G19246" t="s">
        <v>34690</v>
      </c>
      <c r="I19246" t="s">
        <v>34689</v>
      </c>
      <c r="J19246" t="s">
        <v>34688</v>
      </c>
      <c r="K19246" t="s">
        <v>208</v>
      </c>
      <c r="L19246" t="s">
        <v>34687</v>
      </c>
      <c r="N19246" t="s">
        <v>208</v>
      </c>
      <c r="O19246" t="s">
        <v>476</v>
      </c>
      <c r="P19246" t="s">
        <v>476</v>
      </c>
    </row>
    <row r="19247" spans="3:16">
      <c r="C19247" t="s">
        <v>6600</v>
      </c>
      <c r="D19247" t="s">
        <v>6599</v>
      </c>
      <c r="E19247" t="str">
        <f t="shared" si="300"/>
        <v>667080 - UNIR</v>
      </c>
      <c r="F19247" t="s">
        <v>5705</v>
      </c>
      <c r="G19247" t="s">
        <v>6598</v>
      </c>
      <c r="I19247" t="s">
        <v>6597</v>
      </c>
      <c r="J19247" t="s">
        <v>6596</v>
      </c>
      <c r="K19247" t="s">
        <v>208</v>
      </c>
      <c r="L19247" t="s">
        <v>6595</v>
      </c>
      <c r="N19247" t="s">
        <v>208</v>
      </c>
      <c r="O19247" t="s">
        <v>476</v>
      </c>
      <c r="P19247" t="s">
        <v>476</v>
      </c>
    </row>
    <row r="19248" spans="3:16">
      <c r="C19248" t="s">
        <v>136519</v>
      </c>
      <c r="D19248" t="s">
        <v>136518</v>
      </c>
      <c r="E19248" t="str">
        <f t="shared" si="300"/>
        <v>559386 - AEDV</v>
      </c>
      <c r="F19248" t="s">
        <v>32455</v>
      </c>
      <c r="G19248" t="s">
        <v>136517</v>
      </c>
      <c r="H19248" t="s">
        <v>136516</v>
      </c>
      <c r="I19248" t="s">
        <v>2066</v>
      </c>
      <c r="J19248" t="s">
        <v>136515</v>
      </c>
      <c r="K19248" t="s">
        <v>208</v>
      </c>
      <c r="L19248" t="s">
        <v>136514</v>
      </c>
      <c r="N19248" t="s">
        <v>208</v>
      </c>
      <c r="O19248" t="s">
        <v>476</v>
      </c>
      <c r="P19248" t="s">
        <v>476</v>
      </c>
    </row>
    <row r="19249" spans="3:16">
      <c r="C19249" t="s">
        <v>78551</v>
      </c>
      <c r="D19249" t="s">
        <v>78550</v>
      </c>
      <c r="E19249" t="str">
        <f t="shared" si="300"/>
        <v>526150 - EUF DE LA ONCE</v>
      </c>
      <c r="F19249" t="s">
        <v>19052</v>
      </c>
      <c r="G19249" t="s">
        <v>78549</v>
      </c>
      <c r="I19249" t="s">
        <v>2066</v>
      </c>
      <c r="J19249" t="s">
        <v>78548</v>
      </c>
      <c r="K19249" t="s">
        <v>208</v>
      </c>
      <c r="L19249" t="s">
        <v>78547</v>
      </c>
      <c r="N19249" t="s">
        <v>208</v>
      </c>
      <c r="O19249" t="s">
        <v>476</v>
      </c>
      <c r="P19249" t="s">
        <v>476</v>
      </c>
    </row>
    <row r="19250" spans="3:16">
      <c r="C19250" t="s">
        <v>76376</v>
      </c>
      <c r="D19250" t="s">
        <v>76375</v>
      </c>
      <c r="E19250" t="str">
        <f t="shared" si="300"/>
        <v>584940 - EAA</v>
      </c>
      <c r="F19250" t="s">
        <v>48392</v>
      </c>
      <c r="G19250" t="s">
        <v>76374</v>
      </c>
      <c r="I19250" t="s">
        <v>2066</v>
      </c>
      <c r="K19250" t="s">
        <v>208</v>
      </c>
      <c r="L19250" t="s">
        <v>76373</v>
      </c>
      <c r="N19250" t="s">
        <v>208</v>
      </c>
      <c r="O19250" t="s">
        <v>476</v>
      </c>
      <c r="P19250" t="s">
        <v>476</v>
      </c>
    </row>
    <row r="19251" spans="3:16">
      <c r="C19251" t="s">
        <v>73632</v>
      </c>
      <c r="D19251" t="s">
        <v>73631</v>
      </c>
      <c r="E19251" t="str">
        <f t="shared" si="300"/>
        <v>524323 - FIE</v>
      </c>
      <c r="F19251" t="s">
        <v>19821</v>
      </c>
      <c r="G19251" t="s">
        <v>73630</v>
      </c>
      <c r="I19251" t="s">
        <v>2066</v>
      </c>
      <c r="K19251" t="s">
        <v>208</v>
      </c>
      <c r="L19251" t="s">
        <v>73629</v>
      </c>
      <c r="N19251" t="s">
        <v>208</v>
      </c>
      <c r="O19251" t="s">
        <v>476</v>
      </c>
      <c r="P19251" t="s">
        <v>476</v>
      </c>
    </row>
    <row r="19252" spans="3:16">
      <c r="C19252" t="s">
        <v>52081</v>
      </c>
      <c r="D19252" t="s">
        <v>52080</v>
      </c>
      <c r="E19252" t="str">
        <f t="shared" si="300"/>
        <v>574820 - ISCIII</v>
      </c>
      <c r="F19252" t="s">
        <v>5031</v>
      </c>
      <c r="G19252" t="s">
        <v>52079</v>
      </c>
      <c r="I19252" t="s">
        <v>2066</v>
      </c>
      <c r="K19252" t="s">
        <v>208</v>
      </c>
      <c r="L19252" t="s">
        <v>52078</v>
      </c>
      <c r="N19252" t="s">
        <v>208</v>
      </c>
      <c r="O19252" t="s">
        <v>476</v>
      </c>
      <c r="P19252" t="s">
        <v>476</v>
      </c>
    </row>
    <row r="19253" spans="3:16">
      <c r="C19253" t="s">
        <v>16214</v>
      </c>
      <c r="D19253" t="s">
        <v>16213</v>
      </c>
      <c r="E19253" t="str">
        <f t="shared" si="300"/>
        <v>575136 - SEDAR</v>
      </c>
      <c r="F19253" t="s">
        <v>16212</v>
      </c>
      <c r="G19253" t="s">
        <v>16211</v>
      </c>
      <c r="I19253" t="s">
        <v>2066</v>
      </c>
      <c r="J19253" t="s">
        <v>16210</v>
      </c>
      <c r="K19253" t="s">
        <v>208</v>
      </c>
      <c r="L19253" t="s">
        <v>16209</v>
      </c>
      <c r="N19253" t="s">
        <v>208</v>
      </c>
      <c r="O19253" t="s">
        <v>476</v>
      </c>
      <c r="P19253" t="s">
        <v>476</v>
      </c>
    </row>
    <row r="19254" spans="3:16">
      <c r="C19254" t="s">
        <v>16208</v>
      </c>
      <c r="D19254" t="s">
        <v>16207</v>
      </c>
      <c r="E19254" t="str">
        <f t="shared" si="300"/>
        <v>670443 - SECMA</v>
      </c>
      <c r="F19254" t="s">
        <v>5717</v>
      </c>
      <c r="G19254" t="s">
        <v>16206</v>
      </c>
      <c r="I19254" t="s">
        <v>2066</v>
      </c>
      <c r="J19254" t="s">
        <v>16205</v>
      </c>
      <c r="K19254" t="s">
        <v>208</v>
      </c>
      <c r="L19254" t="s">
        <v>16204</v>
      </c>
      <c r="N19254" t="s">
        <v>208</v>
      </c>
      <c r="O19254" t="s">
        <v>476</v>
      </c>
      <c r="P19254" t="s">
        <v>476</v>
      </c>
    </row>
    <row r="19255" spans="3:16">
      <c r="C19255" t="s">
        <v>16189</v>
      </c>
      <c r="D19255" t="s">
        <v>16188</v>
      </c>
      <c r="E19255" t="str">
        <f t="shared" si="300"/>
        <v>519110 - SEPD</v>
      </c>
      <c r="F19255" t="s">
        <v>16187</v>
      </c>
      <c r="G19255" t="s">
        <v>16186</v>
      </c>
      <c r="I19255" t="s">
        <v>2066</v>
      </c>
      <c r="J19255" t="s">
        <v>16185</v>
      </c>
      <c r="K19255" t="s">
        <v>208</v>
      </c>
      <c r="L19255" t="s">
        <v>16184</v>
      </c>
      <c r="N19255" t="s">
        <v>208</v>
      </c>
      <c r="O19255" t="s">
        <v>476</v>
      </c>
      <c r="P19255" t="s">
        <v>476</v>
      </c>
    </row>
    <row r="19256" spans="3:16">
      <c r="C19256" t="s">
        <v>16183</v>
      </c>
      <c r="D19256" t="s">
        <v>16182</v>
      </c>
      <c r="E19256" t="str">
        <f t="shared" si="300"/>
        <v>584769 - SEPYPNA</v>
      </c>
      <c r="F19256" t="s">
        <v>16181</v>
      </c>
      <c r="G19256" t="s">
        <v>16180</v>
      </c>
      <c r="H19256" t="s">
        <v>16179</v>
      </c>
      <c r="I19256" t="s">
        <v>2066</v>
      </c>
      <c r="J19256" t="s">
        <v>16178</v>
      </c>
      <c r="K19256" t="s">
        <v>208</v>
      </c>
      <c r="L19256" t="s">
        <v>16177</v>
      </c>
      <c r="N19256" t="s">
        <v>208</v>
      </c>
      <c r="O19256" t="s">
        <v>476</v>
      </c>
      <c r="P19256" t="s">
        <v>476</v>
      </c>
    </row>
    <row r="19257" spans="3:16">
      <c r="C19257" t="s">
        <v>16176</v>
      </c>
      <c r="D19257" t="s">
        <v>16175</v>
      </c>
      <c r="E19257" t="str">
        <f t="shared" si="300"/>
        <v>556180 - SERAM</v>
      </c>
      <c r="F19257" t="s">
        <v>16174</v>
      </c>
      <c r="G19257" t="s">
        <v>16173</v>
      </c>
      <c r="I19257" t="s">
        <v>2066</v>
      </c>
      <c r="J19257" t="s">
        <v>16172</v>
      </c>
      <c r="K19257" t="s">
        <v>208</v>
      </c>
      <c r="L19257" t="s">
        <v>16171</v>
      </c>
      <c r="N19257" t="s">
        <v>208</v>
      </c>
      <c r="O19257" t="s">
        <v>476</v>
      </c>
      <c r="P19257" t="s">
        <v>476</v>
      </c>
    </row>
    <row r="19258" spans="3:16">
      <c r="C19258" t="s">
        <v>2070</v>
      </c>
      <c r="D19258" t="s">
        <v>2069</v>
      </c>
      <c r="E19258" t="str">
        <f t="shared" si="300"/>
        <v>561502 - WADD</v>
      </c>
      <c r="F19258" t="s">
        <v>2068</v>
      </c>
      <c r="G19258" t="s">
        <v>2067</v>
      </c>
      <c r="I19258" t="s">
        <v>2066</v>
      </c>
      <c r="J19258" t="s">
        <v>2065</v>
      </c>
      <c r="K19258" t="s">
        <v>208</v>
      </c>
      <c r="L19258" t="s">
        <v>2064</v>
      </c>
      <c r="N19258" t="s">
        <v>208</v>
      </c>
      <c r="O19258" t="s">
        <v>476</v>
      </c>
      <c r="P19258" t="s">
        <v>476</v>
      </c>
    </row>
    <row r="19259" spans="3:16">
      <c r="C19259" t="s">
        <v>71054</v>
      </c>
      <c r="D19259" t="s">
        <v>71053</v>
      </c>
      <c r="E19259" t="str">
        <f t="shared" si="300"/>
        <v>638067 - TMO FORMACION</v>
      </c>
      <c r="F19259" t="s">
        <v>1832</v>
      </c>
      <c r="G19259" t="s">
        <v>71052</v>
      </c>
      <c r="H19259" t="s">
        <v>71051</v>
      </c>
      <c r="I19259" t="s">
        <v>71050</v>
      </c>
      <c r="J19259" t="s">
        <v>71049</v>
      </c>
      <c r="K19259" t="s">
        <v>208</v>
      </c>
      <c r="L19259" t="s">
        <v>71048</v>
      </c>
      <c r="N19259" t="s">
        <v>208</v>
      </c>
      <c r="O19259" t="s">
        <v>476</v>
      </c>
      <c r="P19259" t="s">
        <v>476</v>
      </c>
    </row>
    <row r="19260" spans="3:16">
      <c r="C19260" t="s">
        <v>52077</v>
      </c>
      <c r="D19260" t="s">
        <v>52076</v>
      </c>
      <c r="E19260" t="str">
        <f t="shared" si="300"/>
        <v>638481 - ISPLN</v>
      </c>
      <c r="F19260" t="s">
        <v>1774</v>
      </c>
      <c r="G19260" t="s">
        <v>52075</v>
      </c>
      <c r="I19260" t="s">
        <v>52074</v>
      </c>
      <c r="J19260" t="s">
        <v>52073</v>
      </c>
      <c r="K19260" t="s">
        <v>208</v>
      </c>
      <c r="L19260" t="s">
        <v>52072</v>
      </c>
      <c r="N19260" t="s">
        <v>208</v>
      </c>
      <c r="O19260" t="s">
        <v>476</v>
      </c>
      <c r="P19260" t="s">
        <v>476</v>
      </c>
    </row>
    <row r="19261" spans="3:16">
      <c r="C19261" t="s">
        <v>16197</v>
      </c>
      <c r="D19261" t="s">
        <v>16196</v>
      </c>
      <c r="E19261" t="str">
        <f t="shared" si="300"/>
        <v>679070 - SEN</v>
      </c>
      <c r="F19261" t="s">
        <v>16195</v>
      </c>
      <c r="G19261" t="s">
        <v>16194</v>
      </c>
      <c r="H19261" t="s">
        <v>16193</v>
      </c>
      <c r="I19261" t="s">
        <v>16192</v>
      </c>
      <c r="J19261" t="s">
        <v>16191</v>
      </c>
      <c r="K19261" t="s">
        <v>208</v>
      </c>
      <c r="L19261" t="s">
        <v>16190</v>
      </c>
      <c r="N19261" t="s">
        <v>208</v>
      </c>
      <c r="O19261" t="s">
        <v>476</v>
      </c>
      <c r="P19261" t="s">
        <v>476</v>
      </c>
    </row>
    <row r="19262" spans="3:16">
      <c r="C19262" t="s">
        <v>126311</v>
      </c>
      <c r="D19262" t="s">
        <v>126310</v>
      </c>
      <c r="E19262" t="str">
        <f t="shared" si="300"/>
        <v>589895 - A.HA. PSA</v>
      </c>
      <c r="F19262" t="s">
        <v>126309</v>
      </c>
      <c r="G19262" t="s">
        <v>126308</v>
      </c>
      <c r="I19262" t="s">
        <v>126307</v>
      </c>
      <c r="J19262" t="s">
        <v>126306</v>
      </c>
      <c r="K19262" t="s">
        <v>208</v>
      </c>
      <c r="L19262" t="s">
        <v>126305</v>
      </c>
      <c r="N19262" t="s">
        <v>208</v>
      </c>
      <c r="O19262" t="s">
        <v>476</v>
      </c>
      <c r="P19262" t="s">
        <v>476</v>
      </c>
    </row>
    <row r="19263" spans="3:16">
      <c r="C19263" t="s">
        <v>52088</v>
      </c>
      <c r="D19263" t="s">
        <v>52087</v>
      </c>
      <c r="E19263" t="str">
        <f t="shared" si="300"/>
        <v>551405 - INSTEMA</v>
      </c>
      <c r="F19263" t="s">
        <v>30911</v>
      </c>
      <c r="G19263" t="s">
        <v>52086</v>
      </c>
      <c r="H19263" t="s">
        <v>52085</v>
      </c>
      <c r="I19263" t="s">
        <v>52084</v>
      </c>
      <c r="J19263" t="s">
        <v>52083</v>
      </c>
      <c r="K19263" t="s">
        <v>208</v>
      </c>
      <c r="L19263" t="s">
        <v>52082</v>
      </c>
      <c r="N19263" t="s">
        <v>208</v>
      </c>
      <c r="O19263" t="s">
        <v>476</v>
      </c>
      <c r="P19263" t="s">
        <v>476</v>
      </c>
    </row>
    <row r="19264" spans="3:16">
      <c r="C19264" t="s">
        <v>134621</v>
      </c>
      <c r="D19264" t="s">
        <v>134621</v>
      </c>
      <c r="E19264" t="str">
        <f t="shared" si="300"/>
        <v>568302 - ADEIT FUNDACIO UNIVERSITAT EMPRESA UNIVERSITAT VALENCIA</v>
      </c>
      <c r="F19264" t="s">
        <v>5144</v>
      </c>
      <c r="G19264" t="s">
        <v>134620</v>
      </c>
      <c r="I19264" t="s">
        <v>6455</v>
      </c>
      <c r="J19264" t="s">
        <v>134619</v>
      </c>
      <c r="K19264" t="s">
        <v>208</v>
      </c>
      <c r="L19264" t="s">
        <v>134618</v>
      </c>
      <c r="N19264" t="s">
        <v>208</v>
      </c>
      <c r="O19264" t="s">
        <v>476</v>
      </c>
      <c r="P19264" t="s">
        <v>476</v>
      </c>
    </row>
    <row r="19265" spans="3:16">
      <c r="C19265" t="s">
        <v>134075</v>
      </c>
      <c r="D19265" t="s">
        <v>134074</v>
      </c>
      <c r="E19265" t="str">
        <f t="shared" si="300"/>
        <v>525649 - AIP</v>
      </c>
      <c r="F19265" t="s">
        <v>100645</v>
      </c>
      <c r="G19265" t="s">
        <v>134073</v>
      </c>
      <c r="I19265" t="s">
        <v>6455</v>
      </c>
      <c r="J19265" t="s">
        <v>134072</v>
      </c>
      <c r="K19265" t="s">
        <v>208</v>
      </c>
      <c r="L19265" t="s">
        <v>134071</v>
      </c>
      <c r="N19265" t="s">
        <v>208</v>
      </c>
      <c r="O19265" t="s">
        <v>476</v>
      </c>
      <c r="P19265" t="s">
        <v>476</v>
      </c>
    </row>
    <row r="19266" spans="3:16">
      <c r="C19266" t="s">
        <v>126304</v>
      </c>
      <c r="D19266" t="s">
        <v>126303</v>
      </c>
      <c r="E19266" t="str">
        <f t="shared" ref="E19266:E19329" si="301">_xlfn.CONCAT(L19266," - ",D19266)</f>
        <v>541941 - ALBA</v>
      </c>
      <c r="F19266" t="s">
        <v>91217</v>
      </c>
      <c r="G19266" t="s">
        <v>126302</v>
      </c>
      <c r="H19266" t="s">
        <v>126301</v>
      </c>
      <c r="I19266" t="s">
        <v>6455</v>
      </c>
      <c r="J19266" t="s">
        <v>126300</v>
      </c>
      <c r="K19266" t="s">
        <v>208</v>
      </c>
      <c r="L19266" t="s">
        <v>126299</v>
      </c>
      <c r="N19266" t="s">
        <v>208</v>
      </c>
      <c r="O19266" t="s">
        <v>476</v>
      </c>
      <c r="P19266" t="s">
        <v>476</v>
      </c>
    </row>
    <row r="19267" spans="3:16">
      <c r="C19267" t="s">
        <v>98723</v>
      </c>
      <c r="D19267" t="s">
        <v>98723</v>
      </c>
      <c r="E19267" t="str">
        <f t="shared" si="301"/>
        <v>500963 - CEU UNIVERSIDAD CARDINAL HERRERA</v>
      </c>
      <c r="F19267" t="s">
        <v>59732</v>
      </c>
      <c r="G19267" t="s">
        <v>98722</v>
      </c>
      <c r="H19267" t="s">
        <v>98721</v>
      </c>
      <c r="I19267" t="s">
        <v>6455</v>
      </c>
      <c r="J19267" t="s">
        <v>98720</v>
      </c>
      <c r="K19267" t="s">
        <v>208</v>
      </c>
      <c r="L19267" t="s">
        <v>98719</v>
      </c>
      <c r="N19267" t="s">
        <v>208</v>
      </c>
      <c r="O19267" t="s">
        <v>476</v>
      </c>
      <c r="P19267" t="s">
        <v>476</v>
      </c>
    </row>
    <row r="19268" spans="3:16">
      <c r="C19268" t="s">
        <v>6475</v>
      </c>
      <c r="D19268" t="s">
        <v>6475</v>
      </c>
      <c r="E19268" t="str">
        <f t="shared" si="301"/>
        <v>562294 - UNIVERSITAT DE VALENCIA</v>
      </c>
      <c r="F19268" t="s">
        <v>6474</v>
      </c>
      <c r="G19268" t="s">
        <v>6473</v>
      </c>
      <c r="I19268" t="s">
        <v>6455</v>
      </c>
      <c r="J19268" t="s">
        <v>6472</v>
      </c>
      <c r="K19268" t="s">
        <v>208</v>
      </c>
      <c r="L19268" t="s">
        <v>6471</v>
      </c>
      <c r="N19268" t="s">
        <v>208</v>
      </c>
      <c r="O19268" t="s">
        <v>476</v>
      </c>
      <c r="P19268" t="s">
        <v>476</v>
      </c>
    </row>
    <row r="19269" spans="3:16">
      <c r="C19269" t="s">
        <v>6459</v>
      </c>
      <c r="D19269" t="s">
        <v>6458</v>
      </c>
      <c r="E19269" t="str">
        <f t="shared" si="301"/>
        <v>605670 - UPV</v>
      </c>
      <c r="F19269" t="s">
        <v>6457</v>
      </c>
      <c r="G19269" t="s">
        <v>6456</v>
      </c>
      <c r="I19269" t="s">
        <v>6455</v>
      </c>
      <c r="J19269" t="s">
        <v>6454</v>
      </c>
      <c r="K19269" t="s">
        <v>208</v>
      </c>
      <c r="L19269" t="s">
        <v>6453</v>
      </c>
      <c r="N19269" t="s">
        <v>208</v>
      </c>
      <c r="O19269" t="s">
        <v>476</v>
      </c>
      <c r="P19269" t="s">
        <v>476</v>
      </c>
    </row>
    <row r="19270" spans="3:16">
      <c r="C19270" t="s">
        <v>6615</v>
      </c>
      <c r="D19270" t="s">
        <v>6614</v>
      </c>
      <c r="E19270" t="str">
        <f t="shared" si="301"/>
        <v>607915 - UEMC</v>
      </c>
      <c r="F19270" t="s">
        <v>6613</v>
      </c>
      <c r="G19270" t="s">
        <v>6612</v>
      </c>
      <c r="I19270" t="s">
        <v>6611</v>
      </c>
      <c r="J19270" t="s">
        <v>6610</v>
      </c>
      <c r="K19270" t="s">
        <v>208</v>
      </c>
      <c r="L19270" t="s">
        <v>6609</v>
      </c>
      <c r="N19270" t="s">
        <v>208</v>
      </c>
      <c r="O19270" t="s">
        <v>476</v>
      </c>
      <c r="P19270" t="s">
        <v>476</v>
      </c>
    </row>
    <row r="19271" spans="3:16">
      <c r="C19271" t="s">
        <v>6622</v>
      </c>
      <c r="D19271" t="s">
        <v>6621</v>
      </c>
      <c r="E19271" t="str">
        <f t="shared" si="301"/>
        <v>600234 - UZA</v>
      </c>
      <c r="F19271" t="s">
        <v>6620</v>
      </c>
      <c r="G19271" t="s">
        <v>6619</v>
      </c>
      <c r="I19271" t="s">
        <v>6618</v>
      </c>
      <c r="J19271" t="s">
        <v>6617</v>
      </c>
      <c r="K19271" t="s">
        <v>208</v>
      </c>
      <c r="L19271" t="s">
        <v>6616</v>
      </c>
      <c r="N19271" t="s">
        <v>208</v>
      </c>
      <c r="O19271" t="s">
        <v>476</v>
      </c>
      <c r="P19271" t="s">
        <v>476</v>
      </c>
    </row>
    <row r="19272" spans="3:16">
      <c r="C19272" t="s">
        <v>115101</v>
      </c>
      <c r="D19272" t="s">
        <v>115100</v>
      </c>
      <c r="E19272" t="str">
        <f t="shared" si="301"/>
        <v>544279 - BAOPS</v>
      </c>
      <c r="F19272" t="s">
        <v>15030</v>
      </c>
      <c r="G19272" t="s">
        <v>115099</v>
      </c>
      <c r="H19272" t="s">
        <v>115098</v>
      </c>
      <c r="I19272" t="s">
        <v>115097</v>
      </c>
      <c r="J19272" t="s">
        <v>115096</v>
      </c>
      <c r="K19272" t="s">
        <v>208</v>
      </c>
      <c r="L19272" t="s">
        <v>115095</v>
      </c>
      <c r="N19272" t="s">
        <v>208</v>
      </c>
      <c r="O19272" t="s">
        <v>476</v>
      </c>
      <c r="P19272" t="s">
        <v>476</v>
      </c>
    </row>
    <row r="19273" spans="3:16">
      <c r="C19273" t="s">
        <v>51021</v>
      </c>
      <c r="D19273" t="s">
        <v>51020</v>
      </c>
      <c r="E19273" t="str">
        <f t="shared" si="301"/>
        <v>621122 - ISHLT</v>
      </c>
      <c r="F19273" t="s">
        <v>24184</v>
      </c>
      <c r="G19273" t="s">
        <v>51019</v>
      </c>
      <c r="H19273" t="s">
        <v>20440</v>
      </c>
      <c r="I19273" t="s">
        <v>51018</v>
      </c>
      <c r="J19273" t="s">
        <v>51017</v>
      </c>
      <c r="K19273" t="s">
        <v>208</v>
      </c>
      <c r="L19273" t="s">
        <v>51016</v>
      </c>
      <c r="N19273" t="s">
        <v>208</v>
      </c>
      <c r="O19273" t="s">
        <v>476</v>
      </c>
      <c r="P19273" t="s">
        <v>476</v>
      </c>
    </row>
    <row r="19274" spans="3:16">
      <c r="C19274" t="s">
        <v>133936</v>
      </c>
      <c r="D19274" t="s">
        <v>133935</v>
      </c>
      <c r="E19274" t="str">
        <f t="shared" si="301"/>
        <v>645825 - ASMA</v>
      </c>
      <c r="F19274" t="s">
        <v>2345</v>
      </c>
      <c r="G19274" t="s">
        <v>133934</v>
      </c>
      <c r="I19274" t="s">
        <v>51611</v>
      </c>
      <c r="J19274" t="s">
        <v>133933</v>
      </c>
      <c r="K19274" t="s">
        <v>208</v>
      </c>
      <c r="L19274" t="s">
        <v>133932</v>
      </c>
      <c r="N19274" t="s">
        <v>208</v>
      </c>
      <c r="O19274" t="s">
        <v>476</v>
      </c>
      <c r="P19274" t="s">
        <v>476</v>
      </c>
    </row>
    <row r="19275" spans="3:16">
      <c r="C19275" t="s">
        <v>128969</v>
      </c>
      <c r="D19275" t="s">
        <v>128968</v>
      </c>
      <c r="E19275" t="str">
        <f t="shared" si="301"/>
        <v>598045 - ASCPT</v>
      </c>
      <c r="F19275" t="s">
        <v>45590</v>
      </c>
      <c r="G19275" t="s">
        <v>128967</v>
      </c>
      <c r="I19275" t="s">
        <v>51611</v>
      </c>
      <c r="J19275" t="s">
        <v>128966</v>
      </c>
      <c r="K19275" t="s">
        <v>208</v>
      </c>
      <c r="L19275" t="s">
        <v>128965</v>
      </c>
      <c r="N19275" t="s">
        <v>208</v>
      </c>
      <c r="O19275" t="s">
        <v>476</v>
      </c>
      <c r="P19275" t="s">
        <v>476</v>
      </c>
    </row>
    <row r="19276" spans="3:16">
      <c r="C19276" t="s">
        <v>128917</v>
      </c>
      <c r="D19276" t="s">
        <v>128916</v>
      </c>
      <c r="E19276" t="str">
        <f t="shared" si="301"/>
        <v>554431 - ASCO</v>
      </c>
      <c r="F19276" t="s">
        <v>11165</v>
      </c>
      <c r="G19276" t="s">
        <v>128915</v>
      </c>
      <c r="H19276" t="s">
        <v>128914</v>
      </c>
      <c r="I19276" t="s">
        <v>51611</v>
      </c>
      <c r="J19276" t="s">
        <v>128913</v>
      </c>
      <c r="K19276" t="s">
        <v>208</v>
      </c>
      <c r="L19276" t="s">
        <v>128912</v>
      </c>
      <c r="N19276" t="s">
        <v>208</v>
      </c>
      <c r="O19276" t="s">
        <v>476</v>
      </c>
      <c r="P19276" t="s">
        <v>476</v>
      </c>
    </row>
    <row r="19277" spans="3:16">
      <c r="C19277" t="s">
        <v>92526</v>
      </c>
      <c r="D19277" t="s">
        <v>92525</v>
      </c>
      <c r="E19277" t="str">
        <f t="shared" si="301"/>
        <v>660050 - CTOS</v>
      </c>
      <c r="F19277" t="s">
        <v>14316</v>
      </c>
      <c r="G19277" t="s">
        <v>92524</v>
      </c>
      <c r="I19277" t="s">
        <v>51611</v>
      </c>
      <c r="K19277" t="s">
        <v>208</v>
      </c>
      <c r="L19277" t="s">
        <v>92523</v>
      </c>
      <c r="N19277" t="s">
        <v>208</v>
      </c>
      <c r="O19277" t="s">
        <v>476</v>
      </c>
      <c r="P19277" t="s">
        <v>476</v>
      </c>
    </row>
    <row r="19278" spans="3:16">
      <c r="C19278" t="s">
        <v>51748</v>
      </c>
      <c r="D19278" t="s">
        <v>51747</v>
      </c>
      <c r="E19278" t="str">
        <f t="shared" si="301"/>
        <v>559453 - IADR</v>
      </c>
      <c r="F19278" t="s">
        <v>51746</v>
      </c>
      <c r="G19278" t="s">
        <v>51745</v>
      </c>
      <c r="I19278" t="s">
        <v>51611</v>
      </c>
      <c r="J19278" t="s">
        <v>51744</v>
      </c>
      <c r="K19278" t="s">
        <v>208</v>
      </c>
      <c r="L19278" t="s">
        <v>51743</v>
      </c>
      <c r="N19278" t="s">
        <v>208</v>
      </c>
      <c r="O19278" t="s">
        <v>476</v>
      </c>
      <c r="P19278" t="s">
        <v>476</v>
      </c>
    </row>
    <row r="19279" spans="3:16">
      <c r="C19279" t="s">
        <v>51615</v>
      </c>
      <c r="D19279" t="s">
        <v>51614</v>
      </c>
      <c r="E19279" t="str">
        <f t="shared" si="301"/>
        <v>536714 - IBIA</v>
      </c>
      <c r="F19279" t="s">
        <v>16432</v>
      </c>
      <c r="G19279" t="s">
        <v>51613</v>
      </c>
      <c r="H19279" t="s">
        <v>51612</v>
      </c>
      <c r="I19279" t="s">
        <v>51611</v>
      </c>
      <c r="J19279" t="s">
        <v>51610</v>
      </c>
      <c r="K19279" t="s">
        <v>208</v>
      </c>
      <c r="L19279" t="s">
        <v>51609</v>
      </c>
      <c r="N19279" t="s">
        <v>208</v>
      </c>
      <c r="O19279" t="s">
        <v>476</v>
      </c>
      <c r="P19279" t="s">
        <v>476</v>
      </c>
    </row>
    <row r="19280" spans="3:16">
      <c r="C19280" t="s">
        <v>120038</v>
      </c>
      <c r="D19280" t="s">
        <v>120037</v>
      </c>
      <c r="E19280" t="str">
        <f t="shared" si="301"/>
        <v>556117 - ASPE</v>
      </c>
      <c r="F19280" t="s">
        <v>37495</v>
      </c>
      <c r="G19280" t="s">
        <v>120036</v>
      </c>
      <c r="I19280" t="s">
        <v>120035</v>
      </c>
      <c r="J19280" t="s">
        <v>120034</v>
      </c>
      <c r="K19280" t="s">
        <v>208</v>
      </c>
      <c r="L19280" t="s">
        <v>120033</v>
      </c>
      <c r="N19280" t="s">
        <v>208</v>
      </c>
      <c r="O19280" t="s">
        <v>476</v>
      </c>
      <c r="P19280" t="s">
        <v>476</v>
      </c>
    </row>
    <row r="19281" spans="3:16">
      <c r="C19281" t="s">
        <v>128932</v>
      </c>
      <c r="D19281" t="s">
        <v>128931</v>
      </c>
      <c r="E19281" t="str">
        <f t="shared" si="301"/>
        <v>599918 - ASV</v>
      </c>
      <c r="F19281" t="s">
        <v>16529</v>
      </c>
      <c r="G19281" t="s">
        <v>128930</v>
      </c>
      <c r="H19281" t="s">
        <v>128929</v>
      </c>
      <c r="I19281" t="s">
        <v>74484</v>
      </c>
      <c r="J19281" t="s">
        <v>128928</v>
      </c>
      <c r="K19281" t="s">
        <v>208</v>
      </c>
      <c r="L19281" t="s">
        <v>128927</v>
      </c>
      <c r="N19281" t="s">
        <v>208</v>
      </c>
      <c r="O19281" t="s">
        <v>476</v>
      </c>
      <c r="P19281" t="s">
        <v>476</v>
      </c>
    </row>
    <row r="19282" spans="3:16">
      <c r="C19282" t="s">
        <v>74489</v>
      </c>
      <c r="D19282" t="s">
        <v>74488</v>
      </c>
      <c r="E19282" t="str">
        <f t="shared" si="301"/>
        <v>602700 - ELSO</v>
      </c>
      <c r="F19282" t="s">
        <v>74487</v>
      </c>
      <c r="G19282" t="s">
        <v>74486</v>
      </c>
      <c r="H19282" t="s">
        <v>74485</v>
      </c>
      <c r="I19282" t="s">
        <v>74484</v>
      </c>
      <c r="J19282" t="s">
        <v>74483</v>
      </c>
      <c r="K19282" t="s">
        <v>208</v>
      </c>
      <c r="L19282" t="s">
        <v>74482</v>
      </c>
      <c r="N19282" t="s">
        <v>208</v>
      </c>
      <c r="O19282" t="s">
        <v>476</v>
      </c>
      <c r="P19282" t="s">
        <v>476</v>
      </c>
    </row>
    <row r="19283" spans="3:16">
      <c r="C19283" t="s">
        <v>129119</v>
      </c>
      <c r="D19283" t="s">
        <v>129113</v>
      </c>
      <c r="E19283" t="str">
        <f t="shared" si="301"/>
        <v>657906 - AAA</v>
      </c>
      <c r="F19283" t="s">
        <v>27852</v>
      </c>
      <c r="G19283" t="s">
        <v>129118</v>
      </c>
      <c r="H19283" t="s">
        <v>129117</v>
      </c>
      <c r="I19283" t="s">
        <v>58193</v>
      </c>
      <c r="J19283" t="s">
        <v>129116</v>
      </c>
      <c r="K19283" t="s">
        <v>208</v>
      </c>
      <c r="L19283" t="s">
        <v>129115</v>
      </c>
      <c r="N19283" t="s">
        <v>208</v>
      </c>
      <c r="O19283" t="s">
        <v>476</v>
      </c>
      <c r="P19283" t="s">
        <v>476</v>
      </c>
    </row>
    <row r="19284" spans="3:16">
      <c r="C19284" t="s">
        <v>129073</v>
      </c>
      <c r="D19284" t="s">
        <v>129072</v>
      </c>
      <c r="E19284" t="str">
        <f t="shared" si="301"/>
        <v>563936 - AAPS</v>
      </c>
      <c r="F19284" t="s">
        <v>14601</v>
      </c>
      <c r="G19284" t="s">
        <v>129071</v>
      </c>
      <c r="H19284" t="s">
        <v>121884</v>
      </c>
      <c r="I19284" t="s">
        <v>58193</v>
      </c>
      <c r="J19284" t="s">
        <v>129070</v>
      </c>
      <c r="K19284" t="s">
        <v>208</v>
      </c>
      <c r="L19284" t="s">
        <v>129069</v>
      </c>
      <c r="N19284" t="s">
        <v>208</v>
      </c>
      <c r="O19284" t="s">
        <v>476</v>
      </c>
      <c r="P19284" t="s">
        <v>476</v>
      </c>
    </row>
    <row r="19285" spans="3:16">
      <c r="C19285" t="s">
        <v>129029</v>
      </c>
      <c r="D19285" t="s">
        <v>129029</v>
      </c>
      <c r="E19285" t="str">
        <f t="shared" si="301"/>
        <v>553013 - AMERICAN DIABETES ASSOCIATION</v>
      </c>
      <c r="F19285" t="s">
        <v>129028</v>
      </c>
      <c r="G19285" t="s">
        <v>129027</v>
      </c>
      <c r="H19285" t="s">
        <v>128901</v>
      </c>
      <c r="I19285" t="s">
        <v>58193</v>
      </c>
      <c r="K19285" t="s">
        <v>208</v>
      </c>
      <c r="L19285" t="s">
        <v>129026</v>
      </c>
      <c r="N19285" t="s">
        <v>208</v>
      </c>
      <c r="O19285" t="s">
        <v>476</v>
      </c>
      <c r="P19285" t="s">
        <v>476</v>
      </c>
    </row>
    <row r="19286" spans="3:16">
      <c r="C19286" t="s">
        <v>128990</v>
      </c>
      <c r="D19286" t="s">
        <v>128989</v>
      </c>
      <c r="E19286" t="str">
        <f t="shared" si="301"/>
        <v>512126 - APA</v>
      </c>
      <c r="F19286" t="s">
        <v>61268</v>
      </c>
      <c r="G19286" t="s">
        <v>128988</v>
      </c>
      <c r="H19286" t="s">
        <v>128987</v>
      </c>
      <c r="I19286" t="s">
        <v>58193</v>
      </c>
      <c r="J19286" t="s">
        <v>128986</v>
      </c>
      <c r="K19286" t="s">
        <v>208</v>
      </c>
      <c r="L19286" t="s">
        <v>128985</v>
      </c>
      <c r="N19286" t="s">
        <v>208</v>
      </c>
      <c r="O19286" t="s">
        <v>476</v>
      </c>
      <c r="P19286" t="s">
        <v>476</v>
      </c>
    </row>
    <row r="19287" spans="3:16">
      <c r="C19287" t="s">
        <v>128942</v>
      </c>
      <c r="D19287" t="s">
        <v>128941</v>
      </c>
      <c r="E19287" t="str">
        <f t="shared" si="301"/>
        <v>549162 - ASTRO</v>
      </c>
      <c r="F19287" t="s">
        <v>10163</v>
      </c>
      <c r="G19287" t="s">
        <v>128940</v>
      </c>
      <c r="I19287" t="s">
        <v>58193</v>
      </c>
      <c r="J19287" t="s">
        <v>128939</v>
      </c>
      <c r="K19287" t="s">
        <v>208</v>
      </c>
      <c r="L19287" t="s">
        <v>128938</v>
      </c>
      <c r="N19287" t="s">
        <v>208</v>
      </c>
      <c r="O19287" t="s">
        <v>476</v>
      </c>
      <c r="P19287" t="s">
        <v>476</v>
      </c>
    </row>
    <row r="19288" spans="3:16">
      <c r="C19288" t="s">
        <v>128871</v>
      </c>
      <c r="D19288" t="s">
        <v>128870</v>
      </c>
      <c r="E19288" t="str">
        <f t="shared" si="301"/>
        <v>597090 - ASTS</v>
      </c>
      <c r="F19288" t="s">
        <v>50896</v>
      </c>
      <c r="G19288" t="s">
        <v>128869</v>
      </c>
      <c r="H19288" t="s">
        <v>128868</v>
      </c>
      <c r="I19288" t="s">
        <v>58193</v>
      </c>
      <c r="J19288" t="s">
        <v>128867</v>
      </c>
      <c r="K19288" t="s">
        <v>208</v>
      </c>
      <c r="L19288" t="s">
        <v>128866</v>
      </c>
      <c r="N19288" t="s">
        <v>208</v>
      </c>
      <c r="O19288" t="s">
        <v>476</v>
      </c>
      <c r="P19288" t="s">
        <v>476</v>
      </c>
    </row>
    <row r="19289" spans="3:16">
      <c r="C19289" t="s">
        <v>58196</v>
      </c>
      <c r="D19289" t="s">
        <v>58195</v>
      </c>
      <c r="E19289" t="str">
        <f t="shared" si="301"/>
        <v>555010 - IDSA</v>
      </c>
      <c r="F19289" t="s">
        <v>10207</v>
      </c>
      <c r="G19289" t="s">
        <v>58194</v>
      </c>
      <c r="H19289" t="s">
        <v>14605</v>
      </c>
      <c r="I19289" t="s">
        <v>58193</v>
      </c>
      <c r="J19289" t="s">
        <v>58192</v>
      </c>
      <c r="K19289" t="s">
        <v>208</v>
      </c>
      <c r="L19289" t="s">
        <v>58191</v>
      </c>
      <c r="N19289" t="s">
        <v>208</v>
      </c>
      <c r="O19289" t="s">
        <v>476</v>
      </c>
      <c r="P19289" t="s">
        <v>476</v>
      </c>
    </row>
    <row r="19290" spans="3:16">
      <c r="C19290" t="s">
        <v>129039</v>
      </c>
      <c r="D19290" t="s">
        <v>116983</v>
      </c>
      <c r="E19290" t="str">
        <f t="shared" si="301"/>
        <v>533452 - ACR</v>
      </c>
      <c r="F19290" t="s">
        <v>129038</v>
      </c>
      <c r="G19290" t="s">
        <v>129037</v>
      </c>
      <c r="I19290" t="s">
        <v>67132</v>
      </c>
      <c r="J19290" t="s">
        <v>129036</v>
      </c>
      <c r="K19290" t="s">
        <v>208</v>
      </c>
      <c r="L19290" t="s">
        <v>129035</v>
      </c>
      <c r="N19290" t="s">
        <v>208</v>
      </c>
      <c r="O19290" t="s">
        <v>476</v>
      </c>
      <c r="P19290" t="s">
        <v>476</v>
      </c>
    </row>
    <row r="19291" spans="3:16">
      <c r="C19291" t="s">
        <v>67135</v>
      </c>
      <c r="D19291" t="s">
        <v>67134</v>
      </c>
      <c r="E19291" t="str">
        <f t="shared" si="301"/>
        <v>587072 - GEORGIA TECH</v>
      </c>
      <c r="F19291" t="s">
        <v>1866</v>
      </c>
      <c r="G19291" t="s">
        <v>67133</v>
      </c>
      <c r="I19291" t="s">
        <v>67132</v>
      </c>
      <c r="J19291" t="s">
        <v>67131</v>
      </c>
      <c r="K19291" t="s">
        <v>208</v>
      </c>
      <c r="L19291" t="s">
        <v>67130</v>
      </c>
      <c r="N19291" t="s">
        <v>208</v>
      </c>
      <c r="O19291" t="s">
        <v>476</v>
      </c>
      <c r="P19291" t="s">
        <v>476</v>
      </c>
    </row>
    <row r="19292" spans="3:16">
      <c r="C19292" t="s">
        <v>50947</v>
      </c>
      <c r="D19292" t="s">
        <v>50946</v>
      </c>
      <c r="E19292" t="str">
        <f t="shared" si="301"/>
        <v>635807 - ISPCAN</v>
      </c>
      <c r="F19292" t="s">
        <v>6192</v>
      </c>
      <c r="G19292" t="s">
        <v>50945</v>
      </c>
      <c r="H19292" t="s">
        <v>50944</v>
      </c>
      <c r="I19292" t="s">
        <v>50943</v>
      </c>
      <c r="J19292" t="s">
        <v>50942</v>
      </c>
      <c r="K19292" t="s">
        <v>208</v>
      </c>
      <c r="L19292" t="s">
        <v>50941</v>
      </c>
      <c r="N19292" t="s">
        <v>208</v>
      </c>
      <c r="O19292" t="s">
        <v>476</v>
      </c>
      <c r="P19292" t="s">
        <v>476</v>
      </c>
    </row>
    <row r="19293" spans="3:16">
      <c r="C19293" t="s">
        <v>51362</v>
      </c>
      <c r="D19293" t="s">
        <v>51361</v>
      </c>
      <c r="E19293" t="str">
        <f t="shared" si="301"/>
        <v>597107 - IGCS</v>
      </c>
      <c r="F19293" t="s">
        <v>50896</v>
      </c>
      <c r="G19293" t="s">
        <v>51360</v>
      </c>
      <c r="I19293" t="s">
        <v>51359</v>
      </c>
      <c r="J19293" t="s">
        <v>51358</v>
      </c>
      <c r="K19293" t="s">
        <v>208</v>
      </c>
      <c r="L19293" t="s">
        <v>51357</v>
      </c>
      <c r="N19293" t="s">
        <v>208</v>
      </c>
      <c r="O19293" t="s">
        <v>476</v>
      </c>
      <c r="P19293" t="s">
        <v>476</v>
      </c>
    </row>
    <row r="19294" spans="3:16">
      <c r="C19294" t="s">
        <v>114489</v>
      </c>
      <c r="D19294" t="s">
        <v>114488</v>
      </c>
      <c r="E19294" t="str">
        <f t="shared" si="301"/>
        <v>658844 - BECK INSTITUTE</v>
      </c>
      <c r="F19294" t="s">
        <v>19455</v>
      </c>
      <c r="G19294" t="s">
        <v>114487</v>
      </c>
      <c r="H19294" t="s">
        <v>114486</v>
      </c>
      <c r="I19294" t="s">
        <v>114485</v>
      </c>
      <c r="J19294" t="s">
        <v>114484</v>
      </c>
      <c r="K19294" t="s">
        <v>208</v>
      </c>
      <c r="L19294" t="s">
        <v>114483</v>
      </c>
      <c r="N19294" t="s">
        <v>208</v>
      </c>
      <c r="O19294" t="s">
        <v>476</v>
      </c>
      <c r="P19294" t="s">
        <v>476</v>
      </c>
    </row>
    <row r="19295" spans="3:16">
      <c r="C19295" t="s">
        <v>49132</v>
      </c>
      <c r="D19295" t="s">
        <v>49131</v>
      </c>
      <c r="E19295" t="str">
        <f t="shared" si="301"/>
        <v>580624 - JOHNS HOPKINS MEDICINE</v>
      </c>
      <c r="F19295" t="s">
        <v>44069</v>
      </c>
      <c r="G19295" t="s">
        <v>49130</v>
      </c>
      <c r="H19295" t="s">
        <v>49129</v>
      </c>
      <c r="I19295" t="s">
        <v>49128</v>
      </c>
      <c r="J19295" t="s">
        <v>49127</v>
      </c>
      <c r="K19295" t="s">
        <v>208</v>
      </c>
      <c r="L19295" t="s">
        <v>49126</v>
      </c>
      <c r="N19295" t="s">
        <v>208</v>
      </c>
      <c r="O19295" t="s">
        <v>476</v>
      </c>
      <c r="P19295" t="s">
        <v>476</v>
      </c>
    </row>
    <row r="19296" spans="3:16">
      <c r="C19296" t="s">
        <v>41751</v>
      </c>
      <c r="D19296" t="s">
        <v>41750</v>
      </c>
      <c r="E19296" t="str">
        <f t="shared" si="301"/>
        <v>599761 - LSU</v>
      </c>
      <c r="F19296" t="s">
        <v>21527</v>
      </c>
      <c r="G19296" t="s">
        <v>41749</v>
      </c>
      <c r="I19296" t="s">
        <v>41748</v>
      </c>
      <c r="J19296" t="s">
        <v>41747</v>
      </c>
      <c r="K19296" t="s">
        <v>208</v>
      </c>
      <c r="L19296" t="s">
        <v>41746</v>
      </c>
      <c r="N19296" t="s">
        <v>208</v>
      </c>
      <c r="O19296" t="s">
        <v>476</v>
      </c>
      <c r="P19296" t="s">
        <v>476</v>
      </c>
    </row>
    <row r="19297" spans="3:16">
      <c r="C19297" t="s">
        <v>121864</v>
      </c>
      <c r="D19297" t="s">
        <v>121863</v>
      </c>
      <c r="E19297" t="str">
        <f t="shared" si="301"/>
        <v>649478 - ATSA</v>
      </c>
      <c r="F19297" t="s">
        <v>25645</v>
      </c>
      <c r="G19297" t="s">
        <v>121862</v>
      </c>
      <c r="H19297" t="s">
        <v>121861</v>
      </c>
      <c r="I19297" t="s">
        <v>121860</v>
      </c>
      <c r="K19297" t="s">
        <v>208</v>
      </c>
      <c r="L19297" t="s">
        <v>121859</v>
      </c>
      <c r="N19297" t="s">
        <v>208</v>
      </c>
      <c r="O19297" t="s">
        <v>476</v>
      </c>
      <c r="P19297" t="s">
        <v>476</v>
      </c>
    </row>
    <row r="19298" spans="3:16">
      <c r="C19298" t="s">
        <v>126430</v>
      </c>
      <c r="D19298" t="s">
        <v>126429</v>
      </c>
      <c r="E19298" t="str">
        <f t="shared" si="301"/>
        <v>634270 - AU SEIN EN DOUCEUR</v>
      </c>
      <c r="F19298" t="s">
        <v>3026</v>
      </c>
      <c r="G19298" t="s">
        <v>126428</v>
      </c>
      <c r="I19298" t="s">
        <v>126427</v>
      </c>
      <c r="K19298" t="s">
        <v>208</v>
      </c>
      <c r="L19298" t="s">
        <v>126426</v>
      </c>
      <c r="N19298" t="s">
        <v>208</v>
      </c>
      <c r="O19298" t="s">
        <v>476</v>
      </c>
      <c r="P19298" t="s">
        <v>476</v>
      </c>
    </row>
    <row r="19299" spans="3:16">
      <c r="C19299" t="s">
        <v>12309</v>
      </c>
      <c r="D19299" t="s">
        <v>12308</v>
      </c>
      <c r="E19299" t="str">
        <f t="shared" si="301"/>
        <v>646040 - SUNTEXT REVIEWS</v>
      </c>
      <c r="F19299" t="s">
        <v>12307</v>
      </c>
      <c r="G19299" t="s">
        <v>12306</v>
      </c>
      <c r="I19299" t="s">
        <v>12305</v>
      </c>
      <c r="J19299" t="s">
        <v>12304</v>
      </c>
      <c r="K19299" t="s">
        <v>208</v>
      </c>
      <c r="L19299" t="s">
        <v>12303</v>
      </c>
      <c r="N19299" t="s">
        <v>208</v>
      </c>
      <c r="O19299" t="s">
        <v>476</v>
      </c>
      <c r="P19299" t="s">
        <v>476</v>
      </c>
    </row>
    <row r="19300" spans="3:16">
      <c r="C19300" t="s">
        <v>51002</v>
      </c>
      <c r="D19300" t="s">
        <v>51001</v>
      </c>
      <c r="E19300" t="str">
        <f t="shared" si="301"/>
        <v>486668 - ISMRM ESMRMB</v>
      </c>
      <c r="F19300" t="s">
        <v>51000</v>
      </c>
      <c r="G19300" t="s">
        <v>50999</v>
      </c>
      <c r="H19300" t="s">
        <v>50998</v>
      </c>
      <c r="I19300" t="s">
        <v>50997</v>
      </c>
      <c r="J19300" t="s">
        <v>50996</v>
      </c>
      <c r="K19300" t="s">
        <v>208</v>
      </c>
      <c r="L19300" t="s">
        <v>50995</v>
      </c>
      <c r="N19300" t="s">
        <v>208</v>
      </c>
      <c r="O19300" t="s">
        <v>476</v>
      </c>
      <c r="P19300" t="s">
        <v>476</v>
      </c>
    </row>
    <row r="19301" spans="3:16">
      <c r="C19301" t="s">
        <v>50875</v>
      </c>
      <c r="D19301" t="s">
        <v>50874</v>
      </c>
      <c r="E19301" t="str">
        <f t="shared" si="301"/>
        <v>592158 - ISH</v>
      </c>
      <c r="F19301" t="s">
        <v>9985</v>
      </c>
      <c r="G19301" t="s">
        <v>50873</v>
      </c>
      <c r="I19301" t="s">
        <v>50872</v>
      </c>
      <c r="K19301" t="s">
        <v>208</v>
      </c>
      <c r="L19301" t="s">
        <v>50871</v>
      </c>
      <c r="N19301" t="s">
        <v>208</v>
      </c>
      <c r="O19301" t="s">
        <v>476</v>
      </c>
      <c r="P19301" t="s">
        <v>476</v>
      </c>
    </row>
    <row r="19302" spans="3:16">
      <c r="C19302" t="s">
        <v>129049</v>
      </c>
      <c r="D19302" t="s">
        <v>129048</v>
      </c>
      <c r="E19302" t="str">
        <f t="shared" si="301"/>
        <v>637282 - ACMG</v>
      </c>
      <c r="F19302" t="s">
        <v>22180</v>
      </c>
      <c r="G19302" t="s">
        <v>129047</v>
      </c>
      <c r="H19302" t="s">
        <v>129046</v>
      </c>
      <c r="I19302" t="s">
        <v>17333</v>
      </c>
      <c r="J19302" t="s">
        <v>129045</v>
      </c>
      <c r="K19302" t="s">
        <v>208</v>
      </c>
      <c r="L19302" t="s">
        <v>129044</v>
      </c>
      <c r="N19302" t="s">
        <v>208</v>
      </c>
      <c r="O19302" t="s">
        <v>476</v>
      </c>
      <c r="P19302" t="s">
        <v>476</v>
      </c>
    </row>
    <row r="19303" spans="3:16">
      <c r="C19303" t="s">
        <v>129020</v>
      </c>
      <c r="D19303" t="s">
        <v>129019</v>
      </c>
      <c r="E19303" t="str">
        <f t="shared" si="301"/>
        <v>576657 - AGA</v>
      </c>
      <c r="F19303" t="s">
        <v>52142</v>
      </c>
      <c r="G19303" t="s">
        <v>129018</v>
      </c>
      <c r="I19303" t="s">
        <v>17333</v>
      </c>
      <c r="J19303" t="s">
        <v>129017</v>
      </c>
      <c r="K19303" t="s">
        <v>208</v>
      </c>
      <c r="L19303" t="s">
        <v>129016</v>
      </c>
      <c r="N19303" t="s">
        <v>208</v>
      </c>
      <c r="O19303" t="s">
        <v>476</v>
      </c>
      <c r="P19303" t="s">
        <v>476</v>
      </c>
    </row>
    <row r="19304" spans="3:16">
      <c r="C19304" t="s">
        <v>128975</v>
      </c>
      <c r="D19304" t="s">
        <v>128974</v>
      </c>
      <c r="E19304" t="str">
        <f t="shared" si="301"/>
        <v>589329 - ASCB</v>
      </c>
      <c r="F19304" t="s">
        <v>16778</v>
      </c>
      <c r="G19304" t="s">
        <v>128973</v>
      </c>
      <c r="H19304" t="s">
        <v>128972</v>
      </c>
      <c r="I19304" t="s">
        <v>17333</v>
      </c>
      <c r="J19304" t="s">
        <v>128971</v>
      </c>
      <c r="K19304" t="s">
        <v>208</v>
      </c>
      <c r="L19304" t="s">
        <v>128970</v>
      </c>
      <c r="N19304" t="s">
        <v>208</v>
      </c>
      <c r="O19304" t="s">
        <v>476</v>
      </c>
      <c r="P19304" t="s">
        <v>476</v>
      </c>
    </row>
    <row r="19305" spans="3:16">
      <c r="C19305" t="s">
        <v>128898</v>
      </c>
      <c r="D19305" t="s">
        <v>128897</v>
      </c>
      <c r="E19305" t="str">
        <f t="shared" si="301"/>
        <v>466839 - ASHG</v>
      </c>
      <c r="G19305" t="s">
        <v>17334</v>
      </c>
      <c r="I19305" t="s">
        <v>17333</v>
      </c>
      <c r="J19305" t="s">
        <v>128896</v>
      </c>
      <c r="K19305" t="s">
        <v>208</v>
      </c>
      <c r="L19305" t="s">
        <v>128895</v>
      </c>
      <c r="N19305" t="s">
        <v>208</v>
      </c>
      <c r="O19305" t="s">
        <v>476</v>
      </c>
      <c r="P19305" t="s">
        <v>476</v>
      </c>
    </row>
    <row r="19306" spans="3:16">
      <c r="C19306" t="s">
        <v>89398</v>
      </c>
      <c r="D19306" t="s">
        <v>89397</v>
      </c>
      <c r="E19306" t="str">
        <f t="shared" si="301"/>
        <v>556634 - CFF</v>
      </c>
      <c r="F19306" t="s">
        <v>16047</v>
      </c>
      <c r="G19306" t="s">
        <v>89396</v>
      </c>
      <c r="I19306" t="s">
        <v>17333</v>
      </c>
      <c r="J19306" t="s">
        <v>89395</v>
      </c>
      <c r="K19306" t="s">
        <v>208</v>
      </c>
      <c r="L19306" t="s">
        <v>89394</v>
      </c>
      <c r="N19306" t="s">
        <v>208</v>
      </c>
      <c r="O19306" t="s">
        <v>476</v>
      </c>
      <c r="P19306" t="s">
        <v>476</v>
      </c>
    </row>
    <row r="19307" spans="3:16">
      <c r="C19307" t="s">
        <v>61947</v>
      </c>
      <c r="D19307" t="s">
        <v>61946</v>
      </c>
      <c r="E19307" t="str">
        <f t="shared" si="301"/>
        <v>549915 - HFSA</v>
      </c>
      <c r="F19307" t="s">
        <v>5179</v>
      </c>
      <c r="G19307" t="s">
        <v>61945</v>
      </c>
      <c r="H19307" t="s">
        <v>61944</v>
      </c>
      <c r="I19307" t="s">
        <v>17333</v>
      </c>
      <c r="J19307" t="s">
        <v>61943</v>
      </c>
      <c r="K19307" t="s">
        <v>208</v>
      </c>
      <c r="L19307" t="s">
        <v>61942</v>
      </c>
      <c r="N19307" t="s">
        <v>208</v>
      </c>
      <c r="O19307" t="s">
        <v>476</v>
      </c>
      <c r="P19307" t="s">
        <v>476</v>
      </c>
    </row>
    <row r="19308" spans="3:16">
      <c r="C19308" t="s">
        <v>51115</v>
      </c>
      <c r="D19308" t="s">
        <v>51114</v>
      </c>
      <c r="E19308" t="str">
        <f t="shared" si="301"/>
        <v>583856 - ISAC</v>
      </c>
      <c r="F19308" t="s">
        <v>47357</v>
      </c>
      <c r="G19308" t="s">
        <v>17334</v>
      </c>
      <c r="I19308" t="s">
        <v>17333</v>
      </c>
      <c r="K19308" t="s">
        <v>208</v>
      </c>
      <c r="L19308" t="s">
        <v>51113</v>
      </c>
      <c r="N19308" t="s">
        <v>208</v>
      </c>
      <c r="O19308" t="s">
        <v>476</v>
      </c>
      <c r="P19308" t="s">
        <v>476</v>
      </c>
    </row>
    <row r="19309" spans="3:16">
      <c r="C19309" t="s">
        <v>50971</v>
      </c>
      <c r="D19309" t="s">
        <v>50970</v>
      </c>
      <c r="E19309" t="str">
        <f t="shared" si="301"/>
        <v>520111 - ISPE</v>
      </c>
      <c r="F19309" t="s">
        <v>50969</v>
      </c>
      <c r="G19309" t="s">
        <v>50968</v>
      </c>
      <c r="H19309" t="s">
        <v>50967</v>
      </c>
      <c r="I19309" t="s">
        <v>17333</v>
      </c>
      <c r="J19309" t="s">
        <v>50966</v>
      </c>
      <c r="K19309" t="s">
        <v>208</v>
      </c>
      <c r="L19309" t="s">
        <v>50965</v>
      </c>
      <c r="N19309" t="s">
        <v>208</v>
      </c>
      <c r="O19309" t="s">
        <v>476</v>
      </c>
      <c r="P19309" t="s">
        <v>476</v>
      </c>
    </row>
    <row r="19310" spans="3:16">
      <c r="C19310" t="s">
        <v>50891</v>
      </c>
      <c r="D19310" t="s">
        <v>50890</v>
      </c>
      <c r="E19310" t="str">
        <f t="shared" si="301"/>
        <v>598033 - ISCBFM</v>
      </c>
      <c r="F19310" t="s">
        <v>10153</v>
      </c>
      <c r="G19310" t="s">
        <v>17334</v>
      </c>
      <c r="I19310" t="s">
        <v>17333</v>
      </c>
      <c r="J19310" t="s">
        <v>50889</v>
      </c>
      <c r="K19310" t="s">
        <v>208</v>
      </c>
      <c r="L19310" t="s">
        <v>50888</v>
      </c>
      <c r="N19310" t="s">
        <v>208</v>
      </c>
      <c r="O19310" t="s">
        <v>476</v>
      </c>
      <c r="P19310" t="s">
        <v>476</v>
      </c>
    </row>
    <row r="19311" spans="3:16">
      <c r="C19311" t="s">
        <v>17336</v>
      </c>
      <c r="D19311" t="s">
        <v>17336</v>
      </c>
      <c r="E19311" t="str">
        <f t="shared" si="301"/>
        <v>599232 - SHOCK SOCIETY</v>
      </c>
      <c r="F19311" t="s">
        <v>17335</v>
      </c>
      <c r="G19311" t="s">
        <v>17334</v>
      </c>
      <c r="I19311" t="s">
        <v>17333</v>
      </c>
      <c r="J19311" t="s">
        <v>17332</v>
      </c>
      <c r="K19311" t="s">
        <v>208</v>
      </c>
      <c r="L19311" t="s">
        <v>17331</v>
      </c>
      <c r="N19311" t="s">
        <v>208</v>
      </c>
      <c r="O19311" t="s">
        <v>476</v>
      </c>
      <c r="P19311" t="s">
        <v>476</v>
      </c>
    </row>
    <row r="19312" spans="3:16">
      <c r="C19312" t="s">
        <v>129102</v>
      </c>
      <c r="D19312" t="s">
        <v>129101</v>
      </c>
      <c r="E19312" t="str">
        <f t="shared" si="301"/>
        <v>646039 - AATS</v>
      </c>
      <c r="F19312" t="s">
        <v>17277</v>
      </c>
      <c r="G19312" t="s">
        <v>129100</v>
      </c>
      <c r="H19312" t="s">
        <v>129099</v>
      </c>
      <c r="I19312" t="s">
        <v>1878</v>
      </c>
      <c r="K19312" t="s">
        <v>208</v>
      </c>
      <c r="L19312" t="s">
        <v>129098</v>
      </c>
      <c r="N19312" t="s">
        <v>208</v>
      </c>
      <c r="O19312" t="s">
        <v>476</v>
      </c>
      <c r="P19312" t="s">
        <v>476</v>
      </c>
    </row>
    <row r="19313" spans="3:16">
      <c r="C19313" t="s">
        <v>61935</v>
      </c>
      <c r="D19313" t="s">
        <v>61934</v>
      </c>
      <c r="E19313" t="str">
        <f t="shared" si="301"/>
        <v>636873 - HVS</v>
      </c>
      <c r="F19313" t="s">
        <v>19073</v>
      </c>
      <c r="G19313" t="s">
        <v>61933</v>
      </c>
      <c r="H19313" t="s">
        <v>61932</v>
      </c>
      <c r="I19313" t="s">
        <v>1878</v>
      </c>
      <c r="J19313" t="s">
        <v>1877</v>
      </c>
      <c r="K19313" t="s">
        <v>208</v>
      </c>
      <c r="L19313" t="s">
        <v>61931</v>
      </c>
      <c r="N19313" t="s">
        <v>208</v>
      </c>
      <c r="O19313" t="s">
        <v>476</v>
      </c>
      <c r="P19313" t="s">
        <v>476</v>
      </c>
    </row>
    <row r="19314" spans="3:16">
      <c r="C19314" t="s">
        <v>1883</v>
      </c>
      <c r="D19314" t="s">
        <v>1882</v>
      </c>
      <c r="E19314" t="str">
        <f t="shared" si="301"/>
        <v>599920 - WSRM</v>
      </c>
      <c r="F19314" t="s">
        <v>1881</v>
      </c>
      <c r="G19314" t="s">
        <v>1880</v>
      </c>
      <c r="H19314" t="s">
        <v>1879</v>
      </c>
      <c r="I19314" t="s">
        <v>1878</v>
      </c>
      <c r="J19314" t="s">
        <v>1877</v>
      </c>
      <c r="K19314" t="s">
        <v>208</v>
      </c>
      <c r="L19314" t="s">
        <v>1876</v>
      </c>
      <c r="N19314" t="s">
        <v>208</v>
      </c>
      <c r="O19314" t="s">
        <v>476</v>
      </c>
      <c r="P19314" t="s">
        <v>476</v>
      </c>
    </row>
    <row r="19315" spans="3:16">
      <c r="C19315" t="s">
        <v>131149</v>
      </c>
      <c r="D19315" t="s">
        <v>131149</v>
      </c>
      <c r="E19315" t="str">
        <f t="shared" si="301"/>
        <v>566366 - AIRMED INTERNATIONAL</v>
      </c>
      <c r="F19315" t="s">
        <v>51466</v>
      </c>
      <c r="G19315" t="s">
        <v>131148</v>
      </c>
      <c r="H19315" t="s">
        <v>128893</v>
      </c>
      <c r="I19315" t="s">
        <v>10151</v>
      </c>
      <c r="J19315" t="s">
        <v>131147</v>
      </c>
      <c r="K19315" t="s">
        <v>208</v>
      </c>
      <c r="L19315" t="s">
        <v>131146</v>
      </c>
      <c r="N19315" t="s">
        <v>208</v>
      </c>
      <c r="O19315" t="s">
        <v>476</v>
      </c>
      <c r="P19315" t="s">
        <v>476</v>
      </c>
    </row>
    <row r="19316" spans="3:16">
      <c r="C19316" t="s">
        <v>10154</v>
      </c>
      <c r="D19316" t="s">
        <v>6504</v>
      </c>
      <c r="E19316" t="str">
        <f t="shared" si="301"/>
        <v>598021 - UAB</v>
      </c>
      <c r="F19316" t="s">
        <v>10153</v>
      </c>
      <c r="G19316" t="s">
        <v>10152</v>
      </c>
      <c r="I19316" t="s">
        <v>10151</v>
      </c>
      <c r="J19316" t="s">
        <v>10150</v>
      </c>
      <c r="K19316" t="s">
        <v>208</v>
      </c>
      <c r="L19316" t="s">
        <v>10149</v>
      </c>
      <c r="N19316" t="s">
        <v>208</v>
      </c>
      <c r="O19316" t="s">
        <v>476</v>
      </c>
      <c r="P19316" t="s">
        <v>476</v>
      </c>
    </row>
    <row r="19317" spans="3:16">
      <c r="C19317" t="s">
        <v>10465</v>
      </c>
      <c r="D19317" t="s">
        <v>10464</v>
      </c>
      <c r="E19317" t="str">
        <f t="shared" si="301"/>
        <v>608786 - AAPDPP</v>
      </c>
      <c r="F19317" t="s">
        <v>10463</v>
      </c>
      <c r="G19317" t="s">
        <v>10462</v>
      </c>
      <c r="H19317" t="s">
        <v>10461</v>
      </c>
      <c r="I19317" t="s">
        <v>10460</v>
      </c>
      <c r="J19317" t="s">
        <v>10459</v>
      </c>
      <c r="K19317" t="s">
        <v>208</v>
      </c>
      <c r="L19317" t="s">
        <v>10458</v>
      </c>
      <c r="N19317" t="s">
        <v>208</v>
      </c>
      <c r="O19317" t="s">
        <v>476</v>
      </c>
      <c r="P19317" t="s">
        <v>476</v>
      </c>
    </row>
    <row r="19318" spans="3:16">
      <c r="C19318" t="s">
        <v>112669</v>
      </c>
      <c r="D19318" t="s">
        <v>112669</v>
      </c>
      <c r="E19318" t="str">
        <f t="shared" si="301"/>
        <v>604124 - BOSTON CHILDREN'S HOSPITAL</v>
      </c>
      <c r="F19318" t="s">
        <v>32683</v>
      </c>
      <c r="G19318" t="s">
        <v>112668</v>
      </c>
      <c r="I19318" t="s">
        <v>29415</v>
      </c>
      <c r="K19318" t="s">
        <v>208</v>
      </c>
      <c r="L19318" t="s">
        <v>112667</v>
      </c>
      <c r="N19318" t="s">
        <v>208</v>
      </c>
      <c r="O19318" t="s">
        <v>476</v>
      </c>
      <c r="P19318" t="s">
        <v>476</v>
      </c>
    </row>
    <row r="19319" spans="3:16">
      <c r="C19319" t="s">
        <v>112666</v>
      </c>
      <c r="D19319" t="s">
        <v>112666</v>
      </c>
      <c r="E19319" t="str">
        <f t="shared" si="301"/>
        <v>554820 - BOSTON UNIVERSITY</v>
      </c>
      <c r="F19319" t="s">
        <v>112665</v>
      </c>
      <c r="G19319" t="s">
        <v>112664</v>
      </c>
      <c r="H19319" t="s">
        <v>112663</v>
      </c>
      <c r="I19319" t="s">
        <v>29415</v>
      </c>
      <c r="J19319" t="s">
        <v>112662</v>
      </c>
      <c r="K19319" t="s">
        <v>208</v>
      </c>
      <c r="L19319" t="s">
        <v>112661</v>
      </c>
      <c r="N19319" t="s">
        <v>208</v>
      </c>
      <c r="O19319" t="s">
        <v>476</v>
      </c>
      <c r="P19319" t="s">
        <v>476</v>
      </c>
    </row>
    <row r="19320" spans="3:16">
      <c r="C19320" t="s">
        <v>108664</v>
      </c>
      <c r="D19320" t="s">
        <v>108663</v>
      </c>
      <c r="E19320" t="str">
        <f t="shared" si="301"/>
        <v>594805 - CMS</v>
      </c>
      <c r="F19320" t="s">
        <v>108662</v>
      </c>
      <c r="G19320" t="s">
        <v>108661</v>
      </c>
      <c r="H19320" t="s">
        <v>108660</v>
      </c>
      <c r="I19320" t="s">
        <v>29415</v>
      </c>
      <c r="J19320" t="s">
        <v>108659</v>
      </c>
      <c r="K19320" t="s">
        <v>208</v>
      </c>
      <c r="L19320" t="s">
        <v>108658</v>
      </c>
      <c r="N19320" t="s">
        <v>208</v>
      </c>
      <c r="O19320" t="s">
        <v>476</v>
      </c>
      <c r="P19320" t="s">
        <v>476</v>
      </c>
    </row>
    <row r="19321" spans="3:16">
      <c r="C19321" t="s">
        <v>62279</v>
      </c>
      <c r="D19321" t="s">
        <v>62278</v>
      </c>
      <c r="E19321" t="str">
        <f t="shared" si="301"/>
        <v>563171 - HMS</v>
      </c>
      <c r="F19321" t="s">
        <v>9972</v>
      </c>
      <c r="G19321" t="s">
        <v>62277</v>
      </c>
      <c r="I19321" t="s">
        <v>29415</v>
      </c>
      <c r="K19321" t="s">
        <v>208</v>
      </c>
      <c r="L19321" t="s">
        <v>62276</v>
      </c>
      <c r="N19321" t="s">
        <v>208</v>
      </c>
      <c r="O19321" t="s">
        <v>476</v>
      </c>
      <c r="P19321" t="s">
        <v>476</v>
      </c>
    </row>
    <row r="19322" spans="3:16">
      <c r="C19322" t="s">
        <v>51528</v>
      </c>
      <c r="D19322" t="s">
        <v>51527</v>
      </c>
      <c r="E19322" t="str">
        <f t="shared" si="301"/>
        <v>670893 - ICONS</v>
      </c>
      <c r="F19322" t="s">
        <v>29980</v>
      </c>
      <c r="G19322" t="s">
        <v>51526</v>
      </c>
      <c r="H19322" t="s">
        <v>51525</v>
      </c>
      <c r="I19322" t="s">
        <v>29415</v>
      </c>
      <c r="K19322" t="s">
        <v>208</v>
      </c>
      <c r="L19322" t="s">
        <v>51524</v>
      </c>
      <c r="N19322" t="s">
        <v>208</v>
      </c>
      <c r="O19322" t="s">
        <v>476</v>
      </c>
      <c r="P19322" t="s">
        <v>476</v>
      </c>
    </row>
    <row r="19323" spans="3:16">
      <c r="C19323" t="s">
        <v>29419</v>
      </c>
      <c r="D19323" t="s">
        <v>29419</v>
      </c>
      <c r="E19323" t="str">
        <f t="shared" si="301"/>
        <v>593771 - PARTNERS HEALTHCARE</v>
      </c>
      <c r="F19323" t="s">
        <v>29418</v>
      </c>
      <c r="G19323" t="s">
        <v>29417</v>
      </c>
      <c r="H19323" t="s">
        <v>29416</v>
      </c>
      <c r="I19323" t="s">
        <v>29415</v>
      </c>
      <c r="J19323" t="s">
        <v>29414</v>
      </c>
      <c r="K19323" t="s">
        <v>208</v>
      </c>
      <c r="L19323" t="s">
        <v>29413</v>
      </c>
      <c r="N19323" t="s">
        <v>208</v>
      </c>
      <c r="O19323" t="s">
        <v>476</v>
      </c>
      <c r="P19323" t="s">
        <v>476</v>
      </c>
    </row>
    <row r="19324" spans="3:16">
      <c r="C19324" t="s">
        <v>24008</v>
      </c>
      <c r="D19324" t="s">
        <v>24007</v>
      </c>
      <c r="E19324" t="str">
        <f t="shared" si="301"/>
        <v>572937 - RADRES</v>
      </c>
      <c r="F19324" t="s">
        <v>24006</v>
      </c>
      <c r="G19324" t="s">
        <v>24005</v>
      </c>
      <c r="H19324" t="s">
        <v>24004</v>
      </c>
      <c r="I19324" t="s">
        <v>24003</v>
      </c>
      <c r="J19324" t="s">
        <v>24002</v>
      </c>
      <c r="K19324" t="s">
        <v>208</v>
      </c>
      <c r="L19324" t="s">
        <v>24001</v>
      </c>
      <c r="N19324" t="s">
        <v>208</v>
      </c>
      <c r="O19324" t="s">
        <v>476</v>
      </c>
      <c r="P19324" t="s">
        <v>476</v>
      </c>
    </row>
    <row r="19325" spans="3:16">
      <c r="C19325" t="s">
        <v>94218</v>
      </c>
      <c r="D19325" t="s">
        <v>94217</v>
      </c>
      <c r="E19325" t="str">
        <f t="shared" si="301"/>
        <v>582062 - CPDD</v>
      </c>
      <c r="F19325" t="s">
        <v>94216</v>
      </c>
      <c r="G19325" t="s">
        <v>10314</v>
      </c>
      <c r="I19325" t="s">
        <v>10313</v>
      </c>
      <c r="J19325" t="s">
        <v>94215</v>
      </c>
      <c r="K19325" t="s">
        <v>208</v>
      </c>
      <c r="L19325" t="s">
        <v>94214</v>
      </c>
      <c r="N19325" t="s">
        <v>208</v>
      </c>
      <c r="O19325" t="s">
        <v>476</v>
      </c>
      <c r="P19325" t="s">
        <v>476</v>
      </c>
    </row>
    <row r="19326" spans="3:16">
      <c r="C19326" t="s">
        <v>50925</v>
      </c>
      <c r="D19326" t="s">
        <v>50924</v>
      </c>
      <c r="E19326" t="str">
        <f t="shared" si="301"/>
        <v>672737 - ITSS</v>
      </c>
      <c r="F19326" t="s">
        <v>37792</v>
      </c>
      <c r="G19326" t="s">
        <v>10314</v>
      </c>
      <c r="I19326" t="s">
        <v>10313</v>
      </c>
      <c r="J19326" t="s">
        <v>50923</v>
      </c>
      <c r="K19326" t="s">
        <v>208</v>
      </c>
      <c r="L19326" t="s">
        <v>50922</v>
      </c>
      <c r="N19326" t="s">
        <v>208</v>
      </c>
      <c r="O19326" t="s">
        <v>476</v>
      </c>
      <c r="P19326" t="s">
        <v>476</v>
      </c>
    </row>
    <row r="19327" spans="3:16">
      <c r="C19327" t="s">
        <v>50865</v>
      </c>
      <c r="D19327" t="s">
        <v>50864</v>
      </c>
      <c r="E19327" t="str">
        <f t="shared" si="301"/>
        <v>558497 - ISIPT</v>
      </c>
      <c r="F19327" t="s">
        <v>50863</v>
      </c>
      <c r="G19327" t="s">
        <v>10314</v>
      </c>
      <c r="I19327" t="s">
        <v>10313</v>
      </c>
      <c r="J19327" t="s">
        <v>50862</v>
      </c>
      <c r="K19327" t="s">
        <v>208</v>
      </c>
      <c r="L19327" t="s">
        <v>50861</v>
      </c>
      <c r="N19327" t="s">
        <v>208</v>
      </c>
      <c r="O19327" t="s">
        <v>476</v>
      </c>
      <c r="P19327" t="s">
        <v>476</v>
      </c>
    </row>
    <row r="19328" spans="3:16">
      <c r="C19328" t="s">
        <v>19168</v>
      </c>
      <c r="D19328" t="s">
        <v>19167</v>
      </c>
      <c r="E19328" t="str">
        <f t="shared" si="301"/>
        <v>667845 - SIRS</v>
      </c>
      <c r="F19328" t="s">
        <v>14360</v>
      </c>
      <c r="G19328" t="s">
        <v>19166</v>
      </c>
      <c r="I19328" t="s">
        <v>10313</v>
      </c>
      <c r="J19328" t="s">
        <v>19165</v>
      </c>
      <c r="K19328" t="s">
        <v>208</v>
      </c>
      <c r="L19328" t="s">
        <v>19164</v>
      </c>
      <c r="N19328" t="s">
        <v>208</v>
      </c>
      <c r="O19328" t="s">
        <v>476</v>
      </c>
      <c r="P19328" t="s">
        <v>476</v>
      </c>
    </row>
    <row r="19329" spans="3:16">
      <c r="C19329" t="s">
        <v>14636</v>
      </c>
      <c r="D19329" t="s">
        <v>14635</v>
      </c>
      <c r="E19329" t="str">
        <f t="shared" si="301"/>
        <v>602255 - SOBP</v>
      </c>
      <c r="F19329" t="s">
        <v>953</v>
      </c>
      <c r="G19329" t="s">
        <v>10314</v>
      </c>
      <c r="I19329" t="s">
        <v>10313</v>
      </c>
      <c r="J19329" t="s">
        <v>14634</v>
      </c>
      <c r="K19329" t="s">
        <v>208</v>
      </c>
      <c r="L19329" t="s">
        <v>14633</v>
      </c>
      <c r="N19329" t="s">
        <v>208</v>
      </c>
      <c r="O19329" t="s">
        <v>476</v>
      </c>
      <c r="P19329" t="s">
        <v>476</v>
      </c>
    </row>
    <row r="19330" spans="3:16">
      <c r="C19330" t="s">
        <v>10316</v>
      </c>
      <c r="D19330" t="s">
        <v>10315</v>
      </c>
      <c r="E19330" t="str">
        <f t="shared" ref="E19330:E19393" si="302">_xlfn.CONCAT(L19330," - ",D19330)</f>
        <v>669106 - THE INTERNATIONAL MARCE SOCIETY</v>
      </c>
      <c r="F19330" t="s">
        <v>9728</v>
      </c>
      <c r="G19330" t="s">
        <v>10314</v>
      </c>
      <c r="I19330" t="s">
        <v>10313</v>
      </c>
      <c r="J19330" t="s">
        <v>10312</v>
      </c>
      <c r="K19330" t="s">
        <v>208</v>
      </c>
      <c r="L19330" t="s">
        <v>10311</v>
      </c>
      <c r="N19330" t="s">
        <v>208</v>
      </c>
      <c r="O19330" t="s">
        <v>476</v>
      </c>
      <c r="P19330" t="s">
        <v>476</v>
      </c>
    </row>
    <row r="19331" spans="3:16">
      <c r="C19331" t="s">
        <v>50833</v>
      </c>
      <c r="D19331" t="s">
        <v>50827</v>
      </c>
      <c r="E19331" t="str">
        <f t="shared" si="302"/>
        <v>650626 - ISOP</v>
      </c>
      <c r="F19331" t="s">
        <v>28983</v>
      </c>
      <c r="G19331" t="s">
        <v>50832</v>
      </c>
      <c r="I19331" t="s">
        <v>50831</v>
      </c>
      <c r="J19331" t="s">
        <v>50830</v>
      </c>
      <c r="K19331" t="s">
        <v>208</v>
      </c>
      <c r="L19331" t="s">
        <v>50829</v>
      </c>
      <c r="N19331" t="s">
        <v>208</v>
      </c>
      <c r="O19331" t="s">
        <v>476</v>
      </c>
      <c r="P19331" t="s">
        <v>476</v>
      </c>
    </row>
    <row r="19332" spans="3:16">
      <c r="C19332" t="s">
        <v>130820</v>
      </c>
      <c r="D19332" t="s">
        <v>130820</v>
      </c>
      <c r="E19332" t="str">
        <f t="shared" si="302"/>
        <v>655144 - ALBERT EINSTEIN COLLEGE OF MEDECINE</v>
      </c>
      <c r="F19332" t="s">
        <v>8728</v>
      </c>
      <c r="G19332" t="s">
        <v>130819</v>
      </c>
      <c r="I19332" t="s">
        <v>130818</v>
      </c>
      <c r="J19332" t="s">
        <v>130817</v>
      </c>
      <c r="K19332" t="s">
        <v>208</v>
      </c>
      <c r="L19332" t="s">
        <v>130816</v>
      </c>
      <c r="N19332" t="s">
        <v>208</v>
      </c>
      <c r="O19332" t="s">
        <v>476</v>
      </c>
      <c r="P19332" t="s">
        <v>476</v>
      </c>
    </row>
    <row r="19333" spans="3:16">
      <c r="C19333" t="s">
        <v>52144</v>
      </c>
      <c r="D19333" t="s">
        <v>52143</v>
      </c>
      <c r="E19333" t="str">
        <f t="shared" si="302"/>
        <v>576621 - IHI</v>
      </c>
      <c r="F19333" t="s">
        <v>52142</v>
      </c>
      <c r="G19333" t="s">
        <v>52141</v>
      </c>
      <c r="I19333" t="s">
        <v>37983</v>
      </c>
      <c r="J19333" t="s">
        <v>52140</v>
      </c>
      <c r="K19333" t="s">
        <v>208</v>
      </c>
      <c r="L19333" t="s">
        <v>52139</v>
      </c>
      <c r="N19333" t="s">
        <v>208</v>
      </c>
      <c r="O19333" t="s">
        <v>476</v>
      </c>
      <c r="P19333" t="s">
        <v>476</v>
      </c>
    </row>
    <row r="19334" spans="3:16">
      <c r="C19334" t="s">
        <v>44566</v>
      </c>
      <c r="D19334" t="s">
        <v>44566</v>
      </c>
      <c r="E19334" t="str">
        <f t="shared" si="302"/>
        <v>528882 - LEAN ENTERPRISE INSTITUTE</v>
      </c>
      <c r="F19334" t="s">
        <v>44565</v>
      </c>
      <c r="G19334" t="s">
        <v>44564</v>
      </c>
      <c r="H19334" t="s">
        <v>14605</v>
      </c>
      <c r="I19334" t="s">
        <v>37983</v>
      </c>
      <c r="J19334" t="s">
        <v>44563</v>
      </c>
      <c r="K19334" t="s">
        <v>208</v>
      </c>
      <c r="L19334" t="s">
        <v>44562</v>
      </c>
      <c r="N19334" t="s">
        <v>208</v>
      </c>
      <c r="O19334" t="s">
        <v>476</v>
      </c>
      <c r="P19334" t="s">
        <v>476</v>
      </c>
    </row>
    <row r="19335" spans="3:16">
      <c r="C19335" t="s">
        <v>37986</v>
      </c>
      <c r="D19335" t="s">
        <v>37985</v>
      </c>
      <c r="E19335" t="str">
        <f t="shared" si="302"/>
        <v>543123 - MIT</v>
      </c>
      <c r="F19335" t="s">
        <v>16978</v>
      </c>
      <c r="G19335" t="s">
        <v>37984</v>
      </c>
      <c r="I19335" t="s">
        <v>37983</v>
      </c>
      <c r="J19335" t="s">
        <v>37982</v>
      </c>
      <c r="K19335" t="s">
        <v>208</v>
      </c>
      <c r="L19335" t="s">
        <v>37981</v>
      </c>
      <c r="N19335" t="s">
        <v>208</v>
      </c>
      <c r="O19335" t="s">
        <v>476</v>
      </c>
      <c r="P19335" t="s">
        <v>476</v>
      </c>
    </row>
    <row r="19336" spans="3:16">
      <c r="C19336" t="s">
        <v>51563</v>
      </c>
      <c r="D19336" t="s">
        <v>51562</v>
      </c>
      <c r="E19336" t="str">
        <f t="shared" si="302"/>
        <v>653020 - ICCMO</v>
      </c>
      <c r="F19336" t="s">
        <v>2771</v>
      </c>
      <c r="G19336" t="s">
        <v>51561</v>
      </c>
      <c r="I19336" t="s">
        <v>51560</v>
      </c>
      <c r="J19336" t="s">
        <v>51559</v>
      </c>
      <c r="K19336" t="s">
        <v>208</v>
      </c>
      <c r="L19336" t="s">
        <v>51558</v>
      </c>
      <c r="N19336" t="s">
        <v>208</v>
      </c>
      <c r="O19336" t="s">
        <v>476</v>
      </c>
      <c r="P19336" t="s">
        <v>476</v>
      </c>
    </row>
    <row r="19337" spans="3:16">
      <c r="C19337" t="s">
        <v>50774</v>
      </c>
      <c r="D19337" t="s">
        <v>50773</v>
      </c>
      <c r="E19337" t="str">
        <f t="shared" si="302"/>
        <v>571738 - ISTH</v>
      </c>
      <c r="F19337" t="s">
        <v>4516</v>
      </c>
      <c r="G19337" t="s">
        <v>50772</v>
      </c>
      <c r="H19337" t="s">
        <v>50771</v>
      </c>
      <c r="I19337" t="s">
        <v>50770</v>
      </c>
      <c r="J19337" t="s">
        <v>50769</v>
      </c>
      <c r="K19337" t="s">
        <v>208</v>
      </c>
      <c r="L19337" t="s">
        <v>50768</v>
      </c>
      <c r="N19337" t="s">
        <v>208</v>
      </c>
      <c r="O19337" t="s">
        <v>476</v>
      </c>
      <c r="P19337" t="s">
        <v>476</v>
      </c>
    </row>
    <row r="19338" spans="3:16">
      <c r="C19338" t="s">
        <v>5067</v>
      </c>
      <c r="D19338" t="s">
        <v>5066</v>
      </c>
      <c r="E19338" t="str">
        <f t="shared" si="302"/>
        <v>603752 - UNC</v>
      </c>
      <c r="F19338" t="s">
        <v>5065</v>
      </c>
      <c r="I19338" t="s">
        <v>5064</v>
      </c>
      <c r="J19338" t="s">
        <v>5063</v>
      </c>
      <c r="K19338" t="s">
        <v>208</v>
      </c>
      <c r="L19338" t="s">
        <v>5062</v>
      </c>
      <c r="N19338" t="s">
        <v>208</v>
      </c>
      <c r="O19338" t="s">
        <v>476</v>
      </c>
      <c r="P19338" t="s">
        <v>476</v>
      </c>
    </row>
    <row r="19339" spans="3:16">
      <c r="C19339" t="s">
        <v>51586</v>
      </c>
      <c r="D19339" t="s">
        <v>51585</v>
      </c>
      <c r="E19339" t="str">
        <f t="shared" si="302"/>
        <v>659137 - ICCS</v>
      </c>
      <c r="F19339" t="s">
        <v>4408</v>
      </c>
      <c r="G19339" t="s">
        <v>51584</v>
      </c>
      <c r="I19339" t="s">
        <v>51583</v>
      </c>
      <c r="K19339" t="s">
        <v>208</v>
      </c>
      <c r="L19339" t="s">
        <v>51582</v>
      </c>
      <c r="N19339" t="s">
        <v>208</v>
      </c>
      <c r="O19339" t="s">
        <v>476</v>
      </c>
      <c r="P19339" t="s">
        <v>476</v>
      </c>
    </row>
    <row r="19340" spans="3:16">
      <c r="C19340" t="s">
        <v>117575</v>
      </c>
      <c r="D19340" t="s">
        <v>117574</v>
      </c>
      <c r="E19340" t="str">
        <f t="shared" si="302"/>
        <v>581665 - MARTINOS CENTER</v>
      </c>
      <c r="F19340" t="s">
        <v>18716</v>
      </c>
      <c r="G19340" t="s">
        <v>117573</v>
      </c>
      <c r="H19340" t="s">
        <v>117572</v>
      </c>
      <c r="I19340" t="s">
        <v>117571</v>
      </c>
      <c r="K19340" t="s">
        <v>208</v>
      </c>
      <c r="L19340" t="s">
        <v>117570</v>
      </c>
      <c r="N19340" t="s">
        <v>208</v>
      </c>
      <c r="O19340" t="s">
        <v>476</v>
      </c>
      <c r="P19340" t="s">
        <v>476</v>
      </c>
    </row>
    <row r="19341" spans="3:16">
      <c r="C19341" t="s">
        <v>129352</v>
      </c>
      <c r="D19341" t="s">
        <v>129352</v>
      </c>
      <c r="E19341" t="str">
        <f t="shared" si="302"/>
        <v>597429 - ALZHEIMER'S ASSOCIATION</v>
      </c>
      <c r="F19341" t="s">
        <v>26956</v>
      </c>
      <c r="G19341" t="s">
        <v>129351</v>
      </c>
      <c r="I19341" t="s">
        <v>10144</v>
      </c>
      <c r="K19341" t="s">
        <v>208</v>
      </c>
      <c r="L19341" t="s">
        <v>129350</v>
      </c>
      <c r="N19341" t="s">
        <v>208</v>
      </c>
      <c r="O19341" t="s">
        <v>476</v>
      </c>
      <c r="P19341" t="s">
        <v>476</v>
      </c>
    </row>
    <row r="19342" spans="3:16">
      <c r="C19342" t="s">
        <v>129097</v>
      </c>
      <c r="D19342" t="s">
        <v>129096</v>
      </c>
      <c r="E19342" t="str">
        <f t="shared" si="302"/>
        <v>566469 - AAE</v>
      </c>
      <c r="F19342" t="s">
        <v>129095</v>
      </c>
      <c r="G19342" t="s">
        <v>129094</v>
      </c>
      <c r="H19342" t="s">
        <v>18878</v>
      </c>
      <c r="I19342" t="s">
        <v>10144</v>
      </c>
      <c r="J19342" t="s">
        <v>129093</v>
      </c>
      <c r="K19342" t="s">
        <v>208</v>
      </c>
      <c r="L19342" t="s">
        <v>129092</v>
      </c>
      <c r="N19342" t="s">
        <v>208</v>
      </c>
      <c r="O19342" t="s">
        <v>476</v>
      </c>
      <c r="P19342" t="s">
        <v>476</v>
      </c>
    </row>
    <row r="19343" spans="3:16">
      <c r="C19343" t="s">
        <v>129034</v>
      </c>
      <c r="D19343" t="s">
        <v>129033</v>
      </c>
      <c r="E19343" t="str">
        <f t="shared" si="302"/>
        <v>509693 - ACS</v>
      </c>
      <c r="F19343" t="s">
        <v>81104</v>
      </c>
      <c r="G19343" t="s">
        <v>129032</v>
      </c>
      <c r="I19343" t="s">
        <v>10144</v>
      </c>
      <c r="J19343" t="s">
        <v>129031</v>
      </c>
      <c r="K19343" t="s">
        <v>208</v>
      </c>
      <c r="L19343" t="s">
        <v>129030</v>
      </c>
      <c r="N19343" t="s">
        <v>208</v>
      </c>
      <c r="O19343" t="s">
        <v>476</v>
      </c>
      <c r="P19343" t="s">
        <v>476</v>
      </c>
    </row>
    <row r="19344" spans="3:16">
      <c r="C19344" t="s">
        <v>129025</v>
      </c>
      <c r="D19344" t="s">
        <v>115920</v>
      </c>
      <c r="E19344" t="str">
        <f t="shared" si="302"/>
        <v>554996 - AES</v>
      </c>
      <c r="F19344" t="s">
        <v>10207</v>
      </c>
      <c r="G19344" t="s">
        <v>129024</v>
      </c>
      <c r="H19344" t="s">
        <v>129023</v>
      </c>
      <c r="I19344" t="s">
        <v>10144</v>
      </c>
      <c r="J19344" t="s">
        <v>129022</v>
      </c>
      <c r="K19344" t="s">
        <v>208</v>
      </c>
      <c r="L19344" t="s">
        <v>129021</v>
      </c>
      <c r="N19344" t="s">
        <v>208</v>
      </c>
      <c r="O19344" t="s">
        <v>476</v>
      </c>
      <c r="P19344" t="s">
        <v>476</v>
      </c>
    </row>
    <row r="19345" spans="3:16">
      <c r="C19345" t="s">
        <v>128937</v>
      </c>
      <c r="D19345" t="s">
        <v>128936</v>
      </c>
      <c r="E19345" t="str">
        <f t="shared" si="302"/>
        <v>683292 - ASSH</v>
      </c>
      <c r="F19345" t="s">
        <v>9059</v>
      </c>
      <c r="G19345" t="s">
        <v>128935</v>
      </c>
      <c r="I19345" t="s">
        <v>10144</v>
      </c>
      <c r="J19345" t="s">
        <v>128934</v>
      </c>
      <c r="K19345" t="s">
        <v>208</v>
      </c>
      <c r="L19345" t="s">
        <v>128933</v>
      </c>
      <c r="N19345" t="s">
        <v>208</v>
      </c>
      <c r="O19345" t="s">
        <v>476</v>
      </c>
      <c r="P19345" t="s">
        <v>476</v>
      </c>
    </row>
    <row r="19346" spans="3:16">
      <c r="C19346" t="s">
        <v>128883</v>
      </c>
      <c r="D19346" t="s">
        <v>128882</v>
      </c>
      <c r="E19346" t="str">
        <f t="shared" si="302"/>
        <v>564291 - ASPO</v>
      </c>
      <c r="F19346" t="s">
        <v>95326</v>
      </c>
      <c r="G19346" t="s">
        <v>128881</v>
      </c>
      <c r="H19346" t="s">
        <v>128880</v>
      </c>
      <c r="I19346" t="s">
        <v>10144</v>
      </c>
      <c r="J19346" t="s">
        <v>128879</v>
      </c>
      <c r="K19346" t="s">
        <v>208</v>
      </c>
      <c r="L19346" t="s">
        <v>128878</v>
      </c>
      <c r="N19346" t="s">
        <v>208</v>
      </c>
      <c r="O19346" t="s">
        <v>476</v>
      </c>
      <c r="P19346" t="s">
        <v>476</v>
      </c>
    </row>
    <row r="19347" spans="3:16">
      <c r="C19347" t="s">
        <v>128877</v>
      </c>
      <c r="D19347" t="s">
        <v>128876</v>
      </c>
      <c r="E19347" t="str">
        <f t="shared" si="302"/>
        <v>612601 - ASRS</v>
      </c>
      <c r="F19347" t="s">
        <v>36161</v>
      </c>
      <c r="G19347" t="s">
        <v>128875</v>
      </c>
      <c r="H19347" t="s">
        <v>128874</v>
      </c>
      <c r="I19347" t="s">
        <v>10144</v>
      </c>
      <c r="J19347" t="s">
        <v>128873</v>
      </c>
      <c r="K19347" t="s">
        <v>208</v>
      </c>
      <c r="L19347" t="s">
        <v>128872</v>
      </c>
      <c r="N19347" t="s">
        <v>208</v>
      </c>
      <c r="O19347" t="s">
        <v>476</v>
      </c>
      <c r="P19347" t="s">
        <v>476</v>
      </c>
    </row>
    <row r="19348" spans="3:16">
      <c r="C19348" t="s">
        <v>121875</v>
      </c>
      <c r="D19348" t="s">
        <v>121874</v>
      </c>
      <c r="E19348" t="str">
        <f t="shared" si="302"/>
        <v>566809 - AAAM</v>
      </c>
      <c r="F19348" t="s">
        <v>33893</v>
      </c>
      <c r="G19348" t="s">
        <v>121873</v>
      </c>
      <c r="H19348" t="s">
        <v>121872</v>
      </c>
      <c r="I19348" t="s">
        <v>10144</v>
      </c>
      <c r="J19348" t="s">
        <v>121871</v>
      </c>
      <c r="K19348" t="s">
        <v>208</v>
      </c>
      <c r="L19348" t="s">
        <v>121870</v>
      </c>
      <c r="N19348" t="s">
        <v>208</v>
      </c>
      <c r="O19348" t="s">
        <v>476</v>
      </c>
      <c r="P19348" t="s">
        <v>476</v>
      </c>
    </row>
    <row r="19349" spans="3:16">
      <c r="C19349" t="s">
        <v>113480</v>
      </c>
      <c r="D19349" t="s">
        <v>113480</v>
      </c>
      <c r="E19349" t="str">
        <f t="shared" si="302"/>
        <v>604823 - BIO ASCEND</v>
      </c>
      <c r="F19349" t="s">
        <v>50765</v>
      </c>
      <c r="G19349" t="s">
        <v>113479</v>
      </c>
      <c r="H19349" t="s">
        <v>113478</v>
      </c>
      <c r="I19349" t="s">
        <v>10144</v>
      </c>
      <c r="J19349" t="s">
        <v>113477</v>
      </c>
      <c r="K19349" t="s">
        <v>208</v>
      </c>
      <c r="L19349" t="s">
        <v>113476</v>
      </c>
      <c r="N19349" t="s">
        <v>208</v>
      </c>
      <c r="O19349" t="s">
        <v>476</v>
      </c>
      <c r="P19349" t="s">
        <v>476</v>
      </c>
    </row>
    <row r="19350" spans="3:16">
      <c r="C19350" t="s">
        <v>96344</v>
      </c>
      <c r="D19350" t="s">
        <v>96343</v>
      </c>
      <c r="E19350" t="str">
        <f t="shared" si="302"/>
        <v>667730 - CDS</v>
      </c>
      <c r="F19350" t="s">
        <v>13148</v>
      </c>
      <c r="G19350" t="s">
        <v>96342</v>
      </c>
      <c r="H19350" t="s">
        <v>20440</v>
      </c>
      <c r="I19350" t="s">
        <v>10144</v>
      </c>
      <c r="J19350" t="s">
        <v>96341</v>
      </c>
      <c r="K19350" t="s">
        <v>208</v>
      </c>
      <c r="L19350" t="s">
        <v>96340</v>
      </c>
      <c r="N19350" t="s">
        <v>208</v>
      </c>
      <c r="O19350" t="s">
        <v>476</v>
      </c>
      <c r="P19350" t="s">
        <v>476</v>
      </c>
    </row>
    <row r="19351" spans="3:16">
      <c r="C19351" t="s">
        <v>51679</v>
      </c>
      <c r="D19351" t="s">
        <v>51678</v>
      </c>
      <c r="E19351" t="str">
        <f t="shared" si="302"/>
        <v>569914 - IAHCSMM</v>
      </c>
      <c r="F19351" t="s">
        <v>2018</v>
      </c>
      <c r="G19351" t="s">
        <v>51677</v>
      </c>
      <c r="H19351" t="s">
        <v>51676</v>
      </c>
      <c r="I19351" t="s">
        <v>10144</v>
      </c>
      <c r="J19351" t="s">
        <v>51675</v>
      </c>
      <c r="K19351" t="s">
        <v>208</v>
      </c>
      <c r="L19351" t="s">
        <v>51674</v>
      </c>
      <c r="N19351" t="s">
        <v>208</v>
      </c>
      <c r="O19351" t="s">
        <v>476</v>
      </c>
      <c r="P19351" t="s">
        <v>476</v>
      </c>
    </row>
    <row r="19352" spans="3:16">
      <c r="C19352" t="s">
        <v>51666</v>
      </c>
      <c r="D19352" t="s">
        <v>51665</v>
      </c>
      <c r="E19352" t="str">
        <f t="shared" si="302"/>
        <v>597570 - IAOMS</v>
      </c>
      <c r="F19352" t="s">
        <v>16092</v>
      </c>
      <c r="G19352" t="s">
        <v>51664</v>
      </c>
      <c r="H19352" t="s">
        <v>51663</v>
      </c>
      <c r="I19352" t="s">
        <v>10144</v>
      </c>
      <c r="J19352" t="s">
        <v>51662</v>
      </c>
      <c r="K19352" t="s">
        <v>208</v>
      </c>
      <c r="L19352" t="s">
        <v>51661</v>
      </c>
      <c r="N19352" t="s">
        <v>208</v>
      </c>
      <c r="O19352" t="s">
        <v>476</v>
      </c>
      <c r="P19352" t="s">
        <v>476</v>
      </c>
    </row>
    <row r="19353" spans="3:16">
      <c r="C19353" t="s">
        <v>23267</v>
      </c>
      <c r="D19353" t="s">
        <v>23266</v>
      </c>
      <c r="E19353" t="str">
        <f t="shared" si="302"/>
        <v>616175 - RPS</v>
      </c>
      <c r="F19353" t="s">
        <v>8315</v>
      </c>
      <c r="G19353" t="s">
        <v>23265</v>
      </c>
      <c r="I19353" t="s">
        <v>10144</v>
      </c>
      <c r="J19353" t="s">
        <v>23264</v>
      </c>
      <c r="K19353" t="s">
        <v>208</v>
      </c>
      <c r="L19353" t="s">
        <v>23263</v>
      </c>
      <c r="N19353" t="s">
        <v>208</v>
      </c>
      <c r="O19353" t="s">
        <v>476</v>
      </c>
      <c r="P19353" t="s">
        <v>476</v>
      </c>
    </row>
    <row r="19354" spans="3:16">
      <c r="C19354" t="s">
        <v>17341</v>
      </c>
      <c r="D19354" t="s">
        <v>17340</v>
      </c>
      <c r="E19354" t="str">
        <f t="shared" si="302"/>
        <v>608105 - SRALAB</v>
      </c>
      <c r="F19354" t="s">
        <v>11369</v>
      </c>
      <c r="G19354" t="s">
        <v>17339</v>
      </c>
      <c r="I19354" t="s">
        <v>10144</v>
      </c>
      <c r="J19354" t="s">
        <v>17338</v>
      </c>
      <c r="K19354" t="s">
        <v>208</v>
      </c>
      <c r="L19354" t="s">
        <v>17337</v>
      </c>
      <c r="N19354" t="s">
        <v>208</v>
      </c>
      <c r="O19354" t="s">
        <v>476</v>
      </c>
      <c r="P19354" t="s">
        <v>476</v>
      </c>
    </row>
    <row r="19355" spans="3:16">
      <c r="C19355" t="s">
        <v>10148</v>
      </c>
      <c r="D19355" t="s">
        <v>10147</v>
      </c>
      <c r="E19355" t="str">
        <f t="shared" si="302"/>
        <v>664730 - UCHICAGO</v>
      </c>
      <c r="F19355" t="s">
        <v>10146</v>
      </c>
      <c r="G19355" t="s">
        <v>10145</v>
      </c>
      <c r="I19355" t="s">
        <v>10144</v>
      </c>
      <c r="J19355" t="s">
        <v>10143</v>
      </c>
      <c r="K19355" t="s">
        <v>208</v>
      </c>
      <c r="L19355" t="s">
        <v>10142</v>
      </c>
      <c r="N19355" t="s">
        <v>208</v>
      </c>
      <c r="O19355" t="s">
        <v>476</v>
      </c>
      <c r="P19355" t="s">
        <v>476</v>
      </c>
    </row>
    <row r="19356" spans="3:16">
      <c r="C19356" t="s">
        <v>5118</v>
      </c>
      <c r="D19356" t="s">
        <v>5117</v>
      </c>
      <c r="E19356" t="str">
        <f t="shared" si="302"/>
        <v>567383 - UNIVERSITY OF CINCINNATI</v>
      </c>
      <c r="F19356" t="s">
        <v>5116</v>
      </c>
      <c r="G19356" t="s">
        <v>5115</v>
      </c>
      <c r="H19356" t="s">
        <v>5114</v>
      </c>
      <c r="I19356" t="s">
        <v>5113</v>
      </c>
      <c r="J19356" t="s">
        <v>5112</v>
      </c>
      <c r="K19356" t="s">
        <v>208</v>
      </c>
      <c r="L19356" t="s">
        <v>5111</v>
      </c>
      <c r="N19356" t="s">
        <v>208</v>
      </c>
      <c r="O19356" t="s">
        <v>476</v>
      </c>
      <c r="P19356" t="s">
        <v>476</v>
      </c>
    </row>
    <row r="19357" spans="3:16">
      <c r="C19357" t="s">
        <v>109665</v>
      </c>
      <c r="D19357" t="s">
        <v>109664</v>
      </c>
      <c r="E19357" t="str">
        <f t="shared" si="302"/>
        <v>593618 - CWRU CMEP</v>
      </c>
      <c r="F19357" t="s">
        <v>3763</v>
      </c>
      <c r="G19357" t="s">
        <v>109663</v>
      </c>
      <c r="I19357" t="s">
        <v>14697</v>
      </c>
      <c r="J19357" t="s">
        <v>109662</v>
      </c>
      <c r="K19357" t="s">
        <v>208</v>
      </c>
      <c r="L19357" t="s">
        <v>109661</v>
      </c>
      <c r="N19357" t="s">
        <v>208</v>
      </c>
      <c r="O19357" t="s">
        <v>476</v>
      </c>
      <c r="P19357" t="s">
        <v>476</v>
      </c>
    </row>
    <row r="19358" spans="3:16">
      <c r="C19358" t="s">
        <v>95597</v>
      </c>
      <c r="D19358" t="s">
        <v>95597</v>
      </c>
      <c r="E19358" t="str">
        <f t="shared" si="302"/>
        <v>475555 - CLEVELAND CLINIC</v>
      </c>
      <c r="F19358" t="s">
        <v>92725</v>
      </c>
      <c r="G19358" t="s">
        <v>95596</v>
      </c>
      <c r="I19358" t="s">
        <v>14697</v>
      </c>
      <c r="K19358" t="s">
        <v>208</v>
      </c>
      <c r="L19358" t="s">
        <v>95595</v>
      </c>
      <c r="N19358" t="s">
        <v>208</v>
      </c>
      <c r="O19358" t="s">
        <v>476</v>
      </c>
      <c r="P19358" t="s">
        <v>476</v>
      </c>
    </row>
    <row r="19359" spans="3:16">
      <c r="C19359" t="s">
        <v>14702</v>
      </c>
      <c r="D19359" t="s">
        <v>14701</v>
      </c>
      <c r="E19359" t="str">
        <f t="shared" si="302"/>
        <v>590642 - SHVM</v>
      </c>
      <c r="F19359" t="s">
        <v>14700</v>
      </c>
      <c r="G19359" t="s">
        <v>14699</v>
      </c>
      <c r="H19359" t="s">
        <v>14698</v>
      </c>
      <c r="I19359" t="s">
        <v>14697</v>
      </c>
      <c r="K19359" t="s">
        <v>208</v>
      </c>
      <c r="L19359" t="s">
        <v>14696</v>
      </c>
      <c r="N19359" t="s">
        <v>208</v>
      </c>
      <c r="O19359" t="s">
        <v>476</v>
      </c>
      <c r="P19359" t="s">
        <v>476</v>
      </c>
    </row>
    <row r="19360" spans="3:16">
      <c r="C19360" t="s">
        <v>94733</v>
      </c>
      <c r="D19360" t="s">
        <v>94732</v>
      </c>
      <c r="E19360" t="str">
        <f t="shared" si="302"/>
        <v>583455 - CSHL</v>
      </c>
      <c r="F19360" t="s">
        <v>45210</v>
      </c>
      <c r="G19360" t="s">
        <v>94731</v>
      </c>
      <c r="H19360" t="s">
        <v>94730</v>
      </c>
      <c r="I19360" t="s">
        <v>94729</v>
      </c>
      <c r="J19360" t="s">
        <v>94728</v>
      </c>
      <c r="K19360" t="s">
        <v>208</v>
      </c>
      <c r="L19360" t="s">
        <v>94727</v>
      </c>
      <c r="N19360" t="s">
        <v>208</v>
      </c>
      <c r="O19360" t="s">
        <v>476</v>
      </c>
      <c r="P19360" t="s">
        <v>476</v>
      </c>
    </row>
    <row r="19361" spans="3:16">
      <c r="C19361" t="s">
        <v>13149</v>
      </c>
      <c r="D19361" t="s">
        <v>13149</v>
      </c>
      <c r="E19361" t="str">
        <f t="shared" si="302"/>
        <v>667742 - STATACORP LLC</v>
      </c>
      <c r="F19361" t="s">
        <v>13148</v>
      </c>
      <c r="G19361" t="s">
        <v>13147</v>
      </c>
      <c r="I19361" t="s">
        <v>13146</v>
      </c>
      <c r="J19361" t="s">
        <v>13145</v>
      </c>
      <c r="K19361" t="s">
        <v>208</v>
      </c>
      <c r="L19361" t="s">
        <v>13144</v>
      </c>
      <c r="N19361" t="s">
        <v>208</v>
      </c>
      <c r="O19361" t="s">
        <v>476</v>
      </c>
      <c r="P19361" t="s">
        <v>476</v>
      </c>
    </row>
    <row r="19362" spans="3:16">
      <c r="C19362" t="s">
        <v>129151</v>
      </c>
      <c r="D19362" t="s">
        <v>129150</v>
      </c>
      <c r="E19362" t="str">
        <f t="shared" si="302"/>
        <v>521449 - AAFS</v>
      </c>
      <c r="F19362" t="s">
        <v>14714</v>
      </c>
      <c r="G19362" t="s">
        <v>129149</v>
      </c>
      <c r="I19362" t="s">
        <v>129148</v>
      </c>
      <c r="J19362" t="s">
        <v>129147</v>
      </c>
      <c r="K19362" t="s">
        <v>208</v>
      </c>
      <c r="L19362" t="s">
        <v>129146</v>
      </c>
      <c r="N19362" t="s">
        <v>208</v>
      </c>
      <c r="O19362" t="s">
        <v>476</v>
      </c>
      <c r="P19362" t="s">
        <v>476</v>
      </c>
    </row>
    <row r="19363" spans="3:16">
      <c r="C19363" t="s">
        <v>10322</v>
      </c>
      <c r="D19363" t="s">
        <v>10321</v>
      </c>
      <c r="E19363" t="str">
        <f t="shared" si="302"/>
        <v>585968 - TIAFT</v>
      </c>
      <c r="F19363" t="s">
        <v>1037</v>
      </c>
      <c r="G19363" t="s">
        <v>10320</v>
      </c>
      <c r="H19363" t="s">
        <v>10319</v>
      </c>
      <c r="I19363" t="s">
        <v>10318</v>
      </c>
      <c r="K19363" t="s">
        <v>208</v>
      </c>
      <c r="L19363" t="s">
        <v>10317</v>
      </c>
      <c r="N19363" t="s">
        <v>208</v>
      </c>
      <c r="O19363" t="s">
        <v>476</v>
      </c>
      <c r="P19363" t="s">
        <v>476</v>
      </c>
    </row>
    <row r="19364" spans="3:16">
      <c r="C19364" t="s">
        <v>5075</v>
      </c>
      <c r="D19364" t="s">
        <v>5074</v>
      </c>
      <c r="E19364" t="str">
        <f t="shared" si="302"/>
        <v>595093 - UNIVERSITY OF MISSOURI SCHOOL OF MEDICINE</v>
      </c>
      <c r="F19364" t="s">
        <v>5073</v>
      </c>
      <c r="G19364" t="s">
        <v>5072</v>
      </c>
      <c r="H19364" t="s">
        <v>5071</v>
      </c>
      <c r="I19364" t="s">
        <v>5070</v>
      </c>
      <c r="J19364" t="s">
        <v>5069</v>
      </c>
      <c r="K19364" t="s">
        <v>208</v>
      </c>
      <c r="L19364" t="s">
        <v>5068</v>
      </c>
      <c r="N19364" t="s">
        <v>208</v>
      </c>
      <c r="O19364" t="s">
        <v>476</v>
      </c>
      <c r="P19364" t="s">
        <v>476</v>
      </c>
    </row>
    <row r="19365" spans="3:16">
      <c r="C19365" t="s">
        <v>115053</v>
      </c>
      <c r="D19365" t="s">
        <v>115052</v>
      </c>
      <c r="E19365" t="str">
        <f t="shared" si="302"/>
        <v>664261 - BAPTIST HEALTH</v>
      </c>
      <c r="F19365" t="s">
        <v>20208</v>
      </c>
      <c r="G19365" t="s">
        <v>115051</v>
      </c>
      <c r="I19365" t="s">
        <v>115050</v>
      </c>
      <c r="J19365" t="s">
        <v>115049</v>
      </c>
      <c r="K19365" t="s">
        <v>208</v>
      </c>
      <c r="L19365" t="s">
        <v>115048</v>
      </c>
      <c r="N19365" t="s">
        <v>208</v>
      </c>
      <c r="O19365" t="s">
        <v>476</v>
      </c>
      <c r="P19365" t="s">
        <v>476</v>
      </c>
    </row>
    <row r="19366" spans="3:16">
      <c r="C19366" t="s">
        <v>14653</v>
      </c>
      <c r="D19366" t="s">
        <v>14652</v>
      </c>
      <c r="E19366" t="str">
        <f t="shared" si="302"/>
        <v>574272 - SOVE</v>
      </c>
      <c r="F19366" t="s">
        <v>14651</v>
      </c>
      <c r="G19366" t="s">
        <v>14650</v>
      </c>
      <c r="I19366" t="s">
        <v>14649</v>
      </c>
      <c r="K19366" t="s">
        <v>208</v>
      </c>
      <c r="L19366" t="s">
        <v>14648</v>
      </c>
      <c r="N19366" t="s">
        <v>208</v>
      </c>
      <c r="O19366" t="s">
        <v>476</v>
      </c>
      <c r="P19366" t="s">
        <v>476</v>
      </c>
    </row>
    <row r="19367" spans="3:16">
      <c r="C19367" t="s">
        <v>129010</v>
      </c>
      <c r="D19367" t="s">
        <v>129009</v>
      </c>
      <c r="E19367" t="str">
        <f t="shared" si="302"/>
        <v>552690 - AHA</v>
      </c>
      <c r="F19367" t="s">
        <v>129008</v>
      </c>
      <c r="G19367" t="s">
        <v>129007</v>
      </c>
      <c r="I19367" t="s">
        <v>129006</v>
      </c>
      <c r="J19367" t="s">
        <v>129005</v>
      </c>
      <c r="K19367" t="s">
        <v>208</v>
      </c>
      <c r="L19367" t="s">
        <v>129004</v>
      </c>
      <c r="N19367" t="s">
        <v>208</v>
      </c>
      <c r="O19367" t="s">
        <v>476</v>
      </c>
      <c r="P19367" t="s">
        <v>476</v>
      </c>
    </row>
    <row r="19368" spans="3:16">
      <c r="C19368" t="s">
        <v>37992</v>
      </c>
      <c r="D19368" t="s">
        <v>37991</v>
      </c>
      <c r="E19368" t="str">
        <f t="shared" si="302"/>
        <v>523513 - MSACL</v>
      </c>
      <c r="F19368" t="s">
        <v>37605</v>
      </c>
      <c r="G19368" t="s">
        <v>37990</v>
      </c>
      <c r="I19368" t="s">
        <v>37989</v>
      </c>
      <c r="J19368" t="s">
        <v>37988</v>
      </c>
      <c r="K19368" t="s">
        <v>208</v>
      </c>
      <c r="L19368" t="s">
        <v>37987</v>
      </c>
      <c r="N19368" t="s">
        <v>208</v>
      </c>
      <c r="O19368" t="s">
        <v>476</v>
      </c>
      <c r="P19368" t="s">
        <v>476</v>
      </c>
    </row>
    <row r="19369" spans="3:16">
      <c r="C19369" t="s">
        <v>51728</v>
      </c>
      <c r="D19369" t="s">
        <v>51727</v>
      </c>
      <c r="E19369" t="str">
        <f t="shared" si="302"/>
        <v>626442 - IASLC</v>
      </c>
      <c r="F19369" t="s">
        <v>17504</v>
      </c>
      <c r="G19369" t="s">
        <v>51726</v>
      </c>
      <c r="I19369" t="s">
        <v>36649</v>
      </c>
      <c r="K19369" t="s">
        <v>208</v>
      </c>
      <c r="L19369" t="s">
        <v>51725</v>
      </c>
      <c r="N19369" t="s">
        <v>208</v>
      </c>
      <c r="O19369" t="s">
        <v>476</v>
      </c>
      <c r="P19369" t="s">
        <v>476</v>
      </c>
    </row>
    <row r="19370" spans="3:16">
      <c r="C19370" t="s">
        <v>36650</v>
      </c>
      <c r="D19370" t="s">
        <v>36650</v>
      </c>
      <c r="E19370" t="str">
        <f t="shared" si="302"/>
        <v>642861 - METABOLOMICS SOCIETY</v>
      </c>
      <c r="F19370" t="s">
        <v>1159</v>
      </c>
      <c r="I19370" t="s">
        <v>36649</v>
      </c>
      <c r="K19370" t="s">
        <v>208</v>
      </c>
      <c r="L19370" t="s">
        <v>36648</v>
      </c>
      <c r="N19370" t="s">
        <v>208</v>
      </c>
      <c r="O19370" t="s">
        <v>476</v>
      </c>
      <c r="P19370" t="s">
        <v>476</v>
      </c>
    </row>
    <row r="19371" spans="3:16">
      <c r="C19371" t="s">
        <v>50743</v>
      </c>
      <c r="D19371" t="s">
        <v>50742</v>
      </c>
      <c r="E19371" t="str">
        <f t="shared" si="302"/>
        <v>628803 - ITLS</v>
      </c>
      <c r="F19371" t="s">
        <v>45983</v>
      </c>
      <c r="G19371" t="s">
        <v>50741</v>
      </c>
      <c r="H19371" t="s">
        <v>20440</v>
      </c>
      <c r="I19371" t="s">
        <v>50740</v>
      </c>
      <c r="J19371" t="s">
        <v>50739</v>
      </c>
      <c r="K19371" t="s">
        <v>208</v>
      </c>
      <c r="L19371" t="s">
        <v>50738</v>
      </c>
      <c r="N19371" t="s">
        <v>208</v>
      </c>
      <c r="O19371" t="s">
        <v>476</v>
      </c>
      <c r="P19371" t="s">
        <v>476</v>
      </c>
    </row>
    <row r="19372" spans="3:16">
      <c r="C19372" t="s">
        <v>50795</v>
      </c>
      <c r="D19372" t="s">
        <v>50794</v>
      </c>
      <c r="E19372" t="str">
        <f t="shared" si="302"/>
        <v>562324 - ISTM</v>
      </c>
      <c r="F19372" t="s">
        <v>50793</v>
      </c>
      <c r="G19372" t="s">
        <v>50792</v>
      </c>
      <c r="H19372" t="s">
        <v>50791</v>
      </c>
      <c r="I19372" t="s">
        <v>50790</v>
      </c>
      <c r="J19372" t="s">
        <v>50789</v>
      </c>
      <c r="K19372" t="s">
        <v>208</v>
      </c>
      <c r="L19372" t="s">
        <v>50788</v>
      </c>
      <c r="N19372" t="s">
        <v>208</v>
      </c>
      <c r="O19372" t="s">
        <v>476</v>
      </c>
      <c r="P19372" t="s">
        <v>476</v>
      </c>
    </row>
    <row r="19373" spans="3:16">
      <c r="C19373" t="s">
        <v>14608</v>
      </c>
      <c r="D19373" t="s">
        <v>14607</v>
      </c>
      <c r="E19373" t="str">
        <f t="shared" si="302"/>
        <v>686049 - SRS</v>
      </c>
      <c r="F19373" t="s">
        <v>4870</v>
      </c>
      <c r="G19373" t="s">
        <v>14606</v>
      </c>
      <c r="H19373" t="s">
        <v>14605</v>
      </c>
      <c r="I19373" t="s">
        <v>1899</v>
      </c>
      <c r="J19373" t="s">
        <v>14604</v>
      </c>
      <c r="K19373" t="s">
        <v>208</v>
      </c>
      <c r="L19373" t="s">
        <v>14603</v>
      </c>
      <c r="N19373" t="s">
        <v>208</v>
      </c>
      <c r="O19373" t="s">
        <v>476</v>
      </c>
      <c r="P19373" t="s">
        <v>476</v>
      </c>
    </row>
    <row r="19374" spans="3:16">
      <c r="C19374" t="s">
        <v>1903</v>
      </c>
      <c r="D19374" t="s">
        <v>1902</v>
      </c>
      <c r="E19374" t="str">
        <f t="shared" si="302"/>
        <v>558746 - WPATH</v>
      </c>
      <c r="F19374" t="s">
        <v>1901</v>
      </c>
      <c r="G19374" t="s">
        <v>1900</v>
      </c>
      <c r="I19374" t="s">
        <v>1899</v>
      </c>
      <c r="K19374" t="s">
        <v>208</v>
      </c>
      <c r="L19374" t="s">
        <v>1898</v>
      </c>
      <c r="N19374" t="s">
        <v>208</v>
      </c>
      <c r="O19374" t="s">
        <v>476</v>
      </c>
      <c r="P19374" t="s">
        <v>476</v>
      </c>
    </row>
    <row r="19375" spans="3:16">
      <c r="C19375" t="s">
        <v>10111</v>
      </c>
      <c r="D19375" t="s">
        <v>10110</v>
      </c>
      <c r="E19375" t="str">
        <f t="shared" si="302"/>
        <v>576578 - UTEP</v>
      </c>
      <c r="F19375" t="s">
        <v>10109</v>
      </c>
      <c r="G19375" t="s">
        <v>10108</v>
      </c>
      <c r="I19375" t="s">
        <v>10107</v>
      </c>
      <c r="J19375" t="s">
        <v>10106</v>
      </c>
      <c r="K19375" t="s">
        <v>208</v>
      </c>
      <c r="L19375" t="s">
        <v>10105</v>
      </c>
      <c r="N19375" t="s">
        <v>208</v>
      </c>
      <c r="O19375" t="s">
        <v>476</v>
      </c>
      <c r="P19375" t="s">
        <v>476</v>
      </c>
    </row>
    <row r="19376" spans="3:16">
      <c r="C19376" t="s">
        <v>51131</v>
      </c>
      <c r="D19376" t="s">
        <v>51130</v>
      </c>
      <c r="E19376" t="str">
        <f t="shared" si="302"/>
        <v>563961 - ISS</v>
      </c>
      <c r="F19376" t="s">
        <v>14601</v>
      </c>
      <c r="G19376" t="s">
        <v>51129</v>
      </c>
      <c r="I19376" t="s">
        <v>51128</v>
      </c>
      <c r="J19376" t="s">
        <v>51127</v>
      </c>
      <c r="K19376" t="s">
        <v>208</v>
      </c>
      <c r="L19376" t="s">
        <v>51126</v>
      </c>
      <c r="N19376" t="s">
        <v>208</v>
      </c>
      <c r="O19376" t="s">
        <v>476</v>
      </c>
      <c r="P19376" t="s">
        <v>476</v>
      </c>
    </row>
    <row r="19377" spans="3:16">
      <c r="C19377" t="s">
        <v>37288</v>
      </c>
      <c r="D19377" t="s">
        <v>37287</v>
      </c>
      <c r="E19377" t="str">
        <f t="shared" si="302"/>
        <v>581914 - MER</v>
      </c>
      <c r="F19377" t="s">
        <v>37286</v>
      </c>
      <c r="G19377" t="s">
        <v>37285</v>
      </c>
      <c r="H19377" t="s">
        <v>37284</v>
      </c>
      <c r="I19377" t="s">
        <v>37283</v>
      </c>
      <c r="J19377" t="s">
        <v>37282</v>
      </c>
      <c r="K19377" t="s">
        <v>208</v>
      </c>
      <c r="L19377" t="s">
        <v>37281</v>
      </c>
      <c r="N19377" t="s">
        <v>208</v>
      </c>
      <c r="O19377" t="s">
        <v>476</v>
      </c>
      <c r="P19377" t="s">
        <v>476</v>
      </c>
    </row>
    <row r="19378" spans="3:16">
      <c r="C19378" t="s">
        <v>36030</v>
      </c>
      <c r="D19378" t="s">
        <v>36030</v>
      </c>
      <c r="E19378" t="str">
        <f t="shared" si="302"/>
        <v>550577 - MIDWIFERY TODAY</v>
      </c>
      <c r="F19378" t="s">
        <v>36029</v>
      </c>
      <c r="G19378" t="s">
        <v>36028</v>
      </c>
      <c r="I19378" t="s">
        <v>36027</v>
      </c>
      <c r="J19378" t="s">
        <v>36026</v>
      </c>
      <c r="K19378" t="s">
        <v>208</v>
      </c>
      <c r="L19378" t="s">
        <v>36025</v>
      </c>
      <c r="N19378" t="s">
        <v>208</v>
      </c>
      <c r="O19378" t="s">
        <v>476</v>
      </c>
      <c r="P19378" t="s">
        <v>476</v>
      </c>
    </row>
    <row r="19379" spans="3:16">
      <c r="C19379" t="s">
        <v>128922</v>
      </c>
      <c r="D19379" t="s">
        <v>128921</v>
      </c>
      <c r="E19379" t="str">
        <f t="shared" si="302"/>
        <v>578356 - ASCRS</v>
      </c>
      <c r="F19379" t="s">
        <v>13894</v>
      </c>
      <c r="G19379" t="s">
        <v>128920</v>
      </c>
      <c r="H19379" t="s">
        <v>121884</v>
      </c>
      <c r="I19379" t="s">
        <v>128886</v>
      </c>
      <c r="J19379" t="s">
        <v>128919</v>
      </c>
      <c r="K19379" t="s">
        <v>208</v>
      </c>
      <c r="L19379" t="s">
        <v>128918</v>
      </c>
      <c r="N19379" t="s">
        <v>208</v>
      </c>
      <c r="O19379" t="s">
        <v>476</v>
      </c>
      <c r="P19379" t="s">
        <v>476</v>
      </c>
    </row>
    <row r="19380" spans="3:16">
      <c r="C19380" t="s">
        <v>128890</v>
      </c>
      <c r="D19380" t="s">
        <v>128889</v>
      </c>
      <c r="E19380" t="str">
        <f t="shared" si="302"/>
        <v>604999 - ASNC</v>
      </c>
      <c r="F19380" t="s">
        <v>76257</v>
      </c>
      <c r="G19380" t="s">
        <v>128888</v>
      </c>
      <c r="H19380" t="s">
        <v>128887</v>
      </c>
      <c r="I19380" t="s">
        <v>128886</v>
      </c>
      <c r="J19380" t="s">
        <v>128885</v>
      </c>
      <c r="K19380" t="s">
        <v>208</v>
      </c>
      <c r="L19380" t="s">
        <v>128884</v>
      </c>
      <c r="N19380" t="s">
        <v>208</v>
      </c>
      <c r="O19380" t="s">
        <v>476</v>
      </c>
      <c r="P19380" t="s">
        <v>476</v>
      </c>
    </row>
    <row r="19381" spans="3:16">
      <c r="C19381" t="s">
        <v>60248</v>
      </c>
      <c r="D19381" t="s">
        <v>60247</v>
      </c>
      <c r="E19381" t="str">
        <f t="shared" si="302"/>
        <v>681234 - HUGO</v>
      </c>
      <c r="F19381" t="s">
        <v>3619</v>
      </c>
      <c r="G19381" t="s">
        <v>60246</v>
      </c>
      <c r="I19381" t="s">
        <v>34008</v>
      </c>
      <c r="J19381" t="s">
        <v>60245</v>
      </c>
      <c r="K19381" t="s">
        <v>208</v>
      </c>
      <c r="L19381" t="s">
        <v>60244</v>
      </c>
      <c r="N19381" t="s">
        <v>208</v>
      </c>
      <c r="O19381" t="s">
        <v>476</v>
      </c>
      <c r="P19381" t="s">
        <v>476</v>
      </c>
    </row>
    <row r="19382" spans="3:16">
      <c r="C19382" t="s">
        <v>34013</v>
      </c>
      <c r="D19382" t="s">
        <v>34012</v>
      </c>
      <c r="E19382" t="str">
        <f t="shared" si="302"/>
        <v>553645 - NCSBS</v>
      </c>
      <c r="F19382" t="s">
        <v>34011</v>
      </c>
      <c r="G19382" t="s">
        <v>34010</v>
      </c>
      <c r="H19382" t="s">
        <v>34009</v>
      </c>
      <c r="I19382" t="s">
        <v>34008</v>
      </c>
      <c r="J19382" t="s">
        <v>34007</v>
      </c>
      <c r="K19382" t="s">
        <v>208</v>
      </c>
      <c r="L19382" t="s">
        <v>34006</v>
      </c>
      <c r="N19382" t="s">
        <v>208</v>
      </c>
      <c r="O19382" t="s">
        <v>476</v>
      </c>
      <c r="P19382" t="s">
        <v>476</v>
      </c>
    </row>
    <row r="19383" spans="3:16">
      <c r="C19383" t="s">
        <v>108670</v>
      </c>
      <c r="D19383" t="s">
        <v>108669</v>
      </c>
      <c r="E19383" t="str">
        <f t="shared" si="302"/>
        <v>627768 - CIOTS</v>
      </c>
      <c r="F19383" t="s">
        <v>21681</v>
      </c>
      <c r="G19383" t="s">
        <v>108668</v>
      </c>
      <c r="I19383" t="s">
        <v>108667</v>
      </c>
      <c r="J19383" t="s">
        <v>108666</v>
      </c>
      <c r="K19383" t="s">
        <v>208</v>
      </c>
      <c r="L19383" t="s">
        <v>108665</v>
      </c>
      <c r="N19383" t="s">
        <v>208</v>
      </c>
      <c r="O19383" t="s">
        <v>476</v>
      </c>
      <c r="P19383" t="s">
        <v>476</v>
      </c>
    </row>
    <row r="19384" spans="3:16">
      <c r="C19384" t="s">
        <v>14613</v>
      </c>
      <c r="D19384" t="s">
        <v>14607</v>
      </c>
      <c r="E19384" t="str">
        <f t="shared" si="302"/>
        <v>638900 - SRS</v>
      </c>
      <c r="F19384" t="s">
        <v>14330</v>
      </c>
      <c r="G19384" t="s">
        <v>14612</v>
      </c>
      <c r="I19384" t="s">
        <v>14611</v>
      </c>
      <c r="J19384" t="s">
        <v>14610</v>
      </c>
      <c r="K19384" t="s">
        <v>208</v>
      </c>
      <c r="L19384" t="s">
        <v>14609</v>
      </c>
      <c r="N19384" t="s">
        <v>208</v>
      </c>
      <c r="O19384" t="s">
        <v>476</v>
      </c>
      <c r="P19384" t="s">
        <v>476</v>
      </c>
    </row>
    <row r="19385" spans="3:16">
      <c r="C19385" t="s">
        <v>10442</v>
      </c>
      <c r="D19385" t="s">
        <v>10441</v>
      </c>
      <c r="E19385" t="str">
        <f t="shared" si="302"/>
        <v>554169 - ASAPS</v>
      </c>
      <c r="F19385" t="s">
        <v>10440</v>
      </c>
      <c r="G19385" t="s">
        <v>10439</v>
      </c>
      <c r="I19385" t="s">
        <v>10438</v>
      </c>
      <c r="J19385" t="s">
        <v>10437</v>
      </c>
      <c r="K19385" t="s">
        <v>208</v>
      </c>
      <c r="L19385" t="s">
        <v>10436</v>
      </c>
      <c r="N19385" t="s">
        <v>208</v>
      </c>
      <c r="O19385" t="s">
        <v>476</v>
      </c>
      <c r="P19385" t="s">
        <v>476</v>
      </c>
    </row>
    <row r="19386" spans="3:16">
      <c r="C19386" t="s">
        <v>51411</v>
      </c>
      <c r="D19386" t="s">
        <v>51410</v>
      </c>
      <c r="E19386" t="str">
        <f t="shared" si="302"/>
        <v>551077 - IFEA</v>
      </c>
      <c r="F19386" t="s">
        <v>7262</v>
      </c>
      <c r="G19386" t="s">
        <v>51409</v>
      </c>
      <c r="I19386" t="s">
        <v>51408</v>
      </c>
      <c r="J19386" t="s">
        <v>51407</v>
      </c>
      <c r="K19386" t="s">
        <v>208</v>
      </c>
      <c r="L19386" t="s">
        <v>51406</v>
      </c>
      <c r="N19386" t="s">
        <v>208</v>
      </c>
      <c r="O19386" t="s">
        <v>476</v>
      </c>
      <c r="P19386" t="s">
        <v>476</v>
      </c>
    </row>
    <row r="19387" spans="3:16">
      <c r="C19387" t="s">
        <v>129062</v>
      </c>
      <c r="D19387" t="s">
        <v>129061</v>
      </c>
      <c r="E19387" t="str">
        <f t="shared" si="302"/>
        <v>545223 - CHEST</v>
      </c>
      <c r="F19387" t="s">
        <v>14682</v>
      </c>
      <c r="G19387" t="s">
        <v>129060</v>
      </c>
      <c r="H19387" t="s">
        <v>129059</v>
      </c>
      <c r="I19387" t="s">
        <v>51005</v>
      </c>
      <c r="J19387" t="s">
        <v>129058</v>
      </c>
      <c r="K19387" t="s">
        <v>208</v>
      </c>
      <c r="L19387" t="s">
        <v>129057</v>
      </c>
      <c r="N19387" t="s">
        <v>208</v>
      </c>
      <c r="O19387" t="s">
        <v>476</v>
      </c>
      <c r="P19387" t="s">
        <v>476</v>
      </c>
    </row>
    <row r="19388" spans="3:16">
      <c r="C19388" t="s">
        <v>85503</v>
      </c>
      <c r="D19388" t="s">
        <v>85503</v>
      </c>
      <c r="E19388" t="str">
        <f t="shared" si="302"/>
        <v>661417 - EATING DISORDERS RESEARCH SOCIETY</v>
      </c>
      <c r="F19388" t="s">
        <v>21612</v>
      </c>
      <c r="G19388" t="s">
        <v>85502</v>
      </c>
      <c r="H19388" t="s">
        <v>85501</v>
      </c>
      <c r="I19388" t="s">
        <v>51005</v>
      </c>
      <c r="J19388" t="s">
        <v>85500</v>
      </c>
      <c r="K19388" t="s">
        <v>208</v>
      </c>
      <c r="L19388" t="s">
        <v>85499</v>
      </c>
      <c r="N19388" t="s">
        <v>208</v>
      </c>
      <c r="O19388" t="s">
        <v>476</v>
      </c>
      <c r="P19388" t="s">
        <v>476</v>
      </c>
    </row>
    <row r="19389" spans="3:16">
      <c r="C19389" t="s">
        <v>51010</v>
      </c>
      <c r="D19389" t="s">
        <v>51009</v>
      </c>
      <c r="E19389" t="str">
        <f t="shared" si="302"/>
        <v>542726 - ISLH</v>
      </c>
      <c r="F19389" t="s">
        <v>51008</v>
      </c>
      <c r="G19389" t="s">
        <v>51007</v>
      </c>
      <c r="H19389" t="s">
        <v>51006</v>
      </c>
      <c r="I19389" t="s">
        <v>51005</v>
      </c>
      <c r="J19389" t="s">
        <v>51004</v>
      </c>
      <c r="K19389" t="s">
        <v>208</v>
      </c>
      <c r="L19389" t="s">
        <v>51003</v>
      </c>
      <c r="N19389" t="s">
        <v>208</v>
      </c>
      <c r="O19389" t="s">
        <v>476</v>
      </c>
      <c r="P19389" t="s">
        <v>476</v>
      </c>
    </row>
    <row r="19390" spans="3:16">
      <c r="C19390" t="s">
        <v>95053</v>
      </c>
      <c r="D19390" t="s">
        <v>95053</v>
      </c>
      <c r="E19390" t="str">
        <f t="shared" si="302"/>
        <v>660036 - COALESCE RESEARCH GROUP</v>
      </c>
      <c r="F19390" t="s">
        <v>3560</v>
      </c>
      <c r="G19390" t="s">
        <v>95052</v>
      </c>
      <c r="I19390" t="s">
        <v>95051</v>
      </c>
      <c r="J19390" t="s">
        <v>95050</v>
      </c>
      <c r="K19390" t="s">
        <v>208</v>
      </c>
      <c r="L19390" t="s">
        <v>95049</v>
      </c>
      <c r="N19390" t="s">
        <v>208</v>
      </c>
      <c r="O19390" t="s">
        <v>476</v>
      </c>
      <c r="P19390" t="s">
        <v>476</v>
      </c>
    </row>
    <row r="19391" spans="3:16">
      <c r="C19391" t="s">
        <v>50881</v>
      </c>
      <c r="D19391" t="s">
        <v>50880</v>
      </c>
      <c r="E19391" t="str">
        <f t="shared" si="302"/>
        <v>569938 - ISDP</v>
      </c>
      <c r="F19391" t="s">
        <v>16080</v>
      </c>
      <c r="G19391" t="s">
        <v>50879</v>
      </c>
      <c r="I19391" t="s">
        <v>50878</v>
      </c>
      <c r="J19391" t="s">
        <v>50877</v>
      </c>
      <c r="K19391" t="s">
        <v>208</v>
      </c>
      <c r="L19391" t="s">
        <v>50876</v>
      </c>
      <c r="N19391" t="s">
        <v>208</v>
      </c>
      <c r="O19391" t="s">
        <v>476</v>
      </c>
      <c r="P19391" t="s">
        <v>476</v>
      </c>
    </row>
    <row r="19392" spans="3:16">
      <c r="C19392" t="s">
        <v>51449</v>
      </c>
      <c r="D19392" t="s">
        <v>51448</v>
      </c>
      <c r="E19392" t="str">
        <f t="shared" si="302"/>
        <v>556671 - IFATS</v>
      </c>
      <c r="F19392" t="s">
        <v>11904</v>
      </c>
      <c r="G19392" t="s">
        <v>51447</v>
      </c>
      <c r="H19392" t="s">
        <v>51446</v>
      </c>
      <c r="I19392" t="s">
        <v>50917</v>
      </c>
      <c r="J19392" t="s">
        <v>50916</v>
      </c>
      <c r="K19392" t="s">
        <v>208</v>
      </c>
      <c r="L19392" t="s">
        <v>51445</v>
      </c>
      <c r="N19392" t="s">
        <v>208</v>
      </c>
      <c r="O19392" t="s">
        <v>476</v>
      </c>
      <c r="P19392" t="s">
        <v>476</v>
      </c>
    </row>
    <row r="19393" spans="3:16">
      <c r="C19393" t="s">
        <v>50921</v>
      </c>
      <c r="D19393" t="s">
        <v>50920</v>
      </c>
      <c r="E19393" t="str">
        <f t="shared" si="302"/>
        <v>648127 - ISAPS</v>
      </c>
      <c r="F19393" t="s">
        <v>29084</v>
      </c>
      <c r="G19393" t="s">
        <v>50919</v>
      </c>
      <c r="H19393" t="s">
        <v>50918</v>
      </c>
      <c r="I19393" t="s">
        <v>50917</v>
      </c>
      <c r="J19393" t="s">
        <v>50916</v>
      </c>
      <c r="K19393" t="s">
        <v>208</v>
      </c>
      <c r="L19393" t="s">
        <v>50915</v>
      </c>
      <c r="N19393" t="s">
        <v>208</v>
      </c>
      <c r="O19393" t="s">
        <v>476</v>
      </c>
      <c r="P19393" t="s">
        <v>476</v>
      </c>
    </row>
    <row r="19394" spans="3:16">
      <c r="C19394" t="s">
        <v>66345</v>
      </c>
      <c r="D19394" t="s">
        <v>66345</v>
      </c>
      <c r="E19394" t="str">
        <f t="shared" ref="E19394:E19457" si="303">_xlfn.CONCAT(L19394," - ",D19394)</f>
        <v>595226 - GLOBAL EPISTEME</v>
      </c>
      <c r="F19394" t="s">
        <v>66344</v>
      </c>
      <c r="G19394" t="s">
        <v>66343</v>
      </c>
      <c r="I19394" t="s">
        <v>66342</v>
      </c>
      <c r="J19394" t="s">
        <v>66341</v>
      </c>
      <c r="K19394" t="s">
        <v>208</v>
      </c>
      <c r="L19394" t="s">
        <v>66340</v>
      </c>
      <c r="N19394" t="s">
        <v>208</v>
      </c>
      <c r="O19394" t="s">
        <v>476</v>
      </c>
      <c r="P19394" t="s">
        <v>476</v>
      </c>
    </row>
    <row r="19395" spans="3:16">
      <c r="C19395" t="s">
        <v>112322</v>
      </c>
      <c r="D19395" t="s">
        <v>112321</v>
      </c>
      <c r="E19395" t="str">
        <f t="shared" si="303"/>
        <v>605906 - BTEC</v>
      </c>
      <c r="F19395" t="s">
        <v>12456</v>
      </c>
      <c r="G19395" t="s">
        <v>112320</v>
      </c>
      <c r="H19395" t="s">
        <v>112319</v>
      </c>
      <c r="I19395" t="s">
        <v>112318</v>
      </c>
      <c r="K19395" t="s">
        <v>208</v>
      </c>
      <c r="L19395" t="s">
        <v>112317</v>
      </c>
      <c r="N19395" t="s">
        <v>208</v>
      </c>
      <c r="O19395" t="s">
        <v>476</v>
      </c>
      <c r="P19395" t="s">
        <v>476</v>
      </c>
    </row>
    <row r="19396" spans="3:16">
      <c r="C19396" t="s">
        <v>114684</v>
      </c>
      <c r="D19396" t="s">
        <v>114683</v>
      </c>
      <c r="E19396" t="str">
        <f t="shared" si="303"/>
        <v>645746 - BCM</v>
      </c>
      <c r="F19396" t="s">
        <v>38625</v>
      </c>
      <c r="G19396" t="s">
        <v>114682</v>
      </c>
      <c r="I19396" t="s">
        <v>2001</v>
      </c>
      <c r="J19396" t="s">
        <v>114681</v>
      </c>
      <c r="K19396" t="s">
        <v>208</v>
      </c>
      <c r="L19396" t="s">
        <v>114680</v>
      </c>
      <c r="N19396" t="s">
        <v>208</v>
      </c>
      <c r="O19396" t="s">
        <v>476</v>
      </c>
      <c r="P19396" t="s">
        <v>476</v>
      </c>
    </row>
    <row r="19397" spans="3:16">
      <c r="C19397" t="s">
        <v>51444</v>
      </c>
      <c r="D19397" t="s">
        <v>51443</v>
      </c>
      <c r="E19397" t="str">
        <f t="shared" si="303"/>
        <v>607927 - IFMBE CED</v>
      </c>
      <c r="F19397" t="s">
        <v>6613</v>
      </c>
      <c r="G19397" t="s">
        <v>51442</v>
      </c>
      <c r="I19397" t="s">
        <v>2001</v>
      </c>
      <c r="K19397" t="s">
        <v>208</v>
      </c>
      <c r="L19397" t="s">
        <v>51441</v>
      </c>
      <c r="N19397" t="s">
        <v>208</v>
      </c>
      <c r="O19397" t="s">
        <v>476</v>
      </c>
      <c r="P19397" t="s">
        <v>476</v>
      </c>
    </row>
    <row r="19398" spans="3:16">
      <c r="C19398" t="s">
        <v>14684</v>
      </c>
      <c r="D19398" t="s">
        <v>14683</v>
      </c>
      <c r="E19398" t="str">
        <f t="shared" si="303"/>
        <v>545302 - SNO</v>
      </c>
      <c r="F19398" t="s">
        <v>14682</v>
      </c>
      <c r="H19398" t="s">
        <v>14681</v>
      </c>
      <c r="I19398" t="s">
        <v>2001</v>
      </c>
      <c r="K19398" t="s">
        <v>208</v>
      </c>
      <c r="L19398" t="s">
        <v>14680</v>
      </c>
      <c r="N19398" t="s">
        <v>208</v>
      </c>
      <c r="O19398" t="s">
        <v>476</v>
      </c>
      <c r="P19398" t="s">
        <v>476</v>
      </c>
    </row>
    <row r="19399" spans="3:16">
      <c r="C19399" t="s">
        <v>14643</v>
      </c>
      <c r="D19399" t="s">
        <v>14642</v>
      </c>
      <c r="E19399" t="str">
        <f t="shared" si="303"/>
        <v>595652 - SAR</v>
      </c>
      <c r="F19399" t="s">
        <v>14641</v>
      </c>
      <c r="G19399" t="s">
        <v>14640</v>
      </c>
      <c r="H19399" t="s">
        <v>14639</v>
      </c>
      <c r="I19399" t="s">
        <v>2001</v>
      </c>
      <c r="J19399" t="s">
        <v>14638</v>
      </c>
      <c r="K19399" t="s">
        <v>208</v>
      </c>
      <c r="L19399" t="s">
        <v>14637</v>
      </c>
      <c r="N19399" t="s">
        <v>208</v>
      </c>
      <c r="O19399" t="s">
        <v>476</v>
      </c>
      <c r="P19399" t="s">
        <v>476</v>
      </c>
    </row>
    <row r="19400" spans="3:16">
      <c r="C19400" t="s">
        <v>10104</v>
      </c>
      <c r="D19400" t="s">
        <v>10103</v>
      </c>
      <c r="E19400" t="str">
        <f t="shared" si="303"/>
        <v>615742 - UTHEALTH</v>
      </c>
      <c r="F19400" t="s">
        <v>3297</v>
      </c>
      <c r="G19400" t="s">
        <v>10102</v>
      </c>
      <c r="I19400" t="s">
        <v>2001</v>
      </c>
      <c r="J19400" t="s">
        <v>10101</v>
      </c>
      <c r="K19400" t="s">
        <v>208</v>
      </c>
      <c r="L19400" t="s">
        <v>10100</v>
      </c>
      <c r="N19400" t="s">
        <v>208</v>
      </c>
      <c r="O19400" t="s">
        <v>476</v>
      </c>
      <c r="P19400" t="s">
        <v>476</v>
      </c>
    </row>
    <row r="19401" spans="3:16">
      <c r="C19401" t="s">
        <v>2005</v>
      </c>
      <c r="D19401" t="s">
        <v>2004</v>
      </c>
      <c r="E19401" t="str">
        <f t="shared" si="303"/>
        <v>569008 - WFNOS</v>
      </c>
      <c r="F19401" t="s">
        <v>2003</v>
      </c>
      <c r="G19401" t="s">
        <v>2002</v>
      </c>
      <c r="I19401" t="s">
        <v>2001</v>
      </c>
      <c r="K19401" t="s">
        <v>208</v>
      </c>
      <c r="L19401" t="s">
        <v>2000</v>
      </c>
      <c r="N19401" t="s">
        <v>208</v>
      </c>
      <c r="O19401" t="s">
        <v>476</v>
      </c>
      <c r="P19401" t="s">
        <v>476</v>
      </c>
    </row>
    <row r="19402" spans="3:16">
      <c r="C19402" t="s">
        <v>51030</v>
      </c>
      <c r="D19402" t="s">
        <v>51029</v>
      </c>
      <c r="E19402" t="str">
        <f t="shared" si="303"/>
        <v>668837 - ISFTD</v>
      </c>
      <c r="F19402" t="s">
        <v>1945</v>
      </c>
      <c r="G19402" t="s">
        <v>51028</v>
      </c>
      <c r="I19402" t="s">
        <v>51027</v>
      </c>
      <c r="J19402" t="s">
        <v>51026</v>
      </c>
      <c r="K19402" t="s">
        <v>208</v>
      </c>
      <c r="L19402" t="s">
        <v>51025</v>
      </c>
      <c r="N19402" t="s">
        <v>208</v>
      </c>
      <c r="O19402" t="s">
        <v>476</v>
      </c>
      <c r="P19402" t="s">
        <v>476</v>
      </c>
    </row>
    <row r="19403" spans="3:16">
      <c r="C19403" t="s">
        <v>10141</v>
      </c>
      <c r="D19403" t="s">
        <v>10141</v>
      </c>
      <c r="E19403" t="str">
        <f t="shared" si="303"/>
        <v>591210 - THE UNIVERSITY OF IOWA</v>
      </c>
      <c r="F19403" t="s">
        <v>5185</v>
      </c>
      <c r="G19403" t="s">
        <v>10140</v>
      </c>
      <c r="I19403" t="s">
        <v>10139</v>
      </c>
      <c r="J19403" t="s">
        <v>10138</v>
      </c>
      <c r="K19403" t="s">
        <v>208</v>
      </c>
      <c r="L19403" t="s">
        <v>10137</v>
      </c>
      <c r="N19403" t="s">
        <v>208</v>
      </c>
      <c r="O19403" t="s">
        <v>476</v>
      </c>
      <c r="P19403" t="s">
        <v>476</v>
      </c>
    </row>
    <row r="19404" spans="3:16">
      <c r="C19404" t="s">
        <v>129124</v>
      </c>
      <c r="D19404" t="s">
        <v>117005</v>
      </c>
      <c r="E19404" t="str">
        <f t="shared" si="303"/>
        <v>665733 - AAP</v>
      </c>
      <c r="F19404" t="s">
        <v>2138</v>
      </c>
      <c r="G19404" t="s">
        <v>129123</v>
      </c>
      <c r="I19404" t="s">
        <v>129122</v>
      </c>
      <c r="J19404" t="s">
        <v>129121</v>
      </c>
      <c r="K19404" t="s">
        <v>208</v>
      </c>
      <c r="L19404" t="s">
        <v>129120</v>
      </c>
      <c r="N19404" t="s">
        <v>208</v>
      </c>
      <c r="O19404" t="s">
        <v>476</v>
      </c>
      <c r="P19404" t="s">
        <v>476</v>
      </c>
    </row>
    <row r="19405" spans="3:16">
      <c r="C19405" t="s">
        <v>37761</v>
      </c>
      <c r="D19405" t="s">
        <v>37760</v>
      </c>
      <c r="E19405" t="str">
        <f t="shared" si="303"/>
        <v>572305 - MAYO CLINIC FLORIDA</v>
      </c>
      <c r="F19405" t="s">
        <v>3751</v>
      </c>
      <c r="G19405" t="s">
        <v>37759</v>
      </c>
      <c r="I19405" t="s">
        <v>37758</v>
      </c>
      <c r="J19405" t="s">
        <v>37757</v>
      </c>
      <c r="K19405" t="s">
        <v>208</v>
      </c>
      <c r="L19405" t="s">
        <v>37756</v>
      </c>
      <c r="N19405" t="s">
        <v>208</v>
      </c>
      <c r="O19405" t="s">
        <v>476</v>
      </c>
      <c r="P19405" t="s">
        <v>476</v>
      </c>
    </row>
    <row r="19406" spans="3:16">
      <c r="C19406" t="s">
        <v>50749</v>
      </c>
      <c r="D19406" t="s">
        <v>50748</v>
      </c>
      <c r="E19406" t="str">
        <f t="shared" si="303"/>
        <v>574089 - ITMIG</v>
      </c>
      <c r="F19406" t="s">
        <v>6693</v>
      </c>
      <c r="G19406" t="s">
        <v>50747</v>
      </c>
      <c r="H19406" t="s">
        <v>50746</v>
      </c>
      <c r="I19406" t="s">
        <v>50745</v>
      </c>
      <c r="K19406" t="s">
        <v>208</v>
      </c>
      <c r="L19406" t="s">
        <v>50744</v>
      </c>
      <c r="N19406" t="s">
        <v>208</v>
      </c>
      <c r="O19406" t="s">
        <v>476</v>
      </c>
      <c r="P19406" t="s">
        <v>476</v>
      </c>
    </row>
    <row r="19407" spans="3:16">
      <c r="C19407" t="s">
        <v>50728</v>
      </c>
      <c r="D19407" t="s">
        <v>50727</v>
      </c>
      <c r="E19407" t="str">
        <f t="shared" si="303"/>
        <v>563535 - IUGA</v>
      </c>
      <c r="F19407" t="s">
        <v>2047</v>
      </c>
      <c r="G19407" t="s">
        <v>50726</v>
      </c>
      <c r="I19407" t="s">
        <v>50725</v>
      </c>
      <c r="J19407" t="s">
        <v>50724</v>
      </c>
      <c r="K19407" t="s">
        <v>208</v>
      </c>
      <c r="L19407" t="s">
        <v>50723</v>
      </c>
      <c r="N19407" t="s">
        <v>208</v>
      </c>
      <c r="O19407" t="s">
        <v>476</v>
      </c>
      <c r="P19407" t="s">
        <v>476</v>
      </c>
    </row>
    <row r="19408" spans="3:16">
      <c r="C19408" t="s">
        <v>16834</v>
      </c>
      <c r="D19408" t="s">
        <v>16833</v>
      </c>
      <c r="E19408" t="str">
        <f t="shared" si="303"/>
        <v>656446 - SIMULATIONS PLUS INC.</v>
      </c>
      <c r="F19408" t="s">
        <v>2851</v>
      </c>
      <c r="G19408" t="s">
        <v>16832</v>
      </c>
      <c r="I19408" t="s">
        <v>16831</v>
      </c>
      <c r="K19408" t="s">
        <v>208</v>
      </c>
      <c r="L19408" t="s">
        <v>16830</v>
      </c>
      <c r="N19408" t="s">
        <v>208</v>
      </c>
      <c r="O19408" t="s">
        <v>476</v>
      </c>
      <c r="P19408" t="s">
        <v>476</v>
      </c>
    </row>
    <row r="19409" spans="3:16">
      <c r="C19409" t="s">
        <v>129003</v>
      </c>
      <c r="D19409" t="s">
        <v>129002</v>
      </c>
      <c r="E19409" t="str">
        <f t="shared" si="303"/>
        <v>521450 - AIUM</v>
      </c>
      <c r="F19409" t="s">
        <v>14714</v>
      </c>
      <c r="G19409" t="s">
        <v>129001</v>
      </c>
      <c r="H19409" t="s">
        <v>129000</v>
      </c>
      <c r="I19409" t="s">
        <v>128999</v>
      </c>
      <c r="J19409" t="s">
        <v>128998</v>
      </c>
      <c r="K19409" t="s">
        <v>208</v>
      </c>
      <c r="L19409" t="s">
        <v>128997</v>
      </c>
      <c r="N19409" t="s">
        <v>208</v>
      </c>
      <c r="O19409" t="s">
        <v>476</v>
      </c>
      <c r="P19409" t="s">
        <v>476</v>
      </c>
    </row>
    <row r="19410" spans="3:16">
      <c r="C19410" t="s">
        <v>50977</v>
      </c>
      <c r="D19410" t="s">
        <v>50976</v>
      </c>
      <c r="E19410" t="str">
        <f t="shared" si="303"/>
        <v>545272 - ISPOR</v>
      </c>
      <c r="F19410" t="s">
        <v>10350</v>
      </c>
      <c r="G19410" t="s">
        <v>50975</v>
      </c>
      <c r="I19410" t="s">
        <v>50974</v>
      </c>
      <c r="J19410" t="s">
        <v>50973</v>
      </c>
      <c r="K19410" t="s">
        <v>208</v>
      </c>
      <c r="L19410" t="s">
        <v>50972</v>
      </c>
      <c r="N19410" t="s">
        <v>208</v>
      </c>
      <c r="O19410" t="s">
        <v>476</v>
      </c>
      <c r="P19410" t="s">
        <v>476</v>
      </c>
    </row>
    <row r="19411" spans="3:16">
      <c r="C19411" t="s">
        <v>51057</v>
      </c>
      <c r="D19411" t="s">
        <v>51056</v>
      </c>
      <c r="E19411" t="str">
        <f t="shared" si="303"/>
        <v>656239 - ISCB</v>
      </c>
      <c r="F19411" t="s">
        <v>14222</v>
      </c>
      <c r="G19411" t="s">
        <v>51055</v>
      </c>
      <c r="I19411" t="s">
        <v>51054</v>
      </c>
      <c r="J19411" t="s">
        <v>51053</v>
      </c>
      <c r="K19411" t="s">
        <v>208</v>
      </c>
      <c r="L19411" t="s">
        <v>51052</v>
      </c>
      <c r="N19411" t="s">
        <v>208</v>
      </c>
      <c r="O19411" t="s">
        <v>476</v>
      </c>
      <c r="P19411" t="s">
        <v>476</v>
      </c>
    </row>
    <row r="19412" spans="3:16">
      <c r="C19412" t="s">
        <v>129056</v>
      </c>
      <c r="D19412" t="s">
        <v>129055</v>
      </c>
      <c r="E19412" t="str">
        <f t="shared" si="303"/>
        <v>601070 - ACCP</v>
      </c>
      <c r="F19412" t="s">
        <v>16087</v>
      </c>
      <c r="G19412" t="s">
        <v>129054</v>
      </c>
      <c r="H19412" t="s">
        <v>129053</v>
      </c>
      <c r="I19412" t="s">
        <v>129052</v>
      </c>
      <c r="J19412" t="s">
        <v>129051</v>
      </c>
      <c r="K19412" t="s">
        <v>208</v>
      </c>
      <c r="L19412" t="s">
        <v>129050</v>
      </c>
      <c r="N19412" t="s">
        <v>208</v>
      </c>
      <c r="O19412" t="s">
        <v>476</v>
      </c>
      <c r="P19412" t="s">
        <v>476</v>
      </c>
    </row>
    <row r="19413" spans="3:16">
      <c r="C19413" t="s">
        <v>10457</v>
      </c>
      <c r="D19413" t="s">
        <v>10456</v>
      </c>
      <c r="E19413" t="str">
        <f t="shared" si="303"/>
        <v>566639 - AAES</v>
      </c>
      <c r="F19413" t="s">
        <v>5380</v>
      </c>
      <c r="G19413" t="s">
        <v>10455</v>
      </c>
      <c r="H19413" t="s">
        <v>10454</v>
      </c>
      <c r="I19413" t="s">
        <v>10453</v>
      </c>
      <c r="J19413" t="s">
        <v>10452</v>
      </c>
      <c r="K19413" t="s">
        <v>208</v>
      </c>
      <c r="L19413" t="s">
        <v>10451</v>
      </c>
      <c r="N19413" t="s">
        <v>208</v>
      </c>
      <c r="O19413" t="s">
        <v>476</v>
      </c>
      <c r="P19413" t="s">
        <v>476</v>
      </c>
    </row>
    <row r="19414" spans="3:16">
      <c r="C19414" t="s">
        <v>128852</v>
      </c>
      <c r="D19414" t="s">
        <v>128851</v>
      </c>
      <c r="E19414" t="str">
        <f t="shared" si="303"/>
        <v>555228 - AUA</v>
      </c>
      <c r="F19414" t="s">
        <v>76045</v>
      </c>
      <c r="G19414" t="s">
        <v>128850</v>
      </c>
      <c r="I19414" t="s">
        <v>128849</v>
      </c>
      <c r="J19414" t="s">
        <v>128848</v>
      </c>
      <c r="K19414" t="s">
        <v>208</v>
      </c>
      <c r="L19414" t="s">
        <v>128847</v>
      </c>
      <c r="N19414" t="s">
        <v>208</v>
      </c>
      <c r="O19414" t="s">
        <v>476</v>
      </c>
      <c r="P19414" t="s">
        <v>476</v>
      </c>
    </row>
    <row r="19415" spans="3:16">
      <c r="C19415" t="s">
        <v>109475</v>
      </c>
      <c r="D19415" t="s">
        <v>109474</v>
      </c>
      <c r="E19415" t="str">
        <f t="shared" si="303"/>
        <v>591180 - CHI ST VINCENT INFIRMARY</v>
      </c>
      <c r="F19415" t="s">
        <v>5185</v>
      </c>
      <c r="G19415" t="s">
        <v>109473</v>
      </c>
      <c r="I19415" t="s">
        <v>109472</v>
      </c>
      <c r="J19415" t="s">
        <v>109471</v>
      </c>
      <c r="K19415" t="s">
        <v>208</v>
      </c>
      <c r="L19415" t="s">
        <v>109470</v>
      </c>
      <c r="N19415" t="s">
        <v>208</v>
      </c>
      <c r="O19415" t="s">
        <v>476</v>
      </c>
      <c r="P19415" t="s">
        <v>476</v>
      </c>
    </row>
    <row r="19416" spans="3:16">
      <c r="C19416" t="s">
        <v>13373</v>
      </c>
      <c r="D19416" t="s">
        <v>13373</v>
      </c>
      <c r="E19416" t="str">
        <f t="shared" si="303"/>
        <v>565337 - SPRIG - EZPEDO</v>
      </c>
      <c r="F19416" t="s">
        <v>13372</v>
      </c>
      <c r="G19416" t="s">
        <v>13371</v>
      </c>
      <c r="H19416" t="s">
        <v>13370</v>
      </c>
      <c r="I19416" t="s">
        <v>13369</v>
      </c>
      <c r="J19416" t="s">
        <v>13368</v>
      </c>
      <c r="K19416" t="s">
        <v>208</v>
      </c>
      <c r="L19416" t="s">
        <v>13367</v>
      </c>
      <c r="N19416" t="s">
        <v>208</v>
      </c>
      <c r="O19416" t="s">
        <v>476</v>
      </c>
      <c r="P19416" t="s">
        <v>476</v>
      </c>
    </row>
    <row r="19417" spans="3:16">
      <c r="C19417" t="s">
        <v>128644</v>
      </c>
      <c r="D19417" t="s">
        <v>122333</v>
      </c>
      <c r="E19417" t="str">
        <f t="shared" si="303"/>
        <v>544267 - ASA</v>
      </c>
      <c r="F19417" t="s">
        <v>35223</v>
      </c>
      <c r="G19417" t="s">
        <v>128643</v>
      </c>
      <c r="I19417" t="s">
        <v>5035</v>
      </c>
      <c r="J19417" t="s">
        <v>128642</v>
      </c>
      <c r="K19417" t="s">
        <v>208</v>
      </c>
      <c r="L19417" t="s">
        <v>128641</v>
      </c>
      <c r="N19417" t="s">
        <v>208</v>
      </c>
      <c r="O19417" t="s">
        <v>476</v>
      </c>
      <c r="P19417" t="s">
        <v>476</v>
      </c>
    </row>
    <row r="19418" spans="3:16">
      <c r="C19418" t="s">
        <v>108994</v>
      </c>
      <c r="D19418" t="s">
        <v>108994</v>
      </c>
      <c r="E19418" t="str">
        <f t="shared" si="303"/>
        <v>644602 - CEDARS-SINAI MEDICAL CENTER</v>
      </c>
      <c r="F19418" t="s">
        <v>35628</v>
      </c>
      <c r="G19418" t="s">
        <v>108993</v>
      </c>
      <c r="I19418" t="s">
        <v>5035</v>
      </c>
      <c r="J19418" t="s">
        <v>108992</v>
      </c>
      <c r="K19418" t="s">
        <v>208</v>
      </c>
      <c r="L19418" t="s">
        <v>108991</v>
      </c>
      <c r="N19418" t="s">
        <v>208</v>
      </c>
      <c r="O19418" t="s">
        <v>476</v>
      </c>
      <c r="P19418" t="s">
        <v>476</v>
      </c>
    </row>
    <row r="19419" spans="3:16">
      <c r="C19419" t="s">
        <v>51212</v>
      </c>
      <c r="D19419" t="s">
        <v>51211</v>
      </c>
      <c r="E19419" t="str">
        <f t="shared" si="303"/>
        <v>571726 - IPEG</v>
      </c>
      <c r="F19419" t="s">
        <v>4516</v>
      </c>
      <c r="G19419" t="s">
        <v>51210</v>
      </c>
      <c r="H19419" t="s">
        <v>51209</v>
      </c>
      <c r="I19419" t="s">
        <v>5035</v>
      </c>
      <c r="J19419" t="s">
        <v>51208</v>
      </c>
      <c r="K19419" t="s">
        <v>208</v>
      </c>
      <c r="L19419" t="s">
        <v>51207</v>
      </c>
      <c r="N19419" t="s">
        <v>208</v>
      </c>
      <c r="O19419" t="s">
        <v>476</v>
      </c>
      <c r="P19419" t="s">
        <v>476</v>
      </c>
    </row>
    <row r="19420" spans="3:16">
      <c r="C19420" t="s">
        <v>29800</v>
      </c>
      <c r="D19420" t="s">
        <v>29800</v>
      </c>
      <c r="E19420" t="str">
        <f t="shared" si="303"/>
        <v>562488 - PANCREAS CLUB</v>
      </c>
      <c r="F19420" t="s">
        <v>9457</v>
      </c>
      <c r="G19420" t="s">
        <v>29799</v>
      </c>
      <c r="H19420" t="s">
        <v>29798</v>
      </c>
      <c r="I19420" t="s">
        <v>5035</v>
      </c>
      <c r="J19420" t="s">
        <v>29797</v>
      </c>
      <c r="K19420" t="s">
        <v>208</v>
      </c>
      <c r="L19420" t="s">
        <v>29796</v>
      </c>
      <c r="N19420" t="s">
        <v>208</v>
      </c>
      <c r="O19420" t="s">
        <v>476</v>
      </c>
      <c r="P19420" t="s">
        <v>476</v>
      </c>
    </row>
    <row r="19421" spans="3:16">
      <c r="C19421" t="s">
        <v>5039</v>
      </c>
      <c r="D19421" t="s">
        <v>5038</v>
      </c>
      <c r="E19421" t="str">
        <f t="shared" si="303"/>
        <v>648814 - USC</v>
      </c>
      <c r="F19421" t="s">
        <v>5037</v>
      </c>
      <c r="G19421" t="s">
        <v>5036</v>
      </c>
      <c r="I19421" t="s">
        <v>5035</v>
      </c>
      <c r="J19421" t="s">
        <v>5034</v>
      </c>
      <c r="K19421" t="s">
        <v>208</v>
      </c>
      <c r="L19421" t="s">
        <v>5033</v>
      </c>
      <c r="N19421" t="s">
        <v>208</v>
      </c>
      <c r="O19421" t="s">
        <v>476</v>
      </c>
      <c r="P19421" t="s">
        <v>476</v>
      </c>
    </row>
    <row r="19422" spans="3:16">
      <c r="C19422" t="s">
        <v>5007</v>
      </c>
      <c r="D19422" t="s">
        <v>5006</v>
      </c>
      <c r="E19422" t="str">
        <f t="shared" si="303"/>
        <v>633902 - UW SCHOOL OF MEDICINE AND PUBLIC HEALTH</v>
      </c>
      <c r="F19422" t="s">
        <v>5005</v>
      </c>
      <c r="G19422" t="s">
        <v>5004</v>
      </c>
      <c r="H19422" t="s">
        <v>5003</v>
      </c>
      <c r="I19422" t="s">
        <v>2095</v>
      </c>
      <c r="J19422" t="s">
        <v>5002</v>
      </c>
      <c r="K19422" t="s">
        <v>208</v>
      </c>
      <c r="L19422" t="s">
        <v>5001</v>
      </c>
      <c r="N19422" t="s">
        <v>208</v>
      </c>
      <c r="O19422" t="s">
        <v>476</v>
      </c>
      <c r="P19422" t="s">
        <v>476</v>
      </c>
    </row>
    <row r="19423" spans="3:16">
      <c r="C19423" t="s">
        <v>2099</v>
      </c>
      <c r="D19423" t="s">
        <v>2098</v>
      </c>
      <c r="E19423" t="str">
        <f t="shared" si="303"/>
        <v>652040 - WADEM</v>
      </c>
      <c r="F19423" t="s">
        <v>2097</v>
      </c>
      <c r="G19423" t="s">
        <v>2096</v>
      </c>
      <c r="I19423" t="s">
        <v>2095</v>
      </c>
      <c r="J19423" t="s">
        <v>2094</v>
      </c>
      <c r="K19423" t="s">
        <v>208</v>
      </c>
      <c r="L19423" t="s">
        <v>2093</v>
      </c>
      <c r="N19423" t="s">
        <v>208</v>
      </c>
      <c r="O19423" t="s">
        <v>476</v>
      </c>
      <c r="P19423" t="s">
        <v>476</v>
      </c>
    </row>
    <row r="19424" spans="3:16">
      <c r="C19424" t="s">
        <v>51713</v>
      </c>
      <c r="D19424" t="s">
        <v>51712</v>
      </c>
      <c r="E19424" t="str">
        <f t="shared" si="303"/>
        <v>678272 - IAWMH</v>
      </c>
      <c r="F19424" t="s">
        <v>23609</v>
      </c>
      <c r="G19424" t="s">
        <v>51711</v>
      </c>
      <c r="H19424" t="s">
        <v>51710</v>
      </c>
      <c r="I19424" t="s">
        <v>51709</v>
      </c>
      <c r="J19424" t="s">
        <v>51708</v>
      </c>
      <c r="K19424" t="s">
        <v>208</v>
      </c>
      <c r="L19424" t="s">
        <v>51707</v>
      </c>
      <c r="N19424" t="s">
        <v>208</v>
      </c>
      <c r="O19424" t="s">
        <v>476</v>
      </c>
      <c r="P19424" t="s">
        <v>476</v>
      </c>
    </row>
    <row r="19425" spans="3:16">
      <c r="C19425" t="s">
        <v>121902</v>
      </c>
      <c r="D19425" t="s">
        <v>121901</v>
      </c>
      <c r="E19425" t="str">
        <f t="shared" si="303"/>
        <v>521462 - AAGP</v>
      </c>
      <c r="F19425" t="s">
        <v>14714</v>
      </c>
      <c r="G19425" t="s">
        <v>121900</v>
      </c>
      <c r="I19425" t="s">
        <v>37493</v>
      </c>
      <c r="J19425" t="s">
        <v>121899</v>
      </c>
      <c r="K19425" t="s">
        <v>208</v>
      </c>
      <c r="L19425" t="s">
        <v>121898</v>
      </c>
      <c r="N19425" t="s">
        <v>208</v>
      </c>
      <c r="O19425" t="s">
        <v>476</v>
      </c>
      <c r="P19425" t="s">
        <v>476</v>
      </c>
    </row>
    <row r="19426" spans="3:16">
      <c r="C19426" t="s">
        <v>37496</v>
      </c>
      <c r="D19426" t="s">
        <v>37496</v>
      </c>
      <c r="E19426" t="str">
        <f t="shared" si="303"/>
        <v>556105 - MEDDRA MSSO</v>
      </c>
      <c r="F19426" t="s">
        <v>37495</v>
      </c>
      <c r="G19426" t="s">
        <v>37494</v>
      </c>
      <c r="I19426" t="s">
        <v>37493</v>
      </c>
      <c r="J19426" t="s">
        <v>37492</v>
      </c>
      <c r="K19426" t="s">
        <v>208</v>
      </c>
      <c r="L19426" t="s">
        <v>37491</v>
      </c>
      <c r="N19426" t="s">
        <v>208</v>
      </c>
      <c r="O19426" t="s">
        <v>476</v>
      </c>
      <c r="P19426" t="s">
        <v>476</v>
      </c>
    </row>
    <row r="19427" spans="3:16">
      <c r="C19427" t="s">
        <v>72854</v>
      </c>
      <c r="D19427" t="s">
        <v>72853</v>
      </c>
      <c r="E19427" t="str">
        <f t="shared" si="303"/>
        <v>656987 - FOCIS</v>
      </c>
      <c r="F19427" t="s">
        <v>16581</v>
      </c>
      <c r="G19427" t="s">
        <v>72852</v>
      </c>
      <c r="I19427" t="s">
        <v>72851</v>
      </c>
      <c r="J19427" t="s">
        <v>72850</v>
      </c>
      <c r="K19427" t="s">
        <v>208</v>
      </c>
      <c r="L19427" t="s">
        <v>72849</v>
      </c>
      <c r="N19427" t="s">
        <v>208</v>
      </c>
      <c r="O19427" t="s">
        <v>476</v>
      </c>
      <c r="P19427" t="s">
        <v>476</v>
      </c>
    </row>
    <row r="19428" spans="3:16">
      <c r="C19428" t="s">
        <v>92827</v>
      </c>
      <c r="D19428" t="s">
        <v>92827</v>
      </c>
      <c r="E19428" t="str">
        <f t="shared" si="303"/>
        <v>541928 - COMPLETE CONFERENCE MANAGEMENT</v>
      </c>
      <c r="F19428" t="s">
        <v>92826</v>
      </c>
      <c r="G19428" t="s">
        <v>92825</v>
      </c>
      <c r="H19428" t="s">
        <v>92824</v>
      </c>
      <c r="I19428" t="s">
        <v>92823</v>
      </c>
      <c r="J19428" t="s">
        <v>92822</v>
      </c>
      <c r="K19428" t="s">
        <v>208</v>
      </c>
      <c r="L19428" t="s">
        <v>92821</v>
      </c>
      <c r="N19428" t="s">
        <v>208</v>
      </c>
      <c r="O19428" t="s">
        <v>476</v>
      </c>
      <c r="P19428" t="s">
        <v>476</v>
      </c>
    </row>
    <row r="19429" spans="3:16">
      <c r="C19429" t="s">
        <v>129043</v>
      </c>
      <c r="D19429" t="s">
        <v>129042</v>
      </c>
      <c r="E19429" t="str">
        <f t="shared" si="303"/>
        <v>581690 - ACMS</v>
      </c>
      <c r="F19429" t="s">
        <v>110949</v>
      </c>
      <c r="G19429" t="s">
        <v>18879</v>
      </c>
      <c r="H19429" t="s">
        <v>18878</v>
      </c>
      <c r="I19429" t="s">
        <v>2109</v>
      </c>
      <c r="J19429" t="s">
        <v>129041</v>
      </c>
      <c r="K19429" t="s">
        <v>208</v>
      </c>
      <c r="L19429" t="s">
        <v>129040</v>
      </c>
      <c r="N19429" t="s">
        <v>208</v>
      </c>
      <c r="O19429" t="s">
        <v>476</v>
      </c>
      <c r="P19429" t="s">
        <v>476</v>
      </c>
    </row>
    <row r="19430" spans="3:16">
      <c r="C19430" t="s">
        <v>99002</v>
      </c>
      <c r="D19430" t="s">
        <v>99001</v>
      </c>
      <c r="E19430" t="str">
        <f t="shared" si="303"/>
        <v>619516 - CSRS</v>
      </c>
      <c r="F19430" t="s">
        <v>33201</v>
      </c>
      <c r="G19430" t="s">
        <v>2111</v>
      </c>
      <c r="H19430" t="s">
        <v>2110</v>
      </c>
      <c r="I19430" t="s">
        <v>2109</v>
      </c>
      <c r="J19430" t="s">
        <v>99000</v>
      </c>
      <c r="K19430" t="s">
        <v>208</v>
      </c>
      <c r="L19430" t="s">
        <v>98999</v>
      </c>
      <c r="N19430" t="s">
        <v>208</v>
      </c>
      <c r="O19430" t="s">
        <v>476</v>
      </c>
      <c r="P19430" t="s">
        <v>476</v>
      </c>
    </row>
    <row r="19431" spans="3:16">
      <c r="C19431" t="s">
        <v>68063</v>
      </c>
      <c r="D19431" t="s">
        <v>68062</v>
      </c>
      <c r="E19431" t="str">
        <f t="shared" si="303"/>
        <v>667171 - FNDS</v>
      </c>
      <c r="F19431" t="s">
        <v>11314</v>
      </c>
      <c r="G19431" t="s">
        <v>68061</v>
      </c>
      <c r="I19431" t="s">
        <v>2109</v>
      </c>
      <c r="J19431" t="s">
        <v>68060</v>
      </c>
      <c r="K19431" t="s">
        <v>208</v>
      </c>
      <c r="L19431" t="s">
        <v>68059</v>
      </c>
      <c r="N19431" t="s">
        <v>208</v>
      </c>
      <c r="O19431" t="s">
        <v>476</v>
      </c>
      <c r="P19431" t="s">
        <v>476</v>
      </c>
    </row>
    <row r="19432" spans="3:16">
      <c r="C19432" t="s">
        <v>51468</v>
      </c>
      <c r="D19432" t="s">
        <v>51467</v>
      </c>
      <c r="E19432" t="str">
        <f t="shared" si="303"/>
        <v>566354 - IES</v>
      </c>
      <c r="F19432" t="s">
        <v>51466</v>
      </c>
      <c r="G19432" t="s">
        <v>18879</v>
      </c>
      <c r="H19432" t="s">
        <v>18878</v>
      </c>
      <c r="I19432" t="s">
        <v>2109</v>
      </c>
      <c r="J19432" t="s">
        <v>51465</v>
      </c>
      <c r="K19432" t="s">
        <v>208</v>
      </c>
      <c r="L19432" t="s">
        <v>51464</v>
      </c>
      <c r="N19432" t="s">
        <v>208</v>
      </c>
      <c r="O19432" t="s">
        <v>476</v>
      </c>
      <c r="P19432" t="s">
        <v>476</v>
      </c>
    </row>
    <row r="19433" spans="3:16">
      <c r="C19433" t="s">
        <v>51222</v>
      </c>
      <c r="D19433" t="s">
        <v>51221</v>
      </c>
      <c r="E19433" t="str">
        <f t="shared" si="303"/>
        <v>561198 - MDS</v>
      </c>
      <c r="F19433" t="s">
        <v>14658</v>
      </c>
      <c r="G19433" t="s">
        <v>2111</v>
      </c>
      <c r="H19433" t="s">
        <v>2110</v>
      </c>
      <c r="I19433" t="s">
        <v>2109</v>
      </c>
      <c r="J19433" t="s">
        <v>51220</v>
      </c>
      <c r="K19433" t="s">
        <v>208</v>
      </c>
      <c r="L19433" t="s">
        <v>51219</v>
      </c>
      <c r="N19433" t="s">
        <v>208</v>
      </c>
      <c r="O19433" t="s">
        <v>476</v>
      </c>
      <c r="P19433" t="s">
        <v>476</v>
      </c>
    </row>
    <row r="19434" spans="3:16">
      <c r="C19434" t="s">
        <v>50930</v>
      </c>
      <c r="D19434" t="s">
        <v>50929</v>
      </c>
      <c r="E19434" t="str">
        <f t="shared" si="303"/>
        <v>579993 - ISSVA</v>
      </c>
      <c r="F19434" t="s">
        <v>12869</v>
      </c>
      <c r="G19434" t="s">
        <v>50928</v>
      </c>
      <c r="H19434" t="s">
        <v>18878</v>
      </c>
      <c r="I19434" t="s">
        <v>2109</v>
      </c>
      <c r="J19434" t="s">
        <v>50927</v>
      </c>
      <c r="K19434" t="s">
        <v>208</v>
      </c>
      <c r="L19434" t="s">
        <v>50926</v>
      </c>
      <c r="N19434" t="s">
        <v>208</v>
      </c>
      <c r="O19434" t="s">
        <v>476</v>
      </c>
      <c r="P19434" t="s">
        <v>476</v>
      </c>
    </row>
    <row r="19435" spans="3:16">
      <c r="C19435" t="s">
        <v>18881</v>
      </c>
      <c r="D19435" t="s">
        <v>14607</v>
      </c>
      <c r="E19435" t="str">
        <f t="shared" si="303"/>
        <v>642885 - SRS</v>
      </c>
      <c r="F19435" t="s">
        <v>18880</v>
      </c>
      <c r="G19435" t="s">
        <v>18879</v>
      </c>
      <c r="H19435" t="s">
        <v>18878</v>
      </c>
      <c r="I19435" t="s">
        <v>2109</v>
      </c>
      <c r="J19435" t="s">
        <v>18877</v>
      </c>
      <c r="K19435" t="s">
        <v>208</v>
      </c>
      <c r="L19435" t="s">
        <v>18876</v>
      </c>
      <c r="N19435" t="s">
        <v>208</v>
      </c>
      <c r="O19435" t="s">
        <v>476</v>
      </c>
      <c r="P19435" t="s">
        <v>476</v>
      </c>
    </row>
    <row r="19436" spans="3:16">
      <c r="C19436" t="s">
        <v>2114</v>
      </c>
      <c r="D19436" t="s">
        <v>2113</v>
      </c>
      <c r="E19436" t="str">
        <f t="shared" si="303"/>
        <v>681945 - WAO</v>
      </c>
      <c r="F19436" t="s">
        <v>2112</v>
      </c>
      <c r="G19436" t="s">
        <v>2111</v>
      </c>
      <c r="H19436" t="s">
        <v>2110</v>
      </c>
      <c r="I19436" t="s">
        <v>2109</v>
      </c>
      <c r="J19436" t="s">
        <v>2108</v>
      </c>
      <c r="K19436" t="s">
        <v>208</v>
      </c>
      <c r="L19436" t="s">
        <v>2107</v>
      </c>
      <c r="N19436" t="s">
        <v>208</v>
      </c>
      <c r="O19436" t="s">
        <v>476</v>
      </c>
      <c r="P19436" t="s">
        <v>476</v>
      </c>
    </row>
    <row r="19437" spans="3:16">
      <c r="C19437" t="s">
        <v>129164</v>
      </c>
      <c r="D19437" t="s">
        <v>129163</v>
      </c>
      <c r="E19437" t="str">
        <f t="shared" si="303"/>
        <v>585506 - AACPDM</v>
      </c>
      <c r="F19437" t="s">
        <v>90517</v>
      </c>
      <c r="G19437" t="s">
        <v>129162</v>
      </c>
      <c r="I19437" t="s">
        <v>129161</v>
      </c>
      <c r="J19437" t="s">
        <v>129160</v>
      </c>
      <c r="K19437" t="s">
        <v>208</v>
      </c>
      <c r="L19437" t="s">
        <v>129159</v>
      </c>
      <c r="N19437" t="s">
        <v>208</v>
      </c>
      <c r="O19437" t="s">
        <v>476</v>
      </c>
      <c r="P19437" t="s">
        <v>476</v>
      </c>
    </row>
    <row r="19438" spans="3:16">
      <c r="C19438" t="s">
        <v>129145</v>
      </c>
      <c r="D19438" t="s">
        <v>129144</v>
      </c>
      <c r="E19438" t="str">
        <f t="shared" si="303"/>
        <v>564540 - AAN</v>
      </c>
      <c r="F19438" t="s">
        <v>51299</v>
      </c>
      <c r="G19438" t="s">
        <v>129143</v>
      </c>
      <c r="I19438" t="s">
        <v>30739</v>
      </c>
      <c r="J19438" t="s">
        <v>129142</v>
      </c>
      <c r="K19438" t="s">
        <v>208</v>
      </c>
      <c r="L19438" t="s">
        <v>129141</v>
      </c>
      <c r="N19438" t="s">
        <v>208</v>
      </c>
      <c r="O19438" t="s">
        <v>476</v>
      </c>
      <c r="P19438" t="s">
        <v>476</v>
      </c>
    </row>
    <row r="19439" spans="3:16">
      <c r="C19439" t="s">
        <v>40925</v>
      </c>
      <c r="D19439" t="s">
        <v>40924</v>
      </c>
      <c r="E19439" t="str">
        <f t="shared" si="303"/>
        <v>658194 - LDN</v>
      </c>
      <c r="F19439" t="s">
        <v>38304</v>
      </c>
      <c r="G19439" t="s">
        <v>40923</v>
      </c>
      <c r="H19439" t="s">
        <v>40922</v>
      </c>
      <c r="I19439" t="s">
        <v>30739</v>
      </c>
      <c r="K19439" t="s">
        <v>208</v>
      </c>
      <c r="L19439" t="s">
        <v>40921</v>
      </c>
      <c r="N19439" t="s">
        <v>208</v>
      </c>
      <c r="O19439" t="s">
        <v>476</v>
      </c>
      <c r="P19439" t="s">
        <v>476</v>
      </c>
    </row>
    <row r="19440" spans="3:16">
      <c r="C19440" t="s">
        <v>33059</v>
      </c>
      <c r="D19440" t="s">
        <v>33058</v>
      </c>
      <c r="E19440" t="str">
        <f t="shared" si="303"/>
        <v>598203 - NANOS</v>
      </c>
      <c r="F19440" t="s">
        <v>33057</v>
      </c>
      <c r="G19440" t="s">
        <v>33056</v>
      </c>
      <c r="H19440" t="s">
        <v>33055</v>
      </c>
      <c r="I19440" t="s">
        <v>30739</v>
      </c>
      <c r="J19440" t="s">
        <v>33054</v>
      </c>
      <c r="K19440" t="s">
        <v>208</v>
      </c>
      <c r="L19440" t="s">
        <v>33053</v>
      </c>
      <c r="N19440" t="s">
        <v>208</v>
      </c>
      <c r="O19440" t="s">
        <v>476</v>
      </c>
      <c r="P19440" t="s">
        <v>476</v>
      </c>
    </row>
    <row r="19441" spans="3:16">
      <c r="C19441" t="s">
        <v>30744</v>
      </c>
      <c r="D19441" t="s">
        <v>30743</v>
      </c>
      <c r="E19441" t="str">
        <f t="shared" si="303"/>
        <v>546203 - OHBM</v>
      </c>
      <c r="F19441" t="s">
        <v>30742</v>
      </c>
      <c r="G19441" t="s">
        <v>30741</v>
      </c>
      <c r="H19441" t="s">
        <v>30740</v>
      </c>
      <c r="I19441" t="s">
        <v>30739</v>
      </c>
      <c r="J19441" t="s">
        <v>30738</v>
      </c>
      <c r="K19441" t="s">
        <v>208</v>
      </c>
      <c r="L19441" t="s">
        <v>30737</v>
      </c>
      <c r="N19441" t="s">
        <v>208</v>
      </c>
      <c r="O19441" t="s">
        <v>476</v>
      </c>
      <c r="P19441" t="s">
        <v>476</v>
      </c>
    </row>
    <row r="19442" spans="3:16">
      <c r="C19442" t="s">
        <v>61560</v>
      </c>
      <c r="D19442" t="s">
        <v>61560</v>
      </c>
      <c r="E19442" t="str">
        <f t="shared" si="303"/>
        <v>570280 - HHT FOUNDATION INTERNATIONAL</v>
      </c>
      <c r="F19442" t="s">
        <v>5100</v>
      </c>
      <c r="G19442" t="s">
        <v>61555</v>
      </c>
      <c r="I19442" t="s">
        <v>61554</v>
      </c>
      <c r="J19442" t="s">
        <v>61559</v>
      </c>
      <c r="K19442" t="s">
        <v>208</v>
      </c>
      <c r="L19442" t="s">
        <v>61558</v>
      </c>
      <c r="N19442" t="s">
        <v>208</v>
      </c>
      <c r="O19442" t="s">
        <v>476</v>
      </c>
      <c r="P19442" t="s">
        <v>476</v>
      </c>
    </row>
    <row r="19443" spans="3:16">
      <c r="C19443" t="s">
        <v>61557</v>
      </c>
      <c r="D19443" t="s">
        <v>61556</v>
      </c>
      <c r="E19443" t="str">
        <f t="shared" si="303"/>
        <v>639886 - CURE HHT</v>
      </c>
      <c r="F19443" t="s">
        <v>2257</v>
      </c>
      <c r="G19443" t="s">
        <v>61555</v>
      </c>
      <c r="I19443" t="s">
        <v>61554</v>
      </c>
      <c r="J19443" t="s">
        <v>61553</v>
      </c>
      <c r="K19443" t="s">
        <v>208</v>
      </c>
      <c r="L19443" t="s">
        <v>61552</v>
      </c>
      <c r="N19443" t="s">
        <v>208</v>
      </c>
      <c r="O19443" t="s">
        <v>476</v>
      </c>
      <c r="P19443" t="s">
        <v>476</v>
      </c>
    </row>
    <row r="19444" spans="3:16">
      <c r="C19444" t="s">
        <v>51093</v>
      </c>
      <c r="D19444" t="s">
        <v>51092</v>
      </c>
      <c r="E19444" t="str">
        <f t="shared" si="303"/>
        <v>653469 - ISBD</v>
      </c>
      <c r="F19444" t="s">
        <v>11728</v>
      </c>
      <c r="G19444" t="s">
        <v>51091</v>
      </c>
      <c r="I19444" t="s">
        <v>51090</v>
      </c>
      <c r="K19444" t="s">
        <v>208</v>
      </c>
      <c r="L19444" t="s">
        <v>51089</v>
      </c>
      <c r="N19444" t="s">
        <v>208</v>
      </c>
      <c r="O19444" t="s">
        <v>476</v>
      </c>
      <c r="P19444" t="s">
        <v>476</v>
      </c>
    </row>
    <row r="19445" spans="3:16">
      <c r="C19445" t="s">
        <v>128911</v>
      </c>
      <c r="D19445" t="s">
        <v>128910</v>
      </c>
      <c r="E19445" t="str">
        <f t="shared" si="303"/>
        <v>556543 - ASE</v>
      </c>
      <c r="F19445" t="s">
        <v>1895</v>
      </c>
      <c r="G19445" t="s">
        <v>128909</v>
      </c>
      <c r="H19445" t="s">
        <v>128908</v>
      </c>
      <c r="I19445" t="s">
        <v>128907</v>
      </c>
      <c r="J19445" t="s">
        <v>128906</v>
      </c>
      <c r="K19445" t="s">
        <v>208</v>
      </c>
      <c r="L19445" t="s">
        <v>128905</v>
      </c>
      <c r="N19445" t="s">
        <v>208</v>
      </c>
      <c r="O19445" t="s">
        <v>476</v>
      </c>
      <c r="P19445" t="s">
        <v>476</v>
      </c>
    </row>
    <row r="19446" spans="3:16">
      <c r="C19446" t="s">
        <v>30337</v>
      </c>
      <c r="D19446" t="s">
        <v>30336</v>
      </c>
      <c r="E19446" t="str">
        <f t="shared" si="303"/>
        <v>670261 - OARSI</v>
      </c>
      <c r="F19446" t="s">
        <v>11583</v>
      </c>
      <c r="G19446" t="s">
        <v>30335</v>
      </c>
      <c r="H19446" t="s">
        <v>20440</v>
      </c>
      <c r="I19446" t="s">
        <v>30334</v>
      </c>
      <c r="J19446" t="s">
        <v>30333</v>
      </c>
      <c r="K19446" t="s">
        <v>208</v>
      </c>
      <c r="L19446" t="s">
        <v>30332</v>
      </c>
      <c r="N19446" t="s">
        <v>208</v>
      </c>
      <c r="O19446" t="s">
        <v>476</v>
      </c>
      <c r="P19446" t="s">
        <v>476</v>
      </c>
    </row>
    <row r="19447" spans="3:16">
      <c r="C19447" t="s">
        <v>14632</v>
      </c>
      <c r="D19447" t="s">
        <v>14631</v>
      </c>
      <c r="E19447" t="str">
        <f t="shared" si="303"/>
        <v>595081 - SCCM</v>
      </c>
      <c r="F19447" t="s">
        <v>5073</v>
      </c>
      <c r="G19447" t="s">
        <v>14630</v>
      </c>
      <c r="I19447" t="s">
        <v>14629</v>
      </c>
      <c r="J19447" t="s">
        <v>14628</v>
      </c>
      <c r="K19447" t="s">
        <v>208</v>
      </c>
      <c r="L19447" t="s">
        <v>14627</v>
      </c>
      <c r="N19447" t="s">
        <v>208</v>
      </c>
      <c r="O19447" t="s">
        <v>476</v>
      </c>
      <c r="P19447" t="s">
        <v>476</v>
      </c>
    </row>
    <row r="19448" spans="3:16">
      <c r="C19448" t="s">
        <v>129015</v>
      </c>
      <c r="D19448" t="s">
        <v>129014</v>
      </c>
      <c r="E19448" t="str">
        <f t="shared" si="303"/>
        <v>592067 - AHS</v>
      </c>
      <c r="F19448" t="s">
        <v>129013</v>
      </c>
      <c r="G19448" t="s">
        <v>129012</v>
      </c>
      <c r="I19448" t="s">
        <v>51037</v>
      </c>
      <c r="K19448" t="s">
        <v>208</v>
      </c>
      <c r="L19448" t="s">
        <v>129011</v>
      </c>
      <c r="N19448" t="s">
        <v>208</v>
      </c>
      <c r="O19448" t="s">
        <v>476</v>
      </c>
      <c r="P19448" t="s">
        <v>476</v>
      </c>
    </row>
    <row r="19449" spans="3:16">
      <c r="C19449" t="s">
        <v>51040</v>
      </c>
      <c r="D19449" t="s">
        <v>51039</v>
      </c>
      <c r="E19449" t="str">
        <f t="shared" si="303"/>
        <v>577583 - ISEV</v>
      </c>
      <c r="F19449" t="s">
        <v>1738</v>
      </c>
      <c r="G19449" t="s">
        <v>51038</v>
      </c>
      <c r="I19449" t="s">
        <v>51037</v>
      </c>
      <c r="J19449" t="s">
        <v>51036</v>
      </c>
      <c r="K19449" t="s">
        <v>208</v>
      </c>
      <c r="L19449" t="s">
        <v>51035</v>
      </c>
      <c r="N19449" t="s">
        <v>208</v>
      </c>
      <c r="O19449" t="s">
        <v>476</v>
      </c>
      <c r="P19449" t="s">
        <v>476</v>
      </c>
    </row>
    <row r="19450" spans="3:16">
      <c r="C19450" t="s">
        <v>91315</v>
      </c>
      <c r="D19450" t="s">
        <v>91315</v>
      </c>
      <c r="E19450" t="str">
        <f t="shared" si="303"/>
        <v>622114 - COURSERA INC.</v>
      </c>
      <c r="F19450" t="s">
        <v>512</v>
      </c>
      <c r="G19450" t="s">
        <v>91314</v>
      </c>
      <c r="I19450" t="s">
        <v>91313</v>
      </c>
      <c r="K19450" t="s">
        <v>208</v>
      </c>
      <c r="L19450" t="s">
        <v>91312</v>
      </c>
      <c r="N19450" t="s">
        <v>208</v>
      </c>
      <c r="O19450" t="s">
        <v>476</v>
      </c>
      <c r="P19450" t="s">
        <v>476</v>
      </c>
    </row>
    <row r="19451" spans="3:16">
      <c r="C19451" t="s">
        <v>14716</v>
      </c>
      <c r="D19451" t="s">
        <v>14715</v>
      </c>
      <c r="E19451" t="str">
        <f t="shared" si="303"/>
        <v>521504 - SCMR</v>
      </c>
      <c r="F19451" t="s">
        <v>14714</v>
      </c>
      <c r="G19451" t="s">
        <v>14713</v>
      </c>
      <c r="I19451" t="s">
        <v>14712</v>
      </c>
      <c r="J19451" t="s">
        <v>14711</v>
      </c>
      <c r="K19451" t="s">
        <v>208</v>
      </c>
      <c r="L19451" t="s">
        <v>14710</v>
      </c>
      <c r="N19451" t="s">
        <v>208</v>
      </c>
      <c r="O19451" t="s">
        <v>476</v>
      </c>
      <c r="P19451" t="s">
        <v>476</v>
      </c>
    </row>
    <row r="19452" spans="3:16">
      <c r="C19452" t="s">
        <v>128858</v>
      </c>
      <c r="D19452" t="s">
        <v>128857</v>
      </c>
      <c r="E19452" t="str">
        <f t="shared" si="303"/>
        <v>536696 - ATS</v>
      </c>
      <c r="F19452" t="s">
        <v>27923</v>
      </c>
      <c r="G19452" t="s">
        <v>128856</v>
      </c>
      <c r="H19452" t="s">
        <v>128855</v>
      </c>
      <c r="I19452" t="s">
        <v>2541</v>
      </c>
      <c r="J19452" t="s">
        <v>128854</v>
      </c>
      <c r="K19452" t="s">
        <v>208</v>
      </c>
      <c r="L19452" t="s">
        <v>128853</v>
      </c>
      <c r="N19452" t="s">
        <v>208</v>
      </c>
      <c r="O19452" t="s">
        <v>476</v>
      </c>
      <c r="P19452" t="s">
        <v>476</v>
      </c>
    </row>
    <row r="19453" spans="3:16">
      <c r="C19453" t="s">
        <v>110035</v>
      </c>
      <c r="D19453" t="s">
        <v>110034</v>
      </c>
      <c r="E19453" t="str">
        <f t="shared" si="303"/>
        <v>605890 - CRF</v>
      </c>
      <c r="F19453" t="s">
        <v>50280</v>
      </c>
      <c r="G19453" t="s">
        <v>110033</v>
      </c>
      <c r="H19453" t="s">
        <v>110032</v>
      </c>
      <c r="I19453" t="s">
        <v>2541</v>
      </c>
      <c r="J19453" t="s">
        <v>110031</v>
      </c>
      <c r="K19453" t="s">
        <v>208</v>
      </c>
      <c r="L19453" t="s">
        <v>110030</v>
      </c>
      <c r="N19453" t="s">
        <v>208</v>
      </c>
      <c r="O19453" t="s">
        <v>476</v>
      </c>
      <c r="P19453" t="s">
        <v>476</v>
      </c>
    </row>
    <row r="19454" spans="3:16">
      <c r="C19454" t="s">
        <v>94071</v>
      </c>
      <c r="D19454" t="s">
        <v>94071</v>
      </c>
      <c r="E19454" t="str">
        <f t="shared" si="303"/>
        <v>536581 - COLUMBIA UNIVERSITY MEDICAL CENTER</v>
      </c>
      <c r="F19454" t="s">
        <v>94070</v>
      </c>
      <c r="G19454" t="s">
        <v>94069</v>
      </c>
      <c r="I19454" t="s">
        <v>2541</v>
      </c>
      <c r="J19454" t="s">
        <v>94068</v>
      </c>
      <c r="K19454" t="s">
        <v>208</v>
      </c>
      <c r="L19454" t="s">
        <v>94067</v>
      </c>
      <c r="N19454" t="s">
        <v>208</v>
      </c>
      <c r="O19454" t="s">
        <v>476</v>
      </c>
      <c r="P19454" t="s">
        <v>476</v>
      </c>
    </row>
    <row r="19455" spans="3:16">
      <c r="C19455" t="s">
        <v>82020</v>
      </c>
      <c r="D19455" t="s">
        <v>82020</v>
      </c>
      <c r="E19455" t="str">
        <f t="shared" si="303"/>
        <v>646027 - EHLERS-DANLOS SOCIETY</v>
      </c>
      <c r="F19455" t="s">
        <v>17277</v>
      </c>
      <c r="G19455" t="s">
        <v>82019</v>
      </c>
      <c r="I19455" t="s">
        <v>2541</v>
      </c>
      <c r="J19455" t="s">
        <v>82018</v>
      </c>
      <c r="K19455" t="s">
        <v>208</v>
      </c>
      <c r="L19455" t="s">
        <v>82017</v>
      </c>
      <c r="N19455" t="s">
        <v>208</v>
      </c>
      <c r="O19455" t="s">
        <v>476</v>
      </c>
      <c r="P19455" t="s">
        <v>476</v>
      </c>
    </row>
    <row r="19456" spans="3:16">
      <c r="C19456" t="s">
        <v>66354</v>
      </c>
      <c r="D19456" t="s">
        <v>66353</v>
      </c>
      <c r="E19456" t="str">
        <f t="shared" si="303"/>
        <v>678168 - GEST GROUP</v>
      </c>
      <c r="F19456" t="s">
        <v>4215</v>
      </c>
      <c r="I19456" t="s">
        <v>2541</v>
      </c>
      <c r="J19456" t="s">
        <v>66352</v>
      </c>
      <c r="K19456" t="s">
        <v>208</v>
      </c>
      <c r="L19456" t="s">
        <v>66351</v>
      </c>
      <c r="N19456" t="s">
        <v>208</v>
      </c>
      <c r="O19456" t="s">
        <v>476</v>
      </c>
      <c r="P19456" t="s">
        <v>476</v>
      </c>
    </row>
    <row r="19457" spans="3:16">
      <c r="C19457" t="s">
        <v>66333</v>
      </c>
      <c r="D19457" t="s">
        <v>66333</v>
      </c>
      <c r="E19457" t="str">
        <f t="shared" si="303"/>
        <v>594271 - GLOBAL HIV VACCINE ENTERPRISE</v>
      </c>
      <c r="F19457" t="s">
        <v>51086</v>
      </c>
      <c r="G19457" t="s">
        <v>66332</v>
      </c>
      <c r="I19457" t="s">
        <v>2541</v>
      </c>
      <c r="J19457" t="s">
        <v>66331</v>
      </c>
      <c r="K19457" t="s">
        <v>208</v>
      </c>
      <c r="L19457" t="s">
        <v>66330</v>
      </c>
      <c r="N19457" t="s">
        <v>208</v>
      </c>
      <c r="O19457" t="s">
        <v>476</v>
      </c>
      <c r="P19457" t="s">
        <v>476</v>
      </c>
    </row>
    <row r="19458" spans="3:16">
      <c r="C19458" t="s">
        <v>59772</v>
      </c>
      <c r="D19458" t="s">
        <v>59772</v>
      </c>
      <c r="E19458" t="str">
        <f t="shared" ref="E19458:E19521" si="304">_xlfn.CONCAT(L19458," - ",D19458)</f>
        <v>645230 - ICAHN SCHOOL OF MEDICINE AT MOUNT SINAI</v>
      </c>
      <c r="F19458" t="s">
        <v>43217</v>
      </c>
      <c r="G19458" t="s">
        <v>59771</v>
      </c>
      <c r="H19458" t="s">
        <v>35035</v>
      </c>
      <c r="I19458" t="s">
        <v>2541</v>
      </c>
      <c r="J19458" t="s">
        <v>35033</v>
      </c>
      <c r="K19458" t="s">
        <v>208</v>
      </c>
      <c r="L19458" t="s">
        <v>59770</v>
      </c>
      <c r="N19458" t="s">
        <v>208</v>
      </c>
      <c r="O19458" t="s">
        <v>476</v>
      </c>
      <c r="P19458" t="s">
        <v>476</v>
      </c>
    </row>
    <row r="19459" spans="3:16">
      <c r="C19459" t="s">
        <v>51647</v>
      </c>
      <c r="D19459" t="s">
        <v>51646</v>
      </c>
      <c r="E19459" t="str">
        <f t="shared" si="304"/>
        <v>529230 - IATDMCT</v>
      </c>
      <c r="F19459" t="s">
        <v>51645</v>
      </c>
      <c r="G19459" t="s">
        <v>51644</v>
      </c>
      <c r="H19459" t="s">
        <v>51643</v>
      </c>
      <c r="I19459" t="s">
        <v>2541</v>
      </c>
      <c r="J19459" t="s">
        <v>51642</v>
      </c>
      <c r="K19459" t="s">
        <v>208</v>
      </c>
      <c r="L19459" t="s">
        <v>51641</v>
      </c>
      <c r="N19459" t="s">
        <v>208</v>
      </c>
      <c r="O19459" t="s">
        <v>476</v>
      </c>
      <c r="P19459" t="s">
        <v>476</v>
      </c>
    </row>
    <row r="19460" spans="3:16">
      <c r="C19460" t="s">
        <v>35035</v>
      </c>
      <c r="D19460" t="s">
        <v>35035</v>
      </c>
      <c r="E19460" t="str">
        <f t="shared" si="304"/>
        <v>574867 - MOUNT SINAI HOSPITAL</v>
      </c>
      <c r="F19460" t="s">
        <v>13215</v>
      </c>
      <c r="G19460" t="s">
        <v>35034</v>
      </c>
      <c r="I19460" t="s">
        <v>2541</v>
      </c>
      <c r="J19460" t="s">
        <v>35033</v>
      </c>
      <c r="K19460" t="s">
        <v>208</v>
      </c>
      <c r="L19460" t="s">
        <v>35032</v>
      </c>
      <c r="N19460" t="s">
        <v>208</v>
      </c>
      <c r="O19460" t="s">
        <v>476</v>
      </c>
      <c r="P19460" t="s">
        <v>476</v>
      </c>
    </row>
    <row r="19461" spans="3:16">
      <c r="C19461" t="s">
        <v>32640</v>
      </c>
      <c r="D19461" t="s">
        <v>32640</v>
      </c>
      <c r="E19461" t="str">
        <f t="shared" si="304"/>
        <v>667195 - NYSORA</v>
      </c>
      <c r="F19461" t="s">
        <v>9483</v>
      </c>
      <c r="G19461" t="s">
        <v>32639</v>
      </c>
      <c r="I19461" t="s">
        <v>2541</v>
      </c>
      <c r="K19461" t="s">
        <v>208</v>
      </c>
      <c r="L19461" t="s">
        <v>32638</v>
      </c>
      <c r="N19461" t="s">
        <v>208</v>
      </c>
      <c r="O19461" t="s">
        <v>476</v>
      </c>
      <c r="P19461" t="s">
        <v>476</v>
      </c>
    </row>
    <row r="19462" spans="3:16">
      <c r="C19462" t="s">
        <v>32637</v>
      </c>
      <c r="D19462" t="s">
        <v>32637</v>
      </c>
      <c r="E19462" t="str">
        <f t="shared" si="304"/>
        <v>577364 - NYU LANGONE HEALTH</v>
      </c>
      <c r="F19462" t="s">
        <v>32636</v>
      </c>
      <c r="G19462" t="s">
        <v>32635</v>
      </c>
      <c r="I19462" t="s">
        <v>2541</v>
      </c>
      <c r="J19462" t="s">
        <v>32634</v>
      </c>
      <c r="K19462" t="s">
        <v>208</v>
      </c>
      <c r="L19462" t="s">
        <v>32633</v>
      </c>
      <c r="N19462" t="s">
        <v>208</v>
      </c>
      <c r="O19462" t="s">
        <v>476</v>
      </c>
      <c r="P19462" t="s">
        <v>476</v>
      </c>
    </row>
    <row r="19463" spans="3:16">
      <c r="C19463" t="s">
        <v>24783</v>
      </c>
      <c r="D19463" t="s">
        <v>24783</v>
      </c>
      <c r="E19463" t="str">
        <f t="shared" si="304"/>
        <v>642162 - PULMONARY PATHOLOGY SOCIETY</v>
      </c>
      <c r="F19463" t="s">
        <v>2843</v>
      </c>
      <c r="G19463" t="s">
        <v>24782</v>
      </c>
      <c r="H19463" t="s">
        <v>24781</v>
      </c>
      <c r="I19463" t="s">
        <v>2541</v>
      </c>
      <c r="K19463" t="s">
        <v>208</v>
      </c>
      <c r="L19463" t="s">
        <v>24780</v>
      </c>
      <c r="N19463" t="s">
        <v>208</v>
      </c>
      <c r="O19463" t="s">
        <v>476</v>
      </c>
      <c r="P19463" t="s">
        <v>476</v>
      </c>
    </row>
    <row r="19464" spans="3:16">
      <c r="C19464" t="s">
        <v>21438</v>
      </c>
      <c r="D19464" t="s">
        <v>21438</v>
      </c>
      <c r="E19464" t="str">
        <f t="shared" si="304"/>
        <v>596656 - ROCKEFELLER UNIVERSITY</v>
      </c>
      <c r="F19464" t="s">
        <v>21437</v>
      </c>
      <c r="G19464" t="s">
        <v>21436</v>
      </c>
      <c r="I19464" t="s">
        <v>2541</v>
      </c>
      <c r="J19464" t="s">
        <v>21435</v>
      </c>
      <c r="K19464" t="s">
        <v>208</v>
      </c>
      <c r="L19464" t="s">
        <v>21434</v>
      </c>
      <c r="N19464" t="s">
        <v>208</v>
      </c>
      <c r="O19464" t="s">
        <v>476</v>
      </c>
      <c r="P19464" t="s">
        <v>476</v>
      </c>
    </row>
    <row r="19465" spans="3:16">
      <c r="C19465" t="s">
        <v>10396</v>
      </c>
      <c r="D19465" t="s">
        <v>10396</v>
      </c>
      <c r="E19465" t="str">
        <f t="shared" si="304"/>
        <v>590850 - THE CHEMOTHERAPY FOUNDATION</v>
      </c>
      <c r="F19465" t="s">
        <v>10395</v>
      </c>
      <c r="G19465" t="s">
        <v>10394</v>
      </c>
      <c r="H19465" t="s">
        <v>10393</v>
      </c>
      <c r="I19465" t="s">
        <v>2541</v>
      </c>
      <c r="J19465" t="s">
        <v>10392</v>
      </c>
      <c r="K19465" t="s">
        <v>208</v>
      </c>
      <c r="L19465" t="s">
        <v>10391</v>
      </c>
      <c r="N19465" t="s">
        <v>208</v>
      </c>
      <c r="O19465" t="s">
        <v>476</v>
      </c>
      <c r="P19465" t="s">
        <v>476</v>
      </c>
    </row>
    <row r="19466" spans="3:16">
      <c r="C19466" t="s">
        <v>10260</v>
      </c>
      <c r="D19466" t="s">
        <v>10259</v>
      </c>
      <c r="E19466" t="str">
        <f t="shared" si="304"/>
        <v>579014 - NYAS</v>
      </c>
      <c r="F19466" t="s">
        <v>10258</v>
      </c>
      <c r="G19466" t="s">
        <v>10257</v>
      </c>
      <c r="H19466" t="s">
        <v>10256</v>
      </c>
      <c r="I19466" t="s">
        <v>2541</v>
      </c>
      <c r="J19466" t="s">
        <v>10255</v>
      </c>
      <c r="K19466" t="s">
        <v>208</v>
      </c>
      <c r="L19466" t="s">
        <v>10254</v>
      </c>
      <c r="N19466" t="s">
        <v>208</v>
      </c>
      <c r="O19466" t="s">
        <v>476</v>
      </c>
      <c r="P19466" t="s">
        <v>476</v>
      </c>
    </row>
    <row r="19467" spans="3:16">
      <c r="C19467" t="s">
        <v>10253</v>
      </c>
      <c r="D19467" t="s">
        <v>10252</v>
      </c>
      <c r="E19467" t="str">
        <f t="shared" si="304"/>
        <v>550012 - NYSSA</v>
      </c>
      <c r="F19467" t="s">
        <v>10251</v>
      </c>
      <c r="G19467" t="s">
        <v>10250</v>
      </c>
      <c r="H19467" t="s">
        <v>10249</v>
      </c>
      <c r="I19467" t="s">
        <v>2541</v>
      </c>
      <c r="J19467" t="s">
        <v>10248</v>
      </c>
      <c r="K19467" t="s">
        <v>208</v>
      </c>
      <c r="L19467" t="s">
        <v>10247</v>
      </c>
      <c r="N19467" t="s">
        <v>208</v>
      </c>
      <c r="O19467" t="s">
        <v>476</v>
      </c>
      <c r="P19467" t="s">
        <v>476</v>
      </c>
    </row>
    <row r="19468" spans="3:16">
      <c r="C19468" t="s">
        <v>2546</v>
      </c>
      <c r="D19468" t="s">
        <v>2545</v>
      </c>
      <c r="E19468" t="str">
        <f t="shared" si="304"/>
        <v>587886 - WEILL CORNELL MEDICINE</v>
      </c>
      <c r="F19468" t="s">
        <v>2544</v>
      </c>
      <c r="G19468" t="s">
        <v>2543</v>
      </c>
      <c r="H19468" t="s">
        <v>2542</v>
      </c>
      <c r="I19468" t="s">
        <v>2541</v>
      </c>
      <c r="J19468" t="s">
        <v>2540</v>
      </c>
      <c r="K19468" t="s">
        <v>208</v>
      </c>
      <c r="L19468" t="s">
        <v>2539</v>
      </c>
      <c r="N19468" t="s">
        <v>208</v>
      </c>
      <c r="O19468" t="s">
        <v>476</v>
      </c>
      <c r="P19468" t="s">
        <v>476</v>
      </c>
    </row>
    <row r="19469" spans="3:16">
      <c r="C19469" t="s">
        <v>128957</v>
      </c>
      <c r="D19469" t="s">
        <v>128956</v>
      </c>
      <c r="E19469" t="str">
        <f t="shared" si="304"/>
        <v>662987 - ASMBS</v>
      </c>
      <c r="F19469" t="s">
        <v>9624</v>
      </c>
      <c r="G19469" t="s">
        <v>128955</v>
      </c>
      <c r="H19469" t="s">
        <v>128954</v>
      </c>
      <c r="I19469" t="s">
        <v>128953</v>
      </c>
      <c r="J19469" t="s">
        <v>128952</v>
      </c>
      <c r="K19469" t="s">
        <v>208</v>
      </c>
      <c r="L19469" t="s">
        <v>128951</v>
      </c>
      <c r="N19469" t="s">
        <v>208</v>
      </c>
      <c r="O19469" t="s">
        <v>476</v>
      </c>
      <c r="P19469" t="s">
        <v>476</v>
      </c>
    </row>
    <row r="19470" spans="3:16">
      <c r="C19470" t="s">
        <v>34719</v>
      </c>
      <c r="D19470" t="s">
        <v>34718</v>
      </c>
      <c r="E19470" t="str">
        <f t="shared" si="304"/>
        <v>667912 - MASCC</v>
      </c>
      <c r="F19470" t="s">
        <v>34717</v>
      </c>
      <c r="G19470" t="s">
        <v>34716</v>
      </c>
      <c r="I19470" t="s">
        <v>34715</v>
      </c>
      <c r="K19470" t="s">
        <v>208</v>
      </c>
      <c r="L19470" t="s">
        <v>34714</v>
      </c>
      <c r="N19470" t="s">
        <v>208</v>
      </c>
      <c r="O19470" t="s">
        <v>476</v>
      </c>
      <c r="P19470" t="s">
        <v>476</v>
      </c>
    </row>
    <row r="19471" spans="3:16">
      <c r="C19471" t="s">
        <v>20443</v>
      </c>
      <c r="D19471" t="s">
        <v>20443</v>
      </c>
      <c r="E19471" t="str">
        <f t="shared" si="304"/>
        <v>660978 - SANS INSTITUTE</v>
      </c>
      <c r="F19471" t="s">
        <v>20442</v>
      </c>
      <c r="G19471" t="s">
        <v>20441</v>
      </c>
      <c r="H19471" t="s">
        <v>20440</v>
      </c>
      <c r="I19471" t="s">
        <v>20439</v>
      </c>
      <c r="K19471" t="s">
        <v>208</v>
      </c>
      <c r="L19471" t="s">
        <v>20438</v>
      </c>
      <c r="N19471" t="s">
        <v>208</v>
      </c>
      <c r="O19471" t="s">
        <v>476</v>
      </c>
      <c r="P19471" t="s">
        <v>476</v>
      </c>
    </row>
    <row r="19472" spans="3:16">
      <c r="C19472" t="s">
        <v>26597</v>
      </c>
      <c r="D19472" t="s">
        <v>26596</v>
      </c>
      <c r="E19472" t="str">
        <f t="shared" si="304"/>
        <v>561629 - PGDIS</v>
      </c>
      <c r="F19472" t="s">
        <v>26595</v>
      </c>
      <c r="G19472" t="s">
        <v>26594</v>
      </c>
      <c r="I19472" t="s">
        <v>26593</v>
      </c>
      <c r="J19472" t="s">
        <v>26592</v>
      </c>
      <c r="K19472" t="s">
        <v>208</v>
      </c>
      <c r="L19472" t="s">
        <v>26591</v>
      </c>
      <c r="N19472" t="s">
        <v>208</v>
      </c>
      <c r="O19472" t="s">
        <v>476</v>
      </c>
      <c r="P19472" t="s">
        <v>476</v>
      </c>
    </row>
    <row r="19473" spans="3:16">
      <c r="C19473" t="s">
        <v>23992</v>
      </c>
      <c r="D19473" t="s">
        <v>23991</v>
      </c>
      <c r="E19473" t="str">
        <f t="shared" si="304"/>
        <v>530440 - RSNA</v>
      </c>
      <c r="F19473" t="s">
        <v>23990</v>
      </c>
      <c r="G19473" t="s">
        <v>23989</v>
      </c>
      <c r="I19473" t="s">
        <v>23988</v>
      </c>
      <c r="J19473" t="s">
        <v>23987</v>
      </c>
      <c r="K19473" t="s">
        <v>208</v>
      </c>
      <c r="L19473" t="s">
        <v>23986</v>
      </c>
      <c r="N19473" t="s">
        <v>208</v>
      </c>
      <c r="O19473" t="s">
        <v>476</v>
      </c>
      <c r="P19473" t="s">
        <v>476</v>
      </c>
    </row>
    <row r="19474" spans="3:16">
      <c r="C19474" t="s">
        <v>26672</v>
      </c>
      <c r="D19474" t="s">
        <v>26671</v>
      </c>
      <c r="E19474" t="str">
        <f t="shared" si="304"/>
        <v>668205 - PRAXIS CET</v>
      </c>
      <c r="F19474" t="s">
        <v>11737</v>
      </c>
      <c r="G19474" t="s">
        <v>26670</v>
      </c>
      <c r="I19474" t="s">
        <v>26669</v>
      </c>
      <c r="K19474" t="s">
        <v>208</v>
      </c>
      <c r="L19474" t="s">
        <v>26668</v>
      </c>
      <c r="N19474" t="s">
        <v>208</v>
      </c>
      <c r="O19474" t="s">
        <v>476</v>
      </c>
      <c r="P19474" t="s">
        <v>476</v>
      </c>
    </row>
    <row r="19475" spans="3:16">
      <c r="C19475" t="s">
        <v>129136</v>
      </c>
      <c r="D19475" t="s">
        <v>129135</v>
      </c>
      <c r="E19475" t="str">
        <f t="shared" si="304"/>
        <v>588684 - AAOP</v>
      </c>
      <c r="F19475" t="s">
        <v>1990</v>
      </c>
      <c r="G19475" t="s">
        <v>129134</v>
      </c>
      <c r="H19475" t="s">
        <v>129133</v>
      </c>
      <c r="I19475" t="s">
        <v>129132</v>
      </c>
      <c r="J19475" t="s">
        <v>129131</v>
      </c>
      <c r="K19475" t="s">
        <v>208</v>
      </c>
      <c r="L19475" t="s">
        <v>129130</v>
      </c>
      <c r="N19475" t="s">
        <v>208</v>
      </c>
      <c r="O19475" t="s">
        <v>476</v>
      </c>
      <c r="P19475" t="s">
        <v>476</v>
      </c>
    </row>
    <row r="19476" spans="3:16">
      <c r="C19476" t="s">
        <v>121869</v>
      </c>
      <c r="D19476" t="s">
        <v>121868</v>
      </c>
      <c r="E19476" t="str">
        <f t="shared" si="304"/>
        <v>673869 - ASSC</v>
      </c>
      <c r="F19476" t="s">
        <v>111912</v>
      </c>
      <c r="G19476" t="s">
        <v>121867</v>
      </c>
      <c r="I19476" t="s">
        <v>121866</v>
      </c>
      <c r="K19476" t="s">
        <v>208</v>
      </c>
      <c r="L19476" t="s">
        <v>121865</v>
      </c>
      <c r="N19476" t="s">
        <v>208</v>
      </c>
      <c r="O19476" t="s">
        <v>476</v>
      </c>
      <c r="P19476" t="s">
        <v>476</v>
      </c>
    </row>
    <row r="19477" spans="3:16">
      <c r="C19477" t="s">
        <v>10335</v>
      </c>
      <c r="D19477" t="s">
        <v>10334</v>
      </c>
      <c r="E19477" t="str">
        <f t="shared" si="304"/>
        <v>672725 - GOOD NETWORK</v>
      </c>
      <c r="F19477" t="s">
        <v>10333</v>
      </c>
      <c r="G19477" t="s">
        <v>10332</v>
      </c>
      <c r="H19477" t="s">
        <v>10331</v>
      </c>
      <c r="I19477" t="s">
        <v>10330</v>
      </c>
      <c r="K19477" t="s">
        <v>208</v>
      </c>
      <c r="L19477" t="s">
        <v>10329</v>
      </c>
      <c r="N19477" t="s">
        <v>208</v>
      </c>
      <c r="O19477" t="s">
        <v>476</v>
      </c>
      <c r="P19477" t="s">
        <v>476</v>
      </c>
    </row>
    <row r="19478" spans="3:16">
      <c r="C19478" t="s">
        <v>6688</v>
      </c>
      <c r="D19478" t="s">
        <v>6687</v>
      </c>
      <c r="E19478" t="str">
        <f t="shared" si="304"/>
        <v>558655 - USCAP</v>
      </c>
      <c r="F19478" t="s">
        <v>6686</v>
      </c>
      <c r="G19478" t="s">
        <v>6685</v>
      </c>
      <c r="H19478" t="s">
        <v>6684</v>
      </c>
      <c r="I19478" t="s">
        <v>6683</v>
      </c>
      <c r="J19478" t="s">
        <v>6682</v>
      </c>
      <c r="K19478" t="s">
        <v>208</v>
      </c>
      <c r="L19478" t="s">
        <v>6681</v>
      </c>
      <c r="N19478" t="s">
        <v>208</v>
      </c>
      <c r="O19478" t="s">
        <v>476</v>
      </c>
      <c r="P19478" t="s">
        <v>476</v>
      </c>
    </row>
    <row r="19479" spans="3:16">
      <c r="C19479" t="s">
        <v>33052</v>
      </c>
      <c r="D19479" t="s">
        <v>33052</v>
      </c>
      <c r="E19479" t="str">
        <f t="shared" si="304"/>
        <v>671990 - NORTHWEST ANESTHESIA SEMINARS</v>
      </c>
      <c r="F19479" t="s">
        <v>2170</v>
      </c>
      <c r="G19479" t="s">
        <v>33051</v>
      </c>
      <c r="I19479" t="s">
        <v>33050</v>
      </c>
      <c r="J19479" t="s">
        <v>33049</v>
      </c>
      <c r="K19479" t="s">
        <v>208</v>
      </c>
      <c r="L19479" t="s">
        <v>33048</v>
      </c>
      <c r="N19479" t="s">
        <v>208</v>
      </c>
      <c r="O19479" t="s">
        <v>476</v>
      </c>
      <c r="P19479" t="s">
        <v>476</v>
      </c>
    </row>
    <row r="19480" spans="3:16">
      <c r="C19480" t="s">
        <v>109994</v>
      </c>
      <c r="D19480" t="s">
        <v>109993</v>
      </c>
      <c r="E19480" t="str">
        <f t="shared" si="304"/>
        <v>609110 - CCDM</v>
      </c>
      <c r="F19480" t="s">
        <v>5812</v>
      </c>
      <c r="G19480" t="s">
        <v>109992</v>
      </c>
      <c r="H19480" t="s">
        <v>109991</v>
      </c>
      <c r="I19480" t="s">
        <v>109990</v>
      </c>
      <c r="J19480" t="s">
        <v>109989</v>
      </c>
      <c r="K19480" t="s">
        <v>208</v>
      </c>
      <c r="L19480" t="s">
        <v>109988</v>
      </c>
      <c r="N19480" t="s">
        <v>208</v>
      </c>
      <c r="O19480" t="s">
        <v>476</v>
      </c>
      <c r="P19480" t="s">
        <v>476</v>
      </c>
    </row>
    <row r="19481" spans="3:16">
      <c r="C19481" t="s">
        <v>129108</v>
      </c>
      <c r="D19481" t="s">
        <v>129107</v>
      </c>
      <c r="E19481" t="str">
        <f t="shared" si="304"/>
        <v>588003 - AACR</v>
      </c>
      <c r="F19481" t="s">
        <v>1970</v>
      </c>
      <c r="G19481" t="s">
        <v>129106</v>
      </c>
      <c r="H19481" t="s">
        <v>129105</v>
      </c>
      <c r="I19481" t="s">
        <v>5047</v>
      </c>
      <c r="J19481" t="s">
        <v>129104</v>
      </c>
      <c r="K19481" t="s">
        <v>208</v>
      </c>
      <c r="L19481" t="s">
        <v>129103</v>
      </c>
      <c r="N19481" t="s">
        <v>208</v>
      </c>
      <c r="O19481" t="s">
        <v>476</v>
      </c>
      <c r="P19481" t="s">
        <v>476</v>
      </c>
    </row>
    <row r="19482" spans="3:16">
      <c r="C19482" t="s">
        <v>96305</v>
      </c>
      <c r="D19482" t="s">
        <v>96304</v>
      </c>
      <c r="E19482" t="str">
        <f t="shared" si="304"/>
        <v>668140 - CHOP</v>
      </c>
      <c r="F19482" t="s">
        <v>2370</v>
      </c>
      <c r="G19482" t="s">
        <v>96303</v>
      </c>
      <c r="I19482" t="s">
        <v>5047</v>
      </c>
      <c r="K19482" t="s">
        <v>208</v>
      </c>
      <c r="L19482" t="s">
        <v>96302</v>
      </c>
      <c r="N19482" t="s">
        <v>208</v>
      </c>
      <c r="O19482" t="s">
        <v>476</v>
      </c>
      <c r="P19482" t="s">
        <v>476</v>
      </c>
    </row>
    <row r="19483" spans="3:16">
      <c r="C19483" t="s">
        <v>5050</v>
      </c>
      <c r="D19483" t="s">
        <v>5049</v>
      </c>
      <c r="E19483" t="str">
        <f t="shared" si="304"/>
        <v>672543 - UPENN</v>
      </c>
      <c r="F19483" t="s">
        <v>2517</v>
      </c>
      <c r="G19483" t="s">
        <v>5048</v>
      </c>
      <c r="I19483" t="s">
        <v>5047</v>
      </c>
      <c r="K19483" t="s">
        <v>208</v>
      </c>
      <c r="L19483" t="s">
        <v>5046</v>
      </c>
      <c r="N19483" t="s">
        <v>208</v>
      </c>
      <c r="O19483" t="s">
        <v>476</v>
      </c>
      <c r="P19483" t="s">
        <v>476</v>
      </c>
    </row>
    <row r="19484" spans="3:16">
      <c r="C19484" t="s">
        <v>51088</v>
      </c>
      <c r="D19484" t="s">
        <v>51087</v>
      </c>
      <c r="E19484" t="str">
        <f t="shared" si="304"/>
        <v>594260 - ISBI</v>
      </c>
      <c r="F19484" t="s">
        <v>51086</v>
      </c>
      <c r="I19484" t="s">
        <v>51085</v>
      </c>
      <c r="K19484" t="s">
        <v>208</v>
      </c>
      <c r="L19484" t="s">
        <v>51084</v>
      </c>
      <c r="N19484" t="s">
        <v>208</v>
      </c>
      <c r="O19484" t="s">
        <v>476</v>
      </c>
      <c r="P19484" t="s">
        <v>476</v>
      </c>
    </row>
    <row r="19485" spans="3:16">
      <c r="C19485" t="s">
        <v>61470</v>
      </c>
      <c r="D19485" t="s">
        <v>61469</v>
      </c>
      <c r="E19485" t="str">
        <f t="shared" si="304"/>
        <v>592080 - HS</v>
      </c>
      <c r="F19485" t="s">
        <v>61468</v>
      </c>
      <c r="G19485" t="s">
        <v>61467</v>
      </c>
      <c r="I19485" t="s">
        <v>61466</v>
      </c>
      <c r="J19485" t="s">
        <v>61465</v>
      </c>
      <c r="K19485" t="s">
        <v>208</v>
      </c>
      <c r="L19485" t="s">
        <v>61464</v>
      </c>
      <c r="N19485" t="s">
        <v>208</v>
      </c>
      <c r="O19485" t="s">
        <v>476</v>
      </c>
      <c r="P19485" t="s">
        <v>476</v>
      </c>
    </row>
    <row r="19486" spans="3:16">
      <c r="C19486" t="s">
        <v>5045</v>
      </c>
      <c r="D19486" t="s">
        <v>5045</v>
      </c>
      <c r="E19486" t="str">
        <f t="shared" si="304"/>
        <v>575860 - UNIVERSITY OF PITTSBURGH</v>
      </c>
      <c r="F19486" t="s">
        <v>5044</v>
      </c>
      <c r="G19486" t="s">
        <v>5043</v>
      </c>
      <c r="I19486" t="s">
        <v>5042</v>
      </c>
      <c r="J19486" t="s">
        <v>5041</v>
      </c>
      <c r="K19486" t="s">
        <v>208</v>
      </c>
      <c r="L19486" t="s">
        <v>5040</v>
      </c>
      <c r="N19486" t="s">
        <v>208</v>
      </c>
      <c r="O19486" t="s">
        <v>476</v>
      </c>
      <c r="P19486" t="s">
        <v>476</v>
      </c>
    </row>
    <row r="19487" spans="3:16">
      <c r="C19487" t="s">
        <v>6695</v>
      </c>
      <c r="D19487" t="s">
        <v>6694</v>
      </c>
      <c r="E19487" t="str">
        <f t="shared" si="304"/>
        <v>574028 - USG</v>
      </c>
      <c r="F19487" t="s">
        <v>6693</v>
      </c>
      <c r="G19487" t="s">
        <v>6692</v>
      </c>
      <c r="I19487" t="s">
        <v>6691</v>
      </c>
      <c r="J19487" t="s">
        <v>6690</v>
      </c>
      <c r="K19487" t="s">
        <v>208</v>
      </c>
      <c r="L19487" t="s">
        <v>6689</v>
      </c>
      <c r="N19487" t="s">
        <v>208</v>
      </c>
      <c r="O19487" t="s">
        <v>476</v>
      </c>
      <c r="P19487" t="s">
        <v>476</v>
      </c>
    </row>
    <row r="19488" spans="3:16">
      <c r="C19488" t="s">
        <v>10292</v>
      </c>
      <c r="D19488" t="s">
        <v>10291</v>
      </c>
      <c r="E19488" t="str">
        <f t="shared" si="304"/>
        <v>578289 - MARFAN FOUNDATION</v>
      </c>
      <c r="F19488" t="s">
        <v>10290</v>
      </c>
      <c r="G19488" t="s">
        <v>10289</v>
      </c>
      <c r="I19488" t="s">
        <v>10288</v>
      </c>
      <c r="J19488" t="s">
        <v>10287</v>
      </c>
      <c r="K19488" t="s">
        <v>208</v>
      </c>
      <c r="L19488" t="s">
        <v>10286</v>
      </c>
      <c r="N19488" t="s">
        <v>208</v>
      </c>
      <c r="O19488" t="s">
        <v>476</v>
      </c>
      <c r="P19488" t="s">
        <v>476</v>
      </c>
    </row>
    <row r="19489" spans="3:16">
      <c r="C19489" t="s">
        <v>31011</v>
      </c>
      <c r="D19489" t="s">
        <v>31010</v>
      </c>
      <c r="E19489" t="str">
        <f t="shared" si="304"/>
        <v>581653 - OHSU</v>
      </c>
      <c r="F19489" t="s">
        <v>18716</v>
      </c>
      <c r="G19489" t="s">
        <v>31009</v>
      </c>
      <c r="I19489" t="s">
        <v>31008</v>
      </c>
      <c r="J19489" t="s">
        <v>31007</v>
      </c>
      <c r="K19489" t="s">
        <v>208</v>
      </c>
      <c r="L19489" t="s">
        <v>31006</v>
      </c>
      <c r="N19489" t="s">
        <v>208</v>
      </c>
      <c r="O19489" t="s">
        <v>476</v>
      </c>
      <c r="P19489" t="s">
        <v>476</v>
      </c>
    </row>
    <row r="19490" spans="3:16">
      <c r="C19490" t="s">
        <v>128846</v>
      </c>
      <c r="D19490" t="s">
        <v>128845</v>
      </c>
      <c r="E19490" t="str">
        <f t="shared" si="304"/>
        <v>644067 - AHPBA</v>
      </c>
      <c r="F19490" t="s">
        <v>58172</v>
      </c>
      <c r="G19490" t="s">
        <v>128844</v>
      </c>
      <c r="I19490" t="s">
        <v>128843</v>
      </c>
      <c r="J19490" t="s">
        <v>128842</v>
      </c>
      <c r="K19490" t="s">
        <v>208</v>
      </c>
      <c r="L19490" t="s">
        <v>128841</v>
      </c>
      <c r="N19490" t="s">
        <v>208</v>
      </c>
      <c r="O19490" t="s">
        <v>476</v>
      </c>
      <c r="P19490" t="s">
        <v>476</v>
      </c>
    </row>
    <row r="19491" spans="3:16">
      <c r="C19491" t="s">
        <v>50952</v>
      </c>
      <c r="D19491" t="s">
        <v>50951</v>
      </c>
      <c r="E19491" t="str">
        <f t="shared" si="304"/>
        <v>591178 - ISARP</v>
      </c>
      <c r="F19491" t="s">
        <v>50950</v>
      </c>
      <c r="I19491" t="s">
        <v>50949</v>
      </c>
      <c r="K19491" t="s">
        <v>208</v>
      </c>
      <c r="L19491" t="s">
        <v>50948</v>
      </c>
      <c r="N19491" t="s">
        <v>208</v>
      </c>
      <c r="O19491" t="s">
        <v>476</v>
      </c>
      <c r="P19491" t="s">
        <v>476</v>
      </c>
    </row>
    <row r="19492" spans="3:16">
      <c r="C19492" t="s">
        <v>58347</v>
      </c>
      <c r="D19492" t="s">
        <v>58347</v>
      </c>
      <c r="E19492" t="str">
        <f t="shared" si="304"/>
        <v>499584 - INC RESEARCH</v>
      </c>
      <c r="F19492" t="s">
        <v>15726</v>
      </c>
      <c r="G19492" t="s">
        <v>58346</v>
      </c>
      <c r="H19492" t="s">
        <v>58345</v>
      </c>
      <c r="I19492" t="s">
        <v>58344</v>
      </c>
      <c r="J19492" t="s">
        <v>58343</v>
      </c>
      <c r="K19492" t="s">
        <v>208</v>
      </c>
      <c r="L19492" t="s">
        <v>58342</v>
      </c>
      <c r="N19492" t="s">
        <v>208</v>
      </c>
      <c r="O19492" t="s">
        <v>476</v>
      </c>
      <c r="P19492" t="s">
        <v>476</v>
      </c>
    </row>
    <row r="19493" spans="3:16">
      <c r="C19493" t="s">
        <v>3306</v>
      </c>
      <c r="D19493" t="s">
        <v>3306</v>
      </c>
      <c r="E19493" t="str">
        <f t="shared" si="304"/>
        <v>557894 - VITAMIN D WORKSHOP</v>
      </c>
      <c r="F19493" t="s">
        <v>1922</v>
      </c>
      <c r="G19493" t="s">
        <v>3305</v>
      </c>
      <c r="H19493" t="s">
        <v>3304</v>
      </c>
      <c r="I19493" t="s">
        <v>3303</v>
      </c>
      <c r="K19493" t="s">
        <v>208</v>
      </c>
      <c r="L19493" t="s">
        <v>3302</v>
      </c>
      <c r="N19493" t="s">
        <v>208</v>
      </c>
      <c r="O19493" t="s">
        <v>476</v>
      </c>
      <c r="P19493" t="s">
        <v>476</v>
      </c>
    </row>
    <row r="19494" spans="3:16">
      <c r="C19494" t="s">
        <v>14619</v>
      </c>
      <c r="D19494" t="s">
        <v>14618</v>
      </c>
      <c r="E19494" t="str">
        <f t="shared" si="304"/>
        <v>561666 - SNMMI</v>
      </c>
      <c r="F19494" t="s">
        <v>14617</v>
      </c>
      <c r="G19494" t="s">
        <v>14616</v>
      </c>
      <c r="I19494" t="s">
        <v>10175</v>
      </c>
      <c r="J19494" t="s">
        <v>14615</v>
      </c>
      <c r="K19494" t="s">
        <v>208</v>
      </c>
      <c r="L19494" t="s">
        <v>14614</v>
      </c>
      <c r="N19494" t="s">
        <v>208</v>
      </c>
      <c r="O19494" t="s">
        <v>476</v>
      </c>
      <c r="P19494" t="s">
        <v>476</v>
      </c>
    </row>
    <row r="19495" spans="3:16">
      <c r="C19495" t="s">
        <v>10178</v>
      </c>
      <c r="D19495" t="s">
        <v>10177</v>
      </c>
      <c r="E19495" t="str">
        <f t="shared" si="304"/>
        <v>596826 - SPR</v>
      </c>
      <c r="F19495" t="s">
        <v>683</v>
      </c>
      <c r="G19495" t="s">
        <v>10176</v>
      </c>
      <c r="I19495" t="s">
        <v>10175</v>
      </c>
      <c r="J19495" t="s">
        <v>10174</v>
      </c>
      <c r="K19495" t="s">
        <v>208</v>
      </c>
      <c r="L19495" t="s">
        <v>10173</v>
      </c>
      <c r="N19495" t="s">
        <v>208</v>
      </c>
      <c r="O19495" t="s">
        <v>476</v>
      </c>
      <c r="P19495" t="s">
        <v>476</v>
      </c>
    </row>
    <row r="19496" spans="3:16">
      <c r="C19496" t="s">
        <v>14672</v>
      </c>
      <c r="D19496" t="s">
        <v>14223</v>
      </c>
      <c r="E19496" t="str">
        <f t="shared" si="304"/>
        <v>675260 - SPS</v>
      </c>
      <c r="F19496" t="s">
        <v>8653</v>
      </c>
      <c r="G19496" t="s">
        <v>14671</v>
      </c>
      <c r="I19496" t="s">
        <v>14670</v>
      </c>
      <c r="J19496" t="s">
        <v>14669</v>
      </c>
      <c r="K19496" t="s">
        <v>208</v>
      </c>
      <c r="L19496" t="s">
        <v>14668</v>
      </c>
      <c r="N19496" t="s">
        <v>208</v>
      </c>
      <c r="O19496" t="s">
        <v>476</v>
      </c>
      <c r="P19496" t="s">
        <v>476</v>
      </c>
    </row>
    <row r="19497" spans="3:16">
      <c r="C19497" t="s">
        <v>2120</v>
      </c>
      <c r="D19497" t="s">
        <v>2119</v>
      </c>
      <c r="E19497" t="str">
        <f t="shared" si="304"/>
        <v>574284 - WASET</v>
      </c>
      <c r="F19497" t="s">
        <v>2118</v>
      </c>
      <c r="G19497" t="s">
        <v>2117</v>
      </c>
      <c r="I19497" t="s">
        <v>2116</v>
      </c>
      <c r="K19497" t="s">
        <v>208</v>
      </c>
      <c r="L19497" t="s">
        <v>2115</v>
      </c>
      <c r="N19497" t="s">
        <v>208</v>
      </c>
      <c r="O19497" t="s">
        <v>476</v>
      </c>
      <c r="P19497" t="s">
        <v>476</v>
      </c>
    </row>
    <row r="19498" spans="3:16">
      <c r="C19498" t="s">
        <v>51331</v>
      </c>
      <c r="D19498" t="s">
        <v>51330</v>
      </c>
      <c r="E19498" t="str">
        <f t="shared" si="304"/>
        <v>668370 - IKMG</v>
      </c>
      <c r="F19498" t="s">
        <v>2211</v>
      </c>
      <c r="G19498" t="s">
        <v>51329</v>
      </c>
      <c r="I19498" t="s">
        <v>1886</v>
      </c>
      <c r="K19498" t="s">
        <v>208</v>
      </c>
      <c r="L19498" t="s">
        <v>51328</v>
      </c>
      <c r="N19498" t="s">
        <v>208</v>
      </c>
      <c r="O19498" t="s">
        <v>476</v>
      </c>
      <c r="P19498" t="s">
        <v>476</v>
      </c>
    </row>
    <row r="19499" spans="3:16">
      <c r="C19499" t="s">
        <v>51194</v>
      </c>
      <c r="D19499" t="s">
        <v>51193</v>
      </c>
      <c r="E19499" t="str">
        <f t="shared" si="304"/>
        <v>585981 - IPSA</v>
      </c>
      <c r="F19499" t="s">
        <v>51192</v>
      </c>
      <c r="G19499" t="s">
        <v>51191</v>
      </c>
      <c r="H19499" t="s">
        <v>51190</v>
      </c>
      <c r="I19499" t="s">
        <v>1886</v>
      </c>
      <c r="J19499" t="s">
        <v>51189</v>
      </c>
      <c r="K19499" t="s">
        <v>208</v>
      </c>
      <c r="L19499" t="s">
        <v>51188</v>
      </c>
      <c r="N19499" t="s">
        <v>208</v>
      </c>
      <c r="O19499" t="s">
        <v>476</v>
      </c>
      <c r="P19499" t="s">
        <v>476</v>
      </c>
    </row>
    <row r="19500" spans="3:16">
      <c r="C19500" t="s">
        <v>14602</v>
      </c>
      <c r="D19500" t="s">
        <v>13703</v>
      </c>
      <c r="E19500" t="str">
        <f t="shared" si="304"/>
        <v>563973 - STI</v>
      </c>
      <c r="F19500" t="s">
        <v>14601</v>
      </c>
      <c r="G19500" t="s">
        <v>14600</v>
      </c>
      <c r="H19500" t="s">
        <v>14599</v>
      </c>
      <c r="I19500" t="s">
        <v>1886</v>
      </c>
      <c r="J19500" t="s">
        <v>14598</v>
      </c>
      <c r="K19500" t="s">
        <v>208</v>
      </c>
      <c r="L19500" t="s">
        <v>14597</v>
      </c>
      <c r="N19500" t="s">
        <v>208</v>
      </c>
      <c r="O19500" t="s">
        <v>476</v>
      </c>
      <c r="P19500" t="s">
        <v>476</v>
      </c>
    </row>
    <row r="19501" spans="3:16">
      <c r="C19501" t="s">
        <v>1889</v>
      </c>
      <c r="D19501" t="s">
        <v>1889</v>
      </c>
      <c r="E19501" t="str">
        <f t="shared" si="304"/>
        <v>603016 - WORLD SLEEP SOCIETY</v>
      </c>
      <c r="G19501" t="s">
        <v>1888</v>
      </c>
      <c r="H19501" t="s">
        <v>1887</v>
      </c>
      <c r="I19501" t="s">
        <v>1886</v>
      </c>
      <c r="J19501" t="s">
        <v>1885</v>
      </c>
      <c r="K19501" t="s">
        <v>208</v>
      </c>
      <c r="L19501" t="s">
        <v>1884</v>
      </c>
      <c r="N19501" t="s">
        <v>208</v>
      </c>
      <c r="O19501" t="s">
        <v>476</v>
      </c>
      <c r="P19501" t="s">
        <v>476</v>
      </c>
    </row>
    <row r="19502" spans="3:16">
      <c r="C19502" t="s">
        <v>129114</v>
      </c>
      <c r="D19502" t="s">
        <v>129113</v>
      </c>
      <c r="E19502" t="str">
        <f t="shared" si="304"/>
        <v>669490 - AAA</v>
      </c>
      <c r="F19502" t="s">
        <v>9826</v>
      </c>
      <c r="G19502" t="s">
        <v>129112</v>
      </c>
      <c r="H19502" t="s">
        <v>129111</v>
      </c>
      <c r="I19502" t="s">
        <v>34015</v>
      </c>
      <c r="J19502" t="s">
        <v>129110</v>
      </c>
      <c r="K19502" t="s">
        <v>208</v>
      </c>
      <c r="L19502" t="s">
        <v>129109</v>
      </c>
      <c r="N19502" t="s">
        <v>208</v>
      </c>
      <c r="O19502" t="s">
        <v>476</v>
      </c>
      <c r="P19502" t="s">
        <v>476</v>
      </c>
    </row>
    <row r="19503" spans="3:16">
      <c r="C19503" t="s">
        <v>128945</v>
      </c>
      <c r="D19503" t="s">
        <v>128420</v>
      </c>
      <c r="E19503" t="str">
        <f t="shared" si="304"/>
        <v>638493 - ASN</v>
      </c>
      <c r="F19503" t="s">
        <v>18666</v>
      </c>
      <c r="G19503" t="s">
        <v>128944</v>
      </c>
      <c r="H19503" t="s">
        <v>10249</v>
      </c>
      <c r="I19503" t="s">
        <v>34015</v>
      </c>
      <c r="K19503" t="s">
        <v>208</v>
      </c>
      <c r="L19503" t="s">
        <v>128943</v>
      </c>
      <c r="N19503" t="s">
        <v>208</v>
      </c>
      <c r="O19503" t="s">
        <v>476</v>
      </c>
      <c r="P19503" t="s">
        <v>476</v>
      </c>
    </row>
    <row r="19504" spans="3:16">
      <c r="C19504" t="s">
        <v>121886</v>
      </c>
      <c r="D19504" t="s">
        <v>120492</v>
      </c>
      <c r="E19504" t="str">
        <f t="shared" si="304"/>
        <v>679320 - AMP</v>
      </c>
      <c r="F19504" t="s">
        <v>6968</v>
      </c>
      <c r="G19504" t="s">
        <v>121885</v>
      </c>
      <c r="H19504" t="s">
        <v>121884</v>
      </c>
      <c r="I19504" t="s">
        <v>34015</v>
      </c>
      <c r="J19504" t="s">
        <v>121883</v>
      </c>
      <c r="K19504" t="s">
        <v>208</v>
      </c>
      <c r="L19504" t="s">
        <v>121882</v>
      </c>
      <c r="N19504" t="s">
        <v>208</v>
      </c>
      <c r="O19504" t="s">
        <v>476</v>
      </c>
      <c r="P19504" t="s">
        <v>476</v>
      </c>
    </row>
    <row r="19505" spans="3:16">
      <c r="C19505" t="s">
        <v>121881</v>
      </c>
      <c r="D19505" t="s">
        <v>121880</v>
      </c>
      <c r="E19505" t="str">
        <f t="shared" si="304"/>
        <v>558941 - ARVO</v>
      </c>
      <c r="F19505" t="s">
        <v>121879</v>
      </c>
      <c r="G19505" t="s">
        <v>121878</v>
      </c>
      <c r="H19505" t="s">
        <v>14664</v>
      </c>
      <c r="I19505" t="s">
        <v>34015</v>
      </c>
      <c r="J19505" t="s">
        <v>121877</v>
      </c>
      <c r="K19505" t="s">
        <v>208</v>
      </c>
      <c r="L19505" t="s">
        <v>121876</v>
      </c>
      <c r="N19505" t="s">
        <v>208</v>
      </c>
      <c r="O19505" t="s">
        <v>476</v>
      </c>
      <c r="P19505" t="s">
        <v>476</v>
      </c>
    </row>
    <row r="19506" spans="3:16">
      <c r="C19506" t="s">
        <v>72860</v>
      </c>
      <c r="D19506" t="s">
        <v>72859</v>
      </c>
      <c r="E19506" t="str">
        <f t="shared" si="304"/>
        <v>629479 - FASEB</v>
      </c>
      <c r="F19506" t="s">
        <v>13924</v>
      </c>
      <c r="G19506" t="s">
        <v>72858</v>
      </c>
      <c r="H19506" t="s">
        <v>72857</v>
      </c>
      <c r="I19506" t="s">
        <v>34015</v>
      </c>
      <c r="J19506" t="s">
        <v>72856</v>
      </c>
      <c r="K19506" t="s">
        <v>208</v>
      </c>
      <c r="L19506" t="s">
        <v>72855</v>
      </c>
      <c r="N19506" t="s">
        <v>208</v>
      </c>
      <c r="O19506" t="s">
        <v>476</v>
      </c>
      <c r="P19506" t="s">
        <v>476</v>
      </c>
    </row>
    <row r="19507" spans="3:16">
      <c r="C19507" t="s">
        <v>34018</v>
      </c>
      <c r="D19507" t="s">
        <v>34017</v>
      </c>
      <c r="E19507" t="str">
        <f t="shared" si="304"/>
        <v>645242 - NCI</v>
      </c>
      <c r="F19507" t="s">
        <v>3882</v>
      </c>
      <c r="G19507" t="s">
        <v>34016</v>
      </c>
      <c r="I19507" t="s">
        <v>34015</v>
      </c>
      <c r="K19507" t="s">
        <v>208</v>
      </c>
      <c r="L19507" t="s">
        <v>34014</v>
      </c>
      <c r="N19507" t="s">
        <v>208</v>
      </c>
      <c r="O19507" t="s">
        <v>476</v>
      </c>
      <c r="P19507" t="s">
        <v>476</v>
      </c>
    </row>
    <row r="19508" spans="3:16">
      <c r="C19508" t="s">
        <v>129085</v>
      </c>
      <c r="D19508" t="s">
        <v>129084</v>
      </c>
      <c r="E19508" t="str">
        <f t="shared" si="304"/>
        <v>655016 - AANS</v>
      </c>
      <c r="F19508" t="s">
        <v>15386</v>
      </c>
      <c r="G19508" t="s">
        <v>129083</v>
      </c>
      <c r="I19508" t="s">
        <v>129082</v>
      </c>
      <c r="J19508" t="s">
        <v>129081</v>
      </c>
      <c r="K19508" t="s">
        <v>208</v>
      </c>
      <c r="L19508" t="s">
        <v>129080</v>
      </c>
      <c r="N19508" t="s">
        <v>208</v>
      </c>
      <c r="O19508" t="s">
        <v>476</v>
      </c>
      <c r="P19508" t="s">
        <v>476</v>
      </c>
    </row>
    <row r="19509" spans="3:16">
      <c r="C19509" t="s">
        <v>129129</v>
      </c>
      <c r="D19509" t="s">
        <v>129128</v>
      </c>
      <c r="E19509" t="str">
        <f t="shared" si="304"/>
        <v>559040 - AAOS</v>
      </c>
      <c r="F19509" t="s">
        <v>129127</v>
      </c>
      <c r="G19509" t="s">
        <v>30477</v>
      </c>
      <c r="I19509" t="s">
        <v>28994</v>
      </c>
      <c r="J19509" t="s">
        <v>129126</v>
      </c>
      <c r="K19509" t="s">
        <v>208</v>
      </c>
      <c r="L19509" t="s">
        <v>129125</v>
      </c>
      <c r="N19509" t="s">
        <v>208</v>
      </c>
      <c r="O19509" t="s">
        <v>476</v>
      </c>
      <c r="P19509" t="s">
        <v>476</v>
      </c>
    </row>
    <row r="19510" spans="3:16">
      <c r="C19510" t="s">
        <v>128996</v>
      </c>
      <c r="D19510" t="s">
        <v>128995</v>
      </c>
      <c r="E19510" t="str">
        <f t="shared" si="304"/>
        <v>664224 - AOFAS</v>
      </c>
      <c r="F19510" t="s">
        <v>16626</v>
      </c>
      <c r="G19510" t="s">
        <v>128994</v>
      </c>
      <c r="H19510" t="s">
        <v>128993</v>
      </c>
      <c r="I19510" t="s">
        <v>28994</v>
      </c>
      <c r="J19510" t="s">
        <v>128992</v>
      </c>
      <c r="K19510" t="s">
        <v>208</v>
      </c>
      <c r="L19510" t="s">
        <v>128991</v>
      </c>
      <c r="N19510" t="s">
        <v>208</v>
      </c>
      <c r="O19510" t="s">
        <v>476</v>
      </c>
      <c r="P19510" t="s">
        <v>476</v>
      </c>
    </row>
    <row r="19511" spans="3:16">
      <c r="C19511" t="s">
        <v>128984</v>
      </c>
      <c r="D19511" t="s">
        <v>128983</v>
      </c>
      <c r="E19511" t="str">
        <f t="shared" si="304"/>
        <v>550220 - ASES</v>
      </c>
      <c r="F19511" t="s">
        <v>7753</v>
      </c>
      <c r="G19511" t="s">
        <v>51453</v>
      </c>
      <c r="H19511" t="s">
        <v>28995</v>
      </c>
      <c r="I19511" t="s">
        <v>28994</v>
      </c>
      <c r="J19511" t="s">
        <v>128982</v>
      </c>
      <c r="K19511" t="s">
        <v>208</v>
      </c>
      <c r="L19511" t="s">
        <v>128981</v>
      </c>
      <c r="N19511" t="s">
        <v>208</v>
      </c>
      <c r="O19511" t="s">
        <v>476</v>
      </c>
      <c r="P19511" t="s">
        <v>476</v>
      </c>
    </row>
    <row r="19512" spans="3:16">
      <c r="C19512" t="s">
        <v>51456</v>
      </c>
      <c r="D19512" t="s">
        <v>51455</v>
      </c>
      <c r="E19512" t="str">
        <f t="shared" si="304"/>
        <v>571477 - IFFAS</v>
      </c>
      <c r="F19512" t="s">
        <v>51454</v>
      </c>
      <c r="G19512" t="s">
        <v>51453</v>
      </c>
      <c r="H19512" t="s">
        <v>51452</v>
      </c>
      <c r="I19512" t="s">
        <v>28994</v>
      </c>
      <c r="J19512" t="s">
        <v>51451</v>
      </c>
      <c r="K19512" t="s">
        <v>208</v>
      </c>
      <c r="L19512" t="s">
        <v>51450</v>
      </c>
      <c r="N19512" t="s">
        <v>208</v>
      </c>
      <c r="O19512" t="s">
        <v>476</v>
      </c>
      <c r="P19512" t="s">
        <v>476</v>
      </c>
    </row>
    <row r="19513" spans="3:16">
      <c r="C19513" t="s">
        <v>30479</v>
      </c>
      <c r="D19513" t="s">
        <v>30478</v>
      </c>
      <c r="E19513" t="str">
        <f t="shared" si="304"/>
        <v>571740 - ORS</v>
      </c>
      <c r="F19513" t="s">
        <v>4516</v>
      </c>
      <c r="G19513" t="s">
        <v>30477</v>
      </c>
      <c r="H19513" t="s">
        <v>30476</v>
      </c>
      <c r="I19513" t="s">
        <v>28994</v>
      </c>
      <c r="J19513" t="s">
        <v>30475</v>
      </c>
      <c r="K19513" t="s">
        <v>208</v>
      </c>
      <c r="L19513" t="s">
        <v>30474</v>
      </c>
      <c r="N19513" t="s">
        <v>208</v>
      </c>
      <c r="O19513" t="s">
        <v>476</v>
      </c>
      <c r="P19513" t="s">
        <v>476</v>
      </c>
    </row>
    <row r="19514" spans="3:16">
      <c r="C19514" t="s">
        <v>28999</v>
      </c>
      <c r="D19514" t="s">
        <v>28998</v>
      </c>
      <c r="E19514" t="str">
        <f t="shared" si="304"/>
        <v>565325 - POSNA</v>
      </c>
      <c r="F19514" t="s">
        <v>28997</v>
      </c>
      <c r="G19514" t="s">
        <v>28996</v>
      </c>
      <c r="H19514" t="s">
        <v>28995</v>
      </c>
      <c r="I19514" t="s">
        <v>28994</v>
      </c>
      <c r="J19514" t="s">
        <v>28993</v>
      </c>
      <c r="K19514" t="s">
        <v>208</v>
      </c>
      <c r="L19514" t="s">
        <v>28992</v>
      </c>
      <c r="N19514" t="s">
        <v>208</v>
      </c>
      <c r="O19514" t="s">
        <v>476</v>
      </c>
      <c r="P19514" t="s">
        <v>476</v>
      </c>
    </row>
    <row r="19515" spans="3:16">
      <c r="C19515" t="s">
        <v>28663</v>
      </c>
      <c r="D19515" t="s">
        <v>28662</v>
      </c>
      <c r="E19515" t="str">
        <f t="shared" si="304"/>
        <v>568119 - PNS</v>
      </c>
      <c r="F19515" t="s">
        <v>28661</v>
      </c>
      <c r="G19515" t="s">
        <v>28660</v>
      </c>
      <c r="H19515" t="s">
        <v>28659</v>
      </c>
      <c r="I19515" t="s">
        <v>28658</v>
      </c>
      <c r="J19515" t="s">
        <v>28657</v>
      </c>
      <c r="K19515" t="s">
        <v>208</v>
      </c>
      <c r="L19515" t="s">
        <v>28656</v>
      </c>
      <c r="N19515" t="s">
        <v>208</v>
      </c>
      <c r="O19515" t="s">
        <v>476</v>
      </c>
      <c r="P19515" t="s">
        <v>476</v>
      </c>
    </row>
    <row r="19516" spans="3:16">
      <c r="C19516" t="s">
        <v>51187</v>
      </c>
      <c r="D19516" t="s">
        <v>51186</v>
      </c>
      <c r="E19516" t="str">
        <f t="shared" si="304"/>
        <v>567231 - IPPF</v>
      </c>
      <c r="F19516" t="s">
        <v>8780</v>
      </c>
      <c r="G19516" t="s">
        <v>51185</v>
      </c>
      <c r="H19516" t="s">
        <v>51184</v>
      </c>
      <c r="I19516" t="s">
        <v>51183</v>
      </c>
      <c r="J19516" t="s">
        <v>51182</v>
      </c>
      <c r="K19516" t="s">
        <v>208</v>
      </c>
      <c r="L19516" t="s">
        <v>51181</v>
      </c>
      <c r="N19516" t="s">
        <v>208</v>
      </c>
      <c r="O19516" t="s">
        <v>476</v>
      </c>
      <c r="P19516" t="s">
        <v>476</v>
      </c>
    </row>
    <row r="19517" spans="3:16">
      <c r="C19517" t="s">
        <v>1980</v>
      </c>
      <c r="D19517" t="s">
        <v>1979</v>
      </c>
      <c r="E19517" t="str">
        <f t="shared" si="304"/>
        <v>685392 - WFO</v>
      </c>
      <c r="F19517" t="s">
        <v>1978</v>
      </c>
      <c r="G19517" t="s">
        <v>1977</v>
      </c>
      <c r="H19517" t="s">
        <v>1976</v>
      </c>
      <c r="I19517" t="s">
        <v>1975</v>
      </c>
      <c r="J19517" t="s">
        <v>1974</v>
      </c>
      <c r="K19517" t="s">
        <v>208</v>
      </c>
      <c r="L19517" t="s">
        <v>1973</v>
      </c>
      <c r="N19517" t="s">
        <v>208</v>
      </c>
      <c r="O19517" t="s">
        <v>476</v>
      </c>
      <c r="P19517" t="s">
        <v>476</v>
      </c>
    </row>
    <row r="19518" spans="3:16">
      <c r="C19518" t="s">
        <v>51805</v>
      </c>
      <c r="D19518" t="s">
        <v>51804</v>
      </c>
      <c r="E19518" t="str">
        <f t="shared" si="304"/>
        <v>464235 - IAED</v>
      </c>
      <c r="G19518" t="s">
        <v>51803</v>
      </c>
      <c r="H19518" t="s">
        <v>51802</v>
      </c>
      <c r="I19518" t="s">
        <v>51252</v>
      </c>
      <c r="J19518" t="s">
        <v>51801</v>
      </c>
      <c r="K19518" t="s">
        <v>208</v>
      </c>
      <c r="L19518" t="s">
        <v>51800</v>
      </c>
      <c r="N19518" t="s">
        <v>208</v>
      </c>
      <c r="O19518" t="s">
        <v>476</v>
      </c>
      <c r="P19518" t="s">
        <v>476</v>
      </c>
    </row>
    <row r="19519" spans="3:16">
      <c r="C19519" t="s">
        <v>51257</v>
      </c>
      <c r="D19519" t="s">
        <v>51256</v>
      </c>
      <c r="E19519" t="str">
        <f t="shared" si="304"/>
        <v>595135 - INS</v>
      </c>
      <c r="F19519" t="s">
        <v>51255</v>
      </c>
      <c r="G19519" t="s">
        <v>51254</v>
      </c>
      <c r="H19519" t="s">
        <v>51253</v>
      </c>
      <c r="I19519" t="s">
        <v>51252</v>
      </c>
      <c r="J19519" t="s">
        <v>51251</v>
      </c>
      <c r="K19519" t="s">
        <v>208</v>
      </c>
      <c r="L19519" t="s">
        <v>51250</v>
      </c>
      <c r="N19519" t="s">
        <v>208</v>
      </c>
      <c r="O19519" t="s">
        <v>476</v>
      </c>
      <c r="P19519" t="s">
        <v>476</v>
      </c>
    </row>
    <row r="19520" spans="3:16">
      <c r="C19520" t="s">
        <v>8662</v>
      </c>
      <c r="D19520" t="s">
        <v>8661</v>
      </c>
      <c r="E19520" t="str">
        <f t="shared" si="304"/>
        <v>662630 - TULISOC</v>
      </c>
      <c r="F19520" t="s">
        <v>8660</v>
      </c>
      <c r="G19520" t="s">
        <v>8659</v>
      </c>
      <c r="I19520" t="s">
        <v>4739</v>
      </c>
      <c r="K19520" t="s">
        <v>208</v>
      </c>
      <c r="L19520" t="s">
        <v>8658</v>
      </c>
      <c r="N19520" t="s">
        <v>208</v>
      </c>
      <c r="O19520" t="s">
        <v>476</v>
      </c>
      <c r="P19520" t="s">
        <v>476</v>
      </c>
    </row>
    <row r="19521" spans="3:16">
      <c r="C19521" t="s">
        <v>4742</v>
      </c>
      <c r="D19521" t="s">
        <v>4742</v>
      </c>
      <c r="E19521" t="str">
        <f t="shared" si="304"/>
        <v>576610 - UT HEALTH CANCER CENTER</v>
      </c>
      <c r="F19521" t="s">
        <v>4741</v>
      </c>
      <c r="G19521" t="s">
        <v>4740</v>
      </c>
      <c r="I19521" t="s">
        <v>4739</v>
      </c>
      <c r="J19521" t="s">
        <v>4738</v>
      </c>
      <c r="K19521" t="s">
        <v>208</v>
      </c>
      <c r="L19521" t="s">
        <v>4737</v>
      </c>
      <c r="N19521" t="s">
        <v>208</v>
      </c>
      <c r="O19521" t="s">
        <v>476</v>
      </c>
      <c r="P19521" t="s">
        <v>476</v>
      </c>
    </row>
    <row r="19522" spans="3:16">
      <c r="C19522" t="s">
        <v>134098</v>
      </c>
      <c r="D19522" t="s">
        <v>134097</v>
      </c>
      <c r="E19522" t="str">
        <f t="shared" ref="E19522:E19585" si="305">_xlfn.CONCAT(L19522," - ",D19522)</f>
        <v>542507 - ADT FOUNDATION</v>
      </c>
      <c r="F19522" t="s">
        <v>40474</v>
      </c>
      <c r="G19522" t="s">
        <v>134096</v>
      </c>
      <c r="H19522" t="s">
        <v>51696</v>
      </c>
      <c r="I19522" t="s">
        <v>17352</v>
      </c>
      <c r="J19522" t="s">
        <v>134095</v>
      </c>
      <c r="K19522" t="s">
        <v>208</v>
      </c>
      <c r="L19522" t="s">
        <v>134094</v>
      </c>
      <c r="N19522" t="s">
        <v>208</v>
      </c>
      <c r="O19522" t="s">
        <v>476</v>
      </c>
      <c r="P19522" t="s">
        <v>476</v>
      </c>
    </row>
    <row r="19523" spans="3:16">
      <c r="C19523" t="s">
        <v>51699</v>
      </c>
      <c r="D19523" t="s">
        <v>51698</v>
      </c>
      <c r="E19523" t="str">
        <f t="shared" si="305"/>
        <v>668813 - IADT</v>
      </c>
      <c r="F19523" t="s">
        <v>14988</v>
      </c>
      <c r="G19523" t="s">
        <v>51697</v>
      </c>
      <c r="H19523" t="s">
        <v>51696</v>
      </c>
      <c r="I19523" t="s">
        <v>17352</v>
      </c>
      <c r="K19523" t="s">
        <v>208</v>
      </c>
      <c r="L19523" t="s">
        <v>51695</v>
      </c>
      <c r="N19523" t="s">
        <v>208</v>
      </c>
      <c r="O19523" t="s">
        <v>476</v>
      </c>
      <c r="P19523" t="s">
        <v>476</v>
      </c>
    </row>
    <row r="19524" spans="3:16">
      <c r="C19524" t="s">
        <v>50994</v>
      </c>
      <c r="D19524" t="s">
        <v>50993</v>
      </c>
      <c r="E19524" t="str">
        <f t="shared" si="305"/>
        <v>567589 - ISMR</v>
      </c>
      <c r="F19524" t="s">
        <v>21027</v>
      </c>
      <c r="G19524" t="s">
        <v>50992</v>
      </c>
      <c r="I19524" t="s">
        <v>17352</v>
      </c>
      <c r="J19524" t="s">
        <v>50991</v>
      </c>
      <c r="K19524" t="s">
        <v>208</v>
      </c>
      <c r="L19524" t="s">
        <v>50990</v>
      </c>
      <c r="N19524" t="s">
        <v>208</v>
      </c>
      <c r="O19524" t="s">
        <v>476</v>
      </c>
      <c r="P19524" t="s">
        <v>476</v>
      </c>
    </row>
    <row r="19525" spans="3:16">
      <c r="C19525" t="s">
        <v>17356</v>
      </c>
      <c r="D19525" t="s">
        <v>17355</v>
      </c>
      <c r="E19525" t="str">
        <f t="shared" si="305"/>
        <v>591798 - SCORE</v>
      </c>
      <c r="F19525" t="s">
        <v>10856</v>
      </c>
      <c r="G19525" t="s">
        <v>17354</v>
      </c>
      <c r="H19525" t="s">
        <v>17353</v>
      </c>
      <c r="I19525" t="s">
        <v>17352</v>
      </c>
      <c r="J19525" t="s">
        <v>17351</v>
      </c>
      <c r="K19525" t="s">
        <v>208</v>
      </c>
      <c r="L19525" t="s">
        <v>17350</v>
      </c>
      <c r="N19525" t="s">
        <v>208</v>
      </c>
      <c r="O19525" t="s">
        <v>476</v>
      </c>
      <c r="P19525" t="s">
        <v>476</v>
      </c>
    </row>
    <row r="19526" spans="3:16">
      <c r="C19526" t="s">
        <v>129140</v>
      </c>
      <c r="D19526" t="s">
        <v>129078</v>
      </c>
      <c r="E19526" t="str">
        <f t="shared" si="305"/>
        <v>550231 - AAO</v>
      </c>
      <c r="F19526" t="s">
        <v>7753</v>
      </c>
      <c r="G19526" t="s">
        <v>129139</v>
      </c>
      <c r="I19526" t="s">
        <v>5135</v>
      </c>
      <c r="J19526" t="s">
        <v>129138</v>
      </c>
      <c r="K19526" t="s">
        <v>208</v>
      </c>
      <c r="L19526" t="s">
        <v>129137</v>
      </c>
      <c r="N19526" t="s">
        <v>208</v>
      </c>
      <c r="O19526" t="s">
        <v>476</v>
      </c>
      <c r="P19526" t="s">
        <v>476</v>
      </c>
    </row>
    <row r="19527" spans="3:16">
      <c r="C19527" t="s">
        <v>51774</v>
      </c>
      <c r="D19527" t="s">
        <v>51773</v>
      </c>
      <c r="E19527" t="str">
        <f t="shared" si="305"/>
        <v>602437 - IARS</v>
      </c>
      <c r="F19527" t="s">
        <v>16486</v>
      </c>
      <c r="G19527" t="s">
        <v>51772</v>
      </c>
      <c r="H19527" t="s">
        <v>51771</v>
      </c>
      <c r="I19527" t="s">
        <v>5135</v>
      </c>
      <c r="J19527" t="s">
        <v>51770</v>
      </c>
      <c r="K19527" t="s">
        <v>208</v>
      </c>
      <c r="L19527" t="s">
        <v>51769</v>
      </c>
      <c r="N19527" t="s">
        <v>208</v>
      </c>
      <c r="O19527" t="s">
        <v>476</v>
      </c>
      <c r="P19527" t="s">
        <v>476</v>
      </c>
    </row>
    <row r="19528" spans="3:16">
      <c r="C19528" t="s">
        <v>51768</v>
      </c>
      <c r="D19528" t="s">
        <v>51767</v>
      </c>
      <c r="E19528" t="str">
        <f t="shared" si="305"/>
        <v>536957 - IAS-USA</v>
      </c>
      <c r="F19528" t="s">
        <v>4906</v>
      </c>
      <c r="G19528" t="s">
        <v>51766</v>
      </c>
      <c r="H19528" t="s">
        <v>51765</v>
      </c>
      <c r="I19528" t="s">
        <v>5135</v>
      </c>
      <c r="J19528" t="s">
        <v>51764</v>
      </c>
      <c r="K19528" t="s">
        <v>208</v>
      </c>
      <c r="L19528" t="s">
        <v>51763</v>
      </c>
      <c r="N19528" t="s">
        <v>208</v>
      </c>
      <c r="O19528" t="s">
        <v>476</v>
      </c>
      <c r="P19528" t="s">
        <v>476</v>
      </c>
    </row>
    <row r="19529" spans="3:16">
      <c r="C19529" t="s">
        <v>51498</v>
      </c>
      <c r="D19529" t="s">
        <v>51497</v>
      </c>
      <c r="E19529" t="str">
        <f t="shared" si="305"/>
        <v>586456 - ICO</v>
      </c>
      <c r="F19529" t="s">
        <v>23990</v>
      </c>
      <c r="G19529" t="s">
        <v>51496</v>
      </c>
      <c r="H19529" t="s">
        <v>51495</v>
      </c>
      <c r="I19529" t="s">
        <v>5135</v>
      </c>
      <c r="J19529" t="s">
        <v>51494</v>
      </c>
      <c r="K19529" t="s">
        <v>208</v>
      </c>
      <c r="L19529" t="s">
        <v>51493</v>
      </c>
      <c r="N19529" t="s">
        <v>208</v>
      </c>
      <c r="O19529" t="s">
        <v>476</v>
      </c>
      <c r="P19529" t="s">
        <v>476</v>
      </c>
    </row>
    <row r="19530" spans="3:16">
      <c r="C19530" t="s">
        <v>51261</v>
      </c>
      <c r="D19530" t="s">
        <v>51256</v>
      </c>
      <c r="E19530" t="str">
        <f t="shared" si="305"/>
        <v>630238 - INS</v>
      </c>
      <c r="F19530" t="s">
        <v>9781</v>
      </c>
      <c r="G19530" t="s">
        <v>51260</v>
      </c>
      <c r="I19530" t="s">
        <v>5135</v>
      </c>
      <c r="J19530" t="s">
        <v>51259</v>
      </c>
      <c r="K19530" t="s">
        <v>208</v>
      </c>
      <c r="L19530" t="s">
        <v>51258</v>
      </c>
      <c r="N19530" t="s">
        <v>208</v>
      </c>
      <c r="O19530" t="s">
        <v>476</v>
      </c>
      <c r="P19530" t="s">
        <v>476</v>
      </c>
    </row>
    <row r="19531" spans="3:16">
      <c r="C19531" t="s">
        <v>5139</v>
      </c>
      <c r="D19531" t="s">
        <v>5138</v>
      </c>
      <c r="E19531" t="str">
        <f t="shared" si="305"/>
        <v>576025 - UCSF - ZSFG</v>
      </c>
      <c r="F19531" t="s">
        <v>5044</v>
      </c>
      <c r="G19531" t="s">
        <v>5137</v>
      </c>
      <c r="H19531" t="s">
        <v>5136</v>
      </c>
      <c r="I19531" t="s">
        <v>5135</v>
      </c>
      <c r="J19531" t="s">
        <v>5134</v>
      </c>
      <c r="K19531" t="s">
        <v>208</v>
      </c>
      <c r="L19531" t="s">
        <v>5133</v>
      </c>
      <c r="N19531" t="s">
        <v>208</v>
      </c>
      <c r="O19531" t="s">
        <v>476</v>
      </c>
      <c r="P19531" t="s">
        <v>476</v>
      </c>
    </row>
    <row r="19532" spans="3:16">
      <c r="C19532" t="s">
        <v>32684</v>
      </c>
      <c r="D19532" t="s">
        <v>32684</v>
      </c>
      <c r="E19532" t="str">
        <f t="shared" si="305"/>
        <v>604148 - NUTANIX INC.</v>
      </c>
      <c r="F19532" t="s">
        <v>32683</v>
      </c>
      <c r="G19532" t="s">
        <v>32682</v>
      </c>
      <c r="I19532" t="s">
        <v>32681</v>
      </c>
      <c r="J19532" t="s">
        <v>32680</v>
      </c>
      <c r="K19532" t="s">
        <v>208</v>
      </c>
      <c r="L19532" t="s">
        <v>32679</v>
      </c>
      <c r="N19532" t="s">
        <v>208</v>
      </c>
      <c r="O19532" t="s">
        <v>476</v>
      </c>
      <c r="P19532" t="s">
        <v>476</v>
      </c>
    </row>
    <row r="19533" spans="3:16">
      <c r="C19533" t="s">
        <v>50914</v>
      </c>
      <c r="D19533" t="s">
        <v>50913</v>
      </c>
      <c r="E19533" t="str">
        <f t="shared" si="305"/>
        <v>598057 - ISAKOS</v>
      </c>
      <c r="F19533" t="s">
        <v>4275</v>
      </c>
      <c r="G19533" t="s">
        <v>50912</v>
      </c>
      <c r="I19533" t="s">
        <v>50911</v>
      </c>
      <c r="J19533" t="s">
        <v>50910</v>
      </c>
      <c r="K19533" t="s">
        <v>208</v>
      </c>
      <c r="L19533" t="s">
        <v>50909</v>
      </c>
      <c r="N19533" t="s">
        <v>208</v>
      </c>
      <c r="O19533" t="s">
        <v>476</v>
      </c>
      <c r="P19533" t="s">
        <v>476</v>
      </c>
    </row>
    <row r="19534" spans="3:16">
      <c r="C19534" t="s">
        <v>10214</v>
      </c>
      <c r="D19534" t="s">
        <v>10214</v>
      </c>
      <c r="E19534" t="str">
        <f t="shared" si="305"/>
        <v>574090 - THE PROMPT INSTITUTE</v>
      </c>
      <c r="F19534" t="s">
        <v>10213</v>
      </c>
      <c r="G19534" t="s">
        <v>10212</v>
      </c>
      <c r="I19534" t="s">
        <v>10211</v>
      </c>
      <c r="J19534" t="s">
        <v>10210</v>
      </c>
      <c r="K19534" t="s">
        <v>208</v>
      </c>
      <c r="L19534" t="s">
        <v>10209</v>
      </c>
      <c r="N19534" t="s">
        <v>208</v>
      </c>
      <c r="O19534" t="s">
        <v>476</v>
      </c>
      <c r="P19534" t="s">
        <v>476</v>
      </c>
    </row>
    <row r="19535" spans="3:16">
      <c r="C19535" t="s">
        <v>128926</v>
      </c>
      <c r="D19535" t="s">
        <v>122333</v>
      </c>
      <c r="E19535" t="str">
        <f t="shared" si="305"/>
        <v>531406 - ASA</v>
      </c>
      <c r="F19535" t="s">
        <v>106633</v>
      </c>
      <c r="G19535" t="s">
        <v>128925</v>
      </c>
      <c r="I19535" t="s">
        <v>14592</v>
      </c>
      <c r="J19535" t="s">
        <v>128924</v>
      </c>
      <c r="K19535" t="s">
        <v>208</v>
      </c>
      <c r="L19535" t="s">
        <v>128923</v>
      </c>
      <c r="N19535" t="s">
        <v>208</v>
      </c>
      <c r="O19535" t="s">
        <v>476</v>
      </c>
      <c r="P19535" t="s">
        <v>476</v>
      </c>
    </row>
    <row r="19536" spans="3:16">
      <c r="C19536" t="s">
        <v>92581</v>
      </c>
      <c r="D19536" t="s">
        <v>92580</v>
      </c>
      <c r="E19536" t="str">
        <f t="shared" si="305"/>
        <v>564424 - CNS</v>
      </c>
      <c r="F19536" t="s">
        <v>1408</v>
      </c>
      <c r="G19536" t="s">
        <v>92579</v>
      </c>
      <c r="H19536" t="s">
        <v>92578</v>
      </c>
      <c r="I19536" t="s">
        <v>14592</v>
      </c>
      <c r="J19536" t="s">
        <v>92577</v>
      </c>
      <c r="K19536" t="s">
        <v>208</v>
      </c>
      <c r="L19536" t="s">
        <v>92576</v>
      </c>
      <c r="N19536" t="s">
        <v>208</v>
      </c>
      <c r="O19536" t="s">
        <v>476</v>
      </c>
      <c r="P19536" t="s">
        <v>476</v>
      </c>
    </row>
    <row r="19537" spans="3:16">
      <c r="C19537" t="s">
        <v>51632</v>
      </c>
      <c r="D19537" t="s">
        <v>51631</v>
      </c>
      <c r="E19537" t="str">
        <f t="shared" si="305"/>
        <v>599220 - IBIS</v>
      </c>
      <c r="F19537" t="s">
        <v>17335</v>
      </c>
      <c r="G19537" t="s">
        <v>51630</v>
      </c>
      <c r="H19537" t="s">
        <v>51629</v>
      </c>
      <c r="I19537" t="s">
        <v>14592</v>
      </c>
      <c r="J19537" t="s">
        <v>51628</v>
      </c>
      <c r="K19537" t="s">
        <v>208</v>
      </c>
      <c r="L19537" t="s">
        <v>51627</v>
      </c>
      <c r="N19537" t="s">
        <v>208</v>
      </c>
      <c r="O19537" t="s">
        <v>476</v>
      </c>
      <c r="P19537" t="s">
        <v>476</v>
      </c>
    </row>
    <row r="19538" spans="3:16">
      <c r="C19538" t="s">
        <v>14596</v>
      </c>
      <c r="D19538" t="s">
        <v>14595</v>
      </c>
      <c r="E19538" t="str">
        <f t="shared" si="305"/>
        <v>679707 - SUFU</v>
      </c>
      <c r="F19538" t="s">
        <v>2219</v>
      </c>
      <c r="G19538" t="s">
        <v>14594</v>
      </c>
      <c r="H19538" t="s">
        <v>14593</v>
      </c>
      <c r="I19538" t="s">
        <v>14592</v>
      </c>
      <c r="J19538" t="s">
        <v>14591</v>
      </c>
      <c r="K19538" t="s">
        <v>208</v>
      </c>
      <c r="L19538" t="s">
        <v>14590</v>
      </c>
      <c r="N19538" t="s">
        <v>208</v>
      </c>
      <c r="O19538" t="s">
        <v>476</v>
      </c>
      <c r="P19538" t="s">
        <v>476</v>
      </c>
    </row>
    <row r="19539" spans="3:16">
      <c r="C19539" t="s">
        <v>71937</v>
      </c>
      <c r="D19539" t="s">
        <v>71936</v>
      </c>
      <c r="E19539" t="str">
        <f t="shared" si="305"/>
        <v>658250 - FTS</v>
      </c>
      <c r="F19539" t="s">
        <v>37228</v>
      </c>
      <c r="G19539" t="s">
        <v>71935</v>
      </c>
      <c r="I19539" t="s">
        <v>71934</v>
      </c>
      <c r="J19539" t="s">
        <v>71933</v>
      </c>
      <c r="K19539" t="s">
        <v>208</v>
      </c>
      <c r="L19539" t="s">
        <v>71932</v>
      </c>
      <c r="N19539" t="s">
        <v>208</v>
      </c>
      <c r="O19539" t="s">
        <v>476</v>
      </c>
      <c r="P19539" t="s">
        <v>476</v>
      </c>
    </row>
    <row r="19540" spans="3:16">
      <c r="C19540" t="s">
        <v>51731</v>
      </c>
      <c r="D19540" t="s">
        <v>51730</v>
      </c>
      <c r="E19540" t="str">
        <f t="shared" si="305"/>
        <v>608877 - IARR</v>
      </c>
      <c r="F19540" t="s">
        <v>51305</v>
      </c>
      <c r="I19540" t="s">
        <v>5010</v>
      </c>
      <c r="K19540" t="s">
        <v>208</v>
      </c>
      <c r="L19540" t="s">
        <v>51729</v>
      </c>
      <c r="N19540" t="s">
        <v>208</v>
      </c>
      <c r="O19540" t="s">
        <v>476</v>
      </c>
      <c r="P19540" t="s">
        <v>476</v>
      </c>
    </row>
    <row r="19541" spans="3:16">
      <c r="C19541" t="s">
        <v>5015</v>
      </c>
      <c r="D19541" t="s">
        <v>5014</v>
      </c>
      <c r="E19541" t="str">
        <f t="shared" si="305"/>
        <v>619670 - UNIVERSITY OF WASHINGTON</v>
      </c>
      <c r="F19541" t="s">
        <v>5013</v>
      </c>
      <c r="G19541" t="s">
        <v>5012</v>
      </c>
      <c r="H19541" t="s">
        <v>5011</v>
      </c>
      <c r="I19541" t="s">
        <v>5010</v>
      </c>
      <c r="J19541" t="s">
        <v>5009</v>
      </c>
      <c r="K19541" t="s">
        <v>208</v>
      </c>
      <c r="L19541" t="s">
        <v>5008</v>
      </c>
      <c r="N19541" t="s">
        <v>208</v>
      </c>
      <c r="O19541" t="s">
        <v>476</v>
      </c>
      <c r="P19541" t="s">
        <v>476</v>
      </c>
    </row>
    <row r="19542" spans="3:16">
      <c r="C19542" t="s">
        <v>129091</v>
      </c>
      <c r="D19542" t="s">
        <v>129090</v>
      </c>
      <c r="E19542" t="str">
        <f t="shared" si="305"/>
        <v>681222 - AAGUS</v>
      </c>
      <c r="F19542" t="s">
        <v>3619</v>
      </c>
      <c r="G19542" t="s">
        <v>129089</v>
      </c>
      <c r="H19542" t="s">
        <v>129088</v>
      </c>
      <c r="I19542" t="s">
        <v>129087</v>
      </c>
      <c r="K19542" t="s">
        <v>208</v>
      </c>
      <c r="L19542" t="s">
        <v>129086</v>
      </c>
      <c r="N19542" t="s">
        <v>208</v>
      </c>
      <c r="O19542" t="s">
        <v>476</v>
      </c>
      <c r="P19542" t="s">
        <v>476</v>
      </c>
    </row>
    <row r="19543" spans="3:16">
      <c r="C19543" t="s">
        <v>127925</v>
      </c>
      <c r="D19543" t="s">
        <v>127924</v>
      </c>
      <c r="E19543" t="str">
        <f t="shared" si="305"/>
        <v>668138 - ADAA</v>
      </c>
      <c r="F19543" t="s">
        <v>2370</v>
      </c>
      <c r="G19543" t="s">
        <v>127923</v>
      </c>
      <c r="H19543" t="s">
        <v>127922</v>
      </c>
      <c r="I19543" t="s">
        <v>127921</v>
      </c>
      <c r="K19543" t="s">
        <v>208</v>
      </c>
      <c r="L19543" t="s">
        <v>127920</v>
      </c>
      <c r="N19543" t="s">
        <v>208</v>
      </c>
      <c r="O19543" t="s">
        <v>476</v>
      </c>
      <c r="P19543" t="s">
        <v>476</v>
      </c>
    </row>
    <row r="19544" spans="3:16">
      <c r="C19544" t="s">
        <v>48194</v>
      </c>
      <c r="D19544" t="s">
        <v>48193</v>
      </c>
      <c r="E19544" t="str">
        <f t="shared" si="305"/>
        <v>564643 - KEYSTONE SYMPOSIA</v>
      </c>
      <c r="F19544" t="s">
        <v>2090</v>
      </c>
      <c r="G19544" t="s">
        <v>48192</v>
      </c>
      <c r="H19544" t="s">
        <v>48191</v>
      </c>
      <c r="I19544" t="s">
        <v>48190</v>
      </c>
      <c r="J19544" t="s">
        <v>48189</v>
      </c>
      <c r="K19544" t="s">
        <v>208</v>
      </c>
      <c r="L19544" t="s">
        <v>48188</v>
      </c>
      <c r="N19544" t="s">
        <v>208</v>
      </c>
      <c r="O19544" t="s">
        <v>476</v>
      </c>
      <c r="P19544" t="s">
        <v>476</v>
      </c>
    </row>
    <row r="19545" spans="3:16">
      <c r="C19545" t="s">
        <v>36741</v>
      </c>
      <c r="D19545" t="s">
        <v>36741</v>
      </c>
      <c r="E19545" t="str">
        <f t="shared" si="305"/>
        <v>599244 - MERIT MEDICAL</v>
      </c>
      <c r="F19545" t="s">
        <v>17335</v>
      </c>
      <c r="G19545" t="s">
        <v>36740</v>
      </c>
      <c r="I19545" t="s">
        <v>36739</v>
      </c>
      <c r="J19545" t="s">
        <v>36738</v>
      </c>
      <c r="K19545" t="s">
        <v>208</v>
      </c>
      <c r="L19545" t="s">
        <v>36737</v>
      </c>
      <c r="N19545" t="s">
        <v>208</v>
      </c>
      <c r="O19545" t="s">
        <v>476</v>
      </c>
      <c r="P19545" t="s">
        <v>476</v>
      </c>
    </row>
    <row r="19546" spans="3:16">
      <c r="C19546" t="s">
        <v>24847</v>
      </c>
      <c r="D19546" t="s">
        <v>24847</v>
      </c>
      <c r="E19546" t="str">
        <f t="shared" si="305"/>
        <v>646910 - PTC THERAPEUTICS INC.</v>
      </c>
      <c r="F19546" t="s">
        <v>1250</v>
      </c>
      <c r="G19546" t="s">
        <v>24846</v>
      </c>
      <c r="I19546" t="s">
        <v>24845</v>
      </c>
      <c r="J19546" t="s">
        <v>24844</v>
      </c>
      <c r="K19546" t="s">
        <v>208</v>
      </c>
      <c r="L19546" t="s">
        <v>24843</v>
      </c>
      <c r="N19546" t="s">
        <v>208</v>
      </c>
      <c r="O19546" t="s">
        <v>476</v>
      </c>
      <c r="P19546" t="s">
        <v>476</v>
      </c>
    </row>
    <row r="19547" spans="3:16">
      <c r="C19547" t="s">
        <v>129079</v>
      </c>
      <c r="D19547" t="s">
        <v>129078</v>
      </c>
      <c r="E19547" t="str">
        <f t="shared" si="305"/>
        <v>560390 - AAO</v>
      </c>
      <c r="F19547" t="s">
        <v>5191</v>
      </c>
      <c r="G19547" t="s">
        <v>129077</v>
      </c>
      <c r="I19547" t="s">
        <v>129076</v>
      </c>
      <c r="J19547" t="s">
        <v>129075</v>
      </c>
      <c r="K19547" t="s">
        <v>208</v>
      </c>
      <c r="L19547" t="s">
        <v>129074</v>
      </c>
      <c r="N19547" t="s">
        <v>208</v>
      </c>
      <c r="O19547" t="s">
        <v>476</v>
      </c>
      <c r="P19547" t="s">
        <v>476</v>
      </c>
    </row>
    <row r="19548" spans="3:16">
      <c r="C19548" t="s">
        <v>13216</v>
      </c>
      <c r="D19548" t="s">
        <v>13216</v>
      </c>
      <c r="E19548" t="str">
        <f t="shared" si="305"/>
        <v>574831 - STANFORD UNIVERSITY MEDICAL CENTER</v>
      </c>
      <c r="F19548" t="s">
        <v>13215</v>
      </c>
      <c r="G19548" t="s">
        <v>13214</v>
      </c>
      <c r="I19548" t="s">
        <v>13213</v>
      </c>
      <c r="J19548" t="s">
        <v>13212</v>
      </c>
      <c r="K19548" t="s">
        <v>208</v>
      </c>
      <c r="L19548" t="s">
        <v>13211</v>
      </c>
      <c r="N19548" t="s">
        <v>208</v>
      </c>
      <c r="O19548" t="s">
        <v>476</v>
      </c>
      <c r="P19548" t="s">
        <v>476</v>
      </c>
    </row>
    <row r="19549" spans="3:16">
      <c r="C19549" t="s">
        <v>29011</v>
      </c>
      <c r="D19549" t="s">
        <v>29010</v>
      </c>
      <c r="E19549" t="str">
        <f t="shared" si="305"/>
        <v>565544 - PAS</v>
      </c>
      <c r="F19549" t="s">
        <v>29009</v>
      </c>
      <c r="G19549" t="s">
        <v>29008</v>
      </c>
      <c r="H19549" t="s">
        <v>29007</v>
      </c>
      <c r="I19549" t="s">
        <v>29006</v>
      </c>
      <c r="J19549" t="s">
        <v>29005</v>
      </c>
      <c r="K19549" t="s">
        <v>208</v>
      </c>
      <c r="L19549" t="s">
        <v>29004</v>
      </c>
      <c r="N19549" t="s">
        <v>208</v>
      </c>
      <c r="O19549" t="s">
        <v>476</v>
      </c>
      <c r="P19549" t="s">
        <v>476</v>
      </c>
    </row>
    <row r="19550" spans="3:16">
      <c r="C19550" t="s">
        <v>50860</v>
      </c>
      <c r="D19550" t="s">
        <v>50859</v>
      </c>
      <c r="E19550" t="str">
        <f t="shared" si="305"/>
        <v>659149 - ISL</v>
      </c>
      <c r="F19550" t="s">
        <v>4408</v>
      </c>
      <c r="G19550" t="s">
        <v>50858</v>
      </c>
      <c r="H19550" t="s">
        <v>50857</v>
      </c>
      <c r="I19550" t="s">
        <v>50856</v>
      </c>
      <c r="J19550" t="s">
        <v>50855</v>
      </c>
      <c r="K19550" t="s">
        <v>208</v>
      </c>
      <c r="L19550" t="s">
        <v>50854</v>
      </c>
      <c r="N19550" t="s">
        <v>208</v>
      </c>
      <c r="O19550" t="s">
        <v>476</v>
      </c>
      <c r="P19550" t="s">
        <v>476</v>
      </c>
    </row>
    <row r="19551" spans="3:16">
      <c r="C19551" t="s">
        <v>89499</v>
      </c>
      <c r="D19551" t="s">
        <v>89498</v>
      </c>
      <c r="E19551" t="str">
        <f t="shared" si="305"/>
        <v>483230 - CVENT INC</v>
      </c>
      <c r="F19551" t="s">
        <v>89497</v>
      </c>
      <c r="G19551" t="s">
        <v>89496</v>
      </c>
      <c r="H19551" t="s">
        <v>89495</v>
      </c>
      <c r="I19551" t="s">
        <v>89494</v>
      </c>
      <c r="K19551" t="s">
        <v>208</v>
      </c>
      <c r="L19551" t="s">
        <v>89493</v>
      </c>
      <c r="N19551" t="s">
        <v>208</v>
      </c>
      <c r="O19551" t="s">
        <v>476</v>
      </c>
      <c r="P19551" t="s">
        <v>476</v>
      </c>
    </row>
    <row r="19552" spans="3:16">
      <c r="C19552" t="s">
        <v>9973</v>
      </c>
      <c r="D19552" t="s">
        <v>9973</v>
      </c>
      <c r="E19552" t="str">
        <f t="shared" si="305"/>
        <v>563213 - THERMO FISHER SCIENTIFIC</v>
      </c>
      <c r="F19552" t="s">
        <v>9972</v>
      </c>
      <c r="G19552" t="s">
        <v>9971</v>
      </c>
      <c r="I19552" t="s">
        <v>4876</v>
      </c>
      <c r="J19552" t="s">
        <v>9970</v>
      </c>
      <c r="K19552" t="s">
        <v>208</v>
      </c>
      <c r="L19552" t="s">
        <v>9969</v>
      </c>
      <c r="N19552" t="s">
        <v>208</v>
      </c>
      <c r="O19552" t="s">
        <v>476</v>
      </c>
      <c r="P19552" t="s">
        <v>476</v>
      </c>
    </row>
    <row r="19553" spans="3:16">
      <c r="C19553" t="s">
        <v>4880</v>
      </c>
      <c r="D19553" t="s">
        <v>4880</v>
      </c>
      <c r="E19553" t="str">
        <f t="shared" si="305"/>
        <v>556269 - UPTODATE INC.</v>
      </c>
      <c r="F19553" t="s">
        <v>4879</v>
      </c>
      <c r="G19553" t="s">
        <v>4878</v>
      </c>
      <c r="H19553" t="s">
        <v>4877</v>
      </c>
      <c r="I19553" t="s">
        <v>4876</v>
      </c>
      <c r="J19553" t="s">
        <v>4875</v>
      </c>
      <c r="K19553" t="s">
        <v>208</v>
      </c>
      <c r="L19553" t="s">
        <v>4874</v>
      </c>
      <c r="N19553" t="s">
        <v>208</v>
      </c>
      <c r="O19553" t="s">
        <v>476</v>
      </c>
      <c r="P19553" t="s">
        <v>476</v>
      </c>
    </row>
    <row r="19554" spans="3:16">
      <c r="C19554" t="s">
        <v>129068</v>
      </c>
      <c r="D19554" t="s">
        <v>129067</v>
      </c>
      <c r="E19554" t="str">
        <f t="shared" si="305"/>
        <v>680760 - ACCF</v>
      </c>
      <c r="F19554" t="s">
        <v>7292</v>
      </c>
      <c r="G19554" t="s">
        <v>129066</v>
      </c>
      <c r="H19554" t="s">
        <v>129065</v>
      </c>
      <c r="I19554" t="s">
        <v>14663</v>
      </c>
      <c r="J19554" t="s">
        <v>129064</v>
      </c>
      <c r="K19554" t="s">
        <v>208</v>
      </c>
      <c r="L19554" t="s">
        <v>129063</v>
      </c>
      <c r="N19554" t="s">
        <v>208</v>
      </c>
      <c r="O19554" t="s">
        <v>476</v>
      </c>
      <c r="P19554" t="s">
        <v>476</v>
      </c>
    </row>
    <row r="19555" spans="3:16">
      <c r="C19555" t="s">
        <v>128980</v>
      </c>
      <c r="D19555" t="s">
        <v>128979</v>
      </c>
      <c r="E19555" t="str">
        <f t="shared" si="305"/>
        <v>568090 - ASBMR</v>
      </c>
      <c r="F19555" t="s">
        <v>28661</v>
      </c>
      <c r="G19555" t="s">
        <v>128978</v>
      </c>
      <c r="H19555" t="s">
        <v>128893</v>
      </c>
      <c r="I19555" t="s">
        <v>14663</v>
      </c>
      <c r="J19555" t="s">
        <v>128977</v>
      </c>
      <c r="K19555" t="s">
        <v>208</v>
      </c>
      <c r="L19555" t="s">
        <v>128976</v>
      </c>
      <c r="N19555" t="s">
        <v>208</v>
      </c>
      <c r="O19555" t="s">
        <v>476</v>
      </c>
      <c r="P19555" t="s">
        <v>476</v>
      </c>
    </row>
    <row r="19556" spans="3:16">
      <c r="C19556" t="s">
        <v>128950</v>
      </c>
      <c r="D19556" t="s">
        <v>128949</v>
      </c>
      <c r="E19556" t="str">
        <f t="shared" si="305"/>
        <v>548248 - ASM</v>
      </c>
      <c r="F19556" t="s">
        <v>34979</v>
      </c>
      <c r="G19556" t="s">
        <v>128948</v>
      </c>
      <c r="I19556" t="s">
        <v>14663</v>
      </c>
      <c r="J19556" t="s">
        <v>128947</v>
      </c>
      <c r="K19556" t="s">
        <v>208</v>
      </c>
      <c r="L19556" t="s">
        <v>128946</v>
      </c>
      <c r="N19556" t="s">
        <v>208</v>
      </c>
      <c r="O19556" t="s">
        <v>476</v>
      </c>
      <c r="P19556" t="s">
        <v>476</v>
      </c>
    </row>
    <row r="19557" spans="3:16">
      <c r="C19557" t="s">
        <v>128904</v>
      </c>
      <c r="D19557" t="s">
        <v>128903</v>
      </c>
      <c r="E19557" t="str">
        <f t="shared" si="305"/>
        <v>571684 - ASH</v>
      </c>
      <c r="F19557" t="s">
        <v>4516</v>
      </c>
      <c r="G19557" t="s">
        <v>128902</v>
      </c>
      <c r="H19557" t="s">
        <v>128901</v>
      </c>
      <c r="I19557" t="s">
        <v>14663</v>
      </c>
      <c r="J19557" t="s">
        <v>128900</v>
      </c>
      <c r="K19557" t="s">
        <v>208</v>
      </c>
      <c r="L19557" t="s">
        <v>128899</v>
      </c>
      <c r="N19557" t="s">
        <v>208</v>
      </c>
      <c r="O19557" t="s">
        <v>476</v>
      </c>
      <c r="P19557" t="s">
        <v>476</v>
      </c>
    </row>
    <row r="19558" spans="3:16">
      <c r="C19558" t="s">
        <v>128894</v>
      </c>
      <c r="D19558" t="s">
        <v>128420</v>
      </c>
      <c r="E19558" t="str">
        <f t="shared" si="305"/>
        <v>509590 - ASN</v>
      </c>
      <c r="F19558" t="s">
        <v>4732</v>
      </c>
      <c r="G19558" t="s">
        <v>51722</v>
      </c>
      <c r="H19558" t="s">
        <v>128893</v>
      </c>
      <c r="I19558" t="s">
        <v>14663</v>
      </c>
      <c r="J19558" t="s">
        <v>128892</v>
      </c>
      <c r="K19558" t="s">
        <v>208</v>
      </c>
      <c r="L19558" t="s">
        <v>128891</v>
      </c>
      <c r="N19558" t="s">
        <v>208</v>
      </c>
      <c r="O19558" t="s">
        <v>476</v>
      </c>
      <c r="P19558" t="s">
        <v>476</v>
      </c>
    </row>
    <row r="19559" spans="3:16">
      <c r="C19559" t="s">
        <v>79967</v>
      </c>
      <c r="D19559" t="s">
        <v>79967</v>
      </c>
      <c r="E19559" t="str">
        <f t="shared" si="305"/>
        <v>557900 - ENDOCRINE SOCIETY</v>
      </c>
      <c r="F19559" t="s">
        <v>3315</v>
      </c>
      <c r="G19559" t="s">
        <v>79966</v>
      </c>
      <c r="H19559" t="s">
        <v>51209</v>
      </c>
      <c r="I19559" t="s">
        <v>14663</v>
      </c>
      <c r="J19559" t="s">
        <v>79965</v>
      </c>
      <c r="K19559" t="s">
        <v>208</v>
      </c>
      <c r="L19559" t="s">
        <v>79964</v>
      </c>
      <c r="N19559" t="s">
        <v>208</v>
      </c>
      <c r="O19559" t="s">
        <v>476</v>
      </c>
      <c r="P19559" t="s">
        <v>476</v>
      </c>
    </row>
    <row r="19560" spans="3:16">
      <c r="C19560" t="s">
        <v>67065</v>
      </c>
      <c r="D19560" t="s">
        <v>67064</v>
      </c>
      <c r="E19560" t="str">
        <f t="shared" si="305"/>
        <v>532332 - GSA</v>
      </c>
      <c r="F19560" t="s">
        <v>67063</v>
      </c>
      <c r="G19560" t="s">
        <v>67062</v>
      </c>
      <c r="H19560" t="s">
        <v>67061</v>
      </c>
      <c r="I19560" t="s">
        <v>14663</v>
      </c>
      <c r="J19560" t="s">
        <v>67060</v>
      </c>
      <c r="K19560" t="s">
        <v>208</v>
      </c>
      <c r="L19560" t="s">
        <v>67059</v>
      </c>
      <c r="N19560" t="s">
        <v>208</v>
      </c>
      <c r="O19560" t="s">
        <v>476</v>
      </c>
      <c r="P19560" t="s">
        <v>476</v>
      </c>
    </row>
    <row r="19561" spans="3:16">
      <c r="C19561" t="s">
        <v>61941</v>
      </c>
      <c r="D19561" t="s">
        <v>61940</v>
      </c>
      <c r="E19561" t="str">
        <f t="shared" si="305"/>
        <v>554145 - HRS</v>
      </c>
      <c r="F19561" t="s">
        <v>10440</v>
      </c>
      <c r="G19561" t="s">
        <v>61939</v>
      </c>
      <c r="H19561" t="s">
        <v>61938</v>
      </c>
      <c r="I19561" t="s">
        <v>14663</v>
      </c>
      <c r="J19561" t="s">
        <v>61937</v>
      </c>
      <c r="K19561" t="s">
        <v>208</v>
      </c>
      <c r="L19561" t="s">
        <v>61936</v>
      </c>
      <c r="N19561" t="s">
        <v>208</v>
      </c>
      <c r="O19561" t="s">
        <v>476</v>
      </c>
      <c r="P19561" t="s">
        <v>476</v>
      </c>
    </row>
    <row r="19562" spans="3:16">
      <c r="C19562" t="s">
        <v>51724</v>
      </c>
      <c r="D19562" t="s">
        <v>51723</v>
      </c>
      <c r="E19562" t="str">
        <f t="shared" si="305"/>
        <v>545260 - IASP</v>
      </c>
      <c r="F19562" t="s">
        <v>10350</v>
      </c>
      <c r="G19562" t="s">
        <v>51722</v>
      </c>
      <c r="H19562" t="s">
        <v>51209</v>
      </c>
      <c r="I19562" t="s">
        <v>14663</v>
      </c>
      <c r="J19562" t="s">
        <v>51721</v>
      </c>
      <c r="K19562" t="s">
        <v>208</v>
      </c>
      <c r="L19562" t="s">
        <v>51720</v>
      </c>
      <c r="N19562" t="s">
        <v>208</v>
      </c>
      <c r="O19562" t="s">
        <v>476</v>
      </c>
      <c r="P19562" t="s">
        <v>476</v>
      </c>
    </row>
    <row r="19563" spans="3:16">
      <c r="C19563" t="s">
        <v>51653</v>
      </c>
      <c r="D19563" t="s">
        <v>51652</v>
      </c>
      <c r="E19563" t="str">
        <f t="shared" si="305"/>
        <v>605700 - IAPAC</v>
      </c>
      <c r="F19563" t="s">
        <v>6457</v>
      </c>
      <c r="G19563" t="s">
        <v>51651</v>
      </c>
      <c r="H19563" t="s">
        <v>51650</v>
      </c>
      <c r="I19563" t="s">
        <v>14663</v>
      </c>
      <c r="J19563" t="s">
        <v>51649</v>
      </c>
      <c r="K19563" t="s">
        <v>208</v>
      </c>
      <c r="L19563" t="s">
        <v>51648</v>
      </c>
      <c r="N19563" t="s">
        <v>208</v>
      </c>
      <c r="O19563" t="s">
        <v>476</v>
      </c>
      <c r="P19563" t="s">
        <v>476</v>
      </c>
    </row>
    <row r="19564" spans="3:16">
      <c r="C19564" t="s">
        <v>51313</v>
      </c>
      <c r="D19564" t="s">
        <v>51312</v>
      </c>
      <c r="E19564" t="str">
        <f t="shared" si="305"/>
        <v>549939 - ILAE</v>
      </c>
      <c r="F19564" t="s">
        <v>51311</v>
      </c>
      <c r="G19564" t="s">
        <v>51310</v>
      </c>
      <c r="I19564" t="s">
        <v>14663</v>
      </c>
      <c r="J19564" t="s">
        <v>51309</v>
      </c>
      <c r="K19564" t="s">
        <v>208</v>
      </c>
      <c r="L19564" t="s">
        <v>51308</v>
      </c>
      <c r="N19564" t="s">
        <v>208</v>
      </c>
      <c r="O19564" t="s">
        <v>476</v>
      </c>
      <c r="P19564" t="s">
        <v>476</v>
      </c>
    </row>
    <row r="19565" spans="3:16">
      <c r="C19565" t="s">
        <v>50731</v>
      </c>
      <c r="D19565" t="s">
        <v>50730</v>
      </c>
      <c r="E19565" t="str">
        <f t="shared" si="305"/>
        <v>563547 - IUPS</v>
      </c>
      <c r="F19565" t="s">
        <v>2047</v>
      </c>
      <c r="I19565" t="s">
        <v>14663</v>
      </c>
      <c r="K19565" t="s">
        <v>208</v>
      </c>
      <c r="L19565" t="s">
        <v>50729</v>
      </c>
      <c r="N19565" t="s">
        <v>208</v>
      </c>
      <c r="O19565" t="s">
        <v>476</v>
      </c>
      <c r="P19565" t="s">
        <v>476</v>
      </c>
    </row>
    <row r="19566" spans="3:16">
      <c r="C19566" t="s">
        <v>34023</v>
      </c>
      <c r="D19566" t="s">
        <v>34022</v>
      </c>
      <c r="E19566" t="str">
        <f t="shared" si="305"/>
        <v>668497 - NASA</v>
      </c>
      <c r="F19566" t="s">
        <v>1070</v>
      </c>
      <c r="G19566" t="s">
        <v>34021</v>
      </c>
      <c r="I19566" t="s">
        <v>14663</v>
      </c>
      <c r="J19566" t="s">
        <v>34020</v>
      </c>
      <c r="K19566" t="s">
        <v>208</v>
      </c>
      <c r="L19566" t="s">
        <v>34019</v>
      </c>
      <c r="N19566" t="s">
        <v>208</v>
      </c>
      <c r="O19566" t="s">
        <v>476</v>
      </c>
      <c r="P19566" t="s">
        <v>476</v>
      </c>
    </row>
    <row r="19567" spans="3:16">
      <c r="C19567" t="s">
        <v>29003</v>
      </c>
      <c r="D19567" t="s">
        <v>29003</v>
      </c>
      <c r="E19567" t="str">
        <f t="shared" si="305"/>
        <v>572925 - PEDIATRIC ENDOCRINE SOCIETY</v>
      </c>
      <c r="F19567" t="s">
        <v>24006</v>
      </c>
      <c r="G19567" t="s">
        <v>29002</v>
      </c>
      <c r="I19567" t="s">
        <v>14663</v>
      </c>
      <c r="J19567" t="s">
        <v>29001</v>
      </c>
      <c r="K19567" t="s">
        <v>208</v>
      </c>
      <c r="L19567" t="s">
        <v>29000</v>
      </c>
      <c r="N19567" t="s">
        <v>208</v>
      </c>
      <c r="O19567" t="s">
        <v>476</v>
      </c>
      <c r="P19567" t="s">
        <v>476</v>
      </c>
    </row>
    <row r="19568" spans="3:16">
      <c r="C19568" t="s">
        <v>28655</v>
      </c>
      <c r="D19568" t="s">
        <v>28654</v>
      </c>
      <c r="E19568" t="str">
        <f t="shared" si="305"/>
        <v>555356 - PSOGI</v>
      </c>
      <c r="F19568" t="s">
        <v>28653</v>
      </c>
      <c r="G19568" t="s">
        <v>28652</v>
      </c>
      <c r="H19568" t="s">
        <v>28651</v>
      </c>
      <c r="I19568" t="s">
        <v>14663</v>
      </c>
      <c r="K19568" t="s">
        <v>208</v>
      </c>
      <c r="L19568" t="s">
        <v>28650</v>
      </c>
      <c r="N19568" t="s">
        <v>208</v>
      </c>
      <c r="O19568" t="s">
        <v>476</v>
      </c>
      <c r="P19568" t="s">
        <v>476</v>
      </c>
    </row>
    <row r="19569" spans="3:16">
      <c r="C19569" t="s">
        <v>14688</v>
      </c>
      <c r="D19569" t="s">
        <v>14687</v>
      </c>
      <c r="E19569" t="str">
        <f t="shared" si="305"/>
        <v>574478 - SMFM</v>
      </c>
      <c r="F19569" t="s">
        <v>5031</v>
      </c>
      <c r="G19569" t="s">
        <v>14686</v>
      </c>
      <c r="I19569" t="s">
        <v>14663</v>
      </c>
      <c r="K19569" t="s">
        <v>208</v>
      </c>
      <c r="L19569" t="s">
        <v>14685</v>
      </c>
      <c r="N19569" t="s">
        <v>208</v>
      </c>
      <c r="O19569" t="s">
        <v>476</v>
      </c>
      <c r="P19569" t="s">
        <v>476</v>
      </c>
    </row>
    <row r="19570" spans="3:16">
      <c r="C19570" t="s">
        <v>14679</v>
      </c>
      <c r="D19570" t="s">
        <v>14678</v>
      </c>
      <c r="E19570" t="str">
        <f t="shared" si="305"/>
        <v>552574 - SFN</v>
      </c>
      <c r="F19570" t="s">
        <v>14677</v>
      </c>
      <c r="G19570" t="s">
        <v>14676</v>
      </c>
      <c r="H19570" t="s">
        <v>14675</v>
      </c>
      <c r="I19570" t="s">
        <v>14663</v>
      </c>
      <c r="J19570" t="s">
        <v>14674</v>
      </c>
      <c r="K19570" t="s">
        <v>208</v>
      </c>
      <c r="L19570" t="s">
        <v>14673</v>
      </c>
      <c r="N19570" t="s">
        <v>208</v>
      </c>
      <c r="O19570" t="s">
        <v>476</v>
      </c>
      <c r="P19570" t="s">
        <v>476</v>
      </c>
    </row>
    <row r="19571" spans="3:16">
      <c r="C19571" t="s">
        <v>14667</v>
      </c>
      <c r="D19571" t="s">
        <v>14666</v>
      </c>
      <c r="E19571" t="str">
        <f t="shared" si="305"/>
        <v>530529 - SSH</v>
      </c>
      <c r="F19571" t="s">
        <v>7372</v>
      </c>
      <c r="G19571" t="s">
        <v>14665</v>
      </c>
      <c r="H19571" t="s">
        <v>14664</v>
      </c>
      <c r="I19571" t="s">
        <v>14663</v>
      </c>
      <c r="J19571" t="s">
        <v>14662</v>
      </c>
      <c r="K19571" t="s">
        <v>208</v>
      </c>
      <c r="L19571" t="s">
        <v>14661</v>
      </c>
      <c r="N19571" t="s">
        <v>208</v>
      </c>
      <c r="O19571" t="s">
        <v>476</v>
      </c>
      <c r="P19571" t="s">
        <v>476</v>
      </c>
    </row>
    <row r="19572" spans="3:16">
      <c r="C19572" t="s">
        <v>129158</v>
      </c>
      <c r="D19572" t="s">
        <v>129157</v>
      </c>
      <c r="E19572" t="str">
        <f t="shared" si="305"/>
        <v>607769 - AACAP</v>
      </c>
      <c r="F19572" t="s">
        <v>129156</v>
      </c>
      <c r="G19572" t="s">
        <v>129155</v>
      </c>
      <c r="I19572" t="s">
        <v>129154</v>
      </c>
      <c r="J19572" t="s">
        <v>129153</v>
      </c>
      <c r="K19572" t="s">
        <v>208</v>
      </c>
      <c r="L19572" t="s">
        <v>129152</v>
      </c>
      <c r="N19572" t="s">
        <v>208</v>
      </c>
      <c r="O19572" t="s">
        <v>476</v>
      </c>
      <c r="P19572" t="s">
        <v>476</v>
      </c>
    </row>
    <row r="19573" spans="3:16">
      <c r="C19573" t="s">
        <v>128964</v>
      </c>
      <c r="D19573" t="s">
        <v>128963</v>
      </c>
      <c r="E19573" t="str">
        <f t="shared" si="305"/>
        <v>571696 - ASLMS</v>
      </c>
      <c r="F19573" t="s">
        <v>4516</v>
      </c>
      <c r="G19573" t="s">
        <v>128962</v>
      </c>
      <c r="H19573" t="s">
        <v>128961</v>
      </c>
      <c r="I19573" t="s">
        <v>128960</v>
      </c>
      <c r="J19573" t="s">
        <v>128959</v>
      </c>
      <c r="K19573" t="s">
        <v>208</v>
      </c>
      <c r="L19573" t="s">
        <v>128958</v>
      </c>
      <c r="N19573" t="s">
        <v>208</v>
      </c>
      <c r="O19573" t="s">
        <v>476</v>
      </c>
      <c r="P19573" t="s">
        <v>476</v>
      </c>
    </row>
    <row r="19574" spans="3:16">
      <c r="C19574" t="s">
        <v>51102</v>
      </c>
      <c r="D19574" t="s">
        <v>51101</v>
      </c>
      <c r="E19574" t="str">
        <f t="shared" si="305"/>
        <v>456287 - INSAR</v>
      </c>
      <c r="G19574" t="s">
        <v>51100</v>
      </c>
      <c r="I19574" t="s">
        <v>51099</v>
      </c>
      <c r="K19574" t="s">
        <v>208</v>
      </c>
      <c r="L19574" t="s">
        <v>51098</v>
      </c>
      <c r="N19574" t="s">
        <v>208</v>
      </c>
      <c r="O19574" t="s">
        <v>476</v>
      </c>
      <c r="P19574" t="s">
        <v>476</v>
      </c>
    </row>
    <row r="19575" spans="3:16">
      <c r="C19575" t="s">
        <v>65929</v>
      </c>
      <c r="D19575" t="s">
        <v>65929</v>
      </c>
      <c r="E19575" t="str">
        <f t="shared" si="305"/>
        <v>541916 - GORDON RESEARCH CONFERENCES</v>
      </c>
      <c r="F19575" t="s">
        <v>65928</v>
      </c>
      <c r="G19575" t="s">
        <v>65927</v>
      </c>
      <c r="I19575" t="s">
        <v>65926</v>
      </c>
      <c r="K19575" t="s">
        <v>208</v>
      </c>
      <c r="L19575" t="s">
        <v>65925</v>
      </c>
      <c r="N19575" t="s">
        <v>208</v>
      </c>
      <c r="O19575" t="s">
        <v>476</v>
      </c>
      <c r="P19575" t="s">
        <v>476</v>
      </c>
    </row>
    <row r="19576" spans="3:16">
      <c r="C19576" t="s">
        <v>14695</v>
      </c>
      <c r="D19576" t="s">
        <v>14694</v>
      </c>
      <c r="E19576" t="str">
        <f t="shared" si="305"/>
        <v>652052 - SIMD</v>
      </c>
      <c r="F19576" t="s">
        <v>14693</v>
      </c>
      <c r="G19576" t="s">
        <v>14692</v>
      </c>
      <c r="H19576" t="s">
        <v>14691</v>
      </c>
      <c r="I19576" t="s">
        <v>14690</v>
      </c>
      <c r="K19576" t="s">
        <v>208</v>
      </c>
      <c r="L19576" t="s">
        <v>14689</v>
      </c>
      <c r="N19576" t="s">
        <v>208</v>
      </c>
      <c r="O19576" t="s">
        <v>476</v>
      </c>
      <c r="P19576" t="s">
        <v>476</v>
      </c>
    </row>
    <row r="19577" spans="3:16">
      <c r="C19577" t="s">
        <v>1932</v>
      </c>
      <c r="D19577" t="s">
        <v>1931</v>
      </c>
      <c r="E19577" t="str">
        <f t="shared" si="305"/>
        <v>583790 - WIP</v>
      </c>
      <c r="F19577" t="s">
        <v>1930</v>
      </c>
      <c r="G19577" t="s">
        <v>1929</v>
      </c>
      <c r="H19577" t="s">
        <v>1928</v>
      </c>
      <c r="I19577" t="s">
        <v>1927</v>
      </c>
      <c r="J19577" t="s">
        <v>1926</v>
      </c>
      <c r="K19577" t="s">
        <v>208</v>
      </c>
      <c r="L19577" t="s">
        <v>1925</v>
      </c>
      <c r="N19577" t="s">
        <v>208</v>
      </c>
      <c r="O19577" t="s">
        <v>476</v>
      </c>
      <c r="P19577" t="s">
        <v>476</v>
      </c>
    </row>
    <row r="19578" spans="3:16">
      <c r="C19578" t="s">
        <v>33337</v>
      </c>
      <c r="D19578" t="s">
        <v>33336</v>
      </c>
      <c r="E19578" t="str">
        <f t="shared" si="305"/>
        <v>550590 - NFI</v>
      </c>
      <c r="F19578" t="s">
        <v>6359</v>
      </c>
      <c r="G19578" t="s">
        <v>33335</v>
      </c>
      <c r="I19578" t="s">
        <v>33334</v>
      </c>
      <c r="J19578" t="s">
        <v>33333</v>
      </c>
      <c r="K19578" t="s">
        <v>208</v>
      </c>
      <c r="L19578" t="s">
        <v>33332</v>
      </c>
      <c r="N19578" t="s">
        <v>208</v>
      </c>
      <c r="O19578" t="s">
        <v>476</v>
      </c>
      <c r="P19578" t="s">
        <v>476</v>
      </c>
    </row>
    <row r="19579" spans="3:16">
      <c r="C19579" t="s">
        <v>38222</v>
      </c>
      <c r="D19579" t="s">
        <v>38221</v>
      </c>
      <c r="E19579" t="str">
        <f t="shared" si="305"/>
        <v>661442 - MBL</v>
      </c>
      <c r="F19579" t="s">
        <v>7461</v>
      </c>
      <c r="G19579" t="s">
        <v>38220</v>
      </c>
      <c r="I19579" t="s">
        <v>38219</v>
      </c>
      <c r="J19579" t="s">
        <v>38218</v>
      </c>
      <c r="K19579" t="s">
        <v>208</v>
      </c>
      <c r="L19579" t="s">
        <v>38217</v>
      </c>
      <c r="N19579" t="s">
        <v>208</v>
      </c>
      <c r="O19579" t="s">
        <v>476</v>
      </c>
      <c r="P19579" t="s">
        <v>476</v>
      </c>
    </row>
    <row r="19580" spans="3:16">
      <c r="C19580" t="s">
        <v>34408</v>
      </c>
      <c r="D19580" t="s">
        <v>34407</v>
      </c>
      <c r="E19580" t="str">
        <f t="shared" si="305"/>
        <v>653470 - MDS FOUNDATION</v>
      </c>
      <c r="F19580" t="s">
        <v>11728</v>
      </c>
      <c r="G19580" t="s">
        <v>34406</v>
      </c>
      <c r="H19580" t="s">
        <v>34405</v>
      </c>
      <c r="I19580" t="s">
        <v>34404</v>
      </c>
      <c r="J19580" t="s">
        <v>34403</v>
      </c>
      <c r="K19580" t="s">
        <v>208</v>
      </c>
      <c r="L19580" t="s">
        <v>34402</v>
      </c>
      <c r="N19580" t="s">
        <v>208</v>
      </c>
      <c r="O19580" t="s">
        <v>476</v>
      </c>
      <c r="P19580" t="s">
        <v>476</v>
      </c>
    </row>
    <row r="19581" spans="3:16">
      <c r="C19581" t="s">
        <v>137024</v>
      </c>
      <c r="D19581" t="s">
        <v>137024</v>
      </c>
      <c r="E19581" t="str">
        <f t="shared" si="305"/>
        <v>461404 - AALTO UNIVERSITE SCHOOL OF SCIENCE</v>
      </c>
      <c r="I19581" t="s">
        <v>137023</v>
      </c>
      <c r="K19581" t="s">
        <v>208</v>
      </c>
      <c r="L19581" t="s">
        <v>137022</v>
      </c>
      <c r="N19581" t="s">
        <v>208</v>
      </c>
      <c r="O19581" t="s">
        <v>476</v>
      </c>
      <c r="P19581" t="s">
        <v>476</v>
      </c>
    </row>
    <row r="19582" spans="3:16">
      <c r="C19582" t="s">
        <v>94129</v>
      </c>
      <c r="D19582" t="s">
        <v>94128</v>
      </c>
      <c r="E19582" t="str">
        <f t="shared" si="305"/>
        <v>660231 - CORLAS</v>
      </c>
      <c r="F19582" t="s">
        <v>6359</v>
      </c>
      <c r="G19582" t="s">
        <v>94127</v>
      </c>
      <c r="H19582" t="s">
        <v>94126</v>
      </c>
      <c r="I19582" t="s">
        <v>94125</v>
      </c>
      <c r="J19582" t="s">
        <v>94124</v>
      </c>
      <c r="K19582" t="s">
        <v>208</v>
      </c>
      <c r="L19582" t="s">
        <v>94123</v>
      </c>
      <c r="N19582" t="s">
        <v>208</v>
      </c>
      <c r="O19582" t="s">
        <v>476</v>
      </c>
      <c r="P19582" t="s">
        <v>476</v>
      </c>
    </row>
    <row r="19583" spans="3:16">
      <c r="C19583" t="s">
        <v>5095</v>
      </c>
      <c r="D19583" t="s">
        <v>5095</v>
      </c>
      <c r="E19583" t="str">
        <f t="shared" si="305"/>
        <v>597399 - UNIVERSITY OF JYVASKYLA</v>
      </c>
      <c r="F19583" t="s">
        <v>5094</v>
      </c>
      <c r="G19583" t="s">
        <v>5093</v>
      </c>
      <c r="H19583" t="s">
        <v>5092</v>
      </c>
      <c r="I19583" t="s">
        <v>5091</v>
      </c>
      <c r="J19583" t="s">
        <v>5090</v>
      </c>
      <c r="K19583" t="s">
        <v>208</v>
      </c>
      <c r="L19583" t="s">
        <v>5089</v>
      </c>
      <c r="N19583" t="s">
        <v>208</v>
      </c>
      <c r="O19583" t="s">
        <v>476</v>
      </c>
      <c r="P19583" t="s">
        <v>476</v>
      </c>
    </row>
    <row r="19584" spans="3:16">
      <c r="C19584" t="s">
        <v>2084</v>
      </c>
      <c r="D19584" t="s">
        <v>2083</v>
      </c>
      <c r="E19584" t="str">
        <f t="shared" si="305"/>
        <v>584575 - WAIMH</v>
      </c>
      <c r="F19584" t="s">
        <v>2082</v>
      </c>
      <c r="G19584" t="s">
        <v>2081</v>
      </c>
      <c r="H19584" t="s">
        <v>2080</v>
      </c>
      <c r="I19584" t="s">
        <v>2079</v>
      </c>
      <c r="J19584" t="s">
        <v>2078</v>
      </c>
      <c r="K19584" t="s">
        <v>208</v>
      </c>
      <c r="L19584" t="s">
        <v>2077</v>
      </c>
      <c r="N19584" t="s">
        <v>208</v>
      </c>
      <c r="O19584" t="s">
        <v>476</v>
      </c>
      <c r="P19584" t="s">
        <v>476</v>
      </c>
    </row>
    <row r="19585" spans="3:16">
      <c r="C19585" t="s">
        <v>5027</v>
      </c>
      <c r="D19585" t="s">
        <v>5027</v>
      </c>
      <c r="E19585" t="str">
        <f t="shared" si="305"/>
        <v>548054 - UNIVERSITY OF TURKU</v>
      </c>
      <c r="F19585" t="s">
        <v>5026</v>
      </c>
      <c r="G19585" t="s">
        <v>5025</v>
      </c>
      <c r="I19585" t="s">
        <v>5024</v>
      </c>
      <c r="J19585" t="s">
        <v>5023</v>
      </c>
      <c r="K19585" t="s">
        <v>208</v>
      </c>
      <c r="L19585" t="s">
        <v>5022</v>
      </c>
      <c r="N19585" t="s">
        <v>208</v>
      </c>
      <c r="O19585" t="s">
        <v>476</v>
      </c>
      <c r="P19585" t="s">
        <v>476</v>
      </c>
    </row>
    <row r="19586" spans="3:16">
      <c r="C19586" t="s">
        <v>121135</v>
      </c>
      <c r="D19586" t="s">
        <v>121134</v>
      </c>
      <c r="E19586" t="str">
        <f t="shared" ref="E19586:E19649" si="306">_xlfn.CONCAT(L19586," - ",D19586)</f>
        <v>588052 - ASSOCIATION HELLENIQUE D'ANATOMIE PATHOLOGIQUE</v>
      </c>
      <c r="F19586" t="s">
        <v>16293</v>
      </c>
      <c r="G19586" t="s">
        <v>121133</v>
      </c>
      <c r="H19586" t="s">
        <v>121132</v>
      </c>
      <c r="I19586" t="s">
        <v>61789</v>
      </c>
      <c r="J19586" t="s">
        <v>121131</v>
      </c>
      <c r="K19586" t="s">
        <v>208</v>
      </c>
      <c r="L19586" t="s">
        <v>121130</v>
      </c>
      <c r="N19586" t="s">
        <v>208</v>
      </c>
      <c r="O19586" t="s">
        <v>476</v>
      </c>
      <c r="P19586" t="s">
        <v>476</v>
      </c>
    </row>
    <row r="19587" spans="3:16">
      <c r="C19587" t="s">
        <v>76387</v>
      </c>
      <c r="D19587" t="s">
        <v>76386</v>
      </c>
      <c r="E19587" t="str">
        <f t="shared" si="306"/>
        <v>606406 - EAPD</v>
      </c>
      <c r="F19587" t="s">
        <v>34187</v>
      </c>
      <c r="G19587" t="s">
        <v>76385</v>
      </c>
      <c r="H19587" t="s">
        <v>76384</v>
      </c>
      <c r="I19587" t="s">
        <v>61789</v>
      </c>
      <c r="J19587" t="s">
        <v>76383</v>
      </c>
      <c r="K19587" t="s">
        <v>208</v>
      </c>
      <c r="L19587" t="s">
        <v>76382</v>
      </c>
      <c r="N19587" t="s">
        <v>208</v>
      </c>
      <c r="O19587" t="s">
        <v>476</v>
      </c>
      <c r="P19587" t="s">
        <v>476</v>
      </c>
    </row>
    <row r="19588" spans="3:16">
      <c r="C19588" t="s">
        <v>65453</v>
      </c>
      <c r="D19588" t="s">
        <v>65452</v>
      </c>
      <c r="E19588" t="str">
        <f t="shared" si="306"/>
        <v>575331 - GPAS</v>
      </c>
      <c r="F19588" t="s">
        <v>24702</v>
      </c>
      <c r="G19588" t="s">
        <v>65451</v>
      </c>
      <c r="I19588" t="s">
        <v>61789</v>
      </c>
      <c r="J19588" t="s">
        <v>65450</v>
      </c>
      <c r="K19588" t="s">
        <v>208</v>
      </c>
      <c r="L19588" t="s">
        <v>65449</v>
      </c>
      <c r="N19588" t="s">
        <v>208</v>
      </c>
      <c r="O19588" t="s">
        <v>476</v>
      </c>
      <c r="P19588" t="s">
        <v>476</v>
      </c>
    </row>
    <row r="19589" spans="3:16">
      <c r="C19589" t="s">
        <v>61791</v>
      </c>
      <c r="D19589" t="s">
        <v>61791</v>
      </c>
      <c r="E19589" t="str">
        <f t="shared" si="306"/>
        <v>650638 - HELLENIC SOCIETY OF ANAESTHESIOLOGY</v>
      </c>
      <c r="F19589" t="s">
        <v>28983</v>
      </c>
      <c r="G19589" t="s">
        <v>61790</v>
      </c>
      <c r="I19589" t="s">
        <v>61789</v>
      </c>
      <c r="J19589" t="s">
        <v>61788</v>
      </c>
      <c r="K19589" t="s">
        <v>208</v>
      </c>
      <c r="L19589" t="s">
        <v>61787</v>
      </c>
      <c r="N19589" t="s">
        <v>208</v>
      </c>
      <c r="O19589" t="s">
        <v>476</v>
      </c>
      <c r="P19589" t="s">
        <v>476</v>
      </c>
    </row>
    <row r="19590" spans="3:16">
      <c r="C19590" t="s">
        <v>75281</v>
      </c>
      <c r="D19590" t="s">
        <v>75280</v>
      </c>
      <c r="E19590" t="str">
        <f t="shared" si="306"/>
        <v>590630 - ESPRAS</v>
      </c>
      <c r="F19590" t="s">
        <v>10395</v>
      </c>
      <c r="G19590" t="s">
        <v>75279</v>
      </c>
      <c r="H19590" t="s">
        <v>75278</v>
      </c>
      <c r="I19590" t="s">
        <v>75277</v>
      </c>
      <c r="K19590" t="s">
        <v>208</v>
      </c>
      <c r="L19590" t="s">
        <v>75276</v>
      </c>
      <c r="N19590" t="s">
        <v>208</v>
      </c>
      <c r="O19590" t="s">
        <v>476</v>
      </c>
      <c r="P19590" t="s">
        <v>476</v>
      </c>
    </row>
    <row r="19591" spans="3:16">
      <c r="C19591" t="s">
        <v>66021</v>
      </c>
      <c r="D19591" t="s">
        <v>66021</v>
      </c>
      <c r="E19591" t="str">
        <f t="shared" si="306"/>
        <v>554170 - GOLDAIR CONGRESS</v>
      </c>
      <c r="F19591" t="s">
        <v>10440</v>
      </c>
      <c r="G19591" t="s">
        <v>66020</v>
      </c>
      <c r="H19591" t="s">
        <v>66019</v>
      </c>
      <c r="I19591" t="s">
        <v>66018</v>
      </c>
      <c r="J19591" t="s">
        <v>66017</v>
      </c>
      <c r="K19591" t="s">
        <v>208</v>
      </c>
      <c r="L19591" t="s">
        <v>66016</v>
      </c>
      <c r="N19591" t="s">
        <v>208</v>
      </c>
      <c r="O19591" t="s">
        <v>476</v>
      </c>
      <c r="P19591" t="s">
        <v>476</v>
      </c>
    </row>
    <row r="19592" spans="3:16">
      <c r="C19592" t="s">
        <v>60069</v>
      </c>
      <c r="D19592" t="s">
        <v>60069</v>
      </c>
      <c r="E19592" t="str">
        <f t="shared" si="306"/>
        <v>574030 - HYDROCEPHALUS SOCIETY</v>
      </c>
      <c r="F19592" t="s">
        <v>6693</v>
      </c>
      <c r="I19592" t="s">
        <v>60068</v>
      </c>
      <c r="J19592" t="s">
        <v>60067</v>
      </c>
      <c r="K19592" t="s">
        <v>208</v>
      </c>
      <c r="L19592" t="s">
        <v>60066</v>
      </c>
      <c r="N19592" t="s">
        <v>208</v>
      </c>
      <c r="O19592" t="s">
        <v>476</v>
      </c>
      <c r="P19592" t="s">
        <v>476</v>
      </c>
    </row>
    <row r="19593" spans="3:16">
      <c r="C19593" t="s">
        <v>80302</v>
      </c>
      <c r="D19593" t="s">
        <v>80301</v>
      </c>
      <c r="E19593" t="str">
        <f t="shared" si="306"/>
        <v>664250 - EMEKA</v>
      </c>
      <c r="F19593" t="s">
        <v>12253</v>
      </c>
      <c r="G19593" t="s">
        <v>80300</v>
      </c>
      <c r="I19593" t="s">
        <v>80299</v>
      </c>
      <c r="J19593" t="s">
        <v>80298</v>
      </c>
      <c r="K19593" t="s">
        <v>208</v>
      </c>
      <c r="L19593" t="s">
        <v>80297</v>
      </c>
      <c r="N19593" t="s">
        <v>208</v>
      </c>
      <c r="O19593" t="s">
        <v>476</v>
      </c>
      <c r="P19593" t="s">
        <v>476</v>
      </c>
    </row>
    <row r="19594" spans="3:16">
      <c r="C19594" t="s">
        <v>68596</v>
      </c>
      <c r="D19594" t="s">
        <v>68596</v>
      </c>
      <c r="E19594" t="str">
        <f t="shared" si="306"/>
        <v>576670 - FRANCE GUINEE COOPERATION</v>
      </c>
      <c r="F19594" t="s">
        <v>52142</v>
      </c>
      <c r="I19594" t="s">
        <v>68595</v>
      </c>
      <c r="K19594" t="s">
        <v>208</v>
      </c>
      <c r="L19594" t="s">
        <v>68594</v>
      </c>
      <c r="N19594" t="s">
        <v>208</v>
      </c>
      <c r="O19594" t="s">
        <v>476</v>
      </c>
      <c r="P19594" t="s">
        <v>476</v>
      </c>
    </row>
    <row r="19595" spans="3:16">
      <c r="C19595" t="s">
        <v>111758</v>
      </c>
      <c r="D19595" t="s">
        <v>111757</v>
      </c>
      <c r="E19595" t="str">
        <f t="shared" si="306"/>
        <v>539521 - BME</v>
      </c>
      <c r="F19595" t="s">
        <v>27759</v>
      </c>
      <c r="G19595" t="s">
        <v>111756</v>
      </c>
      <c r="H19595" t="s">
        <v>111755</v>
      </c>
      <c r="I19595" t="s">
        <v>4848</v>
      </c>
      <c r="J19595" t="s">
        <v>111754</v>
      </c>
      <c r="K19595" t="s">
        <v>208</v>
      </c>
      <c r="L19595" t="s">
        <v>111753</v>
      </c>
      <c r="N19595" t="s">
        <v>208</v>
      </c>
      <c r="O19595" t="s">
        <v>476</v>
      </c>
      <c r="P19595" t="s">
        <v>476</v>
      </c>
    </row>
    <row r="19596" spans="3:16">
      <c r="C19596" t="s">
        <v>76132</v>
      </c>
      <c r="D19596" t="s">
        <v>76131</v>
      </c>
      <c r="E19596" t="str">
        <f t="shared" si="306"/>
        <v>601937 - EC-IFCN</v>
      </c>
      <c r="F19596" t="s">
        <v>16989</v>
      </c>
      <c r="I19596" t="s">
        <v>4848</v>
      </c>
      <c r="K19596" t="s">
        <v>208</v>
      </c>
      <c r="L19596" t="s">
        <v>76130</v>
      </c>
      <c r="N19596" t="s">
        <v>208</v>
      </c>
      <c r="O19596" t="s">
        <v>476</v>
      </c>
      <c r="P19596" t="s">
        <v>476</v>
      </c>
    </row>
    <row r="19597" spans="3:16">
      <c r="C19597" t="s">
        <v>60136</v>
      </c>
      <c r="D19597" t="s">
        <v>60135</v>
      </c>
      <c r="E19597" t="str">
        <f t="shared" si="306"/>
        <v>566810 - HSCN</v>
      </c>
      <c r="F19597" t="s">
        <v>1635</v>
      </c>
      <c r="G19597" t="s">
        <v>60134</v>
      </c>
      <c r="H19597" t="s">
        <v>60133</v>
      </c>
      <c r="I19597" t="s">
        <v>4848</v>
      </c>
      <c r="J19597" t="s">
        <v>60132</v>
      </c>
      <c r="K19597" t="s">
        <v>208</v>
      </c>
      <c r="L19597" t="s">
        <v>60131</v>
      </c>
      <c r="N19597" t="s">
        <v>208</v>
      </c>
      <c r="O19597" t="s">
        <v>476</v>
      </c>
      <c r="P19597" t="s">
        <v>476</v>
      </c>
    </row>
    <row r="19598" spans="3:16">
      <c r="C19598" t="s">
        <v>4850</v>
      </c>
      <c r="D19598" t="s">
        <v>4850</v>
      </c>
      <c r="E19598" t="str">
        <f t="shared" si="306"/>
        <v>659812 - URBAN REGENERATION INSTITUTE</v>
      </c>
      <c r="F19598" t="s">
        <v>1200</v>
      </c>
      <c r="G19598" t="s">
        <v>4849</v>
      </c>
      <c r="I19598" t="s">
        <v>4848</v>
      </c>
      <c r="K19598" t="s">
        <v>208</v>
      </c>
      <c r="L19598" t="s">
        <v>4847</v>
      </c>
      <c r="N19598" t="s">
        <v>208</v>
      </c>
      <c r="O19598" t="s">
        <v>476</v>
      </c>
      <c r="P19598" t="s">
        <v>476</v>
      </c>
    </row>
    <row r="19599" spans="3:16">
      <c r="C19599" t="s">
        <v>18947</v>
      </c>
      <c r="D19599" t="s">
        <v>18947</v>
      </c>
      <c r="E19599" t="str">
        <f t="shared" si="306"/>
        <v>567620 - SCIENTIFIC FEDERATION</v>
      </c>
      <c r="F19599" t="s">
        <v>18946</v>
      </c>
      <c r="G19599" t="s">
        <v>18945</v>
      </c>
      <c r="H19599" t="s">
        <v>18944</v>
      </c>
      <c r="I19599" t="s">
        <v>18943</v>
      </c>
      <c r="J19599" t="s">
        <v>18942</v>
      </c>
      <c r="K19599" t="s">
        <v>208</v>
      </c>
      <c r="L19599" t="s">
        <v>18941</v>
      </c>
      <c r="N19599" t="s">
        <v>208</v>
      </c>
      <c r="O19599" t="s">
        <v>476</v>
      </c>
      <c r="P19599" t="s">
        <v>476</v>
      </c>
    </row>
    <row r="19600" spans="3:16">
      <c r="C19600" t="s">
        <v>12517</v>
      </c>
      <c r="D19600" t="s">
        <v>12517</v>
      </c>
      <c r="E19600" t="str">
        <f t="shared" si="306"/>
        <v>536611 - SUBHADRA HEALTHCARE</v>
      </c>
      <c r="F19600" t="s">
        <v>12516</v>
      </c>
      <c r="G19600" t="s">
        <v>12515</v>
      </c>
      <c r="H19600" t="s">
        <v>12514</v>
      </c>
      <c r="I19600" t="s">
        <v>12513</v>
      </c>
      <c r="J19600" t="s">
        <v>12512</v>
      </c>
      <c r="K19600" t="s">
        <v>208</v>
      </c>
      <c r="L19600" t="s">
        <v>12511</v>
      </c>
      <c r="N19600" t="s">
        <v>208</v>
      </c>
      <c r="O19600" t="s">
        <v>476</v>
      </c>
      <c r="P19600" t="s">
        <v>476</v>
      </c>
    </row>
    <row r="19601" spans="3:16">
      <c r="C19601" t="s">
        <v>17330</v>
      </c>
      <c r="D19601" t="s">
        <v>17330</v>
      </c>
      <c r="E19601" t="str">
        <f t="shared" si="306"/>
        <v>668989 - SHREE HARI YOGA</v>
      </c>
      <c r="F19601" t="s">
        <v>14885</v>
      </c>
      <c r="G19601" t="s">
        <v>17329</v>
      </c>
      <c r="H19601" t="s">
        <v>17328</v>
      </c>
      <c r="I19601" t="s">
        <v>17327</v>
      </c>
      <c r="J19601" t="s">
        <v>17326</v>
      </c>
      <c r="K19601" t="s">
        <v>208</v>
      </c>
      <c r="L19601" t="s">
        <v>17325</v>
      </c>
      <c r="N19601" t="s">
        <v>208</v>
      </c>
      <c r="O19601" t="s">
        <v>476</v>
      </c>
      <c r="P19601" t="s">
        <v>476</v>
      </c>
    </row>
    <row r="19602" spans="3:16">
      <c r="C19602" t="s">
        <v>86303</v>
      </c>
      <c r="D19602" t="s">
        <v>86303</v>
      </c>
      <c r="E19602" t="str">
        <f t="shared" si="306"/>
        <v>661910 - DR MANVENDRA SHARMA EDUCATIONAL &amp; CHARITABLE TRUST</v>
      </c>
      <c r="F19602" t="s">
        <v>21900</v>
      </c>
      <c r="G19602" t="s">
        <v>86302</v>
      </c>
      <c r="I19602" t="s">
        <v>86301</v>
      </c>
      <c r="K19602" t="s">
        <v>208</v>
      </c>
      <c r="L19602" t="s">
        <v>86300</v>
      </c>
      <c r="N19602" t="s">
        <v>208</v>
      </c>
      <c r="O19602" t="s">
        <v>476</v>
      </c>
      <c r="P19602" t="s">
        <v>476</v>
      </c>
    </row>
    <row r="19603" spans="3:16">
      <c r="C19603" t="s">
        <v>48893</v>
      </c>
      <c r="D19603" t="s">
        <v>48892</v>
      </c>
      <c r="E19603" t="str">
        <f t="shared" si="306"/>
        <v>574065 - JROP</v>
      </c>
      <c r="F19603" t="s">
        <v>48891</v>
      </c>
      <c r="G19603" t="s">
        <v>48890</v>
      </c>
      <c r="H19603" t="s">
        <v>48889</v>
      </c>
      <c r="I19603" t="s">
        <v>48888</v>
      </c>
      <c r="K19603" t="s">
        <v>208</v>
      </c>
      <c r="L19603" t="s">
        <v>48887</v>
      </c>
      <c r="N19603" t="s">
        <v>208</v>
      </c>
      <c r="O19603" t="s">
        <v>476</v>
      </c>
      <c r="P19603" t="s">
        <v>476</v>
      </c>
    </row>
    <row r="19604" spans="3:16">
      <c r="C19604" t="s">
        <v>80348</v>
      </c>
      <c r="D19604" t="s">
        <v>80348</v>
      </c>
      <c r="E19604" t="str">
        <f t="shared" si="306"/>
        <v>515670 - EMANCI LANGUAGE INSTITUTE</v>
      </c>
      <c r="F19604" t="s">
        <v>25572</v>
      </c>
      <c r="G19604" t="s">
        <v>80347</v>
      </c>
      <c r="H19604" t="s">
        <v>6553</v>
      </c>
      <c r="I19604" t="s">
        <v>80346</v>
      </c>
      <c r="J19604" t="s">
        <v>80345</v>
      </c>
      <c r="K19604" t="s">
        <v>208</v>
      </c>
      <c r="L19604" t="s">
        <v>80344</v>
      </c>
      <c r="N19604" t="s">
        <v>208</v>
      </c>
      <c r="O19604" t="s">
        <v>476</v>
      </c>
      <c r="P19604" t="s">
        <v>476</v>
      </c>
    </row>
    <row r="19605" spans="3:16">
      <c r="C19605" t="s">
        <v>38186</v>
      </c>
      <c r="D19605" t="s">
        <v>38186</v>
      </c>
      <c r="E19605" t="str">
        <f t="shared" si="306"/>
        <v>650640 - MARKETSANDMARKETS RESEARCH PRIVATE LTD</v>
      </c>
      <c r="F19605" t="s">
        <v>2551</v>
      </c>
      <c r="G19605" t="s">
        <v>38185</v>
      </c>
      <c r="H19605" t="s">
        <v>38184</v>
      </c>
      <c r="I19605" t="s">
        <v>38183</v>
      </c>
      <c r="J19605" t="s">
        <v>38182</v>
      </c>
      <c r="K19605" t="s">
        <v>208</v>
      </c>
      <c r="L19605" t="s">
        <v>38181</v>
      </c>
      <c r="N19605" t="s">
        <v>208</v>
      </c>
      <c r="O19605" t="s">
        <v>476</v>
      </c>
      <c r="P19605" t="s">
        <v>476</v>
      </c>
    </row>
    <row r="19606" spans="3:16">
      <c r="C19606" t="s">
        <v>58305</v>
      </c>
      <c r="D19606" t="s">
        <v>58304</v>
      </c>
      <c r="E19606" t="str">
        <f t="shared" si="306"/>
        <v>556993 - ISCLP &amp; CA</v>
      </c>
      <c r="F19606" t="s">
        <v>24127</v>
      </c>
      <c r="G19606" t="s">
        <v>58303</v>
      </c>
      <c r="H19606" t="s">
        <v>58302</v>
      </c>
      <c r="I19606" t="s">
        <v>58301</v>
      </c>
      <c r="J19606" t="s">
        <v>58300</v>
      </c>
      <c r="K19606" t="s">
        <v>208</v>
      </c>
      <c r="L19606" t="s">
        <v>58299</v>
      </c>
      <c r="N19606" t="s">
        <v>208</v>
      </c>
      <c r="O19606" t="s">
        <v>476</v>
      </c>
      <c r="P19606" t="s">
        <v>476</v>
      </c>
    </row>
    <row r="19607" spans="3:16">
      <c r="C19607" t="s">
        <v>6512</v>
      </c>
      <c r="D19607" t="s">
        <v>6512</v>
      </c>
      <c r="E19607" t="str">
        <f t="shared" si="306"/>
        <v>595834 - UNIVERSITAS INDONESIA</v>
      </c>
      <c r="F19607" t="s">
        <v>6511</v>
      </c>
      <c r="G19607" t="s">
        <v>6510</v>
      </c>
      <c r="H19607" t="s">
        <v>6509</v>
      </c>
      <c r="I19607" t="s">
        <v>6508</v>
      </c>
      <c r="J19607" t="s">
        <v>6507</v>
      </c>
      <c r="K19607" t="s">
        <v>208</v>
      </c>
      <c r="L19607" t="s">
        <v>6506</v>
      </c>
      <c r="N19607" t="s">
        <v>208</v>
      </c>
      <c r="O19607" t="s">
        <v>476</v>
      </c>
      <c r="P19607" t="s">
        <v>476</v>
      </c>
    </row>
    <row r="19608" spans="3:16">
      <c r="C19608" t="s">
        <v>50435</v>
      </c>
      <c r="D19608" t="s">
        <v>50434</v>
      </c>
      <c r="E19608" t="str">
        <f t="shared" si="306"/>
        <v>594120 - IUMS</v>
      </c>
      <c r="F19608" t="s">
        <v>50433</v>
      </c>
      <c r="G19608" t="s">
        <v>50432</v>
      </c>
      <c r="H19608" t="s">
        <v>50431</v>
      </c>
      <c r="I19608" t="s">
        <v>50430</v>
      </c>
      <c r="K19608" t="s">
        <v>208</v>
      </c>
      <c r="L19608" t="s">
        <v>50429</v>
      </c>
      <c r="N19608" t="s">
        <v>208</v>
      </c>
      <c r="O19608" t="s">
        <v>476</v>
      </c>
      <c r="P19608" t="s">
        <v>476</v>
      </c>
    </row>
    <row r="19609" spans="3:16">
      <c r="C19609" t="s">
        <v>76763</v>
      </c>
      <c r="D19609" t="s">
        <v>76762</v>
      </c>
      <c r="E19609" t="str">
        <f t="shared" si="306"/>
        <v>569951 - EURETINA</v>
      </c>
      <c r="F19609" t="s">
        <v>16080</v>
      </c>
      <c r="G19609" t="s">
        <v>76761</v>
      </c>
      <c r="H19609" t="s">
        <v>76760</v>
      </c>
      <c r="I19609" t="s">
        <v>75360</v>
      </c>
      <c r="J19609" t="s">
        <v>76759</v>
      </c>
      <c r="K19609" t="s">
        <v>208</v>
      </c>
      <c r="L19609" t="s">
        <v>76758</v>
      </c>
      <c r="N19609" t="s">
        <v>208</v>
      </c>
      <c r="O19609" t="s">
        <v>476</v>
      </c>
      <c r="P19609" t="s">
        <v>476</v>
      </c>
    </row>
    <row r="19610" spans="3:16">
      <c r="C19610" t="s">
        <v>75364</v>
      </c>
      <c r="D19610" t="s">
        <v>75363</v>
      </c>
      <c r="E19610" t="str">
        <f t="shared" si="306"/>
        <v>594570 - EUCORNEA</v>
      </c>
      <c r="F19610" t="s">
        <v>75362</v>
      </c>
      <c r="G19610" t="s">
        <v>75361</v>
      </c>
      <c r="I19610" t="s">
        <v>75360</v>
      </c>
      <c r="J19610" t="s">
        <v>75359</v>
      </c>
      <c r="K19610" t="s">
        <v>208</v>
      </c>
      <c r="L19610" t="s">
        <v>75358</v>
      </c>
      <c r="N19610" t="s">
        <v>208</v>
      </c>
      <c r="O19610" t="s">
        <v>476</v>
      </c>
      <c r="P19610" t="s">
        <v>476</v>
      </c>
    </row>
    <row r="19611" spans="3:16">
      <c r="C19611" t="s">
        <v>108647</v>
      </c>
      <c r="D19611" t="s">
        <v>106390</v>
      </c>
      <c r="E19611" t="str">
        <f t="shared" si="306"/>
        <v>643695 - CRC</v>
      </c>
      <c r="F19611" t="s">
        <v>27573</v>
      </c>
      <c r="G19611" t="s">
        <v>108646</v>
      </c>
      <c r="I19611" t="s">
        <v>108645</v>
      </c>
      <c r="J19611" t="s">
        <v>108644</v>
      </c>
      <c r="K19611" t="s">
        <v>208</v>
      </c>
      <c r="L19611" t="s">
        <v>108643</v>
      </c>
      <c r="N19611" t="s">
        <v>208</v>
      </c>
      <c r="O19611" t="s">
        <v>476</v>
      </c>
      <c r="P19611" t="s">
        <v>476</v>
      </c>
    </row>
    <row r="19612" spans="3:16">
      <c r="C19612" t="s">
        <v>50935</v>
      </c>
      <c r="D19612" t="s">
        <v>50934</v>
      </c>
      <c r="E19612" t="str">
        <f t="shared" si="306"/>
        <v>642228 - ISSHP</v>
      </c>
      <c r="F19612" t="s">
        <v>23589</v>
      </c>
      <c r="G19612" t="s">
        <v>50933</v>
      </c>
      <c r="H19612" t="s">
        <v>50932</v>
      </c>
      <c r="I19612" t="s">
        <v>5183</v>
      </c>
      <c r="K19612" t="s">
        <v>208</v>
      </c>
      <c r="L19612" t="s">
        <v>50931</v>
      </c>
      <c r="N19612" t="s">
        <v>208</v>
      </c>
      <c r="O19612" t="s">
        <v>476</v>
      </c>
      <c r="P19612" t="s">
        <v>476</v>
      </c>
    </row>
    <row r="19613" spans="3:16">
      <c r="C19613" t="s">
        <v>5187</v>
      </c>
      <c r="D19613" t="s">
        <v>5186</v>
      </c>
      <c r="E19613" t="str">
        <f t="shared" si="306"/>
        <v>591208 - UCC</v>
      </c>
      <c r="F19613" t="s">
        <v>5185</v>
      </c>
      <c r="G19613" t="s">
        <v>5184</v>
      </c>
      <c r="I19613" t="s">
        <v>5183</v>
      </c>
      <c r="J19613" t="s">
        <v>5182</v>
      </c>
      <c r="K19613" t="s">
        <v>208</v>
      </c>
      <c r="L19613" t="s">
        <v>5181</v>
      </c>
      <c r="N19613" t="s">
        <v>208</v>
      </c>
      <c r="O19613" t="s">
        <v>476</v>
      </c>
      <c r="P19613" t="s">
        <v>476</v>
      </c>
    </row>
    <row r="19614" spans="3:16">
      <c r="C19614" t="s">
        <v>120044</v>
      </c>
      <c r="D19614" t="s">
        <v>120043</v>
      </c>
      <c r="E19614" t="str">
        <f t="shared" si="306"/>
        <v>549113 - ADEE</v>
      </c>
      <c r="F19614" t="s">
        <v>10163</v>
      </c>
      <c r="G19614" t="s">
        <v>120042</v>
      </c>
      <c r="H19614" t="s">
        <v>120041</v>
      </c>
      <c r="I19614" t="s">
        <v>10380</v>
      </c>
      <c r="J19614" t="s">
        <v>120040</v>
      </c>
      <c r="K19614" t="s">
        <v>208</v>
      </c>
      <c r="L19614" t="s">
        <v>120039</v>
      </c>
      <c r="N19614" t="s">
        <v>208</v>
      </c>
      <c r="O19614" t="s">
        <v>476</v>
      </c>
      <c r="P19614" t="s">
        <v>476</v>
      </c>
    </row>
    <row r="19615" spans="3:16">
      <c r="C19615" t="s">
        <v>75490</v>
      </c>
      <c r="D19615" t="s">
        <v>75489</v>
      </c>
      <c r="E19615" t="str">
        <f t="shared" si="306"/>
        <v>507740 - ESCRS</v>
      </c>
      <c r="F19615" t="s">
        <v>5454</v>
      </c>
      <c r="G19615" t="s">
        <v>75488</v>
      </c>
      <c r="H19615" t="s">
        <v>75487</v>
      </c>
      <c r="I19615" t="s">
        <v>10380</v>
      </c>
      <c r="J19615" t="s">
        <v>75486</v>
      </c>
      <c r="K19615" t="s">
        <v>208</v>
      </c>
      <c r="L19615" t="s">
        <v>75485</v>
      </c>
      <c r="N19615" t="s">
        <v>208</v>
      </c>
      <c r="O19615" t="s">
        <v>476</v>
      </c>
      <c r="P19615" t="s">
        <v>476</v>
      </c>
    </row>
    <row r="19616" spans="3:16">
      <c r="C19616" t="s">
        <v>75298</v>
      </c>
      <c r="D19616" t="s">
        <v>75297</v>
      </c>
      <c r="E19616" t="str">
        <f t="shared" si="306"/>
        <v>581689 - ESPO</v>
      </c>
      <c r="F19616" t="s">
        <v>3148</v>
      </c>
      <c r="G19616" t="s">
        <v>75296</v>
      </c>
      <c r="H19616" t="s">
        <v>75295</v>
      </c>
      <c r="I19616" t="s">
        <v>10380</v>
      </c>
      <c r="J19616" t="s">
        <v>75294</v>
      </c>
      <c r="K19616" t="s">
        <v>208</v>
      </c>
      <c r="L19616" t="s">
        <v>75293</v>
      </c>
      <c r="N19616" t="s">
        <v>208</v>
      </c>
      <c r="O19616" t="s">
        <v>476</v>
      </c>
      <c r="P19616" t="s">
        <v>476</v>
      </c>
    </row>
    <row r="19617" spans="3:16">
      <c r="C19617" t="s">
        <v>50964</v>
      </c>
      <c r="D19617" t="s">
        <v>50963</v>
      </c>
      <c r="E19617" t="str">
        <f t="shared" si="306"/>
        <v>572901 - ISQUA</v>
      </c>
      <c r="F19617" t="s">
        <v>24006</v>
      </c>
      <c r="G19617" t="s">
        <v>50962</v>
      </c>
      <c r="H19617" t="s">
        <v>50961</v>
      </c>
      <c r="I19617" t="s">
        <v>10380</v>
      </c>
      <c r="J19617" t="s">
        <v>50960</v>
      </c>
      <c r="K19617" t="s">
        <v>208</v>
      </c>
      <c r="L19617" t="s">
        <v>50959</v>
      </c>
      <c r="N19617" t="s">
        <v>208</v>
      </c>
      <c r="O19617" t="s">
        <v>476</v>
      </c>
      <c r="P19617" t="s">
        <v>476</v>
      </c>
    </row>
    <row r="19618" spans="3:16">
      <c r="C19618" t="s">
        <v>18055</v>
      </c>
      <c r="D19618" t="s">
        <v>18055</v>
      </c>
      <c r="E19618" t="str">
        <f t="shared" si="306"/>
        <v>496911 - SENSORIMOTOR PSYCHOTHERAPY INSTITUTE</v>
      </c>
      <c r="F19618" t="s">
        <v>18054</v>
      </c>
      <c r="G19618" t="s">
        <v>18053</v>
      </c>
      <c r="H19618" t="s">
        <v>18052</v>
      </c>
      <c r="I19618" t="s">
        <v>10380</v>
      </c>
      <c r="J19618" t="s">
        <v>18051</v>
      </c>
      <c r="K19618" t="s">
        <v>208</v>
      </c>
      <c r="L19618" t="s">
        <v>18050</v>
      </c>
      <c r="N19618" t="s">
        <v>208</v>
      </c>
      <c r="O19618" t="s">
        <v>476</v>
      </c>
      <c r="P19618" t="s">
        <v>476</v>
      </c>
    </row>
    <row r="19619" spans="3:16">
      <c r="C19619" t="s">
        <v>10384</v>
      </c>
      <c r="D19619" t="s">
        <v>10383</v>
      </c>
      <c r="E19619" t="str">
        <f t="shared" si="306"/>
        <v>565581 - CAI</v>
      </c>
      <c r="F19619" t="s">
        <v>10382</v>
      </c>
      <c r="G19619" t="s">
        <v>10381</v>
      </c>
      <c r="I19619" t="s">
        <v>10380</v>
      </c>
      <c r="J19619" t="s">
        <v>10379</v>
      </c>
      <c r="K19619" t="s">
        <v>208</v>
      </c>
      <c r="L19619" t="s">
        <v>10378</v>
      </c>
      <c r="N19619" t="s">
        <v>208</v>
      </c>
      <c r="O19619" t="s">
        <v>476</v>
      </c>
      <c r="P19619" t="s">
        <v>476</v>
      </c>
    </row>
    <row r="19620" spans="3:16">
      <c r="C19620" t="s">
        <v>37622</v>
      </c>
      <c r="D19620" t="s">
        <v>37622</v>
      </c>
      <c r="E19620" t="str">
        <f t="shared" si="306"/>
        <v>562476 - MCI DUBLIN</v>
      </c>
      <c r="F19620" t="s">
        <v>9457</v>
      </c>
      <c r="G19620" t="s">
        <v>37621</v>
      </c>
      <c r="H19620" t="s">
        <v>37620</v>
      </c>
      <c r="I19620" t="s">
        <v>37619</v>
      </c>
      <c r="J19620" t="s">
        <v>37618</v>
      </c>
      <c r="K19620" t="s">
        <v>208</v>
      </c>
      <c r="L19620" t="s">
        <v>37617</v>
      </c>
      <c r="N19620" t="s">
        <v>208</v>
      </c>
      <c r="O19620" t="s">
        <v>476</v>
      </c>
      <c r="P19620" t="s">
        <v>476</v>
      </c>
    </row>
    <row r="19621" spans="3:16">
      <c r="C19621" t="s">
        <v>76110</v>
      </c>
      <c r="D19621" t="s">
        <v>76109</v>
      </c>
      <c r="E19621" t="str">
        <f t="shared" si="306"/>
        <v>604173 - ECAMS</v>
      </c>
      <c r="F19621" t="s">
        <v>76108</v>
      </c>
      <c r="G19621" t="s">
        <v>76107</v>
      </c>
      <c r="I19621" t="s">
        <v>76106</v>
      </c>
      <c r="J19621" t="s">
        <v>76105</v>
      </c>
      <c r="K19621" t="s">
        <v>208</v>
      </c>
      <c r="L19621" t="s">
        <v>76104</v>
      </c>
      <c r="N19621" t="s">
        <v>208</v>
      </c>
      <c r="O19621" t="s">
        <v>476</v>
      </c>
      <c r="P19621" t="s">
        <v>476</v>
      </c>
    </row>
    <row r="19622" spans="3:16">
      <c r="C19622" t="s">
        <v>113412</v>
      </c>
      <c r="D19622" t="s">
        <v>113411</v>
      </c>
      <c r="E19622" t="str">
        <f t="shared" si="306"/>
        <v>602243 - BMC</v>
      </c>
      <c r="F19622" t="s">
        <v>10081</v>
      </c>
      <c r="G19622" t="s">
        <v>113410</v>
      </c>
      <c r="H19622" t="s">
        <v>113409</v>
      </c>
      <c r="I19622" t="s">
        <v>113408</v>
      </c>
      <c r="J19622" t="s">
        <v>113407</v>
      </c>
      <c r="K19622" t="s">
        <v>208</v>
      </c>
      <c r="L19622" t="s">
        <v>113406</v>
      </c>
      <c r="N19622" t="s">
        <v>208</v>
      </c>
      <c r="O19622" t="s">
        <v>476</v>
      </c>
      <c r="P19622" t="s">
        <v>476</v>
      </c>
    </row>
    <row r="19623" spans="3:16">
      <c r="C19623" t="s">
        <v>50034</v>
      </c>
      <c r="D19623" t="s">
        <v>50033</v>
      </c>
      <c r="E19623" t="str">
        <f t="shared" si="306"/>
        <v>600532 - IHS</v>
      </c>
      <c r="F19623" t="s">
        <v>27385</v>
      </c>
      <c r="G19623" t="s">
        <v>50032</v>
      </c>
      <c r="H19623" t="s">
        <v>50031</v>
      </c>
      <c r="I19623" t="s">
        <v>50030</v>
      </c>
      <c r="J19623" t="s">
        <v>50029</v>
      </c>
      <c r="K19623" t="s">
        <v>208</v>
      </c>
      <c r="L19623" t="s">
        <v>50028</v>
      </c>
      <c r="N19623" t="s">
        <v>208</v>
      </c>
      <c r="O19623" t="s">
        <v>476</v>
      </c>
      <c r="P19623" t="s">
        <v>476</v>
      </c>
    </row>
    <row r="19624" spans="3:16">
      <c r="C19624" t="s">
        <v>95308</v>
      </c>
      <c r="D19624" t="s">
        <v>95308</v>
      </c>
      <c r="E19624" t="str">
        <f t="shared" si="306"/>
        <v>546914 - CME CONGRESSES LTD</v>
      </c>
      <c r="F19624" t="s">
        <v>95307</v>
      </c>
      <c r="G19624" t="s">
        <v>95306</v>
      </c>
      <c r="I19624" t="s">
        <v>95305</v>
      </c>
      <c r="J19624" t="s">
        <v>95304</v>
      </c>
      <c r="K19624" t="s">
        <v>208</v>
      </c>
      <c r="L19624" t="s">
        <v>95303</v>
      </c>
      <c r="N19624" t="s">
        <v>208</v>
      </c>
      <c r="O19624" t="s">
        <v>476</v>
      </c>
      <c r="P19624" t="s">
        <v>476</v>
      </c>
    </row>
    <row r="19625" spans="3:16">
      <c r="C19625" t="s">
        <v>124523</v>
      </c>
      <c r="D19625" t="s">
        <v>124522</v>
      </c>
      <c r="E19625" t="str">
        <f t="shared" si="306"/>
        <v>571763 - ASSAF HAROFEH MEDICAL CENTER</v>
      </c>
      <c r="F19625" t="s">
        <v>4516</v>
      </c>
      <c r="G19625" t="s">
        <v>124521</v>
      </c>
      <c r="I19625" t="s">
        <v>48567</v>
      </c>
      <c r="J19625" t="s">
        <v>124520</v>
      </c>
      <c r="K19625" t="s">
        <v>208</v>
      </c>
      <c r="L19625" t="s">
        <v>124519</v>
      </c>
      <c r="N19625" t="s">
        <v>208</v>
      </c>
      <c r="O19625" t="s">
        <v>476</v>
      </c>
      <c r="P19625" t="s">
        <v>476</v>
      </c>
    </row>
    <row r="19626" spans="3:16">
      <c r="C19626" t="s">
        <v>92752</v>
      </c>
      <c r="D19626" t="s">
        <v>92752</v>
      </c>
      <c r="E19626" t="str">
        <f t="shared" si="306"/>
        <v>558175 - COMTECMED</v>
      </c>
      <c r="F19626" t="s">
        <v>92751</v>
      </c>
      <c r="G19626" t="s">
        <v>92750</v>
      </c>
      <c r="H19626" t="s">
        <v>92749</v>
      </c>
      <c r="I19626" t="s">
        <v>48567</v>
      </c>
      <c r="J19626" t="s">
        <v>92748</v>
      </c>
      <c r="K19626" t="s">
        <v>208</v>
      </c>
      <c r="L19626" t="s">
        <v>92747</v>
      </c>
      <c r="N19626" t="s">
        <v>208</v>
      </c>
      <c r="O19626" t="s">
        <v>476</v>
      </c>
      <c r="P19626" t="s">
        <v>476</v>
      </c>
    </row>
    <row r="19627" spans="3:16">
      <c r="C19627" t="s">
        <v>48570</v>
      </c>
      <c r="D19627" t="s">
        <v>48570</v>
      </c>
      <c r="E19627" t="str">
        <f t="shared" si="306"/>
        <v>608798 - KALEIDOSCOPE</v>
      </c>
      <c r="F19627" t="s">
        <v>48569</v>
      </c>
      <c r="G19627" t="s">
        <v>48568</v>
      </c>
      <c r="I19627" t="s">
        <v>48567</v>
      </c>
      <c r="J19627" t="s">
        <v>48566</v>
      </c>
      <c r="K19627" t="s">
        <v>208</v>
      </c>
      <c r="L19627" t="s">
        <v>48565</v>
      </c>
      <c r="N19627" t="s">
        <v>208</v>
      </c>
      <c r="O19627" t="s">
        <v>476</v>
      </c>
      <c r="P19627" t="s">
        <v>476</v>
      </c>
    </row>
    <row r="19628" spans="3:16">
      <c r="C19628" t="s">
        <v>58478</v>
      </c>
      <c r="D19628" t="s">
        <v>58478</v>
      </c>
      <c r="E19628" t="str">
        <f t="shared" si="306"/>
        <v>681337 - IMITHI SRL</v>
      </c>
      <c r="F19628" t="s">
        <v>2242</v>
      </c>
      <c r="G19628" t="s">
        <v>58477</v>
      </c>
      <c r="I19628" t="s">
        <v>58476</v>
      </c>
      <c r="J19628" t="s">
        <v>58475</v>
      </c>
      <c r="K19628" t="s">
        <v>208</v>
      </c>
      <c r="L19628" t="s">
        <v>58474</v>
      </c>
      <c r="N19628" t="s">
        <v>208</v>
      </c>
      <c r="O19628" t="s">
        <v>476</v>
      </c>
      <c r="P19628" t="s">
        <v>476</v>
      </c>
    </row>
    <row r="19629" spans="3:16">
      <c r="C19629" t="s">
        <v>115476</v>
      </c>
      <c r="D19629" t="s">
        <v>115475</v>
      </c>
      <c r="E19629" t="str">
        <f t="shared" si="306"/>
        <v>633239 - ASST PAPA GIOVANNI XXIII</v>
      </c>
      <c r="F19629" t="s">
        <v>2902</v>
      </c>
      <c r="G19629" t="s">
        <v>115474</v>
      </c>
      <c r="I19629" t="s">
        <v>42216</v>
      </c>
      <c r="K19629" t="s">
        <v>208</v>
      </c>
      <c r="L19629" t="s">
        <v>115473</v>
      </c>
      <c r="N19629" t="s">
        <v>208</v>
      </c>
      <c r="O19629" t="s">
        <v>476</v>
      </c>
      <c r="P19629" t="s">
        <v>476</v>
      </c>
    </row>
    <row r="19630" spans="3:16">
      <c r="C19630" t="s">
        <v>42218</v>
      </c>
      <c r="D19630" t="s">
        <v>42218</v>
      </c>
      <c r="E19630" t="str">
        <f t="shared" si="306"/>
        <v>576529 - LIVE SURGERY - ENRICO ROBOTTI</v>
      </c>
      <c r="F19630" t="s">
        <v>10109</v>
      </c>
      <c r="G19630" t="s">
        <v>42217</v>
      </c>
      <c r="I19630" t="s">
        <v>42216</v>
      </c>
      <c r="J19630" t="s">
        <v>42215</v>
      </c>
      <c r="K19630" t="s">
        <v>208</v>
      </c>
      <c r="L19630" t="s">
        <v>42214</v>
      </c>
      <c r="N19630" t="s">
        <v>208</v>
      </c>
      <c r="O19630" t="s">
        <v>476</v>
      </c>
      <c r="P19630" t="s">
        <v>476</v>
      </c>
    </row>
    <row r="19631" spans="3:16">
      <c r="C19631" t="s">
        <v>118063</v>
      </c>
      <c r="D19631" t="s">
        <v>118062</v>
      </c>
      <c r="E19631" t="str">
        <f t="shared" si="306"/>
        <v>560789 - ASSOCIAZIONE MARIO CAMPANACCI</v>
      </c>
      <c r="F19631" t="s">
        <v>12959</v>
      </c>
      <c r="G19631" t="s">
        <v>118061</v>
      </c>
      <c r="H19631" t="s">
        <v>118060</v>
      </c>
      <c r="I19631" t="s">
        <v>6530</v>
      </c>
      <c r="K19631" t="s">
        <v>208</v>
      </c>
      <c r="L19631" t="s">
        <v>118059</v>
      </c>
      <c r="N19631" t="s">
        <v>208</v>
      </c>
      <c r="O19631" t="s">
        <v>476</v>
      </c>
      <c r="P19631" t="s">
        <v>476</v>
      </c>
    </row>
    <row r="19632" spans="3:16">
      <c r="C19632" t="s">
        <v>50060</v>
      </c>
      <c r="D19632" t="s">
        <v>50060</v>
      </c>
      <c r="E19632" t="str">
        <f t="shared" si="306"/>
        <v>684776 - ISOKINETIC MEDICAL GROUP SRL</v>
      </c>
      <c r="F19632" t="s">
        <v>22519</v>
      </c>
      <c r="G19632" t="s">
        <v>50059</v>
      </c>
      <c r="I19632" t="s">
        <v>6530</v>
      </c>
      <c r="J19632" t="s">
        <v>50058</v>
      </c>
      <c r="K19632" t="s">
        <v>208</v>
      </c>
      <c r="L19632" t="s">
        <v>50057</v>
      </c>
      <c r="N19632" t="s">
        <v>208</v>
      </c>
      <c r="O19632" t="s">
        <v>476</v>
      </c>
      <c r="P19632" t="s">
        <v>476</v>
      </c>
    </row>
    <row r="19633" spans="3:16">
      <c r="C19633" t="s">
        <v>29436</v>
      </c>
      <c r="D19633" t="s">
        <v>29436</v>
      </c>
      <c r="E19633" t="str">
        <f t="shared" si="306"/>
        <v>555514 - PARTNER SOC COOP ARL</v>
      </c>
      <c r="F19633" t="s">
        <v>28653</v>
      </c>
      <c r="G19633" t="s">
        <v>29435</v>
      </c>
      <c r="I19633" t="s">
        <v>6530</v>
      </c>
      <c r="K19633" t="s">
        <v>208</v>
      </c>
      <c r="L19633" t="s">
        <v>29434</v>
      </c>
      <c r="N19633" t="s">
        <v>208</v>
      </c>
      <c r="O19633" t="s">
        <v>476</v>
      </c>
      <c r="P19633" t="s">
        <v>476</v>
      </c>
    </row>
    <row r="19634" spans="3:16">
      <c r="C19634" t="s">
        <v>6533</v>
      </c>
      <c r="D19634" t="s">
        <v>6533</v>
      </c>
      <c r="E19634" t="str">
        <f t="shared" si="306"/>
        <v>593606 - UNIVERSITA DI BOLOGNA</v>
      </c>
      <c r="F19634" t="s">
        <v>6532</v>
      </c>
      <c r="G19634" t="s">
        <v>6531</v>
      </c>
      <c r="I19634" t="s">
        <v>6530</v>
      </c>
      <c r="J19634" t="s">
        <v>6529</v>
      </c>
      <c r="K19634" t="s">
        <v>208</v>
      </c>
      <c r="L19634" t="s">
        <v>6528</v>
      </c>
      <c r="N19634" t="s">
        <v>208</v>
      </c>
      <c r="O19634" t="s">
        <v>476</v>
      </c>
      <c r="P19634" t="s">
        <v>476</v>
      </c>
    </row>
    <row r="19635" spans="3:16">
      <c r="C19635" t="s">
        <v>1868</v>
      </c>
      <c r="D19635" t="s">
        <v>1867</v>
      </c>
      <c r="E19635" t="str">
        <f t="shared" si="306"/>
        <v>587059 - WSES</v>
      </c>
      <c r="F19635" t="s">
        <v>1866</v>
      </c>
      <c r="G19635" t="s">
        <v>1865</v>
      </c>
      <c r="I19635" t="s">
        <v>1864</v>
      </c>
      <c r="J19635" t="s">
        <v>1863</v>
      </c>
      <c r="K19635" t="s">
        <v>208</v>
      </c>
      <c r="L19635" t="s">
        <v>1862</v>
      </c>
      <c r="N19635" t="s">
        <v>208</v>
      </c>
      <c r="O19635" t="s">
        <v>476</v>
      </c>
      <c r="P19635" t="s">
        <v>476</v>
      </c>
    </row>
    <row r="19636" spans="3:16">
      <c r="C19636" t="s">
        <v>16151</v>
      </c>
      <c r="D19636" t="s">
        <v>16150</v>
      </c>
      <c r="E19636" t="str">
        <f t="shared" si="306"/>
        <v>592614 - SIDEMAST</v>
      </c>
      <c r="F19636" t="s">
        <v>16149</v>
      </c>
      <c r="G19636" t="s">
        <v>16148</v>
      </c>
      <c r="I19636" t="s">
        <v>16147</v>
      </c>
      <c r="J19636" t="s">
        <v>16146</v>
      </c>
      <c r="K19636" t="s">
        <v>208</v>
      </c>
      <c r="L19636" t="s">
        <v>16145</v>
      </c>
      <c r="N19636" t="s">
        <v>208</v>
      </c>
      <c r="O19636" t="s">
        <v>476</v>
      </c>
      <c r="P19636" t="s">
        <v>476</v>
      </c>
    </row>
    <row r="19637" spans="3:16">
      <c r="C19637" t="s">
        <v>76788</v>
      </c>
      <c r="D19637" t="s">
        <v>76788</v>
      </c>
      <c r="E19637" t="str">
        <f t="shared" si="306"/>
        <v>679940 - EULVIC</v>
      </c>
      <c r="F19637" t="s">
        <v>14901</v>
      </c>
      <c r="G19637" t="s">
        <v>76787</v>
      </c>
      <c r="H19637" t="s">
        <v>76786</v>
      </c>
      <c r="I19637" t="s">
        <v>76785</v>
      </c>
      <c r="K19637" t="s">
        <v>208</v>
      </c>
      <c r="L19637" t="s">
        <v>76784</v>
      </c>
      <c r="N19637" t="s">
        <v>208</v>
      </c>
      <c r="O19637" t="s">
        <v>476</v>
      </c>
      <c r="P19637" t="s">
        <v>476</v>
      </c>
    </row>
    <row r="19638" spans="3:16">
      <c r="C19638" t="s">
        <v>30497</v>
      </c>
      <c r="D19638" t="s">
        <v>30497</v>
      </c>
      <c r="E19638" t="str">
        <f t="shared" si="306"/>
        <v>649818 - ORTHOFIX SRL</v>
      </c>
      <c r="F19638" t="s">
        <v>10231</v>
      </c>
      <c r="G19638" t="s">
        <v>30496</v>
      </c>
      <c r="I19638" t="s">
        <v>30495</v>
      </c>
      <c r="J19638" t="s">
        <v>30494</v>
      </c>
      <c r="K19638" t="s">
        <v>208</v>
      </c>
      <c r="L19638" t="s">
        <v>30493</v>
      </c>
      <c r="N19638" t="s">
        <v>208</v>
      </c>
      <c r="O19638" t="s">
        <v>476</v>
      </c>
      <c r="P19638" t="s">
        <v>476</v>
      </c>
    </row>
    <row r="19639" spans="3:16">
      <c r="C19639" t="s">
        <v>113405</v>
      </c>
      <c r="D19639" t="s">
        <v>113405</v>
      </c>
      <c r="E19639" t="str">
        <f t="shared" si="306"/>
        <v>557407 - BIOMEDICAL TECHNOLOGIES SRL</v>
      </c>
      <c r="F19639" t="s">
        <v>102397</v>
      </c>
      <c r="G19639" t="s">
        <v>113404</v>
      </c>
      <c r="I19639" t="s">
        <v>110947</v>
      </c>
      <c r="J19639" t="s">
        <v>113403</v>
      </c>
      <c r="K19639" t="s">
        <v>208</v>
      </c>
      <c r="L19639" t="s">
        <v>113402</v>
      </c>
      <c r="N19639" t="s">
        <v>208</v>
      </c>
      <c r="O19639" t="s">
        <v>476</v>
      </c>
      <c r="P19639" t="s">
        <v>476</v>
      </c>
    </row>
    <row r="19640" spans="3:16">
      <c r="C19640" t="s">
        <v>110950</v>
      </c>
      <c r="D19640" t="s">
        <v>110950</v>
      </c>
      <c r="E19640" t="str">
        <f t="shared" si="306"/>
        <v>581707 - CAGLIARI PHARMACOLOGICAL RESEARCH</v>
      </c>
      <c r="F19640" t="s">
        <v>110949</v>
      </c>
      <c r="G19640" t="s">
        <v>110948</v>
      </c>
      <c r="I19640" t="s">
        <v>110947</v>
      </c>
      <c r="K19640" t="s">
        <v>208</v>
      </c>
      <c r="L19640" t="s">
        <v>110946</v>
      </c>
      <c r="N19640" t="s">
        <v>208</v>
      </c>
      <c r="O19640" t="s">
        <v>476</v>
      </c>
      <c r="P19640" t="s">
        <v>476</v>
      </c>
    </row>
    <row r="19641" spans="3:16">
      <c r="C19641" t="s">
        <v>51083</v>
      </c>
      <c r="D19641" t="s">
        <v>51082</v>
      </c>
      <c r="E19641" t="str">
        <f t="shared" si="306"/>
        <v>670911 - ISCVID</v>
      </c>
      <c r="F19641" t="s">
        <v>29980</v>
      </c>
      <c r="G19641" t="s">
        <v>51081</v>
      </c>
      <c r="H19641" t="s">
        <v>51080</v>
      </c>
      <c r="I19641" t="s">
        <v>51079</v>
      </c>
      <c r="J19641" t="s">
        <v>51078</v>
      </c>
      <c r="K19641" t="s">
        <v>208</v>
      </c>
      <c r="L19641" t="s">
        <v>51077</v>
      </c>
      <c r="N19641" t="s">
        <v>208</v>
      </c>
      <c r="O19641" t="s">
        <v>476</v>
      </c>
      <c r="P19641" t="s">
        <v>476</v>
      </c>
    </row>
    <row r="19642" spans="3:16">
      <c r="C19642" t="s">
        <v>75216</v>
      </c>
      <c r="D19642" t="s">
        <v>75215</v>
      </c>
      <c r="E19642" t="str">
        <f t="shared" si="306"/>
        <v>576517 - ESA</v>
      </c>
      <c r="F19642" t="s">
        <v>4741</v>
      </c>
      <c r="G19642" t="s">
        <v>75214</v>
      </c>
      <c r="H19642" t="s">
        <v>75213</v>
      </c>
      <c r="I19642" t="s">
        <v>75212</v>
      </c>
      <c r="K19642" t="s">
        <v>208</v>
      </c>
      <c r="L19642" t="s">
        <v>75211</v>
      </c>
      <c r="N19642" t="s">
        <v>208</v>
      </c>
      <c r="O19642" t="s">
        <v>476</v>
      </c>
      <c r="P19642" t="s">
        <v>476</v>
      </c>
    </row>
    <row r="19643" spans="3:16">
      <c r="C19643" t="s">
        <v>16133</v>
      </c>
      <c r="D19643" t="s">
        <v>16132</v>
      </c>
      <c r="E19643" t="str">
        <f t="shared" si="306"/>
        <v>683619 - SIUST</v>
      </c>
      <c r="F19643" t="s">
        <v>4190</v>
      </c>
      <c r="G19643" t="s">
        <v>16131</v>
      </c>
      <c r="H19643" t="s">
        <v>16130</v>
      </c>
      <c r="I19643" t="s">
        <v>16129</v>
      </c>
      <c r="K19643" t="s">
        <v>208</v>
      </c>
      <c r="L19643" t="s">
        <v>16128</v>
      </c>
      <c r="N19643" t="s">
        <v>208</v>
      </c>
      <c r="O19643" t="s">
        <v>476</v>
      </c>
      <c r="P19643" t="s">
        <v>476</v>
      </c>
    </row>
    <row r="19644" spans="3:16">
      <c r="C19644" t="s">
        <v>51168</v>
      </c>
      <c r="D19644" t="s">
        <v>51167</v>
      </c>
      <c r="E19644" t="str">
        <f t="shared" si="306"/>
        <v>545296 - IPWSO</v>
      </c>
      <c r="F19644" t="s">
        <v>10350</v>
      </c>
      <c r="G19644" t="s">
        <v>51166</v>
      </c>
      <c r="H19644" t="s">
        <v>51165</v>
      </c>
      <c r="I19644" t="s">
        <v>51164</v>
      </c>
      <c r="K19644" t="s">
        <v>208</v>
      </c>
      <c r="L19644" t="s">
        <v>51163</v>
      </c>
      <c r="N19644" t="s">
        <v>208</v>
      </c>
      <c r="O19644" t="s">
        <v>476</v>
      </c>
      <c r="P19644" t="s">
        <v>476</v>
      </c>
    </row>
    <row r="19645" spans="3:16">
      <c r="C19645" t="s">
        <v>109677</v>
      </c>
      <c r="D19645" t="s">
        <v>109676</v>
      </c>
      <c r="E19645" t="str">
        <f t="shared" si="306"/>
        <v>676469 - VILLA DONATELLO</v>
      </c>
      <c r="F19645" t="s">
        <v>16142</v>
      </c>
      <c r="G19645" t="s">
        <v>109675</v>
      </c>
      <c r="I19645" t="s">
        <v>6569</v>
      </c>
      <c r="J19645" t="s">
        <v>109674</v>
      </c>
      <c r="K19645" t="s">
        <v>208</v>
      </c>
      <c r="L19645" t="s">
        <v>109673</v>
      </c>
      <c r="N19645" t="s">
        <v>208</v>
      </c>
      <c r="O19645" t="s">
        <v>476</v>
      </c>
      <c r="P19645" t="s">
        <v>476</v>
      </c>
    </row>
    <row r="19646" spans="3:16">
      <c r="C19646" t="s">
        <v>6573</v>
      </c>
      <c r="D19646" t="s">
        <v>6572</v>
      </c>
      <c r="E19646" t="str">
        <f t="shared" si="306"/>
        <v>594131 - UNIFI</v>
      </c>
      <c r="F19646" t="s">
        <v>6571</v>
      </c>
      <c r="G19646" t="s">
        <v>6570</v>
      </c>
      <c r="I19646" t="s">
        <v>6569</v>
      </c>
      <c r="J19646" t="s">
        <v>6568</v>
      </c>
      <c r="K19646" t="s">
        <v>208</v>
      </c>
      <c r="L19646" t="s">
        <v>6567</v>
      </c>
      <c r="N19646" t="s">
        <v>208</v>
      </c>
      <c r="O19646" t="s">
        <v>476</v>
      </c>
      <c r="P19646" t="s">
        <v>476</v>
      </c>
    </row>
    <row r="19647" spans="3:16">
      <c r="C19647" t="s">
        <v>112165</v>
      </c>
      <c r="D19647" t="s">
        <v>112165</v>
      </c>
      <c r="E19647" t="str">
        <f t="shared" si="306"/>
        <v>601214 - BRIDGING EASTERN AND WESTERN PSYCHIATRY</v>
      </c>
      <c r="F19647" t="s">
        <v>31027</v>
      </c>
      <c r="G19647" t="s">
        <v>112164</v>
      </c>
      <c r="H19647" t="s">
        <v>112163</v>
      </c>
      <c r="I19647" t="s">
        <v>112162</v>
      </c>
      <c r="K19647" t="s">
        <v>208</v>
      </c>
      <c r="L19647" t="s">
        <v>112161</v>
      </c>
      <c r="N19647" t="s">
        <v>208</v>
      </c>
      <c r="O19647" t="s">
        <v>476</v>
      </c>
      <c r="P19647" t="s">
        <v>476</v>
      </c>
    </row>
    <row r="19648" spans="3:16">
      <c r="C19648" t="s">
        <v>136216</v>
      </c>
      <c r="D19648" t="s">
        <v>136215</v>
      </c>
      <c r="E19648" t="str">
        <f t="shared" si="306"/>
        <v>554017 - ACCMED</v>
      </c>
      <c r="F19648" t="s">
        <v>8108</v>
      </c>
      <c r="G19648" t="s">
        <v>136214</v>
      </c>
      <c r="I19648" t="s">
        <v>136213</v>
      </c>
      <c r="J19648" t="s">
        <v>136212</v>
      </c>
      <c r="K19648" t="s">
        <v>208</v>
      </c>
      <c r="L19648" t="s">
        <v>136211</v>
      </c>
      <c r="N19648" t="s">
        <v>208</v>
      </c>
      <c r="O19648" t="s">
        <v>476</v>
      </c>
      <c r="P19648" t="s">
        <v>476</v>
      </c>
    </row>
    <row r="19649" spans="3:16">
      <c r="C19649" t="s">
        <v>22986</v>
      </c>
      <c r="D19649" t="s">
        <v>22985</v>
      </c>
      <c r="E19649" t="str">
        <f t="shared" si="306"/>
        <v>554110 - RESFIZ ITALIE</v>
      </c>
      <c r="F19649" t="s">
        <v>8108</v>
      </c>
      <c r="G19649" t="s">
        <v>22984</v>
      </c>
      <c r="H19649" t="s">
        <v>22983</v>
      </c>
      <c r="I19649" t="s">
        <v>22982</v>
      </c>
      <c r="K19649" t="s">
        <v>208</v>
      </c>
      <c r="L19649" t="s">
        <v>22981</v>
      </c>
      <c r="N19649" t="s">
        <v>208</v>
      </c>
      <c r="O19649" t="s">
        <v>476</v>
      </c>
      <c r="P19649" t="s">
        <v>476</v>
      </c>
    </row>
    <row r="19650" spans="3:16">
      <c r="C19650" t="s">
        <v>75892</v>
      </c>
      <c r="D19650" t="s">
        <v>75891</v>
      </c>
      <c r="E19650" t="str">
        <f t="shared" ref="E19650:E19713" si="307">_xlfn.CONCAT(L19650," - ",D19650)</f>
        <v>646921 - SLEURO</v>
      </c>
      <c r="F19650" t="s">
        <v>6784</v>
      </c>
      <c r="G19650" t="s">
        <v>75890</v>
      </c>
      <c r="I19650" t="s">
        <v>75889</v>
      </c>
      <c r="J19650" t="s">
        <v>75888</v>
      </c>
      <c r="K19650" t="s">
        <v>208</v>
      </c>
      <c r="L19650" t="s">
        <v>75887</v>
      </c>
      <c r="N19650" t="s">
        <v>208</v>
      </c>
      <c r="O19650" t="s">
        <v>476</v>
      </c>
      <c r="P19650" t="s">
        <v>476</v>
      </c>
    </row>
    <row r="19651" spans="3:16">
      <c r="C19651" t="s">
        <v>131239</v>
      </c>
      <c r="D19651" t="s">
        <v>131239</v>
      </c>
      <c r="E19651" t="str">
        <f t="shared" si="307"/>
        <v>535485 - AIM GROUP INTERNATIONAL SPA</v>
      </c>
      <c r="F19651" t="s">
        <v>10081</v>
      </c>
      <c r="G19651" t="s">
        <v>131238</v>
      </c>
      <c r="I19651" t="s">
        <v>6562</v>
      </c>
      <c r="K19651" t="s">
        <v>208</v>
      </c>
      <c r="L19651" t="s">
        <v>131237</v>
      </c>
      <c r="N19651" t="s">
        <v>208</v>
      </c>
      <c r="O19651" t="s">
        <v>476</v>
      </c>
      <c r="P19651" t="s">
        <v>476</v>
      </c>
    </row>
    <row r="19652" spans="3:16">
      <c r="C19652" t="s">
        <v>118072</v>
      </c>
      <c r="D19652" t="s">
        <v>118071</v>
      </c>
      <c r="E19652" t="str">
        <f t="shared" si="307"/>
        <v>664571 - AINR</v>
      </c>
      <c r="F19652" t="s">
        <v>17675</v>
      </c>
      <c r="G19652" t="s">
        <v>75890</v>
      </c>
      <c r="I19652" t="s">
        <v>6562</v>
      </c>
      <c r="J19652" t="s">
        <v>118070</v>
      </c>
      <c r="K19652" t="s">
        <v>208</v>
      </c>
      <c r="L19652" t="s">
        <v>118069</v>
      </c>
      <c r="N19652" t="s">
        <v>208</v>
      </c>
      <c r="O19652" t="s">
        <v>476</v>
      </c>
      <c r="P19652" t="s">
        <v>476</v>
      </c>
    </row>
    <row r="19653" spans="3:16">
      <c r="C19653" t="s">
        <v>118068</v>
      </c>
      <c r="D19653" t="s">
        <v>118067</v>
      </c>
      <c r="E19653" t="str">
        <f t="shared" si="307"/>
        <v>596838 - AIOM</v>
      </c>
      <c r="F19653" t="s">
        <v>68808</v>
      </c>
      <c r="G19653" t="s">
        <v>118066</v>
      </c>
      <c r="I19653" t="s">
        <v>6562</v>
      </c>
      <c r="J19653" t="s">
        <v>118065</v>
      </c>
      <c r="K19653" t="s">
        <v>208</v>
      </c>
      <c r="L19653" t="s">
        <v>118064</v>
      </c>
      <c r="N19653" t="s">
        <v>208</v>
      </c>
      <c r="O19653" t="s">
        <v>476</v>
      </c>
      <c r="P19653" t="s">
        <v>476</v>
      </c>
    </row>
    <row r="19654" spans="3:16">
      <c r="C19654" t="s">
        <v>118058</v>
      </c>
      <c r="D19654" t="s">
        <v>118057</v>
      </c>
      <c r="E19654" t="str">
        <f t="shared" si="307"/>
        <v>607216 - AMCLI</v>
      </c>
      <c r="F19654" t="s">
        <v>110358</v>
      </c>
      <c r="G19654" t="s">
        <v>118056</v>
      </c>
      <c r="I19654" t="s">
        <v>6562</v>
      </c>
      <c r="J19654" t="s">
        <v>118055</v>
      </c>
      <c r="K19654" t="s">
        <v>208</v>
      </c>
      <c r="L19654" t="s">
        <v>118054</v>
      </c>
      <c r="N19654" t="s">
        <v>208</v>
      </c>
      <c r="O19654" t="s">
        <v>476</v>
      </c>
      <c r="P19654" t="s">
        <v>476</v>
      </c>
    </row>
    <row r="19655" spans="3:16">
      <c r="C19655" t="s">
        <v>99377</v>
      </c>
      <c r="D19655" t="s">
        <v>99376</v>
      </c>
      <c r="E19655" t="str">
        <f t="shared" si="307"/>
        <v>602905 - CSOT GAETANO PINI-CTO</v>
      </c>
      <c r="F19655" t="s">
        <v>75345</v>
      </c>
      <c r="G19655" t="s">
        <v>99375</v>
      </c>
      <c r="I19655" t="s">
        <v>6562</v>
      </c>
      <c r="J19655" t="s">
        <v>99374</v>
      </c>
      <c r="K19655" t="s">
        <v>208</v>
      </c>
      <c r="L19655" t="s">
        <v>99373</v>
      </c>
      <c r="N19655" t="s">
        <v>208</v>
      </c>
      <c r="O19655" t="s">
        <v>476</v>
      </c>
      <c r="P19655" t="s">
        <v>476</v>
      </c>
    </row>
    <row r="19656" spans="3:16">
      <c r="C19656" t="s">
        <v>76123</v>
      </c>
      <c r="D19656" t="s">
        <v>76122</v>
      </c>
      <c r="E19656" t="str">
        <f t="shared" si="307"/>
        <v>666579 - ECPCA</v>
      </c>
      <c r="F19656" t="s">
        <v>22970</v>
      </c>
      <c r="G19656" t="s">
        <v>76121</v>
      </c>
      <c r="H19656" t="s">
        <v>76120</v>
      </c>
      <c r="I19656" t="s">
        <v>6562</v>
      </c>
      <c r="J19656" t="s">
        <v>76119</v>
      </c>
      <c r="K19656" t="s">
        <v>208</v>
      </c>
      <c r="L19656" t="s">
        <v>76118</v>
      </c>
      <c r="N19656" t="s">
        <v>208</v>
      </c>
      <c r="O19656" t="s">
        <v>476</v>
      </c>
      <c r="P19656" t="s">
        <v>476</v>
      </c>
    </row>
    <row r="19657" spans="3:16">
      <c r="C19657" t="s">
        <v>76016</v>
      </c>
      <c r="D19657" t="s">
        <v>76015</v>
      </c>
      <c r="E19657" t="str">
        <f t="shared" si="307"/>
        <v>560595 - EFLM</v>
      </c>
      <c r="F19657" t="s">
        <v>76014</v>
      </c>
      <c r="G19657" t="s">
        <v>76013</v>
      </c>
      <c r="I19657" t="s">
        <v>6562</v>
      </c>
      <c r="J19657" t="s">
        <v>76012</v>
      </c>
      <c r="K19657" t="s">
        <v>208</v>
      </c>
      <c r="L19657" t="s">
        <v>76011</v>
      </c>
      <c r="N19657" t="s">
        <v>208</v>
      </c>
      <c r="O19657" t="s">
        <v>476</v>
      </c>
      <c r="P19657" t="s">
        <v>476</v>
      </c>
    </row>
    <row r="19658" spans="3:16">
      <c r="C19658" t="s">
        <v>75853</v>
      </c>
      <c r="D19658" t="s">
        <v>75852</v>
      </c>
      <c r="E19658" t="str">
        <f t="shared" si="307"/>
        <v>527257 - EMBA</v>
      </c>
      <c r="F19658" t="s">
        <v>36283</v>
      </c>
      <c r="G19658" t="s">
        <v>75851</v>
      </c>
      <c r="H19658" t="s">
        <v>75850</v>
      </c>
      <c r="I19658" t="s">
        <v>6562</v>
      </c>
      <c r="J19658" t="s">
        <v>75849</v>
      </c>
      <c r="K19658" t="s">
        <v>208</v>
      </c>
      <c r="L19658" t="s">
        <v>75848</v>
      </c>
      <c r="N19658" t="s">
        <v>208</v>
      </c>
      <c r="O19658" t="s">
        <v>476</v>
      </c>
      <c r="P19658" t="s">
        <v>476</v>
      </c>
    </row>
    <row r="19659" spans="3:16">
      <c r="C19659" t="s">
        <v>75703</v>
      </c>
      <c r="D19659" t="s">
        <v>75209</v>
      </c>
      <c r="E19659" t="str">
        <f t="shared" si="307"/>
        <v>683942 - ESO</v>
      </c>
      <c r="F19659" t="s">
        <v>5693</v>
      </c>
      <c r="G19659" t="s">
        <v>75702</v>
      </c>
      <c r="I19659" t="s">
        <v>6562</v>
      </c>
      <c r="J19659" t="s">
        <v>75701</v>
      </c>
      <c r="K19659" t="s">
        <v>208</v>
      </c>
      <c r="L19659" t="s">
        <v>75700</v>
      </c>
      <c r="N19659" t="s">
        <v>208</v>
      </c>
      <c r="O19659" t="s">
        <v>476</v>
      </c>
      <c r="P19659" t="s">
        <v>476</v>
      </c>
    </row>
    <row r="19660" spans="3:16">
      <c r="C19660" t="s">
        <v>75292</v>
      </c>
      <c r="D19660" t="s">
        <v>75291</v>
      </c>
      <c r="E19660" t="str">
        <f t="shared" si="307"/>
        <v>568843 - ESPT</v>
      </c>
      <c r="F19660" t="s">
        <v>75290</v>
      </c>
      <c r="G19660" t="s">
        <v>75289</v>
      </c>
      <c r="H19660" t="s">
        <v>75288</v>
      </c>
      <c r="I19660" t="s">
        <v>6562</v>
      </c>
      <c r="K19660" t="s">
        <v>208</v>
      </c>
      <c r="L19660" t="s">
        <v>75287</v>
      </c>
      <c r="N19660" t="s">
        <v>208</v>
      </c>
      <c r="O19660" t="s">
        <v>476</v>
      </c>
      <c r="P19660" t="s">
        <v>476</v>
      </c>
    </row>
    <row r="19661" spans="3:16">
      <c r="C19661" t="s">
        <v>71564</v>
      </c>
      <c r="D19661" t="s">
        <v>71563</v>
      </c>
      <c r="E19661" t="str">
        <f t="shared" si="307"/>
        <v>665095 - FB</v>
      </c>
      <c r="F19661" t="s">
        <v>1345</v>
      </c>
      <c r="G19661" t="s">
        <v>71562</v>
      </c>
      <c r="I19661" t="s">
        <v>6562</v>
      </c>
      <c r="J19661" t="s">
        <v>71561</v>
      </c>
      <c r="K19661" t="s">
        <v>208</v>
      </c>
      <c r="L19661" t="s">
        <v>71560</v>
      </c>
      <c r="N19661" t="s">
        <v>208</v>
      </c>
      <c r="O19661" t="s">
        <v>476</v>
      </c>
      <c r="P19661" t="s">
        <v>476</v>
      </c>
    </row>
    <row r="19662" spans="3:16">
      <c r="C19662" t="s">
        <v>63137</v>
      </c>
      <c r="D19662" t="s">
        <v>63137</v>
      </c>
      <c r="E19662" t="str">
        <f t="shared" si="307"/>
        <v>596530 - GRUPPO MULTIMEDICA</v>
      </c>
      <c r="F19662" t="s">
        <v>63136</v>
      </c>
      <c r="G19662" t="s">
        <v>63135</v>
      </c>
      <c r="I19662" t="s">
        <v>6562</v>
      </c>
      <c r="K19662" t="s">
        <v>208</v>
      </c>
      <c r="L19662" t="s">
        <v>63134</v>
      </c>
      <c r="N19662" t="s">
        <v>208</v>
      </c>
      <c r="O19662" t="s">
        <v>476</v>
      </c>
      <c r="P19662" t="s">
        <v>476</v>
      </c>
    </row>
    <row r="19663" spans="3:16">
      <c r="C19663" t="s">
        <v>60205</v>
      </c>
      <c r="D19663" t="s">
        <v>60204</v>
      </c>
      <c r="E19663" t="str">
        <f t="shared" si="307"/>
        <v>665186 - HUMIMED</v>
      </c>
      <c r="F19663" t="s">
        <v>8846</v>
      </c>
      <c r="G19663" t="s">
        <v>60203</v>
      </c>
      <c r="H19663" t="s">
        <v>60202</v>
      </c>
      <c r="I19663" t="s">
        <v>6562</v>
      </c>
      <c r="J19663" t="s">
        <v>60201</v>
      </c>
      <c r="K19663" t="s">
        <v>208</v>
      </c>
      <c r="L19663" t="s">
        <v>60200</v>
      </c>
      <c r="N19663" t="s">
        <v>208</v>
      </c>
      <c r="O19663" t="s">
        <v>476</v>
      </c>
      <c r="P19663" t="s">
        <v>476</v>
      </c>
    </row>
    <row r="19664" spans="3:16">
      <c r="C19664" t="s">
        <v>50853</v>
      </c>
      <c r="D19664" t="s">
        <v>50852</v>
      </c>
      <c r="E19664" t="str">
        <f t="shared" si="307"/>
        <v>568946 - ISM</v>
      </c>
      <c r="F19664" t="s">
        <v>50851</v>
      </c>
      <c r="G19664" t="s">
        <v>50850</v>
      </c>
      <c r="H19664" t="s">
        <v>50849</v>
      </c>
      <c r="I19664" t="s">
        <v>6562</v>
      </c>
      <c r="K19664" t="s">
        <v>208</v>
      </c>
      <c r="L19664" t="s">
        <v>50848</v>
      </c>
      <c r="N19664" t="s">
        <v>208</v>
      </c>
      <c r="O19664" t="s">
        <v>476</v>
      </c>
      <c r="P19664" t="s">
        <v>476</v>
      </c>
    </row>
    <row r="19665" spans="3:16">
      <c r="C19665" t="s">
        <v>49973</v>
      </c>
      <c r="D19665" t="s">
        <v>49972</v>
      </c>
      <c r="E19665" t="str">
        <f t="shared" si="307"/>
        <v>632934 - IRCCS</v>
      </c>
      <c r="F19665" t="s">
        <v>8481</v>
      </c>
      <c r="G19665" t="s">
        <v>49971</v>
      </c>
      <c r="I19665" t="s">
        <v>6562</v>
      </c>
      <c r="J19665" t="s">
        <v>49970</v>
      </c>
      <c r="K19665" t="s">
        <v>208</v>
      </c>
      <c r="L19665" t="s">
        <v>49969</v>
      </c>
      <c r="N19665" t="s">
        <v>208</v>
      </c>
      <c r="O19665" t="s">
        <v>476</v>
      </c>
      <c r="P19665" t="s">
        <v>476</v>
      </c>
    </row>
    <row r="19666" spans="3:16">
      <c r="C19666" t="s">
        <v>37656</v>
      </c>
      <c r="D19666" t="s">
        <v>37656</v>
      </c>
      <c r="E19666" t="str">
        <f t="shared" si="307"/>
        <v>662641 - MCA EVENTS SRL</v>
      </c>
      <c r="F19666" t="s">
        <v>8660</v>
      </c>
      <c r="G19666" t="s">
        <v>7124</v>
      </c>
      <c r="I19666" t="s">
        <v>6562</v>
      </c>
      <c r="J19666" t="s">
        <v>37655</v>
      </c>
      <c r="K19666" t="s">
        <v>208</v>
      </c>
      <c r="L19666" t="s">
        <v>37654</v>
      </c>
      <c r="N19666" t="s">
        <v>208</v>
      </c>
      <c r="O19666" t="s">
        <v>476</v>
      </c>
      <c r="P19666" t="s">
        <v>476</v>
      </c>
    </row>
    <row r="19667" spans="3:16">
      <c r="C19667" t="s">
        <v>18799</v>
      </c>
      <c r="D19667" t="s">
        <v>18799</v>
      </c>
      <c r="E19667" t="str">
        <f t="shared" si="307"/>
        <v>624720 - SDA BOCCONI SCHOOL OF MANAGEMENT</v>
      </c>
      <c r="F19667" t="s">
        <v>513</v>
      </c>
      <c r="G19667" t="s">
        <v>18798</v>
      </c>
      <c r="I19667" t="s">
        <v>6562</v>
      </c>
      <c r="J19667" t="s">
        <v>18797</v>
      </c>
      <c r="K19667" t="s">
        <v>208</v>
      </c>
      <c r="L19667" t="s">
        <v>18796</v>
      </c>
      <c r="N19667" t="s">
        <v>208</v>
      </c>
      <c r="O19667" t="s">
        <v>476</v>
      </c>
      <c r="P19667" t="s">
        <v>476</v>
      </c>
    </row>
    <row r="19668" spans="3:16">
      <c r="C19668" t="s">
        <v>16163</v>
      </c>
      <c r="D19668" t="s">
        <v>16162</v>
      </c>
      <c r="E19668" t="str">
        <f t="shared" si="307"/>
        <v>570321 - SINPIA</v>
      </c>
      <c r="F19668" t="s">
        <v>16161</v>
      </c>
      <c r="G19668" t="s">
        <v>16160</v>
      </c>
      <c r="H19668" t="s">
        <v>16159</v>
      </c>
      <c r="I19668" t="s">
        <v>6562</v>
      </c>
      <c r="J19668" t="s">
        <v>16158</v>
      </c>
      <c r="K19668" t="s">
        <v>208</v>
      </c>
      <c r="L19668" t="s">
        <v>16157</v>
      </c>
      <c r="N19668" t="s">
        <v>208</v>
      </c>
      <c r="O19668" t="s">
        <v>476</v>
      </c>
      <c r="P19668" t="s">
        <v>476</v>
      </c>
    </row>
    <row r="19669" spans="3:16">
      <c r="C19669" t="s">
        <v>16139</v>
      </c>
      <c r="D19669" t="s">
        <v>16138</v>
      </c>
      <c r="E19669" t="str">
        <f t="shared" si="307"/>
        <v>587930 - SIRM</v>
      </c>
      <c r="F19669" t="s">
        <v>16137</v>
      </c>
      <c r="G19669" t="s">
        <v>16136</v>
      </c>
      <c r="I19669" t="s">
        <v>6562</v>
      </c>
      <c r="J19669" t="s">
        <v>16135</v>
      </c>
      <c r="K19669" t="s">
        <v>208</v>
      </c>
      <c r="L19669" t="s">
        <v>16134</v>
      </c>
      <c r="N19669" t="s">
        <v>208</v>
      </c>
      <c r="O19669" t="s">
        <v>476</v>
      </c>
      <c r="P19669" t="s">
        <v>476</v>
      </c>
    </row>
    <row r="19670" spans="3:16">
      <c r="C19670" t="s">
        <v>16127</v>
      </c>
      <c r="D19670" t="s">
        <v>16126</v>
      </c>
      <c r="E19670" t="str">
        <f t="shared" si="307"/>
        <v>604616 - SLOG</v>
      </c>
      <c r="F19670" t="s">
        <v>16125</v>
      </c>
      <c r="G19670" t="s">
        <v>16124</v>
      </c>
      <c r="I19670" t="s">
        <v>6562</v>
      </c>
      <c r="K19670" t="s">
        <v>208</v>
      </c>
      <c r="L19670" t="s">
        <v>16123</v>
      </c>
      <c r="N19670" t="s">
        <v>208</v>
      </c>
      <c r="O19670" t="s">
        <v>476</v>
      </c>
      <c r="P19670" t="s">
        <v>476</v>
      </c>
    </row>
    <row r="19671" spans="3:16">
      <c r="C19671" t="s">
        <v>13772</v>
      </c>
      <c r="D19671" t="s">
        <v>13771</v>
      </c>
      <c r="E19671" t="str">
        <f t="shared" si="307"/>
        <v>425680 - SORIN SPA</v>
      </c>
      <c r="G19671" t="s">
        <v>13770</v>
      </c>
      <c r="I19671" t="s">
        <v>6562</v>
      </c>
      <c r="J19671" t="s">
        <v>13769</v>
      </c>
      <c r="K19671" t="s">
        <v>208</v>
      </c>
      <c r="L19671" t="s">
        <v>13768</v>
      </c>
      <c r="N19671" t="s">
        <v>208</v>
      </c>
      <c r="O19671" t="s">
        <v>476</v>
      </c>
      <c r="P19671" t="s">
        <v>476</v>
      </c>
    </row>
    <row r="19672" spans="3:16">
      <c r="C19672" t="s">
        <v>7127</v>
      </c>
      <c r="D19672" t="s">
        <v>7126</v>
      </c>
      <c r="E19672" t="str">
        <f t="shared" si="307"/>
        <v>619589 - UENPS</v>
      </c>
      <c r="F19672" t="s">
        <v>7125</v>
      </c>
      <c r="G19672" t="s">
        <v>7124</v>
      </c>
      <c r="I19672" t="s">
        <v>6562</v>
      </c>
      <c r="J19672" t="s">
        <v>7123</v>
      </c>
      <c r="K19672" t="s">
        <v>208</v>
      </c>
      <c r="L19672" t="s">
        <v>7122</v>
      </c>
      <c r="N19672" t="s">
        <v>208</v>
      </c>
      <c r="O19672" t="s">
        <v>476</v>
      </c>
      <c r="P19672" t="s">
        <v>476</v>
      </c>
    </row>
    <row r="19673" spans="3:16">
      <c r="C19673" t="s">
        <v>6579</v>
      </c>
      <c r="D19673" t="s">
        <v>6578</v>
      </c>
      <c r="E19673" t="str">
        <f t="shared" si="307"/>
        <v>624974 - UNICATT</v>
      </c>
      <c r="F19673" t="s">
        <v>6577</v>
      </c>
      <c r="G19673" t="s">
        <v>6576</v>
      </c>
      <c r="I19673" t="s">
        <v>6562</v>
      </c>
      <c r="J19673" t="s">
        <v>6575</v>
      </c>
      <c r="K19673" t="s">
        <v>208</v>
      </c>
      <c r="L19673" t="s">
        <v>6574</v>
      </c>
      <c r="N19673" t="s">
        <v>208</v>
      </c>
      <c r="O19673" t="s">
        <v>476</v>
      </c>
      <c r="P19673" t="s">
        <v>476</v>
      </c>
    </row>
    <row r="19674" spans="3:16">
      <c r="C19674" t="s">
        <v>6566</v>
      </c>
      <c r="D19674" t="s">
        <v>6565</v>
      </c>
      <c r="E19674" t="str">
        <f t="shared" si="307"/>
        <v>586857 - UNIMI</v>
      </c>
      <c r="F19674" t="s">
        <v>6564</v>
      </c>
      <c r="G19674" t="s">
        <v>6563</v>
      </c>
      <c r="I19674" t="s">
        <v>6562</v>
      </c>
      <c r="J19674" t="s">
        <v>6561</v>
      </c>
      <c r="K19674" t="s">
        <v>208</v>
      </c>
      <c r="L19674" t="s">
        <v>6560</v>
      </c>
      <c r="N19674" t="s">
        <v>208</v>
      </c>
      <c r="O19674" t="s">
        <v>476</v>
      </c>
      <c r="P19674" t="s">
        <v>476</v>
      </c>
    </row>
    <row r="19675" spans="3:16">
      <c r="C19675" t="s">
        <v>127177</v>
      </c>
      <c r="D19675" t="s">
        <v>127177</v>
      </c>
      <c r="E19675" t="str">
        <f t="shared" si="307"/>
        <v>630196 - AREA TRAUMA SRL SEMPLIFICATA</v>
      </c>
      <c r="F19675" t="s">
        <v>9781</v>
      </c>
      <c r="G19675" t="s">
        <v>127176</v>
      </c>
      <c r="I19675" t="s">
        <v>6555</v>
      </c>
      <c r="K19675" t="s">
        <v>208</v>
      </c>
      <c r="L19675" t="s">
        <v>127175</v>
      </c>
      <c r="N19675" t="s">
        <v>208</v>
      </c>
      <c r="O19675" t="s">
        <v>476</v>
      </c>
      <c r="P19675" t="s">
        <v>476</v>
      </c>
    </row>
    <row r="19676" spans="3:16">
      <c r="C19676" t="s">
        <v>6559</v>
      </c>
      <c r="D19676" t="s">
        <v>6558</v>
      </c>
      <c r="E19676" t="str">
        <f t="shared" si="307"/>
        <v>605001 - UNIMORE</v>
      </c>
      <c r="F19676" t="s">
        <v>6557</v>
      </c>
      <c r="G19676" t="s">
        <v>6556</v>
      </c>
      <c r="I19676" t="s">
        <v>6555</v>
      </c>
      <c r="J19676" t="s">
        <v>6554</v>
      </c>
      <c r="K19676" t="s">
        <v>208</v>
      </c>
      <c r="L19676" t="s">
        <v>6553</v>
      </c>
      <c r="N19676" t="s">
        <v>208</v>
      </c>
      <c r="O19676" t="s">
        <v>476</v>
      </c>
      <c r="P19676" t="s">
        <v>476</v>
      </c>
    </row>
    <row r="19677" spans="3:16">
      <c r="C19677" t="s">
        <v>52149</v>
      </c>
      <c r="D19677" t="s">
        <v>52148</v>
      </c>
      <c r="E19677" t="str">
        <f t="shared" si="307"/>
        <v>603806 - CNR IGB</v>
      </c>
      <c r="F19677" t="s">
        <v>52147</v>
      </c>
      <c r="G19677" t="s">
        <v>52146</v>
      </c>
      <c r="I19677" t="s">
        <v>49919</v>
      </c>
      <c r="K19677" t="s">
        <v>208</v>
      </c>
      <c r="L19677" t="s">
        <v>52145</v>
      </c>
      <c r="N19677" t="s">
        <v>208</v>
      </c>
      <c r="O19677" t="s">
        <v>476</v>
      </c>
      <c r="P19677" t="s">
        <v>476</v>
      </c>
    </row>
    <row r="19678" spans="3:16">
      <c r="C19678" t="s">
        <v>51427</v>
      </c>
      <c r="D19678" t="s">
        <v>51426</v>
      </c>
      <c r="E19678" t="str">
        <f t="shared" si="307"/>
        <v>553918 - IFSO</v>
      </c>
      <c r="F19678" t="s">
        <v>21052</v>
      </c>
      <c r="G19678" t="s">
        <v>51425</v>
      </c>
      <c r="I19678" t="s">
        <v>49919</v>
      </c>
      <c r="J19678" t="s">
        <v>51424</v>
      </c>
      <c r="K19678" t="s">
        <v>208</v>
      </c>
      <c r="L19678" t="s">
        <v>51423</v>
      </c>
      <c r="N19678" t="s">
        <v>208</v>
      </c>
      <c r="O19678" t="s">
        <v>476</v>
      </c>
      <c r="P19678" t="s">
        <v>11543</v>
      </c>
    </row>
    <row r="19679" spans="3:16">
      <c r="C19679" t="s">
        <v>49923</v>
      </c>
      <c r="D19679" t="s">
        <v>49922</v>
      </c>
      <c r="E19679" t="str">
        <f t="shared" si="307"/>
        <v>682445 - ISA-AII</v>
      </c>
      <c r="F19679" t="s">
        <v>5346</v>
      </c>
      <c r="G19679" t="s">
        <v>49921</v>
      </c>
      <c r="H19679" t="s">
        <v>49920</v>
      </c>
      <c r="I19679" t="s">
        <v>49919</v>
      </c>
      <c r="J19679" t="s">
        <v>49918</v>
      </c>
      <c r="K19679" t="s">
        <v>208</v>
      </c>
      <c r="L19679" t="s">
        <v>49917</v>
      </c>
      <c r="N19679" t="s">
        <v>208</v>
      </c>
      <c r="O19679" t="s">
        <v>476</v>
      </c>
      <c r="P19679" t="s">
        <v>476</v>
      </c>
    </row>
    <row r="19680" spans="3:16">
      <c r="C19680" t="s">
        <v>75336</v>
      </c>
      <c r="D19680" t="s">
        <v>75335</v>
      </c>
      <c r="E19680" t="str">
        <f t="shared" si="307"/>
        <v>531674 - ESOT</v>
      </c>
      <c r="F19680" t="s">
        <v>29545</v>
      </c>
      <c r="G19680" t="s">
        <v>75334</v>
      </c>
      <c r="I19680" t="s">
        <v>6549</v>
      </c>
      <c r="J19680" t="s">
        <v>75333</v>
      </c>
      <c r="K19680" t="s">
        <v>208</v>
      </c>
      <c r="L19680" t="s">
        <v>75332</v>
      </c>
      <c r="N19680" t="s">
        <v>208</v>
      </c>
      <c r="O19680" t="s">
        <v>476</v>
      </c>
      <c r="P19680" t="s">
        <v>476</v>
      </c>
    </row>
    <row r="19681" spans="3:16">
      <c r="C19681" t="s">
        <v>71552</v>
      </c>
      <c r="D19681" t="s">
        <v>71552</v>
      </c>
      <c r="E19681" t="str">
        <f t="shared" si="307"/>
        <v>624809 - FONDAZIONE PENTA ONLUS</v>
      </c>
      <c r="F19681" t="s">
        <v>2637</v>
      </c>
      <c r="G19681" t="s">
        <v>71551</v>
      </c>
      <c r="I19681" t="s">
        <v>6549</v>
      </c>
      <c r="J19681" t="s">
        <v>71550</v>
      </c>
      <c r="K19681" t="s">
        <v>208</v>
      </c>
      <c r="L19681" t="s">
        <v>71549</v>
      </c>
      <c r="N19681" t="s">
        <v>208</v>
      </c>
      <c r="O19681" t="s">
        <v>476</v>
      </c>
      <c r="P19681" t="s">
        <v>476</v>
      </c>
    </row>
    <row r="19682" spans="3:16">
      <c r="C19682" t="s">
        <v>16144</v>
      </c>
      <c r="D19682" t="s">
        <v>16143</v>
      </c>
      <c r="E19682" t="str">
        <f t="shared" si="307"/>
        <v>676639 - SINCH</v>
      </c>
      <c r="F19682" t="s">
        <v>16142</v>
      </c>
      <c r="G19682" t="s">
        <v>16141</v>
      </c>
      <c r="I19682" t="s">
        <v>6549</v>
      </c>
      <c r="K19682" t="s">
        <v>208</v>
      </c>
      <c r="L19682" t="s">
        <v>16140</v>
      </c>
      <c r="N19682" t="s">
        <v>208</v>
      </c>
      <c r="O19682" t="s">
        <v>476</v>
      </c>
      <c r="P19682" t="s">
        <v>476</v>
      </c>
    </row>
    <row r="19683" spans="3:16">
      <c r="C19683" t="s">
        <v>6552</v>
      </c>
      <c r="D19683" t="s">
        <v>6551</v>
      </c>
      <c r="E19683" t="str">
        <f t="shared" si="307"/>
        <v>559465 - UNIPD</v>
      </c>
      <c r="F19683" t="s">
        <v>1839</v>
      </c>
      <c r="G19683" t="s">
        <v>6550</v>
      </c>
      <c r="I19683" t="s">
        <v>6549</v>
      </c>
      <c r="J19683" t="s">
        <v>6548</v>
      </c>
      <c r="K19683" t="s">
        <v>208</v>
      </c>
      <c r="L19683" t="s">
        <v>6547</v>
      </c>
      <c r="N19683" t="s">
        <v>208</v>
      </c>
      <c r="O19683" t="s">
        <v>476</v>
      </c>
      <c r="P19683" t="s">
        <v>476</v>
      </c>
    </row>
    <row r="19684" spans="3:16">
      <c r="C19684" t="s">
        <v>75227</v>
      </c>
      <c r="D19684" t="s">
        <v>75226</v>
      </c>
      <c r="E19684" t="str">
        <f t="shared" si="307"/>
        <v>679331 - EPSSG</v>
      </c>
      <c r="F19684" t="s">
        <v>6968</v>
      </c>
      <c r="G19684" t="s">
        <v>75225</v>
      </c>
      <c r="H19684" t="s">
        <v>75224</v>
      </c>
      <c r="I19684" t="s">
        <v>75223</v>
      </c>
      <c r="K19684" t="s">
        <v>208</v>
      </c>
      <c r="L19684" t="s">
        <v>75222</v>
      </c>
      <c r="N19684" t="s">
        <v>208</v>
      </c>
      <c r="O19684" t="s">
        <v>476</v>
      </c>
      <c r="P19684" t="s">
        <v>476</v>
      </c>
    </row>
    <row r="19685" spans="3:16">
      <c r="C19685" t="s">
        <v>118076</v>
      </c>
      <c r="D19685" t="s">
        <v>118075</v>
      </c>
      <c r="E19685" t="str">
        <f t="shared" si="307"/>
        <v>669088 - AIM</v>
      </c>
      <c r="F19685" t="s">
        <v>9222</v>
      </c>
      <c r="G19685" t="s">
        <v>118074</v>
      </c>
      <c r="I19685" t="s">
        <v>49959</v>
      </c>
      <c r="K19685" t="s">
        <v>208</v>
      </c>
      <c r="L19685" t="s">
        <v>118073</v>
      </c>
      <c r="N19685" t="s">
        <v>208</v>
      </c>
      <c r="O19685" t="s">
        <v>476</v>
      </c>
      <c r="P19685" t="s">
        <v>476</v>
      </c>
    </row>
    <row r="19686" spans="3:16">
      <c r="C19686" t="s">
        <v>49962</v>
      </c>
      <c r="D19686" t="s">
        <v>49961</v>
      </c>
      <c r="E19686" t="str">
        <f t="shared" si="307"/>
        <v>603910 - ISTITUTO DI SCIENZE DEL COMPORTAMENTO G DE LISIO</v>
      </c>
      <c r="F19686" t="s">
        <v>43131</v>
      </c>
      <c r="G19686" t="s">
        <v>49960</v>
      </c>
      <c r="I19686" t="s">
        <v>49959</v>
      </c>
      <c r="K19686" t="s">
        <v>208</v>
      </c>
      <c r="L19686" t="s">
        <v>49958</v>
      </c>
      <c r="N19686" t="s">
        <v>208</v>
      </c>
      <c r="O19686" t="s">
        <v>476</v>
      </c>
      <c r="P19686" t="s">
        <v>476</v>
      </c>
    </row>
    <row r="19687" spans="3:16">
      <c r="C19687" t="s">
        <v>49957</v>
      </c>
      <c r="D19687" t="s">
        <v>49956</v>
      </c>
      <c r="E19687" t="str">
        <f t="shared" si="307"/>
        <v>488914 - IRCSS FONDAZIONE STELLA MARIS</v>
      </c>
      <c r="F19687" t="s">
        <v>49955</v>
      </c>
      <c r="G19687" t="s">
        <v>49954</v>
      </c>
      <c r="I19687" t="s">
        <v>49953</v>
      </c>
      <c r="K19687" t="s">
        <v>208</v>
      </c>
      <c r="L19687" t="s">
        <v>49952</v>
      </c>
      <c r="N19687" t="s">
        <v>208</v>
      </c>
      <c r="O19687" t="s">
        <v>476</v>
      </c>
      <c r="P19687" t="s">
        <v>476</v>
      </c>
    </row>
    <row r="19688" spans="3:16">
      <c r="C19688" t="s">
        <v>49929</v>
      </c>
      <c r="D19688" t="s">
        <v>49928</v>
      </c>
      <c r="E19688" t="str">
        <f t="shared" si="307"/>
        <v>660061 - ISHAWS</v>
      </c>
      <c r="F19688" t="s">
        <v>49927</v>
      </c>
      <c r="G19688" t="s">
        <v>49926</v>
      </c>
      <c r="I19688" t="s">
        <v>49925</v>
      </c>
      <c r="K19688" t="s">
        <v>208</v>
      </c>
      <c r="L19688" t="s">
        <v>49924</v>
      </c>
      <c r="N19688" t="s">
        <v>208</v>
      </c>
      <c r="O19688" t="s">
        <v>476</v>
      </c>
      <c r="P19688" t="s">
        <v>476</v>
      </c>
    </row>
    <row r="19689" spans="3:16">
      <c r="C19689" t="s">
        <v>50842</v>
      </c>
      <c r="D19689" t="s">
        <v>50841</v>
      </c>
      <c r="E19689" t="str">
        <f t="shared" si="307"/>
        <v>656124 - ISNI</v>
      </c>
      <c r="F19689" t="s">
        <v>7245</v>
      </c>
      <c r="G19689" t="s">
        <v>50840</v>
      </c>
      <c r="H19689" t="s">
        <v>50839</v>
      </c>
      <c r="I19689" t="s">
        <v>50838</v>
      </c>
      <c r="K19689" t="s">
        <v>208</v>
      </c>
      <c r="L19689" t="s">
        <v>50837</v>
      </c>
      <c r="N19689" t="s">
        <v>208</v>
      </c>
      <c r="O19689" t="s">
        <v>476</v>
      </c>
      <c r="P19689" t="s">
        <v>476</v>
      </c>
    </row>
    <row r="19690" spans="3:16">
      <c r="C19690" t="s">
        <v>136220</v>
      </c>
      <c r="D19690" t="s">
        <v>136220</v>
      </c>
      <c r="E19690" t="str">
        <f t="shared" si="307"/>
        <v>517859 - ACCADEMIA DI PSICOTERAPIA DELLA FAMIGLIA</v>
      </c>
      <c r="F19690" t="s">
        <v>30523</v>
      </c>
      <c r="G19690" t="s">
        <v>136219</v>
      </c>
      <c r="I19690" t="s">
        <v>6542</v>
      </c>
      <c r="J19690" t="s">
        <v>136218</v>
      </c>
      <c r="K19690" t="s">
        <v>208</v>
      </c>
      <c r="L19690" t="s">
        <v>136217</v>
      </c>
      <c r="N19690" t="s">
        <v>208</v>
      </c>
      <c r="O19690" t="s">
        <v>476</v>
      </c>
      <c r="P19690" t="s">
        <v>476</v>
      </c>
    </row>
    <row r="19691" spans="3:16">
      <c r="C19691" t="s">
        <v>118081</v>
      </c>
      <c r="D19691" t="s">
        <v>118080</v>
      </c>
      <c r="E19691" t="str">
        <f t="shared" si="307"/>
        <v>551314 - ACOI</v>
      </c>
      <c r="F19691" t="s">
        <v>52112</v>
      </c>
      <c r="G19691" t="s">
        <v>118079</v>
      </c>
      <c r="I19691" t="s">
        <v>6542</v>
      </c>
      <c r="J19691" t="s">
        <v>118078</v>
      </c>
      <c r="K19691" t="s">
        <v>208</v>
      </c>
      <c r="L19691" t="s">
        <v>118077</v>
      </c>
      <c r="N19691" t="s">
        <v>208</v>
      </c>
      <c r="O19691" t="s">
        <v>476</v>
      </c>
      <c r="P19691" t="s">
        <v>476</v>
      </c>
    </row>
    <row r="19692" spans="3:16">
      <c r="C19692" t="s">
        <v>115081</v>
      </c>
      <c r="D19692" t="s">
        <v>115081</v>
      </c>
      <c r="E19692" t="str">
        <f t="shared" si="307"/>
        <v>576645 - BAMBINO GESU OSPEDALE PEDIATRICO</v>
      </c>
      <c r="F19692" t="s">
        <v>52142</v>
      </c>
      <c r="G19692" t="s">
        <v>115080</v>
      </c>
      <c r="I19692" t="s">
        <v>6542</v>
      </c>
      <c r="J19692" t="s">
        <v>115079</v>
      </c>
      <c r="K19692" t="s">
        <v>208</v>
      </c>
      <c r="L19692" t="s">
        <v>115078</v>
      </c>
      <c r="N19692" t="s">
        <v>208</v>
      </c>
      <c r="O19692" t="s">
        <v>476</v>
      </c>
      <c r="P19692" t="s">
        <v>476</v>
      </c>
    </row>
    <row r="19693" spans="3:16">
      <c r="C19693" t="s">
        <v>94142</v>
      </c>
      <c r="D19693" t="s">
        <v>94141</v>
      </c>
      <c r="E19693" t="str">
        <f t="shared" si="307"/>
        <v>558760 - CDUO</v>
      </c>
      <c r="F19693" t="s">
        <v>1901</v>
      </c>
      <c r="G19693" t="s">
        <v>94140</v>
      </c>
      <c r="H19693" t="s">
        <v>94139</v>
      </c>
      <c r="I19693" t="s">
        <v>6542</v>
      </c>
      <c r="J19693" t="s">
        <v>94138</v>
      </c>
      <c r="K19693" t="s">
        <v>208</v>
      </c>
      <c r="L19693" t="s">
        <v>94137</v>
      </c>
      <c r="N19693" t="s">
        <v>208</v>
      </c>
      <c r="O19693" t="s">
        <v>476</v>
      </c>
      <c r="P19693" t="s">
        <v>476</v>
      </c>
    </row>
    <row r="19694" spans="3:16">
      <c r="C19694" t="s">
        <v>75231</v>
      </c>
      <c r="D19694" t="s">
        <v>75230</v>
      </c>
      <c r="E19694" t="str">
        <f t="shared" si="307"/>
        <v>662513 - ESVM</v>
      </c>
      <c r="F19694" t="s">
        <v>4135</v>
      </c>
      <c r="G19694" t="s">
        <v>75229</v>
      </c>
      <c r="I19694" t="s">
        <v>6542</v>
      </c>
      <c r="K19694" t="s">
        <v>208</v>
      </c>
      <c r="L19694" t="s">
        <v>75228</v>
      </c>
      <c r="N19694" t="s">
        <v>208</v>
      </c>
      <c r="O19694" t="s">
        <v>476</v>
      </c>
      <c r="P19694" t="s">
        <v>476</v>
      </c>
    </row>
    <row r="19695" spans="3:16">
      <c r="C19695" t="s">
        <v>71715</v>
      </c>
      <c r="D19695" t="s">
        <v>71715</v>
      </c>
      <c r="E19695" t="str">
        <f t="shared" si="307"/>
        <v>557018 - FONDATION EUROPEENNE POUR LA PSYCHANALYSE</v>
      </c>
      <c r="F19695" t="s">
        <v>24127</v>
      </c>
      <c r="G19695" t="s">
        <v>71714</v>
      </c>
      <c r="I19695" t="s">
        <v>6542</v>
      </c>
      <c r="K19695" t="s">
        <v>208</v>
      </c>
      <c r="L19695" t="s">
        <v>71713</v>
      </c>
      <c r="N19695" t="s">
        <v>208</v>
      </c>
      <c r="O19695" t="s">
        <v>476</v>
      </c>
      <c r="P19695" t="s">
        <v>476</v>
      </c>
    </row>
    <row r="19696" spans="3:16">
      <c r="C19696" t="s">
        <v>71556</v>
      </c>
      <c r="D19696" t="s">
        <v>71556</v>
      </c>
      <c r="E19696" t="str">
        <f t="shared" si="307"/>
        <v>543135 - FONDAZIONE MARUZZA LEFEBVRE DOVIDIO ONLUS</v>
      </c>
      <c r="F19696" t="s">
        <v>16978</v>
      </c>
      <c r="G19696" t="s">
        <v>71555</v>
      </c>
      <c r="I19696" t="s">
        <v>6542</v>
      </c>
      <c r="J19696" t="s">
        <v>71554</v>
      </c>
      <c r="K19696" t="s">
        <v>208</v>
      </c>
      <c r="L19696" t="s">
        <v>71553</v>
      </c>
      <c r="N19696" t="s">
        <v>208</v>
      </c>
      <c r="O19696" t="s">
        <v>476</v>
      </c>
      <c r="P19696" t="s">
        <v>476</v>
      </c>
    </row>
    <row r="19697" spans="3:16">
      <c r="C19697" t="s">
        <v>71548</v>
      </c>
      <c r="D19697" t="s">
        <v>71547</v>
      </c>
      <c r="E19697" t="str">
        <f t="shared" si="307"/>
        <v>683449 - GEMELLI</v>
      </c>
      <c r="F19697" t="s">
        <v>3034</v>
      </c>
      <c r="G19697" t="s">
        <v>71546</v>
      </c>
      <c r="I19697" t="s">
        <v>6542</v>
      </c>
      <c r="K19697" t="s">
        <v>208</v>
      </c>
      <c r="L19697" t="s">
        <v>71545</v>
      </c>
      <c r="N19697" t="s">
        <v>208</v>
      </c>
      <c r="O19697" t="s">
        <v>476</v>
      </c>
      <c r="P19697" t="s">
        <v>476</v>
      </c>
    </row>
    <row r="19698" spans="3:16">
      <c r="C19698" t="s">
        <v>71544</v>
      </c>
      <c r="D19698" t="s">
        <v>71544</v>
      </c>
      <c r="E19698" t="str">
        <f t="shared" si="307"/>
        <v>581148 - FONDAZIONE VINCENZO PANSADORO</v>
      </c>
      <c r="F19698" t="s">
        <v>27662</v>
      </c>
      <c r="G19698" t="s">
        <v>71543</v>
      </c>
      <c r="I19698" t="s">
        <v>6542</v>
      </c>
      <c r="J19698" t="s">
        <v>71542</v>
      </c>
      <c r="K19698" t="s">
        <v>208</v>
      </c>
      <c r="L19698" t="s">
        <v>71541</v>
      </c>
      <c r="N19698" t="s">
        <v>208</v>
      </c>
      <c r="O19698" t="s">
        <v>476</v>
      </c>
      <c r="P19698" t="s">
        <v>476</v>
      </c>
    </row>
    <row r="19699" spans="3:16">
      <c r="C19699" t="s">
        <v>63143</v>
      </c>
      <c r="D19699" t="s">
        <v>63142</v>
      </c>
      <c r="E19699" t="str">
        <f t="shared" si="307"/>
        <v>662161 - GISOOS</v>
      </c>
      <c r="F19699" t="s">
        <v>17407</v>
      </c>
      <c r="G19699" t="s">
        <v>63141</v>
      </c>
      <c r="H19699" t="s">
        <v>63140</v>
      </c>
      <c r="I19699" t="s">
        <v>6542</v>
      </c>
      <c r="J19699" t="s">
        <v>63139</v>
      </c>
      <c r="K19699" t="s">
        <v>208</v>
      </c>
      <c r="L19699" t="s">
        <v>63138</v>
      </c>
      <c r="N19699" t="s">
        <v>208</v>
      </c>
      <c r="O19699" t="s">
        <v>476</v>
      </c>
      <c r="P19699" t="s">
        <v>476</v>
      </c>
    </row>
    <row r="19700" spans="3:16">
      <c r="C19700" t="s">
        <v>51540</v>
      </c>
      <c r="D19700" t="s">
        <v>51539</v>
      </c>
      <c r="E19700" t="str">
        <f t="shared" si="307"/>
        <v>570242 - ICOH</v>
      </c>
      <c r="F19700" t="s">
        <v>5100</v>
      </c>
      <c r="G19700" t="s">
        <v>51538</v>
      </c>
      <c r="H19700" t="s">
        <v>51537</v>
      </c>
      <c r="I19700" t="s">
        <v>6542</v>
      </c>
      <c r="J19700" t="s">
        <v>51536</v>
      </c>
      <c r="K19700" t="s">
        <v>208</v>
      </c>
      <c r="L19700" t="s">
        <v>51535</v>
      </c>
      <c r="N19700" t="s">
        <v>208</v>
      </c>
      <c r="O19700" t="s">
        <v>476</v>
      </c>
      <c r="P19700" t="s">
        <v>476</v>
      </c>
    </row>
    <row r="19701" spans="3:16">
      <c r="C19701" t="s">
        <v>26667</v>
      </c>
      <c r="D19701" t="s">
        <v>26667</v>
      </c>
      <c r="E19701" t="str">
        <f t="shared" si="307"/>
        <v>622126 - PRAXIS FCL ITALIA</v>
      </c>
      <c r="F19701" t="s">
        <v>21076</v>
      </c>
      <c r="G19701" t="s">
        <v>26666</v>
      </c>
      <c r="I19701" t="s">
        <v>6542</v>
      </c>
      <c r="K19701" t="s">
        <v>208</v>
      </c>
      <c r="L19701" t="s">
        <v>26665</v>
      </c>
      <c r="N19701" t="s">
        <v>208</v>
      </c>
      <c r="O19701" t="s">
        <v>476</v>
      </c>
      <c r="P19701" t="s">
        <v>476</v>
      </c>
    </row>
    <row r="19702" spans="3:16">
      <c r="C19702" t="s">
        <v>20204</v>
      </c>
      <c r="D19702" t="s">
        <v>20203</v>
      </c>
      <c r="E19702" t="str">
        <f t="shared" si="307"/>
        <v>604884 - UNIROMA</v>
      </c>
      <c r="F19702" t="s">
        <v>15915</v>
      </c>
      <c r="G19702" t="s">
        <v>20202</v>
      </c>
      <c r="I19702" t="s">
        <v>6542</v>
      </c>
      <c r="J19702" t="s">
        <v>20201</v>
      </c>
      <c r="K19702" t="s">
        <v>208</v>
      </c>
      <c r="L19702" t="s">
        <v>20200</v>
      </c>
      <c r="N19702" t="s">
        <v>208</v>
      </c>
      <c r="O19702" t="s">
        <v>476</v>
      </c>
      <c r="P19702" t="s">
        <v>476</v>
      </c>
    </row>
    <row r="19703" spans="3:16">
      <c r="C19703" t="s">
        <v>18933</v>
      </c>
      <c r="D19703" t="s">
        <v>18932</v>
      </c>
      <c r="E19703" t="str">
        <f t="shared" si="307"/>
        <v>649855 - SSIF</v>
      </c>
      <c r="F19703" t="s">
        <v>4207</v>
      </c>
      <c r="G19703" t="s">
        <v>18931</v>
      </c>
      <c r="I19703" t="s">
        <v>6542</v>
      </c>
      <c r="K19703" t="s">
        <v>208</v>
      </c>
      <c r="L19703" t="s">
        <v>18930</v>
      </c>
      <c r="N19703" t="s">
        <v>208</v>
      </c>
      <c r="O19703" t="s">
        <v>476</v>
      </c>
      <c r="P19703" t="s">
        <v>476</v>
      </c>
    </row>
    <row r="19704" spans="3:16">
      <c r="C19704" t="s">
        <v>16156</v>
      </c>
      <c r="D19704" t="s">
        <v>16155</v>
      </c>
      <c r="E19704" t="str">
        <f t="shared" si="307"/>
        <v>610859 - SIC ITALIA</v>
      </c>
      <c r="F19704" t="s">
        <v>1588</v>
      </c>
      <c r="G19704" t="s">
        <v>16154</v>
      </c>
      <c r="I19704" t="s">
        <v>6542</v>
      </c>
      <c r="J19704" t="s">
        <v>16153</v>
      </c>
      <c r="K19704" t="s">
        <v>208</v>
      </c>
      <c r="L19704" t="s">
        <v>16152</v>
      </c>
      <c r="N19704" t="s">
        <v>208</v>
      </c>
      <c r="O19704" t="s">
        <v>476</v>
      </c>
      <c r="P19704" t="s">
        <v>476</v>
      </c>
    </row>
    <row r="19705" spans="3:16">
      <c r="C19705" t="s">
        <v>6546</v>
      </c>
      <c r="D19705" t="s">
        <v>6545</v>
      </c>
      <c r="E19705" t="str">
        <f t="shared" si="307"/>
        <v>658870 - UNIROMA2</v>
      </c>
      <c r="F19705" t="s">
        <v>6544</v>
      </c>
      <c r="G19705" t="s">
        <v>6543</v>
      </c>
      <c r="I19705" t="s">
        <v>6542</v>
      </c>
      <c r="J19705" t="s">
        <v>6541</v>
      </c>
      <c r="K19705" t="s">
        <v>208</v>
      </c>
      <c r="L19705" t="s">
        <v>6540</v>
      </c>
      <c r="N19705" t="s">
        <v>208</v>
      </c>
      <c r="O19705" t="s">
        <v>476</v>
      </c>
      <c r="P19705" t="s">
        <v>476</v>
      </c>
    </row>
    <row r="19706" spans="3:16">
      <c r="C19706" t="s">
        <v>99372</v>
      </c>
      <c r="D19706" t="s">
        <v>99371</v>
      </c>
      <c r="E19706" t="str">
        <f t="shared" si="307"/>
        <v>561587 - CSRNC</v>
      </c>
      <c r="F19706" t="s">
        <v>99370</v>
      </c>
      <c r="G19706" t="s">
        <v>99369</v>
      </c>
      <c r="I19706" t="s">
        <v>99368</v>
      </c>
      <c r="J19706" t="s">
        <v>99367</v>
      </c>
      <c r="K19706" t="s">
        <v>208</v>
      </c>
      <c r="L19706" t="s">
        <v>99366</v>
      </c>
      <c r="N19706" t="s">
        <v>208</v>
      </c>
      <c r="O19706" t="s">
        <v>476</v>
      </c>
      <c r="P19706" t="s">
        <v>476</v>
      </c>
    </row>
    <row r="19707" spans="3:16">
      <c r="C19707" t="s">
        <v>49968</v>
      </c>
      <c r="D19707" t="s">
        <v>49967</v>
      </c>
      <c r="E19707" t="str">
        <f t="shared" si="307"/>
        <v>550619 - ICS</v>
      </c>
      <c r="F19707" t="s">
        <v>10865</v>
      </c>
      <c r="G19707" t="s">
        <v>49966</v>
      </c>
      <c r="I19707" t="s">
        <v>49965</v>
      </c>
      <c r="J19707" t="s">
        <v>49964</v>
      </c>
      <c r="K19707" t="s">
        <v>208</v>
      </c>
      <c r="L19707" t="s">
        <v>49963</v>
      </c>
      <c r="N19707" t="s">
        <v>208</v>
      </c>
      <c r="O19707" t="s">
        <v>476</v>
      </c>
      <c r="P19707" t="s">
        <v>476</v>
      </c>
    </row>
    <row r="19708" spans="3:16">
      <c r="C19708" t="s">
        <v>28292</v>
      </c>
      <c r="D19708" t="s">
        <v>28291</v>
      </c>
      <c r="E19708" t="str">
        <f t="shared" si="307"/>
        <v>648012 - PEC</v>
      </c>
      <c r="F19708" t="s">
        <v>24619</v>
      </c>
      <c r="G19708" t="s">
        <v>28290</v>
      </c>
      <c r="I19708" t="s">
        <v>28289</v>
      </c>
      <c r="J19708" t="s">
        <v>28288</v>
      </c>
      <c r="K19708" t="s">
        <v>208</v>
      </c>
      <c r="L19708" t="s">
        <v>28287</v>
      </c>
      <c r="N19708" t="s">
        <v>208</v>
      </c>
      <c r="O19708" t="s">
        <v>476</v>
      </c>
      <c r="P19708" t="s">
        <v>476</v>
      </c>
    </row>
    <row r="19709" spans="3:16">
      <c r="C19709" t="s">
        <v>115481</v>
      </c>
      <c r="D19709" t="s">
        <v>115480</v>
      </c>
      <c r="E19709" t="str">
        <f t="shared" si="307"/>
        <v>551302 - ASL TO2</v>
      </c>
      <c r="F19709" t="s">
        <v>52112</v>
      </c>
      <c r="G19709" t="s">
        <v>115479</v>
      </c>
      <c r="I19709" t="s">
        <v>6515</v>
      </c>
      <c r="J19709" t="s">
        <v>115478</v>
      </c>
      <c r="K19709" t="s">
        <v>208</v>
      </c>
      <c r="L19709" t="s">
        <v>115477</v>
      </c>
      <c r="N19709" t="s">
        <v>208</v>
      </c>
      <c r="O19709" t="s">
        <v>476</v>
      </c>
      <c r="P19709" t="s">
        <v>476</v>
      </c>
    </row>
    <row r="19710" spans="3:16">
      <c r="C19710" t="s">
        <v>71559</v>
      </c>
      <c r="D19710" t="s">
        <v>71559</v>
      </c>
      <c r="E19710" t="str">
        <f t="shared" si="307"/>
        <v>587084 - FONDAZIONE CRESCERE INSIEME SANT'ANNA ONLUS</v>
      </c>
      <c r="F19710" t="s">
        <v>1866</v>
      </c>
      <c r="I19710" t="s">
        <v>6515</v>
      </c>
      <c r="J19710" t="s">
        <v>71558</v>
      </c>
      <c r="K19710" t="s">
        <v>208</v>
      </c>
      <c r="L19710" t="s">
        <v>71557</v>
      </c>
      <c r="N19710" t="s">
        <v>208</v>
      </c>
      <c r="O19710" t="s">
        <v>476</v>
      </c>
      <c r="P19710" t="s">
        <v>476</v>
      </c>
    </row>
    <row r="19711" spans="3:16">
      <c r="C19711" t="s">
        <v>66052</v>
      </c>
      <c r="D19711" t="s">
        <v>66051</v>
      </c>
      <c r="E19711" t="str">
        <f t="shared" si="307"/>
        <v>566378 - GOFAR</v>
      </c>
      <c r="F19711" t="s">
        <v>24455</v>
      </c>
      <c r="G19711" t="s">
        <v>66050</v>
      </c>
      <c r="I19711" t="s">
        <v>6515</v>
      </c>
      <c r="J19711" t="s">
        <v>66049</v>
      </c>
      <c r="K19711" t="s">
        <v>208</v>
      </c>
      <c r="L19711" t="s">
        <v>66048</v>
      </c>
      <c r="N19711" t="s">
        <v>208</v>
      </c>
      <c r="O19711" t="s">
        <v>476</v>
      </c>
      <c r="P19711" t="s">
        <v>476</v>
      </c>
    </row>
    <row r="19712" spans="3:16">
      <c r="C19712" t="s">
        <v>41487</v>
      </c>
      <c r="D19712" t="s">
        <v>41487</v>
      </c>
      <c r="E19712" t="str">
        <f t="shared" si="307"/>
        <v>618603 - LUOVODICOLOMBO APS ONLUS</v>
      </c>
      <c r="F19712" t="s">
        <v>21619</v>
      </c>
      <c r="G19712" t="s">
        <v>41486</v>
      </c>
      <c r="I19712" t="s">
        <v>6515</v>
      </c>
      <c r="J19712" t="s">
        <v>41485</v>
      </c>
      <c r="K19712" t="s">
        <v>208</v>
      </c>
      <c r="L19712" t="s">
        <v>41484</v>
      </c>
      <c r="N19712" t="s">
        <v>208</v>
      </c>
      <c r="O19712" t="s">
        <v>476</v>
      </c>
      <c r="P19712" t="s">
        <v>476</v>
      </c>
    </row>
    <row r="19713" spans="3:16">
      <c r="C19713" t="s">
        <v>6518</v>
      </c>
      <c r="D19713" t="s">
        <v>6517</v>
      </c>
      <c r="E19713" t="str">
        <f t="shared" si="307"/>
        <v>646957 - UNITO</v>
      </c>
      <c r="F19713" t="s">
        <v>2588</v>
      </c>
      <c r="G19713" t="s">
        <v>6516</v>
      </c>
      <c r="I19713" t="s">
        <v>6515</v>
      </c>
      <c r="J19713" t="s">
        <v>6514</v>
      </c>
      <c r="K19713" t="s">
        <v>208</v>
      </c>
      <c r="L19713" t="s">
        <v>6513</v>
      </c>
      <c r="N19713" t="s">
        <v>208</v>
      </c>
      <c r="O19713" t="s">
        <v>476</v>
      </c>
      <c r="P19713" t="s">
        <v>476</v>
      </c>
    </row>
    <row r="19714" spans="3:16">
      <c r="C19714" t="s">
        <v>10227</v>
      </c>
      <c r="D19714" t="s">
        <v>10227</v>
      </c>
      <c r="E19714" t="str">
        <f t="shared" ref="E19714:E19777" si="308">_xlfn.CONCAT(L19714," - ",D19714)</f>
        <v>549903 - THE OFFICE SRL</v>
      </c>
      <c r="F19714" t="s">
        <v>5179</v>
      </c>
      <c r="G19714" t="s">
        <v>10226</v>
      </c>
      <c r="I19714" t="s">
        <v>10225</v>
      </c>
      <c r="J19714" t="s">
        <v>10224</v>
      </c>
      <c r="K19714" t="s">
        <v>208</v>
      </c>
      <c r="L19714" t="s">
        <v>10223</v>
      </c>
      <c r="N19714" t="s">
        <v>208</v>
      </c>
      <c r="O19714" t="s">
        <v>476</v>
      </c>
      <c r="P19714" t="s">
        <v>476</v>
      </c>
    </row>
    <row r="19715" spans="3:16">
      <c r="C19715" t="s">
        <v>99398</v>
      </c>
      <c r="D19715" t="s">
        <v>99397</v>
      </c>
      <c r="E19715" t="str">
        <f t="shared" si="308"/>
        <v>556208 - CCI</v>
      </c>
      <c r="F19715" t="s">
        <v>16174</v>
      </c>
      <c r="G19715" t="s">
        <v>99396</v>
      </c>
      <c r="I19715" t="s">
        <v>99395</v>
      </c>
      <c r="J19715" t="s">
        <v>99394</v>
      </c>
      <c r="K19715" t="s">
        <v>208</v>
      </c>
      <c r="L19715" t="s">
        <v>99393</v>
      </c>
      <c r="N19715" t="s">
        <v>208</v>
      </c>
      <c r="O19715" t="s">
        <v>476</v>
      </c>
      <c r="P19715" t="s">
        <v>476</v>
      </c>
    </row>
    <row r="19716" spans="3:16">
      <c r="C19716" t="s">
        <v>75730</v>
      </c>
      <c r="D19716" t="s">
        <v>75729</v>
      </c>
      <c r="E19716" t="str">
        <f t="shared" si="308"/>
        <v>597582 - METABERN</v>
      </c>
      <c r="F19716" t="s">
        <v>24368</v>
      </c>
      <c r="G19716" t="s">
        <v>75728</v>
      </c>
      <c r="I19716" t="s">
        <v>75727</v>
      </c>
      <c r="K19716" t="s">
        <v>208</v>
      </c>
      <c r="L19716" t="s">
        <v>75726</v>
      </c>
      <c r="N19716" t="s">
        <v>208</v>
      </c>
      <c r="O19716" t="s">
        <v>476</v>
      </c>
      <c r="P19716" t="s">
        <v>476</v>
      </c>
    </row>
    <row r="19717" spans="3:16">
      <c r="C19717" t="s">
        <v>51267</v>
      </c>
      <c r="D19717" t="s">
        <v>51266</v>
      </c>
      <c r="E19717" t="str">
        <f t="shared" si="308"/>
        <v>528924 - INMSG</v>
      </c>
      <c r="F19717" t="s">
        <v>44565</v>
      </c>
      <c r="G19717" t="s">
        <v>51265</v>
      </c>
      <c r="I19717" t="s">
        <v>51264</v>
      </c>
      <c r="J19717" t="s">
        <v>51263</v>
      </c>
      <c r="K19717" t="s">
        <v>208</v>
      </c>
      <c r="L19717" t="s">
        <v>51262</v>
      </c>
      <c r="N19717" t="s">
        <v>208</v>
      </c>
      <c r="O19717" t="s">
        <v>476</v>
      </c>
      <c r="P19717" t="s">
        <v>476</v>
      </c>
    </row>
    <row r="19718" spans="3:16">
      <c r="C19718" t="s">
        <v>6539</v>
      </c>
      <c r="D19718" t="s">
        <v>6538</v>
      </c>
      <c r="E19718" t="str">
        <f t="shared" si="308"/>
        <v>662148 - UPO</v>
      </c>
      <c r="F19718" t="s">
        <v>6537</v>
      </c>
      <c r="G19718" t="s">
        <v>6536</v>
      </c>
      <c r="I19718" t="s">
        <v>6535</v>
      </c>
      <c r="K19718" t="s">
        <v>208</v>
      </c>
      <c r="L19718" t="s">
        <v>6534</v>
      </c>
      <c r="N19718" t="s">
        <v>208</v>
      </c>
      <c r="O19718" t="s">
        <v>476</v>
      </c>
      <c r="P19718" t="s">
        <v>476</v>
      </c>
    </row>
    <row r="19719" spans="3:16">
      <c r="C19719" t="s">
        <v>99386</v>
      </c>
      <c r="D19719" t="s">
        <v>99385</v>
      </c>
      <c r="E19719" t="str">
        <f t="shared" si="308"/>
        <v>653032 - CISERPP</v>
      </c>
      <c r="F19719" t="s">
        <v>2771</v>
      </c>
      <c r="G19719" t="s">
        <v>99384</v>
      </c>
      <c r="I19719" t="s">
        <v>80233</v>
      </c>
      <c r="J19719" t="s">
        <v>99383</v>
      </c>
      <c r="K19719" t="s">
        <v>208</v>
      </c>
      <c r="L19719" t="s">
        <v>99382</v>
      </c>
      <c r="N19719" t="s">
        <v>208</v>
      </c>
      <c r="O19719" t="s">
        <v>476</v>
      </c>
      <c r="P19719" t="s">
        <v>476</v>
      </c>
    </row>
    <row r="19720" spans="3:16">
      <c r="C19720" t="s">
        <v>80236</v>
      </c>
      <c r="D19720" t="s">
        <v>80235</v>
      </c>
      <c r="E19720" t="str">
        <f t="shared" si="308"/>
        <v>625670 - EMPT SOLUTIONS</v>
      </c>
      <c r="F19720" t="s">
        <v>32768</v>
      </c>
      <c r="G19720" t="s">
        <v>80234</v>
      </c>
      <c r="I19720" t="s">
        <v>80233</v>
      </c>
      <c r="J19720" t="s">
        <v>80232</v>
      </c>
      <c r="K19720" t="s">
        <v>208</v>
      </c>
      <c r="L19720" t="s">
        <v>80231</v>
      </c>
      <c r="N19720" t="s">
        <v>208</v>
      </c>
      <c r="O19720" t="s">
        <v>476</v>
      </c>
      <c r="P19720" t="s">
        <v>476</v>
      </c>
    </row>
    <row r="19721" spans="3:16">
      <c r="C19721" t="s">
        <v>61958</v>
      </c>
      <c r="D19721" t="s">
        <v>61957</v>
      </c>
      <c r="E19721" t="str">
        <f t="shared" si="308"/>
        <v>520937 - HEALTH WITHOUT BARRIERS</v>
      </c>
      <c r="F19721" t="s">
        <v>50145</v>
      </c>
      <c r="G19721" t="s">
        <v>61956</v>
      </c>
      <c r="I19721" t="s">
        <v>61955</v>
      </c>
      <c r="J19721" t="s">
        <v>61954</v>
      </c>
      <c r="K19721" t="s">
        <v>208</v>
      </c>
      <c r="L19721" t="s">
        <v>61953</v>
      </c>
      <c r="N19721" t="s">
        <v>208</v>
      </c>
      <c r="O19721" t="s">
        <v>476</v>
      </c>
      <c r="P19721" t="s">
        <v>476</v>
      </c>
    </row>
    <row r="19722" spans="3:16">
      <c r="C19722" t="s">
        <v>22444</v>
      </c>
      <c r="D19722" t="s">
        <v>22443</v>
      </c>
      <c r="E19722" t="str">
        <f t="shared" si="308"/>
        <v>594222 - REMS-D</v>
      </c>
      <c r="F19722" t="s">
        <v>22442</v>
      </c>
      <c r="G19722" t="s">
        <v>22441</v>
      </c>
      <c r="I19722" t="s">
        <v>22440</v>
      </c>
      <c r="K19722" t="s">
        <v>208</v>
      </c>
      <c r="L19722" t="s">
        <v>22439</v>
      </c>
      <c r="N19722" t="s">
        <v>208</v>
      </c>
      <c r="O19722" t="s">
        <v>476</v>
      </c>
      <c r="P19722" t="s">
        <v>476</v>
      </c>
    </row>
    <row r="19723" spans="3:16">
      <c r="C19723" t="s">
        <v>76047</v>
      </c>
      <c r="D19723" t="s">
        <v>76046</v>
      </c>
      <c r="E19723" t="str">
        <f t="shared" si="308"/>
        <v>555216 - EEBA</v>
      </c>
      <c r="F19723" t="s">
        <v>76045</v>
      </c>
      <c r="G19723" t="s">
        <v>76044</v>
      </c>
      <c r="H19723" t="s">
        <v>76043</v>
      </c>
      <c r="I19723" t="s">
        <v>76042</v>
      </c>
      <c r="J19723" t="s">
        <v>76041</v>
      </c>
      <c r="K19723" t="s">
        <v>208</v>
      </c>
      <c r="L19723" t="s">
        <v>76040</v>
      </c>
      <c r="N19723" t="s">
        <v>208</v>
      </c>
      <c r="O19723" t="s">
        <v>476</v>
      </c>
      <c r="P19723" t="s">
        <v>476</v>
      </c>
    </row>
    <row r="19724" spans="3:16">
      <c r="C19724" t="s">
        <v>51575</v>
      </c>
      <c r="D19724" t="s">
        <v>51574</v>
      </c>
      <c r="E19724" t="str">
        <f t="shared" si="308"/>
        <v>682421 - ICPF</v>
      </c>
      <c r="F19724" t="s">
        <v>5346</v>
      </c>
      <c r="G19724" t="s">
        <v>51573</v>
      </c>
      <c r="H19724" t="s">
        <v>51572</v>
      </c>
      <c r="I19724" t="s">
        <v>51571</v>
      </c>
      <c r="J19724" t="s">
        <v>51570</v>
      </c>
      <c r="K19724" t="s">
        <v>208</v>
      </c>
      <c r="L19724" t="s">
        <v>51569</v>
      </c>
      <c r="N19724" t="s">
        <v>208</v>
      </c>
      <c r="O19724" t="s">
        <v>476</v>
      </c>
      <c r="P19724" t="s">
        <v>476</v>
      </c>
    </row>
    <row r="19725" spans="3:16">
      <c r="C19725" t="s">
        <v>49582</v>
      </c>
      <c r="D19725" t="s">
        <v>49581</v>
      </c>
      <c r="E19725" t="str">
        <f t="shared" si="308"/>
        <v>670250 - JSSR</v>
      </c>
      <c r="F19725" t="s">
        <v>10701</v>
      </c>
      <c r="G19725" t="s">
        <v>49580</v>
      </c>
      <c r="H19725" t="s">
        <v>49579</v>
      </c>
      <c r="I19725" t="s">
        <v>2101</v>
      </c>
      <c r="K19725" t="s">
        <v>208</v>
      </c>
      <c r="L19725" t="s">
        <v>49578</v>
      </c>
      <c r="N19725" t="s">
        <v>208</v>
      </c>
      <c r="O19725" t="s">
        <v>476</v>
      </c>
      <c r="P19725" t="s">
        <v>476</v>
      </c>
    </row>
    <row r="19726" spans="3:16">
      <c r="C19726" t="s">
        <v>9573</v>
      </c>
      <c r="D19726" t="s">
        <v>9572</v>
      </c>
      <c r="E19726" t="str">
        <f t="shared" si="308"/>
        <v>596243 - TMDU</v>
      </c>
      <c r="F19726" t="s">
        <v>9571</v>
      </c>
      <c r="G19726" t="s">
        <v>9570</v>
      </c>
      <c r="H19726" t="s">
        <v>9569</v>
      </c>
      <c r="I19726" t="s">
        <v>2101</v>
      </c>
      <c r="K19726" t="s">
        <v>208</v>
      </c>
      <c r="L19726" t="s">
        <v>9568</v>
      </c>
      <c r="N19726" t="s">
        <v>208</v>
      </c>
      <c r="O19726" t="s">
        <v>476</v>
      </c>
      <c r="P19726" t="s">
        <v>476</v>
      </c>
    </row>
    <row r="19727" spans="3:16">
      <c r="C19727" t="s">
        <v>2106</v>
      </c>
      <c r="D19727" t="s">
        <v>2105</v>
      </c>
      <c r="E19727" t="str">
        <f t="shared" si="308"/>
        <v>642307 - WABIP</v>
      </c>
      <c r="F19727" t="s">
        <v>2104</v>
      </c>
      <c r="G19727" t="s">
        <v>2103</v>
      </c>
      <c r="H19727" t="s">
        <v>2102</v>
      </c>
      <c r="I19727" t="s">
        <v>2101</v>
      </c>
      <c r="K19727" t="s">
        <v>208</v>
      </c>
      <c r="L19727" t="s">
        <v>2100</v>
      </c>
      <c r="N19727" t="s">
        <v>208</v>
      </c>
      <c r="O19727" t="s">
        <v>476</v>
      </c>
      <c r="P19727" t="s">
        <v>476</v>
      </c>
    </row>
    <row r="19728" spans="3:16">
      <c r="C19728" t="s">
        <v>115028</v>
      </c>
      <c r="D19728" t="s">
        <v>115028</v>
      </c>
      <c r="E19728" t="str">
        <f t="shared" si="308"/>
        <v>521310 - BARBADOS COMMUNITY COLLEGE</v>
      </c>
      <c r="F19728" t="s">
        <v>115027</v>
      </c>
      <c r="G19728" t="s">
        <v>115026</v>
      </c>
      <c r="I19728" t="s">
        <v>115025</v>
      </c>
      <c r="J19728" t="s">
        <v>115024</v>
      </c>
      <c r="K19728" t="s">
        <v>208</v>
      </c>
      <c r="L19728" t="s">
        <v>115023</v>
      </c>
      <c r="N19728" t="s">
        <v>208</v>
      </c>
      <c r="O19728" t="s">
        <v>476</v>
      </c>
      <c r="P19728" t="s">
        <v>476</v>
      </c>
    </row>
    <row r="19729" spans="3:16">
      <c r="C19729" t="s">
        <v>79055</v>
      </c>
      <c r="D19729" t="s">
        <v>79055</v>
      </c>
      <c r="E19729" t="str">
        <f t="shared" si="308"/>
        <v>605542 - EPSILON</v>
      </c>
      <c r="F19729" t="s">
        <v>42788</v>
      </c>
      <c r="G19729" t="s">
        <v>79054</v>
      </c>
      <c r="H19729" t="s">
        <v>79053</v>
      </c>
      <c r="I19729" t="s">
        <v>5220</v>
      </c>
      <c r="J19729" t="s">
        <v>79052</v>
      </c>
      <c r="K19729" t="s">
        <v>208</v>
      </c>
      <c r="L19729" t="s">
        <v>79051</v>
      </c>
      <c r="N19729" t="s">
        <v>208</v>
      </c>
      <c r="O19729" t="s">
        <v>476</v>
      </c>
      <c r="P19729" t="s">
        <v>476</v>
      </c>
    </row>
    <row r="19730" spans="3:16">
      <c r="C19730" t="s">
        <v>51788</v>
      </c>
      <c r="D19730" t="s">
        <v>51787</v>
      </c>
      <c r="E19730" t="str">
        <f t="shared" si="308"/>
        <v>570369 - IAP-AD</v>
      </c>
      <c r="F19730" t="s">
        <v>21653</v>
      </c>
      <c r="G19730" t="s">
        <v>51786</v>
      </c>
      <c r="H19730" t="s">
        <v>51785</v>
      </c>
      <c r="I19730" t="s">
        <v>5220</v>
      </c>
      <c r="K19730" t="s">
        <v>208</v>
      </c>
      <c r="L19730" t="s">
        <v>51784</v>
      </c>
      <c r="N19730" t="s">
        <v>208</v>
      </c>
      <c r="O19730" t="s">
        <v>476</v>
      </c>
      <c r="P19730" t="s">
        <v>476</v>
      </c>
    </row>
    <row r="19731" spans="3:16">
      <c r="C19731" t="s">
        <v>44458</v>
      </c>
      <c r="D19731" t="s">
        <v>44457</v>
      </c>
      <c r="E19731" t="str">
        <f t="shared" si="308"/>
        <v>603971 - LSGS</v>
      </c>
      <c r="F19731" t="s">
        <v>44456</v>
      </c>
      <c r="G19731" t="s">
        <v>44455</v>
      </c>
      <c r="H19731" t="s">
        <v>44454</v>
      </c>
      <c r="I19731" t="s">
        <v>5220</v>
      </c>
      <c r="K19731" t="s">
        <v>208</v>
      </c>
      <c r="L19731" t="s">
        <v>44453</v>
      </c>
      <c r="N19731" t="s">
        <v>208</v>
      </c>
      <c r="O19731" t="s">
        <v>476</v>
      </c>
      <c r="P19731" t="s">
        <v>476</v>
      </c>
    </row>
    <row r="19732" spans="3:16">
      <c r="C19732" t="s">
        <v>44452</v>
      </c>
      <c r="D19732" t="s">
        <v>44451</v>
      </c>
      <c r="E19732" t="str">
        <f t="shared" si="308"/>
        <v>685665 - LSEDL</v>
      </c>
      <c r="F19732" t="s">
        <v>1124</v>
      </c>
      <c r="H19732" t="s">
        <v>44450</v>
      </c>
      <c r="I19732" t="s">
        <v>5220</v>
      </c>
      <c r="K19732" t="s">
        <v>208</v>
      </c>
      <c r="L19732" t="s">
        <v>44449</v>
      </c>
      <c r="N19732" t="s">
        <v>208</v>
      </c>
      <c r="O19732" t="s">
        <v>476</v>
      </c>
      <c r="P19732" t="s">
        <v>476</v>
      </c>
    </row>
    <row r="19733" spans="3:16">
      <c r="C19733" t="s">
        <v>5225</v>
      </c>
      <c r="D19733" t="s">
        <v>5224</v>
      </c>
      <c r="E19733" t="str">
        <f t="shared" si="308"/>
        <v>559957 - USJ</v>
      </c>
      <c r="F19733" t="s">
        <v>5223</v>
      </c>
      <c r="G19733" t="s">
        <v>5222</v>
      </c>
      <c r="H19733" t="s">
        <v>5221</v>
      </c>
      <c r="I19733" t="s">
        <v>5220</v>
      </c>
      <c r="J19733" t="s">
        <v>5219</v>
      </c>
      <c r="K19733" t="s">
        <v>208</v>
      </c>
      <c r="L19733" t="s">
        <v>5218</v>
      </c>
      <c r="N19733" t="s">
        <v>208</v>
      </c>
      <c r="O19733" t="s">
        <v>476</v>
      </c>
      <c r="P19733" t="s">
        <v>476</v>
      </c>
    </row>
    <row r="19734" spans="3:16">
      <c r="C19734" t="s">
        <v>125533</v>
      </c>
      <c r="D19734" t="s">
        <v>125532</v>
      </c>
      <c r="E19734" t="str">
        <f t="shared" si="308"/>
        <v>466335 - AFEDI SECTEUR NORD EST</v>
      </c>
      <c r="G19734" t="s">
        <v>125531</v>
      </c>
      <c r="I19734" t="s">
        <v>125530</v>
      </c>
      <c r="K19734" t="s">
        <v>208</v>
      </c>
      <c r="L19734" t="s">
        <v>125529</v>
      </c>
      <c r="N19734" t="s">
        <v>208</v>
      </c>
      <c r="O19734" t="s">
        <v>476</v>
      </c>
      <c r="P19734" t="s">
        <v>476</v>
      </c>
    </row>
    <row r="19735" spans="3:16">
      <c r="C19735" t="s">
        <v>85545</v>
      </c>
      <c r="D19735" t="s">
        <v>85545</v>
      </c>
      <c r="E19735" t="str">
        <f t="shared" si="308"/>
        <v>471410 - EAHM LUXEMBOURG</v>
      </c>
      <c r="F19735" t="s">
        <v>85544</v>
      </c>
      <c r="G19735" t="s">
        <v>7503</v>
      </c>
      <c r="H19735" t="s">
        <v>85543</v>
      </c>
      <c r="I19735" t="s">
        <v>7502</v>
      </c>
      <c r="J19735" t="s">
        <v>85542</v>
      </c>
      <c r="K19735" t="s">
        <v>208</v>
      </c>
      <c r="L19735" t="s">
        <v>85541</v>
      </c>
      <c r="N19735" t="s">
        <v>208</v>
      </c>
      <c r="O19735" t="s">
        <v>476</v>
      </c>
      <c r="P19735" t="s">
        <v>476</v>
      </c>
    </row>
    <row r="19736" spans="3:16">
      <c r="C19736" t="s">
        <v>73414</v>
      </c>
      <c r="D19736" t="s">
        <v>73413</v>
      </c>
      <c r="E19736" t="str">
        <f t="shared" si="308"/>
        <v>675696 - FHL</v>
      </c>
      <c r="F19736" t="s">
        <v>11857</v>
      </c>
      <c r="G19736" t="s">
        <v>73412</v>
      </c>
      <c r="H19736" t="s">
        <v>73411</v>
      </c>
      <c r="I19736" t="s">
        <v>7502</v>
      </c>
      <c r="J19736" t="s">
        <v>73410</v>
      </c>
      <c r="K19736" t="s">
        <v>208</v>
      </c>
      <c r="L19736" t="s">
        <v>73409</v>
      </c>
      <c r="N19736" t="s">
        <v>208</v>
      </c>
      <c r="O19736" t="s">
        <v>476</v>
      </c>
      <c r="P19736" t="s">
        <v>476</v>
      </c>
    </row>
    <row r="19737" spans="3:16">
      <c r="C19737" t="s">
        <v>7505</v>
      </c>
      <c r="D19737" t="s">
        <v>7504</v>
      </c>
      <c r="E19737" t="str">
        <f t="shared" si="308"/>
        <v>642915 - URSIL</v>
      </c>
      <c r="F19737" t="s">
        <v>5898</v>
      </c>
      <c r="G19737" t="s">
        <v>7503</v>
      </c>
      <c r="I19737" t="s">
        <v>7502</v>
      </c>
      <c r="K19737" t="s">
        <v>208</v>
      </c>
      <c r="L19737" t="s">
        <v>7501</v>
      </c>
      <c r="N19737" t="s">
        <v>208</v>
      </c>
      <c r="O19737" t="s">
        <v>476</v>
      </c>
      <c r="P19737" t="s">
        <v>476</v>
      </c>
    </row>
    <row r="19738" spans="3:16">
      <c r="C19738" t="s">
        <v>6748</v>
      </c>
      <c r="D19738" t="s">
        <v>6747</v>
      </c>
      <c r="E19738" t="str">
        <f t="shared" si="308"/>
        <v>564448 - UFEP</v>
      </c>
      <c r="F19738" t="s">
        <v>1408</v>
      </c>
      <c r="G19738" t="s">
        <v>6746</v>
      </c>
      <c r="H19738" t="s">
        <v>6745</v>
      </c>
      <c r="I19738" t="s">
        <v>6744</v>
      </c>
      <c r="J19738" t="s">
        <v>6743</v>
      </c>
      <c r="K19738" t="s">
        <v>208</v>
      </c>
      <c r="L19738" t="s">
        <v>6742</v>
      </c>
      <c r="N19738" t="s">
        <v>208</v>
      </c>
      <c r="O19738" t="s">
        <v>476</v>
      </c>
      <c r="P19738" t="s">
        <v>476</v>
      </c>
    </row>
    <row r="19739" spans="3:16">
      <c r="C19739" t="s">
        <v>79910</v>
      </c>
      <c r="D19739" t="s">
        <v>79910</v>
      </c>
      <c r="E19739" t="str">
        <f t="shared" si="308"/>
        <v>567553 - ENFANCE POSITIVE</v>
      </c>
      <c r="F19739" t="s">
        <v>21027</v>
      </c>
      <c r="G19739" t="s">
        <v>79909</v>
      </c>
      <c r="I19739" t="s">
        <v>79908</v>
      </c>
      <c r="J19739" t="s">
        <v>79907</v>
      </c>
      <c r="K19739" t="s">
        <v>208</v>
      </c>
      <c r="L19739" t="s">
        <v>79906</v>
      </c>
      <c r="N19739" t="s">
        <v>208</v>
      </c>
      <c r="O19739" t="s">
        <v>476</v>
      </c>
      <c r="P19739" t="s">
        <v>476</v>
      </c>
    </row>
    <row r="19740" spans="3:16">
      <c r="C19740" t="s">
        <v>52194</v>
      </c>
      <c r="D19740" t="s">
        <v>52193</v>
      </c>
      <c r="E19740" t="str">
        <f t="shared" si="308"/>
        <v>525157 - IUIL</v>
      </c>
      <c r="F19740" t="s">
        <v>52192</v>
      </c>
      <c r="G19740" t="s">
        <v>52191</v>
      </c>
      <c r="H19740" t="s">
        <v>52190</v>
      </c>
      <c r="I19740" t="s">
        <v>52189</v>
      </c>
      <c r="J19740" t="s">
        <v>52188</v>
      </c>
      <c r="K19740" t="s">
        <v>208</v>
      </c>
      <c r="L19740" t="s">
        <v>52187</v>
      </c>
      <c r="N19740" t="s">
        <v>208</v>
      </c>
      <c r="O19740" t="s">
        <v>476</v>
      </c>
      <c r="P19740" t="s">
        <v>476</v>
      </c>
    </row>
    <row r="19741" spans="3:16">
      <c r="C19741" t="s">
        <v>87410</v>
      </c>
      <c r="D19741" t="s">
        <v>87410</v>
      </c>
      <c r="E19741" t="str">
        <f t="shared" si="308"/>
        <v>584162 - DEWIDONG</v>
      </c>
      <c r="F19741" t="s">
        <v>87409</v>
      </c>
      <c r="G19741" t="s">
        <v>87408</v>
      </c>
      <c r="I19741" t="s">
        <v>82452</v>
      </c>
      <c r="J19741" t="s">
        <v>87407</v>
      </c>
      <c r="K19741" t="s">
        <v>208</v>
      </c>
      <c r="L19741" t="s">
        <v>87406</v>
      </c>
      <c r="N19741" t="s">
        <v>208</v>
      </c>
      <c r="O19741" t="s">
        <v>476</v>
      </c>
      <c r="P19741" t="s">
        <v>476</v>
      </c>
    </row>
    <row r="19742" spans="3:16">
      <c r="C19742" t="s">
        <v>82454</v>
      </c>
      <c r="D19742" t="s">
        <v>82454</v>
      </c>
      <c r="E19742" t="str">
        <f t="shared" si="308"/>
        <v>436070 - EDITSOFT</v>
      </c>
      <c r="G19742" t="s">
        <v>82453</v>
      </c>
      <c r="I19742" t="s">
        <v>82452</v>
      </c>
      <c r="J19742" t="s">
        <v>82451</v>
      </c>
      <c r="K19742" t="s">
        <v>208</v>
      </c>
      <c r="L19742" t="s">
        <v>82450</v>
      </c>
      <c r="N19742" t="s">
        <v>208</v>
      </c>
      <c r="O19742" t="s">
        <v>476</v>
      </c>
      <c r="P19742" t="s">
        <v>476</v>
      </c>
    </row>
    <row r="19743" spans="3:16">
      <c r="C19743" t="s">
        <v>59733</v>
      </c>
      <c r="D19743" t="s">
        <v>59733</v>
      </c>
      <c r="E19743" t="str">
        <f t="shared" si="308"/>
        <v>500914 - ICF INTERNATIONAL</v>
      </c>
      <c r="F19743" t="s">
        <v>59732</v>
      </c>
      <c r="G19743" t="s">
        <v>59731</v>
      </c>
      <c r="H19743" t="s">
        <v>59730</v>
      </c>
      <c r="I19743" t="s">
        <v>59729</v>
      </c>
      <c r="J19743" t="s">
        <v>59728</v>
      </c>
      <c r="K19743" t="s">
        <v>208</v>
      </c>
      <c r="L19743" t="s">
        <v>59727</v>
      </c>
      <c r="N19743" t="s">
        <v>208</v>
      </c>
      <c r="O19743" t="s">
        <v>476</v>
      </c>
      <c r="P19743" t="s">
        <v>476</v>
      </c>
    </row>
    <row r="19744" spans="3:16">
      <c r="C19744" t="s">
        <v>129356</v>
      </c>
      <c r="D19744" t="s">
        <v>129356</v>
      </c>
      <c r="E19744" t="str">
        <f t="shared" si="308"/>
        <v>575148 - ALZHEIMER EUROPE</v>
      </c>
      <c r="F19744" t="s">
        <v>16212</v>
      </c>
      <c r="G19744" t="s">
        <v>129355</v>
      </c>
      <c r="I19744" t="s">
        <v>30521</v>
      </c>
      <c r="J19744" t="s">
        <v>129354</v>
      </c>
      <c r="K19744" t="s">
        <v>208</v>
      </c>
      <c r="L19744" t="s">
        <v>129353</v>
      </c>
      <c r="N19744" t="s">
        <v>208</v>
      </c>
      <c r="O19744" t="s">
        <v>476</v>
      </c>
      <c r="P19744" t="s">
        <v>476</v>
      </c>
    </row>
    <row r="19745" spans="3:16">
      <c r="C19745" t="s">
        <v>113828</v>
      </c>
      <c r="D19745" t="s">
        <v>113828</v>
      </c>
      <c r="E19745" t="str">
        <f t="shared" si="308"/>
        <v>580004 - B-FAMILIES</v>
      </c>
      <c r="F19745" t="s">
        <v>50981</v>
      </c>
      <c r="G19745" t="s">
        <v>113827</v>
      </c>
      <c r="I19745" t="s">
        <v>30521</v>
      </c>
      <c r="J19745" t="s">
        <v>46914</v>
      </c>
      <c r="K19745" t="s">
        <v>208</v>
      </c>
      <c r="L19745" t="s">
        <v>113826</v>
      </c>
      <c r="N19745" t="s">
        <v>208</v>
      </c>
      <c r="O19745" t="s">
        <v>476</v>
      </c>
      <c r="P19745" t="s">
        <v>476</v>
      </c>
    </row>
    <row r="19746" spans="3:16">
      <c r="C19746" t="s">
        <v>100098</v>
      </c>
      <c r="D19746" t="s">
        <v>100097</v>
      </c>
      <c r="E19746" t="str">
        <f t="shared" si="308"/>
        <v>604604 - CESAS</v>
      </c>
      <c r="F19746" t="s">
        <v>16125</v>
      </c>
      <c r="G19746" t="s">
        <v>100096</v>
      </c>
      <c r="I19746" t="s">
        <v>30521</v>
      </c>
      <c r="J19746" t="s">
        <v>100095</v>
      </c>
      <c r="K19746" t="s">
        <v>208</v>
      </c>
      <c r="L19746" t="s">
        <v>100094</v>
      </c>
      <c r="N19746" t="s">
        <v>208</v>
      </c>
      <c r="O19746" t="s">
        <v>476</v>
      </c>
      <c r="P19746" t="s">
        <v>476</v>
      </c>
    </row>
    <row r="19747" spans="3:16">
      <c r="C19747" t="s">
        <v>94694</v>
      </c>
      <c r="D19747" t="s">
        <v>94693</v>
      </c>
      <c r="E19747" t="str">
        <f t="shared" si="308"/>
        <v>211175 - CIPIQ-S</v>
      </c>
      <c r="I19747" t="s">
        <v>30521</v>
      </c>
      <c r="J19747" t="s">
        <v>94692</v>
      </c>
      <c r="K19747" t="s">
        <v>208</v>
      </c>
      <c r="L19747" t="s">
        <v>94691</v>
      </c>
      <c r="N19747" t="s">
        <v>208</v>
      </c>
      <c r="O19747" t="s">
        <v>476</v>
      </c>
      <c r="P19747" t="s">
        <v>476</v>
      </c>
    </row>
    <row r="19748" spans="3:16">
      <c r="C19748" t="s">
        <v>75547</v>
      </c>
      <c r="D19748" t="s">
        <v>75546</v>
      </c>
      <c r="E19748" t="str">
        <f t="shared" si="308"/>
        <v>541357 - ESSKA</v>
      </c>
      <c r="F19748" t="s">
        <v>75545</v>
      </c>
      <c r="G19748" t="s">
        <v>75544</v>
      </c>
      <c r="H19748" t="s">
        <v>75543</v>
      </c>
      <c r="I19748" t="s">
        <v>30521</v>
      </c>
      <c r="J19748" t="s">
        <v>75542</v>
      </c>
      <c r="K19748" t="s">
        <v>208</v>
      </c>
      <c r="L19748" t="s">
        <v>75541</v>
      </c>
      <c r="N19748" t="s">
        <v>208</v>
      </c>
      <c r="O19748" t="s">
        <v>476</v>
      </c>
      <c r="P19748" t="s">
        <v>476</v>
      </c>
    </row>
    <row r="19749" spans="3:16">
      <c r="C19749" t="s">
        <v>75325</v>
      </c>
      <c r="D19749" t="s">
        <v>75324</v>
      </c>
      <c r="E19749" t="str">
        <f t="shared" si="308"/>
        <v>552800 - ESPES</v>
      </c>
      <c r="F19749" t="s">
        <v>56649</v>
      </c>
      <c r="G19749" t="s">
        <v>75323</v>
      </c>
      <c r="H19749" t="s">
        <v>75322</v>
      </c>
      <c r="I19749" t="s">
        <v>30521</v>
      </c>
      <c r="J19749" t="s">
        <v>75321</v>
      </c>
      <c r="K19749" t="s">
        <v>208</v>
      </c>
      <c r="L19749" t="s">
        <v>75320</v>
      </c>
      <c r="N19749" t="s">
        <v>208</v>
      </c>
      <c r="O19749" t="s">
        <v>476</v>
      </c>
      <c r="P19749" t="s">
        <v>476</v>
      </c>
    </row>
    <row r="19750" spans="3:16">
      <c r="C19750" t="s">
        <v>75307</v>
      </c>
      <c r="D19750" t="s">
        <v>75306</v>
      </c>
      <c r="E19750" t="str">
        <f t="shared" si="308"/>
        <v>551284 - ESPEN</v>
      </c>
      <c r="F19750" t="s">
        <v>52112</v>
      </c>
      <c r="G19750" t="s">
        <v>75305</v>
      </c>
      <c r="I19750" t="s">
        <v>30521</v>
      </c>
      <c r="K19750" t="s">
        <v>208</v>
      </c>
      <c r="L19750" t="s">
        <v>75304</v>
      </c>
      <c r="N19750" t="s">
        <v>208</v>
      </c>
      <c r="O19750" t="s">
        <v>476</v>
      </c>
      <c r="P19750" t="s">
        <v>476</v>
      </c>
    </row>
    <row r="19751" spans="3:16">
      <c r="C19751" t="s">
        <v>64188</v>
      </c>
      <c r="D19751" t="s">
        <v>64187</v>
      </c>
      <c r="E19751" t="str">
        <f t="shared" si="308"/>
        <v>510221 - GERCPEA</v>
      </c>
      <c r="F19751" t="s">
        <v>64186</v>
      </c>
      <c r="G19751" t="s">
        <v>64185</v>
      </c>
      <c r="I19751" t="s">
        <v>30521</v>
      </c>
      <c r="J19751" t="s">
        <v>64184</v>
      </c>
      <c r="K19751" t="s">
        <v>208</v>
      </c>
      <c r="L19751" t="s">
        <v>64183</v>
      </c>
      <c r="N19751" t="s">
        <v>208</v>
      </c>
      <c r="O19751" t="s">
        <v>476</v>
      </c>
      <c r="P19751" t="s">
        <v>476</v>
      </c>
    </row>
    <row r="19752" spans="3:16">
      <c r="C19752" t="s">
        <v>60693</v>
      </c>
      <c r="D19752" t="s">
        <v>60693</v>
      </c>
      <c r="E19752" t="str">
        <f t="shared" si="308"/>
        <v>570035 - HOPITAUX ROBERT SCHUMAN</v>
      </c>
      <c r="F19752" t="s">
        <v>60692</v>
      </c>
      <c r="G19752" t="s">
        <v>60691</v>
      </c>
      <c r="I19752" t="s">
        <v>30521</v>
      </c>
      <c r="J19752" t="s">
        <v>60690</v>
      </c>
      <c r="K19752" t="s">
        <v>208</v>
      </c>
      <c r="L19752" t="s">
        <v>60689</v>
      </c>
      <c r="N19752" t="s">
        <v>208</v>
      </c>
      <c r="O19752" t="s">
        <v>476</v>
      </c>
      <c r="P19752" t="s">
        <v>476</v>
      </c>
    </row>
    <row r="19753" spans="3:16">
      <c r="C19753" t="s">
        <v>54697</v>
      </c>
      <c r="D19753" t="s">
        <v>54689</v>
      </c>
      <c r="E19753" t="str">
        <f t="shared" si="308"/>
        <v>644950 - IEDRS</v>
      </c>
      <c r="F19753" t="s">
        <v>4174</v>
      </c>
      <c r="G19753" t="s">
        <v>54696</v>
      </c>
      <c r="H19753" t="s">
        <v>54695</v>
      </c>
      <c r="I19753" t="s">
        <v>30521</v>
      </c>
      <c r="J19753" t="s">
        <v>54694</v>
      </c>
      <c r="K19753" t="s">
        <v>208</v>
      </c>
      <c r="L19753" t="s">
        <v>54693</v>
      </c>
      <c r="N19753" t="s">
        <v>208</v>
      </c>
      <c r="O19753" t="s">
        <v>476</v>
      </c>
      <c r="P19753" t="s">
        <v>476</v>
      </c>
    </row>
    <row r="19754" spans="3:16">
      <c r="C19754" t="s">
        <v>53882</v>
      </c>
      <c r="D19754" t="s">
        <v>53881</v>
      </c>
      <c r="E19754" t="str">
        <f t="shared" si="308"/>
        <v>530244 - IMHEL</v>
      </c>
      <c r="F19754" t="s">
        <v>53880</v>
      </c>
      <c r="G19754" t="s">
        <v>53879</v>
      </c>
      <c r="H19754" t="s">
        <v>53878</v>
      </c>
      <c r="I19754" t="s">
        <v>30521</v>
      </c>
      <c r="K19754" t="s">
        <v>208</v>
      </c>
      <c r="L19754" t="s">
        <v>53877</v>
      </c>
      <c r="N19754" t="s">
        <v>208</v>
      </c>
      <c r="O19754" t="s">
        <v>476</v>
      </c>
      <c r="P19754" t="s">
        <v>476</v>
      </c>
    </row>
    <row r="19755" spans="3:16">
      <c r="C19755" t="s">
        <v>46916</v>
      </c>
      <c r="D19755" t="s">
        <v>46916</v>
      </c>
      <c r="E19755" t="str">
        <f t="shared" si="308"/>
        <v>563470 - LA MAISON DU LIEN PARENT ENFANT</v>
      </c>
      <c r="F19755" t="s">
        <v>22791</v>
      </c>
      <c r="G19755" t="s">
        <v>46915</v>
      </c>
      <c r="I19755" t="s">
        <v>30521</v>
      </c>
      <c r="J19755" t="s">
        <v>46914</v>
      </c>
      <c r="K19755" t="s">
        <v>208</v>
      </c>
      <c r="L19755" t="s">
        <v>46913</v>
      </c>
      <c r="N19755" t="s">
        <v>208</v>
      </c>
      <c r="O19755" t="s">
        <v>476</v>
      </c>
      <c r="P19755" t="s">
        <v>476</v>
      </c>
    </row>
    <row r="19756" spans="3:16">
      <c r="C19756" t="s">
        <v>36284</v>
      </c>
      <c r="D19756" t="s">
        <v>36284</v>
      </c>
      <c r="E19756" t="str">
        <f t="shared" si="308"/>
        <v>527245 - MG CONCEPTS SARL</v>
      </c>
      <c r="F19756" t="s">
        <v>36283</v>
      </c>
      <c r="G19756" t="s">
        <v>36282</v>
      </c>
      <c r="I19756" t="s">
        <v>30521</v>
      </c>
      <c r="J19756" t="s">
        <v>36281</v>
      </c>
      <c r="K19756" t="s">
        <v>208</v>
      </c>
      <c r="L19756" t="s">
        <v>36280</v>
      </c>
      <c r="N19756" t="s">
        <v>208</v>
      </c>
      <c r="O19756" t="s">
        <v>476</v>
      </c>
      <c r="P19756" t="s">
        <v>476</v>
      </c>
    </row>
    <row r="19757" spans="3:16">
      <c r="C19757" t="s">
        <v>30524</v>
      </c>
      <c r="D19757" t="s">
        <v>30524</v>
      </c>
      <c r="E19757" t="str">
        <f t="shared" si="308"/>
        <v>517975 - ORSYS LUXEMBOURG</v>
      </c>
      <c r="F19757" t="s">
        <v>30523</v>
      </c>
      <c r="G19757" t="s">
        <v>30522</v>
      </c>
      <c r="I19757" t="s">
        <v>30521</v>
      </c>
      <c r="J19757" t="s">
        <v>30520</v>
      </c>
      <c r="K19757" t="s">
        <v>208</v>
      </c>
      <c r="L19757" t="s">
        <v>30519</v>
      </c>
      <c r="N19757" t="s">
        <v>208</v>
      </c>
      <c r="O19757" t="s">
        <v>476</v>
      </c>
      <c r="P19757" t="s">
        <v>30518</v>
      </c>
    </row>
    <row r="19758" spans="3:16">
      <c r="C19758" t="s">
        <v>92432</v>
      </c>
      <c r="D19758" t="s">
        <v>92431</v>
      </c>
      <c r="E19758" t="str">
        <f t="shared" si="308"/>
        <v>495633 - CGRH</v>
      </c>
      <c r="F19758" t="s">
        <v>67940</v>
      </c>
      <c r="G19758" t="s">
        <v>92430</v>
      </c>
      <c r="I19758" t="s">
        <v>92429</v>
      </c>
      <c r="J19758" t="s">
        <v>92428</v>
      </c>
      <c r="K19758" t="s">
        <v>208</v>
      </c>
      <c r="L19758" t="s">
        <v>92427</v>
      </c>
      <c r="N19758" t="s">
        <v>208</v>
      </c>
      <c r="O19758" t="s">
        <v>476</v>
      </c>
      <c r="P19758" t="s">
        <v>476</v>
      </c>
    </row>
    <row r="19759" spans="3:16">
      <c r="C19759" t="s">
        <v>22431</v>
      </c>
      <c r="D19759" t="s">
        <v>22430</v>
      </c>
      <c r="E19759" t="str">
        <f t="shared" si="308"/>
        <v>617489 - RESILIENCE INSTITUT LUXEMBOURG</v>
      </c>
      <c r="F19759" t="s">
        <v>7365</v>
      </c>
      <c r="G19759" t="s">
        <v>22429</v>
      </c>
      <c r="I19759" t="s">
        <v>22428</v>
      </c>
      <c r="J19759" t="s">
        <v>22427</v>
      </c>
      <c r="K19759" t="s">
        <v>208</v>
      </c>
      <c r="L19759" t="s">
        <v>22426</v>
      </c>
      <c r="N19759" t="s">
        <v>208</v>
      </c>
      <c r="O19759" t="s">
        <v>476</v>
      </c>
      <c r="P19759" t="s">
        <v>476</v>
      </c>
    </row>
    <row r="19760" spans="3:16">
      <c r="C19760" t="s">
        <v>46749</v>
      </c>
      <c r="D19760" t="s">
        <v>46749</v>
      </c>
      <c r="E19760" t="str">
        <f t="shared" si="308"/>
        <v>554285 - LA ROYALE</v>
      </c>
      <c r="G19760" t="s">
        <v>46748</v>
      </c>
      <c r="I19760" t="s">
        <v>46747</v>
      </c>
      <c r="J19760" t="s">
        <v>46746</v>
      </c>
      <c r="K19760" t="s">
        <v>208</v>
      </c>
      <c r="L19760" t="s">
        <v>46745</v>
      </c>
      <c r="N19760" t="s">
        <v>208</v>
      </c>
      <c r="O19760" t="s">
        <v>476</v>
      </c>
      <c r="P19760" t="s">
        <v>476</v>
      </c>
    </row>
    <row r="19761" spans="3:16">
      <c r="C19761" t="s">
        <v>71682</v>
      </c>
      <c r="D19761" t="s">
        <v>71682</v>
      </c>
      <c r="E19761" t="str">
        <f t="shared" si="308"/>
        <v>530517 - FONDATION KANNERSCHLASS</v>
      </c>
      <c r="F19761" t="s">
        <v>7372</v>
      </c>
      <c r="G19761" t="s">
        <v>71681</v>
      </c>
      <c r="I19761" t="s">
        <v>71680</v>
      </c>
      <c r="J19761" t="s">
        <v>71679</v>
      </c>
      <c r="K19761" t="s">
        <v>208</v>
      </c>
      <c r="L19761" t="s">
        <v>71678</v>
      </c>
      <c r="N19761" t="s">
        <v>208</v>
      </c>
      <c r="O19761" t="s">
        <v>476</v>
      </c>
      <c r="P19761" t="s">
        <v>476</v>
      </c>
    </row>
    <row r="19762" spans="3:16">
      <c r="C19762" t="s">
        <v>41471</v>
      </c>
      <c r="D19762" t="s">
        <v>41471</v>
      </c>
      <c r="E19762" t="str">
        <f t="shared" si="308"/>
        <v>552689 - LUXEMBOURG INSTITUT OF HEALTH</v>
      </c>
      <c r="F19762" t="s">
        <v>41470</v>
      </c>
      <c r="G19762" t="s">
        <v>41469</v>
      </c>
      <c r="H19762" t="s">
        <v>41468</v>
      </c>
      <c r="I19762" t="s">
        <v>23575</v>
      </c>
      <c r="J19762" t="s">
        <v>41467</v>
      </c>
      <c r="K19762" t="s">
        <v>208</v>
      </c>
      <c r="L19762" t="s">
        <v>41466</v>
      </c>
      <c r="N19762" t="s">
        <v>208</v>
      </c>
      <c r="O19762" t="s">
        <v>476</v>
      </c>
      <c r="P19762" t="s">
        <v>476</v>
      </c>
    </row>
    <row r="19763" spans="3:16">
      <c r="C19763" t="s">
        <v>23578</v>
      </c>
      <c r="D19763" t="s">
        <v>23578</v>
      </c>
      <c r="E19763" t="str">
        <f t="shared" si="308"/>
        <v>672300 - REEDUCATION PRECOCE HELLEF FIR DE PUPPELCHEN</v>
      </c>
      <c r="F19763" t="s">
        <v>23577</v>
      </c>
      <c r="G19763" t="s">
        <v>23576</v>
      </c>
      <c r="I19763" t="s">
        <v>23575</v>
      </c>
      <c r="J19763" t="s">
        <v>23574</v>
      </c>
      <c r="K19763" t="s">
        <v>208</v>
      </c>
      <c r="L19763" t="s">
        <v>23573</v>
      </c>
      <c r="N19763" t="s">
        <v>208</v>
      </c>
      <c r="O19763" t="s">
        <v>476</v>
      </c>
      <c r="P19763" t="s">
        <v>476</v>
      </c>
    </row>
    <row r="19764" spans="3:16">
      <c r="C19764" t="s">
        <v>105725</v>
      </c>
      <c r="D19764" t="s">
        <v>105724</v>
      </c>
      <c r="E19764" t="str">
        <f t="shared" si="308"/>
        <v>576566 - CICM MADAGASCAR</v>
      </c>
      <c r="F19764" t="s">
        <v>10109</v>
      </c>
      <c r="G19764" t="s">
        <v>105723</v>
      </c>
      <c r="H19764" t="s">
        <v>105722</v>
      </c>
      <c r="I19764" t="s">
        <v>105721</v>
      </c>
      <c r="J19764" t="s">
        <v>105720</v>
      </c>
      <c r="K19764" t="s">
        <v>208</v>
      </c>
      <c r="L19764" t="s">
        <v>105719</v>
      </c>
      <c r="N19764" t="s">
        <v>208</v>
      </c>
      <c r="O19764" t="s">
        <v>476</v>
      </c>
      <c r="P19764" t="s">
        <v>476</v>
      </c>
    </row>
    <row r="19765" spans="3:16">
      <c r="C19765" t="s">
        <v>51673</v>
      </c>
      <c r="D19765" t="s">
        <v>51672</v>
      </c>
      <c r="E19765" t="str">
        <f t="shared" si="308"/>
        <v>657888 - IALP</v>
      </c>
      <c r="F19765" t="s">
        <v>9520</v>
      </c>
      <c r="G19765" t="s">
        <v>51671</v>
      </c>
      <c r="H19765" t="s">
        <v>51670</v>
      </c>
      <c r="I19765" t="s">
        <v>51669</v>
      </c>
      <c r="J19765" t="s">
        <v>51668</v>
      </c>
      <c r="K19765" t="s">
        <v>208</v>
      </c>
      <c r="L19765" t="s">
        <v>51667</v>
      </c>
      <c r="N19765" t="s">
        <v>208</v>
      </c>
      <c r="O19765" t="s">
        <v>476</v>
      </c>
      <c r="P19765" t="s">
        <v>476</v>
      </c>
    </row>
    <row r="19766" spans="3:16">
      <c r="C19766" t="s">
        <v>38691</v>
      </c>
      <c r="D19766" t="s">
        <v>38690</v>
      </c>
      <c r="E19766" t="str">
        <f t="shared" si="308"/>
        <v>650080 - MAPN</v>
      </c>
      <c r="F19766" t="s">
        <v>38689</v>
      </c>
      <c r="G19766" t="s">
        <v>38688</v>
      </c>
      <c r="I19766" t="s">
        <v>38687</v>
      </c>
      <c r="K19766" t="s">
        <v>208</v>
      </c>
      <c r="L19766" t="s">
        <v>38686</v>
      </c>
      <c r="N19766" t="s">
        <v>208</v>
      </c>
      <c r="O19766" t="s">
        <v>476</v>
      </c>
      <c r="P19766" t="s">
        <v>476</v>
      </c>
    </row>
    <row r="19767" spans="3:16">
      <c r="C19767" t="s">
        <v>85448</v>
      </c>
      <c r="D19767" t="s">
        <v>85447</v>
      </c>
      <c r="E19767" t="str">
        <f t="shared" si="308"/>
        <v>675398 - EC ENGLISH</v>
      </c>
      <c r="F19767" t="s">
        <v>13098</v>
      </c>
      <c r="G19767" t="s">
        <v>85446</v>
      </c>
      <c r="I19767" t="s">
        <v>85445</v>
      </c>
      <c r="J19767" t="s">
        <v>85444</v>
      </c>
      <c r="K19767" t="s">
        <v>208</v>
      </c>
      <c r="L19767" t="s">
        <v>85443</v>
      </c>
      <c r="N19767" t="s">
        <v>208</v>
      </c>
      <c r="O19767" t="s">
        <v>476</v>
      </c>
      <c r="P19767" t="s">
        <v>476</v>
      </c>
    </row>
    <row r="19768" spans="3:16">
      <c r="C19768" t="s">
        <v>14990</v>
      </c>
      <c r="D19768" t="s">
        <v>14989</v>
      </c>
      <c r="E19768" t="str">
        <f t="shared" si="308"/>
        <v>668825 - SMACOT</v>
      </c>
      <c r="F19768" t="s">
        <v>14988</v>
      </c>
      <c r="G19768" t="s">
        <v>14987</v>
      </c>
      <c r="H19768" t="s">
        <v>14986</v>
      </c>
      <c r="I19768" t="s">
        <v>14985</v>
      </c>
      <c r="J19768" t="s">
        <v>14984</v>
      </c>
      <c r="K19768" t="s">
        <v>208</v>
      </c>
      <c r="L19768" t="s">
        <v>14983</v>
      </c>
      <c r="N19768" t="s">
        <v>208</v>
      </c>
      <c r="O19768" t="s">
        <v>476</v>
      </c>
      <c r="P19768" t="s">
        <v>476</v>
      </c>
    </row>
    <row r="19769" spans="3:16">
      <c r="C19769" t="s">
        <v>123509</v>
      </c>
      <c r="D19769" t="s">
        <v>123508</v>
      </c>
      <c r="E19769" t="str">
        <f t="shared" si="308"/>
        <v>611530 - AG MAROC</v>
      </c>
      <c r="F19769" t="s">
        <v>123507</v>
      </c>
      <c r="G19769" t="s">
        <v>123506</v>
      </c>
      <c r="H19769" t="s">
        <v>123505</v>
      </c>
      <c r="I19769" t="s">
        <v>14946</v>
      </c>
      <c r="J19769" t="s">
        <v>123504</v>
      </c>
      <c r="K19769" t="s">
        <v>208</v>
      </c>
      <c r="L19769" t="s">
        <v>123503</v>
      </c>
      <c r="N19769" t="s">
        <v>208</v>
      </c>
      <c r="O19769" t="s">
        <v>476</v>
      </c>
      <c r="P19769" t="s">
        <v>476</v>
      </c>
    </row>
    <row r="19770" spans="3:16">
      <c r="C19770" t="s">
        <v>120583</v>
      </c>
      <c r="D19770" t="s">
        <v>120582</v>
      </c>
      <c r="E19770" t="str">
        <f t="shared" si="308"/>
        <v>585178 - AMCAR</v>
      </c>
      <c r="F19770" t="s">
        <v>48392</v>
      </c>
      <c r="G19770" t="s">
        <v>120581</v>
      </c>
      <c r="I19770" t="s">
        <v>14946</v>
      </c>
      <c r="J19770" t="s">
        <v>120580</v>
      </c>
      <c r="K19770" t="s">
        <v>208</v>
      </c>
      <c r="L19770" t="s">
        <v>120579</v>
      </c>
      <c r="N19770" t="s">
        <v>208</v>
      </c>
      <c r="O19770" t="s">
        <v>476</v>
      </c>
      <c r="P19770" t="s">
        <v>476</v>
      </c>
    </row>
    <row r="19771" spans="3:16">
      <c r="C19771" t="s">
        <v>120573</v>
      </c>
      <c r="D19771" t="s">
        <v>120572</v>
      </c>
      <c r="E19771" t="str">
        <f t="shared" si="308"/>
        <v>677670 - AMPI</v>
      </c>
      <c r="F19771" t="s">
        <v>4499</v>
      </c>
      <c r="G19771" t="s">
        <v>120571</v>
      </c>
      <c r="H19771" t="s">
        <v>120570</v>
      </c>
      <c r="I19771" t="s">
        <v>14946</v>
      </c>
      <c r="K19771" t="s">
        <v>208</v>
      </c>
      <c r="L19771" t="s">
        <v>120569</v>
      </c>
      <c r="N19771" t="s">
        <v>208</v>
      </c>
      <c r="O19771" t="s">
        <v>476</v>
      </c>
      <c r="P19771" t="s">
        <v>476</v>
      </c>
    </row>
    <row r="19772" spans="3:16">
      <c r="C19772" t="s">
        <v>120568</v>
      </c>
      <c r="D19772" t="s">
        <v>120567</v>
      </c>
      <c r="E19772" t="str">
        <f t="shared" si="308"/>
        <v>568983 - AMPA</v>
      </c>
      <c r="F19772" t="s">
        <v>2003</v>
      </c>
      <c r="G19772" t="s">
        <v>120566</v>
      </c>
      <c r="H19772" t="s">
        <v>120565</v>
      </c>
      <c r="I19772" t="s">
        <v>14946</v>
      </c>
      <c r="K19772" t="s">
        <v>208</v>
      </c>
      <c r="L19772" t="s">
        <v>120564</v>
      </c>
      <c r="N19772" t="s">
        <v>208</v>
      </c>
      <c r="O19772" t="s">
        <v>476</v>
      </c>
      <c r="P19772" t="s">
        <v>476</v>
      </c>
    </row>
    <row r="19773" spans="3:16">
      <c r="C19773" t="s">
        <v>14982</v>
      </c>
      <c r="D19773" t="s">
        <v>14981</v>
      </c>
      <c r="E19773" t="str">
        <f t="shared" si="308"/>
        <v>560777 - SMCP</v>
      </c>
      <c r="F19773" t="s">
        <v>5162</v>
      </c>
      <c r="G19773" t="s">
        <v>14980</v>
      </c>
      <c r="H19773" t="s">
        <v>14979</v>
      </c>
      <c r="I19773" t="s">
        <v>14946</v>
      </c>
      <c r="J19773" t="s">
        <v>14978</v>
      </c>
      <c r="K19773" t="s">
        <v>208</v>
      </c>
      <c r="L19773" t="s">
        <v>14977</v>
      </c>
      <c r="N19773" t="s">
        <v>208</v>
      </c>
      <c r="O19773" t="s">
        <v>476</v>
      </c>
      <c r="P19773" t="s">
        <v>476</v>
      </c>
    </row>
    <row r="19774" spans="3:16">
      <c r="C19774" t="s">
        <v>14951</v>
      </c>
      <c r="D19774" t="s">
        <v>14950</v>
      </c>
      <c r="E19774" t="str">
        <f t="shared" si="308"/>
        <v>557201 - SMUC</v>
      </c>
      <c r="F19774" t="s">
        <v>14949</v>
      </c>
      <c r="G19774" t="s">
        <v>14948</v>
      </c>
      <c r="H19774" t="s">
        <v>14947</v>
      </c>
      <c r="I19774" t="s">
        <v>14946</v>
      </c>
      <c r="K19774" t="s">
        <v>208</v>
      </c>
      <c r="L19774" t="s">
        <v>14945</v>
      </c>
      <c r="N19774" t="s">
        <v>208</v>
      </c>
      <c r="O19774" t="s">
        <v>476</v>
      </c>
      <c r="P19774" t="s">
        <v>476</v>
      </c>
    </row>
    <row r="19775" spans="3:16">
      <c r="C19775" t="s">
        <v>74339</v>
      </c>
      <c r="D19775" t="s">
        <v>74338</v>
      </c>
      <c r="E19775" t="str">
        <f t="shared" si="308"/>
        <v>583480 - FMPM</v>
      </c>
      <c r="F19775" t="s">
        <v>23194</v>
      </c>
      <c r="G19775" t="s">
        <v>74337</v>
      </c>
      <c r="I19775" t="s">
        <v>74336</v>
      </c>
      <c r="J19775" t="s">
        <v>74335</v>
      </c>
      <c r="K19775" t="s">
        <v>208</v>
      </c>
      <c r="L19775" t="s">
        <v>74334</v>
      </c>
      <c r="N19775" t="s">
        <v>208</v>
      </c>
      <c r="O19775" t="s">
        <v>476</v>
      </c>
      <c r="P19775" t="s">
        <v>476</v>
      </c>
    </row>
    <row r="19776" spans="3:16">
      <c r="C19776" t="s">
        <v>120578</v>
      </c>
      <c r="D19776" t="s">
        <v>120577</v>
      </c>
      <c r="E19776" t="str">
        <f t="shared" si="308"/>
        <v>662306 - AMMN</v>
      </c>
      <c r="F19776" t="s">
        <v>17068</v>
      </c>
      <c r="G19776" t="s">
        <v>120576</v>
      </c>
      <c r="I19776" t="s">
        <v>14954</v>
      </c>
      <c r="J19776" t="s">
        <v>120575</v>
      </c>
      <c r="K19776" t="s">
        <v>208</v>
      </c>
      <c r="L19776" t="s">
        <v>120574</v>
      </c>
      <c r="N19776" t="s">
        <v>208</v>
      </c>
      <c r="O19776" t="s">
        <v>476</v>
      </c>
      <c r="P19776" t="s">
        <v>476</v>
      </c>
    </row>
    <row r="19777" spans="3:16">
      <c r="C19777" t="s">
        <v>118481</v>
      </c>
      <c r="D19777" t="s">
        <v>118481</v>
      </c>
      <c r="E19777" t="str">
        <f t="shared" si="308"/>
        <v>584010 - ASSOCIATION SCIENTIFIQUE IBN SINA</v>
      </c>
      <c r="F19777" t="s">
        <v>24875</v>
      </c>
      <c r="G19777" t="s">
        <v>118480</v>
      </c>
      <c r="H19777" t="s">
        <v>118479</v>
      </c>
      <c r="I19777" t="s">
        <v>14954</v>
      </c>
      <c r="K19777" t="s">
        <v>208</v>
      </c>
      <c r="L19777" t="s">
        <v>118478</v>
      </c>
      <c r="N19777" t="s">
        <v>208</v>
      </c>
      <c r="O19777" t="s">
        <v>476</v>
      </c>
      <c r="P19777" t="s">
        <v>476</v>
      </c>
    </row>
    <row r="19778" spans="3:16">
      <c r="C19778" t="s">
        <v>15004</v>
      </c>
      <c r="D19778" t="s">
        <v>15003</v>
      </c>
      <c r="E19778" t="str">
        <f t="shared" ref="E19778:E19841" si="309">_xlfn.CONCAT(L19778," - ",D19778)</f>
        <v>679227 - SMAAR</v>
      </c>
      <c r="F19778" t="s">
        <v>15002</v>
      </c>
      <c r="G19778" t="s">
        <v>14956</v>
      </c>
      <c r="H19778" t="s">
        <v>15001</v>
      </c>
      <c r="I19778" t="s">
        <v>14954</v>
      </c>
      <c r="J19778" t="s">
        <v>15000</v>
      </c>
      <c r="K19778" t="s">
        <v>208</v>
      </c>
      <c r="L19778" t="s">
        <v>14999</v>
      </c>
      <c r="N19778" t="s">
        <v>208</v>
      </c>
      <c r="O19778" t="s">
        <v>476</v>
      </c>
      <c r="P19778" t="s">
        <v>476</v>
      </c>
    </row>
    <row r="19779" spans="3:16">
      <c r="C19779" t="s">
        <v>14976</v>
      </c>
      <c r="D19779" t="s">
        <v>14975</v>
      </c>
      <c r="E19779" t="str">
        <f t="shared" si="309"/>
        <v>576852 - SMMU</v>
      </c>
      <c r="F19779" t="s">
        <v>14974</v>
      </c>
      <c r="G19779" t="s">
        <v>14973</v>
      </c>
      <c r="H19779" t="s">
        <v>14972</v>
      </c>
      <c r="I19779" t="s">
        <v>14954</v>
      </c>
      <c r="J19779" t="s">
        <v>14971</v>
      </c>
      <c r="K19779" t="s">
        <v>208</v>
      </c>
      <c r="L19779" t="s">
        <v>14970</v>
      </c>
      <c r="N19779" t="s">
        <v>208</v>
      </c>
      <c r="O19779" t="s">
        <v>476</v>
      </c>
      <c r="P19779" t="s">
        <v>476</v>
      </c>
    </row>
    <row r="19780" spans="3:16">
      <c r="C19780" t="s">
        <v>14969</v>
      </c>
      <c r="D19780" t="s">
        <v>14968</v>
      </c>
      <c r="E19780" t="str">
        <f t="shared" si="309"/>
        <v>664248 - SMN</v>
      </c>
      <c r="F19780" t="s">
        <v>7447</v>
      </c>
      <c r="G19780" t="s">
        <v>14967</v>
      </c>
      <c r="I19780" t="s">
        <v>14954</v>
      </c>
      <c r="K19780" t="s">
        <v>208</v>
      </c>
      <c r="L19780" t="s">
        <v>14966</v>
      </c>
      <c r="N19780" t="s">
        <v>208</v>
      </c>
      <c r="O19780" t="s">
        <v>476</v>
      </c>
      <c r="P19780" t="s">
        <v>476</v>
      </c>
    </row>
    <row r="19781" spans="3:16">
      <c r="C19781" t="s">
        <v>14965</v>
      </c>
      <c r="D19781" t="s">
        <v>14964</v>
      </c>
      <c r="E19781" t="str">
        <f t="shared" si="309"/>
        <v>680321 - SMR</v>
      </c>
      <c r="F19781" t="s">
        <v>2242</v>
      </c>
      <c r="G19781" t="s">
        <v>14963</v>
      </c>
      <c r="H19781" t="s">
        <v>14962</v>
      </c>
      <c r="I19781" t="s">
        <v>14954</v>
      </c>
      <c r="J19781" t="s">
        <v>14961</v>
      </c>
      <c r="K19781" t="s">
        <v>208</v>
      </c>
      <c r="L19781" t="s">
        <v>14960</v>
      </c>
      <c r="N19781" t="s">
        <v>208</v>
      </c>
      <c r="O19781" t="s">
        <v>476</v>
      </c>
      <c r="P19781" t="s">
        <v>476</v>
      </c>
    </row>
    <row r="19782" spans="3:16">
      <c r="C19782" t="s">
        <v>14959</v>
      </c>
      <c r="D19782" t="s">
        <v>14958</v>
      </c>
      <c r="E19782" t="str">
        <f t="shared" si="309"/>
        <v>588039 - SMTCA</v>
      </c>
      <c r="F19782" t="s">
        <v>14957</v>
      </c>
      <c r="G19782" t="s">
        <v>14956</v>
      </c>
      <c r="H19782" t="s">
        <v>14955</v>
      </c>
      <c r="I19782" t="s">
        <v>14954</v>
      </c>
      <c r="J19782" t="s">
        <v>14953</v>
      </c>
      <c r="K19782" t="s">
        <v>208</v>
      </c>
      <c r="L19782" t="s">
        <v>14952</v>
      </c>
      <c r="N19782" t="s">
        <v>208</v>
      </c>
      <c r="O19782" t="s">
        <v>476</v>
      </c>
      <c r="P19782" t="s">
        <v>476</v>
      </c>
    </row>
    <row r="19783" spans="3:16">
      <c r="C19783" t="s">
        <v>14998</v>
      </c>
      <c r="D19783" t="s">
        <v>14997</v>
      </c>
      <c r="E19783" t="str">
        <f t="shared" si="309"/>
        <v>574843 - SMCC</v>
      </c>
      <c r="F19783" t="s">
        <v>14996</v>
      </c>
      <c r="G19783" t="s">
        <v>14995</v>
      </c>
      <c r="H19783" t="s">
        <v>14994</v>
      </c>
      <c r="I19783" t="s">
        <v>14993</v>
      </c>
      <c r="J19783" t="s">
        <v>14992</v>
      </c>
      <c r="K19783" t="s">
        <v>208</v>
      </c>
      <c r="L19783" t="s">
        <v>14991</v>
      </c>
      <c r="N19783" t="s">
        <v>208</v>
      </c>
      <c r="O19783" t="s">
        <v>476</v>
      </c>
      <c r="P19783" t="s">
        <v>476</v>
      </c>
    </row>
    <row r="19784" spans="3:16">
      <c r="C19784" t="s">
        <v>128597</v>
      </c>
      <c r="D19784" t="s">
        <v>128597</v>
      </c>
      <c r="E19784" t="str">
        <f t="shared" si="309"/>
        <v>454011 - ANALYSIS CO LTD</v>
      </c>
      <c r="I19784" t="s">
        <v>128596</v>
      </c>
      <c r="K19784" t="s">
        <v>208</v>
      </c>
      <c r="L19784" t="s">
        <v>128595</v>
      </c>
      <c r="N19784" t="s">
        <v>208</v>
      </c>
      <c r="O19784" t="s">
        <v>476</v>
      </c>
      <c r="P19784" t="s">
        <v>476</v>
      </c>
    </row>
    <row r="19785" spans="3:16">
      <c r="C19785" t="s">
        <v>82527</v>
      </c>
      <c r="D19785" t="s">
        <v>82527</v>
      </c>
      <c r="E19785" t="str">
        <f t="shared" si="309"/>
        <v>556142 - EDITIEL LTEE</v>
      </c>
      <c r="F19785" t="s">
        <v>37495</v>
      </c>
      <c r="G19785" t="s">
        <v>82526</v>
      </c>
      <c r="I19785" t="s">
        <v>82525</v>
      </c>
      <c r="J19785" t="s">
        <v>82524</v>
      </c>
      <c r="K19785" t="s">
        <v>208</v>
      </c>
      <c r="L19785" t="s">
        <v>82523</v>
      </c>
      <c r="N19785" t="s">
        <v>208</v>
      </c>
      <c r="O19785" t="s">
        <v>476</v>
      </c>
      <c r="P19785" t="s">
        <v>476</v>
      </c>
    </row>
    <row r="19786" spans="3:16">
      <c r="C19786" t="s">
        <v>63148</v>
      </c>
      <c r="D19786" t="s">
        <v>63147</v>
      </c>
      <c r="E19786" t="str">
        <f t="shared" si="309"/>
        <v>644780 - GLADET</v>
      </c>
      <c r="F19786" t="s">
        <v>30894</v>
      </c>
      <c r="I19786" t="s">
        <v>63146</v>
      </c>
      <c r="J19786" t="s">
        <v>63145</v>
      </c>
      <c r="K19786" t="s">
        <v>208</v>
      </c>
      <c r="L19786" t="s">
        <v>63144</v>
      </c>
      <c r="N19786" t="s">
        <v>208</v>
      </c>
      <c r="O19786" t="s">
        <v>476</v>
      </c>
      <c r="P19786" t="s">
        <v>476</v>
      </c>
    </row>
    <row r="19787" spans="3:16">
      <c r="C19787" t="s">
        <v>94719</v>
      </c>
      <c r="D19787" t="s">
        <v>94718</v>
      </c>
      <c r="E19787" t="str">
        <f t="shared" si="309"/>
        <v>652064 - CAMP</v>
      </c>
      <c r="F19787" t="s">
        <v>15981</v>
      </c>
      <c r="G19787" t="s">
        <v>94717</v>
      </c>
      <c r="H19787" t="s">
        <v>94716</v>
      </c>
      <c r="I19787" t="s">
        <v>16165</v>
      </c>
      <c r="J19787" t="s">
        <v>94715</v>
      </c>
      <c r="K19787" t="s">
        <v>208</v>
      </c>
      <c r="L19787" t="s">
        <v>94714</v>
      </c>
      <c r="N19787" t="s">
        <v>208</v>
      </c>
      <c r="O19787" t="s">
        <v>476</v>
      </c>
      <c r="P19787" t="s">
        <v>476</v>
      </c>
    </row>
    <row r="19788" spans="3:16">
      <c r="C19788" t="s">
        <v>16170</v>
      </c>
      <c r="D19788" t="s">
        <v>16169</v>
      </c>
      <c r="E19788" t="str">
        <f t="shared" si="309"/>
        <v>673481 - SMO</v>
      </c>
      <c r="F19788" t="s">
        <v>16168</v>
      </c>
      <c r="G19788" t="s">
        <v>16167</v>
      </c>
      <c r="H19788" t="s">
        <v>16166</v>
      </c>
      <c r="I19788" t="s">
        <v>16165</v>
      </c>
      <c r="K19788" t="s">
        <v>208</v>
      </c>
      <c r="L19788" t="s">
        <v>16164</v>
      </c>
      <c r="N19788" t="s">
        <v>208</v>
      </c>
      <c r="O19788" t="s">
        <v>476</v>
      </c>
      <c r="P19788" t="s">
        <v>476</v>
      </c>
    </row>
    <row r="19789" spans="3:16">
      <c r="C19789" t="s">
        <v>6652</v>
      </c>
      <c r="D19789" t="s">
        <v>6651</v>
      </c>
      <c r="E19789" t="str">
        <f t="shared" si="309"/>
        <v>569902 - UANL</v>
      </c>
      <c r="F19789" t="s">
        <v>2018</v>
      </c>
      <c r="G19789" t="s">
        <v>6650</v>
      </c>
      <c r="I19789" t="s">
        <v>6649</v>
      </c>
      <c r="J19789" t="s">
        <v>6648</v>
      </c>
      <c r="K19789" t="s">
        <v>208</v>
      </c>
      <c r="L19789" t="s">
        <v>6647</v>
      </c>
      <c r="N19789" t="s">
        <v>208</v>
      </c>
      <c r="O19789" t="s">
        <v>476</v>
      </c>
      <c r="P19789" t="s">
        <v>476</v>
      </c>
    </row>
    <row r="19790" spans="3:16">
      <c r="C19790" t="s">
        <v>120473</v>
      </c>
      <c r="D19790" t="s">
        <v>120472</v>
      </c>
      <c r="E19790" t="str">
        <f t="shared" si="309"/>
        <v>596360 - AMPCM</v>
      </c>
      <c r="F19790" t="s">
        <v>120471</v>
      </c>
      <c r="I19790" t="s">
        <v>24813</v>
      </c>
      <c r="K19790" t="s">
        <v>208</v>
      </c>
      <c r="L19790" t="s">
        <v>120470</v>
      </c>
      <c r="N19790" t="s">
        <v>208</v>
      </c>
      <c r="O19790" t="s">
        <v>476</v>
      </c>
      <c r="P19790" t="s">
        <v>476</v>
      </c>
    </row>
    <row r="19791" spans="3:16">
      <c r="C19791" t="s">
        <v>101557</v>
      </c>
      <c r="D19791" t="s">
        <v>101556</v>
      </c>
      <c r="E19791" t="str">
        <f t="shared" si="309"/>
        <v>486383 - CHPG</v>
      </c>
      <c r="F19791" t="s">
        <v>101555</v>
      </c>
      <c r="G19791" t="s">
        <v>101554</v>
      </c>
      <c r="H19791" t="s">
        <v>101553</v>
      </c>
      <c r="I19791" t="s">
        <v>24813</v>
      </c>
      <c r="J19791" t="s">
        <v>101552</v>
      </c>
      <c r="K19791" t="s">
        <v>208</v>
      </c>
      <c r="L19791" t="s">
        <v>101551</v>
      </c>
      <c r="N19791" t="s">
        <v>208</v>
      </c>
      <c r="O19791" t="s">
        <v>476</v>
      </c>
      <c r="P19791" t="s">
        <v>476</v>
      </c>
    </row>
    <row r="19792" spans="3:16">
      <c r="C19792" t="s">
        <v>50316</v>
      </c>
      <c r="D19792" t="s">
        <v>50316</v>
      </c>
      <c r="E19792" t="str">
        <f t="shared" si="309"/>
        <v>606110 - IRIS DEVELOPPEMENT</v>
      </c>
      <c r="F19792" t="s">
        <v>50315</v>
      </c>
      <c r="G19792" t="s">
        <v>50314</v>
      </c>
      <c r="H19792" t="s">
        <v>50313</v>
      </c>
      <c r="I19792" t="s">
        <v>24813</v>
      </c>
      <c r="J19792" t="s">
        <v>50312</v>
      </c>
      <c r="K19792" t="s">
        <v>208</v>
      </c>
      <c r="L19792" t="s">
        <v>50311</v>
      </c>
      <c r="N19792" t="s">
        <v>208</v>
      </c>
      <c r="O19792" t="s">
        <v>476</v>
      </c>
      <c r="P19792" t="s">
        <v>476</v>
      </c>
    </row>
    <row r="19793" spans="3:16">
      <c r="C19793" t="s">
        <v>24815</v>
      </c>
      <c r="D19793" t="s">
        <v>24815</v>
      </c>
      <c r="E19793" t="str">
        <f t="shared" si="309"/>
        <v>680618 - PUBLI-CREATIONS LENA GROUP</v>
      </c>
      <c r="F19793" t="s">
        <v>15253</v>
      </c>
      <c r="G19793" t="s">
        <v>24814</v>
      </c>
      <c r="I19793" t="s">
        <v>24813</v>
      </c>
      <c r="J19793" t="s">
        <v>24812</v>
      </c>
      <c r="K19793" t="s">
        <v>208</v>
      </c>
      <c r="L19793" t="s">
        <v>24811</v>
      </c>
      <c r="N19793" t="s">
        <v>208</v>
      </c>
      <c r="O19793" t="s">
        <v>476</v>
      </c>
      <c r="P19793" t="s">
        <v>476</v>
      </c>
    </row>
    <row r="19794" spans="3:16">
      <c r="C19794" t="s">
        <v>64163</v>
      </c>
      <c r="D19794" t="s">
        <v>64162</v>
      </c>
      <c r="E19794" t="str">
        <f t="shared" si="309"/>
        <v>496546 - GROUPE EXPRESSION</v>
      </c>
      <c r="F19794" t="s">
        <v>61284</v>
      </c>
      <c r="G19794" t="s">
        <v>64161</v>
      </c>
      <c r="H19794" t="s">
        <v>64160</v>
      </c>
      <c r="I19794" t="s">
        <v>64159</v>
      </c>
      <c r="J19794" t="s">
        <v>64158</v>
      </c>
      <c r="K19794" t="s">
        <v>208</v>
      </c>
      <c r="L19794" t="s">
        <v>64157</v>
      </c>
      <c r="N19794" t="s">
        <v>208</v>
      </c>
      <c r="O19794" t="s">
        <v>476</v>
      </c>
      <c r="P19794" t="s">
        <v>476</v>
      </c>
    </row>
    <row r="19795" spans="3:16">
      <c r="C19795" t="s">
        <v>6391</v>
      </c>
      <c r="D19795" t="s">
        <v>6391</v>
      </c>
      <c r="E19795" t="str">
        <f t="shared" si="309"/>
        <v>624718 - UNIVERSITE ABDOU MOUMOUNI</v>
      </c>
      <c r="F19795" t="s">
        <v>513</v>
      </c>
      <c r="G19795" t="s">
        <v>6390</v>
      </c>
      <c r="I19795" t="s">
        <v>6389</v>
      </c>
      <c r="J19795" t="s">
        <v>6388</v>
      </c>
      <c r="K19795" t="s">
        <v>208</v>
      </c>
      <c r="L19795" t="s">
        <v>6387</v>
      </c>
      <c r="N19795" t="s">
        <v>208</v>
      </c>
      <c r="O19795" t="s">
        <v>476</v>
      </c>
      <c r="P19795" t="s">
        <v>476</v>
      </c>
    </row>
    <row r="19796" spans="3:16">
      <c r="C19796" t="s">
        <v>51174</v>
      </c>
      <c r="D19796" t="s">
        <v>51173</v>
      </c>
      <c r="E19796" t="str">
        <f t="shared" si="309"/>
        <v>642319 - IPNET</v>
      </c>
      <c r="F19796" t="s">
        <v>50567</v>
      </c>
      <c r="G19796" t="s">
        <v>51172</v>
      </c>
      <c r="I19796" t="s">
        <v>51171</v>
      </c>
      <c r="J19796" t="s">
        <v>51170</v>
      </c>
      <c r="K19796" t="s">
        <v>208</v>
      </c>
      <c r="L19796" t="s">
        <v>51169</v>
      </c>
      <c r="N19796" t="s">
        <v>208</v>
      </c>
      <c r="O19796" t="s">
        <v>476</v>
      </c>
      <c r="P19796" t="s">
        <v>476</v>
      </c>
    </row>
    <row r="19797" spans="3:16">
      <c r="C19797" t="s">
        <v>75446</v>
      </c>
      <c r="D19797" t="s">
        <v>75445</v>
      </c>
      <c r="E19797" t="str">
        <f t="shared" si="309"/>
        <v>591154 - ESE</v>
      </c>
      <c r="F19797" t="s">
        <v>17157</v>
      </c>
      <c r="G19797" t="s">
        <v>75444</v>
      </c>
      <c r="I19797" t="s">
        <v>33068</v>
      </c>
      <c r="K19797" t="s">
        <v>208</v>
      </c>
      <c r="L19797" t="s">
        <v>75443</v>
      </c>
      <c r="N19797" t="s">
        <v>208</v>
      </c>
      <c r="O19797" t="s">
        <v>476</v>
      </c>
      <c r="P19797" t="s">
        <v>476</v>
      </c>
    </row>
    <row r="19798" spans="3:16">
      <c r="C19798" t="s">
        <v>75370</v>
      </c>
      <c r="D19798" t="s">
        <v>75369</v>
      </c>
      <c r="E19798" t="str">
        <f t="shared" si="309"/>
        <v>512230 - ESNCH</v>
      </c>
      <c r="G19798" t="s">
        <v>75368</v>
      </c>
      <c r="H19798" t="s">
        <v>75367</v>
      </c>
      <c r="I19798" t="s">
        <v>33068</v>
      </c>
      <c r="J19798" t="s">
        <v>75366</v>
      </c>
      <c r="K19798" t="s">
        <v>208</v>
      </c>
      <c r="L19798" t="s">
        <v>75365</v>
      </c>
      <c r="N19798" t="s">
        <v>208</v>
      </c>
      <c r="O19798" t="s">
        <v>476</v>
      </c>
      <c r="P19798" t="s">
        <v>476</v>
      </c>
    </row>
    <row r="19799" spans="3:16">
      <c r="C19799" t="s">
        <v>33072</v>
      </c>
      <c r="D19799" t="s">
        <v>33071</v>
      </c>
      <c r="E19799" t="str">
        <f t="shared" si="309"/>
        <v>674606 - NORDIC ASSOCIATION OF ORL-HNS</v>
      </c>
      <c r="F19799" t="s">
        <v>33070</v>
      </c>
      <c r="G19799" t="s">
        <v>33069</v>
      </c>
      <c r="I19799" t="s">
        <v>33068</v>
      </c>
      <c r="K19799" t="s">
        <v>208</v>
      </c>
      <c r="L19799" t="s">
        <v>33067</v>
      </c>
      <c r="N19799" t="s">
        <v>208</v>
      </c>
      <c r="O19799" t="s">
        <v>476</v>
      </c>
      <c r="P19799" t="s">
        <v>476</v>
      </c>
    </row>
    <row r="19800" spans="3:16">
      <c r="C19800" t="s">
        <v>76157</v>
      </c>
      <c r="D19800" t="s">
        <v>76156</v>
      </c>
      <c r="E19800" t="str">
        <f t="shared" si="309"/>
        <v>665022 - EBA</v>
      </c>
      <c r="F19800" t="s">
        <v>2697</v>
      </c>
      <c r="G19800" t="s">
        <v>76155</v>
      </c>
      <c r="I19800" t="s">
        <v>76154</v>
      </c>
      <c r="J19800" t="s">
        <v>76153</v>
      </c>
      <c r="K19800" t="s">
        <v>208</v>
      </c>
      <c r="L19800" t="s">
        <v>76152</v>
      </c>
      <c r="N19800" t="s">
        <v>208</v>
      </c>
      <c r="O19800" t="s">
        <v>476</v>
      </c>
      <c r="P19800" t="s">
        <v>476</v>
      </c>
    </row>
    <row r="19801" spans="3:16">
      <c r="C19801" t="s">
        <v>51608</v>
      </c>
      <c r="D19801" t="s">
        <v>51607</v>
      </c>
      <c r="E19801" t="str">
        <f t="shared" si="309"/>
        <v>673493 - ICAA</v>
      </c>
      <c r="F19801" t="s">
        <v>47311</v>
      </c>
      <c r="G19801" t="s">
        <v>51606</v>
      </c>
      <c r="I19801" t="s">
        <v>51605</v>
      </c>
      <c r="K19801" t="s">
        <v>208</v>
      </c>
      <c r="L19801" t="s">
        <v>51604</v>
      </c>
      <c r="N19801" t="s">
        <v>208</v>
      </c>
      <c r="O19801" t="s">
        <v>476</v>
      </c>
      <c r="P19801" t="s">
        <v>476</v>
      </c>
    </row>
    <row r="19802" spans="3:16">
      <c r="C19802" t="s">
        <v>127673</v>
      </c>
      <c r="D19802" t="s">
        <v>127673</v>
      </c>
      <c r="E19802" t="str">
        <f t="shared" si="309"/>
        <v>666889 - APPLIED MEDICAL EUROPE B.V.</v>
      </c>
      <c r="F19802" t="s">
        <v>11972</v>
      </c>
      <c r="G19802" t="s">
        <v>127672</v>
      </c>
      <c r="I19802" t="s">
        <v>127671</v>
      </c>
      <c r="J19802" t="s">
        <v>127670</v>
      </c>
      <c r="K19802" t="s">
        <v>208</v>
      </c>
      <c r="L19802" t="s">
        <v>127669</v>
      </c>
      <c r="N19802" t="s">
        <v>208</v>
      </c>
      <c r="O19802" t="s">
        <v>476</v>
      </c>
      <c r="P19802" t="s">
        <v>476</v>
      </c>
    </row>
    <row r="19803" spans="3:16">
      <c r="C19803" t="s">
        <v>128662</v>
      </c>
      <c r="D19803" t="s">
        <v>128662</v>
      </c>
      <c r="E19803" t="str">
        <f t="shared" si="309"/>
        <v>658868 - AMSTERDAM UMC</v>
      </c>
      <c r="F19803" t="s">
        <v>9340</v>
      </c>
      <c r="G19803" t="s">
        <v>128661</v>
      </c>
      <c r="H19803" t="s">
        <v>128660</v>
      </c>
      <c r="I19803" t="s">
        <v>1950</v>
      </c>
      <c r="J19803" t="s">
        <v>128659</v>
      </c>
      <c r="K19803" t="s">
        <v>208</v>
      </c>
      <c r="L19803" t="s">
        <v>128658</v>
      </c>
      <c r="N19803" t="s">
        <v>208</v>
      </c>
      <c r="O19803" t="s">
        <v>476</v>
      </c>
      <c r="P19803" t="s">
        <v>476</v>
      </c>
    </row>
    <row r="19804" spans="3:16">
      <c r="C19804" t="s">
        <v>76418</v>
      </c>
      <c r="D19804" t="s">
        <v>76417</v>
      </c>
      <c r="E19804" t="str">
        <f t="shared" si="309"/>
        <v>509607 - EADV</v>
      </c>
      <c r="F19804" t="s">
        <v>12493</v>
      </c>
      <c r="G19804" t="s">
        <v>76416</v>
      </c>
      <c r="H19804" t="s">
        <v>76415</v>
      </c>
      <c r="I19804" t="s">
        <v>1950</v>
      </c>
      <c r="J19804" t="s">
        <v>76414</v>
      </c>
      <c r="K19804" t="s">
        <v>208</v>
      </c>
      <c r="L19804" t="s">
        <v>76413</v>
      </c>
      <c r="N19804" t="s">
        <v>208</v>
      </c>
      <c r="O19804" t="s">
        <v>476</v>
      </c>
      <c r="P19804" t="s">
        <v>476</v>
      </c>
    </row>
    <row r="19805" spans="3:16">
      <c r="C19805" t="s">
        <v>76221</v>
      </c>
      <c r="D19805" t="s">
        <v>76211</v>
      </c>
      <c r="E19805" t="str">
        <f t="shared" si="309"/>
        <v>591646 - EAPM</v>
      </c>
      <c r="F19805" t="s">
        <v>76220</v>
      </c>
      <c r="I19805" t="s">
        <v>1950</v>
      </c>
      <c r="J19805" t="s">
        <v>76219</v>
      </c>
      <c r="K19805" t="s">
        <v>208</v>
      </c>
      <c r="L19805" t="s">
        <v>76218</v>
      </c>
      <c r="N19805" t="s">
        <v>208</v>
      </c>
      <c r="O19805" t="s">
        <v>476</v>
      </c>
      <c r="P19805" t="s">
        <v>476</v>
      </c>
    </row>
    <row r="19806" spans="3:16">
      <c r="C19806" t="s">
        <v>76087</v>
      </c>
      <c r="D19806" t="s">
        <v>76086</v>
      </c>
      <c r="E19806" t="str">
        <f t="shared" si="309"/>
        <v>555344 - EURO-CNS</v>
      </c>
      <c r="F19806" t="s">
        <v>10572</v>
      </c>
      <c r="G19806" t="s">
        <v>76085</v>
      </c>
      <c r="I19806" t="s">
        <v>1950</v>
      </c>
      <c r="K19806" t="s">
        <v>208</v>
      </c>
      <c r="L19806" t="s">
        <v>76084</v>
      </c>
      <c r="N19806" t="s">
        <v>208</v>
      </c>
      <c r="O19806" t="s">
        <v>476</v>
      </c>
      <c r="P19806" t="s">
        <v>476</v>
      </c>
    </row>
    <row r="19807" spans="3:16">
      <c r="C19807" t="s">
        <v>75872</v>
      </c>
      <c r="D19807" t="s">
        <v>75857</v>
      </c>
      <c r="E19807" t="str">
        <f t="shared" si="309"/>
        <v>636290 - EMA</v>
      </c>
      <c r="F19807" t="s">
        <v>16324</v>
      </c>
      <c r="G19807" t="s">
        <v>75871</v>
      </c>
      <c r="I19807" t="s">
        <v>1950</v>
      </c>
      <c r="J19807" t="s">
        <v>75870</v>
      </c>
      <c r="K19807" t="s">
        <v>208</v>
      </c>
      <c r="L19807" t="s">
        <v>75869</v>
      </c>
      <c r="N19807" t="s">
        <v>208</v>
      </c>
      <c r="O19807" t="s">
        <v>476</v>
      </c>
      <c r="P19807" t="s">
        <v>476</v>
      </c>
    </row>
    <row r="19808" spans="3:16">
      <c r="C19808" t="s">
        <v>75811</v>
      </c>
      <c r="D19808" t="s">
        <v>75810</v>
      </c>
      <c r="E19808" t="str">
        <f t="shared" si="309"/>
        <v>550863 - ORCA</v>
      </c>
      <c r="F19808" t="s">
        <v>7262</v>
      </c>
      <c r="G19808" t="s">
        <v>75809</v>
      </c>
      <c r="H19808" t="s">
        <v>75808</v>
      </c>
      <c r="I19808" t="s">
        <v>1950</v>
      </c>
      <c r="K19808" t="s">
        <v>208</v>
      </c>
      <c r="L19808" t="s">
        <v>75807</v>
      </c>
      <c r="N19808" t="s">
        <v>208</v>
      </c>
      <c r="O19808" t="s">
        <v>476</v>
      </c>
      <c r="P19808" t="s">
        <v>476</v>
      </c>
    </row>
    <row r="19809" spans="3:16">
      <c r="C19809" t="s">
        <v>75711</v>
      </c>
      <c r="D19809" t="s">
        <v>75710</v>
      </c>
      <c r="E19809" t="str">
        <f t="shared" si="309"/>
        <v>510270 - ERS</v>
      </c>
      <c r="F19809" t="s">
        <v>51473</v>
      </c>
      <c r="G19809" t="s">
        <v>75709</v>
      </c>
      <c r="I19809" t="s">
        <v>1950</v>
      </c>
      <c r="K19809" t="s">
        <v>208</v>
      </c>
      <c r="L19809" t="s">
        <v>75708</v>
      </c>
      <c r="N19809" t="s">
        <v>208</v>
      </c>
      <c r="O19809" t="s">
        <v>476</v>
      </c>
      <c r="P19809" t="s">
        <v>476</v>
      </c>
    </row>
    <row r="19810" spans="3:16">
      <c r="C19810" t="s">
        <v>61392</v>
      </c>
      <c r="D19810" t="s">
        <v>61391</v>
      </c>
      <c r="E19810" t="str">
        <f t="shared" si="309"/>
        <v>570527 - HVA</v>
      </c>
      <c r="F19810" t="s">
        <v>61390</v>
      </c>
      <c r="G19810" t="s">
        <v>61389</v>
      </c>
      <c r="I19810" t="s">
        <v>1950</v>
      </c>
      <c r="J19810" t="s">
        <v>61388</v>
      </c>
      <c r="K19810" t="s">
        <v>208</v>
      </c>
      <c r="L19810" t="s">
        <v>61387</v>
      </c>
      <c r="N19810" t="s">
        <v>208</v>
      </c>
      <c r="O19810" t="s">
        <v>476</v>
      </c>
      <c r="P19810" t="s">
        <v>476</v>
      </c>
    </row>
    <row r="19811" spans="3:16">
      <c r="C19811" t="s">
        <v>51742</v>
      </c>
      <c r="D19811" t="s">
        <v>51741</v>
      </c>
      <c r="E19811" t="str">
        <f t="shared" si="309"/>
        <v>593631 - IADH</v>
      </c>
      <c r="F19811" t="s">
        <v>51740</v>
      </c>
      <c r="I19811" t="s">
        <v>1950</v>
      </c>
      <c r="K19811" t="s">
        <v>208</v>
      </c>
      <c r="L19811" t="s">
        <v>51739</v>
      </c>
      <c r="N19811" t="s">
        <v>208</v>
      </c>
      <c r="O19811" t="s">
        <v>476</v>
      </c>
      <c r="P19811" t="s">
        <v>476</v>
      </c>
    </row>
    <row r="19812" spans="3:16">
      <c r="C19812" t="s">
        <v>50902</v>
      </c>
      <c r="D19812" t="s">
        <v>50901</v>
      </c>
      <c r="E19812" t="str">
        <f t="shared" si="309"/>
        <v>559982 - ISBT</v>
      </c>
      <c r="F19812" t="s">
        <v>5223</v>
      </c>
      <c r="G19812" t="s">
        <v>50900</v>
      </c>
      <c r="I19812" t="s">
        <v>1950</v>
      </c>
      <c r="K19812" t="s">
        <v>208</v>
      </c>
      <c r="L19812" t="s">
        <v>50899</v>
      </c>
      <c r="N19812" t="s">
        <v>208</v>
      </c>
      <c r="O19812" t="s">
        <v>476</v>
      </c>
      <c r="P19812" t="s">
        <v>476</v>
      </c>
    </row>
    <row r="19813" spans="3:16">
      <c r="C19813" t="s">
        <v>50002</v>
      </c>
      <c r="D19813" t="s">
        <v>50002</v>
      </c>
      <c r="E19813" t="str">
        <f t="shared" si="309"/>
        <v>563985 - ISSTDR CONFERENCE SUPPORT FOUNDATION</v>
      </c>
      <c r="F19813" t="s">
        <v>14601</v>
      </c>
      <c r="G19813" t="s">
        <v>50001</v>
      </c>
      <c r="I19813" t="s">
        <v>1950</v>
      </c>
      <c r="K19813" t="s">
        <v>208</v>
      </c>
      <c r="L19813" t="s">
        <v>50000</v>
      </c>
      <c r="N19813" t="s">
        <v>208</v>
      </c>
      <c r="O19813" t="s">
        <v>476</v>
      </c>
      <c r="P19813" t="s">
        <v>476</v>
      </c>
    </row>
    <row r="19814" spans="3:16">
      <c r="C19814" t="s">
        <v>37634</v>
      </c>
      <c r="D19814" t="s">
        <v>37634</v>
      </c>
      <c r="E19814" t="str">
        <f t="shared" si="309"/>
        <v>546495 - MCI AMSTERDAM</v>
      </c>
      <c r="F19814" t="s">
        <v>37633</v>
      </c>
      <c r="G19814" t="s">
        <v>1951</v>
      </c>
      <c r="I19814" t="s">
        <v>1950</v>
      </c>
      <c r="J19814" t="s">
        <v>37632</v>
      </c>
      <c r="K19814" t="s">
        <v>208</v>
      </c>
      <c r="L19814" t="s">
        <v>37631</v>
      </c>
      <c r="N19814" t="s">
        <v>208</v>
      </c>
      <c r="O19814" t="s">
        <v>476</v>
      </c>
      <c r="P19814" t="s">
        <v>476</v>
      </c>
    </row>
    <row r="19815" spans="3:16">
      <c r="C19815" t="s">
        <v>31437</v>
      </c>
      <c r="D19815" t="s">
        <v>31436</v>
      </c>
      <c r="E19815" t="str">
        <f t="shared" si="309"/>
        <v>672701 - OPEN FOUNDATION</v>
      </c>
      <c r="F19815" t="s">
        <v>7302</v>
      </c>
      <c r="G19815" t="s">
        <v>31435</v>
      </c>
      <c r="I19815" t="s">
        <v>1950</v>
      </c>
      <c r="K19815" t="s">
        <v>208</v>
      </c>
      <c r="L19815" t="s">
        <v>31434</v>
      </c>
      <c r="N19815" t="s">
        <v>208</v>
      </c>
      <c r="O19815" t="s">
        <v>476</v>
      </c>
      <c r="P19815" t="s">
        <v>476</v>
      </c>
    </row>
    <row r="19816" spans="3:16">
      <c r="C19816" t="s">
        <v>20448</v>
      </c>
      <c r="D19816" t="s">
        <v>20447</v>
      </c>
      <c r="E19816" t="str">
        <f t="shared" si="309"/>
        <v>672695 - SANQUIN ACADEMY</v>
      </c>
      <c r="F19816" t="s">
        <v>15395</v>
      </c>
      <c r="G19816" t="s">
        <v>20446</v>
      </c>
      <c r="I19816" t="s">
        <v>1950</v>
      </c>
      <c r="J19816" t="s">
        <v>20445</v>
      </c>
      <c r="K19816" t="s">
        <v>208</v>
      </c>
      <c r="L19816" t="s">
        <v>20444</v>
      </c>
      <c r="N19816" t="s">
        <v>208</v>
      </c>
      <c r="O19816" t="s">
        <v>476</v>
      </c>
      <c r="P19816" t="s">
        <v>476</v>
      </c>
    </row>
    <row r="19817" spans="3:16">
      <c r="C19817" t="s">
        <v>12927</v>
      </c>
      <c r="D19817" t="s">
        <v>12927</v>
      </c>
      <c r="E19817" t="str">
        <f t="shared" si="309"/>
        <v>637713 - STICHTING COBRA</v>
      </c>
      <c r="F19817" t="s">
        <v>12926</v>
      </c>
      <c r="G19817" t="s">
        <v>12925</v>
      </c>
      <c r="I19817" t="s">
        <v>1950</v>
      </c>
      <c r="K19817" t="s">
        <v>208</v>
      </c>
      <c r="L19817" t="s">
        <v>12924</v>
      </c>
      <c r="N19817" t="s">
        <v>208</v>
      </c>
      <c r="O19817" t="s">
        <v>476</v>
      </c>
      <c r="P19817" t="s">
        <v>476</v>
      </c>
    </row>
    <row r="19818" spans="3:16">
      <c r="C19818" t="s">
        <v>5157</v>
      </c>
      <c r="D19818" t="s">
        <v>5156</v>
      </c>
      <c r="E19818" t="str">
        <f t="shared" si="309"/>
        <v>572378 - UVA</v>
      </c>
      <c r="F19818" t="s">
        <v>3751</v>
      </c>
      <c r="G19818" t="s">
        <v>5155</v>
      </c>
      <c r="I19818" t="s">
        <v>1950</v>
      </c>
      <c r="J19818" t="s">
        <v>5154</v>
      </c>
      <c r="K19818" t="s">
        <v>208</v>
      </c>
      <c r="L19818" t="s">
        <v>5153</v>
      </c>
      <c r="N19818" t="s">
        <v>208</v>
      </c>
      <c r="O19818" t="s">
        <v>476</v>
      </c>
      <c r="P19818" t="s">
        <v>476</v>
      </c>
    </row>
    <row r="19819" spans="3:16">
      <c r="C19819" t="s">
        <v>1954</v>
      </c>
      <c r="D19819" t="s">
        <v>1953</v>
      </c>
      <c r="E19819" t="str">
        <f t="shared" si="309"/>
        <v>653548 - WGA</v>
      </c>
      <c r="F19819" t="s">
        <v>1952</v>
      </c>
      <c r="G19819" t="s">
        <v>1951</v>
      </c>
      <c r="I19819" t="s">
        <v>1950</v>
      </c>
      <c r="J19819" t="s">
        <v>1949</v>
      </c>
      <c r="K19819" t="s">
        <v>208</v>
      </c>
      <c r="L19819" t="s">
        <v>1948</v>
      </c>
      <c r="N19819" t="s">
        <v>208</v>
      </c>
      <c r="O19819" t="s">
        <v>476</v>
      </c>
      <c r="P19819" t="s">
        <v>476</v>
      </c>
    </row>
    <row r="19820" spans="3:16">
      <c r="C19820" t="s">
        <v>75521</v>
      </c>
      <c r="D19820" t="s">
        <v>75520</v>
      </c>
      <c r="E19820" t="str">
        <f t="shared" si="309"/>
        <v>563523 - ESTSS</v>
      </c>
      <c r="F19820" t="s">
        <v>2047</v>
      </c>
      <c r="G19820" t="s">
        <v>75519</v>
      </c>
      <c r="I19820" t="s">
        <v>75518</v>
      </c>
      <c r="K19820" t="s">
        <v>208</v>
      </c>
      <c r="L19820" t="s">
        <v>75517</v>
      </c>
      <c r="N19820" t="s">
        <v>208</v>
      </c>
      <c r="O19820" t="s">
        <v>476</v>
      </c>
      <c r="P19820" t="s">
        <v>476</v>
      </c>
    </row>
    <row r="19821" spans="3:16">
      <c r="C19821" t="s">
        <v>109513</v>
      </c>
      <c r="D19821" t="s">
        <v>109513</v>
      </c>
      <c r="E19821" t="str">
        <f t="shared" si="309"/>
        <v>586419 - CATALYSIS INC.</v>
      </c>
      <c r="F19821" t="s">
        <v>13543</v>
      </c>
      <c r="G19821" t="s">
        <v>109512</v>
      </c>
      <c r="H19821" t="s">
        <v>109511</v>
      </c>
      <c r="I19821" t="s">
        <v>109510</v>
      </c>
      <c r="J19821" t="s">
        <v>109509</v>
      </c>
      <c r="K19821" t="s">
        <v>208</v>
      </c>
      <c r="L19821" t="s">
        <v>109508</v>
      </c>
      <c r="N19821" t="s">
        <v>208</v>
      </c>
      <c r="O19821" t="s">
        <v>476</v>
      </c>
      <c r="P19821" t="s">
        <v>476</v>
      </c>
    </row>
    <row r="19822" spans="3:16">
      <c r="C19822" t="s">
        <v>76199</v>
      </c>
      <c r="D19822" t="s">
        <v>76198</v>
      </c>
      <c r="E19822" t="str">
        <f t="shared" si="309"/>
        <v>539340 - EAU</v>
      </c>
      <c r="F19822" t="s">
        <v>14729</v>
      </c>
      <c r="G19822" t="s">
        <v>76197</v>
      </c>
      <c r="I19822" t="s">
        <v>76169</v>
      </c>
      <c r="J19822" t="s">
        <v>76196</v>
      </c>
      <c r="K19822" t="s">
        <v>208</v>
      </c>
      <c r="L19822" t="s">
        <v>76195</v>
      </c>
      <c r="N19822" t="s">
        <v>208</v>
      </c>
      <c r="O19822" t="s">
        <v>476</v>
      </c>
      <c r="P19822" t="s">
        <v>476</v>
      </c>
    </row>
    <row r="19823" spans="3:16">
      <c r="C19823" t="s">
        <v>76172</v>
      </c>
      <c r="D19823" t="s">
        <v>76171</v>
      </c>
      <c r="E19823" t="str">
        <f t="shared" si="309"/>
        <v>602693 - EBU</v>
      </c>
      <c r="F19823" t="s">
        <v>31016</v>
      </c>
      <c r="G19823" t="s">
        <v>76170</v>
      </c>
      <c r="I19823" t="s">
        <v>76169</v>
      </c>
      <c r="J19823" t="s">
        <v>76168</v>
      </c>
      <c r="K19823" t="s">
        <v>208</v>
      </c>
      <c r="L19823" t="s">
        <v>76167</v>
      </c>
      <c r="N19823" t="s">
        <v>208</v>
      </c>
      <c r="O19823" t="s">
        <v>476</v>
      </c>
      <c r="P19823" t="s">
        <v>476</v>
      </c>
    </row>
    <row r="19824" spans="3:16">
      <c r="C19824" t="s">
        <v>33912</v>
      </c>
      <c r="D19824" t="s">
        <v>33911</v>
      </c>
      <c r="E19824" t="str">
        <f t="shared" si="309"/>
        <v>540444 - NVTG</v>
      </c>
      <c r="F19824" t="s">
        <v>33910</v>
      </c>
      <c r="G19824" t="s">
        <v>33909</v>
      </c>
      <c r="I19824" t="s">
        <v>33908</v>
      </c>
      <c r="J19824" t="s">
        <v>33907</v>
      </c>
      <c r="K19824" t="s">
        <v>208</v>
      </c>
      <c r="L19824" t="s">
        <v>33906</v>
      </c>
      <c r="N19824" t="s">
        <v>208</v>
      </c>
      <c r="O19824" t="s">
        <v>476</v>
      </c>
      <c r="P19824" t="s">
        <v>476</v>
      </c>
    </row>
    <row r="19825" spans="3:16">
      <c r="C19825" t="s">
        <v>2056</v>
      </c>
      <c r="D19825" t="s">
        <v>2055</v>
      </c>
      <c r="E19825" t="str">
        <f t="shared" si="309"/>
        <v>646908 - WOCOVA</v>
      </c>
      <c r="F19825" t="s">
        <v>2054</v>
      </c>
      <c r="G19825" t="s">
        <v>2053</v>
      </c>
      <c r="I19825" t="s">
        <v>2052</v>
      </c>
      <c r="J19825" t="s">
        <v>2051</v>
      </c>
      <c r="K19825" t="s">
        <v>208</v>
      </c>
      <c r="L19825" t="s">
        <v>2050</v>
      </c>
      <c r="N19825" t="s">
        <v>208</v>
      </c>
      <c r="O19825" t="s">
        <v>476</v>
      </c>
      <c r="P19825" t="s">
        <v>476</v>
      </c>
    </row>
    <row r="19826" spans="3:16">
      <c r="C19826" t="s">
        <v>35893</v>
      </c>
      <c r="D19826" t="s">
        <v>35892</v>
      </c>
      <c r="E19826" t="str">
        <f t="shared" si="309"/>
        <v>562300 - ACADEMIE AMT</v>
      </c>
      <c r="F19826" t="s">
        <v>21627</v>
      </c>
      <c r="G19826" t="s">
        <v>35891</v>
      </c>
      <c r="I19826" t="s">
        <v>35890</v>
      </c>
      <c r="J19826" t="s">
        <v>35889</v>
      </c>
      <c r="K19826" t="s">
        <v>208</v>
      </c>
      <c r="L19826" t="s">
        <v>35888</v>
      </c>
      <c r="N19826" t="s">
        <v>208</v>
      </c>
      <c r="O19826" t="s">
        <v>476</v>
      </c>
      <c r="P19826" t="s">
        <v>476</v>
      </c>
    </row>
    <row r="19827" spans="3:16">
      <c r="C19827" t="s">
        <v>31442</v>
      </c>
      <c r="D19827" t="s">
        <v>31442</v>
      </c>
      <c r="E19827" t="str">
        <f t="shared" si="309"/>
        <v>612455 - ONDERNEMERSSCHOOL</v>
      </c>
      <c r="F19827" t="s">
        <v>18681</v>
      </c>
      <c r="G19827" t="s">
        <v>31441</v>
      </c>
      <c r="I19827" t="s">
        <v>31440</v>
      </c>
      <c r="J19827" t="s">
        <v>31439</v>
      </c>
      <c r="K19827" t="s">
        <v>208</v>
      </c>
      <c r="L19827" t="s">
        <v>31438</v>
      </c>
      <c r="N19827" t="s">
        <v>208</v>
      </c>
      <c r="O19827" t="s">
        <v>476</v>
      </c>
      <c r="P19827" t="s">
        <v>476</v>
      </c>
    </row>
    <row r="19828" spans="3:16">
      <c r="C19828" t="s">
        <v>61930</v>
      </c>
      <c r="D19828" t="s">
        <v>61930</v>
      </c>
      <c r="E19828" t="str">
        <f t="shared" si="309"/>
        <v>646970 - HEARTMATH BENELUX</v>
      </c>
      <c r="F19828" t="s">
        <v>10536</v>
      </c>
      <c r="G19828" t="s">
        <v>61929</v>
      </c>
      <c r="I19828" t="s">
        <v>61928</v>
      </c>
      <c r="J19828" t="s">
        <v>61927</v>
      </c>
      <c r="K19828" t="s">
        <v>208</v>
      </c>
      <c r="L19828" t="s">
        <v>61926</v>
      </c>
      <c r="N19828" t="s">
        <v>208</v>
      </c>
      <c r="O19828" t="s">
        <v>476</v>
      </c>
      <c r="P19828" t="s">
        <v>476</v>
      </c>
    </row>
    <row r="19829" spans="3:16">
      <c r="C19829" t="s">
        <v>76080</v>
      </c>
      <c r="D19829" t="s">
        <v>76079</v>
      </c>
      <c r="E19829" t="str">
        <f t="shared" si="309"/>
        <v>577674 - EUCROF</v>
      </c>
      <c r="F19829" t="s">
        <v>76078</v>
      </c>
      <c r="I19829" t="s">
        <v>76077</v>
      </c>
      <c r="K19829" t="s">
        <v>208</v>
      </c>
      <c r="L19829" t="s">
        <v>76076</v>
      </c>
      <c r="N19829" t="s">
        <v>208</v>
      </c>
      <c r="O19829" t="s">
        <v>476</v>
      </c>
      <c r="P19829" t="s">
        <v>476</v>
      </c>
    </row>
    <row r="19830" spans="3:16">
      <c r="C19830" t="s">
        <v>88796</v>
      </c>
      <c r="D19830" t="s">
        <v>88796</v>
      </c>
      <c r="E19830" t="str">
        <f t="shared" si="309"/>
        <v>560406 - DE GELDERHORST</v>
      </c>
      <c r="F19830" t="s">
        <v>5191</v>
      </c>
      <c r="G19830" t="s">
        <v>88795</v>
      </c>
      <c r="I19830" t="s">
        <v>88794</v>
      </c>
      <c r="J19830" t="s">
        <v>88793</v>
      </c>
      <c r="K19830" t="s">
        <v>208</v>
      </c>
      <c r="L19830" t="s">
        <v>88792</v>
      </c>
      <c r="N19830" t="s">
        <v>208</v>
      </c>
      <c r="O19830" t="s">
        <v>476</v>
      </c>
      <c r="P19830" t="s">
        <v>476</v>
      </c>
    </row>
    <row r="19831" spans="3:16">
      <c r="C19831" t="s">
        <v>76325</v>
      </c>
      <c r="D19831" t="s">
        <v>76324</v>
      </c>
      <c r="E19831" t="str">
        <f t="shared" si="309"/>
        <v>509188 - EAES</v>
      </c>
      <c r="F19831" t="s">
        <v>31027</v>
      </c>
      <c r="G19831" t="s">
        <v>76323</v>
      </c>
      <c r="I19831" t="s">
        <v>51158</v>
      </c>
      <c r="J19831" t="s">
        <v>76322</v>
      </c>
      <c r="K19831" t="s">
        <v>208</v>
      </c>
      <c r="L19831" t="s">
        <v>76321</v>
      </c>
      <c r="N19831" t="s">
        <v>208</v>
      </c>
      <c r="O19831" t="s">
        <v>476</v>
      </c>
      <c r="P19831" t="s">
        <v>476</v>
      </c>
    </row>
    <row r="19832" spans="3:16">
      <c r="C19832" t="s">
        <v>51162</v>
      </c>
      <c r="D19832" t="s">
        <v>51162</v>
      </c>
      <c r="E19832" t="str">
        <f t="shared" si="309"/>
        <v>591890 - INTERNATIONAL PREHABILITATION SOCIETY</v>
      </c>
      <c r="F19832" t="s">
        <v>51161</v>
      </c>
      <c r="G19832" t="s">
        <v>51160</v>
      </c>
      <c r="H19832" t="s">
        <v>51159</v>
      </c>
      <c r="I19832" t="s">
        <v>51158</v>
      </c>
      <c r="K19832" t="s">
        <v>208</v>
      </c>
      <c r="L19832" t="s">
        <v>51157</v>
      </c>
      <c r="N19832" t="s">
        <v>208</v>
      </c>
      <c r="O19832" t="s">
        <v>476</v>
      </c>
      <c r="P19832" t="s">
        <v>476</v>
      </c>
    </row>
    <row r="19833" spans="3:16">
      <c r="C19833" t="s">
        <v>2432</v>
      </c>
      <c r="D19833" t="s">
        <v>2431</v>
      </c>
      <c r="E19833" t="str">
        <f t="shared" si="309"/>
        <v>172674 - WIH</v>
      </c>
      <c r="G19833" t="s">
        <v>2430</v>
      </c>
      <c r="I19833" t="s">
        <v>2429</v>
      </c>
      <c r="J19833" t="s">
        <v>2428</v>
      </c>
      <c r="K19833" t="s">
        <v>208</v>
      </c>
      <c r="L19833" t="s">
        <v>2427</v>
      </c>
      <c r="N19833" t="s">
        <v>208</v>
      </c>
      <c r="O19833" t="s">
        <v>476</v>
      </c>
      <c r="P19833" t="s">
        <v>476</v>
      </c>
    </row>
    <row r="19834" spans="3:16">
      <c r="C19834" t="s">
        <v>52155</v>
      </c>
      <c r="D19834" t="s">
        <v>52154</v>
      </c>
      <c r="E19834" t="str">
        <f t="shared" si="309"/>
        <v>594118 - IDN</v>
      </c>
      <c r="F19834" t="s">
        <v>29418</v>
      </c>
      <c r="G19834" t="s">
        <v>52153</v>
      </c>
      <c r="H19834" t="s">
        <v>52152</v>
      </c>
      <c r="I19834" t="s">
        <v>5171</v>
      </c>
      <c r="J19834" t="s">
        <v>52151</v>
      </c>
      <c r="K19834" t="s">
        <v>208</v>
      </c>
      <c r="L19834" t="s">
        <v>52150</v>
      </c>
      <c r="N19834" t="s">
        <v>208</v>
      </c>
      <c r="O19834" t="s">
        <v>476</v>
      </c>
      <c r="P19834" t="s">
        <v>476</v>
      </c>
    </row>
    <row r="19835" spans="3:16">
      <c r="C19835" t="s">
        <v>8782</v>
      </c>
      <c r="D19835" t="s">
        <v>8781</v>
      </c>
      <c r="E19835" t="str">
        <f t="shared" si="309"/>
        <v>567190 - T21 RESEARCH SOCIETY</v>
      </c>
      <c r="F19835" t="s">
        <v>8780</v>
      </c>
      <c r="G19835" t="s">
        <v>8779</v>
      </c>
      <c r="H19835" t="s">
        <v>8778</v>
      </c>
      <c r="I19835" t="s">
        <v>5171</v>
      </c>
      <c r="J19835" t="s">
        <v>8777</v>
      </c>
      <c r="K19835" t="s">
        <v>208</v>
      </c>
      <c r="L19835" t="s">
        <v>8776</v>
      </c>
      <c r="N19835" t="s">
        <v>208</v>
      </c>
      <c r="O19835" t="s">
        <v>476</v>
      </c>
      <c r="P19835" t="s">
        <v>476</v>
      </c>
    </row>
    <row r="19836" spans="3:16">
      <c r="C19836" t="s">
        <v>5175</v>
      </c>
      <c r="D19836" t="s">
        <v>5174</v>
      </c>
      <c r="E19836" t="str">
        <f t="shared" si="309"/>
        <v>646969 - UMCG</v>
      </c>
      <c r="F19836" t="s">
        <v>5173</v>
      </c>
      <c r="G19836" t="s">
        <v>5172</v>
      </c>
      <c r="I19836" t="s">
        <v>5171</v>
      </c>
      <c r="J19836" t="s">
        <v>5170</v>
      </c>
      <c r="K19836" t="s">
        <v>208</v>
      </c>
      <c r="L19836" t="s">
        <v>5169</v>
      </c>
      <c r="N19836" t="s">
        <v>208</v>
      </c>
      <c r="O19836" t="s">
        <v>476</v>
      </c>
      <c r="P19836" t="s">
        <v>476</v>
      </c>
    </row>
    <row r="19837" spans="3:16">
      <c r="C19837" t="s">
        <v>12923</v>
      </c>
      <c r="D19837" t="s">
        <v>12923</v>
      </c>
      <c r="E19837" t="str">
        <f t="shared" si="309"/>
        <v>639140 - STICHTING MOBILE ANAESTHESIOLOGY SERVICE HOLLAND</v>
      </c>
      <c r="F19837" t="s">
        <v>12922</v>
      </c>
      <c r="G19837" t="s">
        <v>12921</v>
      </c>
      <c r="I19837" t="s">
        <v>12920</v>
      </c>
      <c r="K19837" t="s">
        <v>208</v>
      </c>
      <c r="L19837" t="s">
        <v>12919</v>
      </c>
      <c r="N19837" t="s">
        <v>208</v>
      </c>
      <c r="O19837" t="s">
        <v>476</v>
      </c>
      <c r="P19837" t="s">
        <v>476</v>
      </c>
    </row>
    <row r="19838" spans="3:16">
      <c r="C19838" t="s">
        <v>1102</v>
      </c>
      <c r="D19838" t="s">
        <v>1102</v>
      </c>
      <c r="E19838" t="str">
        <f t="shared" si="309"/>
        <v>485925 - ZUYD HOGESCHOOL</v>
      </c>
      <c r="F19838" t="s">
        <v>1101</v>
      </c>
      <c r="G19838" t="s">
        <v>1100</v>
      </c>
      <c r="I19838" t="s">
        <v>1099</v>
      </c>
      <c r="K19838" t="s">
        <v>208</v>
      </c>
      <c r="L19838" t="s">
        <v>1098</v>
      </c>
      <c r="N19838" t="s">
        <v>208</v>
      </c>
      <c r="O19838" t="s">
        <v>476</v>
      </c>
      <c r="P19838" t="s">
        <v>476</v>
      </c>
    </row>
    <row r="19839" spans="3:16">
      <c r="C19839" t="s">
        <v>67752</v>
      </c>
      <c r="D19839" t="s">
        <v>67752</v>
      </c>
      <c r="E19839" t="str">
        <f t="shared" si="309"/>
        <v>506620 - GAMES FOR HEALTH EUROPE</v>
      </c>
      <c r="F19839" t="s">
        <v>47890</v>
      </c>
      <c r="G19839" t="s">
        <v>67751</v>
      </c>
      <c r="H19839" t="s">
        <v>67750</v>
      </c>
      <c r="I19839" t="s">
        <v>67749</v>
      </c>
      <c r="J19839" t="s">
        <v>67748</v>
      </c>
      <c r="K19839" t="s">
        <v>208</v>
      </c>
      <c r="L19839" t="s">
        <v>67747</v>
      </c>
      <c r="N19839" t="s">
        <v>208</v>
      </c>
      <c r="O19839" t="s">
        <v>476</v>
      </c>
      <c r="P19839" t="s">
        <v>476</v>
      </c>
    </row>
    <row r="19840" spans="3:16">
      <c r="C19840" t="s">
        <v>128105</v>
      </c>
      <c r="D19840" t="s">
        <v>128105</v>
      </c>
      <c r="E19840" t="str">
        <f t="shared" si="309"/>
        <v>670431 - ANT NEURO</v>
      </c>
      <c r="F19840" t="s">
        <v>5717</v>
      </c>
      <c r="G19840" t="s">
        <v>128104</v>
      </c>
      <c r="I19840" t="s">
        <v>128103</v>
      </c>
      <c r="J19840" t="s">
        <v>128102</v>
      </c>
      <c r="K19840" t="s">
        <v>208</v>
      </c>
      <c r="L19840" t="s">
        <v>128101</v>
      </c>
      <c r="N19840" t="s">
        <v>208</v>
      </c>
      <c r="O19840" t="s">
        <v>476</v>
      </c>
      <c r="P19840" t="s">
        <v>476</v>
      </c>
    </row>
    <row r="19841" spans="3:16">
      <c r="C19841" t="s">
        <v>75828</v>
      </c>
      <c r="D19841" t="s">
        <v>75827</v>
      </c>
      <c r="E19841" t="str">
        <f t="shared" si="309"/>
        <v>599906 - ENTIS</v>
      </c>
      <c r="F19841" t="s">
        <v>16529</v>
      </c>
      <c r="G19841" t="s">
        <v>75826</v>
      </c>
      <c r="H19841" t="s">
        <v>75825</v>
      </c>
      <c r="I19841" t="s">
        <v>75824</v>
      </c>
      <c r="K19841" t="s">
        <v>208</v>
      </c>
      <c r="L19841" t="s">
        <v>75823</v>
      </c>
      <c r="N19841" t="s">
        <v>208</v>
      </c>
      <c r="O19841" t="s">
        <v>476</v>
      </c>
      <c r="P19841" t="s">
        <v>476</v>
      </c>
    </row>
    <row r="19842" spans="3:16">
      <c r="C19842" t="s">
        <v>75241</v>
      </c>
      <c r="D19842" t="s">
        <v>75240</v>
      </c>
      <c r="E19842" t="str">
        <f t="shared" ref="E19842:E19905" si="310">_xlfn.CONCAT(L19842," - ",D19842)</f>
        <v>672099 - ESTIV</v>
      </c>
      <c r="F19842" t="s">
        <v>23841</v>
      </c>
      <c r="G19842" t="s">
        <v>75239</v>
      </c>
      <c r="I19842" t="s">
        <v>75238</v>
      </c>
      <c r="K19842" t="s">
        <v>208</v>
      </c>
      <c r="L19842" t="s">
        <v>75237</v>
      </c>
      <c r="N19842" t="s">
        <v>208</v>
      </c>
      <c r="O19842" t="s">
        <v>476</v>
      </c>
      <c r="P19842" t="s">
        <v>476</v>
      </c>
    </row>
    <row r="19843" spans="3:16">
      <c r="C19843" t="s">
        <v>76508</v>
      </c>
      <c r="D19843" t="s">
        <v>76507</v>
      </c>
      <c r="E19843" t="str">
        <f t="shared" si="310"/>
        <v>561678 - EUROFLOW ELSHO</v>
      </c>
      <c r="F19843" t="s">
        <v>14617</v>
      </c>
      <c r="G19843" t="s">
        <v>76506</v>
      </c>
      <c r="H19843" t="s">
        <v>76505</v>
      </c>
      <c r="I19843" t="s">
        <v>2072</v>
      </c>
      <c r="K19843" t="s">
        <v>208</v>
      </c>
      <c r="L19843" t="s">
        <v>76504</v>
      </c>
      <c r="N19843" t="s">
        <v>208</v>
      </c>
      <c r="O19843" t="s">
        <v>476</v>
      </c>
      <c r="P19843" t="s">
        <v>476</v>
      </c>
    </row>
    <row r="19844" spans="3:16">
      <c r="C19844" t="s">
        <v>76320</v>
      </c>
      <c r="D19844" t="s">
        <v>76319</v>
      </c>
      <c r="E19844" t="str">
        <f t="shared" si="310"/>
        <v>597594 - EAHP - EBMWG</v>
      </c>
      <c r="F19844" t="s">
        <v>16092</v>
      </c>
      <c r="G19844" t="s">
        <v>76318</v>
      </c>
      <c r="H19844" t="s">
        <v>76317</v>
      </c>
      <c r="I19844" t="s">
        <v>2072</v>
      </c>
      <c r="K19844" t="s">
        <v>208</v>
      </c>
      <c r="L19844" t="s">
        <v>76316</v>
      </c>
      <c r="N19844" t="s">
        <v>208</v>
      </c>
      <c r="O19844" t="s">
        <v>476</v>
      </c>
      <c r="P19844" t="s">
        <v>476</v>
      </c>
    </row>
    <row r="19845" spans="3:16">
      <c r="C19845" t="s">
        <v>76027</v>
      </c>
      <c r="D19845" t="s">
        <v>76026</v>
      </c>
      <c r="E19845" t="str">
        <f t="shared" si="310"/>
        <v>514690 - EFI</v>
      </c>
      <c r="G19845" t="s">
        <v>76025</v>
      </c>
      <c r="H19845" t="s">
        <v>76024</v>
      </c>
      <c r="I19845" t="s">
        <v>2072</v>
      </c>
      <c r="J19845" t="s">
        <v>76023</v>
      </c>
      <c r="K19845" t="s">
        <v>208</v>
      </c>
      <c r="L19845" t="s">
        <v>76022</v>
      </c>
      <c r="N19845" t="s">
        <v>208</v>
      </c>
      <c r="O19845" t="s">
        <v>476</v>
      </c>
      <c r="P19845" t="s">
        <v>476</v>
      </c>
    </row>
    <row r="19846" spans="3:16">
      <c r="C19846" t="s">
        <v>75682</v>
      </c>
      <c r="D19846" t="s">
        <v>75681</v>
      </c>
      <c r="E19846" t="str">
        <f t="shared" si="310"/>
        <v>154544 - EBMT</v>
      </c>
      <c r="G19846" t="s">
        <v>75680</v>
      </c>
      <c r="I19846" t="s">
        <v>2072</v>
      </c>
      <c r="J19846" t="s">
        <v>75679</v>
      </c>
      <c r="K19846" t="s">
        <v>208</v>
      </c>
      <c r="L19846" t="s">
        <v>75678</v>
      </c>
      <c r="N19846" t="s">
        <v>208</v>
      </c>
      <c r="O19846" t="s">
        <v>476</v>
      </c>
      <c r="P19846" t="s">
        <v>476</v>
      </c>
    </row>
    <row r="19847" spans="3:16">
      <c r="C19847" t="s">
        <v>75478</v>
      </c>
      <c r="D19847" t="s">
        <v>75472</v>
      </c>
      <c r="E19847" t="str">
        <f t="shared" si="310"/>
        <v>509700 - ESCP</v>
      </c>
      <c r="F19847" t="s">
        <v>75477</v>
      </c>
      <c r="G19847" t="s">
        <v>75476</v>
      </c>
      <c r="I19847" t="s">
        <v>2072</v>
      </c>
      <c r="J19847" t="s">
        <v>75475</v>
      </c>
      <c r="K19847" t="s">
        <v>208</v>
      </c>
      <c r="L19847" t="s">
        <v>75474</v>
      </c>
      <c r="N19847" t="s">
        <v>208</v>
      </c>
      <c r="O19847" t="s">
        <v>476</v>
      </c>
      <c r="P19847" t="s">
        <v>476</v>
      </c>
    </row>
    <row r="19848" spans="3:16">
      <c r="C19848" t="s">
        <v>44082</v>
      </c>
      <c r="D19848" t="s">
        <v>44081</v>
      </c>
      <c r="E19848" t="str">
        <f t="shared" si="310"/>
        <v>567371 - LUMC</v>
      </c>
      <c r="F19848" t="s">
        <v>5116</v>
      </c>
      <c r="G19848" t="s">
        <v>44080</v>
      </c>
      <c r="H19848" t="s">
        <v>44079</v>
      </c>
      <c r="I19848" t="s">
        <v>2072</v>
      </c>
      <c r="K19848" t="s">
        <v>208</v>
      </c>
      <c r="L19848" t="s">
        <v>44078</v>
      </c>
      <c r="N19848" t="s">
        <v>208</v>
      </c>
      <c r="O19848" t="s">
        <v>476</v>
      </c>
      <c r="P19848" t="s">
        <v>476</v>
      </c>
    </row>
    <row r="19849" spans="3:16">
      <c r="C19849" t="s">
        <v>2076</v>
      </c>
      <c r="D19849" t="s">
        <v>2075</v>
      </c>
      <c r="E19849" t="str">
        <f t="shared" si="310"/>
        <v>644055 - WACP</v>
      </c>
      <c r="F19849" t="s">
        <v>2074</v>
      </c>
      <c r="G19849" t="s">
        <v>2073</v>
      </c>
      <c r="I19849" t="s">
        <v>2072</v>
      </c>
      <c r="K19849" t="s">
        <v>208</v>
      </c>
      <c r="L19849" t="s">
        <v>2071</v>
      </c>
      <c r="N19849" t="s">
        <v>208</v>
      </c>
      <c r="O19849" t="s">
        <v>476</v>
      </c>
      <c r="P19849" t="s">
        <v>476</v>
      </c>
    </row>
    <row r="19850" spans="3:16">
      <c r="C19850" t="s">
        <v>76309</v>
      </c>
      <c r="D19850" t="s">
        <v>76308</v>
      </c>
      <c r="E19850" t="str">
        <f t="shared" si="310"/>
        <v>494550 - EAHIL</v>
      </c>
      <c r="F19850" t="s">
        <v>55256</v>
      </c>
      <c r="G19850" t="s">
        <v>76307</v>
      </c>
      <c r="I19850" t="s">
        <v>76306</v>
      </c>
      <c r="J19850" t="s">
        <v>76305</v>
      </c>
      <c r="K19850" t="s">
        <v>208</v>
      </c>
      <c r="L19850" t="s">
        <v>76304</v>
      </c>
      <c r="N19850" t="s">
        <v>208</v>
      </c>
      <c r="O19850" t="s">
        <v>476</v>
      </c>
      <c r="P19850" t="s">
        <v>476</v>
      </c>
    </row>
    <row r="19851" spans="3:16">
      <c r="C19851" t="s">
        <v>76259</v>
      </c>
      <c r="D19851" t="s">
        <v>76258</v>
      </c>
      <c r="E19851" t="str">
        <f t="shared" si="310"/>
        <v>605086 - EACME</v>
      </c>
      <c r="F19851" t="s">
        <v>76257</v>
      </c>
      <c r="G19851" t="s">
        <v>75956</v>
      </c>
      <c r="H19851" t="s">
        <v>76256</v>
      </c>
      <c r="I19851" t="s">
        <v>29182</v>
      </c>
      <c r="K19851" t="s">
        <v>208</v>
      </c>
      <c r="L19851" t="s">
        <v>76255</v>
      </c>
      <c r="N19851" t="s">
        <v>208</v>
      </c>
      <c r="O19851" t="s">
        <v>476</v>
      </c>
      <c r="P19851" t="s">
        <v>476</v>
      </c>
    </row>
    <row r="19852" spans="3:16">
      <c r="C19852" t="s">
        <v>75958</v>
      </c>
      <c r="D19852" t="s">
        <v>75957</v>
      </c>
      <c r="E19852" t="str">
        <f t="shared" si="310"/>
        <v>573978 - EGPRN</v>
      </c>
      <c r="F19852" t="s">
        <v>48019</v>
      </c>
      <c r="G19852" t="s">
        <v>75956</v>
      </c>
      <c r="H19852" t="s">
        <v>75955</v>
      </c>
      <c r="I19852" t="s">
        <v>29182</v>
      </c>
      <c r="K19852" t="s">
        <v>208</v>
      </c>
      <c r="L19852" t="s">
        <v>75954</v>
      </c>
      <c r="N19852" t="s">
        <v>208</v>
      </c>
      <c r="O19852" t="s">
        <v>476</v>
      </c>
      <c r="P19852" t="s">
        <v>476</v>
      </c>
    </row>
    <row r="19853" spans="3:16">
      <c r="C19853" t="s">
        <v>29185</v>
      </c>
      <c r="D19853" t="s">
        <v>29184</v>
      </c>
      <c r="E19853" t="str">
        <f t="shared" si="310"/>
        <v>531420 - PCO</v>
      </c>
      <c r="F19853" t="s">
        <v>27783</v>
      </c>
      <c r="G19853" t="s">
        <v>29183</v>
      </c>
      <c r="I19853" t="s">
        <v>29182</v>
      </c>
      <c r="J19853" t="s">
        <v>29181</v>
      </c>
      <c r="K19853" t="s">
        <v>208</v>
      </c>
      <c r="L19853" t="s">
        <v>29180</v>
      </c>
      <c r="N19853" t="s">
        <v>208</v>
      </c>
      <c r="O19853" t="s">
        <v>476</v>
      </c>
      <c r="P19853" t="s">
        <v>476</v>
      </c>
    </row>
    <row r="19854" spans="3:16">
      <c r="C19854" t="s">
        <v>124508</v>
      </c>
      <c r="D19854" t="s">
        <v>124507</v>
      </c>
      <c r="E19854" t="str">
        <f t="shared" si="310"/>
        <v>667900 - ASAS</v>
      </c>
      <c r="F19854" t="s">
        <v>14360</v>
      </c>
      <c r="G19854" t="s">
        <v>124506</v>
      </c>
      <c r="I19854" t="s">
        <v>124505</v>
      </c>
      <c r="K19854" t="s">
        <v>208</v>
      </c>
      <c r="L19854" t="s">
        <v>124504</v>
      </c>
      <c r="N19854" t="s">
        <v>208</v>
      </c>
      <c r="O19854" t="s">
        <v>476</v>
      </c>
      <c r="P19854" t="s">
        <v>476</v>
      </c>
    </row>
    <row r="19855" spans="3:16">
      <c r="C19855" t="s">
        <v>75837</v>
      </c>
      <c r="D19855" t="s">
        <v>75836</v>
      </c>
      <c r="E19855" t="str">
        <f t="shared" si="310"/>
        <v>662495 - EUNETHYDIS</v>
      </c>
      <c r="F19855" t="s">
        <v>9089</v>
      </c>
      <c r="G19855" t="s">
        <v>75835</v>
      </c>
      <c r="I19855" t="s">
        <v>24017</v>
      </c>
      <c r="K19855" t="s">
        <v>208</v>
      </c>
      <c r="L19855" t="s">
        <v>75834</v>
      </c>
      <c r="N19855" t="s">
        <v>208</v>
      </c>
      <c r="O19855" t="s">
        <v>476</v>
      </c>
      <c r="P19855" t="s">
        <v>476</v>
      </c>
    </row>
    <row r="19856" spans="3:16">
      <c r="C19856" t="s">
        <v>75699</v>
      </c>
      <c r="D19856" t="s">
        <v>75698</v>
      </c>
      <c r="E19856" t="str">
        <f t="shared" si="310"/>
        <v>582669 - ESBS</v>
      </c>
      <c r="F19856" t="s">
        <v>75697</v>
      </c>
      <c r="G19856" t="s">
        <v>75696</v>
      </c>
      <c r="H19856" t="s">
        <v>75695</v>
      </c>
      <c r="I19856" t="s">
        <v>24017</v>
      </c>
      <c r="K19856" t="s">
        <v>208</v>
      </c>
      <c r="L19856" t="s">
        <v>75694</v>
      </c>
      <c r="N19856" t="s">
        <v>208</v>
      </c>
      <c r="O19856" t="s">
        <v>476</v>
      </c>
      <c r="P19856" t="s">
        <v>476</v>
      </c>
    </row>
    <row r="19857" spans="3:16">
      <c r="C19857" t="s">
        <v>24020</v>
      </c>
      <c r="D19857" t="s">
        <v>24020</v>
      </c>
      <c r="E19857" t="str">
        <f t="shared" si="310"/>
        <v>619851 - RADBOUD UNIVERSITY MEDICAL CENTER</v>
      </c>
      <c r="F19857" t="s">
        <v>17173</v>
      </c>
      <c r="G19857" t="s">
        <v>24019</v>
      </c>
      <c r="H19857" t="s">
        <v>24018</v>
      </c>
      <c r="I19857" t="s">
        <v>24017</v>
      </c>
      <c r="J19857" t="s">
        <v>24016</v>
      </c>
      <c r="K19857" t="s">
        <v>208</v>
      </c>
      <c r="L19857" t="s">
        <v>24015</v>
      </c>
      <c r="N19857" t="s">
        <v>208</v>
      </c>
      <c r="O19857" t="s">
        <v>476</v>
      </c>
      <c r="P19857" t="s">
        <v>476</v>
      </c>
    </row>
    <row r="19858" spans="3:16">
      <c r="C19858" t="s">
        <v>75671</v>
      </c>
      <c r="D19858" t="s">
        <v>75670</v>
      </c>
      <c r="E19858" t="str">
        <f t="shared" si="310"/>
        <v>556830 - ESCCA</v>
      </c>
      <c r="F19858" t="s">
        <v>67082</v>
      </c>
      <c r="G19858" t="s">
        <v>75669</v>
      </c>
      <c r="I19858" t="s">
        <v>75668</v>
      </c>
      <c r="J19858" t="s">
        <v>75667</v>
      </c>
      <c r="K19858" t="s">
        <v>208</v>
      </c>
      <c r="L19858" t="s">
        <v>75666</v>
      </c>
      <c r="N19858" t="s">
        <v>208</v>
      </c>
      <c r="O19858" t="s">
        <v>476</v>
      </c>
      <c r="P19858" t="s">
        <v>476</v>
      </c>
    </row>
    <row r="19859" spans="3:16">
      <c r="C19859" t="s">
        <v>95903</v>
      </c>
      <c r="D19859" t="s">
        <v>95903</v>
      </c>
      <c r="E19859" t="str">
        <f t="shared" si="310"/>
        <v>544498 - CINET TEXTILE CARE</v>
      </c>
      <c r="F19859" t="s">
        <v>93078</v>
      </c>
      <c r="G19859" t="s">
        <v>95902</v>
      </c>
      <c r="I19859" t="s">
        <v>95901</v>
      </c>
      <c r="J19859" t="s">
        <v>95900</v>
      </c>
      <c r="K19859" t="s">
        <v>208</v>
      </c>
      <c r="L19859" t="s">
        <v>95899</v>
      </c>
      <c r="N19859" t="s">
        <v>208</v>
      </c>
      <c r="O19859" t="s">
        <v>476</v>
      </c>
      <c r="P19859" t="s">
        <v>476</v>
      </c>
    </row>
    <row r="19860" spans="3:16">
      <c r="C19860" t="s">
        <v>78838</v>
      </c>
      <c r="D19860" t="s">
        <v>78837</v>
      </c>
      <c r="E19860" t="str">
        <f t="shared" si="310"/>
        <v>585970 - ERASMUS MC</v>
      </c>
      <c r="F19860" t="s">
        <v>78836</v>
      </c>
      <c r="G19860" t="s">
        <v>78835</v>
      </c>
      <c r="I19860" t="s">
        <v>50883</v>
      </c>
      <c r="J19860" t="s">
        <v>78834</v>
      </c>
      <c r="K19860" t="s">
        <v>208</v>
      </c>
      <c r="L19860" t="s">
        <v>78833</v>
      </c>
      <c r="N19860" t="s">
        <v>208</v>
      </c>
      <c r="O19860" t="s">
        <v>476</v>
      </c>
      <c r="P19860" t="s">
        <v>476</v>
      </c>
    </row>
    <row r="19861" spans="3:16">
      <c r="C19861" t="s">
        <v>75822</v>
      </c>
      <c r="D19861" t="s">
        <v>75821</v>
      </c>
      <c r="E19861" t="str">
        <f t="shared" si="310"/>
        <v>553931 - ENFG</v>
      </c>
      <c r="F19861" t="s">
        <v>12840</v>
      </c>
      <c r="G19861" t="s">
        <v>75820</v>
      </c>
      <c r="H19861" t="s">
        <v>75819</v>
      </c>
      <c r="I19861" t="s">
        <v>50883</v>
      </c>
      <c r="K19861" t="s">
        <v>208</v>
      </c>
      <c r="L19861" t="s">
        <v>75818</v>
      </c>
      <c r="N19861" t="s">
        <v>208</v>
      </c>
      <c r="O19861" t="s">
        <v>476</v>
      </c>
      <c r="P19861" t="s">
        <v>476</v>
      </c>
    </row>
    <row r="19862" spans="3:16">
      <c r="C19862" t="s">
        <v>75347</v>
      </c>
      <c r="D19862" t="s">
        <v>75346</v>
      </c>
      <c r="E19862" t="str">
        <f t="shared" si="310"/>
        <v>602899 - SOE</v>
      </c>
      <c r="F19862" t="s">
        <v>75345</v>
      </c>
      <c r="G19862" t="s">
        <v>75344</v>
      </c>
      <c r="I19862" t="s">
        <v>50883</v>
      </c>
      <c r="K19862" t="s">
        <v>208</v>
      </c>
      <c r="L19862" t="s">
        <v>75343</v>
      </c>
      <c r="N19862" t="s">
        <v>208</v>
      </c>
      <c r="O19862" t="s">
        <v>476</v>
      </c>
      <c r="P19862" t="s">
        <v>476</v>
      </c>
    </row>
    <row r="19863" spans="3:16">
      <c r="C19863" t="s">
        <v>75342</v>
      </c>
      <c r="D19863" t="s">
        <v>75341</v>
      </c>
      <c r="E19863" t="str">
        <f t="shared" si="310"/>
        <v>556210 - ESOPRS</v>
      </c>
      <c r="F19863" t="s">
        <v>75340</v>
      </c>
      <c r="G19863" t="s">
        <v>75339</v>
      </c>
      <c r="H19863" t="s">
        <v>75338</v>
      </c>
      <c r="I19863" t="s">
        <v>50883</v>
      </c>
      <c r="K19863" t="s">
        <v>208</v>
      </c>
      <c r="L19863" t="s">
        <v>75337</v>
      </c>
      <c r="N19863" t="s">
        <v>208</v>
      </c>
      <c r="O19863" t="s">
        <v>476</v>
      </c>
      <c r="P19863" t="s">
        <v>476</v>
      </c>
    </row>
    <row r="19864" spans="3:16">
      <c r="C19864" t="s">
        <v>75286</v>
      </c>
      <c r="D19864" t="s">
        <v>75285</v>
      </c>
      <c r="E19864" t="str">
        <f t="shared" si="310"/>
        <v>536910 - ESPRM</v>
      </c>
      <c r="F19864" t="s">
        <v>4906</v>
      </c>
      <c r="G19864" t="s">
        <v>75284</v>
      </c>
      <c r="I19864" t="s">
        <v>50883</v>
      </c>
      <c r="J19864" t="s">
        <v>75283</v>
      </c>
      <c r="K19864" t="s">
        <v>208</v>
      </c>
      <c r="L19864" t="s">
        <v>75282</v>
      </c>
      <c r="N19864" t="s">
        <v>208</v>
      </c>
      <c r="O19864" t="s">
        <v>476</v>
      </c>
      <c r="P19864" t="s">
        <v>476</v>
      </c>
    </row>
    <row r="19865" spans="3:16">
      <c r="C19865" t="s">
        <v>50887</v>
      </c>
      <c r="D19865" t="s">
        <v>50886</v>
      </c>
      <c r="E19865" t="str">
        <f t="shared" si="310"/>
        <v>605918 - ISCFS</v>
      </c>
      <c r="F19865" t="s">
        <v>50885</v>
      </c>
      <c r="G19865" t="s">
        <v>50884</v>
      </c>
      <c r="I19865" t="s">
        <v>50883</v>
      </c>
      <c r="K19865" t="s">
        <v>208</v>
      </c>
      <c r="L19865" t="s">
        <v>50882</v>
      </c>
      <c r="N19865" t="s">
        <v>208</v>
      </c>
      <c r="O19865" t="s">
        <v>476</v>
      </c>
      <c r="P19865" t="s">
        <v>476</v>
      </c>
    </row>
    <row r="19866" spans="3:16">
      <c r="C19866" t="s">
        <v>51367</v>
      </c>
      <c r="D19866" t="s">
        <v>51366</v>
      </c>
      <c r="E19866" t="str">
        <f t="shared" si="310"/>
        <v>669430 - IFIC</v>
      </c>
      <c r="F19866" t="s">
        <v>3980</v>
      </c>
      <c r="G19866" t="s">
        <v>51365</v>
      </c>
      <c r="I19866" t="s">
        <v>51364</v>
      </c>
      <c r="K19866" t="s">
        <v>208</v>
      </c>
      <c r="L19866" t="s">
        <v>51363</v>
      </c>
      <c r="N19866" t="s">
        <v>208</v>
      </c>
      <c r="O19866" t="s">
        <v>476</v>
      </c>
      <c r="P19866" t="s">
        <v>476</v>
      </c>
    </row>
    <row r="19867" spans="3:16">
      <c r="C19867" t="s">
        <v>75936</v>
      </c>
      <c r="D19867" t="s">
        <v>75935</v>
      </c>
      <c r="E19867" t="str">
        <f t="shared" si="310"/>
        <v>571714 - EHA</v>
      </c>
      <c r="F19867" t="s">
        <v>2603</v>
      </c>
      <c r="G19867" t="s">
        <v>75934</v>
      </c>
      <c r="I19867" t="s">
        <v>51177</v>
      </c>
      <c r="J19867" t="s">
        <v>75933</v>
      </c>
      <c r="K19867" t="s">
        <v>208</v>
      </c>
      <c r="L19867" t="s">
        <v>75932</v>
      </c>
      <c r="N19867" t="s">
        <v>208</v>
      </c>
      <c r="O19867" t="s">
        <v>476</v>
      </c>
      <c r="P19867" t="s">
        <v>476</v>
      </c>
    </row>
    <row r="19868" spans="3:16">
      <c r="C19868" t="s">
        <v>51544</v>
      </c>
      <c r="D19868" t="s">
        <v>51543</v>
      </c>
      <c r="E19868" t="str">
        <f t="shared" si="310"/>
        <v>623271 - ICBEN</v>
      </c>
      <c r="F19868" t="s">
        <v>24522</v>
      </c>
      <c r="G19868" t="s">
        <v>51542</v>
      </c>
      <c r="I19868" t="s">
        <v>51177</v>
      </c>
      <c r="K19868" t="s">
        <v>208</v>
      </c>
      <c r="L19868" t="s">
        <v>51541</v>
      </c>
      <c r="N19868" t="s">
        <v>208</v>
      </c>
      <c r="O19868" t="s">
        <v>476</v>
      </c>
      <c r="P19868" t="s">
        <v>476</v>
      </c>
    </row>
    <row r="19869" spans="3:16">
      <c r="C19869" t="s">
        <v>51534</v>
      </c>
      <c r="D19869" t="s">
        <v>51533</v>
      </c>
      <c r="E19869" t="str">
        <f t="shared" si="310"/>
        <v>493648 - ICM</v>
      </c>
      <c r="F19869" t="s">
        <v>51532</v>
      </c>
      <c r="G19869" t="s">
        <v>51531</v>
      </c>
      <c r="I19869" t="s">
        <v>51177</v>
      </c>
      <c r="J19869" t="s">
        <v>51530</v>
      </c>
      <c r="K19869" t="s">
        <v>208</v>
      </c>
      <c r="L19869" t="s">
        <v>51529</v>
      </c>
      <c r="N19869" t="s">
        <v>208</v>
      </c>
      <c r="O19869" t="s">
        <v>476</v>
      </c>
      <c r="P19869" t="s">
        <v>476</v>
      </c>
    </row>
    <row r="19870" spans="3:16">
      <c r="C19870" t="s">
        <v>51180</v>
      </c>
      <c r="D19870" t="s">
        <v>51179</v>
      </c>
      <c r="E19870" t="str">
        <f t="shared" si="310"/>
        <v>555058 - FIP</v>
      </c>
      <c r="F19870" t="s">
        <v>10207</v>
      </c>
      <c r="G19870" t="s">
        <v>51178</v>
      </c>
      <c r="I19870" t="s">
        <v>51177</v>
      </c>
      <c r="J19870" t="s">
        <v>51176</v>
      </c>
      <c r="K19870" t="s">
        <v>208</v>
      </c>
      <c r="L19870" t="s">
        <v>51175</v>
      </c>
      <c r="N19870" t="s">
        <v>208</v>
      </c>
      <c r="O19870" t="s">
        <v>476</v>
      </c>
      <c r="P19870" t="s">
        <v>476</v>
      </c>
    </row>
    <row r="19871" spans="3:16">
      <c r="C19871" t="s">
        <v>76103</v>
      </c>
      <c r="D19871" t="s">
        <v>76102</v>
      </c>
      <c r="E19871" t="str">
        <f t="shared" si="310"/>
        <v>563158 - ECNP</v>
      </c>
      <c r="F19871" t="s">
        <v>17532</v>
      </c>
      <c r="G19871" t="s">
        <v>76101</v>
      </c>
      <c r="I19871" t="s">
        <v>76100</v>
      </c>
      <c r="J19871" t="s">
        <v>76099</v>
      </c>
      <c r="K19871" t="s">
        <v>208</v>
      </c>
      <c r="L19871" t="s">
        <v>76098</v>
      </c>
      <c r="N19871" t="s">
        <v>208</v>
      </c>
      <c r="O19871" t="s">
        <v>476</v>
      </c>
      <c r="P19871" t="s">
        <v>476</v>
      </c>
    </row>
    <row r="19872" spans="3:16">
      <c r="C19872" t="s">
        <v>136501</v>
      </c>
      <c r="D19872" t="s">
        <v>120521</v>
      </c>
      <c r="E19872" t="str">
        <f t="shared" si="310"/>
        <v>653937 - AME</v>
      </c>
      <c r="F19872" t="s">
        <v>8728</v>
      </c>
      <c r="G19872" t="s">
        <v>136500</v>
      </c>
      <c r="I19872" t="s">
        <v>5165</v>
      </c>
      <c r="J19872" t="s">
        <v>74589</v>
      </c>
      <c r="K19872" t="s">
        <v>208</v>
      </c>
      <c r="L19872" t="s">
        <v>136499</v>
      </c>
      <c r="N19872" t="s">
        <v>208</v>
      </c>
      <c r="O19872" t="s">
        <v>476</v>
      </c>
      <c r="P19872" t="s">
        <v>476</v>
      </c>
    </row>
    <row r="19873" spans="3:16">
      <c r="C19873" t="s">
        <v>80007</v>
      </c>
      <c r="D19873" t="s">
        <v>80007</v>
      </c>
      <c r="E19873" t="str">
        <f t="shared" si="310"/>
        <v>565374 - ENCALS</v>
      </c>
      <c r="F19873" t="s">
        <v>13372</v>
      </c>
      <c r="I19873" t="s">
        <v>5165</v>
      </c>
      <c r="J19873" t="s">
        <v>80006</v>
      </c>
      <c r="K19873" t="s">
        <v>208</v>
      </c>
      <c r="L19873" t="s">
        <v>80005</v>
      </c>
      <c r="N19873" t="s">
        <v>208</v>
      </c>
      <c r="O19873" t="s">
        <v>476</v>
      </c>
      <c r="P19873" t="s">
        <v>476</v>
      </c>
    </row>
    <row r="19874" spans="3:16">
      <c r="C19874" t="s">
        <v>76358</v>
      </c>
      <c r="D19874" t="s">
        <v>76357</v>
      </c>
      <c r="E19874" t="str">
        <f t="shared" si="310"/>
        <v>527361 - EABCT</v>
      </c>
      <c r="G19874" t="s">
        <v>76356</v>
      </c>
      <c r="I19874" t="s">
        <v>5165</v>
      </c>
      <c r="J19874" t="s">
        <v>76355</v>
      </c>
      <c r="K19874" t="s">
        <v>208</v>
      </c>
      <c r="L19874" t="s">
        <v>76354</v>
      </c>
      <c r="N19874" t="s">
        <v>208</v>
      </c>
      <c r="O19874" t="s">
        <v>476</v>
      </c>
      <c r="P19874" t="s">
        <v>476</v>
      </c>
    </row>
    <row r="19875" spans="3:16">
      <c r="C19875" t="s">
        <v>75737</v>
      </c>
      <c r="D19875" t="s">
        <v>75736</v>
      </c>
      <c r="E19875" t="str">
        <f t="shared" si="310"/>
        <v>593990 - EUPHA</v>
      </c>
      <c r="F19875" t="s">
        <v>75735</v>
      </c>
      <c r="G19875" t="s">
        <v>75734</v>
      </c>
      <c r="H19875" t="s">
        <v>75733</v>
      </c>
      <c r="I19875" t="s">
        <v>5165</v>
      </c>
      <c r="J19875" t="s">
        <v>75732</v>
      </c>
      <c r="K19875" t="s">
        <v>208</v>
      </c>
      <c r="L19875" t="s">
        <v>75731</v>
      </c>
      <c r="N19875" t="s">
        <v>208</v>
      </c>
      <c r="O19875" t="s">
        <v>476</v>
      </c>
      <c r="P19875" t="s">
        <v>476</v>
      </c>
    </row>
    <row r="19876" spans="3:16">
      <c r="C19876" t="s">
        <v>75531</v>
      </c>
      <c r="D19876" t="s">
        <v>75530</v>
      </c>
      <c r="E19876" t="str">
        <f t="shared" si="310"/>
        <v>670571 - ESSPD</v>
      </c>
      <c r="F19876" t="s">
        <v>10767</v>
      </c>
      <c r="G19876" t="s">
        <v>75529</v>
      </c>
      <c r="H19876" t="s">
        <v>75528</v>
      </c>
      <c r="I19876" t="s">
        <v>5165</v>
      </c>
      <c r="K19876" t="s">
        <v>208</v>
      </c>
      <c r="L19876" t="s">
        <v>75527</v>
      </c>
      <c r="N19876" t="s">
        <v>208</v>
      </c>
      <c r="O19876" t="s">
        <v>476</v>
      </c>
      <c r="P19876" t="s">
        <v>476</v>
      </c>
    </row>
    <row r="19877" spans="3:16">
      <c r="C19877" t="s">
        <v>75145</v>
      </c>
      <c r="D19877" t="s">
        <v>75144</v>
      </c>
      <c r="E19877" t="str">
        <f t="shared" si="310"/>
        <v>684958 - EYFDM</v>
      </c>
      <c r="F19877" t="s">
        <v>8902</v>
      </c>
      <c r="G19877" t="s">
        <v>33915</v>
      </c>
      <c r="H19877" t="s">
        <v>75143</v>
      </c>
      <c r="I19877" t="s">
        <v>5165</v>
      </c>
      <c r="K19877" t="s">
        <v>208</v>
      </c>
      <c r="L19877" t="s">
        <v>75142</v>
      </c>
      <c r="N19877" t="s">
        <v>208</v>
      </c>
      <c r="O19877" t="s">
        <v>476</v>
      </c>
      <c r="P19877" t="s">
        <v>476</v>
      </c>
    </row>
    <row r="19878" spans="3:16">
      <c r="C19878" t="s">
        <v>74593</v>
      </c>
      <c r="D19878" t="s">
        <v>74592</v>
      </c>
      <c r="E19878" t="str">
        <f t="shared" si="310"/>
        <v>589883 - EME</v>
      </c>
      <c r="F19878" t="s">
        <v>74591</v>
      </c>
      <c r="G19878" t="s">
        <v>74590</v>
      </c>
      <c r="I19878" t="s">
        <v>5165</v>
      </c>
      <c r="J19878" t="s">
        <v>74589</v>
      </c>
      <c r="K19878" t="s">
        <v>208</v>
      </c>
      <c r="L19878" t="s">
        <v>74588</v>
      </c>
      <c r="N19878" t="s">
        <v>208</v>
      </c>
      <c r="O19878" t="s">
        <v>476</v>
      </c>
      <c r="P19878" t="s">
        <v>476</v>
      </c>
    </row>
    <row r="19879" spans="3:16">
      <c r="C19879" t="s">
        <v>33921</v>
      </c>
      <c r="D19879" t="s">
        <v>33920</v>
      </c>
      <c r="E19879" t="str">
        <f t="shared" si="310"/>
        <v>655004 - NVSHA</v>
      </c>
      <c r="F19879" t="s">
        <v>15386</v>
      </c>
      <c r="G19879" t="s">
        <v>33915</v>
      </c>
      <c r="I19879" t="s">
        <v>5165</v>
      </c>
      <c r="J19879" t="s">
        <v>33919</v>
      </c>
      <c r="K19879" t="s">
        <v>208</v>
      </c>
      <c r="L19879" t="s">
        <v>33918</v>
      </c>
      <c r="N19879" t="s">
        <v>208</v>
      </c>
      <c r="O19879" t="s">
        <v>476</v>
      </c>
      <c r="P19879" t="s">
        <v>476</v>
      </c>
    </row>
    <row r="19880" spans="3:16">
      <c r="C19880" t="s">
        <v>33917</v>
      </c>
      <c r="D19880" t="s">
        <v>33916</v>
      </c>
      <c r="E19880" t="str">
        <f t="shared" si="310"/>
        <v>651485 - NVN</v>
      </c>
      <c r="F19880" t="s">
        <v>1300</v>
      </c>
      <c r="G19880" t="s">
        <v>33915</v>
      </c>
      <c r="I19880" t="s">
        <v>5165</v>
      </c>
      <c r="J19880" t="s">
        <v>33914</v>
      </c>
      <c r="K19880" t="s">
        <v>208</v>
      </c>
      <c r="L19880" t="s">
        <v>33913</v>
      </c>
      <c r="N19880" t="s">
        <v>208</v>
      </c>
      <c r="O19880" t="s">
        <v>476</v>
      </c>
      <c r="P19880" t="s">
        <v>476</v>
      </c>
    </row>
    <row r="19881" spans="3:16">
      <c r="C19881" t="s">
        <v>33708</v>
      </c>
      <c r="D19881" t="s">
        <v>33707</v>
      </c>
      <c r="E19881" t="str">
        <f t="shared" si="310"/>
        <v>626429 - NIVEL</v>
      </c>
      <c r="F19881" t="s">
        <v>28477</v>
      </c>
      <c r="G19881" t="s">
        <v>33706</v>
      </c>
      <c r="H19881" t="s">
        <v>33705</v>
      </c>
      <c r="I19881" t="s">
        <v>5165</v>
      </c>
      <c r="J19881" t="s">
        <v>33704</v>
      </c>
      <c r="K19881" t="s">
        <v>208</v>
      </c>
      <c r="L19881" t="s">
        <v>33703</v>
      </c>
      <c r="N19881" t="s">
        <v>208</v>
      </c>
      <c r="O19881" t="s">
        <v>476</v>
      </c>
      <c r="P19881" t="s">
        <v>476</v>
      </c>
    </row>
    <row r="19882" spans="3:16">
      <c r="C19882" t="s">
        <v>5168</v>
      </c>
      <c r="D19882" t="s">
        <v>5168</v>
      </c>
      <c r="E19882" t="str">
        <f t="shared" si="310"/>
        <v>520883 - UNIVERSITY MEDICAL CENTER UTRECHT</v>
      </c>
      <c r="F19882" t="s">
        <v>5167</v>
      </c>
      <c r="G19882" t="s">
        <v>5166</v>
      </c>
      <c r="I19882" t="s">
        <v>5165</v>
      </c>
      <c r="K19882" t="s">
        <v>208</v>
      </c>
      <c r="L19882" t="s">
        <v>5164</v>
      </c>
      <c r="N19882" t="s">
        <v>208</v>
      </c>
      <c r="O19882" t="s">
        <v>476</v>
      </c>
      <c r="P19882" t="s">
        <v>476</v>
      </c>
    </row>
    <row r="19883" spans="3:16">
      <c r="C19883" t="s">
        <v>108653</v>
      </c>
      <c r="D19883" t="s">
        <v>108652</v>
      </c>
      <c r="E19883" t="str">
        <f t="shared" si="310"/>
        <v>552562 - CBS</v>
      </c>
      <c r="F19883" t="s">
        <v>14677</v>
      </c>
      <c r="G19883" t="s">
        <v>108651</v>
      </c>
      <c r="I19883" t="s">
        <v>108650</v>
      </c>
      <c r="J19883" t="s">
        <v>108649</v>
      </c>
      <c r="K19883" t="s">
        <v>208</v>
      </c>
      <c r="L19883" t="s">
        <v>108648</v>
      </c>
      <c r="N19883" t="s">
        <v>208</v>
      </c>
      <c r="O19883" t="s">
        <v>476</v>
      </c>
      <c r="P19883" t="s">
        <v>476</v>
      </c>
    </row>
    <row r="19884" spans="3:16">
      <c r="C19884" t="s">
        <v>85398</v>
      </c>
      <c r="D19884" t="s">
        <v>85398</v>
      </c>
      <c r="E19884" t="str">
        <f t="shared" si="310"/>
        <v>646994 - ECAT FOUNDATION</v>
      </c>
      <c r="F19884" t="s">
        <v>10536</v>
      </c>
      <c r="G19884" t="s">
        <v>85397</v>
      </c>
      <c r="I19884" t="s">
        <v>85396</v>
      </c>
      <c r="J19884" t="s">
        <v>85395</v>
      </c>
      <c r="K19884" t="s">
        <v>208</v>
      </c>
      <c r="L19884" t="s">
        <v>85394</v>
      </c>
      <c r="N19884" t="s">
        <v>208</v>
      </c>
      <c r="O19884" t="s">
        <v>476</v>
      </c>
      <c r="P19884" t="s">
        <v>476</v>
      </c>
    </row>
    <row r="19885" spans="3:16">
      <c r="C19885" t="s">
        <v>136954</v>
      </c>
      <c r="D19885" t="s">
        <v>136954</v>
      </c>
      <c r="E19885" t="str">
        <f t="shared" si="310"/>
        <v>536684 - ABA INSTITUUT</v>
      </c>
      <c r="F19885" t="s">
        <v>27923</v>
      </c>
      <c r="G19885" t="s">
        <v>136953</v>
      </c>
      <c r="I19885" t="s">
        <v>136952</v>
      </c>
      <c r="J19885" t="s">
        <v>136951</v>
      </c>
      <c r="K19885" t="s">
        <v>208</v>
      </c>
      <c r="L19885" t="s">
        <v>136950</v>
      </c>
      <c r="N19885" t="s">
        <v>208</v>
      </c>
      <c r="O19885" t="s">
        <v>476</v>
      </c>
      <c r="P19885" t="s">
        <v>476</v>
      </c>
    </row>
    <row r="19886" spans="3:16">
      <c r="C19886" t="s">
        <v>2879</v>
      </c>
      <c r="D19886" t="s">
        <v>2878</v>
      </c>
      <c r="E19886" t="str">
        <f t="shared" si="310"/>
        <v>638894 - WUR</v>
      </c>
      <c r="F19886" t="s">
        <v>2877</v>
      </c>
      <c r="G19886" t="s">
        <v>2876</v>
      </c>
      <c r="I19886" t="s">
        <v>2875</v>
      </c>
      <c r="J19886" t="s">
        <v>2874</v>
      </c>
      <c r="K19886" t="s">
        <v>208</v>
      </c>
      <c r="L19886" t="s">
        <v>2873</v>
      </c>
      <c r="N19886" t="s">
        <v>208</v>
      </c>
      <c r="O19886" t="s">
        <v>476</v>
      </c>
      <c r="P19886" t="s">
        <v>476</v>
      </c>
    </row>
    <row r="19887" spans="3:16">
      <c r="C19887" t="s">
        <v>50958</v>
      </c>
      <c r="D19887" t="s">
        <v>50957</v>
      </c>
      <c r="E19887" t="str">
        <f t="shared" si="310"/>
        <v>582360 - ISSM</v>
      </c>
      <c r="F19887" t="s">
        <v>50956</v>
      </c>
      <c r="G19887" t="s">
        <v>50955</v>
      </c>
      <c r="I19887" t="s">
        <v>50954</v>
      </c>
      <c r="K19887" t="s">
        <v>208</v>
      </c>
      <c r="L19887" t="s">
        <v>50953</v>
      </c>
      <c r="N19887" t="s">
        <v>208</v>
      </c>
      <c r="O19887" t="s">
        <v>476</v>
      </c>
      <c r="P19887" t="s">
        <v>476</v>
      </c>
    </row>
    <row r="19888" spans="3:16">
      <c r="C19888" t="s">
        <v>136513</v>
      </c>
      <c r="D19888" t="s">
        <v>136512</v>
      </c>
      <c r="E19888" t="str">
        <f t="shared" si="310"/>
        <v>555540 - ACADEMIA NACIONAL DE MEDICINA</v>
      </c>
      <c r="F19888" t="s">
        <v>40624</v>
      </c>
      <c r="G19888" t="s">
        <v>136511</v>
      </c>
      <c r="H19888" t="s">
        <v>136510</v>
      </c>
      <c r="I19888" t="s">
        <v>126295</v>
      </c>
      <c r="J19888" t="s">
        <v>136509</v>
      </c>
      <c r="K19888" t="s">
        <v>208</v>
      </c>
      <c r="L19888" t="s">
        <v>136508</v>
      </c>
      <c r="N19888" t="s">
        <v>208</v>
      </c>
      <c r="O19888" t="s">
        <v>476</v>
      </c>
      <c r="P19888" t="s">
        <v>476</v>
      </c>
    </row>
    <row r="19889" spans="3:16">
      <c r="C19889" t="s">
        <v>126298</v>
      </c>
      <c r="D19889" t="s">
        <v>126297</v>
      </c>
      <c r="E19889" t="str">
        <f t="shared" si="310"/>
        <v>602917 - APP</v>
      </c>
      <c r="F19889" t="s">
        <v>105973</v>
      </c>
      <c r="G19889" t="s">
        <v>126296</v>
      </c>
      <c r="I19889" t="s">
        <v>126295</v>
      </c>
      <c r="J19889" t="s">
        <v>126294</v>
      </c>
      <c r="K19889" t="s">
        <v>208</v>
      </c>
      <c r="L19889" t="s">
        <v>126293</v>
      </c>
      <c r="N19889" t="s">
        <v>208</v>
      </c>
      <c r="O19889" t="s">
        <v>476</v>
      </c>
      <c r="P19889" t="s">
        <v>476</v>
      </c>
    </row>
    <row r="19890" spans="3:16">
      <c r="C19890" t="s">
        <v>99381</v>
      </c>
      <c r="D19890" t="s">
        <v>99381</v>
      </c>
      <c r="E19890" t="str">
        <f t="shared" si="310"/>
        <v>546768 - CENTRO MALLQUI</v>
      </c>
      <c r="F19890" t="s">
        <v>57147</v>
      </c>
      <c r="G19890" t="s">
        <v>99380</v>
      </c>
      <c r="I19890" t="s">
        <v>99379</v>
      </c>
      <c r="K19890" t="s">
        <v>208</v>
      </c>
      <c r="L19890" t="s">
        <v>99378</v>
      </c>
      <c r="N19890" t="s">
        <v>208</v>
      </c>
      <c r="O19890" t="s">
        <v>476</v>
      </c>
      <c r="P19890" t="s">
        <v>476</v>
      </c>
    </row>
    <row r="19891" spans="3:16">
      <c r="C19891" t="s">
        <v>75265</v>
      </c>
      <c r="D19891" t="s">
        <v>75264</v>
      </c>
      <c r="E19891" t="str">
        <f t="shared" si="310"/>
        <v>548911 - ESS</v>
      </c>
      <c r="F19891" t="s">
        <v>49137</v>
      </c>
      <c r="G19891" t="s">
        <v>75263</v>
      </c>
      <c r="I19891" t="s">
        <v>75262</v>
      </c>
      <c r="J19891" t="s">
        <v>75261</v>
      </c>
      <c r="K19891" t="s">
        <v>208</v>
      </c>
      <c r="L19891" t="s">
        <v>75260</v>
      </c>
      <c r="N19891" t="s">
        <v>208</v>
      </c>
      <c r="O19891" t="s">
        <v>476</v>
      </c>
      <c r="P19891" t="s">
        <v>476</v>
      </c>
    </row>
    <row r="19892" spans="3:16">
      <c r="C19892" t="s">
        <v>2386</v>
      </c>
      <c r="D19892" t="s">
        <v>2386</v>
      </c>
      <c r="E19892" t="str">
        <f t="shared" si="310"/>
        <v>656800 - WIEDZA I ZDROWIE AB SZCZYGIEL S.C.</v>
      </c>
      <c r="F19892" t="s">
        <v>2385</v>
      </c>
      <c r="G19892" t="s">
        <v>2384</v>
      </c>
      <c r="I19892" t="s">
        <v>2383</v>
      </c>
      <c r="K19892" t="s">
        <v>208</v>
      </c>
      <c r="L19892" t="s">
        <v>2382</v>
      </c>
      <c r="N19892" t="s">
        <v>208</v>
      </c>
      <c r="O19892" t="s">
        <v>476</v>
      </c>
      <c r="P19892" t="s">
        <v>476</v>
      </c>
    </row>
    <row r="19893" spans="3:16">
      <c r="C19893" t="s">
        <v>12810</v>
      </c>
      <c r="D19893" t="s">
        <v>12810</v>
      </c>
      <c r="E19893" t="str">
        <f t="shared" si="310"/>
        <v>659083 - STOWARZYSZENIE NBIA POLSKA</v>
      </c>
      <c r="F19893" t="s">
        <v>12809</v>
      </c>
      <c r="G19893" t="s">
        <v>12808</v>
      </c>
      <c r="H19893" t="s">
        <v>12807</v>
      </c>
      <c r="I19893" t="s">
        <v>1969</v>
      </c>
      <c r="J19893" t="s">
        <v>12806</v>
      </c>
      <c r="K19893" t="s">
        <v>208</v>
      </c>
      <c r="L19893" t="s">
        <v>12805</v>
      </c>
      <c r="N19893" t="s">
        <v>208</v>
      </c>
      <c r="O19893" t="s">
        <v>476</v>
      </c>
      <c r="P19893" t="s">
        <v>476</v>
      </c>
    </row>
    <row r="19894" spans="3:16">
      <c r="C19894" t="s">
        <v>1972</v>
      </c>
      <c r="D19894" t="s">
        <v>1971</v>
      </c>
      <c r="E19894" t="str">
        <f t="shared" si="310"/>
        <v>588027 - WFP</v>
      </c>
      <c r="F19894" t="s">
        <v>1970</v>
      </c>
      <c r="I19894" t="s">
        <v>1969</v>
      </c>
      <c r="K19894" t="s">
        <v>208</v>
      </c>
      <c r="L19894" t="s">
        <v>1968</v>
      </c>
      <c r="N19894" t="s">
        <v>208</v>
      </c>
      <c r="O19894" t="s">
        <v>476</v>
      </c>
      <c r="P19894" t="s">
        <v>476</v>
      </c>
    </row>
    <row r="19895" spans="3:16">
      <c r="C19895" t="s">
        <v>37230</v>
      </c>
      <c r="D19895" t="s">
        <v>37229</v>
      </c>
      <c r="E19895" t="str">
        <f t="shared" si="310"/>
        <v>658261 - WUM</v>
      </c>
      <c r="F19895" t="s">
        <v>37228</v>
      </c>
      <c r="G19895" t="s">
        <v>37227</v>
      </c>
      <c r="I19895" t="s">
        <v>37226</v>
      </c>
      <c r="J19895" t="s">
        <v>37225</v>
      </c>
      <c r="K19895" t="s">
        <v>208</v>
      </c>
      <c r="L19895" t="s">
        <v>37224</v>
      </c>
      <c r="N19895" t="s">
        <v>208</v>
      </c>
      <c r="O19895" t="s">
        <v>476</v>
      </c>
      <c r="P19895" t="s">
        <v>476</v>
      </c>
    </row>
    <row r="19896" spans="3:16">
      <c r="C19896" t="s">
        <v>6586</v>
      </c>
      <c r="D19896" t="s">
        <v>6585</v>
      </c>
      <c r="E19896" t="str">
        <f t="shared" si="310"/>
        <v>684363 - UMINHO</v>
      </c>
      <c r="F19896" t="s">
        <v>6584</v>
      </c>
      <c r="G19896" t="s">
        <v>6583</v>
      </c>
      <c r="I19896" t="s">
        <v>6582</v>
      </c>
      <c r="J19896" t="s">
        <v>6581</v>
      </c>
      <c r="K19896" t="s">
        <v>208</v>
      </c>
      <c r="L19896" t="s">
        <v>6580</v>
      </c>
      <c r="N19896" t="s">
        <v>208</v>
      </c>
      <c r="O19896" t="s">
        <v>476</v>
      </c>
      <c r="P19896" t="s">
        <v>476</v>
      </c>
    </row>
    <row r="19897" spans="3:16">
      <c r="C19897" t="s">
        <v>95355</v>
      </c>
      <c r="D19897" t="s">
        <v>95354</v>
      </c>
      <c r="E19897" t="str">
        <f t="shared" si="310"/>
        <v>540018 - CAR</v>
      </c>
      <c r="F19897" t="s">
        <v>95353</v>
      </c>
      <c r="G19897" t="s">
        <v>95352</v>
      </c>
      <c r="H19897" t="s">
        <v>95351</v>
      </c>
      <c r="I19897" t="s">
        <v>95350</v>
      </c>
      <c r="K19897" t="s">
        <v>208</v>
      </c>
      <c r="L19897" t="s">
        <v>95349</v>
      </c>
      <c r="N19897" t="s">
        <v>208</v>
      </c>
      <c r="O19897" t="s">
        <v>476</v>
      </c>
      <c r="P19897" t="s">
        <v>476</v>
      </c>
    </row>
    <row r="19898" spans="3:16">
      <c r="C19898" t="s">
        <v>75419</v>
      </c>
      <c r="D19898" t="s">
        <v>75418</v>
      </c>
      <c r="E19898" t="str">
        <f t="shared" si="310"/>
        <v>571301 - ESG SEG</v>
      </c>
      <c r="F19898" t="s">
        <v>51379</v>
      </c>
      <c r="G19898" t="s">
        <v>75417</v>
      </c>
      <c r="H19898" t="s">
        <v>75416</v>
      </c>
      <c r="I19898" t="s">
        <v>75415</v>
      </c>
      <c r="K19898" t="s">
        <v>208</v>
      </c>
      <c r="L19898" t="s">
        <v>75414</v>
      </c>
      <c r="N19898" t="s">
        <v>208</v>
      </c>
      <c r="O19898" t="s">
        <v>476</v>
      </c>
      <c r="P19898" t="s">
        <v>476</v>
      </c>
    </row>
    <row r="19899" spans="3:16">
      <c r="C19899" t="s">
        <v>75465</v>
      </c>
      <c r="D19899" t="s">
        <v>75464</v>
      </c>
      <c r="E19899" t="str">
        <f t="shared" si="310"/>
        <v>686529 - ESDIP</v>
      </c>
      <c r="F19899" t="s">
        <v>7671</v>
      </c>
      <c r="G19899" t="s">
        <v>75463</v>
      </c>
      <c r="H19899" t="s">
        <v>75462</v>
      </c>
      <c r="I19899" t="s">
        <v>1935</v>
      </c>
      <c r="K19899" t="s">
        <v>208</v>
      </c>
      <c r="L19899" t="s">
        <v>75461</v>
      </c>
      <c r="N19899" t="s">
        <v>208</v>
      </c>
      <c r="O19899" t="s">
        <v>476</v>
      </c>
      <c r="P19899" t="s">
        <v>476</v>
      </c>
    </row>
    <row r="19900" spans="3:16">
      <c r="C19900" t="s">
        <v>52071</v>
      </c>
      <c r="D19900" t="s">
        <v>52070</v>
      </c>
      <c r="E19900" t="str">
        <f t="shared" si="310"/>
        <v>678600 - ICAD</v>
      </c>
      <c r="F19900" t="s">
        <v>6592</v>
      </c>
      <c r="G19900" t="s">
        <v>52069</v>
      </c>
      <c r="H19900" t="s">
        <v>52068</v>
      </c>
      <c r="I19900" t="s">
        <v>1935</v>
      </c>
      <c r="J19900" t="s">
        <v>52067</v>
      </c>
      <c r="K19900" t="s">
        <v>208</v>
      </c>
      <c r="L19900" t="s">
        <v>52066</v>
      </c>
      <c r="N19900" t="s">
        <v>208</v>
      </c>
      <c r="O19900" t="s">
        <v>476</v>
      </c>
      <c r="P19900" t="s">
        <v>476</v>
      </c>
    </row>
    <row r="19901" spans="3:16">
      <c r="C19901" t="s">
        <v>52059</v>
      </c>
      <c r="D19901" t="s">
        <v>52058</v>
      </c>
      <c r="E19901" t="str">
        <f t="shared" si="310"/>
        <v>642046 - ISPA INSTITUTO UNIVERSITARIO</v>
      </c>
      <c r="F19901" t="s">
        <v>9330</v>
      </c>
      <c r="G19901" t="s">
        <v>52057</v>
      </c>
      <c r="I19901" t="s">
        <v>1935</v>
      </c>
      <c r="J19901" t="s">
        <v>52056</v>
      </c>
      <c r="K19901" t="s">
        <v>208</v>
      </c>
      <c r="L19901" t="s">
        <v>52055</v>
      </c>
      <c r="N19901" t="s">
        <v>208</v>
      </c>
      <c r="O19901" t="s">
        <v>476</v>
      </c>
      <c r="P19901" t="s">
        <v>476</v>
      </c>
    </row>
    <row r="19902" spans="3:16">
      <c r="C19902" t="s">
        <v>17686</v>
      </c>
      <c r="D19902" t="s">
        <v>17685</v>
      </c>
      <c r="E19902" t="str">
        <f t="shared" si="310"/>
        <v>525054 - SICAD</v>
      </c>
      <c r="F19902" t="s">
        <v>17684</v>
      </c>
      <c r="G19902" t="s">
        <v>17683</v>
      </c>
      <c r="H19902" t="s">
        <v>17682</v>
      </c>
      <c r="I19902" t="s">
        <v>1935</v>
      </c>
      <c r="J19902" t="s">
        <v>17681</v>
      </c>
      <c r="K19902" t="s">
        <v>208</v>
      </c>
      <c r="L19902" t="s">
        <v>17680</v>
      </c>
      <c r="N19902" t="s">
        <v>208</v>
      </c>
      <c r="O19902" t="s">
        <v>476</v>
      </c>
      <c r="P19902" t="s">
        <v>476</v>
      </c>
    </row>
    <row r="19903" spans="3:16">
      <c r="C19903" t="s">
        <v>1940</v>
      </c>
      <c r="D19903" t="s">
        <v>1939</v>
      </c>
      <c r="E19903" t="str">
        <f t="shared" si="310"/>
        <v>525327 - WIARS</v>
      </c>
      <c r="F19903" t="s">
        <v>1938</v>
      </c>
      <c r="G19903" t="s">
        <v>1937</v>
      </c>
      <c r="H19903" t="s">
        <v>1936</v>
      </c>
      <c r="I19903" t="s">
        <v>1935</v>
      </c>
      <c r="J19903" t="s">
        <v>1934</v>
      </c>
      <c r="K19903" t="s">
        <v>208</v>
      </c>
      <c r="L19903" t="s">
        <v>1933</v>
      </c>
      <c r="N19903" t="s">
        <v>208</v>
      </c>
      <c r="O19903" t="s">
        <v>476</v>
      </c>
      <c r="P19903" t="s">
        <v>476</v>
      </c>
    </row>
    <row r="19904" spans="3:16">
      <c r="C19904" t="s">
        <v>99392</v>
      </c>
      <c r="D19904" t="s">
        <v>99391</v>
      </c>
      <c r="E19904" t="str">
        <f t="shared" si="310"/>
        <v>655922 - CHUSJ</v>
      </c>
      <c r="F19904" t="s">
        <v>3085</v>
      </c>
      <c r="G19904" t="s">
        <v>99390</v>
      </c>
      <c r="H19904" t="s">
        <v>99389</v>
      </c>
      <c r="I19904" t="s">
        <v>52062</v>
      </c>
      <c r="J19904" t="s">
        <v>99388</v>
      </c>
      <c r="K19904" t="s">
        <v>208</v>
      </c>
      <c r="L19904" t="s">
        <v>99387</v>
      </c>
      <c r="N19904" t="s">
        <v>208</v>
      </c>
      <c r="O19904" t="s">
        <v>476</v>
      </c>
      <c r="P19904" t="s">
        <v>476</v>
      </c>
    </row>
    <row r="19905" spans="3:16">
      <c r="C19905" t="s">
        <v>52065</v>
      </c>
      <c r="D19905" t="s">
        <v>52064</v>
      </c>
      <c r="E19905" t="str">
        <f t="shared" si="310"/>
        <v>680928 - IPO-PORTO</v>
      </c>
      <c r="F19905" t="s">
        <v>2378</v>
      </c>
      <c r="G19905" t="s">
        <v>52063</v>
      </c>
      <c r="I19905" t="s">
        <v>52062</v>
      </c>
      <c r="J19905" t="s">
        <v>52061</v>
      </c>
      <c r="K19905" t="s">
        <v>208</v>
      </c>
      <c r="L19905" t="s">
        <v>52060</v>
      </c>
      <c r="N19905" t="s">
        <v>208</v>
      </c>
      <c r="O19905" t="s">
        <v>476</v>
      </c>
      <c r="P19905" t="s">
        <v>476</v>
      </c>
    </row>
    <row r="19906" spans="3:16">
      <c r="C19906" t="s">
        <v>126258</v>
      </c>
      <c r="D19906" t="s">
        <v>126257</v>
      </c>
      <c r="E19906" t="str">
        <f t="shared" ref="E19906:E19969" si="311">_xlfn.CONCAT(L19906," - ",D19906)</f>
        <v>663323 - ASPETAR</v>
      </c>
      <c r="F19906" t="s">
        <v>4476</v>
      </c>
      <c r="G19906" t="s">
        <v>126256</v>
      </c>
      <c r="H19906" t="s">
        <v>126255</v>
      </c>
      <c r="I19906" t="s">
        <v>126254</v>
      </c>
      <c r="J19906" t="s">
        <v>126253</v>
      </c>
      <c r="K19906" t="s">
        <v>208</v>
      </c>
      <c r="L19906" t="s">
        <v>126252</v>
      </c>
      <c r="N19906" t="s">
        <v>208</v>
      </c>
      <c r="O19906" t="s">
        <v>476</v>
      </c>
      <c r="P19906" t="s">
        <v>476</v>
      </c>
    </row>
    <row r="19907" spans="3:16">
      <c r="C19907" t="s">
        <v>75761</v>
      </c>
      <c r="D19907" t="s">
        <v>75760</v>
      </c>
      <c r="E19907" t="str">
        <f t="shared" si="311"/>
        <v>599256 - EPUAP</v>
      </c>
      <c r="F19907" t="s">
        <v>75759</v>
      </c>
      <c r="G19907" t="s">
        <v>75758</v>
      </c>
      <c r="H19907" t="s">
        <v>75757</v>
      </c>
      <c r="I19907" t="s">
        <v>14622</v>
      </c>
      <c r="J19907" t="s">
        <v>75756</v>
      </c>
      <c r="K19907" t="s">
        <v>208</v>
      </c>
      <c r="L19907" t="s">
        <v>75755</v>
      </c>
      <c r="N19907" t="s">
        <v>208</v>
      </c>
      <c r="O19907" t="s">
        <v>476</v>
      </c>
      <c r="P19907" t="s">
        <v>476</v>
      </c>
    </row>
    <row r="19908" spans="3:16">
      <c r="C19908" t="s">
        <v>75620</v>
      </c>
      <c r="D19908" t="s">
        <v>75619</v>
      </c>
      <c r="E19908" t="str">
        <f t="shared" si="311"/>
        <v>568960 - ESPA</v>
      </c>
      <c r="F19908" t="s">
        <v>18046</v>
      </c>
      <c r="G19908" t="s">
        <v>75618</v>
      </c>
      <c r="H19908" t="s">
        <v>75617</v>
      </c>
      <c r="I19908" t="s">
        <v>14622</v>
      </c>
      <c r="K19908" t="s">
        <v>208</v>
      </c>
      <c r="L19908" t="s">
        <v>75616</v>
      </c>
      <c r="N19908" t="s">
        <v>208</v>
      </c>
      <c r="O19908" t="s">
        <v>476</v>
      </c>
      <c r="P19908" t="s">
        <v>476</v>
      </c>
    </row>
    <row r="19909" spans="3:16">
      <c r="C19909" t="s">
        <v>51206</v>
      </c>
      <c r="D19909" t="s">
        <v>51205</v>
      </c>
      <c r="E19909" t="str">
        <f t="shared" si="311"/>
        <v>595846 - IPNA</v>
      </c>
      <c r="F19909" t="s">
        <v>6511</v>
      </c>
      <c r="G19909" t="s">
        <v>51204</v>
      </c>
      <c r="H19909" t="s">
        <v>51203</v>
      </c>
      <c r="I19909" t="s">
        <v>14622</v>
      </c>
      <c r="J19909" t="s">
        <v>51202</v>
      </c>
      <c r="K19909" t="s">
        <v>208</v>
      </c>
      <c r="L19909" t="s">
        <v>51201</v>
      </c>
      <c r="N19909" t="s">
        <v>208</v>
      </c>
      <c r="O19909" t="s">
        <v>476</v>
      </c>
      <c r="P19909" t="s">
        <v>476</v>
      </c>
    </row>
    <row r="19910" spans="3:16">
      <c r="C19910" t="s">
        <v>14626</v>
      </c>
      <c r="D19910" t="s">
        <v>14625</v>
      </c>
      <c r="E19910" t="str">
        <f t="shared" si="311"/>
        <v>567140 - SERGS</v>
      </c>
      <c r="F19910" t="s">
        <v>8780</v>
      </c>
      <c r="G19910" t="s">
        <v>14624</v>
      </c>
      <c r="H19910" t="s">
        <v>14623</v>
      </c>
      <c r="I19910" t="s">
        <v>14622</v>
      </c>
      <c r="J19910" t="s">
        <v>14621</v>
      </c>
      <c r="K19910" t="s">
        <v>208</v>
      </c>
      <c r="L19910" t="s">
        <v>14620</v>
      </c>
      <c r="N19910" t="s">
        <v>208</v>
      </c>
      <c r="O19910" t="s">
        <v>476</v>
      </c>
      <c r="P19910" t="s">
        <v>476</v>
      </c>
    </row>
    <row r="19911" spans="3:16">
      <c r="C19911" t="s">
        <v>63082</v>
      </c>
      <c r="D19911" t="s">
        <v>63082</v>
      </c>
      <c r="E19911" t="str">
        <f t="shared" si="311"/>
        <v>556622 - GUARANT INTERNATIONAL</v>
      </c>
      <c r="F19911" t="s">
        <v>16047</v>
      </c>
      <c r="G19911" t="s">
        <v>63081</v>
      </c>
      <c r="I19911" t="s">
        <v>63080</v>
      </c>
      <c r="J19911" t="s">
        <v>63079</v>
      </c>
      <c r="K19911" t="s">
        <v>208</v>
      </c>
      <c r="L19911" t="s">
        <v>63078</v>
      </c>
      <c r="N19911" t="s">
        <v>208</v>
      </c>
      <c r="O19911" t="s">
        <v>476</v>
      </c>
      <c r="P19911" t="s">
        <v>476</v>
      </c>
    </row>
    <row r="19912" spans="3:16">
      <c r="C19912" t="s">
        <v>16109</v>
      </c>
      <c r="D19912" t="s">
        <v>16108</v>
      </c>
      <c r="E19912" t="str">
        <f t="shared" si="311"/>
        <v>660267 - SRATI</v>
      </c>
      <c r="F19912" t="s">
        <v>9720</v>
      </c>
      <c r="G19912" t="s">
        <v>16107</v>
      </c>
      <c r="H19912" t="s">
        <v>16106</v>
      </c>
      <c r="I19912" t="s">
        <v>16105</v>
      </c>
      <c r="J19912" t="s">
        <v>16104</v>
      </c>
      <c r="K19912" t="s">
        <v>208</v>
      </c>
      <c r="L19912" t="s">
        <v>16103</v>
      </c>
      <c r="N19912" t="s">
        <v>208</v>
      </c>
      <c r="O19912" t="s">
        <v>476</v>
      </c>
      <c r="P19912" t="s">
        <v>476</v>
      </c>
    </row>
    <row r="19913" spans="3:16">
      <c r="C19913" t="s">
        <v>16102</v>
      </c>
      <c r="D19913" t="s">
        <v>16101</v>
      </c>
      <c r="E19913" t="str">
        <f t="shared" si="311"/>
        <v>567127 - SRGH</v>
      </c>
      <c r="F19913" t="s">
        <v>8780</v>
      </c>
      <c r="G19913" t="s">
        <v>16100</v>
      </c>
      <c r="I19913" t="s">
        <v>16099</v>
      </c>
      <c r="J19913" t="s">
        <v>16098</v>
      </c>
      <c r="K19913" t="s">
        <v>208</v>
      </c>
      <c r="L19913" t="s">
        <v>16097</v>
      </c>
      <c r="N19913" t="s">
        <v>208</v>
      </c>
      <c r="O19913" t="s">
        <v>476</v>
      </c>
      <c r="P19913" t="s">
        <v>476</v>
      </c>
    </row>
    <row r="19914" spans="3:16">
      <c r="C19914" t="s">
        <v>6440</v>
      </c>
      <c r="D19914" t="s">
        <v>6439</v>
      </c>
      <c r="E19914" t="str">
        <f t="shared" si="311"/>
        <v>470314 - UNIVERSITE IASI FACULTE DE MEDECINE DENTAIRE</v>
      </c>
      <c r="F19914" t="s">
        <v>6438</v>
      </c>
      <c r="G19914" t="s">
        <v>6437</v>
      </c>
      <c r="I19914" t="s">
        <v>6436</v>
      </c>
      <c r="J19914" t="s">
        <v>6435</v>
      </c>
      <c r="K19914" t="s">
        <v>208</v>
      </c>
      <c r="L19914" t="s">
        <v>6434</v>
      </c>
      <c r="N19914" t="s">
        <v>208</v>
      </c>
      <c r="O19914" t="s">
        <v>476</v>
      </c>
      <c r="P19914" t="s">
        <v>476</v>
      </c>
    </row>
    <row r="19915" spans="3:16">
      <c r="C19915" t="s">
        <v>5163</v>
      </c>
      <c r="D19915" t="s">
        <v>5163</v>
      </c>
      <c r="E19915" t="str">
        <f t="shared" si="311"/>
        <v>560765 - UNIVERSITY OF ABERDEEN</v>
      </c>
      <c r="F19915" t="s">
        <v>5162</v>
      </c>
      <c r="G19915" t="s">
        <v>5161</v>
      </c>
      <c r="I19915" t="s">
        <v>5160</v>
      </c>
      <c r="J19915" t="s">
        <v>5159</v>
      </c>
      <c r="K19915" t="s">
        <v>208</v>
      </c>
      <c r="L19915" t="s">
        <v>5158</v>
      </c>
      <c r="N19915" t="s">
        <v>208</v>
      </c>
      <c r="O19915" t="s">
        <v>476</v>
      </c>
      <c r="P19915" t="s">
        <v>476</v>
      </c>
    </row>
    <row r="19916" spans="3:16">
      <c r="C19916" t="s">
        <v>10158</v>
      </c>
      <c r="D19916" t="s">
        <v>10158</v>
      </c>
      <c r="E19916" t="str">
        <f t="shared" si="311"/>
        <v>526794 - THE ULTRASOUND SITE LTD</v>
      </c>
      <c r="F19916" t="s">
        <v>6408</v>
      </c>
      <c r="G19916" t="s">
        <v>10157</v>
      </c>
      <c r="I19916" t="s">
        <v>10156</v>
      </c>
      <c r="K19916" t="s">
        <v>208</v>
      </c>
      <c r="L19916" t="s">
        <v>10155</v>
      </c>
      <c r="N19916" t="s">
        <v>208</v>
      </c>
      <c r="O19916" t="s">
        <v>476</v>
      </c>
      <c r="P19916" t="s">
        <v>476</v>
      </c>
    </row>
    <row r="19917" spans="3:16">
      <c r="C19917" t="s">
        <v>2028</v>
      </c>
      <c r="D19917" t="s">
        <v>2027</v>
      </c>
      <c r="E19917" t="str">
        <f t="shared" si="311"/>
        <v>590149 - WEM</v>
      </c>
      <c r="F19917" t="s">
        <v>2026</v>
      </c>
      <c r="G19917" t="s">
        <v>2025</v>
      </c>
      <c r="H19917" t="s">
        <v>2024</v>
      </c>
      <c r="I19917" t="s">
        <v>2023</v>
      </c>
      <c r="J19917" t="s">
        <v>2022</v>
      </c>
      <c r="K19917" t="s">
        <v>208</v>
      </c>
      <c r="L19917" t="s">
        <v>2021</v>
      </c>
      <c r="N19917" t="s">
        <v>208</v>
      </c>
      <c r="O19917" t="s">
        <v>476</v>
      </c>
      <c r="P19917" t="s">
        <v>476</v>
      </c>
    </row>
    <row r="19918" spans="3:16">
      <c r="C19918" t="s">
        <v>50767</v>
      </c>
      <c r="D19918" t="s">
        <v>50766</v>
      </c>
      <c r="E19918" t="str">
        <f t="shared" si="311"/>
        <v>604811 - ISCOS</v>
      </c>
      <c r="F19918" t="s">
        <v>50765</v>
      </c>
      <c r="G19918" t="s">
        <v>50764</v>
      </c>
      <c r="H19918" t="s">
        <v>50763</v>
      </c>
      <c r="I19918" t="s">
        <v>50762</v>
      </c>
      <c r="J19918" t="s">
        <v>50761</v>
      </c>
      <c r="K19918" t="s">
        <v>208</v>
      </c>
      <c r="L19918" t="s">
        <v>50760</v>
      </c>
      <c r="N19918" t="s">
        <v>208</v>
      </c>
      <c r="O19918" t="s">
        <v>476</v>
      </c>
      <c r="P19918" t="s">
        <v>476</v>
      </c>
    </row>
    <row r="19919" spans="3:16">
      <c r="C19919" t="s">
        <v>75108</v>
      </c>
      <c r="D19919" t="s">
        <v>75108</v>
      </c>
      <c r="E19919" t="str">
        <f t="shared" si="311"/>
        <v>525935 - EUROSCICON LTD</v>
      </c>
      <c r="F19919" t="s">
        <v>1174</v>
      </c>
      <c r="G19919" t="s">
        <v>75107</v>
      </c>
      <c r="H19919" t="s">
        <v>75106</v>
      </c>
      <c r="I19919" t="s">
        <v>75105</v>
      </c>
      <c r="J19919" t="s">
        <v>75104</v>
      </c>
      <c r="K19919" t="s">
        <v>208</v>
      </c>
      <c r="L19919" t="s">
        <v>75103</v>
      </c>
      <c r="N19919" t="s">
        <v>208</v>
      </c>
      <c r="O19919" t="s">
        <v>476</v>
      </c>
      <c r="P19919" t="s">
        <v>476</v>
      </c>
    </row>
    <row r="19920" spans="3:16">
      <c r="C19920" t="s">
        <v>75604</v>
      </c>
      <c r="D19920" t="s">
        <v>75603</v>
      </c>
      <c r="E19920" t="str">
        <f t="shared" si="311"/>
        <v>548388 - ESPID</v>
      </c>
      <c r="F19920" t="s">
        <v>2851</v>
      </c>
      <c r="G19920" t="s">
        <v>75602</v>
      </c>
      <c r="H19920" t="s">
        <v>75601</v>
      </c>
      <c r="I19920" t="s">
        <v>75600</v>
      </c>
      <c r="J19920" t="s">
        <v>75599</v>
      </c>
      <c r="K19920" t="s">
        <v>208</v>
      </c>
      <c r="L19920" t="s">
        <v>75598</v>
      </c>
      <c r="N19920" t="s">
        <v>208</v>
      </c>
      <c r="O19920" t="s">
        <v>476</v>
      </c>
      <c r="P19920" t="s">
        <v>476</v>
      </c>
    </row>
    <row r="19921" spans="3:16">
      <c r="C19921" t="s">
        <v>51568</v>
      </c>
      <c r="D19921" t="s">
        <v>51567</v>
      </c>
      <c r="E19921" t="str">
        <f t="shared" si="311"/>
        <v>616187 - ICMLF</v>
      </c>
      <c r="F19921" t="s">
        <v>45805</v>
      </c>
      <c r="G19921" t="s">
        <v>51566</v>
      </c>
      <c r="I19921" t="s">
        <v>51565</v>
      </c>
      <c r="K19921" t="s">
        <v>208</v>
      </c>
      <c r="L19921" t="s">
        <v>51564</v>
      </c>
      <c r="N19921" t="s">
        <v>208</v>
      </c>
      <c r="O19921" t="s">
        <v>476</v>
      </c>
      <c r="P19921" t="s">
        <v>476</v>
      </c>
    </row>
    <row r="19922" spans="3:16">
      <c r="C19922" t="s">
        <v>33626</v>
      </c>
      <c r="D19922" t="s">
        <v>33626</v>
      </c>
      <c r="E19922" t="str">
        <f t="shared" si="311"/>
        <v>599750 - NEWBOLD COLLEGE OF HIGHER EDUCATION</v>
      </c>
      <c r="F19922" t="s">
        <v>21527</v>
      </c>
      <c r="G19922" t="s">
        <v>33625</v>
      </c>
      <c r="H19922" t="s">
        <v>33624</v>
      </c>
      <c r="I19922" t="s">
        <v>33623</v>
      </c>
      <c r="J19922" t="s">
        <v>33622</v>
      </c>
      <c r="K19922" t="s">
        <v>208</v>
      </c>
      <c r="L19922" t="s">
        <v>33621</v>
      </c>
      <c r="N19922" t="s">
        <v>208</v>
      </c>
      <c r="O19922" t="s">
        <v>476</v>
      </c>
      <c r="P19922" t="s">
        <v>476</v>
      </c>
    </row>
    <row r="19923" spans="3:16">
      <c r="C19923" t="s">
        <v>10191</v>
      </c>
      <c r="D19923" t="s">
        <v>10190</v>
      </c>
      <c r="E19923" t="str">
        <f t="shared" si="311"/>
        <v>584502 - ROH</v>
      </c>
      <c r="F19923" t="s">
        <v>10189</v>
      </c>
      <c r="G19923" t="s">
        <v>10188</v>
      </c>
      <c r="H19923" t="s">
        <v>10187</v>
      </c>
      <c r="I19923" t="s">
        <v>5149</v>
      </c>
      <c r="J19923" t="s">
        <v>10186</v>
      </c>
      <c r="K19923" t="s">
        <v>208</v>
      </c>
      <c r="L19923" t="s">
        <v>10185</v>
      </c>
      <c r="N19923" t="s">
        <v>208</v>
      </c>
      <c r="O19923" t="s">
        <v>476</v>
      </c>
      <c r="P19923" t="s">
        <v>476</v>
      </c>
    </row>
    <row r="19924" spans="3:16">
      <c r="C19924" t="s">
        <v>5152</v>
      </c>
      <c r="D19924" t="s">
        <v>5151</v>
      </c>
      <c r="E19924" t="str">
        <f t="shared" si="311"/>
        <v>458612 - UNIVERSITE OF BIRMINGHAM</v>
      </c>
      <c r="G19924" t="s">
        <v>5150</v>
      </c>
      <c r="I19924" t="s">
        <v>5149</v>
      </c>
      <c r="J19924" t="s">
        <v>5148</v>
      </c>
      <c r="K19924" t="s">
        <v>208</v>
      </c>
      <c r="L19924" t="s">
        <v>5147</v>
      </c>
      <c r="N19924" t="s">
        <v>208</v>
      </c>
      <c r="O19924" t="s">
        <v>476</v>
      </c>
      <c r="P19924" t="s">
        <v>476</v>
      </c>
    </row>
    <row r="19925" spans="3:16">
      <c r="C19925" t="s">
        <v>75789</v>
      </c>
      <c r="D19925" t="s">
        <v>75788</v>
      </c>
      <c r="E19925" t="str">
        <f t="shared" si="311"/>
        <v>569021 - EPNS</v>
      </c>
      <c r="F19925" t="s">
        <v>75787</v>
      </c>
      <c r="G19925" t="s">
        <v>75786</v>
      </c>
      <c r="H19925" t="s">
        <v>62003</v>
      </c>
      <c r="I19925" t="s">
        <v>75785</v>
      </c>
      <c r="K19925" t="s">
        <v>208</v>
      </c>
      <c r="L19925" t="s">
        <v>75784</v>
      </c>
      <c r="N19925" t="s">
        <v>208</v>
      </c>
      <c r="O19925" t="s">
        <v>476</v>
      </c>
      <c r="P19925" t="s">
        <v>476</v>
      </c>
    </row>
    <row r="19926" spans="3:16">
      <c r="C19926" t="s">
        <v>30118</v>
      </c>
      <c r="D19926" t="s">
        <v>30118</v>
      </c>
      <c r="E19926" t="str">
        <f t="shared" si="311"/>
        <v>594090 - OXFORD GLOBAL CONFERENCES</v>
      </c>
      <c r="F19926" t="s">
        <v>3763</v>
      </c>
      <c r="G19926" t="s">
        <v>30117</v>
      </c>
      <c r="H19926" t="s">
        <v>30116</v>
      </c>
      <c r="I19926" t="s">
        <v>30115</v>
      </c>
      <c r="J19926" t="s">
        <v>30114</v>
      </c>
      <c r="K19926" t="s">
        <v>208</v>
      </c>
      <c r="L19926" t="s">
        <v>30113</v>
      </c>
      <c r="N19926" t="s">
        <v>208</v>
      </c>
      <c r="O19926" t="s">
        <v>476</v>
      </c>
      <c r="P19926" t="s">
        <v>476</v>
      </c>
    </row>
    <row r="19927" spans="3:16">
      <c r="C19927" t="s">
        <v>8977</v>
      </c>
      <c r="D19927" t="s">
        <v>8977</v>
      </c>
      <c r="E19927" t="str">
        <f t="shared" si="311"/>
        <v>538980 - TREEAGE TRAINING LTD</v>
      </c>
      <c r="F19927" t="s">
        <v>8020</v>
      </c>
      <c r="G19927" t="s">
        <v>8976</v>
      </c>
      <c r="H19927" t="s">
        <v>8975</v>
      </c>
      <c r="I19927" t="s">
        <v>8974</v>
      </c>
      <c r="J19927" t="s">
        <v>8973</v>
      </c>
      <c r="K19927" t="s">
        <v>208</v>
      </c>
      <c r="L19927" t="s">
        <v>8972</v>
      </c>
      <c r="N19927" t="s">
        <v>208</v>
      </c>
      <c r="O19927" t="s">
        <v>476</v>
      </c>
      <c r="P19927" t="s">
        <v>476</v>
      </c>
    </row>
    <row r="19928" spans="3:16">
      <c r="C19928" t="s">
        <v>112044</v>
      </c>
      <c r="D19928" t="s">
        <v>112043</v>
      </c>
      <c r="E19928" t="str">
        <f t="shared" si="311"/>
        <v>509589 - BDIAP</v>
      </c>
      <c r="F19928" t="s">
        <v>81717</v>
      </c>
      <c r="G19928" t="s">
        <v>111551</v>
      </c>
      <c r="H19928" t="s">
        <v>112042</v>
      </c>
      <c r="I19928" t="s">
        <v>51506</v>
      </c>
      <c r="J19928" t="s">
        <v>112041</v>
      </c>
      <c r="K19928" t="s">
        <v>208</v>
      </c>
      <c r="L19928" t="s">
        <v>112040</v>
      </c>
      <c r="N19928" t="s">
        <v>208</v>
      </c>
      <c r="O19928" t="s">
        <v>476</v>
      </c>
      <c r="P19928" t="s">
        <v>476</v>
      </c>
    </row>
    <row r="19929" spans="3:16">
      <c r="C19929" t="s">
        <v>75451</v>
      </c>
      <c r="D19929" t="s">
        <v>75445</v>
      </c>
      <c r="E19929" t="str">
        <f t="shared" si="311"/>
        <v>518578 - ESE</v>
      </c>
      <c r="F19929" t="s">
        <v>1959</v>
      </c>
      <c r="G19929" t="s">
        <v>75450</v>
      </c>
      <c r="H19929" t="s">
        <v>75449</v>
      </c>
      <c r="I19929" t="s">
        <v>51506</v>
      </c>
      <c r="J19929" t="s">
        <v>75448</v>
      </c>
      <c r="K19929" t="s">
        <v>208</v>
      </c>
      <c r="L19929" t="s">
        <v>75447</v>
      </c>
      <c r="N19929" t="s">
        <v>208</v>
      </c>
      <c r="O19929" t="s">
        <v>476</v>
      </c>
      <c r="P19929" t="s">
        <v>476</v>
      </c>
    </row>
    <row r="19930" spans="3:16">
      <c r="C19930" t="s">
        <v>51508</v>
      </c>
      <c r="D19930" t="s">
        <v>49967</v>
      </c>
      <c r="E19930" t="str">
        <f t="shared" si="311"/>
        <v>531686 - ICS</v>
      </c>
      <c r="F19930" t="s">
        <v>29545</v>
      </c>
      <c r="G19930" t="s">
        <v>51507</v>
      </c>
      <c r="I19930" t="s">
        <v>51506</v>
      </c>
      <c r="J19930" t="s">
        <v>51505</v>
      </c>
      <c r="K19930" t="s">
        <v>208</v>
      </c>
      <c r="L19930" t="s">
        <v>51504</v>
      </c>
      <c r="N19930" t="s">
        <v>208</v>
      </c>
      <c r="O19930" t="s">
        <v>476</v>
      </c>
      <c r="P19930" t="s">
        <v>476</v>
      </c>
    </row>
    <row r="19931" spans="3:16">
      <c r="C19931" t="s">
        <v>112076</v>
      </c>
      <c r="D19931" t="s">
        <v>112075</v>
      </c>
      <c r="E19931" t="str">
        <f t="shared" si="311"/>
        <v>500057 - BABCP</v>
      </c>
      <c r="F19931" t="s">
        <v>20291</v>
      </c>
      <c r="G19931" t="s">
        <v>112074</v>
      </c>
      <c r="H19931" t="s">
        <v>112073</v>
      </c>
      <c r="I19931" t="s">
        <v>112072</v>
      </c>
      <c r="J19931" t="s">
        <v>112071</v>
      </c>
      <c r="K19931" t="s">
        <v>208</v>
      </c>
      <c r="L19931" t="s">
        <v>112070</v>
      </c>
      <c r="N19931" t="s">
        <v>208</v>
      </c>
      <c r="O19931" t="s">
        <v>476</v>
      </c>
      <c r="P19931" t="s">
        <v>476</v>
      </c>
    </row>
    <row r="19932" spans="3:16">
      <c r="C19932" t="s">
        <v>48024</v>
      </c>
      <c r="D19932" t="s">
        <v>48024</v>
      </c>
      <c r="E19932" t="str">
        <f t="shared" si="311"/>
        <v>573723 - KING'S COLLEGE CAMBRIDGE</v>
      </c>
      <c r="F19932" t="s">
        <v>2118</v>
      </c>
      <c r="G19932" t="s">
        <v>48023</v>
      </c>
      <c r="I19932" t="s">
        <v>5128</v>
      </c>
      <c r="J19932" t="s">
        <v>48022</v>
      </c>
      <c r="K19932" t="s">
        <v>208</v>
      </c>
      <c r="L19932" t="s">
        <v>48021</v>
      </c>
      <c r="N19932" t="s">
        <v>208</v>
      </c>
      <c r="O19932" t="s">
        <v>476</v>
      </c>
      <c r="P19932" t="s">
        <v>476</v>
      </c>
    </row>
    <row r="19933" spans="3:16">
      <c r="C19933" t="s">
        <v>5132</v>
      </c>
      <c r="D19933" t="s">
        <v>5132</v>
      </c>
      <c r="E19933" t="str">
        <f t="shared" si="311"/>
        <v>583807 - UNIVERSITY OF CAMBRIDGE</v>
      </c>
      <c r="F19933" t="s">
        <v>5131</v>
      </c>
      <c r="G19933" t="s">
        <v>5130</v>
      </c>
      <c r="H19933" t="s">
        <v>5129</v>
      </c>
      <c r="I19933" t="s">
        <v>5128</v>
      </c>
      <c r="J19933" t="s">
        <v>5127</v>
      </c>
      <c r="K19933" t="s">
        <v>208</v>
      </c>
      <c r="L19933" t="s">
        <v>5126</v>
      </c>
      <c r="N19933" t="s">
        <v>208</v>
      </c>
      <c r="O19933" t="s">
        <v>476</v>
      </c>
      <c r="P19933" t="s">
        <v>476</v>
      </c>
    </row>
    <row r="19934" spans="3:16">
      <c r="C19934" t="s">
        <v>13509</v>
      </c>
      <c r="D19934" t="s">
        <v>13509</v>
      </c>
      <c r="E19934" t="str">
        <f t="shared" si="311"/>
        <v>569010 - SPIE EUROPE</v>
      </c>
      <c r="F19934" t="s">
        <v>2003</v>
      </c>
      <c r="G19934" t="s">
        <v>13508</v>
      </c>
      <c r="H19934" t="s">
        <v>13507</v>
      </c>
      <c r="I19934" t="s">
        <v>13506</v>
      </c>
      <c r="J19934" t="s">
        <v>13505</v>
      </c>
      <c r="K19934" t="s">
        <v>208</v>
      </c>
      <c r="L19934" t="s">
        <v>13504</v>
      </c>
      <c r="N19934" t="s">
        <v>208</v>
      </c>
      <c r="O19934" t="s">
        <v>476</v>
      </c>
      <c r="P19934" t="s">
        <v>476</v>
      </c>
    </row>
    <row r="19935" spans="3:16">
      <c r="C19935" t="s">
        <v>74462</v>
      </c>
      <c r="D19935" t="s">
        <v>74462</v>
      </c>
      <c r="E19935" t="str">
        <f t="shared" si="311"/>
        <v>461532 - EYAS LTD</v>
      </c>
      <c r="I19935" t="s">
        <v>74461</v>
      </c>
      <c r="K19935" t="s">
        <v>208</v>
      </c>
      <c r="L19935" t="s">
        <v>74460</v>
      </c>
      <c r="N19935" t="s">
        <v>208</v>
      </c>
      <c r="O19935" t="s">
        <v>476</v>
      </c>
      <c r="P19935" t="s">
        <v>476</v>
      </c>
    </row>
    <row r="19936" spans="3:16">
      <c r="C19936" t="s">
        <v>10279</v>
      </c>
      <c r="D19936" t="s">
        <v>10279</v>
      </c>
      <c r="E19936" t="str">
        <f t="shared" si="311"/>
        <v>559702 - THE MINISTRY OF PARENTING</v>
      </c>
      <c r="F19936" t="s">
        <v>10278</v>
      </c>
      <c r="G19936" t="s">
        <v>10277</v>
      </c>
      <c r="H19936" t="s">
        <v>10276</v>
      </c>
      <c r="I19936" t="s">
        <v>10275</v>
      </c>
      <c r="J19936" t="s">
        <v>10274</v>
      </c>
      <c r="K19936" t="s">
        <v>208</v>
      </c>
      <c r="L19936" t="s">
        <v>10273</v>
      </c>
      <c r="N19936" t="s">
        <v>208</v>
      </c>
      <c r="O19936" t="s">
        <v>476</v>
      </c>
      <c r="P19936" t="s">
        <v>476</v>
      </c>
    </row>
    <row r="19937" spans="3:16">
      <c r="C19937" t="s">
        <v>5021</v>
      </c>
      <c r="D19937" t="s">
        <v>5021</v>
      </c>
      <c r="E19937" t="str">
        <f t="shared" si="311"/>
        <v>586109 - UNIVERSITY OF WARWICK</v>
      </c>
      <c r="F19937" t="s">
        <v>5020</v>
      </c>
      <c r="G19937" t="s">
        <v>5019</v>
      </c>
      <c r="I19937" t="s">
        <v>5018</v>
      </c>
      <c r="J19937" t="s">
        <v>5017</v>
      </c>
      <c r="K19937" t="s">
        <v>208</v>
      </c>
      <c r="L19937" t="s">
        <v>5016</v>
      </c>
      <c r="N19937" t="s">
        <v>208</v>
      </c>
      <c r="O19937" t="s">
        <v>476</v>
      </c>
      <c r="P19937" t="s">
        <v>476</v>
      </c>
    </row>
    <row r="19938" spans="3:16">
      <c r="C19938" t="s">
        <v>112063</v>
      </c>
      <c r="D19938" t="s">
        <v>112062</v>
      </c>
      <c r="E19938" t="str">
        <f t="shared" si="311"/>
        <v>608087 - BAGP</v>
      </c>
      <c r="F19938" t="s">
        <v>11369</v>
      </c>
      <c r="G19938" t="s">
        <v>112061</v>
      </c>
      <c r="H19938" t="s">
        <v>112060</v>
      </c>
      <c r="I19938" t="s">
        <v>112059</v>
      </c>
      <c r="J19938" t="s">
        <v>112058</v>
      </c>
      <c r="K19938" t="s">
        <v>208</v>
      </c>
      <c r="L19938" t="s">
        <v>112057</v>
      </c>
      <c r="N19938" t="s">
        <v>208</v>
      </c>
      <c r="O19938" t="s">
        <v>476</v>
      </c>
      <c r="P19938" t="s">
        <v>476</v>
      </c>
    </row>
    <row r="19939" spans="3:16">
      <c r="C19939" t="s">
        <v>89641</v>
      </c>
      <c r="D19939" t="s">
        <v>89640</v>
      </c>
      <c r="E19939" t="str">
        <f t="shared" si="311"/>
        <v>473212 - CUED SPEECH</v>
      </c>
      <c r="F19939" t="s">
        <v>89639</v>
      </c>
      <c r="G19939" t="s">
        <v>89638</v>
      </c>
      <c r="H19939" t="s">
        <v>89637</v>
      </c>
      <c r="I19939" t="s">
        <v>89636</v>
      </c>
      <c r="K19939" t="s">
        <v>208</v>
      </c>
      <c r="L19939" t="s">
        <v>89635</v>
      </c>
      <c r="N19939" t="s">
        <v>208</v>
      </c>
      <c r="O19939" t="s">
        <v>476</v>
      </c>
      <c r="P19939" t="s">
        <v>476</v>
      </c>
    </row>
    <row r="19940" spans="3:16">
      <c r="C19940" t="s">
        <v>51218</v>
      </c>
      <c r="D19940" t="s">
        <v>51217</v>
      </c>
      <c r="E19940" t="str">
        <f t="shared" si="311"/>
        <v>576669 - IPOPI</v>
      </c>
      <c r="F19940" t="s">
        <v>10109</v>
      </c>
      <c r="G19940" t="s">
        <v>51216</v>
      </c>
      <c r="I19940" t="s">
        <v>51215</v>
      </c>
      <c r="J19940" t="s">
        <v>51214</v>
      </c>
      <c r="K19940" t="s">
        <v>208</v>
      </c>
      <c r="L19940" t="s">
        <v>51213</v>
      </c>
      <c r="N19940" t="s">
        <v>208</v>
      </c>
      <c r="O19940" t="s">
        <v>476</v>
      </c>
      <c r="P19940" t="s">
        <v>476</v>
      </c>
    </row>
    <row r="19941" spans="3:16">
      <c r="C19941" t="s">
        <v>121892</v>
      </c>
      <c r="D19941" t="s">
        <v>121891</v>
      </c>
      <c r="E19941" t="str">
        <f t="shared" si="311"/>
        <v>573541 - AMEE</v>
      </c>
      <c r="F19941" t="s">
        <v>10183</v>
      </c>
      <c r="G19941" t="s">
        <v>121890</v>
      </c>
      <c r="I19941" t="s">
        <v>121889</v>
      </c>
      <c r="J19941" t="s">
        <v>121888</v>
      </c>
      <c r="K19941" t="s">
        <v>208</v>
      </c>
      <c r="L19941" t="s">
        <v>121887</v>
      </c>
      <c r="N19941" t="s">
        <v>208</v>
      </c>
      <c r="O19941" t="s">
        <v>476</v>
      </c>
      <c r="P19941" t="s">
        <v>476</v>
      </c>
    </row>
    <row r="19942" spans="3:16">
      <c r="C19942" t="s">
        <v>94136</v>
      </c>
      <c r="D19942" t="s">
        <v>94135</v>
      </c>
      <c r="E19942" t="str">
        <f t="shared" si="311"/>
        <v>510269 - CINP</v>
      </c>
      <c r="F19942" t="s">
        <v>51473</v>
      </c>
      <c r="G19942" t="s">
        <v>94134</v>
      </c>
      <c r="H19942" t="s">
        <v>94133</v>
      </c>
      <c r="I19942" t="s">
        <v>94132</v>
      </c>
      <c r="J19942" t="s">
        <v>94131</v>
      </c>
      <c r="K19942" t="s">
        <v>208</v>
      </c>
      <c r="L19942" t="s">
        <v>94130</v>
      </c>
      <c r="N19942" t="s">
        <v>208</v>
      </c>
      <c r="O19942" t="s">
        <v>476</v>
      </c>
      <c r="P19942" t="s">
        <v>476</v>
      </c>
    </row>
    <row r="19943" spans="3:16">
      <c r="C19943" t="s">
        <v>75927</v>
      </c>
      <c r="D19943" t="s">
        <v>75926</v>
      </c>
      <c r="E19943" t="str">
        <f t="shared" si="311"/>
        <v>589421 - EHTG</v>
      </c>
      <c r="F19943" t="s">
        <v>51645</v>
      </c>
      <c r="G19943" t="s">
        <v>75925</v>
      </c>
      <c r="H19943" t="s">
        <v>75924</v>
      </c>
      <c r="I19943" t="s">
        <v>5105</v>
      </c>
      <c r="J19943" t="s">
        <v>75923</v>
      </c>
      <c r="K19943" t="s">
        <v>208</v>
      </c>
      <c r="L19943" t="s">
        <v>75922</v>
      </c>
      <c r="N19943" t="s">
        <v>208</v>
      </c>
      <c r="O19943" t="s">
        <v>476</v>
      </c>
      <c r="P19943" t="s">
        <v>476</v>
      </c>
    </row>
    <row r="19944" spans="3:16">
      <c r="C19944" t="s">
        <v>10197</v>
      </c>
      <c r="D19944" t="s">
        <v>10196</v>
      </c>
      <c r="E19944" t="str">
        <f t="shared" si="311"/>
        <v>525066 - RCSE</v>
      </c>
      <c r="F19944" t="s">
        <v>10195</v>
      </c>
      <c r="G19944" t="s">
        <v>10194</v>
      </c>
      <c r="I19944" t="s">
        <v>5105</v>
      </c>
      <c r="J19944" t="s">
        <v>10193</v>
      </c>
      <c r="K19944" t="s">
        <v>208</v>
      </c>
      <c r="L19944" t="s">
        <v>10192</v>
      </c>
      <c r="N19944" t="s">
        <v>208</v>
      </c>
      <c r="O19944" t="s">
        <v>476</v>
      </c>
      <c r="P19944" t="s">
        <v>476</v>
      </c>
    </row>
    <row r="19945" spans="3:16">
      <c r="C19945" t="s">
        <v>5110</v>
      </c>
      <c r="D19945" t="s">
        <v>5109</v>
      </c>
      <c r="E19945" t="str">
        <f t="shared" si="311"/>
        <v>541527 - UNIVERSITY OF EDINBURGH - PPLS</v>
      </c>
      <c r="F19945" t="s">
        <v>5108</v>
      </c>
      <c r="G19945" t="s">
        <v>5107</v>
      </c>
      <c r="H19945" t="s">
        <v>5106</v>
      </c>
      <c r="I19945" t="s">
        <v>5105</v>
      </c>
      <c r="J19945" t="s">
        <v>5104</v>
      </c>
      <c r="K19945" t="s">
        <v>208</v>
      </c>
      <c r="L19945" t="s">
        <v>5103</v>
      </c>
      <c r="N19945" t="s">
        <v>208</v>
      </c>
      <c r="O19945" t="s">
        <v>476</v>
      </c>
      <c r="P19945" t="s">
        <v>476</v>
      </c>
    </row>
    <row r="19946" spans="3:16">
      <c r="C19946" t="s">
        <v>75630</v>
      </c>
      <c r="D19946" t="s">
        <v>75629</v>
      </c>
      <c r="E19946" t="str">
        <f t="shared" si="311"/>
        <v>576580 - ESM</v>
      </c>
      <c r="F19946" t="s">
        <v>10109</v>
      </c>
      <c r="G19946" t="s">
        <v>75628</v>
      </c>
      <c r="H19946" t="s">
        <v>75627</v>
      </c>
      <c r="I19946" t="s">
        <v>75244</v>
      </c>
      <c r="J19946" t="s">
        <v>75626</v>
      </c>
      <c r="K19946" t="s">
        <v>208</v>
      </c>
      <c r="L19946" t="s">
        <v>75625</v>
      </c>
      <c r="N19946" t="s">
        <v>208</v>
      </c>
      <c r="O19946" t="s">
        <v>476</v>
      </c>
      <c r="P19946" t="s">
        <v>476</v>
      </c>
    </row>
    <row r="19947" spans="3:16">
      <c r="C19947" t="s">
        <v>75247</v>
      </c>
      <c r="D19947" t="s">
        <v>75246</v>
      </c>
      <c r="E19947" t="str">
        <f t="shared" si="311"/>
        <v>573991 - ESTS</v>
      </c>
      <c r="F19947" t="s">
        <v>10183</v>
      </c>
      <c r="G19947" t="s">
        <v>75245</v>
      </c>
      <c r="I19947" t="s">
        <v>75244</v>
      </c>
      <c r="J19947" t="s">
        <v>75243</v>
      </c>
      <c r="K19947" t="s">
        <v>208</v>
      </c>
      <c r="L19947" t="s">
        <v>75242</v>
      </c>
      <c r="N19947" t="s">
        <v>208</v>
      </c>
      <c r="O19947" t="s">
        <v>476</v>
      </c>
      <c r="P19947" t="s">
        <v>476</v>
      </c>
    </row>
    <row r="19948" spans="3:16">
      <c r="C19948" t="s">
        <v>10246</v>
      </c>
      <c r="D19948" t="s">
        <v>10245</v>
      </c>
      <c r="E19948" t="str">
        <f t="shared" si="311"/>
        <v>678843 - THE NURTURING PROJET</v>
      </c>
      <c r="F19948" t="s">
        <v>3446</v>
      </c>
      <c r="G19948" t="s">
        <v>10244</v>
      </c>
      <c r="H19948" t="s">
        <v>10243</v>
      </c>
      <c r="I19948" t="s">
        <v>10242</v>
      </c>
      <c r="K19948" t="s">
        <v>208</v>
      </c>
      <c r="L19948" t="s">
        <v>10241</v>
      </c>
      <c r="N19948" t="s">
        <v>208</v>
      </c>
      <c r="O19948" t="s">
        <v>476</v>
      </c>
      <c r="P19948" t="s">
        <v>476</v>
      </c>
    </row>
    <row r="19949" spans="3:16">
      <c r="C19949" t="s">
        <v>66373</v>
      </c>
      <c r="D19949" t="s">
        <v>66372</v>
      </c>
      <c r="E19949" t="str">
        <f t="shared" si="311"/>
        <v>488409 - GCU</v>
      </c>
      <c r="F19949" t="s">
        <v>14783</v>
      </c>
      <c r="G19949" t="s">
        <v>66371</v>
      </c>
      <c r="H19949" t="s">
        <v>66370</v>
      </c>
      <c r="I19949" t="s">
        <v>5377</v>
      </c>
      <c r="J19949" t="s">
        <v>66369</v>
      </c>
      <c r="K19949" t="s">
        <v>208</v>
      </c>
      <c r="L19949" t="s">
        <v>66368</v>
      </c>
      <c r="N19949" t="s">
        <v>208</v>
      </c>
      <c r="O19949" t="s">
        <v>476</v>
      </c>
      <c r="P19949" t="s">
        <v>476</v>
      </c>
    </row>
    <row r="19950" spans="3:16">
      <c r="C19950" t="s">
        <v>51249</v>
      </c>
      <c r="D19950" t="s">
        <v>51248</v>
      </c>
      <c r="E19950" t="str">
        <f t="shared" si="311"/>
        <v>578010 - IOM</v>
      </c>
      <c r="F19950" t="s">
        <v>50981</v>
      </c>
      <c r="I19950" t="s">
        <v>5377</v>
      </c>
      <c r="K19950" t="s">
        <v>208</v>
      </c>
      <c r="L19950" t="s">
        <v>51247</v>
      </c>
      <c r="N19950" t="s">
        <v>208</v>
      </c>
      <c r="O19950" t="s">
        <v>476</v>
      </c>
      <c r="P19950" t="s">
        <v>476</v>
      </c>
    </row>
    <row r="19951" spans="3:16">
      <c r="C19951" t="s">
        <v>24295</v>
      </c>
      <c r="D19951" t="s">
        <v>24294</v>
      </c>
      <c r="E19951" t="str">
        <f t="shared" si="311"/>
        <v>551545 - QCMD</v>
      </c>
      <c r="F19951" t="s">
        <v>24293</v>
      </c>
      <c r="G19951" t="s">
        <v>24292</v>
      </c>
      <c r="H19951" t="s">
        <v>24291</v>
      </c>
      <c r="I19951" t="s">
        <v>5377</v>
      </c>
      <c r="J19951" t="s">
        <v>24290</v>
      </c>
      <c r="K19951" t="s">
        <v>208</v>
      </c>
      <c r="L19951" t="s">
        <v>24289</v>
      </c>
      <c r="N19951" t="s">
        <v>208</v>
      </c>
      <c r="O19951" t="s">
        <v>476</v>
      </c>
      <c r="P19951" t="s">
        <v>476</v>
      </c>
    </row>
    <row r="19952" spans="3:16">
      <c r="C19952" t="s">
        <v>21023</v>
      </c>
      <c r="D19952" t="s">
        <v>21023</v>
      </c>
      <c r="E19952" t="str">
        <f t="shared" si="311"/>
        <v>638237 - ROYAL HOSPITAL FOR CHILDREN</v>
      </c>
      <c r="F19952" t="s">
        <v>21022</v>
      </c>
      <c r="G19952" t="s">
        <v>21021</v>
      </c>
      <c r="I19952" t="s">
        <v>5377</v>
      </c>
      <c r="J19952" t="s">
        <v>21020</v>
      </c>
      <c r="K19952" t="s">
        <v>208</v>
      </c>
      <c r="L19952" t="s">
        <v>21019</v>
      </c>
      <c r="N19952" t="s">
        <v>208</v>
      </c>
      <c r="O19952" t="s">
        <v>476</v>
      </c>
      <c r="P19952" t="s">
        <v>476</v>
      </c>
    </row>
    <row r="19953" spans="3:16">
      <c r="C19953" t="s">
        <v>5382</v>
      </c>
      <c r="D19953" t="s">
        <v>5381</v>
      </c>
      <c r="E19953" t="str">
        <f t="shared" si="311"/>
        <v>566767 - UNIVERSITE OF GLASGOW</v>
      </c>
      <c r="F19953" t="s">
        <v>5380</v>
      </c>
      <c r="G19953" t="s">
        <v>5379</v>
      </c>
      <c r="H19953" t="s">
        <v>5378</v>
      </c>
      <c r="I19953" t="s">
        <v>5377</v>
      </c>
      <c r="J19953" t="s">
        <v>5376</v>
      </c>
      <c r="K19953" t="s">
        <v>208</v>
      </c>
      <c r="L19953" t="s">
        <v>5375</v>
      </c>
      <c r="N19953" t="s">
        <v>208</v>
      </c>
      <c r="O19953" t="s">
        <v>476</v>
      </c>
      <c r="P19953" t="s">
        <v>476</v>
      </c>
    </row>
    <row r="19954" spans="3:16">
      <c r="C19954" t="s">
        <v>75173</v>
      </c>
      <c r="D19954" t="s">
        <v>75172</v>
      </c>
      <c r="E19954" t="str">
        <f t="shared" si="311"/>
        <v>594015 - EVF</v>
      </c>
      <c r="F19954" t="s">
        <v>27916</v>
      </c>
      <c r="G19954" t="s">
        <v>75171</v>
      </c>
      <c r="H19954" t="s">
        <v>75170</v>
      </c>
      <c r="I19954" t="s">
        <v>75169</v>
      </c>
      <c r="J19954" t="s">
        <v>75168</v>
      </c>
      <c r="K19954" t="s">
        <v>208</v>
      </c>
      <c r="L19954" t="s">
        <v>75167</v>
      </c>
      <c r="N19954" t="s">
        <v>208</v>
      </c>
      <c r="O19954" t="s">
        <v>476</v>
      </c>
      <c r="P19954" t="s">
        <v>476</v>
      </c>
    </row>
    <row r="19955" spans="3:16">
      <c r="C19955" t="s">
        <v>41903</v>
      </c>
      <c r="D19955" t="s">
        <v>41902</v>
      </c>
      <c r="E19955" t="str">
        <f t="shared" si="311"/>
        <v>589718 - LSUS</v>
      </c>
      <c r="F19955" t="s">
        <v>41901</v>
      </c>
      <c r="G19955" t="s">
        <v>41900</v>
      </c>
      <c r="I19955" t="s">
        <v>41899</v>
      </c>
      <c r="J19955" t="s">
        <v>41898</v>
      </c>
      <c r="K19955" t="s">
        <v>208</v>
      </c>
      <c r="L19955" t="s">
        <v>41897</v>
      </c>
      <c r="N19955" t="s">
        <v>208</v>
      </c>
      <c r="O19955" t="s">
        <v>476</v>
      </c>
      <c r="P19955" t="s">
        <v>476</v>
      </c>
    </row>
    <row r="19956" spans="3:16">
      <c r="C19956" t="s">
        <v>20658</v>
      </c>
      <c r="D19956" t="s">
        <v>20658</v>
      </c>
      <c r="E19956" t="str">
        <f t="shared" si="311"/>
        <v>538504 - SAINT MARK'S ACADEMIC INSTITUTE</v>
      </c>
      <c r="F19956" t="s">
        <v>20657</v>
      </c>
      <c r="G19956" t="s">
        <v>20656</v>
      </c>
      <c r="H19956" t="s">
        <v>20655</v>
      </c>
      <c r="I19956" t="s">
        <v>20654</v>
      </c>
      <c r="J19956" t="s">
        <v>20653</v>
      </c>
      <c r="K19956" t="s">
        <v>208</v>
      </c>
      <c r="L19956" t="s">
        <v>20652</v>
      </c>
      <c r="N19956" t="s">
        <v>208</v>
      </c>
      <c r="O19956" t="s">
        <v>476</v>
      </c>
      <c r="P19956" t="s">
        <v>476</v>
      </c>
    </row>
    <row r="19957" spans="3:16">
      <c r="C19957" t="s">
        <v>50442</v>
      </c>
      <c r="D19957" t="s">
        <v>50441</v>
      </c>
      <c r="E19957" t="str">
        <f t="shared" si="311"/>
        <v>629194 - IQARUS</v>
      </c>
      <c r="F19957" t="s">
        <v>32812</v>
      </c>
      <c r="G19957" t="s">
        <v>50440</v>
      </c>
      <c r="H19957" t="s">
        <v>50439</v>
      </c>
      <c r="I19957" t="s">
        <v>50438</v>
      </c>
      <c r="J19957" t="s">
        <v>50437</v>
      </c>
      <c r="K19957" t="s">
        <v>208</v>
      </c>
      <c r="L19957" t="s">
        <v>50436</v>
      </c>
      <c r="N19957" t="s">
        <v>208</v>
      </c>
      <c r="O19957" t="s">
        <v>476</v>
      </c>
      <c r="P19957" t="s">
        <v>476</v>
      </c>
    </row>
    <row r="19958" spans="3:16">
      <c r="C19958" t="s">
        <v>48360</v>
      </c>
      <c r="D19958" t="s">
        <v>48360</v>
      </c>
      <c r="E19958" t="str">
        <f t="shared" si="311"/>
        <v>600260 - KEELE UNIVERSITY</v>
      </c>
      <c r="F19958" t="s">
        <v>48359</v>
      </c>
      <c r="I19958" t="s">
        <v>48358</v>
      </c>
      <c r="J19958" t="s">
        <v>48357</v>
      </c>
      <c r="K19958" t="s">
        <v>208</v>
      </c>
      <c r="L19958" t="s">
        <v>48356</v>
      </c>
      <c r="N19958" t="s">
        <v>208</v>
      </c>
      <c r="O19958" t="s">
        <v>476</v>
      </c>
      <c r="P19958" t="s">
        <v>476</v>
      </c>
    </row>
    <row r="19959" spans="3:16">
      <c r="C19959" t="s">
        <v>66350</v>
      </c>
      <c r="D19959" t="s">
        <v>66350</v>
      </c>
      <c r="E19959" t="str">
        <f t="shared" si="311"/>
        <v>604136 - GLOBAL ENGAGE LTD</v>
      </c>
      <c r="F19959" t="s">
        <v>32683</v>
      </c>
      <c r="G19959" t="s">
        <v>66349</v>
      </c>
      <c r="I19959" t="s">
        <v>66348</v>
      </c>
      <c r="J19959" t="s">
        <v>66347</v>
      </c>
      <c r="K19959" t="s">
        <v>208</v>
      </c>
      <c r="L19959" t="s">
        <v>66346</v>
      </c>
      <c r="N19959" t="s">
        <v>208</v>
      </c>
      <c r="O19959" t="s">
        <v>476</v>
      </c>
      <c r="P19959" t="s">
        <v>476</v>
      </c>
    </row>
    <row r="19960" spans="3:16">
      <c r="C19960" t="s">
        <v>76053</v>
      </c>
      <c r="D19960" t="s">
        <v>76052</v>
      </c>
      <c r="E19960" t="str">
        <f t="shared" si="311"/>
        <v>561617 - EEP CO LTD</v>
      </c>
      <c r="F19960" t="s">
        <v>37626</v>
      </c>
      <c r="G19960" t="s">
        <v>76051</v>
      </c>
      <c r="I19960" t="s">
        <v>76050</v>
      </c>
      <c r="J19960" t="s">
        <v>76049</v>
      </c>
      <c r="K19960" t="s">
        <v>208</v>
      </c>
      <c r="L19960" t="s">
        <v>76048</v>
      </c>
      <c r="N19960" t="s">
        <v>208</v>
      </c>
      <c r="O19960" t="s">
        <v>476</v>
      </c>
      <c r="P19960" t="s">
        <v>476</v>
      </c>
    </row>
    <row r="19961" spans="3:16">
      <c r="C19961" t="s">
        <v>62291</v>
      </c>
      <c r="D19961" t="s">
        <v>62291</v>
      </c>
      <c r="E19961" t="str">
        <f t="shared" si="311"/>
        <v>608816 - HARTLEY TAYLOR MEDICAL COMMUNICATIONS LTD</v>
      </c>
      <c r="F19961" t="s">
        <v>11369</v>
      </c>
      <c r="G19961" t="s">
        <v>62290</v>
      </c>
      <c r="H19961" t="s">
        <v>62289</v>
      </c>
      <c r="I19961" t="s">
        <v>62288</v>
      </c>
      <c r="J19961" t="s">
        <v>62287</v>
      </c>
      <c r="K19961" t="s">
        <v>208</v>
      </c>
      <c r="L19961" t="s">
        <v>62286</v>
      </c>
      <c r="N19961" t="s">
        <v>208</v>
      </c>
      <c r="O19961" t="s">
        <v>476</v>
      </c>
      <c r="P19961" t="s">
        <v>476</v>
      </c>
    </row>
    <row r="19962" spans="3:16">
      <c r="C19962" t="s">
        <v>75558</v>
      </c>
      <c r="D19962" t="s">
        <v>75557</v>
      </c>
      <c r="E19962" t="str">
        <f t="shared" si="311"/>
        <v>585762 - ESSM</v>
      </c>
      <c r="F19962" t="s">
        <v>75556</v>
      </c>
      <c r="G19962" t="s">
        <v>75555</v>
      </c>
      <c r="H19962" t="s">
        <v>75554</v>
      </c>
      <c r="I19962" t="s">
        <v>75553</v>
      </c>
      <c r="K19962" t="s">
        <v>208</v>
      </c>
      <c r="L19962" t="s">
        <v>75552</v>
      </c>
      <c r="N19962" t="s">
        <v>208</v>
      </c>
      <c r="O19962" t="s">
        <v>476</v>
      </c>
      <c r="P19962" t="s">
        <v>476</v>
      </c>
    </row>
    <row r="19963" spans="3:16">
      <c r="C19963" t="s">
        <v>86117</v>
      </c>
      <c r="D19963" t="s">
        <v>86116</v>
      </c>
      <c r="E19963" t="str">
        <f t="shared" si="311"/>
        <v>643701 - DMDG</v>
      </c>
      <c r="F19963" t="s">
        <v>39881</v>
      </c>
      <c r="G19963" t="s">
        <v>86115</v>
      </c>
      <c r="H19963" t="s">
        <v>86114</v>
      </c>
      <c r="I19963" t="s">
        <v>5085</v>
      </c>
      <c r="J19963" t="s">
        <v>86113</v>
      </c>
      <c r="K19963" t="s">
        <v>208</v>
      </c>
      <c r="L19963" t="s">
        <v>86112</v>
      </c>
      <c r="N19963" t="s">
        <v>208</v>
      </c>
      <c r="O19963" t="s">
        <v>476</v>
      </c>
      <c r="P19963" t="s">
        <v>476</v>
      </c>
    </row>
    <row r="19964" spans="3:16">
      <c r="C19964" t="s">
        <v>51343</v>
      </c>
      <c r="D19964" t="s">
        <v>51342</v>
      </c>
      <c r="E19964" t="str">
        <f t="shared" si="311"/>
        <v>588088 - IIGANN</v>
      </c>
      <c r="F19964" t="s">
        <v>41204</v>
      </c>
      <c r="G19964" t="s">
        <v>51341</v>
      </c>
      <c r="H19964" t="s">
        <v>51340</v>
      </c>
      <c r="I19964" t="s">
        <v>5085</v>
      </c>
      <c r="K19964" t="s">
        <v>208</v>
      </c>
      <c r="L19964" t="s">
        <v>51339</v>
      </c>
      <c r="N19964" t="s">
        <v>208</v>
      </c>
      <c r="O19964" t="s">
        <v>476</v>
      </c>
      <c r="P19964" t="s">
        <v>476</v>
      </c>
    </row>
    <row r="19965" spans="3:16">
      <c r="C19965" t="s">
        <v>5088</v>
      </c>
      <c r="D19965" t="s">
        <v>5088</v>
      </c>
      <c r="E19965" t="str">
        <f t="shared" si="311"/>
        <v>600544 - UNIVERSITY OF LEICESTER</v>
      </c>
      <c r="F19965" t="s">
        <v>5087</v>
      </c>
      <c r="G19965" t="s">
        <v>5086</v>
      </c>
      <c r="I19965" t="s">
        <v>5085</v>
      </c>
      <c r="J19965" t="s">
        <v>5084</v>
      </c>
      <c r="K19965" t="s">
        <v>208</v>
      </c>
      <c r="L19965" t="s">
        <v>5083</v>
      </c>
      <c r="N19965" t="s">
        <v>208</v>
      </c>
      <c r="O19965" t="s">
        <v>476</v>
      </c>
      <c r="P19965" t="s">
        <v>476</v>
      </c>
    </row>
    <row r="19966" spans="3:16">
      <c r="C19966" t="s">
        <v>129349</v>
      </c>
      <c r="D19966" t="s">
        <v>129348</v>
      </c>
      <c r="E19966" t="str">
        <f t="shared" si="311"/>
        <v>641546 - ADI</v>
      </c>
      <c r="F19966" t="s">
        <v>6644</v>
      </c>
      <c r="G19966" t="s">
        <v>129347</v>
      </c>
      <c r="I19966" t="s">
        <v>129346</v>
      </c>
      <c r="K19966" t="s">
        <v>208</v>
      </c>
      <c r="L19966" t="s">
        <v>129345</v>
      </c>
      <c r="N19966" t="s">
        <v>208</v>
      </c>
      <c r="O19966" t="s">
        <v>476</v>
      </c>
      <c r="P19966" t="s">
        <v>476</v>
      </c>
    </row>
    <row r="19967" spans="3:16">
      <c r="C19967" t="s">
        <v>62007</v>
      </c>
      <c r="D19967" t="s">
        <v>62006</v>
      </c>
      <c r="E19967" t="str">
        <f t="shared" si="311"/>
        <v>579439 - HNCF</v>
      </c>
      <c r="F19967" t="s">
        <v>62005</v>
      </c>
      <c r="G19967" t="s">
        <v>62004</v>
      </c>
      <c r="H19967" t="s">
        <v>62003</v>
      </c>
      <c r="I19967" t="s">
        <v>62002</v>
      </c>
      <c r="K19967" t="s">
        <v>208</v>
      </c>
      <c r="L19967" t="s">
        <v>62001</v>
      </c>
      <c r="N19967" t="s">
        <v>208</v>
      </c>
      <c r="O19967" t="s">
        <v>476</v>
      </c>
      <c r="P19967" t="s">
        <v>476</v>
      </c>
    </row>
    <row r="19968" spans="3:16">
      <c r="C19968" t="s">
        <v>29917</v>
      </c>
      <c r="D19968" t="s">
        <v>29917</v>
      </c>
      <c r="E19968" t="str">
        <f t="shared" si="311"/>
        <v>608944 - PAIN RELIEF FOUNDATION</v>
      </c>
      <c r="F19968" t="s">
        <v>29916</v>
      </c>
      <c r="G19968" t="s">
        <v>29915</v>
      </c>
      <c r="H19968" t="s">
        <v>29914</v>
      </c>
      <c r="I19968" t="s">
        <v>5078</v>
      </c>
      <c r="J19968" t="s">
        <v>29913</v>
      </c>
      <c r="K19968" t="s">
        <v>208</v>
      </c>
      <c r="L19968" t="s">
        <v>29912</v>
      </c>
      <c r="N19968" t="s">
        <v>208</v>
      </c>
      <c r="O19968" t="s">
        <v>476</v>
      </c>
      <c r="P19968" t="s">
        <v>476</v>
      </c>
    </row>
    <row r="19969" spans="3:16">
      <c r="C19969" t="s">
        <v>5082</v>
      </c>
      <c r="D19969" t="s">
        <v>5082</v>
      </c>
      <c r="E19969" t="str">
        <f t="shared" si="311"/>
        <v>641730 - UNIVERSITY OF LIVERPOOL</v>
      </c>
      <c r="F19969" t="s">
        <v>5081</v>
      </c>
      <c r="G19969" t="s">
        <v>5080</v>
      </c>
      <c r="H19969" t="s">
        <v>5079</v>
      </c>
      <c r="I19969" t="s">
        <v>5078</v>
      </c>
      <c r="J19969" t="s">
        <v>5077</v>
      </c>
      <c r="K19969" t="s">
        <v>208</v>
      </c>
      <c r="L19969" t="s">
        <v>5076</v>
      </c>
      <c r="N19969" t="s">
        <v>208</v>
      </c>
      <c r="O19969" t="s">
        <v>476</v>
      </c>
      <c r="P19969" t="s">
        <v>476</v>
      </c>
    </row>
    <row r="19970" spans="3:16">
      <c r="C19970" t="s">
        <v>131266</v>
      </c>
      <c r="D19970" t="s">
        <v>131266</v>
      </c>
      <c r="E19970" t="str">
        <f t="shared" ref="E19970:E20033" si="312">_xlfn.CONCAT(L19970," - ",D19970)</f>
        <v>653925 - AIDS IMPACT</v>
      </c>
      <c r="F19970" t="s">
        <v>8728</v>
      </c>
      <c r="G19970" t="s">
        <v>131265</v>
      </c>
      <c r="I19970" t="s">
        <v>1921</v>
      </c>
      <c r="J19970" t="s">
        <v>131264</v>
      </c>
      <c r="K19970" t="s">
        <v>208</v>
      </c>
      <c r="L19970" t="s">
        <v>131263</v>
      </c>
      <c r="N19970" t="s">
        <v>208</v>
      </c>
      <c r="O19970" t="s">
        <v>476</v>
      </c>
      <c r="P19970" t="s">
        <v>476</v>
      </c>
    </row>
    <row r="19971" spans="3:16">
      <c r="C19971" t="s">
        <v>128168</v>
      </c>
      <c r="D19971" t="s">
        <v>128167</v>
      </c>
      <c r="E19971" t="str">
        <f t="shared" si="312"/>
        <v>568995 - ANNA FREUD CENTRE FOR CHILDREN AND FAMILIES</v>
      </c>
      <c r="F19971" t="s">
        <v>2003</v>
      </c>
      <c r="G19971" t="s">
        <v>128166</v>
      </c>
      <c r="I19971" t="s">
        <v>1921</v>
      </c>
      <c r="J19971" t="s">
        <v>128165</v>
      </c>
      <c r="K19971" t="s">
        <v>208</v>
      </c>
      <c r="L19971" t="s">
        <v>128164</v>
      </c>
      <c r="N19971" t="s">
        <v>208</v>
      </c>
      <c r="O19971" t="s">
        <v>476</v>
      </c>
      <c r="P19971" t="s">
        <v>476</v>
      </c>
    </row>
    <row r="19972" spans="3:16">
      <c r="C19972" t="s">
        <v>121897</v>
      </c>
      <c r="D19972" t="s">
        <v>121896</v>
      </c>
      <c r="E19972" t="str">
        <f t="shared" si="312"/>
        <v>555319 - AIMH</v>
      </c>
      <c r="F19972" t="s">
        <v>1965</v>
      </c>
      <c r="G19972" t="s">
        <v>121895</v>
      </c>
      <c r="I19972" t="s">
        <v>1921</v>
      </c>
      <c r="J19972" t="s">
        <v>121894</v>
      </c>
      <c r="K19972" t="s">
        <v>208</v>
      </c>
      <c r="L19972" t="s">
        <v>121893</v>
      </c>
      <c r="N19972" t="s">
        <v>208</v>
      </c>
      <c r="O19972" t="s">
        <v>476</v>
      </c>
      <c r="P19972" t="s">
        <v>476</v>
      </c>
    </row>
    <row r="19973" spans="3:16">
      <c r="C19973" t="s">
        <v>120048</v>
      </c>
      <c r="D19973" t="s">
        <v>120048</v>
      </c>
      <c r="E19973" t="str">
        <f t="shared" si="312"/>
        <v>656720 - ASSOCIATION OF ANAESTHETISTS - AAGBI FOUNDATION</v>
      </c>
      <c r="F19973" t="s">
        <v>2385</v>
      </c>
      <c r="G19973" t="s">
        <v>120047</v>
      </c>
      <c r="I19973" t="s">
        <v>1921</v>
      </c>
      <c r="J19973" t="s">
        <v>120046</v>
      </c>
      <c r="K19973" t="s">
        <v>208</v>
      </c>
      <c r="L19973" t="s">
        <v>120045</v>
      </c>
      <c r="N19973" t="s">
        <v>208</v>
      </c>
      <c r="O19973" t="s">
        <v>476</v>
      </c>
      <c r="P19973" t="s">
        <v>476</v>
      </c>
    </row>
    <row r="19974" spans="3:16">
      <c r="C19974" t="s">
        <v>112069</v>
      </c>
      <c r="D19974" t="s">
        <v>112068</v>
      </c>
      <c r="E19974" t="str">
        <f t="shared" si="312"/>
        <v>530542 - BAETS</v>
      </c>
      <c r="F19974" t="s">
        <v>55193</v>
      </c>
      <c r="G19974" t="s">
        <v>112067</v>
      </c>
      <c r="H19974" t="s">
        <v>112066</v>
      </c>
      <c r="I19974" t="s">
        <v>1921</v>
      </c>
      <c r="J19974" t="s">
        <v>112065</v>
      </c>
      <c r="K19974" t="s">
        <v>208</v>
      </c>
      <c r="L19974" t="s">
        <v>112064</v>
      </c>
      <c r="N19974" t="s">
        <v>208</v>
      </c>
      <c r="O19974" t="s">
        <v>476</v>
      </c>
      <c r="P19974" t="s">
        <v>476</v>
      </c>
    </row>
    <row r="19975" spans="3:16">
      <c r="C19975" t="s">
        <v>112049</v>
      </c>
      <c r="D19975" t="s">
        <v>112048</v>
      </c>
      <c r="E19975" t="str">
        <f t="shared" si="312"/>
        <v>571039 - BDA</v>
      </c>
      <c r="F19975" t="s">
        <v>51379</v>
      </c>
      <c r="G19975" t="s">
        <v>112047</v>
      </c>
      <c r="I19975" t="s">
        <v>1921</v>
      </c>
      <c r="J19975" t="s">
        <v>112046</v>
      </c>
      <c r="K19975" t="s">
        <v>208</v>
      </c>
      <c r="L19975" t="s">
        <v>112045</v>
      </c>
      <c r="N19975" t="s">
        <v>208</v>
      </c>
      <c r="O19975" t="s">
        <v>476</v>
      </c>
      <c r="P19975" t="s">
        <v>476</v>
      </c>
    </row>
    <row r="19976" spans="3:16">
      <c r="C19976" t="s">
        <v>112039</v>
      </c>
      <c r="D19976" t="s">
        <v>112038</v>
      </c>
      <c r="E19976" t="str">
        <f t="shared" si="312"/>
        <v>589408 - BGS</v>
      </c>
      <c r="F19976" t="s">
        <v>3209</v>
      </c>
      <c r="G19976" t="s">
        <v>112037</v>
      </c>
      <c r="H19976" t="s">
        <v>112036</v>
      </c>
      <c r="I19976" t="s">
        <v>1921</v>
      </c>
      <c r="J19976" t="s">
        <v>112035</v>
      </c>
      <c r="K19976" t="s">
        <v>208</v>
      </c>
      <c r="L19976" t="s">
        <v>112034</v>
      </c>
      <c r="N19976" t="s">
        <v>208</v>
      </c>
      <c r="O19976" t="s">
        <v>476</v>
      </c>
      <c r="P19976" t="s">
        <v>476</v>
      </c>
    </row>
    <row r="19977" spans="3:16">
      <c r="C19977" t="s">
        <v>112033</v>
      </c>
      <c r="D19977" t="s">
        <v>112032</v>
      </c>
      <c r="E19977" t="str">
        <f t="shared" si="312"/>
        <v>510245 - BIR</v>
      </c>
      <c r="F19977" t="s">
        <v>51473</v>
      </c>
      <c r="G19977" t="s">
        <v>112031</v>
      </c>
      <c r="I19977" t="s">
        <v>1921</v>
      </c>
      <c r="J19977" t="s">
        <v>112030</v>
      </c>
      <c r="K19977" t="s">
        <v>208</v>
      </c>
      <c r="L19977" t="s">
        <v>112029</v>
      </c>
      <c r="N19977" t="s">
        <v>208</v>
      </c>
      <c r="O19977" t="s">
        <v>476</v>
      </c>
      <c r="P19977" t="s">
        <v>476</v>
      </c>
    </row>
    <row r="19978" spans="3:16">
      <c r="C19978" t="s">
        <v>99056</v>
      </c>
      <c r="D19978" t="s">
        <v>99056</v>
      </c>
      <c r="E19978" t="str">
        <f t="shared" si="312"/>
        <v>619139 - CERTARA UK LIMITED</v>
      </c>
      <c r="F19978" t="s">
        <v>25332</v>
      </c>
      <c r="G19978" t="s">
        <v>99055</v>
      </c>
      <c r="I19978" t="s">
        <v>1921</v>
      </c>
      <c r="K19978" t="s">
        <v>208</v>
      </c>
      <c r="L19978" t="s">
        <v>99054</v>
      </c>
      <c r="N19978" t="s">
        <v>208</v>
      </c>
      <c r="O19978" t="s">
        <v>476</v>
      </c>
      <c r="P19978" t="s">
        <v>476</v>
      </c>
    </row>
    <row r="19979" spans="3:16">
      <c r="C19979" t="s">
        <v>96636</v>
      </c>
      <c r="D19979" t="s">
        <v>96636</v>
      </c>
      <c r="E19979" t="str">
        <f t="shared" si="312"/>
        <v>583900 - CHARING CROSS HOSPITAL</v>
      </c>
      <c r="F19979" t="s">
        <v>5131</v>
      </c>
      <c r="G19979" t="s">
        <v>96635</v>
      </c>
      <c r="I19979" t="s">
        <v>1921</v>
      </c>
      <c r="J19979" t="s">
        <v>96634</v>
      </c>
      <c r="K19979" t="s">
        <v>208</v>
      </c>
      <c r="L19979" t="s">
        <v>96633</v>
      </c>
      <c r="N19979" t="s">
        <v>208</v>
      </c>
      <c r="O19979" t="s">
        <v>476</v>
      </c>
      <c r="P19979" t="s">
        <v>476</v>
      </c>
    </row>
    <row r="19980" spans="3:16">
      <c r="C19980" t="s">
        <v>95845</v>
      </c>
      <c r="D19980" t="s">
        <v>95845</v>
      </c>
      <c r="E19980" t="str">
        <f t="shared" si="312"/>
        <v>594362 - CISCO INTERNATIONAL LTD</v>
      </c>
      <c r="F19980" t="s">
        <v>51086</v>
      </c>
      <c r="G19980" t="s">
        <v>95844</v>
      </c>
      <c r="H19980" t="s">
        <v>95843</v>
      </c>
      <c r="I19980" t="s">
        <v>1921</v>
      </c>
      <c r="J19980" t="s">
        <v>95842</v>
      </c>
      <c r="K19980" t="s">
        <v>208</v>
      </c>
      <c r="L19980" t="s">
        <v>95841</v>
      </c>
      <c r="N19980" t="s">
        <v>208</v>
      </c>
      <c r="O19980" t="s">
        <v>476</v>
      </c>
      <c r="P19980" t="s">
        <v>476</v>
      </c>
    </row>
    <row r="19981" spans="3:16">
      <c r="C19981" t="s">
        <v>92568</v>
      </c>
      <c r="D19981" t="s">
        <v>92568</v>
      </c>
      <c r="E19981" t="str">
        <f t="shared" si="312"/>
        <v>646982 - CONGRESSWORKS LLP</v>
      </c>
      <c r="F19981" t="s">
        <v>37278</v>
      </c>
      <c r="G19981" t="s">
        <v>92567</v>
      </c>
      <c r="H19981" t="s">
        <v>92566</v>
      </c>
      <c r="I19981" t="s">
        <v>1921</v>
      </c>
      <c r="K19981" t="s">
        <v>208</v>
      </c>
      <c r="L19981" t="s">
        <v>92565</v>
      </c>
      <c r="N19981" t="s">
        <v>208</v>
      </c>
      <c r="O19981" t="s">
        <v>476</v>
      </c>
      <c r="P19981" t="s">
        <v>476</v>
      </c>
    </row>
    <row r="19982" spans="3:16">
      <c r="C19982" t="s">
        <v>87088</v>
      </c>
      <c r="D19982" t="s">
        <v>87087</v>
      </c>
      <c r="E19982" t="str">
        <f t="shared" si="312"/>
        <v>572007 - DAS</v>
      </c>
      <c r="F19982" t="s">
        <v>36694</v>
      </c>
      <c r="G19982" t="s">
        <v>87086</v>
      </c>
      <c r="I19982" t="s">
        <v>1921</v>
      </c>
      <c r="J19982" t="s">
        <v>87085</v>
      </c>
      <c r="K19982" t="s">
        <v>208</v>
      </c>
      <c r="L19982" t="s">
        <v>87084</v>
      </c>
      <c r="N19982" t="s">
        <v>208</v>
      </c>
      <c r="O19982" t="s">
        <v>476</v>
      </c>
      <c r="P19982" t="s">
        <v>476</v>
      </c>
    </row>
    <row r="19983" spans="3:16">
      <c r="C19983" t="s">
        <v>80133</v>
      </c>
      <c r="D19983" t="s">
        <v>80132</v>
      </c>
      <c r="E19983" t="str">
        <f t="shared" si="312"/>
        <v>524141 - EPRTH LTD</v>
      </c>
      <c r="F19983" t="s">
        <v>80131</v>
      </c>
      <c r="G19983" t="s">
        <v>80130</v>
      </c>
      <c r="H19983" t="s">
        <v>80129</v>
      </c>
      <c r="I19983" t="s">
        <v>1921</v>
      </c>
      <c r="J19983" t="s">
        <v>80128</v>
      </c>
      <c r="K19983" t="s">
        <v>208</v>
      </c>
      <c r="L19983" t="s">
        <v>80127</v>
      </c>
      <c r="N19983" t="s">
        <v>208</v>
      </c>
      <c r="O19983" t="s">
        <v>476</v>
      </c>
      <c r="P19983" t="s">
        <v>476</v>
      </c>
    </row>
    <row r="19984" spans="3:16">
      <c r="C19984" t="s">
        <v>76075</v>
      </c>
      <c r="D19984" t="s">
        <v>76074</v>
      </c>
      <c r="E19984" t="str">
        <f t="shared" si="312"/>
        <v>602681 - ECED</v>
      </c>
      <c r="F19984" t="s">
        <v>31016</v>
      </c>
      <c r="G19984" t="s">
        <v>76073</v>
      </c>
      <c r="H19984" t="s">
        <v>76072</v>
      </c>
      <c r="I19984" t="s">
        <v>1921</v>
      </c>
      <c r="J19984" t="s">
        <v>76071</v>
      </c>
      <c r="K19984" t="s">
        <v>208</v>
      </c>
      <c r="L19984" t="s">
        <v>76070</v>
      </c>
      <c r="N19984" t="s">
        <v>208</v>
      </c>
      <c r="O19984" t="s">
        <v>476</v>
      </c>
      <c r="P19984" t="s">
        <v>476</v>
      </c>
    </row>
    <row r="19985" spans="3:16">
      <c r="C19985" t="s">
        <v>75981</v>
      </c>
      <c r="D19985" t="s">
        <v>75980</v>
      </c>
      <c r="E19985" t="str">
        <f t="shared" si="312"/>
        <v>586067 - EFSUMB</v>
      </c>
      <c r="F19985" t="s">
        <v>75979</v>
      </c>
      <c r="G19985" t="s">
        <v>75978</v>
      </c>
      <c r="I19985" t="s">
        <v>1921</v>
      </c>
      <c r="J19985" t="s">
        <v>75977</v>
      </c>
      <c r="K19985" t="s">
        <v>208</v>
      </c>
      <c r="L19985" t="s">
        <v>75976</v>
      </c>
      <c r="N19985" t="s">
        <v>208</v>
      </c>
      <c r="O19985" t="s">
        <v>476</v>
      </c>
      <c r="P19985" t="s">
        <v>476</v>
      </c>
    </row>
    <row r="19986" spans="3:16">
      <c r="C19986" t="s">
        <v>75801</v>
      </c>
      <c r="D19986" t="s">
        <v>75800</v>
      </c>
      <c r="E19986" t="str">
        <f t="shared" si="312"/>
        <v>640608 - EOS</v>
      </c>
      <c r="F19986" t="s">
        <v>5969</v>
      </c>
      <c r="G19986" t="s">
        <v>75799</v>
      </c>
      <c r="H19986" t="s">
        <v>75798</v>
      </c>
      <c r="I19986" t="s">
        <v>1921</v>
      </c>
      <c r="J19986" t="s">
        <v>75797</v>
      </c>
      <c r="K19986" t="s">
        <v>208</v>
      </c>
      <c r="L19986" t="s">
        <v>75796</v>
      </c>
      <c r="N19986" t="s">
        <v>208</v>
      </c>
      <c r="O19986" t="s">
        <v>476</v>
      </c>
      <c r="P19986" t="s">
        <v>476</v>
      </c>
    </row>
    <row r="19987" spans="3:16">
      <c r="C19987" t="s">
        <v>75795</v>
      </c>
      <c r="D19987" t="s">
        <v>75794</v>
      </c>
      <c r="E19987" t="str">
        <f t="shared" si="312"/>
        <v>605013 - EUPFI</v>
      </c>
      <c r="F19987" t="s">
        <v>6557</v>
      </c>
      <c r="G19987" t="s">
        <v>75793</v>
      </c>
      <c r="H19987" t="s">
        <v>75792</v>
      </c>
      <c r="I19987" t="s">
        <v>1921</v>
      </c>
      <c r="J19987" t="s">
        <v>75791</v>
      </c>
      <c r="K19987" t="s">
        <v>208</v>
      </c>
      <c r="L19987" t="s">
        <v>75790</v>
      </c>
      <c r="N19987" t="s">
        <v>208</v>
      </c>
      <c r="O19987" t="s">
        <v>476</v>
      </c>
      <c r="P19987" t="s">
        <v>476</v>
      </c>
    </row>
    <row r="19988" spans="3:16">
      <c r="C19988" t="s">
        <v>75725</v>
      </c>
      <c r="D19988" t="s">
        <v>75724</v>
      </c>
      <c r="E19988" t="str">
        <f t="shared" si="312"/>
        <v>527531 - ERA</v>
      </c>
      <c r="F19988" t="s">
        <v>4696</v>
      </c>
      <c r="G19988" t="s">
        <v>75723</v>
      </c>
      <c r="H19988" t="s">
        <v>75722</v>
      </c>
      <c r="I19988" t="s">
        <v>1921</v>
      </c>
      <c r="K19988" t="s">
        <v>208</v>
      </c>
      <c r="L19988" t="s">
        <v>75721</v>
      </c>
      <c r="N19988" t="s">
        <v>208</v>
      </c>
      <c r="O19988" t="s">
        <v>476</v>
      </c>
      <c r="P19988" t="s">
        <v>476</v>
      </c>
    </row>
    <row r="19989" spans="3:16">
      <c r="C19989" t="s">
        <v>75665</v>
      </c>
      <c r="D19989" t="s">
        <v>75664</v>
      </c>
      <c r="E19989" t="str">
        <f t="shared" si="312"/>
        <v>529254 - ESCV</v>
      </c>
      <c r="F19989" t="s">
        <v>1729</v>
      </c>
      <c r="G19989" t="s">
        <v>36082</v>
      </c>
      <c r="H19989" t="s">
        <v>36081</v>
      </c>
      <c r="I19989" t="s">
        <v>1921</v>
      </c>
      <c r="J19989" t="s">
        <v>75663</v>
      </c>
      <c r="K19989" t="s">
        <v>208</v>
      </c>
      <c r="L19989" t="s">
        <v>75662</v>
      </c>
      <c r="N19989" t="s">
        <v>208</v>
      </c>
      <c r="O19989" t="s">
        <v>476</v>
      </c>
      <c r="P19989" t="s">
        <v>476</v>
      </c>
    </row>
    <row r="19990" spans="3:16">
      <c r="C19990" t="s">
        <v>75615</v>
      </c>
      <c r="D19990" t="s">
        <v>75614</v>
      </c>
      <c r="E19990" t="str">
        <f t="shared" si="312"/>
        <v>599219 - ESPE</v>
      </c>
      <c r="F19990" t="s">
        <v>6359</v>
      </c>
      <c r="G19990" t="s">
        <v>75613</v>
      </c>
      <c r="I19990" t="s">
        <v>1921</v>
      </c>
      <c r="J19990" t="s">
        <v>75612</v>
      </c>
      <c r="K19990" t="s">
        <v>208</v>
      </c>
      <c r="L19990" t="s">
        <v>75611</v>
      </c>
      <c r="N19990" t="s">
        <v>208</v>
      </c>
      <c r="O19990" t="s">
        <v>476</v>
      </c>
      <c r="P19990" t="s">
        <v>476</v>
      </c>
    </row>
    <row r="19991" spans="3:16">
      <c r="C19991" t="s">
        <v>75205</v>
      </c>
      <c r="D19991" t="s">
        <v>75204</v>
      </c>
      <c r="E19991" t="str">
        <f t="shared" si="312"/>
        <v>529266 - ESGLD</v>
      </c>
      <c r="F19991" t="s">
        <v>75203</v>
      </c>
      <c r="G19991" t="s">
        <v>75202</v>
      </c>
      <c r="H19991" t="s">
        <v>75201</v>
      </c>
      <c r="I19991" t="s">
        <v>1921</v>
      </c>
      <c r="J19991" t="s">
        <v>75200</v>
      </c>
      <c r="K19991" t="s">
        <v>208</v>
      </c>
      <c r="L19991" t="s">
        <v>75199</v>
      </c>
      <c r="N19991" t="s">
        <v>208</v>
      </c>
      <c r="O19991" t="s">
        <v>476</v>
      </c>
      <c r="P19991" t="s">
        <v>476</v>
      </c>
    </row>
    <row r="19992" spans="3:16">
      <c r="C19992" t="s">
        <v>75162</v>
      </c>
      <c r="D19992" t="s">
        <v>75161</v>
      </c>
      <c r="E19992" t="str">
        <f t="shared" si="312"/>
        <v>583273 - EWOPA-RENALCHILD</v>
      </c>
      <c r="F19992" t="s">
        <v>75160</v>
      </c>
      <c r="G19992" t="s">
        <v>75159</v>
      </c>
      <c r="H19992" t="s">
        <v>75158</v>
      </c>
      <c r="I19992" t="s">
        <v>1921</v>
      </c>
      <c r="K19992" t="s">
        <v>208</v>
      </c>
      <c r="L19992" t="s">
        <v>75157</v>
      </c>
      <c r="N19992" t="s">
        <v>208</v>
      </c>
      <c r="O19992" t="s">
        <v>476</v>
      </c>
      <c r="P19992" t="s">
        <v>476</v>
      </c>
    </row>
    <row r="19993" spans="3:16">
      <c r="C19993" t="s">
        <v>66201</v>
      </c>
      <c r="D19993" t="s">
        <v>66201</v>
      </c>
      <c r="E19993" t="str">
        <f t="shared" si="312"/>
        <v>583248 - GNM HEALTHCARE CONSULTING LTD</v>
      </c>
      <c r="F19993" t="s">
        <v>37970</v>
      </c>
      <c r="G19993" t="s">
        <v>66200</v>
      </c>
      <c r="I19993" t="s">
        <v>1921</v>
      </c>
      <c r="J19993" t="s">
        <v>66199</v>
      </c>
      <c r="K19993" t="s">
        <v>208</v>
      </c>
      <c r="L19993" t="s">
        <v>66198</v>
      </c>
      <c r="N19993" t="s">
        <v>208</v>
      </c>
      <c r="O19993" t="s">
        <v>476</v>
      </c>
      <c r="P19993" t="s">
        <v>476</v>
      </c>
    </row>
    <row r="19994" spans="3:16">
      <c r="C19994" t="s">
        <v>62770</v>
      </c>
      <c r="D19994" t="s">
        <v>62770</v>
      </c>
      <c r="E19994" t="str">
        <f t="shared" si="312"/>
        <v>570539 - GUY AND ST THOMAS HOSPITALS NHS FOUNDATION TRUST</v>
      </c>
      <c r="F19994" t="s">
        <v>44729</v>
      </c>
      <c r="G19994" t="s">
        <v>62769</v>
      </c>
      <c r="H19994" t="s">
        <v>62768</v>
      </c>
      <c r="I19994" t="s">
        <v>1921</v>
      </c>
      <c r="J19994" t="s">
        <v>62767</v>
      </c>
      <c r="K19994" t="s">
        <v>208</v>
      </c>
      <c r="L19994" t="s">
        <v>62766</v>
      </c>
      <c r="N19994" t="s">
        <v>208</v>
      </c>
      <c r="O19994" t="s">
        <v>476</v>
      </c>
      <c r="P19994" t="s">
        <v>476</v>
      </c>
    </row>
    <row r="19995" spans="3:16">
      <c r="C19995" t="s">
        <v>61968</v>
      </c>
      <c r="D19995" t="s">
        <v>61968</v>
      </c>
      <c r="E19995" t="str">
        <f t="shared" si="312"/>
        <v>643543 - HEALTH PROC EUROPE LTD</v>
      </c>
      <c r="F19995" t="s">
        <v>18880</v>
      </c>
      <c r="G19995" t="s">
        <v>61967</v>
      </c>
      <c r="I19995" t="s">
        <v>1921</v>
      </c>
      <c r="K19995" t="s">
        <v>208</v>
      </c>
      <c r="L19995" t="s">
        <v>61966</v>
      </c>
      <c r="N19995" t="s">
        <v>208</v>
      </c>
      <c r="O19995" t="s">
        <v>476</v>
      </c>
      <c r="P19995" t="s">
        <v>476</v>
      </c>
    </row>
    <row r="19996" spans="3:16">
      <c r="C19996" t="s">
        <v>58416</v>
      </c>
      <c r="D19996" t="s">
        <v>58416</v>
      </c>
      <c r="E19996" t="str">
        <f t="shared" si="312"/>
        <v>564254 - IMPERIAL COLLEGE LONDON</v>
      </c>
      <c r="F19996" t="s">
        <v>58415</v>
      </c>
      <c r="G19996" t="s">
        <v>58414</v>
      </c>
      <c r="I19996" t="s">
        <v>1921</v>
      </c>
      <c r="J19996" t="s">
        <v>58413</v>
      </c>
      <c r="K19996" t="s">
        <v>208</v>
      </c>
      <c r="L19996" t="s">
        <v>58412</v>
      </c>
      <c r="N19996" t="s">
        <v>208</v>
      </c>
      <c r="O19996" t="s">
        <v>476</v>
      </c>
      <c r="P19996" t="s">
        <v>476</v>
      </c>
    </row>
    <row r="19997" spans="3:16">
      <c r="C19997" t="s">
        <v>58094</v>
      </c>
      <c r="D19997" t="s">
        <v>58094</v>
      </c>
      <c r="E19997" t="str">
        <f t="shared" si="312"/>
        <v>597880 - INFORMA PLC</v>
      </c>
      <c r="F19997" t="s">
        <v>24238</v>
      </c>
      <c r="G19997" t="s">
        <v>58093</v>
      </c>
      <c r="I19997" t="s">
        <v>1921</v>
      </c>
      <c r="J19997" t="s">
        <v>58092</v>
      </c>
      <c r="K19997" t="s">
        <v>208</v>
      </c>
      <c r="L19997" t="s">
        <v>58091</v>
      </c>
      <c r="N19997" t="s">
        <v>208</v>
      </c>
      <c r="O19997" t="s">
        <v>476</v>
      </c>
      <c r="P19997" t="s">
        <v>476</v>
      </c>
    </row>
    <row r="19998" spans="3:16">
      <c r="C19998" t="s">
        <v>51603</v>
      </c>
      <c r="D19998" t="s">
        <v>51602</v>
      </c>
      <c r="E19998" t="str">
        <f t="shared" si="312"/>
        <v>661454 - ICIS</v>
      </c>
      <c r="F19998" t="s">
        <v>7461</v>
      </c>
      <c r="G19998" t="s">
        <v>51601</v>
      </c>
      <c r="I19998" t="s">
        <v>1921</v>
      </c>
      <c r="K19998" t="s">
        <v>208</v>
      </c>
      <c r="L19998" t="s">
        <v>51600</v>
      </c>
      <c r="N19998" t="s">
        <v>208</v>
      </c>
      <c r="O19998" t="s">
        <v>476</v>
      </c>
      <c r="P19998" t="s">
        <v>476</v>
      </c>
    </row>
    <row r="19999" spans="3:16">
      <c r="C19999" t="s">
        <v>51405</v>
      </c>
      <c r="D19999" t="s">
        <v>51404</v>
      </c>
      <c r="E19999" t="str">
        <f t="shared" si="312"/>
        <v>579336 - FIGO</v>
      </c>
      <c r="F19999" t="s">
        <v>51403</v>
      </c>
      <c r="G19999" t="s">
        <v>51402</v>
      </c>
      <c r="H19999" t="s">
        <v>51401</v>
      </c>
      <c r="I19999" t="s">
        <v>1921</v>
      </c>
      <c r="J19999" t="s">
        <v>51400</v>
      </c>
      <c r="K19999" t="s">
        <v>208</v>
      </c>
      <c r="L19999" t="s">
        <v>51399</v>
      </c>
      <c r="N19999" t="s">
        <v>208</v>
      </c>
      <c r="O19999" t="s">
        <v>476</v>
      </c>
      <c r="P19999" t="s">
        <v>476</v>
      </c>
    </row>
    <row r="20000" spans="3:16">
      <c r="C20000" t="s">
        <v>51356</v>
      </c>
      <c r="D20000" t="s">
        <v>51355</v>
      </c>
      <c r="E20000" t="str">
        <f t="shared" si="312"/>
        <v>607964 - IHP</v>
      </c>
      <c r="F20000" t="s">
        <v>12760</v>
      </c>
      <c r="G20000" t="s">
        <v>51354</v>
      </c>
      <c r="H20000" t="s">
        <v>51353</v>
      </c>
      <c r="I20000" t="s">
        <v>1921</v>
      </c>
      <c r="J20000" t="s">
        <v>51352</v>
      </c>
      <c r="K20000" t="s">
        <v>208</v>
      </c>
      <c r="L20000" t="s">
        <v>51351</v>
      </c>
      <c r="N20000" t="s">
        <v>208</v>
      </c>
      <c r="O20000" t="s">
        <v>476</v>
      </c>
      <c r="P20000" t="s">
        <v>476</v>
      </c>
    </row>
    <row r="20001" spans="3:16">
      <c r="C20001" t="s">
        <v>51307</v>
      </c>
      <c r="D20001" t="s">
        <v>51306</v>
      </c>
      <c r="E20001" t="str">
        <f t="shared" si="312"/>
        <v>608889 - ILDS</v>
      </c>
      <c r="F20001" t="s">
        <v>51305</v>
      </c>
      <c r="G20001" t="s">
        <v>51304</v>
      </c>
      <c r="I20001" t="s">
        <v>1921</v>
      </c>
      <c r="J20001" t="s">
        <v>51303</v>
      </c>
      <c r="K20001" t="s">
        <v>208</v>
      </c>
      <c r="L20001" t="s">
        <v>51302</v>
      </c>
      <c r="N20001" t="s">
        <v>208</v>
      </c>
      <c r="O20001" t="s">
        <v>476</v>
      </c>
      <c r="P20001" t="s">
        <v>476</v>
      </c>
    </row>
    <row r="20002" spans="3:16">
      <c r="C20002" t="s">
        <v>51246</v>
      </c>
      <c r="D20002" t="s">
        <v>51245</v>
      </c>
      <c r="E20002" t="str">
        <f t="shared" si="312"/>
        <v>540924 - IOA</v>
      </c>
      <c r="F20002" t="s">
        <v>51244</v>
      </c>
      <c r="G20002" t="s">
        <v>51243</v>
      </c>
      <c r="H20002" t="s">
        <v>51242</v>
      </c>
      <c r="I20002" t="s">
        <v>1921</v>
      </c>
      <c r="K20002" t="s">
        <v>208</v>
      </c>
      <c r="L20002" t="s">
        <v>51241</v>
      </c>
      <c r="N20002" t="s">
        <v>208</v>
      </c>
      <c r="O20002" t="s">
        <v>476</v>
      </c>
      <c r="P20002" t="s">
        <v>476</v>
      </c>
    </row>
    <row r="20003" spans="3:16">
      <c r="C20003" t="s">
        <v>51156</v>
      </c>
      <c r="D20003" t="s">
        <v>51155</v>
      </c>
      <c r="E20003" t="str">
        <f t="shared" si="312"/>
        <v>602334 - IPA</v>
      </c>
      <c r="F20003" t="s">
        <v>51154</v>
      </c>
      <c r="G20003" t="s">
        <v>51153</v>
      </c>
      <c r="H20003" t="s">
        <v>51152</v>
      </c>
      <c r="I20003" t="s">
        <v>1921</v>
      </c>
      <c r="J20003" t="s">
        <v>51151</v>
      </c>
      <c r="K20003" t="s">
        <v>208</v>
      </c>
      <c r="L20003" t="s">
        <v>51150</v>
      </c>
      <c r="N20003" t="s">
        <v>208</v>
      </c>
      <c r="O20003" t="s">
        <v>476</v>
      </c>
      <c r="P20003" t="s">
        <v>476</v>
      </c>
    </row>
    <row r="20004" spans="3:16">
      <c r="C20004" t="s">
        <v>51051</v>
      </c>
      <c r="D20004" t="s">
        <v>51050</v>
      </c>
      <c r="E20004" t="str">
        <f t="shared" si="312"/>
        <v>645394 - DOHAD SOCIETY</v>
      </c>
      <c r="F20004" t="s">
        <v>19689</v>
      </c>
      <c r="G20004" t="s">
        <v>51049</v>
      </c>
      <c r="H20004" t="s">
        <v>51048</v>
      </c>
      <c r="I20004" t="s">
        <v>1921</v>
      </c>
      <c r="K20004" t="s">
        <v>208</v>
      </c>
      <c r="L20004" t="s">
        <v>51047</v>
      </c>
      <c r="N20004" t="s">
        <v>208</v>
      </c>
      <c r="O20004" t="s">
        <v>476</v>
      </c>
      <c r="P20004" t="s">
        <v>476</v>
      </c>
    </row>
    <row r="20005" spans="3:16">
      <c r="C20005" t="s">
        <v>50817</v>
      </c>
      <c r="D20005" t="s">
        <v>50816</v>
      </c>
      <c r="E20005" t="str">
        <f t="shared" si="312"/>
        <v>668151 - ISRRT</v>
      </c>
      <c r="F20005" t="s">
        <v>22031</v>
      </c>
      <c r="G20005" t="s">
        <v>50815</v>
      </c>
      <c r="H20005" t="s">
        <v>50814</v>
      </c>
      <c r="I20005" t="s">
        <v>1921</v>
      </c>
      <c r="K20005" t="s">
        <v>208</v>
      </c>
      <c r="L20005" t="s">
        <v>50813</v>
      </c>
      <c r="N20005" t="s">
        <v>208</v>
      </c>
      <c r="O20005" t="s">
        <v>476</v>
      </c>
      <c r="P20005" t="s">
        <v>476</v>
      </c>
    </row>
    <row r="20006" spans="3:16">
      <c r="C20006" t="s">
        <v>50787</v>
      </c>
      <c r="D20006" t="s">
        <v>50786</v>
      </c>
      <c r="E20006" t="str">
        <f t="shared" si="312"/>
        <v>570679 - ISUOG</v>
      </c>
      <c r="F20006" t="s">
        <v>45241</v>
      </c>
      <c r="G20006" t="s">
        <v>50785</v>
      </c>
      <c r="I20006" t="s">
        <v>1921</v>
      </c>
      <c r="J20006" t="s">
        <v>50784</v>
      </c>
      <c r="K20006" t="s">
        <v>208</v>
      </c>
      <c r="L20006" t="s">
        <v>50783</v>
      </c>
      <c r="N20006" t="s">
        <v>208</v>
      </c>
      <c r="O20006" t="s">
        <v>476</v>
      </c>
      <c r="P20006" t="s">
        <v>476</v>
      </c>
    </row>
    <row r="20007" spans="3:16">
      <c r="C20007" t="s">
        <v>48020</v>
      </c>
      <c r="D20007" t="s">
        <v>48020</v>
      </c>
      <c r="E20007" t="str">
        <f t="shared" si="312"/>
        <v>573980 - KING'S COLLEGE LONDON</v>
      </c>
      <c r="F20007" t="s">
        <v>48019</v>
      </c>
      <c r="G20007" t="s">
        <v>48018</v>
      </c>
      <c r="I20007" t="s">
        <v>1921</v>
      </c>
      <c r="J20007" t="s">
        <v>48017</v>
      </c>
      <c r="K20007" t="s">
        <v>208</v>
      </c>
      <c r="L20007" t="s">
        <v>48016</v>
      </c>
      <c r="N20007" t="s">
        <v>208</v>
      </c>
      <c r="O20007" t="s">
        <v>476</v>
      </c>
      <c r="P20007" t="s">
        <v>476</v>
      </c>
    </row>
    <row r="20008" spans="3:16">
      <c r="C20008" t="s">
        <v>43106</v>
      </c>
      <c r="D20008" t="s">
        <v>43106</v>
      </c>
      <c r="E20008" t="str">
        <f t="shared" si="312"/>
        <v>575161 - LEVERHULME TRUST</v>
      </c>
      <c r="F20008" t="s">
        <v>16212</v>
      </c>
      <c r="G20008" t="s">
        <v>43105</v>
      </c>
      <c r="I20008" t="s">
        <v>1921</v>
      </c>
      <c r="J20008" t="s">
        <v>43104</v>
      </c>
      <c r="K20008" t="s">
        <v>208</v>
      </c>
      <c r="L20008" t="s">
        <v>43103</v>
      </c>
      <c r="N20008" t="s">
        <v>208</v>
      </c>
      <c r="O20008" t="s">
        <v>476</v>
      </c>
      <c r="P20008" t="s">
        <v>476</v>
      </c>
    </row>
    <row r="20009" spans="3:16">
      <c r="C20009" t="s">
        <v>42273</v>
      </c>
      <c r="D20009" t="s">
        <v>42272</v>
      </c>
      <c r="E20009" t="str">
        <f t="shared" si="312"/>
        <v>467248 - LIQUIDNEXXUS LTD</v>
      </c>
      <c r="G20009" t="s">
        <v>42271</v>
      </c>
      <c r="H20009" t="s">
        <v>42270</v>
      </c>
      <c r="I20009" t="s">
        <v>1921</v>
      </c>
      <c r="J20009" t="s">
        <v>42269</v>
      </c>
      <c r="K20009" t="s">
        <v>208</v>
      </c>
      <c r="L20009" t="s">
        <v>42268</v>
      </c>
      <c r="N20009" t="s">
        <v>208</v>
      </c>
      <c r="O20009" t="s">
        <v>476</v>
      </c>
      <c r="P20009" t="s">
        <v>476</v>
      </c>
    </row>
    <row r="20010" spans="3:16">
      <c r="C20010" t="s">
        <v>41913</v>
      </c>
      <c r="D20010" t="s">
        <v>41912</v>
      </c>
      <c r="E20010" t="str">
        <f t="shared" si="312"/>
        <v>634268 - LSE</v>
      </c>
      <c r="F20010" t="s">
        <v>4718</v>
      </c>
      <c r="G20010" t="s">
        <v>41911</v>
      </c>
      <c r="I20010" t="s">
        <v>1921</v>
      </c>
      <c r="J20010" t="s">
        <v>41910</v>
      </c>
      <c r="K20010" t="s">
        <v>208</v>
      </c>
      <c r="L20010" t="s">
        <v>41909</v>
      </c>
      <c r="N20010" t="s">
        <v>208</v>
      </c>
      <c r="O20010" t="s">
        <v>476</v>
      </c>
      <c r="P20010" t="s">
        <v>476</v>
      </c>
    </row>
    <row r="20011" spans="3:16">
      <c r="C20011" t="s">
        <v>41908</v>
      </c>
      <c r="D20011" t="s">
        <v>41907</v>
      </c>
      <c r="E20011" t="str">
        <f t="shared" si="312"/>
        <v>528213 - LSHTM</v>
      </c>
      <c r="F20011" t="s">
        <v>2337</v>
      </c>
      <c r="G20011" t="s">
        <v>41906</v>
      </c>
      <c r="I20011" t="s">
        <v>1921</v>
      </c>
      <c r="J20011" t="s">
        <v>41905</v>
      </c>
      <c r="K20011" t="s">
        <v>208</v>
      </c>
      <c r="L20011" t="s">
        <v>41904</v>
      </c>
      <c r="N20011" t="s">
        <v>208</v>
      </c>
      <c r="O20011" t="s">
        <v>476</v>
      </c>
      <c r="P20011" t="s">
        <v>476</v>
      </c>
    </row>
    <row r="20012" spans="3:16">
      <c r="C20012" t="s">
        <v>40874</v>
      </c>
      <c r="D20012" t="s">
        <v>40874</v>
      </c>
      <c r="E20012" t="str">
        <f t="shared" si="312"/>
        <v>632910 - MA HEALTHCARE LTD</v>
      </c>
      <c r="F20012" t="s">
        <v>8481</v>
      </c>
      <c r="G20012" t="s">
        <v>40873</v>
      </c>
      <c r="H20012" t="s">
        <v>40872</v>
      </c>
      <c r="I20012" t="s">
        <v>1921</v>
      </c>
      <c r="J20012" t="s">
        <v>40871</v>
      </c>
      <c r="K20012" t="s">
        <v>208</v>
      </c>
      <c r="L20012" t="s">
        <v>40870</v>
      </c>
      <c r="N20012" t="s">
        <v>208</v>
      </c>
      <c r="O20012" t="s">
        <v>476</v>
      </c>
      <c r="P20012" t="s">
        <v>476</v>
      </c>
    </row>
    <row r="20013" spans="3:16">
      <c r="C20013" t="s">
        <v>38381</v>
      </c>
      <c r="D20013" t="s">
        <v>38381</v>
      </c>
      <c r="E20013" t="str">
        <f t="shared" si="312"/>
        <v>533440 - MARCUS EVANS LTD</v>
      </c>
      <c r="F20013" t="s">
        <v>22688</v>
      </c>
      <c r="G20013" t="s">
        <v>38380</v>
      </c>
      <c r="I20013" t="s">
        <v>1921</v>
      </c>
      <c r="K20013" t="s">
        <v>208</v>
      </c>
      <c r="L20013" t="s">
        <v>38379</v>
      </c>
      <c r="N20013" t="s">
        <v>208</v>
      </c>
      <c r="O20013" t="s">
        <v>476</v>
      </c>
      <c r="P20013" t="s">
        <v>476</v>
      </c>
    </row>
    <row r="20014" spans="3:16">
      <c r="C20014" t="s">
        <v>36084</v>
      </c>
      <c r="D20014" t="s">
        <v>36084</v>
      </c>
      <c r="E20014" t="str">
        <f t="shared" si="312"/>
        <v>573954 - MICROBIOLOGY SOCIETY</v>
      </c>
      <c r="F20014" t="s">
        <v>36083</v>
      </c>
      <c r="G20014" t="s">
        <v>36082</v>
      </c>
      <c r="H20014" t="s">
        <v>36081</v>
      </c>
      <c r="I20014" t="s">
        <v>1921</v>
      </c>
      <c r="J20014" t="s">
        <v>36080</v>
      </c>
      <c r="K20014" t="s">
        <v>208</v>
      </c>
      <c r="L20014" t="s">
        <v>36079</v>
      </c>
      <c r="N20014" t="s">
        <v>208</v>
      </c>
      <c r="O20014" t="s">
        <v>476</v>
      </c>
      <c r="P20014" t="s">
        <v>476</v>
      </c>
    </row>
    <row r="20015" spans="3:16">
      <c r="C20015" t="s">
        <v>32457</v>
      </c>
      <c r="D20015" t="s">
        <v>32456</v>
      </c>
      <c r="E20015" t="str">
        <f t="shared" si="312"/>
        <v>559301 - OAA</v>
      </c>
      <c r="F20015" t="s">
        <v>32455</v>
      </c>
      <c r="G20015" t="s">
        <v>1964</v>
      </c>
      <c r="I20015" t="s">
        <v>1921</v>
      </c>
      <c r="J20015" t="s">
        <v>32454</v>
      </c>
      <c r="K20015" t="s">
        <v>208</v>
      </c>
      <c r="L20015" t="s">
        <v>32453</v>
      </c>
      <c r="N20015" t="s">
        <v>208</v>
      </c>
      <c r="O20015" t="s">
        <v>476</v>
      </c>
      <c r="P20015" t="s">
        <v>476</v>
      </c>
    </row>
    <row r="20016" spans="3:16">
      <c r="C20016" t="s">
        <v>31325</v>
      </c>
      <c r="D20016" t="s">
        <v>31325</v>
      </c>
      <c r="E20016" t="str">
        <f t="shared" si="312"/>
        <v>608634 - OPEN DIALOGUE APPROACH UK LTD</v>
      </c>
      <c r="F20016" t="s">
        <v>31324</v>
      </c>
      <c r="G20016" t="s">
        <v>31323</v>
      </c>
      <c r="H20016" t="s">
        <v>31322</v>
      </c>
      <c r="I20016" t="s">
        <v>1921</v>
      </c>
      <c r="K20016" t="s">
        <v>208</v>
      </c>
      <c r="L20016" t="s">
        <v>31321</v>
      </c>
      <c r="N20016" t="s">
        <v>208</v>
      </c>
      <c r="O20016" t="s">
        <v>476</v>
      </c>
      <c r="P20016" t="s">
        <v>476</v>
      </c>
    </row>
    <row r="20017" spans="3:16">
      <c r="C20017" t="s">
        <v>28057</v>
      </c>
      <c r="D20017" t="s">
        <v>28057</v>
      </c>
      <c r="E20017" t="str">
        <f t="shared" si="312"/>
        <v>619036 - PHYSIOPEDIA PLUS LTD</v>
      </c>
      <c r="F20017" t="s">
        <v>28056</v>
      </c>
      <c r="G20017" t="s">
        <v>28055</v>
      </c>
      <c r="I20017" t="s">
        <v>1921</v>
      </c>
      <c r="K20017" t="s">
        <v>208</v>
      </c>
      <c r="L20017" t="s">
        <v>28054</v>
      </c>
      <c r="N20017" t="s">
        <v>208</v>
      </c>
      <c r="O20017" t="s">
        <v>476</v>
      </c>
      <c r="P20017" t="s">
        <v>476</v>
      </c>
    </row>
    <row r="20018" spans="3:16">
      <c r="C20018" t="s">
        <v>26958</v>
      </c>
      <c r="D20018" t="s">
        <v>26957</v>
      </c>
      <c r="E20018" t="str">
        <f t="shared" si="312"/>
        <v>597569 - PAGE</v>
      </c>
      <c r="F20018" t="s">
        <v>26956</v>
      </c>
      <c r="G20018" t="s">
        <v>26955</v>
      </c>
      <c r="H20018" t="s">
        <v>26954</v>
      </c>
      <c r="I20018" t="s">
        <v>1921</v>
      </c>
      <c r="K20018" t="s">
        <v>208</v>
      </c>
      <c r="L20018" t="s">
        <v>26953</v>
      </c>
      <c r="N20018" t="s">
        <v>208</v>
      </c>
      <c r="O20018" t="s">
        <v>476</v>
      </c>
      <c r="P20018" t="s">
        <v>476</v>
      </c>
    </row>
    <row r="20019" spans="3:16">
      <c r="C20019" t="s">
        <v>24214</v>
      </c>
      <c r="D20019" t="s">
        <v>24213</v>
      </c>
      <c r="E20019" t="str">
        <f t="shared" si="312"/>
        <v>621638 - QMUL</v>
      </c>
      <c r="F20019" t="s">
        <v>24212</v>
      </c>
      <c r="G20019" t="s">
        <v>24211</v>
      </c>
      <c r="I20019" t="s">
        <v>1921</v>
      </c>
      <c r="J20019" t="s">
        <v>24210</v>
      </c>
      <c r="K20019" t="s">
        <v>208</v>
      </c>
      <c r="L20019" t="s">
        <v>24209</v>
      </c>
      <c r="N20019" t="s">
        <v>208</v>
      </c>
      <c r="O20019" t="s">
        <v>476</v>
      </c>
      <c r="P20019" t="s">
        <v>476</v>
      </c>
    </row>
    <row r="20020" spans="3:16">
      <c r="C20020" t="s">
        <v>21065</v>
      </c>
      <c r="D20020" t="s">
        <v>21065</v>
      </c>
      <c r="E20020" t="str">
        <f t="shared" si="312"/>
        <v>594003 - ROYAL BROMPTON &amp; HAREFIELD</v>
      </c>
      <c r="F20020" t="s">
        <v>21064</v>
      </c>
      <c r="G20020" t="s">
        <v>21063</v>
      </c>
      <c r="I20020" t="s">
        <v>1921</v>
      </c>
      <c r="J20020" t="s">
        <v>21062</v>
      </c>
      <c r="K20020" t="s">
        <v>208</v>
      </c>
      <c r="L20020" t="s">
        <v>21061</v>
      </c>
      <c r="N20020" t="s">
        <v>208</v>
      </c>
      <c r="O20020" t="s">
        <v>476</v>
      </c>
      <c r="P20020" t="s">
        <v>476</v>
      </c>
    </row>
    <row r="20021" spans="3:16">
      <c r="C20021" t="s">
        <v>21054</v>
      </c>
      <c r="D20021" t="s">
        <v>21053</v>
      </c>
      <c r="E20021" t="str">
        <f t="shared" si="312"/>
        <v>679938 - RCEM</v>
      </c>
      <c r="F20021" t="s">
        <v>21052</v>
      </c>
      <c r="G20021" t="s">
        <v>21051</v>
      </c>
      <c r="H20021" t="s">
        <v>21050</v>
      </c>
      <c r="I20021" t="s">
        <v>1921</v>
      </c>
      <c r="J20021" t="s">
        <v>21049</v>
      </c>
      <c r="K20021" t="s">
        <v>208</v>
      </c>
      <c r="L20021" t="s">
        <v>21048</v>
      </c>
      <c r="N20021" t="s">
        <v>208</v>
      </c>
      <c r="O20021" t="s">
        <v>476</v>
      </c>
      <c r="P20021" t="s">
        <v>476</v>
      </c>
    </row>
    <row r="20022" spans="3:16">
      <c r="C20022" t="s">
        <v>21047</v>
      </c>
      <c r="D20022" t="s">
        <v>21046</v>
      </c>
      <c r="E20022" t="str">
        <f t="shared" si="312"/>
        <v>618007 - RCOG</v>
      </c>
      <c r="F20022" t="s">
        <v>21045</v>
      </c>
      <c r="G20022" t="s">
        <v>21044</v>
      </c>
      <c r="I20022" t="s">
        <v>1921</v>
      </c>
      <c r="J20022" t="s">
        <v>21043</v>
      </c>
      <c r="K20022" t="s">
        <v>208</v>
      </c>
      <c r="L20022" t="s">
        <v>21042</v>
      </c>
      <c r="N20022" t="s">
        <v>208</v>
      </c>
      <c r="O20022" t="s">
        <v>476</v>
      </c>
      <c r="P20022" t="s">
        <v>476</v>
      </c>
    </row>
    <row r="20023" spans="3:16">
      <c r="C20023" t="s">
        <v>21041</v>
      </c>
      <c r="D20023" t="s">
        <v>21040</v>
      </c>
      <c r="E20023" t="str">
        <f t="shared" si="312"/>
        <v>642370 - RCPCH</v>
      </c>
      <c r="F20023" t="s">
        <v>11360</v>
      </c>
      <c r="G20023" t="s">
        <v>21039</v>
      </c>
      <c r="I20023" t="s">
        <v>1921</v>
      </c>
      <c r="J20023" t="s">
        <v>21038</v>
      </c>
      <c r="K20023" t="s">
        <v>208</v>
      </c>
      <c r="L20023" t="s">
        <v>21037</v>
      </c>
      <c r="N20023" t="s">
        <v>208</v>
      </c>
      <c r="O20023" t="s">
        <v>476</v>
      </c>
      <c r="P20023" t="s">
        <v>476</v>
      </c>
    </row>
    <row r="20024" spans="3:16">
      <c r="C20024" t="s">
        <v>21036</v>
      </c>
      <c r="D20024" t="s">
        <v>21035</v>
      </c>
      <c r="E20024" t="str">
        <f t="shared" si="312"/>
        <v>607538 - RCP LONDON</v>
      </c>
      <c r="F20024" t="s">
        <v>21034</v>
      </c>
      <c r="G20024" t="s">
        <v>21033</v>
      </c>
      <c r="H20024" t="s">
        <v>21032</v>
      </c>
      <c r="I20024" t="s">
        <v>1921</v>
      </c>
      <c r="J20024" t="s">
        <v>21031</v>
      </c>
      <c r="K20024" t="s">
        <v>208</v>
      </c>
      <c r="L20024" t="s">
        <v>21030</v>
      </c>
      <c r="N20024" t="s">
        <v>208</v>
      </c>
      <c r="O20024" t="s">
        <v>476</v>
      </c>
      <c r="P20024" t="s">
        <v>476</v>
      </c>
    </row>
    <row r="20025" spans="3:16">
      <c r="C20025" t="s">
        <v>21029</v>
      </c>
      <c r="D20025" t="s">
        <v>21028</v>
      </c>
      <c r="E20025" t="str">
        <f t="shared" si="312"/>
        <v>567516 - RCPSYCH</v>
      </c>
      <c r="F20025" t="s">
        <v>21027</v>
      </c>
      <c r="G20025" t="s">
        <v>21026</v>
      </c>
      <c r="I20025" t="s">
        <v>1921</v>
      </c>
      <c r="J20025" t="s">
        <v>21025</v>
      </c>
      <c r="K20025" t="s">
        <v>208</v>
      </c>
      <c r="L20025" t="s">
        <v>21024</v>
      </c>
      <c r="N20025" t="s">
        <v>208</v>
      </c>
      <c r="O20025" t="s">
        <v>476</v>
      </c>
      <c r="P20025" t="s">
        <v>476</v>
      </c>
    </row>
    <row r="20026" spans="3:16">
      <c r="C20026" t="s">
        <v>21018</v>
      </c>
      <c r="D20026" t="s">
        <v>21017</v>
      </c>
      <c r="E20026" t="str">
        <f t="shared" si="312"/>
        <v>459574 - RCS ADVANCING THE CHEMICAL SCIENCES</v>
      </c>
      <c r="I20026" t="s">
        <v>1921</v>
      </c>
      <c r="K20026" t="s">
        <v>208</v>
      </c>
      <c r="L20026" t="s">
        <v>21016</v>
      </c>
      <c r="N20026" t="s">
        <v>208</v>
      </c>
      <c r="O20026" t="s">
        <v>476</v>
      </c>
      <c r="P20026" t="s">
        <v>476</v>
      </c>
    </row>
    <row r="20027" spans="3:16">
      <c r="C20027" t="s">
        <v>14660</v>
      </c>
      <c r="D20027" t="s">
        <v>14659</v>
      </c>
      <c r="E20027" t="str">
        <f t="shared" si="312"/>
        <v>561230 - SSIEM</v>
      </c>
      <c r="F20027" t="s">
        <v>14658</v>
      </c>
      <c r="G20027" t="s">
        <v>14657</v>
      </c>
      <c r="H20027" t="s">
        <v>14656</v>
      </c>
      <c r="I20027" t="s">
        <v>1921</v>
      </c>
      <c r="J20027" t="s">
        <v>14655</v>
      </c>
      <c r="K20027" t="s">
        <v>208</v>
      </c>
      <c r="L20027" t="s">
        <v>14654</v>
      </c>
      <c r="N20027" t="s">
        <v>208</v>
      </c>
      <c r="O20027" t="s">
        <v>476</v>
      </c>
      <c r="P20027" t="s">
        <v>476</v>
      </c>
    </row>
    <row r="20028" spans="3:16">
      <c r="C20028" t="s">
        <v>13366</v>
      </c>
      <c r="D20028" t="s">
        <v>13365</v>
      </c>
      <c r="E20028" t="str">
        <f t="shared" si="312"/>
        <v>594246 - SPRINGER HEALTHCARE IME</v>
      </c>
      <c r="F20028" t="s">
        <v>13364</v>
      </c>
      <c r="G20028" t="s">
        <v>13363</v>
      </c>
      <c r="H20028" t="s">
        <v>13362</v>
      </c>
      <c r="I20028" t="s">
        <v>1921</v>
      </c>
      <c r="J20028" t="s">
        <v>13361</v>
      </c>
      <c r="K20028" t="s">
        <v>208</v>
      </c>
      <c r="L20028" t="s">
        <v>13360</v>
      </c>
      <c r="N20028" t="s">
        <v>208</v>
      </c>
      <c r="O20028" t="s">
        <v>476</v>
      </c>
      <c r="P20028" t="s">
        <v>476</v>
      </c>
    </row>
    <row r="20029" spans="3:16">
      <c r="C20029" t="s">
        <v>13277</v>
      </c>
      <c r="D20029" t="s">
        <v>13276</v>
      </c>
      <c r="E20029" t="str">
        <f t="shared" si="312"/>
        <v>576013 - ST GEORGE'S HEALTHCARE</v>
      </c>
      <c r="F20029" t="s">
        <v>5044</v>
      </c>
      <c r="G20029" t="s">
        <v>13275</v>
      </c>
      <c r="H20029" t="s">
        <v>13274</v>
      </c>
      <c r="I20029" t="s">
        <v>1921</v>
      </c>
      <c r="J20029" t="s">
        <v>13273</v>
      </c>
      <c r="K20029" t="s">
        <v>208</v>
      </c>
      <c r="L20029" t="s">
        <v>13272</v>
      </c>
      <c r="N20029" t="s">
        <v>208</v>
      </c>
      <c r="O20029" t="s">
        <v>476</v>
      </c>
      <c r="P20029" t="s">
        <v>476</v>
      </c>
    </row>
    <row r="20030" spans="3:16">
      <c r="C20030" t="s">
        <v>13271</v>
      </c>
      <c r="D20030" t="s">
        <v>13271</v>
      </c>
      <c r="E20030" t="str">
        <f t="shared" si="312"/>
        <v>573735 - ST GILES INTERNATIONAL</v>
      </c>
      <c r="F20030" t="s">
        <v>2118</v>
      </c>
      <c r="G20030" t="s">
        <v>13270</v>
      </c>
      <c r="H20030" t="s">
        <v>13269</v>
      </c>
      <c r="I20030" t="s">
        <v>1921</v>
      </c>
      <c r="J20030" t="s">
        <v>13268</v>
      </c>
      <c r="K20030" t="s">
        <v>208</v>
      </c>
      <c r="L20030" t="s">
        <v>13267</v>
      </c>
      <c r="N20030" t="s">
        <v>208</v>
      </c>
      <c r="O20030" t="s">
        <v>476</v>
      </c>
      <c r="P20030" t="s">
        <v>476</v>
      </c>
    </row>
    <row r="20031" spans="3:16">
      <c r="C20031" t="s">
        <v>10830</v>
      </c>
      <c r="D20031" t="s">
        <v>10830</v>
      </c>
      <c r="E20031" t="str">
        <f t="shared" si="312"/>
        <v>659307 - TEENAGE CANCER TRUST</v>
      </c>
      <c r="F20031" t="s">
        <v>9135</v>
      </c>
      <c r="G20031" t="s">
        <v>10829</v>
      </c>
      <c r="H20031" t="s">
        <v>10828</v>
      </c>
      <c r="I20031" t="s">
        <v>1921</v>
      </c>
      <c r="J20031" t="s">
        <v>10827</v>
      </c>
      <c r="K20031" t="s">
        <v>208</v>
      </c>
      <c r="L20031" t="s">
        <v>10826</v>
      </c>
      <c r="N20031" t="s">
        <v>208</v>
      </c>
      <c r="O20031" t="s">
        <v>476</v>
      </c>
      <c r="P20031" t="s">
        <v>476</v>
      </c>
    </row>
    <row r="20032" spans="3:16">
      <c r="C20032" t="s">
        <v>10410</v>
      </c>
      <c r="D20032" t="s">
        <v>10409</v>
      </c>
      <c r="E20032" t="str">
        <f t="shared" si="312"/>
        <v>478490 - BAAT</v>
      </c>
      <c r="F20032" t="s">
        <v>10408</v>
      </c>
      <c r="G20032" t="s">
        <v>10407</v>
      </c>
      <c r="H20032" t="s">
        <v>10406</v>
      </c>
      <c r="I20032" t="s">
        <v>1921</v>
      </c>
      <c r="J20032" t="s">
        <v>10405</v>
      </c>
      <c r="K20032" t="s">
        <v>208</v>
      </c>
      <c r="L20032" t="s">
        <v>10404</v>
      </c>
      <c r="N20032" t="s">
        <v>208</v>
      </c>
      <c r="O20032" t="s">
        <v>476</v>
      </c>
      <c r="P20032" t="s">
        <v>476</v>
      </c>
    </row>
    <row r="20033" spans="3:16">
      <c r="C20033" t="s">
        <v>10351</v>
      </c>
      <c r="D20033" t="s">
        <v>10351</v>
      </c>
      <c r="E20033" t="str">
        <f t="shared" si="312"/>
        <v>545284 - THE FETAL MEDICINE FOUNDATION</v>
      </c>
      <c r="F20033" t="s">
        <v>10350</v>
      </c>
      <c r="G20033" t="s">
        <v>10349</v>
      </c>
      <c r="I20033" t="s">
        <v>1921</v>
      </c>
      <c r="J20033" t="s">
        <v>10348</v>
      </c>
      <c r="K20033" t="s">
        <v>208</v>
      </c>
      <c r="L20033" t="s">
        <v>10347</v>
      </c>
      <c r="N20033" t="s">
        <v>208</v>
      </c>
      <c r="O20033" t="s">
        <v>476</v>
      </c>
      <c r="P20033" t="s">
        <v>476</v>
      </c>
    </row>
    <row r="20034" spans="3:16">
      <c r="C20034" t="s">
        <v>10328</v>
      </c>
      <c r="D20034" t="s">
        <v>10327</v>
      </c>
      <c r="E20034" t="str">
        <f t="shared" ref="E20034:E20097" si="313">_xlfn.CONCAT(L20034," - ",D20034)</f>
        <v>679525 - ISHA</v>
      </c>
      <c r="F20034" t="s">
        <v>2219</v>
      </c>
      <c r="G20034" t="s">
        <v>10326</v>
      </c>
      <c r="H20034" t="s">
        <v>10325</v>
      </c>
      <c r="I20034" t="s">
        <v>1921</v>
      </c>
      <c r="J20034" t="s">
        <v>10324</v>
      </c>
      <c r="K20034" t="s">
        <v>208</v>
      </c>
      <c r="L20034" t="s">
        <v>10323</v>
      </c>
      <c r="N20034" t="s">
        <v>208</v>
      </c>
      <c r="O20034" t="s">
        <v>476</v>
      </c>
      <c r="P20034" t="s">
        <v>476</v>
      </c>
    </row>
    <row r="20035" spans="3:16">
      <c r="C20035" t="s">
        <v>10266</v>
      </c>
      <c r="D20035" t="s">
        <v>10265</v>
      </c>
      <c r="E20035" t="str">
        <f t="shared" si="313"/>
        <v>544840 - NAS</v>
      </c>
      <c r="F20035" t="s">
        <v>10264</v>
      </c>
      <c r="G20035" t="s">
        <v>10263</v>
      </c>
      <c r="I20035" t="s">
        <v>1921</v>
      </c>
      <c r="J20035" t="s">
        <v>10262</v>
      </c>
      <c r="K20035" t="s">
        <v>208</v>
      </c>
      <c r="L20035" t="s">
        <v>10261</v>
      </c>
      <c r="N20035" t="s">
        <v>208</v>
      </c>
      <c r="O20035" t="s">
        <v>476</v>
      </c>
      <c r="P20035" t="s">
        <v>476</v>
      </c>
    </row>
    <row r="20036" spans="3:16">
      <c r="C20036" t="s">
        <v>10240</v>
      </c>
      <c r="D20036" t="s">
        <v>10240</v>
      </c>
      <c r="E20036" t="str">
        <f t="shared" si="313"/>
        <v>629480 - THE NUTRITION SOCIETY</v>
      </c>
      <c r="F20036" t="s">
        <v>10239</v>
      </c>
      <c r="G20036" t="s">
        <v>10238</v>
      </c>
      <c r="H20036" t="s">
        <v>10237</v>
      </c>
      <c r="I20036" t="s">
        <v>1921</v>
      </c>
      <c r="J20036" t="s">
        <v>10236</v>
      </c>
      <c r="K20036" t="s">
        <v>208</v>
      </c>
      <c r="L20036" t="s">
        <v>10235</v>
      </c>
      <c r="N20036" t="s">
        <v>208</v>
      </c>
      <c r="O20036" t="s">
        <v>476</v>
      </c>
      <c r="P20036" t="s">
        <v>476</v>
      </c>
    </row>
    <row r="20037" spans="3:16">
      <c r="C20037" t="s">
        <v>10202</v>
      </c>
      <c r="D20037" t="s">
        <v>10201</v>
      </c>
      <c r="E20037" t="str">
        <f t="shared" si="313"/>
        <v>633914 - RCPATH</v>
      </c>
      <c r="F20037" t="s">
        <v>5005</v>
      </c>
      <c r="G20037" t="s">
        <v>10200</v>
      </c>
      <c r="I20037" t="s">
        <v>1921</v>
      </c>
      <c r="J20037" t="s">
        <v>10199</v>
      </c>
      <c r="K20037" t="s">
        <v>208</v>
      </c>
      <c r="L20037" t="s">
        <v>10198</v>
      </c>
      <c r="N20037" t="s">
        <v>208</v>
      </c>
      <c r="O20037" t="s">
        <v>476</v>
      </c>
      <c r="P20037" t="s">
        <v>476</v>
      </c>
    </row>
    <row r="20038" spans="3:16">
      <c r="C20038" t="s">
        <v>10184</v>
      </c>
      <c r="D20038" t="s">
        <v>10184</v>
      </c>
      <c r="E20038" t="str">
        <f t="shared" si="313"/>
        <v>574004 - THE ROYAL SOCIETY</v>
      </c>
      <c r="F20038" t="s">
        <v>10183</v>
      </c>
      <c r="G20038" t="s">
        <v>10182</v>
      </c>
      <c r="H20038" t="s">
        <v>10181</v>
      </c>
      <c r="I20038" t="s">
        <v>1921</v>
      </c>
      <c r="J20038" t="s">
        <v>10180</v>
      </c>
      <c r="K20038" t="s">
        <v>208</v>
      </c>
      <c r="L20038" t="s">
        <v>10179</v>
      </c>
      <c r="N20038" t="s">
        <v>208</v>
      </c>
      <c r="O20038" t="s">
        <v>476</v>
      </c>
      <c r="P20038" t="s">
        <v>476</v>
      </c>
    </row>
    <row r="20039" spans="3:16">
      <c r="C20039" t="s">
        <v>8525</v>
      </c>
      <c r="D20039" t="s">
        <v>8525</v>
      </c>
      <c r="E20039" t="str">
        <f t="shared" si="313"/>
        <v>588040 - UCL SCHOOL OF PHARMACY</v>
      </c>
      <c r="F20039" t="s">
        <v>8524</v>
      </c>
      <c r="G20039" t="s">
        <v>8523</v>
      </c>
      <c r="I20039" t="s">
        <v>1921</v>
      </c>
      <c r="J20039" t="s">
        <v>8522</v>
      </c>
      <c r="K20039" t="s">
        <v>208</v>
      </c>
      <c r="L20039" t="s">
        <v>8521</v>
      </c>
      <c r="N20039" t="s">
        <v>208</v>
      </c>
      <c r="O20039" t="s">
        <v>476</v>
      </c>
      <c r="P20039" t="s">
        <v>476</v>
      </c>
    </row>
    <row r="20040" spans="3:16">
      <c r="C20040" t="s">
        <v>5180</v>
      </c>
      <c r="D20040" t="s">
        <v>5180</v>
      </c>
      <c r="E20040" t="str">
        <f t="shared" si="313"/>
        <v>549873 - UNIVERSITY COLLEGE LONDON</v>
      </c>
      <c r="F20040" t="s">
        <v>5179</v>
      </c>
      <c r="G20040" t="s">
        <v>5178</v>
      </c>
      <c r="I20040" t="s">
        <v>1921</v>
      </c>
      <c r="J20040" t="s">
        <v>5177</v>
      </c>
      <c r="K20040" t="s">
        <v>208</v>
      </c>
      <c r="L20040" t="s">
        <v>5176</v>
      </c>
      <c r="N20040" t="s">
        <v>208</v>
      </c>
      <c r="O20040" t="s">
        <v>476</v>
      </c>
      <c r="P20040" t="s">
        <v>476</v>
      </c>
    </row>
    <row r="20041" spans="3:16">
      <c r="C20041" t="s">
        <v>3448</v>
      </c>
      <c r="D20041" t="s">
        <v>3447</v>
      </c>
      <c r="E20041" t="str">
        <f t="shared" si="313"/>
        <v>678831 - VISION RT</v>
      </c>
      <c r="F20041" t="s">
        <v>3446</v>
      </c>
      <c r="G20041" t="s">
        <v>3445</v>
      </c>
      <c r="H20041" t="s">
        <v>3444</v>
      </c>
      <c r="I20041" t="s">
        <v>1921</v>
      </c>
      <c r="K20041" t="s">
        <v>208</v>
      </c>
      <c r="L20041" t="s">
        <v>3443</v>
      </c>
      <c r="N20041" t="s">
        <v>208</v>
      </c>
      <c r="O20041" t="s">
        <v>476</v>
      </c>
      <c r="P20041" t="s">
        <v>476</v>
      </c>
    </row>
    <row r="20042" spans="3:16">
      <c r="C20042" t="s">
        <v>3311</v>
      </c>
      <c r="D20042" t="s">
        <v>3311</v>
      </c>
      <c r="E20042" t="str">
        <f t="shared" si="313"/>
        <v>610616 - VITALITAS ACADEMY LIMITED</v>
      </c>
      <c r="F20042" t="s">
        <v>3310</v>
      </c>
      <c r="G20042" t="s">
        <v>3309</v>
      </c>
      <c r="I20042" t="s">
        <v>1921</v>
      </c>
      <c r="J20042" t="s">
        <v>3308</v>
      </c>
      <c r="K20042" t="s">
        <v>208</v>
      </c>
      <c r="L20042" t="s">
        <v>3307</v>
      </c>
      <c r="N20042" t="s">
        <v>208</v>
      </c>
      <c r="O20042" t="s">
        <v>476</v>
      </c>
      <c r="P20042" t="s">
        <v>476</v>
      </c>
    </row>
    <row r="20043" spans="3:16">
      <c r="C20043" t="s">
        <v>2063</v>
      </c>
      <c r="D20043" t="s">
        <v>2062</v>
      </c>
      <c r="E20043" t="str">
        <f t="shared" si="313"/>
        <v>594740 - WCPT</v>
      </c>
      <c r="F20043" t="s">
        <v>2061</v>
      </c>
      <c r="G20043" t="s">
        <v>2060</v>
      </c>
      <c r="H20043" t="s">
        <v>2059</v>
      </c>
      <c r="I20043" t="s">
        <v>1921</v>
      </c>
      <c r="J20043" t="s">
        <v>2058</v>
      </c>
      <c r="K20043" t="s">
        <v>208</v>
      </c>
      <c r="L20043" t="s">
        <v>2057</v>
      </c>
      <c r="N20043" t="s">
        <v>208</v>
      </c>
      <c r="O20043" t="s">
        <v>476</v>
      </c>
      <c r="P20043" t="s">
        <v>476</v>
      </c>
    </row>
    <row r="20044" spans="3:16">
      <c r="C20044" t="s">
        <v>2049</v>
      </c>
      <c r="D20044" t="s">
        <v>2048</v>
      </c>
      <c r="E20044" t="str">
        <f t="shared" si="313"/>
        <v>563511 - WERF</v>
      </c>
      <c r="F20044" t="s">
        <v>2047</v>
      </c>
      <c r="G20044" t="s">
        <v>2046</v>
      </c>
      <c r="I20044" t="s">
        <v>1921</v>
      </c>
      <c r="J20044" t="s">
        <v>2045</v>
      </c>
      <c r="K20044" t="s">
        <v>208</v>
      </c>
      <c r="L20044" t="s">
        <v>2044</v>
      </c>
      <c r="N20044" t="s">
        <v>208</v>
      </c>
      <c r="O20044" t="s">
        <v>476</v>
      </c>
      <c r="P20044" t="s">
        <v>476</v>
      </c>
    </row>
    <row r="20045" spans="3:16">
      <c r="C20045" t="s">
        <v>1985</v>
      </c>
      <c r="D20045" t="s">
        <v>1984</v>
      </c>
      <c r="E20045" t="str">
        <f t="shared" si="313"/>
        <v>637579 - WFOT</v>
      </c>
      <c r="F20045" t="s">
        <v>1983</v>
      </c>
      <c r="G20045" t="s">
        <v>1982</v>
      </c>
      <c r="I20045" t="s">
        <v>1921</v>
      </c>
      <c r="K20045" t="s">
        <v>208</v>
      </c>
      <c r="L20045" t="s">
        <v>1981</v>
      </c>
      <c r="N20045" t="s">
        <v>208</v>
      </c>
      <c r="O20045" t="s">
        <v>476</v>
      </c>
      <c r="P20045" t="s">
        <v>476</v>
      </c>
    </row>
    <row r="20046" spans="3:16">
      <c r="C20046" t="s">
        <v>1967</v>
      </c>
      <c r="D20046" t="s">
        <v>1966</v>
      </c>
      <c r="E20046" t="str">
        <f t="shared" si="313"/>
        <v>555320 - WFSA</v>
      </c>
      <c r="F20046" t="s">
        <v>1965</v>
      </c>
      <c r="G20046" t="s">
        <v>1964</v>
      </c>
      <c r="I20046" t="s">
        <v>1921</v>
      </c>
      <c r="J20046" t="s">
        <v>1963</v>
      </c>
      <c r="K20046" t="s">
        <v>208</v>
      </c>
      <c r="L20046" t="s">
        <v>1962</v>
      </c>
      <c r="N20046" t="s">
        <v>208</v>
      </c>
      <c r="O20046" t="s">
        <v>476</v>
      </c>
      <c r="P20046" t="s">
        <v>476</v>
      </c>
    </row>
    <row r="20047" spans="3:16">
      <c r="C20047" t="s">
        <v>1924</v>
      </c>
      <c r="D20047" t="s">
        <v>1923</v>
      </c>
      <c r="E20047" t="str">
        <f t="shared" si="313"/>
        <v>557882 - WMS</v>
      </c>
      <c r="F20047" t="s">
        <v>1922</v>
      </c>
      <c r="I20047" t="s">
        <v>1921</v>
      </c>
      <c r="K20047" t="s">
        <v>208</v>
      </c>
      <c r="L20047" t="s">
        <v>1920</v>
      </c>
      <c r="N20047" t="s">
        <v>208</v>
      </c>
      <c r="O20047" t="s">
        <v>476</v>
      </c>
      <c r="P20047" t="s">
        <v>476</v>
      </c>
    </row>
    <row r="20048" spans="3:16">
      <c r="C20048" t="s">
        <v>75879</v>
      </c>
      <c r="D20048" t="s">
        <v>75878</v>
      </c>
      <c r="E20048" t="str">
        <f t="shared" si="313"/>
        <v>628669 - EMWA</v>
      </c>
      <c r="F20048" t="s">
        <v>13248</v>
      </c>
      <c r="G20048" t="s">
        <v>75877</v>
      </c>
      <c r="H20048" t="s">
        <v>75876</v>
      </c>
      <c r="I20048" t="s">
        <v>75875</v>
      </c>
      <c r="J20048" t="s">
        <v>75874</v>
      </c>
      <c r="K20048" t="s">
        <v>208</v>
      </c>
      <c r="L20048" t="s">
        <v>75873</v>
      </c>
      <c r="N20048" t="s">
        <v>208</v>
      </c>
      <c r="O20048" t="s">
        <v>476</v>
      </c>
      <c r="P20048" t="s">
        <v>476</v>
      </c>
    </row>
    <row r="20049" spans="3:16">
      <c r="C20049" t="s">
        <v>51015</v>
      </c>
      <c r="D20049" t="s">
        <v>51014</v>
      </c>
      <c r="E20049" t="str">
        <f t="shared" si="313"/>
        <v>586444 - ISHAM</v>
      </c>
      <c r="F20049" t="s">
        <v>13543</v>
      </c>
      <c r="G20049" t="s">
        <v>51013</v>
      </c>
      <c r="H20049" t="s">
        <v>51012</v>
      </c>
      <c r="I20049" t="s">
        <v>10131</v>
      </c>
      <c r="K20049" t="s">
        <v>208</v>
      </c>
      <c r="L20049" t="s">
        <v>51011</v>
      </c>
      <c r="N20049" t="s">
        <v>208</v>
      </c>
      <c r="O20049" t="s">
        <v>476</v>
      </c>
      <c r="P20049" t="s">
        <v>476</v>
      </c>
    </row>
    <row r="20050" spans="3:16">
      <c r="C20050" t="s">
        <v>38554</v>
      </c>
      <c r="D20050" t="s">
        <v>38553</v>
      </c>
      <c r="E20050" t="str">
        <f t="shared" si="313"/>
        <v>659538 - MRCC</v>
      </c>
      <c r="F20050" t="s">
        <v>3505</v>
      </c>
      <c r="G20050" t="s">
        <v>38552</v>
      </c>
      <c r="H20050" t="s">
        <v>38551</v>
      </c>
      <c r="I20050" t="s">
        <v>10131</v>
      </c>
      <c r="K20050" t="s">
        <v>208</v>
      </c>
      <c r="L20050" t="s">
        <v>38550</v>
      </c>
      <c r="N20050" t="s">
        <v>208</v>
      </c>
      <c r="O20050" t="s">
        <v>476</v>
      </c>
      <c r="P20050" t="s">
        <v>476</v>
      </c>
    </row>
    <row r="20051" spans="3:16">
      <c r="C20051" t="s">
        <v>10136</v>
      </c>
      <c r="D20051" t="s">
        <v>10135</v>
      </c>
      <c r="E20051" t="str">
        <f t="shared" si="313"/>
        <v>552719 - THE UNIVERSITY OF MANCHESTER</v>
      </c>
      <c r="F20051" t="s">
        <v>10134</v>
      </c>
      <c r="G20051" t="s">
        <v>10133</v>
      </c>
      <c r="H20051" t="s">
        <v>10132</v>
      </c>
      <c r="I20051" t="s">
        <v>10131</v>
      </c>
      <c r="J20051" t="s">
        <v>10130</v>
      </c>
      <c r="K20051" t="s">
        <v>208</v>
      </c>
      <c r="L20051" t="s">
        <v>10129</v>
      </c>
      <c r="N20051" t="s">
        <v>208</v>
      </c>
      <c r="O20051" t="s">
        <v>476</v>
      </c>
      <c r="P20051" t="s">
        <v>476</v>
      </c>
    </row>
    <row r="20052" spans="3:16">
      <c r="C20052" t="s">
        <v>10304</v>
      </c>
      <c r="D20052" t="s">
        <v>10304</v>
      </c>
      <c r="E20052" t="str">
        <f t="shared" si="313"/>
        <v>588672 - THE JAMES COOK UNIVERSITY HOSPITAL</v>
      </c>
      <c r="F20052" t="s">
        <v>1990</v>
      </c>
      <c r="G20052" t="s">
        <v>10303</v>
      </c>
      <c r="H20052" t="s">
        <v>10302</v>
      </c>
      <c r="I20052" t="s">
        <v>10301</v>
      </c>
      <c r="J20052" t="s">
        <v>10300</v>
      </c>
      <c r="K20052" t="s">
        <v>208</v>
      </c>
      <c r="L20052" t="s">
        <v>10299</v>
      </c>
      <c r="N20052" t="s">
        <v>208</v>
      </c>
      <c r="O20052" t="s">
        <v>476</v>
      </c>
      <c r="P20052" t="s">
        <v>476</v>
      </c>
    </row>
    <row r="20053" spans="3:16">
      <c r="C20053" t="s">
        <v>10222</v>
      </c>
      <c r="D20053" t="s">
        <v>10221</v>
      </c>
      <c r="E20053" t="str">
        <f t="shared" si="313"/>
        <v>620002 - OU</v>
      </c>
      <c r="F20053" t="s">
        <v>10220</v>
      </c>
      <c r="G20053" t="s">
        <v>10219</v>
      </c>
      <c r="H20053" t="s">
        <v>10218</v>
      </c>
      <c r="I20053" t="s">
        <v>10217</v>
      </c>
      <c r="J20053" t="s">
        <v>10216</v>
      </c>
      <c r="K20053" t="s">
        <v>208</v>
      </c>
      <c r="L20053" t="s">
        <v>10215</v>
      </c>
      <c r="N20053" t="s">
        <v>208</v>
      </c>
      <c r="O20053" t="s">
        <v>476</v>
      </c>
      <c r="P20053" t="s">
        <v>476</v>
      </c>
    </row>
    <row r="20054" spans="3:16">
      <c r="C20054" t="s">
        <v>31521</v>
      </c>
      <c r="D20054" t="s">
        <v>31521</v>
      </c>
      <c r="E20054" t="str">
        <f t="shared" si="313"/>
        <v>542570 - OLIVIERE DAVID</v>
      </c>
      <c r="F20054" t="s">
        <v>31520</v>
      </c>
      <c r="G20054" t="s">
        <v>31519</v>
      </c>
      <c r="I20054" t="s">
        <v>31518</v>
      </c>
      <c r="J20054" t="s">
        <v>31517</v>
      </c>
      <c r="K20054" t="s">
        <v>208</v>
      </c>
      <c r="L20054" t="s">
        <v>31516</v>
      </c>
      <c r="N20054" t="s">
        <v>208</v>
      </c>
      <c r="O20054" t="s">
        <v>476</v>
      </c>
      <c r="P20054" t="s">
        <v>476</v>
      </c>
    </row>
    <row r="20055" spans="3:16">
      <c r="C20055" t="s">
        <v>10310</v>
      </c>
      <c r="D20055" t="s">
        <v>10309</v>
      </c>
      <c r="E20055" t="str">
        <f t="shared" si="313"/>
        <v>527683 - VAS COG SOCIETY</v>
      </c>
      <c r="H20055" t="s">
        <v>10308</v>
      </c>
      <c r="I20055" t="s">
        <v>10307</v>
      </c>
      <c r="J20055" t="s">
        <v>10306</v>
      </c>
      <c r="K20055" t="s">
        <v>208</v>
      </c>
      <c r="L20055" t="s">
        <v>10305</v>
      </c>
      <c r="N20055" t="s">
        <v>208</v>
      </c>
      <c r="O20055" t="s">
        <v>476</v>
      </c>
      <c r="P20055" t="s">
        <v>476</v>
      </c>
    </row>
    <row r="20056" spans="3:16">
      <c r="C20056" t="s">
        <v>33620</v>
      </c>
      <c r="D20056" t="s">
        <v>33620</v>
      </c>
      <c r="E20056" t="str">
        <f t="shared" si="313"/>
        <v>591221 - NEWCASTLE UNIVERSITY</v>
      </c>
      <c r="F20056" t="s">
        <v>5185</v>
      </c>
      <c r="I20056" t="s">
        <v>33619</v>
      </c>
      <c r="J20056" t="s">
        <v>33618</v>
      </c>
      <c r="K20056" t="s">
        <v>208</v>
      </c>
      <c r="L20056" t="s">
        <v>33617</v>
      </c>
      <c r="N20056" t="s">
        <v>208</v>
      </c>
      <c r="O20056" t="s">
        <v>476</v>
      </c>
      <c r="P20056" t="s">
        <v>476</v>
      </c>
    </row>
    <row r="20057" spans="3:16">
      <c r="C20057" t="s">
        <v>2013</v>
      </c>
      <c r="D20057" t="s">
        <v>2012</v>
      </c>
      <c r="E20057" t="str">
        <f t="shared" si="313"/>
        <v>615602 - WFNR</v>
      </c>
      <c r="F20057" t="s">
        <v>2011</v>
      </c>
      <c r="G20057" t="s">
        <v>2010</v>
      </c>
      <c r="H20057" t="s">
        <v>2009</v>
      </c>
      <c r="I20057" t="s">
        <v>2008</v>
      </c>
      <c r="J20057" t="s">
        <v>2007</v>
      </c>
      <c r="K20057" t="s">
        <v>208</v>
      </c>
      <c r="L20057" t="s">
        <v>2006</v>
      </c>
      <c r="N20057" t="s">
        <v>208</v>
      </c>
      <c r="O20057" t="s">
        <v>476</v>
      </c>
      <c r="P20057" t="s">
        <v>476</v>
      </c>
    </row>
    <row r="20058" spans="3:16">
      <c r="C20058" t="s">
        <v>35098</v>
      </c>
      <c r="D20058" t="s">
        <v>35097</v>
      </c>
      <c r="E20058" t="str">
        <f t="shared" si="313"/>
        <v>576633 - MND ASSOCIATION</v>
      </c>
      <c r="F20058" t="s">
        <v>35096</v>
      </c>
      <c r="G20058" t="s">
        <v>35095</v>
      </c>
      <c r="I20058" t="s">
        <v>35094</v>
      </c>
      <c r="J20058" t="s">
        <v>35093</v>
      </c>
      <c r="K20058" t="s">
        <v>208</v>
      </c>
      <c r="L20058" t="s">
        <v>35092</v>
      </c>
      <c r="N20058" t="s">
        <v>208</v>
      </c>
      <c r="O20058" t="s">
        <v>476</v>
      </c>
      <c r="P20058" t="s">
        <v>476</v>
      </c>
    </row>
    <row r="20059" spans="3:16">
      <c r="C20059" t="s">
        <v>76353</v>
      </c>
      <c r="D20059" t="s">
        <v>76352</v>
      </c>
      <c r="E20059" t="str">
        <f t="shared" si="313"/>
        <v>570266 - EACR</v>
      </c>
      <c r="F20059" t="s">
        <v>5100</v>
      </c>
      <c r="G20059" t="s">
        <v>76351</v>
      </c>
      <c r="H20059" t="s">
        <v>76350</v>
      </c>
      <c r="I20059" t="s">
        <v>5059</v>
      </c>
      <c r="J20059" t="s">
        <v>76349</v>
      </c>
      <c r="K20059" t="s">
        <v>208</v>
      </c>
      <c r="L20059" t="s">
        <v>76348</v>
      </c>
      <c r="N20059" t="s">
        <v>208</v>
      </c>
      <c r="O20059" t="s">
        <v>476</v>
      </c>
      <c r="P20059" t="s">
        <v>476</v>
      </c>
    </row>
    <row r="20060" spans="3:16">
      <c r="C20060" t="s">
        <v>5061</v>
      </c>
      <c r="D20060" t="s">
        <v>5061</v>
      </c>
      <c r="E20060" t="str">
        <f t="shared" si="313"/>
        <v>638468 - UNIVERSITY OF NOTTINGHAM</v>
      </c>
      <c r="F20060" t="s">
        <v>1774</v>
      </c>
      <c r="G20060" t="s">
        <v>5060</v>
      </c>
      <c r="I20060" t="s">
        <v>5059</v>
      </c>
      <c r="J20060" t="s">
        <v>5058</v>
      </c>
      <c r="K20060" t="s">
        <v>208</v>
      </c>
      <c r="L20060" t="s">
        <v>5057</v>
      </c>
      <c r="N20060" t="s">
        <v>208</v>
      </c>
      <c r="O20060" t="s">
        <v>476</v>
      </c>
      <c r="P20060" t="s">
        <v>476</v>
      </c>
    </row>
    <row r="20061" spans="3:16">
      <c r="C20061" t="s">
        <v>75179</v>
      </c>
      <c r="D20061" t="s">
        <v>75178</v>
      </c>
      <c r="E20061" t="str">
        <f t="shared" si="313"/>
        <v>571489 - EUBS</v>
      </c>
      <c r="F20061" t="s">
        <v>56274</v>
      </c>
      <c r="G20061" t="s">
        <v>75177</v>
      </c>
      <c r="H20061" t="s">
        <v>75176</v>
      </c>
      <c r="I20061" t="s">
        <v>75175</v>
      </c>
      <c r="K20061" t="s">
        <v>208</v>
      </c>
      <c r="L20061" t="s">
        <v>75174</v>
      </c>
      <c r="N20061" t="s">
        <v>208</v>
      </c>
      <c r="O20061" t="s">
        <v>476</v>
      </c>
      <c r="P20061" t="s">
        <v>476</v>
      </c>
    </row>
    <row r="20062" spans="3:16">
      <c r="C20062" t="s">
        <v>75624</v>
      </c>
      <c r="D20062" t="s">
        <v>75623</v>
      </c>
      <c r="E20062" t="str">
        <f t="shared" si="313"/>
        <v>550607 - ESMAC</v>
      </c>
      <c r="F20062" t="s">
        <v>17135</v>
      </c>
      <c r="I20062" t="s">
        <v>75622</v>
      </c>
      <c r="K20062" t="s">
        <v>208</v>
      </c>
      <c r="L20062" t="s">
        <v>75621</v>
      </c>
      <c r="N20062" t="s">
        <v>208</v>
      </c>
      <c r="O20062" t="s">
        <v>476</v>
      </c>
      <c r="P20062" t="s">
        <v>476</v>
      </c>
    </row>
    <row r="20063" spans="3:16">
      <c r="C20063" t="s">
        <v>80404</v>
      </c>
      <c r="D20063" t="s">
        <v>80404</v>
      </c>
      <c r="E20063" t="str">
        <f t="shared" si="313"/>
        <v>549083 - ELSEVIER LTD</v>
      </c>
      <c r="F20063" t="s">
        <v>10163</v>
      </c>
      <c r="G20063" t="s">
        <v>80403</v>
      </c>
      <c r="H20063" t="s">
        <v>80402</v>
      </c>
      <c r="I20063" t="s">
        <v>5053</v>
      </c>
      <c r="J20063" t="s">
        <v>80401</v>
      </c>
      <c r="K20063" t="s">
        <v>208</v>
      </c>
      <c r="L20063" t="s">
        <v>80400</v>
      </c>
      <c r="N20063" t="s">
        <v>208</v>
      </c>
      <c r="O20063" t="s">
        <v>476</v>
      </c>
      <c r="P20063" t="s">
        <v>476</v>
      </c>
    </row>
    <row r="20064" spans="3:16">
      <c r="C20064" t="s">
        <v>49138</v>
      </c>
      <c r="D20064" t="s">
        <v>49138</v>
      </c>
      <c r="E20064" t="str">
        <f t="shared" si="313"/>
        <v>548900 - JOHN RADCLIFFE HOSPITAL</v>
      </c>
      <c r="F20064" t="s">
        <v>49137</v>
      </c>
      <c r="G20064" t="s">
        <v>49136</v>
      </c>
      <c r="H20064" t="s">
        <v>49135</v>
      </c>
      <c r="I20064" t="s">
        <v>5053</v>
      </c>
      <c r="J20064" t="s">
        <v>49134</v>
      </c>
      <c r="K20064" t="s">
        <v>208</v>
      </c>
      <c r="L20064" t="s">
        <v>49133</v>
      </c>
      <c r="N20064" t="s">
        <v>208</v>
      </c>
      <c r="O20064" t="s">
        <v>476</v>
      </c>
      <c r="P20064" t="s">
        <v>476</v>
      </c>
    </row>
    <row r="20065" spans="3:16">
      <c r="C20065" t="s">
        <v>13259</v>
      </c>
      <c r="D20065" t="s">
        <v>13259</v>
      </c>
      <c r="E20065" t="str">
        <f t="shared" si="313"/>
        <v>512692 - ST HUGH'S COLLEGE</v>
      </c>
      <c r="F20065" t="s">
        <v>13258</v>
      </c>
      <c r="G20065" t="s">
        <v>13257</v>
      </c>
      <c r="I20065" t="s">
        <v>5053</v>
      </c>
      <c r="J20065" t="s">
        <v>13256</v>
      </c>
      <c r="K20065" t="s">
        <v>208</v>
      </c>
      <c r="L20065" t="s">
        <v>13255</v>
      </c>
      <c r="N20065" t="s">
        <v>208</v>
      </c>
      <c r="O20065" t="s">
        <v>476</v>
      </c>
      <c r="P20065" t="s">
        <v>476</v>
      </c>
    </row>
    <row r="20066" spans="3:16">
      <c r="C20066" t="s">
        <v>5056</v>
      </c>
      <c r="D20066" t="s">
        <v>5056</v>
      </c>
      <c r="E20066" t="str">
        <f t="shared" si="313"/>
        <v>569926 - UNIVERSITY OF OXFORD</v>
      </c>
      <c r="F20066" t="s">
        <v>2018</v>
      </c>
      <c r="G20066" t="s">
        <v>5055</v>
      </c>
      <c r="H20066" t="s">
        <v>5054</v>
      </c>
      <c r="I20066" t="s">
        <v>5053</v>
      </c>
      <c r="J20066" t="s">
        <v>5052</v>
      </c>
      <c r="K20066" t="s">
        <v>208</v>
      </c>
      <c r="L20066" t="s">
        <v>5051</v>
      </c>
      <c r="N20066" t="s">
        <v>208</v>
      </c>
      <c r="O20066" t="s">
        <v>476</v>
      </c>
      <c r="P20066" t="s">
        <v>476</v>
      </c>
    </row>
    <row r="20067" spans="3:16">
      <c r="C20067" t="s">
        <v>10208</v>
      </c>
      <c r="D20067" t="s">
        <v>10208</v>
      </c>
      <c r="E20067" t="str">
        <f t="shared" si="313"/>
        <v>555022 - THE RENAL ASSOCIATION</v>
      </c>
      <c r="F20067" t="s">
        <v>10207</v>
      </c>
      <c r="G20067" t="s">
        <v>10206</v>
      </c>
      <c r="I20067" t="s">
        <v>10205</v>
      </c>
      <c r="J20067" t="s">
        <v>10204</v>
      </c>
      <c r="K20067" t="s">
        <v>208</v>
      </c>
      <c r="L20067" t="s">
        <v>10203</v>
      </c>
      <c r="N20067" t="s">
        <v>208</v>
      </c>
      <c r="O20067" t="s">
        <v>476</v>
      </c>
      <c r="P20067" t="s">
        <v>476</v>
      </c>
    </row>
    <row r="20068" spans="3:16">
      <c r="C20068" t="s">
        <v>75473</v>
      </c>
      <c r="D20068" t="s">
        <v>75472</v>
      </c>
      <c r="E20068" t="str">
        <f t="shared" si="313"/>
        <v>535837 - ESCP</v>
      </c>
      <c r="F20068" t="s">
        <v>75471</v>
      </c>
      <c r="G20068" t="s">
        <v>75470</v>
      </c>
      <c r="H20068" t="s">
        <v>75469</v>
      </c>
      <c r="I20068" t="s">
        <v>75468</v>
      </c>
      <c r="J20068" t="s">
        <v>75467</v>
      </c>
      <c r="K20068" t="s">
        <v>208</v>
      </c>
      <c r="L20068" t="s">
        <v>75466</v>
      </c>
      <c r="N20068" t="s">
        <v>208</v>
      </c>
      <c r="O20068" t="s">
        <v>476</v>
      </c>
      <c r="P20068" t="s">
        <v>476</v>
      </c>
    </row>
    <row r="20069" spans="3:16">
      <c r="C20069" t="s">
        <v>10430</v>
      </c>
      <c r="D20069" t="s">
        <v>10429</v>
      </c>
      <c r="E20069" t="str">
        <f t="shared" si="313"/>
        <v>683978 - TAG</v>
      </c>
      <c r="F20069" t="s">
        <v>10428</v>
      </c>
      <c r="G20069" t="s">
        <v>10427</v>
      </c>
      <c r="H20069" t="s">
        <v>10426</v>
      </c>
      <c r="I20069" t="s">
        <v>10425</v>
      </c>
      <c r="J20069" t="s">
        <v>10424</v>
      </c>
      <c r="K20069" t="s">
        <v>208</v>
      </c>
      <c r="L20069" t="s">
        <v>10423</v>
      </c>
      <c r="N20069" t="s">
        <v>208</v>
      </c>
      <c r="O20069" t="s">
        <v>476</v>
      </c>
      <c r="P20069" t="s">
        <v>476</v>
      </c>
    </row>
    <row r="20070" spans="3:16">
      <c r="C20070" t="s">
        <v>75516</v>
      </c>
      <c r="D20070" t="s">
        <v>75515</v>
      </c>
      <c r="E20070" t="str">
        <f t="shared" si="313"/>
        <v>555009 - ESVS</v>
      </c>
      <c r="F20070" t="s">
        <v>25332</v>
      </c>
      <c r="G20070" t="s">
        <v>75514</v>
      </c>
      <c r="I20070" t="s">
        <v>75513</v>
      </c>
      <c r="K20070" t="s">
        <v>208</v>
      </c>
      <c r="L20070" t="s">
        <v>75512</v>
      </c>
      <c r="N20070" t="s">
        <v>208</v>
      </c>
      <c r="O20070" t="s">
        <v>476</v>
      </c>
      <c r="P20070" t="s">
        <v>476</v>
      </c>
    </row>
    <row r="20071" spans="3:16">
      <c r="C20071" t="s">
        <v>51234</v>
      </c>
      <c r="D20071" t="s">
        <v>51233</v>
      </c>
      <c r="E20071" t="str">
        <f t="shared" si="313"/>
        <v>572895 - IPPA</v>
      </c>
      <c r="F20071" t="s">
        <v>24006</v>
      </c>
      <c r="G20071" t="s">
        <v>10115</v>
      </c>
      <c r="H20071" t="s">
        <v>51232</v>
      </c>
      <c r="I20071" t="s">
        <v>10114</v>
      </c>
      <c r="J20071" t="s">
        <v>51231</v>
      </c>
      <c r="K20071" t="s">
        <v>208</v>
      </c>
      <c r="L20071" t="s">
        <v>51230</v>
      </c>
      <c r="N20071" t="s">
        <v>208</v>
      </c>
      <c r="O20071" t="s">
        <v>476</v>
      </c>
      <c r="P20071" t="s">
        <v>476</v>
      </c>
    </row>
    <row r="20072" spans="3:16">
      <c r="C20072" t="s">
        <v>10117</v>
      </c>
      <c r="D20072" t="s">
        <v>10117</v>
      </c>
      <c r="E20072" t="str">
        <f t="shared" si="313"/>
        <v>625255 - THE UNIVERSITY OF SHEFFIELD</v>
      </c>
      <c r="F20072" t="s">
        <v>10116</v>
      </c>
      <c r="G20072" t="s">
        <v>10115</v>
      </c>
      <c r="I20072" t="s">
        <v>10114</v>
      </c>
      <c r="J20072" t="s">
        <v>10113</v>
      </c>
      <c r="K20072" t="s">
        <v>208</v>
      </c>
      <c r="L20072" t="s">
        <v>10112</v>
      </c>
      <c r="N20072" t="s">
        <v>208</v>
      </c>
      <c r="O20072" t="s">
        <v>476</v>
      </c>
      <c r="P20072" t="s">
        <v>476</v>
      </c>
    </row>
    <row r="20073" spans="3:16">
      <c r="C20073" t="s">
        <v>86111</v>
      </c>
      <c r="D20073" t="s">
        <v>86110</v>
      </c>
      <c r="E20073" t="str">
        <f t="shared" si="313"/>
        <v>654292 - DSRU</v>
      </c>
      <c r="F20073" t="s">
        <v>1680</v>
      </c>
      <c r="G20073" t="s">
        <v>86109</v>
      </c>
      <c r="H20073" t="s">
        <v>86108</v>
      </c>
      <c r="I20073" t="s">
        <v>86107</v>
      </c>
      <c r="J20073" t="s">
        <v>86106</v>
      </c>
      <c r="K20073" t="s">
        <v>208</v>
      </c>
      <c r="L20073" t="s">
        <v>86105</v>
      </c>
      <c r="N20073" t="s">
        <v>208</v>
      </c>
      <c r="O20073" t="s">
        <v>476</v>
      </c>
      <c r="P20073" t="s">
        <v>476</v>
      </c>
    </row>
    <row r="20074" spans="3:16">
      <c r="C20074" t="s">
        <v>51899</v>
      </c>
      <c r="D20074" t="s">
        <v>51898</v>
      </c>
      <c r="E20074" t="str">
        <f t="shared" si="313"/>
        <v>615754 - IMPACT</v>
      </c>
      <c r="F20074" t="s">
        <v>33796</v>
      </c>
      <c r="G20074" t="s">
        <v>51897</v>
      </c>
      <c r="H20074" t="s">
        <v>51896</v>
      </c>
      <c r="I20074" t="s">
        <v>51895</v>
      </c>
      <c r="K20074" t="s">
        <v>208</v>
      </c>
      <c r="L20074" t="s">
        <v>51894</v>
      </c>
      <c r="N20074" t="s">
        <v>208</v>
      </c>
      <c r="O20074" t="s">
        <v>476</v>
      </c>
      <c r="P20074" t="s">
        <v>476</v>
      </c>
    </row>
    <row r="20075" spans="3:16">
      <c r="C20075" t="s">
        <v>76282</v>
      </c>
      <c r="D20075" t="s">
        <v>76281</v>
      </c>
      <c r="E20075" t="str">
        <f t="shared" si="313"/>
        <v>654504 - EASO</v>
      </c>
      <c r="F20075" t="s">
        <v>11491</v>
      </c>
      <c r="G20075" t="s">
        <v>75392</v>
      </c>
      <c r="H20075" t="s">
        <v>76280</v>
      </c>
      <c r="I20075" t="s">
        <v>75390</v>
      </c>
      <c r="J20075" t="s">
        <v>76279</v>
      </c>
      <c r="K20075" t="s">
        <v>208</v>
      </c>
      <c r="L20075" t="s">
        <v>76278</v>
      </c>
      <c r="N20075" t="s">
        <v>208</v>
      </c>
      <c r="O20075" t="s">
        <v>476</v>
      </c>
      <c r="P20075" t="s">
        <v>476</v>
      </c>
    </row>
    <row r="20076" spans="3:16">
      <c r="C20076" t="s">
        <v>75395</v>
      </c>
      <c r="D20076" t="s">
        <v>75394</v>
      </c>
      <c r="E20076" t="str">
        <f t="shared" si="313"/>
        <v>581719 - ESH</v>
      </c>
      <c r="F20076" t="s">
        <v>75393</v>
      </c>
      <c r="G20076" t="s">
        <v>75392</v>
      </c>
      <c r="H20076" t="s">
        <v>75391</v>
      </c>
      <c r="I20076" t="s">
        <v>75390</v>
      </c>
      <c r="J20076" t="s">
        <v>75389</v>
      </c>
      <c r="K20076" t="s">
        <v>208</v>
      </c>
      <c r="L20076" t="s">
        <v>75388</v>
      </c>
      <c r="N20076" t="s">
        <v>208</v>
      </c>
      <c r="O20076" t="s">
        <v>476</v>
      </c>
      <c r="P20076" t="s">
        <v>476</v>
      </c>
    </row>
    <row r="20077" spans="3:16">
      <c r="C20077" t="s">
        <v>112028</v>
      </c>
      <c r="D20077" t="s">
        <v>112027</v>
      </c>
      <c r="E20077" t="str">
        <f t="shared" si="313"/>
        <v>585853 - BOAS</v>
      </c>
      <c r="F20077" t="s">
        <v>70116</v>
      </c>
      <c r="G20077" t="s">
        <v>112026</v>
      </c>
      <c r="H20077" t="s">
        <v>112025</v>
      </c>
      <c r="I20077" t="s">
        <v>112024</v>
      </c>
      <c r="K20077" t="s">
        <v>208</v>
      </c>
      <c r="L20077" t="s">
        <v>112023</v>
      </c>
      <c r="N20077" t="s">
        <v>208</v>
      </c>
      <c r="O20077" t="s">
        <v>476</v>
      </c>
      <c r="P20077" t="s">
        <v>476</v>
      </c>
    </row>
    <row r="20078" spans="3:16">
      <c r="C20078" t="s">
        <v>76347</v>
      </c>
      <c r="D20078" t="s">
        <v>76346</v>
      </c>
      <c r="E20078" t="str">
        <f t="shared" si="313"/>
        <v>570047 - EACTS</v>
      </c>
      <c r="F20078" t="s">
        <v>60692</v>
      </c>
      <c r="G20078" t="s">
        <v>76345</v>
      </c>
      <c r="H20078" t="s">
        <v>76344</v>
      </c>
      <c r="I20078" t="s">
        <v>76113</v>
      </c>
      <c r="J20078" t="s">
        <v>76343</v>
      </c>
      <c r="K20078" t="s">
        <v>208</v>
      </c>
      <c r="L20078" t="s">
        <v>76342</v>
      </c>
      <c r="N20078" t="s">
        <v>208</v>
      </c>
      <c r="O20078" t="s">
        <v>476</v>
      </c>
      <c r="P20078" t="s">
        <v>476</v>
      </c>
    </row>
    <row r="20079" spans="3:16">
      <c r="C20079" t="s">
        <v>76117</v>
      </c>
      <c r="D20079" t="s">
        <v>76116</v>
      </c>
      <c r="E20079" t="str">
        <f t="shared" si="313"/>
        <v>550401 - ECSVD</v>
      </c>
      <c r="F20079" t="s">
        <v>15057</v>
      </c>
      <c r="G20079" t="s">
        <v>76115</v>
      </c>
      <c r="H20079" t="s">
        <v>76114</v>
      </c>
      <c r="I20079" t="s">
        <v>76113</v>
      </c>
      <c r="J20079" t="s">
        <v>76112</v>
      </c>
      <c r="K20079" t="s">
        <v>208</v>
      </c>
      <c r="L20079" t="s">
        <v>76111</v>
      </c>
      <c r="N20079" t="s">
        <v>208</v>
      </c>
      <c r="O20079" t="s">
        <v>476</v>
      </c>
      <c r="P20079" t="s">
        <v>476</v>
      </c>
    </row>
    <row r="20080" spans="3:16">
      <c r="C20080" t="s">
        <v>72848</v>
      </c>
      <c r="D20080" t="s">
        <v>72847</v>
      </c>
      <c r="E20080" t="str">
        <f t="shared" si="313"/>
        <v>572949 - FEMS</v>
      </c>
      <c r="F20080" t="s">
        <v>24006</v>
      </c>
      <c r="G20080" t="s">
        <v>72846</v>
      </c>
      <c r="H20080" t="s">
        <v>72845</v>
      </c>
      <c r="I20080" t="s">
        <v>72844</v>
      </c>
      <c r="K20080" t="s">
        <v>208</v>
      </c>
      <c r="L20080" t="s">
        <v>72843</v>
      </c>
      <c r="N20080" t="s">
        <v>208</v>
      </c>
      <c r="O20080" t="s">
        <v>476</v>
      </c>
      <c r="P20080" t="s">
        <v>476</v>
      </c>
    </row>
    <row r="20081" spans="3:16">
      <c r="C20081" t="s">
        <v>75993</v>
      </c>
      <c r="D20081" t="s">
        <v>75992</v>
      </c>
      <c r="E20081" t="str">
        <f t="shared" si="313"/>
        <v>543913 - EFOMP</v>
      </c>
      <c r="F20081" t="s">
        <v>12282</v>
      </c>
      <c r="G20081" t="s">
        <v>75991</v>
      </c>
      <c r="H20081" t="s">
        <v>75990</v>
      </c>
      <c r="I20081" t="s">
        <v>75989</v>
      </c>
      <c r="J20081" t="s">
        <v>75988</v>
      </c>
      <c r="K20081" t="s">
        <v>208</v>
      </c>
      <c r="L20081" t="s">
        <v>75987</v>
      </c>
      <c r="N20081" t="s">
        <v>208</v>
      </c>
      <c r="O20081" t="s">
        <v>476</v>
      </c>
      <c r="P20081" t="s">
        <v>476</v>
      </c>
    </row>
    <row r="20082" spans="3:16">
      <c r="C20082" t="s">
        <v>20859</v>
      </c>
      <c r="D20082" t="s">
        <v>20859</v>
      </c>
      <c r="E20082" t="str">
        <f t="shared" si="313"/>
        <v>594957 - RUSSIAN SOCIETY OF OPHTHALMOLOGISTS</v>
      </c>
      <c r="F20082" t="s">
        <v>20858</v>
      </c>
      <c r="G20082" t="s">
        <v>20857</v>
      </c>
      <c r="I20082" t="s">
        <v>20856</v>
      </c>
      <c r="J20082" t="s">
        <v>20855</v>
      </c>
      <c r="K20082" t="s">
        <v>208</v>
      </c>
      <c r="L20082" t="s">
        <v>20854</v>
      </c>
      <c r="N20082" t="s">
        <v>208</v>
      </c>
      <c r="O20082" t="s">
        <v>476</v>
      </c>
      <c r="P20082" t="s">
        <v>476</v>
      </c>
    </row>
    <row r="20083" spans="3:16">
      <c r="C20083" t="s">
        <v>6330</v>
      </c>
      <c r="D20083" t="s">
        <v>6329</v>
      </c>
      <c r="E20083" t="str">
        <f t="shared" si="313"/>
        <v>681507 - UCAD</v>
      </c>
      <c r="F20083" t="s">
        <v>5709</v>
      </c>
      <c r="G20083" t="s">
        <v>6328</v>
      </c>
      <c r="I20083" t="s">
        <v>6327</v>
      </c>
      <c r="K20083" t="s">
        <v>208</v>
      </c>
      <c r="L20083" t="s">
        <v>6326</v>
      </c>
      <c r="N20083" t="s">
        <v>208</v>
      </c>
      <c r="O20083" t="s">
        <v>476</v>
      </c>
      <c r="P20083" t="s">
        <v>476</v>
      </c>
    </row>
    <row r="20084" spans="3:16">
      <c r="C20084" t="s">
        <v>5524</v>
      </c>
      <c r="D20084" t="s">
        <v>5524</v>
      </c>
      <c r="E20084" t="str">
        <f t="shared" si="313"/>
        <v>512035 - UNIVERSITE GASTON BERGER DE SAINT-LOUIS</v>
      </c>
      <c r="F20084" t="s">
        <v>5523</v>
      </c>
      <c r="H20084" t="s">
        <v>5522</v>
      </c>
      <c r="I20084" t="s">
        <v>5521</v>
      </c>
      <c r="J20084" t="s">
        <v>5520</v>
      </c>
      <c r="K20084" t="s">
        <v>208</v>
      </c>
      <c r="L20084" t="s">
        <v>5519</v>
      </c>
      <c r="N20084" t="s">
        <v>208</v>
      </c>
      <c r="O20084" t="s">
        <v>476</v>
      </c>
      <c r="P20084" t="s">
        <v>476</v>
      </c>
    </row>
    <row r="20085" spans="3:16">
      <c r="C20085" t="s">
        <v>16487</v>
      </c>
      <c r="D20085" t="s">
        <v>16487</v>
      </c>
      <c r="E20085" t="str">
        <f t="shared" si="313"/>
        <v>602358 - SLOVENIAN SOCIETY FOR VASCULAR DISEASES</v>
      </c>
      <c r="F20085" t="s">
        <v>16486</v>
      </c>
      <c r="G20085" t="s">
        <v>16485</v>
      </c>
      <c r="H20085" t="s">
        <v>16484</v>
      </c>
      <c r="I20085" t="s">
        <v>16483</v>
      </c>
      <c r="K20085" t="s">
        <v>208</v>
      </c>
      <c r="L20085" t="s">
        <v>16482</v>
      </c>
      <c r="N20085" t="s">
        <v>208</v>
      </c>
      <c r="O20085" t="s">
        <v>476</v>
      </c>
      <c r="P20085" t="s">
        <v>476</v>
      </c>
    </row>
    <row r="20086" spans="3:16">
      <c r="C20086" t="s">
        <v>76194</v>
      </c>
      <c r="D20086" t="s">
        <v>76193</v>
      </c>
      <c r="E20086" t="str">
        <f t="shared" si="313"/>
        <v>638912 - EAS</v>
      </c>
      <c r="F20086" t="s">
        <v>14330</v>
      </c>
      <c r="G20086" t="s">
        <v>76192</v>
      </c>
      <c r="I20086" t="s">
        <v>50777</v>
      </c>
      <c r="J20086" t="s">
        <v>76191</v>
      </c>
      <c r="K20086" t="s">
        <v>208</v>
      </c>
      <c r="L20086" t="s">
        <v>76190</v>
      </c>
      <c r="N20086" t="s">
        <v>208</v>
      </c>
      <c r="O20086" t="s">
        <v>476</v>
      </c>
      <c r="P20086" t="s">
        <v>476</v>
      </c>
    </row>
    <row r="20087" spans="3:16">
      <c r="C20087" t="s">
        <v>50782</v>
      </c>
      <c r="D20087" t="s">
        <v>50781</v>
      </c>
      <c r="E20087" t="str">
        <f t="shared" si="313"/>
        <v>588982 - ISUT X</v>
      </c>
      <c r="F20087" t="s">
        <v>50780</v>
      </c>
      <c r="G20087" t="s">
        <v>50779</v>
      </c>
      <c r="H20087" t="s">
        <v>50778</v>
      </c>
      <c r="I20087" t="s">
        <v>50777</v>
      </c>
      <c r="J20087" t="s">
        <v>50776</v>
      </c>
      <c r="K20087" t="s">
        <v>208</v>
      </c>
      <c r="L20087" t="s">
        <v>50775</v>
      </c>
      <c r="N20087" t="s">
        <v>208</v>
      </c>
      <c r="O20087" t="s">
        <v>476</v>
      </c>
      <c r="P20087" t="s">
        <v>476</v>
      </c>
    </row>
    <row r="20088" spans="3:16">
      <c r="C20088" t="s">
        <v>5102</v>
      </c>
      <c r="D20088" t="s">
        <v>5101</v>
      </c>
      <c r="E20088" t="str">
        <f t="shared" si="313"/>
        <v>570254 - UNIVERSITY OF GOTHENBURG</v>
      </c>
      <c r="F20088" t="s">
        <v>5100</v>
      </c>
      <c r="G20088" t="s">
        <v>5099</v>
      </c>
      <c r="I20088" t="s">
        <v>5098</v>
      </c>
      <c r="J20088" t="s">
        <v>5097</v>
      </c>
      <c r="K20088" t="s">
        <v>208</v>
      </c>
      <c r="L20088" t="s">
        <v>5096</v>
      </c>
      <c r="N20088" t="s">
        <v>208</v>
      </c>
      <c r="O20088" t="s">
        <v>476</v>
      </c>
      <c r="P20088" t="s">
        <v>476</v>
      </c>
    </row>
    <row r="20089" spans="3:16">
      <c r="C20089" t="s">
        <v>75968</v>
      </c>
      <c r="D20089" t="s">
        <v>75967</v>
      </c>
      <c r="E20089" t="str">
        <f t="shared" si="313"/>
        <v>642903 - EUFASD</v>
      </c>
      <c r="F20089" t="s">
        <v>26372</v>
      </c>
      <c r="G20089" t="s">
        <v>75966</v>
      </c>
      <c r="I20089" t="s">
        <v>75965</v>
      </c>
      <c r="K20089" t="s">
        <v>208</v>
      </c>
      <c r="L20089" t="s">
        <v>75964</v>
      </c>
      <c r="N20089" t="s">
        <v>208</v>
      </c>
      <c r="O20089" t="s">
        <v>476</v>
      </c>
      <c r="P20089" t="s">
        <v>476</v>
      </c>
    </row>
    <row r="20090" spans="3:16">
      <c r="C20090" t="s">
        <v>75886</v>
      </c>
      <c r="D20090" t="s">
        <v>75885</v>
      </c>
      <c r="E20090" t="str">
        <f t="shared" si="313"/>
        <v>624573 - EMHG</v>
      </c>
      <c r="F20090" t="s">
        <v>39686</v>
      </c>
      <c r="G20090" t="s">
        <v>75884</v>
      </c>
      <c r="H20090" t="s">
        <v>75883</v>
      </c>
      <c r="I20090" t="s">
        <v>75882</v>
      </c>
      <c r="J20090" t="s">
        <v>75881</v>
      </c>
      <c r="K20090" t="s">
        <v>208</v>
      </c>
      <c r="L20090" t="s">
        <v>75880</v>
      </c>
      <c r="N20090" t="s">
        <v>208</v>
      </c>
      <c r="O20090" t="s">
        <v>476</v>
      </c>
      <c r="P20090" t="s">
        <v>476</v>
      </c>
    </row>
    <row r="20091" spans="3:16">
      <c r="C20091" t="s">
        <v>76057</v>
      </c>
      <c r="D20091" t="s">
        <v>76056</v>
      </c>
      <c r="E20091" t="str">
        <f t="shared" si="313"/>
        <v>468290 - EDTNA</v>
      </c>
      <c r="I20091" t="s">
        <v>76055</v>
      </c>
      <c r="K20091" t="s">
        <v>208</v>
      </c>
      <c r="L20091" t="s">
        <v>76054</v>
      </c>
      <c r="N20091" t="s">
        <v>208</v>
      </c>
      <c r="O20091" t="s">
        <v>476</v>
      </c>
      <c r="P20091" t="s">
        <v>476</v>
      </c>
    </row>
    <row r="20092" spans="3:16">
      <c r="C20092" t="s">
        <v>76145</v>
      </c>
      <c r="D20092" t="s">
        <v>76144</v>
      </c>
      <c r="E20092" t="str">
        <f t="shared" si="313"/>
        <v>594374 - ECDC</v>
      </c>
      <c r="F20092" t="s">
        <v>31034</v>
      </c>
      <c r="G20092" t="s">
        <v>76143</v>
      </c>
      <c r="I20092" t="s">
        <v>76142</v>
      </c>
      <c r="J20092" t="s">
        <v>76141</v>
      </c>
      <c r="K20092" t="s">
        <v>208</v>
      </c>
      <c r="L20092" t="s">
        <v>76140</v>
      </c>
      <c r="N20092" t="s">
        <v>208</v>
      </c>
      <c r="O20092" t="s">
        <v>476</v>
      </c>
      <c r="P20092" t="s">
        <v>476</v>
      </c>
    </row>
    <row r="20093" spans="3:16">
      <c r="C20093" t="s">
        <v>79802</v>
      </c>
      <c r="D20093" t="s">
        <v>79801</v>
      </c>
      <c r="E20093" t="str">
        <f t="shared" si="313"/>
        <v>542490 - ERAS</v>
      </c>
      <c r="F20093" t="s">
        <v>40474</v>
      </c>
      <c r="G20093" t="s">
        <v>79800</v>
      </c>
      <c r="I20093" t="s">
        <v>37610</v>
      </c>
      <c r="J20093" t="s">
        <v>79799</v>
      </c>
      <c r="K20093" t="s">
        <v>208</v>
      </c>
      <c r="L20093" t="s">
        <v>79798</v>
      </c>
      <c r="N20093" t="s">
        <v>208</v>
      </c>
      <c r="O20093" t="s">
        <v>476</v>
      </c>
      <c r="P20093" t="s">
        <v>476</v>
      </c>
    </row>
    <row r="20094" spans="3:16">
      <c r="C20094" t="s">
        <v>48421</v>
      </c>
      <c r="D20094" t="s">
        <v>48421</v>
      </c>
      <c r="E20094" t="str">
        <f t="shared" si="313"/>
        <v>657890 - KAROLINSKA INSTITUTET</v>
      </c>
      <c r="F20094" t="s">
        <v>11120</v>
      </c>
      <c r="G20094" t="s">
        <v>48420</v>
      </c>
      <c r="H20094" t="s">
        <v>48419</v>
      </c>
      <c r="I20094" t="s">
        <v>37610</v>
      </c>
      <c r="J20094" t="s">
        <v>48418</v>
      </c>
      <c r="K20094" t="s">
        <v>208</v>
      </c>
      <c r="L20094" t="s">
        <v>48417</v>
      </c>
      <c r="N20094" t="s">
        <v>208</v>
      </c>
      <c r="O20094" t="s">
        <v>476</v>
      </c>
      <c r="P20094" t="s">
        <v>476</v>
      </c>
    </row>
    <row r="20095" spans="3:16">
      <c r="C20095" t="s">
        <v>44070</v>
      </c>
      <c r="D20095" t="s">
        <v>44070</v>
      </c>
      <c r="E20095" t="str">
        <f t="shared" si="313"/>
        <v>580636 - LEKSELL GAMMA KNIFE SOCIETY</v>
      </c>
      <c r="F20095" t="s">
        <v>44069</v>
      </c>
      <c r="G20095" t="s">
        <v>44068</v>
      </c>
      <c r="I20095" t="s">
        <v>37610</v>
      </c>
      <c r="J20095" t="s">
        <v>44067</v>
      </c>
      <c r="K20095" t="s">
        <v>208</v>
      </c>
      <c r="L20095" t="s">
        <v>44066</v>
      </c>
      <c r="N20095" t="s">
        <v>208</v>
      </c>
      <c r="O20095" t="s">
        <v>476</v>
      </c>
      <c r="P20095" t="s">
        <v>476</v>
      </c>
    </row>
    <row r="20096" spans="3:16">
      <c r="C20096" t="s">
        <v>37613</v>
      </c>
      <c r="D20096" t="s">
        <v>37613</v>
      </c>
      <c r="E20096" t="str">
        <f t="shared" si="313"/>
        <v>549095 - MCI NORDICS</v>
      </c>
      <c r="F20096" t="s">
        <v>10163</v>
      </c>
      <c r="G20096" t="s">
        <v>37612</v>
      </c>
      <c r="H20096" t="s">
        <v>37611</v>
      </c>
      <c r="I20096" t="s">
        <v>37610</v>
      </c>
      <c r="J20096" t="s">
        <v>37609</v>
      </c>
      <c r="K20096" t="s">
        <v>208</v>
      </c>
      <c r="L20096" t="s">
        <v>37608</v>
      </c>
      <c r="N20096" t="s">
        <v>208</v>
      </c>
      <c r="O20096" t="s">
        <v>476</v>
      </c>
      <c r="P20096" t="s">
        <v>476</v>
      </c>
    </row>
    <row r="20097" spans="3:16">
      <c r="C20097" t="s">
        <v>115040</v>
      </c>
      <c r="D20097" t="s">
        <v>115040</v>
      </c>
      <c r="E20097" t="str">
        <f t="shared" si="313"/>
        <v>549071 - BARANY SOCIETY</v>
      </c>
      <c r="F20097" t="s">
        <v>10163</v>
      </c>
      <c r="G20097" t="s">
        <v>115039</v>
      </c>
      <c r="H20097" t="s">
        <v>115038</v>
      </c>
      <c r="I20097" t="s">
        <v>4898</v>
      </c>
      <c r="J20097" t="s">
        <v>115037</v>
      </c>
      <c r="K20097" t="s">
        <v>208</v>
      </c>
      <c r="L20097" t="s">
        <v>115036</v>
      </c>
      <c r="N20097" t="s">
        <v>208</v>
      </c>
      <c r="O20097" t="s">
        <v>476</v>
      </c>
      <c r="P20097" t="s">
        <v>476</v>
      </c>
    </row>
    <row r="20098" spans="3:16">
      <c r="C20098" t="s">
        <v>4908</v>
      </c>
      <c r="D20098" t="s">
        <v>4907</v>
      </c>
      <c r="E20098" t="str">
        <f t="shared" ref="E20098:E20161" si="314">_xlfn.CONCAT(L20098," - ",D20098)</f>
        <v>536945 - UMC</v>
      </c>
      <c r="F20098" t="s">
        <v>4906</v>
      </c>
      <c r="G20098" t="s">
        <v>4905</v>
      </c>
      <c r="H20098" t="s">
        <v>4904</v>
      </c>
      <c r="I20098" t="s">
        <v>4898</v>
      </c>
      <c r="J20098" t="s">
        <v>4903</v>
      </c>
      <c r="K20098" t="s">
        <v>208</v>
      </c>
      <c r="L20098" t="s">
        <v>4902</v>
      </c>
      <c r="N20098" t="s">
        <v>208</v>
      </c>
      <c r="O20098" t="s">
        <v>476</v>
      </c>
      <c r="P20098" t="s">
        <v>476</v>
      </c>
    </row>
    <row r="20099" spans="3:16">
      <c r="C20099" t="s">
        <v>4901</v>
      </c>
      <c r="D20099" t="s">
        <v>4901</v>
      </c>
      <c r="E20099" t="str">
        <f t="shared" si="314"/>
        <v>601512 - UPPSALA UNIVERSITY</v>
      </c>
      <c r="F20099" t="s">
        <v>4900</v>
      </c>
      <c r="G20099" t="s">
        <v>4899</v>
      </c>
      <c r="I20099" t="s">
        <v>4898</v>
      </c>
      <c r="J20099" t="s">
        <v>4897</v>
      </c>
      <c r="K20099" t="s">
        <v>208</v>
      </c>
      <c r="L20099" t="s">
        <v>4896</v>
      </c>
      <c r="N20099" t="s">
        <v>208</v>
      </c>
      <c r="O20099" t="s">
        <v>476</v>
      </c>
      <c r="P20099" t="s">
        <v>476</v>
      </c>
    </row>
    <row r="20100" spans="3:16">
      <c r="C20100" t="s">
        <v>111554</v>
      </c>
      <c r="D20100" t="s">
        <v>111553</v>
      </c>
      <c r="E20100" t="str">
        <f t="shared" si="314"/>
        <v>520093 - BSL</v>
      </c>
      <c r="F20100" t="s">
        <v>19081</v>
      </c>
      <c r="G20100" t="s">
        <v>111552</v>
      </c>
      <c r="H20100" t="s">
        <v>111551</v>
      </c>
      <c r="I20100" t="s">
        <v>111550</v>
      </c>
      <c r="J20100" t="s">
        <v>111549</v>
      </c>
      <c r="K20100" t="s">
        <v>208</v>
      </c>
      <c r="L20100" t="s">
        <v>111548</v>
      </c>
      <c r="N20100" t="s">
        <v>208</v>
      </c>
      <c r="O20100" t="s">
        <v>476</v>
      </c>
      <c r="P20100" t="s">
        <v>476</v>
      </c>
    </row>
    <row r="20101" spans="3:16">
      <c r="C20101" t="s">
        <v>84437</v>
      </c>
      <c r="D20101" t="s">
        <v>75377</v>
      </c>
      <c r="E20101" t="str">
        <f t="shared" si="314"/>
        <v>655028 - ESSR</v>
      </c>
      <c r="F20101" t="s">
        <v>15386</v>
      </c>
      <c r="G20101" t="s">
        <v>84436</v>
      </c>
      <c r="I20101" t="s">
        <v>84435</v>
      </c>
      <c r="J20101" t="s">
        <v>84434</v>
      </c>
      <c r="K20101" t="s">
        <v>208</v>
      </c>
      <c r="L20101" t="s">
        <v>84433</v>
      </c>
      <c r="N20101" t="s">
        <v>208</v>
      </c>
      <c r="O20101" t="s">
        <v>476</v>
      </c>
      <c r="P20101" t="s">
        <v>476</v>
      </c>
    </row>
    <row r="20102" spans="3:16">
      <c r="C20102" t="s">
        <v>6095</v>
      </c>
      <c r="D20102" t="s">
        <v>6094</v>
      </c>
      <c r="E20102" t="str">
        <f t="shared" si="314"/>
        <v>515309 - UNIVERSITE FRIBOURG</v>
      </c>
      <c r="F20102" t="s">
        <v>6093</v>
      </c>
      <c r="G20102" t="s">
        <v>6092</v>
      </c>
      <c r="I20102" t="s">
        <v>6091</v>
      </c>
      <c r="J20102" t="s">
        <v>6090</v>
      </c>
      <c r="K20102" t="s">
        <v>208</v>
      </c>
      <c r="L20102" t="s">
        <v>6089</v>
      </c>
      <c r="N20102" t="s">
        <v>208</v>
      </c>
      <c r="O20102" t="s">
        <v>476</v>
      </c>
      <c r="P20102" t="s">
        <v>476</v>
      </c>
    </row>
    <row r="20103" spans="3:16">
      <c r="C20103" t="s">
        <v>19041</v>
      </c>
      <c r="D20103" t="s">
        <v>19040</v>
      </c>
      <c r="E20103" t="str">
        <f t="shared" si="314"/>
        <v>668849 - SGC/SSC</v>
      </c>
      <c r="F20103" t="s">
        <v>1945</v>
      </c>
      <c r="G20103" t="s">
        <v>19039</v>
      </c>
      <c r="I20103" t="s">
        <v>19038</v>
      </c>
      <c r="J20103" t="s">
        <v>19037</v>
      </c>
      <c r="K20103" t="s">
        <v>208</v>
      </c>
      <c r="L20103" t="s">
        <v>19036</v>
      </c>
      <c r="N20103" t="s">
        <v>208</v>
      </c>
      <c r="O20103" t="s">
        <v>476</v>
      </c>
      <c r="P20103" t="s">
        <v>476</v>
      </c>
    </row>
    <row r="20104" spans="3:16">
      <c r="C20104" t="s">
        <v>92587</v>
      </c>
      <c r="D20104" t="s">
        <v>92586</v>
      </c>
      <c r="E20104" t="str">
        <f t="shared" si="314"/>
        <v>420621 - ILCA VELB</v>
      </c>
      <c r="H20104" t="s">
        <v>92585</v>
      </c>
      <c r="I20104" t="s">
        <v>92584</v>
      </c>
      <c r="J20104" t="s">
        <v>92583</v>
      </c>
      <c r="K20104" t="s">
        <v>208</v>
      </c>
      <c r="L20104" t="s">
        <v>92582</v>
      </c>
      <c r="N20104" t="s">
        <v>208</v>
      </c>
      <c r="O20104" t="s">
        <v>476</v>
      </c>
      <c r="P20104" t="s">
        <v>476</v>
      </c>
    </row>
    <row r="20105" spans="3:16">
      <c r="C20105" t="s">
        <v>50898</v>
      </c>
      <c r="D20105" t="s">
        <v>50897</v>
      </c>
      <c r="E20105" t="str">
        <f t="shared" si="314"/>
        <v>597053 - ISCP</v>
      </c>
      <c r="F20105" t="s">
        <v>50896</v>
      </c>
      <c r="G20105" t="s">
        <v>50895</v>
      </c>
      <c r="I20105" t="s">
        <v>50894</v>
      </c>
      <c r="J20105" t="s">
        <v>50893</v>
      </c>
      <c r="K20105" t="s">
        <v>208</v>
      </c>
      <c r="L20105" t="s">
        <v>50892</v>
      </c>
      <c r="N20105" t="s">
        <v>208</v>
      </c>
      <c r="O20105" t="s">
        <v>476</v>
      </c>
      <c r="P20105" t="s">
        <v>476</v>
      </c>
    </row>
    <row r="20106" spans="3:16">
      <c r="C20106" t="s">
        <v>51492</v>
      </c>
      <c r="D20106" t="s">
        <v>51491</v>
      </c>
      <c r="E20106" t="str">
        <f t="shared" si="314"/>
        <v>663256 - ICA</v>
      </c>
      <c r="F20106" t="s">
        <v>21798</v>
      </c>
      <c r="G20106" t="s">
        <v>51490</v>
      </c>
      <c r="H20106" t="s">
        <v>51489</v>
      </c>
      <c r="I20106" t="s">
        <v>4998</v>
      </c>
      <c r="J20106" t="s">
        <v>51488</v>
      </c>
      <c r="K20106" t="s">
        <v>208</v>
      </c>
      <c r="L20106" t="s">
        <v>51487</v>
      </c>
      <c r="N20106" t="s">
        <v>208</v>
      </c>
      <c r="O20106" t="s">
        <v>476</v>
      </c>
      <c r="P20106" t="s">
        <v>476</v>
      </c>
    </row>
    <row r="20107" spans="3:16">
      <c r="C20107" t="s">
        <v>5000</v>
      </c>
      <c r="D20107" t="s">
        <v>5000</v>
      </c>
      <c r="E20107" t="str">
        <f t="shared" si="314"/>
        <v>679458 - UNIVERTAETSSPITAL BASEL - HOPITAL UNIVERSITAIRE DE BALE</v>
      </c>
      <c r="F20107" t="s">
        <v>1588</v>
      </c>
      <c r="G20107" t="s">
        <v>4999</v>
      </c>
      <c r="I20107" t="s">
        <v>4998</v>
      </c>
      <c r="J20107" t="s">
        <v>4997</v>
      </c>
      <c r="K20107" t="s">
        <v>208</v>
      </c>
      <c r="L20107" t="s">
        <v>4996</v>
      </c>
      <c r="N20107" t="s">
        <v>208</v>
      </c>
      <c r="O20107" t="s">
        <v>476</v>
      </c>
      <c r="P20107" t="s">
        <v>476</v>
      </c>
    </row>
    <row r="20108" spans="3:16">
      <c r="C20108" t="s">
        <v>86122</v>
      </c>
      <c r="D20108" t="s">
        <v>86121</v>
      </c>
      <c r="E20108" t="str">
        <f t="shared" si="314"/>
        <v>409509 - DIA</v>
      </c>
      <c r="G20108" t="s">
        <v>86120</v>
      </c>
      <c r="I20108" t="s">
        <v>31114</v>
      </c>
      <c r="J20108" t="s">
        <v>86119</v>
      </c>
      <c r="K20108" t="s">
        <v>208</v>
      </c>
      <c r="L20108" t="s">
        <v>86118</v>
      </c>
      <c r="N20108" t="s">
        <v>208</v>
      </c>
      <c r="O20108" t="s">
        <v>476</v>
      </c>
      <c r="P20108" t="s">
        <v>476</v>
      </c>
    </row>
    <row r="20109" spans="3:16">
      <c r="C20109" t="s">
        <v>76097</v>
      </c>
      <c r="D20109" t="s">
        <v>76096</v>
      </c>
      <c r="E20109" t="str">
        <f t="shared" si="314"/>
        <v>657920 - ECTRIMS</v>
      </c>
      <c r="F20109" t="s">
        <v>2130</v>
      </c>
      <c r="G20109" t="s">
        <v>76095</v>
      </c>
      <c r="I20109" t="s">
        <v>31114</v>
      </c>
      <c r="J20109" t="s">
        <v>76094</v>
      </c>
      <c r="K20109" t="s">
        <v>208</v>
      </c>
      <c r="L20109" t="s">
        <v>76093</v>
      </c>
      <c r="N20109" t="s">
        <v>208</v>
      </c>
      <c r="O20109" t="s">
        <v>476</v>
      </c>
      <c r="P20109" t="s">
        <v>476</v>
      </c>
    </row>
    <row r="20110" spans="3:16">
      <c r="C20110" t="s">
        <v>76092</v>
      </c>
      <c r="D20110" t="s">
        <v>76091</v>
      </c>
      <c r="E20110" t="str">
        <f t="shared" si="314"/>
        <v>562956 - ECMM - CEMM</v>
      </c>
      <c r="F20110" t="s">
        <v>33412</v>
      </c>
      <c r="G20110" t="s">
        <v>76090</v>
      </c>
      <c r="H20110" t="s">
        <v>76089</v>
      </c>
      <c r="I20110" t="s">
        <v>31114</v>
      </c>
      <c r="K20110" t="s">
        <v>208</v>
      </c>
      <c r="L20110" t="s">
        <v>76088</v>
      </c>
      <c r="N20110" t="s">
        <v>208</v>
      </c>
      <c r="O20110" t="s">
        <v>476</v>
      </c>
      <c r="P20110" t="s">
        <v>476</v>
      </c>
    </row>
    <row r="20111" spans="3:16">
      <c r="C20111" t="s">
        <v>75484</v>
      </c>
      <c r="D20111" t="s">
        <v>75483</v>
      </c>
      <c r="E20111" t="str">
        <f t="shared" si="314"/>
        <v>526757 - ESCMID</v>
      </c>
      <c r="F20111" t="s">
        <v>9826</v>
      </c>
      <c r="G20111" t="s">
        <v>75482</v>
      </c>
      <c r="H20111" t="s">
        <v>75481</v>
      </c>
      <c r="I20111" t="s">
        <v>31114</v>
      </c>
      <c r="J20111" t="s">
        <v>75480</v>
      </c>
      <c r="K20111" t="s">
        <v>208</v>
      </c>
      <c r="L20111" t="s">
        <v>75479</v>
      </c>
      <c r="N20111" t="s">
        <v>208</v>
      </c>
      <c r="O20111" t="s">
        <v>476</v>
      </c>
      <c r="P20111" t="s">
        <v>476</v>
      </c>
    </row>
    <row r="20112" spans="3:16">
      <c r="C20112" t="s">
        <v>75210</v>
      </c>
      <c r="D20112" t="s">
        <v>75209</v>
      </c>
      <c r="E20112" t="str">
        <f t="shared" si="314"/>
        <v>554443 - ESO</v>
      </c>
      <c r="F20112" t="s">
        <v>11165</v>
      </c>
      <c r="G20112" t="s">
        <v>75208</v>
      </c>
      <c r="I20112" t="s">
        <v>31114</v>
      </c>
      <c r="J20112" t="s">
        <v>75207</v>
      </c>
      <c r="K20112" t="s">
        <v>208</v>
      </c>
      <c r="L20112" t="s">
        <v>75206</v>
      </c>
      <c r="N20112" t="s">
        <v>208</v>
      </c>
      <c r="O20112" t="s">
        <v>476</v>
      </c>
      <c r="P20112" t="s">
        <v>476</v>
      </c>
    </row>
    <row r="20113" spans="3:16">
      <c r="C20113" t="s">
        <v>51621</v>
      </c>
      <c r="D20113" t="s">
        <v>51620</v>
      </c>
      <c r="E20113" t="str">
        <f t="shared" si="314"/>
        <v>658789 - IBRA</v>
      </c>
      <c r="F20113" t="s">
        <v>51619</v>
      </c>
      <c r="G20113" t="s">
        <v>51618</v>
      </c>
      <c r="I20113" t="s">
        <v>31114</v>
      </c>
      <c r="J20113" t="s">
        <v>51617</v>
      </c>
      <c r="K20113" t="s">
        <v>208</v>
      </c>
      <c r="L20113" t="s">
        <v>51616</v>
      </c>
      <c r="N20113" t="s">
        <v>208</v>
      </c>
      <c r="O20113" t="s">
        <v>476</v>
      </c>
      <c r="P20113" t="s">
        <v>476</v>
      </c>
    </row>
    <row r="20114" spans="3:16">
      <c r="C20114" t="s">
        <v>50754</v>
      </c>
      <c r="D20114" t="s">
        <v>50753</v>
      </c>
      <c r="E20114" t="str">
        <f t="shared" si="314"/>
        <v>561186 - ITI</v>
      </c>
      <c r="F20114" t="s">
        <v>14658</v>
      </c>
      <c r="G20114" t="s">
        <v>50752</v>
      </c>
      <c r="I20114" t="s">
        <v>31114</v>
      </c>
      <c r="J20114" t="s">
        <v>50751</v>
      </c>
      <c r="K20114" t="s">
        <v>208</v>
      </c>
      <c r="L20114" t="s">
        <v>50750</v>
      </c>
      <c r="N20114" t="s">
        <v>208</v>
      </c>
      <c r="O20114" t="s">
        <v>476</v>
      </c>
      <c r="P20114" t="s">
        <v>476</v>
      </c>
    </row>
    <row r="20115" spans="3:16">
      <c r="C20115" t="s">
        <v>31117</v>
      </c>
      <c r="D20115" t="s">
        <v>31116</v>
      </c>
      <c r="E20115" t="str">
        <f t="shared" si="314"/>
        <v>653196 - OR FOUNDATION</v>
      </c>
      <c r="F20115" t="s">
        <v>11669</v>
      </c>
      <c r="G20115" t="s">
        <v>31115</v>
      </c>
      <c r="I20115" t="s">
        <v>31114</v>
      </c>
      <c r="J20115" t="s">
        <v>31113</v>
      </c>
      <c r="K20115" t="s">
        <v>208</v>
      </c>
      <c r="L20115" t="s">
        <v>31112</v>
      </c>
      <c r="N20115" t="s">
        <v>208</v>
      </c>
      <c r="O20115" t="s">
        <v>476</v>
      </c>
      <c r="P20115" t="s">
        <v>476</v>
      </c>
    </row>
    <row r="20116" spans="3:16">
      <c r="C20116" t="s">
        <v>114046</v>
      </c>
      <c r="D20116" t="s">
        <v>114046</v>
      </c>
      <c r="E20116" t="str">
        <f t="shared" si="314"/>
        <v>647123 - BERN CONGRESS ORGANISER</v>
      </c>
      <c r="F20116" t="s">
        <v>9267</v>
      </c>
      <c r="G20116" t="s">
        <v>114045</v>
      </c>
      <c r="I20116" t="s">
        <v>6496</v>
      </c>
      <c r="J20116" t="s">
        <v>114044</v>
      </c>
      <c r="K20116" t="s">
        <v>208</v>
      </c>
      <c r="L20116" t="s">
        <v>114043</v>
      </c>
      <c r="N20116" t="s">
        <v>208</v>
      </c>
      <c r="O20116" t="s">
        <v>476</v>
      </c>
      <c r="P20116" t="s">
        <v>476</v>
      </c>
    </row>
    <row r="20117" spans="3:16">
      <c r="C20117" t="s">
        <v>76367</v>
      </c>
      <c r="D20117" t="s">
        <v>76366</v>
      </c>
      <c r="E20117" t="str">
        <f t="shared" si="314"/>
        <v>681490 - EAMS</v>
      </c>
      <c r="F20117" t="s">
        <v>5963</v>
      </c>
      <c r="G20117" t="s">
        <v>76365</v>
      </c>
      <c r="I20117" t="s">
        <v>6496</v>
      </c>
      <c r="K20117" t="s">
        <v>208</v>
      </c>
      <c r="L20117" t="s">
        <v>76364</v>
      </c>
      <c r="N20117" t="s">
        <v>208</v>
      </c>
      <c r="O20117" t="s">
        <v>476</v>
      </c>
      <c r="P20117" t="s">
        <v>476</v>
      </c>
    </row>
    <row r="20118" spans="3:16">
      <c r="C20118" t="s">
        <v>57684</v>
      </c>
      <c r="D20118" t="s">
        <v>57683</v>
      </c>
      <c r="E20118" t="str">
        <f t="shared" si="314"/>
        <v>653706 - INSELSPITAL</v>
      </c>
      <c r="F20118" t="s">
        <v>8327</v>
      </c>
      <c r="G20118" t="s">
        <v>57682</v>
      </c>
      <c r="I20118" t="s">
        <v>6496</v>
      </c>
      <c r="J20118" t="s">
        <v>57681</v>
      </c>
      <c r="K20118" t="s">
        <v>208</v>
      </c>
      <c r="L20118" t="s">
        <v>57680</v>
      </c>
      <c r="N20118" t="s">
        <v>208</v>
      </c>
      <c r="O20118" t="s">
        <v>476</v>
      </c>
      <c r="P20118" t="s">
        <v>476</v>
      </c>
    </row>
    <row r="20119" spans="3:16">
      <c r="C20119" t="s">
        <v>51440</v>
      </c>
      <c r="D20119" t="s">
        <v>51439</v>
      </c>
      <c r="E20119" t="str">
        <f t="shared" si="314"/>
        <v>586470 - IFP</v>
      </c>
      <c r="F20119" t="s">
        <v>51438</v>
      </c>
      <c r="G20119" t="s">
        <v>51437</v>
      </c>
      <c r="H20119" t="s">
        <v>51436</v>
      </c>
      <c r="I20119" t="s">
        <v>6496</v>
      </c>
      <c r="J20119" t="s">
        <v>51435</v>
      </c>
      <c r="K20119" t="s">
        <v>208</v>
      </c>
      <c r="L20119" t="s">
        <v>51434</v>
      </c>
      <c r="N20119" t="s">
        <v>208</v>
      </c>
      <c r="O20119" t="s">
        <v>476</v>
      </c>
      <c r="P20119" t="s">
        <v>476</v>
      </c>
    </row>
    <row r="20120" spans="3:16">
      <c r="C20120" t="s">
        <v>51062</v>
      </c>
      <c r="D20120" t="s">
        <v>51061</v>
      </c>
      <c r="E20120" t="str">
        <f t="shared" si="314"/>
        <v>607253 - ISCMR</v>
      </c>
      <c r="F20120" t="s">
        <v>10095</v>
      </c>
      <c r="G20120" t="s">
        <v>51060</v>
      </c>
      <c r="H20120" t="s">
        <v>51059</v>
      </c>
      <c r="I20120" t="s">
        <v>6496</v>
      </c>
      <c r="K20120" t="s">
        <v>208</v>
      </c>
      <c r="L20120" t="s">
        <v>51058</v>
      </c>
      <c r="N20120" t="s">
        <v>208</v>
      </c>
      <c r="O20120" t="s">
        <v>476</v>
      </c>
      <c r="P20120" t="s">
        <v>476</v>
      </c>
    </row>
    <row r="20121" spans="3:16">
      <c r="C20121" t="s">
        <v>50940</v>
      </c>
      <c r="D20121" t="s">
        <v>50939</v>
      </c>
      <c r="E20121" t="str">
        <f t="shared" si="314"/>
        <v>641250 - ISR</v>
      </c>
      <c r="F20121" t="s">
        <v>1400</v>
      </c>
      <c r="G20121" t="s">
        <v>50938</v>
      </c>
      <c r="H20121" t="s">
        <v>50937</v>
      </c>
      <c r="I20121" t="s">
        <v>6496</v>
      </c>
      <c r="K20121" t="s">
        <v>208</v>
      </c>
      <c r="L20121" t="s">
        <v>50936</v>
      </c>
      <c r="N20121" t="s">
        <v>208</v>
      </c>
      <c r="O20121" t="s">
        <v>476</v>
      </c>
      <c r="P20121" t="s">
        <v>476</v>
      </c>
    </row>
    <row r="20122" spans="3:16">
      <c r="C20122" t="s">
        <v>29349</v>
      </c>
      <c r="D20122" t="s">
        <v>29348</v>
      </c>
      <c r="E20122" t="str">
        <f t="shared" si="314"/>
        <v>628992 - PASQUIER ANGELIQUE</v>
      </c>
      <c r="F20122" t="s">
        <v>7884</v>
      </c>
      <c r="G20122" t="s">
        <v>29347</v>
      </c>
      <c r="I20122" t="s">
        <v>6496</v>
      </c>
      <c r="J20122" t="s">
        <v>29346</v>
      </c>
      <c r="K20122" t="s">
        <v>208</v>
      </c>
      <c r="L20122" t="s">
        <v>29345</v>
      </c>
      <c r="N20122" t="s">
        <v>208</v>
      </c>
      <c r="O20122" t="s">
        <v>476</v>
      </c>
      <c r="P20122" t="s">
        <v>476</v>
      </c>
    </row>
    <row r="20123" spans="3:16">
      <c r="C20123" t="s">
        <v>12117</v>
      </c>
      <c r="D20123" t="s">
        <v>12116</v>
      </c>
      <c r="E20123" t="str">
        <f t="shared" si="314"/>
        <v>645710 - SYNS</v>
      </c>
      <c r="F20123" t="s">
        <v>3100</v>
      </c>
      <c r="G20123" t="s">
        <v>12115</v>
      </c>
      <c r="I20123" t="s">
        <v>6496</v>
      </c>
      <c r="K20123" t="s">
        <v>208</v>
      </c>
      <c r="L20123" t="s">
        <v>12114</v>
      </c>
      <c r="N20123" t="s">
        <v>208</v>
      </c>
      <c r="O20123" t="s">
        <v>476</v>
      </c>
      <c r="P20123" t="s">
        <v>476</v>
      </c>
    </row>
    <row r="20124" spans="3:16">
      <c r="C20124" t="s">
        <v>6499</v>
      </c>
      <c r="D20124" t="s">
        <v>6498</v>
      </c>
      <c r="E20124" t="str">
        <f t="shared" si="314"/>
        <v>646933 - UNIBE</v>
      </c>
      <c r="F20124" t="s">
        <v>3826</v>
      </c>
      <c r="G20124" t="s">
        <v>6497</v>
      </c>
      <c r="I20124" t="s">
        <v>6496</v>
      </c>
      <c r="J20124" t="s">
        <v>6495</v>
      </c>
      <c r="K20124" t="s">
        <v>208</v>
      </c>
      <c r="L20124" t="s">
        <v>6494</v>
      </c>
      <c r="N20124" t="s">
        <v>208</v>
      </c>
      <c r="O20124" t="s">
        <v>476</v>
      </c>
      <c r="P20124" t="s">
        <v>476</v>
      </c>
    </row>
    <row r="20125" spans="3:16">
      <c r="C20125" t="s">
        <v>118343</v>
      </c>
      <c r="D20125" t="s">
        <v>118342</v>
      </c>
      <c r="E20125" t="str">
        <f t="shared" si="314"/>
        <v>522223 - ASCL</v>
      </c>
      <c r="F20125" t="s">
        <v>19821</v>
      </c>
      <c r="G20125" t="s">
        <v>118341</v>
      </c>
      <c r="I20125" t="s">
        <v>14768</v>
      </c>
      <c r="J20125" t="s">
        <v>118340</v>
      </c>
      <c r="K20125" t="s">
        <v>208</v>
      </c>
      <c r="L20125" t="s">
        <v>118339</v>
      </c>
      <c r="N20125" t="s">
        <v>208</v>
      </c>
      <c r="O20125" t="s">
        <v>476</v>
      </c>
      <c r="P20125" t="s">
        <v>476</v>
      </c>
    </row>
    <row r="20126" spans="3:16">
      <c r="C20126" t="s">
        <v>57042</v>
      </c>
      <c r="D20126" t="s">
        <v>57042</v>
      </c>
      <c r="E20126" t="str">
        <f t="shared" si="314"/>
        <v>533932 - INSTITUT CHARLES ROJZMAN</v>
      </c>
      <c r="F20126" t="s">
        <v>37718</v>
      </c>
      <c r="G20126" t="s">
        <v>57041</v>
      </c>
      <c r="I20126" t="s">
        <v>14768</v>
      </c>
      <c r="J20126" t="s">
        <v>57040</v>
      </c>
      <c r="K20126" t="s">
        <v>208</v>
      </c>
      <c r="L20126" t="s">
        <v>57039</v>
      </c>
      <c r="N20126" t="s">
        <v>208</v>
      </c>
      <c r="O20126" t="s">
        <v>476</v>
      </c>
      <c r="P20126" t="s">
        <v>476</v>
      </c>
    </row>
    <row r="20127" spans="3:16">
      <c r="C20127" t="s">
        <v>19029</v>
      </c>
      <c r="D20127" t="s">
        <v>19028</v>
      </c>
      <c r="E20127" t="str">
        <f t="shared" si="314"/>
        <v>581677 - SGG SSG</v>
      </c>
      <c r="F20127" t="s">
        <v>3148</v>
      </c>
      <c r="G20127" t="s">
        <v>19027</v>
      </c>
      <c r="H20127" t="s">
        <v>19026</v>
      </c>
      <c r="I20127" t="s">
        <v>14768</v>
      </c>
      <c r="J20127" t="s">
        <v>19025</v>
      </c>
      <c r="K20127" t="s">
        <v>208</v>
      </c>
      <c r="L20127" t="s">
        <v>19024</v>
      </c>
      <c r="N20127" t="s">
        <v>208</v>
      </c>
      <c r="O20127" t="s">
        <v>476</v>
      </c>
      <c r="P20127" t="s">
        <v>476</v>
      </c>
    </row>
    <row r="20128" spans="3:16">
      <c r="C20128" t="s">
        <v>14771</v>
      </c>
      <c r="D20128" t="s">
        <v>14770</v>
      </c>
      <c r="E20128" t="str">
        <f t="shared" si="314"/>
        <v>554029 - SSAR</v>
      </c>
      <c r="F20128" t="s">
        <v>8108</v>
      </c>
      <c r="G20128" t="s">
        <v>14769</v>
      </c>
      <c r="I20128" t="s">
        <v>14768</v>
      </c>
      <c r="J20128" t="s">
        <v>14767</v>
      </c>
      <c r="K20128" t="s">
        <v>208</v>
      </c>
      <c r="L20128" t="s">
        <v>14766</v>
      </c>
      <c r="N20128" t="s">
        <v>208</v>
      </c>
      <c r="O20128" t="s">
        <v>476</v>
      </c>
      <c r="P20128" t="s">
        <v>476</v>
      </c>
    </row>
    <row r="20129" spans="3:16">
      <c r="C20129" t="s">
        <v>51350</v>
      </c>
      <c r="D20129" t="s">
        <v>51349</v>
      </c>
      <c r="E20129" t="str">
        <f t="shared" si="314"/>
        <v>457024 - IHF</v>
      </c>
      <c r="G20129" t="s">
        <v>51348</v>
      </c>
      <c r="H20129" t="s">
        <v>51347</v>
      </c>
      <c r="I20129" t="s">
        <v>51346</v>
      </c>
      <c r="J20129" t="s">
        <v>51345</v>
      </c>
      <c r="K20129" t="s">
        <v>208</v>
      </c>
      <c r="L20129" t="s">
        <v>51344</v>
      </c>
      <c r="N20129" t="s">
        <v>208</v>
      </c>
      <c r="O20129" t="s">
        <v>476</v>
      </c>
      <c r="P20129" t="s">
        <v>476</v>
      </c>
    </row>
    <row r="20130" spans="3:16">
      <c r="C20130" t="s">
        <v>76396</v>
      </c>
      <c r="D20130" t="s">
        <v>76395</v>
      </c>
      <c r="E20130" t="str">
        <f t="shared" si="314"/>
        <v>601421 - EAOPD</v>
      </c>
      <c r="F20130" t="s">
        <v>76394</v>
      </c>
      <c r="I20130" t="s">
        <v>76393</v>
      </c>
      <c r="K20130" t="s">
        <v>208</v>
      </c>
      <c r="L20130" t="s">
        <v>76392</v>
      </c>
      <c r="N20130" t="s">
        <v>208</v>
      </c>
      <c r="O20130" t="s">
        <v>476</v>
      </c>
      <c r="P20130" t="s">
        <v>476</v>
      </c>
    </row>
    <row r="20131" spans="3:16">
      <c r="C20131" t="s">
        <v>64281</v>
      </c>
      <c r="D20131" t="s">
        <v>64280</v>
      </c>
      <c r="E20131" t="str">
        <f t="shared" si="314"/>
        <v>660413 - GRIMM</v>
      </c>
      <c r="F20131" t="s">
        <v>2668</v>
      </c>
      <c r="G20131" t="s">
        <v>64279</v>
      </c>
      <c r="H20131" t="s">
        <v>64278</v>
      </c>
      <c r="I20131" t="s">
        <v>64277</v>
      </c>
      <c r="K20131" t="s">
        <v>208</v>
      </c>
      <c r="L20131" t="s">
        <v>64276</v>
      </c>
      <c r="N20131" t="s">
        <v>208</v>
      </c>
      <c r="O20131" t="s">
        <v>476</v>
      </c>
      <c r="P20131" t="s">
        <v>476</v>
      </c>
    </row>
    <row r="20132" spans="3:16">
      <c r="C20132" t="s">
        <v>126251</v>
      </c>
      <c r="D20132" t="s">
        <v>126251</v>
      </c>
      <c r="E20132" t="str">
        <f t="shared" si="314"/>
        <v>572640 - ASPI</v>
      </c>
      <c r="F20132" t="s">
        <v>24006</v>
      </c>
      <c r="G20132" t="s">
        <v>126250</v>
      </c>
      <c r="I20132" t="s">
        <v>126249</v>
      </c>
      <c r="J20132" t="s">
        <v>126248</v>
      </c>
      <c r="K20132" t="s">
        <v>208</v>
      </c>
      <c r="L20132" t="s">
        <v>126247</v>
      </c>
      <c r="N20132" t="s">
        <v>208</v>
      </c>
      <c r="O20132" t="s">
        <v>476</v>
      </c>
      <c r="P20132" t="s">
        <v>476</v>
      </c>
    </row>
    <row r="20133" spans="3:16">
      <c r="C20133" t="s">
        <v>23162</v>
      </c>
      <c r="D20133" t="s">
        <v>23161</v>
      </c>
      <c r="E20133" t="str">
        <f t="shared" si="314"/>
        <v>460825 - YAR</v>
      </c>
      <c r="I20133" t="s">
        <v>23160</v>
      </c>
      <c r="K20133" t="s">
        <v>208</v>
      </c>
      <c r="L20133" t="s">
        <v>23159</v>
      </c>
      <c r="N20133" t="s">
        <v>208</v>
      </c>
      <c r="O20133" t="s">
        <v>476</v>
      </c>
      <c r="P20133" t="s">
        <v>476</v>
      </c>
    </row>
    <row r="20134" spans="3:16">
      <c r="C20134" t="s">
        <v>15052</v>
      </c>
      <c r="D20134" t="s">
        <v>15051</v>
      </c>
      <c r="E20134" t="str">
        <f t="shared" si="314"/>
        <v>568958 - SIOG</v>
      </c>
      <c r="F20134" t="s">
        <v>15050</v>
      </c>
      <c r="G20134" t="s">
        <v>15049</v>
      </c>
      <c r="H20134" t="s">
        <v>15048</v>
      </c>
      <c r="I20134" t="s">
        <v>15047</v>
      </c>
      <c r="J20134" t="s">
        <v>15046</v>
      </c>
      <c r="K20134" t="s">
        <v>208</v>
      </c>
      <c r="L20134" t="s">
        <v>15045</v>
      </c>
      <c r="N20134" t="s">
        <v>208</v>
      </c>
      <c r="O20134" t="s">
        <v>476</v>
      </c>
      <c r="P20134" t="s">
        <v>476</v>
      </c>
    </row>
    <row r="20135" spans="3:16">
      <c r="C20135" t="s">
        <v>2092</v>
      </c>
      <c r="D20135" t="s">
        <v>2091</v>
      </c>
      <c r="E20135" t="str">
        <f t="shared" si="314"/>
        <v>564527 - WADP</v>
      </c>
      <c r="F20135" t="s">
        <v>2090</v>
      </c>
      <c r="G20135" t="s">
        <v>2089</v>
      </c>
      <c r="H20135" t="s">
        <v>2088</v>
      </c>
      <c r="I20135" t="s">
        <v>2087</v>
      </c>
      <c r="J20135" t="s">
        <v>2086</v>
      </c>
      <c r="K20135" t="s">
        <v>208</v>
      </c>
      <c r="L20135" t="s">
        <v>2085</v>
      </c>
      <c r="N20135" t="s">
        <v>208</v>
      </c>
      <c r="O20135" t="s">
        <v>476</v>
      </c>
      <c r="P20135" t="s">
        <v>476</v>
      </c>
    </row>
    <row r="20136" spans="3:16">
      <c r="C20136" t="s">
        <v>108518</v>
      </c>
      <c r="D20136" t="s">
        <v>108518</v>
      </c>
      <c r="E20136" t="str">
        <f t="shared" si="314"/>
        <v>502893 - CENTRE BRAZELTON SUISSE</v>
      </c>
      <c r="F20136" t="s">
        <v>73364</v>
      </c>
      <c r="G20136" t="s">
        <v>95500</v>
      </c>
      <c r="H20136" t="s">
        <v>108517</v>
      </c>
      <c r="I20136" t="s">
        <v>95499</v>
      </c>
      <c r="J20136" t="s">
        <v>108516</v>
      </c>
      <c r="K20136" t="s">
        <v>208</v>
      </c>
      <c r="L20136" t="s">
        <v>108515</v>
      </c>
      <c r="N20136" t="s">
        <v>208</v>
      </c>
      <c r="O20136" t="s">
        <v>476</v>
      </c>
      <c r="P20136" t="s">
        <v>476</v>
      </c>
    </row>
    <row r="20137" spans="3:16">
      <c r="C20137" t="s">
        <v>95502</v>
      </c>
      <c r="D20137" t="s">
        <v>95502</v>
      </c>
      <c r="E20137" t="str">
        <f t="shared" si="314"/>
        <v>492115 - CLINIQUE DES GRANGETTES</v>
      </c>
      <c r="F20137" t="s">
        <v>95501</v>
      </c>
      <c r="G20137" t="s">
        <v>95500</v>
      </c>
      <c r="I20137" t="s">
        <v>95499</v>
      </c>
      <c r="J20137" t="s">
        <v>95498</v>
      </c>
      <c r="K20137" t="s">
        <v>208</v>
      </c>
      <c r="L20137" t="s">
        <v>95497</v>
      </c>
      <c r="N20137" t="s">
        <v>208</v>
      </c>
      <c r="O20137" t="s">
        <v>476</v>
      </c>
      <c r="P20137" t="s">
        <v>476</v>
      </c>
    </row>
    <row r="20138" spans="3:16">
      <c r="C20138" t="s">
        <v>37484</v>
      </c>
      <c r="D20138" t="s">
        <v>37484</v>
      </c>
      <c r="E20138" t="str">
        <f t="shared" si="314"/>
        <v>584514 - MEDECINE ET HYGIENE</v>
      </c>
      <c r="F20138" t="s">
        <v>37483</v>
      </c>
      <c r="G20138" t="s">
        <v>37482</v>
      </c>
      <c r="I20138" t="s">
        <v>37481</v>
      </c>
      <c r="J20138" t="s">
        <v>37480</v>
      </c>
      <c r="K20138" t="s">
        <v>208</v>
      </c>
      <c r="L20138" t="s">
        <v>37479</v>
      </c>
      <c r="N20138" t="s">
        <v>208</v>
      </c>
      <c r="O20138" t="s">
        <v>476</v>
      </c>
      <c r="P20138" t="s">
        <v>476</v>
      </c>
    </row>
    <row r="20139" spans="3:16">
      <c r="C20139" t="s">
        <v>19035</v>
      </c>
      <c r="D20139" t="s">
        <v>19034</v>
      </c>
      <c r="E20139" t="str">
        <f t="shared" si="314"/>
        <v>612959 - SGGM SSMM</v>
      </c>
      <c r="F20139" t="s">
        <v>11267</v>
      </c>
      <c r="G20139" t="s">
        <v>19033</v>
      </c>
      <c r="I20139" t="s">
        <v>19032</v>
      </c>
      <c r="J20139" t="s">
        <v>19031</v>
      </c>
      <c r="K20139" t="s">
        <v>208</v>
      </c>
      <c r="L20139" t="s">
        <v>19030</v>
      </c>
      <c r="N20139" t="s">
        <v>208</v>
      </c>
      <c r="O20139" t="s">
        <v>476</v>
      </c>
      <c r="P20139" t="s">
        <v>476</v>
      </c>
    </row>
    <row r="20140" spans="3:16">
      <c r="C20140" t="s">
        <v>51660</v>
      </c>
      <c r="D20140" t="s">
        <v>51659</v>
      </c>
      <c r="E20140" t="str">
        <f t="shared" si="314"/>
        <v>524256 - IAPD</v>
      </c>
      <c r="F20140" t="s">
        <v>3348</v>
      </c>
      <c r="G20140" t="s">
        <v>51658</v>
      </c>
      <c r="H20140" t="s">
        <v>51657</v>
      </c>
      <c r="I20140" t="s">
        <v>51656</v>
      </c>
      <c r="J20140" t="s">
        <v>51655</v>
      </c>
      <c r="K20140" t="s">
        <v>208</v>
      </c>
      <c r="L20140" t="s">
        <v>51654</v>
      </c>
      <c r="N20140" t="s">
        <v>208</v>
      </c>
      <c r="O20140" t="s">
        <v>476</v>
      </c>
      <c r="P20140" t="s">
        <v>476</v>
      </c>
    </row>
    <row r="20141" spans="3:16">
      <c r="C20141" t="s">
        <v>13249</v>
      </c>
      <c r="D20141" t="s">
        <v>13249</v>
      </c>
      <c r="E20141" t="str">
        <f t="shared" si="314"/>
        <v>628645 - STABLER FRANCOISE</v>
      </c>
      <c r="F20141" t="s">
        <v>13248</v>
      </c>
      <c r="G20141" t="s">
        <v>13247</v>
      </c>
      <c r="I20141" t="s">
        <v>13246</v>
      </c>
      <c r="K20141" t="s">
        <v>208</v>
      </c>
      <c r="L20141" t="s">
        <v>13245</v>
      </c>
      <c r="N20141" t="s">
        <v>208</v>
      </c>
      <c r="O20141" t="s">
        <v>476</v>
      </c>
      <c r="P20141" t="s">
        <v>476</v>
      </c>
    </row>
    <row r="20142" spans="3:16">
      <c r="C20142" t="s">
        <v>99347</v>
      </c>
      <c r="D20142" t="s">
        <v>99347</v>
      </c>
      <c r="E20142" t="str">
        <f t="shared" si="314"/>
        <v>583844 - CEPHEE CREATIONS</v>
      </c>
      <c r="F20142" t="s">
        <v>5131</v>
      </c>
      <c r="G20142" t="s">
        <v>99346</v>
      </c>
      <c r="I20142" t="s">
        <v>99345</v>
      </c>
      <c r="J20142" t="s">
        <v>99344</v>
      </c>
      <c r="K20142" t="s">
        <v>208</v>
      </c>
      <c r="L20142" t="s">
        <v>99343</v>
      </c>
      <c r="N20142" t="s">
        <v>208</v>
      </c>
      <c r="O20142" t="s">
        <v>476</v>
      </c>
      <c r="P20142" t="s">
        <v>476</v>
      </c>
    </row>
    <row r="20143" spans="3:16">
      <c r="C20143" t="s">
        <v>71772</v>
      </c>
      <c r="D20143" t="s">
        <v>71772</v>
      </c>
      <c r="E20143" t="str">
        <f t="shared" si="314"/>
        <v>576931 - FONDATION DE NANT</v>
      </c>
      <c r="F20143" t="s">
        <v>71771</v>
      </c>
      <c r="G20143" t="s">
        <v>71770</v>
      </c>
      <c r="I20143" t="s">
        <v>71769</v>
      </c>
      <c r="J20143" t="s">
        <v>71768</v>
      </c>
      <c r="K20143" t="s">
        <v>208</v>
      </c>
      <c r="L20143" t="s">
        <v>71767</v>
      </c>
      <c r="N20143" t="s">
        <v>208</v>
      </c>
      <c r="O20143" t="s">
        <v>476</v>
      </c>
      <c r="P20143" t="s">
        <v>476</v>
      </c>
    </row>
    <row r="20144" spans="3:16">
      <c r="C20144" t="s">
        <v>120834</v>
      </c>
      <c r="D20144" t="s">
        <v>120834</v>
      </c>
      <c r="E20144" t="str">
        <f t="shared" si="314"/>
        <v>530451 - ASSOCIATION JURASSIENNE DE PHYSIOTHERAPIE</v>
      </c>
      <c r="F20144" t="s">
        <v>53880</v>
      </c>
      <c r="G20144" t="s">
        <v>120833</v>
      </c>
      <c r="I20144" t="s">
        <v>120832</v>
      </c>
      <c r="J20144" t="s">
        <v>120831</v>
      </c>
      <c r="K20144" t="s">
        <v>208</v>
      </c>
      <c r="L20144" t="s">
        <v>120830</v>
      </c>
      <c r="N20144" t="s">
        <v>208</v>
      </c>
      <c r="O20144" t="s">
        <v>476</v>
      </c>
      <c r="P20144" t="s">
        <v>476</v>
      </c>
    </row>
    <row r="20145" spans="3:16">
      <c r="C20145" t="s">
        <v>80230</v>
      </c>
      <c r="D20145" t="s">
        <v>80230</v>
      </c>
      <c r="E20145" t="str">
        <f t="shared" si="314"/>
        <v>481981 - EMERGENCY TRAINING CENTER</v>
      </c>
      <c r="F20145" t="s">
        <v>80229</v>
      </c>
      <c r="G20145" t="s">
        <v>80228</v>
      </c>
      <c r="H20145" t="s">
        <v>80227</v>
      </c>
      <c r="I20145" t="s">
        <v>80226</v>
      </c>
      <c r="K20145" t="s">
        <v>208</v>
      </c>
      <c r="L20145" t="s">
        <v>80225</v>
      </c>
      <c r="N20145" t="s">
        <v>208</v>
      </c>
      <c r="O20145" t="s">
        <v>476</v>
      </c>
      <c r="P20145" t="s">
        <v>476</v>
      </c>
    </row>
    <row r="20146" spans="3:16">
      <c r="C20146" t="s">
        <v>100345</v>
      </c>
      <c r="D20146" t="s">
        <v>100344</v>
      </c>
      <c r="E20146" t="str">
        <f t="shared" si="314"/>
        <v>556610 - CMPEA</v>
      </c>
      <c r="F20146" t="s">
        <v>16047</v>
      </c>
      <c r="G20146" t="s">
        <v>100343</v>
      </c>
      <c r="I20146" t="s">
        <v>62146</v>
      </c>
      <c r="J20146" t="s">
        <v>100342</v>
      </c>
      <c r="K20146" t="s">
        <v>208</v>
      </c>
      <c r="L20146" t="s">
        <v>100341</v>
      </c>
      <c r="N20146" t="s">
        <v>208</v>
      </c>
      <c r="O20146" t="s">
        <v>476</v>
      </c>
      <c r="P20146" t="s">
        <v>476</v>
      </c>
    </row>
    <row r="20147" spans="3:16">
      <c r="C20147" t="s">
        <v>62150</v>
      </c>
      <c r="D20147" t="s">
        <v>62149</v>
      </c>
      <c r="E20147" t="str">
        <f t="shared" si="314"/>
        <v>678016 - HES-SO</v>
      </c>
      <c r="F20147" t="s">
        <v>1015</v>
      </c>
      <c r="G20147" t="s">
        <v>62148</v>
      </c>
      <c r="H20147" t="s">
        <v>62147</v>
      </c>
      <c r="I20147" t="s">
        <v>62146</v>
      </c>
      <c r="J20147" t="s">
        <v>62145</v>
      </c>
      <c r="K20147" t="s">
        <v>208</v>
      </c>
      <c r="L20147" t="s">
        <v>62144</v>
      </c>
      <c r="N20147" t="s">
        <v>208</v>
      </c>
      <c r="O20147" t="s">
        <v>476</v>
      </c>
      <c r="P20147" t="s">
        <v>476</v>
      </c>
    </row>
    <row r="20148" spans="3:16">
      <c r="C20148" t="s">
        <v>12140</v>
      </c>
      <c r="D20148" t="s">
        <v>12139</v>
      </c>
      <c r="E20148" t="str">
        <f t="shared" si="314"/>
        <v>569896 - SGA-SSA</v>
      </c>
      <c r="F20148" t="s">
        <v>2018</v>
      </c>
      <c r="G20148" t="s">
        <v>12138</v>
      </c>
      <c r="I20148" t="s">
        <v>12137</v>
      </c>
      <c r="K20148" t="s">
        <v>208</v>
      </c>
      <c r="L20148" t="s">
        <v>12136</v>
      </c>
      <c r="N20148" t="s">
        <v>208</v>
      </c>
      <c r="O20148" t="s">
        <v>476</v>
      </c>
      <c r="P20148" t="s">
        <v>476</v>
      </c>
    </row>
    <row r="20149" spans="3:16">
      <c r="C20149" t="s">
        <v>127899</v>
      </c>
      <c r="D20149" t="s">
        <v>127898</v>
      </c>
      <c r="E20149" t="str">
        <f t="shared" si="314"/>
        <v>619504 - AO SPINE</v>
      </c>
      <c r="F20149" t="s">
        <v>27852</v>
      </c>
      <c r="G20149" t="s">
        <v>127879</v>
      </c>
      <c r="I20149" t="s">
        <v>127878</v>
      </c>
      <c r="J20149" t="s">
        <v>127897</v>
      </c>
      <c r="K20149" t="s">
        <v>208</v>
      </c>
      <c r="L20149" t="s">
        <v>127896</v>
      </c>
      <c r="N20149" t="s">
        <v>208</v>
      </c>
      <c r="O20149" t="s">
        <v>476</v>
      </c>
      <c r="P20149" t="s">
        <v>476</v>
      </c>
    </row>
    <row r="20150" spans="3:16">
      <c r="C20150" t="s">
        <v>127880</v>
      </c>
      <c r="D20150" t="s">
        <v>127880</v>
      </c>
      <c r="E20150" t="str">
        <f t="shared" si="314"/>
        <v>587060 - AOTRAUMA</v>
      </c>
      <c r="F20150" t="s">
        <v>1866</v>
      </c>
      <c r="G20150" t="s">
        <v>127879</v>
      </c>
      <c r="I20150" t="s">
        <v>127878</v>
      </c>
      <c r="J20150" t="s">
        <v>127877</v>
      </c>
      <c r="K20150" t="s">
        <v>208</v>
      </c>
      <c r="L20150" t="s">
        <v>127876</v>
      </c>
      <c r="N20150" t="s">
        <v>208</v>
      </c>
      <c r="O20150" t="s">
        <v>476</v>
      </c>
      <c r="P20150" t="s">
        <v>476</v>
      </c>
    </row>
    <row r="20151" spans="3:16">
      <c r="C20151" t="s">
        <v>14758</v>
      </c>
      <c r="D20151" t="s">
        <v>14757</v>
      </c>
      <c r="E20151" t="str">
        <f t="shared" si="314"/>
        <v>583285 - SSSH</v>
      </c>
      <c r="F20151" t="s">
        <v>14756</v>
      </c>
      <c r="G20151" t="s">
        <v>14755</v>
      </c>
      <c r="H20151" t="s">
        <v>14754</v>
      </c>
      <c r="I20151" t="s">
        <v>14753</v>
      </c>
      <c r="K20151" t="s">
        <v>208</v>
      </c>
      <c r="L20151" t="s">
        <v>14752</v>
      </c>
      <c r="N20151" t="s">
        <v>208</v>
      </c>
      <c r="O20151" t="s">
        <v>476</v>
      </c>
      <c r="P20151" t="s">
        <v>476</v>
      </c>
    </row>
    <row r="20152" spans="3:16">
      <c r="C20152" t="s">
        <v>23035</v>
      </c>
      <c r="D20152" t="s">
        <v>23034</v>
      </c>
      <c r="E20152" t="str">
        <f t="shared" si="314"/>
        <v>513131 - RRSD</v>
      </c>
      <c r="F20152" t="s">
        <v>23033</v>
      </c>
      <c r="G20152" t="s">
        <v>23032</v>
      </c>
      <c r="I20152" t="s">
        <v>14761</v>
      </c>
      <c r="K20152" t="s">
        <v>208</v>
      </c>
      <c r="L20152" t="s">
        <v>23031</v>
      </c>
      <c r="N20152" t="s">
        <v>208</v>
      </c>
      <c r="O20152" t="s">
        <v>476</v>
      </c>
      <c r="P20152" t="s">
        <v>476</v>
      </c>
    </row>
    <row r="20153" spans="3:16">
      <c r="C20153" t="s">
        <v>14765</v>
      </c>
      <c r="D20153" t="s">
        <v>14764</v>
      </c>
      <c r="E20153" t="str">
        <f t="shared" si="314"/>
        <v>669660 - SSCP</v>
      </c>
      <c r="F20153" t="s">
        <v>12566</v>
      </c>
      <c r="G20153" t="s">
        <v>14763</v>
      </c>
      <c r="H20153" t="s">
        <v>14762</v>
      </c>
      <c r="I20153" t="s">
        <v>14761</v>
      </c>
      <c r="J20153" t="s">
        <v>14760</v>
      </c>
      <c r="K20153" t="s">
        <v>208</v>
      </c>
      <c r="L20153" t="s">
        <v>14759</v>
      </c>
      <c r="N20153" t="s">
        <v>208</v>
      </c>
      <c r="O20153" t="s">
        <v>476</v>
      </c>
      <c r="P20153" t="s">
        <v>476</v>
      </c>
    </row>
    <row r="20154" spans="3:16">
      <c r="C20154" t="s">
        <v>120942</v>
      </c>
      <c r="D20154" t="s">
        <v>120941</v>
      </c>
      <c r="E20154" t="str">
        <f t="shared" si="314"/>
        <v>653482 - ICHF</v>
      </c>
      <c r="F20154" t="s">
        <v>41461</v>
      </c>
      <c r="G20154" t="s">
        <v>120940</v>
      </c>
      <c r="I20154" t="s">
        <v>1943</v>
      </c>
      <c r="J20154" t="s">
        <v>120939</v>
      </c>
      <c r="K20154" t="s">
        <v>208</v>
      </c>
      <c r="L20154" t="s">
        <v>120938</v>
      </c>
      <c r="N20154" t="s">
        <v>208</v>
      </c>
      <c r="O20154" t="s">
        <v>476</v>
      </c>
      <c r="P20154" t="s">
        <v>476</v>
      </c>
    </row>
    <row r="20155" spans="3:16">
      <c r="C20155" t="s">
        <v>118348</v>
      </c>
      <c r="D20155" t="s">
        <v>118347</v>
      </c>
      <c r="E20155" t="str">
        <f t="shared" si="314"/>
        <v>486863 - ASPCO</v>
      </c>
      <c r="F20155" t="s">
        <v>36486</v>
      </c>
      <c r="G20155" t="s">
        <v>118346</v>
      </c>
      <c r="I20155" t="s">
        <v>1943</v>
      </c>
      <c r="J20155" t="s">
        <v>118345</v>
      </c>
      <c r="K20155" t="s">
        <v>208</v>
      </c>
      <c r="L20155" t="s">
        <v>118344</v>
      </c>
      <c r="N20155" t="s">
        <v>208</v>
      </c>
      <c r="O20155" t="s">
        <v>476</v>
      </c>
      <c r="P20155" t="s">
        <v>476</v>
      </c>
    </row>
    <row r="20156" spans="3:16">
      <c r="C20156" t="s">
        <v>118338</v>
      </c>
      <c r="D20156" t="s">
        <v>118337</v>
      </c>
      <c r="E20156" t="str">
        <f t="shared" si="314"/>
        <v>505821 - ASPPC</v>
      </c>
      <c r="F20156" t="s">
        <v>118336</v>
      </c>
      <c r="G20156" t="s">
        <v>118335</v>
      </c>
      <c r="H20156" t="s">
        <v>118334</v>
      </c>
      <c r="I20156" t="s">
        <v>1943</v>
      </c>
      <c r="J20156" t="s">
        <v>118333</v>
      </c>
      <c r="K20156" t="s">
        <v>208</v>
      </c>
      <c r="L20156" t="s">
        <v>118332</v>
      </c>
      <c r="N20156" t="s">
        <v>208</v>
      </c>
      <c r="O20156" t="s">
        <v>476</v>
      </c>
      <c r="P20156" t="s">
        <v>476</v>
      </c>
    </row>
    <row r="20157" spans="3:16">
      <c r="C20157" t="s">
        <v>118175</v>
      </c>
      <c r="D20157" t="s">
        <v>118175</v>
      </c>
      <c r="E20157" t="str">
        <f t="shared" si="314"/>
        <v>582128 - ASSOCIATION VIOL SECOURS</v>
      </c>
      <c r="F20157" t="s">
        <v>118174</v>
      </c>
      <c r="G20157" t="s">
        <v>118173</v>
      </c>
      <c r="I20157" t="s">
        <v>1943</v>
      </c>
      <c r="J20157" t="s">
        <v>118172</v>
      </c>
      <c r="K20157" t="s">
        <v>208</v>
      </c>
      <c r="L20157" t="s">
        <v>118171</v>
      </c>
      <c r="N20157" t="s">
        <v>208</v>
      </c>
      <c r="O20157" t="s">
        <v>476</v>
      </c>
      <c r="P20157" t="s">
        <v>476</v>
      </c>
    </row>
    <row r="20158" spans="3:16">
      <c r="C20158" t="s">
        <v>111019</v>
      </c>
      <c r="D20158" t="s">
        <v>111019</v>
      </c>
      <c r="E20158" t="str">
        <f t="shared" si="314"/>
        <v>611049 - CADSCHOOL</v>
      </c>
      <c r="F20158" t="s">
        <v>23220</v>
      </c>
      <c r="G20158" t="s">
        <v>111018</v>
      </c>
      <c r="I20158" t="s">
        <v>1943</v>
      </c>
      <c r="J20158" t="s">
        <v>111017</v>
      </c>
      <c r="K20158" t="s">
        <v>208</v>
      </c>
      <c r="L20158" t="s">
        <v>111016</v>
      </c>
      <c r="N20158" t="s">
        <v>208</v>
      </c>
      <c r="O20158" t="s">
        <v>476</v>
      </c>
      <c r="P20158" t="s">
        <v>476</v>
      </c>
    </row>
    <row r="20159" spans="3:16">
      <c r="C20159" t="s">
        <v>105403</v>
      </c>
      <c r="D20159" t="s">
        <v>105402</v>
      </c>
      <c r="E20159" t="str">
        <f t="shared" si="314"/>
        <v>184974 - CEFOC</v>
      </c>
      <c r="G20159" t="s">
        <v>105401</v>
      </c>
      <c r="H20159" t="s">
        <v>105400</v>
      </c>
      <c r="I20159" t="s">
        <v>1943</v>
      </c>
      <c r="K20159" t="s">
        <v>208</v>
      </c>
      <c r="L20159" t="s">
        <v>105399</v>
      </c>
      <c r="N20159" t="s">
        <v>208</v>
      </c>
      <c r="O20159" t="s">
        <v>476</v>
      </c>
      <c r="P20159" t="s">
        <v>476</v>
      </c>
    </row>
    <row r="20160" spans="3:16">
      <c r="C20160" t="s">
        <v>95668</v>
      </c>
      <c r="D20160" t="s">
        <v>95668</v>
      </c>
      <c r="E20160" t="str">
        <f t="shared" si="314"/>
        <v>549022 - CLAUDIA RODRIGUEZ URIO</v>
      </c>
      <c r="F20160" t="s">
        <v>16995</v>
      </c>
      <c r="G20160" t="s">
        <v>95667</v>
      </c>
      <c r="I20160" t="s">
        <v>1943</v>
      </c>
      <c r="J20160" t="s">
        <v>95666</v>
      </c>
      <c r="K20160" t="s">
        <v>208</v>
      </c>
      <c r="L20160" t="s">
        <v>95665</v>
      </c>
      <c r="N20160" t="s">
        <v>208</v>
      </c>
      <c r="O20160" t="s">
        <v>476</v>
      </c>
      <c r="P20160" t="s">
        <v>476</v>
      </c>
    </row>
    <row r="20161" spans="3:16">
      <c r="C20161" t="s">
        <v>95525</v>
      </c>
      <c r="D20161" t="s">
        <v>95525</v>
      </c>
      <c r="E20161" t="str">
        <f t="shared" si="314"/>
        <v>585415 - CLINIQUE BELMONT</v>
      </c>
      <c r="F20161" t="s">
        <v>48392</v>
      </c>
      <c r="G20161" t="s">
        <v>95524</v>
      </c>
      <c r="I20161" t="s">
        <v>1943</v>
      </c>
      <c r="J20161" t="s">
        <v>95523</v>
      </c>
      <c r="K20161" t="s">
        <v>208</v>
      </c>
      <c r="L20161" t="s">
        <v>95522</v>
      </c>
      <c r="N20161" t="s">
        <v>208</v>
      </c>
      <c r="O20161" t="s">
        <v>476</v>
      </c>
      <c r="P20161" t="s">
        <v>476</v>
      </c>
    </row>
    <row r="20162" spans="3:16">
      <c r="C20162" t="s">
        <v>92118</v>
      </c>
      <c r="D20162" t="s">
        <v>92118</v>
      </c>
      <c r="E20162" t="str">
        <f t="shared" ref="E20162:E20225" si="315">_xlfn.CONCAT(L20162," - ",D20162)</f>
        <v>606108 - CONSULTATIONS COLLABORATIVES</v>
      </c>
      <c r="F20162" t="s">
        <v>74901</v>
      </c>
      <c r="G20162" t="s">
        <v>92117</v>
      </c>
      <c r="I20162" t="s">
        <v>1943</v>
      </c>
      <c r="K20162" t="s">
        <v>208</v>
      </c>
      <c r="L20162" t="s">
        <v>92116</v>
      </c>
      <c r="N20162" t="s">
        <v>208</v>
      </c>
      <c r="O20162" t="s">
        <v>476</v>
      </c>
      <c r="P20162" t="s">
        <v>476</v>
      </c>
    </row>
    <row r="20163" spans="3:16">
      <c r="C20163" t="s">
        <v>76381</v>
      </c>
      <c r="D20163" t="s">
        <v>76380</v>
      </c>
      <c r="E20163" t="str">
        <f t="shared" si="315"/>
        <v>608865 - EAP</v>
      </c>
      <c r="F20163" t="s">
        <v>51305</v>
      </c>
      <c r="G20163" t="s">
        <v>76379</v>
      </c>
      <c r="I20163" t="s">
        <v>1943</v>
      </c>
      <c r="J20163" t="s">
        <v>76378</v>
      </c>
      <c r="K20163" t="s">
        <v>208</v>
      </c>
      <c r="L20163" t="s">
        <v>76377</v>
      </c>
      <c r="N20163" t="s">
        <v>208</v>
      </c>
      <c r="O20163" t="s">
        <v>476</v>
      </c>
      <c r="P20163" t="s">
        <v>476</v>
      </c>
    </row>
    <row r="20164" spans="3:16">
      <c r="C20164" t="s">
        <v>76277</v>
      </c>
      <c r="D20164" t="s">
        <v>76276</v>
      </c>
      <c r="E20164" t="str">
        <f t="shared" si="315"/>
        <v>524025 - EASL</v>
      </c>
      <c r="F20164" t="s">
        <v>60955</v>
      </c>
      <c r="G20164" t="s">
        <v>76275</v>
      </c>
      <c r="H20164" t="s">
        <v>76274</v>
      </c>
      <c r="I20164" t="s">
        <v>1943</v>
      </c>
      <c r="J20164" t="s">
        <v>76273</v>
      </c>
      <c r="K20164" t="s">
        <v>208</v>
      </c>
      <c r="L20164" t="s">
        <v>76272</v>
      </c>
      <c r="N20164" t="s">
        <v>208</v>
      </c>
      <c r="O20164" t="s">
        <v>476</v>
      </c>
      <c r="P20164" t="s">
        <v>476</v>
      </c>
    </row>
    <row r="20165" spans="3:16">
      <c r="C20165" t="s">
        <v>75847</v>
      </c>
      <c r="D20165" t="s">
        <v>75846</v>
      </c>
      <c r="E20165" t="str">
        <f t="shared" si="315"/>
        <v>667420 - EMBO</v>
      </c>
      <c r="F20165" t="s">
        <v>9483</v>
      </c>
      <c r="G20165" t="s">
        <v>75845</v>
      </c>
      <c r="I20165" t="s">
        <v>1943</v>
      </c>
      <c r="K20165" t="s">
        <v>208</v>
      </c>
      <c r="L20165" t="s">
        <v>75844</v>
      </c>
      <c r="N20165" t="s">
        <v>208</v>
      </c>
      <c r="O20165" t="s">
        <v>476</v>
      </c>
      <c r="P20165" t="s">
        <v>476</v>
      </c>
    </row>
    <row r="20166" spans="3:16">
      <c r="C20166" t="s">
        <v>75783</v>
      </c>
      <c r="D20166" t="s">
        <v>75779</v>
      </c>
      <c r="E20166" t="str">
        <f t="shared" si="315"/>
        <v>588015 - EPOS</v>
      </c>
      <c r="F20166" t="s">
        <v>75782</v>
      </c>
      <c r="I20166" t="s">
        <v>1943</v>
      </c>
      <c r="K20166" t="s">
        <v>208</v>
      </c>
      <c r="L20166" t="s">
        <v>75781</v>
      </c>
      <c r="N20166" t="s">
        <v>208</v>
      </c>
      <c r="O20166" t="s">
        <v>476</v>
      </c>
      <c r="P20166" t="s">
        <v>476</v>
      </c>
    </row>
    <row r="20167" spans="3:16">
      <c r="C20167" t="s">
        <v>75707</v>
      </c>
      <c r="D20167" t="s">
        <v>75706</v>
      </c>
      <c r="E20167" t="str">
        <f t="shared" si="315"/>
        <v>603892 - ESGS</v>
      </c>
      <c r="F20167" t="s">
        <v>43131</v>
      </c>
      <c r="G20167" t="s">
        <v>51138</v>
      </c>
      <c r="I20167" t="s">
        <v>1943</v>
      </c>
      <c r="J20167" t="s">
        <v>75705</v>
      </c>
      <c r="K20167" t="s">
        <v>208</v>
      </c>
      <c r="L20167" t="s">
        <v>75704</v>
      </c>
      <c r="N20167" t="s">
        <v>208</v>
      </c>
      <c r="O20167" t="s">
        <v>476</v>
      </c>
      <c r="P20167" t="s">
        <v>476</v>
      </c>
    </row>
    <row r="20168" spans="3:16">
      <c r="C20168" t="s">
        <v>75677</v>
      </c>
      <c r="D20168" t="s">
        <v>75676</v>
      </c>
      <c r="E20168" t="str">
        <f t="shared" si="315"/>
        <v>563559 - ESCAP</v>
      </c>
      <c r="F20168" t="s">
        <v>75675</v>
      </c>
      <c r="G20168" t="s">
        <v>75674</v>
      </c>
      <c r="H20168" t="s">
        <v>75673</v>
      </c>
      <c r="I20168" t="s">
        <v>1943</v>
      </c>
      <c r="K20168" t="s">
        <v>208</v>
      </c>
      <c r="L20168" t="s">
        <v>75672</v>
      </c>
      <c r="N20168" t="s">
        <v>208</v>
      </c>
      <c r="O20168" t="s">
        <v>476</v>
      </c>
      <c r="P20168" t="s">
        <v>476</v>
      </c>
    </row>
    <row r="20169" spans="3:16">
      <c r="C20169" t="s">
        <v>75661</v>
      </c>
      <c r="D20169" t="s">
        <v>75660</v>
      </c>
      <c r="E20169" t="str">
        <f t="shared" si="315"/>
        <v>570000 - ESDR</v>
      </c>
      <c r="F20169" t="s">
        <v>50907</v>
      </c>
      <c r="G20169" t="s">
        <v>75659</v>
      </c>
      <c r="I20169" t="s">
        <v>1943</v>
      </c>
      <c r="J20169" t="s">
        <v>75658</v>
      </c>
      <c r="K20169" t="s">
        <v>208</v>
      </c>
      <c r="L20169" t="s">
        <v>75657</v>
      </c>
      <c r="N20169" t="s">
        <v>208</v>
      </c>
      <c r="O20169" t="s">
        <v>476</v>
      </c>
      <c r="P20169" t="s">
        <v>476</v>
      </c>
    </row>
    <row r="20170" spans="3:16">
      <c r="C20170" t="s">
        <v>75646</v>
      </c>
      <c r="D20170" t="s">
        <v>75645</v>
      </c>
      <c r="E20170" t="str">
        <f t="shared" si="315"/>
        <v>565404 - ESID</v>
      </c>
      <c r="F20170" t="s">
        <v>28997</v>
      </c>
      <c r="G20170" t="s">
        <v>15042</v>
      </c>
      <c r="H20170" t="s">
        <v>75644</v>
      </c>
      <c r="I20170" t="s">
        <v>1943</v>
      </c>
      <c r="J20170" t="s">
        <v>75643</v>
      </c>
      <c r="K20170" t="s">
        <v>208</v>
      </c>
      <c r="L20170" t="s">
        <v>75642</v>
      </c>
      <c r="N20170" t="s">
        <v>208</v>
      </c>
      <c r="O20170" t="s">
        <v>476</v>
      </c>
      <c r="P20170" t="s">
        <v>476</v>
      </c>
    </row>
    <row r="20171" spans="3:16">
      <c r="C20171" t="s">
        <v>75610</v>
      </c>
      <c r="D20171" t="s">
        <v>75609</v>
      </c>
      <c r="E20171" t="str">
        <f t="shared" si="315"/>
        <v>559842 - ESPGHAN</v>
      </c>
      <c r="F20171" t="s">
        <v>75608</v>
      </c>
      <c r="G20171" t="s">
        <v>75607</v>
      </c>
      <c r="I20171" t="s">
        <v>1943</v>
      </c>
      <c r="J20171" t="s">
        <v>75606</v>
      </c>
      <c r="K20171" t="s">
        <v>208</v>
      </c>
      <c r="L20171" t="s">
        <v>75605</v>
      </c>
      <c r="N20171" t="s">
        <v>208</v>
      </c>
      <c r="O20171" t="s">
        <v>476</v>
      </c>
      <c r="P20171" t="s">
        <v>476</v>
      </c>
    </row>
    <row r="20172" spans="3:16">
      <c r="C20172" t="s">
        <v>75580</v>
      </c>
      <c r="D20172" t="s">
        <v>75579</v>
      </c>
      <c r="E20172" t="str">
        <f t="shared" si="315"/>
        <v>579087 - ESPN</v>
      </c>
      <c r="F20172" t="s">
        <v>25502</v>
      </c>
      <c r="G20172" t="s">
        <v>75578</v>
      </c>
      <c r="H20172" t="s">
        <v>75577</v>
      </c>
      <c r="I20172" t="s">
        <v>1943</v>
      </c>
      <c r="J20172" t="s">
        <v>75576</v>
      </c>
      <c r="K20172" t="s">
        <v>208</v>
      </c>
      <c r="L20172" t="s">
        <v>75575</v>
      </c>
      <c r="N20172" t="s">
        <v>208</v>
      </c>
      <c r="O20172" t="s">
        <v>476</v>
      </c>
      <c r="P20172" t="s">
        <v>476</v>
      </c>
    </row>
    <row r="20173" spans="3:16">
      <c r="C20173" t="s">
        <v>75551</v>
      </c>
      <c r="D20173" t="s">
        <v>75550</v>
      </c>
      <c r="E20173" t="str">
        <f t="shared" si="315"/>
        <v>574752 - EUSSER</v>
      </c>
      <c r="F20173" t="s">
        <v>16451</v>
      </c>
      <c r="G20173" t="s">
        <v>75549</v>
      </c>
      <c r="I20173" t="s">
        <v>1943</v>
      </c>
      <c r="K20173" t="s">
        <v>208</v>
      </c>
      <c r="L20173" t="s">
        <v>75548</v>
      </c>
      <c r="N20173" t="s">
        <v>208</v>
      </c>
      <c r="O20173" t="s">
        <v>476</v>
      </c>
      <c r="P20173" t="s">
        <v>476</v>
      </c>
    </row>
    <row r="20174" spans="3:16">
      <c r="C20174" t="s">
        <v>75505</v>
      </c>
      <c r="D20174" t="s">
        <v>75504</v>
      </c>
      <c r="E20174" t="str">
        <f t="shared" si="315"/>
        <v>576608 - ESGO</v>
      </c>
      <c r="F20174" t="s">
        <v>4741</v>
      </c>
      <c r="G20174" t="s">
        <v>48311</v>
      </c>
      <c r="I20174" t="s">
        <v>1943</v>
      </c>
      <c r="J20174" t="s">
        <v>75503</v>
      </c>
      <c r="K20174" t="s">
        <v>208</v>
      </c>
      <c r="L20174" t="s">
        <v>75502</v>
      </c>
      <c r="N20174" t="s">
        <v>208</v>
      </c>
      <c r="O20174" t="s">
        <v>476</v>
      </c>
      <c r="P20174" t="s">
        <v>476</v>
      </c>
    </row>
    <row r="20175" spans="3:16">
      <c r="C20175" t="s">
        <v>75387</v>
      </c>
      <c r="D20175" t="s">
        <v>75386</v>
      </c>
      <c r="E20175" t="str">
        <f t="shared" si="315"/>
        <v>529242 - ESICM</v>
      </c>
      <c r="F20175" t="s">
        <v>51372</v>
      </c>
      <c r="G20175" t="s">
        <v>75385</v>
      </c>
      <c r="H20175" t="s">
        <v>75384</v>
      </c>
      <c r="I20175" t="s">
        <v>1943</v>
      </c>
      <c r="K20175" t="s">
        <v>208</v>
      </c>
      <c r="L20175" t="s">
        <v>75383</v>
      </c>
      <c r="N20175" t="s">
        <v>208</v>
      </c>
      <c r="O20175" t="s">
        <v>476</v>
      </c>
      <c r="P20175" t="s">
        <v>476</v>
      </c>
    </row>
    <row r="20176" spans="3:16">
      <c r="C20176" t="s">
        <v>75382</v>
      </c>
      <c r="D20176" t="s">
        <v>75381</v>
      </c>
      <c r="E20176" t="str">
        <f t="shared" si="315"/>
        <v>635467 - ESMED</v>
      </c>
      <c r="F20176" t="s">
        <v>26736</v>
      </c>
      <c r="G20176" t="s">
        <v>75380</v>
      </c>
      <c r="I20176" t="s">
        <v>1943</v>
      </c>
      <c r="K20176" t="s">
        <v>208</v>
      </c>
      <c r="L20176" t="s">
        <v>75379</v>
      </c>
      <c r="N20176" t="s">
        <v>208</v>
      </c>
      <c r="O20176" t="s">
        <v>476</v>
      </c>
      <c r="P20176" t="s">
        <v>476</v>
      </c>
    </row>
    <row r="20177" spans="3:16">
      <c r="C20177" t="s">
        <v>75331</v>
      </c>
      <c r="D20177" t="s">
        <v>75330</v>
      </c>
      <c r="E20177" t="str">
        <f t="shared" si="315"/>
        <v>563808 - ESPNIC</v>
      </c>
      <c r="F20177" t="s">
        <v>75329</v>
      </c>
      <c r="G20177" t="s">
        <v>15042</v>
      </c>
      <c r="H20177" t="s">
        <v>75328</v>
      </c>
      <c r="I20177" t="s">
        <v>1943</v>
      </c>
      <c r="J20177" t="s">
        <v>75327</v>
      </c>
      <c r="K20177" t="s">
        <v>208</v>
      </c>
      <c r="L20177" t="s">
        <v>75326</v>
      </c>
      <c r="N20177" t="s">
        <v>208</v>
      </c>
      <c r="O20177" t="s">
        <v>476</v>
      </c>
      <c r="P20177" t="s">
        <v>476</v>
      </c>
    </row>
    <row r="20178" spans="3:16">
      <c r="C20178" t="s">
        <v>75270</v>
      </c>
      <c r="D20178" t="s">
        <v>75269</v>
      </c>
      <c r="E20178" t="str">
        <f t="shared" si="315"/>
        <v>558801 - ESRA</v>
      </c>
      <c r="F20178" t="s">
        <v>17705</v>
      </c>
      <c r="G20178" t="s">
        <v>75268</v>
      </c>
      <c r="I20178" t="s">
        <v>1943</v>
      </c>
      <c r="J20178" t="s">
        <v>75267</v>
      </c>
      <c r="K20178" t="s">
        <v>208</v>
      </c>
      <c r="L20178" t="s">
        <v>75266</v>
      </c>
      <c r="N20178" t="s">
        <v>208</v>
      </c>
      <c r="O20178" t="s">
        <v>476</v>
      </c>
      <c r="P20178" t="s">
        <v>476</v>
      </c>
    </row>
    <row r="20179" spans="3:16">
      <c r="C20179" t="s">
        <v>74713</v>
      </c>
      <c r="D20179" t="s">
        <v>74713</v>
      </c>
      <c r="E20179" t="str">
        <f t="shared" si="315"/>
        <v>624706 - EXCEMED</v>
      </c>
      <c r="F20179" t="s">
        <v>513</v>
      </c>
      <c r="G20179" t="s">
        <v>74712</v>
      </c>
      <c r="I20179" t="s">
        <v>1943</v>
      </c>
      <c r="K20179" t="s">
        <v>208</v>
      </c>
      <c r="L20179" t="s">
        <v>74711</v>
      </c>
      <c r="N20179" t="s">
        <v>208</v>
      </c>
      <c r="O20179" t="s">
        <v>476</v>
      </c>
      <c r="P20179" t="s">
        <v>476</v>
      </c>
    </row>
    <row r="20180" spans="3:16">
      <c r="C20180" t="s">
        <v>73538</v>
      </c>
      <c r="D20180" t="s">
        <v>73537</v>
      </c>
      <c r="E20180" t="str">
        <f t="shared" si="315"/>
        <v>592079 - FDI</v>
      </c>
      <c r="F20180" t="s">
        <v>73536</v>
      </c>
      <c r="G20180" t="s">
        <v>73535</v>
      </c>
      <c r="I20180" t="s">
        <v>1943</v>
      </c>
      <c r="J20180" t="s">
        <v>73534</v>
      </c>
      <c r="K20180" t="s">
        <v>208</v>
      </c>
      <c r="L20180" t="s">
        <v>73533</v>
      </c>
      <c r="N20180" t="s">
        <v>208</v>
      </c>
      <c r="O20180" t="s">
        <v>476</v>
      </c>
      <c r="P20180" t="s">
        <v>476</v>
      </c>
    </row>
    <row r="20181" spans="3:16">
      <c r="C20181" t="s">
        <v>73046</v>
      </c>
      <c r="D20181" t="s">
        <v>73045</v>
      </c>
      <c r="E20181" t="str">
        <f t="shared" si="315"/>
        <v>575306 - FISP</v>
      </c>
      <c r="F20181" t="s">
        <v>73044</v>
      </c>
      <c r="I20181" t="s">
        <v>1943</v>
      </c>
      <c r="K20181" t="s">
        <v>208</v>
      </c>
      <c r="L20181" t="s">
        <v>73043</v>
      </c>
      <c r="N20181" t="s">
        <v>208</v>
      </c>
      <c r="O20181" t="s">
        <v>476</v>
      </c>
      <c r="P20181" t="s">
        <v>476</v>
      </c>
    </row>
    <row r="20182" spans="3:16">
      <c r="C20182" t="s">
        <v>71611</v>
      </c>
      <c r="D20182" t="s">
        <v>71611</v>
      </c>
      <c r="E20182" t="str">
        <f t="shared" si="315"/>
        <v>526101 - FONDATION POLE AUTISME</v>
      </c>
      <c r="F20182" t="s">
        <v>19052</v>
      </c>
      <c r="G20182" t="s">
        <v>71610</v>
      </c>
      <c r="I20182" t="s">
        <v>1943</v>
      </c>
      <c r="K20182" t="s">
        <v>208</v>
      </c>
      <c r="L20182" t="s">
        <v>71609</v>
      </c>
      <c r="N20182" t="s">
        <v>208</v>
      </c>
      <c r="O20182" t="s">
        <v>476</v>
      </c>
      <c r="P20182" t="s">
        <v>476</v>
      </c>
    </row>
    <row r="20183" spans="3:16">
      <c r="C20183" t="s">
        <v>71401</v>
      </c>
      <c r="D20183" t="s">
        <v>70320</v>
      </c>
      <c r="E20183" t="str">
        <f t="shared" si="315"/>
        <v>598963 - FASE</v>
      </c>
      <c r="F20183" t="s">
        <v>71400</v>
      </c>
      <c r="G20183" t="s">
        <v>71399</v>
      </c>
      <c r="H20183" t="s">
        <v>71398</v>
      </c>
      <c r="I20183" t="s">
        <v>1943</v>
      </c>
      <c r="K20183" t="s">
        <v>208</v>
      </c>
      <c r="L20183" t="s">
        <v>71397</v>
      </c>
      <c r="N20183" t="s">
        <v>208</v>
      </c>
      <c r="O20183" t="s">
        <v>476</v>
      </c>
      <c r="P20183" t="s">
        <v>476</v>
      </c>
    </row>
    <row r="20184" spans="3:16">
      <c r="C20184" t="s">
        <v>67237</v>
      </c>
      <c r="D20184" t="s">
        <v>67237</v>
      </c>
      <c r="E20184" t="str">
        <f t="shared" si="315"/>
        <v>671411 - GENEVA HEALTH FORUM</v>
      </c>
      <c r="F20184" t="s">
        <v>2884</v>
      </c>
      <c r="G20184" t="s">
        <v>67236</v>
      </c>
      <c r="H20184" t="s">
        <v>67235</v>
      </c>
      <c r="I20184" t="s">
        <v>1943</v>
      </c>
      <c r="J20184" t="s">
        <v>67234</v>
      </c>
      <c r="K20184" t="s">
        <v>208</v>
      </c>
      <c r="L20184" t="s">
        <v>67233</v>
      </c>
      <c r="N20184" t="s">
        <v>208</v>
      </c>
      <c r="O20184" t="s">
        <v>476</v>
      </c>
      <c r="P20184" t="s">
        <v>476</v>
      </c>
    </row>
    <row r="20185" spans="3:16">
      <c r="C20185" t="s">
        <v>62213</v>
      </c>
      <c r="D20185" t="s">
        <v>62212</v>
      </c>
      <c r="E20185" t="str">
        <f t="shared" si="315"/>
        <v>549307 - HEDS GENEVE</v>
      </c>
      <c r="F20185" t="s">
        <v>6041</v>
      </c>
      <c r="G20185" t="s">
        <v>62211</v>
      </c>
      <c r="I20185" t="s">
        <v>1943</v>
      </c>
      <c r="J20185" t="s">
        <v>62210</v>
      </c>
      <c r="K20185" t="s">
        <v>208</v>
      </c>
      <c r="L20185" t="s">
        <v>62209</v>
      </c>
      <c r="N20185" t="s">
        <v>208</v>
      </c>
      <c r="O20185" t="s">
        <v>476</v>
      </c>
      <c r="P20185" t="s">
        <v>476</v>
      </c>
    </row>
    <row r="20186" spans="3:16">
      <c r="C20186" t="s">
        <v>60678</v>
      </c>
      <c r="D20186" t="s">
        <v>60677</v>
      </c>
      <c r="E20186" t="str">
        <f t="shared" si="315"/>
        <v>42730 - HUG</v>
      </c>
      <c r="G20186" t="s">
        <v>60676</v>
      </c>
      <c r="I20186" t="s">
        <v>1943</v>
      </c>
      <c r="J20186" t="s">
        <v>60675</v>
      </c>
      <c r="K20186" t="s">
        <v>208</v>
      </c>
      <c r="L20186" t="s">
        <v>60674</v>
      </c>
      <c r="N20186" t="s">
        <v>208</v>
      </c>
      <c r="O20186" t="s">
        <v>476</v>
      </c>
      <c r="P20186" t="s">
        <v>476</v>
      </c>
    </row>
    <row r="20187" spans="3:16">
      <c r="C20187" t="s">
        <v>57205</v>
      </c>
      <c r="D20187" t="s">
        <v>57205</v>
      </c>
      <c r="E20187" t="str">
        <f t="shared" si="315"/>
        <v>468769 - INSTITUT ALMA</v>
      </c>
      <c r="G20187" t="s">
        <v>57204</v>
      </c>
      <c r="I20187" t="s">
        <v>1943</v>
      </c>
      <c r="J20187" t="s">
        <v>57203</v>
      </c>
      <c r="K20187" t="s">
        <v>208</v>
      </c>
      <c r="L20187" t="s">
        <v>57202</v>
      </c>
      <c r="N20187" t="s">
        <v>208</v>
      </c>
      <c r="O20187" t="s">
        <v>476</v>
      </c>
      <c r="P20187" t="s">
        <v>476</v>
      </c>
    </row>
    <row r="20188" spans="3:16">
      <c r="C20188" t="s">
        <v>56841</v>
      </c>
      <c r="D20188" t="s">
        <v>56840</v>
      </c>
      <c r="E20188" t="str">
        <f t="shared" si="315"/>
        <v>570230 - ICI</v>
      </c>
      <c r="F20188" t="s">
        <v>5100</v>
      </c>
      <c r="G20188" t="s">
        <v>56839</v>
      </c>
      <c r="I20188" t="s">
        <v>1943</v>
      </c>
      <c r="J20188" t="s">
        <v>56838</v>
      </c>
      <c r="K20188" t="s">
        <v>208</v>
      </c>
      <c r="L20188" t="s">
        <v>56837</v>
      </c>
      <c r="N20188" t="s">
        <v>208</v>
      </c>
      <c r="O20188" t="s">
        <v>476</v>
      </c>
      <c r="P20188" t="s">
        <v>476</v>
      </c>
    </row>
    <row r="20189" spans="3:16">
      <c r="C20189" t="s">
        <v>54983</v>
      </c>
      <c r="D20189" t="s">
        <v>54982</v>
      </c>
      <c r="E20189" t="str">
        <f t="shared" si="315"/>
        <v>572123 - IECF</v>
      </c>
      <c r="F20189" t="s">
        <v>49332</v>
      </c>
      <c r="G20189" t="s">
        <v>54981</v>
      </c>
      <c r="I20189" t="s">
        <v>1943</v>
      </c>
      <c r="J20189" t="s">
        <v>54980</v>
      </c>
      <c r="K20189" t="s">
        <v>208</v>
      </c>
      <c r="L20189" t="s">
        <v>54979</v>
      </c>
      <c r="N20189" t="s">
        <v>208</v>
      </c>
      <c r="O20189" t="s">
        <v>476</v>
      </c>
      <c r="P20189" t="s">
        <v>476</v>
      </c>
    </row>
    <row r="20190" spans="3:16">
      <c r="C20190" t="s">
        <v>51793</v>
      </c>
      <c r="D20190" t="s">
        <v>51792</v>
      </c>
      <c r="E20190" t="str">
        <f t="shared" si="315"/>
        <v>527099 - IALM</v>
      </c>
      <c r="F20190" t="s">
        <v>5634</v>
      </c>
      <c r="G20190" t="s">
        <v>51791</v>
      </c>
      <c r="H20190" t="s">
        <v>51790</v>
      </c>
      <c r="I20190" t="s">
        <v>1943</v>
      </c>
      <c r="K20190" t="s">
        <v>208</v>
      </c>
      <c r="L20190" t="s">
        <v>51789</v>
      </c>
      <c r="N20190" t="s">
        <v>208</v>
      </c>
      <c r="O20190" t="s">
        <v>476</v>
      </c>
      <c r="P20190" t="s">
        <v>476</v>
      </c>
    </row>
    <row r="20191" spans="3:16">
      <c r="C20191" t="s">
        <v>51779</v>
      </c>
      <c r="D20191" t="s">
        <v>51778</v>
      </c>
      <c r="E20191" t="str">
        <f t="shared" si="315"/>
        <v>545636 - IAS</v>
      </c>
      <c r="F20191" t="s">
        <v>51717</v>
      </c>
      <c r="G20191" t="s">
        <v>51777</v>
      </c>
      <c r="I20191" t="s">
        <v>1943</v>
      </c>
      <c r="J20191" t="s">
        <v>51776</v>
      </c>
      <c r="K20191" t="s">
        <v>208</v>
      </c>
      <c r="L20191" t="s">
        <v>51775</v>
      </c>
      <c r="N20191" t="s">
        <v>208</v>
      </c>
      <c r="O20191" t="s">
        <v>476</v>
      </c>
      <c r="P20191" t="s">
        <v>476</v>
      </c>
    </row>
    <row r="20192" spans="3:16">
      <c r="C20192" t="s">
        <v>51754</v>
      </c>
      <c r="D20192" t="s">
        <v>51753</v>
      </c>
      <c r="E20192" t="str">
        <f t="shared" si="315"/>
        <v>549125 - IACAPAP</v>
      </c>
      <c r="F20192" t="s">
        <v>51752</v>
      </c>
      <c r="G20192" t="s">
        <v>51751</v>
      </c>
      <c r="H20192" t="s">
        <v>51750</v>
      </c>
      <c r="I20192" t="s">
        <v>1943</v>
      </c>
      <c r="K20192" t="s">
        <v>208</v>
      </c>
      <c r="L20192" t="s">
        <v>51749</v>
      </c>
      <c r="N20192" t="s">
        <v>208</v>
      </c>
      <c r="O20192" t="s">
        <v>476</v>
      </c>
      <c r="P20192" t="s">
        <v>476</v>
      </c>
    </row>
    <row r="20193" spans="3:16">
      <c r="C20193" t="s">
        <v>51503</v>
      </c>
      <c r="D20193" t="s">
        <v>51502</v>
      </c>
      <c r="E20193" t="str">
        <f t="shared" si="315"/>
        <v>462196 - ICN CII</v>
      </c>
      <c r="G20193" t="s">
        <v>51501</v>
      </c>
      <c r="I20193" t="s">
        <v>1943</v>
      </c>
      <c r="J20193" t="s">
        <v>51500</v>
      </c>
      <c r="K20193" t="s">
        <v>208</v>
      </c>
      <c r="L20193" t="s">
        <v>51499</v>
      </c>
      <c r="N20193" t="s">
        <v>208</v>
      </c>
      <c r="O20193" t="s">
        <v>476</v>
      </c>
      <c r="P20193" t="s">
        <v>476</v>
      </c>
    </row>
    <row r="20194" spans="3:16">
      <c r="C20194" t="s">
        <v>51463</v>
      </c>
      <c r="D20194" t="s">
        <v>51460</v>
      </c>
      <c r="E20194" t="str">
        <f t="shared" si="315"/>
        <v>564552 - IEA</v>
      </c>
      <c r="F20194" t="s">
        <v>51299</v>
      </c>
      <c r="I20194" t="s">
        <v>1943</v>
      </c>
      <c r="K20194" t="s">
        <v>208</v>
      </c>
      <c r="L20194" t="s">
        <v>51462</v>
      </c>
      <c r="N20194" t="s">
        <v>208</v>
      </c>
      <c r="O20194" t="s">
        <v>476</v>
      </c>
      <c r="P20194" t="s">
        <v>476</v>
      </c>
    </row>
    <row r="20195" spans="3:16">
      <c r="C20195" t="s">
        <v>51271</v>
      </c>
      <c r="D20195" t="s">
        <v>51270</v>
      </c>
      <c r="E20195" t="str">
        <f t="shared" si="315"/>
        <v>562490 - INA</v>
      </c>
      <c r="F20195" t="s">
        <v>23674</v>
      </c>
      <c r="G20195" t="s">
        <v>51269</v>
      </c>
      <c r="I20195" t="s">
        <v>1943</v>
      </c>
      <c r="K20195" t="s">
        <v>208</v>
      </c>
      <c r="L20195" t="s">
        <v>51268</v>
      </c>
      <c r="N20195" t="s">
        <v>208</v>
      </c>
      <c r="O20195" t="s">
        <v>476</v>
      </c>
      <c r="P20195" t="s">
        <v>476</v>
      </c>
    </row>
    <row r="20196" spans="3:16">
      <c r="C20196" t="s">
        <v>51229</v>
      </c>
      <c r="D20196" t="s">
        <v>51228</v>
      </c>
      <c r="E20196" t="str">
        <f t="shared" si="315"/>
        <v>610343 - IPVS</v>
      </c>
      <c r="F20196" t="s">
        <v>51227</v>
      </c>
      <c r="G20196" t="s">
        <v>51226</v>
      </c>
      <c r="H20196" t="s">
        <v>51225</v>
      </c>
      <c r="I20196" t="s">
        <v>1943</v>
      </c>
      <c r="J20196" t="s">
        <v>51224</v>
      </c>
      <c r="K20196" t="s">
        <v>208</v>
      </c>
      <c r="L20196" t="s">
        <v>51223</v>
      </c>
      <c r="N20196" t="s">
        <v>208</v>
      </c>
      <c r="O20196" t="s">
        <v>476</v>
      </c>
      <c r="P20196" t="s">
        <v>476</v>
      </c>
    </row>
    <row r="20197" spans="3:16">
      <c r="C20197" t="s">
        <v>51141</v>
      </c>
      <c r="D20197" t="s">
        <v>51140</v>
      </c>
      <c r="E20197" t="str">
        <f t="shared" si="315"/>
        <v>528110 - ISIAL</v>
      </c>
      <c r="F20197" t="s">
        <v>51139</v>
      </c>
      <c r="G20197" t="s">
        <v>51138</v>
      </c>
      <c r="I20197" t="s">
        <v>1943</v>
      </c>
      <c r="K20197" t="s">
        <v>208</v>
      </c>
      <c r="L20197" t="s">
        <v>51137</v>
      </c>
      <c r="N20197" t="s">
        <v>208</v>
      </c>
      <c r="O20197" t="s">
        <v>476</v>
      </c>
      <c r="P20197" t="s">
        <v>476</v>
      </c>
    </row>
    <row r="20198" spans="3:16">
      <c r="C20198" t="s">
        <v>50870</v>
      </c>
      <c r="D20198" t="s">
        <v>50869</v>
      </c>
      <c r="E20198" t="str">
        <f t="shared" si="315"/>
        <v>672282 - ISIAN</v>
      </c>
      <c r="F20198" t="s">
        <v>37918</v>
      </c>
      <c r="G20198" t="s">
        <v>50868</v>
      </c>
      <c r="H20198" t="s">
        <v>50867</v>
      </c>
      <c r="I20198" t="s">
        <v>1943</v>
      </c>
      <c r="K20198" t="s">
        <v>208</v>
      </c>
      <c r="L20198" t="s">
        <v>50866</v>
      </c>
      <c r="N20198" t="s">
        <v>208</v>
      </c>
      <c r="O20198" t="s">
        <v>476</v>
      </c>
      <c r="P20198" t="s">
        <v>476</v>
      </c>
    </row>
    <row r="20199" spans="3:16">
      <c r="C20199" t="s">
        <v>50828</v>
      </c>
      <c r="D20199" t="s">
        <v>50827</v>
      </c>
      <c r="E20199" t="str">
        <f t="shared" si="315"/>
        <v>525315 - ISOP</v>
      </c>
      <c r="F20199" t="s">
        <v>1938</v>
      </c>
      <c r="G20199" t="s">
        <v>50826</v>
      </c>
      <c r="I20199" t="s">
        <v>1943</v>
      </c>
      <c r="J20199" t="s">
        <v>50825</v>
      </c>
      <c r="K20199" t="s">
        <v>208</v>
      </c>
      <c r="L20199" t="s">
        <v>50824</v>
      </c>
      <c r="N20199" t="s">
        <v>208</v>
      </c>
      <c r="O20199" t="s">
        <v>476</v>
      </c>
      <c r="P20199" t="s">
        <v>476</v>
      </c>
    </row>
    <row r="20200" spans="3:16">
      <c r="C20200" t="s">
        <v>50823</v>
      </c>
      <c r="D20200" t="s">
        <v>50822</v>
      </c>
      <c r="E20200" t="str">
        <f t="shared" si="315"/>
        <v>577870 - ISPRM</v>
      </c>
      <c r="F20200" t="s">
        <v>50821</v>
      </c>
      <c r="G20200" t="s">
        <v>15042</v>
      </c>
      <c r="H20200" t="s">
        <v>50820</v>
      </c>
      <c r="I20200" t="s">
        <v>1943</v>
      </c>
      <c r="J20200" t="s">
        <v>50819</v>
      </c>
      <c r="K20200" t="s">
        <v>208</v>
      </c>
      <c r="L20200" t="s">
        <v>50818</v>
      </c>
      <c r="N20200" t="s">
        <v>208</v>
      </c>
      <c r="O20200" t="s">
        <v>476</v>
      </c>
      <c r="P20200" t="s">
        <v>476</v>
      </c>
    </row>
    <row r="20201" spans="3:16">
      <c r="C20201" t="s">
        <v>48312</v>
      </c>
      <c r="D20201" t="s">
        <v>48312</v>
      </c>
      <c r="E20201" t="str">
        <f t="shared" si="315"/>
        <v>558758 - KENES INTERNATIONAL</v>
      </c>
      <c r="F20201" t="s">
        <v>29980</v>
      </c>
      <c r="G20201" t="s">
        <v>48311</v>
      </c>
      <c r="I20201" t="s">
        <v>1943</v>
      </c>
      <c r="J20201" t="s">
        <v>48310</v>
      </c>
      <c r="K20201" t="s">
        <v>208</v>
      </c>
      <c r="L20201" t="s">
        <v>48309</v>
      </c>
      <c r="N20201" t="s">
        <v>208</v>
      </c>
      <c r="O20201" t="s">
        <v>476</v>
      </c>
      <c r="P20201" t="s">
        <v>476</v>
      </c>
    </row>
    <row r="20202" spans="3:16">
      <c r="C20202" t="s">
        <v>36729</v>
      </c>
      <c r="D20202" t="s">
        <v>36729</v>
      </c>
      <c r="E20202" t="str">
        <f t="shared" si="315"/>
        <v>626430 - MERMINOD GAELLE</v>
      </c>
      <c r="F20202" t="s">
        <v>2994</v>
      </c>
      <c r="G20202" t="s">
        <v>36728</v>
      </c>
      <c r="I20202" t="s">
        <v>1943</v>
      </c>
      <c r="J20202" t="s">
        <v>36727</v>
      </c>
      <c r="K20202" t="s">
        <v>208</v>
      </c>
      <c r="L20202" t="s">
        <v>36726</v>
      </c>
      <c r="N20202" t="s">
        <v>208</v>
      </c>
      <c r="O20202" t="s">
        <v>476</v>
      </c>
      <c r="P20202" t="s">
        <v>476</v>
      </c>
    </row>
    <row r="20203" spans="3:16">
      <c r="C20203" t="s">
        <v>15044</v>
      </c>
      <c r="D20203" t="s">
        <v>15043</v>
      </c>
      <c r="E20203" t="str">
        <f t="shared" si="315"/>
        <v>555034 - SIOP</v>
      </c>
      <c r="F20203" t="s">
        <v>10207</v>
      </c>
      <c r="G20203" t="s">
        <v>15042</v>
      </c>
      <c r="I20203" t="s">
        <v>1943</v>
      </c>
      <c r="J20203" t="s">
        <v>15041</v>
      </c>
      <c r="K20203" t="s">
        <v>208</v>
      </c>
      <c r="L20203" t="s">
        <v>15040</v>
      </c>
      <c r="N20203" t="s">
        <v>208</v>
      </c>
      <c r="O20203" t="s">
        <v>476</v>
      </c>
      <c r="P20203" t="s">
        <v>476</v>
      </c>
    </row>
    <row r="20204" spans="3:16">
      <c r="C20204" t="s">
        <v>12135</v>
      </c>
      <c r="D20204" t="s">
        <v>12134</v>
      </c>
      <c r="E20204" t="str">
        <f t="shared" si="315"/>
        <v>638470 - SFITS</v>
      </c>
      <c r="F20204" t="s">
        <v>1774</v>
      </c>
      <c r="G20204" t="s">
        <v>12133</v>
      </c>
      <c r="I20204" t="s">
        <v>1943</v>
      </c>
      <c r="J20204" t="s">
        <v>12132</v>
      </c>
      <c r="K20204" t="s">
        <v>208</v>
      </c>
      <c r="L20204" t="s">
        <v>12131</v>
      </c>
      <c r="N20204" t="s">
        <v>208</v>
      </c>
      <c r="O20204" t="s">
        <v>476</v>
      </c>
      <c r="P20204" t="s">
        <v>476</v>
      </c>
    </row>
    <row r="20205" spans="3:16">
      <c r="C20205" t="s">
        <v>11967</v>
      </c>
      <c r="D20205" t="s">
        <v>11967</v>
      </c>
      <c r="E20205" t="str">
        <f t="shared" si="315"/>
        <v>529473 - SYMPORG SA</v>
      </c>
      <c r="F20205" t="s">
        <v>11966</v>
      </c>
      <c r="G20205" t="s">
        <v>11965</v>
      </c>
      <c r="I20205" t="s">
        <v>1943</v>
      </c>
      <c r="J20205" t="s">
        <v>11964</v>
      </c>
      <c r="K20205" t="s">
        <v>208</v>
      </c>
      <c r="L20205" t="s">
        <v>11963</v>
      </c>
      <c r="N20205" t="s">
        <v>208</v>
      </c>
      <c r="O20205" t="s">
        <v>476</v>
      </c>
      <c r="P20205" t="s">
        <v>476</v>
      </c>
    </row>
    <row r="20206" spans="3:16">
      <c r="C20206" t="s">
        <v>7477</v>
      </c>
      <c r="D20206" t="s">
        <v>7476</v>
      </c>
      <c r="E20206" t="str">
        <f t="shared" si="315"/>
        <v>547220 - UICC</v>
      </c>
      <c r="F20206" t="s">
        <v>7475</v>
      </c>
      <c r="G20206" t="s">
        <v>7474</v>
      </c>
      <c r="I20206" t="s">
        <v>1943</v>
      </c>
      <c r="J20206" t="s">
        <v>7473</v>
      </c>
      <c r="K20206" t="s">
        <v>208</v>
      </c>
      <c r="L20206" t="s">
        <v>7472</v>
      </c>
      <c r="N20206" t="s">
        <v>208</v>
      </c>
      <c r="O20206" t="s">
        <v>476</v>
      </c>
      <c r="P20206" t="s">
        <v>476</v>
      </c>
    </row>
    <row r="20207" spans="3:16">
      <c r="C20207" t="s">
        <v>6088</v>
      </c>
      <c r="D20207" t="s">
        <v>6087</v>
      </c>
      <c r="E20207" t="str">
        <f t="shared" si="315"/>
        <v>44040 - UNIGE</v>
      </c>
      <c r="G20207" t="s">
        <v>6086</v>
      </c>
      <c r="I20207" t="s">
        <v>1943</v>
      </c>
      <c r="J20207" t="s">
        <v>6085</v>
      </c>
      <c r="K20207" t="s">
        <v>208</v>
      </c>
      <c r="L20207" t="s">
        <v>6084</v>
      </c>
      <c r="N20207" t="s">
        <v>208</v>
      </c>
      <c r="O20207" t="s">
        <v>476</v>
      </c>
      <c r="P20207" t="s">
        <v>476</v>
      </c>
    </row>
    <row r="20208" spans="3:16">
      <c r="C20208" t="s">
        <v>1947</v>
      </c>
      <c r="D20208" t="s">
        <v>1946</v>
      </c>
      <c r="E20208" t="str">
        <f t="shared" si="315"/>
        <v>668990 - WHO - OMS</v>
      </c>
      <c r="F20208" t="s">
        <v>1945</v>
      </c>
      <c r="G20208" t="s">
        <v>1944</v>
      </c>
      <c r="I20208" t="s">
        <v>1943</v>
      </c>
      <c r="J20208" t="s">
        <v>1942</v>
      </c>
      <c r="K20208" t="s">
        <v>208</v>
      </c>
      <c r="L20208" t="s">
        <v>1941</v>
      </c>
      <c r="N20208" t="s">
        <v>208</v>
      </c>
      <c r="O20208" t="s">
        <v>476</v>
      </c>
      <c r="P20208" t="s">
        <v>476</v>
      </c>
    </row>
    <row r="20209" spans="3:16">
      <c r="C20209" t="s">
        <v>120053</v>
      </c>
      <c r="D20209" t="s">
        <v>120052</v>
      </c>
      <c r="E20209" t="str">
        <f t="shared" si="315"/>
        <v>588740 - AOVA SUISSE</v>
      </c>
      <c r="F20209" t="s">
        <v>114382</v>
      </c>
      <c r="G20209" t="s">
        <v>120051</v>
      </c>
      <c r="I20209" t="s">
        <v>29953</v>
      </c>
      <c r="J20209" t="s">
        <v>120050</v>
      </c>
      <c r="K20209" t="s">
        <v>208</v>
      </c>
      <c r="L20209" t="s">
        <v>120049</v>
      </c>
      <c r="N20209" t="s">
        <v>208</v>
      </c>
      <c r="O20209" t="s">
        <v>476</v>
      </c>
      <c r="P20209" t="s">
        <v>476</v>
      </c>
    </row>
    <row r="20210" spans="3:16">
      <c r="C20210" t="s">
        <v>29955</v>
      </c>
      <c r="D20210" t="s">
        <v>29955</v>
      </c>
      <c r="E20210" t="str">
        <f t="shared" si="315"/>
        <v>668801 - PAGE DOMINIQUE</v>
      </c>
      <c r="F20210" t="s">
        <v>3690</v>
      </c>
      <c r="G20210" t="s">
        <v>29954</v>
      </c>
      <c r="I20210" t="s">
        <v>29953</v>
      </c>
      <c r="K20210" t="s">
        <v>208</v>
      </c>
      <c r="L20210" t="s">
        <v>29952</v>
      </c>
      <c r="N20210" t="s">
        <v>208</v>
      </c>
      <c r="O20210" t="s">
        <v>476</v>
      </c>
      <c r="P20210" t="s">
        <v>476</v>
      </c>
    </row>
    <row r="20211" spans="3:16">
      <c r="C20211" t="s">
        <v>112160</v>
      </c>
      <c r="D20211" t="s">
        <v>112160</v>
      </c>
      <c r="E20211" t="str">
        <f t="shared" si="315"/>
        <v>464910 - BRIEF'R FORMATION</v>
      </c>
      <c r="F20211" t="s">
        <v>112159</v>
      </c>
      <c r="G20211" t="s">
        <v>112158</v>
      </c>
      <c r="I20211" t="s">
        <v>112157</v>
      </c>
      <c r="J20211" t="s">
        <v>112156</v>
      </c>
      <c r="K20211" t="s">
        <v>208</v>
      </c>
      <c r="L20211" t="s">
        <v>112155</v>
      </c>
      <c r="N20211" t="s">
        <v>208</v>
      </c>
      <c r="O20211" t="s">
        <v>476</v>
      </c>
      <c r="P20211" t="s">
        <v>476</v>
      </c>
    </row>
    <row r="20212" spans="3:16">
      <c r="C20212" t="s">
        <v>24866</v>
      </c>
      <c r="D20212" t="s">
        <v>24865</v>
      </c>
      <c r="E20212" t="str">
        <f t="shared" si="315"/>
        <v>552665 - PSYCHOMOTRICITE ET SYSTEMIQUE</v>
      </c>
      <c r="F20212" t="s">
        <v>23336</v>
      </c>
      <c r="G20212" t="s">
        <v>24864</v>
      </c>
      <c r="H20212" t="s">
        <v>24863</v>
      </c>
      <c r="I20212" t="s">
        <v>24862</v>
      </c>
      <c r="K20212" t="s">
        <v>208</v>
      </c>
      <c r="L20212" t="s">
        <v>24861</v>
      </c>
      <c r="N20212" t="s">
        <v>208</v>
      </c>
      <c r="O20212" t="s">
        <v>476</v>
      </c>
      <c r="P20212" t="s">
        <v>476</v>
      </c>
    </row>
    <row r="20213" spans="3:16">
      <c r="C20213" t="s">
        <v>49278</v>
      </c>
      <c r="D20213" t="s">
        <v>49278</v>
      </c>
      <c r="E20213" t="str">
        <f t="shared" si="315"/>
        <v>615389 - JL MANAGEMENT SA</v>
      </c>
      <c r="F20213" t="s">
        <v>26628</v>
      </c>
      <c r="G20213" t="s">
        <v>49277</v>
      </c>
      <c r="I20213" t="s">
        <v>49276</v>
      </c>
      <c r="J20213" t="s">
        <v>49275</v>
      </c>
      <c r="K20213" t="s">
        <v>208</v>
      </c>
      <c r="L20213" t="s">
        <v>49274</v>
      </c>
      <c r="N20213" t="s">
        <v>208</v>
      </c>
      <c r="O20213" t="s">
        <v>476</v>
      </c>
      <c r="P20213" t="s">
        <v>476</v>
      </c>
    </row>
    <row r="20214" spans="3:16">
      <c r="C20214" t="s">
        <v>51550</v>
      </c>
      <c r="D20214" t="s">
        <v>51549</v>
      </c>
      <c r="E20214" t="str">
        <f t="shared" si="315"/>
        <v>583881 - ICAR</v>
      </c>
      <c r="F20214" t="s">
        <v>24875</v>
      </c>
      <c r="G20214" t="s">
        <v>51548</v>
      </c>
      <c r="H20214" t="s">
        <v>51547</v>
      </c>
      <c r="I20214" t="s">
        <v>51546</v>
      </c>
      <c r="K20214" t="s">
        <v>208</v>
      </c>
      <c r="L20214" t="s">
        <v>51545</v>
      </c>
      <c r="N20214" t="s">
        <v>208</v>
      </c>
      <c r="O20214" t="s">
        <v>476</v>
      </c>
      <c r="P20214" t="s">
        <v>476</v>
      </c>
    </row>
    <row r="20215" spans="3:16">
      <c r="C20215" t="s">
        <v>98041</v>
      </c>
      <c r="D20215" t="s">
        <v>98041</v>
      </c>
      <c r="E20215" t="str">
        <f t="shared" si="315"/>
        <v>546884 - CG JUNG INSTITUTE ZURICH</v>
      </c>
      <c r="F20215" t="s">
        <v>98040</v>
      </c>
      <c r="G20215" t="s">
        <v>98039</v>
      </c>
      <c r="I20215" t="s">
        <v>98038</v>
      </c>
      <c r="J20215" t="s">
        <v>98037</v>
      </c>
      <c r="K20215" t="s">
        <v>208</v>
      </c>
      <c r="L20215" t="s">
        <v>98036</v>
      </c>
      <c r="N20215" t="s">
        <v>208</v>
      </c>
      <c r="O20215" t="s">
        <v>476</v>
      </c>
      <c r="P20215" t="s">
        <v>476</v>
      </c>
    </row>
    <row r="20216" spans="3:16">
      <c r="C20216" t="s">
        <v>134690</v>
      </c>
      <c r="D20216" t="s">
        <v>134690</v>
      </c>
      <c r="E20216" t="str">
        <f t="shared" si="315"/>
        <v>513477 - ADDICTION SUISSE</v>
      </c>
      <c r="F20216" t="s">
        <v>134689</v>
      </c>
      <c r="G20216" t="s">
        <v>134688</v>
      </c>
      <c r="I20216" t="s">
        <v>6017</v>
      </c>
      <c r="J20216" t="s">
        <v>134687</v>
      </c>
      <c r="K20216" t="s">
        <v>208</v>
      </c>
      <c r="L20216" t="s">
        <v>134686</v>
      </c>
      <c r="N20216" t="s">
        <v>208</v>
      </c>
      <c r="O20216" t="s">
        <v>476</v>
      </c>
      <c r="P20216" t="s">
        <v>476</v>
      </c>
    </row>
    <row r="20217" spans="3:16">
      <c r="C20217" t="s">
        <v>124512</v>
      </c>
      <c r="D20217" t="s">
        <v>124511</v>
      </c>
      <c r="E20217" t="str">
        <f t="shared" si="315"/>
        <v>469610 - ASRIC</v>
      </c>
      <c r="H20217" t="s">
        <v>124510</v>
      </c>
      <c r="I20217" t="s">
        <v>6017</v>
      </c>
      <c r="K20217" t="s">
        <v>208</v>
      </c>
      <c r="L20217" t="s">
        <v>124509</v>
      </c>
      <c r="N20217" t="s">
        <v>208</v>
      </c>
      <c r="O20217" t="s">
        <v>476</v>
      </c>
      <c r="P20217" t="s">
        <v>476</v>
      </c>
    </row>
    <row r="20218" spans="3:16">
      <c r="C20218" t="s">
        <v>120947</v>
      </c>
      <c r="D20218" t="s">
        <v>120946</v>
      </c>
      <c r="E20218" t="str">
        <f t="shared" si="315"/>
        <v>542362 - AIPU</v>
      </c>
      <c r="F20218" t="s">
        <v>120945</v>
      </c>
      <c r="G20218" t="s">
        <v>120944</v>
      </c>
      <c r="I20218" t="s">
        <v>6017</v>
      </c>
      <c r="K20218" t="s">
        <v>208</v>
      </c>
      <c r="L20218" t="s">
        <v>120943</v>
      </c>
      <c r="N20218" t="s">
        <v>208</v>
      </c>
      <c r="O20218" t="s">
        <v>476</v>
      </c>
      <c r="P20218" t="s">
        <v>476</v>
      </c>
    </row>
    <row r="20219" spans="3:16">
      <c r="C20219" t="s">
        <v>119767</v>
      </c>
      <c r="D20219" t="s">
        <v>119767</v>
      </c>
      <c r="E20219" t="str">
        <f t="shared" si="315"/>
        <v>641728 - ASSOCIATION POSITIVEMINDERS</v>
      </c>
      <c r="F20219" t="s">
        <v>28361</v>
      </c>
      <c r="G20219" t="s">
        <v>119766</v>
      </c>
      <c r="I20219" t="s">
        <v>6017</v>
      </c>
      <c r="J20219" t="s">
        <v>119765</v>
      </c>
      <c r="K20219" t="s">
        <v>208</v>
      </c>
      <c r="L20219" t="s">
        <v>119764</v>
      </c>
      <c r="N20219" t="s">
        <v>208</v>
      </c>
      <c r="O20219" t="s">
        <v>476</v>
      </c>
      <c r="P20219" t="s">
        <v>476</v>
      </c>
    </row>
    <row r="20220" spans="3:16">
      <c r="C20220" t="s">
        <v>118552</v>
      </c>
      <c r="D20220" t="s">
        <v>118551</v>
      </c>
      <c r="E20220" t="str">
        <f t="shared" si="315"/>
        <v>625966 - AROMU</v>
      </c>
      <c r="F20220" t="s">
        <v>14008</v>
      </c>
      <c r="G20220" t="s">
        <v>118550</v>
      </c>
      <c r="H20220" t="s">
        <v>118549</v>
      </c>
      <c r="I20220" t="s">
        <v>6017</v>
      </c>
      <c r="J20220" t="s">
        <v>100846</v>
      </c>
      <c r="K20220" t="s">
        <v>208</v>
      </c>
      <c r="L20220" t="s">
        <v>118548</v>
      </c>
      <c r="N20220" t="s">
        <v>208</v>
      </c>
      <c r="O20220" t="s">
        <v>476</v>
      </c>
      <c r="P20220" t="s">
        <v>476</v>
      </c>
    </row>
    <row r="20221" spans="3:16">
      <c r="C20221" t="s">
        <v>116741</v>
      </c>
      <c r="D20221" t="s">
        <v>116741</v>
      </c>
      <c r="E20221" t="str">
        <f t="shared" si="315"/>
        <v>499766 - AUTISME SUISSE ROMANDE</v>
      </c>
      <c r="F20221" t="s">
        <v>7911</v>
      </c>
      <c r="G20221" t="s">
        <v>116740</v>
      </c>
      <c r="I20221" t="s">
        <v>6017</v>
      </c>
      <c r="J20221" t="s">
        <v>116739</v>
      </c>
      <c r="K20221" t="s">
        <v>208</v>
      </c>
      <c r="L20221" t="s">
        <v>116738</v>
      </c>
      <c r="N20221" t="s">
        <v>208</v>
      </c>
      <c r="O20221" t="s">
        <v>476</v>
      </c>
      <c r="P20221" t="s">
        <v>476</v>
      </c>
    </row>
    <row r="20222" spans="3:16">
      <c r="C20222" t="s">
        <v>113677</v>
      </c>
      <c r="D20222" t="s">
        <v>113676</v>
      </c>
      <c r="E20222" t="str">
        <f t="shared" si="315"/>
        <v>674886 - BH FINANCE CONSULTING - CIS</v>
      </c>
      <c r="F20222" t="s">
        <v>14269</v>
      </c>
      <c r="G20222" t="s">
        <v>113675</v>
      </c>
      <c r="I20222" t="s">
        <v>6017</v>
      </c>
      <c r="J20222" t="s">
        <v>113674</v>
      </c>
      <c r="K20222" t="s">
        <v>208</v>
      </c>
      <c r="L20222" t="s">
        <v>113673</v>
      </c>
      <c r="N20222" t="s">
        <v>208</v>
      </c>
      <c r="O20222" t="s">
        <v>476</v>
      </c>
      <c r="P20222" t="s">
        <v>476</v>
      </c>
    </row>
    <row r="20223" spans="3:16">
      <c r="C20223" t="s">
        <v>112855</v>
      </c>
      <c r="D20223" t="s">
        <v>112854</v>
      </c>
      <c r="E20223" t="str">
        <f t="shared" si="315"/>
        <v>643660 - BMAS</v>
      </c>
      <c r="F20223" t="s">
        <v>13332</v>
      </c>
      <c r="G20223" t="s">
        <v>112853</v>
      </c>
      <c r="H20223" t="s">
        <v>112852</v>
      </c>
      <c r="I20223" t="s">
        <v>6017</v>
      </c>
      <c r="K20223" t="s">
        <v>208</v>
      </c>
      <c r="L20223" t="s">
        <v>112851</v>
      </c>
      <c r="N20223" t="s">
        <v>208</v>
      </c>
      <c r="O20223" t="s">
        <v>476</v>
      </c>
      <c r="P20223" t="s">
        <v>476</v>
      </c>
    </row>
    <row r="20224" spans="3:16">
      <c r="C20224" t="s">
        <v>100849</v>
      </c>
      <c r="D20224" t="s">
        <v>100848</v>
      </c>
      <c r="E20224" t="str">
        <f t="shared" si="315"/>
        <v>502881 - CHUV</v>
      </c>
      <c r="F20224" t="s">
        <v>73364</v>
      </c>
      <c r="G20224" t="s">
        <v>100847</v>
      </c>
      <c r="I20224" t="s">
        <v>6017</v>
      </c>
      <c r="J20224" t="s">
        <v>100846</v>
      </c>
      <c r="K20224" t="s">
        <v>208</v>
      </c>
      <c r="L20224" t="s">
        <v>100845</v>
      </c>
      <c r="N20224" t="s">
        <v>208</v>
      </c>
      <c r="O20224" t="s">
        <v>476</v>
      </c>
      <c r="P20224" t="s">
        <v>476</v>
      </c>
    </row>
    <row r="20225" spans="3:16">
      <c r="C20225" t="s">
        <v>99424</v>
      </c>
      <c r="D20225" t="s">
        <v>99423</v>
      </c>
      <c r="E20225" t="str">
        <f t="shared" si="315"/>
        <v>535618 - CURML</v>
      </c>
      <c r="F20225" t="s">
        <v>99422</v>
      </c>
      <c r="G20225" t="s">
        <v>99421</v>
      </c>
      <c r="H20225" t="s">
        <v>99420</v>
      </c>
      <c r="I20225" t="s">
        <v>6017</v>
      </c>
      <c r="J20225" t="s">
        <v>99419</v>
      </c>
      <c r="K20225" t="s">
        <v>208</v>
      </c>
      <c r="L20225" t="s">
        <v>99418</v>
      </c>
      <c r="N20225" t="s">
        <v>208</v>
      </c>
      <c r="O20225" t="s">
        <v>476</v>
      </c>
      <c r="P20225" t="s">
        <v>476</v>
      </c>
    </row>
    <row r="20226" spans="3:16">
      <c r="C20226" t="s">
        <v>95388</v>
      </c>
      <c r="D20226" t="s">
        <v>95388</v>
      </c>
      <c r="E20226" t="str">
        <f t="shared" ref="E20226:E20289" si="316">_xlfn.CONCAT(L20226," - ",D20226)</f>
        <v>593620 - CLUB JULES GONIN</v>
      </c>
      <c r="F20226" t="s">
        <v>3763</v>
      </c>
      <c r="G20226" t="s">
        <v>95387</v>
      </c>
      <c r="H20226" t="s">
        <v>95386</v>
      </c>
      <c r="I20226" t="s">
        <v>6017</v>
      </c>
      <c r="J20226" t="s">
        <v>95385</v>
      </c>
      <c r="K20226" t="s">
        <v>208</v>
      </c>
      <c r="L20226" t="s">
        <v>95384</v>
      </c>
      <c r="N20226" t="s">
        <v>208</v>
      </c>
      <c r="O20226" t="s">
        <v>476</v>
      </c>
      <c r="P20226" t="s">
        <v>476</v>
      </c>
    </row>
    <row r="20227" spans="3:16">
      <c r="C20227" t="s">
        <v>93632</v>
      </c>
      <c r="D20227" t="s">
        <v>93631</v>
      </c>
      <c r="E20227" t="str">
        <f t="shared" si="316"/>
        <v>610902 - CIO - IOC</v>
      </c>
      <c r="F20227" t="s">
        <v>75588</v>
      </c>
      <c r="G20227" t="s">
        <v>93630</v>
      </c>
      <c r="I20227" t="s">
        <v>6017</v>
      </c>
      <c r="K20227" t="s">
        <v>208</v>
      </c>
      <c r="L20227" t="s">
        <v>93629</v>
      </c>
      <c r="N20227" t="s">
        <v>208</v>
      </c>
      <c r="O20227" t="s">
        <v>476</v>
      </c>
      <c r="P20227" t="s">
        <v>476</v>
      </c>
    </row>
    <row r="20228" spans="3:16">
      <c r="C20228" t="s">
        <v>90446</v>
      </c>
      <c r="D20228" t="s">
        <v>90445</v>
      </c>
      <c r="E20228" t="str">
        <f t="shared" si="316"/>
        <v>655910 - CRV</v>
      </c>
      <c r="F20228" t="s">
        <v>3085</v>
      </c>
      <c r="G20228" t="s">
        <v>90444</v>
      </c>
      <c r="I20228" t="s">
        <v>6017</v>
      </c>
      <c r="J20228" t="s">
        <v>90443</v>
      </c>
      <c r="K20228" t="s">
        <v>208</v>
      </c>
      <c r="L20228" t="s">
        <v>90442</v>
      </c>
      <c r="N20228" t="s">
        <v>208</v>
      </c>
      <c r="O20228" t="s">
        <v>476</v>
      </c>
      <c r="P20228" t="s">
        <v>476</v>
      </c>
    </row>
    <row r="20229" spans="3:16">
      <c r="C20229" t="s">
        <v>80316</v>
      </c>
      <c r="D20229" t="s">
        <v>80316</v>
      </c>
      <c r="E20229" t="str">
        <f t="shared" si="316"/>
        <v>659915 - EMDR EUROPE ASSOCATION</v>
      </c>
      <c r="F20229" t="s">
        <v>36629</v>
      </c>
      <c r="G20229" t="s">
        <v>80315</v>
      </c>
      <c r="I20229" t="s">
        <v>6017</v>
      </c>
      <c r="K20229" t="s">
        <v>208</v>
      </c>
      <c r="L20229" t="s">
        <v>80314</v>
      </c>
      <c r="N20229" t="s">
        <v>208</v>
      </c>
      <c r="O20229" t="s">
        <v>476</v>
      </c>
      <c r="P20229" t="s">
        <v>476</v>
      </c>
    </row>
    <row r="20230" spans="3:16">
      <c r="C20230" t="s">
        <v>75720</v>
      </c>
      <c r="D20230" t="s">
        <v>75710</v>
      </c>
      <c r="E20230" t="str">
        <f t="shared" si="316"/>
        <v>511705 - ERS</v>
      </c>
      <c r="G20230" t="s">
        <v>75719</v>
      </c>
      <c r="I20230" t="s">
        <v>6017</v>
      </c>
      <c r="J20230" t="s">
        <v>75718</v>
      </c>
      <c r="K20230" t="s">
        <v>208</v>
      </c>
      <c r="L20230" t="s">
        <v>75717</v>
      </c>
      <c r="N20230" t="s">
        <v>208</v>
      </c>
      <c r="O20230" t="s">
        <v>476</v>
      </c>
      <c r="P20230" t="s">
        <v>476</v>
      </c>
    </row>
    <row r="20231" spans="3:16">
      <c r="C20231" t="s">
        <v>70160</v>
      </c>
      <c r="D20231" t="s">
        <v>70159</v>
      </c>
      <c r="E20231" t="str">
        <f t="shared" si="316"/>
        <v>574077 - UNIL-EPFL</v>
      </c>
      <c r="F20231" t="s">
        <v>14651</v>
      </c>
      <c r="G20231" t="s">
        <v>70158</v>
      </c>
      <c r="I20231" t="s">
        <v>6017</v>
      </c>
      <c r="J20231" t="s">
        <v>70157</v>
      </c>
      <c r="K20231" t="s">
        <v>208</v>
      </c>
      <c r="L20231" t="s">
        <v>70156</v>
      </c>
      <c r="N20231" t="s">
        <v>208</v>
      </c>
      <c r="O20231" t="s">
        <v>476</v>
      </c>
      <c r="P20231" t="s">
        <v>476</v>
      </c>
    </row>
    <row r="20232" spans="3:16">
      <c r="C20232" t="s">
        <v>64459</v>
      </c>
      <c r="D20232" t="s">
        <v>64458</v>
      </c>
      <c r="E20232" t="str">
        <f t="shared" si="316"/>
        <v>603790 - GRAAP-F</v>
      </c>
      <c r="F20232" t="s">
        <v>64457</v>
      </c>
      <c r="G20232" t="s">
        <v>64456</v>
      </c>
      <c r="H20232" t="s">
        <v>64455</v>
      </c>
      <c r="I20232" t="s">
        <v>6017</v>
      </c>
      <c r="J20232" t="s">
        <v>64454</v>
      </c>
      <c r="K20232" t="s">
        <v>208</v>
      </c>
      <c r="L20232" t="s">
        <v>64453</v>
      </c>
      <c r="N20232" t="s">
        <v>208</v>
      </c>
      <c r="O20232" t="s">
        <v>476</v>
      </c>
      <c r="P20232" t="s">
        <v>476</v>
      </c>
    </row>
    <row r="20233" spans="3:16">
      <c r="C20233" t="s">
        <v>63239</v>
      </c>
      <c r="D20233" t="s">
        <v>63238</v>
      </c>
      <c r="E20233" t="str">
        <f t="shared" si="316"/>
        <v>509097 - GREA</v>
      </c>
      <c r="F20233" t="s">
        <v>63237</v>
      </c>
      <c r="G20233" t="s">
        <v>63236</v>
      </c>
      <c r="H20233" t="s">
        <v>63235</v>
      </c>
      <c r="I20233" t="s">
        <v>6017</v>
      </c>
      <c r="J20233" t="s">
        <v>63234</v>
      </c>
      <c r="K20233" t="s">
        <v>208</v>
      </c>
      <c r="L20233" t="s">
        <v>63233</v>
      </c>
      <c r="N20233" t="s">
        <v>208</v>
      </c>
      <c r="O20233" t="s">
        <v>476</v>
      </c>
      <c r="P20233" t="s">
        <v>476</v>
      </c>
    </row>
    <row r="20234" spans="3:16">
      <c r="C20234" t="s">
        <v>62238</v>
      </c>
      <c r="D20234" t="s">
        <v>62237</v>
      </c>
      <c r="E20234" t="str">
        <f t="shared" si="316"/>
        <v>488525 - HECV SANTE</v>
      </c>
      <c r="F20234" t="s">
        <v>62236</v>
      </c>
      <c r="G20234" t="s">
        <v>62235</v>
      </c>
      <c r="I20234" t="s">
        <v>6017</v>
      </c>
      <c r="J20234" t="s">
        <v>62205</v>
      </c>
      <c r="K20234" t="s">
        <v>208</v>
      </c>
      <c r="L20234" t="s">
        <v>62234</v>
      </c>
      <c r="N20234" t="s">
        <v>208</v>
      </c>
      <c r="O20234" t="s">
        <v>476</v>
      </c>
      <c r="P20234" t="s">
        <v>476</v>
      </c>
    </row>
    <row r="20235" spans="3:16">
      <c r="C20235" t="s">
        <v>62208</v>
      </c>
      <c r="D20235" t="s">
        <v>62207</v>
      </c>
      <c r="E20235" t="str">
        <f t="shared" si="316"/>
        <v>628499 - HESAV</v>
      </c>
      <c r="F20235" t="s">
        <v>2919</v>
      </c>
      <c r="G20235" t="s">
        <v>62206</v>
      </c>
      <c r="I20235" t="s">
        <v>6017</v>
      </c>
      <c r="J20235" t="s">
        <v>62205</v>
      </c>
      <c r="K20235" t="s">
        <v>208</v>
      </c>
      <c r="L20235" t="s">
        <v>62204</v>
      </c>
      <c r="N20235" t="s">
        <v>208</v>
      </c>
      <c r="O20235" t="s">
        <v>476</v>
      </c>
      <c r="P20235" t="s">
        <v>476</v>
      </c>
    </row>
    <row r="20236" spans="3:16">
      <c r="C20236" t="s">
        <v>62203</v>
      </c>
      <c r="D20236" t="s">
        <v>62202</v>
      </c>
      <c r="E20236" t="str">
        <f t="shared" si="316"/>
        <v>559106 - HETS AND SA - EESP</v>
      </c>
      <c r="F20236" t="s">
        <v>51238</v>
      </c>
      <c r="G20236" t="s">
        <v>62201</v>
      </c>
      <c r="I20236" t="s">
        <v>6017</v>
      </c>
      <c r="J20236" t="s">
        <v>62200</v>
      </c>
      <c r="K20236" t="s">
        <v>208</v>
      </c>
      <c r="L20236" t="s">
        <v>62199</v>
      </c>
      <c r="N20236" t="s">
        <v>208</v>
      </c>
      <c r="O20236" t="s">
        <v>476</v>
      </c>
      <c r="P20236" t="s">
        <v>476</v>
      </c>
    </row>
    <row r="20237" spans="3:16">
      <c r="C20237" t="s">
        <v>62165</v>
      </c>
      <c r="D20237" t="s">
        <v>62165</v>
      </c>
      <c r="E20237" t="str">
        <f t="shared" si="316"/>
        <v>493247 - HAUTE ECOLE PEDAGOGIQUE DE LAUSANNE</v>
      </c>
      <c r="F20237" t="s">
        <v>6019</v>
      </c>
      <c r="G20237" t="s">
        <v>62164</v>
      </c>
      <c r="I20237" t="s">
        <v>6017</v>
      </c>
      <c r="J20237" t="s">
        <v>62163</v>
      </c>
      <c r="K20237" t="s">
        <v>208</v>
      </c>
      <c r="L20237" t="s">
        <v>62162</v>
      </c>
      <c r="N20237" t="s">
        <v>208</v>
      </c>
      <c r="O20237" t="s">
        <v>476</v>
      </c>
      <c r="P20237" t="s">
        <v>476</v>
      </c>
    </row>
    <row r="20238" spans="3:16">
      <c r="C20238" t="s">
        <v>54821</v>
      </c>
      <c r="D20238" t="s">
        <v>54821</v>
      </c>
      <c r="E20238" t="str">
        <f t="shared" si="316"/>
        <v>491664 - INSTITUT ET HAUTE ECOLE DE LA SANTE LA SOURCE</v>
      </c>
      <c r="F20238" t="s">
        <v>54820</v>
      </c>
      <c r="G20238" t="s">
        <v>54819</v>
      </c>
      <c r="I20238" t="s">
        <v>6017</v>
      </c>
      <c r="J20238" t="s">
        <v>54818</v>
      </c>
      <c r="K20238" t="s">
        <v>208</v>
      </c>
      <c r="L20238" t="s">
        <v>54817</v>
      </c>
      <c r="N20238" t="s">
        <v>208</v>
      </c>
      <c r="O20238" t="s">
        <v>476</v>
      </c>
      <c r="P20238" t="s">
        <v>476</v>
      </c>
    </row>
    <row r="20239" spans="3:16">
      <c r="C20239" t="s">
        <v>52728</v>
      </c>
      <c r="D20239" t="s">
        <v>52727</v>
      </c>
      <c r="E20239" t="str">
        <f t="shared" si="316"/>
        <v>651357 - IRPT</v>
      </c>
      <c r="F20239" t="s">
        <v>13845</v>
      </c>
      <c r="G20239" t="s">
        <v>52726</v>
      </c>
      <c r="I20239" t="s">
        <v>6017</v>
      </c>
      <c r="J20239" t="s">
        <v>52725</v>
      </c>
      <c r="K20239" t="s">
        <v>208</v>
      </c>
      <c r="L20239" t="s">
        <v>52724</v>
      </c>
      <c r="N20239" t="s">
        <v>208</v>
      </c>
      <c r="O20239" t="s">
        <v>476</v>
      </c>
      <c r="P20239" t="s">
        <v>476</v>
      </c>
    </row>
    <row r="20240" spans="3:16">
      <c r="C20240" t="s">
        <v>51136</v>
      </c>
      <c r="D20240" t="s">
        <v>51135</v>
      </c>
      <c r="E20240" t="str">
        <f t="shared" si="316"/>
        <v>601949 - ISDS</v>
      </c>
      <c r="F20240" t="s">
        <v>16989</v>
      </c>
      <c r="G20240" t="s">
        <v>51134</v>
      </c>
      <c r="H20240" t="s">
        <v>51133</v>
      </c>
      <c r="I20240" t="s">
        <v>6017</v>
      </c>
      <c r="K20240" t="s">
        <v>208</v>
      </c>
      <c r="L20240" t="s">
        <v>51132</v>
      </c>
      <c r="N20240" t="s">
        <v>208</v>
      </c>
      <c r="O20240" t="s">
        <v>476</v>
      </c>
      <c r="P20240" t="s">
        <v>476</v>
      </c>
    </row>
    <row r="20241" spans="3:16">
      <c r="C20241" t="s">
        <v>51024</v>
      </c>
      <c r="D20241" t="s">
        <v>51023</v>
      </c>
      <c r="E20241" t="str">
        <f t="shared" si="316"/>
        <v>621675 - ISGEDR</v>
      </c>
      <c r="F20241" t="s">
        <v>17087</v>
      </c>
      <c r="I20241" t="s">
        <v>6017</v>
      </c>
      <c r="K20241" t="s">
        <v>208</v>
      </c>
      <c r="L20241" t="s">
        <v>51022</v>
      </c>
      <c r="N20241" t="s">
        <v>208</v>
      </c>
      <c r="O20241" t="s">
        <v>476</v>
      </c>
      <c r="P20241" t="s">
        <v>476</v>
      </c>
    </row>
    <row r="20242" spans="3:16">
      <c r="C20242" t="s">
        <v>43325</v>
      </c>
      <c r="D20242" t="s">
        <v>43325</v>
      </c>
      <c r="E20242" t="str">
        <f t="shared" si="316"/>
        <v>586572 - LES TOISES</v>
      </c>
      <c r="F20242" t="s">
        <v>39788</v>
      </c>
      <c r="G20242" t="s">
        <v>43324</v>
      </c>
      <c r="I20242" t="s">
        <v>6017</v>
      </c>
      <c r="J20242" t="s">
        <v>43323</v>
      </c>
      <c r="K20242" t="s">
        <v>208</v>
      </c>
      <c r="L20242" t="s">
        <v>43322</v>
      </c>
      <c r="N20242" t="s">
        <v>208</v>
      </c>
      <c r="O20242" t="s">
        <v>476</v>
      </c>
      <c r="P20242" t="s">
        <v>476</v>
      </c>
    </row>
    <row r="20243" spans="3:16">
      <c r="C20243" t="s">
        <v>14751</v>
      </c>
      <c r="D20243" t="s">
        <v>14750</v>
      </c>
      <c r="E20243" t="str">
        <f t="shared" si="316"/>
        <v>549885 - SOHF</v>
      </c>
      <c r="F20243" t="s">
        <v>10251</v>
      </c>
      <c r="G20243" t="s">
        <v>14749</v>
      </c>
      <c r="I20243" t="s">
        <v>6017</v>
      </c>
      <c r="J20243" t="s">
        <v>14748</v>
      </c>
      <c r="K20243" t="s">
        <v>208</v>
      </c>
      <c r="L20243" t="s">
        <v>14747</v>
      </c>
      <c r="N20243" t="s">
        <v>208</v>
      </c>
      <c r="O20243" t="s">
        <v>476</v>
      </c>
      <c r="P20243" t="s">
        <v>476</v>
      </c>
    </row>
    <row r="20244" spans="3:16">
      <c r="C20244" t="s">
        <v>14208</v>
      </c>
      <c r="D20244" t="s">
        <v>14207</v>
      </c>
      <c r="E20244" t="str">
        <f t="shared" si="316"/>
        <v>620257 - SIGOP-SIDOPS</v>
      </c>
      <c r="F20244" t="s">
        <v>14206</v>
      </c>
      <c r="G20244" t="s">
        <v>14205</v>
      </c>
      <c r="I20244" t="s">
        <v>6017</v>
      </c>
      <c r="J20244" t="s">
        <v>14204</v>
      </c>
      <c r="K20244" t="s">
        <v>208</v>
      </c>
      <c r="L20244" t="s">
        <v>14203</v>
      </c>
      <c r="N20244" t="s">
        <v>208</v>
      </c>
      <c r="O20244" t="s">
        <v>476</v>
      </c>
      <c r="P20244" t="s">
        <v>476</v>
      </c>
    </row>
    <row r="20245" spans="3:16">
      <c r="C20245" t="s">
        <v>12130</v>
      </c>
      <c r="D20245" t="s">
        <v>12129</v>
      </c>
      <c r="E20245" t="str">
        <f t="shared" si="316"/>
        <v>642897 - SIB</v>
      </c>
      <c r="F20245" t="s">
        <v>11529</v>
      </c>
      <c r="G20245" t="s">
        <v>12128</v>
      </c>
      <c r="H20245" t="s">
        <v>12127</v>
      </c>
      <c r="I20245" t="s">
        <v>6017</v>
      </c>
      <c r="J20245" t="s">
        <v>12126</v>
      </c>
      <c r="K20245" t="s">
        <v>208</v>
      </c>
      <c r="L20245" t="s">
        <v>12125</v>
      </c>
      <c r="N20245" t="s">
        <v>208</v>
      </c>
      <c r="O20245" t="s">
        <v>476</v>
      </c>
      <c r="P20245" t="s">
        <v>476</v>
      </c>
    </row>
    <row r="20246" spans="3:16">
      <c r="C20246" t="s">
        <v>10912</v>
      </c>
      <c r="D20246" t="s">
        <v>10911</v>
      </c>
      <c r="E20246" t="str">
        <f t="shared" si="316"/>
        <v>601561 - TWGPAM</v>
      </c>
      <c r="F20246" t="s">
        <v>10910</v>
      </c>
      <c r="G20246" t="s">
        <v>10909</v>
      </c>
      <c r="I20246" t="s">
        <v>6017</v>
      </c>
      <c r="K20246" t="s">
        <v>208</v>
      </c>
      <c r="L20246" t="s">
        <v>10908</v>
      </c>
      <c r="N20246" t="s">
        <v>208</v>
      </c>
      <c r="O20246" t="s">
        <v>476</v>
      </c>
      <c r="P20246" t="s">
        <v>476</v>
      </c>
    </row>
    <row r="20247" spans="3:16">
      <c r="C20247" t="s">
        <v>6800</v>
      </c>
      <c r="D20247" t="s">
        <v>6800</v>
      </c>
      <c r="E20247" t="str">
        <f t="shared" si="316"/>
        <v>623520 - UNISANTE</v>
      </c>
      <c r="F20247" t="s">
        <v>6799</v>
      </c>
      <c r="G20247" t="s">
        <v>6798</v>
      </c>
      <c r="I20247" t="s">
        <v>6017</v>
      </c>
      <c r="J20247" t="s">
        <v>6797</v>
      </c>
      <c r="K20247" t="s">
        <v>208</v>
      </c>
      <c r="L20247" t="s">
        <v>6796</v>
      </c>
      <c r="N20247" t="s">
        <v>208</v>
      </c>
      <c r="O20247" t="s">
        <v>476</v>
      </c>
      <c r="P20247" t="s">
        <v>476</v>
      </c>
    </row>
    <row r="20248" spans="3:16">
      <c r="C20248" t="s">
        <v>6020</v>
      </c>
      <c r="D20248" t="s">
        <v>6020</v>
      </c>
      <c r="E20248" t="str">
        <f t="shared" si="316"/>
        <v>493260 - UNIVERSITE DE LAUSANNE</v>
      </c>
      <c r="F20248" t="s">
        <v>6019</v>
      </c>
      <c r="G20248" t="s">
        <v>6018</v>
      </c>
      <c r="I20248" t="s">
        <v>6017</v>
      </c>
      <c r="J20248" t="s">
        <v>6016</v>
      </c>
      <c r="K20248" t="s">
        <v>208</v>
      </c>
      <c r="L20248" t="s">
        <v>6015</v>
      </c>
      <c r="N20248" t="s">
        <v>208</v>
      </c>
      <c r="O20248" t="s">
        <v>476</v>
      </c>
      <c r="P20248" t="s">
        <v>476</v>
      </c>
    </row>
    <row r="20249" spans="3:16">
      <c r="C20249" t="s">
        <v>121301</v>
      </c>
      <c r="D20249" t="s">
        <v>121300</v>
      </c>
      <c r="E20249" t="str">
        <f t="shared" si="316"/>
        <v>623910 - AFTD</v>
      </c>
      <c r="F20249" t="s">
        <v>6315</v>
      </c>
      <c r="G20249" t="s">
        <v>121299</v>
      </c>
      <c r="H20249" t="s">
        <v>121298</v>
      </c>
      <c r="I20249" t="s">
        <v>121297</v>
      </c>
      <c r="K20249" t="s">
        <v>208</v>
      </c>
      <c r="L20249" t="s">
        <v>121296</v>
      </c>
      <c r="N20249" t="s">
        <v>208</v>
      </c>
      <c r="O20249" t="s">
        <v>476</v>
      </c>
      <c r="P20249" t="s">
        <v>476</v>
      </c>
    </row>
    <row r="20250" spans="3:16">
      <c r="C20250" t="s">
        <v>82987</v>
      </c>
      <c r="D20250" t="s">
        <v>82986</v>
      </c>
      <c r="E20250" t="str">
        <f t="shared" si="316"/>
        <v>577212 - ES ASUR</v>
      </c>
      <c r="F20250" t="s">
        <v>1766</v>
      </c>
      <c r="G20250" t="s">
        <v>82985</v>
      </c>
      <c r="I20250" t="s">
        <v>82984</v>
      </c>
      <c r="J20250" t="s">
        <v>82983</v>
      </c>
      <c r="K20250" t="s">
        <v>208</v>
      </c>
      <c r="L20250" t="s">
        <v>82982</v>
      </c>
      <c r="N20250" t="s">
        <v>208</v>
      </c>
      <c r="O20250" t="s">
        <v>476</v>
      </c>
      <c r="P20250" t="s">
        <v>476</v>
      </c>
    </row>
    <row r="20251" spans="3:16">
      <c r="C20251" t="s">
        <v>76021</v>
      </c>
      <c r="D20251" t="s">
        <v>76020</v>
      </c>
      <c r="E20251" t="str">
        <f t="shared" si="316"/>
        <v>622254 - EFMI</v>
      </c>
      <c r="F20251" t="s">
        <v>48305</v>
      </c>
      <c r="G20251" t="s">
        <v>76019</v>
      </c>
      <c r="I20251" t="s">
        <v>76018</v>
      </c>
      <c r="K20251" t="s">
        <v>208</v>
      </c>
      <c r="L20251" t="s">
        <v>76017</v>
      </c>
      <c r="N20251" t="s">
        <v>208</v>
      </c>
      <c r="O20251" t="s">
        <v>476</v>
      </c>
      <c r="P20251" t="s">
        <v>476</v>
      </c>
    </row>
    <row r="20252" spans="3:16">
      <c r="C20252" t="s">
        <v>51684</v>
      </c>
      <c r="D20252" t="s">
        <v>51683</v>
      </c>
      <c r="E20252" t="str">
        <f t="shared" si="316"/>
        <v>607599 - ISGE</v>
      </c>
      <c r="F20252" t="s">
        <v>51682</v>
      </c>
      <c r="I20252" t="s">
        <v>51681</v>
      </c>
      <c r="K20252" t="s">
        <v>208</v>
      </c>
      <c r="L20252" t="s">
        <v>51680</v>
      </c>
      <c r="N20252" t="s">
        <v>208</v>
      </c>
      <c r="O20252" t="s">
        <v>476</v>
      </c>
      <c r="P20252" t="s">
        <v>476</v>
      </c>
    </row>
    <row r="20253" spans="3:16">
      <c r="C20253" t="s">
        <v>30331</v>
      </c>
      <c r="D20253" t="s">
        <v>30331</v>
      </c>
      <c r="E20253" t="str">
        <f t="shared" si="316"/>
        <v>540833 - OSTEOLOGY FOUNDATION</v>
      </c>
      <c r="F20253" t="s">
        <v>30330</v>
      </c>
      <c r="G20253" t="s">
        <v>30329</v>
      </c>
      <c r="I20253" t="s">
        <v>30328</v>
      </c>
      <c r="J20253" t="s">
        <v>30327</v>
      </c>
      <c r="K20253" t="s">
        <v>208</v>
      </c>
      <c r="L20253" t="s">
        <v>30326</v>
      </c>
      <c r="N20253" t="s">
        <v>208</v>
      </c>
      <c r="O20253" t="s">
        <v>476</v>
      </c>
      <c r="P20253" t="s">
        <v>476</v>
      </c>
    </row>
    <row r="20254" spans="3:16">
      <c r="C20254" t="s">
        <v>75636</v>
      </c>
      <c r="D20254" t="s">
        <v>75635</v>
      </c>
      <c r="E20254" t="str">
        <f t="shared" si="316"/>
        <v>550218 - ESMO</v>
      </c>
      <c r="F20254" t="s">
        <v>6006</v>
      </c>
      <c r="G20254" t="s">
        <v>75634</v>
      </c>
      <c r="I20254" t="s">
        <v>75633</v>
      </c>
      <c r="J20254" t="s">
        <v>75632</v>
      </c>
      <c r="K20254" t="s">
        <v>208</v>
      </c>
      <c r="L20254" t="s">
        <v>75631</v>
      </c>
      <c r="N20254" t="s">
        <v>208</v>
      </c>
      <c r="O20254" t="s">
        <v>476</v>
      </c>
      <c r="P20254" t="s">
        <v>476</v>
      </c>
    </row>
    <row r="20255" spans="3:16">
      <c r="C20255" t="s">
        <v>2020</v>
      </c>
      <c r="D20255" t="s">
        <v>2019</v>
      </c>
      <c r="E20255" t="str">
        <f t="shared" si="316"/>
        <v>569811 - WFHSS</v>
      </c>
      <c r="F20255" t="s">
        <v>2018</v>
      </c>
      <c r="G20255" t="s">
        <v>2017</v>
      </c>
      <c r="H20255" t="s">
        <v>2016</v>
      </c>
      <c r="I20255" t="s">
        <v>2015</v>
      </c>
      <c r="K20255" t="s">
        <v>208</v>
      </c>
      <c r="L20255" t="s">
        <v>2014</v>
      </c>
      <c r="N20255" t="s">
        <v>208</v>
      </c>
      <c r="O20255" t="s">
        <v>476</v>
      </c>
      <c r="P20255" t="s">
        <v>476</v>
      </c>
    </row>
    <row r="20256" spans="3:16">
      <c r="C20256" t="s">
        <v>52723</v>
      </c>
      <c r="D20256" t="s">
        <v>52722</v>
      </c>
      <c r="E20256" t="str">
        <f t="shared" si="316"/>
        <v>600246 - IRHYS</v>
      </c>
      <c r="F20256" t="s">
        <v>27385</v>
      </c>
      <c r="G20256" t="s">
        <v>52721</v>
      </c>
      <c r="I20256" t="s">
        <v>52720</v>
      </c>
      <c r="J20256" t="s">
        <v>52719</v>
      </c>
      <c r="K20256" t="s">
        <v>208</v>
      </c>
      <c r="L20256" t="s">
        <v>52718</v>
      </c>
      <c r="N20256" t="s">
        <v>208</v>
      </c>
      <c r="O20256" t="s">
        <v>476</v>
      </c>
      <c r="P20256" t="s">
        <v>476</v>
      </c>
    </row>
    <row r="20257" spans="3:16">
      <c r="C20257" t="s">
        <v>72174</v>
      </c>
      <c r="D20257" t="s">
        <v>72174</v>
      </c>
      <c r="E20257" t="str">
        <f t="shared" si="316"/>
        <v>583261 - FITSPRO</v>
      </c>
      <c r="F20257" t="s">
        <v>14756</v>
      </c>
      <c r="G20257" t="s">
        <v>72173</v>
      </c>
      <c r="I20257" t="s">
        <v>72172</v>
      </c>
      <c r="J20257" t="s">
        <v>72171</v>
      </c>
      <c r="K20257" t="s">
        <v>208</v>
      </c>
      <c r="L20257" t="s">
        <v>72170</v>
      </c>
      <c r="N20257" t="s">
        <v>208</v>
      </c>
      <c r="O20257" t="s">
        <v>476</v>
      </c>
      <c r="P20257" t="s">
        <v>476</v>
      </c>
    </row>
    <row r="20258" spans="3:16">
      <c r="C20258" t="s">
        <v>135917</v>
      </c>
      <c r="D20258" t="s">
        <v>135917</v>
      </c>
      <c r="E20258" t="str">
        <f t="shared" si="316"/>
        <v>578344 - ACCURAY INTERNATIONAL SARL</v>
      </c>
      <c r="F20258" t="s">
        <v>13894</v>
      </c>
      <c r="G20258" t="s">
        <v>135916</v>
      </c>
      <c r="I20258" t="s">
        <v>135915</v>
      </c>
      <c r="J20258" t="s">
        <v>135914</v>
      </c>
      <c r="K20258" t="s">
        <v>208</v>
      </c>
      <c r="L20258" t="s">
        <v>135913</v>
      </c>
      <c r="N20258" t="s">
        <v>208</v>
      </c>
      <c r="O20258" t="s">
        <v>476</v>
      </c>
      <c r="P20258" t="s">
        <v>476</v>
      </c>
    </row>
    <row r="20259" spans="3:16">
      <c r="C20259" t="s">
        <v>12918</v>
      </c>
      <c r="D20259" t="s">
        <v>12917</v>
      </c>
      <c r="E20259" t="str">
        <f t="shared" si="316"/>
        <v>678454 - FOUNDATION FOR GASTROENTEROLOGICAL SURGERY</v>
      </c>
      <c r="F20259" t="s">
        <v>12916</v>
      </c>
      <c r="G20259" t="s">
        <v>12915</v>
      </c>
      <c r="I20259" t="s">
        <v>12914</v>
      </c>
      <c r="J20259" t="s">
        <v>12913</v>
      </c>
      <c r="K20259" t="s">
        <v>208</v>
      </c>
      <c r="L20259" t="s">
        <v>12912</v>
      </c>
      <c r="N20259" t="s">
        <v>208</v>
      </c>
      <c r="O20259" t="s">
        <v>476</v>
      </c>
      <c r="P20259" t="s">
        <v>476</v>
      </c>
    </row>
    <row r="20260" spans="3:16">
      <c r="C20260" t="s">
        <v>119275</v>
      </c>
      <c r="D20260" t="s">
        <v>119274</v>
      </c>
      <c r="E20260" t="str">
        <f t="shared" si="316"/>
        <v>664560 - ADMEE EUROPE</v>
      </c>
      <c r="F20260" t="s">
        <v>1142</v>
      </c>
      <c r="G20260" t="s">
        <v>119273</v>
      </c>
      <c r="H20260" t="s">
        <v>119272</v>
      </c>
      <c r="I20260" t="s">
        <v>13837</v>
      </c>
      <c r="K20260" t="s">
        <v>208</v>
      </c>
      <c r="L20260" t="s">
        <v>119271</v>
      </c>
      <c r="N20260" t="s">
        <v>208</v>
      </c>
      <c r="O20260" t="s">
        <v>476</v>
      </c>
      <c r="P20260" t="s">
        <v>476</v>
      </c>
    </row>
    <row r="20261" spans="3:16">
      <c r="C20261" t="s">
        <v>106573</v>
      </c>
      <c r="D20261" t="s">
        <v>106572</v>
      </c>
      <c r="E20261" t="str">
        <f t="shared" si="316"/>
        <v>531662 - CERFASY</v>
      </c>
      <c r="F20261" t="s">
        <v>106571</v>
      </c>
      <c r="G20261" t="s">
        <v>106570</v>
      </c>
      <c r="I20261" t="s">
        <v>13837</v>
      </c>
      <c r="J20261" t="s">
        <v>106569</v>
      </c>
      <c r="K20261" t="s">
        <v>208</v>
      </c>
      <c r="L20261" t="s">
        <v>106568</v>
      </c>
      <c r="N20261" t="s">
        <v>208</v>
      </c>
      <c r="O20261" t="s">
        <v>476</v>
      </c>
      <c r="P20261" t="s">
        <v>476</v>
      </c>
    </row>
    <row r="20262" spans="3:16">
      <c r="C20262" t="s">
        <v>13840</v>
      </c>
      <c r="D20262" t="s">
        <v>13840</v>
      </c>
      <c r="E20262" t="str">
        <f t="shared" si="316"/>
        <v>515322 - SOPHROLOGIE LUDIQUE FORMATIONS</v>
      </c>
      <c r="F20262" t="s">
        <v>13839</v>
      </c>
      <c r="G20262" t="s">
        <v>13838</v>
      </c>
      <c r="I20262" t="s">
        <v>13837</v>
      </c>
      <c r="J20262" t="s">
        <v>13836</v>
      </c>
      <c r="K20262" t="s">
        <v>208</v>
      </c>
      <c r="L20262" t="s">
        <v>13835</v>
      </c>
      <c r="N20262" t="s">
        <v>208</v>
      </c>
      <c r="O20262" t="s">
        <v>476</v>
      </c>
      <c r="P20262" t="s">
        <v>476</v>
      </c>
    </row>
    <row r="20263" spans="3:16">
      <c r="C20263" t="s">
        <v>51240</v>
      </c>
      <c r="D20263" t="s">
        <v>51239</v>
      </c>
      <c r="E20263" t="str">
        <f t="shared" si="316"/>
        <v>559118 - IOF</v>
      </c>
      <c r="F20263" t="s">
        <v>51238</v>
      </c>
      <c r="G20263" t="s">
        <v>51237</v>
      </c>
      <c r="I20263" t="s">
        <v>1995</v>
      </c>
      <c r="J20263" t="s">
        <v>51236</v>
      </c>
      <c r="K20263" t="s">
        <v>208</v>
      </c>
      <c r="L20263" t="s">
        <v>51235</v>
      </c>
      <c r="N20263" t="s">
        <v>208</v>
      </c>
      <c r="O20263" t="s">
        <v>476</v>
      </c>
      <c r="P20263" t="s">
        <v>476</v>
      </c>
    </row>
    <row r="20264" spans="3:16">
      <c r="C20264" t="s">
        <v>1999</v>
      </c>
      <c r="D20264" t="s">
        <v>1998</v>
      </c>
      <c r="E20264" t="str">
        <f t="shared" si="316"/>
        <v>532113 - WFNS</v>
      </c>
      <c r="F20264" t="s">
        <v>1997</v>
      </c>
      <c r="G20264" t="s">
        <v>1996</v>
      </c>
      <c r="I20264" t="s">
        <v>1995</v>
      </c>
      <c r="J20264" t="s">
        <v>1994</v>
      </c>
      <c r="K20264" t="s">
        <v>208</v>
      </c>
      <c r="L20264" t="s">
        <v>1993</v>
      </c>
      <c r="N20264" t="s">
        <v>208</v>
      </c>
      <c r="O20264" t="s">
        <v>476</v>
      </c>
      <c r="P20264" t="s">
        <v>476</v>
      </c>
    </row>
    <row r="20265" spans="3:16">
      <c r="C20265" t="s">
        <v>21396</v>
      </c>
      <c r="D20265" t="s">
        <v>21396</v>
      </c>
      <c r="E20265" t="str">
        <f t="shared" si="316"/>
        <v>522983 - ROMANDIE FORMATION</v>
      </c>
      <c r="F20265" t="s">
        <v>21395</v>
      </c>
      <c r="G20265" t="s">
        <v>21394</v>
      </c>
      <c r="I20265" t="s">
        <v>21393</v>
      </c>
      <c r="J20265" t="s">
        <v>21392</v>
      </c>
      <c r="K20265" t="s">
        <v>208</v>
      </c>
      <c r="L20265" t="s">
        <v>21391</v>
      </c>
      <c r="N20265" t="s">
        <v>208</v>
      </c>
      <c r="O20265" t="s">
        <v>476</v>
      </c>
      <c r="P20265" t="s">
        <v>476</v>
      </c>
    </row>
    <row r="20266" spans="3:16">
      <c r="C20266" t="s">
        <v>47630</v>
      </c>
      <c r="D20266" t="s">
        <v>47629</v>
      </c>
      <c r="E20266" t="str">
        <f t="shared" si="316"/>
        <v>551132 - KUONI CONGRESS</v>
      </c>
      <c r="F20266" t="s">
        <v>7262</v>
      </c>
      <c r="G20266" t="s">
        <v>47628</v>
      </c>
      <c r="I20266" t="s">
        <v>47627</v>
      </c>
      <c r="J20266" t="s">
        <v>47626</v>
      </c>
      <c r="K20266" t="s">
        <v>208</v>
      </c>
      <c r="L20266" t="s">
        <v>47625</v>
      </c>
      <c r="N20266" t="s">
        <v>208</v>
      </c>
      <c r="O20266" t="s">
        <v>476</v>
      </c>
      <c r="P20266" t="s">
        <v>476</v>
      </c>
    </row>
    <row r="20267" spans="3:16">
      <c r="C20267" t="s">
        <v>51422</v>
      </c>
      <c r="D20267" t="s">
        <v>51421</v>
      </c>
      <c r="E20267" t="str">
        <f t="shared" si="316"/>
        <v>560212 - IFCC</v>
      </c>
      <c r="F20267" t="s">
        <v>4159</v>
      </c>
      <c r="G20267" t="s">
        <v>51420</v>
      </c>
      <c r="H20267" t="s">
        <v>51419</v>
      </c>
      <c r="I20267" t="s">
        <v>51418</v>
      </c>
      <c r="K20267" t="s">
        <v>208</v>
      </c>
      <c r="L20267" t="s">
        <v>51417</v>
      </c>
      <c r="N20267" t="s">
        <v>208</v>
      </c>
      <c r="O20267" t="s">
        <v>476</v>
      </c>
      <c r="P20267" t="s">
        <v>476</v>
      </c>
    </row>
    <row r="20268" spans="3:16">
      <c r="C20268" t="s">
        <v>32659</v>
      </c>
      <c r="D20268" t="s">
        <v>32658</v>
      </c>
      <c r="E20268" t="str">
        <f t="shared" si="316"/>
        <v>539272 - NVB</v>
      </c>
      <c r="F20268" t="s">
        <v>32657</v>
      </c>
      <c r="G20268" t="s">
        <v>32656</v>
      </c>
      <c r="I20268" t="s">
        <v>32655</v>
      </c>
      <c r="J20268" t="s">
        <v>32654</v>
      </c>
      <c r="K20268" t="s">
        <v>208</v>
      </c>
      <c r="L20268" t="s">
        <v>32653</v>
      </c>
      <c r="N20268" t="s">
        <v>208</v>
      </c>
      <c r="O20268" t="s">
        <v>476</v>
      </c>
      <c r="P20268" t="s">
        <v>476</v>
      </c>
    </row>
    <row r="20269" spans="3:16">
      <c r="C20269" t="s">
        <v>61294</v>
      </c>
      <c r="D20269" t="s">
        <v>61294</v>
      </c>
      <c r="E20269" t="str">
        <f t="shared" si="316"/>
        <v>503137 - HOPITAL DE JOUR VILLA BLANCHE</v>
      </c>
      <c r="F20269" t="s">
        <v>61293</v>
      </c>
      <c r="G20269" t="s">
        <v>61292</v>
      </c>
      <c r="H20269" t="s">
        <v>61291</v>
      </c>
      <c r="I20269" t="s">
        <v>61290</v>
      </c>
      <c r="J20269" t="s">
        <v>61289</v>
      </c>
      <c r="K20269" t="s">
        <v>208</v>
      </c>
      <c r="L20269" t="s">
        <v>61288</v>
      </c>
      <c r="N20269" t="s">
        <v>208</v>
      </c>
      <c r="O20269" t="s">
        <v>476</v>
      </c>
      <c r="P20269" t="s">
        <v>476</v>
      </c>
    </row>
    <row r="20270" spans="3:16">
      <c r="C20270" t="s">
        <v>52225</v>
      </c>
      <c r="D20270" t="s">
        <v>52224</v>
      </c>
      <c r="E20270" t="str">
        <f t="shared" si="316"/>
        <v>570205 - IUP</v>
      </c>
      <c r="F20270" t="s">
        <v>51068</v>
      </c>
      <c r="G20270" t="s">
        <v>52223</v>
      </c>
      <c r="H20270" t="s">
        <v>52222</v>
      </c>
      <c r="I20270" t="s">
        <v>52221</v>
      </c>
      <c r="J20270" t="s">
        <v>52220</v>
      </c>
      <c r="K20270" t="s">
        <v>208</v>
      </c>
      <c r="L20270" t="s">
        <v>52219</v>
      </c>
      <c r="N20270" t="s">
        <v>208</v>
      </c>
      <c r="O20270" t="s">
        <v>476</v>
      </c>
      <c r="P20270" t="s">
        <v>476</v>
      </c>
    </row>
    <row r="20271" spans="3:16">
      <c r="C20271" t="s">
        <v>100844</v>
      </c>
      <c r="D20271" t="s">
        <v>100843</v>
      </c>
      <c r="E20271" t="str">
        <f t="shared" si="316"/>
        <v>566305 - CHUV DEPARTEMENT DE PSYCHIATRIE</v>
      </c>
      <c r="F20271" t="s">
        <v>51466</v>
      </c>
      <c r="G20271" t="s">
        <v>100842</v>
      </c>
      <c r="I20271" t="s">
        <v>100841</v>
      </c>
      <c r="J20271" t="s">
        <v>100840</v>
      </c>
      <c r="K20271" t="s">
        <v>208</v>
      </c>
      <c r="L20271" t="s">
        <v>100839</v>
      </c>
      <c r="N20271" t="s">
        <v>208</v>
      </c>
      <c r="O20271" t="s">
        <v>476</v>
      </c>
      <c r="P20271" t="s">
        <v>476</v>
      </c>
    </row>
    <row r="20272" spans="3:16">
      <c r="C20272" t="s">
        <v>6702</v>
      </c>
      <c r="D20272" t="s">
        <v>6701</v>
      </c>
      <c r="E20272" t="str">
        <f t="shared" si="316"/>
        <v>630690 - UOC SUISSE</v>
      </c>
      <c r="F20272" t="s">
        <v>6700</v>
      </c>
      <c r="G20272" t="s">
        <v>6699</v>
      </c>
      <c r="I20272" t="s">
        <v>6698</v>
      </c>
      <c r="J20272" t="s">
        <v>6697</v>
      </c>
      <c r="K20272" t="s">
        <v>208</v>
      </c>
      <c r="L20272" t="s">
        <v>6696</v>
      </c>
      <c r="N20272" t="s">
        <v>208</v>
      </c>
      <c r="O20272" t="s">
        <v>476</v>
      </c>
      <c r="P20272" t="s">
        <v>476</v>
      </c>
    </row>
    <row r="20273" spans="3:16">
      <c r="C20273" t="s">
        <v>76166</v>
      </c>
      <c r="D20273" t="s">
        <v>76165</v>
      </c>
      <c r="E20273" t="str">
        <f t="shared" si="316"/>
        <v>549927 - EBJIS</v>
      </c>
      <c r="F20273" t="s">
        <v>5179</v>
      </c>
      <c r="G20273" t="s">
        <v>75996</v>
      </c>
      <c r="I20273" t="s">
        <v>63241</v>
      </c>
      <c r="K20273" t="s">
        <v>208</v>
      </c>
      <c r="L20273" t="s">
        <v>76164</v>
      </c>
      <c r="N20273" t="s">
        <v>208</v>
      </c>
      <c r="O20273" t="s">
        <v>476</v>
      </c>
      <c r="P20273" t="s">
        <v>476</v>
      </c>
    </row>
    <row r="20274" spans="3:16">
      <c r="C20274" t="s">
        <v>75999</v>
      </c>
      <c r="D20274" t="s">
        <v>75998</v>
      </c>
      <c r="E20274" t="str">
        <f t="shared" si="316"/>
        <v>524633 - EFORT</v>
      </c>
      <c r="F20274" t="s">
        <v>75997</v>
      </c>
      <c r="G20274" t="s">
        <v>75996</v>
      </c>
      <c r="I20274" t="s">
        <v>63241</v>
      </c>
      <c r="J20274" t="s">
        <v>75995</v>
      </c>
      <c r="K20274" t="s">
        <v>208</v>
      </c>
      <c r="L20274" t="s">
        <v>75994</v>
      </c>
      <c r="N20274" t="s">
        <v>208</v>
      </c>
      <c r="O20274" t="s">
        <v>476</v>
      </c>
      <c r="P20274" t="s">
        <v>476</v>
      </c>
    </row>
    <row r="20275" spans="3:16">
      <c r="C20275" t="s">
        <v>75780</v>
      </c>
      <c r="D20275" t="s">
        <v>75779</v>
      </c>
      <c r="E20275" t="str">
        <f t="shared" si="316"/>
        <v>556221 - EPOS</v>
      </c>
      <c r="F20275" t="s">
        <v>75340</v>
      </c>
      <c r="G20275" t="s">
        <v>75778</v>
      </c>
      <c r="I20275" t="s">
        <v>63241</v>
      </c>
      <c r="J20275" t="s">
        <v>75777</v>
      </c>
      <c r="K20275" t="s">
        <v>208</v>
      </c>
      <c r="L20275" t="s">
        <v>75776</v>
      </c>
      <c r="N20275" t="s">
        <v>208</v>
      </c>
      <c r="O20275" t="s">
        <v>476</v>
      </c>
      <c r="P20275" t="s">
        <v>476</v>
      </c>
    </row>
    <row r="20276" spans="3:16">
      <c r="C20276" t="s">
        <v>63245</v>
      </c>
      <c r="D20276" t="s">
        <v>63244</v>
      </c>
      <c r="E20276" t="str">
        <f t="shared" si="316"/>
        <v>656252 - GRMHST</v>
      </c>
      <c r="F20276" t="s">
        <v>18405</v>
      </c>
      <c r="G20276" t="s">
        <v>63243</v>
      </c>
      <c r="H20276" t="s">
        <v>63242</v>
      </c>
      <c r="I20276" t="s">
        <v>63241</v>
      </c>
      <c r="K20276" t="s">
        <v>208</v>
      </c>
      <c r="L20276" t="s">
        <v>63240</v>
      </c>
      <c r="N20276" t="s">
        <v>208</v>
      </c>
      <c r="O20276" t="s">
        <v>476</v>
      </c>
      <c r="P20276" t="s">
        <v>476</v>
      </c>
    </row>
    <row r="20277" spans="3:16">
      <c r="C20277" t="s">
        <v>13895</v>
      </c>
      <c r="D20277" t="s">
        <v>13895</v>
      </c>
      <c r="E20277" t="str">
        <f t="shared" si="316"/>
        <v>578368 - SOPHIA GENETICS</v>
      </c>
      <c r="F20277" t="s">
        <v>13894</v>
      </c>
      <c r="G20277" t="s">
        <v>13893</v>
      </c>
      <c r="I20277" t="s">
        <v>13892</v>
      </c>
      <c r="J20277" t="s">
        <v>13891</v>
      </c>
      <c r="K20277" t="s">
        <v>208</v>
      </c>
      <c r="L20277" t="s">
        <v>13890</v>
      </c>
      <c r="N20277" t="s">
        <v>208</v>
      </c>
      <c r="O20277" t="s">
        <v>476</v>
      </c>
      <c r="P20277" t="s">
        <v>476</v>
      </c>
    </row>
    <row r="20278" spans="3:16">
      <c r="C20278" t="s">
        <v>75589</v>
      </c>
      <c r="D20278" t="s">
        <v>75318</v>
      </c>
      <c r="E20278" t="str">
        <f t="shared" si="316"/>
        <v>610914 - ESPR</v>
      </c>
      <c r="F20278" t="s">
        <v>75588</v>
      </c>
      <c r="G20278" t="s">
        <v>75587</v>
      </c>
      <c r="I20278" t="s">
        <v>29985</v>
      </c>
      <c r="J20278" t="s">
        <v>75586</v>
      </c>
      <c r="K20278" t="s">
        <v>208</v>
      </c>
      <c r="L20278" t="s">
        <v>75585</v>
      </c>
      <c r="N20278" t="s">
        <v>208</v>
      </c>
      <c r="O20278" t="s">
        <v>476</v>
      </c>
      <c r="P20278" t="s">
        <v>476</v>
      </c>
    </row>
    <row r="20279" spans="3:16">
      <c r="C20279" t="s">
        <v>50800</v>
      </c>
      <c r="D20279" t="s">
        <v>50799</v>
      </c>
      <c r="E20279" t="str">
        <f t="shared" si="316"/>
        <v>683450 - ISSAID</v>
      </c>
      <c r="F20279" t="s">
        <v>12087</v>
      </c>
      <c r="G20279" t="s">
        <v>50798</v>
      </c>
      <c r="H20279" t="s">
        <v>50797</v>
      </c>
      <c r="I20279" t="s">
        <v>29985</v>
      </c>
      <c r="J20279" t="s">
        <v>37603</v>
      </c>
      <c r="K20279" t="s">
        <v>208</v>
      </c>
      <c r="L20279" t="s">
        <v>50796</v>
      </c>
      <c r="N20279" t="s">
        <v>208</v>
      </c>
      <c r="O20279" t="s">
        <v>476</v>
      </c>
      <c r="P20279" t="s">
        <v>476</v>
      </c>
    </row>
    <row r="20280" spans="3:16">
      <c r="C20280" t="s">
        <v>37616</v>
      </c>
      <c r="D20280" t="s">
        <v>37616</v>
      </c>
      <c r="E20280" t="str">
        <f t="shared" si="316"/>
        <v>536398 - MCI GENEVA</v>
      </c>
      <c r="F20280" t="s">
        <v>37615</v>
      </c>
      <c r="G20280" t="s">
        <v>37604</v>
      </c>
      <c r="I20280" t="s">
        <v>29985</v>
      </c>
      <c r="J20280" t="s">
        <v>37603</v>
      </c>
      <c r="K20280" t="s">
        <v>208</v>
      </c>
      <c r="L20280" t="s">
        <v>37614</v>
      </c>
      <c r="N20280" t="s">
        <v>208</v>
      </c>
      <c r="O20280" t="s">
        <v>476</v>
      </c>
      <c r="P20280" t="s">
        <v>476</v>
      </c>
    </row>
    <row r="20281" spans="3:16">
      <c r="C20281" t="s">
        <v>37607</v>
      </c>
      <c r="D20281" t="s">
        <v>37606</v>
      </c>
      <c r="E20281" t="str">
        <f t="shared" si="316"/>
        <v>523331 - MCI SIEGE</v>
      </c>
      <c r="F20281" t="s">
        <v>37605</v>
      </c>
      <c r="G20281" t="s">
        <v>37604</v>
      </c>
      <c r="I20281" t="s">
        <v>29985</v>
      </c>
      <c r="J20281" t="s">
        <v>37603</v>
      </c>
      <c r="K20281" t="s">
        <v>208</v>
      </c>
      <c r="L20281" t="s">
        <v>37602</v>
      </c>
      <c r="N20281" t="s">
        <v>208</v>
      </c>
      <c r="O20281" t="s">
        <v>476</v>
      </c>
      <c r="P20281" t="s">
        <v>476</v>
      </c>
    </row>
    <row r="20282" spans="3:16">
      <c r="C20282" t="s">
        <v>29989</v>
      </c>
      <c r="D20282" t="s">
        <v>29988</v>
      </c>
      <c r="E20282" t="str">
        <f t="shared" si="316"/>
        <v>675386 - PRES</v>
      </c>
      <c r="F20282" t="s">
        <v>13098</v>
      </c>
      <c r="G20282" t="s">
        <v>29987</v>
      </c>
      <c r="H20282" t="s">
        <v>29986</v>
      </c>
      <c r="I20282" t="s">
        <v>29985</v>
      </c>
      <c r="K20282" t="s">
        <v>208</v>
      </c>
      <c r="L20282" t="s">
        <v>29984</v>
      </c>
      <c r="N20282" t="s">
        <v>208</v>
      </c>
      <c r="O20282" t="s">
        <v>476</v>
      </c>
      <c r="P20282" t="s">
        <v>476</v>
      </c>
    </row>
    <row r="20283" spans="3:16">
      <c r="C20283" t="s">
        <v>100440</v>
      </c>
      <c r="D20283" t="s">
        <v>100439</v>
      </c>
      <c r="E20283" t="str">
        <f t="shared" si="316"/>
        <v>682627 - CIS SA</v>
      </c>
      <c r="F20283" t="s">
        <v>3034</v>
      </c>
      <c r="G20283" t="s">
        <v>100438</v>
      </c>
      <c r="I20283" t="s">
        <v>13540</v>
      </c>
      <c r="K20283" t="s">
        <v>208</v>
      </c>
      <c r="L20283" t="s">
        <v>100437</v>
      </c>
      <c r="N20283" t="s">
        <v>208</v>
      </c>
      <c r="O20283" t="s">
        <v>476</v>
      </c>
      <c r="P20283" t="s">
        <v>476</v>
      </c>
    </row>
    <row r="20284" spans="3:16">
      <c r="C20284" t="s">
        <v>95471</v>
      </c>
      <c r="D20284" t="s">
        <v>95471</v>
      </c>
      <c r="E20284" t="str">
        <f t="shared" si="316"/>
        <v>550000 - CLINIQUE ROMANDE DE READAPTATION</v>
      </c>
      <c r="F20284" t="s">
        <v>10251</v>
      </c>
      <c r="G20284" t="s">
        <v>95470</v>
      </c>
      <c r="H20284" t="s">
        <v>95469</v>
      </c>
      <c r="I20284" t="s">
        <v>13540</v>
      </c>
      <c r="J20284" t="s">
        <v>95468</v>
      </c>
      <c r="K20284" t="s">
        <v>208</v>
      </c>
      <c r="L20284" t="s">
        <v>95467</v>
      </c>
      <c r="N20284" t="s">
        <v>208</v>
      </c>
      <c r="O20284" t="s">
        <v>476</v>
      </c>
      <c r="P20284" t="s">
        <v>476</v>
      </c>
    </row>
    <row r="20285" spans="3:16">
      <c r="C20285" t="s">
        <v>63407</v>
      </c>
      <c r="D20285" t="s">
        <v>63406</v>
      </c>
      <c r="E20285" t="str">
        <f t="shared" si="316"/>
        <v>550553 - GPHR</v>
      </c>
      <c r="F20285" t="s">
        <v>36029</v>
      </c>
      <c r="G20285" t="s">
        <v>63405</v>
      </c>
      <c r="H20285" t="s">
        <v>63404</v>
      </c>
      <c r="I20285" t="s">
        <v>13540</v>
      </c>
      <c r="J20285" t="s">
        <v>63403</v>
      </c>
      <c r="K20285" t="s">
        <v>208</v>
      </c>
      <c r="L20285" t="s">
        <v>63402</v>
      </c>
      <c r="N20285" t="s">
        <v>208</v>
      </c>
      <c r="O20285" t="s">
        <v>476</v>
      </c>
      <c r="P20285" t="s">
        <v>476</v>
      </c>
    </row>
    <row r="20286" spans="3:16">
      <c r="C20286" t="s">
        <v>13545</v>
      </c>
      <c r="D20286" t="s">
        <v>13544</v>
      </c>
      <c r="E20286" t="str">
        <f t="shared" si="316"/>
        <v>586432 - SIPI</v>
      </c>
      <c r="F20286" t="s">
        <v>13543</v>
      </c>
      <c r="G20286" t="s">
        <v>13542</v>
      </c>
      <c r="H20286" t="s">
        <v>13541</v>
      </c>
      <c r="I20286" t="s">
        <v>13540</v>
      </c>
      <c r="K20286" t="s">
        <v>208</v>
      </c>
      <c r="L20286" t="s">
        <v>13539</v>
      </c>
      <c r="N20286" t="s">
        <v>208</v>
      </c>
      <c r="O20286" t="s">
        <v>476</v>
      </c>
      <c r="P20286" t="s">
        <v>476</v>
      </c>
    </row>
    <row r="20287" spans="3:16">
      <c r="C20287" t="s">
        <v>75150</v>
      </c>
      <c r="D20287" t="s">
        <v>75149</v>
      </c>
      <c r="E20287" t="str">
        <f t="shared" si="316"/>
        <v>550589 - EWAS</v>
      </c>
      <c r="F20287" t="s">
        <v>17135</v>
      </c>
      <c r="G20287" t="s">
        <v>75148</v>
      </c>
      <c r="I20287" t="s">
        <v>75147</v>
      </c>
      <c r="K20287" t="s">
        <v>208</v>
      </c>
      <c r="L20287" t="s">
        <v>75146</v>
      </c>
      <c r="N20287" t="s">
        <v>208</v>
      </c>
      <c r="O20287" t="s">
        <v>476</v>
      </c>
      <c r="P20287" t="s">
        <v>476</v>
      </c>
    </row>
    <row r="20288" spans="3:16">
      <c r="C20288" t="s">
        <v>59997</v>
      </c>
      <c r="D20288" t="s">
        <v>59997</v>
      </c>
      <c r="E20288" t="str">
        <f t="shared" si="316"/>
        <v>556191 - HYPERTENSION RESEARCH FOUNDATION</v>
      </c>
      <c r="F20288" t="s">
        <v>16174</v>
      </c>
      <c r="G20288" t="s">
        <v>59996</v>
      </c>
      <c r="H20288" t="s">
        <v>59995</v>
      </c>
      <c r="I20288" t="s">
        <v>59994</v>
      </c>
      <c r="K20288" t="s">
        <v>208</v>
      </c>
      <c r="L20288" t="s">
        <v>59993</v>
      </c>
      <c r="N20288" t="s">
        <v>208</v>
      </c>
      <c r="O20288" t="s">
        <v>476</v>
      </c>
      <c r="P20288" t="s">
        <v>476</v>
      </c>
    </row>
    <row r="20289" spans="3:16">
      <c r="C20289" t="s">
        <v>120937</v>
      </c>
      <c r="D20289" t="s">
        <v>120936</v>
      </c>
      <c r="E20289" t="str">
        <f t="shared" si="316"/>
        <v>512680 - AIEMPR</v>
      </c>
      <c r="F20289" t="s">
        <v>100054</v>
      </c>
      <c r="G20289" t="s">
        <v>120935</v>
      </c>
      <c r="I20289" t="s">
        <v>120934</v>
      </c>
      <c r="J20289" t="s">
        <v>120933</v>
      </c>
      <c r="K20289" t="s">
        <v>208</v>
      </c>
      <c r="L20289" t="s">
        <v>120932</v>
      </c>
      <c r="N20289" t="s">
        <v>208</v>
      </c>
      <c r="O20289" t="s">
        <v>476</v>
      </c>
      <c r="P20289" t="s">
        <v>476</v>
      </c>
    </row>
    <row r="20290" spans="3:16">
      <c r="C20290" t="s">
        <v>75775</v>
      </c>
      <c r="D20290" t="s">
        <v>75774</v>
      </c>
      <c r="E20290" t="str">
        <f t="shared" ref="E20290:E20341" si="317">_xlfn.CONCAT(L20290," - ",D20290)</f>
        <v>545247 - EUPSA</v>
      </c>
      <c r="F20290" t="s">
        <v>2416</v>
      </c>
      <c r="G20290" t="s">
        <v>75773</v>
      </c>
      <c r="I20290" t="s">
        <v>72833</v>
      </c>
      <c r="K20290" t="s">
        <v>208</v>
      </c>
      <c r="L20290" t="s">
        <v>75772</v>
      </c>
      <c r="N20290" t="s">
        <v>208</v>
      </c>
      <c r="O20290" t="s">
        <v>476</v>
      </c>
      <c r="P20290" t="s">
        <v>476</v>
      </c>
    </row>
    <row r="20291" spans="3:16">
      <c r="C20291" t="s">
        <v>72837</v>
      </c>
      <c r="D20291" t="s">
        <v>72836</v>
      </c>
      <c r="E20291" t="str">
        <f t="shared" si="317"/>
        <v>620348 - FESSH</v>
      </c>
      <c r="F20291" t="s">
        <v>44284</v>
      </c>
      <c r="G20291" t="s">
        <v>72835</v>
      </c>
      <c r="H20291" t="s">
        <v>72834</v>
      </c>
      <c r="I20291" t="s">
        <v>72833</v>
      </c>
      <c r="J20291" t="s">
        <v>72832</v>
      </c>
      <c r="K20291" t="s">
        <v>208</v>
      </c>
      <c r="L20291" t="s">
        <v>72831</v>
      </c>
      <c r="N20291" t="s">
        <v>208</v>
      </c>
      <c r="O20291" t="s">
        <v>476</v>
      </c>
      <c r="P20291" t="s">
        <v>476</v>
      </c>
    </row>
    <row r="20292" spans="3:16">
      <c r="C20292" t="s">
        <v>12124</v>
      </c>
      <c r="D20292" t="s">
        <v>12123</v>
      </c>
      <c r="E20292" t="str">
        <f t="shared" si="317"/>
        <v>685173 - SIM</v>
      </c>
      <c r="F20292" t="s">
        <v>2718</v>
      </c>
      <c r="G20292" t="s">
        <v>12122</v>
      </c>
      <c r="H20292" t="s">
        <v>12121</v>
      </c>
      <c r="I20292" t="s">
        <v>12120</v>
      </c>
      <c r="J20292" t="s">
        <v>12119</v>
      </c>
      <c r="K20292" t="s">
        <v>208</v>
      </c>
      <c r="L20292" t="s">
        <v>12118</v>
      </c>
      <c r="N20292" t="s">
        <v>208</v>
      </c>
      <c r="O20292" t="s">
        <v>476</v>
      </c>
      <c r="P20292" t="s">
        <v>476</v>
      </c>
    </row>
    <row r="20293" spans="3:16">
      <c r="C20293" t="s">
        <v>51391</v>
      </c>
      <c r="D20293" t="s">
        <v>51390</v>
      </c>
      <c r="E20293" t="str">
        <f t="shared" si="317"/>
        <v>537184 - IFNA</v>
      </c>
      <c r="F20293" t="s">
        <v>23651</v>
      </c>
      <c r="G20293" t="s">
        <v>51389</v>
      </c>
      <c r="H20293" t="s">
        <v>51388</v>
      </c>
      <c r="I20293" t="s">
        <v>51387</v>
      </c>
      <c r="K20293" t="s">
        <v>208</v>
      </c>
      <c r="L20293" t="s">
        <v>51386</v>
      </c>
      <c r="N20293" t="s">
        <v>208</v>
      </c>
      <c r="O20293" t="s">
        <v>476</v>
      </c>
      <c r="P20293" t="s">
        <v>476</v>
      </c>
    </row>
    <row r="20294" spans="3:16">
      <c r="C20294" t="s">
        <v>51461</v>
      </c>
      <c r="D20294" t="s">
        <v>51460</v>
      </c>
      <c r="E20294" t="str">
        <f t="shared" si="317"/>
        <v>622862 - IEA</v>
      </c>
      <c r="F20294" t="s">
        <v>47543</v>
      </c>
      <c r="G20294" t="s">
        <v>51459</v>
      </c>
      <c r="I20294" t="s">
        <v>51458</v>
      </c>
      <c r="K20294" t="s">
        <v>208</v>
      </c>
      <c r="L20294" t="s">
        <v>51457</v>
      </c>
      <c r="N20294" t="s">
        <v>208</v>
      </c>
      <c r="O20294" t="s">
        <v>476</v>
      </c>
      <c r="P20294" t="s">
        <v>476</v>
      </c>
    </row>
    <row r="20295" spans="3:16">
      <c r="C20295" t="s">
        <v>1897</v>
      </c>
      <c r="D20295" t="s">
        <v>1896</v>
      </c>
      <c r="E20295" t="str">
        <f t="shared" si="317"/>
        <v>556579 - WPA</v>
      </c>
      <c r="F20295" t="s">
        <v>1895</v>
      </c>
      <c r="G20295" t="s">
        <v>1894</v>
      </c>
      <c r="H20295" t="s">
        <v>1893</v>
      </c>
      <c r="I20295" t="s">
        <v>1892</v>
      </c>
      <c r="J20295" t="s">
        <v>1891</v>
      </c>
      <c r="K20295" t="s">
        <v>208</v>
      </c>
      <c r="L20295" t="s">
        <v>1890</v>
      </c>
      <c r="N20295" t="s">
        <v>208</v>
      </c>
      <c r="O20295" t="s">
        <v>476</v>
      </c>
      <c r="P20295" t="s">
        <v>476</v>
      </c>
    </row>
    <row r="20296" spans="3:16">
      <c r="C20296" t="s">
        <v>75102</v>
      </c>
      <c r="D20296" t="s">
        <v>75101</v>
      </c>
      <c r="E20296" t="str">
        <f t="shared" si="317"/>
        <v>599645 - EUROSPINE</v>
      </c>
      <c r="F20296" t="s">
        <v>43027</v>
      </c>
      <c r="G20296" t="s">
        <v>75100</v>
      </c>
      <c r="I20296" t="s">
        <v>75099</v>
      </c>
      <c r="J20296" t="s">
        <v>75098</v>
      </c>
      <c r="K20296" t="s">
        <v>208</v>
      </c>
      <c r="L20296" t="s">
        <v>75097</v>
      </c>
      <c r="N20296" t="s">
        <v>208</v>
      </c>
      <c r="O20296" t="s">
        <v>476</v>
      </c>
      <c r="P20296" t="s">
        <v>476</v>
      </c>
    </row>
    <row r="20297" spans="3:16">
      <c r="C20297" t="s">
        <v>75112</v>
      </c>
      <c r="D20297" t="s">
        <v>75112</v>
      </c>
      <c r="E20297" t="str">
        <f t="shared" si="317"/>
        <v>555071 - EUROPSINE</v>
      </c>
      <c r="F20297" t="s">
        <v>10207</v>
      </c>
      <c r="G20297" t="s">
        <v>75111</v>
      </c>
      <c r="I20297" t="s">
        <v>75110</v>
      </c>
      <c r="J20297" t="s">
        <v>75098</v>
      </c>
      <c r="K20297" t="s">
        <v>208</v>
      </c>
      <c r="L20297" t="s">
        <v>75109</v>
      </c>
      <c r="N20297" t="s">
        <v>208</v>
      </c>
      <c r="O20297" t="s">
        <v>476</v>
      </c>
      <c r="P20297" t="s">
        <v>476</v>
      </c>
    </row>
    <row r="20298" spans="3:16">
      <c r="C20298" t="s">
        <v>57161</v>
      </c>
      <c r="D20298" t="s">
        <v>57160</v>
      </c>
      <c r="E20298" t="str">
        <f t="shared" si="317"/>
        <v>380933 - IBG</v>
      </c>
      <c r="G20298" t="s">
        <v>57159</v>
      </c>
      <c r="I20298" t="s">
        <v>57158</v>
      </c>
      <c r="J20298" t="s">
        <v>57157</v>
      </c>
      <c r="K20298" t="s">
        <v>208</v>
      </c>
      <c r="L20298" t="s">
        <v>57156</v>
      </c>
      <c r="N20298" t="s">
        <v>208</v>
      </c>
      <c r="O20298" t="s">
        <v>476</v>
      </c>
      <c r="P20298" t="s">
        <v>476</v>
      </c>
    </row>
    <row r="20299" spans="3:16">
      <c r="C20299" t="s">
        <v>68902</v>
      </c>
      <c r="D20299" t="s">
        <v>68901</v>
      </c>
      <c r="E20299" t="str">
        <f t="shared" si="317"/>
        <v>583789 - IDKD</v>
      </c>
      <c r="F20299" t="s">
        <v>23194</v>
      </c>
      <c r="G20299" t="s">
        <v>68900</v>
      </c>
      <c r="I20299" t="s">
        <v>68899</v>
      </c>
      <c r="J20299" t="s">
        <v>68898</v>
      </c>
      <c r="K20299" t="s">
        <v>208</v>
      </c>
      <c r="L20299" t="s">
        <v>68897</v>
      </c>
      <c r="N20299" t="s">
        <v>208</v>
      </c>
      <c r="O20299" t="s">
        <v>476</v>
      </c>
      <c r="P20299" t="s">
        <v>476</v>
      </c>
    </row>
    <row r="20300" spans="3:16">
      <c r="C20300" t="s">
        <v>51599</v>
      </c>
      <c r="D20300" t="s">
        <v>51598</v>
      </c>
      <c r="E20300" t="str">
        <f t="shared" si="317"/>
        <v>565362 - ICRS</v>
      </c>
      <c r="F20300" t="s">
        <v>28997</v>
      </c>
      <c r="G20300" t="s">
        <v>51597</v>
      </c>
      <c r="H20300" t="s">
        <v>51596</v>
      </c>
      <c r="I20300" t="s">
        <v>51595</v>
      </c>
      <c r="J20300" t="s">
        <v>51594</v>
      </c>
      <c r="K20300" t="s">
        <v>208</v>
      </c>
      <c r="L20300" t="s">
        <v>51593</v>
      </c>
      <c r="N20300" t="s">
        <v>208</v>
      </c>
      <c r="O20300" t="s">
        <v>476</v>
      </c>
      <c r="P20300" t="s">
        <v>476</v>
      </c>
    </row>
    <row r="20301" spans="3:16">
      <c r="C20301" t="s">
        <v>62566</v>
      </c>
      <c r="D20301" t="s">
        <v>62565</v>
      </c>
      <c r="E20301" t="str">
        <f t="shared" si="317"/>
        <v>607204 - HNHCP HEMCARE</v>
      </c>
      <c r="F20301" t="s">
        <v>51930</v>
      </c>
      <c r="G20301" t="s">
        <v>62564</v>
      </c>
      <c r="I20301" t="s">
        <v>62563</v>
      </c>
      <c r="K20301" t="s">
        <v>208</v>
      </c>
      <c r="L20301" t="s">
        <v>62562</v>
      </c>
      <c r="N20301" t="s">
        <v>208</v>
      </c>
      <c r="O20301" t="s">
        <v>476</v>
      </c>
      <c r="P20301" t="s">
        <v>476</v>
      </c>
    </row>
    <row r="20302" spans="3:16">
      <c r="C20302" t="s">
        <v>75948</v>
      </c>
      <c r="D20302" t="s">
        <v>75947</v>
      </c>
      <c r="E20302" t="str">
        <f t="shared" si="317"/>
        <v>583467 - EGS</v>
      </c>
      <c r="F20302" t="s">
        <v>14756</v>
      </c>
      <c r="G20302" t="s">
        <v>75946</v>
      </c>
      <c r="H20302" t="s">
        <v>75945</v>
      </c>
      <c r="I20302" t="s">
        <v>75944</v>
      </c>
      <c r="K20302" t="s">
        <v>208</v>
      </c>
      <c r="L20302" t="s">
        <v>75943</v>
      </c>
      <c r="N20302" t="s">
        <v>208</v>
      </c>
      <c r="O20302" t="s">
        <v>476</v>
      </c>
      <c r="P20302" t="s">
        <v>476</v>
      </c>
    </row>
    <row r="20303" spans="3:16">
      <c r="C20303" t="s">
        <v>80832</v>
      </c>
      <c r="D20303" t="s">
        <v>80831</v>
      </c>
      <c r="E20303" t="str">
        <f t="shared" si="317"/>
        <v>574510 - ETH ZURICH</v>
      </c>
      <c r="F20303" t="s">
        <v>5031</v>
      </c>
      <c r="G20303" t="s">
        <v>80830</v>
      </c>
      <c r="I20303" t="s">
        <v>5668</v>
      </c>
      <c r="J20303" t="s">
        <v>80829</v>
      </c>
      <c r="K20303" t="s">
        <v>208</v>
      </c>
      <c r="L20303" t="s">
        <v>80828</v>
      </c>
      <c r="N20303" t="s">
        <v>208</v>
      </c>
      <c r="O20303" t="s">
        <v>476</v>
      </c>
      <c r="P20303" t="s">
        <v>476</v>
      </c>
    </row>
    <row r="20304" spans="3:16">
      <c r="C20304" t="s">
        <v>76435</v>
      </c>
      <c r="D20304" t="s">
        <v>76434</v>
      </c>
      <c r="E20304" t="str">
        <f t="shared" si="317"/>
        <v>565398 - EAACI</v>
      </c>
      <c r="F20304" t="s">
        <v>13372</v>
      </c>
      <c r="G20304" t="s">
        <v>76433</v>
      </c>
      <c r="H20304" t="s">
        <v>76432</v>
      </c>
      <c r="I20304" t="s">
        <v>5668</v>
      </c>
      <c r="J20304" t="s">
        <v>76431</v>
      </c>
      <c r="K20304" t="s">
        <v>208</v>
      </c>
      <c r="L20304" t="s">
        <v>76430</v>
      </c>
      <c r="N20304" t="s">
        <v>208</v>
      </c>
      <c r="O20304" t="s">
        <v>476</v>
      </c>
      <c r="P20304" t="s">
        <v>476</v>
      </c>
    </row>
    <row r="20305" spans="3:16">
      <c r="C20305" t="s">
        <v>76363</v>
      </c>
      <c r="D20305" t="s">
        <v>76362</v>
      </c>
      <c r="E20305" t="str">
        <f t="shared" si="317"/>
        <v>526770 - EULAR</v>
      </c>
      <c r="F20305" t="s">
        <v>6408</v>
      </c>
      <c r="G20305" t="s">
        <v>76361</v>
      </c>
      <c r="I20305" t="s">
        <v>5668</v>
      </c>
      <c r="J20305" t="s">
        <v>76360</v>
      </c>
      <c r="K20305" t="s">
        <v>208</v>
      </c>
      <c r="L20305" t="s">
        <v>76359</v>
      </c>
      <c r="N20305" t="s">
        <v>208</v>
      </c>
      <c r="O20305" t="s">
        <v>476</v>
      </c>
      <c r="P20305" t="s">
        <v>476</v>
      </c>
    </row>
    <row r="20306" spans="3:16">
      <c r="C20306" t="s">
        <v>76334</v>
      </c>
      <c r="D20306" t="s">
        <v>76333</v>
      </c>
      <c r="E20306" t="str">
        <f t="shared" si="317"/>
        <v>549149 - EACMFS</v>
      </c>
      <c r="F20306" t="s">
        <v>10163</v>
      </c>
      <c r="G20306" t="s">
        <v>76332</v>
      </c>
      <c r="I20306" t="s">
        <v>5668</v>
      </c>
      <c r="K20306" t="s">
        <v>208</v>
      </c>
      <c r="L20306" t="s">
        <v>76331</v>
      </c>
      <c r="N20306" t="s">
        <v>208</v>
      </c>
      <c r="O20306" t="s">
        <v>476</v>
      </c>
      <c r="P20306" t="s">
        <v>476</v>
      </c>
    </row>
    <row r="20307" spans="3:16">
      <c r="C20307" t="s">
        <v>75817</v>
      </c>
      <c r="D20307" t="s">
        <v>75816</v>
      </c>
      <c r="E20307" t="str">
        <f t="shared" si="317"/>
        <v>576530 - EUNOS</v>
      </c>
      <c r="F20307" t="s">
        <v>10109</v>
      </c>
      <c r="G20307" t="s">
        <v>75815</v>
      </c>
      <c r="H20307" t="s">
        <v>75814</v>
      </c>
      <c r="I20307" t="s">
        <v>5668</v>
      </c>
      <c r="J20307" t="s">
        <v>75813</v>
      </c>
      <c r="K20307" t="s">
        <v>208</v>
      </c>
      <c r="L20307" t="s">
        <v>75812</v>
      </c>
      <c r="N20307" t="s">
        <v>208</v>
      </c>
      <c r="O20307" t="s">
        <v>476</v>
      </c>
      <c r="P20307" t="s">
        <v>476</v>
      </c>
    </row>
    <row r="20308" spans="3:16">
      <c r="C20308" t="s">
        <v>75764</v>
      </c>
      <c r="D20308" t="s">
        <v>75763</v>
      </c>
      <c r="E20308" t="str">
        <f t="shared" si="317"/>
        <v>563950 - EPC</v>
      </c>
      <c r="F20308" t="s">
        <v>14601</v>
      </c>
      <c r="I20308" t="s">
        <v>5668</v>
      </c>
      <c r="K20308" t="s">
        <v>208</v>
      </c>
      <c r="L20308" t="s">
        <v>75762</v>
      </c>
      <c r="N20308" t="s">
        <v>208</v>
      </c>
      <c r="O20308" t="s">
        <v>476</v>
      </c>
      <c r="P20308" t="s">
        <v>476</v>
      </c>
    </row>
    <row r="20309" spans="3:16">
      <c r="C20309" t="s">
        <v>75373</v>
      </c>
      <c r="D20309" t="s">
        <v>75372</v>
      </c>
      <c r="E20309" t="str">
        <f t="shared" si="317"/>
        <v>575318 - ESNR</v>
      </c>
      <c r="F20309" t="s">
        <v>16825</v>
      </c>
      <c r="I20309" t="s">
        <v>5668</v>
      </c>
      <c r="K20309" t="s">
        <v>208</v>
      </c>
      <c r="L20309" t="s">
        <v>75371</v>
      </c>
      <c r="N20309" t="s">
        <v>208</v>
      </c>
      <c r="O20309" t="s">
        <v>476</v>
      </c>
      <c r="P20309" t="s">
        <v>476</v>
      </c>
    </row>
    <row r="20310" spans="3:16">
      <c r="C20310" t="s">
        <v>75141</v>
      </c>
      <c r="D20310" t="s">
        <v>75140</v>
      </c>
      <c r="E20310" t="str">
        <f t="shared" si="317"/>
        <v>570357 - E-AHPBA</v>
      </c>
      <c r="F20310" t="s">
        <v>12456</v>
      </c>
      <c r="I20310" t="s">
        <v>5668</v>
      </c>
      <c r="K20310" t="s">
        <v>208</v>
      </c>
      <c r="L20310" t="s">
        <v>75139</v>
      </c>
      <c r="N20310" t="s">
        <v>208</v>
      </c>
      <c r="O20310" t="s">
        <v>476</v>
      </c>
      <c r="P20310" t="s">
        <v>476</v>
      </c>
    </row>
    <row r="20311" spans="3:16">
      <c r="C20311" t="s">
        <v>68716</v>
      </c>
      <c r="D20311" t="s">
        <v>68715</v>
      </c>
      <c r="E20311" t="str">
        <f t="shared" si="317"/>
        <v>599931 - FFN</v>
      </c>
      <c r="F20311" t="s">
        <v>68714</v>
      </c>
      <c r="G20311" t="s">
        <v>68713</v>
      </c>
      <c r="H20311" t="s">
        <v>68712</v>
      </c>
      <c r="I20311" t="s">
        <v>5668</v>
      </c>
      <c r="J20311" t="s">
        <v>68711</v>
      </c>
      <c r="K20311" t="s">
        <v>208</v>
      </c>
      <c r="L20311" t="s">
        <v>68710</v>
      </c>
      <c r="N20311" t="s">
        <v>208</v>
      </c>
      <c r="O20311" t="s">
        <v>476</v>
      </c>
      <c r="P20311" t="s">
        <v>476</v>
      </c>
    </row>
    <row r="20312" spans="3:16">
      <c r="C20312" t="s">
        <v>54231</v>
      </c>
      <c r="D20312" t="s">
        <v>54231</v>
      </c>
      <c r="E20312" t="str">
        <f t="shared" si="317"/>
        <v>552069 - INSTITUT FUR ANASTHESIOLOGIE</v>
      </c>
      <c r="F20312" t="s">
        <v>54230</v>
      </c>
      <c r="G20312" t="s">
        <v>54229</v>
      </c>
      <c r="H20312" t="s">
        <v>54228</v>
      </c>
      <c r="I20312" t="s">
        <v>5668</v>
      </c>
      <c r="J20312" t="s">
        <v>54227</v>
      </c>
      <c r="K20312" t="s">
        <v>208</v>
      </c>
      <c r="L20312" t="s">
        <v>54226</v>
      </c>
      <c r="N20312" t="s">
        <v>208</v>
      </c>
      <c r="O20312" t="s">
        <v>476</v>
      </c>
      <c r="P20312" t="s">
        <v>476</v>
      </c>
    </row>
    <row r="20313" spans="3:16">
      <c r="C20313" t="s">
        <v>52677</v>
      </c>
      <c r="D20313" t="s">
        <v>52676</v>
      </c>
      <c r="E20313" t="str">
        <f t="shared" si="317"/>
        <v>659794 - ISI</v>
      </c>
      <c r="G20313" t="s">
        <v>52675</v>
      </c>
      <c r="I20313" t="s">
        <v>5668</v>
      </c>
      <c r="K20313" t="s">
        <v>208</v>
      </c>
      <c r="L20313" t="s">
        <v>52674</v>
      </c>
      <c r="N20313" t="s">
        <v>208</v>
      </c>
      <c r="O20313" t="s">
        <v>476</v>
      </c>
      <c r="P20313" t="s">
        <v>476</v>
      </c>
    </row>
    <row r="20314" spans="3:16">
      <c r="C20314" t="s">
        <v>51592</v>
      </c>
      <c r="D20314" t="s">
        <v>51591</v>
      </c>
      <c r="E20314" t="str">
        <f t="shared" si="317"/>
        <v>625528 - CSF DYNAMICS</v>
      </c>
      <c r="F20314" t="s">
        <v>51590</v>
      </c>
      <c r="G20314" t="s">
        <v>51589</v>
      </c>
      <c r="H20314" t="s">
        <v>51588</v>
      </c>
      <c r="I20314" t="s">
        <v>5668</v>
      </c>
      <c r="K20314" t="s">
        <v>208</v>
      </c>
      <c r="L20314" t="s">
        <v>51587</v>
      </c>
      <c r="N20314" t="s">
        <v>208</v>
      </c>
      <c r="O20314" t="s">
        <v>476</v>
      </c>
      <c r="P20314" t="s">
        <v>476</v>
      </c>
    </row>
    <row r="20315" spans="3:16">
      <c r="C20315" t="s">
        <v>51034</v>
      </c>
      <c r="D20315" t="s">
        <v>51033</v>
      </c>
      <c r="E20315" t="str">
        <f t="shared" si="317"/>
        <v>611268 - ISFRI</v>
      </c>
      <c r="F20315" t="s">
        <v>51032</v>
      </c>
      <c r="I20315" t="s">
        <v>5668</v>
      </c>
      <c r="K20315" t="s">
        <v>208</v>
      </c>
      <c r="L20315" t="s">
        <v>51031</v>
      </c>
      <c r="N20315" t="s">
        <v>208</v>
      </c>
      <c r="O20315" t="s">
        <v>476</v>
      </c>
      <c r="P20315" t="s">
        <v>476</v>
      </c>
    </row>
    <row r="20316" spans="3:16">
      <c r="C20316" t="s">
        <v>50836</v>
      </c>
      <c r="D20316" t="s">
        <v>50835</v>
      </c>
      <c r="E20316" t="str">
        <f t="shared" si="317"/>
        <v>594106 - ISN</v>
      </c>
      <c r="F20316" t="s">
        <v>29418</v>
      </c>
      <c r="I20316" t="s">
        <v>5668</v>
      </c>
      <c r="K20316" t="s">
        <v>208</v>
      </c>
      <c r="L20316" t="s">
        <v>50834</v>
      </c>
      <c r="N20316" t="s">
        <v>208</v>
      </c>
      <c r="O20316" t="s">
        <v>476</v>
      </c>
      <c r="P20316" t="s">
        <v>476</v>
      </c>
    </row>
    <row r="20317" spans="3:16">
      <c r="C20317" t="s">
        <v>50805</v>
      </c>
      <c r="D20317" t="s">
        <v>50804</v>
      </c>
      <c r="E20317" t="str">
        <f t="shared" si="317"/>
        <v>528900 - ISS - SCI</v>
      </c>
      <c r="F20317" t="s">
        <v>44565</v>
      </c>
      <c r="G20317" t="s">
        <v>50803</v>
      </c>
      <c r="I20317" t="s">
        <v>5668</v>
      </c>
      <c r="J20317" t="s">
        <v>50802</v>
      </c>
      <c r="K20317" t="s">
        <v>208</v>
      </c>
      <c r="L20317" t="s">
        <v>50801</v>
      </c>
      <c r="N20317" t="s">
        <v>208</v>
      </c>
      <c r="O20317" t="s">
        <v>476</v>
      </c>
      <c r="P20317" t="s">
        <v>476</v>
      </c>
    </row>
    <row r="20318" spans="3:16">
      <c r="C20318" t="s">
        <v>47929</v>
      </c>
      <c r="D20318" t="s">
        <v>47928</v>
      </c>
      <c r="E20318" t="str">
        <f t="shared" si="317"/>
        <v>509127 - HIRSLANDEN</v>
      </c>
      <c r="F20318" t="s">
        <v>44349</v>
      </c>
      <c r="H20318" t="s">
        <v>47927</v>
      </c>
      <c r="I20318" t="s">
        <v>5668</v>
      </c>
      <c r="J20318" t="s">
        <v>47926</v>
      </c>
      <c r="K20318" t="s">
        <v>208</v>
      </c>
      <c r="L20318" t="s">
        <v>47925</v>
      </c>
      <c r="N20318" t="s">
        <v>208</v>
      </c>
      <c r="O20318" t="s">
        <v>476</v>
      </c>
      <c r="P20318" t="s">
        <v>476</v>
      </c>
    </row>
    <row r="20319" spans="3:16">
      <c r="C20319" t="s">
        <v>5672</v>
      </c>
      <c r="D20319" t="s">
        <v>5671</v>
      </c>
      <c r="E20319" t="str">
        <f t="shared" si="317"/>
        <v>472864 - UNIVERSITE ZURICH</v>
      </c>
      <c r="F20319" t="s">
        <v>5670</v>
      </c>
      <c r="G20319" t="s">
        <v>5669</v>
      </c>
      <c r="I20319" t="s">
        <v>5668</v>
      </c>
      <c r="K20319" t="s">
        <v>208</v>
      </c>
      <c r="L20319" t="s">
        <v>5667</v>
      </c>
      <c r="N20319" t="s">
        <v>208</v>
      </c>
      <c r="O20319" t="s">
        <v>476</v>
      </c>
      <c r="P20319" t="s">
        <v>476</v>
      </c>
    </row>
    <row r="20320" spans="3:16">
      <c r="C20320" t="s">
        <v>75742</v>
      </c>
      <c r="D20320" t="s">
        <v>75741</v>
      </c>
      <c r="E20320" t="str">
        <f t="shared" si="317"/>
        <v>582347 - EPF FEP</v>
      </c>
      <c r="F20320" t="s">
        <v>50956</v>
      </c>
      <c r="G20320" t="s">
        <v>75740</v>
      </c>
      <c r="I20320" t="s">
        <v>75739</v>
      </c>
      <c r="K20320" t="s">
        <v>208</v>
      </c>
      <c r="L20320" t="s">
        <v>75738</v>
      </c>
      <c r="N20320" t="s">
        <v>208</v>
      </c>
      <c r="O20320" t="s">
        <v>476</v>
      </c>
      <c r="P20320" t="s">
        <v>476</v>
      </c>
    </row>
    <row r="20321" spans="3:16">
      <c r="C20321" t="s">
        <v>76247</v>
      </c>
      <c r="D20321" t="s">
        <v>76246</v>
      </c>
      <c r="E20321" t="str">
        <f t="shared" si="317"/>
        <v>561216 - EADO</v>
      </c>
      <c r="F20321" t="s">
        <v>14658</v>
      </c>
      <c r="G20321" t="s">
        <v>76245</v>
      </c>
      <c r="I20321" t="s">
        <v>76244</v>
      </c>
      <c r="K20321" t="s">
        <v>208</v>
      </c>
      <c r="L20321" t="s">
        <v>76243</v>
      </c>
      <c r="N20321" t="s">
        <v>208</v>
      </c>
      <c r="O20321" t="s">
        <v>476</v>
      </c>
      <c r="P20321" t="s">
        <v>476</v>
      </c>
    </row>
    <row r="20322" spans="3:16">
      <c r="C20322" t="s">
        <v>11371</v>
      </c>
      <c r="D20322" t="s">
        <v>11370</v>
      </c>
      <c r="E20322" t="str">
        <f t="shared" si="317"/>
        <v>608117 - TCPA</v>
      </c>
      <c r="F20322" t="s">
        <v>11369</v>
      </c>
      <c r="G20322" t="s">
        <v>11368</v>
      </c>
      <c r="H20322" t="s">
        <v>11367</v>
      </c>
      <c r="I20322" t="s">
        <v>11366</v>
      </c>
      <c r="J20322" t="s">
        <v>11365</v>
      </c>
      <c r="K20322" t="s">
        <v>208</v>
      </c>
      <c r="L20322" t="s">
        <v>11364</v>
      </c>
      <c r="N20322" t="s">
        <v>208</v>
      </c>
      <c r="O20322" t="s">
        <v>476</v>
      </c>
      <c r="P20322" t="s">
        <v>476</v>
      </c>
    </row>
    <row r="20323" spans="3:16">
      <c r="C20323" t="s">
        <v>11180</v>
      </c>
      <c r="D20323" t="s">
        <v>11179</v>
      </c>
      <c r="E20323" t="str">
        <f t="shared" si="317"/>
        <v>633460 - TENTS</v>
      </c>
      <c r="F20323" t="s">
        <v>8266</v>
      </c>
      <c r="I20323" t="s">
        <v>11178</v>
      </c>
      <c r="K20323" t="s">
        <v>208</v>
      </c>
      <c r="L20323" t="s">
        <v>11177</v>
      </c>
      <c r="N20323" t="s">
        <v>208</v>
      </c>
      <c r="O20323" t="s">
        <v>476</v>
      </c>
      <c r="P20323" t="s">
        <v>476</v>
      </c>
    </row>
    <row r="20324" spans="3:16">
      <c r="C20324" t="s">
        <v>34005</v>
      </c>
      <c r="D20324" t="s">
        <v>34004</v>
      </c>
      <c r="E20324" t="str">
        <f t="shared" si="317"/>
        <v>585403 - NIEM</v>
      </c>
      <c r="F20324" t="s">
        <v>34003</v>
      </c>
      <c r="G20324" t="s">
        <v>34002</v>
      </c>
      <c r="H20324" t="s">
        <v>34001</v>
      </c>
      <c r="I20324" t="s">
        <v>34000</v>
      </c>
      <c r="K20324" t="s">
        <v>208</v>
      </c>
      <c r="L20324" t="s">
        <v>33999</v>
      </c>
      <c r="N20324" t="s">
        <v>208</v>
      </c>
      <c r="O20324" t="s">
        <v>476</v>
      </c>
      <c r="P20324" t="s">
        <v>476</v>
      </c>
    </row>
    <row r="20325" spans="3:16">
      <c r="C20325" t="s">
        <v>40626</v>
      </c>
      <c r="D20325" t="s">
        <v>40625</v>
      </c>
      <c r="E20325" t="str">
        <f t="shared" si="317"/>
        <v>555563 - FACULTY OF TROPICAL MEDICINE</v>
      </c>
      <c r="F20325" t="s">
        <v>40624</v>
      </c>
      <c r="G20325" t="s">
        <v>40623</v>
      </c>
      <c r="I20325" t="s">
        <v>40622</v>
      </c>
      <c r="J20325" t="s">
        <v>40621</v>
      </c>
      <c r="K20325" t="s">
        <v>208</v>
      </c>
      <c r="L20325" t="s">
        <v>40620</v>
      </c>
      <c r="N20325" t="s">
        <v>208</v>
      </c>
      <c r="O20325" t="s">
        <v>476</v>
      </c>
      <c r="P20325" t="s">
        <v>476</v>
      </c>
    </row>
    <row r="20326" spans="3:16">
      <c r="C20326" t="s">
        <v>82920</v>
      </c>
      <c r="D20326" t="s">
        <v>82919</v>
      </c>
      <c r="E20326" t="str">
        <f t="shared" si="317"/>
        <v>543202 - ESTEG</v>
      </c>
      <c r="F20326" t="s">
        <v>16978</v>
      </c>
      <c r="G20326" t="s">
        <v>82918</v>
      </c>
      <c r="H20326" t="s">
        <v>82917</v>
      </c>
      <c r="I20326" t="s">
        <v>82916</v>
      </c>
      <c r="J20326" t="s">
        <v>82915</v>
      </c>
      <c r="K20326" t="s">
        <v>208</v>
      </c>
      <c r="L20326" t="s">
        <v>82914</v>
      </c>
      <c r="N20326" t="s">
        <v>208</v>
      </c>
      <c r="O20326" t="s">
        <v>476</v>
      </c>
      <c r="P20326" t="s">
        <v>476</v>
      </c>
    </row>
    <row r="20327" spans="3:16">
      <c r="C20327" t="s">
        <v>118236</v>
      </c>
      <c r="D20327" t="s">
        <v>118235</v>
      </c>
      <c r="E20327" t="str">
        <f t="shared" si="317"/>
        <v>559593 - STN</v>
      </c>
      <c r="F20327" t="s">
        <v>10278</v>
      </c>
      <c r="G20327" t="s">
        <v>118234</v>
      </c>
      <c r="H20327" t="s">
        <v>118233</v>
      </c>
      <c r="I20327" t="s">
        <v>118232</v>
      </c>
      <c r="J20327" t="s">
        <v>118231</v>
      </c>
      <c r="K20327" t="s">
        <v>208</v>
      </c>
      <c r="L20327" t="s">
        <v>118230</v>
      </c>
      <c r="N20327" t="s">
        <v>208</v>
      </c>
      <c r="O20327" t="s">
        <v>476</v>
      </c>
      <c r="P20327" t="s">
        <v>476</v>
      </c>
    </row>
    <row r="20328" spans="3:16">
      <c r="C20328" t="s">
        <v>14731</v>
      </c>
      <c r="D20328" t="s">
        <v>14730</v>
      </c>
      <c r="E20328" t="str">
        <f t="shared" si="317"/>
        <v>598458 - STMU</v>
      </c>
      <c r="F20328" t="s">
        <v>14729</v>
      </c>
      <c r="G20328" t="s">
        <v>14728</v>
      </c>
      <c r="H20328" t="s">
        <v>14727</v>
      </c>
      <c r="I20328" t="s">
        <v>14726</v>
      </c>
      <c r="J20328" t="s">
        <v>14725</v>
      </c>
      <c r="K20328" t="s">
        <v>208</v>
      </c>
      <c r="L20328" t="s">
        <v>14724</v>
      </c>
      <c r="N20328" t="s">
        <v>208</v>
      </c>
      <c r="O20328" t="s">
        <v>476</v>
      </c>
      <c r="P20328" t="s">
        <v>476</v>
      </c>
    </row>
    <row r="20329" spans="3:16">
      <c r="C20329" t="s">
        <v>94314</v>
      </c>
      <c r="D20329" t="s">
        <v>94313</v>
      </c>
      <c r="E20329" t="str">
        <f t="shared" si="317"/>
        <v>594568 - CNGOT</v>
      </c>
      <c r="F20329" t="s">
        <v>75362</v>
      </c>
      <c r="G20329" t="s">
        <v>94312</v>
      </c>
      <c r="I20329" t="s">
        <v>94311</v>
      </c>
      <c r="K20329" t="s">
        <v>208</v>
      </c>
      <c r="L20329" t="s">
        <v>94310</v>
      </c>
      <c r="N20329" t="s">
        <v>208</v>
      </c>
      <c r="O20329" t="s">
        <v>476</v>
      </c>
      <c r="P20329" t="s">
        <v>476</v>
      </c>
    </row>
    <row r="20330" spans="3:16">
      <c r="C20330" t="s">
        <v>74343</v>
      </c>
      <c r="D20330" t="s">
        <v>74343</v>
      </c>
      <c r="E20330" t="str">
        <f t="shared" si="317"/>
        <v>528729 - FACULTE DE MEDECINE DE TUNIS</v>
      </c>
      <c r="F20330" t="s">
        <v>67583</v>
      </c>
      <c r="G20330" t="s">
        <v>74342</v>
      </c>
      <c r="I20330" t="s">
        <v>14719</v>
      </c>
      <c r="J20330" t="s">
        <v>74341</v>
      </c>
      <c r="K20330" t="s">
        <v>208</v>
      </c>
      <c r="L20330" t="s">
        <v>74340</v>
      </c>
      <c r="N20330" t="s">
        <v>208</v>
      </c>
      <c r="O20330" t="s">
        <v>476</v>
      </c>
      <c r="P20330" t="s">
        <v>476</v>
      </c>
    </row>
    <row r="20331" spans="3:16">
      <c r="C20331" t="s">
        <v>74327</v>
      </c>
      <c r="D20331" t="s">
        <v>74326</v>
      </c>
      <c r="E20331" t="str">
        <f t="shared" si="317"/>
        <v>593643 - FSHST</v>
      </c>
      <c r="F20331" t="s">
        <v>74325</v>
      </c>
      <c r="G20331" t="s">
        <v>74324</v>
      </c>
      <c r="H20331" t="s">
        <v>74323</v>
      </c>
      <c r="I20331" t="s">
        <v>14719</v>
      </c>
      <c r="J20331" t="s">
        <v>74322</v>
      </c>
      <c r="K20331" t="s">
        <v>208</v>
      </c>
      <c r="L20331" t="s">
        <v>74321</v>
      </c>
      <c r="N20331" t="s">
        <v>208</v>
      </c>
      <c r="O20331" t="s">
        <v>476</v>
      </c>
      <c r="P20331" t="s">
        <v>476</v>
      </c>
    </row>
    <row r="20332" spans="3:16">
      <c r="C20332" t="s">
        <v>57149</v>
      </c>
      <c r="D20332" t="s">
        <v>57148</v>
      </c>
      <c r="E20332" t="str">
        <f t="shared" si="317"/>
        <v>546707 - IBLV</v>
      </c>
      <c r="F20332" t="s">
        <v>57147</v>
      </c>
      <c r="G20332" t="s">
        <v>57146</v>
      </c>
      <c r="I20332" t="s">
        <v>14719</v>
      </c>
      <c r="J20332" t="s">
        <v>57145</v>
      </c>
      <c r="K20332" t="s">
        <v>208</v>
      </c>
      <c r="L20332" t="s">
        <v>57144</v>
      </c>
      <c r="N20332" t="s">
        <v>208</v>
      </c>
      <c r="O20332" t="s">
        <v>476</v>
      </c>
      <c r="P20332" t="s">
        <v>476</v>
      </c>
    </row>
    <row r="20333" spans="3:16">
      <c r="C20333" t="s">
        <v>14738</v>
      </c>
      <c r="D20333" t="s">
        <v>14737</v>
      </c>
      <c r="E20333" t="str">
        <f t="shared" si="317"/>
        <v>608270 - STGO</v>
      </c>
      <c r="F20333" t="s">
        <v>14736</v>
      </c>
      <c r="G20333" t="s">
        <v>14735</v>
      </c>
      <c r="H20333" t="s">
        <v>14734</v>
      </c>
      <c r="I20333" t="s">
        <v>14719</v>
      </c>
      <c r="J20333" t="s">
        <v>14733</v>
      </c>
      <c r="K20333" t="s">
        <v>208</v>
      </c>
      <c r="L20333" t="s">
        <v>14732</v>
      </c>
      <c r="N20333" t="s">
        <v>208</v>
      </c>
      <c r="O20333" t="s">
        <v>476</v>
      </c>
      <c r="P20333" t="s">
        <v>476</v>
      </c>
    </row>
    <row r="20334" spans="3:16">
      <c r="C20334" t="s">
        <v>14723</v>
      </c>
      <c r="D20334" t="s">
        <v>14722</v>
      </c>
      <c r="E20334" t="str">
        <f t="shared" si="317"/>
        <v>683115 - STRO</v>
      </c>
      <c r="F20334" t="s">
        <v>13241</v>
      </c>
      <c r="G20334" t="s">
        <v>14721</v>
      </c>
      <c r="H20334" t="s">
        <v>14720</v>
      </c>
      <c r="I20334" t="s">
        <v>14719</v>
      </c>
      <c r="J20334" t="s">
        <v>14718</v>
      </c>
      <c r="K20334" t="s">
        <v>208</v>
      </c>
      <c r="L20334" t="s">
        <v>14717</v>
      </c>
      <c r="N20334" t="s">
        <v>208</v>
      </c>
      <c r="O20334" t="s">
        <v>476</v>
      </c>
      <c r="P20334" t="s">
        <v>476</v>
      </c>
    </row>
    <row r="20335" spans="3:16">
      <c r="C20335" t="s">
        <v>50722</v>
      </c>
      <c r="D20335" t="s">
        <v>50721</v>
      </c>
      <c r="E20335" t="str">
        <f t="shared" si="317"/>
        <v>655892 - IVS</v>
      </c>
      <c r="F20335" t="s">
        <v>44247</v>
      </c>
      <c r="I20335" t="s">
        <v>37084</v>
      </c>
      <c r="K20335" t="s">
        <v>208</v>
      </c>
      <c r="L20335" t="s">
        <v>50720</v>
      </c>
      <c r="N20335" t="s">
        <v>208</v>
      </c>
      <c r="O20335" t="s">
        <v>476</v>
      </c>
      <c r="P20335" t="s">
        <v>476</v>
      </c>
    </row>
    <row r="20336" spans="3:16">
      <c r="C20336" t="s">
        <v>37087</v>
      </c>
      <c r="D20336" t="s">
        <v>37086</v>
      </c>
      <c r="E20336" t="str">
        <f t="shared" si="317"/>
        <v>664789 - MSOA</v>
      </c>
      <c r="F20336" t="s">
        <v>10146</v>
      </c>
      <c r="G20336" t="s">
        <v>37085</v>
      </c>
      <c r="I20336" t="s">
        <v>37084</v>
      </c>
      <c r="K20336" t="s">
        <v>208</v>
      </c>
      <c r="L20336" t="s">
        <v>37083</v>
      </c>
      <c r="N20336" t="s">
        <v>208</v>
      </c>
      <c r="O20336" t="s">
        <v>476</v>
      </c>
      <c r="P20336" t="s">
        <v>476</v>
      </c>
    </row>
    <row r="20337" spans="1:16">
      <c r="C20337" t="s">
        <v>8632</v>
      </c>
      <c r="D20337" t="s">
        <v>8631</v>
      </c>
      <c r="E20337" t="str">
        <f t="shared" si="317"/>
        <v>657931 - TCCD</v>
      </c>
      <c r="F20337" t="s">
        <v>2130</v>
      </c>
      <c r="G20337" t="s">
        <v>8630</v>
      </c>
      <c r="H20337" t="s">
        <v>8629</v>
      </c>
      <c r="I20337" t="s">
        <v>8628</v>
      </c>
      <c r="J20337" t="s">
        <v>8627</v>
      </c>
      <c r="K20337" t="s">
        <v>208</v>
      </c>
      <c r="L20337" t="s">
        <v>8626</v>
      </c>
      <c r="N20337" t="s">
        <v>208</v>
      </c>
      <c r="O20337" t="s">
        <v>476</v>
      </c>
      <c r="P20337" t="s">
        <v>476</v>
      </c>
    </row>
    <row r="20338" spans="1:16">
      <c r="C20338" t="s">
        <v>88418</v>
      </c>
      <c r="D20338" t="s">
        <v>88418</v>
      </c>
      <c r="E20338" t="str">
        <f t="shared" si="317"/>
        <v>563948 - DEKON CONGRESS AND TOURISM</v>
      </c>
      <c r="F20338" t="s">
        <v>14601</v>
      </c>
      <c r="G20338" t="s">
        <v>88417</v>
      </c>
      <c r="H20338" t="s">
        <v>88416</v>
      </c>
      <c r="I20338" t="s">
        <v>1573</v>
      </c>
      <c r="J20338" t="s">
        <v>88415</v>
      </c>
      <c r="K20338" t="s">
        <v>208</v>
      </c>
      <c r="L20338" t="s">
        <v>88414</v>
      </c>
      <c r="N20338" t="s">
        <v>208</v>
      </c>
      <c r="O20338" t="s">
        <v>476</v>
      </c>
      <c r="P20338" t="s">
        <v>476</v>
      </c>
    </row>
    <row r="20339" spans="1:16">
      <c r="C20339" t="s">
        <v>1576</v>
      </c>
      <c r="D20339" t="s">
        <v>1576</v>
      </c>
      <c r="E20339" t="str">
        <f t="shared" si="317"/>
        <v>676238 - YEDITEPE UNIVERSITESI HASTANESI</v>
      </c>
      <c r="F20339" t="s">
        <v>1575</v>
      </c>
      <c r="G20339" t="s">
        <v>1574</v>
      </c>
      <c r="I20339" t="s">
        <v>1573</v>
      </c>
      <c r="K20339" t="s">
        <v>208</v>
      </c>
      <c r="L20339" t="s">
        <v>1572</v>
      </c>
      <c r="N20339" t="s">
        <v>208</v>
      </c>
      <c r="O20339" t="s">
        <v>476</v>
      </c>
      <c r="P20339" t="s">
        <v>476</v>
      </c>
    </row>
    <row r="20340" spans="1:16">
      <c r="C20340" t="s">
        <v>3752</v>
      </c>
      <c r="D20340" t="s">
        <v>3752</v>
      </c>
      <c r="E20340" t="str">
        <f t="shared" si="317"/>
        <v>572391 - VIETNAM RESPIRATORY SOCIETY</v>
      </c>
      <c r="F20340" t="s">
        <v>3751</v>
      </c>
      <c r="G20340" t="s">
        <v>3750</v>
      </c>
      <c r="H20340" t="s">
        <v>3749</v>
      </c>
      <c r="I20340" t="s">
        <v>3748</v>
      </c>
      <c r="K20340" t="s">
        <v>208</v>
      </c>
      <c r="L20340" t="s">
        <v>3747</v>
      </c>
      <c r="N20340" t="s">
        <v>208</v>
      </c>
      <c r="O20340" t="s">
        <v>476</v>
      </c>
      <c r="P20340" t="s">
        <v>476</v>
      </c>
    </row>
    <row r="20341" spans="1:16" ht="18">
      <c r="A20341" s="491"/>
      <c r="B20341" s="492"/>
      <c r="C20341" t="s">
        <v>137143</v>
      </c>
      <c r="D20341" t="s">
        <v>137143</v>
      </c>
      <c r="E20341" t="str">
        <f t="shared" si="317"/>
        <v>2008 - A déterminer</v>
      </c>
      <c r="K20341" t="s">
        <v>208</v>
      </c>
      <c r="L20341" t="s">
        <v>137142</v>
      </c>
      <c r="N20341" t="s">
        <v>207</v>
      </c>
      <c r="O20341" t="s">
        <v>476</v>
      </c>
      <c r="P20341" t="s">
        <v>476</v>
      </c>
    </row>
  </sheetData>
  <sheetProtection algorithmName="SHA-512" hashValue="8LVKK6eR5aLAIdB18ZP/hIdkOzqfpvcMnVNSAKijJonKzrjVO6E2KBKW1Bij8E0dktopB0yf1PJcWs3zdnK1Vw==" saltValue="vm19wdfUv07ZUnK5zRulCA==" spinCount="100000" sheet="1" objects="1" scenarios="1"/>
  <sortState xmlns:xlrd2="http://schemas.microsoft.com/office/spreadsheetml/2017/richdata2" ref="A1:P20344">
    <sortCondition ref="A1:A20344"/>
    <sortCondition ref="B1:B20344"/>
  </sortState>
  <phoneticPr fontId="5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F0"/>
  </sheetPr>
  <dimension ref="A1:U150"/>
  <sheetViews>
    <sheetView zoomScaleNormal="100" workbookViewId="0">
      <selection activeCell="D24" sqref="D24"/>
    </sheetView>
  </sheetViews>
  <sheetFormatPr baseColWidth="10" defaultColWidth="11.42578125" defaultRowHeight="14.25"/>
  <cols>
    <col min="1" max="1" width="21.7109375" style="24" customWidth="1"/>
    <col min="2" max="2" width="20.28515625" style="24" customWidth="1"/>
    <col min="3" max="5" width="13.7109375" style="24" customWidth="1"/>
    <col min="6" max="6" width="19.7109375" style="24" customWidth="1"/>
    <col min="7" max="7" width="107.7109375" style="24" customWidth="1"/>
    <col min="8" max="16" width="20" style="24" customWidth="1"/>
    <col min="17" max="18" width="14.28515625" style="7" customWidth="1"/>
    <col min="19" max="19" width="122" style="7" bestFit="1" customWidth="1"/>
    <col min="20" max="21" width="11.42578125" style="7"/>
    <col min="22" max="16384" width="11.42578125" style="24"/>
  </cols>
  <sheetData>
    <row r="1" spans="1:21" ht="153" customHeight="1">
      <c r="A1" s="126"/>
      <c r="B1" s="127"/>
      <c r="C1" s="128"/>
      <c r="D1" s="128"/>
      <c r="E1" s="129"/>
      <c r="F1" s="130"/>
      <c r="G1" s="107"/>
      <c r="H1" s="31"/>
      <c r="I1" s="31"/>
      <c r="J1" s="31"/>
      <c r="K1" s="31"/>
      <c r="L1" s="31"/>
      <c r="M1" s="31"/>
      <c r="N1" s="31"/>
    </row>
    <row r="2" spans="1:21" ht="25.15" customHeight="1">
      <c r="A2" s="625" t="s">
        <v>442</v>
      </c>
      <c r="B2" s="626"/>
      <c r="C2" s="626"/>
      <c r="D2" s="626"/>
      <c r="E2" s="626"/>
      <c r="F2" s="627"/>
      <c r="G2" s="25"/>
      <c r="H2" s="33"/>
      <c r="I2" s="33"/>
      <c r="J2" s="33"/>
      <c r="K2" s="33"/>
      <c r="L2" s="33"/>
      <c r="M2" s="33"/>
      <c r="N2" s="33"/>
      <c r="O2" s="33"/>
      <c r="P2" s="33"/>
    </row>
    <row r="3" spans="1:21" ht="18" customHeight="1">
      <c r="A3" s="170" t="s">
        <v>342</v>
      </c>
      <c r="B3" s="171"/>
      <c r="C3" s="171"/>
      <c r="D3" s="171"/>
      <c r="E3" s="171"/>
      <c r="F3" s="172"/>
      <c r="G3" s="25"/>
      <c r="H3" s="33"/>
      <c r="I3" s="33"/>
      <c r="J3" s="33"/>
      <c r="K3" s="33"/>
      <c r="L3" s="33"/>
      <c r="M3" s="33"/>
      <c r="N3" s="33"/>
      <c r="O3" s="33"/>
      <c r="P3" s="33"/>
    </row>
    <row r="4" spans="1:21" ht="18" customHeight="1">
      <c r="A4" s="170" t="s">
        <v>343</v>
      </c>
      <c r="B4" s="171"/>
      <c r="C4" s="171"/>
      <c r="D4" s="171"/>
      <c r="E4" s="171"/>
      <c r="F4" s="172"/>
      <c r="G4" s="25"/>
      <c r="H4" s="33"/>
      <c r="I4" s="33"/>
      <c r="J4" s="33"/>
      <c r="K4" s="33"/>
      <c r="L4" s="33"/>
      <c r="M4" s="33"/>
      <c r="N4" s="33"/>
      <c r="O4" s="33"/>
      <c r="P4" s="33"/>
    </row>
    <row r="5" spans="1:21" s="39" customFormat="1" ht="10.5">
      <c r="A5" s="167"/>
      <c r="B5" s="162"/>
      <c r="C5" s="162"/>
      <c r="D5" s="162"/>
      <c r="E5" s="162"/>
      <c r="F5" s="168"/>
      <c r="G5" s="25"/>
      <c r="H5" s="25"/>
      <c r="I5" s="25"/>
      <c r="J5" s="25"/>
      <c r="K5" s="25"/>
      <c r="L5" s="25"/>
      <c r="M5" s="25"/>
      <c r="N5" s="25"/>
      <c r="O5" s="25"/>
      <c r="P5" s="25"/>
      <c r="Q5" s="69"/>
      <c r="R5" s="69"/>
      <c r="S5" s="69"/>
      <c r="T5" s="69"/>
      <c r="U5" s="69"/>
    </row>
    <row r="6" spans="1:21" ht="18" customHeight="1">
      <c r="A6" s="170" t="s">
        <v>344</v>
      </c>
      <c r="B6" s="171"/>
      <c r="C6" s="171"/>
      <c r="D6" s="171"/>
      <c r="E6" s="171"/>
      <c r="F6" s="172"/>
      <c r="G6" s="25"/>
      <c r="H6" s="33"/>
      <c r="I6" s="33"/>
      <c r="J6" s="33"/>
      <c r="K6" s="33"/>
      <c r="L6" s="33"/>
      <c r="M6" s="33"/>
      <c r="N6" s="33"/>
      <c r="O6" s="33"/>
      <c r="P6" s="33"/>
    </row>
    <row r="7" spans="1:21" ht="18" customHeight="1">
      <c r="A7" s="170" t="s">
        <v>336</v>
      </c>
      <c r="B7" s="171"/>
      <c r="C7" s="171"/>
      <c r="D7" s="171"/>
      <c r="E7" s="171"/>
      <c r="F7" s="172"/>
      <c r="G7" s="25"/>
      <c r="H7" s="33"/>
      <c r="I7" s="33"/>
      <c r="J7" s="33"/>
      <c r="K7" s="33"/>
      <c r="L7" s="33"/>
      <c r="M7" s="33"/>
      <c r="N7" s="33"/>
      <c r="O7" s="33"/>
      <c r="P7" s="33"/>
    </row>
    <row r="8" spans="1:21" ht="18" customHeight="1">
      <c r="A8" s="170" t="s">
        <v>337</v>
      </c>
      <c r="B8" s="171"/>
      <c r="C8" s="171"/>
      <c r="D8" s="171"/>
      <c r="E8" s="171"/>
      <c r="F8" s="172"/>
      <c r="G8" s="25"/>
      <c r="H8" s="33"/>
      <c r="I8" s="33"/>
      <c r="J8" s="33"/>
      <c r="K8" s="33"/>
      <c r="L8" s="33"/>
      <c r="M8" s="33"/>
      <c r="N8" s="33"/>
      <c r="O8" s="33"/>
      <c r="P8" s="33"/>
    </row>
    <row r="9" spans="1:21" s="39" customFormat="1" ht="10.5">
      <c r="A9" s="167"/>
      <c r="B9" s="162"/>
      <c r="C9" s="162"/>
      <c r="D9" s="162"/>
      <c r="E9" s="162"/>
      <c r="F9" s="168"/>
      <c r="G9" s="25"/>
      <c r="H9" s="25"/>
      <c r="I9" s="25"/>
      <c r="J9" s="25"/>
      <c r="K9" s="25"/>
      <c r="L9" s="25"/>
      <c r="M9" s="25"/>
      <c r="N9" s="25"/>
      <c r="O9" s="25"/>
      <c r="P9" s="25"/>
      <c r="Q9" s="69"/>
      <c r="R9" s="69"/>
      <c r="S9" s="69"/>
      <c r="T9" s="69"/>
      <c r="U9" s="69"/>
    </row>
    <row r="10" spans="1:21" ht="18" customHeight="1">
      <c r="A10" s="170" t="s">
        <v>345</v>
      </c>
      <c r="B10" s="171"/>
      <c r="C10" s="171"/>
      <c r="D10" s="171"/>
      <c r="E10" s="171"/>
      <c r="F10" s="172"/>
      <c r="G10" s="25"/>
      <c r="H10" s="33"/>
      <c r="I10" s="33"/>
      <c r="J10" s="33"/>
      <c r="K10" s="33"/>
      <c r="L10" s="33"/>
      <c r="M10" s="33"/>
      <c r="N10" s="33"/>
      <c r="O10" s="33"/>
      <c r="P10" s="33"/>
    </row>
    <row r="11" spans="1:21" ht="18" customHeight="1">
      <c r="A11" s="170" t="s">
        <v>346</v>
      </c>
      <c r="B11" s="171"/>
      <c r="C11" s="171"/>
      <c r="D11" s="171"/>
      <c r="E11" s="171"/>
      <c r="F11" s="172"/>
      <c r="G11" s="25"/>
      <c r="H11" s="33"/>
      <c r="I11" s="33"/>
      <c r="J11" s="33"/>
      <c r="K11" s="33"/>
      <c r="L11" s="33"/>
      <c r="M11" s="33"/>
      <c r="N11" s="33"/>
      <c r="O11" s="33"/>
      <c r="P11" s="33"/>
    </row>
    <row r="12" spans="1:21" ht="18" customHeight="1">
      <c r="A12" s="170" t="s">
        <v>347</v>
      </c>
      <c r="B12" s="171"/>
      <c r="C12" s="171"/>
      <c r="D12" s="171"/>
      <c r="E12" s="171"/>
      <c r="F12" s="172"/>
      <c r="G12" s="25"/>
      <c r="H12" s="33"/>
      <c r="I12" s="33"/>
      <c r="J12" s="33"/>
      <c r="K12" s="33"/>
      <c r="L12" s="33"/>
      <c r="M12" s="33"/>
      <c r="N12" s="33"/>
      <c r="O12" s="33"/>
      <c r="P12" s="33"/>
    </row>
    <row r="13" spans="1:21" ht="18" customHeight="1">
      <c r="A13" s="170" t="s">
        <v>348</v>
      </c>
      <c r="B13" s="171"/>
      <c r="C13" s="171"/>
      <c r="D13" s="171"/>
      <c r="E13" s="171"/>
      <c r="F13" s="172"/>
      <c r="G13" s="25"/>
      <c r="H13" s="33"/>
      <c r="I13" s="33"/>
      <c r="J13" s="33"/>
      <c r="K13" s="33"/>
      <c r="L13" s="33"/>
      <c r="M13" s="33"/>
      <c r="N13" s="33"/>
      <c r="O13" s="33"/>
      <c r="P13" s="33"/>
    </row>
    <row r="14" spans="1:21" ht="18" customHeight="1">
      <c r="A14" s="170" t="s">
        <v>338</v>
      </c>
      <c r="B14" s="171"/>
      <c r="C14" s="171"/>
      <c r="D14" s="171"/>
      <c r="E14" s="171"/>
      <c r="F14" s="172"/>
      <c r="G14" s="25"/>
      <c r="H14" s="33"/>
      <c r="I14" s="33"/>
      <c r="J14" s="33"/>
      <c r="K14" s="33"/>
      <c r="L14" s="33"/>
      <c r="M14" s="33"/>
      <c r="N14" s="33"/>
      <c r="O14" s="33"/>
      <c r="P14" s="33"/>
    </row>
    <row r="15" spans="1:21" ht="18" customHeight="1">
      <c r="A15" s="170" t="s">
        <v>339</v>
      </c>
      <c r="B15" s="171"/>
      <c r="C15" s="171"/>
      <c r="D15" s="171"/>
      <c r="E15" s="171"/>
      <c r="F15" s="172"/>
      <c r="G15" s="25"/>
      <c r="H15" s="33"/>
      <c r="I15" s="33"/>
      <c r="J15" s="33"/>
      <c r="K15" s="33"/>
      <c r="L15" s="33"/>
      <c r="M15" s="33"/>
      <c r="N15" s="33"/>
      <c r="O15" s="33"/>
      <c r="P15" s="33"/>
    </row>
    <row r="16" spans="1:21" ht="18" customHeight="1">
      <c r="A16" s="170" t="s">
        <v>340</v>
      </c>
      <c r="B16" s="171"/>
      <c r="C16" s="171"/>
      <c r="D16" s="171"/>
      <c r="E16" s="171"/>
      <c r="F16" s="172"/>
      <c r="G16" s="25"/>
      <c r="H16" s="33"/>
      <c r="I16" s="33"/>
      <c r="J16" s="33"/>
      <c r="K16" s="33"/>
      <c r="L16" s="33"/>
      <c r="M16" s="33"/>
      <c r="N16" s="33"/>
      <c r="O16" s="33"/>
      <c r="P16" s="33"/>
    </row>
    <row r="17" spans="1:21" ht="18" customHeight="1">
      <c r="A17" s="170" t="s">
        <v>341</v>
      </c>
      <c r="B17" s="171"/>
      <c r="C17" s="171"/>
      <c r="D17" s="171"/>
      <c r="E17" s="171"/>
      <c r="F17" s="172"/>
      <c r="G17" s="25"/>
      <c r="H17" s="33"/>
      <c r="I17" s="33"/>
      <c r="J17" s="33"/>
      <c r="K17" s="33"/>
      <c r="L17" s="33"/>
      <c r="M17" s="33"/>
      <c r="N17" s="33"/>
      <c r="O17" s="33"/>
      <c r="P17" s="33"/>
    </row>
    <row r="18" spans="1:21" s="39" customFormat="1" ht="10.5">
      <c r="A18" s="167"/>
      <c r="B18" s="162"/>
      <c r="C18" s="162"/>
      <c r="D18" s="162"/>
      <c r="E18" s="162"/>
      <c r="F18" s="168"/>
      <c r="G18" s="25"/>
      <c r="H18" s="25"/>
      <c r="I18" s="25"/>
      <c r="J18" s="25"/>
      <c r="K18" s="25"/>
      <c r="L18" s="25"/>
      <c r="M18" s="25"/>
      <c r="N18" s="25"/>
      <c r="O18" s="25"/>
      <c r="P18" s="25"/>
      <c r="Q18" s="69"/>
      <c r="R18" s="69"/>
      <c r="S18" s="69"/>
      <c r="T18" s="69"/>
      <c r="U18" s="69"/>
    </row>
    <row r="19" spans="1:21" ht="18" customHeight="1">
      <c r="A19" s="142" t="s">
        <v>281</v>
      </c>
      <c r="B19" s="569" t="str">
        <f>IF(DAPEC!F11="Choisir","",IF(DAPEC!F11="Non","",IF(DAPEC!B12="","",DAPEC!B12)))</f>
        <v/>
      </c>
      <c r="C19" s="569"/>
      <c r="D19" s="569"/>
      <c r="E19" s="569"/>
      <c r="F19" s="643"/>
      <c r="G19" s="25"/>
      <c r="H19" s="34"/>
      <c r="I19" s="35"/>
      <c r="J19" s="35"/>
      <c r="K19" s="35"/>
      <c r="L19" s="35"/>
      <c r="M19" s="35"/>
      <c r="N19" s="35"/>
      <c r="O19" s="35"/>
      <c r="P19" s="35"/>
    </row>
    <row r="20" spans="1:21" ht="18" customHeight="1">
      <c r="A20" s="142" t="s">
        <v>140</v>
      </c>
      <c r="B20" s="569" t="str">
        <f>IF(DAPEC!F11="Choisir","",IF(DAPEC!F11="Non","",IF(DAPEC!B14="Sélectionner le grade dans la liste","",DAPEC!B14)))</f>
        <v/>
      </c>
      <c r="C20" s="569"/>
      <c r="D20" s="569"/>
      <c r="E20" s="569"/>
      <c r="F20" s="643"/>
      <c r="G20" s="26"/>
      <c r="H20" s="26"/>
      <c r="I20" s="26"/>
      <c r="J20" s="26"/>
      <c r="K20" s="26"/>
      <c r="L20" s="26"/>
      <c r="M20" s="26"/>
      <c r="N20" s="26"/>
      <c r="O20" s="26"/>
      <c r="P20" s="26"/>
    </row>
    <row r="21" spans="1:21" s="39" customFormat="1" ht="10.5">
      <c r="A21" s="167"/>
      <c r="D21" s="163"/>
      <c r="E21" s="163"/>
      <c r="F21" s="169"/>
      <c r="G21" s="164"/>
      <c r="H21" s="164"/>
      <c r="I21" s="164"/>
      <c r="J21" s="164"/>
      <c r="K21" s="164"/>
      <c r="L21" s="164"/>
      <c r="M21" s="164"/>
      <c r="N21" s="164"/>
      <c r="O21" s="164"/>
      <c r="P21" s="164"/>
      <c r="Q21" s="69"/>
      <c r="R21" s="69"/>
      <c r="S21" s="69"/>
      <c r="T21" s="69"/>
      <c r="U21" s="69"/>
    </row>
    <row r="22" spans="1:21" ht="18" customHeight="1">
      <c r="A22" s="132" t="s">
        <v>443</v>
      </c>
      <c r="B22" s="36"/>
      <c r="C22" s="36"/>
      <c r="D22" s="36"/>
      <c r="E22" s="32"/>
      <c r="F22" s="133">
        <f>SUM(D24+D25+D26+E26)</f>
        <v>0</v>
      </c>
      <c r="G22" s="27"/>
      <c r="H22" s="27"/>
      <c r="I22" s="27"/>
      <c r="J22" s="27"/>
      <c r="K22" s="27"/>
      <c r="L22" s="27"/>
      <c r="M22" s="27"/>
      <c r="N22" s="27"/>
      <c r="O22" s="27"/>
      <c r="P22" s="27"/>
    </row>
    <row r="23" spans="1:21" ht="18" customHeight="1">
      <c r="A23" s="132"/>
      <c r="B23" s="36"/>
      <c r="C23" s="36"/>
      <c r="D23" s="29" t="s">
        <v>350</v>
      </c>
      <c r="E23" s="29" t="s">
        <v>349</v>
      </c>
      <c r="F23" s="133"/>
      <c r="G23" s="27"/>
      <c r="H23" s="27"/>
      <c r="I23" s="27"/>
      <c r="J23" s="27"/>
      <c r="K23" s="27"/>
      <c r="L23" s="27"/>
      <c r="M23" s="27"/>
      <c r="N23" s="27"/>
      <c r="O23" s="27"/>
      <c r="P23" s="27"/>
    </row>
    <row r="24" spans="1:21" ht="18" customHeight="1">
      <c r="A24" s="620" t="s">
        <v>351</v>
      </c>
      <c r="B24" s="621"/>
      <c r="C24" s="621"/>
      <c r="D24" s="143">
        <v>0</v>
      </c>
      <c r="E24" s="32">
        <v>150</v>
      </c>
      <c r="F24" s="134"/>
      <c r="G24" s="27"/>
      <c r="H24" s="27"/>
      <c r="I24" s="27"/>
      <c r="J24" s="27"/>
      <c r="K24" s="27"/>
      <c r="L24" s="27"/>
      <c r="M24" s="27"/>
      <c r="N24" s="27"/>
      <c r="O24" s="27"/>
      <c r="P24" s="27"/>
    </row>
    <row r="25" spans="1:21" ht="18" customHeight="1">
      <c r="A25" s="620" t="s">
        <v>352</v>
      </c>
      <c r="B25" s="621"/>
      <c r="C25" s="621"/>
      <c r="D25" s="143">
        <v>0</v>
      </c>
      <c r="E25" s="32">
        <v>400</v>
      </c>
      <c r="F25" s="134"/>
      <c r="G25" s="28"/>
      <c r="H25" s="28"/>
      <c r="I25" s="28"/>
      <c r="J25" s="28"/>
      <c r="K25" s="28"/>
      <c r="L25" s="28"/>
      <c r="M25" s="28"/>
      <c r="N25" s="28"/>
      <c r="O25" s="28"/>
      <c r="P25" s="28"/>
    </row>
    <row r="26" spans="1:21" ht="18" customHeight="1">
      <c r="A26" s="620" t="s">
        <v>353</v>
      </c>
      <c r="B26" s="621"/>
      <c r="C26" s="621"/>
      <c r="D26" s="143">
        <v>0</v>
      </c>
      <c r="E26" s="32">
        <f>IF(D26=0,0,150)</f>
        <v>0</v>
      </c>
      <c r="F26" s="135"/>
      <c r="G26" s="29"/>
      <c r="H26" s="29"/>
      <c r="I26" s="29"/>
      <c r="J26" s="29"/>
      <c r="K26" s="29"/>
      <c r="L26" s="29"/>
      <c r="M26" s="29"/>
      <c r="N26" s="29"/>
      <c r="O26" s="29"/>
      <c r="P26" s="29"/>
    </row>
    <row r="27" spans="1:21" ht="18" customHeight="1">
      <c r="A27" s="629"/>
      <c r="B27" s="630"/>
      <c r="C27" s="630"/>
      <c r="D27" s="630"/>
      <c r="E27" s="630"/>
      <c r="F27" s="631"/>
      <c r="G27" s="29"/>
      <c r="H27" s="29"/>
      <c r="I27" s="29"/>
      <c r="J27" s="29"/>
      <c r="K27" s="29"/>
      <c r="L27" s="29"/>
      <c r="M27" s="29"/>
      <c r="N27" s="29"/>
      <c r="O27" s="29"/>
      <c r="P27" s="29"/>
    </row>
    <row r="28" spans="1:21" ht="18" customHeight="1">
      <c r="A28" s="625" t="s">
        <v>282</v>
      </c>
      <c r="B28" s="626"/>
      <c r="C28" s="626"/>
      <c r="D28" s="626"/>
      <c r="E28" s="626"/>
      <c r="F28" s="627"/>
      <c r="G28" s="31"/>
      <c r="H28" s="37"/>
      <c r="I28" s="37"/>
      <c r="J28" s="37"/>
      <c r="K28" s="37"/>
      <c r="L28" s="37"/>
      <c r="M28" s="37"/>
      <c r="N28" s="37"/>
      <c r="O28" s="37"/>
      <c r="P28" s="37"/>
    </row>
    <row r="29" spans="1:21" ht="18" customHeight="1">
      <c r="A29" s="136"/>
      <c r="B29" s="32"/>
      <c r="C29" s="32"/>
      <c r="D29" s="32"/>
      <c r="E29" s="32"/>
      <c r="F29" s="131"/>
      <c r="G29" s="31"/>
      <c r="H29" s="38"/>
      <c r="I29" s="38"/>
      <c r="J29" s="38"/>
      <c r="K29" s="38"/>
      <c r="L29" s="38"/>
      <c r="M29" s="38"/>
      <c r="N29" s="38"/>
      <c r="O29" s="38"/>
      <c r="P29" s="38"/>
    </row>
    <row r="30" spans="1:21" s="7" customFormat="1" ht="36" customHeight="1">
      <c r="A30" s="622" t="str">
        <f>IF(DAPEC!F11="Oui",DAPEC!A8,"")</f>
        <v/>
      </c>
      <c r="B30" s="623"/>
      <c r="C30" s="623"/>
      <c r="D30" s="623"/>
      <c r="E30" s="623"/>
      <c r="F30" s="624"/>
    </row>
    <row r="31" spans="1:21" s="7" customFormat="1" ht="18" customHeight="1">
      <c r="A31" s="137"/>
      <c r="F31" s="138"/>
    </row>
    <row r="32" spans="1:21" s="7" customFormat="1" ht="18" customHeight="1">
      <c r="A32" s="165" t="s">
        <v>144</v>
      </c>
      <c r="B32" s="52"/>
      <c r="C32" s="52" t="s">
        <v>193</v>
      </c>
      <c r="D32" s="52" t="s">
        <v>26</v>
      </c>
      <c r="E32" s="52" t="s">
        <v>25</v>
      </c>
      <c r="F32" s="52" t="s">
        <v>24</v>
      </c>
    </row>
    <row r="33" spans="1:6" s="7" customFormat="1" ht="18" customHeight="1">
      <c r="A33" s="166" t="s">
        <v>28</v>
      </c>
      <c r="B33" s="166"/>
      <c r="C33" s="177" t="str">
        <f>IF(DAPEC!F11="Oui",DAPEC!C23,"")</f>
        <v/>
      </c>
      <c r="D33" s="178" t="str">
        <f>IF(DAPEC!F11="Oui",DAPEC!D23,"")</f>
        <v/>
      </c>
      <c r="E33" s="177" t="str">
        <f>IF(DAPEC!F11="oui",DAPEC!E23,"")</f>
        <v/>
      </c>
      <c r="F33" s="179" t="str">
        <f>IF(DAPEC!F11="Oui",DAPEC!F23,"")</f>
        <v/>
      </c>
    </row>
    <row r="34" spans="1:6" s="7" customFormat="1" ht="18" customHeight="1">
      <c r="A34" s="137"/>
      <c r="F34" s="138"/>
    </row>
    <row r="35" spans="1:6" s="7" customFormat="1" ht="18" customHeight="1">
      <c r="A35" s="139" t="s">
        <v>147</v>
      </c>
      <c r="B35" s="632" t="str">
        <f>IF(DAPEC!B30="","",DAPEC!B30)</f>
        <v/>
      </c>
      <c r="C35" s="632"/>
      <c r="D35" s="628" t="str">
        <f>IF(B19="","",B19)</f>
        <v/>
      </c>
      <c r="E35" s="628"/>
      <c r="F35" s="633"/>
    </row>
    <row r="36" spans="1:6" s="7" customFormat="1" ht="18" customHeight="1">
      <c r="A36" s="139" t="s">
        <v>300</v>
      </c>
      <c r="B36" s="124">
        <f ca="1">IF(DAPEC!B31="","",DAPEC!B31)</f>
        <v>45919</v>
      </c>
      <c r="D36" s="634" t="s">
        <v>333</v>
      </c>
      <c r="E36" s="635"/>
      <c r="F36" s="636"/>
    </row>
    <row r="37" spans="1:6" s="7" customFormat="1" ht="18" customHeight="1">
      <c r="A37" s="137"/>
      <c r="D37" s="637"/>
      <c r="E37" s="638"/>
      <c r="F37" s="639"/>
    </row>
    <row r="38" spans="1:6" s="7" customFormat="1" ht="18" customHeight="1">
      <c r="A38" s="137"/>
      <c r="D38" s="637"/>
      <c r="E38" s="638"/>
      <c r="F38" s="639"/>
    </row>
    <row r="39" spans="1:6" s="7" customFormat="1" ht="18" customHeight="1">
      <c r="A39" s="140"/>
      <c r="B39" s="141"/>
      <c r="C39" s="141"/>
      <c r="D39" s="640"/>
      <c r="E39" s="641"/>
      <c r="F39" s="642"/>
    </row>
    <row r="40" spans="1:6" s="7" customFormat="1" ht="18" customHeight="1"/>
    <row r="41" spans="1:6" s="7" customFormat="1" ht="18" customHeight="1"/>
    <row r="42" spans="1:6" s="7" customFormat="1" ht="18" customHeight="1">
      <c r="D42" s="628"/>
      <c r="E42" s="628"/>
      <c r="F42" s="628"/>
    </row>
    <row r="43" spans="1:6" s="7" customFormat="1" ht="15" customHeight="1">
      <c r="A43" s="125"/>
    </row>
    <row r="44" spans="1:6" s="7" customFormat="1" ht="15" customHeight="1"/>
    <row r="45" spans="1:6" s="7" customFormat="1" ht="15" customHeight="1"/>
    <row r="46" spans="1:6" s="7" customFormat="1" ht="15" customHeight="1"/>
    <row r="47" spans="1:6" s="7" customFormat="1" ht="15" customHeight="1"/>
    <row r="48" spans="1:6" s="7" customFormat="1" ht="15" customHeight="1"/>
    <row r="49" s="7" customFormat="1" ht="15" customHeight="1"/>
    <row r="50" s="7" customFormat="1" ht="15" customHeight="1"/>
    <row r="51" s="7" customFormat="1" ht="15" customHeight="1"/>
    <row r="52" s="7" customFormat="1" ht="15" customHeight="1"/>
    <row r="53" s="7" customFormat="1" ht="15" customHeight="1"/>
    <row r="54" s="7" customFormat="1" ht="15" customHeight="1"/>
    <row r="55" s="7" customFormat="1" ht="15" customHeight="1"/>
    <row r="56" s="7" customFormat="1" ht="15" customHeight="1"/>
    <row r="57" s="7" customFormat="1" ht="15" customHeight="1"/>
    <row r="58" s="7" customFormat="1" ht="15" customHeight="1"/>
    <row r="59" s="7" customFormat="1" ht="15" customHeight="1"/>
    <row r="60" s="7" customFormat="1" ht="15" customHeight="1"/>
    <row r="61" s="7" customFormat="1" ht="15" customHeight="1"/>
    <row r="62" s="7" customFormat="1" ht="15" customHeight="1"/>
    <row r="63" s="7" customFormat="1" ht="15" customHeight="1"/>
    <row r="64" s="7" customFormat="1" ht="15" customHeight="1"/>
    <row r="65" s="7" customFormat="1" ht="15" customHeight="1"/>
    <row r="66" s="7" customFormat="1" ht="15" customHeight="1"/>
    <row r="67" s="7" customFormat="1" ht="15" customHeight="1"/>
    <row r="68" s="7" customFormat="1" ht="15" customHeight="1"/>
    <row r="69" s="7" customFormat="1" ht="15" customHeight="1"/>
    <row r="70" s="7" customFormat="1" ht="15" customHeight="1"/>
    <row r="71" s="7" customFormat="1" ht="15" customHeight="1"/>
    <row r="72" s="7" customFormat="1" ht="15" customHeight="1"/>
    <row r="73" s="7" customFormat="1" ht="15" customHeight="1"/>
    <row r="74" s="7" customFormat="1" ht="15" customHeight="1"/>
    <row r="75" s="7" customFormat="1" ht="15" customHeight="1"/>
    <row r="76" s="7" customFormat="1" ht="15" customHeight="1"/>
    <row r="77" s="7" customFormat="1" ht="15" customHeight="1"/>
    <row r="78" s="7" customFormat="1" ht="15" customHeight="1"/>
    <row r="79" s="7" customFormat="1" ht="15" customHeight="1"/>
    <row r="80" s="7" customFormat="1" ht="15" customHeight="1"/>
    <row r="81" s="7" customFormat="1" ht="15" customHeight="1"/>
    <row r="82" s="7" customFormat="1" ht="15" customHeight="1"/>
    <row r="83" s="7" customFormat="1" ht="15" customHeight="1"/>
    <row r="84" s="7" customFormat="1" ht="15" customHeight="1"/>
    <row r="85" s="7" customFormat="1" ht="15" customHeight="1"/>
    <row r="86" s="7" customFormat="1" ht="15" customHeight="1"/>
    <row r="87" s="7" customFormat="1" ht="15" customHeight="1"/>
    <row r="88" s="7" customFormat="1" ht="15" customHeight="1"/>
    <row r="89" s="7" customFormat="1" ht="15" customHeight="1"/>
    <row r="90" s="7" customFormat="1" ht="15" customHeigh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sheetData>
  <sheetProtection algorithmName="SHA-512" hashValue="5O/G2nMULmUcl016rB/QzYTxSAcPZP5z5CFTfYwqrfQeU5V0X1GQJu0S1wxbVjKIn1BVICxI6N9HVcLKDbRs/g==" saltValue="RAnwEFMdqqDB10EGyDXwKg==" spinCount="100000" sheet="1" objects="1" scenarios="1"/>
  <dataConsolidate link="1"/>
  <mergeCells count="13">
    <mergeCell ref="B20:F20"/>
    <mergeCell ref="A2:F2"/>
    <mergeCell ref="B19:F19"/>
    <mergeCell ref="A24:C24"/>
    <mergeCell ref="A25:C25"/>
    <mergeCell ref="A26:C26"/>
    <mergeCell ref="A30:F30"/>
    <mergeCell ref="A28:F28"/>
    <mergeCell ref="D42:F42"/>
    <mergeCell ref="A27:F27"/>
    <mergeCell ref="B35:C35"/>
    <mergeCell ref="D35:F35"/>
    <mergeCell ref="D36:F39"/>
  </mergeCells>
  <dataValidations count="2">
    <dataValidation type="list" allowBlank="1" showInputMessage="1" showErrorMessage="1" sqref="B29:F29 F1" xr:uid="{00000000-0002-0000-0200-000000000000}">
      <formula1>#REF!</formula1>
    </dataValidation>
    <dataValidation type="list" allowBlank="1" showInputMessage="1" showErrorMessage="1" sqref="F24" xr:uid="{00000000-0002-0000-0200-000001000000}">
      <formula1>$C$20:$C$21</formula1>
    </dataValidation>
  </dataValidations>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Y83"/>
  <sheetViews>
    <sheetView zoomScaleNormal="100" workbookViewId="0">
      <selection activeCell="I20" sqref="I20:J20"/>
    </sheetView>
  </sheetViews>
  <sheetFormatPr baseColWidth="10" defaultColWidth="8.7109375" defaultRowHeight="18"/>
  <cols>
    <col min="1" max="1" width="7.85546875" style="44" customWidth="1"/>
    <col min="2" max="2" width="9.42578125" style="44" customWidth="1"/>
    <col min="3" max="3" width="4.5703125" style="44" customWidth="1"/>
    <col min="4" max="4" width="11" style="44" customWidth="1"/>
    <col min="5" max="5" width="4.5703125" style="44" customWidth="1"/>
    <col min="6" max="6" width="11" style="44" customWidth="1"/>
    <col min="7" max="7" width="4.5703125" style="44" customWidth="1"/>
    <col min="8" max="8" width="11" style="44" customWidth="1"/>
    <col min="9" max="9" width="4.5703125" style="44" customWidth="1"/>
    <col min="10" max="10" width="11" style="44" customWidth="1"/>
    <col min="11" max="11" width="4.5703125" style="44" customWidth="1"/>
    <col min="12" max="12" width="11" style="44" customWidth="1"/>
    <col min="13" max="13" width="7.85546875" style="44" customWidth="1"/>
    <col min="14" max="14" width="9.28515625" style="44" customWidth="1"/>
    <col min="15" max="18" width="6.7109375" style="44" customWidth="1"/>
    <col min="19" max="19" width="6.7109375" style="224" customWidth="1"/>
    <col min="20" max="25" width="6.7109375" style="44" customWidth="1"/>
    <col min="26" max="26" width="11.7109375" style="44" customWidth="1"/>
    <col min="27" max="16384" width="8.7109375" style="44"/>
  </cols>
  <sheetData>
    <row r="1" spans="1:25" ht="153" customHeight="1">
      <c r="A1" s="372"/>
      <c r="B1" s="645"/>
      <c r="C1" s="645"/>
      <c r="D1" s="645"/>
      <c r="E1" s="645"/>
      <c r="F1" s="645"/>
      <c r="G1" s="645"/>
      <c r="H1" s="645"/>
      <c r="I1" s="645"/>
      <c r="J1" s="645"/>
      <c r="K1" s="645"/>
      <c r="L1" s="645"/>
      <c r="M1" s="373"/>
    </row>
    <row r="2" spans="1:25" s="57" customFormat="1" ht="22.5">
      <c r="A2" s="671" t="s">
        <v>137244</v>
      </c>
      <c r="B2" s="672"/>
      <c r="C2" s="672"/>
      <c r="D2" s="672"/>
      <c r="E2" s="672"/>
      <c r="F2" s="672"/>
      <c r="G2" s="672"/>
      <c r="H2" s="672"/>
      <c r="I2" s="672"/>
      <c r="J2" s="672"/>
      <c r="K2" s="672"/>
      <c r="L2" s="672"/>
      <c r="M2" s="673"/>
      <c r="S2" s="397"/>
    </row>
    <row r="3" spans="1:25" s="406" customFormat="1" ht="12.75">
      <c r="A3" s="403"/>
      <c r="B3" s="404"/>
      <c r="C3" s="404"/>
      <c r="D3" s="404"/>
      <c r="E3" s="404"/>
      <c r="F3" s="404"/>
      <c r="G3" s="404"/>
      <c r="H3" s="404"/>
      <c r="I3" s="404"/>
      <c r="J3" s="404"/>
      <c r="K3" s="404"/>
      <c r="L3" s="404"/>
      <c r="M3" s="405"/>
      <c r="S3" s="407"/>
    </row>
    <row r="4" spans="1:25" s="144" customFormat="1">
      <c r="A4" s="646" t="str">
        <f>IF(DAPEC!A3="SELECTIONNER VOTRE ETABLISSEMENT DANS LA LISTE","",IF(AND(DAPEC!D15="Oui, forfait mensuel (recommandé)",DAPEC!E16="Choisir"),"",IF(AND(DAPEC!D15="Oui, forfait mensuel (recommandé)",DAPEC!E16="En continu"),"Conformément aux renseignements de l'onglet DAPEC, l'établissement :",IF(DAPEC!D15="Non","Vous ne demandez pas de frais de déplacement pour ce dossier",IF(DAPEC!D15="Oui, frais réels","Vous avez choisi les frais réels, vous devez utiliser les onglets suivants",IF(DAPEC!D15="Choisir :","","Le calcul sur la base d'un forfait n'est pas possible pour les formations en discontinu"))))))</f>
        <v/>
      </c>
      <c r="B4" s="647"/>
      <c r="C4" s="647"/>
      <c r="D4" s="647"/>
      <c r="E4" s="647"/>
      <c r="F4" s="647"/>
      <c r="G4" s="647"/>
      <c r="H4" s="647"/>
      <c r="I4" s="647"/>
      <c r="J4" s="647"/>
      <c r="K4" s="647"/>
      <c r="L4" s="647"/>
      <c r="M4" s="648"/>
      <c r="N4" s="364"/>
      <c r="O4" s="364"/>
      <c r="P4" s="364"/>
      <c r="Q4" s="364"/>
      <c r="R4" s="364"/>
      <c r="S4" s="364"/>
    </row>
    <row r="5" spans="1:25" s="144" customFormat="1">
      <c r="A5" s="662" t="str">
        <f>IF(A4="Conformément aux renseignements de l'onglet DAPEC, l'établissement :",DAPEC!A3,"")</f>
        <v/>
      </c>
      <c r="B5" s="663"/>
      <c r="C5" s="663"/>
      <c r="D5" s="663"/>
      <c r="E5" s="663"/>
      <c r="F5" s="663"/>
      <c r="G5" s="663"/>
      <c r="H5" s="663"/>
      <c r="I5" s="663"/>
      <c r="J5" s="663"/>
      <c r="K5" s="663"/>
      <c r="L5" s="663"/>
      <c r="M5" s="664"/>
      <c r="N5" s="176"/>
      <c r="O5" s="176"/>
      <c r="P5" s="176"/>
      <c r="Q5" s="176"/>
      <c r="R5" s="176"/>
      <c r="S5" s="176"/>
      <c r="Y5" s="32"/>
    </row>
    <row r="6" spans="1:25" s="144" customFormat="1">
      <c r="A6" s="374"/>
      <c r="B6" s="38"/>
      <c r="C6" s="38"/>
      <c r="D6" s="38"/>
      <c r="E6" s="38"/>
      <c r="F6" s="38"/>
      <c r="G6" s="38"/>
      <c r="H6" s="38"/>
      <c r="I6" s="38"/>
      <c r="J6" s="38"/>
      <c r="K6" s="38"/>
      <c r="L6" s="38"/>
      <c r="M6" s="375"/>
      <c r="N6" s="176"/>
      <c r="O6" s="176"/>
      <c r="P6" s="176"/>
      <c r="Q6" s="176"/>
      <c r="R6" s="176"/>
      <c r="S6" s="176"/>
      <c r="Y6" s="32"/>
    </row>
    <row r="7" spans="1:25" s="144" customFormat="1">
      <c r="A7" s="665" t="str">
        <f>IF(A4="Conformément aux renseignements de l'onglet DAPEC, l'établissement :","demande la prise en charge pour le compte de l'agent :","")</f>
        <v/>
      </c>
      <c r="B7" s="666"/>
      <c r="C7" s="666"/>
      <c r="D7" s="666"/>
      <c r="E7" s="666"/>
      <c r="F7" s="666"/>
      <c r="G7" s="666"/>
      <c r="H7" s="666"/>
      <c r="I7" s="666"/>
      <c r="J7" s="666"/>
      <c r="K7" s="666"/>
      <c r="L7" s="666"/>
      <c r="M7" s="667"/>
      <c r="N7" s="32"/>
      <c r="O7" s="32"/>
      <c r="P7" s="32"/>
      <c r="Q7" s="32"/>
      <c r="R7" s="32"/>
      <c r="S7" s="32"/>
    </row>
    <row r="8" spans="1:25" s="144" customFormat="1">
      <c r="A8" s="668" t="str">
        <f>IF(DAPEC!E16="En discontinu","",IF(DAPEC!B12="","",DAPEC!B12))</f>
        <v/>
      </c>
      <c r="B8" s="669"/>
      <c r="C8" s="669"/>
      <c r="D8" s="669"/>
      <c r="E8" s="669"/>
      <c r="F8" s="669"/>
      <c r="G8" s="669"/>
      <c r="H8" s="669"/>
      <c r="I8" s="669"/>
      <c r="J8" s="669"/>
      <c r="K8" s="669"/>
      <c r="L8" s="669"/>
      <c r="M8" s="670"/>
      <c r="N8" s="32"/>
      <c r="O8" s="32"/>
      <c r="P8" s="32"/>
      <c r="Q8" s="32"/>
      <c r="R8" s="32"/>
      <c r="S8" s="32"/>
    </row>
    <row r="9" spans="1:25" s="144" customFormat="1">
      <c r="A9" s="376"/>
      <c r="B9" s="29"/>
      <c r="C9" s="29"/>
      <c r="D9" s="29"/>
      <c r="E9" s="29"/>
      <c r="F9" s="29"/>
      <c r="G9" s="29"/>
      <c r="H9" s="29"/>
      <c r="I9" s="29"/>
      <c r="J9" s="29"/>
      <c r="K9" s="29"/>
      <c r="L9" s="29"/>
      <c r="M9" s="377"/>
      <c r="N9" s="32"/>
      <c r="O9" s="32"/>
      <c r="P9" s="32"/>
      <c r="Q9" s="32"/>
      <c r="R9" s="32"/>
      <c r="S9" s="32"/>
    </row>
    <row r="10" spans="1:25" s="188" customFormat="1" ht="36" customHeight="1">
      <c r="A10" s="665" t="str">
        <f>IF(A4="Conformément aux renseignements de l'onglet DAPEC, l'établissement :","afin de suivre la formation :","")</f>
        <v/>
      </c>
      <c r="B10" s="666"/>
      <c r="C10" s="666"/>
      <c r="D10" s="666"/>
      <c r="E10" s="666"/>
      <c r="F10" s="666"/>
      <c r="G10" s="666"/>
      <c r="H10" s="666"/>
      <c r="I10" s="666"/>
      <c r="J10" s="666"/>
      <c r="K10" s="666"/>
      <c r="L10" s="666"/>
      <c r="M10" s="667"/>
      <c r="N10" s="176"/>
      <c r="O10" s="176"/>
      <c r="P10" s="176"/>
      <c r="Q10" s="176"/>
      <c r="R10" s="176"/>
      <c r="S10" s="176"/>
      <c r="T10" s="144"/>
      <c r="U10" s="144"/>
      <c r="V10" s="144"/>
      <c r="W10" s="144"/>
      <c r="X10" s="144"/>
    </row>
    <row r="11" spans="1:25" s="188" customFormat="1" ht="36" customHeight="1">
      <c r="A11" s="668" t="str">
        <f>IF(A4="Conformément aux renseignements de l'onglet DAPEC, l'établissement :",DAPEC!A8,"")</f>
        <v/>
      </c>
      <c r="B11" s="669"/>
      <c r="C11" s="669"/>
      <c r="D11" s="669"/>
      <c r="E11" s="669"/>
      <c r="F11" s="669"/>
      <c r="G11" s="669"/>
      <c r="H11" s="669"/>
      <c r="I11" s="669"/>
      <c r="J11" s="669"/>
      <c r="K11" s="669"/>
      <c r="L11" s="669"/>
      <c r="M11" s="670"/>
      <c r="N11" s="176"/>
      <c r="O11" s="176"/>
      <c r="P11" s="176"/>
      <c r="Q11" s="176"/>
      <c r="R11" s="176"/>
      <c r="S11" s="176"/>
      <c r="T11" s="144"/>
      <c r="U11" s="144"/>
      <c r="V11" s="144"/>
      <c r="W11" s="144"/>
      <c r="X11" s="144"/>
    </row>
    <row r="12" spans="1:25" s="188" customFormat="1" ht="36" customHeight="1">
      <c r="A12" s="378"/>
      <c r="B12" s="28"/>
      <c r="C12" s="28"/>
      <c r="D12" s="28"/>
      <c r="E12" s="38"/>
      <c r="F12" s="38"/>
      <c r="G12" s="38"/>
      <c r="H12" s="38"/>
      <c r="I12" s="38"/>
      <c r="J12" s="38"/>
      <c r="K12" s="38"/>
      <c r="L12" s="38"/>
      <c r="M12" s="375"/>
      <c r="N12" s="176"/>
      <c r="O12" s="176"/>
      <c r="P12" s="176"/>
      <c r="Q12" s="176"/>
      <c r="R12" s="176"/>
      <c r="S12" s="176"/>
      <c r="T12" s="144"/>
      <c r="U12" s="144"/>
      <c r="V12" s="144"/>
      <c r="W12" s="144"/>
      <c r="X12" s="144"/>
    </row>
    <row r="13" spans="1:25" s="188" customFormat="1">
      <c r="A13" s="378"/>
      <c r="B13" s="28"/>
      <c r="C13" s="28"/>
      <c r="D13" s="28"/>
      <c r="E13" s="38"/>
      <c r="F13" s="38"/>
      <c r="G13" s="38"/>
      <c r="H13" s="38"/>
      <c r="I13" s="38"/>
      <c r="J13" s="38"/>
      <c r="K13" s="38"/>
      <c r="L13" s="38"/>
      <c r="M13" s="375"/>
      <c r="N13" s="176"/>
      <c r="O13" s="176"/>
      <c r="P13" s="176"/>
      <c r="Q13" s="176"/>
      <c r="R13" s="176"/>
      <c r="S13" s="176"/>
      <c r="T13" s="144"/>
      <c r="U13" s="144"/>
      <c r="V13" s="144"/>
      <c r="W13" s="144"/>
      <c r="X13" s="144"/>
    </row>
    <row r="14" spans="1:25" s="144" customFormat="1">
      <c r="A14" s="656" t="str">
        <f>IF(A4="Conformément aux renseignements de l'onglet DAPEC, l'établissement :","d'une durée de :","")</f>
        <v/>
      </c>
      <c r="B14" s="574"/>
      <c r="C14" s="657" t="str">
        <f>IF(A4="Conformément aux renseignements de l'onglet DAPEC, l'établissement :",VLOOKUP(DAPEC!A8,Diplômes!A2:B34,2,0),"")</f>
        <v/>
      </c>
      <c r="D14" s="657"/>
      <c r="E14" s="658" t="str">
        <f>IF(A4="Conformément aux renseignements de l'onglet DAPEC, l'établissement :","heures. Ce décompte correspond à","")</f>
        <v/>
      </c>
      <c r="F14" s="658"/>
      <c r="G14" s="658"/>
      <c r="H14" s="658"/>
      <c r="I14" s="658"/>
      <c r="J14" s="32" t="str">
        <f>IF(A4="Conformément aux renseignements de l'onglet DAPEC, l'établissement :",VLOOKUP(A11,B41:S72,18,0),"")</f>
        <v/>
      </c>
      <c r="K14" s="574" t="str">
        <f>IF(A4="Conformément aux renseignements de l'onglet DAPEC, l'établissement :","mois de prise en charge","")</f>
        <v/>
      </c>
      <c r="L14" s="574"/>
      <c r="M14" s="659"/>
      <c r="N14" s="30"/>
      <c r="S14" s="225"/>
      <c r="T14" s="652"/>
      <c r="U14" s="652"/>
      <c r="V14" s="652"/>
      <c r="W14" s="652"/>
      <c r="X14" s="652"/>
    </row>
    <row r="15" spans="1:25" s="144" customFormat="1">
      <c r="A15" s="379"/>
      <c r="B15" s="651"/>
      <c r="C15" s="651"/>
      <c r="D15" s="651"/>
      <c r="E15" s="651"/>
      <c r="F15" s="651"/>
      <c r="G15" s="651"/>
      <c r="H15" s="651"/>
      <c r="I15" s="223"/>
      <c r="J15" s="38"/>
      <c r="K15" s="650"/>
      <c r="L15" s="650"/>
      <c r="M15" s="381"/>
      <c r="S15" s="225"/>
    </row>
    <row r="16" spans="1:25" s="30" customFormat="1" ht="12.75">
      <c r="A16" s="382" t="str">
        <f>IF(A4="Conformément aux renseignements de l'onglet DAPEC, l'établissement :","Détail de la nature des frais mensuel demandé :","")</f>
        <v/>
      </c>
      <c r="B16" s="383"/>
      <c r="C16" s="383"/>
      <c r="D16" s="383"/>
      <c r="E16" s="383"/>
      <c r="F16" s="383"/>
      <c r="G16" s="383"/>
      <c r="H16" s="383"/>
      <c r="I16" s="269"/>
      <c r="J16" s="361"/>
      <c r="K16" s="384"/>
      <c r="L16" s="384"/>
      <c r="M16" s="385"/>
      <c r="S16" s="270"/>
    </row>
    <row r="17" spans="1:25" s="144" customFormat="1">
      <c r="A17" s="656" t="str">
        <f>IF(A4="Conformément aux renseignements de l'onglet DAPEC, l'établissement :","Frais de transport (à raison d'un voyage aller-retour par mois) :","")</f>
        <v/>
      </c>
      <c r="B17" s="574"/>
      <c r="C17" s="574"/>
      <c r="D17" s="574"/>
      <c r="E17" s="574"/>
      <c r="F17" s="574"/>
      <c r="G17" s="574"/>
      <c r="H17" s="574"/>
      <c r="I17" s="660">
        <v>0</v>
      </c>
      <c r="J17" s="660"/>
      <c r="K17" s="360"/>
      <c r="L17" s="360"/>
      <c r="M17" s="381"/>
      <c r="S17" s="225"/>
    </row>
    <row r="18" spans="1:25" s="144" customFormat="1">
      <c r="A18" s="656" t="str">
        <f>IF(A4="Conformément aux renseignements de l'onglet DAPEC, l'établissement :","Frais d'hébergement (justification de la double résidence) :","")</f>
        <v/>
      </c>
      <c r="B18" s="574"/>
      <c r="C18" s="574"/>
      <c r="D18" s="574"/>
      <c r="E18" s="574"/>
      <c r="F18" s="574"/>
      <c r="G18" s="574"/>
      <c r="H18" s="574"/>
      <c r="I18" s="660">
        <v>0</v>
      </c>
      <c r="J18" s="660"/>
      <c r="K18" s="360"/>
      <c r="L18" s="360"/>
      <c r="M18" s="381"/>
      <c r="S18" s="225"/>
    </row>
    <row r="19" spans="1:25" s="144" customFormat="1">
      <c r="A19" s="656" t="str">
        <f>IF(A4="Conformément aux renseignements de l'onglet DAPEC, l'établissement :","Frais de restauration :","")</f>
        <v/>
      </c>
      <c r="B19" s="574"/>
      <c r="C19" s="574"/>
      <c r="D19" s="574"/>
      <c r="E19" s="574"/>
      <c r="F19" s="574"/>
      <c r="G19" s="574"/>
      <c r="H19" s="574"/>
      <c r="I19" s="661">
        <v>0</v>
      </c>
      <c r="J19" s="661"/>
      <c r="K19" s="360"/>
      <c r="L19" s="360"/>
      <c r="M19" s="381"/>
      <c r="S19" s="225"/>
    </row>
    <row r="20" spans="1:25" s="144" customFormat="1">
      <c r="A20" s="656" t="str">
        <f>IF(A4="Conformément aux renseignements de l'onglet DAPEC, l'établissement :","Forfait restauration (sans justificatifs) :","")</f>
        <v/>
      </c>
      <c r="B20" s="574"/>
      <c r="C20" s="574"/>
      <c r="D20" s="574"/>
      <c r="E20" s="574"/>
      <c r="F20" s="574"/>
      <c r="G20" s="574"/>
      <c r="H20" s="574"/>
      <c r="I20" s="660"/>
      <c r="J20" s="660"/>
      <c r="K20" s="360"/>
      <c r="L20" s="360"/>
      <c r="M20" s="381"/>
      <c r="S20" s="225"/>
    </row>
    <row r="21" spans="1:25" s="144" customFormat="1">
      <c r="A21" s="379"/>
      <c r="B21" s="380"/>
      <c r="C21" s="380"/>
      <c r="D21" s="380"/>
      <c r="E21" s="380"/>
      <c r="F21" s="380"/>
      <c r="G21" s="380"/>
      <c r="H21" s="380"/>
      <c r="I21" s="401"/>
      <c r="J21" s="402"/>
      <c r="K21" s="360"/>
      <c r="L21" s="360"/>
      <c r="M21" s="381"/>
      <c r="S21" s="225"/>
    </row>
    <row r="22" spans="1:25" s="144" customFormat="1" ht="17.45" customHeight="1">
      <c r="A22" s="686" t="str">
        <f>IF(A4="Conformément aux renseignements de l'onglet DAPEC, l'établissement :","Le forfait mensuel demandé par l'établissement s'élève à","")</f>
        <v/>
      </c>
      <c r="B22" s="687"/>
      <c r="C22" s="687"/>
      <c r="D22" s="687"/>
      <c r="E22" s="687"/>
      <c r="F22" s="687"/>
      <c r="G22" s="687"/>
      <c r="H22" s="687"/>
      <c r="I22" s="688">
        <f>SUM(I17:J20)</f>
        <v>0</v>
      </c>
      <c r="J22" s="688"/>
      <c r="K22" s="364"/>
      <c r="L22" s="386"/>
      <c r="M22" s="387"/>
      <c r="N22" s="364"/>
      <c r="O22" s="364"/>
      <c r="P22" s="364"/>
      <c r="Q22" s="364"/>
      <c r="R22" s="364"/>
      <c r="S22" s="364"/>
      <c r="T22" s="209"/>
      <c r="U22" s="220"/>
      <c r="V22" s="220"/>
      <c r="W22" s="209"/>
      <c r="X22" s="220"/>
      <c r="Y22" s="221"/>
    </row>
    <row r="23" spans="1:25" s="144" customFormat="1" ht="17.45" customHeight="1">
      <c r="A23" s="686"/>
      <c r="B23" s="687"/>
      <c r="C23" s="687"/>
      <c r="D23" s="687"/>
      <c r="E23" s="687"/>
      <c r="F23" s="687"/>
      <c r="G23" s="687"/>
      <c r="H23" s="687"/>
      <c r="I23" s="687"/>
      <c r="J23" s="687"/>
      <c r="K23" s="687"/>
      <c r="L23" s="687"/>
      <c r="M23" s="689"/>
      <c r="N23" s="364"/>
      <c r="O23" s="364"/>
      <c r="P23" s="364"/>
      <c r="Q23" s="364"/>
      <c r="R23" s="364"/>
      <c r="S23" s="364"/>
      <c r="T23" s="209"/>
      <c r="U23" s="220"/>
      <c r="V23" s="220"/>
      <c r="W23" s="209"/>
      <c r="X23" s="220"/>
      <c r="Y23" s="221"/>
    </row>
    <row r="24" spans="1:25" s="144" customFormat="1" ht="18.75" thickBot="1">
      <c r="A24" s="379"/>
      <c r="B24" s="223" t="str">
        <f>IF(M14="*","* Formation considérée en discontinu","")</f>
        <v/>
      </c>
      <c r="C24" s="223"/>
      <c r="D24" s="223"/>
      <c r="E24" s="223"/>
      <c r="F24" s="223"/>
      <c r="G24" s="223"/>
      <c r="H24" s="223"/>
      <c r="I24" s="223"/>
      <c r="J24" s="223"/>
      <c r="K24" s="223"/>
      <c r="L24" s="223"/>
      <c r="M24" s="388"/>
      <c r="N24" s="223"/>
      <c r="O24" s="223"/>
      <c r="P24" s="223"/>
      <c r="Q24" s="223"/>
      <c r="R24" s="223"/>
      <c r="S24" s="223"/>
      <c r="Y24" s="221"/>
    </row>
    <row r="25" spans="1:25" s="144" customFormat="1" ht="18.75" thickBot="1">
      <c r="A25" s="379"/>
      <c r="B25" s="366" t="s">
        <v>335</v>
      </c>
      <c r="C25" s="655">
        <v>2026</v>
      </c>
      <c r="D25" s="655"/>
      <c r="E25" s="655">
        <v>2027</v>
      </c>
      <c r="F25" s="655"/>
      <c r="G25" s="655">
        <v>2028</v>
      </c>
      <c r="H25" s="655"/>
      <c r="I25" s="655">
        <v>2029</v>
      </c>
      <c r="J25" s="655"/>
      <c r="K25" s="653" t="s">
        <v>24</v>
      </c>
      <c r="L25" s="654"/>
      <c r="M25" s="389"/>
      <c r="N25" s="364"/>
      <c r="O25" s="364"/>
      <c r="P25" s="364"/>
      <c r="Q25" s="364"/>
      <c r="R25" s="364"/>
      <c r="S25" s="364"/>
      <c r="Y25" s="221"/>
    </row>
    <row r="26" spans="1:25" s="144" customFormat="1" ht="18.75" thickBot="1">
      <c r="A26" s="393"/>
      <c r="B26" s="367" t="str">
        <f>IF(A4="","",IF(A4="Vous avez choisi les frais réels, vous devez utiliser les onglets suivants","",SUM(I22)))</f>
        <v/>
      </c>
      <c r="C26" s="368">
        <f>IF(A4="Conformément aux renseignements de l'onglet DAPEC, l'établissement :",VLOOKUP(A11,B41:S72,14,0),0)</f>
        <v>0</v>
      </c>
      <c r="D26" s="369">
        <f>IF(A4="",0,IF(A4="Vous ne demandez pas de frais de déplacement pour ce dossier",0,IF(A4="Le calcul sur la base d'un forfait n'est pas possible pour les formations en discontinu",0,IF(A4="Vous avez choisi les frais réels, vous devez utiliser les onglets suivants",0,B26*C26))))</f>
        <v>0</v>
      </c>
      <c r="E26" s="370">
        <f>IF(A4="Conformément aux renseignements de l'onglet DAPEC, l'établissement :",VLOOKUP(A11,B41:S72,15,0),0)</f>
        <v>0</v>
      </c>
      <c r="F26" s="369">
        <f>IF(A4="",0,IF(A4="Vous ne demandez pas de frais de déplacement pour ce dossier",0,IF(A4="Le calcul sur la base d'un forfait n'est pas possible pour les formations en discontinu",0,IF(A4="Vous avez choisi les frais réels, vous devez utiliser les onglets suivants",0,B26*E26))))</f>
        <v>0</v>
      </c>
      <c r="G26" s="370">
        <f>IF(A4="Conformément aux renseignements de l'onglet DAPEC, l'établissement :",VLOOKUP(A11,B41:S72,16,0),0)</f>
        <v>0</v>
      </c>
      <c r="H26" s="369">
        <f>IF(A4="",0,IF(A4="Vous ne demandez pas de frais de déplacement pour ce dossier",0,IF(A4="Le calcul sur la base d'un forfait n'est pas possible pour les formations en discontinu",0,IF(A4="Vous avez choisi les frais réels, vous devez utiliser les onglets suivants",0,B26*G26))))</f>
        <v>0</v>
      </c>
      <c r="I26" s="370">
        <f>IF(A4="Conformément aux renseignements de l'onglet DAPEC, l'établissement :",VLOOKUP(A11,B41:S72,17,0),0)</f>
        <v>0</v>
      </c>
      <c r="J26" s="369">
        <f>IF(A4="",0,IF(A4="Vous ne demandez pas de frais de déplacement pour ce dossier",0,IF(A4="Le calcul sur la base d'un forfait n'est pas possible pour les formations en discontinu",0,IF(A4="Vous avez choisi les frais réels, vous devez utiliser les onglets suivants",0,B26*I26))))</f>
        <v>0</v>
      </c>
      <c r="K26" s="370">
        <f>C26+E26+G26+I26</f>
        <v>0</v>
      </c>
      <c r="L26" s="371">
        <f>IF(A4="",0,IF(A4="Le calcul sur la base d'un forfait n'est pas possible pour les formations en discontinu",0,IF(A4="Vous avez choisi les frais réels, vous devez utiliser les onglets suivants",0,D26+F26+H26+J26)))</f>
        <v>0</v>
      </c>
      <c r="M26" s="389"/>
      <c r="N26" s="364"/>
      <c r="O26" s="364"/>
      <c r="P26" s="364"/>
      <c r="Q26" s="364"/>
      <c r="R26" s="364"/>
      <c r="S26" s="364"/>
      <c r="T26" s="649"/>
      <c r="U26" s="649"/>
      <c r="V26" s="649"/>
      <c r="W26" s="649"/>
    </row>
    <row r="27" spans="1:25" s="144" customFormat="1">
      <c r="A27" s="379"/>
      <c r="B27" s="390"/>
      <c r="C27" s="391"/>
      <c r="D27" s="392"/>
      <c r="E27" s="391"/>
      <c r="F27" s="392"/>
      <c r="G27" s="391"/>
      <c r="H27" s="392"/>
      <c r="I27" s="391"/>
      <c r="J27" s="392"/>
      <c r="K27" s="391"/>
      <c r="L27" s="392"/>
      <c r="M27" s="387"/>
      <c r="N27" s="364"/>
      <c r="O27" s="364"/>
      <c r="P27" s="364"/>
      <c r="Q27" s="364"/>
      <c r="R27" s="364"/>
      <c r="S27" s="364"/>
      <c r="T27" s="37"/>
      <c r="U27" s="37"/>
      <c r="V27" s="37"/>
      <c r="W27" s="37"/>
    </row>
    <row r="28" spans="1:25" s="24" customFormat="1" ht="17.45" customHeight="1">
      <c r="A28" s="399" t="s">
        <v>147</v>
      </c>
      <c r="B28" s="678" t="str">
        <f>IF(DAPEC!B30="","",DAPEC!B30)</f>
        <v/>
      </c>
      <c r="C28" s="678"/>
      <c r="D28" s="678"/>
      <c r="E28" s="678"/>
      <c r="F28" s="678"/>
      <c r="G28" s="678"/>
      <c r="H28" s="684" t="s">
        <v>149</v>
      </c>
      <c r="I28" s="684"/>
      <c r="J28" s="684"/>
      <c r="K28" s="684"/>
      <c r="L28" s="684"/>
      <c r="M28" s="685"/>
      <c r="N28" s="31"/>
      <c r="O28" s="31"/>
      <c r="P28" s="31"/>
      <c r="Q28" s="31"/>
      <c r="R28" s="31"/>
      <c r="S28" s="31"/>
      <c r="T28" s="229"/>
      <c r="U28" s="229"/>
      <c r="V28" s="229"/>
      <c r="W28" s="229"/>
    </row>
    <row r="29" spans="1:25" s="24" customFormat="1" ht="13.9" customHeight="1">
      <c r="A29" s="400" t="s">
        <v>148</v>
      </c>
      <c r="B29" s="614">
        <f ca="1">TODAY()</f>
        <v>45919</v>
      </c>
      <c r="C29" s="614"/>
      <c r="D29" s="614"/>
      <c r="E29" s="614"/>
      <c r="F29" s="614"/>
      <c r="G29" s="614"/>
      <c r="H29" s="674" t="str">
        <f>IF(DAPEC!C6="","",DAPEC!C6)</f>
        <v/>
      </c>
      <c r="I29" s="674"/>
      <c r="J29" s="674"/>
      <c r="K29" s="674"/>
      <c r="L29" s="674"/>
      <c r="M29" s="675"/>
      <c r="N29" s="31"/>
      <c r="O29" s="31"/>
      <c r="P29" s="31"/>
      <c r="Q29" s="31"/>
      <c r="R29" s="31"/>
      <c r="S29" s="31"/>
      <c r="T29" s="229"/>
      <c r="U29" s="229"/>
      <c r="V29" s="229"/>
      <c r="W29" s="229"/>
    </row>
    <row r="30" spans="1:25" s="24" customFormat="1" ht="100.15" customHeight="1">
      <c r="A30" s="679"/>
      <c r="B30" s="606"/>
      <c r="C30" s="606"/>
      <c r="D30" s="606"/>
      <c r="E30" s="606"/>
      <c r="F30" s="606"/>
      <c r="G30" s="606"/>
      <c r="H30" s="682"/>
      <c r="I30" s="682"/>
      <c r="J30" s="682"/>
      <c r="K30" s="682"/>
      <c r="L30" s="682"/>
      <c r="M30" s="683"/>
      <c r="N30" s="31"/>
      <c r="O30" s="31"/>
      <c r="P30" s="31"/>
      <c r="Q30" s="31"/>
      <c r="R30" s="31"/>
      <c r="S30" s="31"/>
      <c r="T30" s="229"/>
      <c r="U30" s="229"/>
      <c r="V30" s="229"/>
      <c r="W30" s="229"/>
    </row>
    <row r="31" spans="1:25" s="24" customFormat="1" ht="27.6" customHeight="1">
      <c r="A31" s="680" t="s">
        <v>320</v>
      </c>
      <c r="B31" s="681"/>
      <c r="C31" s="681"/>
      <c r="D31" s="681"/>
      <c r="E31" s="681"/>
      <c r="F31" s="681"/>
      <c r="G31" s="681"/>
      <c r="H31" s="676" t="s">
        <v>296</v>
      </c>
      <c r="I31" s="676"/>
      <c r="J31" s="676"/>
      <c r="K31" s="676"/>
      <c r="L31" s="676"/>
      <c r="M31" s="677"/>
      <c r="N31" s="31"/>
      <c r="O31" s="31"/>
      <c r="P31" s="31"/>
      <c r="Q31" s="31"/>
      <c r="R31" s="31"/>
      <c r="S31" s="31"/>
      <c r="T31" s="229"/>
      <c r="U31" s="229"/>
      <c r="V31" s="229"/>
      <c r="W31" s="229"/>
    </row>
    <row r="32" spans="1:25" s="275" customFormat="1" hidden="1">
      <c r="B32" s="539"/>
      <c r="C32" s="540"/>
      <c r="D32" s="433"/>
      <c r="E32" s="540"/>
      <c r="F32" s="433"/>
      <c r="G32" s="540"/>
      <c r="H32" s="433"/>
      <c r="I32" s="540"/>
      <c r="J32" s="433"/>
      <c r="K32" s="540"/>
      <c r="L32" s="433"/>
      <c r="M32" s="545"/>
      <c r="N32" s="541"/>
      <c r="O32" s="541"/>
      <c r="P32" s="541"/>
      <c r="Q32" s="541"/>
      <c r="R32" s="541"/>
      <c r="S32" s="541"/>
      <c r="T32" s="278"/>
      <c r="U32" s="278"/>
      <c r="V32" s="278"/>
      <c r="W32" s="278"/>
    </row>
    <row r="33" spans="2:24" s="275" customFormat="1" hidden="1">
      <c r="B33" s="539"/>
      <c r="C33" s="540"/>
      <c r="D33" s="433"/>
      <c r="E33" s="540"/>
      <c r="F33" s="433"/>
      <c r="G33" s="540"/>
      <c r="H33" s="433"/>
      <c r="I33" s="540"/>
      <c r="J33" s="433"/>
      <c r="K33" s="540"/>
      <c r="L33" s="433"/>
      <c r="M33" s="541"/>
      <c r="N33" s="541"/>
      <c r="O33" s="541"/>
      <c r="P33" s="541"/>
      <c r="Q33" s="541"/>
      <c r="R33" s="541"/>
      <c r="S33" s="541"/>
      <c r="T33" s="278"/>
      <c r="U33" s="278"/>
      <c r="V33" s="278"/>
      <c r="W33" s="278"/>
    </row>
    <row r="34" spans="2:24" s="275" customFormat="1" hidden="1">
      <c r="B34" s="539"/>
      <c r="C34" s="540"/>
      <c r="D34" s="433"/>
      <c r="E34" s="540"/>
      <c r="F34" s="433"/>
      <c r="G34" s="540"/>
      <c r="H34" s="433"/>
      <c r="I34" s="540"/>
      <c r="J34" s="433"/>
      <c r="K34" s="540"/>
      <c r="L34" s="433"/>
      <c r="M34" s="541"/>
      <c r="N34" s="541"/>
      <c r="O34" s="541"/>
      <c r="P34" s="541"/>
      <c r="Q34" s="541"/>
      <c r="R34" s="541"/>
      <c r="S34" s="541"/>
      <c r="T34" s="278"/>
      <c r="U34" s="278"/>
      <c r="V34" s="278"/>
      <c r="W34" s="278"/>
    </row>
    <row r="35" spans="2:24" s="275" customFormat="1" hidden="1">
      <c r="B35" s="539"/>
      <c r="C35" s="540"/>
      <c r="D35" s="433"/>
      <c r="E35" s="540"/>
      <c r="F35" s="433"/>
      <c r="G35" s="540"/>
      <c r="H35" s="433"/>
      <c r="I35" s="540"/>
      <c r="J35" s="433"/>
      <c r="K35" s="540"/>
      <c r="L35" s="433"/>
      <c r="M35" s="541"/>
      <c r="N35" s="541"/>
      <c r="O35" s="541"/>
      <c r="P35" s="541"/>
      <c r="Q35" s="541"/>
      <c r="R35" s="541"/>
      <c r="S35" s="541"/>
      <c r="T35" s="278"/>
      <c r="U35" s="278"/>
      <c r="V35" s="278"/>
      <c r="W35" s="278"/>
    </row>
    <row r="36" spans="2:24" s="275" customFormat="1" hidden="1">
      <c r="B36" s="539"/>
      <c r="C36" s="540"/>
      <c r="D36" s="433"/>
      <c r="E36" s="540"/>
      <c r="F36" s="433"/>
      <c r="G36" s="540"/>
      <c r="H36" s="433"/>
      <c r="I36" s="540"/>
      <c r="J36" s="433"/>
      <c r="K36" s="540"/>
      <c r="L36" s="433"/>
      <c r="M36" s="541"/>
      <c r="N36" s="541"/>
      <c r="O36" s="541"/>
      <c r="P36" s="541"/>
      <c r="Q36" s="541"/>
      <c r="R36" s="541"/>
      <c r="S36" s="541"/>
      <c r="T36" s="278"/>
      <c r="U36" s="278"/>
      <c r="V36" s="278"/>
      <c r="W36" s="278"/>
    </row>
    <row r="37" spans="2:24" s="275" customFormat="1" hidden="1">
      <c r="B37" s="539"/>
      <c r="C37" s="540"/>
      <c r="D37" s="433"/>
      <c r="E37" s="540"/>
      <c r="F37" s="433"/>
      <c r="G37" s="540"/>
      <c r="H37" s="433"/>
      <c r="I37" s="540"/>
      <c r="J37" s="433"/>
      <c r="K37" s="540"/>
      <c r="L37" s="433"/>
      <c r="M37" s="541"/>
      <c r="N37" s="541"/>
      <c r="O37" s="541"/>
      <c r="P37" s="541"/>
      <c r="Q37" s="541"/>
      <c r="R37" s="541"/>
      <c r="S37" s="541"/>
      <c r="T37" s="278"/>
      <c r="U37" s="278"/>
      <c r="V37" s="278"/>
      <c r="W37" s="278"/>
    </row>
    <row r="38" spans="2:24" s="275" customFormat="1" hidden="1">
      <c r="B38" s="539"/>
      <c r="C38" s="540"/>
      <c r="D38" s="433"/>
      <c r="E38" s="540"/>
      <c r="F38" s="433"/>
      <c r="G38" s="540"/>
      <c r="H38" s="433"/>
      <c r="I38" s="540"/>
      <c r="J38" s="433"/>
      <c r="K38" s="540"/>
      <c r="L38" s="433"/>
      <c r="M38" s="541"/>
      <c r="N38" s="541"/>
      <c r="O38" s="541"/>
      <c r="P38" s="541"/>
      <c r="Q38" s="541"/>
      <c r="R38" s="541"/>
      <c r="S38" s="541"/>
      <c r="T38" s="278"/>
      <c r="U38" s="278"/>
      <c r="V38" s="278"/>
      <c r="W38" s="278"/>
    </row>
    <row r="39" spans="2:24" s="275" customFormat="1" hidden="1">
      <c r="B39" s="539"/>
      <c r="C39" s="540"/>
      <c r="D39" s="433"/>
      <c r="E39" s="540"/>
      <c r="F39" s="433"/>
      <c r="G39" s="540"/>
      <c r="H39" s="433"/>
      <c r="I39" s="540"/>
      <c r="J39" s="433"/>
      <c r="K39" s="540"/>
      <c r="L39" s="433"/>
      <c r="M39" s="541"/>
      <c r="N39" s="541"/>
      <c r="O39" s="541"/>
      <c r="P39" s="541"/>
      <c r="Q39" s="541"/>
      <c r="R39" s="541"/>
      <c r="S39" s="541"/>
      <c r="T39" s="278"/>
      <c r="U39" s="278"/>
      <c r="V39" s="278"/>
      <c r="W39" s="278"/>
    </row>
    <row r="40" spans="2:24" s="493" customFormat="1" ht="42" hidden="1">
      <c r="B40" s="644" t="s">
        <v>143</v>
      </c>
      <c r="C40" s="644"/>
      <c r="D40" s="644"/>
      <c r="E40" s="644"/>
      <c r="F40" s="644"/>
      <c r="G40" s="644"/>
      <c r="H40" s="644"/>
      <c r="I40" s="644"/>
      <c r="J40" s="644"/>
      <c r="K40" s="644"/>
      <c r="L40" s="494" t="str">
        <f>IF(DAPEC!C20&lt;45504,"1er semestre","2e semestre")</f>
        <v>1er semestre</v>
      </c>
      <c r="M40" s="493" t="s">
        <v>384</v>
      </c>
      <c r="N40" s="495" t="s">
        <v>385</v>
      </c>
      <c r="O40" s="495" t="s">
        <v>137223</v>
      </c>
      <c r="P40" s="495" t="s">
        <v>137224</v>
      </c>
      <c r="Q40" s="495" t="s">
        <v>137225</v>
      </c>
      <c r="R40" s="495" t="s">
        <v>137226</v>
      </c>
      <c r="S40" s="493" t="s">
        <v>137227</v>
      </c>
      <c r="T40" s="495" t="s">
        <v>137228</v>
      </c>
      <c r="U40" s="495" t="s">
        <v>137229</v>
      </c>
      <c r="V40" s="495" t="s">
        <v>137230</v>
      </c>
      <c r="W40" s="495" t="s">
        <v>137231</v>
      </c>
      <c r="X40" s="493" t="s">
        <v>137232</v>
      </c>
    </row>
    <row r="41" spans="2:24" s="4" customFormat="1" ht="12.75" hidden="1">
      <c r="M41" s="461"/>
      <c r="N41" s="496"/>
      <c r="S41" s="469"/>
    </row>
    <row r="42" spans="2:24" s="497" customFormat="1" ht="12.75" hidden="1">
      <c r="B42" s="690" t="s">
        <v>563</v>
      </c>
      <c r="C42" s="690"/>
      <c r="D42" s="690"/>
      <c r="E42" s="690"/>
      <c r="F42" s="690"/>
      <c r="G42" s="690"/>
      <c r="H42" s="690"/>
      <c r="I42" s="690"/>
      <c r="J42" s="690"/>
      <c r="K42" s="690"/>
      <c r="L42" s="690"/>
      <c r="M42" s="498">
        <v>1585</v>
      </c>
      <c r="N42" s="499">
        <v>10</v>
      </c>
      <c r="O42" s="500">
        <v>10</v>
      </c>
      <c r="P42" s="500"/>
      <c r="Q42" s="500"/>
      <c r="S42" s="501">
        <f>SUM(O42:R42)</f>
        <v>10</v>
      </c>
      <c r="T42" s="497">
        <v>10</v>
      </c>
      <c r="X42" s="497">
        <f>SUM(T42:W42)</f>
        <v>10</v>
      </c>
    </row>
    <row r="43" spans="2:24" s="497" customFormat="1" ht="12.75" hidden="1">
      <c r="B43" s="690" t="s">
        <v>544</v>
      </c>
      <c r="C43" s="690"/>
      <c r="D43" s="690"/>
      <c r="E43" s="690"/>
      <c r="F43" s="690"/>
      <c r="G43" s="690"/>
      <c r="H43" s="690"/>
      <c r="I43" s="690"/>
      <c r="J43" s="690"/>
      <c r="K43" s="690"/>
      <c r="L43" s="690"/>
      <c r="M43" s="498">
        <v>820</v>
      </c>
      <c r="N43" s="499">
        <v>5</v>
      </c>
      <c r="S43" s="502" t="s">
        <v>422</v>
      </c>
      <c r="X43" s="497" t="s">
        <v>422</v>
      </c>
    </row>
    <row r="44" spans="2:24" s="497" customFormat="1" ht="12.75" hidden="1">
      <c r="B44" s="690" t="s">
        <v>531</v>
      </c>
      <c r="C44" s="690"/>
      <c r="D44" s="690"/>
      <c r="E44" s="690"/>
      <c r="F44" s="690"/>
      <c r="G44" s="690"/>
      <c r="H44" s="690"/>
      <c r="I44" s="690"/>
      <c r="J44" s="690"/>
      <c r="K44" s="690"/>
      <c r="L44" s="690"/>
      <c r="M44" s="498">
        <v>4620</v>
      </c>
      <c r="N44" s="499">
        <v>34</v>
      </c>
      <c r="O44" s="500"/>
      <c r="P44" s="500"/>
      <c r="Q44" s="500"/>
      <c r="S44" s="501">
        <f t="shared" ref="S44:S50" si="0">SUM(O44:R44)</f>
        <v>0</v>
      </c>
      <c r="X44" s="497">
        <v>0</v>
      </c>
    </row>
    <row r="45" spans="2:24" s="497" customFormat="1" ht="12.75" hidden="1">
      <c r="B45" s="690" t="s">
        <v>530</v>
      </c>
      <c r="C45" s="690"/>
      <c r="D45" s="690"/>
      <c r="E45" s="690"/>
      <c r="F45" s="690"/>
      <c r="G45" s="690"/>
      <c r="H45" s="690"/>
      <c r="I45" s="690"/>
      <c r="J45" s="690"/>
      <c r="K45" s="690"/>
      <c r="L45" s="690"/>
      <c r="M45" s="498">
        <v>3368</v>
      </c>
      <c r="N45" s="499">
        <v>32</v>
      </c>
      <c r="O45" s="500">
        <v>4</v>
      </c>
      <c r="P45" s="500">
        <v>10</v>
      </c>
      <c r="Q45" s="500">
        <v>10</v>
      </c>
      <c r="R45" s="497">
        <v>6</v>
      </c>
      <c r="S45" s="501">
        <f t="shared" si="0"/>
        <v>30</v>
      </c>
      <c r="T45" s="497">
        <v>4</v>
      </c>
      <c r="U45" s="497">
        <v>11</v>
      </c>
      <c r="V45" s="497">
        <v>11</v>
      </c>
      <c r="W45" s="497">
        <v>6</v>
      </c>
      <c r="X45" s="497">
        <f>SUBTOTAL(9,T45:W45)</f>
        <v>32</v>
      </c>
    </row>
    <row r="46" spans="2:24" s="497" customFormat="1" ht="12.75" hidden="1">
      <c r="B46" s="690" t="s">
        <v>485</v>
      </c>
      <c r="C46" s="690"/>
      <c r="D46" s="690"/>
      <c r="E46" s="690"/>
      <c r="F46" s="690"/>
      <c r="G46" s="690"/>
      <c r="H46" s="690"/>
      <c r="I46" s="690"/>
      <c r="J46" s="690"/>
      <c r="K46" s="690"/>
      <c r="L46" s="690"/>
      <c r="M46" s="498">
        <v>1470</v>
      </c>
      <c r="N46" s="499">
        <v>10</v>
      </c>
      <c r="O46" s="500">
        <v>10</v>
      </c>
      <c r="P46" s="500"/>
      <c r="Q46" s="500"/>
      <c r="S46" s="501">
        <f t="shared" si="0"/>
        <v>10</v>
      </c>
      <c r="T46" s="497">
        <v>10</v>
      </c>
      <c r="X46" s="497">
        <f>SUBTOTAL(9,T46:W46)</f>
        <v>10</v>
      </c>
    </row>
    <row r="47" spans="2:24" s="497" customFormat="1" ht="12.75" hidden="1">
      <c r="B47" s="690" t="s">
        <v>547</v>
      </c>
      <c r="C47" s="690"/>
      <c r="D47" s="690"/>
      <c r="E47" s="690"/>
      <c r="F47" s="690"/>
      <c r="G47" s="690"/>
      <c r="H47" s="690"/>
      <c r="I47" s="690"/>
      <c r="J47" s="690"/>
      <c r="K47" s="690"/>
      <c r="L47" s="690"/>
      <c r="M47" s="498">
        <v>1435</v>
      </c>
      <c r="N47" s="499">
        <v>10</v>
      </c>
      <c r="O47" s="500">
        <v>4</v>
      </c>
      <c r="P47" s="500">
        <v>6</v>
      </c>
      <c r="Q47" s="500"/>
      <c r="S47" s="501">
        <f t="shared" si="0"/>
        <v>10</v>
      </c>
      <c r="T47" s="497">
        <v>4</v>
      </c>
      <c r="U47" s="497">
        <v>6</v>
      </c>
      <c r="X47" s="497">
        <f>SUM(T47:W47)</f>
        <v>10</v>
      </c>
    </row>
    <row r="48" spans="2:24" s="497" customFormat="1" ht="12.75" hidden="1">
      <c r="B48" s="690" t="s">
        <v>537</v>
      </c>
      <c r="C48" s="690"/>
      <c r="D48" s="690"/>
      <c r="E48" s="690"/>
      <c r="F48" s="690"/>
      <c r="G48" s="690"/>
      <c r="H48" s="690"/>
      <c r="I48" s="690"/>
      <c r="J48" s="690"/>
      <c r="K48" s="690"/>
      <c r="L48" s="690"/>
      <c r="M48" s="498">
        <v>1365</v>
      </c>
      <c r="N48" s="499">
        <v>9</v>
      </c>
      <c r="O48" s="500">
        <v>9</v>
      </c>
      <c r="P48" s="500"/>
      <c r="Q48" s="500"/>
      <c r="S48" s="501">
        <f t="shared" si="0"/>
        <v>9</v>
      </c>
      <c r="T48" s="497">
        <v>9</v>
      </c>
      <c r="X48" s="497">
        <f>SUBTOTAL(9,T48:W48)</f>
        <v>9</v>
      </c>
    </row>
    <row r="49" spans="2:24" s="497" customFormat="1" ht="12.75" hidden="1">
      <c r="B49" s="690" t="s">
        <v>565</v>
      </c>
      <c r="C49" s="690"/>
      <c r="D49" s="690"/>
      <c r="E49" s="690"/>
      <c r="F49" s="690"/>
      <c r="G49" s="690"/>
      <c r="H49" s="690"/>
      <c r="I49" s="690"/>
      <c r="J49" s="690"/>
      <c r="K49" s="690"/>
      <c r="L49" s="690"/>
      <c r="M49" s="498">
        <v>1365</v>
      </c>
      <c r="N49" s="499">
        <v>9</v>
      </c>
      <c r="O49" s="500">
        <v>9</v>
      </c>
      <c r="P49" s="500"/>
      <c r="Q49" s="500"/>
      <c r="S49" s="501">
        <f t="shared" si="0"/>
        <v>9</v>
      </c>
      <c r="T49" s="497">
        <v>9</v>
      </c>
      <c r="X49" s="497">
        <f>SUM(T49:W49)</f>
        <v>9</v>
      </c>
    </row>
    <row r="50" spans="2:24" s="497" customFormat="1" ht="12.75" hidden="1">
      <c r="B50" s="690" t="s">
        <v>137218</v>
      </c>
      <c r="C50" s="690"/>
      <c r="D50" s="690"/>
      <c r="E50" s="690"/>
      <c r="F50" s="690"/>
      <c r="G50" s="690"/>
      <c r="H50" s="690"/>
      <c r="I50" s="690"/>
      <c r="J50" s="690"/>
      <c r="K50" s="690"/>
      <c r="L50" s="690"/>
      <c r="M50" s="498">
        <v>1540</v>
      </c>
      <c r="N50" s="499">
        <v>10</v>
      </c>
      <c r="O50" s="500">
        <v>10</v>
      </c>
      <c r="P50" s="500"/>
      <c r="Q50" s="500"/>
      <c r="S50" s="501">
        <f t="shared" si="0"/>
        <v>10</v>
      </c>
      <c r="T50" s="497">
        <v>10</v>
      </c>
      <c r="X50" s="497">
        <f>SUM(T50:W50)</f>
        <v>10</v>
      </c>
    </row>
    <row r="51" spans="2:24" s="497" customFormat="1" ht="12.75" hidden="1">
      <c r="B51" s="690" t="s">
        <v>566</v>
      </c>
      <c r="C51" s="690"/>
      <c r="D51" s="690"/>
      <c r="E51" s="690"/>
      <c r="F51" s="690"/>
      <c r="G51" s="690"/>
      <c r="H51" s="690"/>
      <c r="I51" s="690"/>
      <c r="J51" s="690"/>
      <c r="K51" s="690"/>
      <c r="L51" s="690"/>
      <c r="M51" s="498" t="str">
        <f>IF(DAPEC!A8='Déplacement Forfait'!B52,DAPEC!E10,"")</f>
        <v/>
      </c>
      <c r="N51" s="499">
        <v>0</v>
      </c>
      <c r="O51" s="500"/>
      <c r="P51" s="500"/>
      <c r="Q51" s="500"/>
      <c r="S51" s="501">
        <v>0</v>
      </c>
      <c r="X51" s="497">
        <f>SUM(T51:W51)</f>
        <v>0</v>
      </c>
    </row>
    <row r="52" spans="2:24" s="497" customFormat="1" ht="12.75" hidden="1">
      <c r="B52" s="690" t="s">
        <v>539</v>
      </c>
      <c r="C52" s="690"/>
      <c r="D52" s="690"/>
      <c r="E52" s="690"/>
      <c r="F52" s="690"/>
      <c r="G52" s="690"/>
      <c r="H52" s="690"/>
      <c r="I52" s="690"/>
      <c r="J52" s="690"/>
      <c r="K52" s="690"/>
      <c r="L52" s="690"/>
      <c r="M52" s="498">
        <v>3530</v>
      </c>
      <c r="N52" s="499">
        <v>23</v>
      </c>
      <c r="O52" s="500">
        <v>4</v>
      </c>
      <c r="P52" s="500">
        <v>10</v>
      </c>
      <c r="Q52" s="500">
        <v>8</v>
      </c>
      <c r="S52" s="501">
        <f>SUM(O52:R52)</f>
        <v>22</v>
      </c>
      <c r="T52" s="497">
        <v>4</v>
      </c>
      <c r="U52" s="497">
        <v>11</v>
      </c>
      <c r="V52" s="497">
        <v>8</v>
      </c>
      <c r="X52" s="497">
        <f>SUM(T52:W52)</f>
        <v>23</v>
      </c>
    </row>
    <row r="53" spans="2:24" s="497" customFormat="1" ht="12.75" hidden="1">
      <c r="B53" s="690" t="s">
        <v>137220</v>
      </c>
      <c r="C53" s="690"/>
      <c r="D53" s="690"/>
      <c r="E53" s="690"/>
      <c r="F53" s="690"/>
      <c r="G53" s="690"/>
      <c r="H53" s="690"/>
      <c r="I53" s="690"/>
      <c r="J53" s="690"/>
      <c r="K53" s="690"/>
      <c r="L53" s="690"/>
      <c r="M53" s="498">
        <v>1540</v>
      </c>
      <c r="N53" s="499">
        <v>10</v>
      </c>
      <c r="O53" s="500">
        <v>10</v>
      </c>
      <c r="P53" s="500"/>
      <c r="Q53" s="500"/>
      <c r="S53" s="501">
        <f>SUM(O53:R53)</f>
        <v>10</v>
      </c>
      <c r="T53" s="497">
        <v>10</v>
      </c>
      <c r="X53" s="497">
        <f>SUM(T53:W53)</f>
        <v>10</v>
      </c>
    </row>
    <row r="54" spans="2:24" s="4" customFormat="1" ht="12.75" hidden="1">
      <c r="B54" s="690" t="s">
        <v>533</v>
      </c>
      <c r="C54" s="690"/>
      <c r="D54" s="690"/>
      <c r="E54" s="690"/>
      <c r="F54" s="690"/>
      <c r="G54" s="690"/>
      <c r="H54" s="690"/>
      <c r="I54" s="690"/>
      <c r="J54" s="690"/>
      <c r="K54" s="690"/>
      <c r="L54" s="690"/>
      <c r="M54" s="503">
        <v>1100</v>
      </c>
      <c r="N54" s="499">
        <v>7</v>
      </c>
      <c r="O54" s="496"/>
      <c r="P54" s="496"/>
      <c r="Q54" s="496"/>
      <c r="S54" s="504" t="s">
        <v>422</v>
      </c>
      <c r="X54" s="4" t="s">
        <v>422</v>
      </c>
    </row>
    <row r="55" spans="2:24" s="4" customFormat="1" ht="12.75" hidden="1">
      <c r="B55" s="690" t="s">
        <v>564</v>
      </c>
      <c r="C55" s="690"/>
      <c r="D55" s="690"/>
      <c r="E55" s="690"/>
      <c r="F55" s="690"/>
      <c r="G55" s="690"/>
      <c r="H55" s="690"/>
      <c r="I55" s="690"/>
      <c r="J55" s="690"/>
      <c r="K55" s="690"/>
      <c r="L55" s="690"/>
      <c r="M55" s="503">
        <v>1200</v>
      </c>
      <c r="N55" s="499">
        <v>8</v>
      </c>
      <c r="O55" s="505"/>
      <c r="P55" s="457"/>
      <c r="Q55" s="457"/>
      <c r="R55" s="457"/>
      <c r="S55" s="469" t="s">
        <v>422</v>
      </c>
      <c r="X55" s="4" t="s">
        <v>422</v>
      </c>
    </row>
    <row r="56" spans="2:24" s="4" customFormat="1" ht="12.75" hidden="1">
      <c r="B56" s="690" t="s">
        <v>534</v>
      </c>
      <c r="C56" s="690"/>
      <c r="D56" s="690"/>
      <c r="E56" s="690"/>
      <c r="F56" s="690"/>
      <c r="G56" s="690"/>
      <c r="H56" s="690"/>
      <c r="I56" s="690"/>
      <c r="J56" s="690"/>
      <c r="K56" s="690"/>
      <c r="L56" s="690"/>
      <c r="M56" s="503">
        <v>4200</v>
      </c>
      <c r="N56" s="499">
        <v>32</v>
      </c>
      <c r="O56" s="496">
        <v>4</v>
      </c>
      <c r="P56" s="496">
        <v>10</v>
      </c>
      <c r="Q56" s="496">
        <v>10</v>
      </c>
      <c r="R56" s="4">
        <v>6</v>
      </c>
      <c r="S56" s="504">
        <f>SUM(O56:R56)</f>
        <v>30</v>
      </c>
      <c r="T56" s="4">
        <v>4</v>
      </c>
      <c r="U56" s="4">
        <v>11</v>
      </c>
      <c r="V56" s="4">
        <v>11</v>
      </c>
      <c r="W56" s="4">
        <v>6</v>
      </c>
      <c r="X56" s="4">
        <f>SUBTOTAL(9,T56:W56)</f>
        <v>32</v>
      </c>
    </row>
    <row r="57" spans="2:24" s="4" customFormat="1" ht="12.75" hidden="1">
      <c r="B57" s="690" t="s">
        <v>484</v>
      </c>
      <c r="C57" s="690"/>
      <c r="D57" s="690"/>
      <c r="E57" s="690"/>
      <c r="F57" s="690"/>
      <c r="G57" s="690"/>
      <c r="H57" s="690"/>
      <c r="I57" s="690"/>
      <c r="J57" s="690"/>
      <c r="K57" s="690"/>
      <c r="L57" s="690"/>
      <c r="M57" s="503">
        <v>3450</v>
      </c>
      <c r="N57" s="499">
        <v>23</v>
      </c>
      <c r="O57" s="496">
        <v>4</v>
      </c>
      <c r="P57" s="496">
        <v>7</v>
      </c>
      <c r="Q57" s="496">
        <v>7</v>
      </c>
      <c r="R57" s="4">
        <v>5</v>
      </c>
      <c r="S57" s="504">
        <f>SUM(O57:R57)</f>
        <v>23</v>
      </c>
      <c r="T57" s="4">
        <v>4</v>
      </c>
      <c r="U57" s="4">
        <v>7</v>
      </c>
      <c r="V57" s="4">
        <v>7</v>
      </c>
      <c r="W57" s="4">
        <v>5</v>
      </c>
      <c r="X57" s="4">
        <f>SUBTOTAL(9,T57:W57)</f>
        <v>23</v>
      </c>
    </row>
    <row r="58" spans="2:24" s="4" customFormat="1" ht="12.75" hidden="1">
      <c r="B58" s="690" t="s">
        <v>535</v>
      </c>
      <c r="C58" s="690"/>
      <c r="D58" s="690"/>
      <c r="E58" s="690"/>
      <c r="F58" s="690"/>
      <c r="G58" s="690"/>
      <c r="H58" s="690"/>
      <c r="I58" s="690"/>
      <c r="J58" s="690"/>
      <c r="K58" s="690"/>
      <c r="L58" s="690"/>
      <c r="M58" s="503">
        <v>2000</v>
      </c>
      <c r="N58" s="499">
        <v>13</v>
      </c>
      <c r="O58" s="505"/>
      <c r="P58" s="457"/>
      <c r="Q58" s="457"/>
      <c r="R58" s="457"/>
      <c r="S58" s="469" t="s">
        <v>422</v>
      </c>
      <c r="T58" s="457"/>
      <c r="U58" s="457"/>
      <c r="V58" s="457"/>
      <c r="W58" s="457"/>
      <c r="X58" s="457" t="s">
        <v>422</v>
      </c>
    </row>
    <row r="59" spans="2:24" s="4" customFormat="1" ht="12.75" hidden="1">
      <c r="B59" s="690" t="s">
        <v>483</v>
      </c>
      <c r="C59" s="690"/>
      <c r="D59" s="690"/>
      <c r="E59" s="690"/>
      <c r="F59" s="690"/>
      <c r="G59" s="690"/>
      <c r="H59" s="690"/>
      <c r="I59" s="690"/>
      <c r="J59" s="690"/>
      <c r="K59" s="690"/>
      <c r="L59" s="690"/>
      <c r="M59" s="503">
        <v>3200</v>
      </c>
      <c r="N59" s="499">
        <v>32</v>
      </c>
      <c r="O59" s="496">
        <v>4</v>
      </c>
      <c r="P59" s="496">
        <v>10</v>
      </c>
      <c r="Q59" s="496">
        <v>10</v>
      </c>
      <c r="R59" s="4">
        <v>6</v>
      </c>
      <c r="S59" s="504">
        <f>SUM(O59:R59)</f>
        <v>30</v>
      </c>
      <c r="T59" s="4">
        <v>4</v>
      </c>
      <c r="U59" s="4">
        <v>11</v>
      </c>
      <c r="V59" s="4">
        <v>11</v>
      </c>
      <c r="W59" s="4">
        <v>6</v>
      </c>
      <c r="X59" s="4">
        <f>SUBTOTAL(9,T59:W59)</f>
        <v>32</v>
      </c>
    </row>
    <row r="60" spans="2:24" s="4" customFormat="1" ht="12.75" hidden="1">
      <c r="B60" s="690" t="s">
        <v>482</v>
      </c>
      <c r="C60" s="690"/>
      <c r="D60" s="690"/>
      <c r="E60" s="690"/>
      <c r="F60" s="690"/>
      <c r="G60" s="690"/>
      <c r="H60" s="690"/>
      <c r="I60" s="690"/>
      <c r="J60" s="690"/>
      <c r="K60" s="690"/>
      <c r="L60" s="690"/>
      <c r="M60" s="503">
        <v>2522</v>
      </c>
      <c r="N60" s="499">
        <v>18</v>
      </c>
      <c r="O60" s="496"/>
      <c r="P60" s="496"/>
      <c r="Q60" s="496"/>
      <c r="S60" s="504" t="s">
        <v>422</v>
      </c>
      <c r="X60" s="4" t="s">
        <v>422</v>
      </c>
    </row>
    <row r="61" spans="2:24" s="4" customFormat="1" ht="12.75" hidden="1">
      <c r="B61" s="690" t="s">
        <v>542</v>
      </c>
      <c r="C61" s="690"/>
      <c r="D61" s="690"/>
      <c r="E61" s="690"/>
      <c r="F61" s="690"/>
      <c r="G61" s="690"/>
      <c r="H61" s="690"/>
      <c r="I61" s="690"/>
      <c r="J61" s="690"/>
      <c r="K61" s="690"/>
      <c r="L61" s="690"/>
      <c r="M61" s="503">
        <v>1500</v>
      </c>
      <c r="N61" s="499">
        <v>10</v>
      </c>
      <c r="O61" s="496">
        <v>10</v>
      </c>
      <c r="P61" s="496"/>
      <c r="Q61" s="496"/>
      <c r="S61" s="504">
        <f>SUM(O61:R61)</f>
        <v>10</v>
      </c>
      <c r="T61" s="4">
        <v>10</v>
      </c>
      <c r="X61" s="4">
        <f>SUM(T61:W61)</f>
        <v>10</v>
      </c>
    </row>
    <row r="62" spans="2:24" s="4" customFormat="1" ht="12.75" hidden="1">
      <c r="B62" s="690" t="s">
        <v>481</v>
      </c>
      <c r="C62" s="690"/>
      <c r="D62" s="690"/>
      <c r="E62" s="690"/>
      <c r="F62" s="690"/>
      <c r="G62" s="690"/>
      <c r="H62" s="690"/>
      <c r="I62" s="690"/>
      <c r="J62" s="690"/>
      <c r="K62" s="690"/>
      <c r="L62" s="690"/>
      <c r="M62" s="503">
        <v>5460</v>
      </c>
      <c r="N62" s="499">
        <v>36</v>
      </c>
      <c r="O62" s="496">
        <v>4</v>
      </c>
      <c r="P62" s="496">
        <v>10</v>
      </c>
      <c r="Q62" s="496">
        <v>10</v>
      </c>
      <c r="R62" s="4">
        <v>8</v>
      </c>
      <c r="S62" s="504">
        <f>SUM(O62:R62)</f>
        <v>32</v>
      </c>
      <c r="T62" s="4">
        <v>4</v>
      </c>
      <c r="U62" s="4">
        <v>11</v>
      </c>
      <c r="V62" s="4">
        <v>11</v>
      </c>
      <c r="W62" s="4">
        <v>10</v>
      </c>
      <c r="X62" s="4">
        <f>SUM(T62:W62)</f>
        <v>36</v>
      </c>
    </row>
    <row r="63" spans="2:24" s="4" customFormat="1" ht="12.75" hidden="1">
      <c r="B63" s="690" t="s">
        <v>479</v>
      </c>
      <c r="C63" s="690"/>
      <c r="D63" s="690"/>
      <c r="E63" s="690"/>
      <c r="F63" s="690"/>
      <c r="G63" s="690"/>
      <c r="H63" s="690"/>
      <c r="I63" s="690"/>
      <c r="J63" s="690"/>
      <c r="K63" s="690"/>
      <c r="L63" s="690"/>
      <c r="M63" s="503">
        <v>4200</v>
      </c>
      <c r="N63" s="499">
        <v>32</v>
      </c>
      <c r="O63" s="496"/>
      <c r="P63" s="496"/>
      <c r="Q63" s="496"/>
      <c r="S63" s="504" t="s">
        <v>422</v>
      </c>
      <c r="X63" s="4" t="s">
        <v>422</v>
      </c>
    </row>
    <row r="64" spans="2:24" s="4" customFormat="1" ht="12.75" hidden="1">
      <c r="B64" s="690" t="s">
        <v>477</v>
      </c>
      <c r="C64" s="690"/>
      <c r="D64" s="690"/>
      <c r="E64" s="690"/>
      <c r="F64" s="690"/>
      <c r="G64" s="690"/>
      <c r="H64" s="690"/>
      <c r="I64" s="690"/>
      <c r="J64" s="690"/>
      <c r="K64" s="690"/>
      <c r="L64" s="690"/>
      <c r="M64" s="503">
        <v>3600</v>
      </c>
      <c r="N64" s="499">
        <v>24</v>
      </c>
      <c r="O64" s="496"/>
      <c r="P64" s="496"/>
      <c r="Q64" s="496"/>
      <c r="S64" s="504" t="s">
        <v>422</v>
      </c>
      <c r="X64" s="4" t="s">
        <v>422</v>
      </c>
    </row>
    <row r="65" spans="2:24" s="4" customFormat="1" ht="12.75" hidden="1">
      <c r="B65" s="690" t="s">
        <v>543</v>
      </c>
      <c r="C65" s="690"/>
      <c r="D65" s="690"/>
      <c r="E65" s="690"/>
      <c r="F65" s="690"/>
      <c r="G65" s="690"/>
      <c r="H65" s="690"/>
      <c r="I65" s="690"/>
      <c r="J65" s="690"/>
      <c r="K65" s="690"/>
      <c r="L65" s="690"/>
      <c r="M65" s="503">
        <v>3550</v>
      </c>
      <c r="N65" s="499">
        <v>23</v>
      </c>
      <c r="O65" s="496"/>
      <c r="P65" s="496"/>
      <c r="Q65" s="496"/>
      <c r="S65" s="504" t="s">
        <v>422</v>
      </c>
      <c r="X65" s="4" t="s">
        <v>422</v>
      </c>
    </row>
    <row r="66" spans="2:24" s="4" customFormat="1" ht="12.75" hidden="1">
      <c r="B66" s="690" t="s">
        <v>536</v>
      </c>
      <c r="C66" s="690"/>
      <c r="D66" s="690"/>
      <c r="E66" s="690"/>
      <c r="F66" s="690"/>
      <c r="G66" s="690"/>
      <c r="H66" s="690"/>
      <c r="I66" s="690"/>
      <c r="J66" s="690"/>
      <c r="K66" s="690"/>
      <c r="L66" s="690"/>
      <c r="M66" s="503">
        <v>3160</v>
      </c>
      <c r="N66" s="499">
        <v>21</v>
      </c>
      <c r="O66" s="496"/>
      <c r="P66" s="496"/>
      <c r="Q66" s="496"/>
      <c r="S66" s="504" t="s">
        <v>422</v>
      </c>
      <c r="X66" s="4" t="s">
        <v>422</v>
      </c>
    </row>
    <row r="67" spans="2:24" s="4" customFormat="1" ht="12.75" hidden="1">
      <c r="B67" s="690" t="s">
        <v>532</v>
      </c>
      <c r="C67" s="690"/>
      <c r="D67" s="690"/>
      <c r="E67" s="690"/>
      <c r="F67" s="690"/>
      <c r="G67" s="690"/>
      <c r="H67" s="690"/>
      <c r="I67" s="690"/>
      <c r="J67" s="690"/>
      <c r="K67" s="690"/>
      <c r="L67" s="690"/>
      <c r="M67" s="503">
        <v>3260</v>
      </c>
      <c r="N67" s="499">
        <v>32</v>
      </c>
      <c r="O67" s="496">
        <f>IF(DAPEC!C20&lt;'Déplacement Forfait'!L40,4,"")</f>
        <v>4</v>
      </c>
      <c r="P67" s="496">
        <v>10</v>
      </c>
      <c r="Q67" s="496">
        <v>10</v>
      </c>
      <c r="R67" s="4">
        <f>IF(DAPEC!C20&lt;'Déplacement Forfait'!L40,6,"")</f>
        <v>6</v>
      </c>
      <c r="S67" s="504">
        <f t="shared" ref="S67:S72" si="1">SUM(O67:R67)</f>
        <v>30</v>
      </c>
      <c r="T67" s="496">
        <v>4</v>
      </c>
      <c r="U67" s="496">
        <v>11</v>
      </c>
      <c r="V67" s="496">
        <v>11</v>
      </c>
      <c r="W67" s="4">
        <v>6</v>
      </c>
      <c r="X67" s="4">
        <f>SUBTOTAL(9,T67:W67)</f>
        <v>32</v>
      </c>
    </row>
    <row r="68" spans="2:24" s="4" customFormat="1" ht="12.75" hidden="1">
      <c r="B68" s="690" t="s">
        <v>548</v>
      </c>
      <c r="C68" s="690"/>
      <c r="D68" s="690"/>
      <c r="E68" s="690"/>
      <c r="F68" s="690"/>
      <c r="G68" s="690"/>
      <c r="H68" s="690"/>
      <c r="I68" s="690"/>
      <c r="J68" s="690"/>
      <c r="K68" s="690"/>
      <c r="L68" s="690"/>
      <c r="M68" s="503">
        <v>4200</v>
      </c>
      <c r="N68" s="499">
        <v>32</v>
      </c>
      <c r="O68" s="496">
        <v>4</v>
      </c>
      <c r="P68" s="496">
        <v>10</v>
      </c>
      <c r="Q68" s="496">
        <v>10</v>
      </c>
      <c r="R68" s="4">
        <v>6</v>
      </c>
      <c r="S68" s="504">
        <f t="shared" si="1"/>
        <v>30</v>
      </c>
      <c r="T68" s="496">
        <v>4</v>
      </c>
      <c r="U68" s="496">
        <v>11</v>
      </c>
      <c r="V68" s="496">
        <v>11</v>
      </c>
      <c r="W68" s="4">
        <v>6</v>
      </c>
      <c r="X68" s="4">
        <f>SUBTOTAL(9,T68:W68)</f>
        <v>32</v>
      </c>
    </row>
    <row r="69" spans="2:24" s="4" customFormat="1" ht="12.75" hidden="1">
      <c r="B69" s="690" t="s">
        <v>137222</v>
      </c>
      <c r="C69" s="690"/>
      <c r="D69" s="690"/>
      <c r="E69" s="690"/>
      <c r="F69" s="690"/>
      <c r="G69" s="690"/>
      <c r="H69" s="690"/>
      <c r="I69" s="690"/>
      <c r="J69" s="690"/>
      <c r="K69" s="690"/>
      <c r="L69" s="690"/>
      <c r="M69" s="503">
        <f>(4200/3)*2</f>
        <v>2800</v>
      </c>
      <c r="N69" s="499">
        <v>21</v>
      </c>
      <c r="O69" s="496">
        <v>4</v>
      </c>
      <c r="P69" s="496">
        <f>IF(DAPEC!C20&lt;'Déplacement Forfait'!L40,10,"")</f>
        <v>10</v>
      </c>
      <c r="Q69" s="496">
        <v>6</v>
      </c>
      <c r="S69" s="504">
        <f t="shared" si="1"/>
        <v>20</v>
      </c>
      <c r="T69" s="4">
        <v>4</v>
      </c>
      <c r="U69" s="4">
        <v>11</v>
      </c>
      <c r="V69" s="4">
        <v>6</v>
      </c>
      <c r="X69" s="4">
        <f>SUBTOTAL(9,T69:W69)</f>
        <v>21</v>
      </c>
    </row>
    <row r="70" spans="2:24" s="4" customFormat="1" ht="12.75" hidden="1">
      <c r="B70" s="690" t="s">
        <v>545</v>
      </c>
      <c r="C70" s="690"/>
      <c r="D70" s="690"/>
      <c r="E70" s="690"/>
      <c r="F70" s="690"/>
      <c r="G70" s="690"/>
      <c r="H70" s="690"/>
      <c r="I70" s="690"/>
      <c r="J70" s="690"/>
      <c r="K70" s="690"/>
      <c r="L70" s="690"/>
      <c r="M70" s="503">
        <v>2940</v>
      </c>
      <c r="N70" s="499">
        <v>21</v>
      </c>
      <c r="O70" s="496">
        <f>IF(DAPEC!C20&lt;'Déplacement Forfait'!L40,4,"")</f>
        <v>4</v>
      </c>
      <c r="P70" s="496">
        <v>10</v>
      </c>
      <c r="Q70" s="496">
        <f>IF(DAPEC!C20&lt;'Déplacement Forfait'!L40,6,"")</f>
        <v>6</v>
      </c>
      <c r="S70" s="504">
        <f t="shared" si="1"/>
        <v>20</v>
      </c>
      <c r="T70" s="4">
        <v>4</v>
      </c>
      <c r="U70" s="4">
        <v>11</v>
      </c>
      <c r="V70" s="4">
        <v>6</v>
      </c>
      <c r="X70" s="4">
        <f>SUBTOTAL(9,T70:W70)</f>
        <v>21</v>
      </c>
    </row>
    <row r="71" spans="2:24" s="4" customFormat="1" ht="12.75" hidden="1">
      <c r="B71" s="690" t="s">
        <v>137219</v>
      </c>
      <c r="C71" s="690"/>
      <c r="D71" s="690"/>
      <c r="E71" s="690"/>
      <c r="F71" s="690"/>
      <c r="G71" s="690"/>
      <c r="H71" s="690"/>
      <c r="I71" s="690"/>
      <c r="J71" s="690"/>
      <c r="K71" s="690"/>
      <c r="L71" s="690"/>
      <c r="M71" s="503">
        <v>3600</v>
      </c>
      <c r="N71" s="499">
        <v>21</v>
      </c>
      <c r="O71" s="496">
        <f>IF(DAPEC!C20&lt;'Déplacement Forfait'!L40,4,"")</f>
        <v>4</v>
      </c>
      <c r="P71" s="496">
        <v>10</v>
      </c>
      <c r="Q71" s="496">
        <f>IF(DAPEC!C20&lt;'Déplacement Forfait'!L40,6,"")</f>
        <v>6</v>
      </c>
      <c r="S71" s="504">
        <f t="shared" si="1"/>
        <v>20</v>
      </c>
      <c r="T71" s="4">
        <v>4</v>
      </c>
      <c r="U71" s="4">
        <v>11</v>
      </c>
      <c r="V71" s="4">
        <v>6</v>
      </c>
      <c r="X71" s="4">
        <f>SUBTOTAL(9,T71:W71)</f>
        <v>21</v>
      </c>
    </row>
    <row r="72" spans="2:24" s="4" customFormat="1" ht="12.75" hidden="1">
      <c r="B72" s="690" t="s">
        <v>546</v>
      </c>
      <c r="C72" s="690"/>
      <c r="D72" s="690"/>
      <c r="E72" s="690"/>
      <c r="F72" s="690"/>
      <c r="G72" s="690"/>
      <c r="H72" s="690"/>
      <c r="I72" s="690"/>
      <c r="J72" s="690"/>
      <c r="K72" s="690"/>
      <c r="L72" s="690"/>
      <c r="M72" s="503">
        <v>3600</v>
      </c>
      <c r="N72" s="499">
        <v>21</v>
      </c>
      <c r="O72" s="496">
        <v>4</v>
      </c>
      <c r="P72" s="496">
        <v>6</v>
      </c>
      <c r="Q72" s="496"/>
      <c r="S72" s="504">
        <f t="shared" si="1"/>
        <v>10</v>
      </c>
      <c r="T72" s="4">
        <v>4</v>
      </c>
      <c r="U72" s="4">
        <v>6</v>
      </c>
      <c r="X72" s="4">
        <f>SUM(T72:W72)</f>
        <v>10</v>
      </c>
    </row>
    <row r="73" spans="2:24" s="274" customFormat="1" hidden="1">
      <c r="B73" s="690" t="s">
        <v>538</v>
      </c>
      <c r="C73" s="690"/>
      <c r="D73" s="690"/>
      <c r="E73" s="690"/>
      <c r="F73" s="690"/>
      <c r="G73" s="690"/>
      <c r="H73" s="690"/>
      <c r="I73" s="690"/>
      <c r="J73" s="690"/>
      <c r="K73" s="690"/>
      <c r="L73" s="690"/>
      <c r="M73" s="503">
        <v>1400</v>
      </c>
      <c r="N73" s="499">
        <v>10</v>
      </c>
      <c r="S73" s="506"/>
    </row>
    <row r="74" spans="2:24" s="274" customFormat="1" hidden="1">
      <c r="B74" s="274" t="s">
        <v>207</v>
      </c>
      <c r="S74" s="506"/>
    </row>
    <row r="75" spans="2:24" s="274" customFormat="1" hidden="1">
      <c r="B75" s="274" t="s">
        <v>208</v>
      </c>
      <c r="S75" s="506"/>
    </row>
    <row r="76" spans="2:24" s="174" customFormat="1" ht="10.5" hidden="1">
      <c r="S76" s="507"/>
    </row>
    <row r="77" spans="2:24" s="174" customFormat="1" ht="10.5" hidden="1">
      <c r="S77" s="507"/>
    </row>
    <row r="78" spans="2:24" s="274" customFormat="1" hidden="1">
      <c r="S78" s="506"/>
    </row>
    <row r="79" spans="2:24" s="274" customFormat="1" hidden="1">
      <c r="S79" s="506"/>
    </row>
    <row r="80" spans="2:24" s="274" customFormat="1" hidden="1">
      <c r="S80" s="506"/>
    </row>
    <row r="81" spans="19:19" s="274" customFormat="1" hidden="1">
      <c r="S81" s="506"/>
    </row>
    <row r="82" spans="19:19" s="274" customFormat="1" hidden="1">
      <c r="S82" s="506"/>
    </row>
    <row r="83" spans="19:19" s="275" customFormat="1">
      <c r="S83" s="542"/>
    </row>
  </sheetData>
  <sheetProtection algorithmName="SHA-512" hashValue="mXtzM81KT0qDGUJQBmtK7MK0k7TuvZWpatLKNQ2qMT4emA3H7MVYAXi2fclexq4Y/yJnaa9h93mAIjy1oTT7Hw==" saltValue="mCnFHLauVvNvHSqKpiNYJg==" spinCount="100000" sheet="1" objects="1" scenarios="1"/>
  <sortState xmlns:xlrd2="http://schemas.microsoft.com/office/spreadsheetml/2017/richdata2" ref="A42:Z72">
    <sortCondition ref="B42:B72"/>
  </sortState>
  <dataConsolidate/>
  <mergeCells count="73">
    <mergeCell ref="A20:H20"/>
    <mergeCell ref="I20:J20"/>
    <mergeCell ref="B72:L72"/>
    <mergeCell ref="B73:L73"/>
    <mergeCell ref="B67:L67"/>
    <mergeCell ref="B68:L68"/>
    <mergeCell ref="B69:L69"/>
    <mergeCell ref="B70:L70"/>
    <mergeCell ref="B71:L71"/>
    <mergeCell ref="B62:L62"/>
    <mergeCell ref="B63:L63"/>
    <mergeCell ref="B64:L64"/>
    <mergeCell ref="B65:L65"/>
    <mergeCell ref="B66:L66"/>
    <mergeCell ref="B57:L57"/>
    <mergeCell ref="B58:L58"/>
    <mergeCell ref="B59:L59"/>
    <mergeCell ref="B60:L60"/>
    <mergeCell ref="B61:L61"/>
    <mergeCell ref="B52:L52"/>
    <mergeCell ref="B53:L53"/>
    <mergeCell ref="B54:L54"/>
    <mergeCell ref="B55:L55"/>
    <mergeCell ref="B56:L56"/>
    <mergeCell ref="B47:L47"/>
    <mergeCell ref="B48:L48"/>
    <mergeCell ref="B49:L49"/>
    <mergeCell ref="B50:L50"/>
    <mergeCell ref="B51:L51"/>
    <mergeCell ref="B42:L42"/>
    <mergeCell ref="B43:L43"/>
    <mergeCell ref="B44:L44"/>
    <mergeCell ref="B45:L45"/>
    <mergeCell ref="B46:L46"/>
    <mergeCell ref="A2:M2"/>
    <mergeCell ref="H29:M29"/>
    <mergeCell ref="H31:M31"/>
    <mergeCell ref="B28:G28"/>
    <mergeCell ref="B29:G29"/>
    <mergeCell ref="A30:G30"/>
    <mergeCell ref="A31:G31"/>
    <mergeCell ref="H30:M30"/>
    <mergeCell ref="A10:M10"/>
    <mergeCell ref="A11:M11"/>
    <mergeCell ref="H28:M28"/>
    <mergeCell ref="A22:H22"/>
    <mergeCell ref="I22:J22"/>
    <mergeCell ref="A18:H18"/>
    <mergeCell ref="A23:M23"/>
    <mergeCell ref="A17:H17"/>
    <mergeCell ref="I17:J17"/>
    <mergeCell ref="I18:J18"/>
    <mergeCell ref="A19:H19"/>
    <mergeCell ref="I19:J19"/>
    <mergeCell ref="A5:M5"/>
    <mergeCell ref="A7:M7"/>
    <mergeCell ref="A8:M8"/>
    <mergeCell ref="B40:K40"/>
    <mergeCell ref="B1:L1"/>
    <mergeCell ref="A4:M4"/>
    <mergeCell ref="T26:W26"/>
    <mergeCell ref="K15:L15"/>
    <mergeCell ref="B15:H15"/>
    <mergeCell ref="T14:X14"/>
    <mergeCell ref="K25:L25"/>
    <mergeCell ref="G25:H25"/>
    <mergeCell ref="I25:J25"/>
    <mergeCell ref="C25:D25"/>
    <mergeCell ref="E25:F25"/>
    <mergeCell ref="A14:B14"/>
    <mergeCell ref="C14:D14"/>
    <mergeCell ref="E14:I14"/>
    <mergeCell ref="K14:M14"/>
  </mergeCells>
  <phoneticPr fontId="50" type="noConversion"/>
  <dataValidations count="3">
    <dataValidation errorStyle="warning" operator="lessThan" allowBlank="1" showInputMessage="1" showErrorMessage="1" error="Voir cas particulier : La prise en charge ne peut excéder 11 mois par année civile." sqref="E26:E27 E32:E39" xr:uid="{00000000-0002-0000-0300-000000000000}"/>
    <dataValidation operator="lessThan" allowBlank="1" showInputMessage="1" showErrorMessage="1" error="Voir cas particulier : La prise en charge ne peut excéder 11 mois par année civile." sqref="G26:G27 G32:G39" xr:uid="{00000000-0002-0000-0300-000001000000}"/>
    <dataValidation type="whole" operator="equal" allowBlank="1" showInputMessage="1" showErrorMessage="1" error="Le forfait restauration (sans justificatifs) est arrêté à la somme de 320 €." sqref="I20:J20" xr:uid="{3A248F2D-2D49-4969-9743-82BF2256969E}">
      <formula1>320</formula1>
    </dataValidation>
  </dataValidations>
  <printOptions horizontalCentered="1"/>
  <pageMargins left="0" right="0" top="0" bottom="0" header="0.11811023622047245" footer="0"/>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theme="9" tint="0.39997558519241921"/>
  </sheetPr>
  <dimension ref="A1:AN87"/>
  <sheetViews>
    <sheetView zoomScaleNormal="100" workbookViewId="0">
      <selection activeCell="E6" sqref="E6"/>
    </sheetView>
  </sheetViews>
  <sheetFormatPr baseColWidth="10" defaultColWidth="11.42578125" defaultRowHeight="10.5"/>
  <cols>
    <col min="1" max="1" width="8.7109375" style="39" customWidth="1"/>
    <col min="2" max="10" width="9.7109375" style="39" customWidth="1"/>
    <col min="11" max="11" width="11.7109375" style="39" customWidth="1"/>
    <col min="12" max="12" width="4.7109375" style="39" customWidth="1"/>
    <col min="13" max="13" width="9.7109375" style="39" customWidth="1"/>
    <col min="14" max="14" width="6.5703125" style="39" customWidth="1"/>
    <col min="15" max="16" width="7.28515625" style="39" customWidth="1"/>
    <col min="17" max="24" width="11.7109375" style="39" hidden="1" customWidth="1"/>
    <col min="25" max="25" width="123.7109375" style="39" customWidth="1"/>
    <col min="26" max="16384" width="11.42578125" style="39"/>
  </cols>
  <sheetData>
    <row r="1" spans="1:40" s="24" customFormat="1" ht="80.099999999999994" customHeight="1">
      <c r="A1" s="303"/>
      <c r="B1" s="304"/>
      <c r="C1" s="304"/>
      <c r="D1" s="304"/>
      <c r="E1" s="304"/>
      <c r="F1" s="304"/>
      <c r="G1" s="304"/>
      <c r="H1" s="304"/>
      <c r="I1" s="304"/>
      <c r="J1" s="304"/>
      <c r="K1" s="304"/>
      <c r="L1" s="304"/>
      <c r="M1" s="304"/>
      <c r="N1" s="304"/>
      <c r="O1" s="304"/>
      <c r="P1" s="304"/>
      <c r="Y1" s="691" t="s">
        <v>447</v>
      </c>
    </row>
    <row r="2" spans="1:40" s="305" customFormat="1" ht="22.5" customHeight="1">
      <c r="A2" s="751" t="s">
        <v>186</v>
      </c>
      <c r="B2" s="751"/>
      <c r="C2" s="751"/>
      <c r="D2" s="751"/>
      <c r="E2" s="751"/>
      <c r="F2" s="751"/>
      <c r="G2" s="751"/>
      <c r="H2" s="751"/>
      <c r="I2" s="751"/>
      <c r="J2" s="751"/>
      <c r="K2" s="751"/>
      <c r="L2" s="750" t="s">
        <v>460</v>
      </c>
      <c r="M2" s="750"/>
      <c r="N2" s="750"/>
      <c r="O2" s="750"/>
      <c r="P2" s="750"/>
      <c r="Y2" s="691"/>
    </row>
    <row r="3" spans="1:40" s="30" customFormat="1" ht="15">
      <c r="A3" s="306" t="str">
        <f>IF(DAPEC!A3="SELECTIONNER VOTRE ETABLISSEMENT DANS LA LISTE","Sélectionner votre établissement onglet DAPEC ligne 3",DAPEC!A3)</f>
        <v>Sélectionner votre établissement onglet DAPEC ligne 3</v>
      </c>
      <c r="B3" s="307"/>
      <c r="C3" s="307"/>
      <c r="D3" s="307"/>
      <c r="E3" s="307"/>
      <c r="F3" s="308"/>
      <c r="G3" s="308"/>
      <c r="H3" s="308"/>
      <c r="I3" s="753" t="str">
        <f>IF(DAPEC!B12="","Renseigner le nom de l'agent onglet DAPEC ligne 11",IF(DAPEC!D15="Oui, forfait mensuel","Vous avez choisi le forfait mensuel, vous devez utiliser l'onglet précédent",DAPEC!B12))</f>
        <v>Renseigner le nom de l'agent onglet DAPEC ligne 11</v>
      </c>
      <c r="J3" s="753"/>
      <c r="K3" s="753"/>
      <c r="L3" s="753"/>
      <c r="M3" s="753"/>
      <c r="N3" s="753"/>
      <c r="O3" s="753"/>
      <c r="P3" s="753"/>
      <c r="Y3" s="691"/>
    </row>
    <row r="4" spans="1:40" s="30" customFormat="1" ht="13.5" thickBot="1">
      <c r="A4" s="309" t="s">
        <v>444</v>
      </c>
      <c r="B4" s="309"/>
      <c r="C4" s="309"/>
      <c r="D4" s="309"/>
      <c r="E4" s="309"/>
      <c r="F4" s="309"/>
      <c r="G4" s="309"/>
      <c r="H4" s="309"/>
      <c r="I4" s="753"/>
      <c r="J4" s="753"/>
      <c r="K4" s="753"/>
      <c r="L4" s="753"/>
      <c r="M4" s="753"/>
      <c r="N4" s="753"/>
      <c r="O4" s="753"/>
      <c r="P4" s="753"/>
      <c r="Y4" s="691"/>
    </row>
    <row r="5" spans="1:40" s="30" customFormat="1" ht="13.5" thickTop="1">
      <c r="A5" s="737"/>
      <c r="B5" s="735"/>
      <c r="C5" s="735"/>
      <c r="D5" s="736"/>
      <c r="E5" s="313" t="s">
        <v>168</v>
      </c>
      <c r="F5" s="314" t="s">
        <v>169</v>
      </c>
      <c r="G5" s="315" t="s">
        <v>0</v>
      </c>
      <c r="H5" s="313" t="s">
        <v>170</v>
      </c>
      <c r="I5" s="314" t="s">
        <v>169</v>
      </c>
      <c r="J5" s="316" t="s">
        <v>0</v>
      </c>
      <c r="K5" s="740" t="s">
        <v>455</v>
      </c>
      <c r="L5" s="741"/>
      <c r="M5" s="757" t="s">
        <v>445</v>
      </c>
      <c r="N5" s="758"/>
      <c r="O5" s="758"/>
      <c r="P5" s="758"/>
      <c r="Y5" s="691"/>
    </row>
    <row r="6" spans="1:40" s="30" customFormat="1" ht="12.75">
      <c r="A6" s="729" t="s">
        <v>171</v>
      </c>
      <c r="B6" s="730"/>
      <c r="C6" s="730"/>
      <c r="D6" s="731"/>
      <c r="E6" s="244">
        <v>0</v>
      </c>
      <c r="F6" s="40"/>
      <c r="G6" s="317">
        <f>SUM(E6*F6)</f>
        <v>0</v>
      </c>
      <c r="H6" s="244">
        <v>0</v>
      </c>
      <c r="I6" s="40"/>
      <c r="J6" s="318">
        <f>SUM(H6*I6)</f>
        <v>0</v>
      </c>
      <c r="K6" s="742">
        <f>SUM(J6,G6,D6)</f>
        <v>0</v>
      </c>
      <c r="L6" s="743"/>
      <c r="M6" s="757"/>
      <c r="N6" s="758"/>
      <c r="O6" s="758"/>
      <c r="P6" s="758"/>
      <c r="Y6" s="691"/>
    </row>
    <row r="7" spans="1:40" s="30" customFormat="1" ht="13.5" thickBot="1">
      <c r="A7" s="729" t="s">
        <v>172</v>
      </c>
      <c r="B7" s="730"/>
      <c r="C7" s="730"/>
      <c r="D7" s="731"/>
      <c r="E7" s="244">
        <v>0</v>
      </c>
      <c r="F7" s="40"/>
      <c r="G7" s="317">
        <f>SUM(E7*F7)</f>
        <v>0</v>
      </c>
      <c r="H7" s="244">
        <v>0</v>
      </c>
      <c r="I7" s="40"/>
      <c r="J7" s="318">
        <f>SUM(H7*I7)</f>
        <v>0</v>
      </c>
      <c r="K7" s="744">
        <f>SUM(D7+G7+J7)</f>
        <v>0</v>
      </c>
      <c r="L7" s="745"/>
      <c r="M7" s="757"/>
      <c r="N7" s="758"/>
      <c r="O7" s="758"/>
      <c r="P7" s="758"/>
      <c r="Y7" s="691"/>
    </row>
    <row r="8" spans="1:40" s="30" customFormat="1" ht="14.25" thickTop="1" thickBot="1">
      <c r="A8" s="28"/>
      <c r="B8" s="28"/>
      <c r="C8" s="28"/>
      <c r="D8" s="28"/>
      <c r="E8" s="294"/>
      <c r="F8" s="295"/>
      <c r="G8" s="295"/>
      <c r="H8" s="295"/>
      <c r="I8" s="295"/>
      <c r="J8" s="296" t="s">
        <v>456</v>
      </c>
      <c r="K8" s="746">
        <f>SUM(K6:L7)</f>
        <v>0</v>
      </c>
      <c r="L8" s="747"/>
      <c r="M8" s="757"/>
      <c r="N8" s="758"/>
      <c r="O8" s="758"/>
      <c r="P8" s="758"/>
      <c r="Y8" s="691"/>
    </row>
    <row r="9" spans="1:40" s="59" customFormat="1" ht="6.75" thickTop="1">
      <c r="A9" s="533"/>
      <c r="B9" s="533"/>
      <c r="C9" s="533"/>
      <c r="D9" s="533"/>
      <c r="E9" s="533"/>
      <c r="F9" s="513"/>
      <c r="G9" s="513"/>
      <c r="H9" s="513"/>
      <c r="I9" s="534"/>
      <c r="J9" s="534"/>
      <c r="K9" s="534"/>
      <c r="L9" s="534"/>
      <c r="M9" s="534"/>
      <c r="N9" s="534"/>
      <c r="O9" s="534"/>
      <c r="P9" s="534"/>
      <c r="Y9" s="691"/>
    </row>
    <row r="10" spans="1:40" s="30" customFormat="1" ht="12.75">
      <c r="A10" s="241" t="s">
        <v>461</v>
      </c>
      <c r="B10" s="241"/>
      <c r="C10" s="241"/>
      <c r="D10" s="241"/>
      <c r="E10" s="241"/>
      <c r="F10" s="241"/>
      <c r="G10" s="241"/>
      <c r="H10" s="241"/>
      <c r="I10" s="319"/>
      <c r="J10" s="319"/>
      <c r="K10" s="319"/>
      <c r="L10" s="319"/>
      <c r="M10" s="319"/>
      <c r="N10" s="319"/>
      <c r="O10" s="319"/>
      <c r="P10" s="319"/>
      <c r="Y10" s="691"/>
    </row>
    <row r="11" spans="1:40" s="30" customFormat="1" ht="12.75">
      <c r="A11" s="752" t="s">
        <v>462</v>
      </c>
      <c r="B11" s="752"/>
      <c r="C11" s="752"/>
      <c r="D11" s="752"/>
      <c r="E11" s="752"/>
      <c r="F11" s="752"/>
      <c r="G11" s="752"/>
      <c r="H11" s="752"/>
      <c r="I11" s="752"/>
      <c r="J11" s="752"/>
      <c r="K11" s="752"/>
      <c r="L11" s="752"/>
      <c r="M11" s="752"/>
      <c r="N11" s="752"/>
      <c r="O11" s="752"/>
      <c r="P11" s="752"/>
      <c r="Y11" s="691"/>
    </row>
    <row r="12" spans="1:40" s="30" customFormat="1" ht="12.75">
      <c r="A12" s="738" t="s">
        <v>451</v>
      </c>
      <c r="B12" s="738"/>
      <c r="C12" s="738"/>
      <c r="D12" s="739"/>
      <c r="E12" s="739"/>
      <c r="F12" s="739"/>
      <c r="G12" s="739"/>
      <c r="H12" s="320"/>
      <c r="I12" s="210" t="s">
        <v>452</v>
      </c>
      <c r="J12" s="739"/>
      <c r="K12" s="739"/>
      <c r="L12" s="739"/>
      <c r="M12" s="39"/>
      <c r="N12" s="39"/>
      <c r="O12" s="210" t="s">
        <v>453</v>
      </c>
      <c r="P12" s="175">
        <v>0</v>
      </c>
      <c r="Y12" s="691"/>
    </row>
    <row r="13" spans="1:40" s="30" customFormat="1" ht="12.75">
      <c r="A13" s="738" t="s">
        <v>454</v>
      </c>
      <c r="B13" s="738"/>
      <c r="C13" s="738"/>
      <c r="D13" s="739"/>
      <c r="E13" s="739"/>
      <c r="F13" s="739"/>
      <c r="G13" s="739"/>
      <c r="H13" s="320"/>
      <c r="I13" s="210" t="s">
        <v>452</v>
      </c>
      <c r="J13" s="739"/>
      <c r="K13" s="739"/>
      <c r="L13" s="739"/>
      <c r="M13" s="39"/>
      <c r="N13" s="39"/>
      <c r="O13" s="210" t="s">
        <v>453</v>
      </c>
      <c r="P13" s="175">
        <v>0</v>
      </c>
      <c r="Y13" s="691"/>
    </row>
    <row r="14" spans="1:40" ht="13.5" thickBot="1">
      <c r="A14" s="321" t="s">
        <v>212</v>
      </c>
      <c r="B14" s="321"/>
      <c r="C14" s="754" t="s">
        <v>139</v>
      </c>
      <c r="D14" s="754"/>
      <c r="E14" s="320" t="s">
        <v>446</v>
      </c>
      <c r="G14" s="322"/>
      <c r="K14" s="173" t="s">
        <v>354</v>
      </c>
      <c r="L14" s="41"/>
      <c r="M14" s="41"/>
      <c r="N14" s="41"/>
      <c r="O14" s="41"/>
      <c r="P14" s="41"/>
      <c r="Y14" s="691"/>
    </row>
    <row r="15" spans="1:40" ht="13.5" thickTop="1">
      <c r="A15" s="314" t="s">
        <v>184</v>
      </c>
      <c r="B15" s="314" t="s">
        <v>150</v>
      </c>
      <c r="C15" s="314" t="s">
        <v>151</v>
      </c>
      <c r="D15" s="315" t="s">
        <v>0</v>
      </c>
      <c r="E15" s="313" t="s">
        <v>152</v>
      </c>
      <c r="F15" s="314" t="s">
        <v>151</v>
      </c>
      <c r="G15" s="315" t="s">
        <v>0</v>
      </c>
      <c r="H15" s="313" t="s">
        <v>153</v>
      </c>
      <c r="I15" s="314" t="s">
        <v>151</v>
      </c>
      <c r="J15" s="315" t="s">
        <v>0</v>
      </c>
      <c r="K15" s="709" t="s">
        <v>154</v>
      </c>
      <c r="L15" s="710"/>
      <c r="M15" s="755" t="s">
        <v>155</v>
      </c>
      <c r="N15" s="715"/>
      <c r="O15" s="715"/>
      <c r="P15" s="716"/>
      <c r="Q15" s="39" t="s">
        <v>139</v>
      </c>
      <c r="R15" s="298" t="s">
        <v>161</v>
      </c>
      <c r="S15" s="298" t="s">
        <v>163</v>
      </c>
      <c r="T15" s="298" t="s">
        <v>166</v>
      </c>
      <c r="Y15" s="691"/>
      <c r="Z15" s="320"/>
      <c r="AA15" s="320"/>
      <c r="AB15" s="320"/>
      <c r="AC15" s="320"/>
      <c r="AD15" s="320"/>
      <c r="AE15" s="320"/>
      <c r="AF15" s="320"/>
      <c r="AG15" s="320"/>
      <c r="AH15" s="320"/>
      <c r="AI15" s="320"/>
      <c r="AJ15" s="320"/>
      <c r="AK15" s="320"/>
      <c r="AL15" s="320"/>
      <c r="AM15" s="320"/>
      <c r="AN15" s="320"/>
    </row>
    <row r="16" spans="1:40" ht="12.75">
      <c r="A16" s="323" t="s">
        <v>185</v>
      </c>
      <c r="B16" s="323" t="s">
        <v>156</v>
      </c>
      <c r="C16" s="323" t="s">
        <v>157</v>
      </c>
      <c r="D16" s="324" t="s">
        <v>158</v>
      </c>
      <c r="E16" s="325" t="s">
        <v>159</v>
      </c>
      <c r="F16" s="323" t="s">
        <v>157</v>
      </c>
      <c r="G16" s="324" t="s">
        <v>158</v>
      </c>
      <c r="H16" s="325" t="s">
        <v>160</v>
      </c>
      <c r="I16" s="323" t="s">
        <v>157</v>
      </c>
      <c r="J16" s="324" t="s">
        <v>158</v>
      </c>
      <c r="K16" s="711" t="s">
        <v>26</v>
      </c>
      <c r="L16" s="712"/>
      <c r="M16" s="756"/>
      <c r="N16" s="717"/>
      <c r="O16" s="717"/>
      <c r="P16" s="718"/>
      <c r="Q16" s="39">
        <f>IF(O19&gt;2000,2000,O19)</f>
        <v>0</v>
      </c>
      <c r="R16" s="39">
        <f>IF(O19&gt;10000,8000,O19-Q16)</f>
        <v>0</v>
      </c>
      <c r="S16" s="39">
        <f>IF(O19&gt;10000,O19-(Q16+R16),0)</f>
        <v>0</v>
      </c>
      <c r="Y16" s="691"/>
    </row>
    <row r="17" spans="1:39" ht="12.75">
      <c r="A17" s="327" t="s">
        <v>161</v>
      </c>
      <c r="B17" s="328">
        <v>0.32</v>
      </c>
      <c r="C17" s="329" t="str">
        <f>IF(C14=A17,Q16,"")</f>
        <v/>
      </c>
      <c r="D17" s="330" t="str">
        <f>IF(C17="","0,00 €",B17*C17)</f>
        <v>0,00 €</v>
      </c>
      <c r="E17" s="331">
        <v>0.4</v>
      </c>
      <c r="F17" s="329" t="str">
        <f>IF(C14=A17,R16,"")</f>
        <v/>
      </c>
      <c r="G17" s="330" t="str">
        <f>IF(F17="","0,00 €",E17*F17)</f>
        <v>0,00 €</v>
      </c>
      <c r="H17" s="331">
        <v>0.23</v>
      </c>
      <c r="I17" s="329" t="str">
        <f>IF(C14=A17,S16,"")</f>
        <v/>
      </c>
      <c r="J17" s="330" t="str">
        <f>IF(I17="","0,00 €",H17*I17)</f>
        <v>0,00 €</v>
      </c>
      <c r="K17" s="707">
        <f>SUM(J17,G17,D17)</f>
        <v>0</v>
      </c>
      <c r="L17" s="708"/>
      <c r="M17" s="332" t="s">
        <v>151</v>
      </c>
      <c r="N17" s="316" t="s">
        <v>165</v>
      </c>
      <c r="O17" s="725" t="s">
        <v>449</v>
      </c>
      <c r="P17" s="726"/>
      <c r="Y17" s="691"/>
    </row>
    <row r="18" spans="1:39" ht="12.75">
      <c r="A18" s="327" t="s">
        <v>163</v>
      </c>
      <c r="B18" s="328">
        <v>0.41</v>
      </c>
      <c r="C18" s="329" t="str">
        <f>IF(C14=A18,Q16,"")</f>
        <v/>
      </c>
      <c r="D18" s="330" t="str">
        <f>IF(C18="","0,00 €",B18*C18)</f>
        <v>0,00 €</v>
      </c>
      <c r="E18" s="331">
        <v>0.51</v>
      </c>
      <c r="F18" s="329" t="str">
        <f>IF(C14=A18,R16,"")</f>
        <v/>
      </c>
      <c r="G18" s="330" t="str">
        <f>IF(F18="","0,00 €",E18*F18)</f>
        <v>0,00 €</v>
      </c>
      <c r="H18" s="331">
        <v>0.3</v>
      </c>
      <c r="I18" s="329" t="str">
        <f>IF(C14=A18,S16,"")</f>
        <v/>
      </c>
      <c r="J18" s="330" t="str">
        <f>IF(I18="","0,00 €",H18*I18)</f>
        <v>0,00 €</v>
      </c>
      <c r="K18" s="707">
        <f>SUM(J18,G18,D18)</f>
        <v>0</v>
      </c>
      <c r="L18" s="708"/>
      <c r="M18" s="333" t="s">
        <v>448</v>
      </c>
      <c r="N18" s="297" t="s">
        <v>164</v>
      </c>
      <c r="O18" s="727" t="s">
        <v>450</v>
      </c>
      <c r="P18" s="728"/>
      <c r="Q18" s="298"/>
      <c r="R18" s="298"/>
      <c r="S18" s="298"/>
      <c r="T18" s="298"/>
      <c r="U18" s="298"/>
      <c r="V18" s="298"/>
      <c r="W18" s="298"/>
      <c r="X18" s="298"/>
      <c r="Y18" s="691"/>
      <c r="Z18" s="334"/>
      <c r="AA18" s="334"/>
      <c r="AB18" s="334"/>
      <c r="AC18" s="334"/>
      <c r="AD18" s="334"/>
      <c r="AE18" s="334"/>
      <c r="AF18" s="334"/>
      <c r="AG18" s="334"/>
      <c r="AH18" s="334"/>
      <c r="AI18" s="334"/>
      <c r="AJ18" s="334"/>
      <c r="AK18" s="334"/>
      <c r="AL18" s="334"/>
      <c r="AM18" s="334"/>
    </row>
    <row r="19" spans="1:39" ht="12.75">
      <c r="A19" s="327" t="s">
        <v>166</v>
      </c>
      <c r="B19" s="328">
        <v>0.45</v>
      </c>
      <c r="C19" s="329" t="str">
        <f>IF(C14=A19,Q16,"")</f>
        <v/>
      </c>
      <c r="D19" s="330" t="str">
        <f>IF(C19="","0,00 €",B19*C19)</f>
        <v>0,00 €</v>
      </c>
      <c r="E19" s="331">
        <v>0.55000000000000004</v>
      </c>
      <c r="F19" s="329" t="str">
        <f>IF(C14=A19,R16,"")</f>
        <v/>
      </c>
      <c r="G19" s="330" t="str">
        <f>IF(F19="","0,00 €",E19*F19)</f>
        <v>0,00 €</v>
      </c>
      <c r="H19" s="335">
        <v>0.32</v>
      </c>
      <c r="I19" s="336" t="str">
        <f>IF(C14=A19,S16,"")</f>
        <v/>
      </c>
      <c r="J19" s="330" t="str">
        <f>IF(I19="","0,00 €",H19*I19)</f>
        <v>0,00 €</v>
      </c>
      <c r="K19" s="707">
        <f>SUM(J19,G19,D19)</f>
        <v>0</v>
      </c>
      <c r="L19" s="708"/>
      <c r="M19" s="351">
        <v>0</v>
      </c>
      <c r="N19" s="352">
        <f>MIN(P12:P13)</f>
        <v>0</v>
      </c>
      <c r="O19" s="705">
        <f>SUM(M19*N19)</f>
        <v>0</v>
      </c>
      <c r="P19" s="706"/>
      <c r="Q19" s="39" t="s">
        <v>211</v>
      </c>
      <c r="Y19" s="691"/>
    </row>
    <row r="20" spans="1:39" s="30" customFormat="1" ht="13.5" thickBot="1">
      <c r="F20" s="295"/>
      <c r="G20" s="295"/>
      <c r="H20" s="295"/>
      <c r="I20" s="295"/>
      <c r="J20" s="296" t="s">
        <v>167</v>
      </c>
      <c r="K20" s="703">
        <f>SUM(K17:K19)</f>
        <v>0</v>
      </c>
      <c r="L20" s="704"/>
      <c r="M20" s="356"/>
      <c r="N20" s="353"/>
      <c r="O20" s="354"/>
      <c r="P20" s="355"/>
      <c r="Y20" s="691"/>
    </row>
    <row r="21" spans="1:39" s="59" customFormat="1" ht="6.75" thickTop="1">
      <c r="A21" s="535"/>
      <c r="B21" s="535"/>
      <c r="C21" s="535"/>
      <c r="D21" s="535"/>
      <c r="E21" s="535"/>
      <c r="M21" s="532"/>
      <c r="N21" s="533"/>
      <c r="O21" s="536"/>
      <c r="P21" s="537"/>
      <c r="Y21" s="691"/>
    </row>
    <row r="22" spans="1:39" ht="12.75">
      <c r="A22" s="241" t="s">
        <v>463</v>
      </c>
      <c r="B22" s="241"/>
      <c r="C22" s="241"/>
      <c r="D22" s="241"/>
      <c r="E22" s="241"/>
      <c r="F22" s="241"/>
      <c r="G22" s="241"/>
      <c r="H22" s="241"/>
      <c r="Y22" s="691"/>
    </row>
    <row r="23" spans="1:39" ht="11.25" thickBot="1">
      <c r="A23" s="39" t="s">
        <v>458</v>
      </c>
      <c r="M23" s="298"/>
      <c r="N23" s="162"/>
      <c r="O23" s="299"/>
      <c r="P23" s="300"/>
      <c r="Y23" s="691"/>
    </row>
    <row r="24" spans="1:39" s="30" customFormat="1" ht="13.5" thickTop="1">
      <c r="A24" s="337"/>
      <c r="B24" s="337"/>
      <c r="C24" s="337"/>
      <c r="D24" s="337"/>
      <c r="E24" s="337"/>
      <c r="F24" s="337"/>
      <c r="G24" s="337"/>
      <c r="H24" s="326"/>
      <c r="I24" s="327" t="s">
        <v>176</v>
      </c>
      <c r="J24" s="316" t="s">
        <v>169</v>
      </c>
      <c r="K24" s="338" t="s">
        <v>0</v>
      </c>
      <c r="L24" s="339"/>
      <c r="M24" s="49"/>
      <c r="N24" s="301"/>
      <c r="O24" s="302"/>
      <c r="P24" s="242"/>
      <c r="Y24" s="691"/>
    </row>
    <row r="25" spans="1:39" s="30" customFormat="1" ht="12.75">
      <c r="A25" s="729" t="s">
        <v>334</v>
      </c>
      <c r="B25" s="730"/>
      <c r="C25" s="730"/>
      <c r="D25" s="730"/>
      <c r="E25" s="730"/>
      <c r="F25" s="730"/>
      <c r="G25" s="730"/>
      <c r="H25" s="730"/>
      <c r="I25" s="243">
        <v>0</v>
      </c>
      <c r="J25" s="240">
        <v>0</v>
      </c>
      <c r="K25" s="707">
        <f>SUM(I25*J25)</f>
        <v>0</v>
      </c>
      <c r="L25" s="708"/>
      <c r="M25" s="49"/>
      <c r="N25" s="301"/>
      <c r="O25" s="302"/>
      <c r="P25" s="242"/>
      <c r="Y25" s="691"/>
    </row>
    <row r="26" spans="1:39" s="30" customFormat="1" ht="13.5" thickBot="1">
      <c r="A26" s="28"/>
      <c r="B26" s="28"/>
      <c r="C26" s="28"/>
      <c r="D26" s="28"/>
      <c r="E26" s="340"/>
      <c r="F26" s="295"/>
      <c r="G26" s="295"/>
      <c r="H26" s="295"/>
      <c r="I26" s="295"/>
      <c r="J26" s="341" t="s">
        <v>457</v>
      </c>
      <c r="K26" s="703">
        <f>SUM(K23:K25)</f>
        <v>0</v>
      </c>
      <c r="L26" s="704"/>
      <c r="M26" s="49"/>
      <c r="N26" s="301"/>
      <c r="O26" s="302"/>
      <c r="P26" s="242"/>
      <c r="Y26" s="691"/>
    </row>
    <row r="27" spans="1:39" s="59" customFormat="1" ht="6.75" thickTop="1">
      <c r="A27" s="535"/>
      <c r="B27" s="535"/>
      <c r="C27" s="535"/>
      <c r="D27" s="535"/>
      <c r="E27" s="535"/>
      <c r="Y27" s="691"/>
    </row>
    <row r="28" spans="1:39" s="30" customFormat="1" ht="13.5" thickBot="1">
      <c r="A28" s="309" t="s">
        <v>459</v>
      </c>
      <c r="B28" s="309"/>
      <c r="C28" s="309"/>
      <c r="D28" s="309"/>
      <c r="E28" s="309"/>
      <c r="F28" s="309"/>
      <c r="G28" s="309"/>
      <c r="H28" s="309"/>
      <c r="J28" s="559"/>
      <c r="K28" s="559" t="s">
        <v>396</v>
      </c>
      <c r="L28" s="559"/>
      <c r="M28" s="559"/>
      <c r="N28" s="559"/>
      <c r="O28" s="559"/>
      <c r="P28" s="559"/>
      <c r="Y28" s="691"/>
    </row>
    <row r="29" spans="1:39" s="30" customFormat="1" ht="13.5" thickTop="1">
      <c r="A29" s="737"/>
      <c r="B29" s="735"/>
      <c r="C29" s="735"/>
      <c r="D29" s="736"/>
      <c r="E29" s="734" t="s">
        <v>173</v>
      </c>
      <c r="F29" s="735"/>
      <c r="G29" s="736"/>
      <c r="H29" s="734" t="s">
        <v>174</v>
      </c>
      <c r="I29" s="735"/>
      <c r="J29" s="736"/>
      <c r="K29" s="721" t="s">
        <v>154</v>
      </c>
      <c r="L29" s="722"/>
      <c r="M29" s="715" t="s">
        <v>464</v>
      </c>
      <c r="N29" s="715"/>
      <c r="O29" s="715"/>
      <c r="P29" s="716"/>
      <c r="Y29" s="691"/>
    </row>
    <row r="30" spans="1:39" s="30" customFormat="1" ht="12.75">
      <c r="A30" s="310"/>
      <c r="B30" s="311"/>
      <c r="C30" s="311"/>
      <c r="D30" s="312"/>
      <c r="E30" s="313" t="s">
        <v>175</v>
      </c>
      <c r="F30" s="314" t="s">
        <v>169</v>
      </c>
      <c r="G30" s="315" t="s">
        <v>0</v>
      </c>
      <c r="H30" s="313" t="s">
        <v>175</v>
      </c>
      <c r="I30" s="314" t="s">
        <v>169</v>
      </c>
      <c r="J30" s="315" t="s">
        <v>0</v>
      </c>
      <c r="K30" s="723"/>
      <c r="L30" s="724"/>
      <c r="M30" s="717"/>
      <c r="N30" s="717"/>
      <c r="O30" s="717"/>
      <c r="P30" s="718"/>
      <c r="Y30" s="691"/>
    </row>
    <row r="31" spans="1:39" s="30" customFormat="1" ht="12.75">
      <c r="A31" s="729" t="s">
        <v>283</v>
      </c>
      <c r="B31" s="730"/>
      <c r="C31" s="730"/>
      <c r="D31" s="731"/>
      <c r="E31" s="331">
        <f>SUM(H31/2)</f>
        <v>60</v>
      </c>
      <c r="F31" s="161">
        <v>0</v>
      </c>
      <c r="G31" s="342">
        <f>SUM(E31*F31)</f>
        <v>0</v>
      </c>
      <c r="H31" s="331">
        <v>120</v>
      </c>
      <c r="I31" s="161">
        <v>0</v>
      </c>
      <c r="J31" s="342">
        <f>SUM(H31*I31)</f>
        <v>0</v>
      </c>
      <c r="K31" s="713">
        <f>SUM(G31+J31)</f>
        <v>0</v>
      </c>
      <c r="L31" s="714"/>
      <c r="M31" s="332" t="s">
        <v>151</v>
      </c>
      <c r="N31" s="314" t="s">
        <v>466</v>
      </c>
      <c r="O31" s="314" t="s">
        <v>278</v>
      </c>
      <c r="P31" s="719" t="s">
        <v>162</v>
      </c>
      <c r="Y31" s="691"/>
    </row>
    <row r="32" spans="1:39" s="30" customFormat="1" ht="12.75">
      <c r="A32" s="729" t="s">
        <v>284</v>
      </c>
      <c r="B32" s="730"/>
      <c r="C32" s="730"/>
      <c r="D32" s="731"/>
      <c r="E32" s="331">
        <f>SUM(H32/2)</f>
        <v>54</v>
      </c>
      <c r="F32" s="161">
        <v>0</v>
      </c>
      <c r="G32" s="342">
        <f>SUM(E32*F32)</f>
        <v>0</v>
      </c>
      <c r="H32" s="331">
        <f>SUM(H31)-(H31*10%)</f>
        <v>108</v>
      </c>
      <c r="I32" s="161">
        <v>0</v>
      </c>
      <c r="J32" s="342">
        <f>SUM(H32*I32)</f>
        <v>0</v>
      </c>
      <c r="K32" s="713">
        <f>SUM(G32+J32)</f>
        <v>0</v>
      </c>
      <c r="L32" s="714"/>
      <c r="M32" s="333" t="s">
        <v>465</v>
      </c>
      <c r="N32" s="323" t="s">
        <v>187</v>
      </c>
      <c r="O32" s="343" t="s">
        <v>467</v>
      </c>
      <c r="P32" s="720"/>
      <c r="Y32" s="691"/>
    </row>
    <row r="33" spans="1:25" s="30" customFormat="1" ht="12.75">
      <c r="A33" s="729" t="s">
        <v>285</v>
      </c>
      <c r="B33" s="730"/>
      <c r="C33" s="730"/>
      <c r="D33" s="731"/>
      <c r="E33" s="331">
        <f>SUM(H33/2)</f>
        <v>48</v>
      </c>
      <c r="F33" s="161">
        <v>0</v>
      </c>
      <c r="G33" s="342">
        <f>SUM(E33*F33)</f>
        <v>0</v>
      </c>
      <c r="H33" s="331">
        <f>SUM(H31)-(H31*20%)</f>
        <v>96</v>
      </c>
      <c r="I33" s="161">
        <v>0</v>
      </c>
      <c r="J33" s="342">
        <f>SUM(H33*I33)</f>
        <v>0</v>
      </c>
      <c r="K33" s="713">
        <f>SUM(G33+J33)</f>
        <v>0</v>
      </c>
      <c r="L33" s="714"/>
      <c r="M33" s="332"/>
      <c r="N33" s="314"/>
      <c r="O33" s="344"/>
      <c r="P33" s="345"/>
      <c r="Y33" s="691"/>
    </row>
    <row r="34" spans="1:25" s="30" customFormat="1" ht="13.9" customHeight="1" thickBot="1">
      <c r="A34" s="729" t="s">
        <v>286</v>
      </c>
      <c r="B34" s="730"/>
      <c r="C34" s="730"/>
      <c r="D34" s="731"/>
      <c r="E34" s="331">
        <f>SUM(H34/2)</f>
        <v>36</v>
      </c>
      <c r="F34" s="161">
        <v>0</v>
      </c>
      <c r="G34" s="342">
        <f>SUM(E34*F34)</f>
        <v>0</v>
      </c>
      <c r="H34" s="331">
        <f>SUM(H31)-(H31*40%)</f>
        <v>72</v>
      </c>
      <c r="I34" s="161">
        <v>0</v>
      </c>
      <c r="J34" s="342">
        <f>SUM(H34*I34)</f>
        <v>0</v>
      </c>
      <c r="K34" s="713">
        <f>SUM(G34+J34)</f>
        <v>0</v>
      </c>
      <c r="L34" s="714"/>
      <c r="M34" s="348">
        <v>0</v>
      </c>
      <c r="N34" s="349">
        <v>0</v>
      </c>
      <c r="O34" s="350">
        <v>0</v>
      </c>
      <c r="P34" s="357">
        <f>SUM(N34+O34)</f>
        <v>0</v>
      </c>
      <c r="Y34" s="691"/>
    </row>
    <row r="35" spans="1:25" s="30" customFormat="1" ht="14.25" thickTop="1" thickBot="1">
      <c r="A35" s="28"/>
      <c r="B35" s="28"/>
      <c r="C35" s="28"/>
      <c r="D35" s="28"/>
      <c r="E35" s="340"/>
      <c r="G35" s="346"/>
      <c r="H35" s="765" t="s">
        <v>468</v>
      </c>
      <c r="I35" s="766"/>
      <c r="J35" s="767"/>
      <c r="K35" s="703">
        <f>SUM(K31:K34)</f>
        <v>0</v>
      </c>
      <c r="L35" s="704"/>
      <c r="M35" s="49"/>
      <c r="P35" s="242"/>
      <c r="Y35" s="691"/>
    </row>
    <row r="36" spans="1:25" s="30" customFormat="1" ht="14.25" thickTop="1" thickBot="1">
      <c r="A36" s="241" t="s">
        <v>177</v>
      </c>
      <c r="B36" s="241"/>
      <c r="C36" s="241"/>
      <c r="D36" s="241"/>
      <c r="E36" s="241"/>
      <c r="M36" s="49"/>
      <c r="P36" s="242"/>
      <c r="Y36" s="691"/>
    </row>
    <row r="37" spans="1:25" s="30" customFormat="1" ht="13.9" customHeight="1" thickTop="1">
      <c r="A37" s="314" t="s">
        <v>178</v>
      </c>
      <c r="B37" s="313" t="s">
        <v>179</v>
      </c>
      <c r="C37" s="314" t="s">
        <v>169</v>
      </c>
      <c r="D37" s="315" t="s">
        <v>0</v>
      </c>
      <c r="E37" s="313" t="s">
        <v>180</v>
      </c>
      <c r="F37" s="314" t="s">
        <v>169</v>
      </c>
      <c r="G37" s="315" t="s">
        <v>0</v>
      </c>
      <c r="H37" s="313" t="s">
        <v>335</v>
      </c>
      <c r="I37" s="314" t="s">
        <v>169</v>
      </c>
      <c r="J37" s="315" t="s">
        <v>0</v>
      </c>
      <c r="K37" s="721" t="s">
        <v>154</v>
      </c>
      <c r="L37" s="722"/>
      <c r="M37" s="692" t="s">
        <v>137266</v>
      </c>
      <c r="N37" s="693"/>
      <c r="O37" s="693"/>
      <c r="P37" s="694"/>
      <c r="Y37" s="691"/>
    </row>
    <row r="38" spans="1:25" s="30" customFormat="1" ht="12.75">
      <c r="A38" s="327" t="s">
        <v>181</v>
      </c>
      <c r="B38" s="328">
        <v>20</v>
      </c>
      <c r="C38" s="40"/>
      <c r="D38" s="342">
        <f>SUM(B38*C38)</f>
        <v>0</v>
      </c>
      <c r="E38" s="331">
        <f>SUM(B38/2)</f>
        <v>10</v>
      </c>
      <c r="F38" s="161">
        <v>0</v>
      </c>
      <c r="G38" s="342">
        <f>SUM(E38*F38)</f>
        <v>0</v>
      </c>
      <c r="H38" s="759">
        <v>320</v>
      </c>
      <c r="I38" s="761"/>
      <c r="J38" s="763">
        <f>SUM(H38*I38)</f>
        <v>0</v>
      </c>
      <c r="K38" s="713">
        <f>SUM(J38,G38,D38)</f>
        <v>0</v>
      </c>
      <c r="L38" s="714"/>
      <c r="M38" s="695"/>
      <c r="N38" s="663"/>
      <c r="O38" s="663"/>
      <c r="P38" s="696"/>
      <c r="Y38" s="691"/>
    </row>
    <row r="39" spans="1:25" s="30" customFormat="1" ht="13.9" customHeight="1">
      <c r="A39" s="327" t="s">
        <v>182</v>
      </c>
      <c r="B39" s="328">
        <v>20</v>
      </c>
      <c r="C39" s="40"/>
      <c r="D39" s="342">
        <f>SUM(B39*C39)</f>
        <v>0</v>
      </c>
      <c r="E39" s="732" t="s">
        <v>213</v>
      </c>
      <c r="F39" s="733"/>
      <c r="G39" s="342">
        <v>0</v>
      </c>
      <c r="H39" s="760"/>
      <c r="I39" s="762"/>
      <c r="J39" s="764"/>
      <c r="K39" s="713">
        <f>SUM(D39+G39+J39)</f>
        <v>0</v>
      </c>
      <c r="L39" s="714"/>
      <c r="M39" s="697">
        <f>SUM(K8+K20+K26+K35+K40)</f>
        <v>0</v>
      </c>
      <c r="N39" s="698"/>
      <c r="O39" s="698"/>
      <c r="P39" s="699"/>
      <c r="Y39" s="691"/>
    </row>
    <row r="40" spans="1:25" s="30" customFormat="1" ht="13.9" customHeight="1" thickBot="1">
      <c r="H40" s="748" t="s">
        <v>183</v>
      </c>
      <c r="I40" s="748"/>
      <c r="J40" s="749"/>
      <c r="K40" s="703">
        <f>SUM(K38:K39)</f>
        <v>0</v>
      </c>
      <c r="L40" s="704"/>
      <c r="M40" s="700"/>
      <c r="N40" s="701"/>
      <c r="O40" s="701"/>
      <c r="P40" s="702"/>
      <c r="Y40" s="691"/>
    </row>
    <row r="41" spans="1:25" ht="11.25" thickTop="1">
      <c r="Y41" s="691"/>
    </row>
    <row r="42" spans="1:25" ht="12.75">
      <c r="A42" s="30"/>
      <c r="Y42" s="691"/>
    </row>
    <row r="43" spans="1:25">
      <c r="Y43" s="691"/>
    </row>
    <row r="44" spans="1:25">
      <c r="Y44" s="691"/>
    </row>
    <row r="45" spans="1:25">
      <c r="Y45" s="691"/>
    </row>
    <row r="46" spans="1:25">
      <c r="Y46" s="691"/>
    </row>
    <row r="47" spans="1:25">
      <c r="Y47" s="691"/>
    </row>
    <row r="48" spans="1:25">
      <c r="Y48" s="691"/>
    </row>
    <row r="49" spans="25:25">
      <c r="Y49" s="691"/>
    </row>
    <row r="50" spans="25:25">
      <c r="Y50" s="691"/>
    </row>
    <row r="51" spans="25:25">
      <c r="Y51" s="691"/>
    </row>
    <row r="52" spans="25:25">
      <c r="Y52" s="691"/>
    </row>
    <row r="53" spans="25:25" ht="10.15" customHeight="1">
      <c r="Y53" s="691"/>
    </row>
    <row r="54" spans="25:25" ht="10.15" customHeight="1">
      <c r="Y54" s="691"/>
    </row>
    <row r="55" spans="25:25" ht="10.15" customHeight="1">
      <c r="Y55" s="691"/>
    </row>
    <row r="56" spans="25:25" ht="10.15" customHeight="1">
      <c r="Y56" s="691"/>
    </row>
    <row r="57" spans="25:25" ht="10.15" customHeight="1">
      <c r="Y57" s="691"/>
    </row>
    <row r="58" spans="25:25" ht="10.15" customHeight="1">
      <c r="Y58" s="691"/>
    </row>
    <row r="59" spans="25:25" ht="10.15" customHeight="1">
      <c r="Y59" s="691"/>
    </row>
    <row r="60" spans="25:25" ht="10.15" customHeight="1">
      <c r="Y60" s="691"/>
    </row>
    <row r="61" spans="25:25" ht="10.15" customHeight="1">
      <c r="Y61" s="691"/>
    </row>
    <row r="62" spans="25:25" ht="10.15" customHeight="1">
      <c r="Y62" s="691"/>
    </row>
    <row r="63" spans="25:25" ht="10.15" customHeight="1">
      <c r="Y63" s="691"/>
    </row>
    <row r="64" spans="25:25" ht="10.15" customHeight="1">
      <c r="Y64" s="691"/>
    </row>
    <row r="65" spans="25:25" ht="10.15" customHeight="1">
      <c r="Y65" s="691"/>
    </row>
    <row r="66" spans="25:25" ht="10.15" customHeight="1">
      <c r="Y66" s="691"/>
    </row>
    <row r="67" spans="25:25" ht="10.15" customHeight="1">
      <c r="Y67" s="691"/>
    </row>
    <row r="68" spans="25:25" ht="10.15" customHeight="1">
      <c r="Y68" s="691"/>
    </row>
    <row r="69" spans="25:25" ht="10.15" customHeight="1">
      <c r="Y69" s="691"/>
    </row>
    <row r="70" spans="25:25" ht="10.15" customHeight="1">
      <c r="Y70" s="347"/>
    </row>
    <row r="71" spans="25:25" ht="10.15" customHeight="1">
      <c r="Y71" s="347"/>
    </row>
    <row r="72" spans="25:25" ht="10.15" customHeight="1">
      <c r="Y72" s="347"/>
    </row>
    <row r="73" spans="25:25" ht="10.15" customHeight="1">
      <c r="Y73" s="347"/>
    </row>
    <row r="74" spans="25:25" ht="10.15" customHeight="1">
      <c r="Y74" s="347"/>
    </row>
    <row r="75" spans="25:25" ht="10.15" customHeight="1">
      <c r="Y75" s="347"/>
    </row>
    <row r="76" spans="25:25" ht="10.15" customHeight="1">
      <c r="Y76" s="347"/>
    </row>
    <row r="77" spans="25:25" ht="10.15" customHeight="1">
      <c r="Y77" s="347"/>
    </row>
    <row r="78" spans="25:25" ht="10.15" customHeight="1">
      <c r="Y78" s="347"/>
    </row>
    <row r="79" spans="25:25" ht="10.15" customHeight="1">
      <c r="Y79" s="347"/>
    </row>
    <row r="80" spans="25:25" ht="10.15" customHeight="1">
      <c r="Y80" s="347"/>
    </row>
    <row r="81" spans="25:25" ht="10.15" customHeight="1">
      <c r="Y81" s="347"/>
    </row>
    <row r="82" spans="25:25" ht="10.15" customHeight="1">
      <c r="Y82" s="347"/>
    </row>
    <row r="83" spans="25:25" ht="10.15" customHeight="1">
      <c r="Y83" s="347"/>
    </row>
    <row r="84" spans="25:25" ht="10.15" customHeight="1">
      <c r="Y84" s="347"/>
    </row>
    <row r="85" spans="25:25" ht="10.15" customHeight="1">
      <c r="Y85" s="347"/>
    </row>
    <row r="86" spans="25:25" ht="10.15" customHeight="1">
      <c r="Y86" s="347"/>
    </row>
    <row r="87" spans="25:25" ht="10.15" customHeight="1">
      <c r="Y87" s="347"/>
    </row>
  </sheetData>
  <sheetProtection algorithmName="SHA-512" hashValue="l9YUUFNTY+DJuX4ZAHFHQ8NH82C8y1cZr8reA5ZQiN9XJwD2cBS0aoKV1oORr7D6HVdvZnhUgPt6+nbuDU3sCw==" saltValue="IbwJgi2Ugr6QA0hIivJ6BQ==" spinCount="100000" sheet="1" objects="1" scenarios="1"/>
  <dataConsolidate/>
  <mergeCells count="60">
    <mergeCell ref="H38:H39"/>
    <mergeCell ref="I38:I39"/>
    <mergeCell ref="J38:J39"/>
    <mergeCell ref="H35:J35"/>
    <mergeCell ref="K33:L33"/>
    <mergeCell ref="K34:L34"/>
    <mergeCell ref="K35:L35"/>
    <mergeCell ref="K37:L37"/>
    <mergeCell ref="K38:L38"/>
    <mergeCell ref="K39:L39"/>
    <mergeCell ref="H40:J40"/>
    <mergeCell ref="L2:P2"/>
    <mergeCell ref="A2:K2"/>
    <mergeCell ref="A29:D29"/>
    <mergeCell ref="A11:P11"/>
    <mergeCell ref="I3:P4"/>
    <mergeCell ref="C14:D14"/>
    <mergeCell ref="M15:P16"/>
    <mergeCell ref="J12:L12"/>
    <mergeCell ref="A25:H25"/>
    <mergeCell ref="D13:G13"/>
    <mergeCell ref="K17:L17"/>
    <mergeCell ref="K18:L18"/>
    <mergeCell ref="M5:P8"/>
    <mergeCell ref="K20:L20"/>
    <mergeCell ref="K25:L25"/>
    <mergeCell ref="H29:J29"/>
    <mergeCell ref="A31:D31"/>
    <mergeCell ref="A5:D5"/>
    <mergeCell ref="A6:D6"/>
    <mergeCell ref="A7:D7"/>
    <mergeCell ref="A12:C12"/>
    <mergeCell ref="A13:C13"/>
    <mergeCell ref="J13:L13"/>
    <mergeCell ref="D12:G12"/>
    <mergeCell ref="K26:L26"/>
    <mergeCell ref="K5:L5"/>
    <mergeCell ref="K6:L6"/>
    <mergeCell ref="K7:L7"/>
    <mergeCell ref="K8:L8"/>
    <mergeCell ref="A32:D32"/>
    <mergeCell ref="E39:F39"/>
    <mergeCell ref="A33:D33"/>
    <mergeCell ref="A34:D34"/>
    <mergeCell ref="E29:G29"/>
    <mergeCell ref="Y1:Y69"/>
    <mergeCell ref="M37:P38"/>
    <mergeCell ref="M39:P40"/>
    <mergeCell ref="K40:L40"/>
    <mergeCell ref="O19:P19"/>
    <mergeCell ref="K19:L19"/>
    <mergeCell ref="K15:L15"/>
    <mergeCell ref="K16:L16"/>
    <mergeCell ref="K32:L32"/>
    <mergeCell ref="M29:P30"/>
    <mergeCell ref="P31:P32"/>
    <mergeCell ref="K29:L30"/>
    <mergeCell ref="K31:L31"/>
    <mergeCell ref="O17:P17"/>
    <mergeCell ref="O18:P18"/>
  </mergeCells>
  <phoneticPr fontId="50" type="noConversion"/>
  <dataValidations count="5">
    <dataValidation type="whole" operator="lessThan" allowBlank="1" showInputMessage="1" showErrorMessage="1" error="Prise en charge à concurrence de 11 mois maximum" sqref="J25" xr:uid="{00000000-0002-0000-0400-000001000000}">
      <formula1>12</formula1>
    </dataValidation>
    <dataValidation type="whole" operator="lessThan" allowBlank="1" showInputMessage="1" showErrorMessage="1" error="Prise en charge à concurrence de 11 mois par an maximum" sqref="I38:I39" xr:uid="{00000000-0002-0000-0400-000002000000}">
      <formula1>12</formula1>
    </dataValidation>
    <dataValidation type="whole" allowBlank="1" showInputMessage="1" showErrorMessage="1" error="Vous devez saisir un nombre entier" sqref="P12" xr:uid="{00000000-0002-0000-0400-000003000000}">
      <formula1>0</formula1>
      <formula2>1000</formula2>
    </dataValidation>
    <dataValidation type="whole" operator="greaterThanOrEqual" allowBlank="1" showInputMessage="1" showErrorMessage="1" sqref="P13" xr:uid="{00000000-0002-0000-0400-000004000000}">
      <formula1>0</formula1>
    </dataValidation>
    <dataValidation type="list" allowBlank="1" showInputMessage="1" showErrorMessage="1" sqref="C14:D14" xr:uid="{00000000-0002-0000-0400-000000000000}">
      <formula1>$Q$15:$T$15</formula1>
    </dataValidation>
  </dataValidations>
  <hyperlinks>
    <hyperlink ref="K14" r:id="rId1" xr:uid="{00000000-0004-0000-0400-000000000000}"/>
    <hyperlink ref="K28" r:id="rId2" xr:uid="{C9CB124F-5CF2-4649-A318-279C98BE5ACF}"/>
  </hyperlinks>
  <pageMargins left="0.31496062992125984" right="0.31496062992125984" top="0.15748031496062992" bottom="0.15748031496062992" header="0.31496062992125984" footer="0.31496062992125984"/>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3AC06-1224-47D0-B75E-3CCD5C499BAE}">
  <sheetPr>
    <tabColor theme="9" tint="0.39997558519241921"/>
  </sheetPr>
  <dimension ref="A1:AN87"/>
  <sheetViews>
    <sheetView zoomScaleNormal="100" workbookViewId="0">
      <selection activeCell="E6" sqref="E6"/>
    </sheetView>
  </sheetViews>
  <sheetFormatPr baseColWidth="10" defaultColWidth="11.42578125" defaultRowHeight="10.5"/>
  <cols>
    <col min="1" max="1" width="8.7109375" style="39" customWidth="1"/>
    <col min="2" max="10" width="9.7109375" style="39" customWidth="1"/>
    <col min="11" max="11" width="11.7109375" style="39" customWidth="1"/>
    <col min="12" max="12" width="4.7109375" style="39" customWidth="1"/>
    <col min="13" max="13" width="9.7109375" style="39" customWidth="1"/>
    <col min="14" max="14" width="6.5703125" style="39" customWidth="1"/>
    <col min="15" max="16" width="7.28515625" style="39" customWidth="1"/>
    <col min="17" max="24" width="11.7109375" style="39" hidden="1" customWidth="1"/>
    <col min="25" max="25" width="123.7109375" style="39" customWidth="1"/>
    <col min="26" max="16384" width="11.42578125" style="39"/>
  </cols>
  <sheetData>
    <row r="1" spans="1:40" s="24" customFormat="1" ht="80.099999999999994" customHeight="1">
      <c r="A1" s="303"/>
      <c r="B1" s="304"/>
      <c r="C1" s="304"/>
      <c r="D1" s="304"/>
      <c r="E1" s="304"/>
      <c r="F1" s="304"/>
      <c r="G1" s="304"/>
      <c r="H1" s="304"/>
      <c r="I1" s="304"/>
      <c r="J1" s="304"/>
      <c r="K1" s="304"/>
      <c r="L1" s="304"/>
      <c r="M1" s="304"/>
      <c r="N1" s="304"/>
      <c r="O1" s="304"/>
      <c r="P1" s="304"/>
      <c r="Y1" s="691" t="s">
        <v>447</v>
      </c>
    </row>
    <row r="2" spans="1:40" s="305" customFormat="1" ht="22.5" customHeight="1">
      <c r="A2" s="751" t="s">
        <v>186</v>
      </c>
      <c r="B2" s="751"/>
      <c r="C2" s="751"/>
      <c r="D2" s="751"/>
      <c r="E2" s="751"/>
      <c r="F2" s="751"/>
      <c r="G2" s="751"/>
      <c r="H2" s="751"/>
      <c r="I2" s="751"/>
      <c r="J2" s="751"/>
      <c r="K2" s="751"/>
      <c r="L2" s="750" t="s">
        <v>137242</v>
      </c>
      <c r="M2" s="750"/>
      <c r="N2" s="750"/>
      <c r="O2" s="750"/>
      <c r="P2" s="750"/>
      <c r="Y2" s="691"/>
    </row>
    <row r="3" spans="1:40" s="30" customFormat="1" ht="15">
      <c r="A3" s="306" t="str">
        <f>IF(DAPEC!A3="SELECTIONNER VOTRE ETABLISSEMENT DANS LA LISTE","Sélectionner votre établissement onglet DAPEC ligne 3",DAPEC!A3)</f>
        <v>Sélectionner votre établissement onglet DAPEC ligne 3</v>
      </c>
      <c r="B3" s="307"/>
      <c r="C3" s="307"/>
      <c r="D3" s="307"/>
      <c r="E3" s="307"/>
      <c r="F3" s="308"/>
      <c r="G3" s="308"/>
      <c r="H3" s="308"/>
      <c r="I3" s="753" t="str">
        <f>IF(DAPEC!B12="","Renseigner le nom de l'agent onglet DAPEC ligne 11",IF(DAPEC!D15="Oui, forfait mensuel","Vous avez choisi le forfait mensuel, vous devez utiliser l'onglet précédent",DAPEC!B12))</f>
        <v>Renseigner le nom de l'agent onglet DAPEC ligne 11</v>
      </c>
      <c r="J3" s="753"/>
      <c r="K3" s="753"/>
      <c r="L3" s="753"/>
      <c r="M3" s="753"/>
      <c r="N3" s="753"/>
      <c r="O3" s="753"/>
      <c r="P3" s="753"/>
      <c r="Y3" s="691"/>
    </row>
    <row r="4" spans="1:40" s="30" customFormat="1" ht="13.5" thickBot="1">
      <c r="A4" s="309" t="s">
        <v>444</v>
      </c>
      <c r="B4" s="309"/>
      <c r="C4" s="309"/>
      <c r="D4" s="309"/>
      <c r="E4" s="309"/>
      <c r="F4" s="309"/>
      <c r="G4" s="309"/>
      <c r="H4" s="309"/>
      <c r="I4" s="753"/>
      <c r="J4" s="753"/>
      <c r="K4" s="753"/>
      <c r="L4" s="753"/>
      <c r="M4" s="753"/>
      <c r="N4" s="753"/>
      <c r="O4" s="753"/>
      <c r="P4" s="753"/>
      <c r="Y4" s="691"/>
    </row>
    <row r="5" spans="1:40" s="30" customFormat="1" ht="13.5" thickTop="1">
      <c r="A5" s="737"/>
      <c r="B5" s="735"/>
      <c r="C5" s="735"/>
      <c r="D5" s="736"/>
      <c r="E5" s="313" t="s">
        <v>168</v>
      </c>
      <c r="F5" s="314" t="s">
        <v>169</v>
      </c>
      <c r="G5" s="315" t="s">
        <v>0</v>
      </c>
      <c r="H5" s="313" t="s">
        <v>170</v>
      </c>
      <c r="I5" s="314" t="s">
        <v>169</v>
      </c>
      <c r="J5" s="316" t="s">
        <v>0</v>
      </c>
      <c r="K5" s="740" t="s">
        <v>455</v>
      </c>
      <c r="L5" s="741"/>
      <c r="M5" s="757" t="s">
        <v>445</v>
      </c>
      <c r="N5" s="758"/>
      <c r="O5" s="758"/>
      <c r="P5" s="758"/>
      <c r="Y5" s="691"/>
    </row>
    <row r="6" spans="1:40" s="30" customFormat="1" ht="12.75">
      <c r="A6" s="729" t="s">
        <v>171</v>
      </c>
      <c r="B6" s="730"/>
      <c r="C6" s="730"/>
      <c r="D6" s="731"/>
      <c r="E6" s="244">
        <v>0</v>
      </c>
      <c r="F6" s="40"/>
      <c r="G6" s="317">
        <f>SUM(E6*F6)</f>
        <v>0</v>
      </c>
      <c r="H6" s="244">
        <v>0</v>
      </c>
      <c r="I6" s="40"/>
      <c r="J6" s="318">
        <f>SUM(H6*I6)</f>
        <v>0</v>
      </c>
      <c r="K6" s="742">
        <f>SUM(J6,G6,D6)</f>
        <v>0</v>
      </c>
      <c r="L6" s="743"/>
      <c r="M6" s="757"/>
      <c r="N6" s="758"/>
      <c r="O6" s="758"/>
      <c r="P6" s="758"/>
      <c r="Y6" s="691"/>
    </row>
    <row r="7" spans="1:40" s="30" customFormat="1" ht="13.5" thickBot="1">
      <c r="A7" s="729" t="s">
        <v>172</v>
      </c>
      <c r="B7" s="730"/>
      <c r="C7" s="730"/>
      <c r="D7" s="731"/>
      <c r="E7" s="244">
        <v>0</v>
      </c>
      <c r="F7" s="40"/>
      <c r="G7" s="317">
        <f>SUM(E7*F7)</f>
        <v>0</v>
      </c>
      <c r="H7" s="244">
        <v>0</v>
      </c>
      <c r="I7" s="40"/>
      <c r="J7" s="318">
        <f>SUM(H7*I7)</f>
        <v>0</v>
      </c>
      <c r="K7" s="744">
        <f>SUM(D7+G7+J7)</f>
        <v>0</v>
      </c>
      <c r="L7" s="745"/>
      <c r="M7" s="757"/>
      <c r="N7" s="758"/>
      <c r="O7" s="758"/>
      <c r="P7" s="758"/>
      <c r="Y7" s="691"/>
    </row>
    <row r="8" spans="1:40" s="30" customFormat="1" ht="14.25" thickTop="1" thickBot="1">
      <c r="A8" s="28"/>
      <c r="B8" s="28"/>
      <c r="C8" s="28"/>
      <c r="D8" s="28"/>
      <c r="E8" s="294"/>
      <c r="F8" s="295"/>
      <c r="G8" s="295"/>
      <c r="H8" s="295"/>
      <c r="I8" s="295"/>
      <c r="J8" s="296" t="s">
        <v>456</v>
      </c>
      <c r="K8" s="746">
        <f>SUM(K6:L7)</f>
        <v>0</v>
      </c>
      <c r="L8" s="747"/>
      <c r="M8" s="757"/>
      <c r="N8" s="758"/>
      <c r="O8" s="758"/>
      <c r="P8" s="758"/>
      <c r="Y8" s="691"/>
    </row>
    <row r="9" spans="1:40" s="59" customFormat="1" ht="6.75" thickTop="1">
      <c r="A9" s="533"/>
      <c r="B9" s="533"/>
      <c r="C9" s="533"/>
      <c r="D9" s="533"/>
      <c r="E9" s="533"/>
      <c r="F9" s="513"/>
      <c r="G9" s="513"/>
      <c r="H9" s="513"/>
      <c r="I9" s="534"/>
      <c r="J9" s="534"/>
      <c r="K9" s="534"/>
      <c r="L9" s="534"/>
      <c r="M9" s="534"/>
      <c r="N9" s="534"/>
      <c r="O9" s="534"/>
      <c r="P9" s="534"/>
      <c r="Y9" s="691"/>
    </row>
    <row r="10" spans="1:40" s="30" customFormat="1" ht="12.75">
      <c r="A10" s="241" t="s">
        <v>461</v>
      </c>
      <c r="B10" s="241"/>
      <c r="C10" s="241"/>
      <c r="D10" s="241"/>
      <c r="E10" s="241"/>
      <c r="F10" s="241"/>
      <c r="G10" s="241"/>
      <c r="H10" s="241"/>
      <c r="I10" s="319"/>
      <c r="J10" s="319"/>
      <c r="K10" s="319"/>
      <c r="L10" s="319"/>
      <c r="M10" s="319"/>
      <c r="N10" s="319"/>
      <c r="O10" s="319"/>
      <c r="P10" s="319"/>
      <c r="Y10" s="691"/>
    </row>
    <row r="11" spans="1:40" s="30" customFormat="1" ht="12.75">
      <c r="A11" s="752" t="s">
        <v>462</v>
      </c>
      <c r="B11" s="752"/>
      <c r="C11" s="752"/>
      <c r="D11" s="752"/>
      <c r="E11" s="752"/>
      <c r="F11" s="752"/>
      <c r="G11" s="752"/>
      <c r="H11" s="752"/>
      <c r="I11" s="752"/>
      <c r="J11" s="752"/>
      <c r="K11" s="752"/>
      <c r="L11" s="752"/>
      <c r="M11" s="752"/>
      <c r="N11" s="752"/>
      <c r="O11" s="752"/>
      <c r="P11" s="752"/>
      <c r="Y11" s="691"/>
    </row>
    <row r="12" spans="1:40" s="30" customFormat="1" ht="12.75">
      <c r="A12" s="738" t="s">
        <v>451</v>
      </c>
      <c r="B12" s="738"/>
      <c r="C12" s="738"/>
      <c r="D12" s="769" t="str">
        <f>IF('Déplacement 2026'!D12="","",'Déplacement 2026'!D12)</f>
        <v/>
      </c>
      <c r="E12" s="769"/>
      <c r="F12" s="769"/>
      <c r="G12" s="769"/>
      <c r="H12" s="320"/>
      <c r="I12" s="210" t="s">
        <v>452</v>
      </c>
      <c r="J12" s="769" t="str">
        <f>IF('Déplacement 2026'!J12="","",'Déplacement 2026'!J12)</f>
        <v/>
      </c>
      <c r="K12" s="769"/>
      <c r="L12" s="769"/>
      <c r="M12" s="39"/>
      <c r="N12" s="39"/>
      <c r="O12" s="210" t="s">
        <v>453</v>
      </c>
      <c r="P12" s="301">
        <f>IF('Déplacement 2026'!P12=0,0,'Déplacement 2026'!P12)</f>
        <v>0</v>
      </c>
      <c r="Y12" s="691"/>
    </row>
    <row r="13" spans="1:40" s="30" customFormat="1" ht="12.75">
      <c r="A13" s="738" t="s">
        <v>454</v>
      </c>
      <c r="B13" s="738"/>
      <c r="C13" s="738"/>
      <c r="D13" s="769" t="str">
        <f>IF('Déplacement 2026'!D13="","",'Déplacement 2026'!D13)</f>
        <v/>
      </c>
      <c r="E13" s="769"/>
      <c r="F13" s="769"/>
      <c r="G13" s="769"/>
      <c r="H13" s="320"/>
      <c r="I13" s="210" t="s">
        <v>452</v>
      </c>
      <c r="J13" s="769" t="str">
        <f>IF('Déplacement 2026'!J13="","",'Déplacement 2026'!J13)</f>
        <v/>
      </c>
      <c r="K13" s="769"/>
      <c r="L13" s="769"/>
      <c r="M13" s="39"/>
      <c r="N13" s="39"/>
      <c r="O13" s="210" t="s">
        <v>453</v>
      </c>
      <c r="P13" s="301">
        <f>IF('Déplacement 2026'!P13=0,0,'Déplacement 2026'!P13)</f>
        <v>0</v>
      </c>
      <c r="Y13" s="691"/>
    </row>
    <row r="14" spans="1:40" ht="13.5" thickBot="1">
      <c r="A14" s="321" t="s">
        <v>212</v>
      </c>
      <c r="B14" s="321"/>
      <c r="C14" s="768" t="str">
        <f>'Déplacement 2026'!C14</f>
        <v>Choisir</v>
      </c>
      <c r="D14" s="768"/>
      <c r="E14" s="320" t="s">
        <v>446</v>
      </c>
      <c r="G14" s="322"/>
      <c r="K14" s="173" t="s">
        <v>354</v>
      </c>
      <c r="L14" s="41"/>
      <c r="M14" s="41"/>
      <c r="N14" s="41"/>
      <c r="O14" s="41"/>
      <c r="P14" s="41"/>
      <c r="Y14" s="691"/>
    </row>
    <row r="15" spans="1:40" ht="13.5" thickTop="1">
      <c r="A15" s="314" t="s">
        <v>184</v>
      </c>
      <c r="B15" s="314" t="s">
        <v>150</v>
      </c>
      <c r="C15" s="314" t="s">
        <v>151</v>
      </c>
      <c r="D15" s="315" t="s">
        <v>0</v>
      </c>
      <c r="E15" s="313" t="s">
        <v>152</v>
      </c>
      <c r="F15" s="314" t="s">
        <v>151</v>
      </c>
      <c r="G15" s="315" t="s">
        <v>0</v>
      </c>
      <c r="H15" s="313" t="s">
        <v>153</v>
      </c>
      <c r="I15" s="314" t="s">
        <v>151</v>
      </c>
      <c r="J15" s="315" t="s">
        <v>0</v>
      </c>
      <c r="K15" s="709" t="s">
        <v>154</v>
      </c>
      <c r="L15" s="710"/>
      <c r="M15" s="755" t="s">
        <v>155</v>
      </c>
      <c r="N15" s="715"/>
      <c r="O15" s="715"/>
      <c r="P15" s="716"/>
      <c r="Q15" s="39" t="s">
        <v>139</v>
      </c>
      <c r="R15" s="298" t="s">
        <v>161</v>
      </c>
      <c r="S15" s="298" t="s">
        <v>163</v>
      </c>
      <c r="T15" s="298" t="s">
        <v>166</v>
      </c>
      <c r="Y15" s="691"/>
      <c r="Z15" s="320"/>
      <c r="AA15" s="320"/>
      <c r="AB15" s="320"/>
      <c r="AC15" s="320"/>
      <c r="AD15" s="320"/>
      <c r="AE15" s="320"/>
      <c r="AF15" s="320"/>
      <c r="AG15" s="320"/>
      <c r="AH15" s="320"/>
      <c r="AI15" s="320"/>
      <c r="AJ15" s="320"/>
      <c r="AK15" s="320"/>
      <c r="AL15" s="320"/>
      <c r="AM15" s="320"/>
      <c r="AN15" s="320"/>
    </row>
    <row r="16" spans="1:40" ht="12.75">
      <c r="A16" s="323" t="s">
        <v>185</v>
      </c>
      <c r="B16" s="323" t="s">
        <v>156</v>
      </c>
      <c r="C16" s="323" t="s">
        <v>157</v>
      </c>
      <c r="D16" s="324" t="s">
        <v>158</v>
      </c>
      <c r="E16" s="325" t="s">
        <v>159</v>
      </c>
      <c r="F16" s="323" t="s">
        <v>157</v>
      </c>
      <c r="G16" s="324" t="s">
        <v>158</v>
      </c>
      <c r="H16" s="325" t="s">
        <v>160</v>
      </c>
      <c r="I16" s="323" t="s">
        <v>157</v>
      </c>
      <c r="J16" s="324" t="s">
        <v>158</v>
      </c>
      <c r="K16" s="711" t="s">
        <v>26</v>
      </c>
      <c r="L16" s="712"/>
      <c r="M16" s="756"/>
      <c r="N16" s="717"/>
      <c r="O16" s="717"/>
      <c r="P16" s="718"/>
      <c r="Q16" s="39">
        <f>IF(O19&gt;2000,2000,O19)</f>
        <v>0</v>
      </c>
      <c r="R16" s="39">
        <f>IF(O19&gt;10000,8000,O19-Q16)</f>
        <v>0</v>
      </c>
      <c r="S16" s="39">
        <f>IF(O19&gt;10000,O19-(Q16+R16),0)</f>
        <v>0</v>
      </c>
      <c r="Y16" s="691"/>
    </row>
    <row r="17" spans="1:39" ht="12.75">
      <c r="A17" s="327" t="s">
        <v>161</v>
      </c>
      <c r="B17" s="328">
        <v>0.32</v>
      </c>
      <c r="C17" s="329" t="str">
        <f>IF(C14=A17,Q16,"")</f>
        <v/>
      </c>
      <c r="D17" s="330" t="str">
        <f>IF(C17="","0,00 €",B17*C17)</f>
        <v>0,00 €</v>
      </c>
      <c r="E17" s="331">
        <v>0.4</v>
      </c>
      <c r="F17" s="329" t="str">
        <f>IF(C14=A17,R16,"")</f>
        <v/>
      </c>
      <c r="G17" s="330" t="str">
        <f>IF(F17="","0,00 €",E17*F17)</f>
        <v>0,00 €</v>
      </c>
      <c r="H17" s="331">
        <v>0.23</v>
      </c>
      <c r="I17" s="329" t="str">
        <f>IF(C14=A17,S16,"")</f>
        <v/>
      </c>
      <c r="J17" s="330" t="str">
        <f>IF(I17="","0,00 €",H17*I17)</f>
        <v>0,00 €</v>
      </c>
      <c r="K17" s="707">
        <f>SUM(J17,G17,D17)</f>
        <v>0</v>
      </c>
      <c r="L17" s="708"/>
      <c r="M17" s="332" t="s">
        <v>151</v>
      </c>
      <c r="N17" s="316" t="s">
        <v>165</v>
      </c>
      <c r="O17" s="725" t="s">
        <v>449</v>
      </c>
      <c r="P17" s="726"/>
      <c r="Y17" s="691"/>
    </row>
    <row r="18" spans="1:39" ht="12.75">
      <c r="A18" s="327" t="s">
        <v>163</v>
      </c>
      <c r="B18" s="328">
        <v>0.41</v>
      </c>
      <c r="C18" s="329" t="str">
        <f>IF(C14=A18,Q16,"")</f>
        <v/>
      </c>
      <c r="D18" s="330" t="str">
        <f>IF(C18="","0,00 €",B18*C18)</f>
        <v>0,00 €</v>
      </c>
      <c r="E18" s="331">
        <v>0.51</v>
      </c>
      <c r="F18" s="329" t="str">
        <f>IF(C14=A18,R16,"")</f>
        <v/>
      </c>
      <c r="G18" s="330" t="str">
        <f>IF(F18="","0,00 €",E18*F18)</f>
        <v>0,00 €</v>
      </c>
      <c r="H18" s="331">
        <v>0.3</v>
      </c>
      <c r="I18" s="329" t="str">
        <f>IF(C14=A18,S16,"")</f>
        <v/>
      </c>
      <c r="J18" s="330" t="str">
        <f>IF(I18="","0,00 €",H18*I18)</f>
        <v>0,00 €</v>
      </c>
      <c r="K18" s="707">
        <f>SUM(J18,G18,D18)</f>
        <v>0</v>
      </c>
      <c r="L18" s="708"/>
      <c r="M18" s="333" t="s">
        <v>448</v>
      </c>
      <c r="N18" s="297" t="s">
        <v>164</v>
      </c>
      <c r="O18" s="727" t="s">
        <v>450</v>
      </c>
      <c r="P18" s="728"/>
      <c r="Q18" s="298"/>
      <c r="R18" s="298"/>
      <c r="S18" s="298"/>
      <c r="T18" s="298"/>
      <c r="U18" s="298"/>
      <c r="V18" s="298"/>
      <c r="W18" s="298"/>
      <c r="X18" s="298"/>
      <c r="Y18" s="691"/>
      <c r="Z18" s="334"/>
      <c r="AA18" s="334"/>
      <c r="AB18" s="334"/>
      <c r="AC18" s="334"/>
      <c r="AD18" s="334"/>
      <c r="AE18" s="334"/>
      <c r="AF18" s="334"/>
      <c r="AG18" s="334"/>
      <c r="AH18" s="334"/>
      <c r="AI18" s="334"/>
      <c r="AJ18" s="334"/>
      <c r="AK18" s="334"/>
      <c r="AL18" s="334"/>
      <c r="AM18" s="334"/>
    </row>
    <row r="19" spans="1:39" ht="12.75">
      <c r="A19" s="327" t="s">
        <v>166</v>
      </c>
      <c r="B19" s="328">
        <v>0.45</v>
      </c>
      <c r="C19" s="329" t="str">
        <f>IF(C14=A19,Q16,"")</f>
        <v/>
      </c>
      <c r="D19" s="330" t="str">
        <f>IF(C19="","0,00 €",B19*C19)</f>
        <v>0,00 €</v>
      </c>
      <c r="E19" s="331">
        <v>0.55000000000000004</v>
      </c>
      <c r="F19" s="329" t="str">
        <f>IF(C14=A19,R16,"")</f>
        <v/>
      </c>
      <c r="G19" s="330" t="str">
        <f>IF(F19="","0,00 €",E19*F19)</f>
        <v>0,00 €</v>
      </c>
      <c r="H19" s="335">
        <v>0.32</v>
      </c>
      <c r="I19" s="336" t="str">
        <f>IF(C14=A19,S16,"")</f>
        <v/>
      </c>
      <c r="J19" s="330" t="str">
        <f>IF(I19="","0,00 €",H19*I19)</f>
        <v>0,00 €</v>
      </c>
      <c r="K19" s="707">
        <f>SUM(J19,G19,D19)</f>
        <v>0</v>
      </c>
      <c r="L19" s="708"/>
      <c r="M19" s="351">
        <v>0</v>
      </c>
      <c r="N19" s="352">
        <f>MIN(P12:P13)</f>
        <v>0</v>
      </c>
      <c r="O19" s="705">
        <f>SUM(M19*N19)</f>
        <v>0</v>
      </c>
      <c r="P19" s="706"/>
      <c r="Q19" s="39" t="s">
        <v>211</v>
      </c>
      <c r="Y19" s="691"/>
    </row>
    <row r="20" spans="1:39" s="30" customFormat="1" ht="13.5" thickBot="1">
      <c r="F20" s="295"/>
      <c r="G20" s="295"/>
      <c r="H20" s="295"/>
      <c r="I20" s="295"/>
      <c r="J20" s="296" t="s">
        <v>167</v>
      </c>
      <c r="K20" s="703">
        <f>SUM(K17:K19)</f>
        <v>0</v>
      </c>
      <c r="L20" s="704"/>
      <c r="M20" s="356"/>
      <c r="N20" s="353"/>
      <c r="O20" s="354"/>
      <c r="P20" s="355"/>
      <c r="Y20" s="691"/>
    </row>
    <row r="21" spans="1:39" s="59" customFormat="1" ht="6.75" thickTop="1">
      <c r="A21" s="535"/>
      <c r="B21" s="535"/>
      <c r="C21" s="535"/>
      <c r="D21" s="535"/>
      <c r="E21" s="535"/>
      <c r="M21" s="532"/>
      <c r="N21" s="533"/>
      <c r="O21" s="536"/>
      <c r="P21" s="537"/>
      <c r="Y21" s="691"/>
    </row>
    <row r="22" spans="1:39" ht="12.75">
      <c r="A22" s="241" t="s">
        <v>463</v>
      </c>
      <c r="B22" s="241"/>
      <c r="C22" s="241"/>
      <c r="D22" s="241"/>
      <c r="E22" s="241"/>
      <c r="F22" s="241"/>
      <c r="G22" s="241"/>
      <c r="H22" s="241"/>
      <c r="Y22" s="691"/>
    </row>
    <row r="23" spans="1:39" ht="11.25" thickBot="1">
      <c r="A23" s="39" t="s">
        <v>458</v>
      </c>
      <c r="M23" s="298"/>
      <c r="N23" s="162"/>
      <c r="O23" s="299"/>
      <c r="P23" s="300"/>
      <c r="Y23" s="691"/>
    </row>
    <row r="24" spans="1:39" s="30" customFormat="1" ht="13.5" thickTop="1">
      <c r="A24" s="337"/>
      <c r="B24" s="337"/>
      <c r="C24" s="337"/>
      <c r="D24" s="337"/>
      <c r="E24" s="337"/>
      <c r="F24" s="337"/>
      <c r="G24" s="337"/>
      <c r="H24" s="326"/>
      <c r="I24" s="327" t="s">
        <v>176</v>
      </c>
      <c r="J24" s="316" t="s">
        <v>169</v>
      </c>
      <c r="K24" s="338" t="s">
        <v>0</v>
      </c>
      <c r="L24" s="339"/>
      <c r="M24" s="49"/>
      <c r="N24" s="301"/>
      <c r="O24" s="302"/>
      <c r="P24" s="242"/>
      <c r="Y24" s="691"/>
    </row>
    <row r="25" spans="1:39" s="30" customFormat="1" ht="12.75">
      <c r="A25" s="729" t="s">
        <v>334</v>
      </c>
      <c r="B25" s="730"/>
      <c r="C25" s="730"/>
      <c r="D25" s="730"/>
      <c r="E25" s="730"/>
      <c r="F25" s="730"/>
      <c r="G25" s="730"/>
      <c r="H25" s="730"/>
      <c r="I25" s="243">
        <v>0</v>
      </c>
      <c r="J25" s="240">
        <v>0</v>
      </c>
      <c r="K25" s="707">
        <f>SUM(I25*J25)</f>
        <v>0</v>
      </c>
      <c r="L25" s="708"/>
      <c r="M25" s="49"/>
      <c r="N25" s="301"/>
      <c r="O25" s="302"/>
      <c r="P25" s="242"/>
      <c r="Y25" s="691"/>
    </row>
    <row r="26" spans="1:39" s="30" customFormat="1" ht="13.5" thickBot="1">
      <c r="A26" s="28"/>
      <c r="B26" s="28"/>
      <c r="C26" s="28"/>
      <c r="D26" s="28"/>
      <c r="E26" s="340"/>
      <c r="F26" s="295"/>
      <c r="G26" s="295"/>
      <c r="H26" s="295"/>
      <c r="I26" s="295"/>
      <c r="J26" s="341" t="s">
        <v>457</v>
      </c>
      <c r="K26" s="703">
        <f>SUM(K23:K25)</f>
        <v>0</v>
      </c>
      <c r="L26" s="704"/>
      <c r="M26" s="49"/>
      <c r="N26" s="301"/>
      <c r="O26" s="302"/>
      <c r="P26" s="242"/>
      <c r="Y26" s="691"/>
    </row>
    <row r="27" spans="1:39" s="59" customFormat="1" ht="6.75" thickTop="1">
      <c r="A27" s="535"/>
      <c r="B27" s="535"/>
      <c r="C27" s="535"/>
      <c r="D27" s="535"/>
      <c r="E27" s="535"/>
      <c r="Y27" s="691"/>
    </row>
    <row r="28" spans="1:39" s="30" customFormat="1" ht="13.5" thickBot="1">
      <c r="A28" s="309" t="s">
        <v>459</v>
      </c>
      <c r="B28" s="309"/>
      <c r="C28" s="309"/>
      <c r="D28" s="309"/>
      <c r="E28" s="309"/>
      <c r="F28" s="309"/>
      <c r="G28" s="309"/>
      <c r="H28" s="309"/>
      <c r="K28" s="559" t="s">
        <v>396</v>
      </c>
      <c r="L28" s="559"/>
      <c r="M28" s="559"/>
      <c r="N28" s="559"/>
      <c r="O28" s="559"/>
      <c r="P28" s="559"/>
      <c r="Q28" s="559"/>
      <c r="R28" s="559"/>
      <c r="Y28" s="691"/>
    </row>
    <row r="29" spans="1:39" s="30" customFormat="1" ht="13.5" thickTop="1">
      <c r="A29" s="737"/>
      <c r="B29" s="735"/>
      <c r="C29" s="735"/>
      <c r="D29" s="736"/>
      <c r="E29" s="734" t="s">
        <v>173</v>
      </c>
      <c r="F29" s="735"/>
      <c r="G29" s="736"/>
      <c r="H29" s="734" t="s">
        <v>174</v>
      </c>
      <c r="I29" s="735"/>
      <c r="J29" s="736"/>
      <c r="K29" s="721" t="s">
        <v>154</v>
      </c>
      <c r="L29" s="722"/>
      <c r="M29" s="715" t="s">
        <v>464</v>
      </c>
      <c r="N29" s="715"/>
      <c r="O29" s="715"/>
      <c r="P29" s="716"/>
      <c r="Y29" s="691"/>
    </row>
    <row r="30" spans="1:39" s="30" customFormat="1" ht="12.75">
      <c r="A30" s="310"/>
      <c r="B30" s="311"/>
      <c r="C30" s="311"/>
      <c r="D30" s="312"/>
      <c r="E30" s="313" t="s">
        <v>175</v>
      </c>
      <c r="F30" s="314" t="s">
        <v>169</v>
      </c>
      <c r="G30" s="315" t="s">
        <v>0</v>
      </c>
      <c r="H30" s="313" t="s">
        <v>175</v>
      </c>
      <c r="I30" s="314" t="s">
        <v>169</v>
      </c>
      <c r="J30" s="315" t="s">
        <v>0</v>
      </c>
      <c r="K30" s="723"/>
      <c r="L30" s="724"/>
      <c r="M30" s="717"/>
      <c r="N30" s="717"/>
      <c r="O30" s="717"/>
      <c r="P30" s="718"/>
      <c r="Y30" s="691"/>
    </row>
    <row r="31" spans="1:39" s="30" customFormat="1" ht="12.75">
      <c r="A31" s="729" t="s">
        <v>283</v>
      </c>
      <c r="B31" s="730"/>
      <c r="C31" s="730"/>
      <c r="D31" s="731"/>
      <c r="E31" s="331">
        <f>SUM(H31/2)</f>
        <v>60</v>
      </c>
      <c r="F31" s="161">
        <v>0</v>
      </c>
      <c r="G31" s="342">
        <f>SUM(E31*F31)</f>
        <v>0</v>
      </c>
      <c r="H31" s="331">
        <v>120</v>
      </c>
      <c r="I31" s="161">
        <v>0</v>
      </c>
      <c r="J31" s="342">
        <f>SUM(H31*I31)</f>
        <v>0</v>
      </c>
      <c r="K31" s="713">
        <f>SUM(G31+J31)</f>
        <v>0</v>
      </c>
      <c r="L31" s="714"/>
      <c r="M31" s="332" t="s">
        <v>151</v>
      </c>
      <c r="N31" s="314" t="s">
        <v>466</v>
      </c>
      <c r="O31" s="314" t="s">
        <v>278</v>
      </c>
      <c r="P31" s="719" t="s">
        <v>162</v>
      </c>
      <c r="Y31" s="691"/>
    </row>
    <row r="32" spans="1:39" s="30" customFormat="1" ht="12.75">
      <c r="A32" s="729" t="s">
        <v>284</v>
      </c>
      <c r="B32" s="730"/>
      <c r="C32" s="730"/>
      <c r="D32" s="731"/>
      <c r="E32" s="331">
        <f>SUM(H32/2)</f>
        <v>54</v>
      </c>
      <c r="F32" s="161">
        <v>0</v>
      </c>
      <c r="G32" s="342">
        <f>SUM(E32*F32)</f>
        <v>0</v>
      </c>
      <c r="H32" s="331">
        <f>SUM(H31)-(H31*10%)</f>
        <v>108</v>
      </c>
      <c r="I32" s="161">
        <v>0</v>
      </c>
      <c r="J32" s="342">
        <f>SUM(H32*I32)</f>
        <v>0</v>
      </c>
      <c r="K32" s="713">
        <f>SUM(G32+J32)</f>
        <v>0</v>
      </c>
      <c r="L32" s="714"/>
      <c r="M32" s="333" t="s">
        <v>465</v>
      </c>
      <c r="N32" s="323" t="s">
        <v>187</v>
      </c>
      <c r="O32" s="343" t="s">
        <v>467</v>
      </c>
      <c r="P32" s="720"/>
      <c r="Y32" s="691"/>
    </row>
    <row r="33" spans="1:25" s="30" customFormat="1" ht="12.75">
      <c r="A33" s="729" t="s">
        <v>285</v>
      </c>
      <c r="B33" s="730"/>
      <c r="C33" s="730"/>
      <c r="D33" s="731"/>
      <c r="E33" s="331">
        <f>SUM(H33/2)</f>
        <v>48</v>
      </c>
      <c r="F33" s="161">
        <v>0</v>
      </c>
      <c r="G33" s="342">
        <f>SUM(E33*F33)</f>
        <v>0</v>
      </c>
      <c r="H33" s="331">
        <f>SUM(H31)-(H31*20%)</f>
        <v>96</v>
      </c>
      <c r="I33" s="161">
        <v>0</v>
      </c>
      <c r="J33" s="342">
        <f>SUM(H33*I33)</f>
        <v>0</v>
      </c>
      <c r="K33" s="713">
        <f>SUM(G33+J33)</f>
        <v>0</v>
      </c>
      <c r="L33" s="714"/>
      <c r="M33" s="408"/>
      <c r="N33" s="409">
        <f>IF('Déplacement 2026'!N34=0,0,'Déplacement 2026'!N34)</f>
        <v>0</v>
      </c>
      <c r="O33" s="409">
        <f>IF('Déplacement 2026'!O34=0,0,'Déplacement 2026'!O34)</f>
        <v>0</v>
      </c>
      <c r="P33" s="410">
        <f>SUM('Déplacement 2026'!P34)</f>
        <v>0</v>
      </c>
      <c r="Y33" s="691"/>
    </row>
    <row r="34" spans="1:25" s="30" customFormat="1" ht="13.9" customHeight="1" thickBot="1">
      <c r="A34" s="729" t="s">
        <v>286</v>
      </c>
      <c r="B34" s="730"/>
      <c r="C34" s="730"/>
      <c r="D34" s="731"/>
      <c r="E34" s="331">
        <f>SUM(H34/2)</f>
        <v>36</v>
      </c>
      <c r="F34" s="161">
        <v>0</v>
      </c>
      <c r="G34" s="342">
        <f>SUM(E34*F34)</f>
        <v>0</v>
      </c>
      <c r="H34" s="331">
        <f>SUM(H31)-(H31*40%)</f>
        <v>72</v>
      </c>
      <c r="I34" s="161">
        <v>0</v>
      </c>
      <c r="J34" s="342">
        <f>SUM(H34*I34)</f>
        <v>0</v>
      </c>
      <c r="K34" s="713">
        <f>SUM(G34+J34)</f>
        <v>0</v>
      </c>
      <c r="L34" s="714"/>
      <c r="M34" s="348"/>
      <c r="N34" s="411">
        <v>0</v>
      </c>
      <c r="O34" s="412">
        <v>0</v>
      </c>
      <c r="P34" s="357">
        <f>SUM(P33+N34+O34)</f>
        <v>0</v>
      </c>
      <c r="Y34" s="691"/>
    </row>
    <row r="35" spans="1:25" s="30" customFormat="1" ht="14.25" thickTop="1" thickBot="1">
      <c r="A35" s="28"/>
      <c r="B35" s="28"/>
      <c r="C35" s="28"/>
      <c r="D35" s="28"/>
      <c r="E35" s="340"/>
      <c r="G35" s="346"/>
      <c r="H35" s="765" t="s">
        <v>468</v>
      </c>
      <c r="I35" s="766"/>
      <c r="J35" s="767"/>
      <c r="K35" s="703">
        <f>SUM(K31:K34)</f>
        <v>0</v>
      </c>
      <c r="L35" s="704"/>
      <c r="M35" s="49"/>
      <c r="P35" s="242"/>
      <c r="Y35" s="691"/>
    </row>
    <row r="36" spans="1:25" s="30" customFormat="1" ht="14.25" thickTop="1" thickBot="1">
      <c r="A36" s="241" t="s">
        <v>177</v>
      </c>
      <c r="B36" s="241"/>
      <c r="C36" s="241"/>
      <c r="D36" s="241"/>
      <c r="E36" s="241"/>
      <c r="M36" s="49"/>
      <c r="P36" s="242"/>
      <c r="Y36" s="691"/>
    </row>
    <row r="37" spans="1:25" s="30" customFormat="1" ht="13.9" customHeight="1" thickTop="1">
      <c r="A37" s="314" t="s">
        <v>178</v>
      </c>
      <c r="B37" s="313" t="s">
        <v>179</v>
      </c>
      <c r="C37" s="314" t="s">
        <v>169</v>
      </c>
      <c r="D37" s="315" t="s">
        <v>0</v>
      </c>
      <c r="E37" s="313" t="s">
        <v>180</v>
      </c>
      <c r="F37" s="314" t="s">
        <v>169</v>
      </c>
      <c r="G37" s="315" t="s">
        <v>0</v>
      </c>
      <c r="H37" s="313" t="s">
        <v>335</v>
      </c>
      <c r="I37" s="314" t="s">
        <v>169</v>
      </c>
      <c r="J37" s="315" t="s">
        <v>0</v>
      </c>
      <c r="K37" s="721" t="s">
        <v>154</v>
      </c>
      <c r="L37" s="722"/>
      <c r="M37" s="692" t="s">
        <v>137267</v>
      </c>
      <c r="N37" s="693"/>
      <c r="O37" s="693"/>
      <c r="P37" s="694"/>
      <c r="Y37" s="691"/>
    </row>
    <row r="38" spans="1:25" s="30" customFormat="1" ht="12.75">
      <c r="A38" s="327" t="s">
        <v>181</v>
      </c>
      <c r="B38" s="328">
        <v>20</v>
      </c>
      <c r="C38" s="40"/>
      <c r="D38" s="342">
        <f>SUM(B38*C38)</f>
        <v>0</v>
      </c>
      <c r="E38" s="331">
        <f>SUM(B38/2)</f>
        <v>10</v>
      </c>
      <c r="F38" s="161"/>
      <c r="G38" s="342">
        <f>SUM(E38*F38)</f>
        <v>0</v>
      </c>
      <c r="H38" s="759">
        <v>320</v>
      </c>
      <c r="I38" s="761"/>
      <c r="J38" s="763">
        <f>SUM(H38*I38)</f>
        <v>0</v>
      </c>
      <c r="K38" s="713">
        <f>SUM(J38,G38,D38)</f>
        <v>0</v>
      </c>
      <c r="L38" s="714"/>
      <c r="M38" s="695"/>
      <c r="N38" s="663"/>
      <c r="O38" s="663"/>
      <c r="P38" s="696"/>
      <c r="Y38" s="691"/>
    </row>
    <row r="39" spans="1:25" s="30" customFormat="1" ht="13.9" customHeight="1">
      <c r="A39" s="327" t="s">
        <v>182</v>
      </c>
      <c r="B39" s="328">
        <v>20</v>
      </c>
      <c r="C39" s="40"/>
      <c r="D39" s="342">
        <f>SUM(B39*C39)</f>
        <v>0</v>
      </c>
      <c r="E39" s="732" t="s">
        <v>213</v>
      </c>
      <c r="F39" s="733"/>
      <c r="G39" s="342">
        <v>0</v>
      </c>
      <c r="H39" s="760"/>
      <c r="I39" s="762"/>
      <c r="J39" s="764"/>
      <c r="K39" s="713">
        <f>SUM(D39+G39+J39)</f>
        <v>0</v>
      </c>
      <c r="L39" s="714"/>
      <c r="M39" s="697">
        <f>SUM(K8+K20+K26+K35+K40)</f>
        <v>0</v>
      </c>
      <c r="N39" s="698"/>
      <c r="O39" s="698"/>
      <c r="P39" s="699"/>
      <c r="Y39" s="691"/>
    </row>
    <row r="40" spans="1:25" s="30" customFormat="1" ht="13.9" customHeight="1" thickBot="1">
      <c r="H40" s="748" t="s">
        <v>183</v>
      </c>
      <c r="I40" s="748"/>
      <c r="J40" s="749"/>
      <c r="K40" s="703">
        <f>SUM(K38:K39)</f>
        <v>0</v>
      </c>
      <c r="L40" s="704"/>
      <c r="M40" s="700"/>
      <c r="N40" s="701"/>
      <c r="O40" s="701"/>
      <c r="P40" s="702"/>
      <c r="Y40" s="691"/>
    </row>
    <row r="41" spans="1:25" ht="11.25" thickTop="1">
      <c r="Y41" s="691"/>
    </row>
    <row r="42" spans="1:25" ht="12.75">
      <c r="A42" s="30"/>
      <c r="Y42" s="691"/>
    </row>
    <row r="43" spans="1:25">
      <c r="Y43" s="691"/>
    </row>
    <row r="44" spans="1:25">
      <c r="Y44" s="691"/>
    </row>
    <row r="45" spans="1:25">
      <c r="Y45" s="691"/>
    </row>
    <row r="46" spans="1:25">
      <c r="Y46" s="691"/>
    </row>
    <row r="47" spans="1:25">
      <c r="Y47" s="691"/>
    </row>
    <row r="48" spans="1:25">
      <c r="Y48" s="691"/>
    </row>
    <row r="49" spans="25:25">
      <c r="Y49" s="691"/>
    </row>
    <row r="50" spans="25:25">
      <c r="Y50" s="691"/>
    </row>
    <row r="51" spans="25:25">
      <c r="Y51" s="691"/>
    </row>
    <row r="52" spans="25:25">
      <c r="Y52" s="691"/>
    </row>
    <row r="53" spans="25:25" ht="10.15" customHeight="1">
      <c r="Y53" s="691"/>
    </row>
    <row r="54" spans="25:25" ht="10.15" customHeight="1">
      <c r="Y54" s="691"/>
    </row>
    <row r="55" spans="25:25" ht="10.15" customHeight="1">
      <c r="Y55" s="691"/>
    </row>
    <row r="56" spans="25:25" ht="10.15" customHeight="1">
      <c r="Y56" s="691"/>
    </row>
    <row r="57" spans="25:25" ht="10.15" customHeight="1">
      <c r="Y57" s="691"/>
    </row>
    <row r="58" spans="25:25" ht="10.15" customHeight="1">
      <c r="Y58" s="691"/>
    </row>
    <row r="59" spans="25:25" ht="10.15" customHeight="1">
      <c r="Y59" s="691"/>
    </row>
    <row r="60" spans="25:25" ht="10.15" customHeight="1">
      <c r="Y60" s="691"/>
    </row>
    <row r="61" spans="25:25" ht="10.15" customHeight="1">
      <c r="Y61" s="691"/>
    </row>
    <row r="62" spans="25:25" ht="10.15" customHeight="1">
      <c r="Y62" s="691"/>
    </row>
    <row r="63" spans="25:25" ht="10.15" customHeight="1">
      <c r="Y63" s="691"/>
    </row>
    <row r="64" spans="25:25" ht="10.15" customHeight="1">
      <c r="Y64" s="691"/>
    </row>
    <row r="65" spans="25:25" ht="10.15" customHeight="1">
      <c r="Y65" s="691"/>
    </row>
    <row r="66" spans="25:25" ht="10.15" customHeight="1">
      <c r="Y66" s="691"/>
    </row>
    <row r="67" spans="25:25" ht="10.15" customHeight="1">
      <c r="Y67" s="691"/>
    </row>
    <row r="68" spans="25:25" ht="10.15" customHeight="1">
      <c r="Y68" s="691"/>
    </row>
    <row r="69" spans="25:25" ht="10.15" customHeight="1">
      <c r="Y69" s="691"/>
    </row>
    <row r="70" spans="25:25" ht="10.15" customHeight="1">
      <c r="Y70" s="347"/>
    </row>
    <row r="71" spans="25:25" ht="10.15" customHeight="1">
      <c r="Y71" s="347"/>
    </row>
    <row r="72" spans="25:25" ht="10.15" customHeight="1">
      <c r="Y72" s="347"/>
    </row>
    <row r="73" spans="25:25" ht="10.15" customHeight="1">
      <c r="Y73" s="347"/>
    </row>
    <row r="74" spans="25:25" ht="10.15" customHeight="1">
      <c r="Y74" s="347"/>
    </row>
    <row r="75" spans="25:25" ht="10.15" customHeight="1">
      <c r="Y75" s="347"/>
    </row>
    <row r="76" spans="25:25" ht="10.15" customHeight="1">
      <c r="Y76" s="347"/>
    </row>
    <row r="77" spans="25:25" ht="10.15" customHeight="1">
      <c r="Y77" s="347"/>
    </row>
    <row r="78" spans="25:25" ht="10.15" customHeight="1">
      <c r="Y78" s="347"/>
    </row>
    <row r="79" spans="25:25" ht="10.15" customHeight="1">
      <c r="Y79" s="347"/>
    </row>
    <row r="80" spans="25:25" ht="10.15" customHeight="1">
      <c r="Y80" s="347"/>
    </row>
    <row r="81" spans="25:25" ht="10.15" customHeight="1">
      <c r="Y81" s="347"/>
    </row>
    <row r="82" spans="25:25" ht="10.15" customHeight="1">
      <c r="Y82" s="347"/>
    </row>
    <row r="83" spans="25:25" ht="10.15" customHeight="1">
      <c r="Y83" s="347"/>
    </row>
    <row r="84" spans="25:25" ht="10.15" customHeight="1">
      <c r="Y84" s="347"/>
    </row>
    <row r="85" spans="25:25" ht="10.15" customHeight="1">
      <c r="Y85" s="347"/>
    </row>
    <row r="86" spans="25:25" ht="10.15" customHeight="1">
      <c r="Y86" s="347"/>
    </row>
    <row r="87" spans="25:25" ht="10.15" customHeight="1">
      <c r="Y87" s="347"/>
    </row>
  </sheetData>
  <sheetProtection algorithmName="SHA-512" hashValue="WjDgyQuJQVHZRRfHOQ/SO5MatlwowalvUO9HUYi/M1JRbdfIwJs6NVfGEjZVCSj+P9PIZDM2b0kh0WuguYkYPQ==" saltValue="UPWxRnzFPaei2q1S4HYp/A==" spinCount="100000" sheet="1" objects="1" scenarios="1"/>
  <dataConsolidate/>
  <mergeCells count="60">
    <mergeCell ref="K7:L7"/>
    <mergeCell ref="O17:P17"/>
    <mergeCell ref="K18:L18"/>
    <mergeCell ref="O18:P18"/>
    <mergeCell ref="K8:L8"/>
    <mergeCell ref="A11:P11"/>
    <mergeCell ref="A12:C12"/>
    <mergeCell ref="A13:C13"/>
    <mergeCell ref="D13:G13"/>
    <mergeCell ref="J13:L13"/>
    <mergeCell ref="D12:G12"/>
    <mergeCell ref="J12:L12"/>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s>
  <dataValidations count="4">
    <dataValidation type="whole" operator="greaterThanOrEqual" allowBlank="1" showInputMessage="1" showErrorMessage="1" sqref="P13" xr:uid="{F372A476-847B-4C21-AD7B-CC6525C744F6}">
      <formula1>0</formula1>
    </dataValidation>
    <dataValidation type="whole" allowBlank="1" showInputMessage="1" showErrorMessage="1" error="Vous devez saisir un nombre entier" sqref="P12" xr:uid="{8EEA1AE0-5261-4790-B1B2-3ADC59AF8797}">
      <formula1>0</formula1>
      <formula2>1000</formula2>
    </dataValidation>
    <dataValidation type="whole" operator="lessThan" allowBlank="1" showInputMessage="1" showErrorMessage="1" error="Prise en charge à concurrence de 11 mois par an maximum" sqref="I38:I39" xr:uid="{78CD3930-824F-4A66-935F-E7D09A84A36B}">
      <formula1>12</formula1>
    </dataValidation>
    <dataValidation type="whole" operator="lessThan" allowBlank="1" showInputMessage="1" showErrorMessage="1" error="Prise en charge à concurrence de 11 mois maximum" sqref="J25" xr:uid="{518C3701-FFF8-41C9-B0F7-2EB39DE3547D}">
      <formula1>12</formula1>
    </dataValidation>
  </dataValidations>
  <hyperlinks>
    <hyperlink ref="K14" r:id="rId1" xr:uid="{730872F1-751A-4D17-8B31-62E5ACC047C0}"/>
    <hyperlink ref="K28" r:id="rId2" xr:uid="{550D7A76-E3A3-4E55-9791-4A2BE9C8A3B3}"/>
  </hyperlinks>
  <pageMargins left="0.31496062992125984" right="0.31496062992125984" top="0.15748031496062992" bottom="0.15748031496062992" header="0.31496062992125984" footer="0.31496062992125984"/>
  <pageSetup paperSize="9"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17F3-9F3B-4E3E-86CD-9C7E41ECCAC3}">
  <sheetPr>
    <tabColor theme="9" tint="0.39997558519241921"/>
  </sheetPr>
  <dimension ref="A1:AN87"/>
  <sheetViews>
    <sheetView zoomScaleNormal="100" workbookViewId="0">
      <selection activeCell="E6" sqref="E6"/>
    </sheetView>
  </sheetViews>
  <sheetFormatPr baseColWidth="10" defaultColWidth="11.42578125" defaultRowHeight="10.5"/>
  <cols>
    <col min="1" max="1" width="8.7109375" style="39" customWidth="1"/>
    <col min="2" max="10" width="9.7109375" style="39" customWidth="1"/>
    <col min="11" max="11" width="11.7109375" style="39" customWidth="1"/>
    <col min="12" max="12" width="4.7109375" style="39" customWidth="1"/>
    <col min="13" max="13" width="9.7109375" style="39" customWidth="1"/>
    <col min="14" max="14" width="6.5703125" style="39" customWidth="1"/>
    <col min="15" max="16" width="7.28515625" style="39" customWidth="1"/>
    <col min="17" max="24" width="11.7109375" style="39" hidden="1" customWidth="1"/>
    <col min="25" max="25" width="123.7109375" style="39" customWidth="1"/>
    <col min="26" max="16384" width="11.42578125" style="39"/>
  </cols>
  <sheetData>
    <row r="1" spans="1:40" s="24" customFormat="1" ht="80.099999999999994" customHeight="1">
      <c r="A1" s="303"/>
      <c r="B1" s="304"/>
      <c r="C1" s="304"/>
      <c r="D1" s="304"/>
      <c r="E1" s="304"/>
      <c r="F1" s="304"/>
      <c r="G1" s="304"/>
      <c r="H1" s="304"/>
      <c r="I1" s="304"/>
      <c r="J1" s="304"/>
      <c r="K1" s="304"/>
      <c r="L1" s="304"/>
      <c r="M1" s="304"/>
      <c r="N1" s="304"/>
      <c r="O1" s="304"/>
      <c r="P1" s="304"/>
      <c r="Y1" s="691" t="s">
        <v>447</v>
      </c>
    </row>
    <row r="2" spans="1:40" s="305" customFormat="1" ht="22.5" customHeight="1">
      <c r="A2" s="751" t="s">
        <v>186</v>
      </c>
      <c r="B2" s="751"/>
      <c r="C2" s="751"/>
      <c r="D2" s="751"/>
      <c r="E2" s="751"/>
      <c r="F2" s="751"/>
      <c r="G2" s="751"/>
      <c r="H2" s="751"/>
      <c r="I2" s="751"/>
      <c r="J2" s="751"/>
      <c r="K2" s="751"/>
      <c r="L2" s="750" t="s">
        <v>137245</v>
      </c>
      <c r="M2" s="750"/>
      <c r="N2" s="750"/>
      <c r="O2" s="750"/>
      <c r="P2" s="750"/>
      <c r="Y2" s="691"/>
    </row>
    <row r="3" spans="1:40" s="30" customFormat="1" ht="15">
      <c r="A3" s="306" t="str">
        <f>IF(DAPEC!A3="SELECTIONNER VOTRE ETABLISSEMENT DANS LA LISTE","Sélectionner votre établissement onglet DAPEC ligne 3",DAPEC!A3)</f>
        <v>Sélectionner votre établissement onglet DAPEC ligne 3</v>
      </c>
      <c r="B3" s="307"/>
      <c r="C3" s="307"/>
      <c r="D3" s="307"/>
      <c r="E3" s="307"/>
      <c r="F3" s="308"/>
      <c r="G3" s="308"/>
      <c r="H3" s="308"/>
      <c r="I3" s="753" t="str">
        <f>IF(DAPEC!B12="","Renseigner le nom de l'agent onglet DAPEC ligne 11",IF(DAPEC!D15="Oui, forfait mensuel","Vous avez choisi le forfait mensuel, vous devez utiliser l'onglet précédent",DAPEC!B12))</f>
        <v>Renseigner le nom de l'agent onglet DAPEC ligne 11</v>
      </c>
      <c r="J3" s="753"/>
      <c r="K3" s="753"/>
      <c r="L3" s="753"/>
      <c r="M3" s="753"/>
      <c r="N3" s="753"/>
      <c r="O3" s="753"/>
      <c r="P3" s="753"/>
      <c r="Y3" s="691"/>
    </row>
    <row r="4" spans="1:40" s="30" customFormat="1" ht="13.5" thickBot="1">
      <c r="A4" s="309" t="s">
        <v>444</v>
      </c>
      <c r="B4" s="309"/>
      <c r="C4" s="309"/>
      <c r="D4" s="309"/>
      <c r="E4" s="309"/>
      <c r="F4" s="309"/>
      <c r="G4" s="309"/>
      <c r="H4" s="309"/>
      <c r="I4" s="753"/>
      <c r="J4" s="753"/>
      <c r="K4" s="753"/>
      <c r="L4" s="753"/>
      <c r="M4" s="753"/>
      <c r="N4" s="753"/>
      <c r="O4" s="753"/>
      <c r="P4" s="753"/>
      <c r="Y4" s="691"/>
    </row>
    <row r="5" spans="1:40" s="30" customFormat="1" ht="13.5" thickTop="1">
      <c r="A5" s="737"/>
      <c r="B5" s="735"/>
      <c r="C5" s="735"/>
      <c r="D5" s="736"/>
      <c r="E5" s="313" t="s">
        <v>168</v>
      </c>
      <c r="F5" s="314" t="s">
        <v>169</v>
      </c>
      <c r="G5" s="315" t="s">
        <v>0</v>
      </c>
      <c r="H5" s="313" t="s">
        <v>170</v>
      </c>
      <c r="I5" s="314" t="s">
        <v>169</v>
      </c>
      <c r="J5" s="316" t="s">
        <v>0</v>
      </c>
      <c r="K5" s="740" t="s">
        <v>455</v>
      </c>
      <c r="L5" s="741"/>
      <c r="M5" s="757" t="s">
        <v>445</v>
      </c>
      <c r="N5" s="758"/>
      <c r="O5" s="758"/>
      <c r="P5" s="758"/>
      <c r="Y5" s="691"/>
    </row>
    <row r="6" spans="1:40" s="30" customFormat="1" ht="12.75">
      <c r="A6" s="729" t="s">
        <v>171</v>
      </c>
      <c r="B6" s="730"/>
      <c r="C6" s="730"/>
      <c r="D6" s="731"/>
      <c r="E6" s="244">
        <v>0</v>
      </c>
      <c r="F6" s="40"/>
      <c r="G6" s="317">
        <f>SUM(E6*F6)</f>
        <v>0</v>
      </c>
      <c r="H6" s="244">
        <v>0</v>
      </c>
      <c r="I6" s="40"/>
      <c r="J6" s="318">
        <f>SUM(H6*I6)</f>
        <v>0</v>
      </c>
      <c r="K6" s="742">
        <f>SUM(J6,G6,D6)</f>
        <v>0</v>
      </c>
      <c r="L6" s="743"/>
      <c r="M6" s="757"/>
      <c r="N6" s="758"/>
      <c r="O6" s="758"/>
      <c r="P6" s="758"/>
      <c r="Y6" s="691"/>
    </row>
    <row r="7" spans="1:40" s="30" customFormat="1" ht="13.5" thickBot="1">
      <c r="A7" s="729" t="s">
        <v>172</v>
      </c>
      <c r="B7" s="730"/>
      <c r="C7" s="730"/>
      <c r="D7" s="731"/>
      <c r="E7" s="244">
        <v>0</v>
      </c>
      <c r="F7" s="40"/>
      <c r="G7" s="317">
        <f>SUM(E7*F7)</f>
        <v>0</v>
      </c>
      <c r="H7" s="244">
        <v>0</v>
      </c>
      <c r="I7" s="40"/>
      <c r="J7" s="318">
        <f>SUM(H7*I7)</f>
        <v>0</v>
      </c>
      <c r="K7" s="744">
        <f>SUM(D7+G7+J7)</f>
        <v>0</v>
      </c>
      <c r="L7" s="745"/>
      <c r="M7" s="757"/>
      <c r="N7" s="758"/>
      <c r="O7" s="758"/>
      <c r="P7" s="758"/>
      <c r="Y7" s="691"/>
    </row>
    <row r="8" spans="1:40" s="30" customFormat="1" ht="14.25" thickTop="1" thickBot="1">
      <c r="A8" s="28"/>
      <c r="B8" s="28"/>
      <c r="C8" s="28"/>
      <c r="D8" s="28"/>
      <c r="E8" s="294"/>
      <c r="F8" s="295"/>
      <c r="G8" s="295"/>
      <c r="H8" s="295"/>
      <c r="I8" s="295"/>
      <c r="J8" s="296" t="s">
        <v>456</v>
      </c>
      <c r="K8" s="746">
        <f>SUM(K6:L7)</f>
        <v>0</v>
      </c>
      <c r="L8" s="747"/>
      <c r="M8" s="757"/>
      <c r="N8" s="758"/>
      <c r="O8" s="758"/>
      <c r="P8" s="758"/>
      <c r="Y8" s="691"/>
    </row>
    <row r="9" spans="1:40" s="59" customFormat="1" ht="6.75" thickTop="1">
      <c r="A9" s="533"/>
      <c r="B9" s="533"/>
      <c r="C9" s="533"/>
      <c r="D9" s="533"/>
      <c r="E9" s="533"/>
      <c r="F9" s="513"/>
      <c r="G9" s="513"/>
      <c r="H9" s="513"/>
      <c r="I9" s="534"/>
      <c r="J9" s="534"/>
      <c r="K9" s="534"/>
      <c r="L9" s="534"/>
      <c r="M9" s="534"/>
      <c r="N9" s="534"/>
      <c r="O9" s="534"/>
      <c r="P9" s="534"/>
      <c r="Y9" s="691"/>
    </row>
    <row r="10" spans="1:40" s="30" customFormat="1" ht="12.75">
      <c r="A10" s="241" t="s">
        <v>461</v>
      </c>
      <c r="B10" s="241"/>
      <c r="C10" s="241"/>
      <c r="D10" s="241"/>
      <c r="E10" s="241"/>
      <c r="F10" s="241"/>
      <c r="G10" s="241"/>
      <c r="H10" s="241"/>
      <c r="I10" s="319"/>
      <c r="J10" s="319"/>
      <c r="K10" s="319"/>
      <c r="L10" s="319"/>
      <c r="M10" s="319"/>
      <c r="N10" s="319"/>
      <c r="O10" s="319"/>
      <c r="P10" s="319"/>
      <c r="Y10" s="691"/>
    </row>
    <row r="11" spans="1:40" s="30" customFormat="1" ht="12.75">
      <c r="A11" s="752" t="s">
        <v>462</v>
      </c>
      <c r="B11" s="752"/>
      <c r="C11" s="752"/>
      <c r="D11" s="752"/>
      <c r="E11" s="752"/>
      <c r="F11" s="752"/>
      <c r="G11" s="752"/>
      <c r="H11" s="752"/>
      <c r="I11" s="752"/>
      <c r="J11" s="752"/>
      <c r="K11" s="752"/>
      <c r="L11" s="752"/>
      <c r="M11" s="752"/>
      <c r="N11" s="752"/>
      <c r="O11" s="752"/>
      <c r="P11" s="752"/>
      <c r="Y11" s="691"/>
    </row>
    <row r="12" spans="1:40" s="30" customFormat="1" ht="12.75">
      <c r="A12" s="738" t="s">
        <v>451</v>
      </c>
      <c r="B12" s="738"/>
      <c r="C12" s="738"/>
      <c r="D12" s="769" t="str">
        <f>IF('Déplacement 2026'!D12="","",'Déplacement 2026'!D12)</f>
        <v/>
      </c>
      <c r="E12" s="769"/>
      <c r="F12" s="769"/>
      <c r="G12" s="769"/>
      <c r="H12" s="320"/>
      <c r="I12" s="210" t="s">
        <v>452</v>
      </c>
      <c r="J12" s="769" t="str">
        <f>IF('Déplacement 2026'!J12="","",'Déplacement 2026'!J12)</f>
        <v/>
      </c>
      <c r="K12" s="769"/>
      <c r="L12" s="769"/>
      <c r="M12" s="39"/>
      <c r="N12" s="39"/>
      <c r="O12" s="210" t="s">
        <v>453</v>
      </c>
      <c r="P12" s="301">
        <f>IF('Déplacement 2026'!P12=0,0,'Déplacement 2026'!P12)</f>
        <v>0</v>
      </c>
      <c r="Y12" s="691"/>
    </row>
    <row r="13" spans="1:40" s="30" customFormat="1" ht="12.75">
      <c r="A13" s="738" t="s">
        <v>454</v>
      </c>
      <c r="B13" s="738"/>
      <c r="C13" s="738"/>
      <c r="D13" s="769" t="str">
        <f>IF('Déplacement 2026'!D13="","",'Déplacement 2026'!D13)</f>
        <v/>
      </c>
      <c r="E13" s="769"/>
      <c r="F13" s="769"/>
      <c r="G13" s="769"/>
      <c r="H13" s="320"/>
      <c r="I13" s="210" t="s">
        <v>452</v>
      </c>
      <c r="J13" s="769" t="str">
        <f>IF('Déplacement 2026'!J13="","",'Déplacement 2026'!J13)</f>
        <v/>
      </c>
      <c r="K13" s="769"/>
      <c r="L13" s="769"/>
      <c r="M13" s="39"/>
      <c r="N13" s="39"/>
      <c r="O13" s="210" t="s">
        <v>453</v>
      </c>
      <c r="P13" s="301">
        <f>IF('Déplacement 2026'!P13=0,0,'Déplacement 2026'!P13)</f>
        <v>0</v>
      </c>
      <c r="Y13" s="691"/>
    </row>
    <row r="14" spans="1:40" ht="13.5" thickBot="1">
      <c r="A14" s="321" t="s">
        <v>212</v>
      </c>
      <c r="B14" s="321"/>
      <c r="C14" s="768" t="str">
        <f>'Déplacement 2026'!C14</f>
        <v>Choisir</v>
      </c>
      <c r="D14" s="768"/>
      <c r="E14" s="320" t="s">
        <v>446</v>
      </c>
      <c r="G14" s="322"/>
      <c r="K14" s="173" t="s">
        <v>354</v>
      </c>
      <c r="L14" s="41"/>
      <c r="M14" s="41"/>
      <c r="N14" s="41"/>
      <c r="O14" s="41"/>
      <c r="P14" s="41"/>
      <c r="Y14" s="691"/>
    </row>
    <row r="15" spans="1:40" ht="13.5" thickTop="1">
      <c r="A15" s="314" t="s">
        <v>184</v>
      </c>
      <c r="B15" s="314" t="s">
        <v>150</v>
      </c>
      <c r="C15" s="314" t="s">
        <v>151</v>
      </c>
      <c r="D15" s="315" t="s">
        <v>0</v>
      </c>
      <c r="E15" s="313" t="s">
        <v>152</v>
      </c>
      <c r="F15" s="314" t="s">
        <v>151</v>
      </c>
      <c r="G15" s="315" t="s">
        <v>0</v>
      </c>
      <c r="H15" s="313" t="s">
        <v>153</v>
      </c>
      <c r="I15" s="314" t="s">
        <v>151</v>
      </c>
      <c r="J15" s="315" t="s">
        <v>0</v>
      </c>
      <c r="K15" s="709" t="s">
        <v>154</v>
      </c>
      <c r="L15" s="710"/>
      <c r="M15" s="755" t="s">
        <v>155</v>
      </c>
      <c r="N15" s="715"/>
      <c r="O15" s="715"/>
      <c r="P15" s="716"/>
      <c r="Q15" s="39" t="s">
        <v>139</v>
      </c>
      <c r="R15" s="298" t="s">
        <v>161</v>
      </c>
      <c r="S15" s="298" t="s">
        <v>163</v>
      </c>
      <c r="T15" s="298" t="s">
        <v>166</v>
      </c>
      <c r="Y15" s="691"/>
      <c r="Z15" s="320"/>
      <c r="AA15" s="320"/>
      <c r="AB15" s="320"/>
      <c r="AC15" s="320"/>
      <c r="AD15" s="320"/>
      <c r="AE15" s="320"/>
      <c r="AF15" s="320"/>
      <c r="AG15" s="320"/>
      <c r="AH15" s="320"/>
      <c r="AI15" s="320"/>
      <c r="AJ15" s="320"/>
      <c r="AK15" s="320"/>
      <c r="AL15" s="320"/>
      <c r="AM15" s="320"/>
      <c r="AN15" s="320"/>
    </row>
    <row r="16" spans="1:40" ht="12.75">
      <c r="A16" s="323" t="s">
        <v>185</v>
      </c>
      <c r="B16" s="323" t="s">
        <v>156</v>
      </c>
      <c r="C16" s="323" t="s">
        <v>157</v>
      </c>
      <c r="D16" s="324" t="s">
        <v>158</v>
      </c>
      <c r="E16" s="325" t="s">
        <v>159</v>
      </c>
      <c r="F16" s="323" t="s">
        <v>157</v>
      </c>
      <c r="G16" s="324" t="s">
        <v>158</v>
      </c>
      <c r="H16" s="325" t="s">
        <v>160</v>
      </c>
      <c r="I16" s="323" t="s">
        <v>157</v>
      </c>
      <c r="J16" s="324" t="s">
        <v>158</v>
      </c>
      <c r="K16" s="711" t="s">
        <v>26</v>
      </c>
      <c r="L16" s="712"/>
      <c r="M16" s="756"/>
      <c r="N16" s="717"/>
      <c r="O16" s="717"/>
      <c r="P16" s="718"/>
      <c r="Q16" s="39">
        <f>IF(O19&gt;2000,2000,O19)</f>
        <v>0</v>
      </c>
      <c r="R16" s="39">
        <f>IF(O19&gt;10000,8000,O19-Q16)</f>
        <v>0</v>
      </c>
      <c r="S16" s="39">
        <f>IF(O19&gt;10000,O19-(Q16+R16),0)</f>
        <v>0</v>
      </c>
      <c r="Y16" s="691"/>
    </row>
    <row r="17" spans="1:39" ht="12.75">
      <c r="A17" s="327" t="s">
        <v>161</v>
      </c>
      <c r="B17" s="328">
        <v>0.32</v>
      </c>
      <c r="C17" s="329" t="str">
        <f>IF(C14=A17,Q16,"")</f>
        <v/>
      </c>
      <c r="D17" s="330" t="str">
        <f>IF(C17="","0,00 €",B17*C17)</f>
        <v>0,00 €</v>
      </c>
      <c r="E17" s="331">
        <v>0.4</v>
      </c>
      <c r="F17" s="329" t="str">
        <f>IF(C14=A17,R16,"")</f>
        <v/>
      </c>
      <c r="G17" s="330" t="str">
        <f>IF(F17="","0,00 €",E17*F17)</f>
        <v>0,00 €</v>
      </c>
      <c r="H17" s="331">
        <v>0.23</v>
      </c>
      <c r="I17" s="329" t="str">
        <f>IF(C14=A17,S16,"")</f>
        <v/>
      </c>
      <c r="J17" s="330" t="str">
        <f>IF(I17="","0,00 €",H17*I17)</f>
        <v>0,00 €</v>
      </c>
      <c r="K17" s="707">
        <f>SUM(J17,G17,D17)</f>
        <v>0</v>
      </c>
      <c r="L17" s="708"/>
      <c r="M17" s="332" t="s">
        <v>151</v>
      </c>
      <c r="N17" s="316" t="s">
        <v>165</v>
      </c>
      <c r="O17" s="725" t="s">
        <v>449</v>
      </c>
      <c r="P17" s="726"/>
      <c r="Y17" s="691"/>
    </row>
    <row r="18" spans="1:39" ht="12.75">
      <c r="A18" s="327" t="s">
        <v>163</v>
      </c>
      <c r="B18" s="328">
        <v>0.41</v>
      </c>
      <c r="C18" s="329" t="str">
        <f>IF(C14=A18,Q16,"")</f>
        <v/>
      </c>
      <c r="D18" s="330" t="str">
        <f>IF(C18="","0,00 €",B18*C18)</f>
        <v>0,00 €</v>
      </c>
      <c r="E18" s="331">
        <v>0.51</v>
      </c>
      <c r="F18" s="329" t="str">
        <f>IF(C14=A18,R16,"")</f>
        <v/>
      </c>
      <c r="G18" s="330" t="str">
        <f>IF(F18="","0,00 €",E18*F18)</f>
        <v>0,00 €</v>
      </c>
      <c r="H18" s="331">
        <v>0.3</v>
      </c>
      <c r="I18" s="329" t="str">
        <f>IF(C14=A18,S16,"")</f>
        <v/>
      </c>
      <c r="J18" s="330" t="str">
        <f>IF(I18="","0,00 €",H18*I18)</f>
        <v>0,00 €</v>
      </c>
      <c r="K18" s="707">
        <f>SUM(J18,G18,D18)</f>
        <v>0</v>
      </c>
      <c r="L18" s="708"/>
      <c r="M18" s="333" t="s">
        <v>448</v>
      </c>
      <c r="N18" s="297" t="s">
        <v>164</v>
      </c>
      <c r="O18" s="727" t="s">
        <v>450</v>
      </c>
      <c r="P18" s="728"/>
      <c r="Q18" s="298"/>
      <c r="R18" s="298"/>
      <c r="S18" s="298"/>
      <c r="T18" s="298"/>
      <c r="U18" s="298"/>
      <c r="V18" s="298"/>
      <c r="W18" s="298"/>
      <c r="X18" s="298"/>
      <c r="Y18" s="691"/>
      <c r="Z18" s="334"/>
      <c r="AA18" s="334"/>
      <c r="AB18" s="334"/>
      <c r="AC18" s="334"/>
      <c r="AD18" s="334"/>
      <c r="AE18" s="334"/>
      <c r="AF18" s="334"/>
      <c r="AG18" s="334"/>
      <c r="AH18" s="334"/>
      <c r="AI18" s="334"/>
      <c r="AJ18" s="334"/>
      <c r="AK18" s="334"/>
      <c r="AL18" s="334"/>
      <c r="AM18" s="334"/>
    </row>
    <row r="19" spans="1:39" ht="12.75">
      <c r="A19" s="327" t="s">
        <v>166</v>
      </c>
      <c r="B19" s="328">
        <v>0.45</v>
      </c>
      <c r="C19" s="329" t="str">
        <f>IF(C14=A19,Q16,"")</f>
        <v/>
      </c>
      <c r="D19" s="330" t="str">
        <f>IF(C19="","0,00 €",B19*C19)</f>
        <v>0,00 €</v>
      </c>
      <c r="E19" s="331">
        <v>0.55000000000000004</v>
      </c>
      <c r="F19" s="329" t="str">
        <f>IF(C14=A19,R16,"")</f>
        <v/>
      </c>
      <c r="G19" s="330" t="str">
        <f>IF(F19="","0,00 €",E19*F19)</f>
        <v>0,00 €</v>
      </c>
      <c r="H19" s="335">
        <v>0.32</v>
      </c>
      <c r="I19" s="336" t="str">
        <f>IF(C14=A19,S16,"")</f>
        <v/>
      </c>
      <c r="J19" s="330" t="str">
        <f>IF(I19="","0,00 €",H19*I19)</f>
        <v>0,00 €</v>
      </c>
      <c r="K19" s="707">
        <f>SUM(J19,G19,D19)</f>
        <v>0</v>
      </c>
      <c r="L19" s="708"/>
      <c r="M19" s="351">
        <v>0</v>
      </c>
      <c r="N19" s="352">
        <f>MIN(P12:P13)</f>
        <v>0</v>
      </c>
      <c r="O19" s="705">
        <f>SUM(M19*N19)</f>
        <v>0</v>
      </c>
      <c r="P19" s="706"/>
      <c r="Q19" s="39" t="s">
        <v>211</v>
      </c>
      <c r="Y19" s="691"/>
    </row>
    <row r="20" spans="1:39" s="30" customFormat="1" ht="13.5" thickBot="1">
      <c r="F20" s="295"/>
      <c r="G20" s="295"/>
      <c r="H20" s="295"/>
      <c r="I20" s="295"/>
      <c r="J20" s="296" t="s">
        <v>167</v>
      </c>
      <c r="K20" s="703">
        <f>SUM(K17:K19)</f>
        <v>0</v>
      </c>
      <c r="L20" s="704"/>
      <c r="M20" s="356"/>
      <c r="N20" s="353"/>
      <c r="O20" s="354"/>
      <c r="P20" s="355"/>
      <c r="Y20" s="691"/>
    </row>
    <row r="21" spans="1:39" s="59" customFormat="1" ht="6.75" thickTop="1">
      <c r="A21" s="535"/>
      <c r="B21" s="535"/>
      <c r="C21" s="535"/>
      <c r="D21" s="535"/>
      <c r="E21" s="535"/>
      <c r="M21" s="532"/>
      <c r="N21" s="533"/>
      <c r="O21" s="536"/>
      <c r="P21" s="537"/>
      <c r="Y21" s="691"/>
    </row>
    <row r="22" spans="1:39" ht="12.75">
      <c r="A22" s="241" t="s">
        <v>463</v>
      </c>
      <c r="B22" s="241"/>
      <c r="C22" s="241"/>
      <c r="D22" s="241"/>
      <c r="E22" s="241"/>
      <c r="F22" s="241"/>
      <c r="G22" s="241"/>
      <c r="H22" s="241"/>
      <c r="Y22" s="691"/>
    </row>
    <row r="23" spans="1:39" ht="11.25" thickBot="1">
      <c r="A23" s="39" t="s">
        <v>458</v>
      </c>
      <c r="M23" s="298"/>
      <c r="N23" s="162"/>
      <c r="O23" s="299"/>
      <c r="P23" s="300"/>
      <c r="Y23" s="691"/>
    </row>
    <row r="24" spans="1:39" s="30" customFormat="1" ht="13.5" thickTop="1">
      <c r="A24" s="337"/>
      <c r="B24" s="337"/>
      <c r="C24" s="337"/>
      <c r="D24" s="337"/>
      <c r="E24" s="337"/>
      <c r="F24" s="337"/>
      <c r="G24" s="337"/>
      <c r="H24" s="326"/>
      <c r="I24" s="327" t="s">
        <v>176</v>
      </c>
      <c r="J24" s="316" t="s">
        <v>169</v>
      </c>
      <c r="K24" s="338" t="s">
        <v>0</v>
      </c>
      <c r="L24" s="339"/>
      <c r="M24" s="49"/>
      <c r="N24" s="301"/>
      <c r="O24" s="302"/>
      <c r="P24" s="242"/>
      <c r="Y24" s="691"/>
    </row>
    <row r="25" spans="1:39" s="30" customFormat="1" ht="12.75">
      <c r="A25" s="729" t="s">
        <v>334</v>
      </c>
      <c r="B25" s="730"/>
      <c r="C25" s="730"/>
      <c r="D25" s="730"/>
      <c r="E25" s="730"/>
      <c r="F25" s="730"/>
      <c r="G25" s="730"/>
      <c r="H25" s="730"/>
      <c r="I25" s="243">
        <v>0</v>
      </c>
      <c r="J25" s="240">
        <v>0</v>
      </c>
      <c r="K25" s="707">
        <f>SUM(I25*J25)</f>
        <v>0</v>
      </c>
      <c r="L25" s="708"/>
      <c r="M25" s="49"/>
      <c r="N25" s="301"/>
      <c r="O25" s="302"/>
      <c r="P25" s="242"/>
      <c r="Y25" s="691"/>
    </row>
    <row r="26" spans="1:39" s="30" customFormat="1" ht="13.5" thickBot="1">
      <c r="A26" s="28"/>
      <c r="B26" s="28"/>
      <c r="C26" s="28"/>
      <c r="D26" s="28"/>
      <c r="E26" s="340"/>
      <c r="F26" s="295"/>
      <c r="G26" s="295"/>
      <c r="H26" s="295"/>
      <c r="I26" s="295"/>
      <c r="J26" s="341" t="s">
        <v>457</v>
      </c>
      <c r="K26" s="703">
        <f>SUM(K23:K25)</f>
        <v>0</v>
      </c>
      <c r="L26" s="704"/>
      <c r="M26" s="49"/>
      <c r="N26" s="301"/>
      <c r="O26" s="302"/>
      <c r="P26" s="242"/>
      <c r="Y26" s="691"/>
    </row>
    <row r="27" spans="1:39" s="59" customFormat="1" ht="6.75" thickTop="1">
      <c r="A27" s="535"/>
      <c r="B27" s="535"/>
      <c r="C27" s="535"/>
      <c r="D27" s="535"/>
      <c r="E27" s="535"/>
      <c r="Y27" s="691"/>
    </row>
    <row r="28" spans="1:39" s="30" customFormat="1" ht="13.5" thickBot="1">
      <c r="A28" s="309" t="s">
        <v>459</v>
      </c>
      <c r="B28" s="309"/>
      <c r="C28" s="309"/>
      <c r="D28" s="309"/>
      <c r="E28" s="309"/>
      <c r="F28" s="309"/>
      <c r="G28" s="309"/>
      <c r="H28" s="309"/>
      <c r="J28" s="560"/>
      <c r="K28" s="559" t="s">
        <v>396</v>
      </c>
      <c r="L28" s="560"/>
      <c r="M28" s="560"/>
      <c r="N28" s="560"/>
      <c r="O28" s="560"/>
      <c r="P28" s="560"/>
      <c r="Y28" s="691"/>
    </row>
    <row r="29" spans="1:39" s="30" customFormat="1" ht="13.5" thickTop="1">
      <c r="A29" s="737"/>
      <c r="B29" s="735"/>
      <c r="C29" s="735"/>
      <c r="D29" s="736"/>
      <c r="E29" s="734" t="s">
        <v>173</v>
      </c>
      <c r="F29" s="735"/>
      <c r="G29" s="736"/>
      <c r="H29" s="734" t="s">
        <v>174</v>
      </c>
      <c r="I29" s="735"/>
      <c r="J29" s="736"/>
      <c r="K29" s="721" t="s">
        <v>154</v>
      </c>
      <c r="L29" s="722"/>
      <c r="M29" s="715" t="s">
        <v>464</v>
      </c>
      <c r="N29" s="715"/>
      <c r="O29" s="715"/>
      <c r="P29" s="716"/>
      <c r="Y29" s="691"/>
    </row>
    <row r="30" spans="1:39" s="30" customFormat="1" ht="12.75">
      <c r="A30" s="310"/>
      <c r="B30" s="311"/>
      <c r="C30" s="311"/>
      <c r="D30" s="312"/>
      <c r="E30" s="313" t="s">
        <v>175</v>
      </c>
      <c r="F30" s="314" t="s">
        <v>169</v>
      </c>
      <c r="G30" s="315" t="s">
        <v>0</v>
      </c>
      <c r="H30" s="313" t="s">
        <v>175</v>
      </c>
      <c r="I30" s="314" t="s">
        <v>169</v>
      </c>
      <c r="J30" s="315" t="s">
        <v>0</v>
      </c>
      <c r="K30" s="723"/>
      <c r="L30" s="724"/>
      <c r="M30" s="717"/>
      <c r="N30" s="717"/>
      <c r="O30" s="717"/>
      <c r="P30" s="718"/>
      <c r="Y30" s="691"/>
    </row>
    <row r="31" spans="1:39" s="30" customFormat="1" ht="12.75">
      <c r="A31" s="729" t="s">
        <v>283</v>
      </c>
      <c r="B31" s="730"/>
      <c r="C31" s="730"/>
      <c r="D31" s="731"/>
      <c r="E31" s="331">
        <f>SUM(H31/2)</f>
        <v>60</v>
      </c>
      <c r="F31" s="161">
        <v>0</v>
      </c>
      <c r="G31" s="342">
        <f>SUM(E31*F31)</f>
        <v>0</v>
      </c>
      <c r="H31" s="331">
        <v>120</v>
      </c>
      <c r="I31" s="161">
        <v>0</v>
      </c>
      <c r="J31" s="342">
        <f>SUM(H31*I31)</f>
        <v>0</v>
      </c>
      <c r="K31" s="713">
        <f>SUM(G31+J31)</f>
        <v>0</v>
      </c>
      <c r="L31" s="714"/>
      <c r="M31" s="332" t="s">
        <v>151</v>
      </c>
      <c r="N31" s="314" t="s">
        <v>466</v>
      </c>
      <c r="O31" s="314" t="s">
        <v>278</v>
      </c>
      <c r="P31" s="719" t="s">
        <v>162</v>
      </c>
      <c r="Y31" s="691"/>
    </row>
    <row r="32" spans="1:39" s="30" customFormat="1" ht="12.75">
      <c r="A32" s="729" t="s">
        <v>284</v>
      </c>
      <c r="B32" s="730"/>
      <c r="C32" s="730"/>
      <c r="D32" s="731"/>
      <c r="E32" s="331">
        <f>SUM(H32/2)</f>
        <v>54</v>
      </c>
      <c r="F32" s="161">
        <v>0</v>
      </c>
      <c r="G32" s="342">
        <f>SUM(E32*F32)</f>
        <v>0</v>
      </c>
      <c r="H32" s="331">
        <f>SUM(H31)-(H31*10%)</f>
        <v>108</v>
      </c>
      <c r="I32" s="161">
        <v>0</v>
      </c>
      <c r="J32" s="342">
        <f>SUM(H32*I32)</f>
        <v>0</v>
      </c>
      <c r="K32" s="713">
        <f>SUM(G32+J32)</f>
        <v>0</v>
      </c>
      <c r="L32" s="714"/>
      <c r="M32" s="333" t="s">
        <v>465</v>
      </c>
      <c r="N32" s="323" t="s">
        <v>187</v>
      </c>
      <c r="O32" s="343" t="s">
        <v>467</v>
      </c>
      <c r="P32" s="720"/>
      <c r="Y32" s="691"/>
    </row>
    <row r="33" spans="1:25" s="30" customFormat="1" ht="12.75">
      <c r="A33" s="729" t="s">
        <v>285</v>
      </c>
      <c r="B33" s="730"/>
      <c r="C33" s="730"/>
      <c r="D33" s="731"/>
      <c r="E33" s="331">
        <f>SUM(H33/2)</f>
        <v>48</v>
      </c>
      <c r="F33" s="161">
        <v>0</v>
      </c>
      <c r="G33" s="342">
        <f>SUM(E33*F33)</f>
        <v>0</v>
      </c>
      <c r="H33" s="331">
        <f>SUM(H31)-(H31*20%)</f>
        <v>96</v>
      </c>
      <c r="I33" s="161">
        <v>0</v>
      </c>
      <c r="J33" s="342">
        <f>SUM(H33*I33)</f>
        <v>0</v>
      </c>
      <c r="K33" s="713">
        <f>SUM(G33+J33)</f>
        <v>0</v>
      </c>
      <c r="L33" s="714"/>
      <c r="M33" s="332"/>
      <c r="N33" s="314"/>
      <c r="O33" s="344"/>
      <c r="P33" s="345">
        <f>SUM('Déplacement 2027'!P34)</f>
        <v>0</v>
      </c>
      <c r="Y33" s="691"/>
    </row>
    <row r="34" spans="1:25" s="30" customFormat="1" ht="13.9" customHeight="1" thickBot="1">
      <c r="A34" s="729" t="s">
        <v>286</v>
      </c>
      <c r="B34" s="730"/>
      <c r="C34" s="730"/>
      <c r="D34" s="731"/>
      <c r="E34" s="331">
        <f>SUM(H34/2)</f>
        <v>36</v>
      </c>
      <c r="F34" s="161">
        <v>0</v>
      </c>
      <c r="G34" s="342">
        <f>SUM(E34*F34)</f>
        <v>0</v>
      </c>
      <c r="H34" s="331">
        <f>SUM(H31)-(H31*40%)</f>
        <v>72</v>
      </c>
      <c r="I34" s="161">
        <v>0</v>
      </c>
      <c r="J34" s="342">
        <f>SUM(H34*I34)</f>
        <v>0</v>
      </c>
      <c r="K34" s="713">
        <f>SUM(G34+J34)</f>
        <v>0</v>
      </c>
      <c r="L34" s="714"/>
      <c r="M34" s="348"/>
      <c r="N34" s="349"/>
      <c r="O34" s="350"/>
      <c r="P34" s="357">
        <f>SUM(P33+N34+O34)</f>
        <v>0</v>
      </c>
      <c r="Y34" s="691"/>
    </row>
    <row r="35" spans="1:25" s="30" customFormat="1" ht="14.25" thickTop="1" thickBot="1">
      <c r="A35" s="28"/>
      <c r="B35" s="28"/>
      <c r="C35" s="28"/>
      <c r="D35" s="28"/>
      <c r="E35" s="340"/>
      <c r="G35" s="346"/>
      <c r="H35" s="765" t="s">
        <v>468</v>
      </c>
      <c r="I35" s="766"/>
      <c r="J35" s="767"/>
      <c r="K35" s="703">
        <f>SUM(K31:K34)</f>
        <v>0</v>
      </c>
      <c r="L35" s="704"/>
      <c r="M35" s="49"/>
      <c r="P35" s="242"/>
      <c r="Y35" s="691"/>
    </row>
    <row r="36" spans="1:25" s="30" customFormat="1" ht="14.25" thickTop="1" thickBot="1">
      <c r="A36" s="241" t="s">
        <v>177</v>
      </c>
      <c r="B36" s="241"/>
      <c r="C36" s="241"/>
      <c r="D36" s="241"/>
      <c r="E36" s="241"/>
      <c r="M36" s="49"/>
      <c r="P36" s="242"/>
      <c r="Y36" s="691"/>
    </row>
    <row r="37" spans="1:25" s="30" customFormat="1" ht="13.9" customHeight="1" thickTop="1">
      <c r="A37" s="314" t="s">
        <v>178</v>
      </c>
      <c r="B37" s="313" t="s">
        <v>179</v>
      </c>
      <c r="C37" s="314" t="s">
        <v>169</v>
      </c>
      <c r="D37" s="315" t="s">
        <v>0</v>
      </c>
      <c r="E37" s="313" t="s">
        <v>180</v>
      </c>
      <c r="F37" s="314" t="s">
        <v>169</v>
      </c>
      <c r="G37" s="315" t="s">
        <v>0</v>
      </c>
      <c r="H37" s="313" t="s">
        <v>335</v>
      </c>
      <c r="I37" s="314" t="s">
        <v>169</v>
      </c>
      <c r="J37" s="315" t="s">
        <v>0</v>
      </c>
      <c r="K37" s="721" t="s">
        <v>154</v>
      </c>
      <c r="L37" s="722"/>
      <c r="M37" s="692" t="s">
        <v>137268</v>
      </c>
      <c r="N37" s="693"/>
      <c r="O37" s="693"/>
      <c r="P37" s="694"/>
      <c r="Y37" s="691"/>
    </row>
    <row r="38" spans="1:25" s="30" customFormat="1" ht="12.75">
      <c r="A38" s="327" t="s">
        <v>181</v>
      </c>
      <c r="B38" s="328">
        <v>20</v>
      </c>
      <c r="C38" s="40"/>
      <c r="D38" s="342">
        <f>SUM(B38*C38)</f>
        <v>0</v>
      </c>
      <c r="E38" s="331">
        <f>SUM(B38/2)</f>
        <v>10</v>
      </c>
      <c r="F38" s="161"/>
      <c r="G38" s="342">
        <f>SUM(E38*F38)</f>
        <v>0</v>
      </c>
      <c r="H38" s="759">
        <v>320</v>
      </c>
      <c r="I38" s="761"/>
      <c r="J38" s="763">
        <f>SUM(H38*I38)</f>
        <v>0</v>
      </c>
      <c r="K38" s="713">
        <f>SUM(J38,G38,D38)</f>
        <v>0</v>
      </c>
      <c r="L38" s="714"/>
      <c r="M38" s="695"/>
      <c r="N38" s="663"/>
      <c r="O38" s="663"/>
      <c r="P38" s="696"/>
      <c r="Y38" s="691"/>
    </row>
    <row r="39" spans="1:25" s="30" customFormat="1" ht="13.9" customHeight="1">
      <c r="A39" s="327" t="s">
        <v>182</v>
      </c>
      <c r="B39" s="328">
        <v>20</v>
      </c>
      <c r="C39" s="40"/>
      <c r="D39" s="342">
        <f>SUM(B39*C39)</f>
        <v>0</v>
      </c>
      <c r="E39" s="732" t="s">
        <v>213</v>
      </c>
      <c r="F39" s="733"/>
      <c r="G39" s="342">
        <v>0</v>
      </c>
      <c r="H39" s="760"/>
      <c r="I39" s="762"/>
      <c r="J39" s="764"/>
      <c r="K39" s="713">
        <f>SUM(D39+G39+J39)</f>
        <v>0</v>
      </c>
      <c r="L39" s="714"/>
      <c r="M39" s="697">
        <f>SUM(K8+K20+K26+K35+K40)</f>
        <v>0</v>
      </c>
      <c r="N39" s="698"/>
      <c r="O39" s="698"/>
      <c r="P39" s="699"/>
      <c r="Y39" s="691"/>
    </row>
    <row r="40" spans="1:25" s="30" customFormat="1" ht="13.9" customHeight="1" thickBot="1">
      <c r="H40" s="748" t="s">
        <v>183</v>
      </c>
      <c r="I40" s="748"/>
      <c r="J40" s="749"/>
      <c r="K40" s="703">
        <f>SUM(K38:K39)</f>
        <v>0</v>
      </c>
      <c r="L40" s="704"/>
      <c r="M40" s="700"/>
      <c r="N40" s="701"/>
      <c r="O40" s="701"/>
      <c r="P40" s="702"/>
      <c r="Y40" s="691"/>
    </row>
    <row r="41" spans="1:25" ht="11.25" thickTop="1">
      <c r="Y41" s="691"/>
    </row>
    <row r="42" spans="1:25" ht="12.75">
      <c r="A42" s="30"/>
      <c r="Y42" s="691"/>
    </row>
    <row r="43" spans="1:25">
      <c r="Y43" s="691"/>
    </row>
    <row r="44" spans="1:25">
      <c r="Y44" s="691"/>
    </row>
    <row r="45" spans="1:25">
      <c r="Y45" s="691"/>
    </row>
    <row r="46" spans="1:25">
      <c r="Y46" s="691"/>
    </row>
    <row r="47" spans="1:25">
      <c r="Y47" s="691"/>
    </row>
    <row r="48" spans="1:25">
      <c r="Y48" s="691"/>
    </row>
    <row r="49" spans="25:25">
      <c r="Y49" s="691"/>
    </row>
    <row r="50" spans="25:25">
      <c r="Y50" s="691"/>
    </row>
    <row r="51" spans="25:25">
      <c r="Y51" s="691"/>
    </row>
    <row r="52" spans="25:25">
      <c r="Y52" s="691"/>
    </row>
    <row r="53" spans="25:25" ht="10.15" customHeight="1">
      <c r="Y53" s="691"/>
    </row>
    <row r="54" spans="25:25" ht="10.15" customHeight="1">
      <c r="Y54" s="691"/>
    </row>
    <row r="55" spans="25:25" ht="10.15" customHeight="1">
      <c r="Y55" s="691"/>
    </row>
    <row r="56" spans="25:25" ht="10.15" customHeight="1">
      <c r="Y56" s="691"/>
    </row>
    <row r="57" spans="25:25" ht="10.15" customHeight="1">
      <c r="Y57" s="691"/>
    </row>
    <row r="58" spans="25:25" ht="10.15" customHeight="1">
      <c r="Y58" s="691"/>
    </row>
    <row r="59" spans="25:25" ht="10.15" customHeight="1">
      <c r="Y59" s="691"/>
    </row>
    <row r="60" spans="25:25" ht="10.15" customHeight="1">
      <c r="Y60" s="691"/>
    </row>
    <row r="61" spans="25:25" ht="10.15" customHeight="1">
      <c r="Y61" s="691"/>
    </row>
    <row r="62" spans="25:25" ht="10.15" customHeight="1">
      <c r="Y62" s="691"/>
    </row>
    <row r="63" spans="25:25" ht="10.15" customHeight="1">
      <c r="Y63" s="691"/>
    </row>
    <row r="64" spans="25:25" ht="10.15" customHeight="1">
      <c r="Y64" s="691"/>
    </row>
    <row r="65" spans="25:25" ht="10.15" customHeight="1">
      <c r="Y65" s="691"/>
    </row>
    <row r="66" spans="25:25" ht="10.15" customHeight="1">
      <c r="Y66" s="691"/>
    </row>
    <row r="67" spans="25:25" ht="10.15" customHeight="1">
      <c r="Y67" s="691"/>
    </row>
    <row r="68" spans="25:25" ht="10.15" customHeight="1">
      <c r="Y68" s="691"/>
    </row>
    <row r="69" spans="25:25" ht="10.15" customHeight="1">
      <c r="Y69" s="691"/>
    </row>
    <row r="70" spans="25:25" ht="10.15" customHeight="1">
      <c r="Y70" s="347"/>
    </row>
    <row r="71" spans="25:25" ht="10.15" customHeight="1">
      <c r="Y71" s="347"/>
    </row>
    <row r="72" spans="25:25" ht="10.15" customHeight="1">
      <c r="Y72" s="347"/>
    </row>
    <row r="73" spans="25:25" ht="10.15" customHeight="1">
      <c r="Y73" s="347"/>
    </row>
    <row r="74" spans="25:25" ht="10.15" customHeight="1">
      <c r="Y74" s="347"/>
    </row>
    <row r="75" spans="25:25" ht="10.15" customHeight="1">
      <c r="Y75" s="347"/>
    </row>
    <row r="76" spans="25:25" ht="10.15" customHeight="1">
      <c r="Y76" s="347"/>
    </row>
    <row r="77" spans="25:25" ht="10.15" customHeight="1">
      <c r="Y77" s="347"/>
    </row>
    <row r="78" spans="25:25" ht="10.15" customHeight="1">
      <c r="Y78" s="347"/>
    </row>
    <row r="79" spans="25:25" ht="10.15" customHeight="1">
      <c r="Y79" s="347"/>
    </row>
    <row r="80" spans="25:25" ht="10.15" customHeight="1">
      <c r="Y80" s="347"/>
    </row>
    <row r="81" spans="25:25" ht="10.15" customHeight="1">
      <c r="Y81" s="347"/>
    </row>
    <row r="82" spans="25:25" ht="10.15" customHeight="1">
      <c r="Y82" s="347"/>
    </row>
    <row r="83" spans="25:25" ht="10.15" customHeight="1">
      <c r="Y83" s="347"/>
    </row>
    <row r="84" spans="25:25" ht="10.15" customHeight="1">
      <c r="Y84" s="347"/>
    </row>
    <row r="85" spans="25:25" ht="10.15" customHeight="1">
      <c r="Y85" s="347"/>
    </row>
    <row r="86" spans="25:25" ht="10.15" customHeight="1">
      <c r="Y86" s="347"/>
    </row>
    <row r="87" spans="25:25" ht="10.15" customHeight="1">
      <c r="Y87" s="347"/>
    </row>
  </sheetData>
  <sheetProtection algorithmName="SHA-512" hashValue="nI7HKuIC+bt8q9aHWJitz3N1kg28rQ9XYdykwuABlRhDJffIKPUu3Y/o79D1HNO/+BSpC4fighPKhmrsyfrCaA==" saltValue="o76kPj3dv1g/O6y3+x799g==" spinCount="100000" sheet="1" objects="1" scenarios="1"/>
  <dataConsolidate/>
  <mergeCells count="60">
    <mergeCell ref="K7:L7"/>
    <mergeCell ref="O17:P17"/>
    <mergeCell ref="K18:L18"/>
    <mergeCell ref="O18:P18"/>
    <mergeCell ref="K8:L8"/>
    <mergeCell ref="A11:P11"/>
    <mergeCell ref="A12:C12"/>
    <mergeCell ref="A13:C13"/>
    <mergeCell ref="D13:G13"/>
    <mergeCell ref="J13:L13"/>
    <mergeCell ref="D12:G12"/>
    <mergeCell ref="J12:L12"/>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s>
  <dataValidations count="4">
    <dataValidation type="whole" operator="lessThan" allowBlank="1" showInputMessage="1" showErrorMessage="1" error="Prise en charge à concurrence de 11 mois maximum" sqref="J25" xr:uid="{7BEE17BF-74AE-4AC8-B97A-9123E867EBC2}">
      <formula1>12</formula1>
    </dataValidation>
    <dataValidation type="whole" operator="lessThan" allowBlank="1" showInputMessage="1" showErrorMessage="1" error="Prise en charge à concurrence de 11 mois par an maximum" sqref="I38:I39" xr:uid="{41EFE904-23C9-4FA8-89CD-FDDB11D653C0}">
      <formula1>12</formula1>
    </dataValidation>
    <dataValidation type="whole" allowBlank="1" showInputMessage="1" showErrorMessage="1" error="Vous devez saisir un nombre entier" sqref="P12" xr:uid="{B8D67FE8-4FF9-4D7A-A7F6-F0A160DCF29B}">
      <formula1>0</formula1>
      <formula2>1000</formula2>
    </dataValidation>
    <dataValidation type="whole" operator="greaterThanOrEqual" allowBlank="1" showInputMessage="1" showErrorMessage="1" sqref="P13" xr:uid="{77B3CDB9-E9CC-4077-953B-3DF3C3DE1523}">
      <formula1>0</formula1>
    </dataValidation>
  </dataValidations>
  <hyperlinks>
    <hyperlink ref="K14" r:id="rId1" xr:uid="{AB522D40-51AE-4633-B50E-E763CFD6D79E}"/>
    <hyperlink ref="K28" r:id="rId2" xr:uid="{1120FB2B-8CD1-41A7-A721-CB19B0650785}"/>
  </hyperlinks>
  <pageMargins left="0.31496062992125984" right="0.31496062992125984" top="0.15748031496062992" bottom="0.15748031496062992" header="0.31496062992125984" footer="0.31496062992125984"/>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5C55-797B-4ADE-B81D-F7E57686A0D3}">
  <sheetPr>
    <tabColor theme="9" tint="0.39997558519241921"/>
  </sheetPr>
  <dimension ref="A1:AN87"/>
  <sheetViews>
    <sheetView zoomScaleNormal="100" workbookViewId="0">
      <selection activeCell="E6" sqref="E6"/>
    </sheetView>
  </sheetViews>
  <sheetFormatPr baseColWidth="10" defaultColWidth="11.42578125" defaultRowHeight="10.5"/>
  <cols>
    <col min="1" max="1" width="8.7109375" style="39" customWidth="1"/>
    <col min="2" max="10" width="9.7109375" style="39" customWidth="1"/>
    <col min="11" max="11" width="11.7109375" style="39" customWidth="1"/>
    <col min="12" max="12" width="4.7109375" style="39" customWidth="1"/>
    <col min="13" max="13" width="9.7109375" style="39" customWidth="1"/>
    <col min="14" max="14" width="6.5703125" style="39" customWidth="1"/>
    <col min="15" max="16" width="7.28515625" style="39" customWidth="1"/>
    <col min="17" max="24" width="11.7109375" style="39" hidden="1" customWidth="1"/>
    <col min="25" max="25" width="123.7109375" style="39" customWidth="1"/>
    <col min="26" max="16384" width="11.42578125" style="39"/>
  </cols>
  <sheetData>
    <row r="1" spans="1:40" s="24" customFormat="1" ht="80.099999999999994" customHeight="1">
      <c r="A1" s="303"/>
      <c r="B1" s="304"/>
      <c r="C1" s="304"/>
      <c r="D1" s="304"/>
      <c r="E1" s="304"/>
      <c r="F1" s="304"/>
      <c r="G1" s="304"/>
      <c r="H1" s="304"/>
      <c r="I1" s="304"/>
      <c r="J1" s="304"/>
      <c r="K1" s="304"/>
      <c r="L1" s="304"/>
      <c r="M1" s="304"/>
      <c r="N1" s="304"/>
      <c r="O1" s="304"/>
      <c r="P1" s="304"/>
      <c r="Y1" s="691" t="s">
        <v>447</v>
      </c>
    </row>
    <row r="2" spans="1:40" s="305" customFormat="1" ht="22.5" customHeight="1">
      <c r="A2" s="751" t="s">
        <v>186</v>
      </c>
      <c r="B2" s="751"/>
      <c r="C2" s="751"/>
      <c r="D2" s="751"/>
      <c r="E2" s="751"/>
      <c r="F2" s="751"/>
      <c r="G2" s="751"/>
      <c r="H2" s="751"/>
      <c r="I2" s="751"/>
      <c r="J2" s="751"/>
      <c r="K2" s="751"/>
      <c r="L2" s="750" t="s">
        <v>137246</v>
      </c>
      <c r="M2" s="750"/>
      <c r="N2" s="750"/>
      <c r="O2" s="750"/>
      <c r="P2" s="750"/>
      <c r="Y2" s="691"/>
    </row>
    <row r="3" spans="1:40" s="30" customFormat="1" ht="15">
      <c r="A3" s="306" t="str">
        <f>IF(DAPEC!A3="SELECTIONNER VOTRE ETABLISSEMENT DANS LA LISTE","Sélectionner votre établissement onglet DAPEC ligne 3",DAPEC!A3)</f>
        <v>Sélectionner votre établissement onglet DAPEC ligne 3</v>
      </c>
      <c r="B3" s="307"/>
      <c r="C3" s="307"/>
      <c r="D3" s="307"/>
      <c r="E3" s="307"/>
      <c r="F3" s="308"/>
      <c r="G3" s="308"/>
      <c r="H3" s="308"/>
      <c r="I3" s="753" t="str">
        <f>IF(DAPEC!B12="","Renseigner le nom de l'agent onglet DAPEC ligne 11",IF(DAPEC!D15="Oui, forfait mensuel","Vous avez choisi le forfait mensuel, vous devez utiliser l'onglet précédent",DAPEC!B12))</f>
        <v>Renseigner le nom de l'agent onglet DAPEC ligne 11</v>
      </c>
      <c r="J3" s="753"/>
      <c r="K3" s="753"/>
      <c r="L3" s="753"/>
      <c r="M3" s="753"/>
      <c r="N3" s="753"/>
      <c r="O3" s="753"/>
      <c r="P3" s="753"/>
      <c r="Y3" s="691"/>
    </row>
    <row r="4" spans="1:40" s="30" customFormat="1" ht="13.5" thickBot="1">
      <c r="A4" s="309" t="s">
        <v>444</v>
      </c>
      <c r="B4" s="309"/>
      <c r="C4" s="309"/>
      <c r="D4" s="309"/>
      <c r="E4" s="309"/>
      <c r="F4" s="309"/>
      <c r="G4" s="309"/>
      <c r="H4" s="309"/>
      <c r="I4" s="753"/>
      <c r="J4" s="753"/>
      <c r="K4" s="753"/>
      <c r="L4" s="753"/>
      <c r="M4" s="753"/>
      <c r="N4" s="753"/>
      <c r="O4" s="753"/>
      <c r="P4" s="753"/>
      <c r="Y4" s="691"/>
    </row>
    <row r="5" spans="1:40" s="30" customFormat="1" ht="13.5" thickTop="1">
      <c r="A5" s="737"/>
      <c r="B5" s="735"/>
      <c r="C5" s="735"/>
      <c r="D5" s="736"/>
      <c r="E5" s="313" t="s">
        <v>168</v>
      </c>
      <c r="F5" s="314" t="s">
        <v>169</v>
      </c>
      <c r="G5" s="315" t="s">
        <v>0</v>
      </c>
      <c r="H5" s="313" t="s">
        <v>170</v>
      </c>
      <c r="I5" s="314" t="s">
        <v>169</v>
      </c>
      <c r="J5" s="316" t="s">
        <v>0</v>
      </c>
      <c r="K5" s="740" t="s">
        <v>455</v>
      </c>
      <c r="L5" s="741"/>
      <c r="M5" s="757" t="s">
        <v>445</v>
      </c>
      <c r="N5" s="758"/>
      <c r="O5" s="758"/>
      <c r="P5" s="758"/>
      <c r="Y5" s="691"/>
    </row>
    <row r="6" spans="1:40" s="30" customFormat="1" ht="12.75">
      <c r="A6" s="729" t="s">
        <v>171</v>
      </c>
      <c r="B6" s="730"/>
      <c r="C6" s="730"/>
      <c r="D6" s="731"/>
      <c r="E6" s="244">
        <v>0</v>
      </c>
      <c r="F6" s="40"/>
      <c r="G6" s="317">
        <f>SUM(E6*F6)</f>
        <v>0</v>
      </c>
      <c r="H6" s="244">
        <v>0</v>
      </c>
      <c r="I6" s="40"/>
      <c r="J6" s="318">
        <f>SUM(H6*I6)</f>
        <v>0</v>
      </c>
      <c r="K6" s="742">
        <f>SUM(J6,G6,D6)</f>
        <v>0</v>
      </c>
      <c r="L6" s="743"/>
      <c r="M6" s="757"/>
      <c r="N6" s="758"/>
      <c r="O6" s="758"/>
      <c r="P6" s="758"/>
      <c r="Y6" s="691"/>
    </row>
    <row r="7" spans="1:40" s="30" customFormat="1" ht="13.5" thickBot="1">
      <c r="A7" s="729" t="s">
        <v>172</v>
      </c>
      <c r="B7" s="730"/>
      <c r="C7" s="730"/>
      <c r="D7" s="731"/>
      <c r="E7" s="244">
        <v>0</v>
      </c>
      <c r="F7" s="40"/>
      <c r="G7" s="317">
        <f>SUM(E7*F7)</f>
        <v>0</v>
      </c>
      <c r="H7" s="244">
        <v>0</v>
      </c>
      <c r="I7" s="40"/>
      <c r="J7" s="318">
        <f>SUM(H7*I7)</f>
        <v>0</v>
      </c>
      <c r="K7" s="744">
        <f>SUM(D7+G7+J7)</f>
        <v>0</v>
      </c>
      <c r="L7" s="745"/>
      <c r="M7" s="757"/>
      <c r="N7" s="758"/>
      <c r="O7" s="758"/>
      <c r="P7" s="758"/>
      <c r="Y7" s="691"/>
    </row>
    <row r="8" spans="1:40" s="30" customFormat="1" ht="14.25" thickTop="1" thickBot="1">
      <c r="A8" s="28"/>
      <c r="B8" s="28"/>
      <c r="C8" s="28"/>
      <c r="D8" s="28"/>
      <c r="E8" s="294"/>
      <c r="F8" s="295"/>
      <c r="G8" s="295"/>
      <c r="H8" s="295"/>
      <c r="I8" s="295"/>
      <c r="J8" s="296" t="s">
        <v>456</v>
      </c>
      <c r="K8" s="746">
        <f>SUM(K6:L7)</f>
        <v>0</v>
      </c>
      <c r="L8" s="747"/>
      <c r="M8" s="757"/>
      <c r="N8" s="758"/>
      <c r="O8" s="758"/>
      <c r="P8" s="758"/>
      <c r="Y8" s="691"/>
    </row>
    <row r="9" spans="1:40" s="59" customFormat="1" ht="6.75" thickTop="1">
      <c r="A9" s="533"/>
      <c r="B9" s="533"/>
      <c r="C9" s="533"/>
      <c r="D9" s="533"/>
      <c r="E9" s="533"/>
      <c r="F9" s="513"/>
      <c r="G9" s="513"/>
      <c r="H9" s="513"/>
      <c r="I9" s="534"/>
      <c r="J9" s="534"/>
      <c r="K9" s="534"/>
      <c r="L9" s="534"/>
      <c r="M9" s="534"/>
      <c r="N9" s="534"/>
      <c r="O9" s="534"/>
      <c r="P9" s="534"/>
      <c r="Y9" s="691"/>
    </row>
    <row r="10" spans="1:40" s="30" customFormat="1" ht="12.75">
      <c r="A10" s="241" t="s">
        <v>461</v>
      </c>
      <c r="B10" s="241"/>
      <c r="C10" s="241"/>
      <c r="D10" s="241"/>
      <c r="E10" s="241"/>
      <c r="F10" s="241"/>
      <c r="G10" s="241"/>
      <c r="H10" s="241"/>
      <c r="I10" s="319"/>
      <c r="J10" s="319"/>
      <c r="K10" s="319"/>
      <c r="L10" s="319"/>
      <c r="M10" s="319"/>
      <c r="N10" s="319"/>
      <c r="O10" s="319"/>
      <c r="P10" s="319"/>
      <c r="Y10" s="691"/>
    </row>
    <row r="11" spans="1:40" s="30" customFormat="1" ht="12.75">
      <c r="A11" s="752" t="s">
        <v>462</v>
      </c>
      <c r="B11" s="752"/>
      <c r="C11" s="752"/>
      <c r="D11" s="752"/>
      <c r="E11" s="752"/>
      <c r="F11" s="752"/>
      <c r="G11" s="752"/>
      <c r="H11" s="752"/>
      <c r="I11" s="752"/>
      <c r="J11" s="752"/>
      <c r="K11" s="752"/>
      <c r="L11" s="752"/>
      <c r="M11" s="752"/>
      <c r="N11" s="752"/>
      <c r="O11" s="752"/>
      <c r="P11" s="752"/>
      <c r="Y11" s="691"/>
    </row>
    <row r="12" spans="1:40" s="30" customFormat="1" ht="12.75">
      <c r="A12" s="738" t="s">
        <v>451</v>
      </c>
      <c r="B12" s="738"/>
      <c r="C12" s="738"/>
      <c r="D12" s="769" t="str">
        <f>IF('Déplacement 2026'!D12="","",'Déplacement 2026'!D12)</f>
        <v/>
      </c>
      <c r="E12" s="769"/>
      <c r="F12" s="769"/>
      <c r="G12" s="769"/>
      <c r="H12" s="320"/>
      <c r="I12" s="210" t="s">
        <v>452</v>
      </c>
      <c r="J12" s="769" t="str">
        <f>IF('Déplacement 2026'!J12="","",'Déplacement 2026'!J12)</f>
        <v/>
      </c>
      <c r="K12" s="769"/>
      <c r="L12" s="769"/>
      <c r="M12" s="39"/>
      <c r="N12" s="39"/>
      <c r="O12" s="210" t="s">
        <v>453</v>
      </c>
      <c r="P12" s="301">
        <f>IF('Déplacement 2026'!P12=0,0,'Déplacement 2026'!P12)</f>
        <v>0</v>
      </c>
      <c r="Y12" s="691"/>
    </row>
    <row r="13" spans="1:40" s="30" customFormat="1" ht="12.75">
      <c r="A13" s="738" t="s">
        <v>454</v>
      </c>
      <c r="B13" s="738"/>
      <c r="C13" s="738"/>
      <c r="D13" s="769" t="str">
        <f>IF('Déplacement 2026'!D13="","",'Déplacement 2026'!D13)</f>
        <v/>
      </c>
      <c r="E13" s="769"/>
      <c r="F13" s="769"/>
      <c r="G13" s="769"/>
      <c r="H13" s="320"/>
      <c r="I13" s="210" t="s">
        <v>452</v>
      </c>
      <c r="J13" s="769" t="str">
        <f>IF('Déplacement 2026'!J13="","",'Déplacement 2026'!J13)</f>
        <v/>
      </c>
      <c r="K13" s="769"/>
      <c r="L13" s="769"/>
      <c r="M13" s="39"/>
      <c r="N13" s="39"/>
      <c r="O13" s="210" t="s">
        <v>453</v>
      </c>
      <c r="P13" s="301">
        <f>IF('Déplacement 2026'!P13=0,0,'Déplacement 2026'!P13)</f>
        <v>0</v>
      </c>
      <c r="Y13" s="691"/>
    </row>
    <row r="14" spans="1:40" ht="13.5" thickBot="1">
      <c r="A14" s="321" t="s">
        <v>212</v>
      </c>
      <c r="B14" s="321"/>
      <c r="C14" s="768" t="str">
        <f>'Déplacement 2026'!C14</f>
        <v>Choisir</v>
      </c>
      <c r="D14" s="768"/>
      <c r="E14" s="320" t="s">
        <v>446</v>
      </c>
      <c r="G14" s="322"/>
      <c r="K14" s="173" t="s">
        <v>354</v>
      </c>
      <c r="L14" s="41"/>
      <c r="M14" s="41"/>
      <c r="N14" s="41"/>
      <c r="O14" s="41"/>
      <c r="P14" s="41"/>
      <c r="Y14" s="691"/>
    </row>
    <row r="15" spans="1:40" ht="13.5" thickTop="1">
      <c r="A15" s="314" t="s">
        <v>184</v>
      </c>
      <c r="B15" s="314" t="s">
        <v>150</v>
      </c>
      <c r="C15" s="314" t="s">
        <v>151</v>
      </c>
      <c r="D15" s="315" t="s">
        <v>0</v>
      </c>
      <c r="E15" s="313" t="s">
        <v>152</v>
      </c>
      <c r="F15" s="314" t="s">
        <v>151</v>
      </c>
      <c r="G15" s="315" t="s">
        <v>0</v>
      </c>
      <c r="H15" s="313" t="s">
        <v>153</v>
      </c>
      <c r="I15" s="314" t="s">
        <v>151</v>
      </c>
      <c r="J15" s="315" t="s">
        <v>0</v>
      </c>
      <c r="K15" s="709" t="s">
        <v>154</v>
      </c>
      <c r="L15" s="710"/>
      <c r="M15" s="755" t="s">
        <v>155</v>
      </c>
      <c r="N15" s="715"/>
      <c r="O15" s="715"/>
      <c r="P15" s="716"/>
      <c r="Q15" s="39" t="s">
        <v>139</v>
      </c>
      <c r="R15" s="298" t="s">
        <v>161</v>
      </c>
      <c r="S15" s="298" t="s">
        <v>163</v>
      </c>
      <c r="T15" s="298" t="s">
        <v>166</v>
      </c>
      <c r="Y15" s="691"/>
      <c r="Z15" s="320"/>
      <c r="AA15" s="320"/>
      <c r="AB15" s="320"/>
      <c r="AC15" s="320"/>
      <c r="AD15" s="320"/>
      <c r="AE15" s="320"/>
      <c r="AF15" s="320"/>
      <c r="AG15" s="320"/>
      <c r="AH15" s="320"/>
      <c r="AI15" s="320"/>
      <c r="AJ15" s="320"/>
      <c r="AK15" s="320"/>
      <c r="AL15" s="320"/>
      <c r="AM15" s="320"/>
      <c r="AN15" s="320"/>
    </row>
    <row r="16" spans="1:40" ht="12.75">
      <c r="A16" s="323" t="s">
        <v>185</v>
      </c>
      <c r="B16" s="323" t="s">
        <v>156</v>
      </c>
      <c r="C16" s="323" t="s">
        <v>157</v>
      </c>
      <c r="D16" s="324" t="s">
        <v>158</v>
      </c>
      <c r="E16" s="325" t="s">
        <v>159</v>
      </c>
      <c r="F16" s="323" t="s">
        <v>157</v>
      </c>
      <c r="G16" s="324" t="s">
        <v>158</v>
      </c>
      <c r="H16" s="325" t="s">
        <v>160</v>
      </c>
      <c r="I16" s="323" t="s">
        <v>157</v>
      </c>
      <c r="J16" s="324" t="s">
        <v>158</v>
      </c>
      <c r="K16" s="711" t="s">
        <v>26</v>
      </c>
      <c r="L16" s="712"/>
      <c r="M16" s="756"/>
      <c r="N16" s="717"/>
      <c r="O16" s="717"/>
      <c r="P16" s="718"/>
      <c r="Q16" s="39">
        <f>IF(O19&gt;2000,2000,O19)</f>
        <v>0</v>
      </c>
      <c r="R16" s="39">
        <f>IF(O19&gt;10000,8000,O19-Q16)</f>
        <v>0</v>
      </c>
      <c r="S16" s="39">
        <f>IF(O19&gt;10000,O19-(Q16+R16),0)</f>
        <v>0</v>
      </c>
      <c r="Y16" s="691"/>
    </row>
    <row r="17" spans="1:39" ht="12.75">
      <c r="A17" s="327" t="s">
        <v>161</v>
      </c>
      <c r="B17" s="328">
        <v>0.32</v>
      </c>
      <c r="C17" s="329" t="str">
        <f>IF(C14=A17,Q16,"")</f>
        <v/>
      </c>
      <c r="D17" s="330" t="str">
        <f>IF(C17="","0,00 €",B17*C17)</f>
        <v>0,00 €</v>
      </c>
      <c r="E17" s="331">
        <v>0.4</v>
      </c>
      <c r="F17" s="329" t="str">
        <f>IF(C14=A17,R16,"")</f>
        <v/>
      </c>
      <c r="G17" s="330" t="str">
        <f>IF(F17="","0,00 €",E17*F17)</f>
        <v>0,00 €</v>
      </c>
      <c r="H17" s="331">
        <v>0.23</v>
      </c>
      <c r="I17" s="329" t="str">
        <f>IF(C14=A17,S16,"")</f>
        <v/>
      </c>
      <c r="J17" s="330" t="str">
        <f>IF(I17="","0,00 €",H17*I17)</f>
        <v>0,00 €</v>
      </c>
      <c r="K17" s="707">
        <f>SUM(J17,G17,D17)</f>
        <v>0</v>
      </c>
      <c r="L17" s="708"/>
      <c r="M17" s="332" t="s">
        <v>151</v>
      </c>
      <c r="N17" s="316" t="s">
        <v>165</v>
      </c>
      <c r="O17" s="725" t="s">
        <v>449</v>
      </c>
      <c r="P17" s="726"/>
      <c r="Y17" s="691"/>
    </row>
    <row r="18" spans="1:39" ht="12.75">
      <c r="A18" s="327" t="s">
        <v>163</v>
      </c>
      <c r="B18" s="328">
        <v>0.41</v>
      </c>
      <c r="C18" s="329" t="str">
        <f>IF(C14=A18,Q16,"")</f>
        <v/>
      </c>
      <c r="D18" s="330" t="str">
        <f>IF(C18="","0,00 €",B18*C18)</f>
        <v>0,00 €</v>
      </c>
      <c r="E18" s="331">
        <v>0.51</v>
      </c>
      <c r="F18" s="329" t="str">
        <f>IF(C14=A18,R16,"")</f>
        <v/>
      </c>
      <c r="G18" s="330" t="str">
        <f>IF(F18="","0,00 €",E18*F18)</f>
        <v>0,00 €</v>
      </c>
      <c r="H18" s="331">
        <v>0.3</v>
      </c>
      <c r="I18" s="329" t="str">
        <f>IF(C14=A18,S16,"")</f>
        <v/>
      </c>
      <c r="J18" s="330" t="str">
        <f>IF(I18="","0,00 €",H18*I18)</f>
        <v>0,00 €</v>
      </c>
      <c r="K18" s="707">
        <f>SUM(J18,G18,D18)</f>
        <v>0</v>
      </c>
      <c r="L18" s="708"/>
      <c r="M18" s="333" t="s">
        <v>448</v>
      </c>
      <c r="N18" s="297" t="s">
        <v>164</v>
      </c>
      <c r="O18" s="727" t="s">
        <v>450</v>
      </c>
      <c r="P18" s="728"/>
      <c r="Q18" s="298"/>
      <c r="R18" s="298"/>
      <c r="S18" s="298"/>
      <c r="T18" s="298"/>
      <c r="U18" s="298"/>
      <c r="V18" s="298"/>
      <c r="W18" s="298"/>
      <c r="X18" s="298"/>
      <c r="Y18" s="691"/>
      <c r="Z18" s="334"/>
      <c r="AA18" s="334"/>
      <c r="AB18" s="334"/>
      <c r="AC18" s="334"/>
      <c r="AD18" s="334"/>
      <c r="AE18" s="334"/>
      <c r="AF18" s="334"/>
      <c r="AG18" s="334"/>
      <c r="AH18" s="334"/>
      <c r="AI18" s="334"/>
      <c r="AJ18" s="334"/>
      <c r="AK18" s="334"/>
      <c r="AL18" s="334"/>
      <c r="AM18" s="334"/>
    </row>
    <row r="19" spans="1:39" ht="12.75">
      <c r="A19" s="327" t="s">
        <v>166</v>
      </c>
      <c r="B19" s="328">
        <v>0.45</v>
      </c>
      <c r="C19" s="329" t="str">
        <f>IF(C14=A19,Q16,"")</f>
        <v/>
      </c>
      <c r="D19" s="330" t="str">
        <f>IF(C19="","0,00 €",B19*C19)</f>
        <v>0,00 €</v>
      </c>
      <c r="E19" s="331">
        <v>0.55000000000000004</v>
      </c>
      <c r="F19" s="329" t="str">
        <f>IF(C14=A19,R16,"")</f>
        <v/>
      </c>
      <c r="G19" s="330" t="str">
        <f>IF(F19="","0,00 €",E19*F19)</f>
        <v>0,00 €</v>
      </c>
      <c r="H19" s="335">
        <v>0.32</v>
      </c>
      <c r="I19" s="336" t="str">
        <f>IF(C14=A19,S16,"")</f>
        <v/>
      </c>
      <c r="J19" s="330" t="str">
        <f>IF(I19="","0,00 €",H19*I19)</f>
        <v>0,00 €</v>
      </c>
      <c r="K19" s="707">
        <f>SUM(J19,G19,D19)</f>
        <v>0</v>
      </c>
      <c r="L19" s="708"/>
      <c r="M19" s="351">
        <v>0</v>
      </c>
      <c r="N19" s="352">
        <f>MIN(P12:P13)</f>
        <v>0</v>
      </c>
      <c r="O19" s="705">
        <f>SUM(M19*N19)</f>
        <v>0</v>
      </c>
      <c r="P19" s="706"/>
      <c r="Q19" s="39" t="s">
        <v>211</v>
      </c>
      <c r="Y19" s="691"/>
    </row>
    <row r="20" spans="1:39" s="30" customFormat="1" ht="13.5" thickBot="1">
      <c r="F20" s="295"/>
      <c r="G20" s="295"/>
      <c r="H20" s="295"/>
      <c r="I20" s="295"/>
      <c r="J20" s="296" t="s">
        <v>167</v>
      </c>
      <c r="K20" s="703">
        <f>SUM(K17:K19)</f>
        <v>0</v>
      </c>
      <c r="L20" s="704"/>
      <c r="M20" s="356"/>
      <c r="N20" s="353"/>
      <c r="O20" s="354"/>
      <c r="P20" s="355"/>
      <c r="Y20" s="691"/>
    </row>
    <row r="21" spans="1:39" s="59" customFormat="1" ht="6.75" thickTop="1">
      <c r="A21" s="535"/>
      <c r="B21" s="535"/>
      <c r="C21" s="535"/>
      <c r="D21" s="535"/>
      <c r="E21" s="535"/>
      <c r="M21" s="532"/>
      <c r="N21" s="533"/>
      <c r="O21" s="536"/>
      <c r="P21" s="537"/>
      <c r="Y21" s="691"/>
    </row>
    <row r="22" spans="1:39" ht="12.75">
      <c r="A22" s="241" t="s">
        <v>463</v>
      </c>
      <c r="B22" s="241"/>
      <c r="C22" s="241"/>
      <c r="D22" s="241"/>
      <c r="E22" s="241"/>
      <c r="F22" s="241"/>
      <c r="G22" s="241"/>
      <c r="H22" s="241"/>
      <c r="Y22" s="691"/>
    </row>
    <row r="23" spans="1:39" ht="11.25" thickBot="1">
      <c r="A23" s="39" t="s">
        <v>458</v>
      </c>
      <c r="M23" s="298"/>
      <c r="N23" s="162"/>
      <c r="O23" s="299"/>
      <c r="P23" s="300"/>
      <c r="Y23" s="691"/>
    </row>
    <row r="24" spans="1:39" s="30" customFormat="1" ht="13.5" thickTop="1">
      <c r="A24" s="337"/>
      <c r="B24" s="337"/>
      <c r="C24" s="337"/>
      <c r="D24" s="337"/>
      <c r="E24" s="337"/>
      <c r="F24" s="337"/>
      <c r="G24" s="337"/>
      <c r="H24" s="326"/>
      <c r="I24" s="327" t="s">
        <v>176</v>
      </c>
      <c r="J24" s="316" t="s">
        <v>169</v>
      </c>
      <c r="K24" s="338" t="s">
        <v>0</v>
      </c>
      <c r="L24" s="339"/>
      <c r="M24" s="49"/>
      <c r="N24" s="301"/>
      <c r="O24" s="302"/>
      <c r="P24" s="242"/>
      <c r="Y24" s="691"/>
    </row>
    <row r="25" spans="1:39" s="30" customFormat="1" ht="12.75">
      <c r="A25" s="729" t="s">
        <v>334</v>
      </c>
      <c r="B25" s="730"/>
      <c r="C25" s="730"/>
      <c r="D25" s="730"/>
      <c r="E25" s="730"/>
      <c r="F25" s="730"/>
      <c r="G25" s="730"/>
      <c r="H25" s="730"/>
      <c r="I25" s="243">
        <v>0</v>
      </c>
      <c r="J25" s="240">
        <v>0</v>
      </c>
      <c r="K25" s="707">
        <f>SUM(I25*J25)</f>
        <v>0</v>
      </c>
      <c r="L25" s="708"/>
      <c r="M25" s="49"/>
      <c r="N25" s="301"/>
      <c r="O25" s="302"/>
      <c r="P25" s="242"/>
      <c r="Y25" s="691"/>
    </row>
    <row r="26" spans="1:39" s="30" customFormat="1" ht="13.5" thickBot="1">
      <c r="A26" s="28"/>
      <c r="B26" s="28"/>
      <c r="C26" s="28"/>
      <c r="D26" s="28"/>
      <c r="E26" s="340"/>
      <c r="F26" s="295"/>
      <c r="G26" s="295"/>
      <c r="H26" s="295"/>
      <c r="I26" s="295"/>
      <c r="J26" s="341" t="s">
        <v>457</v>
      </c>
      <c r="K26" s="703">
        <f>SUM(K23:K25)</f>
        <v>0</v>
      </c>
      <c r="L26" s="704"/>
      <c r="M26" s="49"/>
      <c r="N26" s="301"/>
      <c r="O26" s="302"/>
      <c r="P26" s="242"/>
      <c r="Y26" s="691"/>
    </row>
    <row r="27" spans="1:39" s="59" customFormat="1" ht="6.75" thickTop="1">
      <c r="A27" s="535"/>
      <c r="B27" s="535"/>
      <c r="C27" s="535"/>
      <c r="D27" s="535"/>
      <c r="E27" s="535"/>
      <c r="Y27" s="691"/>
    </row>
    <row r="28" spans="1:39" s="30" customFormat="1" ht="13.5" thickBot="1">
      <c r="A28" s="309" t="s">
        <v>459</v>
      </c>
      <c r="B28" s="309"/>
      <c r="C28" s="309"/>
      <c r="D28" s="309"/>
      <c r="E28" s="309"/>
      <c r="F28" s="309"/>
      <c r="G28" s="309"/>
      <c r="H28" s="309"/>
      <c r="I28" s="776" t="s">
        <v>396</v>
      </c>
      <c r="J28" s="776"/>
      <c r="K28" s="776"/>
      <c r="L28" s="776"/>
      <c r="M28" s="776"/>
      <c r="N28" s="776"/>
      <c r="O28" s="776"/>
      <c r="P28" s="776"/>
      <c r="Y28" s="691"/>
    </row>
    <row r="29" spans="1:39" s="30" customFormat="1" ht="13.5" thickTop="1">
      <c r="A29" s="737"/>
      <c r="B29" s="735"/>
      <c r="C29" s="735"/>
      <c r="D29" s="736"/>
      <c r="E29" s="734" t="s">
        <v>173</v>
      </c>
      <c r="F29" s="735"/>
      <c r="G29" s="736"/>
      <c r="H29" s="734" t="s">
        <v>174</v>
      </c>
      <c r="I29" s="735"/>
      <c r="J29" s="736"/>
      <c r="K29" s="721" t="s">
        <v>154</v>
      </c>
      <c r="L29" s="722"/>
      <c r="M29" s="715" t="s">
        <v>464</v>
      </c>
      <c r="N29" s="715"/>
      <c r="O29" s="715"/>
      <c r="P29" s="716"/>
      <c r="Y29" s="691"/>
    </row>
    <row r="30" spans="1:39" s="30" customFormat="1" ht="12.75">
      <c r="A30" s="310"/>
      <c r="B30" s="311"/>
      <c r="C30" s="311"/>
      <c r="D30" s="312"/>
      <c r="E30" s="313" t="s">
        <v>175</v>
      </c>
      <c r="F30" s="314" t="s">
        <v>169</v>
      </c>
      <c r="G30" s="315" t="s">
        <v>0</v>
      </c>
      <c r="H30" s="313" t="s">
        <v>175</v>
      </c>
      <c r="I30" s="314" t="s">
        <v>169</v>
      </c>
      <c r="J30" s="315" t="s">
        <v>0</v>
      </c>
      <c r="K30" s="723"/>
      <c r="L30" s="724"/>
      <c r="M30" s="717"/>
      <c r="N30" s="717"/>
      <c r="O30" s="717"/>
      <c r="P30" s="718"/>
      <c r="Y30" s="691"/>
    </row>
    <row r="31" spans="1:39" s="30" customFormat="1" ht="12.75">
      <c r="A31" s="729" t="s">
        <v>283</v>
      </c>
      <c r="B31" s="730"/>
      <c r="C31" s="730"/>
      <c r="D31" s="731"/>
      <c r="E31" s="331">
        <f>SUM(H31/2)</f>
        <v>60</v>
      </c>
      <c r="F31" s="161">
        <v>0</v>
      </c>
      <c r="G31" s="342">
        <f>SUM(E31*F31)</f>
        <v>0</v>
      </c>
      <c r="H31" s="331">
        <v>120</v>
      </c>
      <c r="I31" s="161">
        <v>0</v>
      </c>
      <c r="J31" s="342">
        <f>SUM(H31*I31)</f>
        <v>0</v>
      </c>
      <c r="K31" s="713">
        <f>SUM(G31+J31)</f>
        <v>0</v>
      </c>
      <c r="L31" s="714"/>
      <c r="M31" s="332" t="s">
        <v>151</v>
      </c>
      <c r="N31" s="314" t="s">
        <v>466</v>
      </c>
      <c r="O31" s="314" t="s">
        <v>278</v>
      </c>
      <c r="P31" s="719" t="s">
        <v>162</v>
      </c>
      <c r="Y31" s="691"/>
    </row>
    <row r="32" spans="1:39" s="30" customFormat="1" ht="12.75">
      <c r="A32" s="729" t="s">
        <v>284</v>
      </c>
      <c r="B32" s="730"/>
      <c r="C32" s="730"/>
      <c r="D32" s="731"/>
      <c r="E32" s="331">
        <f>SUM(H32/2)</f>
        <v>54</v>
      </c>
      <c r="F32" s="161">
        <v>0</v>
      </c>
      <c r="G32" s="342">
        <f>SUM(E32*F32)</f>
        <v>0</v>
      </c>
      <c r="H32" s="331">
        <f>SUM(H31)-(H31*10%)</f>
        <v>108</v>
      </c>
      <c r="I32" s="161">
        <v>0</v>
      </c>
      <c r="J32" s="342">
        <f>SUM(H32*I32)</f>
        <v>0</v>
      </c>
      <c r="K32" s="713">
        <f>SUM(G32+J32)</f>
        <v>0</v>
      </c>
      <c r="L32" s="714"/>
      <c r="M32" s="333" t="s">
        <v>465</v>
      </c>
      <c r="N32" s="323" t="s">
        <v>187</v>
      </c>
      <c r="O32" s="343" t="s">
        <v>467</v>
      </c>
      <c r="P32" s="720"/>
      <c r="Y32" s="691"/>
    </row>
    <row r="33" spans="1:25" s="30" customFormat="1" ht="12.75">
      <c r="A33" s="729" t="s">
        <v>285</v>
      </c>
      <c r="B33" s="730"/>
      <c r="C33" s="730"/>
      <c r="D33" s="731"/>
      <c r="E33" s="331">
        <f>SUM(H33/2)</f>
        <v>48</v>
      </c>
      <c r="F33" s="161">
        <v>0</v>
      </c>
      <c r="G33" s="342">
        <f>SUM(E33*F33)</f>
        <v>0</v>
      </c>
      <c r="H33" s="331">
        <f>SUM(H31)-(H31*20%)</f>
        <v>96</v>
      </c>
      <c r="I33" s="161">
        <v>0</v>
      </c>
      <c r="J33" s="342">
        <f>SUM(H33*I33)</f>
        <v>0</v>
      </c>
      <c r="K33" s="713">
        <f>SUM(G33+J33)</f>
        <v>0</v>
      </c>
      <c r="L33" s="714"/>
      <c r="M33" s="332"/>
      <c r="N33" s="314"/>
      <c r="O33" s="344"/>
      <c r="P33" s="345">
        <f>SUM('Déplacement 2028'!P34)</f>
        <v>0</v>
      </c>
      <c r="Y33" s="691"/>
    </row>
    <row r="34" spans="1:25" s="30" customFormat="1" ht="13.9" customHeight="1" thickBot="1">
      <c r="A34" s="729" t="s">
        <v>286</v>
      </c>
      <c r="B34" s="730"/>
      <c r="C34" s="730"/>
      <c r="D34" s="731"/>
      <c r="E34" s="331">
        <f>SUM(H34/2)</f>
        <v>36</v>
      </c>
      <c r="F34" s="161">
        <v>0</v>
      </c>
      <c r="G34" s="342">
        <f>SUM(E34*F34)</f>
        <v>0</v>
      </c>
      <c r="H34" s="331">
        <f>SUM(H31)-(H31*40%)</f>
        <v>72</v>
      </c>
      <c r="I34" s="161">
        <v>0</v>
      </c>
      <c r="J34" s="342">
        <f>SUM(H34*I34)</f>
        <v>0</v>
      </c>
      <c r="K34" s="713">
        <f>SUM(G34+J34)</f>
        <v>0</v>
      </c>
      <c r="L34" s="714"/>
      <c r="M34" s="348"/>
      <c r="N34" s="349"/>
      <c r="O34" s="350"/>
      <c r="P34" s="357">
        <f>SUM(P33+N34+O34)</f>
        <v>0</v>
      </c>
      <c r="Y34" s="691"/>
    </row>
    <row r="35" spans="1:25" s="30" customFormat="1" ht="14.25" thickTop="1" thickBot="1">
      <c r="A35" s="28"/>
      <c r="B35" s="28"/>
      <c r="C35" s="28"/>
      <c r="D35" s="28"/>
      <c r="E35" s="340"/>
      <c r="G35" s="346"/>
      <c r="H35" s="765" t="s">
        <v>468</v>
      </c>
      <c r="I35" s="766"/>
      <c r="J35" s="767"/>
      <c r="K35" s="703">
        <f>SUM(K31:K34)</f>
        <v>0</v>
      </c>
      <c r="L35" s="704"/>
      <c r="M35" s="49"/>
      <c r="P35" s="242"/>
      <c r="Y35" s="691"/>
    </row>
    <row r="36" spans="1:25" s="30" customFormat="1" ht="14.25" thickTop="1" thickBot="1">
      <c r="A36" s="241" t="s">
        <v>177</v>
      </c>
      <c r="B36" s="241"/>
      <c r="C36" s="241"/>
      <c r="D36" s="241"/>
      <c r="E36" s="241"/>
      <c r="M36" s="49"/>
      <c r="P36" s="242"/>
      <c r="Y36" s="691"/>
    </row>
    <row r="37" spans="1:25" s="30" customFormat="1" ht="13.9" customHeight="1" thickTop="1">
      <c r="A37" s="314" t="s">
        <v>178</v>
      </c>
      <c r="B37" s="313" t="s">
        <v>179</v>
      </c>
      <c r="C37" s="314" t="s">
        <v>169</v>
      </c>
      <c r="D37" s="315" t="s">
        <v>0</v>
      </c>
      <c r="E37" s="313" t="s">
        <v>180</v>
      </c>
      <c r="F37" s="314" t="s">
        <v>169</v>
      </c>
      <c r="G37" s="315" t="s">
        <v>0</v>
      </c>
      <c r="H37" s="313" t="s">
        <v>335</v>
      </c>
      <c r="I37" s="314" t="s">
        <v>169</v>
      </c>
      <c r="J37" s="315" t="s">
        <v>0</v>
      </c>
      <c r="K37" s="721" t="s">
        <v>154</v>
      </c>
      <c r="L37" s="722"/>
      <c r="M37" s="770" t="s">
        <v>469</v>
      </c>
      <c r="N37" s="771"/>
      <c r="O37" s="771"/>
      <c r="P37" s="772"/>
      <c r="Y37" s="691"/>
    </row>
    <row r="38" spans="1:25" s="30" customFormat="1" ht="12.75">
      <c r="A38" s="327" t="s">
        <v>181</v>
      </c>
      <c r="B38" s="328">
        <v>20</v>
      </c>
      <c r="C38" s="40"/>
      <c r="D38" s="342">
        <f>SUM(B38*C38)</f>
        <v>0</v>
      </c>
      <c r="E38" s="331">
        <f>SUM(B38/2)</f>
        <v>10</v>
      </c>
      <c r="F38" s="161"/>
      <c r="G38" s="342">
        <f>SUM(E38*F38)</f>
        <v>0</v>
      </c>
      <c r="H38" s="759">
        <v>320</v>
      </c>
      <c r="I38" s="761"/>
      <c r="J38" s="763">
        <f>SUM(H38*I38)</f>
        <v>0</v>
      </c>
      <c r="K38" s="713">
        <f>SUM(J38,G38,D38)</f>
        <v>0</v>
      </c>
      <c r="L38" s="714"/>
      <c r="M38" s="773"/>
      <c r="N38" s="774"/>
      <c r="O38" s="774"/>
      <c r="P38" s="775"/>
      <c r="Y38" s="691"/>
    </row>
    <row r="39" spans="1:25" s="30" customFormat="1" ht="13.9" customHeight="1">
      <c r="A39" s="327" t="s">
        <v>182</v>
      </c>
      <c r="B39" s="328">
        <v>20</v>
      </c>
      <c r="C39" s="40"/>
      <c r="D39" s="342">
        <f>SUM(B39*C39)</f>
        <v>0</v>
      </c>
      <c r="E39" s="732" t="s">
        <v>213</v>
      </c>
      <c r="F39" s="733"/>
      <c r="G39" s="342">
        <v>0</v>
      </c>
      <c r="H39" s="760"/>
      <c r="I39" s="762"/>
      <c r="J39" s="764"/>
      <c r="K39" s="713">
        <f>SUM(D39+G39+J39)</f>
        <v>0</v>
      </c>
      <c r="L39" s="714"/>
      <c r="M39" s="697">
        <f>SUM(K8+K20+K26+K35+K40)</f>
        <v>0</v>
      </c>
      <c r="N39" s="698"/>
      <c r="O39" s="698"/>
      <c r="P39" s="699"/>
      <c r="Y39" s="691"/>
    </row>
    <row r="40" spans="1:25" s="30" customFormat="1" ht="13.9" customHeight="1" thickBot="1">
      <c r="H40" s="748" t="s">
        <v>183</v>
      </c>
      <c r="I40" s="748"/>
      <c r="J40" s="749"/>
      <c r="K40" s="703">
        <f>SUM(K38:K39)</f>
        <v>0</v>
      </c>
      <c r="L40" s="704"/>
      <c r="M40" s="700"/>
      <c r="N40" s="701"/>
      <c r="O40" s="701"/>
      <c r="P40" s="702"/>
      <c r="Y40" s="691"/>
    </row>
    <row r="41" spans="1:25" ht="11.25" thickTop="1">
      <c r="Y41" s="691"/>
    </row>
    <row r="42" spans="1:25" ht="12.75">
      <c r="A42" s="30"/>
      <c r="Y42" s="691"/>
    </row>
    <row r="43" spans="1:25">
      <c r="Y43" s="691"/>
    </row>
    <row r="44" spans="1:25">
      <c r="Y44" s="691"/>
    </row>
    <row r="45" spans="1:25">
      <c r="Y45" s="691"/>
    </row>
    <row r="46" spans="1:25">
      <c r="Y46" s="691"/>
    </row>
    <row r="47" spans="1:25">
      <c r="Y47" s="691"/>
    </row>
    <row r="48" spans="1:25">
      <c r="Y48" s="691"/>
    </row>
    <row r="49" spans="25:25">
      <c r="Y49" s="691"/>
    </row>
    <row r="50" spans="25:25">
      <c r="Y50" s="691"/>
    </row>
    <row r="51" spans="25:25">
      <c r="Y51" s="691"/>
    </row>
    <row r="52" spans="25:25">
      <c r="Y52" s="691"/>
    </row>
    <row r="53" spans="25:25" ht="10.15" customHeight="1">
      <c r="Y53" s="691"/>
    </row>
    <row r="54" spans="25:25" ht="10.15" customHeight="1">
      <c r="Y54" s="691"/>
    </row>
    <row r="55" spans="25:25" ht="10.15" customHeight="1">
      <c r="Y55" s="691"/>
    </row>
    <row r="56" spans="25:25" ht="10.15" customHeight="1">
      <c r="Y56" s="691"/>
    </row>
    <row r="57" spans="25:25" ht="10.15" customHeight="1">
      <c r="Y57" s="691"/>
    </row>
    <row r="58" spans="25:25" ht="10.15" customHeight="1">
      <c r="Y58" s="691"/>
    </row>
    <row r="59" spans="25:25" ht="10.15" customHeight="1">
      <c r="Y59" s="691"/>
    </row>
    <row r="60" spans="25:25" ht="10.15" customHeight="1">
      <c r="Y60" s="691"/>
    </row>
    <row r="61" spans="25:25" ht="10.15" customHeight="1">
      <c r="Y61" s="691"/>
    </row>
    <row r="62" spans="25:25" ht="10.15" customHeight="1">
      <c r="Y62" s="691"/>
    </row>
    <row r="63" spans="25:25" ht="10.15" customHeight="1">
      <c r="Y63" s="691"/>
    </row>
    <row r="64" spans="25:25" ht="10.15" customHeight="1">
      <c r="Y64" s="691"/>
    </row>
    <row r="65" spans="25:25" ht="10.15" customHeight="1">
      <c r="Y65" s="691"/>
    </row>
    <row r="66" spans="25:25" ht="10.15" customHeight="1">
      <c r="Y66" s="691"/>
    </row>
    <row r="67" spans="25:25" ht="10.15" customHeight="1">
      <c r="Y67" s="691"/>
    </row>
    <row r="68" spans="25:25" ht="10.15" customHeight="1">
      <c r="Y68" s="691"/>
    </row>
    <row r="69" spans="25:25" ht="10.15" customHeight="1">
      <c r="Y69" s="691"/>
    </row>
    <row r="70" spans="25:25" ht="10.15" customHeight="1">
      <c r="Y70" s="347"/>
    </row>
    <row r="71" spans="25:25" ht="10.15" customHeight="1">
      <c r="Y71" s="347"/>
    </row>
    <row r="72" spans="25:25" ht="10.15" customHeight="1">
      <c r="Y72" s="347"/>
    </row>
    <row r="73" spans="25:25" ht="10.15" customHeight="1">
      <c r="Y73" s="347"/>
    </row>
    <row r="74" spans="25:25" ht="10.15" customHeight="1">
      <c r="Y74" s="347"/>
    </row>
    <row r="75" spans="25:25" ht="10.15" customHeight="1">
      <c r="Y75" s="347"/>
    </row>
    <row r="76" spans="25:25" ht="10.15" customHeight="1">
      <c r="Y76" s="347"/>
    </row>
    <row r="77" spans="25:25" ht="10.15" customHeight="1">
      <c r="Y77" s="347"/>
    </row>
    <row r="78" spans="25:25" ht="10.15" customHeight="1">
      <c r="Y78" s="347"/>
    </row>
    <row r="79" spans="25:25" ht="10.15" customHeight="1">
      <c r="Y79" s="347"/>
    </row>
    <row r="80" spans="25:25" ht="10.15" customHeight="1">
      <c r="Y80" s="347"/>
    </row>
    <row r="81" spans="25:25" ht="10.15" customHeight="1">
      <c r="Y81" s="347"/>
    </row>
    <row r="82" spans="25:25" ht="10.15" customHeight="1">
      <c r="Y82" s="347"/>
    </row>
    <row r="83" spans="25:25" ht="10.15" customHeight="1">
      <c r="Y83" s="347"/>
    </row>
    <row r="84" spans="25:25" ht="10.15" customHeight="1">
      <c r="Y84" s="347"/>
    </row>
    <row r="85" spans="25:25" ht="10.15" customHeight="1">
      <c r="Y85" s="347"/>
    </row>
    <row r="86" spans="25:25" ht="10.15" customHeight="1">
      <c r="Y86" s="347"/>
    </row>
    <row r="87" spans="25:25" ht="10.15" customHeight="1">
      <c r="Y87" s="347"/>
    </row>
  </sheetData>
  <sheetProtection algorithmName="SHA-512" hashValue="hWF40ZXQ4TA/wxltkBVwnlKf04oIkRQ98cXs7zhqFnqoN7MBic9My4NDosLe8KPWjoUZ0OZNbmpC+MMuN+a6Gg==" saltValue="MBZxpb4iXUW6YJHxSp7JPg==" spinCount="100000" sheet="1" objects="1" scenarios="1"/>
  <dataConsolidate/>
  <mergeCells count="61">
    <mergeCell ref="K8:L8"/>
    <mergeCell ref="A11:P11"/>
    <mergeCell ref="A12:C12"/>
    <mergeCell ref="A13:C13"/>
    <mergeCell ref="D13:G13"/>
    <mergeCell ref="J13:L13"/>
    <mergeCell ref="D12:G12"/>
    <mergeCell ref="J12:L12"/>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A31:D31"/>
    <mergeCell ref="K31:L31"/>
    <mergeCell ref="C14:D14"/>
    <mergeCell ref="K15:L15"/>
    <mergeCell ref="K17:L17"/>
    <mergeCell ref="K39:L39"/>
    <mergeCell ref="M39:P40"/>
    <mergeCell ref="K19:L19"/>
    <mergeCell ref="O19:P19"/>
    <mergeCell ref="A33:D33"/>
    <mergeCell ref="K33:L33"/>
    <mergeCell ref="K20:L20"/>
    <mergeCell ref="A25:H25"/>
    <mergeCell ref="K25:L25"/>
    <mergeCell ref="K26:L26"/>
    <mergeCell ref="I28:P28"/>
    <mergeCell ref="A29:D29"/>
    <mergeCell ref="E29:G29"/>
    <mergeCell ref="H29:J29"/>
    <mergeCell ref="K29:L30"/>
    <mergeCell ref="M29:P30"/>
    <mergeCell ref="H40:J4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s>
  <dataValidations count="4">
    <dataValidation type="whole" operator="greaterThanOrEqual" allowBlank="1" showInputMessage="1" showErrorMessage="1" sqref="P13" xr:uid="{C751C6B9-DF2E-41F0-BE88-A5630EF43EFB}">
      <formula1>0</formula1>
    </dataValidation>
    <dataValidation type="whole" allowBlank="1" showInputMessage="1" showErrorMessage="1" error="Vous devez saisir un nombre entier" sqref="P12" xr:uid="{95637E1D-04CC-49A9-BDA8-DB8023B98B6C}">
      <formula1>0</formula1>
      <formula2>1000</formula2>
    </dataValidation>
    <dataValidation type="whole" operator="lessThan" allowBlank="1" showInputMessage="1" showErrorMessage="1" error="Prise en charge à concurrence de 11 mois par an maximum" sqref="I38:I39" xr:uid="{412B1B44-2191-4D27-ACFA-0B3CD068B086}">
      <formula1>12</formula1>
    </dataValidation>
    <dataValidation type="whole" operator="lessThan" allowBlank="1" showInputMessage="1" showErrorMessage="1" error="Prise en charge à concurrence de 11 mois maximum" sqref="J25" xr:uid="{B202135B-C345-499E-B852-B14441D71571}">
      <formula1>12</formula1>
    </dataValidation>
  </dataValidations>
  <hyperlinks>
    <hyperlink ref="K14" r:id="rId1" xr:uid="{1757C483-311E-4717-9A3A-61314D14913B}"/>
    <hyperlink ref="I28" r:id="rId2" xr:uid="{B0DB5750-D0D1-4833-A683-A134D79BD165}"/>
  </hyperlinks>
  <pageMargins left="0.31496062992125984" right="0.31496062992125984" top="0.15748031496062992" bottom="0.15748031496062992" header="0.31496062992125984" footer="0.31496062992125984"/>
  <pageSetup paperSize="9"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theme="0" tint="-0.249977111117893"/>
  </sheetPr>
  <dimension ref="A1:T137"/>
  <sheetViews>
    <sheetView zoomScaleNormal="100" workbookViewId="0">
      <selection activeCell="A10" sqref="A10:E10"/>
    </sheetView>
  </sheetViews>
  <sheetFormatPr baseColWidth="10" defaultColWidth="8.7109375" defaultRowHeight="14.25"/>
  <cols>
    <col min="1" max="2" width="10.7109375" style="12" customWidth="1"/>
    <col min="3" max="3" width="6.7109375" style="12" customWidth="1"/>
    <col min="4" max="4" width="10.7109375" style="12" customWidth="1"/>
    <col min="5" max="5" width="6.7109375" style="12" customWidth="1"/>
    <col min="6" max="6" width="10.7109375" style="12" customWidth="1"/>
    <col min="7" max="7" width="6.7109375" style="12" customWidth="1"/>
    <col min="8" max="8" width="10.7109375" style="12" customWidth="1"/>
    <col min="9" max="9" width="6.7109375" style="12" customWidth="1"/>
    <col min="10" max="11" width="10.7109375" style="12" customWidth="1"/>
    <col min="12" max="12" width="17.7109375" style="43" customWidth="1"/>
    <col min="13" max="15" width="14.7109375" style="12" bestFit="1" customWidth="1"/>
    <col min="16" max="16384" width="8.7109375" style="12"/>
  </cols>
  <sheetData>
    <row r="1" spans="1:15" ht="153" customHeight="1">
      <c r="A1" s="777"/>
      <c r="B1" s="778"/>
      <c r="C1" s="778"/>
      <c r="D1" s="778"/>
      <c r="E1" s="778"/>
      <c r="F1" s="778"/>
      <c r="G1" s="778"/>
      <c r="H1" s="778"/>
      <c r="I1" s="778"/>
      <c r="J1" s="778"/>
      <c r="K1" s="779"/>
    </row>
    <row r="2" spans="1:15" s="44" customFormat="1" ht="18" customHeight="1">
      <c r="A2" s="780" t="s">
        <v>363</v>
      </c>
      <c r="B2" s="781"/>
      <c r="C2" s="781"/>
      <c r="D2" s="781"/>
      <c r="E2" s="781"/>
      <c r="F2" s="781"/>
      <c r="G2" s="781"/>
      <c r="H2" s="781"/>
      <c r="I2" s="781"/>
      <c r="J2" s="781"/>
      <c r="K2" s="782"/>
      <c r="L2" s="261"/>
    </row>
    <row r="3" spans="1:15" s="44" customFormat="1" ht="18" customHeight="1">
      <c r="A3" s="788" t="str">
        <f>IF(DAPEC!A3&lt;&gt;"SELECTIONNER VOTRE ETABLISSEMENT DANS LA LISTE",DAPEC!A3,"Veuillez sélectionner votre établissement onglet DAPEC ligne 3")</f>
        <v>Veuillez sélectionner votre établissement onglet DAPEC ligne 3</v>
      </c>
      <c r="B3" s="789"/>
      <c r="C3" s="789"/>
      <c r="D3" s="789"/>
      <c r="E3" s="789"/>
      <c r="F3" s="789"/>
      <c r="G3" s="789"/>
      <c r="H3" s="789"/>
      <c r="I3" s="789"/>
      <c r="J3" s="789"/>
      <c r="K3" s="790"/>
      <c r="L3" s="261"/>
    </row>
    <row r="4" spans="1:15" s="44" customFormat="1" ht="18" customHeight="1">
      <c r="A4" s="780" t="s">
        <v>364</v>
      </c>
      <c r="B4" s="781"/>
      <c r="C4" s="781"/>
      <c r="D4" s="781"/>
      <c r="E4" s="781"/>
      <c r="F4" s="781"/>
      <c r="G4" s="781"/>
      <c r="H4" s="781"/>
      <c r="I4" s="781"/>
      <c r="J4" s="781"/>
      <c r="K4" s="782"/>
      <c r="L4" s="261"/>
    </row>
    <row r="5" spans="1:15" s="44" customFormat="1" ht="18" customHeight="1">
      <c r="A5" s="788" t="str">
        <f>IF(DAPEC!B12="","Onglet DAPEC ligne 12",DAPEC!B12)</f>
        <v>Onglet DAPEC ligne 12</v>
      </c>
      <c r="B5" s="789"/>
      <c r="C5" s="789"/>
      <c r="D5" s="789"/>
      <c r="E5" s="789"/>
      <c r="F5" s="789" t="str">
        <f>IF(DAPEC!B14="Sélectionner le grade dans la liste","Onglet DAPEC ligne 14",DAPEC!B14)</f>
        <v>Onglet DAPEC ligne 14</v>
      </c>
      <c r="G5" s="789"/>
      <c r="H5" s="789"/>
      <c r="I5" s="789"/>
      <c r="J5" s="789"/>
      <c r="K5" s="790"/>
      <c r="L5" s="261"/>
    </row>
    <row r="6" spans="1:15" s="44" customFormat="1" ht="18" customHeight="1">
      <c r="A6" s="780" t="s">
        <v>365</v>
      </c>
      <c r="B6" s="781"/>
      <c r="C6" s="781"/>
      <c r="D6" s="781"/>
      <c r="E6" s="781"/>
      <c r="F6" s="781"/>
      <c r="G6" s="781"/>
      <c r="H6" s="781"/>
      <c r="I6" s="781"/>
      <c r="J6" s="781"/>
      <c r="K6" s="782"/>
      <c r="L6" s="261"/>
    </row>
    <row r="7" spans="1:15" s="44" customFormat="1" ht="36" customHeight="1">
      <c r="A7" s="662" t="str">
        <f>IF(DAPEC!A8="SELECTIONNER L'ÉTUDE PROMOTIONNELLE DANS LA LISTE","Veuillez sélectionner l'EP onglet DAPEC ligne 8",DAPEC!A8)</f>
        <v>Veuillez sélectionner l'EP onglet DAPEC ligne 8</v>
      </c>
      <c r="B7" s="663"/>
      <c r="C7" s="663"/>
      <c r="D7" s="663"/>
      <c r="E7" s="663"/>
      <c r="F7" s="663"/>
      <c r="G7" s="663"/>
      <c r="H7" s="663"/>
      <c r="I7" s="663"/>
      <c r="J7" s="663"/>
      <c r="K7" s="664"/>
      <c r="L7" s="261"/>
    </row>
    <row r="8" spans="1:15" s="44" customFormat="1" ht="18" customHeight="1">
      <c r="A8" s="791" t="s">
        <v>366</v>
      </c>
      <c r="B8" s="652"/>
      <c r="C8" s="663" t="str">
        <f>IF(DAPEC!E16="","",DAPEC!E16)</f>
        <v/>
      </c>
      <c r="D8" s="663"/>
      <c r="E8" s="663"/>
      <c r="F8" s="652" t="s">
        <v>367</v>
      </c>
      <c r="G8" s="652"/>
      <c r="H8" s="652"/>
      <c r="I8" s="652"/>
      <c r="J8" s="176" t="str">
        <f>IF(DAPEC!E16="","",VLOOKUP(A7,Diplômes!A3:B34,2,0))</f>
        <v/>
      </c>
      <c r="K8" s="395" t="str">
        <f>IF(C8="","","heures")</f>
        <v/>
      </c>
      <c r="L8" s="261"/>
    </row>
    <row r="9" spans="1:15" s="44" customFormat="1" ht="18" customHeight="1">
      <c r="A9" s="780" t="s">
        <v>368</v>
      </c>
      <c r="B9" s="781"/>
      <c r="C9" s="781"/>
      <c r="D9" s="781"/>
      <c r="E9" s="781"/>
      <c r="F9" s="781"/>
      <c r="G9" s="781"/>
      <c r="H9" s="781"/>
      <c r="I9" s="781"/>
      <c r="J9" s="781"/>
      <c r="K9" s="782"/>
      <c r="L9" s="261"/>
    </row>
    <row r="10" spans="1:15" s="44" customFormat="1" ht="18" customHeight="1">
      <c r="A10" s="792" t="str">
        <f>IF(C8="","",IF(C8="En discontinu",J8,IF(C8="En continu",VLOOKUP(A7,A60:M106,13,0))))</f>
        <v/>
      </c>
      <c r="B10" s="793"/>
      <c r="C10" s="793"/>
      <c r="D10" s="793"/>
      <c r="E10" s="793"/>
      <c r="F10" s="798" t="str">
        <f>IF(C8="","",IF(C8="En continu","mois de salaire","heures de formation"))</f>
        <v/>
      </c>
      <c r="G10" s="798"/>
      <c r="H10" s="798"/>
      <c r="I10" s="798"/>
      <c r="J10" s="798"/>
      <c r="K10" s="799"/>
      <c r="L10" s="261"/>
    </row>
    <row r="11" spans="1:15" s="45" customFormat="1" ht="18" customHeight="1" thickBot="1">
      <c r="A11" s="785"/>
      <c r="B11" s="786"/>
      <c r="C11" s="786"/>
      <c r="D11" s="786"/>
      <c r="E11" s="786"/>
      <c r="F11" s="786"/>
      <c r="G11" s="786"/>
      <c r="H11" s="786"/>
      <c r="I11" s="786"/>
      <c r="J11" s="786"/>
      <c r="K11" s="787"/>
      <c r="L11" s="262"/>
    </row>
    <row r="12" spans="1:15" s="46" customFormat="1" ht="18" customHeight="1">
      <c r="A12" s="794" t="s">
        <v>137247</v>
      </c>
      <c r="B12" s="795"/>
      <c r="C12" s="413" t="s">
        <v>292</v>
      </c>
      <c r="D12" s="414"/>
      <c r="E12" s="413" t="s">
        <v>292</v>
      </c>
      <c r="F12" s="415"/>
      <c r="G12" s="413" t="s">
        <v>292</v>
      </c>
      <c r="H12" s="415"/>
      <c r="I12" s="413" t="s">
        <v>292</v>
      </c>
      <c r="J12" s="415"/>
      <c r="K12" s="783" t="s">
        <v>24</v>
      </c>
      <c r="L12" s="262"/>
    </row>
    <row r="13" spans="1:15" s="46" customFormat="1" ht="36" customHeight="1" thickBot="1">
      <c r="A13" s="796"/>
      <c r="B13" s="797"/>
      <c r="C13" s="416">
        <v>2026</v>
      </c>
      <c r="D13" s="417" t="s">
        <v>0</v>
      </c>
      <c r="E13" s="416">
        <v>2027</v>
      </c>
      <c r="F13" s="418" t="s">
        <v>0</v>
      </c>
      <c r="G13" s="416">
        <v>2028</v>
      </c>
      <c r="H13" s="418" t="s">
        <v>0</v>
      </c>
      <c r="I13" s="416">
        <v>2029</v>
      </c>
      <c r="J13" s="418" t="s">
        <v>0</v>
      </c>
      <c r="K13" s="784"/>
      <c r="L13" s="263"/>
      <c r="M13" s="419"/>
    </row>
    <row r="14" spans="1:15" s="47" customFormat="1" ht="18" customHeight="1" thickBot="1">
      <c r="A14" s="802" t="str">
        <f>IF(F5="Onglet DAPEC ligne 14","",IF(C8="En continu",VLOOKUP(F5,A117:B131,2,0),""))</f>
        <v/>
      </c>
      <c r="B14" s="803"/>
      <c r="C14" s="420">
        <f>IF(DAPEC!A3="SELECTIONNER VOTRE ETABLISSEMENT DANS LA LISTE",0,IF(DAPEC!E16="En discontinu",0,VLOOKUP(A7,'Déplacement Forfait'!B41:X72,19,0)))</f>
        <v>0</v>
      </c>
      <c r="D14" s="421" t="str">
        <f>IF(A14="","",SUM(A14*C14))</f>
        <v/>
      </c>
      <c r="E14" s="420">
        <f>IF(DAPEC!A3="SELECTIONNER VOTRE ETABLISSEMENT DANS LA LISTE",0,IF(DAPEC!E16="En discontinu",0,VLOOKUP(A7,'Déplacement Forfait'!B41:X72,20,0)))</f>
        <v>0</v>
      </c>
      <c r="F14" s="421" t="str">
        <f>IF(A14="","",SUM(A14*E14))</f>
        <v/>
      </c>
      <c r="G14" s="420">
        <f>IF(DAPEC!A3="SELECTIONNER VOTRE ETABLISSEMENT DANS LA LISTE",0,IF(DAPEC!E16="En discontinu",0,VLOOKUP(A7,'Déplacement Forfait'!B41:X72,21,0)))</f>
        <v>0</v>
      </c>
      <c r="H14" s="421" t="str">
        <f>IF(A14="","",SUM(A14*G14))</f>
        <v/>
      </c>
      <c r="I14" s="420">
        <f>IF(DAPEC!A3="SELECTIONNER VOTRE ETABLISSEMENT DANS LA LISTE",0,IF(DAPEC!E16="En discontinu",0,VLOOKUP(A7,'Déplacement Forfait'!B41:X72,22,0)))</f>
        <v>0</v>
      </c>
      <c r="J14" s="421" t="str">
        <f>IF(A14="","",SUM(A14*I14))</f>
        <v/>
      </c>
      <c r="K14" s="429" t="str">
        <f>IF(A14="","",SUM(D14+F14+H14+J14))</f>
        <v/>
      </c>
      <c r="L14" s="264"/>
      <c r="M14" s="265"/>
      <c r="N14" s="265"/>
      <c r="O14" s="265"/>
    </row>
    <row r="15" spans="1:15" s="47" customFormat="1" ht="18" customHeight="1">
      <c r="A15" s="804" t="str">
        <f>IF(AND(C8="En continu",A10&gt;12),"Prise en charge d'une durée de 11 mois par année de formation.","")</f>
        <v/>
      </c>
      <c r="B15" s="805"/>
      <c r="C15" s="805"/>
      <c r="D15" s="805"/>
      <c r="E15" s="805"/>
      <c r="F15" s="805"/>
      <c r="G15" s="805"/>
      <c r="H15" s="805"/>
      <c r="I15" s="805"/>
      <c r="J15" s="805"/>
      <c r="K15" s="806"/>
      <c r="L15" s="266"/>
      <c r="M15" s="422"/>
      <c r="N15" s="422"/>
      <c r="O15" s="422"/>
    </row>
    <row r="16" spans="1:15" s="47" customFormat="1" ht="18" customHeight="1">
      <c r="A16" s="804"/>
      <c r="B16" s="805"/>
      <c r="C16" s="805"/>
      <c r="D16" s="805"/>
      <c r="E16" s="805"/>
      <c r="F16" s="805"/>
      <c r="G16" s="805"/>
      <c r="H16" s="805"/>
      <c r="I16" s="805"/>
      <c r="J16" s="805"/>
      <c r="K16" s="806"/>
      <c r="L16" s="266"/>
      <c r="M16" s="422"/>
      <c r="N16" s="422"/>
      <c r="O16" s="422"/>
    </row>
    <row r="17" spans="1:13" s="423" customFormat="1" ht="54" customHeight="1">
      <c r="A17" s="807" t="str">
        <f>IF(C8="En continu","",IF(C8="","","Pour les formations en discontinu, on utilise la règle suivante, afin de déterminer un coût horaire. Dans notre cas le décompte est le suivant :"))</f>
        <v/>
      </c>
      <c r="B17" s="801"/>
      <c r="C17" s="801"/>
      <c r="D17" s="801"/>
      <c r="E17" s="801"/>
      <c r="F17" s="801"/>
      <c r="G17" s="801"/>
      <c r="H17" s="801"/>
      <c r="I17" s="801"/>
      <c r="J17" s="801"/>
      <c r="K17" s="812"/>
      <c r="L17" s="267"/>
    </row>
    <row r="18" spans="1:13" s="423" customFormat="1" ht="18" customHeight="1">
      <c r="A18" s="807" t="str">
        <f>IF(C8="En discontinu","Forfait mensuel","")</f>
        <v/>
      </c>
      <c r="B18" s="801"/>
      <c r="C18" s="430" t="str">
        <f>IF(C8="En discontinu","/","")</f>
        <v/>
      </c>
      <c r="D18" s="801" t="str">
        <f>IF(C8="En discontinu","heures mois","")</f>
        <v/>
      </c>
      <c r="E18" s="801"/>
      <c r="F18" s="430" t="str">
        <f>IF(C8="En discontinu","=","")</f>
        <v/>
      </c>
      <c r="G18" s="801" t="str">
        <f>IF(C8="En discontinu","coût horaire","")</f>
        <v/>
      </c>
      <c r="H18" s="801"/>
      <c r="I18" s="430" t="str">
        <f>IF(C8="En discontinu","X","")</f>
        <v/>
      </c>
      <c r="J18" s="801" t="str">
        <f>IF(C8="En discontinu","heures formation","")</f>
        <v/>
      </c>
      <c r="K18" s="812"/>
      <c r="L18" s="267"/>
    </row>
    <row r="19" spans="1:13" s="144" customFormat="1" ht="18" customHeight="1" thickBot="1">
      <c r="A19" s="808" t="str">
        <f>IF(C8="En discontinu",VLOOKUP(F5,A117:B131,2),"")</f>
        <v/>
      </c>
      <c r="B19" s="809"/>
      <c r="C19" s="430" t="str">
        <f>IF(C8="En discontinu","/","")</f>
        <v/>
      </c>
      <c r="D19" s="810" t="str">
        <f>IF(C8="En discontinu","151,67","")</f>
        <v/>
      </c>
      <c r="E19" s="810"/>
      <c r="F19" s="431" t="str">
        <f>IF(C8="En discontinu","=","")</f>
        <v/>
      </c>
      <c r="G19" s="811" t="str">
        <f>IF(C8="En discontinu",VLOOKUP(F5,A117:B131,2)/151.67,"")</f>
        <v/>
      </c>
      <c r="H19" s="811"/>
      <c r="I19" s="430" t="str">
        <f>IF(C8="En discontinu","X","")</f>
        <v/>
      </c>
      <c r="J19" s="811" t="str">
        <f>IF(DAPEC!E16="En discontinu",G19*J8,"")</f>
        <v/>
      </c>
      <c r="K19" s="818"/>
      <c r="L19" s="222"/>
    </row>
    <row r="20" spans="1:13" s="406" customFormat="1" ht="15" customHeight="1">
      <c r="A20" s="794" t="s">
        <v>137247</v>
      </c>
      <c r="B20" s="795"/>
      <c r="C20" s="424" t="s">
        <v>293</v>
      </c>
      <c r="D20" s="425"/>
      <c r="E20" s="424" t="s">
        <v>293</v>
      </c>
      <c r="F20" s="426"/>
      <c r="G20" s="424" t="s">
        <v>293</v>
      </c>
      <c r="H20" s="426"/>
      <c r="I20" s="424" t="s">
        <v>293</v>
      </c>
      <c r="J20" s="426"/>
      <c r="K20" s="783" t="s">
        <v>24</v>
      </c>
      <c r="L20" s="268"/>
    </row>
    <row r="21" spans="1:13" s="406" customFormat="1" ht="54" customHeight="1" thickBot="1">
      <c r="A21" s="796"/>
      <c r="B21" s="797"/>
      <c r="C21" s="416">
        <v>2026</v>
      </c>
      <c r="D21" s="417" t="s">
        <v>0</v>
      </c>
      <c r="E21" s="416">
        <v>2027</v>
      </c>
      <c r="F21" s="418" t="s">
        <v>0</v>
      </c>
      <c r="G21" s="416">
        <v>2028</v>
      </c>
      <c r="H21" s="418" t="s">
        <v>0</v>
      </c>
      <c r="I21" s="416">
        <v>2029</v>
      </c>
      <c r="J21" s="418" t="s">
        <v>0</v>
      </c>
      <c r="K21" s="784"/>
      <c r="L21" s="268"/>
    </row>
    <row r="22" spans="1:13" s="406" customFormat="1" ht="18" customHeight="1" thickBot="1">
      <c r="A22" s="802" t="str">
        <f>IF(C8="En discontinu",VLOOKUP(F5,A117:B131,2),"")</f>
        <v/>
      </c>
      <c r="B22" s="803"/>
      <c r="C22" s="428"/>
      <c r="D22" s="427" t="str">
        <f>IF(A22="","",SUM(C22*(A22/151.67)))</f>
        <v/>
      </c>
      <c r="E22" s="428"/>
      <c r="F22" s="427" t="str">
        <f>IF(A22="","",SUM(E22*(A22/151.67)))</f>
        <v/>
      </c>
      <c r="G22" s="428"/>
      <c r="H22" s="427" t="str">
        <f>IF(A22="","",SUM(G22*(A22/151.67)))</f>
        <v/>
      </c>
      <c r="I22" s="428"/>
      <c r="J22" s="427" t="str">
        <f>IF(A22="","",SUM(I22*(A22/151.67)))</f>
        <v/>
      </c>
      <c r="K22" s="432" t="str">
        <f>IF(A22="","",SUM(D22+F22+H22+J22))</f>
        <v/>
      </c>
      <c r="L22" s="268"/>
    </row>
    <row r="23" spans="1:13" ht="34.9" customHeight="1">
      <c r="A23" s="662" t="str">
        <f>IF(DAPEC!E16="","",IF(A22="","",IF(C22+E22+G22+I22&lt;&gt;A10,"Il y a une incohérence entre le nombre d'heures de la formation et votre décompte de prise en charge.","")))</f>
        <v/>
      </c>
      <c r="B23" s="663"/>
      <c r="C23" s="663"/>
      <c r="D23" s="663"/>
      <c r="E23" s="663"/>
      <c r="F23" s="663"/>
      <c r="G23" s="663"/>
      <c r="H23" s="663"/>
      <c r="I23" s="663"/>
      <c r="J23" s="663"/>
      <c r="K23" s="664"/>
      <c r="L23" s="12"/>
    </row>
    <row r="24" spans="1:13" ht="13.9" customHeight="1">
      <c r="A24" s="399" t="s">
        <v>147</v>
      </c>
      <c r="B24" s="678" t="str">
        <f>IF(DAPEC!B30="","",DAPEC!B30)</f>
        <v/>
      </c>
      <c r="C24" s="678"/>
      <c r="D24" s="678"/>
      <c r="E24" s="678"/>
      <c r="F24" s="678"/>
      <c r="G24" s="684" t="s">
        <v>149</v>
      </c>
      <c r="H24" s="684"/>
      <c r="I24" s="684"/>
      <c r="J24" s="684"/>
      <c r="K24" s="685"/>
      <c r="L24" s="396"/>
      <c r="M24" s="396"/>
    </row>
    <row r="25" spans="1:13" ht="13.9" customHeight="1">
      <c r="A25" s="399" t="s">
        <v>148</v>
      </c>
      <c r="B25" s="614">
        <f ca="1">TODAY()</f>
        <v>45919</v>
      </c>
      <c r="C25" s="614"/>
      <c r="D25" s="614"/>
      <c r="E25" s="394"/>
      <c r="F25" s="394"/>
      <c r="G25" s="674" t="str">
        <f>IF(DAPEC!C6="","",DAPEC!C6)</f>
        <v/>
      </c>
      <c r="H25" s="674"/>
      <c r="I25" s="674"/>
      <c r="J25" s="674"/>
      <c r="K25" s="675"/>
      <c r="L25" s="398"/>
      <c r="M25" s="398"/>
    </row>
    <row r="26" spans="1:13" ht="100.15" customHeight="1">
      <c r="A26" s="817"/>
      <c r="B26" s="612"/>
      <c r="C26" s="612"/>
      <c r="D26" s="612"/>
      <c r="E26" s="612"/>
      <c r="F26" s="612"/>
      <c r="G26" s="674"/>
      <c r="H26" s="674"/>
      <c r="I26" s="674"/>
      <c r="J26" s="674"/>
      <c r="K26" s="675"/>
      <c r="L26" s="398"/>
      <c r="M26" s="398"/>
    </row>
    <row r="27" spans="1:13" ht="13.9" customHeight="1">
      <c r="A27" s="817"/>
      <c r="B27" s="612"/>
      <c r="C27" s="612"/>
      <c r="D27" s="612"/>
      <c r="E27" s="612"/>
      <c r="F27" s="612"/>
      <c r="G27" s="674"/>
      <c r="H27" s="674"/>
      <c r="I27" s="674"/>
      <c r="J27" s="674"/>
      <c r="K27" s="675"/>
      <c r="L27" s="398"/>
      <c r="M27" s="398"/>
    </row>
    <row r="28" spans="1:13" s="44" customFormat="1" ht="27.6" customHeight="1">
      <c r="A28" s="815" t="s">
        <v>320</v>
      </c>
      <c r="B28" s="816"/>
      <c r="C28" s="816"/>
      <c r="D28" s="816"/>
      <c r="E28" s="816"/>
      <c r="F28" s="816"/>
      <c r="G28" s="813" t="s">
        <v>296</v>
      </c>
      <c r="H28" s="813"/>
      <c r="I28" s="813"/>
      <c r="J28" s="813"/>
      <c r="K28" s="814"/>
      <c r="L28" s="433"/>
      <c r="M28" s="433"/>
    </row>
    <row r="29" spans="1:13">
      <c r="L29" s="12"/>
    </row>
    <row r="30" spans="1:13">
      <c r="L30" s="12"/>
    </row>
    <row r="31" spans="1:13">
      <c r="L31" s="12"/>
    </row>
    <row r="51" spans="1:15" s="10" customFormat="1" hidden="1">
      <c r="L51" s="216"/>
    </row>
    <row r="52" spans="1:15" s="10" customFormat="1" hidden="1">
      <c r="L52" s="216"/>
    </row>
    <row r="53" spans="1:15" s="10" customFormat="1" hidden="1">
      <c r="L53" s="216"/>
    </row>
    <row r="54" spans="1:15" s="10" customFormat="1" hidden="1">
      <c r="L54" s="216"/>
    </row>
    <row r="55" spans="1:15" s="10" customFormat="1" hidden="1">
      <c r="L55" s="216"/>
    </row>
    <row r="56" spans="1:15" s="10" customFormat="1" hidden="1">
      <c r="L56" s="216"/>
    </row>
    <row r="57" spans="1:15" s="10" customFormat="1" hidden="1">
      <c r="L57" s="216"/>
    </row>
    <row r="58" spans="1:15" s="216" customFormat="1" hidden="1"/>
    <row r="59" spans="1:15" s="216" customFormat="1" ht="22.5" hidden="1">
      <c r="A59" s="800" t="s">
        <v>143</v>
      </c>
      <c r="B59" s="800"/>
      <c r="C59" s="800"/>
      <c r="D59" s="800"/>
      <c r="E59" s="800"/>
      <c r="F59" s="800"/>
      <c r="G59" s="800"/>
      <c r="H59" s="800"/>
      <c r="I59" s="800"/>
      <c r="J59" s="800"/>
      <c r="K59" s="518" t="str">
        <f>IF(DAPEC!C40&lt;45504,"1er semestre","2e semestre")</f>
        <v>1er semestre</v>
      </c>
      <c r="L59" s="517" t="s">
        <v>384</v>
      </c>
      <c r="M59" s="519" t="s">
        <v>385</v>
      </c>
      <c r="N59" s="520"/>
    </row>
    <row r="60" spans="1:15" s="522" customFormat="1" ht="12.75" hidden="1">
      <c r="A60" s="521" t="s">
        <v>563</v>
      </c>
      <c r="L60" s="523">
        <v>1200</v>
      </c>
      <c r="M60" s="524">
        <v>10</v>
      </c>
      <c r="N60" s="546">
        <v>2000</v>
      </c>
      <c r="O60" s="522" t="s">
        <v>294</v>
      </c>
    </row>
    <row r="61" spans="1:15" s="522" customFormat="1" ht="12.75" hidden="1">
      <c r="A61" s="521" t="s">
        <v>544</v>
      </c>
      <c r="L61" s="523">
        <v>820</v>
      </c>
      <c r="M61" s="524">
        <v>5</v>
      </c>
      <c r="N61" s="546">
        <v>2000</v>
      </c>
      <c r="O61" s="522" t="s">
        <v>295</v>
      </c>
    </row>
    <row r="62" spans="1:15" s="522" customFormat="1" ht="12.75" hidden="1">
      <c r="A62" s="525" t="s">
        <v>531</v>
      </c>
      <c r="L62" s="523">
        <v>5198</v>
      </c>
      <c r="M62" s="524">
        <v>54</v>
      </c>
      <c r="N62" s="546">
        <v>8000</v>
      </c>
      <c r="O62" s="522" t="s">
        <v>294</v>
      </c>
    </row>
    <row r="63" spans="1:15" s="522" customFormat="1" ht="12.75" hidden="1">
      <c r="A63" s="525" t="s">
        <v>530</v>
      </c>
      <c r="L63" s="523">
        <v>3368</v>
      </c>
      <c r="M63" s="525">
        <v>32</v>
      </c>
      <c r="N63" s="546">
        <v>6000</v>
      </c>
      <c r="O63" s="522" t="s">
        <v>294</v>
      </c>
    </row>
    <row r="64" spans="1:15" s="522" customFormat="1" ht="12.75" hidden="1">
      <c r="A64" s="525" t="s">
        <v>485</v>
      </c>
      <c r="L64" s="523">
        <v>1470</v>
      </c>
      <c r="M64" s="524">
        <v>10</v>
      </c>
      <c r="N64" s="546">
        <v>2000</v>
      </c>
      <c r="O64" s="522" t="s">
        <v>294</v>
      </c>
    </row>
    <row r="65" spans="1:15" s="522" customFormat="1" ht="12.75" hidden="1">
      <c r="A65" s="521" t="s">
        <v>547</v>
      </c>
      <c r="L65" s="523">
        <v>1435</v>
      </c>
      <c r="M65" s="524">
        <v>10</v>
      </c>
      <c r="N65" s="546">
        <v>2000</v>
      </c>
      <c r="O65" s="522" t="s">
        <v>294</v>
      </c>
    </row>
    <row r="66" spans="1:15" s="522" customFormat="1" ht="12.75" hidden="1">
      <c r="A66" s="525" t="s">
        <v>537</v>
      </c>
      <c r="L66" s="523">
        <v>1407</v>
      </c>
      <c r="M66" s="524">
        <v>10</v>
      </c>
      <c r="N66" s="546">
        <v>2000</v>
      </c>
      <c r="O66" s="522" t="s">
        <v>294</v>
      </c>
    </row>
    <row r="67" spans="1:15" s="522" customFormat="1" ht="12.75" hidden="1">
      <c r="A67" s="525" t="s">
        <v>565</v>
      </c>
      <c r="L67" s="523">
        <v>1365</v>
      </c>
      <c r="M67" s="524">
        <v>9</v>
      </c>
      <c r="N67" s="546">
        <v>2000</v>
      </c>
      <c r="O67" s="522" t="s">
        <v>294</v>
      </c>
    </row>
    <row r="68" spans="1:15" s="522" customFormat="1" ht="12.75" hidden="1">
      <c r="A68" s="525" t="s">
        <v>137218</v>
      </c>
      <c r="L68" s="523">
        <v>1540</v>
      </c>
      <c r="M68" s="524">
        <v>10</v>
      </c>
      <c r="N68" s="546">
        <v>2000</v>
      </c>
      <c r="O68" s="522" t="s">
        <v>294</v>
      </c>
    </row>
    <row r="69" spans="1:15" s="522" customFormat="1" ht="12.75" hidden="1">
      <c r="A69" s="525" t="s">
        <v>566</v>
      </c>
      <c r="L69" s="523" t="str">
        <f>IF(DAPEC!A8=Traitement!A64,DAPEC!E10,"")</f>
        <v/>
      </c>
      <c r="M69" s="526"/>
      <c r="N69" s="546">
        <v>2000</v>
      </c>
      <c r="O69" s="522" t="s">
        <v>295</v>
      </c>
    </row>
    <row r="70" spans="1:15" s="522" customFormat="1" ht="12.75" hidden="1">
      <c r="A70" s="521" t="s">
        <v>539</v>
      </c>
      <c r="L70" s="523">
        <v>3420</v>
      </c>
      <c r="M70" s="524">
        <v>23</v>
      </c>
      <c r="N70" s="546">
        <v>4000</v>
      </c>
      <c r="O70" s="522" t="s">
        <v>295</v>
      </c>
    </row>
    <row r="71" spans="1:15" s="522" customFormat="1" ht="12.75" hidden="1">
      <c r="A71" s="521" t="s">
        <v>137220</v>
      </c>
      <c r="L71" s="523">
        <v>1540</v>
      </c>
      <c r="M71" s="524">
        <v>10</v>
      </c>
      <c r="N71" s="546" t="str">
        <f>IF(DAPEC!A8=Diplômes!A15,2000,"")</f>
        <v/>
      </c>
      <c r="O71" s="522" t="s">
        <v>294</v>
      </c>
    </row>
    <row r="72" spans="1:15" s="522" customFormat="1" ht="12.75" hidden="1">
      <c r="A72" s="525" t="s">
        <v>533</v>
      </c>
      <c r="L72" s="523">
        <v>1100</v>
      </c>
      <c r="M72" s="524">
        <v>7</v>
      </c>
      <c r="N72" s="546">
        <v>2000</v>
      </c>
      <c r="O72" s="522" t="s">
        <v>295</v>
      </c>
    </row>
    <row r="73" spans="1:15" s="522" customFormat="1" ht="12.75" hidden="1">
      <c r="A73" s="525" t="s">
        <v>564</v>
      </c>
      <c r="L73" s="523">
        <v>1200</v>
      </c>
      <c r="M73" s="525">
        <v>8</v>
      </c>
      <c r="N73" s="546">
        <v>2000</v>
      </c>
      <c r="O73" s="522" t="s">
        <v>294</v>
      </c>
    </row>
    <row r="74" spans="1:15" s="522" customFormat="1" ht="12.75" hidden="1">
      <c r="A74" s="525" t="s">
        <v>534</v>
      </c>
      <c r="L74" s="523">
        <v>4200</v>
      </c>
      <c r="M74" s="524">
        <v>32</v>
      </c>
      <c r="N74" s="546">
        <v>6000</v>
      </c>
      <c r="O74" s="522" t="s">
        <v>294</v>
      </c>
    </row>
    <row r="75" spans="1:15" s="522" customFormat="1" ht="12.75" hidden="1">
      <c r="A75" s="525" t="s">
        <v>484</v>
      </c>
      <c r="L75" s="523">
        <v>3450</v>
      </c>
      <c r="M75" s="525">
        <v>23</v>
      </c>
      <c r="N75" s="546">
        <v>4000</v>
      </c>
      <c r="O75" s="522" t="s">
        <v>294</v>
      </c>
    </row>
    <row r="76" spans="1:15" s="522" customFormat="1" ht="12.75" hidden="1">
      <c r="A76" s="525" t="s">
        <v>535</v>
      </c>
      <c r="L76" s="523">
        <v>2000</v>
      </c>
      <c r="M76" s="525">
        <v>13</v>
      </c>
      <c r="N76" s="546">
        <v>2000</v>
      </c>
      <c r="O76" s="522" t="s">
        <v>295</v>
      </c>
    </row>
    <row r="77" spans="1:15" s="522" customFormat="1" ht="12.75" hidden="1">
      <c r="A77" s="525" t="s">
        <v>483</v>
      </c>
      <c r="L77" s="523">
        <v>3200</v>
      </c>
      <c r="M77" s="525">
        <v>32</v>
      </c>
      <c r="N77" s="546">
        <v>6000</v>
      </c>
      <c r="O77" s="522" t="s">
        <v>294</v>
      </c>
    </row>
    <row r="78" spans="1:15" s="522" customFormat="1" ht="12.75" hidden="1">
      <c r="A78" s="525" t="s">
        <v>482</v>
      </c>
      <c r="L78" s="523">
        <v>2522</v>
      </c>
      <c r="M78" s="524">
        <v>18</v>
      </c>
      <c r="N78" s="546">
        <v>3000</v>
      </c>
      <c r="O78" s="522" t="s">
        <v>294</v>
      </c>
    </row>
    <row r="79" spans="1:15" s="522" customFormat="1" ht="12.75" hidden="1">
      <c r="A79" s="521" t="s">
        <v>542</v>
      </c>
      <c r="L79" s="523">
        <v>1500</v>
      </c>
      <c r="M79" s="524">
        <v>10</v>
      </c>
      <c r="N79" s="546">
        <v>2000</v>
      </c>
      <c r="O79" s="522" t="s">
        <v>294</v>
      </c>
    </row>
    <row r="80" spans="1:15" s="522" customFormat="1" ht="12.75" hidden="1">
      <c r="A80" s="525" t="s">
        <v>481</v>
      </c>
      <c r="L80" s="523">
        <v>5460</v>
      </c>
      <c r="M80" s="525">
        <v>54</v>
      </c>
      <c r="N80" s="546">
        <v>8000</v>
      </c>
      <c r="O80" s="522" t="s">
        <v>294</v>
      </c>
    </row>
    <row r="81" spans="1:15" s="522" customFormat="1" ht="12.75" hidden="1">
      <c r="A81" s="525" t="s">
        <v>479</v>
      </c>
      <c r="L81" s="523">
        <v>4200</v>
      </c>
      <c r="M81" s="524">
        <v>32</v>
      </c>
      <c r="N81" s="546">
        <v>6000</v>
      </c>
      <c r="O81" s="522" t="s">
        <v>294</v>
      </c>
    </row>
    <row r="82" spans="1:15" s="522" customFormat="1" ht="12.75" hidden="1">
      <c r="A82" s="525" t="s">
        <v>477</v>
      </c>
      <c r="L82" s="523">
        <v>3600</v>
      </c>
      <c r="M82" s="524">
        <v>24</v>
      </c>
      <c r="N82" s="546">
        <v>4000</v>
      </c>
      <c r="O82" s="522" t="s">
        <v>295</v>
      </c>
    </row>
    <row r="83" spans="1:15" s="522" customFormat="1" ht="12.75" hidden="1">
      <c r="A83" s="521" t="s">
        <v>543</v>
      </c>
      <c r="L83" s="523">
        <v>3550</v>
      </c>
      <c r="M83" s="524">
        <v>23</v>
      </c>
      <c r="N83" s="546">
        <v>4000</v>
      </c>
      <c r="O83" s="522" t="s">
        <v>295</v>
      </c>
    </row>
    <row r="84" spans="1:15" s="522" customFormat="1" ht="12.75" hidden="1">
      <c r="A84" s="525" t="s">
        <v>536</v>
      </c>
      <c r="L84" s="523">
        <v>3160</v>
      </c>
      <c r="M84" s="525">
        <v>21</v>
      </c>
      <c r="N84" s="546">
        <v>4000</v>
      </c>
      <c r="O84" s="522" t="s">
        <v>295</v>
      </c>
    </row>
    <row r="85" spans="1:15" s="522" customFormat="1" ht="12.75" hidden="1">
      <c r="A85" s="525" t="s">
        <v>532</v>
      </c>
      <c r="L85" s="523">
        <v>3260</v>
      </c>
      <c r="M85" s="524">
        <v>32</v>
      </c>
      <c r="N85" s="546">
        <v>6000</v>
      </c>
      <c r="O85" s="522" t="s">
        <v>294</v>
      </c>
    </row>
    <row r="86" spans="1:15" s="522" customFormat="1" ht="12.75" hidden="1">
      <c r="A86" s="525" t="s">
        <v>548</v>
      </c>
      <c r="B86" s="525"/>
      <c r="C86" s="525"/>
      <c r="D86" s="525"/>
      <c r="E86" s="525"/>
      <c r="F86" s="525"/>
      <c r="G86" s="525"/>
      <c r="H86" s="525"/>
      <c r="I86" s="525"/>
      <c r="J86" s="525"/>
      <c r="K86" s="525"/>
      <c r="L86" s="523">
        <v>4200</v>
      </c>
      <c r="M86" s="524">
        <v>32</v>
      </c>
      <c r="N86" s="546">
        <v>6000</v>
      </c>
      <c r="O86" s="522" t="s">
        <v>294</v>
      </c>
    </row>
    <row r="87" spans="1:15" s="522" customFormat="1" ht="12.75" hidden="1">
      <c r="A87" s="525" t="s">
        <v>137222</v>
      </c>
      <c r="B87" s="525"/>
      <c r="C87" s="525"/>
      <c r="D87" s="525"/>
      <c r="E87" s="525"/>
      <c r="F87" s="525"/>
      <c r="G87" s="525"/>
      <c r="H87" s="525"/>
      <c r="I87" s="525"/>
      <c r="J87" s="525"/>
      <c r="K87" s="525"/>
      <c r="L87" s="523">
        <f>(4200/3)*2</f>
        <v>2800</v>
      </c>
      <c r="M87" s="524">
        <v>21</v>
      </c>
      <c r="N87" s="546">
        <v>4000</v>
      </c>
      <c r="O87" s="522" t="s">
        <v>294</v>
      </c>
    </row>
    <row r="88" spans="1:15" s="522" customFormat="1" ht="12.75" hidden="1">
      <c r="A88" s="521" t="s">
        <v>545</v>
      </c>
      <c r="L88" s="523">
        <v>2940</v>
      </c>
      <c r="M88" s="524">
        <v>21</v>
      </c>
      <c r="N88" s="546">
        <v>4000</v>
      </c>
      <c r="O88" s="522" t="s">
        <v>294</v>
      </c>
    </row>
    <row r="89" spans="1:15" s="522" customFormat="1" ht="12.75" hidden="1">
      <c r="A89" s="521" t="s">
        <v>137219</v>
      </c>
      <c r="L89" s="523">
        <v>3600</v>
      </c>
      <c r="M89" s="524">
        <v>21</v>
      </c>
      <c r="N89" s="546">
        <v>4000</v>
      </c>
      <c r="O89" s="522" t="s">
        <v>294</v>
      </c>
    </row>
    <row r="90" spans="1:15" s="522" customFormat="1" ht="12.75" hidden="1">
      <c r="A90" s="525" t="s">
        <v>546</v>
      </c>
      <c r="L90" s="523">
        <v>3600</v>
      </c>
      <c r="M90" s="524">
        <v>21</v>
      </c>
      <c r="N90" s="546">
        <v>4000</v>
      </c>
      <c r="O90" s="522" t="s">
        <v>294</v>
      </c>
    </row>
    <row r="91" spans="1:15" s="522" customFormat="1" ht="12.75" hidden="1">
      <c r="A91" s="525" t="s">
        <v>538</v>
      </c>
      <c r="L91" s="523">
        <v>1400</v>
      </c>
      <c r="M91" s="524">
        <v>10</v>
      </c>
      <c r="N91" s="546">
        <v>2000</v>
      </c>
      <c r="O91" s="522" t="s">
        <v>294</v>
      </c>
    </row>
    <row r="92" spans="1:15" s="216" customFormat="1" hidden="1">
      <c r="A92" s="527"/>
      <c r="B92" s="528"/>
      <c r="C92" s="528"/>
      <c r="D92" s="528"/>
      <c r="E92" s="528"/>
      <c r="F92" s="528"/>
      <c r="G92" s="528"/>
      <c r="H92" s="528"/>
      <c r="I92" s="528"/>
      <c r="J92" s="528"/>
      <c r="K92" s="528"/>
      <c r="L92" s="528"/>
      <c r="M92" s="529"/>
      <c r="N92" s="530">
        <f>SUM(N60:N91)</f>
        <v>117000</v>
      </c>
    </row>
    <row r="93" spans="1:15" s="216" customFormat="1" hidden="1">
      <c r="A93" s="527"/>
      <c r="B93" s="528"/>
      <c r="C93" s="528"/>
      <c r="D93" s="528"/>
      <c r="E93" s="528"/>
      <c r="F93" s="528"/>
      <c r="G93" s="528"/>
      <c r="H93" s="528"/>
      <c r="I93" s="528"/>
      <c r="J93" s="528"/>
      <c r="K93" s="528"/>
      <c r="L93" s="528"/>
      <c r="M93" s="529"/>
      <c r="N93" s="530"/>
    </row>
    <row r="94" spans="1:15" s="216" customFormat="1" hidden="1">
      <c r="A94" s="527"/>
      <c r="B94" s="528"/>
      <c r="C94" s="528"/>
      <c r="D94" s="528"/>
      <c r="E94" s="528"/>
      <c r="F94" s="528"/>
      <c r="G94" s="528"/>
      <c r="H94" s="528"/>
      <c r="I94" s="528"/>
      <c r="J94" s="528"/>
      <c r="K94" s="528"/>
      <c r="L94" s="528"/>
      <c r="M94" s="529"/>
      <c r="N94" s="530"/>
    </row>
    <row r="95" spans="1:15" s="216" customFormat="1" hidden="1">
      <c r="A95" s="527"/>
      <c r="B95" s="528"/>
      <c r="C95" s="528"/>
      <c r="D95" s="528"/>
      <c r="E95" s="528"/>
      <c r="F95" s="528"/>
      <c r="G95" s="528"/>
      <c r="H95" s="528"/>
      <c r="I95" s="528"/>
      <c r="J95" s="528"/>
      <c r="K95" s="528"/>
      <c r="L95" s="528"/>
      <c r="M95" s="529"/>
      <c r="N95" s="530"/>
    </row>
    <row r="96" spans="1:15" s="216" customFormat="1" hidden="1"/>
    <row r="97" spans="1:14" s="216" customFormat="1" hidden="1">
      <c r="A97" s="527"/>
      <c r="B97" s="528"/>
      <c r="C97" s="528"/>
      <c r="D97" s="528"/>
      <c r="E97" s="528"/>
      <c r="F97" s="528"/>
      <c r="G97" s="528"/>
      <c r="H97" s="528"/>
      <c r="I97" s="528"/>
      <c r="J97" s="528"/>
      <c r="K97" s="528"/>
      <c r="L97" s="528"/>
      <c r="M97" s="529"/>
      <c r="N97" s="530"/>
    </row>
    <row r="98" spans="1:14" s="216" customFormat="1" hidden="1">
      <c r="A98" s="527"/>
      <c r="B98" s="528"/>
      <c r="C98" s="528"/>
      <c r="D98" s="528"/>
      <c r="E98" s="528"/>
      <c r="F98" s="528"/>
      <c r="G98" s="528"/>
      <c r="H98" s="528"/>
      <c r="I98" s="528"/>
      <c r="J98" s="528"/>
      <c r="K98" s="528"/>
      <c r="L98" s="528"/>
      <c r="M98" s="529"/>
      <c r="N98" s="530"/>
    </row>
    <row r="99" spans="1:14" s="216" customFormat="1" hidden="1">
      <c r="A99" s="527"/>
      <c r="B99" s="528"/>
      <c r="C99" s="528"/>
      <c r="D99" s="528"/>
      <c r="E99" s="528"/>
      <c r="F99" s="528"/>
      <c r="G99" s="528"/>
      <c r="H99" s="528"/>
      <c r="I99" s="528"/>
      <c r="J99" s="528"/>
      <c r="K99" s="528"/>
      <c r="L99" s="528"/>
      <c r="M99" s="529"/>
      <c r="N99" s="530"/>
    </row>
    <row r="100" spans="1:14" s="216" customFormat="1" hidden="1"/>
    <row r="101" spans="1:14" s="216" customFormat="1" hidden="1">
      <c r="A101" s="527"/>
      <c r="B101" s="528"/>
      <c r="C101" s="528"/>
      <c r="D101" s="528"/>
      <c r="E101" s="528"/>
      <c r="F101" s="528"/>
      <c r="G101" s="528"/>
      <c r="H101" s="528"/>
      <c r="I101" s="528"/>
      <c r="J101" s="528"/>
      <c r="K101" s="528"/>
      <c r="L101" s="528"/>
      <c r="M101" s="529"/>
      <c r="N101" s="530"/>
    </row>
    <row r="102" spans="1:14" s="216" customFormat="1" hidden="1">
      <c r="A102" s="527"/>
      <c r="B102" s="528"/>
      <c r="C102" s="528"/>
      <c r="D102" s="528"/>
      <c r="E102" s="528"/>
      <c r="F102" s="528"/>
      <c r="G102" s="528"/>
      <c r="H102" s="528"/>
      <c r="I102" s="528"/>
      <c r="J102" s="528"/>
      <c r="K102" s="528"/>
      <c r="L102" s="528"/>
      <c r="M102" s="529"/>
      <c r="N102" s="530"/>
    </row>
    <row r="103" spans="1:14" s="216" customFormat="1" hidden="1"/>
    <row r="104" spans="1:14" s="216" customFormat="1" hidden="1"/>
    <row r="105" spans="1:14" s="216" customFormat="1" hidden="1"/>
    <row r="106" spans="1:14" s="216" customFormat="1" hidden="1"/>
    <row r="107" spans="1:14" s="216" customFormat="1" hidden="1"/>
    <row r="108" spans="1:14" s="216" customFormat="1" hidden="1">
      <c r="N108" s="531">
        <f>SUM(N60:N106)</f>
        <v>234000</v>
      </c>
    </row>
    <row r="109" spans="1:14" s="216" customFormat="1" hidden="1"/>
    <row r="110" spans="1:14" s="216" customFormat="1" hidden="1"/>
    <row r="111" spans="1:14" s="216" customFormat="1" hidden="1"/>
    <row r="112" spans="1:14" s="216" customFormat="1" hidden="1"/>
    <row r="113" spans="1:12" s="216" customFormat="1" hidden="1"/>
    <row r="114" spans="1:12" s="216" customFormat="1" hidden="1"/>
    <row r="115" spans="1:12" s="10" customFormat="1" hidden="1"/>
    <row r="116" spans="1:12" s="10" customFormat="1" hidden="1">
      <c r="A116" s="70" t="s">
        <v>206</v>
      </c>
      <c r="B116" s="547"/>
    </row>
    <row r="117" spans="1:12" s="10" customFormat="1" hidden="1">
      <c r="A117" s="70" t="s">
        <v>356</v>
      </c>
      <c r="B117" s="548">
        <v>3450</v>
      </c>
    </row>
    <row r="118" spans="1:12" s="10" customFormat="1" hidden="1">
      <c r="A118" s="70" t="s">
        <v>201</v>
      </c>
      <c r="B118" s="548">
        <v>3050</v>
      </c>
    </row>
    <row r="119" spans="1:12" s="10" customFormat="1" hidden="1">
      <c r="A119" s="3" t="s">
        <v>202</v>
      </c>
      <c r="B119" s="548">
        <v>3050</v>
      </c>
      <c r="L119" s="216"/>
    </row>
    <row r="120" spans="1:12" s="10" customFormat="1" hidden="1">
      <c r="A120" s="3" t="s">
        <v>205</v>
      </c>
      <c r="B120" s="548">
        <v>3050</v>
      </c>
      <c r="L120" s="216"/>
    </row>
    <row r="121" spans="1:12" s="10" customFormat="1" hidden="1">
      <c r="A121" s="3" t="s">
        <v>203</v>
      </c>
      <c r="B121" s="548">
        <v>3450</v>
      </c>
      <c r="L121" s="216"/>
    </row>
    <row r="122" spans="1:12" s="10" customFormat="1" hidden="1">
      <c r="A122" s="3" t="s">
        <v>358</v>
      </c>
      <c r="B122" s="548">
        <v>3650</v>
      </c>
      <c r="L122" s="216"/>
    </row>
    <row r="123" spans="1:12" s="10" customFormat="1" hidden="1">
      <c r="A123" s="3" t="s">
        <v>359</v>
      </c>
      <c r="B123" s="548">
        <v>4360</v>
      </c>
      <c r="L123" s="216"/>
    </row>
    <row r="124" spans="1:12" s="10" customFormat="1" hidden="1">
      <c r="A124" s="3" t="s">
        <v>360</v>
      </c>
      <c r="B124" s="548">
        <v>3650</v>
      </c>
      <c r="L124" s="216"/>
    </row>
    <row r="125" spans="1:12" s="10" customFormat="1" hidden="1">
      <c r="A125" s="3" t="s">
        <v>361</v>
      </c>
      <c r="B125" s="548">
        <v>3050</v>
      </c>
      <c r="L125" s="216"/>
    </row>
    <row r="126" spans="1:12" s="10" customFormat="1" hidden="1">
      <c r="A126" s="3" t="s">
        <v>204</v>
      </c>
      <c r="B126" s="548">
        <v>3450</v>
      </c>
      <c r="L126" s="216"/>
    </row>
    <row r="127" spans="1:12" s="10" customFormat="1" hidden="1">
      <c r="A127" s="3" t="s">
        <v>397</v>
      </c>
      <c r="B127" s="548">
        <v>3650</v>
      </c>
      <c r="L127" s="216"/>
    </row>
    <row r="128" spans="1:12" s="10" customFormat="1" hidden="1">
      <c r="A128" s="3" t="s">
        <v>291</v>
      </c>
      <c r="B128" s="548">
        <v>3960</v>
      </c>
      <c r="L128" s="216"/>
    </row>
    <row r="129" spans="1:20" s="10" customFormat="1" hidden="1">
      <c r="A129" s="3" t="s">
        <v>209</v>
      </c>
      <c r="B129" s="548">
        <v>3960</v>
      </c>
      <c r="L129" s="216"/>
    </row>
    <row r="130" spans="1:20" s="10" customFormat="1" hidden="1">
      <c r="A130" s="3" t="s">
        <v>357</v>
      </c>
      <c r="B130" s="548">
        <v>3450</v>
      </c>
      <c r="L130" s="216"/>
    </row>
    <row r="131" spans="1:20" s="10" customFormat="1" hidden="1">
      <c r="A131" s="3" t="s">
        <v>210</v>
      </c>
      <c r="B131" s="548">
        <v>3650</v>
      </c>
      <c r="L131" s="216"/>
    </row>
    <row r="132" spans="1:20" s="10" customFormat="1" hidden="1">
      <c r="L132" s="216"/>
    </row>
    <row r="133" spans="1:20" s="10" customFormat="1" hidden="1">
      <c r="L133" s="216"/>
    </row>
    <row r="134" spans="1:20" s="10" customFormat="1" hidden="1">
      <c r="L134" s="216"/>
    </row>
    <row r="135" spans="1:20" s="10" customFormat="1" hidden="1">
      <c r="L135" s="216"/>
    </row>
    <row r="136" spans="1:20" s="10" customFormat="1">
      <c r="L136" s="43"/>
      <c r="M136" s="12"/>
      <c r="N136" s="12"/>
      <c r="O136" s="12"/>
      <c r="P136" s="12"/>
      <c r="Q136" s="12"/>
      <c r="R136" s="12"/>
      <c r="S136" s="12"/>
      <c r="T136" s="12"/>
    </row>
    <row r="137" spans="1:20" s="10" customFormat="1">
      <c r="L137" s="43"/>
      <c r="M137" s="12"/>
      <c r="N137" s="12"/>
      <c r="O137" s="12"/>
      <c r="P137" s="12"/>
      <c r="Q137" s="12"/>
      <c r="R137" s="12"/>
      <c r="S137" s="12"/>
      <c r="T137" s="12"/>
    </row>
  </sheetData>
  <sheetProtection algorithmName="SHA-512" hashValue="ocPqhJVgJ0z8II6DzbYPFRXyz1AqKDOTu6cH+Rrlq78josugS/O8zUU3/E3QSWn0a0RQjh4uiN9N2VKPdQ2fUg==" saltValue="1cVb2sngWMt1sgW2oHnWrg==" spinCount="100000" sheet="1" objects="1" scenarios="1"/>
  <sortState xmlns:xlrd2="http://schemas.microsoft.com/office/spreadsheetml/2017/richdata2" ref="A60:T91">
    <sortCondition ref="A60:A91"/>
  </sortState>
  <dataConsolidate/>
  <mergeCells count="41">
    <mergeCell ref="F8:I8"/>
    <mergeCell ref="G28:K28"/>
    <mergeCell ref="A28:F28"/>
    <mergeCell ref="A26:F27"/>
    <mergeCell ref="G26:K27"/>
    <mergeCell ref="J19:K19"/>
    <mergeCell ref="A17:K17"/>
    <mergeCell ref="G24:K24"/>
    <mergeCell ref="G25:K25"/>
    <mergeCell ref="B25:D25"/>
    <mergeCell ref="B24:F24"/>
    <mergeCell ref="A59:J59"/>
    <mergeCell ref="G18:H18"/>
    <mergeCell ref="A14:B14"/>
    <mergeCell ref="A23:K23"/>
    <mergeCell ref="A15:K16"/>
    <mergeCell ref="A22:B22"/>
    <mergeCell ref="A20:B21"/>
    <mergeCell ref="K20:K21"/>
    <mergeCell ref="A18:B18"/>
    <mergeCell ref="A19:B19"/>
    <mergeCell ref="D18:E18"/>
    <mergeCell ref="D19:E19"/>
    <mergeCell ref="G19:H19"/>
    <mergeCell ref="J18:K18"/>
    <mergeCell ref="A1:K1"/>
    <mergeCell ref="A9:K9"/>
    <mergeCell ref="K12:K13"/>
    <mergeCell ref="A11:K11"/>
    <mergeCell ref="A2:K2"/>
    <mergeCell ref="A3:K3"/>
    <mergeCell ref="A4:K4"/>
    <mergeCell ref="A6:K6"/>
    <mergeCell ref="A7:K7"/>
    <mergeCell ref="A5:E5"/>
    <mergeCell ref="A8:B8"/>
    <mergeCell ref="C8:E8"/>
    <mergeCell ref="F5:K5"/>
    <mergeCell ref="A10:E10"/>
    <mergeCell ref="A12:B13"/>
    <mergeCell ref="F10:K10"/>
  </mergeCells>
  <dataValidations count="2">
    <dataValidation type="whole" errorStyle="warning" operator="lessThan" allowBlank="1" showInputMessage="1" showErrorMessage="1" error="Voir cas particulier : La prise en charge ne peut excéder 11 mois par année civile." sqref="E14" xr:uid="{00000000-0002-0000-0800-000000000000}">
      <formula1>12</formula1>
    </dataValidation>
    <dataValidation type="whole" operator="lessThan" allowBlank="1" showInputMessage="1" showErrorMessage="1" error="Voir cas particulier : La prise en charge ne peut excéder 11 mois par année civile." sqref="G14" xr:uid="{00000000-0002-0000-0800-000001000000}">
      <formula1>12</formula1>
    </dataValidation>
  </dataValidations>
  <pageMargins left="0" right="0" top="0" bottom="0" header="0.11811023622047245" footer="0"/>
  <pageSetup paperSize="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0" tint="-0.34998626667073579"/>
  </sheetPr>
  <dimension ref="A1:M30"/>
  <sheetViews>
    <sheetView zoomScaleNormal="100" workbookViewId="0">
      <selection activeCell="C9" sqref="C9"/>
    </sheetView>
  </sheetViews>
  <sheetFormatPr baseColWidth="10" defaultColWidth="11.42578125" defaultRowHeight="14.25"/>
  <cols>
    <col min="1" max="1" width="9.5703125" style="12" customWidth="1"/>
    <col min="2" max="2" width="28.5703125" style="12" customWidth="1"/>
    <col min="3" max="3" width="15.42578125" style="12" bestFit="1" customWidth="1"/>
    <col min="4" max="4" width="14.5703125" style="12" bestFit="1" customWidth="1"/>
    <col min="5" max="5" width="15.42578125" style="12" bestFit="1" customWidth="1"/>
    <col min="6" max="6" width="18.140625" style="12" customWidth="1"/>
    <col min="7" max="7" width="11.42578125" style="216"/>
    <col min="8" max="13" width="11.42578125" style="10"/>
    <col min="14" max="16384" width="11.42578125" style="12"/>
  </cols>
  <sheetData>
    <row r="1" spans="1:13" ht="153" customHeight="1">
      <c r="A1" s="846"/>
      <c r="B1" s="846"/>
      <c r="C1" s="846"/>
      <c r="D1" s="846"/>
      <c r="E1" s="846"/>
      <c r="F1" s="846"/>
    </row>
    <row r="2" spans="1:13" s="44" customFormat="1" ht="18" customHeight="1">
      <c r="A2" s="669" t="str">
        <f>IF(DAPEC!A3&lt;&gt;"SELECTIONNER VOTRE ETABLISSEMENT DANS LA LISTE",DAPEC!A3,"Veuillez sélectionner votre établissement onglet DAPEC ligne 3")</f>
        <v>Veuillez sélectionner votre établissement onglet DAPEC ligne 3</v>
      </c>
      <c r="B2" s="669"/>
      <c r="C2" s="669"/>
      <c r="D2" s="669"/>
      <c r="E2" s="669"/>
      <c r="F2" s="669"/>
      <c r="G2" s="271"/>
      <c r="H2" s="208"/>
      <c r="I2" s="208"/>
      <c r="J2" s="208"/>
      <c r="K2" s="208"/>
      <c r="L2" s="208"/>
      <c r="M2" s="208"/>
    </row>
    <row r="3" spans="1:13" s="44" customFormat="1" ht="18" customHeight="1">
      <c r="A3" s="669" t="str">
        <f>IF(DAPEC!B12="","Veuillez renseigner le nom de l'agent onglet DAPEC ligne 12",DAPEC!B12)</f>
        <v>Veuillez renseigner le nom de l'agent onglet DAPEC ligne 12</v>
      </c>
      <c r="B3" s="669"/>
      <c r="C3" s="669"/>
      <c r="D3" s="669"/>
      <c r="E3" s="669"/>
      <c r="F3" s="669"/>
      <c r="G3" s="271"/>
      <c r="H3" s="208"/>
      <c r="I3" s="208"/>
      <c r="J3" s="208"/>
      <c r="K3" s="208"/>
      <c r="L3" s="208"/>
      <c r="M3" s="208"/>
    </row>
    <row r="4" spans="1:13" s="45" customFormat="1" ht="6" customHeight="1">
      <c r="A4" s="786"/>
      <c r="B4" s="786"/>
      <c r="C4" s="786"/>
      <c r="D4" s="786"/>
      <c r="E4" s="786"/>
      <c r="F4" s="786"/>
      <c r="G4" s="272"/>
      <c r="H4" s="273"/>
      <c r="I4" s="273"/>
      <c r="J4" s="273"/>
      <c r="K4" s="273"/>
      <c r="L4" s="273"/>
      <c r="M4" s="273"/>
    </row>
    <row r="5" spans="1:13" s="44" customFormat="1" ht="36" customHeight="1">
      <c r="A5" s="663" t="str">
        <f>IF(DAPEC!A8="SELECTIONNER L'ÉTUDE PROMOTIONNELLE DANS LA LISTE","Renseigner onglet DAPEC ligne 8",DAPEC!A8)</f>
        <v>Renseigner onglet DAPEC ligne 8</v>
      </c>
      <c r="B5" s="663"/>
      <c r="C5" s="663"/>
      <c r="D5" s="663"/>
      <c r="E5" s="663"/>
      <c r="F5" s="663"/>
      <c r="G5" s="271"/>
      <c r="H5" s="208"/>
      <c r="I5" s="208"/>
      <c r="J5" s="208"/>
      <c r="K5" s="208"/>
      <c r="L5" s="208"/>
      <c r="M5" s="208"/>
    </row>
    <row r="6" spans="1:13" s="45" customFormat="1" ht="6" customHeight="1" thickBot="1">
      <c r="A6" s="849"/>
      <c r="B6" s="849"/>
      <c r="C6" s="849"/>
      <c r="D6" s="849"/>
      <c r="E6" s="849"/>
      <c r="F6" s="849"/>
      <c r="G6" s="272"/>
      <c r="H6" s="273"/>
      <c r="I6" s="273"/>
      <c r="J6" s="273"/>
      <c r="K6" s="273"/>
      <c r="L6" s="273"/>
      <c r="M6" s="273"/>
    </row>
    <row r="7" spans="1:13" s="45" customFormat="1" ht="6" customHeight="1" thickTop="1" thickBot="1">
      <c r="A7" s="848"/>
      <c r="B7" s="848"/>
      <c r="C7" s="848"/>
      <c r="D7" s="848"/>
      <c r="E7" s="848"/>
      <c r="F7" s="848"/>
      <c r="G7" s="272"/>
      <c r="H7" s="273"/>
      <c r="I7" s="273"/>
      <c r="J7" s="273"/>
      <c r="K7" s="273"/>
      <c r="L7" s="273"/>
      <c r="M7" s="273"/>
    </row>
    <row r="8" spans="1:13" s="44" customFormat="1" ht="18" customHeight="1" thickTop="1" thickBot="1">
      <c r="A8" s="819" t="s">
        <v>137272</v>
      </c>
      <c r="B8" s="820"/>
      <c r="C8" s="72" t="s">
        <v>137233</v>
      </c>
      <c r="D8" s="53" t="s">
        <v>137234</v>
      </c>
      <c r="E8" s="53" t="s">
        <v>137235</v>
      </c>
      <c r="F8" s="54" t="s">
        <v>24</v>
      </c>
      <c r="G8" s="271"/>
      <c r="H8" s="208"/>
      <c r="I8" s="208"/>
      <c r="J8" s="208"/>
      <c r="K8" s="208"/>
      <c r="L8" s="208"/>
      <c r="M8" s="208"/>
    </row>
    <row r="9" spans="1:13" s="144" customFormat="1" ht="18" customHeight="1" thickTop="1">
      <c r="A9" s="827" t="s">
        <v>391</v>
      </c>
      <c r="B9" s="828"/>
      <c r="C9" s="145">
        <v>0</v>
      </c>
      <c r="D9" s="146">
        <v>0</v>
      </c>
      <c r="E9" s="146">
        <v>0</v>
      </c>
      <c r="F9" s="147">
        <f t="shared" ref="F9:F17" si="0">SUM(C9:E9)</f>
        <v>0</v>
      </c>
      <c r="G9" s="274">
        <v>0</v>
      </c>
      <c r="H9" s="275">
        <v>178</v>
      </c>
      <c r="I9" s="275">
        <v>254</v>
      </c>
      <c r="J9" s="275">
        <v>345</v>
      </c>
      <c r="K9" s="275">
        <v>563</v>
      </c>
      <c r="L9" s="275">
        <v>1376</v>
      </c>
      <c r="M9" s="275"/>
    </row>
    <row r="10" spans="1:13" s="144" customFormat="1" ht="18" customHeight="1">
      <c r="A10" s="829" t="s">
        <v>392</v>
      </c>
      <c r="B10" s="830"/>
      <c r="C10" s="148">
        <v>0</v>
      </c>
      <c r="D10" s="149">
        <v>0</v>
      </c>
      <c r="E10" s="149">
        <v>0</v>
      </c>
      <c r="F10" s="150">
        <f t="shared" si="0"/>
        <v>0</v>
      </c>
      <c r="G10" s="274"/>
      <c r="H10" s="275"/>
      <c r="I10" s="275"/>
      <c r="J10" s="275"/>
      <c r="K10" s="275"/>
      <c r="L10" s="275"/>
      <c r="M10" s="275"/>
    </row>
    <row r="11" spans="1:13" s="144" customFormat="1" ht="36" customHeight="1">
      <c r="A11" s="829" t="s">
        <v>214</v>
      </c>
      <c r="B11" s="830"/>
      <c r="C11" s="148">
        <v>0</v>
      </c>
      <c r="D11" s="149">
        <v>0</v>
      </c>
      <c r="E11" s="149">
        <v>0</v>
      </c>
      <c r="F11" s="150">
        <f t="shared" si="0"/>
        <v>0</v>
      </c>
      <c r="G11" s="274"/>
      <c r="H11" s="275"/>
      <c r="I11" s="275"/>
      <c r="J11" s="275"/>
      <c r="K11" s="275"/>
      <c r="L11" s="275"/>
      <c r="M11" s="275"/>
    </row>
    <row r="12" spans="1:13" s="144" customFormat="1" ht="18" customHeight="1">
      <c r="A12" s="837" t="s">
        <v>137269</v>
      </c>
      <c r="B12" s="838"/>
      <c r="C12" s="148">
        <v>0</v>
      </c>
      <c r="D12" s="149">
        <v>0</v>
      </c>
      <c r="E12" s="149">
        <v>0</v>
      </c>
      <c r="F12" s="150">
        <f t="shared" si="0"/>
        <v>0</v>
      </c>
      <c r="G12" s="274"/>
      <c r="H12" s="275"/>
      <c r="I12" s="275"/>
      <c r="J12" s="275"/>
      <c r="K12" s="275"/>
      <c r="L12" s="275"/>
      <c r="M12" s="275"/>
    </row>
    <row r="13" spans="1:13" s="144" customFormat="1" ht="18" customHeight="1">
      <c r="A13" s="841" t="s">
        <v>137274</v>
      </c>
      <c r="B13" s="842"/>
      <c r="C13" s="151"/>
      <c r="D13" s="152"/>
      <c r="E13" s="152"/>
      <c r="F13" s="150"/>
      <c r="G13" s="274"/>
      <c r="H13" s="275"/>
      <c r="I13" s="275"/>
      <c r="J13" s="275"/>
      <c r="K13" s="275"/>
      <c r="L13" s="275"/>
      <c r="M13" s="275"/>
    </row>
    <row r="14" spans="1:13" s="144" customFormat="1" ht="18" customHeight="1">
      <c r="A14" s="829" t="s">
        <v>324</v>
      </c>
      <c r="B14" s="830"/>
      <c r="C14" s="151">
        <v>0</v>
      </c>
      <c r="D14" s="152">
        <v>0</v>
      </c>
      <c r="E14" s="152">
        <v>0</v>
      </c>
      <c r="F14" s="150">
        <f t="shared" si="0"/>
        <v>0</v>
      </c>
      <c r="G14" s="274"/>
      <c r="H14" s="275"/>
      <c r="I14" s="275"/>
      <c r="J14" s="275"/>
      <c r="K14" s="275"/>
      <c r="L14" s="275"/>
      <c r="M14" s="275"/>
    </row>
    <row r="15" spans="1:13" s="144" customFormat="1" ht="18" customHeight="1">
      <c r="A15" s="837" t="s">
        <v>325</v>
      </c>
      <c r="B15" s="838"/>
      <c r="C15" s="151">
        <v>0</v>
      </c>
      <c r="D15" s="152">
        <v>0</v>
      </c>
      <c r="E15" s="152">
        <v>0</v>
      </c>
      <c r="F15" s="150">
        <f t="shared" si="0"/>
        <v>0</v>
      </c>
      <c r="G15" s="274"/>
      <c r="H15" s="275"/>
      <c r="I15" s="275"/>
      <c r="J15" s="275"/>
      <c r="K15" s="275"/>
      <c r="L15" s="275"/>
      <c r="M15" s="275"/>
    </row>
    <row r="16" spans="1:13" s="144" customFormat="1" ht="18" customHeight="1">
      <c r="A16" s="839" t="s">
        <v>326</v>
      </c>
      <c r="B16" s="840"/>
      <c r="C16" s="158">
        <v>0</v>
      </c>
      <c r="D16" s="159">
        <v>0</v>
      </c>
      <c r="E16" s="159">
        <v>0</v>
      </c>
      <c r="F16" s="160">
        <f t="shared" si="0"/>
        <v>0</v>
      </c>
      <c r="G16" s="274"/>
      <c r="H16" s="275"/>
      <c r="I16" s="275"/>
      <c r="J16" s="275"/>
      <c r="K16" s="275"/>
      <c r="L16" s="275"/>
      <c r="M16" s="275"/>
    </row>
    <row r="17" spans="1:13" s="144" customFormat="1" ht="18" customHeight="1" thickBot="1">
      <c r="A17" s="835" t="s">
        <v>327</v>
      </c>
      <c r="B17" s="836"/>
      <c r="C17" s="153">
        <v>0</v>
      </c>
      <c r="D17" s="154">
        <v>0</v>
      </c>
      <c r="E17" s="154">
        <v>0</v>
      </c>
      <c r="F17" s="155">
        <f t="shared" si="0"/>
        <v>0</v>
      </c>
      <c r="G17" s="274"/>
      <c r="H17" s="275"/>
      <c r="I17" s="275"/>
      <c r="J17" s="275"/>
      <c r="K17" s="275"/>
      <c r="L17" s="275"/>
      <c r="M17" s="275"/>
    </row>
    <row r="18" spans="1:13" s="144" customFormat="1" ht="18" customHeight="1" thickTop="1" thickBot="1">
      <c r="A18" s="831" t="s">
        <v>154</v>
      </c>
      <c r="B18" s="832"/>
      <c r="C18" s="156">
        <f>SUM(C9:C17)</f>
        <v>0</v>
      </c>
      <c r="D18" s="156">
        <f t="shared" ref="D18:F18" si="1">SUM(D9:D17)</f>
        <v>0</v>
      </c>
      <c r="E18" s="156">
        <f t="shared" si="1"/>
        <v>0</v>
      </c>
      <c r="F18" s="157">
        <f t="shared" si="1"/>
        <v>0</v>
      </c>
      <c r="G18" s="274"/>
      <c r="H18" s="275"/>
      <c r="I18" s="275"/>
      <c r="J18" s="275"/>
      <c r="K18" s="275"/>
      <c r="L18" s="275"/>
      <c r="M18" s="275"/>
    </row>
    <row r="19" spans="1:13" s="39" customFormat="1" ht="11.25" thickTop="1">
      <c r="A19" s="48"/>
      <c r="B19" s="48"/>
      <c r="C19" s="68"/>
      <c r="D19" s="68"/>
      <c r="E19" s="68"/>
      <c r="F19" s="68"/>
      <c r="G19" s="174"/>
      <c r="H19" s="11"/>
      <c r="I19" s="11"/>
      <c r="J19" s="11"/>
      <c r="K19" s="11"/>
      <c r="L19" s="11"/>
      <c r="M19" s="11"/>
    </row>
    <row r="20" spans="1:13" s="24" customFormat="1" ht="132.94999999999999" customHeight="1">
      <c r="A20" s="847" t="s">
        <v>137271</v>
      </c>
      <c r="B20" s="847"/>
      <c r="C20" s="847"/>
      <c r="D20" s="847"/>
      <c r="E20" s="847"/>
      <c r="F20" s="847"/>
      <c r="G20" s="3"/>
      <c r="H20" s="70"/>
      <c r="I20" s="70"/>
      <c r="J20" s="70"/>
      <c r="K20" s="70"/>
      <c r="L20" s="70"/>
      <c r="M20" s="70"/>
    </row>
    <row r="21" spans="1:13" s="24" customFormat="1" ht="15" customHeight="1">
      <c r="A21" s="847" t="s">
        <v>322</v>
      </c>
      <c r="B21" s="847"/>
      <c r="C21" s="847"/>
      <c r="D21" s="847"/>
      <c r="E21" s="847"/>
      <c r="F21" s="847"/>
      <c r="G21" s="3"/>
      <c r="H21" s="70"/>
      <c r="I21" s="70"/>
      <c r="J21" s="70"/>
      <c r="K21" s="70"/>
      <c r="L21" s="70"/>
      <c r="M21" s="70"/>
    </row>
    <row r="22" spans="1:13" s="24" customFormat="1" ht="18" customHeight="1">
      <c r="A22" s="847" t="s">
        <v>323</v>
      </c>
      <c r="B22" s="847"/>
      <c r="C22" s="847"/>
      <c r="D22" s="847"/>
      <c r="E22" s="847"/>
      <c r="F22" s="847"/>
      <c r="G22" s="3"/>
      <c r="H22" s="70"/>
      <c r="I22" s="70"/>
      <c r="J22" s="70"/>
      <c r="K22" s="70"/>
      <c r="L22" s="70"/>
      <c r="M22" s="70"/>
    </row>
    <row r="23" spans="1:13" s="47" customFormat="1" ht="15" customHeight="1" thickBot="1">
      <c r="A23" s="48"/>
      <c r="B23" s="48"/>
      <c r="C23" s="48"/>
      <c r="D23" s="48"/>
      <c r="E23" s="48"/>
      <c r="F23" s="48"/>
      <c r="G23" s="276"/>
      <c r="H23" s="218"/>
      <c r="I23" s="218"/>
      <c r="J23" s="218"/>
      <c r="K23" s="218"/>
      <c r="L23" s="218"/>
      <c r="M23" s="218"/>
    </row>
    <row r="24" spans="1:13" s="47" customFormat="1" ht="18" customHeight="1" thickTop="1" thickBot="1">
      <c r="A24" s="821" t="s">
        <v>192</v>
      </c>
      <c r="B24" s="822"/>
      <c r="C24" s="822"/>
      <c r="D24" s="822"/>
      <c r="E24" s="822"/>
      <c r="F24" s="823"/>
      <c r="G24" s="276"/>
      <c r="H24" s="218"/>
      <c r="I24" s="218"/>
      <c r="J24" s="218"/>
      <c r="K24" s="218"/>
      <c r="L24" s="218"/>
      <c r="M24" s="218"/>
    </row>
    <row r="25" spans="1:13" s="47" customFormat="1" ht="54" customHeight="1" thickTop="1" thickBot="1">
      <c r="A25" s="833" t="s">
        <v>188</v>
      </c>
      <c r="B25" s="834"/>
      <c r="C25" s="824" t="s">
        <v>137270</v>
      </c>
      <c r="D25" s="825"/>
      <c r="E25" s="825"/>
      <c r="F25" s="826"/>
      <c r="G25" s="276"/>
      <c r="H25" s="218"/>
      <c r="I25" s="218"/>
      <c r="J25" s="218"/>
      <c r="K25" s="218"/>
      <c r="L25" s="218"/>
      <c r="M25" s="218"/>
    </row>
    <row r="26" spans="1:13" s="46" customFormat="1" ht="18" customHeight="1" thickTop="1">
      <c r="A26" s="821" t="s">
        <v>137236</v>
      </c>
      <c r="B26" s="822"/>
      <c r="C26" s="822"/>
      <c r="D26" s="822"/>
      <c r="E26" s="822"/>
      <c r="F26" s="823"/>
      <c r="G26" s="277"/>
      <c r="H26" s="219"/>
      <c r="I26" s="219"/>
      <c r="J26" s="219"/>
      <c r="K26" s="219"/>
      <c r="L26" s="219"/>
      <c r="M26" s="219"/>
    </row>
    <row r="27" spans="1:13" ht="67.5" customHeight="1" thickBot="1">
      <c r="A27" s="843" t="s">
        <v>394</v>
      </c>
      <c r="B27" s="844"/>
      <c r="C27" s="844"/>
      <c r="D27" s="844"/>
      <c r="E27" s="844"/>
      <c r="F27" s="845"/>
    </row>
    <row r="28" spans="1:13" ht="15" thickTop="1"/>
    <row r="30" spans="1:13" s="235" customFormat="1" ht="10.5">
      <c r="A30" s="752" t="s">
        <v>137275</v>
      </c>
      <c r="B30" s="752"/>
      <c r="C30" s="752"/>
      <c r="D30" s="752"/>
      <c r="E30" s="752"/>
      <c r="F30" s="752"/>
      <c r="G30" s="563"/>
      <c r="H30" s="236"/>
      <c r="I30" s="236"/>
      <c r="J30" s="236"/>
      <c r="K30" s="236"/>
      <c r="L30" s="236"/>
      <c r="M30" s="236"/>
    </row>
  </sheetData>
  <sheetProtection algorithmName="SHA-512" hashValue="Lh2V43iBzzyIUqn/Kl5rrPQ2ooLatOPPu+ssnvNe08VbrkYE7fRzalw22zvTxVqQWC4M1ZAUrm/VWaFUaPxcgQ==" saltValue="dUXM2RHjt8EvMPcmIr49PA==" spinCount="100000" sheet="1" objects="1" scenarios="1"/>
  <dataConsolidate/>
  <mergeCells count="27">
    <mergeCell ref="A30:F30"/>
    <mergeCell ref="A27:F27"/>
    <mergeCell ref="A10:B10"/>
    <mergeCell ref="A26:F26"/>
    <mergeCell ref="A1:F1"/>
    <mergeCell ref="A20:F20"/>
    <mergeCell ref="A21:F21"/>
    <mergeCell ref="A22:F22"/>
    <mergeCell ref="A7:F7"/>
    <mergeCell ref="A11:B11"/>
    <mergeCell ref="A12:B12"/>
    <mergeCell ref="A3:F3"/>
    <mergeCell ref="A2:F2"/>
    <mergeCell ref="A5:F5"/>
    <mergeCell ref="A6:F6"/>
    <mergeCell ref="A4:F4"/>
    <mergeCell ref="A8:B8"/>
    <mergeCell ref="A24:F24"/>
    <mergeCell ref="C25:F25"/>
    <mergeCell ref="A9:B9"/>
    <mergeCell ref="A14:B14"/>
    <mergeCell ref="A18:B18"/>
    <mergeCell ref="A25:B25"/>
    <mergeCell ref="A17:B17"/>
    <mergeCell ref="A15:B15"/>
    <mergeCell ref="A16:B16"/>
    <mergeCell ref="A13:B13"/>
  </mergeCells>
  <dataValidations count="2">
    <dataValidation type="list" operator="lessThanOrEqual" allowBlank="1" showInputMessage="1" showErrorMessage="1" error="170€ pour les diplômes relevant du cycle de licence._x000a_243€ pour les diplômes relevant du cycle master." sqref="D9:E9 C9" xr:uid="{00000000-0002-0000-0900-000000000000}">
      <formula1>$G$9:$M$9</formula1>
    </dataValidation>
    <dataValidation operator="lessThanOrEqual" allowBlank="1" showInputMessage="1" showErrorMessage="1" error="170€ pour les diplômes relevant du cycle de licence._x000a_243€ pour les diplômes relevant du cycle master." sqref="C10:E10" xr:uid="{00000000-0002-0000-0900-000001000000}"/>
  </dataValidations>
  <pageMargins left="0" right="0" top="0" bottom="0" header="0.11811023622047245"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14</vt:i4>
      </vt:variant>
    </vt:vector>
  </HeadingPairs>
  <TitlesOfParts>
    <vt:vector size="27" baseType="lpstr">
      <vt:lpstr>DAPEC</vt:lpstr>
      <vt:lpstr>CPF</vt:lpstr>
      <vt:lpstr>Déplacement Forfait</vt:lpstr>
      <vt:lpstr>Déplacement 2026</vt:lpstr>
      <vt:lpstr>Déplacement 2027</vt:lpstr>
      <vt:lpstr>Déplacement 2028</vt:lpstr>
      <vt:lpstr>Déplacement 2029</vt:lpstr>
      <vt:lpstr>Traitement</vt:lpstr>
      <vt:lpstr>Enseignement</vt:lpstr>
      <vt:lpstr>Répartition financière</vt:lpstr>
      <vt:lpstr>Politique</vt:lpstr>
      <vt:lpstr>Diplômes</vt:lpstr>
      <vt:lpstr>Organismes</vt:lpstr>
      <vt:lpstr>CPF!Priorité</vt:lpstr>
      <vt:lpstr>Priorité</vt:lpstr>
      <vt:lpstr>SELECTIONNER_VOTRE_ETABLISSEMENT_DANS_LA_LISTE</vt:lpstr>
      <vt:lpstr>CPF!Zone_d_impression</vt:lpstr>
      <vt:lpstr>DAPEC!Zone_d_impression</vt:lpstr>
      <vt:lpstr>'Déplacement 2026'!Zone_d_impression</vt:lpstr>
      <vt:lpstr>'Déplacement 2027'!Zone_d_impression</vt:lpstr>
      <vt:lpstr>'Déplacement 2028'!Zone_d_impression</vt:lpstr>
      <vt:lpstr>'Déplacement 2029'!Zone_d_impression</vt:lpstr>
      <vt:lpstr>'Déplacement Forfait'!Zone_d_impression</vt:lpstr>
      <vt:lpstr>Enseignement!Zone_d_impression</vt:lpstr>
      <vt:lpstr>Politique!Zone_d_impression</vt:lpstr>
      <vt:lpstr>'Répartition financière'!Zone_d_impression</vt:lpstr>
      <vt:lpstr>Traitement!Zone_d_impression</vt:lpstr>
    </vt:vector>
  </TitlesOfParts>
  <Company>ANFH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AZZOPARDI Laurent</cp:lastModifiedBy>
  <cp:lastPrinted>2025-09-15T12:44:36Z</cp:lastPrinted>
  <dcterms:created xsi:type="dcterms:W3CDTF">2004-04-01T08:31:50Z</dcterms:created>
  <dcterms:modified xsi:type="dcterms:W3CDTF">2025-09-19T13:26:18Z</dcterms:modified>
</cp:coreProperties>
</file>